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.xml" ContentType="application/vnd.openxmlformats-officedocument.drawing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03"/>
  <workbookPr/>
  <mc:AlternateContent xmlns:mc="http://schemas.openxmlformats.org/markup-compatibility/2006">
    <mc:Choice Requires="x15">
      <x15ac:absPath xmlns:x15ac="http://schemas.microsoft.com/office/spreadsheetml/2010/11/ac" url="/Users/juluf595/Desktop/EpiPaper/"/>
    </mc:Choice>
  </mc:AlternateContent>
  <xr:revisionPtr revIDLastSave="0" documentId="13_ncr:1_{1BED3FD7-FCF3-A049-9054-DFBB26A5CF75}" xr6:coauthVersionLast="47" xr6:coauthVersionMax="47" xr10:uidLastSave="{00000000-0000-0000-0000-000000000000}"/>
  <bookViews>
    <workbookView xWindow="0" yWindow="740" windowWidth="30240" windowHeight="18900" xr2:uid="{00000000-000D-0000-FFFF-FFFF00000000}"/>
  </bookViews>
  <sheets>
    <sheet name="MASTER" sheetId="1" r:id="rId1"/>
    <sheet name="Annotation" sheetId="2" r:id="rId2"/>
    <sheet name="Annotation 0.01" sheetId="3" r:id="rId3"/>
  </sheets>
  <definedNames>
    <definedName name="_xlnm._FilterDatabase" localSheetId="0" hidden="1">MASTER!$A$1:$AD$9331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8" i="3" l="1"/>
  <c r="I28" i="3"/>
  <c r="B28" i="3"/>
  <c r="P27" i="3"/>
  <c r="I27" i="3"/>
  <c r="B27" i="3"/>
  <c r="P26" i="3"/>
  <c r="I26" i="3"/>
  <c r="B26" i="3"/>
  <c r="P25" i="3"/>
  <c r="I25" i="3"/>
  <c r="B25" i="3"/>
  <c r="S24" i="3"/>
  <c r="P24" i="3"/>
  <c r="L24" i="3"/>
  <c r="I24" i="3"/>
  <c r="E24" i="3"/>
  <c r="B24" i="3"/>
  <c r="S23" i="3"/>
  <c r="P23" i="3"/>
  <c r="L23" i="3"/>
  <c r="I23" i="3"/>
  <c r="E23" i="3"/>
  <c r="B23" i="3"/>
  <c r="S22" i="3"/>
  <c r="P22" i="3"/>
  <c r="L22" i="3"/>
  <c r="I22" i="3"/>
  <c r="E22" i="3"/>
  <c r="B22" i="3"/>
  <c r="S21" i="3"/>
  <c r="P21" i="3"/>
  <c r="L21" i="3"/>
  <c r="I21" i="3"/>
  <c r="E21" i="3"/>
  <c r="B21" i="3"/>
  <c r="S20" i="3"/>
  <c r="P20" i="3"/>
  <c r="L20" i="3"/>
  <c r="I20" i="3"/>
  <c r="E20" i="3"/>
  <c r="B20" i="3"/>
  <c r="S19" i="3"/>
  <c r="P19" i="3"/>
  <c r="L19" i="3"/>
  <c r="I19" i="3"/>
  <c r="E19" i="3"/>
  <c r="B19" i="3"/>
  <c r="S18" i="3"/>
  <c r="P18" i="3"/>
  <c r="L18" i="3"/>
  <c r="I18" i="3"/>
  <c r="E18" i="3"/>
  <c r="B18" i="3"/>
  <c r="P13" i="3"/>
  <c r="I13" i="3"/>
  <c r="B13" i="3"/>
  <c r="P12" i="3"/>
  <c r="I12" i="3"/>
  <c r="B12" i="3"/>
  <c r="P11" i="3"/>
  <c r="I11" i="3"/>
  <c r="B11" i="3"/>
  <c r="P10" i="3"/>
  <c r="I10" i="3"/>
  <c r="B10" i="3"/>
  <c r="S9" i="3"/>
  <c r="P9" i="3"/>
  <c r="L9" i="3"/>
  <c r="I9" i="3"/>
  <c r="E9" i="3"/>
  <c r="B9" i="3"/>
  <c r="S8" i="3"/>
  <c r="P8" i="3"/>
  <c r="L8" i="3"/>
  <c r="I8" i="3"/>
  <c r="E8" i="3"/>
  <c r="B8" i="3"/>
  <c r="S7" i="3"/>
  <c r="P7" i="3"/>
  <c r="L7" i="3"/>
  <c r="I7" i="3"/>
  <c r="E7" i="3"/>
  <c r="B7" i="3"/>
  <c r="S6" i="3"/>
  <c r="P6" i="3"/>
  <c r="Q6" i="3" s="1"/>
  <c r="L6" i="3"/>
  <c r="I6" i="3"/>
  <c r="E6" i="3"/>
  <c r="B6" i="3"/>
  <c r="S5" i="3"/>
  <c r="P5" i="3"/>
  <c r="P14" i="3" s="1"/>
  <c r="L5" i="3"/>
  <c r="I5" i="3"/>
  <c r="E5" i="3"/>
  <c r="B5" i="3"/>
  <c r="S4" i="3"/>
  <c r="P4" i="3"/>
  <c r="L4" i="3"/>
  <c r="I4" i="3"/>
  <c r="E4" i="3"/>
  <c r="B4" i="3"/>
  <c r="S3" i="3"/>
  <c r="P3" i="3"/>
  <c r="L3" i="3"/>
  <c r="L10" i="3" s="1"/>
  <c r="I3" i="3"/>
  <c r="I14" i="3" s="1"/>
  <c r="E3" i="3"/>
  <c r="B3" i="3"/>
  <c r="B14" i="3" s="1"/>
  <c r="C10" i="3" s="1"/>
  <c r="S25" i="3"/>
  <c r="L25" i="3"/>
  <c r="I29" i="3"/>
  <c r="J25" i="3" s="1"/>
  <c r="E25" i="3"/>
  <c r="B29" i="3"/>
  <c r="P28" i="2"/>
  <c r="P27" i="2"/>
  <c r="P26" i="2"/>
  <c r="P25" i="2"/>
  <c r="S24" i="2"/>
  <c r="P24" i="2"/>
  <c r="S23" i="2"/>
  <c r="P23" i="2"/>
  <c r="S22" i="2"/>
  <c r="P22" i="2"/>
  <c r="S21" i="2"/>
  <c r="P21" i="2"/>
  <c r="S20" i="2"/>
  <c r="P20" i="2"/>
  <c r="S19" i="2"/>
  <c r="P19" i="2"/>
  <c r="S18" i="2"/>
  <c r="P18" i="2"/>
  <c r="I28" i="2"/>
  <c r="I27" i="2"/>
  <c r="I26" i="2"/>
  <c r="I25" i="2"/>
  <c r="L24" i="2"/>
  <c r="I24" i="2"/>
  <c r="L23" i="2"/>
  <c r="I23" i="2"/>
  <c r="L22" i="2"/>
  <c r="I22" i="2"/>
  <c r="L21" i="2"/>
  <c r="I21" i="2"/>
  <c r="L20" i="2"/>
  <c r="I20" i="2"/>
  <c r="L19" i="2"/>
  <c r="I19" i="2"/>
  <c r="L18" i="2"/>
  <c r="I18" i="2"/>
  <c r="B28" i="2"/>
  <c r="B27" i="2"/>
  <c r="B26" i="2"/>
  <c r="B25" i="2"/>
  <c r="E24" i="2"/>
  <c r="B24" i="2"/>
  <c r="E23" i="2"/>
  <c r="B23" i="2"/>
  <c r="E22" i="2"/>
  <c r="B22" i="2"/>
  <c r="E21" i="2"/>
  <c r="B21" i="2"/>
  <c r="E20" i="2"/>
  <c r="B20" i="2"/>
  <c r="E19" i="2"/>
  <c r="B19" i="2"/>
  <c r="E18" i="2"/>
  <c r="B18" i="2"/>
  <c r="P13" i="2"/>
  <c r="P12" i="2"/>
  <c r="P11" i="2"/>
  <c r="P10" i="2"/>
  <c r="S9" i="2"/>
  <c r="P9" i="2"/>
  <c r="S8" i="2"/>
  <c r="P8" i="2"/>
  <c r="S7" i="2"/>
  <c r="P7" i="2"/>
  <c r="S6" i="2"/>
  <c r="P6" i="2"/>
  <c r="S5" i="2"/>
  <c r="P5" i="2"/>
  <c r="S4" i="2"/>
  <c r="P4" i="2"/>
  <c r="S3" i="2"/>
  <c r="P3" i="2"/>
  <c r="I13" i="2"/>
  <c r="I12" i="2"/>
  <c r="I11" i="2"/>
  <c r="I10" i="2"/>
  <c r="L9" i="2"/>
  <c r="I9" i="2"/>
  <c r="L8" i="2"/>
  <c r="I8" i="2"/>
  <c r="L7" i="2"/>
  <c r="I7" i="2"/>
  <c r="L6" i="2"/>
  <c r="I6" i="2"/>
  <c r="L5" i="2"/>
  <c r="I5" i="2"/>
  <c r="L4" i="2"/>
  <c r="I4" i="2"/>
  <c r="L3" i="2"/>
  <c r="I3" i="2"/>
  <c r="B13" i="2"/>
  <c r="B12" i="2"/>
  <c r="B11" i="2"/>
  <c r="B10" i="2"/>
  <c r="E9" i="2"/>
  <c r="B9" i="2"/>
  <c r="E8" i="2"/>
  <c r="B8" i="2"/>
  <c r="E7" i="2"/>
  <c r="B7" i="2"/>
  <c r="E6" i="2"/>
  <c r="B6" i="2"/>
  <c r="E5" i="2"/>
  <c r="B5" i="2"/>
  <c r="E4" i="2"/>
  <c r="B4" i="2"/>
  <c r="E3" i="2"/>
  <c r="B3" i="2"/>
  <c r="M8" i="3" l="1"/>
  <c r="M6" i="3"/>
  <c r="M4" i="3"/>
  <c r="M23" i="3"/>
  <c r="J6" i="3"/>
  <c r="J10" i="3"/>
  <c r="J8" i="3"/>
  <c r="Q11" i="3"/>
  <c r="Q13" i="3"/>
  <c r="Q10" i="3"/>
  <c r="Q8" i="3"/>
  <c r="M25" i="3"/>
  <c r="C20" i="3"/>
  <c r="J29" i="3"/>
  <c r="J20" i="3"/>
  <c r="J18" i="3"/>
  <c r="J26" i="3"/>
  <c r="J24" i="3"/>
  <c r="J23" i="3"/>
  <c r="J22" i="3"/>
  <c r="C27" i="3"/>
  <c r="T3" i="3"/>
  <c r="Q5" i="3"/>
  <c r="J12" i="3"/>
  <c r="C19" i="3"/>
  <c r="M24" i="3"/>
  <c r="T4" i="3"/>
  <c r="T21" i="3"/>
  <c r="C22" i="3"/>
  <c r="J14" i="3"/>
  <c r="J11" i="3"/>
  <c r="J9" i="3"/>
  <c r="J7" i="3"/>
  <c r="C7" i="3"/>
  <c r="M18" i="3"/>
  <c r="M10" i="3"/>
  <c r="M22" i="3"/>
  <c r="M21" i="3"/>
  <c r="M5" i="3"/>
  <c r="M7" i="3"/>
  <c r="M20" i="3"/>
  <c r="Q4" i="3"/>
  <c r="Q14" i="3"/>
  <c r="Q3" i="3"/>
  <c r="C12" i="3"/>
  <c r="C4" i="3"/>
  <c r="Q7" i="3"/>
  <c r="M9" i="3"/>
  <c r="Q12" i="3"/>
  <c r="C21" i="3"/>
  <c r="C28" i="3"/>
  <c r="C26" i="3"/>
  <c r="C24" i="3"/>
  <c r="C29" i="3"/>
  <c r="C18" i="3"/>
  <c r="C9" i="3"/>
  <c r="C14" i="3"/>
  <c r="C11" i="3"/>
  <c r="T25" i="3"/>
  <c r="C6" i="3"/>
  <c r="T7" i="3"/>
  <c r="Q9" i="3"/>
  <c r="C13" i="3"/>
  <c r="J19" i="3"/>
  <c r="C23" i="3"/>
  <c r="T24" i="3"/>
  <c r="J28" i="3"/>
  <c r="C5" i="3"/>
  <c r="J5" i="3"/>
  <c r="J27" i="3"/>
  <c r="J4" i="3"/>
  <c r="C8" i="3"/>
  <c r="J13" i="3"/>
  <c r="M19" i="3"/>
  <c r="J21" i="3"/>
  <c r="C25" i="3"/>
  <c r="Q28" i="3"/>
  <c r="C3" i="3"/>
  <c r="M3" i="3"/>
  <c r="E10" i="3"/>
  <c r="F5" i="3" s="1"/>
  <c r="F18" i="3"/>
  <c r="J3" i="3"/>
  <c r="S10" i="3"/>
  <c r="P29" i="3"/>
  <c r="Q22" i="3" s="1"/>
  <c r="P14" i="2"/>
  <c r="S25" i="2"/>
  <c r="L10" i="2"/>
  <c r="B29" i="2"/>
  <c r="C29" i="2" s="1"/>
  <c r="E25" i="2"/>
  <c r="I29" i="2"/>
  <c r="J29" i="2" s="1"/>
  <c r="L25" i="2"/>
  <c r="I14" i="2"/>
  <c r="J14" i="2" s="1"/>
  <c r="P29" i="2"/>
  <c r="Q29" i="2" s="1"/>
  <c r="S10" i="2"/>
  <c r="T6" i="2" s="1"/>
  <c r="E10" i="2"/>
  <c r="F20" i="2" s="1"/>
  <c r="Q14" i="2"/>
  <c r="Q11" i="2"/>
  <c r="T22" i="2"/>
  <c r="T19" i="2"/>
  <c r="M5" i="2"/>
  <c r="M10" i="2"/>
  <c r="M4" i="2"/>
  <c r="M8" i="2"/>
  <c r="J9" i="2"/>
  <c r="Q20" i="2"/>
  <c r="Q24" i="2"/>
  <c r="Q13" i="2"/>
  <c r="Q4" i="2"/>
  <c r="Q8" i="2"/>
  <c r="Q7" i="2"/>
  <c r="Q12" i="2"/>
  <c r="T8" i="2"/>
  <c r="Q5" i="2"/>
  <c r="Q9" i="2"/>
  <c r="Q6" i="2"/>
  <c r="Q10" i="2"/>
  <c r="Q3" i="2"/>
  <c r="M9" i="2"/>
  <c r="M6" i="2"/>
  <c r="J11" i="2"/>
  <c r="M7" i="2"/>
  <c r="M19" i="2"/>
  <c r="M23" i="2"/>
  <c r="M20" i="2"/>
  <c r="M24" i="2"/>
  <c r="M3" i="2"/>
  <c r="M21" i="2"/>
  <c r="M25" i="2"/>
  <c r="M22" i="2"/>
  <c r="J26" i="2"/>
  <c r="J22" i="2"/>
  <c r="J27" i="2"/>
  <c r="J18" i="2"/>
  <c r="M18" i="2"/>
  <c r="C24" i="2"/>
  <c r="B14" i="2"/>
  <c r="C14" i="2" s="1"/>
  <c r="F4" i="3" l="1"/>
  <c r="F19" i="3"/>
  <c r="F8" i="3"/>
  <c r="F23" i="3"/>
  <c r="F24" i="3"/>
  <c r="T10" i="3"/>
  <c r="T19" i="3"/>
  <c r="Q27" i="3"/>
  <c r="T8" i="3"/>
  <c r="T18" i="3"/>
  <c r="T23" i="3"/>
  <c r="T20" i="3"/>
  <c r="Q21" i="3"/>
  <c r="T5" i="3"/>
  <c r="F7" i="3"/>
  <c r="F22" i="3"/>
  <c r="F20" i="3"/>
  <c r="F10" i="3"/>
  <c r="F9" i="3"/>
  <c r="T6" i="3"/>
  <c r="Q24" i="3"/>
  <c r="Q23" i="3"/>
  <c r="T9" i="3"/>
  <c r="F25" i="3"/>
  <c r="T22" i="3"/>
  <c r="F3" i="3"/>
  <c r="Q29" i="3"/>
  <c r="Q25" i="3"/>
  <c r="Q26" i="3"/>
  <c r="Q20" i="3"/>
  <c r="Q19" i="3"/>
  <c r="Q18" i="3"/>
  <c r="F21" i="3"/>
  <c r="F6" i="3"/>
  <c r="J6" i="2"/>
  <c r="J5" i="2"/>
  <c r="J25" i="2"/>
  <c r="J24" i="2"/>
  <c r="J13" i="2"/>
  <c r="T9" i="2"/>
  <c r="T7" i="2"/>
  <c r="T24" i="2"/>
  <c r="J23" i="2"/>
  <c r="T4" i="2"/>
  <c r="T25" i="2"/>
  <c r="T21" i="2"/>
  <c r="J21" i="2"/>
  <c r="J19" i="2"/>
  <c r="J20" i="2"/>
  <c r="T5" i="2"/>
  <c r="T18" i="2"/>
  <c r="T20" i="2"/>
  <c r="J28" i="2"/>
  <c r="T3" i="2"/>
  <c r="T10" i="2"/>
  <c r="J3" i="2"/>
  <c r="F3" i="2"/>
  <c r="C26" i="2"/>
  <c r="C28" i="2"/>
  <c r="J12" i="2"/>
  <c r="Q22" i="2"/>
  <c r="T23" i="2"/>
  <c r="C20" i="2"/>
  <c r="Q18" i="2"/>
  <c r="Q23" i="2"/>
  <c r="C18" i="2"/>
  <c r="C19" i="2"/>
  <c r="J7" i="2"/>
  <c r="Q27" i="2"/>
  <c r="Q19" i="2"/>
  <c r="C25" i="2"/>
  <c r="C21" i="2"/>
  <c r="Q25" i="2"/>
  <c r="J8" i="2"/>
  <c r="C22" i="2"/>
  <c r="C23" i="2"/>
  <c r="Q26" i="2"/>
  <c r="C27" i="2"/>
  <c r="J10" i="2"/>
  <c r="Q21" i="2"/>
  <c r="J4" i="2"/>
  <c r="F7" i="2"/>
  <c r="F9" i="2"/>
  <c r="F5" i="2"/>
  <c r="F18" i="2"/>
  <c r="Q28" i="2"/>
  <c r="F6" i="2"/>
  <c r="F24" i="2"/>
  <c r="F23" i="2"/>
  <c r="F19" i="2"/>
  <c r="F8" i="2"/>
  <c r="F22" i="2"/>
  <c r="F25" i="2"/>
  <c r="F4" i="2"/>
  <c r="F21" i="2"/>
  <c r="F10" i="2"/>
  <c r="C10" i="2"/>
  <c r="C8" i="2"/>
  <c r="C9" i="2"/>
  <c r="C6" i="2"/>
  <c r="C5" i="2"/>
  <c r="C13" i="2"/>
  <c r="C11" i="2"/>
  <c r="C3" i="2"/>
  <c r="C12" i="2"/>
  <c r="C7" i="2"/>
  <c r="C4" i="2"/>
</calcChain>
</file>

<file path=xl/sharedStrings.xml><?xml version="1.0" encoding="utf-8"?>
<sst xmlns="http://schemas.openxmlformats.org/spreadsheetml/2006/main" count="77599" uniqueCount="37355">
  <si>
    <t>seqnames</t>
  </si>
  <si>
    <t>start</t>
  </si>
  <si>
    <t>end</t>
  </si>
  <si>
    <t>width</t>
  </si>
  <si>
    <t>location</t>
  </si>
  <si>
    <t>seqCG</t>
  </si>
  <si>
    <t>CG</t>
  </si>
  <si>
    <t>annotation</t>
  </si>
  <si>
    <t>geneChr</t>
  </si>
  <si>
    <t>geneStart</t>
  </si>
  <si>
    <t>geneEnd</t>
  </si>
  <si>
    <t>geneLength</t>
  </si>
  <si>
    <t>geneStrand</t>
  </si>
  <si>
    <t>geneId</t>
  </si>
  <si>
    <t>transcriptId</t>
  </si>
  <si>
    <t>distanceToTSS</t>
  </si>
  <si>
    <t>ENSEMBL</t>
  </si>
  <si>
    <t>SYMBOL</t>
  </si>
  <si>
    <t>GENENAME</t>
  </si>
  <si>
    <t>pvalue_Cis_extreme</t>
  </si>
  <si>
    <t>FDR_Cis_extreme</t>
  </si>
  <si>
    <t>pvalue_Radio_extreme</t>
  </si>
  <si>
    <t>FDR_Radio_extreme</t>
  </si>
  <si>
    <t>pvalue_Cis_Low</t>
  </si>
  <si>
    <t>FDR_Cis_Low</t>
  </si>
  <si>
    <t>pvalue_Radio_Low</t>
  </si>
  <si>
    <t>FDR_Radio_Low</t>
  </si>
  <si>
    <t>pvalue_Cis_High</t>
  </si>
  <si>
    <t>FDR_Cis_High</t>
  </si>
  <si>
    <t>pvalue_Radio_High</t>
  </si>
  <si>
    <t>FDR_Radio_High</t>
  </si>
  <si>
    <t>chr1</t>
  </si>
  <si>
    <t>chr1:132476-132746</t>
  </si>
  <si>
    <t>GGGAGGAGCCAGAGGGCAACAAGGGCTTTGGTGGGAAGGTATTTGCACCTGTCATTCCTTCCTCCTTTACTCCTGCCGCCCCTTGCTGGATCCTGAGCCCCCAGGGTCCCCCGATCCACCTGCAGCTTTTGGCAGTCTATGGTCACACCCTGTCCTCCTCCTACACATACTCGGATGCTTCCTCCTCAACCTTGGCACCCACCTCCTTCTTACTGGGCCCAGGAGCCTTCAAAGCCCAGGAGTCTGGTCAACGCAGCAGAGCGGGCCCCCT</t>
  </si>
  <si>
    <t>ENST00000610542.1</t>
  </si>
  <si>
    <t>ENSG00000238009</t>
  </si>
  <si>
    <t>LOC100996442</t>
  </si>
  <si>
    <t>chr1:394060-394253</t>
  </si>
  <si>
    <t>GAGGGGCCAACTCTGACTCCCAAGAAGGTGACCTCTATCTCCCTTCCAGGGCCAGAGATGCAACATCACACACACACTGCCTTTGGAATGTGTGATTAAGCTTTTGGCTGCCAGTAGCCTGACAGCTTCCAGCAGCTTTGTCTGCCACCATGTCCACTTCTCTGTGCCAAAGTCACTGAAACAAAGGGACTGCA</t>
  </si>
  <si>
    <t>ENST00000440163.1</t>
  </si>
  <si>
    <t>NA</t>
  </si>
  <si>
    <t>LOC112268260</t>
  </si>
  <si>
    <t>chr1:488582-488733</t>
  </si>
  <si>
    <t>CTGCAGCTTTTGGCAGTCTATGGTCACACCCTGTCCTCCTCCTACACGTACTCGGATGCTTCCTCCTCAACCTTGGCACCCACCTCCTTCTTACTGGGCCCAGGAGCCTTCAAAGCCCAGGAGTCTGGTCAACGCAGCAGAGCGGGCCCCCT</t>
  </si>
  <si>
    <t>ENST00000455207.5</t>
  </si>
  <si>
    <t>chr1:623953-624146</t>
  </si>
  <si>
    <t>AGGGGCCAACTCTGACTCCCAAGAAGGTGACCTCTATCTCCCTTCCAGGGCCAGAGATGCAACATCACACACACACTGTCTTTGGAATGTGTGATTAAGCTTTTGGCTGCCAGTAGCCTGACAGCTTCCAGCAGCTTTGTCTGCCACCGTGTCCACTTCTCTGTGCCAAAGTCACTGAAACAAAGGGACTGCAG</t>
  </si>
  <si>
    <t>ENST00000452176.2</t>
  </si>
  <si>
    <t>ENSG00000230021</t>
  </si>
  <si>
    <t>LOC101928626</t>
  </si>
  <si>
    <t>chr1:723578-723731</t>
  </si>
  <si>
    <t>CCTGCAGCTTTTGGCAGTCTATGGTCACACCCTGTCCTCCTCCTACACATACTCGGATGCTTCCTCCTCAACCTTGGCACCCACCTCCTTCTTACTGGGCCCAGGAGCCTTCAAAGCCCAGGAGTCTGGTCAACGCAGCAGAGCGGGCCCCCTA</t>
  </si>
  <si>
    <t>ENST00000440200.5</t>
  </si>
  <si>
    <t>LOC105378947</t>
  </si>
  <si>
    <t>chr1:726600-726754</t>
  </si>
  <si>
    <t>GCCTGCAGATGTCATCGGAGGGCCAGGAGCTGAGCCTGGAGAGGCCACCGCGAGGCCTGAGCTGGGCCTGGGGAGCTTGGCTTAGGGAAGTTGTGGGCCTACCAGGGCCGCTGGGAGCTGGGCAGGAGCTGAGTCCAAAGACGTTGTTGGGACCT</t>
  </si>
  <si>
    <t>ENST00000414688.6</t>
  </si>
  <si>
    <t>LOC100288069</t>
  </si>
  <si>
    <t>chr1:726817-727058</t>
  </si>
  <si>
    <t>CGCCGGGAGGCTGCAAGTGGGTCTGAGAGGCCAACTTGAGGAGGCCTGGCCTCTGCCTCCCGCATTGCCCAGCTGTTCCTCCTGGCTGCATCTCCCACCTCCCAGCAAACAAGCTCTTTTGGCTCAGCTCCCGCCTGCGTTTGTAGACCCCGAAGTTTCTGCAACCAAGCTCTTCAGACCCACATCCCTTCTCCCAGTGACTGAACAGTCCCAGCTCCGGCTGGAGAAGGGCGTCTGCAGAC</t>
  </si>
  <si>
    <t>chr1:947993-948283</t>
  </si>
  <si>
    <t>GGGGCGCGTTGCCAGCAGTCAGGTTCCACCCCAGTCCCAGGTACCCGGGACAAGGGCACCTCCTACCAGCCTGGGGCAGCCAAGCCCGTTATAAGACAGTCTGAGTCGGCCACGAGCCGGTGTGGGCAGGACACACACCTGCAGGACCACAGGCAGCACCAGCTCCGGGAAGCCGATGCAGTGTGCCTGGCTGTGCAGGTACTCCAGGGTGAGGTCGTACAGCTGCTCCACCAGGCCGTCCTGAAGAGCAGGAGAGAGGGCCGAGTGCATCAGGGAGAGGCTGGGGCTGGG</t>
  </si>
  <si>
    <t>ENST00000483767.5</t>
  </si>
  <si>
    <t>ENSG00000188976</t>
  </si>
  <si>
    <t>NOC2L</t>
  </si>
  <si>
    <t>chr1:948357-948584</t>
  </si>
  <si>
    <t>TGGGCCCCAGCCCTGGGAGACCATGAAGGTCCATGCTTGAACTTGGAGGATGCCAGCCCCCTCCCATCCACCTCAGCACCCCCAACCCCACCCTGGGAACTGCCCAGGCCCCTCCCCAGGAGGCCAGCCTCACCCGGTACGCCTTCTCCTGCAGGTTGACATTGGACAGCTTCAGGATCACGGAGAAGTTGATGGGCTTGGAGCTCATGCGCCCTGGCTTCCTGTTGA</t>
  </si>
  <si>
    <t>chr1:1047865-1048016</t>
  </si>
  <si>
    <t>CTGCAGGAGCACGTGCGATTTATGGACTTTGGTGAGCGCCAGGCCACGAGCCACAGCTTACCTGCCCCCTCCTCTGCCCATGCCCCTGCCCCTCACCCCTTCCTGGCCCTGCTCCCAGGAAACCCTAACAGCTCCCTGTGCCGGCAGACTGG</t>
  </si>
  <si>
    <t>ENST00000478677.1</t>
  </si>
  <si>
    <t>ENSG00000188157</t>
  </si>
  <si>
    <t>AGRN</t>
  </si>
  <si>
    <t>agrin</t>
  </si>
  <si>
    <t>chr1:1048175-1048383</t>
  </si>
  <si>
    <t>CACCACACGTCGGCCCCCCACCACTGCCCCCAGCCGTGTGCCCGGACGTCGGCCCCCGGCCCCCCAGCAGCCTCCAAAGCCCTGTGACTCACAGCCCTGCTTCCACGGGGGGACCTGCCAGGACTGGGCATTGGGCGGGGGCTTCACCTGCAGCTGCCCGGCAGGCAGGGGAGGCGCCGTCTGTGAGAAGGGTAAGGATGTCCACTGCA</t>
  </si>
  <si>
    <t>ENST00000492947.1</t>
  </si>
  <si>
    <t>chr1:1053509-1053712</t>
  </si>
  <si>
    <t>CAGTGCCTGCAGACCCCTGGCTGGCCCATCTGTCCTCCCGCCCGTCTCTCTGATCTCTCTCTGCCAGGCTGCCCCTGTCTCCATCCCTCTTCTCCCTCCCACTGTCGGTGTCTGCCCACCAGCCACCCCTGGGTCCCGTCACAGCCCTTGTGGCCTCCGCAGCTGGGGCCCTTGTCCTCCCGCCTCCCCCACCCTGTCCTGTTG</t>
  </si>
  <si>
    <t>ENST00000418300.1</t>
  </si>
  <si>
    <t>chr1:1053712-1053915</t>
  </si>
  <si>
    <t>GCCACCTTCCTAGAGGCCCTGACCTGCCCTCTGCCCTCCAGCGAGAAGGCACTGCAGAGCAACCACTTTGAACTGAGCCTGCGCACTGAGGCCACGCAGGGGCTGGTGCTCTGGAGTGGCAAGGCCACGGAGCGGGCAGACTATGTGGCACTGGCCATTGTGGACGGGCACCTGCAACTGAGCTACAACCTGGGCTCCCAGCCC</t>
  </si>
  <si>
    <t>chr1:1149371-1149523</t>
  </si>
  <si>
    <t>GAGGGAGGGGCTGGGGCGAGTCACCCCAAACAGGAGGCCTTGCGGAGAGGAATAGACAGGGCCAAACACCCCGGAAATTCAGGCAGGTGGGTGAGGAGGCTGGGACACAAGCTGCGGGGCCTGGAAGCTGAAGGTGGGGACAACTGCAGACCC</t>
  </si>
  <si>
    <t>ENST00000416774.1</t>
  </si>
  <si>
    <t>ENSG00000223823</t>
  </si>
  <si>
    <t>LINC01342</t>
  </si>
  <si>
    <t>chr1:1149523-1149675</t>
  </si>
  <si>
    <t>CCTCCCCAGCCCGAGGGGAGGAGGTGGCTGAGTGGCTGGGGTGGGTTTGCTGGAGGGCTGAGGGTCCGCGGGCCCGCCCCGTGGTGGGAAGGGGCAGAGGAGGGCAGGTCCCGTGGTGGGAAGGGGCGTGGTGGGAAGGGGCGCCCCATGGTG</t>
  </si>
  <si>
    <t>chr1:1149675-1149827</t>
  </si>
  <si>
    <t>GGGAAGGGGCGTGGTGGGAAGGGGCAGAGGAGGGCAGGTCCCGTGGGTCGAACGCCAGTGTCCTGGGAGTCTGGGGGTTCCTGCAGGTGACACAGATGTGGGGTTGGGACGTCAGGAGGTTGGTTTTGGGGATGCAGCAGTCGGAGGCTATGA</t>
  </si>
  <si>
    <t>chr1:1286922-1287087</t>
  </si>
  <si>
    <t>CGTCTGCAGAGGCTGAGCCACTCGGGCAGCCGGGTCAGAGTGGGGTTCAGACTGGTGAGTGTCCCAGCCGGGGCCTGCAGCCATCAGGGCCTTGAGCTGGGAGCACGGCCCTGCGCTGCTGGTACCTCGAGTGGGGAGCGGGGCCTGGGCTGTAGCCACAGAGCTG</t>
  </si>
  <si>
    <t>ENST00000379099.3</t>
  </si>
  <si>
    <t>ENSG00000162572</t>
  </si>
  <si>
    <t>SCNN1D</t>
  </si>
  <si>
    <t>chr1:1287087-1287252</t>
  </si>
  <si>
    <t>GACCCTCCCTCCCCTCTCCCAGTGCAACAGCACGGGCGGCGACTGCTTTTACCGAGGCTACACGTCAGGCGTGGCGGCTGTCCAGGACTGGTACCACTTCCACTATGTGGATATCCTGGCCCTGCTGCCCGCGGCATGGGAGGACAGCCACGGGAGCCAGGACGGC</t>
  </si>
  <si>
    <t>chr1:1287252-1287417</t>
  </si>
  <si>
    <t>CCACTTCGTCCTCTCCTGCAGTTACGATGGCCTGGACTGCCAGGCCCGGTGAGTGTGGCGGGCGGGGGCCACTCCTTCCGTCCCACCCCACAGAGCGTGGCCGCACCCCTGGGGTCCCTCTGGCTGTATGCTGGGAGCCACCCAAGGCTGGCCGGAGGAACTTTCC</t>
  </si>
  <si>
    <t>chr1:1291463-1291625</t>
  </si>
  <si>
    <t>GATGCCCCCGCCTGCAGGCGGCACGTCAGATGACCCGGAGCCCAGCGGGCCTCATCTCCCACGGGTGATGCTTCCAGGGGTTCTGGCGGGAGTCTCAGCCGAAGAGAGCTGGGCTGGGCCCCAGCCCCTTGAGACTCTGGACACCTGAACCAGACCTGCCAGG</t>
  </si>
  <si>
    <t>ENST00000470659.1</t>
  </si>
  <si>
    <t>ENSG00000131584</t>
  </si>
  <si>
    <t>ACAP3</t>
  </si>
  <si>
    <t>chr1:1339674-1339845</t>
  </si>
  <si>
    <t>AAGGCCCCCATGGTCCCACCTCCCTGCCTGGCCCCTCCCGCTCCAGCGCCCCCAGCCCTCACCCCGTCTGGGAAACGATCTCCCGCAGCACCCGCACGGCATCGTCATTGCTCATGTTCTCAAAGTTCACGTCATTCACCTGCAGGGGTGGGGATTAGGGTGGTGCAGGCAG</t>
  </si>
  <si>
    <t>ENST00000616525.1</t>
  </si>
  <si>
    <t>ENSG00000284372</t>
  </si>
  <si>
    <t>MIR6808</t>
  </si>
  <si>
    <t>chr1:1419122-1419421</t>
  </si>
  <si>
    <t>TCACACTCCTTCTCCCCCCCTCCAAGTTCAGGCAGCGCCTGGGGCAGGTCCCCCTCAGGCATCTGGGCCACCTCGGCCCACTGCGTCCGCAGAGTGGGGCTGGCCCCTCGGCTCAGCAGAAGCCCCACGGTAGGCCCATGCCCTCGCTCTGCAGCCAGGTGTAGGGGGGTCTTTCGGAGCCAGCCGGTAGCATCCACCTGGGCACCCCTGTCCAGCAGGCAGCCGGCAACCTCCACGTGGCCTTCCCGAGAGGCGTGATGCAGGGGTGTGAGGCCCAGGGTGTCCCGCGCATCCACCTCG</t>
  </si>
  <si>
    <t>ENST00000428932.1</t>
  </si>
  <si>
    <t>LOC105378585</t>
  </si>
  <si>
    <t>chr1:1441392-1441563</t>
  </si>
  <si>
    <t>GAGACACAGTAGGCCCCCCTGCCTGTGTGTGCAGGGGGTGTCTGTGGGGGGGCCCTGCTGGCTGGACTTTGGGTTTCTCCTGAGCTCCCCTTAGCCCCCAAGTCAGGCCACGGAGGCCTGAGTAGGACCCATGGGCTGTGTGTGTCACTGCAGGTGGCGTGCTCACAACTGC</t>
  </si>
  <si>
    <t>ENST00000471398.1</t>
  </si>
  <si>
    <t>ENSG00000179403</t>
  </si>
  <si>
    <t>VWA1</t>
  </si>
  <si>
    <t>chr1:1441563-1441734</t>
  </si>
  <si>
    <t>CACTGCTGGTCGGCAGGTGGCCAGGGTTGCAGGCCCGGGCCTCGGGCCCCACCTCCTCTGGAGGGGTAGGATCTCCTTCGTGCAGCCCCTGCCCCCTACCCTGTTCTCCGGAGTGTTGGCAGATCTGAGCCCACGGTCACGTGAGAGGAGATGCCTCTTGCACACTGAGCCC</t>
  </si>
  <si>
    <t>chr1:1441734-1441905</t>
  </si>
  <si>
    <t>CAGGCCCAGCTCACGGAGCACCCTGCAGGTGGCAGCGGGGCACCAGGGGCTCATTCCTGGTGGCCTCAGTGGCTTCTGTGGACGACTCAGACTCACATGAGAAGCTGGGAGGAGCTCCAGCTCTGCAATCCCGAGAGGGCAGAGCGGGGGCCCTGGCCACAACCCTGCTCCC</t>
  </si>
  <si>
    <t>chr1:1450729-1450868</t>
  </si>
  <si>
    <t>CTGCAGTTGGAGCAACAGTCCAAGCTCAAAGTGAGTGGGGCCGGTGTGGGCGGGGAGGCCGGGGCACACATGGGGTTCGGGCGTGGAGATTGGTAGGGCTACTGCCGGTGGGTAGGGCCGGGGGTGTGTACATGGGCAGC</t>
  </si>
  <si>
    <t>ENST00000475091.2</t>
  </si>
  <si>
    <t>ENSG00000215915</t>
  </si>
  <si>
    <t>ATAD3C</t>
  </si>
  <si>
    <t>chr1:1478637-1478790</t>
  </si>
  <si>
    <t>TCTGCAGGAGTATGAGGCCGCCGTGGAGCAGCTCAAGAGCGAGCAGATCCGGGCGCAGGCTGAGGAGAGGAGGAAGACCCTGAGCGAGGAGACCCGGCAGCACCAGGCCGTAAGAGCGCAAGAGGCCGCGAGGGAGGCCGCCCGGCTGCGGGGA</t>
  </si>
  <si>
    <t>ENST00000378736.3</t>
  </si>
  <si>
    <t>ENSG00000160072</t>
  </si>
  <si>
    <t>ATAD3B</t>
  </si>
  <si>
    <t>chr1:1478852-1479008</t>
  </si>
  <si>
    <t>GAGCTGCCCTCGGAACGGCCTTGCACAAACGCCTAAGACCTGTAAGGTCCCTCACTGCTGAGCCGGACGGGAGGTCCCCGCGCCTCCCCACGTTTGTGTGAGGCTGATGGCGCGTCGGAGTCCCCGGCGCTCCGCCCAGTCGGCCCAGACTGCAGCT</t>
  </si>
  <si>
    <t>chr1:1517304-1517457</t>
  </si>
  <si>
    <t>ENST00000429957.1</t>
  </si>
  <si>
    <t>ENSG00000197785</t>
  </si>
  <si>
    <t>ATAD3A</t>
  </si>
  <si>
    <t>chr1:1517519-1517675</t>
  </si>
  <si>
    <t>chr1:1599422-1599583</t>
  </si>
  <si>
    <t>CAGCATGACGCAGATGGAGCCGCCCACCGCCGTCATGGCCACCACGATGTCCTGCATGCCGGCCGGCTCGGCGGTGAACTCCACGCACTCGGCCGGCTCGGGGGTCTCTGGCGCGGCGGCGGCGGGCCCAGCGCGCAGCGGCAGCGGCTGCAGGCACAGGCG</t>
  </si>
  <si>
    <t>ENST00000422725.4</t>
  </si>
  <si>
    <t>ENSG00000228594</t>
  </si>
  <si>
    <t>FNDC10</t>
  </si>
  <si>
    <t>chr1:1599583-1599744</t>
  </si>
  <si>
    <t>GGTAGAGGACGCTGTCGTGCACGTCGGGCAGCAGGTAGTCGCGGCAGGAGGCCCCGAGGAGCACGCGCTCGCACGGGAAGCGCGTGTAGGCGCCGCGCCACGAGCAGTTGAGCGCGAAGGCGCGCACGCGGCGCGCGGCGGCCGGGGCCAGGCGCCACTGCA</t>
  </si>
  <si>
    <t>chr1:2009140-2009367</t>
  </si>
  <si>
    <t>TGGTGGCATGTGCCTGTAGTCTCAGCTACTCCTGAGGCTGAGGCAGGAGGGTCGCTTGAGCTCCGGAGGTCAAGGCTGCAGTGAGCTGTGATCATGCCACTGCATTGCAGCCGAGCAACAGAGCGAGACCCTGCCTCTAAAAATAAAATAAAACCCTCACCGGCCACCTTTGGAGGGTGCTGGATACTAAGTTACCATTCCGAAATGTTGTGGCAGCCTTAGGGGCGC</t>
  </si>
  <si>
    <t>ENST00000378592.1</t>
  </si>
  <si>
    <t>ENSG00000142609</t>
  </si>
  <si>
    <t>CFAP74</t>
  </si>
  <si>
    <t>chr1:2009429-2009719</t>
  </si>
  <si>
    <t>AGCTTTCAGCCGTGCCGCAGGGACCGGCAACAGCGTTTGAGCAGAGCACACTCTCTGGGTGGCCCCTGGCCCATGACTGAGCACGCAGGGGCACTGGGCAGCCCTGGCCCCTGAGACGGGACTCCTGGTGGACACTGGGCATTCTCTGCTGCAGAGCCCTGCCATGCCCCTCCACTGGGTTGGCCAAAATGTTGAGAGATTTGCATTGCGGTCGGGCTCTCCCAGCCCGATTCTGTTTCCTCCCAATTTTCTTTCACAGACGTTGGACGGGTATTGTGGCCTGAAGGCTTT</t>
  </si>
  <si>
    <t>chr1:2073988-2074134</t>
  </si>
  <si>
    <t>GCTGCAGGCCCTGTGCGTGCGGAGGACGGTGCCCGAGTCAGCATTTTGGGTCTGAGTCCCGGCGTTGCCGCTGCCTGTGCGCTGCACAGATGCTCCGGGCAGCAACACGGCTGGTGCCACGGCCCGGGGAAGGCGTGCGGCTGCAGC</t>
  </si>
  <si>
    <t>ENST00000461106.6</t>
  </si>
  <si>
    <t>ENSG00000067606</t>
  </si>
  <si>
    <t>PRKCZ</t>
  </si>
  <si>
    <t>chr1:2074134-2074280</t>
  </si>
  <si>
    <t>CAGCTCCCAGCAATGTCAGGGGAAACGCAGTGAGAGGCTGTTGTTTTGCGGGTGACAGATTTTTAGAAAAATAAGGCTGTGGAGGGACCTTCTGAGCGAGGCAGGGGCTGCTGGAGGGACATGCTCACCCCGAGGACGGATGGTGTG</t>
  </si>
  <si>
    <t>chr1:2119680-2119867</t>
  </si>
  <si>
    <t>CTGCAGGACGGCGCTTACATGGAGACCAGCTTCCTTCTGCCTGAAGTAGTCCCTTTAGTATTCCTTTCAGCACAGACTTGTAATTAATTCTTTTTATTTCTTTTCTTTTCTTTTTTTTTTTTTTGAGATGGATTTTTGCTCTTGTTGCCCAGGCTGGAGTGCAGTGGTGTGATTTTGGCTCACTGCAG</t>
  </si>
  <si>
    <t>ENST00000470511.5</t>
  </si>
  <si>
    <t>chr1:2143877-2144029</t>
  </si>
  <si>
    <t>GCTGCAGCCCCCCAGCCCCTGCAAGCCACGGGGCCTTGCCTGAAGCAGCACCTCGTCACCCCTGCCCGATGGCACCTCCCCTGTGTCCCCTCATGCAGAGCAGGGTTCCAGGCCTCTCCTTGGGGCCACTGGTTCCCCCAACCTTGGGATAGA</t>
  </si>
  <si>
    <t>ENST00000479263.5</t>
  </si>
  <si>
    <t>chr1:2144056-2144198</t>
  </si>
  <si>
    <t>CAAGCCTGGCGCCCGGAAGGGACAAGGTGCCGGGGCCACCTGTTGCCCGGCTCAGTGTCCTCTTTTGAGAAGGTATAGGTGTGGAAGGCCCTGCCTGTCCTCTCCGCTGGCCCCTCAGTGTGGCCTGGGCCTGACGCTCTGTT</t>
  </si>
  <si>
    <t>chr1:2144198-2144340</t>
  </si>
  <si>
    <t>TCCCACCTGCAGAGAGCGTACTGCGGTCAGTGCAGCGAGAGGATATGGGGCCTCGCGAGGCAAGGCTACAGGTGCATCAACTGCAAACTGCTGGTCCATAAGCGCTGCCACGGCCTCGTCCCGCTGACCTGCAGGAAGCATAT</t>
  </si>
  <si>
    <t>chr1:2153834-2154128</t>
  </si>
  <si>
    <t>GAGCCTGATTGCAGGAGTTGTTGAATGCTTGGATGGTTTCTAGAAATTTCTTTCTCCCCACAAAAAGACTGCACTCTCTGGGGCCAGGCTTGCCTCTTGTTCCCCCAGGAGTCACTGGCAAGCCCCTTCCCACCGATTCTGCAGCGCCAGCCCCACGCAGGGCCTTGAACTCAGCAGTGCTGTGTCCAGGAGGTTCCACTCAGTTTGGGTGCTGAGTGATATGTGGGTCATGATGCCAACGCCGACGTCCCTGCGGGGCCACAGTGGGTGGGTGCTGCTGGTGAGGGCCACTGGG</t>
  </si>
  <si>
    <t>ENST00000478770.6</t>
  </si>
  <si>
    <t>chr1:2154145-2154296</t>
  </si>
  <si>
    <t>GTGAGGGGTGGAGGAGTCACCGCCGACCCACTAGGTCTTCAGCCACTGGAGATGGGAGGAGATGCGGGCTGGCGAGGAGCTCGGCTTGTGGCCTGGGGTGGCGTGAGATACCCGGGTGCACATGTTGAGCAGCCGTCGGGGGGCAGGTCTGC</t>
  </si>
  <si>
    <t>chr1:2154296-2154447</t>
  </si>
  <si>
    <t>CAGCTCAGGGAGAGGCCGGGCTGGGAGCTCTCGGCGTGGAAAGATGAGACTCGAAGCCACTCCATTGGATCTGCCTCCGAAGAGAAGGGAGGGTGGCCGAGGACCAAGCCTCGAGGAGGAGGAGGGCGCTGAGGAGGAATGACACAGTCTCA</t>
  </si>
  <si>
    <t>chr1:2476966-2477128</t>
  </si>
  <si>
    <t>AGGGGGCGAGGGGGGATCTCAGGTGGCTCCAATGCTCTCATTGAAGGGGTGCCTTGTGCTCTGGGGGTCAGTGGTGCTTGCAGCCCAGGCGGCTGGGCTGGCATCCTGGTGCCGGACATGAGGGCCTTTGCCGTTAGGAGACTCTGCAGAGGAGACTGGCTGG</t>
  </si>
  <si>
    <t>ENST00000419816.6</t>
  </si>
  <si>
    <t>ENSG00000149527</t>
  </si>
  <si>
    <t>PLCH2</t>
  </si>
  <si>
    <t>chr1:2477128-2477290</t>
  </si>
  <si>
    <t>GGTATGGCTGGGAGGGTGGAGTGTGTGTCTTGTGGTGGCCTGTGGAGGGCCCCGGTCCGGGCTGGCCTGCCAGCTCTCTGTTCCAGCGGCAGACAGGGTCCTGTCCAGGCTGCCCTGTTGCAGGCCTCTGCCCGCCCCCTGCCCCTGTGTCCTGCCTCACCCC</t>
  </si>
  <si>
    <t>chr1:2477290-2477452</t>
  </si>
  <si>
    <t>CTCTCCTAAATCCCTGCAGCCATACCTGCGTCTTCACCTCCCATGTGCCCCGGAGAGCCCAGCCCCCCATGCCATGGCTTCCATCCCTTCAATTCCCCTCTGCTCGTGATCACGTAGTAGCTTCCCCAAGAAGGCCCGGCCAGTACTGCCCTTGGTCCTCTAC</t>
  </si>
  <si>
    <t>chr1:2768523-2768673</t>
  </si>
  <si>
    <t>GGAACAGCACCCCACAACTGCAGGTGAGCATCTGATAGCCTGGATAGGCACTCCACACAGCCAGGTGAGCAGCTGAAAGCCTGGAATGGTACCCCACATGCAGGTGAGCATCCGACAGCCTGGAACAGCAGCTCACATCCCCAGGTAAGAT</t>
  </si>
  <si>
    <t>ENST00000648684.1</t>
  </si>
  <si>
    <t>LOC105378598</t>
  </si>
  <si>
    <t>chr1:2768673-2768823</t>
  </si>
  <si>
    <t>TTCCAACAGCATGGAACAAGACCACTGCCCCCAGGTGAGCATCTGGCAGCCTGGAAAAACAACCCCCTTCAGGTGAGCATCTGACAGCCTGGAACAGCACCCTCCACCTTCAGGTGAGAATATGACAGCCTGAAACAGCACCCCACACCCC</t>
  </si>
  <si>
    <t>chr1:2783648-2783835</t>
  </si>
  <si>
    <t>ACACAGTGCCTGCACGTTCCCCGGCTCAGCCCGCAGCACTGTGTTGAAGTCGAACATGGCCGTCTTCTTCTGGCCCAGGAACCCATAGCAGCGGGCTCGGGCAAGGAGGGACTCACTTGCCTGGCTTCCTGCAGGAAGACGGCATGGGGTCAGGATGAGCCTATGCTGGGTCCCTTCCCCAGCATCTA</t>
  </si>
  <si>
    <t>ENST00000637179.1</t>
  </si>
  <si>
    <t>ENSG00000215912</t>
  </si>
  <si>
    <t>TTC34</t>
  </si>
  <si>
    <t>chr1:3278882-3279032</t>
  </si>
  <si>
    <t>CTGCAGACACTCAGCGAGCCGTGGCCTCTCCCATCCTCCCACGCTTCCCTCCGGCCGGCCCTGGAGATCCGTGGAGCCACACGGTGCCGAGCGCGGCGCTGGCCGTGTGCTCCGTGTCTGTCATCGTCAGCCCTGTCCACCTTTGGGGCAG</t>
  </si>
  <si>
    <t>ENST00000463591.1</t>
  </si>
  <si>
    <t>ENSG00000142611</t>
  </si>
  <si>
    <t>PRDM16</t>
  </si>
  <si>
    <t>chr1:3279097-3279276</t>
  </si>
  <si>
    <t>AAGCTGCCACCAATAGCCACGTGGGCAGCTGTGGCCCCGAGTCCGGGGATGCAGTTGGTCATCAGGAGCCTCGAAGCGTCGCTCACCATGCCTGGAAAGACCGGCGGCCTCTCCTGCCCAGGCGCAGGCCCTCGGCTCAGCAGAAGCCCTGCAGAAGCTGGAGCAGGAGGCATCCCTGGG</t>
  </si>
  <si>
    <t>chr1:3549095-3549394</t>
  </si>
  <si>
    <t>TCCCCGTGGCTCCGCGCTGGGTGATCTGTCCCCAGCCAGACCATGCAAGCTCTGGTGGGGACTGGCCCCCCTAGTCTCGGGGCCCCCGTGCTCAGCCCAGAACAAGCCCACAAGGGCCGCAGGAGACCCTTGGTGAATGCTCAAGAAGCTGCAGGTGGACCGGCCACCAGGAGAAAAGCCAGAGCCCGACAAGGCAGCTGGGGCTCCCCCAACCCCTCAGGCTTGGGCTGGAACTCTGGGCACCACGCAGACTGATGCCCCATGGCCACAGGCAGACCAGGGCCCAGGACGGAGAAGTTC</t>
  </si>
  <si>
    <t>ENST00000385042.1</t>
  </si>
  <si>
    <t>ENSG00000207776</t>
  </si>
  <si>
    <t>MIR551A</t>
  </si>
  <si>
    <t>chr1:3649820-3649972</t>
  </si>
  <si>
    <t>ACCTGCAGGATCCCCAAGCTGCCTCCACCCACGCGGCCGCCCCCGGCCCTGCCCGCCGGGGACGCTGGCACCGAGGATGTCCTGCCCGTGGCCCAGGTCCCCGCCGCTCACCAGGTACTTGCCGTCCGGGGAGAACTTGCAGAGTAAGCTGGA</t>
  </si>
  <si>
    <t>ENST00000424367.5</t>
  </si>
  <si>
    <t>ENSG00000116213</t>
  </si>
  <si>
    <t>WRAP73</t>
  </si>
  <si>
    <t>TP73</t>
  </si>
  <si>
    <t>chr1:3649972-3650124</t>
  </si>
  <si>
    <t>AGAGCTTGAATACCTCGGAGAAGTTCATGGCCGCCGCCTGCCGCGGGCGCCACCCTGCGCCCGAAAACCCGCGGGACCCCTGGGCGCGCAGCAGGCTGCAACAGCCGACGCCGGCCTCCGAGGCCGGAAGTCAGAAGGCGGAAGTGAACTGCA</t>
  </si>
  <si>
    <t>ENST00000378322.7</t>
  </si>
  <si>
    <t>chr1:3675539-3675690</t>
  </si>
  <si>
    <t>GATCCCCCTTAAGAGCCAGTGTCCGGGATGGCTGGGCCAGACGGGGCAGAGGGGCCTGTGTCTCCTGCCCAGGCTGAGTGCGGACGGCTCGGTCTCAGAGCTCCACCGAGGGGTGGGTAGGTAACAGCAGCCCTGCGGCCAGGGCCCCTGCA</t>
  </si>
  <si>
    <t>ENST00000603362.5</t>
  </si>
  <si>
    <t>ENSG00000078900</t>
  </si>
  <si>
    <t>chr1:3732810-3732966</t>
  </si>
  <si>
    <t>CTGAAGCAGGGCCACGACTACAGCACCGCGCAGCAGCTGCTCCGCTCTAGCAACGCGGCCACCATCTCCATCGGCGGCTCAGGGGAACTGCAGCGCCAGCGGGTCATGGAGGCCGTGCACTTCCGCGTGCGCCACACCATCACCATCCCCAACCGCG</t>
  </si>
  <si>
    <t>ENST00000604566.1</t>
  </si>
  <si>
    <t>chr1:3732966-3733122</t>
  </si>
  <si>
    <t>GGCGGCCCAGGCGGCGGCCCTGACGAGTGGGCGGACTTCGGCTTCGACCTGCCCGACTGCAAGGCCCGCAAGCAGCCCATCAAGGAGGAGTTCACGGAGGCCGAGATCCACTGAGGGCCTCGCCTGGCTGCAGCCTGCGCCACCGCCCAGAGACCCA</t>
  </si>
  <si>
    <t>chr1:4398953-4399244</t>
  </si>
  <si>
    <t>CCCTGCAGAAAGAACATGGTGCTCTGAGTTCCTGGGCCATCGTTCTCCCTGGAGGGGCTGCTGAAGCCACAATGCTCTGTTCAGTCTTCTCAAGAATTGGCAAGAAAGAGCCTTGTGCATTGAAGGCCACTGAGGTCATGTCCTCCTGGGTCTGCAGGGCTTTCCTCAGGAGACAGGACTTTTCCAAAGCCTTGGACCCATTCTCCAAGGTAAGCAAAAGCAGCAGAAAGAACCAGAAAATGAACCAGCAACTTGGGGCTGACATCCAGGAGTCCCCAGGTGAACAGGGAAA</t>
  </si>
  <si>
    <t>ENST00000635002.1</t>
  </si>
  <si>
    <t>ENSG00000235054</t>
  </si>
  <si>
    <t>LINC01777</t>
  </si>
  <si>
    <t>chr1:4686862-4687151</t>
  </si>
  <si>
    <t>CACTCACTTTTATTAGCCCTGCTTCTAGGATGTCAACCTCCAAGCAAAGGGAATCTCCACTTCTGCCGAGGGGTCAGAGCTGATGGAGTGCCCGTGAGGTTGGGCTGCCCACTTCCTGCCCAAGTTGACCAGGGCTGCCTCTGCCAGCTGCAGAGCACAACCAACCCCCTGCAAGGCCATGTCCTCACCACGGATGGGGACAGGAACCTGGAGCCCCATCCCTACTTCCAACCTCTGTGTAGGCCTTTTCCTCGCTCTTTCCTTTCCTCCTCTTTACAGAATCCATTCCA</t>
  </si>
  <si>
    <t>ENST00000466761.1</t>
  </si>
  <si>
    <t>ENSG00000196581</t>
  </si>
  <si>
    <t>AJAP1</t>
  </si>
  <si>
    <t>chr1:5337409-5337588</t>
  </si>
  <si>
    <t>GCCACTCACTCACTGCAGAAGAGAGCCACTGCAGTATTAGAAAACACTGAATCCTCAGTCTGTCCTCTACATCCAACCTGATGCACCTGTTCGAAAGCTTGGGGACTGGGGGCTGGGGAAAACAACTACTTCCTCCCACTGAAAAGAAGACAGAAGCATTCACTACCAAGCCCTGCAGTC</t>
  </si>
  <si>
    <t>ENST00000649109.1</t>
  </si>
  <si>
    <t>ENSG00000284692</t>
  </si>
  <si>
    <t>LOC105376686</t>
  </si>
  <si>
    <t>chr1:6128648-6128805</t>
  </si>
  <si>
    <t>AGAGGGCTGCAGGGTTGGCGGGCAGTGCCCAGAGACACCACCCTGGGCTGTCCTAGCCAGGAGATACAGGTGGGGGGTGCAGAAGAGAGGCTGTGTGTTGGAGCGGGCAGGGACCCAAGCAAGCCCTGGATGGGTGTCTCAGCCGGGCCACCCCAGTC</t>
  </si>
  <si>
    <t>ENST00000491020.1</t>
  </si>
  <si>
    <t>ENSG00000116254</t>
  </si>
  <si>
    <t>CHD5</t>
  </si>
  <si>
    <t>chr1:6129071-6129266</t>
  </si>
  <si>
    <t>TGGGGAGACCTGCACCTCAGCACCCGTGGCTCACCCAGGGCTCCAGGCAATGGAGGAGATCACACCCATGAGCTCAAGAGCATGGAATGGGCTGCATGACTGTGTAGGGAAAGGCGTGTGGTGCGTCCAGGTGTGTGGAGCCCACCACTGCAGCTGGGCTCCCTCCCTGACTGCGGAGCCTCCCACAAGCCTGGGT</t>
  </si>
  <si>
    <t>chr1:6454162-6454368</t>
  </si>
  <si>
    <t>GCCTGTTCTTGCCGCCGCAGCAGCGACCAGCGACCGGCCGTGCCCCACGCCACCGACCAAAGTGGACACTGCCCAGAGCCTGGAGCGGCGGCTCAGGCCGAAGCCTCACCCCAGCGTCACCCCCCGCCGGCCAGACGCGGTCCCTCCCTGCAGACGCAGCCCCGCGGAGCCATTACACCACCCGGGACATGCAAAAGGCTCCCGGCG</t>
  </si>
  <si>
    <t>ENST00000477679.2</t>
  </si>
  <si>
    <t>ENSG00000187017</t>
  </si>
  <si>
    <t>ESPN</t>
  </si>
  <si>
    <t>espin</t>
  </si>
  <si>
    <t>chr1:6454368-6454574</t>
  </si>
  <si>
    <t>GCCACGGCGGGAGCTAGGCCAGAGGGAGACGCGCCTCCCTCCCCTCTCTTGTCTTCCCCGCCTTAGCTGACGGCCGCCAGCTCGTGCTGCTACCCCCGCGAGGGCTGGAGGTACTCCCGCGAGCACAACGCCATCCTCGGGCCCTTTGGCGAGCTTATGACCGAAGCCGACATCCTCCGCATCGAGCAGCAAATCGAGAACCTGCAG</t>
  </si>
  <si>
    <t>chr1:7064362-7064636</t>
  </si>
  <si>
    <t>TAGCTTCTGAAGATCTCACCTCCAAATACCATAGCATTGGGGGTTGGGGCTTCAACCTATTAATTTTGGGGAAATACAATTCAGTCCATAGCAGTCAGTAAATAGATAAAGCGAATTTCCCTGGTGGGAAGTGCTGCAGAGGAAGAAGTGCTGGGAGGAGGGTGATGGTTGGGGAGGGAGGGGGTAGTCCCTGAGGAGGCAGCAGTTTAAGCTGAGATGGGAAGGAAGAGAGGAAGGTGGCCAGTGGAGGGCCAGGAAAGGAGGATTTTGGGTGA</t>
  </si>
  <si>
    <t>ENST00000467267.1</t>
  </si>
  <si>
    <t>ENSG00000171735</t>
  </si>
  <si>
    <t>CAMTA1</t>
  </si>
  <si>
    <t>chr1:7318592-7318881</t>
  </si>
  <si>
    <t>CTTAGTTGACCACTCAGCTGAGAGAGCTACCAAATCAGAATTCCACAGGAGAGGATGGTTGGGTTCCTCAGCTATTTTGGAGGATGACATAAAATGTTGCAGAGGGAGAACCCTTCTCTGCAATCAGACGAGATTTTCCTCATTGTTCTGCAGGGCCTCACATGTTACCAATGAAAGCCAGCTCCCTGGTGCCACGCGTTTTACTCATTGCTGGATCCCTAGGGCCTAGCACAGTGCCTGGAACATGCACGTGCCTCTGGGCATATTCAGTGAATGAATGAACAAGGGAA</t>
  </si>
  <si>
    <t>ENST00000427317.1</t>
  </si>
  <si>
    <t>chr1:7680050-7680229</t>
  </si>
  <si>
    <t>CTTGATAAATACTAAGGGAGGGGAGGGGAAGCAGCGCCGCAGTCGCAGCGCAAAGGGGGCCGCGGGAACAGCTAGTCGGGAGCGCGGGGGTCCCGGGCCTCTGGCCAGCCACGGGGCCTGGCCATGAACTTTGCGTCCGGGCCAATGCTGCAGTGGCCGGGCGGTGGTGAGCCTTCCGTT</t>
  </si>
  <si>
    <t>ENST00000700422.1</t>
  </si>
  <si>
    <t>chr1:7680229-7680408</t>
  </si>
  <si>
    <t>TCCCCGCCTGTCCCTCCCGGCCCCTCCCCTCGGTCTCCGCAGCTTCTCGGCTCAGCCCCTCCCGTCCCCGCGGGCGCTGGGCCGATTCTCCCTCCGCGCTGGCCAGGCCGTGGAGACGGGTTCGCCGCGGAGAGGGGAGGAGGGCTGGGGAAGGGGTGGGCGCCAGGGGACTGCAGCGCG</t>
  </si>
  <si>
    <t>chr1:8317785-8317950</t>
  </si>
  <si>
    <t>GCACTGCGGCATTCACGTATCCGCGAACACATGGGTATCTATTTATACATGAAGACACGAAAATGTATTTATTTCTTTTAAAATCAGAAGAAAACGGTGAGAACTGTGAGGCCGGGGGGACGTTTTCCTCCGGGATCCTGGCAGATCCTGCAGACCGCGCCGTCGT</t>
  </si>
  <si>
    <t>ENST00000471889.7</t>
  </si>
  <si>
    <t>ENSG00000162426</t>
  </si>
  <si>
    <t>SLC45A1</t>
  </si>
  <si>
    <t>chr1:8317950-8318115</t>
  </si>
  <si>
    <t>TGCGCGAAGCACCGGGACGGGCCTCCCGCGGGAAGGGCCCAGGAGGACACCGGGCTCCCCTCCCGCCCGCGGGGCCCCAGACGCGGCGCCGCTTTAAGGCTCCGGGCCCCGCGCGGATGCGGAGGCTGCGGCCGTGACGTCAGCGCCCCGCCCCGGGTGATGCTGC</t>
  </si>
  <si>
    <t>chr1:8342548-8342720</t>
  </si>
  <si>
    <t>TCTGCAGTGCAGCTGTGGGCTTCGAGCTCCATCTGTGCTGTTTCCTGGGTCAGCGCCTCCTTCCCTTTTATGGTCACATAATGTTCCCACCATAATTTTCCTTTGCAGTGACTTTGAAATCTTAAAATGCTGCATTGAAATATTACCTGGACAGTCTGGGCAACATAGTCAGA</t>
  </si>
  <si>
    <t>ENST00000481265.1</t>
  </si>
  <si>
    <t>chr1:8342720-8342892</t>
  </si>
  <si>
    <t>ACCCCATCTCTAAAAAAATAAAATTAAAAATTAGCCAGGTGTGGTGGCATGCACCGGTAGTTCCAGCTACTCGGGAGGCTGAGGTGGGAGGATCACTTGAGCCCAGGAGGCTGAGGCTGCAGTGGGCTGAGATTGTGCCACTGCACTCCAGCCTGGGCAACAGAGCAAGACCC</t>
  </si>
  <si>
    <t>chr1:8360949-8361116</t>
  </si>
  <si>
    <t>CCGGGTGGGCCCTGACCGTGCAGTGGGGGCTGGGCATGAGAGGGTGCAGAAGGCTGGCCCGCCGACCCAGTCAGAGGCTGCAGCGGGGGATGTGGCGAGGGATGCGGCGGGGGATGCGGTGAGGGCGGCCGCTGGGGGTGCAAGGCCGGTGCCTGTTGGATGTGGGTG</t>
  </si>
  <si>
    <t>ENST00000505225.1</t>
  </si>
  <si>
    <t>ENSG00000142599</t>
  </si>
  <si>
    <t>RERE</t>
  </si>
  <si>
    <t>chr1:8361116-8361283</t>
  </si>
  <si>
    <t>GTGGGGAACAGGCGCTGTGGGAGCCTGTGGCTGGTTAGGGGCCTGGGAGGCCGTGGGGGAGCCCTGTGGGGGAACTGCAGTGGCAGAGGGCGTGGGCCCTGGCGTGGGCAGCTGAGGGGTCCCTGGAGGAGCTGAGGAGGGAGCTGGGGTGACCCCAGTGGGAGCCTG</t>
  </si>
  <si>
    <t>chr1:8878621-8878846</t>
  </si>
  <si>
    <t>TGCTGCAGACACCGAGGTGAACGTAAAGCCGGCGAGATCTCCGTGCTCCGGGTACCCACAGATACTGTCCGCGCCGCCCGCGCCGACTTCCTGCCTAGCTAAGGCGAGCCCCACCCACTTCCCGCCTCCGGGGCACGCCCCCTCAGCTCCGCCTCGCCATTCGTCGGGAGAGCCGTCACTCATTCCCTCACCTCCCGGAAAGGGGTGGGACTGCGACGGCTGCAGT</t>
  </si>
  <si>
    <t>ENST00000442636.1</t>
  </si>
  <si>
    <t>ENSG00000230679</t>
  </si>
  <si>
    <t>ENO1-AS1</t>
  </si>
  <si>
    <t>chr1:9353377-9353527</t>
  </si>
  <si>
    <t>GCAGCGCCATGGAGGGAGTCCTAGAGGTTTCAGTGGCTCCCAGGAGAGGAGATGGAACTAAAAGCTTGAAAATGGGATTTTCCTGGGAGATCATGGATGTGAGGTCACAGTATTCACAGAACTCTCTGGAACCAGGGCGGCCCTCTAGGCT</t>
  </si>
  <si>
    <t>ENST00000357898.3</t>
  </si>
  <si>
    <t>ENSG00000171621</t>
  </si>
  <si>
    <t>SPSB1</t>
  </si>
  <si>
    <t>chr1:9829733-9829907</t>
  </si>
  <si>
    <t>ATATTTTTCCCCTGTTGATGGGTCGTTTCCAATTTTTTGTTTTTATGGAATGCTGCAGTGAAGCCTTTTTTTTTTTTTTTTTTTTTTTGAGACGCAGTCTCGCTCTGTTGGCCATGCTGGAGTGCAGCGGCGTGATCTTGGCTCACTGCAACCTCTGCCTCCCGGGTTCAAGTGA</t>
  </si>
  <si>
    <t>ENST00000361311.4</t>
  </si>
  <si>
    <t>ENSG00000171603</t>
  </si>
  <si>
    <t>CLSTN1</t>
  </si>
  <si>
    <t>chr1:9894379-9894670</t>
  </si>
  <si>
    <t>AGTGTCTCGCTCTGTCACACAGGGTGGAGTGCAGTGGTGCGATCACAGCTCACTGCAGCCTCAACATCCAGGGCTCAAGTGATCCTCCCCCCTCAGCCTCCTGAGTAGCTAGGATTAGAGGTGTGCACAACCACACTCGACTGCTTTTTTTTTTTCTTTTCTTTTGTGAGACAGGGTCTCACCCTGTCACCCAGGCTGGAGTGTAGTGGTGCAATCTCAGCTCACTGCAACCTCCACCTCCCAGGCTTAAGCGATCCTCCCACCTCAGCCTCCCAAATAGCTAGGCCTGCAG</t>
  </si>
  <si>
    <t>ENST00000377258.5</t>
  </si>
  <si>
    <t>ENSG00000178585</t>
  </si>
  <si>
    <t>CTNNBIP1</t>
  </si>
  <si>
    <t>chr1:10844938-10845081</t>
  </si>
  <si>
    <t>TATCTAATCCAGAATTTTATATTGCATTTAATTGTCATGACTCCCTCTGGTCTATGACAATTTCTCAGTCTTTTTTTTTTTTGAAACTGAATCTCACTCTGTCATTCAGGCTGGAGTGCAGTGGCATGATCACAGCTCACTGCA</t>
  </si>
  <si>
    <t>ENST00000344008.5</t>
  </si>
  <si>
    <t>ENSG00000130940</t>
  </si>
  <si>
    <t>CASZ1</t>
  </si>
  <si>
    <t>chr1:11416279-11416454</t>
  </si>
  <si>
    <t>CAGGGCATGCACCCACCCCTAGCTGCTGGAATTAGAAGCTGCTGATAGCTCAAAACTGTGCCCCTCACAGAGCATTGCCTTTGGCCTATAGACCTGTCTTGATCAATGTCACACCCTACCCCACCCCTCCCTGCAGGCCCCCTGACAATGACAGATGTAACTATACAAACGTCTGT</t>
  </si>
  <si>
    <t>ENST00000294484.7</t>
  </si>
  <si>
    <t>ENSG00000204624</t>
  </si>
  <si>
    <t>DISP3</t>
  </si>
  <si>
    <t>chr1:11416454-11416629</t>
  </si>
  <si>
    <t>TTCCCTTGCCTCTATTTGGGACCTCTGTAGTGACCAGTCCAGGTCCAGAGCCCTTCACGGGATGAGCTCAGATCTTAGGGGCAACGATTGAGGATCGGCTTCTCCCTCTGGCCAGTCCTGCAGTGATCTCGGATCAGTTTCCCTCTGGCAGTACTGCTGTGCTCGCTACCCTTCAG</t>
  </si>
  <si>
    <t>chr1:11775851-11776002</t>
  </si>
  <si>
    <t>CTGCAGGCTTTCTCAGTGCTGGTATCCTAGATCCTGCCCAGAAGGGATGTGGGCCCTGCTCTTGGGAAGCTCCTGGTGTGATGGGGGACACACAGCCCTAATCCCCACCCCAAAACTTAACTGGGGGCCCGGTGTAGTGGCTCACGCCTGTA</t>
  </si>
  <si>
    <t>ENST00000444493.5</t>
  </si>
  <si>
    <t>ENSG00000215910</t>
  </si>
  <si>
    <t>C1orf167</t>
  </si>
  <si>
    <t>chr1:11922825-11922969</t>
  </si>
  <si>
    <t>GTCCTGCAGGTGTGTGAGGTCGGTGGAGATGTAGAGCAGTGGCGTGATGGGCTGTGTCACCATGACCGAGAAGGTGTGGCCCGTGGGCGCCGAGGTCAGCTCCACTGGCTCGTCCAGGCAGCCTGCCTTGCAGGCATAGATCTTG</t>
  </si>
  <si>
    <t>ENST00000616327.1</t>
  </si>
  <si>
    <t>ENSG00000116685</t>
  </si>
  <si>
    <t>KIAA2013</t>
  </si>
  <si>
    <t>chr1:11922969-11923113</t>
  </si>
  <si>
    <t>GACAGGCTGGCCACGGGACTCCACGGACACGTGTAGGTAGGGCTTGCCCTCGGCATCCGCCAGCACGGCCAGGTTGATATGGTCGTTCTTGTAGCGGATGCCATGCAATGCATAGCTGTTGTGCAGCACGTCGGGGTCGGCCTGG</t>
  </si>
  <si>
    <t>chr1:11923113-11923257</t>
  </si>
  <si>
    <t>GAACTGGAGGTGGTTCTCTGTGAACTGCAGCCCCCCAAAGCTGAGCACCATCCCCTGCAGGATGCCTGGGGCACCCACCTTCACCAGCCCCTTGCAGCCACGCTTCTGGAGGGTCAGCCTCCACAGGTCAGAGAGCTGCAGGATC</t>
  </si>
  <si>
    <t>chr1:11925621-11925778</t>
  </si>
  <si>
    <t>ATGCGCTGCAGGTAGACGTGGGGTCGGCCCCTGTGCGCCAGAAAGTCCTCTTGCAGCAGCACGCAGTCGCGGCCGGACCCCGCGGCAAGGCCAGAGACGGAGGCGGGCCCGGGGCCGGCGGCCACGGGGCCAGGACCTGGGGACCCCAGCTGCAGGCA</t>
  </si>
  <si>
    <t>chr1:12191459-12191643</t>
  </si>
  <si>
    <t>GACTGCAGGGAGGAGCGGGACTGTGGGGAGGAGCGGGACTTCGGGGAGGAGCGGGACTGCGGGGGACGAGCGCGACTGCGGGGGACGAGCAGGACTGCGGAGAGTAGCGGGACTGCGGAGAGTAGCGGGACTGCGGAGAGTAGCAGGACTGCCGGTCCTGCCCCTGGACTCTGGCCGGTGTTGTG</t>
  </si>
  <si>
    <t>ENST00000584158.1</t>
  </si>
  <si>
    <t>ENSG00000263676</t>
  </si>
  <si>
    <t>MIR4632</t>
  </si>
  <si>
    <t>chr1:12191643-12191827</t>
  </si>
  <si>
    <t>GTGTGCCCCATGCTGAGGCGGTCCGCCAGCCTCCTGGAGATCCGCTGTCTGAGAGTGCTGGGCTGTCTGGGAGGGCAGCGTGGGTGTGGCGGAGGCAGGCGTGACCGTTTGCCGCCCTCTCGCTGCTCTAGACCAGGTGGAAACTCAAGCCTGCACTCGGGAACAGAACCGCATCTGCACCTGCA</t>
  </si>
  <si>
    <t>chr1:12537678-12537820</t>
  </si>
  <si>
    <t>CCATATCCAATCCATCAGAAAATCCTGTTGGCCCGACCTTGGAAAGCTACCCCACCATCATCTCCCTCCTGGATTATTACTGTAGCATTCTCAATGGTTCCTTGCTTCCTCCCTTGCCTCCTGTGCCAGCTGAGACCACTGCA</t>
  </si>
  <si>
    <t>ENST00000416696.1</t>
  </si>
  <si>
    <t>LINC02766</t>
  </si>
  <si>
    <t>chr1:13995794-13995945</t>
  </si>
  <si>
    <t>CTGCAGACAGCCTATTGTGGGACCTTGTGATCATGTCTCAAGCATTTTTCCAGATTTTTTTTCTGCTAAGCTCACCATTGTTTTGGCTTTGAAGCTCAACATGATAGAGGCGGTGCCAAGATGGCAGACCAGAAACAGCAGCGATCAGAGGC</t>
  </si>
  <si>
    <t>ENST00000636203.1</t>
  </si>
  <si>
    <t>ENSG00000189337</t>
  </si>
  <si>
    <t>KAZN</t>
  </si>
  <si>
    <t>chr1:14650476-14650618</t>
  </si>
  <si>
    <t>CTGCAGTGAGCCATGTTCGTGCCACTGCACTCCACACTCCAGCCTGGGGGATAGAGTGAAACCCTGTCTCAAAAACAAACAGATAAACAAAAAAGACACAATGGGACCAAGAGCCAACAGAAGGGTTTTCTGATACTGTATAT</t>
  </si>
  <si>
    <t>ENST00000503743.5</t>
  </si>
  <si>
    <t>chr1:14988947-14989109</t>
  </si>
  <si>
    <t>CCTTGTCTGGTAGCTGCAGTTTGTCCCTCGTTGTGCCACACTTTGCACCACCACCTTCAACAGCTACCTATTGAGGCCCCATCTAGGTGCTGGTGCCATCATGGTTCTGTCTTGACATCTGGGACAGCAGGCTTTCCTGGAGCCTCATGTACCTGCCTTCCCA</t>
  </si>
  <si>
    <t>ENST00000400797.3</t>
  </si>
  <si>
    <t>chr1:15194717-15194949</t>
  </si>
  <si>
    <t>GCCTCTTGTTGGCTGTGGTCTTGTACATTGTGTCTTTCTCATTTCCGTGGATGATATTGCGTTCTGTCTCATTCTGATTGGTTATCCCCTACCTTACGTTTTTCAGCCAGCAATTTTATTTTCCTGGCCATAAATTCAAGAGCGCACCTGCAGCAACACTATCCAATGGAAAGAGAATTCAAGCCCCATATATAATTTTACTTTTTTTTTTTTTTTTTTTTTTTGAGACAGGG</t>
  </si>
  <si>
    <t>ENST00000625027.2</t>
  </si>
  <si>
    <t>C1orf195</t>
  </si>
  <si>
    <t>chr1:15931886-15932042</t>
  </si>
  <si>
    <t>CTCTGCTGCAGACCTTGAACATCCCGAACCAAGTTTGCCTCTCAGCCGAACAAGGCGCCGGAATGTAAGGAGCGTCTATGCAACCATGGGTGACCATGAAAACCGCTCTCCTGTCAAAGAGCCCGTTGAGCAACCAAGAGTGACCAGAAAGAGATTG</t>
  </si>
  <si>
    <t>ENST00000487496.1</t>
  </si>
  <si>
    <t>ENSG00000065526</t>
  </si>
  <si>
    <t>SPEN</t>
  </si>
  <si>
    <t>chr1:15989206-15989363</t>
  </si>
  <si>
    <t>ACAGGGCTGCAGGACCTTGGTCCCCCACCTCCCTGTGCCCTCAAGGTCAGGGGTGTGGGGTGTGCCTGGGCTTTCCTGGGCGGGTGCCCCACGCTCCATGAAGTAGAAGTTGTAGGTCACCATTGGCTCGAGTGGTGCACCCACCGGGCTGCTGGCTT</t>
  </si>
  <si>
    <t>ENST00000375733.6</t>
  </si>
  <si>
    <t>ENSG00000116809</t>
  </si>
  <si>
    <t>ZBTB17</t>
  </si>
  <si>
    <t>chr1:16619557-16619765</t>
  </si>
  <si>
    <t>CATGCCCAGCGTGGGGTGGGACGAGGCATGGGAGAATATGGAACAGCTTTCCTGGTGTCACGACTGTCACTGTCACTCAGTAAGTGCTCACTGTGTGCCAGGCATGGAGCACAGCAAAGCCTCACGAACCCCCTTCTAATCCTCCCCTCCTGCAGGTAAGGAAACTGAGGCCCCCAAGAGGGCAGTGGCCTGCCCCAGGGCTCCTAGCT</t>
  </si>
  <si>
    <t>ENST00000599069.5</t>
  </si>
  <si>
    <t>ENSG00000219481</t>
  </si>
  <si>
    <t>NBPF1</t>
  </si>
  <si>
    <t>chr1:16619765-16619973</t>
  </si>
  <si>
    <t>TGCCAAGTGGCAGAGCAGGGCCCGGCCCCAGAACTGGAGCAGCTCAGAGAGCAGCAGAGGCCACGCCAGGGCTCACGAACCTGCTGCTTCTCGCTCTCGGCCAGGAGGAGGCCCTCGTCATGCTCCTGCTGCAGGGCAGCAATCTCCTCACTCAGCTGTTCCTTCTCAGCCTTCCGCCGGGCCAGCAGCTCCTCCTGCTCACGCTGCAG</t>
  </si>
  <si>
    <t>chr1:16644045-16644229</t>
  </si>
  <si>
    <t>GTTCTATTAGACAGCGCAGGTCTAGAGTTTCGCTCTGCAGCACTGCCTTAGCCAGCACTCCCTACTCTGCCGTTCAGTCTCTTATCTCGCCCCAAACAGACCCTCTACTCCCGCCACAAACCCCTGTGGGTCTGCACCACGCCTGCTCCTCGGGAAGGTGATTTTCCCGACCTCGGGCCCTCGGT</t>
  </si>
  <si>
    <t>ENST00000635081.1</t>
  </si>
  <si>
    <t>ENSG00000215908</t>
  </si>
  <si>
    <t>CROCCP2</t>
  </si>
  <si>
    <t>chr1:17115285-17115368</t>
  </si>
  <si>
    <t>ATCCTCCCACCTCCACCTCACAGACGCAGCTGGAACCTCTGCACAGGCAAAGGGACAATGTTAAGATCATTCCAGTGTCCTGAA</t>
  </si>
  <si>
    <t>ENST00000375481.1</t>
  </si>
  <si>
    <t>ENSG00000117115</t>
  </si>
  <si>
    <t>PADI2</t>
  </si>
  <si>
    <t>chr1:17149104-17149288</t>
  </si>
  <si>
    <t>TGGGCCTCGGTTTTCCCATCTGTGACATGGGAACGTGGGCCTGGACCAAGAGAACTCCGGAGGCCCTTCCCGCTCGGGCCCGGGGGTTGGGGAGGGGTGAAGTTCGTAGCGTGAGCAGGGTGAGAAAGGCGCGCCCCGCCGGGCCCTGACCCGTGACAGCCCGGCCCGGCCCGGGAGTGAGCCTG</t>
  </si>
  <si>
    <t>ENST00000375486.9</t>
  </si>
  <si>
    <t>chr1:17149288-17149472</t>
  </si>
  <si>
    <t>GCAGCGAGGGATTAGCGCGGTAATAGCCGGGATTAGCGCAGGCTGCGAGCGCGTTAGTCACTAAACTGCGCGTTCGCATCCCGAGCCACCTCCCCTGGCCCCCGAGCTCCAATCACAAGCCAGGTCTCCACGCGCTGCCCGGGCGCGGGAGAAACTCCGGAGCCCATTGGCTCCGTGACCTGCAG</t>
  </si>
  <si>
    <t>chr1:17363055-17363206</t>
  </si>
  <si>
    <t>GATCCACTCGCCTAGGCCTCCCAAAGTGCTGGGATTACAGGCATGAGCCACCACACCCAGCAATTTTTATTTTTGAGGTAGAGTCTCGCTCTGTCGCCCAAGCTGCCAGGCTGGAGTGCAGTGGCACAATCACAGCTCACTGCAGCCTTGAC</t>
  </si>
  <si>
    <t>ENST00000619609.1</t>
  </si>
  <si>
    <t>ENSG00000276747</t>
  </si>
  <si>
    <t>PADI6</t>
  </si>
  <si>
    <t>chr1:17363206-17363357</t>
  </si>
  <si>
    <t>CCTCCTGGGCTCAAGTGATCCTCCTCCCTCAGCCTCCAAAGTAGCTGGGACCACAGGCACGCACCACCATGCCAAGCTAATTTTTAAAAATACTTTTTTTAGAGATGGGGTCTCACCATGTTGCCCAGGCTGGTCTCAAACTCTTGGGCTCA</t>
  </si>
  <si>
    <t>chr1:17363357-17363508</t>
  </si>
  <si>
    <t>AAGCGATCCTCCTGCCTCAGCCTCCCAAAGTGCTGGGACTACAGGTCTGAGCCACCACCCCTGGAGGGGCTATTATTTCCAAAGGTCAGAGAAGGGTGGGGCCGCTCAGATTGCGCTGCAGGCTGCCCGCTGCTGCCTGTGACCTGAACCCT</t>
  </si>
  <si>
    <t>chr1:18071675-18071903</t>
  </si>
  <si>
    <t>CGGCTGGGCGCGGTGGCTCACGCCTGTAATCCCAGCACTTTGGGAGGCCGAGGCGGGTGGATCATGAGGTCAGGAGATCGAGACCATCCTGGGTAACATGGTGAACGCAGTTTCTACTAAAAATATAAAAAAAAAAATTAGCAGGGCTTGGTGGCAGGCGCCTGTAGTCCCAGCTACTCAGGAGGCTGAGGCAGGAGAATGGCGTGAACCCGGGAAGCGGAGCTTGCAG</t>
  </si>
  <si>
    <t>ENST00000569711.1</t>
  </si>
  <si>
    <t>ENSG00000261781</t>
  </si>
  <si>
    <t>LINC01654</t>
  </si>
  <si>
    <t>chr1:18071922-18072065</t>
  </si>
  <si>
    <t>CTGCAGTCCGCAGTCCGGCCTGAGCGACAGAGCGAGACTCCGTCTCAAAAAAAAAAAAAACCTCCAGTGACTCCTCAGTGCTCTCAGGATGAAATCTAAATTCCCAAATGTGCATGAACAGTGTTCTCGACCTGGTCTTTGCCT</t>
  </si>
  <si>
    <t>chr1:18140016-18140159</t>
  </si>
  <si>
    <t>GGCTCACTGCAGCCTCAACCTCCCCAGCTCAAACAATCCTTGCCTCAGCCTCCTGAGTAGCTGAGCCTACAGGTGTGCACCACCGTGCCTGGCTGATTTTTAAATATTTTTTGTAGAGACAGAGGTCCCATTATGTTGCCCAAG</t>
  </si>
  <si>
    <t>ENST00000251296.4</t>
  </si>
  <si>
    <t>ENSG00000117154</t>
  </si>
  <si>
    <t>IGSF21</t>
  </si>
  <si>
    <t>chr1:18384403-18384702</t>
  </si>
  <si>
    <t>AAAACAAAAACAAGACCCCCTGGGCTCTACTCTTGCCCACGGGAGCCAGCAGCCCCAGAAAGACCCCCAAACGTGGACTTGCACATTTCTGGGGCAGAGGCAGGGATGAGGGTGGGCCAGGGTCAGGGGCTGACTCCCTTCAGAAGCACTGCAGTGCCTATGAAAATGAAAGCAAGAGGCAGGGAGAAGGAAAATCAGAGGGAGAGGAGGGGAAGGAGGAGCCTGGAAAGAGAGGGAAAGGGAGTGGGAGGGGAGCTGAGAAAGGGGAGGTGGGGAGAGGCCAGGGAGCAGAGGGAGAGA</t>
  </si>
  <si>
    <t>ENST00000473951.1</t>
  </si>
  <si>
    <t>chr1:18482916-18483214</t>
  </si>
  <si>
    <t>CCTGCTGTTCCGCTTCTCTGCGCAGGAGCAGCGCTGGTGGGCCGGCCCCACCGGGGGCAGCAAGGACCGCACGGCCGAGATGGTGGCGGTCAACGGCTTTCTCTACCGCTTTGACCTCAACCGCAGCCTGGGCATCGCCGTGTACCGCTGCAGCGCCAGCACCCGGCTCTGGTACGAGTGCGCCACGTACCGGACGCCTTACCCGGATGCCTTCCAGTGCGCCGTGGTGGACAACCTCATCTACTGCGTGGGACGCCGGAGCACCCTCTGCTTCCTAGCAGACTCTGTCTCACCCAGGT</t>
  </si>
  <si>
    <t>ENST00000400664.3</t>
  </si>
  <si>
    <t>ENSG00000179023</t>
  </si>
  <si>
    <t>KLHDC7A</t>
  </si>
  <si>
    <t>chr1:19337034-19337333</t>
  </si>
  <si>
    <t>CACCTGTGTGCCCTTGTAAAATCCAGTTTCAGCAATCCCTTGCTAAGTCAATTTTACAAAAACGGCCATCCTTGATATTTTTTTTCTTTTTTTGAGACAGGATCTCACTGTCTTCTAGGCTGGAGTACAGTGGTACGATCTCGGCTCACTGCAGCCTCAACCTCCCAGGCTCAAGTGATCCTCCCAACTCAGCCTCCCAAGTAGCTGGGACCACAGGTGCACACCACCACGCCTGGTTTGTATTTCTTGTAGAGATGGGGTCTATGTTAACCAGGCTAGTCTCAAAGCCCTGGGCTCAAG</t>
  </si>
  <si>
    <t>ENST00000674299.1</t>
  </si>
  <si>
    <t>ENSG00000077549</t>
  </si>
  <si>
    <t>CAPZB</t>
  </si>
  <si>
    <t>chr1:19666080-19666257</t>
  </si>
  <si>
    <t>CTGCAGCGCCTCCATCCTCAACCTCTGCCTCATCAGCCTGGACCGCTACCTGCTCATCCTCTCGCCGCTGCGCTACAAGCTGCGCATGACGCCCCTGCGTGCCCTGGCCCTAGTCCTGGGCGCCTGGAGCCTCGCCGCTCTCGCCTCCTTCCTGCCCCTGCTGCTGGGCTGGCACGAG</t>
  </si>
  <si>
    <t>ENST00000289753.2</t>
  </si>
  <si>
    <t>ENSG00000158748</t>
  </si>
  <si>
    <t>HTR6</t>
  </si>
  <si>
    <t>chr1:19666257-19666434</t>
  </si>
  <si>
    <t>GCTGGGCCACGCACGGCCACCCGTCCCTGGCCAGTGCCGCCTGCTGGCCAGCCTGCCTTTTGTCCTTGTGGCGTCGGGCCTCACCTTCTTCCTGCCCTCGGGTGCCATATGCTTCACCTACTGCAGGATCCTGCTAGCTGCCCGCAAGCAGGCCGTGCAGGTGGCCTCCCTCACCACC</t>
  </si>
  <si>
    <t>chr1:20031299-20031450</t>
  </si>
  <si>
    <t>AAAAGAGGGGATCGTGACTGATTTAAGAGGTAATGTATGAAGTTGACAAAGGGGGCCCTACTGCCAGAGGCTGGGGGTGGAGACTTAGAGTATCTCACAAAGAAGACAAAAGGAGATTTGAGTGGGAGAGAAATTTTGGAAGATACCCTGCA</t>
  </si>
  <si>
    <t>ENST00000498348.1</t>
  </si>
  <si>
    <t>ENSG00000127472</t>
  </si>
  <si>
    <t>PLA2G5</t>
  </si>
  <si>
    <t>chr1:20394840-20394906</t>
  </si>
  <si>
    <t>CTGCAGCCTCAACCTCCCAGGCTCAATCAATTCTCCTGGCTCAGCCTCCCAAGTAGCTAGGACTGCA</t>
  </si>
  <si>
    <t>ENST00000660748.1</t>
  </si>
  <si>
    <t>LINC01141</t>
  </si>
  <si>
    <t>chr1:20430342-20430631</t>
  </si>
  <si>
    <t>TCCCACAGAAGCACCCTCCCCATCAAATCCCCTTCCCCTGAAGGCTGTTAGGAGAAGGTGGTCGTGCCATCCATCCTCAGTCCTTGGGGACAGCCCAGACCTGCCCCAGGCTCCAAACAGGCTAGAATCAGCCCCGCTCTGCAGACGACCCAGTTGCTATAGGGCCTCCTGCTTCTGCCCACCCACCCCCGGTGAGGTGCCCATGGAGGGTCTTAGGCTGCTAAATCCCTCCCAGGGAGACCGTGGCGCCCCAGCGCCCTCTAGTGGTGGCAGGAAGAGTCTGTGGGGAG</t>
  </si>
  <si>
    <t>ENST00000423486.1</t>
  </si>
  <si>
    <t>chr1:21814245-21814397</t>
  </si>
  <si>
    <t>TTCTGAGATTGATTAATCATCCCCATTTTACCGATGAGGAAAATGAGGCTCAGAGAGGGCGAGTAACTCGCTTGGGATCACACAGCGGGCAGGGGACAGAGTAGAGTTCGGGGTCGCGCCGCGCGGCTCCAGTTTCCGTGCCTTCCGCTGCAG</t>
  </si>
  <si>
    <t>ENST00000543870.1</t>
  </si>
  <si>
    <t>ENSG00000187942</t>
  </si>
  <si>
    <t>LDLRAD2</t>
  </si>
  <si>
    <t>chr1:21814397-21814549</t>
  </si>
  <si>
    <t>GCCGACCTGGCGGAACTGTGCGGGCAGACGTGGCAGGGGGACGGGCTGCTGCTGCGCTCGCACGCCGCATCGCGCAGGTTCTACTTCGTGGCTCCGGACACCGACTGCGGGCTCTGGGTGCAGGCGGCAGCCCCCGGCGACCGGATCCGCTTC</t>
  </si>
  <si>
    <t>chr1:21814549-21814701</t>
  </si>
  <si>
    <t>CCAGTTCCGCTTCTTCCTGGTCTACAGCCTGACCCCCGCGCCCCCGGCGCTCAACACCTCCTCCCCGGCCCCGGCCGACCCGTGCGCCCCCGGCTCCTACCTGCAGTTCTACGAGGGCCCGCCGGGGGCGCCCCGGCCCCTGGGGTCCCCACT</t>
  </si>
  <si>
    <t>chr1:21879409-21879566</t>
  </si>
  <si>
    <t>TCTACCCGACACCTTTGCAGGGATTTGGAGATGACAATGCTGCCCTGCTTGAGCCTTTTCTTCTGTCAGCTCCACAATCCCAGCTCTCGCCACTATTCCTAAGAAATAAGGTCCCACCCCAAGGGCTCTTCCCCCTAGAGTTGCCCTCTGCAGGCCAT</t>
  </si>
  <si>
    <t>ENST00000480900.1</t>
  </si>
  <si>
    <t>ENSG00000142798</t>
  </si>
  <si>
    <t>HSPG2</t>
  </si>
  <si>
    <t>chr1:22015800-22015944</t>
  </si>
  <si>
    <t>TGAGCTGCAGTTGTTTTAATATTATTGATCTCAAGGCCAGTGCTTGTTGAGCTGCTAGAGAAAAGGAAAAATCTCAGGCAGCTGGGAACGGTGGCTCATGACTATAATCCCAGCACTTTGGGAGGCTAGGGTAGGAGGACTGGAG</t>
  </si>
  <si>
    <t>ENST00000400271.2</t>
  </si>
  <si>
    <t>ENSG00000142789</t>
  </si>
  <si>
    <t>CELA3A</t>
  </si>
  <si>
    <t>chr1:22015944-22016088</t>
  </si>
  <si>
    <t>GGACTGCTTGAACCCAGGGGTTTGAGACCAGCCTGGGCAACATGGCAAAACCCCATCTTAGCTGGGTGGGGTGGCACATGCCTGTAGTCCCAGCTACTTGGGAGGCAGAGGTGGGAAGATCACTTGAGCCCGAGAGGTTGAGGCT</t>
  </si>
  <si>
    <t>ENST00000635675.2</t>
  </si>
  <si>
    <t>ENSG00000218510</t>
  </si>
  <si>
    <t>LINC00339</t>
  </si>
  <si>
    <t>chr1:22137593-22137749</t>
  </si>
  <si>
    <t>AGGTTTGGGGAGCACTGTCTTGTCAGATGCTTGCTGTGTTGCTCAATTGCTAATCCAGGGCTGAGGGAAGAAAGTCAAACCATAGCAGACAGCTGGGTCGTGACTGCTGCCTGAGCAACCCCCTCGGGCAGAGCCTGGTCCTGGGGTGCTGCAGTGC</t>
  </si>
  <si>
    <t>ENST00000648968.1</t>
  </si>
  <si>
    <t>ENSG00000285873</t>
  </si>
  <si>
    <t>LOC105376845</t>
  </si>
  <si>
    <t>chr1:22137749-22137905</t>
  </si>
  <si>
    <t>CTGGGGGAGAAACACTCAGCCTGGCTCTCAGGGTCTGTTCCGGCCCAGCAGTGAGGGGCAGAGCAGCAGATCGGGGGGGCAACAGACACACTTCCTGCCACCCACCTCTGTGCCTTTTAGTATCACCTGAGCCTCAGGGCAGTGGAGCAGAGCCTTC</t>
  </si>
  <si>
    <t>chr1:23726684-23726973</t>
  </si>
  <si>
    <t>AGGATGGTATGTGGCATCCCATTGGGGTATTAAAAGCCACCATAGACAGTGCTTCTGTCTTGAAAAAAAGGCACTGAACTGGTAACAGTGGTGAACATGAAGAGGGAATTGGTGGGGTTGGTGAAGTGGGGACTCACTCTGCAGAAGCTACTAGAGGCAGGCAGCCACCTGCCTTGCGAGATTCAAGCTGTGTTGTAAGACTGCTGGATTCAAATCTCAGTTCTGCCTCCAATTAGCTGTGTGGCCTTTGACTAGTCATGAACCTTCTGTGCCATAGTTTCCTCACAAGT</t>
  </si>
  <si>
    <t>ENST00000609199.2</t>
  </si>
  <si>
    <t>ENSG00000011007</t>
  </si>
  <si>
    <t>ELOA</t>
  </si>
  <si>
    <t>chr1:23743352-23743545</t>
  </si>
  <si>
    <t>CTGCAGCCCACCGCCCCCCACACACCCCAGCCGAGGCCCGGAAGGGGCCAGGCGCGCTTCCGTCTCCGCCGGGGATGCACGGAGGGCGGAGCTGCGGCCCGAGGACGCGACGCGAGCCCAGTTCCGGCGAGGAGGCCGCGCCAGTGACAGCGATGGCGGCGGAGTCGGCGCTCCAAGTTGTGGAGAAGCTGCAG</t>
  </si>
  <si>
    <t>chr1:24166363-24166623</t>
  </si>
  <si>
    <t>TCCATTCTTCTTTTCTCTTTCACCTTTCTACACATCCTTCCTTCTTGTCTCTCCTTCCTTCCTTCCTTGCTTCTCCTTCGCTCCAGCCCTTCCTTCCCTGCCTGGATGTCCTGCTTTTCTTCTATACTATCTACCCACCCATCTCATCCACCCATCTGCCTTTTCTTCTGCCTTCTGTGATGGTTAAATTTTTTCTTTCTTTAAGACAGGGTGTTGCTCTGTCACCGAGGCTGGAATTCAATGGAACAATCATGGCTCACT</t>
  </si>
  <si>
    <t>ENST00000374421.7</t>
  </si>
  <si>
    <t>ENSG00000185436</t>
  </si>
  <si>
    <t>IFNLR1</t>
  </si>
  <si>
    <t>chr1:24550648-24550798</t>
  </si>
  <si>
    <t>CTGCAGCCTCCACCTCCCAAGTTCAAGCGATTCTCCTGCCTCAGCCTCCTGAGTAGCTGGGATGACAGGCACCCGCCACCATGCCTGTCTAATTTTTGTATTTTTAGTAGAGACGGGGTTTCACTATGTTGCCTAGGCTGATCTCAGACTC</t>
  </si>
  <si>
    <t>ENST00000577528.1</t>
  </si>
  <si>
    <t>NCMAP-DT</t>
  </si>
  <si>
    <t>chr1:26111868-26112139</t>
  </si>
  <si>
    <t>CGGCCTGCAGAGCCCATGAGAGGGAGAAGCGGCAGCGTCTACCCTGAGGTAAATCTGGCCTTTCGGCGTGGCGGAGAGGTCTTGCTGCAGAGCCGATGGCCCTGCATGTGCCTCCCTCCCTGGGAGGCTTGTCACAGACGTGTCAGCGGAGTCATCCTGGGGAAGGCCCTGCGCTCCTCAGGCCACCGACCCCAGTCGCGGCCTCCTCTCATACCGGGGCCACCTCCCCCCGGCCCTCAGCCCCCAGCCCCGAGGAGTTGAGGCAACTGCAG</t>
  </si>
  <si>
    <t>ENST00000374271.8</t>
  </si>
  <si>
    <t>ENSG00000175087</t>
  </si>
  <si>
    <t>PDIK1L</t>
  </si>
  <si>
    <t>chr1:26465814-26465956</t>
  </si>
  <si>
    <t>ATCATGTTTCTGGTAGGAGGTGCCCTTCTCTGCCTGAGAGCAGCCCTCAGAAATGCATTCCTCATGCTGCTGACCTGGGCTGGCTGGTTGCAGCTTGGGGAAGGACTTTTCATTGGCTAATGTTTTGAAGCCAAGGACCTGCA</t>
  </si>
  <si>
    <t>ENST00000423060.1</t>
  </si>
  <si>
    <t>DHDDS-AS1</t>
  </si>
  <si>
    <t>chr1:27006002-27006157</t>
  </si>
  <si>
    <t>ACGTAGTAATTGACAGTGGCTGGCACAACCCCGTCAGTGCCTGGAGGGCGCCAGGCCAGGGCGGCAGTGGCAGCTGGGCCCTGCTCAGCCAGTGCCTGCAGCGCCAGTGCGGCAATGAGGTCCAGCGTCTGGCGGCGCTCGTGGTTCATGAGGCAC</t>
  </si>
  <si>
    <t>ENST00000289166.6</t>
  </si>
  <si>
    <t>ENSG00000158246</t>
  </si>
  <si>
    <t>TENT5B</t>
  </si>
  <si>
    <t>chr1:27006157-27006312</t>
  </si>
  <si>
    <t>CACGGTGCTCTCGTTGACCACCCGGTGCAGTGTCACCAGGCAGGCGTAACGGCGGGCTGCATCTGCCCCACCGAAGTGGGCCTCCAGGTAGCGCTCTAGGGTGCGCCGCTGCTCCACCAGGTCTGGAAAGTCGATGAAGAAGCGGGAGCACATGTA</t>
  </si>
  <si>
    <t>chr1:27006312-27006467</t>
  </si>
  <si>
    <t>AGCGCTGCAGGGCGCGCACATCGGTGCTGGGCCGGGGCCGGAAGCCCCGCACCAGGAGGTGGCAGTACTTGAGGAGGCCACCACCTCGGATCTCCTCGGGACTGCGCGTGGCGATGACACGGTGCCGCAGGTGCTCCAGGGCCTCGGTGAAGTCCC</t>
  </si>
  <si>
    <t>chr1:27152231-27152390</t>
  </si>
  <si>
    <t>CTGCAGGGACAAACTTCTGACTGCCTAGAGTGGGGTCTCTGCAGTCATGCTGTCATCCCACCAGCAGCCACTGACACTCAAAGTGTGTCTGCCAGCCCTGAATGCCCTAATGTAATGCCAGGTGTGGTGGGCAGGTGAGGGGATCGGGGACAGGAGGCAA</t>
  </si>
  <si>
    <t>ENST00000374086.3</t>
  </si>
  <si>
    <t>ENSG00000090020</t>
  </si>
  <si>
    <t>SLC9A1</t>
  </si>
  <si>
    <t>chr1:27349463-27349665</t>
  </si>
  <si>
    <t>GGGGGAGAGCAGGAGCCGCGGCCCCAGCAAGCCCAGGTAGGCGGGAGTGGCCCGTGGCTGCTCTCAACATCCGGAGCGGACTCCGGGCGGGGAGCGCTCCTGCCCAGGGCTGCGAGCCGCCCGCGACCCAGGGCGCTCGGGGCAGGGGTGGGGAAAGAAGGGGCGCCCCGTCACTTGCCCCCTCTGCAGACCAAGGCCGCGTC</t>
  </si>
  <si>
    <t>ENST00000496001.5</t>
  </si>
  <si>
    <t>ENSG00000142765</t>
  </si>
  <si>
    <t>SYTL1</t>
  </si>
  <si>
    <t>chr1:27349665-27349867</t>
  </si>
  <si>
    <t>CCCAGATCCTGGAGAATGGGGAGGAGGCCCCGGGGCCCGACCCCTCTCTCGACCGCATGCTCAGCAGCAGCTCCTCGGTGTCCAGCCTTAACTCCTCCACGGTGAGGCGGGAGGGAGGGGACCCGGGCGGCCGGGGGGTGGACCCGTTCCGATGCGTAGCCCCTGCCTGCCCCTCCCTCGCCGCGGGACCCACCGCTGCAGCC</t>
  </si>
  <si>
    <t>ENST00000485269.1</t>
  </si>
  <si>
    <t>chr1:27351140-27351342</t>
  </si>
  <si>
    <t>TCTGCCCCTGCAGGCCCCGCCGTCTCTTCTAGCCGCACCCCATCCGGGTCTGCAGACCCCACCCTCCTGAGGCCCCTTTCCATTAGCCCCTGCTCCACGATAAGCCCGCCTCTCGCAGGTCCCACCCTCTCCCGACGACCTTCCGAGCCGCGGGTTACTCGCCCTGTCCCTCAAGTACGTCCCCGCCGGCTCCGAGGGTGAGT</t>
  </si>
  <si>
    <t>ENST00000615284.1</t>
  </si>
  <si>
    <t>chr1:27356612-27356902</t>
  </si>
  <si>
    <t>GGCTCAGCTGCACCATCAGAGGAGCGGGGCCCTGCTCGGGCTCCACCGGAAGCGGGCTCTGCTGGCCTGGGCTCTGCTGGGAGTCCCCTTCATTACTCAGCTCCTCTGACCTCGGTGAGACCGCCTCCTTCTCCACCTCTGCAGCCCAGTGCGGTGAACTCAGGCAAGGCTACAACGCCCGTTTGGGAACCCCAGACCCCAAAGTGCGGGGGTAGGGTGCCCGGCTCTGGGCAGGCCCCAGGCGGTGCCGGTATGGGAGATGTCCATTTAGTCACGCCCCCACCGGCGCCT</t>
  </si>
  <si>
    <t>ENST00000486046.5</t>
  </si>
  <si>
    <t>ENSG00000142733</t>
  </si>
  <si>
    <t>MAP3K6</t>
  </si>
  <si>
    <t>chr1:27356968-27357117</t>
  </si>
  <si>
    <t>ACACCCTCGCTGGCAGGAGGCCCGTGGCATTCCCCTCCTACCCGGTCCTAGCACACCCAGGGCTGCCCGCACAGCACGGCTGAGCAGTGAGTCCAGAACGAACATCCAGTGTGGACGGATCTGGCGCTTGCGGAGGATCTGCTTCACCTG</t>
  </si>
  <si>
    <t>ENST00000470890.1</t>
  </si>
  <si>
    <t>chr1:27357117-27357266</t>
  </si>
  <si>
    <t>GCAGGGGGAGGGAGGCGCCGCTGAGACAGCTGAGCCTCAACTAGAGGCAGGGCTTGAGTTGGAAAGGCCTAGAAAGTCTTCGGCGGGAGGCGAGTGGGGTGGGCGGGCTTGAGGTCCAGGGAAGGCCTGGGAAGCTAGGACTGGGCAGAC</t>
  </si>
  <si>
    <t>chr1:27597713-27597902</t>
  </si>
  <si>
    <t>TCCAGATTCTCATCAAATCCCTGTTTGTGGTTTGCAGCCTGCAGTCTTCTCCCTCCCTCTCCCTCCCTCTCTCTGTCTGTCTGGGTTTCCCCCTTTCTTTATCTCTTCCTGTCTCTCAGCCTCCCCATCTCTCTCCTTCTCCATCTCAGTCACTCTGTCTCCTTTCTTTTCTCTAAGTCTCTGTCTTCCA</t>
  </si>
  <si>
    <t>ENST00000490295.2</t>
  </si>
  <si>
    <t>ENSG00000126705</t>
  </si>
  <si>
    <t>AHDC1</t>
  </si>
  <si>
    <t>chr1:27597996-27598147</t>
  </si>
  <si>
    <t>GTGGGTGTCTCTGTCCATCTGTTTCACCACCCATCTGTCTGGCTGTCTGTGTTAGTCCTTCCAAGGGTGCCCACTCGCTCCCCAAGGCACCCTCCCCCAGGTCAGCAAGGCCTCTCCTGGCTCAGGGGGTGGGGAGGGGGTGCAGAGCTGCA</t>
  </si>
  <si>
    <t>chr1:28314948-28315242</t>
  </si>
  <si>
    <t>AGCTGCAGCTCTTTTTTTTTTTTTTTTTTTTTTTTGAGATGGAGTCTGGCTCTGTCGCCCAGGCTGGAGTGCAGTAGCGCCATCTCGGCTCACTGCGAGCTCCACCTCCCAGGTTCACGCCATTTTCCTGCCTCAGCCTCCCGAGCAGCTGGGACTGCAGGCGCCGGCCACCGCGCCCGGCTAATTTTTTTGTATTTTTAGTAGAGTCGGGGTTTCTCCGTGGTCTCGATCTCCTGACCTCGTGATCCGCCCGCCTCGGCCTCCCAAAGTGCTGGGATTAGCAAGCTGCAGCTCT</t>
  </si>
  <si>
    <t>ENST00000479574.5</t>
  </si>
  <si>
    <t>ENSG00000130772</t>
  </si>
  <si>
    <t>MED18</t>
  </si>
  <si>
    <t>chr1:29276085-29276241</t>
  </si>
  <si>
    <t>TGGACTGTATTTTTTAAGGAATTTGTTCATTACACCTAAATTGTCAAATTTCTTGAGATAATGTTGTTTATAATTTTTTTTATTTATTTAGAGACAGAGTCTTGCTCTGTTGCCCAGGCTGGAGTACAGTGGCACCATCTCAGTTTGCTGCAGCCTC</t>
  </si>
  <si>
    <t>ENST00000415600.6</t>
  </si>
  <si>
    <t>ENSG00000060656</t>
  </si>
  <si>
    <t>PTPRU</t>
  </si>
  <si>
    <t>chr1:29276241-29276397</t>
  </si>
  <si>
    <t>CCTCCTCCCAGGCTCAAGCGATCCTCCCACCTCAGCCTCCTGAGCTGGGACTACAGGCATGCACCACCACGCCAAGCTAGTTTATTTATTTTTGAGGCAGGGACTCACACTTTTGTCCAGGTGGGAGTGCAGTGTCATGATTATGGCTCACTGCAGC</t>
  </si>
  <si>
    <t>chr1:30383104-30383288</t>
  </si>
  <si>
    <t>CTGGGTTTCCCCTATTGGTGCTGGCCAGGGGTTCTATACAGCACCCTGTTTGCCATAGATGCTTTGAGTATGGTGAAATCTGCTGGGTCATAAGCTCCAAGTGGTGGAGCAGCTTGTGCCGCAGTCTGAATGAACTTGCTGCAGAGCCTTCTCCTGATCTGGTTTCCACTCAAAGCTAACAGCCC</t>
  </si>
  <si>
    <t>ENST00000494561.1</t>
  </si>
  <si>
    <t>ENSG00000162510</t>
  </si>
  <si>
    <t>MATN1</t>
  </si>
  <si>
    <t>chr1:30383288-30383472</t>
  </si>
  <si>
    <t>CCTCCCTGGGGCAGCAGGCCCCTGCGTTATCGTGGGACTGGTTTCCCACACTCTACTTGGCATCTGTTTTACCAGGGAATCTGATGTGCTTGCTACATCCTGTTCCTGGGATCCAATCCACATGTGATTAATGTAGGAGACCAGTGTGCATTTTGTAAAATGTACAGACAAGCAAGTTCGCTGCA</t>
  </si>
  <si>
    <t>chr1:30438539-30438704</t>
  </si>
  <si>
    <t>CCTGCCACTGCCCAGGCTTGATTAGGCAAACAAAGCAGCCGGGAAGCTCAAACTGGGTGGAGCCCACCACAGCTCAAGGAGGCCTGCCTGCCTCTGTAGGCTCCACCTCTGGGGGCAGGGCACAGACAAACAAAAAGACAGCAGTAACCTCTGCAGACTTAAATGT</t>
  </si>
  <si>
    <t>chr1:30438704-30438869</t>
  </si>
  <si>
    <t>TCCCTGTCTGACAGCTTTGAAGAGAGCAGTGGTTCTCCCAGCACGCAGCTGGAGATCTGAGAACGGGCAGACTGCCTCCTCAAGTGGGTCCCTGACCCCTGACCCCCGAGCAGCCTAACTGGGAGGCACCCCCCAGCAGGGGCACACTGACACCTCACACAGCAGG</t>
  </si>
  <si>
    <t>chr1:30438869-30439034</t>
  </si>
  <si>
    <t>GGTACTCCAACAGACCTGCAGCTGAGGGTCCTCTCTGTTAGAAGGAAAACTAACACAGAAAGGACATCCACACCAAAAACCCATCTGTACATCACCATCATCAAAGACCAAAAGTAGATAAACCCACAAAGATGTGGAAAAAACAGAACAGAAAAACTGGAAACTC</t>
  </si>
  <si>
    <t>chr1:31755822-31755987</t>
  </si>
  <si>
    <t>TCAAGAGTGAGGTCTCACTGCCATGCATTTTGGTGACCGCAACATTTGGACAAGGCTCAGCAGAGGGGTGACATCAGTGAACAGCTACATGCATGGCCGAGGATCTGCCAGGATGGACACCAGGGACACTGTCAGCCCCTGCAGACCCCGCCCCACCCAGGCCCTG</t>
  </si>
  <si>
    <t>ENST00000530134.5</t>
  </si>
  <si>
    <t>ENSG00000121753</t>
  </si>
  <si>
    <t>ADGRB2</t>
  </si>
  <si>
    <t>chr1:31755987-31756152</t>
  </si>
  <si>
    <t>GCTGAGACTCACCATATCTCATCTCGGTTGTGAACAGATCATTGCTGCTCCCCGAGTGCAAATCGGCCTCAGCAGGTGGGGCTGGGCCCCCGGGCACCAGGGCATTGGACAGGGTGTGGGCAGCAGGAGGGCCTGGAGATGTGGTGGTGGTGGAGCCGGCCCCCGC</t>
  </si>
  <si>
    <t>chr1:31756152-31756317</t>
  </si>
  <si>
    <t>CCTCTCCAGGGCAGCTGCAGCCTGGCTGAGCAAAGCCGCAGGCCCTGCCGGCAGCGCGGCCACACTCCTCACTCCAGCGGCAGAGCACACCACAGGTGAATTGGCTAGAGTTGTTGTTGTTGATGAGCAAGACCTCGACAAAGCGGAAGGCTAGGGCAGCGGGCGC</t>
  </si>
  <si>
    <t>chr1:32058947-32059238</t>
  </si>
  <si>
    <t>AGGAGTTTGAGACCAGCCTGGCCATCATGGTGAAACCCCATCTCTACTAAAAATACAAAAATTAGCTGGGCATGGTGGTGCGTGCCTGTAATCCCGGCTACTTGGGAGCCTGAGGGAGGAGAATCACTGGAACCCAGAAGGCAGAGGCTGCAGTACTGGAGCTAAGATTATGCCCCTGCACTCCAGCCTGAGTGACAGAGCGAGACTCTGTCTCAGGAGAAAAAAAAAAAAAAAAAAACAAAACCTTTTAGGCGATAGAATGAACATATTAAGGCTCCAGGTTACTGACTGG</t>
  </si>
  <si>
    <t>ENST00000487305.5</t>
  </si>
  <si>
    <t>ENSG00000121775</t>
  </si>
  <si>
    <t>TMEM39B</t>
  </si>
  <si>
    <t>chr1:32258741-32258965</t>
  </si>
  <si>
    <t>TTGCAGTGAGCTGAGATCACGTCACTGCACTCCAGCCTGGGCAACAGTGCGAGACTCCGTCTCAAAAAAAAAAAAAAAAAAAACCCAGCCTGTGTGACGTGGTGAGACCCTGTCCCTACTAAAAATACAAAAATTATCCAGGCGTGGTGTTGCCCACCCATAGTGCCAGCTACTCAGGAGGCTGAGGTAGGAGGATCACCTGAGCTATGGGAGGTCGAGGCTGCA</t>
  </si>
  <si>
    <t>ENST00000469765.5</t>
  </si>
  <si>
    <t>ENSG00000182866</t>
  </si>
  <si>
    <t>LCK</t>
  </si>
  <si>
    <t>chr1:32771790-32771940</t>
  </si>
  <si>
    <t>AGGGAGGACGTAGGTGCGCCCCTGGTCACGCCCTCGCTCCTGCAGATGGTGCGGCTGCGCTCCGTGGGTGCTCCAGGAGGGGCTCCCACCCCAGCACTGGGGCCATCGGCCCCCCAGAAACCACTGCGAAGGGCCCTGTCAGGGCGGGCCA</t>
  </si>
  <si>
    <t>ENST00000373480.1</t>
  </si>
  <si>
    <t>ENSG00000162522</t>
  </si>
  <si>
    <t>KIAA1522</t>
  </si>
  <si>
    <t>chr1:32771940-32772090</t>
  </si>
  <si>
    <t>AGCCCAGTGCCTGCCCCCTCCTCAGGGCTCCATGCTGCGGTCCGACTCAAGGCCTGCAGCCTGGCCGCCAGTGAAGGCCTCTCAAGTGCTCAGCCCAACGGACCGCCTGAGGCAGAGCCACGGCCTCCCCAGTCCCCTGCCTCAACGGCCA</t>
  </si>
  <si>
    <t>chr1:33325237-33325532</t>
  </si>
  <si>
    <t>TTCCCCTGTTCAGACCCCTGCTCCATGAACTGGGCGGACCCATGTCCACTAAAGTGCTGAGGAAGTGACAGCGTGTGATTTCTGAGGCTAGATCATAAAGGGCACAGCAGTTCTCACCTCACTCTTCTGCCTGGGTTACTGCAGAGTAAGCCAGCTACCAGTAAGCCACCCCAGCAACCCTTTGGAGAGGCATGCGTGGAGAGCAGCCAAGGCCCTGGTGGTCCCCGGCCTCCTTGCCGTGTGAGTGAACCGTGCTGGAAGTGGGTTTTCTGGCTCCAGACCTCAGACACTGCAGC</t>
  </si>
  <si>
    <t>ENST00000442999.3</t>
  </si>
  <si>
    <t>ENSG00000184389</t>
  </si>
  <si>
    <t>A3GALT2</t>
  </si>
  <si>
    <t>chr1:33945818-33945965</t>
  </si>
  <si>
    <t>CCGACAGCACCCTAGCCCAGGGATGATCAAATATATCTAGACAGAAAAACACATGGAAAATAAGTGGTACCCTATGGTGAAACATGGCTAAATACTGTTAGTATTAGGCTTAGAATAGCTAAATATGCAATTTGAGGCTAAATTTGAT</t>
  </si>
  <si>
    <t>ENST00000431046.1</t>
  </si>
  <si>
    <t>ENSG00000231163</t>
  </si>
  <si>
    <t>CSMD2-AS1</t>
  </si>
  <si>
    <t>CSMD2</t>
  </si>
  <si>
    <t>chr1:33945997-33946286</t>
  </si>
  <si>
    <t>CGGTGTGTTCTATGATACACTGGCTGAGAAATAAACTTAATAAGAAAAACATTCAGTGTGTCAGGTAATTTTAAAAAATACAACAGAAACTCCCTCCCTCTTGAAGAAACCAGTGCTCACAAGTTTATCTGAGAGTTTCTGCAGGAGAAACCTGCTTAACCTTGCTTAATCCAGAATTTCCAAAAATTTGACTACATAATCACTGCCCTGACTTTGGAACTTTACTCTCAGTAATGCCTAATAAACTCTGAATTGTTCTGCGAAACACATTTTGGGAGGTGTTGGATTCT</t>
  </si>
  <si>
    <t>chr1:34092981-34093157</t>
  </si>
  <si>
    <t>GTAACCTCTGCAGACTTAAATGTCCCTGTCTGACAGCTTTGAAGAGAGCAGTGGTTCTCCCAGTACGCAGCTGGAGATCTGAGAACTGGCAGACTGCCTCCTCAAGTGGGTCCCTGACCCCTGACCCCCGAGCAGCCTAACTGGGAGGCACCCCCCAGCAGGGGCACACTGACACCT</t>
  </si>
  <si>
    <t>ENST00000373381.9</t>
  </si>
  <si>
    <t>ENSG00000121904</t>
  </si>
  <si>
    <t>chr1:34093157-34093333</t>
  </si>
  <si>
    <t>TCACACTGCAGGGTACTCCAACAGACCTGCAGCTGAGGATCCTGTCTGTTAGAAGGAAAACTAACAAACAGAAAGGACATTCACAACAAAAACCCATCTGTACATCGCCATCATCAAAGACCAAAAGTAGATAAAACCACAAAGATGGGGAAAAAACAGAACAGAAAAACTGGAAAC</t>
  </si>
  <si>
    <t>chr1:34571165-34571341</t>
  </si>
  <si>
    <t>GAGTTTCCAGTTTTTCTGTTCTGTTTTTTCCCCATCTTTGTGGTTTCATCTACTTTTGGTCTTTGATGATGGTGATGTACAGATGGGTTTTCGGTGTAGATGTCCTTTCTGGTTGTTAGTTTTCCTTCTAACAGACAGGACCCTCAGCTGCAGGTCTGTTGGAATACCCTGCCGTGT</t>
  </si>
  <si>
    <t>ENST00000385206.1</t>
  </si>
  <si>
    <t>ENSG00000207941</t>
  </si>
  <si>
    <t>MIR552</t>
  </si>
  <si>
    <t>chr1:34571341-34571517</t>
  </si>
  <si>
    <t>TGAGGTGTCAGTGTGCCCCTGCTGGGGGGTGCCTCCCAGTTAGGCTGCTCGGGGGTCAGGGGTCAGGGACCCACTTGAGGAGGCAGTCTGCCCGTTCTCAGATCTCCAGTTGCGTGCTGGGAGAACCACTGCTCTCTTCAAAGCTGTCAGACAGGGACACTTAAGTCTGCAGAGGTT</t>
  </si>
  <si>
    <t>chr1:35428235-35428309</t>
  </si>
  <si>
    <t>ATTTTTTTTTTTTGAGACAAGGTGTTGCTCTGTCACCTAGGCTGGAGCTCAGTGGCATAATCATGGCTCACTGCA</t>
  </si>
  <si>
    <t>ENST00000473423.1</t>
  </si>
  <si>
    <t>ENSG00000142687</t>
  </si>
  <si>
    <t>KIAA0319L</t>
  </si>
  <si>
    <t>chr1:35437226-35437377</t>
  </si>
  <si>
    <t>CTGCAGCGCGGCACTTCTCCGGGCCATCACCGCCCGTTTCTCCCCTCCTGCCTCAGAAGAGGCATCTGAACTCCATGCTCCCTTTCTCTCCTCTCTTCCCTTCTCCCTCCTTCCTCCTCAGTCAGGAAGCACCTCTCCAACGCACCACTCCT</t>
  </si>
  <si>
    <t>chr1:35437438-35437738</t>
  </si>
  <si>
    <t>GAGGCCCTTGCCCTCTGCCTGCCATCCTGCTTCTCTAGCTTTCACTGCTCAGCTTCTAAAAGGATTTTTAAATATTCAGGGCCTTCATCTCCTCACTGCGCTTTCTAAATCACCTGCGCTTTCACTTCCACTGTCACTCCCCACTCTACTGCAGCTCTCTGATGGGCCAGGAGCTTCTCTGGTGCTATCAATTCTGATTCTTTGGCCTTTGCAGCAGCAAACACCGACGGCTGTCCCCTAATGAATCCCCTCCTCCCTCCTGGATGGTCATTCTTGGGGTCCTCAACCCTAGGCCTCTTCT</t>
  </si>
  <si>
    <t>chr1:35707620-35707920</t>
  </si>
  <si>
    <t>CCCTCACCCTGAGAGCTGTCACTGAATGTTGGGGGCCGGTGCTAATTCGCACCACTCAAGAACACACCCACAAACCCAGTCCCACCACCAGGTTCCCACCCCAACACCCTACCCGCAGCAGCCCTCTCCTCCGTGCTCCCACCCCGCCCTGCAGACCCGGGTTAATCCTCCCCTCCCTGCTTTGTGCGCCCTCGCGCCTGAGGCCAAAGCCCTGGGCGGCGCGGGCGCTCCCGGCAGCTGAGGTGGCGGGGCGGGGGCCGCGGGGGAGGAGACACAAAAGGGGGAGGGGCCCAGGCTGCAG</t>
  </si>
  <si>
    <t>ENST00000503824.1</t>
  </si>
  <si>
    <t>ENSG00000142686</t>
  </si>
  <si>
    <t>C1orf216</t>
  </si>
  <si>
    <t>chr1:36084862-36085160</t>
  </si>
  <si>
    <t>CTCTGCAGGTGGTGTCTGTGAACAGGCCTAGGGGTTTCTGACCCTTCTGGTTTCTGTGCCATGGCCACGCTGAGCGTCAAGCCAAGTCGGCGCTTCCAGCTGCCCGACTGGCACACTAACAGCTACCTGCTATCCACCAATGCCCAGCTGCAGCGAGATGCTTCCCATCAGATCCGCCAGGAGGCCCGGGTGCTCCGCAACGAGACCAACAACCAGGTTGGGGATGGGAACTCAGCTGGGTGGGCAAAGGGATAGCCCCCAACCCCTTGACACCCTCTCTATCTGGCTCTGTCTCTCTC</t>
  </si>
  <si>
    <t>ENST00000469024.1</t>
  </si>
  <si>
    <t>ENSG00000092850</t>
  </si>
  <si>
    <t>TEKT2</t>
  </si>
  <si>
    <t>chr1:36172420-36172571</t>
  </si>
  <si>
    <t>CTGCAGAACCCTTCACACACGCCACTGGGCTCCTTTGTCCACAGCGGCCAAGAAGGCAGTGTGGCTGGAGAAGGAGGAGAAGGCCAAGGCGCTGCGGGAGAAGCAGCTCCAGGAGCGCCGGCGCCGGCTGGAGGAGCAACGTCTTAAAGCCG</t>
  </si>
  <si>
    <t>ENST00000462118.1</t>
  </si>
  <si>
    <t>ENSG00000116871</t>
  </si>
  <si>
    <t>MAP7D1</t>
  </si>
  <si>
    <t>chr1:36172654-36172953</t>
  </si>
  <si>
    <t>TGTACACGTGTGCTCACCGTCTGCATACTGGTGCAGTGTGTACACACATCCATGTTCACGGCTCTGCCTTATCTGTGTCTATGTGGTCCTATTTGTGTTCACATCTACAGTTGTGTCCCTGTGTTAGAATATCTGGGCACCTGTACAACTGCAGGCACATTTGCTTCTGAATGTGCCACTGTAGGCCCCTGTAACTGTTTACTGTCAGTACCTGTGTTCGTACATGTACCCCATGTGTCTGTATGTATGCAGGTATGCATCTGTGTGAGCGTGCCTAGCTCTGTGACATGGGTAAAGCCC</t>
  </si>
  <si>
    <t>chr1:36178576-36178823</t>
  </si>
  <si>
    <t>GCTGCAGGCAGAAAGGGACAAGTGAGTGCGCCTCGGGGACTGAGGGGGCCCTCGTGGGCGCTGGAGAAGAAGCAGAGGCCGAGCCTGAGCCGTTTGCTCCGTCCCCCAGGCGAATGCGAGAGGAGCAGCTGGCACGGGAGGCCGAGGCCCGGGCGGAGCGGGAGGCGGAGGCCCGGAGGCGGGAGGAGCAGGAGGCACGAGAGAAGGCGCAGGCCGAGCAGGAGGAGCAGGAGCGGCTGCAGAAGCAG</t>
  </si>
  <si>
    <t>ENST00000532131.1</t>
  </si>
  <si>
    <t>chr1:36269982-36270142</t>
  </si>
  <si>
    <t>AATACAGTCTGCCTGCAGAGTATTGATAATGTTTGAAGCTGGATGATGGAAACACTTGGGTTCCCTATACTGTTCTTTCTACTTTTGTGTATGTTTGAATCAATACTTCTATAATAAAATAAACAGGCTGGGCACATTGGCTCATGCCTGTAATCCCAGCA</t>
  </si>
  <si>
    <t>ENST00000466743.1</t>
  </si>
  <si>
    <t>ENSG00000054118</t>
  </si>
  <si>
    <t>THRAP3</t>
  </si>
  <si>
    <t>chr1:36270184-36270475</t>
  </si>
  <si>
    <t>TTTGAAACCAGCTTGGGCAACATGGCGAGACCTTGTCTCTACAAAAAATACGAAAAGTTAGCCAGCTGTAGTGGCACATGCCGGTAGTCCCAGCTACTCAGGAGGCTGAGGTGGGAGGATCGGTTGAGCCAGCCAGGGAGGTTGAGGCTGCAGTGAGCTATAATCGAGCCACTGCACTCCAGTCTGAAACAACAGAGTGAGACCCTGACACACACACACACGCACACAGGCACACGCACACGCACGCATGCCTGCTCTCGCAGCTATAAGACAGGCCCTTTTAAACCTTCTT</t>
  </si>
  <si>
    <t>chr1:36691261-36691414</t>
  </si>
  <si>
    <t>TCACCTTCCGCTGAGCCACCAGGGCTAAAACTTGCACCCCATCTTCCACCACTTCCTCTCCCTTGGCCAAAAAACTCTCTCCAATCCATCCACCACCCTAGACCAGGCCACGGTCATCTCTTGCCTCCATCTGCATCCATCCTTCATCCTGCAG</t>
  </si>
  <si>
    <t>ENST00000479620.1</t>
  </si>
  <si>
    <t>ENSG00000163873</t>
  </si>
  <si>
    <t>GRIK3</t>
  </si>
  <si>
    <t>chr1:36717920-36718106</t>
  </si>
  <si>
    <t>TTTCTTTGCTCATCCATAAGAAGCAACTCCTCATCCGTTAAAGTTTTATCATGAGATTGCAGTAATTCAGTCACATCTTCAGGCTCCACTTCTAATTCTAGTTCTCTTGCTATTTCCACCACATCTGCAGTTACTTCCTGTACACAAATCTTGAACCCCTCAAAATAATCCCTGAGGATTGGAACCA</t>
  </si>
  <si>
    <t>chr1:36718106-36718292</t>
  </si>
  <si>
    <t>AACTTCTTCCAAATTCTTGTACAAGTTGATATTTTGACCTTCTGCCATGAATCATGAATGTTCTTAATGGCATCTAGAATGATGAATCCTTTCCAGAAGGTTTTCAATTTTCTTTGCCCAGATCCACCAAAGAAGTCACTATCTATGGCAGCTCTAGCCTTACAAAATGTACTTCTTAAATTATAAG</t>
  </si>
  <si>
    <t>chr1:36718292-36718478</t>
  </si>
  <si>
    <t>GACTTGAAAGTCAAAATTATTCCTCGATCCATAGGCTGCAGATTGGATGTTGTGTTAGCAGGCATAAAAACATTAATCTTCTTGTACATCTCCATCAGAGCTTTTGAGTGACCAGGTGCACTGTCAATAAGCAGTAATATGTTGAATCTTTTTTTTTTTCCAGAGCAGTAGTTCTTAACAGTGGCCT</t>
  </si>
  <si>
    <t>chr1:37033127-37033397</t>
  </si>
  <si>
    <t>GCCTGCAGGGTGCCTTGGGCGGCCACAACAAAGTTAAAGACCGGAGTAAGAGTCTCCGGCGAGAAGAGACGCGGAGAAGCCGGAGCCCCGGAAAGCCGCGCGCAGCCCCGCCAGCCGCCGCCAGCTGCGGAGGAATTCGGGCTAACTTTAAAAACCGCTGGCGTCCCTGGGCCGCCTGCCCGGGCCGCACTGGGCGGCCTCCATCGTCCCTTCCCTCTACCTGCACTGCCCCAGGCGGGAGAGAGGCCTTGGCCCCGAGGGACCAGCTGCA</t>
  </si>
  <si>
    <t>ENST00000373093.4</t>
  </si>
  <si>
    <t>chr1:37724256-37724554</t>
  </si>
  <si>
    <t>GTTTATGGTGGTGCCATTTACTGGGATGAGGAGACAAAAAGTTCACATTTAGACATCTGAGTTTGCAGGCCTGGGGGATAAGCAGGGAAGATAAGACGGGCGTTCGACGTGTGTGTGTGTGTCTGGAGCTTGGAAGAGAGGCCTGCTCTGCAGATACAAATCAGGAGCAATGAGCATGGCCCAGGGAGAGGATGGAGTCTGAGAAGAGGGACTAGGAATAAGTCTGAGAAACCCCAACATCTAGGCTAGCGGAAGGAAGCACCAAGGACAGTACAAAAGAATCGCCAGAGGAACAGAAG</t>
  </si>
  <si>
    <t>ENST00000453577.1</t>
  </si>
  <si>
    <t>ENSG00000183317</t>
  </si>
  <si>
    <t>EPHA10</t>
  </si>
  <si>
    <t>chr1:37724642-37724941</t>
  </si>
  <si>
    <t>ACAAGGATGAGAGACCAAGGGAGGAGTTTCCGAAGTTTTCACAACAGAGATGATCACATGTAGATACAGATGGGAAGGAGGAGCTAGGCTGTCACACAGGGGGAAGCGGCCACCGCAGGGTGTTGACAGCCTGGGCTCGGAACCTGACTGCAGGGACCTGCTTCCCAGCATCTCCGCTCGGTAGCTGTGGGACTGGGTGGCTCCATTTTCTCTTTAATAAAATCAGGATAAAGATAGGCCTGCCAGACAGCAGCATGTCAGCTTACCAAGCCTCCACACATGTTCACTGTTATGGGGGGC</t>
  </si>
  <si>
    <t>chr1:38213695-38213837</t>
  </si>
  <si>
    <t>AGTGCCGGGCAGGGCTTTGGAAAGCGCAATAAATGGCGGACAGACACATGGCGGGAGGGCGGCAGCTGTAGTTAAACAAGTGTAAATTAGCGCCCAGCCTCGCTCCCTGCCTGCAGCCAGAGCGGCGGGCACAGGCCTGGCAG</t>
  </si>
  <si>
    <t>ENST00000431311.1</t>
  </si>
  <si>
    <t>ENSG00000237290</t>
  </si>
  <si>
    <t>LINC01343</t>
  </si>
  <si>
    <t>chr1:38213837-38213979</t>
  </si>
  <si>
    <t>GGGAGGGGTTACAGGATGTGGGGAACTCGCTATCAATCTAGACAGCCCTCATGGCCTCCCTGGAAACCCTTCCGGAGGAGCCCTCCAGCTGGCCGCGTGGGAGACCACGCCTCAGAGAGCACAGGCTTCTGCTCTGCAGGCCT</t>
  </si>
  <si>
    <t>chr1:39403032-39403115</t>
  </si>
  <si>
    <t>CTCTCTCTTTTGTTTTTTTTGTTTGGTTTGGTTTTTTTTTTGTTTGGTTGTTTTGTTTTGTTTTGTTTTGTTTTGTTTTGTTTT</t>
  </si>
  <si>
    <t>ENST00000530275.3</t>
  </si>
  <si>
    <t>ENSG00000127603</t>
  </si>
  <si>
    <t>MACF1</t>
  </si>
  <si>
    <t>chr1:39403174-39403242</t>
  </si>
  <si>
    <t>CTGCAGTCTCCACCTCCCAAGTTCAAGTGGTTCTCCTGCCTCAGCCTCCCAAGTAGCTGGGACTACAGG</t>
  </si>
  <si>
    <t>chr1:39515206-39515359</t>
  </si>
  <si>
    <t>ACCTGCAGGTGGTCAGCAGCAACGTGGGCGTGGAGGACTTCGGCCTGGGCCTCCTGCTGGCCGCCAGGCAGGTCCGTCGCATCGTCTGTTCCTACGTGGGCGAGAACACCCTGTGCGAGAGCCAGTACCTGGCAGGAGAGCTGGAGCTGGAGCT</t>
  </si>
  <si>
    <t>ENST00000447263.1</t>
  </si>
  <si>
    <t>ENSG00000237624</t>
  </si>
  <si>
    <t>OXCT2P1</t>
  </si>
  <si>
    <t>chr1:39515518-39515669</t>
  </si>
  <si>
    <t>AGGTGAGGGAGTTCAACGGCGACCACTTCCTTTTGGAGCGCGCCATCCGGGCAGACTTCGCCCTGGTGAAAGGGTGGAAGGCCGACCGGGCAGGAAACGTGGTCTTCAGGAGAAGCGCCCGCAATTTCAACGTGCCCATGTGCAAAGCTGCA</t>
  </si>
  <si>
    <t>chr1:39551582-39551767</t>
  </si>
  <si>
    <t>TCTTCAGGTGTTAATTGGTTTAAGAGAGCCTAACTCTTCAATGGCTGTTTTTGACTACAGCTAATCACAGCAGTTCTCCATAATCACTTTCATATACTACATGAAACACTGCTCTTACATAAGATTCACAAATTGACCCTGCAGGCTGGGCGTGGTGGCTCATGCCTGTAATCCCGGCACTTTGGG</t>
  </si>
  <si>
    <t>ENST00000450157.6</t>
  </si>
  <si>
    <t>ENSG00000243970</t>
  </si>
  <si>
    <t>PPIEL</t>
  </si>
  <si>
    <t>chr1:39551767-39551952</t>
  </si>
  <si>
    <t>GAGGCTGAGGCGGGCAGACCACTTGAAATCAAGAGTTCAAGACCAGCCTGGCCAACATGGTGAAACCCTGTCTCTACTAAAAAGACAAAAATTAGCTGGGCATAGTGGTGTGCGCCTGTAATCCCAGCTACTTGGGTGGCTGAGGCAGGAAAATCACTTGAACCCAAAAGGCAGAGGCTGCAGTGA</t>
  </si>
  <si>
    <t>chr1:39770448-39770692</t>
  </si>
  <si>
    <t>TCACGCGATCTACATAAATGTTAGGAACGTGGATGTCTTCTGGGGGGAAAGCCCCCACCTCCACGATCTCTTCCACCTCCACCGCCGTGACGTCTGCAGCTTTGCACATGGGCACGTTGAAATTGCGGGCGCTTCTCCTGAAGACCACGTTTCCTGCCCGGTCGGCCTTCCACCCTTTCACCAGGGCGAAGTCTGCCCGGATGGCGCGCTCCAAAAGGAAGTGGTCGCCGTTGAACTCCCTCACC</t>
  </si>
  <si>
    <t>ENST00000327582.5</t>
  </si>
  <si>
    <t>ENSG00000198754</t>
  </si>
  <si>
    <t>OXCT2</t>
  </si>
  <si>
    <t>chr1:39770851-39771002</t>
  </si>
  <si>
    <t>GAGCTCCAGCTCCAGCTCTCCTGCCAGGTACTGGCTCTCGCACAGGGTGTTCTCGCCCACGTAGGAACAGACGATGCGACGGACCTGCCTGGCGGCCAGCAGGAGGCCCAGGCCGAAGTCCTCCACGCCCACGTTGCTGCTGACCACCTGCA</t>
  </si>
  <si>
    <t>chr1:39810407-39810631</t>
  </si>
  <si>
    <t>ACTGCAGCCTCTGCCTCCTGGGTTCCAGTGATTCTCCTGCCTCAGCCTCCTGGGTAACTGGGATTACAGGCATCCACCACCATGCCCGGCTAATTTTTGTATTTTTAGTAGAGACGGGGTTTCACCATGTTGGCCAGGCTGGTCTCAAAATCCTGGCCTCAGGTGATCCACCCGCCTCGGCCTCCCAAAGTGCTGGGGTTACAGGTGTGAGCCACTGCAGCCAGC</t>
  </si>
  <si>
    <t>ENST00000641632.1</t>
  </si>
  <si>
    <t>LOC105378951</t>
  </si>
  <si>
    <t>chr1:41836323-41836592</t>
  </si>
  <si>
    <t>GCATGGCTGCAGGAGAAGGACAGGCAGAGAGCACAGCTGGGTCAGGTTCAGCCTGGGTTAGTGGCTGGCATGGGAAGATGCCTGGTCTCCAGAGCTGCTGAGGGTGACAAGGGACATGCTGCAGTTCTCCTTGGGCGTCACAGGGCAACTTCCAGGATGTTTCAGAACGTCCTCATCTCCTTGATCTCCTTACGAGTAATCCCATCAACAAGACAATCTGAGCATGTTCTCAGTTCCCACAGCAAGAGCTAAGAAGCAGATCAATGAAAC</t>
  </si>
  <si>
    <t>ENST00000479350.1</t>
  </si>
  <si>
    <t>ENSG00000127124</t>
  </si>
  <si>
    <t>HIVEP3</t>
  </si>
  <si>
    <t>chr1:41836649-41836876</t>
  </si>
  <si>
    <t>TTTATTTCTCATGTTTTCCCCTTGAAGGAAATTCACAAGAATGCAACCAGTCCTTTGGAGTTAGTTGTGGTAGGATGCGACTGGCAAACCTAAGAGGCATCCTGGCTTTTCTCATTTCACCCACCCATGTCTAAACCCCTAGTGAGTCTGCAGTGGCTCTACTTCCAAAGCATCCCTATAACCCAACAACTCTCTCCATCCCATTGCCAAAACTCAAATCATACAACT</t>
  </si>
  <si>
    <t>chr1:42337732-42337804</t>
  </si>
  <si>
    <t>CTGCAGTGAGTTGTGACTGCGCCACTGCACTCCAGCCTGGGTAACAGAGTGAGACCCTGTCTTTAAAAAAAAA</t>
  </si>
  <si>
    <t>ENST00000372573.5</t>
  </si>
  <si>
    <t>ENSG00000198815</t>
  </si>
  <si>
    <t>FOXJ3</t>
  </si>
  <si>
    <t>chr1:43222008-43222276</t>
  </si>
  <si>
    <t>TGGTGCTGGAAGGGATGGGAGAGCGCCCAAGGCTCCTGGGTGTCCCTGAAGCAAGTGCTGCTCTCCCACCTTAAATACCATCCTTGCTTCTCTCCAGAATGTTGCAACAACCAAAAGTTGCTTCTAGAATATGAGAAGTACCAGGAGCTGCAGCTCAAGTCCCAGAGGATGCAGGAAGAGTATGAAAAACAGCTCCGGGATAACGATGAGACCAAGAGCCAGGCCCTGGAGGAGCTGACTGAGTTTTACGAGGCAAAACTGCAGGAGAA</t>
  </si>
  <si>
    <t>ENST00000428122.1</t>
  </si>
  <si>
    <t>ENSG00000243710</t>
  </si>
  <si>
    <t>CFAP57</t>
  </si>
  <si>
    <t>chr1:43637121-43637346</t>
  </si>
  <si>
    <t>CTGCAGCCCAGAGTGCAAGGGGAGAGTGGGGCAGGATGGGGTGCAGAATGGGCAGGGGCTCTCGCAGACATGAGCAAGGCACTTTGGATTCAGGATAGGGGCACAGAAAGCTTTTAAGGGGTTTTCAATAAGGTAGTTCATTGGATTTGCTTTTCTTCGTCTTTGAGACAGGGTCTCACTCTGTCGCCCAGGCCTGAGTGCAGTGGCGCAATCGCAGCTCACTGCA</t>
  </si>
  <si>
    <t>ENST00000372396.4</t>
  </si>
  <si>
    <t>ENSG00000066135</t>
  </si>
  <si>
    <t>KDM4A</t>
  </si>
  <si>
    <t>chr1:43637363-43637485</t>
  </si>
  <si>
    <t>CTCAAGCCATCCTCCCACCTCAACCTCCCAAGTAGCTGGGACTACAGGTGCACACCACCGTCCCTGGCTAATTTTTTAATGTTTTTGTAGAGACAGGGTCTCACTATGTTGCCCAGGCTGGGG</t>
  </si>
  <si>
    <t>chr1:43983054-43983352</t>
  </si>
  <si>
    <t>CTGAGTGAGATGGGGACACAGGAGCTGGGCCAGCTCTGGGGGAGTGTGACTCTGAATCCTTTCTTGCGTGTGATGAGTTTGAGCGCCTGTGGGAAGTACATGTTTAGCAGGCAGTTAGACAAATGAGTCTGGACCCAGAAGGGAGGTCTGCAGTGGAGAGAGGGATCTGGGAGCACCAGGATGAAGACGGTCTGGTCCCTAAAACCAACAACGTCTGACCTGCCAGGGAGCAAGGGGCATGAGAGGAGGAAGCCAGCACTTCAGGGATGGAGGGAGAAAGAGGCCGCTACAGAGGCCGA</t>
  </si>
  <si>
    <t>ENST00000309519.8</t>
  </si>
  <si>
    <t>ENSG00000117411</t>
  </si>
  <si>
    <t>B4GALT2</t>
  </si>
  <si>
    <t>chr1:44540068-44540219</t>
  </si>
  <si>
    <t>ATTTAAAGGCATTCTTCCACACTGGCTTCAGCTGAACTTTGAAGAATGCTCCCCTTATGCAGCCAAGCTCAAAGTCTATGCCTGATGGTCTCCCCAGGATACCTCTGAGCAGCCTTCCTCAACCACTGCCCACATCTCTTCCCCAGGCTGCA</t>
  </si>
  <si>
    <t>ENST00000581357.1</t>
  </si>
  <si>
    <t>ENSG00000263381</t>
  </si>
  <si>
    <t>MIR5584</t>
  </si>
  <si>
    <t>chr1:44714885-44715028</t>
  </si>
  <si>
    <t>TTTTCTTTTTTTGTTGGGGGGGAAACAGTTTTACTGTTTCCCAGGCTGGAGTTGAGTGGCTTGACAGCTCACTGCAGCCTCAAACTCTTGGGCTCAAGCGATCCTCCCGCCTCAGCCTCTTAAAGTGTTGAGATTGCAGGCATG</t>
  </si>
  <si>
    <t>ENST00000362507.1</t>
  </si>
  <si>
    <t>ENSG00000199377</t>
  </si>
  <si>
    <t>RNU5F-1</t>
  </si>
  <si>
    <t>chr1:44824544-44824757</t>
  </si>
  <si>
    <t>CTGCAGTGCAGTGGTGTAATCATGGCTCACTGCAGCCTCAAACTCTGAGGTTCAAGTGATCCTCCCGCCTCAACCTCCTGAGTGGCTGAGACTACAGGCACGCACCACCATGCCCAGCTAATTATTTAAAAAAAATTTTTTTTCTTTGAGACGGAGTCTTGCTCTGTTGCCCAGGTTGGAGTGCAGTGGCGCAATCTTGGCTTACTGCAGCCTC</t>
  </si>
  <si>
    <t>ENST00000438067.5</t>
  </si>
  <si>
    <t>ENSG00000117425</t>
  </si>
  <si>
    <t>PTCH2</t>
  </si>
  <si>
    <t>chr1:44834472-44834624</t>
  </si>
  <si>
    <t>CTGCAGTGTTTATTTCACCAAGATTAGGCCGAAGGCTGCCGCATGGAAGGGAAGAAGAGGACAGAGATAAGCTCTCCATAGTAAGTGGGTTTGCTGAGAGGAAGGAGGCATGGGAGGAGGAAGGAACCCAGAGAGATCTGATAAGAAAGCAAG</t>
  </si>
  <si>
    <t>ENST00000447098.6</t>
  </si>
  <si>
    <t>chr1:44973237-44973393</t>
  </si>
  <si>
    <t>ATTTGTACATCCATATTCACAGCTGCATTATTCACAATAGCTAAAATGTGGAGGCAACCCAAGTGTCCGTGGATGGATGAATGGCTAAGCAAAATGTGGCATATCCATAAAATAGAATATTCCTCAGCCTTAAAAACGAAGTAAATTCTGCAGTATG</t>
  </si>
  <si>
    <t>ENST00000477953.5</t>
  </si>
  <si>
    <t>ENSG00000070785</t>
  </si>
  <si>
    <t>EIF2B3</t>
  </si>
  <si>
    <t>chr1:44973393-44973549</t>
  </si>
  <si>
    <t>GCTACAATATGGATGAACCTTGAGGATGTTATGCTAAGTAAGCCAATCACAAAAAATAAATACTGGAGGCCAAGGTGGGCAGATCACTTGAGGCCAGACGTTCGAGACTAGCCTGGCCAACATGGCGAAACCCCATTTCTACTAAAAATACAAAAAC</t>
  </si>
  <si>
    <t>chr1:44973549-44973705</t>
  </si>
  <si>
    <t>CTAGCCAGGTGTAGTAGGTAGGGCATGCACCTGTAGTTCCAGCTACTCAGGAGGCTGAGGCACAAGACATGCTTGAACCTGGGAGGTAGAGGCTGCAGTGAGCTGAGATCATGCCACTGCACCCCAGCCAGGGTGATAGAGTGAGACTCTGTCTCAA</t>
  </si>
  <si>
    <t>chr1:45618860-45618991</t>
  </si>
  <si>
    <t>AGAATTGACTTCTCAAATAAAGATGCTAAAAATCTCCTTGTCTGGAATTATGTTTAAAGATCTTAAGTGGGGTCTTAGGCTGCTTTTTTGAGATGGGATCTTGCTCTTGTCGCCCAGGCTGGAGTGCAGTGG</t>
  </si>
  <si>
    <t>ENST00000472408.1</t>
  </si>
  <si>
    <t>ENSG00000132780</t>
  </si>
  <si>
    <t>NASP</t>
  </si>
  <si>
    <t>chr1:46402746-46402899</t>
  </si>
  <si>
    <t>GCAGTGGCATGATCTTGGCTCACTGCAGCCTCCACCTCCTGGGTTCAAGTGATTCTTCTGCCTCAGCCTCCTGAGTAGCTGGGAGTACAGGCACCTGCTAACACACCCAGCTAATTTTTGTATTTTTAGTAGAGATGGGATTTTACCATGTTGG</t>
  </si>
  <si>
    <t>ENST00000484697.5</t>
  </si>
  <si>
    <t>ENSG00000117480</t>
  </si>
  <si>
    <t>FAAH</t>
  </si>
  <si>
    <t>chr1:46402899-46403052</t>
  </si>
  <si>
    <t>GTCAGGCTGGTCTGGAACTCCTGACCTCAAGTGATCCACCCGCCTCGGTCTCCCAAAGTGCTGGGGTTACAGCTGTGAGCCACTGCAGCTGGCCCCCAACTAATTTTTTGTATTTAGTAGAGACGGGGTTTCACCATGTTGATCAGGCTGGTCT</t>
  </si>
  <si>
    <t>chr1:46551102-46551297</t>
  </si>
  <si>
    <t>AGCTGCAGCCTTGGATACGGAGATGCCGATAATGATGCTGCCAGCCACCAGCCCGAGAGCCACGCAGGCCAGCTGCAGGCCGCGGAAGTCTCTGCTGCTGATGGGGATGTCCATGCAGGCCCACCCGGGGCACTGCCTCCAGCCGGTGCAGTCTGGCCCCAGAAAAGTCCTGGAAGTTTCTGGGCTCTTGGATGTC</t>
  </si>
  <si>
    <t>ENST00000396314.3</t>
  </si>
  <si>
    <t>ENSG00000162456</t>
  </si>
  <si>
    <t>KNCN</t>
  </si>
  <si>
    <t>kinocilin</t>
  </si>
  <si>
    <t>chr1:46604089-46604379</t>
  </si>
  <si>
    <t>TGAAGGCCCTGACTGCCCCCTTCCGGGCACACGAGCTCACTCACAGACCCCGGCCCCATTTAGCTCGGAGGAATACCTCGCAGGTCTCGCTTTTACCTTCGCTGGCTCCCGCCGGGGAGCGGTCGCGCGCACCCCTACCTGCAGATCGCTCCTCCGAGAACGCGGAAGAGGCGGTGCTAGATCCAGGGGGTGGGCCCGATCAGAGAGGAGGGTGAGGGGGCGGAGCTGCGCCTGCGCCCTGATGGCTACCCAGGGCCGCCTGAGGGCAGGGGGCTCGAGCTGAGCGAACTG</t>
  </si>
  <si>
    <t>ENST00000371945.10</t>
  </si>
  <si>
    <t>ENSG00000079277</t>
  </si>
  <si>
    <t>MKNK1</t>
  </si>
  <si>
    <t>chr1:46604391-46604577</t>
  </si>
  <si>
    <t>CAGGGAAGAGGCGGGGAGAGGGGAGATTGCTGGCAAGCGGGTGGGGCTTAGCTCCTCCGGCGCTTTCTTTTCCGAATGGAGGGTGGAGAAGCCCGGGAAGGTAGGAGGCCGGGCGCGACAGGTGTAATTAACATGTACTGAGAGCTTCTGCAGGCCAGGAAGGAATTTTAAAATGCCTTTTATATGT</t>
  </si>
  <si>
    <t>ENST00000496619.6</t>
  </si>
  <si>
    <t>chr1:46612685-46612865</t>
  </si>
  <si>
    <t>AGAAAAAGAAAAGAAAGAAAAGCCCCAAATTGGGAGTCAGGAAGTCCTAGCAAATGCTTGACCTTGAGCAAGGCACTTAACCTGTTTCAACCTCGCTTTCCTCTTCCACAAAATGGGGATGAAAATCAACCCCCAACCCTGCAGAGTGTCTATATCAAACTAAATCCTCATCTGTGGAATG</t>
  </si>
  <si>
    <t>ENST00000271139.13</t>
  </si>
  <si>
    <t>ENSG00000142961</t>
  </si>
  <si>
    <t>MOB3C</t>
  </si>
  <si>
    <t>chr1:46612865-46613045</t>
  </si>
  <si>
    <t>GGGCTCCCAGTGGCTCCCTCCCCGCCAGGTGACACTCACCAACACGCGTGGGAAAGACCTCTTCGTCGTTGATGAGGCCTTCGATCCAGTCCATGAGCAATGCCATATAGCGCGGCGCAGAGAGCTTGGCGGGCCGCCGGTACTGGCGCTCGTCCTGCCAGCGGTACTCGTAGCGGGGCCC</t>
  </si>
  <si>
    <t>chr1:46613045-46613225</t>
  </si>
  <si>
    <t>CGCCGGCCATGACCGGGCAGCTGGTCTCACTGCAGCGCTCCGCCATAGTGCCGTAGATGAGGTTGATGCGGTTGAAGAAGTCCACCACGTGCACGGCGATCCAGTCGTCGATGTTCTCCCCGGGTGGTAGCCTCACCACACTGCGCAGGTCCAGGCCCGACTTGAGAGAGGCCTGTGCCTT</t>
  </si>
  <si>
    <t>chr1:47341306-47341463</t>
  </si>
  <si>
    <t>GTATCATAGATATCCTTTCAGTTCTTTACCTATAGATTTAATTCATTTGTGTTTTTTTGTTTGTTTGTTTGTTTTGAGACAGAGACTCACTCAGTCTGTCACCCCCAGGCTAGAGAACCTTGGCACTCTCTTGTCTCACTGCAGCCTCTGCCTTCCAG</t>
  </si>
  <si>
    <t>ENST00000371870.3</t>
  </si>
  <si>
    <t>ENSG00000162368</t>
  </si>
  <si>
    <t>CMPK1</t>
  </si>
  <si>
    <t>chr1:47847421-47847636</t>
  </si>
  <si>
    <t>CATGGGTCATTATGCATGGAAATATGTCGGGTTGCAATGAATTGAATAGTTTTGACATTGTTATGTCAACTGACATTGAATGGTGCCCTCTCACTGGACTGATGGGGAAACTGAGGCCCAGAGCTGGAAAGTCAATTGCACACAGTGGCTGCAGGAGTCAGCAGCAGATGCGGAACTGAGCTCAGTATTCCCTCACATCTGCTCCAGCGCCCTGCA</t>
  </si>
  <si>
    <t>ENST00000438589.1</t>
  </si>
  <si>
    <t>ENSG00000269113</t>
  </si>
  <si>
    <t>TRABD2B</t>
  </si>
  <si>
    <t>chr1:47852515-47852695</t>
  </si>
  <si>
    <t>TTCCCTGCAGCCCACCAGGGCCACCATTGCTGGTCACGTCTGGCCAGAACTCTCCGGGAATGTCAGCTCTCAGCAGGACCAGCAGACTCTCAAAGCACGCTGTGATTGCCCGAGCTCCCTCTGAGCCTATCCATTTCTGCTGTGTTCCAGGCACTGGTTACATACTATTTCAATAATCCCA</t>
  </si>
  <si>
    <t>chr1:47852695-47852875</t>
  </si>
  <si>
    <t>AGAGGAGGAGGTACCATTGTTATCCCCATTCTGCAGATGAAGAAATGGGGTGGGTGGTGGTGGTGCTGCTGAGGTTAAGTTATTCATCCAAGCTCATTTTCCCAAGTGTCTTCGACTGAAGAACTCTTAACAACCATAATACCTGCCCCAAAGTTGAGTATTTCAAAGTATATATATATTT</t>
  </si>
  <si>
    <t>chr1:49251796-49251943</t>
  </si>
  <si>
    <t>GTCCAGGAGTTGGGAGCTGAGTGGTGGCTCTCTAAAATCTACCAGAAACGAAGCCAGTTGGCTAAATCCACCTTATACCACAAACCCTCAAGGTCATCAAACAGGATAAAAAAAATCCAAAGGTCAACAACCTCAAAGACTGCAGGAC</t>
  </si>
  <si>
    <t>ENST00000420071.1</t>
  </si>
  <si>
    <t>ENSG00000230114</t>
  </si>
  <si>
    <t>AGBL4-AS1</t>
  </si>
  <si>
    <t>chr1:49556824-49556977</t>
  </si>
  <si>
    <t>CTGCAGGTCCTGAGCCCTGCCCTGCAGGGAGATGGCTGAGGCCTGACGAGAATTCAAGCGCGGCGCGGGTGGGCCTGCAGTGCTGGGGGACCCGGCGCACCCTCCGCAGATGCTGGCCCAGGTGCTAAGCCCCTCACTGCCTGGGGCCGGCGGT</t>
  </si>
  <si>
    <t>ENST00000457061.1</t>
  </si>
  <si>
    <t>ENSG00000225623</t>
  </si>
  <si>
    <t>AGBL4-IT1</t>
  </si>
  <si>
    <t>chr1:49556977-49557130</t>
  </si>
  <si>
    <t>TGCCTGCCGGCTGCTAGCTGCTCAGAGTGCGGGGCTGCCCAGCCCTCGCTCACTCGGAACTCGCACTGGCCCGTGATTGCTGCGTGCAGCCCTGGTTCCCACCCGAGCCTCTCCCTCCACACCTCCCCACAAGCAGAGGGAGCTGGCTGCAGCC</t>
  </si>
  <si>
    <t>chr1:50172023-50172165</t>
  </si>
  <si>
    <t>CTGCCTCCTCAGGGGCTTTGTAGATGAGGGGAGTAACTGTTCGGTTTCTGGAGAATGATGGTTTTTAAAAAGCGAAAGAGCAAGGTGTGCAGATTGGCAGTGCAGAAATGCTGAGGTTCTTTCTGGCCAGCTTCTCTACTGCA</t>
  </si>
  <si>
    <t>ENST00000442477.1</t>
  </si>
  <si>
    <t>ELAVL4-AS1</t>
  </si>
  <si>
    <t>chr1:51708950-51709171</t>
  </si>
  <si>
    <t>ATGCAGTTTAATTTTGCATATATTTATTTAAAATCCCATGAGAGCCTTTTGGTCCCAGCAGCAGCAGAGCTGAGCAAGCAGCTCCCTCCCTCCCTCCGCTGCCCGCTGGCCAGCAGGATGGAACAGGCCACACTCCTTTGTCAAGGACTTACTGGCCGGAGGCATTGCCCTCGCTATTTCCAAGAGGGCAGCGACCCGAGTTGAGCCAGTCAAGGCACTGCT</t>
  </si>
  <si>
    <t>ENST00000484890.5</t>
  </si>
  <si>
    <t>ENSG00000117859</t>
  </si>
  <si>
    <t>OSBPL9</t>
  </si>
  <si>
    <t>chr1:53439049-53439196</t>
  </si>
  <si>
    <t>CTGCAGGGAGTAGCCGAAGAAGGTCTGAGCGCAGCCGCGAGCCAGGCCGCACAGCCCGTCGCTGTGCACCGTCACGCCGAAGCCGCTGAGGACGCCCTTGTACCAGCCGGGGTCCACCTGCATGCGGCACTTGACCAGGTGCAGGGAC</t>
  </si>
  <si>
    <t>ENST00000562700.1</t>
  </si>
  <si>
    <t>ENSG00000236253</t>
  </si>
  <si>
    <t>SLC25A3P1</t>
  </si>
  <si>
    <t>chr1:53439196-53439343</t>
  </si>
  <si>
    <t>CACGATGGCCGTGTGTGTCAGCCGCAGCTCAGCATCCCGCCCAGGCCGCACAGCAGCAGGTACCGGGCCGAGCCGTACTCCACGCTGGCCTCCTCCACAGCCGCCGCCCAGGGTCTGCTGACGCCTTGGCCCACGCTTCTCGCCTGCA</t>
  </si>
  <si>
    <t>chr1:53439343-53439490</t>
  </si>
  <si>
    <t>AGCGCTCGGCGGCCGCGAGGGGATCATCCATGGCCACGCTGGGTGCGGGCCCACCCTGCCCTCCGCCCCTCCAGGCGCACTCACTCAGGGGCCGCGGGGCGGGGCAGAGCGTCGTGAACCTCCCTCGCGAGTCCGCCCACACAACGGC</t>
  </si>
  <si>
    <t>chr1:54065818-54065981</t>
  </si>
  <si>
    <t>CTTGTAATCCATGTGCTTTCAGAGGCTGAGGTGAGGGGATCAGTTGAGGCCAGGAGTTTGACTGGGCAACAGAGTGAGACCCCATGTCTACAAAAAATACAAAAATTAGCCAGGTGTGGTGATGCATGCCTGCAGTCCCAGCTACTCGGGAAGCTGAAGCAGAA</t>
  </si>
  <si>
    <t>ENST00000371331.1</t>
  </si>
  <si>
    <t>ENSG00000116205</t>
  </si>
  <si>
    <t>TCEANC2</t>
  </si>
  <si>
    <t>chr1:54066153-54066187</t>
  </si>
  <si>
    <t>GGCAGGAGGATTGCTTGAGCCCTGGAGTTGAAGGC</t>
  </si>
  <si>
    <t>chr1:54619848-54619990</t>
  </si>
  <si>
    <t>TGGCAGCTGGACTTACTGTTCAGGGCAGCTGTCATGGCTTTCTTGCTGTTGGCTGCGTGGTACCAGGTGACCTCCAAGGCATCTCGCCGGCTGATCTGGCCCAGGCTCAGCAGGTAGTCCAGCATGTCGGCATCAGGGCTGCA</t>
  </si>
  <si>
    <t>ENST00000302250.7</t>
  </si>
  <si>
    <t>ENSG00000162391</t>
  </si>
  <si>
    <t>FAM151A</t>
  </si>
  <si>
    <t>chr1:54943334-54943475</t>
  </si>
  <si>
    <t>GTTGAGCCTGCAGGTGCACAGAAGTCAAGAACTGAGGTTTGGGAACCTCTGCCTAGAATTCAGAGGATGTATGGAAACACCTGGATGTTCAGGCAAAAATTTTCTGCAGGTGTGGGGCCCTCATGGAGAACCTCTGCTGGGG</t>
  </si>
  <si>
    <t>ENST00000641734.1</t>
  </si>
  <si>
    <t>ENSG00000284601</t>
  </si>
  <si>
    <t>LOC105378736</t>
  </si>
  <si>
    <t>chr1:54943475-54943616</t>
  </si>
  <si>
    <t>GCAGTGGTTCTCAGTGGCCCCCTGGCACAGAGTCCCTACTGGGGCCCTGCCTAGTGGAGCTGTGAGAAGAGAACCACTATCCTCCAGACCCCAGAATGATAGATCACCAACAGCTTGCACCATGCACCGGGAAAAGCTGCAG</t>
  </si>
  <si>
    <t>chr1:56900067-56900220</t>
  </si>
  <si>
    <t>TGGGACTGTAGTCAACATTGCCTCCTTCTTCTGCCTAGCTTCCTTTCTCTAAGCTTCTTTGTAGAATGAGGTAGTCAGGGAATGAGGAGTTGGAAGGCTCCTTTCAGGACTACCATTGGCTACACACCATGCATGATGAATGTTCCTCTGCAGA</t>
  </si>
  <si>
    <t>ENST00000695687.1</t>
  </si>
  <si>
    <t>ENSG00000157131</t>
  </si>
  <si>
    <t>C8A</t>
  </si>
  <si>
    <t>chr1:57964818-57964960</t>
  </si>
  <si>
    <t>AAGGAAAGAGGGAGGCAGGAAGTTGTTCACTGTCTAGGGGAAGATAGGCATGTAAACAGTGAACTGGGATGGAATAAGGCAAATAAAGGTAGACATTATTTGCTGGGGGAATATTGAGAAATAGACAGTTCCTGGCAACTGCA</t>
  </si>
  <si>
    <t>ENST00000477280.1</t>
  </si>
  <si>
    <t>ENSG00000173406</t>
  </si>
  <si>
    <t>DAB1</t>
  </si>
  <si>
    <t>chr1:58249768-58250053</t>
  </si>
  <si>
    <t>GAGCAAGAGCCGCTTGTCTCGGGGGATTCCGCTTGGGGGGTTCCCAGGGGTCGCCCTGGCGCTCCGGCCACAACTTGGGCGGCTCTGTGCGGCGGCCCTCGCCTGCGCCTTTGCGCGCCACCCAAAACTTTGCGCACACTGCAGCCGCCGCCTTCCCGCTCTTCGCGGTGAGACGCGCGCCGCCAAGTGCCGCAGGCAGCCCTCCACAGCCGCCGCGGCAGCCGCTGCCTGGCTTCTGGCTCCAGACTTTTCCCCCACTGCCTCCAGTTCCCACCCAGGAGGCTCC</t>
  </si>
  <si>
    <t>ENST00000460671.1</t>
  </si>
  <si>
    <t>ENSG00000162600</t>
  </si>
  <si>
    <t>OMA1</t>
  </si>
  <si>
    <t>chr1:58250147-58250305</t>
  </si>
  <si>
    <t>CTAGACGGACAGGCGCCCGCGGCCGCCCCTACCCCGGCGCGCCCACCTCGAGCCTCTCACGCCGCGGCGGGCGGGCGCAACATATTCTCCTACCTCCAGCCGCCGAGGACCACACTCTCCGCTCAGCCCTCTCGACTCATCCTCCGGCTGCAGTAGAGG</t>
  </si>
  <si>
    <t>chr1:58274101-58274276</t>
  </si>
  <si>
    <t>TCCAGTTTTTCTGTTCTGTTTTTTCCCCATCTTTGTGGTTTTATCTACTTTTGGTCTTTGATGATGGTGATGTACAGATGGGTTTTCGGTGTGGATGTCCTTTCTGTTAATTTTCCTTCTAACAGACAGGACCCTCAGCTGCAGGTCTGTTGGAATACCCTGCCGTGTGAGGTGTC</t>
  </si>
  <si>
    <t>chr1:58274276-58274451</t>
  </si>
  <si>
    <t>CAGTGTGCCCCTGCTGGGGGGTGCCTCCCAGTTAGGCTGCTCGGGGGTCAGGGGTCAGGGACCCACTTGAGGAGGCAGTCTGCCGGTTCTCAGATCTCCAGCTGCGTGCTGGGAGAACCACTGCTCTCTTCAAAGCTGTCAGACAGGGACACTTAAGTCTGCAGAGGTTACTGCTG</t>
  </si>
  <si>
    <t>chr1:58378266-58378442</t>
  </si>
  <si>
    <t>GAGTTTCCCGTTTTTCTGTTCTGTTTTTTCCCCATCTTTGTGGTTTTATCTACTTTTGGTCTTTGATGATGGTGATGTACAGATGGGTTTTCGGTGTGGATGTCCTTTCTGTTTGTTAGTTTTCCTTCTAACAGACAGGACCCTCAGCTGCAGGTCTGTTGGAATACCCTGCCGTGT</t>
  </si>
  <si>
    <t>chr1:58378442-58378618</t>
  </si>
  <si>
    <t>TGAGGTGTCAGTGTGCCCCTGCTGGGGGGTGCCTCCCAGTTAGGCTGCTCGGGGGTCAGGGGTCAGGGACCCACTTGAGGAGGCAGTCTGCCGGTTCTCAGATCTCCAGCTGCGTGCTGGGAGAACCACTGCTCTCTTCAAAGCTGTCAGACAGGGACACTTAAGTCTGCAGAGGTT</t>
  </si>
  <si>
    <t>chr1:58623547-58623693</t>
  </si>
  <si>
    <t>CAGGGCAATGAGGGGCTTAGCACCCAGGCCAGCGGCTGCGGAGGGTGTACTGGGTCCCCCAGCAGTGCCAGCCCACCAGCGCTGAGCTCGATTTCTCACCAGGCCTTAGCTGCCTTTCCGCGGGGCAGGGCTCGAGACCTGCAGCCC</t>
  </si>
  <si>
    <t>ENST00000697256.1</t>
  </si>
  <si>
    <t>ENSG00000162601</t>
  </si>
  <si>
    <t>MYSM1</t>
  </si>
  <si>
    <t>chr1:58623693-58623839</t>
  </si>
  <si>
    <t>CGCCATGCCTGAGCCTCCCACCCCCTCCATGGGCTCCTGTGCGGCCCAAGCCTCCCCGATGAGCGCCGCCCCCTGCTCCACGGCGCCCAGTCCCATCGACCACCCAAGGGCTGAGGAATGCGGGCGCACGGCGCGGGACTGGCAGGC</t>
  </si>
  <si>
    <t>chr1:58623839-58623985</t>
  </si>
  <si>
    <t>CAGCTCCACCTGCAGCCCAGTGCCGCATCCACTGGGTGAAGCCAGCTGGGCTCCTGAGTCTGGTGGGGACGTGGAGAACCTTTATGTCTAGCTCAGGGATTGTAAATACACCAATCGGCACTCTGTATCTAGCTCAAAGTTTGTAAA</t>
  </si>
  <si>
    <t>chr1:58639089-58639241</t>
  </si>
  <si>
    <t>TCTGCAGTACATATTTCCTTAATTCATTTATCTCCTTTATTTTTCTCTAGGGTCATTTGTCAACATTTTATCATTCTGACCCTCCTAGCAACCCTTTTGACAGAGGTATTATTATTCTAGCATGTAAAGATGGAGAGTGGAGGCTTAGACAGT</t>
  </si>
  <si>
    <t>chr1:59472231-59472436</t>
  </si>
  <si>
    <t>CGGCTCCACCGGCCCAGGGCAGTGAGGGGCTTAGCACCTGGGCCAGCAGCTGCTGTGCTCAATTTCTCGAGGGGCCTTAGCTGCCTTCCCGCGGGGCAGGGCTCGGAACCTGCAGCCCGCCATGCCTGAGCCTCCCCCTGTTCCGTGGGCTCCTGTGGGGCCCGAGCCTCCCTGACGAGCGCCGCCCCCTGCTCCACGGAGCCTAG</t>
  </si>
  <si>
    <t>ENST00000485720.1</t>
  </si>
  <si>
    <t>ENSG00000172456</t>
  </si>
  <si>
    <t>FGGY</t>
  </si>
  <si>
    <t>chr1:59472436-59472641</t>
  </si>
  <si>
    <t>GTCCCATCGACCACCCAAGGGCTGAGGAATGCGGGCGCACGGCGCGGGACTGGCAGGCAGCTCCACCTGCAGCCCCGGTGCGGGATCCACTGGGTGAAGCCAGCTGGGCTCCTGAGTCTGGTGGGGACATGGAGAACCTTTATGTCTAGATCAGGGATTGTAAATACACCAATTGGCACTCTGTATCTAGGTCAAGGTTTGTAAAC</t>
  </si>
  <si>
    <t>chr1:59652839-59653012</t>
  </si>
  <si>
    <t>GATTTTCCAGTTTTTCTGTTCTGTTTTTTCCCCATGTTTGTGGTTTTATCTACTTTTGGTCTTTGATGATGGTGGTGTACAGATGGGTTTTCGGTGTGGATGTCCTTTCTGTTTGTTAGTTTTCCTTCTAACAGACAGGACCCTCAGCTGCAGGTCTGTTGGAATACCCTGCCG</t>
  </si>
  <si>
    <t>ENST00000476939.5</t>
  </si>
  <si>
    <t>chr1:59653012-59653185</t>
  </si>
  <si>
    <t>GTGTGAGGTGTCAGTGTGCTCCTGCTGGGGGGTGCCTCCCAGTTAGGCTGCTCGTGGGTCAGGGTTCAGCGACCCACTTGAGGAGGCAGTCTGCGGGTTCTCAGATCTCCAGCTGCGTGCTGGGAGAACCACTGCTCTCTTCAAAGCTGTCAGACAGGGACATTTAAGTCTGCA</t>
  </si>
  <si>
    <t>chr1:59969490-59969639</t>
  </si>
  <si>
    <t>TGTTTACAAACCTTGAGCTAGATACAGAGTGCGGATTGGTGTATTTACAATCCCTGAGCTAGACATAAAGGTTCTTCACCTCCCCACCAGACTCAGGAGCCCAGCTGGCTTCACCCAGTGGATCCGCACCGGGGCTGCAGGTGGAGCTGC</t>
  </si>
  <si>
    <t>ENST00000488027.5</t>
  </si>
  <si>
    <t>ENSG00000162598</t>
  </si>
  <si>
    <t>C1orf87</t>
  </si>
  <si>
    <t>chr1:59969639-59969788</t>
  </si>
  <si>
    <t>CCTGCCAGTTCCGTGCCGTGCGCCCAGCACTCCTCAGCCCTTGGGTGGTCGATGGGACTGGGCGCCGTGGAGCAGGGGGCGGCGCTTATCGGGGAGGCTCGGGCCGCACAGGAGCCCACGGAACAGGGGGAGGCTCAGGCATGGCGGGCT</t>
  </si>
  <si>
    <t>chr1:59969788-59969937</t>
  </si>
  <si>
    <t>TGCAGGTCCCGAGCCGTGCCTCGCAGGAAGGCAGCTAAGACCCGGTGAGAAATCGAGCACAACGCCGGTGGGCTGGCACTGCTGGGGGACCCAGTACACCCTCCGCAGCCGCTGGCCCGGGTGCTAAGCCCCTCACTGCCCGGGGCGGGC</t>
  </si>
  <si>
    <t>chr1:59974784-59974971</t>
  </si>
  <si>
    <t>GCTGCAGTGCAGTGGCTATCCACAGGCACAATCCCACTACTGATCAGCACTGGGGTTTTGGCCTGCTTTGTTTCCAAACTGCACCAGTTCACCCCTCCTTAGGCAATCTAGTAATCCCTGGTTTCTAGAAGGTCATCACATTGATGCTGAACTTAGTGGGGGCACCCTATGAGCATAGCTTACTGCAG</t>
  </si>
  <si>
    <t>chr1:62013993-62014138</t>
  </si>
  <si>
    <t>TGAGTTCCTGACCTCAAATGATCCGCCCACCTCGGCCTCCCAAAGTACTGGGATTACAGGCATGGGCAACCGCACCCAGCCCCCCATTCTTCTCACTCTGTCAATCAGCCTGGAGTACAGTAGTACAGTCATAGCTCACTGCAGTC</t>
  </si>
  <si>
    <t>ENST00000307297.8</t>
  </si>
  <si>
    <t>ENSG00000132849</t>
  </si>
  <si>
    <t>PATJ</t>
  </si>
  <si>
    <t>chr1:62014138-62014283</t>
  </si>
  <si>
    <t>CTTTAACTCCTGGACTGAAGCGATCCTCCCACCTCAGCTTCCTCTGAGTAGCTGGAATTACAGGCACACATCACCATAACTGGTTAACTTTTTATTATTTTTTTGTAGAGACAGGGTCTTTCTGTGTTGCCCAGGCTGGTCTCAGA</t>
  </si>
  <si>
    <t>chr1:62114050-62114201</t>
  </si>
  <si>
    <t>CAGGTTAATGGGGTTGACCTGAGGAACTCCAGCCACGAAGAAGCCATCACAGCCCTGAGGCAGACCCCCCAGAAGGTGCGGCTGGTGGTGTATAGAGATGAGGCACACTACCGGGATGAGGAGAACTTGGAGATTTTCCCTGTGGATCTGCA</t>
  </si>
  <si>
    <t>ENST00000465798.2</t>
  </si>
  <si>
    <t>chr1:62222344-62222526</t>
  </si>
  <si>
    <t>GGCTGCAGCAGGAGGATTGCTTGAGCTCCGGAGTTTAAGACCAGCCTAGGCAATATAGTGAGACCCTGTCTCCACAATACATTACAAAATCTGGCCAGGTGTGGTGATGTGCGCCTGTAGTCCTAGCTACTCGAGAGGCTGAGGTAGGAGGATTGTATGAGCCCAGGAGGTCGAGGCTGCAGT</t>
  </si>
  <si>
    <t>ENST00000498273.2</t>
  </si>
  <si>
    <t>ENSG00000240563</t>
  </si>
  <si>
    <t>L1TD1</t>
  </si>
  <si>
    <t>chr1:62327528-62327697</t>
  </si>
  <si>
    <t>CCAGGGACGCGCCCCATTCCGCCCAGGACTCTGTCTCCCTCCCGTTGCCATTCACGGACTCGAGGCTCAGCCCCAACCCTGCTCCAAGATCTGAGCCGGCAGCAGGAGTGGAGAGAGGCCAGGCAGTGGGAGCAGACACCCCTGAGTCTGCAGGGATGATGTGTGGGGGT</t>
  </si>
  <si>
    <t>ENST00000371153.9</t>
  </si>
  <si>
    <t>ENSG00000132854</t>
  </si>
  <si>
    <t>KANK4</t>
  </si>
  <si>
    <t>chr1:62327697-62327866</t>
  </si>
  <si>
    <t>TGGAGGTCGTCTCCCCAGGACCAGAGGGTGCAGGCTACAGAGATGCCCAGGTCCTGTGCCTGGGAGAGCAGCCAGGGGAGCTCCCGCCCCGGCCAACTCGTAAGGGGCGGGGCTCCTGTTTGTCTCTGGCTTCTGTCTGCTCTGTGGAGCGGGAAGCCCAGGTCTGCAGC</t>
  </si>
  <si>
    <t>chr1:62327866-62328035</t>
  </si>
  <si>
    <t>CTGCTGGTCGGGTAGCTGTAGCTGCACCCAGGAGGGCAGATCCTGCCTGCTCCCGGGACCCCCACCAAGAGCACAGGCTCAGATCCACAGCCGCAGTTTGGGCAGCTGCAGCCCCACTCAGGAGGGCGGGGCTCCTTCCTGATCCATAGAGCAGGAGGCCTGGGTCTGCA</t>
  </si>
  <si>
    <t>chr1:63629274-63629416</t>
  </si>
  <si>
    <t>CTGCAGATTTTTATTAAATAAAATCTTTTCTTGTCCAACAGATTATTACTATTATTTTTTTGTCCATCTGCCTGTTGTCTTGGTGTTGTTTCTGAGCGGTGACTCTGGATGTATTGATGTTAAAGAGTGTGTTCTGGATTTCT</t>
  </si>
  <si>
    <t>ENST00000371083.4</t>
  </si>
  <si>
    <t>ENSG00000079739</t>
  </si>
  <si>
    <t>PGM1</t>
  </si>
  <si>
    <t>chr1:65549393-65549536</t>
  </si>
  <si>
    <t>CTGCAGAGTGTTTTCCAACTTGGTTCCATTCTCCAAGTTGGTCACTTTCAGGTACACCAATCAGACGCAGATTTGGTCTTTTCACATAGTCCCATATTTCTTGGAGGCTTTGTTCGTTTCTTTTTATTCTTTTTTCTCTAAACT</t>
  </si>
  <si>
    <t>ENST00000371058.1</t>
  </si>
  <si>
    <t>ENSG00000116678</t>
  </si>
  <si>
    <t>LEPR</t>
  </si>
  <si>
    <t>chr1:65563640-65563804</t>
  </si>
  <si>
    <t>GAGTTTCCAGTTTTTCTGTTCTGTTTTTTCCCCATCTTTGTGGTTTTATCTACTTTTGGTCTTTGATGATGGTGATGTACAGATGGGTTTTCGGTGTGGATGTCCTTTCTGTTTGTTAGTTTTCCTTCTAACAGACAGGACCCTCAGCTGCAGGTCTGTTGGAAT</t>
  </si>
  <si>
    <t>chr1:65563804-65563968</t>
  </si>
  <si>
    <t>TACCCTGCCGTGTGAGGTGTCAGGGTGCTCCTGCTGGGGGGTGCCTCCCAGTTAGGCTGCTCGGGGGTCAGGGGTCAGGAACCCACTTGAGGAGGCAGTCTGCCGGTTCTCAGATCTCCAGCTGCGTGCTGGGAGAGCCACTGCTCTCTTCAAAGCTGTCAGACA</t>
  </si>
  <si>
    <t>chr1:65563968-65564132</t>
  </si>
  <si>
    <t>AGGGACATTTAAGTCTGCAGAGGTTACTGCTGTCTTTTTGTTTGTCTGTGCCCTGCCCCCAGAGGTGGAGCCTACAGAGGCAGGCAGGCCTCCTTGAGCTGTGGTGGGCTCCACCCAGTTGGAGCTTCCCGCTGCTTTGTTTACCTGATCAAGCCTGGGCAATGG</t>
  </si>
  <si>
    <t>chr1:67083982-67084157</t>
  </si>
  <si>
    <t>GAGTTTCCAGTTTTTCTGTTCTGTTTTTTCCCCATCTTTGTGGTTTTATCTACTTTTGGTCTTTGATGATGGTGATGTACAGATGGGTTTTCGGTGTAGATGTCCTTTCTGGTTGTTAGTTTTCCTTCTAACAGACAGGACCCTCAGCTGCAGGTCTGTTGGAATACCCTGCCGTG</t>
  </si>
  <si>
    <t>ENST00000235345.6</t>
  </si>
  <si>
    <t>ENSG00000116704</t>
  </si>
  <si>
    <t>SLC35D1</t>
  </si>
  <si>
    <t>chr1:67084157-67084332</t>
  </si>
  <si>
    <t>GTGAGGTGTCAGTGTGCCCCTGCTGGGGGGTGCCTCCCAGTTAGGCTGCTCGGGGGTCAGGAGTCAGGGACCCACTTGAGGAGGCAGTCTGCCCGTTCTCAGATCTCCAGCTGCGTGCTGGGAGAACCACTGCTCTCTTCAAAGCTGTCAGACAGGGACACTTAAGTCTGCAGAGG</t>
  </si>
  <si>
    <t>chr1:67342992-67343143</t>
  </si>
  <si>
    <t>CAGCTCACTGCAGCCTTCACCTCCTGTGCTCAAGTGATCCTCCCACCTCAGCCTCCCAAGTAGCTGAGACTACAGGCATCCATCACCACGCCCAGCTAATTTTTGTTTGTCACAGAGACAGGGTCTCATTCTGTCCCCCAGGCTGAAGTGTG</t>
  </si>
  <si>
    <t>ENST00000696763.1</t>
  </si>
  <si>
    <t>ENSG00000081985</t>
  </si>
  <si>
    <t>IL12RB2</t>
  </si>
  <si>
    <t>chr1:67343143-67343294</t>
  </si>
  <si>
    <t>GGTGGCACAATCTCAGCTCACTGCAGCCTTCACCTCCTGTGCTCAAGTGATCCTCCCACCTCAGCCTCCCAAGTAGCTGAGACTACAGGCATCCATCACCACGCCCAGCTAATTTTTGTCACAGAGACAGGGTTTCACCATGTTGCCCAGGC</t>
  </si>
  <si>
    <t>chr1:68739196-68739370</t>
  </si>
  <si>
    <t>GAGTTTCCAGTTTTTCTGTTCTGTTTTTTCCCCATCTTTGTGGTTTTATCTACTTTTGGTCTTTGATGATGGTGATGTACAGATGGGTTTTCAGTGTAGATGTCCTTTCTGGTTGTTAGTTTTCCTTCTAACAGACAGGACCCTCAGCTGCAGGTCTGTTGGAATACCCTGCCGT</t>
  </si>
  <si>
    <t>ENST00000370966.9</t>
  </si>
  <si>
    <t>ENSG00000024526</t>
  </si>
  <si>
    <t>DEPDC1</t>
  </si>
  <si>
    <t>chr1:68739370-68739544</t>
  </si>
  <si>
    <t>TGTGAGGTGTCAGTGTGCCCCTGCTGGGGGGTGCCTCCCAGTTAGGCTGCTCGGGGGTCAGGGGTCAGGGACCCACTTGAGGAGGCAGTCTGCCCGTTCTCAGATCTCCAGCTGCGTGCTGGGAGAACCACTGCTCTCTTCAAAGCTGTCAGACAGGGACACTTAAGTCTGCAGA</t>
  </si>
  <si>
    <t>chr1:68880867-68881040</t>
  </si>
  <si>
    <t>GAGTTTCCAGTTTTTCTATTCTGTTTTTTCCCCATCTTTGTGGTTTTATCTACTTTTGGTCTTTGATGATGGTGATGTACAGGTGGGCTTTTGGTGTGGATGTCCTTTCTGTTTGTTAGTTTTCCTTCTAACAGACAGGACCCTCAGCTGCAGGTCTGTTGGAATACCCTGCCT</t>
  </si>
  <si>
    <t>ENST00000658427.1</t>
  </si>
  <si>
    <t>LOC105378787</t>
  </si>
  <si>
    <t>chr1:68881040-68881213</t>
  </si>
  <si>
    <t>TTGTGAGGTGTCAGTGTGCCCCTGCTGGGGGGTGCCTCCCAGTTAGGCTGCTCGGGGGTCAGGGGTCAGGGACCCACTTGAGGAGGCAGTCTGCCCGTTCTCAGATCTCCAGCTGCGTGCTGGGAGAACCACTGCTCTCTTCAAAGCTGTCAGACAGGGACACTTAAGTCTGCA</t>
  </si>
  <si>
    <t>chr1:68881213-68881386</t>
  </si>
  <si>
    <t>AGAGGTTACTGCTGTCTTTTTGTTTGTCTGTGCCCTGCCCCCAGAGGTGGAGCCTACAGAGGCAGGCAGGCCTCCTTGAGCTGTGGTGGGCTCCACCCAGTTCGAGCTTCCAGGCTGCTTTGTTTACCTAATCAAGCCTGGGCAATGGCGGGCGCCCCTCCCCCAGCCTCGCTG</t>
  </si>
  <si>
    <t>chr1:68924074-68924250</t>
  </si>
  <si>
    <t>GTAACCTCTGCAGACTTAAGTGTCCCTGTCTGACAGCTTTGAAGAGAGCAGTGGTTCTCCCAGCACGCAGCTGGAGATCTGAGAACGGGCAGACTGCCCCCTCAAGTGGGTCCCTGACCCCTGACCCCCGAGCAGCCTAACTGGGAGGCACCCCCCAGCAGGGGCACACTGACACCT</t>
  </si>
  <si>
    <t>chr1:68924250-68924426</t>
  </si>
  <si>
    <t>TCACAAGGCAGGGTATTCCAACAGACCTGCAGCTGAGGGTCCTGTCTGTTAGAAGGAAAACTAACGAACAGAAAGGATATCCACACCAAAAACCCATCTGTACATCACCATCATCAAAGACCAAAAGTAGATAAAACCACAAAGATGGGGAAAAAACAGAACAGAAAAACTGGAAAC</t>
  </si>
  <si>
    <t>chr1:70889913-70890128</t>
  </si>
  <si>
    <t>TTAATATCATTGCTCTTTTCCTGTCCTTCATCTCCAAATGTTACTCTTGACCCTTTCTGAGTGACTTATTTAACTGAAGTACATTAAACATGCATAAACACTTCATGTCTTTCAGAAACTTCATTTGGCATTTCCATGTTGTACCACTTCAATTCAGCTCAATTCAATGATTACGGCTTAGTCTTTTATACACAGACCACTAGACAAGGTCCTGCA</t>
  </si>
  <si>
    <t>ENST00000660283.1</t>
  </si>
  <si>
    <t>ENSG00000229051</t>
  </si>
  <si>
    <t>LINC01788</t>
  </si>
  <si>
    <t>chr1:71514134-71514306</t>
  </si>
  <si>
    <t>ACGAGGCTGGGGAAGGGGCGCCCGCCATTGCCCAGGCTTGCTTAGGTAAACAAAGCAGCCGGGAAGCTCGAACTGGGTGGAGCCCACCACAGCTCAAGGAGGCCTGCCTGCCTCTGTAGGCTCCACCTCTGGGGGCAGGGCACAGACAAACAAAAAGACAGCAGTAACCTCTG</t>
  </si>
  <si>
    <t>ENST00000474357.1</t>
  </si>
  <si>
    <t>ENSG00000172260</t>
  </si>
  <si>
    <t>NEGR1</t>
  </si>
  <si>
    <t>chr1:71514306-71514478</t>
  </si>
  <si>
    <t>GCAGACTTAAGTGTCCCTGTCTGACAGCTTTGAAGAGAGCAGTGGTTCTCCCAGCACGCAGCTGGAGATCTGAGAACGGGCAGACTGCCTCCTCAAGTGGGTCCCTGACCCCTGACCCCCGGGCAGCCTAACTGGGAGGCACCCCCCAGCAGGGGCACACTGACACCTCACAC</t>
  </si>
  <si>
    <t>chr1:71514478-71514650</t>
  </si>
  <si>
    <t>CAGCAGGGTATTCCAACAGACCTGCAGCTGAGGGTCCTGTCTGTTAGAAGGAAAACTAACAACCAGAAAGGACATCTACACCGAAAACCCATCTGTACATCACCATCATCAAAGACCAAAAGTAGATAAAACCACAAAGATGGGGAAAAAACAGAACAGAAAAACTGGAAACT</t>
  </si>
  <si>
    <t>chr1:71888789-71888965</t>
  </si>
  <si>
    <t>AGTAACCTCTGCAGACTTAAGTGTCCCTGTCTGACAGCTTTGAAGAGAGCAGTGGTTCTCCCAGCACGCAGCTGGAGATCTGAGAACGGGCAGACTGCCTCCTCAAGTGGGTCCCTGACCCCTGACCCCCGAGCAGCCTAACTGGGAGGCACCCCCCAGCAGGGGCACACTGACACC</t>
  </si>
  <si>
    <t>ENST00000453121.1</t>
  </si>
  <si>
    <t>ENSG00000228853</t>
  </si>
  <si>
    <t>NEGR1-IT1</t>
  </si>
  <si>
    <t>chr1:71888965-71889141</t>
  </si>
  <si>
    <t>CTCACACGGCAGGGTATTCCAACAGACCTGCAGCTGAGGGTCCTGTCTGTTAGAAGGAAAACTAACAACCAGAAAGGACATCTACACCGAAAACCCATCTGTACATCACCATCATCAAAGACCAAAAGTAGATAAAACCACAAAGATGGGGAAAAAACAGAACAGAAAAACTGGAAA</t>
  </si>
  <si>
    <t>chr1:72030966-72031117</t>
  </si>
  <si>
    <t>ATTAAGTCGTAAGAGTTTATCTTACATGTTGTGTTTCCTTTGTTGCTTCCATGGGGCAACTGGAGTTAGACTGTCCTGGAAGGCTTTCACATTAACTAACAGGACACCCTGTTCATTGAGAAGAAAAAGAGAGAAAAATATAGCAGCCTGCA</t>
  </si>
  <si>
    <t>ENST00000467479.1</t>
  </si>
  <si>
    <t>chr1:75260742-75261022</t>
  </si>
  <si>
    <t>CACTTATTCTAAAATTGACCACATAACTGGAAGTAAAACACTCCTCAGCAAATGCAAAAGAACAGAAATCATAACAAACAGTCTCTCAGACCACAGTGCAATCAAATTAGAACTCAGGACTAAGAAACTCACTCAAAACTGCAGAAGTACATGGAAAGTAGACAACATGCTCCTGAATGACTACTGGGTAAATATTGAAATGAAGGCAGAAATATAGATGTTCTTTGAAACCAATGAGAACAAAGACACACCATACCAGAATCTCTGGGACACATTTAAAG</t>
  </si>
  <si>
    <t>ENST00000696555.1</t>
  </si>
  <si>
    <t>ENSG00000162624</t>
  </si>
  <si>
    <t>LHX8</t>
  </si>
  <si>
    <t>chr1:77282525-77282676</t>
  </si>
  <si>
    <t>GTCGCCTTTCCCGCGGGTTGCCAGGGTCCTTGTCAGAAGGCTGGGCTTAGAAGCCTGCATCTCACAGATCAAGTTTCAGTCTTCCAGCAGGGTTCTGAAAGCAGCCTGCTCCCATCGCGCCCCTCGGATGTGGACACCCAGGGTGGGCTGCA</t>
  </si>
  <si>
    <t>ENST00000344720.9</t>
  </si>
  <si>
    <t>ENSG00000154027</t>
  </si>
  <si>
    <t>AK5</t>
  </si>
  <si>
    <t>chr1:79943480-79943641</t>
  </si>
  <si>
    <t>GAGTTTCCAGTTTTTCTGTTCTGTTTTTTCCCCATCTTTGTGGTTTTATCTACTTTTGGTCTTTGATGATGGTGATGTACAGATGGGTTTTTGGTGTGGATGTCCTTTCTGTTTGTTAGTTTTCCTTCTAACAGACAGGACCCTCAGCTGCAGGTCTGTTGG</t>
  </si>
  <si>
    <t>ENST00000418041.5</t>
  </si>
  <si>
    <t>ENSG00000234184</t>
  </si>
  <si>
    <t>LINC01781</t>
  </si>
  <si>
    <t>chr1:79943641-79943802</t>
  </si>
  <si>
    <t>GAATACCCTGCCGTGTGAGGTGTCAGTGTGCCCCTGCTGGGGGGTGCCTCCCAGTTAGGCTGCTCGGGGGTGAGGGGTCAGGGACCCACTTGAGGAGGCAGTCTGCCCATTCTCAGATCTCCAGCTGCGTGCTGGGAGAACCACTGCTCTCTTCAAAGCTGT</t>
  </si>
  <si>
    <t>chr1:79943802-79943963</t>
  </si>
  <si>
    <t>TCAGACAGGGACATTTAAGTCTGCAGAGGTTACTGCTGTCTTTTTGTTTGTCTGTGCCCTGCCTCAGAGGTGGAGCCTACAGAGGCAGGCAGGCCTCCTTGAGCTGTGGTGGGCTCCACCCAGTTCGAGCTTCCTGGCTGCTTTATTTACCTAAGCAAGCCT</t>
  </si>
  <si>
    <t>chr1:80137632-80137792</t>
  </si>
  <si>
    <t>TTTAGAGTTTCCAGTTTTTCTGTTCTGTTTTTTCCCCATCTTTGTGGTTTTATCTACTTTTGGTCTTTGATGATCGTGATGTACAGATGGGTTTTTGGTGTGGATGTCCTTTCTGGTTGTTAGTTTTCCTTCTAACAGACAGGACCCTCAGCTGCAGGTCT</t>
  </si>
  <si>
    <t>chr1:80137792-80137952</t>
  </si>
  <si>
    <t>TGTTGGAGTACCCTGCCGTGTGAGGTGTCAGTGTGCCCCTGCTGGGGTGTGCCTCCCAGTTAGGCTGCTCGGGGGTCAGGGGTCAGGGACCCACTTGAGGAGGCAGTCTGCCCGTTCTCAGATCTCCAGCTGCGTGCTGGGAGAACCACTGCTCTCTTCAA</t>
  </si>
  <si>
    <t>chr1:80137952-80138112</t>
  </si>
  <si>
    <t>AAGCTGTCAGACAGGGACATTTAAGTCTGCAGAGGTTACTGCTGTCTTTTTGTTTGTCTGTGCCCTGCCCCCAGAGGTGGAGCCTACAGAGGCAGGCAGGCCTCCTTGAGCTGTGGTGGGCTCCACCCAGTTAGAGCTTTCCCGGCTGCTTTGTTTGCCTA</t>
  </si>
  <si>
    <t>chr1:80944325-80944511</t>
  </si>
  <si>
    <t>GAGTTTCCAGTTTTTCTGTTCTGTTTTTTCCCCATCTTTGTGGTTTTATCTACTTTTGGTCTTTGATGATGGTGATGTACAGATGGGTTTTCGGTGTAGATGTCCTTTCTGGTTGTTAGTTTTCCTTCTAACAGACAGGACCCTCAGATGCAGGTCTGTTGGAATACCCTGCTGTGTGAGGTGTCAG</t>
  </si>
  <si>
    <t>ENST00000686004.1</t>
  </si>
  <si>
    <t>chr1:80944511-80944697</t>
  </si>
  <si>
    <t>GTGTGCCCCTGCTGGGGGGTGCCTCCCAGTTAGGCTGCTCGGGGGTCAGGGGTCAGGGACCCACTTGAGGAGGCAGTCTGCCCGTTCTCAGTTCTCCAGCTGCGTGCTGGGAGAACCACTGCTCTCTTCAAAGCTGTCAGACAGGGACACTTAAGTCTGCAGAGGTTACTGCTGTCTTTTTGTTTGT</t>
  </si>
  <si>
    <t>chr1:81989285-81989436</t>
  </si>
  <si>
    <t>TTTATTCTTGGTTTAATTTCTGTGACCCATACTTAAGAAATCTCTAACATTTCTGCGTTTGACCTCCATGGCCATGGTGTCTGTGGGCCTATCTTGTACAGTGGACTCTGCTGGTTCATTCGGTGCTGTCACTGTGACTGATGCAGACTGCA</t>
  </si>
  <si>
    <t>ENST00000464551.1</t>
  </si>
  <si>
    <t>ENSG00000117114</t>
  </si>
  <si>
    <t>ADGRL2</t>
  </si>
  <si>
    <t>chr1:82777500-82777798</t>
  </si>
  <si>
    <t>TGACAAAGATGATGAGACAGCGATCAGCTAGATGACAAGAGACAGTGAGATGGCGATTGACTAGACAGCGAGAGATGGAAAGAGAGAGAGACAGCAATCGACTAGGCAGTGAGAGATGGTGGCTGCAACAGTAAGGAGCTGCTAACACTGCAGCGTTGTAACACTAGCCAAAGACTCTTTTAAGAGCCATCATGTTTCCTGAAAGGCGGTGGAGCTGAGCAGAAGGGTGAGCAGCAACAGCACGGCCTCATGTGAGATCCACTGCTCCAGCTGGTTGGTCACAAGACCGCATGCTGGTC</t>
  </si>
  <si>
    <t>ENST00000452901.5</t>
  </si>
  <si>
    <t>ENSG00000230817</t>
  </si>
  <si>
    <t>LINC01362</t>
  </si>
  <si>
    <t>chr1:83182610-83182777</t>
  </si>
  <si>
    <t>TCCGCCATTGCCCAGGCTTGCTTAGGTAAACAAAGCAGCCAGGAAGCTCCAACTGGGTGGAGCCCACCACAGCTCAAGGAGGCCTGCCTGCCTCTGTAGGCTCCACCTCTGGGGGCAGGGCACAGACAAACAAAAAGACAGCAGTAACCTCTGCAGACTTAAATGTCA</t>
  </si>
  <si>
    <t>ENST00000421931.1</t>
  </si>
  <si>
    <t>ENSG00000236268</t>
  </si>
  <si>
    <t>LINC01361</t>
  </si>
  <si>
    <t>chr1:83355524-83355697</t>
  </si>
  <si>
    <t>GAGTTTCCAGTTTTTCTGTTCTGTTTTTTCCCCATCTTTGTGGTTTTATCTACTTTTGGTCTTTGATGATGGTGATGTACAGATGGGTTTTTGGTGTGGATGTCCTTTCTGTTTGTTAGTTTTCCTTCTAACAGAGAGGACCCTCAGCTGCAGGTCTGTTGGAGTACCCTGCTG</t>
  </si>
  <si>
    <t>ENST00000446227.3</t>
  </si>
  <si>
    <t>LINC01712</t>
  </si>
  <si>
    <t>chr1:83355697-83355870</t>
  </si>
  <si>
    <t>GTGTGAGGTGTCAGTGTGCCCCTGCTGGGGGGTGCCTCCCAGTTAGGCTGCTCGGGGATCAGGGATCAGGGACCCACTTGAGGAGGCAGTCTGCCCGTTCTGAGATCTCCAGCTGCGTGCTGGGAGAACCACTGCTCTCTTCAAAGCTGTCAGACAGGGACATTTAAGTCTGCA</t>
  </si>
  <si>
    <t>chr1:83651753-83651904</t>
  </si>
  <si>
    <t>CCCAGTCTCAGGTATTTTGTTACAGGAGCACAAATAAACTAAGACAATGATATAATATTTACATAACTTAAAAAAATCATCATGACTTTCATGTGGAAAATAGACTGATAAGAGAGGGGAATGGAGGTAGAGCCTAAGCAGAGAGTACTGCA</t>
  </si>
  <si>
    <t>ENST00000662803.1</t>
  </si>
  <si>
    <t>ENSG00000233008</t>
  </si>
  <si>
    <t>LINC01725</t>
  </si>
  <si>
    <t>chr1:85749106-85749282</t>
  </si>
  <si>
    <t>GTAACCTCTGCAGACTTAAGTGTCCCTGTCTGACAGCTTTGAAGAGAGCAGTGGTTCTCCCAGCACGCAGCTGGAGATCTGAGAACGGGCAGACTGCCTCCTCAAGTGGGTCCCTGACCCCTGACCCCCGAGCAGCCTAACTGGGAGGCACCCCCCAGCAGGGGCACACTGACACCT</t>
  </si>
  <si>
    <t>ENST00000473734.1</t>
  </si>
  <si>
    <t>ENSG00000171502</t>
  </si>
  <si>
    <t>COL24A1</t>
  </si>
  <si>
    <t>chr1:85749282-85749458</t>
  </si>
  <si>
    <t>TCACACAGCAGGGTATTCCAACAGACCTGCAGCTGAGGGTCCTGTCTGTTAGAAGGAAAACTAACAACCAGAAAGGACATCTACACCAAAAACCCATCTGTACATCACCATCATCAAAGACCAAAAGTAGATAAAACCACAAAGATGGGGAAAAAACAGAACAGAAAAACTGGAAAC</t>
  </si>
  <si>
    <t>chr1:85830009-85830182</t>
  </si>
  <si>
    <t>GAGTTTCCAGTTTTTCTGCTCTGTTTTTTCCCCATCTTTGTGGTTTTATCTACTTTTGGTCTTTGATGATGGTGATGTACAGATGGGTTTTCGGTGTGGATGTCCTTTCTGTTTGTTAGTTTTCCTTCTAACAGACAGGACCCTCAGCTGCAGGTCTGTTGGAGTACCCGGCCG</t>
  </si>
  <si>
    <t>chr1:85830182-85830355</t>
  </si>
  <si>
    <t>GTGTGAGGTGTCAGTCTGCCCCTGCTGGGGGGTGCCTCCCAGTTAGGCTGCTCGGGGGTCAGGGGTCAGGGACCCACTTGAGGAGGCAGTCTGCCCGTTCTCAGATCTCCAGTTGCATGCTGGGAGAACCACTGCTCTCTTCAAAGCTGTCAGACAGGGACATTTAAGTCTGCA</t>
  </si>
  <si>
    <t>chr1:86573636-86573778</t>
  </si>
  <si>
    <t>CTGCAGATATAACCTGCAAACAAGTTAAAAATTAGTGTGAGATATAGACTGCTAGTGTTTGGAGAATAAGCTGAAGGATAATAAAGGTCATTTCTGAGGTTGCCATCATCGTTGACTGAGAACATGATGATTATAGTGAGAAG</t>
  </si>
  <si>
    <t>ENST00000496322.1</t>
  </si>
  <si>
    <t>ENSG00000016602</t>
  </si>
  <si>
    <t>CLCA4</t>
  </si>
  <si>
    <t>chr1:86684169-86684331</t>
  </si>
  <si>
    <t>TTAGAGTTTCCAGTTTTTCTGTTCTGTTTTTTCCCCATCTTTGTGGTTTTATCTACTTTTGGTCTTTGATGATGGTGATGTACAGATGGGTTTTCGGTGTAGATGTCCTTTCTGGTTGTTAGTTTTCCTTCTAACAGACAGGACCCTCAGCTGCAGGTCTGTT</t>
  </si>
  <si>
    <t>ENST00000456587.1</t>
  </si>
  <si>
    <t>ENSG00000261737</t>
  </si>
  <si>
    <t>CLCA4-AS1</t>
  </si>
  <si>
    <t>chr1:86684331-86684493</t>
  </si>
  <si>
    <t>TGGAATACCCTGCTGTGTGAGGTGTCAGTGTGCCCCTGCTGGGGGGTGCCTCCCAGTTAGGCTGCTCGGGGGTCAGGGGTCAGGGACCCACTTGAGGAGGCAGTCTGCCCGTTCTCAGATCTCCAGCTGCGTGCTGGGAGAACCACTGCTCTCTTCAAAGCTG</t>
  </si>
  <si>
    <t>chr1:86684493-86684655</t>
  </si>
  <si>
    <t>GTCAGACAGGGACACTTAAGTCTGCAGAGGTTACTGCTGCCTTTTTGTTTGTCTGTGCCCTGCCCCCAGAGGTGGAGCCTACAGAGGCAGGCAGGCCTCCTTGAGCTGTGGTGGGCTCCACCCAGTTCGAGCTTCCCGGCTGCTTTGTTTACCTAAGCAAGCC</t>
  </si>
  <si>
    <t>chr1:88684476-88684686</t>
  </si>
  <si>
    <t>TTTTTCTTTCTCTCCCCTCTCCTCACCCCCACCCCGAGCCCCGTCCCGCCTTCTCCCTTCGCCAGAGGCGGCCGCGTCCAGGTGCGGAGTCCATACCGGAGCGCAATGGCGTCCAACCCCGAACGGGGGGAGATTCTGCTCACGGAACTGCAGGTAAGGGCCGCGGCCCTGGTGAGAGGCGCTGGCGGAGGAGACAGGGAGAGAGCCCCGC</t>
  </si>
  <si>
    <t>ENST00000370513.9</t>
  </si>
  <si>
    <t>ENSG00000065243</t>
  </si>
  <si>
    <t>PKN2</t>
  </si>
  <si>
    <t>chr1:89272735-89272877</t>
  </si>
  <si>
    <t>CTGCAGACATTCCCAGTGAGTGTTACAGCTCATAAAGGCAGTGTGGACCCAAAGAGTGAGCAGCAGCAAGATTTATTGCAAAGAGTGAAAGAACAAAGGTTCCACAGCCTGGAGGGTGACCTCAGTGGGTTGCCACTGCTGGC</t>
  </si>
  <si>
    <t>ENST00000370459.8</t>
  </si>
  <si>
    <t>ENSG00000154451</t>
  </si>
  <si>
    <t>GBP5</t>
  </si>
  <si>
    <t>chr1:89272889-89272990</t>
  </si>
  <si>
    <t>TCTGGCCCCACCCACATCCTGCTGATGGGTCCATTTTACAGAGAGCCGATTGGTCCATTTTACAGAGAGCTGATTGGTCTGTTTTGACAGGGTGCTGATTGG</t>
  </si>
  <si>
    <t>chr1:89273062-89273120</t>
  </si>
  <si>
    <t>GGATTGGCCTATTTACAAACCTTGAGCTAGATACAGAGTGCTGATTGGTGCATTTACAA</t>
  </si>
  <si>
    <t>chr1:89752115-89752289</t>
  </si>
  <si>
    <t>GAGTTTCCAGTTTTTCTGTTCTGTTTTTTCCCCATCTTTGTGGTTTTATCTACTTTTGGTCTTTGATGATGGTGATGTACAGATGGGTTTTCGGTGTGGATGTCCTTTCTGTTTGTTATTTTTCCTTCTAACAGACAGGACCCTCAGCTGCAGGTCTGTTGGAATACCCTGCCGT</t>
  </si>
  <si>
    <t>ENST00000432395.1</t>
  </si>
  <si>
    <t>LOC101927975</t>
  </si>
  <si>
    <t>chr1:89752289-89752463</t>
  </si>
  <si>
    <t>TGTGAGGTGTCAGTGTGCCCCTGCTGGGGGGTGCCTCCCAGTTAGGCTGCTCGGGGGTCAGGGGTCAGGGACCCACTTGAGGAGGCAGTCTGCCCGTTCTCAGATCTCCAGCTGCGTGCTGGGAGAACCACTGCTCTCTTCAAAGCTGTCAGACAGGGACATTTAAGTCTGCAGA</t>
  </si>
  <si>
    <t>chr1:89984470-89984631</t>
  </si>
  <si>
    <t>GGGTGCTGATTGGTGTGTTTACAAACCTTGAGCTAGATACAGAGTGCTGATTGGTGTATTTACAATCCCTTAGCTAGACATAAAGGTTCTCCAAGTCCCCACCAGAGTCAGGAGCCTAGCTGGCTTCACCCAGTGGATCCTGCAGTGGGGGGCTGCAGGTGG</t>
  </si>
  <si>
    <t>ENST00000380526.2</t>
  </si>
  <si>
    <t>GEMIN8P4</t>
  </si>
  <si>
    <t>chr1:89984631-89984792</t>
  </si>
  <si>
    <t>GAGCTGCCTGCCCGTCCCGCAACGTGCGCCCGCACTCCTCAGCCCTTGGGTGGTTGATGGGACTGGGTGCCATAGAGCAGGGGGCTGCGCTCCTCGGGGAGGCTCGGTCCGCACAGGAGCCCACGGAGCTTGGGGAGGCTCAGGCATGGCGGGCTGCAGGTC</t>
  </si>
  <si>
    <t>chr1:90840491-90840642</t>
  </si>
  <si>
    <t>ATATACAGATGCCAGGGCCGGCATGGCCAGGATGAGTGCGCCAGATTTACACAGTAAAGCCTTCACACGCGGGCTGTCAGTTTTGATTGATCTCTACTATACCTCAGGAACTTGTTGACTAGGTAGGGAAACAGTGCAAATAATTCACTGCA</t>
  </si>
  <si>
    <t>ENST00000650406.1</t>
  </si>
  <si>
    <t>LINC02788</t>
  </si>
  <si>
    <t>chr1:92591980-92592122</t>
  </si>
  <si>
    <t>ACGCTTGTAATCCCAGCACTTTGGGAGGCCAAGGCGGGCGGTTCACAAGGTCAGGAGATTGAGACCATCCTGGCTAACATGGTGAAACCCCGTCTCTACTAAAAATACAAAAAATTAGCCGGGCGTGGTAGCAGGTGCCTGCA</t>
  </si>
  <si>
    <t>ENST00000492513.5</t>
  </si>
  <si>
    <t>ENSG00000067208</t>
  </si>
  <si>
    <t>EVI5</t>
  </si>
  <si>
    <t>chr1:93795742-93795916</t>
  </si>
  <si>
    <t>GAGTTTCCAGTTTTTCTGTTCTGTTTTTTCCCCATCTTTGTGGTTTTATCTACTTTTGGTCTTTGATGATGGTGATGTACAGATGGGTTTTCGGTGTAGATGTCCTTTCTGGTTGTTAGTTTTCCTTCTAACAGACAGGACCCTCAGCTGCAGGTCTGTTGGAATACCCTGCCGT</t>
  </si>
  <si>
    <t>ENST00000433544.1</t>
  </si>
  <si>
    <t>ENSG00000137936</t>
  </si>
  <si>
    <t>BCAR3</t>
  </si>
  <si>
    <t>chr1:93795916-93796090</t>
  </si>
  <si>
    <t>chr1:93801645-93801796</t>
  </si>
  <si>
    <t>CTGCAGCTGTTTGTTTATGAAGACAGTTTCTCAGGCTGGGTGTGGTGGCTCACGCCTATAATCCCAGCGACTTGGGAGGCCAATGCAGGAGAATCATTTGAGGCCAAGAGTTAGAGACCAGTAGTAACATAGTAAGGCATATATAGTAAGGC</t>
  </si>
  <si>
    <t>chr1:94070066-94070225</t>
  </si>
  <si>
    <t>AAAGTTTCTTGTTGAATCATCCCAACAACTTGGGCACATGGATGCTACTATATTCAAAACATCTGCTAATCAACAGAGCTGGGCACTGACCAATCAGACCACATTCTGGCCACAAACACCCATTTCAGCCACACCAGTGAATGCCACTTGAACTGCAGTT</t>
  </si>
  <si>
    <t>ENST00000472033.1</t>
  </si>
  <si>
    <t>ENSG00000198691</t>
  </si>
  <si>
    <t>ABCA4</t>
  </si>
  <si>
    <t>chr1:94070225-94070384</t>
  </si>
  <si>
    <t>TTGGGTTATCATCCTCAGTTTTCTGGCAGTAAAACAGCAAAGTTGCCTCCAATCACAGAGCCTATTGGTGCAAGAGATGGTGTCCTTTCACCTATAGGTGAAGCTTTTGCAAGCCGTGCCTGCTGACTCCAGGCACTACTTCTTCTCCCCTGATGCTGCA</t>
  </si>
  <si>
    <t>chr1:94152540-94152682</t>
  </si>
  <si>
    <t>CTGCAGCCGGCCCTGAGCACCAGGGCCCACCAGAGTCACTTTTCGGTCGTTGTCTCGCCTGACCTTCTTCCACACCTGGGACTGCTGGCCTCTCTTCCCTGGGTTCCAAGGCTATTTTGATTTGCTTTCCCAGGTCCTCCATA</t>
  </si>
  <si>
    <t>ENST00000546444.1</t>
  </si>
  <si>
    <t>LOC105378858</t>
  </si>
  <si>
    <t>chr1:94450247-94450396</t>
  </si>
  <si>
    <t>TCACTGTGACAAAGCCGCCTTTGCTTTTATTACTTTGCAAAACAAATAAGGGGGACATGTTGGGAACAGGCCCCCCAAATCTGGCCATAAACTGGCCCCAAAACTGGCCATAAACAAAATCTCTGCAGTACTGTGACATGTTCCTGATGG</t>
  </si>
  <si>
    <t>ENST00000493416.5</t>
  </si>
  <si>
    <t>ENSG00000117528</t>
  </si>
  <si>
    <t>ABCD3</t>
  </si>
  <si>
    <t>chr1:94450396-94450545</t>
  </si>
  <si>
    <t>GCCATGATGCCCATGCTGAAGGTTGTGGGTTTACCGGAATGAGGGCAAGGAACACCTGGCCCACCCAGGGCGGAAAACCGCTTAAGGCTTTCTTAAACCACAAACAATAGCATGAGCGATCTGTGCCTTAAGGACATGTTCCTGCTGCAG</t>
  </si>
  <si>
    <t>chr1:94730160-94730328</t>
  </si>
  <si>
    <t>CTGCAGCCTTTTGGGGGGTTTATGAGTGTATTGTAGAAGCTTTTTTTTTTTTTTTTTTTGAGACAGAGCTCTGCCTCCCGGGTTCATGCCATTCTCCTGCCTCAGCCTCCCGAGTAGCTGGGACTACAGGCGCCCACCACCACGCCCAGCTAATTTTTTGTATTTTTAG</t>
  </si>
  <si>
    <t>ENST00000424711.1</t>
  </si>
  <si>
    <t>ENSG00000224081</t>
  </si>
  <si>
    <t>SLC44A3-AS1</t>
  </si>
  <si>
    <t>chr1:95297372-95297527</t>
  </si>
  <si>
    <t>ACTTTTGGTCTTTGATGATGGTGATGTACAGATGGGTTTTTGGTGTGGATGTCCTTTCTGTTTGTTAGTTTTCCTTCTAACAGACAGGACCCTCAGCTGCAGGTCTGTTGGAATACCCTGCTGTGTGAGGTGTCCGTGTGCCCCTGCTGGGGGGTG</t>
  </si>
  <si>
    <t>ENST00000423410.1</t>
  </si>
  <si>
    <t>ENSG00000228504</t>
  </si>
  <si>
    <t>LINC01760</t>
  </si>
  <si>
    <t>chr1:95297527-95297682</t>
  </si>
  <si>
    <t>GCCTCCCAGTTAGGCTGCTCGGGGGTCAGGGGTCAGGGACCCACTTGAGGAGGCAGTCTGCCCATTCTCAGATCTCCAGCTGTGTGCTGGGAGAATCACTGCTCTCTTCAAAGCTGTCAGACAGGGACATTTAAGTCTGCAGAGGTTACTGCTGTC</t>
  </si>
  <si>
    <t>chr1:95376317-95376468</t>
  </si>
  <si>
    <t>CTGCAGAGATTCCTATTAGACATCTAAGTGAAGATGTCACGCAGGGAGTTGGATATATATGGAGTTTATGGGAGAAGTCAGGGGATGGTGATAGAAATTTGGGACCATCAGCACACAGATGGTATGGAAAGCAATGGAAGAGATAAGATGAC</t>
  </si>
  <si>
    <t>ENST00000664351.1</t>
  </si>
  <si>
    <t>LINC01650</t>
  </si>
  <si>
    <t>chr1:95669444-95669596</t>
  </si>
  <si>
    <t>TGATTGGTGTGTTTACAAACCCTGAGCTAGAGACAGAGTGCCGATTGGTGGATTCACAATCCCTGAGCTAGACATAAAGGTTCTCCAAGGCCCCACCAGACTCAGCAGCCCAGCTGGCTTCACCCAGTGGATCCCACACCGGTGCTGCAGGTG</t>
  </si>
  <si>
    <t>ENST00000665349.1</t>
  </si>
  <si>
    <t>LOC101928219</t>
  </si>
  <si>
    <t>chr1:95669596-95669748</t>
  </si>
  <si>
    <t>GGAGCTGCCTGCCAGTCCCACGCCGTGCGCCTGCACTCCTCAGCCCTTGGGTGGTCGATGGGACTGGCTGCCGTGGAGCAGGGGGTGGCACTCGTGGAGGAGGCTCGGGCTACCCAGGAGCCCACGGAGGGGGTGGGAGGCTCAGGCTTGGCG</t>
  </si>
  <si>
    <t>chr1:95669748-95669900</t>
  </si>
  <si>
    <t>GGGCTGCAGGTCCCGAGCCCTGCCCCACGGGAAGGCAGCTAAGGCCTGGCGAGAAATCGAGTGCAGCGCTGGCGGGCTGGCACTGCTGGGGGACCCAGTACATCCTCCGCAGCCGCTGGCCCGGGTGCTAAGCCCCTCATTGCCGGAGCCGGC</t>
  </si>
  <si>
    <t>chr1:95945157-95945299</t>
  </si>
  <si>
    <t>CACCGCGCCCGGCCCAGTCTAGTGATTTCTAAACCCAACTTAAACATTCAAATAGCCCAGGAGCTTCAGATTGAGTACATCTGGATTAGGGTCTAGGAATCTGTTGTTTTAAACGTGTTTGAAGATTAATCTGATAAACTGCA</t>
  </si>
  <si>
    <t>ENST00000442558.5</t>
  </si>
  <si>
    <t>ENSG00000237435</t>
  </si>
  <si>
    <t>LINC02790</t>
  </si>
  <si>
    <t>chr1:96482435-96482597</t>
  </si>
  <si>
    <t>AAGGCTTTCCAGTCTCCATTCTAGGACTTAGCCTTATAACACATATTACAAGTAAAGTTCCCACTTGCCTCCAGCAGAAAAGTCACATCATGTATCACATCTTCTTGGTAAGACTGCCTTCCTTTGCTTTCGTTTTATCTTGAACTGCTATGCTTTTCCTGCA</t>
  </si>
  <si>
    <t>ENST00000435311.1</t>
  </si>
  <si>
    <t>ENSG00000231987</t>
  </si>
  <si>
    <t>LINC01787</t>
  </si>
  <si>
    <t>chr1:98578302-98578512</t>
  </si>
  <si>
    <t>CCTGCAGAAAAATTTTTAATTTTTGACTGTTCTTTGCTAGTATATGAATCACAAGTAATTTTTATTTTATTTATTTATTTTTTTTTTGAGACAGAGTCTTGCTCTGTCACCCAGGCTGGAGTGCAGTGGCACGATCTCGGCTCACTGCAACCTCCACCTCCTGGGTTCAAGTGATTCTTCTGCCTCAGCCTCCTGAGCAGCTGGGACTGCA</t>
  </si>
  <si>
    <t>ENST00000529992.5</t>
  </si>
  <si>
    <t>ENSG00000162627</t>
  </si>
  <si>
    <t>SNX7</t>
  </si>
  <si>
    <t>chr1:99404402-99404544</t>
  </si>
  <si>
    <t>CTGCAGAGTGTTTTCCAACTTGGTTCCATTCTCCCTGTCACTTTCAGGTACACCAATCAGACGTAGATTTGGTCTTTTCACATAGTCCCATATTTCTTGGAGGCTTTGTTCGTTTCTTTTTATTCTTTTTTCTCTAAACTTCC</t>
  </si>
  <si>
    <t>ENST00000634316.1</t>
  </si>
  <si>
    <t>ENSG00000224445</t>
  </si>
  <si>
    <t>LINC01708</t>
  </si>
  <si>
    <t>chr1:100603491-100603668</t>
  </si>
  <si>
    <t>AGGTCTGTTGGAGTTTGCTGGAGGTCCACTGCAGACCCTTTTCCCTGGGTATCACCAGCGGAGGCTGCAGAACAGCAAATATTGCAGAACAACAAATATTGCAGAACATCAAATGTTGCTGCCTGATCCTTCCTCTGGAAGCTTTGTTTCAGAGGGGCACCTGGCTGTATGAGGTGTC</t>
  </si>
  <si>
    <t>ENST00000416343.2</t>
  </si>
  <si>
    <t>LINC01349</t>
  </si>
  <si>
    <t>chr1:100603668-100603845</t>
  </si>
  <si>
    <t>CAGTCAGCCCCTACTGGGAGGTGTCTCCCAGTTAGGCTACTCTGGTGTCAGGGACCCACTTGAGTAGGCAGTCTGTCTGTTCTCAGATCTCGAACTTCATGCTGGGAGGACCACTACTCTCTTCAAAGCTGTCAGACAGGGACATTTAAGTCTGCAGAAGTTTCTGCTGCCTTTTATT</t>
  </si>
  <si>
    <t>chr1:100681472-100681662</t>
  </si>
  <si>
    <t>CTGCCTTGCTAGACTGGGGAAGTTCTCCTGGATAATATCCTGCAGAGTGTTTTCCAACTTGGTTCCATTCTCCCCGTCACTTTCAGGTACACCAATCAGACGTAGATTTGATCTTTTCACATAGTCCCATATTTCTTGGAGGCTTTGTTCATTTCTTTGTATTCTTTTTTCTCTAAACTTCCCTTCTCACT</t>
  </si>
  <si>
    <t>ENST00000370119.8</t>
  </si>
  <si>
    <t>ENSG00000162692</t>
  </si>
  <si>
    <t>VCAM1</t>
  </si>
  <si>
    <t>chr1:101979652-101979895</t>
  </si>
  <si>
    <t>TGCTGCAGGAGTGGAACCCTCATGGAAAACCTCTGCTAGGGCGGTACAGAAGGGAAATGTGGGGTTGCAGCCCGACACAGAGTCTCTACTGGGGCACTACCTTGTGGAGCTGTGAGAAGAGGGCCACCATCCTCCAGCCCCCAGAATGGTAGATCCCCCAACGGCTTGTACTGTGCACCTGGAAAAGCTGCAGGCACTCAATGCCAGCCCATGAAAGCAGCTGGGAGTGAGGCTGTACCCTGCA</t>
  </si>
  <si>
    <t>ENST00000462354.5</t>
  </si>
  <si>
    <t>ENSG00000118733</t>
  </si>
  <si>
    <t>OLFM3</t>
  </si>
  <si>
    <t>chr1:104775338-104775514</t>
  </si>
  <si>
    <t>GAGTTTCCAGTTTTTCTGTTCTGTTTTTTCCCCATCTTTGTGGTTTTATCTACTTTTTGTCTTTGATGATGGTGATGTACAGATGGGTTTTCGGTGTAGATGTCCTTTCTGGTTGTTAGTTTTCCTTCTAACAGACAGGACCCTCAGCTGCAGGTCTGTTGGAATACCCTGCTGTGT</t>
  </si>
  <si>
    <t>ENST00000648518.1</t>
  </si>
  <si>
    <t>LOC105378880</t>
  </si>
  <si>
    <t>chr1:104775514-104775690</t>
  </si>
  <si>
    <t>TGAGGTGTCAGTGTGCCCCTGCTGGGGGGTGCCTCCCAGTTAGGCTGCTCGGGGGTCAGGGGTCAGGGACCCACTTGAGGAGGCAGTCTGCCCGTTCTCAGATCTCCAGCTGCGTGCTGGGAGAACCACTGCTCTCTTCAAAGCTGTCAGACAGGGACACTTAAGTCTGCAGAGGTT</t>
  </si>
  <si>
    <t>chr1:107234137-107234198</t>
  </si>
  <si>
    <t>ATTTGAGATGGAGTCTCACTCTGTTGCCCAGGCTGCAGAGCAGTGGCATGATCTTGGCTCAC</t>
  </si>
  <si>
    <t>ENST00000477948.1</t>
  </si>
  <si>
    <t>ENSG00000162631</t>
  </si>
  <si>
    <t>NTNG1</t>
  </si>
  <si>
    <t>chr1:107701431-107701712</t>
  </si>
  <si>
    <t>GGCCCTTGATCCAGTCCACAAAACCATTTCTCTCCTAGGACTCTAGGACCATGATGGAAGGGGCTGCCATGAAGACCTCTGACATGCCCTGGAGACATTTTCCCCATTGTCTTGGCAATTAACATTTAGCTCCTCATTACTTATGCAAACTTCTGCAGCAAGCTTGAAATTCTCCCCAGAAAATGGGTTTTTCTTTTCTATCGCATCATCAGGCTGCAAATTCTCCAACCTTTTATGCTCCACTTCTCTTTTAAACATAAGTTCCAATTTCAAATCATCTCT</t>
  </si>
  <si>
    <t>ENST00000479977.6</t>
  </si>
  <si>
    <t>ENSG00000134215</t>
  </si>
  <si>
    <t>VAV3</t>
  </si>
  <si>
    <t>chr1:108698255-108698406</t>
  </si>
  <si>
    <t>GATGTGTGCAAATATGTCCACAGAAATAAATACATAGTAGGTATGTGGAATGTAAATTTAAGTCAATCGTTCCGCATAGTTTAGAAATGTAAGGGGCTTTTTCATATTGTTAACTGAGTGAGATCAGTTCCCTTTATGCCTGTGAGGCTGCA</t>
  </si>
  <si>
    <t>ENST00000485810.1</t>
  </si>
  <si>
    <t>ENSG00000134186</t>
  </si>
  <si>
    <t>PRPF38B</t>
  </si>
  <si>
    <t>chr1:109018645-109018816</t>
  </si>
  <si>
    <t>GCTCTACAAAAAATACAAAAATTAGCCAGGCATGGTTGTGCATGCCTGTGGTCCCAGCTACTCGGGAGGCTGAGGTGGGAGGATCACTTGAGCCCAGATGTCAAGGCTGCAGTGAGCTGAGATTGTGCCACTGCACTCCAGCCTGGGCAACAGAGTGAGACCCTGTCTCAAA</t>
  </si>
  <si>
    <t>ENST00000530772.5</t>
  </si>
  <si>
    <t>ENSG00000085433</t>
  </si>
  <si>
    <t>WDR47</t>
  </si>
  <si>
    <t>chr1:109018816-109018987</t>
  </si>
  <si>
    <t>AAAAACACACACAAAAAAGAAAGAACAGGTGATCATTTGAGCCCAGCAGTTCAAGACTAGCCTGGGCAACATGCAAAACCCCATCTCTACAAAAAATTTAAAAATTAGCTGGGCATGGTGGTACATGCCTGTAGTCCCAGCTATTCAGAAGGCTGAGGTGGGATAATCGCTT</t>
  </si>
  <si>
    <t>chr1:109018987-109019158</t>
  </si>
  <si>
    <t>TGAGTCAAGAAGGTCATGGCTGCAGTGACCATGATCATGCCACTCCACTCCAGCCTGGCAGCCTAGGTGACATAGCAAGACCCTGTTTCAAAAAAAAAGTAAAAAGAATTTTAAAAGCTGGGAGTGGGCCAGGCATGGTGGCTGTCAGCATTTTTGGAGGCCGAGGCAGACA</t>
  </si>
  <si>
    <t>chr1:110656863-110657005</t>
  </si>
  <si>
    <t>CTGCAGACTGATTTTTCTACTTTTTTGATCCCATTATAGATCAGTGAAAATTCTAAGGAGAAAGAATCCTATTTCCTTTCATCACAATCAATTTGAAGAATGATATATTTATGATACTTTCAAGGCTTAAATCTTACTTCATG</t>
  </si>
  <si>
    <t>ENST00000685980.2</t>
  </si>
  <si>
    <t>ENSG00000177272</t>
  </si>
  <si>
    <t>KCNA3</t>
  </si>
  <si>
    <t>chr1:112854430-112854604</t>
  </si>
  <si>
    <t>CTCAGGAGCCCAACTGGCTTCACCCAGTGGATCCCGCACGGGGCTGCAGGTGGAGCTGCCTGCCAGTTCCGCGCCGTGCGCCCGCACTCCTCAGCCCTTAGGTGGTCGATGGGACTGAGCACCGTGGAGCAGGGGGCGGCGCTCATCGGGGAGGCTCCGGCCGCATAGGAGCCCA</t>
  </si>
  <si>
    <t>ENST00000401018.5</t>
  </si>
  <si>
    <t>ENSG00000215866</t>
  </si>
  <si>
    <t>LINC01356</t>
  </si>
  <si>
    <t>chr1:112854604-112854778</t>
  </si>
  <si>
    <t>ATGGAGTGGGTGGGAGGCTCAGGCATGGCGGGCTGCAGGTCCCGAGTCCTGCCCCGCGGGCAGGCAGCTAAGGCCCGGTGAGAAATCAAGCGCAGCGCCGGTGGGCTGGCACTGCTGGGGGACCCAGTACACCCTCCACAGCCACTGGCCCGGGTGCTAAGCCCGTCATTGCCCG</t>
  </si>
  <si>
    <t>chr1:113211356-113211534</t>
  </si>
  <si>
    <t>AAAATGAATTAAGTATTAATGCGATATAGCTGAGTAGGCTATTCCCCCACTGTTAACTTGACAGAGTGGTACCAGGTGGGGTCCCACACACCTGGTGGGGGAGTAGTGGTCACCCCTGGAGGGGGCTTCTTTAGAAATACAGATATGCTTTGCGGGGTGAGCTGAATGGAAACTGCAGC</t>
  </si>
  <si>
    <t>ENST00000466161.1</t>
  </si>
  <si>
    <t>ENSG00000198799</t>
  </si>
  <si>
    <t>LRIG2</t>
  </si>
  <si>
    <t>chr1:113497711-113497853</t>
  </si>
  <si>
    <t>ACAGCTCAAGGAGGCCTGCCTGCCTCTGTAGGCTCCACCTCTGGGAGCAGGGCACAGACAAACAAAAAGGCAGCAGTAACCTCTGCAGACTTAAGTGTCCCTGTCTGACAGCTTTGAAGAGAGCAGTGGTTCTCCCAGCACGC</t>
  </si>
  <si>
    <t>ENST00000477955.1</t>
  </si>
  <si>
    <t>ENSG00000081026</t>
  </si>
  <si>
    <t>MAGI3</t>
  </si>
  <si>
    <t>chr1:113497853-113497995</t>
  </si>
  <si>
    <t>CAGCTGGAGATCTGAGAACGGGCAGACTGCCTCCTCAAGTGGGTCCCTGACCCCTGACCCCCGAGCAGCCTAACTGGGAGGCACCCCCCAGCAGGGGCACACTGACACCTCACACGGCAGGGTATTCCAACAGACCTGCAGCT</t>
  </si>
  <si>
    <t>chr1:113744683-113744890</t>
  </si>
  <si>
    <t>ATCATGCCTGCAATCCCAGCACTTTGGGAGGCTGAGGCAGGCAGATTCCCTGACCTCAGGGCGACCAGCCTGGGCAATATGGTAAAACCCTGTCTCTTATACTAAAATGCCAAAAATTAGCCGGGAGTAGCTGCTATGAGCCTGTAGTCCCAGCTACTCAGGAGGCTGAGGCAGGAGAATTCCTTGAATCAGGGAGGTGGAAGCTGCA</t>
  </si>
  <si>
    <t>ENST00000486855.1</t>
  </si>
  <si>
    <t>ENSG00000116793</t>
  </si>
  <si>
    <t>PHTF1</t>
  </si>
  <si>
    <t>chr1:113939230-113939372</t>
  </si>
  <si>
    <t>CTGCAGCCTCTACCTCTGGGCTCAGGTGATCACTTCTGCCTTCTGAGTAGCTAGGACTACAGGCATGTGCCACCATGCCTGGCTAACTTTTTTTTCTGTTTTTTTTTTTTTTTGTTGTTGTTGTTGTTTGTTTGTTTTAGAGA</t>
  </si>
  <si>
    <t>ENST00000503968.1</t>
  </si>
  <si>
    <t>ENSG00000163349</t>
  </si>
  <si>
    <t>HIPK1</t>
  </si>
  <si>
    <t>chr1:113944588-113944714</t>
  </si>
  <si>
    <t>GTTCTCCTAGCTTGGCCTCCTGAGTAGCTGGGAATACAGGTGCCACCATGCCCAGCTAATTTTTGTATTTTTAGTAGAGACAGGGTTTCACCATGTTGGCCGGGATGGTCTCGATCTCTTGACCTCG</t>
  </si>
  <si>
    <t>ENST00000340480.8</t>
  </si>
  <si>
    <t>chr1:113944776-113944927</t>
  </si>
  <si>
    <t>TGGGTGTGAAGTGGTATCTCATTGTGGTTTTGATTTGTATTTCCCTAATGATTAATGATGTTGAGCATTTGTTTTATTTTGTTTTGTTTTGAGACAGAGTCCCACTTTGTCACCCAGGCTGGGGTGCAGTTGTGCAATCATGGCTTACTGCA</t>
  </si>
  <si>
    <t>chr1:115286363-115286526</t>
  </si>
  <si>
    <t>CCCCAACCCACACGCTGACACTGTCACACACCGAGAATTCGCCCCTGTGGAAGATGGGATGGGATGATGACCGCTTGCTCCTGTGAGTCCTGTTGAAGGGGGCAGCACCACCGACCTCGAAGTCCAGATCCTGAGTGTCTGCAGCTTCACGGGGAGGCTGGGTG</t>
  </si>
  <si>
    <t>ENST00000425449.1</t>
  </si>
  <si>
    <t>ENSG00000228035</t>
  </si>
  <si>
    <t>NGF-AS1</t>
  </si>
  <si>
    <t>chr1:115286526-115286689</t>
  </si>
  <si>
    <t>GCTAAACAGCACACGGGGTGAACGGAGTCGCCGCTTTTTAAACAGCCTGGGGTCCACAGTAATGTTGCGGGTCTGCCCCGCCACGCGTGCAGCTATCGCCGCTGCCGGGGCGCTGCGGGCTCTGCGAAGGGCAGTGTCAAGGGAATGCTGAAGTTTAGTCCAGT</t>
  </si>
  <si>
    <t>chr1:115286689-115286852</t>
  </si>
  <si>
    <t>TGGGCTTGGGGGATGGTGTGTCCTGCAGGGACATTGCTCTCTGAGTGTGGTTCCGCCTGTATGCCGATCAGAAAAGCTGTGATCAGAGTGTAGAACAACATGGACATTACGCTATGCACCTGGAATGAAAAAGAAATGAGGGTGACTTCATGGAGTACTAAATG</t>
  </si>
  <si>
    <t>chr1:116146376-116146527</t>
  </si>
  <si>
    <t>GTGAACTCACAAACCCTGAGCTAGACACAGGGTGCTGATTGGTGTGTTTACAATCCCTGAACTAGACATAAAGACTGTCCACGTCCCCACCAGACTCAGGAGCCCAGCTGGCTTCACCCAGTGGATCCCGCACTGGGGCTGCAGGTGGAGCA</t>
  </si>
  <si>
    <t>ENST00000426515.2</t>
  </si>
  <si>
    <t>LINC01779</t>
  </si>
  <si>
    <t>chr1:116146527-116146678</t>
  </si>
  <si>
    <t>AGTCTGCCAGTCCTGCGCCATGCGCTTGCACTTCTTAGCCCTTGGGCGGTCGATGGGACTAGGCGCCATGGAGCAGGGGGCGGCACTCGTCGGGGAGGCTCCCGGCCGCACAGGAACCCATGGAGGGGGTGGGAGGCTCAGGCATGGCGGGC</t>
  </si>
  <si>
    <t>chr1:116146678-116146829</t>
  </si>
  <si>
    <t>CTGCAGGTCCTGAGCCCTGCCCCGCGGTAAGGCAGCTAAGGCCCGGTGAGAAATCGAGCACAGCGCCAGTGGGCCGGCACTGCTGGGGGACCCAGTACACCCTCCGCAGCCACTGGCCCGGGTGCTAAGCCTCTCACTGCTGGGGGCCGGCA</t>
  </si>
  <si>
    <t>chr1:116285144-116285286</t>
  </si>
  <si>
    <t>CTGCAGCGTCCCCATAATACTCTGCACACTTCTCTCTCCTTACACTCCATTGTCTTTGAATTGATGTATTGGGAAGGTGACAGCTGTAAGTGATCCTTAGCGCAGGTCTGTGCTTCACTCATCTTTGCAGTTTAAACTGTCAG</t>
  </si>
  <si>
    <t>ENST00000660713.1</t>
  </si>
  <si>
    <t>LOC105378920</t>
  </si>
  <si>
    <t>chr1:118852938-118853100</t>
  </si>
  <si>
    <t>TAACCTCTGCAGACTTAAGTGTCCCTGTCTGACAGCTTTGAAGAGAGCAGTGGTTCTCCCAGCACGCAGCTGGAGATCTGAGAACGGGCAGACTGCCTCCTCAAGTGGGTCCCTGACCCCTGACCCCCGAGCAGCCTAACTGGGAGGCACCCCCCAGCAGGGG</t>
  </si>
  <si>
    <t>ENST00000449873.5</t>
  </si>
  <si>
    <t>ENSG00000092607</t>
  </si>
  <si>
    <t>TBX15</t>
  </si>
  <si>
    <t>chr1:118853100-118853262</t>
  </si>
  <si>
    <t>GCACACTGACACCTCACACAGCAGGGTATTCCAACAGACCTGCAGCTGAGGGTCCTGTCTGTTAGAAGGAAAACTAACAACCAGAAAGGACATCTACACCGAAAACCCATCTGTACATCACCATCATCAAAGACCAAAAGTAGATAAAACCACAAAGATGGGG</t>
  </si>
  <si>
    <t>chr1:119639121-119639410</t>
  </si>
  <si>
    <t>GCAGTGTCCATTTCTGTTAAAGCCGTCTTTGTTCTTACTCAGAAGCTCAAAACCATGGACTCAACTTTGACCCATCCCTCACCCCTTTCAATCAAATCAGTTGCCATGTTCTTTTCACTTTTCTCTTTTTTTCAGTTGCCACTATCACTGCAGTACACACTCTTACTAGTTAACATGCACCTACATGTCACTACTGCATCAATCTTAAAATGTTGTCACTTTATTATTCTGCTCAGAAACCCCTAAGTGACTTGGTCATATAAGCACAGACTCCAAGTCATTAACAATGT</t>
  </si>
  <si>
    <t>ENST00000421812.3</t>
  </si>
  <si>
    <t>ENSG00000143067</t>
  </si>
  <si>
    <t>ZNF697</t>
  </si>
  <si>
    <t>chr1:119639526-119639673</t>
  </si>
  <si>
    <t>TCAAAGCATGGGTTACAGTCTGTCCTTTTCCGGAGGCAGCAGCACCTGTAATGGTTAAAAGCTCAGATTCTGGCCAGGCATAGTGGCTCACGCCTGTAATCCCAGCACTTTTGGGGGCCAAAGCCAGTGGATCGCTTAAGCTCGGGAG</t>
  </si>
  <si>
    <t>chr1:119722699-119722994</t>
  </si>
  <si>
    <t>AAGTGAGACCCCCATCTCTACAAAAATACAAAAAAAAAAAAAGAAGGAAAGAAAAGCCAGGTATGTTGGCACCAGCCTGTAGTCTCAGCTACTGAGAAGGTTGAGCTGGAAGGATTGCTTGAACCCTGGGAAGTCAAGGCTGCAGTGAGCTGTGATCATGCCAGTACACTCCAGCCTGGGTGACAGAGCGAGGCCTTGTCAAAAAAAAAAAAAAAAAGCCAGGTTGGGTAACTTGATGAAGATATGTAGGCATTGGACTGAGCCCTGAATTCGAGAGACTCTGACCTTGGTAAGAT</t>
  </si>
  <si>
    <t>ENST00000641811.1</t>
  </si>
  <si>
    <t>ENSG00000092621</t>
  </si>
  <si>
    <t>PHGDH</t>
  </si>
  <si>
    <t>chr1:119821889-119822035</t>
  </si>
  <si>
    <t>TCTGCAGTTTGCTAAGGGTTCACTTCAGGCCATATTCATCTGTTTTTCTCCCATGCCTAGGGATGTCACTCAAGGAGCCTGGAGAACAGCAAAGATGGGTGCTTGCTCCTTCTTCTGGGACCTCTGACCTCGAGGGGCACCAACCTG</t>
  </si>
  <si>
    <t>ENST00000369401.4</t>
  </si>
  <si>
    <t>ENSG00000134193</t>
  </si>
  <si>
    <t>REG4</t>
  </si>
  <si>
    <t>chr1:120944929-120945078</t>
  </si>
  <si>
    <t>CAAGGTGTGAGCGGGGCTAAGAATGGGAAAGCGAGTGGCTTTCGCCGGAGAAGCTGCAGTTGTCACCTGTAGAGGGGCCAGCGACTTTTGAGAGGGTGAAGAGCAGGCGGGGGAAGCAGTGAAGAGCAGACGGTGAGGAGCAGGTGGCCC</t>
  </si>
  <si>
    <t>ENST00000612985.1</t>
  </si>
  <si>
    <t>ENSG00000277610</t>
  </si>
  <si>
    <t>RNVU1-4</t>
  </si>
  <si>
    <t>chr1:121289059-121289336</t>
  </si>
  <si>
    <t>CGGGGCTGCAGGTGGAGCTGCCTGCCAGTCCTGCGCTGTGCGCTCGCATTCCTCAGCCCTTGGGTGGTCGATGGGACTGGGCGCCATGGAGCAGGGGGTGGTGCTCGTCGGGGAGGCTCCGGCCGCACAGGAGCCCATGGAGTGGGTGGGAGGCTCAGACATGGCGGGCTGCAGGTCCTGAGCCCTGCCCCGCGGGAAGGCAGCTAAGGCCCAGCGAGAAATCGAGCACAGCGCCGATGGTCCGGCACTGCTGGGGGACTCAGTACACCCTCCGCAGC</t>
  </si>
  <si>
    <t>ENST00000304465.7</t>
  </si>
  <si>
    <t>ENSG00000171943</t>
  </si>
  <si>
    <t>SRGAP2C</t>
  </si>
  <si>
    <t>chr1:122387656-122387834</t>
  </si>
  <si>
    <t>TATCTGCAAGTGGAGATTTGGAACGCTTTGAGGCCTACGGTAGTAAAGGAAACAGCTTCATGTAAAAACTGGACAGAAGCATTCTCAGAAAATACTTTGTGATGATTGAGTTTAACTCACAGAGCTGAACATGCCTTTGGGTGGAGCAGTTTGGAAACACACTTTTTGCAGAATCTGCA</t>
  </si>
  <si>
    <t>ENST00000450546.1</t>
  </si>
  <si>
    <t>LINC01691</t>
  </si>
  <si>
    <t>chr1:143326693-143326920</t>
  </si>
  <si>
    <t>TGGCTGCAGTGTCCATCGCTGCCACCAACCACAAACAGGGCTGCAAACAGGAAGGATTTTATTCACTGTCCATGCGGCCCTGAGTTGTCCCAAAGCGAGGCAGTGCCCCCAAGGTCTGTGCAGAGCAGAACGCAGCTCCGCCCTCGCGGTGCCACCGGCCCGCCCGCCCGCGTCTCTGCTGAGGAGAACATTGCTCTGCCTTCGCTGTATCTCCGAAGTCTGCAGAGG</t>
  </si>
  <si>
    <t>ENST00000622095.1</t>
  </si>
  <si>
    <t>ENSG00000232527</t>
  </si>
  <si>
    <t>LOC107985200</t>
  </si>
  <si>
    <t>chr1:143336761-143337017</t>
  </si>
  <si>
    <t>GGCTGCAGTGCAGTGGTACAATCTCAGCTCACTGCAATCTCTGCCTCCTGGGTTCAAGCGATTCTCCTGCCTCAGCCTCCCAAACTGCTGGGACTACAGGCACCCACCACCACACCCGGCTAATTTTTTATTTTTATTTTTGTATTTTTAGTAGAGATGAGGTTTCACTATGTTGGCCAGGCTGGTCTTGAACTCCTGACCTCGTGATCCCCCTGCTGCAGCCTCCCAAAGTGCTAGGATTACAGGCGTGAGCCACC</t>
  </si>
  <si>
    <t>chr1:143439845-143439998</t>
  </si>
  <si>
    <t>GCTGCAGAGGCACAGAAGGTCAGCAACAGCAGGTGGCTGCATGCAGGGGCACTAATAATTACTCATTTTATACAAACTGTTTAGCAACAATGTTAGCTATTCTACTGCTGACTTTACGAACAGAGAAAATGTGGCCGGACACAATGGCTCCTAC</t>
  </si>
  <si>
    <t>chr1:144152073-144152300</t>
  </si>
  <si>
    <t>TGGCTGCAGTGTCCATCGCTGCCACCAACCACAAACAGGGCTGCAAACAGGAAGGATTTTATTCACTGTCCATGCGGCCCTGAGTTGTCCCAAAGCGAGGCAGTGCCCCCAAGGTCTGTGCAGAGCAGAACGCAGCTCCGCCCTCGCGGTGCCACCGGCCCGCCCGCCCGGGTCTCTGCTGAGGAGAACATTGCTCTGCCTTCGCTGTATCTCCGAAGTCTGCAGAGG</t>
  </si>
  <si>
    <t>ENST00000457390.1</t>
  </si>
  <si>
    <t>LINC02802</t>
  </si>
  <si>
    <t>chr1:144162333-144162556</t>
  </si>
  <si>
    <t>GGCTGCAGTGCAGTGGTACAATCTCAGCTCACTGCAATCTCTGCCTCCTGGGTTCAAGCGATTCTCCTGCCTCAGCCTCCCAAACTGCTGGGACTACAGGCACCCACCACCACACCCGGCTAATTTTTTATTTTTATTTTTGTATTTTTAGTAGAGATGAGGTTTCACTATGTTGGCCAGGCTGGTCTTGAACTCCTGACCTCGTGATCCCCCTGCTGCAGCCT</t>
  </si>
  <si>
    <t>chr1:144203861-144204003</t>
  </si>
  <si>
    <t>CTGCAGCTTCGACCTCCTGTGCTCAAGCAATCCTCCCATCTCAGCCTCCTGAGTACCTGGGACCACAGGCATGTGCCACCACACCTGGTTAATTTTAAAAACTTTTTTTGTTTTTGAGAGAGAGTTTCACTCTTGTTGCCTAG</t>
  </si>
  <si>
    <t>chr1:144265458-144265609</t>
  </si>
  <si>
    <t>CTGCAGAGGCACAGAAGGTCAGCAACAGCAGGTGGCTGCATGCAGGGGCACTAATAATTACTCATTTTATACAAACTGTTTAGCAACAATGTTAGCTATTCTACTGCTGACTTTACGAACAGAGAAAATGTGGCCGGACACAATGGCTCCTA</t>
  </si>
  <si>
    <t>ENST00000452399.6</t>
  </si>
  <si>
    <t>chr1:144700766-144700918</t>
  </si>
  <si>
    <t>GTAGGAGCCATTGTGTCCGGCCACATTTTCTCTGTTCGTAAAGTCAGCAGTAGAATAGCTAACATTGTTGCTAAACAGTTTGTATAAAATGAGTAATTATTAGTGCCCCTGCATGCAGCCACCTGCTGTTGCTGACCTTCTGTGCCTCTGCAG</t>
  </si>
  <si>
    <t>ENST00000692166.2</t>
  </si>
  <si>
    <t>LSP1P5</t>
  </si>
  <si>
    <t>chr1:144762378-144762529</t>
  </si>
  <si>
    <t>GCACTGTAGCCTAGGCAACAAGAGTGAAACTCTCTCTCAAAAACAAAAAAAGTTTTTAAAATTAACCAGGTGTGGTGGCACATGCCTGTGGTCCCAGGTACTCAGGAGGCTGAGATGGGAGGATTGCTTGAGCACAGGAGGTCGAAGCTGCA</t>
  </si>
  <si>
    <t>ENST00000690033.2</t>
  </si>
  <si>
    <t>chr1:144762619-144762663</t>
  </si>
  <si>
    <t>CTACACCATGGAATATTATGCAGCCTTAAAAAAAGAATGAAATCA</t>
  </si>
  <si>
    <t>chr1:144803828-144804075</t>
  </si>
  <si>
    <t>GGCTGCAGCAGGGGGATCACGAGGTCAGGAGTTCAAGACCAGCCTGGCCAACATAGTGAAACCTCATCTCTACTAAAAATACAAAAATAAAAATAAAAAATTAGCCGGGTGTGGTGGTGGGTGCCTGTAGTCCCAGCAGTTTGGGAGGCTGAGGCAGGAGAATCGCTTGAACCCAGGAGGCAGAGATTGCAGTGAGCTGAGATTGTACCACTGCACTGCAGCCTGGGAGACAGAGCAGGACTCTGTCT</t>
  </si>
  <si>
    <t>chr1:144814265-144814489</t>
  </si>
  <si>
    <t>TCTGCAGACTTCGGAGATACAGCGAAGGCAGAGCAATGTTCTCCTCAGCAGAGACCCGGGCGGGCGGGCCGGTGGCACCGCGAGGGCGGAGCTGCGTTCTGCTCTGCACAGACCTTGGGGGCACTGCCTCGCTTTGGGACAACTCAGGGCCGCATGGACAGTGAATAAAATCCTTCCTGTTTGCAGCCCTGTTTGTGGTTGGTGGCAGCGATGGACACTGCAGCC</t>
  </si>
  <si>
    <t>chr1:144990855-144991032</t>
  </si>
  <si>
    <t>GATTTCTCGCTGGGCCTTAGCTGCCTTCCCGCGGGGCAGGGCTCGGGACCTGCAGCCCGCCATGTCTGAGCCTCCCACCCACTCCATGGGCTCCTGTGCGGCCGGAGCCTCCCCGACGAGCACCACCCCCTGCTCCATGGCGCCCAGTCCCATCGACCACCCAAGGGCTGAGGAATGC</t>
  </si>
  <si>
    <t>ENST00000621582.1</t>
  </si>
  <si>
    <t>ENSG00000196369</t>
  </si>
  <si>
    <t>SRGAP2B</t>
  </si>
  <si>
    <t>chr1:144991032-144991209</t>
  </si>
  <si>
    <t>CGAGCGCACAGCGCAGGACTGGCAGGCAGCTCCACCTGCAGCCCCGGTGCGGGATCCACTAGATGAAGCCAACTGGGCTCCTGAGTCTGGTGGGGACGTGGAAAGTCTTTATATGTAGCTCAGGGATTGTAAATACACCAATCAGCACCCTGTGTTTAGCTCAAGGTTTGTGAGTGCA</t>
  </si>
  <si>
    <t>chr1:145872808-145872961</t>
  </si>
  <si>
    <t>CGCTGCAGCCGCTGGCTCAGGGACTGTAGCTCCCTCTGCAACCTCTGCCGCTCCCGCCCCAACTCCCCTAACTCCTCCAGCAAGTTACTGTTGCTCAGTCTCAGTACTGACATCTCCTTCTCCAGCTGTCCCTTTGCCAGGCCTCCTAGGGCCT</t>
  </si>
  <si>
    <t>ENST00000544626.2</t>
  </si>
  <si>
    <t>ENSG00000198483</t>
  </si>
  <si>
    <t>ANKRD35</t>
  </si>
  <si>
    <t>chr1:146531749-146531900</t>
  </si>
  <si>
    <t>AGCTGCTTCCACATTTTCAGGTTTCATTATAGCAATGCCTCACTATTTGGTACAAATTTTCTGTATTAGTCCCTTCTCACACTGCTATAAAGACATACCTGAGACTGGGTAATTTATGAAGAAAAGATGTTTAATTGACTCACCATTCTGCA</t>
  </si>
  <si>
    <t>ENST00000648235.1</t>
  </si>
  <si>
    <t>HYDIN2</t>
  </si>
  <si>
    <t>chr1:146722278-146722454</t>
  </si>
  <si>
    <t>GAGTTTCCAGTTTTTCTGTTCTGTTTTTTCCCCATCTTTGCGGTTTTATCTACTTTTGGTCTTTGATGATGGTGATGTACAGATGGGTTTTCGGTGTAGATGTCCTTTCTGGTTGTTAGTTTTCCTTCTAACAGACAGGACCCTCAGCTGCAGGTCTGTTGGAATACCCTGCCGTGT</t>
  </si>
  <si>
    <t>ENST00000650199.1</t>
  </si>
  <si>
    <t>chr1:146722454-146722630</t>
  </si>
  <si>
    <t>chr1:147052758-147052939</t>
  </si>
  <si>
    <t>TCCGATCTCTCCTTAACTCCCACGACGCTATCCCTTTTAGTTGAACTAACATAGTGATGCGTTCAAAGCCAAGCAAAATGCACACCCTTTTTTTGTGACAAGTCATCTCTGTACATGTGTATACATATTAGAAGGGAAAGATGTTAAGATATGTGGCCTGTGGGTTACACAGGGTGCCTGCA</t>
  </si>
  <si>
    <t>ENST00000444082.2</t>
  </si>
  <si>
    <t>LOC728989</t>
  </si>
  <si>
    <t>chr1:147438671-147438822</t>
  </si>
  <si>
    <t>AATGTTTAAGAAAAGTGTTATCTCTGGGGTTAGCCATGTGAAGGGAAGACCCAAAGACAAACAGGGAGTAGAAATTAAAACAAACAAAAACCTCTGGCAAACTTTCCTATGGCCTAAGCACAAGGTATCACTGGAGAAATTTGAAGTCTGCA</t>
  </si>
  <si>
    <t>ENST00000619867.4</t>
  </si>
  <si>
    <t>ENSG00000278811</t>
  </si>
  <si>
    <t>LINC00624</t>
  </si>
  <si>
    <t>chr1:147680724-147680877</t>
  </si>
  <si>
    <t>GGCTGCAGGTGGAGCCGCCTGCCAGTCCCACGCCATGCGCCGGCACTCCTCACCTCTTGGGTGGTCGATGGGACTGGGCGCCATGGAGCAGGGGGCGGCACTCATCGGGGAGGCTCGGGCCCCACAGGAGTCCACGGAGGGGGTGGGAGGCTCA</t>
  </si>
  <si>
    <t>ENST00000583509.7</t>
  </si>
  <si>
    <t>ENSG00000162836</t>
  </si>
  <si>
    <t>ACP6</t>
  </si>
  <si>
    <t>chr1:147680877-147681030</t>
  </si>
  <si>
    <t>AGGCATGGCGAGCTGCAGGTCCCGAGCCCTGCCCCGTGGGAAGGCAGCTAAGGCCCGGCGAGAAATCGAGCGCAGCGCCGGTGGGCTGGCACTGCTGGGGGACCCAGTACACCCTCCGCAGCTGCTGGCCCGGGTGCTAAGCCAGTCATTGCCC</t>
  </si>
  <si>
    <t>chr1:147908192-147908345</t>
  </si>
  <si>
    <t>GCTGCAGATCATCTTCGTCTCCACCCCGTCCCTGATGTACGTGGGGCACGCGGTGCACTACGTCCGCATGGAGGAGAAGCGCAAAAGCCGCGAGGCGGAGGAGCTGGGCCAGCAGGCGGGGACTAACGGCGGCCCGGACCAGGGCAGCGTCAAG</t>
  </si>
  <si>
    <t>ENST00000369235.2</t>
  </si>
  <si>
    <t>ENSG00000121634</t>
  </si>
  <si>
    <t>GJA8</t>
  </si>
  <si>
    <t>chr1:147908353-147908652</t>
  </si>
  <si>
    <t>GCGGCAGCAAAGGCACTAAGAAGTTCCGGCTGGAGGGGACCCTGCTGAGGACCTACATCTGCCACATCATCTTCAAGACCCTCTTTGAAGTGGGCTTCATCGTGGGCCACTACTTCCTGTACGGGTTCCGGATCCTGCCTCTGTACCGCTGCAGCCGGTGGCCCTGCCCCAATGTGGTGGACTGCTTCGTGTCCCGGCCCACGGAGAAAACCATCTTCATCCTGTTCATGTTGTCTGTGGCCTCTGTGTCCCTATTCCTCAACGTGATGGAGTTGGGCCACCTGGGCCTGAAGGGGATCC</t>
  </si>
  <si>
    <t>chr1:148056614-148056859</t>
  </si>
  <si>
    <t>CTGCAGCTTGTTTTTCCTCTTGGGAAACTCAGCAGCAGGATTTTTCCCTCAGAGAAACATCACATTTAAAGCATACATAGAAAAAGGTGGGGTTTTTTTCATAAAAAGTCTTAGTTTTCTTATTGTAAATTTAAACACATGGTTATTACTGTTCTTAAGCTAATTGGGCTAGCCTGGGCAACACAGTGAGACCCCGTAACTATGAAAAATAAAAACACTAGGCAGGCATGGTGGCATGTGCCTGCA</t>
  </si>
  <si>
    <t>ENST00000383858.1</t>
  </si>
  <si>
    <t>ENSG00000206585</t>
  </si>
  <si>
    <t>RNVU1-7</t>
  </si>
  <si>
    <t>chr1:148093334-148093536</t>
  </si>
  <si>
    <t>CTGCAGAGTGTCCTCTTCTTCCTACAACAGGCTGCTTCTATATGTGCATGTTTCATGCTAAGCACTTCTTTCTTGGGTGGAGATGACAAAGGCCCCTTTCTGCTGAGACAAAGTGATTTGGAGAGTCACTTGGCCCCTGAAGAGGGAGTGGTAGGATCCAGCCACCCAGTGTGCAGTGAATTGGAGCAGGGATCTCAGGACAC</t>
  </si>
  <si>
    <t>ENST00000420737.2</t>
  </si>
  <si>
    <t>PDE4DIPP1</t>
  </si>
  <si>
    <t>chr1:148151552-148151751</t>
  </si>
  <si>
    <t>GGGCTGCAGCGGCAGGCGAGGAATCAAGCGCAGGGAACTTAGGCCCCGGCGGAGCCCTGCGGAGCCCGGCAGTGCCCGGCGCAACCGCCCCGCTCGCCTAACAAAACTTGCGGCGGCCCAGCCCGCCGCGCCTCAGCCCAGCTGTGAGCCCGCAGGTCCCAGACTCACCTCCCGCCCGGCCTGGCGCGGCGCCCTCACCT</t>
  </si>
  <si>
    <t>ENST00000614506.4</t>
  </si>
  <si>
    <t>ENSG00000263956</t>
  </si>
  <si>
    <t>NBPF11</t>
  </si>
  <si>
    <t>chr1:148151751-148151950</t>
  </si>
  <si>
    <t>TCCGGAACGCTGGGTGGACTTCGCAGTAAACTTGAACTTCCCATCCAGGCTGCAGCCGTGCCGCCGTACCTCGGCCCCGCTCCTGGCGCCGCAGGTCGCCCGTCCCGCGTTCCCAAAATCACCAGGCTCACTCAGAAGCTCAGGCAGCCTCGCGACCCTCACCTACCCCTCCCAGCACCGCCGCTATCTCCACCGCCGCC</t>
  </si>
  <si>
    <t>chr1:149639093-149639242</t>
  </si>
  <si>
    <t>CAAGGTGTGAGCGGGGCTAAGAATGGGAAAGCGAGTGACTTTCGCCGGAGAAGCTGCAGTTGTCACCTGTAGAGGGGCCGGCGACTTTTGAGACGGTGAAGAGCAGGCGGGGGAAGCAGTGAAGAGCAGACGGTGAGGAGCAGGTGGCCC</t>
  </si>
  <si>
    <t>ENST00000430442.2</t>
  </si>
  <si>
    <t>ENSG00000277147</t>
  </si>
  <si>
    <t>LINC00869</t>
  </si>
  <si>
    <t>chr1:149639242-149639391</t>
  </si>
  <si>
    <t>CTTTGGCCGTTGGAGTCCCCCAGCTGACTCTGCCCGGGTAGAACGTCCAAAGTGCCCAAAGACTCGACTCTTGGCTTCATTGTCTCCCGTATTCTGGGTTTCTGGAGTGCGCGGGATTGGACAGGCATCAAATATATGAGATTATCTGCA</t>
  </si>
  <si>
    <t>chr1:150499861-150500123</t>
  </si>
  <si>
    <t>CTGCAGGAATCACTTTCCAATCTGAAAGGTGAGTGTTGGCCAAGTAAAGATGTGTTTCAGGAGGGAACAGTGTAGGCAGAGGCTGGGGATAAGGATGAAAACACATGGCAGACCAATCTGGGCAACACAGGGAGACCCTGTGTCTACCAAAAAAAAAAAAAAAAATTAGCCGGGTGCAGTAGCTTGTGCCTGTGGTCCCAGCTACCCAGCAGGCTGAGATGGGAGGATCACCTGGTCCCAGGAGGTAGAGGCTGCAGTGAGCC</t>
  </si>
  <si>
    <t>ENST00000483046.1</t>
  </si>
  <si>
    <t>ENSG00000143374</t>
  </si>
  <si>
    <t>TARS2</t>
  </si>
  <si>
    <t>chr1:150609109-150609259</t>
  </si>
  <si>
    <t>CTGGAGTGCAGTGGTGCGATCTCAGCTCACTGAAACCTCCGCCTCTTAGGTTCAAGCGATTCTTGTGCCTCAGCCTCCCGAGTAGCTGGGATTAAGGCACACGCCACCACACCCAGCTAATTTTTGTATTTTTAGTAGAGATGGGGTTTCA</t>
  </si>
  <si>
    <t>ENST00000513281.5</t>
  </si>
  <si>
    <t>ENSG00000143420</t>
  </si>
  <si>
    <t>ENSA</t>
  </si>
  <si>
    <t>chr1:150609385-150609536</t>
  </si>
  <si>
    <t>TCCTTCCAGTTCTTTTTCAATTGATCTGTGCTTTTTAACCCATAAAAATAGGATAGATAGTAGTATCTGTCTCACAGGAAAAGAACAGAAGTGAAATGCAAAGTGGGTAATGTTTTCCTTTTTCTCGTTCCTAAGAGCTGAGACCTACTGCA</t>
  </si>
  <si>
    <t>chr1:151059373-151059526</t>
  </si>
  <si>
    <t>TCTGCAGCCCAGGACACCCGCCTCCCCCACACCCCGCATCCGGTGTGTCTCCGCCTGGCCCGGCCGGCGCGGCAGGCGGGCCAGGGGACCAACTGCACGGCCTCACCTGCTCTTCTCCACCATCCAGACGTTCAGCTACAGCTGGTGGGGGTGA</t>
  </si>
  <si>
    <t>ENST00000483763.5</t>
  </si>
  <si>
    <t>ENSG00000197622</t>
  </si>
  <si>
    <t>CDC42SE1</t>
  </si>
  <si>
    <t>chr1:151059560-151059745</t>
  </si>
  <si>
    <t>CCCGGGCTAGCTCTGCGGCGAGGTGGGGGAGCCGAGTACGAGCCGGCAGAGGTGGGGCCGGCTGAGGGCGGAAGCGGCGGCGACGCGATTACGAAACCCGTCCGGCTCGGAGCCCGGCGCACTGCTCCCCTCTGGACTGCGGAGGCACTGCACTGCGCGGGACGTGGGAGGGTGCCTCTGCAGCCC</t>
  </si>
  <si>
    <t>ENST00000540998.5</t>
  </si>
  <si>
    <t>chr1:151266060-151266249</t>
  </si>
  <si>
    <t>GGCAGCTGCAGCTTCTGCTGCTGAGGCCGGGATTGCTACGACTGGGACTGAAGGTGAAAGAGGTGGAATCCGAAGTCCTGGGACTGCGGGATGCTAAACATTGAAAGCTGGGTGTAGGCACTGCAGGGAGAGTGTGGAGGTCTGACAGGGTAGGAATATGTGGGAGGGCTGGGCTAGGAATGGCCTTGGA</t>
  </si>
  <si>
    <t>ENST00000427779.5</t>
  </si>
  <si>
    <t>ENSG00000159352</t>
  </si>
  <si>
    <t>PSMD4</t>
  </si>
  <si>
    <t>chr1:151266249-151266438</t>
  </si>
  <si>
    <t>AGGCTGGCCTGTGTGGATATGGCACCAATTCTACCCTGCTCCTCTTTTCCTTTTCCCAGACTCAGACGATGCCCTGCTGAAGATGACCATCAGCCAGCAAGAGTTTGGCCGCACTGGGCTTCCTGACCTAAGCAGTATGACTGAGGAAGAGCAGATTGCTTATGCCATGCAGATGTCCCTGCAGGGAGCA</t>
  </si>
  <si>
    <t>ENST00000470396.1</t>
  </si>
  <si>
    <t>chr1:151594690-151594911</t>
  </si>
  <si>
    <t>GCTGCAGTGGCTCACACCTGTAATCCCAGCACTTTGGGAGGCCGAGGTGGGCGGATCACTTGAGGTCAGGAGTTCAAGACCAGCTTGGGCAACATGGCAAAACCCTGTCTCTACTAAAAATACAAAAAAATTAGCCGGGCATGATGGTGCATGCCTGTAGTCCCAGCTACTTGGGGGGCTGAGGTGGGAGGATCGCTTGAGTCCAGGAGGTTGAGGCTGCAG</t>
  </si>
  <si>
    <t>ENST00000642376.1</t>
  </si>
  <si>
    <t>ENSG00000143376</t>
  </si>
  <si>
    <t>SNX27</t>
  </si>
  <si>
    <t>chr1:151906256-151906405</t>
  </si>
  <si>
    <t>CGCAATGAGGGGCTTAGCACCCGGGCCAGTGGCTGCAGAGGGTGTACTGGGTCCCCCAGCAGTGCCGGCCCACTGGCGCTGCGCTCGATTTCTCACTGGGCCTTACCTGCCTTCTGGCGGGGCAGGGCTCGGGACCTGCAGCCTGCCATG</t>
  </si>
  <si>
    <t>ENST00000471464.5</t>
  </si>
  <si>
    <t>ENSG00000159445</t>
  </si>
  <si>
    <t>THEM4</t>
  </si>
  <si>
    <t>chr1:151906405-151906554</t>
  </si>
  <si>
    <t>GCCTGAGCCTCCCACGCCCTCCGTGGGCTCCTGCACGGCCCGAGCCTCCCTGATGAGTGCTGCCCCCTGCTCCACGGCGCCCAGTCCCATCGAGCACCCAAGGGCTGAGGAGTGTGGGCACACAGCGTGGGACTGGCAGGCAGTTCCACC</t>
  </si>
  <si>
    <t>chr1:151906554-151906703</t>
  </si>
  <si>
    <t>CTGCAGCCCCAGTGCGAGATCCACTGGGTGAAGCCAGCTGGGCTCCTGAGTCTAGTGGGAACTTGGAGAACCTTTATGTCTAGCTAAAGGACTGTAAATACACCAATCGGCACTCTGTATCTAGCTCAAGGTTTATAAACACACCAATCA</t>
  </si>
  <si>
    <t>chr1:153795016-153795167</t>
  </si>
  <si>
    <t>CTGCAGGCAGACAGGCAGATGGGCCGGTGGGGGAGGGAGGGGGCGATCCCATTGTCCCCTGGGGAGCACAATGCTCACGCCTCAGCCCCTGACCTCACCATTGTGCCCACCCCGCCCCCTCCCCGTTGCCAGGGCCCAGCTGAAAGAGGCCA</t>
  </si>
  <si>
    <t>ENST00000633218.1</t>
  </si>
  <si>
    <t>ENSG00000231827</t>
  </si>
  <si>
    <t>LOC343052</t>
  </si>
  <si>
    <t>chr1:153795279-153795431</t>
  </si>
  <si>
    <t>GACCCAAAGTCTCCCTAAAGTCAAGTCCTGTCCCTTGCCCCTCGCCAAGGCTGGGAGGGAATCAAAGCCATGGGGGAGGTGGTGGACAAAGGGTGGGCCTCAGGGGGCCGCCGTGTTCAGGCTGTGCTGGCTGTCCCTACAGGCTGTGCTGCA</t>
  </si>
  <si>
    <t>chr1:153795431-153795583</t>
  </si>
  <si>
    <t>AGGCTCCGAGCTGGCCTTCGTGCAGGAGCTGGGGGACACAGTGGCTGTGTGGGAGCACCCACTGGTGCTGCCCTGCCAGGTGGAGGGTGAGCCGCCTGTGTCCATTTCCTGGCAGCGGGATAGGCTGGCCTTAGCCAATGAGAGTGGTGTCAC</t>
  </si>
  <si>
    <t>chr1:153858434-153858606</t>
  </si>
  <si>
    <t>ATCTCTACAAAAAATAGAAAAATTAGCCCAGGATGGTGGCATGCACCTGCGGTCCCAGCTACCCAGGAGGCTGAGGTGGGAGGATCGCTTGAGCTCAGGAGGTCAAGGCTGCAGTGAGCCGAGATCATGCCATTGCATTCCAGCCTGGGGAACAGAGCGAGACCATGTCTCAT</t>
  </si>
  <si>
    <t>ENST00000638051.1</t>
  </si>
  <si>
    <t>ENSG00000143614</t>
  </si>
  <si>
    <t>GATAD2B</t>
  </si>
  <si>
    <t>chr1:154340763-154340922</t>
  </si>
  <si>
    <t>CCCCAGGCGGAGGGCCTGCAGCGAAGGCCCATGTGGGTGGGGCACCTCCTCTTCTTCCCGACCCAAGCCTCACCTCTTGTCCCCTGTGCAGTGTGGAGGTCATCCGTCTGGGCCACAGCTACTTCATCAACTGGGATAAGAAGATGTTCTGCATGAAGAA</t>
  </si>
  <si>
    <t>ENST00000505882.1</t>
  </si>
  <si>
    <t>ENSG00000143515</t>
  </si>
  <si>
    <t>ATP8B2</t>
  </si>
  <si>
    <t>chr1:154679312-154679480</t>
  </si>
  <si>
    <t>AGCACCACTGCACTCCAGCCTGGGTGACAGAGCGAGACCCTGTCTCAAAAAACAAAAAACCACAGATTGCTGGGCCCCACCCCCAGAACTTCTGTGTTGGGAGCAGGCCCCCCAAAATCTGGCCATAAACTGGCCCCAAAACTGGCCATAAACAAAATCTCTGCAGCAC</t>
  </si>
  <si>
    <t>ENST00000649724.1</t>
  </si>
  <si>
    <t>ENSG00000160710</t>
  </si>
  <si>
    <t>ADAR</t>
  </si>
  <si>
    <t>chr1:155115484-155115645</t>
  </si>
  <si>
    <t>AATGGATTGAGAAGTTGTAAATTAGAGCCTGGGAATAGTGCTTTGAGATAGAGAAGTGGAGAGAGAACATGGGATTGGGATTTAAGGCCCTGGAATTGTCATGTGTGAGGATGAAGAACTGGCTTGCAAATGCAATGCCTGCAGGGAGGCCAAGTGTATTTG</t>
  </si>
  <si>
    <t>ENST00000368406.2</t>
  </si>
  <si>
    <t>ENSG00000169242</t>
  </si>
  <si>
    <t>EFNA1</t>
  </si>
  <si>
    <t>chr1:155115645-155115806</t>
  </si>
  <si>
    <t>GTCAGGGAGGCAAAATATAGTCTTCGACTGCCATCTCATCACCTCAGTCATCCCAGAAGAAAGAGAACAGCTCTATAGGCCGGGTATGGTGGCTCACACCTGTAATCCCAGTACACTGGGAGGCTGAGACAGGTGGATCACTTAAGGTCAGGAGTTCGAGAC</t>
  </si>
  <si>
    <t>chr1:155115806-155115967</t>
  </si>
  <si>
    <t>CCAGCCTGGCCAACATGAGGAAAACCCGTCTCTACTAAAAATACGAAAATTAGGTGGGTGGTGGTGGCGTGCACCTGCAGTCAAAGCTACTCAAGAGGCTGAGGGAAAGGCTCACTTGAACCAGGAGGTCGAGGCTGTAGTGAGCTATGATGGTGCCACTGC</t>
  </si>
  <si>
    <t>chr1:155388795-155388946</t>
  </si>
  <si>
    <t>CTGCAGCCTCGATCTCCTGGGCTCAAGTGATCCTCCTGCCTCAGCCTCCTGAGTAGGCATGTACCACCGCACCCAGCAAATGTTGTTATTGCTTTATAGAGAGAGGTTCTCACTACATTGCCTAAGTTGGTCTCAAACTCCTGGCCTCAAGC</t>
  </si>
  <si>
    <t>ENST00000477427.1</t>
  </si>
  <si>
    <t>ENSG00000116539</t>
  </si>
  <si>
    <t>ASH1L</t>
  </si>
  <si>
    <t>chr1:155591029-155591185</t>
  </si>
  <si>
    <t>CCTGCAGGTCCTGTGGCAGCGCCAGCAGTGAGTCGTACACCTTGCACTGCATCTGGCTAGTGCTCTGCACCACTCAGGACATCCACAGGCCCTCCCACACCACCTGGCCACCACGATGCTGTTGCCGATGAAAGTGGTCACTTTCCACATGGGCAGG</t>
  </si>
  <si>
    <t>ENST00000488901.5</t>
  </si>
  <si>
    <t>ENSG00000125459</t>
  </si>
  <si>
    <t>MSTO1</t>
  </si>
  <si>
    <t>chr1:155591235-155591387</t>
  </si>
  <si>
    <t>CCAGGATCTGCATTCTGGCAGAGGCCATGGTGAGATTGAAGGAGCTGCACTGCGAAGGAGATATGCGAAATTCCTAGGCCAAGTCGACACTTAATATTAACCATCACGGTGATCTTCTAGATTGGCCCACAAATGCTGTTTCAGAAACTGCAG</t>
  </si>
  <si>
    <t>chr1:155712207-155712354</t>
  </si>
  <si>
    <t>AGGATGTTCATTCTGGAACTGTACAGAGGCAATTGTACAGATGGTTGTTTTCTCTGGAAACAACAGTCTACTTGAGTGATAACATATATAAAACTTTAAGAACTAAAGATTCCATTTTGCTGTAGGCCAGGCATGGTGGCTTACACCT</t>
  </si>
  <si>
    <t>ENST00000608852.1</t>
  </si>
  <si>
    <t>ENSG00000132676</t>
  </si>
  <si>
    <t>DAP3</t>
  </si>
  <si>
    <t>chr1:155970076-155970226</t>
  </si>
  <si>
    <t>CTGCAGTCTAACTTTTATCCCTCTCATACTACTTTCCAGAGTTAAAACCTAGGAGAGTTTCCTCTATTGCTCCTTACCCAACTGGTCTCTCCCATCCTAGGAAGTCCTTTCTGACATCTACCCTCCATCCTTCAGTGTTGATCTCCGCAGA</t>
  </si>
  <si>
    <t>ENST00000609707.1</t>
  </si>
  <si>
    <t>ENSG00000116584</t>
  </si>
  <si>
    <t>ARHGEF2</t>
  </si>
  <si>
    <t>chr1:156020345-156020516</t>
  </si>
  <si>
    <t>CCCTGCAGCCCTCGAAAAACCGGTACAAGCACCAATATATCTACTGCCCTCTTCCTGTCAGAAGCCCCGGGATGCCCACCGGCTGGTGGAGTCTTCTGAGGGGACACCATGTGGCCAGAGCAGGGCTTCCTTGGGGTGCCTGATTTCGGCCGATCTCGGACCTGCAGGAGCC</t>
  </si>
  <si>
    <t>ENST00000488179.6</t>
  </si>
  <si>
    <t>ENSG00000163479</t>
  </si>
  <si>
    <t>SSR2</t>
  </si>
  <si>
    <t>chr1:156261822-156261996</t>
  </si>
  <si>
    <t>GGAGGCTGCAGTGAGCTGAGACTGTGCCATTGCACTCCAGCCTGGGCAACAAGAATGAAACTCCTTCTCAAAAAAAAAAAAAAAAAAAAAAATAGCCAGGCGTGGTGGCATGCGCTTGTAGCCCCAGCTACTGGGGAGGCTCAGTTGGGAGGATTGCTTGAGCCCAGGAGGTCGA</t>
  </si>
  <si>
    <t>ENST00000489907.2</t>
  </si>
  <si>
    <t>ENSG00000198952</t>
  </si>
  <si>
    <t>SMG5</t>
  </si>
  <si>
    <t>chr1:156261996-156262170</t>
  </si>
  <si>
    <t>AGGCTGCAGTGGAGCTGAGGTATGCCACTGCACTGCAGCCTGGGCAACAGTGAGACCTTGTTTCAAAACAAAACAAAAAAAGCCACATTCGGACTGGCTCATGCCTGTAATCTCAGCACTTTGGGAGGCTGAGGCAGGCAGATCACTTGAGGTCAAGAGTTCCAGACCAGCCTGG</t>
  </si>
  <si>
    <t>chr1:156464971-156465121</t>
  </si>
  <si>
    <t>TATTCACCCATTCAGCATTTATTGAGTGCCTACTATGTGCCAGGCACTGGGCGAGGCTCTGGGGACGCATGCATGAACAAGATTACACCCTGGCTTCTTTCAAGCCCTGGATCGAGGCTCATCAGTTTTTGAAACTCCGTCTAGAAGCCTG</t>
  </si>
  <si>
    <t>ENST00000673141.1</t>
  </si>
  <si>
    <t>ENSG00000125462</t>
  </si>
  <si>
    <t>MIR9-1HG</t>
  </si>
  <si>
    <t>chr1:156465121-156465271</t>
  </si>
  <si>
    <t>GCAGGAGAGGTGGGAAGGCTGGACGTGCTGTCCCCACCCAGTCAGCGGATTGGGGTTAAGAGTGAGTAAGTGATCACTGCTCAGCTGAGGGAGAAGCTTCACGGAGGAAGAGGGACTTGAGTTTTGCTCTGAAAGCAGGTCTGGGGTTGGG</t>
  </si>
  <si>
    <t>chr1:156465271-156465421</t>
  </si>
  <si>
    <t>GGGAAGAGGGTACTCCAGGAACTGTGTCAAGTGTGGGTGACTAAGTGGACATATGTGGGTGGAAGCAGAGGTCCCTGGAGGGAGAGACCTTGGCAGAGGTAGGGCTGCAGGGAGAAGCACAGAGGGCTAACTGCCAATCCCCCCAACTGCA</t>
  </si>
  <si>
    <t>chr1:156532961-156533108</t>
  </si>
  <si>
    <t>AGAGGCTGGCATCACCCACCTCAGAAGCAGGCTACGGGTGTTGGAGTCATCAGCATCTGCCTCTAGTCCTTCAAACTTGTTGGTCAGCGTCAGGGACACTTCTAGCTTGCTCAGGTCCGTGTGCCCATCTGCAGCGATGCTCTCACCT</t>
  </si>
  <si>
    <t>ENST00000476565.1</t>
  </si>
  <si>
    <t>ENSG00000183856</t>
  </si>
  <si>
    <t>IQGAP3</t>
  </si>
  <si>
    <t>chr1:158089170-158089336</t>
  </si>
  <si>
    <t>TTCAGAGTAAAACGTCCTATGTCATTTGGCAATGAAAACACTAGAACAGATCATCAGAAGAGGCTGCGTCCTCCTAAAATGATTGCAGCCTTCACCTGCCCTCTCTGGCCTCCACCCCATCCCTGCCCACACCTGCAGAGATGGTGTGTTTACGTGCCAACCTGTGT</t>
  </si>
  <si>
    <t>ENST00000368172.1</t>
  </si>
  <si>
    <t>ENSG00000183853</t>
  </si>
  <si>
    <t>KIRREL1</t>
  </si>
  <si>
    <t>chr1:158089336-158089502</t>
  </si>
  <si>
    <t>TAGAGTCAGAGCATGGACCAAAATGGACTCGGGAACCCCATTTCCCTTCTGGGAATTCACTTGTGGCCCTTCCTGCTTTCTTTCCGATGCCTCCGATGTGGGGCCCTCATGGACCTAGGGGCCCAGGCCTCCTGGCTCCCCACCCGAGGCTGCTCTCTCTGCCCAGG</t>
  </si>
  <si>
    <t>chr1:158089526-158089716</t>
  </si>
  <si>
    <t>CTGCTGAAGTCGGTGACTCAGGCAGACGCTGGCACCTACACCTGCCGGGCCATCGTGCCTCGAATCGGAGTGGCTGAGCGGGAGGTGCCGCTCTATGTGAACGGTGAGTGAGTGGCCTGAGAGGCAGCCGGGCCTGGGCGGGCTGGTACTGCAGTTTTTAACTGGTTCTGACTTGTGTCTTCTTGCTTGCA</t>
  </si>
  <si>
    <t>chr1:160084192-160084459</t>
  </si>
  <si>
    <t>CCTGCAGTGGCGCCTCAGCCTGTTGTTCTTCGTCCTGGCCTACGCGCTCACCTGGCTCTTCTTCGGCGCCATCTGGTGGCTGATCGCCTACGGCCGCGGCGACCTGGAGCACCTGGAGGACACCGCGTGGACGCCGTGCGTCAACAACCTCAACGGCTTCGTGGCCGCCTTCCTCTTCTCCATCGAGACCGAGACCACCATCGGCTACGGGCACCGCGTCATCACCGACCAGTGCCCCGAGGGCATCGTGCTGCTGCTGCTGCAGGCC</t>
  </si>
  <si>
    <t>ENST00000368088.4</t>
  </si>
  <si>
    <t>ENSG00000162728</t>
  </si>
  <si>
    <t>KCNJ9</t>
  </si>
  <si>
    <t>chr1:161311927-161312077</t>
  </si>
  <si>
    <t>GTGCAGTGGTGCAATGATAGCTCACTGCAGCCTCAACCTCCCAGGCTCAAGCGATCCTCCCACTTCAGCCTCCAGATTAGCTGAGCCACAGGCAGCCACCACCATACCCAGCTAATTTTTCAATTTTTTGTAGAGATGAGGATCTCACTGT</t>
  </si>
  <si>
    <t>ENST00000526189.3</t>
  </si>
  <si>
    <t>ENSG00000158887</t>
  </si>
  <si>
    <t>MPZ</t>
  </si>
  <si>
    <t>chr1:161312077-161312227</t>
  </si>
  <si>
    <t>TGTTGCTCAGGTTGATCTTGAACTCCTATACTCAAGTGATCCTTCTGCCTTGGCTTCCCTAAGTACTGGGATTACAGGTGTGAGTCACCGTGCCTGACCTCTAGAAGTTAATGTAAGTGGGGTGGTCATTGTTATTCCTGCTATGAGACCA</t>
  </si>
  <si>
    <t>chr1:161312227-161312377</t>
  </si>
  <si>
    <t>ACTGCAGGCTCACCCAGGTGAAGGACAGTGTCCTGGTACCTTCCTGGCATCTCATTAGACCACAGCCCTGGTGGGTATGGTCATTAGTATTAGATTTGGGTTGTGGAATTCTAAATATGGGATTGCTTATGAAGTCCATAGGCAAAACCAT</t>
  </si>
  <si>
    <t>ENST00000515731.1</t>
  </si>
  <si>
    <t>ENSG00000143252</t>
  </si>
  <si>
    <t>SDHC</t>
  </si>
  <si>
    <t>chr1:161727390-161727687</t>
  </si>
  <si>
    <t>ACCGGGCTGCAGTTCCCGGCGAGCGGCGCCCCGACTGCGGGGCCACCCGCCTGCGCTCCGCCGACGCCCTTGGAACAATCGGCTGGAGCCCTGAAACCCGACGTGGACCTTCTGCTCCGAGAAATGCAGCTGCTCAAAGGCCTTCTGAGCCGGGTGGTCCTGGAATTAAAGGAGCCACAGGCCCTCCGGGAGCTCAGGGGAACGCCCGAGACCCCCACCTCTCACTTTGCTGTGAGCCCGGGAACCCCAGAGACCACTCCTGTGGAGAGCTGAGGGGGCGGCTACCGTCCCCTCTGCA</t>
  </si>
  <si>
    <t>ENST00000495397.1</t>
  </si>
  <si>
    <t>ENSG00000162746</t>
  </si>
  <si>
    <t>FCRLB</t>
  </si>
  <si>
    <t>chr1:162047326-162047468</t>
  </si>
  <si>
    <t>GTTCCAGATGATCCCCAAATATCCTTTTTATTGCTCTTCCTTTTAAAAATGAAACAGAAGCTCAGAAATGTGAACTAATGTTTCGAGGTGGCATAACTACTAAACAGCAGAACCATAATTTGAATTTAGGTATTTTGGCTGCA</t>
  </si>
  <si>
    <t>ENST00000361897.10</t>
  </si>
  <si>
    <t>ENSG00000198929</t>
  </si>
  <si>
    <t>NOS1AP</t>
  </si>
  <si>
    <t>chr1:163645246-163645390</t>
  </si>
  <si>
    <t>CAGCTGCAGGTCTGTTGGAATACCCTGCCGTGTGAGGTGTCAGTGTGCCCCTGCTGGGGGGTGCCTCCCAGTTAGGCTGCTCGGGGGTCAGGGATCAGGGACCCACTTGAGGAGGCAGTCTGCCCATTCTCAGATCTCCAGCTGC</t>
  </si>
  <si>
    <t>ENST00000531529.1</t>
  </si>
  <si>
    <t>ENSG00000143228</t>
  </si>
  <si>
    <t>NUF2</t>
  </si>
  <si>
    <t>chr1:163645390-163645534</t>
  </si>
  <si>
    <t>CGTGCTGGGAGAACCACTGCTCTCTTCAAAGCTGTCAGACAGGGACATTTAAGTCTGCAGAGGTTACTGCTGTCTTTTTGTTTGTCTGTGCCCTGCCCCCAGAGGTGGAGCCTACAGAGGCAGGCAGGCCTCCTTGAGCTGTGGT</t>
  </si>
  <si>
    <t>chr1:164459716-164459858</t>
  </si>
  <si>
    <t>AGCTCAAGGAGGCCTGCCTGCCTCTGTAGGCTCCACCTTTGGGGGCAGGGCACAGACAAACAAAAAGACAGCAGTAACCTCTGCAGACTTAAATGTCCCTGTCTGACAGCTTTGAAGAGAGCAGTGGTTCTCCCAGCATGCAG</t>
  </si>
  <si>
    <t>ENST00000467023.5</t>
  </si>
  <si>
    <t>ENSG00000185630</t>
  </si>
  <si>
    <t>PBX1</t>
  </si>
  <si>
    <t>chr1:164459858-164460000</t>
  </si>
  <si>
    <t>GCTGGAGATCTGAGAACAGGCAGACTGCCTCCTCAAGTGGGTCCCTGACCCCTGACCCCCAAGCAGCCTAACTGGGAGGCACCCCCCAGCAGGGGCACACCGACATCTCACACAGCAAGGTATTCCAACAGACCTGCAGCTGA</t>
  </si>
  <si>
    <t>chr1:165207863-165208017</t>
  </si>
  <si>
    <t>GCCTGCAGCTCAGGAGCCCTCAACCCTCTCACAAGTTCCTCGTGGCTCAGTCTTCCCTTGAAGGCCTTATTTCTCCAGTGGGTGTGGTCTAGGCTTCACTGAGTCCAGATATGTCATCCAAAGAGCTGGGTAGTGGGAGGCCTCTGGTAGGAACA</t>
  </si>
  <si>
    <t>ENST00000457106.1</t>
  </si>
  <si>
    <t>LMX1A-AS2</t>
  </si>
  <si>
    <t>LMX1A</t>
  </si>
  <si>
    <t>chr1:165356402-165356555</t>
  </si>
  <si>
    <t>GAGCGCTGCTGGAAGCTTCTGCCCGGGAAGGCGTCGCCCCCGAGACTGCAGCCGGAGGAGCCGCCCTCGGCTTCGGAGCGCCGGGGAGGGAGCCGGAGCGAACGCCGGCCGCTGGCTCTGCTCCTCGGCGCGCCCAGGCTGGGCCGGGACGTGG</t>
  </si>
  <si>
    <t>ENST00000342310.7</t>
  </si>
  <si>
    <t>ENSG00000162761</t>
  </si>
  <si>
    <t>chr1:165356555-165356708</t>
  </si>
  <si>
    <t>GTCGCGAGCTGCCGGCCTTCCCGGGACGTCCTACCAGCCCGCGTCGCTCCTCAGCGGGAGGAGAGGGCCAGTTGCTTCTCCAAGGCTAGGAGGGAAGGCAGAGGCCCAGGGTCCTGGGTGCGAGTCGGCCCTGCTTCGCCGGGGCGGATCCTGC</t>
  </si>
  <si>
    <t>chr1:165424791-165424933</t>
  </si>
  <si>
    <t>ATCCCTCTCAGACCAGTCCTGGGTGAGGAAGGCAGGATGCATAGGAATAATCTGCCCAGACGATCCAGAGTCCAGCTCACTGTAGCTAACACCAAGGCCTTTTTTCCAGTGTCATCTCGTTAACCGAGCAAAGCATTGCTGCA</t>
  </si>
  <si>
    <t>ENST00000470566.1</t>
  </si>
  <si>
    <t>ENSG00000143171</t>
  </si>
  <si>
    <t>RXRG</t>
  </si>
  <si>
    <t>chr1:165761472-165761625</t>
  </si>
  <si>
    <t>CTGCAGTGAGCTGTGTTCACTTCACTGCACTCCAGCCTATGCGAGAGCGAGACCCTGTCGCCAAAATAAAATAAAACAAAACATCATGTACATGGAAAGAGAGAGAGAAAGATTTTGAATGAACATACTAGTGAGAGATCATAAAAGAAAAATG</t>
  </si>
  <si>
    <t>ENST00000481278.5</t>
  </si>
  <si>
    <t>ENSG00000143183</t>
  </si>
  <si>
    <t>TMCO1</t>
  </si>
  <si>
    <t>chr1:165830992-165831173</t>
  </si>
  <si>
    <t>CTGCAGGTCTAGAGGCTGAGGTGGGAGGAATGCTTGAGTATGGGAGGTCGAGGCTGCAGTGAGCTGTGATTGTGCCACTACACTCCAGCCTGGGTGACAGAGCAAGACCTGTCTCGAACAAAAACCAAAAAAGGTTATGGCTGAGTACGGTGGCTCACACCTCTAGTCCCAGCACTTTGGGA</t>
  </si>
  <si>
    <t>ENST00000642653.1</t>
  </si>
  <si>
    <t>ENSG00000143179</t>
  </si>
  <si>
    <t>UCK2</t>
  </si>
  <si>
    <t>chr1:165831173-165831354</t>
  </si>
  <si>
    <t>AGGCCAAGGAAGGAGGATGCCTTCAAAACCAGCCTGGGCAACAGAGAGAGACCCCGTCTCTACGAAAAATTAAAAATTAGCCATGTATGTGCCACCAGCTTCTCAGGAGGCTGAGGCAGGAGGATGGCTTGAGCCTAGGACTTGGAGGCTGCAGTGAGCTTTGATGGTGCCACTGTACTCCA</t>
  </si>
  <si>
    <t>chr1:167788925-167788981</t>
  </si>
  <si>
    <t>TAGCCTTGAACTCTTGGGCTCAAGTGATTCTCCCTCCTCAGCCTCCCGAGTAGCTGG</t>
  </si>
  <si>
    <t>ENST00000498279.1</t>
  </si>
  <si>
    <t>ENSG00000197965</t>
  </si>
  <si>
    <t>MPZL1</t>
  </si>
  <si>
    <t>chr1:167789002-167789153</t>
  </si>
  <si>
    <t>CTGCAGCTGGCAAGAATCACCTTCTTTATAAAGCGTCAGTCATGCTTCCAGCAAGAGGCAGCATCAGTCATGGCTTTATAACAGCTTCATGGTGCCTCAAAGACTGTTGAGGTTAATGAGAGCCTAGATTAGACAGTTTGGCTGTCCTTCCC</t>
  </si>
  <si>
    <t>chr1:167855568-167855756</t>
  </si>
  <si>
    <t>CTGCAGGTTAAAGTGAGTATACCCATACCCCCCATGATGAAAGGGAAATAGAGCTTTTCACTAAGCAAAGTTTAAGAAGGCGTAACAGGGAGGCAACATGGAAAAGGTGAGCAACATCCATCCTACCAAGCATTATGAATGGCTCCTTCAAAAGGTGGACCAGACCAAGCATGGTGGCTCACACCTGTA</t>
  </si>
  <si>
    <t>ENST00000485964.5</t>
  </si>
  <si>
    <t>ENSG00000143199</t>
  </si>
  <si>
    <t>ADCY10</t>
  </si>
  <si>
    <t>chr1:167855756-167855944</t>
  </si>
  <si>
    <t>AATCCCAGCATTTTGGGAGGCTGAGATGGGAGGATTGCTTGAGCCCAGGAGTTCATGATCAGCCTGGGCAACACTGTGAGACCCCATCTCTACAGAAATAAAAAATTTACCGGAGGTGCACACCTGTAGTTCTGGTACTCAGAAAGCTGAGGCAGGAGGATGGCTTGAGCCCAGGAGGTCAAGGCTGCA</t>
  </si>
  <si>
    <t>chr1:167888703-167888841</t>
  </si>
  <si>
    <t>CGTCTCTATTAAAAACACAAAAAATTAGCGGGGCGTGGTGGCGGGCGCCTGTGGTCCCAGCTACTCAGGAGGCTGAGGCAGGAGAATAGAGTGAACCCGGGAGGCGGAGCGTGCAGTGAGCCGAGACAGCGCAACTGCA</t>
  </si>
  <si>
    <t>ENST00000476818.2</t>
  </si>
  <si>
    <t>chr1:167972076-167972228</t>
  </si>
  <si>
    <t>GAACTCCTGACTTCAGGTGATCCAGCTGCCTTGGCCTCCCAAAGTGCTGAGATTACAAGGCATGAGCCGCCATGCCTGGCCCAGCTATCAAAAATTATAACTTCCCAAGTACACATAAATATTTTTAATCAGCCTTATTGCTGTTTATCTGCA</t>
  </si>
  <si>
    <t>ENST00000491067.1</t>
  </si>
  <si>
    <t>ENSG00000143164</t>
  </si>
  <si>
    <t>DCAF6</t>
  </si>
  <si>
    <t>chr1:169463017-169463256</t>
  </si>
  <si>
    <t>AGTGGCTCATGCCTGTAATCCCAGCACTTTGGGAGGCCGAGGCGGGCGGATCACGAGGTCAGGAGATCGAGACCATCCTGGCTAACACCGTGAAACCCCATCTCTACTAAAAATACAAAACATTAGCCGGGCGTGGTGGCAGGTGCCTGTAGTCCCAGCTACTCGGGAAGCTGAGGCAGGAGAATGGCGTGAACCCAGGAGGCAGAGTTTGCAGTGAGCCGAGATTGCCACTGCACTGCA</t>
  </si>
  <si>
    <t>ENST00000545005.5</t>
  </si>
  <si>
    <t>ENSG00000117477</t>
  </si>
  <si>
    <t>CCDC181</t>
  </si>
  <si>
    <t>chr1:169612310-169612468</t>
  </si>
  <si>
    <t>AGCTGCAGCTAGACTGATGCTGGAATGCTTTTGCAGAATGAAGGCAGGTCATGTTTCCTCGTTCAGGAATCTTCAGGGGTGGGCACTGGGCAGCTAAAACCAACCACAGAATAATAGTGTGAGTCCTTGGACAAATTTTGTCCATCACCTTGGAAGCCT</t>
  </si>
  <si>
    <t>ENST00000426706.6</t>
  </si>
  <si>
    <t>ENSG00000174175</t>
  </si>
  <si>
    <t>SELP</t>
  </si>
  <si>
    <t>chr1:169612468-169612626</t>
  </si>
  <si>
    <t>TTCAAATTCTGCAGCAGTCACACCTTCCCAAAGTGGCAGGCAGGTTGATGCACTAGAATGGTTAAATGGTGTTTTCAATAGCTGCTTGGAAAGATCAAACACCCTTGTTTTTCATGTAGAGAAGTTAGGTAAAATTATCAAATTAATAATTCTTAACCC</t>
  </si>
  <si>
    <t>chr1:169794352-169794541</t>
  </si>
  <si>
    <t>TGGTGTGTGTAAATTCATCCAAGACTTCACTCCAAACATTTAGTCGAGAACAGCAGCCCTAAGTGTATAGAAGTGGGGGTAATTTGGCAATAATTAGTAAAGACTAATTCGGTGGCAGAGCAAACGCAAACTAGGGCACTGCAGTAGTTTGGAGAGACCTGTAGAAATAAGAAGCAACTTTATTGAGAAT</t>
  </si>
  <si>
    <t>ENST00000303469.6</t>
  </si>
  <si>
    <t>ENSG00000171806</t>
  </si>
  <si>
    <t>METTL18</t>
  </si>
  <si>
    <t>chr1:169794541-169794730</t>
  </si>
  <si>
    <t>TCTTCTATCTACTGCGCTAGACACTATACCATCTGCCTCAATTTTCACAGTTCTGGCAAGTGGGATCTTTGTTCCCTTTATACAAGATTTACAATTTGGGGGAGAGGCGGGTCACCCAGTCCCGCGGCTAGGAACGCGCCTCTTTCCTCTCCCATCACGCTGCAAGGCTTGGAGTCACTTCCGGCTGCAG</t>
  </si>
  <si>
    <t>ENST00000472795.5</t>
  </si>
  <si>
    <t>ENSG00000000460</t>
  </si>
  <si>
    <t>C1orf112</t>
  </si>
  <si>
    <t>chr1:170660157-170660438</t>
  </si>
  <si>
    <t>ATCAGTTCTGCAGGGTGTTTGCCTTTGTGATTTGCTTCCTAGGAGACTGTCCCAACGCGTCCCGCAGCCCACCCTGCCTCGAAACTCCCTGCGGTGATGTCGGGGCTAGAGGAATCCAGGGCTTGGTCCCTGCAGCTGAGGCCTACGGGATATCCCAGGAAAGAGCAGCCTCTCCGTAGTGGTGAAGAGTCTCTCAAGCCTTAGCGCTCTGGTGACCTCCGCGGGATTCTGAGAAAAGCACTGCGGAACGGCGGGAGCGGGCCCTGCTGCTTGCTTCGCGCC</t>
  </si>
  <si>
    <t>ENST00000553786.1</t>
  </si>
  <si>
    <t>ENSG00000116132</t>
  </si>
  <si>
    <t>PRRX1</t>
  </si>
  <si>
    <t>chr1:170660469-170660622</t>
  </si>
  <si>
    <t>CCCGACGCAGCTCTTCCCTTTTCCTGAATACCCTGGGACTCTGCTCCCGAGTTCCAGCTCCGAGGACTCAAAGACAGTCTCCGTTCCTCACTCTTCAAAGACCACCTCCTTTTCTAGAGGTGGGCTCCCCGACCTTGCGCTTCTAGAGCTGCAG</t>
  </si>
  <si>
    <t>chr1:171169462-171169613</t>
  </si>
  <si>
    <t>CTGCAGCAGGCCTGGGGCTGAGCAAGGCCCAGTTTGGGGCATCGCCAGCCAGACACTTCCAGCTGGCAAAAGTGACAGAATAATCCTGTATCAGCAACACTATTAACTATAGTCCACATGCTGCATATCAGACCTCTAGATTTATTCATCTG</t>
  </si>
  <si>
    <t>ENST00000633725.1</t>
  </si>
  <si>
    <t>ENSG00000117507</t>
  </si>
  <si>
    <t>FMO6P</t>
  </si>
  <si>
    <t>chr1:171307130-171307428</t>
  </si>
  <si>
    <t>AGGTAGACATGGGGAAGTTTTCAGATGATCCTGATAGGTATTTAGATGTCCTACAGGGTCTAGGGCAAACCTTTGACCTCACTTGGAGAGATGTCATGCTATTGTTAGATCAAACCCTGGCCTTTAATGAAAAGAATGTGGCTTTAGCTGCAGCCTGAGAGTTTGGAGATACCTGGTACCTTAGTCAAGTAAATGATAGAATGACAGCCGAAGAAAGGGACAAATTCCCTACCAGTCAGCAAGCCATCCCCAGTATGGATCCCCACTGGGACCTCGACTCAGATCATGGGGACTGGAGT</t>
  </si>
  <si>
    <t>ENST00000367749.4</t>
  </si>
  <si>
    <t>ENSG00000076258</t>
  </si>
  <si>
    <t>FMO4</t>
  </si>
  <si>
    <t>chr1:171307642-171307793</t>
  </si>
  <si>
    <t>CAGCCACAGATATCAGGAGAAAGCTCCAAAAGCAAGCCCTGGGCCCTGAACAAAATCTGGAGGCATTATTAAACCTGGCAACCTTGGTGTTCTATAATAGGGACCAAGAGGAACAGGCCAAAAAGGAAAAGTGAGATCAGAGAAAGGCTGCA</t>
  </si>
  <si>
    <t>chr1:171374144-171374317</t>
  </si>
  <si>
    <t>TCTGCAGACTTAAATGTCCCTGTCTGACAGCTTTGAAGAGAGCAGTGGTTCTCCCAGCACGCAGCTGGAGATCTGAGAACGGGCAGACTGCCTCCTCAAGTGGGTCCCTGACCCCTGACCCCTGAGCAGCCTAACTGGGAGGCACCCCCCAGCAGGGGCACACTGACACCTCAC</t>
  </si>
  <si>
    <t>ENST00000649925.1</t>
  </si>
  <si>
    <t>TOP1P1</t>
  </si>
  <si>
    <t>chr1:171374317-171374490</t>
  </si>
  <si>
    <t>CATGGCAGGGTATTCCAACAGACCTGCAGCTGAGGGTCCTGTCTGTTAGAAGGAAAACTAACAAACAGAAAGGACATCCACACCAAAAACCCATCTGTACATCACCATCATCAAAGACCAAAAGTAGATAAAACCACAAAGATGGGGAAAAAACAGAACAGAAAAACTGGAAAC</t>
  </si>
  <si>
    <t>chr1:172986366-172986531</t>
  </si>
  <si>
    <t>GAGTTTCCAGTCTTTCTGTTCTGTTTTTTCCCCGTCTGTGTGGTTTTATCTACTTTTGGTCTTTGATGATGGTGATGTACAGATGGGTTTTCGGTGTGGATGTCCTTTCTGTTTGTTAGTTTTCCTTCTAACAGACAGGACCCTCAGCTGCAGGTCTGTTGGAATA</t>
  </si>
  <si>
    <t>ENST00000404377.5</t>
  </si>
  <si>
    <t>ENSG00000120337</t>
  </si>
  <si>
    <t>TNFSF18</t>
  </si>
  <si>
    <t>chr1:172986531-172986696</t>
  </si>
  <si>
    <t>ACCCTGCCGTGTGAGGTGTCAGTGTGCCCCTGCTGGGGGGTGCCTCCCAGTTAGGCTGCTCGGGGGTCAGGGGTCAGGGACCCACTTGAGGAGGCAGTCTGCCCGTTCTCAGATCTCCAGCTGCGTGCTGGGAGAACCACTGCTCTCTTCAAAGCTGTCAGACAGG</t>
  </si>
  <si>
    <t>chr1:172986696-172986861</t>
  </si>
  <si>
    <t>GGACATTTAAGTCTGCAGAGGTTACTGCTGTCTTTTTGTTTGTCTGTGCCCTGCCCCCCAGAGGTGGAGCCTACAGAGGCAGGCAGGCCTCCTTGAGCTGTGGTGGGCTCCACCCAGTTCGAGCTTCCTGGCTGCTTTGTTTACCTAAGCAAGCCTGGGCAATGGC</t>
  </si>
  <si>
    <t>chr1:174614524-174614805</t>
  </si>
  <si>
    <t>TTCAGCTTTGGTGAATCTGACATTTATGTGGCTTGGAGTTGCTCTTCTTGAGGAGTATCTTTGTGGCATTCTCTGTATTTCCTGAATCTGAATGTTGGCCTGCCTTGCTAGATTGGGGAAGTTCTCCTGAATAACATCCTGCAGAGTGTTTTCCAACTTGGTTCCATTCTCCCCGTCACTTTCAGGTACACCAATCAGACGTAGATTTGGTCTTTTCACATAGTCCCATATTTCTTGGAGGCTTTGCTCATTTCTTTTTATTCTTTTTTCTCTAAACTTCCC</t>
  </si>
  <si>
    <t>ENST00000474375.6</t>
  </si>
  <si>
    <t>ENSG00000152061</t>
  </si>
  <si>
    <t>RABGAP1L</t>
  </si>
  <si>
    <t>chr1:175073446-175073591</t>
  </si>
  <si>
    <t>TTCCAGAGCTTTTCTGGTGGCTTTTGGTCTTAGAAGAGAATTGCTTTTGTGAAAGCAAGTCCATTTCAGTATTGAGCCTCAGTCTCTCATCCAGGCCACATCTTTTCTTCTTTCTCAGCTCAGACCTGATGCTGGAACCTGCAGAG</t>
  </si>
  <si>
    <t>ENST00000621086.1</t>
  </si>
  <si>
    <t>ENSG00000120332</t>
  </si>
  <si>
    <t>TNN</t>
  </si>
  <si>
    <t>chr1:175403381-175403560</t>
  </si>
  <si>
    <t>GCAGAGCCCCCGGGAGCTGCAGTCTGTTGGGCACCGGAGTTCGGAACAGTCATCCCCGCTGTACTCGCTGTCACAGATGCACTGGCCATCCACACACACCCCCCGGCTGGAGCAACCCAGCGGGCAGTAGGGCTCCGAGCAATTCTTGCCAAACCAGCCTTCGTTGCAGATGCAGCCACA</t>
  </si>
  <si>
    <t>ENST00000422274.2</t>
  </si>
  <si>
    <t>ENSG00000116147</t>
  </si>
  <si>
    <t>TNR</t>
  </si>
  <si>
    <t>chr1:175403560-175403739</t>
  </si>
  <si>
    <t>AGGACTCAAAGCTAAAGTTGCCGTGGCCACTGCAGTGAGGGATATAGTCCAGTTGTCCTGGAATGGTCAAGGAGAAGGTCAAAGAGCAGCAGTGGCCTCTCCTGTCAATGGTGCTGGGGAAGGATGGGCAAAGGCCTCTCTACTCATTCTCTGACCAGATTTCTGTTGCTGAGAGTGAAG</t>
  </si>
  <si>
    <t>chr1:175494210-175494379</t>
  </si>
  <si>
    <t>GCTGCAGTTCTATGGGCACAGGTGGCACTGGCAGATGCAAGTCCTTTCCATTCATGTGGGTAAACAGTAAACATTATATTAAAATATTCATCACCAGGCCCTCTGTCTGAATGTTAATCTGGGGCGGGAGCTGATTCATAGTCCCCGGCACCAGCTCCTGGGCAAAGCCC</t>
  </si>
  <si>
    <t>chr1:176261176-176261351</t>
  </si>
  <si>
    <t>GAGTTTCCAGTTTTTCTGTTCTGTTTTTTCCCCATCTTTGTGGTTTTATCTACTTTTGGTCTTTGATGATGGTGATGTACAGATGGGTTTTCGGTGTAGATGTCCTTTCTGGTTGTTAGTTTTCCTTCTGACAGACAGGACCCTCAGCTGCAGGTCTGTTGGAATACCCTGCCGTG</t>
  </si>
  <si>
    <t>ENST00000367669.8</t>
  </si>
  <si>
    <t>ENSG00000143207</t>
  </si>
  <si>
    <t>COP1</t>
  </si>
  <si>
    <t>chr1:176261351-176261526</t>
  </si>
  <si>
    <t>GTGAGGTGTCAGTGTGCCCCTGCTGGGGGGTGCCTCCCAGTTAGGCTGCTCGGGGGTCAGGGGTCAGGGACCCACTTGAGGAGGCAGTCTGCCTGTTCTCAGATCTCCAGCTGCGTGCTGGGAGAACCACTGCTCTCTTCAAAGCTGTCAGACAGGGACACTTAAGTCTGCAGAGG</t>
  </si>
  <si>
    <t>chr1:176552433-176552575</t>
  </si>
  <si>
    <t>TTTCTCTCTCCCCTTTCCCATCTCCTCATCCCCTCTCCTCTCTCTCCTCGCTTTCCTCTTTTCCCTTTCCCTCCCTTTCCCTCTCCGTCCTGGTCCTTGTTTATCTGTAAGCTCCAATTTCTTGCCTTATAGATTTACCTGCA</t>
  </si>
  <si>
    <t>ENST00000486075.1</t>
  </si>
  <si>
    <t>ENSG00000116183</t>
  </si>
  <si>
    <t>PAPPA2</t>
  </si>
  <si>
    <t>chr1:176915941-176916092</t>
  </si>
  <si>
    <t>CTGCAGGGAGGTATTAGAATGTTTTACAAACCCGAAACTTGCCCATTCTCAGTCTTTCACCCATGTCCCTGGTTTATCTCCACCCAAATGGCTTTCAATGGAAAAATCACTGGGATCTTTACTACAGTGAATCTGAAAACTGGAGTTAGAAA</t>
  </si>
  <si>
    <t>ENST00000365739.4</t>
  </si>
  <si>
    <t>ENSG00000202609</t>
  </si>
  <si>
    <t>MIR488</t>
  </si>
  <si>
    <t>chr1:177738080-177738237</t>
  </si>
  <si>
    <t>CTGCAGATACCTGAGAACCACAGAAAATAGGTCTAACTTCCAACCCCAGTATGTTGTTAAAAACTACAATGAAGTGGAAGCCAACTACAATCTCTTGTTTAGATTGTGTTCCCCACCCTCAGAGGTAGCAGAGCAGTTCTGTGCAAACTGCTGCAGAT</t>
  </si>
  <si>
    <t>ENST00000670282.1</t>
  </si>
  <si>
    <t>ENSG00000236720</t>
  </si>
  <si>
    <t>LINC01741</t>
  </si>
  <si>
    <t>chr1:178319880-178320056</t>
  </si>
  <si>
    <t>GAGTTTCCAGTTTTTCTGTTCCGTTTTTTCTCCATCTTTGTGGTTTTATCTACTTTTGGTCTTTGATGATGGTGATGTACAGATGGGTTTTCGGTGTGGATGTCCTTTCTGTTTGTTAGTTTTCCTTCTAACAGACAGGACCCTCAGCTGCAGGTCTGTTGGAATACCCTGCCATGT</t>
  </si>
  <si>
    <t>ENST00000462775.5</t>
  </si>
  <si>
    <t>ENSG00000075391</t>
  </si>
  <si>
    <t>RASAL2</t>
  </si>
  <si>
    <t>chr1:178320056-178320232</t>
  </si>
  <si>
    <t>TGAGGTGTCAGTGTGCCCCTGCTGGGGGGTGCCTCCCAGTTAGGCTGCTCGGGGGTCAGGGGTCAGGGACCCACTTGAGGAGGCAGTCTGCCGGTTCTCAGATCTCCAGCTGCGTGCTGGGAGAACCACTGCTCTCTTCAAAGCTGTCAGACAGGGACATTTAAGTCTGCAGAGGTT</t>
  </si>
  <si>
    <t>chr1:178992682-178992858</t>
  </si>
  <si>
    <t>TAGAGTTTCCAGTTTTCTGCTCTGTTTTTTCCCCATCTTTGTGGTTTTATCTACTTTTGGTCTTTGATGATAGTGATGTACAGATGGGTTTTTGGTGTGGATGTCCTTTCTGTTTGTTAGTTTTCCTTCTAAAAGACAGGACCCTCAGCTGCAGGTCTGTTGGAGTACCCAGCCATG</t>
  </si>
  <si>
    <t>ENST00000440702.5</t>
  </si>
  <si>
    <t>ENSG00000116199</t>
  </si>
  <si>
    <t>FAM20B</t>
  </si>
  <si>
    <t>chr1:178992858-178993034</t>
  </si>
  <si>
    <t>GTGAGGTGTCAGTGTGCCCCTGCTAGGGGGTGCCTCCCAGTTAGGCTGCTCGGGGGTCAGGGGTCAGGGACCCACTTGAGGAGGCAGTCTGCCCATTCTCAGATCTCCAGCTGCGTGCTGGGAGAACCACTGCTCTCTTCAAAGCTGTCAGACAGGGACATTTAAGTCTGCAGAGAT</t>
  </si>
  <si>
    <t>chr1:179944987-179945129</t>
  </si>
  <si>
    <t>TACTACCCATTCTTTTATTGATGGACATGTTATTTCCTATTTTTGCTATTATAAACGATGCTTCTGTAAAATTCCTTGTACTTGTCTCCTTGTGCACCTGGGTGAGTTTCTTACGGCGGCGAACCATTTAATCCAAGTCTGCA</t>
  </si>
  <si>
    <t>ENST00000567486.2</t>
  </si>
  <si>
    <t>LOC101928933</t>
  </si>
  <si>
    <t>chr1:180422204-180422404</t>
  </si>
  <si>
    <t>CTTTTTTCTTTTTTTTTTTTGAGATGGAGTCTCGCTCTTTCACCCAGGCTGCAGTGCAGTGGCATGATTTCGGCTCACTGCAACCTCCACCTCCCGGGTTCAAGCAATTCTCCTGCCTCTGACTTCTGAGCAGCTAGGATTACAAGCGCACACCACCACTCACGGCTAATTTTTGTATTTTTTGCAGAGATGGGGTTTCAA</t>
  </si>
  <si>
    <t>ENST00000496993.5</t>
  </si>
  <si>
    <t>ENSG00000230124</t>
  </si>
  <si>
    <t>ACBD6</t>
  </si>
  <si>
    <t>chr1:180422430-180422729</t>
  </si>
  <si>
    <t>TCCTGACCTCAGGTGATCCACCCGTCTTGGCCTTCGAAGGTGCTCCCAAGGCCACCCTGTGAGCCACCACACCTGGCCCATCCCTTTTCTTTTTTACAGAAGTCCGTAATGCTCAATTAATTTACCCTGAAATGGCAGACAACCACAGCTGCAGACCTCAATCTACAATACGTATTAAGCAATTCAACTTTTTCTTATAATGTCATGACATTTCTCTGCTTTTTGGGAGTACTTCCAGCATCACTAGTGGTACTTCATATGGGTCTCATGGTGTTATTCAAGGTTTAGAGTATAGTGCTA</t>
  </si>
  <si>
    <t>chr1:180610939-180611093</t>
  </si>
  <si>
    <t>ACTGCAGCCTCGACCTCCCAGGCTCAAGCAATCCTCCCACCTCAGCCTCCTGTGTAGCTGGGACTACAGGTGGTCCCACCATGCCCAGCTAATTAAAAAAAAAATTATTTGTAGAGACAGGGTTTCACCATGTTGCCATGGTGGATGTACCCATC</t>
  </si>
  <si>
    <t>ENST00000367590.9</t>
  </si>
  <si>
    <t>ENSG00000143324</t>
  </si>
  <si>
    <t>XPR1</t>
  </si>
  <si>
    <t>chr1:180611111-180611264</t>
  </si>
  <si>
    <t>GCTCAAGTAATCTGCCTGCGTTGGCCTCCCAAAGTGCTGGGATTTCAGGCATGAGCCATCACCCCCAGCCCCTCCCCTCTTCTTTGAACCAAAGCAACATTTCCTTTCTTCCCCAGCAACAGCAGCAAATATGTGGGTGGCTATTTGGCTGCAG</t>
  </si>
  <si>
    <t>chr1:180764464-180764697</t>
  </si>
  <si>
    <t>TTTTGTTTCTGTTTTTGTTTTTTGAGATGGGGGTCTCACTCTGTCACCCAGGCTGGATTGCAGTAGTGCGATCATGGCTCACTGCAGCCTCGACTTCCTGAGCTCAAGCAATCCTCCCACCTCAGCCTCCCATGTAGCTGGGACTACAGGCATGTACTACCATGCCTGGCTAATGTTTGTATTTTTTGTAGAGGTGGGGTTTTGCCGTGTTGCCCAGGCTGGTCTTAAACTCCT</t>
  </si>
  <si>
    <t>ENST00000498177.1</t>
  </si>
  <si>
    <t>chr1:180764775-180765065</t>
  </si>
  <si>
    <t>GATAATTTTTTTTCTTTTTTTTTTTTTTTGAGACAGGGTCTTGCTCTGTCGCCTAGGCTGGAGTGCAGTGGCGCAATCTGGGCTCACTGCAAGCTCCACCTCCCGGGTTCACGCCATTCTCCTGCCTCAGCCTCCTGAGTAGCTGGGACTGCAGGCGCCCACCACCACACCCAGCTAATTTTTTATATTTTTAGTAGAGACGGGGTTTCACTGTTTTAGCCAGGATGGTCTCGATCTCCTGACCTCGTGATCCACCCGCCTTGGCCTCCCAAAGTGCTAGGATTACAGGCG</t>
  </si>
  <si>
    <t>chr1:180871903-180872072</t>
  </si>
  <si>
    <t>GAGTTTCCAGTTTTTCTGTTCTGTTTTTTCCCCATCTTTGTGGTTTTATCTACTTTTGGTCTTTGATGATGGTGATGTACAGATGGGTTTTCGGTGTAGATGTCCTTTCTGGTTGTTAGTTTTCCTTCTAACAGACAGGACCCTCAGCTGCAGGTCTGTTGGAATACCCT</t>
  </si>
  <si>
    <t>ENST00000464817.1</t>
  </si>
  <si>
    <t>chr1:180872072-180872241</t>
  </si>
  <si>
    <t>TGCTGTGTGAGGTGTCAGTGTGCCCCTGCTGGGGGGTGCCTCCCAGTTAGGCTGCTCGGGGGTCAGGGGTCAGGGACCCACTTGAGGAGGCAGTCTGCCCGTTCTCAGATCTCCAGCTGCGTGCTGGGAGAACCACTGCTCTCTTCAAAGCTGTCAGACAGGGACACTTA</t>
  </si>
  <si>
    <t>chr1:180872241-180872410</t>
  </si>
  <si>
    <t>AAGTCTGCAGAGGTTACTGCTGTCTTTTTGTTTGTCTGTGCCCTGCCCCCAGAGGTGGAGCCTACAGAGGCAGGCAGGCCTCCTTGAGCTGTGGTGGGCTCCACCCAGTTCGAGCTTCCCAGCTGCTTTGTTTGCCTAAGCAAGCCTGGGCAATGGCGGGCGCCCCTCCC</t>
  </si>
  <si>
    <t>chr1:180947062-180947211</t>
  </si>
  <si>
    <t>ACACTTGAGCAGGGCCGTGGATGGGGCGAGGAAGGGGCCCCATGGGTGTCTGGGGAAGAGCATTCCGGCAGACTGAACAGCAAGTGCGGAGCCCTGGTGGAGGGGCGAGCCTGGCCTGTGAGAACTGTGAGGGTCAGGCTGGACACTGCA</t>
  </si>
  <si>
    <t>ENST00000461346.1</t>
  </si>
  <si>
    <t>ENSG00000135835</t>
  </si>
  <si>
    <t>KIAA1614</t>
  </si>
  <si>
    <t>chr1:181427952-181428103</t>
  </si>
  <si>
    <t>CTGCAGAGTATTCCTCAGCATGACTGAACCACAGTTTATTCCAGCAACCCTATCAATGGATGTTCCCAGTTGCTTTGCAGTTACCAGCTGTGCTGTAGTAAGCCTCCCCTACATGCCTTTAGGATGTGCACTTTCATTTCTGTAGGGTCAAG</t>
  </si>
  <si>
    <t>ENST00000533229.1</t>
  </si>
  <si>
    <t>ENSG00000198216</t>
  </si>
  <si>
    <t>CACNA1E</t>
  </si>
  <si>
    <t>chr1:181582272-181582436</t>
  </si>
  <si>
    <t>ACTCTGCAGTTCTCACCAGCTGTGGGAGGCAGCAGGAAGGAGGGGAGGGAGGCAAGGTTGATGAGTGCAGTCACTCCTCATTTGAGATGTAAAGGTTGTCTTGAGGCCATGCCACTCAAATTAGCCAGGCACCTCTAGGAATTGCAGCACTGGCCCTGCAGTGGC</t>
  </si>
  <si>
    <t>ENST00000700187.1</t>
  </si>
  <si>
    <t>chr1:181986953-181987106</t>
  </si>
  <si>
    <t>TGGATTTTTCTTTCCTTTTTTGTTTTCCCTCTCCTCTTCTTGGCCCATTTTCTCACTGTCCCGCTCAGACCCACAGCCAGTCTCGCCAGCAACTGTCTTGTCAGCACATTACATAACTTTGTGTCTTTGTCTTTATCCTGTGCTCACTCTGCAG</t>
  </si>
  <si>
    <t>ENST00000339948.3</t>
  </si>
  <si>
    <t>ENSG00000179930</t>
  </si>
  <si>
    <t>ZNF648</t>
  </si>
  <si>
    <t>chr1:184846186-184846368</t>
  </si>
  <si>
    <t>AAAAGACAGCAGTAACCTCTGCAGACTTAAGTGTCCCTGTCTGACAGCTTTGAAGAGAGCAGCGGTTCTCCCAGCACGCAGCTGGAGATCTGAGAACGGGCAGACTGCCTCCTCAAGTGGGTCCCTGACCCCTGACCCCCGAGCAGCCTAACTGGGAGGCACCCCCCAGCAGGGGCACACTGA</t>
  </si>
  <si>
    <t>ENST00000487074.5</t>
  </si>
  <si>
    <t>ENSG00000135842</t>
  </si>
  <si>
    <t>NIBAN1</t>
  </si>
  <si>
    <t>chr1:184846368-184846550</t>
  </si>
  <si>
    <t>ACACCTCACACGGCAGGGTATTCCAACAGACCTGCAGCTGAGGGTCCTGTCTGTTAGAAGGAAAACTAACAACCAGAAAGGACATCTACACCGAAAACCCATCTGTACATCACCATCATCAAAGACCAAAAGTAGATAAAACCACAAAGATGGGGAAAAAACAGAACAGAAAAACTGGAAACT</t>
  </si>
  <si>
    <t>chr1:185001964-185002134</t>
  </si>
  <si>
    <t>GGGAGGGGCGCCCGCCATTGCCCAGGCTTGCTTAGGTAAACAAAGCAGCCGGGAAGCTCCAACTGGGTGGAGCCCACCACAGCTCAAGGAGGCCTGCCTGCCTCTGTAGGCTCCACCTCTGGGGGCAGGGCACAGACAAACAAAAAGACAGCAGTAACCTCTGCAGACTTA</t>
  </si>
  <si>
    <t>ENST00000566476.2</t>
  </si>
  <si>
    <t>LINC01633</t>
  </si>
  <si>
    <t>chr1:185002134-185002304</t>
  </si>
  <si>
    <t>AAATGTCCCTGTCTGACAGCTTTGAAGAGAGCAGTGGTTCTCCCAGCATGCAGCTGGAGATCTGAGAATGGGCAGACTGCCTCCTCAAGTGGGTCCCTGACCCCTGACCCCCGAGCAGCCTAACTGGGAGGCACCCCCTAGCAGGGGCACACTGACACCTCACACAGCCGG</t>
  </si>
  <si>
    <t>chr1:185002304-185002474</t>
  </si>
  <si>
    <t>GGTACTCCAACAGACCTGCAGCTGAGGGTCCTGTCTGTTAGAAGGAAAACTAACAAGCAGAAAGGACATCCACACCAAAAACCCATCTGTACATCACCATCATCAAAGACCAAAAGTAGATGAAACCACAAAGATGGGGAAAAAACAGAGCAGAAAAACTGGAAACTCTAA</t>
  </si>
  <si>
    <t>chr1:185070618-185070781</t>
  </si>
  <si>
    <t>AGACTGCAGTATTTTCTTTTCTTTTTTTTTTTTTTTTTTGAGACCGAGTCTTGCTGTGTCACCCAGGCTGGAGTGCAGTGGCGCGATCTCAGCTCACTGCAAGTTCCGCCTCCCGGGTTCACACCATTCTCCTGCTTCAGCCTCCCGAGTAGCTGGGACTGCAG</t>
  </si>
  <si>
    <t>ENST00000453650.2</t>
  </si>
  <si>
    <t>ENSG00000121481</t>
  </si>
  <si>
    <t>RNF2</t>
  </si>
  <si>
    <t>chr1:185070781-185070944</t>
  </si>
  <si>
    <t>GGTGCCCGCCACCTCGCCGGCTCATTTTTTTATTTTTAGTAGAGACTGGGTTTCACCGTATTAGCCGGGATGGTCTCGATTTCCTGACCTCGTGATCCGCCCGCCTCGGCCTCCCAAAGTGCTTGGGATTACAGGCGTGAGCCACTGCACCCGGCCAGACTGCA</t>
  </si>
  <si>
    <t>chr1:187073756-187073922</t>
  </si>
  <si>
    <t>AAGTGGATCCCGCACGGGGGCTGCAGGTGGAGCTGCCTGCCAGTCCTGCGCCGTGCGCTCGCACTCCTCAGCCCTTGGGTGGCCGATGGGACTGGGCGCCGTGGAGCAGGGGGCGGCGCTCCTCAGGGAGGCTCGGGCTGCACAGGAGCCCACGGAGGCTGGGGGAG</t>
  </si>
  <si>
    <t>ENST00000645691.1</t>
  </si>
  <si>
    <t>ENSG00000230426</t>
  </si>
  <si>
    <t>LINC01036</t>
  </si>
  <si>
    <t>chr1:187073922-187074088</t>
  </si>
  <si>
    <t>GGCTCAGGCATGGCGGGCTGCAGGTCCCGAGCCCTGCCCTGCGGGAAGGCAGCTAAGGCTCGGTGAGAAATCGAGCACAGCGCCGGTGGGCTGGCACTGCTTGGGGACCCAGTACACGCTCCGCAGCCACTGGCCCGGGTGCTAAGTCCCTCACTGCCCGGGGCCAG</t>
  </si>
  <si>
    <t>chr1:191151543-191151746</t>
  </si>
  <si>
    <t>TGGGCAGTGAGGGGCTTAGCACCTGGGCCGGCAGCTGCTGTGCTCAATTTCTCGCCAGGCCTTAGCTGCCTTCCCGCGGGGCAGAGCTTGGGACCTGCAGCCCACCATGCCTGAGCCTCCGCCCCCTCCGTGGGCTCCTGTGCCTCCCGAGCCTCCCCGACTAGTGTCGCCCCCTGCTCCACGGCGCCCAGTCCCATCGACGGC</t>
  </si>
  <si>
    <t>ENST00000434983.2</t>
  </si>
  <si>
    <t>ENSG00000233882</t>
  </si>
  <si>
    <t>LINC01680</t>
  </si>
  <si>
    <t>chr1:191151746-191151949</t>
  </si>
  <si>
    <t>CCCAAGGGCTGAGGAGTGCGGGCGCTCGGCGCGGGACTGTCAGGCAGCTCCACCTGCAGCCCCGGTGCGGGATACACTGGGTGAAGCCAGCTGGGCTCCTGAGTCTGGTGGGGACTTGGAGAACCTTTATGTCTAGCTAAGGGATTGTAAATACACCAATCAGCACCGTGTGTCTAGCTCAGGGTTTGTGAATGCACCTAATGG</t>
  </si>
  <si>
    <t>chr1:192652709-192652851</t>
  </si>
  <si>
    <t>TTCACTTTTCAAGAGCCACAGAGAGTCATTTTAAAACAGAAACATGAGGGATCCAAAAGCCCAAATTGACATGTGTTTATTCAGTGCCTGCTATATAGCAAGCAGTGTTGAGGCACGGGGTACATGAAGATGAATAAGCTGCA</t>
  </si>
  <si>
    <t>ENST00000482095.1</t>
  </si>
  <si>
    <t>ENSG00000127074</t>
  </si>
  <si>
    <t>RGS13</t>
  </si>
  <si>
    <t>chr1:193722954-193723129</t>
  </si>
  <si>
    <t>ENST00000660270.1</t>
  </si>
  <si>
    <t>ENSG00000232077</t>
  </si>
  <si>
    <t>LINC01031</t>
  </si>
  <si>
    <t>chr1:193723129-193723304</t>
  </si>
  <si>
    <t>GTGAGGTGTCAGTGTGCCCCTGCTGGGGGGTGCCTCCCAGTTAGGCTGCTCGGGGGTCAGGGGTCAGGGACCCACTTGAGGAGGCAGTCTGCCCGTTCTCAGATCTCCAGCTGCGTGCTGGGAGAACCACTGCTCTCTTCAAAGCTGTCAGACAGGGACACTTAAGTCTGCAGAGG</t>
  </si>
  <si>
    <t>chr1:195558903-195559054</t>
  </si>
  <si>
    <t>TTTGTGGCATTATGTTGGTAGTCAAAAATGTTTAATTTTGGATTTGGGGTTTTCATATTAAGGATGCCCAACTTGTATATTGTTAAAACCGCGGAATACATTATCAGTTTTTTAGATAAATGTTAAGTGCAAGAAATAATTAGTGTACTGCA</t>
  </si>
  <si>
    <t>ENST00000657207.1</t>
  </si>
  <si>
    <t>ENSG00000287364</t>
  </si>
  <si>
    <t>LOC105371672</t>
  </si>
  <si>
    <t>chr1:195722727-195722910</t>
  </si>
  <si>
    <t>ACAAACCCTGAGCTAGACACAGGGTGCTGATTGGTGTGTTTACAAACCTTGAGCTAGTACAGAACCTTAGCTAGACATAAAGGTTCTCCACCTACCCAGCAGACTCAGGAGCCCAGCTGGCTTCACCCAGTGGATCCAGCACGGGGGCTGCAGGTGGAGCTGCCTGCCAGTCCCGTGTCGTGTG</t>
  </si>
  <si>
    <t>chr1:195722910-195723093</t>
  </si>
  <si>
    <t>GCCCACACTTCTTAGCCCTTGGGTGGTCGATGGGACTGGGTGCCGTGGAGCAGGGGGTGGTGCTCGTTGGGGAGGCTCGGGCCGCACAGGAGCCCGTGGAGCAGGGGGAGGTTCAGGCATGGCAGGCTGCAGGTCCCGAGCCCTGCCCCGTGGGCAGGCAGCTAAGGCCCGGCGAGAAATTGAG</t>
  </si>
  <si>
    <t>chr1:197708301-197708477</t>
  </si>
  <si>
    <t>ENST00000294738.5</t>
  </si>
  <si>
    <t>ENSG00000213047</t>
  </si>
  <si>
    <t>DENND1B</t>
  </si>
  <si>
    <t>chr1:197708477-197708653</t>
  </si>
  <si>
    <t>TCACACAGCAGGGTATTCCAACAGACCTGCAGCTGAGGGTCCTGTCTGTTAGAAGGAAAACTAACAACCAGAAAGGACATCTACACCGAAAACCCATCTGTACATCACCATCATCAAAGACCAAAAGTAGATAAAACCACAAAGATGGGGAAAAAACAGAACAGAAAAACTGGAAAC</t>
  </si>
  <si>
    <t>chr1:199337446-199337593</t>
  </si>
  <si>
    <t>TGCCCCAAGTCAACACCACCTCCAGTGCAACTGTGTTCACAGTCTCCAGCAGGGGCCCCTACCTCCCTCCCAGCTGCCTTACCTCTACCACTGTGGTGAATGGCCACAGGGAGGCAGGCACTCCTGCATCTGCTAGTACTCTGCTGCA</t>
  </si>
  <si>
    <t>ENST00000452199.1</t>
  </si>
  <si>
    <t>ENSG00000231718</t>
  </si>
  <si>
    <t>LINC02789</t>
  </si>
  <si>
    <t>chr1:200603728-200603879</t>
  </si>
  <si>
    <t>CTGCAGATAAAGATATATTTGGGGAGGTTAAGTGTATTCAGTTTGTATTCTCCTTAAAATAATGACCTCAGGAATAAATTTCATCAAAAGGAGAAAAAGCATTCCATTTACCTTTAGTCGATCTCCATTAGTGTGAGCCGTAGAGCAGCGCT</t>
  </si>
  <si>
    <t>ENST00000614960.4</t>
  </si>
  <si>
    <t>ENSG00000118193</t>
  </si>
  <si>
    <t>KIF14</t>
  </si>
  <si>
    <t>chr1:200603994-200604146</t>
  </si>
  <si>
    <t>ACTTCCAATCAATATAGGTTTTTTTAAAGGGAAAGCTGTAAAAGATTACACATCACTCTTTTATTTTTTAAATAGTCTCTTCTTTTTTTTTGAGACAGGGTCTCACTCTGTTGCCCAGGCTGGAGTACAGTGGCATCATCACGGCTCACTGCA</t>
  </si>
  <si>
    <t>chr1:201238617-201238772</t>
  </si>
  <si>
    <t>CGTTCTCTGTATTTCCTGAATCTGAATGTTGGCCTGCCTTGCTAGATTGGGGAAGTTCTCCTGGATAATATCCTGCAGAGTGTTTTCCAACTTGGTTCCATTCTCCCCGTCACTTTCAGGTACACCAATCAGACGTAGATTTGGTCTTTACACATA</t>
  </si>
  <si>
    <t>ENST00000473483.1</t>
  </si>
  <si>
    <t>ENSG00000163395</t>
  </si>
  <si>
    <t>IGFN1</t>
  </si>
  <si>
    <t>chr1:201238772-201238927</t>
  </si>
  <si>
    <t>AGTCCCATATTTCTTGGAGGCTTTGTTCATTTCTTTTTATTCTTTTTTCTCTAAACTTCCCTTCTCACTTCATTTCATTCCTTTCATCTTCCATCACTGATACCCTTTCTTCCAGTTGATCGCATTGGCTCCTGAGGCTTCTGCATTCTTCACGTA</t>
  </si>
  <si>
    <t>chr1:201692745-201692896</t>
  </si>
  <si>
    <t>CTGCAGTGGGCACCTACAGAGAGAGAAGAATGAAAAGCATGGCCTGTGCCTCCAGGGAGTCAAGCCAGACACTTACCAAATCAGGAGAAACTGGCAGAGATAGTAGCTGCTGGTATTTGAGAGGCAGAAGGCAAGAGTTGAGACAATAAGCC</t>
  </si>
  <si>
    <t>ENST00000577455.1</t>
  </si>
  <si>
    <t>ENSG00000264802</t>
  </si>
  <si>
    <t>MIR5191</t>
  </si>
  <si>
    <t>chr1:202361303-202361372</t>
  </si>
  <si>
    <t>CTGCAGGCTATACAGGAAGCATGAGGCCAGCATCTGCTCATGGTGAGGGCCTCGGGAAGCTTACAGTCAT</t>
  </si>
  <si>
    <t>ENST00000476364.5</t>
  </si>
  <si>
    <t>ENSG00000077157</t>
  </si>
  <si>
    <t>PPP1R12B</t>
  </si>
  <si>
    <t>chr1:202691519-202691660</t>
  </si>
  <si>
    <t>GTGCACCTGCAGTTCCAGCTACCTGGGAGGCTGAGGCAGGAGGATCACTTGAGCCCAGGAGGTCGAGGTTGCAGTGAGCTGAAATCATGCCACTGTACTCCAGCCTGAGCAATAGAGAAAGACCCTGTCTCAAAAAGGGAGG</t>
  </si>
  <si>
    <t>ENST00000367268.5</t>
  </si>
  <si>
    <t>ENSG00000143858</t>
  </si>
  <si>
    <t>SYT2</t>
  </si>
  <si>
    <t>chr1:202691660-202691801</t>
  </si>
  <si>
    <t>GGAGCGAGAGGGGGAGGGAGCGAGGGGGAGAGGGAGAGGGAGAGGGAGAGGGAGAGGGAGAGGGAGAGGGGGGGAGAGAGAGAGAGAGAGAGAGAGAGAGAGAGAGAGAGAGAGAGAGAGAGAGATGGGAGAGGGTGGGAAG</t>
  </si>
  <si>
    <t>chr1:203075568-203075726</t>
  </si>
  <si>
    <t>ATGGTGCAGGGGGATGACAAGGTGTTTCGCCGCGCGCCCTCCTGGAGGAAGCGCTTCCGGCCGCGGGAGCACCACGGTCGCGGCGGCATGCTCAGCGCTTCCGCGGAGACCCTCCCGGCGGGCTTCCGTGTGTCCACCCTGGGGACCCTGCAGCCCCCA</t>
  </si>
  <si>
    <t>ENST00000594572.1</t>
  </si>
  <si>
    <t>ENSG00000143847</t>
  </si>
  <si>
    <t>PPFIA4</t>
  </si>
  <si>
    <t>chr1:203075726-203075884</t>
  </si>
  <si>
    <t>ACCGGCCCCGCCAAAGAAGATCATGCCTGAAGGTGAGTAACAGGCGGGCTGGGCATGGCCGAGGCCCAGCCGAGCGCGGGCTTCTTCCTGGCACCCCAGGGCCGGGCCGGGTGGAGAGGGGCGAGGCCGAGGCTGGTGCCCCGCGCTCCTGCGCTGCAG</t>
  </si>
  <si>
    <t>chr1:203154550-203154698</t>
  </si>
  <si>
    <t>CTGGTAGAAGCCGCACCCATGGTGGGCTTGTCTGGTGTGTGTTGGAGCCATGGAGGAGTCATAACCACTGCCTAGTACACAGCTGGGACAGGGAGGTAGACAGCTCCCCACCACCGCCCCATCCCCACTGCTCCAGCACTGCAGTATTT</t>
  </si>
  <si>
    <t>ENST00000467253.1</t>
  </si>
  <si>
    <t>ENSG00000163485</t>
  </si>
  <si>
    <t>ADORA1</t>
  </si>
  <si>
    <t>chr1:204174750-204174905</t>
  </si>
  <si>
    <t>CTGCAGTGTGGACTAGCAAGGAGTGGGGATGGGTCCAGAATAGCATGGCATATACCAGTTAGGAGGTCATGGTGCTAGAACTAGCTTGGTCTAGGGTACTTGGGCATGGTGAAGATGAAAAAGATTGGATGGATTTGAGAGAAATTTAGGAAATAG</t>
  </si>
  <si>
    <t>ENST00000272190.9</t>
  </si>
  <si>
    <t>ENSG00000143839</t>
  </si>
  <si>
    <t>REN</t>
  </si>
  <si>
    <t>renin</t>
  </si>
  <si>
    <t>chr1:204174905-204175060</t>
  </si>
  <si>
    <t>GAATCTGCAGGACTTGGTGACAGATCGGATATAGAGAGTGAGGAAGAGATTGGTTTTTGGAGGCACTCTGGGTACATAGAGTGATGGAAGAGAACGAGGATTTCAGAAGGGGAAGAGGGTTGGAGAGACCATAAGTTTGAGGAACTGTTGAGTATG</t>
  </si>
  <si>
    <t>chr1:204932920-204933062</t>
  </si>
  <si>
    <t>CATGGAAGGAGGAAAGATCCTTCCAGGCACAGGGGATCACATGTGTAAGGTATGGAGGCACAGATGGTGTGCTACAGCATGCAGTTAAAAAGCATTTGGGGTTGGTGGTGGGAGGGTAGCGGGGGCAGTTGGAGAGACCTGCA</t>
  </si>
  <si>
    <t>ENST00000505079.5</t>
  </si>
  <si>
    <t>ENSG00000163531</t>
  </si>
  <si>
    <t>NFASC</t>
  </si>
  <si>
    <t>neurofascin</t>
  </si>
  <si>
    <t>chr1:205295242-205295395</t>
  </si>
  <si>
    <t>TCTGCAGGTGCCAATGTCAGAGGCAGAGCCCTGGTCCAAGGGTGACGTTTCTAACATTCTTATAAAAATCTGTGAAAGACTTTGGCCAGGCCCAGTGGCTCAAGCCTGTGATCCCAGCACTTTAGGAGGCTGAGGCAGGTGGATCTCTTGAGGT</t>
  </si>
  <si>
    <t>ENST00000367157.6</t>
  </si>
  <si>
    <t>ENSG00000163545</t>
  </si>
  <si>
    <t>NUAK2</t>
  </si>
  <si>
    <t>chr1:205295406-205295558</t>
  </si>
  <si>
    <t>AGACCAGCCTGGCCAACATGGCAAAACCCGTCTCTACTAAAAATACAAAAAAATTAGCTGGGTGTGGTGGCATGCACCTGTAGTCCCAGCTACTGGAGGAGCAGGGGGGCGCTGAGGTGGAGGATCGCTTGTGCTCAGGAGGTCGAGGCTGCA</t>
  </si>
  <si>
    <t>chr1:205405140-205405438</t>
  </si>
  <si>
    <t>TTCCTTCATTTCAACTTTGGCGAATCTGACAATTATGTGTCTTGGAGTTGCTCTTCTCGAGGAGTATCTTTGTGGCGTTCTCTGTATTTCCTGAATCTGAATGTTGGCCTGCCTTGCTAGATTGGGGAAGTTCTCCTGGATAATATCCTGCAGAGTATTTTCCAACTTGGTTCCATTCTCCCCGTCACTTTCAGGTACACCAATCAGACACAGATTTGGTCTTTTCACATAGTCCCATATTTCTTGGAGGCTTTGTTCGTTTCTTTTTATTCTTTTTTCTCTAAACTTCCCTTCTCGCT</t>
  </si>
  <si>
    <t>ENST00000367152.5</t>
  </si>
  <si>
    <t>ENSG00000186007</t>
  </si>
  <si>
    <t>LEMD1</t>
  </si>
  <si>
    <t>chr1:206307276-206307426</t>
  </si>
  <si>
    <t>GCACTCACAAACCTTGAGCTAAACACAGGGTGCTGATTGGTGTATTTACAATCCCTGAGCTACATATAAAGACTCTCCATGTCCCCACCAGACTCAGGAGCCCAGTTGGCTTCATCTAGTGGATCCCGCACCGGGGCTGCAGGTGGAGCTG</t>
  </si>
  <si>
    <t>ENST00000604133.1</t>
  </si>
  <si>
    <t>ENSG00000266028</t>
  </si>
  <si>
    <t>SRGAP2</t>
  </si>
  <si>
    <t>chr1:206307426-206307576</t>
  </si>
  <si>
    <t>GCCTGCCAGTCCTGCGCTGTGCGCTCGCATTCCTCAGCCCTTGGGTGGTCGATGGGACTGGGCGCCATGGAGCAGGGGGTGGTGCTCGTCGGGGAGGCTCCGGCCGCACAGGAGCCCATGGAGTGGGTGGGAGGCTCAGACATGGCGGGCT</t>
  </si>
  <si>
    <t>chr1:206307576-206307726</t>
  </si>
  <si>
    <t>TGCAGGTCCCGAGCCCTGCCCCGCGGGAAGGCAGCTAAGGCCCAGTGAGAAATCGAGCACAGCGCCGATGGGCCGGCACTGCTGGGGGACTCAGTACACCCTCCGCAGCCACTGGCCCGGGTGCTAAGTCCCCCATTGCCCGGGGCCAGCA</t>
  </si>
  <si>
    <t>chr1:207195999-207196150</t>
  </si>
  <si>
    <t>CTGCAGTTCCCAGCGTGATCGACACAGAAGACAGGTGATTTCTGCATTTCCAACTGAGGTACCTGGTTCATCGCATTGGGACTGGTTGGACAGTGGGTGCAGCCCATGGAGGGCGAGCTGAAGCAGGATGGGGCGTCGCCTCACCCGGGAAG</t>
  </si>
  <si>
    <t>ENST00000424088.1</t>
  </si>
  <si>
    <t>ENSG00000123838</t>
  </si>
  <si>
    <t>C4BPA</t>
  </si>
  <si>
    <t>chr1:208110774-208110952</t>
  </si>
  <si>
    <t>CAAGGACTGCAGAGGGAAGGCCCCTTCTCCTGGAGCTGCCCCAAAAGCGGCCACCGGGGCCATTCTTCTTCCTAGAAAGAACATCTTTCTGCTTCCTAGTCAAGCTGCTGGACACTGCAGGTCAGGTTCACCCGCCTGACCACTGCAAATCTCTTAGCTCATTTTACTCCCCTCTGTTT</t>
  </si>
  <si>
    <t>ENST00000668227.1</t>
  </si>
  <si>
    <t>LOC105372887</t>
  </si>
  <si>
    <t>chr1:208110952-208111130</t>
  </si>
  <si>
    <t>TTCTAACAGTGATTCAGCTGGGTGAATCAGGAGCCAGACAGCAAGAGAGGTGATACCAGAAGGTGAAGAGGGACATAGATTGGGAAGGGTGAAAGATTCCCTAAGGGATTTTTTTTTAAACGACAGTCTTGTTCTGTCACCCAGGCAGGAGTACAGTGGTGCAATCACAGCTCACTGCA</t>
  </si>
  <si>
    <t>chr1:208258343-208258485</t>
  </si>
  <si>
    <t>AGCTGCAGAGATGTGATATTAGGCTGTTTGGCTGCGATTAGATGCCAGCAACTCTAACTTGGCTTCATTCTTACCACAAGGCTTCAGTGCACTGACTATCAGCTCTGATGACATGAGAATAGGTGAGACTGTCACTGCTGCAG</t>
  </si>
  <si>
    <t>ENST00000367033.4</t>
  </si>
  <si>
    <t>ENSG00000076356</t>
  </si>
  <si>
    <t>PLXNA2</t>
  </si>
  <si>
    <t>chr1:209584654-209584805</t>
  </si>
  <si>
    <t>CTGCAGTGCTTGTCTGGCCAGCCTCTTGCTCTGGAGTCAGATAAATTGATCATGAGGAAAGCCTCTGAGAAGGGTCAAGAGAGTCAAGCAGATTCCGCCTTAGGTAAGAAGATGATCTTTTCCAGATCATAAGCTGAAGACAGAACAAGGTC</t>
  </si>
  <si>
    <t>ENST00000423146.5</t>
  </si>
  <si>
    <t>ENSG00000008118</t>
  </si>
  <si>
    <t>CAMK1G</t>
  </si>
  <si>
    <t>chr1:209888761-209888961</t>
  </si>
  <si>
    <t>GAGTGCTGATTGGTGCATTTACAAACTTTGAGCTAGATACAGAGTGCCGATTGATTTACAATCCCTTAGCTAAACATAAAGGTTTCTCCAAGTCCTCGCTAAACTCAGGAGCCCAGCTGGCTTCACCCAGTGGATCCCGCACCCGGGCTGCAGGTGGAGCTGCCTGCCAGTCCCGCGCCTTGTTTCCGCACCCCTCAGCCC</t>
  </si>
  <si>
    <t>ENST00000652023.1</t>
  </si>
  <si>
    <t>ENSG00000143469</t>
  </si>
  <si>
    <t>SYT14</t>
  </si>
  <si>
    <t>chr1:209888961-209889161</t>
  </si>
  <si>
    <t>CTTGGGCGGTGGATGGGACGAAAGGGCGCCGCGGAGCAGGGGGCGGCGCTCGTCGGGGAGGCTGTACAGGAGTCCACGGCGGGTTGGGGGAGGCTCAGGCATGGCGGGCTGCAGGTCCCGAGCCCTGCCCCGCGGGGAGGCAGCTAAGGCCCGGCGAAATAATCGAGCCAGCGTCGGTGGGCCGGCACTGCTGGGGGACCC</t>
  </si>
  <si>
    <t>chr1:209918884-209919059</t>
  </si>
  <si>
    <t>GAGTTTCCAGTTTTTCTATTCTGTTTTTTCCCCATCTTTGTGGTTTTATCTACTTTTGGTCTTTGATGATGGTGATGTACAGATGGGTTTTCGGTGTAGATGTCCTTTCTGGTTGTTAGTTTTCCTTCTAACAGACAGGACCCTCAGCTGCAGGTCTGTTGGAATACCCTGCCGTG</t>
  </si>
  <si>
    <t>chr1:209919059-209919234</t>
  </si>
  <si>
    <t>GTGAGGTGTCAGTGTGCCCCTGCTGGGGGGTGCCTCCCAGTTAGGCTGCTCAGGGGTCAGGGGTCAGGGACCCACTTGAGGAGGCAGTCTGCCCGTTCTCAGATCTCCAGCTGCGTGCTGGGAGAACCACTGCTCTCTTCAAAGCTGTCAGACAGGGACACTTAAGTCTGCAGAGG</t>
  </si>
  <si>
    <t>chr1:211127593-211127735</t>
  </si>
  <si>
    <t>TTTGTTTTCATTTAATTTTGGTCATGTGCTCCTATTAACATAACTCTCAATGACCCTGTTTTATTAGGTACTAGATTGTTTGGGCAACATCACTACTAAAGACAAAAGAAGAAAATACCAAATGCTGGCAAGGATGTGCTGCA</t>
  </si>
  <si>
    <t>ENST00000438597.1</t>
  </si>
  <si>
    <t>KCNH1-IT1</t>
  </si>
  <si>
    <t>chr1:211514957-211515142</t>
  </si>
  <si>
    <t>AGTAGAAGGACACCTGGTCTGTGTCCGGGGCTGGGTTCGAATCCCCACTCTGCCTGTGAGCTGAGAGCCCATGGGCACATCACCTGAGCTTTCTGCGTTTATCTGTAAAATGGGCAAGAGGCAATCAGTCATTTATATGAAAGCGGCCTGCAGTGCCTGGCACCGAGGCGGGCACGGATGGGCATT</t>
  </si>
  <si>
    <t>ENST00000680073.1</t>
  </si>
  <si>
    <t>ENSG00000198570</t>
  </si>
  <si>
    <t>RD3</t>
  </si>
  <si>
    <t>GUCY2D</t>
  </si>
  <si>
    <t>chr1:211515142-211515327</t>
  </si>
  <si>
    <t>TTGGTAAGGCAGGGAGGAGGAGCGCGGCGCCTGGAGGCTCCCGGGGCAGGGGAGAAGGGCATCGAGAACGGGGGCGGCGTGCGGGGTGGGAAGAGGAGAGAGTTCACGGCTTGCTCCTTCCCCTGCCCCCAGCCGCCTCAGCCCAGGCCTGAGTCTCTCCCCGTCTGGGCCTCTGCTTCCTGCAGG</t>
  </si>
  <si>
    <t>chr1:211815547-211815725</t>
  </si>
  <si>
    <t>CTGCAGAGTAGAATTACAAATGGGAATCTGATTTCATCATTCCCTTACTTAAAACTCTTCGATGGTTTCCTCAAGATAAATTTCAAAATCCTTAATATGCACTACAAAGCTTTAAAGGATTTGGCCTCACCAGCTTCCCTCAACCACTAAACTCCTCTCCCCCTCACTCCCTCCCTGCT</t>
  </si>
  <si>
    <t>ENST00000429499.6</t>
  </si>
  <si>
    <t>ENSG00000229258</t>
  </si>
  <si>
    <t>LPGAT1-AS1</t>
  </si>
  <si>
    <t>chr1:212695578-212695810</t>
  </si>
  <si>
    <t>GGCTGCAGCGAGCCATGATCATGCCATCACACTCCAGCCTGGGCAACAGAGCAAGATCCCGTCTCAAAAAGACAAGAAAGTATAGCAGGAGAGAGCTAAACTAAAATCTTTAATTACACACACCAACCCCGACAAAGACAAGAACATGGAATGGTGGCCCATTCCTCAGATAGATCCTTGGATGCTTTCAAGGCCAGTTCCTGGTATGGAGCAGCTCCACGTCCCAACTGCAG</t>
  </si>
  <si>
    <t>ENST00000478275.1</t>
  </si>
  <si>
    <t>ENSG00000123685</t>
  </si>
  <si>
    <t>BATF3</t>
  </si>
  <si>
    <t>chr1:213010234-213010412</t>
  </si>
  <si>
    <t>TCTGCAGAGCCATTCAGATTTATAACAAAATTTCTATAGGGAAAACAGAACTGATTGGCCGGGCGTGGTGGCTCACACCTGTAATCCCAGCACTTTGGGAGGCCAAGGCGGGTGGATCACAAGGTCAGGAGACCAAGACCATCCTGGCTAACACCGTGAAACCCCGTCTCTACTAAAAA</t>
  </si>
  <si>
    <t>ENST00000476904.5</t>
  </si>
  <si>
    <t>ENSG00000174606</t>
  </si>
  <si>
    <t>ANGEL2</t>
  </si>
  <si>
    <t>chr1:213010412-213010590</t>
  </si>
  <si>
    <t>AATACAAAAATTTAGCCGGGCGTGGTGGCGGGCACCTGCAGTCCCAGCTACTCGGGAGGCTGAGACAGGAGAATGGCGTGAACCTGGGAGGTGGAGCTTGCAGTAAGCTGAGATTGCGCCATTGCACTCCAGCCTGGGCAACAGAGTGAGCCTTCGTCTCAAAAAAAAAAAAAAAAAGA</t>
  </si>
  <si>
    <t>chr1:214450011-214450225</t>
  </si>
  <si>
    <t>TAGTCCCAGCTACTCAGGAGGCTGACGCAGGAGGATTGCGGGAGCCCAGGAGTTTGTGGCTGCAGTGAACTATGATTGTGCCACTGCACTCCAGTGTAAGTGACAGAGCAAGACTCTATCTCAAAATAAATAAATAAATAAATAAATAAATAAAAGCCAAATTAAAGAAAGCAAGCAGAGGCCGGGCGCAGTGGCTCACCCCTGTCATCCTAGCA</t>
  </si>
  <si>
    <t>ENST00000473261.1</t>
  </si>
  <si>
    <t>ENSG00000152104</t>
  </si>
  <si>
    <t>PTPN14</t>
  </si>
  <si>
    <t>chr1:214450262-214450414</t>
  </si>
  <si>
    <t>AGGAGTTCGAGACCAGCCTGGCCAACATGGTGAAACCCCGTCTCTACCATAAATACAAAAATTAGCCAGCCGTGGTGGCAGGCGCCTATAATCCCAGCCACTCGGGAGGCTGAGGCACGAGAATCGCTTGAACCTGGGAGGTGGAGGCTGCAG</t>
  </si>
  <si>
    <t>chr1:215572148-215572300</t>
  </si>
  <si>
    <t>CCTGCAGATCGTACAGAAGAATCAAGTCTCCGTTTTGTACAGAACATTTAACTGAGTTTTAGAGTGTGATTCTGTTTATCACACATAAGTTTCAATAAACATTTACTGGGTGTGTGCTAGGTGCTAAGAACAATGCTTTTAGGTGGTCCTCTC</t>
  </si>
  <si>
    <t>ENST00000448333.1</t>
  </si>
  <si>
    <t>ENSG00000136636</t>
  </si>
  <si>
    <t>KCTD3</t>
  </si>
  <si>
    <t>chr1:215572446-215572598</t>
  </si>
  <si>
    <t>TGCAAAGTTGAGAGATCTGTGAGACTTCTGACACTACTCTGTATAAGCCTTGGTAGTCACAGTCACCCTGGCCTGCAATCCAGTGCTATTTAATAGCCCACTTAGAAGATGGGAATGGGAAGTAGGATGTATTTTGAGGTTTGTTATGCTGCA</t>
  </si>
  <si>
    <t>chr1:218014314-218014490</t>
  </si>
  <si>
    <t>GAGTTTCCAGTTTTTCTGTTCTGTTTTTTCCCCATCTTTGTGGTTTTATCTACTTTTGGTCTTTGATGATGGTGATGTACAGATGGGTTTTCGGTGTAGATGTCCTTTCTGTTTGTTAGTTTTCCTTCTAACAGACAGGACCCTCAGCTGCAGGTCTGTTGGAATACCCTGCCGTGT</t>
  </si>
  <si>
    <t>ENST00000456026.1</t>
  </si>
  <si>
    <t>ENSG00000232100</t>
  </si>
  <si>
    <t>LINC01653</t>
  </si>
  <si>
    <t>chr1:218014490-218014666</t>
  </si>
  <si>
    <t>TGAGGTGTCAGTGTGCCCCTGCTGGGGGGTGCCTCCCAGTTAGGCTGCTCAGGGGTCAGGGGTCAGGGACCCACTTGAGGAGGCAGTCTGCCCGTTCTCAGATCTCCAGCTGCGTGCTGGGAGAACCACTGCTCTCTTCAAAGCTGTCAGACAGGGACACTTAAGTCTGCAGAGGTT</t>
  </si>
  <si>
    <t>chr1:218880454-218880596</t>
  </si>
  <si>
    <t>GACAGCCAGAGGAACTGCCTGGCAGATCTTTCACCAAAATAAGAGGTTGATCTGCCTGGGCCTGGCAAAGGGAATCCAATGCCTACTCGTGGCTGGCACACCCCCTGCCCTCACTCCCACCCTAGGATACAGTTCCTTCTGCA</t>
  </si>
  <si>
    <t>ENST00000446002.1</t>
  </si>
  <si>
    <t>LINC01710</t>
  </si>
  <si>
    <t>chr1:219410759-219410909</t>
  </si>
  <si>
    <t>CTGCTGGCCCCGGGCAATGGGGGACTTAGCACCCGGGCCAGTGGCTGTGGAGGGTGTACTGAGTCCCCCAGCAGTGCTGGCCCACCGGCGCTGCGCTCGATTTCTCGCCGGGCCTTGGCTGCCTTCCCACGGGGCAGGGCTCGGGACCTGC</t>
  </si>
  <si>
    <t>ENST00000658964.1</t>
  </si>
  <si>
    <t>LOC107984018</t>
  </si>
  <si>
    <t>chr1:219410909-219411059</t>
  </si>
  <si>
    <t>CAGCCCACCATGCCTGAGCCTCCCACCCACTCCATGGGCTCCTGTGTGGCCCGAGCCTCCCCGACGAGCGCCACCCCCTGCTCCATGGCGCCCAGTCCCATCAACCACCCAAGGGCTGAGGAATGCGAGCGCACGGCACAGGACTGGCAGG</t>
  </si>
  <si>
    <t>chr1:219411059-219411209</t>
  </si>
  <si>
    <t>GCAGCTCCACCTGCAGCCCCGGTGCCGGATCCACTAGGTGAAGCCAGCTGGGCTCCTGAGTCTGGTGGGGACGTGGAGAGTCTTTATATCTAGCTCAGGGATTGTAAATACACCAATCAGCACCCTGTGTTTAGCTCAAGGTTTGTCAGTG</t>
  </si>
  <si>
    <t>chr1:220412539-220412692</t>
  </si>
  <si>
    <t>CTGCTGGCCCTGGGCAATGAGGGACTTAGCACCTGGGCCAGTGGATGCAGAGGGTGTACTGGGTCCCCCAGCAGTGCTGGCCCACCGGCGCTGTGCTCGATTTCTCGCAGGGCCTTAGCTGCCTTCCCGCAGGGCACGGGTCGGGACCTGCAGC</t>
  </si>
  <si>
    <t>ENST00000446169.2</t>
  </si>
  <si>
    <t>LINC02779</t>
  </si>
  <si>
    <t>chr1:220412692-220412845</t>
  </si>
  <si>
    <t>CCCGCCATGCCTGAGCCTCCCACCTACTCCATGGACTCCTGTGCAGCCCGAGCCTCCCCGATGAGCACCACCCCCTGCTCCACGGCGCCCAGTCCCATCGACCACCCAAGGGCTGAGGAATGCAAGCGCACGGTGCAGGACTGGCAGGCAGCTC</t>
  </si>
  <si>
    <t>chr1:220412845-220412998</t>
  </si>
  <si>
    <t>CCACCTGCAGCCCCGGTGCGGGATACACTAGGTGAAGCCAGCTGGGCTCCTGAGTCTGGTGGGGACGTGGAGAGTCTTTATGTCTAGCTCAGGGATTGTAAATACACCAATCAGCACCCTGTGTTTAGCTCAAGGTTTGTGAGTGCACCAATCG</t>
  </si>
  <si>
    <t>chr1:220580266-220580417</t>
  </si>
  <si>
    <t>TTGAGGCCAGGAGTTCAAGACCAGCCTGGGCAACATGGCAAAACCCCAGCTCTACAAAAAATACAGAAATTAGCTGGGCTTGGTGGTGTGCAACTGTAGCTACTTGGGAGCTTGAGGTGAGGATTACTTGAGCCCGGGAGGTCAAGGCTGCA</t>
  </si>
  <si>
    <t>ENST00000678409.1</t>
  </si>
  <si>
    <t>ENSG00000116141</t>
  </si>
  <si>
    <t>MARK1</t>
  </si>
  <si>
    <t>chr1:220800940-220801082</t>
  </si>
  <si>
    <t>CTGCAGCAGCCTGGCTTCACTGGCCTCCTTGCCCCACCCTTGACCCAGCCCTGCACCATCCATGGGCTGTTCTCAGCACATCCATCAAGGTAACCCTGTTGATGTAAGTCACATCATGTGATTTGTCTGCTCAAAGCCCTCTC</t>
  </si>
  <si>
    <t>ENST00000472269.1</t>
  </si>
  <si>
    <t>ENSG00000186205</t>
  </si>
  <si>
    <t>MTARC1</t>
  </si>
  <si>
    <t>chr1:220894201-220894477</t>
  </si>
  <si>
    <t>CGCTGCAGCGGGCACCAGCTACGTTTTGCTGTCGGCGGCAGTTACCCGGACGCAAGTTAAGGGGTAGGCGCGCAGAGGCGGTTGGAGGCGGGCGGCCGGCCCCTGACCTCGGAGAGCTGCGCCGAGCAGGGCGGAAAATTTATGGTCTGTGTACACTTTCTGGCTCCAGAGCCCCGCGCACCAGAAGGATGGGGCCCTGCGAGCGCGCCCCAGGCCGCGAGCTGGGGCCGCAGGCGCCACGGCCATGTATAGTGCCCACCCGACTCTGTTCTGCAGC</t>
  </si>
  <si>
    <t>ENST00000427693.1</t>
  </si>
  <si>
    <t>ENSG00000136630</t>
  </si>
  <si>
    <t>HLX</t>
  </si>
  <si>
    <t>chr1:222241313-222241494</t>
  </si>
  <si>
    <t>AAATTAAAGTAGTAACAAAGGAAGGCAGAGTAGTTTACCTAGCTAGCTTGTTTACCCATGTGGTCTTAAGACTAACCTCTGACGTACTGCAGGTGCTTAAGTGCTTTTTACTTGGGAAGTCCACAATGTCAATTACCCTCTAATAGTGTTGACTCAAGCCACTGTTAATTAATCTTACTGAA</t>
  </si>
  <si>
    <t>ENST00000668844.1</t>
  </si>
  <si>
    <t>LINC01705</t>
  </si>
  <si>
    <t>chr1:222469446-222469744</t>
  </si>
  <si>
    <t>TGACCGACTGAGAGTGGGGACAACTCTGGGGAGGAGCCAGAGGGCAACAAGGGCTTTGGTGGGAAGGTATTTGCACCTGTCATTCCTTCCTCCTTTACTCCTGCCGCCCCTTGCTGGATCCTGAGCCCCCAGGGTCCCCCGATCCACCTGCAGCTTTTGGCAAAGTCTATGGTCCCACCCTGTCCTCCTCCTACACATACTCGGATGCTTCCTCCTCAACCTTGGCACCCACCTCCTTCTTACTGGGCCCAGGAGCCTTCAAAGCCCAGGAGTCTGGTCAAGGCAGCAGAGCGGGCCCC</t>
  </si>
  <si>
    <t>ENST00000617077.1</t>
  </si>
  <si>
    <t>LOC105372956</t>
  </si>
  <si>
    <t>chr1:223394154-223394452</t>
  </si>
  <si>
    <t>CAGCCCTTGGCCTCCAGCAAAGAGATGCGGAGCCCGCACACCCAGGTCCTGAAGAGCAAGCTGGAAGAGGTGGTGGTGTCCTCCCAGGACCAGCAGATTGTGGCCCTGGTGCTGACCCGTCTCAAGAAGGCCCAGAGGATACGGGAGCTGCAGCAGCAGGCGGCTAAGGCCTGGGAGGAGCTGAAGCGCTCGGATCAGAAGGTCCAGATGACCCTGGAGCGGGAGCGCCGGCTGCTGCTGCGGCAGAGCCAGGAGCAGTGGCAGGAGAAGGAGCAGCGCAAGACCCTCCAGAGCCCTGA</t>
  </si>
  <si>
    <t>ENST00000366875.5</t>
  </si>
  <si>
    <t>ENSG00000178395</t>
  </si>
  <si>
    <t>CCDC185</t>
  </si>
  <si>
    <t>chr1:223394511-223394668</t>
  </si>
  <si>
    <t>TGGAAGGAGCAACCAGAGGACCAGGAGAGCCCGCGCCAGGAGAAGCTGGAGAAGGCGCGCGCCCAGGCAGAGCACCGAAAACAGTGCCAGGTGCGGCGCCTGCGGGAGCAGGAGAAGATGCTACGGAACCTCCGGGAGCAGCACAGCCTGCAGCTGCA</t>
  </si>
  <si>
    <t>chr1:223949499-223949713</t>
  </si>
  <si>
    <t>ACATGGATCCCCCACACTGGAGGACCCCACCACGCCCAAATGCAAGATGAGAAGATGCTCCAGCTGCAGTCCAAAGCCCAACACCCCCAAGTGTTCCATGTGTGATGGGGACAGCTTCCCCTTTGCCTGTACAGGTGGAGAAGCCGAGGACAGGCTCAGGGAACCGGAGACCGAGAAGGCGCTGTCCTCTTCACTGCACGTGCCCTGGACCAGTG</t>
  </si>
  <si>
    <t>ENST00000431663.1</t>
  </si>
  <si>
    <t>GTF2IP20</t>
  </si>
  <si>
    <t>chr1:223949920-223950218</t>
  </si>
  <si>
    <t>CCCGAGAGTCACGTGAGGCTGAGAGTAGGGGCAGGGGCAGCAGTGGTGCCAGTCGGGGGGCGGTCCAGTGGGAGGAGCCTCAGCCTCACGGGCTGCTCCGTGGGACTGATGACTGCATGATCTTCTGGGCACCTCACGGATCTTCAACTGCAGGTGAAACGGATGCTGGTGGTGGGTGCAGGGCCGCTGGGAGCTGCTGCGTGGTTCCCAGAGGCTGGACTGGGGCAGGTGCCAACTGAAGCTGCTGGGGCAGCATGGGCAGGATGTTCTGCACACAAACCTTGGAGAAGATGTGTGCA</t>
  </si>
  <si>
    <t>chr1:224616178-224616359</t>
  </si>
  <si>
    <t>GGCGGCGCTTCGCCACCCACCTTTCCTCAGCCCCCGGCGCTGCAGTCTCCGCCCGCCGGGGAGGGCGCGCTCAGCGGAACAGGAGTCGAGGGTGGGGCGCCGAGAGGAGGGAATCCCGGGTCGCACCGCTACAGTTCTCGCAGTGGCAAAGGCGGCGGCGGCGGCGGCGGCAGCGGCAGCAG</t>
  </si>
  <si>
    <t>ENST00000437416.3</t>
  </si>
  <si>
    <t>ENSG00000233384</t>
  </si>
  <si>
    <t>CNIH3-AS2</t>
  </si>
  <si>
    <t>CNIH3</t>
  </si>
  <si>
    <t>chr1:224616359-224616540</t>
  </si>
  <si>
    <t>GCAGGTGGAGCGAGCTACAGCGTTTGGCCTGAAACCCACTGCTGCAGCCACCCGGGCTGGAGTTGGCCCGTTGGGTGGAGCCAGTGCTCGCCCCGGTCCGACCCCCGGTTTCCGGGACACTTGGGTTGCGGAGGCCGGCTGGCCGGAGTCACGGTTGGGGACGGGCGCGCCTCGGAGCGCAC</t>
  </si>
  <si>
    <t>ENST00000272133.4</t>
  </si>
  <si>
    <t>ENSG00000143786</t>
  </si>
  <si>
    <t>chr1:224888779-224889059</t>
  </si>
  <si>
    <t>TCAGCAACTCACCTGGACTGTACTGCCACAAGGCTTCAGAGACAGCCCCCATTACTTTAGTCAAGCTCTTTCTCATGATCTACTTTCTTTCCGTCCATCTGTTTCTCACCTTATTCAATATATGGGCGACCTTCTCCTCTGCAGCCCCTCTTATGAATCTTCCTAACAGGATACCCTCCTGCTCCTTCAACATCTATTCTGAAAGGGGTATTGCGTATCCCCTTCTAAAGCCCAAATTTCTTCCCCATCCATTACGTATCTCGGCATAGTCCTTCATCAAA</t>
  </si>
  <si>
    <t>ENST00000445597.6</t>
  </si>
  <si>
    <t>ENSG00000185842</t>
  </si>
  <si>
    <t>DNAH14</t>
  </si>
  <si>
    <t>chr1:225472905-225473090</t>
  </si>
  <si>
    <t>TGCGCTCGATTTCTCGCCAGGCCTTAGCTGCCTTCCCGCGGGGCAGGGCTTGGGACCTGCAGCCCGCCATGCCTGAGCCTCCCACCCCCTCCATGGGCTCCTATGCGGCCCGAGCCTCCCCGAGGAGCACCACCCCCTGCTCCACGGCACCCAGTCCCATCGACCACCCAAGGGCTGAGGAGTGCG</t>
  </si>
  <si>
    <t>ENST00000654950.1</t>
  </si>
  <si>
    <t>LINC02765</t>
  </si>
  <si>
    <t>chr1:225473090-225473275</t>
  </si>
  <si>
    <t>GAGCGCACGGCGAGGGACTGGCAGGCAGCTCCACCTGCAGCCCCGGTGCGGGATCCACTAGGTGAAGCCAGCTGGGCTCCTGAGTCTGGTGGGGATGTGGAGAGTCTTTATGTCTAGCTCAGGGATTGTAAATACACCAATCATCACCCTGTGTTTAGCTCAGGGGGCACCAATCAACACTCTGTA</t>
  </si>
  <si>
    <t>chr1:225731396-225731576</t>
  </si>
  <si>
    <t>TTTCCAAAATCTGACCCTAGCCTTGCTTTTCAGCTTCATCCCCGCTACTTCCCTTCTTGTGCTCCAGATACTTGGACTTCCCCAGCAATCGCCTCCCTGTGCTTTTGTTCTGGTGGTTTTTTTCCCCACTGACCTCACTCCTCTTCTCCTCCCTTTCCCAGCCTCCTGAACTCATTCTCAT</t>
  </si>
  <si>
    <t>ENST00000665855.1</t>
  </si>
  <si>
    <t>LOC107985352</t>
  </si>
  <si>
    <t>chr1:225731576-225731756</t>
  </si>
  <si>
    <t>TCCTCAAAGGCCAATGCAAATATTAATTCTCTGCAGGTTTCTCTGGACAGAATCAATCATCCTCTCTATGGTGTTCCCATAGCATTTTGTCTAACTGCTAGAGAAACATTTAGCATGGTATCAGATGCCTCCTGATAGACTGGGATTTCACTGAGGACATGGAATGTGTCATATTTATCTT</t>
  </si>
  <si>
    <t>chr1:226083729-226083904</t>
  </si>
  <si>
    <t>GCCTGCAGTGAGGTCCGCTCCTGAGGCCTCAGCCTCGCCGGGGGTAGGGCCCTCTCCCGCCGTCGCCGCAGCTCCTTTCCGTCCCGGGGCCTGGGGGGCACCGTCCCACGGGTGAGGGCCGCCTCCAGCGCCTGGCCCAGCCATGCGAACGCCTGGAGCCCGCGAGCTGCAGCTGC</t>
  </si>
  <si>
    <t>ENST00000412855.2</t>
  </si>
  <si>
    <t>LINC01703</t>
  </si>
  <si>
    <t>chr1:226135236-226135388</t>
  </si>
  <si>
    <t>CTGCAGAACCCTGCTCCACGCTGCTTCCTCGCCCTGGCGTTTGGGAGCCTGATGACAGCCCTGCCCGTGAAGGCCGCACCTAGGGACAATGTCAGGCTGAGGAGTGAGCCCACGTGGCGCTGGCTCCGATGCTGCTGCCCTCTGTGCACTCAG</t>
  </si>
  <si>
    <t>ENST00000440540.1</t>
  </si>
  <si>
    <t>ENSG00000234478</t>
  </si>
  <si>
    <t>ACBD3-AS1</t>
  </si>
  <si>
    <t>chr1:226402567-226402721</t>
  </si>
  <si>
    <t>CACGATCTTCCCCAAGGGTCAGAAGACTGTAGCCCACTGTTCTTGAGCTCATTCTCTTAGGACACCAAACACAGCCACGAGAAAGGTGGCCTTTTACCACTGAGCTCTGCCCCACGTCCCTTTTGACCACACACTGCTACATTTAGTGGTGAGCT</t>
  </si>
  <si>
    <t>ENST00000366790.4</t>
  </si>
  <si>
    <t>ENSG00000143799</t>
  </si>
  <si>
    <t>PARP1</t>
  </si>
  <si>
    <t>chr1:226402721-226402875</t>
  </si>
  <si>
    <t>TGCCTCATGGCCTAGTGAAATGCACAGAAGACACTTGTGCAGAGTCACAATCCTGCAGCATCTGCTGGGAATGGCCAGACAACTGCTCCAGGCTTGCCTGGACTCAAAGGGCCTGTGTGCCCCAGAAAAGGGCTCTTTAAGTGCCTCTGCAGTTA</t>
  </si>
  <si>
    <t>chr1:226638311-226638482</t>
  </si>
  <si>
    <t>GCACATTCCCCCTGCCTGCAGCCTCAGAGCTTGCCAGGAGCCAAGGGAAGCCTCCCCAGCTGGAAAAGGAAGATTTCCCAGTTCCAGCCGGTACTGAGTCTCCTTGGAGAAACGGCTGCCTGGTCCGCCCCCACTTGCTCTGCAGCTGCTGTGGACTGTTCAGAAGGTGCCA</t>
  </si>
  <si>
    <t>ENST00000443422.1</t>
  </si>
  <si>
    <t>ITPKB-IT1</t>
  </si>
  <si>
    <t>chr1:226638482-226638653</t>
  </si>
  <si>
    <t>ATTCACAGGGGCTCCAGGGCCCGTGTCCCAGATGTGCCTGGATCTCTGACTGTCCCAGGGAGCCGTGCACTTGGGGCACAGTGGCACAATATTCCCTGACTCAGCTGGAAGGGTCAGTGCTCTGGTCCCTGTGGGCAGAGCATCTATCCAGTCTGCGAGCCGCTGCAGCAGC</t>
  </si>
  <si>
    <t>chr1:226666845-226666996</t>
  </si>
  <si>
    <t>CTGCAGGACAAAGACCACAGACCACACATGGACTCTCAAGGGCTCTCGCCTCTCCCCACCAATGCGTCCCTTCACTCCCTGGGCTGTTGCAAAACTGATCTGGTTGTGTTTGCCAACACACACCACACTGCTTCATGCTCCTGAACCTTTTG</t>
  </si>
  <si>
    <t>chr1:227726120-227726284</t>
  </si>
  <si>
    <t>CTGCAGGGTTTTCTTTCCTTTTTCTTTTTTTTTTTTTTTTTTTTTTTGAGACAGAGTTTCACTCTTGTGGCCTGGGCTGGAGTGCAATGGCACAATCTTGGCTCACTGCAACCTCTGCCTCCCGGGTTCAAGCGTTTCTCCTGCCTCAGCCTCCCAAGTAGCTGG</t>
  </si>
  <si>
    <t>ENST00000681827.1</t>
  </si>
  <si>
    <t>ENSG00000143740</t>
  </si>
  <si>
    <t>SNAP47</t>
  </si>
  <si>
    <t>chr1:227914477-227914635</t>
  </si>
  <si>
    <t>AGCGGGAGCCCCCAGCTGTTGCCATGGATGTGGGCCCAACACAAACACAGGATGCTAGGCTCCTCTGCCAGCCCTGGACCCCCCACCTCCAGTCTGGCCCTGCGCAGGGTTGGGTGGGCAGATGAGGTCATTGCCATGGGAGCCCCCTCTGCAGGGCTG</t>
  </si>
  <si>
    <t>ENST00000584300.1</t>
  </si>
  <si>
    <t>ENSG00000264483</t>
  </si>
  <si>
    <t>MIR5008</t>
  </si>
  <si>
    <t>chr1:227914635-227914793</t>
  </si>
  <si>
    <t>GCAGGGGGAGTGTTTATTTGGTCTTGTTTCCCTGGCAATCTGCTGGACCCCTGCTCCACTCCGTCCACCATCCACGGGGGCGTTCCAGCAAAGCCGGCCAGCCAGGCCCCGCTGCCCTTGGTGCCTACGCCAGCCCCTCCACCTGGCCTGGCCAGCCCC</t>
  </si>
  <si>
    <t>chr1:227914793-227914951</t>
  </si>
  <si>
    <t>CACAGCAGACCCCTGCCCAGAATCCCAGGCTATCAGGCAGGGGCTGCCTCCTAAGGGGTGGATAGGGAAACTAAGGCCCTGGAGCCTGGCAGAGGCAGGACCAGGCACAGCCAGGACTCTGGTCCCCAGCCTAGGCCCTCTGCAGCCCCCAGGAGTGGC</t>
  </si>
  <si>
    <t>chr1:228278666-228278837</t>
  </si>
  <si>
    <t>CCATGCCCCCACCACGTTCACAGAGCTGCCAGTGACCCTCGTGCGCCCGCTGCGGGACAAGATTGCCATGGAGAAGCACCGCGGTGTGCTGGAGTGTCAGGTGTCCCGGGCCAGCGCCCAGGTGCGGTGGTTCAAGGGCAGTCAGGAGCTGCAGCCCGGGCCCAAGTACGAG</t>
  </si>
  <si>
    <t>ENST00000366706.7</t>
  </si>
  <si>
    <t>ENSG00000154358</t>
  </si>
  <si>
    <t>OBSCN</t>
  </si>
  <si>
    <t>chr1:228278837-228279008</t>
  </si>
  <si>
    <t>GCTGGTCAGTGATGGCCTCTACCGCAAGCTGATCATCAGTGATGTCCACGCAGAGGACGAGGACACCTACACCTGTGACGCCGGTGATGTCAAGACCAGTGCACAGTTCTTCGTGGAAGGTGCAGGCAGGGAGGGCAGCTCTGCAGGTTGCTTTTGTTGGGGGGAGTCTCCC</t>
  </si>
  <si>
    <t>chr1:228352770-228352914</t>
  </si>
  <si>
    <t>TCACTGCAGGGGGCCCTAAGGCCGTGTGGGTCCCCCAGGGATGCTGTGGCGGGGCTGGGGCCCTTCCCCTTGTGGGAGACACACCAGGATGGGGGCTGCCCGTGCTCCCAACATGGCCACAGGGAGAGGGCCCTACCCGTGGGGA</t>
  </si>
  <si>
    <t>ENST00000474237.2</t>
  </si>
  <si>
    <t>chr1:228352914-228353058</t>
  </si>
  <si>
    <t>AGCCTTGGGCTCTGAGCCGGCCCTGCCGTCCTTGCAGCTGGTGAACCGGCTGGGCTCCGCGCGGGCTAGTGCGGAGCTGCGCATTCAGAGCCCCATGCTGCAGGCCCAGGAGCAGTGTCACAGGGAGCAGCTCGTGGCTGCAGTG</t>
  </si>
  <si>
    <t>chr1:228457469-228457610</t>
  </si>
  <si>
    <t>GCAGTACGGCCTGGATGTTGGGCAGGACGCCACCCTGCGCGATGGTCACGCGGCCCAGCAGCTTGTTGAGCTCCTCGTCGTTGCGGATGGCCAGCTGCAGGTGGCGCGGGATGATGCGCGTCTTCTTGTTGTCGCGCGCCGC</t>
  </si>
  <si>
    <t>ENST00000366695.3</t>
  </si>
  <si>
    <t>ENSG00000181218</t>
  </si>
  <si>
    <t>H2AW</t>
  </si>
  <si>
    <t>chr1:228457610-228457751</t>
  </si>
  <si>
    <t>CGTTGCCGGCAAGCTCCAGGATCTCGGCAGTCAAGTACTCGAGCACCGCGGCCAGATAGACCGGGGCGCCGGCGCCCACGCGCTCCGAATAGTTGCCCTTGCGGAGCAACCGGTGCACGCGGCCCACGGGGAACTGCAGCCC</t>
  </si>
  <si>
    <t>chr1:229343046-229343281</t>
  </si>
  <si>
    <t>CTGCAGGCGGGAGGCGGTGGCGCCGCCTCAGTCCCGGAGCCTCCACGCGCGCTCCCGGCCCCCGGGCCTCCGCCCGCTCCGTGGGGGCGGCTGCTTCCGTAGAGAGCGCGAGGCGCGGGGGTGCGGGCGTGCCTGCCAGTCCGAGGGGCCCAGGCCCAGGTCCCTGGCCCACTTATTTGAGGTGCCCGTCCACCCTGGTCCCAGCAGACGCTGTCCCAGGCACGCGTCACTCTGCA</t>
  </si>
  <si>
    <t>ENST00000284617.7</t>
  </si>
  <si>
    <t>ENSG00000154429</t>
  </si>
  <si>
    <t>CCSAP</t>
  </si>
  <si>
    <t>chr1:230356933-230357084</t>
  </si>
  <si>
    <t>CTGCAGGGAGTCGAGGAAGGGCTGGACCTTGTAGAGCCCGTGCGTGGTCTGGCTGGAGCGGAAGGCCACGACGTGGAAGTACTTGAGGATCTTCTCGAAGCGGGCCTGGCTCATGACGAGGGCGAGGCTGCGGTTGCTGTAGAAGCCTCCGC</t>
  </si>
  <si>
    <t>ENST00000525115.1</t>
  </si>
  <si>
    <t>ENSG00000177614</t>
  </si>
  <si>
    <t>PGBD5</t>
  </si>
  <si>
    <t>chr1:231611328-231611497</t>
  </si>
  <si>
    <t>TCAGCTGCAGGTTGGGGGTTCTCTTAGACAAGCCATGTGGCTTGACTCTCAATTTTCCTCTTGCCTGAGAGACTCTCCCTGTCTTCTCTCCTCTTTCACAAAGACCACCTGAGCCCATAGTGGTTTTCTGCCTCCTCCGAAGTTCTAAGTAACTTTAAAAAATGTGTCTC</t>
  </si>
  <si>
    <t>ENST00000448058.1</t>
  </si>
  <si>
    <t>ENSG00000229228</t>
  </si>
  <si>
    <t>LINC00582</t>
  </si>
  <si>
    <t>chr1:232682700-232682906</t>
  </si>
  <si>
    <t>CGAGACCAGCCTGGGCAACATGGCAACATGGCAAGACCCTGTCTCTCCAAAAATACAAAAATTAGCCTGGTGTGGTGGCATGAGCCTGTAGTCCCAGCTACTTGGGAGGCTGAGGTGGGAGGATCACTTGAGCCTGAGAGGTGGAGGCTGCAGTGAGCCATGATCATGCCACCGCACTCCAGCCTGGGTGACAGAGGGAGATCCTGT</t>
  </si>
  <si>
    <t>ENST00000430921.1</t>
  </si>
  <si>
    <t>ENSG00000225919</t>
  </si>
  <si>
    <t>LINC01745</t>
  </si>
  <si>
    <t>chr1:232682906-232683112</t>
  </si>
  <si>
    <t>TCTCAAAAAAAAAAAAGCTGCTTTGGATATTGGTAATTTTCTCTCTGTGGCTTGAGGTTGTAGTCCCAGCTATTTGGGAGGCTGAGGTGGGAGGATCACTTGAGCCTGAGAGGTGGAGGCTGCAGTGAGCCATGATCATGCCACCGCACTCCAGCCTGGGTGACAGAGGGAGATCCTGTCTCAAAAAAAAAAAAAAAAAAAAAAAAA</t>
  </si>
  <si>
    <t>chr1:234067600-234067748</t>
  </si>
  <si>
    <t>GACTACCTGGCGAAGAAGCTTGGGTTGTCCTCCTGGAGGATAAGAAATCACGTGGCAAAGAGAGTCCCAGCCAATAGCCAGCACCACCACACATGTGAGTGAGGACATTTGATACCACCTAGCCCGAGCTGAGCCTCCAGATGACTGCA</t>
  </si>
  <si>
    <t>ENST00000366617.3</t>
  </si>
  <si>
    <t>ENSG00000183780</t>
  </si>
  <si>
    <t>SLC35F3</t>
  </si>
  <si>
    <t>chr1:234214458-234214628</t>
  </si>
  <si>
    <t>AGGCGATCGGCGGCAGCGCTCCTGCAGGCGGCCGGCTCATCATGAAGAAGCACTCGGCCCGGGTGGCCCCGCTCAGCGCCTGCAACAGTCCGGTCCTGACCCTTACCAAAGTGGAAGGTAATGCGCGGCCGCCTCGCCCCGGGGGTCCCTGCACCCTAGCCGGGGAATGCT</t>
  </si>
  <si>
    <t>chr1:234612011-234612220</t>
  </si>
  <si>
    <t>TTGGTCACTCCCAGGCCCTGCTGTTGCACACCGCTTTCAAGACCTGTCCCTTTGGTCACCCTCCTCAGAGACCCTGTGACACTCATTCCAGTACATGCCTTCACCCACTGCGTCACTGCCCAAAGGGGATGAAGTCCAGTCCTTGTGCTGCAGAGAAATGAACCAACTCATCGCCCCCAAGAGACGGCCCCACTAAGCATTGACTGAAAC</t>
  </si>
  <si>
    <t>ENST00000366609.4</t>
  </si>
  <si>
    <t>ENSG00000168264</t>
  </si>
  <si>
    <t>IRF2BP2</t>
  </si>
  <si>
    <t>chr1:234978480-234978633</t>
  </si>
  <si>
    <t>GCTCACAGCAGCCCACAGTCACAAAGCAGAACTGAAACCCCCTACAGGCAGCATCTCAGGTCAGCTGTGCGGACAGCGCTACCTGCCACAGGCCACACCAGCTGCAGTGCGGTGACGGGTGGTGTTCTATGCCTGGGATAGTGTCACCCTGCCA</t>
  </si>
  <si>
    <t>ENST00000549744.2</t>
  </si>
  <si>
    <t>LOC107985366</t>
  </si>
  <si>
    <t>chr1:235036120-235036262</t>
  </si>
  <si>
    <t>CTGCAGCCTCGACTTCACTGGCTCAAGCAATCCTTCTACCTCAGCCTCCCAAGTGGCTGGGACTCCAGGCATGCACCACCACACCTGGCTAATTTTTTTTTTTTTTTTTGCAGAGATAGGGTTAATTGAGCATTTTTTCCTCC</t>
  </si>
  <si>
    <t>ENST00000701981.1</t>
  </si>
  <si>
    <t>LINC01348</t>
  </si>
  <si>
    <t>chr1:235140403-235140561</t>
  </si>
  <si>
    <t>GCCGGCCCCGGGCAGTGAGGGGCTTAGCACCCGGGCCAGTGGCTGCGGAGGATGTACTGGGTCCCCCAGCAGTGCCAACCCACTGGCGCTACGCTCGATTTCTCACCGGGCCTTAGCTGCCTTCCCGCAGGGCAGGGTTCGGGACCTGCAGCCCGCTAT</t>
  </si>
  <si>
    <t>ENST00000495224.1</t>
  </si>
  <si>
    <t>ENSG00000188739</t>
  </si>
  <si>
    <t>RBM34</t>
  </si>
  <si>
    <t>chr1:235140561-235140719</t>
  </si>
  <si>
    <t>TGCCTGAGCCTCCCACCCCCTCCATGGGCTCCTGTGCGGCCCGAGCCTCCCCGAGGAGCGCCACCCCCTGCTCCACGACGCCCAGTCCCATCGACCACCAAAGGGCTGGGGAGTGCAGGCGCACGGCATGGGATTGGCAGGCAGCTCCACCTGCAGCCC</t>
  </si>
  <si>
    <t>chr1:235341264-235341414</t>
  </si>
  <si>
    <t>TTGCAGTGAGCCGAGATCACGCCACTGCACTCCAGCCTGGGCAACAGAGCAAAACTCTGTCTCAAATAATTAATAAATAAACTAGCTTCCTTTTCAAAAAAAGAAATAAATTAGGTCCTAAGTCCTAAAAGCCCATCCTACTTTAAAATTG</t>
  </si>
  <si>
    <t>ENST00000642431.1</t>
  </si>
  <si>
    <t>ENSG00000284770</t>
  </si>
  <si>
    <t>TBCE</t>
  </si>
  <si>
    <t>chr1:235341420-235341718</t>
  </si>
  <si>
    <t>TCAAGTTCAGATGAAAAGAGTGGACTAGTAGGCAACTGAAGTGCTTTAGAGTCTCCCGTGCCTGCCCTAATTTTAGAAGGTTGTGCACTTTATGATCCAGATTTCTGAGTGGTTGAGAATGAGTTATTGAGCAGTGCAAGGCAAGCTCTGCAGTAGGTAATGGATTGATGAGGCTGGATTTAGCAAGTCTGATCAATCTAAAGGAAGTTTCTGAATGTGTTTTTTGTAGTTAAAATACTCATAATTAAAACACTTATCACATTGTCACATTTTATTTTTAAATTGCAGGTAAACAAGTG</t>
  </si>
  <si>
    <t>chr1:235386383-235386525</t>
  </si>
  <si>
    <t>CTGCAGAGTGTTTTCCAACTTGGTTCCATTCTCCCCGTCACTTTCAGGTACACCAATCAGACGTAGATTTGGTTTTTTCACATAGTCCCATATTTCTTGGAGGCTTTGTTCATTTCTTTTTATTCTTTTTTCTCTAAACTTCC</t>
  </si>
  <si>
    <t>ENST00000646929.1</t>
  </si>
  <si>
    <t>chr1:236124749-236124890</t>
  </si>
  <si>
    <t>GAGAGAAGCCCCCATTTGGGGGTTGTGGGGAAGCAGGCATCTGCCAGAGATTCCACGTGGTTCTGGCACGTCTCAGGCCAGCCTGGGCTTTAATTCCTTGGCTAACCCTCCTTCCTTTCTTGCTGAAGTAAATGAGATATGG</t>
  </si>
  <si>
    <t>ENST00000419162.5</t>
  </si>
  <si>
    <t>ENSG00000077585</t>
  </si>
  <si>
    <t>GPR137B</t>
  </si>
  <si>
    <t>chr1:236124890-236125031</t>
  </si>
  <si>
    <t>GTTTATGACGTTTGCAGCTCAGGGGGTCTTGACTAATATAGTCTCTATGGAGTCAGATCCTGATGTTCAGCTACTCTTGGTCAATGGTTCCTGCCGGGGCTCTGGCCTCTCACTCCTGTAGTAGTGCAGGGCACTGCAGGGC</t>
  </si>
  <si>
    <t>chr1:236736306-236736448</t>
  </si>
  <si>
    <t>CTGCAGTGGGCGGAGTATGCATTATTTCAGTGACCGCTGTGAAGCCCATCACTGGGAAAGGATGCTAACAGGCTGATGAGGACTTTAAAGGAAAGGCCTGGGGACAGGCTGCGGGCCCAGAAGCCAGTTAGGCAAGCTTCTCT</t>
  </si>
  <si>
    <t>ENST00000651781.1</t>
  </si>
  <si>
    <t>ENSG00000077522</t>
  </si>
  <si>
    <t>ACTN2</t>
  </si>
  <si>
    <t>chr1:237024557-237024743</t>
  </si>
  <si>
    <t>GAGTTTCCAGTTTTTCTGTTCTGTTTTTTCCCCATCTTTGTGGTTTTATCTACTTTTGGTCTTTGATGATGGTGATGTACAGATGGGTTTTCGGTGTAGATGTCCTTTCTGGTTGTTAGTTTTCCTTCTAACAGACAGGACCCTCAGCTGCAGGTCTGTTGGAATACCCTGCCGTGTGAGGTGTCAG</t>
  </si>
  <si>
    <t>ENST00000366574.7</t>
  </si>
  <si>
    <t>ENSG00000198626</t>
  </si>
  <si>
    <t>RYR2</t>
  </si>
  <si>
    <t>chr1:237024743-237024929</t>
  </si>
  <si>
    <t>GTGTGCCCCTGCTGGGGGGTGCCTCCCAGTTAGGCTGCTCAGGGGTCAGGGGTCAGGGACCCACTTGAGGAGGCAGTCTGCCCGTTCTCAGATCTCCAGCTGCGTGCTGGGAGAACCACTGCTCTCTTCAAAGCTGTCAGACAGGGACACTTAAGTCTGCAGAGGTTACTGCTGTCTTTTTGTTTGT</t>
  </si>
  <si>
    <t>chr1:237042089-237042372</t>
  </si>
  <si>
    <t>TACCTGCAGCAGCGGGGAGCCGCCGAGCTCCTCCCCGCCCGCCCCCACACCCCACCCCCACCGCTGCACTAACCCCGGCTCAGCTGGCTCCGCGCACTTGCTCGGAGGAGCCGGGGCCGAGCGGACCGCCGGCTGCAGGCAGCGAGCGCGGCTGGGCTGCGGGGCTGCTTCCCCGCGTCCTCCGGGCCCGGGCCGCCCTCCTCCCGCACAGTGCGGAGCAGGGAGGCCCCGCGCCTCGACCACCCGCGCCCGAGCGTCCGCGCCTCCTCCTCCGCTCTGCAGGC</t>
  </si>
  <si>
    <t>chr1:237075849-237076025</t>
  </si>
  <si>
    <t>GTTACCTCTGCAGACTTAAGTGTCCCTGTCTGACAGCTTTGAAGAGAGCAGTGGTTCTCCCAGCACGCAGCTGGAGATCTGAGAACGGGCAGACTGCCTCCTCAAGTGGGTCCCTGACCCCTGACCCCCGAGCAGCCTAACTGGGAGGCACCCCCCAGCAGGGGCACACTGACACCT</t>
  </si>
  <si>
    <t>chr1:237076025-237076201</t>
  </si>
  <si>
    <t>TCACACGGCAGGGTATTCCAACAGACCTGCAGCTGAGGGTCCTGTCTGTTAGAAGGAAAACTAACAACCAGAAAGGACATCTACACCGAAAACCCATCTGTACATCACCATCATCAAAGACCAAAAGTAGATAAAACCACAAAGATGGGGAAAAAACAGAACAGAAAAACTGGAAAC</t>
  </si>
  <si>
    <t>chr1:238832231-238832389</t>
  </si>
  <si>
    <t>GCTGCAGAAATTTGCATGAGTAAAGAAGAACTGAATGTTAATACCCAAGACAATGGGGAAAATGCCTCCAGGGCATTTTAGAGACCTTCACAGCAGCCCCTCCCATCACAGACCCAAAGGCCTAGGAGGGAAAAATGTTTTTGTGAGCCAGGCCCAGGG</t>
  </si>
  <si>
    <t>ENST00000660627.1</t>
  </si>
  <si>
    <t>LOC105373222</t>
  </si>
  <si>
    <t>chr1:239628589-239628770</t>
  </si>
  <si>
    <t>GAGTTTCCAGTTTTTCTGTTCTGTTTTTCCCCATCTTTGTGGTTTTATCTACTTTTGGTCTTTGATGATGGTGATGTACAGATGGGTTTTCGGTGTGGATGTCCTTTCTGTTTGTTAGTTTTCCTTCTAACAGACAGGACCCTCAGCTGCAGGTCTGTTGGAATACCCTGCCGTGTGAGGTG</t>
  </si>
  <si>
    <t>ENST00000255380.8</t>
  </si>
  <si>
    <t>ENSG00000133019</t>
  </si>
  <si>
    <t>CHRM3</t>
  </si>
  <si>
    <t>chr1:239628770-239628951</t>
  </si>
  <si>
    <t>GTCAGTGTGCCCCTGCTGGGGGGTGCCTCCCAGTTAGGCTGCTCGGGGGTCAGGGGTCAGGGACCCACTTGAGGAGGCAGTCTGCCCGTTCTCAGATCTCCAGCTGTGTGCTGGGAGAACCACTGCTCTCTTCAAAGCTGTCAGACAGGGACACTTAAGTCTGCAGAGGTTACTGCTGTCTT</t>
  </si>
  <si>
    <t>chr1:239653117-239653415</t>
  </si>
  <si>
    <t>GAACTGGGATCAATTCCAAACACAACATGGACAAGTGGGGATGTATAGCCAAGGAGCCGCCTGGAGTCAGTAGATGGAAAATTCCTAAGAGGAGGCATCACGAGTAAGGGGGATTCCTAGGAAACAGATCTTCTTTCGGGATTCTAGCTGCAGGCAGTCCAGGGTGAGCAGATGTCATCTGGGAGATGATGAGGAGTGAGGAGTTTGATCAGACACAGAAGGGGATAAGATACTGAGGGTTGGGAATTCTGAATAAACCGACTTAGCAGGAATCTTTTTACAACCGAGTGATGCAGAGA</t>
  </si>
  <si>
    <t>ENST00000487470.1</t>
  </si>
  <si>
    <t>chr1:240654326-240654478</t>
  </si>
  <si>
    <t>CTGCAGAGTCGGAGGACAATATTCTCCACCTGACCCAATGCCATGGGGTGAACCTGGAAGGTGCCTGTGAAGCCTTCCTGGCATGCTCCACCTGCCATGTGCATGTGAGCGAAGACCTGGACCTTCTGCCTCCTCCCGAAGAGAGGGAAGACA</t>
  </si>
  <si>
    <t>ENST00000318160.5</t>
  </si>
  <si>
    <t>ENSG00000180875</t>
  </si>
  <si>
    <t>GREM2</t>
  </si>
  <si>
    <t>chr1:240762604-240762757</t>
  </si>
  <si>
    <t>CCCCAGGCAATGAGGGCTTAGCACCCGGGCCGGCGGCTGCGGAGGATGTACTGGGTCCCCCAGCAGTGCCGGCCCACCGGCGCTGTGCTCTATTTCTCGCCGGGCCTTAGCTGCCTTCCCGCGGGGCAGGGCTCGGGACCTGCAGCCCGCCATG</t>
  </si>
  <si>
    <t>ENST00000431139.4</t>
  </si>
  <si>
    <t>LOC100506929</t>
  </si>
  <si>
    <t>chr1:240762757-240762910</t>
  </si>
  <si>
    <t>GCCTCAGCCTTCCCCGACCTCCGTGGGCTCCTGTGCAGCCCAAGCCTCCCCGAGGAGCGCCGCCCCCTGCTCCACGGCGCCCAGTCCCATCACCACCCAAGGGCTGAGGAGTGCGGACGCACGCCGCGGGACTGGCAGGCAGCTCCACCTGCAG</t>
  </si>
  <si>
    <t>chr1:240829455-240829598</t>
  </si>
  <si>
    <t>TCTGCAGCCGGAGTTCACAACCACTGATGTAGGTGTAACAAAGACAAGGTTTTTAAAACATTAAAGGATCGAGTTTTCACTTTCCATTCGATTTCTATTTCTTTGCAGCCTTCCATCCCTAAGCCTGAGCCATAACGGAAGGGA</t>
  </si>
  <si>
    <t>ENST00000687918.1</t>
  </si>
  <si>
    <t>ENSG00000182901</t>
  </si>
  <si>
    <t>RGS7</t>
  </si>
  <si>
    <t>chr1:240829598-240829741</t>
  </si>
  <si>
    <t>AAGGCAGTAAAATTCTTTAAACTCCTATCAACATATCAGGAGCCAAGCACAGTGCCAGGTGCAGTGGCTTATGCCTGTAATCTCAGCATTTGGAGAGGCTGAGGTGGGAGGATCACTTGCTTTGAGGAGTTTGAGGCTGCAGTG</t>
  </si>
  <si>
    <t>chr1:241855406-241855553</t>
  </si>
  <si>
    <t>TGTTTACAAACCTTGAGCTAGATACAGAGTGCCGATTGGTGTATTTACAATCCCTGAGCTAGACGTAAAGATTCTCCAAGGCCCCACCAGACTCAGGAGCCCAGCTGGCTTCACCCAGTGGATCCCGCACGGGGCTGCAGGTGAAGCT</t>
  </si>
  <si>
    <t>ENST00000469419.1</t>
  </si>
  <si>
    <t>ENSG00000174371</t>
  </si>
  <si>
    <t>EXO1</t>
  </si>
  <si>
    <t>chr1:241855553-241855700</t>
  </si>
  <si>
    <t>TGCCTGTCAGTCCTGCGCCGTCTGCCCGCACTCCTCAGCCCTTGGGTGGTGGATGAGACTGGGCGCCGTGGAGCAGGGGGTGGTGCTCGTTGGGGAGGCTCGGGCGGCACAGGAGCCCACGGAGGGGGTGGGAGGCTCAGGCATGGCG</t>
  </si>
  <si>
    <t>chr1:241855700-241855847</t>
  </si>
  <si>
    <t>GGGCTGCAGTCCCGAGTCCTGCCCCGCAGGAAGGCAGCTAAGGCCCCGCGAGAAATAGAGCGCAGCGCCGGTGGGCCGGCACTGCTGGGGGACCCAGTACATCCTCCGCAGCCGCTGGCCCGGGTGCTAAGCCCTCATTGCCTGGGGC</t>
  </si>
  <si>
    <t>chr1:241908099-241908387</t>
  </si>
  <si>
    <t>CTCTTAGTTCAGAAAGACCCCTGTGTGAGGAGCACACGTGTGACCTTCTGGAGCGTCTGGGCACTCCTCTCTGCTACAGAACTACAAATGCTGTTTGGAGACCAGGAGCAGGTGAGTGAGGACAAGACGGAGGTGCTGCACATGAGGCTGCAGGCCTAGGGAGGAGGTGAGGATGGTCCAGGAAGCAGGGATGTGGAGAAGCCCCCTGAAAGAGCTGCACAGAATCACAAGGCAGCGAGGACACAGAAACCACTCTAGGTATGACAATCAGGGGCATTTAATGCAGGGA</t>
  </si>
  <si>
    <t>ENST00000518741.1</t>
  </si>
  <si>
    <t>chr1:241971639-241971781</t>
  </si>
  <si>
    <t>CTGCAGCATCAAACTCCTGGGCTAAAGCGATCCTCCTGCATCAGCCTTCCGATTAGCTGGGATTACAGGTGCACACCGCCACGTCTGGCTAATTTATTATATTTTTGTAGAGATAGGGTCTTGCCATGTTGCCCAGGCTAGCC</t>
  </si>
  <si>
    <t>ENST00000419583.2</t>
  </si>
  <si>
    <t>ENSG00000196289</t>
  </si>
  <si>
    <t>BECN2</t>
  </si>
  <si>
    <t>chr1:242050648-242050826</t>
  </si>
  <si>
    <t>GAGTTTCCAGTTTTTCTGTTCTGTTTTTTCCCCATCTTTGTGGTTTTATCTACTTTTGGTCTTTGATGATGGTGATGTACAGATGGGTTTTCGGTGTGGATGTCCTTTCTGTTTGTTAGTTTTCCTTCTAACAGACAGGACCCTCAGCTGCAGGTCTGTTGGAATACCCTGCCGTGTGA</t>
  </si>
  <si>
    <t>ENST00000357246.4</t>
  </si>
  <si>
    <t>ENSG00000197769</t>
  </si>
  <si>
    <t>MAP1LC3C</t>
  </si>
  <si>
    <t>chr1:242050826-242051004</t>
  </si>
  <si>
    <t>AGGTGTCAGTGTGCCCCTGCTGGGGGGTGCCTCCCAGTTAGGCTGCTCGGGGGTCAGGGGTCAGGGACCCACTTGAGGAGGCAGTCTGCCCGTTCTCAGATCTCCAGCTGCGTGCTGGGAGAACCACTGCTCTCTTCAAAGCTGTCAGACAGGGACACTTAAGTCTGCAGAGGTTACTG</t>
  </si>
  <si>
    <t>chr1:242079935-242080086</t>
  </si>
  <si>
    <t>CACAGACCAACAAAAATTTTTTCCCTGAGGGGTATTTTATCACTGACATTGTTTAGAACTGCTGGTAGATGGTGATAGTAAGAAGTGGGTGACTTTTAGTGATTTTACTGTTTTTAAAATTCTCACCATAAAATGTGCTCCTATTGCCTGCA</t>
  </si>
  <si>
    <t>chr1:242494094-242494146</t>
  </si>
  <si>
    <t>CCCTCTCCTCCCCTCTCCTCCCCTCTCCTCCCCTCTCCTCCCCTCTCCTCTCT</t>
  </si>
  <si>
    <t>ENST00000467561.5</t>
  </si>
  <si>
    <t>ENSG00000180287</t>
  </si>
  <si>
    <t>PLD5</t>
  </si>
  <si>
    <t>chr1:242494364-242494575</t>
  </si>
  <si>
    <t>CTGCAGCAGCCTCCCTCTGCTTTTGGATAAAGGCTTTAAGCTGATGGTTTATCCCAGTTTCTGCAGACATGGTTTTCCCATCACTTCTGCCATCCCATCCCCTCTTCCTGCTCTAAGTCTGTCCCTACGGCCTGGATCACTGACTCTCACTGTGTACCTCCTGGAGCACACATCTCCCCGCCTCTAGCCAACATATCTACCTCTGCACCAGG</t>
  </si>
  <si>
    <t>chr1:242819926-242820097</t>
  </si>
  <si>
    <t>CCAGGAGTTGGAGATCAGCCTAGGCAACTTAGCAAGACCTCGTCTCCCAAATATTTTATAATTAGCCAGGCATGGTGGCATGTGCCTGTAGTTCCAACTATTTGGGAGGCTGAGGCAGGAGGATCACTGGAGCCAAGGAGGTCGACGCTGCAGTGAGCTTTGATCACATCAC</t>
  </si>
  <si>
    <t>ENST00000417964.2</t>
  </si>
  <si>
    <t>ENSG00000214837</t>
  </si>
  <si>
    <t>LINC01347</t>
  </si>
  <si>
    <t>chr1:242820097-242820268</t>
  </si>
  <si>
    <t>CTGCACTCCAGCCTGGGTGACAGAGTAGGACTCCGCCCTAAATTAAAATAAAATAAAGTAATAGAAATAAAAAAGATAAAAATGAGCAGAGGGAACAAGTGGCAATGGTTCTCTGCTCTGAAGACATTTTTACTGGTCTCAGGAACTGAGCAGTTTGGATATTAACTGCCCC</t>
  </si>
  <si>
    <t>chr1:243051127-243051417</t>
  </si>
  <si>
    <t>GAGAGTGGGGACAACTCTGGGGAGGAGCCAGAGGGCAACAAGGGCTTTGGTGGGAAGGTATTTGCACCTGTCATTCCTTCCTCCTTTACTCCTGCCGCCCCTTGCTGGATCCTGAGCCCCCAGGGTCCCCCGATCCACCTGCAGCTTTTGGCAAAGTCTATGGTCCCACCCTGTCCTCCTCCAACACATACTTGGATGCTTCCTCCTCAACCTTGGCACCCACCTCCTTCTTACTGGGCCCAGGAGCCTTCAAAGCCCAGGAGTCTGGTCAAGGCAGCAGAGCGGGCCCCC</t>
  </si>
  <si>
    <t>chr1:243806426-243806568</t>
  </si>
  <si>
    <t>CTGCAGTGCTTTGCAAGCATCAAAGTTGAAAGTGCTAGCTTTGTGAATACCAAAAGCATTAACTGACTACACCAGTCATTTAGCATTTTGGTTTCCTGCCACAAATATACTTCCATCTTTACATGCATATGTGTCTTATCTTC</t>
  </si>
  <si>
    <t>ENST00000463991.5</t>
  </si>
  <si>
    <t>ENSG00000117020</t>
  </si>
  <si>
    <t>AKT3</t>
  </si>
  <si>
    <t>chr1:244867190-244867332</t>
  </si>
  <si>
    <t>TTCGAAACCAGCCTGAGGAACACAGTGAGACTCCATCTCCACAAAAAATTAAAATTAGGTGGCTGTGGTGGTACGCCTGTAGTCCGAGCTACTCAAGGGGCTGAGGTAGCAGGATCACTTGACCCCCGGCAGTCAAGGCTGCA</t>
  </si>
  <si>
    <t>ENST00000444376.7</t>
  </si>
  <si>
    <t>ENSG00000153187</t>
  </si>
  <si>
    <t>HNRNPU</t>
  </si>
  <si>
    <t>chr1:246436984-246437159</t>
  </si>
  <si>
    <t>CCACCTCCCGGGTTCAAGCGATTCTCCTGCCTCAGCTTCCCAAGTAGCTGGGATTACAGGCACCCGCCACCACACCCAGCTAATTTTTTGTATTTATTAGAGACAAGGTTTCACCACGTTGGTCAGGCTGGTCTCGAACTCCTGACCTCGGGTGATCCACTCACCTCAGCCTCCCA</t>
  </si>
  <si>
    <t>ENST00000630181.2</t>
  </si>
  <si>
    <t>ENSG00000185420</t>
  </si>
  <si>
    <t>SMYD3</t>
  </si>
  <si>
    <t>chr1:246437159-246437334</t>
  </si>
  <si>
    <t>ACAGTGCTGGGATTTCAGAGTTTCTTACTGTATCTGCAGCAGCTGCTCTTCTCCTAGAGACAAAGAATGCTTTCTCAGGAATCTCACCTGTCTTTTTGGGAGCACCTGGTAGAGTTTTTGGAGAAAAAGCCTACAGGTGGGTATGAACTCCCCTCATCCACAGTTCCCAGGGTCTT</t>
  </si>
  <si>
    <t>chr1:247687759-247687935</t>
  </si>
  <si>
    <t>ENST00000642119.1</t>
  </si>
  <si>
    <t>ENSG00000197437</t>
  </si>
  <si>
    <t>OR13G1</t>
  </si>
  <si>
    <t>chr1:247687935-247688111</t>
  </si>
  <si>
    <t>chr1:247893430-247893583</t>
  </si>
  <si>
    <t>TTTTTTCCCCATCTTTGTGGTTTTATCTACTTTTGGTCTTTGATGATGGTGATGTACAGATGGGTTTTTGGTGTGGATGTCCTTTCTGTTTGTTAGTTTTCCTTCTAACAGACAGGACCCTCAGCTGCAGGTCTGTTGGAATACCCTGCCGTGT</t>
  </si>
  <si>
    <t>ENST00000360358.3</t>
  </si>
  <si>
    <t>ENSG00000238243</t>
  </si>
  <si>
    <t>OR2W3</t>
  </si>
  <si>
    <t>chr1:247893583-247893736</t>
  </si>
  <si>
    <t>TGAGGTGTCAGTGTGCCCCTGCTGGGGGGTGCCTCCCAGTTAGGCTGCTCGGGGGTCAGGGGTCAGGGACCCACTTGAGGAGGCAGTCTGCCCGTTCTCAGATCTCCAGCTGCATGCTGGGAGAACCACTGCTCTCTTCAAAGCTGTCAGACAG</t>
  </si>
  <si>
    <t>chr1:247893736-247893889</t>
  </si>
  <si>
    <t>GGGACATTTAAGTCTGCAGAGGTTACTGCTGTCTTTTTGTTTGTCTGTGCCCTGCCCCCAGAGGTGGAGCCTACAGAGGCAGGCAGGCCTCCTTGAGCTGTGGTGGGCTCCACCCAGTTCGAGCTTCCAGGCTGCTTTGTTTACCTAAGCAAGC</t>
  </si>
  <si>
    <t>chr1:248762141-248762314</t>
  </si>
  <si>
    <t>CCCACCACAGCTCAAGGAGGCCTGCCTGCCTCTGTAGGCTCCACCTCTGGGGGCAGGGCACAGACAAACAAAAAGACAGCAGTAACCTCTGCAGGCTTAAATGTCCCTGTCTGACAGCTTTGAGGAGAGCAGTGGTTCTCCCAGCACACAGCTGGAGATCTGAGAACGGGCAGA</t>
  </si>
  <si>
    <t>ENST00000590317.4</t>
  </si>
  <si>
    <t>ENSG00000259823</t>
  </si>
  <si>
    <t>LYPD8</t>
  </si>
  <si>
    <t>chr1:248762314-248762487</t>
  </si>
  <si>
    <t>ACTGCCTCCTCAAGTGGGTCCCTGACCCCTGACCCTTGAGCAGCCTAACTGGGAGGCACCCCTCAGTGGGGGCAGACTGACACCTCACACGGCCGGGTACTCCTCTGAGACAAAACTTCCCGAGGAACGATCAGACAGCAGCATTCACGGATCACGAAAATCCGCGGTTCTGCA</t>
  </si>
  <si>
    <t>chr1:248762487-248762660</t>
  </si>
  <si>
    <t>AGACACCGCTGCTGATACCCAGGCAAACAGGGTCTGGAGTGGACCTCTAGCAAACTCCAACAGACCTGCAGCTGAGGGTCCTGTCTGTTAGAAGGAAAACTAACAAACAGAAAGGAAATCCACACCAAAAACCCATCTGTACATCACCATCATCAAAGACCAAAAGTAGATAAA</t>
  </si>
  <si>
    <t>chr1:248811896-248812195</t>
  </si>
  <si>
    <t>TCGGCTACAGGCTGACGCTGCGCTGGTGCCGACCCCCACGGGCTCCGCCGTCGCTGCCCCGGCGCCCTCCACTCCGCGTTCCCAGCTCTTGGCCGTCCAGACTGACGTGGTCCGAGAGGCCTCGCAAGTGCTCCACGGAGTCGCACTTCTGCAGGTCTGAAGCCACCGTGCGCAGGCTCAGCAGACTCAGGGTATCGGTGTCGGGGGCGGGGCCGGGCCCCAGGCTGCTGCCCTCCTCCAGCCCCGCACCCTCGGCCCCCTCAATCCCGCTGTCTCCGTCCTCCATGTCCTCGGGTCCTG</t>
  </si>
  <si>
    <t>ENST00000484202.2</t>
  </si>
  <si>
    <t>ENSG00000175137</t>
  </si>
  <si>
    <t>SH3BP5L</t>
  </si>
  <si>
    <t>chr1:248812224-248812522</t>
  </si>
  <si>
    <t>AGGGCCCAGGGGGTGGGGAGGCAGACCCCCGCGGCGCCGTGCGTGAATCTGCTCGCTGATCTGCTCCAGGTTACGAAGGGCCACGGAGTAGCGCGTCTTGGCCTGAGCTACCTGCTGCTCCAGTTCTGTCACCTTGGCCTTGTGCTCCTGCAGAGGGCAGAGCAGAGCAAGGCGACCCATGGGGCACGTCTCCACCTTCCTCAGCACTCTGCACTGAGGTCTGAGGGCCTGCTCTCCCAGAATACCTGGACAGCTGGCTCAGCATCCACCACAGACCCACAACAGCCTTCCCTGCTCCA</t>
  </si>
  <si>
    <t>chr10</t>
  </si>
  <si>
    <t>chr10:11831-11986</t>
  </si>
  <si>
    <t>TCCCTGCAGTCCCTCCCTGGCGGCTGCGCAGCCGTCCCACGACAGGGGCCATAAACTCTCCAGAGCGGAAAGCCGCACCCTGGTGGCCCGGCCCCGCGCCCAGACCTGGCGGCCGCTGGCACCTGACCCGCTGCATGGGTCTCCAGGGAGCTCGCT</t>
  </si>
  <si>
    <t>ENST00000562809.1</t>
  </si>
  <si>
    <t>ENSG00000261456</t>
  </si>
  <si>
    <t>TUBB8</t>
  </si>
  <si>
    <t>chr10:11986-12141</t>
  </si>
  <si>
    <t>TGCCCACCCGGCGCTGCAGGCTCGGCTCCCTCGTACACTCTCTGGTAGGTGCTAGGGACGACCCTATGGGCCAGCTTGCCATGCCCAGTCCCCAGGCCGCACCCACCCTGGCTCCCTGGGCTAGGGGACTGGCTCCTCCTGTGAGTCGTGGGTCTG</t>
  </si>
  <si>
    <t>chr10:48560-48701</t>
  </si>
  <si>
    <t>GATTTTGAGCTGCCCTGGCTAAGGAGCCGCACCCCAGTCCTCGCCCGCAGCTCACCGAAGATGAAGTTGTCTGGCCTGAAGACCTGCCCGAAGGGCCCCGAGCGCACAGAGTCCATGGTGCCCGGCTCCAGATCCACGAGCA</t>
  </si>
  <si>
    <t>chr10:48701-48842</t>
  </si>
  <si>
    <t>ACAGCGCGGGGCACGTACCTGCCACCTGCGTGGGGCGGGAGGGCATGAGCGAGGGGAGGGCCGCGTTCCCAGGAGGGCGGTGGGGGAAGGACGGGGGTCTCACCGCTGGCCTCGTTGTAGTACACGTTGATGCGCTCCAGCT</t>
  </si>
  <si>
    <t>chr10:635583-635761</t>
  </si>
  <si>
    <t>TGGGCTGCAGCTGCGGGGAAGCAGCTGGTATGACACAGCAGGAGGCCGTGGCCAGCCCTGGAGGAGGGGCCCAGCTGCGGGCACTGCCCCAGGAGCCAGCATCCTGAGCCCCCGGGGAAGGCGGGAAATTGCCCCTGGGCACTGGGCGCTCAGGCTGGAGGTGGTGAGACCTCGAGGCC</t>
  </si>
  <si>
    <t>ENST00000578903.1</t>
  </si>
  <si>
    <t>ENSG00000263511</t>
  </si>
  <si>
    <t>MIR5699</t>
  </si>
  <si>
    <t>chr10:635761-635939</t>
  </si>
  <si>
    <t>CCTGCAGTCAGGGAGGCGAGGGCAGAGGTGGCCAAACTGCAGCTCAGTGAAGGGTCTTGTCAGGAAAGACCCCCAGAGGCTGCCTCACCGGCCCAGGGGAAGTTACTTCCAGCCCAGAGGCTCAACGGGGTCCTCGGTGGTGACACTTAACCTTGTCCTCTGACAGACGATCATCGAGA</t>
  </si>
  <si>
    <t>chr10:1115887-1116029</t>
  </si>
  <si>
    <t>CTGCAGGCTGTGGGGCCTTGGAAGCACACCTGTGTCTCCTCTCAGTGTTACATCCCCTACCCATATGCCTGAAAGCTTGGTGGTTGTCTTTTTAATTAGATTACATTAGAGTACTTTAACAAAATGTTGTATGTATTCATGGG</t>
  </si>
  <si>
    <t>ENST00000482165.1</t>
  </si>
  <si>
    <t>ENSG00000047056</t>
  </si>
  <si>
    <t>WDR37</t>
  </si>
  <si>
    <t>chr10:1416838-1417022</t>
  </si>
  <si>
    <t>AGCGCCCAGCTTGCTGATGTGGGAGAGAGAAGGTGTCGGCCTGGGGCATGACCATCCACAGCTGAGAAGGGAGGTGGGTGCAGCACGGGTCCCCCTGAAACATTCCATGTGGAGACATCAGACCCCCCGGCTTAGGAGTTGTTACTGCAGGAGTGTTTGAGAAACTGTGTGGATGGTGGCCTGCA</t>
  </si>
  <si>
    <t>ENST00000421697.2</t>
  </si>
  <si>
    <t>ENSG00000205696</t>
  </si>
  <si>
    <t>ADARB2-AS1</t>
  </si>
  <si>
    <t>chr10:2987773-2987951</t>
  </si>
  <si>
    <t>ACTGCAGGACCAACTGTCCCTGATGCGGGCACACAGGCCTGTGCTAGGACCCTCCCTGCTCCTGGCTCACAGATGCCACAGGCCAGGTCGAGGGTCAGCAGGCCCAGCAGAACTTCCCTCCCTGTGCCCCCCATGCCTCCCTCTTTTTCATTTGACCGCAGGCCATCTAGTCCATGTGT</t>
  </si>
  <si>
    <t>ENST00000607886.5</t>
  </si>
  <si>
    <t>ENSG00000067057</t>
  </si>
  <si>
    <t>PFKP</t>
  </si>
  <si>
    <t>chr10:3096169-3096336</t>
  </si>
  <si>
    <t>CATATTAACTAGTAAAATGCTGGGTGGCGGTTGACTTGGAAGCAGCGTCCGGGATAGCGCGTGCTCCAGGAATACTCTGAAAGCTGATGCCGTTAGGGGTGCATGGTTGACTCCTGGGCCTGAGACGGCCTCAGGATGCTGCAGCGGCCTTGGCATCCTCTTCAGCAG</t>
  </si>
  <si>
    <t>ENST00000415005.6</t>
  </si>
  <si>
    <t>chr10:3096336-3096503</t>
  </si>
  <si>
    <t>GGGTGGCGGCCGGAACTGGCACCTTCCCCCCGGTCTCTTTATTTACCAAAAAACTGCATGCACAGAAATGACCGCAACAGCTCTGGGTGTGGGAATGTAGGAACTGTCTGTTTCAGTTTTGCCGGAGCCCCAGGTTTACGGCCGCTCTACATCCCAGTCCTCTCAGGG</t>
  </si>
  <si>
    <t>chr10:3096503-3096670</t>
  </si>
  <si>
    <t>GAGGTCCCGGTTTCTGCTGCAGTTCAGGCCCCATCATGGGTCATCTTTTCTCTCCTCCTGAGATGTGGGCTTGGAGGATGGGAGGTCGTGCCTCTAAGAAGGGTCCGTTTCACGGTGGCCCAGGCTACATGCCTGCTTCCTTGTTTCCTTGCCCCCCCGAGCTTCATG</t>
  </si>
  <si>
    <t>chr10:3209173-3209332</t>
  </si>
  <si>
    <t>CTGGCACCTGGTTGTGGGCTGAACTGTGTCCCCTGACTCATAAGTGAAAGCCCTAACCCCAGTGGGGTTTTATTTTGAGATAGGATCTTTAAATAGGTCATAAAGGGTAAATGAGGTCCTAGGAGTGGGGCTCTAATTCTCATAGGACTGCAGTCTTTGG</t>
  </si>
  <si>
    <t>ENST00000451104.6</t>
  </si>
  <si>
    <t>ENSG00000107959</t>
  </si>
  <si>
    <t>PITRM1</t>
  </si>
  <si>
    <t>chr10:3209332-3209491</t>
  </si>
  <si>
    <t>GTCAAGAGATCGAGACCATCCTGGCCAACACAGTAAAACCCCCTCTCTACTAACAATAAAAAAAATTGCCGGGTGTGGTGGCACGTGCCTGTAGTCCCAGCTACTCGGGAGGCTGAGGCAGGAGAATTGCTTGAACCCGGGAGGCGGAGGCTGCAGTGAG</t>
  </si>
  <si>
    <t>chr10:3318343-3318495</t>
  </si>
  <si>
    <t>TCCCGGGCCACGGACCTGTATTTCCAGGCAGCCTCTGCAGTGGGCAGCAGCGGGGTAGGTGGCCGAGTCTCCCGGGCCACGGACCTGTATTTCCCGGCAGCCTCTGTGTGGGCAGCAGCGGGATAGGCGGCCGAGTCTCCCGGGCCACGGACC</t>
  </si>
  <si>
    <t>ENST00000669318.1</t>
  </si>
  <si>
    <t>ENSG00000226762</t>
  </si>
  <si>
    <t>LINC02668</t>
  </si>
  <si>
    <t>chr10:3318495-3318647</t>
  </si>
  <si>
    <t>CTGTATTTCCCGGCAGCCTCTGTGTGGGCAGCAGCGGGATAGGCGGCCCAGTCTCCCGGGCCACGGACCTGTATTTCCCTGCAGCCTCTGTGTGGGCAGCAGCGGGATAGGCGGCCGAGTCTCCCGGGCCACGGACCTGTATTTCCCGGCAGC</t>
  </si>
  <si>
    <t>chr10:3465485-3465663</t>
  </si>
  <si>
    <t>AGCTGCAGTTCGGACCAGCCTCCTGTGGAAGCAAACATGCAGTCACTGGCCTCCAGAGTTTGGCTTAACACAGCTCTTCCTCTTCCTGAAAGTTACAGCAGGAAGCCGTTTTCAACGTTGCTTGTAAAACTGTAACTTCAGCATTACACAAACTTCAGGAATGAAAGCTCACCTGCAGG</t>
  </si>
  <si>
    <t>ENST00000685074.2</t>
  </si>
  <si>
    <t>ENSG00000233321</t>
  </si>
  <si>
    <t>LINC02669</t>
  </si>
  <si>
    <t>chr10:3654251-3654522</t>
  </si>
  <si>
    <t>GCCTCCCGGGTGCAAAGGATTCTCCTGCCTCAGCCTCCCAAGTAGCTGGGATTATAGTCATGCACCACCACACCCAGCTAATTTTTGTATTTTTGGGAGAGATATGGTTTCACCATGTTGGCCAGGCTGGTCTTGAACTCCTGACCTCAGATGATCCACCTGCCTCAGTCTCCCAGAGTGCTGGGATTACAGGCGTGAGCCACAGCATCTGGCCAATGTGATCGCTTTTTCTTAAGACTATTGGTCATTCCTTTTTTTTTATTTTTCCTGCA</t>
  </si>
  <si>
    <t>ENST00000661014.1</t>
  </si>
  <si>
    <t>LOC105376363</t>
  </si>
  <si>
    <t>chr10:3717653-3717825</t>
  </si>
  <si>
    <t>ACATGGGCCCCAGAGAACAGGGCAAGGGACCCTGCAGGAGGAGGCCCCCCAAGGAGCCGAGAGAAGGACCCGAGAAGGAACCGGGACCTGAGAAGGAAAGGCTAAGGGAGAGATGGACTGAGAGGGCGTGGGGCCTCATCGCCACGTTAAGGATTTGGGTCTTCATCAAAAGA</t>
  </si>
  <si>
    <t>chr10:3943152-3943303</t>
  </si>
  <si>
    <t>CTGCAGAGTAGCCAGCCACATGCGAGAAAAATCTGAAGGAGACGAAAATGTTTCAGGAGAAAGGTACTGAGCAACCAAGGGGCTTAATGCTGCTAGGTCAAGCAGATTCAGAAGTGAGATGCCACTGCTGGCTCTGGAATCGTGGTGTCCCT</t>
  </si>
  <si>
    <t>ENST00000432452.2</t>
  </si>
  <si>
    <t>LINC02660</t>
  </si>
  <si>
    <t>chr10:3943409-3943709</t>
  </si>
  <si>
    <t>AGCGCATGAAGATTAGCAAAGTCGTGGGACTGTGGAGAGAGGTGTGTGTGCAGTGACACTGGGTCTTCCTCTGTTTTGTTTAAATGACAGAGGTTACTAAGCCACGTGGGTTTGTAGATGGTGATGCTAGAGAAGAGGGACACTCATCCTGCAGAAGGGGAAGGAAAATTATCAGTCACGTTCTTGAGAAGACAAGGAGCGCTTGGCTGGGCTGAAAACGCAAGGGGAGGATAGGACCTTTGCCGAGGGCAGGACGACTTACAGTGACACGAGGAAGGCACGAGTGAGGGTAGCAACGCCG</t>
  </si>
  <si>
    <t>chr10:5224102-5224328</t>
  </si>
  <si>
    <t>AAGTGAGAAGGGAAGTTTAGAGAAAAAAAAATAAAAAGAAACGAACAAAGCCTTCAAGAAATATGGGACTATATGAAAAGACCAATTCTATGTCTGATTGGTGTACCTGAAAGTGACTGGGAGAATGGAACCAAGCTGGAAAACCCTCTGCAGGATATTATCCAGGAGAACTTCCCCAATCTAGCATGGCAGGCCCACATTCAGATTCAGGAAATACAGAGAATGCC</t>
  </si>
  <si>
    <t>ENST00000263126.3</t>
  </si>
  <si>
    <t>ENSG00000198610</t>
  </si>
  <si>
    <t>AKR1C4</t>
  </si>
  <si>
    <t>chr10:5245778-5245949</t>
  </si>
  <si>
    <t>CGAGGCTGGGGGAGGGGCGCCCGCCATTGCCCAGGCTTGCTTAGGTAAACAAAGCAGCCTGGAAGCTCGAACTGGGTGGAGCCCACCACAGCTCAAGGAGGCCTGCCTGCCTCTGTAGGCTCCACCTCTGGGGGTAGGGCACAGACAAACAAAAAGACAGCAGTAACCTCTG</t>
  </si>
  <si>
    <t>ENST00000449457.1</t>
  </si>
  <si>
    <t>ENSG00000224034</t>
  </si>
  <si>
    <t>LINC02561</t>
  </si>
  <si>
    <t>chr10:5245949-5246120</t>
  </si>
  <si>
    <t>GCAGACTTAAGTGTCCCTGTCTGACAGCTTTGAAGAGAGCAGTGGTTCTCCCAGCACGCAGCTGGAGATCTGAGAACGGGCAGACTGCATCCTCAAGTGGGTCCCTGACCCCTGACCCCCGAGCAGCCTAACTGGGAGGCACCCCCCAGCAGGGGCACACTGACACCTCACA</t>
  </si>
  <si>
    <t>chr10:5246120-5246291</t>
  </si>
  <si>
    <t>ACGGCAGGGTATTCCAACAGACCTGCAGCTGAGGGTCCTGTCTGTTAGAAGGAAAACTAACAACCAGAAAGGACATCTACACCGAAAACCCATCTGTACATCACCATCATCAAAGACCAAAAGTAGATAAAACCACAAAGATGGGGAAAAAACAGAACAGAAAAACTGGAAA</t>
  </si>
  <si>
    <t>chr10:5328290-5328561</t>
  </si>
  <si>
    <t>TGGATTCCAAGCCAATGTAGAGGGTGGTTGGTTGGATGAGCTGTAAGTTCCACGGATAAAGCTTTGTTGAAGGAGAATTGTTGAGAAGCACAACCATACAAAAATGAGAAGACTAGGAAGAGCTCCTGGGACAGACAGCCCTCTCTTTCTGCAGGTAGTCTGGCAGTGGGAGAGTCAGACAGTGGGCAGATTCCTTCAACCAGCCCATACCTCGTTCCTGGCCATGCAGAAAGCAAAATCATGGCCCCTGGATGGTTTTCTATTTATTGGCC</t>
  </si>
  <si>
    <t>ENST00000380433.5</t>
  </si>
  <si>
    <t>ENSG00000178473</t>
  </si>
  <si>
    <t>UCN3</t>
  </si>
  <si>
    <t>chr10:5488366-5488664</t>
  </si>
  <si>
    <t>TCTGGGCAGCAAGGCAGGAGCTCCCGGATCAGGAAAGTGCAGGCACACCATGTCTCTGAGTGGTGGGGTGGGGACAGAGGCTGGCAGGCCACCAACAGGGCAGCATCTGCTCCCAACCAAGGTGACTCAGACCTCGCCTTGTCCAACCTGCAGGCCTCCCAACAGTGGGGCTCTATAAGGCTGGCGTTCGCCTCCAGGGTTCTCCCCGACACTGGATGCCAACCTGCCCAGGGGCAGAAGGGAGGTTGGGCGTGGGGAGTGCCGGGTACAGTCAGAGTTGCCAGGACAGTTTGGAGCAG</t>
  </si>
  <si>
    <t>ENST00000380332.5</t>
  </si>
  <si>
    <t>ENSG00000178372</t>
  </si>
  <si>
    <t>CALML5</t>
  </si>
  <si>
    <t>chr10:5488842-5489140</t>
  </si>
  <si>
    <t>CAACCCAGCAGAGAGGCGGGAAAGGCAGAGCTGAGATCGGGTGGGGCCACCTGTGGTGGGGAAAGAGATGAGCTCACACCTGGAGATGGTAAACAGTGCAAAAGCAAGAAGAAGCTTACAGAAGGAGTCGTTGGGCCTTTGCCCCAGCTGCAGCCACGTGAGAGGGAAGCCAGGGGAGGAGCAAGGTGCAGGCATCTGTGGGCTGGGCAGGGCCTGACTGCACTGGGCCCAGGCTGGGAAGGCCTCACCTGCTTCTCCAGCGGGAACGGAGGGCGACCTGCGCAGCCTAGGCACTGCGG</t>
  </si>
  <si>
    <t>chr10:5557906-5558085</t>
  </si>
  <si>
    <t>GGGAAGCTCAGTGCTCCAGGGAAGAGGCCTGAGAGCAGCGCCCCTGGGGGTCTCTGGGCAGAACCAGGAGAACCGGCCAGCGTCACTCAACAGTGTGCCCTGTGGCATGTCGTGGGGAGCGCAAGGGTCCCCGGAGCTGAGTGGGTGCTGCAGAGGAGCTGGGCTCATCGGGAAGGAGGT</t>
  </si>
  <si>
    <t>ENST00000668112.1</t>
  </si>
  <si>
    <t>ENSG00000287566</t>
  </si>
  <si>
    <t>LOC105376380</t>
  </si>
  <si>
    <t>chr10:5558085-5558264</t>
  </si>
  <si>
    <t>TGGCCGGGGAGGGGCTGGGCTCATCGGGAAGGAGGTGGCCGGGGAAGGGCTGGGCTCATCGGGAAGGAGGTGGCCAGGGTGACCACGGCAGGAAGATGCAGGAGGCACAGAGAGGCCGGAGGGGTCATCTGCCCATCAGGGAATGCTGTGGTGCTGAGGACCCCGTATGCTGCTGGGGGT</t>
  </si>
  <si>
    <t>chr10:5558383-5558682</t>
  </si>
  <si>
    <t>CTCTTTGCTCTGACCCCCAGAGGAGCCTGGGCGGAGGCAGCAGGGGTTAGTCCAGAAGCTAGAAGGGCAAGCGGTGGGGGCAAGGGCACTGCACAGGGCTGGACGCCACCCCCACGCTGCCTCCTTAGCCATTTGCCCCCACCCCTGACTGCAGCCCCAATCCTCCACCACTGGGGAAGGAGTCGGTGCCCTCGGCCACCTTCCTGGAGGCAAGCTGCTGCCCAGGAGGGAGAGGCGAGGCCACTGTCCCCAGGAAGGAGACTCGGCTGCCTTCACACCCTCAAGCTGTGCCAGGGCACA</t>
  </si>
  <si>
    <t>chr10:6019570-6019713</t>
  </si>
  <si>
    <t>CAGGGTGTCTCTGTGAATGAGAAGCTCAGAGGCTGGTGGGAGACACGTGGTGGTGGTGAGGGAAGGTGTTCCATCTCTGCCTGGGGACCGTGCTTGGTCCTGGTCCTGGGTTCCCTCTTTCTGACACTTGCTTTGGGGCCTGCA</t>
  </si>
  <si>
    <t>ENST00000649218.1</t>
  </si>
  <si>
    <t>ENSG00000134460</t>
  </si>
  <si>
    <t>IL2RA</t>
  </si>
  <si>
    <t>chr10:6694164-6694315</t>
  </si>
  <si>
    <t>CTGCAGGACAACTCATTTCTTGTTGTTGTTTTTTTTCACCCTTATTTCTTATGTGGCAACCCTGTTTTCCAACTCACAGATAAATGCAGTAAATCCGTATTTACCTCCTAAATACAGATTTGTAGAATTATATTAACTATGAAGTATTAGCC</t>
  </si>
  <si>
    <t>ENST00000650342.1</t>
  </si>
  <si>
    <t>ENSG00000238266</t>
  </si>
  <si>
    <t>LINC00707</t>
  </si>
  <si>
    <t>chr10:11073931-11074082</t>
  </si>
  <si>
    <t>GAATATTCTTGTAATGGCCATAGAACTTGGAAGCTTTGAATTTGAAAACCTACCTTAGATAAGTGATTTCTAGCCTCCGTGCCACAGCCCTCGAGGGTCTGTAGTTGTTATCAGAAGTTCTAAATCCTTGGACACATCAAGTTCTGTCTGCA</t>
  </si>
  <si>
    <t>ENST00000663606.1</t>
  </si>
  <si>
    <t>ENSG00000237986</t>
  </si>
  <si>
    <t>CELF2-AS2</t>
  </si>
  <si>
    <t>chr10:11496304-11496455</t>
  </si>
  <si>
    <t>CTGCAGTTGGCAATTACCAAGCCTTACGGAGATTCTGAGCTACTAATCAGGTTGCTTCTCCAATTCCCACTGCCAGCCTAGGATTTAGCTTCCTCAGGTTTGCTAAGTTTACTAAATGTCTGTCTGCATTCTCATTTTCCAAAACTGGTAGC</t>
  </si>
  <si>
    <t>ENST00000277575.5</t>
  </si>
  <si>
    <t>ENSG00000148429</t>
  </si>
  <si>
    <t>USP6NL</t>
  </si>
  <si>
    <t>chr10:11736528-11736701</t>
  </si>
  <si>
    <t>AGTTTCCAGTTTTTCTGTGCTTTTTTTTTCCCCATCTTTGTGGTTTTATCTACTTTTGGTCTTTGATGATGGTGATGTACAGATGGGTTTTCGGTGTGGATGTCCTTTCTGTTTGTTAGTTTTCCTTCTAACAGACAGGACCCTCAGCTGCAGGTCTGTTGGAATACCCTGCCG</t>
  </si>
  <si>
    <t>ENST00000496136.5</t>
  </si>
  <si>
    <t>ENSG00000134463</t>
  </si>
  <si>
    <t>ECHDC3</t>
  </si>
  <si>
    <t>chr10:11736701-11736874</t>
  </si>
  <si>
    <t>GTGTGAGGTGTCAGTGTGCCCCTGCTGGGGGGTGCCTCCCAGTTAGGCTGCTCGGGGGTCAGGGGTCAGGGACCCACTTGAGGAGGCAGTCTGCCGGTTCTCAGATCTCCAGCTGCGTGCTGGGAGAACCACTGCTCTCTTCAAAGCTGTCAGACAGGGACATTTAAGTCTGCA</t>
  </si>
  <si>
    <t>chr10:11736874-11737047</t>
  </si>
  <si>
    <t>AGAGGTTACTGCTGTCTTTTTGTTTGTCTGTGCCCTGCCCCCAGAGGTGGAGCCTACAGAGGCAGGCAGGCCTCCGTGAGCTGTGGTGGGTTCCACCCAGTTCGAGCTTCCCGGCTGCTTTGTTTACCTAAGCAAGCCTGGGCAATGGCGGGCACCCCTCCCCCAGCCTCGCTG</t>
  </si>
  <si>
    <t>chr10:13300010-13300161</t>
  </si>
  <si>
    <t>CTGCAGACGGGCGGCGGCGCGAAGCTGCTCCATGGCTGCGGCGCGGGGAACCCCCACCCCTCCCGGCCTCTGCCCCATTTAGCCCAGCGGGCGGCTCCGCCTCCAGGCGCCGCCCCGGACTGGACGTAAGCGGGATTCCGGGCGGTGCCAGC</t>
  </si>
  <si>
    <t>ENST00000263038.9</t>
  </si>
  <si>
    <t>ENSG00000107537</t>
  </si>
  <si>
    <t>PHYH</t>
  </si>
  <si>
    <t>chr10:13300192-13300344</t>
  </si>
  <si>
    <t>CCGCTAGAGTCCGCGCGCCGGGCAACCGCCCGGGGCTGAAGTCCTCCCCACACCATGATCCTTCCGTCCTTTATTTTCTTTCTTTTTAAAAAGAAACAAGATCTTGCTCTGTCGCCCAGGCTGGAGTGCAGTGCGCGATCATAGCTCACTGCA</t>
  </si>
  <si>
    <t>ENST00000463730.1</t>
  </si>
  <si>
    <t>chr10:13324402-13324577</t>
  </si>
  <si>
    <t>CTGCAGGCTTTTGTGTGAATGTAAGTTTTCAACTTTTTTGAGTGAATATCAAGGAGCACAATCGCTGCATCATATAATAACATATTTAGTTTCATAAGAAACTGCCAAACTGACTTTTAAAGTGGCTGTGCCAGTTTTCAGTCCTACCAGTAATAAATGAGAGTTCCTTCCTGTTT</t>
  </si>
  <si>
    <t>ENST00000425947.1</t>
  </si>
  <si>
    <t>ENSG00000086475</t>
  </si>
  <si>
    <t>SEPHS1</t>
  </si>
  <si>
    <t>chr10:13324577-13324752</t>
  </si>
  <si>
    <t>TCTCTACATCCTTGCCAGCAGTTGGTATTATCAGTGTTTTTGGGTTTTTTTTGAGACAGGGTCTCGCTTTGTCACCCAGGCTGGAGTGAGGTGGTGCGATCACAGCTTACTGCAGCCTCGACCTCCTGGGCTCAAGGGATCCTCCCAACCTCAGCTTCCCAAGTAGCTGGGACTAA</t>
  </si>
  <si>
    <t>chr10:13580688-13580941</t>
  </si>
  <si>
    <t>TCCCTGCAGCTGAGACTGGTCCCTGTGGCCGAGACTGGTCCCTGTCGCCTGGGGTCATGCCAGTGCAGGGTGTAGCTGTGTGCCCTCAGCAACCCTTGTTCCCTGCAGATGAGGGACAGGTGGGTTGGCCTGAAGAGAATATCTGGAGAGAACATCATAGTCCTCACTGTGGTGGTTGTAACATATTGGTTGTAAGGTGCATCCTGAATTCAGAAACATTGAAATGTAAAAAAAAAGAGAGCACCTTAAAAATG</t>
  </si>
  <si>
    <t>ENST00000417658.5</t>
  </si>
  <si>
    <t>ENSG00000165630</t>
  </si>
  <si>
    <t>PRPF18</t>
  </si>
  <si>
    <t>chr10:14209761-14210024</t>
  </si>
  <si>
    <t>CTGCAGTCCCAGCTAATCCCAGGAGACTGAGGTGAGAGGACCACTTGAACCCAGGAGGTCGTGGCTGCAGTGAGCTGTGATCATGCCACTGCCCTCCAACCTGGGTGACAGAGTGAGACCCTGTCCCAAAAGAAAAGGCTCAGGAGAGACACACAGAGGAGGAAGCCATGTGAAGATGGAAGCAGAGATTGGAGTGATGAGGCCACAAGGCAAGGAGAGTGACAAAGAGAGAAGGAAGGATTCCAGGAGGAGCCAACCCTGCAG</t>
  </si>
  <si>
    <t>ENST00000648761.1</t>
  </si>
  <si>
    <t>ENSG00000151474</t>
  </si>
  <si>
    <t>FRMD4A</t>
  </si>
  <si>
    <t>chr10:14627422-14627711</t>
  </si>
  <si>
    <t>ATGCAAATATCTGTTAAAATAGCAGCTCTGCTAGACAGGAAGATAGAATGTAAAAAGAATACAGAGGTGAGGCTGGGTGCAATGGCTCACGCCTGTCATCCCAACACTTTGGAAGGCCAAAGTAGGAGGACCACTTGAGGCCAGGAGTTTGAGACCAGCCTGGACAACATTAACGACACCCCATCTCTACAAAGAAATTTTAAAAATTAGCCGTGGTTGAGCACACCTGTAGTTCCAGCTCCTTGGAAGGCTGAGGCAGGTAGATCGCTTGAGCCCAGGAGTTCAAGGCT</t>
  </si>
  <si>
    <t>ENST00000442012.5</t>
  </si>
  <si>
    <t>ENSG00000065809</t>
  </si>
  <si>
    <t>FAM107B</t>
  </si>
  <si>
    <t>chr10:16598156-16598307</t>
  </si>
  <si>
    <t>AGGCATGACTTAGTTAAGAACCTTGAGCTGGGAAGAGAATCCTGGATGATCCCGTGGGCTCAGTGTCATCAAAAGGGTCCTTATAAGAAAGCAGCAGGAGGGACCAGCTGCAGGGGTACACATCTGTAATCCCAGCACTTCAGGAGGCCAAG</t>
  </si>
  <si>
    <t>ENST00000669251.1</t>
  </si>
  <si>
    <t>ENSG00000287925</t>
  </si>
  <si>
    <t>LOC101928701</t>
  </si>
  <si>
    <t>chr10:16598307-16598458</t>
  </si>
  <si>
    <t>GGCGGGAGGATTGCTTGAGGCCAGGCGTTCACGACCAGCCTGGGCCATACAGGGAGACCCTATCTCTACAAAAAGTAAAGTAAAAAAAAAAAAATTAGCCAGGTGTGGTGGAGCACACCTGTAGTCCCAGCTACTTACTTGGGAGGCTGCAT</t>
  </si>
  <si>
    <t>chr10:16598458-16598609</t>
  </si>
  <si>
    <t>TTGGGAGGATCGCTTGAGCCTGGGAGTTTGAGGCTGCAGTGAGCCGTGATCACACCACTGCATTCCAGCCTGGCCATAGGGCAAGACCTTAACAATCAATCAAAAATAAAAACAGGCAGGGGGTCAAAGTGAAAGAGATTTGAAGATGTTAC</t>
  </si>
  <si>
    <t>chr10:17721354-17721540</t>
  </si>
  <si>
    <t>TTGGCCTGCCTTGCTAGATTGGGGAAGTTCTCCTGGATAATATCCTGCAGAGTGTTTTCCAACTTGGTTCCATTCTCCCCGTCACTTTCAGGTACACCAATCAGACGTAGATTTGGTCTTTTCACATAGTCCCATATTTCTTGGAGGCTTTGTTCATTTCTTTTTATTCTTTTTTCTCTAAACTTCC</t>
  </si>
  <si>
    <t>ENST00000494250.1</t>
  </si>
  <si>
    <t>ENSG00000136738</t>
  </si>
  <si>
    <t>STAM</t>
  </si>
  <si>
    <t>chr10:17721620-17721767</t>
  </si>
  <si>
    <t>TCTGCATTCTTCACGTAGTTCTCGAGCCTTGGCTTTCAGCTCCATCAGCTCCTTTAAGCACTCCTCTGTATTGGTTATTCTAGTTATACATTCATCTGAATTTTTTTCATAGTTTTTAACTTCTTTGCCTTTGGTTTGAATTTCCTCC</t>
  </si>
  <si>
    <t>chr10:18951092-18951243</t>
  </si>
  <si>
    <t>TCCTGCTGATTGGTAGAGCCGAGTGGCCTGTTTTGTCAGGGCGCTGACTGGTGTATTTACAATCCCTGAGCTAGATATAAAGACTCTCCACATCTCCACCAGACTCAGGAGCCCAGCTGGCTTCACGTAGTGGATCCCACACCAGGGCTGCA</t>
  </si>
  <si>
    <t>ENST00000454679.7</t>
  </si>
  <si>
    <t>ENSG00000204740</t>
  </si>
  <si>
    <t>MALRD1</t>
  </si>
  <si>
    <t>chr10:18951243-18951394</t>
  </si>
  <si>
    <t>AGGTGGAGCTGCCAGCCAGTCCCGCGCCGTGCGCTCGCATTCCTCAGCCCTTGGGTGGTCGATGGGACTGGGTGTCGTGGAGCAGGGGGTGGTGCTCGTTGGGGAGGCTCAGGCTGCACAGGAGCCCATGGAGTGGGTGGGAGGCTCAGGCA</t>
  </si>
  <si>
    <t>chr10:18951394-18951545</t>
  </si>
  <si>
    <t>ATGGCGGGCTGCAGGTCCCCAGCCCTGCCCCGCGGGAAGGCAGCTAAGGCTCGGTGAGAAATCGAGTGCAGTGCGGGTGGGCTGGCACTGCTGGGGGACCCATACACCCTCCGCAGCCACTGGCCCTGGTGCTAAGTCCCTTATTGCCTGGG</t>
  </si>
  <si>
    <t>chr10:18951545-18951696</t>
  </si>
  <si>
    <t>GGCCAGCAGGGCTGCCTGGCTGCTCCGAGCGCGGGGCCGCCAAGCCCACGCCCACCCGGAACTCCAGCTGGCCCGCAAGCGCCGCACGCAGCCCCGGTTCCCGTTCACGCCTGTCCCTCCACACCTCCCTGCAAGCTGAAGGAGTGGGCTGC</t>
  </si>
  <si>
    <t>chr10:21063212-21063360</t>
  </si>
  <si>
    <t>CTCCCCCATACCTGTCAGCTGTGCTTCTGACCTCCCTAGAGGCCCACGTGCTCACTTGTCATATTCATGGCAATGCTCAGAGATCATTCCATGATCACCATCAAGGACATGGGCTGCATCTTCTGCCTTCTATGATACTTAATGCTCTA</t>
  </si>
  <si>
    <t>ENST00000675114.1</t>
  </si>
  <si>
    <t>ENSG00000078114</t>
  </si>
  <si>
    <t>NEBL</t>
  </si>
  <si>
    <t>nebulette</t>
  </si>
  <si>
    <t>chr10:21063437-21063579</t>
  </si>
  <si>
    <t>AATTTAACAAGTCATAATAAACAACATGGAGCTGAAATCCCTCTTTAATGAAATCCATGGAAACATGACAGAAATCACCCAAGTTTTCTATTCACATGTAGCAAATCAACAGTGGTTATATTTTTCTTCTGATTCTCACTGCA</t>
  </si>
  <si>
    <t>chr10:21215185-21215397</t>
  </si>
  <si>
    <t>CTGCAGTCCCAGCTACTCAGGAGGTAGGGCAGGAGGATTTCTTGAGGCCAGGAGTTTGAGGCTGCAGTGAGCTATGATCACGCCACTGTACTTCAGCCTAGGTGACAGGGCAAGAGCCTATCTCTTTTAAAAAGAGTTTTTAAAAGATCTGCACAAATGAAGAATATGTGTTTGCAATGGGCTGTCTTATTATGGGCATTTCATGGTGCTCAT</t>
  </si>
  <si>
    <t>ENST00000675700.1</t>
  </si>
  <si>
    <t>chr10:22128998-22129172</t>
  </si>
  <si>
    <t>AGTTTCCAGTTTTTCTGTTCTGTTTTTTCCCCATCTTTGTGGTTTTATCTACTTTTGGTCTTTGATGATGTTGATGATGATGATGGGTTTTCGGTGTGGATGTCCTTTCTGTTTGTTAGTTTTCCTTCTAACAGACAGGACCCTCAGCTGCAGGTCTGTTGGAATACCCTGCCGT</t>
  </si>
  <si>
    <t>ENST00000422359.3</t>
  </si>
  <si>
    <t>ENSG00000223601</t>
  </si>
  <si>
    <t>EBLN1</t>
  </si>
  <si>
    <t>chr10:22129172-22129346</t>
  </si>
  <si>
    <t>TGTGAGGTGTCAGTGTGCCCCTGCTTGGGGGTGCCTCCCAGTTAGGCTGCTCGGGGGTCAGGGGTCAGGGACCCACTTGAGGAGGCAGTCTGCCGGTTCTCAGATCTCCAGCTGCGTGCTGGGAGAACCACTGCTCTCTTCAAAGCTGTCAGACAGGGACACTTAAGTCTGCAGA</t>
  </si>
  <si>
    <t>chr10:22408222-22408396</t>
  </si>
  <si>
    <t>ENST00000487973.1</t>
  </si>
  <si>
    <t>LOC105376449</t>
  </si>
  <si>
    <t>chr10:22408396-22408570</t>
  </si>
  <si>
    <t>TGTGAGGTGTCAGTGTGCCCCTGCTGGGGGGTGCCTCCCAGTTAGGCTGCTCGGGGGTCAGGGGTCAGGGACCCACTTGAGGAGGCAGTCTGCCGGTTCTCAGATCTCCAGCTGCGTGCTGGGAGAACCACTGCTCTCTTCAAAGCTGTCAGACAGGGACACTTAAGTCTGCAGA</t>
  </si>
  <si>
    <t>chr10:22532901-22533095</t>
  </si>
  <si>
    <t>CTCACTGCAGCCTCAAACTCCTAGGCTCAATTAGATCCTCCTGCCTCAGCGTCCTGAGTAGCTGGGACTACAGGTATGCACCATCACATTCAGCTAATTTTTTAAAATTTTAATTGTTATTTTTTTTTAGCAACAGGATCTCTCTAGGTTGCCCAGGCTGGTCTCAAACTCCTGGCCTCAAGTGATCCCCCTGCA</t>
  </si>
  <si>
    <t>ENST00000474335.1</t>
  </si>
  <si>
    <t>ENSG00000150867</t>
  </si>
  <si>
    <t>PIP4K2A</t>
  </si>
  <si>
    <t>chr10:23855596-23855747</t>
  </si>
  <si>
    <t>CTGCAGAGTGTTTTCCAACTTGGTTCCATTCTCCCCGTCACTTTCAGGTACACCAATCAGACGTAGATTTCGTCTTTTCATGTAGTCCCATATTTCTTGGAGGCTTTGTTTGTTTCTTTTTATTCTTTTTTCTCTAAACTTTCCTTCTCGCT</t>
  </si>
  <si>
    <t>ENST00000481700.1</t>
  </si>
  <si>
    <t>ENSG00000120549</t>
  </si>
  <si>
    <t>KIAA1217</t>
  </si>
  <si>
    <t>chr10:24489146-24489330</t>
  </si>
  <si>
    <t>CTGCAGTTGTTACTGACTACAGTGGGTTGAGGCTGCAGTGAGCTATGATCATTCGTGCTGTACTCCAGCCTGGGAACAGAGTGAGACCTTGTCTCAAAAAAAAAAAAAGTTCTATAAATGGAGTCACTGGCTAAAAATCATCCCCTAACTGGTTAGGAAGGTTAATGCTTCAGATTAGGGACTAA</t>
  </si>
  <si>
    <t>ENST00000460373.1</t>
  </si>
  <si>
    <t>chr10:24506721-24506872</t>
  </si>
  <si>
    <t>TCTGTCTGGAGGCACTTTTCAGATCTTGGTGCAGGAAGGAAAAACCCAAGCATGGCACTGACAGTGAGTTGAGGAGATAAGACCAAAGTTTAGAGAGAGCTGAAACAGCTAGAACTGGTGGACTGGAGAACCAAACACAAGAAAGCTCTGCA</t>
  </si>
  <si>
    <t>chr10:25252398-25252568</t>
  </si>
  <si>
    <t>TAGAGCTTCCAGTTTTTCTGTTCTGTTTTTTCCCCATCTTTGTGGTTTTATCTACTTTTGGTCTTTGATGATGGTGATGTACAGAGGGGTTTTTGGTGTGGATGTCCTTTCTGTTTGTTAGTTTTCCTTCTAACAGACAGGACCCTCAGCTGCAGGTCTGTTGGAATACCC</t>
  </si>
  <si>
    <t>ENST00000449643.1</t>
  </si>
  <si>
    <t>ENSG00000233642</t>
  </si>
  <si>
    <t>GPR158-AS1</t>
  </si>
  <si>
    <t>chr10:25252568-25252738</t>
  </si>
  <si>
    <t>CTGCCGTGTGAGGTGTCAGTGTGCCCCTGCTGGGGGGTGCCTCCCAGTTAGGCTGCTCAGGGGTCAGGGGTCAGGGACCCACTTGAAGAGGCAGTCTGCCGGTTCTCAGATCTCCAGCTGCGTGCTGGGAGAACCACTGCTCCCTTCAAAGCTGTCAGACAGGGACATTTA</t>
  </si>
  <si>
    <t>chr10:25252738-25252908</t>
  </si>
  <si>
    <t>AAGTCTGCAGAGGTTACTGCTGTCTTTTTGTTTGTCTGTGCCCTGCCCCCAGAGGTGGAGGCTACAGAGGCAGGCAGGCCTCCTTGAGCTGTGGTGGGCTCCACCCAGTTCGAGCTTCCTGGCTGCTTTGTTTACCTAAGCAAGCCTGGGCAATGGCGGGCGCCCCTCCCC</t>
  </si>
  <si>
    <t>chr10:26598359-26598501</t>
  </si>
  <si>
    <t>CCTACCAGAAGTAAGCTTCATGGGGGCACAATTATTTTTCCTGTTATTTTTCATTGCTGTGCCCTTAGCACTTAGAACAGTGTCTGGCACATACTGAGAACCTAAATATTCAATAAATATTTGTTGAATGAATAAACTCTGCA</t>
  </si>
  <si>
    <t>ENST00000637359.1</t>
  </si>
  <si>
    <t>ENSG00000233261</t>
  </si>
  <si>
    <t>FAM238A</t>
  </si>
  <si>
    <t>chr10:26857579-26857793</t>
  </si>
  <si>
    <t>GGCTGCAGTAAGCCATGATGGCATCACTGCACTCCAGCCTGAGCAACAGAGCAAGACTGTGTCTCAAAAAAAAAAAAAAAAAAACTTTCTATTTTTAGTATTATTTACCCCATGGCAACTGTTAAAACCCTGTCCTTGCATATACCTGTGGTCTCAGCTACATGGGAGGCTGAGGTGGGAGGACTGCTTGAGCCCAGGAGGTCAAGGCTGCAGTG</t>
  </si>
  <si>
    <t>ENST00000376170.8</t>
  </si>
  <si>
    <t>ENSG00000136754</t>
  </si>
  <si>
    <t>ABI1</t>
  </si>
  <si>
    <t>chr10:29678994-29679293</t>
  </si>
  <si>
    <t>TCAGGAGTTCGAGACCAGCCTGGCCAATATGGTGAAACCCCATCTCTACTAAAAATGCAAAATTAGCCTGGCATGGTGGCGCACGCCTGTAATCCCAGCTACTTGGGTGGCTGAGGCAGGAGAATCACTTGAACCTGAAAGGCAGAGGCTGCAGTGAGCAGAGATTGTGCCACTGCAATCCAGCCTGGGCAACAGAGAGAGACTCCGTCACAAACAAACAAACAAACAAAACAAAAAAACACCTGGGTTTAGAGCTGCTTGTAGGCAACTAAGGGGACTAACTTGCTCCACTAACTTTTA</t>
  </si>
  <si>
    <t>ENST00000490031.1</t>
  </si>
  <si>
    <t>ENSG00000197321</t>
  </si>
  <si>
    <t>SVIL</t>
  </si>
  <si>
    <t>supervillin</t>
  </si>
  <si>
    <t>chr10:29679483-29679782</t>
  </si>
  <si>
    <t>AAGCATTGAGTACAGATTGGAAAGTCTGAAGATGAATGATTAGAAAGCCAGCCACTTTTTTTTCTTTTTTCTTTTCCTTTTTTTTTTTTGAGATGGGGGTCCCACTCTGTTGCCCTGGCTGGAGTGCAGTGGCGCTGATCACGGCTCACTGCAGCCTCGTCTGCCCAAGCTCTAGAGATTCTCCTACCTCAGCCTCCTGAGCAGCTGGGACCGCAGGCACACACCACCATGCCCCGCCAAGCCAGCCACTTTCTAAATACCTTTCTGTTGGGTGGCACTGCTAGAGGTCAGGGATCCAGT</t>
  </si>
  <si>
    <t>chr10:30080542-30080693</t>
  </si>
  <si>
    <t>ATCATGACATTTCTCCATTGACAAACCTATGTTCAAGCCACTGTCAAATTCAGATGCCTGTATCACATGCTTCCTACATTTAAGTTCCCAATCTCATGATTCATTAACTCACCCCCAGTCATTAGGACAGCCCCCAATCTCACCACTCTGCA</t>
  </si>
  <si>
    <t>ENST00000375377.2</t>
  </si>
  <si>
    <t>ENSG00000165757</t>
  </si>
  <si>
    <t>JCAD</t>
  </si>
  <si>
    <t>chr10:30603339-30603487</t>
  </si>
  <si>
    <t>GCTGCAGAATCAACTAATTGGTTAGACTCACCATTTGCATAGCATAGTGCCTGGCACAGTTACTCACATATTTGGGGTTTTTTGGTTCTGTTTTGGTGGGCTTTTTTTTTTTTTTTTCCACATAGATTCTCACTGTAGCCCAGGCTGCA</t>
  </si>
  <si>
    <t>ENST00000648759.1</t>
  </si>
  <si>
    <t>LOC105376479</t>
  </si>
  <si>
    <t>chr10:32397101-32397350</t>
  </si>
  <si>
    <t>AGTCCCAGCTACTCGGGAGGCTGAGGCAGGAGAATGGCGTGAACCCGGGAGGCGGAGCTTGCAGTGAGCCGAGATCGTGCCACTGCACTCCAACCTGGGCGACAGAGACTCTGTCTCAAAAAAAAAAAAAAAAAAGGAAAAAGAAAAAGAAAAAAATTAGCCAGGTGTGGTGGTGTGTGACTGTAAGTCCCAGCTACTCAGGAGGCTGTGAGGCAGGAGGATCACTTGAGCCTAGGAGTTAGATGCTGCA</t>
  </si>
  <si>
    <t>ENST00000375110.6</t>
  </si>
  <si>
    <t>ENSG00000120616</t>
  </si>
  <si>
    <t>EPC1</t>
  </si>
  <si>
    <t>chr10:33355370-33355668</t>
  </si>
  <si>
    <t>TCCCAGCCATGCTGCCTTCTTCCTCTTCTTTATACCAGCCAAGCGCATTGCCACTTCAGGGCTTTGGAACTTCCTCTTACCTCCCCCCTCGTAGATCTCTACAAGACTCATTCCCCTTTGGCACTCAAGTTTCAAATTAAGTCACCCCTGCAGTCACTCTCTGTCACATCCCTCTGTGTGACAGCAATTAGAGTTCTTGTTGGCACTTCTCCCTCAGTGCTCACTCAGTTAGTCAACAAGTTTTATTTTTCTCCATTCCTCTCTTTTCCTACTGCCAACACCCTAATAGAAGCCACCTT</t>
  </si>
  <si>
    <t>ENST00000265371.8</t>
  </si>
  <si>
    <t>ENSG00000099250</t>
  </si>
  <si>
    <t>NRP1</t>
  </si>
  <si>
    <t>chr10:33515937-33516113</t>
  </si>
  <si>
    <t>GAGTTTCCAGTTTTTCTGTTCTGTTTTTTCCCCATCTTTGTGGTTTTCTCTACTTTTGGTCTTTGATGATGGTGATGTACAGATGGGTTTTCGGTATAGATGTCCTTTCTGGTTGTTAGTTTTCCTTCTAACAGACAGGACCCTCAGCTGCAGGTCTGTTGGAATACCCTGCCGTGT</t>
  </si>
  <si>
    <t>ENST00000457848.1</t>
  </si>
  <si>
    <t>LINC02628</t>
  </si>
  <si>
    <t>chr10:33516113-33516289</t>
  </si>
  <si>
    <t>chr10:33885461-33885573</t>
  </si>
  <si>
    <t>AGCTGAGATCGCATCACTACACTCCAACCTGGGCACCAGAATAAGAACCTGTCTCAAAAAAAGAATTAAAGTAATTTAAAATTCAGAGTCTCAATGAATCTAAATATTTCAAG</t>
  </si>
  <si>
    <t>ENST00000434552.3</t>
  </si>
  <si>
    <t>LINC02629</t>
  </si>
  <si>
    <t>chr10:33985442-33985595</t>
  </si>
  <si>
    <t>ACTGCAGCCTTGACCTCCCAGGCTCAGGCAATCCTCCCACCTCAGCCTCCTGAGTGGCTGGGACTTCAGATACATGCCACCATGCCTGAGTAAATTTTTTTTATTATTTTTTGTAGAGATGGAGTCTTGCTATGTTGCCCAGGATGCTCTTGAA</t>
  </si>
  <si>
    <t>chr10:33985711-33985863</t>
  </si>
  <si>
    <t>GGACCTCATTGCCATAGCAACACTCTGTTTTCAGAATCATTCCTGGGGAAAGAGGAGAGCAGAATGGAATGAATTTTGGACAAAGAACCAAAGTTCAACTCGTGAACTTGCCATTGTGAGACCCGGAGCAAATCACATCTTCCTGAGCTGCAG</t>
  </si>
  <si>
    <t>chr10:34643157-34643299</t>
  </si>
  <si>
    <t>CTGCAGTCACTCAGCGTCTGCTGGCTGGAGGGACAGAAGGCCCCACGGCTCTCACTGGCTCACCTGGAGCCCCCTCGTCTTGTGTCTAACTCTCCCTTTATGTGTTCTGTGGTACAACTTCAGCTCCTAACTGTGCGTCCTCA</t>
  </si>
  <si>
    <t>ENST00000696673.1</t>
  </si>
  <si>
    <t>ENSG00000148498</t>
  </si>
  <si>
    <t>PARD3</t>
  </si>
  <si>
    <t>chr10:35585579-35585790</t>
  </si>
  <si>
    <t>CTGCAGGTACCTTCCTGCATCCCATTCCACATGGAGACCCCCTGGGCAGAGGCTTGGCCCCGTAGTATCCCTAGTGCCAAGCACCATGCCCACATGTGCCACTCACTGAATTAAAACTAGCAACTTAATAAAGTTTGAACACTCAAACATATCACACACACTGGTCGCAGACATGCTGTGAAGGCATGTCACCTCAGAAAGGTTGCATTTTG</t>
  </si>
  <si>
    <t>ENST00000321660.2</t>
  </si>
  <si>
    <t>ENSG00000177291</t>
  </si>
  <si>
    <t>GJD4</t>
  </si>
  <si>
    <t>chr10:35585790-35586001</t>
  </si>
  <si>
    <t>GACTCTTCCACCAAGAGTAAATGGCTGCAAGAGATTGGAAGTGGCTGAGCAGAAGGTGGTCTGCAGGAACTTCCCAGCGCCCACCCCTGCCCCATGGGAACACAGGTGGGTCTTTGGTGGTGGAAAACATACTCTGTAAATAGCCAAGTGAGTGCTATTATGAAGTCAGGGGAGACACTGTATGGAGAAAAGCTACAGAAGTGGAAATACAT</t>
  </si>
  <si>
    <t>chr10:35713979-35714126</t>
  </si>
  <si>
    <t>AGAGAACTTTGAAGGGGAATATGGAGACCTGGTGGGGCAGAGACTGCTAACTGTCTCTCAGTATTCATTCTACCCTTCTTCCTTTCAGTGACAGAAACTTTTATCTGGGTACATGGCCTCCCAGCTGAAGACTGCATTTCACAGGCTT</t>
  </si>
  <si>
    <t>ENST00000626667.1</t>
  </si>
  <si>
    <t>ENSG00000280719</t>
  </si>
  <si>
    <t>PCAT5</t>
  </si>
  <si>
    <t>chr10:39372201-39372354</t>
  </si>
  <si>
    <t>GAGGTTCCAGTTTTTCTACTCTGTTTTTTCCCCATCTTTGTGGTTTTATCTACTTTTGGTATTTGATTATGGTGACGTACAGATGGGTTTTTGGGGTCGATGTCCTTTCTGTTTGTTAGTTTTCCTCCTAACAGACAGGACCCTCAGCTGCAGG</t>
  </si>
  <si>
    <t>ENST00000448440.1</t>
  </si>
  <si>
    <t>ACTR3BP5</t>
  </si>
  <si>
    <t>chr10:39372354-39372507</t>
  </si>
  <si>
    <t>GTCTGTTGGAGTTTGCTAGAGGTCCACTCCAGACCCTGTTTGAATGGGTATCAGCAGCAGTGGCAGTAAAACAGCGGATATTGGTGAACTGCAAATGCTGTTGCCTGATCATTCCTCTGGATATTTTGTCTCAGAGGAGTACCCAGCTGTGTGA</t>
  </si>
  <si>
    <t>chr10:39372507-39372660</t>
  </si>
  <si>
    <t>AGGTGTCAGTCTGCCCCTACTTGGGTGTACCTCCCAGTTAGGCTGCTTGGGGTTCAGGGACCAGCTTGAGGAGGCCATCTGCCTGTTCTCAGATATCCAGCTGCATGCTGAGAGAACCACTATTCCCTTAAAAGCTGTCAGACAGGGACATTTA</t>
  </si>
  <si>
    <t>chr10:39372660-39372813</t>
  </si>
  <si>
    <t>AAGACTGCAGAGGTTTCTGCAGTCTTTTTGTTTGTCTGTGCCCTGCCCCCAAAGGTGGAGCCTACAGAGGCAGGAAGGCCTTCTTGAGCTGTGGTGGGCTCCACCCTGTTCGAGCTTCCCGGCTGCTTTATTTACCTAATTAAGTGTGGGCAAT</t>
  </si>
  <si>
    <t>chr10:40836145-40836305</t>
  </si>
  <si>
    <t>CTTCGAAGACAGTGATAGAAAAGGATATATCTTCGTATTAAAAGTAGACAAAATCATTCTCAGAAAACTCTTTGTGATGTGTGTGTTCAACTCACAGAGTTTAACCTTTCTTTAATCGAGCAGTTTGGAAATACACTCTTTGTAAGTCTGCAGGTGGATAT</t>
  </si>
  <si>
    <t>ENST00000622823.4</t>
  </si>
  <si>
    <t>LOC101929373</t>
  </si>
  <si>
    <t>chr10:41045943-41046094</t>
  </si>
  <si>
    <t>CTGCAAGTGGATATTTGGACCTCTTTGAGGCCTTCGTTGGAAACGGGATTTCTTCATATAACGCTAGACAGAAGAATTCTCAGTAACTTCTTTGTGTTGTGTGTATTCAACTCACCGAGTTGAACCTTTCTTTAGAGAGAGCAGAGTTGAAA</t>
  </si>
  <si>
    <t>chr10:41046133-41046432</t>
  </si>
  <si>
    <t>GCTTCGAAGACAGTGATAGAAAAGGATATATCTTCGTATTAAAACTAGACAAAATCATTCTCAGAAAACTCTTTGTGATGTGTGTGTTCAACTCACAGAGTTTAACCTTTCTTTAATCGAGCAGTTTGGAAATACACTCTTTGTAAGTCTGCAGGTGGATAATTGGCCCTCTTTGAGCCCTTCGTTGGAAACGGGATTTCCTCATATAATGCTAGACAGAAGAATTCTCAGTAACTTCTTTGTGTTGTTTGTATTCAACTCACAGATTTGAACCTTCCTTTAGAGAGAGCAGATTTGAAA</t>
  </si>
  <si>
    <t>chr10:42363487-42363629</t>
  </si>
  <si>
    <t>TCCTCAGAAAGACCCTCCCAATGCCCTTCCATCCCAACCCCAGCTGCATCTGCCTATGGATCCCCAGCTCGCCTGGGCTCTGTAGCTTCTCTCAGTAGAAAGGATTCTTCCATGGCTGGGGTGAGCGGGCTGGGACACCTGCA</t>
  </si>
  <si>
    <t>ENST00000609034.1</t>
  </si>
  <si>
    <t>ENSG00000215146</t>
  </si>
  <si>
    <t>LOC441666</t>
  </si>
  <si>
    <t>chr10:42959989-42960142</t>
  </si>
  <si>
    <t>CTCTGCAGGGGCAGGGAGTCCTGGAGCCCTCCGTGTCCCAGACCCCAGTTCTGACTTTATTTGAGTCAAGAGCCTCTTTAAGAATCTGATGAGGCCGGCTGCAGTGGCTCACACCTATAACTCCAGCACTTTGGGAGGCTGAGGTGGGAGGATC</t>
  </si>
  <si>
    <t>ENST00000431395.1</t>
  </si>
  <si>
    <t>ENSG00000229630</t>
  </si>
  <si>
    <t>LINC01264</t>
  </si>
  <si>
    <t>chr10:42960142-42960295</t>
  </si>
  <si>
    <t>CACTTGAGCCTAGGAGTTTGAGACCAGCCTGGGCAACATAGGGAGACCCTGTCTCTACAAAAACTTTTTTTTAAAATTAGCCAGGTATGGTGGCATGGGCCTATGATCCCAGCTATTCAGGATGCTGAGGTAGGAGGATCACTTGAGCCCAGGA</t>
  </si>
  <si>
    <t>chr10:42960295-42960448</t>
  </si>
  <si>
    <t>AGGTTGAGGCTGCAGTGAGCCATGACTGCACCACTGCATTCCAGCCTAGGCTACAGAGTGAGATTCTGTCTCCAAAACAAAACAAAAAAAATTCTGATGAAAGCTAGACAAGGGCGTACAGAACACACACAGCAGACACAGTTTCTGTTGGATA</t>
  </si>
  <si>
    <t>chr10:43153462-43153614</t>
  </si>
  <si>
    <t>GTTTTCTTCTGTCCTATGTTTTATACAGACATGTTACCAAAAAAAAAAAAATACGCATTGCAGCATTTGCCACAGAAAGCATCCAGGTTTTTCTACTCATTAAAAAAGTGGCTAGGACTGATAACCTGTAGTGATCTTCCAGGTTTTGCTGCA</t>
  </si>
  <si>
    <t>ENST00000374466.4</t>
  </si>
  <si>
    <t>ENSG00000169826</t>
  </si>
  <si>
    <t>CSGALNACT2</t>
  </si>
  <si>
    <t>chr10:44326858-44327009</t>
  </si>
  <si>
    <t>CTGCAGCACCTGACTCTGAGCACTGCTGGGCTCTAGTGGCTTTTGACAGAGATTACTTAATGAATGTAGGAATTAATGAATGATCAAATCCAGTGAGAGTCCTAAAAACCTCAAGATGAGGTGAGCTATTATTATTACATGTCACCCTCATC</t>
  </si>
  <si>
    <t>ENST00000658643.1</t>
  </si>
  <si>
    <t>ENSG00000107562</t>
  </si>
  <si>
    <t>CXCL12</t>
  </si>
  <si>
    <t>chr10:44458748-44459037</t>
  </si>
  <si>
    <t>GCTGTCTCCTGCAGCCAGGGCCAGATGGCAGAGGCTGTGCTTTCTTCCTCTGGTGAGTCATAGAGGCCACTAGCATCCTGAAAGGGAGGCCACCAAGGTCTGGGCTTCTGCCATCTAGCCAGACTGTGACTTCCTGGAAATCAGCCACTGCAGAGCTCTAGTTTTGGGTGGCCATGGTTGCGGGTCTGTGGGCTGCTGCTGATGCTCCAGCCTATGGCCACAGTGAACACCCAGGTCCCAGCCAACTGCCTCCCAGAGGACTGCTGGATGGAGGCGGCTGCACATTCTCT</t>
  </si>
  <si>
    <t>ENST00000496375.1</t>
  </si>
  <si>
    <t>chr10:46273851-46273999</t>
  </si>
  <si>
    <t>GAAGAGTTAGCCCAGGTGACCTAGGTGAGGACATTGCTGTGGGTGAGGAGGTCAAGGACTGGGAGGCCAGAGTGTTGGCAGTGACAGGTCATTTGTGTGACACTGAAGTCCCCCAGGGGGTAGCAGATCTGGAAGGAGACGGAAACTGC</t>
  </si>
  <si>
    <t>ENST00000604933.2</t>
  </si>
  <si>
    <t>ANTXRLP1</t>
  </si>
  <si>
    <t>chr10:46460505-46460649</t>
  </si>
  <si>
    <t>AGGAGGCTGCAGCCATAGCCTTGAGTTCTGGAGGCCTCTGTAGTGGGTCAACAGTGGGGAGAGCCACAGAGTCTCGGTCCAGCTACTGTATCAAATGAGGTCCTGGGAGGCAAGGAAGGGCAGGCAGGAGACTATGGCTGCAGGA</t>
  </si>
  <si>
    <t>ENST00000612632.3</t>
  </si>
  <si>
    <t>ENSG00000204174</t>
  </si>
  <si>
    <t>NPY4R</t>
  </si>
  <si>
    <t>chr10:46460649-46460793</t>
  </si>
  <si>
    <t>AGCCTGAGCCCTGGCCCCCTTCCCATGCTGGACTCCTGTCCAGCACCAAACATTCAGCAGTGAGTGGCACCTTTACCATCAACCCACCATGGAAAACTTCCCTGGAGCTCTCTCCTTGTGCCAGGGCCTGTCCATGGCATGTAAG</t>
  </si>
  <si>
    <t>chr10:46460793-46460937</t>
  </si>
  <si>
    <t>GACACAAGCCCCATGATGGTATGGATTTCACCTGCAAGGCGCTTGCCATCTCATCGAGGAGAGGAACTTGCAGGCTGATTTCCATGTAAGGTGGAAGACACAGTGATAGAGAAAAGGGATGGAGTAGGAAGTGAGTCCTGGAATT</t>
  </si>
  <si>
    <t>chr10:46460937-46461081</t>
  </si>
  <si>
    <t>TCCTGCTGCAGAGGGCTGTAAGCCAAGACTACTGCATCTATTGTCTTCAGCTGGATGCGCTAATGATCTAACAGTAATCCCACTGCTTTGCATCCACAGAATTCTTTACTTCTGAAGCACCTCCACACACCATCTCTCACAGAGG</t>
  </si>
  <si>
    <t>chr10:46837680-46837823</t>
  </si>
  <si>
    <t>GGACCTGCAGACAGCCATCCTGCTGCTGGCACATGGCTCCCGTGAGGAGGTGAACGAGACCTGTGGGGAGGGAGACGGCTGCACGGCGCTCCATCTGGCCTGCCGCAAGGGGAATGTGGTCCTGGCGCAGCTCCTGATCTGGTA</t>
  </si>
  <si>
    <t>ENST00000417888.2</t>
  </si>
  <si>
    <t>AGAP13P</t>
  </si>
  <si>
    <t>chr10:47227592-47227745</t>
  </si>
  <si>
    <t>CGTGGAGACCTGGGGGTGGCTGCCATCTGGTGCTCTGGGTTTTGAGGGGTGCTCTCTGAAAGACCAAGCTGAGCAGCAGGAGGCCCAGAAATGGGGGCTCCCATTAGACATTGTGGCCAGTCTCACAGCACAGCCAGAAGGGCCAGCACTGCAG</t>
  </si>
  <si>
    <t>ENST00000686610.1</t>
  </si>
  <si>
    <t>LOC101929216</t>
  </si>
  <si>
    <t>chr10:47549679-47549830</t>
  </si>
  <si>
    <t>CTGCAGGCCAATGTCTTCACCTCTATCAAAATTTCCTGTATTCCCACTATCGCTAAAAACATCCTCAAACATAATGCAACAGAATATTTACAATGATAATTATTTCTAAATTAAGGTAATAAGAAAATGATCAAGAAAATATTGGCTGGGCA</t>
  </si>
  <si>
    <t>ENST00000450360.2</t>
  </si>
  <si>
    <t>BMS1P2-AGAP9</t>
  </si>
  <si>
    <t>chr10:47549907-47550059</t>
  </si>
  <si>
    <t>TCAGCCTGGGCCACATGGGGAAATCCCATCTCTACAAAAACATAAAAATTAAAAAAAAGGAAAAAAAAGAAAAATTAGCCAGGCATGGTGGCATACACTACTCAGGAGGCTAAGGTAGGAGGATTGCTTGAGCCTGGGAGGTTGAGGCTGCAG</t>
  </si>
  <si>
    <t>chr10:49316678-49316977</t>
  </si>
  <si>
    <t>GGGCCAGGCATGTCCCAGAGCGTAGTGAAAGCTCCACCACCAGCAAGGAAGCCTGAGCACACTTCCGTCCTTGTGTAGCTCCAGGAGAATTGCTACAGTCCATGGGCCTGTCCTCGGTCTCACACCTGCTCTTGGCCCTCGGGAGCCTCTGCAGGCACCTTGACTTTCAGCCCCACCAAGACTGAAAACCAAGGGGAGAGGAAATTTCCCACAAGGTATCAAGTGCTTTTTCTCAGAAGATGCAAGCTGAGTATTCAAAAAACAAATAGTGAATACCTACTAATACGAGGGTGTGTTTAA</t>
  </si>
  <si>
    <t>ENST00000470615.1</t>
  </si>
  <si>
    <t>ENSG00000177354</t>
  </si>
  <si>
    <t>C10orf71</t>
  </si>
  <si>
    <t>chr10:49610993-49611142</t>
  </si>
  <si>
    <t>CCCACTCCGGCCAATGCCAGCGCCTACACGGCCAACACCTCGGCGTCCCCGACAGCTGCGTGGCCAGCGGGCTCAGCCCTTCGGCCCCGCTACCCTACGGAGAGCGAAGACGTGAAGATCGGGGTGCTGTTTGCTTCCAAGGCTATCCTG</t>
  </si>
  <si>
    <t>ENST00000374115.5</t>
  </si>
  <si>
    <t>ENSG00000187714</t>
  </si>
  <si>
    <t>SLC18A3</t>
  </si>
  <si>
    <t>chr10:49611142-49611291</t>
  </si>
  <si>
    <t>GCAGCTGCTAGTGAACCCCTTGAGCGGGCCCTTCATCGACCGCATGAGCTACGACGTGCCGCTGCTGATCGGCCTGGGCGTCATGTTCGCCTCTACAGTCCTGTTCGCCTTCGCCGAGGACTACGCCACGCTGTTCGCGGCGCGCAGCCT</t>
  </si>
  <si>
    <t>chr10:49614354-49614497</t>
  </si>
  <si>
    <t>AGGCTGCAGCCCCCACCCCCGCGCTGCGACACGCCCCCCACCCCTTCCGGCTCACACCCCCGCCCACACTCCTGAGTGGTGCGGTGCAGCGTCGGCCGAGGCAGCAGAGCCGAGGAGAGCAGGTGAGAAGAAGGGCTGGGCTGG</t>
  </si>
  <si>
    <t>ENST00000337653.7</t>
  </si>
  <si>
    <t>ENSG00000070748</t>
  </si>
  <si>
    <t>CHAT</t>
  </si>
  <si>
    <t>chr10:49614497-49614640</t>
  </si>
  <si>
    <t>GGCTGGCGGAGCGCGGTGCCGGGAGCAAGGGCGGCGGTCGGGGGCTCTATCCAGGGACAGCACCGGGGCCGAGAGGCCCCAGGACTCGTGGAGTCCTCTGAGTCCTGCGCAGCAGCGGCCGTCGGGGGTCAGCTAGGAAGCTGC</t>
  </si>
  <si>
    <t>chr10:52620337-52620492</t>
  </si>
  <si>
    <t>AGAACAATGTCTAATTCTAGGGCTGAGAGAATACCTAAGGAAGGAGCAAACTTGGAAGAGCTTCTCTCACCAAGGCTGAGATCCAGACTTCTTTGAGGAGTGTGGCTGTGCCCAATGGATGGTGAAGTTTACTGAGTGCTGCAGGCAGTAACTATA</t>
  </si>
  <si>
    <t>ENST00000647908.1</t>
  </si>
  <si>
    <t>ENSG00000231131</t>
  </si>
  <si>
    <t>LNCAROD</t>
  </si>
  <si>
    <t>chr10:52620492-52620647</t>
  </si>
  <si>
    <t>AAAGCTGGAAGCCACTCACTGGGGACTTGCTGAGAAGCTGCCCACTGGGGTGCTGGCAAGACTCACTGGAAAACTTTCACAGTTGCTCTGGCAAAAGTCTTTGGAAGCGGGTGCACCACTGGGTCTCCTCAAGCCAGTGGTAGGAGAGCTGCAGTG</t>
  </si>
  <si>
    <t>chr10:53423210-53423361</t>
  </si>
  <si>
    <t>ATTTATAATAGTTTTTTATTGCTTTTAAACTTATTTTGACAATACACTCCAATTTCATGCGTGACTTACTTCTTCACACTTTTTGATCTATTTTACTTTATTCTGAGTGTATCTGAAATGGTTACACTTTTTATCCAAACTGTGGAACTGCA</t>
  </si>
  <si>
    <t>ENST00000615043.1</t>
  </si>
  <si>
    <t>ENSG00000150275</t>
  </si>
  <si>
    <t>PCDH15</t>
  </si>
  <si>
    <t>chr10:55907018-55907241</t>
  </si>
  <si>
    <t>TCTGCAGGGTACAGCCCCCAGAGCTACTTTCCTGAGCTGGTTTTTCAGGTGCACAGTGCAAGCTGTCAGTGGATTTACCATTCTGGGGTATGGAGGATGATGGCCGTCTTCTCACAGCTCCACTGGGCAGTGCCCCAGGGGGTTTCTGTGGTGGGGCTCCAACACCACATTTCTGCTCTGCATTGCTATTATAGAGGTTCTTCATGAGGGCTCTGCCCCTGCAG</t>
  </si>
  <si>
    <t>ENST00000613346.4</t>
  </si>
  <si>
    <t>chr10:55923586-55923748</t>
  </si>
  <si>
    <t>TGTCTGCCCAAATGGCCACCCAATTTTGTGCTTAAAACCCAGGGCCCTAGTGGTGTAGGCACCTGAGGGAATCTCCTGGTCTGCAGGTTGCAAAGACCATGGGAAAAGTGTAGTATCTAGGCCAGAATGTACCATTCATCATGGCATGGTCCCTCAAGGCTTC</t>
  </si>
  <si>
    <t>chr10:55923748-55923910</t>
  </si>
  <si>
    <t>CCCTTGGCTAGGGGAAGGAGTTTCCTGACCCCTTCAGCTTCCTGGTTAAGGCAACACTCCACCCTGCTTCTGCTCACCCTCCATGGCCTGCACCCACTGTCTAACGAGTCACAATGAGATGAGCTGTGTACCTCAGTTGGAAATGCAGAAATCGTCTGCCTTC</t>
  </si>
  <si>
    <t>chr10:55923910-55924072</t>
  </si>
  <si>
    <t>CTGTGTTGATCTCACTGGGACCTGCAGATTGGAGCTGTTCCTATTTGGCTATCTTGCCAGCCAATTCCATAAATGACTATTATTAAGAAGTCCCCTACTGTTATTTAAGAGAGAGTTACCCTTAATCTATAGCTTGAATTATAGAGAGAAAAGAAAAGGAAGG</t>
  </si>
  <si>
    <t>chr10:57321721-57321879</t>
  </si>
  <si>
    <t>GGGCTTGGGACCTGCAGCCCGCCATGCCTGAGCCTCCTCCTCTCCGTGGGCTCCTGTGCCGCCGGAGCCTCCGGGATGAGCGCCGCCTCTTGCTCCACGGCGCCCAGTCCCATCCACCACCCAAGGGCTAAGGAGTGCAGGCACACGGCGCGGGACTGG</t>
  </si>
  <si>
    <t>ENST00000583084.1</t>
  </si>
  <si>
    <t>ENSG00000264747</t>
  </si>
  <si>
    <t>MIR3924</t>
  </si>
  <si>
    <t>chr10:57321879-57322037</t>
  </si>
  <si>
    <t>GCAGGCAGCTCCACCTGCAGCCCCTGGGCGGGATCCACTGGGTGAAGCCAGCTGGGCTCCTGAGTCTGGTGGGGACGTGGAGAACCTTTATGTCTAGCTAAGGGATTGTAAAAACACCAATCGGCACTCTGTATCTAGCTTAAGGTTTGTAAACACACC</t>
  </si>
  <si>
    <t>chr10:57742999-57743150</t>
  </si>
  <si>
    <t>CTGCAGCCAGACAGAGTATCTTTTAGACTTTATATCTGCTTATATCATTCTCATGATTATTAGCTCCTCATTCTAATATAGGGGTTGAAACCTTTAAGTTTATTCGTTATTTGTGACCTGGTTGTTGCAGACTTTATCACTTTCACGTTGTG</t>
  </si>
  <si>
    <t>chr10:57779730-57779878</t>
  </si>
  <si>
    <t>ACCTGCAGCTGAAGGGTCTGACTGTTAGAAGGAAAACTAACAAACAAAAGGGAATAGCATCAACATCAACAAAAAGGATATCCACAACAAAACCTCATCTGTAGGTCACCAACACCAACATCAAAGACCAAAGGTAGATAAAACCACAA</t>
  </si>
  <si>
    <t>chr10:58448016-58448168</t>
  </si>
  <si>
    <t>CCTTAGCTAGACATAAAGGTTCTCCAAGTCCCCACCAGATTAGCTAGATACAGTGCTGATTGGTGCATTTACAAACCTTGAGCTAGACCCAGAGTGCTGATTGGTGTATTTACAATCCTCTAGCTAGACATAAAAGTTCTGCAGGTCCCCACT</t>
  </si>
  <si>
    <t>ENST00000395377.2</t>
  </si>
  <si>
    <t>ENSG00000108064</t>
  </si>
  <si>
    <t>TFAM</t>
  </si>
  <si>
    <t>chr10:58448168-58448320</t>
  </si>
  <si>
    <t>TAGACTCAGGAGCCCAGCTGGCTTCACCTAGTGGATCCTGCGCAGGGGCCGAGCTGCTGGCTGGCAGAGCTGCCCGCCAGTCCCGCGCTGTGCGCCAGCACTCCTCAGTCCTTGGGCGGTCGATGGGACCCGGCGCTGCGGAGCAGGGGGCGG</t>
  </si>
  <si>
    <t>chr10:58448320-58448472</t>
  </si>
  <si>
    <t>GCACTCCTTGGGGAGGCTCCTGCTGTGCAGGAGCCCACAGCGGGGGGTGGGGCTCAGGCATGGTGGGCTGCAGGTCCCAAGCCCTGCCCCGCGGGGAGGCAGCTGAGGCCCGGTGAGAATTTGAGAGCAGTGCCAGCACTGCTGGGGGACCCG</t>
  </si>
  <si>
    <t>chr10:58753036-58753249</t>
  </si>
  <si>
    <t>CTGCAGGGTGTTCCACTCTTCCTTCCTCTGCAAATGGGTATTTACACTGCCTCTGCTGGGCTCCCCAAAGCCTAGTGTCTCAAAGTCAACTTAATATTTTTCTATTTGATTTTACGTTGTTGTTGTTTTTGTTGTTGTTGTTGTTGAGATAGGGCATCCCTTTGTCACCCAGGCTGGAGTGCAGTGGCATGATCATGATCATAGTTTTCTGCAG</t>
  </si>
  <si>
    <t>ENST00000332869.5</t>
  </si>
  <si>
    <t>FAM133CP</t>
  </si>
  <si>
    <t>chr10:58794494-58794644</t>
  </si>
  <si>
    <t>CTGCAGCCTCGACTTCCTGAGCTCAGGTGGTTCTCCCACCTCAGCCTCCCGAGTAGCTGGGACCACAGGCATGTGCCACCACACCTGGCTAATGTTTTGTACTTTTTGTAGAAATGGGGTTTGGCCATGTTGCCCAGGCTGGTCTTGAACT</t>
  </si>
  <si>
    <t>ENST00000263103.1</t>
  </si>
  <si>
    <t>ENSG00000122870</t>
  </si>
  <si>
    <t>BICC1</t>
  </si>
  <si>
    <t>chr10:58794714-58794867</t>
  </si>
  <si>
    <t>CCGGCTCAGAATAAATCTTTTATTAAGTGCTAGTAAGAATGAGGAAAGAGGAATGTTTCTACATTAGTATTGTTGTTTAAACTAGCACAGCCACTTTGAAGAGCGATTTCTGATCATCGCATTATTCTAAGATATTGATTACCCTACCTGCAGT</t>
  </si>
  <si>
    <t>chr10:60400616-60400913</t>
  </si>
  <si>
    <t>CTGCAGGTGCAGTTTGCCTTTAGATTCTAAAGAAACAAGTCTTGCTTCAGGTTAGGGGAATTTCCTGTCATATCTTGAATTATATTTTATTTATTTTTTAATTTTTAAGTTCTTGGGTGCATGTGCAGGATGTGTAGGTTTGTTACACAGGTAAACGTGTGCCATGGTGGTTTGCTGCACCTATCAACCCATCACCAAGGTGTTAAGCCCAGCATGCATTAACTATTTTTCTTAATGCTCTCCCTCTCCCCACCCCACTTCCCAACAGGCCCCAGTGTGTGAAGTGACTCTGCAGGCT</t>
  </si>
  <si>
    <t>ENST00000280772.7</t>
  </si>
  <si>
    <t>ENSG00000151150</t>
  </si>
  <si>
    <t>ANK3</t>
  </si>
  <si>
    <t>chr10:60668368-60668510</t>
  </si>
  <si>
    <t>CTGCAGTGTGGCACTGATTATAGTACTTAAGGGGCACAGCAATCCACAGAGGCCATCCGACTCATGGTTATAAATAAGTACCAGCTTTACAATATAAAGATCTGGCAGACTGTTTTCACATCATTGGCATCGGGGGTGGGCTT</t>
  </si>
  <si>
    <t>ENST00000510382.1</t>
  </si>
  <si>
    <t>LOC107984292</t>
  </si>
  <si>
    <t>chr10:61867849-61868025</t>
  </si>
  <si>
    <t>CGATTTCTCACCGGGCCTTAGCTGCCTTCCCGCGGGGCAGGCCTCAGGACTGCAGCCCGCCATGCCTGAGCCTTCCCCCGCCTCCGTGGGTTCCTGTGCAGCCCGAGCCTCCCCGACGAGCACCGCCCCCTGCTCCACGGCGCCCAGTCCCATCGACCGCCCAAGGGCTGAGGAGTG</t>
  </si>
  <si>
    <t>ENST00000644638.1</t>
  </si>
  <si>
    <t>ENSG00000150347</t>
  </si>
  <si>
    <t>ARID5B</t>
  </si>
  <si>
    <t>chr10:61868025-61868201</t>
  </si>
  <si>
    <t>GCGAGCGCACGGCGCAGGACGGGCAGGCAGCTCCACCTGCAGCCCGGTGCAGGACCCACTGGGTGAAGCCAGCTGGGCTCCTGAGTCTGGTGGGGAGGTGGAGAGTCTTTATGGCTGGCTCAGGGATTGTAAACACACCAATCAGCACCCTGTGTCTAGCTCCGGGTTTGTGAGTGC</t>
  </si>
  <si>
    <t>chr10:62679477-62679742</t>
  </si>
  <si>
    <t>AGCTAGGCATTGACTTATCCTTTGTAGCCATAACAGTCCTACTTGTCATCCTCTTCCAATCTAAGGCTATTTTGTGTACATTGAAAAGATGTTGGTAAGTGAAGCCACTTTTATTAATGATCTCAGCTAGCTCTTCTGGATAACTTCCTGCAGCTTCTATATCAGCACTTGTTGCTTCACCTTGCACATTTATGTTATGGAGGTGGCTTCTTTCCTTAAAACCTCATGAACCAACCTCTGCTGGCTTCCAACTCTTCTTCTGCAGC</t>
  </si>
  <si>
    <t>ENST00000373783.3</t>
  </si>
  <si>
    <t>ENSG00000181915</t>
  </si>
  <si>
    <t>ADO</t>
  </si>
  <si>
    <t>chr10:62694311-62694465</t>
  </si>
  <si>
    <t>CATAATTCTAGCCAAACAATTGTGAAGGGATTTATGTGAGGGACTGGGGGCTCTGGAAAGGTTTCTGTATGGAACTCTTTTAAAAAGACACTTTGAGAAAGCAATGATCTTTTTCCTTCCATTGGATGTTGTCATGTGATGCCCAGAACTGCAGC</t>
  </si>
  <si>
    <t>chr10:63653585-63653734</t>
  </si>
  <si>
    <t>GCAGTGTAGCTTTTTCCTCTTAAGTAGATGACATCGTCTTATTACAATCTTTTTTTTTTTTAAATCTCTAACAGTGTTGTTAATCAAACACAAGACCCATAAAGTGAATTTGGGGTCATCTTGTCCTTTACTGGTTTCCTGATTGGGAGG</t>
  </si>
  <si>
    <t>ENST00000654322.1</t>
  </si>
  <si>
    <t>LOC101929846</t>
  </si>
  <si>
    <t>chr10:63696662-63696937</t>
  </si>
  <si>
    <t>TTATACAAATGCTTCCATGCAGCAGAAATCATTCTGGGATAGTATGGAATATGTTGGGCTAAGAGGAAGAGAAACAGCTATCATAGTGGATAATGGCTAGATGATCCTCTCTGTATTCGGCTCTCTGTGCTGACTGCAGAGAACTGCCATAAAGTTCTGCTCACTTCTGAACTGGCAATGCTTCCTAAGTATTTTTTAACCTAATCTGCATCTTTTCTACATGAAAGGAGGTGCTGGACTCCAATTGTGATGTGTGAAACAAGACAAGCTGTTAAA</t>
  </si>
  <si>
    <t>chr10:64785961-64786191</t>
  </si>
  <si>
    <t>CTGCAGATGGCTGAGCTGAAAGAACATTGTAACATTCTCTGGGGCTTCAGGGATTGTGGGCGTCCACCCCCAGATGCTACTGCAGGGCCAGTATGGAAATTGCTTCCATTGGCACCCAAAAGCACTTGCCTCAGCTCCTGCACTCACTCACTGCATGCTCCCCCAGCAAGGGGTGGAACAAAGGGGCTCCTCACCTGCAAGAGGTGGAACACAGCCAGTTCCAGTGAGTGG</t>
  </si>
  <si>
    <t>ENST00000404883.2</t>
  </si>
  <si>
    <t>ANXA2P3</t>
  </si>
  <si>
    <t>chr10:66444110-66444390</t>
  </si>
  <si>
    <t>GGGAAGTTTAGAGAAAAAAGAATAAGAAGAAACGAACAAAGCCTCCAAGAAATATGGGACTATGTGAAAAGACCAAATCTATATCTGATTGGTGTACCTGAAAATGACGGGGAGAATAGAACCAAGTTGGAAAACACTCTGCAGGATATTATCCAGGAGAACTTCCCCAGTCTAGCAAGGCAGGCCAACATTCAGATTCAGGAAATACAGAGAACACCACAAAGATACTCCTCGAGAAGAGCAACTCCAAGACACATAATTGTCAGATTCACCAAAGTTGA</t>
  </si>
  <si>
    <t>ENST00000608793.1</t>
  </si>
  <si>
    <t>LOC105378340</t>
  </si>
  <si>
    <t>chr10:67231937-67232089</t>
  </si>
  <si>
    <t>GAAGTGAGAAGGGAAGTTTAGACAAAAAAGAATAAAAAGAAACGAGCAAAGCCTCCAAGAAATATGGGACTATGTGAAAAGACCAAATCTACGTCTGATTGGTGTACCTGAAAGTGACGGGGAGAATGGAACCAAGTTGGAAAACACTCTGCA</t>
  </si>
  <si>
    <t>ENST00000494580.1</t>
  </si>
  <si>
    <t>ENSG00000183230</t>
  </si>
  <si>
    <t>CTNNA3</t>
  </si>
  <si>
    <t>chr10:68318721-68318872</t>
  </si>
  <si>
    <t>TGTTAAGTATGATTCTCCAGGCAACCATTAGAAAATGACTCAAAATATATAGAAAATGAAGTGAGTTGGGTGCAGTGGCTCACGTCTATAATCCCAGCACTTTGGGAGGATGAGGCAAGAGAACAGCTTGAGTCCAGAAGTTCACAGCTGCA</t>
  </si>
  <si>
    <t>ENST00000277795.8</t>
  </si>
  <si>
    <t>ENSG00000108187</t>
  </si>
  <si>
    <t>PBLD</t>
  </si>
  <si>
    <t>chr10:68618867-68618928</t>
  </si>
  <si>
    <t>TGAGCTGGGAGGATCACCTGAGCCCAGGATTTCAAGGCTGCAGTGAGTTATGATCTTGCCAC</t>
  </si>
  <si>
    <t>ENST00000373644.5</t>
  </si>
  <si>
    <t>ENSG00000138336</t>
  </si>
  <si>
    <t>TET1</t>
  </si>
  <si>
    <t>chr10:68745239-68745392</t>
  </si>
  <si>
    <t>CTCGTGATCCACCCATCTCAGCCTCCCAAAGTCCTGGGATTACAGGCATGAGCCGCCACGCCCGGCCCTTTTTGTTTTATTTTTTGAGATGGGGTCTCTTTTGCCCAGGCTGGGGTCCAGAAGTGCAGTCATAGCTCACTGCAGCCTCAAATTC</t>
  </si>
  <si>
    <t>ENST00000636377.1</t>
  </si>
  <si>
    <t>ENSG00000283551</t>
  </si>
  <si>
    <t>SNORD98</t>
  </si>
  <si>
    <t>chr10:68745392-68745545</t>
  </si>
  <si>
    <t>CCCAGGTTCAAGGGATCTTCCTGCTTCAGCCTCTGAAGTAGCTGGGACTCTAGGCCCATGCTACCACGTCCAGCTTTTTTTTTTTTTTGGAGACCGAGTTTCGCTCTTGTTGCCCAGGTTGGAGTGCAATGGCATGATCTCGGCTCACTGCAGC</t>
  </si>
  <si>
    <t>chr10:68924210-68924508</t>
  </si>
  <si>
    <t>GATCCACCTGCCTAGGCCTCCCAAAGTGCTGGGATTACAGGCATGAGCCACCGTGTCTGCCAAAATTTTTTTTTTTTAAGAGACAGGGTCCCACCATGTTGCCAGCGTTGGAGTGCCTTGGCTATTCACAGACACAATAATAGCACACTGCAGCCTCTAACTCCTGGCCTTAAGGGATCTTCTCTCATCAGCCTCCTGAGTAACTGGGACTACAGGCATGTGCCACTGTTCCCAGCTTATTCTGCCTCTTATTGTTTTTTTCCTTCCTAATTACTTTCTGTGAGATTTGACTGTGATCT</t>
  </si>
  <si>
    <t>ENST00000466265.1</t>
  </si>
  <si>
    <t>ENSG00000107625</t>
  </si>
  <si>
    <t>DDX50</t>
  </si>
  <si>
    <t>chr10:69576404-69576687</t>
  </si>
  <si>
    <t>GCGCGCGGTGGCTGGGGGCAGCCGCCTTCTTGAGGGATGCAAGGATTTCCCGCAGTCCTCTTCCAGCCAGGAGGCCAGGGCCGGAGGTCAAGGAGTCTTAGGCGATTAGAGATTGAGGATCCATGCCCTCTGTCTCAGCTGCAGGGGACACATAGACCCCTCTCCAAAGTTAATTCCTGTGCCTTTGGCTGCGGAGGCGCAGGCGGTAATGACTCCGTGCGCACCGGCAGTGTTTGTGAAATGGCTCTTCCCGCAGACAGCAGAGTCTGTTCCTGCAGCTCCTG</t>
  </si>
  <si>
    <t>ENST00000428753.1</t>
  </si>
  <si>
    <t>LOC101929021</t>
  </si>
  <si>
    <t>chr10:70339911-70340061</t>
  </si>
  <si>
    <t>AGGAGTTTGAGACCAGCTTGGCCAACATGGTAAAACCCCACCTCTATTAAAAATATTAAAATGACCCAGGTGTGGTGGCACACACCTGTAATCCCAGCTACTTGGGAGGCTGAGGCAGGAGAATCGCTTGAACCTGGGAGGTGGAGGCTGC</t>
  </si>
  <si>
    <t>ENST00000395011.5</t>
  </si>
  <si>
    <t>ENSG00000172731</t>
  </si>
  <si>
    <t>LRRC20</t>
  </si>
  <si>
    <t>chr10:70340061-70340211</t>
  </si>
  <si>
    <t>CAGTGAGCCGAGATCACACCGCTGCACTCCAGCCTGGGCGATACAGCAAGATTCCATCTCAAAAAAAAAAAAAGAAAAGAAAATGCCAACATCCCTGGCATCTGTCACTCCTGAACTGAGAGAGCAACACAGGAGAACAACACTAGATTGG</t>
  </si>
  <si>
    <t>chr10:70517417-70517599</t>
  </si>
  <si>
    <t>CTGCAGCCTCCGTCTCCTGGGTTCAAGCGATCCTCCTGCCTCAGCCTCCTGAGAAGCCGGGACTACAGGCATGTGCCAGTACGCCTGGCAAATTTTTGTGTATTTAGTGGAGATGGGGTTTTACCATGTTGACCAGGCTGGTCTTGAACTCCTGACCTCAGGTGATCCGCTCACCTCGGCTTT</t>
  </si>
  <si>
    <t>ENST00000697574.1</t>
  </si>
  <si>
    <t>ENSG00000107719</t>
  </si>
  <si>
    <t>PALD1</t>
  </si>
  <si>
    <t>chr10:70517599-70517781</t>
  </si>
  <si>
    <t>TCCAAAGTTTTGGGATTACAGGCGTGAGCCACCATACCTGGCCTAAGTGTTCAGTTTGATCAGCATTGGCAAATGTACGCCGTTGTGTGGCCACCACATTCAGTATCCCCAGCAGTTCCATCCCCTAAAATGTGCCCTCGTGCAGTTGAGTCCTTCCTCCACCGACCTGCTGTCTGCCCCTGC</t>
  </si>
  <si>
    <t>chr10:70713881-70714079</t>
  </si>
  <si>
    <t>TCTGCAGACCACTGCACAAGATATAATTGCAAGCTGGGTGCCGTGACTCACACCTATAATCCTAGCACTTTGGGAGTCCAAGACAGGAGGATTGCTTGAGGCCAGGAGTTCAAGACAAGCCTGGGCATAGCAAGTCCCCATTTCTACAAAAAAATTTAAAAAATTAGCCAAGCAAGGTGGTGCACACCTGTAGTCCCAG</t>
  </si>
  <si>
    <t>ENST00000373208.5</t>
  </si>
  <si>
    <t>ENSG00000138316</t>
  </si>
  <si>
    <t>ADAMTS14</t>
  </si>
  <si>
    <t>chr10:70714079-70714277</t>
  </si>
  <si>
    <t>GCTACTCAGGAGGTTGAGGTGGGAGGATCGCTGGAGCCCAGGAGTTCAAGGCTGCAGTGAGCTATGATTGTGCCGCTGCACTCCACCCTGGCCAACAGAATAAGACCCTGTCTCTAGAATTAAAAAAAAAGAATATCATTGTAGAAATTATTAGTATTGTTTTTGAGCAACCACTGGGAGCCAGACTCTTTGTAGACTC</t>
  </si>
  <si>
    <t>chr10:70753686-70753867</t>
  </si>
  <si>
    <t>TGAAACCCAAACCCACTCTCTGGCTCCTGCCTGCAGCTGTCTGGGGATAGAAAGTGTCCTCTGGGATGAAGTGCCCCCTTGGTCTCACCTCCTCTCCTTTCACCCTGTTTCCAGGTGGGTGACGGAGGAGTGGGGTGCCTGCAGCCGGAGCTGTGGGAAGCTGGGGGTGCAGACACGGGGGA</t>
  </si>
  <si>
    <t>ENST00000394982.2</t>
  </si>
  <si>
    <t>ENSG00000166220</t>
  </si>
  <si>
    <t>TBATA</t>
  </si>
  <si>
    <t>chr10:70753867-70754048</t>
  </si>
  <si>
    <t>ATACAGTGCCTGCTGCCCCTCTCCAATGGAACCCACAAGGTCATGCCGGCCAAAGCCTGCGCCGGGGACCGGCCTGAGGCCCGACGGCCCTGTCTCCGAGTGCCCTGCCCAGCCCAGTGGAGGCTGGGAGCCTGGTCCCAGGTGACTTGTCCTCAGGAGGTGGGAGGGGCTTGGGGAGGAGG</t>
  </si>
  <si>
    <t>chr10:70754048-70754229</t>
  </si>
  <si>
    <t>GTGGGTCTGAGGGATTTTTTTGGTGTTCCCTGCAGGCAAGAGAGTTTCTGCCTGAATGGCTCCCCCTACATCAAATTTTGTTTTCCTTAAAGTAGAATAGCTCCTACGTACCCTGGGCCGTGGCTCTGTGCTAGGCCTTTAGGTTCATTCATTCCTGCCAGTAAGCTTCACACAGTGCCAGG</t>
  </si>
  <si>
    <t>chr10:71092340-71092555</t>
  </si>
  <si>
    <t>CAACAAAGCAAGACTCCATCTCCACACACACACACACACACACACACACACACACACACAAAATTTAAATTGGCCGGGCATGGTGGTGGGCACCTGTGGTCCCAGCTACTTGGAAGGTTAAGGCAGGAGAATTGCTTGATCCCAGGAGGTTGAGACTGCAGTGAGCTGTGTGCACCACTGCACTCCTGCCTCAGTGACAGCCTGAGACCCTGTCTC</t>
  </si>
  <si>
    <t>ENST00000335350.10</t>
  </si>
  <si>
    <t>ENSG00000107731</t>
  </si>
  <si>
    <t>UNC5B</t>
  </si>
  <si>
    <t>chr10:71529947-71530104</t>
  </si>
  <si>
    <t>CTGCAGCTTACCCCTCTCTGAGGTCCACTTGTAACTCCCTCTGGGGCTGGATGGAGACTCAGGCATTTGCACACATACACACATACAGACACACACACACACACACACACACACACACACACACTCTCCCCAGACTCAGTCTCTGCCTGGCCGGTTAT</t>
  </si>
  <si>
    <t>ENST00000643732.1</t>
  </si>
  <si>
    <t>ENSG00000107736</t>
  </si>
  <si>
    <t>CDH23</t>
  </si>
  <si>
    <t>chr10:71582703-71582992</t>
  </si>
  <si>
    <t>GATCTCGTAGCTAAGGCACTGAGCAGCGTGGACTCTTCATTCCCACCCACAGTTGACCGAGGGCCTTCCCTGGGCCAGGAGCTGTGCTAATGTCCTGAGAAGTGGTGGAGACCAGGGCACCATCTTCGCCCTGGGAACCTGCAGTTTGGTCAGGAGACAGACCTATGCAGCGGCAGCTTTAATACCTCGGTGGAACTCTGTGAAGAGGAGGCACAAGATATGCTGATGTTGACATGCAGTGATGGCTCCCTGGGGGCCTGTTAGACTGTTTTATCTACTTCTGTGTGTGT</t>
  </si>
  <si>
    <t>ENST00000466757.8</t>
  </si>
  <si>
    <t>chr10:71700948-71701139</t>
  </si>
  <si>
    <t>ATGAAGGAGCTGACAAGCCTGGCTGTCATCACCGAGTGTCCTGCAGTTAAGAATAACACTGTCCTGATGTGGCCCCAGGGACTGTAGTCACCTCTCTCCCCCCACCACCACTGATCTTGTCCACCCCTGGTGCCACAGTGGCCTCTGCAATGCAGGGTCGGGGGTGAGCGAGGGGTAAGGGGCCACCTCAGG</t>
  </si>
  <si>
    <t>ENST00000398792.3</t>
  </si>
  <si>
    <t>chr10:71701181-71701335</t>
  </si>
  <si>
    <t>TGTGTGACCCTAAGACTGGCCTGTGCCTCTCTGGGCTCTGCTTTCTCCTTGTGGAAGGTAGGGCGGTTGGAGGACGAGGGAGCTTCCCCACAGAGCGGGGGATCGGTGCACGCAGGGGGCCTCGGCGAAGATGAGGAGCCCTCAAAGGCTGCAGG</t>
  </si>
  <si>
    <t>chr10:72451514-72451656</t>
  </si>
  <si>
    <t>AACTAGATGTAACACAGAAGATGAAGATAATCTTTTTTGTTGTTTTTTAAGAGACAGGGTCTCACTCTCACCCAGGCTGGAGTCCATGGTACCATCATAGCTCACTGCAGCCTTGAACTCTTGGGCTCAAGGGATCCTCTCAC</t>
  </si>
  <si>
    <t>ENST00000604529.1</t>
  </si>
  <si>
    <t>ENSG00000107745</t>
  </si>
  <si>
    <t>MICU1</t>
  </si>
  <si>
    <t>chr10:72451656-72451798</t>
  </si>
  <si>
    <t>CCTCAGCCTCCCACGTAGTTGGGATTATAGGCACTTGCCACTGTACTCAGCTAATTTTAAAATTTTTTATAGAGACAGGGTCTCGCTTTGTTGCCCAGGCTGGTCTTAAACTCCTGGCTTCAAGGAATCCTCCTGCTTTGGCC</t>
  </si>
  <si>
    <t>chr10:72451798-72451940</t>
  </si>
  <si>
    <t>CTCTTAAAGTGCTGGGACTACAGACATGAGCCACTGTGCCTGGCCGAAGATATTAACATTAGTTAGATATTTTCTTTCTTTTTTTGAGATGGAGTCTCTCTCTGTCACCCAGGCTGGACTGCAGTGGTACGATCTCTGCTCAC</t>
  </si>
  <si>
    <t>chr10:73034663-73034745</t>
  </si>
  <si>
    <t>CTGCAGCCTCAACCTTCCGGGCTCAGGTGACTCTTCCACCTCAGCCTCCCAAGTAGCTGGGACTACAGGCATGCACCACCATA</t>
  </si>
  <si>
    <t>ENST00000464310.2</t>
  </si>
  <si>
    <t>ENSG00000122884</t>
  </si>
  <si>
    <t>P4HA1</t>
  </si>
  <si>
    <t>chr10:73105355-73105521</t>
  </si>
  <si>
    <t>TTGCAGTGAGCTGAGATCGCGCCACTGCTCTCCAGCCTGGGCGACAGAGCGAGACTCCGTCTCAGAAAAAAAAAAAAAATTAGCCGGGTTTGGTGGCGGGTGCCTGTGTTCCCAGCTCCTGGGGAGGCTGAGGCTGGATCACTTGAGCCTGGGAGGTTGAGGCTGCA</t>
  </si>
  <si>
    <t>ENST00000617744.4</t>
  </si>
  <si>
    <t>ENSG00000166321</t>
  </si>
  <si>
    <t>NUDT13</t>
  </si>
  <si>
    <t>chr10:73324545-73324692</t>
  </si>
  <si>
    <t>AGGAGGAAATTCAAACCAAAGGCAAAGAAGTTAAAAACTTTGAAAAAAATTTAGACGAATATATAACTAGAATAACCAATACAGAGAAGTGCTTAAAGGAGCTGATGGAGCTGAAAGCCAAGGCTCGAGAACTACGTGAAGAATGCAG</t>
  </si>
  <si>
    <t>ENST00000433268.5</t>
  </si>
  <si>
    <t>ENSG00000156042</t>
  </si>
  <si>
    <t>CFAP70</t>
  </si>
  <si>
    <t>chr10:73324768-73324914</t>
  </si>
  <si>
    <t>AGAAGGGAAGTTTAGAGAAAAAAGAATAAAAAGAAACAAACAAAGCCTCCAAGAAATATGGGACTATGTGAAAAGACCAAATCTACGTCTGATTGGTGTACCTGAAAGTGACAGGGAGAATGGAACCAAGTTGGAAAACACTCTGCA</t>
  </si>
  <si>
    <t>chr10:73671810-73672110</t>
  </si>
  <si>
    <t>CCTCCCACTCTAGTAGCCACTCTTCTGGGGGCTTGTCCCTTAAATGATTAGTCCTTACCAACCTATTTTCTGTCCACTTTATCTGTTTTTGAGAGAGGGTCTCACTCTGTTGCCCAGGCTGGAGTGCAGTGGCATGTATATGGGTCACTGCAGCCTCCACCTCCTGGGCTCAAGTGATCTTCCTGCCTCAGCCTGCCATGCCATGTAACTGGGGCCACAGGCATGTGCCACCATGTCCAGCTAATTTCTTGATTTTTTTTTTTTTTTTTTGGTAGAAATGGGTCTCACTGGCCTGCAGAAA</t>
  </si>
  <si>
    <t>ENST00000654036.1</t>
  </si>
  <si>
    <t>LOC105378360</t>
  </si>
  <si>
    <t>chr10:74825480-74825640</t>
  </si>
  <si>
    <t>CGCTGCAGCCCGGAGCCGAGGAGGAGGAGGCGGAGGAGGAGAAGGAGGCGGCGGCGGTGGGTCCCGGGCGGGGGGAGCGCGGCGCTGCGGACCCGGGCGGCTGGCAAAGGACGAGGCGGAGGCTGAGGAAGGCAGCGGGGAGACCCAGGCTGCAGCAACAA</t>
  </si>
  <si>
    <t>ENST00000649006.1</t>
  </si>
  <si>
    <t>ENSG00000156650</t>
  </si>
  <si>
    <t>KAT6B</t>
  </si>
  <si>
    <t>chr10:74825640-74825800</t>
  </si>
  <si>
    <t>AAGGGCAGCGAGCGATTGGCCGGGCTGCAGGCGAGGTTAGCCGGGGACCCGGGTGGCCGGAGGCAGCGGCGAGCGGTGCACGTGCTTGCAGACACGGGCGAGTGTGGAGCCGGGGGGTGCACGCCCGGTGGGTAGGGGCTTGCTCCCCCGAGGCATGGGAT</t>
  </si>
  <si>
    <t>ENST00000648483.1</t>
  </si>
  <si>
    <t>chr10:74825800-74825960</t>
  </si>
  <si>
    <t>TGGCGAGGAGGCTGCAGCGACATCGTTCTGCCTGCACCCGGCCTGGGGCTGGCAGGGTAGGGGTGTGTTGGGGGGGGAAGGATGCGAGCCAGGGGGCGGGCGAGTAGTCGCCCGGGACGGGACGGGACGGGAGAGAGGGTGGAGGAGGGGGCGGGATGGAA</t>
  </si>
  <si>
    <t>chr10:74853108-74853319</t>
  </si>
  <si>
    <t>TCTTTTTTTTTTTTTTTTTTTTTCTGAGACAGGGTCTCACTCTGTTACCCAGGCTGGAGTGCAGTGGTTTGATCATGGCTCACTGCAGCCTCGACCTCCCGGGCTCAAGTGATCCTTGATCCTCCCACCTCAGCCTCCTGAGTAACTGGGACTACAGGTGTGCACCACCTTGTCTGGCTAATTTTTTTTTTTCTTTTTTTTGAGACAGTCTT</t>
  </si>
  <si>
    <t>ENST00000649645.1</t>
  </si>
  <si>
    <t>chr10:74853319-74853530</t>
  </si>
  <si>
    <t>TACTCTGTTGCCCAGGCTGGAGTGCAGCCGTGTAATCATGGTTCACTGCAGCCTTGACCTTCCCAGGCTCAAATGATCCATCCTCCCACCTCAGCCCCCCAAGTAGCTTGGACTACAGGCACACACCACTACACCCAGCTAATTTTTGTATTTTTTGTAGAGATAGGGTTTCGCCACGTTGCCCAGGCTGGTCTTGAACGCCTGAGCTCAAG</t>
  </si>
  <si>
    <t>chr10:76463144-76463344</t>
  </si>
  <si>
    <t>TGATCAGCACTTCTCTGTATCCAAGGCAGTCCCGTGGAAGAGCTCTAGAGCTGCAGGAGCCAGAAAACCTTAAACCACAACTTCAATACTGTAATTGTGGGCCAGATGCTTCCCCAGGGGAAAACAGCCAACAACAGTGAAATGAGATGCAAGTGGGACCTATGGATTTTGTTTGAAATTCAGGAAAGGGAAGTGACAATA</t>
  </si>
  <si>
    <t>ENST00000493194.2</t>
  </si>
  <si>
    <t>ENSG00000148655</t>
  </si>
  <si>
    <t>LRMDA</t>
  </si>
  <si>
    <t>chr10:76463549-76463725</t>
  </si>
  <si>
    <t>AACATGGCTTTCACTGCAAGTTTTAGAGTGTTTGAGCAGATGAGTGAATGTGCCTAAGAGACCCAGTGAAGAGGATTGCTGGATGTTGGGCGGTGGCAGGGGAGGGGGGAAGGGCTTTAAAGAAACAGAACTGAGGAGAAAGGACAGCTGCAGATTCACTCAGTCTCTTCTGCTTCA</t>
  </si>
  <si>
    <t>chr10:77103374-77103528</t>
  </si>
  <si>
    <t>ACCCTGCAGAACTGGTCACGTGGGGCTCTACTGTGCCTTTCACTGATAAGGAAGAAACCACCTCCAGATACTGCTCTGTGCTGTGCGGCAGACTAACTAAGGAGTGAAAGGGAACAGGTGGTTCCATCTGCAAGGGTATAGAAGGCTCTGCAGGT</t>
  </si>
  <si>
    <t>ENST00000640632.1</t>
  </si>
  <si>
    <t>ENSG00000156113</t>
  </si>
  <si>
    <t>KCNMA1</t>
  </si>
  <si>
    <t>chr10:77961681-77961843</t>
  </si>
  <si>
    <t>GGCAGGCATGGCTGGCAACCCAGCCTTACTGGTGAGAAAAGCGAAGCACAGAGGTGAGGAGTCTGCAAATTTTTTTTTAACTTTTTTTTTTTTTGAGACAGGGTCTTGCCTGTTGCTCAGGCTGGAGTACAGTGGCACCGTCGTGACTCGCTGCAGCCTCGGC</t>
  </si>
  <si>
    <t>ENST00000698725.1</t>
  </si>
  <si>
    <t>ENSG00000148606</t>
  </si>
  <si>
    <t>POLR3A</t>
  </si>
  <si>
    <t>chr10:77961843-77962005</t>
  </si>
  <si>
    <t>CCTCCCAGACTCAAGACATCCTCCCACCTCAGCCTTCGAAGTAGCTGGGACCATAGGCATGCACCACCACATCCTGTTAATTTTTTTTTTCTTTTTTTTTGAGGCAGAGTCTCACTCTGTTGTCCAGGCTGGAGTGTAGTGGTATGATCTTGGCTCACTGCAG</t>
  </si>
  <si>
    <t>chr10:78268416-78268558</t>
  </si>
  <si>
    <t>CTGCAGCATTTTCAGCTCCAAAAGTGGGGAATCATAGTTCTCATCTCATTGGGCTAGTGTAAAGATTAAATGAGATGATACCTGTAAGGTGTTTAGCCCAGTGTAGGCCAGGAAAGTGATTGTTACTTTTACTTGCTTGGCAA</t>
  </si>
  <si>
    <t>ENST00000459633.1</t>
  </si>
  <si>
    <t>ENSG00000230417</t>
  </si>
  <si>
    <t>LINC00595</t>
  </si>
  <si>
    <t>chr10:78435167-78435457</t>
  </si>
  <si>
    <t>TCAGCCTGAGTGAACTGCTGGCACTGTTGCACGAGAGGACCAGCTCAGGGGCTGTCCTGGGTCACGAGGGTGCCCTTTCAAAGGGTCCTGCACTGTCTGCCTATTTCAGGACTTCTCCTGCTTGTCATCTAACCCTGTTCTTGACAACTGCAGAAGGAGGCCAGAGAGGGGAATAGGATTGCTAAGGCCACACAACACGTAGTGATGAAGCCAGAAGCAGCCCTCCACCCACCCAACTCCCTGCCCTGTGTCCTTTGGGAAAATACCTGCCTGGCCCTGCACAGTGTTCCC</t>
  </si>
  <si>
    <t>chr10:78626453-78626601</t>
  </si>
  <si>
    <t>GAAGGTCTGAGAAAGATGTTAGAGTCCTCGTGCAGAAGCCTAGCTCTGCCCACCTGGTGCTGGCCACCACGGTGTTTGGGAAGGTGCCTGAGAGCCGGCACAGGATTAGCTGTAAGCTGCTTAAGCTGCTCACGCAGGGTGAGCCTGCA</t>
  </si>
  <si>
    <t>ENST00000428862.5</t>
  </si>
  <si>
    <t>ENSG00000224596</t>
  </si>
  <si>
    <t>ZMIZ1-AS1</t>
  </si>
  <si>
    <t>ZMIZ1</t>
  </si>
  <si>
    <t>chr10:79080231-79080382</t>
  </si>
  <si>
    <t>GGCATACCTGAGCTCCACAACCTCCCTGCGCCTCAGATCCTGGGAGAAGAGCAGAAAGCTCGGGTGTGACTTTTTTTTTTTTTTTTTTTTTTTTGAGACTGAGTCTTGCTTTGTCACCCAGGCTGGAGTTCAGTGGCACGATCTCGGCTCAC</t>
  </si>
  <si>
    <t>ENST00000334512.10</t>
  </si>
  <si>
    <t>ENSG00000108175</t>
  </si>
  <si>
    <t>chr10:79080382-79080533</t>
  </si>
  <si>
    <t>CTGCAGCCTCTGCCTCCCGGGTTCAAGAGATTCTCTTGCCTCAGCCTCCTGAGTAGCTGGGAATATAGGTGCCCACACCACCATGCCCAGCTGATTTTTGTATTTTTAGTAGAGACGGGGTTTTGCCATATTGGCCAGGCTGGTCTCGAACT</t>
  </si>
  <si>
    <t>chr10:79080604-79080894</t>
  </si>
  <si>
    <t>GGGCCTCAGGTGTGATTTCTTGTTTGGTGTTTGGCGATGGGGCTGTGAAGCTGTGAGTTTGACGTCAGTTTATCTCCTGCAAAAGAATGGCCTTCTGATTCCTCCCACCTGGCCTGGGTTGACATCTGCATTTCTGCTTGTGCTTCATCTGCAGGACTGACCCCTTTAGGCAGAAGGAGTGGGTCTGCATTGGGGGTTGGAATCCTCATGGGCCTCAGAAGTCTTGGCGCCTTCTGCCTTGTGGATGGCCTCCCTCCTAGCCAGCTCCCCAGAGGGGTCTGGGCAGCTCTG</t>
  </si>
  <si>
    <t>chr10:79188030-79188284</t>
  </si>
  <si>
    <t>GCCACTCATTCATTCTACCTTCGGCTATATTGTTATAAAGATAATTCACATAAAATACCAAATATGCTGCCTGACGTAGTACATAATGAAGGACACGCCTATTGTTCTTGTTACTATTCAGAATTATGAATGGAGATGTCAGTGTGACTGCAGGAGGGCCACCCACCTCTAGGGCCTCAGGTAGAGAATCCTGCCTGCTGCCTGGGCCACCTGGGCCTGCACACACCCTGGCTTCTGTGCCTCTGGCTGCAGTCA</t>
  </si>
  <si>
    <t>ENST00000472035.5</t>
  </si>
  <si>
    <t>chr10:79198724-79198976</t>
  </si>
  <si>
    <t>CTGCAGCACTGCAATGATAAAAATTTGGAGCCGGGCGCAGTCGCTCACGCCTGTAATCCCAGCACTTTGGGGGGCCGAGGTGGGCAGATTGCCTGAGGTCGGGAGTTCGAGACCAGCCTGGCCAGTATGGTGAAACCCCATCTCTATTAAAAATATAAAAATTAGCCAGGCGTGGTGGCAGGCGCCTGTAATCCCAGCTACTTGGGAAGCTAAGGCAGGAGAATCACTTGAACCTGGGAGGCGGAGGCTGCAG</t>
  </si>
  <si>
    <t>chr10:79258183-79258361</t>
  </si>
  <si>
    <t>ATCAGCTTGGGCAACATGGCGAGGACTCATCTCTACTAAGAATCAAAACAAATTAGCCAGGGGTGGTTATGCACGCCTGTAGTCCCAGCTACTCAGGAAGCTGAGACAGTGGGATAGCTTGAGCCCAGGAGGTCGAGGCTGCAGTGAACCATGTTTGCAGCACTGCACTCCAGCCTGGG</t>
  </si>
  <si>
    <t>chr10:79258361-79258539</t>
  </si>
  <si>
    <t>GTGGATAGAGCCAAATCCTGTCTTAAAAGAAAAAAAAAGAAGAAGAAGAAGAAAAGAAAATAGTTAAATGGAATTTAAACTCAACTCCTCAGTTGCACTGGCCACACATGTGCAGTAGCACATGTGGCCCCTGCCTCCTGTTTCGGGCAGCACAAATCAACATTTCCAATACTGCAGAA</t>
  </si>
  <si>
    <t>chr10:79337864-79338162</t>
  </si>
  <si>
    <t>TCAACAGGAGTTCTGGTTATCTCTAGCTGTGTAACAAATCACCCCAGACCTAGTGGTGTGAAACAACCTCACTCTATCATCCTTTCTCGCAGTTCTTAGCACTGACTGGGCTCAGCTGGGCGGTTCTCACTCAGGGCTCTCGGGTGGCTGCAGTCTGATGGTAGTTGGGTCTGGAGTCCTCTCAAGGCCTCCTCACTCATGTGTCTGGCAGCTGAGACCTCGGCCGGGCAGTCGGCTGGAACACAGGCTGTGTCCTCTCCATGTGGCCTGGGCTTCCTCATGGTGTGGGAGCTGGGTAT</t>
  </si>
  <si>
    <t>ENST00000498681.5</t>
  </si>
  <si>
    <t>ENSG00000108179</t>
  </si>
  <si>
    <t>PPIF</t>
  </si>
  <si>
    <t>chr10:79737978-79738120</t>
  </si>
  <si>
    <t>TTTATTTTTATGTTACTAGATTCATCAGTCTTTTATAAATGGCTTTTAGATTTAGATTTATAACCATTGCCAACTGCTGGCTCCTCCAGAAACCACCAAAATGGTTTACTGATGAACAAAAACCAAGTTTATTGCTCACTGCA</t>
  </si>
  <si>
    <t>ENST00000596088.5</t>
  </si>
  <si>
    <t>ENSG00000225484</t>
  </si>
  <si>
    <t>NUTM2B-AS1</t>
  </si>
  <si>
    <t>chr10:80359427-80359584</t>
  </si>
  <si>
    <t>TGGCTTCACCTAGTGGATCCCGCATCAGGGCTGCAGGCGGAGCTGCCTGCCAGTCCCACGTAGTGTGCCCGCACTCCTCAGCCCTTGGGCGGTCGATGGGACCGGGCACCGCGGAGCAGTGGGTGGCGCTCATCAGGGAGGCTCCGACAGCACAGGAG</t>
  </si>
  <si>
    <t>ENST00000256039.3</t>
  </si>
  <si>
    <t>ENSG00000133665</t>
  </si>
  <si>
    <t>DYDC2</t>
  </si>
  <si>
    <t>chr10:80359584-80359741</t>
  </si>
  <si>
    <t>GCCCACGGTGCGGGGGAGGCTCGGGCATGGCGGGCTGCATGTCCGGAGCCCCGTGGGGAGGCAGTAGAGGCCCGGCAAGAATTCGAGCAAAGTGCTGGCAGGCCGGCACTGCTGGGGGACCCAGCACACCCTCTGCAGCTGCTGGCCCAGTGCTAAGC</t>
  </si>
  <si>
    <t>chr10:80859505-80859659</t>
  </si>
  <si>
    <t>GACCTGCAGCCCGCCATGCCTAAGCCTCCCACCCACTCCATGGGCTCCTGTGCGGCCCGAGCCTCCCTGACGAGCGCCACCCCCTGCTCCATGGCGCCCAGTCCCATCGACCACCCAAGGGCTGAGGAATGCGAGTGCACGGCACAGGACTGGCA</t>
  </si>
  <si>
    <t>ENST00000436500.1</t>
  </si>
  <si>
    <t>ENSG00000231082</t>
  </si>
  <si>
    <t>LINC02655</t>
  </si>
  <si>
    <t>chr10:80859659-80859813</t>
  </si>
  <si>
    <t>AGGCAGCTCCACCTGCAGCCCCGGTGCGGGATCCACTAAGTGAAGCCAGCTGGGCTCCTGAGTCTGGTGGGGACGTGGAGAGTCTTTATATCTAGCTCAGGGATTGTAAATATACCAATCAGCACCCAGTGTTTAGCTCAAGGTTTGTGAGTGTA</t>
  </si>
  <si>
    <t>chr10:81129452-81129699</t>
  </si>
  <si>
    <t>CTGCAGCATAATCAATGTTATGATAAAGCTAGATTGACTAATACATCTTTCTCTATTGGTAGAGACAGAGGCAAACACATTTTAAAGGACAGTTTCTCCATGTACAGCCTCATGCAATAGCTATCAGGACTACATCAGATATTAATCAAGTGTGAATTTACTGGGAACACCAAACACATAAGGAAAACCACCATGATCTATAAGCAGTAGAGACAAGCAATAGCAAAATGAAATTCTTAAGGACTGCA</t>
  </si>
  <si>
    <t>chr10:81264870-81265029</t>
  </si>
  <si>
    <t>AGGGCTGCAGGTGGAGCTGCCTGCCAGTCCCGCGCCGTGCGCTCGCATTCCTCAGCCCTTGGGTGGTCGATGGGACTGGGCGCCGTGGAGCAGGGGGTGGTGCTCGTCGGGGAGGCTCGGGCCGCACAGGAGCCCATGGAGTGGGTGGGAGGCTCAGGCA</t>
  </si>
  <si>
    <t>ENST00000372141.7</t>
  </si>
  <si>
    <t>ENSG00000185737</t>
  </si>
  <si>
    <t>NRG3</t>
  </si>
  <si>
    <t>chr10:81265029-81265188</t>
  </si>
  <si>
    <t>ATGGCGGGCTGCAGGTCCCCAGCCCTGCCCTGTGGGAAGGCAGCTAAGGCCCGGCGACAAATCCAGCACAGCGCCGGTGGGCCAGCACTGCTGGGGGACTCAGTACACCCTCCGCAGCCACTGGCCCGGGTGCTAAGTCCCCCATTACCCGGGGCCAGCA</t>
  </si>
  <si>
    <t>chr10:81308897-81309047</t>
  </si>
  <si>
    <t>GTGCACTCACAAACCCTGAGCTAGACACAGGGTGCTGATTGGTGTATTTACAATCCCTTAGCTAGACAGAAAGGTTCTCCACTTCCCCACCAGACTCAGGACCCCAGCTGGCTTCACCCAGTGGATCCCGCACCGGGACTGCAGGTGGAGC</t>
  </si>
  <si>
    <t>chr10:81309047-81309197</t>
  </si>
  <si>
    <t>CTGCCTGCCAGTCCCTCGCCCTGCGCCTGCACTCCTCAGCCCTTGGGTGGTCGATGGGACGGGGCGCGGTGGAGCAGGGGGCAGCGCTCATCGGGGAGGCTCGGGCAGCACAGGAGCCCACGGAGGGGGTGGGAGGCCCAGGCATGGCGGG</t>
  </si>
  <si>
    <t>chr10:81309197-81309347</t>
  </si>
  <si>
    <t>GCTGCAGGTCCCGAGTCCTGCCCTGTGGGAAGGCAGCTAAGGCCCCGCGAGAAATCGAGTGCAGCGCCAGTGGGCTGGCACTGCTGGGGGACCCAGTACACCCTCTGCAGCCGCTGGCTAGGGTGCTAAGCCGCTCATTCCCTGGGGCCGG</t>
  </si>
  <si>
    <t>chr10:81506026-81506183</t>
  </si>
  <si>
    <t>ACCTGCAGCCTGCCATGCCTGAGCCTCCCCCACCTCCGTGGGCTCCTGTGCCGCCTGAGCCTCCCCAACGAGTGCCGCCCCCTGCTCCATGGTGCCCAGTCCCATCGACCACCCAAGGGCTGAGGAGTGCAGGTGCAGGGCGCGGGACTGGCAGGCAG</t>
  </si>
  <si>
    <t>chr10:81506183-81506340</t>
  </si>
  <si>
    <t>GCTCCACCTGCAGCCCTGGTGCAGGATCCACTGGGTGAAGCCAGCTTGGCTCCTGAGTCTGGTGGGGACTTGGAGAACCTTTATGTCTAGCTAAGGGATTGTAAATACACCAATCAGCACCCTGTGTCTAGCTCAGGGTTTGTGAATGCACCAATCGA</t>
  </si>
  <si>
    <t>chr10:83921576-83921856</t>
  </si>
  <si>
    <t>CATTATGAAAACACAGTACAGAGGTCCCTCAAAATATTAAAAATAGAACTACCATATGACCCAGGAATTCCACGTTTGGGTATATAATCAAAGGAAATGAAATCGGTTTGTAGAAAAGATACTGCACTCCCATGTTCACTGCAGCATTATTCACAATAGCCAAGATATAGAATCAACCTAAGTGTCCATCAATGGATAAATGGGTAAAGAAAATTTATACACAACATTATACACAACAGATTACAATTTGGCCTTAAAAAAGAAGGAAATCCTGTCATCTG</t>
  </si>
  <si>
    <t>ENST00000691609.1</t>
  </si>
  <si>
    <t>ENSG00000165678</t>
  </si>
  <si>
    <t>GHITM</t>
  </si>
  <si>
    <t>chr10:84716201-84716400</t>
  </si>
  <si>
    <t>ATTTCTTTTGAAAATGAAGCTTTTACATGCAGGCCATAACACCCCTTCCTTTAGAGATTCACAGTGTGTGTAAGCATAATATAGTTTCTTTTTTTTTTTTTTTTTTTTGAGACGGAGTCTCGCTCTGTCGCCCAGGCCGGACTGCGGACTGCAGTGGCGCAATCTCGGCTCACTGCAAGCTCCGCTTCCCGGGTTCACGC</t>
  </si>
  <si>
    <t>ENST00000480006.1</t>
  </si>
  <si>
    <t>ENSG00000107771</t>
  </si>
  <si>
    <t>CCSER2</t>
  </si>
  <si>
    <t>chr10:84716400-84716599</t>
  </si>
  <si>
    <t>CCATTCTCCTGCCTCAGCCTCCCGAGTAGCTGGGACTACAGGCGCCCGCCACCGCGCCCGGCTAATTTTTTGTATTTTTAGTAGAGACGGGGTTTCACCTTGTTAGCCAGGATGGTCTCGATCTCCTGACCTCATGATCCACCCGCCTCGGCCTCCCAAAGTGCTGGGATTACAGGCGTGAGCCACCGCGCCCGGCCTGC</t>
  </si>
  <si>
    <t>chr10:85206203-85206354</t>
  </si>
  <si>
    <t>CTGCAGGCTCTGAAGACACAGCCGTGAACCAGAGCAGCCACTGCCCTCATGGAGCTCACCTGGACAAGGAGGCGGGGGTGTTTTCATGGAAGGCAGCCAAGAAGGCTTCCTTGTTGAGCAGAGATCTGAAAAAGGGGAAGGCATGGGTCTTA</t>
  </si>
  <si>
    <t>ENST00000656796.1</t>
  </si>
  <si>
    <t>ENSG00000287057</t>
  </si>
  <si>
    <t>LOC105378402</t>
  </si>
  <si>
    <t>chr10:85356093-85356269</t>
  </si>
  <si>
    <t>ENST00000444137.1</t>
  </si>
  <si>
    <t>ENSG00000223993</t>
  </si>
  <si>
    <t>LINC02647</t>
  </si>
  <si>
    <t>chr10:85356269-85356445</t>
  </si>
  <si>
    <t>chr10:87095578-87095760</t>
  </si>
  <si>
    <t>GGCTGCAGAGAGCGGCGTGGCACCCGGAGTTGGATTATGCGTGGCTGGCGTGAGCTGGAAGGGAGTCACTCGCCCACAAGCTCTCACCACGCGAGCTTTTATTGTCCCGTTCAACTGCTCCGCAGTGTGGAGATCGCATAGTTACGCACGTCGTGGTTGTGTCGCCCCACAGTACTGACTGCT</t>
  </si>
  <si>
    <t>ENST00000298786.5</t>
  </si>
  <si>
    <t>ENSG00000122376</t>
  </si>
  <si>
    <t>SHLD2</t>
  </si>
  <si>
    <t>chr10:87095760-87095942</t>
  </si>
  <si>
    <t>TTCACCTTTGCAGACAGAGGCTCCGGCCCGGCGCGGTGGCTCACGCCTTTAGTCCTAGCACTTTGGGAGGTCGAGGCTGGAGGATGGCTTGAGCCCAGGAGTTCGAGGCTGCAGTGAGCTACGATAGCTCCACTGCACCCCAGCCTGGGCAACAGAGGGAGACCCTATCTCCCTCTGAAATAG</t>
  </si>
  <si>
    <t>chr10:87260185-87260367</t>
  </si>
  <si>
    <t>TTTATTTTTATGTTACTAGATTCATCAGTCTTTTATAAATGGCTTTTAGATTTAGATTTATAACCATTGCCAACTGCTGGCTCCTCCAGAAACCACCAAAATGGTTTACTGATGAACAAAAACCAAGTTTATTGCTCACTGCAGTAAGGAAGATGACTGTCTTCACATAATCTTAGTAGCCTC</t>
  </si>
  <si>
    <t>ENST00000381689.4</t>
  </si>
  <si>
    <t>ENSG00000184923</t>
  </si>
  <si>
    <t>NUTM2A</t>
  </si>
  <si>
    <t>chr10:87477639-87477781</t>
  </si>
  <si>
    <t>CTGCAGTGAGCAATAAACTTGGTTTTTGTTCATCAGTAAACCATTTTGGTGGTTTCTGGAGGAGCCAGCAGTTGGCAATGGTTATAAATCTAAATCTAAAAGCCATGTATAAAAGACTGATGAATCTAGTAACATAAAAATAA</t>
  </si>
  <si>
    <t>ENST00000636979.1</t>
  </si>
  <si>
    <t>ENSG00000283672</t>
  </si>
  <si>
    <t>MIR4678</t>
  </si>
  <si>
    <t>chr10:89649624-89649712</t>
  </si>
  <si>
    <t>GTGGAGCCACTGGTTGTCAAAAATGCAAAACCCTGAAAAGACATCTCAAAAGGCCAATCTTAGGTTCTACAATAGTAATGTTATCTGCA</t>
  </si>
  <si>
    <t>ENST00000451733.1</t>
  </si>
  <si>
    <t>LOC105378421</t>
  </si>
  <si>
    <t>chr10:90832000-90832148</t>
  </si>
  <si>
    <t>TGTTTACAAACCTTGAGCTAGATACAGAGTGTTGATTGGTGTATTTACAATCCCTTAGCTAGACATAAAGATTCTCCAAGTCCCCATCAGACTCAGGAGCCCAGCTGGCTTCACCCAGTGGATCTGGCACTGGGGCTGCAGGTGGAGCT</t>
  </si>
  <si>
    <t>ENST00000277874.10</t>
  </si>
  <si>
    <t>ENSG00000148680</t>
  </si>
  <si>
    <t>HTR7</t>
  </si>
  <si>
    <t>chr10:90832148-90832296</t>
  </si>
  <si>
    <t>TGTCTGCAAGTCCCACGCCATGCGGGTGCACTCCTCAGCCCTTGGGTGGTGGATGGGACCAGGCGCCGTGGAGCAGGGGGTGGCACTCGTCGGAGAGGCTCAGGCAGTGCAGGAGGCCACGGTGGGTGTAGGGGAGACCCAGGCATGGT</t>
  </si>
  <si>
    <t>chr10:90832296-90832444</t>
  </si>
  <si>
    <t>TGGGATGCAGGTCCCAAGCCCTGCCCCGAGGAGAGGCAGCTAAGGCCCGGCTAGAAATCTAGCACAGCGCAGGTGGGCCAGCACTGCTGGGGGACCCGGCACACCCTCTGCAGCTGCTGGCCCAGGTGCTAAGCCCCTCACTGCTTGGG</t>
  </si>
  <si>
    <t>chr10:91005123-91005265</t>
  </si>
  <si>
    <t>CCAAGTCTCTAGGAAATTCCAAACATTCCCACATTTTTCTACCTTCTTCTGAGCCCCAACTGTTCCAACCTCTGCCCATTACCCAGTTCCAAAGTTGCTTCCACATTTTTGGGTATCTTTACAGCAGCTCCCCACTTTCTGCA</t>
  </si>
  <si>
    <t>ENST00000423621.2</t>
  </si>
  <si>
    <t>LINC00502</t>
  </si>
  <si>
    <t>chr10:93009462-93009760</t>
  </si>
  <si>
    <t>GAAGTTACCGTCCCTGCTCTCAGGGAGTTCATGATTTAGTGGGAAGACCCAGACAGATAAACAATTACAAGGCAGCAAAGTGAGTGCTGAAGTTAGGCTGTGCACAGGAAGTTGCAGTGAGAACACAGAGAAAGGACATAAGCCAACCTGCAGGGATAATGGAAGTCTTCCCAAGGAAGACGATGATTGAAGGATAAATAAGAGTTTACCCAGATGGAAAATAAGAGGAAGGATGCTGTAGGCAGAGGGATCAAAGCATCATGGAAAGAGAGTGGTATATGCATGGAAGTACAGGTAGT</t>
  </si>
  <si>
    <t>ENST00000458552.1</t>
  </si>
  <si>
    <t>ENSG00000138190</t>
  </si>
  <si>
    <t>EXOC6</t>
  </si>
  <si>
    <t>chr10:93009940-93010229</t>
  </si>
  <si>
    <t>AAGTGGATGGAGAGGTTGCACCAGAAGCAGGGAGATCAGATAGGGTGTGTTTCAGTAATCCAAGCAAGAAATGATGATAGTTTGTACTAAGGTAGAAACAAATTCAGACTCAGGAGATATTTTGGGAAGTAGAAACAACAAGATTGACTGCAGTTGAGTTTTAAAGAAATAAAGGGAAAAATACGAAGCTGTGAATCAATAGCATATCATTACGAATGTCCTCTGTGCCAGATGATTATCAGATCACTAAATTGCCTTCTACCCCTAAAAAAATTTGAGAAAAAGCCCTG</t>
  </si>
  <si>
    <t>chr10:94313374-94313525</t>
  </si>
  <si>
    <t>CTGCAGCAAGTAAGTCCACTGAGCCGTGGTTGGGAGAATCCAAAATCTAAGATGTATGGATGTATGTGTGTGTATAAATGCCTGTGTGTAAACATACACAGATGCACATGAATGCGCAAAAGTCCATGTGGATGATATGCCTTTTGATTATT</t>
  </si>
  <si>
    <t>ENST00000685132.1</t>
  </si>
  <si>
    <t>ENSG00000138193</t>
  </si>
  <si>
    <t>PLCE1</t>
  </si>
  <si>
    <t>chr10:97165591-97165881</t>
  </si>
  <si>
    <t>AGTCGGAAGCTGTCAGAAGCAGGGCTGAGGGAAGGCAGGCCCAGATCACAGAAGGCCGGAGAGAGCAAGCAGAGGAGAAACCGAGGGCCAGCGGAGGCTCTGGGTCAGGAGGATGGGGGGCCTGACAGGAGGCCAGTCCTGCAGCAGTGAGCAGGAGGGCAGTCCAGGAAGCGAGGCCACCCCACCATCTGGGTCCTGGGGCCAGGCCTACAGCTCCTCCTCTCACCCCATGCTGGGCTGCCTGGCCCCTCCTTCCTTCCAAGGCCACCTTGGACCCACCTGAGGAGCTGT</t>
  </si>
  <si>
    <t>ENST00000314867.9</t>
  </si>
  <si>
    <t>ENSG00000187122</t>
  </si>
  <si>
    <t>SLIT1</t>
  </si>
  <si>
    <t>chr10:97165954-97166107</t>
  </si>
  <si>
    <t>AGTTCCCCACTGAGCCCCACACAGCAGAATCTCCCTCAGGCCTCACTCCAGCTGTCCCCTCTGCCATCTGTCTCCTTGGGGCAGCTCCCCACTCGCCTGCTCCTCTTCCTCACACTGTTATGCTCACACACTCACGCCCCATGTTCACCTGCAG</t>
  </si>
  <si>
    <t>chr10:98788031-98788205</t>
  </si>
  <si>
    <t>GAGTTTCCAGTTTTTCTGTTCTGTTTTTTCCCCATCTTTGTGGTTTTATCTACTTTTGGTCTTTGATGGTGGTGATGTACAGATGGGTTTTCGGTGTAGATGTCCTTTCTGGTTGTTAGTTTTCCTTCTAACAGACAGGACCCTCAGCTGCAGGTCTGTTGGAATACCCTGCCGT</t>
  </si>
  <si>
    <t>ENST00000404542.5</t>
  </si>
  <si>
    <t>ENSG00000172987</t>
  </si>
  <si>
    <t>HPSE2</t>
  </si>
  <si>
    <t>chr10:98788205-98788379</t>
  </si>
  <si>
    <t>TGTGAGGTGTCAGTGTGCCCCTGCTGGGGGGTGCCTCCCAGTTAGGCTGCTCGGGGGTCAGGGGTCAGGGACCCACTTGAGGAGGCAGTCTGCCCGTTCTCAGACCTCCAGCTGCGTGCTGGGAGAACCACTGCTCTCTTCAAAGCTGTCAGACAGGGACACTTAAGTCTGCAGA</t>
  </si>
  <si>
    <t>chr10:99526680-99526828</t>
  </si>
  <si>
    <t>TTTTCCTGAGCAGCCCTGAGGGTCAGAAGCAGAGGGGTGGGATAGGGGAAGGAATGTGAGGCTCAGGAGTGGAGTCTTGCTCAGTTAGTCTCACCCCACCTCGGCGAAGCCCTCCTGTGCTGCCCTGATTCCCTTCACATCAAACATCT</t>
  </si>
  <si>
    <t>ENST00000552096.5</t>
  </si>
  <si>
    <t>ENSG00000257582</t>
  </si>
  <si>
    <t>LINC01475</t>
  </si>
  <si>
    <t>chr10:99526828-99526976</t>
  </si>
  <si>
    <t>TGCAGGGGCCACAATCAAAAAGCCTGAGAGCATCAGAGTGGAGGGGGTAAGAAGGGAGAGAAAAGAGGGGAATGAAACAAGATGAGGGGAAGAGTGAGAAAATGGGCAGGAGGGAAACAGGTGGGGAGGAGTGGAAACAGTAAGAAAGG</t>
  </si>
  <si>
    <t>chr10:99526976-99527124</t>
  </si>
  <si>
    <t>GAAGCTGAGGAGATGGGGGAGGAGGTGAGGAAGAAAGGAAGTGGGGGAAGGGCAGAAGGGAAAAGGGGTGGCAGAGTAAAATGGGCTCCGTCAGAGAGGAAGGGGCTACGAGGGGAAAAAGGCTAGCAGTGAGGGAGAGGAGGAGGACT</t>
  </si>
  <si>
    <t>chr10:100103199-100103445</t>
  </si>
  <si>
    <t>TCTGCAGCAGGAGCATGTCCTTAAGGCACAGATCCCTCATGCTATTGTTTGTGGTTTAAGAAAGACTTTAAGGAGTTTTCCACCTTGGGCGGGCCAGGTGTTCCTTGCCCTCATTCTGGTAAAACCACAAACTTCCAGCGTGGGCATTATGGCCATCATAAACCTGTCACAGTGCTGCAGAGATTTTGTTTATGGCCAGTTTTGGGGCCAGTTTATGGCCAGATTTTGGTGGGCCTATTCCCAACAT</t>
  </si>
  <si>
    <t>ENST00000370418.8</t>
  </si>
  <si>
    <t>ENSG00000120054</t>
  </si>
  <si>
    <t>CPN1</t>
  </si>
  <si>
    <t>chr10:100304568-100304715</t>
  </si>
  <si>
    <t>ACTGCAGCCTCAAACCTCCTGGGGTCAAGTGATCCTCCCATCTCAGCCTCCTGAGTAGCTGGGACCACAAGTGCATGCCACCCCTTTTTAAATTTTGTGTAGAGACAAGGTCTCACTATGTTGCCCAGGCTGGTCCTGAACTCCTGAA</t>
  </si>
  <si>
    <t>ENST00000370372.7</t>
  </si>
  <si>
    <t>ENSG00000196072</t>
  </si>
  <si>
    <t>BLOC1S2</t>
  </si>
  <si>
    <t>chr10:100304715-100304862</t>
  </si>
  <si>
    <t>ACTCAAGCTGACCTCCGCTGTTAGCCTCCCAAAGTGTTGGAATCATAGGCGTGAGCCACCATGACCAGCAGTGTCATGGTTTCTATCCTTAAAAAGTTCTATTGAGGAAGACGTGTCCCAGAATGAACTTGATGTAGCAGAATGAGCA</t>
  </si>
  <si>
    <t>chr10:100304862-100305009</t>
  </si>
  <si>
    <t>ATGAGCACTGCAGCCAGACAGATCTAGGTTCAAATCCCAGCTCTGCCACTTACAGTATAGACTTGGGCTCTGAGTCTCAGCTTTCTCATCTGTAAAACTGGGAATATAATACCTTTTAGGCAACTCAATAAGTAGTTGAGTAGCTTCC</t>
  </si>
  <si>
    <t>chr10:100562498-100562797</t>
  </si>
  <si>
    <t>GTGGGCTGGCCGCAGCCCAGCTCGGCTCTGTCTCGAGTTCCTTCGCTGTTCAAAGCAGAGTGGCGGCCACGTTCGGGGGCACTGGGGCGAGGGGTCGGGCGTCGGACGGGGCCCTGGGTCTGTACCGTTTCGGGCTCGCCGGAGGGGCTGCAGGCAGGGCGGGTTTCGGGTTCCACCGCCAGAATAATTCGGCAGTTCTGGATGGGGCCCAGGAATTTGTATTTGTGACCAGTTTCCCAGGTGAGTCTGAGGTCCGTGGTCCTCTGACCTCGTTTAGGGATGAGATCTAGTCCTCAGAGC</t>
  </si>
  <si>
    <t>ENST00000478787.1</t>
  </si>
  <si>
    <t>ENSG00000166135</t>
  </si>
  <si>
    <t>HIF1AN</t>
  </si>
  <si>
    <t>chr10:100562875-100563026</t>
  </si>
  <si>
    <t>CTGGGATCCGGGCGCACCCTGGAAGCTCCAGATGGGCGTTGGAGACCTAGGGCGAGATGAACCGAGGACCGTCCATGTGTGTGGGTGCCGCTCAGGAGCGGGGAGGTGGGGGTGTGGGTGGACGGGCGTGTTGAGGGTGATGGATTGCTGCA</t>
  </si>
  <si>
    <t>chr10:100935857-100936116</t>
  </si>
  <si>
    <t>TTCTTTTTTTTTTTTTTTTTGAGACAGGGTCTTGCTCTGTCACCCAGGCTGGAGTGCAGTGGTGCGATCACTGCTCACTGCAGCCTCAACCTCCCAGGTTCAAGTGATCCTCCCCCCTCAGCCCCCCAAGTAGCTGGGACTATAGGCATGCCCCACCACACCCAGCTAATTTTTAAAAATTTTTTGTAGAGGCGGGATCTTGCCATGTTGCTCAGGCCAGTCTTGAACCCCTGGGCTCAAATGATCCTCCCACTGCAGCC</t>
  </si>
  <si>
    <t>ENST00000481654.1</t>
  </si>
  <si>
    <t>ENSG00000119906</t>
  </si>
  <si>
    <t>SLF2</t>
  </si>
  <si>
    <t>chr10:103087462-103087614</t>
  </si>
  <si>
    <t>CAGAGAATCATTTGCCATGGAATCATCTGGCTAGTAAGACACTCTTATATGGATGCAATACAAAAAGTGGTAAATTAAAGCAAAGCAATCATGTGGTCCTTACTCTAAAAGAGACAATATGTAAATGTACTATTATAATAAGGTAGCTCTGCA</t>
  </si>
  <si>
    <t>ENST00000421281.1</t>
  </si>
  <si>
    <t>ENSG00000076685</t>
  </si>
  <si>
    <t>NT5C2</t>
  </si>
  <si>
    <t>chr10:103238326-103238562</t>
  </si>
  <si>
    <t>ACCTGCAGCCGGGTGCGGTGGCTCACGCCTGTAATCCCAGCACTTTGGGAGGCCCAGGCAGGCGGATCACCTGAGGCTAGAAGTTCAAGACCAGCCTGGCCAACATGGTGAAACCCTGTCTCTACTAAAAAATATACACAAAATTATCTGGGCATGGTGGCGGGCGCCTGTAGTCCCAGCTACTTGAGAGGCTGAGGCAGGAGAATTGCTTGAACCCGGGAGGCTGAGGCTGCAGTG</t>
  </si>
  <si>
    <t>ENST00000441178.2</t>
  </si>
  <si>
    <t>ENSG00000235376</t>
  </si>
  <si>
    <t>RPEL1</t>
  </si>
  <si>
    <t>chr10:103771808-103771849</t>
  </si>
  <si>
    <t>CATCAAGGAGCCAGGCTTCACAACCTTCAACATGCATCTGCA</t>
  </si>
  <si>
    <t>ENST00000625265.1</t>
  </si>
  <si>
    <t>ENSG00000280693</t>
  </si>
  <si>
    <t>SH3PXD2A-AS1</t>
  </si>
  <si>
    <t>chr10:104067513-104067666</t>
  </si>
  <si>
    <t>GAAACGAATTGGAAAAAGAGAAAGAGAGAAAGCCAAAGCTGTCCATCTTGCAGACGGACAGAGGGGAGCCACGGCATGGCTCACGCTGGTGCTCAGAGAGAGAAAGAGTTAAGCTGCTGACCCTGAAGGCAAGGGAGCCGGCTGTGCAGCTGCA</t>
  </si>
  <si>
    <t>ENST00000488320.1</t>
  </si>
  <si>
    <t>ENSG00000065618</t>
  </si>
  <si>
    <t>COL17A1</t>
  </si>
  <si>
    <t>chr10:105138475-105138617</t>
  </si>
  <si>
    <t>GCCTTGGGTAATTGCCTCCTCAGCGCAGCAGCCTGGTTGCTATTGTTGTCCTGCTATTTTCTCTGAACAAGCCATGTTATCTTCTCCTGTGAATATTAATTTCCCCTGAGTTAGGATAATTGGGCAGAGAGCAGCCATCTGCA</t>
  </si>
  <si>
    <t>ENST00000393176.2</t>
  </si>
  <si>
    <t>ENSG00000156395</t>
  </si>
  <si>
    <t>SORCS3</t>
  </si>
  <si>
    <t>chr10:105737134-105737285</t>
  </si>
  <si>
    <t>AAGCGAGAAGGGAAGTTTAGAGAAAAAAGAATAAAAAGAAATGAACAAAGCCTCCAAGAAATATGGGACTATGTGAAAAGACCAAATCTACGTCTGATTGGTGTACCTGAAGGTGATGGGGAGAATGGAACCAAGTTGCAAAACACTCTGCA</t>
  </si>
  <si>
    <t>ENST00000447757.2</t>
  </si>
  <si>
    <t>LINC02627</t>
  </si>
  <si>
    <t>chr10:105780752-105780893</t>
  </si>
  <si>
    <t>CCTCAGCTGCAGGTCTGTTGGAATACCCTGCCTTGTGAGGTGTCAGTGTGCCCCTGCTGGGGGGTGCCTCCCAGTTAGGCTGCTCGGGGGTCAGGGGTCAGGGACCCACTTGAGGAGGCAGTCTGCCCGTTCTCAGATCTCC</t>
  </si>
  <si>
    <t>chr10:105780893-105781034</t>
  </si>
  <si>
    <t>CAGCTGCGTGCTGGGAGAACCACTGCTCTCTTCAAAGCTGTCAGACAGGGACACTTAAGTCTGCAGAGGTTACTGCTGTCTTTTTGTTTGTCTGTGCCCTGCCCCCAGAGGTGGAGCCTACAGAGGCAGGCAGGCCTCCTTG</t>
  </si>
  <si>
    <t>chr10:106114780-106114921</t>
  </si>
  <si>
    <t>CCCTAAGACTACCAAGTCCCCAGGGGGAGGGGTGTCTGCCATCACTATGCTGCCTGCTGCCTAAGATGACTGAGTTCCTGGGGAGAGGGGCAGCAGCCATCACTGCAGCTCCAGTCTGCCATGTTTTTCCTGCTGGTGCCAG</t>
  </si>
  <si>
    <t>ENST00000665336.1</t>
  </si>
  <si>
    <t>ENSG00000229775</t>
  </si>
  <si>
    <t>LINC02624</t>
  </si>
  <si>
    <t>chr10:106114921-106115062</t>
  </si>
  <si>
    <t>GGGGGACTGGACGGTTTGGACCCAGGAGGAATTCCCCACGAGCGCAGCACAGCAGCTGTGGGAGATCATGGCCACACTGCCTCCTTAGGCTGGACCCTGACCCATTCCTCCTCACCGGACAGGGCCTCCCTGCAGGGATTTC</t>
  </si>
  <si>
    <t>chr10:107921408-107921549</t>
  </si>
  <si>
    <t>AAGTAAGAGTCTACCAACTGACCAATAAGCCTAAGAGCCCCTGCTGGATCACACTCCAGATCTTCCATACCAAAAATACCTTGCTAACATAACCCCTTCTGAAACCATAGACAAGAAGTCAGCTTCAAATAAAGACCCTGCA</t>
  </si>
  <si>
    <t>ENST00000622852.1</t>
  </si>
  <si>
    <t>ENSG00000229981</t>
  </si>
  <si>
    <t>LINC01435</t>
  </si>
  <si>
    <t>chr10:108114392-108114555</t>
  </si>
  <si>
    <t>TTGCCCAGGCTTGCTTAGGTAAACAAAGCAGCCGGAAAGCTCGAACTGGGTGGAGCCCACCACAGCTCAAGGAGGCCTGCCTGCCTCTGTAGGCTCCACCTCTGGGGGCAGGGCACAGACAAACAAAAAGACAGCAGTAACCTCTGCAGACTTAAATGTCCCTG</t>
  </si>
  <si>
    <t>ENST00000600953.3</t>
  </si>
  <si>
    <t>chr10:108114555-108114718</t>
  </si>
  <si>
    <t>GTCTGACAGCTTTGAAGAGAGCAGTGGTTCTCCCAGCACGCAGCTGGAGATCTGAGAACAGGCAGACTGCCTCCTCAAGTGGGTCCCTGACCCCTGACCCCCGAGCAGCCTAACTGGGAGGCACCCCCCAGCAGGGGCACACTGACACCTCACACGACAGGGTA</t>
  </si>
  <si>
    <t>chr10:108114718-108114881</t>
  </si>
  <si>
    <t>ATTCCAACAGACCTGCAGCTGAGGGTCCTGTCTGTTAGAAGGAAAACTAACAAACAGAAAGGACATCCACACCGAAAACCCATCTGTACATCACCATCATCAAAGACCAAAAGTAGATAAAACCACAAAGATGGGGAAAAAACAGAACAGAAAAACTGGAAACT</t>
  </si>
  <si>
    <t>chr10:109224204-109224377</t>
  </si>
  <si>
    <t>TCTGCAGACTTAAATGTCCCTGTCTGACAGCTTTGAAGAGAGCAGTGGTTCTCCCAGCACGCAGCTGGAGATCTGAGAATGGGCAGACTGCCTCCTCAAGTGGGTCCCTGACCCCTGACCCCTGAGCAGCCTAACTGGGAGGCACCCCCCAGCAGGGGCACACTGACACCTCAC</t>
  </si>
  <si>
    <t>ENST00000421481.1</t>
  </si>
  <si>
    <t>LINC02661</t>
  </si>
  <si>
    <t>chr10:109224377-109224550</t>
  </si>
  <si>
    <t>CACGGCAGGGTACTCCAACAGACCTGCAGCTGAGGGTCCTGTCTGTTAGAAGGAAAACTAACAAACAGAAAGGACATCCACACCAAAAACCCATCTGTACATCACCATCATCAAAGACCAAAAGTAAATAAAACCACAAAGGTGGGGAAAAAACAGAACAGAAAAACTGGAAAC</t>
  </si>
  <si>
    <t>chr10:109772017-109772168</t>
  </si>
  <si>
    <t>CCTTTAACACCCTAAAGGATGTGGCCTCTGCCCAGATCTCTGACATATTCTACTACTTGTGACACTCATCTCCCTGCTCAAACATACTACCATCCCATCAGACACAGGGCTTTTGCACACACTCTTCCTTCCATCTGGTACTTTCTTCTGCA</t>
  </si>
  <si>
    <t>ENST00000494499.1</t>
  </si>
  <si>
    <t>ENSG00000108039</t>
  </si>
  <si>
    <t>XPNPEP1</t>
  </si>
  <si>
    <t>chr10:110431826-110431990</t>
  </si>
  <si>
    <t>GTGGAGGTCTGAGGACAGGTAGAACGGGTAGAGGTAAGCCTGGGGAAGGTGAGGTGGGAGGAGTGAGGAAGGCAGACGGAACAGCCTGTGCTAGCAAGAAGAGCCCCAAGCAAGAAGGAGCTCGATTCACGTTCAGATCTCAGATCGGCTGCAGTGTGGATGGAG</t>
  </si>
  <si>
    <t>ENST00000609514.1</t>
  </si>
  <si>
    <t>LOC105378482</t>
  </si>
  <si>
    <t>chr10:110431990-110432154</t>
  </si>
  <si>
    <t>GGGATTCCCACAGGAGGGATTAGACCTGGGAAAGGGGACAGGGCTAGATCGCACAGAGGTCTGTATGCCAGTAAGGCAATTTTGATCCTAAAAATAAGAAGCCAGTGATGGATTTAGAAGATGGGAGAGTAGAGATGGACAAGAGTGGAGCTGTGTTTCCTCTGC</t>
  </si>
  <si>
    <t>chr10:112062895-112063040</t>
  </si>
  <si>
    <t>AGCCCACCACAGCTCAAGGAGGCCTGCCTGCCTCTGTAGGCTCCACCTCTGGGGGCAGGGCACAGACAAACAAAAAGACAGCTGTAACCTCTGCAGACTTAAATGTCCCTGTCTGACAGCTTTGAAGAGAGCTGTGGTTCTCCCAG</t>
  </si>
  <si>
    <t>ENST00000656217.1</t>
  </si>
  <si>
    <t>LOC105378486</t>
  </si>
  <si>
    <t>chr10:112063040-112063185</t>
  </si>
  <si>
    <t>GCACGCAGCTGGAGATCTGAGAACGGGCAGACTGCCTCCTCAAGTGGGTCCCTGACCCCTGATCCCAGAAAAGCCTAACTGGGAGGCACCCCCCAGCAGGGGCACACTGACACCTCACACGGCAGGGTATTCCAACAGACCTGCAG</t>
  </si>
  <si>
    <t>chr10:113547394-113547547</t>
  </si>
  <si>
    <t>GCTGCAGAGGGCTCTCAGCTGAGGATTACCCTTAACCAAATTATTATTATAATATAATTTGGTTATATAGTATATAGAATAATTTCATCCAGTTATTTTCTGAGGACTGTTCTTAACCAAAGAGAATTGCCCAAAGTCACACCTCTTCCAGGAG</t>
  </si>
  <si>
    <t>ENST00000542051.5</t>
  </si>
  <si>
    <t>ENSG00000148702</t>
  </si>
  <si>
    <t>HABP2</t>
  </si>
  <si>
    <t>chr10:114101080-114101232</t>
  </si>
  <si>
    <t>CTGCAGTCGGAACGAAGCGGCTGGAAGCTCCAAACGGGAGCTCTTCCCAGCTCGCTTTCCACTTCGACGGCACCGTTCAAAGCTCTGCTCAGACACTGGGACAAATAAATGACAGGGCTCCGAAAAGAGGGTGAAGCTCCTCCGCGCCCGGCT</t>
  </si>
  <si>
    <t>ENST00000497592.1</t>
  </si>
  <si>
    <t>ENSG00000165813</t>
  </si>
  <si>
    <t>CCDC186</t>
  </si>
  <si>
    <t>chr10:114101239-114101393</t>
  </si>
  <si>
    <t>TCCGCAGAGCCTGGGCTCCCCGCCTCGCGCCGCCCCTGACCGTGGCAGGCTCGGTTCCCTCCTCGCTCTGCATCCTTTGATTCACGTACGGCCCCGTTTCCAATAACCCTTTCCAGGAAGCCAGAGAGAGAAAGCGCCCAGCTCCCGGCCTGCAG</t>
  </si>
  <si>
    <t>chr10:116240793-116240935</t>
  </si>
  <si>
    <t>CTGCAGACTGAAAGGAATAAACGAATGAATAGCAGCTAACACACAGGGTGCACACTCTTTGTGAGGGATGATACTAAGAATTTTAATCTTCAAAACAATCCTAACAGGTAGCTGTAGTTATGATCATCCCATTTTACAGAGAA</t>
  </si>
  <si>
    <t>ENST00000682724.1</t>
  </si>
  <si>
    <t>ENSG00000151892</t>
  </si>
  <si>
    <t>GFRA1</t>
  </si>
  <si>
    <t>chr10:117005045-117005239</t>
  </si>
  <si>
    <t>AGCTGCAGCTGCTTCTCTTCGTCCGAGCTGTTCATTTTGGCGGGTGGGGCCGGGAATAAAAGGGAAAGAGGGAGCGGCGCGGGGCACACAGGAGGAGGGGGAAGAAAAAGCAAGATGCCGGTGGCTTGCGGCTCCACTACCCGGAAGTTGGATCCGCTCCCGCTCCTCCTCCTCCTGGCGCGGAGCGCGCGAGTG</t>
  </si>
  <si>
    <t>ENST00000355371.9</t>
  </si>
  <si>
    <t>ENSG00000187164</t>
  </si>
  <si>
    <t>SHTN1</t>
  </si>
  <si>
    <t>chr10:117005239-117005433</t>
  </si>
  <si>
    <t>GAGATCATCCCCACGCACCTACTCGGCGGCTGCGGCCGCTTCACCTGCAGGCGGGGCGGGGCGGGCCCAGCAGTCCCGTTCAGGGGGTGGAGGAACGAGGGCGGGTCGGCAGCCGCTATGCCAGCCTGTGGCTGCCGGCGCGGCAGGACGCGCTGGTGGGAGGGGGGGCGGCCCTGCGTGGGGTCGCTCCGCACC</t>
  </si>
  <si>
    <t>ENST00000615301.4</t>
  </si>
  <si>
    <t>chr10:117139972-117140123</t>
  </si>
  <si>
    <t>CTGCAGGCCGACATCAGGCTTCCACTTTAGTTGACTGGGCGGAGCGGTGGAACTGTCCCGAGCTACTCTCCGCAGGGCGGCGGGTTTCCAGGGTCCCCAGCGGGCTGATCGCCCCTCAGCCCGGCTTCGCTGCGCACGCTGCCCTCGAAGTC</t>
  </si>
  <si>
    <t>ENST00000277905.6</t>
  </si>
  <si>
    <t>ENSG00000148704</t>
  </si>
  <si>
    <t>VAX1</t>
  </si>
  <si>
    <t>chr10:117140306-117140475</t>
  </si>
  <si>
    <t>GCTCAAAAGCCCAGACTGGCGCCTTGAGGCACCGAGGGCTTTGCTCCCATGCGGCCAAGCCGTCGGGGGTGCAGCCGCCGGGTCTTGACTCCCACTACCGCGTCGCGGGTGCGGGTCCCTGGGATTCGGGTCCTCCTGATGGGGGTCCCTGCAGCAGATGGGGCATTCAC</t>
  </si>
  <si>
    <t>chr10:117794955-117795106</t>
  </si>
  <si>
    <t>CTGCAGTTCTCCCTAGTTCAGTGACTCCCCAAGCACAGACCACGGACAAAATCTCAGGAAGCCACAAGTCTCATACACACTTAAAAAATATACAAATAAGTCTTCAACCAGACATCTGGACACACCTCTGCTGCAACGATAATTTACTTTGT</t>
  </si>
  <si>
    <t>ENST00000445647.1</t>
  </si>
  <si>
    <t>LINC02674</t>
  </si>
  <si>
    <t>chr10:117837973-117838147</t>
  </si>
  <si>
    <t>GAGTTTCCAGTTTTTTTGTTCTGTTTTTTCCCCATCTTTGTGGTTTTATCTACTTTTGGTCTTTGATGATGGTGATGTACAGATGGGTTTTCGGTGTGGATGTCCTTTCTGTTTGTTAGTTTTCCTTCTAACAGACAGGACCCTCAGCTGCAGGTCTGTTGGAATACCCTGCCGT</t>
  </si>
  <si>
    <t>chr10:117838147-117838321</t>
  </si>
  <si>
    <t>TGTGAGGTGTCAGTGTGCCCCTGCTGGGGGGTGCCTCCCAGTTAGGCTGCTCGGGGGTCAGGGGTCAGGGACCCACTTGAGGAGGCAGTCTGCCCGTTCTCAGATCTCCAGCTGCATGCTGGGAGAACCACTGCTCTCTTCAAAGCTGTCAGACAGGGACATTTAAGTCTGCAGA</t>
  </si>
  <si>
    <t>chr10:118965226-118965388</t>
  </si>
  <si>
    <t>CTGCAGAATTTCTGGGGAATAACAAGGTCATAAGGGTTGAGGCACAGGGAAGCCGTGGAAACAGCTGGGGAGCCTCAGGTACTCTGAGCTGCAGTTACTGGTCTGGGACTGGGATGTCAGCAAAGGGATCCCAGGGTGACAGTGATGCTGGGCTATCTGAGCC</t>
  </si>
  <si>
    <t>ENST00000425699.3</t>
  </si>
  <si>
    <t>ENSG00000188613</t>
  </si>
  <si>
    <t>NANOS1</t>
  </si>
  <si>
    <t>chr10:118965388-118965550</t>
  </si>
  <si>
    <t>CAGGAGGGACTCATGTCATTACCAAATCCTGGCATTGCTGATGAAAAACTTGAAGGAGAAAGGAGACACCTCCAGGGTCCCAGCAGAGGCCAGAGCCAGGAAGAGAACCAAAGTCTTCTAGAGTCCAGATTGGAAATTAGGGATCTGCACGGGAATGCTGCAG</t>
  </si>
  <si>
    <t>chr10:119524251-119524533</t>
  </si>
  <si>
    <t>CACTTCACAAAGATTTGGGGAATTCAACTGAACGGAGGCACAGAGCAGCATGGTGGTGCAGACAACAACGGGTGACTTCAGGGAGCTAGTTCAAGTCCTAGCTCTGCCACGGTGCGGGGACCTCACTTCCTTGTCTACACTGCAGGGGCGGACCGGCCCACCCACAGGCCCCTCCTACCTCTAACACTCAAAAGAATAAGGCAGGGGAATGGACATCTGTTGGCTTGCTTGACTCTGAGCTAGGATTTTATGGTGAGGCTGGTCGCAGCGGTGGCACAGTCTA</t>
  </si>
  <si>
    <t>ENST00000469575.1</t>
  </si>
  <si>
    <t>ENSG00000148908</t>
  </si>
  <si>
    <t>RGS10</t>
  </si>
  <si>
    <t>chr10:119948640-119948786</t>
  </si>
  <si>
    <t>CAGAGCCTTTAACTTTAGAAGCTTGAGTCGTAGATCTACAAGAACTTTAAAAGCATTTTTAGGCTGGGTGCTGCAGCTCATGCTTGTAATGCCTGGCACTTTAGGAGGTTAAGGTGGGTGGATCGCTGGAGTTCAGGAGTTTGAGAC</t>
  </si>
  <si>
    <t>ENST00000580643.1</t>
  </si>
  <si>
    <t>ENSG00000265370</t>
  </si>
  <si>
    <t>MIR4682</t>
  </si>
  <si>
    <t>chr10:119948786-119948932</t>
  </si>
  <si>
    <t>CCAACTTGGGCAACAGTGAGACCCCGTCTCTACCGAAAAACAAAAAAATAGCTGGGCATGGTGGTGCATGCCTGGGTCCTAGCTACTTGGGAGCTGAGGCGGGAGGATTGCTTGAGCCTGGGAGTTCAGGGCTGCAGTGAGCTGTGA</t>
  </si>
  <si>
    <t>chr10:120924032-120924207</t>
  </si>
  <si>
    <t>TTTCTCGCCAGGCCTTAGCTGCCTTCCCACGGGGCAGGGCTCGGGACCTGCAGCCGGCCATGCCTGAGTCTCCCACCCCCTCCATGGGCTCCTATGCGGCCGGAGCCTCCCAGATGAGCGCCGCCCCCTGCTCCAAGGCGCCCAGTCCCATCGACCACCCAAGGGCTGAGGAGTGC</t>
  </si>
  <si>
    <t>ENST00000603658.1</t>
  </si>
  <si>
    <t>ENSG00000120008</t>
  </si>
  <si>
    <t>WDR11</t>
  </si>
  <si>
    <t>chr10:120924207-120924382</t>
  </si>
  <si>
    <t>CGGGCGCACGGCACGGGACTGGCAGGCAGCTCCACCTGCAGCCCCTTTGCGGGATCCACTGGGTGAAGCCAGCTGCGCTCCTGAGTCTGGTGGGGACGTGGAGAACCTTTATGTCTAGCCCAGGGATTGTAAATACACCAGCAGGCACTCTATCTAGCTCAAGGTTTGTAAACACA</t>
  </si>
  <si>
    <t>chr10:121365639-121365795</t>
  </si>
  <si>
    <t>TGGGCGTGGGCTCTGGGACCCCACGCTCGGAGCGGCCGGCGGGCCTGCCGGCCCCGGCAGTGATGGGCTTAGCACCTGGGCCAGCAGCTGCTGTGCTCAACTTCCCGCCGGGCCTTAGCTGCTTTCCCGCAAGGCAGGGCTCAGGACCTGCAGCCCG</t>
  </si>
  <si>
    <t>ENST00000467584.1</t>
  </si>
  <si>
    <t>ENSG00000066468</t>
  </si>
  <si>
    <t>FGFR2</t>
  </si>
  <si>
    <t>chr10:121365795-121365951</t>
  </si>
  <si>
    <t>GCCGTGCCTGAGCCTCCCCACCCCCTGCTCCTTTGGCTCCTGTGCGGCCCAAGCCTCCCCGACGAGCGCCGCCTCTGCTCCAGGGCGCCCAGTCCCAACGACGACCCAAGGGCTGAGGACTGGGGAGCATGGCGCGGGACTGGCAGCTCCACCTGCA</t>
  </si>
  <si>
    <t>chr10:121365951-121366107</t>
  </si>
  <si>
    <t>AGCCCCAGTGCGGGATCCACTGGGTAAAGCCAGCTGGGCTTCTGAGTCTGGTGGGGACGTGGAGAACTTTTATGTCTAGCTCAGGGATTGTAAATACACCAATCTGCACTCTGTATCTGGCTCAAGGTTTGTAAACACACCAGTCAGCACCCTGTGT</t>
  </si>
  <si>
    <t>chr10:122146606-122146748</t>
  </si>
  <si>
    <t>CTGCAGAGTCCCCACCAGCAAGAAGGCCCTCACCAGATGCTGCCCCTTGACCTTTGACTTCTCAGACTCCATAACTGTAAGAAAACAACTACTTTTCTTTATAAGTTATCTAGTTTCAGGTATTCTGCTATAAGCAACAGAAA</t>
  </si>
  <si>
    <t>ENST00000360561.7</t>
  </si>
  <si>
    <t>ENSG00000138162</t>
  </si>
  <si>
    <t>TACC2</t>
  </si>
  <si>
    <t>chr10:122349957-122350099</t>
  </si>
  <si>
    <t>AGCAGCTGCAGGAAACTAATGCAGGCTGATTTGTAAAGTCCTCCTGTGAAAATGGAAGAATCTCCTGCAATGTAGCCAGAGCCAGGTGAGGCCCAAAGGGGTGGGTGTGCCTGATAAGCCAGGAACGTGTCAGCCTGCAGGTG</t>
  </si>
  <si>
    <t>ENST00000495370.2</t>
  </si>
  <si>
    <t>ENSG00000138152</t>
  </si>
  <si>
    <t>BTBD16</t>
  </si>
  <si>
    <t>chr10:122350099-122350241</t>
  </si>
  <si>
    <t>GTCCATTTGCATGAGCTTATTTGCAGGGTGCTGCCTGTGAGGCTGGATTATGCCTGCTGCCTGACCCGGCCTGGTCACCCAGATATGAGCCCAAGCCCAGTGAGGAGAGACTCCATGGACAGAGGTGAAGGAACTGTTCTCCA</t>
  </si>
  <si>
    <t>chr10:122350330-122350486</t>
  </si>
  <si>
    <t>CCATGTCTGTTGCACACTTTATGGCATGGCTACAGCCGGATAGACACCACCTGATGTGTTCTGACACCCTGAAGTCTACAGACATCTCAAGACCACTAGCCGACCTCAATCTTGATCACTGCCCAGGTGGCAGTGGAGAAATGTCTTCCTGCAGGCA</t>
  </si>
  <si>
    <t>chr10:122547082-122547228</t>
  </si>
  <si>
    <t>AGTCCAAGTATGAATCAAATTATACCTCATTTTAAACTCATGCTAACTGCTTTCTTGTCAAGACATTAGAATTTTCTTTCTTCTTTTCTTTCTTTCTTTTTTTTTTTTTTTTTTGAGACAGGCTCTCACTTTGTTACCCAGGCTGCA</t>
  </si>
  <si>
    <t>ENST00000330163.8</t>
  </si>
  <si>
    <t>ENSG00000187908</t>
  </si>
  <si>
    <t>DMBT1</t>
  </si>
  <si>
    <t>chr10:122547425-122547477</t>
  </si>
  <si>
    <t>TCTGCCTCGGCCTCCCAAAGTGCTGGGATTACAGGTGTGAGGCACCGTGCCTG</t>
  </si>
  <si>
    <t>chr10:122855754-122855905</t>
  </si>
  <si>
    <t>CTGCAGCTTCCCATCTCACCACTTCTAAGGCAACTGGAGAGGGGAAAAGAGAACAGCTCAAGTACTCTCTAGCTCAGGAAAGGGGAGATCATTCAGCTTGTCAGTTTCTTCAGTCTACAGTGCCTCAGACAGAGGGAGAGCTCAGCTAACAT</t>
  </si>
  <si>
    <t>ENST00000368904.6</t>
  </si>
  <si>
    <t>ENSG00000286088</t>
  </si>
  <si>
    <t>FAM24B-CUZD1</t>
  </si>
  <si>
    <t>chr10:123261948-123262095</t>
  </si>
  <si>
    <t>AGTGGATGGGGAGGCAGTGGGGAACACAGGGGAGTGGGGAGGTGCTGTTTTGCTGCGGGTGCTTGGCTGGTGGACTCAGATAACTCAGGTTCCAATTTGGGTTTAGAGACCTGAGAGCTAAGTTGATTGCAATTCACCCAGGAGTTGC</t>
  </si>
  <si>
    <t>ENST00000448347.5</t>
  </si>
  <si>
    <t>ENSG00000286344</t>
  </si>
  <si>
    <t>LINC02641</t>
  </si>
  <si>
    <t>chr10:123262105-123262147</t>
  </si>
  <si>
    <t>TCAGAGCACCAATTTCAAAGCTAGGTTGGGAAATCTGAGGGGG</t>
  </si>
  <si>
    <t>chr10:123283167-123283318</t>
  </si>
  <si>
    <t>TGCTGATTGGTGTGTTTACAAACCTTGAGCTAGATACAGAGTGCCAATTGGTGTATTTACAATCCCTGGGCTAGACATAAAGGTTCTCCACGTCCCCACCAGACTCAGGAGCGCAGCTGGCTTCACCCAGTGGATCCCGCAAAGGGGCTGCA</t>
  </si>
  <si>
    <t>chr10:123283318-123283469</t>
  </si>
  <si>
    <t>AGGTGGAGCTGCCTGCCAGTCCCGTGCCATGCGCCCCACTCCTCAGCCCTTGGGTGGTCGATGGGACTGGGCGCCTTGGAGCAGGGGGCGGCGCTCGTCGGGGAGGCTCGGGCCGCACAGGAGCCCACGGAGGGGGTGGGAGGCTCAGGCAT</t>
  </si>
  <si>
    <t>chr10:123283469-123283620</t>
  </si>
  <si>
    <t>TGGCGGGCTGCAGGTCCCGAGCCCTGCCCCGCGGGAAGGCAGCTAAGGCCTGGCGAGAAATCGAGCGCAGGGCCGGTGGGCCAGCACTGCTGGGGGACCCAGTACACCCTCCGCAGCCGCCGGCCCGGGTACTAAGCCCCTCCTTGCCCGGG</t>
  </si>
  <si>
    <t>chr10:124671019-124671161</t>
  </si>
  <si>
    <t>TCTCCCGCCCCGCTGGAGAACGTTAGACAGCGCTTAACTGAAGGATGCTGAGCAGAGCCAGGCTGGGGGACAGAGGCAGCCGTACATCTCCCCGTCTGCTTCCTGTGCTGTCACCGTCACCCAGCCATGCCGCGTGACCTGCA</t>
  </si>
  <si>
    <t>ENST00000448422.2</t>
  </si>
  <si>
    <t>FAM53B-AS1</t>
  </si>
  <si>
    <t>chr10:125158765-125159003</t>
  </si>
  <si>
    <t>TCTGCAGCCAACTGCCGCTTGGGCCGCCTCCGGAAAAAGTACCGGGCGGGGGGAGGGGGGACAACCACAAACACTCGCGCGCACACGCTCACTCCGTGTCCGCGACCGTCGTCGCCGGCGGAAAGCGAGCCACGGGAGGGAGTGTGTGCGCGCGTGTGTGTCTCGGCGCGGCCCGCGGTGACCGAGCTGAGCTCTTGGGCCCGCGGCCTCCGAGCCCCAGGGCGCGGCGTGGGCTGCAG</t>
  </si>
  <si>
    <t>ENST00000531469.5</t>
  </si>
  <si>
    <t>ENSG00000175029</t>
  </si>
  <si>
    <t>CTBP2</t>
  </si>
  <si>
    <t>chr10:125885903-125886054</t>
  </si>
  <si>
    <t>CTGCAGTCAGAGTCATCCTATTAAAGTCAGCTCATGTCTCCTCTGCTCAATAGTCTCCAATACTTCCCATCTCATCTCACTCTGAGGAAAAACCAAAATCCTTAAGAGGACCAACAATCACTGTATGATCTGGACCCATCGCCTCTCTGCCC</t>
  </si>
  <si>
    <t>ENST00000284690.4</t>
  </si>
  <si>
    <t>ENSG00000089876</t>
  </si>
  <si>
    <t>DHX32</t>
  </si>
  <si>
    <t>chr10:126453651-126453804</t>
  </si>
  <si>
    <t>ACTGCAGTGAGTACAGGCAGTAGCAGTAATTCATAACAAAGTGCTCGGCTGAGAGATGAAAGCCACCAGAGCCCAGCTCAGTTATTACAGGAAGCACAGGAAAGGGTCTGGGGGTAAGAGATGAATAAAAAGGCTGGACTTGAGAGGGGCTTGC</t>
  </si>
  <si>
    <t>ENST00000480379.5</t>
  </si>
  <si>
    <t>ENSG00000154493</t>
  </si>
  <si>
    <t>C10orf90</t>
  </si>
  <si>
    <t>chr10:127100695-127100842</t>
  </si>
  <si>
    <t>GGCAGGTGGCCACCCTGGGAGTGAGGGCCACGCGTGCCCCAGAGGTGAGGTGGCCAAAGTGTCATCAGAAAGGCCACTTGAGAACAGCCTGAAGTCATCGTGGCCTTGGCAGGAACAGAGCTGTGGTGCGGGCCGGAGTCAGGCTGCA</t>
  </si>
  <si>
    <t>ENST00000473861.1</t>
  </si>
  <si>
    <t>ENSG00000150760</t>
  </si>
  <si>
    <t>DOCK1</t>
  </si>
  <si>
    <t>chr10:127738512-127738679</t>
  </si>
  <si>
    <t>TTCTGCAGGTAAAGGCAATTACTGGACCCTGGACCCCAACTGCGAGAAGATGTTTGACAACGGGAACTTCCGAAGGAAGAGGAAGAGGAGAGCTGAAGCCAGCGCGGCCGTGCGCTCGGGAGCCAGGAGCGTGGGAGGGGCCGAGGCGCCAGCGCTGGAGCCCCCGAG</t>
  </si>
  <si>
    <t>ENST00000388920.5</t>
  </si>
  <si>
    <t>ENSG00000186766</t>
  </si>
  <si>
    <t>FOXI2</t>
  </si>
  <si>
    <t>chr10:127738679-127738846</t>
  </si>
  <si>
    <t>GCGCGGCTTGCCTGGACCTGCAGGCCTCGCCCTCTCCATCCGCACCCGAGGCCGCCACCTGCTTCTCCGGTTTCGCTTCTGCTATGAGCGCTCTGGCTGGCGGCCTTGGCACCTTCCCCGGGGGCCTGGCGGGCGACTTTTCTTTCGGGAGGCGGCCACCGACAGTCG</t>
  </si>
  <si>
    <t>chr10:128455351-128455501</t>
  </si>
  <si>
    <t>CATCTGGTAGAACTGAGGGGGATGTGTTTGCATGTGTGCACGCATACCTGTGTGCATGGGCATATGTGATCTGAAAGACATGCAGATGAGGGGGTGACATGGGTGATGTGGAACGTGCTCAAACCCCCTTGGGGTGTACTGCAGAGTGCCT</t>
  </si>
  <si>
    <t>ENST00000630252.1</t>
  </si>
  <si>
    <t>ENSG00000280953</t>
  </si>
  <si>
    <t>LINC01163</t>
  </si>
  <si>
    <t>chr10:128455501-128455651</t>
  </si>
  <si>
    <t>TAGGGGCAGCCCTGGAGAGGCACTCCGCTCCTCTGCTGTGGCTTCAGCAGTACTTGTGGTCAATGACAACTCTCAAGACAGTGCCTCATACCTTCACATCAGCATCACATGGGTCCGGAGTCCAGAGCTTCTGCAGCCTAGAAGTGACACT</t>
  </si>
  <si>
    <t>chr10:128464588-128464877</t>
  </si>
  <si>
    <t>CCTCCCCTCTAGACTTCTCCTCCTCCTCCCCATCCTCCTGCCTTCCCCTCCTCATTAGGACCCACGTACCCTGACTTCACCTCCTCTAATTGGTACCTGACAGAAGACTCCAGGCAGACCTGGATGAAAGTAAAACTTCTGCAGTGATACATTTGTGACTTAAAAAGGGCTCTTCTTTAGTAATTAACAAAGAATGCATAGTGATGTGGGCATGGAGGAAAGGGGTGGAAGTGTAGGCGTTGGCAGAGATTAGGGATGACTGTGGAGGCTTCTGCGGCCACAGCATGCCT</t>
  </si>
  <si>
    <t>chr10:130128965-130129117</t>
  </si>
  <si>
    <t>CTGCAGGCTCCGGAGGAGCGGGTGGGAGACCGGCCACTGTTCAGGCTCCCCATTCTTGGTCCAGGCCAATTGTCCCCGCGGGAGGGCGGTGCCACGGTGGGTGACAGGGCTGGGGGCGGGGTAGGGGTCGACTTAAGATAATCTGGTCCAGGG</t>
  </si>
  <si>
    <t>ENST00000331244.10</t>
  </si>
  <si>
    <t>ENSG00000108010</t>
  </si>
  <si>
    <t>GLRX3</t>
  </si>
  <si>
    <t>chr10:130129263-130129414</t>
  </si>
  <si>
    <t>TGGGGTTGCAAGTTCTCAGCAGACGTGCGGGTGCTCATTTATGCTTTTTATAGTAGCTGGAGAAGATGTTATCGCAGCTTGAGAACAGAAATTAAAATATGTATCCTTCAGGTGCAAATCTACTGTACTTACAGTTTTACCGTTTCTCTGCA</t>
  </si>
  <si>
    <t>chr10:130200419-130200561</t>
  </si>
  <si>
    <t>TTGGGGGTGGCATATAGGAAGGTGGGAGAGGAGAATCTGTTGCCATGGGAGCTTCGGGGTATGAGGTTCATGCCCTGGCAGGCCCCAGTGCTCGGAAGGCTCCTGCAGGCTCAGGGGCGATGGCCTGGCTGAGGGAAGAAGCG</t>
  </si>
  <si>
    <t>ENST00000647943.1</t>
  </si>
  <si>
    <t>LINC02646</t>
  </si>
  <si>
    <t>chr10:130200561-130200703</t>
  </si>
  <si>
    <t>GCCAGAGGGTCCAGAGAAGAGGGGGCCAGAGGCTCAGAGACATGGATGTCCACAGGAGGTCACGTGTATGCTCTGCGGGGAGCCTGCTGGTGAGGGCTCCAGCGCCCCTGGGGAGCCCAGCGCTGGCCTCTTCTGCAGGCCAA</t>
  </si>
  <si>
    <t>chr10:130301077-130301224</t>
  </si>
  <si>
    <t>CCCGCTGTCCTGTCTGCAGGGGCTGCCTTCCGGGATTGCCCGCTCTCCTGCGTGCAGGCCCTGCTGGGAGGCTCAGCTGGCCCCGGGGACCGCCTGCCGGGTCTGCCCGCTGTGCTGCCTGCATGGACCACCAGCCTGAGCTGCCCGC</t>
  </si>
  <si>
    <t>ENST00000648275.1</t>
  </si>
  <si>
    <t>chr10:130301224-130301371</t>
  </si>
  <si>
    <t>CTCTCCTGCCTGCAGGCCCGGCTGGGAGGCTCAGCTGGCCCCGGGGACCGCCTGCCGTGTCGGCCCGCTAACCTGCCTGCAGGGCCCGCCAGCCTGAGCTGCTCGCTGTCCTGCCTGCAGGGCCCGCCTGCCGGGGCTGCCCGCTGTG</t>
  </si>
  <si>
    <t>chr10:130301371-130301518</t>
  </si>
  <si>
    <t>GCAGCCTGCAAGGCCCACCTGCCGGGGTTGCCCTCTAAGCTGCCTACAGTGCCCGCCTGCCGGTGCTGCCCACTGTACATCTTTCAGGCCCAGCTGGGAGGCTCAGCTGGCACTGGGGCTTGCATGCCGGGCCTGTCTGCTGTCCTGC</t>
  </si>
  <si>
    <t>chr10:130301518-130301665</t>
  </si>
  <si>
    <t>CCTTCAGAGCTCGCCAGCCTGGGCTGCCCGCGGTCCTGTCTGCAGGGGCCGCCTGCCGGGATTGCCCGCTCTCCTGCTGGCAGGCCCGGCTGGGAGGCTCAGCTTGTCCCGGGGACCGCCTGCCGGGTCTGCCCGCTGTCCTGCCTGC</t>
  </si>
  <si>
    <t>chr10:130301665-130301812</t>
  </si>
  <si>
    <t>CATGGACCACCAGCCTGAGCTGCCCGCTGTCCTGCCTGCAGGGCCTGCAGGCCCGGCTGGGAGGCTCAGCTGGCCCCGGGGACCGCCTGCCGGGTCTGCCCGCTCTCCTGCCTGCAGGGCCCGCCAGCCTGAGCTGCTCGCTGTCCTG</t>
  </si>
  <si>
    <t>chr10:130858517-130858699</t>
  </si>
  <si>
    <t>CGTGTCTCTGCAGCGAGGAGCAGATATTGGTGCCCCCATAACGGGCCAGGGGCTGAAGTGGACCCTTCCAACCTCATTTCAGGGACTGCAATGAAGAATGGTAGGGAAGCTTGGGGGTTGGAGTAAGGTCAACCCAAAGTTCTGTTTTCCAAATAAAAAAATGAAAAGAAGCCTGCAGGAGAA</t>
  </si>
  <si>
    <t>ENST00000578683.1</t>
  </si>
  <si>
    <t>ENSG00000264803</t>
  </si>
  <si>
    <t>MIR378C</t>
  </si>
  <si>
    <t>chr10:131994110-131994251</t>
  </si>
  <si>
    <t>CACTGCAGCCTTGACCTCCCGGGCTCAAGCAATCCTCCCACCTCAGCCTCCCAAGTAGCTGGAAATACAAGTGCATGTCACCCCATCCAGCTAAATTTTGTATTTTTTTTAGACCTGGGATTTCCCCATGTTGCCCAGGCTA</t>
  </si>
  <si>
    <t>ENST00000633835.2</t>
  </si>
  <si>
    <t>ENSG00000176171</t>
  </si>
  <si>
    <t>BNIP3</t>
  </si>
  <si>
    <t>chr10:131994251-131994392</t>
  </si>
  <si>
    <t>ACTCTTGAACTCCTGGGCGCAAGTGATCTGCCGATCTAGGCCTTCTGGAGTGCTGGGATTATAGGCGTGAGCCACCCCTGGTGCCAGCATAGAAGGGGTAGTGCTTGTGCTTCATGCTCCACCTCGATGGCCATGGTTTACC</t>
  </si>
  <si>
    <t>chr10:131994392-131994533</t>
  </si>
  <si>
    <t>CTGCAGGACTGGCTGACTCTGCTGTCCTGGCCATGTGGCTGCTCTTTGTTCCTGCCCAGTTCTCAAATCTGGGCCCTCCCAGCCACCTGTGAGCCCTCCAACACTGTCAGCAAAGGTGTTTTCCAATTCCATCAGCCAGAGC</t>
  </si>
  <si>
    <t>chr10:132102084-132102227</t>
  </si>
  <si>
    <t>CTGCAGAACCTCCTGTCCCATCTCTAGGAGTCTGTGCCCACCCAATGTCCTCTCATTCTCCAGCAGCAAGGCCAGCCGAGCCCCCTTTCCTCCTCAGGCCCTTCTTCTTGCATACTTCTCAGGCCTTTCCCAAGCTGCCTAGGG</t>
  </si>
  <si>
    <t>ENST00000669241.1</t>
  </si>
  <si>
    <t>ENSG00000188385</t>
  </si>
  <si>
    <t>JAKMIP3</t>
  </si>
  <si>
    <t>chr10:132102227-132102370</t>
  </si>
  <si>
    <t>GTTTTGTCCTCAGGATGGAGCTGGAAAGGGGAGACAGGCAGTGCGCCGGGCCCGGCGAGCACCCTCTCCTTTGTAAATGAAGATGCCTCTGATGACGTCCGCGGGACAACCTGGGTGCAGCCTCAGCCCCGTCCATGGGTCCAG</t>
  </si>
  <si>
    <t>chr10:132102370-132102513</t>
  </si>
  <si>
    <t>GCCCCTCCGTCTGCAGTGGCATCCTGAGGGCACCTTCCTCCCTCTGTACCCCATGACAGCTCCCAGCTTTGCCATCTGCCCGAGCCTGGTCCCTCCAGTCCCCGTCTCACACGTGCAGAGCTGACATCCACCCTGCCGGGCCCT</t>
  </si>
  <si>
    <t>chr10:132230179-132230334</t>
  </si>
  <si>
    <t>CCTGCATTTCCTATGACCATTTTTTAAATTGTTATTTTGAAAGCCAGTTGAGGGTTTCAGAATGACAGTGAGCGTAAGCTGCAGCAGCCCCTGGCTGCCCCTGGCAGGACCCCCTCCTGCCGCTTCCCACTGCCAACGGGGCAGAGTCGCGTGGCT</t>
  </si>
  <si>
    <t>ENST00000462160.5</t>
  </si>
  <si>
    <t>ENSG00000165752</t>
  </si>
  <si>
    <t>STK32C</t>
  </si>
  <si>
    <t>chr10:132230334-132230489</t>
  </si>
  <si>
    <t>TCGGCAGCACGGCCTTCCTCCCATGCACACGGCCGCAGGAGGCCGAGGAGTCCCGTGCCCGGGATGGAAGCCCCAGCCTCACTCTGCACAGGCGCAGAAGCAACGGTGCTTTCCTGCGCCAGCCCCAGCACCCGCGGCCTCCTGCAGACGGTCACT</t>
  </si>
  <si>
    <t>chr10:132429368-132429519</t>
  </si>
  <si>
    <t>CTGCAGCTTGGTAACCGTGGGGCAGCATGGGCCCTCCCTCTGCACACCCAGCGCATGCCTGGGTGCTCCCACCTGCCGGACCTGGCTGGCCTCCATTCAAGTGGGGAGGCCCTGGGACCACACCCCAGAGTGCCTGGGAGGGCAGAGGTAGG</t>
  </si>
  <si>
    <t>ENST00000450206.1</t>
  </si>
  <si>
    <t>LOC105378568</t>
  </si>
  <si>
    <t>chr10:132429558-132429724</t>
  </si>
  <si>
    <t>TCTGGCCCAGCCGGGGCCCAGAACAGCACCCTTCCTGGGAGATCAGGCTCCAGTGTTGACCCCTTGCCCTGGCTCATCGGCTCCTCCCGGCTGTGCCGGGATTCCTGGCTCTTGGTCCCCATCCACCCCTCCTCCCTGGCAAGCCAGGCTGCAGGCCCCACCTTCTC</t>
  </si>
  <si>
    <t>chr10:132757234-132757485</t>
  </si>
  <si>
    <t>GTCTGCAGTGCACAGTTGATCCCAGGCCTTCCCGCTCACCCCCGCCCGCTCACCAGCTCACCCCGAGCCCGTCCCAGCCCTGCCAGCTCCCTTCGCGAGCGGGGCTCCGCAGAGGTGCACGCTTTTTCTTCTTTAGACCTTGTTTTTACTGTTCCCTCTCTACGTTTAGGTATGTTCAGATGCGCAGGTACTTACAGTGTGTTACGCCACCTGCGGTGGTCGGTGGCCTGCTGTGCGGGTCTGCAGCCCTGG</t>
  </si>
  <si>
    <t>ENST00000445580.1</t>
  </si>
  <si>
    <t>ENSG00000068383</t>
  </si>
  <si>
    <t>INPP5A</t>
  </si>
  <si>
    <t>chr10:132800767-132800913</t>
  </si>
  <si>
    <t>TGGTGTGTTTATAAACCTAGCTAGATACAGAGTGCCAATTGGTGTATTTACAATCCCTGAGCTAGACATAAAGGTTCTCCACGTCCCCACCAGACTCAGGAGCCCAGCTGGCTTCACACGGTGGATCCCGCACTGGGGCTGCAGGTG</t>
  </si>
  <si>
    <t>ENST00000368592.8</t>
  </si>
  <si>
    <t>ENSG00000148826</t>
  </si>
  <si>
    <t>NKX6-2</t>
  </si>
  <si>
    <t>chr10:132800913-132801059</t>
  </si>
  <si>
    <t>GGAGCTGCCTGCCAGTCCCGCGCTGTGCGCCCGCACTCCTCAGCCCTTGGGTGGTCGATGGGACTGGGCGCCCTGGAGCAGGGGGCGGAGCTCGTCGGGGAGGCTCCGGCCGCACAGGAGCCCACGGAGCGGGTGGGAGGCTCAGGC</t>
  </si>
  <si>
    <t>chr10:132801059-132801205</t>
  </si>
  <si>
    <t>CATGGCGGGCTGCAGGTTCCGAGCCCTGCCCCTCGGGAAGGCAGCTAAGGCCCAGCGAGAAATCGAGTGCAGCGCCGGTGGGTGGGCACTGCTGGGGGACCCAGTACACCCTCCGCAGCTGCTGGCCCGGGTGCTAAGCCCCTCATT</t>
  </si>
  <si>
    <t>chr10:133015109-133015274</t>
  </si>
  <si>
    <t>GGCTGGCAGGGACGGACGTGTCCGGAGGCCTCTCCTGTGCACCTGCCCTCACTGCGGCTGGCAGGGACGGACATGTCCGGGCCGCAGGGTGAATCCTCCACGCTTTTCCTTGTCTCTGTTGCAGTTTTCCTGGCGTCTTGTCCTCTGGATGGGCCTCTGGATGAAC</t>
  </si>
  <si>
    <t>ENST00000690495.1</t>
  </si>
  <si>
    <t>LOC112268067</t>
  </si>
  <si>
    <t>chr10:133015447-133015603</t>
  </si>
  <si>
    <t>GCAAGCTCCCTCGAGGGGCCAGGCTCGGACGGACCCAGCGGGCAGGCAACCCGAGGTGCTCCTGAGTGGGGTCTCGACTGGGAAGGGGGCGCCCAGGACGCAGGTGGGGTTCCTGCCACACGACACTGAGGGGTGGGGGGACAGACGCTGCAGAGAC</t>
  </si>
  <si>
    <t>chr10:133128261-133128414</t>
  </si>
  <si>
    <t>CTCTGCAGGGGGCGTCCTGAGTCCTGGCCGTGCTGGCCCCGCTGACACTGACGTGCGTCTCCCCACAGCTGCTGGATGGCCTGGGAGCCCAGCCTGGGCGCCTTCTACGGCCCAGCCGCCATCATCACCCTGGTCACCTGTGTGTACTTCCTGG</t>
  </si>
  <si>
    <t>ENST00000392606.2</t>
  </si>
  <si>
    <t>ENSG00000197177</t>
  </si>
  <si>
    <t>ADGRA1</t>
  </si>
  <si>
    <t>chr10:133128417-133128715</t>
  </si>
  <si>
    <t>ACCTACGTGCAGCTGCGGCGCCACCCAGGGCGCAGGTACGAGCTGCGCACACAGCCCGAGGAGCAGCGGCGGCTGGCGACACCCGAGGGCGGCCGTGGGATCCGGCCAGGCACCCCACCCGCACACGATGCCCCCGGCGCCTCCGTGCTGCAGAACGAGCACTCATTCCAGGCACAGCTGCGCGCCGCCGCCTTCACGCTGTTCCTGTTCACGGCCACGTGGGCCTTCGGGGCGCTGGCGGTGTCACAGGGCCACTTCCTGGACATGGTCTTCAGCTGCCTGTACGGCGCCTTCTGCGT</t>
  </si>
  <si>
    <t>chr10:133252028-133252308</t>
  </si>
  <si>
    <t>AAACAGAAAGGATCTCTGTGGGTCTGGCAGACGTGCTTGGCACGGAGCTGGCGGTGATAACGGGTGGCCTTCAGGCGGCTCCACTCCCTCCATTCCATTCCTTGTGGGGCCCGGTGGAGGCGGGTGGCGGGGGTGTCCCTGCAGCTGTCTCTGGCCAAAGGCAGCCCACTGTTAACCCTTGGTGGACTCTCCCTGCTGAAGTTCCCAAAGAGGGTGGCCTGCTCCTCCTGCATCGCATGTGGAGACCTCAGTCTACACTGGCCACACCCTGAGGCTGGGCC</t>
  </si>
  <si>
    <t>ENST00000553459.1</t>
  </si>
  <si>
    <t>ENSG00000166917</t>
  </si>
  <si>
    <t>MIR202HG</t>
  </si>
  <si>
    <t>chr10:133252623-133252774</t>
  </si>
  <si>
    <t>CTGCAGCCCCCACCCCATAGGTCCAGTGTCCCGGGAGTCAGCACTTCCCTCAGGTTATGTGCTGGTCCCACCGACCCCTGAGTTGCAGGCCGGGCGATGTCAATGGCTACCCCAGAGAAGCAGCCGAGGCCTAGAGCAAAGCTGACCGCTCC</t>
  </si>
  <si>
    <t>chr10:133458144-133458307</t>
  </si>
  <si>
    <t>TGACCCTGACCTTGGTGATGCGGCCAAGGACGTCTGCTCTGCTCTGGGTGCCGGGTGGAAGGGCCTGTGGCTGCAAGTTCCTGCCTGTGCTTGGTAGACCCTCTGCCTAGATGCAGGTGATGGCTCCTGGCTGAAGCCTTCCGCAGTCTGAGGCTCAGGGCCAG</t>
  </si>
  <si>
    <t>ENST00000488261.6</t>
  </si>
  <si>
    <t>ENSG00000214279</t>
  </si>
  <si>
    <t>SCART1</t>
  </si>
  <si>
    <t>chr10:133577104-133577404</t>
  </si>
  <si>
    <t>GAGACCCCTACCCATGGCGGGGGCGAGGACGGAGTGCTGGGGGGCGCCACTGGCCAGCCTCAGGAGATGCATGGGCCCCGCCCTGGGTGCAGCGTGGGCGGCTGCGGGGAGGGGCTGGGCCGACGAAGGCTCAGCGCTGAGGACCCTCTGCAGCGCCCCCGTCCACCCCCCCCCCCAGTCCCACAGCACCCCGGGCGACGTGGACCAGCCAGCGAGGCACCTTGGGGCTCAGGGCTGGGGCCCTGGGTGCATCCGCGCAGCCTCCCCCAGGTCTTCGCGTGGAGACCAAGGTCACGGCGGG</t>
  </si>
  <si>
    <t>ENST00000432597.3</t>
  </si>
  <si>
    <t>SPRNP1</t>
  </si>
  <si>
    <t>chr10:133577437-133577589</t>
  </si>
  <si>
    <t>CCCCGCCTCTACCTGCCTCCGCTGGTGTTTCTTATTCGGTTCCTTTGTGACCTTGCCCTCCCCACCCCCTATCTGCTCCCCATCCTGGAAGTCTCTCATTGCAAATTTTCACTCCGATGGGACTGCCAGAGCGATTTGTAAAGTGCTCTGCAG</t>
  </si>
  <si>
    <t>chr10:133687603-133687746</t>
  </si>
  <si>
    <t>CTGCAGAGATATATCACAATGCCCCTGTAGGCAGAGCCTAGACAAGAGTCCCATCACCTGGGTGATCAGTGCAGAGTTATGTCACAATGCCCCTTTTTGGCAGAGCCTAGACAAGGGTTACATCACCTGGGTGATCAGTGCAGA</t>
  </si>
  <si>
    <t>ENST00000425520.2</t>
  </si>
  <si>
    <t>ENSG00000225899</t>
  </si>
  <si>
    <t>FRG2B</t>
  </si>
  <si>
    <t>chr10:133687889-133688032</t>
  </si>
  <si>
    <t>GTCACAATGCCCCCTGTAAGCAGATCCCAGACAAGAGTTGCATCACCTCGGTGATCAGTGCAGAGATACGTCACAATGCCCCTGTAGGCAGAGCCTAGACAAGAGTTACATAACCCAGGTGATCCGTGCAGAGTGATGTCACAA</t>
  </si>
  <si>
    <t>chr10:133688175-133688318</t>
  </si>
  <si>
    <t>CCCTGTAGGCAGAGCACAGAGAAGAGTTGCACCACCTGGGTGATCAGTGCAGAGATATGTCACAATGTCCCCTGTAGGCAAAGCCTAGGCAAGAGTTACATCACCTTTGTCATCAGTTCAGGGATATGTGAAAACGCCCCTGTA</t>
  </si>
  <si>
    <t>chr10:133688318-133688461</t>
  </si>
  <si>
    <t>AGGCAGAGCTTAGACAAGAGTTACATCACCTAGTTGATCAGTGCAGAGATATTTCACAATACCCCCTGTAGGCAGATCCTAGACAAGAGTTGCATCACCTGGGTGATCAGTGCAGAGATATTTCACAACGCCCCCTGTAGGCAG</t>
  </si>
  <si>
    <t>chr11</t>
  </si>
  <si>
    <t>chr11:124799-124951</t>
  </si>
  <si>
    <t>CTGCAGCTTTTGGCAGTCTATGGTCACACCCTGTCCTCCTCCTACACATACTCGGATGCTTCCTCCTCAACCTTGGCACCCACCTCCTTCTTACTGGGCCCAGGAGCCTTCAAAGCCCAGGAGTCTGGTCAACGCAGCAGAGCGGGCCCCCTA</t>
  </si>
  <si>
    <t>ENST00000526704.6</t>
  </si>
  <si>
    <t>LINC01001</t>
  </si>
  <si>
    <t>chr11:249124-249249</t>
  </si>
  <si>
    <t>ATTGAGCGTCTTCCCTAGGCACACAGGAAAGAACAGGGCAAAGAGGAGACCAAGATAGGCTAGTCCTTGCTCTCATAGAGCAGAGAGTTAAGTGGTTGGTTAGCTACAGCATTACTCAGTGCTGCA</t>
  </si>
  <si>
    <t>ENST00000533717.5</t>
  </si>
  <si>
    <t>ENSG00000185627</t>
  </si>
  <si>
    <t>PSMD13</t>
  </si>
  <si>
    <t>chr11:472700-472855</t>
  </si>
  <si>
    <t>TCCTGCAGGCAGAGAGGGGAATTTCTGAGACTGAAGTTGTTACTGGGTATTTTTTAACAGCGCTGTCTTAAAAAATAGATAGCGTGTCTCTGTGGCCCCGTCTATTCTTGCGGCCACACGAACGTGCGTGTGTGTGTGCAGCTTCCCTCACGGCAG</t>
  </si>
  <si>
    <t>ENST00000530087.1</t>
  </si>
  <si>
    <t>ENSG00000174915</t>
  </si>
  <si>
    <t>PTDSS2</t>
  </si>
  <si>
    <t>chr11:472861-473161</t>
  </si>
  <si>
    <t>ACCCAGAGGCCGCCCAGCGTGCGAACACGCCAAGGTGTGACTGTCGGCACGGCACTGCCGAGCCGTGGGAGGGACTGGGTGGTGCAGCGGCCAGTGGATCTCAGACCCTGAGCTGAGCACGACTGGAGAGGATGGGTGCATCCGAGCGTCTGCAGAGCACAGAGCGCGTCCGCAGAGCGGGTCCACACCTTGGGTGCAGCGAGCGGATGTGAGCAGTGTGCCTGTGACCAGGGCTGTCTGCACATCCGCCGGCCTAAGCTGCTGCTCACCGAAACCCACTGGGACTCTGGCTGAGGCCGGC</t>
  </si>
  <si>
    <t>chr11:495009-495151</t>
  </si>
  <si>
    <t>GCGAGGCTGCTGCAGCTGCTGTCACTCACATCGCAGTCGGCCAACCTGGGTGAAGCAGGGCGGGGGTCAGGGTGCCGGGCGTGCCTGGCACCGCACTGACCGGCAGAGCAGGCCTGGGCCTGGGGGGCGCGACGGACACCTGT</t>
  </si>
  <si>
    <t>ENST00000529768.5</t>
  </si>
  <si>
    <t>ENSG00000023191</t>
  </si>
  <si>
    <t>RNH1</t>
  </si>
  <si>
    <t>chr11:495151-495293</t>
  </si>
  <si>
    <t>TGCTCGGCAACTCAGGACCCTCAGGTGGGGCCGTCCCCAAGGCTCACCGTCCCTGTGGCCCTGGGCAGGTTCCCCACCACGGACAAGGAAGGCACAGACAAGCGAGGCACAAGCAGCCTCACTCGCCTGAGATCTTCTGCAGG</t>
  </si>
  <si>
    <t>chr11:540472-540770</t>
  </si>
  <si>
    <t>GCCCTCCAGGCTGGAACTAAGCAGACAAGGGCCCCATGAGGCCCAGCCAAGCTAGGAGCCTTCTCTAGGCTCGGGGTGGGGGTGGGTGCCAAGGGCTTGCTGTGACGGGGGCGGGGGGTTGAGGGCTGGGCCAGGGTCTCAGCCGGGCTGCAGAGGAGGAGGAGCAACAGCGTGGAGCTTTGCACTGTGCCTCTGTCAGCAGGTGACATGTGAATGGATCTGGGCTGGGACAGATCCCGTGGGCCTCGGCGGAGCACCTCCAGCGTCCGGGTGCGGGAGCTGAGCTGGCAAGGCCTGCA</t>
  </si>
  <si>
    <t>ENST00000270115.8</t>
  </si>
  <si>
    <t>ENSG00000161328</t>
  </si>
  <si>
    <t>LRRC56</t>
  </si>
  <si>
    <t>chr11:540853-541008</t>
  </si>
  <si>
    <t>GCCCGGCTGGTGAGTGTGGGCGCTGGGGGCTGTGGCCACAGAGGCCTCCGTGGGGTGACATCCCAGGGCTCCTTCCTGCTGATGGTCCAGCCTGCCCTCTGTCCCCCTCCTGCTGGTCTTGCCTGCTGATGGTTGGCCTCAGCCCAGCCCCTGCAG</t>
  </si>
  <si>
    <t>chr11:782315-782598</t>
  </si>
  <si>
    <t>CTGCAGTCGGGGGTGACCCTAACCTACCTTGTGCCTTCCTTCCCATGTGCCGGGGCGGGTCCCACACACCTCTCTCCTGCCCCGACTGGCTCCCACCTGGGGCACGCAGTTGGGCAACCCAGGCCCTGCTCTGCCCGTCGAGCCTCCAGGGCAAGTGCAAGCTCAGCCTGGGCCTGGAGACGGCGGATCGGAGCGTGTCCAGGTGCTCAGGGACTGGTCACCGAAAGGCAAGGAGCCCTCCCTGGGACGAGGGAGACACCCAAGAGTCAGGCCGGGACCTGCAG</t>
  </si>
  <si>
    <t>ENST00000525941.1</t>
  </si>
  <si>
    <t>ENSG00000255284</t>
  </si>
  <si>
    <t>LOC171391</t>
  </si>
  <si>
    <t>chr11:797420-797574</t>
  </si>
  <si>
    <t>AAACCCTGCAGCCCCAGCCGGGCCCCGGGCTGTGAGCCGTCACTGTCCCCCCTTCATAGTCAGGTGAACTGAGGCCACAGGCAAGCCAGGGAGACAGCAGGAGAGCAGAGACCACCCCACAGGAAGATACCGCTGCTTCCGAATCTGCAGGGGTA</t>
  </si>
  <si>
    <t>ENST00000678030.1</t>
  </si>
  <si>
    <t>PANO1</t>
  </si>
  <si>
    <t>chr11:855148-855304</t>
  </si>
  <si>
    <t>CAGGTTCCAGGTCCCAGCTGGCGGCAGGGCAGGCAGGCCGGGCCTCTGTGTGGAGAGGGCTGTCTCTGGGGGCAGAGATGTGGCATTGGCAGCCCAGGGCTGCAGGGGGCAGGCAGAGAAGTCAGGAGGCCCACGCAGGGGGACGGGAGTGAGCGTG</t>
  </si>
  <si>
    <t>ENST00000527644.2</t>
  </si>
  <si>
    <t>ENSG00000214063</t>
  </si>
  <si>
    <t>TSPAN4</t>
  </si>
  <si>
    <t>chr11:855304-855460</t>
  </si>
  <si>
    <t>GGGGGACCTGGGCTTCCAGCCGCGCTTGTGCGATGTGAGCCGTGGTCCTGGCCTGATGACGGCAGGCCACCTCCTTGCTGTTCCCACGCAGCCCTGCTGCACCCACAGCCCCGCTGGGTCACAGTCTCCTCCTGGATTCCTGTGCCTCCAGCAAACT</t>
  </si>
  <si>
    <t>chr11:855460-855616</t>
  </si>
  <si>
    <t>TCCTACCCACCCTGCAGGAGCCAGCATTGGCACCCTGGGCAGGTGCCCACTGACGAGGGCTGTTCTGCTCTCCCTGCTTTGGACACTGGCCTCAGGGTGGGCCTTGGTCACTGGGTGGGGCTGGTCTCCTCATCTCTGGGCCCTGGGGTCCCTTGGA</t>
  </si>
  <si>
    <t>chr11:1013246-1013389</t>
  </si>
  <si>
    <t>CTCAGGGTCTGCAGGAGTGTGGTAGTCTGAGCCCCTGCTTGGCAGCCCCTCTCCAACCGGTGCCCCAGGGAGCCACGGCCCAGGGCACTTGGGGGCCAGGCCTGGTGACCAGGAAAGCAGCTGCTGGCACAAGCGGGAAGGGGG</t>
  </si>
  <si>
    <t>ENST00000532016.1</t>
  </si>
  <si>
    <t>ENSG00000184956</t>
  </si>
  <si>
    <t>MUC6</t>
  </si>
  <si>
    <t>chr11:1025582-1025749</t>
  </si>
  <si>
    <t>TGCCCGGGAGACATTCTGCAGTCCCTGAAACCTTGTGGGGCACAAGCACCCGTGGTCCTGAGCGTCTGGCCAGGGAGGGGCAGCAGGCACCCCTCAAGGAGAGGCAGGCGGGGAGGGCTGCATCTCGGGGCAGGACCTGGAGGCTCCAGTGCGCGGGATCCAGCTGTG</t>
  </si>
  <si>
    <t>ENST00000527242.2</t>
  </si>
  <si>
    <t>chr11:1025768-1026067</t>
  </si>
  <si>
    <t>CCCGTCCTGCCCTGCCAGAGTCTGCCCGGCTGCTCACCCCCAGGAAGATCTTGATGGCCCGTGAGCATGTGACCCCGGAGTTCCCACAGATGACGTTCTCTGTCAGGATCTTGAAGGTGGGCTGTGAGTCGTTGACACCACAGACGTCCTGCAGGGAGAGGGCGCTGAGGAGGAGCCCTGGAGGCCGTGCCTCTGGGTCCCCGGCCCCTGCGGCCTGGCACCCGATGGTTACCGTGGCCAGGATGTACTCGCAGTTGCCGTCGAATACGAAGCGCTGGCCGTCGAAGGTGATGACGTGGC</t>
  </si>
  <si>
    <t>chr11:1197595-1197746</t>
  </si>
  <si>
    <t>CTGCAGCCCCACAGGCCGGCCAGTGCTGCCCCCAGTACAGCTGCGGTAAGCCCTTTGCTGGGTGAGGGGCATGGTGTGGCAGGCAGGTGACCCGGAGCCCACTCGGCCCGGACTTTGCTGCTGCCTTGGGGCGTGCACCTGGGGACAGTGCC</t>
  </si>
  <si>
    <t>ENST00000525715.5</t>
  </si>
  <si>
    <t>ENSG00000117983</t>
  </si>
  <si>
    <t>MUC5B</t>
  </si>
  <si>
    <t>chr11:1197853-1198004</t>
  </si>
  <si>
    <t>GGGTGGGGGCGGGGGACAGACTCCTAATTGCCTCACTCCCGCCCCCGCAGCCTGCAACACCAGCCGCTGCCCCGCGCCCGTGGGCTGTCCTGAGGGCGCCCGCGCGATCCCGACCTACCAGGAGGGGGCCTGCTGCCCAGTCCAAAACTGCA</t>
  </si>
  <si>
    <t>chr11:1198004-1198155</t>
  </si>
  <si>
    <t>AGTGAGTGGCCTGGACCAGGCCCTGTCAGGGGCCGTGGGCTGGGGTCTCCACCTGGGATTTTGGGGGGCCATAACCAGATGCCAGTGCGGCTTGTCCACTGCGGGTCTGTGGCTCTGGACTGAGCCTTCCGCAGAGATGAGGCTGGACAAAC</t>
  </si>
  <si>
    <t>chr11:1229704-1229845</t>
  </si>
  <si>
    <t>GACATCACGCACTCTGGCTGCCTGCCCCTCGGGCAGTGCCCCTGCACCCACGGCGGCCGCACCTACAGCCCGGGCACCTCCTTCAACACCACCTGCAGCTCCTGGTACTTATGAGCCCACCAGCCTCCGCCTGGGGTGGGGT</t>
  </si>
  <si>
    <t>ENST00000531082.1</t>
  </si>
  <si>
    <t>chr11:1229845-1229986</t>
  </si>
  <si>
    <t>TGTGGAGCTCCTGGTATTTATGAACCCGCCAGCCTCTGCCTGGGGTGGGGGTGTGGAGCTCCTGGTGTGCACCCACCAGCCTCCGCCTGCGGTGGGGGTGTGGAGGGTGGGGCCCACCTCCTCCCGACATGCCGGTTCTGCT</t>
  </si>
  <si>
    <t>chr11:1229986-1230127</t>
  </si>
  <si>
    <t>TCACGGCCTCCCTCCCCAGCACCTGCTCCGGGGGGCTATGGCAGTGCCAGGACCTGCCGTGCCCTGGCACCTGCTCTGTGCAGGGCGGGGCCCACATCTCCACCTATGATGAGAAACTCTACGACCTGCATGGTGACTGCAG</t>
  </si>
  <si>
    <t>chr11:1271969-1272141</t>
  </si>
  <si>
    <t>ACCAGGGGACCTCGTTCATTTCAGCACTTCCTGGGGCCACCGCGCAGGGCTGAGCCTCCCACCCACACAGAGCACTTCCAGTGGGGTGCGGGGCGCCGGAGGGGCCGCGGCAAAGGCCCCAGAGGACACGCAGGGCCCGGGCCACCCCCTGCAGGGTCTCTGCCCGTTTCTCC</t>
  </si>
  <si>
    <t>ENST00000527802.1</t>
  </si>
  <si>
    <t>chr11:1272141-1272313</t>
  </si>
  <si>
    <t>CAACCAAGGGTCGCTGGGAGGTTTGGGATGCACCGCGGTCTGACTGGGTCCCAGGCCGCCTTCCGCTGGGAGGGAGCAGGACCCCGCCTCGCAGCCCCTTCCCACCCCCGAAGCGGGTCCCCAGGACCGGCCCTGCTCCTCTCACCGGCACCCGCGGCGCCCCGGCCTGCAGC</t>
  </si>
  <si>
    <t>chr11:1295549-1295848</t>
  </si>
  <si>
    <t>CCGCTTAGGAAATGCAGTATAAACGCCGAAATCCGAAATCCCACCCCCACCGAGCGCACCAGCCCCAGGCAGGCAGGAGGGTGCCCCAAGGCCCACCTGTACCACCGTGATGTTCAGTCGGCCCACGGTGCCCACTGCGCCTCCGTACTGCAGCTGCTGGGCCGCCTGGGCGTCCAGCTGGACCTGCCGCTGCTGCTGTGTGGGCGTGATGCGGAGGAAGTCCTGCGGGAGCTCACCGATGTACACCTGCGGGGCCGGGGACCAGAGAGGCCAGTGAGTCAGGGTGGGGGCACAAAGCAG</t>
  </si>
  <si>
    <t>ENST00000528719.1</t>
  </si>
  <si>
    <t>ENSG00000078902</t>
  </si>
  <si>
    <t>TOLLIP</t>
  </si>
  <si>
    <t>chr11:1296023-1296171</t>
  </si>
  <si>
    <t>AAATGCAGGTTTCTGCCGCTAAAAATGGGTTCCTGTCCTCAAAGCCTGCTCAGGTGGGTTTTCAGGTCATTTTAAAGGGTCTCCCTTGCACCATGTGTGCCCACGGCTTCTTTCTCCTTGTCCACAGCTAAAGGCAGGGCCACTGAACT</t>
  </si>
  <si>
    <t>chr11:1296171-1296319</t>
  </si>
  <si>
    <t>TGCAGGTCACTTGGTCAAACGAATGAGACAAAAGCTGAGCCTCAGGTCTAAAGTGATTTGGAAAACCCTCTGCTGATATACTTCAAATGTTTCCACATGAAACAGCTGAAATTCAAAAGTATCCCAGAAGAACGCAGGAAGTAAATCGA</t>
  </si>
  <si>
    <t>chr11:1372833-1373001</t>
  </si>
  <si>
    <t>GCCACAGATGGCCTCACACCAGAGACAGGTCAAGGTCAAGTGATGGAGCCGGGCGCGGTGACTCACGCCTGCAGTCCCAGCACTTTCAGAGGCCAAGGAGAGAGGCTCACTTGAGCCCAGGAGGTCGAGACCAGCCTGGGCAACATAGGGAGACCTCATCTCTACAAAA</t>
  </si>
  <si>
    <t>ENST00000308219.13</t>
  </si>
  <si>
    <t>ENSG00000174672</t>
  </si>
  <si>
    <t>BRSK2</t>
  </si>
  <si>
    <t>chr11:1373001-1373169</t>
  </si>
  <si>
    <t>AATAAAAATAAAAATAAAAATAAAAAAATATAAAATAATAATAGTAATAATTAGCAGGGCGTGGTGGCATGCACCTGTGGTCCCAGCTGCTTGGGAGGCTGAGGTGGGAGGATGGCTTGAGCCCAGGAAGTCGAGGCTGCAGTGAGCTAAGATCGCACCAGGCACTGCA</t>
  </si>
  <si>
    <t>chr11:1451537-1451682</t>
  </si>
  <si>
    <t>CACTGCAGGCAGGCCCGTCTCGGCCACTGAGTCTCTGAAGTTCGAATTCCCGGCTGTGAGGGGAAGGCCAGCCAGGGGAGGAGCCCCCAGCCCTGTTGAGAAGCTTCAGGCCTTGGGAGAGCCTAGGGTTGGCTGGAGGCGAGCAG</t>
  </si>
  <si>
    <t>ENST00000533606.2</t>
  </si>
  <si>
    <t>chr11:1451682-1451827</t>
  </si>
  <si>
    <t>GGGGGTACACTGGGCAGAGTCTCCCCAGGGCCTGAGCTCGCCAAGGGCAGAGACCGGGTCGCTCAGGTCTCAAGGAGAAAGCAGCCCGTGTTAAGAACAAAGGGGCAGCAGGCCTGGTGGGAACACGTGTGCAGGGGCGGAGCGGA</t>
  </si>
  <si>
    <t>chr11:1451827-1451972</t>
  </si>
  <si>
    <t>AGCAGCCAAGCCGAGGTCTGGCCCCGCCGCCTTTCTGAGCCGTGAGAGGTGCCACTGCAGAGACTCTACAGCGCCCAGGTGCTGAGATGCCCTGGGGGCCGCTGTGACTGGTGTCTGGACAAAGATGTCCCCAGAGAGACCCCTTC</t>
  </si>
  <si>
    <t>chr11:1565498-1565648</t>
  </si>
  <si>
    <t>GACTGGAAGGCAGAGGAGGGGGGTGCTGCCCGAGCTGAGGGCCCCTTAGCTGTGGACCCTGGACGTGATGCATGCCTGGTGGGCAGTGGGCTGGGTACCTGGCTGCGTGCAGCCGGCTGGATGAGCTCCGCAATGGTCACCTTGCCCTGCT</t>
  </si>
  <si>
    <t>ENST00000331588.4</t>
  </si>
  <si>
    <t>ENSG00000184545</t>
  </si>
  <si>
    <t>DUSP8</t>
  </si>
  <si>
    <t>chr11:1565648-1565798</t>
  </si>
  <si>
    <t>TGCAGCCGCCGCTTCACCAGCTTGGAGCAGCAGATGTTGACGGAGCTGAGCACATGCCAGCTGTTGTACTCCACGAAGGAGCGGCTGTCGATGACCAGCGGCCCCCCAGGCCCGCCCCGCAGCAGGCTGGCCAGCTTCTTGGCATCCATCA</t>
  </si>
  <si>
    <t>chr11:1565798-1565948</t>
  </si>
  <si>
    <t>ACCTTCCTCGGGAGCCGGTCCCCAGCCATGGTGGGGCAATGGGTGCTGGGGAGGGTGACCCCTGAAGTGAGGAGGGGCTGCTCCGACGGCCCAGGTGTGGCCTCGCGCTGGGAGTGACCTAGCACATGGTGCTGGACCTGCAGGGACAGGG</t>
  </si>
  <si>
    <t>chr11:1566600-1566748</t>
  </si>
  <si>
    <t>TGCAGGCTGAGGTTTAGTGTGCGCCACGTGCCTGCTGGGGGTGAGTGCCCAGCTCCTGCAGGGGCGTGTTGCACCCACACAGTGCCTCTCCCCTAGCGGAGCCTGGGGTCTAGGAGGCTCCTTCATGGGCTGATAGGGCCCAGGATGGG</t>
  </si>
  <si>
    <t>chr11:1566748-1566896</t>
  </si>
  <si>
    <t>GAGGGGCGGGGCAGCCCTGGGAGGAGGGTCAGTGTCGGGGACCCCGCAGGTGCCAGGCCCTCGGCATGGCCTGCAAAGGCCTCAGACTGCCGGGTGGGCAGGTGGAGTAGGGATGTCTGAGGATGGAGTCTCCGGAAGCCCCTCCTGCA</t>
  </si>
  <si>
    <t>chr11:1838010-1838155</t>
  </si>
  <si>
    <t>TGCTGTCTCCTCTGATCCTCCCCACGGGGCTGCGAAGCCGGCAGGGCTGGGGCCAAGAGCCCCCACTCCGAGAGGGTGCCAAGTCACGGTCCAGGGGACCTCTGCAGGGCGGGGGCCTGGGGGCTGGGGGGGCGATGGCCTCGGGC</t>
  </si>
  <si>
    <t>ENST00000381911.6</t>
  </si>
  <si>
    <t>ENSG00000130598</t>
  </si>
  <si>
    <t>TNNI2</t>
  </si>
  <si>
    <t>chr11:1838155-1838300</t>
  </si>
  <si>
    <t>CCTGGGTGAAAAGGGCAATGCCAGGCCTGCCCGGGCAGCCAGGAGGGCCCCAAGCCCCCACGGGTGTGAGAGGCTCCCAATGCAGGTGGCGCCATTCTCCTTAGGTTGAAGGATGTGTTCCAAGTCGCCCGGCAAGGGGACTGCAG</t>
  </si>
  <si>
    <t>chr11:1964332-1964630</t>
  </si>
  <si>
    <t>AGGCCCCGTGTGTGGGGTTGACAGCAGGACCCTGGGCAGTGCTTCGGGGTTGGGAGGAGATGCTAGCGGGGCCAACCCTTCAACTCACTCCCTCTCAGCTTCTCAGCCTGGAGCCAGGGCCGCCCAGGCAGGCCCCAGCTTTCCCAGCTGCAGGCGGCCCCCTCCTCCTGGCCTGGGGGAGGTGTTCCCGGCAGCCCTCGCGCGGCCCAGGGCAGGGGTGAAGCAGCCTGTTAAACAGAACAAGGTGCTCGCGGCTCATACCTTAGCTTTACGAAGTGTTTGGAATTCCGACGGCCCCA</t>
  </si>
  <si>
    <t>ENST00000484918.1</t>
  </si>
  <si>
    <t>ENSG00000214026</t>
  </si>
  <si>
    <t>MRPL23</t>
  </si>
  <si>
    <t>chr11:1964735-1964890</t>
  </si>
  <si>
    <t>GATTTGTAGCACTCATAAAACCCCATGCCTGCTGCCAGAGAGGGGGAGGGCCGAGCCCGGCCTCGCAGGTCTCATTTCCCGTCTGCGCGTGCGTGGGCGCGAGTGAGGGGTGCCCTGGGGGAAGGGTGGCCCCAAAGAGCTGGACCCCTGCAGTCC</t>
  </si>
  <si>
    <t>chr11:2067819-2067970</t>
  </si>
  <si>
    <t>CTGCAGAATGGATGCTGTGTTAGCAGGCATGAAAACAACATCTGACTCCTGGTACATCTCCATCAGAGCTCTTGAGTGACCAGGTGCATTCTTAATGTATAGTAAAATTTTGAAAGGAATTTTTTTCTGAGCAGTAGTTCTCAAAAGTGGAC</t>
  </si>
  <si>
    <t>ENST00000385070.3</t>
  </si>
  <si>
    <t>ENSG00000207805</t>
  </si>
  <si>
    <t>MIR483</t>
  </si>
  <si>
    <t>chr11:2197373-2197583</t>
  </si>
  <si>
    <t>CTGCAGGGTGTCCAGGTGGCCACACGGTGGGGCCCTCGTCCCATGTCCAGGTGGCCGGGCTGCAGGAGGAGGGTGCTGGTTCCTCAAGGAGGAGAGGGGCTGGGAAGGGGTCAGGAAAGGGGAGCTGGGGTGGGACTCAGGGGGTCTCCATCAGATTGCTCTCAGGGAACCAGGCTGGTCCCCAGGACCCCGAGGGAGGGACAGGACCGCA</t>
  </si>
  <si>
    <t>ENST00000584128.1</t>
  </si>
  <si>
    <t>ENSG00000265258</t>
  </si>
  <si>
    <t>MIR4686</t>
  </si>
  <si>
    <t>chr11:2396618-2396761</t>
  </si>
  <si>
    <t>ACCCCTGCAGGAGGACTGCCACCAGAAGATCGATGACCTCTTCTCCGGGAAGCTGTACCTCATCGGCATTGCTGCCATCGTGGTCGCTGTGATCATGGTGAGCGGGCGGGGGCGGAGGGCCTGCTCTCTGGGCTGCCCCTTCCG</t>
  </si>
  <si>
    <t>ENST00000481386.1</t>
  </si>
  <si>
    <t>ENSG00000110651</t>
  </si>
  <si>
    <t>CD81</t>
  </si>
  <si>
    <t>chr11:2396761-2396904</t>
  </si>
  <si>
    <t>GCGGGGCCTTGTGCTGACTGCGCCCCCCACCACCCTCCTGCAGATCTTCGAGATGATCCTGAGCATGGTGCTGTGCTGTGGCATCCGGAACAGCTCCGTGTACTGAGGCCCCGCAGCTCTGGCCACAGGGACCTCTGCAGTGCC</t>
  </si>
  <si>
    <t>chr11:2421884-2422060</t>
  </si>
  <si>
    <t>GTAGGCACTGCTGCACCTGTGGGTACTGCAGAGGACGGGCTGAGAGTTTCGGGAAATGTTCTCGTGATGGCCTGGAGAGTCAGGGGGTCTGGCTGCCGTGTGGGGTGGGAGCATTGCCTGTGCCGGGTGGGGGGACAGTCAGGGGGTCTGGCTGCCCTGTGGGGTGGGAGCACTGCC</t>
  </si>
  <si>
    <t>ENST00000533881.5</t>
  </si>
  <si>
    <t>ENSG00000070985</t>
  </si>
  <si>
    <t>TRPM5</t>
  </si>
  <si>
    <t>chr11:2775897-2776054</t>
  </si>
  <si>
    <t>CACTTTGAGCCACATGGCTGGGGCACAGGGAGGAGAAGTGATGCGTGTCTTTTTGTCCCGCAGCAAGCGCGGAAGCCTTACGATGTGCGGGACGTCATTGAGCAGTACTCGCAGGGCCACCTCAACCTCATGGTGCGCATCAAGGAGCTGCAGAGGAG</t>
  </si>
  <si>
    <t>ENST00000526095.2</t>
  </si>
  <si>
    <t>ENSG00000053918</t>
  </si>
  <si>
    <t>KCNQ1</t>
  </si>
  <si>
    <t>chr11:2776054-2776211</t>
  </si>
  <si>
    <t>GGTGGGCACGGCCAAACGGCAGCGGGGAGGGTGCCCAGGTCCTGCCCAGCCCGGCCCCAGCTGCATGATCAGCGGTGCCGGAGGAGGGAGGGGCTGAGACCCTGAGTTCTTGCCTCTCAACCACCCCCTTCTCCTCACCACCCCCAGCCCTGCAGAGG</t>
  </si>
  <si>
    <t>chr11:2902891-2903044</t>
  </si>
  <si>
    <t>GCACAGGGACCCACATCAGCCCTCTGGCCACAGAAGGCGCTGATGATTTGAGGTGGACTCAGCCACCACTCCGAGCCTCTGCCTCCCTCTAAAAGTGGGGCATGGCACATTCCTGTGTCAGGCAACCAGGCACTGAGCCTGGCCCACCTGCAGG</t>
  </si>
  <si>
    <t>ENST00000485423.1</t>
  </si>
  <si>
    <t>ENSG00000110628</t>
  </si>
  <si>
    <t>SLC22A18</t>
  </si>
  <si>
    <t>chr11:2903044-2903197</t>
  </si>
  <si>
    <t>GGGTCGGGGGGAGCAGCTTGTCCCTGTCTCCCCTCCCCGGGAGGCTGTGTGCCTGGAGACCAGAGCTGTCAAAAGTGGAGGAGGGGGACCCCCTGATGTGTCCTCTAAGGTCCAGGTAGCAGGAGAGCTCCACTGGGGAGGGGGTCCTGCAGTG</t>
  </si>
  <si>
    <t>chr11:3234660-3234948</t>
  </si>
  <si>
    <t>ACTGCAGCCTCCAACTTGCAAGCTGAAGCATTTTTTCCTCAGCTTCCTGAGTAGCTGGGACTTCAGGCATGCACCAAGTGCCAGGCTACCAGAGGCTTGTCTGGCTAATTTTTAAATTTTTAACTTTATAGAGATAGGGTCTCGATACATTGCCTAGGCTTGTCTCTAGTTCCTGATCTCAAGCAATCCTCCTGCCTTGGCCTCCGAAGGTGCTGGGATTATAGCTGTGAGCCACCATGCCTGGCCCGCAGCAACTTTCTCCACCTTGTAGCAGCAGTGGACTTCTGCA</t>
  </si>
  <si>
    <t>ENST00000389832.7</t>
  </si>
  <si>
    <t>ENSG00000184350</t>
  </si>
  <si>
    <t>MRGPRE</t>
  </si>
  <si>
    <t>chr11:3900515-3900812</t>
  </si>
  <si>
    <t>ATCTTCTGCAGCGCTCATGCTGGGAGCTGTAGGCCAGAGCTGTTCCTATTCGGCCATCTTGGCTCCCGACCTGTTTGTTTGTTTTTTGAGACAGAGTCTTTCCCTCTATTGCCCAGGCTAGAGTGCAGGTTTGCGATCACAGCTCACTGCAGCCTTCTGGGCACAAATGATCCTCCCACCTCAGCCTCCCAAGTATCTGGGACTACAGGCACACCCCGCCATGCCTGGCTAATATATTTTTTGTAGAGATGGGTTCTCACTCTGTTGCCTAAGCTGGTCTTGAACTCCTGGACTCAAG</t>
  </si>
  <si>
    <t>ENST00000525055.5</t>
  </si>
  <si>
    <t>ENSG00000167323</t>
  </si>
  <si>
    <t>STIM1</t>
  </si>
  <si>
    <t>chr11:3935055-3935196</t>
  </si>
  <si>
    <t>CTGCAGTTGCAGCAATGAGACACTCCCCTCATTGCATTCTGCATCTAAGACAAAATCAATTCATCTTTTAAATTGGCTCTCTTGGCTTGTCCTGAGATTTCTCATAGGGCTGAGAGCCTGAAACAAGTCATCTTACCCGTGT</t>
  </si>
  <si>
    <t>ENST00000532990.1</t>
  </si>
  <si>
    <t>chr11:4175328-4175504</t>
  </si>
  <si>
    <t>TTCAGAGTTTCCAGTTTTTCTGTTCTGTTTTTTCCCCATCTTTGTGGTTTTATCTACTTTTGGTCTTTGATGATGGTGATGTACAGATGGGTTTTTGCTGTGGATGTCCTTTCTGTTTGTTAGTTTTCCTTCTAACAGACAGGACCCTCAGCTGCAGGTCTGTTGGAATACCCTGCC</t>
  </si>
  <si>
    <t>ENST00000667222.1</t>
  </si>
  <si>
    <t>ENSG00000254480</t>
  </si>
  <si>
    <t>LINC02749</t>
  </si>
  <si>
    <t>chr11:4175504-4175680</t>
  </si>
  <si>
    <t>CGTGTGAGGTGTCAGTGTGCCCCTGCTGGGGGGTGCCTCCCAGTTAGGCTGCTCGGGAGTCAGGGGTCAGGGACCCACTTGAGGAGGCAGTCTGCCCGTTCTCAGATCTCCAGCTGCGTGCTGGGAGAACCACTGCTCTCTTCAAAGCTGTCAGACAGGAACATTTAAGTCTGCAGA</t>
  </si>
  <si>
    <t>chr11:4388292-4388456</t>
  </si>
  <si>
    <t>TGTCTCACCTGCAGCAGTTCCAGTGCTGAGCTGTGGCACCTTCGATCTAGCTCTGAGATGAGCTCCTGTAGGGCCTGGCTCTGCTGGGCCAGCTTGGCCTCTTTCTCCCCCAGGATTCTCAGCTGCTCCCTCTCATCCTTCTCCAGCTCCTGCAGCTGCCTCTGT</t>
  </si>
  <si>
    <t>ENST00000533692.1</t>
  </si>
  <si>
    <t>ENSG00000132109</t>
  </si>
  <si>
    <t>TRIM21</t>
  </si>
  <si>
    <t>chr11:5144620-5144791</t>
  </si>
  <si>
    <t>CTGCCTTCCCGCGGGGCAGGGCTCGGGACCTGCAGCCCGCCATGCCTGAGCCTCCCCCACCACCCCTTGGGCTCCTGTGCGGCCGGAGCCTCCCCGACGAGCGCCGCCCCCTGCTCCAGGGCGCCCAGTCCCATCGACCACCCAAGGGCTGAGGAGTGCGGGCGCAGGGCGT</t>
  </si>
  <si>
    <t>ENST00000307388.2</t>
  </si>
  <si>
    <t>ENSG00000171944</t>
  </si>
  <si>
    <t>OR52A5</t>
  </si>
  <si>
    <t>chr11:5144791-5144962</t>
  </si>
  <si>
    <t>TGGGACTGGCAGGCAGCTCCACCTGCAGCCCCGGTGTGGGATCCACTGGGTGAAGCCAGCTGGGCTCCTGAGTCTGGTGGGGACGTGGAGAACCTTTATGTCTAGCTCAGGGATTGTAAATACACCAATCGGCACTCTGTATCTAGCTCAAGATTTGTAAACACACCAATCA</t>
  </si>
  <si>
    <t>chr11:5248391-5248533</t>
  </si>
  <si>
    <t>CTGCAGTCACCATCTTCTGCCAGGAAGCCTGCACCTCAGGGGTGAATTCTTTGCCGAAATGGATTGCCAAAACGGTCACCAGCACATTTCCCAGGAGCTGTTGAGATGAAAGGAGACAATAAAGATGAACCCATAGTGAGCTG</t>
  </si>
  <si>
    <t>ENST00000632727.1</t>
  </si>
  <si>
    <t>ENSG00000213934</t>
  </si>
  <si>
    <t>HBG1</t>
  </si>
  <si>
    <t>chr11:6612168-6612366</t>
  </si>
  <si>
    <t>CGCCGGAGCCGCTGCAGCTCATCGGGCCGGTGGGAGAGGCGGCGAACAGAGCCGCTTCCGCTTCCGCTCGCGCCGCGCACACCCCGGGGTGACGTCACGCGCCCACGACTCGCCCCGCCTGTCTCTGTTAGTGCTCTCCAGCCCGCTCCCCGCCTCCTCCCATAGTGGATCTGCGGGTTAGAGGAAATAGGCTGCAGGG</t>
  </si>
  <si>
    <t>ENST00000299424.9</t>
  </si>
  <si>
    <t>ENSG00000166337</t>
  </si>
  <si>
    <t>TAF10</t>
  </si>
  <si>
    <t>chr11:6639528-6639674</t>
  </si>
  <si>
    <t>CAGCTTTGAGGCTTTCATTTCCTGACACCACAAATCATTTCTCCACTAGATCCAATCTTAATTTCCTCACCTGCCAAGACCATCTGCCTCAGCTCTTGCACCCTGCTTTCTCATCTTCTCATTAACCCTCATCCTCTGCACAGATTT</t>
  </si>
  <si>
    <t>ENST00000680123.1</t>
  </si>
  <si>
    <t>ENSG00000166341</t>
  </si>
  <si>
    <t>DCHS1</t>
  </si>
  <si>
    <t>chr11:6639674-6639820</t>
  </si>
  <si>
    <t>TTGGAGCTTACAACATAGGGCAGAACCCTCTAGCATAAGTCACCATCAACAGATGACCTTGTAAGGCTTGGTTCCTGCTCTGAGGTCCCCTGTGGCTCTCAGATTCCCCCAACACTATCTTGCTATGTGCCAGGCCTACCCACCTGC</t>
  </si>
  <si>
    <t>chr11:6905014-6905173</t>
  </si>
  <si>
    <t>CGAGGCTGCAGGAGGGGCGCCCGCCATTCTCGAGGCTTGAATAGGTAAACAAAGTGGCAGGGAACCTCGAACTGGGTGGAGCCCACCACAGCTCAATGAGGCCTGCCTGCCTCTGTAGGCTCCACCTCTGGGGGCAGGGCACAGACAAACAAAAGGCAGC</t>
  </si>
  <si>
    <t>ENST00000299459.3</t>
  </si>
  <si>
    <t>ENSG00000166368</t>
  </si>
  <si>
    <t>OR2D2</t>
  </si>
  <si>
    <t>chr11:6905173-6905332</t>
  </si>
  <si>
    <t>CAGTAACCTCTGCAGACTTAAATGTCGCTGTCTGATAGCTTTGAAGAGAGTAGTGGTTCTCCCAGCACACAGCTTGAGATCTGACAACGGGCAGACTGCCTCCTCAAGTGGGTCCCTGATCCCCAAGTAGCCTAACTGGGAGGCACCCCCAAGTAGGGGC</t>
  </si>
  <si>
    <t>chr11:7476776-7476927</t>
  </si>
  <si>
    <t>CTAGACTGTGCTCTGAGTAGACTGAGGCTAAGAGTGAGCAAAAAGGGTAAGAAGAGGTGAATGGCTAGGTGCAGTAGCAGATGCCTGTTGTCCTGGCTACTCCTGGAGGTTGAGGTGGGAGGATTGCTTGAGCCCACGAGTTCAAGGCTGCA</t>
  </si>
  <si>
    <t>ENST00000530135.5</t>
  </si>
  <si>
    <t>ENSG00000183801</t>
  </si>
  <si>
    <t>OLFML1</t>
  </si>
  <si>
    <t>chr11:8089457-8089641</t>
  </si>
  <si>
    <t>CCACCCTTCCTCCTTCTACCATGTGGGCTCACTGAGTCCCAGCAGCCGTGATGGGATGGGTTTAACGGGCCCAGATATGCTGGGGGTGGGCTCTGGGCTGTATATCCTGGCACCTCACGGGCAAGCCCTGAAAACCCCTCTTTCGCTCTGCAGTGTCTTAGATGATGAGGGCAGAAACCTGAGGC</t>
  </si>
  <si>
    <t>ENST00000299506.3</t>
  </si>
  <si>
    <t>ENSG00000166402</t>
  </si>
  <si>
    <t>TUB</t>
  </si>
  <si>
    <t>chr11:8089641-8089825</t>
  </si>
  <si>
    <t>CAGCAGAAGCTTGATCGGCAGGTGAGTAGGCCTGGGGCCGGGTAGAAGGGAAGAGTCTGGGCTGGGATCTCTGAGGGCAGAGGGGCAGGGCTGTCCATCTTCCCTGGATGATCCCGTCTGATTGGGGGATGGGATTCCCATGTGGAAGAAGAGAGGTGCACTCTCTCCCAGCTCAGCACTAACCC</t>
  </si>
  <si>
    <t>chr11:8089825-8090009</t>
  </si>
  <si>
    <t>CTGCCGCGGCACATGGGCTCCTGCCTTCAGGCAGCTGGGTGACTGCAGTTGGAGGGCTGGCTGTGCTGTGATCCTGCCAGGGCAGCCACCTGGGCCCTGTTTTGCCTCCCTTTCCTGGACCCCAAGTGTTGGGGTGCCAAGGACATGGGGCCTTGGCCCAAGGTGGGCTGTGGACCCCCCGATAA</t>
  </si>
  <si>
    <t>chr11:8561559-8561710</t>
  </si>
  <si>
    <t>CTGCAGATTACTAATCCGTTTAATCTCTGGTGGTCTTTTCCCCATGATATATTTGAAATTATTGTCCATTCGTTCTACTCTCTATCAGGCACACCAATAACACATATGTTGGATCTTCTCTGCCTGTATTATCTACATATCATACAGAATTC</t>
  </si>
  <si>
    <t>ENST00000526360.1</t>
  </si>
  <si>
    <t>ENSG00000130413</t>
  </si>
  <si>
    <t>STK33</t>
  </si>
  <si>
    <t>chr11:10939651-10939802</t>
  </si>
  <si>
    <t>GAGAAATCACCAATCTTGCATCCATTGGTGAGCCAGTGCATTATATTCTTGAAGGACCAGCAGATAGGACATCCCCCTGGCTTTACCTTCCAAATCCATGAAGGATGATTAGACTGGGAAATACAGACTATTCTTTAAAGGAAAGAACTGCA</t>
  </si>
  <si>
    <t>ENST00000530344.1</t>
  </si>
  <si>
    <t>ENSG00000247271</t>
  </si>
  <si>
    <t>ZBED5-AS1</t>
  </si>
  <si>
    <t>chr11:11171880-11172180</t>
  </si>
  <si>
    <t>TCTAGCTAAAGGTTCTGTTATTGCCTCCATTTCACAGATGAGGAGACTGAGATACAGTTAGCTTTTGCCAATTGTCTAAGACTACACAGTTAAAAAAAAAAAAAGAGGAGGGTACTATACAGCTGGAGACTCAAAGCCTGTCAGTCTGACTGCAGAGTCTGTATTAGTAACCACTAAACCGCAGCAGCTGTTAAGTAGGCAAGGGTGTGAAAATGACAGAAGGGAGGCTCAGAGAAGGCACTGAGAGAAGGCTAGACTGGTGGAACCCAGCAAGTGAGGTGCAGCCAGGGGCAATACAAGG</t>
  </si>
  <si>
    <t>ENST00000702252.1</t>
  </si>
  <si>
    <t>LOC105376548</t>
  </si>
  <si>
    <t>chr11:11253832-11254007</t>
  </si>
  <si>
    <t>GAGGAGTGGAAGAATGGCCACATACCCTTCTGCCTGCAGGTGTCCTGGGCCGGGGGCAGGTCTGAGCTAGGGAAGGGGAAGGATATGAGATGAATGCTTTAAACTAGACGCCCTAAGACTGGATTAAACAAAAATTATAACCCAAAGTGACCAGATGGCTCTAGTTTCTGCCCAAG</t>
  </si>
  <si>
    <t>chr11:11444917-11445056</t>
  </si>
  <si>
    <t>CTGCAGTGACTGTGGGCTTCCTCTCCACATGCTGACCCACATCCTCTCAGTCCAAATCCCAACATTAGCCAGAGCCCAGGCATCATTCTGAGCCTTGGCAACAAGCCTTGGTTTCATGTGCACTAAAACAGTTTTTTCCA</t>
  </si>
  <si>
    <t>ENST00000528848.3</t>
  </si>
  <si>
    <t>ENSG00000254598</t>
  </si>
  <si>
    <t>CSNK2A3</t>
  </si>
  <si>
    <t>chr11:11871440-11871549</t>
  </si>
  <si>
    <t>TTGCAGTGAGCTGAGATCGTGCCACTGCACTCCAGCCTGGCAACAGAGCGAAACTCCCTCTCAAAAAAAAAAAAAAAAAAAAAAAAAAAAAAAAAAAAAGAATTCTGGTT</t>
  </si>
  <si>
    <t>ENST00000525367.1</t>
  </si>
  <si>
    <t>ENSG00000170242</t>
  </si>
  <si>
    <t>USP47</t>
  </si>
  <si>
    <t>chr11:11871825-11871967</t>
  </si>
  <si>
    <t>CTGCAGCCTAGAAGGTGGCTTACCTTTTTTGTTTCTGCTTTCACAGGGATCATTACCTGTGTTGCCTCTTGTTCAGTGTTTGAAAATCATTGTTTCATACATTGGGAGATAAGGAGCACCAACAGGATTGGAATGTTAGATAA</t>
  </si>
  <si>
    <t>chr11:13534938-13535092</t>
  </si>
  <si>
    <t>CTTACACTTCCTGGGTGAGTTGACTCCCCACCCTGCTTTGGCTGTCCCTCCGTGGGCTGCACCCACTGTCTAGTCCCAGTGAGATGAACTGGGTACCTCAGTTGGAAATGCAGAAGTCACCCACCTTCTGCATTGGTCTCACTGGGAGCTGCAGA</t>
  </si>
  <si>
    <t>ENST00000529816.1</t>
  </si>
  <si>
    <t>ENSG00000152266</t>
  </si>
  <si>
    <t>PTH</t>
  </si>
  <si>
    <t>chr11:13560046-13560225</t>
  </si>
  <si>
    <t>GAGTTTCCAGTTTTTCTGCTCTGTTTTTTCCCCATCTTTGTGGTTTTATCTACTTTTGGTCTTTGATGATGGTGATGTACAGATGGGTTGTTGGTGTGGATGTCCTTTCTGTTTGTTAGTTTTCCTTCTAACAGACAGGACCCTCAGCTGCAGGTCTGTTGGAGTACCAGGCCTTGTGAG</t>
  </si>
  <si>
    <t>chr11:13560225-13560404</t>
  </si>
  <si>
    <t>GGTGTCAGTTTGCCCCTGCTGGGGGGTGCCTCCCAGTTAAGCTGCTCGGGGGTCAGGGGTCAGGGACCCACTTGAGGAGGCAGTCTGCCCATTCTCAGATCTCCAGCTGCGTGCTGGGAGAACCACTGCTCTCTTCAAAGCTGTCAGACAGGGACATTTAAGTCTGCAGAGGTTCCTGCT</t>
  </si>
  <si>
    <t>chr11:14633224-14633395</t>
  </si>
  <si>
    <t>AGTTTCCAGTTTTTCTGTTCTGTTTTTTCCCCATCTTTGTGGTTTTTATCTACTTTTGGTCTTTGATGATGGTGATGTACAGATGGGTTTTTGGTGTGGATGTCCTTTCTGTTTGTTAGCTTTCCTTCTAACAGACAGGACCCTCAGCTGCAGGTCTGTTGGAGTACCCTGC</t>
  </si>
  <si>
    <t>ENST00000418988.2</t>
  </si>
  <si>
    <t>ENSG00000129084</t>
  </si>
  <si>
    <t>PSMA1</t>
  </si>
  <si>
    <t>chr11:14633395-14633566</t>
  </si>
  <si>
    <t>CCGTGTGAGGTGTCAGTGTGCCCCTGCTGGGGGGTGCCTCCCAGTTAGGCTGCTCGGGGGTCAGGGGTCAGGGACCCACTTGAGGAGGCAGTCTGCCCGTTCTCAGATCTCCAGCTGCGTGCTGGGAGAACCACTGCTCTCTTCAAAGCTGTCAGACAGGGACATTTAAGTC</t>
  </si>
  <si>
    <t>chr11:14633566-14633737</t>
  </si>
  <si>
    <t>CTGCAGAGGTTCCTGCTGTCTTTTTGTTTGTCTGTGCCCTGCCCCCAGAAGTGGAGCCTACAAAGGCAGGCAGGCCTCCTTGAGCTGTGGTGGGCTCCACCCAGTTCGAGCTTCCTGGCTGCTTTGTTTACCTAATCAAGCCTGGGCAATGGCGGGCACCCCTCCCCCAGCC</t>
  </si>
  <si>
    <t>chr11:14716496-14716671</t>
  </si>
  <si>
    <t>ACCTCTGCAGACTTAAATGTCCCTGTCTGACAGCTTTGAAGAGAGCAGTGGTTCTCCCAGCACGCAGCTGGAGATCTGAGAACGGGCAGACTACCTCCTCAAGTGGGTCCCTGACCCCTGACCCCCGAGCAGCCTAACTGGGAGGCACCCCCCAGCAGGGGCACACTGACACCTCA</t>
  </si>
  <si>
    <t>ENST00000532740.1</t>
  </si>
  <si>
    <t>LOC107984315</t>
  </si>
  <si>
    <t>chr11:14716671-14716846</t>
  </si>
  <si>
    <t>ACACGGCAGGGTATTCCAACAGACCTGCAGCTGAGGGTCCTGTCTGTTAGAAGGAAAACTAACAAACAGAAAGGACATCCACACCAAAAACCCATCTGTACATCACCATCATCAAAGACCAAAAGTAGATAAAACCACAAAGATGGGGAAAAAACAGAACAGAAAAACTGGAAACT</t>
  </si>
  <si>
    <t>chr11:15042847-15043000</t>
  </si>
  <si>
    <t>GCTTGCCAATTTTTTTTTTTTTTTTTTTTTGAGACAGAGTCTCACTCTGTCACCCAGGCTGGAGTGCAGTGGCGTGATCTCGGCTCACTGCAAGCTGCGCCTCCCGGGTTCACGCCATTCTCCTGCCTCAGCCTCCCGAGTAGCTGGGACTGCA</t>
  </si>
  <si>
    <t>ENST00000533448.1</t>
  </si>
  <si>
    <t>ENSG00000175868</t>
  </si>
  <si>
    <t>CALCB</t>
  </si>
  <si>
    <t>chr11:17011974-17012125</t>
  </si>
  <si>
    <t>CATCATGAAGGTGTGAAGAGCCTATTTCCTAAACACAGCCTGAATGTGACCACTACTCCCTGTCTACTGTGCTACCACCCTCAGGCAAGCCACTTCTAACTCCTGCCTGGAAGAGGGCAACAGCCTCAGCTGCTCTCCTGCCTCCCCCTGCA</t>
  </si>
  <si>
    <t>ENST00000529213.1</t>
  </si>
  <si>
    <t>ENSG00000166689</t>
  </si>
  <si>
    <t>PLEKHA7</t>
  </si>
  <si>
    <t>chr11:17541641-17541783</t>
  </si>
  <si>
    <t>AGCCCTGCTCCCCCACATCCTGGCCCAAGGTTGCTACTAGTTACTGGAAGGGTATGCAAGTGCTCCTGGCGGCCTTGGGGTAACTTCACAAATCAAAGGGAGTCGATGCCTGGAGCCTGTTGGCTCCCACTGGACACTCTGCA</t>
  </si>
  <si>
    <t>ENST00000527020.5</t>
  </si>
  <si>
    <t>ENSG00000006611</t>
  </si>
  <si>
    <t>USH1C</t>
  </si>
  <si>
    <t>chr11:17590372-17590514</t>
  </si>
  <si>
    <t>GTCTTTCACTACCTATATCCAACCTCTCTGCAAATCCCTTTGGTTCTACCTTCAAAATACATCCAGAATCTGACAACTTCTCACTCTTTCCACTGCTGTTACCCTGCTCCAGGCTGCCATGATCTCTTCCCTGATGTGCTGCA</t>
  </si>
  <si>
    <t>ENST00000342528.2</t>
  </si>
  <si>
    <t>ENSG00000188162</t>
  </si>
  <si>
    <t>OTOG</t>
  </si>
  <si>
    <t>otogelin</t>
  </si>
  <si>
    <t>chr11:19757404-19757556</t>
  </si>
  <si>
    <t>GCTGCAGGTTGCACAAGAGAGCAACCCTGGGGTGGTGACAAGAAGAGAGTTTGAATTTCTGAATTAAAGGCTTTTGCTCCTCTGCCTCGGGTTAACTGTGTGACCTTAGGCAAGTTGCTTGACCTCTCTGAACACCAGTTTTATCAGCTATAA</t>
  </si>
  <si>
    <t>ENST00000578534.1</t>
  </si>
  <si>
    <t>ENSG00000264309</t>
  </si>
  <si>
    <t>MIR4694</t>
  </si>
  <si>
    <t>chr11:20262869-20263029</t>
  </si>
  <si>
    <t>CTGCATGTCAAACTTTATCAGATGTGGAAAAGTTGTACCACAGCAAGACTAATGATGTTAAAGGGGTCAGCTTTTAAACACAACCAATAATTACATGAAACATTATGTTTGAGAATAAATGAAAGAGGCCAGGCATGGTGGCTCACACCTGTAATCCCAGC</t>
  </si>
  <si>
    <t>ENST00000530266.5</t>
  </si>
  <si>
    <t>ENSG00000109854</t>
  </si>
  <si>
    <t>HTATIP2</t>
  </si>
  <si>
    <t>chr11:20263063-20263277</t>
  </si>
  <si>
    <t>CCCAGGAGTTGGAGATCAGCCCAAGCAACATAGGGAAACACTGTCTCTACAAAAATAAAAAAATCATCTGGGCGTGGTGGCACATACTTGTGGTCCCAGCGACTCAGAGGCTGAAGCAGGAGGATCACTTGGGCCTGGGAGGTGGAGGCTGCAGTGAGCCATGATCCCACCACTGCACTCTAGCCTGGGCAACAGAGTGAGACCCTGTCTCAAAA</t>
  </si>
  <si>
    <t>chr11:20546005-20546285</t>
  </si>
  <si>
    <t>GGATTCCTCTCTAGGCTGCCCACCAGGTCCCCTGGAGCATTCACAAGACTGCTGGATTGACCACCTGATCCCCGTGCGCCCAGGCAAGGTGAGGCGCGGCCATCGTCCTGCCTAGGTCCCTGGCCAAAACACGCAGCACTGCAGCCAGTTGCTTGGGCTCAGAGGACCACTGTGGGCACAAGTGGCCCCTTTGGAAGGCCACTTCCTTTGCAGATAACTAGCGCTTGCACAAACGAATTGTCAAGGTCTGAGTTTAAAAAGAAGAGAAATCTCCAAACTAA</t>
  </si>
  <si>
    <t>ENST00000298923.11</t>
  </si>
  <si>
    <t>ENSG00000165970</t>
  </si>
  <si>
    <t>SLC6A5</t>
  </si>
  <si>
    <t>chr11:20693759-20694021</t>
  </si>
  <si>
    <t>GTGTCTTGGAGTTGCTCTTCTCGAGGAGTATCTTTGTGGCGTTCTCTGTATTTCCTGAATCTGAATGTTGGCCTGCCTTGCTAGATTGGGGAAGTTCTCTTGGATAGTATCCTGCAGAGTGTTTTCCAACTTGGTTCCATTCTCCCCGTCACTTTCAGGTACACCAATCAGACGCAGATTTGGTCTTTTCACATAGTCCCATATTTCTTGGAGGCTTTGTTCGTTTCTTTTTATTCTTTTTTCTCTAAACTTCCCTTCTCGCT</t>
  </si>
  <si>
    <t>ENST00000528795.1</t>
  </si>
  <si>
    <t>LOC105376586</t>
  </si>
  <si>
    <t>chr11:21753028-21753175</t>
  </si>
  <si>
    <t>GACATAAAGGTTCCCCACGGCCCCACCAGACTCAGCAGCCCAGCTGGCTTCACCCAATGGATCCCGCACGGGGGCTGCAGGTGGAGCTGCCTGCCAGTCCCGCGCCGTGCGACCACACCCCTCAGCCCTTGGGTGGTCCATGGGACTG</t>
  </si>
  <si>
    <t>ENST00000701962.1</t>
  </si>
  <si>
    <t>LOC107984320</t>
  </si>
  <si>
    <t>chr11:21753175-21753322</t>
  </si>
  <si>
    <t>GGGCGCCGTGGAGCAGGGGGCGGTGCTCGTCGGGGAGGCTCGGGCAGCACAAGAGCCCACGGCGTGTGGGGAGGTTCAGGCATGGCGGGCTGCAGGTCCCGAGCCCTGCCCTGCGGGAAGGCAGCCAAGGCCCGGCGAGAAATTGAGC</t>
  </si>
  <si>
    <t>chr11:25148489-25148631</t>
  </si>
  <si>
    <t>TAAAGCAAAACATATAACCATTATATTCATTACTTACAATGGGGATGTCTGAAAATTCATTTGTGTGAATGTATTTATATTTATAAAGGTGTTTTGTGTATTTGGGAGCTTCCAAGCACAAGAAACGAGAGTTAACCACTGCA</t>
  </si>
  <si>
    <t>ENST00000528970.1</t>
  </si>
  <si>
    <t>ENSG00000187398</t>
  </si>
  <si>
    <t>LUZP2</t>
  </si>
  <si>
    <t>chr11:27379457-27379599</t>
  </si>
  <si>
    <t>CACATTACCTGCTTAAACATTCTCAACACCTCCAACTGCCTTAAGAGTCAAGTTTAAACTCCTTACCTCAGTGCTTCCCAAATTCTTTTTTAAAAAATATCTTGTCACATGTGACCATTGTAACATTTAAATGGCACGCTGCA</t>
  </si>
  <si>
    <t>ENST00000530658.1</t>
  </si>
  <si>
    <t>ENSG00000205213</t>
  </si>
  <si>
    <t>LGR4</t>
  </si>
  <si>
    <t>chr11:28220998-28221287</t>
  </si>
  <si>
    <t>TTCCTTCATTTCAACTTTGGTGAATCTGACAGTTATGTGTCTTGGAGTTGCTATTCTCGTGGAGTATCTTTGTGGTGTTCTCTGTGTTTCCTGCATTTGAATGTTGGCCTACCTTGCTAGATTGAGGAAGTTCTCCTGGATAGTATCCTGCAGACTGTTTTCCAACTTGGTTCCATTCTCCCCATCACTTTCAGGTACACCAATCAGATGTAGATTTGGTCTTTTCACATAGTCCCATATTTCTTGGAGGCTTTGTTCATTTCTTTTTATTCTTTTTTCTCTAAATTTCT</t>
  </si>
  <si>
    <t>ENST00000468295.1</t>
  </si>
  <si>
    <t>ENSG00000169519</t>
  </si>
  <si>
    <t>METTL15</t>
  </si>
  <si>
    <t>chr11:28237186-28237335</t>
  </si>
  <si>
    <t>CTGCAGAGTGTTTTCCAACTTGGTTCCATTCTCCCCATCACTTTCAGGTACACCAATCAGATGCAGATTTGGTCTTTTCACATAGTCCCATATTTCTTGGAGGCTTTGTTTGTTTCTTTTTATTCTTTTTTCTCTAAACTTCCCTTCTCG</t>
  </si>
  <si>
    <t>chr11:30267722-30267873</t>
  </si>
  <si>
    <t>CTGCAGAGTGTTTTCCAACTTGGTTCCATTCTCCCCGTCACTTTCAGGTACACCAATCAGACGTAGATTTGGTCTTTTCACATAGTCCCATATTTCTTGGAGGCTTTGTTCATTTCTTTTTATTCTTTTTTCTCTAAATTTCTCTTCTCGCT</t>
  </si>
  <si>
    <t>ENST00000417547.1</t>
  </si>
  <si>
    <t>ENSG00000131808</t>
  </si>
  <si>
    <t>FSHB</t>
  </si>
  <si>
    <t>chr11:31320741-31320917</t>
  </si>
  <si>
    <t>GAGTTTCCAGTTTTTCTGTTCTGTTTTTTCCCCATCTTTGTGGTTTTATCTACTTTTGGTCTTTGATGATGGTGATGTACAGATGGGTTTTCGGTGTAGATGTCCTTTCTGGTTGTTAGTTTTCCTTCTAACAGACAGGACCCTCAGCTGCAGGTCTGTTGGAATACCCTGCCGTGT</t>
  </si>
  <si>
    <t>ENST00000597505.5</t>
  </si>
  <si>
    <t>ENSG00000170959</t>
  </si>
  <si>
    <t>DCDC1</t>
  </si>
  <si>
    <t>chr11:31320917-31321093</t>
  </si>
  <si>
    <t>chr11:32097314-32097490</t>
  </si>
  <si>
    <t>AAGCCACCTATGGTTACTACCTAGGTAAGAGGTGCTGCAGGAGCGATGACACAGTGGGGGCCCAGATCACAAGCTTTTTGTAGACTCTCTCTTCTCTTATCATATCCACTCCCTTCAGGGAGATGTCACAGCCTCCTAAGTAGAACCTGCTTGTATAACACCCTCCTCTGTAAACTC</t>
  </si>
  <si>
    <t>ENST00000533898.5</t>
  </si>
  <si>
    <t>ENSG00000049449</t>
  </si>
  <si>
    <t>RCN1</t>
  </si>
  <si>
    <t>chr11:33738768-33738910</t>
  </si>
  <si>
    <t>TCCCCTGCCCCTTCTCTGCTTGCCCTCCACACGGCTGCTAGAGACCTGGCTAGTTTACCTCTCCAGCCTCATGCCTCACTTTTCATTTTCCACTTCATTTTACCTTGTTATCATCATCCTTTTGTGAATACAATATGCCTGCA</t>
  </si>
  <si>
    <t>ENST00000351554.8</t>
  </si>
  <si>
    <t>ENSG00000085063</t>
  </si>
  <si>
    <t>CD59</t>
  </si>
  <si>
    <t>chr11:33990304-33990480</t>
  </si>
  <si>
    <t>CGATTTCTTGCCGGGCCTTAGCTGCCTTCCCGCCGGGCAGGACTAGGGACCTGCAGCCCGCCATGCCTGAGCCTCCCACCCCCTCCATGGGCTCCGGTGCGGCCCGAGCCTCGCGGACGAGCACCACCCCCTGCTCCAGGCGCCCCGTCCCATCGACCACCCAAGGGCTAAGGAATG</t>
  </si>
  <si>
    <t>ENST00000341394.9</t>
  </si>
  <si>
    <t>ENSG00000135387</t>
  </si>
  <si>
    <t>CAPRIN1</t>
  </si>
  <si>
    <t>chr11:33990480-33990656</t>
  </si>
  <si>
    <t>GCGAGCGCACGGCGCAGGACTGGCAGGCAGCTCCACCTGCAGCCCCGGTGCGGGATCCACTAGGTGAAGCCAGCTGGGCTCCTGAGTCTGGTGGGGACGTGGAGAGTCTTTATATCTAGCTCAGGGATTGTAAATACACCAATCAGCACCCTGTGTTTAGCTCAAGGTTTGTGAGTG</t>
  </si>
  <si>
    <t>chr11:34847267-34847565</t>
  </si>
  <si>
    <t>GCAAATAGAAAATTTAGGACTGTGGAACTAGGGGACTGGTGTTAAGTGCCATTGATTCATTGAAAAGAGAAAATGCAAAGCTCAAATGTATTAATCATCAATTTTAAACAGAGAGCCCCTTTGATGACACTTACAGACACTCATCTCCTGCAGCCAGACAGTGGACAGAGCTGAAGGGCAAGCAGATTGCTTTTCTAATAGTAAGGAAAGCAGAGCTTCAAAACAGGTTGAATTCTCAGCTTAGGCAAATATCTTATGCCAATGTCAAGAGCCTGATAGGAAAAGAGTGGGGCCCTAAG</t>
  </si>
  <si>
    <t>ENST00000532428.6</t>
  </si>
  <si>
    <t>LOC105376624</t>
  </si>
  <si>
    <t>chr11:35367343-35367485</t>
  </si>
  <si>
    <t>CTGCAGTTGCTCTCAGCCAGGGTGACCTTGGGGGAAATGCCTTCTGCATCTGGACCCTCATGTGTCTAACACAGGATCTGATCCTGAGCTTAAGTTCCGTCCCCAGCACTCAGCTTCTATGGTTCAATGAAGACCAAAGCAAA</t>
  </si>
  <si>
    <t>ENST00000646112.1</t>
  </si>
  <si>
    <t>ENSG00000110436</t>
  </si>
  <si>
    <t>SLC1A2</t>
  </si>
  <si>
    <t>chr11:35599236-35599404</t>
  </si>
  <si>
    <t>TTGGAATATTTTTTTCTCCTTGGAAATTTTTTTGCTTCTCGTTAGAATTTGTTGATAAACCCTGCAGTCCTGCACATGGGGATGGAAAACGGAGTGGATGCACAAAGGTAAGTTATGATGGCCTGATGGCCCCTTCTTAGCTGCAGCATGGAGCCACGAGAGTGGAAGA</t>
  </si>
  <si>
    <t>ENST00000317811.6</t>
  </si>
  <si>
    <t>ENSG00000179431</t>
  </si>
  <si>
    <t>FJX1</t>
  </si>
  <si>
    <t>chr11:35599404-35599572</t>
  </si>
  <si>
    <t>AAGGCAAGTGAACATGCCCATGCTACAGTGGAACAAGTCTGGAACTTAACTGGGGAGGGGCAGAGAACAAAACAGACTGCTCTGGTAATCAGGTTCTGAGCCGAAAGGCAAGGAACAGTCTCCCCTCTGCAGTACACAAAAATACATGTTCAAGGCCTCAGAGTTTCTG</t>
  </si>
  <si>
    <t>chr11:37245784-37245959</t>
  </si>
  <si>
    <t>GAGTTTCCAGTTTTTCTGTTCTGTTTTTTCCCCATCTTTGTGGTTTTATCTACTTTTGGTCTTTGATGATGGTGATGTAGAGATGGGTTTTTGGTGTGGATGTCCTTTCTGTTTGTTAGTTTTCCTTCTAATAGACAGGACCCTCAGCTGCAGGTCTGTTGGAATACCCTGCCTTG</t>
  </si>
  <si>
    <t>ENST00000679127.1</t>
  </si>
  <si>
    <t>LOC107984325</t>
  </si>
  <si>
    <t>chr11:37245959-37246134</t>
  </si>
  <si>
    <t>GTGAGGTGTCAGTGTGCCCCTGCTGGGGGGTGCCTCCCAGTTAGGCTGCTCGGGGGTCAGGGGTCAGGGACCCACTTGAGGAGGCAGTCTGCCCCTTCTCAGATCTCCAGCTGCGTGCTGGGAGAACCACTGCTCTCTTCAAAGCTGTCAGACAGGGACATTTAAGTCTGCAGCGG</t>
  </si>
  <si>
    <t>chr11:38193162-38193459</t>
  </si>
  <si>
    <t>AAGCAAGAAGGGCAGTTTAGAGAAAAAAGAATAAAAAGGAATGAACAAAGCCTCCATGAAATATGAGACTATGTGAAAAGACCAAATCTATGTCTGATTGGTGTACCTGAAAGTGATGGGGAGAATGGAACCAAGTTGGAAAACACTCTGCAGGATATTATCCAGGAGAAGTTCCCCAATCTAGCAAGGCAGGCCAACATTCAAATTCAGGAAATATAGAGAACACCACAAAGATACTCTTCGAGAAGAGCAACTCCAAGACACATAATTGTCAGATTCACCAAAGTTGAAATGAAGG</t>
  </si>
  <si>
    <t>ENST00000532562.1</t>
  </si>
  <si>
    <t>ENSG00000254516</t>
  </si>
  <si>
    <t>LINC02760</t>
  </si>
  <si>
    <t>chr11:40127927-40128078</t>
  </si>
  <si>
    <t>CTGCAGATTGCACACAAAGGACTACTAAACACACATTTAGTTTTAGTCCTCTTTCTAATTTGAAACAATGCTGAAGCACAAAAAGAATGCCCAATCTACAATAGTAAGACCCAGCAAAACAAAAACCAGCTTTAGAGTAAAATGCCCCGGAG</t>
  </si>
  <si>
    <t>ENST00000533474.1</t>
  </si>
  <si>
    <t>ENSG00000148948</t>
  </si>
  <si>
    <t>LRRC4C</t>
  </si>
  <si>
    <t>chr11:43124654-43124807</t>
  </si>
  <si>
    <t>ACTGCAGCCCTGATAAATCACTAGGATTGGTCTGCCTGTCACGGCACATAAAATACAAACCATCAAATGCTAATGAAATTGTATCCACCACTGAGTGCACAAAAGTGTGTGGCTGGAAGGAGGTCTGACTGCCCAGCAAGTTCATTTGTTCCTT</t>
  </si>
  <si>
    <t>ENST00000533565.1</t>
  </si>
  <si>
    <t>ENSG00000251557</t>
  </si>
  <si>
    <t>HNRNPKP3</t>
  </si>
  <si>
    <t>chr11:43351350-43351523</t>
  </si>
  <si>
    <t>GTGTGAGGTGTCAGTGTGCCCCTGCTGGGGGGTGCCTCCGAGTTAGGCTGCTCGGGGGTCAGGGGTCAGGGACCCACTTGAGGAGGCAGTCTGCCCGTTCTCAGATCTCCAGCTGCGTGCTGGGAGAACCACTGCTCTCTTCAAAGCTGTCAGACAGGGACATTTAAGTCTGCA</t>
  </si>
  <si>
    <t>ENST00000039989.9</t>
  </si>
  <si>
    <t>ENSG00000052841</t>
  </si>
  <si>
    <t>TTC17</t>
  </si>
  <si>
    <t>chr11:43351523-43351696</t>
  </si>
  <si>
    <t>AGAGGTTACTGCTGTCTTTTTGTTTGTCTGTGCCCTGCCCCCAGAGGTGGAGCCTACAGAGGCAGGCAGGCCTCCTTGAGCTGTGGTGGGCTCCACCCAGTTCTGAGCTTCCCGGCTGCTTCGTTTACCTAAGCAAGCCTGGGCAATGGCGGGCGCCCCTCCCCCAGCCTCGCT</t>
  </si>
  <si>
    <t>chr11:43955584-43955737</t>
  </si>
  <si>
    <t>ACTTCTGGTTGGGGCCACAGGACTGGTGGGTGGGGTTCAGTGGGTCTGGGTGAAGGTGAGTCGGGTGGAGCTACTGGTCATCAGAAATGCAAAAACTTGAAAAGACATCTCAAAAGGCCAATCTTTGGTTTTACAATAGTGACATTATCTGCAG</t>
  </si>
  <si>
    <t>ENST00000617612.3</t>
  </si>
  <si>
    <t>ENSG00000187479</t>
  </si>
  <si>
    <t>C11orf96</t>
  </si>
  <si>
    <t>chr11:44001160-44001312</t>
  </si>
  <si>
    <t>CCTGCAGTCTTGTGGGGAGGACAGAAACATAAACAGACATACTACCAAGCAAGGTGGAAACCGGGAACAATTTTTACCAGCGGAAAATGTGGTGAACAATACTCGTTATTTGTACGCAAAATGAAATTGCAAGCAAGAGTCCTGCTTGCATTC</t>
  </si>
  <si>
    <t>ENST00000378832.1</t>
  </si>
  <si>
    <t>ENSG00000205126</t>
  </si>
  <si>
    <t>ACCSL</t>
  </si>
  <si>
    <t>chr11:44001393-44001547</t>
  </si>
  <si>
    <t>CAGTCTTTTGTTAGCAGACAACAGCAACAGGCATCCAAACTTTGAAAAAAAATGAGGGCAGAAGTATTACAATTATTGAAATTGGGAAACGTTCTAAGATTCCGGGGTGAGACTGTGTATAGAGAAGATCGGGAGTCAGGTGCCTCCTCTGCAGC</t>
  </si>
  <si>
    <t>chr11:44603953-44604106</t>
  </si>
  <si>
    <t>CTTTGCACCTGCTGTGTTCCCTGCCTGGAATGCTTTTCTTACAGATCTTTGCTTGGCTGACTTCTTCATTCATGTCTTGGCTCAAATGTCACTGGCTCAGGCTGGCCTTCGTCGACCCATTCTGACCCTCTCCCAGCCCAGCAGTTCTCTGCAG</t>
  </si>
  <si>
    <t>ENST00000530931.1</t>
  </si>
  <si>
    <t>ENSG00000085117</t>
  </si>
  <si>
    <t>CD82</t>
  </si>
  <si>
    <t>chr11:44780282-44780424</t>
  </si>
  <si>
    <t>CTGCAGGACTCAGGATTATCTCTTTACTCCAGATTATCCATTTACCTGGATGCCAAGCCCAGCAGGGGCTCCAGGGAGGATGGGAAGGTTGAGACAGGGACAATCTGGGCCCAGTACAAGTGCCCTCCGAGGCTGGGTACATT</t>
  </si>
  <si>
    <t>ENST00000340160.7</t>
  </si>
  <si>
    <t>ENSG00000157570</t>
  </si>
  <si>
    <t>TSPAN18</t>
  </si>
  <si>
    <t>chr11:44876989-44877131</t>
  </si>
  <si>
    <t>CTGCAGAGCCTGCAGCGGACGCCAGGATGGAGGGACTTCTCCGCCTCTGAGGAAAGGAGGCCCAGAGGGAGGATCTTTGTGTGCACAAATGCAGCCTGTGGGAAGGGCCATGCACTGCCGCTTCTGGAAGTCCCTGGGCCTGT</t>
  </si>
  <si>
    <t>ENST00000520837.5</t>
  </si>
  <si>
    <t>chr11:44877131-44877273</t>
  </si>
  <si>
    <t>TCAGCTGACAAAAGTGGCCATCCCGCTGCCAAACAGTCGAGGGGTCCCCATAATGGCTTCACTGTGGTTTCCTACGACGTCTGCAGGGTATGGCAGGCTGGGGCGGGAGCCCGATGACATTGTGAAGTCACTACTGTGATCTT</t>
  </si>
  <si>
    <t>chr11:45040014-45040215</t>
  </si>
  <si>
    <t>ATTGATACCACATCTCTGAGCTTTTGCTCAAAGCCTTTTCTCTGCCTCTAATGCCCAATTTTCCTCCTCTCTGCCAGTCTTTCTTACTAAATGAATTAATTTCAATCATAGAAACCAAGAATGGCAAAAATTCAGCTGCTGCAGTTTGGCAAGGTGTATGGTTATTTTCTGAATTTGGTCTCAGCAGTCTCAGAGGGCTGGA</t>
  </si>
  <si>
    <t>ENST00000654627.1</t>
  </si>
  <si>
    <t>ENSG00000287984</t>
  </si>
  <si>
    <t>LOC105376650</t>
  </si>
  <si>
    <t>chr11:45040215-45040416</t>
  </si>
  <si>
    <t>ATACAAGCAAAAAGCTACAAAATTGCCCTATTTAAAAATTTTTTTTTGGTTCCAGATGGAAAACCCAGAATTAGTGTTTGTCTCTCTCCCTTTTACATTAGACCAGAAGGAGTGTTCAGTGTGTGCCAGGATTCTTCTTTTCAGCAGCCACAGGTCCCCAAGGCTCCCCTCTCATTAGGGTCACAAGCCAGGCCTGCAGCTT</t>
  </si>
  <si>
    <t>chr11:45958859-45958929</t>
  </si>
  <si>
    <t>AGTGAGCTGCAATTGTACCACTACACTCCAGTCTGGGTAACACAGCAAGACCCTGCCTCCAAAAAAACAAA</t>
  </si>
  <si>
    <t>ENST00000534766.1</t>
  </si>
  <si>
    <t>ENSG00000135365</t>
  </si>
  <si>
    <t>PHF21A</t>
  </si>
  <si>
    <t>chr11:48039861-48040007</t>
  </si>
  <si>
    <t>TCACTGCAGCCTCCGCTTCCCGGGTTCAAGCGATTCTTCTGCCTCAGCCTCCCCATTAGCTGGGAATACAGGCGCACACCACCATGCCCAGCTAATTTTTGCATTTTTATTAGAGACGTGGTTTCACCATGTTGGGCAGGCTGGTCT</t>
  </si>
  <si>
    <t>ENST00000526550.1</t>
  </si>
  <si>
    <t>ENSG00000149177</t>
  </si>
  <si>
    <t>PTPRJ</t>
  </si>
  <si>
    <t>chr11:48040007-48040153</t>
  </si>
  <si>
    <t>TTGAACTCCTGACCTCAAGTGATCTGCCCGCTGCAGCTTCCCAGAGTGCTGGGATAACAGGCGTGAGCCACACCGCCTGGCCGCTTTTGCCTTTTCTTGACATTGCCAATGCATCCTGTCCCCGAGCGTCTCTGAGTTTTAAGTCTC</t>
  </si>
  <si>
    <t>chr11:48526575-48526780</t>
  </si>
  <si>
    <t>TATCATTGACCACTTTTTCTGTGACATGTACCCATTATTGGAACTGGCACACACTGACACCTACTTTATAGGCCTCACTGAGGTTGCCAATGGTGGAGGAATCTGTATGGTCGTGTTCATCCTTCTACTAATCTCCTATGGGGTCATCCTAATCTCCCTTAAAACTTATAGTCAGGAAGGGAGGCATAAAGCCCTGTCTACCTGCA</t>
  </si>
  <si>
    <t>ENST00000446524.2</t>
  </si>
  <si>
    <t>ENSG00000237388</t>
  </si>
  <si>
    <t>OR4A47</t>
  </si>
  <si>
    <t>chr11:49558467-49558640</t>
  </si>
  <si>
    <t>CGCTGCAGGAGTATAAGCCAGCCCTGCTCTGCGCTTCCAGCTGCGTCTGCCCAAGCGCGGCACGTGCTCCCGGCACTGGCGCGAGAGAGCGAGCGCCACCGCCGCGGGCCCCGCAGCCGTTCTGCCTGCTGTCACCGCTGCCTCCATCGCCGACACTAGCGCTCCAGCTGCAGC</t>
  </si>
  <si>
    <t>ENST00000534201.5</t>
  </si>
  <si>
    <t>ENSG00000205035</t>
  </si>
  <si>
    <t>LOC440040</t>
  </si>
  <si>
    <t>chr11:54850529-54850681</t>
  </si>
  <si>
    <t>AACTACTGCAGACTTAAATGTCCCTGTCTGACAGCTTTGAAGAGAGCAGTGGTTCTCCCAGCATGCAGCTGGAGATCTGAGAACGGGCAGACTGCCTCCTCAAGTGGGTCCCTGACCCCTGACCCCCGAGCAGCCTAACTGGGAGGCACCCCC</t>
  </si>
  <si>
    <t>ENST00000319760.8</t>
  </si>
  <si>
    <t>ENSG00000221840</t>
  </si>
  <si>
    <t>OR4A5</t>
  </si>
  <si>
    <t>chr11:54850681-54850833</t>
  </si>
  <si>
    <t>CCAGCAGGGGCACACTGACACCTCACACAGCAGGGTATTCCAACAGACCTGCAGCTGAGGGTCCTGTCTGTTAGAGGGAAAACTAAGAAACAGAAAAGACATCCACACCAAAAACCCATCCGTACATCACCATCATCAAAGACCAAAAGTAGA</t>
  </si>
  <si>
    <t>chr11:57463335-57463486</t>
  </si>
  <si>
    <t>CTGCAGCTCTAGCCATCCCCTGCTGACTTTAGAGGAGGGGGTGAGCAGAGAGGGTGGGGGAGGCTGCTACAAAGGGCTTTCCTCTGTCCATGAAGTAGTGGAGGGATGAAATGAAGGCTTCTGAGAAAGACAATGAAGGCGAGCTGTAGAGA</t>
  </si>
  <si>
    <t>ENST00000395120.2</t>
  </si>
  <si>
    <t>ENSG00000186907</t>
  </si>
  <si>
    <t>RTN4RL2</t>
  </si>
  <si>
    <t>chr11:57561483-57561781</t>
  </si>
  <si>
    <t>GAAGGAGATGAGAGGGGAGAAGGAAGGTTTCACAGAGGGTGCACTCTGTGAGCTGGGCCATGCAGAATGAACAGGAATCCATAAAGCAGAGAAGGGGAGAAGCACCAGGGCAGAGGGCCCAGATGGGAAACATAAGTACAGTATGTCCTGCAGAAGGTTAATAGGTAGTACAGGAAAAGGGTTCCAAGGTCAAGTACATTTGGTAAATCTCGGCTAAAGAGGTTTCTTCACTGGAGAACTTCCCACAGCCTTTAATATGCTATTGTGTATGGTGATTGACCAAGCTGTGGGCCCACAGC</t>
  </si>
  <si>
    <t>ENST00000528275.1</t>
  </si>
  <si>
    <t>ENSG00000156587</t>
  </si>
  <si>
    <t>UBE2L6</t>
  </si>
  <si>
    <t>chr11:57561947-57562115</t>
  </si>
  <si>
    <t>GGGCGATTTTACCCAGCCAGGGACATTCGGTAATATCTGGGAACATTGTTCCGTTGTCATAAATCGGGAGAGTGGATAGAGGCCAGAGATGCTGATAAACATCCTAACAAAGAATTATCTGGCCGAACAAGAGGGGAGACCGCTGCCCTGCAGGGTGAGTCTCAGGCCT</t>
  </si>
  <si>
    <t>chr11:57999242-57999411</t>
  </si>
  <si>
    <t>TTTAGAGGTTCCAGTTTTTCTGTTCTCTTTTTTCCCCATCTTTGTGGTTTTATCTACTTTTGGTCTTTGATGATGGTGATGTACAGATGGGTTTTTGGTGTGGATGTCCTTTCTGTTTGTTAGTTTTCCTTCTAACAGACAGGACCCTCAGTTGCAGGTCTGTTGGAATA</t>
  </si>
  <si>
    <t>ENST00000335397.3</t>
  </si>
  <si>
    <t>ENSG00000186509</t>
  </si>
  <si>
    <t>OR9Q1</t>
  </si>
  <si>
    <t>chr11:57999411-57999580</t>
  </si>
  <si>
    <t>ACCCTGCCGTGTGAGGTGTCAGTGTGCCCCTGCTGGGGGGTGCCTCCCAGTTAGGCTGCTCGGGGGTCAGGGGTCAGGGACCCACTTGAGGAGGCAGTCTGCCCGTTCTCAGATCTCCAGCTGCATGCTGGGAGAACCACTGCTCTCTTCAAAGCTGTCAGACAGGGACA</t>
  </si>
  <si>
    <t>chr11:57999580-57999749</t>
  </si>
  <si>
    <t>ATTTAAGTCTGCAGAGGTTACTGCTGTCTTTTTGTTTGTCTGTGCCCTGCCCCCAGAGGTGGAGCCTACAGAGGCAGGCAGGCCTCCTTCAGCTGTGGTGGGGTCCACCCAGTTCGAGCTTCCCGGCTGCTTTGTTTACCTAATCAAGCCTGGGCAATGGCGGACGCCCC</t>
  </si>
  <si>
    <t>chr11:58907097-58907239</t>
  </si>
  <si>
    <t>ACACCATAATAGTTTTAGGGTGGTTCTTTCCTGGCCTTGGAAAGTTTTCTCAGCCGGGGCTCTGATCAGTACACAGTTGAATACTTTAGGGGAAACCTCTTCATATATCCTGAGTTTTCTGTCTCTCTCTCTCTGCCTCTGCA</t>
  </si>
  <si>
    <t>ENST00000524629.1</t>
  </si>
  <si>
    <t>ENSG00000166840</t>
  </si>
  <si>
    <t>GLYATL1</t>
  </si>
  <si>
    <t>chr11:59372608-59372862</t>
  </si>
  <si>
    <t>TTCTGCAGACTTAAACGTCCCTATCTGACAGCTCTGAAGAGAGCAATGGTTCTTCAAGCATGGCGCTTGAGCTCTAAGAACAGACAGACTGCCTCCCCAAGTGGGTCCCTGACCCCAGTGTAGCCTAACTTGGAAACACCTCCCAGTAGGAGCTGACTGACATCTCAAACAGGCGGATGCCATTCTGGGACAAAGCTTCCAGAGGACAGATGAGGCAGCAATATTTGCTGTTCTGCAATATTTGCTGTTCTGCAG</t>
  </si>
  <si>
    <t>ENST00000641998.1</t>
  </si>
  <si>
    <t>ENSG00000176495</t>
  </si>
  <si>
    <t>OR5AN1</t>
  </si>
  <si>
    <t>chr11:60532613-60532774</t>
  </si>
  <si>
    <t>GCAGGCTTGCTTAGGTAAACAAAGCAGCCTGGAAGCTCGAACTGGGTGGAGCCCACCACAGCTCAAGGAGGCCTGCCTGCCTCTGTAGGCTCCACCTCTGGGGGCAGGGCACAGACAAACAAAAAGACAGCAGTAACCTCTGCAGACTTAAGTGTCCCTGTC</t>
  </si>
  <si>
    <t>ENST00000527948.1</t>
  </si>
  <si>
    <t>ENSG00000204979</t>
  </si>
  <si>
    <t>MS4A13</t>
  </si>
  <si>
    <t>chr11:60532774-60532935</t>
  </si>
  <si>
    <t>CTGACAGCTTTGAAGAGAGCAGTGGTTCTCCCAGCACGCAGCTGGAGATCTGAGAACGGGCAGACTGCCTCCTCAAGTGGGTCCCTGACCCCTGACCCCCGAGCAGCCTAACTGGGAGGCACCCCCCAGCAGGGGCACACTGACACCTCACACGGCAGGGTA</t>
  </si>
  <si>
    <t>chr11:60532935-60533096</t>
  </si>
  <si>
    <t>ATTCCAACAGACCTGCAGCTGAGGGTCCTGTCTGTTAGAAGGAAAACTAACAACCAGAAAGGACATCTACACCAAAAACCCATCTGTACATCACCATCATCAAAGACCAAAAGTAGATAAAACCACAAAGATGGGGAAAAAACAGAACAGAAAAACTGGAAA</t>
  </si>
  <si>
    <t>chr11:60853327-60853479</t>
  </si>
  <si>
    <t>CTGCAGGCAGCGGTCCAGGCTGATGGCGCTGAGCAGGAAGCCGCTGGCGAACATGTTGAGAAAGAAGATGGAGGAGTGCAGTTTGCAGAAGGTGGTGCCCAGCTCCCACGAGTGGCCCACGGCCAAGAAGTAGGTGAAGAAGGGCAGGGAAGC</t>
  </si>
  <si>
    <t>ENST00000332539.5</t>
  </si>
  <si>
    <t>ENSG00000183134</t>
  </si>
  <si>
    <t>PTGDR2</t>
  </si>
  <si>
    <t>chr11:60853584-60853737</t>
  </si>
  <si>
    <t>GGCCCAGCAGCGAGGCCAGCCCGTGCAGCAGCACGGCCGCGTGGTCGATGTAGCGGATGCTGGTGTTGCTGTGGCTCTGGAGACGGCTCATCTGCTCCAGGATGGGGCAGAGTGGCTTCAGTGTGGCGTTGGCCGACATCGTGGGGCTCTGCAG</t>
  </si>
  <si>
    <t>chr11:60934178-60934349</t>
  </si>
  <si>
    <t>GGAATCTAGCTTCCAGGCCCTTCAGAGAGTGAGCGCCCCCAGGGTCCCCGTAAGAGAGCGTCTCCCCTGCGGTCCACTTGGGAGCAAGAGCGGTGATCGAGGCACAGCGCCAGTCGGGAGTGGGCTGGGGCGGCTCGCCTGCAGGTGGAAGGGCCTGACCCCAAGAGGGGCG</t>
  </si>
  <si>
    <t>ENST00000538090.1</t>
  </si>
  <si>
    <t>ENSG00000006118</t>
  </si>
  <si>
    <t>TMEM132A</t>
  </si>
  <si>
    <t>chr11:60934349-60934520</t>
  </si>
  <si>
    <t>GGATGTCTGCGTTTGAGAAACAGGAGCTGCTGGTGATTAGGAGCCGCCGGGGACGAGCTGCGGGTCTCCAGCAGCTGGGCCCTGGGCAGGCTGGGGCCGCTCAGCGCTGACGGCCAGTCCCGGCCTCCCCGCCCTGCAGGCCTGCGGAACCCGCTGCAGAGGCGTCGGATGA</t>
  </si>
  <si>
    <t>chr11:60941975-60942274</t>
  </si>
  <si>
    <t>TTCTCAGAGGAAGCCGCTACCTGGCTGAACTGGGTGCCGAACACATGCTTTATCTCTCACCGTGTAGCTGCTGCCCTGGGCTCTCAGGGCCACAGAGATGTTGGCCGGGTTGGCTGGGAAAATGTTTGGGATGTGGAGGTGAAGACCCTGCAGGACATAGGTGGACTGCATCTGCCAAGAGAGACAGGGGTGAGGCTGGAACAGAAACGGCCATGCCCCCTCCCAACTCCTAGGTGGCATTCCTCAGCGCCGTACCACAGGACAGCTGGGCAGCTGTCCCCTCTCCCAGTCTCAGGGAGA</t>
  </si>
  <si>
    <t>ENST00000543406.1</t>
  </si>
  <si>
    <t>ENSG00000110446</t>
  </si>
  <si>
    <t>SLC15A3</t>
  </si>
  <si>
    <t>chr11:60942432-60942584</t>
  </si>
  <si>
    <t>GGTAAGCATGGATAAATGTTTGCTGAAATGGGAAAGATAATGGCTGCCCCCACAGGGAGTTCTCATCTGACACTGAAGCCAAGCTGAGTCCACAGGTTGACACAAGCACTGCATAGACATGGACTTGCCAGAATGGCTCTGGACACAGCTGCA</t>
  </si>
  <si>
    <t>chr11:60951828-60952123</t>
  </si>
  <si>
    <t>TCCTGCAGCTGTTTCTCCCTAACTCTCCCCTCTCCTCCCTCCACCTTGACCCTTCCTCGCACTCTTGTTCACACTGCGACCCTCCCTGCTTCACTTCGCTGCCCCTCCGCCTCCCTTTCCCCTCCCCGTTTGTCGCCCCTTCCTGTTGTCCCCTCTCCTTATGACTCCTGGCCTGCCCTGGGCGTGGGGTGGGGGCTCCCTCTGCCCCAGTCACCCTGCTGCCCCTTGCCGTCTTCTCCACCTCCTCCCTGTCCCCCTCACCCCCACTGCCTACACTCCCCTCTCAGTCCCCTGCA</t>
  </si>
  <si>
    <t>ENST00000681275.1</t>
  </si>
  <si>
    <t>chr11:61056900-61057046</t>
  </si>
  <si>
    <t>AACCCTGGTGCTCAACCCTAGTGGAGCTGCAGAAACTGCTGAGGTCTGTGCCTACCCCAGAATCCTGACTTAGCCTGGAGTGCTGCCTGCACAAAAGGATTTCTTATTTGAAGCTCCCCAGGAGATGCTGAACAGCCCCAAAGGAAG</t>
  </si>
  <si>
    <t>ENST00000505761.2</t>
  </si>
  <si>
    <t>ENSG00000013725</t>
  </si>
  <si>
    <t>CD6</t>
  </si>
  <si>
    <t>chr11:61057046-61057192</t>
  </si>
  <si>
    <t>GCCAGGCTGGATTTCAGGCTCCTCTGCCATGGAGCTGCAGCTTGGTTAGGGTCCGGGTGCTTCTCCCTGGATTACCTGGAGAACACCCATCGCCCCGTGTCCCTGGCAGGCTCACCGGCTCAGCCTTCCTTGACCCCCAGCCCCCTG</t>
  </si>
  <si>
    <t>chr11:61114039-61114339</t>
  </si>
  <si>
    <t>ACATTTTTACATTGCAACCCCCAACACACAAAAAGTGATCAGTGCATTCTGACATTCTCTTTTTTATTTATTTAAAACAAAACAAACAAAAAAAAACAGGGTCTTACTCTGTCACCCAGCTAGAGTGCTGTGGCATAATCATAGCTCACTGCAGGGTCCAACTTCTGGGCTCAAGCGGTCCTCCCACCTTGGCCCCCTTAAGTGCTGGGATTGCAGTCATAAGCCACCGTGCACGGCCTCTCTATTCTACTCCATTTCATTTTTAAAAAAATTGATGGCCTGAGTGCTGTGGCTCACACAT</t>
  </si>
  <si>
    <t>ENST00000544014.1</t>
  </si>
  <si>
    <t>ENSG00000110448</t>
  </si>
  <si>
    <t>CD5</t>
  </si>
  <si>
    <t>chr11:61542393-61542544</t>
  </si>
  <si>
    <t>CTGCAGCTGGCCCAGGCTCTGGCTGGTGGTGGGCTGGCTGGGCTGCCGGCCCCGCTGGTGCTGGCTCAGCGGCTGTTGCAGGCTCTGCTGCCGCATCAGGGTGCGGGGTCGCTGGCATTTCGGCTCTCCCGTGGAGCTGGGGATAGACTCAA</t>
  </si>
  <si>
    <t>ENST00000540906.1</t>
  </si>
  <si>
    <t>ENSG00000011347</t>
  </si>
  <si>
    <t>SYT7</t>
  </si>
  <si>
    <t>chr11:61542784-61542935</t>
  </si>
  <si>
    <t>GAGGCCCCAGGCCGGCTCTGCCCACCCACCTTCTGGCCCTGGCTCAGCTAGTGCCAGAATACCTCCTGGCTAGGCCGACCTCCCTGCCGGTCTGAGTGGGCTGCGAGTGCTGCTGAGGCTGCGTGGTGAAGGCAGGTCCCCTGGGCCCTGCA</t>
  </si>
  <si>
    <t>chr11:61727913-61728063</t>
  </si>
  <si>
    <t>AGAGGAGAGGGCTGGGTGGCTACTGCCAGGTCTAGGAGCCCTGGGCAGGGCCCTCAGGGTCACAGGGCCACATGGGGTCAGGCTCAGTGGGCGCTGTGGAGGTGCTGGGGAGAACCTGTCCAGGGGACCCCGAGCAGACACCTGCTTCTGC</t>
  </si>
  <si>
    <t>ENST00000278836.10</t>
  </si>
  <si>
    <t>ENSG00000124920</t>
  </si>
  <si>
    <t>MYRF</t>
  </si>
  <si>
    <t>chr11:61728063-61728213</t>
  </si>
  <si>
    <t>CAGCCTCCCAGCCCTGGGGGATTTACTCCTGGCCTCTCGTCCTCTCTCCTGCTCCCCTGCCACTGCCTCCTGCCTTCCTGGACCTCGTAGGATGCCTACTCAGAAATCGCCTACCTCTTTGCGGAGTTCTTCCGGGACCTTGACATTGTGC</t>
  </si>
  <si>
    <t>chr11:61728213-61728363</t>
  </si>
  <si>
    <t>CCATCCGACATCATTGCTGGCCTGGTGCTGCTCCGGCAGCGGCAGCGGGCCAAGCGCAACGCCGTGCTGGACGAGGTGAGCACCACCAGCCCCTTCTCCAGGTCACCTCTCCACACCACCCTTCTTTCAGGCCCCTTCCCTGTGGCCCCTG</t>
  </si>
  <si>
    <t>chr11:61785927-61786083</t>
  </si>
  <si>
    <t>CGTGGGGCTTGAGGAATGGGGGGTTTGCACAGTATGTGGTAGGGCTGGGGGCACAGTGTCAAGCAATGTCAGCAGGGAGTGCCATCTGCCCCGCACCCCCAGAGCCACCTCACCTTCCCACTGCCCTTCCACCCAGGGTCAGGCCAACTGCAGTTCA</t>
  </si>
  <si>
    <t>ENST00000539361.1</t>
  </si>
  <si>
    <t>chr11:62058494-62058783</t>
  </si>
  <si>
    <t>CACTGTTTGCCTCCCCCACTTGGACCTGGGTCTCATCCAGGCTCTGACCCAGCTGCCAATTGGTGGGAAATCAGAAAGTGAAGCCTGTGTTGAACCGAACCGCGAGGGTGCGACCGGCCAAATCCAGATTGTGGGAAACTGCAGGTCAACAGTTTCTGGAGAATCTGTTATTGGGCTCTGCCCTAGAGAAACTGTAGGGAAGGAACAGATCCTCCAGAAATTAAAGAGGCCAAACAGTCATCTCCAGTTAAACAATGAGCAAGACTACAGAGTTTAGTGATGTACACCTG</t>
  </si>
  <si>
    <t>ENST00000658933.1</t>
  </si>
  <si>
    <t>ENSG00000255553</t>
  </si>
  <si>
    <t>LINC02733</t>
  </si>
  <si>
    <t>chr11:62058850-62059094</t>
  </si>
  <si>
    <t>GGTGGCTCAGGCCTGTAATCCCAGCACTTTGGGAGGCTGAGGCAGGCAGATCACGAGGTCAGGAGTTCGAGACCATCCTGGCCAACATGGTGAAACCCCGTGTCTACTAAAAATACACAAATTAGCTGTGCGTGGTGGCACGTGCCTGTAATCCCAGCTACTCGGGAGGCTGAGGCAGGATAATCACCTGAACCAGGGTGTCAGAGGTTGCAGTGAGCCAAGATCGCACCACTGCACTCGAGCCT</t>
  </si>
  <si>
    <t>chr11:62140434-62140587</t>
  </si>
  <si>
    <t>GGCAGCTCCATGCTGTGGATGAGCGCAAACCTGGGAATAGGGCGACCCGATTGTTGACCCCGTCTTAGTGTGGTCTCCTGGCCATGTGACCTTGGACTGTTCACCTCCCTTCCTCTGAGTGGGCAGCAGAGGGTTGCTTAGGCTCTGCAGCCTC</t>
  </si>
  <si>
    <t>ENST00000528375.1</t>
  </si>
  <si>
    <t>ENSG00000149503</t>
  </si>
  <si>
    <t>INCENP</t>
  </si>
  <si>
    <t>chr11:62140587-62140740</t>
  </si>
  <si>
    <t>CTTTCAGTCTAGAGGCCTGTGGCCTGGGCCCGGTATTGTTCACCGGGGTGACTTTTGATGGGGTGTGGCTGGGCTGTGGCGGGCTGCCCTGTGATGCCGCCGCCCGCGCCTTGGCAGGAGGAAGCGCAGCTACAAGCAGGCCGTGAGTGAGCTG</t>
  </si>
  <si>
    <t>chr11:62140740-62140893</t>
  </si>
  <si>
    <t>GGACGAGGAGCAGCACCTGGAGGATGAGGAGCTGCAGCCCCCCAGGAGCAAGACCCCTTCCTCACCCTGCCCAGCCAGCAAGGTGAGCCAGGCACCTGCCCTCTCCTGGAGCCCTGACCCCCTTCAGTACCCTGCCCCGCCTGCCCACTTCTGA</t>
  </si>
  <si>
    <t>chr11:62406888-62407047</t>
  </si>
  <si>
    <t>GGAAAGACCTGCAGGTGCTGGTTTTGTGTAAGAGTCAGGCTTCCAGAACCCCCACCCCACCCCCAGACAAGAAAAGGATTCCCAGGGTGGCCAGGAGGTAAAGAGCAAGAGTTACTAAGTGTTGGTCCCTGCTGAGACCAGTGACCTTCTGTAAAAGGCT</t>
  </si>
  <si>
    <t>ENST00000534397.5</t>
  </si>
  <si>
    <t>ENSG00000149021</t>
  </si>
  <si>
    <t>SCGB1A1</t>
  </si>
  <si>
    <t>chr11:62407071-62407352</t>
  </si>
  <si>
    <t>AGCAGTGGCTCACACCTGTAATCCCAGCACTTTGGGAGGCTGAAGCGGGAGGATTGCTTGACCCCAGGAGTTTGAGACCAGCCTGGGCAACATGGTAAAACGCTGTCTCTACCAAAAAAAAAAAAAAAAAGCCAGGCATGGTGGCACATGCCCGTAGTCCCGGCAACTAGGGAGGCTGAGGTGGGAGGATTGCTTGAGCCCTGGAGGTTGAGGCTGCAGTGAACCATGATCACGCCACTGCACTCCAGCCTAGGCGACGAGCAAGACCCTGTCTCAAAATAA</t>
  </si>
  <si>
    <t>chr11:62653923-62654082</t>
  </si>
  <si>
    <t>GACTTTTTTTTTTTTTTTTTTTTTTTGAGACGGAGTCTCGCTCTGTCGCCCAGGCCGGACTGCGGACTGCAGTGGCGCAATCTCGGCTCACTGCAAGCTCCGCTTCCCGGGTTCACGCCATTCTCCTGCCTCAGCCTCCCGAGTAGCTGGGACTACAGGC</t>
  </si>
  <si>
    <t>ENST00000330574.2</t>
  </si>
  <si>
    <t>ENSG00000185085</t>
  </si>
  <si>
    <t>INTS5</t>
  </si>
  <si>
    <t>chr11:62654082-62654241</t>
  </si>
  <si>
    <t>CGCCCGCCACCGCGCCCGGCTAATTTTTTGTATTTTTAGTAGAGACGGGGTTTCACCTTGTTAGCCAGGATGGTCTCGATCTCCTGACCTCATGATCCACCCGCCTCGGCCTCCCAAAGTGCTGGGATTACAGGCGTGAGCCACCGCGCCCGGCCTCAAC</t>
  </si>
  <si>
    <t>chr11:62998709-62998912</t>
  </si>
  <si>
    <t>GCAGGCAGGCCCTCCTTCCCCACGTGCCCCCATCCCTGCTCTCTCCTGCAGCATGCATTTGTTTATGTAGTTCCTCCTCCCTGGAGTGCCCTTCCCTGACTCTGGGACTGGGTGCCCGGGGACACAGAGTTGGCCAGCCTGGGCAGGTATGGGCTCCCCTGTTTGGCCCTGGGGCACCTAAGGAAACAGATGAAGAGGAGAGGG</t>
  </si>
  <si>
    <t>ENST00000539841.1</t>
  </si>
  <si>
    <t>ENSG00000149452</t>
  </si>
  <si>
    <t>SLC22A8</t>
  </si>
  <si>
    <t>chr11:63550418-63550626</t>
  </si>
  <si>
    <t>CGCTGGGCCTTAGCTGCCTTCCCAGGGGGCAGGCCTCGGGACTGCAGCCTGCCATGCCTGAGCCTTCCCCCACCTCCGTGGGCCCCAGTGCACCCCGAGCCTCCCCGACGAGCGCTGCCCCCTGCTCCACAGCACCCAGTCCCATCAATCACCCAAGGGCTGAGGAGTGTGGGCGCACGCGCGGGACTGGCAGGCAGTTCCACCTGCAG</t>
  </si>
  <si>
    <t>ENST00000354445.2</t>
  </si>
  <si>
    <t>ENSG00000133321</t>
  </si>
  <si>
    <t>PLAAT4</t>
  </si>
  <si>
    <t>chr11:63915489-63915631</t>
  </si>
  <si>
    <t>TGGGGCTGCAGGCCAAGCCCCGGGCCTCCACCCCCACCCCACTTCACAGCCTGTCCTGCGGCTCACCAGGCTTGCACTCCGGAATTACGGCCTGGTAATTGGTTCCAACGCGGATCATGCTGTCTGTGGAGCCAGGGGGAGGC</t>
  </si>
  <si>
    <t>ENST00000301459.5</t>
  </si>
  <si>
    <t>ENSG00000167771</t>
  </si>
  <si>
    <t>RCOR2</t>
  </si>
  <si>
    <t>chr11:63915631-63915773</t>
  </si>
  <si>
    <t>CAGTCAGGACTCCAGGGAGGGCGGGCGGGAGGGAGGATGTGGCGGGCGGGGGAGGTGGCCGGCCTGGAGTTCTCCTTCCTGACCACCCAGGGCCCCCACCTTCCAGGAGGCTCACTTTTCCCTCATTGTACCCCAGTTACCTG</t>
  </si>
  <si>
    <t>chr11:63919638-63919842</t>
  </si>
  <si>
    <t>TCCTGCAGCCTGAGGCAGCGGAAGGGGCCAAGGAAGCTGGGCAGCGCGGCCGAGAACCCGGGGCCCTCACCTACCCGAGCTACCTCCGAGCTTGGCGCGAGCCGGAGGGCTCCCGGGAATGCCCTCCCCGCCATTTTCGCCGATGAGCTCGGGCTCACCCTTCCACTGGAAGCGACAGCGCCTTCTTTTCGAGGGCTGCAGGCCA</t>
  </si>
  <si>
    <t>chr11:64000749-64000906</t>
  </si>
  <si>
    <t>CTGCAGGGCCCGCGACCAGTCGCTGCCTCCGCCCGGGCCTCAGCGTCGGTGCGATCCCAAGGCCCACCTCCCCAGGCGGCGCCCCATCACGGGGCGGCGGCAAACCCTAGGACCCATTTTGCGGATGAGGAAACCGAGGCCACCTTGTTACAGGGTGA</t>
  </si>
  <si>
    <t>ENST00000536943.1</t>
  </si>
  <si>
    <t>LOC101927673</t>
  </si>
  <si>
    <t>chr11:64000906-64001063</t>
  </si>
  <si>
    <t>ATCAGATCTGTAGCTGGAGTCTGGGTCTTCCAGCCGCGCGGGGAGGTGAGCCCGACGCCCGGGCCCGAGTCTCCTGGCGCGCAAACCCCAGCTGGTTAATGAACCGCCTCGTTAGCGCATCCAGCTTAATTACGGCCCCGCATGGGCTTGTTTATCCG</t>
  </si>
  <si>
    <t>chr11:64001063-64001220</t>
  </si>
  <si>
    <t>GAGGGCGGCTGCAGGGCCTCGCGAGCGACCCTGGGGACCCGGGCGCAGATAAACAACCGGGGCGCAGCGGGAGGCATGGAGGAAACGCTCCAGCAGCCCAACCTCGCCAGGGCACCGCGCAGGAGAGGCGCGGCCTCAGGCAGGCCTGGGTCCAGCCC</t>
  </si>
  <si>
    <t>chr11:64012441-64012628</t>
  </si>
  <si>
    <t>CCCAAGCTGGAGTGCAGTGGTGTGATCTTGGCTCACTGCAGCCCCTGCCTATGGGGTTCAAGCAATTCTCCTGCCTCAGCCTTCTGAGTAGCTGGGATTACAGGTGTGTACCACCATGCCCAGCTAATTTTTGTATTTTTAGTAGAGACGGGGCTTCACCATGTTGGCTAGGCTTGTCTTGAACTCCT</t>
  </si>
  <si>
    <t>chr11:64012675-64012917</t>
  </si>
  <si>
    <t>AGGTGTGAGCCACCGCTCCTGGCCTTAATTTTTATATTTTTAGTAGAGACAGGGTTTCACCATGTTGGCCAGGCTGGTCTCGAACTCTTGACCTGAGGTGATCCACCTGCCTTGGCCTCCCAAAGTGCTGGGATTACAGGCATGAGCCACCATGCCCGGCCCCTTGTTCCTTGTTTTTTGAGACAGGGTCTAACTCTGTCACCCTGGCTGGAGGGCAGTGGCGCAATCATGGCTCACTGCAGC</t>
  </si>
  <si>
    <t>chr11:64016390-64016688</t>
  </si>
  <si>
    <t>CGCCCGCCCCTCTGCCGAGGAGTCCTGGCTCCCAGACAGGGCCTTCAGCTCTGCACACAGCTTTGCTACCCACCCCATCTGCCCAGACCATTGCAGCCCTTTCTGTAGAAAGGATGAGGGGACACAGAGCTGAGCTGGGTGGCCAGGCTGCAGGCCCAAGATGCCGTGAGGACGGCATGGACGCTGCTAAGTGGTGTCGGGCGGCTCCGAGTGGCTGGTCTCCCAGAGCTGACAGCTCTTCGCTTGGGGAATAATTAATTCCACCGCCCAAAAACCCAGGGCTGCAAGTTGCCATGTTA</t>
  </si>
  <si>
    <t>chr11:64210623-64210793</t>
  </si>
  <si>
    <t>ACTGGTCAGACCATGCTATTTGGTGGGAACAGAAGAGGCAGTGGCTGCTGCAGACCCACTGGACACTGGACAAGTACGGGATCCTGGCCGACGCACGCCTCTTCTTTGGGCCCCAGCACCGGCCCGTCATCCTTCGGTTGCCCAACCGCCGCGCACTGCGCCTCCGTGCCA</t>
  </si>
  <si>
    <t>ENST00000698875.1</t>
  </si>
  <si>
    <t>ENSG00000149781</t>
  </si>
  <si>
    <t>FERMT3</t>
  </si>
  <si>
    <t>chr11:64210793-64210963</t>
  </si>
  <si>
    <t>AGCTTCTCCCAGCCCCTCTTCCAGGCTGTGGCTGCCATCTGCCGCCTCCTCAGTAAGTTGCCCGGCTGATTCCCCTGGCCCACGAGGGTGATGCAAAGAGGCAGGTTCCCCCGTTTCCAGGCCCAGCTCTGTTGACGCTGTCCTTGCTGTCTGGGTTGCCACCCTGCCTGC</t>
  </si>
  <si>
    <t>chr11:64241983-64242173</t>
  </si>
  <si>
    <t>GCTGGGTGTGGCGTGAGTGGGGCCGCCCAGTCGGGGCAACTGCAGTGCAGCCAGATAGGGTCTGGACTTTGCGTAAAGGGACAGGCGGGAACTGAAGAGCGGAGGTGGGGACTGGGAGGGAGGGAAGGTATGGGGGTGAGCAAAGGGGCGGGTCCCTGGCTGCTGTGGCCTCCCCTGACCCCCTCCCCCCG</t>
  </si>
  <si>
    <t>ENST00000652094.1</t>
  </si>
  <si>
    <t>ENSG00000173486</t>
  </si>
  <si>
    <t>FKBP2</t>
  </si>
  <si>
    <t>chr11:64242329-64242629</t>
  </si>
  <si>
    <t>TACTCTCCCTGCCCTCCCCCACGTTCAGTCGGTCGGTCGGGGTCTGTGCCCACAGAGACATGAGGCTGAGCTGGTTCCGGGTCCTGACAGTACTGTCCATCTGCCTGAGCGCCGTGGCCACGGCCACGGGGGCCGAGGGCAAAAGGAAGCTGCAGATCGGGGTCAAGAAGCGGGTGGACCACTGTCCCATCAAATCGCGCAAAGGGGATGTCCTGCACATGCACTACACGGTGAGTGGGTTGGGCGGGCCTTTTGGGAGTGGGTGGGGCTTCCGAGGACCAGAGAGTGCTTGGGAGTCTGG</t>
  </si>
  <si>
    <t>chr11:64449809-64450108</t>
  </si>
  <si>
    <t>TCCCCGCCCCTCTGCCCTCACATCCTGGGCGGCTTGTCCCAGGATGAGCCCTCCCCTAGTAAATCCCTGTCTTGGGCTCTGTTTTCAGACAGCTGAAGGCAGGGAACAGCAGGAGGGGCCCCAGGAAGCTGGCCCCAAGGACGGGATGCTGCAGGAGGATGCCCCGCTGGCCCCTGGTGACTGGAGCCCGTTGCGGAGGCCCCTGGCACGAGGTGGCAGAGCAGCTGCTCAGGCCTCCGCCTGTGGTCACCTGGGACAGGACTCAGGTGGACGGGGATGCCCGGCTCGTTTAATATCACT</t>
  </si>
  <si>
    <t>ENST00000316124.3</t>
  </si>
  <si>
    <t>ENSG00000181908</t>
  </si>
  <si>
    <t>LINC02724</t>
  </si>
  <si>
    <t>chr11:64450325-64450614</t>
  </si>
  <si>
    <t>GAGAAGGCCAAATTTCCAGCCCAGGGAAGTCCCTTCTCCAAAGTCAGGGCCCCAAAGGGAAGGGTGGGGTCCCTGATATCTGAGATGGACTATCTGAGGAGACACTCTTGAGACATTGAACCCCCAGATTCTCCTGTACCTCCTGGCCTGCAGAAGTGACCCATTGCCTCTGTTGGAAGACAGAGGTCCTCTTTTGCTTAAAGACCATGCAGAAACTAAGGGAAGGGACCTTACAAGATAAGGAGTTCCTCTCTCCAGCATCTGTCCCCACCTCCCCTCCTGACCACCAG</t>
  </si>
  <si>
    <t>chr11:64687319-64687480</t>
  </si>
  <si>
    <t>GGGAGTTTCGGAGTGCAGATTCTGCAGATCCCCTCCCCTCCACACACAGCCTGCTTCTCTCTCTCTAGGCAGGCTGCCCACAGCCTCTGTCCTCACTGCCTCCGGATGCCAAGGCACCAGCTGCTGCCCCAGAGCCTGGCACAGCACTCACTGCAGCTGGCA</t>
  </si>
  <si>
    <t>ENST00000466324.2</t>
  </si>
  <si>
    <t>ENSG00000110076</t>
  </si>
  <si>
    <t>NRXN2</t>
  </si>
  <si>
    <t>chr11:64687480-64687641</t>
  </si>
  <si>
    <t>AAGGCCCGGTTTCCTGAGGCCACAGGGCAGCAAGGCTGGTGGGGGCCTGGGCAACATCGGGACAGTCTGAATCCCTTCCTCTGTCTACTTATGGTACCAGCGGGGAGGGCCAGAAAGCAAAAGTGAGGACCCCAGCAGAGACAAGAGGGTAAGGCGGGGAAG</t>
  </si>
  <si>
    <t>chr11:64726144-64726325</t>
  </si>
  <si>
    <t>TAGTTCCCATTGTCAGGACTGCTGTCTGGAGTCTCCTGATCCCAGGGGCAGCCCGGCCCAGCTTCAGAACCTTTAGTAAACTCCCAGACCAGCCTCAGAAGTGGCCTTAGCCTTCTTTAGGTAGCAGTGACCCCCAAAACCTCCGTGCTGCAGGCTCAGGAGGGAAGAGCTGGGTTGGGAGA</t>
  </si>
  <si>
    <t>ENST00000265459.11</t>
  </si>
  <si>
    <t>chr11:64726325-64726506</t>
  </si>
  <si>
    <t>AAGCCACCACCGGAGGCTGAAAGCAGGATCAATATGCATTTCCTCTGGAAGTCACTGTCCTTCCGGCTGGCAGCAGCACCAGGCCAGGAGGCTGCAAGGCGGAGGAGTGCAGCCCCCACCCTGAGGCACAAGCCCAGCAGGGCCCTCGGACTGCCCAGGGCCCTCCCTCCCTTCCCCGACAG</t>
  </si>
  <si>
    <t>chr11:64726506-64726687</t>
  </si>
  <si>
    <t>GCCAGCAACTCTGTGCTGCCCCTCTCCCTCCCACGATTCCTGCAGTGAGGGCCCTGTTACTGGAAGCGTCCAAGCAGGGGCTGAAAGGCCCCCTGTCCAGCAAGGGAATTTCGGCCATGGGCTGAAGGCTTTGGGTATGCATGACTGGCCCTGCAATTCTCGGGTGCAGACCTACTAGTTTC</t>
  </si>
  <si>
    <t>chr11:64838483-64838652</t>
  </si>
  <si>
    <t>TGGGCCAGCGGATGGTGGCTGGAACGGGTCAGTCTGGGAGTCCATAAATCATAAGCCCCGGTGTCTGAAGGCCTCACCCCCAGCCCACCCCAGGGGACTTCAGAGGGAGGGTTCCCCCAGCCAACAAGGGGGTAGGGCAGCTCCCCTCCTGCAGTGGCCTTTGCCACTCA</t>
  </si>
  <si>
    <t>ENST00000480767.1</t>
  </si>
  <si>
    <t>ENSG00000171219</t>
  </si>
  <si>
    <t>CDC42BPG</t>
  </si>
  <si>
    <t>chr11:64903549-64903700</t>
  </si>
  <si>
    <t>GTCCCTCAGAGGGGAGGGAGCCCAGTCCCGGCCCTGCCCACCTCGCCGCAGGTCCAGGGTCTCCACCTCACACTTGTCGGACAGGTACAAGGCGGAGTCATCGAGGATGAACCTGGGGGGGAACAGGGCTGAGAAGGGCCCGGGCACCGCTG</t>
  </si>
  <si>
    <t>ENST00000617008.1</t>
  </si>
  <si>
    <t>ENSG00000274314</t>
  </si>
  <si>
    <t>MIR6749</t>
  </si>
  <si>
    <t>chr11:64903700-64903851</t>
  </si>
  <si>
    <t>GCAGGGGGCAGCTCCACGGGAGCCGAGCAGAGGGGTCCCAAGCCCACAGGAGGTGGTATGGACAGGCCCCTCCAGCCTCAGCGTTCCTGCCTGCACAATGGGGAGAAGGCCCAGACAGCAGGCAGTGGGAAGCGGGCAGCACTTGCAGCTCT</t>
  </si>
  <si>
    <t>chr11:65225634-65225812</t>
  </si>
  <si>
    <t>TTCGTCCACCTTCCTCTTTCCGCGAGGGAGAAACAGATCCTGAGTTCAAAATTCCAGAGCTGAAAGTCCTCTCTTGGATCCTTCTGGAAACAGCAAAAGCCCGTTTTTGCTGAGAAAGTGACTCGGCAGCTATCCGGAGCTCTCTGCCTGCAGGTGGGGCCATTCTCCTATGGAGCCGA</t>
  </si>
  <si>
    <t>ENST00000534471.1</t>
  </si>
  <si>
    <t>ENSG00000197847</t>
  </si>
  <si>
    <t>SLC22A20P</t>
  </si>
  <si>
    <t>chr11:65225812-65225990</t>
  </si>
  <si>
    <t>ACCCGACCCGCTCAAAGCTGCCCCGGGAACCGCAGGTTTGGTTCGCGCACGCCGGGACTTGCCAACCGCACCCGAAAAATCGGGGCCATGTCCAAATGTTTCGCTTCGCTGCCGGCAGGGAGCCGCGCCGGGCTCGCTCCTGGGATCAACTGCACAGTCCTGGCTTTGGGGAGCGGGAG</t>
  </si>
  <si>
    <t>chr11:65226075-65226365</t>
  </si>
  <si>
    <t>AGGATGGGGGAGGAGAAAGAGGAAGTGTTAGGAACTGGTGAACTTTCACAAACTTCCACAAACCCTATTGTAAATGCCTTCAATTAACTGGGATTTTTTTCTTTACTGGTTGATTGATTTAAGACAAGGTCTTGCTCGGGCACCCAGGCTGCAGTGCAGTGGCACAATCATAGCTCACTGCGGCCTCGACCTCCCAGGCTCAAACGATCCTCCCACCTCAGCCTCTGTAGTAGCTAGGACTACAGGTGCCTGCCACCAAGCCCGGGCTCATTTTTAAAAATAGAGATGGGG</t>
  </si>
  <si>
    <t>chr11:65584748-65584926</t>
  </si>
  <si>
    <t>CACCCTTTGGTAACGGGGTGGACGGTGTGCCGTTGCTAAGCAACGCGAGGGCGGGCCTTGTTGCTGGATTTCCCTCGCTAGGAGGGGGCGGTGTTGCTAGGCAAAACCCGGGGTGCCAATCCCGGGGACCCCCTCCGTGGGGCGGCACTGCAGCGTTGCCGGGTGGCGCGGGCCACCGC</t>
  </si>
  <si>
    <t>ENST00000529099.5</t>
  </si>
  <si>
    <t>ENSG00000173442</t>
  </si>
  <si>
    <t>EHBP1L1</t>
  </si>
  <si>
    <t>chr11:65584926-65585104</t>
  </si>
  <si>
    <t>CCGCCGCTGACCCCGAGTGCACCCTTCCCCTAGGCCTTCGATGGCTTCGCGGCTCTGGGCGTGTCGCGGCTGCTGGAGCCCGCGGACATGGTGCTACTGTCGGTGCCCGACAAGCTCATCGTCATGACGTACCTGTGCCAGATCCGCGCCTTCTGCACCGGGCAGGAGCTGCAGCTGGT</t>
  </si>
  <si>
    <t>chr11:65607226-65607524</t>
  </si>
  <si>
    <t>CCCCGCAGCCAATGGCGGGGGACGCCCCGGGGCCCGGCCCTCACCGAGTGGCATGCTGATACGCTCGCCGCCGTCGCGCGCCCGGAGCTTGCTGCGCTTGAATGTCCCGCGGCGGCGGCGCACGTGCGGTCGCTCGCGGTCCACCTGCTGCAGCAGCAGCGTCAGCTCGCGCTCGAACACCTCTAGCTCCCACTGGGCCAGCAGGTGCTCGCGCCGCCGCAGCTGCTCCGCCTGTGACCGCTGCTCGCGCGCCGCTCGCGTCAGCTCCTCCTCGCGGCTCAGTAGTTCCTGCGCCCGAG</t>
  </si>
  <si>
    <t>ENST00000532507.5</t>
  </si>
  <si>
    <t>ENSG00000173327</t>
  </si>
  <si>
    <t>MAP3K11</t>
  </si>
  <si>
    <t>chr11:65607617-65607916</t>
  </si>
  <si>
    <t>GCTGGGTCCCTTGATTCCTCGCACCTTTTCCTTGGCTCGCAGCTCGTCGAAGAGACCCTGGATCTCGCGCTTCCAGCCTTCCTGCATGGAATGGAAGGAGTCCCGCGGCATTTCCCGTAGGACCTGTGCCTCCAGCGCCTCCAACTGCTGCAGGATGGAGGCGAAGTCGGGCCTGCGGTGGGGGTCCTGCGCCCAGCAGTCTAGGGGCACGGCGTGCAGCGGGGACAGAATAAGAAGGGGTCCGTGGGTGGATGTGTCCTGGGCCAGGGAGCTCTGTACCTCACCTGCCCTCCCCGTCCT</t>
  </si>
  <si>
    <t>ENST00000533032.1</t>
  </si>
  <si>
    <t>chr11:65650321-65650475</t>
  </si>
  <si>
    <t>CTCATTAGCTGGGGCTGGGAGTCAGCTGGTGCACTGCCCCCTGCCTTGGTCCTGCTGAGTCTTGACCCCCATGTCTTCAGGCCAGAGCCTGGGAACCTCTCAGAGAAGGTCTCTCACTTGGAGTCCATGCTCAGGAAGCTGCAGGAGGACCTGCA</t>
  </si>
  <si>
    <t>ENST00000528699.1</t>
  </si>
  <si>
    <t>ENSG00000213445</t>
  </si>
  <si>
    <t>SIPA1</t>
  </si>
  <si>
    <t>chr11:65650475-65650629</t>
  </si>
  <si>
    <t>AGAAGGTGAGGGGTGGGCTGAGCTTGGGGGGAGTCACAGGGCTGCCCCAGGAAAGGGGCTGGCGGCTCTGACTCCTGTCTCCCCGGCACCCCAGGAGAAGGCGGACAGGGCGGCCCTGGAGGAGGAGGTGCGGAGCCTGAGACACAACAACCGGC</t>
  </si>
  <si>
    <t>chr11:65650629-65650783</t>
  </si>
  <si>
    <t>CGGCTGCAGGCGGAGTCTGAGAGTGCAGCCACACGCCTCCTCCTGGCCTCCAAGCAGCTGGGCTCACCCACCGCCGACCTGGCCTGAGCCGTCTGGAACCACCTGGGCCCCTGAGGGCACTGTGGTCACACTGGGCCCTCCTCAGGAACTCTCCC</t>
  </si>
  <si>
    <t>chr11:65886843-65886993</t>
  </si>
  <si>
    <t>GCGTACCAAAAAGGCTTGTGGAGAAGGTGGCATCTCACCTCTTGTCTTGGATTTCAAGGGGTAGATATTGCCAAGAACAGTACCCTCCAGGTAGAAGCAACATGAGTAAAGGAAAGCCTGGGGCTGGAGAAATGTAAGCCTAGAGAGGTCT</t>
  </si>
  <si>
    <t>ENST00000532934.5</t>
  </si>
  <si>
    <t>ENSG00000172500</t>
  </si>
  <si>
    <t>FIBP</t>
  </si>
  <si>
    <t>chr11:65886993-65887143</t>
  </si>
  <si>
    <t>TGCAGGGATGAGATAACAGGACAGTCCATAGGTCAAAGCCAAGGAGTGCAGCTGCTACCCAGGAGGCAGTGGGAGCCAATGAAAGTTTATCAGGGGTCTGATAAAATTTCAGGTCATTCTGAAAGGTCACTCTGGCCATACAGTACAGGAT</t>
  </si>
  <si>
    <t>chr11:65958874-65959058</t>
  </si>
  <si>
    <t>CCCCTGCAGGCGCCAGGAGCGACAGCGCTTTGCTGAGTACCAGGCGGAGCTGCAAGGCATCCAGCACAGGGTGCAGGCCCGGCCCTTCCTGTTCCAGCAGGCTATGCAGGTGAGGCTGGCACCTGGGCAAGCACATAGCTGCCCCCTGTGAAGAGCTGGCTGAGTGGGTAGGGAAGCAGGATGCG</t>
  </si>
  <si>
    <t>ENST00000532333.5</t>
  </si>
  <si>
    <t>ENSG00000175467</t>
  </si>
  <si>
    <t>SART1</t>
  </si>
  <si>
    <t>chr11:66319562-66319703</t>
  </si>
  <si>
    <t>AGAAAAGAGGAGAGGAGAGGAGGGGAGGGGAGGGGAGAGGCGAGCGGGAGAGAAAAAGAAAAGAAGGAAAGATGTTGGGAACAAGCCCCCCAAAATTTGGCCATAAACTGGCCCCAAAACTGGCCATAAACAAAATCTCTGC</t>
  </si>
  <si>
    <t>ENST00000311330.4</t>
  </si>
  <si>
    <t>ENSG00000174807</t>
  </si>
  <si>
    <t>CD248</t>
  </si>
  <si>
    <t>chr11:66319703-66319844</t>
  </si>
  <si>
    <t>CAGCACTGTGACATGTTCATGATGGCCATAACGCCCACACTGGAAGGCTGTGGGTTTACCAGAATGAGAGCAAGGAACACCTGGCCCCGCCCAGGGCGGAAAACCGCTTAAAGGCATTCTTAAGCCACAAACAATAGCATGA</t>
  </si>
  <si>
    <t>chr11:66319844-66319985</t>
  </si>
  <si>
    <t>AGTGATCTGTGCCTTAAGGACATGCTCCTGCTGCAGTTAACTAGCCCAACCTATTCCTTTAATTCAGCCCATCCCTTCGTTTCCCATAAGGGATACTTTTAGTTAATTTAATATCTATAGAAACAATGCTAATGACTGGCTT</t>
  </si>
  <si>
    <t>chr11:66841992-66842291</t>
  </si>
  <si>
    <t>AGCTTGAGACTAGCCTGGGCAACACGGTGAGACCCCTGTCTCTACAAGTAAAAAAAATTAGCCGGTGTGGTGGCATGCGCCTGTGGTTCCTGGTACTCTGGAAGCTGAAGCTGAGGCAGTAGGATCGCTTGAGCCCAGGAGGTCGAGGCTGCAGTGAGCCAGGACTGAGCCACTGCACTCCAGCCTGGGCAACAGAGCAAGACCTTGTCTCAAAAAAACAAAAGGTCAGCTCAGGTATCTCCTCATGGAAACCCTTCTTCACATCCAGAGGTGGTCGGCTTCCTTCTCTATTCTAACCCT</t>
  </si>
  <si>
    <t>ENST00000533277.5</t>
  </si>
  <si>
    <t>ENSG00000173653</t>
  </si>
  <si>
    <t>RCE1</t>
  </si>
  <si>
    <t>chr11:66852756-66852908</t>
  </si>
  <si>
    <t>CTGCAGGGACAACGGGGTCCGTGGGGCTGGGGCTGGCCTTGACGGGAATCGGGGTGGTTGGACCGTTTACCATGACATGGCCTGGGGAGAAAGCGGGCAGTGGGTCAGGGTGGGCTGGGCAGAGGCTGAGTCGAGGGCAGCAGTGAGAGTGGC</t>
  </si>
  <si>
    <t>ENST00000530259.1</t>
  </si>
  <si>
    <t>ENSG00000173599</t>
  </si>
  <si>
    <t>PC</t>
  </si>
  <si>
    <t>chr11:67064043-67064209</t>
  </si>
  <si>
    <t>TTGCAGTGAGCCAAGATCACGCCACTGCACTGCAGCCTGGGTGACAGAGTGAGACTCCGTCTCAAAAAAAAAAAAAAAAAAAGGCCGGGCGCGGTGGCTCACGCCTGTAATCCCAGCACTTTGGGAGGCCGAGGCGGGTGGATCACGAGGTCAGGAGATCGAGACCA</t>
  </si>
  <si>
    <t>ENST00000532559.1</t>
  </si>
  <si>
    <t>ENSG00000173156</t>
  </si>
  <si>
    <t>RHOD</t>
  </si>
  <si>
    <t>chr11:67064209-67064375</t>
  </si>
  <si>
    <t>ATCCTGGCTAACACGGTGAAACCCCGTCTCTACTAAAAATACAAAAAATTAGCCGGGCGTGGTGGCGGGCGCCTGTAGTCCCAGCTACTCAGGAGGCTGAGGCAGGAGAATGGCGTGAACCTGGGAGGCGGAGGTTGCAGTGAGCCAGATCACGCCATTGCACTGCA</t>
  </si>
  <si>
    <t>chr11:67258678-67258826</t>
  </si>
  <si>
    <t>CCTGCAGAGGCACCCAGTGGTACACTCCTTAGAATGGGCTGGGGCATCTCTAATCTTTCATCCCCACAACTGCCAAGCCATCAGCCAGTGCCAATTCCATCTGCTAAAGCTGCAGAAAGTAGCTGAGCAGGGTCTGGCCCAGGCAGGCT</t>
  </si>
  <si>
    <t>ENST00000524657.1</t>
  </si>
  <si>
    <t>ENSG00000173120</t>
  </si>
  <si>
    <t>KDM2A</t>
  </si>
  <si>
    <t>chr11:67308164-67308307</t>
  </si>
  <si>
    <t>CTGCCTGCAGATCCGCCAGGCTCTGGAGCTGCGCCTGGGGCTCCCCCTCCAGCAGTACCGTGACTTCATCGACAACCAGATGCTGCTGCTGGTGGCACAGCGGGACCGAGCCTCCCGCATCTTCCCCCACCTCTACCTGGTGAG</t>
  </si>
  <si>
    <t>ENST00000527821.2</t>
  </si>
  <si>
    <t>ENSG00000172830</t>
  </si>
  <si>
    <t>SSH3</t>
  </si>
  <si>
    <t>chr11:67308307-67308450</t>
  </si>
  <si>
    <t>GCTTCAGCCAGGCCTGGGCCATGGGGACCGCTGGCAGCTGTGAGGGCGGCAGGCCAGGAGCAGAGGCTGGAGGAGAGGAGAAATGTGCTGTTCCCTCTCTCCCAGGGCTCAGAGTGGAACGCAGCAAACCTGGAGGAGCTGCAG</t>
  </si>
  <si>
    <t>chr11:67476295-67476457</t>
  </si>
  <si>
    <t>CTCGGGGACCTGCAGCCCGCCATGCCTGAGCCTCCCCACAGCCCCGCCGTGGGCTCCTGCGCAGCCTGAGCCTCCGCGACGAGCGACGCCCCCTGCTCCAGGGCGCCCAGTCCCATCGACCACCCAAGGGCTGAGGAGTGCGGGCGCACGGTGCGGGACTGGC</t>
  </si>
  <si>
    <t>ENST00000279146.8</t>
  </si>
  <si>
    <t>ENSG00000110711</t>
  </si>
  <si>
    <t>AIP</t>
  </si>
  <si>
    <t>chr11:67476457-67476619</t>
  </si>
  <si>
    <t>CAGGCAGCTCCACCTGCAGCCACGGTGCGCGATCCACTGGGTGAAGCCAACAGAGCTCCTGAGTCTGGTGGGGACTTGGAGAACCTTTACGTCTAGCTAAGGGATTGTAAATACACCAATGGGCACTCTGTATCTAGCTCAAGGTTTGTAAACACACCAATCA</t>
  </si>
  <si>
    <t>chr11:67490634-67490837</t>
  </si>
  <si>
    <t>GAATGGTGTATTGGGGGTGGGGTGGCATCCTCAGGTCAGGGAGGGCTCTCTCTCCCCTGTGGGCCCATGGTGCCAGGAGACATGAGGGCAGGCAGCTGGCCAGGATCCCCCCTCATGCCCTTGCATGCCCACTGCCCACTGGCCTCCCCTGCAGACAACGTCAAGGCCTACTTCAAGCGGGGCAAGGCCCACGCGGCCGTGTGG</t>
  </si>
  <si>
    <t>ENST00000618442.1</t>
  </si>
  <si>
    <t>ENSG00000276769</t>
  </si>
  <si>
    <t>MIR6752</t>
  </si>
  <si>
    <t>chr11:67490837-67491040</t>
  </si>
  <si>
    <t>GAATGCCCAGGAGGCCCAGGCTGACTTTGCCAAAGTGCTGGAGCTGGACCCAGCCCTGGCGCCTGTGGTGAGCCGAGAGCTGCGGGCCCTGGAGGCACGGATCCGGCAGAAGGACGAAGAGGACAAAGCCCGGTTCCGGGGGATCTTCTCCCATTGACAGGAGCACTTGGCCCTGCCTTACCTGCCAAGCCCACTGCTGCAGCT</t>
  </si>
  <si>
    <t>chr11:67493277-67493435</t>
  </si>
  <si>
    <t>AGCGGGCCGCTGCAGTCAGGCAGGGCCCGGGCCGATCCAGTTGGGAACAGATGGGCCTCCGCCGATCCGGGGGTGGAGGGTAAGGGGGAGCGGGGGCGGGGTCAGGACCCGGAGCCTCCCCCAGCCGCCGCACCTCCTGCACCAGGCTCTGCAGAAACA</t>
  </si>
  <si>
    <t>ENST00000526450.1</t>
  </si>
  <si>
    <t>ENSG00000110697</t>
  </si>
  <si>
    <t>PITPNM1</t>
  </si>
  <si>
    <t>chr11:67609440-67609610</t>
  </si>
  <si>
    <t>GGGCCCCTGCAGGCCCAAGTATCTGGTGGTGAACGCAGACGAGGGGGAGCCGGGCACCTGCAAGGACCGGGAGATCTTACGCCATGATCCTCACAAGCTGCTGGAAGGCTGCCTGGTGGGGGGCCGGGCCATGGGCGCCCGCGCTGCCTATATCTACATCCGAGGGGAATT</t>
  </si>
  <si>
    <t>ENST00000533919.5</t>
  </si>
  <si>
    <t>ENSG00000167792</t>
  </si>
  <si>
    <t>NDUFV1</t>
  </si>
  <si>
    <t>chr11:67609610-67609780</t>
  </si>
  <si>
    <t>TCTACAATGAGGCCTCCAATCTGCAGGTGGGTAGGGAGAGATGTAGACAGATGAGAAGGTGTTCAGTGTGCACTCACACACCCCTCACCCAGCACAGTTGTTCTGAGGTGTTAGTACCTGGTCTGTCAGTGGTTGAACTGGGGGAGTGGTGGCCAGTCCTGCATGCATCCC</t>
  </si>
  <si>
    <t>chr11:67619153-67619303</t>
  </si>
  <si>
    <t>CCGGGCAATGAGGGGCTTAGCACCCGGGCCAGCGGCTGTGGAGGGTGTACTGGGTCCCCCAGCAGTGCCAGCCCACCGGTGCTGCGCTTGATTTCTCGCCGGGCCTTAGCTGCCTTCCTGCGGGGCAGGGCTCAGGACCTGCAGCCCGCCA</t>
  </si>
  <si>
    <t>ENST00000514950.1</t>
  </si>
  <si>
    <t>DOC2GP</t>
  </si>
  <si>
    <t>chr11:67619303-67619453</t>
  </si>
  <si>
    <t>ATGCCTGAGCCTCCCACCCCCTCCGTGGGCTCCTGTGTGGCCCGAGCCTCCCCGATGAGCGCCGCCCCCTGCTCCATGGCGCCCAGTCCCATCGACCACCCAAGGGGTGAGGAGTGCGGGTGCATGGCGCGGGACTGGCAGGCAGCTCCAT</t>
  </si>
  <si>
    <t>chr11:67619453-67619603</t>
  </si>
  <si>
    <t>TCTGCAGCACCGGTGCAGGATCCACTGGGTGAAGCCAGCTGAGCTCCTGAGTCTGGTGAGGATATGGGGAACCTTTGTATCTAGCTCAGGGATTGTAAATACACCAATCAGCACCCTGTGTCTAGCTCAGGGTTTGTGAATGCACCAGTGG</t>
  </si>
  <si>
    <t>chr11:67909061-67909216</t>
  </si>
  <si>
    <t>AAACCTGCAGTCTAAGCCACTGAATAACTCACAGACACCACTCATGCCAATTACAGCTGAAGAAATCATATGCAGACTATACCACTGTACCCACCCAGAATCAAAGCCAAAGTGTGATATCCAATGAACACTGTAGATACAGCTATAAGAAAAGGT</t>
  </si>
  <si>
    <t>ENST00000533670.1</t>
  </si>
  <si>
    <t>LINC02754</t>
  </si>
  <si>
    <t>chr11:67963466-67963628</t>
  </si>
  <si>
    <t>GCAGGGCTTGGGACCTGCAGCCTGCCATTCCTGAGCCTCCCCCCTCCATGGGCTCCTGTGCGGCCCGAGCCTCCCCGACGAGCACCGCCCCCTGCTCCACGGCGCCCAGTCCCATCGACCACCCAAGGGCTGAGGAGTGTGGGTGCACAGAGAGGAACTGGCA</t>
  </si>
  <si>
    <t>ENST00000527543.2</t>
  </si>
  <si>
    <t>LOC112268076</t>
  </si>
  <si>
    <t>chr11:67963628-67963790</t>
  </si>
  <si>
    <t>AGGCAGCTCCACCTGCAGCTCCTGTGCAGAATCCACTGGGTGAAGCCAGCTGGGCTCCTGAGTCTGTTGGGGACTTGGAGAAAATTTATGTCTAGCTAAGGGATTGTAAATACACCAATCTGCACTCTGTATCTAGCTCAAGGTTTGTAAACACACCAATCAG</t>
  </si>
  <si>
    <t>chr11:68402243-68402386</t>
  </si>
  <si>
    <t>CATACAGTTCTGCAGGCTCATGGATCATCAGAACCACGTCCTATCTCACGCGGCTGTATGCTTCCGTTGGTTCAGGTGTTTTTACCTTGACAGTATTTTCTCCTCGGTGGCTTTTGCGGTGGTTGCTTTTAATCAGCATTGACT</t>
  </si>
  <si>
    <t>ENST00000528890.1</t>
  </si>
  <si>
    <t>ENSG00000162337</t>
  </si>
  <si>
    <t>LRP5</t>
  </si>
  <si>
    <t>chr11:68402386-68402529</t>
  </si>
  <si>
    <t>TCTTCAAGAAAAATATTTAGCTGCTACATCTCAGAGGAGACAGGGTGGAAAGCATCTGAGACCTGCAGGCTCAGACTTAGAACCAGAAGTGCCCTCAGAGTTCATCCGGCCCTGACCCAGCGGGAAATGAGTTCACAGAGAAGC</t>
  </si>
  <si>
    <t>chr11:68404558-68404708</t>
  </si>
  <si>
    <t>TGTGGGCGACCCCTGGAGCAGTGAGTGCTTCCTTCATGGCCTTCATCGCACCCTGCAGTCCTCATGTAGGGGATGCAATCCATGAATTTAGTTTTCCCAGCCTCCTTTAAAAACGCGTTCATGCTGGGGCCGGGGCAGTGCAGTGGCTCAC</t>
  </si>
  <si>
    <t>chr11:68404708-68404858</t>
  </si>
  <si>
    <t>CATCTGAAATCCCACCACTTTGGGAGGCCGAGGCGGGTGGATCATGAGGTCAGGAGATCGAGACCATCCTGGCTAACAAGGTGAAACCCCGTCTCTACTAAAAATACAAAAAATTAGCCGGGTGCGGTGGCAGGCGCCTGTAGTCCCAGCT</t>
  </si>
  <si>
    <t>chr11:68404858-68405008</t>
  </si>
  <si>
    <t>TACTCGGGAGGCTGAGGCAGGAGAATGGCGTGAACCCGGGAAGCGGAGCTTGCAGTGAGCCGAGATTGCGCCACTGCAGTCCGCAGTCCGGCCTGGGCGACAGAGCGAGACTCCGTCTCAAAAAAAAAAAAAAAAGTCCAAAAAAAAAAAA</t>
  </si>
  <si>
    <t>chr11:68470108-68470402</t>
  </si>
  <si>
    <t>GCAGATGAAAAGTCCTTGTTTTCATGGAGCTTACATTTTGGTAGGGGAAAGACAGTTAACAGATAAATGAAAGATACAGTAGCCATATGGTAATACAAACAGGGAGAAAAGTAAACCAGGAGAGGTGGGGTGTGGGGGAGTGCTTGTCTGCAGATTGAAATACAGCAGTCAACAGAAGGAGTGGAGGGACCCAGCCACAAGGCTGTGGGTGGCAGTGGGGTAGGGGCAGCATTATAGGCGGAGGGTCAGCAGGACAAGGTGCTAAGAAGGAGGCATGTCTGCTGTGTTGGAGGGG</t>
  </si>
  <si>
    <t>ENST00000529710.5</t>
  </si>
  <si>
    <t>ENSG00000110075</t>
  </si>
  <si>
    <t>PPP6R3</t>
  </si>
  <si>
    <t>chr11:68684146-68684344</t>
  </si>
  <si>
    <t>GCTGCAGGGAGACCGCAGGCGTGGGACGTTGTGGGGGGTCAGGCTTGCTCTGGGGCTGGGACCCCGGGGGGAGCAGTGGGGTTGACGCCACAGCGATGACTTGGGCCACGGGTCTGGGGGCTCTCCCGCGGGGCGATTGGGCTCTGTCTTTCGGGATTAGGGTCTCTCCCACAGGGTTTGGGGTTCTCTCTGCAGATTT</t>
  </si>
  <si>
    <t>ENST00000265643.4</t>
  </si>
  <si>
    <t>ENSG00000069482</t>
  </si>
  <si>
    <t>GAL</t>
  </si>
  <si>
    <t>chr11:68765419-68765597</t>
  </si>
  <si>
    <t>AACTGCAGCACCCTTGACCCACTGTGACCAGCCGCCATCAGGAGGATGGCCCTTCGCTGCCACCAAAACATCTCCAGTTTCTAAGAAGCAGGATTCAAAGACAGTCTATAGATATACTGACATATATGGCATCACACACTAGCACTGTTACTATGGGGCTAATGATTCAGGTTGGTAGG</t>
  </si>
  <si>
    <t>ENST00000537756.2</t>
  </si>
  <si>
    <t>ENSG00000110090</t>
  </si>
  <si>
    <t>CPT1A</t>
  </si>
  <si>
    <t>chr11:68765597-68765775</t>
  </si>
  <si>
    <t>GGCTTCCAAAGCAGGAGGCAAATAACTGCTGCAGACTAGAATTAATACCACTGTCTAGTGTCAGCATTCAATCCATATTCAATATTCAATACTGATTTACTGATGCTCCCGGCACAGGCAATACTGTTGTAAGACAGATCATGCCTTTGCCCTCAATGAGCAAACATTCTAGCAGGAGA</t>
  </si>
  <si>
    <t>chr11:68805798-68805946</t>
  </si>
  <si>
    <t>GTTTCTTTACACACATCTGGCCCCAGAAACCCAGGTTGGGCTTGAGGTGCCGAGCAAAGCCCAAGGCCCAGGGCCATGACTACAATGGGCAGATGGTACACGGGGCACACACCCGCCTGCAGGGGGTCACAGGGGCCCCAGCCCCCCAG</t>
  </si>
  <si>
    <t>ENST00000538994.1</t>
  </si>
  <si>
    <t>chr11:68855273-68855482</t>
  </si>
  <si>
    <t>AGTGGGGAGGGCGTCCTCGGTGAGCGCGCGAATACCCTCCTGAGTCAGCTGGGTCGGCGGCGGCTGGCAGGAGAGGCCCCCCACGGCCGGGGCGATAGCTGAAGGTGGAGGTTGACCCAGGCTGCGCCCGGGTGGAAGAAGTTAGACTGCAGGAGGGACCAGCGGGCATTGGCGTGAACCCCTCAGTCGCCCCTCCAGAGTGTGAAATTG</t>
  </si>
  <si>
    <t>ENST00000561996.1</t>
  </si>
  <si>
    <t>chr11:68855482-68855691</t>
  </si>
  <si>
    <t>GCCTCTTTGCCCGACGCCGGGCTGGGACTGGGGGTGGGGAGAGACGGAGCAGGGATGGCCGCCCGCTGCCCGGTGCGCTTCCCGGAGCTGCGCAGAGCCCCGAGACCCGGAGGGAGGACCGAGCGCGCTGCGCGAGCACCCCCGGTCGCCTGCCGGCGCTCAGCACCGAGCACTTTTTCCTGCTCCGGGTGTTCTCGGTCCACCCTGCAG</t>
  </si>
  <si>
    <t>chr11:68864317-68864617</t>
  </si>
  <si>
    <t>AACAGCCCAGCAGGTGGTCTGAGTGGTGCTGGGGACACCAGATGTGACTCAGGTGAGATATGAACACATGGGCTTTATATCCACAGCCAGGTATTTATTTTAATGTGTATCAATAAGTAGCTGTGACATCGAGGCTACGATTTCACAGCTGCAGTGATGTATGACAAGGTTAAAGGAGGGATTTAAGCTAAAAAGTGAAAGAAATGAGGCTGGGTTCACACCTCTAATCCTAGCACTTTGGGAGGCCAAGGCGGGTGGATCCCCTGAGGTCAGGAGTTAGAGACCAGCTTGGCCGACATGG</t>
  </si>
  <si>
    <t>ENST00000512200.1</t>
  </si>
  <si>
    <t>ENSG00000250508</t>
  </si>
  <si>
    <t>LINC02701</t>
  </si>
  <si>
    <t>chr11:68864648-68864721</t>
  </si>
  <si>
    <t>AGGCCGGGTGTGGTGGCTCACACCTGTGATCCCAGCACTTTGGGAGACCAAGGCAGAAGGATCATGAGGTCAGG</t>
  </si>
  <si>
    <t>chr11:68864742-68864889</t>
  </si>
  <si>
    <t>AACGTGGTGAAACCCTGTCTCTACTAAAATACAAAAAATTAGCCAGGTGTGGTGGCACATGCCTGTAGTCCCAGCTACTTGGGAGGCTGAGGCAGGGGAATCACTTGAACCTGGGAGGTGGAGGTTGCAATGAGCCGAGATTGCGCCA</t>
  </si>
  <si>
    <t>chr11:68864889-68865036</t>
  </si>
  <si>
    <t>ACTGCAGCCTAGCGACAGAGCAAGACTCCGTCTAAAAAAAAAAAAATACAAAAATTAGCTGGGCATGCAGTAATCCCAGCTACTCGGAAGGCTGAGGCAGGAGAATCGCTTGAACCTGGGTGGCAAAGGTTGCAGTGAGCCGAGATCG</t>
  </si>
  <si>
    <t>chr11:68953883-68954031</t>
  </si>
  <si>
    <t>GTCATAATCCCTAGGATCTGTGAATTTGTTACCTTAAATGGCAAAGGAGACTTTGCAGGTATGATTAAGAATCTTGAGACTCAGAAACTCTTAGGAGGCCAGATGTGGTGGCTGGCGCCTGTAATCCCAGCACTGAAGCTGCAGCAGGA</t>
  </si>
  <si>
    <t>ENST00000544521.1</t>
  </si>
  <si>
    <t>ENSG00000132740</t>
  </si>
  <si>
    <t>IGHMBP2</t>
  </si>
  <si>
    <t>chr11:68954031-68954179</t>
  </si>
  <si>
    <t>AGAACTGAGAACAACCAGGGCAACATAGTGAGACCCCCGTCTCTACAAAAAATAAATAATTATCTGAGTGTGGTGATGCATGCCTGTAGTCTCAGCTACTTGGGAGGATGAGGTGGGAGGATGGCTTGAGCCCAGGAGGTGGAGGCTGC</t>
  </si>
  <si>
    <t>chr11:68954179-68954327</t>
  </si>
  <si>
    <t>CAGTGAGCTGTGCTTGCACCACTGCACTCCAGCCTGGGTGACAGAACAAGACCCTGTCTCAAAAAACAGAAAAGAAAGAAAAGAAATTGTTCTGAATTATCGTGGTGGGCCCAGTGTAATCAAATCACAAGAGTCCTGAAAAGAGAGAG</t>
  </si>
  <si>
    <t>chr11:69072621-69072786</t>
  </si>
  <si>
    <t>CTGCAGAGTTGGGGTGAAGCCCCAGAACTTGCTGCAGGTGCTTCAGAAGGTCCAGCTGGACAGCTCCCACAAACAGGCCATGATGGAGGTACCCGCCCCCTGCTCCCAGCCTCCTCTGGGCTCCTCCCGGGAGGTCACTTGGGCCAGCAGCCCCTTTTCAGGACTA</t>
  </si>
  <si>
    <t>ENST00000637084.1</t>
  </si>
  <si>
    <t>ENSG00000284713</t>
  </si>
  <si>
    <t>SMIM38</t>
  </si>
  <si>
    <t>chr11:69072786-69072951</t>
  </si>
  <si>
    <t>AGGGGTGTGGCTTCAGGTCACCTGCAGCATTCACAGCCCGTCAGGGTGGGGTTGGGGCTGGGGGCGCTCACCTTCGAGGGCGCTCACCTTCCCGTGCGCCCCTGCTGACCTGTGCTCCTTCCTGTGCAGAAGGTGCGTTCCTATGGCAGTGTTCTGCTCTCAGCTG</t>
  </si>
  <si>
    <t>chr11:69285811-69285960</t>
  </si>
  <si>
    <t>CAGGGCTGCCATCTTTTCTCTTCTGGTTTCCCCACGAGGCTCTGCAGTGAGCCTGGAGGAGCTCTTTGTGGGCCTCTGCAATCATGGACACACATTCACCCCCACCTGTCCCTGCCCTGAGGCCCTGCCTCAGTCTGGCCTAGCAGGAGT</t>
  </si>
  <si>
    <t>ENST00000544008.1</t>
  </si>
  <si>
    <t>ENSG00000172927</t>
  </si>
  <si>
    <t>MYEOV</t>
  </si>
  <si>
    <t>chr11:69285960-69286109</t>
  </si>
  <si>
    <t>TCCTCCGTGCTCCTGACTGACCGCTCCGTCAGACGCCTGGGGCAACAACGTTTATTCTGGGAGCGAGACGACCCTGCAGCTGCCCCTCAGCCTGAGCCAGAGCTTCAGGGGACAGTGGATGGGGCCTCCCCAGCTCACAGGGGGTCTTGC</t>
  </si>
  <si>
    <t>chr11:69497888-69498039</t>
  </si>
  <si>
    <t>GGCGGAGGGGTGCAGGTATAGGCAGAGGGGTGCAGGTATAGGTGGAGGGGTGGAGGTATAGGTGGAGGACTGCAGGTATAGGTGGAGGGGTGTGGGTATAGGTGGAGGGGTGCAAGTGTAGGTGGAGGGGTGCAGGTATAGGCGGAGGGGTG</t>
  </si>
  <si>
    <t>ENST00000642898.1</t>
  </si>
  <si>
    <t>LINC01488</t>
  </si>
  <si>
    <t>chr11:69498643-69498794</t>
  </si>
  <si>
    <t>GTATAGGTGGAGGACTGCAGGTATAGGTGGAGGGGTGCGGGTGTAGGTGGAGGGGTGCAGGTGAAGGTATGTGCAAGTGTGGGTAGGTGGAGGGATGGAGGTATAGGTATGTACAAATGTGAGTATAGGTGGAGGGGTGCAGGTACAGGTGA</t>
  </si>
  <si>
    <t>chr11:69617794-69618074</t>
  </si>
  <si>
    <t>AGCCACGCCCTCTCTTCCTCTGGCATGGTGACCAGCTGGCGCCCAGGGCCCCGAGCCCCCTGGCACACAGTGGGTGCCCAGCACGAAGGAGAACAGAGCCTTTGTTGTTTCCAGCCACAGAGATGGGGTTTTTTGTTACTGCAGCGAAACCAGCCTGACTCTGATATGGGGGCGGAGACAGAGGGACAGCTAGGGGACTATAGCGATAATCCCAGTGACAGACAACGCAGCTGAGGCCAGAAAAGGAGCAGAAGAGGTGCTGAGAAGCAGTCGGGGTTAGG</t>
  </si>
  <si>
    <t>ENST00000227507.3</t>
  </si>
  <si>
    <t>ENSG00000110092</t>
  </si>
  <si>
    <t>CCND1</t>
  </si>
  <si>
    <t>chr11:69638251-69638511</t>
  </si>
  <si>
    <t>GCTGCAGGTGACCCCACCTGGGTGCGCCCGCCCGCCAGCCGCCCTGGTGGAAAAGCGGGTGCGGGAGGTCGCTGGCGAAAGGTCGGGACTGGTCCCTGCACCACCCGCCCCCAACCCAAGCCCCGAGCCCCGCGGCGCGCAGCCGCGCTGAGTCCCGGGGTCTGCGTCGCGGCGCGCCGGTTCCTGAATGAACGCGCTCCCTTCCCCCGCCTGAATGAAGGTTCCCACAGCCAGGGACGGTGGCGAACACGCGCCTGCAGC</t>
  </si>
  <si>
    <t>chr11:69730525-69730669</t>
  </si>
  <si>
    <t>GTCCTGCAGGTGGAGGAGCAGCTGCTAGATGTGCCAAGAGCAGGTCGAGGATCCCAGGGAGGGGCTGGCCTGGCTGGGTGGGTTCCACAGGGCTGGGGAAGGAGAGTGCAGAGGACAACGCCTAATGCTGCAGGAGAGAGGGGCA</t>
  </si>
  <si>
    <t>ENST00000294312.4</t>
  </si>
  <si>
    <t>ENSG00000162344</t>
  </si>
  <si>
    <t>FGF19</t>
  </si>
  <si>
    <t>chr11:69730669-69730813</t>
  </si>
  <si>
    <t>AAGTGTGGAGGCGTGTTCTGGGGCCGGGCACAGGCAGGAGCCAGGACAGAGAGGGGGCCAAGCGTCTGGGCCCAGGGGCAGGAGTCAAGGGGTGAGGAGGGGCCGTGCATACAGGCTCTCTTTGGAGGAGAGGAGGCACAATGGG</t>
  </si>
  <si>
    <t>chr11:69730813-69730957</t>
  </si>
  <si>
    <t>GAAAGAAACTTCTAGAAGGTTCTACAGACCAGAGGTTAAGCCACTTGTCCAAGGTCATATCGCAAGAAAGGGGCTCTGTGTGGATTGGACCTCATGCCTCAAGGCCAGGGGCTAGAAAACCTGGGCTTACCCTGAGGGCTGCAGA</t>
  </si>
  <si>
    <t>chr11:69781439-69781627</t>
  </si>
  <si>
    <t>GCCCTGCAGGGTGTGGCCCTGCTGGTCATCACCATTTTACAGAAGAATTAACCCAGACTCAAAGCCTCTGAGCAGCTCACTCAAGGTCATGGAACTAGCAAAGAGCTAAGCCAAAACTCAAACTCCTGCTGTGTACGCCAAAGTCAGGCCCCTGACCATGCTGCTGTCTGCCTCAGTTTCCCCTGCAGC</t>
  </si>
  <si>
    <t>ENST00000168712.3</t>
  </si>
  <si>
    <t>ENSG00000075388</t>
  </si>
  <si>
    <t>FGF4</t>
  </si>
  <si>
    <t>chr11:69797173-69797314</t>
  </si>
  <si>
    <t>TACAGGCGTGAGCCACGGCGCCAGGCTGGCTCTTTGTTGCTTACATTGTGTGAGTGCCTCACTGGTGTCAGCCGCACAGACCCAAGGGCCGGCCCATCCCACGTCCTCTCCCTGCAGGGGCCGGTGCCAGGCTGGCACAGAG</t>
  </si>
  <si>
    <t>ENST00000646078.1</t>
  </si>
  <si>
    <t>ENSG00000186895</t>
  </si>
  <si>
    <t>FGF3</t>
  </si>
  <si>
    <t>chr11:69797314-69797455</t>
  </si>
  <si>
    <t>GATGAGGTCAGTGAGCAGAGAAGGACGCTGGGCCGGAAGAGTGGATGGCACCATGCAGGTCTTCCTCAAGATCAGTGGGATAGCACCATCTGCTGCTGGAGGCAGCCGCGCTGCGTGGCCACTGCCCGGCTCCATCCTCATG</t>
  </si>
  <si>
    <t>chr11:69797455-69797596</t>
  </si>
  <si>
    <t>GGACAGGGGAGCTGCGGATGGGGTGGGGCATGGAAGGGTGGCCTGGAGCTGGGCCATGTCACTCCCCAAGGACCAGGGGGTCACACTCCCCTTGGACCAGGACTCAAGTCCTAGCTTCATCCCTACTCAGCAGCCTCTCCTG</t>
  </si>
  <si>
    <t>chr11:69932451-69932621</t>
  </si>
  <si>
    <t>CAAAGCCCTGCTGACTCTAAGCAGCTCTTCAACTCATTCCTCCACGGTACACCCCTCCCAGCCCCAGCTTCTCTACCTCCCAGGCCGCTGCAGCCAGGCCGGTGCCCGCCACCTGCATTCCCACCCCTTCCAGTCCATTCTCCACCTGCAGCTGGAAGCATTAGGGCCTCG</t>
  </si>
  <si>
    <t>ENST00000534086.1</t>
  </si>
  <si>
    <t>ENSG00000131620</t>
  </si>
  <si>
    <t>ANO1</t>
  </si>
  <si>
    <t>chr11:69932621-69932791</t>
  </si>
  <si>
    <t>GCCTGGGCCTGCCAAGGGCTGGATGCAAAGACAGGCTCTGACAGAGAAGAGGATTTTGGGGGAGGAAGCAGGAGAACATGAAAGAGGCTTCAGGCCACAATGAAGAGGCGACCCGCATGGAAGGAGAGAAGGAAGGAAACAGAAGTGGACAGGAGGAGTCTCAAACTGCAG</t>
  </si>
  <si>
    <t>chr11:70032098-70032280</t>
  </si>
  <si>
    <t>GAAGGAGGAGGCAGGAAAGGACCTGGGCTGTTAGAACCATTTCCAACTGTGGTCTGTGCTGTGAAGGACGGAAATGCAGGATGAGGTAGTGGGTCCTGGGAAGGCTGGGGCAGCATGACCCCAGATTAGGTCTGATCATCTCCTCTGTCAGGAGAGAAGCAGTCTCATTGTGGACGGACTGCA</t>
  </si>
  <si>
    <t>ENST00000528316.5</t>
  </si>
  <si>
    <t>ENSG00000248844</t>
  </si>
  <si>
    <t>LINC02753</t>
  </si>
  <si>
    <t>chr11:70212653-70212807</t>
  </si>
  <si>
    <t>TCTGCCACCCATGCATCATATGCCCCTGTTCCCTGAGCCTCTGCTCCCCGCCCCTGGTCCACATACCCCCGCCCCGGTGCCCTTCACTCTGACCAGGCCCAGTGAGCTCCAGCCAGGAACCCCAGGGAGGAGTCCCCACCACCTGAGTCACTGCA</t>
  </si>
  <si>
    <t>ENST00000301838.5</t>
  </si>
  <si>
    <t>ENSG00000168040</t>
  </si>
  <si>
    <t>FADD</t>
  </si>
  <si>
    <t>chr11:70473282-70473445</t>
  </si>
  <si>
    <t>AGACCACAGGGCTTGGGGCACGTCTTGTTCCTGAGGTCCTGCTTTCATAGTCGGGGGGCCGGCTCTGCAGGGTGATGGGCTGGGAGGTGCCGGGGCGAACAGTGAAGGTGACCGTCGTGCTCCGTGTACCTGAGATGGTGCTCATGATCTCCGGGCTTCTGAAA</t>
  </si>
  <si>
    <t>ENST00000654939.1</t>
  </si>
  <si>
    <t>ENSG00000162105</t>
  </si>
  <si>
    <t>SHANK2</t>
  </si>
  <si>
    <t>chr11:70473445-70473608</t>
  </si>
  <si>
    <t>ACAGCAACACAGAGAAAACCATCACAAGGCAGGTCACCGAGTCAGGGCAGCTGGCTGCAGATCACCCAGGAAGGCGAGGGAGACGCCCAAACCATGCCAGAGTGTCTAGTGGCAGATCCACTGGCAGTGAACGAATGATTTGCCATGCCAGGGTGGGGGAGGGG</t>
  </si>
  <si>
    <t>chr11:70541450-70541603</t>
  </si>
  <si>
    <t>TCTGCAGGTAGCAGGTGGGCTGGCAGGCACGAGCCAGCTAGGACACGGTGAGTGATGACTAGATGTGTAGGTGACTGTGGGCCTCACCAGAGACCTCTGGGCAGGCAGGGGTGAGGCCAGCAGGCACTGACAGATGTGGGGCGTGGAGCCTGGT</t>
  </si>
  <si>
    <t>chr11:70588306-70588468</t>
  </si>
  <si>
    <t>TTGGATCAAAAACTAGAAATGATTAGGCTTAGTGAGGAAGGCATGTCAAAAGCTGAGATAGGCTGAAAGCTGAGACAGTCCTCTTGCACCAGTTTAGCCAAGCTGTGAATACAAAGAAAAAGCTCTTGAAAGAAATTAAAAGTGTTACTGCAGTGAACACACA</t>
  </si>
  <si>
    <t>ENST00000663650.1</t>
  </si>
  <si>
    <t>ENSG00000226627</t>
  </si>
  <si>
    <t>SHANK2-AS1</t>
  </si>
  <si>
    <t>chr11:71233618-71233791</t>
  </si>
  <si>
    <t>AATGTTATGTAAATTATATCTCAACAAATTCTCTAAGAAATCCGCAACTGGGTTCTAGGAAATTTTAACGGCATCTGTTAAAGGGGGATGCTCCTTCCCCCAGTAGCGAATAACTGAATTACTGAACTATTTAAAATGTTGGCCTGCAGGCCAGACACAGTGGGTCATGCCTGT</t>
  </si>
  <si>
    <t>ENST00000482659.2</t>
  </si>
  <si>
    <t>chr11:71233791-71233964</t>
  </si>
  <si>
    <t>TAATCCCAGCACTTTGGGAGGCTGAGGCGGGAGGATCACTTGAGGTCAGCAGTTAGAGACCAGCCTGACCAACATGCAAAACACCATCTCTACTAAAAGTACAAAAATTAACTGGGCGTGGTGGTGCACGTCTGTAATCCCAGCTTCTCGGGAGGCTGAGGCAGGAAAATTGCT</t>
  </si>
  <si>
    <t>chr11:71233964-71234137</t>
  </si>
  <si>
    <t>TTGAACCCGGGAGGCAGAGGCTGCAGTGAACCAAGATCATGCCACTGTACTCCAGCCTGAGCAACAGAGCAAGACTCGTCTCAAAGATAAATAAATAAATAGAGCCGGGAGTGGTGGCTCATGCCTGTAATCCCAGCACTTTCAGAGGCCGAGGTAGGCGGATCATGAGGTCAG</t>
  </si>
  <si>
    <t>chr11:71236927-71237108</t>
  </si>
  <si>
    <t>CACTGCAGGCAGCGGCCGGGAGGGACTTGGCGCAGGTGGGACTGCGCTGCGGGCCTGGGAGGCTGTCACAGTAATGGCTCCAATCAGTCATACCTCCTGGATCTAGCATTTTGGGAAGTCTTCTCCCACAGTGACCCTGGAAATGGTCACCGTTCGCTCTGGCCACATCAATAAACCCGAGG</t>
  </si>
  <si>
    <t>chr11:71237108-71237289</t>
  </si>
  <si>
    <t>GGGACTGCAGCAAATGTGATGCAAGCAAATACTGCAGACCATGGCATCCTGAAGCTCCCCCTCTTGCTGCCCTTGGGAGCCCAGAACCACCAAGTAGCCAGTGGGCAATAAGGACTGAGTCCAGGGACTGAGCCCGGCTGTAGTGGGCAACTTGCAGAACCATGAGCTAAATAAATCAGGGT</t>
  </si>
  <si>
    <t>chr11:71469593-71469800</t>
  </si>
  <si>
    <t>ATCTGCAGCAGGAACATGTCCTTAAGGCACAGATCACTCATGCTATTGTTTGTGGTTCAGGAACGCCTTAAGTGGTTTTCCGCCCTGGGTGGGCCAGGTGTTTGTTGCCCTCATTCTGGGAAGCCAACAACCTTCAGCATGGGCGTCATAGCCATCACGAGCATGTCACAGTGCTGCAGAGATTTTGTTTATAGATCTGGGGGCCTGT</t>
  </si>
  <si>
    <t>ENST00000621121.1</t>
  </si>
  <si>
    <t>ENSG00000278349</t>
  </si>
  <si>
    <t>MIR6754</t>
  </si>
  <si>
    <t>chr11:71577025-71577176</t>
  </si>
  <si>
    <t>CCTAGTTTGCCCCGCTCCTCCATCCCTGGCCTGTCCTCCTCATGTGACTTGGTCACCCTGCAGAACCGGGACTTTTCTTTCCCGCGTGGAGGCTGTAGTACTTGAGGCCCAGGTCAACGTGCGTGGGAGACCCGTTCCAGAACCTGGTGATA</t>
  </si>
  <si>
    <t>ENST00000398530.1</t>
  </si>
  <si>
    <t>ENSG00000204571</t>
  </si>
  <si>
    <t>KRTAP5-11</t>
  </si>
  <si>
    <t>chr11:71577176-71577327</t>
  </si>
  <si>
    <t>AGAAGCCGTGAATCCTGTTCCTGAAAAGCCTACACGCACGTGCCCGTGCCCCAGGCCCCGGCGGCGGGTGAGGGGCATCTGTGTTTAATGGGCATGTTCGCTGCGCCTGGCCCTGGACAGGAGGACGCGGTGCACCACCCCGTCCCCAGACA</t>
  </si>
  <si>
    <t>chr11:71577327-71577478</t>
  </si>
  <si>
    <t>AGCCTTGGGTCTGCAGGGGTCGGGGCTTCAGGCTGCCGCTCTTCAAGGAGGACCCGCAGGACTTGGCAGGATCATCAGAGCCTGGAGGGCAGGCAGCTCTGGTCAGGACTTCCAGTGATGACCGCAGGGGGTTCCAGCTACCGGGGCTGGTG</t>
  </si>
  <si>
    <t>chr11:71684284-71684430</t>
  </si>
  <si>
    <t>GGACTGGACCCAGGGCCCCCCTACTGTGAGCAGCCTCGGGTGCCTGAGTCTTAGCCACTCCAGCTGCAGCTAAAAGGAGCCAAGGTACAACGTGGGCTGTGGCTTCAGAGGGTGCAAGCCCCAAACCTTGGCAGCTTCCACATAGTG</t>
  </si>
  <si>
    <t>chr11:71684430-71684576</t>
  </si>
  <si>
    <t>GTTGAGCCTATGGGTGCATAGAAGTCAAAAATTGAGGGTTGGGAACTGCTGCCTAGACTTCAGAATATGTATGGAAATGCCTAGTTGCAGGCAGGAGTTTGCTGCAGGGGCAGGGCACTCATGGAGAACGTCTACTAGGGCATTGCA</t>
  </si>
  <si>
    <t>chr11:72243745-72243928</t>
  </si>
  <si>
    <t>TCTGCAGGAATTGGAGGGAGGGTTGGGCCGGGGCTGCGCTCACCTGCCGAGTAGGGCGCGGGCTGGTGGTCGCGTAGGGCGCCAAGTGCGCAGTTGGAGGAGCCGAGCGCGGGGCAGGGCGGCCCTGCCGCGGGGAAAGCGGGCCGCAGGGGGCTGTATTGGAAGCCGCCGGGCTGGCTGCAGG</t>
  </si>
  <si>
    <t>ENST00000298231.5</t>
  </si>
  <si>
    <t>ENSG00000165462</t>
  </si>
  <si>
    <t>PHOX2A</t>
  </si>
  <si>
    <t>chr11:72557140-72557429</t>
  </si>
  <si>
    <t>TGAAATACCCAGACACCTCTGTCACAGCTCCTTTCCAGATGATTCTATCCACCTGCATGCAGTCATCAATGCCTAGGATGTACTTCCACCTCCACATCTGACTGGGGCACTTTCCTGATGGAACTCAGGTCACACATGAAACCCAAGCTGCAGAGGAGCCTAGAAAATGTCATTTTAGTTTTCCAGCTTCTACAACAGGAAGGCAGTCTAGAAGGGATTGGGCAAGTAGGTAATTGTAACTGCTATTTTGGAAAAATATATGCACCAGTGAGCTGGGCCAGATCACAGAG</t>
  </si>
  <si>
    <t>ENST00000450804.3</t>
  </si>
  <si>
    <t>ENSG00000227467</t>
  </si>
  <si>
    <t>LINC01537</t>
  </si>
  <si>
    <t>chr11:72561331-72561484</t>
  </si>
  <si>
    <t>CTGAAGGAGGGTTCACCAGCTGAACTTCTGGGCCTCAGTTTCCCTTGCCTACAAAGGGGATAATAATTCCTGACCGTCCTTGGGAGAGCCTTCCATTTAAGAGATTGTTCTTCAGCCACTGCCGAGAGGAGATGAGAAAGCCTCTGGCTGCAGA</t>
  </si>
  <si>
    <t>chr11:72561484-72561637</t>
  </si>
  <si>
    <t>ATGCTGCAGGTACCTTCACCTCAACATGCCCTCCCAGACTGAGGGCTGCCCTCTCCACCTGGCCTCAGGAGCTGTTACAGGGTAGTAACTGGGTATAGGCTTCAGGCCAAAGATGGACTTTGGAGTTTGGGGACGGACAGGCGGTGGCTCCTAG</t>
  </si>
  <si>
    <t>chr11:72822338-72822491</t>
  </si>
  <si>
    <t>CCTGCAGGGAGGAGTCGGGCCTCGCCGGTGTCTGGAAGGGAGGGGGGCAGCAGCCGCCCCCTGGAGGAAGGGACCGGGTCTAGCCCCGCCTGCGTGCGAGGCGCCGCGCCAGGGTCTCAGGATGCTTTTTACCCAACAAGGGCCAAGCAGGCGC</t>
  </si>
  <si>
    <t>ENST00000538973.5</t>
  </si>
  <si>
    <t>ENSG00000168010</t>
  </si>
  <si>
    <t>ATG16L2</t>
  </si>
  <si>
    <t>chr11:72822532-72822685</t>
  </si>
  <si>
    <t>GAGCATCAGCGAGTAAGAGTGGGGATGGGCCGGTCCGACCCTTGCGTTCTGCCTCCCGCCCCGCCTGCCTGCGGCGACCCAGGCTGCCGACTGTACTTGTGCACAGCCCCGTCCTGAGGCCCCCATGTGGTCGGAGCCCACGAGACACCTGCAG</t>
  </si>
  <si>
    <t>ENST00000541554.1</t>
  </si>
  <si>
    <t>chr11:73361904-73362062</t>
  </si>
  <si>
    <t>AGGGTGTATAGGGCATCCACACACACACACCCATGCAGGCCTGCCTCCCTCCATTCTGCCGGGGTTTCCCAGGAGTGGGGAATGCTGGCAGCAGTTCCTCCATTCACCTTCTCCTGTCCATTGGCGCCTCCTGCAGTTCTCCTGTGCGGCTCCCACCCT</t>
  </si>
  <si>
    <t>ENST00000536481.1</t>
  </si>
  <si>
    <t>ENSG00000110237</t>
  </si>
  <si>
    <t>ARHGEF17</t>
  </si>
  <si>
    <t>chr11:73362062-73362220</t>
  </si>
  <si>
    <t>TGAACAGCTGCCCGGAGCCCTCGCCTGAGGTATGGGTCTGCAACAGCGACGGCTACGTGGGCCAGGTGTGCCTGCTGAGCCTGCGCGCCGAGCCGGACGTGGAGGCCTGCATCGCCGTCTGTTCCGCCCGCATCCTCTGCATCGGGGCGGTGCCCGGGC</t>
  </si>
  <si>
    <t>chr11:73362220-73362378</t>
  </si>
  <si>
    <t>CTGCAGCCTCGCTGCCACCGGTGAGGCCTGGGCGGCGGGGTGGGCGGCACCGCGGGCCTGGGAGAACCAACCCCTGTCCCAGCACACTCTCAGGCCGCCCCGGCGTGGTTGTGGGCGGGGCCCGGCGAGTGTGGGCGGGGTCGGTGGGCGTGTCCACCA</t>
  </si>
  <si>
    <t>chr11:73362378-73362536</t>
  </si>
  <si>
    <t>ACCGGGGCCCCGTCTGGCTCGTAGCTGCTGTCATCCTCACTCCGTCTTCTCGCAGGGAGCCTCCTCCGTCGCTGAGGAGTCCTCCAGAGACGGCACCGGAGCCCGCCGGGCCGGAGCTGGACGTCGAGGCCGCTGCAGACGAGGAAGCCGCGACGCTCG</t>
  </si>
  <si>
    <t>chr11:73362536-73362694</t>
  </si>
  <si>
    <t>GCGGAGCCGGGGCCGCAGCCCTGCCTTCACATCTCCATTGCAGGCTCGGGCTTGGAGATGACGCCGGGCCTCGGCGAGGGTGACCCCCGCCCAGAGCTGGTGCCCTTTGACAGTGACTCTGACGATGAGTCTTCGCCCAGCCCCTCGGGGACGCTGCAG</t>
  </si>
  <si>
    <t>chr11:73597925-73598092</t>
  </si>
  <si>
    <t>GTGAGCAGCTGCAGGCGAAAACGGCGGCGGCGGCGGCTGAGGCGGCGATGCCCTTGTCTTCTCCGGAGGCTACGGCGGCGACGCTCTCGCCCGTGTCCAGTAGGGTGGCGGATGGCGCGCGGGGACCGGAGCCTCCTCCTCAGCGACTCGGCTCTGAATCCTCTGCAG</t>
  </si>
  <si>
    <t>ENST00000632101.1</t>
  </si>
  <si>
    <t>ENSG00000054965</t>
  </si>
  <si>
    <t>FAM168A</t>
  </si>
  <si>
    <t>chr11:73726455-73726697</t>
  </si>
  <si>
    <t>GCCTGCAGTCCCATCTACATGGGAGGCTGAGGCAGGAGAATGGCGTGAACCTGGGAGGCGGAGCTTGCAGTGAGCCGAGATTGTGCCACTGCATTCCAGCCTGGGTGACAGAGTGAGACTCTGTCTCAAAAAAAAAAAAAAAAAAAAAAAAAGGCATAGTGGTGCACACCTGTAGTTCCAGCTACTCAGGAGGCTGAGGTGGGAGAATCGCTTGAGCCTGGGGGGATGGAGGCTGCAGTGAGT</t>
  </si>
  <si>
    <t>ENST00000541973.5</t>
  </si>
  <si>
    <t>ENSG00000175582</t>
  </si>
  <si>
    <t>RAB6A</t>
  </si>
  <si>
    <t>chr11:74748741-74748897</t>
  </si>
  <si>
    <t>CAGGTCTGAGGAGAACCCTCTTTGGGCTCACAGAAGCCTCGCCCCTCATGAATATGTAGATAGCACTGCCCACCGCGCGTACTGCCCCGCCCTCCACTCTTCTCCCTCGCAACCGACTCTCCCTTCAAACGGGAAACAAGATGGCGGCTGCAGGTCC</t>
  </si>
  <si>
    <t>ENST00000299563.5</t>
  </si>
  <si>
    <t>ENSG00000166439</t>
  </si>
  <si>
    <t>RNF169</t>
  </si>
  <si>
    <t>chr11:74748897-74749053</t>
  </si>
  <si>
    <t>CGAGTACTCGGGCCTCTTCCGCGGCGGCAGCAGCCGCTCTGAGTCGGCGGGGCCGGCGGGGCCGCTGTGACGAGACGGCGGCAGCTAAGACTGGGGCCCCAGGCCCGGCTTCTGGACCTTCGCTGTTGGTGTTGTCGCCGCCGTTGCTGCAGCCGCC</t>
  </si>
  <si>
    <t>chr11:75098503-75098644</t>
  </si>
  <si>
    <t>TCCTGTGCGGCCCCCGCCTCCCCGATGAGTGCTGCCCCGTGCTCCACAGCACCCAGTCCCATCGACCACCCAAGGGCCGAGGAGTGTGGGCGCATGGCTCCGGGACTGGCAGGCAGCTCCACCTGCAGCCCCGGTGCGGGAC</t>
  </si>
  <si>
    <t>ENST00000647690.1</t>
  </si>
  <si>
    <t>ENSG00000171561</t>
  </si>
  <si>
    <t>OR2AT4</t>
  </si>
  <si>
    <t>chr11:75323016-75323305</t>
  </si>
  <si>
    <t>TTCATCTGGGTCAGAAATGAGGGTGGCCCAGATTAGGGAGGTAGCAATGAGAGAGAAAGAGAAAACTGGACAGATTCAGAGATAAAATCAATAGGTCTTGCTCCAAGCAACCAGCTGCTCCAGCCCACCTTGTGCCACCTGCAGCCATCAGAGAGACCCTAAGCCAGAACTGCCCAGCGGAGCTCTTCCCAAACTCCTGACCTACAGAAACCACAGTCCATAACAAAATGAATGTTGTTGTTTTGAGCCACTAAGTTTTTGGGTGATTTGTTATGTAGCAAAAGATAAAT</t>
  </si>
  <si>
    <t>ENST00000524400.5</t>
  </si>
  <si>
    <t>ENSG00000137486</t>
  </si>
  <si>
    <t>ARRB1</t>
  </si>
  <si>
    <t>chr11:75438488-75438640</t>
  </si>
  <si>
    <t>CTGCAGACAGCATCAGCAACCAGTGTATGTGGATGTTGGTCAACTGGGCGGACACAGGAATGACTCAAGGAATGTCCCATAGCCAGGGACAGCATCTCCTCCTAGAAGCTGATTGGTGAAGCTGCCTGACCCAGGAGGGGCTAAGGCACTAGA</t>
  </si>
  <si>
    <t>ENST00000531759.1</t>
  </si>
  <si>
    <t>ENSG00000158555</t>
  </si>
  <si>
    <t>GDPD5</t>
  </si>
  <si>
    <t>chr11:75749200-75749376</t>
  </si>
  <si>
    <t>GTAACCTCTGCAGACTTAAATGTCCCTGTCTGACAGCTTTGAAGAGAGCAGTGGTTCTCCCAGCACGCAGCTGGAGATCTGAGAACGGGCAGACTGCCTCCTCAAGTGGGTCCCTGACCCCTGACCCCCGAGCAGCCTAACTGGGAGGCACCCCCCAGCAGGGGCACACTGACACCT</t>
  </si>
  <si>
    <t>ENST00000603276.5</t>
  </si>
  <si>
    <t>ENSG00000062282</t>
  </si>
  <si>
    <t>DGAT2</t>
  </si>
  <si>
    <t>chr11:75749376-75749552</t>
  </si>
  <si>
    <t>TCACACGGCAGGGTATTCCAACAGACCTGCAGCTGAGGGTCCTGTCTGTTAGAAGGAAAACTAACAAACAGAAAGGACATCCACACCAAAAACCCATCTGTACATCACCATCATCAAAGACCAAAAGTAGATAAAACCACAAAGATGGGGAAAAAACAGAACAGAAAAACTGGAAAC</t>
  </si>
  <si>
    <t>chr11:77040106-77040252</t>
  </si>
  <si>
    <t>GCTGCAGTGGGCCTTCGCGGACACCTTCCTCAACCTCACGCTCAAGCACCTGCACTTGCTCGACTGGCTGGCTGCACGCTGCCCGCACGCGCGCTTTCTGCTCAGCGGCGACGACGACGTGTTCGTGCACACCGCCAACGTAGTCCG</t>
  </si>
  <si>
    <t>ENST00000622824.1</t>
  </si>
  <si>
    <t>ENSG00000198488</t>
  </si>
  <si>
    <t>B3GNT6</t>
  </si>
  <si>
    <t>chr11:77040252-77040398</t>
  </si>
  <si>
    <t>GCTTCCTGCAGGCGCAGCCACCCGGCCGCCACCTGTTCTCCGGCCAGCTCATGGAGGGCTCCGTGCCCATCCGCGACAGCTGGAGCAAGTACTTCGTGCCGCCGCAGCTCTTCCCCGGGTCCGCTTACCCGGTGTACTGCAGCGGCG</t>
  </si>
  <si>
    <t>chr11:77179669-77179908</t>
  </si>
  <si>
    <t>TCCTGCAGGCAGGGTCAGTCTGGAATGGGACAGCAGGCTCTGAGCATGGGGTGGCTGTCCTTGCAGATGCGTCTGGGCTTCCTGCGGCTGCAGGCCCTGCACCGCTCCCGGAAGCTGCACCAGCAGTACCGCCTGGCCCGCCAGCGCATCATCCAGTTCCAGGCCCGCTGCCGCGCCTATCTGGTGCGCAAGGCCTTCCGCCACCGCCTCTGGGCTGTGCTCACCGTGCAGGCCTATGCC</t>
  </si>
  <si>
    <t>ENST00000458169.2</t>
  </si>
  <si>
    <t>ENSG00000137474</t>
  </si>
  <si>
    <t>MYO7A</t>
  </si>
  <si>
    <t>chr11:77179910-77180210</t>
  </si>
  <si>
    <t>GGGGCATGATCGCCCGCAGGCTGCACCAACGCCTCAGGGCTGAGGTGAGGGAGCAAGTCCATAGCACCCACAGCTCTGACCCCTGGGCGAGGAGTGTCCATGCATCACCCTCAGGTGTTGGCCAGGAAGTGGGACCTATAGGGGGGACCTGCAGTTATGCCTGCTCTGAGGAGTGCACATACCTGGGACCAGACCCTCATTTCCATCCTCTCAGCCAAGGGCAGGGCTGGGACCTCAGTCACTCTTGGGAATCTCTGGGAGACCGACGCAGATCTGGCCGGGCTTTAGGATCAGTGGTGCC</t>
  </si>
  <si>
    <t>ENST00000481328.7</t>
  </si>
  <si>
    <t>chr11:77214978-77215130</t>
  </si>
  <si>
    <t>TGTCTCCTGTTTCAGACCAGCCCCACCATGCAACTTCCTTTGACTTTCTGTGTACCACTGGGATAGAGGAATCAAGAGGACAATCTAGCTCTCCATACTTTGAACAACCAAATGTGCATTGAATACTCTGAAACCGAAGGGACTGGATCTGCA</t>
  </si>
  <si>
    <t>ENST00000481532.1</t>
  </si>
  <si>
    <t>chr11:77641299-77641447</t>
  </si>
  <si>
    <t>AGAATCCACTGTGTCCTTTGATCTGTCACAGCAGCTGGGGTTCCTGGTAAGTTCTCTCTCAGATTTCAGAGCTCCACAGATTAGTGTTTTGAGCTCTCTGAGTTCCTTTTTTTTTTTTTTCTGAGACAGAGTTTTGCTCTTGTTGCCCA</t>
  </si>
  <si>
    <t>ENST00000532069.5</t>
  </si>
  <si>
    <t>ENSG00000074201</t>
  </si>
  <si>
    <t>CLNS1A</t>
  </si>
  <si>
    <t>chr11:78062144-78062289</t>
  </si>
  <si>
    <t>CTCCTGCAGGCGTGGGAGGTATCATCATTCAGCAGATTTCACCAGAGGCAGTGGAGGAGGCAGGTACCTGAGCCAGAATTCAGAATGTCTTATTCTCCACTTGACTCTGCCACTAACTTGTTGTGCAACTTTGGGCCTTTCCCCAG</t>
  </si>
  <si>
    <t>ENST00000281030.2</t>
  </si>
  <si>
    <t>ENSG00000151365</t>
  </si>
  <si>
    <t>THRSP</t>
  </si>
  <si>
    <t>chr11:78062289-78062434</t>
  </si>
  <si>
    <t>GGCCTTCATTTTCTTTTCTTTTCTTTTTCTTTTTTTTTTTTTGAGGCGGAGTCTCGCTATGTTGCCCAGGCTGGAGTGCAGTGGTGCAGCATCATCTCGGCTCACTGCAAGCTCCACCTTCTGAGTTCACGCCATTCTACTGCCTC</t>
  </si>
  <si>
    <t>chr11:78062434-78062579</t>
  </si>
  <si>
    <t>CAGCCTCCCGAGTAGCCGGGACTGCAGGCGCCCACCACCACGCCCGGCTTATTTTTTGTATTTTTAGTAGAGACAGGGTTTCACCACGTTAGCCAAGATGGTCTCGATCTCCTGACCTCGTGATCCACCCGCCTGGGCTTCCCAAA</t>
  </si>
  <si>
    <t>chr11:78136334-78136627</t>
  </si>
  <si>
    <t>CACACACATATAGATAGATAGACAGACAGATAATAGAGAGAGAAAGGAAAAAAAATTAGCTGGGCATGGTGGCATCTGTCTTTGTCCCAGCTATTCGGGAGGCTGAGGGAGGAAGGCTGCTCAAGCGCAGGAGATTAAGGCTGCAGTGAGCCATGATGGTGCCGCTGTACTTCACCCTGGGAGATAGAGCGAGACCCTGCCTCTAGAAAAAAAAAATGTTTCTGAGCAGTAGGTCTCAACAGTGGGCTTATTCAGTAAACCATGCTGTAAATAGATGTGCTGTCATCCAGGGCT</t>
  </si>
  <si>
    <t>ENST00000680329.1</t>
  </si>
  <si>
    <t>ENSG00000159063</t>
  </si>
  <si>
    <t>ALG8</t>
  </si>
  <si>
    <t>chr11:78284309-78284451</t>
  </si>
  <si>
    <t>CTGCAGTCTATCCTCAACCGCAAAGTAAGAAAGCAGGAAGTAAATCAGAAGATGCCACTTCTCCGCTCACCATCTGCAATGGCTGTTCATCTCACTCAGAGTAAAGCCAAAGTCCCCACAATGGCCTACAGGCCTGATGGGAC</t>
  </si>
  <si>
    <t>ENST00000691438.1</t>
  </si>
  <si>
    <t>LOC105369402</t>
  </si>
  <si>
    <t>chr11:78459760-78459911</t>
  </si>
  <si>
    <t>ACTAACATGGAAGTCCTCACGTCTTTTGACATAGAGGAAAGTGTCATTAATTAAATAGTCATGCACATAGATGTAAAATTACAACTGTTAAAGGTTATGATGGATTAAGAGTTAGTATCTCTGGGTGTGAAACTTAACATGGTACGACTGCA</t>
  </si>
  <si>
    <t>ENST00000695363.1</t>
  </si>
  <si>
    <t>ENSG00000137513</t>
  </si>
  <si>
    <t>NARS2</t>
  </si>
  <si>
    <t>chr11:78683007-78683150</t>
  </si>
  <si>
    <t>TCAGCTGCAGGTCTGTTGGAATACCCTGCCGTGTGAGGTGTCAGTGTGCCCCTGCTGGGGGGTGCCTCCCAGTTAGGCTGCTCGGGGGTCAGGGGTCAGGGACCCACTTGAGGAGGCAGTCTGCCCGTTCTCAGATCTCCAGCT</t>
  </si>
  <si>
    <t>ENST00000530738.1</t>
  </si>
  <si>
    <t>ENSG00000149256</t>
  </si>
  <si>
    <t>TENM4</t>
  </si>
  <si>
    <t>chr11:78683150-78683293</t>
  </si>
  <si>
    <t>TGCGTGCTGGGAGAACCACTGCTCTCTTCAAAGCTGTCAGACAGGGACACTTAAGTCTGCAGAGGTTACTGCTGTCTTTTTGTTTGTCTGTGCCCTGCCCCCAGAGGTGGAGCCTACAGAGGCAGGCAGGCCTCCTTGAGCTGT</t>
  </si>
  <si>
    <t>chr11:79757375-79757517</t>
  </si>
  <si>
    <t>CTGCAGCAAAAAAGTGTACAGAGAGCTGTGCAAATAGAGAAGAGCAAGTGCCTCACTGCTGAGGAGTCAGGAAAGATCTACAGAGGAAGTGATGTGAGATCTACAGAGGAAGTGATGTCAAGCAAAGTGTTCACTTGGCAGAT</t>
  </si>
  <si>
    <t>ENST00000278550.12</t>
  </si>
  <si>
    <t>chr11:80747395-80747546</t>
  </si>
  <si>
    <t>CTGCAGCCAAATCTTTGAAACACCTCAGGCAACCTTCTAAAAGTGGAGAAAATGAGAAGGCTTGCCTTCACCTCAATTCATTTTCCCTTCAGATATCTGAGTCCTGTAAGACTCATTACCATTCCCGTGTGGCCTCTCACCTTGCTGACTTG</t>
  </si>
  <si>
    <t>ENST00000526840.1</t>
  </si>
  <si>
    <t>ENSG00000255178</t>
  </si>
  <si>
    <t>LINC02720</t>
  </si>
  <si>
    <t>chr11:83014336-83014487</t>
  </si>
  <si>
    <t>CCAGGAGTTTAAGACCAGACTGGACAACACAGTGAGACCTCATCTCTACAAAAAATTTAAAAATTAGCTGGATGTGGTGGTACACACCTGTAGTCCCAGCTACTCAGAGCTGAGGCAGATGGGTCCCTTGTGCCCAGGAGGTCAAGGCTGCA</t>
  </si>
  <si>
    <t>ENST00000534301.5</t>
  </si>
  <si>
    <t>ENSG00000137502</t>
  </si>
  <si>
    <t>RAB30</t>
  </si>
  <si>
    <t>chr11:85325346-85325522</t>
  </si>
  <si>
    <t>TAACCTCTGCAGACTTAAGTGTCCCTGTCTGACAGCTTTGAAGAGAGCAGTGGTTCTCCCAGCACACAGCTGGAGATCTGAGAACGGGCAGACTGCCTCCTCAAGTGGGTCCCTGACCCCTGACCCCCGAGCAGCCTAACTGGGAGGCACCCCCCAGCAGGGGCACACTGACACCTC</t>
  </si>
  <si>
    <t>ENST00000527088.1</t>
  </si>
  <si>
    <t>ENSG00000150672</t>
  </si>
  <si>
    <t>DLG2</t>
  </si>
  <si>
    <t>chr11:85325522-85325698</t>
  </si>
  <si>
    <t>CACACGGCAGGGTATTCCAACAGACCTGCAGCTGAGGGTCCTGTCTGTTAGAAGGAAAACTAACAACCAGAAAGGACATCCACACCGAAAACCCATCTGTACATCACCATCATCAAAGACCAAAAGTAGATAAAACCACAAAGATGGGGAAAAAACAGAACAGAAAAACTGGAAACT</t>
  </si>
  <si>
    <t>chr11:86068782-86068928</t>
  </si>
  <si>
    <t>TCTGCAGCTCCTCCACCACCCCACCCGCTCAGCAGCCGGCGGGGACTGGGACCCCCAAGAGCCGGAGGGTCCCCACCCCCCACCGCACCCCCTACCCCCACCGGCTCCTTCCCCGCCTGCCGGCCTGGGGCGCGGTTCGGGGCCGCG</t>
  </si>
  <si>
    <t>ENST00000534412.5</t>
  </si>
  <si>
    <t>ENSG00000073921</t>
  </si>
  <si>
    <t>PICALM</t>
  </si>
  <si>
    <t>chr11:86644618-86644766</t>
  </si>
  <si>
    <t>CTGCAGCTTCTCCTCTGGCTGGCTCTTTCTTTAGGTCTATTCTTAAATATCGCCTCCTTAAGAGGTCTTCTGTAGATTCCCTGTTATTCTCTTACACTATACTCTGTTTATTTATTCCGTACCACCAATAACCATTGTTAGGATTCCCA</t>
  </si>
  <si>
    <t>ENST00000534638.1</t>
  </si>
  <si>
    <t>ENSG00000151376</t>
  </si>
  <si>
    <t>ME3</t>
  </si>
  <si>
    <t>chr11:88028654-88028807</t>
  </si>
  <si>
    <t>TGAAGCGAGAGGAGAAGTTTAGAGAAAAAAGAATAAAAAGAAATGAACAAAGCCTCCAAGAAATATGGGACTATGTGAAAAGACCAAATCTACGTCTGATTGGTGTACATGAAAGTGACAGGGAGAATGGAACCAAGTTGGAAAACACTCTGCA</t>
  </si>
  <si>
    <t>ENST00000649399.1</t>
  </si>
  <si>
    <t>ENSG00000123892</t>
  </si>
  <si>
    <t>RAB38</t>
  </si>
  <si>
    <t>chr11:88847965-88848116</t>
  </si>
  <si>
    <t>ATACACCATATGACTGAAAACAAATGCTGCTGATTTTTCTTATTAATGCTGGCAAATGGAGCAGATAGGAATCGTGGAATTCTTTATTCCCTATCAGAAAAACAGAACTACTTAAAGCTAGATTTTTTTTCTTTTCTGTTATTTTTACTGCA</t>
  </si>
  <si>
    <t>ENST00000449371.6</t>
  </si>
  <si>
    <t>ENSG00000168959</t>
  </si>
  <si>
    <t>GRM5</t>
  </si>
  <si>
    <t>chr11:88987487-88987636</t>
  </si>
  <si>
    <t>TCGAACTGGGTGGAGCCCACCACAGCTCAAGGAGGCCTGCCTGCCTCTGTAGGCTCCACCTCTGGGGGCAGGGCACAGACAAACAAAAAGACAGCAGTAACCTCTGCAGACTTAAATGTCCTTGTCTGACAGCTTTGAAGAGAGCAGTGG</t>
  </si>
  <si>
    <t>chr11:88987636-88987785</t>
  </si>
  <si>
    <t>GTTCTCCCAGCACGCAGCTGGAGATCTGAGAATGGGCAGACTGCCTCCTCAAGTGGATCCCTGACCCCTGACCCCCGAGCAGCCTAACTGGGAGGCACCCCCCAGCAGGGGCACACTGACACCTCACACGGCAGGGTACTCCAACAGACC</t>
  </si>
  <si>
    <t>chr11:88987785-88987934</t>
  </si>
  <si>
    <t>CTGCAGCTGAGGGTCCTGTCTGTTAGAAGGAAAACTAACAAACAGAAAGGACATGCACACCAAAAACCCATCTGTACATCACCATCATCAAAGACCAAAAGTAGATAAAACCACAAAGATGGGGAAAAAACAGAACAGAAAAACTGGAAA</t>
  </si>
  <si>
    <t>chr11:89787166-89787317</t>
  </si>
  <si>
    <t>CTGCAGAGGGTCAGGGACTGCGAGCTGTCCGCGCTGACGCCGGGCGCCGTGCGTGGCCCAGAGGACCGGGGCGCCCTGGACCACATAGTCAGGATGACCACGAGCCTCTAACAGCCCCGCCGTGGCCTTCGCGTGCCAGACCGTGTGCCCCG</t>
  </si>
  <si>
    <t>ENST00000527402.1</t>
  </si>
  <si>
    <t>ENSG00000168930</t>
  </si>
  <si>
    <t>TRIM49</t>
  </si>
  <si>
    <t>chr11:89787436-89787720</t>
  </si>
  <si>
    <t>ACGGAGGGCGCAGAGCAGCACAAGCGGCCTGGCCTAGAGGCGGCGGGCTCCCGTGAGGAATCCCCAAGAGCCGGCCTCCCACCTGCCCCGCTGCCGGGGTCCTGGGGCTCTGCCGACCCCTCCCCGCGGAAGGCCAGCCTCCTGCCCCTGCAGCGCCTGCGGCGGAGCAGCTTGTGGCCAGGCATGGTGGTGCCCCGGGTCCGCCTCAGCAAGGCACCCGCGCCCACCTTCCAGCCCAAGAGGGCAGCGCGGAAGGGCAGCACCAAGGACAGCGGCCACCTGCGG</t>
  </si>
  <si>
    <t>chr11:90405159-90405340</t>
  </si>
  <si>
    <t>GAGTTTCCAGTTTTTCTGTTCTGTTTTTTCCCCATCTTTGTGGTTTTATCTACTTTTGGTCTTTGATGATGGTGATGTACAGATGGGTTTTCGGTGTAGATGTCCTTTCTGGTTGTTAGTTTTCCTTCTAACAGACAGGACCCTCAGCTGCAGGTCTGTTGGAATACCCTGCCGTGTGAGGT</t>
  </si>
  <si>
    <t>ENST00000562678.5</t>
  </si>
  <si>
    <t>ENSG00000261645</t>
  </si>
  <si>
    <t>DISC1FP1</t>
  </si>
  <si>
    <t>chr11:90405340-90405521</t>
  </si>
  <si>
    <t>TGTCAGTGTGCCCCTGCTGGGGGGTGCCTCCCAGTTAGGCTGCTCGGGGGTCAGGGGTCAGGGACCCACTTGAGGAGGCAGTCTGCCCGTTCTCAGATCTCCAGCTGCATGCTGGGAGAACCACTGCTCTCTTCAAAGCTGTCAGACAGGGACACTTAAGTCTGCAGAGGTTACTGCTGTCT</t>
  </si>
  <si>
    <t>chr11:90971362-90971535</t>
  </si>
  <si>
    <t>GAGTTTCCAGTTTTTCTGTTCTGTTTTTTCCCCATCTTTGTGGTTTTATCTACTTTTGGTCTTTGATGATGGTGATGTACAGATGGGTTTTCGGTGTAGATGTCCTTTCTGGTTGTTAGTTTTCCTTCTAACAGACAGGACCCTCAGCTGCAGGTCTGTTGGAATACCCTGCCG</t>
  </si>
  <si>
    <t>ENST00000408659.1</t>
  </si>
  <si>
    <t>ENSG00000221586</t>
  </si>
  <si>
    <t>MIR1261</t>
  </si>
  <si>
    <t>chr11:90971535-90971708</t>
  </si>
  <si>
    <t>GTGTGAGGTGTCAGTGTGCCCCTGCTGGGGGGTGCCTCCCAGTTAGGCTGCTCAGGGGCCAGGGGTCAGGGACCCACTTGAGGAGGCAGTCTGCCCCTTCTCAGATCTCCAGCTGCGTGCTGGGAGAACCACTGCTCTCTTCAAAGCTGTCAGACAGGGTCATTTAAGTCTGCA</t>
  </si>
  <si>
    <t>chr11:90971708-90971881</t>
  </si>
  <si>
    <t>AGAGGTTACTGCTGTCTTTTTGTTTGTCTGTGCCCTGCCCCCAGAGGTGGAGCCTACAGAGGCAGGCAGGCCTCCTTGAGCTGTGGTGGGCTCCACCCAGTTCGAGCTTCCCGGCTGCTTTGTTTACCTAAGCAAGCCTGGGCAATGGTGGGCGCCCCTCCCCCAGCCTCGTTG</t>
  </si>
  <si>
    <t>chr11:92223652-92223805</t>
  </si>
  <si>
    <t>CTGCAGTCCTGGGGTCCCTTTCTCCTGGTGCCAATGGTAGAGTTGGGGAGAAAGTTCCCGATAGAGAGCATAGGAGGAAATGCGCCAGCTGTGCTTGCCTTAGAGACATATGTGAGTTGAGCTCTCTCTCTCCTCTCTCTCTCTCTCTCTCTCT</t>
  </si>
  <si>
    <t>ENST00000525166.6</t>
  </si>
  <si>
    <t>ENSG00000165323</t>
  </si>
  <si>
    <t>FAT3</t>
  </si>
  <si>
    <t>chr11:92223810-92223985</t>
  </si>
  <si>
    <t>GTGTGTGTGTGTGTGTGTGTGTGTGTGTGTGTGTGTGTGTAGGTGGCGAGTGGAGAGGGTTAAGGCTGCTTCTTTGCTGGGGGGAAAAGAAAGGCAAAAGTGTGAGGATACACAGAGCAGGGAACGAGTGGAGTCCCCTCTCCACCGGGGCAGTGTGAGAACGGAGGGCGTGCAGT</t>
  </si>
  <si>
    <t>chr11:92226546-92226689</t>
  </si>
  <si>
    <t>GAGGCTGCAGCTCGCTGGAATAATGGGCTCAAACCAGGCGGTGGAGAGGGGTCCCCGGAATGGACGTCGGGGGCGGGGAGGCTGCGGAGACCCTGCGAGGTCTCCGTGAAGGACTAGGAGGGGCTCCCGGGAGGGAGTGGCGCC</t>
  </si>
  <si>
    <t>chr11:92226689-92226832</t>
  </si>
  <si>
    <t>CTGCGGCCCGGAGCGTGGGCGGCCGGTGGCTCTGGCACGCGGAATCTGGTGGACTCCTAGCGCCTCGGCCGGGAGCTCCAGCTCCATCCCGCCGCCGCCGCGCGCCCAATGGGACTCAGCTTCGGGTTTGGGCGAACCTGCAGC</t>
  </si>
  <si>
    <t>chr11:92866927-92867090</t>
  </si>
  <si>
    <t>ACGCTGAGCACTGAGAGTAGCATCTACTTCGGCGCCCTGGTGCAAGCGGATAACATCCGCAGCCTGACTGACACGCGGGTCACGCAGGTGCTCAGCGGCTTCCAGGGCTGCCTGGACTCGGTGATACTGAATAACAATGAGCTGCCGCTGCAGAACAAGCGCAG</t>
  </si>
  <si>
    <t>ENST00000489716.1</t>
  </si>
  <si>
    <t>chr11:92867090-92867253</t>
  </si>
  <si>
    <t>GCAGCTTCGCGGAGGTGGTGGGCCTGACGGAGCTGAAGCTGGGCTGCGTGCTCTATCCCGACGCCTGCAAGCGCAGCCCGTGCCAGCACGGGGGCAGCTGCACTGGCCTGCCATCGGGGGGTGAGTGTGGCTACGCAGTGGGCACTGGCCTGGGGGTTTGAGGG</t>
  </si>
  <si>
    <t>chr11:92867253-92867416</t>
  </si>
  <si>
    <t>GGAGAGTGAATGAACTGCAGGGGGATCCCTGCCCTCCCAACGCAAGGACTCTACTAGAGAGGAGTATTCACACCCAAGATGCTCGCCAACCTTCTTAATCTGCTTTAGGGAAGTCTCAGCTCTTGACAATTACAGGAGTGTCCAGTTTTGCCAATCGTTTGCAG</t>
  </si>
  <si>
    <t>chr11:92881953-92882232</t>
  </si>
  <si>
    <t>CTGCAGCCCCCAGCTTCCCAGAGGGACCAAAAATTACTGTAGCCATTAGAGGAAAATGTCAGAACCAAAGACTTTCCTCTGGGGAAAACCTATAACCGATATATAGATTCACAGCTCTTTGTCTGCAATTCTACAATCCCAAAAGCTCTGAGAACTTAAAGGGTTTGGAGTATGTTAGTGGCAAACTAATTTGGTGGCAAAACCTGTTCAAAACTGTTTTGAGGCTCTTTCTACTCTTTATTTCTCTCATTTAGTGTGAATATCCATATGTTTCACTGCA</t>
  </si>
  <si>
    <t>chr11:93839522-93839673</t>
  </si>
  <si>
    <t>TTGCATGGTTGTGAAAACTCAGAGTATGACACGCAGTAAGCACTCTCTATGAGGTGCATTAAAAAGAAATATTATCATAGTCCACCAGTGCCAGCTTGAGGAAGTGGGGCAGTGGCGTGATCAGGCCTGGTAGGGCATGGGTGGGAACTGCA</t>
  </si>
  <si>
    <t>ENST00000409977.2</t>
  </si>
  <si>
    <t>ENSG00000214376</t>
  </si>
  <si>
    <t>VSTM5</t>
  </si>
  <si>
    <t>chr11:94161171-94161460</t>
  </si>
  <si>
    <t>TTCAACTTTGGTGAATCTGACAATTATGTGTCTTGGAGTTGCTCTTCTCGAGGAGTATCTTTGTGGCGTTCTCTGTATTTCCTGAATCTGAATGTTGGCCTGACTTGCTAGATTGGGGAAGTTCTCCTGGATAATATCCTGCAGAGTGTTTTCCTACTTGGTTCCATTCTCCCTGTCACTTTCAGGTACACCAATCAGACGCAGATTTGGTCTTCTCACATAGTCCCATATTTCTTGGAGGCTTTGTTTCTTTTTACTCTTTTTTCTCTAAACTTCTCTTCTCACTTCAT</t>
  </si>
  <si>
    <t>ENST00000655054.1</t>
  </si>
  <si>
    <t>LOC105369435</t>
  </si>
  <si>
    <t>chr11:94351876-94352027</t>
  </si>
  <si>
    <t>CTGCAGTGGCCAGGCATTCCTCCAGAACCGCCTCCCCCAGGAGCTTGCTACAAGTGCCAGAAATCTGGCCACCAGGCCAAGGAATGCCCGCAGCCCAGGATTCCTCCTAAGCTGTGTCCCATCTGTGTGGGACCCTACTGGAAATCAGACTG</t>
  </si>
  <si>
    <t>ENST00000440961.6</t>
  </si>
  <si>
    <t>ENSG00000183560</t>
  </si>
  <si>
    <t>IZUMO1R</t>
  </si>
  <si>
    <t>chr11:95412171-95412212</t>
  </si>
  <si>
    <t>CTGCAGCCAGAAAGTCGAAATGCCTGAAAATTGTAGTCTGCA</t>
  </si>
  <si>
    <t>ENST00000543573.1</t>
  </si>
  <si>
    <t>LOC100129203</t>
  </si>
  <si>
    <t>chr11:95436801-95436977</t>
  </si>
  <si>
    <t>GTAACCTCTGCAGACTTAAGTGTCCCTGTCTGACAGCTTTGAAGAGAGCAGTGGTTCTCCCAGCACGCAGCTGGAGATCTGAGAATGGGCAGACTGCCTCCTCAAGTGGGTCCCTGACTCCTGACCCCCGAGCAGCCTAACTGGGAGGCACCCCCCAGCAGGGGCACACTGACACCT</t>
  </si>
  <si>
    <t>chr11:95436977-95437153</t>
  </si>
  <si>
    <t>chr11:95631410-95631584</t>
  </si>
  <si>
    <t>GAGTTTCCAGTTTTTCTGTTCTGTTTTTTCCCCATCTTTGTGGTTTTATCTACTTTTGGTCTTTGATGATGGTGATGTACAGATGGGTTTTTGGTGTGGATGTCCTTTCTGTTTGTTATTTTTCCTTCTAACAGACAGGACCCTCAGCTGCAGGTCTGTTGAAGTACCCTGCCGT</t>
  </si>
  <si>
    <t>ENST00000545912.1</t>
  </si>
  <si>
    <t>LOC107984377</t>
  </si>
  <si>
    <t>chr11:95631584-95631758</t>
  </si>
  <si>
    <t>TGTGAGGTGTCAGTGTGCCCCTGCTGGGGGGTGCCTCCCAGTTAGGCTGCTCGGGGGTCAGGGGTCAGGGACCCATTTGAGGAGGCAGTCTGCCCGTTCTCAGATCTCCAGCTGCGTGCTGGGAGAACCACTGCTCTCTTCAAAGCTGTCAGACAGGGACATTTAAGTCTGCAGA</t>
  </si>
  <si>
    <t>chr11:98617781-98617931</t>
  </si>
  <si>
    <t>GTGCCTGCAGCTTTTCCAGGTGCATGCCACAGGCTTTGGGTCAGTCTACAGTTCTGGGGTCTAGAGGACAGTGGCCCTCTTCTCACAGCTCCACTAGGAAGTGCCCCAGTGGGGACACTGTCGGGGGGCCTCCAACCCCACTGTTCCCCTC</t>
  </si>
  <si>
    <t>ENST00000524871.6</t>
  </si>
  <si>
    <t>ENSG00000149972</t>
  </si>
  <si>
    <t>CNTN5</t>
  </si>
  <si>
    <t>chr11:98617931-98618081</t>
  </si>
  <si>
    <t>CTGCATTGTCTTAGTAGAGGTTCTCCATGAGGGCTTCGCCCCTGCAGCAGACTTGTGCTGGACATTCAGGTGTTTCCATATATCCTCTGAAATCTAGGCAGAGGCTCCAAATATCAATTATTGCCTTTTGTGCACCTGCAGGACCAACACC</t>
  </si>
  <si>
    <t>chr11:99594546-99594697</t>
  </si>
  <si>
    <t>CCACCCAGCACATAATAGGATACAGTGGGATTTGTGGTTCACTTTGGCCGGTTCTATCAATATGAGCTCTTAACTTGGAGTGCAACTGTGAAAAGAAGTACTTTAGTCACAAAGCAATAGGTAGCATCAGGTTTGCCCAGCACAAAGCTGCA</t>
  </si>
  <si>
    <t>ENST00000530458.1</t>
  </si>
  <si>
    <t>chr11:100286316-100286470</t>
  </si>
  <si>
    <t>CAAAAAGACAGCAGGAACCTCTGCAGACTTAAATGTCCCTGTCTGACAGCTTTGAAGAGAGCAGTGGTTCTCCCAGCACGCAGCTGGAGATCTGAGAACGGGCAGACTGCCTCCTCAAGTGGGTCCCTGACCCCTGACCCCCAAGCAGCCTAACT</t>
  </si>
  <si>
    <t>ENST00000524560.1</t>
  </si>
  <si>
    <t>chr11:100286470-100286624</t>
  </si>
  <si>
    <t>TGGGAGGCACCCCCCAGCAGGGGCACACTGACACCTCACACGGCAGGGTATTCCAACAGACCTGCAGCTGAGGGTCCTGTCTGTTAGAAGGAAAACTAACAAACAGAAAGGACATCCACACCAAAAACCCATCTGTACATCACCATCATCAAAGA</t>
  </si>
  <si>
    <t>chr11:100452448-100452623</t>
  </si>
  <si>
    <t>TCCTCTGCAGACTTAAATGTCCCTGTCTGACAGCTTTGAAGAGAGCAGTGGTTCTCCCAGCACGCAGCTGGAGATCTGAGAACGGGCAGACTGCCTCCTCAAGTGGGTCCCTGACCCCTGACCCCCAAGCAGCCTAACTGGGAGGCACCCCCCAGCAGGGGCACACTGACACCTCA</t>
  </si>
  <si>
    <t>ENST00000298815.13</t>
  </si>
  <si>
    <t>ENSG00000165895</t>
  </si>
  <si>
    <t>ARHGAP42</t>
  </si>
  <si>
    <t>chr11:100452623-100452798</t>
  </si>
  <si>
    <t>chr11:100480804-100480972</t>
  </si>
  <si>
    <t>GAGTTTCCAGTTTTTCTGTTGTGTTTTTTCCCCATCTTTGTGGTTTTATCTACTTTTGGTCTTTGATGATGGTGATGTACAGATGGGTTTTCGGTGTGGATGTCCTTTCTGTTTGTTAGTTTTCCTTCTAACAGACAGCACCCTCAGCTGCAGGTCTGTTGGAATACCC</t>
  </si>
  <si>
    <t>chr11:100480972-100481140</t>
  </si>
  <si>
    <t>CTGCCGTGTGAGGTGTCAGTGTGCCCCTGCTGGGGGGTGCCTCCCAGTTAGGCTGCTTGGGGGTCAGGGGTCAGGGACCCACTTGAGGAGGCAGTCTGCCCGTTCTCAGATCTCCAGCTGCGTGCTGGGAGAACCACTGCTCTCTTCAAAGCTGTCAGACAGGGACATT</t>
  </si>
  <si>
    <t>chr11:100481140-100481308</t>
  </si>
  <si>
    <t>TTAAGTCTGCAGAGGATACTGCTGTCTTTTTGTTTGTCTGTGCCCTGCCCCCAGAGGTGGAGCCTACAGAGGCAGGCTGGCCTCCTTGAGCTGTGGTGGGCTCCACCCAGTTGGAGCTTCCTGGCTGCTTTGTTTACCTAAGCAAGCCTGGGCAATGGTGGGCGCCCCT</t>
  </si>
  <si>
    <t>chr11:101245698-101245849</t>
  </si>
  <si>
    <t>TTGGCCATCAGAAGGAAGCCTGGACAGGTCCCTTATTTCAAAGGTAAGGCACAAGGTAACTTGTAAAGCCAGGGCACCCAGACCAGTTCCGGTACATAGACACCTGGTTACAGCTGGTTTTAGATCCCTCCACAGTGGTTGAGAGAACTGCA</t>
  </si>
  <si>
    <t>ENST00000531772.1</t>
  </si>
  <si>
    <t>PGR-AS1</t>
  </si>
  <si>
    <t>chr11:102192294-102192592</t>
  </si>
  <si>
    <t>ACTTCTCTGGATGTCCTTCATTTTGCTAGTGCTTCTTTAAGTGTTATATTCTATAGTGTTTCATATGTACATTATCCTGTGAGAAAAATAGTTATGTCATTGCTCTGACCTGTCATTTTCAATCTCCTCCAAAAATCTTTCTTCAATCTGCAGTAGAGGCTAGCATCTCTTTTCCACATGATAGTTACAACAATGTACTTGATTCAACTGAATTAAATTGGGATGTAGAAAAATTTACCTTCTCAGTTGGAAATCAAGAGACCCAAGTTCTGCTATCACAATATAACCAACTGGATCAG</t>
  </si>
  <si>
    <t>ENST00000529029.1</t>
  </si>
  <si>
    <t>ENSG00000137693</t>
  </si>
  <si>
    <t>YAP1</t>
  </si>
  <si>
    <t>chr11:102374254-102374426</t>
  </si>
  <si>
    <t>GAGTTTCCAGCTTTTCTGTTCTGTTTTTCCCCCATCTTTGTGGTTTTATCTATTTTTGGTCTTTGATGATGGTGATGTACAGATGGGTTTTCGGTGTGGATGTCCTTTCTGTTTGTTAGTTTTCCTTCTAACAGACAGGACCCTCAGCTGCAGGTCTGTTGGAATACCCTGCC</t>
  </si>
  <si>
    <t>ENST00000534130.1</t>
  </si>
  <si>
    <t>ENSG00000110330</t>
  </si>
  <si>
    <t>BIRC2</t>
  </si>
  <si>
    <t>chr11:102374426-102374598</t>
  </si>
  <si>
    <t>CGTGTGAGGTGTCAGTGTGCCCCTGCTGGGGGGTGCCTCCCAGTTAGGCTGCTCGGGGGTCAGGGGTCAGGGACCCACTTGAGGAGGCAGTCTGCCGGTTCTCAGATCTCCAGCTGCGTGCTGGGAGAACCACTGCTCTCTTCAAAGCTGTCAGACAGGGACACTTAAGTCTG</t>
  </si>
  <si>
    <t>chr11:102374598-102374770</t>
  </si>
  <si>
    <t>GCAGAGGTTACTGCTGTCTTTTTGTTTGTCTGTGCCCTGCCCCCAGAGGTGGAGCCTACAGAGGCAGGCAGGCCTCCTTGAGCTGTGGTGGGCTCCACCCAGTTCGAGTTCCTGGCTGCTTTGTTTACCTAATCAAGCCTGGGCAATGGCGGGCGCCCCTCCCCCAGCCTCGC</t>
  </si>
  <si>
    <t>chr11:102746525-102746707</t>
  </si>
  <si>
    <t>GAGTTTCCAGTTTTTCTGTTCTGTTTTTTCCCCATCTTTGTGGTTTTATCTACTTTTGGTCTTTGATGATGGTGATGTACAGATGGGTTTTTGGTGTGGATGTCCTTTCTGTTTGTTAGTTTTCCTTCTAACAGACAGGACCCTCAGCTGCAGGTCTGTTGGAATACCCTGCCGTGTGAGGTG</t>
  </si>
  <si>
    <t>ENST00000371455.7</t>
  </si>
  <si>
    <t>ENSG00000255282</t>
  </si>
  <si>
    <t>WTAPP1</t>
  </si>
  <si>
    <t>chr11:102746707-102746889</t>
  </si>
  <si>
    <t>GTCAGTATGCCCCTGCTGGGGGGTGCCTCCCGGTTAGGCTGCTCGGGGGTCAGGGGTCAGGGACCCACTTGAGGAGGCAGTCTGCCCATTCTCAGATCTCCAGCTGCGTGCTGGGAGAACCACTGCTCTCTTCAAAGCTGTCAGACAGGGACATTTAAGTCTGCAGAGGTTACTGCTGTCTTT</t>
  </si>
  <si>
    <t>chr11:102757411-102757561</t>
  </si>
  <si>
    <t>ACTGCAGATTTAGTGTCTCAAAACAATAATAATTAACAGGATTCTATTACTGGATCTCAGCTGAACAATTTGGTTGTTTGGAATATCTTTTTTGGCGGCAGTCAGATCGTGACTGGGGCTAGAACACCCAAGATGTTCTGGCTTCATCACA</t>
  </si>
  <si>
    <t>chr11:105572070-105572197</t>
  </si>
  <si>
    <t>CTGCAGGTTCTAGAGCCTGTTGTGGAATGATTGCGCCTGATTACGTTTCATATCTAATCAGCGAAAGAGCATATTTATGTCTGATATGTTGTCAGAGAAACCTCTTTTCAGCAATTTTTAAGCCTGCA</t>
  </si>
  <si>
    <t>ENST00000527177.5</t>
  </si>
  <si>
    <t>ENSG00000152578</t>
  </si>
  <si>
    <t>GRIA4</t>
  </si>
  <si>
    <t>chr11:106420962-106421109</t>
  </si>
  <si>
    <t>ATGAGATGAGCCAGAAGCAGGGCTCACTGACAGGACATGGCCTGTTAGCAGTTTTGATGGGTGTTTTGGAACTCAGGGTCCACAACTGATTACTGCACCCTGAAGAAAGAGGCTCTAATGAAGAGAAAAGTAGCAGTGAAGGAAAGAC</t>
  </si>
  <si>
    <t>ENST00000525797.1</t>
  </si>
  <si>
    <t>ENSG00000254811</t>
  </si>
  <si>
    <t>LOC101928535</t>
  </si>
  <si>
    <t>chr11:106421215-106421357</t>
  </si>
  <si>
    <t>CTGAGAGAGTCCCTGCATCAAAGAGATCAAAGAGAACCTTACAAAAATGCATAGTAACAAAATATTATTGCCGCACATGAAGCCAGTTCTATGTTCCCCATGCTGTACGAGCCTGGAGGAGGAATCACCAGAAGATGCCTGCA</t>
  </si>
  <si>
    <t>chr11:106552737-106552880</t>
  </si>
  <si>
    <t>CCTTTTCTAGGCTCGCTCATGGACCAGTCAGCCTGCACTTCCTCTTCCCTGAGGCCCATAAAAACCCAGGGCTCAGCCAAAGCTGGACAGATGATGGGACACCCAGCTGCAGAGAGGCACTACTGTCTCTGCTGAGAACTGAAC</t>
  </si>
  <si>
    <t>chr11:106552880-106553023</t>
  </si>
  <si>
    <t>CACTCCTCAGGATGACCAGCTGCGGAGAGGAGCTAAACACTTGTTGGGATGATCTGCCTGCAAAGAGGAGTTACCCTCGCTGCTTGGAGCCAAACACTCCACAGGACACCTTGGCTGTGGAAAGAGAGCTGCCCCCTGCAGGTC</t>
  </si>
  <si>
    <t>chr11:109182586-109182743</t>
  </si>
  <si>
    <t>GAGTTTCCAGTTTTTCTGTTCTGTTTTTTCCCCATCTTTGTGGTTTTATCTACTTTTGGTCTTTGATGATGGTGATGTACAGATGGGTTTTCGGTGTAGATGTCCTTTCTGGTTGTTAGTTTTCCTTCTAACAGACAGGACCCTCAGATGCAGGTCTG</t>
  </si>
  <si>
    <t>ENST00000327419.7</t>
  </si>
  <si>
    <t>ENSG00000185742</t>
  </si>
  <si>
    <t>C11orf87</t>
  </si>
  <si>
    <t>chr11:109182743-109182900</t>
  </si>
  <si>
    <t>GTTGGAATACCCTGCTGTGTGAGGTGTCAGTGTGCCCCTGCTGGGGGGTGCCTCCCAGTTAGGCTGCTCGGGGGTCAGGGGTCAGGGACCCACTTGAGGAGGCAGTCTGCCCGTTCTCAGATCTCCAGCTGCGTGCTGGGAGAACCACTGCTCTCTTC</t>
  </si>
  <si>
    <t>chr11:109182900-109183057</t>
  </si>
  <si>
    <t>CAAAGCTGTCAGACAGGGACACTTAAGTCTGCAGAGGTTACTGCTGTCTTTTTGTTTGTCTGTGCCCTGCCCCCAGAGGTGGAGCCTACAGAGGCAGGCAGGCCTCCTTGAGCTGTGGTGGGCTCCACCCAGTTCGAGCTTCCTGGCTGCTTTGTTTA</t>
  </si>
  <si>
    <t>chr11:110049918-110050068</t>
  </si>
  <si>
    <t>CTGCAGCAGAAATTGCTCATCGACATCACAGAGTACGAGCTAGTCCCTGAGTACGTTGTCATGACCAAGGAGGAGGTGACAGTGCTGTTGGCCCTATATAAGCTCCGAGAGAACCAGCTGCCCAGGATCCAGGCGGGGGACGCCGTGGCGC</t>
  </si>
  <si>
    <t>ENST00000692099.1</t>
  </si>
  <si>
    <t>LOC107984384</t>
  </si>
  <si>
    <t>chr11:110050068-110050218</t>
  </si>
  <si>
    <t>CGCTACTTTGGGATAAAGCATGGGCAGGTAGTGAAGATCATCCGGCCCAGCGAGATGGCAGGCAGGTACCTCACCTACCGGCTCATGCAGTAGCCACCTCCCTGACAGCCCCTAGAGGCAGACACACGGACAATGACCCCCGTCACCTGCA</t>
  </si>
  <si>
    <t>chr11:110196690-110196833</t>
  </si>
  <si>
    <t>GGACCTGCAGATTGGGTTTACTCTGGCCTCCTCAGCTAAAATCAGCTCAGAGCCTCAGAGAAAGGTCTGAAGGTTGAGAAAAAAGGCCCATGACTCTAAATACACCAGACTGTGCCAGGCTTTGGGGTTGATTAGTAATTTGGG</t>
  </si>
  <si>
    <t>ENST00000645312.1</t>
  </si>
  <si>
    <t>ENSG00000137710</t>
  </si>
  <si>
    <t>RDX</t>
  </si>
  <si>
    <t>radixin</t>
  </si>
  <si>
    <t>chr11:110196833-110196976</t>
  </si>
  <si>
    <t>GTACAGTCTGGTCCCAAGGCTGTAGGGGTCCTATTCATGTGGAAACCAGTCAGTTCTATCTTGTTCATGGCTTATTTTATTTTTGAGACAGGGTCGCGCTCTGCCACCCAGGCTGGAGTGCAGGGGTGTGATCTTGGCTCACTG</t>
  </si>
  <si>
    <t>chr11:110209564-110209716</t>
  </si>
  <si>
    <t>ACCTCTGCAGACTTAAATGTCCCTGTCTGACAGCTTTGAAGAGAGCAGTGGTTCTCCCAGCACGCAGCTGGAGATCTGAGAACGGGCAGACTGCCTCCTCAAGTGGGTCCCTGACCCCTGACCCCCGAGCAGCCTAACTGGGAGGCACCCCCC</t>
  </si>
  <si>
    <t>chr11:110209716-110209868</t>
  </si>
  <si>
    <t>CAGCAGGGGCACACTGACACCTCACACAGCAGGGTACTCCAACAGACCTGCAGCTGAGGGTCCTCTCTGTTAGAAGGAAAACTAACAAACAGAAAGGACATCCACACCAAAAACCCATCTGTACATCACCATCATCAAAGACCAAAAGTAGAT</t>
  </si>
  <si>
    <t>chr11:110821331-110821473</t>
  </si>
  <si>
    <t>CTGCAGATCTTGGTACTTCTCGGCCTCCATAATCATGTGAACCAGTTTCTTTATCATAAATCTCTTTATGTATAACCTTATTGGTTCTGTTCCTCTGGAGAGGCTCTGTCTAATTCAGGCCTCCTGTCATGATATTCCTGGTC</t>
  </si>
  <si>
    <t>ENST00000533353.5</t>
  </si>
  <si>
    <t>ENSG00000137727</t>
  </si>
  <si>
    <t>ARHGAP20</t>
  </si>
  <si>
    <t>chr11:111026328-111026476</t>
  </si>
  <si>
    <t>CTGCAGTGTGACTATGCTCTTTAAATCTGGCACCTCTGGGCATGCATGACAGGAGTGCTATATGTTATGTCTTTCACTTGAGTGCTTCTGCTTCTCACTTCCTTCCATATAATTTGCCATCTTTCAAGCCTCAAATTACACCTCAGGCT</t>
  </si>
  <si>
    <t>ENST00000659487.1</t>
  </si>
  <si>
    <t>LOC102723966</t>
  </si>
  <si>
    <t>chr11:111222189-111222367</t>
  </si>
  <si>
    <t>CTCGCCGGACCTTAGCTGCCTTCCCGCGGGGCAGGCCTCGGGACTGCAGCCCGCCATGCCTGAGCCTCCCCCCGCTCCGTGGGCTCCTGTGCAGCCGGAGCCTCCCCGACCAGCGCCGCCCCCTGCTCCACGGCGCCCAGTCCCATCGATCACCCAAGGGCTGAGGAGTGCGAGCGCAT</t>
  </si>
  <si>
    <t>ENST00000280325.7</t>
  </si>
  <si>
    <t>ENSG00000150750</t>
  </si>
  <si>
    <t>C11orf53</t>
  </si>
  <si>
    <t>chr11:111222367-111222545</t>
  </si>
  <si>
    <t>TGTCACGGGACTGGCAGGCAGCTCCACCTGCAGCCCTGGTGCGGGATCCACTAGGTAAAGCCAGCTGGGCTCCTGAGTCTGGTGGGGCCTTGGAGAACCTTTATGTCTAGCTCAGGGATTGTAAATACACCAATCGGCACTCTGTATCTAGCTCAAGGTTTGTAAACACACCAATCAGC</t>
  </si>
  <si>
    <t>chr11:112647629-112647780</t>
  </si>
  <si>
    <t>GTGGTAGTGTGACAGAAAGAAAAAAAAATGGTGGCAGAAAGAACACTTAGAGAGTTGTTGCAATAGTTCAGTAGAGAGAATAGCAAGCCCTATGCTGAGACAGTGGCAGTGGGGACTCTGGGAAAAGGTCAGGTGCAGAAGATTATGCTGCA</t>
  </si>
  <si>
    <t>ENST00000662440.1</t>
  </si>
  <si>
    <t>ENSG00000287006</t>
  </si>
  <si>
    <t>LOC105369496</t>
  </si>
  <si>
    <t>chr11:112736109-112736261</t>
  </si>
  <si>
    <t>CCCTCAAGGCAGGCAGGAGCAGGAGGGCATCTTGAGCTTGGGCTGCCCTGATGTCTGCAGTAGGCGTAGCTGGAGTCGGCTGACATCTGTCAGCTCTGGCTTCATTTTCAATAGGACTCAGTGCTGAACTTCCACTAAATCCTTGTTCTCTCT</t>
  </si>
  <si>
    <t>chr11:112811411-112811562</t>
  </si>
  <si>
    <t>CTGCAGTTAGCACAGACAGGCCCCTACTACAGAGTAAAGGGGATGGCATCAGCTTCTTCTTGCTTTCTCAGACACCTCCCTTCTGCTCAACTGTTTCTGATCTCTCTGGAGTTGGAGCCTTGGGAGGGAGAAGAGGTTAAAAGAACAGGTAA</t>
  </si>
  <si>
    <t>ENST00000669768.1</t>
  </si>
  <si>
    <t>LOC105369498</t>
  </si>
  <si>
    <t>chr11:114027107-114027296</t>
  </si>
  <si>
    <t>GGGAGTCCGTGCACATGAAAATGGCAAAGGGATCTGAGGGGATATTGACAGAGCAGGACCAAATCTGCTATAAAAAGGAGGTGTTTCAATTCTAGAGAAGGAGGTCCAGAGAAGACCTCCTTGAGAAGATGACATTTGAATAAGAACCTGCAGGAAGTATGAGCCAGCTATGCAGGTACTCCTAATTTCC</t>
  </si>
  <si>
    <t>ENST00000682278.1</t>
  </si>
  <si>
    <t>ENSG00000109906</t>
  </si>
  <si>
    <t>ZBTB16</t>
  </si>
  <si>
    <t>chr11:114027296-114027485</t>
  </si>
  <si>
    <t>CATTGCAGTGCCTGGCATGTAGCATCTACTCCATGTTGTTTGTTAAATAGCTGAATGAATGGATGAACAACGAACGATGTTTCATGTTTGCTTTCACTGGCATGAGAAGGATTCCAGGCTCCTGGTCCCTACCTTGAGATCGGATGCTGGAGCAGGTGACTTGTACCAGCCAGGAGGTCCAGCTGCAGGC</t>
  </si>
  <si>
    <t>chr11:115633718-115633921</t>
  </si>
  <si>
    <t>TGTTTACAAACCTTGAGTTAGAGACAGAGTGCTGATTGGTGTATTTACAATCCCTTAGCTAGACATAAACGTTCTCCAAGTTCCCACTAGACTCAGGAGCCCAGCTGGCTTCACCCAGTGGATCTCGCACTGGGGCTGCAGGTGGAGCTGCCTGCCAGTCCTGCGCCCTGCGCCCACACTCCTCAGCCCTTGTGTGGTCGATGG</t>
  </si>
  <si>
    <t>ENST00000539305.1</t>
  </si>
  <si>
    <t>LINC02698</t>
  </si>
  <si>
    <t>chr11:115633921-115634124</t>
  </si>
  <si>
    <t>GGACTGGGCGCGTGGAGCAGGGGACGGCGCTCGTCAGGGAGGCTCGGTCTGCACAGGAGCCCACAGAGGGTGGGGGGAGGCTCAGGCATGGCGGGCTGCAGGTCCCGAGCCCTGCCCCACGGGAAGGCAGCTAAGGCCCGGCGAGAAATCCAGCGCAGCGCCTGTGGGCCGGCACTGCTGGGCGACCCAGCCCACCCTCCGCAG</t>
  </si>
  <si>
    <t>chr11:116660066-116660208</t>
  </si>
  <si>
    <t>TAAAGGCACATGAGTTCTATAGAAGAACACTAGGTCCTCCTCCCCGCCCCTCCTCAGGCCAGGGTACTGCGGAGAGGCACACATACTGGGAGGTGCTGGGAGGCCCACGTTTCCACCCTGACACTCTCCCCAGAAAGGCTGCA</t>
  </si>
  <si>
    <t>ENST00000665087.1</t>
  </si>
  <si>
    <t>ENSG00000237937</t>
  </si>
  <si>
    <t>LINC02702</t>
  </si>
  <si>
    <t>chr11:117148942-117149153</t>
  </si>
  <si>
    <t>ACTGCAGCCTCCACCTCCTGGGCTCGAGCGATTCTCCTCCCTCAGCCTCCCAAGTAGCTGGGATTACAGGCACGCACCACAACACCTGCCAATTTTTTTTTTTTTTTTTTTTTTGTATTTTTAGTAGAGATGGATTTCGCCTTTTTGGTCAGGCTGGTCTTGAACTTCTGACCTCAGGTAATCTACCTGCCTCGGGCTCCCAAAGTGTTAGG</t>
  </si>
  <si>
    <t>ENST00000533206.1</t>
  </si>
  <si>
    <t>ENSG00000168092</t>
  </si>
  <si>
    <t>PAFAH1B2</t>
  </si>
  <si>
    <t>chr11:117149153-117149364</t>
  </si>
  <si>
    <t>GATTACAGGCGTGAGCCACTGCGCCCAGCCCAAGCAATCCTCCTGACTCAGCTTGCTGAGTAGCTGAGACTGCAGGCACTACCATGCCAGGCTAATTTCTTCAATTTTTTTGTAGAGACGGGGTCTCATTATGTTGCCCAGGATAGTCTCAAACTCCTGGATTCAAGTCATCTTCCTGCCTCGGCCTCCCAAAGTGCTGAGATTATAAGTGT</t>
  </si>
  <si>
    <t>chr11:117195287-117195575</t>
  </si>
  <si>
    <t>GACAGACACAGCCTGGATGAGCTTATGGGATAGAGCTTATGAGTAGAGCAGGGAGGACCTTGAGTGCCACAGGTTATGGCTACTGTCCCGGAGCAGGTGTGTAACCTGACAGTAGTGCTTTGGAAAAAACAATGAGCCTGCAGAAAGATTAGAGCAAGGGCGGAGTCCAAGGCCGGGAAGTGGGTGAGAAGGCCTTCTGCCATCTCTGAGCTGAAGGCCTTCAAGGTTGTTGCAACCCTGTGCTCTTAGGTCAAGGGAAGAGAATCAGAAGGAAGGAGGAGGGTAAGAG</t>
  </si>
  <si>
    <t>ENST00000532062.1</t>
  </si>
  <si>
    <t>ENSG00000149577</t>
  </si>
  <si>
    <t>SIDT2</t>
  </si>
  <si>
    <t>chr11:117209913-117210064</t>
  </si>
  <si>
    <t>CTGCAGTGATACATAACAGATAAATGGGTGCCAGGGGCCAGGGACAGGGGAGGGGATGGGTGTGGCCAGAAAGGGGTAACACAAAGGAGTCTTGTGATAATGGAATTGTTCTGGATCTTGGTTGTGGTGGTAGTTATGCAAGGCTACATGTG</t>
  </si>
  <si>
    <t>ENST00000532810.5</t>
  </si>
  <si>
    <t>ENSG00000160613</t>
  </si>
  <si>
    <t>PCSK7</t>
  </si>
  <si>
    <t>chr11:117780606-117780819</t>
  </si>
  <si>
    <t>AGCTGCAGCGTCCCGTTGGCGTGGACGTGCCGGATGTGCGGCACGTCGTAGATGTCGTCCCCTGTGGCCAGGTACCATCGAAGGGCCGCGCTGGGGGAGCCCGCGGCCGGGCAGGGCACCACCACCCCCACGGAGCTGGAAAAGGTCACCTGCTGCAAGGAGTCATTTACAAAGTAGAGGCTGGTGCCAACATCTTCAGGGCGGGCTGCAGGAG</t>
  </si>
  <si>
    <t>ENST00000527706.5</t>
  </si>
  <si>
    <t>ENSG00000177103</t>
  </si>
  <si>
    <t>DSCAML1</t>
  </si>
  <si>
    <t>chr11:118150878-118151124</t>
  </si>
  <si>
    <t>CTGCAGACCAGAGGGGCAGGGGACAGAGCAGATGAGGCCAGTCCTGGGGCCTGCAGGTCTCCCACCTACAAGTCACTCTGCTTTCTCCTGGGCTCCCAAAGGGTAGCTCAGAAATTCATCTAAACCTATATCAATAGGCCTTAGCCCCTACCTGGTCTATACAGCTGAACAGTCCTTGGAGAAGGTGGGGCTTCCACCTGGAGCAATGTACCAAGACTGTGCCTACAATCCCCCTTACACACGTGCA</t>
  </si>
  <si>
    <t>ENST00000324727.9</t>
  </si>
  <si>
    <t>ENSG00000177098</t>
  </si>
  <si>
    <t>SCN4B</t>
  </si>
  <si>
    <t>chr11:118473447-118473589</t>
  </si>
  <si>
    <t>GTAGTTCTGAGCTCTCACCTCTCACCCCCCCGTCTTCTGTCTCTTCCTCGTTAAGCATTTCTGTTAGTCCTCTTGCCACTAGTGCCTTAAACCCAACTTTTACTTTTCCTTCTCATTCCCTGACTCAGTCTGGGGAATCTGCA</t>
  </si>
  <si>
    <t>ENST00000685719.1</t>
  </si>
  <si>
    <t>ENSG00000118058</t>
  </si>
  <si>
    <t>KMT2A</t>
  </si>
  <si>
    <t>chr11:118482893-118483038</t>
  </si>
  <si>
    <t>ACTGCAGTCCAGCCTGGGTGACAAAGCAAAACACTGTCTCCAAAAAAAATTTAGGCTTGGCAAGGCGCAGCGGCTCACGCCTGTGATCCCAGCACTTTGGGAAGCCGAAGCAGGCAGATCACTTGAGGTCAGGAGTTGGAGACCAG</t>
  </si>
  <si>
    <t>ENST00000649410.1</t>
  </si>
  <si>
    <t>chr11:118483038-118483183</t>
  </si>
  <si>
    <t>GCCTGGCCAACATGGTGAAACCCTGTCTCTACTGAAAATACAAAAATTAGCCGGTTGTGGTAGTGGGTGCTTGTAATCCTAGCTACTTGGGAGGCTGAGGCAGGGGAATTGCCTGAACCTGCGAGGCGGAGGCTGCAGTGAGCCGA</t>
  </si>
  <si>
    <t>chr11:118527522-118527664</t>
  </si>
  <si>
    <t>CTGCAGGCCATCTTCAACCCTGACACCCCATTTGGAGACATTGTTGGATTGGACCTCGGAGAGGAAGCAGAAAAGGAAGAACGAGAAGAAGGTGGGCATTTGATCTGGAGTGTAGCTCTGCACATAGGCTGGCCTGCTGGCCT</t>
  </si>
  <si>
    <t>ENST00000302783.10</t>
  </si>
  <si>
    <t>ENSG00000172425</t>
  </si>
  <si>
    <t>TTC36</t>
  </si>
  <si>
    <t>chr11:119127673-119127834</t>
  </si>
  <si>
    <t>GACTGCAGGCATGTACCACCACCACACGCCAATTTTTAAAAAAATTTTTTTTAGAGACAGGATCTTGCTTATGTTGCCCACTGATCTCAAACTCCTGGCCTCGAGCAATCCTCCTACCTTAGCCTCCTAAGTAGCTGGGACTATTGGCTTGTGCCACCAAGT</t>
  </si>
  <si>
    <t>ENST00000531022.5</t>
  </si>
  <si>
    <t>ENSG00000172273</t>
  </si>
  <si>
    <t>HINFP</t>
  </si>
  <si>
    <t>chr11:119127834-119127995</t>
  </si>
  <si>
    <t>TCCAACCCCACTCCCACCTTCCAATTTTTTTTTTTTTTTTTGAGACGGAGTCTTGCTCTGTTGCCAGGTTGGAGTGCAATGGTTCGATCTCGGCTCACTGCAGCCTTTGCCTCCCAGGTTCAAGCAATTCTCCTGCCTCAGCCTCTTGTAGCTGGGACTACA</t>
  </si>
  <si>
    <t>chr11:119541337-119541488</t>
  </si>
  <si>
    <t>ATAACCGTAATGTCTACATTACACAGAGTTGTGTAAATGAAATAAGGTGGTGCATGTAAGATGCTCACAGAGGGCCCAGCCTGTGATTACCCTGAATGGACATGAACGGTGGCTCTCTCATTACCTTGCATTCCCTCCCGTCTGTAACTGCA</t>
  </si>
  <si>
    <t>ENST00000532153.1</t>
  </si>
  <si>
    <t>LOC105369520</t>
  </si>
  <si>
    <t>chr11:119550816-119550958</t>
  </si>
  <si>
    <t>CTGCAGCAAACATCATGCTTAAAGAAGACACTTTTTATGTATTCTTATTAAGGTCGGGAACAAGAAAGTAACATCCACTGTCACTGCTATGCTGTTCAACAGAATAATGAAGGTCATGACCCATGCAATATGTCAAGAAAAAG</t>
  </si>
  <si>
    <t>chr11:119551050-119551200</t>
  </si>
  <si>
    <t>CCAGGAGTTGGAGACCAGCCTGGGCAATATGGCAAAGCCCCATCTCTGCAAAAAATACAAAAATTAGCTGGGCATGGTAGTATGTGCCTGTAGTCTGTAATCCCAGCTACTCGGGAGGCTGAGGTGGGAAGATCGCTTGAGCTCGGAAGGT</t>
  </si>
  <si>
    <t>chr11:119629039-119629328</t>
  </si>
  <si>
    <t>CTTCCAGGAAGGGCAAGAAGGGGCTCTCAGAGCAGGAGGGAGGTGGGTGGGTTTACCTGTGGTCCAGAAGCAGGGGTGGGTGGCTAGGGGTTATGAGCTAGGGTGGGCTCAACTGGATGGTGGCATATTCCACAGCCTCTGCAGGCCCTGGCACGGGGGTCCGCAGCCCTGGCACGAGTTCCAGGGCAGAGGTGTCCAGCTCTGCATAGTGGCTGTGAGTGTCCTTTAGGCCAGAGCCCTAGGAATGAGGCAGAAGGGACAGGTGGCAGGAGGGGTCGGTGGGGGTGTGG</t>
  </si>
  <si>
    <t>chr11:119728150-119728436</t>
  </si>
  <si>
    <t>GTTTCCAAACTGCTTCCCGAGCAGAGAGCTGGTTATTAAATAAACAGAACGCTATTACATATTATTATTTTTTGTAAAGAACTGAGCGGAGAAAGTGCTTTCATGCTACATAGAGACGTGCATCTGACTGCTTCCCTGCAGGGCAGGCGGTTCGGCTTCTCAACCTCTTTCTCCGCCGTGCCACCTCCCACCCCCTTTACCCAAGCCGTGACCCAACTTTTCTGGCTCCTTTCACTCCCCACAATCCAGTCGTGCCCGCCATCCGGCTCCCAGCCCCGGGGAGGCAT</t>
  </si>
  <si>
    <t>ENST00000531468.2</t>
  </si>
  <si>
    <t>ENSG00000110400</t>
  </si>
  <si>
    <t>NECTIN1</t>
  </si>
  <si>
    <t>chr11:119728528-119728679</t>
  </si>
  <si>
    <t>GCGCCCGCAAGCCCCATCCGAGCCATCGGGGGCCGGGGGTCCGGCGAGAGGGGCGGCGAGGGCAGCGCTCCTCGCGCAGCAGAAACCAGCCCGGAAGATGAGGGAAGATCGCTGGCGGTCGGCGGGCGCTCGAAGGATCCAGGTCAGCTGCA</t>
  </si>
  <si>
    <t>chr11:120079558-120079709</t>
  </si>
  <si>
    <t>CTGCAGAAGAGCGACACGGCCCTGGGGCTTATCACCAGCCTTCCTGGTTTGGGGATCATGGGAGAAGCAATGAGGAGCATTCTTAGGTCTGATGGGCAGGTCTTGGGACTCTTGAATGAAAACTCCCAAGAGAAACCAGGGAGAAGATAGGT</t>
  </si>
  <si>
    <t>ENST00000526161.5</t>
  </si>
  <si>
    <t>ENSG00000137699</t>
  </si>
  <si>
    <t>TRIM29</t>
  </si>
  <si>
    <t>chr11:121341189-121341332</t>
  </si>
  <si>
    <t>GGAGCCCTCATTACATCCCATTTCAGCATAGCAAGCTACTTCTCACCTATTAGATCATCTCAATACTACCTTCTCAAAAAAAGACCATTACTATTCAGCCATTAAAAAGAAGGAAATTTAGGCCACTGGGGTGGCCCACGCCTG</t>
  </si>
  <si>
    <t>ENST00000527183.1</t>
  </si>
  <si>
    <t>ENSG00000109929</t>
  </si>
  <si>
    <t>SC5D</t>
  </si>
  <si>
    <t>sterol-C5-desaturase</t>
  </si>
  <si>
    <t>chr11:121341332-121341475</t>
  </si>
  <si>
    <t>GCAGTCCCAGCACTTTGGGAGGCCGAGGTGGGCAGATCACTTGAGGTCAGGAGTTCAAGACCAGCCTGGCCAACATGGTGAAACCTGGTCTGGTCTCTACCGAAAATACAAAAATAAGCCAGGCATGTGACACGTGCCTGTAAT</t>
  </si>
  <si>
    <t>chr11:121341475-121341618</t>
  </si>
  <si>
    <t>TCCCATCTACTCAGGAGGCCGAGGCAGGAGAATCACTTGAGCCTGGGAGGTGGAGGTTGCAGTGAGCTGAGACCACGCCACTGCACTCCAGCCTGGGTGACAGAGCAAGACTCTGTCTCAAAAAAAAAAAAAAAAAAAAGAAGA</t>
  </si>
  <si>
    <t>chr11:121341720-121341866</t>
  </si>
  <si>
    <t>CTTATACAAGGTATCCGAAATAGTCAAATTCTCTAGAATCAAAGAATGGAACGGCGGTTGCCAGGGGCTGGGAGGAGGAGGAAATGAAGGGTTACTCATCGACAGGTGCAAAGTTTCAATTATGTCAGATGAATAAGTTCCAGGAAC</t>
  </si>
  <si>
    <t>chr11:121431980-121432122</t>
  </si>
  <si>
    <t>CTGCAGCCAGAAGGGGAGAGTTCTGGTGTTAGGGTCCATTGGCTCCCACAGGAAAGGAGGCAGTTTAAGCTTAAGTCCTGAGGATAAGGGAAGGAAGTATAAGGAGAGCAGCATGTCACTCCGGGCCATGGGTGCCTTACTCT</t>
  </si>
  <si>
    <t>ENST00000260197.12</t>
  </si>
  <si>
    <t>ENSG00000137642</t>
  </si>
  <si>
    <t>SORL1</t>
  </si>
  <si>
    <t>chr11:121781143-121781337</t>
  </si>
  <si>
    <t>ACTGCAGCCTTGACCTCCCAAGCTCAAGTGATCCTCCCAACTCAGCCTGCCAAGTAGCTGGGACCACAGATGTGCACAACCATTCCAGGCTAATTTTTAAATTTCGTGTAAAGACAAGGTCTCCCTATGTTGCCCAGGCTGCTCTTCAACTCCTGGGCTCAAGTGATACTGCCTCTGCTTCCCAAAGCACTGAGA</t>
  </si>
  <si>
    <t>ENST00000652677.1</t>
  </si>
  <si>
    <t>LOC107984402</t>
  </si>
  <si>
    <t>chr11:121781337-121781531</t>
  </si>
  <si>
    <t>ATTACAGGTGGAATTACTGGGATGCCCAGCCTTACATGTGTTTTCTTTTTTTCTGCAGGGCTACATTATCTTTTTTCTTTCTTTCTTTTTTTTTTTTTTTATTATACTTAAGTTCTGGGATACATGTGTAGAACATGCAGGCTTGTTACATAGGTATACATGTGCCACGGTGGTTTGCTGCACCCATCAACCCGT</t>
  </si>
  <si>
    <t>chr11:121856311-121856462</t>
  </si>
  <si>
    <t>AAGCGAGAAGAGAAGTTTAGAGAAAAAAGAATAAAAAGAAATGAACAAAGCCTCCAAGAAATATGGGACTGCGTGAAAAGACCAAATCTAGGTCTGATTGGTGTACCTGAAAGTGATGGGGAGAATGGAACCAAGTTGGAAAACACTCTGCA</t>
  </si>
  <si>
    <t>chr11:122779530-122779686</t>
  </si>
  <si>
    <t>GCCCTGCAGACCACGGTCAGTCGCTGGAAATGTAAGTTCTCGGCCCCGCTGCCCCTGGAGCTCTATACGTCGTCCAACTTCATCGGCCTCTTTGTAAAGGAAGACAGTGCGGAGGTCCTCAAGAAGTTTGCTGCTGACTTTGCTGCAGAGGCTGCAT</t>
  </si>
  <si>
    <t>ENST00000529998.5</t>
  </si>
  <si>
    <t>ENSG00000154127</t>
  </si>
  <si>
    <t>UBASH3B</t>
  </si>
  <si>
    <t>chr11:123432346-123432497</t>
  </si>
  <si>
    <t>CAGGAGTTCGAGACCACCCTGGCCAACATGGCGAAACTCCATTTCTGTTAAAAGTACAAAAATTAGCTGGGTGTAGTGGCAGGCTCCTGTAATCCCAACTACTTGGGAGGCTGAGGCAAGAGAATCGCTTGAACCTGGGTACAGGGGCTGCA</t>
  </si>
  <si>
    <t>ENST00000640939.1</t>
  </si>
  <si>
    <t>ENSG00000023171</t>
  </si>
  <si>
    <t>GRAMD1B</t>
  </si>
  <si>
    <t>chr11:123461518-123461679</t>
  </si>
  <si>
    <t>TATGCCTTGGCACACTGCTCTGTCTTTTTTGGATTGTCTATGGTTTCTTCCCCAGCTGGTTGTTGAGACAGCTCTACTTTTTGTTGTTGTTGTTGTTTTGTTTTGAGACAGAGTTTCGTTCTTGTTGCCCAGGCTGCAGTGCAATGGCGTGATCTCGGCTCA</t>
  </si>
  <si>
    <t>ENST00000633646.1</t>
  </si>
  <si>
    <t>chr11:123611819-123611983</t>
  </si>
  <si>
    <t>AGGGGGATGAGGCTGGGCTGGCAGCCTTAGTCACAGGGCGGGATGGGGCGGGATGGATTAGCTGGGAGAATCTATTGACAGATGCAGATGAACCTAAGGGGGAGGCAAAGAGCAGGGCTGCTGCATAGGAGAGAAAAGAGCTGATACTGCAGGGGGTATGGACAG</t>
  </si>
  <si>
    <t>ENST00000525945.1</t>
  </si>
  <si>
    <t>chr11:123611983-123612147</t>
  </si>
  <si>
    <t>GAAGTGTGACCAGTGACTGGGAGCAAGAATGCTTGGAAAAGAGCAAGAGCTGGTGAGGTCTGGGGTGCAGTGGAGAGGCAGGAGCCAGGGCTGGCAGCAGATGATATTCTTTTTTTTTTTCTGAGACAGGATCTCACTCTCTTCCCCAGGCTGGAGTGCAGTGGT</t>
  </si>
  <si>
    <t>chr11:123612147-123612311</t>
  </si>
  <si>
    <t>TGTGATCATGGCTCACTGCAGCCTCAACCTCCACCTCAACCTCCCATTAGCTGGGACTACAGACATGACCCTGGCTAATTATTTTTGTTTTTGTAGAGATGGGGGTCTCACTCTGTTGCCCAGGATGACATACTTTTAAAGGTTAAAGTGATAAAAACCCAGAAC</t>
  </si>
  <si>
    <t>chr11:124076155-124076330</t>
  </si>
  <si>
    <t>TTGCGGTGGCCCTCAGGGTGGTGGGCTTTGGGGGCCTGGGGAGAGGGTGCTCCTTCTTGTCCTTGTCCCTGGCTCCCAGCGGCTCCGTGGAGGATGGCACTGCCTCAGGCCCAGCTCCACCTCCTCCCTGCACCCTCCCAGCAGTTGCTGCAGATGAGAGCGGCGATGGGACCAGG</t>
  </si>
  <si>
    <t>ENST00000641585.1</t>
  </si>
  <si>
    <t>ENSG00000182634</t>
  </si>
  <si>
    <t>OR10G7</t>
  </si>
  <si>
    <t>chr11:124076330-124076505</t>
  </si>
  <si>
    <t>GGTCCAGAGCAATGGAGGCTCCGTGCCTGGGAGCGGGTTCTGCCGGCTGCGGAAGGATAGGGGTGGCACAGTCAGCCGCCTTGGGGACACAGGACATAGGGGACCCACCACCGCCACTGCCGCTCCCGCAGCAGCTCGTGCCGCCACCACCCACGCCTCCTTGCTGCAGCCAGCGT</t>
  </si>
  <si>
    <t>chr11:125704524-125704671</t>
  </si>
  <si>
    <t>GTGCACTCACAAAACTTGAGCTAAACACAGGGTGCTGATTGGTGTATTTACAATCCCTGAGCAGGACATAAAGGTTCTCCACGTCCCCACCAGACTCAGGAGCCCAGCTGGCTTCACCTAGTGGATCCCGCACCGGGGCTGCAGGTGG</t>
  </si>
  <si>
    <t>ENST00000527795.1</t>
  </si>
  <si>
    <t>ENSG00000134940</t>
  </si>
  <si>
    <t>ACRV1</t>
  </si>
  <si>
    <t>chr11:125704671-125704818</t>
  </si>
  <si>
    <t>GAGCTGCCTGCCAGTCCCATGCCGTGCGCTCGCATTCCTCAGCCCTTGGGTGGTCGATGGGACTGGGCGCCCTGGAGCAGGGGGTGGTGCTCGTCGGGGAGGCTTGGGCCGCACAGGAGCCCATGGAGGGGGTGGGAGGCTCAGGCAT</t>
  </si>
  <si>
    <t>chr11:125704818-125704965</t>
  </si>
  <si>
    <t>TGGCGGGCTGCAGGTCCCGAGCCCTGCCCCTCGGGAAGGCAGCTAAGGCTCTGTGAGAACTCAAGCGCAGCGCCGGTGGGCTGGCACTGCTGGGGGACCCAGTACACCCTCCGCAGCCACTGGCCCGGGTGTTAAGTCCCTCATTGCC</t>
  </si>
  <si>
    <t>chr11:128141478-128141647</t>
  </si>
  <si>
    <t>AAGTGAGAAGGGAAGTTTAGAGAAAAAAGAATAAAAAGAAATGAGCAAAGCCTCCAAGAAATATGGGACTATGTGAAAAGACCAAATCTACGTCTGATTGGTGTACCTGAAAGTGACAGGGAGAATGGAACCAAGTTGGAAAACACTCTGCAGGATATGATCCAGGAGAA</t>
  </si>
  <si>
    <t>ENST00000609911.1</t>
  </si>
  <si>
    <t>LINC02725</t>
  </si>
  <si>
    <t>chr11:130190704-130191003</t>
  </si>
  <si>
    <t>CCGGGGGGCGGGTAGGGCTGTGGGAGCTTGGCGGCTGCCCTGTAGGGGGCCAGCTTCTTCAACGATTGGGATACAGTTTATGACTCTTGGCCGCAGGCCACTGCTAAACATCCAGGCAGCAGGAGGCACGTGTGGTGTGATCCTCAGCTGCAGCTCCAGGGGAGTCTGGGAGGTGATTTTTCTCAGCCTTGGCAAAGCAGAGGAAGGCTCTATAGTCCCCAGATACCAAATCCAGCCTGTGCGGCCTGTGCCCTGAACCGCCGGAGAGAAGGCACTGCCCACGGTTGTAAAATGTAGGCT</t>
  </si>
  <si>
    <t>ENST00000530376.1</t>
  </si>
  <si>
    <t>ENSG00000149418</t>
  </si>
  <si>
    <t>ST14</t>
  </si>
  <si>
    <t>chr11:130197793-130198091</t>
  </si>
  <si>
    <t>AGGGAGGTGGGTGGGTGCTGGGGGCCTCAGGCCTGCCTGTGCCCGCAGCATGCCCGGGGCAGTTCACGTGCCGCACGGGGCGGTGTATCCGGAAGGAGCTGCGCTGTGATGGCTGGGCCGACTGCACCGACCACAGCGATGAGCTCAACTGCAGTGAGTCAGGCTGGGAGCCCCGGTCTCCCCACCCTCCTTCCCCACCCTGCCCGCGTCCCATGGCCCTGCTGGCTGACTGCCGAGGCAGAAAGGCCGGAGGTGGTGGGAGTTTTTGCTCTCGGCCCTGTGTAGAGACCTCTGGCCCC</t>
  </si>
  <si>
    <t>chr11:130510816-130511101</t>
  </si>
  <si>
    <t>CTGCAGACATGAAATGCAGATTGTATAAGTCCCTGGGAAATTTAGCTGTATGTGAACAGACATGGGAGTTCTCTCTGATTCCTACCCCTGTGTTTTAGAATCTGGGATGAACTTACAGGCAGAAAGAATTGTGTTGAACTTGAGGAGATGAAGAAAAAGGGCTTCGGATTAGAGACATGCTAGTTCAACCTCAGCTTCTCCAGTTGTAATTTTGGGTCACCTGGAGGGTTCTTTAACCTTTTCAGCTTCCTCAGCTTTGAAGTGAGGATAGCAATAATTGACTGCA</t>
  </si>
  <si>
    <t>ENST00000299164.4</t>
  </si>
  <si>
    <t>ENSG00000166106</t>
  </si>
  <si>
    <t>ADAMTS15</t>
  </si>
  <si>
    <t>chr11:130623465-130623607</t>
  </si>
  <si>
    <t>CTGCAGAGGGAGGAGTGGATATGAGTGGAGAATGGAGGGGGAGATGCTATGTCCCAGTTGGTCACAGTCCTTCCAGGGGGAGAGAGGCAGCAGGTGCTGGAGACTGGAGTCTGGATGTTGAGGTCTGTGCAATCACACCAGAA</t>
  </si>
  <si>
    <t>ENST00000615217.1</t>
  </si>
  <si>
    <t>ENSG00000274999</t>
  </si>
  <si>
    <t>MIR8052</t>
  </si>
  <si>
    <t>chr11:130874094-130874275</t>
  </si>
  <si>
    <t>CTCACTGCAGCCTCAAATTCCTGGGCTCAAGTGATCCTCCTGCCTCAGCCTCCCTAGTAGGTGGAACCACAGGCGAGAGCCACCATGCCCCGCTCATTTTTTATATTTTTTGTAGAGACAGGGTCTTGCTATGTTCCAGGCTGGTCTTAAACTCCTGGACTCAAACAATCCCCCAACCTTGG</t>
  </si>
  <si>
    <t>ENST00000527116.5</t>
  </si>
  <si>
    <t>ENSG00000120451</t>
  </si>
  <si>
    <t>SNX19</t>
  </si>
  <si>
    <t>chr11:130874290-130874589</t>
  </si>
  <si>
    <t>GAGATTATAGGTGTGAGCCGCTGTGCCCGGCCTAGAAGAGGATTCTTGAAGGACTTCTGGGAAATGGTTCCTTCATTCCTTAGAAGAAAACACAGAAGAGATGCTCCTGTTCTTTTATGAATGTTATCTCTGGGTGTGATGCCTGAAACTGCAGCAGCAGGAAGGCAGGCAGTCTGAGAGCACAGCTGACCTAATTAGAATGGCAAGGAAGAAAGATGGAAAGAATTCAGGCCCCTTAAGAGGTCTCAGAGTTGCTGAATCACCAAACTCCTGGGCTTACCTACTCACGTACTAATGTTA</t>
  </si>
  <si>
    <t>chr11:131118628-131118787</t>
  </si>
  <si>
    <t>ACCCTGATGGATGGTCCTGTTCTCTATGAGGGTCTTTCTGGCAGATTACAGCTTCTCTGTTTTGTTGTTTTTGTTGTTTTGAGATAGGGTCTCGCTCTGTCACTGAGGCTGGAGTGCAGTGGTGCAATCACTAACTCACTGCAGCCTTGACCTCCTAGGC</t>
  </si>
  <si>
    <t>ENST00000441665.1</t>
  </si>
  <si>
    <t>LOC107984412</t>
  </si>
  <si>
    <t>chr11:131118787-131118946</t>
  </si>
  <si>
    <t>CTCAAGCTATCCTTCCACCTCAGCCTCCTGAGCAGCTGGGACCGCAGGCATGTGCCACCATGCCTGGCTATTTTTTCTTTTTAAAATGTAGAGAAGGGGTTTTGTCATGTTTCCCAAGCTGATCTTGAACTCCTAGCCTCAAACGATCCTTCCACCTTGC</t>
  </si>
  <si>
    <t>chr11:131118946-131119105</t>
  </si>
  <si>
    <t>CCCTCTCAAAGTGCTGGGACTGCAGGCCTGAGCCCCCGCACCTGGCCTCTGGCAGATTCTTTAATAAGTCAAATACGTCTATTCAATTTACCACTGAGACGACGTTTAGAAACCTCATGCTGAAGTCAGGTCAATGAAAACTCCTGGATATTTTTCATAC</t>
  </si>
  <si>
    <t>chr11:131620277-131620426</t>
  </si>
  <si>
    <t>ACAGCTAAAACCATTTTCAAGTCATCATCTTCTTTAAAATCCCTTTCCTGGTCTTCCTACCTCTTCCCATCTCCCTTCCTATTCACTACTCATGAGGCAGAATGATCCTTTTCAAACATAATTAGACCACATCACTCCCCACTTATATCT</t>
  </si>
  <si>
    <t>ENST00000416661.1</t>
  </si>
  <si>
    <t>ENSG00000182667</t>
  </si>
  <si>
    <t>NTM</t>
  </si>
  <si>
    <t>neurotrimin</t>
  </si>
  <si>
    <t>chr11:131620581-131620870</t>
  </si>
  <si>
    <t>CACCAGGCATAATCCTGCCTCAGGGCCTTGGCACCTGCTGTTCCCTCTGCCTGAAATGCTCTTGCCCCTGAAATACATATGGGCTGCTCGCTGACTTCACTCAAGTCTATGCTCCCACGCTATTTCCTAATGGAGTGGGTCCACCACCTGCAGGCCTGCACTGTCCTTCTTCATAACACGTAGTGCTCTGGGATTGTAGATCACATATCTGCTTGTTATTGTCTATTATCTGTCACTTAGGCTAATATGTACTTTCTATGATAGCAGCAGTTTTGTCTGTCGGTCCACTA</t>
  </si>
  <si>
    <t>chr11:131796078-131796220</t>
  </si>
  <si>
    <t>TCACACTAGTTATTTTCCCGGGGGAAATCTAGGGAACTGGCCACAGGAAGTTGAAGGACTGGAAGGGCAAAATGAAATATCGAAGCCCTCCTGCAGCTGGGGAAACAAAGGAAAAGGTTAAGGTGGTCAGAAACTAGAACCTG</t>
  </si>
  <si>
    <t>ENST00000419440.1</t>
  </si>
  <si>
    <t>LOC107984413</t>
  </si>
  <si>
    <t>chr11:131796220-131796362</t>
  </si>
  <si>
    <t>GTACCTGTGGAAGAGGCCATGCACAGGTGCGGCCCAGCCCTCTCAGGAGTAGAGGCTGCTGCCTGCCTGGCTGTGCTGGTGTCTCAGGAGCACGCAGGAGGCAGGAGGGTCACGCGGAGCTGGGAGTTGGGCCTCTGCAGAGG</t>
  </si>
  <si>
    <t>chr11:132703700-132703813</t>
  </si>
  <si>
    <t>AGAGAGCATACCTGGAGCCTGTGTCCACTGAGGGCAGGACTGGAACTTGGGTCCATGTGAGTAGGCCTGAAATCTGGGTCCACAGGGGTGGGCCTAAAGCCTGGGTCTTCAGGG</t>
  </si>
  <si>
    <t>ENST00000525412.1</t>
  </si>
  <si>
    <t>ENSG00000183715</t>
  </si>
  <si>
    <t>OPCML</t>
  </si>
  <si>
    <t>chr11:134030972-134031123</t>
  </si>
  <si>
    <t>CTGCAGAAGAGGTGTGTCGACCCCACAGCTGCCAACGTGTCCCAGAATGAGGCCCCTCGTGAGTCTGCAAGGGCTGGAAAGCAAGCCTGCCCCAGGTATGCGTGGGGCGGGGGCTGAGCCTCCAGCGCCCCCAGTGTTCATAAGGAAGAGGT</t>
  </si>
  <si>
    <t>ENST00000532706.2</t>
  </si>
  <si>
    <t>ENSG00000204241</t>
  </si>
  <si>
    <t>LINC02731</t>
  </si>
  <si>
    <t>chr11:134192150-134192439</t>
  </si>
  <si>
    <t>CTGCAGAATGGTATTTTTTGATACTAAATCTATTTTCTTTCTACCGCATGATGATTCCTCCATCACAGATCCTAACTCCTAACTACAATATTCACTGTACAGTGTATGTTCAATAAGTGTTATCAAAGGGGAAAAAGCCTGCAGTGTTAGTTAAGTCAATTAATCCAATGAGGTGTTAAAAACAGTTTAACTTGCAGGAGCTAGGAAGTCATCCTTCGTGATAACCAGTATTGGGGAAAGGTGATATTAATATGTATCTCCATCAGTGTTGTCTACTACATATGAAGACA</t>
  </si>
  <si>
    <t>ENST00000693576.1</t>
  </si>
  <si>
    <t>ENSG00000151503</t>
  </si>
  <si>
    <t>NCAPD3</t>
  </si>
  <si>
    <t>chr11:134206244-134206386</t>
  </si>
  <si>
    <t>AGAGCAACAGAAAAGGGAAAGAGGTGAACTGGCTGCAATGAAGCAGACAAGGGAAAGGAGGAGAGGCCACCATCCTCTCTCTGAGGCTGACCCACATATTGAGCGCAAACAAGCTGGAGGCTGGCGCTGGCCCGTGTTCTGCA</t>
  </si>
  <si>
    <t>ENST00000685119.1</t>
  </si>
  <si>
    <t>chr11:134382825-134383048</t>
  </si>
  <si>
    <t>CGCTGCAGAATGAGCCGCAGGTTGACGGCAAATCCAGCCATGTCTATTGCAAATGGCCGGTGGGGGTCAAACACCGTCTTCCAGCCGACCACCTTCCCTGCCCCGTTCACCCGTGGGGCCTCGTACCGCAGGCCACCCACGAAGGCGACGGGCCACACGGACACCCTCCTGGTGCTGCGCATCTACAAGGGGGGGGTCCAGAGTCAGGGCGCCGGCACTGCAGA</t>
  </si>
  <si>
    <t>ENST00000531778.1</t>
  </si>
  <si>
    <t>ENSG00000109956</t>
  </si>
  <si>
    <t>B3GAT1</t>
  </si>
  <si>
    <t>chr11:134982581-134982861</t>
  </si>
  <si>
    <t>CTCTGGGGGCTCCACAGCACTGGCTGTACTCCAGTGAGGGCGGCAGAGCCCCAGCTTGTTTTCGGAGAGATGCTGTGTCTAGAATCTCTAGGCAAGCTCTGTTTCCACCACAGGAAGAACAAAAGTCATGGTGCCGCTCTGCAGCGGGGAGGGTGGGTGACGTTCCTAGTCCTGGAGCTCAGCTGGGATTTGGGACCCACTGTGGGCTTCGTAACATTAGATCCACGGACCTCACCTTGGGTGAGATGAGACATACGTACCCCTATTTTAAAAATAAAATA</t>
  </si>
  <si>
    <t>ENST00000624288.1</t>
  </si>
  <si>
    <t>LOC100507548</t>
  </si>
  <si>
    <t>chr12</t>
  </si>
  <si>
    <t>chr12:454866-455146</t>
  </si>
  <si>
    <t>CACCATGGTGAGCCACACAGCTTCCAGACATCAAACATGTGCCATGACTTGGGAGTGGGGAAGAAGCTACTCAGAGCTGTGGGTCATTATGCCTTAGCTTCAGCTACACATCCTCTCACTAGCATCTGTAGCAGAAGACTGCAGAGTGCAGACAGAAGAGTGCCTTTCTAGAGAAGGGTGAGAGAATGTCTTTCTAGTGGGGTTTAGTGGTCAGACAGACAGGAGGTAGAGCTTTGGGGAGGCTCGTGTAGATGGCCTCAGCACCAACTAATGAGCAACCA</t>
  </si>
  <si>
    <t>ENST00000266383.10</t>
  </si>
  <si>
    <t>ENSG00000139044</t>
  </si>
  <si>
    <t>B4GALNT3</t>
  </si>
  <si>
    <t>chr12:455263-455404</t>
  </si>
  <si>
    <t>TTGACCTGGATGATTGTCTCTTGACTTGCTGGGGAATCCTTCTCCCTGAAGGAGGAAGGCAGAAAGAGACGTTGGAATAATTTGGAGGCATTCATAATGCAGATTGGAAGAGGAAGCAAGGCCTAGCAATAGATGCCAAACT</t>
  </si>
  <si>
    <t>chr12:466235-466395</t>
  </si>
  <si>
    <t>ACGCTGCAGTAATTTTCCAGGCCATGGAGCCTGGGCTTGCCCTCTAGTGCTGAGCTTTGTGGAGCAGAGCAGAGCAGCCGACATAGCAGAGTTTGCTTTGGAAGGGGTCCTAGAGGCTGTTCTTGGAGTTGGCCGCTCGCTGTCTAGTTCTCCTCTGCAGC</t>
  </si>
  <si>
    <t>ENST00000535680.5</t>
  </si>
  <si>
    <t>chr12:473221-473373</t>
  </si>
  <si>
    <t>GCCTCCCAAAGTGCTGAGATTACAGGCGTGAGCCACCCCACTGCCTTTAAATACTTACCAACCCCTTCTACATCCCAGGAACTTGTGACTGTAGGTTGATTAGGCTGTTGGAAGTTTGCAGGATGGCTAGGATGTAGTGAGGTGGTTACTGCA</t>
  </si>
  <si>
    <t>chr12:558162-558319</t>
  </si>
  <si>
    <t>TGAGGTGGTGAGCCCCTCAGGGAGGACGGGAATGAGGACACAGGAGGTCCTCTCTGCTGTGCTGCAGGCCAGTGCTAGGGTGGGACCAGCAAATCACAGTGGAGCATTTGCCCAGTTGTCCAGGGTCCTTGGAGCCTATAAAGAGTGGGGAGGAGTCA</t>
  </si>
  <si>
    <t>ENST00000535402.1</t>
  </si>
  <si>
    <t>chr12:663392-663534</t>
  </si>
  <si>
    <t>GGGTGCCGGGAACAGACTGCGTGGGCTCCTCCAGGCTCCGCCGTCTGAGTCTCTGCTGCTTTCTTCGGGTGGGAGAGAGCACACAGCTGGCGGGACAGACCTGCCATTCATCCCTCTGATGTGGGATGCCCGTCTTGGCTGCA</t>
  </si>
  <si>
    <t>ENST00000305108.10</t>
  </si>
  <si>
    <t>ENSG00000171840</t>
  </si>
  <si>
    <t>NINJ2</t>
  </si>
  <si>
    <t>chr12:916319-916472</t>
  </si>
  <si>
    <t>GGCCCTGCTCCCACCCCTCGCTCACCCTCACTCTTCTCAGCTGACGGCGTGGAGACTCGAACCTGCTGCTTCTCCATCCGCTCCCGGAACTGCTGCTGCAGCTGCTTCTGCCGGAGCTTCCGCTGGTGCGTGGCCTCGCTCTCCACGGCGGATG</t>
  </si>
  <si>
    <t>ENST00000535376.5</t>
  </si>
  <si>
    <t>ENSG00000002016</t>
  </si>
  <si>
    <t>RAD52</t>
  </si>
  <si>
    <t>chr12:916472-916625</t>
  </si>
  <si>
    <t>GAGCTCAGGCTTCTGCATGAGAGGGCGGCGGCGAGGACGGGCTCCTGAGCAACAGCCGCGGCTGCTGGGAGGACACGCACGGCTGGCTGGCTCTGGAGGCCTGAGTGGAGGCAGCCCCGTGACACAGGAGGGGCCGCAGAGGAAAGGAGGGGAC</t>
  </si>
  <si>
    <t>chr12:916625-916778</t>
  </si>
  <si>
    <t>CTTAGGCCGCATACCGGGAGCTGCAGTCCTGGTCCGCCGGTATCACAGCATGGCTGGGTCTGGAAGGGGAGGTCACCTGCTGCAGCTGTGGGTGTCCCAGGGCCATGTTCGGTCGGCAGCTGTTGTATCTTGCCTCCTCCACAGACGGTTCAAG</t>
  </si>
  <si>
    <t>chr12:1639084-1639239</t>
  </si>
  <si>
    <t>CTTCTGCAGTGGATATTAATGCAGGCCAGGACCGGAGGGACTTGTTTTTTTGTGTTTTTTTTTCTTTTTTTTGAGACAGAGTCTCACTCTGTCGCCCAGGCTGGAGTGCAGTGGCGCGGTCTCAGCTCCCTGCAAGCTCCGCCTCCCGGGTTCACG</t>
  </si>
  <si>
    <t>ENST00000545747.1</t>
  </si>
  <si>
    <t>ENSG00000111186</t>
  </si>
  <si>
    <t>WNT5B</t>
  </si>
  <si>
    <t>chr12:1639239-1639394</t>
  </si>
  <si>
    <t>GCCATTCTCCTGCCTCAGCCTCCCGAGTAGCTGGGACTACAGGCGCCCGCCACCACGCCCGGCTAATTTTTTGTATTTTTAGTTGAGACGAAGGTTTCACCGTGTTGGCCAGGCTGGTCTCGATCTCCTGACCTCGTGGTCCGCCCGCCCCGGCCT</t>
  </si>
  <si>
    <t>chr12:1639530-1639692</t>
  </si>
  <si>
    <t>GTTTCCAAGCGTTAGAGCTACGGGAAGCGAAGCCCCCTGCCCCAGGGGTGTCAGCAGAGCCGTGGCGTGCGGGTCCGTCGGGGGAGACGGGGGGAAGGACAGGTCCCCGGGAGAGGAGAGCGCACCCGCTTACCGCCCTGGCCTCATTCTGCAGGCAGCCGAG</t>
  </si>
  <si>
    <t>chr12:2066272-2066465</t>
  </si>
  <si>
    <t>AGGTGCTATTTGAAGCTGTGGAGGTGGAGCCATTGGGGAGAGAGAGAGCAGAGGGAAGGAACGATGGAGAGCTGAAGACAGACAGGAGGAGGGTAAAATGGAGGAGACAATGACAGAGTAGTCAGGGAGGTAGCGGGAGAGCCTTACTACTGCAGGGTCTTGGGGATCAAGGCAGGAGAGCATTTCCAGGAGGC</t>
  </si>
  <si>
    <t>ENST00000682686.1</t>
  </si>
  <si>
    <t>ENSG00000151067</t>
  </si>
  <si>
    <t>CACNA1C</t>
  </si>
  <si>
    <t>chr12:3264399-3264549</t>
  </si>
  <si>
    <t>TTTACGGTCCAGAGCACAGACGGCAGCAGCTCCCTGCCAAAAGAAAGCACGCCTGCAAATCGGGAAAGCAAGCCGCCTCCCGGAGATGGGTGGCTGGGGACCGGCAGGACGGCAGAGGGAGTAGAGCCCATCTGGGCAGACGCTGCTGCAG</t>
  </si>
  <si>
    <t>ENST00000492305.1</t>
  </si>
  <si>
    <t>ENSG00000011105</t>
  </si>
  <si>
    <t>TSPAN9</t>
  </si>
  <si>
    <t>chr12:3264549-3264699</t>
  </si>
  <si>
    <t>GGCCTGGGTGGACAGGGCTCGGAGAGGCCCAGGAGCAGCCTCTGTGTGCCGGCTGGGGCCGGGGCAGTGCGGGCAGTGGCAGGACCTCCCTGCCTCTCTCCACCACAGGCTCCCGACTCACGGCTGGCCTCCGTAACCTAGGGAAGGATGG</t>
  </si>
  <si>
    <t>chr12:3264699-3264849</t>
  </si>
  <si>
    <t>GCTGCAGGCTATAAATACTCATAATGGCTTTCATTTATAGTTGTGTGCAAGGCGCCATGCTAGGAAGTTTATTTTCATGAACCTCATTTAATCCTGACGACGACTCTATGTGGTAGGTACCATTAATTCCCATTTAAAACATGAGCACCAG</t>
  </si>
  <si>
    <t>chr12:3880626-3880777</t>
  </si>
  <si>
    <t>GAAGGTTCTGGAAGCAACTCCCCATGGATATCAAGAGATGACTGTACTCTCTGTGTGCAAGGCCTGCAATTTCCCCTGATACGTAGCCTAACGCAGGGTATGTATCATCATAGTTCCTTCTGCTTCATAGTTCCAGGCAAAGAGCCACTGCA</t>
  </si>
  <si>
    <t>ENST00000447133.7</t>
  </si>
  <si>
    <t>ENSG00000111224</t>
  </si>
  <si>
    <t>PARP11</t>
  </si>
  <si>
    <t>chr12:5207263-5207405</t>
  </si>
  <si>
    <t>CTGCAGGGAAAATAAAAGAGGAGAAAGATGGTAAGCAATTCATTGGGATGTGCCTCAATATGGATACTAGGATTCAAACTTAGAAATGTCTATTTATACATTTTTAGGGCACTTTTGACTTTCTGTCATGATATCCTTGAGTC</t>
  </si>
  <si>
    <t>ENST00000540619.5</t>
  </si>
  <si>
    <t>ENSG00000256115</t>
  </si>
  <si>
    <t>LINC02443</t>
  </si>
  <si>
    <t>chr12:5290029-5290202</t>
  </si>
  <si>
    <t>GAGTTTCCAGTTTTTCTGTTCTGTTTTTTCCCCATCTTTGTGGTTTTATCTACTTTTGGTCTTTGATGATGGTTATGTACAGATGGGTTTTTGGTGTGGATGTCCTTTCTGTTTGTTAGTTTTCCTTCTAACAGACAGGACCCTCAGCTGCAGGTCTGTTGGAATACCCTGCCG</t>
  </si>
  <si>
    <t>ENST00000537192.1</t>
  </si>
  <si>
    <t>LOC105369617</t>
  </si>
  <si>
    <t>chr12:5290202-5290375</t>
  </si>
  <si>
    <t>GTGTGAGGTGTCAGTGTGCCCCTGCTGGGGGGTGCCTCCCAGTTAGGCTGCTCGGGGGTCAGGGGTCAGGGACCCACTTGAGGAGGCAGTCTGCCCGTTCTCAGATCTCCAGCTGCGTGCTGGGAGAACCAGTGCTCTCTTCAAAGCTGTCAGACAGGGACATTTAAGTCTGCA</t>
  </si>
  <si>
    <t>chr12:5290375-5290548</t>
  </si>
  <si>
    <t>AGAGGTTACTGCTGTCTTTTTGTTTGTCTGTGCCCTGCCCCCAGAGGTGGAGCCTACAGAGGCAGGCAGGCCTCCTTGAGCTGTGGTGGGCTCCGCCCAGTTGGAGCTTCCGGGCTGCTTTGTTTACCTAATCAAGCCCGGGCAATGGCGGGCGCCCCTCCCCCAGCCTCGCTG</t>
  </si>
  <si>
    <t>chr12:5483448-5483590</t>
  </si>
  <si>
    <t>CCAGGTACTGAATGAGGCCCTTCTGAGCAAATTTAATGGAATGACCTTGGTGACATTACAAGATGACGGCTCATCTCCTGTAGTCTATTATTGTTGGGCATTTAGGTTGATACTATGTCTTCACTATTGTGAGTAGTGCTGCA</t>
  </si>
  <si>
    <t>ENST00000331010.7</t>
  </si>
  <si>
    <t>ENSG00000185652</t>
  </si>
  <si>
    <t>NTF3</t>
  </si>
  <si>
    <t>chr12:5483608-5483687</t>
  </si>
  <si>
    <t>TATGTGTCTTTATGAAAGAATGATTTATAGTCCTTTGGGTATATACCCAGTAATGGGATTGCTGGGTTGAGTGGTATTTC</t>
  </si>
  <si>
    <t>chr12:5602863-5603005</t>
  </si>
  <si>
    <t>CTGCAGAAATGTATTTACATTCAGAAGGCAAATAATTTTCAGCATAGACTCCTATACCCAGCCAAAGTATAGACGAAAGTCAAAGACAGACTAAAGACACTTTTAAGTATGCAAGGTTTCAAAAAAATGAACTTTTTATGCAT</t>
  </si>
  <si>
    <t>ENST00000541874.1</t>
  </si>
  <si>
    <t>ENSG00000047617</t>
  </si>
  <si>
    <t>ANO2</t>
  </si>
  <si>
    <t>chr12:6287457-6287598</t>
  </si>
  <si>
    <t>CGCACCACTGCAGTCCAGCCTGGGCGACAGAGCAAGACTCCATCTCAAAAAAAAAAAAAAAAAAAGTCACCATTTTAAAGACCAGGTACAATGGCTCACACCTGTAATACCAACACTTTGGGAGAACAAGGCAGGCAGATCG</t>
  </si>
  <si>
    <t>ENST00000011684.11</t>
  </si>
  <si>
    <t>ENSG00000008323</t>
  </si>
  <si>
    <t>PLEKHG6</t>
  </si>
  <si>
    <t>chr12:6287598-6287739</t>
  </si>
  <si>
    <t>GCTTGAGCTCAGGGGTTTGAGATCAGCCTGGACAACATGCCCAAGCTCCATCTCTACAAAAAATAAAATAATTAGCCCGGTGTGGTGGTGTGCACCTGAGGTGGGAGGATCACTTGAGCCTGGGAGGTTGAGGCTGCAGTGA</t>
  </si>
  <si>
    <t>chr12:6353563-6353721</t>
  </si>
  <si>
    <t>TTTTATTTTTATTTTTATTTATTTATTTTATTTATTTATTTTTTTTTGAGACCGAGTCTCGCTGTCACCCAGGCTGGAGTGCAATGGCGTGATCTCAGCTCACTGCAGGCTCCGCCTCCCGGGTCCACACCATTCTCCTGCCTCAGCCTCCCACGTAGC</t>
  </si>
  <si>
    <t>ENST00000457871.2</t>
  </si>
  <si>
    <t>ENSG00000111319</t>
  </si>
  <si>
    <t>SCNN1A</t>
  </si>
  <si>
    <t>chr12:6353721-6353879</t>
  </si>
  <si>
    <t>CTGGGACTACAGGCGCCCGCCACCTCGCCCGGCTAATTTTTTGTATTTTTAGTAGAGACGGGGTTTCACCGTGTTAGCCAGGATGGTCTCCATCTCCTGACCTCGTGATCCGCCCGCCGTGGCCTCCCAAAGTGCTGGGATTACAGGCGTGAGCCACCG</t>
  </si>
  <si>
    <t>chr12:6353879-6354037</t>
  </si>
  <si>
    <t>GCGCCCGGCCTGCAGGTTGTTTTTAAATGGGACAATTCCTTGACAAACACACAAAGGCCAAAACAGAGAGACTGCAACACTGAGAGGGAGGAACAGAGATAGAAGAGAGAGGGAGGCCGAGGCGGGTGGATCATGAGGTCAGGAGATTGAGACCATCCT</t>
  </si>
  <si>
    <t>chr12:6548968-6549256</t>
  </si>
  <si>
    <t>GTCACAGTTACAATGACAGGAACAGAAACACGGACAGTCACCAAGGGCCAGACACACAGCGGGGGTCAGGGCTGCAAACCGAGAAGGCAGAACAAGAAGAAATCGAGAAGAAGAGCAGTCAGACAAGGAAGGAAGGGCTCGCTGGGGCTGCAGTCAGATGTGCATGATGGCTCAAGAGGAAATTTTTTTCTAAAAAAAGTCTTTTTGATTAAATGACTCAACTAAAAAAAAAAAAGCTTTAGGACGCAAGGAGGATGAGTGTGCAATGTGTACAAAAGAGAACCTGAAT</t>
  </si>
  <si>
    <t>ENST00000396830.2</t>
  </si>
  <si>
    <t>ENSG00000010295</t>
  </si>
  <si>
    <t>IFFO1</t>
  </si>
  <si>
    <t>chr12:6555581-6555788</t>
  </si>
  <si>
    <t>CTGCAGACAGCGGCCGGCCGGGCGCCCAGCTGCAGCCCCAGGGGCCGGATGGGGCTGACGAAGCCGGTCTGCACTGCCTGGTCGCGACGACCCAGGCCCCGCCGGCCCTGCTTACCCTCCTCCAGCGCTTGCTGCAGTTGCTTCTCCAACAGCCGGTTCCGGCGCTCCAGCTCATGCACCTTGGCCAGGAAGCAGCGGAACCGGAGGT</t>
  </si>
  <si>
    <t>ENST00000619571.5</t>
  </si>
  <si>
    <t>chr12:6555788-6555995</t>
  </si>
  <si>
    <t>TTCAGGGTCTTGAGCACGTTGATGTTGGAGCCCAGGTCATTGCGGAGGGCCATGGCGGCAGGCGGGGCCGGGCCCGGCCCGGGCGGCGAGTAGGCAGCAGGGCCGGCCGGCGAGAGAGGCGCCGGGGGCAAGTCTCCTCCCCCGGCGAAGTGGTCGCCTCCCAGTGAGTCCCCCAGTGGCCCGGCCAGGCCCTGCTGCTCCTGCTGCA</t>
  </si>
  <si>
    <t>chr12:6904936-6905087</t>
  </si>
  <si>
    <t>CTGCAGTTGCCAAGTGCCCCGTCCCCGTTGCCATAACAGCAGTACACAACCCCTCCTTCCCCTCGCCCGCTTGCTAAACAGTCCTTCCCTCTCGGGACCAAGGGCCTCTCCAGAACTGCTTCTGATTGAGCAGAAACAGGGTCTGAGCCCCT</t>
  </si>
  <si>
    <t>ENST00000415834.5</t>
  </si>
  <si>
    <t>ENSG00000010626</t>
  </si>
  <si>
    <t>LRRC23</t>
  </si>
  <si>
    <t>chr12:6913048-6913205</t>
  </si>
  <si>
    <t>GCAGTGGGAGGAGGCCAAGGGCTGGGCAGGTAGGGGAAGAGGCAAGAGGGGAAGCTGCTGCAGAAGGAGGTGGGAGAGGAAAGCATCAGACAAGCAGGACCCTTAAAGAGAGGAGGGTTAGGAGTCAGGGAGAGGAAAAGGGACCCAAGGGGCCTGGG</t>
  </si>
  <si>
    <t>ENST00000472633.1</t>
  </si>
  <si>
    <t>chr12:6913205-6913362</t>
  </si>
  <si>
    <t>GACCAGCTGAGAAAGACTTAGGAGGCCAGAAGAGTAAGTGAAAAGAATTGGGGTGGCAGGCAGAGGAGTTGGTGGGGGGTGGGGCAGCCATACCTGACACAGAGTGAAGTCGGCTAGGAAAGGACAGGTGTGGGTGCATGGTAGGGGCTGCAGGGGAA</t>
  </si>
  <si>
    <t>chr12:7252529-7252680</t>
  </si>
  <si>
    <t>AAGTGAGATGGGAAGTTTAGAGAAAAAAGAATAAAAAGAAATGAACAAAGCCTCCAAGAAATATGGGACTATGTGAAAAGACCAAATCTGTGTCTGATTGGTGTACCTGAAAGTGACAGGGAGAATGGAACCAAGTTGGAAAACACTCTGCA</t>
  </si>
  <si>
    <t>ENST00000541850.1</t>
  </si>
  <si>
    <t>ENSG00000139197</t>
  </si>
  <si>
    <t>PEX5</t>
  </si>
  <si>
    <t>chr12:9536782-9536933</t>
  </si>
  <si>
    <t>CTGCAGCATCCTAACCTTAAGTGAACAACTCTTCCTATCTCTTTGAAATTGTCTTTTGACTCCCCAAAGTGAAGCTTGTGTACGCCACATAGTTCATATTTTAAGTCCAATTGTCCTAAAGTTACTCATCAAATTTAGTGAACATCCTCTAG</t>
  </si>
  <si>
    <t>ENST00000520314.2</t>
  </si>
  <si>
    <t>LOC408186</t>
  </si>
  <si>
    <t>chr12:9537203-9537354</t>
  </si>
  <si>
    <t>CATTTGACTCCAGGAGATCGAAACCAGCCTGGGCAACATAGTGAGCCCCTTCTCTACAAAAATTAGCCAGGCACAGTGGTGCACATCTGTGGTTCCAGCTACAGGGAGGCTGAGGCAAGAGAATCACTGGAGCCCAGGAGGTCAAGGCTGCA</t>
  </si>
  <si>
    <t>chr12:9744995-9745137</t>
  </si>
  <si>
    <t>GACTAATCTAAGAGTAGATTGGCTCTTGAAGGAGGTGAAACTCACCTTCAAATCCTTTCCATTACTAAAACTGAAGGAAAGTTGATCGTAGATTGCTAATGGCTGTGATGATTTTCTAGAAGCACATTTACGTTCTTCCTGCA</t>
  </si>
  <si>
    <t>ENST00000327839.4</t>
  </si>
  <si>
    <t>ENSG00000184293</t>
  </si>
  <si>
    <t>CLECL1</t>
  </si>
  <si>
    <t>chr12:10335479-10335621</t>
  </si>
  <si>
    <t>CTGCAGGGTGGATAGGCAAAACAATTTGGTTGCTAAGGCGCAGATCCTGAACTAACTTGTAAGGCTTGTCTGGTTTTAGGACAGGTAAAATGGGGGAATTGTAAGGAGAGTTTATAGGCTTTAAAAGGCTATGCTGTAGCAGG</t>
  </si>
  <si>
    <t>ENST00000539009.1</t>
  </si>
  <si>
    <t>ENSG00000256288</t>
  </si>
  <si>
    <t>LINC02617</t>
  </si>
  <si>
    <t>chr12:11547356-11547509</t>
  </si>
  <si>
    <t>GGCGTGGGCTCGGCGGACCCAGCACTCGGAGCGGCAGGCCGGCCCCACCAGCCCGAGCAGTGAAGGGCTTATCACCTGGGCCAGCAGCTGCTGTGCTCAATTTCTCGCCAGGCTTTAGCTGCCTTCCCGCGGGGCAGGGCTCGGGACCTGCAGC</t>
  </si>
  <si>
    <t>ENST00000499291.6</t>
  </si>
  <si>
    <t>ENSG00000247157</t>
  </si>
  <si>
    <t>LINC01252</t>
  </si>
  <si>
    <t>chr12:11547509-11547662</t>
  </si>
  <si>
    <t>CCCGCCATGCCTGAGCCTCCCCCACCTCCGTGGGCTCCTGTGCAGCCGGAGTCTCCCCGACAAGCGCCACCCCCTGCTCCGCGGAGCCCAGTCCCATCGACCACCCAAGGGCTGAGGAGTGCAGGCACACGGCACCGCACTGGCAGGCAGCTCC</t>
  </si>
  <si>
    <t>chr12:11547662-11547815</t>
  </si>
  <si>
    <t>CACCTGCAGCCCCGGTGGGGGATCCACTGGGTGAAGCCAGCTGGGCTCCTGAGTCTGGTGGGGACGTGGAGAACCTTTATGTGTAGCTCAGGGATTGTAAATACACCAATGGGCACTCTGTATCTAGCTCAAGGTTTGTAAACACACCAATCAG</t>
  </si>
  <si>
    <t>chr12:11910352-11910541</t>
  </si>
  <si>
    <t>AGCTACAGGAGGAAATTCGAACCAATGGAAAAGAAGTTAAAAGCTTTGAAAAAAAAATTAGACGAATGGATAACTAGAATGATCAATGCAGAGAAGTCCTTAAAGGACCTGATGGAGCTGAAAACCAAGGCACGAGAGCTACGTGACGACTGCAGAAGCCTCAGTAGCCAATGCAATCAACTGGAAGAAA</t>
  </si>
  <si>
    <t>ENST00000266427.3</t>
  </si>
  <si>
    <t>ENSG00000139083</t>
  </si>
  <si>
    <t>ETV6</t>
  </si>
  <si>
    <t>chr12:12005749-12005919</t>
  </si>
  <si>
    <t>CTGCAGGGCAAATTTTTTTTATGAATGACAAGAGAAGCACAGGAGGCAAATGAAATTTTACATAAATCTTCCAGTACTTCATCTCAGTGTAGAATCTGAATTATGAAAGATCGACTCAGTAGATACCACATTCCAGGAGTTTAGAGATATAATCTCATTATTTTTCAACCT</t>
  </si>
  <si>
    <t>ENST00000589718.5</t>
  </si>
  <si>
    <t>ENSG00000121380</t>
  </si>
  <si>
    <t>BCL2L14</t>
  </si>
  <si>
    <t>chr12:12005919-12006089</t>
  </si>
  <si>
    <t>TTTGTTTCTAGGTGTAATTTACACCTAATTTTTTTTTTTTTTTTTTTTTTGAGATGGAGTCTTGCTCTGTCGCCCAGGCTGGAGTGCAGTGGCGCGATCTCGGCTCACTGCAAGCTCCGCCTCCTGCGTTCACGCCATTCTCCTGCCTCAGCCTCCCGAGTAGCTGCGACT</t>
  </si>
  <si>
    <t>chr12:12100277-12100419</t>
  </si>
  <si>
    <t>CTGCAGTGCAGTGGCGTGATCTCGGCTCACTGCAACCTCCGCCTCCTGGGTTCAAGCAATTCTCCTGTCTCAGCCTCCCAGGTAGCTGAGATTACAGGCACCCGCCACCATGCCCGGCTAATTTTTTTTTTTGTATTTTTAGT</t>
  </si>
  <si>
    <t>ENST00000636813.1</t>
  </si>
  <si>
    <t>ENSG00000283475</t>
  </si>
  <si>
    <t>MIR1244-4</t>
  </si>
  <si>
    <t>chr12:12593213-12593364</t>
  </si>
  <si>
    <t>CTGCAGTTGCTAAGATTCTAAATGTTTCCTTAGTGCTTTTTGGTAAATCTCTCTTCTCCCAAGATCGAAAAGTTGCATCTAGAACTAGATATATAGATGGAAGTTACCTAATATGGAGGAAAAAATAGTGAACAAAGGCTAATTTGGGAATC</t>
  </si>
  <si>
    <t>ENST00000540224.1</t>
  </si>
  <si>
    <t>ENSG00000111269</t>
  </si>
  <si>
    <t>CREBL2</t>
  </si>
  <si>
    <t>chr12:12988981-12989268</t>
  </si>
  <si>
    <t>ACTGCAGGGTTAAAAAAAAAATAGAGCCTATGGTCCCACACCTGGGAGTGAAGCAGGAACTTGGAGATATTGAGCAGGGATGCCTTCAAGTGAGGGACAGACTGGGCTGATATCAGAGTGGTTTCCCCACATTCCTGCAATAAACTGCTTGTTCACACAGTGCAGGAGGTTCACAGGTCATTGAAACAGGTCACTACAGGTGCCTTGTAGCCCCTCACTTGCATTTACCACTGATGAAGTGAGACCTTGCAAAGCTGGTCCCCGAGACCAGAGCCACATCCTGCAGGG</t>
  </si>
  <si>
    <t>ENST00000535636.1</t>
  </si>
  <si>
    <t>ENSG00000013583</t>
  </si>
  <si>
    <t>HEBP1</t>
  </si>
  <si>
    <t>chr12:13043505-13043647</t>
  </si>
  <si>
    <t>TCTAAGCTGCAGTTCCTATGTTAAAATGGAAAAAAGTTATGGAGGGATGAAGGAGATTTCCAGAGGGACAAGGAAGACAAAGTGGGGGAAAGCTCAGGGAGCCAAGGAAGGAGGAATTCCTGGGCATCGGGCTCTCCGCAAAA</t>
  </si>
  <si>
    <t>ENST00000197268.13</t>
  </si>
  <si>
    <t>ENSG00000084444</t>
  </si>
  <si>
    <t>FAM234B</t>
  </si>
  <si>
    <t>chr12:13287494-13287646</t>
  </si>
  <si>
    <t>CTGCAGGTGATAGATAAACAAAAAACAAAATAAACGGCAAAGTTATTAATACTTTCAGAGTGTGATAAGTTCCTAAAGAAATTAAAACAGAATGTCATGAAAGAGAATGACAGAGGTGGGACTGTGTGGACTGGGTTGTTGGGGCCCCGAGCT</t>
  </si>
  <si>
    <t>ENST00000546357.1</t>
  </si>
  <si>
    <t>ENSG00000134531</t>
  </si>
  <si>
    <t>EMP1</t>
  </si>
  <si>
    <t>chr12:13287739-13288039</t>
  </si>
  <si>
    <t>CAGACGAGATCGGGTGCGTTCAGGGTGGTATGACCATAGACACTAGGTGTTTTCAAGAAACAGGAAAATGGTTCAATGTGGATGGAGTGAGTGAGGCAGAAACAGAGGAGGAGTCAGAGAAGTGGGTGGGGCCCTATTCTATAGGGCTCTGCAGGCTGGGTCTGGCCTTTGTGTTTTGTTAAGTACAATTGGAGATTCATTGGAGGATTTAGGCAGGTGAGTGACATGACCTACTTATCCTTCTATATGCACATATATAGTTTTGCATAAAAGGGGTCATACTATCCATACTATTCTGTAG</t>
  </si>
  <si>
    <t>chr12:14164547-14164820</t>
  </si>
  <si>
    <t>CTGCAGGCAGAAGGCCTGGGTTCTGGTCCTAGTTTTCTCATTAAATACCAATATGACCGGCCGGGCGTGGTGGCTCACGCCTATAATCCCAGCACTTTGGGAGGCCGAGGAGGGCGGATCACGAGGTCAGGAGATCGAGACCATCCTGGCTAACGCGGTGAAACCCCATCTCTAATAAAAATACAAAAATTAGCCAGGCATGGTGGCGGGCGCCTGTAGTCCCAGCTACTCAGGAGGCTGAGGCAGGAGAATGGTGTGAACCCGGGAGGCAGAG</t>
  </si>
  <si>
    <t>ENST00000630791.2</t>
  </si>
  <si>
    <t>ENSG00000273079</t>
  </si>
  <si>
    <t>GRIN2B</t>
  </si>
  <si>
    <t>chr12:14320211-14320358</t>
  </si>
  <si>
    <t>CGGGCAATGAGGGGCTTGGCACCCGGGCCAGCGGCTGCGGAGGGTGTACTGGGTCCCCCAGCAGTGCCAGCCCACCGGTGCTGCGCTCGATTTCTCGCTGGGCCTTAGCTGCCTTCTCGCGGGGCAGGGCTCGGGACCTGCAGCCCGC</t>
  </si>
  <si>
    <t>ENST00000539659.5</t>
  </si>
  <si>
    <t>ENSG00000171681</t>
  </si>
  <si>
    <t>ATF7IP</t>
  </si>
  <si>
    <t>chr12:14320358-14320505</t>
  </si>
  <si>
    <t>CCATGCCTGAGCCTCCCACCCCCTCCGTGGGCTCCTGGGCAGCCCGAGCCTCCCCGATGACCGCCGCCCCCCGCTCCAGGGCGCCCAGTCCCATCGACCACCCAAGGGCTGAGGAGTGTGGGTGCACGGCAGGGGACTGGAAGGCAGC</t>
  </si>
  <si>
    <t>chr12:14320505-14320652</t>
  </si>
  <si>
    <t>CTCCACCTGCAGCCCCATTGCGGGATCCACTGGGTGAAGCCAGCTGGGCTCCTGAGTCTGTTGGGGACGTGGAGAACCTTTATGTCTAGCTCAGGGATTGTAAATACACCAATCAGCACCCTGTGTCTAGCTCAGGGTTTATGAATGC</t>
  </si>
  <si>
    <t>chr12:16057589-16057766</t>
  </si>
  <si>
    <t>CCGGGCCTTAGCTGCCTTCTCGCGGGGCAGGGCTCGGGACCTGCAGCCCGCCATGCCTGAGCCTCCCACCCGCTCCATGGGCTCATGTGCGGCCCGAGCCTCCCTGATGAGCACCGCCCCCTGCTCCACGGCGCCCAGTCCCATAGACCACCCAAGGGCTGAAGAGTGCGGGCGCAGG</t>
  </si>
  <si>
    <t>ENST00000532573.1</t>
  </si>
  <si>
    <t>ENSG00000023697</t>
  </si>
  <si>
    <t>DERA</t>
  </si>
  <si>
    <t>chr12:16057766-16057943</t>
  </si>
  <si>
    <t>GGCGCGGGACTGGCAGGCAGCTCCACCTGCAGCCCTGGTGCGGGATCCACTGGGTGAAGCCAGCTGGGCTCCTGAGTCTGGCGGGGACCTGGAGAACCTTTATGTCTAGCCCAGGGATTGTAAGTACACCAATTGGCACTCTGTATCTAGCTCAAGGTTTGTAAACACACCAATCAGC</t>
  </si>
  <si>
    <t>chr12:16149599-16149741</t>
  </si>
  <si>
    <t>CTGCAGAATCCAGCTCTTGTATCACAAAGCAGGGCAAAGAAGAGTGGGGTTTGGAACTGAAAGACAACAACTTAATAATTAGTGCAACCAGATGAGCACAAAGTGGACAGAGCGGGCAAGAAAAGTGAGATTGTATCCCAGAG</t>
  </si>
  <si>
    <t>ENST00000344941.3</t>
  </si>
  <si>
    <t>ENSG00000188991</t>
  </si>
  <si>
    <t>SLC15A5</t>
  </si>
  <si>
    <t>chr12:17011399-17011686</t>
  </si>
  <si>
    <t>GGCTGCCCCAGCCAGGAATGGCAACCCGCTTGGGTCCCTTTCCACACTGTGGATGGGTGGTTCTTTTGCTCTTTGCAGTAAATCTTGTTGCTGCTCACTCTTTGGGTCTGCACTGTCTTTATGAGCTGTAACACTCACCTGGAAGGTCTGCAGCTTCACTCCTGAGCCAGCGAGACTATGAACCCACAAGAAGGAAGAAACTCTGAACACATCCAAACATCAAAAGGAACAAACTCCGGACACGCCAACCTTAAGAACTGTAACACTCACTGCGAGGGTCAGCGGCTT</t>
  </si>
  <si>
    <t>ENST00000541846.5</t>
  </si>
  <si>
    <t>ENSG00000048540</t>
  </si>
  <si>
    <t>LMO3</t>
  </si>
  <si>
    <t>chr12:17773497-17773646</t>
  </si>
  <si>
    <t>TTTTATCTACTTTTGGTCTTTGATGATGGTGATGTACAGATGGGTTTTTGGTGTGGATGTCCTTTCTGTTTGTTAGTTTTCCTTCTAACAGACAGGACCCTCAGCTGCAGGTCTGTTGGAATACCCTGCCGTGTGAGGTGTCAGTGTGCC</t>
  </si>
  <si>
    <t>ENST00000637126.1</t>
  </si>
  <si>
    <t>ENSG00000283665</t>
  </si>
  <si>
    <t>MIR3974</t>
  </si>
  <si>
    <t>chr12:17773646-17773795</t>
  </si>
  <si>
    <t>CCCTGCTGGGGGGTGCCTCCCAGTTAGGCTGCTCGGGGGTCAGGGGTCAGGGACCCACTTGAGGAGGCAGTCTGCCCGTTCTCAGATCTCCAGCTGCGTGCTGGGAGAACCACTGCTCTCTTCAAAGCTGTCAGACAGGGACATTTAAGT</t>
  </si>
  <si>
    <t>chr12:17773795-17773944</t>
  </si>
  <si>
    <t>TCTGCAGAGGTTACTGCTGTCTTTTTGTTTGTCTGTGCCCTGACCCCAGAGGTGGAGCCTACAGAGGCAGGCAGGCCTCCTTGAGCTGTGGTGGGCTCCACCCAGTTCGAGCTTCCCGGCTGCTTTGTTTACCTAAGGAAGCCTGGGCAA</t>
  </si>
  <si>
    <t>chr12:17855970-17856140</t>
  </si>
  <si>
    <t>GGCTGGGGGAGGGGCGCCCACCATTGCCCAGGCTTGCTGAGGTAAACAAAGCAGCCAGGAAGCTCGAACTGGGTAGAGCCCACCACAGCTCAAGGAGGCCTGCCTGCCACTGTAGGCTCCACCTCTGGGGGCAGGGCACAGACAAACAAAAAGACAGTAGTAACCTCTGCA</t>
  </si>
  <si>
    <t>chr12:17856140-17856310</t>
  </si>
  <si>
    <t>AGACTTAAATGTACCTGTCTGACAGCTTTGAAGAGAGCAGTGGTTCTCCCAGCACGCAGCTGGAAATCTGAGAACCGGCAGACTGCCTCCTCAAGTGGGTCCCTGACCCCTGACCCCCGAGCAGCCTAACTGGGAGGCACCCCCCAGCAGGGGCACACTGACACCTCACAC</t>
  </si>
  <si>
    <t>chr12:17856310-17856480</t>
  </si>
  <si>
    <t>CGGCAGGGTATTCCAACAGACCTGCAGCTGAGGGTCCTGTCTGTTAGAAGGAAAACTAACAAACAGAAAGGACATCCACACCGAAAACCCATCTGTACATCACCATCATCAAAGACCAAAAGTAGATAAAACCATAAAGATGGGGAAAAAACAGAACAGAAAAACTGGAAA</t>
  </si>
  <si>
    <t>chr12:18039833-18040122</t>
  </si>
  <si>
    <t>ATCGAGGCCATCAAGCTACAGATGGTCTTACAAATGGAACCCCAAATGAGTTCAACTAACAACTTCTACCGAGGACCCCGGACGAACCCACTGGCACTTCCCCTGGCCTAAAGAGTTCCCCTCCGGAGGACGCTACAACTGCAGAGCCCCTTCTTTGCCCCTATCCAGCAGGAAGTAGCTAGAGCAGTCATCAGCCAAATTCCCAACAGCAGTTGGGTTGTCCTGTTTAGAGGGGGGATTGAGAGGTGACAGCGTGCTGGCAGCCCTCACAGCCCTCACTCGCTCTCGGC</t>
  </si>
  <si>
    <t>ENST00000536890.1</t>
  </si>
  <si>
    <t>ENSG00000111404</t>
  </si>
  <si>
    <t>RERGL</t>
  </si>
  <si>
    <t>chr12:18040236-18040433</t>
  </si>
  <si>
    <t>TTGCGGGGAGGTGTGGAGGGAGAGGTGCGGGCGGGAACTGGGGCTGCACACGGCACTTGCAGGCCAGCATGAGTTCCGGGTGGGCGTGGGCTCGGCAGGCCTCGCACTCGGAGTGGCCAGCTGGCCCCGCCAGCCCCAGGCAGTGAGGGGCTTAGCACCTGGGCCAGCAGCTGCTGTGCTCAATTTCTCACTGGGCCT</t>
  </si>
  <si>
    <t>chr12:19331954-19332217</t>
  </si>
  <si>
    <t>GCTGCAGTGAGCTGAGATCACACCACTGCACTCCAGCCCAGGTGACAGAGTAAGAAAAGTCTGGCCTGGCACAGAGGCTCACACCTGTAATCCCAGTTCTTTGGAAAGATTGCTTGAGCCCAGGAGTTCAAGACCAGCCTGAGCAACATGGTGAAACCCCAAATTAAAAAATTATCTGGACATGGTGGTGCAAACCTGTAGTCCTAGCTACTTGGGAGACTGAGGCAGGAGGATCGCTTGAGCCCAGGAGTTCAAGGCTGCAGT</t>
  </si>
  <si>
    <t>ENST00000700691.1</t>
  </si>
  <si>
    <t>ENSG00000052126</t>
  </si>
  <si>
    <t>PLEKHA5</t>
  </si>
  <si>
    <t>chr12:20115052-20115236</t>
  </si>
  <si>
    <t>GTGCACTCACAAACCTTGAGCTAAACACAGGGTGCTGATTGGTGTATTTACAATCCCTGAGCTACATATAAAGACTCTCCATGTCCCCACCAGACTCAGGAGCCCAGCTGGCTTCACCTAGTGGATCCCGCACCGGGGCTGCAGGTGGAGCTGCCTGCCAGTCCTGCGCCGTGCGCTCACATTCC</t>
  </si>
  <si>
    <t>ENST00000685841.1</t>
  </si>
  <si>
    <t>ENSG00000287075</t>
  </si>
  <si>
    <t>LOC105369685</t>
  </si>
  <si>
    <t>chr12:20115236-20115420</t>
  </si>
  <si>
    <t>CTCAGCCCTTGGGTGGTCCATGGGATTGGGTGCCGTGGAGCAGGGGACGGTGCTCGTCGGGGAGGCTCGGGTTGCACAGGAACCCACGGAGGCAGGGGAAGGCTCAGTCATGGCTGGCTGCAGTCCCGAGCCCTGCCCCATGGGAAGGCAGCTAAGGCCTGGCGAGAAATCGAGCGCAGCGCCGG</t>
  </si>
  <si>
    <t>chr12:20807212-20807363</t>
  </si>
  <si>
    <t>TGCATTTACAAACCTTGAGCTAGACACAGAGTGCTGATTGGTGTATTTATAATCCCTTACCTAGACATAAAGGTTCTCCAAGTCCTGGCTAGACTCAGGAGCCCAGCTGGCTTCACCCAGAGGCTGCCTCACCTGGGGCTGCAGGTGGAACT</t>
  </si>
  <si>
    <t>ENST00000540853.5</t>
  </si>
  <si>
    <t>ENSG00000111700</t>
  </si>
  <si>
    <t>SLCO1B3</t>
  </si>
  <si>
    <t>chr12:20807363-20807514</t>
  </si>
  <si>
    <t>TGCCCGCCAGTCCCGCATGCCCTGCGCCCCGCCCTCCTCAGCCCTTGGGCGGTCTATGGGACCAGGTGCTCCTGGAGCAGGGGGCGGCGCTCCTCGGGCAGGCTCCAGCTGGCGCAGGAGCCCGTGGTGCGTTGCCGTGTGTGGGGCGGCGG</t>
  </si>
  <si>
    <t>chr12:20807514-20807665</t>
  </si>
  <si>
    <t>GGGGGAGGAGGGGCGGCAGGGGGAGAGGGGGAGGCTCAGGCATGGCAGGCTGCAGGTCCCCAGCCCTGCCCCAGGGGGAGGCAGCTGAGGCCTGGCGAGAATTCCAGCGCAGCGCTGGCCGGCCGGCACTGCTGGGACACCTGGCGCACTTT</t>
  </si>
  <si>
    <t>chr12:21078223-21078384</t>
  </si>
  <si>
    <t>GGGCCCCATCCCTGCAGCAAGCTTCTGCCTAGAAAGTTCCATACATGTTCTGAAATCTTAGCGGAGGTTCCCAAACCTCAATTCTTTACTTCTGTGCATCTACAGGTTCAACACCACATGGAAGCTGCCAAGGCTCGCGGCTTGCAACCTCTAAAGCCATGG</t>
  </si>
  <si>
    <t>ENST00000541784.1</t>
  </si>
  <si>
    <t>ENSG00000257046</t>
  </si>
  <si>
    <t>SLCO1B3-SLCO1B7</t>
  </si>
  <si>
    <t>chr12:21501373-21501524</t>
  </si>
  <si>
    <t>CTGCAGCAGGAAAGGGAAGGATGAAACAAAAAGCGCACACCCTTGACCCTTCAAAGCTGTAACAGTAGTTATCCCAGAGCCTCTCCCCACCGAGAAGCCCGGTCTAACTCTCCGGTGTTTGACTGTCCGGTGTCCGACTGTCCTGTGTCCGA</t>
  </si>
  <si>
    <t>ENST00000421138.6</t>
  </si>
  <si>
    <t>ENSG00000004700</t>
  </si>
  <si>
    <t>RECQL</t>
  </si>
  <si>
    <t>chr12:22266061-22266360</t>
  </si>
  <si>
    <t>GTGTTTCCTCAGACACAGCCTGAATTTCTTGTCTCCCTACCTCTGTTAAAGCTGCTTCAATGGCTCGCCCTCACCCCTTCTCCTTACTTTCTCTACTCTATTACCTGCCTTCCAAATTATTTTTCAACCTTAAGATCTATGAAGGGTCTGCAGGTACAGTGTCCAATAAAATTCCCTACAAGTGCAAGGAATGCTAAAAAAAACTCAAGCAGACAAGAGGCACACCGGAATTCATTTATGCCCCATGAGTCATGAGATTATGTATTAAAGCTGTGCACAGTGGCCGGTAAATGCACGTGG</t>
  </si>
  <si>
    <t>ENST00000508924.2</t>
  </si>
  <si>
    <t>ENSG00000111728</t>
  </si>
  <si>
    <t>ST8SIA1</t>
  </si>
  <si>
    <t>chr12:23286075-23286238</t>
  </si>
  <si>
    <t>GGCTGCTGAGGGTATACTGGGTCCCCCAGCAGTGCCGGCCCACCGGCGCTGCGCTCGATTTCTCGCCGGGCCTTAGCTGCCTTCCCGCGGGGCAGGGCTCGGTACCTGCAGCCCGCCATGCCTGAGCCTCCCCCGCCCCCGCCGTGGGCTCCTGTGCGGCCGGA</t>
  </si>
  <si>
    <t>ENST00000545400.1</t>
  </si>
  <si>
    <t>ENSG00000256321</t>
  </si>
  <si>
    <t>LOC101928441</t>
  </si>
  <si>
    <t>chr12:23286238-23286401</t>
  </si>
  <si>
    <t>AGCCTCCTCGACGAGCGCCGCCCCCTGCTCCAGGGCGCCCAGTCCCATCGACCACCCAAGGGCTGAGGAGTGCAGACCCACGGCGCGGGACTGGCAGGCAGCTCCACCTGCAGCCCCGGTGCGGGATCCACTGGGTGACGACGCCAGCTGGTCTCCTGAGTCTG</t>
  </si>
  <si>
    <t>chr12:25087153-25087186</t>
  </si>
  <si>
    <t>CTTTTTTTTTTTTTTTTTTTTTTTTTTTTTGTTG</t>
  </si>
  <si>
    <t>ENST00000555885.1</t>
  </si>
  <si>
    <t>ENSG00000118308</t>
  </si>
  <si>
    <t>IRAG2</t>
  </si>
  <si>
    <t>chr12:25488714-25488889</t>
  </si>
  <si>
    <t>TTTTAGAGTTTCCAGTTTTTCTGTTCTGATTTTCCCCATCTTTGTGGTTTTATCTACTTTTGGTCTTTGATGATGGTGATGTACAGATGGGTTTTCGGTGTGGATGTCCTTTCTGTTTGTTTTCCTTCTAACAGACAGGATCCTCAGCTGCAGGTCTGTTGGAATACCCTGCCTTG</t>
  </si>
  <si>
    <t>ENST00000539523.1</t>
  </si>
  <si>
    <t>ENSG00000152936</t>
  </si>
  <si>
    <t>LMNTD1</t>
  </si>
  <si>
    <t>chr12:25488889-25489064</t>
  </si>
  <si>
    <t>GTGAGGTGTCAGTGTGCCCCTGCTGGGGGGTGCCTCCCAGTTAGGCTGCTCGGGGGTCAGGGGTCAGGGACCCACTTGAGGAGGCAGTGTGCCCGTTCTCAGATCTCCAGCTGTGTGCTGGGAGAACCACTGCTCTCTTCAAAGCTGTCAGACAGGGACATTTAAGTCTGCAGAGG</t>
  </si>
  <si>
    <t>chr12:26126519-26126818</t>
  </si>
  <si>
    <t>TCCCCCGGCCCGCCCCGCCGGGCACGGGTTCCGGGGACGGATCTGGGTCGCGGGAAGCGGCGGCTGGGAGGAGGTCACGTGTCTGCGGGAGTCGCGTCTCCTCCCCGACTCCAGGAGCAGCCCGGGCCGCGGCGGCCGCTCGCGCTGCTGCAGTCTCCGGAGTCCTGGGCGGAGACGCGCACTGCGTCTGGCTTCGTGACTCGGGCGGCGGCGGCGGCCCAGGATCACCCCGGCGTGAGGAGACGCTCGCGGTCCGTTCAGTTCATCTGTTTAGAGGGCCTTTTAAGGTCTCTCGACTTC</t>
  </si>
  <si>
    <t>ENST00000242728.5</t>
  </si>
  <si>
    <t>ENSG00000123095</t>
  </si>
  <si>
    <t>BHLHE41</t>
  </si>
  <si>
    <t>chr12:26335448-26335599</t>
  </si>
  <si>
    <t>CTGCAGGAGAGAAAGTCTTCTTGGTGATATGAGAAATACTGGTGTGATAATTTCATAAATTATTCAAGTCTGTGGAAACACTCCAGTTCAGAGAAGGGTACCTGGATTTGTTTTCAGCTTTCTCGATTTTCACATGCACGTTAGGCTATCTG</t>
  </si>
  <si>
    <t>ENST00000540392.1</t>
  </si>
  <si>
    <t>LOC101928554</t>
  </si>
  <si>
    <t>chr12:26335679-26335832</t>
  </si>
  <si>
    <t>CTAGAGGGCCTCTACTGGCCTCAGGCATTTTCTAAAAACCGGAATTAGCTGTCAAATTTTGAGAATACAGAGCTTCCCACGGCCTCCCCCATCCCTGCATTTGGTGTGCACCTCACAATTTCATGCAATTTAGTGACTTGCCAAGCTCCTGCAG</t>
  </si>
  <si>
    <t>chr12:28054811-28054959</t>
  </si>
  <si>
    <t>CTGCAGAAAGGACAACTAATTGCCACTGCTGCTTCATTTGTATCAGCCTTTCATCATGAACATTGTTATTTTGCCTCTTCTGCCAGGGATCAAATTATACAAGATTAATTAATCAAATAATTAAGTGAAAATAATTCCTTCTTTCCTTC</t>
  </si>
  <si>
    <t>ENST00000540794.5</t>
  </si>
  <si>
    <t>ENSG00000123106</t>
  </si>
  <si>
    <t>CCDC91</t>
  </si>
  <si>
    <t>chr12:29102877-29103028</t>
  </si>
  <si>
    <t>TCAAGGAAAGATACTGTGAGATCTTATGAAGCCAGCCAAAAAGAACTGCGGTTTTATTCATCAACTCTGGGCAGTGAAGCCTTTCAAGTACTGATAGGATCTGTAGCTACTGACTACATCAAATATTTTTTATCATCAGTTAACACACTGCA</t>
  </si>
  <si>
    <t>ENST00000686974.1</t>
  </si>
  <si>
    <t>ENSG00000064763</t>
  </si>
  <si>
    <t>FAR2</t>
  </si>
  <si>
    <t>chr12:32051214-32051514</t>
  </si>
  <si>
    <t>AGGCTGCAGTAAGCCATGATCACACTACTGCACTCCAGCCTGGGAGACAGAGTGAGACCTCACAAAAAATTAAAAAATGTTTAAAAATAAATGCCCCACCTGAGCAACATGGTGAAACCTCGTCTCTACAAAAAATTTAAAAACTACCCGGGCATGGTGGCGGGTGCCTGTGGTCCCAGCTATTTGGGAGGCTGAGGTGGGAGGATCTCTTGAGCCTAGGGAGGTCAAGGCTGCAGTGAGCTGTGATCGCACCACTGCACTCCAGCCAGGTGAGAGAGCTAGGCCCTGTCTCAAAAATAAA</t>
  </si>
  <si>
    <t>ENST00000652176.1</t>
  </si>
  <si>
    <t>ENSG00000151746</t>
  </si>
  <si>
    <t>BICD1</t>
  </si>
  <si>
    <t>chr12:32228577-32228727</t>
  </si>
  <si>
    <t>CTGCAGTCATCCAGATATGCAAAAATGGTGGATTGGACCAGGATGATGGGTAGAAGTGGTGAAAAGTAGTCATATTCTGAATAATTTTTGAGAGTAGCCCCAATGGGATTTTCTAATGGGTTGAATGTAGAGAATGAGAGATAGGCATGAG</t>
  </si>
  <si>
    <t>ENST00000547680.2</t>
  </si>
  <si>
    <t>chr12:32472499-32472674</t>
  </si>
  <si>
    <t>TTTCTCGCTGGGCCTTGGCTGCCTTTCCACGGGGCAGGGCTCGGGACCTGCAGCCCGCCATGCCTGAGCCTCCCACCCACTCCATGGGCTCCTGTGTGGCCCAAGCCTCCCGGACGAGCACCACCCCCTGCTCCACGGCGCCCAGTCCCATCGATCACCCAAGGGCTGAGGAATGC</t>
  </si>
  <si>
    <t>ENST00000531134.7</t>
  </si>
  <si>
    <t>ENSG00000139132</t>
  </si>
  <si>
    <t>FGD4</t>
  </si>
  <si>
    <t>chr12:32472674-32472849</t>
  </si>
  <si>
    <t>CGAGTGCGGGGCGCAGGACTGGCAGGCAGCTCCACCTGCAGCCCCGGTGCGGGATCCACTAGGTGAAGCCAGCTGGGCTCCTGAGTCTGGTGGGGACGTGGAGAGTCTTTATATCTAGCTCAGGGATTGTAAATACACCAATCAGCATCCCGTGTTTAGCTCAAGGTTTGTGAGTG</t>
  </si>
  <si>
    <t>chr12:33033792-33033954</t>
  </si>
  <si>
    <t>TGGTGTATTTACAATCCCTGAGCTAGACATAAAGGTTCTCCGTGTCCCCACCAGACTCAGGAGCCCAGCTGGCTTCACCCAGTGGATCCCGCACCGGGGCTGCAGGTGGAGCTGCCTGCCAGTCCTGCACCGTGCGCTCGCACTCCTCAGCCCTTGGGTGGTC</t>
  </si>
  <si>
    <t>ENST00000340811.9</t>
  </si>
  <si>
    <t>ENSG00000057294</t>
  </si>
  <si>
    <t>PKP2</t>
  </si>
  <si>
    <t>chr12:33033954-33034116</t>
  </si>
  <si>
    <t>CAATGGGACTGGGCGCCGTGGGGCAGGGGGCAGCACTCGTCAGGGAGGCTCGGGCTGCACAGGAGCCCACGGAGGGGGTGGGAGGCTCAGGTATGGTGGGCTGCAGGTCCCAAGCCCAGCCCCACGGGAAGGCAGCTAAGGCCAGGTGAGAAATCGAGCGCAG</t>
  </si>
  <si>
    <t>chr12:34071906-34072081</t>
  </si>
  <si>
    <t>TAGAATTTCCAGTTTTTCTGTTCTTTTTTCCCCATCTTTGTGGTTTTATCTACTTTTGGTCTTTGATGATGGTGATGTACAGATGGGTTTTTGGTGTGGATGTCCTTTCTGTTTGTTAGTTTTCCTTCTAACAGACAGGACCCTCAGCTGCAGGTCTGTTGGAGTACCCTGCCGTG</t>
  </si>
  <si>
    <t>ENST00000266483.7</t>
  </si>
  <si>
    <t>ENSG00000139133</t>
  </si>
  <si>
    <t>ALG10</t>
  </si>
  <si>
    <t>chr12:34072081-34072256</t>
  </si>
  <si>
    <t>GTGAGGTGTCATTGTGCCCCTGTTGGGGGGTGCCTCCCAGTTAGGCTGCTCTGGGGTCAGGGGTCAGGGACCCACTTGAGCAGGCAGTCTGCCTGTTCTCGGATCTCCAGCTGCATGCTGGGAGAACCACTGCTCTCTTCAAAGCTCTCAGACAGGGACATTTAAGTCTGCAGAGG</t>
  </si>
  <si>
    <t>chr12:34309496-34309786</t>
  </si>
  <si>
    <t>AAAGAAAAAATGGCATGGCAGAGAAGGGTGGCCTGGGTCCCCCGACGGAAGTACTTGCCTTCCCAGCAGCCCCTTCGCCATGCCCCGGGGATCCTGGCATCCCTCATTAGCACCCACCATGTGTGTTGCACGCGTGGCCTGCAGCCCAAAGCGGCAAGAAGACCCAGAAGGGAGGATAAGTATTGAAAGTGGAGGTAGAGGAAGAAATGGAAGGAAAATATATGGAGCAGCAAAGGATGGGAGCCTGGGTCCTCCTGAGAGGTGACAGCATGTTGGCAGCCCTCACTCGCT</t>
  </si>
  <si>
    <t>chr12:34309797-34309951</t>
  </si>
  <si>
    <t>CAAAGTGCTGGGATTACAGGTGTGAGCCACTGGGCCTGGCTGGCAGCTGCGGAGGGTGTGCCGGGTCCCCCAGCAGTGCCGGCCCGCCCGCGATGTGTTTGAATTATCGCAGGACCTCAGCTGCCTCCCCATGGGGCAGGGCTTGGGACCTGCAG</t>
  </si>
  <si>
    <t>chr12:39978902-39979075</t>
  </si>
  <si>
    <t>TCTGCAGACTTAAATGTCCCTGTCTGACAGCTTTGAAGAGAGCAGTGGTTCTCCCAGCACGCAGCTGGAGATCTGAGAACGGGCAGACTGCCTCCTCAAGTGGGTCCCTGACCCCTGACCCCCGAGCAGCCTAACTGGGAGGCACCCCCCAGCAGCGGCACACTGACACCTCAC</t>
  </si>
  <si>
    <t>ENST00000465517.1</t>
  </si>
  <si>
    <t>ENSG00000151229</t>
  </si>
  <si>
    <t>SLC2A13</t>
  </si>
  <si>
    <t>chr12:39979075-39979248</t>
  </si>
  <si>
    <t>CATGGCAGGGTATTCCAACAGACCTGCAGCTGAGGGTCCTGTCTGTTAGAAGGGAAACTAACAAACAGAAAGGACATCCACACCAAAAACCCATCTGTACATCACCATCATCAAAGACCAAAAGTAGATAAAACCACACAGATGGGGAAAAAACAGAACAGAAAAACTGGAAAC</t>
  </si>
  <si>
    <t>chr12:40620862-40621021</t>
  </si>
  <si>
    <t>GTGACCTGCAGCGCGCCATGCCTGAGCCTCCTCCCCACTCCGTGGGCTCCTGTGTCGCCCGAGCTTCCCCGACGAGCGCGGCCCCTGCTCCATGGTGCCCAGTCCCATTGACCACCCAAGGGCTGAGGAGTGCGGGCGCACCGCGCGGGACTGGCAGGCA</t>
  </si>
  <si>
    <t>ENST00000546043.2</t>
  </si>
  <si>
    <t>ENSG00000205592</t>
  </si>
  <si>
    <t>MUC19</t>
  </si>
  <si>
    <t>chr12:40621021-40621180</t>
  </si>
  <si>
    <t>AGCTCCACCTGCAGCCCCGGTGAGGGATCCACTGGGTGAAGCCAGCTGGGCTTCTGAGTCTGGTGGGGACATGGAGAACCTTTATGTCTAGCTAAGGGATTGTAAATACACCAATCGGCACTCTGTATCTAGCTCAAGGTTTGTAAACACACCAATCAGC</t>
  </si>
  <si>
    <t>chr12:41937062-41937204</t>
  </si>
  <si>
    <t>CTGCAGCTTCTGCATCAAACCACATGAGAAGTGTCTGACCTGCCCAAATGGAAGTGGACTCCACCTCACTGCAACCAACAGACTGGAGTCCTGATCCTTTCACTTTATTCCCTCTGACCCTTTCTTCTGAGCTATGTTCTGCT</t>
  </si>
  <si>
    <t>ENST00000662480.1</t>
  </si>
  <si>
    <t>LOC105378247</t>
  </si>
  <si>
    <t>chr12:42048037-42048226</t>
  </si>
  <si>
    <t>CCTGCCTTGCTAGATTGGGGAAGTTCTGCTGGATAATATCCTGCAGAGTGTTTTCCAACTTGGTTCCATTCTCCCTGTCACTTTCAGGTATACCAATCAGATGTAGATTTGGTCTTTTCACATAGTCCCATATTTCTTGGAGGCTTTGTTTCTTTTTATTCTTTTTTCTCTAAACTTCCCTTCTCGCTTC</t>
  </si>
  <si>
    <t>ENST00000666044.1</t>
  </si>
  <si>
    <t>chr12:42139730-42139903</t>
  </si>
  <si>
    <t>ATCCTTCAATGACCTAAAATACAAAGTATAGGGCACTGGTTTTATGTAAGATGTTTTTGCAATAACAAAGCAGAGATTAAAGTGGCTTTAGTAAGTAATTCAACTTTCTTTACTGTTCACTGACTCAACTCTCTTCTTCAAACATAACTGCAGAAAAAAGGGGGGAAAAGGGCT</t>
  </si>
  <si>
    <t>ENST00000280876.6</t>
  </si>
  <si>
    <t>ENSG00000151233</t>
  </si>
  <si>
    <t>GXYLT1</t>
  </si>
  <si>
    <t>chr12:42139903-42140076</t>
  </si>
  <si>
    <t>TGGGCACGGTGGCTAATGCCTGTAATCCCAGCACTTTGGGAAGCCGAGGTGGGCGGATCATAAGGTCAGGAGATGGAGACCATCCTGGCTAACATGGTGAAACGCCGTCTCTACTAAAAATACAAAAAATTAGCTGGGCATGGTGGCAGGCACCTGTAGTCCCAGCTACTTGGG</t>
  </si>
  <si>
    <t>chr12:42140076-42140249</t>
  </si>
  <si>
    <t>GAGGCTGAGGCAGGAGAATGGCATGAACCCGGGAGGCGGAGCTTGCAGTGAGCTGAGATCGCACCACTGCACTGCAGCCTGAGTGACAGAGCAAGACTCCATCTCAAAAAAAAAAAAAAAAAGGCGGGGGGGGGGGGACTTCACTAAAAACAGTAGTGTGAAAATAGTGCCCAA</t>
  </si>
  <si>
    <t>chr12:43471559-43471735</t>
  </si>
  <si>
    <t>GTAACCTCTGCAGACTTAAATGTCCCTGTCTGACAGCTTTGAAGAGAGCAGTGGTTCTCCCAGCACGCAGCTGGAGATCTGAGAACAGGCAGACTGCCTCCTCAAGTGGGTCCCTGACCCCTGACCCCCGAGCAGCCTAACTGGGAGGCACCCCCCAGCAGGGGCACACTGACACCT</t>
  </si>
  <si>
    <t>ENST00000549670.5</t>
  </si>
  <si>
    <t>ENSG00000173157</t>
  </si>
  <si>
    <t>ADAMTS20</t>
  </si>
  <si>
    <t>chr12:43471735-43471911</t>
  </si>
  <si>
    <t>TCACATGGCAGGGTATTCCAACAGACCTGCAGCTGAGGGTCCTGTCTGTTAGAAGGAAAACTAACAAACAGAAAGGACATCCACACCGAAAACCCATCTGTACATCACCATCATCAAAGACCAAAAGTAGATAAAACCACAAAGATGGGGAAAAAACAGAACAGAAAAACTGGAAAC</t>
  </si>
  <si>
    <t>chr12:44113294-44113478</t>
  </si>
  <si>
    <t>GAGTTTCCAGTTTTTCTGTTCTGTTTTTTCCCCATCTTTGTGGTTTTATCTACTTTTGGTCTTTGATGATGGTGATGTACAGATGGGTTTTCGGTGTAGATGTCCTTTCTGGTTGTTAGTTTTCCTTCTAACAGACAGGACCCTCAGCTGCAGGTCTGTTGGAATACCCTGCCGTGTGAGGTGTC</t>
  </si>
  <si>
    <t>ENST00000550623.1</t>
  </si>
  <si>
    <t>ENSG00000139173</t>
  </si>
  <si>
    <t>TMEM117</t>
  </si>
  <si>
    <t>chr12:44113478-44113662</t>
  </si>
  <si>
    <t>CAGTGTGCCCCTGCTGGGGGGTGCCTCCCAGTTAGGCTGCTCGGGGGTCAGGGGTCAGGGACCCACTTGAGGAGGCAGTCTGCCCGTTCTCAGGTCTCCAGCTGCGTGCTGGGAGAACCACTGCTCTCTTCAAAGCTGTCAGACAGGGACACTTAAGTCTGCAGAGGTTACTGCTGTCTTTTTGT</t>
  </si>
  <si>
    <t>chr12:44451882-44452143</t>
  </si>
  <si>
    <t>AACCTTGCCTTCAAAGTGTACAATAATAGAGTAGAGGCAGCCAATTAGCAACATATTTCTGAGTTGCAATTCCTTGCTTCCACTGTGAGACAAACCCCAGCCACATCTCCAGCACACAAGAACTTCCAAACGCCTAAACTGCAGTGGCCGGGCATTCCTTCAGGCCCACCTCCCCCAGGAGCTTGCTACAAGTGCCAGAAATCTGGCCACAAGGCCAAGGAATGCCCACAGCCTGGGATTCCTCCTAAGCCATGTCCCATCT</t>
  </si>
  <si>
    <t>ENST00000547636.1</t>
  </si>
  <si>
    <t>ENSG00000184613</t>
  </si>
  <si>
    <t>NELL2</t>
  </si>
  <si>
    <t>chr12:44686501-44686662</t>
  </si>
  <si>
    <t>GAGTTTCCAGTTTTTCTGTTCTGTTTTTTCCCCATCTTTGTGGTTTTATCTACTTTTGGTCTTTGATGATGGTGATGTACAGATAGGTTTTTGGTGTGGATGTCCTTTCTGTTTGTTAGTTTTCCTTCTAACAGACAGGACCCTCAGCTGCAGGTCTGTTGG</t>
  </si>
  <si>
    <t>ENST00000549668.1</t>
  </si>
  <si>
    <t>chr12:44686662-44686823</t>
  </si>
  <si>
    <t>GAGTACCCGGCCGTGTGAGGTGTCAGTCTGCCCCTGCTGGGGGGTGCCTCCCAGTTAGTCTGCTCGGGGGTCAGGGGTCAGGGACCCACTTGAGGAGGCAGTCTGTCCGTTCTCAGATCTCCAGCTGCGTGCTGGGAGCGCCACTGCTCTCTTCAAAGCTGT</t>
  </si>
  <si>
    <t>chr12:44686823-44686984</t>
  </si>
  <si>
    <t>TCAGAAGGGGACATTTAAGTCTGCAGAGGTTACTGCTGTCTTTTTGTTTGTCTGTGCCCTGCCCCCAGAGGTGGAGCCTACAGAGGCAGGCAGGCCTCCTTGAGCTGTGGTGGGCTCCACCCAGTTCTAGCTTCCCTGCTGCTTTGTTTACCTAAGCAAGCC</t>
  </si>
  <si>
    <t>chr12:46067035-46067124</t>
  </si>
  <si>
    <t>CTGCAGGCTGTACAGGAAGCATGGAAGCATCTGCTTCTGGGGAGGCCTCAGGGAGCTTTTACCCAGGGCGGAAGGCAAAACGGGAGCAGG</t>
  </si>
  <si>
    <t>ENST00000547018.5</t>
  </si>
  <si>
    <t>ENSG00000139218</t>
  </si>
  <si>
    <t>SCAF11</t>
  </si>
  <si>
    <t>chr12:46269293-46269571</t>
  </si>
  <si>
    <t>CTGCAGCTGGAGAATGAGAGCCCTTAGGGATGGGGGTGGGGCGGCTAAAGGGGCACCGGCGGAGGACAGGAGGGCTGTGCGTTCCGCTGGGGCCTGCATTTTGGGTACGCCAGAGCCCCGCCGGGGCCGAAGGAGCGAGGGAGTTGCATTGTGGGAAGGGCGCAGCATGAGGATGGCCGCGGGAGTGGCAGGTCCGAGCGCAGCCCGGAGAGCCGCGGGCAGCGCCTGGGACTACGGGCAGCGTTGGAGCGGAGGGCTGGCCCTGGGCACAGCCTGCAG</t>
  </si>
  <si>
    <t>ENST00000546893.5</t>
  </si>
  <si>
    <t>ENSG00000111371</t>
  </si>
  <si>
    <t>SLC38A1</t>
  </si>
  <si>
    <t>chr12:46362232-46362374</t>
  </si>
  <si>
    <t>GGGGAAATTTATGATATTATTACTGTTTCTATGGTTATAATCTTTCACTCACCCCAATCTTTTGTACAGATTTCATAGGTTCTTTCTTCACCAACTTGATATAGAAGGCAGAAGGAAGAATAAAAATCAACATAGAAGCTGCA</t>
  </si>
  <si>
    <t>ENST00000548785.1</t>
  </si>
  <si>
    <t>ENSG00000134294</t>
  </si>
  <si>
    <t>SLC38A2</t>
  </si>
  <si>
    <t>chr12:46721812-46721954</t>
  </si>
  <si>
    <t>TTTTAGAACTTCAGGAATTAAACCACTTTGGATGGTATCCAAGATAGACCTATTTTATACTAAATCTTGCTTTTCAGTGAAAAATATGAGAGGCTGATTTCAGAGTTACCAAGACTGAGATACTAAACCTCATTAATGCTGCA</t>
  </si>
  <si>
    <t>ENST00000550670.1</t>
  </si>
  <si>
    <t>ENSG00000139209</t>
  </si>
  <si>
    <t>SLC38A4</t>
  </si>
  <si>
    <t>chr12:47941503-47941801</t>
  </si>
  <si>
    <t>GCAAGAAGGAACCAGAAGGACAACGCCGCATGGGGAAGCAGAAGGGAGAAGAGAGGGCCTCCGGAGGGTAGTCAGCTGAGGCCGGGCTGCTGGGAGAGGACATGGGAGGCACAGAAGCTCTCCTCAGGCCGAGTTGCATATGAACAGCTGCAGTGAAGCAGTGGCTGGGGCTGGGGGAGGAAGTGGAGGCAGCAAGGGGCCCTGCTCTTGTGAGGAGGCGGCTGTGGAAGGGTCAGCGCGATGTACTGGCAAAGACGGATCCTGGAGAGGGATACTTTTAGAGATGAGAGGTAGAGCAT</t>
  </si>
  <si>
    <t>ENST00000395324.6</t>
  </si>
  <si>
    <t>ENSG00000111424</t>
  </si>
  <si>
    <t>VDR</t>
  </si>
  <si>
    <t>chr12:47942015-47942176</t>
  </si>
  <si>
    <t>TTGCTCTGGAAATAGAAAACCAACATTGGTAACTGAGTAACTCCCGGAGAGGGGTGCAAAGGCACTGGCAAAATCTGAAGGAACAAAAATAACCTGTCCCGCTTGGGCAGCGAGGTGGATCGGATGTAGGGGGTGCAGCGGCCTGACCTGCAGGGGCCACGG</t>
  </si>
  <si>
    <t>chr12:47942176-47942337</t>
  </si>
  <si>
    <t>GGGGCTCTTCCCAGTCCTGCTTGGCCACAGCCAGGAGCGATGGTCCCTGGGAGGCAGAGCATCGCCAAGAAAAGGTCAGGTGCTCAGCCCCAGGCCGGCAAAGTCCCATTTCCTCTACCCACCGCCACTGCCTGCTCCGACTGCAGCCTGGCGCACCACCCG</t>
  </si>
  <si>
    <t>chr12:48285508-48285650</t>
  </si>
  <si>
    <t>CAGGTGTGAGCCACCGCGCCCAGCCCTTCCAGCCTGTTTTGTCCCACCAAACAAAACATTACAAGGGTGTAATAAATGTGAGGTATTCTTATTACTTATGTCAGACATTAAGTGAGGCTACTTATACAGCATTTTTTTCTGCA</t>
  </si>
  <si>
    <t>ENST00000335017.1</t>
  </si>
  <si>
    <t>ENSG00000187166</t>
  </si>
  <si>
    <t>H1-7</t>
  </si>
  <si>
    <t>chr12:49983995-49984039</t>
  </si>
  <si>
    <t>TCCTCCTAATCGGGCTAAGACTGCTCTGCTAAGCTGCCGACTGCA</t>
  </si>
  <si>
    <t>ENST00000548961.5</t>
  </si>
  <si>
    <t>ENSG00000161800</t>
  </si>
  <si>
    <t>RACGAP1</t>
  </si>
  <si>
    <t>chr12:50514719-50514952</t>
  </si>
  <si>
    <t>TAGTGGGGTGCTCACTGCAGCCTTGACTTCCTGGGCTCAAGTGATCCTCCCACCTCAGCCTCTCAAGTAGCTGGGACTACAGGTACATTCCACCATGCCCGGCTAATTTTTAAGTTTTTTGTAGCAACAAGGTCTTGCTTTGTTGCCCAGGCTGATCTTGAACTCCTGGGCTCAAATAATCTTCCCACCTCAGCCTCCCAGAACATTAGGATTACACGCGTGAGCCACCATGCC</t>
  </si>
  <si>
    <t>ENST00000301180.10</t>
  </si>
  <si>
    <t>ENSG00000066084</t>
  </si>
  <si>
    <t>DIP2B</t>
  </si>
  <si>
    <t>chr12:50515036-50515196</t>
  </si>
  <si>
    <t>TCTCTCCCTCTCTCGAGCCTGAAAGGTGTGGCCTACATTTCCTTCCTCTTATTTCTTACCTTTGCTTAGTGCTCAGTCCATTTCCCCTGCCTCATTAAGCTTCTGAAACAACTGTCTCCAAGGCTACCACTGACTCCTAATTTCAGACTGCAGAGAACCTG</t>
  </si>
  <si>
    <t>chr12:51464899-51465021</t>
  </si>
  <si>
    <t>CTGCAGAGAAGCATGTTTTCTGGTAGGAAGAATGTATTGGAGGGTAGGGGAAGATAGCTGTGCTCTGGGAGGGAGCATTGGTGGAAAGAAGGAGTCCTTGCAATGGAAGGGCCACTGAAAAGG</t>
  </si>
  <si>
    <t>ENST00000550211.1</t>
  </si>
  <si>
    <t>ENSG00000050438</t>
  </si>
  <si>
    <t>SLC4A8</t>
  </si>
  <si>
    <t>chr12:51567721-51567897</t>
  </si>
  <si>
    <t>ENST00000546961.1</t>
  </si>
  <si>
    <t>ENSG00000196876</t>
  </si>
  <si>
    <t>SCN8A</t>
  </si>
  <si>
    <t>chr12:51567897-51568073</t>
  </si>
  <si>
    <t>chr12:51568073-51568249</t>
  </si>
  <si>
    <t>TACTGCTGTCTTTTTGTTTGTCTGTGCCCTGCCCCCAGAGGTGGAGCCTACAGAGGCAGGCAGGCCTCCTTGAGCTGTGGTGGGCTCCACCCAGTTCGAGCTTCCCGGCTGCTTTGTTTACCTAAGCAAGCCTGGGCAATGGCGGGCGCCCCTCCCCCAGCCTCGTTGCCGCCTTGC</t>
  </si>
  <si>
    <t>chr12:51570229-51570375</t>
  </si>
  <si>
    <t>CTGCAGAGTGTTTTCCAACTTGGTTCCATTCTCCCCATCACTTTCAGGTACACCAATCAGACGTAGATTTGGTCTTTTCACATAGTCCCATATTTCTTGGAGGCTTTGTTCGTTTCTTTTTATTCTTTTTTCTCTAAACTTCCCTTC</t>
  </si>
  <si>
    <t>chr12:51570541-51570707</t>
  </si>
  <si>
    <t>TTCATCTAAATTTTTTTCAAAGTTTTCAACTTCTTTGCTTTTGGTTTGAATTTCCTCCTGTAGCTCGGAGTAGTTTGATCGTCTGAAGCCTTCTTCTCTCAACTCGTCAAAGTCATTCTCCATCCAGCTTTGTTCCGTTGCTGGTGAGGAGCTGTGTTCCTTTGGAG</t>
  </si>
  <si>
    <t>chr12:52127301-52127455</t>
  </si>
  <si>
    <t>TTCACAAGACTTTCTCCGCAAGAAGGAAGCAGAGCAATGTTGTGAGGGAAGCGAGGCAGCAAGCCCTGAGCTTGTGGTAGAGGCCCCTGCAGCAGTTTCGGGTGCAGAGAGACCAGGAATCTGGGCACTGATTGCAGTGCCACCAATCAGAAGCT</t>
  </si>
  <si>
    <t>ENST00000547538.1</t>
  </si>
  <si>
    <t>LOC112268096</t>
  </si>
  <si>
    <t>chr12:52127455-52127609</t>
  </si>
  <si>
    <t>TGTGTGACCCTGGGGGAGTCACTTAACCTCTCTGTGCATCAGCATAGTAATAGTAACTGCTATATGGGTGTTGGAAGAGTTGGATGTTTAAATTAATGCACGCAAAGGGTGAGAATAGAGGTTGGCACTTAGTAAGTGCTCAATAATTGTGAGCT</t>
  </si>
  <si>
    <t>chr12:52308062-52308235</t>
  </si>
  <si>
    <t>CCAGACCCTCACGGTGACCCGAGTCTACACTGGCTCCTGGCCGAGAGCATTTCTTGCCCCTTCCCTTGGGCAAGTGCCCAGATGGAGGGCCACAGATGTCCCCCTCCACTTCAGTCACGGGGGCCCGGCGCCTTTTCCGCGGCACTGACCTCTCGCCTTCTCTCCCTGCAGGCT</t>
  </si>
  <si>
    <t>ENST00000293525.5</t>
  </si>
  <si>
    <t>ENSG00000170442</t>
  </si>
  <si>
    <t>KRT86</t>
  </si>
  <si>
    <t>chr12:52308235-52308408</t>
  </si>
  <si>
    <t>TGTGCGAGGGCGTCGGCTCGGTGAATGTCTGTAAGTAGTGGGGTCCGTCCCCTCCTCCCGCTGGGCGGGTCTGGGAGCCTCTGGGCAAAGGGCGCGTGGGCTCGCAGCAAAGCCACTCACCCAGGTCGCGGCTGCGCCTGACGCGCGCCTCCGTCTCTTTCCCCTGCAGGCGTC</t>
  </si>
  <si>
    <t>chr12:52556013-52556310</t>
  </si>
  <si>
    <t>GGGGACACAGGAGTTGGTGGTGTACACTGAAGATTTGAAGGTTTTCTAGAGCTCTTGCTTGTGGTCCTCCATCTCTGGCTCTGAAAGCTGCATTTCTTGACATGCATGGCAGAGCCCTAGCCCAGCCTTTAGTGTCCCTGCCGCTGCTGCAGCCACCCCAACCCATCCCACAACCTCCTTCCTCGATGCCCCAGCCAAGGACATCTCACCCACTGGCCCCATCTTCGACTACCTCCAAAATTTTGCCAAGCTATTCTTATTCAGCCTGGAACCCCTTATCTCCCGATCTCCTCTGACC</t>
  </si>
  <si>
    <t>ENST00000267119.6</t>
  </si>
  <si>
    <t>ENSG00000139648</t>
  </si>
  <si>
    <t>KRT71</t>
  </si>
  <si>
    <t>chr12:52556516-52556814</t>
  </si>
  <si>
    <t>CCTCTGAACATCCCCTCCCAGGTATGGGAGAATCAGTGAATAGCCCCTTGTTGGAGAAGCAACAAAACAGAGCGGAGTCAGGGCATCTTTAGGGGGCTTCTAGGCCTGTTGTCCACCTGGAGTGGCACCAGGTTGGAGCCTAGGCTGCTGCAGGGATCTGAATTCCATGCCACCACTCAGCCGCACAGTTTGCTCGGTCTCTCTAAGCCTCAACTTCCCCAGCTGTAAATGGGAAATAAACTCCTGGTGAGATAGTTGTGATGATAACCTGTTAATCCATAGAAAGTGCCTGCTTTATA</t>
  </si>
  <si>
    <t>chr12:52860982-52861055</t>
  </si>
  <si>
    <t>GGCATCTCTCCCAATCTATCCTGGAAGGGAGAGGAAATTCTCTTAATATCTAATCTAATCCCTAAACCCGCTGA</t>
  </si>
  <si>
    <t>ENST00000547110.5</t>
  </si>
  <si>
    <t>ENSG00000170423</t>
  </si>
  <si>
    <t>KRT78</t>
  </si>
  <si>
    <t>chr12:52861095-52861391</t>
  </si>
  <si>
    <t>AACCCACAGGTCCCTCCTCCAGGTAACCACCTTTTCTGGGTCATGACAGTGACACAGCTGGTCGGGGCTAGGGAGGGTGGAGTGAGCTGGGCTCGGGGGCACAAACAGCGGCATGCTGGGCACAGCCAGGCAGGAGGGCCCAGCGCTGCAGGTGCTGGGGCAACACAGAACAATACCAGATTCATGCCTGCCCTTGGGAAACGTAGACTCTAGTTAAGAAGACCAAAGTAGGCTGGGCATGGTGGCTCACGCCTGTAATACCAGCACTTTGGGAGGCCAAGGTGAACCGATCACGAG</t>
  </si>
  <si>
    <t>chr12:53899422-53899478</t>
  </si>
  <si>
    <t>GGAAGGAAGAAGGAAGGAAGGAGGGAGAGAATGAAGGAAGGAAGGGAAAAAGGAAGG</t>
  </si>
  <si>
    <t>ENST00000243056.5</t>
  </si>
  <si>
    <t>ENSG00000123364</t>
  </si>
  <si>
    <t>HOXC13</t>
  </si>
  <si>
    <t>chr12:53899673-53899824</t>
  </si>
  <si>
    <t>GATGGGAGGATCACTTGAGCCCAGGAGTTTGAGCTCTCGTCCTACAAAATATAAATAAAAATTAGCTAGGTGTGGTGGTGTGCTCCTGTGGTCCCAGCTACTCGAGAGGCTGAAGCTGGAAGATCTCTTGAGTCTAGGAGTTCGAGGCTGCA</t>
  </si>
  <si>
    <t>chr12:53899824-53899975</t>
  </si>
  <si>
    <t>AGCAAGCAATGACCATGCCACTGCACTTCAGCCTGGGTGACAGAGTGAGACCATGTCTCAAAAAAAAAAAAAAAAAAAGCTGACTGTTGCCAGATAATAAAGTACATAATATATGATTCTAGAAAATGCAAGCTATTCCACGGCGACAGAAA</t>
  </si>
  <si>
    <t>chr12:54059791-54059948</t>
  </si>
  <si>
    <t>TTGCTCATCAGCCCTCCAATGCCAGGAGCCCCTGGCTCTCCCTCCACTCCTCCGGGTTTTTCTTCTCTTCTCTCTGGTGTCAGTTCCGTAGCTCTTTGAACGCAGGGCCAATCCAGCAGAGCCCACATCCAGGCCTGCCGGGATAAGGGCCTCTGCAG</t>
  </si>
  <si>
    <t>ENST00000515617.1</t>
  </si>
  <si>
    <t>ENSG00000248265</t>
  </si>
  <si>
    <t>FLJ12825</t>
  </si>
  <si>
    <t>chr12:54789026-54789187</t>
  </si>
  <si>
    <t>CAGGCTTGCTTAGGTAAACAAAGCAGCCGGGAAGCTCGAACTGGGTGGAGCCCACCACAGCTCAAGGAGGCCTTCCTGCCTCTGTAAGCTCCACCTCTGGGGGCAGGGCACAGACAAACAAAAAGACAGCAGTAACCTCTGCAGACTTAAGTGTCCCTGTCT</t>
  </si>
  <si>
    <t>ENST00000652289.1</t>
  </si>
  <si>
    <t>ENSG00000172551</t>
  </si>
  <si>
    <t>MUCL1</t>
  </si>
  <si>
    <t>chr12:54789187-54789348</t>
  </si>
  <si>
    <t>TGACAGCTTTGAAGAGAGCAGTGGTTCTCCCAGCACGCAGCTGGAGATCTGAGAACGGGCAGACTGCCTCCTCAAGTGGGTCCCTGACCCCTGACCCCTGAGCAGCCTAACTGGGAGGCACCCCCCAGCAGGGGCACACTGACACCTCACACGGCAGGGTAT</t>
  </si>
  <si>
    <t>chr12:54789348-54789509</t>
  </si>
  <si>
    <t>TTCCAACAGACCTGCAGCTGAGGGTCCTGTCTGTTAGAAGGAAAACTAACAACCAGAAAGGACATCTACACCGAAAACCCATCTGTACATCACCATCATCAAAGACCAAAAGTAGATAAAACCACAAAGATGGGGAAAAAACAGAACAGAAAAACTGGAAAC</t>
  </si>
  <si>
    <t>chr12:55211845-55211996</t>
  </si>
  <si>
    <t>AGTGAGAAGGGAAGTTTAGAGAAAAAAGAATAAAAAGAAAATGAACAAAGCCTCCAAGAAATATGTGACTATGTGAAAAGACCAAATCTACGTCTGATTGGTGTATCTGAAAGCAATGGGAACAATGGAACCAAGTTGGAAAACACCCTGCA</t>
  </si>
  <si>
    <t>ENST00000326258.1</t>
  </si>
  <si>
    <t>ENSG00000179919</t>
  </si>
  <si>
    <t>OR10A7</t>
  </si>
  <si>
    <t>chr12:56757151-56757302</t>
  </si>
  <si>
    <t>CTGCAGCTACAAGTGCTGCCAGCAAGTATTCTTGGGGCAAATGGGAAAAGGGTTAAATTTTAAATTTATTGTTATTTTTATTTTTTGTAGAGATGGGATCTCACCGTGTTGTCCAGGCTGGTCTCGAACTTCTGGGCTCAAGCAATCAGCCC</t>
  </si>
  <si>
    <t>ENST00000554155.1</t>
  </si>
  <si>
    <t>ENSG00000025423</t>
  </si>
  <si>
    <t>HSD17B6</t>
  </si>
  <si>
    <t>chr12:56757417-56757574</t>
  </si>
  <si>
    <t>ACAAGCCTGGCCAGCATAGTGAAACCCCATCTCTACTAAAAATACAAAAAAATTACTAGCCGGGCGTGGTGGCATGTGCCTGTAGTCCCAGCTACTCGGGAGGCTGAGGCAGGAGAATCGCTTGAACCAGGGAGTCGGAGGTTGCAGTGAGCTGAGAT</t>
  </si>
  <si>
    <t>chr12:56795661-56795863</t>
  </si>
  <si>
    <t>GTGCACTCACAAACCTTGAGCTAAACACATGGTGCTGATTGGTGTATTTACAATCCCTGAGCTAGATATAAAGACTCTCCACGTCCCCACCAGACTCAGGAGCCCAGCTGGCTTCACCTAGTGGATCCCGCACCGGGGCTGCAGGTGGAGCTGCCTGCCAGTACTGCGCCGTGCGCTCGCATTCCTCAGCCCTTGGGTGGTCG</t>
  </si>
  <si>
    <t>ENST00000553476.1</t>
  </si>
  <si>
    <t>chr12:56795863-56796065</t>
  </si>
  <si>
    <t>GATGGGACTGGGCGCCGTGGAGCAGGGGGTGGCGCTCGTCGGGGAGGCTCCGGCCGCACAGGAGCCCACGGAGGGGGTGGGAGGCTCAGGCATGGCGGGCTGCAGGTCCCAAGCCCTGTCCCATGGGAAGGCAGCCAAGGCCTGGCGAGAAATCGAGCGCAGCGCCGATGGGCCGGCACTGCTGGGGGACCCAGTACACCCTC</t>
  </si>
  <si>
    <t>chr12:57825269-57825421</t>
  </si>
  <si>
    <t>CTGCAGGAACCCTCTGTTCTAGGCAGCCACAACTTAACTTCTGTTAGCCTGCCATTCCTTCGACCTCCAACAAGCCCCTTCCTCATCCCAGCTTTCATCAAGTCTGGCATCCTTTCACCCACCTTGGGCAGGTAGTGCTCCCTCATTTTAATC</t>
  </si>
  <si>
    <t>ENST00000385054.1</t>
  </si>
  <si>
    <t>ENSG00000207789</t>
  </si>
  <si>
    <t>MIR26A2</t>
  </si>
  <si>
    <t>chr12:62781307-62781454</t>
  </si>
  <si>
    <t>GCCGGCCCAGGTACAGGCAGGTCGCCCCCGCCCCACTGCAGGTAGCAGGCTGCAGAGTGGAAGGGGAGACACGGGTTCCAGGAGCTTGCCCTGCGTGTGGTGTCCGGCTGCTGCAGGACTGCTGAGACTGCCTTATAGTGTGCCTGCA</t>
  </si>
  <si>
    <t>ENST00000551519.1</t>
  </si>
  <si>
    <t>ENSG00000111110</t>
  </si>
  <si>
    <t>PPM1H</t>
  </si>
  <si>
    <t>chr12:62781454-62781601</t>
  </si>
  <si>
    <t>AGTCTAACGCTTTGGCCCTCAGGCCAGGAACAGCTAAAATGTTTCAATCCTTCCTAGCTCTTTCAGATGCCCAGGGGTAGACTTTAGAGTGGTGATTCTTAAACTTGAGCATGCATTGGAGTCACCTGTAGGACTTGCTAAACACAGA</t>
  </si>
  <si>
    <t>chr12:62781811-62782108</t>
  </si>
  <si>
    <t>TTTTGAGCCATCACTTGGTTTCTGTGTCTCTGCCTGTATTTGTGATCATTTGGTAGCATTATTTTCTTTCTGCTAATCCCTTCTAGAGGTTATGGGTATAGCTAAGGGATTACATGAAATACACACTAAAAAGATGGGGAGGGGGCTCTGCAGAAAAAAGGGAGAAACAGCAATTCAACTTTCACAGTGGAGAAGAGTTGTTGATTTTGTTTTTTTTCTGTTATTTTTCAAATACATGCCAAAGAAAGTGAGAGGAATAGTGTATTTAATATAGTTAATGGCTTAAGATCAAATATAT</t>
  </si>
  <si>
    <t>chr12:63668094-63668245</t>
  </si>
  <si>
    <t>CTGCAGTTCCTGCACCTTTTCCCGGAGCTGCGCCAGGGAATTACGGACGAACTGGAAGGGGCCGAGAAGAAAGGTCTTGGCCACCACCTCTAGCTCCAAGCCTTTTCGCTCTTTCAGACTTTGGATCCTCCCCGGGGAGGACCTCCAGGAGC</t>
  </si>
  <si>
    <t>ENST00000324472.9</t>
  </si>
  <si>
    <t>ENSG00000177990</t>
  </si>
  <si>
    <t>DPY19L2</t>
  </si>
  <si>
    <t>chr12:64825075-64825248</t>
  </si>
  <si>
    <t>GCCGGGGCTGCCCGCGCTTCTGCCTTAGCCTGACTCCGTCTAGGCCGGGGAGCTCTGGGGAAAGTCCGCGTGCCACCTGGTGCGGGGCACCGCGTTGGCACCTGCAGGGAGCGATTGGTCTGGAAGGGTAGAGGGCAGACGGGGGCCTGGGTGGGGCAGCGGCCACCCCAGGCG</t>
  </si>
  <si>
    <t>ENST00000539120.1</t>
  </si>
  <si>
    <t>ENSG00000111490</t>
  </si>
  <si>
    <t>TBC1D30</t>
  </si>
  <si>
    <t>chr12:64825248-64825421</t>
  </si>
  <si>
    <t>GCGGAGAACCCGCTGCTTCCACCCTCTCCCCGCGGACCCCCACCCTGCGGCCTGTGTGCTCGGCTTTCTCCGCGTGGCGGGGAAGTGCGGGTGGCTGCCCGGGCCCTCAGAGGCCGCACCACCTATTGTGTTCCAGGCTCGCAGGAAGCCAGACCTTGCGAGAGGTGTGTGGGG</t>
  </si>
  <si>
    <t>chr12:64825421-64825594</t>
  </si>
  <si>
    <t>GGCGGAGAGTGGCACAGGTTTGACACTGCAGGTCGGAGGAGGAAGACAGTGGCTGCAAAGGCAAAATCGGGTGTTATTTTCCCAAGAGTCCCTTCAGCGTGAGTGCCGGGGTCAGCTCGAACTGGAGCCTGTAATTTGTGAGTGCGAGTGGGGAGCAGCAGGAGATCCTTTTCA</t>
  </si>
  <si>
    <t>chr12:65967618-65967772</t>
  </si>
  <si>
    <t>AGAATCAAAATTTTTTTGAAATACATAATTCAGATAGACAACAACCGGAGGGGGGAGTCAAAAGGCAACAACAGGGGTCTACACCCCTGGTCTGAGTTCAGCCGTCTGTAAAACTTGGCAATTTTTCTTCTGAAGTAGGAGGGAAATGGCTGCAG</t>
  </si>
  <si>
    <t>ENST00000612054.1</t>
  </si>
  <si>
    <t>ENSG00000276878</t>
  </si>
  <si>
    <t>MIR6074</t>
  </si>
  <si>
    <t>chr12:66167933-66168163</t>
  </si>
  <si>
    <t>TCTGCAGCCAGGTGCAGTGGCTCATGCCTGTAATCCCAGGACTTTGGGAGGCTGAGGTGGGAGGATCGCTTGAGTCCAGGAGTTCAAGATCGGATGGGGCAACATGGAGAAACCCGTCTCTACCAAAAGTACAAAAAAATTAGCCAGGCCTGGTGACCTGCATTTGTAATCCCAACTACTCGAGAGGCTGAGGCGGGAGGATCACCTGAGCCCAGAAGGTAGAGGCTGCAG</t>
  </si>
  <si>
    <t>ENST00000544599.5</t>
  </si>
  <si>
    <t>ENSG00000155957</t>
  </si>
  <si>
    <t>TMBIM4</t>
  </si>
  <si>
    <t>chr12:66237966-66238262</t>
  </si>
  <si>
    <t>TATGCTTAAGTAAACAACATCAGGTGGGCTCCCTGTGGGTGTCAAACAATGTCGTTGGAGCTGTACAGCAGGAATTTTGGAGAAAGGAGGAGCACTGGAATTTGGAGCAGTCAAGTGAAAAGTTTATGGAGGAAGTGAATCTTATGGCTGCAGAGAGGACTCAGATAAAAATAAAGCAGGGGAGAGTATTTTCAAGATGAGGGGAACAGAATGGGGAGAGGCCAAGACAGCAGAAAGCATAGTTTGTCCTGACTGCATAGTAAGTACTAATACCTTAAGGGTAGCAGATAGACTGCA</t>
  </si>
  <si>
    <t>ENST00000617296.1</t>
  </si>
  <si>
    <t>ENSG00000284011</t>
  </si>
  <si>
    <t>MIR6502</t>
  </si>
  <si>
    <t>chr12:67011552-67011703</t>
  </si>
  <si>
    <t>CTGCAGAATTCCATGCAGGTCATCCCTCTGCATATTTAATCCTCACATCCATATCCTCTATTTTTTTTTTTTGTCCTTCAGGGCCCAACTTAAATCCTACTTTCTCAAGAAGGTTTCACTTACTGCCCAGTCTAAATGAGGTTCTCCTTCTT</t>
  </si>
  <si>
    <t>ENST00000643019.1</t>
  </si>
  <si>
    <t>ENSG00000155974</t>
  </si>
  <si>
    <t>GRIP1</t>
  </si>
  <si>
    <t>chr12:67683457-67683599</t>
  </si>
  <si>
    <t>TGATTATGGAAAACAGTCTGGAGGTTCCTCAGAAAATTAAAAATAAATCTACATATTACCCAGAAATGGGATTTCTGGGTATATATGCAAAGAAGATGAGATAAGTATGCCAAAGAGACATCTGCACTTTCATGTTCACTGCA</t>
  </si>
  <si>
    <t>ENST00000542503.1</t>
  </si>
  <si>
    <t>ENSG00000127334</t>
  </si>
  <si>
    <t>DYRK2</t>
  </si>
  <si>
    <t>chr12:67900802-67900975</t>
  </si>
  <si>
    <t>TCTGCAGACTTAAATGTCCCTGTCTGACAGCTTTGAAGAGAGCAGTGGTTCTCCCAGCACGCAGCTGGAGATCTGAGAACGGGCAGACTGCCTCCTCAAGTGGATCCCTGACCCCTGACCCCCGAGCAGCCTAATTGGGAGGCACCCCCCAGCAGGGGCACACTGACACCTCAC</t>
  </si>
  <si>
    <t>ENST00000545520.5</t>
  </si>
  <si>
    <t>ENSG00000255772</t>
  </si>
  <si>
    <t>LINC01479</t>
  </si>
  <si>
    <t>chr12:67900975-67901148</t>
  </si>
  <si>
    <t>CACGGCAGGGTATTCCAACAGACCTGCAGCTGAGGGTCCTGTCTGTTAGAAGGAAAACTAACAAAGAGAAAGGACATCCACACCAAAAACTCATCTGTACATCATCAAAGACCAAAAGTAGATAAAACCACAAAGATGGGGAAAAAACAGAACAGAAAAACTGGAAACTCTAAA</t>
  </si>
  <si>
    <t>chr12:68965591-68965657</t>
  </si>
  <si>
    <t>ACACTTTCTCTGATTTTTTTTTTTTTTTTTTTGACATAGTCTCCCTCTGTTGCCCAGGCTGGAGTGC</t>
  </si>
  <si>
    <t>ENST00000546373.5</t>
  </si>
  <si>
    <t>ENSG00000135678</t>
  </si>
  <si>
    <t>CPM</t>
  </si>
  <si>
    <t>chr12:68992452-68992604</t>
  </si>
  <si>
    <t>GAAGCAAGAAGTGAAGTTTACAGAAAAAAGAATAAAAAGAAACAAACAAAGCCTCCAAGAAATATGGGACTATGTGAAAAGACCAAATCTACCTCTGATTGGTGTACCTGAAAGTGATGGGGAGAATGGAACCAAGTTGGAAAACACTCTGCA</t>
  </si>
  <si>
    <t>ENST00000549691.1</t>
  </si>
  <si>
    <t>chr12:69108373-69108662</t>
  </si>
  <si>
    <t>TTTCTGGCTTTAACTGAAACTTGGATTTCCCTGGAGAATTCTGTGTCCCTGCCACCCTCTCAAGTGGAGCCAGCTCATTCTTGTGCACATGGTCTCACTGATGGCCAGAGGTATTATCTTCTGGCTCTAGGCTTCTACCTGCAGAGCACCACTCTTTCACATTCTTTCAAAACCCCTTTCTTAAACAAAATTTATATCAATCAGCTTTCCGTCTATATTAGTTTCCTATTGCTGCTGTAAATAGGCTTAAACTAAGTGGCTTAAAACATCACAGATTTGGCCGGGCTGGG</t>
  </si>
  <si>
    <t>ENST00000435070.7</t>
  </si>
  <si>
    <t>ENSG00000111605</t>
  </si>
  <si>
    <t>CPSF6</t>
  </si>
  <si>
    <t>chr12:69778497-69778674</t>
  </si>
  <si>
    <t>TTTAGAGTTTCCAGTTTTTCTGTACTGTTTTTTCCCCATCTTTGTGGTTTTATCTACTTTTGGTCTTTGATGATGGTGATGTACAGATGGGTTTTCGGTGTAGATGTCCTTTCTGTTTGTTAGTTTTCCTTCTAACAGACAGGACCCTCAGCTGCAGGTCTGTTGGAATACCCTGCCG</t>
  </si>
  <si>
    <t>ENST00000551641.5</t>
  </si>
  <si>
    <t>ENSG00000127328</t>
  </si>
  <si>
    <t>RAB3IP</t>
  </si>
  <si>
    <t>chr12:69778674-69778851</t>
  </si>
  <si>
    <t>GTGTGAGGTGTCAGTGTGCCCCTGCTGGGGGGTGCCTCCCAGTTAGGCTGCTCGGGGGTCAGGGGTCAGGGACCCACTTGAGGAGGCAGTCTGCCCGTTCTCAGATCTCCAGCTGCGTGCTGGGAGAACCACTGCTCTCTTCAAAGCTGTCAGACAGGGACACTTAAGTCTGCAGAGG</t>
  </si>
  <si>
    <t>chr12:69939265-69939441</t>
  </si>
  <si>
    <t>GTAACCTCTGCAGACTTAAATGTCCCTGTCTGACAGCTTTGAAGAGAGCAGTGGTTCTCCCAGCACGCAGCTGGAGATCTGAGAACGGGCAGACTGCCTCCTCAAGTGGGTCCCTGACCCCTGACCCCCGAGCAGCCTAACTGGGAGGCACCCTCCAGCAGGGGCACACTGACACCT</t>
  </si>
  <si>
    <t>ENST00000299350.5</t>
  </si>
  <si>
    <t>ENSG00000166268</t>
  </si>
  <si>
    <t>MYRFL</t>
  </si>
  <si>
    <t>chr12:69939441-69939617</t>
  </si>
  <si>
    <t>TCACACGGCAGGGTACTCCAACAGACCTGCAGCTGAGGGTCCTGTCTGTTAGAAGGAAAACTAACAAACAGAAAGGACATCCACACCAAAAACCCATCTGTACATCACCATCATCAAAGACCAAAAGTAGAAAAAAACCACAAAGATGGGGAAAAAACAGAACAGAAAAACTGGAAA</t>
  </si>
  <si>
    <t>chr12:70013640-70013793</t>
  </si>
  <si>
    <t>AACCTCTGCAGACTTAAATGTCCCTGTCTGACAGCTTTGAAGAGAGCAGTGGTTCTCCCAGCACGCAGCTGGAGATCTGAGAACGGGCAGACTGCCTCCTCAAGTGGGTCCCTGACCCCTGACCCCCGAGCAGCCTAACTGGGAGGCACCCCCC</t>
  </si>
  <si>
    <t>chr12:70013793-70013946</t>
  </si>
  <si>
    <t>CAGCAGGGGCACACTGACACCTCACACGGCAGGGTATTCCAACAGACCTGCAGCTGAGGGTCCTGTCTGTTAGAAGGAAAACTAACAAACAGAAAGGACATCCACACCGAAAACCCATCTGTACATCACCATCATCAAAGACCAAAAGTAGATA</t>
  </si>
  <si>
    <t>chr12:70227723-70227865</t>
  </si>
  <si>
    <t>GTAAAGGCAAGTTAATTGTATTTCTCGGATGGGGTTGTTCAGAATATACAAAAAATACTGTCCTTAAGAAATATTAAATTCATAGTCTGACACCTAAATCATATGTACATCAACATGCACTTGATGCAACCTCATTTCCTGCA</t>
  </si>
  <si>
    <t>ENST00000676451.1</t>
  </si>
  <si>
    <t>ENSG00000257815</t>
  </si>
  <si>
    <t>PRANCR</t>
  </si>
  <si>
    <t>chr12:70783487-70783633</t>
  </si>
  <si>
    <t>TGTCTGCAGCTGGTTGTTGCCTCTCCCTCTTCATCTCTTCACCCTCTGTCTGCTCTGGCTGAGGCCTTTATGGGCCTCAGAGGGTGGGGAAGTGCATGCTGACTGGTTCATGGGCAGCCATGGGTGGGCCCAAGAAAAAGCACCATG</t>
  </si>
  <si>
    <t>ENST00000342084.8</t>
  </si>
  <si>
    <t>ENSG00000153233</t>
  </si>
  <si>
    <t>PTPRR</t>
  </si>
  <si>
    <t>chr12:70783633-70783779</t>
  </si>
  <si>
    <t>GAGCTCCTGCTCTGGGTCTGCAGGACTGGCGGCCCCGGACCCCAGGCTTTACTGGAGACCTGCCCTTTTCTGCCCAGGAGCCTGTCTGCCTCCCATGGCTATCCATGGTGCCCAGGCTGCTGGCACCAAGAGACACCTGCAGTTCAG</t>
  </si>
  <si>
    <t>chr12:71543168-71543310</t>
  </si>
  <si>
    <t>CAGCCACTCAAGATCAGTTCATCTCCCCTAGTTTAACTGTAACCTGCATTCATTCATCTCCCTGGCTCCAAACTCTTACCTCTGTACCCTGGCTTTCCCACATGCCTTTCCTGGGCTGGGAGTTGGACCCAGTGGTTCCTGCA</t>
  </si>
  <si>
    <t>ENST00000549015.1</t>
  </si>
  <si>
    <t>ENSG00000139292</t>
  </si>
  <si>
    <t>LGR5</t>
  </si>
  <si>
    <t>chr12:71692394-71692542</t>
  </si>
  <si>
    <t>CTGCAGAAAACTGAAACTAACACTTGCAGAATAAAATTAAATGAAGTATTCTCACTTAAAAAGTTTCTGGTTCTAGGCTTCTTAGTGCTTAATGAAGTATTCTTATTGAATAGGATTCAAATCTCATGAAGTCATTTATTTGCTGCCAG</t>
  </si>
  <si>
    <t>ENST00000546677.1</t>
  </si>
  <si>
    <t>ENSG00000139291</t>
  </si>
  <si>
    <t>TMEM19</t>
  </si>
  <si>
    <t>chr12:73550132-73550258</t>
  </si>
  <si>
    <t>CTGCAGAAGACAGATGACATAAATACACTGTTCAAATAAAAGGTAGCAAATGTTATAATAGTGGAAGGTAAACACGGTAAACAAAAGCTCAGAGAATGTAGTGTCTCCCTGTACTGGGGCTGCAGGG</t>
  </si>
  <si>
    <t>ENST00000664550.1</t>
  </si>
  <si>
    <t>LINC02445</t>
  </si>
  <si>
    <t>chr12:74508106-74508257</t>
  </si>
  <si>
    <t>CTGCAGAGTATTTTCCAACTTGGTTCCATTCTCCCCGTCACTTTCAGGTACACCAATCAGACGTAGATTTGGTCTTTTCACATAGTCCCATATTTCTTGGAGGCTATGCTGGTTTCTTTTTATTCTTTTATCTCTAAACTTCCCTTCTCGCT</t>
  </si>
  <si>
    <t>ENST00000519948.4</t>
  </si>
  <si>
    <t>ENSG00000253719</t>
  </si>
  <si>
    <t>ATXN7L3B</t>
  </si>
  <si>
    <t>chr12:74578644-74578795</t>
  </si>
  <si>
    <t>CTGCAGTTGGTACTGAAGGCAATACAGTAACACAGTGCTTAAGAGTATGGACTCTGGAGCCAAACTGCTGGGTTCAACTTGCTACGTGATCTTGGTCAACTTTCTTTATCTCTCTGTACTTCAGTTTTCCACATCTGTAGGATTTGGAAGGA</t>
  </si>
  <si>
    <t>chr12:74875464-74875638</t>
  </si>
  <si>
    <t>CTCTGCAGACTTAAGTGTCCCTGTCTGACAGCTTTGAAGAGAGCAGTGGTTCTCCCAGCACGCAGCTGGAGATCTGAGAACGGGCAGACTGCCTCCTCAAGTGGGTCCCTGACCCCTGACCCCTGAGCAGCCTAACTGGGAGGCACCCCCCAGCAGGGGCACACTGACACCTCAC</t>
  </si>
  <si>
    <t>ENST00000548243.1</t>
  </si>
  <si>
    <t>ENSG00000166006</t>
  </si>
  <si>
    <t>KCNC2</t>
  </si>
  <si>
    <t>chr12:74875638-74875812</t>
  </si>
  <si>
    <t>CACGGCAGGGTATTCCAACAGACCTGCAGCTGAGGGTCCTGTCTGTTAGAAGGAAAACTAACAACCAGAAAGGACATCTACACCGAAAACCCATCTGTACATCACCATCATCAAAGACCAAAAGTAGATAAAACCACAAAGATGGGGAAAAAACAGAACAGAAAAACTGGAAACT</t>
  </si>
  <si>
    <t>chr12:81865643-81865731</t>
  </si>
  <si>
    <t>CCCTCACCAGCTCTTCTCCTGGGCTTTCAGGGAACCCCCTGTGATCACTGGTGCCATGCTCGTGTTTCTTTTACTAGGTGTTCTGAGCT</t>
  </si>
  <si>
    <t>ENST00000550506.2</t>
  </si>
  <si>
    <t>ENSG00000257747</t>
  </si>
  <si>
    <t>LINC02426</t>
  </si>
  <si>
    <t>chr12:81865790-81865959</t>
  </si>
  <si>
    <t>ATCCCTGCAGTAGAATGCACACCCTGCTCCTGCACCAGCCCTTGAATCCCCATTTCTAACCCTTCTCAGTGCTCTTAGACTGTGAGCTCCTCCCTTGCTTGATTGCTGGCCACAGATCTCCACTCAGCACTCCTGAGCTGCACATTACATCCCTGGGGCACGAAGTTGGC</t>
  </si>
  <si>
    <t>chr12:83696253-83696521</t>
  </si>
  <si>
    <t>GGCTGCAGGTGGAGCTGCCTGCCAGTCCCGCGCTGTGCGCTCGCACTCCTCAGCCCTTGGGTGGTCGATGGGACTGGGCGCCATGGAGCAGGGGGTGGTGTTCGTCAGGGAGGCACAGGAGCCCATGGAGTGGGTGGGAGGCTCAGGCATGGCGGGCTGCAGGTCCCGAGCCCTGCCCCGCAGGAAGGCAGCTAAGGCTTGGGGAGAAATCGAGTGCAGCGCCGGTGGGCTGGCACTGCTGGGGGACCCAGTACACCCTCTGCAGCTGC</t>
  </si>
  <si>
    <t>ENST00000684924.1</t>
  </si>
  <si>
    <t>LOC105369874</t>
  </si>
  <si>
    <t>chr12:84976142-84976342</t>
  </si>
  <si>
    <t>GCTGCAGACAGGGGACTAAAAGAGCAAATTAGCATGCTGTAACACTCCCTCTGGGGCTTTGGGGTCATAGACACCCACCACATTTCCCTCATTTGGGTGCCAGAGTCCACCACAGGAGTGGCTTGCTACATGCCTGGTCCAGCCACAAGCCCCGCAAGGATCCCACTCCTGTGTCAGTGCTTGGAATGGCTGGCCGGACCC</t>
  </si>
  <si>
    <t>ENST00000688085.1</t>
  </si>
  <si>
    <t>LOC102724680</t>
  </si>
  <si>
    <t>chr12:84976342-84976542</t>
  </si>
  <si>
    <t>CCACACTCACTTGCTCACACTCCCCTCCCAATGAGGGTTGGGCATGCGGTCATGGCAGCTGCAGGATCTGCACTGGAGTGCAGGCCTGGCACAGCCCAGTGGGCCAAGTGGTTGGGGTGTCTCCTGTGGTGAGCCCAGGCCCCAGGTGATGCAGGGGCATCACCAGCCAGAGGTCTCTGGCTGGCAAAATGACTGAGAAAA</t>
  </si>
  <si>
    <t>chr12:85485489-85485774</t>
  </si>
  <si>
    <t>ACTGCAGCATAAAAGACGGTAAAAACCTGTTATCGAACTCCAAATATACTAAGAAACAGCAGTGGAATGAGTAATTCTTTCATGAGGAAAAAGTGAGCCATTATTACTGATCAGTTCTGCTTCTGTGTGCCTGTTTAACCTTCTACTTCCTCTCCTCTTTCCACAGTGGGAACTGGAAGGGAATTGAAGTATCTGGGGCACCTGTTTCTCTGGTAATGTAACAGCCTATAATTTCCACTGGGGCGAGATCCTCATCAAACCTCAGGGCAAAGCTATTTTGCCTGCA</t>
  </si>
  <si>
    <t>ENST00000555596.1</t>
  </si>
  <si>
    <t>LINC02820</t>
  </si>
  <si>
    <t>chr12:86296360-86296504</t>
  </si>
  <si>
    <t>GGCTGCAGGTGGAGCTGCCTGCCAGTCCCGTGCCATGCGCTCGCACTCCTCAGCCCTTGGGCGGTCGATGGGACTGGGCGCCGTGGAGCAGGGGGCGGCATTCGTCAGGGAGGCTCCAGTTGCACAGGAACTCATGGAGGTGGGG</t>
  </si>
  <si>
    <t>ENST00000550365.1</t>
  </si>
  <si>
    <t>ENSG00000182050</t>
  </si>
  <si>
    <t>MGAT4C</t>
  </si>
  <si>
    <t>chr12:86296504-86296648</t>
  </si>
  <si>
    <t>GGACGGCTCAGGCATGGTGGGCTGCAGGTCCCGAGGCCTGCCCGGTGGGAAGGCAGCTAAGGCCCAGCGAGAAATCGAGCGCAGCGCCGGTGGGCTGGCACTGCTGGGGGTCCCAGTACACCCTCCGCAGCCGCTGGCCCGGGTG</t>
  </si>
  <si>
    <t>chr12:88536900-88537024</t>
  </si>
  <si>
    <t>CTGCAGCAAACCACCATGGCACGTGTATACCTATGTAACAAACTGCACGTTCTGCACTTGTACCCCAGAACTTAAAGTATAATTTAAAAAAATGTCAAAAAACAACAGATGCTGGTGTGGCTGCA</t>
  </si>
  <si>
    <t>ENST00000378535.4</t>
  </si>
  <si>
    <t>ENSG00000049130</t>
  </si>
  <si>
    <t>KITLG</t>
  </si>
  <si>
    <t>KIT</t>
  </si>
  <si>
    <t>chr12:90537196-90537369</t>
  </si>
  <si>
    <t>TCTGCAGACTTAAGTGTCCCTGTCTGACAGCTTTGAAGAGAGCAGTGGTTCTCCCAGCACGCAGCTGGAGATCTGAGAACGGGCAGACTGCCTCCTCAAGTGGGTCCCTGACCCCTGACCCCCGAGCAGCCTAACTGGGAGGCACCCCCCAGCAGGGGCACACTGACATCTCAC</t>
  </si>
  <si>
    <t>ENST00000656065.1</t>
  </si>
  <si>
    <t>ENSG00000286021</t>
  </si>
  <si>
    <t>LINC02822</t>
  </si>
  <si>
    <t>chr12:90537369-90537542</t>
  </si>
  <si>
    <t>CACGGCAGGGTATTCCAACAGACCTGCAGCTGAGGGTCCTGTCTGTTAGAAGGAAAACTAACAACCAGAAAGGACATCTACGCCGAAAACCTATCTGTACATCACCATCATCAAAGACCAAAAGTAGATAAAACCACAAAGATGGGGAAAAAACAGAACAGAAAAACTGGAAAC</t>
  </si>
  <si>
    <t>chr12:91740578-91740757</t>
  </si>
  <si>
    <t>GTTCTTGGTTGAGATTAACATTTAAATTGGTAGATTTTGAGTAAAGCAGATTGCACTCCATGATGTAGGTGGACTTTTTCCAAACAGTTGAAGGCCTGAGTGGAATAAAGACTGACTTCCTCTGAGCAGGAGGAAATTCTGCAGCAGACTGCCTTTGAACATGAACTGCAACATCAGCTC</t>
  </si>
  <si>
    <t>ENST00000685093.1</t>
  </si>
  <si>
    <t>LOC105369896</t>
  </si>
  <si>
    <t>chr12:93115991-93116133</t>
  </si>
  <si>
    <t>CTGCAGAACCATGAAGAAGTGGGAAGAATGCCCAGTTCCCCTACTTCTTTAGCACACTTTGCCACCTGGGCCCTGAAAGAGTTTGTACCACTGGCCAGGTGCAGTGGCTCACTCCTGTAATCCCAGCACTTTGGGAGGGCAAG</t>
  </si>
  <si>
    <t>ENST00000660842.1</t>
  </si>
  <si>
    <t>LOC105369908</t>
  </si>
  <si>
    <t>chr12:95276938-95277203</t>
  </si>
  <si>
    <t>AGTCTGTTAGCAGATTCTTATGTCACTTCTACCTTGAAAATGTATTTTAAACCCATCCACTTTTTTCTATATCCACCCCCGCCCCCGCACCATCCTAGTCCCAGCCACCATGCTAGTCCCAGCCACCATCATTTCATACTTAGGCTGCTGCAGTACTTTCCTCAGTTATCTAAAGTTATTTGTTTCAGAATGCAACTTGACATGTAAAGAACCTTTTTAATGATTTATCCTTTGAATTTGTAATTCCCCTTCTACAAACTGCAGGA</t>
  </si>
  <si>
    <t>ENST00000552827.1</t>
  </si>
  <si>
    <t>ENSG00000028203</t>
  </si>
  <si>
    <t>VEZT</t>
  </si>
  <si>
    <t>chr12:95627572-95627858</t>
  </si>
  <si>
    <t>TCTGCAGATACTTCTTGCTTCCTTCCCACCTAGTGAGATTTGTGCCTTCTTTTTGAGGCAGGGGGTGGGACCCAACTCCGGAGGCAAGGCTTGGACACTGGACCAAACTGAGGACCAGCTAGTTCCAACCCATCTGGTCTGCTGATCTGGAGAGTGAACACGTCCTGCCTTTGGGCCCCTTAGACCAGCTATCCAGAGATTTTTACTCCTCCAGTGCTACGTGGGGCCGACTGCCCATGAACTCAGTAGGAAGCAGTTACAGAAGATGGACCTCCGCCCTTCTGCAG</t>
  </si>
  <si>
    <t>ENST00000688412.1</t>
  </si>
  <si>
    <t>ENSG00000257150</t>
  </si>
  <si>
    <t>PGAM1P5</t>
  </si>
  <si>
    <t>chr12:96544699-96544993</t>
  </si>
  <si>
    <t>CCATTTTCTGTTACTTAGAATACCTGAAACTGAGTAATTTATAAAGGAAAGGACCTTATTTCTTACAGTTGTGGAGGCTGAGAAGTGCAAAGTCTAGGGGCTGCATCTGGTGAGGGCTTTCTTACTCACGGAGACTTTCTGCAGTGTCTGAGGTGGCACAGAGCATCAGTGATAGGGGGCTGAGGAAGCTATCAGGTATCTCTTCCTTTTCTTTTTTTTTTTTTTCCCTTTGAGACGGAGTCTCGCTCTTTTACCCAGGCTAGAGTGCGGTGGCACGATCTTGGCTCACTGCAGC</t>
  </si>
  <si>
    <t>ENST00000554821.1</t>
  </si>
  <si>
    <t>ENSG00000188596</t>
  </si>
  <si>
    <t>CFAP54</t>
  </si>
  <si>
    <t>chr12:97512733-97512876</t>
  </si>
  <si>
    <t>CCCGCACCGGGGCTGCAGGTGGAGCTGCCTGCCAATCCCGCGCCCTGCGCCTGCACTCCTTAGCCCTTGGGTGGTCGATGGGACTGGGCGCAGTGGAGCAGGGGGCGGCGTGTCGGGGAGGCTCCGGGCTGCACAGGAGCCCAC</t>
  </si>
  <si>
    <t>ENST00000663411.1</t>
  </si>
  <si>
    <t>ENSG00000255794</t>
  </si>
  <si>
    <t>RMST</t>
  </si>
  <si>
    <t>chr12:97512876-97513019</t>
  </si>
  <si>
    <t>CGGAGGCGAGGGGGAGGCTCAGGCATGGCAGGCTGCAGGTCGGGAGCCCTGCCCAGCGGGAAGGCAGCTAAGGCCAGGTGAGAAATTGAGCACAGCAGCTGCTAGCCCAGGTGCTAAGCCCCTCACTGCCTGGGGCCTGCCGGC</t>
  </si>
  <si>
    <t>chr12:98376195-98376337</t>
  </si>
  <si>
    <t>CTGCAGCTTAGATTAAGGGAAGAACAACAAAACTTCCCAGGTACAAACAGCATGCAAAAGCGCTGGCCATGTATGTATGACAGAAGAAGATCTGGAGATCTTAGTGGACAAGCTCATTGAGTCAGCAACATCATAGAAGTGTT</t>
  </si>
  <si>
    <t>ENST00000556476.1</t>
  </si>
  <si>
    <t>ENSG00000227825</t>
  </si>
  <si>
    <t>SLC9A7P1</t>
  </si>
  <si>
    <t>chr12:100377663-100377699</t>
  </si>
  <si>
    <t>ACTGCAGCCTCCGCCTCCCAGATTCAAGTGATTCTCC</t>
  </si>
  <si>
    <t>ENST00000392989.3</t>
  </si>
  <si>
    <t>ENSG00000179520</t>
  </si>
  <si>
    <t>SLC17A8</t>
  </si>
  <si>
    <t>chr12:100377791-100377888</t>
  </si>
  <si>
    <t>TTGGCCAGGCTGGTCTCGAACTCCTGACCTCAGGTGATCTACCTGCCTTGGCCTCCCAAAGTGCTGGGATTACAGGCGTGAGCCACCGCGCCCAGCCT</t>
  </si>
  <si>
    <t>chr12:101798299-101798584</t>
  </si>
  <si>
    <t>TGTCCTTTCCTTCTACTCTACATGCCCTCCTTCCTGACCAGGCTTCCTCCAGCATCCTATTCCACTGCCCCTAAGAAGTGGCCCTGCTACATTCAGATGGGCTGTGGGGCCCAGGCATTTAGAATTCATTCCAACTGCAGAAAGGAAAGGGAAAGACATGCCCCACCTTTAAGGAGACATCATGGAAGCTGCACCTACCACTTCTGTTTTCATTATCCAGAACTTACACAAATCTATTATATTATAAAAAGTTAAAATGTATCAAAACTTATACAAACACAGACTG</t>
  </si>
  <si>
    <t>ENST00000550352.1</t>
  </si>
  <si>
    <t>ENSG00000111670</t>
  </si>
  <si>
    <t>GNPTAB</t>
  </si>
  <si>
    <t>chr12:102312845-102313039</t>
  </si>
  <si>
    <t>GAGTTTCCAGTTTTTCTTTTCTGTTTTTTCCCCATCTTTGTGGTTTTATCTACTTTTGGTCTTTGATGATGGTGATGTACAGATGGATTTTTGGTGTGGATGTCCTTTCTGTTTGTTAGTTTTCCTTCTAACAGACAGGACCCTCAGCTGCAGGTCTGTTGGAATACCCTGCCCTGTGAGGTGTCAGTGTGCCCC</t>
  </si>
  <si>
    <t>ENST00000635615.1</t>
  </si>
  <si>
    <t>LINC02456</t>
  </si>
  <si>
    <t>chr12:102313039-102313233</t>
  </si>
  <si>
    <t>CTGCTGGGGGGTGCCTCCCAGTTAGGCTGCTTGGGGGTCAGGGGTCAGGGACCCACTTGAGGAGGCAGTCTGCCCGTTCTCAGATCTCCAGCTGCGTGCTGGGAGAACCACTGCTCTCTTCAAAGCTGTCAGACAGGGACATTTAAGTCTGCAGAGGTTACTGCTGTCTTTTTGTTTGTCTGTGCCCTGCCCCCA</t>
  </si>
  <si>
    <t>chr12:103445103-103445245</t>
  </si>
  <si>
    <t>CCCCATACCGTCTCTCAGGGGTAGACGCTATGTGAGTTTGTTCCTTATCATTCTCTTCTCCCTCAACCTGTGGGATCTGACACTGTCTCCAGGTAGATGATGTCAGAATTGAATTGGAGGAAACCCAGCTGGTGTCCACTGCA</t>
  </si>
  <si>
    <t>ENST00000552977.5</t>
  </si>
  <si>
    <t>ENSG00000179088</t>
  </si>
  <si>
    <t>C12orf42</t>
  </si>
  <si>
    <t>chr12:104354577-104354773</t>
  </si>
  <si>
    <t>CTGCAGTACCCTTCCTGCTAATACACTTCACTGATGCGTTGACACATTGCCTTCTGGGCACTTTTTTTGTGCCACAAGATCTCACAAGGAGCTGAGCAGAGCAGACTAGGATGCTTCTGTGTCCCTTGGCCCTCAAAGTGAGCATGGTCTTACCAGTGAACGTCCTTTAGTACAGTTGTTCATCTATCCAGCACTAT</t>
  </si>
  <si>
    <t>ENST00000525265.1</t>
  </si>
  <si>
    <t>ENSG00000198431</t>
  </si>
  <si>
    <t>TXNRD1</t>
  </si>
  <si>
    <t>chr12:104589637-104589790</t>
  </si>
  <si>
    <t>ACTGCAGTTGTATTATTTCTTGCCTTGAAGAACTTATTCAAGGGTTCTGGTTTGACTACAGAATCAAATGAATGCTTTTTCGGTTTGGCCTCAAATCCTTTTCTGGGATGACTTAAAGTTCCCAGCACTTTGGGAGGCTGAGGCAGGCGGATCA</t>
  </si>
  <si>
    <t>ENST00000549016.1</t>
  </si>
  <si>
    <t>ENSG00000171310</t>
  </si>
  <si>
    <t>CHST11</t>
  </si>
  <si>
    <t>chr12:104589798-104589951</t>
  </si>
  <si>
    <t>TCAGGAGTTCAAGACCAGCGTGGTCAACATGGTGAAACCCCGTCTCTACGAAAATACAAAAATTAGCTGGGCGTGGTGGCACATGCCTGTAATCCCAGCTACTCGGGAGGCTGAGGCAGGAGAATTGCTTGAATCCGGGAGGAGGAGGCTGCAG</t>
  </si>
  <si>
    <t>chr12:105303102-105303249</t>
  </si>
  <si>
    <t>CTGCAGCAGGAACATGCCTTTAAGGCACAGATCACTGCAACTATTGTTTGTGGCTTAAGAATGCCTTTAAGCAGTTTTCTGCCTTGGGCGGGCCAGGTGTTCTTGCCCTCATTCCCGTAAACCCACAACTTTGCACGTGGGTGTTAGG</t>
  </si>
  <si>
    <t>ENST00000549251.1</t>
  </si>
  <si>
    <t>ENSG00000257642</t>
  </si>
  <si>
    <t>KCCAT198</t>
  </si>
  <si>
    <t>chr12:105776660-105776834</t>
  </si>
  <si>
    <t>CTGCAGACTTAAATGTCCCTGTCTAACAGCTTTGAAGAGAGCAGTGGTTCTCCCAGTACGCAGCTGGAGATCTGAGAACGGGCAGACTGCCTCCTCAAGCGGGTCCCTGACCCCTGACCCCCGAGCAGCCTAACTGGGAGGCACCCTCCAACACGGGCACACTGACACCTCACAC</t>
  </si>
  <si>
    <t>ENST00000670167.1</t>
  </si>
  <si>
    <t>ENSG00000257859</t>
  </si>
  <si>
    <t>CASC18</t>
  </si>
  <si>
    <t>chr12:105776834-105777008</t>
  </si>
  <si>
    <t>CTGCAGGGTACTCCAACAGACCTGCAGCTGAGGGTCCTGTCTGTTAGAAGGAAAACTAACAAACAGAACGGACATCCACACCAAAAACCCATCTGTACATCACCATCATCAAAGACCAAAAGTAGATAAAACCACAAAGATGGGGAAAAAGCAGAACAGAAAAACTGGAAACTCT</t>
  </si>
  <si>
    <t>chr12:106393534-106393686</t>
  </si>
  <si>
    <t>TGTGCATGCATTTCTCTTTAATATCTTTTTTTATTCCCTACTTCAGTTGCTTTAGGCATCCAGTTGTATGTGGTTTCTATTTCTTTTCCTGAATTCCCAGTGCTGCTTTGGACAGCAAGGAAAACCCAGGATCAGTCCCTTTTACTGCTGCAG</t>
  </si>
  <si>
    <t>ENST00000549569.1</t>
  </si>
  <si>
    <t>ENSG00000013503</t>
  </si>
  <si>
    <t>POLR3B</t>
  </si>
  <si>
    <t>chr12:106393686-106393838</t>
  </si>
  <si>
    <t>GAGCCTTCATTGACCTGCTCAGGCACTCCTGGTTGGACCCTGGGAATTTTAGGGCAAGACTCAAAGATGAAGACTGAGAAATACACACACACACACACACACACACACACACACACACACCCCATAGTAAAAATAATTGCACTTCCCTTCCCA</t>
  </si>
  <si>
    <t>chr12:106394120-106394333</t>
  </si>
  <si>
    <t>TCAAATCAGTATTGATATTTTTGTAGACTACACTAGATATTTAGGAAGATCGAAATAGGTCAGTATATATATATAATTCCAAAGCACAAATCAGTAAGGATTATTCTCATCACCGTCTTCCTCTTTTTCTACAGTTAATTAATAGTTGACTGCAGTTACAGGGCAGGCAGCACCAGGAAGGGTGGTTTGGATTTAGGAGATTCTATTTTTGGCC</t>
  </si>
  <si>
    <t>chr12:107303757-107304047</t>
  </si>
  <si>
    <t>TCACATGCTTATTTTAACTTTCTCAACTAGCATCATTTACGTGCATTTTAATTTGTTTAATGAGAGTGTAAAGTACTTGAGATTAGGGAGTATGTCTTATCCGTTGTTGAGTTCCAATCCTAAACTTGCCTGCATTGCCTGCAGTTAAGACAGTAATGGGCACACTGAGTTCAGTAGATTACTGTTGGATGAAACAGAATGTTATGAGACTGGGTTCTTGGCTGCAAGCAACAGAAACCTGTCCTGAGTGATTTAAGCAGGAAAGGGATTTATTAGAGTGACATAGCCCAC</t>
  </si>
  <si>
    <t>ENST00000420571.6</t>
  </si>
  <si>
    <t>ENSG00000151136</t>
  </si>
  <si>
    <t>BTBD11</t>
  </si>
  <si>
    <t>chr12:107304078-107304230</t>
  </si>
  <si>
    <t>AAAAGAGGTTACATGGCAAGAATATAACCAAAGTCATGGCTGGGTAAGCTGCCACCACTGACACTACCCCTACTAGACACTCAGTCTGTCATTGCTGGATATTGAATGCTGATGTTCACTGCTGGAATACTGTATCATCTAGGTTATGCTGCA</t>
  </si>
  <si>
    <t>chr12:107793447-107793497</t>
  </si>
  <si>
    <t>TCCCCTCTTTTTTTTTTCTTTTTTCTTTTCTTTCTTTCTTTTTTTTTTTTT</t>
  </si>
  <si>
    <t>ENST00000342331.5</t>
  </si>
  <si>
    <t>ENSG00000187855</t>
  </si>
  <si>
    <t>ASCL4</t>
  </si>
  <si>
    <t>chr12:108997540-108997713</t>
  </si>
  <si>
    <t>TCTGCAGACTTAAATGTCCCTGTCTGACAGCTTTGAAGAGAGCAGCGGTTCTCCCAGCACGCAGCTGGAGATCTGAGAACGGGCAGACTGCCTCCTCAAGTGGGTCCCTGACCCCTGACCCCCGAGCAGCCTAACTGGGAGGCACCCCCCAGCAGGGGCACACTGACAACTCAC</t>
  </si>
  <si>
    <t>ENST00000550436.4</t>
  </si>
  <si>
    <t>ENSG00000166111</t>
  </si>
  <si>
    <t>SVOP</t>
  </si>
  <si>
    <t>chr12:108997713-108997886</t>
  </si>
  <si>
    <t>CAAGGCAGGGTATTCCAACAGACCTGCAGCTGAGGGTCCTGTCTGTTAGAAGGAAAACTAACAAACAGAAAGGACATTCACACCAAAAACCCATCTGTACATCACCATCATCAAAGACCAAAAGTAGATAAAACCACAAAGATGGGGAAAAAACAGAACAGAAAAACTGGAAAC</t>
  </si>
  <si>
    <t>chr12:109146441-109146598</t>
  </si>
  <si>
    <t>TGAAGCAGTCTTCAAGGGGCTGTCTCCTTCCTGCAGTGCCCAGAGCATCCCAGAGTTCTCACAACTGTGTTCCTGTTTTGGGAGTTCGCACTGGGTTCCCTCTGAACTGAAACACTCTCTTTCTCCCAACCCCTGAACCCAGACCTCCCACCAGGGCC</t>
  </si>
  <si>
    <t>ENST00000546328.1</t>
  </si>
  <si>
    <t>ENSG00000076555</t>
  </si>
  <si>
    <t>ACACB</t>
  </si>
  <si>
    <t>chr12:109209227-109209514</t>
  </si>
  <si>
    <t>GCTGCAGGAGATCATGACCAGCGTGGCAGGCCGCATCCCCGCCCCTGTGGAGAAGTCTGTCCGCAGGGTGATGGCCCAGTATGCCAGCAACATCACCTCGGTGCTGTGCCAGTTCCCCAGCCAGCAGGTGCGTGCTCCCCTGCCCAGCCCCACCCCACCAGGATGGTCACACTGGGCCGGCTCCCGGTCTGGCTCGATATCTGGCCTCTGATCAAGTTGAACTCCTTGAGACCCACTTATAGCCTAACATATCAGGGGCCGAGGGTTTCCTTTTGAGCCTTGTCTGCA</t>
  </si>
  <si>
    <t>ENST00000544651.1</t>
  </si>
  <si>
    <t>chr12:110671252-110671405</t>
  </si>
  <si>
    <t>GAGAGGCTGCAGTGAGCCGAGATCATGCCATTGCACTCCAGCCTGGGAGACTGAATGAGACTCGGTCTCAAAAACAAAAAAAGAGAAAAGGACACACAGAGGGTAAGGTCACGTGAAGGTCACAGAGGTCAGAATGATACGTCCACAAGCCAAA</t>
  </si>
  <si>
    <t>ENST00000620084.4</t>
  </si>
  <si>
    <t>ENSG00000122986</t>
  </si>
  <si>
    <t>HVCN1</t>
  </si>
  <si>
    <t>chr12:110671405-110671558</t>
  </si>
  <si>
    <t>AGACTGCAGACAACACCAGAGGCTGGGATGGAAGAGGCCTGGGACACATCTCCCCATCCCAAAGCGTCCAGGAGCCAGTCCTGCCAACACCTTGATTTTGGGCTTCTGGTTTCTGGAACTGGTGAGAATGAGTTCCTGTTGTTGAAGCCCCCCA</t>
  </si>
  <si>
    <t>chr12:112178758-112178910</t>
  </si>
  <si>
    <t>GCTGCAGTGAGCTGTGATCGGGCCGCTGCACTCCAGCCTGGGCGACAAAGCATGACAAAAAAGGCCTGACACCAGGCTCCTCCAGAGGAGCTGCCGCCCCTCAGGCTCCTGCTCGGAGGCCTCCCCCACATCTGCCCACAGGCTGGGCTGCCC</t>
  </si>
  <si>
    <t>ENST00000548588.2</t>
  </si>
  <si>
    <t>ENSG00000173064</t>
  </si>
  <si>
    <t>HECTD4</t>
  </si>
  <si>
    <t>chr12:112178976-112179275</t>
  </si>
  <si>
    <t>ATAGGCCGCTTGGTGCTCACCACCTTCACGGGGTGCTGCTCCTTCCCGGCCTTGCTGTACTTGCTCTTGTCAAACTTGGGCTTTGGCACGCCATACTTCCTCAGGATCTGTGGAGCACAGAGGCAGCGGGGAGGCTCTCAGGTTCGCCCTGCAGGGCACCCAAGGCCCGGCCTGGGTATGGTGGGGACGGGCAGCTACCTGGGTGAGCTGATCCTCCAGCACCTTTTTTGGCGGCCGGACATTGGTGAAGAAGAGGTGGAGGAGGTTGCCTGGGGTCTGGGAGTTGATCTGCTCTTTGCT</t>
  </si>
  <si>
    <t>chr12:112208976-112209260</t>
  </si>
  <si>
    <t>ACTGCAGCTAAACCTCCTGGGCTCCAGCGATCCTCCCACCTCAACCTCCTGAGTGGCTGGGACTACAGGTGTGTGCCACCACACCTGGCTATTTTTTAAATTTTTTTGTAGAGACAGGGTCTCACTGTGTTGCCTAGGTTGGTCTCAAACTCCTGGGCTCAAGCTATCCTCCTTCCTTGACTTCCCAGTGTTGGGATTATAGATGTGAGCCACAGTGTCTGGCCCTAAACAGAATCTTAAAACAGTTTGCAAACTAGTATCCAATGGGCCAAATATGGCCTGCAG</t>
  </si>
  <si>
    <t>ENST00000548896.1</t>
  </si>
  <si>
    <t>chr12:112621786-112621960</t>
  </si>
  <si>
    <t>CTCTGCAGACTTAAATGTCCCTGTCTGACAGCTTTGAAGAGAGCAGTGGTTCTCCCAGCATGCAGCTGGAGATCTGAGAACGGGCAGACTGCCTCCTCAAGTGGGTCCCTGACCCCTGACCCCTGAGCAGCCTAACTGGGAGGCACCCCCCAGCAGGGGCACACTGACACCTCAC</t>
  </si>
  <si>
    <t>ENST00000547840.5</t>
  </si>
  <si>
    <t>ENSG00000089169</t>
  </si>
  <si>
    <t>RPH3A</t>
  </si>
  <si>
    <t>chr12:112621960-112622134</t>
  </si>
  <si>
    <t>CACGGCAGGGTATTCCAACAGACCTGCAGCTGAGGGTCCTGTCTGTTAGAAGGAAAAATAACAAACAGAAAGGACATCCACACCGAAAACCCATCTGTACATCACCATCATCAAAGACGAAAAGTAGATAAAACCACAAAGATGGGGAAAAAACAGAACAGAAAAACTGGAAACT</t>
  </si>
  <si>
    <t>chr12:112738121-112738280</t>
  </si>
  <si>
    <t>TATCATCACGTATCCTTCTTCCTTGTGTATATCTCTGTGTGTTCATTCCTCTTCTTTTATAGTTAGTTAATTAATTAATTTTTTTTTTTAGAGACAGGGTCTCACTCTGTCACCCAGGCTGGAGTACAGCTGTGTGATCTCAGCTCACTGCAGCCTCAAC</t>
  </si>
  <si>
    <t>ENST00000637932.1</t>
  </si>
  <si>
    <t>ENSG00000283507</t>
  </si>
  <si>
    <t>MIR1302-1</t>
  </si>
  <si>
    <t>chr12:112738280-112738439</t>
  </si>
  <si>
    <t>CCTCCTAGGCCCAAGAGATCCTCCCACCTCAGCCTCCCGAGTAGCTGGGACTACAGGCGTGCATCACTCTTTCCTTTTCTTATAAGGACACACATTTTTGGGTTTATGGCCCACCCTGATCCAGTATGTCCTCATCTTAACTAATGACATCTGCAGATAC</t>
  </si>
  <si>
    <t>chr12:113039302-113039454</t>
  </si>
  <si>
    <t>CTGCAGATTTGGTGTCTGATGAAGGCCTTCTTCCTGGTTCATAGGTAGCTGCCTGGTTCATAGGTAGCTGCCTTCTCTCTGTGTCTTCATATGGCTGAAGGGGTAAGGAAGCTTTCCAGGGATCCTTTTATAAGGGCACTAATCCCATTCATG</t>
  </si>
  <si>
    <t>ENST00000548759.2</t>
  </si>
  <si>
    <t>ENSG00000135144</t>
  </si>
  <si>
    <t>DTX1</t>
  </si>
  <si>
    <t>chr12:113039475-113039619</t>
  </si>
  <si>
    <t>TAATCACCTTCTCACATCACCTCCTCACACCATCACACTGTGGGTTAGGAGTTCAATGTATGAATTTAGGGGTTGAGGAGACATAGACATTCAGTCCACTGCACCAGTGCTGCCCAAAGCCTGGCAGATCTCAGCAAGACTCCTC</t>
  </si>
  <si>
    <t>chr12:113039619-113039763</t>
  </si>
  <si>
    <t>CAGCTGCAGGTTGTTAGGGGCACCCCTCTTGAGCTACAATTAATTCAGGCTGTGTTAAAATAACCTGGGCTAGGTGGCTCACCCCTGTAATCCCAGCACTTTGGGAGGCTGAGGCTGGTGGATCACCTGAGGTCAGGAGTTCAAG</t>
  </si>
  <si>
    <t>chr12:113039763-113039907</t>
  </si>
  <si>
    <t>GACCAGCCTGGCCAATATGGCGAAACCCCATCTCTACTAAAAATACAAAAATTAGCCGAGTGTGATGGTGCACGCCTTTAATCCCAGCTACTTGGGAGGCTGAGGCAGGAGAATGGCTTGGACTCAGGAGGCAGAGACTGCAGTG</t>
  </si>
  <si>
    <t>chr12:113080451-113080615</t>
  </si>
  <si>
    <t>ATTCCAGGGACCTCTGCAGTAAGAATTTGAGAACCTTCTCTCTGGGTAAATTTATTGTAACCCACAAGAAGACTGGAAATCAGAAGGTTAAAAGAAAAAAAAGAAATCAGAAGGTTGTAGCCAGAATTTTCTTGGAACAGAATGGAATGGAATGGAATGGAATGG</t>
  </si>
  <si>
    <t>ENST00000547974.5</t>
  </si>
  <si>
    <t>chr12:113094368-113094524</t>
  </si>
  <si>
    <t>CTGGGGGGTGGTGAGGGGAGCCATCTTCCTCTGTGATATATCAGAATTCAATATATGGGAAGGGGCTGGGTGCAGTGGCTCATCCCTGTAGTTCCAGCTACGTAGGAGGCTGAGGCAGGAGGATCTCTTGAGCCCAGGAGTTTGACTCTGCAGTGAG</t>
  </si>
  <si>
    <t>ENST00000547730.1</t>
  </si>
  <si>
    <t>chr12:113094524-113094680</t>
  </si>
  <si>
    <t>GCTATGATTGCACTGCTGCACTTCAGCCTGGGCAACAGAGCCTGTCTCTTAATAAAAATAAATAAATAAAATAAATAAAATAACGAAGAAGAAGAAAAGAAAATAAAACAATGTATGGGGCAGAGGGTGTGTCCTGTCTCCCTTTGCCAAATGGGTA</t>
  </si>
  <si>
    <t>chr12:113094680-113094836</t>
  </si>
  <si>
    <t>ACCAGAGAGAGTGTGGTCTGCTGCCTATGGTGACCCACCAAGGGGCAGTGCTGACCCAGTAGGTGCCCTGCCCTCCCCAGTCCTCAGTCTCCCCTGCTGCCACCTGCAGGACTGCACCATCTGCATGGAGCGACTGGTCACAGCATCAGGCTACGAG</t>
  </si>
  <si>
    <t>chr12:113094836-113094992</t>
  </si>
  <si>
    <t>GGGCGTGCTTCGGCACAAGGGCGTGCGGCCTGAGCTCGTGGGCCGCCTGGGCCGCTGTGGCCACATGTACCACCTGCTGTGCCTCGTGGCCATGTACTCCAATGGCAACAAGGTGGGTTGGGCGGGACAATGGCTGAGGAGTGGGCAGGGAACGGAG</t>
  </si>
  <si>
    <t>chr12:113094992-113095148</t>
  </si>
  <si>
    <t>GTGGGGTTTGGGGGGGTGCTGGGAACTCACTGCCAGCCTCCCCTGCCCAGGATGGCAGCCTGCAGTGCCCCACCTGCAAGGCCATCTACGGGGAGAAGACGGGTACGCAGCCGCCTGGGAAGATGGAGTTCCACCTCATCCCCCACTCGCTGCCCGG</t>
  </si>
  <si>
    <t>chr12:113103955-113104126</t>
  </si>
  <si>
    <t>CAGCCTGGAGGCAGCAGGTCCAGCGCGCGCTGCGGAAGGCACCGGGGTGGCAGGCGGCCAGCTTGTTCGGGTTGGGGGCGCTGGCCTTGCGCAAGGCCGAGAGCCACTGGTTGAGCTCATTCACATTCTGCAGCGGGTGGGAGGCGATCAGGGGGCGGGTGGGAACAGAGGG</t>
  </si>
  <si>
    <t>ENST00000549444.5</t>
  </si>
  <si>
    <t>ENSG00000111344</t>
  </si>
  <si>
    <t>RASAL1</t>
  </si>
  <si>
    <t>chr12:113154226-113154428</t>
  </si>
  <si>
    <t>TATGATCGCGCCACTGCACTCCAGCCCAGGTGACAGAGCGAGACCTTGTCTCTAACAAATGGAGGTTGACATTTAAGTCACTTTCCAGAAAGATTATTCCAATAATAAGGAACGCTGGCGGCCAGGTGGGATGGAGAGGGTAAGGCACTGCAGGCCCATGTGAGTCCCTTCCCCGCCCCCGACTCTAGTTCCAAGAGGTTCCG</t>
  </si>
  <si>
    <t>ENST00000550918.1</t>
  </si>
  <si>
    <t>ENSG00000186710</t>
  </si>
  <si>
    <t>CFAP73</t>
  </si>
  <si>
    <t>chr12:113154428-113154630</t>
  </si>
  <si>
    <t>GGAGCTGGTGGCGCGCTTCGACGGCCTGGCCGAGACGCAGGCGGCGCTGAGGCTCAGGGAGCGCGAGCAGCTCGCGGAGCTGGAGGCGGCGCGAGCGCGGCTGCAGCAGCTGCGGGACGCCTGGCCGGACGAGGTGCTCGCACAGGGCCAGCGGCGGGCACAGCTGCAGGAGCGCCTGGAGGCTGCCAGGGAGCGTACGCTGC</t>
  </si>
  <si>
    <t>chr12:113167688-113167977</t>
  </si>
  <si>
    <t>GCTAGCTCTGGAGCAAATGCAGGATGTCTCTCCCTAAAAGCTAACTGCACCGGGGGTGGTTTCTGCCTGGACATTGGGGGAGGCTCCTTCCCTCCCTCTGCCCCTCCCACGCCCATGCACAGCTCTCAACCCAGGAGGCTGCAGATCTGTAGAGCCTGTACGGGGCTGCGTGCTGCCTCTGGCCCTGGGCGCAGGGTCCATTTCCTCCTGCTCCTGCCTGTCACTGGGCCCCTGGGGCTGCCAGGTGGGGCTGTGCTTGCACCTCCCTCCCTTGGCCCTTGCACTCTCAG</t>
  </si>
  <si>
    <t>ENST00000546898.1</t>
  </si>
  <si>
    <t>ENSG00000123064</t>
  </si>
  <si>
    <t>DDX54</t>
  </si>
  <si>
    <t>chr12:113316885-113317033</t>
  </si>
  <si>
    <t>CACCCCCAGCCTTTCCCTGTTACCGCCACCCTGGCTGGGCACAGGGCACGGACTCACCGTAGTCATAGCTGTTGGTATTAGAAGATACCCGGTCCTCCTCGGAGTCTGAGAGGATCTCTGCAGGAGAGAGGCCCAGTTACATACAGAAC</t>
  </si>
  <si>
    <t>ENST00000552565.5</t>
  </si>
  <si>
    <t>ENSG00000089060</t>
  </si>
  <si>
    <t>SLC8B1</t>
  </si>
  <si>
    <t>chr12:113638899-113639053</t>
  </si>
  <si>
    <t>CTGCAGCTTGGATCTCCCTGGTTCAAGTGATCCTCCTGCCTCAGCCTCCTGAGTAGCTAGCTAGGCCACCAAACCGCGCTATTTTTTATTTTTTATTTTTGGTAGAGAACGAGTCTCACTATTTTGCCCAGGCTGGTCTTGAACTCCTGGGCTCA</t>
  </si>
  <si>
    <t>ENST00000653736.1</t>
  </si>
  <si>
    <t>ENSG00000249550</t>
  </si>
  <si>
    <t>LINC01234</t>
  </si>
  <si>
    <t>chr12:113977011-113977180</t>
  </si>
  <si>
    <t>TCTGGGTACAGGGAATTCGGGAACTCTGTAAGGTTTTCACAACTCTTCTGTGAACTTAAACTGTTCCAAAATAGTTTATTAAATATTTCTTTTGTTGTTGTTGCCCAGGCTGGAGTGCAGTGATGTGACCTCAGCTCACTGCAGCCTCCACCTCCTGGGTTCAAGCGATT</t>
  </si>
  <si>
    <t>ENST00000261741.10</t>
  </si>
  <si>
    <t>ENSG00000122965</t>
  </si>
  <si>
    <t>RBM19</t>
  </si>
  <si>
    <t>chr12:113977180-113977349</t>
  </si>
  <si>
    <t>TCTCCTGCCCCAGCTTCCCGAGTAGCTGGGATTACAGGTGCGCGCCACCACACACAGGTAATTTTTGCATTTTTAGTAGAGGTGGGGTTTCACCATATTGGCCAGGCTGGTCTTGAACTCCTGACCTCAAGTGATCTGCCCACCTTGGTCTCCCAAATGGTGGGATTACA</t>
  </si>
  <si>
    <t>chr12:113977370-113977667</t>
  </si>
  <si>
    <t>GTCTATTAGATATCTCTAAAAAGACATTGTGAAAATGAAAAAAGAAGGGTTCAGTAATTCTGTATTTATAGATGTGTATTAATAGCCAAAGTATATTCCAAGTCATCAAGAAAGCACACGGCTGCACCTTGCTTTTTTGGCAACAATTCTGCAGGCTCACATGGTGCTGTATCCTTTACAGTGCACCAGATTGAGAGGCTTGTGACATCAATTTGCCTCAAAACTGATGATGGTGACTTTATTTTTTATTTTATTTTTCTGAGACATAGTCTCGCTCTGTCGCCAGGCTGGAGTACAG</t>
  </si>
  <si>
    <t>chr12:114103404-114103471</t>
  </si>
  <si>
    <t>CTGCAGAAGGAATACCTGATCATATTCCTGGAATTTGTCACCTTGTCATGATTACCACAAACGTATCT</t>
  </si>
  <si>
    <t>ENST00000546791.1</t>
  </si>
  <si>
    <t>LOC105369995</t>
  </si>
  <si>
    <t>chr12:114220403-114220554</t>
  </si>
  <si>
    <t>GGAATTCCATCTTCCTACTCTCTTTCCTTGGAATCCCATCCTGAGATCCCAGCTGGACAGGACTGCTGCAAAGCATCATGGTAGGCGCACTATGCAAATATGCCTCAAGGCCACGCCCCCACCTGATGCTTTATGGAGGACAAAGCTCTGCA</t>
  </si>
  <si>
    <t>ENST00000551761.1</t>
  </si>
  <si>
    <t>ENSG00000257476</t>
  </si>
  <si>
    <t>LINC02459</t>
  </si>
  <si>
    <t>chr12:115097464-115097606</t>
  </si>
  <si>
    <t>ACAAAACATGAGGGATTTAGCGATGATGTCCTCAGCTAGAATAAAATATAACACAATTGGAACAAGAAACATGTGGTTTGACAAACATGTCCCTGATAGCTCTTCCAAATTTGCAGAAAATATGACTTTTCCTCATCACTGCA</t>
  </si>
  <si>
    <t>ENST00000669628.1</t>
  </si>
  <si>
    <t>LOC107984437</t>
  </si>
  <si>
    <t>chr12:116245078-116245246</t>
  </si>
  <si>
    <t>TGGAGACAGTAAACAGAGGGTACCTGGACTGCAGGACACAGGCAAACTGAAGGCACGGAACCAGAGTGAAAACAGGGCATTTGGTGAAATATATAGAATGAAGGCCAAGGACCACCCCCTCCCTACCACTGCCCTCTAAGCACCCAGAAAACTAGCAGCCAGTCTTCAT</t>
  </si>
  <si>
    <t>ENST00000647567.1</t>
  </si>
  <si>
    <t>ENSG00000123066</t>
  </si>
  <si>
    <t>MED13L</t>
  </si>
  <si>
    <t>chr12:116516176-116516386</t>
  </si>
  <si>
    <t>GCGCTGCAGTGGAAGGCCCCAGGAGCGTGGGAGCCAGCTCATCGCATGAAGGAAACACAGAGTTGTACCTCCAGGTATCTAATTTGGAGCTGAGACCTATTCCTCTTTTGGCAGAGGACACTATTTCTTTTTTTTTTTTTTTTTTTTTTTTGAGATGGAGTCTTGCTCTGTCGCCCAGGCTGGAGTGCAGTGGCGCGATCTCGGCCCACTG</t>
  </si>
  <si>
    <t>ENST00000552992.1</t>
  </si>
  <si>
    <t>LINC02457</t>
  </si>
  <si>
    <t>chr12:116516386-116516596</t>
  </si>
  <si>
    <t>GCAAGCTCCGCCTCCCAGGTTCACGCCATTCTCCTGCCTCAGCCTCCCAAGTAGCTGGGACTGCAGGCACCCGCCACCATGCCCGGCTAATTTTTTTGTATTTTTAGTAGAGACGGGGTTTCACCATGTTAGCCAGGATGGTTTCGATCTCCTGACCTCATGATCCGCCCACCTCAGCCTCCCAGAGTGCTGGGATTACAGGTGTGAGCCA</t>
  </si>
  <si>
    <t>chr12:116750135-116750365</t>
  </si>
  <si>
    <t>GCTGCAGCACGTGGGTGGGGACCACCGGGGGCACTCGGAGGAGGGAGGCGACGAGCAGCCTGGGACGCCCGCCCCCGCCCTGTCCGAGCTGAAGGCTGTGATCTGCTGGCTCCAGAAAGGACTCCCCTTCATCCTGATCCTCCTGGCCAAACTGTGCTTTCAGCATAAGCTCGGTGAGTTCTGGGGGCATGGGTGTCCTAGCCATGGGCTTCACAGGCAGGCTGCCTGCAG</t>
  </si>
  <si>
    <t>ENST00000677328.1</t>
  </si>
  <si>
    <t>ENSG00000135119</t>
  </si>
  <si>
    <t>RNFT2</t>
  </si>
  <si>
    <t>chr12:117934832-117934991</t>
  </si>
  <si>
    <t>TTTTTTCTTTTTGAGACAGAGTCTTGCTCTGTCACCCAGGCTGGAGTGCAGTGGTACGAGCATGGCTCACTGCAGCCTTGAACTCCTGGGTTCAAGGGATCCTCCCACCTCAGCCTCCTGAGTAGCTGGAACCACAGGCATGCACCACCACACCCAGCTA</t>
  </si>
  <si>
    <t>ENST00000425217.5</t>
  </si>
  <si>
    <t>ENSG00000171435</t>
  </si>
  <si>
    <t>KSR2</t>
  </si>
  <si>
    <t>chr12:117934991-117935150</t>
  </si>
  <si>
    <t>AATTTTTAAAAATTTTTTGTAGAGACAGGCTCTTGCTACCTTGCCCAGGCTGGTCTCAAACTCCTGGGTTCAAGTGATCCTCCTGCTTCAACCTCCCAAAGCGCTGGGATTACAGGTCTGAGCCACCTTGCCCTGCCTTCTTATTCTTCTTCTTTTTTCA</t>
  </si>
  <si>
    <t>chr12:117935150-117935309</t>
  </si>
  <si>
    <t>ACACAGGGTCTTGTCTTGCTCTGTTGCCCAGGCTAGAGTGCAATGGCCCGATCACAGCTCACTGCAGCCTTGACCTCCTGGCTCGAGCAATCCTCCCTCCTCAGCCTCCCAAGTAGCTGGAATCATAGGCATGCACCACCACACCCTGCTTGCAGTCTTC</t>
  </si>
  <si>
    <t>chr12:118103830-118103998</t>
  </si>
  <si>
    <t>CCGAGTGTCCAGGGCCGGCAGCGGAGCTCGGCTGCAGGCTCGGGTCCCCGCTCCCGAGCGCCCTGGCCGGGGAGGGAGGGCGCACCCCGCCCCCTGCGCCCGCCAGCCTACTCCTGCCGGCGGAAAACAACAGGAGCGGGATCCCTCCCGCCTCCCAGCCAGGCGGGAG</t>
  </si>
  <si>
    <t>ENST00000538357.1</t>
  </si>
  <si>
    <t>ENSG00000176834</t>
  </si>
  <si>
    <t>VSIG10</t>
  </si>
  <si>
    <t>chr12:118103998-118104166</t>
  </si>
  <si>
    <t>GCCCAACTTCCTCTACCTTGGCCCGGGAGGAGGGCTTTCTGCCGAGGGCGCGCCGAGCCGGGTCCCGCCGGGCCAGGGGCGGGGCGCGGAGGCTGGGCCCTCCCCAGTCCACTCCGCCCGGGACAGCAGTACCGAGTCGCGGGGACAGCGGGCGGGACGGAGCCCTGCA</t>
  </si>
  <si>
    <t>ENST00000359236.10</t>
  </si>
  <si>
    <t>chr12:118679825-118679944</t>
  </si>
  <si>
    <t>CTGCAGCCTCCCTCCCGGTTCAAGTGATTATCCTGCCTCAGCCTCCTGGGTAGCTGGGATTACAGGCACACGCCACCATGCCTGGTTAATTCTTGTATTTTTAGTAGAGATGAGGTTTCA</t>
  </si>
  <si>
    <t>ENST00000543558.1</t>
  </si>
  <si>
    <t>LINC02460</t>
  </si>
  <si>
    <t>chr12:119056906-119057057</t>
  </si>
  <si>
    <t>CTGCAGAGCCCACTACAGTACCTAAATCTTGGAATCTTTCTGGCAGTAAATATTTTTGAAGGAAGGAGAGATAGGTTTGCAACAATGTTATTTGGTAAGCAACATTACTCCCATTCAACAGATGATAAGATATAGGCACAGAATATCCAGGG</t>
  </si>
  <si>
    <t>ENST00000545224.5</t>
  </si>
  <si>
    <t>ENSG00000139767</t>
  </si>
  <si>
    <t>SRRM4</t>
  </si>
  <si>
    <t>chr12:119379564-119379704</t>
  </si>
  <si>
    <t>TCATATAATGCCTGGCACATAATGGGTCTCAATGCAATGTTACTTAGACCCAGGGCTTTCTTGAAAGTATGTATGGTGAAATGTGCAAACAGATCAGATGAAGATTTAATTGCCATAGTCATACACAGTAATTCACCTGCA</t>
  </si>
  <si>
    <t>ENST00000535685.1</t>
  </si>
  <si>
    <t>ENSG00000183273</t>
  </si>
  <si>
    <t>CCDC60</t>
  </si>
  <si>
    <t>chr12:119461505-119461656</t>
  </si>
  <si>
    <t>CTGCAGTAAGCATCCTCTCATCAGCTCACACACAGACTCCCATACAGAGAACATACGTTCCTTAATAATAACAACCCACCCTCTCCCATGCACTGGTTGAGAAGAAATTGTATTGCATAGAGAAAACTTTCCATTTTATAATCTGCTTTTTC</t>
  </si>
  <si>
    <t>chr12:119667493-119667651</t>
  </si>
  <si>
    <t>CTGCAGGTCTGCAGTGGGGGATGCATTTAACAAGCGCTCCAGGTTAACCTAATGCACTGTAAAGCGTGAGAACACGTGCATTAAAAGGGCTTTAAGAAGTGGAGTTTCTGAATCAGATTTGCATTTTAGAAAGATCCCTCTGGCTGCAGAGTGTAGAAT</t>
  </si>
  <si>
    <t>ENST00000541640.5</t>
  </si>
  <si>
    <t>ENSG00000111725</t>
  </si>
  <si>
    <t>PRKAB1</t>
  </si>
  <si>
    <t>chr12:119667651-119667809</t>
  </si>
  <si>
    <t>TCAACTATAAGTGAGCAAAGATAGCTAAATGGCATTATTCAGCCCAGCGCATGAACGGCTCAGATTGCCCGCGCGCTGGGGTGCCCCCTGCCGGCCCTCGGCAGCGCCTCGTCCTGGGCCTGGCCCTGGGCGGCCGGCTGCTGACTGCGACTGCGCGCT</t>
  </si>
  <si>
    <t>chr12:119667809-119667967</t>
  </si>
  <si>
    <t>TCCGAGGCCTGCAGAGACGGCCCGGGGCACCTGTTACCGCACCGCTCAAGACCGGAAGCGGAAATGGAATCGAGATAGCCTCGCGCGTTTAGCTGGCCGCCGCCACCTCCACGCCCTAGGCCGGGCCGACTTACGGAGTCGCCGGAAGCGGAAGTCGCT</t>
  </si>
  <si>
    <t>chr12:120134346-120134518</t>
  </si>
  <si>
    <t>GCATCCACTTTGGCCCCTGCTCCCTGAATCACAAACCTCAGGGCCTGCAGCATGGTGTCCCTGCAGAAGCAATGCACCGCCTTAAGCCCTGGGTGCCTCCACCACCACCCCTCCTGCCAGCGCAGGCTCGGCCCACAGCAACCCCTGGCCTCCTGGAGGCCACAGTGCTCCCT</t>
  </si>
  <si>
    <t>ENST00000549815.1</t>
  </si>
  <si>
    <t>ENSG00000089154</t>
  </si>
  <si>
    <t>GCN1</t>
  </si>
  <si>
    <t>chr12:120134518-120134690</t>
  </si>
  <si>
    <t>TTGCCAGCGCCGTACCTGACACCTGGGTCCTCCATGGCGCGGATGCCATTGAGCAGCTCTGTGAAGAGGGGGTCCACCTTAATGTGGATGGAAATGAGCTTCCCCAGAGCATCTGCGGCCTTCAGGCGCACCCCCCGGTTGGAGTCCTGCAGGGCTTTGGTGAAAGTGGTCTG</t>
  </si>
  <si>
    <t>chr12:120628994-120629136</t>
  </si>
  <si>
    <t>ACCAACCTAAGGCCATCTGGCAGGAGGGAAGTGGGGAAAGAAACACTTCACCCATGCTGTCCTCCTGCCCTCCCATCTCCTGCTGCCGCTCCCATTGGCTGTACCCGCCTGGAAGCTAGAGGGCAGGAGAGTGAGCTGCTGCA</t>
  </si>
  <si>
    <t>ENST00000544339.1</t>
  </si>
  <si>
    <t>LOC101928300</t>
  </si>
  <si>
    <t>chr12:121357244-121357430</t>
  </si>
  <si>
    <t>CTGCAGTGAGCTGTGAGCATGCCACTATACTCCAGCCTGGGTGACAGTGAGACATTGTATCAAAATGAAAGAAAGGGAGAGAGAGAGAGAAAGAGAGAGAAGGAGGGAAGGAAGGGAGGGAAGGAAGGAGGGAAAAGAAAGAAAGAAAGAAAGAAAGAGAGAGAAAGAGAGAAGAAAGAGAAAAAAA</t>
  </si>
  <si>
    <t>ENST00000536416.5</t>
  </si>
  <si>
    <t>ENSG00000089053</t>
  </si>
  <si>
    <t>ANAPC5</t>
  </si>
  <si>
    <t>chr12:121939276-121939438</t>
  </si>
  <si>
    <t>TAGGGCCCTGCAGACACTTCCCCCAGAAAGTGAAATGCCCGCTGCCTGCACCCATAGCCGTCTGTGGCTGCTACACGCTCTCAGCTGCAAGTACTGGCACATCCAACTTAACCACAAGGGAAGGGTATTATCTCATGCAGTAGAAGCCTGCAGTCGGCCGGCA</t>
  </si>
  <si>
    <t>ENST00000546044.1</t>
  </si>
  <si>
    <t>ENSG00000158023</t>
  </si>
  <si>
    <t>CFAP251</t>
  </si>
  <si>
    <t>chr12:122015967-122016208</t>
  </si>
  <si>
    <t>AGCTGCAGTGAATAATGATCCTGCCACTGCACTCCACCTGGGCAATAGAGTGAGACCCTGTCTCAAAAAAATAAATAAATAAAAAATAGCTGGGCATGGTGGCCCACATCTGTGGTCCCAGCCACTTGGGAGGCTGAGGTAGGAGGATCACTTGAGCCTGGGAGGGGGAGGCTGCAGTGAGCCATGATCCTGCCACTGCACTCCAGCCTGGGCAGAGTGAGACCCTGTCTCTAAATAAATAA</t>
  </si>
  <si>
    <t>ENST00000538010.5</t>
  </si>
  <si>
    <t>ENSG00000110987</t>
  </si>
  <si>
    <t>BCL7A</t>
  </si>
  <si>
    <t>chr12:122929810-122929962</t>
  </si>
  <si>
    <t>CTGCAGGCCTGGGCTCGGAGGGCAGCTGGGGGCCTCCGTGGGCACATCTGCCAGGCAGGCACCGGGTCCTCTGCCCCACCGGGAGAAGCAGGGGCCCCCCATCAGGCCTTGTGACTGCCGTTGGCTACAGGCTCGTTGTGGCCAGCTGTGAAG</t>
  </si>
  <si>
    <t>ENST00000545373.1</t>
  </si>
  <si>
    <t>ENSG00000150967</t>
  </si>
  <si>
    <t>ABCB9</t>
  </si>
  <si>
    <t>chr12:122929994-122930284</t>
  </si>
  <si>
    <t>GCTGCACCAGCTTGGCGTAGAGGCCGCCCTGGGCCAGCAGCTGCTGGTGGGTGCCCTGCTGCACTACGCGGCCCTTGTCCAGCACCACAATGAGGTGCGCGTGCTCCACGGTGCTCAGCCGGTGCGCGATGATGAGTACCGTGTGCTTCTGCAGGTTGCCATGGATGGCCTGCTGGATCTGCGGGGACAGTGGGGGCCTGGCTTGCATGGCACGGACGCCCCACCCGCAACCGTGCTTCATGCCACGGCCTATGGGCTGATGCTTAACCTCTCTGAGGCTCAGTTCACAAA</t>
  </si>
  <si>
    <t>chr12:123026848-123027013</t>
  </si>
  <si>
    <t>TTCCTGTGTCTTGGTCCTTTCCTTTTCTTATAGGGACACTAGTCATTCATTCAGGGACCTCTCTAAATCCAGAATGATCTCATTTCAAGATCCTTAACAAATTACACCTTCAGAGGCCCTATTTCAAAATAAGGCCACATTCTGAGACTGCAGGTGGATGCAGATT</t>
  </si>
  <si>
    <t>ENST00000580964.1</t>
  </si>
  <si>
    <t>ENSG00000265526</t>
  </si>
  <si>
    <t>MIR4304</t>
  </si>
  <si>
    <t>chr12:123709714-123709887</t>
  </si>
  <si>
    <t>GCCAGGTAACTTAGTTGTTTCAGATGGATTTTCTATGTTATTTAAGCCTAATTTTGAAAAATAATTATTTTCCCTTTTATACTTTTTGATCGAATTCCTAGTGCCTGCTGATACCCAGCACCACATAAAATGTGCTGTTTCATCTTCGCTGCAGAGTTCCTGCCCAGGGGCAAT</t>
  </si>
  <si>
    <t>ENST00000330342.8</t>
  </si>
  <si>
    <t>ENSG00000185344</t>
  </si>
  <si>
    <t>ATP6V0A2</t>
  </si>
  <si>
    <t>chr12:124325338-124325512</t>
  </si>
  <si>
    <t>CTGCAGGGCCGTTCCTGTGGCTCGCTGGGACCTGACACCGCCCCCCCCCCCGCCCTGTTCTGAGTCACTCGCTGTCGGAGAGTGTCTCGTACTGCGAGCAGAGCAGTGGCTTGGGCTCCTCGTCCCAGGCGTGGTGGGGGCCAGCGAGGGGCCCGCTGCCCGCGGGGAGGCCCGG</t>
  </si>
  <si>
    <t>ENST00000413172.1</t>
  </si>
  <si>
    <t>ENSG00000196498</t>
  </si>
  <si>
    <t>NCOR2</t>
  </si>
  <si>
    <t>chr12:124325512-124325686</t>
  </si>
  <si>
    <t>GTGGGGGTGGGGAAGCCATGACACCCGCCTGCAGCCGCATGATCAGGGGGTTGTAGGGGAATGGCGTGGAACCTGCGGGAAGAAGCGAAAGATGCCCAGGAGGCCTCTGTGAGCCCGGCAGCCCCTGCTGGCCGCCTGCCCACCACACCGGGAACAGAGGCCTCAGCGTTTCTGT</t>
  </si>
  <si>
    <t>chr12:124350302-124350459</t>
  </si>
  <si>
    <t>CGTGAGCTCGGGCTTCTGTTCCGGGCCTCAGTTTCCCTCCTATGCTTCTAAAAAGGTTGGCCATGAGTTTGTTTTCTAAACTGTAAAGAACTGGGCAGAGGTGGGAGGCAGCTAAGGCCAACGCTTCCCTGCTGCTGGCTTGCATACCTGCAGGGATA</t>
  </si>
  <si>
    <t>ENST00000473999.2</t>
  </si>
  <si>
    <t>chr12:124350459-124350616</t>
  </si>
  <si>
    <t>AAGGAGGTCACCACCTATCAGATTGTGCTTTCTGATGTCAATCCAGCCCTGCCTCCCTGTGAAGCTACCTCAGTGGGCCAAGCACACTCCTCCCCTGGTCCTGGGCCTCCTCTCCTCCTGCGACTCACCCTCATAGGACAAGACGTGGCCCTTCTTGC</t>
  </si>
  <si>
    <t>chr12:124350616-124350773</t>
  </si>
  <si>
    <t>CCTTCGTAGATGACGTGGCCCTTGGGCAGGCTGTCCTCCCGGCCGCGGTCCAAGCGACTCGGGCTGTCCTCGCCGATGATCCTGGTGATGGTGCCCTTGTACAGGACGTCAGCTGGCGTGCCCTGCAGGTGCAGAGGGGTGAGCGCCCAGGAGGCTGC</t>
  </si>
  <si>
    <t>chr12:124517708-124517866</t>
  </si>
  <si>
    <t>GCACCAAGGAGAGGAGCACAGTGCCCACCCGGGTCCCCTCCCACGCGGGCCGGCCAAGAAGCCTCACCCCGGCCTGCCCGGCCAGCGCCTCCGAGCGCTCTTTTCCGTGACTGCAGCAACTTCGTCCGATGAGACAGCCCTGCCCACCATCCCGCTGAG</t>
  </si>
  <si>
    <t>ENST00000420698.5</t>
  </si>
  <si>
    <t>chr12:124517866-124518024</t>
  </si>
  <si>
    <t>GCTCAGGGCCGACAACACTGCGCTGCCAGGGGAGGGTCCAGCTGCCCCCATTGGCTGACCTGCGGCCGGCCACTCAGCCCCCAGCCCTGGCCACCACCTCCAGCGACAGAACTGGGGCTCTTTCCAGATGAATTCCTCGGCCCCCAATCAGCGCCCCTG</t>
  </si>
  <si>
    <t>chr12:124518024-124518182</t>
  </si>
  <si>
    <t>GCATAGAGCCTGCAGGCCACAGCCCCCCACCCCAGTCTGCGCCCACCTCCCCCGGCCGGGGTGACCCAGCCACACTGCACCTCCCTGCCCACTCCAAGCCCGGCGACTTCTCTTACCCGAGCACATGACCAACCTCGCTCACGTCAGCTCCAAACACAA</t>
  </si>
  <si>
    <t>chr12:124807793-124807967</t>
  </si>
  <si>
    <t>GACTCCAGGCACGGGCAGAAGCCTTCGTTGGGTGGGTAGATGGACCCGTTGGCAAACAGGGTTTTGGGAGCCACGAAGCGATAGGTGGGGATGCCTTCAAACACCCCTGACTCCTTGTACATTAGCTTCATGGATCTGCAGGGGACAGACAGGATGAGAGGGGACACCCAGACCC</t>
  </si>
  <si>
    <t>ENST00000679955.1</t>
  </si>
  <si>
    <t>ENSG00000073060</t>
  </si>
  <si>
    <t>SCARB1</t>
  </si>
  <si>
    <t>chr12:124807967-124808141</t>
  </si>
  <si>
    <t>CGGCGGCCAGAGCCAGGCCCTGCCAAAGGCTGCCCAGATCCAGCCACTTCTCCCCACGGGCGCTACCACCTCCCGGGTCCAAACCGCCCCCATCTCTCACCCGCGGAGCTGCAGCGACCTCCTAACAGGCCTCTCCGCTCCGACTCTGCCTCCCCACCCACATCAATGTATTAGC</t>
  </si>
  <si>
    <t>chr12:126304102-126304278</t>
  </si>
  <si>
    <t>ENST00000536639.1</t>
  </si>
  <si>
    <t>ENSG00000255595</t>
  </si>
  <si>
    <t>LOC101927531</t>
  </si>
  <si>
    <t>chr12:126304278-126304454</t>
  </si>
  <si>
    <t>TGAGGTGTCAGTGTGCCCCTGCTGGGGGGTGCCTCCCAGTTAGGCTGCTCGGGGGTCAGGAGTCAGGGACCCACTTGAGGAGGCAGTCTGCCCGTTCTCAGATCTCCAGCTGCGTGCTGGGAGAACCACTGCTCTCTTCAAAGCTGTCAGACAGGGACACTTAAGTCTGCAGAGGTT</t>
  </si>
  <si>
    <t>chr12:127099741-127099896</t>
  </si>
  <si>
    <t>CTACTTTTGGTCTTTGATGATGGTGATGTACAGATGGGTTTTTGGTGTGGATGTCCTTTCTGTTTGTTAGTTTTCCTTCTAACAGACAGGACCCTCAGCTGCAGGTCTGTTGGAATACCCTGCTGTGTGAGGTGTCAGTGTGCCCCTGCTGGGGGG</t>
  </si>
  <si>
    <t>ENST00000650869.1</t>
  </si>
  <si>
    <t>LOC107984449</t>
  </si>
  <si>
    <t>chr12:127099896-127100051</t>
  </si>
  <si>
    <t>GTGCCTCCCAGTTAGGCTGCTCGGGGGTCAGGGGTCAGGGACCCACTTGAGGAGGCAGTCTGCCCGTTCTCAGATCTCCAGCTGCGTGCTGGGAGAACCACTGCTCTCTTCAAAGCTGTCAGACAGGGACATTTAAGTCTGCAGAGGTTACTGCTG</t>
  </si>
  <si>
    <t>chr12:127280798-127280949</t>
  </si>
  <si>
    <t>CTGCGGGACCCGGCGGCACCGCGGTGCGTTCCCAGCCGCCGGCGCTAGAGGGCGTGTCTGCGGAAAGACTCGCTGCGCTGGCCCAGGCTCCACGAGGGGCCGACAGGGGGCGCTCTGCACAGGGACCGGAGGGAGCGGGAGCCGAACTTGCG</t>
  </si>
  <si>
    <t>ENST00000536330.1</t>
  </si>
  <si>
    <t>LINC02376</t>
  </si>
  <si>
    <t>chr12:127281183-127281334</t>
  </si>
  <si>
    <t>AATTTGAATCTCAGCTCTGCCCTTCACTGTGCAATTGTGGACAAGGGAATTCACGGTCTGAACCTCAGTTCCCTCCACCCCTAAAATGGGGATAATGAGCGCGCCTAAGTCACAGGGTTGGAGTGAGGATTAAATGAGATTCTGCACCTGCA</t>
  </si>
  <si>
    <t>chr12:128540305-128540456</t>
  </si>
  <si>
    <t>CTGCAGTGGCACGATCTTGGCTCACTGCAACCTCTGGCTCCTGGGTTCAAGTGATTCTCCTGCCTCAGCCTCCCGAGTAGCTGGGACTACAGGCATGCACCACCATGCCCAGCTAATTTTTGTATTTTTAGTAGAGATGGGTTTTTGCCATG</t>
  </si>
  <si>
    <t>ENST00000579753.1</t>
  </si>
  <si>
    <t>ENSG00000265635</t>
  </si>
  <si>
    <t>MIR3612</t>
  </si>
  <si>
    <t>chr12:128847494-128847674</t>
  </si>
  <si>
    <t>TTGCAGTGAGCCGAGATCGCGCCACTGCAGTCCAGCCTGGGCGACAGAGTGAGACTCCGTCTCAAAAAAAAAAAAAAAAAAAAAATCCTGTCTCTACTAAAAATACTAAATTAGCTGGGTGTGGTGGTGCACGCCTGTAATCCCAGCTACTTGGGAGGCTGAGGCAGGAGAATCACTTGTA</t>
  </si>
  <si>
    <t>ENST00000441390.6</t>
  </si>
  <si>
    <t>ENSG00000151948</t>
  </si>
  <si>
    <t>GLT1D1</t>
  </si>
  <si>
    <t>chr12:128847674-128847854</t>
  </si>
  <si>
    <t>ACCTGGGAGGCGGAGGCTGCAGTGAGCCGAGATCACACCACTGCATTCCAGACTGTGCGACAAAACGAGACCTCATCTCAAAAACAAACAAACAAACAAACAAACAAAAAAACCAGAAATACCTGAAAGCTGTGTGCCGTGGCTCACGCCTGTAATCTCAGCACTTTGGGAGGCTGAGGCG</t>
  </si>
  <si>
    <t>chr12:129712839-129712990</t>
  </si>
  <si>
    <t>CTGCAGCCAGAAGGAACGTCTCAGACTTTGAGGAGGGAGGCTTATGTTGAGAAAAGAAGAGTGATAAGACAGAAAGGGGCTGCCAACCCAAGTGACCTTAGTGCCATCATGGGAGCCTGGATGCTTACGTGAGAGAAGGAATTTCTACTCCG</t>
  </si>
  <si>
    <t>ENST00000422113.7</t>
  </si>
  <si>
    <t>ENSG00000151952</t>
  </si>
  <si>
    <t>TMEM132D</t>
  </si>
  <si>
    <t>chr12:130022162-130022312</t>
  </si>
  <si>
    <t>CTGCTGGCCCCGGGCAATGAGGGACTTAGCACCCGGGCCAGTGGCTGCGGAGGGTGTACTGAGTCCCCCAGCAGTGCTGGCCCACCGGCGCTGCGCTCGATTTCTCGCCGGGCCTTAGCTGCCTTCCCACGCGGCAGGGCTTGGGACCTGC</t>
  </si>
  <si>
    <t>ENST00000291374.11</t>
  </si>
  <si>
    <t>ENSG00000214039</t>
  </si>
  <si>
    <t>LINC02418</t>
  </si>
  <si>
    <t>chr12:130022312-130022462</t>
  </si>
  <si>
    <t>CAGCCCGCCATGCCTGAGCCTCCCACCCACTCCATGGGCTCCTGTGCAGCCCGAGCCTCCCCGACGAGTGCCACCCCCTGCTCCACGGCGCCCAGTCCCGTCGACCACCCAAGGGCTGAGGAATGCGAGGGCAGGGGGCAGGACTGGCAGG</t>
  </si>
  <si>
    <t>chr12:130022462-130022612</t>
  </si>
  <si>
    <t>GCAACTCCACCTGCAGCCCCGGTGCGGGATCCACTAGGTGAAGCCAGCTGGGCTCTTGAGTCTGGTGGGGACGTGGAGAGTCATTATATCTAGCTCAGGGATTGTAAACACACCAATCAGCACCCTGTGTTTAGCTCAAGGTTTGTGAGTG</t>
  </si>
  <si>
    <t>chr12:130414013-130414168</t>
  </si>
  <si>
    <t>GCCTGCAGGAGAAGGCCATCTCTAAGTCGATACCCTGTTGCCAGTCTCTGCCCCCATGACCCAGACCCGCCTCAGGGGCTGATGAAGCCGCCCGCAGGCAGCCATCCCGCACCTTGATGATCTGGCCTTCTTTAAAGGGAAGCTCCTCCTCTGCAG</t>
  </si>
  <si>
    <t>ENST00000536632.1</t>
  </si>
  <si>
    <t>ENSG00000060709</t>
  </si>
  <si>
    <t>RIMBP2</t>
  </si>
  <si>
    <t>chr12:130837106-130837192</t>
  </si>
  <si>
    <t>CTTTTTTTTTTTTTTTTTATGAGACAATGTCTCACTCTGTCACCCAGGCGGGAGTGCAGTGGCATGGCACAATCATGGCTCACTGCA</t>
  </si>
  <si>
    <t>ENST00000392373.7</t>
  </si>
  <si>
    <t>ENSG00000111450</t>
  </si>
  <si>
    <t>STX2</t>
  </si>
  <si>
    <t>chr12:131254415-131254625</t>
  </si>
  <si>
    <t>CCCAGAACCTGCAGGGACTCCTGCCTCACTCCAGGTGGAACCTGGAGTCTTGACAAAAGCCCTGCCGTCTCTCTGTGCCCACCTCTTGCCCTTCCTCCTGACTCTACATGCTCAGTTAGCCTTGACATTCCCTAACACACCAGGCATGTGCCCCCACAGTGATATCCTGGCTGGGGGTCCTCCCCCACTCACCAGGTGCAGGCCTCTGCAG</t>
  </si>
  <si>
    <t>ENST00000623821.1</t>
  </si>
  <si>
    <t>LOC100128002</t>
  </si>
  <si>
    <t>chr12:131258272-131258437</t>
  </si>
  <si>
    <t>AGGAATGGAAGAAGCCCCAGTGAGGCTGCAGGTGGTGACCTGGGGAGCTGGTGGGGGGGGGGGCAGCTCATGGGCAGAAGCCCCTGTGAGGCTGCAGGTGGTGACCTGGGGAGCTGGGCGGGGTAGGGGGGCAGCTCATGGGCAGAAGCCCCTGTGAGGCTGCAGG</t>
  </si>
  <si>
    <t>chr12:131258445-131258487</t>
  </si>
  <si>
    <t>CTGGGGAGCTGGGCGGGGGGGTGGAGCTCGGGCGGGGGGGTGG</t>
  </si>
  <si>
    <t>chr12:131406240-131406391</t>
  </si>
  <si>
    <t>CTGCAGGATCCTTTTTCAGGAACAAGAACCGCCCAATAAGGAGCAGCTCTGAGAAGCCCTGGGTCTTGTTTTCTCTCCAGAAAAGAGCCTGGGTTTTACGAATATTAAGGTCTGCTCCCCATTCCTCATGGGCTCCTAGCAAGGATTCTTCC</t>
  </si>
  <si>
    <t>ENST00000618927.1</t>
  </si>
  <si>
    <t>LOC101929974</t>
  </si>
  <si>
    <t>chr12:131456690-131456832</t>
  </si>
  <si>
    <t>CAACACATCCAGAGTGTCGCTTCCCAGGGAGGCCGTGTAGGTCTCCGAGTGCGGGGCTTCTACAGGGGGCTGGTCACATAGGCACCCTCTGCCTGTGCAGCCACTGTGGTGACAGAAGTCAGGCGTGCGCTGATCACACTGCA</t>
  </si>
  <si>
    <t>chr12:131586471-131586770</t>
  </si>
  <si>
    <t>CCCTGAGCACTGGGGCCATGGGAAGAGCTCCTGCCCTGAACCAGAGAGAACCTGGAGCCACCACCCCAGGCCTCAGGGGAGCACACTGGGGGCTGCACGCTCCACAGAGCCAGTGGAGCTGGGGAGAAACGGGAGCCCCTGGGTGCAGCTGCAGCTGTCCTGCCACCAGCACAGACCCAGGCATTTCTGCACTTACAGGAGGCCCAGGTAGGCCCCCTGCCCCGCTGTGGGATGAAGGGTGCCTGCTCCAGCTGCTTGATTTCTCCTGTCAGTACCTGCTCTAATCTCAGATCTAGGTCA</t>
  </si>
  <si>
    <t>ENST00000653719.1</t>
  </si>
  <si>
    <t>chr12:131686215-131686362</t>
  </si>
  <si>
    <t>GTGTGTCTGTTTCCTGCTCTGTAGAATGGGAATCACGTGTGTCCGTTTCCTGCTCTGTAGAATGGGAATCACGTGTGTCCGTTTCCTGCTCAGTAGAATGTGAATCACATGTGTCCGTTTTCTGCTCTGCGGATTGGGAATCACGGCG</t>
  </si>
  <si>
    <t>ENST00000537280.2</t>
  </si>
  <si>
    <t>LINC02414</t>
  </si>
  <si>
    <t>chr12:131686362-131686509</t>
  </si>
  <si>
    <t>GTGTCTGTTTCCTGCTCTGTAGAATGGGAATCACGCATGTCCGTTTCCTGCTCTGCAGAATGGGAATCACGCGTGTCCGTTTCCTGCTCTGCAGAATGGGAATCACGTGTGTCCGTTTCCTGCTCTGTAGAATGGGGATCACGCGTGT</t>
  </si>
  <si>
    <t>chr12:131845743-131845911</t>
  </si>
  <si>
    <t>TCGGTGTGGTCAGAAATGAAGGACAATGGGGAGAGGTCTCCTTAGGGAGATGCTGTACAAGCAGAAACTAGGGAACAGTGTTCCAGCCCGGGGAACGGCCGTGCGAGGCAGGAGCAGCCCTGCCGAGTCCCAAAAACATCAAAGGGGCTGCAGCTGGAGTACCAGGGGC</t>
  </si>
  <si>
    <t>ENST00000542648.1</t>
  </si>
  <si>
    <t>ENSG00000198598</t>
  </si>
  <si>
    <t>MMP17</t>
  </si>
  <si>
    <t>chr12:131845911-131846079</t>
  </si>
  <si>
    <t>CCTGGAGGAGGCTCGGGACAGAAGCGTGAGGGGCCGTGGCTGCTAGGGCCGGCCTGCCTCTCCCTGGTCGGCCCCGGTGCCCACCGTTCCAGGAACCACCTCGTGGCAGTGTTACAGGAAGCACTCCTTTTGCCTCCAAGTCTCCGGGAAGGGCAGGAAAGGGAGACAG</t>
  </si>
  <si>
    <t>chr12:131846079-131846247</t>
  </si>
  <si>
    <t>GTAGCAGGGGCAGGTGGGGGTGGCAGGGCTGCAGGACAGAGACCCCCATGCTGGGCTGAAACACCCGGAGTTTCCCTCACAGTCTGGAGGCCACGAGTCCGAAATCAAGGGCTAGGCAGGGTGGGTCCCCTCTGGAGGCTGTCCCAGGCCTCTCCCACATCCAGTGTCA</t>
  </si>
  <si>
    <t>chr12:131868396-131868545</t>
  </si>
  <si>
    <t>CCTGCAGGAAGGGCAGGATACCCACAGGCCAGCGGTGGGAAGGCTGGATGCACGCTGGTGCCACGGCCCAATCCACCAGGAGGGCAGCGGTGTGAGAAGGGCAAAGGGAAGTGGCCCAGGCCTCACGGCCCACAGTGGGAAAGACAGGGG</t>
  </si>
  <si>
    <t>chr12:131868562-131868852</t>
  </si>
  <si>
    <t>CCCACAGGTGTGAGGAGCAGGTGCGCTGGGTGTGGCCGCCCAGACACAGCCTGGCCCGATCCCGGAGCAGGAGTCCCCCCGCCCCCACCTCAGAAGGCTGGGATCCGCCACTGCCCCCTTCCCCAAGGCTGGACCACATCCCAGGTCCCTGCAGGGGCGGCACAGCAGGTGGGCAAGGGCCACTGCCGGGAACCCCAGCTCTGCCAGGCCCACGTGTGAGCTCCCCCCAGCCTCCCTTTCTTGTGCACATTCTCTGTACCCCCCAGCAGTGAGTGAGGTCTCCCATCTCAG</t>
  </si>
  <si>
    <t>chr12:132144598-132144799</t>
  </si>
  <si>
    <t>TGCTGCAGGTGGGCCTGGCGGCGTCGCAGGGCCGGAGTCGCGGCACGGGAGCGGGACTTGAATGGGGGGCTGCGGCGGCAGGTCCCCAGGAGGTTCCGAGACGGCGTTGGGGGGTCAGGGTGGGAGGCGTGTGGGTCACGGGTCGGGGGTGACGGGGCTGGCGTCCCGAGGGGGAAGGGAACGGGTTGGGGGCAGCCTAGGC</t>
  </si>
  <si>
    <t>ENST00000541954.1</t>
  </si>
  <si>
    <t>ENSG00000184967</t>
  </si>
  <si>
    <t>NOC4L</t>
  </si>
  <si>
    <t>chr12:132144799-132145000</t>
  </si>
  <si>
    <t>CAGGGGCGAAGGTGACAGTTGGCGGCCGGGCACCCTGCCGCCGCCTCTCCTGCAGTCTGAGGACCAGGAGGAGATCCAGGAAGCAGTCCGCACGTGCAGCCGTCTTTTCGGGGCCTTGCTGGAGCGGGGAGAGCTGTTTGTGGGCCAGCTGCCCTCTGAGGAGATGGTCATGACAGGTGAGCCCTGGAGGGCCCCGGGGCTG</t>
  </si>
  <si>
    <t>chr12:132245495-132245770</t>
  </si>
  <si>
    <t>CTGCAGCCAGGGCCCTCTGTGGTCCGGCACCCACACCCCCAGCCCAGCCTGCTGACCCTCGCCCAGCCAGGGCCCTCCGTGGTCCGGCACCCACACCCCCAGCCCAGCCTGCTGACCCTCGCCCAGCCAGGGCCCTCCGTGGTCCAGCACCCACACCCCCAGCCCGGCCTGCTGACCCTCGCCCACCACACAGGTTCGCTGTCGTCCCGGCTTTGCTCTGAGCCTGAGCCTGGGATGCACCCACGACCCAGCCTCCTGGGACCTCCTCTCACTGCA</t>
  </si>
  <si>
    <t>ENST00000411988.6</t>
  </si>
  <si>
    <t>ENSG00000182870</t>
  </si>
  <si>
    <t>GALNT9</t>
  </si>
  <si>
    <t>chr12:132328549-132328836</t>
  </si>
  <si>
    <t>CTTTCCCCACCTTCAAGAGTGGAGGGGTCGGCGCAGCCTAAACCTGACGGCCCCCACTCCTGGAGCGCCAAGCCAGCCCCCCACCCCACACTCCTGGACCTAGGCACTGCCTGCTTCTAGAGCAGCTCCAAAGATCCTCTGCAGAAGTTCCCTCGGAGAGCAAGTTTGCGTCATTGTGGGGGCAGGGGGATTCCTCAAGTCTCCACTGGAGGGGTGGGTGCCCGGTGCGGGGGGAACCCAGGTTGCTGCCCGCTGCTGAAGGGGCTTCCGCGGCCCTTCCCTCTCCTC</t>
  </si>
  <si>
    <t>ENST00000424720.6</t>
  </si>
  <si>
    <t>chr12:132328862-132329042</t>
  </si>
  <si>
    <t>GGCGCAGAGGGGCGCGCACCCGAGGCCGGCCTGACCCATCGCGCCCGGGGTGGCCACTGTCCCGGGCAGGGCTGCCCCCACTCCGCCCCGGCGCCCCCGCTCACCGTTGAGCTGGTTGTAGACCACCTCCTCCAGGTGGTCCAGGCGCTGCAGGATGGCCTCACGGTCCCCCAGCGTGCCC</t>
  </si>
  <si>
    <t>chr12:132388818-132388976</t>
  </si>
  <si>
    <t>AGGCTGCTGCAGGTTCCCCGGCAGAGAAACAATGCTGGAGGCCTCTGTGTGAGGTGAGATGCACAGTGTGGCCAGCAGAACAAGAACTAGATGGGGACAAACACAGAGGCCGAGATGCAGGGCAGGGGTGGCACAAACCCCCACAGATCCAACCCTACA</t>
  </si>
  <si>
    <t>ENST00000537720.1</t>
  </si>
  <si>
    <t>ENSG00000255916</t>
  </si>
  <si>
    <t>LOC101928416</t>
  </si>
  <si>
    <t>chr12:132404767-132404913</t>
  </si>
  <si>
    <t>TTGCCCAGACTGCAGGCAGGAGCCCCCCACCCTCAGCCCCCTCTGAGGACCTCCTGCTCCCAGCAGCTCTGCAGGTAAAATGCTGCTTGATAAACACGCTCCTGTGTCTCCTTCCCTGGCTCTGTGCTAACGAGGGGGCGTGCAGAG</t>
  </si>
  <si>
    <t>chr12:132404913-132405059</t>
  </si>
  <si>
    <t>GCCGGCGGGGGGGGCGTCCAGAGCTGGGAAGGGGGTCGTGCAGAGCCGGGAGGTGGGGCTTGCAGAGCCGGCAGGGGGGGGCGTGCAGAGGCGGGAGCGGGGGCGTTCAGAGCCAGCAGGGCCAAGAGCAGATGGCAGCAGCTGCAG</t>
  </si>
  <si>
    <t>chr12:132405059-132405205</t>
  </si>
  <si>
    <t>GGGGCACCAACAGCCAGGCCATGATGCCGCGATGGCCGTGGAGGACTCGGGTCCCTGGCCTTCTCAGGAGGGGCTGCCTGTGGAGCACCGCCGGGTCCCCCGGGTGTGTGCACAGAGACAGAGGCTGTACTGGGAGGTCCTGGGAAG</t>
  </si>
  <si>
    <t>chr12:132434009-132434170</t>
  </si>
  <si>
    <t>AGTCACTGGGCGACAGTATCTCCGAGGCCAGAGCAGTCCCTGGAGATGGAACGGGCATTCTCCCAGGGTGCCCAGAGCCCAGGGAAAGACGGGGACGGCAGAAGGAACTGCAGGTGGCGCCCACAGGTGCGCAGCTGAGACCCCATCACCACATCCCGGGGC</t>
  </si>
  <si>
    <t>ENST00000434748.2</t>
  </si>
  <si>
    <t>ENSG00000112787</t>
  </si>
  <si>
    <t>FBRSL1</t>
  </si>
  <si>
    <t>chr12:132434170-132434331</t>
  </si>
  <si>
    <t>CCGTCAGGCATGAGTTGACCCTGAGGTGACGTCGGCGCCATGCCTGGGGTGACATCGGCACCATGCCTGGGGTCACCAGGGCCGTGCTGAGCCAAAGCGCCCTGGCAGCTGGCTGCGAAGCTCGTGCACCCACGGGTGCAGCCACGGGGCTGGTTCTGACCC</t>
  </si>
  <si>
    <t>chr12:132434331-132434492</t>
  </si>
  <si>
    <t>CAGGCCACGCCCGCCCACTCTGCAGCCTCCGTCCTCATTGGTACAACAGGGGCAACGGGGCTCAGTTTGCGTGTCCTGTTCCAGAAAGTTCTAGAGATGGCCTGTGCCCTGTTGCTGCTGTCACTGTTGCTGCTGTTTCATCTACACTGAAGATCTGCTGTG</t>
  </si>
  <si>
    <t>chr12:132548379-132548678</t>
  </si>
  <si>
    <t>CCCCAGGACTGGCCCCATCAGTCCTGAGGGAGCAGGGGCAGAGCCCAGCCCCCACCCTAAACCCGGTGGACCCCAGAACCAGGAGGTAGATGCGCAGCCTATGACCACATCACAGTCACCCTCAGTGCTCAGGAGCAAGCAGGATTCCTGCAGCCTCAGCCAGGAGTGAACCCCCCGGGCAGCCCCTGAGCCACGTCCCCTCAGCCTCGGAGCAGCCTCCGGGGGGGCTCTCCTTCTGCCCCGCTTGCCCCAGAGCCCTGCGGGGAGGAACCGTCACCTGCTGTGGCCGAGGAGCATCAG</t>
  </si>
  <si>
    <t>ENST00000539264.5</t>
  </si>
  <si>
    <t>chr12:132548699-132548852</t>
  </si>
  <si>
    <t>CAGGCAGGTGGCGTGAGGTCCCGGCCCGTAACCACTGCACCTCACTGTCTCCCTGTGACTGCCAAGGGCTACCCGGGGGCACCTGGACGGGGGTGAGGGCCCTGCCAGATGTGCCAGGGGAATGGTCACCCCGGCCTCAGGGACGGCCCTGCAG</t>
  </si>
  <si>
    <t>chr12:132829101-132829253</t>
  </si>
  <si>
    <t>CTGCAGGACCAACTCTTTCAGGAAGCTGAACCGAGCTTCCGGCGGAAGTGGCGTGGCCGGGGCTCGGCATGGGCGCGGCCGAGCTCGGTGTGGGCGTGACTTCCCCGCCCGCCCTAGTCGGGTCCCCGCCCCAACCCCGCACCTCCACCCGGC</t>
  </si>
  <si>
    <t>ENST00000686751.1</t>
  </si>
  <si>
    <t>ENSG00000090615</t>
  </si>
  <si>
    <t>GOLGA3</t>
  </si>
  <si>
    <t>chr12:132829382-132829671</t>
  </si>
  <si>
    <t>CCCTCATCCGCCAGGCCGCTCTTCCAGCTGTCAGGAAGGAAATGGCCTGGAGGGCGCCTCGGGGTCCTCTGTGATGTTGCGCTCATCTCTGCGGATTTTGGAATACGCTTCAGTCTACGAAGTTTTCTGGGATTTTGATGGGAACTGCTGCAGATCGTTTGGGGAGCACGGGCATCGCTGACTCGGTCCTTCATCTGCGTCCCTGGTGGCCCCTCCATTTATTTCGGTCTTTTGATTTCTTCCACCAGCATTTTGTAATTTCAGCATACAGATTCTGCACCTTTTAAGTT</t>
  </si>
  <si>
    <t>chr12:132938861-132939011</t>
  </si>
  <si>
    <t>CTGCTGGCCCCGGGCAATGGGGGACTTAGCACCCGGGCCAGTGGCTGCGGAGGGTGTACTGGGTCCCCCAGCAGTGCTGGCCCACCGGCGCTGCGCTCGATTTCTCACCGAGCCTTAGCTGCCTCCCCGCGGGGCAGGGCTGGGCACCTGC</t>
  </si>
  <si>
    <t>ENST00000539809.1</t>
  </si>
  <si>
    <t>ENSG00000196458</t>
  </si>
  <si>
    <t>ZNF605</t>
  </si>
  <si>
    <t>chr12:132939011-132939161</t>
  </si>
  <si>
    <t>CAGCCCACCATGCCTGAGCCTCCCACCCACTCCATGGGCTCCCATGCGGCCCCAGCCTCCCTGACGAGCACCACCCCCTGCTCCACGGCGCCCAGTCCCATCGACCACCCAAGGGCTGAGGAATGCGAGCGCACAGCGCAGGACTGGCAGG</t>
  </si>
  <si>
    <t>chr12:132939161-132939311</t>
  </si>
  <si>
    <t>GCAGCTCCACCTGCAGCCCCGGTGCGGGATCCACTAGGTGAAGCCAGCTGGGCTCCTGAGTCTGGTGGGGACGTGGAGAGTCTTTATATCTAGCTCAGGGATTGTAAATACACCAATCAGCACCCTGTGTTTAGCTCAAGGTTTGTGAGTG</t>
  </si>
  <si>
    <t>chr13</t>
  </si>
  <si>
    <t>chr13:18609644-18609846</t>
  </si>
  <si>
    <t>GCCTGCAGCGCCAGCAGCAGCCCGAGGCCGCGCTGCTCAGGTGCGACCAGGCCCTGGAGCTGTGACTTGGCTGTGGGGCTGGCCCGCCTCCCTGACCCCTGTCAAGCCCAGCGGCTGGAGCTAACCCGCGGGCCTGGGCTTTCGAGCGCTTTGTCCAGGCGTTGGGGGTCACTTCGTTTACTAATGATGGGAAGGTGAAAGGT</t>
  </si>
  <si>
    <t>ENST00000457997.1</t>
  </si>
  <si>
    <t>ANKRD20A9P</t>
  </si>
  <si>
    <t>chr13:18609846-18610048</t>
  </si>
  <si>
    <t>TGGGGGAGGCCACTCCCTGCAGTCGGGGTGGCAGGTGTCAGAGGCCACATGCAACCCACTGGTTTTGTCTTTTCTAGGATGCTGATAAGTTTCCCGCGGCCCCCGGAGCAGCTCTGTAAGGCCCTGTAGTTGCCTTTCGTTCCCTTCTGCTCTATTGAGGAGTGGGAGGATGACAAAGTGTTTTTGCTCAACCCGAAGGAAAA</t>
  </si>
  <si>
    <t>chr13:19172298-19172453</t>
  </si>
  <si>
    <t>CTGCAGTACTTCCTGCCTATCACTGTCTGGGGCAGCTCAGATGTACGGTCCAGCGTGAACACACCTGGAGGATGAGGTGGCGAGCCCCTGCTGCTGCTGCCACTGCTGGCACCATCAGGGCAGACCAGGTTTGCTGTCCAGGCCAGGTGTGAACTG</t>
  </si>
  <si>
    <t>ENST00000618094.1</t>
  </si>
  <si>
    <t>ENSG00000198033</t>
  </si>
  <si>
    <t>TUBA3C</t>
  </si>
  <si>
    <t>chr13:19172571-19172863</t>
  </si>
  <si>
    <t>CACACTGCCAAGGGCTTCTGGGGCATGACCTGTCTTTAGTGGTTCTGGGCCTCAGGACTCAAGGCTGATGCAGGGTCTCTAGCTGAAGCGGCTTTGATGGAAATGTGTAGACACCATGTTGCTCAAGGAGCATGAGTATAGTAGATGCTGCAGTTACAGGGCTCACCCATTCCTAATCATTGTGCTTTGTGTCTCCTCAGAGAGAAACACAGGCAGCACTGCCCTCGGGGGAGCACTGGCCCTGGTGGAATGCAGCGGCCACAAAGGATCCAGCCAGAGGATGCCCCACCTGC</t>
  </si>
  <si>
    <t>chr13:19497362-19497544</t>
  </si>
  <si>
    <t>AAAAGACAGCAGTAACCTCTGCAGACTTAAATGTCCCTGTCTGACAGCTTTGAAGAGAGCAGTGGTTCTCCCAGCACGCAGCTGGAGATCTGAGAACGGGCAGACTGCCTCCTCAAGTGGGTCCCTGACCCCTGACCCCTGAGCAGCCTAACTGGGAGGCACCCCCCAGCAGGGGCACACTGA</t>
  </si>
  <si>
    <t>ENST00000462409.5</t>
  </si>
  <si>
    <t>ENSG00000132958</t>
  </si>
  <si>
    <t>TPTE2</t>
  </si>
  <si>
    <t>chr13:19497544-19497726</t>
  </si>
  <si>
    <t>ACACCTCACATGGCAGGGTATTCCAACAGACCTGCAGCTGAGGGTCCTGTCTGTTAGAAAGAAAACTAACAAACAGAAAGGACATCCACACCAAAAACCCATCTGTACATCACCATGATCAAAGACCAAAAGTAGATAAAACCACAAAGATGGGGAAAAAACAGAACAGAAAAACTGGAAACT</t>
  </si>
  <si>
    <t>chr13:19574329-19574493</t>
  </si>
  <si>
    <t>CTGCAGTGAGCCGAGATTGTGCCACTGCACTTCAGCCTGGGCGACAGAGTGAGACTCTTATCAGAGTGAGACTCAAGAAAAAAAAACACATAAGAATTTAGGCCGGTGCGCGGTGGCTCACGCCTGTAATCCCAGCACTTTGGGAAGCCGAAGTGGGAAGATCAC</t>
  </si>
  <si>
    <t>ENST00000670337.1</t>
  </si>
  <si>
    <t>ENSG00000225316</t>
  </si>
  <si>
    <t>LINC00350</t>
  </si>
  <si>
    <t>chr13:19574493-19574657</t>
  </si>
  <si>
    <t>CTTGAGGCCAGGGGTTCGAGACCAGCCTGGCCAAAATGGTGAAACCCCGACTCTACTAAAAATGCAAAAATTAGCCTGGCGTGGTGGCGAGTGCCTGTAATCCCAGCTACTCGAGGGGCTGAGACAGGAGAATCGCTTGAACCCGGGAGGCGGAGGCTGCAGTGA</t>
  </si>
  <si>
    <t>chr13:20282773-20282918</t>
  </si>
  <si>
    <t>GGTCCCCAGTAAGGCCCCTCCTTGAGGCCAGGAGGGGCCTGAAGACTGGGGGTCGGGCTGCCAGTCCTGCAGACCTGAGTGGGGACTCATGGTGTCTCTTCCAGGCCTGCCCATGCCTGCCCCTGGGCCAATCTGCACACACTTTC</t>
  </si>
  <si>
    <t>ENST00000644283.1</t>
  </si>
  <si>
    <t>ENSG00000121742</t>
  </si>
  <si>
    <t>GJB6</t>
  </si>
  <si>
    <t>chr13:20282918-20283063</t>
  </si>
  <si>
    <t>CTTCCCTCTGAGGTCCATAAGAACCCTGGGCTCAGCCAGAGGATGAAGAGGGCAGAGAGAGATGATGGGACAGGATCACCAGCTGCAGAGAGCAGTACCCTATCAGCTGAGAGCTGCATAGATGACTGACTGGCAGAGAGGAGTGA</t>
  </si>
  <si>
    <t>chr13:20415109-20415273</t>
  </si>
  <si>
    <t>GGGGCACCTCCCCTCGCCCGCACCCGGCCCCAGTCCCTCCCAGGCTTGCGGGTAGAGCCTGTCTTTGCCCAGAAGGCCGTCTCCAAGCTGGGGGCTTGCTCCGCCCGGAGGGCTCTGCGGGGACCCTGGCACAGCGGCCTGCAGGGAGGCACCCTCTGCCCTGCT</t>
  </si>
  <si>
    <t>ENST00000584834.1</t>
  </si>
  <si>
    <t>ENSG00000263978</t>
  </si>
  <si>
    <t>MIR4499</t>
  </si>
  <si>
    <t>chr13:20415273-20415437</t>
  </si>
  <si>
    <t>TGCGAGCCTGGGGCGCCTGGGCCTGGCCTCGAGGTTCCTGGGCCTCCAGGGCAGCCCCAGGGGTCCCCCGAGAAGCGAGAAAAGGGGTTCGAAACCCCCGCCGTGCCCCGCAACCGGCTGCGGCGGGCGACAGCCAGGTGCCTCAGGTCCGTGTGCTGGCTTGGA</t>
  </si>
  <si>
    <t>chr13:20415437-20415601</t>
  </si>
  <si>
    <t>ACACCGCCCTGCGTCTGCAGAGAGCGCGGCGGTGAAGCGGGAGCAGGCGGCCTGGCCCAGGAGCCAGGACGGCCACAGCCACGCCACCACCGGCGAGGGCGAGGGCCAGGGCCACTCACTGTGACCCGCGACTCCCTTTTAGAGAGCCACTTTGCGTTTCGTTTT</t>
  </si>
  <si>
    <t>chr13:20545886-20546073</t>
  </si>
  <si>
    <t>ACTGCCCAAGAGAACTTTCTGCAGTAGTGGAAATGTTCAACATCTACACTGTCCAATATGGTAGTCACCAACCACATATGCCTATTGGCATGAAATATGGCTGAAGGGGCTGAGGAAATAAATTTTTAAAAATTTTATTTTAGGCCGGGCACAGTGGCTCACGCCGGTAATCCCAGCACTTTGGGAGG</t>
  </si>
  <si>
    <t>ENST00000643750.1</t>
  </si>
  <si>
    <t>ENSG00000165475</t>
  </si>
  <si>
    <t>CRYL1</t>
  </si>
  <si>
    <t>chr13:20546097-20546275</t>
  </si>
  <si>
    <t>CAAGAGATCAAGACCATCCTGGCCAACATGGTGAAAACCCGTCTCTACTAAAAACACAAAAATTAGCTGGGCATGATGGCGCGTGCCTGTAATCCCAGCTACTCGGGAGGCTGAGGCAGGAGAATCACTTGAACCCGGGAGGCGGAGGCTGCAGTGAGCAGAGATCACGCCACTGCACT</t>
  </si>
  <si>
    <t>chr13:22575310-22575491</t>
  </si>
  <si>
    <t>AAAGACAGCAGTAACCTCTGCAGACTTAAATGTCCCTGTCTGACAGCTTTGAAGAGAGCAGTGGTTCTCCCAGCATGCAGCTGGAGATCTGAGAACGGGCAGACTGCCTCCTCAAGTGGGTCCCTGACCCCTGACCTCCGAGCAGCCTAACTGGGAGGCACCCCCCAGCAGGGGCAGACTGA</t>
  </si>
  <si>
    <t>ENST00000656522.1</t>
  </si>
  <si>
    <t>ENSG00000276476</t>
  </si>
  <si>
    <t>LINC00540</t>
  </si>
  <si>
    <t>chr13:22575491-22575672</t>
  </si>
  <si>
    <t>ACACCTCACACGGCCGGGTACTCCAACAGACCTGCAGCTGAGGGTCCTGTCTGTTAGAAGGAAAACTAACAAACAGAAAGGACATCCACACCAAAAACCCATCTGTACGTCGCCATCATCAAAGACCAAAAGTAGATAAAACCACAAAGATGGGGAAAAAACAGAGCAGAAAAACTGGAAAC</t>
  </si>
  <si>
    <t>chr13:22935727-22935880</t>
  </si>
  <si>
    <t>CTTCTAATCTCAGAATGACCGACCCCTCGCCTCCCTCACGTCGCTGTTTCAGAGCTACTTTCTCACCCAGATCCCCGACCTGGTGCTCCTAGTTTCCCCACCCACCTGTGCTACGTGTTCCCAGGTGTCTGCCACCTGCAGCAGGCTGCCCAGT</t>
  </si>
  <si>
    <t>ENST00000577004.2</t>
  </si>
  <si>
    <t>LINC00621</t>
  </si>
  <si>
    <t>chr13:22935880-22936033</t>
  </si>
  <si>
    <t>TCATTCCTCCCTCCCCGTGTGCTTTCATCATCGAGCCCCTTCTGGCCCCATCCTCCAGCTCCCGCCGTGTTGCTCAGAGCAGCTCACGGTGCACGGCGACTCCGGGGAATGGGGTTCCCACAGCTCCCCGGCTTCCATAAAGGCCACGGCGGGC</t>
  </si>
  <si>
    <t>chr13:22936033-22936186</t>
  </si>
  <si>
    <t>CTCTGCAGGGCAAGCTGGCCTCTGCGATCACTGCGCAGTGACCCCTCACAAGTAGCATTTTTGCACTTGGGAGTCTACACGTTTTTTCATTTTAAAAGGAGTTTGTCCCTGCTGTTTGAGAAATATGCCCAGGAACACAGCCCTTCTCAGAGAG</t>
  </si>
  <si>
    <t>chr13:23127702-23127844</t>
  </si>
  <si>
    <t>ACTTAGCACCCAGGCCAGCGGCTGTGGAGGGTGTACTGGGTCCCCCAGCAGTGCCAGCCCACCGGCGCTGCGCTCCATTTCTCACTGAGCCTTAGCTGCCTTCCCGTGGGGCAGGGCTCGAGACCTGCAGCCCGCCATGCCTG</t>
  </si>
  <si>
    <t>ENST00000218867.4</t>
  </si>
  <si>
    <t>ENSG00000102683</t>
  </si>
  <si>
    <t>SGCG</t>
  </si>
  <si>
    <t>chr13:23127844-23127986</t>
  </si>
  <si>
    <t>GAGCCTCCCACCCCTCCATGGGCTCCTGTGCAGCCCGAGCCTCCCTGACGAGCACCACCCCCTGCTCCACGGCGCCCAGTCCCATCGACCACCCAAGGGCTGAAGAATGTGAGCACAGGGCGCGGGACTGGCAGGCAGCTCCA</t>
  </si>
  <si>
    <t>chr13:23127986-23128128</t>
  </si>
  <si>
    <t>ACCTGCAGCCCCAGTGCGGGATCCACTGGGTGAAGCCAGCTGGGCTCCTGAGTCTGGTGGGGACGTGGAGAGTCTTTATATATAGCTCAGGGATTGTAAATACACCAATCAGCACCCTGTGTTTAGCTCAAGGTTTGTGAGTG</t>
  </si>
  <si>
    <t>chr13:23699007-23699148</t>
  </si>
  <si>
    <t>TAAGACCTATTGCTCAGAATGAAAGATTCCTTTCAAATTACTACTGCTCACTGACAATGCACCTGATCACCCAAGAGCTCTGATGGAGGTGTACAAGGAGATGAATGTTGTTTCCTGCCTGCTAACACGGCACCCATTCTGC</t>
  </si>
  <si>
    <t>ENST00000691844.2</t>
  </si>
  <si>
    <t>LOC105370113</t>
  </si>
  <si>
    <t>chr13:23699148-23699289</t>
  </si>
  <si>
    <t>CAGCTCATGAATCAAGGAATAATTTTGACTTTCAAGTCTTATTACTTAAGAAATACATTTTGTAAGGCCATAGCTTCCATAGGCAGTGATTCCTCTGACGGATCTGAGCAAAGTAAATTGAAAACCTTCTGGAAAGGATTCA</t>
  </si>
  <si>
    <t>chr13:23699289-23699430</t>
  </si>
  <si>
    <t>ACCATTCTACGTGCCCTTAAGAGCATTTGTGATTCATGGGAGGAGGTCAAAATATCAACATTAACAGGAGTTTGGAAGAAGCTGGTTCCAGCCCTCATGGATGACTTTAAGGAGTTCAACACTTCAGTGGAGGAAATAACTG</t>
  </si>
  <si>
    <t>chr13:23841162-23841313</t>
  </si>
  <si>
    <t>TATACAGTGTCTTAAATCAGAAGTGCAATTTGGATTTTTTTTGTGAAGCAGAAATAAGGCAGGGGACACACTCAGTCAGGGCAAAGTTGATGTAAACCTGAAACTGCTGTTGACTCAACTGCCCAACCGAAAGGTAAATGCCTGCAACTGCA</t>
  </si>
  <si>
    <t>ENST00000494139.1</t>
  </si>
  <si>
    <t>ENSG00000027001</t>
  </si>
  <si>
    <t>MIPEP</t>
  </si>
  <si>
    <t>chr13:24373321-24373486</t>
  </si>
  <si>
    <t>CTCTGCAGCACTGTGACATGTTCGTGATGGCCATGATGCCCACACTGAAGGTTGTGGGTTTACTGGAACGAGGGCAAGGAACACCTGGCCCACCCAGGGCGGCGTTCCTAAACCACAAACAATAGGATGAGCGATCTGTGCCTTAAGGGCATGTTCCTGCTGCAGA</t>
  </si>
  <si>
    <t>ENST00000445572.5</t>
  </si>
  <si>
    <t>TPTE2P6</t>
  </si>
  <si>
    <t>chr13:24560528-24560729</t>
  </si>
  <si>
    <t>GTGCACTCACAAACCCTGAGCTAGACACAGAGTGCTGATTGGTGTGTTTACAATCCCTTAGCTGGATATAAAGACTCTCCATGTCCCCACCAGACTCAAGAGCCCAACTGGCTTCACCCAGTGGATCCTGCACCAGGGCTGCAGGTGGAGCTGCCTGCCAGTCCCGCGCCATGCGCTGGCACTCCTCAGCCCTTGGGCGGTG</t>
  </si>
  <si>
    <t>ENST00000453498.1</t>
  </si>
  <si>
    <t>chr13:24560729-24560930</t>
  </si>
  <si>
    <t>GGATGGGACTGGGCGCCGTGGAGCAGGGGGCAGCATTCGTCGGAGAGGCTCGGGCTGCACAGGAACCCATGGAGGCGGGGGAAGGCCCAGGCAGGGCGGGCTGCAGTCCAGAGGCCTGCCCCGTGGGAAGGCAGCTAAGGCCCTGCGAGAAATCGAGCGCAGCGCCAGTGGGCTGGCACTGCTGGGGGACCCAGTACACCCT</t>
  </si>
  <si>
    <t>chr13:25018311-25018453</t>
  </si>
  <si>
    <t>GCCCTCTGCAGCCCAGGGATGGGGTTGAGTGGTGCTTCTCCACCTGGTGCCGCCGCTGGGCCCACAGCCCGACTTCGCCACTGCGTCGCCCCCGGGGTCCGCGCTGATGGGCGCGAGGCGGAAGGACGGGATCCGGGGTTGCC</t>
  </si>
  <si>
    <t>ENST00000690064.2</t>
  </si>
  <si>
    <t>TPTE2P1</t>
  </si>
  <si>
    <t>chr13:25018453-25018595</t>
  </si>
  <si>
    <t>CACCGCTGCAGTCAGCCCACCGCTTGCAGGTGGCAGCTGCAGCTCGGGCTCCGGCGGGGGCTGGCGGGGCTCCCCTGGGATGGCCTCCTGGGCCCAGAGTGCGCCGCCCATCCGGCCAGAGGGTGCGCGCCTCCTACACCCTG</t>
  </si>
  <si>
    <t>chr13:25672254-25672543</t>
  </si>
  <si>
    <t>GCAGTAAAAGATGCCCAAGGATGTTCTGACTCCCTTTCAACTTATCCTTGTAAGGCACCATAGAGAAAGTATCTTAGGTCTTTTGTTTTTTCAGACTGTGGCATCATCAGCTTTTCTCCAAAGTGCTGGCTGCCTCTCACAACATCACTGCAGTGTGTGTTGTCTTGCTGGCAGAGTCTTTCCATTTCTCTTTGGGGTGGGAATGGAGGCAGGAAGATATTCTTTTCTAGCACGTTTGGCAAGGGGAGTTCAATTCAAAACTCTAAGGAATTGGTTTTTCAAATCTGTGC</t>
  </si>
  <si>
    <t>ENST00000491840.1</t>
  </si>
  <si>
    <t>ENSG00000132932</t>
  </si>
  <si>
    <t>ATP8A2</t>
  </si>
  <si>
    <t>chr13:25834688-25834754</t>
  </si>
  <si>
    <t>GGCAGGAGACAGGGTCTCACTCTGTGGCCCAGGCTGGAATGCAGTGGTGCAATCATAGCTCACTGCA</t>
  </si>
  <si>
    <t>ENST00000683461.1</t>
  </si>
  <si>
    <t>chr13:28092295-28092446</t>
  </si>
  <si>
    <t>AGAAACCCAGAAGCCATTTTTGACTCCTCCCTCTCCCTCATTTCCCATTACCCAGGCAATTGCCAACCCTTATATTTTGACTGTTTTTTTTAGATAGGGTCTCGCTCTACCACCCAGGCTGGAGTGCAGTGGCAGGATCATAGCTCACTGCA</t>
  </si>
  <si>
    <t>ENST00000241453.12</t>
  </si>
  <si>
    <t>ENSG00000122025</t>
  </si>
  <si>
    <t>FLT3</t>
  </si>
  <si>
    <t>chr13:28100583-28100761</t>
  </si>
  <si>
    <t>CGCTGCAGGTGGCTCTCTTAAGGATGCGCGTCACCGACCGCAAATTCCCTCGGACTGGTGCAAAGTGGAAGGGGGGAGGAACCCTCTCCCCAGAGGCAGGGACCGAGGCGGGAGCGGAGAGGTTGGGCAGAGCCGAGCAGCCGGTGCCTGGCGCAGCGCTGCAGCCGAGCCCACGTGCC</t>
  </si>
  <si>
    <t>ENST00000380987.2</t>
  </si>
  <si>
    <t>chr13:28100761-28100939</t>
  </si>
  <si>
    <t>CCGCCGCGGTCCGCAGCCTGTGCTCGGCGGCCCCCGGGGCTCCCCGACTGCGGCGGGGAAGATTGGGCGCGGTCCCGCCGGAGAAGTTGCACTGGCTCCGCGGCTCTGCCGCCTTGCTGCCCCTGTGAGTCCCCGAACTCTGTCGTTTGGATCCGGGGCGTGGGGACTGCAGGGAGCCA</t>
  </si>
  <si>
    <t>chr13:30641897-30641956</t>
  </si>
  <si>
    <t>ATTTCCATAATTTTTTTTTTTTTTTTTAGAGACGAGGTCTCGCTCTGTCACCCAGGCTGG</t>
  </si>
  <si>
    <t>ENST00000614860.1</t>
  </si>
  <si>
    <t>ENSG00000132952</t>
  </si>
  <si>
    <t>USPL1</t>
  </si>
  <si>
    <t>chr13:30761018-30761173</t>
  </si>
  <si>
    <t>AGGTTCTCCGCAGCTTTGCTGAGCCTGGGTCAGGTTCGGTATCTGCCCACCATGCTCACTTGCCACAGCTGTGGCCCCATTTCCAAACTTCAGAGACTTAAAGGTGCAGCTAATGATGTGCCCGGCCTGGGGTCACATTCCCTGAGCCCTGCAGAC</t>
  </si>
  <si>
    <t>ENST00000479597.1</t>
  </si>
  <si>
    <t>ENSG00000132965</t>
  </si>
  <si>
    <t>ALOX5AP</t>
  </si>
  <si>
    <t>chr13:30761173-30761328</t>
  </si>
  <si>
    <t>CAAGGGAGCAGGAGGCTGAGCTCTTATCTTCCACACCCTGTGCACAGCCTGGGAAGAGTTAAAGCACCCTAGTCCTATGCTGCGAGGGCCACATGCCCTGAGACCTTGGAAAAAATCCTACCTGAATTGAAGAGCATCACTATTTCATCAGGAGGC</t>
  </si>
  <si>
    <t>chr13:30761459-30761704</t>
  </si>
  <si>
    <t>GACTTTTCACAATTTAATTTATCTGAACCCTCTATTCTCTGGCTAAAAAATATCCCTTACTTGGACTTCTTTATTTTATTTTCAATTCCCTTACCAGCACTAGCAGGGGACTCTGTACTCATCTGCTGGCGCTGCCATAACAAAGCACTGCAGCCTGGGGGGCTCAAACCACAGAATTTATTCTCTCACAGTCCTAGAGGCTAGAAGTCCAAGATCAAAGTGTGGGCAGGGTCGGTTTCTCCTGCA</t>
  </si>
  <si>
    <t>chr13:31596262-31596413</t>
  </si>
  <si>
    <t>CTGCAGTGAGCCGAGATCACACCACTGCACTCCAGCCTGGGCAACAGCACGAGTTCCTATCTCCAAGAAAATTTTTTAATTTTTTAAAATTAAAAATAAATACAAATAAAAATTCTCAATAAATATCATCTATGACAATTACTGATGGCCCA</t>
  </si>
  <si>
    <t>ENST00000298386.7</t>
  </si>
  <si>
    <t>ENSG00000133105</t>
  </si>
  <si>
    <t>RXFP2</t>
  </si>
  <si>
    <t>chr13:31721172-31721320</t>
  </si>
  <si>
    <t>CTGCAGAACCATGAACCAATGAAACTTCTTTTCTTTATAAATTACCCAGCCTCAGGGATTCTTCTACAGCAAAGCAAAAACAGACTAACACATCCTCCCTAATGGTCACTCAGGCACTGGCTCAGGAAACCCCCTCTCTCCCGTTCTGG</t>
  </si>
  <si>
    <t>chr13:31721401-31721553</t>
  </si>
  <si>
    <t>TCTCCATTTCCATGTCTGTAACACCTTGGTGGTCTGATTTTAAGCATACCTACATTATTCATCTGCTGCATTTCTCTAGCTCTGGTTCATCTCTATTTCAAATTTGCTCTTGCACAGATCCATGTGAACATTGAGATGGAAGATTCTCCTGCA</t>
  </si>
  <si>
    <t>chr13:32168180-32168331</t>
  </si>
  <si>
    <t>GCTAGAGATTCAGAAGAGCCAAGTTTCCAGTTTGAATCCAAACACAGTCTGCTGTAGAACCAGGAAGAACCAGTGTTGCAGATGAAGTCTAAAGGCTGTTGAATTCTCTCTTGCTCAGGGGAGTCCAATCTTTTGTTCTAGTCAGTCCTGCA</t>
  </si>
  <si>
    <t>ENST00000641614.1</t>
  </si>
  <si>
    <t>ENSG00000073910</t>
  </si>
  <si>
    <t>FRY</t>
  </si>
  <si>
    <t>chr13:34054827-34055000</t>
  </si>
  <si>
    <t>GTCCTGCAGCTAGCTTGGTGTCTGTCCAAACGGCTGCCCAGTTTTGTGCTTGAAATCCAGAGCACTGGTGGTGTAGGCACCCGAGGGAATCTCCTGGTCTGCAGATTGTAAAAACCATGGGAAAAGCATACTATCTGGGCTGGATAGCACCATCCCTCATAGCACAGTCCCTCA</t>
  </si>
  <si>
    <t>ENST00000616236.1</t>
  </si>
  <si>
    <t>ENSG00000133119</t>
  </si>
  <si>
    <t>RFC3</t>
  </si>
  <si>
    <t>chr13:34055000-34055173</t>
  </si>
  <si>
    <t>ACTGCACAGTCCCTCATGACTTCTCTTGGCTAGGCGAGGGAGTTCCCTCACCCCTTGCACTTCCCAAGTGAGGCAACGCTCCATTCTGCTTCTGCTCACCCTCTGTGGGCTGCAGTCACTGTCTAACCAGTCCCAATGAGATGAACTGGGTGCCTCAGTTGGAAATGCAGAAAT</t>
  </si>
  <si>
    <t>chr13:34055173-34055346</t>
  </si>
  <si>
    <t>TCACCCACCTTCTGCATTGGTCTCGCTGGGAGCTGCAGACCGGAGCTGCTCCTATTCAGTCATCTTGGCTTTCCCCACAACCTTTTTTTTTTTTTTTTTTTGAGATGGAGTCCCACTCTGTCATCCAGGCTGGAGTGCAGTGGTGTGATCTCAGCTTACTGCAACCTCTGCCTC</t>
  </si>
  <si>
    <t>chr13:34485363-34485527</t>
  </si>
  <si>
    <t>GTTTTTCTGTTCTGTTTTTTCCCCATCTTTGTGGTTTTATCTACTTTTGGTCTTTGATGATGGTGATGTACAGATGGGTTTTCGGTGTAGATGTCCTTTCTGGTTGTTAGTTTTCCTTCTAACAGACAGGACCCTCAGCTGCAGGTCTGTTGGAATACCCTGCCG</t>
  </si>
  <si>
    <t>ENST00000428706.1</t>
  </si>
  <si>
    <t>ENSG00000225179</t>
  </si>
  <si>
    <t>LINC00457</t>
  </si>
  <si>
    <t>chr13:34485527-34485691</t>
  </si>
  <si>
    <t>GTGTGAGGTGTCAGTGTGCCCCTGCTGGGGGGTGCCTCCCAGTTAGGCTGCTCGGGGGTCAGGGGTCAGGGACCCACTTGAGGAGGCAGTCTGCCCGTTCTCAGATCTCCAGCTGCGTGCTGGGAGAACCACTGCTCTCTTCAAAGCTGTCAGACAGGGACACTT</t>
  </si>
  <si>
    <t>chr13:34485691-34485855</t>
  </si>
  <si>
    <t>TAAGTCTGCAGAGGTTACTGCTGTCTTTTTGTTTGTCTGTGCCCTGCCCCCAGAGGTGGAGCCTACAGAGGCAGGCAGGCCTCCTTGAGCTGTGGTGGGCTCCACCCAGTTCGAGCTTCCCGGCTGCTTTGTTTACCTAAGCAAGCCTGGGCAATGGCGGGCGCC</t>
  </si>
  <si>
    <t>chr13:35998664-35998806</t>
  </si>
  <si>
    <t>CTGCAGACTTTCAATAAATATTTGTCAAACATAAGATAATGGTATTGTGATTATGCTTTTCAAAAAAGTGCCCTAACCTTTTCAGAGCTACACCCTAAAATATTTCCAGGTGAGATGAGAACGTACAATGCAGAAAGAGTTTC</t>
  </si>
  <si>
    <t>ENST00000255448.8</t>
  </si>
  <si>
    <t>ENSG00000133083</t>
  </si>
  <si>
    <t>DCLK1</t>
  </si>
  <si>
    <t>chr13:36047384-36047535</t>
  </si>
  <si>
    <t>CTGCAGCATTATTCACAGTAGCCAAGGTATGGAAGCAATCTAAGTGTCAATCAATGGATAGATACATGGGTTAAAAACATAGTATATATATCTGCATGTACACAATGGAATCCTATTTAGCCTTAAAAAAAGAAGGAAATCCTGTCATTAGC</t>
  </si>
  <si>
    <t>chr13:36836497-36836641</t>
  </si>
  <si>
    <t>CATCTGCAGAAACTTGTGGGGGGCATAGTGAGGGTAATTGTGACAGCAATCCTTTTCAGAAAATGAAGGAAACCAGCCAGTGTGGTGGCTCATACCTGTAATCCCAGCACTTTAGGAGGCCAAGGCAGGCAGATCACTTGAGCCC</t>
  </si>
  <si>
    <t>ENST00000472888.1</t>
  </si>
  <si>
    <t>ENSG00000133111</t>
  </si>
  <si>
    <t>RFXAP</t>
  </si>
  <si>
    <t>chr13:36836641-36836785</t>
  </si>
  <si>
    <t>CAAGAGTTTGAGACCACCCTGGGTAACATGGTGAAATGCTGTCTCTACAAAAAATACAAAAATTATCTGGGCATGGTGGTGCACACCTGTGACCCCAGCTTTTCAGGAGGCTGAGGTGGGAGGATCGCTTGAACCCAGGAGGTTG</t>
  </si>
  <si>
    <t>chr13:36836785-36836929</t>
  </si>
  <si>
    <t>GAGGCTGCAGTGAGCCCTGATCCTGCCACTGCACTCCAGCCTGGGTGATACAGCAAGACCCTGTCTCCATAAACAAAACAAAAAAAATGAGGGAAACTGAGTGTTACAGAGATCAATATTTTTCTAAGAAAACCTAAAATTGTCT</t>
  </si>
  <si>
    <t>chr13:37155044-37155220</t>
  </si>
  <si>
    <t>GAGTTTCCCGTTTTTCTGTTCTGTTTTTTCCCCATCTTTGTGGTTTTATCTACTTTTGGTCTTTGATGATGGTGATGTACAGATGGGTTTTTGGTGTGGATGTCCTTTCTGTTTGTTAGTTTTCCTTCTAACAGACAGGACCCTCAGCTGCAGGTCTGTTGGAATACCCTGCCGTGT</t>
  </si>
  <si>
    <t>ENST00000379800.4</t>
  </si>
  <si>
    <t>ENSG00000180138</t>
  </si>
  <si>
    <t>CSNK1A1L</t>
  </si>
  <si>
    <t>chr13:37155220-37155396</t>
  </si>
  <si>
    <t>TGAGGTGTCAGTGCGCCCCTGCTGGGGGGTGCCTCCCAGTTAGGCTGCTCGGGGGTCAGGGGTCAGGGACCCACTTGAGGAGGCAGTCTGCCCGTTCTCAGATCTCCAGCTGCGTGCTGGGAGAACCACTGCTCTCTTCAAAGCTGTCAGACAGGGACATTTAAGTCTGCAGAGGTT</t>
  </si>
  <si>
    <t>chr13:37250802-37250963</t>
  </si>
  <si>
    <t>CAGGCTTGCTTAGGTAAACAAAGGAGCCAGGAAGCTCGAACTGGGTGGAGCCCACCACAGCTCAAGGAGGCCTGCCTGCCTCTGTAGGCTCCACCTCTGGGGGCAGGGCACAGACAAACAAAAAGACAGCAGTAACCTCTGCAGACTTAAATGTCCCTGTCT</t>
  </si>
  <si>
    <t>chr13:37250963-37251124</t>
  </si>
  <si>
    <t>TGACAGCTTTGAAGAGAGCAGTGGTTCTCCCAGCACGCAGCTGGAGATCTGAGAACGGGCAGACTGCCTCCTCAAGTGGGTCCCTGACCCCTGACCCCCGAGCAGCCTAACTGGGAGGCACCCCCCAGCAGGGGCACACTGACACCTCACACGGCAGGGTAC</t>
  </si>
  <si>
    <t>chr13:37251124-37251285</t>
  </si>
  <si>
    <t>CTCCAACAGACCTGCAGCTGAGGGTCCTGTCTGTTAGAAGGAAAACTAACAAACGGAAAGGACATCCACACCAAAAACCCATCTGTACATCACCATCATCAAAGACCAAAAGTAGATAAAACCACAAAGATGGGGAAAAAACAGAACAGAAAAACTGGAAAC</t>
  </si>
  <si>
    <t>chr13:38066804-38067091</t>
  </si>
  <si>
    <t>AAGTGAGAAGGGAAGTTTAGAGAAAAAAGAATAAAAAGAAATGAACAAAGCCTCCAACAAATATGGGACTATGTGAAAACACCAAATCTACGTCTGACTGCAATACCTGAAAGTGACGGGGAGAATGGAACCAAGTTGGAAAACACTCTGCAGGATAATATCCAGGAGAACTTCCCCAATCTAGCAAGGCAGGCCAACATTCAGATTCAGGAAATACAGAGACCGCCACAAAGATACCCCTCGAGAAGAGCAACTCCAAGACACATAATTGTCAGATTCACCAAAGTT</t>
  </si>
  <si>
    <t>ENST00000434565.5</t>
  </si>
  <si>
    <t>ENSG00000223685</t>
  </si>
  <si>
    <t>LINC00571</t>
  </si>
  <si>
    <t>chr13:39396586-39396737</t>
  </si>
  <si>
    <t>AGGAGTTCAAGACCGGCCCGGGCAACATGGCAAGACACCATCTCTCCAAAAAACAAAAATTAGCCAGTGTGGTGGTGTGTGCCTGTGGTCCCAGCTACTTGGGAGGCTGAGGTGGTGGGAGGATCACTTGAGCCAGATAAGTCAAGGCTGCA</t>
  </si>
  <si>
    <t>ENST00000379589.4</t>
  </si>
  <si>
    <t>ENSG00000183722</t>
  </si>
  <si>
    <t>LHFPL6</t>
  </si>
  <si>
    <t>chr13:40143394-40143562</t>
  </si>
  <si>
    <t>CTGCAGCAGATGAGCTCAGGAGCAGGCGTGGCTATGGGGGTAGCGGCCATGCAGCGGGGGCAAGACACACCTAGCAGCAACAGCTCCATTACCTGGAGGCAACCTTGCAGCAACCGCAGGTTCTAGAGACAGAGGACAACTGGGGACTGGAAAGAAGAGAGAGTGAGAA</t>
  </si>
  <si>
    <t>ENST00000455241.2</t>
  </si>
  <si>
    <t>LINC00332</t>
  </si>
  <si>
    <t>chr13:40691769-40691818</t>
  </si>
  <si>
    <t>AGCAGGAGGATAACTTGAGCCCAGGAGGTTGAGACCAGCCTGGGCAACAT</t>
  </si>
  <si>
    <t>ENST00000379561.6</t>
  </si>
  <si>
    <t>ENSG00000150907</t>
  </si>
  <si>
    <t>FOXO1</t>
  </si>
  <si>
    <t>chr13:40691942-40692094</t>
  </si>
  <si>
    <t>CTGCAGTGAGCCCAAATCACACCACTGCACTCCAGCGTAGGTGACAGAGAAAGACCCTGTCTGAAAAAAAGAAGGGAAGGAAAGGGGAGGGGAGGGGAGAGGAAGGAAGGCTAGGAAACACTATTCTGTACATCACCCTTCGGAAACAATTTA</t>
  </si>
  <si>
    <t>chr13:41414287-41414429</t>
  </si>
  <si>
    <t>CTGCAGCACTCTTGCAAACATACTGTTTCTAAGATTTATCCATGTGTGTGTTAGTAGTTCGTTCTATTGCCGAGCAGTATTCCATTGCATGAATATACCACAGTTGTGAGTTCATTCTTCCTTTGATGAACATTTGTGTTGTT</t>
  </si>
  <si>
    <t>ENST00000421076.2</t>
  </si>
  <si>
    <t>OR7E37P</t>
  </si>
  <si>
    <t>chr13:41898534-41898696</t>
  </si>
  <si>
    <t>CAGGGCTGCAGGTGGAGCTGCCTGCCAGTCCTGCGCCATGCGCTGGCACTCCTCAGCCCTTGGGTGGTCGATGGGACTGGGCGCCGTGGAGCAGGGGGCGGCATTCGTCCGGGAGGCTCGGGCTGCACAGGAACCCACGGAGGCGGGGGAAGGCTCAGGCATG</t>
  </si>
  <si>
    <t>ENST00000379302.2</t>
  </si>
  <si>
    <t>ENSG00000102763</t>
  </si>
  <si>
    <t>VWA8</t>
  </si>
  <si>
    <t>chr13:41898696-41898858</t>
  </si>
  <si>
    <t>GGCGGGCTGCAGTCCCGAGGCCTGCCCCGCGGGAAGGCAGCTAAGGCCCGGCGAGAAATCGAGCGCAGCGCCGGTGGGCTGGCACTGCTGGGGGACCCAGTACACCCTCCACACGCCGCTGGCCCGGGTGCTAAGTCCCTCATTGCCCGGGGCCTGCAGGGCC</t>
  </si>
  <si>
    <t>chr13:42425468-42425645</t>
  </si>
  <si>
    <t>TAACCTCTGCAGACTTAAATGTCCCTGTCTGACAGCTTTGAAGGGAGCAGTGGTTCTCCCAGCACGCAGCTGGAGATCTGAGAACCGGCAGACTGCCTCTTCAAGTGGGTCCCTGACCCCTGACCCCCGAGCAGCCTAACTGGGAGGCACCCCCCAGCAGGGGCACACTGACACCTCA</t>
  </si>
  <si>
    <t>ENST00000637043.1</t>
  </si>
  <si>
    <t>ENSG00000283554</t>
  </si>
  <si>
    <t>LINC02341</t>
  </si>
  <si>
    <t>chr13:42425645-42425822</t>
  </si>
  <si>
    <t>ACACGGCAGGGTATTCCAACAGACCTGCAGCTGAGGGTCCTGTCTGTTAGAAGGAAAACTAACAAACAGAAAGGACATCCACACCAAAAACCCATCTGTACATCACCATCATCAAAGACCAAAAGTAGATAAAACCACAAAGATGGGGAAAAAACAGAACAGAAAAACTGGAAGCTCT</t>
  </si>
  <si>
    <t>chr13:43151999-43152219</t>
  </si>
  <si>
    <t>AAGCTGCAGCATCTTTCTCAACAATGGGAGCCCATTATTCTCTCGTCTTTCATAAGCGAGTTTGTGATGGGCTCTGACACACATGGCCGAAAGGGCCCTGCCTAATGCACTTTCTGATGCCAGCAGGTGCCAGTTTGATTTGTGAATACAGATGAGACATCCCTCCAGGAACTTTAGGAAATAGCATAAGGACACTTTGAGGAAGACCCATTTCCTGCAGG</t>
  </si>
  <si>
    <t>ENST00000425609.1</t>
  </si>
  <si>
    <t>LINC00400</t>
  </si>
  <si>
    <t>chr13:44413683-44413836</t>
  </si>
  <si>
    <t>CTGCCGCCCCGGGCAATGAGGGGCTTAGCACCCGGGCCAGAGGCTGCGGAGGGTGTACTGGGTCCCCCAGCAGTGCCAGCCCACCGACGCTGCGCTCGATTTCTCGCCGGGCCTCAGCTGCCTTGGCGCAGGGCAGGCCTCGGGACCTGCAGCC</t>
  </si>
  <si>
    <t>ENST00000607312.1</t>
  </si>
  <si>
    <t>ENSG00000237361</t>
  </si>
  <si>
    <t>TUSC8</t>
  </si>
  <si>
    <t>chr13:44413836-44413989</t>
  </si>
  <si>
    <t>CCGCCATGCCTGAGCCTCCCACCCCCTCCGTGGGCTCCTGTGCAGCCCGAGCCTCCCCGAGGAGCACTGCCCCCTGCTCCACGGCGCCCAGTCCCATCGACCACCCAAGGGCTGAGGAGTGAGGGCACACGGCGCGGGACTGGCAGGCAGCTCC</t>
  </si>
  <si>
    <t>chr13:44413989-44414142</t>
  </si>
  <si>
    <t>CACCTGCAGCCTCGGTGCGGGATCCACTGGGTGAAGCCAGCTGGGCTCCTGAGTCTGGTGGGGACGTGGAGAACCTTTGTGTCTAGCTCAGGGATTGTAAATACACCAATTGGCACTCCGTATCTAGCTCAAAGTTTGTAAACACACCAATCAG</t>
  </si>
  <si>
    <t>chr13:44434955-44435120</t>
  </si>
  <si>
    <t>TATTTTACATGGATCTCCCTAACTATTTACATATTCCACCTTTAAAGTTGGTTCAATGACACTTGGGGAAATCTGAATACAAACATGACTGTACAATACTTGAGTTTAACGTATAAATGATCAAGCTTTGTAAAAGTCTGTGCTTCTCTGCAGACGTTGGCCAGAA</t>
  </si>
  <si>
    <t>ENST00000496314.1</t>
  </si>
  <si>
    <t>ENSG00000102804</t>
  </si>
  <si>
    <t>TSC22D1</t>
  </si>
  <si>
    <t>chr13:44435120-44435285</t>
  </si>
  <si>
    <t>AACGCCCAAGTAAGGCTTCCTGAGACTGGGCCAGAGCCGGGCGCTGGGTCCCCGACTGAGACCAGCAGCGGGGACGTCCAAGCCACAGCGCGCCCACCGCGTCCCCGCCCCCAGGCCCCGCCCCGCGCTCGCCCGGAGCCGCCTCCTTCAGCACCGGCTGCAGCCA</t>
  </si>
  <si>
    <t>chr13:44890178-44890302</t>
  </si>
  <si>
    <t>GCCTGCAGACGCAACTTCAGGAAAACAGGCAGGAAGAAGGGAAGTTAGGCAGTTGGACTTATGCCCCAAAATTATTATACCATAGGAACCACTTGGCGATGTCACCCCAGTGGCCACTGCAGGAC</t>
  </si>
  <si>
    <t>ENST00000414562.1</t>
  </si>
  <si>
    <t>ENSG00000235097</t>
  </si>
  <si>
    <t>LINC00330</t>
  </si>
  <si>
    <t>chr13:45645481-45645645</t>
  </si>
  <si>
    <t>TTGCCCAGGCTTGCTTAGGTAAACAAAGCAGCCAGGAAGCTTGAACTGGGTGGAGCCCACCACAGCTCAAGGAGGCCTGCCTGCCTGCCTCCGTAGGCTCCACCTCTGGGGGCAGGGCACAGACAAACAAAAAGACAGCAGTAACCTCTGCAGACTTAAATGTCC</t>
  </si>
  <si>
    <t>ENST00000298738.3</t>
  </si>
  <si>
    <t>ENSG00000165837</t>
  </si>
  <si>
    <t>ERICH6B</t>
  </si>
  <si>
    <t>chr13:45645645-45645809</t>
  </si>
  <si>
    <t>CCTGTCTGACAGCTTTGAAGGGAGCAGTGGTTCTCCCAGCACGCAGCTGGAGATCTGAGAACCGGCAGACTGCCTCTTCAAGTGGGTCCCTGACCCCTGACCCCCGAGCAGCCTAACTGGGAGGCACCCCCCAGCAGGGGCACACTGACACCTCACACGGCAGGG</t>
  </si>
  <si>
    <t>chr13:45645809-45645973</t>
  </si>
  <si>
    <t>GTATTCCAACAGACCTGCAGCTGAGGGTCCTGTCTGTTAGAAGGAAAACTAACAAACAGAAAGGACATCCACACCAAAAACCCATCTGTACATCACCATCATCAAAGACCAAAAGTAGATAAAACCACAAAGATGGGGAAAAAACAGAACAGAAAAACTGGAAGC</t>
  </si>
  <si>
    <t>chr13:45668649-45668802</t>
  </si>
  <si>
    <t>CTGCAGAGTGTTTTCCAACTTGGGTTCATTCTCCCCGTCACTTTCAGGTACACCAATCAGACGTAGATTTGGTCTTTTCACATAGTCCCATATTTCTTGGAGGCTTTGTTCGTTTCTTTTTATTCTTTTTTCTCTAAACTTCCCTTGTTGCTTC</t>
  </si>
  <si>
    <t>ENST00000435067.3</t>
  </si>
  <si>
    <t>LINC01055</t>
  </si>
  <si>
    <t>chr13:45860379-45860521</t>
  </si>
  <si>
    <t>CTGCAGCCTTGCAGGGACATAGAAACTACAATTCTCAGCATACTAACACAGGAACAAAAAACCAAACACCACGTGTTCTCACTCATAAGTGGGAGTCGAGAAATGAGAACACATGGACACAGGGAGGGGCATATCACACACCA</t>
  </si>
  <si>
    <t>ENST00000400405.4</t>
  </si>
  <si>
    <t>ENSG00000215475</t>
  </si>
  <si>
    <t>SIAH3</t>
  </si>
  <si>
    <t>chr13:46292172-46292358</t>
  </si>
  <si>
    <t>TCATCATCACTATTAGGTTTATCTCCTTGTCCCCCACTCTATACAGGGCAAATGGAATTACCGCTATTTGTAGTCTTCAGCGGACACAAGTGTAAAAGATGTCCTGTGTAAGACAAATAAGTTTAAAAGTATGAAAACAAGGCCAGCTGCAGTGGTTTAAGCCTGTAATCCCAGCATTCTGAGAGGC</t>
  </si>
  <si>
    <t>ENST00000566370.1</t>
  </si>
  <si>
    <t>ENSG00000261097</t>
  </si>
  <si>
    <t>LINC00563</t>
  </si>
  <si>
    <t>chr13:46292358-46292544</t>
  </si>
  <si>
    <t>CCAAAGCAGGGGAATTGCTTGACCAGGGGTTCGAAACCAGCCTGGGCAACAAAGCAAGACCCTGTCTCTACAAAAAATAATAATAAAAAAATAGCCAGGTATAGTGGTACAGGCCTGTGGTCCCAGCTACTTGGGAGGCTGAGGCAGGAGAATTGCTTGAGCCCAGGAGGTAGAGGCTGCAGTGAGC</t>
  </si>
  <si>
    <t>chr13:46337902-46338110</t>
  </si>
  <si>
    <t>GGGGCTGCAGGAGCAAAGGGAGAATAAAGTCTCTCTCATAGCTTCCAAGAGACTTTCAAGGGCAGATAGAAAGGATCAAAGGCTGCCAAAAGTTCAGAGAGCTGTCCCCAGTAGAATAATGAGGTAAATGCAGATATCAGAGTGTAAGGAGAAGGGAGCATGTGTGTGCACGTGCAGTACGCTGAAGAATGGGCAAGATCGGGAGGGAG</t>
  </si>
  <si>
    <t>ENST00000675678.1</t>
  </si>
  <si>
    <t>ENSG00000102445</t>
  </si>
  <si>
    <t>RUBCNL</t>
  </si>
  <si>
    <t>chr13:48000931-48001083</t>
  </si>
  <si>
    <t>CTGCAGGAGCAGCCACGGCCGGGCCGCCGGGGATCCTCGCGGACTAAGGGCTGGGTCAGAGCCGCGCAAACATGGGCTCGCTCGTAGTCCTGGCGAGCAGCACTCCCAGGCAAGTCGCCCGAGGGCCTTGCAGGGCACCCAGAAAATGTCACT</t>
  </si>
  <si>
    <t>ENST00000642944.1</t>
  </si>
  <si>
    <t>ENSG00000136143</t>
  </si>
  <si>
    <t>SUCLA2</t>
  </si>
  <si>
    <t>chr13:48001196-48001372</t>
  </si>
  <si>
    <t>TGGGCCGTCCGAGGCCGGTGGTTCCGAAGGGTGGCCACGGCCACTAGCCTGCCGTAGAACATGGAGGCCGCCATTTCTGAGTCGGACCCCGTCCCCTCGGCGCCGCGCGCAGGCGCACAGGCGACAGGCGGCCCAAGGCGCAGCCTCTCTGCAGCGCTCACCTACGCCCCGCCTCGC</t>
  </si>
  <si>
    <t>ENST00000643584.1</t>
  </si>
  <si>
    <t>chr13:48466133-48466308</t>
  </si>
  <si>
    <t>AACCTCTGCAGACTTAAGTGTCCCTGTCTGACAGCTTTGAAGAGAGCAGTGGTTCTCCCAGCACGCAGCTGGAGATCTGAGAACGGGCAGACTGCCTCCTCAAGTGGGTCCCTGACCCCTGACCCCCGAGCAGCCTAACTGGGAGGCACCCCCCAGCAGGGGCACACTGACACCTC</t>
  </si>
  <si>
    <t>ENST00000531171.5</t>
  </si>
  <si>
    <t>ENSG00000139687</t>
  </si>
  <si>
    <t>RB1</t>
  </si>
  <si>
    <t>chr13:48466308-48466483</t>
  </si>
  <si>
    <t>CACAAGGCAGGGTATTCCAACAGACCTGCAGCTGAGGGTCCTGTCTGTTAGAAGGAAAACTAACAACCAGAAAGGACATCTACACCGAAAACCCATCTGTACATCACCATCATCAAAGACCAAAAGTAGATAAAACCACAAAGATGGGGAAAAAACAGAACAGAAAAACTGGAAAC</t>
  </si>
  <si>
    <t>chr13:49157607-49157767</t>
  </si>
  <si>
    <t>GAGTTTCCACTTTTTCTGTTCTGTTTTTTCCCCATCTTTGTGGTTTTATCTACTTTTGGTCTTTGATGATGGTGATGTACAGATGGGTTTTTGGTGTGGATGTCCTTTCTGTTTGTTAGTTTTCCTTCTAACAGACAGGACCCTCAGCTGCAGGTCTGTTG</t>
  </si>
  <si>
    <t>ENST00000497644.1</t>
  </si>
  <si>
    <t>ENSG00000102531</t>
  </si>
  <si>
    <t>FNDC3A</t>
  </si>
  <si>
    <t>chr13:49157767-49157927</t>
  </si>
  <si>
    <t>GGAATACCCTGCCGTGTGAGGTGTCAGTGTGCCCCTGCTGGGGGGTGCCTCCCAGTTAGGCTGCTCGGGGGTCAGGGGTCAGGGACCCACTTGAGGAGGCAGTCTGCCCGTTCTCAGATCTCCAGCTGCGTGCTGGGAGAACCACTGCTCTCTTCAAAGCT</t>
  </si>
  <si>
    <t>chr13:49157927-49158087</t>
  </si>
  <si>
    <t>TGTCAGACAGGGACATTTAAGTCTGCAGAGGTTACTGCTGTCTTTTTGTTTGTCTGTGCCCTGCCCCCAGAGGTGGAGCCTACAGAGGCAGGCAGGCTTCCTGGAGCTGTGGTGGGCTCCACTCAGTTCGAGCTTCCCGGCTGCTTTGTTTACCTAAGCAA</t>
  </si>
  <si>
    <t>chr13:50185533-50185676</t>
  </si>
  <si>
    <t>ENST00000484529.5</t>
  </si>
  <si>
    <t>ENSG00000176124</t>
  </si>
  <si>
    <t>DLEU1</t>
  </si>
  <si>
    <t>chr13:50185676-50185819</t>
  </si>
  <si>
    <t>TGCGTGCTGGGAGAACCACTGCTCTCTTCAAAGCTGTCAGACAGGGACATTTAAGTCTGCAGAGGTTACTGCTGCCTTTTTGTTTGTCTGTGCCCTGCCCCCAGAGGTGGAGCCTACAGAGGCAGGCAGGCCTCCTTGAGCTGT</t>
  </si>
  <si>
    <t>chr13:50753120-50753272</t>
  </si>
  <si>
    <t>TGCTGATTGGTGTGTTTACAAACCTTGAGCTAGATACAGAGTGCCGATTGGTGTATTTACAATCCCTTAGCTAGACATAAAGGTTCTCCACATCCCCACCAGACTCAGGAGCCCAGCTGGATTCACCCAGTGGATCCCGCACCAGGGCTGCAG</t>
  </si>
  <si>
    <t>ENST00000668174.1</t>
  </si>
  <si>
    <t>LOC107984567</t>
  </si>
  <si>
    <t>chr13:50753272-50753424</t>
  </si>
  <si>
    <t>GGTGGAGCTGCCTGCCAGTCCCACGCCATGCACCTGCACTCCTCAGCCCTTGCGTGGTCAATGGGACTGGGCGCCCTGGAGCAGGGGGCGGCGCTCGTTGGGGAGGCTCGGGCTGCACAGGAGCACACGGAGGGGGTGGGAGGCTCAGGCATG</t>
  </si>
  <si>
    <t>chr13:50753424-50753576</t>
  </si>
  <si>
    <t>GGCGGGCTGCAGGCCCCGAGCCCTGCCCCGTGGGAAGGCAGCTAAGGCCTGGCAAGAAATTGAGCACAGCACTGGTGGGCCGGCTCTGCTGGGGGACCCAGTACATCCTCCACAGCCGCTGGCCCGGTTGCTAAGCCCCTCATTGCCCGGGGC</t>
  </si>
  <si>
    <t>chr13:51019136-51019347</t>
  </si>
  <si>
    <t>CTGCAGCCAAAATCGGATTTATAAAACTCATCCTGTCACTTCCATAATAAGAGAAGAAACTTCAATGAATTCTCACTGCCTACAAAAGACAATTTCCTTTTCCCTAATAGTCCAAATTCATCACTGCATCACCTGAACCCCACCCTACCCACTCAGCGTCACCAGACCCCACTTTTCCACATACCCCACGCTCTGGGAACATGCCCCATGGT</t>
  </si>
  <si>
    <t>ENST00000485590.1</t>
  </si>
  <si>
    <t>ENSG00000123201</t>
  </si>
  <si>
    <t>GUCY1B2</t>
  </si>
  <si>
    <t>chr13:51584011-51584201</t>
  </si>
  <si>
    <t>CTTCCTGCAGGCCTCTTCTCTTTCCGGTCTTGCTGAGGCGCTCCTTTCCCCGCCCCACCTCCGCCCTCTTTTCAGGGAATTTCGAAGGGGCGTGGCGTCTGGCAAGCGCGTCCCCAGGGGTGTGTATACGCGCGTTCACGGGAGGTTAAAGAGGGAGGAGCCTAACCCTTGGGTGTGTAAGGCAGAGAGAA</t>
  </si>
  <si>
    <t>ENST00000612477.1</t>
  </si>
  <si>
    <t>ENSG00000139668</t>
  </si>
  <si>
    <t>WDFY2</t>
  </si>
  <si>
    <t>chr13:51584201-51584391</t>
  </si>
  <si>
    <t>AGACCGCGAGGAACGGAAAGCGCATGCGTCCTAGTGGTGCTGCAGCGCCCGGGGAGTCGCGGAGGGGAGGGGTGAAAATGGGCTTGCGGGACTGACGCACGCGCATTGGGATACCAGATCCCCGCCTCCTGCTCCAGGTTTCCCCTCCTCCTTCACCACCCTCCCGGAAGTGGAGCCGCCCTCGCGCCCAC</t>
  </si>
  <si>
    <t>chr13:51747607-51747847</t>
  </si>
  <si>
    <t>CTGCAGCCTCAGCCTTTCAGGCTCAAGTGATCCTCTGATCTCAGCCTCCCTAGTAGCTGGGACTACAGGCATGTACCACCACATCTGACTGAGTTTTTAATTTTTGTAGAGACAGGGTCTCACCATGCTGCCCAGGCTGGTCTCAAACTTCTTGGCTCAAGCAGTCCTTCTGCCTCAGCCTCCCAAAGTGCTGGAATTACAGGCATGAGCCACTGCGCCTCACCACATTTCTCTTTTTGTA</t>
  </si>
  <si>
    <t>ENST00000460145.2</t>
  </si>
  <si>
    <t>chr13:52095995-52096284</t>
  </si>
  <si>
    <t>TCATGAGATCTGGTTGTTCAAAAGTTTGTAGCGGCTACCCCTTCACTCTTTTCCTCCTGCATGTAAGATGAGCCTGCCTCCCCTTCTGCTATGATTATAAATTTCCTGAGGCCTCCCCAGCCATACTTCCTGTACAGCCTGCAGAACTGTGAGCCAATTAAATGTATTTTCTTTATAAATTACCCAGTCTCAGGTGTTCTTTATAGCAGTATGAGAATGGACTAACACAGTACATTGATACCAGGAGTGGGGTATTGTATAAAGATACCTGAAAATGTGAAAGTGACTTT</t>
  </si>
  <si>
    <t>ENST00000465811.7</t>
  </si>
  <si>
    <t>ENSG00000197168</t>
  </si>
  <si>
    <t>NEK5</t>
  </si>
  <si>
    <t>chr13:52885747-52885889</t>
  </si>
  <si>
    <t>AGACCACCCATCAATTGTAAAGCAGTACAGAGAGGAATTGGATCTGTTAGGAATGCCTTTGACTGCAAGTCACAGAAAACCTTACTTCAGGAAATAATGAGTATTTTTTTTTCCATTCAGTAGACCAGGATAGGTGATCTGCA</t>
  </si>
  <si>
    <t>ENST00000338862.5</t>
  </si>
  <si>
    <t>ENSG00000136099</t>
  </si>
  <si>
    <t>PCDH8</t>
  </si>
  <si>
    <t>chr13:53395622-53395764</t>
  </si>
  <si>
    <t>CTGCAGGAAGTGGAAAGAAAGCATGGAGGAGACACATTCGCTCTTATAAACTCTAGGTTGAATTGGCACAAACCACTTCTACTGTTCCCAGAAATATAACTGATTAGTTATTTATGCATGCTCTGGGAAATTATCCTTAGTAT</t>
  </si>
  <si>
    <t>ENST00000660057.1</t>
  </si>
  <si>
    <t>LINC01065</t>
  </si>
  <si>
    <t>chr13:54799537-54799698</t>
  </si>
  <si>
    <t>CGCTGATTGGTGCGTTTACAAACCTTGAGCTAGATACAGAGTGCCAATTGGTGTATTTACAATCCCTTAGCTAGACATAAAGGTTCTCCAAGTCCCTACCAGACTCAGGAGCCCAGCTGGCTTCACCCAGTGGATCCCCCACAGGGCTGCAGGTGGAGCTGC</t>
  </si>
  <si>
    <t>ENST00000583098.1</t>
  </si>
  <si>
    <t>ENSG00000264387</t>
  </si>
  <si>
    <t>MIR5007</t>
  </si>
  <si>
    <t>chr13:54799698-54799859</t>
  </si>
  <si>
    <t>CCTGCCAGTTCCCGGCCGTGTGCCCGCACTCCTCAGCGCTTGGGTGTCGATGGGACTGGGCCCATGGAGTAGGGGGCGGCGCTCGTCTGGGAGGCTCGGGCCACACAGGAGCCCACGGAGGTTGGGGGAGGCTCAGGCATGGCGGGCTGCAGGTCCCGAGCC</t>
  </si>
  <si>
    <t>chr13:57632164-57632454</t>
  </si>
  <si>
    <t>TATCATCTCTCCCAGACGAGATTTCCTTCTTATCGCCTGCCTCATCGCTCAAGTTTGAGCCTCCCGAAGTCCGGGCGGGAGAGACGAAACCCCTGGCTCACCCCCAGCCGCAGGAAGCCACCGCCTTGCTCCAAGCCCCTGCAGCTCTGCTGCACCGCAGCTTCTCACCCAGTGCGGATGCTGTAGATCAACAGGTTCAGGGAACTTGAGCAGAATAAGGAGAGACCACCGGGTGCCGCAGCTCGGGTGCAGAGGGAAAAAAGGACCCATAGACTTGTGGCTCGCGTCGCG</t>
  </si>
  <si>
    <t>ENST00000484979.5</t>
  </si>
  <si>
    <t>ENSG00000118946</t>
  </si>
  <si>
    <t>PCDH17</t>
  </si>
  <si>
    <t>chr13:57632519-57632680</t>
  </si>
  <si>
    <t>GCTCCTGCCCCCACCTTACAGGTCTGGGATGTACCTTTCCATCTGTTGCTGCTTTCTTCTATGGGCCCCTGCCCTCACTCTCAAGAACCTCAACTACTCCGTGCCGGAGGAGCAAGGGGCCGGCACGGTGATCGGGAACATCGGCAGGGATGCTCGACTGCA</t>
  </si>
  <si>
    <t>chr13:58714272-58714457</t>
  </si>
  <si>
    <t>CACCGGCGCTGCGCTCGATTTCTCGCCGGGCCTTGGCTGCCTTCCCACGGGGCAGGGCTCAGGACCTGCAGCCCGCCATGCCTGAGCCTCCCACCCCCTCCGTGGGCTCCTGTGCAGCCCGAGCCTCCCTGACGAGCGCCAGCCCCTGCTCCACGGCGCCCAGTCCCATCGACCACCCAAGGGCTG</t>
  </si>
  <si>
    <t>ENST00000454780.2</t>
  </si>
  <si>
    <t>ENSG00000232954</t>
  </si>
  <si>
    <t>LINC00374</t>
  </si>
  <si>
    <t>chr13:58714457-58714642</t>
  </si>
  <si>
    <t>GAGGAATGCGAGCGCACGGCGCAGGACTGGCAGGCAGCTCCACCTGCAGCCCCGGTGCGGGATCCACTAGGTGAAGCCAGCTGGGCTCCTGAGTCTGGTGGGGACGTGGAGAGTCTTTATATCTAGCTCAGGGATTGTAAATACACCAATCAGCACCCTGTGTTTAGCTCAAGGTTTGTGCCAATC</t>
  </si>
  <si>
    <t>chr13:59190242-59190393</t>
  </si>
  <si>
    <t>ATATAATGCATATCTATCAATTTATATATTTAAACATATAGTACTATGTAAATAAAATACCAATTGGGATATCTTTCTGGCTCCAAGGGGCTACTAACTGGTGCAGAAATATGGGAATGACTCACAGTTTAAAAGATGCTAAGTTATCTGCA</t>
  </si>
  <si>
    <t>ENST00000666115.1</t>
  </si>
  <si>
    <t>ENSG00000288015</t>
  </si>
  <si>
    <t>LOC105370224</t>
  </si>
  <si>
    <t>chr13:59680860-59681007</t>
  </si>
  <si>
    <t>AATAATGGAATCTAGAAACCTTTGCAATTGATGGAATCTCATGATACGAAAAGACCGCTGTCTGGAGTAGAACACGGAAGCAATGTGTTCTGTAGTTTTACCAAACACATTTGGTAATGCAACTCTTACGAACCTTCCGATCTGAATC</t>
  </si>
  <si>
    <t>ENST00000470420.1</t>
  </si>
  <si>
    <t>ENSG00000139734</t>
  </si>
  <si>
    <t>DIAPH3</t>
  </si>
  <si>
    <t>chr13:59681276-59681418</t>
  </si>
  <si>
    <t>GCCTGGGCAATATAGTAAGACTCCGTCTCTACAAAAAATTAAGAGAAATAATTAGCCAGGGCATGGTGGCACACACCTGTAGTCCTAGCTACTTGGAAGGCTGAGGTGGGAGGATCACTCAAGCCTGGGAGGTTGAGGCTGCA</t>
  </si>
  <si>
    <t>chr13:61146138-61146284</t>
  </si>
  <si>
    <t>GTGGTTTCTGGCATCTCCAAGCTTCCAGCCACCACCATGTTACCTAGTGCCCACAGTGGAAGCCGCTTGCAATATGCCTGGTTTAGCCACAGCCTCACAGGGAGCTGGCACCCATGCCTGCACCTGGAACTGCCTGCCCCACTGCAG</t>
  </si>
  <si>
    <t>ENST00000578032.1</t>
  </si>
  <si>
    <t>ENSG00000266663</t>
  </si>
  <si>
    <t>MIR3169</t>
  </si>
  <si>
    <t>chr13:64077479-64077634</t>
  </si>
  <si>
    <t>GGATCCTGCACCGGGGCTGCAGGTGTAGCTGCCTTCCACTCCCGTGCCGTGCGCCCGCACTCCTCATCCCTTGAGTGGTCGATGGGACTGGGCGCCGTGGATCAGGGGACGGACGGCACTCGTTGGGGAGGCTGGGCCGCACAGGAGCCCACGGAC</t>
  </si>
  <si>
    <t>ENST00000650541.1</t>
  </si>
  <si>
    <t>ENSG00000227674</t>
  </si>
  <si>
    <t>LINC00355</t>
  </si>
  <si>
    <t>chr13:64077634-64077789</t>
  </si>
  <si>
    <t>CGGAGGGGAGGCTCAGGCATGGCGGGCTGCAGGTCCCGAGCCCTGCCCCATGGGAAGGCAGCTAAGGCCCGGAGAGAAATTGAGCACAGCAGCTGCTGGCCCAGGTGCTAAGCCCCTCACTGCCCGGGGCCGGTGGGGCCGGCCGGCCGCTCCAAG</t>
  </si>
  <si>
    <t>chr13:65388059-65388236</t>
  </si>
  <si>
    <t>CTTCAGTGGGTGCAAGTTTCAAGTCTTGGTAGCTTCCACACGGTGTTGATCCTGAGGGTGCACAGAAGTCAAGAATTGGGGTTTGGGAACCTCTGCCTATATTTCACAGGATGTATGGAAATGCCTGGATGCCCAGGCAGAAGTTTGCTGCAGGGGCCGGGCCCTCATGGAGAACCCC</t>
  </si>
  <si>
    <t>ENST00000437777.2</t>
  </si>
  <si>
    <t>LINC01052</t>
  </si>
  <si>
    <t>chr13:65388236-65388413</t>
  </si>
  <si>
    <t>CTACTAGGGCAGTGTGGAAGGGAAATGTTGGGTTGAAGCCCCCACAAGAGTCCCCACTGTGGCACTGCCTAGTGGAGCTGTGAGAAAAGGGCCACCATCCTCCAGACCCCAGAATGCTAGATCTACCACCAGCTTGCACTGTGTGCCTGGAAAAGCTGCAGACACTTAATGCCAGCCC</t>
  </si>
  <si>
    <t>chr13:66047751-66047893</t>
  </si>
  <si>
    <t>AGTGTCTGCAGCTCTTCCAGGTGCATGGTGCAAGCTGTTAGTGGATCTACCATTCTGGGGTCTGGAGGACAGTGGGCCTCTTCTCACAGCTCCACTAGGCAGTGCCTCAATAGGGACTCTGTGTGCAGGCTCTGACCCCTCAT</t>
  </si>
  <si>
    <t>ENST00000579776.1</t>
  </si>
  <si>
    <t>ENSG00000263581</t>
  </si>
  <si>
    <t>MIR548X2</t>
  </si>
  <si>
    <t>chr13:66047893-66048035</t>
  </si>
  <si>
    <t>TTTCACTTCTGCACCGTCCTAGCAGGGGTTCTCCATGAGGGCCCCGCCCCTGCAGCAAATGTTTGCCTGGGCATCCAGGCACGTCCATACAGCCTCTGAAATCTAGCGGGAGGTTTCCAAACCCCAATTCTTGACTTCTGTGC</t>
  </si>
  <si>
    <t>chr13:69234628-69234770</t>
  </si>
  <si>
    <t>CTGCAGTCTGGTAGATGGTGCTTAAGAGTGAGGGCCAACACACAGGCTCTCACTCAGCCATGCTTACACTTTTTGTATTTCAGTGCATCTGCAACAGTGCTCTGGGGAGGAGACAAAAGAGGACAAGAGAAGACTCGCTCTCC</t>
  </si>
  <si>
    <t>ENST00000433664.1</t>
  </si>
  <si>
    <t>ENSG00000235221</t>
  </si>
  <si>
    <t>LINC00383</t>
  </si>
  <si>
    <t>chr13:69235567-69235763</t>
  </si>
  <si>
    <t>AGGGGTGCAGGGATCAGAAGCACCTCAGTCCCATAGCGATGGTGGCCCTGCTCTCTCTTAGCTTGGCAGAGAGCAGGAGCTGCGCCCGCTCAGTGAAAGATGGAGTGAAAGATGGGTATGGGTGCCTATTGCATTTCACTGCAGTTAAACAGTGAAGCCTTCTAGGCTGTGCGTAGATTCAAGCTTGCCTCTACTTG</t>
  </si>
  <si>
    <t>chr13:69984156-69984298</t>
  </si>
  <si>
    <t>GGGAATGGTATAGGAGTTAAAAAGAAATTATTTAGGCAGATAGTGAGGGTACGGATGTCCTTGGTAAGGTTTCTCTTTTAATAAAAAGCAGCCCCCAAATCATTTCTTTTCTGAAAAAAAGCAGCCTTTAAAATCGAGCTGCA</t>
  </si>
  <si>
    <t>ENST00000414504.6</t>
  </si>
  <si>
    <t>ATXN8OS</t>
  </si>
  <si>
    <t>chr13:72606987-72607129</t>
  </si>
  <si>
    <t>CTGCAGTAGTAAGCAGTTCATTTAAAATTTGGGGACCTAAGAGACTAAACAGGAAGTCAGAGGAGCCGTATGCTATGGAACTGCTAAACCAACAAAGGATAAATTCAGGAGCTTGTCGGAGAACTCTGTACATACAATACCCA</t>
  </si>
  <si>
    <t>ENST00000377818.4</t>
  </si>
  <si>
    <t>ENSG00000204899</t>
  </si>
  <si>
    <t>MZT1</t>
  </si>
  <si>
    <t>chr13:73121849-73122138</t>
  </si>
  <si>
    <t>TTAGATTACTTTGTTTCTACTTTCAATCTCTCTTTTTTCTTTTCCTTCTTTTTATTGTATTTTATTTTTATTTATTTATTTATTTTTTTTGAGACTTAGTTTCACTCCTGTTTCCAGGCTGGAGTGCAATGACGTGATCTCGGCTCATTGCAGTTCAAGCAATTCACCTGCCTCCTGAGTTCAAGCGATTTGCCTGCCTCAGCCTCCCAAGTAGCTGGGATTACAGGCATATACCACTACGCCCGGCTAATTCTGTACTTTTAGTAGAGACAGGGTTTCACTGTGTTGGT</t>
  </si>
  <si>
    <t>ENST00000464404.2</t>
  </si>
  <si>
    <t>ENSG00000102554</t>
  </si>
  <si>
    <t>KLF5</t>
  </si>
  <si>
    <t>chr13:73641114-73641287</t>
  </si>
  <si>
    <t>ENST00000452852.2</t>
  </si>
  <si>
    <t>LINC00393</t>
  </si>
  <si>
    <t>chr13:73641287-73641460</t>
  </si>
  <si>
    <t>CACGGCAGGGTATTCCAACAGACCTGCAGCTGAGGGTCCTGTTAGAAGGAAAACTAACAAACAGAAAGGACATCCACACCAAAAACCCATCTGTACATCACCATCATCAAAGACCAAAAGTAGATAAAACCACAAAGATGGGGAAAAAACAGAACAGAAAAACTGGAAACTCTA</t>
  </si>
  <si>
    <t>chr13:74135297-74135510</t>
  </si>
  <si>
    <t>ATCTGCAGACCCCCGCGGGGCCCGGGGGCGGCGGGGAAGGGAGTCCAGCTCCACTGCCCCACGCCCAGAGCGGAGCCCCAAGAAGCGGACGGCCCGGAGCCGAGTCCTTGACGCTCTCCCCGGCAGCCCCTCCCTCCCCGCCTCCGCGCCCCGGGGAGCGGATCCGCGGGATTGTGGGGCGGGAGAGGGAGGAGGCGGCCGGGCGGCCCTGCAG</t>
  </si>
  <si>
    <t>ENST00000377669.7</t>
  </si>
  <si>
    <t>ENSG00000118922</t>
  </si>
  <si>
    <t>KLF12</t>
  </si>
  <si>
    <t>chr13:76617911-76618087</t>
  </si>
  <si>
    <t>ENST00000664628.1</t>
  </si>
  <si>
    <t>LOC105370266</t>
  </si>
  <si>
    <t>chr13:76618087-76618263</t>
  </si>
  <si>
    <t>chr13:79570298-79570440</t>
  </si>
  <si>
    <t>CTGCAGCCTCCAATTCCTGGGCTCAAGGAATCCTCCTGCCTCAGCCTCCTGAGCTGCTAGGACTATAGATGTTCACCACCACGCCTGGCTAATTAATTTTTGTAGAGATGGGGTCTTGAACTCCCAGCCTGAAGCAATCCTCC</t>
  </si>
  <si>
    <t>ENST00000450187.2</t>
  </si>
  <si>
    <t>ENSG00000227676</t>
  </si>
  <si>
    <t>LINC01068</t>
  </si>
  <si>
    <t>chr13:81748255-81748390</t>
  </si>
  <si>
    <t>GGAAATTCAAACCAATGGCAAAGAAGTTAAAAGCTTTGAAAAAAAAATTAGACGAATGGATAACTAGAATAACCAATGCAGAGAAGTCCTTAAAGGACCTGATGGAGCTGAAAACCAAGGCACGAGAGCTACGTGA</t>
  </si>
  <si>
    <t>ENST00000458480.2</t>
  </si>
  <si>
    <t>LOC105370281</t>
  </si>
  <si>
    <t>chr13:81748467-81748621</t>
  </si>
  <si>
    <t>ATGAAGCAAGAAGAGGAGTTTAGAGAAAAAAGAATAAAAAGAAATGAACAAAGCCTCCAAGAAATATGGGACTATGTGAAAAGACCAAATCTACGTCTGATTGGTGTACCGGAAAGTGACGGGGAGAATGGAACCAAGTTGGAAAACAATCTGCA</t>
  </si>
  <si>
    <t>chr13:82164901-82165043</t>
  </si>
  <si>
    <t>CTGGGGCTGCAGGTGGAGCTGCCTGCTAGTCCCGTGCGGTGTACCCACACTCCTCAGCCCTTGGGTGGTCAACGGGACTGGGCGCCGTGGAGCAGGGGGCGGCGCTCATCAGGGAGGCTCGGGCTGCACAGGAGCCCACGGAG</t>
  </si>
  <si>
    <t>chr13:82165043-82165185</t>
  </si>
  <si>
    <t>GGGGCTGGGGGGAGGCTCAGGCATGGCGGGCTGCAAGTCCCGAGCCCTGCCCCTCGGGAAGGCAGCTAAGGCCCCCCGAGAAATCGAGCGCTGCGCCGGTGGGCCGGCACTGCTGGGGGACCCAGTACACCCTCCGCAGCCGC</t>
  </si>
  <si>
    <t>chr13:82389517-82389668</t>
  </si>
  <si>
    <t>CTGCAGGACTTAGTTCTGCTCAGGATGTTAATCATTCCTTTGTCTGGTATATCCCTGTTGTCTACACTACCTACCCATTAGTAACTTAGTAGCTGTCTTGGTTATCACATCAACTGTCTCAGTATTGCAGTGCTTGTGTTTGAGTAACACTT</t>
  </si>
  <si>
    <t>chr13:83122017-83122182</t>
  </si>
  <si>
    <t>TATCTGGGCTGACACAAGACCTGCAGTTCGCTAGCATAATTACACATAGCTCTGTGTGATCCAGACACACAGGAAGTTATTCCCAAGGGAACAGCCAAGCCAGCCGAGTGGATCATATAAAAGGGACTTCCCAACTTCATCTGTAAATGTCATGTGAGACACTGCA</t>
  </si>
  <si>
    <t>ENST00000377084.3</t>
  </si>
  <si>
    <t>ENSG00000178235</t>
  </si>
  <si>
    <t>SLITRK1</t>
  </si>
  <si>
    <t>chr13:83154310-83154452</t>
  </si>
  <si>
    <t>CTGCAGAAGCAATACAATATCTAATAAAGCAACTTTACAAAATACATACAGTTATATGAAAGCACATTTTTTGCCCCTTAAAATGCAACATACACAGATATATTTACAAGAAAAATTACTCTAAGTCTTTATAGACTAGATGA</t>
  </si>
  <si>
    <t>chr13:88506443-88506625</t>
  </si>
  <si>
    <t>TTTCAGAGGATGCAGGCCCAAAGCCTTGGCAGTTTTCACATGGTGTTGGTCCTACAGGTGCACAGAAGACAAGAATTGAGGTTTGAGAACCTCCACTTAGGTTTCAGAGGATATATGGAAGTTCCTGGATGTTCAGGCAGAAGTCTTCTGCAGTGATGGTGTCCTCATGGAAAACCTCTGCTA</t>
  </si>
  <si>
    <t>ENST00000658219.1</t>
  </si>
  <si>
    <t>LINC00433</t>
  </si>
  <si>
    <t>chr13:88506625-88506807</t>
  </si>
  <si>
    <t>AGGGCAGTGCAGAAGGAAAACCTGGGTTAGAGCCCCCCCACAGAATCCCCACTGGAGCACTGCCTAGTGGAGCTGTGAGAAGAGGGCCACCATCCTCCAGACCCCAGAATGGTACATCCACTGACAGCTTGCACCATGTGCCTGGAAAACCTGCAGACACTCAATGACAGTTGTGAAAGCAGC</t>
  </si>
  <si>
    <t>chr13:90032784-90032936</t>
  </si>
  <si>
    <t>CTGCAGGAGTGAAGAGTGGCGACCCTTCTGGAGGCCCAGACCTTAGGATTCCCTGAGCCAAAGCTGTTTCACTATAGTCCTCCCACCCTCCTCCAGGGTTGGGTGGCCACCCCACATGATGGAAAGCAGTTGTCAGGCCAGACCAGGAGCCAC</t>
  </si>
  <si>
    <t>ENST00000654320.1</t>
  </si>
  <si>
    <t>ENSG00000261446</t>
  </si>
  <si>
    <t>LINC00559</t>
  </si>
  <si>
    <t>chr13:90348648-90348829</t>
  </si>
  <si>
    <t>GCTGCAGTTCCGGGTGGGCGTGGGCTTGGCGGCCCGCACTCGGAGCAGCCGGCCGGCCCTGCTGGCCCTGGGCAATGAGGGGTTTAGCACCCTGGCTAGTGGCTGCGGAGGGTGTACTGGGTCCCCCAGCAGTGCCAGCCCACCCGCGCTGCGCTCGATTTCTCGCCGGGCCTTAGCTGCCT</t>
  </si>
  <si>
    <t>ENST00000638396.1</t>
  </si>
  <si>
    <t>ENSG00000283783</t>
  </si>
  <si>
    <t>MIR622</t>
  </si>
  <si>
    <t>chr13:90348829-90349010</t>
  </si>
  <si>
    <t>TTCCCGCGGGGCAGGGCTGGGGACCTGCAGCCCGCCATGCCTGAGCCTCCCCCCAACCCCGTGGGCTCCTGTGCGGCCCGAGCCTCCCCCATGAGCGCCGCCCCCTGCTCCAGGGCGCCCAGTCCCATCGACCACCCAAGGGCTGAAGAGTGCGGGCACATGGCGCGGGACTGGCAGGCAGT</t>
  </si>
  <si>
    <t>chr13:91301722-91301877</t>
  </si>
  <si>
    <t>ACTGCAGCCTCAACCACCTGGGCTCAAGCCATCTCCCATCTCAGCCTCCTGAATAGTTGAGACTACAGGCACTCACCACCACATGCCTGGGTACTTTTTTTTTTTTTTAAGTAGAGATGAGGTCTCACTATGCTGCCCAGGCTGATCTCAAACTCC</t>
  </si>
  <si>
    <t>ENST00000582141.5</t>
  </si>
  <si>
    <t>ENSG00000215417</t>
  </si>
  <si>
    <t>MIR17HG</t>
  </si>
  <si>
    <t>chr13:91301948-91302237</t>
  </si>
  <si>
    <t>CCTAAATCAATTCTTTATTAAGCACTTAAGCTACTGAGTGGTATCATCAAAATAATAATCACAATGATAACAGCTAATATCTAAATAGTGCTTACTATATTCCAAGAACTCTTCTAATGTGTATCCTCAGCCAAATTTCAAGATTATCTGCAGAAACTACGTATTTCAATATTTAAAATATATATACATATATCAAGTGTAGGTGTACATTCAGGAGAGTTTTACCTCCATAATTCTGTTTCACTGATGAAATAACCTAGGCCCAAAATAGGAAGTGAAATAATCAAAAC</t>
  </si>
  <si>
    <t>chr13:92690653-92690814</t>
  </si>
  <si>
    <t>CAGTTTCCAGTTTTTCTGTTCTGTTTTTTCCCCATCTTTGTGGTTTTATCTACTTTTGGTCTTTGATGATGGTGATGTACAGATGGGTTTTTGGTGTAGATGTCCTTTCTGGTTGTTAGTTTTCCTTCTAACAGACAGGACCCTCAGCTGCAGGTCTGTTGG</t>
  </si>
  <si>
    <t>ENST00000662499.1</t>
  </si>
  <si>
    <t>LOC105370315</t>
  </si>
  <si>
    <t>chr13:92690814-92690975</t>
  </si>
  <si>
    <t>GAATACCCTGCCGTGTGAGGTGTCAGTGTGCCCCTGCTGGGGGGTGCCTCCCAGTTAGGCTGCTCAGGGGTCAGGGGTCAGGGACCCACTTGAGGAGGCAGTCTGCCCATTCTCAGATCTCCAGCTGAGTGCTGGGAGAACCACTGCTCTCTTCAAAGCTGT</t>
  </si>
  <si>
    <t>chr13:92690975-92691136</t>
  </si>
  <si>
    <t>TCAGACAGGGACACTTAAGTCTGCAGAGGTTACTGCTGTCTTTTTGTTTGTCTGTGCCCTGCCCCCAGAGGTGGAGCCTACAGAGGCAGGCAGGCCTCCTTGAGCTGTGGTGGGCTCCACCCAGTTCGAGCTTCCAGGCTGCTTTGTTTACCTAAGCAAGCC</t>
  </si>
  <si>
    <t>chr13:92752923-92753098</t>
  </si>
  <si>
    <t>ACCATTGCCCAGGCTTGCTTAGGCAAACAAAGCAGCCAGGAAGCTCGAACTGGGTGGAGCCCACCACAGCTCAGGGAGGCCTGCCTGCCTCTGTAGGCTCCACCTCTGGGGGCAGGGCACAGACAAACAAAAAGACAGCAGTAACCTCTGCAGACTTAAATGTCCCTCTGACAGCT</t>
  </si>
  <si>
    <t>ENST00000419288.1</t>
  </si>
  <si>
    <t>ENSG00000235984</t>
  </si>
  <si>
    <t>GPC5-AS1</t>
  </si>
  <si>
    <t>chr13:92753098-92753273</t>
  </si>
  <si>
    <t>TTTGAAGAGAGCAGTGGTTCTCCCAGCACTCAGCTGGAGATCTGAGAATGGGCAGACTGCCTCCTAAAGTGGGTCCCTGACCCCTGACCCCCGAGCAGCCTAACTGGGAGGCACCCCCCAGCAGGGGCACACTGACACCTCACACGGCAGGGTACTCCAACAGACCTGCAGCTGAG</t>
  </si>
  <si>
    <t>chr13:93454616-93454763</t>
  </si>
  <si>
    <t>ACAAACCTTGAGCTAGAGACAGAGTGCTCATTGGTGTATTTACAATCCCTGAGCTAGACATAAAGGTTCTCCAAGGCCCCACCAGACTCAGGAGCCCAGCTGGCTTCACCCAGTGGATCCCGCACCCGGGCTGCAGGTGGAGCTGCCT</t>
  </si>
  <si>
    <t>ENST00000377047.9</t>
  </si>
  <si>
    <t>ENSG00000183098</t>
  </si>
  <si>
    <t>GPC6</t>
  </si>
  <si>
    <t>chr13:93454763-93454910</t>
  </si>
  <si>
    <t>TGCCAGTCCCGCGCCCTGCGCCTGCACTCCTCGGCCCTTGAGTGGTCGATGGGAGTGGGCGCCCTGGAGCAGGGGGTGGAGCTGTCGAGGAGGCTTGGGCCGCACAGGAGCCCATGGAGGGGGTGGGAGGCTCAGGCATGGCGGGCTG</t>
  </si>
  <si>
    <t>chr13:93454910-93455057</t>
  </si>
  <si>
    <t>GCAGGTCCCGAGCCCTGTCCCGCAGGAAGGCAGCCAAGGCCTGGTGAGAAATCGAGCGCAGCGTCGGTGGGTTGGCACTGCTGGGGGACCCAGTACACCCTCCGCAGCCTCTGGCCCGGGTGCTAAGCCCCTTATTGCCCGGAGCCGG</t>
  </si>
  <si>
    <t>chr13:93495606-93495771</t>
  </si>
  <si>
    <t>TTTAGAGTTTCCAGTTTTTCTGTTCTGTTTTTTCCCCATCTTTGTGGTTTTATCTACTTTTGGTCTTTGATGATGGTGATGTACAGATGGGTTTTCGGTGTGGATGTCCTTTCTGTTTGTTAGTATTCCTTCTAACAGACAGGACCCTCAGCTGCAGGTCTGTTGG</t>
  </si>
  <si>
    <t>chr13:93495771-93495936</t>
  </si>
  <si>
    <t>GAATACCCTGCCGTGTGAGGTGTCAGTGTGCCCCTGCTGGGGGGTGTCTCCCAGTTAGGCTGCTCGGGGGTCAGGGGTCAGGGACCCACTTGAGGAGGCAGTCTGCCCGTTCTCAGATCTCCAGCTGCGTGCTGGGAGAACCACTGCTCTCTTCAAAGCTGTCAGA</t>
  </si>
  <si>
    <t>chr13:93495936-93496101</t>
  </si>
  <si>
    <t>ACAGGGACATTTAAGTCTGCAGAGGTTACTGCTGTCTTTTTGTTTGTCTGTGCCCTGCCCCCAGAGGTGGATCCTACAGAGGGAGGCAGGCCTCCTTGAGCTGTGGTGGGCTCCACCCAGTTGGAGCTTCCTGGCTGCTTTGTTTACCTAAGCAAGCCTGGGCAAT</t>
  </si>
  <si>
    <t>chr13:94967681-94967850</t>
  </si>
  <si>
    <t>TTCTCTCGCCCGCACGGGCGCCGCCGCAGACCCGGAGCAGGCACCCGGCGGCCGCCGCGTGGGCTGCAGCTTAGCCTCCTCTGCGGGCGCCCGGCAGGGCTGCGCGGCCGAGACTCGGGGCGCCGGCGCCGGGGCGGCCGGGAGCTCTGTCATTTGGCAACTCCCTGCAG</t>
  </si>
  <si>
    <t>ENST00000563184.1</t>
  </si>
  <si>
    <t>ENSG00000260962</t>
  </si>
  <si>
    <t>LINC00557</t>
  </si>
  <si>
    <t>chr13:95420124-95420414</t>
  </si>
  <si>
    <t>CAGCCAGGGCAACATGGTGAGACCCTATCTCTAAAAAAGTAATAATAATAATACAGAAAAATTAGCCGGACATGGTGGCACAGAGCTGTAATTCTAGCTACTTGGGAGGCTGAGGCAGGAGGATTGCTTGAGCCCAGGAGATCGAGGCTGCAGTGAGCTGTGATTGTACAACTGCACTTCAGTCTGGGCAACTGAACCAGATCCTGTCTCTAAAATTTTTTTTGAAAAAATAATAAATGAATAATAAAATCAGAAATGAAAACAAGAAAAGAAAAGAAAAAAGGAAGGTGG</t>
  </si>
  <si>
    <t>ENST00000376873.7</t>
  </si>
  <si>
    <t>ENSG00000134873</t>
  </si>
  <si>
    <t>CLDN10</t>
  </si>
  <si>
    <t>chr13:95621192-95621372</t>
  </si>
  <si>
    <t>GCTGCAGGACAGGCAGGAAAGCAGCCAGAACCGAGGAAAAAGACAGAAGGGCATGTTCTGAGAGGCATGGGCTGCTGGGCCGCTGGAGTGCCAGGAAAGCAAAGAACAGAGAAAGATGGCCCAGGGCCCAGAATCCGAAGGACCCTGCGTGCTGGTAGGAAGTCCGGAATAAGGGTCACTG</t>
  </si>
  <si>
    <t>ENST00000466569.1</t>
  </si>
  <si>
    <t>ENSG00000134874</t>
  </si>
  <si>
    <t>DZIP1</t>
  </si>
  <si>
    <t>chr13:95621372-95621552</t>
  </si>
  <si>
    <t>GAAGGACTTCAGACAGGACAGGGACATGGTCAGCCTGACTGCAGTGGAGCAGGTAGATTTGGGTCAGGGAGGAAACATGTGAGCACTGAAGCAAGAAGCAGTGGTCCCTGTTTCCAAAGTCTACTTACCTTTTTTAGAATGACCCAGGCTTTTAAAAAAGAATCCTGAATTCATAAGCTCT</t>
  </si>
  <si>
    <t>chr13:95644260-95644405</t>
  </si>
  <si>
    <t>GATCTGCAGAGGCTCGGCTCGCAGCCTGGAGAGGCAGGAGGGCCGGCTTCGCGGGTATCGGGATGCCCCGTCAGCCACCTCCTGTGGGCGCCTGGCGCATCCCCGGTCTCGGCTCACCCCAGCTGCGCGCTCCTGGGCGGGTGCCG</t>
  </si>
  <si>
    <t>ENST00000466027.1</t>
  </si>
  <si>
    <t>chr13:95644405-95644550</t>
  </si>
  <si>
    <t>GGGCGCTGCAGGCGGGCGGGGGCGACACAGGGGACCCAGACCCCAGGGTCGCTGCTGACGCGGGCCGGGCCCGCGGAGGCCGAGGAGCAGCAAAGCGGAGAGAGGCAGGCCGGCTCCTTCTTGCAGGGCGCAGGATGAAACGTGTC</t>
  </si>
  <si>
    <t>chr13:96047389-96047544</t>
  </si>
  <si>
    <t>CAGACCTGCAGCTGAGGGTCCTGACTGTTAGAAGTAAAACTAACAAACAGAAAGGACATCCACACCAAAATCCCATCTGTACGTCACCATCATCAAAGACCAAAGGTAGATAAAACCACAAAGATGGGGAGAAACCAGAGCAGAAAAGCTGCAAAT</t>
  </si>
  <si>
    <t>ENST00000376712.4</t>
  </si>
  <si>
    <t>ENSG00000102595</t>
  </si>
  <si>
    <t>UGGT2</t>
  </si>
  <si>
    <t>chr13:97672500-97672675</t>
  </si>
  <si>
    <t>GAGTTTCCAGTTTTTCTGTTCTGTTTTTTCCCCATCTTTGTGGTTTTATCTACTTTTGGTCTTTGATGATGGTGATGTACAGATGGGTTTTCGGTGTAGATGTCCTTTCTGGTTGTTAGTTTTCCTTCTAACAGACAGGACCTTCAGCTGCAGGTCTGTTGGAATACCCTGCCGTG</t>
  </si>
  <si>
    <t>ENST00000437334.1</t>
  </si>
  <si>
    <t>LOC105370324</t>
  </si>
  <si>
    <t>chr13:97672675-97672850</t>
  </si>
  <si>
    <t>chr13:97948011-97948202</t>
  </si>
  <si>
    <t>GCTCACTGCAGCCTCAGCCTCCTGGACTCAAGCGATCCTCCTACCTCAGCCTCCCAAGTAGCTGGGACTACAGGTGTGTGCCACCACGCCTGGCTAATTTTTTTATTTTTTGTAGAGGCAGGATATTGCTATGTTGCCCAGGCTGATCTCAAACTCCTGGGCTCAGGCAATCCTCCTACCTTGGCATCCCAA</t>
  </si>
  <si>
    <t>ENST00000482642.1</t>
  </si>
  <si>
    <t>ENSG00000065150</t>
  </si>
  <si>
    <t>IPO5</t>
  </si>
  <si>
    <t>chr13:97948202-97948393</t>
  </si>
  <si>
    <t>AAGTGCTGGCATGAGTCACCATGCCTGGCCCTAAGTTGTATTTTTAAAGCCTGCAGGCTCAACATTCAAAAAACTAAGACTAATGATATTGAAAGGGAAATAAGTATGTACCTGTTTGTATGTGGATAGATGTGGTGTTAGGTTTAGGAGTTAGAGTAAAAAGTTATGACTACTTCAGGGGCACCTAAAGGC</t>
  </si>
  <si>
    <t>chr13:99049593-99049745</t>
  </si>
  <si>
    <t>CTGCAGCCTCAACCTCTAGGCTCAAGTGATTCTCCTGCCTCCCACCCACATAGCTGGGACCACAGGTGTGCGCCACAGCGTTCAGCTAATTTTCTACAATTTTTTTGTAGAGACAGGGTTTCACCATGTTGCCCAGGCTGGTCTTGAACTCCT</t>
  </si>
  <si>
    <t>ENST00000703211.1</t>
  </si>
  <si>
    <t>ENSG00000088387</t>
  </si>
  <si>
    <t>DOCK9</t>
  </si>
  <si>
    <t>chr13:99616295-99616358</t>
  </si>
  <si>
    <t>CTGCAGGCATGTGCTACCACACCCAGCTGATTTTATGTTTTGTTTACATTTAACGATGTTAATC</t>
  </si>
  <si>
    <t>ENST00000339105.9</t>
  </si>
  <si>
    <t>ENSG00000125246</t>
  </si>
  <si>
    <t>CLYBL</t>
  </si>
  <si>
    <t>chr13:100224003-100224144</t>
  </si>
  <si>
    <t>CCGGGGCTGCAGGTGGAGCTGCCTGCCAGTCCCGCGCCGTGCGCCCGCACTCCTCAGCCCTTGGGTGGTCGATGGGACTGGGCACCGTGGAGCAGGGGGCGGCGCACATCAGGGAGGCTCTGGCCCCACAGGAGCCCAGGGA</t>
  </si>
  <si>
    <t>ENST00000424527.5</t>
  </si>
  <si>
    <t>ENSG00000175198</t>
  </si>
  <si>
    <t>PCCA</t>
  </si>
  <si>
    <t>chr13:100224144-100224285</t>
  </si>
  <si>
    <t>AGGGGGTGGGAGGCTCAGGCATGGCGGGCTGCAGGTCCCGAGCCCTGCCCGGCGGGAAGGCAGCTAAGGCTGGGCGAGAAATCGAGCGCAGTGCTGGTGGGCTGGCACTGCTGGGTAACCCAGTACACCCTCTGCAGCTGCT</t>
  </si>
  <si>
    <t>chr13:100521723-100522022</t>
  </si>
  <si>
    <t>CTTAAAATGTGTGGCATTCAGGCACCTGTGTTCCAAGCAGACCAGCCTTTAACAATGAAATGGTGGGATTTTCACTTTTGTGGCGTAGACACCAGGGCTGATATTGATCCGTGTTTTTCCGGTGGTCCGGCGTTGCAGAAGTGGAAACTGCAGCGGGCTGGTAAGCCCTCCGAGCCTTCTGTCTAATTTGGCAGAAAAACACAGAATGTAGGACAACAAAAGAAGCCTCCTTTTTCCATAAAAATTCTTCCTCCCACCCACCCTTCTTCCCCAAAAAGGGGACTTAATTTTTCAGCTGCA</t>
  </si>
  <si>
    <t>ENST00000428969.1</t>
  </si>
  <si>
    <t>chr13:100628765-100628928</t>
  </si>
  <si>
    <t>TGGGCTTAGAATAAATGACAAAGAAAAAAGTGGGGACTTGAACTAAGCCTAAGGCAGCCAGACTACACAAGCTCACGAAGACTACAATAAAAAGAATTTGTTGGCCGGGCGCAGTGCCTCATGCCTGTAATCCTAGTACTGCAGGAGGCCAAAATGGGTAGATC</t>
  </si>
  <si>
    <t>ENST00000478272.1</t>
  </si>
  <si>
    <t>ENSG00000125247</t>
  </si>
  <si>
    <t>TMTC4</t>
  </si>
  <si>
    <t>chr13:100628928-100629091</t>
  </si>
  <si>
    <t>CACCTGAGGTCAGGAGTTCGAGACCAGCGTGTCCAACATGGTGAAACCCCATCTCTACTAAAAATACAAAAATTAGCTGGGTGTGGTAGTGCACGCCTGTAATCTCAGCTACTTGGGAGGGTGAGACAGGAGAATCGCTTGAACCCAGGAGTTGGAGGCTGCAG</t>
  </si>
  <si>
    <t>chr13:102351004-102351155</t>
  </si>
  <si>
    <t>CTGCAGGCCAGCACTGGGTACTCCCTTCTGCTTCTCACCACTAACTGCTAAGGGCCTCCTCTCCTTTCTCAGGCCTCGTGGAAATCTCTCCCCATCTCCCTTTCTACCTCTCTTCTAACTCTTGCCTCAGGAAAATTATTCTTCCTCCTTCT</t>
  </si>
  <si>
    <t>ENST00000437115.2</t>
  </si>
  <si>
    <t>ENSG00000243319</t>
  </si>
  <si>
    <t>FGF14-IT1</t>
  </si>
  <si>
    <t>chr13:102719615-102719899</t>
  </si>
  <si>
    <t>ACACCTGTAATCCCGGCGCTTTGGGAGGCCAAGGAAGGGGGATCCCTTGAGCCTAGGAGTTCGATACCAGCCTGGGCAACATAGTAAGACTCTGTCCCTACAGAAAATAAAAAATTGGCCAGGTGTGGTGACATGCACCTGCAGTCCCAGCTACTTAATAGGCTGAGGTGGAAGAATTGTTTGAACCCCAGAGTTTGAGGCTACAGTGAGCTATGACTGCACCACTGTACTCCAGCCTGGGCAACAGAGTAAGACCCTGTCTGGAAAAAGGAAAAAAGAAGAGTG</t>
  </si>
  <si>
    <t>ENST00000267273.7</t>
  </si>
  <si>
    <t>ENSG00000139780</t>
  </si>
  <si>
    <t>METTL21C</t>
  </si>
  <si>
    <t>chr13:103513375-103513560</t>
  </si>
  <si>
    <t>GCTCACTGCAGCCTCCACCTCCTGAGCTCAAGTGATCCTCCTTGGATGAGCCTCCTGGGTAGCTGGGACTACAGGTGCACATCACCAGGCCTGGCTAATTCTTAAATTTATGGTAGAGATAGGGTCCTGCTGTATTTCTCAGGCTGGTCTCAAACTCAGCGGGATTACAGGCATGAGCTACTGCAG</t>
  </si>
  <si>
    <t>ENST00000444795.2</t>
  </si>
  <si>
    <t>LINC01309</t>
  </si>
  <si>
    <t>chr13:105382144-105382353</t>
  </si>
  <si>
    <t>CCCTCAGCTGCAGGTCTGTTGGAATACCCTGCTGTGTGAGGTGTCAGTGTGCCCCTGCTGGGGGGTGCCTCCCAGTTAGGCTGCTCGGGGGTCAGGGGTCAGGGACCCACTTGAGGAGGCAGTCTGCCCATTCTCAGATCTCCAGCTGCGTGCTGGGAGAACCACTGCTCTCTTCAAAGCTGTCAGACAGGGACATTTAAGTCTGCAGAG</t>
  </si>
  <si>
    <t>ENST00000652772.1</t>
  </si>
  <si>
    <t>LOC105370344</t>
  </si>
  <si>
    <t>chr13:106934423-106934597</t>
  </si>
  <si>
    <t>GAGTTTCCAGTTTTTCTGCTCTGTTTTTTCCCCATCTTTGTGGTTTTATCTACTTTTGGTCTTTGACAATGGTGATGTACAGATGGGTTTTTGGTGTGGATGTCCTTTCTGTTTGTTAGTTTTCCTTCTAACAGACAGGACCCTCAGCTGCAGGTCTGTTGGAATACCCTGCCGT</t>
  </si>
  <si>
    <t>ENST00000664543.1</t>
  </si>
  <si>
    <t>LOC107984627</t>
  </si>
  <si>
    <t>chr13:106934597-106934771</t>
  </si>
  <si>
    <t>TGTGAGGTGTCAGTGTGCCCCTGCTGGGGGGTGCCTCCCAGTTAGGCTGCTCAGGGGTCAGGGGTCAGGGACCCACTTGAAGAGGCAGTCTGCCCGTTCTCAGATCTCCAGCTGCGTGCTGGGAGAACCAGTGCTCTCTTCAAAGCTGTCAGACAGGGACATTTAAGTCTGCAGA</t>
  </si>
  <si>
    <t>chr13:107003554-107003696</t>
  </si>
  <si>
    <t>CTGCAGATGTTCTCAATCCAAGAGAATGAAGCACTCAAGCCACCTTGAAGTTACCACAATTTTACCTCTTGGAGGAGCCTCCACAGCTGGGATTTACACTTGACCTCGGACCAAGTCCTGTGTCATGGCTCTCACGCGTGGAC</t>
  </si>
  <si>
    <t>chr13:108515562-108515723</t>
  </si>
  <si>
    <t>GAGTTTCCAGTTTTTCTGTTCTGTTTTTTCCCCATCTTTGTGGTTTTATCTACTTTTGGTCTTTGATGATGGTGATGTACAGATGGGTTTTCGGTGTAGATGTCCTTTCTGGTTGTTAGTTTTCCTTCTAACAGACAGGACTCTCAGCTGCAGGTCTGTTGG</t>
  </si>
  <si>
    <t>ENST00000356711.7</t>
  </si>
  <si>
    <t>ENSG00000041515</t>
  </si>
  <si>
    <t>MYO16</t>
  </si>
  <si>
    <t>chr13:108515723-108515884</t>
  </si>
  <si>
    <t>GAATACCCTGCCGTGTGAGGTGTCAGTGTGCCCCTGCTGGGGGGTGCCTCCCAGTTAGGCTGCTCGGGGGTCAGGGGTCAGGGACCCACTTGAGGAGGCAGTCTGCCCGTTCTCAGATCTCCAGCTGCGTGCTGGGAGAACCACTGCTCTCTTCAAAGCTGT</t>
  </si>
  <si>
    <t>chr13:108515884-108516045</t>
  </si>
  <si>
    <t>TCAGACAGGGACACTTAAGTCTGCAGAGGTTACTGCTGTCTTTTTGTTTGTCTGTGCCCTGCCCCCAGAGGTGGAGCCTACAGAGGCAGGCAGGCCTCCTTGAGCTATGGTGGGCTCCACCCAGTTCGAGCTTCCCAGCTGCTTTGTTTACCTAAGCAAGCC</t>
  </si>
  <si>
    <t>chr13:109108549-109108700</t>
  </si>
  <si>
    <t>CAAGCATTTACTGATCACCATATGAGTTCCCCCAAATTAGGCAAGGCAATTGCGATGGCTCACAGTCTGCTGGGGGAGAAACAGTCAGCTTTAAACTAATAAATAATCACAGGTTAGGATCCAGGTGCAAAGAGAGCAAATGGGACACTGCA</t>
  </si>
  <si>
    <t>ENST00000412809.1</t>
  </si>
  <si>
    <t>MYO16-AS2</t>
  </si>
  <si>
    <t>chr13:109318222-109318495</t>
  </si>
  <si>
    <t>ACAGACCCTCGCAGTGAGTGTTACAGTTCTTAAAGATGGTGTGTCCAAAGTTTATTCCTTCAGAGGTTCAGATGTGTCCAGAGTTTCTTCCTTCCGGTGGGTTCGTGGTCTCGCTGACTTCAGGAGTGAAGCTGCAGACCCTCGCGGTCAGTGTTACAGCTCTTAAGGTGGCACGTCTGGAGTTGTTCGTTCCTTCCAGTGGGTTCGTGGTCTTGCTGGCTTCAGGAATGAAGCTGCAAACCTTCACAGTGAGTGTTACAGCTCATAAAGGCAG</t>
  </si>
  <si>
    <t>ENST00000648154.1</t>
  </si>
  <si>
    <t>LINC00370</t>
  </si>
  <si>
    <t>chr13:109732491-109732697</t>
  </si>
  <si>
    <t>GTGCATTTACAAACCTTGAGCTAGATACAGAGTGCTGATTGGTGTATTTACAATCCCTTAGCTAGACATAAAGATTCTCCAAGTCCCCACCAGACTCAAGAGCCCAGCTGGCTTCACTCAGTGGATCCCGCCCGGGGGCTGCAGGTGGAGCTGTCTGCCAGTCCCACGCTGTGCGCCCGCACTCCTCAGCCCTTGGGCGGTTGTTGG</t>
  </si>
  <si>
    <t>ENST00000650264.1</t>
  </si>
  <si>
    <t>LOC107984602</t>
  </si>
  <si>
    <t>chr13:109732697-109732903</t>
  </si>
  <si>
    <t>GGACTGGGCGCCGTGGAGCAGGGGGCGGCGCTCATAGGGGAGGCTCGGGCCGCCAGGAGCCCACGGCGGGGGTGCGGGGGCAGGCTCAGGCATGGCGGGCTGCAGGTCCCGAGCCCTGCCCTGCGGGGAGGCAGCTAAGGCCCGGCGAGAAATCGAGCGCAGCGCCGGTGGGCCGGCACTGCTGGGGGACCTGGCGCACCCTCCGCA</t>
  </si>
  <si>
    <t>chr13:110821365-110821542</t>
  </si>
  <si>
    <t>GATTTCTCGCCAGGCCTTAGCTGCCTTCCCGCGAGGCAGGGCTTGGGACCTGCAGCCCGCCATGCCTGAGCCTCCCACCCACTCCATGGGCTCCTGTGCAGCCCGAGCCTCCCCGACGAGCACTACCCCCTGCTCCACGGCACCCAGTCCCAACGACCACCCAAGGGCTGAGGAATGC</t>
  </si>
  <si>
    <t>ENST00000569854.1</t>
  </si>
  <si>
    <t>ENSG00000259831</t>
  </si>
  <si>
    <t>LINC00567</t>
  </si>
  <si>
    <t>chr13:110821542-110821719</t>
  </si>
  <si>
    <t>CGAGCGCACGGCGCAGGACTGGCAGGCAGCTCCACCTGCAGCCTCGGTGTGGGATCCACTAGGTGAAGCCAGCTGGGCTCCTGAGTCTGGTGGGGACGTGGAGAGTCTTTATATGTAGCTCAGGGATTGTAAATACACCAATCAGCACCCTGTGTTTAGCTCAAGGTTTGTGAGTGCA</t>
  </si>
  <si>
    <t>chr13:111186021-111186320</t>
  </si>
  <si>
    <t>GTAAGATAAACTGGCATGCAGTCTACACTGAGGTACGGGCTGTGTGGGCCAGCACAGCATGCCGTGGTCCTAAGCAGGGAGGTGTCCTTCCTTTCCCCTGCCTGTTGGGGCTGCGCTTCCCTGCCTCGTGTGGAGGTTGCGCCCGGTCTGCAGAAGGCAGAGAGCATCTTGTTGGGAAGAGCCCTGCCTGCCTTCCCGTTGCTGTGCTCCTGCCTCCCTGCTCTGCTCCTCTCACCCCTTCCTGGAAACTACCTAAAATACTTGGTTACTTCTTTTTTGAAGATGTATTCTCTGTCCTAG</t>
  </si>
  <si>
    <t>ENST00000426073.6</t>
  </si>
  <si>
    <t>ENSG00000102606</t>
  </si>
  <si>
    <t>ARHGEF7</t>
  </si>
  <si>
    <t>chr13:111287395-111287580</t>
  </si>
  <si>
    <t>GGGGCCGGCTGCAGCTGAGACCATCGTTCATGGACGCGTGCTTCATCAGCACCTTCGTGGGCTGGGTGGGAAGGATACAGTGTGGCCGAAAGAGATCCCTGTTCTCATAGAGCCTATGTTTTAGTAGGAGGATACAGACAAGAAACAAAACAAGTGAACAATGTGTGGGCCATGGAGTGCTGCAGA</t>
  </si>
  <si>
    <t>ENST00000491688.1</t>
  </si>
  <si>
    <t>chr13:111372959-111373110</t>
  </si>
  <si>
    <t>CTGCAGAACTGTGAGTCAATTAAACCTCTTTTCTTTATAAATTACCCGGCCTCCAGTGGTTCTTCATAGCAGTGCAAGAATGGACTAGTACATCCCATGTCCCCACGGTGTCTTTATGTATTTTTAAAATCTCGGGATGTAACCCAGGGCCC</t>
  </si>
  <si>
    <t>ENST00000283547.2</t>
  </si>
  <si>
    <t>ENSG00000153495</t>
  </si>
  <si>
    <t>TEX29</t>
  </si>
  <si>
    <t>chr13:111693653-111693949</t>
  </si>
  <si>
    <t>CAAGCTGTGGAGACGTTTGGGTCTGTCCTTGCAGAGCACAGGCACTCACAGAGGCCCTTTCACAACCTCTCTAGTTCTAGTTCACTGCCTATGCCAGAAACCTGCCACAGTTGCACAGGAGAGGGGCTGTGGGAGGAGCTGCAGGCTGCAGCCTCGGCCGGAGATGCTATCCACCCCCTGCCTCTCTCTAAATTCCCTAGGTGGTCCCGGTGGAAGGGCGGCTGCTCCGTCAGCAGTCAGCCTGGGGTCTGGGGGAGGCCTAAGGAGGAGACCAGCTAGACCACCGTGTCCTCTGCT</t>
  </si>
  <si>
    <t>ENST00000401043.3</t>
  </si>
  <si>
    <t>ENSG00000215881</t>
  </si>
  <si>
    <t>LINC02337</t>
  </si>
  <si>
    <t>chr13:111779052-111779211</t>
  </si>
  <si>
    <t>CTGCAGGCTGCAGCCTCGGCCGGAGATGCTATCCACCCCCTGCCTCTCTCTAAATTCCCTAGGTGGTCCCGGTGGAAGGGCGGCTGCTCCGTCAGCAGTCAGCCTGGGGTCTGGGGGAGGCCTAAGGAGGAGACCAGCTAGACCACCGTGTCCTCTGCTG</t>
  </si>
  <si>
    <t>ENST00000663211.1</t>
  </si>
  <si>
    <t>ENSG00000226903</t>
  </si>
  <si>
    <t>LINC00354</t>
  </si>
  <si>
    <t>chr13:111872351-111872493</t>
  </si>
  <si>
    <t>CTGCAGAGCTCAGACCTCTCAGACCTCTGAGGAGCTAAGGGCACTAAGGGAGAGCTAAGAGGAGAACTTCTAGAAGTTTCACGGAGCTGGTGAGACTAAAAGTGGAGTTCAGGTTACAAAGGTAGTTGTGGCTGGAGGAACTC</t>
  </si>
  <si>
    <t>chr13:112214256-112214408</t>
  </si>
  <si>
    <t>TGTAGACATATAACCCCAGTCCTCACCTTCACCAGCACTCCGTTTAAACCCCTCTGTGCAGAAGATTCTCCAATGTCCACAGAGTTTAACTTAATTGCATTGTTCCTGAGTCAGCTGCACAAATAAAGTAAAAGATAAAATCAAGTTCTGCAG</t>
  </si>
  <si>
    <t>ENST00000668240.1</t>
  </si>
  <si>
    <t>ENSG00000260102</t>
  </si>
  <si>
    <t>LINC01070</t>
  </si>
  <si>
    <t>chr13:112221824-112221977</t>
  </si>
  <si>
    <t>CTGCTGGCCCCGGGCAATGAGGGACTTAGCACCCGGGCCAGTGGCTGCGGAGGGTGTACTGGGTCCCCCAGCAGTGCCAGCCCACCGGCGCTGCGCTCGATTTCTCGTCAGGCCTTAGCTGCCTTCCCGCGGGGCAGGGCTCGGGACCTGCAGC</t>
  </si>
  <si>
    <t>chr13:112221977-112222130</t>
  </si>
  <si>
    <t>CCCGCCATGCCTGAGCCTCCCACCCACTCCATGGGCTCCTGTGCAGCCCGAGCCTCCCCGACGAGCACTACCCCCTGCTCCACGGCACCCAGTCCCAACGACCACCCAAGGGCTGAGGAATGCGAGCGCACGGCGCAGGACTGGCAGGCAGCTC</t>
  </si>
  <si>
    <t>chr13:112222130-112222283</t>
  </si>
  <si>
    <t>CCACCTGCAGCCTCGGTGTGGGATCCACTAGGTGAAGCCAGCTGGGCTCCTGAGTCTGGTGGGGACGTGGAGAGTCTTTATATGTAGCTCAGGGATTGTAAATACACCAATCAGCACCCTGTGTTTAGCTCAAGGTTTGTGAGTGCACCAATCG</t>
  </si>
  <si>
    <t>chr13:113011465-113011618</t>
  </si>
  <si>
    <t>TGCAGATGGTGGACAGGCGGTGTGGATGGTGGACAGGTGGTGTGGACGGTGGACAGGCTGGGTGGATGGTGGACACTGCGATGAGGACGGTGGACACTGCGATGAGGACAGTGGACAGGTGGTGTGGACGGTGGACACTGCAGTGTGGATGGTG</t>
  </si>
  <si>
    <t>ENST00000397024.1</t>
  </si>
  <si>
    <t>ENSG00000126217</t>
  </si>
  <si>
    <t>MCF2L</t>
  </si>
  <si>
    <t>chr13:113011771-113011924</t>
  </si>
  <si>
    <t>TGTGGACGGTGGACACTGTGATGCGGACGGTGGACAGGCGGTGTGGACGGTGGACACTGTGATGCGGACGGTGGACAGGCGGTGTGGACGGTGGACACTGTGATGCGGACGGTGGACAGGCGGTGTGGACGGTGGACACTGTGATGCGGACGGT</t>
  </si>
  <si>
    <t>chr13:113011924-113012077</t>
  </si>
  <si>
    <t>TGGACAGGCGGTGTGGATGGTGGACAGGCGGTGTGGACGGTGGACAGGCTGGGTGGATGGTGGACACTGCGATGAGGACGGTGGACACTGCGATGAGGACAGTGGACAGGTGGTGTGGACGGTGGACACTGCAGTGTGAATGGTGGACAGGTGG</t>
  </si>
  <si>
    <t>chr13:113012077-113012230</t>
  </si>
  <si>
    <t>GTGTGGACAGTGGACACTGCAGTGTGGATGGTGGACAGGTGGTGTGGACGGTGGACAGGCAGTGTGGACGGTGGACACTGTGATGCGGACGGTGGACAGGCAGTGTGGATGGTGGACAGGCGGTGTGGACGGTGGACAGGCTGGGTGGATGGTG</t>
  </si>
  <si>
    <t>chr13:113012230-113012383</t>
  </si>
  <si>
    <t>GGACACTGCGATGAGGACGGTGGACACTGCGATGAGGACAGTGGACAGGTGGTGTAGACAGTGGACACTGCAGTGTGGATGGTGGACAGGTGGTGTGGACGGTGGACAGGCAGTGTGGACGGTGGACACTGTGATGCGGACGGTGGACAGGCAG</t>
  </si>
  <si>
    <t>chr13:113044452-113044602</t>
  </si>
  <si>
    <t>GCAGAATTCTGATTTTCATGTAAACCTAGGACATGTTCAGAGACTTGGAAGTTAGCGATTCTAGCCCCTGCCTTAGGCATGCCCGTGTGGTTGTTTCTGCTTTGGATTGGCTGGTGGTAGCAGCTGCTGGCATCACGCAATTGGCTTGGCT</t>
  </si>
  <si>
    <t>ENST00000469558.1</t>
  </si>
  <si>
    <t>chr13:113044602-113044752</t>
  </si>
  <si>
    <t>TGCAGAGTGAGCCCACGGAAGAGGGCTCTCCGCACCGACTCTGTGACTCAGGCTTCTACTACCAGGCTCATCCGAGGACGGAGGCTGTCGTTATACAACGCGCAAGTGTGGTCTCTGTCACAGATGTGGCTGTCGCAGAGAGTGCTGCCTC</t>
  </si>
  <si>
    <t>ENST00000397021.5</t>
  </si>
  <si>
    <t>chr13:113089816-113089970</t>
  </si>
  <si>
    <t>TCCTGCAGTGTGAAGAAGCTTTGCAGAGCATTCAGGGCCCCTTGCTCCCCTCTTAACAGAGCCCTAGGACCCCACAGAAGAGCCCCTCCCTCTCCATTGCTCTGCACCCCTGCATCAGCAAGGCCAGCCCCAGAAGGAGCCTCGGCCGAGCGTGC</t>
  </si>
  <si>
    <t>ENST00000441756.1</t>
  </si>
  <si>
    <t>chr13:113089980-113090278</t>
  </si>
  <si>
    <t>CCGCCTTGGGCCCTCCCTGCGACAGCCGGACCCGCCTCCGCATCGGGTTGCGATGCCCTCTGCATAGTTTCTTTCTCTTCCTTCATAGATGACACGGTCACTAGCTCTGCCTCAGAAAGCTCTGCGCTTTCCAGAAAGCGCTTTACCCTGCAGGGTTTTGCTAACCTCAAAGGTCAGAAAGGTAAAAGTAGTGCCTGCCCCAAACCCACCCTCACCGTGGTGGCGTCTGTCATGCATCGTGTGTGACCATTCGTGCCTCCTTCGTCACAAGGGCGGCCACGCAAAAGCGTTTCTTTCCA</t>
  </si>
  <si>
    <t>chr13:113208597-113208751</t>
  </si>
  <si>
    <t>ACCTGCTGCAGGTACTGGTTAATGGTAATGTGCGCCATGGGAGCGCCGCCGAACGGAGAGCGCCACCCCCTACGCCTCAAGCGGGCCAGCTGGCGTCACTTCCGGCCCTCGGTCCGTCTGGGTCCTGGCGCCCCCGGCCCCGCCGCGGGTGCGCA</t>
  </si>
  <si>
    <t>ENST00000337344.9</t>
  </si>
  <si>
    <t>ENSG00000126226</t>
  </si>
  <si>
    <t>PCID2</t>
  </si>
  <si>
    <t>chr13:113209966-113210219</t>
  </si>
  <si>
    <t>CCTGCAGACAGACCTCGGCTGCCCGACAACTACACGCAGGACACGTGGCGGAAGCTGCACGAGGCGGTGCGGGCCGTGCAGAGCAGCACCTCCATCAGGTACAACCTCGAGGAGCTCTACCAGGTGAGGCGGCGGCCGGGGCTGGGGACGCCGCTCCTGCCCCGCGTGACGCAGACGCGGCCGGGCGGCCGCTCCGGGTGCCTCGCAGGCTCTCGCCGGGGAGCGGAAAGGCAGGGCGTTTGCCTCCACTGCAG</t>
  </si>
  <si>
    <t>ENST00000498562.2</t>
  </si>
  <si>
    <t>ENSG00000139842</t>
  </si>
  <si>
    <t>CUL4A</t>
  </si>
  <si>
    <t>chr13:113250242-113250493</t>
  </si>
  <si>
    <t>CAGGAGTTAGGAACAGCCTAGACGACATGGTAAAGCCCCGTCTCTACAAAAAATAGACAGATTAGCCGCATGTCGTGGTGTCTGCCTACAGACCCAGCCACTCAGGAGGTTGAGGTGGCAGGATTGCCTGAGTCTGGGAGGTTAAGGCTGCAGTGAGCTGTGATGGAGCCGCTGTACTCCATCCTGGGCAACAGAGTGAGATCCGAGACCGTGTCTCAAAAAAAGAAAATAAAATAGCACTATGTATTCTCC</t>
  </si>
  <si>
    <t>ENST00000472083.1</t>
  </si>
  <si>
    <t>chr13:113278153-113278313</t>
  </si>
  <si>
    <t>ATGGCTTGACCTGGAGACAGAGATTGATTGCTGTGAGCCAAGATCACGCCACTGCACTCCAGCCCGGGCAAGATAGAGCCTTTTTTTTTTCTTGAGATGGAATCTTGCTCTGTTGCCCAGGCTGGAGTGCAGTAGTGCGATCTTGGCCCACTGCAGCTCCC</t>
  </si>
  <si>
    <t>ENST00000614354.1</t>
  </si>
  <si>
    <t>ENSG00000277942</t>
  </si>
  <si>
    <t>MIR8075</t>
  </si>
  <si>
    <t>chr13:113401305-113401474</t>
  </si>
  <si>
    <t>CTGCAGGCTCCCAGGACTGCAGGGGCAGGGACTCTGGAGGTCCGTGTGCTTCGTGAGAGAGGGGACCCTGTCCTCCTAGCAGGGGTCCAGCGGCACCACAGCAAGACTTCTGTGGCCAAGTACACGCCATGCTCAGCTCTGCCCCCACCCGCACCCCCGGACCATCCTGT</t>
  </si>
  <si>
    <t>ENST00000682618.1</t>
  </si>
  <si>
    <t>ENSG00000153531</t>
  </si>
  <si>
    <t>ADPRHL1</t>
  </si>
  <si>
    <t>chr13:113401677-113401975</t>
  </si>
  <si>
    <t>CACAGCCCGGCCCTCCTTCCAGACACCAGCACTCGCATGTCCCAGCAGGTGAGGGTGGGTCAAACCTGCTGGATCTGAAGTTAATTGTTCGACTGGAAGGAAACCTGTGCGCTCCCCGGAGCATGACGCCACGCCGCCTCCTTGGCGCTGCAGAGCCAAAGCCACTGGCGTCTGCCGGGATGGACCTTCCCTGGAAGGAGAGACCTCAGCCCCGCGTGGGTAGGACGCGCCTGCTGAACGCCCTCTCAGGGCCGACACTGGAAAACACCTTCCTCTAAAGGAACATCCGAGTCAGAAAA</t>
  </si>
  <si>
    <t>chr13:113615521-113615718</t>
  </si>
  <si>
    <t>GTGTGCTTGTCTGTCTCTACCTCAGGGCTGCTTGTGCACCTCCTGTACCTAGAGGTGATCCAGGCTCACTGAGAATCTGCCCACACTGTTCCACACGTTTAGGCCAGGTGCAGGGGCTCACACCAGAAATCCCGGTGCTTTGGGAGACTGCAGTGGGAGGATTGCTTGAGGCCAGGAGTTCAAGACCAGTCTGGGCAA</t>
  </si>
  <si>
    <t>ENST00000494812.1</t>
  </si>
  <si>
    <t>ENSG00000198176</t>
  </si>
  <si>
    <t>TFDP1</t>
  </si>
  <si>
    <t>chr13:113615718-113615915</t>
  </si>
  <si>
    <t>ACAACGGGAGACCCCATCTCTATAAAAAATTTTAAAAAAAAGTAGCCAAGCATGGTGGCGCATGTCTATAGATAGTCCCAGCTACTTGGGAGGCTGGGGCAGGAGGATCGCTTGAGCCTGGGAGGTCGAGGCTGCAGTGAGTTGTGATTGTGCCACTGCACTCCAGCCTGAGTGACAGAGCCAGACCCTGTCTCAAAA</t>
  </si>
  <si>
    <t>chr13:113657752-113657958</t>
  </si>
  <si>
    <t>CTCAGACATACGGCTGACATTTGGGGCCAGTCTGTGGACGCCCTCCACCGGCGTTCTGCAGCTGGGGCTCCAGGTCAACTCAGCCTTCAGGATGCTCTGGGGACCCTCGCTTTCCCTGGGAGGCAAGTGAGGCCCTGGCCGAAGCCCGTCCACGCCATCCAGGCAGCATCGGGGTCTCACTGTCAGGGGCCCTCTGCTCCCCTCCTC</t>
  </si>
  <si>
    <t>ENST00000335288.5</t>
  </si>
  <si>
    <t>ENSG00000186009</t>
  </si>
  <si>
    <t>ATP4B</t>
  </si>
  <si>
    <t>chr13:113822025-113822172</t>
  </si>
  <si>
    <t>CTGCAGCTGCGCGGCGCTCACCTCGCTCTGGCCCCTGGTGCCGTCCACCTCCAGGGTGGCCTCACCGTCCCTCAGCGAGACGGTGACCACGTGCTCTTGGCCGTCGCAGACCTTGATCTCCATTAGGGCCAAGGCCGTATGCTCCACG</t>
  </si>
  <si>
    <t>ENST00000458001.2</t>
  </si>
  <si>
    <t>GAS6-AS1</t>
  </si>
  <si>
    <t>chr13:113822172-113822319</t>
  </si>
  <si>
    <t>GGCCAGGACCACCAGCTGCAGGAGACCGAGGTGTGGTCAGGGCCTGCCGGCCACCCCTACGTGAGCTGTTAGGTCCAAGCTGGTCCTCACAGCTGCTGGCCACCCCTACGCCGCACGCCTGTCTCCGTCCAGGGTTCCCTGCAGCCCT</t>
  </si>
  <si>
    <t>chr13:113907742-113907947</t>
  </si>
  <si>
    <t>TTTGCATTCCAGGAGTAGCATCTGTAAGACGTAAGCCTTGGGCAGGTCCCGATTCTCTGCAAAATGTGTGTGGAATGAGACAGAGTGGCTGGAAAATGTATACAGGGCCTGGCACAAAGAGACGCTTGGATGTGTCATCTGCAGGTGGTGATAGTTTCTTTTTCTTTCTTTCAAATACTGCACACTTTGTTTATTTGCTGATTGCT</t>
  </si>
  <si>
    <t>ENST00000671032.1</t>
  </si>
  <si>
    <t>ENSG00000229373</t>
  </si>
  <si>
    <t>LINC00452</t>
  </si>
  <si>
    <t>chr13:113908936-113909087</t>
  </si>
  <si>
    <t>GATTAGAAATTTCTTTTTAAGTTTTTAAGATCAACTTTATTGAAGTATAATTCATGTATAATAAACCCTTTGGAGTGTCCAATTCAATGACCCACCACAACCAAGATACAGAACGACCGAGCCCTCCCTCCAGACTCTGCGGATTCTCTGCA</t>
  </si>
  <si>
    <t>chr13:113982495-113982668</t>
  </si>
  <si>
    <t>GTGCCTCGCCCCTAGCGGACAGCCATGGAACCCTTGAGCCAGGGCAGGGCCCTGTGCCACCTGAGTCCAAACACCTGAACCAGGTACACGTCTCTGCCTCACTGCTCACAGCGCCTGGGCACGCACTCCCGGAGCCAGCACCGATGCCCTGCAGCTGTGTCCATCTGGATGGAA</t>
  </si>
  <si>
    <t>ENST00000636427.3</t>
  </si>
  <si>
    <t>ENSG00000283199</t>
  </si>
  <si>
    <t>C13orf46</t>
  </si>
  <si>
    <t>chr13:114014298-114014459</t>
  </si>
  <si>
    <t>AAGTGGGTCTGGGGCTGGGATGTGCTTGGGAACTGCCTCCCCCAGAACCCTGGGCCCCTCGGCCGGCGCTGTCTGACTGTCTGATGTCCTGAGAATCAGGGGTGGGGACAGCGTTTGTCTCCTGGGGACACAGAAGCGTGGACGGCTCTGCAGGACCATGGC</t>
  </si>
  <si>
    <t>ENST00000542651.2</t>
  </si>
  <si>
    <t>ENSG00000185989</t>
  </si>
  <si>
    <t>RASA3</t>
  </si>
  <si>
    <t>chr14</t>
  </si>
  <si>
    <t>chr14:18333054-18333196</t>
  </si>
  <si>
    <t>GCTCAGCTGCAGCTGCCACCTGAACATGGCACGTGGCAGCAGAGGCTGCAACCCCGACCCTGCCAGCGCCACCAGCAGCGTGGATACTTGGGCCAGAAGCCTCCAGGGCGCCTAAGTCAGGGGTTGGGTCCTGGCTGCAGGAG</t>
  </si>
  <si>
    <t>ENST00000550708.2</t>
  </si>
  <si>
    <t>ENSG00000257115</t>
  </si>
  <si>
    <t>OR11H12</t>
  </si>
  <si>
    <t>chr14:18333196-18333338</t>
  </si>
  <si>
    <t>GGGCGGGAACCGATGCTCAGCGCCACCCCAGAGGCTGCACGATGCCCGGCTCCAGGGCCCAGCTCCTGGATCTCAGGTTGAAGAGGGGCCAGGGGCGGCTCTGCCAAGCAGGCCATGTGGCAGGGAGTCCCCCACCTTCCGCT</t>
  </si>
  <si>
    <t>chr14:18333524-18333668</t>
  </si>
  <si>
    <t>GGTGAGGCTGGAGTGTCCAAAAGCTTGGCCCGACTGAGATTTCTACTGGTGTCAGGGCGGGTGCGGGGACTGAAGAAGGGCAAGGGCGAGCGGCGGGGACTGGGAAAGGGCGAGCAGCGGGAGGTGCGGGCGCTCTCTAGCAGGT</t>
  </si>
  <si>
    <t>chr14:18333668-18333812</t>
  </si>
  <si>
    <t>TGGCTGCAGCCATGGAGAGGCTCTCTGCCGCCGCTGTCAAGGGCCAGACGGGCCTGGAGTGCCCGAGCCCCTTCAGTCAGCTGGTCTACACCAATAATGACTCTTAAGTGATTCACCATGGGGATCTCAGGAAGATCCACAAAGC</t>
  </si>
  <si>
    <t>chr14:18333812-18333956</t>
  </si>
  <si>
    <t>CTGCCTCCCGGGGCCAAGCCTGGAAGCTGGAGAGGATGATGAAGAAAACGACAATGGACCCGAACATAAGAGATGCGAAGAAGAGGTACCAGACAGTGCCTGAGCCGGGGCTGCAGGAGGAGGAGGCGGCTGTGGGAGGATCGCC</t>
  </si>
  <si>
    <t>chr14:18333956-18334100</t>
  </si>
  <si>
    <t>CCATTCAGAGTGGGGGCTGGGGGTCCTGGGGACGAGGGGAGCAGGTGGAGGAGTGGCGGGCAGCGGGGCGGCCGTCCTGAGCCCCGAGGTCTTGACCTTCTTCCCGGGCAGGCCCCCCAGGCCTTGGATGGGGGCGCCCTGCAGG</t>
  </si>
  <si>
    <t>chr14:18583765-18584060</t>
  </si>
  <si>
    <t>GCTGCAGGTCCACGCCCACTCCCCCAAGCGGGGAAGGAGCTTCGCGCTGCCGCCAGCTGGGGACTGGGCACCGCCCTCCCGCGGCTCCGGAGCCGGCTGCCACCAGGGGCGCGCCCGCGGTGTCCGGGAGCCTGGCGGCGCGTCTGCAGCGGCCAGTGCACCTGCTCCTGCCCTCACCGCGGTCTCTGCCAGGACCCCGACGCCCAGCCGGACCCTGCCCTCCAGCGGGGCTGCGGCTCCACAGCCTGCGACAGCAGCCCCACCTGGCATTCGGCGTGCTCCTGGGGGCAGAGGTC</t>
  </si>
  <si>
    <t>chr14:18916736-18916877</t>
  </si>
  <si>
    <t>TTCCCATGCCAGCTGGGCGGGACCTCACCCGAAACAAGGGGTGGGAAAACTGGCAAGACCAGCACCCCGAGCACAGAGCCAAGAGCACACACAGCTGGCATCCTGCTTCTGGAAGGTGATGGGATGCCAGCGAGACTGCAGG</t>
  </si>
  <si>
    <t>ENST00000552966.5</t>
  </si>
  <si>
    <t>ENSG00000222036</t>
  </si>
  <si>
    <t>POTEM</t>
  </si>
  <si>
    <t>chr14:18916877-18917018</t>
  </si>
  <si>
    <t>GGTGGACACTTCCTTCAGCTAGAAGTCTTACGAGCATACCAGCTGGGTCTGCACCAGCTGAAAACACCGGCTGTTCCATGGCTGCTCACTTTCCAAATACCAAGAAATGGAAAGAAAAGGGAAGTTTGGCCCGGCACAGTGG</t>
  </si>
  <si>
    <t>chr14:18917093-18917245</t>
  </si>
  <si>
    <t>TGGCCTGTCTCTACTAAAAATACAAAAGAAAAATTAGCTGGGCATAGTGGCACGTGCCTGTAGTCCCAGCTACTTGGGAGGCTAAGGCAGGAGAATCGTTTGAGCCTGGGAGGTGGAGGTTGCAGTGAGCTGAGATCACGCCACTGCACTGCA</t>
  </si>
  <si>
    <t>chr14:19053456-19053600</t>
  </si>
  <si>
    <t>AAGGTTTCTGCCCTGCTGCAGCTGCGGGGCTGACTGCCTGAATTAGGCGCTGAGGCTGCGTTGTCCCCGGTGTCAGGGCTCTGGTGCAGGCAAAGTGCCGGGTTGCTCTGCTGCTGTCGTGCCCTTGTACAGGTGGCAGCTGCAG</t>
  </si>
  <si>
    <t>ENST00000549484.5</t>
  </si>
  <si>
    <t>ENSG00000225210</t>
  </si>
  <si>
    <t>DUXAP9</t>
  </si>
  <si>
    <t>chr14:19053600-19053744</t>
  </si>
  <si>
    <t>GCTGAGCTCTCAGTAGAGGTCGGCAGGGTTGGTCCCAGAAAGCCTGAGGATCGCGGTGTGCACCACCCTCCCAGCCTAGGGTGCACTCTTCCTTGGCACGCGCCCAGAGCTCGGGGTTTCGGGCGCTGGGCCCTGTGCAGCTGCC</t>
  </si>
  <si>
    <t>chr14:19053744-19053888</t>
  </si>
  <si>
    <t>CCAGAATAGGCTGTGCGGCTGGTTCCCGCCCTGGCAAGGCATCCAGCCATGGAATCTGCACTGCTGTTGGGGGCAGGCAAGGTCGGGGGATGGGGGTGTGGTTTCCACCATTGCTAACGGGCGCCACCTGGCGATGGTAGCTGCA</t>
  </si>
  <si>
    <t>chr14:19053888-19054032</t>
  </si>
  <si>
    <t>AGCTGAGAGCATGGCAGAGGCTGGCAGGGCTGGTCCCAGACACCCTGAGGGTCGCTGAGTGCACCGCCCTACCACCCTAGAGTCTCCTGTTCCTTAGACTGCTCCCAGGACGTGGTGTGCGAGCGCTAGACACTGAGCAGCCTCC</t>
  </si>
  <si>
    <t>chr14:19054065-19054207</t>
  </si>
  <si>
    <t>CCGCAGCTACAGTCTGAATTAGGCGCCACCGCATTATCTGGCCCTGGGGTTCGTGCTACTGGTGGCATGGACAGAGATGGGGGCTGCCACAGCTGCTATGGGGCTGAGCAGCCGATTCCCGCCCTCTTGCAGCTATGGGACCG</t>
  </si>
  <si>
    <t>chr14:19054207-19054349</t>
  </si>
  <si>
    <t>GGCCACCTGACTTAGGTGCCTTGGAGGCGTCCGGCCCTGGGGTCTTTGCTGCTTGTGTCTGAGGGCAGGGTCAGGGCTGCCACTGCTACTGCCGTGCACCATGCACAGGCGCCAGCTGCAGCTGAGCCCAAGGCAGATGCTGG</t>
  </si>
  <si>
    <t>chr14:19062231-19062405</t>
  </si>
  <si>
    <t>AGGCTCAGCCTGTGTTGCCACCCAAAGCTGCTTCTGGCAAGTCCGAGCCGCGTCCCTTTAAGAGGGGGTGGAGCTTCAACCTGGCACGAGGGATGCTGCCAGCGTGCGTGTCCCTACGGAAGCTGAGACTGCACTTCCTGCGAGGCCCCTGCAGCAGCAGCGGCGTGGTCAGAGC</t>
  </si>
  <si>
    <t>chr14:19062405-19062579</t>
  </si>
  <si>
    <t>CGAGCTTCGGAGAAGCAGTGGTGGGTTCCATGTGATGGTGGAGTAGGAGGCAGGTCTCCGCGGTAAGTGGCGGGGGCGTGGACCCCACCGGGAACCCTCCCGGCTCCTTCCCTGCCTCTCCCTGTTTTCGTGCTTTCACTTCTTCGTGGGCATCTGGGCCCGAGTCCTCCGCGTG</t>
  </si>
  <si>
    <t>ENST00000619210.1</t>
  </si>
  <si>
    <t>chr14:19062579-19062753</t>
  </si>
  <si>
    <t>GGGGGCGGTTGTGGGGTCCTGGCTACTGCAGCGTCCGCACCCCGGCCGGGAAGGCTATGCCAATGTCCGACCCGCGTCCAGCATATAGGAGCGCCCTGGCCCAGAGCTGGCGGTGAAACGCCGGACCTGGGTCCCTCCGAGCCTCAGGGGCCTCTGAGCTGGAGTCTAGGATTAT</t>
  </si>
  <si>
    <t>chr14:19098001-19098152</t>
  </si>
  <si>
    <t>CTGCAGCCAGGAGACTCCCGGGAGCGCTCTAGGAACCACAGAGCCCTGGAAGTCACCTGGCAGCCTCGCGGCGCTAAAGCCGGCGGAGCCTGAGACAGCGCGCGGCGAGGCGGTCACGCTCCACCCCCGCGTGGCAGCAGGACTCGGATTTC</t>
  </si>
  <si>
    <t>chr14:19098249-19098426</t>
  </si>
  <si>
    <t>GAGCCGCCTCTGCTCCCTGGAGGGGCGCAGTGGCGGACACCGGCGTCCCACGAAGTCGCAGGTCCTCAGTCTGAGGGCTGCCCCGCACGCTCGGAATGCAGGAGGGTCTCCGCCTCGCTGCGCTGCCCCTGGGGGCGGAGGCGTGCGCTGCAGGCGAGAGAGGCGGCCCGGTATCGAT</t>
  </si>
  <si>
    <t>chr14:19301622-19301774</t>
  </si>
  <si>
    <t>CCTGCAGCGCACGCCTCCGCCCCCAGGGGCAGCGCAGCGAGGCGGAGACCCTCCTGCATTCCGAGCGTGCGGGGCAGCCCTCAGACTGAGGACCTGCGACTTCGTGGGACGCCGGTGTCCGCCACTGCGCCCCTCCAGGGAGCAGAGGCGGCT</t>
  </si>
  <si>
    <t>ENST00000444357.5</t>
  </si>
  <si>
    <t>ENSG00000228294</t>
  </si>
  <si>
    <t>BMS1P17</t>
  </si>
  <si>
    <t>chr14:19301870-19302023</t>
  </si>
  <si>
    <t>GCGAAATCCGAGTCCTGCCGCCACGCGGGGGTGGAGCGTGACCGCCTCGCCGCGCGCTGTCTCAGGCTCCGCCGGCTTTAGCGCCGCGAGGCTGCCAGGTGAGTTCCAGGGCTCTGTGGTTCCTAGAGCGCTCCCGGGAGTCTCCTGGCTGCAG</t>
  </si>
  <si>
    <t>chr14:19331689-19331871</t>
  </si>
  <si>
    <t>TTAAACCTACAACTACCACTTCATCTAACAATTCTACTACTAAGTATACTTTCAGTGCCAAAGAAATCAGTTTATGCAAGAGGTATCAGCCATCCTATGTGGACTGCAGCACTATTCACAATCGCCAAGATAAGGAATAAACTTACCTGCCCATCCACAGATGAAGGGATAAAGTAACTGTGG</t>
  </si>
  <si>
    <t>ENST00000546959.1</t>
  </si>
  <si>
    <t>ENSG00000244306</t>
  </si>
  <si>
    <t>DUXAP10</t>
  </si>
  <si>
    <t>chr14:19337381-19337524</t>
  </si>
  <si>
    <t>TATACGCTGGACGCGGGTCGGACATTGGCATAGCCTTCCCGGCCGGGGTGCGGACGCTGCAGTAGCCAGGACCCCACAACCGCCCCCACGCGGAGGACTCGGGCCCAGATGCCCACGAAGAAGTGAAAGCACGAAAACAGGGAG</t>
  </si>
  <si>
    <t>ENST00000612696.4</t>
  </si>
  <si>
    <t>chr14:19337524-19337667</t>
  </si>
  <si>
    <t>GAGGCAGGGAAGGAGCCGGGAGGGTTCCCGGTGGGGTCCACGCCCCCGCCACTTACCGCGGAGACCTGCCTCCTACTCCACCATCACATGGAACCCACCACTGCTTCTCCGAAGCTCGCTCTGACCACGCCGCTGCTGCTGCAG</t>
  </si>
  <si>
    <t>chr14:19337667-19337810</t>
  </si>
  <si>
    <t>GGGGCCTCGCAGGAAGTGCAGTCTCAGCTTCCGTAGGGACACGCACGCTGGCAGCATCCCTCGTGCCAGGTTGAAGCTCCACCCCCTCTTAAAGGGACGCGGCTCGGACTTGCCAGAAGCAGCTTTGGGTGGCAACACAGGCTG</t>
  </si>
  <si>
    <t>ENST00000648085.1</t>
  </si>
  <si>
    <t>LINC01297-DUXAP10-NBEAP6</t>
  </si>
  <si>
    <t>chr14:19345671-19345813</t>
  </si>
  <si>
    <t>CCTGCCAGCATCTGCCTTGGGCTCAGCTGCAGCTGGCGCCTGTGCATGGTGCACGGCAGTAGCAGTGGCAGCCCTGACCCTGCCCTCAGACACAAGCAGCAAAGACCCCAGGGCCGGACGCCTCCAAGGCACCTAAGTCAGGT</t>
  </si>
  <si>
    <t>ENST00000610531.1</t>
  </si>
  <si>
    <t>chr14:19345813-19345955</t>
  </si>
  <si>
    <t>TGGCCGGTCCCATAGCTGCAAGAGGGCGGGAATCGGCTGCTCAGCCCCATAGCAGCTGTGGCAGCCCCCATCTCTGTCCATGCCACCAGTAGCACGAACCCCAGGGCCAGATAATGCGGTGGCGCCTAATTCAGACTGTAGCT</t>
  </si>
  <si>
    <t>chr14:19345983-19346133</t>
  </si>
  <si>
    <t>CCCCATCCTGGAGGCTGCTCAGTGTCTAGCGCTCGCACACCACGTCCTGGGAGCAGTCTAAGGAACAGGAGACTCTAGGGTGGTAGGGCGGTGCACTCAGCGACCCTCAGGGTGTCTGGGACCAGCCCTGCCAGCCTCTGCCATGCTCTCA</t>
  </si>
  <si>
    <t>chr14:19346133-19346283</t>
  </si>
  <si>
    <t>AGCTGCAGCTACCATCGCCAGGTGGCGCCCGTTAGCAATGGTGGAAACCACACCCCCATCCCCCGACCTTGCCTGCCCCCAACAGCAGTGCAGATTCCATGGCTGGATGCCTTGCCAGGGCGGGAACCAGCCGCACAGCCTATTCTGGACA</t>
  </si>
  <si>
    <t>chr14:19346283-19346433</t>
  </si>
  <si>
    <t>AGCTGCACAGGGCCCAGCGCCCGAAACCCCGAGCTCTGGGCGCGTGCCAAGGAAGAGTGCACCCTAGGCTGGGAGGGTGGTGCACACCGCGATCCTCAGGCTTTCTGGGACAAACCCTGCCGACCTCTACTGAGAGCTCAGCTGCAGCTGC</t>
  </si>
  <si>
    <t>chr14:19484708-19484861</t>
  </si>
  <si>
    <t>CTGCAGTGCAGTGGCGTGATCTCAGCTCACTGCAACCTCCACCTCCCAGGCTCAAACGATTCTCCTGCCTTAGCCTCCCAAGTAGCTGGGACTACAGGCACGTGCCACTATGCCCAGCTAATTTTTCTTTTGTATTTTTAGTAGAGACAGGCCA</t>
  </si>
  <si>
    <t>ENST00000547722.1</t>
  </si>
  <si>
    <t>ENSG00000187537</t>
  </si>
  <si>
    <t>POTEG</t>
  </si>
  <si>
    <t>chr14:19484861-19485014</t>
  </si>
  <si>
    <t>AGGCTAGTCTTTAACTCTTACCTCAACTGATCCACCTGCCTCGGCCTCCCAAAGTGCTGGGATTACAAGCATGAGCCACTGTGCCGGGCCAAACTTCCCTTTTCTTTCCATTTCTTGGTATTTGGAAAGTGAGCAGCCATGGAACAGCCGGTGT</t>
  </si>
  <si>
    <t>chr14:19485014-19485167</t>
  </si>
  <si>
    <t>TTTTCAGCTGGTGCAGACCCAGCTGGTATGCTCGTAAGACTTCTAGCTGAAGGAAGTGTCCACCCTGCAGTCTCGCTGGCATCCCATCACCTTCCAGAAGCAGGATGCCAGCTGTGTGTGCTCTTGGCTCTGTGCTCGGGGTGCTGGTCTTGCC</t>
  </si>
  <si>
    <t>chr14:19911895-19912041</t>
  </si>
  <si>
    <t>AGAAGAGAAGTTTAGAGAAAAAAGAATAAAAAGAAAGAAACAAAGCCTCCAAGAAATATGGGACTATGGGAAAAGACCAAATCTACGTCTGATTGGTGTACCTGGAAGTGACGGGGAGAATGGAACCAAGTTGGAAAACACTCTGCA</t>
  </si>
  <si>
    <t>ENST00000315915.5</t>
  </si>
  <si>
    <t>ENSG00000176281</t>
  </si>
  <si>
    <t>OR4K5</t>
  </si>
  <si>
    <t>chr14:20342692-20342834</t>
  </si>
  <si>
    <t>CTGCAGTTTCACGGAGCTTTTCACATTCCACTCGGTTTTTTTTTTTTTGAGACTCGCTCTGTCGCCCAGGCTGGAATGCAGTGGCGCGATCTCGGCTCACTGCAAGCTCCGCCTCCCGGGTTCACGCCATTCTGCTTCAGCCT</t>
  </si>
  <si>
    <t>ENST00000516869.1</t>
  </si>
  <si>
    <t>ENSG00000277209</t>
  </si>
  <si>
    <t>RPPH1</t>
  </si>
  <si>
    <t>chr14:21654409-21654434</t>
  </si>
  <si>
    <t>CACACATGCACACACACGCTGCATGC</t>
  </si>
  <si>
    <t>ENST00000641524.1</t>
  </si>
  <si>
    <t>ENSG00000221977</t>
  </si>
  <si>
    <t>OR4E2</t>
  </si>
  <si>
    <t>chr14:21654446-21654498</t>
  </si>
  <si>
    <t>TGCACACACACACAGATGCACACACACACACACGCATGCACACACACATACAT</t>
  </si>
  <si>
    <t>chr14:21654574-21654848</t>
  </si>
  <si>
    <t>CTGCAGAACTGGTATATACTAAGTTGACCCTCCATATACATGGGTTTTGCATCCTGTGAGTGCTGCATTTTCAATCTGCGTTTGGTTGAAAAAAAATCTGCGTATAAGTGGACTCAGTTCAAATCCGTGTTGTTCAAGAGTCAACTGTGTGTATATACATTATATATATAAAATGAGAGAGAGAGAGAGAGAGAGAGAGTCAGAGATAGCTTGATTTATTATGAGACTGTGGATTGTGGGTTTGGAAAGTTTAAAGTATTCACAGCAGGGCTGCA</t>
  </si>
  <si>
    <t>chr14:22867072-22867210</t>
  </si>
  <si>
    <t>CTGCAGCCTCAACCTCACGGGCTCAAGCAATCCTCCCACCTCAGCCTCCCAAGTAGCTGAGACTACAGATGCACACCACCACATCCAGCTAATTTTTGTATTTTTTGTAGAGACGGGGTCGTACTATGTTTTCCAGGCT</t>
  </si>
  <si>
    <t>ENST00000359591.9</t>
  </si>
  <si>
    <t>ENSG00000197324</t>
  </si>
  <si>
    <t>LRP10</t>
  </si>
  <si>
    <t>chr14:22968953-22969242</t>
  </si>
  <si>
    <t>ACTCCTGACCTCAGGTGTTCTACCTGCCTCAGCCTCCCAAAGTGCTGGGATTACAGATGTGAGCCACCGCGCCCGGCCACCAGCTTTATTTTTGATAACCCATTCAGGCCTGTGGTGAACAGGGCTGGCCAGAGCAAAGACTGAAGTCTGCAGTCAAAGCCTAACCCTTGTCCTGTGACTGTCATCTATAAAGACAGACTTGGTCCATAATTCCTCCATTTTCCCCCTTTCTGCATCTCAGCACTAGTAGTTGTTGATTAAATCAGGTGGCAAGTTGGCCAAACAAGCTC</t>
  </si>
  <si>
    <t>ENST00000555479.1</t>
  </si>
  <si>
    <t>ENSG00000129474</t>
  </si>
  <si>
    <t>AJUBA</t>
  </si>
  <si>
    <t>chr14:22977086-22977228</t>
  </si>
  <si>
    <t>AGAGAACCACATTGTTAACAGGCCTTTCCCTCTGGGACCCTTCAACCTAGAAGCCTCTTTGCCTGAGCATATCTATCCTGCTCTCAAATGCCTGTCTCCTTCCAGGGACAGACTCCATGGAGGTCAGGACTGGAGTTACTGCA</t>
  </si>
  <si>
    <t>ENST00000397388.7</t>
  </si>
  <si>
    <t>chr14:23352110-23352259</t>
  </si>
  <si>
    <t>GCCGCTGGCATTGGGAGGCTGCTCCCAGCCAGAGGCATTAGGGGGGAAGGCCCCGTAGTGGCAATGCAGCGGGGGCGCCAGCGTGAAGATGGGGTCCGAGGCCATGCCCAGAGCCACGAAGAGCACCGGCAGGCAGCAGAGGCCGAGCTG</t>
  </si>
  <si>
    <t>ENST00000556803.1</t>
  </si>
  <si>
    <t>ENSG00000092096</t>
  </si>
  <si>
    <t>SLC22A17</t>
  </si>
  <si>
    <t>chr14:23352259-23352408</t>
  </si>
  <si>
    <t>GCAGCTGCTGGCCGCCGCCCAGCGCCCCCACCTGGGCGAGCAGCGCCTCAAAGCTGAGGGGGCCTGGGGGCACGGCCAGCGACAGGCTGCTGCCCAGTCCGTCGCCGCCCGCGTCTCCCTCCCCCTCCCGCTCGCGCTCCCGCTCACCCT</t>
  </si>
  <si>
    <t>ENST00000206544.8</t>
  </si>
  <si>
    <t>chr14:23352408-23352557</t>
  </si>
  <si>
    <t>TGCAGCTGCTCCGTGGGCACCGCATCTCCGAGGGTCCCGACCTGCTGTTGGGGGGCAGGGGGTGGCAGGAGAAGGGTGAAGCGGAGGAAACCGCAGAGCAAGGGCAGGGGGCAGGTGGGAGGGAGGGCTAGGAAGGCAGTCAGGGGCGAG</t>
  </si>
  <si>
    <t>chr14:23405392-23405618</t>
  </si>
  <si>
    <t>ACAAGGCTGGGCATGAGGTTGGTGGGGAGAGCCTGGGACAGGCAGTGGTGGCAGCCAGGCATGTCCCTGTTCACTCCAGCTGGCTCTACTCCTCCTGCAGCTGACTAGGGGTGGAGGGGGGAAGGGGACTTGGGTCCCTTGGGAGTCTCTCCCCCTCTTCTTGGGAGAGCCCCCCTGGCTTATTTAGGCCTCCACGCAGCACAGGAAGCCTCTGCAGTGTGCAGGAG</t>
  </si>
  <si>
    <t>ENST00000405093.9</t>
  </si>
  <si>
    <t>ENSG00000197616</t>
  </si>
  <si>
    <t>MYH6</t>
  </si>
  <si>
    <t>chr14:23514498-23514715</t>
  </si>
  <si>
    <t>TTTCTGCAGATCCCATTTGGACTCTCCACTTGAACAAGTGAGGTGTCTGATTTTCTTCTTCGGTACCTTCCTCTCCTCCCCCTCCCTTCGCCTCACCCCGCTTTCATCTCTCATCACCACCTGGGTCCTACTGCTTGGCACCCAACCAACTGGATGCTGCCACGTTTGGCAGTGCTGCACTGGCACGTGAACAGTGTCTCAGATCCTGGCACTGCAGC</t>
  </si>
  <si>
    <t>ENST00000554403.1</t>
  </si>
  <si>
    <t>ENSG00000259431</t>
  </si>
  <si>
    <t>THTPA</t>
  </si>
  <si>
    <t>chr14:24105177-24105409</t>
  </si>
  <si>
    <t>ATCTGCAGCAGGAGCATGTCCTTAAGGCACAGATCGCTCATGCTATTGTTTATGGTTTAAGAATACCTTTAAGCGGTTTTCTGCCCAGGGTGGGCCATGTGTTCCTTGCCCTCATTCCGGTGAACCCACAACCTTCCAGTGTGGGTGTCATGGCCATCACAAACATGTCACAGTGCTGCAGAGATTTTGCTTATGGCCAGTTTTGGGGCCAGTTTATGGCCAGATTTTGGGGG</t>
  </si>
  <si>
    <t>ENST00000557969.1</t>
  </si>
  <si>
    <t>ENSG00000100889</t>
  </si>
  <si>
    <t>PCK2</t>
  </si>
  <si>
    <t>chr14:24400439-24400591</t>
  </si>
  <si>
    <t>CTGCAGATGGGTTTATACCTATATCTTAATTGGTCAAGGCCATGGGTGGGGAGGCCCAGAACTCGGCCAGCCAGCCTGGTAGGCAGGCAGGCTGGGAAGTTCCTCCCTCAACCCCTCTGTGGAGCTGCTAGGTCAGCAGTTTTTCCAATTTTG</t>
  </si>
  <si>
    <t>ENST00000382554.4</t>
  </si>
  <si>
    <t>ENSG00000205978</t>
  </si>
  <si>
    <t>NYNRIN</t>
  </si>
  <si>
    <t>chr14:25209623-25209794</t>
  </si>
  <si>
    <t>GAGTTTCCAGTTTTTCTGTTCTGTTTTTTCCCCATCTTTGTGGTTTTATCTACTTTTGGTCTTTGATGATGGTGATGTACAGATGGGTTTTTGGTGTGGATGTCCTTTCTGTTTGTTAGTTTTCCTTCTAACAGACAGGACCCTCAGCTGCAGGTCTGTTGGAATACCCTGC</t>
  </si>
  <si>
    <t>ENST00000665826.1</t>
  </si>
  <si>
    <t>ENSG00000258098</t>
  </si>
  <si>
    <t>LINC02286</t>
  </si>
  <si>
    <t>chr14:25209794-25209965</t>
  </si>
  <si>
    <t>CCGTGTGAGGTGTCAGTGTGCCCCTGCTGGGGGGTGCCTCCCAGTTAGGCTGCTCAGGGGTCAGGGGTCAGGGACCCACTTGAGGGGGCAGTCTGCCCGTTCTCAGATCTCCAGCTGCGTGCTGGGAGAACCACTGCTCTCTTCAAAGCTGTCAGACAGGGACATTTAAGTC</t>
  </si>
  <si>
    <t>chr14:25209965-25210136</t>
  </si>
  <si>
    <t>CTGCAGAGGTTACTGCTGTCTTTTTGTTTGTCTGTGCCCTGCCCCCAGAGGTGGAGCCTACAGAGGCAGGCAGGCCTCCTTGAGCTGTGGTGGGCTCCGCCCAGTTGGAGCTTCCCGGCTGCTTTGTTTACCTAATCAAGCCTGGGCAATGGCGGGCACCCCTCCCCCAGCC</t>
  </si>
  <si>
    <t>chr14:26678449-26678596</t>
  </si>
  <si>
    <t>TTTTATCTACTTTTGGTCTTTGATGATGGTGATGTACAGATGGGTTTTTGGTGTGGATGTCCTTTCTGTTTGTTAGTTTTCCTTCTAACAGACAGGACCCTCAGCTGCAGGTCTGTTGGAATACCCTGCAGTGTGAGGTGTCAGTGTG</t>
  </si>
  <si>
    <t>ENST00000552826.5</t>
  </si>
  <si>
    <t>ENSG00000257842</t>
  </si>
  <si>
    <t>LINC02588</t>
  </si>
  <si>
    <t>chr14:26678596-26678743</t>
  </si>
  <si>
    <t>GCCCCTGCTGGGGGGTGCCTCCCAGTTAGGCTGCTCAGGGGTCAGGGGTCAGGGACCCACTTGAGGAGGCAGTCTGCCCGTTCTCAGATCTCCAGCTGCGTGCTGAGAGAACCACTGCTCTCTTCAAAGCTGTCAGACAGGGACATTT</t>
  </si>
  <si>
    <t>chr14:26678743-26678890</t>
  </si>
  <si>
    <t>TAAGTCTGCAGAGGTTACTGCTGTCTTTTTGTTTGTCTGTGCCCTGCCCCCAGAGGTGGAGCCTACAGAGGCAGGCAGGCCTCCTTGAGCTGTGATGGGCTCCACCCAGTTCGAGCTTCCCGGCTGCTTTGTTTACCTACGGGAGCCT</t>
  </si>
  <si>
    <t>chr14:26806117-26806268</t>
  </si>
  <si>
    <t>CTGCAGTTCTACCTTGGTCTGTTAAGAATTATGCGGGTGGTGGTGGGGGAATTGGGGGGAAATGTGCCTCGCCTATGGAACAGTATCGTTGACTATTTATTTCTTTTATTTCCTCTCAGTCAAGTTGGTGTGTATCTGCAAAGGCGATGGAA</t>
  </si>
  <si>
    <t>ENST00000662892.1</t>
  </si>
  <si>
    <t>ENSG00000257185</t>
  </si>
  <si>
    <t>LINC02293</t>
  </si>
  <si>
    <t>chr14:29538517-29538662</t>
  </si>
  <si>
    <t>CTGCAGGTGGCAGCAGCCTTTAATCTCAGCTACTCAGGAGGCTGAGACACCAGAATCCCTTGAACCTGGGAGGCGGAGGTTGCGGTGAGCCAAGATTGCACCATTGTACTCCAGCCTGGGCAACAAGAGCGAGACTCCTTCTCAGA</t>
  </si>
  <si>
    <t>ENST00000691338.1</t>
  </si>
  <si>
    <t>ENSG00000184304</t>
  </si>
  <si>
    <t>PRKD1</t>
  </si>
  <si>
    <t>chr14:30364114-30364295</t>
  </si>
  <si>
    <t>AAGACAGCAGTAACCTCTGCAGACTTAAATGTCCCTGTCTGATAGCTTTGAAGGGAGCAGTGGTTCTCCCAGCACGCAGCTGGAGATCTGAGAACCGGCAGACTGCCTCCTCAAGTGGGTCCCTGACCCCTGACCCCTGAGCAGCCTAACTGGGAGGCACCCCCCAGCAGGGGCACACTGAC</t>
  </si>
  <si>
    <t>ENST00000548631.5</t>
  </si>
  <si>
    <t>LOC112267868</t>
  </si>
  <si>
    <t>chr14:30364295-30364476</t>
  </si>
  <si>
    <t>CACCTCACACGGCAGGGTATTCCAACAGACCTGCAGCTGAGGGTCCTGTCTGTTAGAAGGAAAGCTAACAAACAGAAAGGACATCCACACCAAAAACCCATCTGTACATCACCATCATCAAAGACCAAAAGTAGATAAAACCACAAAGATGGGGAAAAAACAGAACAGAAAAACTGGAAGCT</t>
  </si>
  <si>
    <t>chr14:30689897-30690079</t>
  </si>
  <si>
    <t>GAGTTTCCAGTTTTTCTGTTCTGTTTTTTCCCCATCTTTGTGGTTTTATCTACTTTTGGTCTTTGATGATGGTGATGTACAGATGGGTTTTCGGTGTAGATGTCCTTTCTGGTTGTTAGTTTTCCTTCTAACAGACAGGACCCTCAGCTGCAGGTCTGTTGGAATACCCTGCCGTGTGAGGTG</t>
  </si>
  <si>
    <t>ENST00000676817.1</t>
  </si>
  <si>
    <t>ENSG00000092108</t>
  </si>
  <si>
    <t>SCFD1</t>
  </si>
  <si>
    <t>chr14:30690079-30690261</t>
  </si>
  <si>
    <t>GTCAGTGTGCCCCTGCTGGGGGGTGCCTCCCAGTTAGGCTGCTCGGGGGTCAGGGGTCAGGGACCCACTTGAGGAGGCAGTCTGCCCGTTCTCAGATCTCCAGCTGCGTGCTGGGAGAACCACTGCTCTCTTCAAAGCTGTCAGACAGGGACACTTAAGTCTGCAGAGGTTACTGCTGTCTTT</t>
  </si>
  <si>
    <t>chr14:30824861-30825050</t>
  </si>
  <si>
    <t>CCTGCAGAAAAAGAAAGCACAACATATGTGATAAAATACCACACACAGGTCCATGACTTGGTAGCTCATGGCACCCAGTAGAGGGAAAGAGCTTGAAAGTAAGTAGAACGGAGGAGGCAGAAGAGGAAATACTACATCTGTGAGACAAAGAGATATGAGGGAGAACAGCCCCTTGGAGAGTGGCAGTGAA</t>
  </si>
  <si>
    <t>ENST00000216361.9</t>
  </si>
  <si>
    <t>ENSG00000100473</t>
  </si>
  <si>
    <t>COCH</t>
  </si>
  <si>
    <t>cochlin</t>
  </si>
  <si>
    <t>chr14:30825050-30825239</t>
  </si>
  <si>
    <t>AGGAAAATAAGGAAGTCGATGGCAAAAAATTAAAGATGCTGCAGAAAAAGAACAGAAACAAGACATGGCAAGACGCCCACCCCGGCTCCCGCCGACAACTACCACTACCACAATCACCATCTTACTTGGAAGAAAAATAATGTATTTTACTAAAATGAGAGAAGAGCATGCTCACGAACCAGAAACTCTG</t>
  </si>
  <si>
    <t>chr14:32582573-32582715</t>
  </si>
  <si>
    <t>CTGCAGAGTGTTTTCCAACTTGGTTCCATTCTCCCTGTCACTTTCAGGTACACCAATCAGACGTAGATTTGGTCTTTTCACATAGTCCCATATTTCTTGGGGGCTTTGTTCATTTCTTTTTATTCTTTTTTCTCTAAACTTCC</t>
  </si>
  <si>
    <t>ENST00000555207.5</t>
  </si>
  <si>
    <t>ENSG00000151320</t>
  </si>
  <si>
    <t>AKAP6</t>
  </si>
  <si>
    <t>chr14:33799641-33799794</t>
  </si>
  <si>
    <t>CTGCAGGTGACAGGCTGGGTCGCCCCGCTAACCTGGTGTCTTCTCTCTCTTCTCTCTCCGCCCCCGCCACCGCCGGCCCCCCGCCCCACACAGAGGACAACGAGAACTCCAAGTCCGACGAGAAGGGGAACCAGTCCGAGAACAGCGAAGACCC</t>
  </si>
  <si>
    <t>ENST00000552874.1</t>
  </si>
  <si>
    <t>ENSG00000151322</t>
  </si>
  <si>
    <t>NPAS3</t>
  </si>
  <si>
    <t>chr14:33799865-33800017</t>
  </si>
  <si>
    <t>TCCAGTAACCCGGACAGCCGCGACAGCGACGACAGCTTCGAGCACTCGGACTTTGAGAACCCCAAGGCGGGCGAGGACGGCTTCGGTGCTCTGGGCGCGATGCAGATCAAGGTGGAGCGCTACGTGGAGAGCGAGTCGGACCTGCGGCTGCAG</t>
  </si>
  <si>
    <t>chr14:34587588-34587633</t>
  </si>
  <si>
    <t>TCCTGGGCGATAGAGCTAGACTCCATCTCAAAACAAACAAACAAAC</t>
  </si>
  <si>
    <t>ENST00000555541.1</t>
  </si>
  <si>
    <t>ENSG00000129515</t>
  </si>
  <si>
    <t>SNX6</t>
  </si>
  <si>
    <t>chr14:34620182-34620423</t>
  </si>
  <si>
    <t>CCTGCAGCAACAATTCCAACTTTTACTACCACATTACACCCCACCCTCAACAAGTGAACTTGCCTCCTCCAGCCCAGAGAAATAAATGCCAGCAGCTGTTTATTCTCTCAGGCCCACCAACACATCTTTTTACAAATAAATTTTGCCTCACAGCTGGTCATGGTGGCACACGCCTGTAGTCCCAGCTACTTGGGAAGCTGAGGTGGGAGGATCACTTGAGCCCCAGGAGGTCGAGGCTGCAG</t>
  </si>
  <si>
    <t>ENST00000555648.1</t>
  </si>
  <si>
    <t>chr14:36522300-36522470</t>
  </si>
  <si>
    <t>AAGAGTTGGGTGAATCTTCCACAGCCCCTAGGTCCTGTCTTCTCGGCCTTCGTCCCTTGGCAGCTTTTCAACCTCTCAGCAGGCCACAGGCGCACGTGGCTGGCAGCTCCCCGGCCTCCGGCTCTGACAGTCCGGGGGCAACCAGGCCTGCAGTTCTCGAGGAAACCCCCA</t>
  </si>
  <si>
    <t>ENST00000518149.5</t>
  </si>
  <si>
    <t>ENSG00000136352</t>
  </si>
  <si>
    <t>NKX2-1</t>
  </si>
  <si>
    <t>chr14:38090007-38090158</t>
  </si>
  <si>
    <t>CTGCAGAGGTAAAAAAGAAAATGTTGTGCTTCTGGAACTTGGAACTTAAACTCTAGAAAGTGAGACTTATACAGAAAAGCAAGTATAACATGATGGACAGATAAGTGCAATGCAGAAAAATTAAGAAGAGTAAGGAAATAAAATGTGATAAA</t>
  </si>
  <si>
    <t>ENST00000554029.1</t>
  </si>
  <si>
    <t>LOC105370456</t>
  </si>
  <si>
    <t>chr14:38321176-38321345</t>
  </si>
  <si>
    <t>TGTCTGCAGCTTTTCCAGGTGCACAGTTCAAGCTGCTGGTGATCTAAAATTCCAGGATCTGGAGGATGGTGGCCCTCTTCTAACAACCCCACTAGACAATGCCCCAGTGGGGACTCTGTGTGTGGGCTCCAATCCCACATTTCCCCACTGCACTGCCCTAGTACAGGTTC</t>
  </si>
  <si>
    <t>ENST00000555636.1</t>
  </si>
  <si>
    <t>LOC112268136</t>
  </si>
  <si>
    <t>chr14:38321345-38321514</t>
  </si>
  <si>
    <t>CTCCATGAGGGCTCCACTCCTGCAGCAGAATTCTGCCTGGCCATCCAGGCTTTTCCATACATCTTCTGAAATCTAGGAGGAAGTTCTCAAGCCTCAACTCTTGCATTCTGTGCACCTGCTGGCTTAACACCACACGGAAGCCACCAAGGCTTATGATTTGCATCCTCTCA</t>
  </si>
  <si>
    <t>chr14:39196945-39197184</t>
  </si>
  <si>
    <t>ACTGCAGCCTCAAATTCCTGGGCTCAAGCAATCCTCCCACGTCAGCCTCCCAAGTAGCTGGGACTACAGACACACGATTACACCCCACCAATTTTTTTTAGAGACAGAGTCTTCTAATGTTGCCCAGGTTGGTCTCTAACTCCTGTTCTCAAGTGATGTTCCCGACTCGGCCTCCCAAAGTGCTGGGATACACGTGTGAACCACCAAACCTGGCCTGTCTCTTATTTTTAATGGCTGCAG</t>
  </si>
  <si>
    <t>ENST00000557680.1</t>
  </si>
  <si>
    <t>ENSG00000100941</t>
  </si>
  <si>
    <t>PNN</t>
  </si>
  <si>
    <t>chr14:39534512-39534671</t>
  </si>
  <si>
    <t>CACCTATTTATTGACAGTAAGCCCGTGATAAACATCATTTCTGCAGTTTTTAGATTAACTAAAAGTATTCTTTACAGAGAACAAAGGGACAGGCTCTGGCTTGTTATCTGCAGCAGGGACATGTCCTTAAGGCACAGATCACTCTTGTTTGTGGTTTAGG</t>
  </si>
  <si>
    <t>ENST00000557197.1</t>
  </si>
  <si>
    <t>LOC112267899</t>
  </si>
  <si>
    <t>chr14:39534671-39534830</t>
  </si>
  <si>
    <t>GAATGCCTTGAGCGGTTTTCCACCCTGGGTGGGCCAGGCGTTCCTTACCCTCATTCCCTTAAACCAGCAACCTCCAGCGTGAGCATCATAGCCATCACAAGCAGGTCACAGTGCTGCAGAGATCTTGTTTATGGCCAGTCTTGGGGCCTGTTTCCAGCAT</t>
  </si>
  <si>
    <t>chr14:40629524-40629692</t>
  </si>
  <si>
    <t>GTTAACATAAAGGTTCTCCACGTCCCCACCAGACTCAGGAGCCCAGCAGGCTTCACCCAGTGGATCCCGCACGGGGCTGCAGGCGGACGTGCCTGCCAGTCCCGGTGCCGTGTGCCCGCACTCCTCAGCCCTTGGGTGGTCGATGGGACTGGGCGCCGTGGAGCAGGGG</t>
  </si>
  <si>
    <t>ENST00000651539.1</t>
  </si>
  <si>
    <t>LOC105370467</t>
  </si>
  <si>
    <t>chr14:40629692-40629860</t>
  </si>
  <si>
    <t>GGTGGCGCTCGTCGGGGAGGCTCGGGCCGCACAGGAGCCCATGGAGGGGGTGGGAGGCTCAGGCATGGCGGGCTGCAGGCCCGAGCCCTGCCCCGCGGGAAGGCAGCTAAGGCCGGGTGAGAAATCCAGCGCAGCCACGGTGGGCTAGCACTGCTGCGGGACCCAGTAC</t>
  </si>
  <si>
    <t>chr14:40638504-40638671</t>
  </si>
  <si>
    <t>TAGGCAAATAGAAGTGGGCTCCCGGAATAGAGATGCTGTATCAGAACAAAAGTGGCTCTGCACAGAATCTACCTCCAGTAGATATCTGACCAAAGGCAAATTATTGTGATAATTTTTTTCACTGTGACTCTGAGAGACCTGCAGACCATTATAATTCTAAGTTACCTC</t>
  </si>
  <si>
    <t>chr14:40953995-40954151</t>
  </si>
  <si>
    <t>GAGTTTCCAGTTTTTCTGTTCTGTTTTTTCCCCATCTTTGTGGTTTTATCTACTTTTGGTCTTTGATGATGGTGATGTACAGATGGGTTTTTGGTGTGGATGTCCTTTCTGTTTGTTAGTTTTCCTTCTAACAGACAGGACCCTCAGCTGCAGGTCT</t>
  </si>
  <si>
    <t>ENST00000651006.1</t>
  </si>
  <si>
    <t>LINC02315</t>
  </si>
  <si>
    <t>chr14:40954151-40954307</t>
  </si>
  <si>
    <t>TGTTGGAATACCCTGCCGTGTGAGGTGTCAGTGTGCCCCTGCTGGGGGGTGCCTCCCAGTTAGGCTGCTCGGGGGTCAGGGGTCAGGGACCCACTTGAGGAGGTAGTCTGCCCGTTCTCAGATCTCCAGCTGCGTGCTGGGAGAACCACTGCTCTCT</t>
  </si>
  <si>
    <t>chr14:40954307-40954463</t>
  </si>
  <si>
    <t>TTCAAAGCTGTCAGACAGGGACATTTAAGTCTGCAGAGGTTACTGCTGTCTTTTTGTTTGTCTGTGCCCTGCCCCCAGAGGTGGAGCCTACAGAGGCAGGCAGGCCTCCTTGAGCTGTGGTGGGCTCCACCCAGTCCGAGCTTCCTGGCTGCTTTGT</t>
  </si>
  <si>
    <t>chr14:42507880-42508022</t>
  </si>
  <si>
    <t>CTGCAGGCTCCGCCTCCCAGGTTCAAGCCATTCTCCTGCCTCAGCCTCCCGAGCATCTGGGACTACAGGTGCCCCCCACCTCGCCCGGCTAATTTTTTGTATTTTTAGTAGAGACTGGGTTTCACCGTGTTAGCCAGGATGGT</t>
  </si>
  <si>
    <t>ENST00000655457.1</t>
  </si>
  <si>
    <t>LOC105370470</t>
  </si>
  <si>
    <t>chr14:42972615-42972788</t>
  </si>
  <si>
    <t>TTTTCTTTTCTGTTTTTTCCCCATCTTTGTGGTTTTTATCTACTTTTGGTCTTTGATGATGGTGATGTATGATGTACAGGTGGGTTTTTGGTGTGGATGTCCTTTCTGTTGTTTGTTAGTTTTCCTTCTAACAGAGAAGACCCTCAGCTGCAGGTCTGTTGGAGTACCCTGCCG</t>
  </si>
  <si>
    <t>chr14:42972788-42972961</t>
  </si>
  <si>
    <t>GTGTGAGGTGTCAGTGTGCCCTTGCTGGGGGGTGTCTCCCAGTTAGGCTGCTCGGGGGTCAGGGATCAGGGACCCACTTGAGGAGGCAGTCTGCCCATTCTCAGATCTCCAGCTGCGTGCTGGGAGAACCACTGCTCTCTTCAAAGCTGTCAGACAGGGACATTTAAGTCTGCA</t>
  </si>
  <si>
    <t>chr14:42972961-42973134</t>
  </si>
  <si>
    <t>AGAGGTTACTGCTGTCTTTTTGTTTGTCTTTGTCCTGCCCCCAGAGGTGGAGCCTACAGAGGCAGGCAGGCCTCCTTGAGCTGTGGTGGGCTCCACCCAGTTGGAGCTTCCTGGCTGCTTTGTTTACCTAATCAAGCCTGGGCAATGGCGGGCACCCCTCCCCCAGCCTGGCTG</t>
  </si>
  <si>
    <t>chr14:43435409-43435560</t>
  </si>
  <si>
    <t>CAGCTCTGTCTACTCTAACAAAATACCAAAGACTGAGTAGCTTAAAAAACAGACATTTATTTCTCACAGTTCTGGAAGCTAGGAAGTCCAAAATCATGGTATTGGCTTATTTAGTTTCTGGTAATGGCCCTCCTTTTGGCTTGCAGACTGCA</t>
  </si>
  <si>
    <t>chr14:43598347-43598507</t>
  </si>
  <si>
    <t>GCCATTGCCCAGGCTTGATTAGGTAAACAAAGCAGCCTGGAAGCTCCAACTGGGCGGAGCCCACCACAGCTCAAGGAGGCCTGCCTGCCTCTGTAGGCTCCACCTCTGGGGGCAGGGCACAGACAAACAAAAAGACAGCAGTAACCTCTGCAGACTTAAAT</t>
  </si>
  <si>
    <t>chr14:43598507-43598667</t>
  </si>
  <si>
    <t>TGTTCCTGTCTGACAGCTTTGAAGAGAGCAGTGGTTCTCCCAGCAGAGAGAACGGGGAGACTGCCTCCTTAAGTGGGTCCCTGACCCCTGACCACTGAGCAGCCTAACTGGGAGGCACCCCCCAGCAGGGGCACACTGACACCTCACACGGCAGGGTATTC</t>
  </si>
  <si>
    <t>chr14:43598667-43598827</t>
  </si>
  <si>
    <t>CCAACAGACCTGCAGCTGAGGGTCCTGTCTGTTAGAAGGAAAACTAACAAACAGAAAGGACAACCACACCAAAAACCCATCTGTACATCACCATCATCAAAGACCAAAAGTAGATAAAACCACAAAGATGGGGAAAAAACAGAACAGAAAAACTGGAAACT</t>
  </si>
  <si>
    <t>chr14:44710164-44710325</t>
  </si>
  <si>
    <t>GAGTTTCCAGTTTTTCTGTTCTGTTTTTTCCCCATCTTTGTGGTTTTATCTACTTTTGATCTTTGATGATGGTGATGTACAGATAGGTTTTCGGTGTAGATGTCCTTTCTGGTTGTTAGTTTTCCTTCTAACAGACAGGACCCTCAGCTGCAGGTCTGTTGG</t>
  </si>
  <si>
    <t>ENST00000665816.1</t>
  </si>
  <si>
    <t>LINC02302</t>
  </si>
  <si>
    <t>chr14:44710325-44710486</t>
  </si>
  <si>
    <t>chr14:44710486-44710647</t>
  </si>
  <si>
    <t>TCAGACAGGGACACTTAAGTCTGCAGAGGTTACTGCTGTCTTTTTGTTTGTCTGTGCCCTGCCCCCAGAGGTGGAGCCTACAGAGGCAGGCAGGCCTCCTTGAGTTGTGGTGGGCTCCACCCAGTTCGAGCTTCCCGGCTGCTTTGTTTACCTAAGCAAGCC</t>
  </si>
  <si>
    <t>chr14:44816574-44816725</t>
  </si>
  <si>
    <t>TACCTTCAAAGTTCAGGTTTAGAATTCTCTTTTCAGTAGTGGAGGCAGGTGGTTCTTTACTGGTCTCCTAAGCTTGCCAATAGTCCATTCACTGCCTAATCCAGCCATGCACCTAGACAGGAGACAACTCTGCTCGCCTTCTCAGTTCTGCA</t>
  </si>
  <si>
    <t>ENST00000556405.1</t>
  </si>
  <si>
    <t>chr14:45130979-45131131</t>
  </si>
  <si>
    <t>TCGGTATTTACAAGAATTAGTGACAAGACTGCAACTGTAGTGTTATGTACTGAACACAGTGTTTCATCCTAAACTTTTTCCTGTCAACACTCACAAAAAATAACATTTATACAGCAAGCACACTGTGGTGACTTGAGTCAGCTGCTCACTGCA</t>
  </si>
  <si>
    <t>ENST00000556231.1</t>
  </si>
  <si>
    <t>ENSG00000100442</t>
  </si>
  <si>
    <t>FKBP3</t>
  </si>
  <si>
    <t>chr14:45131132-45131278</t>
  </si>
  <si>
    <t>GGAGGATACTTGGGTGCAGCCCTTGAGAGCCTCCAGCCAGGTTGGACATAGCTATCCTGAGGCATTTGTAACCCATTCTTAGCCGACTAGGAAGAGTCACTGTTACACAAGCATGTAACATACATATGTTGAGATTGCTATGCTTAA</t>
  </si>
  <si>
    <t>chr14:45131452-45131594</t>
  </si>
  <si>
    <t>CAAAACCCCATCTCTACTAAAAATACAAAATTTAGCTGGCCATGGTGGCGCATGCCTGTAGTCCCAGCTCGGGAGGCTGAAGCAGGAGAATGGCGTGAACCTGGGAGGTGGAGGTTGCAGTGAGCCGAGATCGCACCACTGCA</t>
  </si>
  <si>
    <t>chr14:45361124-45361170</t>
  </si>
  <si>
    <t>CTGCAGCTGGGAACACTGACTCAACAAGTTAAAGTGGAATTACCACT</t>
  </si>
  <si>
    <t>ENST00000546784.2</t>
  </si>
  <si>
    <t>LOC105370475</t>
  </si>
  <si>
    <t>chr14:47173076-47173365</t>
  </si>
  <si>
    <t>AAGCGAGAAGGGAAGTTTAGAGAAAAAAGAATAAAAAGAAACAAACAAAGCCTCCAAGACATATGGGACTATACGAAAAGACCAAATCTACGTCTGATTGGTGTACGTGAAAGTGACGGGGAGAATGGAACCAAGTTGGAAAACACTCTGCAGGATATTATCCAGGAGAACTTCCCCAATCTAGCAAGGCAGGCCAACGTTCAGATTCAGGAAATACAGAGAACGCCACAAAGATACTCCTCAAGAAGAGCAACTCCAAGACACATAATTGTCAGATTCACCAAAGTTGA</t>
  </si>
  <si>
    <t>ENST00000554762.5</t>
  </si>
  <si>
    <t>ENSG00000139915</t>
  </si>
  <si>
    <t>MDGA2</t>
  </si>
  <si>
    <t>chr14:48481769-48481918</t>
  </si>
  <si>
    <t>AAGTGAGAAGAGAAGTTTAGAGAAAAAAGAATAAAGAAACGAACAAAGCCTCCAAGAAATATGGGACTATGTAAAAAGACCAAATCTATGTCTGATTGGTGTACCAGAAAGTGACGGGGAGAATGGTACCAAGTTGGAAAACACTCTGCA</t>
  </si>
  <si>
    <t>ENST00000555693.1</t>
  </si>
  <si>
    <t>LOC105378178</t>
  </si>
  <si>
    <t>chr14:50994196-50994377</t>
  </si>
  <si>
    <t>AGGAGTTTGAGACAAACCTGGGCAACACAGCAAGACCACATCTCTACAAAAAATTTAAAAAATTAGCCAGACATGGTGGCACATGCCTGTAGTCCTAACTACTCAGGAGGCTGAGGTGGGAGGATTCCTTGAGCCCAGGTGTAGGAGGCTGCAGTGAGCTATGATTGTGCCACTGCACTGCA</t>
  </si>
  <si>
    <t>ENST00000557456.5</t>
  </si>
  <si>
    <t>ENSG00000100505</t>
  </si>
  <si>
    <t>TRIM9</t>
  </si>
  <si>
    <t>chr14:51826468-51826608</t>
  </si>
  <si>
    <t>CTGCAGATTTTGGTATTGGTGGTTGGGAGGCAGGGGTGGTCTCCAGAACCAATACCCCACCTCGTGAGTATTGAGAACAACTGTATACATGCCATTAATCATGCTGAGTGCAGTGATGTGGGTGGCGGAATGGAGGCATTG</t>
  </si>
  <si>
    <t>ENST00000557376.5</t>
  </si>
  <si>
    <t>ENSG00000186469</t>
  </si>
  <si>
    <t>GNG2</t>
  </si>
  <si>
    <t>chr14:52266675-52266817</t>
  </si>
  <si>
    <t>CTGCAGTTAAACATCAGCTACCAAAACACCCTTCTATCAAATAAGAATCATGGTGATTGCATGAATTGAGCACTTTCTATGTACTTGCTCTTTACGTGTTATTTCTATGCCTCAGAAGAGCCAAGCAGGCCAGATAGATGTTA</t>
  </si>
  <si>
    <t>ENST00000306051.3</t>
  </si>
  <si>
    <t>ENSG00000168229</t>
  </si>
  <si>
    <t>PTGDR</t>
  </si>
  <si>
    <t>chr14:52909664-52909830</t>
  </si>
  <si>
    <t>TGTAATCCCAGCTACTCAGGAGGCTGTGGCAGGAGAACTGCTTGAACCCGGGAGGTGGAGGCTGCAGTACAAAAAAGTAGTTTAAGTGATCCTTCATTTCCTTTTCATCTTTATTTAAAAATCCCTCATGCCTGTTATCCCAGCACTTTGGGAGGCCAGGGTGGGTG</t>
  </si>
  <si>
    <t>ENST00000554152.5</t>
  </si>
  <si>
    <t>ENSG00000073712</t>
  </si>
  <si>
    <t>FERMT2</t>
  </si>
  <si>
    <t>chr14:52909830-52909996</t>
  </si>
  <si>
    <t>GGATCACGAGGTCAAGGGATCGAGACCATCCTGGCAAACATGGTGAAACCCTGTCTCTACTAAAAATACAAAAATTAGCTGGGCGTGGTGGAGCGCACCTGTAGTCCCAGCTACTCGGGAGGCTGAGGCAGGAGAATCGCTTGAAGCCAGGAGGTAGAGGCTGCAGT</t>
  </si>
  <si>
    <t>chr14:53086596-53086885</t>
  </si>
  <si>
    <t>AGTGCTGAGAGATTCTGTCACCCCCGGGCCTGCCTTACAAGAGCTCCTGAAGGAAGCACTAAACATGGAAAGGAACAACTGGTACCAGCCACTGCAAAAACATGCCAAATTGTAAAGACCATTGATGCTGGGAAGAAACTGCAGCAATTAATGGGCAAAATAACCAGCTAACATCATAATGACAGGATCAAATTCACACATAACAATATTAACCTTAACTGTAAATGGGCTAAATGTCCCCAGTTAAAAGATACAGACTGGCAAATGGGATAAAGACCCATCAGTGTGCT</t>
  </si>
  <si>
    <t>ENST00000556027.5</t>
  </si>
  <si>
    <t>ENSG00000100523</t>
  </si>
  <si>
    <t>DDHD1</t>
  </si>
  <si>
    <t>chr14:53145237-53145445</t>
  </si>
  <si>
    <t>CCCTGCAGTCCCAGCGCTGTGGGAGGCTGAGGCAGGAGGGCTGCTTGAGCCCAGGAGTTTGAGACCACCCTGGGCAACATAGGAAGACCATGTCTCTACAAGTAATAATTTTAAAAATTAGCTGGGCATGGTGACGTGCACCTATGGACCTAGCTTCTTTGAAGGCTGAGGTGGGAGGATTGCCTGAGCCTGGGAGGTCAAGGCTGCAG</t>
  </si>
  <si>
    <t>ENST00000556910.1</t>
  </si>
  <si>
    <t>chr14:53270956-53271146</t>
  </si>
  <si>
    <t>CTGCCTTGCTAGATTGGGGAAGTTCTCCTGGATAATATCCTGCAGAGTGTTTTCCAACTTGGTTCCATTCTCCTCATCACTTTCAGGTACACCAATCAGACGTAGATTTGGTCTTTTCACATAGTCCCATATTTCTTGGAGGCTTTGCTCATTTCTTTTTATTCTTTTTTCTCTAAACTTCCCTTCTCGCT</t>
  </si>
  <si>
    <t>ENST00000669041.1</t>
  </si>
  <si>
    <t>LOC112268134</t>
  </si>
  <si>
    <t>chr14:53302978-53303114</t>
  </si>
  <si>
    <t>AGAGTGTTTTCCAACCTGGTTGCATTCTCACCGTCACTTTCAGGTACACCAATCAGACGTAGATTTGGTCTTTTCACATAGTCCCGTATTTCTTGGAGGCTTTGTTCGTTTCTTTTTATTCTTTTTTCTCTAAACTT</t>
  </si>
  <si>
    <t>chr14:53898403-53898545</t>
  </si>
  <si>
    <t>CTGCAGTCCCAGCTACTTGGGAGGCTGAGGCAGGAGAATCACTTGAACCTGGGAGGTGGAGGTTGCAGTGAGCCGAGATTATGCCACTGCACTTTAGTCTGGGTGACAAAGTGAGACTCTGTCCCCCTACACACACACACACA</t>
  </si>
  <si>
    <t>ENST00000418927.2</t>
  </si>
  <si>
    <t>ENSG00000235269</t>
  </si>
  <si>
    <t>LINC02331</t>
  </si>
  <si>
    <t>chr14:54443159-54443316</t>
  </si>
  <si>
    <t>CTGCCGGCCCCGGGTGATGAGGGGCTTAGCACCCGGGCCAGTGGCTGCAGAGGGTGTACTGGGTCCCCCAGCAGTGCCAGCCCACCGGCGCTGCACTCGATTTCTCACCGGGCCTTAGCTGCCTTCCCGCGGGGCAGGGCTCGGGACCTGCAGCCCGC</t>
  </si>
  <si>
    <t>ENST00000557690.5</t>
  </si>
  <si>
    <t>ENSG00000100528</t>
  </si>
  <si>
    <t>CNIH1</t>
  </si>
  <si>
    <t>chr14:54443316-54443473</t>
  </si>
  <si>
    <t>CCATGCCTGAGCCTCCCACCCCCTCCATGGGCTCCTGTGCAGCCCAAGCCTCCCCAGCGAGCGCCACCCCCTGCTCCATGGCGCCCAGTCCCATCGACCACCCAAGGGCTGAGGAGTGCGGGTGCACGGCGCGGGACTGGCAGGCAGCTCCACCTGCA</t>
  </si>
  <si>
    <t>chr14:54465234-54465342</t>
  </si>
  <si>
    <t>CATAAAAATTAGAAGAATTAGCCAGCTCTGGTGGTGTGCACCTGTAGTGCCAGCTACTCAGGAGGCTGAGGTGGGAGGATTGCTTGAGCCTGGGGAGGTCAAGGCTGCA</t>
  </si>
  <si>
    <t>ENST00000554163.5</t>
  </si>
  <si>
    <t>ENSG00000197045</t>
  </si>
  <si>
    <t>GMFB</t>
  </si>
  <si>
    <t>chr14:55258126-55258279</t>
  </si>
  <si>
    <t>AAGTGCAGCGGCATGAACATGGCTCACTGCAGCCTCAGCCTTCTGGGCTCAAGTGATCCTCCCACCTCAGCCTCCCAAGTAGCCGCGAACACAGGTGCACGCCATCATGCCTGGCTAAGTTTCTTTTTTTTTTTTTTGAGACAGAATCTCGTTC</t>
  </si>
  <si>
    <t>ENST00000554650.1</t>
  </si>
  <si>
    <t>LOC105370509</t>
  </si>
  <si>
    <t>chr14:55258279-55258432</t>
  </si>
  <si>
    <t>CTGTCACCCAGGCTGCAGTGCAGTGGTGTGATCACAACTCACTGCAGCCTTGGCCTCCCAGGCTCAAGTGACCCTCCCACTTCAGCCTCCCTAGTAGCTGAGACTACAGGCACGTGCCACCATGCCTGGCTAATTTTTGAATTTTTTGTAGAGA</t>
  </si>
  <si>
    <t>chr14:55780396-55780562</t>
  </si>
  <si>
    <t>TGCTGCAGGCACAGGACCAATGGTGGCACTCTCTCTCCTCCACTCCCTCCTGCCTGACCCTCCCCTGTCAACACTGTCTCAATTTAGTTATAAGCAAGACCAAGCAGAAGTTCTCCCTTACCGCCTCTCTCCATGTCATTACACAAGCACCTTCCAGAAAGAACACA</t>
  </si>
  <si>
    <t>ENST00000648365.1</t>
  </si>
  <si>
    <t>ENSG00000258791</t>
  </si>
  <si>
    <t>LINC00520</t>
  </si>
  <si>
    <t>chr14:55780562-55780728</t>
  </si>
  <si>
    <t>AAGGGCCAGCTCTGAGAAATCTAGGGTAATCCGCTTCGTGACCTGCAGTGGAAGGAATTTGGGCCTTGTGCCAACATGCTGATGCCACGAAGGTTAACTAGTATTAAAAACAGGGTGGAGAACCCCATCAATAAATAAGAGGAAGTAAGATTTGGGACTGCTTCTGC</t>
  </si>
  <si>
    <t>chr14:56446911-56447085</t>
  </si>
  <si>
    <t>GAGTTTCCAGTTTTTCTGTTCTGTTTTTTCCCCATCTTTGTGGTTTTATCTACTTTTGGTCTTTGATGATGGTGATGTACAGATGGGTTTTTGGTGTGGATGTCCTTTCTGTTTGTTAGTTTTCCTTCTAACAGACAGGACCCTCAGCTGCAGGTCTGTTGGAATACCCTGCCGT</t>
  </si>
  <si>
    <t>ENST00000556810.5</t>
  </si>
  <si>
    <t>ENSG00000070269</t>
  </si>
  <si>
    <t>TMEM260</t>
  </si>
  <si>
    <t>chr14:56447085-56447259</t>
  </si>
  <si>
    <t>TGTGAGGTGTCAGTGTGCCCCTGCTGGGGGGTGCCTCCCAGTTAGGCTGCTCGGGGGTCAGGGGTCAGGGACCCACTTGAGGAGGTAGTCTGCCTGTTCTCAGATCTCCAGCTGCGTGCTGGGAGAACCACTGCTCTCTTCAAAGCTGTCAGACAGGGACATTTAAGTCTGCAGA</t>
  </si>
  <si>
    <t>chr14:56668114-56668290</t>
  </si>
  <si>
    <t>GTAACCTCTGCAGACTTAAATGTCCCTGTCTGACAGCTTTGAAGAGAGCAGTGGTTCTCCCAGCACGCAGCTGGAGATCTGAGAACGGGCAGACTACCTCCTCAAGTGGGTCCCTGACCCCTGACCCCCGAGCAGCCTAACTGGGAGGCACCCCCCAGCAGGGGCACACTGACACCT</t>
  </si>
  <si>
    <t>ENST00000555924.1</t>
  </si>
  <si>
    <t>LOC105370515</t>
  </si>
  <si>
    <t>chr14:56668290-56668466</t>
  </si>
  <si>
    <t>TCACACGGCAGGGTATTCCAACAGACCTGCAGCTGAGGGTCCTGTCTGTTAGAAGGAAAACTAACAAACAGAAAGGACATCCACACTGAAAACCCATCTGTACATCACCATCATCAAAGACCAAAAGTAGATAAAACCACAAAGATGGGGAAAAAACAGAACAGAAAAACTGGAAAC</t>
  </si>
  <si>
    <t>chr14:57473766-57473917</t>
  </si>
  <si>
    <t>CCCATTGATCTTAAGATAGAGTTTAAAATTCTTATCTGACATGGCTTACAAAACCCTGTGTGATTTGGCCCTGCCCATGTCTCCAGAACCATCTCCAGTTACTCTCTGAATCTCTCATTCACCTAGAGTCCATCGTGTTCCTTCCCACTGCA</t>
  </si>
  <si>
    <t>ENST00000524996.1</t>
  </si>
  <si>
    <t>ENSG00000100557</t>
  </si>
  <si>
    <t>CCDC198</t>
  </si>
  <si>
    <t>chr14:57545216-57545486</t>
  </si>
  <si>
    <t>GTCTGCAGGTTGCAAAGACCATGGGAAAAGTGCAGTATCTGGGCTGGAGTGCACTGTTCCTTAGGTACAGTCCCTCATGGCTTCCACTGGGTAAGGGAGAGAATTCCCCCACCCCTTGAGCTTCCTGGGTGAGGTGATGCCCCACCCTGCTTCAGCTCACCCTTCATGGGCTGTACCCACTGTCCAAGCAGTCCCAATGAGATGAGCCAAGTACCTCAGTTGGAAATGCAGAAATCACCCACCTTCTGCATTGATCTCACTGGGAGCTGCA</t>
  </si>
  <si>
    <t>ENST00000647916.1</t>
  </si>
  <si>
    <t>LOC105370518</t>
  </si>
  <si>
    <t>chr14:58024100-58024386</t>
  </si>
  <si>
    <t>CATTAGCCCCTAACAAGAGAGTCAGCCTGTCTTTTGAAGCTTTGAAGCCAGGTACTGATTTCTCTCTTGCTATAAAAGTCCTATATAACATCTTCCAATATAAGATTGTTTCATCTGCAATGAAAACCTGTGGTTTAGTGTATCCACCTTCATCAATGATCTTAGCTAGATCTTCTGCATAACTTGCTGCAGCTTCTACTTCCCTCTGTACTTTTATATTATGGAGGCAGCTTCTTTCCTTAAGCCTCATGAACCAACCTGTGCTAGCTTCCAACTTTTCTTCTGCA</t>
  </si>
  <si>
    <t>ENST00000556788.1</t>
  </si>
  <si>
    <t>ENSG00000139971</t>
  </si>
  <si>
    <t>ARMH4</t>
  </si>
  <si>
    <t>chr14:58736467-58736620</t>
  </si>
  <si>
    <t>TGTTTGAGACCAGCCTGGGCAACATAGCAAGACCCTGTCTCTACTACAACTTAAAAAAAAAATTAGCCAGGTGGGGTGGTGCATGCCTGTGGTCCCAGCTTACTCAGGAGGTTGTGGTGGGAGGATTGCTTGAGCCTGGGAGTTCAAGGCTGCA</t>
  </si>
  <si>
    <t>ENST00000648996.1</t>
  </si>
  <si>
    <t>ENSG00000258583</t>
  </si>
  <si>
    <t>LINC01500</t>
  </si>
  <si>
    <t>chr14:60273618-60273836</t>
  </si>
  <si>
    <t>CTGCAGTTTGGAGAATGAATTAGAGGGATGCCAGGATCCACGTGAAGAGACTAAAGACGCTAGTATTCTGCAGTGAGAATGATGGTAACTTGAGACCAGGGCATTGGTAGAAAAAAGTGGACAGATTTGAGAATGCTTAGGAAGCATATAACCCATGGGATTTGATGATGGACTGATGGGAGATGAGGTAGAGAGAGGTATCAAAGATATCCTTAGTTT</t>
  </si>
  <si>
    <t>ENST00000531937.1</t>
  </si>
  <si>
    <t>ENSG00000100614</t>
  </si>
  <si>
    <t>PPM1A</t>
  </si>
  <si>
    <t>chr14:60273874-60274135</t>
  </si>
  <si>
    <t>CTAGGCTGGTCTTGAACTCCTGGATTCAAGCAATCTTACCGCCCCAGCCTCCAAGCAGTTGGGACTACAAGTATGCAACACCGCACCCAGTGAATGTTCTTGGTTTGTATTCACCTTGGTGGGTGATGGTGCCATTCACTGGTAAAAGCTGCAGATATGTGAGGGTGCTCAGGGAGGCAGCATAGAATGGGAAAAGGGCCTACATGTAACCCTTGAGGAATGCCAATGTTTAATGGCTTGGGAGATGAAAATGAGCCTGCAA</t>
  </si>
  <si>
    <t>chr14:60498860-60499012</t>
  </si>
  <si>
    <t>AAAACCCCCACTGGACTCTGAGATAGTGAAAAAACATTGACAAACTGATCTTAAGGTTCATCTGGAAGAAAATATCCACAGAACAGCCAAAGAATTTTCTTAAAAATATTACTGAAGGGCCGGGCACGGTGGCTCACACCTGCAGTCCTAGCA</t>
  </si>
  <si>
    <t>ENST00000327720.6</t>
  </si>
  <si>
    <t>ENSG00000184302</t>
  </si>
  <si>
    <t>SIX6</t>
  </si>
  <si>
    <t>chr14:60499012-60499164</t>
  </si>
  <si>
    <t>ACTTCGGGAGGCCAAGGTAGGCGGATCACCTGAGATCAGTTTAACACCAGCCTGGCCAACATGGCAAAACCCCATCTCTACTAAAAATACAAAAAATAGCTGGGCATGGTGGTGGGCGCCTGTTATCCCAGCTACTCAGGAGGCTGAGGCAGG</t>
  </si>
  <si>
    <t>chr14:60499164-60499316</t>
  </si>
  <si>
    <t>GAGAATCGCTTGAACCCAAGAGGCGGAGGTTGCAGAGAGCCGAGATCACACCATTCCACTCCAGCCTGGCCGACAAGAGCAAAACTCCGTCTCAAAAAAAAAAAAATAATACTGAAGAATAACTCGCCTTACCAGATATTAAAATGTACTTCA</t>
  </si>
  <si>
    <t>chr14:60499316-60499468</t>
  </si>
  <si>
    <t>AACTGCAGTTGTGAAACAATAGGAATAAATACACATATCGATGAAACAGAATAGAAGATCCAGAATAATTTCTATGTATATAAATTTAGTATGTGATACAGGTGGCGTTTCAAATCTGTGGAAAAAGAATAGATCAATCAATAAATAATTGTG</t>
  </si>
  <si>
    <t>chr14:60913572-60913731</t>
  </si>
  <si>
    <t>TGGAGTTTACTGGAGGTCCACTCCAGACCCGGTTTGCCTGGGTATCAGCAGGGGAGGCTGCAGAACAGTGGATATTGGTGAACCGCAAATGCTGCTGCCTGATCATTCCTCTGGAAGTTTTGTCTCAGAGGAGTACCCAGCCGTGTGAGGTGTCAGTCTG</t>
  </si>
  <si>
    <t>ENST00000553946.1</t>
  </si>
  <si>
    <t>ENSG00000020426</t>
  </si>
  <si>
    <t>MNAT1</t>
  </si>
  <si>
    <t>chr14:60913731-60913890</t>
  </si>
  <si>
    <t>GCCCCTACTGGGGGGTACCTCCTAGTTAGGCTACTCTGGGGTCAGGGACCCTCTTGAGGAGGCAGTCTGTCGGTGTTCAGATCTCCAGCTGCGTGCTGGAAGAACCACTACTCTCTTCAAAGCTGTCAGACAGGGACATTTAAGACTGCAGAGGTTATTG</t>
  </si>
  <si>
    <t>chr14:61060208-61060384</t>
  </si>
  <si>
    <t>ENST00000554498.1</t>
  </si>
  <si>
    <t>ENSG00000139974</t>
  </si>
  <si>
    <t>SLC38A6</t>
  </si>
  <si>
    <t>chr14:61060384-61060560</t>
  </si>
  <si>
    <t>chr14:61425004-61425159</t>
  </si>
  <si>
    <t>ATACAAAAGTCAAGAATTGAGGTTTGGGAGCCTCAGCTGAGATTTCAGAGGATGTATGGAAATACCTGGATGTCCAGTCAGAAGTCTGCTGCAGGGGCAAAGCCCTCATAGAGAACCTCTGCTAGGGCAGTGCAAAGGGAAAGTGAGGGGTTGGAG</t>
  </si>
  <si>
    <t>ENST00000557473.1</t>
  </si>
  <si>
    <t>ENSG00000027075</t>
  </si>
  <si>
    <t>PRKCH</t>
  </si>
  <si>
    <t>chr14:61425159-61425314</t>
  </si>
  <si>
    <t>GCCCCCACACAGAGACCCCACCGTGGCACTGCTTAGTTCAGCTGTGAGAAAAGGGCCACCATCCTCCAGACCCCAGCAGATGGTAAATCCATCTGCTTGCACTGGGCACCTGAAAAAGCCACAAGCACTCAACACCAGCCTATGAAAGCAGCCAGG</t>
  </si>
  <si>
    <t>chr14:61425314-61425469</t>
  </si>
  <si>
    <t>GAGGGGGATATACCCTGCAGAGCCACAGTGGTAGAGCTGCCCAAGGCTATGGGAGCCCACCCCTTGTATCCACATGACCTAGATGTGAGACATGGAGTCAAAGGAGATCATTTTGGAGCTTTAAGATTTAATAACTGCCCCACTGGATTTTTGACT</t>
  </si>
  <si>
    <t>chr14:61831185-61831336</t>
  </si>
  <si>
    <t>CTGCAGCAGTTATCCAGCTCCAAATCAAAAGTGCCAAAGGTGAGAAACCCTGAGGGACAGAGAGCAGACTTTTCTTGAAGCTTTTTGTTTTTTGTACTTATTCCATCTTGTCCAGAAATGAGAGTCCCTTCAACATTTTAATGTATTACTTT</t>
  </si>
  <si>
    <t>ENST00000636133.1</t>
  </si>
  <si>
    <t>ENSG00000139973</t>
  </si>
  <si>
    <t>SYT16</t>
  </si>
  <si>
    <t>chr14:62536415-62536590</t>
  </si>
  <si>
    <t>AGTAACCTCTGCAGACTTAAGTGTCCCTGTCTGACAGCTTTGAAGAGAGCAGTGGTTCTCCCAGCACGCAGCTGGAGATCTGAGAACGGGCAGACTGCCTCAAGTGGGTCCCTGACCCCTGACCCCCGAGCAGCCTAACTGGGAGGCACCCCCCAGCAGGGGCACACTGACACCTC</t>
  </si>
  <si>
    <t>ENST00000555156.1</t>
  </si>
  <si>
    <t>ENSG00000259142</t>
  </si>
  <si>
    <t>LINC00644</t>
  </si>
  <si>
    <t>chr14:62536590-62536765</t>
  </si>
  <si>
    <t>CACACGGCAGGGTATTCCAACAGACCTGCAGCTGAGGTTCCTGTCTGTTAGAAGGAAAACTAACAACCAGAAAGGACATCTACACCGAAAACCCATCTGTACATCACCATCATCAAAGACCAAAAGTAGATAAAACCACAAAGATGGGGAAAAAACAGAACAGAAAAACTGGAAAC</t>
  </si>
  <si>
    <t>chr14:63121798-63121973</t>
  </si>
  <si>
    <t>GAGTTTCCAGTTTTTCTGTTCTGTTTTTTCCCCATCTTTGTGGTTTTATCTACTTTTGGTCTTTGATGATGGTGATGTACAGATGGGTTTTCGGTGTAGATGTCCTTTCTGGTTGTTAGTTTTCCTTCTAACAGACAGGAACCTCAGCTGCAGGTCTGTTGGAATACCCTGCCGTG</t>
  </si>
  <si>
    <t>ENST00000554921.1</t>
  </si>
  <si>
    <t>ENSG00000259093</t>
  </si>
  <si>
    <t>LOC105370531</t>
  </si>
  <si>
    <t>chr14:63121973-63122148</t>
  </si>
  <si>
    <t>GTGAGGTGTCAGTGTGCCCCTGCTGGGGGGTGCCTCCCAGTTAGGCTGCTCGGGGGTCAGGGGTCAGGGACCCACTTGAGGCAGTCTGCCCGTTCTCAGATCTCCAGCTGCGTGCTGGGAGAACCACTGCTCTCTTCAAAGCTGTCAGACAGGGACACTTAAGTCTGCAGAGGTTA</t>
  </si>
  <si>
    <t>chr14:64229586-64229737</t>
  </si>
  <si>
    <t>CTGCAGTTTTAAAATATTTTTCTTTAAATTTTTAAACTGTTTGAAGTGCATGGTCACTGTCAGCACTGGACTTGGACTGCCTGTGTTCAGCTCAATCACCTACTCCCCACGTGACCTTCAGCAAGTTTGCTTAGACCGTGTCTAGTTCCACA</t>
  </si>
  <si>
    <t>ENST00000554928.1</t>
  </si>
  <si>
    <t>ENSG00000054654</t>
  </si>
  <si>
    <t>SYNE2</t>
  </si>
  <si>
    <t>chr14:64753897-64754040</t>
  </si>
  <si>
    <t>CAAGCCTACTTCCTTTCTACTCCCACCTCCTGGCCCACCCTGGCTCTCCCACAACCTGCTATGGGTGCCCCCTTGCTTCTCTACTCTGCCTGTGCTTCTGGCTCCATTTCCACCCCATTCTCCCTTCAGAGAGCTGCAGGGTGG</t>
  </si>
  <si>
    <t>ENST00000556227.1</t>
  </si>
  <si>
    <t>ENSG00000070182</t>
  </si>
  <si>
    <t>SPTB</t>
  </si>
  <si>
    <t>chr14:64754040-64754183</t>
  </si>
  <si>
    <t>GCCCCCTCTCTCCAATGTAACATAGCAACGGAAGGTTCTCAGAGTGAGCCAAAGGGGCCTGAGTGATTATTTCATTAAAGGGGTGTGAGGGGGGGCAGGTTCCAATGCTGCTGGCAAAGCTCTGGCCCCTCCCCTTGCTGCAGC</t>
  </si>
  <si>
    <t>chr14:64981843-64982006</t>
  </si>
  <si>
    <t>ATGAGAAGAGAGCTTTGAGTGAAGGGGTGGCTTTGCTTACATTTTTAAAAGTTCAGTCTGGCTTTTTCATTTTGTCTTGGATCTTTGAGGCTGCTAGAACAGAATCCCATACACTGGGTACCTTGTCAACAACAGAAATAAAGTCCAACATCAAGGCACCTGCA</t>
  </si>
  <si>
    <t>ENST00000555372.5</t>
  </si>
  <si>
    <t>ENSG00000257365</t>
  </si>
  <si>
    <t>FNTB</t>
  </si>
  <si>
    <t>chr14:65279376-65279528</t>
  </si>
  <si>
    <t>CTGCAGCAAATGGACATGGCAGCAAGAAGTTCAAAGGTGACAGCAGAAGCGCCGGTGTCCCCTCCAGAGTGACCCACATCCAGAAGCTCCCATCGACGTCATCGAAGGGGAGGTGATCTCCCTGGAGCTGCCCTTTGGGAAGGTTACTAACCT</t>
  </si>
  <si>
    <t>ENST00000584635.1</t>
  </si>
  <si>
    <t>ENSG00000266740</t>
  </si>
  <si>
    <t>MIR4708</t>
  </si>
  <si>
    <t>chr14:65279790-65279937</t>
  </si>
  <si>
    <t>GCGATGGCCGGGCAGAGCCTGGTGCTCAGGATCATCGTGGAGAACCTCTTCTACCCCACGACCCTGGATGTGCTGCACCAGATTTTCTCCAAGTTCGGCACAGTGAAGACCATCACATTCATCAAGGACAACCAGTTCCAGGCCCTGC</t>
  </si>
  <si>
    <t>chr14:65279937-65280084</t>
  </si>
  <si>
    <t>CTGCAGTACACGGACCCCGAGAACGCCCAGCATACCAAGCTGTCGCTGGATTGGCAGAACACCTACAACGCCTGCCACACGCTGTGCATCGACTTCTCCAAGCTCATCAGCCTCAACGTAAAGTACAACAACGACAAGAGCCGCGACT</t>
  </si>
  <si>
    <t>chr14:65280084-65280231</t>
  </si>
  <si>
    <t>TACCACGCCCGGACCTGCCCTCCGGGGACAGCTAGCCCTCGCTGGACCAGACATGGCCGTGGCCTTCGACCTTTCAGTTCCCAACATCCACGGAGCCCTGGCCCCCCGGCCATCCCCTCGGCGGTGGCGGCAGCTGCAGCGGCAGGCC</t>
  </si>
  <si>
    <t>chr14:65783956-65784107</t>
  </si>
  <si>
    <t>CTGCAACAGCTGCTCTGAGAACATCACTGTCCACAGTGCTGCATACAACACAACTCTGGAAAAGACCAAGGGCCACACTCATTCTACTCCTGACTCTCAAATGTGACCTTGGGCTATCTTCTATCTGTGTCTTGGTTTTTCCATTTTTATAA</t>
  </si>
  <si>
    <t>ENST00000554765.1</t>
  </si>
  <si>
    <t>ENSG00000033170</t>
  </si>
  <si>
    <t>FUT8</t>
  </si>
  <si>
    <t>chr14:65956782-65956834</t>
  </si>
  <si>
    <t>CTGCAGATATGACAAGTACAGTCATATCTCCTAGTTCCAGGACTCTCATGAGT</t>
  </si>
  <si>
    <t>ENST00000666006.1</t>
  </si>
  <si>
    <t>ENSG00000258502</t>
  </si>
  <si>
    <t>LINC02290</t>
  </si>
  <si>
    <t>chr14:66094548-66094701</t>
  </si>
  <si>
    <t>CGGAGGCTCTGGGTCTGGGAGCGGGTCCTGCCCGGCTGTACGACGATGGAGGTGGCGTAGTCAGCTGCCTCGGGGACGCGAGTCACAGGGGCCCACCATAGCCACTGCTGCTCCTGCAGTCACTCCTGCCACCACCACCTACGCCTCCAGCTGC</t>
  </si>
  <si>
    <t>chr14:66094960-66095005</t>
  </si>
  <si>
    <t>TAGTGAGCTACGATTGTGCCACTGCACTCCAGCCTGGGTGACAGAG</t>
  </si>
  <si>
    <t>chr14:66215439-66215635</t>
  </si>
  <si>
    <t>ATCTGCAGCTTTTCCAAGTGCATGGTGTAAGCTGTTGGTGGATTTACCATTCTGCGGTTTGGAGGATGATGGCCCTCTTTTCATAGCTCAACTAGGCAGCACCCCAATGGGGACTCTGTGTGGAGGCTCTGACCCCACATTTCCCTTCCACACTGTCCTAGCAGAGGTTTTCCATGAGGGCCCTGCCCCTGCAGCAA</t>
  </si>
  <si>
    <t>ENST00000653569.1</t>
  </si>
  <si>
    <t>chr14:67173102-67173254</t>
  </si>
  <si>
    <t>CCTGGCTCTGTGGACAACCTACACTCAAAACTACCACAGGAAAAAAACAAGCACCCCAAGACCCAGGTGCCACAATGGGTTCACAAGACCCTTAGCCTAGGACCCTGGCCCCACATCCACTCTAAGCACCTGTACCAGGAACCCGGTGCTGCA</t>
  </si>
  <si>
    <t>ENST00000524532.5</t>
  </si>
  <si>
    <t>ENSG00000172717</t>
  </si>
  <si>
    <t>FAM71D</t>
  </si>
  <si>
    <t>chr14:67332880-67333031</t>
  </si>
  <si>
    <t>CCTATCAGGAATTGCTTAGGTTAATTAACAAACTTGATACTGAACCTCAGTGGGTACCATCCACTTGGCTGAGGTGAAAGAAACATCCATTCTGTGGCATGTTGGACTTGATCTGGCAAAAACTGCCAATAGGAGGACTGCCCGACACTGCA</t>
  </si>
  <si>
    <t>ENST00000555625.5</t>
  </si>
  <si>
    <t>ENSG00000100554</t>
  </si>
  <si>
    <t>ATP6V1D</t>
  </si>
  <si>
    <t>chr14:68370974-68371112</t>
  </si>
  <si>
    <t>CTGCAGTGAGCCAAGACTGTGCTGCTGCACTCCAGCCTGGGCAACAGAGCAAGACTCTGTCTCAAAAAAAAAAAAAAAAAAAGAAAAAAAGAAAAGAAAATTAAAAAAAAAGAATTATCTGTGTATTTTTTATCTTAAA</t>
  </si>
  <si>
    <t>ENST00000554183.1</t>
  </si>
  <si>
    <t>ENSG00000182185</t>
  </si>
  <si>
    <t>RAD51B</t>
  </si>
  <si>
    <t>RAD51</t>
  </si>
  <si>
    <t>chr14:68517921-68518075</t>
  </si>
  <si>
    <t>CTTGCACCCCTTCCTTTGTAACTCTTCTACCGCCTTGATCTAGTGAGCCCTGAAAGCTCAGTGGGCTGAGGAAAACATCCTTTTTAGAGTAGCAGGGTGCCCTCAACTCCAGTCTAGAAGTGGGCAAAGTTCTCACGTTGGCAGTACCTGCAGTG</t>
  </si>
  <si>
    <t>ENST00000556251.1</t>
  </si>
  <si>
    <t>chr14:68518075-68518229</t>
  </si>
  <si>
    <t>GTGGGACAAGAGAAGCAGCTGGCCCAGAAGGCAGCGTTTGTTCAAATGGTCATGGCACCTGTGAGCATTGTATTGCCGTGGAAGAGCTCAAGTCATTGCCTCTGCTAAAGTGCCTCTGAATTCCTACACAGTGAACTTAGAGCACAACAGGGCGG</t>
  </si>
  <si>
    <t>chr14:68518229-68518383</t>
  </si>
  <si>
    <t>GGAACATGGTTGTTTTCCATTCTTGTTCAGCTAGGCTTACACATCCTCTCACTCCCAAAAGGCAGAGTAGGCTTGCACCCCACACCTGACTGGGCTCAGCTCTTTGGCAAGTGATTGCGTAGCTGTTCTGCCTGTGACTGCAGGCCCCGGTCTGC</t>
  </si>
  <si>
    <t>chr14:68747834-68748021</t>
  </si>
  <si>
    <t>TTGCACTCCATGACCCCCGCTAAAATGGCTCTTGTCAAGCGTCACAATGATACCACCAGTCAATCCTCAGTCAGTCCTCATCCTCCCCCATTGGTCCGAAGCATTTGGCCAAGTGCTTGCTCCCTCCTTCTAGAAATACTTTCTTCTCTTGACTCTCTACCCCTCTAATGCCTGTTTTCAGTCTCCTG</t>
  </si>
  <si>
    <t>ENST00000659224.1</t>
  </si>
  <si>
    <t>LOC105370547</t>
  </si>
  <si>
    <t>chr14:68748021-68748208</t>
  </si>
  <si>
    <t>GGACTCGGTCCCCCTTAGCACAGGAGGTCGCCCGGGCTGCAGCCTAGGGCCTCTTCTTTGCTCTGCCTGCACTCATGCAAGGGTGATCCCTTCCCCTCCCTGCTTTAAATACTGTCCATAGGCTGATGTGTTTGGATCCTGGCTAAGACTGTGCCTAGCAGGGTGATTGTGGATGGGTCATTTCACCC</t>
  </si>
  <si>
    <t>chr14:69288235-69288533</t>
  </si>
  <si>
    <t>GACAGACTAGGGCTGGAATCCAGGCCTCCTGGCTTCCAGCATCCCGGCAGGACTCTTCCCACTACCCCCTGCTGCGTCTTTAGAAAGCCACAGGGCACTTGTTCTGCATTAAGGCAAACCAGAAGGCAGTTGGAACAGGTTGACAGCCTGCAGCAAAGAAACCTCTGATGCAATTGGTGGTGAATGAATTTTAGTGGGGATGCTGCCAAACCTGACCCCCATTGACACAGGAGGCCCATGTGAAACAGCGGCTCTCCCACCAGTAACCCTGGCCCCTATGCTTTCCCAACACCCAGCAG</t>
  </si>
  <si>
    <t>ENST00000553740.1</t>
  </si>
  <si>
    <t>ENSG00000100626</t>
  </si>
  <si>
    <t>GALNT16</t>
  </si>
  <si>
    <t>chr14:69295351-69295549</t>
  </si>
  <si>
    <t>CCTGCAGTGAGCTGAGATTGCGCCCCTGCACTTCAGCCTGAGGGACAAAGTGAGACTCTGTCTCAAAAAAAAAAAAAAAAAAAATTAGGCTGGGCACAGTGGCTCACACCTGTAATCCTAGCATTTTGGGAGGCCGAGGTGGGCAGATCACTTGAGGTCAGGAGTTCAAGACCAGCCTGGCCAACATAGCGAAACTCTG</t>
  </si>
  <si>
    <t>chr14:69295549-69295747</t>
  </si>
  <si>
    <t>GTCTCTACTAAAAATACAAAACTTAGCCAGGCATGGTGGCACGTGCCTGCAGTCCCAGCTACATGAGAGACTGAGGCAGAAGAATTGCTTGAACCCAGGGGGCAGAGGTTACAGTGAGCTGAGATCGCACTACTGTACTCCAGCCTGGGCGACAGAGCGAGACTCCATCTCAAAAAAAATTAAAAAATTAACATTAACA</t>
  </si>
  <si>
    <t>chr14:70110668-70110826</t>
  </si>
  <si>
    <t>TCTTTCTTTTTTTTTTTTTTTTTTTTTTTTTGAGACAGAGTCTCGCTCTTTCACCCAGGCCAGACTGCAGTGGTGCTATCTCGGCTCACTGAAAGTTACGCCTCCCAGGTTCATGCCATTCTCCTGCCTCAGCCTTCCGAGTAGCTGGAAATACAGGTG</t>
  </si>
  <si>
    <t>ENST00000216568.11</t>
  </si>
  <si>
    <t>ENSG00000100678</t>
  </si>
  <si>
    <t>SLC8A3</t>
  </si>
  <si>
    <t>chr14:70110826-70110984</t>
  </si>
  <si>
    <t>GCCCGCCACCGCGCCTGGCTAATTTTTTGTATTTTTAGTAGAGACGGGGTTTTACCGTGTTAGCCAAGATGGTCTCGATCTCCTGACCTCATGATCTGCCTGCCTCGGCCTCCCAAAGTGCTGGGATTACAGGCGTGAGCCACCGCGCCCGGCTGCAGA</t>
  </si>
  <si>
    <t>chr14:70547877-70548053</t>
  </si>
  <si>
    <t>ENST00000652041.1</t>
  </si>
  <si>
    <t>ENSG00000134007</t>
  </si>
  <si>
    <t>ADAM20</t>
  </si>
  <si>
    <t>chr14:70548053-70548229</t>
  </si>
  <si>
    <t>TCACACGGCAGGGTATTCCAACAGACCTGCAGCTGAGGGTCCTGTCTGTTAGAAGGAAAACTAACAACCAGAAAGGACATCTACACCAAAAACCCATCTGTACATCACCATCATCAAAGACCAAAAGTAGATAAAACCACAAAGATGGGGAAAAAACAGAACAGAAAAACTGGAAAC</t>
  </si>
  <si>
    <t>chr14:70564847-70564989</t>
  </si>
  <si>
    <t>GACCAGCCTGGGTGACACAGCAAGACCCCTTGTATAAAAAAATTTTTTTTTGATAGACAGGCATGGTAGTGTATGCCTGTAGTCCCAGCTACTCAGAAGACTGAGGCAGGAGGATTGCTTGAGCCCCGGAGTTTGAATCTGCA</t>
  </si>
  <si>
    <t>ENST00000555296.1</t>
  </si>
  <si>
    <t>ENSG00000133997</t>
  </si>
  <si>
    <t>MED6</t>
  </si>
  <si>
    <t>chr14:71528614-71528754</t>
  </si>
  <si>
    <t>CTGCAGTGTAGCCTGGGTGACAGAATGATACTCCATCTCAAAAAGAGAAAAATAATAATTCTATTTTTTCCCCTTTTTGTTTCAGCTTTATAAATAGCAGTCCAGGGCAACAGTACTTGATAAAAAGGTATTTTGTTTGTT</t>
  </si>
  <si>
    <t>ENST00000555818.5</t>
  </si>
  <si>
    <t>ENSG00000197555</t>
  </si>
  <si>
    <t>SIPA1L1</t>
  </si>
  <si>
    <t>chr14:71981346-71981532</t>
  </si>
  <si>
    <t>TAGAGTTTCCCGTTTTTCTATTCTGTTTTTTCCCCATCTTTGTGGTTTTATCTGCTTTTGGTGTTTGATGATGGTGATGTACAGATGTTTTTGGTGTGGGTGTCCTTTCTGTTTGTTAGTTTTCCTTCTAACAGACAGGACCCTCAGCTGCAGGTCTGTTGGAATACCCGGCCGTGTGAGGTGTCAG</t>
  </si>
  <si>
    <t>ENST00000407322.8</t>
  </si>
  <si>
    <t>ENSG00000182732</t>
  </si>
  <si>
    <t>RGS6</t>
  </si>
  <si>
    <t>chr14:71981532-71981718</t>
  </si>
  <si>
    <t>GTGTGCCCCTGCTGGGGGGTGCCTCCCAGTTAGGCCGCTCGGGGGTGCCTCCCAGTTAGGCTGCTCGGGGGTCAGGGGTCAGGGACCTACTTGAGGAGGCAGTCTGCCCGTTCTCAGATCTCCAGCTGCGTGCTGGGAGAACCACTGCTCTCTTCAAAGCTGTCAGACAGGGACATTTAAGTCTGCA</t>
  </si>
  <si>
    <t>chr14:72645636-72645802</t>
  </si>
  <si>
    <t>CCTGCAGCATGAAGTAAGCTTCTTAGCATTGCAAGCCTCTTTGCTGTCTGGCCACAGCTGCCTTTTTAAGATTTCTCTTCTTTTCCCACCATGGACCCCAACCCCACCATACCACAGAAAAGTATTTGCCACATCCCACACCCTCAACGCTCCTACACCCCCCACCC</t>
  </si>
  <si>
    <t>ENST00000556997.5</t>
  </si>
  <si>
    <t>ENSG00000205683</t>
  </si>
  <si>
    <t>DPF3</t>
  </si>
  <si>
    <t>chr14:72645818-72645984</t>
  </si>
  <si>
    <t>TTCTTTTTGACTTGCACTTTTGCACACAAAGGTCTCTCACTATCTCTCAACTCCCATTCATGGCCAAACCTGTCAAACAGGTTGTCTACACTCCGGCTACACAAAAGTGGGCCCATCGACCACTTGCATGAGCATCCCCTGGGGGCTGGTTAGAAATGCTCACCCCG</t>
  </si>
  <si>
    <t>chr14:72645984-72646150</t>
  </si>
  <si>
    <t>GGATCTGACCTAGGGACTGCAGTTTTAACAAGATCCCCAGGTGATTCGCATGCACAGGGTATTTTGAGATGCACTTCTCTAAACTCACTCCCTTTCTGGGACACCCACTCAGTCTTCACTCTCTCCACACTGACTTCCCTCCTCTCTTTTCCACCAAAAAAACTCTC</t>
  </si>
  <si>
    <t>chr14:72714073-72714258</t>
  </si>
  <si>
    <t>TCTCTGAAATACAGAAAGAAATAGAGGATGAATCTTAAAGGAGACAGAGCGCGTGAGAGAGAGAGCCGGAGGAGAGCCACACAGGAGGCATGGCAGGAGGTGGGGGTGCAGAACTGAGGGTGGGGGCCACCCCAGCTGGCTTCCCCTCTGCAGAAACCCCCTGGGGCAGCAGAGGCCCAAGGAAGT</t>
  </si>
  <si>
    <t>ENST00000554594.1</t>
  </si>
  <si>
    <t>chr14:72714258-72714443</t>
  </si>
  <si>
    <t>TGGTGACTGCGGTGGAGGCGGCAGGCGAGTAAGCTGGGGTGCAGACAGAGGAAGAGGAGAGCACACACTGAGGTTGGCAGGCGGATGGCCAAGGAAGCACAGGGAAGAGGGGCCCTGGGGGCAGGCGCACAGGGAGGAAGGAAGGTGGGACCGGCCCATACTTACTGTCACAGACGTAAGGTTTGT</t>
  </si>
  <si>
    <t>chr14:72714443-72714628</t>
  </si>
  <si>
    <t>TCGTGGTCTTCCTGAGAGGCGGCGTCGTGCCTCCTCCTGCCCCCTGCAGAGCCGCGAGCCTGGGGAGACATTGGGGTACAGGATGCTTGTTACCATGGTCATCACTACAGCTCCGGAGCATGCGCTCTGCGAGCTCCTTACACCGTCTTCATCCCAACTTTTGTGCCAACACCAGTCCCATCTTAC</t>
  </si>
  <si>
    <t>chr14:73401935-73402076</t>
  </si>
  <si>
    <t>CACTGCAGCCTCAAACTGCTGGGCTCAAGCAATCTTCCTGCCTCAGCCTTCGTGAGTAGCTAGGACCACGTGCACGCACCACCATGTCCAGCTAATTTTTTAGAATTATTTGTAATGACAAGGTCTCACTATGTTTGCCCAG</t>
  </si>
  <si>
    <t>ENST00000555859.5</t>
  </si>
  <si>
    <t>ENSG00000133961</t>
  </si>
  <si>
    <t>NUMB</t>
  </si>
  <si>
    <t>chr14:73402076-73402217</t>
  </si>
  <si>
    <t>GGCTGCAATCAAACTCCTGAGCTCAAGTGATTCCTCTGCCTCAGCCTCCCAAAGTGCTAGGATTACAGGAGTGAGCCACTGCACCTGGCTAAAAACTTTTTATCATGGTGGGAAAAGACCTCATAATTCAAATCCAGTTTCT</t>
  </si>
  <si>
    <t>chr14:73402217-73402358</t>
  </si>
  <si>
    <t>TGCAGCTATTTTTCTTCAACAGATGGAGAAAAATACTACTAATCAACAGTATCTCCTTGATCACAAATACATTTCTAGAGTAAATTAAATGACTGATTCCCTATCTGTTATATGGATCCTAAAACATAAAAATAATAACTAA</t>
  </si>
  <si>
    <t>chr14:73566286-73566462</t>
  </si>
  <si>
    <t>ACTGGGGCTGCAGGTGGAGCTGCCTGCCAGTCCCGCACCGTGAGCCCACACTCCTCAGCCCTTGGGTGGTCAATGGGACTGGGCTCCGTGGAGCAGGGGGCGGCGCTCGTCAGGGAAGCTCAGGCTGCACAGGAGCCCACGGAGGCGGGGGGAGGCTCAGGCATGGAGGGCTGCAGG</t>
  </si>
  <si>
    <t>ENST00000538782.2</t>
  </si>
  <si>
    <t>ENSG00000119673</t>
  </si>
  <si>
    <t>ACOT2</t>
  </si>
  <si>
    <t>chr14:73740770-73741068</t>
  </si>
  <si>
    <t>CTCTGACACTCCAAGCACATCTCAGGCTCGGGAAGTGGAGAGGACAGGGTCATTCCCGACGTGGCCACTCCTCCTGTGCAGCCCCAGAGTCAGGAGCTCCAACAGACCCTTGTAGAGTCAGGGGCCCAGGGTCAGGCTCACCAAGGCCTGCAGGTAAGGCCCCAGAAGGGTGTGTGCAGTCCTAGCCCCACCCCTGGGAAGAGCTGCTGGGTGGGGCTGTGGCTGCCAGAGTCTTTCCCAAACTAGCACAGAACCTGTTTTGCAACCCTGGCAGGGTGGAGGCAGGATCCAGGCCAAGA</t>
  </si>
  <si>
    <t>ENST00000451078.5</t>
  </si>
  <si>
    <t>ENSG00000156030</t>
  </si>
  <si>
    <t>MIDEAS</t>
  </si>
  <si>
    <t>chr14:73749060-73749269</t>
  </si>
  <si>
    <t>AACAGTACGACTAAATAGAAGATCGACAAGGAAATAGAAGATTTAGACACTATAAACCAATTAGACCTGGAAGACCTATATAGAACACTCCACCTAACAACAGCAAAATACACACAAATACACACTCTTCTCAAGAGCACACAGATACTGCAGCTGTAGGTGAACTGTTTTTTTGTTTCTTTTTAAAAAAGAGCAGGCCCGGCACAGTGG</t>
  </si>
  <si>
    <t>ENST00000421708.1</t>
  </si>
  <si>
    <t>chr14:73749269-73749478</t>
  </si>
  <si>
    <t>GTGCCTGTAATCCCAAAATTTTGGGAGGCCAAGGCCAGGAGGATCACTTGAGCCCAGGAGCTCAAGACCAGCCTGGGCAACAAAACGAGACCGTGTCTCTACAAAAAAAAAAAAAAAAAAAATTAGCTGCGTGTGGTGGCCACTATAGTCCCAGCTACTCAGGAAGCTGAGGCAGGAGGATTGCTCGGGCCCAGGAGGTTGAGGCTGCAG</t>
  </si>
  <si>
    <t>chr14:74052083-74052382</t>
  </si>
  <si>
    <t>ATTTGCTGTAATTTCTCTTTTTTATTTAATACATCAAATAAGTTGAGTCCCTACCATATATAAGGCAGTTTTCTTTATATCCTTTTGTTTACGAAATAGTAAGTGTTATACATTTTCAGAGGAAGTTAAATGATTGTCTACATTGTTACTGCAGTAACTGGACTCTTCCTATTCTGTGTTCTATGTGACATTTTTGCTACTGACCACCTTAACACTTTAGCCTTAGTGTCCTATTGCCTCTATCAGCAGGGCAGAAATGGTGGTTAACATATTACATCATCGGGCTGGGCGCAGTGGCTC</t>
  </si>
  <si>
    <t>ENST00000492247.3</t>
  </si>
  <si>
    <t>ENSG00000119636</t>
  </si>
  <si>
    <t>BBOF1</t>
  </si>
  <si>
    <t>chr14:74052438-74052565</t>
  </si>
  <si>
    <t>AGTTCAAGACCAGCCTGGCCAAGTTGCTGAAACCCCGTCTCTACTAAAAATACAAAAATTAGCCAGGCATGATGGCACACACCTGTAATCCCAGCTACTCAGGAGGCTGAGGCAGGAGAATCACTTGA</t>
  </si>
  <si>
    <t>chr14:74052567-74052656</t>
  </si>
  <si>
    <t>CCTGGGTGGCAGAGGTTGCAGTGAGCCAAGATTGTGCCACTGCACTCCAGCCTGGGCAACAGAGCAAGACTCCATCTCAAAAAAAAAAAA</t>
  </si>
  <si>
    <t>chr14:74553482-74553781</t>
  </si>
  <si>
    <t>GGGAACAGAATGCAGCCCCAGCTTGCCAGAGAGGAGAGTTTTCTAAGAGAAGAGAAGATAAAGCCTGAAAGGATTAGAGTCAGGTTTTGTGGGGGACCTGATTACCAGAACAAGGATCAGGCACTTTATTTGGTGGGTGATGGGGAAGCTGCAGAAGACTTTTAAGCAAGACATCATGCTGGCTTTGATGTGCTGGGGGGTCCGGAGGCAGGGTGACCACCTGGGAGGTCATGGCAGCAGTGCAAGCTGAGGCCGCTTCATTTCCCAAGAGTGGTGGCAATGAAATTGGGCTATTAATTC</t>
  </si>
  <si>
    <t>ENST00000556206.1</t>
  </si>
  <si>
    <t>ENSG00000119681</t>
  </si>
  <si>
    <t>LTBP2</t>
  </si>
  <si>
    <t>chr14:74985881-74986023</t>
  </si>
  <si>
    <t>CTACCCTCTGAAGTTAGACAATGACTGTCTGTTAGAATATTCCTGGCCACGGCCATCAAACCAGGGACAGAAACTATTCCTGGGACAGAGGGGAGTCAGATGCGAGTGAGGGAGTGTTGGGCCTCTGGGGTCTGCTGCCTGCA</t>
  </si>
  <si>
    <t>ENST00000266126.10</t>
  </si>
  <si>
    <t>ENSG00000119718</t>
  </si>
  <si>
    <t>EIF2B2</t>
  </si>
  <si>
    <t>chr14:76909507-76909650</t>
  </si>
  <si>
    <t>CCTCTGCAGAAGAAAGAAGGATGACTTTGAGCAAGGTGCTTACCTTGGCCTCAGTCCTCTTGTTTGTCAAGTGAGCTGGGGTGGACCTGACAAGTTTTAACATTCCTGTGCTGCCATTCCAATGTGAAGACAGATGTTCTCTTG</t>
  </si>
  <si>
    <t>ENST00000692603.1</t>
  </si>
  <si>
    <t>ENSG00000258602</t>
  </si>
  <si>
    <t>LINC01629</t>
  </si>
  <si>
    <t>chr14:76909650-76909793</t>
  </si>
  <si>
    <t>GGGCAGCCAGTCACAATGGCTCACACCTGTAATCCCAGCACTTTGGGAGGCTGAGGCAGGAGGATCGTTTGAGCCCAGGAGGTTGAGGCTGCAGTGAGCTGTGATGGTGCCACTGCACTCCAGCCTGGGCAAGAACAAGACCCC</t>
  </si>
  <si>
    <t>chr14:77616471-77616700</t>
  </si>
  <si>
    <t>CGGCTGCAGCGCTGCTCCTCACGTACCCGTTCCGTACTTCCCCGTTCGCCACGCAGCCATTCGCCCGCACCGTGCGGCGGCAGCAGCAGCCTCCGGGCTCCGGCCGCATCTTCCTGGCAGCACCAGGCGCAAGGCAGGCTCTGTAGGCGGTGGCAGCGGCGGCGGCTGCTCCAAGTCCCGCTCCGCACCCCACCCACCTCCCCGAAACCGGAAATGGCTGCAGCGCCGCC</t>
  </si>
  <si>
    <t>ENST00000216484.7</t>
  </si>
  <si>
    <t>ENSG00000100596</t>
  </si>
  <si>
    <t>SPTLC2</t>
  </si>
  <si>
    <t>chr14:77834233-77834522</t>
  </si>
  <si>
    <t>TTACAGGTTTGATTTTCTCTCTCTCTCTGTCTATCTAATGCATATGCAAATAAATATTCTGGGTACCAGCTGAAATTGCCTCTTGTACCACCTTTTGCATACCATCACTGCTGCAAGGTCGTACTTTGAGAAACAAGGCTGCAGCATCCGTAGCAGATGCTACTGGGCTATGCCCTGGCTTGCACCCACTCTTGTCTCGATCTTTACCCTGCTGTTTTTGGCTACTCTCTTTCCGGCTCTTCTCTTTTCCTAGCTCACACCATTCATCTCCTGGGAATGCTTTAGGATTG</t>
  </si>
  <si>
    <t>ENST00000341211.5</t>
  </si>
  <si>
    <t>ENSG00000063761</t>
  </si>
  <si>
    <t>ADCK1</t>
  </si>
  <si>
    <t>chr14:77834551-77834704</t>
  </si>
  <si>
    <t>CTGTGGTTCTAAAGCAGTGATCTTTTCCAAAGGCCACAGCTATAATGAAACAAAACAACCCCCTGGGTTTTTGGTGGTATGAGCCCGTTGCTGTGTGCTGGGCATCTCTCCATTCTGATCAGCACACAGTTCCTCTCGTGTGCATGTCTGCAGC</t>
  </si>
  <si>
    <t>chr14:78124497-78124639</t>
  </si>
  <si>
    <t>CTGCAGATCTTATCCTGAGTGAGGCAGCTTCTGTAAGATGTTATAAAGTAGGTATTGGTGTTCTGTTTGCTTGGTTTGTCTCAAGGGCTTCTGGGTGAGGAATATGTCATTGGGTGGAATTTATTACATTGCCCTAGCAACTG</t>
  </si>
  <si>
    <t>ENST00000634499.2</t>
  </si>
  <si>
    <t>ENSG00000021645</t>
  </si>
  <si>
    <t>NRXN3</t>
  </si>
  <si>
    <t>chr14:81169915-81170032</t>
  </si>
  <si>
    <t>TCTGGGATCCCAGCTATAAGAGATCCTATGACCCCCACAGACAGTTGAATTGGCAGGGGGATCTGCCCAGGGAGTAGGCAGAGACAGAGCTCCAGGTTGCAGGGAGCCCAGGGGGTTT</t>
  </si>
  <si>
    <t>ENST00000654681.1</t>
  </si>
  <si>
    <t>LOC101928462</t>
  </si>
  <si>
    <t>chr14:81170046-81170226</t>
  </si>
  <si>
    <t>GCTGCAGAGGAAGGTGGCTATAGGCGCCTATCCCCCAAGGCTCCCCATCTGACCTCAACTTACCAGTGAGCCAAGAGAGAGCAGGGCGGTCCTTCCTGCGGGACTGGGGCGCATATGTTCTGCGGGACCCCCTGCACGCAGCCCCTCCCAAAGCCCCTGTCTGGTTGTTCCTGCAGGAGTG</t>
  </si>
  <si>
    <t>chr14:84863235-84863318</t>
  </si>
  <si>
    <t>ATGATATAGTTTGAATGTTTTTCCCCTCCAAATCTCATGTTGAAATGTGATTTCCAATGTTGGAGGTGGGGCCTAGTAGGAGGT</t>
  </si>
  <si>
    <t>ENST00000554753.2</t>
  </si>
  <si>
    <t>LINC02329</t>
  </si>
  <si>
    <t>chr14:84863573-84863650</t>
  </si>
  <si>
    <t>CTGCAGAACCATGAGCAAAATAAACCTCTTTTCTGTATAAATTACCCAGATTCAGGTATTTCTTTATAGCAACACAAA</t>
  </si>
  <si>
    <t>chr14:85622312-85622601</t>
  </si>
  <si>
    <t>CATTCCTTTGACAGCCTTCTCAAATCTGCGTAAGCTGGAACGGCTGGATATATCCAACAACCAACTGCGGATGCTGACTCAAGGGGTTTTTGATAATCTCTCCAACCTGAAGCAGCTCACTGCTCGGAATAACCCTTGGTTTTGTGACTGCAGTATTAAATGGGTCACAGAATGGCTCAAATATATCCCTTCATCTCTCAACGTGCGGGGTTTCATGTGCCAAGGTCCTGAACAAGTCCGGGGGATGGCCGTCAGGGAATTAAATATGAATCTTTTGTCCTGTCCCACCA</t>
  </si>
  <si>
    <t>ENST00000553627.1</t>
  </si>
  <si>
    <t>ENSG00000185070</t>
  </si>
  <si>
    <t>FLRT2</t>
  </si>
  <si>
    <t>chr14:85826600-85826742</t>
  </si>
  <si>
    <t>CTGCAGCGTTGGACATGCTGAACTCAACATGTTGGAACATGAGCTGAAGTCTAGTGGGTATTTGGATATAAAAATTTCATAGCGGCTGGGCGTGGTGGTTAATGCCTGTAATCCCAGCACTTTGGGAGGCAGAGGCGGGTGGA</t>
  </si>
  <si>
    <t>ENST00000665938.1</t>
  </si>
  <si>
    <t>ENSG00000258733</t>
  </si>
  <si>
    <t>LINC02328</t>
  </si>
  <si>
    <t>chr14:86101278-86101455</t>
  </si>
  <si>
    <t>CCATGTGAGGTGTCAGTGTGCCCCTGCTGGGGGGTGCCTGCCAGTTAGGCTGCTCGGGGGTCAGGGGTCAGGGACCCACTTGAGGAGGCAGTCTGCCCGTTCTCAGATCTCCAGCTGTGTGCTGGGAGAACCCCTGCTCTCTTCAATGCTGTCAGACAGGGACATTTAAGTCTGCAGA</t>
  </si>
  <si>
    <t>ENST00000655493.1</t>
  </si>
  <si>
    <t>chr14:86101455-86101632</t>
  </si>
  <si>
    <t>AGGTTACTGCTGTCTTTTTGTTTGTCTGTGCCCTGCCCCCAAGAGGTGGAGCCTACAGAGGCAGGCAGGCCTCCTTGAGCTGTGGTGGGCTCCACCCAGTTGGAGCTTCCTGGCTGCTTTGTTTACCTAAGCAAGCCTGGGCAATGGCGGATGCCTCTCCCCCAGCCTCGCTGCAGCC</t>
  </si>
  <si>
    <t>chr14:86750077-86750235</t>
  </si>
  <si>
    <t>CTTTTCTGCTCTGGTTTCTCCCGATCTTTGTTGTTTTATCACCTTTGGTCTATGATGTTGGTGACCTCCAGATGGGGTTTTGGTGTGGATGTCCTTTTTGTTGATGTTGATGCTATTCCTTTCTGTTTGTTAGTTTTCCTTCTTACAGTCAGGTCCCTC</t>
  </si>
  <si>
    <t>ENST00000557527.1</t>
  </si>
  <si>
    <t>ENSG00000258804</t>
  </si>
  <si>
    <t>LINC01148</t>
  </si>
  <si>
    <t>chr14:86750235-86750393</t>
  </si>
  <si>
    <t>CAGCTGAAGGTCTGTTGGAGTTTGCTGGAGGTCCTCTCCATACCCTGTTTGCCTGTGTATCACCAGTGGAAGCTGCAGAACAGCAAATATTGCAGAACAGCAAATAATGCTGCCTGATCCTTCCTCTGGAAGCTTCATCCCAGAGGGGCACCCGCCTGT</t>
  </si>
  <si>
    <t>chr14:87070817-87071002</t>
  </si>
  <si>
    <t>TTTTCGTATGTTTATTCCATTTTACCGAATGATCTGTCTCCCAGAAAATGAAGACAATCAGTGCCTACTATGGAACAAACTTCACGAGGATTATGTTAGAATGAACCAAAACTCTTAGTTCAAGTACCACATTCAGGTACCCTGTCTGTGCTGCTTCCTGAAGAGAGGTGCCCAATGTCCTCTGCA</t>
  </si>
  <si>
    <t>chr14:89413701-89413801</t>
  </si>
  <si>
    <t>AGGGGGAAGGGAACGGAAGAGAAGGGGGAAGGGAAGGGAGAAGGGAAGGGAAGGAAGAAGGGAAAGAAGAAGGAAAAAAAGAAGGGAAGGGAAAGAAGAAA</t>
  </si>
  <si>
    <t>ENST00000261302.9</t>
  </si>
  <si>
    <t>ENSG00000053254</t>
  </si>
  <si>
    <t>FOXN3</t>
  </si>
  <si>
    <t>chr14:89578922-89579076</t>
  </si>
  <si>
    <t>ACTGCAGCCTCAACCTGCTGGGCCTAAGTGACCCTCTCACCTCAGCCACCTGAGTATCCGGGACTATAGTCACATGCCAACACACCTGTTGAATTTTTTAAATTTTTTTCTAGAGACGAGGTCTCACTATGTTGCTGAGGCCAGTCTCAAACTCT</t>
  </si>
  <si>
    <t>ENST00000554071.1</t>
  </si>
  <si>
    <t>ENSG00000259073</t>
  </si>
  <si>
    <t>FOXN3-AS2</t>
  </si>
  <si>
    <t>chr14:89848850-89849139</t>
  </si>
  <si>
    <t>GCGGAAGGTGGGGGTTGCTATGAGTCGAGATGGCACCATTGCACTCCAGCCTGGGTGACACAGCGAGACTCTGTCTCAAGAAAAAATAAATAAATAAAAATGAAAATAAAGCATTCTGGTTGAAAAGGAATAACGTTCAGTGATAAGCTGCAGATTTTTTCTCTTTTTGTCTTTTATTCCCTCTACTTTTTCCCTAAATAAATTTTGGCCAATTAGTCCCCTGGATATCCAACTGTAGGCTATTAGTTCCAATGTTTTAATCTTGTGAACGTCCACTCCCATTACCCTTC</t>
  </si>
  <si>
    <t>ENST00000550103.2</t>
  </si>
  <si>
    <t>ENSG00000140025</t>
  </si>
  <si>
    <t>EFCAB11</t>
  </si>
  <si>
    <t>chr14:90408249-90408391</t>
  </si>
  <si>
    <t>CTGCAGCCTTTCATCTCTAACTGCGAACTGTGTAGGTTTCTAGCTTGCATAGCTTTCAATTCCTTTTGCTCTCAACAAGATAGACCTGCCCTCAGATGTAATTTCACTGGGTCTCTAGTACTGTGAGAGTGAGGGGCCAGAAA</t>
  </si>
  <si>
    <t>ENST00000556721.1</t>
  </si>
  <si>
    <t>ENSG00000198668</t>
  </si>
  <si>
    <t>CALM1</t>
  </si>
  <si>
    <t>chr14:90660527-90660680</t>
  </si>
  <si>
    <t>CAGCTCAGAGACTGGTGCAACCACGCAGTGGAGCCTGCACCACTGTGTTGCCACCTTCTCTTGTGCTGCTAGGAGGCCAGTGCAGGAGCACAGGAAAATGATGGGATGTTCAGGATTCACGGACAGTGAAGGAAGGAGGGCAAGGAGCTGCAGT</t>
  </si>
  <si>
    <t>ENST00000556490.5</t>
  </si>
  <si>
    <t>ENSG00000165914</t>
  </si>
  <si>
    <t>TTC7B</t>
  </si>
  <si>
    <t>chr14:90660680-90660833</t>
  </si>
  <si>
    <t>TGAAGGTGACAAATGGGTAAAGGTAAAGTGAGGTGGTGGGAGAGGAGAGAAAAGAATTCTAGAATTTTAAATGATATATACAGAGGTCACACAGTAAATATCACGCTAGTTGGTTTACTGTGAAAAGCTGTTCTGACAAAAACATATTCTATTT</t>
  </si>
  <si>
    <t>chr14:91339709-91339853</t>
  </si>
  <si>
    <t>AGGCCCGAGGTGACCATGCACTGCAGGGGCCGTAACCAGGGAAAGCACGCACGTCCCACCCCCACCAGAACCTCAGCAGCAGGACCGAGGCGTCTAGGCTGAAGATGAAGGGAGAGGAGATGAAGGGGCCTAAGCCCCTTCCCAG</t>
  </si>
  <si>
    <t>ENST00000554051.1</t>
  </si>
  <si>
    <t>ENSG00000015133</t>
  </si>
  <si>
    <t>CCDC88C</t>
  </si>
  <si>
    <t>chr14:91339853-91339997</t>
  </si>
  <si>
    <t>GGCTGACCGGGCCACCGACCCGCGGACGCACCTCGGTGCACTCGTCCCGCTGGTCGATGAGCCTCCGCAGGTGGAGCACCATGCTCCTCGACAGGGCCTCCAGCTCCTCCGGAGCCACGTCGGGCAGCTCCAGCCACTGCAGGTC</t>
  </si>
  <si>
    <t>chr14:91435954-91436112</t>
  </si>
  <si>
    <t>GAGTTTCCAGTTTTTCTGTTCTGTTTTTTCCCCATCTTTGTGGTTTTATCTACTTTTGGTCTTTGATGATGGTGATGTACAGATGGGTTTTTGGTGTGGATGTCCTTTCTGTTTGTTAGTTTTCCTTCTAACAGACAGGACCCTCAGCTGCAGGTCTGT</t>
  </si>
  <si>
    <t>ENST00000557524.1</t>
  </si>
  <si>
    <t>LOC105370625</t>
  </si>
  <si>
    <t>chr14:91436112-91436270</t>
  </si>
  <si>
    <t>TTGGAATACCCTGCCGTGTGAGGTGTCAGTGTGCCCCTGCTGGGGGGTGCCTCCCAGTTAGGCTGCTCGGGGGTCAGGGGTCAGGGACCCACTTGAGGAGGCAGTCTGCCCGTTCTCAGATCTCCAGCTGCGTGCTGGGAGAACCACTGCTCTCTTCAA</t>
  </si>
  <si>
    <t>chr14:91436270-91436428</t>
  </si>
  <si>
    <t>AAGCTGTCAGACAGGGACATTTAAGTCTGCAGAGGTTACTGCTGTCTTTTTGTTTGTCTGTGCCCTGCCCCCAGAGGTGGAGCCTACAGAGGCAGGCAGGCCTCCTTGAGCTGCTGTGGGCTCCACCCAGTTCGAGCTTCCAGGCTGCTTTGTTTACCT</t>
  </si>
  <si>
    <t>chr14:91620890-91621041</t>
  </si>
  <si>
    <t>CTGCAGAGTTCAAACTGGTGTTGTTCAAGGGTCAACTGTAGCTGAAATAAATATAACAATACCAAAGTAATTAAAAAGTTTTCCTTTCAGAGGGCAACAGAAATCTACACTAAAATTCTGTGTCAACTTGGGCTGGTAGCAATCTCATTTTC</t>
  </si>
  <si>
    <t>ENST00000556901.1</t>
  </si>
  <si>
    <t>ENSG00000133962</t>
  </si>
  <si>
    <t>CATSPERB</t>
  </si>
  <si>
    <t>chr14:91645294-91645467</t>
  </si>
  <si>
    <t>GAGTTTCCAGTTTTTCTGTTCTGTTTTTTCCCCATCTTTGTGGTTTTATCTACTTTTGGTCTTTGATGATGGTGATGTACAGATGGGTTTTTGGTGTGGATGTCCTTTCTGTTTGTTAGTTTTCCTTCTAACAGACAGGACCCTCAGCTGCAGGTCTGTTGGAATACCCTGCCG</t>
  </si>
  <si>
    <t>chr14:91645467-91645640</t>
  </si>
  <si>
    <t>chr14:91645640-91645813</t>
  </si>
  <si>
    <t>AGAGGTTACTGCTGTCTTTTTGTTTGTCTGTGCCCTGCCCCCAGAGGTGGAGCCTACAGAGGCAGGCAGACCTCCTTGAGCTGTGGTGGGCTCCACCCAGTTCGAGCTTCCCGGCTGCTTTGTTTACCTAAGCAAGCCTGGGCAATGGTGGGCGCCCCTCCCCCAGCCTCGCTG</t>
  </si>
  <si>
    <t>chr14:92934381-92934540</t>
  </si>
  <si>
    <t>TGGGAAGGCTGCAGAAGACAGACCCGGAAGTCCCAGGCTGGCCTCACCCTGGGTCCTGGCAACCATGGGCTAGGCCGAGGGAAGGGGGCTCTTCAGGGCACTGTAAGCTTTGTTTTCCATGTGCCCTAAAAGAACAGACTCCCACCTGTGCGGAACCATT</t>
  </si>
  <si>
    <t>ENST00000556876.1</t>
  </si>
  <si>
    <t>ENSG00000100604</t>
  </si>
  <si>
    <t>CHGA</t>
  </si>
  <si>
    <t>chr14:92934714-92935003</t>
  </si>
  <si>
    <t>CACAGCTAACCCAGCGCCTTTCTGGCTTACTGTGCCTTCCATGCCACTGGCCAGGCTGGCCCGAGTGAACCCCAATGTCTCTCCTAGGACCAGGAGCTGGAGAGCCTGTCGGCCATTGAAGCAGAGCTGGAGAAAGTGGCCCACCAGCTGCAGGCACTACGGCGGGGCTGAGACACCGGCTGGCAGGGCTGGCCCCAGGGCACCCTGTGGCCCTGGCTCTGCTGTCCCCTTGGCAGGTCCTGGCCAGATGGCCCGGATGCTGCTTCCGGTAGGGAGGCAGCCTCCAGCCT</t>
  </si>
  <si>
    <t>chr14:93141105-93141294</t>
  </si>
  <si>
    <t>TCCTGCAGGGAAAGAGGGAAGCACCATAAGGCCTTGTCAACTGTGGCCAGACCAGGAACTCTCTTCCCATCTCCTTGGTCAGTGCTGAGGATTCAGTGTTGAACTAGCAGGACAGGTGTGTCCCAGGGTCAGGACCAAGCAGGGAGAAACATCATCTGATTTCCTTTTTTTGAAACAGAGTCTCGCTCTG</t>
  </si>
  <si>
    <t>ENST00000557309.1</t>
  </si>
  <si>
    <t>ENSG00000100605</t>
  </si>
  <si>
    <t>ITPK1</t>
  </si>
  <si>
    <t>chr14:93141294-93141483</t>
  </si>
  <si>
    <t>GTCGCCCTGGCTGGAGTGCCGTGGCGCAATCACAGCTCACTGCAGCCTCGATCTCCTGGGTTCAAGCAATTCTCCCACCTCAGCCTCCTGAGTAGCTGGAATCACAGGCAGTTGTCACCATGCCTGGCTAATTTTATTTTTTTGGCAAAGATGAAGTCTCGCTGTGCTGCCCAGGTAGATCTCAAACTCC</t>
  </si>
  <si>
    <t>chr14:93772716-93773003</t>
  </si>
  <si>
    <t>GACACAGATGGGACTCTCTGAAAACCTTTTCTTTCCTGTTGAAGATGCAGGGGAGTCTACACCTCCTTCGAGAGCCCATCTCATCCTCAGAGTGTCTAATCTGATGCTCCTATCTCAGCAGAGATATGCTGGAACCCTGCAGAAGCAACTCCCAATCTGAAGGTTAGTGACGTACTCTCATTTCTACTGCTTGCATTAGAATTATTTATGAGCTGCCATTTATTGCGTGTTAACTGGGTTCCAGGCTCTGTGCTGTGTTAGTTGTAGGGCATCGAATCCTTCCAACCA</t>
  </si>
  <si>
    <t>ENST00000393143.5</t>
  </si>
  <si>
    <t>ENSG00000175785</t>
  </si>
  <si>
    <t>PRIMA1</t>
  </si>
  <si>
    <t>chr14:93773090-93773241</t>
  </si>
  <si>
    <t>CACTTAGCTAATGAACAAGGGTTGGACCTCAGGTCTAGAGGGCAGGAAGCCAGGCTCTGAGCCACTGCGCTACATAATACCACCTTTTGAGCACAAAGTTTCTGCCCAGGATGGCCTGGATAATTTCTAATCTTCATGACAATTCCTCTGCA</t>
  </si>
  <si>
    <t>chr14:93856039-93856183</t>
  </si>
  <si>
    <t>GTGGGTTCCAGGCTGATGGAAGAGAAACACACAGAGAAATTACAGTCGAATATTGTGCTTAGAGAAACATGAACTGAGTGAGGCAGAAGCAAGGGTGGGGCTGGAGGGCACCCCAGGCAGAGGGGACAGAGTGTGCATGACCTGC</t>
  </si>
  <si>
    <t>ENST00000557719.1</t>
  </si>
  <si>
    <t>ENSG00000140067</t>
  </si>
  <si>
    <t>FAM181A</t>
  </si>
  <si>
    <t>chr14:93856183-93856327</t>
  </si>
  <si>
    <t>CAGGTGAGAAAGGGCCTGGTATGGCAGAGAAACAGCATGAGAATACAGTGTGGAAGTGGCGATTCTGGGGTAGATCATGAAGGGTGGTGCCAGTTAGGTTCGGGGGCACAGATTTCACCAGCCACTGAGGTTTTTAAACAAGGCA</t>
  </si>
  <si>
    <t>chr14:95650027-95650195</t>
  </si>
  <si>
    <t>AGCTGCAGCAGGGTAGAGCCACATCTGATTTGTCCCCAGTGCCTGACCAGAGTTGGGGCTCAGTGTTTGTTGAGTGAATTCTTACTGCATGGCCAGGGTTTCTGGTCCTGGCAGCTGGGTGGATGGAGGGGTCATATTGAGAATCCTGGAGTGCAGTAGTAGCCAGGTG</t>
  </si>
  <si>
    <t>ENST00000357168.6</t>
  </si>
  <si>
    <t>TCL6</t>
  </si>
  <si>
    <t>chr14:95650195-95650363</t>
  </si>
  <si>
    <t>GTGAAGAGTCAAGCAGGTCTGCAGCCTGAGGATCAGCATGGCAGCAGGAGGGTCCTCTGGGAGCTGGTCATGAATTTGATATGGACCATGGGATGGTGCCCACTTTTGTTTGTATCCTGGGGTACAGATCACAGCTCCATGAAGGTTTGAGCTAGGCAGGTGAGCCACG</t>
  </si>
  <si>
    <t>chr14:95896283-95896581</t>
  </si>
  <si>
    <t>GGGTGTCAGGGTGTCAGTGTTCAAGCTCAATGGGGAAACTGAGGTAGAACCCCAGAAATAGAGATTGGGCTGTTCCAGCTAAGTAGCGGCAGTGCACAGGCATGACCCTGTACCCACTGGAGACTTCATTTGTGGCATCAAGGCTCACTGCAGCCCCACCTCCTGGGACAAAGCACCTCCTGCCCTGTTTTGTGTGGAATAAAGCTGGGACTTCCATGAAGGGACTGGGCTGGGTGAGGGGCAAGCCAGAAGCTGCACCACACCCTCTGGAACTCTAGAGGCCATTCCAAGCCTCACTT</t>
  </si>
  <si>
    <t>ENST00000554321.1</t>
  </si>
  <si>
    <t>ENSG00000250366</t>
  </si>
  <si>
    <t>TUNAR</t>
  </si>
  <si>
    <t>chr14:97169991-97170144</t>
  </si>
  <si>
    <t>CCTGCAGAGCCTGGTGAGGAAGATGTAACCAAGATGCAGGACACCCCAAGAACAGTCACGTGCTAACTGTGTGGTGGAGGCTACAGCACAGCTGGGGTCTGCAGAGCACTGTGATGCACCCTGTAATCTTCAGGATTGCAGCTTCCTATTTGTT</t>
  </si>
  <si>
    <t>ENST00000554445.1</t>
  </si>
  <si>
    <t>ENSG00000259110</t>
  </si>
  <si>
    <t>LINC02304</t>
  </si>
  <si>
    <t>chr14:97699308-97699504</t>
  </si>
  <si>
    <t>CTGCAGTAATGAAGTTCAGCTATGCATGCTGGTACTTTCTACTGTCTGCAGGGGAGGAGTTATGACCAGTAAATGAGAAGGTCAAACACAGGGTAACAAGGCAGTGCTAGAAGGAACCTAGGGAGCTTTGGGAGCTCAGGGAAAGGGTTATTTACCCAGGTATGGGCACCACGAAAGACTCCTCAGAGAAGAGGCTT</t>
  </si>
  <si>
    <t>ENST00000554197.1</t>
  </si>
  <si>
    <t>ENSG00000197176</t>
  </si>
  <si>
    <t>LINC02291</t>
  </si>
  <si>
    <t>chr14:98365835-98365986</t>
  </si>
  <si>
    <t>CTGCAGGAATCCCCAACAGCTCTTATCTACTCAGTGTACACAGGGGTCTGTCAGGAGTCTGTAATGTGCAAGACAGAATCTGAGAAAACTGATCAACAGAACAGATCCTAACATGGGACTTACCAATATCCATGATGTGAAGCCTCTTTACC</t>
  </si>
  <si>
    <t>ENST00000555776.1</t>
  </si>
  <si>
    <t>LOC105370655</t>
  </si>
  <si>
    <t>chr14:98463465-98463618</t>
  </si>
  <si>
    <t>TTATCAAACATGTATTTAGCTGTGGTTCAAAGCAAGCAAGAAGATATGCAGGGACCAGTCATGTAGAAGAAACTCAGGATTCTGAGTATATGGCCCAAACGGGGGGCTCTGGACCAGACATGTGGAGCCATGGAAACCACTCCTTTACCTGCAG</t>
  </si>
  <si>
    <t>ENST00000650364.1</t>
  </si>
  <si>
    <t>ENSG00000176605</t>
  </si>
  <si>
    <t>C14orf177</t>
  </si>
  <si>
    <t>chr14:98463623-98463764</t>
  </si>
  <si>
    <t>AAGAGTTGCCTTCTAGAAAGCTGGCACTGGACACTGCGTAGAGTGGACAGAGAAATCATGGAGTAAGGGAGATGAATTAGAAAGCTGGAGTTAGAGTCCAAGGGACATAAGCCCAAGAACAAAAAGCAGAGGACCAGGGCAA</t>
  </si>
  <si>
    <t>chr14:98945961-98946136</t>
  </si>
  <si>
    <t>AGCTGCTGGGATCAGGGCTCTCCCCAACAAATTCACCAGCTCCCCTGCCTGGCCATGAAACCCCACGGATATCTGAGTGGGCCTCTGCTTCTCAACCACATGAAAGCGGAATTCCTTCCTGGTTCTATTAAGCTAAAATCACTCCCTGCAGTAAACAAGGCACGAGAGGGAGGAGG</t>
  </si>
  <si>
    <t>ENST00000546029.2</t>
  </si>
  <si>
    <t>chr14:98946136-98946311</t>
  </si>
  <si>
    <t>GCCAGAGGAAACCCTCCAAAAATGACTGGGCGGAGCTGAGCGGCAGGAGCAAACGCCAACATCCCTCTGTACAGCAGCTCTGTGTCCTGAGCAATTAGAGATTCCAACCCAAGAAGCCAGATCTCCCTGCGAGTCCGCCATTACTCCCAAGAGTTGATGCGGCCCAGAGTCTGCAG</t>
  </si>
  <si>
    <t>chr14:99027073-99027371</t>
  </si>
  <si>
    <t>AACAGATCCAGACAGGCCAGGGCTGTTCCCCCAGGCATACAATAGAAGGCTCCTTCCTGTCCTCCACAAGGGAGATAAGAGACCAAGAACAGAGGCCCCTGTTCTCCCTCCAGTGCTTCAAGTATATGAAAAGATGTGTGATGGTGACTGCAGACTCTGTCCCAGGGTGTGAGTCCACCTATGCTCAGCAAGTCTTTCCACCATCTTCCTCCAAGCCCTGGGCCAAGGAGCCCCCTTCCGATCTTCAGCAAGACCACCTGGCCCTTAGAGTCAGGATTCTGGTGTTTAAGATGGGTCAT</t>
  </si>
  <si>
    <t>ENST00000345514.2</t>
  </si>
  <si>
    <t>ENSG00000127152</t>
  </si>
  <si>
    <t>BCL11B</t>
  </si>
  <si>
    <t>chr14:99027495-99027664</t>
  </si>
  <si>
    <t>CCTACATTGTCATAATTAGTCTTCCCTCCTGGTTGACTTTGGAGCAAATTTCAAGTCCATTTGAGAGGGTAATGGATTGGGAAGGCTGCTCGGCTTCGGGTCAACACGTCTACAGGCCACAGAAGTGAAGGAAGAGCAACACTCTCTCCTGCAGGGACCACACCTGGGCA</t>
  </si>
  <si>
    <t>chr14:99040566-99040725</t>
  </si>
  <si>
    <t>TACCTCTCCTTGTTATTAATACGTACTTAGCGGCAGTGGGAATTAGAAGCTCCGTAATAATACCCTTCCCAAAACACTTCAGATGAAAATTTCTGTTTGAAATTTAAGGAGAATTCTATTATGGCTGCAGCACGTTATATAAAAGGCCGATGTCAGGAGC</t>
  </si>
  <si>
    <t>chr14:99040725-99040884</t>
  </si>
  <si>
    <t>CGAAGGCCTTCGTGGGTGCCCTCTGATGGCTGATATGCTTGCGCCAGGACGGAAGCCCATGGATCTGGCCATCAGTGGCCAGAGGCAGAGGAACACTCGGGCCGGCGTGGCCTGCATGTGGAAACTCCTCCATTCGGCCAACTTCCGAGCCCTCCCGCCA</t>
  </si>
  <si>
    <t>chr14:99040884-99041043</t>
  </si>
  <si>
    <t>AGCCTCCTTCGCACTCCTTCTCCCTGCTCGGTCGGGGAGCAACCACAAGGGTGTCTGGGGACCCACTCCCCTCCTGCAGGTGGGCACGGCATGTGCCTAGGCCATTGCCCCACCCCCAAACCACCTCAGTGATAGGAGTGGGAGCTTGGAGTGTGAAAAT</t>
  </si>
  <si>
    <t>chr14:99176120-99176337</t>
  </si>
  <si>
    <t>TGCTGCAGCAGGAACCACGCGCTGTTGAAGGGCTGCTTGCATGTTGTGCAAATGTAGCTGGAAGGCTCATCTTTACCTGGGGAAACACACGGACAGAAAGGCAGAGACAGCGTGAGAAGCGGCAGCGGGGCGCGGGCACCGCAGGGCCACTGGCCTGGGGGACGCGGCCCGGGCTGATCCGGGATCCCAGTGCCCTGCCTGACAGGGGCTGCAGGGCC</t>
  </si>
  <si>
    <t>chr14:99510003-99510195</t>
  </si>
  <si>
    <t>CAGGACATGGGGCATGGGCCCATGCGTTGGGCCACAGAGGAGGCGGGCAGCTGCTCCCTGCTCCTCTGTAAAGATGGCCCTGAAGGGCCAGGAGGCACTGAAAAAGCAACCATTGCTGGCGGAGGCCGGGCACTGATGCGTCTCTCTCCTGCAGACCGGAAGCCTCCCCTCGCTGCTGCCTTAGGTGAGGCTG</t>
  </si>
  <si>
    <t>ENST00000557769.5</t>
  </si>
  <si>
    <t>ENSG00000205476</t>
  </si>
  <si>
    <t>CCDC85C</t>
  </si>
  <si>
    <t>chr14:99510195-99510387</t>
  </si>
  <si>
    <t>GAGCCGCCGGGCCCTGTGGATGCCACTGACCTCCCCAAAGTCCAGATTCCCCCTCCGGCCCACCCGGCCCCTGTGCACCAGCCACCGCCGCTGCCACACCGGCCCCCGCCCCCACCCCCCTCCAGCTACATGACCGGGATGTCCACCACCAGCTCCTACATGTCTGGAGAGGGCTACCAGAGCCTGCAGTCCA</t>
  </si>
  <si>
    <t>chr14:100059150-100059301</t>
  </si>
  <si>
    <t>GTAAAATATGTGAAGCAACTGAATATACAAAGGGTACTGAGACTCATAGAAGATATTAAATCCCTGCCATTTTCAGACATTGGACAGATAAGATAGGACTTTGATTCTTGAGAGAAGAAACACCATGAGAAGCCCCTGGCTTTCTGCCTGCA</t>
  </si>
  <si>
    <t>ENST00000557023.1</t>
  </si>
  <si>
    <t>ENSG00000196405</t>
  </si>
  <si>
    <t>EVL</t>
  </si>
  <si>
    <t>Enah/Vasp-like</t>
  </si>
  <si>
    <t>chr14:101266791-101266963</t>
  </si>
  <si>
    <t>TGCAGACTTAAATGTCCCTGTCTGATAGCTTTGAAGAGAGCAGTGGTTCTCCCAGCATGCAGCTGGAGATCTGAGAACCGGCAGACTGCCTCCTCAAGTGGGTCCCTGACCCCTGACCCCCGAGCAGCCTAACTGGGAGGCACCCCCCAGCAGGGGCACACTGACACCTCACA</t>
  </si>
  <si>
    <t>ENST00000556987.1</t>
  </si>
  <si>
    <t>ENSG00000259023</t>
  </si>
  <si>
    <t>LINC00524</t>
  </si>
  <si>
    <t>chr14:101266963-101267135</t>
  </si>
  <si>
    <t>ACGGCAGGGTATTCCAACAGACCTGCAGCTGAGGGTCCTGTCTGTTAGAAGGAAAACTAACAAACAGAAAGGACATCCACACCAAAAACCCATCTGTACATCACCATCATCAAAGACCAAAAGTAGATAAAACCACAAAGATGGGGAAAAAACAGAACAGAAAAACTGGAAAC</t>
  </si>
  <si>
    <t>chr14:101492861-101493116</t>
  </si>
  <si>
    <t>TGCTGCAGCCACCCACGGCCATAAGGCAGGGGCGGGGCCCCCTCGCTGCTGGACCTCCTCCTCGGAGGATCTCGGTGGGCCTGGCCCCCACCCCAGCCTCCCTGGGAAGCTCCCAAGGTCGCCTGGGCATCCTCAGCAGCCTCAGTGCCCCACTCACAGTGGTTCCTCCGCATCTCCCAGGCTTTGGCCCCAGCGTGGAACTCAAACCCTTTCCTTCCTTTCCTTGAGAAGCCCCTCAGAAGGCCCACGCTGCAGC</t>
  </si>
  <si>
    <t>ENST00000555725.1</t>
  </si>
  <si>
    <t>ENSG00000259082</t>
  </si>
  <si>
    <t>LINC02314</t>
  </si>
  <si>
    <t>chr14:101559572-101559871</t>
  </si>
  <si>
    <t>CACTCGGGCGCTTGACCTGCTGAAGCCTGTAGCCTCAGGTCCAGTGAGGAGCTCACGGGACAGAGGGCCCTACCAGAGCCACGAAAACCGGAGGGGGGGACCTCCGCCCAAGGCAGGCGTCTCTGCGCGCCCGCTGGGGCCCTGGTCCTGCAGTTGGCTTCTCCCGACACGTTCCTTCGCTGCCGAAAGCGATTCGCCCGCGCTCTACCGAGCCCAGCCAGCTCCTACCTCGGCCCGGGCGGCGAGCGCTGTCTCCGTCCCGAGAAGAAGTTTCGCGGCTGGTCCCGGGGCGGCAGGCGC</t>
  </si>
  <si>
    <t>ENST00000700219.1</t>
  </si>
  <si>
    <t>ENSG00000258498</t>
  </si>
  <si>
    <t>DIO3OS</t>
  </si>
  <si>
    <t>chr14:101559878-101560031</t>
  </si>
  <si>
    <t>CGCTGGCGGCGGCGGCGGCTTCCGACTTGGGCTCAGACCCCGCCGCTCCAGACAAGTCCCCGCGACTGCGACAGTGTCTCGGGCAGTTCAGCTCCCCAGACGGGAGACAGACCCTCGCGACCTGGTTCAGGCCTTGCCCTGGGGGACACTGCAG</t>
  </si>
  <si>
    <t>ENST00000700220.1</t>
  </si>
  <si>
    <t>chr14:101964779-101965061</t>
  </si>
  <si>
    <t>CTGCAGAAGCACCTGCGCAAGCTGGTGCCGCTGCTGCTGGAGGACGGCGGCGAGGCGCCGGCCGCGCTGGAGGCGGCGCTGGAGGAGAAGAGCGCCCTGGAGCAGATGCGCAAGTTCCTTTCGGACCCGCAGGTCCACACGGTGCTGGTGGAGCGCTCCACGCTCAAAGGTGCGGGGCCGCGGAGGGCAGGGTCGCCAGAGCCAGGCCTCGCGGAATGCAGGGCCTGCCAGGTCCTCCGGGGTCGCAGATGTCCCCGGGATGGGAGGAGCCCGGCAGCTGCAG</t>
  </si>
  <si>
    <t>ENST00000681751.1</t>
  </si>
  <si>
    <t>ENSG00000197102</t>
  </si>
  <si>
    <t>DYNC1H1</t>
  </si>
  <si>
    <t>chr14:102297859-102298053</t>
  </si>
  <si>
    <t>CCTGCAGTGCCGGCCCACCGGCCCTGCCTGTGCTCAAATTCTTTCTGGGCCTCAGCTGCTACCCACGAGGCAGGGCTTCAGACCTGCATCCCGCCATGCCTGAGCCTCCCAACCCCCGCTGTGGGCTCCTGCGCAGCCCAAGCCTCCCCGAGGAGCACCGCCCCCTGCTCCAGGGTGCCCAGTCCCATCAACTGC</t>
  </si>
  <si>
    <t>ENST00000517537.5</t>
  </si>
  <si>
    <t>ENSG00000080823</t>
  </si>
  <si>
    <t>MOK</t>
  </si>
  <si>
    <t>chr14:102298053-102298247</t>
  </si>
  <si>
    <t>CCCAAGGGCTGAGGGGTGCAGGCACATGGTGTGGGACTGGCGGGCAGCTCCACCTGCAGCCCTGGTGTGGGATCCACTAGGTGAAGCCAGCTGGGCTCCTGAGTCTAGTGGGGACTTAGAGAACCTTTATGTCTAACTAAGGGATTGTAAATACACCAATCAGCACTCTGTGTCTAGCTCAAGGTTTGTAAATGC</t>
  </si>
  <si>
    <t>chr14:102913487-102913649</t>
  </si>
  <si>
    <t>GTGGGGACATCTGCAGAGCTGGCCTCAGATCATGCAGCAAGAAACGGCGGGGGGGAGGAAGGGGAGCTTCTGAGCTGCTCCCCCCAGGGCATTGGGCAGGGACTCCCTGCCCCCAGCCTGACGTCCAGACCTCAAGGGGGTTGGAGGGACTGAGTCCAGCCCT</t>
  </si>
  <si>
    <t>ENST00000299155.10</t>
  </si>
  <si>
    <t>ENSG00000166126</t>
  </si>
  <si>
    <t>AMN</t>
  </si>
  <si>
    <t>chr14:102923493-102923644</t>
  </si>
  <si>
    <t>CTGCAGGTATCAGTAGAAGTCCGTTGGAGAGCGCCCGGGCAGGGCGCCCACAGTCTGGCCGGGAGGGACCAGGGTCTGGGTCCGGGCCCCCGGGGATGGGGTTCCTATGCGTCCCGGGTGATCCGCGCGGACCTTCCGCACTTCTCTGGGTG</t>
  </si>
  <si>
    <t>ENST00000541086.5</t>
  </si>
  <si>
    <t>chr14:102923782-102923933</t>
  </si>
  <si>
    <t>AACCGGACCCCGTGCGCCGGCGGCGCCGTTGAGTTCCCGGCGGACAAGGTGCCTGGGAGCGCCGGCGGGGTCGGTGATGGGCCTGGACCCCTGAGACCGTGTGGCCCCGGTGGGGGTTGCTCCCGGCTCGGCTGAGGCAGCTTCTTCCTGCA</t>
  </si>
  <si>
    <t>chr14:102923933-102924084</t>
  </si>
  <si>
    <t>AGATGGTGTCAGTCCTGGTGCAAGAAGGTCACGCCGTCTCAGACATGGTAAGGCCGGGCTGCTACTGCCACTGGGCTGGGGGTTCACAGAGTCTCTGAAGCGCCTTCAGGGACTGCTGTGCCTTGAGGGCGGACCCCACCGGCATGGAGGCA</t>
  </si>
  <si>
    <t>chr14:102924084-102924235</t>
  </si>
  <si>
    <t>ACTGCAGGACTGGGACTTTGGCCTCTGGAGAATATTCTAGGAGGCAGGGAGTGGGGGGGAACCTAGGGGAGCTTGGTCCCATGGTCCCAGCCAGGCTGTGTCCTGGGAGGGATGGGAGGCACCCCTGTCCCCACAGCCCTTGTGATGCCCAG</t>
  </si>
  <si>
    <t>chr14:103521857-103522032</t>
  </si>
  <si>
    <t>GGCTGCAGTGCGGGGGGAGGCAGAAGCCACGGATGCTGCGGCCCGTGCGCACCCGCGAGCTCAGCACGTAGTTGGGGTCCAGGTCGTCGCCGCCCTGGGAGGCGAGACGGGAGTGAGCGCCCGAAGACCCCGGCCCCGCCCGCCCGGCCCGCCCGCAGCCCCGCACCTGCAGGTTG</t>
  </si>
  <si>
    <t>ENST00000553528.5</t>
  </si>
  <si>
    <t>ENSG00000166165</t>
  </si>
  <si>
    <t>CKB</t>
  </si>
  <si>
    <t>chr14:103544285-103544432</t>
  </si>
  <si>
    <t>TCTGCAGGCCTGGCCCAGGCCAGGAGGAGGCCTGAGGCTTCTGGGGCACCGAGCGACCACAGGCCGGGGTGCGTGGCTCCCCCAGGAGCTCCAGAGGCCCTATGCCCCCTCCCCCAGGAGCCCCAGAGGCCCTATGCCCCCTCCCCTG</t>
  </si>
  <si>
    <t>ENST00000299202.4</t>
  </si>
  <si>
    <t>ENSG00000166166</t>
  </si>
  <si>
    <t>TRMT61A</t>
  </si>
  <si>
    <t>chr14:103544432-103544579</t>
  </si>
  <si>
    <t>GCAGCGAAGCGAGATGGGCGGGGGCGGGTGTAAGTAGGACAGCGCTTTGTGCGCGTTGCTATGGCGCCGCCGCCGCCCGTGCAGGCTTCCTCTGGGCGCGTTCCCAGGACGCAGAGCCTGCCAGTTGGCCCTCCCAGCCCCTGGCAGG</t>
  </si>
  <si>
    <t>chr14:103549331-103549487</t>
  </si>
  <si>
    <t>TCTGTCCCTGTGAGCAGAGCCCTGGTGCCTCTCTAGGCCCAGCCTGCCCAACCTGGGAAGGGCTGGCCTGGGACCCAGAGGCGGGAAGATGGCTCTGTCCTGGCTCCCAGCCACACTGAGCCTCGGGCACCATGCCCTTCTGTCAGCCTGCAGATGC</t>
  </si>
  <si>
    <t>ENST00000557172.5</t>
  </si>
  <si>
    <t>ENSG00000126214</t>
  </si>
  <si>
    <t>KLC1</t>
  </si>
  <si>
    <t>chr14:103549487-103549643</t>
  </si>
  <si>
    <t>CTTGCTGGGCACCCTCCCTGCCCCAGGCCTGGCAGGAAAATGAGGTGACAGAGGCGGCCCTGGGGAGCTCCTTCTGCTCACCTGGCCACCCCTCACCTAGGCCAGAGCCAGATCCCGGCCCCGCCTGACCTTGCCCCGCAGCGGCCTCTGCAGGCGC</t>
  </si>
  <si>
    <t>chr14:103706905-103707056</t>
  </si>
  <si>
    <t>GCAAGAGGCGGCCACTGCCCCACCTCAACGGAAAGCTGTCCCACACAAAGCAGGGGCCGCCCACCTGCCCAGACCCCACGGAAGGGGTGGCCACTCACCAGCCTCCAGGCCTCCGTGCTGCCGCGGGAACTGCACAGCCAGGCAGAGCTGCA</t>
  </si>
  <si>
    <t>ENST00000553807.1</t>
  </si>
  <si>
    <t>ENSG00000126215</t>
  </si>
  <si>
    <t>XRCC3</t>
  </si>
  <si>
    <t>chr14:103707056-103707207</t>
  </si>
  <si>
    <t>AGCGCCAGCTGGGTCTTCCCTGCCGAGCTGCGTCCGGCCAGCTCAGTGATGCCGTCCAGGGGCAGGCCACCGCGGAGCAGCGCGTCCAGCACCGGGCAGCCCAGGCTCAGGCGCTGGTGCTGCGTGGGGAACCGCTCCTTCTGCTGGTGCAG</t>
  </si>
  <si>
    <t>chr14:103707207-103707358</t>
  </si>
  <si>
    <t>GCTGCAGTGCTAAAGGGCAGGGATAGTGTCAGGCCTGACTCTCCTGGGCCTGCGGGCAGGGCTGGGGACTGCGGGAGGCATGGTCAGCCTGCCTGTGCCAGGTGCAGTGTGGCTGGAGCACAGGTGCCTGCGGTCATGGGGGTGAGCAAGGT</t>
  </si>
  <si>
    <t>chr14:104027776-104027927</t>
  </si>
  <si>
    <t>CTGCAGAACGCAAGAACCTATTCCTCCAATCTAGCTGTAATTTTGTTTGTTAACCAACTTCTCTCTATTCTCCCCTTCCTGTCTTACCCAGCGTCTAATACCCACAATCCTCCTCTCTACTTCCATTATTTCAATTTTTTTTTAGCTCTTAC</t>
  </si>
  <si>
    <t>ENST00000462273.1</t>
  </si>
  <si>
    <t>ENSG00000156414</t>
  </si>
  <si>
    <t>TDRD9</t>
  </si>
  <si>
    <t>chr14:104027996-104028147</t>
  </si>
  <si>
    <t>AGGCTCATCCACGTTGCCAAGAATGACAGGATTTTTTCTTTTTGTAGCTGAATGGTATTTTATTCTGTATATACTGCATTTTCAGTATCCATTCATCTGTTGACGGACACCTAGGTTGGTTCTGTATCTTGACTATTGTGACCACTGCTGCA</t>
  </si>
  <si>
    <t>chr14:104175659-104175828</t>
  </si>
  <si>
    <t>GTTGCTGGAAGCCTGCAGAGCCCCAGAAGAGCCTGGGGGAGGGGGCACTGATGGAGTGGCACGGACCCCTCCCGTGGGCATGAGTGGGCAGGTGGCTGGGTCCCCGATGCTTCCTGGGGCCACCTGCCCCCGCCTGGCTGCTGGCAGTCGCTGTCCGGAGCGGGGCCTGC</t>
  </si>
  <si>
    <t>ENST00000315264.7</t>
  </si>
  <si>
    <t>ENSG00000066735</t>
  </si>
  <si>
    <t>KIF26A</t>
  </si>
  <si>
    <t>chr14:104175828-104175997</t>
  </si>
  <si>
    <t>CTCACCACCACAGTGACCCTGCAGCGGCCAGTGGAGCTCAACGGCGAGGACGAGCTGGTGTTCACGGTGGTGGAGGAGCTGTCCCTGGGGGCGCTTGCCGGAGCTGGGCGGCCCACCAGCCTGGCTAGCTTCGACAGTGACTGCTCCCTGCGGGCCCTGGCCTCGGGGTC</t>
  </si>
  <si>
    <t>chr14:104359459-104359624</t>
  </si>
  <si>
    <t>CCTGTGGGATGAACGGCCAATGAGTGAGGTCCGGCAAGCAGGTCTGGGCCCCAGCTCAGCTGGTGGCCATGACACAGGCTCCTAGAAGGCAGAACCATGTGTGTCCATCTGGGCCAGAGGTTGGGAGTCTGCAGCATCAGGTTGGGTTCAAGGCCTGGGAAGCCTG</t>
  </si>
  <si>
    <t>ENST00000662137.1</t>
  </si>
  <si>
    <t>ENSG00000258913</t>
  </si>
  <si>
    <t>LINC02691</t>
  </si>
  <si>
    <t>chr14:104359624-104359789</t>
  </si>
  <si>
    <t>GTCCTGACAGCTCCCCCTGCCTCCGGCCCCCAGCCCTGACCTTAAGCCCTCACACCACCATGCAGAGGCCCAGATGGTGCAAGCCACTCTCCTGGCTCCCCGGCTCCAGCACCTGCTGTGGCTCCCAGATAGACAGCAGCTACCATCCCTGCAGCCCTCCTGCAAA</t>
  </si>
  <si>
    <t>chr14:104359789-104359954</t>
  </si>
  <si>
    <t>AACACGGCCATTCACACTGCAGGGACCCGGAGGGGACAGTGGACCCACAACCTGGCCTGGAGCTCCCGAGGTCTTTCATCATCTGGCCCATCAGCCCCTCCAGCTCGTGCCCATGGTTCCCTTGCACACCCTACAAAGTTCAGCCAAACTGCCACTCTGGGCTGAC</t>
  </si>
  <si>
    <t>chr14:104782764-104782935</t>
  </si>
  <si>
    <t>CCAGCCCAGCACACAGACCCCTCCAGGGGAGGAGCAGGATCCCCAGGGACCCGGGGTAAGGGGTCCAGAGACACACAGTTCTCTTTCTTCATCTCTCGCCTAGAGGGTCAGCTAGAGGATCACTTGGGGGGGTGCCAGCTGCAGCCAGGGCCGTGGCGCGCATCTTAACGAG</t>
  </si>
  <si>
    <t>ENST00000555380.1</t>
  </si>
  <si>
    <t>ENSG00000142208</t>
  </si>
  <si>
    <t>AKT1</t>
  </si>
  <si>
    <t>chr14:104782935-104783106</t>
  </si>
  <si>
    <t>GTTCAGCCCAGACAGGATGCTGGGTGGGCGGCCAGCCCCGACAGCAGATGCGGCAGGGCCCCACTACTCCCTGATCCAGGACTGGGGTGACACAGGACGGGGCAGGTGGAGGAGACAGCCACCCGGGGCCCAGCATCACTGTCCTCATGGCCACAGGACGCCTGCAGGCCTG</t>
  </si>
  <si>
    <t>chr14:104871076-104871232</t>
  </si>
  <si>
    <t>CTCCCTGCAGCAACTTCCTTGGCACCTGCGCCAGGACCCCCGCCCTCTCAGCTCATGCTCAGGGGCCTCAGTGGCCCTTTCCGAACGCTGCTGCTTCCCCGAGGCCCTATCCACCTCTGCTCAGATGATCCACATGCTGCCTGGAGCCTGCTCTGTC</t>
  </si>
  <si>
    <t>ENST00000556508.5</t>
  </si>
  <si>
    <t>ENSG00000099814</t>
  </si>
  <si>
    <t>CEP170B</t>
  </si>
  <si>
    <t>chr14:104871276-104871394</t>
  </si>
  <si>
    <t>CCTCTCAGAGGCATCCCAAGCTCGGTGGCTGAACCAAACCTGTCACCCTCCGTCCCTTCCACCCGGGGTCCCCGCCAGGGTCCCCTTCCCTCTGCTCAGTGCCACCCCCACCCCCACCC</t>
  </si>
  <si>
    <t>chr14:104871442-104871605</t>
  </si>
  <si>
    <t>ACACCTGCCCTGGCTCTCCGGACCCGGCTCACACCGACCTTCCTGCCCTGGAACCTCCACACCCTGTCCCAGCGCCCCCTCCACAGTCCTTGCTTTCGGCGCCACATCTTTCCACTGGGCAGGGTGTCAAGCAGAGACCCTGCCCTCCCTTGGCATCCACTGCA</t>
  </si>
  <si>
    <t>chr14:104978774-104978918</t>
  </si>
  <si>
    <t>ATTCTGCAGGGGCTGGTGGGTGGCAGATACGAGGACGCGGCTGAGAGCGTGCAGCGGGAACAGGGCGCCCCGGGCAGGGCTGCGGGGTGGGCGCCGCGTGCGGGAGCGCCCAGCGCTGGGGGCAGTCCTGGAGCCAGAACCCCGC</t>
  </si>
  <si>
    <t>ENST00000333244.6</t>
  </si>
  <si>
    <t>ENSG00000185567</t>
  </si>
  <si>
    <t>AHNAK2</t>
  </si>
  <si>
    <t>chr14:104978918-104979062</t>
  </si>
  <si>
    <t>CCCAGAGTCATCCTTTCTGCTGATTCTTGTCAAGAGCCTAGGGCCTAGGACACAGCGGCAACCAGCACCCCACTGGCCCTGCCCCAGGGGCTCCAGGTCTGGCGTAGACACAAGCAAGCCTGTAAGGATGAGGCGTTCTGCAGGG</t>
  </si>
  <si>
    <t>chr14:104979062-104979206</t>
  </si>
  <si>
    <t>GCGGCACTGCCCTGGGGGCGGGGGAACGGAGGTCCTGGAGGGCTCCTGGCAGTGTAAGCTGGGACCTTAGGGGTGAGACATGTGCCAGGCAGTGTAGGAAGCGTTCTGGAGAGAGGGGACAGAGTAGCGTGTGTGCAGAGAATGG</t>
  </si>
  <si>
    <t>chr14:105051417-105051567</t>
  </si>
  <si>
    <t>CACCTTGGCCTTCTGGGCAGCGCTTAAGCCCATGCTCTGCTTGATGCTCCTGAAAATCCGGTGGTTGGTGAAGGCGATGATGGAGAGAGGGATGGCAAAGCCAACGGTGAACCTGGCGTAGTAGTACCCGGCAATCCTGCTGTCCATCTGC</t>
  </si>
  <si>
    <t>ENST00000551869.1</t>
  </si>
  <si>
    <t>ENSG00000183484</t>
  </si>
  <si>
    <t>GPR132</t>
  </si>
  <si>
    <t>chr14:105051567-105051717</t>
  </si>
  <si>
    <t>CAGCATGTCAAAGCAGGTCTCCTTGTCTTCCGTCTGGAACACCGGGTAGTGAACGATCCCGACGAGGATGAAGATGCAGGCGGAGATGAGGATGGCGGTCCTCCGGCGGCGGCGGCCCCGACTCTCCAGCGCGTACACCACGGCCACGAAG</t>
  </si>
  <si>
    <t>chr14:105051770-105051931</t>
  </si>
  <si>
    <t>AGAAGATGTAGGCGGTCACCTTGCAGGCCAGCAGGCCTAGGGTCCAGCGGTGCTGGTTGCGGATATAGATGACCCAGAGTGGCAGCGTGCCTGTGTACAGCAGCTCGCAGAGTGCCAGGCAGAGCAGGTAGACGGCCAGCACGTTGCCCTGCAGTACCTGCA</t>
  </si>
  <si>
    <t>chr14:105146578-105146748</t>
  </si>
  <si>
    <t>CGCCCCAACCCAGGGCAATCACACGGGGCCTACCTTCCTGGCACCGGGGGCCGGCTCGGCCGGGTGGGCAGCTACAGCGATACCCGTTGATCTCATCCACACACGTGGCCCCGTAGGCACAGGGCGAGGACTGGCACTCGTCGATGTCTGCAGGGAGAGCCACCGCTGCTC</t>
  </si>
  <si>
    <t>ENST00000546616.1</t>
  </si>
  <si>
    <t>ENSG00000184916</t>
  </si>
  <si>
    <t>JAG2</t>
  </si>
  <si>
    <t>chr14:105146748-105146918</t>
  </si>
  <si>
    <t>CAGTGCAGTGAGGCCAACGCCCACCGCAGGACCGGCATGGCCTAGGGCAGCGGGGAGCCAGTGGCACACAGGCGCAAGCCCCAGGACAATGAGGAGCAGCCCCTGCCCCCGAGCCCAAGCTGCTGCCTGCCTGAGGCCTTCCTGAGCCCAGCCTGACCCTGGCCCAACAGC</t>
  </si>
  <si>
    <t>chr14:105146918-105147088</t>
  </si>
  <si>
    <t>CACCCTCCTCCGTCTGCTTCTGCAGTGGGCCTGTCCCATCCTGGATTAGCCCCAGCTGCTGCGTCGGACCAGCCAAGGGGTGCTGGACAGACAGCTGGGCCAACACCCAGGGACAACAGCCCTGCGGCCACAGAGGAGCCCACGTCAGGCTGCACGCTCCAACCCCCACAG</t>
  </si>
  <si>
    <t>chr14:105148712-105149010</t>
  </si>
  <si>
    <t>ACAGGCCGTGTGGGCGGGTGCTGGAACACTCACTGGTGTCGCAGAGCTCGCCCTCCCAGCCGCTGGGGCAGAAGCAGCGGAAGGCGTCCACCTCATCGATGCATGTGCCCCCATTGCGGCAGGGCTGGCCCAGGCAGTCGTCAATGTCTGCAGAGGCGAGCGGGGTGAGCCAGGGCCTCAGGCCAGCCCAGCCCCACCACCAGCCCGCCGTTCGTGGCCACTCACTCTCATGGCAGTAGGTGCCAGTAAAGCCACTGTCACAGATGCAGGAAAAGTTGCCCCCTGGCTGGCTGACGCAG</t>
  </si>
  <si>
    <t>ENST00000553244.1</t>
  </si>
  <si>
    <t>chr14:105149025-105149198</t>
  </si>
  <si>
    <t>ACACACGCCGGAGGCTGCTGTGCCAGGCATCCCAGGCCCCGCGTCTGACCCGCAGCCATCGATCACTATGGCAGGCAGTACAGTCAGGAGTCAGGCCCGCCCCTGCCCCACCACCTCCCCCACCACCCCATGCCGCACCCAGCACCTCTGCAGGCCCCGCCAGGGCACGGCTCG</t>
  </si>
  <si>
    <t>chr14:105149198-105149371</t>
  </si>
  <si>
    <t>GCGGGGCACGGAGCAGTTCTTGCCACCAAAGTCATCAGGGCAGGCGCAGTAATAGTCACCCTCCAGGTTATAGCAGCGAGCGCCGTTCCGGCAGGGGCTTGGCTCACAAAGGTCGACATCCACCTGCAGGGTGGGGGGTGCCTGTGAGAGCCTAGGCCCAGGCCCAGGCCGGGA</t>
  </si>
  <si>
    <t>chr14:105167906-105168081</t>
  </si>
  <si>
    <t>AGCTGCAGGGCCCCGTGGGCGTCACCTTGGCCTGGTACTCCTTAAGGCACACGCGCACGTACGTGTCGCACTCGTCGTGGCCGCAGCCCCCCGCGCGCGTTGTCCGGCCGTCGCCGTCACAGCAGGCGCCGCTCAGCAGCTCCCCGTTCACGTTCCGCAGCGCGCTCAGCTGCAGC</t>
  </si>
  <si>
    <t>ENST00000331782.8</t>
  </si>
  <si>
    <t>chr14:105356173-105356333</t>
  </si>
  <si>
    <t>AGGCCCAGCCTGCAGGCCTCCTGTCTCCCAGGTCAAGCGCTAGGTCCCCCAGATCCTCACACACCCCCACTTACGCATCCAGGACAAGTGCCAAGTACTACTCTGGGCTCAGCCCTCCCTGCTACCCCAGGAGATGGGAGCGTGGAGGGTACAGGAAGCAG</t>
  </si>
  <si>
    <t>ENST00000552138.5</t>
  </si>
  <si>
    <t>ENSG00000179364</t>
  </si>
  <si>
    <t>PACS2</t>
  </si>
  <si>
    <t>chr14:106386060-106386256</t>
  </si>
  <si>
    <t>TCTAGGTAGAAGCTGCACAGGCTCCTTCACTCTTGCATTTTGCATACCTGCCAGAATCCAGTTATCCCAGAACCATTTACTGAACACAGAGTTTTTTTTTTCCATTGCTTGTTTTTGTCAGCTTTGTCAAAGATCAAAGGGTTGCAGGTGTGCAACTTTATTTCTGTCTTCTATTTTGATCTATTTTTTTTCCTGCA</t>
  </si>
  <si>
    <t>ENST00000603633.3</t>
  </si>
  <si>
    <t>ENSG00000270816</t>
  </si>
  <si>
    <t>LINC00221</t>
  </si>
  <si>
    <t>chr14:106596583-106596872</t>
  </si>
  <si>
    <t>TTTGAGGCGGCCTTTTTACTACCTCTTTTCCACAGACTCTTGTGATCTTCAACAAGGAAACTGGAAGGAACATCAGTGGACAATACTGCTCTTGAATCATATTGGAAGGAATCTTGTCAGATCCTTTTAACTAACTCACTGCAGAAAACATTCAGGCAGTTAATTATTGGGTTCGTATTTTACAATTAAAGAATAAATTCAGGCCAGATGCACTGGATCATCTGTATAATCACACCACTTTCAGAAGGGAAGTGAGGGAAATCCCATGAGACCAGGCAATCAAAACCAGC</t>
  </si>
  <si>
    <t>ENST00000659544.1</t>
  </si>
  <si>
    <t>chr14:106633276-106633425</t>
  </si>
  <si>
    <t>ACCCTGCAGGAGCAAGCCATGAAAATCAGCATCCTAGGGCACTGGAGCAGCCCCTCATGAACTGATATGGGAACAGAGGTCCCCATCAAAGATCTATTGAGAAGCAGCTCCCCTCAGTTTCTTATGGAATCAGAGCCTTAATCTGCAGGT</t>
  </si>
  <si>
    <t>chr15</t>
  </si>
  <si>
    <t>chr15:20099394-20099552</t>
  </si>
  <si>
    <t>TTTTCAGATGGAGTCTCACTCTGTTGCCCAGGCTGGAGTGCTTCTTTTTTTTGAAATGGAGTCTCACTCTGTTGCCCAGGCTGGAGTACAGTGGCGCAATCTTGGCTCGCTGCAGCCTCCACCTCCTGGGTTCAAGTGATCCTCCTGCCTGGGCCTCCC</t>
  </si>
  <si>
    <t>ENST00000611556.1</t>
  </si>
  <si>
    <t>FAM30B</t>
  </si>
  <si>
    <t>chr15:20099552-20099710</t>
  </si>
  <si>
    <t>CGAGTAGCTGGGATTACAGGCCTGTGCCACCACGCCCAGCTAATTTTTTTGTATATTTAGTAGAGACGGGGTTTCACCATGTTGGCCAGGCTGGTGTGTTTTTTTTTTTTTTTTTTGGTTTTTTTTTTTTTTTGGAGATGGAATCTCGCTTTACTGCCC</t>
  </si>
  <si>
    <t>chr15:20099710-20099868</t>
  </si>
  <si>
    <t>CAGGCTGGATGGAGTGCTTCTTTTTTTTCAGATGGAGTCTCACTCTGTTGCCGAGGCTGGAGTACAGTTGTGCAATCTTGGCTTGCTGCAGCCTCCACTTCCCGGGTTCAAGCGATCCTCCTGCCTGGGCCTCCTGAGTAGCTGGGATTACAGGTGTGT</t>
  </si>
  <si>
    <t>chr15:20123784-20123935</t>
  </si>
  <si>
    <t>ACGCAGGGACCTGATTCATCCCTTGAGCCTCCAGAAGGGACATAGCCCCACCAGCACCTTGACTTTAGCCCAGTGAGATCCTCTTAGGACTTTTGGCAACCAGAACTATAAGACGGAAATGGAAGCCACTGAGTCTGTAGCTGTTTGCTGCA</t>
  </si>
  <si>
    <t>chr15:20216389-20216543</t>
  </si>
  <si>
    <t>GCTGCAGACCTGTGGGATTTGCCGCAGTAACAAAGCCAGGAGTTTGAGACTAGCCCAGAAAACGTGGTGAGATCTTGCCTCTAAAGAAAAGGGGGGAAAAAAGTTTCTTGACTCTCTTCAGATCTTTTGGAAATCTTATCCCTTGCTAATAAATA</t>
  </si>
  <si>
    <t>ENST00000555186.5</t>
  </si>
  <si>
    <t>ENSG00000259156</t>
  </si>
  <si>
    <t>CHEK2P2</t>
  </si>
  <si>
    <t>chr15:20216571-20216725</t>
  </si>
  <si>
    <t>ATTAATTTCTGCATTGATGTTTATATTTTGGTGCTATATGGCCGGGTCAAAGGGCTACATATTCCACCTCTGCTCCAGAGCTGCTTATCCAAGTTCTCTGGGATGTAGCTGGTATACCTAGGAATTATGTCCCTAGAAAGACGCAACCCTGCAGC</t>
  </si>
  <si>
    <t>chr15:20276923-20277067</t>
  </si>
  <si>
    <t>AGCAGAACCAATCCCCAGTCCCTGCAGGGAGGATCAGGGCACGGCTTGCAGAGGAGGGCCAGGAGTGTTGGGTAAGGTATCCCAGGGACACGGAGCACCTGCCCAGCTTGCAGTACACCTGCCAGTACGTGGAGCTGCGGACACA</t>
  </si>
  <si>
    <t>chr15:20277067-20277211</t>
  </si>
  <si>
    <t>AGGCAATGACACTGTGAGCTGCAGACATGAACTCTATGACATCCTGCAAAAACTCCACCTTGAGAACAGAAAACAAAACTGCTCCCAGCCATGCCCTAAAATACCATAAGATATCCACTTGAAAAGAAATGAATGATTCTGGTTG</t>
  </si>
  <si>
    <t>chr15:20329618-20329760</t>
  </si>
  <si>
    <t>CTGCAACAAACAGCTACAGACTCAGTGGCTTCCATTTCTGTCTTATAGTTCTGGTTGCCAAAAGTCCTAAGAGGATCTCACTGGGCTAAAGTCAAGGTGCTGGTGGGGCTATGTCCCTTCTGGAGGCTCAAGGGATGAATCAG</t>
  </si>
  <si>
    <t>ENST00000554701.2</t>
  </si>
  <si>
    <t>chr15:20357234-20357378</t>
  </si>
  <si>
    <t>GCTCTCCTGGGGGCTGCTCAGGGCAGGTGGCGAGTAGGGGAGCTGTGGGACCAGAGAGAGGGGGTGGACGTGCCCAGGGCCTGCCCTCTTGGCCTGCCGTGGAGACCCACCCAGGCATACCTGGGGGCTGACCCTCCCCTGCAGA</t>
  </si>
  <si>
    <t>chr15:20357378-20357522</t>
  </si>
  <si>
    <t>AGAGCAGGGTGAACCCCAGCCCTGCCCTCGCCTAAGAGCCAGGTTCGAGGGGAGTGTAATTTATAATGAACCCCACTCCTCCCCCCAACACCCACCACAGGGAGGAGCCAGCCTCTCTCCTGGCACCAAAGTCACGCTCCTGACC</t>
  </si>
  <si>
    <t>chr15:20357522-20357666</t>
  </si>
  <si>
    <t>CCTGCAGGCCACAGGATGAGGAGGACCCAGAGAGGCAGCGGGGTTGGGGCATTTCATAAGCCGGCGAGAGCTGCCCGTGTGCATCCTCAGGCCTCACAGTGGAGTGAGGGGCGGGGGCCGCCTGCGTCCTCCACAGGAGCTCCTG</t>
  </si>
  <si>
    <t>chr15:20525461-20525662</t>
  </si>
  <si>
    <t>TTCACTGCAGCCTCTGCCTCCCGGGTTCAAGTGATTCTCCTGCCTCAGCCTCCTGAGTAGCTGGGACTACAGGTGTGCACCACTATGCCCAGCTAATTTTTACATTTTTAGTAGAGACAGGGTGTCGCCATATTGGCCAGGCTGGTCTCGAACTCCTGGCTTCAAGTGATCCTCCTGCCTCAGCCTCCCAGAGTGCTGGGAT</t>
  </si>
  <si>
    <t>ENST00000619213.1</t>
  </si>
  <si>
    <t>ENSG00000277322</t>
  </si>
  <si>
    <t>GOLGA6L6</t>
  </si>
  <si>
    <t>chr15:20525662-20525863</t>
  </si>
  <si>
    <t>TTACAGGCACGACCACCGCACCCAGCCTTTATTTACTTTGTATATCTCATCTATTACTGCTGCAGTTTGCAGAAGAGAGGATGCCCTCAAACCTAACTTCTCCAAACCATCCCAAATGGGAAGTCTGCTCCACGTCAACAGCATTGTTGCTTTTAAAGACTATACGTCAACATGCCAGATTATAGCAAAAGGATGTCGAGGG</t>
  </si>
  <si>
    <t>chr15:20581762-20581904</t>
  </si>
  <si>
    <t>CGACCGCCGGGCTTGGCTGCAGCCACGGCGACACTGGCCCGAGTTCTGCGAGGCTGGGGGTGCTGGCGGGCTTGGAGGTTGCCTGGCAGCTGCTGCCTGCAAAAAGAAAAACAAACAAAAAAGCAGCTGCAGCTTGGGCGCCC</t>
  </si>
  <si>
    <t>ENST00000446144.2</t>
  </si>
  <si>
    <t>ENSG00000181984</t>
  </si>
  <si>
    <t>GOLGA8CP</t>
  </si>
  <si>
    <t>chr15:20581904-20582046</t>
  </si>
  <si>
    <t>CAGGGCTAGCGGGGCATGGCCTGGGCAGTCTTGGGATTGCGAGCGCGCGCGGCCTGAGAGTCCGTACCCTTCGCCGTGCCTCCTGCCCTCCTCCTCTGCCGGACCTCAGAACTGCTGGCCAGGCCGTCCGAGGGAGTCCGGAC</t>
  </si>
  <si>
    <t>chr15:20582046-20582188</t>
  </si>
  <si>
    <t>CCCCACTCCGCAGCCTACAGAGATGGGGTTGAGCGGCAGGTTCTCAGTTCTCGCCCCTCTGCAGCCGCCGCCGGGCAGACCGCCTGGCTTGGCCGCAGCCACGGTGACATTTGGCCCTGGTTCTGCGATGCTGGGAGCGCGAG</t>
  </si>
  <si>
    <t>chr15:20756092-20756368</t>
  </si>
  <si>
    <t>ACTGCAGCAGCGGCCACACAGAGTGCACTCCCGACGCCGAGCCGGGCGACGAGCGGAGACCCGCGCGCACGCTCGGGCGCTGAAGCCGGTGTCCGGGAAAGGGGGCGGGTCTCCGCCTGTTGGACGGGGGCGGGGCCTGGACAGGTGGTCACGCCCCAGGAGATAGGCGGGGCTGCAGCCCAGACGAATACCAGCGGCTGGGGAGAGGCTCGCGAAAAAGACCAGCGGAGGCAGAAGGGCTAGACAGATGGGAATTGGGCGCAGGAAAAGCGATGAC</t>
  </si>
  <si>
    <t>ENST00000564214.1</t>
  </si>
  <si>
    <t>NBEAP1</t>
  </si>
  <si>
    <t>chr15:20783709-20783915</t>
  </si>
  <si>
    <t>AGTAACCCAGGGCCAGATGCCGCCTCAGCGGCTAATTCAGGTAATCGTCCTCCAGCTGCAGCAGGGCGGAAATCCGCTGCTCAGCCCCACCTCGGCGGCTGCACAGAGCCCAGCGCCCGCACAACCCGCTCTTGGTAAGGGCAAAGGAAGAGCGGACCTAGGGTGGGAGGACCCTGCACTCCCTGACCCTCAGGCCGTCTGGGGCCA</t>
  </si>
  <si>
    <t>chr15:20784044-20784194</t>
  </si>
  <si>
    <t>GGCCAAAATCAGGCAGTCGGCCCACAGCTGTAGGAGAGCGGGAACCTGCCCTTCAGCGGATTCCTGGAGGCTGCACAGTGCCCAGCGCCAGCCACCCGGATCTGGGCGCGGGCAAATGACCCTCAGGCCGTCTGAGACCGGACCAGCCCTG</t>
  </si>
  <si>
    <t>chr15:20784194-20784344</t>
  </si>
  <si>
    <t>GCAGCCTCAGCGGTGGGCTCAGGGGCGACTGCCACGTGCACATGGTGAACTATAGCAGCTGTGGCAGCCCCCGACCCTGTGCAAGCCACCGGCAGTGCGGACCCCATGACCAAAAGCCGCCGCGGCGCATAACTCAGGCGGTCGGCCCCCC</t>
  </si>
  <si>
    <t>chr15:20982526-20982677</t>
  </si>
  <si>
    <t>CCTCTTTTGAGCTCCAAAACACTGCCATCACCCCATAGAAAACCCCAGTCCTCTTCCCCTCCATCCATGGCCGCCACCTGGAGTGTGTTTGGCCCATGGAGGACACTGCACATTGTTGGTGGGCATGATTAAATAGTTGCTGCTTTTCTGCA</t>
  </si>
  <si>
    <t>ENST00000554209.1</t>
  </si>
  <si>
    <t>ENSG00000258710</t>
  </si>
  <si>
    <t>LINC01193</t>
  </si>
  <si>
    <t>chr15:21106463-21106631</t>
  </si>
  <si>
    <t>AGTCTTGCTCTATTGCCGAGGCTGGAGTGCTTCTTTTTTTCAGATGGAGTCTCACTCTGTTGCCCAGGCTGGAGTGCTTCTTTTTTTTGAAATGGAGTCTCACTCTGTTGCCCAGGCTGGAGTACAGTGGCGCAATCTTGGCTCGCTGCAGCCTCCACCTCCTGGGTTC</t>
  </si>
  <si>
    <t>ENST00000561158.1</t>
  </si>
  <si>
    <t>FAM30C</t>
  </si>
  <si>
    <t>chr15:21106631-21106799</t>
  </si>
  <si>
    <t>CAAGTGATCCTCCTGCCTGGGCCTCCCGAGTAGCTGGGATTACAGGCCTGTGCCACCACGCCCAGCTAATTTTTTTGTATATTTAGTAGAGACGGGGTTTCACCATGTTGGCCAGGCTGGTGTGTTTTTTTTTTTTTTTTTTGGTTTTTTTTTTTTTTTGGAGATGGAA</t>
  </si>
  <si>
    <t>chr15:21106799-21106967</t>
  </si>
  <si>
    <t>ATCTCGCTTTACTGCCCAGGCTGGATGGAGTGCTTCTTTTTTTTCAGATGGAGTCTCACTCTGTTGCCGAGGCTGGAGTACAGTTGTGCAATCTTGGCTTGCTGCAGCCTCCACTTCCCGGGTTCAAGCGATCCTCCTGCCTGGGCCTCCTGAGTAGCTGGGATTACAG</t>
  </si>
  <si>
    <t>chr15:21130320-21130609</t>
  </si>
  <si>
    <t>ACGCAGGGACCTGATTCATCCCTTGAGCCTCCAGAAGGGACATAGCCCCACCAGCACCTTGACTTTAGCCCAGTGAGATCCTCTTAGGACTTTTGGCAACCAGAACTATAAGACGGAAATGGAAGCCACTGAGTCTGTAGCTGTTTGCTGCAGCAGCAATAGAAAACTAATGCAGAGCCCAAGAAATCACTGGTGATGAGATGGGGAAGTGGGCTCAGGAGGTCTGGATCTGTGATGAGATGGGGAAAGTGGGGGAGGTCTGGATCTGTGATGAGATGGGGAAAGTGGGC</t>
  </si>
  <si>
    <t>chr15:21352594-21352803</t>
  </si>
  <si>
    <t>AGCTGCAGGAGGACGTGAAACGGGCGCTGACCGCCCCCCAGAAGCTATGCAATCCCCAGCGCAGGCGAGTCCTCACTCTGGGCGCGGGCCAAAGATCAGACACTACGATGAAAGGACGGTGAACTTGGTGACCCTGAGGCTCGCAATGGGTTTAGCAGCAGCTGCCAACTGCAACCAACCCTGACCCTGCCCGCGTCACCAGCAGCAGTA</t>
  </si>
  <si>
    <t>ENST00000630916.1</t>
  </si>
  <si>
    <t>LOC112268154</t>
  </si>
  <si>
    <t>chr15:21352803-21353012</t>
  </si>
  <si>
    <t>AACCCAGGGCCAGATGCCGCCTCAGCGGCTAATTCAGGTAATCGTCCTCCAGCTGCAGCAGGGCGGAAATCCGCTGCTCAGCCCCACCTCGGCGGCTGCACAGAGCCCAGCGCCCGCACAACCCGCTCTTGGTAAGGGCAAAGGAAGAGCGGACCTAGGGTGGGAGGACCCTGCACTCCCTGACCCTCAGGCCGTCTGGGGCCAGCCCTG</t>
  </si>
  <si>
    <t>chr15:21353136-21353434</t>
  </si>
  <si>
    <t>GCCAAAATCAGGCAGTCGGCCCACAGCTGTAGGAGAGCGGGAACCTGCCCTTCAGCGGATTCCTGGAGGCTGCACAGTGCCCAGCGCCAGCCACCCGGATCTGGGCGCGGGCAAATGACCCTCAGGCCGTCTGAGACCGGACCAGCCCTGCAGCCTCAGCGGTGGGCTCAGGGGCGACTGCCACGTGCACATGGTGAACTATAGCAGCTGTGGCAGCCCCCGACCCTGTGCAAGCCACCGGCAGTGCGGACCCCATGACCAAAAGCCGCCGCGGCGCATAACTCAGGCGGTCGGCCCCC</t>
  </si>
  <si>
    <t>chr15:21556265-21556416</t>
  </si>
  <si>
    <t>ENST00000643304.1</t>
  </si>
  <si>
    <t>ENSG00000280709</t>
  </si>
  <si>
    <t>LINC02203</t>
  </si>
  <si>
    <t>chr15:21993525-21993709</t>
  </si>
  <si>
    <t>CTCATTCAGCACATTCACATTGTGCAACCACCACCTCTTTTGAGCTCCAAAACACTGCCATCACCCCATAGAAAACCCCAGTCCTCTTCCCCTCCATCCATGGCCGCCACCTGGAGTGTGTTTGGCCCATGGAGGACACTGCACATTGTTGGTGGGCATGATTAAATAGTTGCTGCTTTTCTGCA</t>
  </si>
  <si>
    <t>ENST00000639217.1</t>
  </si>
  <si>
    <t>LOC101927079</t>
  </si>
  <si>
    <t>chr15:22258562-22258861</t>
  </si>
  <si>
    <t>ACCTGGGCAGCCTCACCAACCTGACGGACGAGGTGGTGCGCAGCAAGCTGCTGGTGTCGCTGGCGCTGCTGGGCTCGGAGCAGAGCGAGGCGGCGGGCGTGCTCTACCGCAAGCTCACGCACGTGACTCCATCATCCACAACTACGGGCTGCAGCTCAACGAGGGCCGCACGGGCGATGAGTTCCTGCTGCCGTTCACCATGTCCTCCAACCACCGCGCCTTCAGCTTCCACCAGAAGCAGGTGCTGTGCCAGGAGCTCACGCAGATCCAGAGCAGCCTGAACGGCGGCGGGGGCCACCT</t>
  </si>
  <si>
    <t>ENST00000556034.1</t>
  </si>
  <si>
    <t>REREP3</t>
  </si>
  <si>
    <t>chr15:22296242-22296384</t>
  </si>
  <si>
    <t>CTGCAGTGAACATGGGAATGCAGATACCTCTTCAACATGCTGATTTCATTTTATTTGATATATACCCAGAAATTGAATTACTGAATTATATGGGAGTTCTATATTTTTAGATTTTAGAGAAAACTCCATAATATTTTCCAAAA</t>
  </si>
  <si>
    <t>chr15:22418233-22418419</t>
  </si>
  <si>
    <t>TGGCTGCGGCCAAGCCAGGCGGTCTGCCCGGCGGCGGCTGCAGAGGGGCGAGAACTGAGAACCTGCCGCTCAACCCCATCTCTGTAGGCTGCGGAGTGGGGTCCGGACTCCCTCGGACGGCCTGGCCAGCAGTTCTGAGGTCCGGCAGAGGAGGAGGGCAGGAGGCACGGCGAAGGGTACGGACTCT</t>
  </si>
  <si>
    <t>ENST00000314246.12</t>
  </si>
  <si>
    <t>ENSG00000185182</t>
  </si>
  <si>
    <t>GOLGA8EP</t>
  </si>
  <si>
    <t>chr15:22418419-22418605</t>
  </si>
  <si>
    <t>TCAGGCCGCGCGCGCTCGCAATCCCAAGACTGCCCAGGCCATGCCCCGCTAGCCCTGGGCGCCCAAGCTGCAGCTGCTTTTTTGTTTGTTTTTCTTTTTGCAGGCAGCAGCTGCCAGGCAACCTCCAAGCCCGCCAGCACCCCCAGCCTCGCAGAACTCGGGCCAGTGTCGCCGTGGCTGCAGCCAA</t>
  </si>
  <si>
    <t>chr15:22475337-22475611</t>
  </si>
  <si>
    <t>ACTGCAGCAGTAATAGATGAGATATACAAAGTAAATAAAGGCTGGGTGCGGTGGTCGTGCCTGTAATCCCAGCACTCTGGGAGGCTGAGGCAGGAGGATCACTTGAAGCCAGGAGTTCGAGACCAGCCTGGCCAATATGGCGACACCCTGTCTCTACTAAAAATGTAAAAATTAGCTGGGCATAGTGGTGCACACCTGTAGTCCCAGCTACTCAGGAGGCTGAGGCAGGAGAATCACTTGAACCCGGGAGGCAGAGGCTGCAGTGAAATGAGATC</t>
  </si>
  <si>
    <t>ENST00000626934.1</t>
  </si>
  <si>
    <t>ENSG00000274471</t>
  </si>
  <si>
    <t>HERC2P7</t>
  </si>
  <si>
    <t>chr15:22928320-22928504</t>
  </si>
  <si>
    <t>TTGCAGTGAGCCGACACTGCGCCACTGCACTCCAGCCTGGGCGACAGAGCGAGACTCCGTCTCAAAAAATAATAAATAAATAAATAAATAAATAAATAAATAAATAAATAAATAAAAAGAAAATAAGAAATGCTGTGGGTGCTGGACCCTCCTCCCGGGAAAATGGCGGCCAAGGGCGTGCTGCA</t>
  </si>
  <si>
    <t>ENST00000622576.1</t>
  </si>
  <si>
    <t>ENSG00000273749</t>
  </si>
  <si>
    <t>CYFIP1</t>
  </si>
  <si>
    <t>chr15:23284179-23284464</t>
  </si>
  <si>
    <t>ACTGCAGCAGTAATAGATGAGATATACAAAGTAAATAAAGGCTGGGTGCGGTGGTCGTGCCTGTAATCCCAGCACTCTGGGAGGCTGAGGCAGGAGGATCACTTGAAGCCAGGAGTTCGAGACCAGCCTGGCCAATATGGCGACACCCTGTCTCTACTAAAAATGTAAAAATTAGCTGGGCATAGTGGTGCACACCTGTAGTCCCAGCTACTCAGGAGGCTGAGGCAGGAGAATCACTTGAACCCGGGAGGCAGAGGCTGCAGTGAAATGAGATCCCGCCACTGCA</t>
  </si>
  <si>
    <t>ENST00000559033.1</t>
  </si>
  <si>
    <t>LOC102723534</t>
  </si>
  <si>
    <t>chr15:23318069-23318225</t>
  </si>
  <si>
    <t>ATTTTTATTTTTTGAGATGGAGTCTCACTCTGTCGCCCAGGCTGGAATGCAGTGGCGGGATCTCATTTCACTGCAGCCTCTGCCTCCCGGGTTCAAGTGATTCTCCTGCCTCAGCCTCCTGAGTAGCTGGGACTACAGGTGTGCACCACTATGCCCA</t>
  </si>
  <si>
    <t>ENST00000649848.1</t>
  </si>
  <si>
    <t>LOC102723564</t>
  </si>
  <si>
    <t>chr15:23318225-23318381</t>
  </si>
  <si>
    <t>AGCTAATTTTTACATTTTTAGTAGAGACAGGGTGTCGCCATATTGGCCAGGCTGGTCTCGAACTCCTGGCTTCAAGTGATCCTCCTGCCTCAGCCTCCCAGAGTGCTGGGATTACAGGCACGACCACCGCACCCAGCCTTTATTTACTTTGTATATC</t>
  </si>
  <si>
    <t>chr15:23318381-23318537</t>
  </si>
  <si>
    <t>CTCATCTATTACTGCTGCAGTTTGCAGAAGAGAGGATGCCCTCAAACCTAACTTCTCCAAACCATCCCAAATGGGAAGTCTGCTCCACGTCAACAGCATTGTTGCTTTTAAAGACTATACGTCAACATGCCAGATTATAGCAAAAGGATGTCGAGGG</t>
  </si>
  <si>
    <t>chr15:23565792-23565976</t>
  </si>
  <si>
    <t>CCTGCAGCTCCCTCAGAAGCCCACGAGGCAGCCGGGGCCCAGGCAGGTGCTGAGGCAGCAAGGGAGGGTGTGTCTGGGCCGGACCTTCCCGTCTGTGAGCCCTCCGGGGAATCTGCTGCTCCAGATTCAGCCCTGCCACATGCGGCAAGGGGCTGGGCCCCCTTCCCTGTAGCTCCAGTCCCTGC</t>
  </si>
  <si>
    <t>ENST00000314520.6</t>
  </si>
  <si>
    <t>ENSG00000179455</t>
  </si>
  <si>
    <t>MKRN3</t>
  </si>
  <si>
    <t>chr15:23565976-23566160</t>
  </si>
  <si>
    <t>CCCACCTCCGCAGAGGAGGCCTGAGGCCTGCCCCAGCCTCAGGAGGAGGAGCCTGGCCCAGTCCGTTGCCAAGCCGAAGCAGCGGCATTTGGACAAAGCAGATCATCTGCAGGTATTATATACATGGGCAGTGCAAGGAGGGGGAGAACTGTCGCTATTCGCACGACCTTTCTGGTCGGAAGATG</t>
  </si>
  <si>
    <t>chr15:24718621-24718784</t>
  </si>
  <si>
    <t>TGTACTGTTCCTTGGGAAATACTGCCCAGTCCAAACCACCCAGCCTCTCTAGCACTGGTGGGGGAAAACTGCAGACTAGAGCCACAGTAATGGTGCCCCCCACTTCCCATAACTCAGTCATCTTAGGCAGACCCCAGGCTGTTGTGCTGGCCAGCAGGGATTCC</t>
  </si>
  <si>
    <t>ENST00000329468.5</t>
  </si>
  <si>
    <t>ENSG00000185823</t>
  </si>
  <si>
    <t>NPAP1</t>
  </si>
  <si>
    <t>chr15:24718784-24718947</t>
  </si>
  <si>
    <t>CAAGCCAGTGGGTCTTATCTTGCAGGATTTCATAGGAGTGGAACCCACTGAGTGAGGTCACTTGGCTCCCTGGCTTCAGCCCCCTTTCCACGAGAATGGACGGCACTCTGGCCACCTGGAGTTCCAGGAGCCAACAGAGTATATAAAAACTCCTGCAGCTCAGT</t>
  </si>
  <si>
    <t>chr15:24718947-24719110</t>
  </si>
  <si>
    <t>TGCCTGCCCCAATGGCTGCAGAATGGTGCAGCTGCCATGGGTCTGCCCAGTTTTGTGCTTGGGACCCAAGGCCCTGGTGAGGTAGGCACACAAGGGAATCTTCTGATCCACAGATTGCAAAAATTCATGGGAAAAGTGTAGAACCCCAGGCAGGCAGCACTGTC</t>
  </si>
  <si>
    <t>chr15:25601976-25602118</t>
  </si>
  <si>
    <t>GTCACAGACTGTAGGCTTTCCTTCTTTTTTTTAAGGCTGGATAATATTCTATTACATGGATATACCAATTTTTCTTTATCTGTTAATTTTTCAACGGACATTTGAGTTGTTTCCATATGTTGGCTATTGTGAATAAACCTGCA</t>
  </si>
  <si>
    <t>ENST00000660564.1</t>
  </si>
  <si>
    <t>LINC02250</t>
  </si>
  <si>
    <t>chr15:26557806-26557948</t>
  </si>
  <si>
    <t>TCATGAATCAACGAAAAATTTCTTTTGCATTTAATTTATAATATACTTTTTCTACATCCTGCTAATTTTCTCTATGGATGCTAGAGTTTTTTTGTCTTTTTATCTTAGATTTTAAGCCTCGTACCCATAAAGGTATTTCTGCA</t>
  </si>
  <si>
    <t>ENST00000637293.1</t>
  </si>
  <si>
    <t>ENSG00000166206</t>
  </si>
  <si>
    <t>GABRB3</t>
  </si>
  <si>
    <t>chr15:26670313-26670463</t>
  </si>
  <si>
    <t>GCAGCAGCAGGGCAGGGCACGGCGCACTGGACAGACCCGGTCCAGGCACTGCAGCATGGGCTCCGGGAGGTGGCAGGTGCAGGTCTGACGACAGCAGGGTCGTGGCTGGCTGCGGAGGGGCGCGGGAGGCTGGGCGCAGAGGTGGCCGCCA</t>
  </si>
  <si>
    <t>ENST00000635832.1</t>
  </si>
  <si>
    <t>chr15:26670463-26670613</t>
  </si>
  <si>
    <t>AAGGCGCGGCTTCGGAGCACGGCCTGGGAAGGGAGGAAGGGAAGAGAAGAGGAGCCCAGGCCCGTGCCGACCGCAGCTCCACGCCAGCTCTCGAGCCGCGCGGCCGTCACAGGAGCCCGCTCCGGCCGGGCTTTCCATACCCCGGCTGCAG</t>
  </si>
  <si>
    <t>chr15:26875180-26875470</t>
  </si>
  <si>
    <t>ATTCTGGGTTCTGTGTCCAGGAGACTCCTGGGGTTTACTGGACCCAGAGTGTGAGATGGTGCCTGGCCTCAGCCTGAGCACAGTAAGGTCATTGCCTTGCCCACATCTGCAATGTCTCCCTCGCAGGGGCATCCTGGGGGACATTGCCCTGCAGCTACACCAATGTGGACCATGCTCTCACCATGCACCAGGCACTGTTCCAGGTACTGAGATGCACAGAGCAGAGCAGGGGCAGAGTGGGGCTTGCCTCCCAGGAGGGTACACTCTGGTGTGCATGGAATAAGTGTCAGT</t>
  </si>
  <si>
    <t>ENST00000554083.1</t>
  </si>
  <si>
    <t>ENSG00000186297</t>
  </si>
  <si>
    <t>GABRA5</t>
  </si>
  <si>
    <t>chr15:27797631-27797773</t>
  </si>
  <si>
    <t>GAATAGTATAAGTTTAATTTGTTACGTTTAGCCTGTGGACAGGTAGTGTTTAGAATAAGATTACTCTGAAGCTGGATGAAAACGTCTATCAGCAGCAGACAGAACCAGGTTCACTAAGATGCACCCAAGGAGGATGAGCTGCA</t>
  </si>
  <si>
    <t>ENST00000451330.2</t>
  </si>
  <si>
    <t>ENSG00000182256</t>
  </si>
  <si>
    <t>GABRG3</t>
  </si>
  <si>
    <t>chr15:28341451-28341652</t>
  </si>
  <si>
    <t>TTTCACTGCAGCCTCTGCCTCCCGGGTTCAAGTGATTCTCCTGCCTCAGCCTCCTGAGTAGCTGGGACTACAGGTGTGCACCACTATGCCCAGCTAATTTTTACATTTTTAGTAGAGACAGGGTGTCGCCATATTGGCCAGGCTGGTCTCGAACTCCTGGCTTCAAGTGATCCTCCTGCCTCAGCCTCCCAGAGTGCTGGGA</t>
  </si>
  <si>
    <t>ENST00000568624.2</t>
  </si>
  <si>
    <t>ENSG00000237850</t>
  </si>
  <si>
    <t>LOC645202</t>
  </si>
  <si>
    <t>chr15:28341652-28341853</t>
  </si>
  <si>
    <t>ATTACAGGCACGACCACCGCACCCAGCCTTTATTTACTTTGTATATCTCATCTATTACTGCTGCAGTTTGCAGAAGAGAGGATGCCCTCAAACCTAACTTCTCCAAACCATCCCAAATGGGAAGTCTGCTCCACGTCAACAGCATTGTTGCTTTTAAAGACTATACGTCAACATGGCAGATTATAGCAAAAGGATGTCGAGG</t>
  </si>
  <si>
    <t>chr15:28569775-28569976</t>
  </si>
  <si>
    <t>TCCCTCGACATCCTTTTGCTATAATCTGCCATGTTGACGTATAGTCTTTAAAAGCAACAATGCTGTTGACGTGGAGCAGACTTCCCATTTGGGATGGTTTGGAGAAGTTAGGTTTGAGGGCATCCTCTCTTCTGCAAACTGCAGCAGTAATAGATGAGATATACAAAGTAAATAAAGGCTGGGTGCGGTGGTCGTGCCTGTA</t>
  </si>
  <si>
    <t>ENST00000562845.1</t>
  </si>
  <si>
    <t>HERC2P11</t>
  </si>
  <si>
    <t>chr15:28569976-28570177</t>
  </si>
  <si>
    <t>AATCCCAGCACTCTGGGAGGCTGAGGCAGGAGGATCACTTGAAGCCAGGAGTTCGAGACCAGCCTGGCCAATATGGCGACACCCTGTCTCTACTAAAAATGTAAAAATTAGCTGGGCATAGTGGTGCACACCTGTAGTCCCAGCTACTCAGGAGGCTGAGGCAGGAGAATCACTTGAACCCGGGAGGCAGAGGCTGCAGTGA</t>
  </si>
  <si>
    <t>chr15:30261882-30262029</t>
  </si>
  <si>
    <t>AATCTGTCCCAAACACCAGCTTCCCCAGGGATTCACGTCCCAAATCCTTAACCACCACATGGGACAAGCATCAACCCCGACACGAATCAAGCAGAATCCGTACCAACCAGGACCCCAGAGGTCCCTTCAGGACCTCAGGGAGTAGGGC</t>
  </si>
  <si>
    <t>ENST00000562624.2</t>
  </si>
  <si>
    <t>ENSG00000225930</t>
  </si>
  <si>
    <t>LINC02249</t>
  </si>
  <si>
    <t>chr15:30262035-30262217</t>
  </si>
  <si>
    <t>CGGGGGTGTCTTGAGGAAAGCCAGGGTGACCCGAGGCCCTGGGGGAATCTCAGTCTTGTAAAAAAGCGGCTTGGCCACAGCTGTGGTTACCACTCATCTCTCATGAGCGCTCTCATCATGCCTCCCTACTTTCCTCCTTCCGCGAGTCTGCAGGAAGGGTTTTCTAGGCCCCTTTGCCCATTT</t>
  </si>
  <si>
    <t>chr15:30883988-30884179</t>
  </si>
  <si>
    <t>TCCCACGGGGCAGGGCTCGGGACCTGCAGCCCCCCATGCCTGAGCCTCCCACCCACTCCATGGGCTCCTGTGCGGCCCGAGCCTCCCCGACGAGCACCACCCCCTGCTCCACGGCTCCCAGTCCCATCGACCACCCAAGGGCTGAGGAATGCGAGCGCACGGCGCAGGACTGGCAGGCAGCTCCACCTGCAG</t>
  </si>
  <si>
    <t>ENST00000667837.1</t>
  </si>
  <si>
    <t>ENSG00000198690</t>
  </si>
  <si>
    <t>FAN1</t>
  </si>
  <si>
    <t>chr15:31719311-31719460</t>
  </si>
  <si>
    <t>TGGACATGTAATGCACATCTGAAAGTAAACATGCCAAAACTCAGCTGCAGAGAGGCTGGTATTTCCTTGCAAATCAAACTCTCCTGTAATCTTCCACATCTCTGATCAGGGCAACCTCAAGCTTCCATTTGTTCAGACCAAAGATGCAGG</t>
  </si>
  <si>
    <t>ENST00000678495.1</t>
  </si>
  <si>
    <t>ENSG00000169918</t>
  </si>
  <si>
    <t>OTUD7A</t>
  </si>
  <si>
    <t>chr15:32050230-32050381</t>
  </si>
  <si>
    <t>CTGCAGAGTGTTTTCCAACTTGGTTCCATTCTCCCCGTCATTTTCAGGTACACCAATCAGATGCAGATTTGGTCTTTTCACATAGTCCCATATTTCTTGGAGGCTTTGTTCGTTTCTTTTTATTCTTTTTTCTCTAAACTTCCCTTCTCACT</t>
  </si>
  <si>
    <t>ENST00000636271.1</t>
  </si>
  <si>
    <t>ENSG00000175344</t>
  </si>
  <si>
    <t>CHRNA7</t>
  </si>
  <si>
    <t>chr15:32168037-32168248</t>
  </si>
  <si>
    <t>GCTGCAGCCTGGCCAGTGTGGAGATGAGCGCCGTGGCGCCGCCGCCCGCCAGCAACGGGAACCTGCTGTACATCGGCTTCCGCGGCCTGGACGGCGTGCACTGTGTCCCGACCCCCGACTCTGGGGTAGTGTGTGGCCGCATGGCCTGCTCCCCCACGCACGATGAGCACCTCCTGCACGGCGGGCAACCCCCCGAGGGGGACCCGGACTTG</t>
  </si>
  <si>
    <t>ENST00000637348.1</t>
  </si>
  <si>
    <t>chr15:32168248-32168459</t>
  </si>
  <si>
    <t>GGCCAAGATCCTGGAGGAGGTCCGCTACATTGCCAACCGCTTCCGCTGCCAGGACGAAAGCGAGGCGGTCTGCAGCGAGTGGAAGTTCGCCGCCTGTGTGGTGGACCGCCTGTGCCTCATGGCCTTCTCGGTCTTCACCATCATCTGCACCATCGGCATCCTGATGTCGGCTCCCAACTTCGTGGAGGCCGTGTCCAAAGACTTTGCGTAAC</t>
  </si>
  <si>
    <t>chr15:32276441-32276620</t>
  </si>
  <si>
    <t>AATGGGCAAAGGGGCCTAGAAAACCCTTCCTGCAGACTCGCGGAAGGAGGAAAGTAGGGAGGCATGATGAGAGCGCTCATGAGAGATGAGTGGTAACCACAGCTGTGGCCAAGCCGCTTTTTTACAAGACTGAGATTCCCCCAGGGCCTCGGGTCACCCTGGCTTTCCTCAAGACACCCC</t>
  </si>
  <si>
    <t>ENST00000568289.1</t>
  </si>
  <si>
    <t>LOC112268159</t>
  </si>
  <si>
    <t>chr15:32395867-32396041</t>
  </si>
  <si>
    <t>TGGAAGCTGCCTCTGACCTGGCACCTCCCCTCCCAAGAGGCTGCTGCCCGCCTCCCAGCCCTTCTTGGATGGGGTGGAGGTTTCCGTCTCCTTCACCTCGCCAAGCTTCTCCTGTAGCTCCTTTACTTGCTGCTCCAACTGCAGTGCGTTCTTGTTCTCATTGTTCTGGACAGAG</t>
  </si>
  <si>
    <t>ENST00000512626.3</t>
  </si>
  <si>
    <t>ENSG00000249931</t>
  </si>
  <si>
    <t>GOLGA8K</t>
  </si>
  <si>
    <t>chr15:33325639-33325734</t>
  </si>
  <si>
    <t>CTCTCTTTCCTTTTCTTTTCTTTTCCTTTCCTGCCGCTTTCCACCTTCCCCCTTCCCCCTTCCCCTCTCTGCCTTCCCCCTCCCCCTCTTCCTTCC</t>
  </si>
  <si>
    <t>ENST00000634750.1</t>
  </si>
  <si>
    <t>ENSG00000198838</t>
  </si>
  <si>
    <t>RYR3</t>
  </si>
  <si>
    <t>chr15:33325811-33325881</t>
  </si>
  <si>
    <t>CCTGTTGTTGAGACAGGGTCTCACTCTGTTACCCAGGCTGGAGTGCAGTGGCACAATCATGCCCCACTGCA</t>
  </si>
  <si>
    <t>chr15:34185546-34185844</t>
  </si>
  <si>
    <t>TAGATATATAACCTCCAGTGAACAATGAATACCATCACACTCAAAATACTGTTACCAGAACAGCAGGGGTTTGGTCTAGGTCCTGATGCTTGGCACACAGAAAGCCAATCACTGAGACAATGCAGGGAAGAAGGCTCTAATCAGGTGCTGCAGCTCAGGAAATGGAAGATCGGCCTCAAATCCATCTCCCTGACCAACTAAAATCAGGGGTTTATATAGCAGGGAAGAAATGTAACTACATGCAGGAAAACAGGAATTAGGGAGGGGTAAGAAAGAAGAGTTGGTCAACAGGAAGCAGG</t>
  </si>
  <si>
    <t>ENST00000559464.1</t>
  </si>
  <si>
    <t>ENSG00000134152</t>
  </si>
  <si>
    <t>KATNBL1</t>
  </si>
  <si>
    <t>chr15:34494726-34494877</t>
  </si>
  <si>
    <t>CTGCAGTCCGAGGCGCACCGGCGCTCCTTCGGCGGCACGGAGGACCGCCTGTCGTGCTTCGCGCAGACGGTGTCCCCCGCCGAGAAGTGGAGCGTGCACATCGCCATGCACCCTCAGGTCAACATCTACCGCGTCACCCCTAAGCGCTAGGC</t>
  </si>
  <si>
    <t>ENST00000408138.1</t>
  </si>
  <si>
    <t>ENSG00000221065</t>
  </si>
  <si>
    <t>MIR1233-2</t>
  </si>
  <si>
    <t>chr15:34494911-34495061</t>
  </si>
  <si>
    <t>AGTGGACCGCGACGTGCCCTGGGGCGTCGACTCGCTCGTCACCCTCGCCTTCCAGGAGCAGCGCTACAGCGTGCAGACCGCGGACCACCGCTTCCTGCGCCATGACAGGCGCCTGGTGGCGCGCCCCGAGCCGGCCACTGGCTACACGCTG</t>
  </si>
  <si>
    <t>chr15:34495061-34495211</t>
  </si>
  <si>
    <t>GCAGTTCCGCTCCGGCAATGTGGCCTTCCGCGACTGCGAGGGCCGTTACCTGGCGCCGTCGGGGCCCAGCGGCACGCTCAAGGCGGGCAAGGCCACCAAGGTGGGCAAGGACGAGCTCTTTGCCCTGGAGCAGAGCTGCGCCCAGGTCGTG</t>
  </si>
  <si>
    <t>chr15:34574379-34574527</t>
  </si>
  <si>
    <t>CTGCAGCCTCAACCTCCTGGGCTTAAGCGATCCTCCCACCTCAGCCTCCCAAGTAGCTAGGACCACACCCATGAGCCACCACATCTGGCTAATTTTTCTATTTTTTTGTAGAGGTGAGGTCTCCCTGTGTTGCCCAGGCTGATCTCAAA</t>
  </si>
  <si>
    <t>ENST00000566091.5</t>
  </si>
  <si>
    <t>ENSG00000215252</t>
  </si>
  <si>
    <t>GOLGA8B</t>
  </si>
  <si>
    <t>chr15:34574649-34574834</t>
  </si>
  <si>
    <t>AGCTACAGCACATGGAAGTAACAAAGGTAGCCTCAGCCAGCAACCAGCGCAGCCCCAGCAGACAGGGATAATGAAGCGGGCATGGGCCTCACGGGAGGGAATACTGTCCCCCACCTCCACACCATGCTAGTGAGAAAAACAGACTGCCTGCAGCTCCAAAACATACAGCAACTTACCCATAAAACA</t>
  </si>
  <si>
    <t>chr15:35298195-35298337</t>
  </si>
  <si>
    <t>CTGCAGTTCATTTAAGGATCACCGGAGATGACTTGTGCTCTAGTTCTTAAAATCAAACTTGTTCTGCCAAATCCAAGATACTGAATTTTTCCAAATTGTAGAAACATGCATTTGCCACCTGTCCACCAAAATACCTCCCATTC</t>
  </si>
  <si>
    <t>ENST00000559548.2</t>
  </si>
  <si>
    <t>ENSG00000259516</t>
  </si>
  <si>
    <t>ANP32AP1</t>
  </si>
  <si>
    <t>chr15:38141278-38141420</t>
  </si>
  <si>
    <t>CTGCAGAGTGTTTTCCAACTTGGTTCCATTCTCCCTGTCACTTTCAGGTACACCAATCAGACGTAGATTTGGTCTTTTCACATAGTCCCATATTTCTTGGAGACTTTGTTCGTTTCTTTTTATTCTTTTTTCTCTAAACTTCC</t>
  </si>
  <si>
    <t>ENST00000559232.2</t>
  </si>
  <si>
    <t>ENSG00000236914</t>
  </si>
  <si>
    <t>LINC01852</t>
  </si>
  <si>
    <t>chr15:38726806-38726949</t>
  </si>
  <si>
    <t>ACTGCAGTGATTGGGGAAGTTTCTATGGAAGAGCCATTTGAGATAAATTTGATTTAGATTACCAAAGAGAATAGGAAAGGAAACTCCAGGGCAGAAAGAATGCTAGGCATAAAGGTGCAGAGGCCAGAATGCTCTAGCACATCT</t>
  </si>
  <si>
    <t>ENST00000645994.1</t>
  </si>
  <si>
    <t>ENSG00000175779</t>
  </si>
  <si>
    <t>LINC02694</t>
  </si>
  <si>
    <t>chr15:38726951-38727099</t>
  </si>
  <si>
    <t>GGGAAGTGTGATTTGACTAGTTTGCCGAGGAGGATGTGCTTTGGGAAGTAGTGAGATAGAGGTTTAGAAGGAGATAAAAGGGAATTTTTTTATTTTTGAGACACAGGAACAGTGACAGGCATATACTGTCCCTTCTTTTGTAGGGTGGG</t>
  </si>
  <si>
    <t>chr15:39421142-39421322</t>
  </si>
  <si>
    <t>AGACAGGAGTAACCTCTGCAGACTTAAATGTCACTGTCTGACAGCTTTGAAGAGAGCAGTGGTTCTCCTAGCACGCAGCTGGAGATGTGAGAACCAGCAGACTGCCTCCTCAAGTGGGTCCCTGACCCCTGACCCCCGAGCAGCCTAACTGGGAGGCACCCCCCAGCAGGGGCACACTGAC</t>
  </si>
  <si>
    <t>ENST00000656318.1</t>
  </si>
  <si>
    <t>LOC105370783</t>
  </si>
  <si>
    <t>chr15:39421322-39421502</t>
  </si>
  <si>
    <t>CACCTCACACGGCAGGGTATTCCAACAGACCTGCAGCTGAGGGTCCCGTCTGTTAGAAGGAAAACTAACAAACAGAAAGGACATCCACACCAAAAACCCATCTGTACATCACCATCATCAAAGACCAAAAGTAGATAAAACCACAAAGATGGGGAAAAAACAGAGCAGAAAAACTGGAAAC</t>
  </si>
  <si>
    <t>chr15:39772221-39772397</t>
  </si>
  <si>
    <t>TCTTCTGCTCTGTGGCCTATATGCATGATTTTTCTCTCTTCCTCATTCTTAACATCACATCCCATCTCTGTATAAATATATATATACATTTGGACAGGGTCTCACTCTGTCACCAAGGCTGGAGTGCAGTGGCATGATCATGGCTCACTGCAGCCTCGACCTCCTGGGCTCAAGCGA</t>
  </si>
  <si>
    <t>ENST00000564211.1</t>
  </si>
  <si>
    <t>ENSG00000261136</t>
  </si>
  <si>
    <t>LOC105370941</t>
  </si>
  <si>
    <t>chr15:39772397-39772573</t>
  </si>
  <si>
    <t>ATCCTCCCACCTCAGCCTCCCTGACTAGCTGGAACCACAGGCGCATGCCACCACACCCAGCTAATTTTTGTATTTTTTAATAGAAATGGGATTTCACCATATTGCCTAGGCTGGTCTCAAACTCCTGGGCTCAAGCAACCCACCCTCCTTGGCCTCCCAAAGTGCTGAGATTACAGA</t>
  </si>
  <si>
    <t>chr15:39772573-39772749</t>
  </si>
  <si>
    <t>ATGTGAGCCACCGTGCCCAGCCTATTTTTATTTTTTGAGGTGGTGTCTCACTCTGTCGCTCAGGCTGGAGTGCAGTGGTGCGATATCGGCTCACTGCAGCCTCCATCTCCCGGGTTCAAGCAATTCTTCTGCCTCAGCCTCCCGAGTAGCTGGGATTACAGGCACCCACCACCACAC</t>
  </si>
  <si>
    <t>chr15:40109375-40109594</t>
  </si>
  <si>
    <t>ACTGCAGCTCCAAAGCTGAAGGTGTGTTTGAAACAAACACATCCAGGGGAGCCCTTAGGTCCTCTTCTTGACTGGGCGTGGGCACTGGCAAAATAAGCACCTGGCTGAGAAGCGGAGCGCTCAAGAAGGCCGGGGCTGCTTGAGCGGTTGACACATATCTCGCATATGGCAGCATTTAGAGACTGTGCTGGTGCTGCCAGGAGAGCAGCATGTCCTGCAG</t>
  </si>
  <si>
    <t>ENST00000558774.5</t>
  </si>
  <si>
    <t>ENSG00000104081</t>
  </si>
  <si>
    <t>BMF</t>
  </si>
  <si>
    <t>chr15:40463095-40463384</t>
  </si>
  <si>
    <t>AGTTCAAGACCAACCTGGTCGACATAGCAAGATCCTGTCTACAGAAAAAAAATTTTTTTAATTAGCCAGGCATGGTAGCATGCATCTGTAGTCCCAGCTACTTGAGAGTCTGAGGCAGGAGGATCACTTGAGTCCAGGAGGTTGAGGCTGCAGTGAACTATGGTTGCACCACTGCATTCCAGCCTGGGTGACAGAGTGAGACCCTGTCTCTAAAAATAAATAAATACATAAATACATAAAATTTATTGAGCACTTCTTAGATGCCAGAACTGAGCTAAGCATTTTGTAAG</t>
  </si>
  <si>
    <t>ENST00000561464.1</t>
  </si>
  <si>
    <t>ENSG00000140320</t>
  </si>
  <si>
    <t>BAHD1</t>
  </si>
  <si>
    <t>chr15:40676749-40676894</t>
  </si>
  <si>
    <t>GTGCACTCACAAACCCTGAGCTAGACACAGGGTGCTGATTGGTGTATTTACAATCCCTGAGCTAGACATAAAGGTTCTGCACCTCCCCACCAGACTCAGGAGCCCAGCTGGCTTCACTCAGTGGATCCGGCCCAGGGGCTGCAGGT</t>
  </si>
  <si>
    <t>ENST00000527860.5</t>
  </si>
  <si>
    <t>ENSG00000051180</t>
  </si>
  <si>
    <t>chr15:40676894-40677039</t>
  </si>
  <si>
    <t>TGGAGCTGCCTGCCAGTCCTGCGCCCTGCGCCCGCACTCCTCAGCTCTTGGGTGGTCGATGGGACTGGGCGCCATGGAGCAGGGGGCGGTGCTCATCAGGGAGGCTCGGGCGGCACAGGAGCCCACGGAGCGGGTGGGAGGCTCAG</t>
  </si>
  <si>
    <t>chr15:40677039-40677184</t>
  </si>
  <si>
    <t>GGCATGGCGAGCTGCAGGTCCCGAACCCTGCCCCGCGGGAAGGCAGCTAAGGCCCGGCGAGAAATCGAGCGCAGCGCCGGTGGGCTGGCACTGCTGGGGGACCCAGTACACCCTCCGCAGCCGCTGGCCCGAGTGCTAAGCCCCTC</t>
  </si>
  <si>
    <t>chr15:40945573-40945727</t>
  </si>
  <si>
    <t>AAGGCTGCAGTAAGCCATGATCGTGCCACTACACTCCTGCCTGGGGGACAGAGTGAGACCCTGTGTCAAACAAACAAAAAACACAGCCGGATGCAGTGGCTCACACCTGTAATCCCATCACTTTGGAAGGCCAAGGTGGACGGATCACTTGAGCG</t>
  </si>
  <si>
    <t>ENST00000444189.7</t>
  </si>
  <si>
    <t>ENSG00000128965</t>
  </si>
  <si>
    <t>CHAC1</t>
  </si>
  <si>
    <t>chr15:40945727-40945881</t>
  </si>
  <si>
    <t>GCAGAAGTTTGAGACCAGCCTGGGAAACATGACAAAACCCAGTCTCTAACAACAACAACAAAAATTAGCTGGATGGTGGCACGTGCCTGTAGTCCCAGCTACTCAGGAGGCTGAGATGGGAGAATCACTTGAGCCCGGGAGGTTGAGGCTGCAGT</t>
  </si>
  <si>
    <t>chr15:41024625-41024681</t>
  </si>
  <si>
    <t>CTGCAGTATTTTGGTAAGAATAATTCCTAAGGCCTTAATTTATTAACCCTGCAGAAT</t>
  </si>
  <si>
    <t>ENST00000560178.1</t>
  </si>
  <si>
    <t>INO80-AS1</t>
  </si>
  <si>
    <t>chr15:41492029-41492194</t>
  </si>
  <si>
    <t>CTCTCATTGCCATTCTTTCTTACATTATTTTGCTTCCTTCCTCAGTTCTCCAGGATCTTCACCTATTTGTTTATTTTGAGATAGCGTATGACTTGTCACCCAGACTGCAGTGCAGTGGAATGTCATGGCTCTCTGCAGCCTCGACCTCCTGGGCTCAAATAATCCT</t>
  </si>
  <si>
    <t>ENST00000425927.5</t>
  </si>
  <si>
    <t>ENSG00000137825</t>
  </si>
  <si>
    <t>ITPKA</t>
  </si>
  <si>
    <t>chr15:41492194-41492359</t>
  </si>
  <si>
    <t>TCTCACCTCAGCCTCCTAAGTAGCTGGGACCACAGGTGCATGCCACCACACTCAGCTTTTTTTTTTTTTTTTTTTTTTTTTTTTGAGACAAGTTATCACTCTGTTGCCCAGGCTAGAGTGTGGAGTGTGGTGGTGGAGTGTGGTGGTGATCTCAGCTCACTGCAGC</t>
  </si>
  <si>
    <t>chr15:41875631-41875930</t>
  </si>
  <si>
    <t>GAGATAAAGGCCCAGGGAGTTTGGCTGAGCTGCTGGTACCACCAGTGGCCGCAGCAGGCTGGACCTGGGTGGCAGTGGAGGTGAGGGGGTGACCACAGCTGCACTCCACGGGCTGCCTGGAAGAAAGCAGTTCATGTGGCCCCAAAACTGCAGGTAGGGGGGCTTTCCTCTGACCCCTGCAAATAGAGCGGGGTGAGCCGGCATTAGGTTGGTGGCTGGGGAGAGCCGTGTTCTGGTAGAGGTGGCCGGCTCTGGGACTTGCCACGGAGAGTTGTAGGGGAAGGGATGGATGGCAGCAGC</t>
  </si>
  <si>
    <t>ENST00000582950.1</t>
  </si>
  <si>
    <t>ENSG00000264850</t>
  </si>
  <si>
    <t>MIR4310</t>
  </si>
  <si>
    <t>chr15:41883069-41883230</t>
  </si>
  <si>
    <t>CACTGGTGCCCAGGGAGGAGTCCAGCTCTGCTGTCTGCTGAGCAAGATGGCTCACATGGGCTCCGTGGGCCGAGACTTGAGCCTCCAGCAGGTCATGCCTCTGCAGCAGCTCCACCACTTCTGCCAGCTGCTGCCCACAGGCGGTGGACCTGGCCGGCTCCT</t>
  </si>
  <si>
    <t>ENST00000690521.2</t>
  </si>
  <si>
    <t>ENSG00000174171</t>
  </si>
  <si>
    <t>LOC105370792</t>
  </si>
  <si>
    <t>chr15:41883230-41883391</t>
  </si>
  <si>
    <t>TGGCCAGAGATGATGGTCATTGCAGTGGTCCCAAGGTGCTGGGTCCCTCTGAGCACTGGCACTGGGGAAGTCCCCCACCTTGCTGTGTTTCCCAAGGGCCTGCTGGTCCAGTGCCCACCTGCAGCTCCTCCAGCTGGTGGGAGGCAGCCTCCACCTCCTGCA</t>
  </si>
  <si>
    <t>chr15:45035113-45035277</t>
  </si>
  <si>
    <t>TCCCCCGACTCCGTGGGCTCCTGTGCAGCCTGAGCCTCCCCGACGAGTGCCGCCCCCTGCTGCACGGCGCCCAATCCCATCGACCACCCAAGGGCTGAGGAGTGTGGGCGCACGGTGCGGGACTGGCAAGCAGCTCCACCTGCAGCCCCAGTGCGAGATCCACTG</t>
  </si>
  <si>
    <t>ENST00000558580.1</t>
  </si>
  <si>
    <t>ENSG00000140263</t>
  </si>
  <si>
    <t>SORD</t>
  </si>
  <si>
    <t>chr15:45190464-45190762</t>
  </si>
  <si>
    <t>TCTCTGGAAAGGGCGTGATAATCATTGTGTGAGGATTAAGGGAGGTGATGAATATGAAAAAGGTTTGAAAACTGTAAAATGCTTACAGTGGAAGGTGTGACATGAGTTAAACTGCTTGACAGCTCAGAGGAATGAAATCAATCAAGTCTGCAGGCTTCATGCAGGACAGGAGGTAGACCTGAGCTGGGTAGGATTTGGACAGATGAAGCAAAGGAGTGAAAGGTCATTCCAAGACAGGAGGTCGGCATTAGCTGGACAAAGGCATAGAGGTGGGAACCCGCACACCATAAAAAAGGGGA</t>
  </si>
  <si>
    <t>ENST00000690270.1</t>
  </si>
  <si>
    <t>ENSG00000138606</t>
  </si>
  <si>
    <t>SHF</t>
  </si>
  <si>
    <t>chr15:45430308-45430491</t>
  </si>
  <si>
    <t>CACCTCCTACTCCCCAAACCTCCAAACTCCTCACAAGCACCTAGGGGGGCCAAGAGCGACCGGGGTCGGCAGGTAAGGAAGACCGCGGCGAGCGGCAGGGGGCGCCAGCGCCCGCGTTCGGGCGCTTCACGTCAGCCGCAGAATGTCCTGCAGGGGGCGCCCGGGAGTCGCGTGCCCAACGGGG</t>
  </si>
  <si>
    <t>ENST00000558435.5</t>
  </si>
  <si>
    <t>ENSG00000166920</t>
  </si>
  <si>
    <t>C15orf48</t>
  </si>
  <si>
    <t>chr15:45430491-45430674</t>
  </si>
  <si>
    <t>GAAAGCGAGTCAGGTCCCTCGCGCTCCCCGCCCCACGCGCGTGACCAGAGCGCGCTGGCCCGGCCCACCCGGGGCGGTTGTGGTCGCTATATATAAGGTGGGGAGGCCGCCGGCCCGTTCGGTTCCGGGCGTTACCATCGTCCGTGCGCACCGCCCGGCGTCCAGGTGAGTCTCCCATCTGCAG</t>
  </si>
  <si>
    <t>chr15:48178174-48178324</t>
  </si>
  <si>
    <t>GCTGCAGGTGCGGGCTGTCGCCACCAGTGGCCCCGGGCACCTCGGCCTTGTTGGCGTCCGCCATCCCGCCGCCGCTGCCTCCGCCTCGGCCGCCTGAGCTGAGGGGCTCCGAGCGCGACAATGGCGGCTGCCGGGGAAGCGGTAACGGATC</t>
  </si>
  <si>
    <t>ENST00000324324.12</t>
  </si>
  <si>
    <t>ENSG00000104177</t>
  </si>
  <si>
    <t>MYEF2</t>
  </si>
  <si>
    <t>chr15:48178324-48178474</t>
  </si>
  <si>
    <t>CCCGATTTGAAAAGGCCCCGAGCGCTCAGTAACCCGGATCTCGCGAGAACCGGTCGAGACTGGGTGACTGGGAGATGGTGTGTGCCGGGTGCGGGGGGTGGGAGTGCGGGGGGAGGGGAGCCATGGGAGCTGGGGTCAGGGCCGCTGTTGC</t>
  </si>
  <si>
    <t>ENST00000645050.1</t>
  </si>
  <si>
    <t>ENSG00000233932</t>
  </si>
  <si>
    <t>CTXN2</t>
  </si>
  <si>
    <t>chr15:48178474-48178624</t>
  </si>
  <si>
    <t>CTGCAGTCGGCCCTACACCTGCCTGGGAGGGCTGGACCAGTCCTGAAAGCCCCCGGTGGTGGTGCCATGTCTGCCCACCAGCCCGCCTGTCGCTTGGCACCAGTGGAGTCTTCGCTTGCAAAGCGGGATTAGACATCAAAGCCCTAACACC</t>
  </si>
  <si>
    <t>chr15:49642446-49642597</t>
  </si>
  <si>
    <t>CTGCAGCATACATGTGACAGAGCTAAAACAAACAAGCAAACAAAAGAAACCACAGCTTTAGGATACTCTGTTCATGAATATAGCCTGAAAATGATAATCAAGAAGTAAACTTTTACCAGTATTAAGGAACATTAAGCTGCCTATCTCTCAGT</t>
  </si>
  <si>
    <t>ENST00000251250.7</t>
  </si>
  <si>
    <t>ENSG00000104047</t>
  </si>
  <si>
    <t>DTWD1</t>
  </si>
  <si>
    <t>chr15:50256303-50256459</t>
  </si>
  <si>
    <t>TGCTGCAAGGCTGCAGTGAGAGAGGGAGTCACTTAGCTAGCAAGAGGACCTAGTGAACTTCCTGGTTCTCATCTCAGAGCAACATGGCAATTTTTTTATTTTTTGAGACAAGGTCTTACACTGTCGCCCAGGCTGGAGGGCAGTGGCACAATCATAG</t>
  </si>
  <si>
    <t>ENST00000559816.1</t>
  </si>
  <si>
    <t>ENSG00000140287</t>
  </si>
  <si>
    <t>HDC</t>
  </si>
  <si>
    <t>chr15:50256459-50256615</t>
  </si>
  <si>
    <t>GCCCACTGCAGCCTCAATCTTCTGGGCTCAAGCAATCCTCCTACCTCAGCATCCCAAGTAGCTGGGTCTACAGGCACATGCCACCACACCCAGCTAATTTTGTTTGTTTGGAGAGATCAGGTTTCACCATGTTGCCCAGGCTGGTTTGAACTCCTGG</t>
  </si>
  <si>
    <t>chr15:50425115-50425346</t>
  </si>
  <si>
    <t>CTGCAGACCACCCTCCTGGGTTTATTTCTTGCCTCCAGTTCATTCTGTGACCTTGAACAAGTCACTTAATCACTAACAAAAAATTTACCTGACACGGAGGTGTTGCAGAGCCTAAGGAATTTAGTATTTGTTAAGAGACCTGAGGGTTTCAGATGAAAGGGATTTATATCTAAAGGATGTTACCTTTTCTGAATCTGCAAAGCATCGTTAGTTTTGTAAATATCTTGCTGCA</t>
  </si>
  <si>
    <t>ENST00000561211.5</t>
  </si>
  <si>
    <t>ENSG00000138592</t>
  </si>
  <si>
    <t>USP8</t>
  </si>
  <si>
    <t>chr15:54872893-54873080</t>
  </si>
  <si>
    <t>GCTACAGGAGGTAATTCAAACCAAAGGCAAAGAAGTTAAAAACTTTGAAAAAAATTTAGAAGAATGTATAACTAGAATAACCAATACAGAGAAGTGCTTAAAGGAGCTGATGGAGCTGAAAGCCAAGGCTCAAGAACTACATGAAGACTGCAGAAGGCTCAGGAGCCGATGCCATCAACTGGAAGAAA</t>
  </si>
  <si>
    <t>ENST00000653058.1</t>
  </si>
  <si>
    <t>ENSG00000260937</t>
  </si>
  <si>
    <t>LOC105370829</t>
  </si>
  <si>
    <t>chr15:55256629-55256781</t>
  </si>
  <si>
    <t>TAATCCTCTAAGTACAAAACTGGCTGTAAACTCAAAGGAATGCTTATGAGGTAATGTGACAAATTGAGGAGAGCAGGACGACTAATCCATTGGTATATGGGGTTCCTCTGCCACCATCTGTTTAGACCCAGGATAGGTCACCATCCCTCTGCA</t>
  </si>
  <si>
    <t>ENST00000566877.5</t>
  </si>
  <si>
    <t>ENSG00000069974</t>
  </si>
  <si>
    <t>RAB27A</t>
  </si>
  <si>
    <t>chr15:55382853-55382991</t>
  </si>
  <si>
    <t>CTGCAGTTCCTTCCTCCATTAAAGTCTTGAACCACTCAAAGTCATGAAGGTTGAAATCAACTTCTTCCAAACTCCTGTTAATGTTGATATTTTGACCTTTTCCCACAAATCACAATTGTTCTTAAAGGCATCTAGAATG</t>
  </si>
  <si>
    <t>ENST00000385229.3</t>
  </si>
  <si>
    <t>ENSG00000283891</t>
  </si>
  <si>
    <t>MIR628</t>
  </si>
  <si>
    <t>chr15:56232080-56232239</t>
  </si>
  <si>
    <t>TCTGCAGCTTTTCCAGGTGTGCAGGGCAAGCTATCGGTGGATCTACCATTCTGGGGTCTGGAGGATGGTGGTCCTTTTCTCACAGCTCTGCTAGGCAGTGCCCCAGTGGGGACTCTGTGTAGGGGCTTCAACCCCACATTTCCATTCCACACTGCCCTAG</t>
  </si>
  <si>
    <t>ENST00000559447.8</t>
  </si>
  <si>
    <t>ENSG00000181827</t>
  </si>
  <si>
    <t>RFX7</t>
  </si>
  <si>
    <t>chr15:56232239-56232398</t>
  </si>
  <si>
    <t>GCAGAGGTTTCATGAGGGCTCCACCTCTGCAGCAAACTTCTGTCTGGACATCCAGCTGTTTCCATACATCCTCTGAAATCTACGTAAAGATTTCCCCTTTTAGCCATGGCTGGAGCTGCTGGGATGCAGAGCACCAAGTCTCTAGGTTGCAAAGAGCAGG</t>
  </si>
  <si>
    <t>chr15:57544945-57545094</t>
  </si>
  <si>
    <t>GGCCAGAAGGCTGACTCTGCCCTGGCGGCCAGGTGTATTTAAGCAGAGGCTGACTAGCCACCAGTCAGAGATGGGGCAGGTCCTCCCGCAGTGTGTGGGAGGGACATGGGATCAAGTGAGCACACTCCTTTCCAGCAACTCAGTTCTCTG</t>
  </si>
  <si>
    <t>ENST00000267853.10</t>
  </si>
  <si>
    <t>ENSG00000263155</t>
  </si>
  <si>
    <t>MYZAP</t>
  </si>
  <si>
    <t>chr15:57545094-57545243</t>
  </si>
  <si>
    <t>GCAGCTAACTCTCTAATGGCAGCCCGAGGGCCAGCACCAGGTTCAACTTGAGCAGCCTTCCAGCAGTCGTTCTGACTCACAGCCCCTCACCTTCCTAGAAGGAGCGTGGTGTGCCGGCATTTGACACTTTACATTATCTATTGTGTTAGT</t>
  </si>
  <si>
    <t>chr15:57545243-57545392</t>
  </si>
  <si>
    <t>TTGGACTTTTGGGGAGTCAGGCCAGAACAGCCTGGAGTAGACCCAAGACATCTGCAGTTTGTGACTTCTTGCCTTACAAAGTAAAGCTCAGAAACTCCGGGCAGGTCGAGCCATGGCTCAGCCCCTTGCTGGCTCTGAAGCCTTGGGCCA</t>
  </si>
  <si>
    <t>chr15:57580369-57580511</t>
  </si>
  <si>
    <t>ATAACTTCAGGTCAACACAGATATGCCAGAGCCCAGGCTCCCTGGCCTGCATTTGATGCTCTTTCCACCACGCTGTATGTCATACAGGCCGAGAACTGTAAACCTAAGCCCTCGATGGTCTTATCCACCTTTGTTCTCCTGCA</t>
  </si>
  <si>
    <t>chr15:59620219-59620370</t>
  </si>
  <si>
    <t>CTGCAGTAGTGCAATCTCAGTTCACTGCAACCTCCGCCTCCCAGGTTCAAGCGATACTCCCACCTCAGCCTCCTGAGTAGCTGGGACTACAGGCATGCAGCACCATGTCTGGCTAATTTTTGTATTTTTAGTAGAGGCCGGGTTTCACCATA</t>
  </si>
  <si>
    <t>ENST00000559200.1</t>
  </si>
  <si>
    <t>ENSG00000140297</t>
  </si>
  <si>
    <t>GCNT3</t>
  </si>
  <si>
    <t>chr15:59754046-59754200</t>
  </si>
  <si>
    <t>GCTGCAGTGAGCCATGTTCGTGCCACTGCACTCCAGCTTGGGTGACAACAGTGAGACCCTGTCTCAAAAAAAAAAAAAAAATTAGCCATGTATGGTGGCACATGACTGAAGTGCCAGCTACTTGGGAGGCTGAGGTGAGAGGATCACTTGAGCCC</t>
  </si>
  <si>
    <t>ENST00000668662.1</t>
  </si>
  <si>
    <t>LOC107984802</t>
  </si>
  <si>
    <t>chr15:59754200-59754354</t>
  </si>
  <si>
    <t>CAGGATGTTGAGGCTGCAGTGAGCTGTGATCATGCCATTGCACTCCAGTCTGGGCGACACAGCATGACATTGTCTCAAAAATAAATAAATAAATAAATGCTCCATCGGTTAATATCACTACATTGGGATTAAGTTTCAACATGAGTTTTGGAGGG</t>
  </si>
  <si>
    <t>chr15:60628274-60628563</t>
  </si>
  <si>
    <t>TTTTGAGGAGTACTGGTCAGCAGTGTTGTAGAATATCCCTTAATGGGTTTGTGTGATGTTTTTCTCATGGTTAGACTGGGGTTTGTTTATTTTATGTATTTATTCTTTTGGAGATGGGGTCTTGCTTTGTCACCCAGGCTGCAGCGCTGTGGCACTGTCATAAATCGCTGCTGCCTCAAACTCCTGGGCTCAAGGGATCCTCCTGCCTCAGCCTCTGAAGTAGCTAGGACCATAGGTATGTTTACTGCACCCAGCTAATTTTTACATTTTTTTAAATACAGACAGGGTCT</t>
  </si>
  <si>
    <t>ENST00000261523.9</t>
  </si>
  <si>
    <t>ENSG00000069667</t>
  </si>
  <si>
    <t>RORA</t>
  </si>
  <si>
    <t>chr15:61169798-61169960</t>
  </si>
  <si>
    <t>TTCCTGGTACAGGGCACCTGGGAAGAAAAATTCATTGGATTTCATCAGGAAGTATGATGTTCCTTGGGCAGCATCCCAGGGTGGACCTTTCTGTTGACCCTATCAGGATGGTAAAATTGAAAAGAACCCCCAGAAGGCAGTCCTCACTCTGCAGGACACCTAC</t>
  </si>
  <si>
    <t>ENST00000551975.5</t>
  </si>
  <si>
    <t>chr15:61169960-61170122</t>
  </si>
  <si>
    <t>CTCCCAGAGGCACCGTGTCCATCATAATAGTTCTAAGCGTGTGTACTAGAATTGGATGTGGGTGTGTTTACTTCTGCACTGCCTCCTAGCTGTGTGACCCAAGGTGAGCTGCTGTGCCTTGCTGATCCCCAGTTTCCTCATTTGTCAAGTGGGTTGAGTCATA</t>
  </si>
  <si>
    <t>chr15:61170122-61170284</t>
  </si>
  <si>
    <t>AAGACTTCCTGTATTGGTTTCCTGTGGCTGCAGTGATCAATTACCATAAATGCAGTGGCTTAAATCAACACAAATCTACTAACTGTTCTGAAAGTCAGAAGTCTTCAAATCAAGGAGTTGGCAGGCTTGTATTTCTTCTGAAAGCTGTAGGGAGAAATCTGTT</t>
  </si>
  <si>
    <t>chr15:62186389-62186591</t>
  </si>
  <si>
    <t>TGTTTGCAAACCTTGAGCTAGATACAGAGTGCCAATTGGTGCATTTACAATCCCTTAGCTAGACATAAAGGTTCTCCATGTCCCCACCAGACTCAGGAGCCCAGCTGGCTTCACCCAGTGGATCCTGCACCAGGGCTGCAGGTGGAGCTGCCTGCCAGTCCTGTGCTGTGCGCCCGCACTCCTCAGCCCTTGGGTAGTCAATG</t>
  </si>
  <si>
    <t>ENST00000654663.1</t>
  </si>
  <si>
    <t>ENSG00000259697</t>
  </si>
  <si>
    <t>LOC107984784</t>
  </si>
  <si>
    <t>chr15:62186591-62186793</t>
  </si>
  <si>
    <t>GGAACTGGGCACCGTGGAGCAGGGGTGGGCGTTCGTCGGGGAGGCTCGGGCCGCACAAGAGCCCACGGAAGCGGGGAGGCTCAGGCATGGCAGGCTGCAGGTCCCAAGCCTTGCCCCTGGGGGAGGCAGCTAAGGCCCGGCAGGAAATCGAGCACGGCGCCGGTGGGCCAGCACTGCTGGGGGACCCAGCACACCCTCTGCAG</t>
  </si>
  <si>
    <t>chr15:62284949-62285155</t>
  </si>
  <si>
    <t>TCTGCATGTATATCTTTAATAATTTCCCCCTTCTTCTTTCCTTCGGGTTTTTTGATTGTCCTCTCTGACAATGAGTTAAGAGGCTTTATTCATTTTCATTCTTTTCTTAATGACATAAGGATTTTAAGGCAATGAACATTCCTCAGAGCTCTCCTTTAGTCTCTAGTAAGTAATAATCGCATTATTGCTATTCTCTAGGTATTCTGC</t>
  </si>
  <si>
    <t>ENST00000562660.1</t>
  </si>
  <si>
    <t>GOLGA2P11</t>
  </si>
  <si>
    <t>chr15:62440457-62440600</t>
  </si>
  <si>
    <t>CTGCAGATCGGTAAATACAACCAAATGGCAGAGCATTTTTTCTGTAATAGACTCCTAACCTAACGGGTGGGGTGGTGTTTGTGCCAAACGTCAGGGAGGACGGTGCTGACTGTCCTCACTGTCCTCCTCTGCTTTGGTGAATGT</t>
  </si>
  <si>
    <t>ENST00000561197.5</t>
  </si>
  <si>
    <t>ENSG00000171914</t>
  </si>
  <si>
    <t>TLN2</t>
  </si>
  <si>
    <t>chr15:62455979-62456133</t>
  </si>
  <si>
    <t>CTGCAGTTGCGAACCCCAGAAACCCAAAGAACTGAAATTCAGTCCACAGACATCTATTAACCTGCTGGGTGACAGAGTAAGACTCTTAAAAAAAAAAAAAAAAGAACCTTACTGGATCAAGCCCCCAAGGGGACAAGTGACAAGTAACAGCCCTG</t>
  </si>
  <si>
    <t>chr15:62456191-62456344</t>
  </si>
  <si>
    <t>TGGAAAGCTCTGAGTCAGATCTAAATATCCAAGAAGGCCAGACTTCTTTTTGTCCTTTTCTGTAATCTGAAGCTTCTCATCTCTCTCAGCCTCCTACTTCCTAGCAATTTGACAAAAGGTGAAAAGCGTTTCATCGGCTCTTCAGAGCTGCAGC</t>
  </si>
  <si>
    <t>chr15:62845658-62845808</t>
  </si>
  <si>
    <t>GGGCAAACATTGACCCAAGGGTGTGGGAGTAAAGGGCAGAGCCCTGAAGCTGGGAAGGATTTCCAAGAGGAGGACATTTGGCCCGACTCCTAATAAATAGGAGTTCCCCAGCAGAGAAGGGATGGGGGTGGCACTCCAGGCTGCAGGAACC</t>
  </si>
  <si>
    <t>ENST00000558404.1</t>
  </si>
  <si>
    <t>ENSG00000259370</t>
  </si>
  <si>
    <t>LOC105370854</t>
  </si>
  <si>
    <t>chr15:62845808-62845958</t>
  </si>
  <si>
    <t>CGCACTTAGGTAGGCCTGGGTTTCTGAAGAGGCAGTTGCTTAAGGAGGTGAACAATTCCCTGAGGCCGGCAAGGAGGCAGCCAGGAGCACACCGTGAGGGGCCTTGTGTCAGGGAGGGCACTTCAGGTCCAGTCATAAGATGAATCACTCT</t>
  </si>
  <si>
    <t>chr15:62845958-62846108</t>
  </si>
  <si>
    <t>TGCAGGAGATCAGGAGAGAGATTCTGTGCAGGGAAAATGCATGATGGAAACAGGAGATGCACTAACAAAGGTCAGCAACTGGAGAATGAATTCGGTTCCAAGGTAAAAAAAATTCAAAGCAGGGTGAGCTGGGCCACAGAGCTGCCCAGTG</t>
  </si>
  <si>
    <t>chr15:63210752-63210894</t>
  </si>
  <si>
    <t>CTGCAGCTGTGGGCAAGGCCCATTCTTGGCCTTTTTTTTACTAGGCTGTAGGCTGGTTTTTATTGAGTGGCTGGTATGCAAATAAAAGATGAGAAATGTAATTGTCTTCTGAAGAGAACAAAGAGAAATTTAATTGTCTCTCG</t>
  </si>
  <si>
    <t>ENST00000321437.9</t>
  </si>
  <si>
    <t>ENSG00000166128</t>
  </si>
  <si>
    <t>RAB8B</t>
  </si>
  <si>
    <t>chr15:63256501-63256650</t>
  </si>
  <si>
    <t>GCAGCATGCCTCTTCCGATGTCGAAAGAATGATCCTGGGTAACAAATGTGATATGAATGACAAAAGACAAGTGTCAAAAGAAAGAGGGGAGAAGGTAAATGTGAATGGAATGGATAAAGGTTGGAATCTACTCACATTAAGCATTTCTTT</t>
  </si>
  <si>
    <t>ENST00000560890.5</t>
  </si>
  <si>
    <t>ENSG00000138613</t>
  </si>
  <si>
    <t>APH1B</t>
  </si>
  <si>
    <t>chr15:63504502-63504655</t>
  </si>
  <si>
    <t>GCTGCAGAACCCGGATCTCGGAGTTACACGTTCTACGGAGCGGGGCGCCGGGAGACGGCGGGCGAGAAAACCCGGCGTCCGGAAGCCCGTGCTTTCTTTGACGCAAGGGCTCGAGACGCAGCCGCCGTCGGCCGAGCGCCCGGCTAGAAGCGAC</t>
  </si>
  <si>
    <t>ENST00000540797.5</t>
  </si>
  <si>
    <t>ENSG00000140455</t>
  </si>
  <si>
    <t>USP3</t>
  </si>
  <si>
    <t>chr15:63504675-63504828</t>
  </si>
  <si>
    <t>GTTCCTCCGCCCCCACCTCGCCGGGTCCTGGAGCCGCAGTCCTCCCAGCTGCCCTCCTCGTGGCCATGGAGTGTCCACACCTGAGCTCCAGCGTCTGCATTGCTCCGGACTCAGCCAAGTTCCCCAACGGCTCCCCGTCGTCCTGGTGCTGCAG</t>
  </si>
  <si>
    <t>ENST00000559192.5</t>
  </si>
  <si>
    <t>chr15:63833691-63833880</t>
  </si>
  <si>
    <t>GCTGCAGTCCCGAAACGGCCCCGGCCGGCCCTGCGCGGCCGGCAAAGCACACACGCGCGCGCGCACACACACACACACACACACACACACACACACACACAGGACCAGGAGGACGGTAGATGATGCGTTACCGTACGTGGCTCTGGAGCTGGCGGGGTGGGGCGCGGCTCCGGCGACCCGAGCCCGGCTC</t>
  </si>
  <si>
    <t>ENST00000560316.1</t>
  </si>
  <si>
    <t>ENSG00000103657</t>
  </si>
  <si>
    <t>HERC1</t>
  </si>
  <si>
    <t>chr15:63833880-63834069</t>
  </si>
  <si>
    <t>CCGCAGAGGCTGCGGCGGTCGCGTCCTTTATTTTTGCTGCAGCAGCAGCGACTTGTCAAAGGGAAAGACGTAAGAGGCGGCGGCAGCAGCGGCGGCGTCAGGCGAGTCTCACGAGATTTGGGCGGAACTCTCGCGCAGCCGGGAGCCCTCGCCCCGCCCAACAGGCCCAGCGCGGGAGGTGAAAGGGGAA</t>
  </si>
  <si>
    <t>ENST00000443617.7</t>
  </si>
  <si>
    <t>chr15:64327247-64327423</t>
  </si>
  <si>
    <t>GTAACCTCTGCAGACTTAAATGTCCCTGTCTGACAGCTTTGAAGAGAGCAGTGGTTCTCCCAGCACGCAGCTGGAGATCTGAGAACGGGCAGACTGCCTCCTCAAGTGGGTCCCTGACCCCTGACCCCCGAGCAGCCTAACTGGGAGGCACTCCCCAGCAGGGGCACACTGACACCT</t>
  </si>
  <si>
    <t>ENST00000635514.1</t>
  </si>
  <si>
    <t>ENSG00000169118</t>
  </si>
  <si>
    <t>CSNK1G1</t>
  </si>
  <si>
    <t>chr15:65191795-65191911</t>
  </si>
  <si>
    <t>GTCTCAGCCTCCTGAGTAGCTGGGACTACAGGCGTCCGCCACCACGCCTGGCTAATTTTTTGTATTTTTAATAGAGACGGGGTTTCACCATGTTAGCCAGGATGGTCTCGATCTCCT</t>
  </si>
  <si>
    <t>ENST00000558958.1</t>
  </si>
  <si>
    <t>ENSG00000166855</t>
  </si>
  <si>
    <t>CLPX</t>
  </si>
  <si>
    <t>chr15:65192018-65192200</t>
  </si>
  <si>
    <t>TCTTGAACTCCTGACCTCAGGTGATCTGCTAGCCTCCGCCTCCCAAAGTGCTGGAATTGTAGGTGAGAGCGACCGCCCAAGGCCTTAGGACTGCCCTTTATATGCCACACCCCCACCATGGACACAGTTGACTGGACTAGAGGCAAACTGCAGCTGGGCCAACCAGATTGTCTCTCCAGGGAA</t>
  </si>
  <si>
    <t>chr15:65328842-65328988</t>
  </si>
  <si>
    <t>GAAATCTTGCTTTTGACCTGAGAATGGGCCCCGCTCCGTCCACCCTCTGGAGCCTGCCAGACACTGGCTACTGTTCCGAGTGAGCTGGCTGGGTAACCCGGGCCGCTGCAGGCCTGGAAGCCTGGCCTTCACTGAGGAGGCCAGGGC</t>
  </si>
  <si>
    <t>ENST00000559231.1</t>
  </si>
  <si>
    <t>ENSG00000174498</t>
  </si>
  <si>
    <t>IGDCC3</t>
  </si>
  <si>
    <t>chr15:65328988-65329134</t>
  </si>
  <si>
    <t>CCTCCATCTGGGGGTGGTGGGGCAGCCGCCAGGCCGGCGCAGGGAGCCGTGGCCTCTGTGGTCTTCGCCTCCGTCGTCTTCCCCTCCATCAGGCCGCACCCCTGAAGTGGCAGCACGGAGAGCTGGGTCTCCTCACACGGAGCGGGG</t>
  </si>
  <si>
    <t>chr15:65329134-65329280</t>
  </si>
  <si>
    <t>GGCTGCAGGATCCTGCTGGGGAAAGAGCCCGTCACACAGGCGTCAGCTTGAGGGCCAGGGCGCCAGGCTCCAACTCACCCCACTTGGGCCTTAGGGTCTCCAGGTCTCCCTGCCTGACTCAGGGACACAAAGAGAAGACCTGCAGTT</t>
  </si>
  <si>
    <t>chr15:66237027-66237167</t>
  </si>
  <si>
    <t>CCAGGCACCCCGGGCTGTTGGAATCCTGGTGCCTGCATGCTAACACCCATCACACCTCGTCACACTAGTTATGTGTCTGTCCATTTCCACCAGACACAGTGCCTCATCCAGGGACCACGTTATCTTCATTCCCAAGTCCAG</t>
  </si>
  <si>
    <t>ENST00000288745.7</t>
  </si>
  <si>
    <t>ENSG00000157890</t>
  </si>
  <si>
    <t>MEGF11</t>
  </si>
  <si>
    <t>chr15:66237318-66237606</t>
  </si>
  <si>
    <t>AACTCACTCCCCCCAACAAAAGACCACCTAGCTGCCAAAACAATACCCTTAAAATTGATGGTCTCACCATTTCACCTCCAAATAAGGACGTCAGCAGCATGTTTTAGTGCCTAACATCTGCTGTTATCTCTAATTCTCAAATACTCCTGCAGAGTAGTGACAATGGCTGCCGTTTTAAGGGGTAAGAAATGCCAAGCCCACCTTCCAGGTCCACCGTCCTGTGGGGAAGCCTAAGATTATGACTTTGGGCAAGTGGGGCTGCCTCTCTGGCCTCTGTTTCTCCATCTAT</t>
  </si>
  <si>
    <t>chr15:67764240-67764529</t>
  </si>
  <si>
    <t>GTTTGAAGGAATGTCTGTTTTGTATAAGGAGAAGGGAACAGGACCCAGACTACAACATTCAAGGTCCCTCCCACCCTCAGGTGCTGTCTGGGAGAGAGGAAAGAAGAAAGTAGGAGAGCAAAGAAGGTATCTCACACGCTGCAGACTCTTTTACTTTATGCCCCATGACCCTCGTTTGTGAACTCGCGTCTGCCAGCCAAACTGAACCAAAACCTCAGTGCCCTCCTGTTCATCCTGAGTGCCCAGCTTTGGCAGTCTCACGTGGCCACTTCCTCCATCCTGCAGGGCTG</t>
  </si>
  <si>
    <t>ENST00000558021.1</t>
  </si>
  <si>
    <t>ENSG00000137764</t>
  </si>
  <si>
    <t>MAP2K5</t>
  </si>
  <si>
    <t>chr15:68774263-68774549</t>
  </si>
  <si>
    <t>AAGAGCACAGCACCTCCCCCTTCTCTCTCTTGCTCCTTTACTTGCCATGTGACGGGCCTGTTCCTGTTTCGCCTCCACCATGAGTCAAAGTTCCCTGAGGACTCACCAGAAGCCAAGCAGATACCAGGACCACACTTCCTGTACAGCCTGCAGAACCATGAGCCAATTAAAACTCTTTATAAATAACCCAGCCTCAGGTACTTCTTTTCTTTTCTTTTTTTGAGATGGAGTCTTGCTTGCTCTGTCGCCCAGGCTGGAGTGCAGTGGTGCAATCATAGCTCACTGCA</t>
  </si>
  <si>
    <t>ENST00000486054.1</t>
  </si>
  <si>
    <t>ENSG00000140350</t>
  </si>
  <si>
    <t>ANP32A</t>
  </si>
  <si>
    <t>chr15:69127053-69127248</t>
  </si>
  <si>
    <t>CATGGTGAAACCCCATCTGTACAAAAAAAAAGAAAAGCAAAAATTAGCCAGGCATGGTGGTGTGTGCCTGCAGTTCCAGCTACTTGGGAGGCTGAGTTGAGAGGACCACCTGAGCCTGGGAGTCAGAGGTTGCAGTGAGGCAGAGGTTGCACCACTGCACTTCAGCCTGGGTAATAGAGCTAGATAGACCCTGTCT</t>
  </si>
  <si>
    <t>ENST00000559798.2</t>
  </si>
  <si>
    <t>ENSG00000138604</t>
  </si>
  <si>
    <t>GLCE</t>
  </si>
  <si>
    <t>chr15:69567183-69567364</t>
  </si>
  <si>
    <t>TGTTTACAAACCTTGAGCTAGATACAGAGTGCCGATTGGTGTATTTACAATCCCTGAGCTAGACATAAAGGTTCTCCACCGCCCCACCAGACTCAGGAGCCCAGCTGGCTTCACCCAGTGGATCCCGCACCAGGGCTGCAGGTGGAGCTGCCTGCCAGTCCCGCGCAGTGCGCTCGCACTCC</t>
  </si>
  <si>
    <t>ENST00000674230.1</t>
  </si>
  <si>
    <t>ENSG00000245750</t>
  </si>
  <si>
    <t>DRAIC</t>
  </si>
  <si>
    <t>chr15:69567364-69567545</t>
  </si>
  <si>
    <t>CTCAGCCCTTGGGTGATCGATGGGACTGGGCGCTGTGGAGCAGGGGGCGGCACTCATCGGGGAGGCTCGGGCTGCATAGGAGCCCATGGAGCAGGTGGGAGGCTCAGGCATGGCGGGCTGCAGGTCCCCAGCCCTGCCCCGCGGGAAGGCAGCTAAGGCCCGGTGAGAAATCGAGCACAGCG</t>
  </si>
  <si>
    <t>chr15:69607941-69608092</t>
  </si>
  <si>
    <t>AAGGCCTGCAGAGAAGACCACAGGGCTGTGACCTTCCACAGAGATGTAGTCAGCTTGGGGAGAGCTCTCCGGTGAGTCAGGAGAATGAGCACCCCTTAATTGAGACCAATTGGAAGCCAGAGCGCAAGGGAGCCCCTTAGAAAGTCTCTGCA</t>
  </si>
  <si>
    <t>ENST00000560655.5</t>
  </si>
  <si>
    <t>PCAT29</t>
  </si>
  <si>
    <t>chr15:69608092-69608243</t>
  </si>
  <si>
    <t>AGGGGCCGGGTGTGGTGGCTCATGCCTGTAATCCCAGCACTTTGGGAGGCCAAGGCAGGCGGATCACAAGGTCAGGAGTTTGAGACTAGCCTGGCCAATATGGTGAAACCCCGTCGCTCGTAAAAATACAAAAATTAGCCAGGCGTGGTGGC</t>
  </si>
  <si>
    <t>chr15:70479362-70479512</t>
  </si>
  <si>
    <t>CTGCAGACTGAGCTCTCTGGAGTGCAGCTTCCCAGCTCCTTTGCCTGCTGGCTTCAGTTGGGGTTCAGCCATAGGGAGTCGCCAGCAGGAGATGAGGAGGTAGGAGAGAAGTTAGGGGGTGTCTCTGGCATCCCTGCATCCTCTGTGCCCA</t>
  </si>
  <si>
    <t>ENST00000559752.1</t>
  </si>
  <si>
    <t>ENSG00000259473</t>
  </si>
  <si>
    <t>LINC02205</t>
  </si>
  <si>
    <t>chr15:70479512-70479662</t>
  </si>
  <si>
    <t>ATGCCTCCTCCTCCAGGGGTCCCACTGTCACCAGGTTTCCATAACAGGCCAGGGCTGGTAGCAGCTTCCCACCGTCGCCGGGCTCTGGAGGCAGCTTCCCGCCGTCGCCGGGCTCTGGAGGCAGCTTCCCGCCGTCGCCGGGCTCTGGAGG</t>
  </si>
  <si>
    <t>chr15:70479662-70479812</t>
  </si>
  <si>
    <t>GCAGCTTCCCGCCGTCGCCGGGCTCTGGAGGCAGCTTCCCGCCGTCGCCGGGCTCTGGAGGCAGCTTCCCGCCGTCGCCGGGCTCTGGAGGCAGCTTCCCGCCGTCGCCGGGCTCTGGAGGCAGCTTCCCGCCGTCGCCGGGCTCTGGAGG</t>
  </si>
  <si>
    <t>chr15:70479812-70479962</t>
  </si>
  <si>
    <t>GCTGCAGCGTCTCTCCTTCACCCCTTCCACCCTGCCCACCCCTCGGTAAGAAGTCCCTGCATTCACTCTCCTCATTTGAGCCATCCGAGTGAATCCGTTCCCTGCCAGGACCCTGACAGGGGCTTGCTTCTACTCTACCTCTCACTTCCTC</t>
  </si>
  <si>
    <t>chr15:70587129-70587323</t>
  </si>
  <si>
    <t>CAGGGCTGCAGGTGGAGCTGCCTGCCAGTCCTGCGCCATGCGCTCGCACTCCTCAGCCCTTGGGCGGTCGATGGGACTGGGCACTGGAGCAGGGGGCAGCGCTCGTCGGGGAGGCTTGGGCCGCACAGGAGCCCATGGAGGGGGTGGGAGGCTCAGGCATGGCGGGCTGCAGGTCTCGAGCCCTGCCCCGTGGGA</t>
  </si>
  <si>
    <t>ENST00000630447.1</t>
  </si>
  <si>
    <t>ENSG00000280639</t>
  </si>
  <si>
    <t>LINC02204</t>
  </si>
  <si>
    <t>chr15:71140077-71140376</t>
  </si>
  <si>
    <t>GATTTTACCTCCATGTTTTCACTGTGACAACGTATTTTAAGTGTTGTTTGACCTCTTCTTGCATCACCATATTAGTTCATTTTGCATTGCTATAAAGGAATGCTTAAGACTGGGTAATTTATAGAAAGGTTTATTTGGCTCCCAGTTCTGCAGGCTGTACAAGAAGCATGGTGCTGGCTGGCATCTGCTTCTGGTGAGGACCTCAGGAAGCTTTCAATCATGGTGGAGAAGGAAGGGCAGCCAGTGTGTCACACGGCAAGAGAGGGAGTGAGAGAGAAGGGAGGAGGTGCCAGACTCCTT</t>
  </si>
  <si>
    <t>ENST00000620694.1</t>
  </si>
  <si>
    <t>ENSG00000187720</t>
  </si>
  <si>
    <t>THSD4</t>
  </si>
  <si>
    <t>chr15:71140516-71140805</t>
  </si>
  <si>
    <t>TGGGAATCAGTTTTCGGCATGAGATTGGAAGAGGACAAGTATCCAAACTCTCAGTATCATCAGAGCAACCATTTACTGAGGGTGACGCTGCCCCAGCCACAGTCTAAGCATGTCACATGCGTTCCCTCATTTAATCTTTATAACAACCTGCAGGAGTTCTTTAGACAGTATTTTCTAAATAAGTTTTATTGAGATATAATTTATTTCCCATACGTTTCACAATTTCGTGTACAATTCAGTAGTTTTTGGTATATTCGCAGGGTTGTACAACCATCACCACAATCTAATTT</t>
  </si>
  <si>
    <t>chr15:71254531-71254620</t>
  </si>
  <si>
    <t>ACTCTTCTGCCAGAGTGAGGCTTGAGAATCTGCATTTTTAACAAACTCCTTAAGGTTTCTTTCTCGAAGCCGTACTTGGGGACTGCTGCA</t>
  </si>
  <si>
    <t>ENST00000665266.1</t>
  </si>
  <si>
    <t>ENSG00000259964</t>
  </si>
  <si>
    <t>THSD4-AS1</t>
  </si>
  <si>
    <t>chr15:72648830-72648983</t>
  </si>
  <si>
    <t>CAACCCCTATGTGATGATCTTTCTACCCGCCCTCTTTCGTGTCTTGGTGCTGGCTGCTGTCTTTGGCCAGGTAAGCTCATGGTCTGGGCTCCTGGGGTCCACTCACTGGGCCTCCACACTGCCTGCAGGTAGGGGAGCCTTTGGGCCAGGACTA</t>
  </si>
  <si>
    <t>ENST00000421285.4</t>
  </si>
  <si>
    <t>ENSG00000215186</t>
  </si>
  <si>
    <t>GOLGA6B</t>
  </si>
  <si>
    <t>chr15:72648983-72649136</t>
  </si>
  <si>
    <t>ATCCTTGGCTCCCCTTCCAGGTGGTGGGTTCAAAGACCATTCCTGGGTTCCACCACCGCCAAGCCTCAATGGTGTCTCGATGGTCACAGGAACTGCTGGGGCTTTCTAGGTTAAGACCCTTGCCTATCCCGGTGTTCCTCCCTGCAGTAGGGGG</t>
  </si>
  <si>
    <t>chr15:73404349-73404501</t>
  </si>
  <si>
    <t>CTGCAGACAAAAAAGGAAAACATCAGGAAGATTTATGAAATAAGATTGGCAAGTATTAATATTAATAACTCGTGAAACTGGGAGATGATCTATCACCCAGTTCATTTTACCATTTTCTTGACTTTTTGTATGTTTAAAATTTTTCATACTACA</t>
  </si>
  <si>
    <t>ENST00000261917.4</t>
  </si>
  <si>
    <t>ENSG00000138622</t>
  </si>
  <si>
    <t>HCN4</t>
  </si>
  <si>
    <t>chr15:73513530-73513707</t>
  </si>
  <si>
    <t>AGAGTTTCCAGTTTTTCTGTTCTGTTTTTTCCCCATCTTTGTGGTTTTATCTACTTTTTGTCTTTGATGATGGTGATGTACAGATGGGTTTTCGGTGTGGATGTCCTTTCTGTTTGTTAGTTTTCCTTCTAACAAACAGGACCCTCAGCTGCAGGTCTGTTGGAATACCCTGCCTTGT</t>
  </si>
  <si>
    <t>ENST00000561898.1</t>
  </si>
  <si>
    <t>ENSG00000156642</t>
  </si>
  <si>
    <t>NPTN</t>
  </si>
  <si>
    <t>neuroplastin</t>
  </si>
  <si>
    <t>chr15:73513707-73513884</t>
  </si>
  <si>
    <t>TGAGGTGTCAGTGTGCCCCTGCTGGGGGGTGCCTCCCAGTTAGGCTGCTCGGGGGTCAGGGGTCAGGGACCCACTTGAGGAGGCAGTCTGCCGGTTCTCAGATCTCCAGCTGCGTGCTGGGAGAACCACTGCTCTCTTCAAAGCTGTCAGACAGGGACATTTAAGTCTGCAGAGGTTA</t>
  </si>
  <si>
    <t>chr15:73684560-73684709</t>
  </si>
  <si>
    <t>GCTGCAGGAGCTGAGCAGGGCGCCTTCCCTCCGGGCTCCTGCTCCCCTGCCCTCCCCCAGGTCCGGGCGGCCCCCCTCGCACAGGAGTCCCGGGAACCGCGGGCGCCCCTCCTGCCCTGGGCTGTGGGGCCCGCGGAGAGCTGGGGGCTC</t>
  </si>
  <si>
    <t>ENST00000560995.5</t>
  </si>
  <si>
    <t>ENSG00000103855</t>
  </si>
  <si>
    <t>CD276</t>
  </si>
  <si>
    <t>chr15:73684709-73684858</t>
  </si>
  <si>
    <t>CCCGGATCCTACCCCGCCCCCCTTTCCTCGGGTTGAGAGGGGCCCGGGCGCCGTCGGACCTGCAGACCCCGGAAGCTGCGGACCGGGCCGGGTGGGTGAATGCGCTTTTGCAGGCCCCGGGTCTGGAGCGGGCATGGGGGCAGATCTGTC</t>
  </si>
  <si>
    <t>chr15:74325696-74325985</t>
  </si>
  <si>
    <t>TTTACAATGAGTTTATAAGGACCCTAAGTAGCCACAGGTGTCATTGGATGCAGTGCCTCAGATTCTGCCAGAAGCACTTCTTATTTTTTTGCGGGGGGTGGGTAAGGGTTAAGCATTACCCTCTTTAGGCCTCCTGCACCCAAGGCCCTGCAGGTACCTTACCCCCAACACACCCTCCCTAACCCAGCTCCTCCTTCTCCCCACTCCCAGCATAAAAACAAAGACAATCGCCATTCCTCCTCCTTCGTGGGAACTGGTCCTCAGTTTCTATACAATGAAAGTAGTCACAT</t>
  </si>
  <si>
    <t>ENST00000268082.4</t>
  </si>
  <si>
    <t>ENSG00000140481</t>
  </si>
  <si>
    <t>CCDC33</t>
  </si>
  <si>
    <t>chr15:74615871-74616087</t>
  </si>
  <si>
    <t>CCTAGCTGCAGCCGGAGCCTGGGAGACGGTAAGTGTGGGCTGGGGTCCGCGGCGGCGACAGCGGCGGCGGCGGCCGGGGGTGAGTCGGCGGGGCAGGCGCGCTGGTGCCATTCGGTCTCGGCCTACTCCCTTTCTTTCTCCTCTTCGGCCCATATCGGGCCGCGACCTCTCACCCCTGACCCGCTGCTTCTGCCCCGGAGGGCGGTCACTGCAGACC</t>
  </si>
  <si>
    <t>ENST00000568605.5</t>
  </si>
  <si>
    <t>ENSG00000179335</t>
  </si>
  <si>
    <t>CLK3</t>
  </si>
  <si>
    <t>chr15:74816420-74816631</t>
  </si>
  <si>
    <t>CCTGCAGGCCGTGTGGTACACCCGGGGCAGGGGCCATGTAGGCTCTGTCCTTGGGGGGCTGGCTTCGTGGGACGGCATCGGGATCTTCTTTGACTCTCCGGCAGAGGATACTCAGGTGCGTAGTGGTCTCCTGCCTGCCAGCCCGCCTGCCCGCTCACACCCTCCCCCTCCCGCCATGTCCGCGGCTCAGGCTGCTTCTCACCTCCCTGCAG</t>
  </si>
  <si>
    <t>ENST00000488000.6</t>
  </si>
  <si>
    <t>ENSG00000140506</t>
  </si>
  <si>
    <t>LMAN1L</t>
  </si>
  <si>
    <t>chr15:75205191-75205345</t>
  </si>
  <si>
    <t>TACTCAGATTCCATGTTTTGGCTGCAGTGGGCATCACTGTGGCATCTTGGAATAGGACCCTGTGGTGGGAGGCAGGAGGCCTGCTTCTCGTTGTGTCTATTTCATTGGTGACTTTGGGATGAATGGGTCTCCTCATCTGTATATGAGGGGGTGGC</t>
  </si>
  <si>
    <t>ENST00000567617.1</t>
  </si>
  <si>
    <t>ENSG00000167173</t>
  </si>
  <si>
    <t>C15orf39</t>
  </si>
  <si>
    <t>chr15:75205345-75205499</t>
  </si>
  <si>
    <t>CGGCAGGGTATGTCAAGTGACCCTGAGACCCAGTGCCCCTACAAATTCTGAAATCCCAAGAAGGAGGGGATCTTGGGAGTTGTATGGAGGAAAATCGAACAGAAGGGGCTCCTGGAGTGGGGATGGGTGGGGGTTCTGTGTAGAATAATTCATTA</t>
  </si>
  <si>
    <t>chr15:75205499-75205653</t>
  </si>
  <si>
    <t>AAACAAAGGGTTCTGCAGCTTAAAATATACGAGTTGGGGTCAGGAGCAGTAGGTGGTTCATGCCTGTGATTTCAGCATTTTGGGAGGCCAAGATGGGAGGATCACATGAGTCCAGGAGTTCAAGACCAGCCTGGGTAACATAGTAAGACCCTGTT</t>
  </si>
  <si>
    <t>chr15:75208509-75208654</t>
  </si>
  <si>
    <t>CAGCTGCAGCGCTTCGATCGCACCCACCGGTGCCCCTTCCCCCATGTGGTGCGAGCTGGCGCCATCTTCGTGCCCATTCACCTGGTGAAGGAGCGGCTCTTCCCTCGGCTGCCACCCGCTTCTGTGGACCATGTGCTGCAGGAGCA</t>
  </si>
  <si>
    <t>chr15:75208654-75208799</t>
  </si>
  <si>
    <t>ATCGTGTGGAGCTGCGGCCCACCACGCTGTCGGAGGAGCGGGCACTGCGGGAGCTCGCCCTGCCAGGCTGCACCTCACGCATGCTGAAGTTACTGGCGCTGCGCCAGCTGCCGGACATTTACCCCGACCTTCTCGGCCTGCAGTGG</t>
  </si>
  <si>
    <t>chr15:75275530-75275699</t>
  </si>
  <si>
    <t>ACCCCTCTCCCGATCTCCTGCAGGTGCAGATTCCAGGTTTCCAGTGGGTGTCAGTGTGGGCTCCAGAGCTCTCCTGGTCCTAGGGAACCCTGGGCTCCATGAGGCCTTGGCCTAACCAGATTGTTTCCCACACTGTCACCTCCCCACCCTGTCACCTCCCCAAACATGGG</t>
  </si>
  <si>
    <t>ENST00000434739.4</t>
  </si>
  <si>
    <t>ENSG00000140478</t>
  </si>
  <si>
    <t>GOLGA6D</t>
  </si>
  <si>
    <t>chr15:75275821-75275970</t>
  </si>
  <si>
    <t>GATACGTTGGCCTTGGGCAAGTCATCTGTGCCTTGCTTCCCCAGCAGCCAGAAGGGATAATAGCACCTATTTCACCCATACTCAAGTGTTCACTTGTTAGCAGGAACTGAGTCCCGGAGGAGGTGCAGGTGGAGCCATTGAGGCAGCACT</t>
  </si>
  <si>
    <t>chr15:75275970-75276119</t>
  </si>
  <si>
    <t>TGCAGCTGGACCTGGGTCTGAGTCCCAGCTCCTGGCTGTGATATGCATCACTCTCTCCATTTATTTATCTGAAGGACAGGGCTGTGCTGTTCTGGGGTCACTGTGACAATGCAGCTGGCCTGTGTGAGTTGGTGGTGGCCTCCTGAGATG</t>
  </si>
  <si>
    <t>chr15:76250574-76250792</t>
  </si>
  <si>
    <t>TCAGGCTGGAGTGCAGTGGCACAATCATAGCTCACTGCAGCCTTGATCTCCCTGGCTCAAGTGATCCTCCCACCTCAGCCTCCTGAGTAGCTGGGACTACAGCTACATGCCACCACACCCAACTAAATTTTTTTTTTTTTTAAAGTAGAAAGGAGGTCTCGCTATGTTGCCCAGCCTGGTCCCAAATTCCTGAGCTCACATGATCCTCCTGCTGCAGCC</t>
  </si>
  <si>
    <t>ENST00000558165.3</t>
  </si>
  <si>
    <t>TYRO3P</t>
  </si>
  <si>
    <t>chr15:76808643-76808786</t>
  </si>
  <si>
    <t>GAAACTGCAGGAAATTAGCAGTCTTCTGGGACCATAAATGTGCATGTGGGGACTATCCACAACTTCACCTGCTGGCATGCTCCAGAGATAAAGTGAAGTCTCCAGTTAACCTGCCTATCTCCAAGAGCATATAGATTACGCATC</t>
  </si>
  <si>
    <t>ENST00000568549.5</t>
  </si>
  <si>
    <t>ENSG00000140386</t>
  </si>
  <si>
    <t>SCAPER</t>
  </si>
  <si>
    <t>chr15:77674330-77674610</t>
  </si>
  <si>
    <t>TCCTGTCGGATCTCCCTGCTTCACAGCTGCCAGAGGGATCTGGTTAAAATGTAATTCCAATCATGCCATGTCACTACGCAGAACCTTCCATGGCTTTCCCCACTTCATTTTGGGTAACAGTCAAGTCCTCCAGGCGGCCTGCAGGCCCTGAGTGATGAGTGCGTGGTCCCTGTTCGGCTGCATGGCCCACTCTCTCCCTCACTCACCCTGTTCTGGCCACACCAACCAGCCTTCTTGCCATGTCCCCATAAGCCAGGTCTGCTCCTGACTCAGGGTCCTCA</t>
  </si>
  <si>
    <t>ENST00000557799.1</t>
  </si>
  <si>
    <t>ENSG00000259281</t>
  </si>
  <si>
    <t>LINGO1-AS2</t>
  </si>
  <si>
    <t>LINGO1</t>
  </si>
  <si>
    <t>chr15:77729397-77729661</t>
  </si>
  <si>
    <t>GACTGCAGATGTGCAGACCCAGCTTAACCCTTGCTCCTCCCTGTGCAGACCCAGCTAGACAGAAGAATCCAGAGCTGGGAGGGCTGGGAGCTGGTGGAGGGAGAGCAGGGCAAGCATCAGGGGCTGTGGCCCAGTGGTCCTTGTCCTGGGCCCCAGATCACTCTGTGCAGGAAGAGGATCTCCCTGCCTGGAGTTGGCCAGCCCTCTGACCCAGGTCTGAGATCTGACCTCCACTCTCCACACTCTGAGCTGCCGTGGGCTGCAG</t>
  </si>
  <si>
    <t>ENST00000564472.5</t>
  </si>
  <si>
    <t>ENSG00000169783</t>
  </si>
  <si>
    <t>chr15:78335234-78335376</t>
  </si>
  <si>
    <t>CTGCAGTCACGAAGACCGTCCTGCTGCTCATCCAGAGGACACGTGGTGGCCCTTGCCTCCATGAACCTCTTTGGAGCAGTTGTTACTGTTGGTCCATCCCTCCTTTTTTTTTTTTTAGATGGAGTCTCATTCTGTCATCCAGG</t>
  </si>
  <si>
    <t>ENST00000299529.7</t>
  </si>
  <si>
    <t>ENSG00000166426</t>
  </si>
  <si>
    <t>CRABP1</t>
  </si>
  <si>
    <t>chr15:78846992-78847142</t>
  </si>
  <si>
    <t>GGGCAATGAGGGACTTAGCACCCGGGCCAGTGGCTGCGGAGGGTGTACTGGGTCCCCCAGCAGTGCCGGCCCACCGGCGCTGTGCTCAATTTCTCGCCAGGCCTTAGATGCCTTCCCGCCGGGCAGGGCTCGGGACCTGCAGCCCGCCATG</t>
  </si>
  <si>
    <t>ENST00000559697.5</t>
  </si>
  <si>
    <t>ENSG00000185787</t>
  </si>
  <si>
    <t>MORF4L1</t>
  </si>
  <si>
    <t>chr15:78847142-78847292</t>
  </si>
  <si>
    <t>GCCTGAGCCTCCCACCCACTCCATGGGCTCCTGTGCGGCCCGAGCCTCCCCAAGGAGCGCCGCCCCCTGCTCCACCGCGCCCAGTCCCATCGACCACCCAAGGGCTGAGGGGTGCGAGCGCACGGCGCGGAACTGGCAGGCAGCTCCACCT</t>
  </si>
  <si>
    <t>chr15:78847292-78847442</t>
  </si>
  <si>
    <t>TGCAGCCCCCGTGCGGGATCCACTAGGTGAAGCCAGCTGGGCTCCTGAGTCTGGTGGGGACGTGGAGAGTCTTTATGTCTAGCTCAGGGATTGTAAATACACCAATCAGCACCCTGTGTTTAGCTCAAGGTTTGTGAATGCACCAATCGAC</t>
  </si>
  <si>
    <t>chr15:79490875-79491051</t>
  </si>
  <si>
    <t>GAGTTTCCAGTTTTTCTGCTCTGTTTTTTCCCCATCTTTGTGGTTTTACCTACTTTTGGTCTTTGATGATGGTGATGTACAGATGGGTTTTTGGTGTGGATGTCCTTTCTGTTTGTTAGTTTTCCTTCTAACAGACAGGACCCTCAGCTGCAGGTCTGTTGGAGTACTGGGCCCTGT</t>
  </si>
  <si>
    <t>ENST00000559272.1</t>
  </si>
  <si>
    <t>ENSG00000169330</t>
  </si>
  <si>
    <t>MINAR1</t>
  </si>
  <si>
    <t>chr15:79491051-79491227</t>
  </si>
  <si>
    <t>TGAGGTGTCAGTCTGCCCCTGCTGGGGGGTGCCTCCCAGCTAGGCTGCTCGGGGGTCAGGGGTCAGGGACCCACTTGAGGAGGCAGTCTTCCCGTTCTCAGATCTCCAGCTGTGTGCTGGGAGAACCACTGCTCTCTTCAAAGCTGTCAGACAGGGACATTTAACTCTGCAGAGGTT</t>
  </si>
  <si>
    <t>chr15:79768684-79768834</t>
  </si>
  <si>
    <t>AGCTGCAGGAGAGAGCTGGCCTTGCAAATGTAGCCCCTTAAGGTGACAGCTTATGCGGCAGCTGGTGTTCTGCTACCACAGCCAGGCCCAGCTCCTGGCCGGACCCTTCTTTGCCTGCTGTCCCGTTCCCTGGGCTCCATCTGCAGAACAG</t>
  </si>
  <si>
    <t>ENST00000560919.5</t>
  </si>
  <si>
    <t>ENSG00000136371</t>
  </si>
  <si>
    <t>MTHFS</t>
  </si>
  <si>
    <t>chr15:80644632-80644783</t>
  </si>
  <si>
    <t>CTGCAGGCTTCAACTCCTGGGCTCGAGCAATCCTCCCGCCTCAGCCTCCCAAGTGCATCACCAAGCCTGGCTAATTTTTTATTTTTTTATAGAGAGGGTGGTCTCACTACATTGCCAAGGCTGGTCTTGAACTCCTGAGCACAAGCGATCCT</t>
  </si>
  <si>
    <t>ENST00000560609.1</t>
  </si>
  <si>
    <t>ENSG00000136379</t>
  </si>
  <si>
    <t>ABHD17C</t>
  </si>
  <si>
    <t>chr15:81691677-81691829</t>
  </si>
  <si>
    <t>AAATAAGTTAAAAAAGGCCGGGCGCGGTGGCTCACGCCTGTAATCCCAGCACTTTGGGAGGCCGAGGCGGGTGGATCATGAGGTCAGGAGATCGAGACCATCCTGGCTAACAAGGTGAAACCCCGTCTCTACTAAAAATACAAAAAATTAGCC</t>
  </si>
  <si>
    <t>ENST00000665567.1</t>
  </si>
  <si>
    <t>LOC105370921</t>
  </si>
  <si>
    <t>chr15:81691829-81691981</t>
  </si>
  <si>
    <t>CGGGCGCGGTGGCGGGCGCCTGTAGTCCCAGCTACTGGGGAGGCTGAGGCAGGAGAATGGCGTGAACCCGGGAAGCGGAGCTTGCAGTGAGCCGAGATTGCGCCACTGCAGTCCGCAGTCCGGCCTGGGCGACAGAGCAAGACTCCGTCTCAA</t>
  </si>
  <si>
    <t>chr15:81691981-81692133</t>
  </si>
  <si>
    <t>AAAAAAAAAAAAAAAAAAAAGTTAAAAGAAAAGAAAAGCCATCTAGATTAAATGTATTTTAGTTTGAACTTTTTTTTTGGCTTGGATTTATTCCTCAAAATCCCCATGGCCAGGAAATTAATTATATCTCACGAGTATCCCACTGCATCTGCA</t>
  </si>
  <si>
    <t>chr15:81988413-81988513</t>
  </si>
  <si>
    <t>AGAATGGATTAAAGGGGACAAGAATGGAGAAATACCTGTTAGGGAGTGTATGCAGAAATTTAGGAGAGGTGATTATGGATTGTTCTTGGGAAGAAAGAGTG</t>
  </si>
  <si>
    <t>ENST00000559299.2</t>
  </si>
  <si>
    <t>LOC102724001</t>
  </si>
  <si>
    <t>chr15:82076848-82076999</t>
  </si>
  <si>
    <t>CTAGAACATATTTTCATTTAACAGTTTGTAACCTGATTTCTAACTTTAAACTACTTATACATATGGTATGTGAGGCTCCATTTATACCCTTGCCTGGAACCCTGCAAATCATTAAGAGGAGGTCTGGGCGAAAGGTTGTGACCATTTCTGCA</t>
  </si>
  <si>
    <t>ENST00000654578.1</t>
  </si>
  <si>
    <t>ENSG00000259518</t>
  </si>
  <si>
    <t>LINC01583</t>
  </si>
  <si>
    <t>chr15:82297051-82297194</t>
  </si>
  <si>
    <t>CATAGCAAGACTCCCATCTCCACACACACACAAAAAAATTATCCAGGACCAGCTGCAGTGGCTCACACCTGTAATCCCAGCACTTTGGGAGGCCGAGGTAGAAGGATCACTTGAGCCCAGGAGTTTGTTTGAGACCAGCCTGGG</t>
  </si>
  <si>
    <t>ENST00000613213.4</t>
  </si>
  <si>
    <t>ENSG00000274376</t>
  </si>
  <si>
    <t>ADAMTS7P1</t>
  </si>
  <si>
    <t>chr15:82297194-82297337</t>
  </si>
  <si>
    <t>GCAACATAGTGAGACCCCATCTCTATTTTAAAAAAACTAAAAATAAAAACATATTAGCCAAGTGTGGTGGCACCCACCTGTAGTCCCAGTCCCTCCCTACTTGGGAGGCTGAGATGGGAGGATGGCTTGAGCTCAGGAGTTGGA</t>
  </si>
  <si>
    <t>chr15:82297337-82297480</t>
  </si>
  <si>
    <t>AGGCTGCAGAGACCTATGATTGCACACCTGCACTCCTGTCTGGGCGACAGACCAAGACCCTGTTTCCAAAAAAGCTGGGGGCAAAGAATATAAAGATTTTTGCCTTCCTAGACTACATTGGGAGGGGAGGGAGAAAACAAATAA</t>
  </si>
  <si>
    <t>chr15:82699579-82699723</t>
  </si>
  <si>
    <t>CATCCCTGGCCTTCCTGGCTGTGTGGGTAGGGGGTTCCTGTGGGTTCCTCTATACCGTAGTGGCTGGCTCTGGCTCTGGCTGGCCTCTGGGCAAGGTCCTTCCAGAGATGCTTCTGGGGTCGTGTCTTCCTCCTGGGCCTGCAGC</t>
  </si>
  <si>
    <t>ENST00000642989.2</t>
  </si>
  <si>
    <t>ENSG00000103723</t>
  </si>
  <si>
    <t>AP3B2</t>
  </si>
  <si>
    <t>chr15:82699723-82699867</t>
  </si>
  <si>
    <t>CCACCGAAGCTCCTCAGGCTCCAAGGCCTGGTACCGGAGTGGGGGCCCACCTTCGGGAGCCAGCACAGGGCTAGCAGCCTCTTGATCAGCTCCGCAGGCCCCTCTGACCCCAGGCCTCACCACGGCCCCCGGGAGCTGCAGGAAT</t>
  </si>
  <si>
    <t>chr15:82699867-82700011</t>
  </si>
  <si>
    <t>TCGCTGCATCAGGTTCTTCTCCAGGAATGGACTGAGCTGGCCAGGGCGCTGGGGCTCCTGTCACAGTCACCAGATGGCCCGCCCCCAAAACTTGGTAACCGGACACTGGCAGGGAGGGATGCTCCGGTTTCCTCTTCACTGCTCA</t>
  </si>
  <si>
    <t>chr15:82728780-82729065</t>
  </si>
  <si>
    <t>AACACCACTTCAGACTCTTTCAAAGTGCTATAATATTGATTTATTTGATCCTCTCAAAAGAAGAGTACAGACAACCATTTTAGAATGACTGTTAAGGGTCTTAACTTTAAGGTTCAAAGGACACACAACTCAGCTGTTCTGCAGTTGAACCCTGTGGGTAACAACACAGACGAACTTCAGTCTGTTTGGCTGATGGGGCTGTGGAGAGAGCAGGACACACGTCTTCATGAAGTTTCAGTCCTGACAGTTTCTCATAAGGTATCATTTCTTACCTCTCTTTAGGACC</t>
  </si>
  <si>
    <t>ENST00000560958.1</t>
  </si>
  <si>
    <t>ENSG00000259315</t>
  </si>
  <si>
    <t>ACTG1P17</t>
  </si>
  <si>
    <t>chr15:82984675-82984757</t>
  </si>
  <si>
    <t>AGGGTGGTGGTGTGCACCTGTAGTCCCAGCTCTCCGGAGGCTGAGCTGAGAGGATCGCCTGAGCCCAGGAAGTCGAGGCTGCA</t>
  </si>
  <si>
    <t>ENST00000500334.1</t>
  </si>
  <si>
    <t>ENSG00000103942</t>
  </si>
  <si>
    <t>HOMER2</t>
  </si>
  <si>
    <t>chr15:83288635-83288798</t>
  </si>
  <si>
    <t>CAGCAGGAGGCAAGAGTCACATTTGTGCCGTCACCTCCCGGCCCAGAGACATACACCTGGTGGCGGCAGGTCTGGGCACATCTGCAGCTTGGCTCGGTGTTAGAGCCTGACTAAGCAGCACTTGGGCCAAACTGGCCCCCCCACGCAGCTGTCTGCTGGGGGAC</t>
  </si>
  <si>
    <t>ENST00000345382.7</t>
  </si>
  <si>
    <t>ENSG00000169594</t>
  </si>
  <si>
    <t>BNC1</t>
  </si>
  <si>
    <t>chr15:83288798-83288961</t>
  </si>
  <si>
    <t>CAGGCTGGCCTACCACAAACCTGGCACAGGTGTCACAATTTCCCCTCTTCAGCTCCAGGGCTGCTCCCTTTTGAGGGAGAGGACATGAGGCCATCCCAAATGTGGCCCAGGGTTTTGGTGGCAAAAGATTGTTCCTGTTCCTCAATTTCTCACACAAGGCCTGG</t>
  </si>
  <si>
    <t>chr15:83288961-83289124</t>
  </si>
  <si>
    <t>GGGTTGAAGGGAGCAAAATACCCTGCAGGTCGTGCTACACAGAGGCGAATGCACTGTGCCTGGCATTTTGGGTTTTGCCAAAGATTGCCAGATCTCAAGGGGGTGGTGGGAGTTGGTGTCAGCGAGGAAGTGATAAATACAATAGTAAATTCCAAAGTGAAAAC</t>
  </si>
  <si>
    <t>chr15:83384165-83384307</t>
  </si>
  <si>
    <t>TCAAGGAGGCCTGCCTGCCTCTGTAGGCTCCACCTCTGGGGGCAGGGCACAGACAAACAAAAAGACAGCAGTAACCTCTGCAGACTTAAATGTCCCTGTCTGACAGCTTTGAAGAGAGCAGTGGTTCTCCCAGCACGCAGCTG</t>
  </si>
  <si>
    <t>ENST00000492099.1</t>
  </si>
  <si>
    <t>ENSG00000140600</t>
  </si>
  <si>
    <t>SH3GL3</t>
  </si>
  <si>
    <t>chr15:83384307-83384449</t>
  </si>
  <si>
    <t>GGAGATCTGAGAACGGGCAGACTGCCTCCTCAAGTGGGTCCCTGACCCCTGACCCCCGAGCAGCCTAACTGGGAGGCACCCCCCATCAGGGGCACACTGACACCTCACACGGCAGGGTATTCCAACAGACCTGCAGCTGAGGG</t>
  </si>
  <si>
    <t>chr15:83743265-83743543</t>
  </si>
  <si>
    <t>GCACTTTGGGAGGCCGAGGCGGGTGGATCATGAGGTCAGGAGATCGAGACCATCCTGGCTAACAAGGTGAAACCCCGTCTCTACTAAAAATACAAAAAATTAGCCGGGCGCGGTGGCGGGCGCCTGTAGTCCCAGCTACTCGGGAGGCTGAGGCAGGAGAATGGCGTGAACCCGGGAAGCGGAGCTTGCAGTGAGCCGAGATTGCGCCACTGCAGTCCGCAGTCCGGCCTGGGAGACAGAGCGAGACTCCGTCTCAAAAAAAAAAAAAAAAAAAAAAAG</t>
  </si>
  <si>
    <t>ENST00000565653.1</t>
  </si>
  <si>
    <t>ENSG00000156218</t>
  </si>
  <si>
    <t>ADAMTSL3</t>
  </si>
  <si>
    <t>chr15:84119448-84119670</t>
  </si>
  <si>
    <t>AGAACTGCAGCCATGGCTAGAGATTGTGAGGAAGCAGAGTTCATTCTATATTTGAAAGTTCTGACATTTAGAGCTTCCTATAATGAGGAGCTTGTCTCTTGCAGTGGTAGTGTGGCCACCTAGTGCCAGCAATTTTGATTGCCTGACGAGACACCTGACCAAGCTAGACTCAAGGATTGTTTCTCATATTTTTGTATTCTATTGCACAGCCCAGTGACCTGCA</t>
  </si>
  <si>
    <t>ENST00000560381.1</t>
  </si>
  <si>
    <t>EFL1P1</t>
  </si>
  <si>
    <t>chr15:84190501-84190654</t>
  </si>
  <si>
    <t>GTGCTGTTCCATGTCACCGGAGGCCTGCCGTTCAGGGAGCTGCAGAAGCAGGGGGCTGGTGGGGTGGAGGATGCTGAGTGGTGGGTCACACAGGCGTTCCACCAGCAGGATGTGGAGCAGGGCCACGTGAGATACCTGAGCACTGACCCACAGC</t>
  </si>
  <si>
    <t>ENST00000560634.1</t>
  </si>
  <si>
    <t>ENSG00000259295</t>
  </si>
  <si>
    <t>LOC440300</t>
  </si>
  <si>
    <t>chr15:84190654-84190807</t>
  </si>
  <si>
    <t>CACTACACCGAGGACACCGTGGAGAACCTGGATCTGCAGGTGCAGGTGAGCTGGGAAATCCTGAGCAATCTGTCCTTCCTAGTGACCATCCAGAGAGCCACTGTGTGGATGCTGCAGCTGGAGCCACTGCACACTCAGAACACCCAGCAGGAGG</t>
  </si>
  <si>
    <t>chr15:84482745-84482898</t>
  </si>
  <si>
    <t>TGAGGGCCTCCTGCTGGGTGTTCTGAGTGTGCAGTGGCTCCAGCTGCAGCATCCACACAGTGGCTCTCTGGATGGTCACTAGGAAGGACAGATTGCTCAGGATTTCCCAGCTCACCTGCACCTGCAGATCCAGGTTCTCCACGGTGTCCTCGGT</t>
  </si>
  <si>
    <t>ENST00000414573.1</t>
  </si>
  <si>
    <t>LOC112267869</t>
  </si>
  <si>
    <t>chr15:84482898-84483051</t>
  </si>
  <si>
    <t>TGTAGTGCTGTGGGTCAGTGCTCAGGTATCTCACGTGGCCCTGCTCCACATCCTGCTGGTGGAACGCCTGTGTGACCCACCACTCAGCATCCTCCACCCCACCAGCCCCCTGCTTCTGCAGCTCCCTGAACGGCAGGCCTCCGGTGACATGGAA</t>
  </si>
  <si>
    <t>chr15:84483051-84483204</t>
  </si>
  <si>
    <t>ACAGCACGGTCACATCCTGCCCCACGGCGCTGGTCTCCACCAACAGGTTGGTAGGCAAGATGGGCATGGCAGAGCCCTGGGCCAGATGCAGCCCTGTGCTGCGGTGGATTTGTATGGCCAGCTGGACAGCCACCACCTTCAGCATGGCCGGGGG</t>
  </si>
  <si>
    <t>chr15:84859770-84859922</t>
  </si>
  <si>
    <t>CTGCAGCGCAGGGGATGAGGGGCCGGCGGCCTTGGCCATCGTGCAGGCCTCCCCCGTAGACTGCGGTGTGTATCGGTGCACCATCCACAATGAGCACGGCTCGGCCTCCACCGACTTCTGCCTCAGCCCTGAGGGTGAGTGTGCCCCGCGGCC</t>
  </si>
  <si>
    <t>ENST00000558077.1</t>
  </si>
  <si>
    <t>ENSG00000136383</t>
  </si>
  <si>
    <t>ALPK3</t>
  </si>
  <si>
    <t>chr15:84859974-84860271</t>
  </si>
  <si>
    <t>AGAGAAGGCACTCTCTTGGCACAGCAGCCTGAAGGCACTGCTTTCTTCTTTTTCTGTATCTAGTGTTGTCAGGATTCATCTCCAGAGAAGAAGGTGAAGGTATGGTTCCCCCCTGGGGAAGGCGGGGTGGTCCTACCCCTGCCATCTGCAGGGAGGACCCTCTTTAAGGGCTTGGAATCTGGTCCCAATCCACATACTGCTCCTCTTTGCCTCTTAGTTTAGGATATGGCTTGGGAGATGATGGAGGAGGACTGCTGTATCAGAAGATTATGGGGGAAGAAGTGACCAAGGGGGCCAC</t>
  </si>
  <si>
    <t>chr15:85399210-85399384</t>
  </si>
  <si>
    <t>ATGCAGGCCGGGCGCGGTGGCTCACGCCTGTAATCCCAGCACTTTGGGAGGCCGAGGCGGGTGGATCATGAGGTCAGGAGATCGAGACCATCCTGGCTAACAAGGTGAAACCCCGTCTCTACTAAAAATACAAAAAATTAGCCGGGCGCGGTGGCGGGCGCCTGTAGTCCCAGCT</t>
  </si>
  <si>
    <t>ENST00000560256.1</t>
  </si>
  <si>
    <t>ENSG00000170776</t>
  </si>
  <si>
    <t>AKAP13</t>
  </si>
  <si>
    <t>chr15:85399384-85399558</t>
  </si>
  <si>
    <t>TACTCGGGAGGCTGAGGCAGGAGAATGGCGTGAACCCGGGAAGCGGAGCTTGCAGTGAGCCGAGATTGCGCCACTGCAGTCCGCAGTCCGGCCTGGGCGACAGAGCGAGACTCCGTCTCAAAAAAAAAAAAAAAAAAAATAAAAAAATAAAAAAATAAATAAATAAATAAATAAA</t>
  </si>
  <si>
    <t>chr15:86528686-86528859</t>
  </si>
  <si>
    <t>CTCTGCAGACTTAAATGTCCCTGTCTGACAGCTTTGAAGAGAGCAGTGGTTCTCCCAGCACGCAGCTGGAGATCTGAGAACGGGCAGACTACCTCCTCAAGTGGGTCCCTGACCCCTGACCCCCGAGCAGCCTAACTGGGAGGCACCCCCCAGCAGGGGCACACTGACACCTCA</t>
  </si>
  <si>
    <t>ENST00000681381.1</t>
  </si>
  <si>
    <t>ENSG00000273540</t>
  </si>
  <si>
    <t>AGBL1</t>
  </si>
  <si>
    <t>chr15:86528859-86529032</t>
  </si>
  <si>
    <t>ACACGGCAGGGTATTCCAACAGACCTGCAGCTGAGGGTCCTGTCTGTTAGAAGGAAAACTAACAAACAGAAAGGACATCCACACCGAAAACCCATCTGTACATCACCATCATCAAAGACCAAAAGTAGATAAAACCACAAAGATGGGGAAAAAACAGAACAGAAAAACTGGAAA</t>
  </si>
  <si>
    <t>chr15:86823243-86823385</t>
  </si>
  <si>
    <t>TTTAAAAATTAAGGCCTTGAGAGAAAGGGTGGGACATACGACCTGAGATATGGACATTGGACGAATATGTCTGAGAATCTTTAATCCCCAAATTCTCTTGAGTTCCTCAGGCCAGTAGAAGTAACCCCCTCTCAATTTCTGCA</t>
  </si>
  <si>
    <t>ENST00000560696.1</t>
  </si>
  <si>
    <t>ENSG00000259636</t>
  </si>
  <si>
    <t>LOC105370954</t>
  </si>
  <si>
    <t>chr15:87510481-87510654</t>
  </si>
  <si>
    <t>TCTGCAGACTTAAGTGTCCCTGTCTGACAGCTTTGAAGAGAGCAGTGGTTCTCCCAGCACGCAGCTGGAGATCTGAGAACGGGCAGACTGCCTCCTCAAGTGGGTCCCTGACCCCTGACCCCCGAGCAGCCTAACTGGGAGGCACCCCCCAGCAGGGGCACACTGACACCTCAC</t>
  </si>
  <si>
    <t>ENST00000656130.1</t>
  </si>
  <si>
    <t>LOC105370956</t>
  </si>
  <si>
    <t>chr15:87510654-87510827</t>
  </si>
  <si>
    <t>CACGGCAGGGTATTCCAACAGACCTGCAGCTGAGGGTCCTGTCTGTTAGAAGGAAAACTAACAACCAGAAAGGACATCTACACCAAAAACCCATCTGTACATCACCATCATCAAAGACCAAAAGTAGATAAAACCACAAAGATGGGGAAAAAACAGAACAGAAAAACTGGAAAC</t>
  </si>
  <si>
    <t>chr15:88604163-88604339</t>
  </si>
  <si>
    <t>CATGCGTCGGTCGAGAGTGAGTGAGAATACGTCTGTGAGCGGTCAGGTGAACCGGGTCTGACCTGCCCAGGTAAGGTGGTGGAAGAATAGGAAATGGCCCTGTGAAAAAAAAATTTCTGCTAATTGGTCTCCAGACGCCTGCAGTCTCCCCCAGCCTCTTCTCTGGGACCAGGCAGC</t>
  </si>
  <si>
    <t>ENST00000558835.1</t>
  </si>
  <si>
    <t>ENSG00000249487</t>
  </si>
  <si>
    <t>LINC01586</t>
  </si>
  <si>
    <t>chr15:89747946-89748101</t>
  </si>
  <si>
    <t>GGATGCTGGAGCAGTGGGAGATGTCCCCTGCCTATCTCCAGTCCTGAGTCTGGGCAGCTATTAGCAGAACCTTGTTAATGAAAATTCACACCTAGGTGCTAATAAACACTGGGCCACTCCCAGGCTCAGAGGCGGAGGAGAAGCCCTCTGCAGGGA</t>
  </si>
  <si>
    <t>ENST00000559894.1</t>
  </si>
  <si>
    <t>ENSG00000166823</t>
  </si>
  <si>
    <t>MESP1</t>
  </si>
  <si>
    <t>chr15:89748101-89748256</t>
  </si>
  <si>
    <t>AAGGGGGCTAGCCAATGAGCCCCACTTATCTGTGAAAAGACTTGCTAATAACTTTAATTCCCCATTCTAAAACGCAGGGCCTTTGCCATGCAAATAGATCTTCTAAGCTGTGTCGGCTCCAGAAAACTTCCCACTCTACCCCAGTTAGGGTCCTGG</t>
  </si>
  <si>
    <t>chr15:89776298-89776458</t>
  </si>
  <si>
    <t>AACATAAAAGCTCAGGCCTGGAGGTGGCCAACCCAGCCTCCCAGAGCCTGCAGCCCGGCCATGGCCCAGTCGCCTCCTCCGCAGAGCCTCCTCGGCCACGACCACTGGATCTTCGCCCAGGGCTGGGGCTGGGCCGGCCACTGGGACTCCACGTCCCCGGC</t>
  </si>
  <si>
    <t>ENST00000341735.5</t>
  </si>
  <si>
    <t>ENSG00000188095</t>
  </si>
  <si>
    <t>MESP2</t>
  </si>
  <si>
    <t>chr15:89776458-89776618</t>
  </si>
  <si>
    <t>CCTCCTCCTCCGATTCGTCGGGTTCGTGCCCCTGCGACGGCGCCCGCGGACTCCCGCAGCCACAGCCTCCGAGCTGCAGCTCCCGAGCCGCAGAGGCAGCCGCGACGACGCCCAGACGAGCGCGCACCGGACCAGCGGGCGGACAGCGGCAGAGCGCCAGC</t>
  </si>
  <si>
    <t>chr15:90351670-90351821</t>
  </si>
  <si>
    <t>ACCAGACGGAAAGGGGATGTGCCTGGGAGTTTGATGCCAAGGGAAGGATGCGGAATGTCTGTTTTCTACTAAGGGCTTCTGCTGGGCCTTTCCAATGTCCAGTTTGAGTTGGTCTGGGACCTGGCCTCCGCAAACACCCTGCAGGCTCCGGC</t>
  </si>
  <si>
    <t>ENST00000354377.8</t>
  </si>
  <si>
    <t>ENSG00000196391</t>
  </si>
  <si>
    <t>ZNF774</t>
  </si>
  <si>
    <t>chr15:90351821-90351972</t>
  </si>
  <si>
    <t>CCGCCGGGGATGAGGTGGAAGACTGGGCAGAAGAGAGGCCGCAAAGGCCCGAGGGCTGAGCTGCTCTGCGCTGGGGAGGGGCGAAGTGCCAGAGCGCGGGAGACCTCATGGTGGGCACCAGGCTGCTCCGCGGTAGGTGGGTGAGGCCAGGA</t>
  </si>
  <si>
    <t>chr15:90351972-90352123</t>
  </si>
  <si>
    <t>AGATTCACATCTGCAGATGCCACAGTGAGGATACAGCATTTAGATCCCTCGGCTCCAAACAGGCGGTTCCGGGGGACCGGTAGCTGGGGAATTGGGTTTAGCACTTTCCAACGCTTGGAACTGGACATCCACGGCTCCGAGTCCTTTGAGGT</t>
  </si>
  <si>
    <t>chr15:90428472-90428618</t>
  </si>
  <si>
    <t>TCTGCAGCAACAATAAAAAAAAAATGGCTGGGAGGAGTGGCTCATGCCTGTAATCCCAGCACTTTGGGAGGCTGAGGTGGGAGCCCTCACTTGAGTCTAGGAGTTTGAGATCAGCCTGGGCAACAAGGTGAAACCTCCGCTCTACAA</t>
  </si>
  <si>
    <t>ENST00000559682.1</t>
  </si>
  <si>
    <t>ENSG00000140575</t>
  </si>
  <si>
    <t>IQGAP1</t>
  </si>
  <si>
    <t>chr15:90428618-90428764</t>
  </si>
  <si>
    <t>AAAAATAGAAAAACAATTAGATGGGCATGGTGACATGCACTCGTAGTCCCAGCTACTCAGGAGGCAAAGGTGAGAATATCGCTTGAGCCCAGGAGGTGAGGCTGCAGTGAGCCGATTGTGCCAGTGAGCCGATTGTGCCAGTGCACT</t>
  </si>
  <si>
    <t>chr15:91180478-91180629</t>
  </si>
  <si>
    <t>CTGCAGAGTGTTTTCCAACTTGGTTCCATTCTCCCCGTCACTTTCAGGTAACCAATCAGATGTAGATTTGGTCTTTTCACATAGTCCCATATTTCTTGGAGGCTTTGTTCATTTCTTTTTATTCTTTTTTCTCTAAACTTCCCTTCTCGCTT</t>
  </si>
  <si>
    <t>ENST00000330276.4</t>
  </si>
  <si>
    <t>ENSG00000185518</t>
  </si>
  <si>
    <t>SV2B</t>
  </si>
  <si>
    <t>chr15:92606356-92606636</t>
  </si>
  <si>
    <t>TGTTGGCAATTGGGAACCACCAAAGGTTTGTTTGACCTGGGCCAAATTAGTGCTTGAGAAAAATGCCCCCAAAGAGGTGTCTGAGGGGCCCTAGAGCAGAGCAAAGAGTGCCTAGAGGCCAAGAGACCAGTTAGGAAACTGCAGGATCTCAGGGCCTGGACAGAAACAGGGGCTGTCGGGGGGAAAGGAAGGACCAAGACTTGGAATGGCTGGAGAAGTGATGGGAACCTGTGAGCCTCTCACTGCGGAAGGAGAGGAGAGGAGAGGACAGGCAAAATCCT</t>
  </si>
  <si>
    <t>ENST00000654017.1</t>
  </si>
  <si>
    <t>LINC00930</t>
  </si>
  <si>
    <t>chr15:93813804-93813955</t>
  </si>
  <si>
    <t>CCAGATGGGACCCACCTGCTAAAGCTTCCTGCCCCGTAGTCCTACCACTGCCTGAGCTCTGTGTGCTGGCACAATCTTGTGTTTCTCTGGGAAGCACTTGGACAGAAGATTAGGGCTAACCCAACAAGGATACAGGTTATCTGCCAACTGCA</t>
  </si>
  <si>
    <t>ENST00000663183.1</t>
  </si>
  <si>
    <t>ENSG00000258476</t>
  </si>
  <si>
    <t>LINC02207</t>
  </si>
  <si>
    <t>chr15:93956477-93956661</t>
  </si>
  <si>
    <t>CTGCAGTTCTTCATGCAAAGTCAATAGCCTCAACAGCCAGAATCACAGCATCATGGTTTCTGAATGTGACCAATGACTAGGGTCACAGAGAAATGACTTGCCTCACCTAGTGTCAGATCTTATTATTAGCAGAGGTTAAGACCAGGTCTCCTCATTGCTCATGACAGCTTCTCTTCAATGTAACA</t>
  </si>
  <si>
    <t>ENST00000658527.1</t>
  </si>
  <si>
    <t>ENSG00000259724</t>
  </si>
  <si>
    <t>LINC01581</t>
  </si>
  <si>
    <t>chr15:93956661-93956845</t>
  </si>
  <si>
    <t>ATAACTATCTGTTTTGCAAACTTTTATCTGGCCTCTGCAGAAGATTTTTGCTAGTTCGGAAGTAGTAAGTTCAGAAAGGAATGAAGATAAATAAAATTAGAAAGTGGGACTGTGCCCAATAGTTTACACATAGTAGATAGGTATAGTGGAGAGTTAATGAGTATTGGTTCAACTAAATGCACACC</t>
  </si>
  <si>
    <t>chr15:96564657-96564888</t>
  </si>
  <si>
    <t>CTGCAGAATGAGAGGTTGAAAAGATGCCAAGTGGAAGACCATTGCTGATTCAGAGACCGAAGGGACCAGCTGAGAACTGCAGGGAGCTGCATTCTGCCAACAACGTGAGTCAGCTTAGAAGCTGGTTTTCAGAGCCTCTGGATAAGAATTCAGCCAGTGGGCATCTTGATTTTTACCTGATAGACCCAGAGCCGAGAAACCAGCTGAGTCCATGTGGACCTCTGGCCTGCAG</t>
  </si>
  <si>
    <t>ENST00000671068.1</t>
  </si>
  <si>
    <t>LOC101927263</t>
  </si>
  <si>
    <t>chr15:97270825-97270986</t>
  </si>
  <si>
    <t>GAATACCCTGCAGTGTGAGGTGTCAGTGTGCCCCTGCTGGGGGTGCCTCCCAGTTAGGCTGCTCGGGGGTCAGGGGTCAGGGACCCACTTGAGGAGGCAGTCTGCCCCTTCTCAGATCTCCAGCTGCGTGCCGGGAGAACCACTGCTCTCTTCAAAGCTGTC</t>
  </si>
  <si>
    <t>ENST00000656523.1</t>
  </si>
  <si>
    <t>LINC02253</t>
  </si>
  <si>
    <t>chr15:97270986-97271147</t>
  </si>
  <si>
    <t>CAGACAGGGACATTTAAGTCTGCAGAGGTTACTGCTGTCTTTTTGTTTGTCTGTGCCCTGCCCCCAGAGGTGGAGCCTACAGAGGCAGGCAGGCCTCCTTGAGCTGTGGTGGGCTCCACCCAGTTCGAGCTTCCAGGCTGCTTTGTTTACCTAAGCAAGCCT</t>
  </si>
  <si>
    <t>chr15:97377072-97377318</t>
  </si>
  <si>
    <t>CTGCAGAGTGTTTTCCAACTTGGTTCCATTCTCCCCGTCACTTTCAGGTACACCAATCAGACGTAGATTTGGTCTTTTCACATAGTCCCATATTTCTTGGAAGCTTTGTTCGTTTCTTTTTATTCTTTTTTCTCTAAACTTCCCTTCTAGCTTCATTTCATTCATTTCATCTTCCATCACTGATAGCCTTCCTTCCAGTCGATGGCATCGGCTCCTGAGGCTTCTGCATTCTTCACATAGTTCTCGA</t>
  </si>
  <si>
    <t>ENST00000559394.2</t>
  </si>
  <si>
    <t>ENSG00000259403</t>
  </si>
  <si>
    <t>LOC105371006</t>
  </si>
  <si>
    <t>chr15:97795868-97796157</t>
  </si>
  <si>
    <t>GAGATATGAACAAATGTGGATTACCTTAATATGAAAAGTGCTGGCCCTTGGCGCCTGCCTGAATATGAATGTTGGAGGGAATGGAGAAGTCATTTTCCTTGGTGTATTTTGTTATTAAGTTTGAAGGGTAAAAGCGTTGAATCTAAGCTGCAGTGACACTAGATAGCATTTTTGTAAATAAAAATTGATTTTTAAATAGTTTTAAACAGTGCCTAACAAAGAAATTTCTTACGAAATATGTGTCTCTGCCCACGTATAGGGGAGGAAGGAGAGTTTATAAATTCACAGCC</t>
  </si>
  <si>
    <t>ENST00000647870.1</t>
  </si>
  <si>
    <t>ENSG00000251209</t>
  </si>
  <si>
    <t>LINC00923</t>
  </si>
  <si>
    <t>chr15:100068330-100068472</t>
  </si>
  <si>
    <t>GGCATAGCCAAACAAAAGGCAGCAGTAACCTCTGCAGACTTAAATGTCCCTTTCTGACAGCCTTGAAGAGAGTAGTGGTTCTCCCAGCACACAGCTGGACATCTGCGAACAGAGAGACTGCCTCCTCAAGTGGGTCCCTGACC</t>
  </si>
  <si>
    <t>ENST00000559400.1</t>
  </si>
  <si>
    <t>ENSG00000259219</t>
  </si>
  <si>
    <t>LOC105371022</t>
  </si>
  <si>
    <t>chr15:100068472-100068614</t>
  </si>
  <si>
    <t>CCCTGAGTAGCCTAATTGGGAGGCACCCCCCAGTAGGGGCAGACTGACACCTCACACAGCTGGGTATCCCTCTGAGACAAAACTTCCAGAGGAACGATCAGGCAGCAACATCTGCTGTTCACCAATATCCGTTGTTCTGCAGC</t>
  </si>
  <si>
    <t>chr15:100974591-100974733</t>
  </si>
  <si>
    <t>GAGGGACCGTGTCTACCTGGCTATTCATCTTGGCTGATATTAGGATTGCTTCTCATCTCTTACTAATATAAACGATGCTCTATTGAATGTTTTTGCCTCATTCTTTTCTTATGGTAATGTTATTTTCTTAGCATAGATCTGCA</t>
  </si>
  <si>
    <t>ENST00000525617.2</t>
  </si>
  <si>
    <t>ENSG00000154237</t>
  </si>
  <si>
    <t>LRRK1</t>
  </si>
  <si>
    <t>chr15:101482128-101482295</t>
  </si>
  <si>
    <t>TTTGTCTGGGAAGCAGGTACGAGGTGACAGCAGTAGAAGGTGAGTCAGAGGGTGTGGGGTCCGGCCCTGGCCTGTCAGTCACTGGTTTGTCAGAAGGTACCTGGGTCTAAGGCCTCATCACCATTAACCAGGCCTGGTGACACCTCCCTGCAGGGCTGGTGAGGGCCT</t>
  </si>
  <si>
    <t>ENST00000611967.4</t>
  </si>
  <si>
    <t>ENSG00000140479</t>
  </si>
  <si>
    <t>PCSK6</t>
  </si>
  <si>
    <t>chr15:101482295-101482462</t>
  </si>
  <si>
    <t>TTCGGAGCAATAGTCAGGAGAAACATCAGCTGGTGGGAGCAAGACCAGGGCTTCTGGTCGGTGGCAAGGCCAAGACCCAGTCCCAGGAGCCAGGAGGAGGCCAGCCACCCAGGGCAAGTACAACCCGGAAGCCCTCCCAGGGCAGGGTGAAAGGAGGAGGAGAGGTGT</t>
  </si>
  <si>
    <t>chr15:101482462-101482629</t>
  </si>
  <si>
    <t>TCGGCAGCCTGGCTGAGCTGCAGAAGATCAGAGGAACTACTTTCTAGATGCCACAATCTGTGTAGAGGCTCAGAGATCCAAAAAAGCTCAGGACGTTCCCAGCCGGCATGCAGTTGGCGGACACTGGAGAACAGGGTCTGGACAGCCCTGAGTGTCCCTGTCACCACC</t>
  </si>
  <si>
    <t>chr15:101530896-101531047</t>
  </si>
  <si>
    <t>CTGCAGGGCCACTGTGTCCCCGGCTGAGCCTCGTGCCACAGAGAATTGGTCAGAGAAGAAGGCGGCTTAGAGAGGGTCCGGTTGGCCTGCAAGCCTGAGCCCCTGCCCAGGTGGAGATTAAATCCTTGTTACCTGATGGTATTGACGCTTAA</t>
  </si>
  <si>
    <t>ENST00000557794.5</t>
  </si>
  <si>
    <t>chr15:101753455-101753604</t>
  </si>
  <si>
    <t>CAAGGAGTTCATCTTCTCGGAGCTGCTGTCCAACCTGTACTCGCGTCGGAACCTGCAGACACTTGTGGAGGAGTCGGCAGAGCAGGCACAGCGGTGCGACGAGATGCTGCTTCTCAGAGCTGCTGTCCAACCTGCACTGGCGTGGGAACG</t>
  </si>
  <si>
    <t>ENST00000635726.1</t>
  </si>
  <si>
    <t>ENSG00000259658</t>
  </si>
  <si>
    <t>LOC100128108</t>
  </si>
  <si>
    <t>chr15:101753604-101753753</t>
  </si>
  <si>
    <t>GAGAAGACACTCGTGGAGGCGTCGGCAGAGCAGGCAGACCAAGGAGTTCATCTTCTCAGAGCTGCTGTCCAACCTGCACTCGCGTGGGAACGAGAAGACACTCATGGAGGAGTCGGCCGAGCAGGCACAGCGGCGTGACGAGACTCGCGT</t>
  </si>
  <si>
    <t>chr15:101753753-101753902</t>
  </si>
  <si>
    <t>TGGGAAGAAGAAGACACTCCTGGAGGAGTCGGCAGAGCAGGCAGACCAAGGAGTTCATCTTCTCGGAGCTGCTGTCCAACCTGTACTCGCGTCGGAACCTGCAGACACTTGTGGAGGAGTCGGCAGAGCAGGCACAGCGGTGCGACAAGA</t>
  </si>
  <si>
    <t>chr15:101758639-101758784</t>
  </si>
  <si>
    <t>AACCTGCAGACACTTGTGGAGGAGTCGGCAGAGCAGGCACAGCGGTGCGACGAGATGCTGCTTCTCAGAGCTGCTGTCCAACCTGCACTCGCGTGGGAACCAGAAGACACTCGTGGAGGCGTCGGCAGAGCAGGCAGACCAAGGAG</t>
  </si>
  <si>
    <t>chr15:101758784-101758929</t>
  </si>
  <si>
    <t>GTTCATCTTCTCAGAGCTGCTGTCCAACCTGTACTCGCGTGGGAACGAGAAGACACTCGTGGAGGCGTCGGCAGAGCAGGCAGACCAAGGAGTTCATCTTCTCAGAGCTGCTGTCCAACCTGCACTCGCGTGGGAACGAGAAGACA</t>
  </si>
  <si>
    <t>chr15:101758929-101759074</t>
  </si>
  <si>
    <t>ACTCATGGAGGAGTCGGCCGAGCAGGCACAGCGGCGTGACGAGACTCGCGTGGGAAGAAGAAGACACTCCTGGAGGAGTCGGCAGAGCAGGCAGACCAAGGAGTTCATCTTCTCGGAGCTGCTGTCCAACCTGTACTCGCGTCGGA</t>
  </si>
  <si>
    <t>chr15:101759074-101759219</t>
  </si>
  <si>
    <t>AACCTGCAGACACTTGTGGAGGAGTCGGCAGAGCAGGCACAGCGGTGCGACGAGATGCTGCTTCTCAGAGCTGCTGTCCAACCTGCACTGGCGTGGGAACGAGAAGACACTCGTGGAGGCATCGGCAGAGCAGGCAGACCAAGGAG</t>
  </si>
  <si>
    <t>chr15:101760025-101760168</t>
  </si>
  <si>
    <t>TCGGAACCTGCAGACACTTGTGGAGGAGTCGGCAGAGCAGGCACAGCGGTGCGACGAGATGCTGCTTCTCAGAGCTGCTGTCCAACCTGCACTCGCGTGGGAACGAGAAGACACTCGTGGAGGCGTTGGCAGAGCAGGCAGACC</t>
  </si>
  <si>
    <t>ENST00000560757.1</t>
  </si>
  <si>
    <t>LOC105371030</t>
  </si>
  <si>
    <t>chr15:101760168-101760311</t>
  </si>
  <si>
    <t>CAAGGAGTTCATCTTCTCAGAGCTGCTGTCCAACCTGTACTCGCGTGGGAACGAGAAGACACTCGTGGAGGCGTCGGCAGAGCAGGCAGACCAAGGAGTTCATCTTCTCAGAGCTGCTGTCCAACCTGCACTCGCGTGGGAACG</t>
  </si>
  <si>
    <t>chr15:101760311-101760454</t>
  </si>
  <si>
    <t>GAGAAGACACTCATGGAGGAGTCGGCCGAGCAGGCACAGCGGCGTGACGAGACTCGCGTGGGAAGAAGAAGACACTCCTGGAGGAGTCGGCAGAGCAGGCAGACCAAGGAGTTCATCTTCTCGGAGCTGCTGTCCAACCTGTAC</t>
  </si>
  <si>
    <t>chr15:101760454-101760597</t>
  </si>
  <si>
    <t>CTCGCATCGGAACCTGCAGACACTTGTGGAGGAGTCGGCAGAGCAGGCACAGCGGTGCGACGAGATGCTGCTTCTCAGAGCTGCTGTCCAACCTGCACTGGCGTGGGAACGAGAAGACACTCGTGGAGGCGTCGGCAGAGCAGG</t>
  </si>
  <si>
    <t>chr15:101761455-101761598</t>
  </si>
  <si>
    <t>GAGCAGGCAGAGCAAGGAGTTCATCTTCTCGGAGCTGCTGTCCAACCTGTACTCGCGTCGGAACCTGCAGACACTTGTGGAGGAGTCGGCAGAGCAGGCACAGCGGTGCGACGAGATGCTGCTTCTCAGAGCTGCTGTCCAACC</t>
  </si>
  <si>
    <t>chr15:101761598-101761741</t>
  </si>
  <si>
    <t>CTGCACTCGCGTGGGAACCAGAAGACACTCGTGGAGGCGTCGGCAGAGCAGGCAGACCAAGGAGTTCATCTTCTCAGAGCTGCTGTCCAACCTGTACTCGCGTGGGAACGAGAAGACACTCGTGGAGGCGTCGGCAGAGCAGGC</t>
  </si>
  <si>
    <t>chr15:101761741-101761884</t>
  </si>
  <si>
    <t>CAGACCAAGGAGTTCATCTTCTCAGAGCTGCTGTCCAACCTGCACTCGCGTGGGAACGAGAAGACACTCATGGAGGAGTCGGCCGAGCAGGCACAGCGGCGTGACGAGACTCGCGTGGGAAGAAGAAGACACTCCTGGAGGAGT</t>
  </si>
  <si>
    <t>chr15:101761884-101762027</t>
  </si>
  <si>
    <t>TCGGCAGAGCAGGCAGACCAAGGAGTTCATCTTCTCGGAGCTGCTGTCCAACCTGTACTCGCGTCGGAACCTGCAGACACTTGTGGAGGAGTCGGCAGAGCAGGCACAGCGGTGCGACGAGATGCTGCTTCTCAGAGCTGCTGT</t>
  </si>
  <si>
    <t>chr15:101762394-101762551</t>
  </si>
  <si>
    <t>AAACTGTACTCGCGTCGGAACCTGCAGACACTTGTGGAGGAGTCGGCAGAGCAGGCACAGCGGTGCGACGAGATGCTGCTTCTCAGAGCTGCTGTCCAACCTGCACTCGCGTGGGAACGAGAAGACACTCGTGGAGGCGTTGGCAGAGCAGGCAGACC</t>
  </si>
  <si>
    <t>chr15:101762551-101762708</t>
  </si>
  <si>
    <t>CAAGGAGTTCATCTTCTCAGAGCTGCTGTCCAACCTGTACTCGCGTGGGAACGAGAAGACACTCGTGGAGGCGTCGGCAGAGCAGGCAGACCAAGGAGTTCATCTTCTCAGAGCTGCTGTCCAACCTGCACTCGCGTGGGAACGAGAAGACACTCATG</t>
  </si>
  <si>
    <t>chr15:101762708-101762865</t>
  </si>
  <si>
    <t>GGAGGAGTCGGCCGAGCAGGCACAGCGGCGTGACGAGACTCGCGTGGGAAGAAGAAGACACTCCTGGAGGAGTCGGCAGAGCAGGCAGACCAAGGAGTTCATCTTCTCGGAGCTGCTGTCCAACCTGTACTCGCATCGGAACCTGCAGACACTTGTGG</t>
  </si>
  <si>
    <t>chr16</t>
  </si>
  <si>
    <t>chr16:39256-39457</t>
  </si>
  <si>
    <t>ATAGCCTCCAGCCCATGGTCACTCTGGGCCCTTCTTAGAGCCTCACCTGTTCCATGGCCTCAGCATCAAGGCCTGGCCCAGATGACCACTGGGCCTCACGGCCTGCCTGCCCTGGTTCCCTGGGCCACTGTGAAGCTGTGCGCTGCCCTGCAGCTAGACCCCTCCCTCAGACCACAGGCTCTGCCACACCCACGGGAGGGTC</t>
  </si>
  <si>
    <t>ENST00000481810.1</t>
  </si>
  <si>
    <t>ENSG00000161980</t>
  </si>
  <si>
    <t>POLR3K</t>
  </si>
  <si>
    <t>chr16:39457-39658</t>
  </si>
  <si>
    <t>CTTCAGGCAAGCTCAGCCATTCACCCTCCCTTAGCTGGGCAGGGTGGCCCACGCCTATAGTCCCAGCTCCTTGGGAGGCTGAGGTGGGAGGATCTCCTGAGCCCGGCAATTTCAGGTTGTGGTGAGTCGTTATTGCGCCACTTTACTCCAACCTAGGTGACAGTGAAACCCTGTCTCAAAAAAAAAAAAAAACAACTGCAGC</t>
  </si>
  <si>
    <t>chr16:161151-161449</t>
  </si>
  <si>
    <t>ACACTGCAGGCCCCAAGGTCCTGTGCGTCCTTTCAATACCCTCCTCACCTGCCTCACCTGCCCCCCCTACCCTGACTCTGGCTGGAGACCCCCTCCAGGGAGTTTTCAAAACAAAGGGTGTCAGTCTCCTGTGGGATTCCCTCACCTCTGCAGCCTGCGGTCTGAAAGCTGCCCCATGGTGTGTAGTGCTAAACTTCCAACTTACTCCAGGCCAGCGGTGACAGCCCGAGGGCAGGAAGGGCACCCACACTGAGCCTCAAACAGCTAATTTTGCAACTGTAAGTCCATATAATTGTCTT</t>
  </si>
  <si>
    <t>ENST00000496585.1</t>
  </si>
  <si>
    <t>ENSG00000206177</t>
  </si>
  <si>
    <t>HBM</t>
  </si>
  <si>
    <t>chr16:285074-285216</t>
  </si>
  <si>
    <t>TGCTGTCCAGTTTGATGAGGGGCGGGCAGACTTCCCCGTGGACGAGGAGCTTGGCCTGGACCTGGGGGATCTGTCGCGCTTCCTGGTCACACACAGCATGCGCCTGGTCACGGAGTTCAACAGCCAGGTGCGTAGGCTGCAGT</t>
  </si>
  <si>
    <t>ENST00000462950.1</t>
  </si>
  <si>
    <t>ENSG00000185615</t>
  </si>
  <si>
    <t>PDIA2</t>
  </si>
  <si>
    <t>chr16:285216-285358</t>
  </si>
  <si>
    <t>TGCCTGGGCTGGGGGTGTCCCAGGGTAGAGTCGTCCAGGGATGGGGGTGCCTAGGCTGGGGGTCCTGTGGAGTCATGAGCACCCTCCCTACTGTAGACGTCTGCCAAGATCTTCGCGGCCAGGATCCTCAACCACCTGCTGCT</t>
  </si>
  <si>
    <t>ENST00000435833.1</t>
  </si>
  <si>
    <t>chr16:285404-285586</t>
  </si>
  <si>
    <t>CTTTGGGGAGGCAGCTCCCCGCTTCCGGGGGCAGGTACTGGGGGGCTGGGGGAAAGGGGCAGCGGGAGAGTGGCCGGTGCCAGCATGGACTCCCTGCCACAGGTGCTGTTCGTGGTGGTGGACGTGGCGGCCGACAATGAGCACGTGCTGCAGTACTTTGGACTCAAGGCTGAGGCAGCCCCC</t>
  </si>
  <si>
    <t>chr16:288102-288400</t>
  </si>
  <si>
    <t>GCGGCCAGCCCACCAGCCTATCAGTCCACCTTCTCCACTTTGCCGATGATCTTCTCCTCAAAGACGGGCAGGACGGCCTCGTCCTCTCGAACCTCCTCAAACACCACCCCACAGTCAAACTCGTCGCTCACTTTCTTGAAGTAGTATCTGCAGGACGGAGGTGAGGAGGGCAGTGAGCAGGCAGCACCGCAGATGGGAAGGAGGCCTGTGGCAGGGGACGGCGTGTCCACACCCCATCCCGAGGAGCCTCCTGTCCATGCCCCACGGCCCCCACTGCATGTGCGCCCCCTCCCAGGGCA</t>
  </si>
  <si>
    <t>chr16:374102-374265</t>
  </si>
  <si>
    <t>CTGAGGATGCACAGCACCGCCTCCCCGGGCTGGTCGCAGGCGTGGTAGAACTGTGGGGAGGCTCCATGAGCGCGGTCCTGCCCTCCCACCCCACATCCCTGCAGGAGGGGCCAGCCTACCGTGGAGAAGAACATGGTGTAGGCGTAGACGGAGGCCTCCACCAG</t>
  </si>
  <si>
    <t>ENST00000424078.5</t>
  </si>
  <si>
    <t>ENSG00000129925</t>
  </si>
  <si>
    <t>PGAP6</t>
  </si>
  <si>
    <t>chr16:374265-374428</t>
  </si>
  <si>
    <t>GGAAGAATCGCCGCACTGAGACGGCGATGGGGGCCAGGAACATGAGGTTGCTGAGCGTGAGCAGCAGTGTGGCCGCCCTCTGCTGGGCCACCGTCTGGGCTGTGCTGTTGTCCGTGCAGCTCCACCCACGCCAGCCTGCGGTCACAAAACCCCGACGCGGAGGC</t>
  </si>
  <si>
    <t>chr16:374428-374591</t>
  </si>
  <si>
    <t>CTGGGGGCACTGCTGAACCTCAGGGCCCACCCCTCACCCAGGACCCTGCAGAGAAGCCCCTTCCTCACCCAGGAGCAAGCAGGGTAGGCACGGCGGGCGGGGTCCAAGGTCAGGAGGCAGTACCACCCCCCGGGGATACCTGGTGCCTGTGCCAGGCAGACGGA</t>
  </si>
  <si>
    <t>chr16:695726-695930</t>
  </si>
  <si>
    <t>GGCCTGCAGGCTCAGCTCCGCCAGGTTGGGCAGCAGCTGCGAGATGGCCGCGATGGCGTCGTCGGCCACGTTGATGCAGTCACTCACGCTCAGCGAGGTGATGCGCGCGCTCAGGCTGGACCACAGCCCGGCCTCGGTGAAGTCGTTGCAGCCCGACAGCTCCAGACGCACCACGCCCTGCATCTGTTCAAGCATAACCTGCAGG</t>
  </si>
  <si>
    <t>ENST00000562563.1</t>
  </si>
  <si>
    <t>ENSG00000127585</t>
  </si>
  <si>
    <t>FBXL16</t>
  </si>
  <si>
    <t>chr16:785981-786123</t>
  </si>
  <si>
    <t>AGCCACTGCAGGCAGGGGCCCCGCTGTGCCTCAGTCTCAGGGGGCTTGGTTGGGGGTGGAGGAGGCCGGCCGGGCCCAGGCAGGAGTGCGGAGGGGCTGCCTGGCCTGGGGCCCCTATCCTCGGGGTCAGGGTCGGGGGTGGC</t>
  </si>
  <si>
    <t>ENST00000562070.1</t>
  </si>
  <si>
    <t>ENSG00000007376</t>
  </si>
  <si>
    <t>RPUSD1</t>
  </si>
  <si>
    <t>chr16:786123-786265</t>
  </si>
  <si>
    <t>CCCGTAAGGCCTGCACGAGCTGGTCCAGCGACTGCAGCAGTGTGTGGGGGCTCCAGCAGGCATCCAGGGAGGGCAGGAAGGGGTCAGGCGTGCAGACCTCCACACACTCGGTGTCCGTGGGGATGCGCAGGTAGAAAGCGTGC</t>
  </si>
  <si>
    <t>chr16:787033-787332</t>
  </si>
  <si>
    <t>CCCCAACCCACGATGCCCGCCCGGTGGGTCCCTGCCTGCCACACCCTGCGAGCCCTCGATGCACATGGTGTGGGCCCGGCCCTCCGTGCTGTTCCTGCCAATGGCATGGCTGATGGTTACCCGGCTCTCCTGGATGTGCCCCCGCAGCTGCAGGAGAGGGAGAATCGCACGCAGTTCACGGGGCAGCCCAGTGCTGCCGGGGAGCCCACCTAACACCAAGCAACCACGTAGAGCGTGGTGGGAGGCTCTGAGCCAGGGCTGCCCAAGTGGGGTGGGAATCCTGAGTCCCCACGCCCCACC</t>
  </si>
  <si>
    <t>chr16:787468-787766</t>
  </si>
  <si>
    <t>GTGGCAGAACCTGGAGTGGGACAGAGTCCAGAGTCTGAGCCACTTTCCTCCACAGACGCCACCGTGGGGCTCCGGCCGCCCCCCCTACCTGAACCCGTAGCAGGTGTCAGGGTCGGCCAGCTCGGGAAAGCGGTACCGCAGCTGCTTCTGCAGGGTCAGAGTCTCCCGCCACGCCTTGCTGTCAATGCGAACGTCCCAGTGCTTGTTGACCACCAGGAAGTCGCGGCTCCGGTACACGATGGACAGGTTCTCCACGCTGCCTGGCTCCATGGCCGGCCTGCCGAGCCACGCGTGGGTGC</t>
  </si>
  <si>
    <t>chr16:976564-976728</t>
  </si>
  <si>
    <t>GGATGTTTTGGGGCTGCAGAAGGACCCTCTGCCCATTATCAGACGAGAAGTGCAGAGAGCAAATGCGTGCTGTTGGCGCCCCCCACCCCCACACTGAGAGTGGAGACGGATAGGCCCAGCCAGAAGCTTGGGGACCCGCTCCCAGCCTGGAGTGACGGACGCTGA</t>
  </si>
  <si>
    <t>ENST00000567961.5</t>
  </si>
  <si>
    <t>ENSG00000260807</t>
  </si>
  <si>
    <t>CEROX1</t>
  </si>
  <si>
    <t>chr16:1074353-1074529</t>
  </si>
  <si>
    <t>CAGCAGGTTCCGCAGCCCCTCCAAGCTGCAGCCGCATCGCTGCCCCCCATGAAGGAGCCGACTCCCCGACCTCGTGCTGGGTTAGCCTGGAAGGAGTTGGCAGGGTGCAGGCTAGACCTCCACCCAGTCATGGAGGACTTGGTGCTGAGGCCCCGCCTCTGGTCCCAGGCCCCTGTG</t>
  </si>
  <si>
    <t>ENST00000565992.2</t>
  </si>
  <si>
    <t>ENSG00000261713</t>
  </si>
  <si>
    <t>SSTR5-AS1</t>
  </si>
  <si>
    <t>chr16:1074603-1074902</t>
  </si>
  <si>
    <t>TTGTGGGAGCAATCGTTGAGCGCCCAGTGTATGCCAGCCCCGCTGTGGTCCCCGTCGTGGGGAGGTGAGGCCGGGAGCGGTGCTGTGGGCAGACTGGGGCCATCTGGGTCCCCTGTGGCTTCTGGGCTGACCCTGGCACACCGGGCACCTGCAGATGGTGAGTTGTGGGGTGGGGGCAGGAGATGGGAGGGATGGATGCTGCTGGGAGTGGATGCACGCAGCACCCTGCACACAGAAGCTCACTCAGTTTCATCAGCTCAGCAACCCTACAGTTTGCAGGAGTTGCCTATCCCAGAAGCT</t>
  </si>
  <si>
    <t>chr16:1764109-1764261</t>
  </si>
  <si>
    <t>CTGCAGCTGAGTCCCAACGGGGGCCAGGAGGACACGCGGATGAAGAACGTGCCGGTGCCGGTGTACTGCCGCCCTCTGGTGGAGAAGGACCCCACCATGAAGGTGAGCCCGCGAGGACCCCGCTCAGGCTGGCTGGGCGAGCGGGAGGCTGGG</t>
  </si>
  <si>
    <t>ENST00000561949.1</t>
  </si>
  <si>
    <t>ENSG00000138834</t>
  </si>
  <si>
    <t>MAPK8IP3</t>
  </si>
  <si>
    <t>chr16:1764370-1764526</t>
  </si>
  <si>
    <t>AAGCCAGCGCCAGGCCGCGATCCCCTGACCTGCGACCGCGAAGGAGACGGCGAGCCCAAGAGCGCCCACACGTCTCCCGAGAAGAAGAAGGTGAGCATGGCCGAGGCCACCGGGCACCCTCCCTGGCTTAGTCTCAGGACAGCTCAGCTGCAGAGCA</t>
  </si>
  <si>
    <t>chr16:1790758-1790941</t>
  </si>
  <si>
    <t>TCTGCAGGGCGAAGTCCCGCAGCGCCTTGAGAGGGCAGCCACAGTCCCAGGGGTTACCCTCCAGCCACAGGCGCTCCAGGCCCGGGGGCTGCGGCGTGAAGGTCCGCAGTGAGTTGTTCCTGAGGCTGAGGTAGCGCAGCCGCCCCAGTGGTGCCAAGAGGCTGTTGGGCAATGCCTCCAGGCG</t>
  </si>
  <si>
    <t>ENST00000569769.1</t>
  </si>
  <si>
    <t>ENSG00000162032</t>
  </si>
  <si>
    <t>SPSB3</t>
  </si>
  <si>
    <t>chr16:1790941-1791124</t>
  </si>
  <si>
    <t>GGTTGTGCGAGACGTCCAGCCAGAAGGCCCGCTGCAGGGGGCCCAGGGCGTCCGCCGGCAGCTCTGCCAGGCGGTTGCGGGAGAGCAGCAGGTACTCCAGCTTGCCCAGGCCCTGGAAGAGGCGGTGGGGCAGGTGCGTGAGCTGGTTGGAGGTCAGGTCGAGCTCCAGCAGCTCCGCCAGCCC</t>
  </si>
  <si>
    <t>chr16:1791311-1791610</t>
  </si>
  <si>
    <t>GAGGTTCATGACCGCCACGTTGGTGAGGCCGAGGAAAGCGCCCGCCTTGACCTCCTGGAGCTGGTTGTGGTCTAGCGTGAGCACCTCAAGCTGCCCCAGGCCCTCAAAGCTGCGCTCAGCCAGCTGCCGGATGCGGTTGTGGCCCAGCTGCAGCTCCTCCAGGAAGTGCAGGTCCTTGAAGGTGCGGGGCCGCAGGCTGGCGATGGCGTTGTGGGACAGCCGCAGCACACGCAGGCCCAGCAGACCGGGGAACGTGTCCTCCAGGAGGCCAGCCACGCGGTTGTGGGACAGGTCCAGCCA</t>
  </si>
  <si>
    <t>chr16:1791640-1791939</t>
  </si>
  <si>
    <t>CCGGGGCCACGGCAGCGATGAGGTTGCGGTCCAGGTAGAGTTTCTGGAGCCGGGGCAGCTGCACGAACACGTTTGCCTTGATGGCCCGCAGCGCGTTCCTGCTCAGGTCCAGCTCCCGGAGCTCGGCCAGGCCGCTGAAGAGCGCGGGCTGCAGGTAGGCCAGCCTGTTGCCCGCCAGCACCAGCTCGCGCAGGCTGCCCAGGCCGCGGAACGCCGCATCGGGGAGCACCGCCAGGCTATTCCAGCCGAGGTTGAGGTCCCAGAGGCTGCCGAGGCCCTCGAAGAGCCCGTCCTCCAGCC</t>
  </si>
  <si>
    <t>chr16:2109121-2109264</t>
  </si>
  <si>
    <t>CGCCCTGGACCTTCTGCAGCGAGAAGTACCAGGCGTAGGCGACCCGAGAGCCGCGCTGCACGCGGGCTGTGAAGTTCCTCTCAGTGCCCGTGGCGATGCCAGGCTCGCAGCAGTTGGGCACCTGCAGCCCACTCACGGCCTCCA</t>
  </si>
  <si>
    <t>ENST00000473780.2</t>
  </si>
  <si>
    <t>ENSG00000008710</t>
  </si>
  <si>
    <t>PKD1</t>
  </si>
  <si>
    <t>chr16:2146797-2146949</t>
  </si>
  <si>
    <t>GCTCCCCTCCCCGCCTGGCCTCCCACTTTCTCCAGCGCGCCTGCCTCCTTCTCTTCCTGGGGGCCCCATCCGCACTCCTCCCCCTGCAGGATGCCCTACTTGCACCCAACTCCTCCTGCTGCCCGCGCCCTGGGGGTACCTGAGCAGCAGCTG</t>
  </si>
  <si>
    <t>ENST00000541451.5</t>
  </si>
  <si>
    <t>ENSG00000167964</t>
  </si>
  <si>
    <t>RAB26</t>
  </si>
  <si>
    <t>chr16:2146949-2147101</t>
  </si>
  <si>
    <t>GGCAGGACGGGGTCCACTGGACTGGGAGTCCACTGCCCAGGACCCTGGGGCCAGTGCACAGCAGCTGCTGAGGCCCCCAGCTCAGACCCTGGGCCAGCCATCCTGAAAGAGGCCTTGTAGCGCGGGTGGACACCTGGAGTCCCCAGGGCTGCA</t>
  </si>
  <si>
    <t>chr16:2147101-2147253</t>
  </si>
  <si>
    <t>AGCTGCAGAAGCTAAATGCCTCTACCCAGGCCCAGTGCACACACACTGGGGGTTGGTCTGGAAGAGCTGGGGGGCCAGAGGAGTGAGACAAGGAAGGGTTCTGAGAGGGCTTCCGGGTTTGACCCCCAGCTCTGCCAGGTTCCTGGGGATTAA</t>
  </si>
  <si>
    <t>chr16:2472695-2472877</t>
  </si>
  <si>
    <t>CTGCAGCTTGCTCCTGCAACGGCCATGCCCGCCGCTGCCGCTTCAACATGGAGCTGTACCGACTGTCCGGCCGCCGCAGCGGGGGTGTCTGTCTCAACTGCCGGCACAACACCGCCGGCCGCCACTGCCACTACTGCCGGGAGGGCTTCTATCGAGACCCTGGCCGTGCCCTGAGTGACCGTC</t>
  </si>
  <si>
    <t>ENST00000293973.2</t>
  </si>
  <si>
    <t>ENSG00000162068</t>
  </si>
  <si>
    <t>NTN3</t>
  </si>
  <si>
    <t>chr16:2472877-2473059</t>
  </si>
  <si>
    <t>CGGGCTTGCAGGGGTGAGCCACCACCGGCCACCTGCAGGCCCTCACCCTCTGACTTCCCAGATCCCCAGACAGGCTTCTGACCAGGCCCTTCCCACCTCTGTCCTCAGCCTGCGACTGTCACCCGGTTGGTGCTGCTGGCAAGACCTGCAACCAGACCACAGGCCAGTGTCCCTGCAAGGATG</t>
  </si>
  <si>
    <t>chr16:2963034-2963323</t>
  </si>
  <si>
    <t>CCAGAGCACACTCGCGTGAGGCGCCAGCTGGAAGATCCTCGCGGGTCCCAGCACCGCAGTGGGTGCCTGGGCCTGACAGAACCTCCCTGAACCCCATCTTTCTTCTCCATCGACACCGGGGCAGAGACGGTGTGGGGGCTGCAGGGCGGGGACTGGTCGGCCTGGGCTCGACAGCTTGGCGAGGGCCTGGTGCGGGCTGGGCAGGCTGGACTGAGGGGCAAAGAGGTCTGGGCGGGGCGGGGCCGCTCTGGGCGCCCGGCCCCCACCAGTTCCTTCCCCCGGCCCCCGCC</t>
  </si>
  <si>
    <t>ENST00000572045.5</t>
  </si>
  <si>
    <t>ENSG00000131650</t>
  </si>
  <si>
    <t>KREMEN2</t>
  </si>
  <si>
    <t>chr16:2963369-2963520</t>
  </si>
  <si>
    <t>GGCAGCGGGCGGGTGGCGCTGGGAGATCAGAGGACTCGGAGGAGTCGGGCCCAGGGGGAGGGGGCGGGGAATTTCCCCCCACGCCTGCCTGGGCCTGCTCCCCTCCCCCTCCCCCGCCAGGTGGGGGGCACGGCTGGGGGAATTCCACTGCA</t>
  </si>
  <si>
    <t>chr16:3163944-3164243</t>
  </si>
  <si>
    <t>CTACAAAGCAACCCCTTCCCCATCTCCCTTCGCTGACTCCTTTTTCGGACTCAGTCCGCCTGCACCCAGGTGATTAAAAAAGTTTTACTGCTTACACAAAGCCTGTTTGGTGGTCTCTTCTCACAGATGTGCTTGACAGAGGCCGCCCTGCAGTTCCTGTTCCGATCTAAGGAAGGGAAGGGGAGGCGAGGAAGAACTGGGTCCCAAGACAAGAGGGTCCATTTCGTGAGGCACACACTCAGGACAGACCCTACCCCGCTGCTCTACTCTTTCGCTTCAGTCCCTCCTTCCCGGCCTCCG</t>
  </si>
  <si>
    <t>ENST00000576807.1</t>
  </si>
  <si>
    <t>ENSG00000228146</t>
  </si>
  <si>
    <t>CASP16P</t>
  </si>
  <si>
    <t>chr16:3164301-3164453</t>
  </si>
  <si>
    <t>GGATCGCCGGTAATCCCAGCACTTTGGGAGGCGGAGGCGGGCGGATCACCGGAGGTCGGCAGTTCTGAGGTCGGCAGTTCGAGACCAGCCTGACCAACATGGAGAAACCTCTGTCATGAGCCGCTTGCCTCCACCGTGCATGCAGATCTGCAG</t>
  </si>
  <si>
    <t>chr16:3485199-3485361</t>
  </si>
  <si>
    <t>ACAGCCCAGAGGTTTGGTGACTTGTGCCAAGCTAACACAGCAGGCTCCATGGCAACTGGGCTGTGCACCCGACTTTGGATCCATCAGTGCCTTTATTTGTGTGGGGACCGAGAGGCGCCTAGTGGCTGCAGGCAGACACCATGGCCTGGAGAAGGGCTCATGC</t>
  </si>
  <si>
    <t>ENST00000622849.1</t>
  </si>
  <si>
    <t>ENSG00000273776</t>
  </si>
  <si>
    <t>MIR6126</t>
  </si>
  <si>
    <t>chr16:4272127-4272382</t>
  </si>
  <si>
    <t>CGCTGCAGCCCCGCTCTGCAAACACGCACAGTGCCCGGCTCCCCGCCCCCACCCCGCGCCGGGAGCCGCGGCATGGCTGCATTGTAGCCGCCCTAGCTACACCCCCACGCGCGCCCCGGGCCCCCAGACCCCCTTGGATGGGGACGACCTCAGATCCCGAGGAAGGAAGGAGAGGAAGGAAGCCGCCGCAGGAGGGGGAAAGAGGAAGCGCGGGGGGGAAGGCCACCAGCACCAAGCATGGCCGGGACTGCTGCAG</t>
  </si>
  <si>
    <t>ENST00000573476.1</t>
  </si>
  <si>
    <t>ENSG00000090447</t>
  </si>
  <si>
    <t>TFAP4</t>
  </si>
  <si>
    <t>chr16:4553210-4553407</t>
  </si>
  <si>
    <t>CTCTGCAGAAGCATCTGTTGTGAAGTAGGAACATGGGATTGATTCACAAGCAGCATCCCTGAAAATATCCCACTGTTCAATTCAGAAGGCGTTTTCCTGGACTCTTGCTCCCACAGTTCTAACCATTGGCAAGAGTGGCTGCCAGATCAGTTCTGGTCAAGGAGCGATTTGTATTTTGTTTTATTTGAGATGGGGTCT</t>
  </si>
  <si>
    <t>ENST00000444310.5</t>
  </si>
  <si>
    <t>ENSG00000205832</t>
  </si>
  <si>
    <t>C16orf96</t>
  </si>
  <si>
    <t>chr16:4553407-4553604</t>
  </si>
  <si>
    <t>TCACTCTCTTGCCCAGGCTGGAGTGCAGGGGTGTGATTCTGGCTCACTGCAGCCTCGAGTAGCTGGGATTACAGGCACACACCACCATGCCCAGCTAATTTTGGTATATTTTTTAGAGATGGGGTTTCACCGTGTTGTGCAGGCTGGTCTCACGCTCTACTCCTGGGCTCAAGCGATCTGCCTGCCTCAGCCTCTTGA</t>
  </si>
  <si>
    <t>chr16:4602429-4602577</t>
  </si>
  <si>
    <t>CACTGCAGTGAGGCGTGGCCCCCGCTCTGCTGAGCTGGGAGGGGAGGGCTCCTGGGGGACACCAGGCCAGGCCATCTTGACACGTGACACCCAGGGCATCCCCCGGTCCCGCACAGCTGGGCCCCCCTCTCCCTAGTGCCCCTCACTGC</t>
  </si>
  <si>
    <t>ENST00000591113.1</t>
  </si>
  <si>
    <t>ENSG00000153443</t>
  </si>
  <si>
    <t>UBALD1</t>
  </si>
  <si>
    <t>chr16:4602577-4602725</t>
  </si>
  <si>
    <t>CCTGTCCCCACTGGGCCCCTCCAGAGCACCATCCCAGCCCCTTTCTTGGGTGTACAAGCCAGGGCTGGAGTGAGTTTCTGCAGCCCAGCAGGTGAGGAGCGAGGCCTGGGGGCATCTCCTCTGCATCCTCACGGGCCACCTGGGGGCTT</t>
  </si>
  <si>
    <t>chr16:4677330-4677629</t>
  </si>
  <si>
    <t>CGTTGTGATCTGGAAGCGGGGTCACCCCAGGACCCCTATGGTGTGGGGGGGGTGTTGATCCCTGGGGCTGGGAGGGTCCCCTCGGGGCTGGGTGTGTCGCCTGGGCCTGATCTGAGCCCTCCTTCTGCCGCAGCTTTCCGGGCCCTCCTGCAGATCCGGGCGGTGCGGAAGAAGCCAGGAGCCCTGTCCCCCGTGTCCTTCAGCCCCGTCCTGGCCCAGAGCCTGGAGCATGATGAGCACTCTGTAAGTGCCGCCTCCTGCCTGCGGGATGGGCGGGAGAGGGGCATGAGTGCCTGGGCC</t>
  </si>
  <si>
    <t>ENST00000592256.5</t>
  </si>
  <si>
    <t>ENSG00000102858</t>
  </si>
  <si>
    <t>MGRN1</t>
  </si>
  <si>
    <t>chr16:4677772-4677928</t>
  </si>
  <si>
    <t>CTGCCATCAGTACCAGAGCCTGCGACAAGGCTGAGCGCGGTCGAGGTCTCGGTGGAGCCAGGTGCTTTTTTTTTTTTTTTTTTCTTTTTGAGGCAGGGTCTCGGTCTGTCACCGAGGCTGGTGTGCACCCAAAGTGGTGCAATGTCAGCTCACTGCA</t>
  </si>
  <si>
    <t>chr16:4688542-4688685</t>
  </si>
  <si>
    <t>GGGCTGCAGATCTGCTGTGGGTGTCCGGGGATCTGGGATCGTCTGTCCCAAGAGGGACACAGCGTATTTGGCACAGTTAGGGAGTCCCCGGGCCCTTGGTGTGCTCACATCTGAGTGAATGCTGTTGTGGCCACAGGCGGCGGG</t>
  </si>
  <si>
    <t>ENST00000304301.11</t>
  </si>
  <si>
    <t>ENSG00000168101</t>
  </si>
  <si>
    <t>NUDT16L1</t>
  </si>
  <si>
    <t>chr16:4688685-4688828</t>
  </si>
  <si>
    <t>GAGTGGGGGTGCTGGATGGCCCAGCCCCTCTGGGGCTCCAGATCGGTAGGAGCGGGTGGCGTGGCACCAGGCATCCGAGTGTGACCCTCCTCCCTCTGCTCCCACCTGCAGGACGGCCCACCTCCATGGAGACGGCCCACGGCC</t>
  </si>
  <si>
    <t>chr16:4698453-4698751</t>
  </si>
  <si>
    <t>ATCCCGGGCCAGGGCCCACGTCTCCCGCAGCCGGGCCTGGAGGTCCTCGCGGGCGCGGTCCTGCTCCAGCAGGCAGCTCTCCACCACGGCGCGCAGCTCCTGCTCCTGACACACCTGGCCCCGCGTGGCCTCTACCTCCTCGCAGCGCTGCAGGGGGGTGGGGGGCGCGGGGAGGCTGGGAGGTGGCCGGTCAAGCCAGACCCTTGGCCACGGCCCTGTCCTGTGTGTGGGGCCCTCTCCCCACTGCATCCACCTGACCCCTCCACACAGCACCCACCTTTTCTGTCAGAGATGGAGCC</t>
  </si>
  <si>
    <t>ENST00000588398.1</t>
  </si>
  <si>
    <t>ENSG00000168096</t>
  </si>
  <si>
    <t>ANKS3</t>
  </si>
  <si>
    <t>chr16:5186189-5186391</t>
  </si>
  <si>
    <t>TTTTCATAAACCTTGAGCTAGAGACAGAGTGCTGATTGGTGTATTTACAATCCCTTAGCTAGACATAAAGGTTCTCCAAGTTCCCACTAGACTCAAGAGCCCAGCTGGCTTCACCCAGTGGATCCCGCACCGGGGCTGCAGGTGGAGCTGCCTACCAGTCCCGCGCCATGCATCCGCACTCCTCAGCCCTTGGGTGGTCGATG</t>
  </si>
  <si>
    <t>ENST00000566684.2</t>
  </si>
  <si>
    <t>LINC02164</t>
  </si>
  <si>
    <t>chr16:5186391-5186593</t>
  </si>
  <si>
    <t>GGGACTGGGTGCCCTGGAGCAGGGAGTGGCGCTCGTTGGGGAGGCTCCGGCAGCACAGGAGCGCACGGAGGCGGCGGGGAGGCTCAGGCATGGCGGGCTGCAGGTCCGGAGCCCTGCCCCGCGGGAAGGCAGCTAAGGTCCGGCGAGAAATTGAGCACAGCACCTGCTGGCCCAGGTGCTAAGCTCCTCACTGCCCGGGGCCA</t>
  </si>
  <si>
    <t>chr16:5724383-5724525</t>
  </si>
  <si>
    <t>CTGCAGGTGATGGGCCTCATTTGGTCAAACTGGCTTCCCTTGAGTCTCTATGTCTATGTCTTCGTGAAATGGCATAGTGGTTAGAGGAGGGACTCGGAGCCAGACTGCCAGGGTTTGAACCCAGGACCCATTACCTACCCACT</t>
  </si>
  <si>
    <t>ENST00000620577.1</t>
  </si>
  <si>
    <t>ENSG00000273648</t>
  </si>
  <si>
    <t>MIR8065</t>
  </si>
  <si>
    <t>chr16:6162417-6162615</t>
  </si>
  <si>
    <t>GATTTCTGTATTTTAACAGGAAGTGCCAGGCATGCTTATGGCTTGATTTTTAAGTGGGTGGTGCATCTATATAAAATGTGACAACTATTATCTGTTTAAGGAACGAAATGCAGGGCCAGTGAAACATAGATGACTCTCAGTGAAATACTGCAGAAGGTGGTTCTTCCTTCACCCAACAACAGTGGTAACAGTGTTTCCA</t>
  </si>
  <si>
    <t>ENST00000422070.8</t>
  </si>
  <si>
    <t>ENSG00000078328</t>
  </si>
  <si>
    <t>RBFOX1</t>
  </si>
  <si>
    <t>chr16:7624544-7624686</t>
  </si>
  <si>
    <t>CACAGTGCCTGGCACATAGACGAGTAGATGCCAATAAGTACCAGCCAAATGAATGATAATACTCACTACATCATAGTTGCCTAGCTGAGCACTAGAGGCAGAGGGACTAATAAGCACTTGTGCTACTCAGACATTGCCCTGCA</t>
  </si>
  <si>
    <t>ENST00000564850.1</t>
  </si>
  <si>
    <t>chr16:8692113-8692317</t>
  </si>
  <si>
    <t>GCTCATGTCTGTAATCCCAGAACTTTGGGACGCCAAGGTGGGAGGATCACTTAAGGCCAGGAGTTAGAGACCAGTCTGGGCAACAAAGTAAGACTTTGTCCCTACAGAAAATAAAAAAATTAGCCAGGCACTGTGGTTCATGCTTGTGGTCCCAGCTACCCGGGAGGCTGAGTTGGGAGGATAAGCCCAGGAAATCAAGGCTGCA</t>
  </si>
  <si>
    <t>ENST00000268251.13</t>
  </si>
  <si>
    <t>ENSG00000183044</t>
  </si>
  <si>
    <t>ABAT</t>
  </si>
  <si>
    <t>chr16:8692317-8692521</t>
  </si>
  <si>
    <t>AGTGAGCTGTGATCACACCACTGCCCTCCAGCTTGGGCGACAAAGCAAGACCCTATCTCAAAAAAATACATTATAATTAATAAATAAGTAAATAAATAAATAGAGTCCATAAAATGCTTTCGGCAACATGGCTAAGAAGGAGGCAGTTGAGCAGGTGAGGTTTGCCTCTTGGAAGCTGCATTCCAGGACATTTCCAGTACTGCAG</t>
  </si>
  <si>
    <t>chr16:9481573-9481725</t>
  </si>
  <si>
    <t>ATGATGTTATGGAAGAAAAATCAAAGTGTAGGGATGAAGAAGACTGAGGGTAGTGTTTCATTAGAGTGCTTATGGGAGGCTTCTCAGAGGAGGCAGCATTTGAACGGAGACTTGAGTGAAGTGAGGAAGCAAACCATGTGGACATTTGCTGCA</t>
  </si>
  <si>
    <t>ENST00000657081.1</t>
  </si>
  <si>
    <t>ENSG00000260071</t>
  </si>
  <si>
    <t>LOC101927026</t>
  </si>
  <si>
    <t>chr16:10244703-10244967</t>
  </si>
  <si>
    <t>CTGCAGCTTTGACCTCCCAGGCTCAAGTGATCCTCCCACCTCAGCCTCCCATGTAGCTGGGACCACAGATGTCCGCCACCGCACCTGGCTAATTTTGTTTCTTTTTTGTAGAGACAGGGTCTCACTATGTTGCCCAGGCTGGTCTCGAACTCTTGGGCTCAAGCGAGCCTCCTGCCTCAGCCTCCCAAAGTGCTGGGATTACAGGCACGAGCCAACATGCCCAGCCGTCATTATCATTTTCATCATCATCTCAGGCTGGGCTGCA</t>
  </si>
  <si>
    <t>ENST00000649384.1</t>
  </si>
  <si>
    <t>LOC107984900</t>
  </si>
  <si>
    <t>chr16:10695381-10695532</t>
  </si>
  <si>
    <t>AGTATAGGAGACTAGCCTGGGCAACTTATTGAGACCCCATCTCTACAAAAGAATTTTAAAACGAGCTGGGCACAGTGGCTGGCACCTGTGGTCCCAGCTACTCAGGAGGCTGAGGCAGGAGGATGGCTTGAGTCCAGGAGGTGGAGGCTGCA</t>
  </si>
  <si>
    <t>ENST00000283025.7</t>
  </si>
  <si>
    <t>ENSG00000153060</t>
  </si>
  <si>
    <t>TEKT5</t>
  </si>
  <si>
    <t>chr16:11579155-11579304</t>
  </si>
  <si>
    <t>CTGCAGCCTGGGCAACAAGAACAAAACTCTGTCTCAAAAAAATAAAACACAGTTTGGGAGGCCGAGGCAGGTGGATCATGAGGTCAGGAGATCGAGACCATCCTGGCTAACACGGTGAAACCCCGTCTCTACTAAAAATACAAAAAATTA</t>
  </si>
  <si>
    <t>ENST00000339430.9</t>
  </si>
  <si>
    <t>ENSG00000189067</t>
  </si>
  <si>
    <t>LITAF</t>
  </si>
  <si>
    <t>chr16:11579304-11579453</t>
  </si>
  <si>
    <t>AGCCGGGCGCGGTGGCGGGCGCCTGTAGTCCCAGCTACTCGGGAGGCTGAGGCAGGAGAATGGCGTGAACCCGGGAGGCGGAGCTTGCAGTGAGCCGAGATTGCGCCACTGCAGTCCGCAGTCCGGCCTGGGCGACAGAGCGAGACTCCG</t>
  </si>
  <si>
    <t>chr16:11626771-11626920</t>
  </si>
  <si>
    <t>CTTTTAAAACATTTCAAGCTCTACTAGGTCCACTATATTTTTATTTAATGTGCTACTGGTGAAAATTTATTTCTTCTTTTTTTTGTTTTTTTTTGAAATGGAGTCTCTGTCGCTCAGGATGGAGTGCAGTGGCACGATCTTGGCTCACTG</t>
  </si>
  <si>
    <t>ENST00000576036.5</t>
  </si>
  <si>
    <t>chr16:11626920-11627069</t>
  </si>
  <si>
    <t>GCAGCCTCTACCTCCCGGGCTCAGGTGATCCTCCCACCGCAGCCTCCCAAGTGGCTGAGACTACAGGCACGCACCACCATGCCTGGCTAAACAAGCTTCTTCCAGTCTGATCCCATCCCCCTAGGAACCCGGGTGTGGACGGCCTCTCTT</t>
  </si>
  <si>
    <t>chr16:11627069-11627218</t>
  </si>
  <si>
    <t>TACCTTTGCTGCAGACGCGTCCCTCCTTCCTAGCCCCAGGGGCTGTGTCATGCACATGACCAAGCCTGGCCAGTGGCTACCCAGCATCTCCTGAGCCTCAGTGATTGCTCCAGTAATGGGCATGTGACCCAAGCCAAGCCAATGACAATC</t>
  </si>
  <si>
    <t>chr16:11686437-11686726</t>
  </si>
  <si>
    <t>TTCGGAATTCCTATTCCATTACTTCTCCAAAGTAAAATTAACTGGGTCAAAAATGTGTTAACTGTTTTTGTTGATTTCTTGTAAATGTTGCCAAAATGCTTTCCAAAAGAGTTATGGCAATGTACTCATTCCATTAGATACATCTGACTGCAGTTTCCATTTTATTTTATCAACACAAGATTCTGTCACTTAAAACCACTGATTACTTTAATATGTTAAATGATACTTTGTTACTGTTTTAATTTACATTTATTAGGTTATAATTTCCCCACTTGTTTATTTACTCTCTC</t>
  </si>
  <si>
    <t>ENST00000575349.1</t>
  </si>
  <si>
    <t>ENSG00000153066</t>
  </si>
  <si>
    <t>TXNDC11</t>
  </si>
  <si>
    <t>chr16:12445166-12445464</t>
  </si>
  <si>
    <t>TTTTTGAATAAAGTTTTATTGTAGTGCAGCCATGTCCATTCATTAATTTAATGTCTGTGGCTGCTTTTATACAACAAAGACAAAGGTGAGTCTTTAGGACAGAGCCCGTATTATCCACAAAGCCTAAAACATTTATCATCTGGCTGGCTGCAGAAGACGTTTGCTGAGGCCTTATCGAGATGCCCCCGCTTCAGGGCTCCTGTATGCTGAGCCGTCCTCCATTCTACGCTGTTCATTCTGTACACTGAGCAACTCTCCTGTGTGCATCTCCCCAGGAGGCTGGGGCTCCCTGAGGGTAG</t>
  </si>
  <si>
    <t>ENST00000561528.1</t>
  </si>
  <si>
    <t>LOC105371087</t>
  </si>
  <si>
    <t>chr16:12445537-12445837</t>
  </si>
  <si>
    <t>ATAGATGACTGGCTGGCTGAATGAATGAAAGAATGAAATAAACATGAAATAGTAAATCAAGATGGAGTTCTTCCCAGGTCCACCTAAGCTAAGCTTTTTCACTTACAAAAAAATAGCCTCAGTGTACAGTGGGTTCAGAACTTCTCTTTCTGCAGCCCATCAGCTTCCTCTCCAACCTCACAAGTAGGTGTCACCAGTAAAAATGGCTGACACTCAGCATGGCGTCTACTGTATGCCAGGCCCTGGATTGAGTGCTTTACAGATATTAACCAATTCAAGCCTCGGGACAACGCTAGGAAGA</t>
  </si>
  <si>
    <t>chr16:12572896-12573047</t>
  </si>
  <si>
    <t>GCTCGGAATCACGGCAGACTTGGAGTGTTTCTTCAAGGCAGGCATCTGCTTATGAGCAAGGTCAAAGATTTTTCAAAATATTGTGCATTAATTCATTAAAGCTACTGTTAAATATTTGCTGTTTTTAGATTGGCGTCCGTGCTAATTCTGCA</t>
  </si>
  <si>
    <t>ENST00000563116.1</t>
  </si>
  <si>
    <t>LOC105371085</t>
  </si>
  <si>
    <t>chr16:13452082-13452219</t>
  </si>
  <si>
    <t>CTGCAGCTCGGTGACAGCCTTCTCCAGTGTCTATGGCAACCTGGGGCTGGGGCCATTTTTCCTTCAATGAATGGGCTGGCTTCCCGAAGACAAGTAAAGCCCAATTGTTATTCTCAACTGTTACAGAGGGAGGGTGCA</t>
  </si>
  <si>
    <t>ENST00000665873.1</t>
  </si>
  <si>
    <t>ENSG00000237515</t>
  </si>
  <si>
    <t>SHISA9</t>
  </si>
  <si>
    <t>chr16:14444895-14445039</t>
  </si>
  <si>
    <t>CTGCAGTCAAAACTCCTGGGCTCAAGCGATCCTCCCGATTCAGCCTCCTGAGTACCTGGGACTACATGCCCGTGCAGCTAATATTTAAATTTTTTTTTTTTTTTTTTTTTTTTTGTAGAGAAAAGGTGTCACTATATTGCCCAGG</t>
  </si>
  <si>
    <t>ENST00000564882.5</t>
  </si>
  <si>
    <t>ENSG00000140694</t>
  </si>
  <si>
    <t>PARN</t>
  </si>
  <si>
    <t>chr16:14911071-14911321</t>
  </si>
  <si>
    <t>TGCTGCAGGAGGAGGAAGCCGCCGCCTGGCCCACACCACAGGAGAAGGGCGGAGCCAGATGGCACCCTGCCCACCGCTTCCCGCCCACGCACTTTAGCCTGCAGAGGGGCGGAGCGTGAAAAATACCTCGTGCGCCTCGGCCGACTCTACAGTGCGACGGGCGGAGCTTCCAGACGCTCCGCCCCACGTCGCATGCGCCCCGGGAAAGCGTGGGGCGGAGCTTCCGGAGGCCCCGCCCTGCTGCCGACCCT</t>
  </si>
  <si>
    <t>ENST00000580374.1</t>
  </si>
  <si>
    <t>ENSG00000265537</t>
  </si>
  <si>
    <t>MIR3180-1</t>
  </si>
  <si>
    <t>chr16:14911333-14911484</t>
  </si>
  <si>
    <t>GGTGAAGCCTCCGGATGCCAGTCCCTCATCGCTGGCCCGGTCGCGCTGTGGCGAAGGGGGCGGAGCCTGCACCCGCCCCGCCCCCCCTCGCCCCGTCCGCCCTGCGCCGCGCGGGGAGGAGGAGGAGGAGCCGCGGCGGGGCCCGCACTGCA</t>
  </si>
  <si>
    <t>ENST00000534164.6</t>
  </si>
  <si>
    <t>PKD1P3-NPIPA1</t>
  </si>
  <si>
    <t>chr16:14916074-14916277</t>
  </si>
  <si>
    <t>GGTTTCACCCTGTTGGCCAGGATGGTCTCGATCTCTTGATCTCATGATCCACCCACCTTGGCCTCCCAAAGTTCTGGGATTACAGGAGTGAGCCACCGTGCCCAGCCATCTTTCTTTTCTTGCTTTCTCTTTCTTTTCTTTCGAGACCGGGTCTTGCTCTGTCGCCCAGGCTGGACTGCAGTGGCACAATCATAGCTCACTGCA</t>
  </si>
  <si>
    <t>ENST00000537889.1</t>
  </si>
  <si>
    <t>chr16:15125280-15125477</t>
  </si>
  <si>
    <t>GTCCGGCCAACTGGGCGTTCCCTCGCTGGAGGGCCAGCACACCAGACTGCAGGTGGCGCGGGTCAGCAAGGTACCAGGGGATGTGTCACACACACAGCCCACCCCCGTCCAGTCACGCACGGACACCCTGGGCTTCCGAGCAAACCTGCTCCCACGTGGTGTGACCACATGGAGCCACAGACACCCAGCAAGGACACG</t>
  </si>
  <si>
    <t>ENST00000340301.5</t>
  </si>
  <si>
    <t>ENSG00000270580</t>
  </si>
  <si>
    <t>PKD1P6-NPIPP1</t>
  </si>
  <si>
    <t>chr16:15154765-15154916</t>
  </si>
  <si>
    <t>CTGCAGTGCGAGCCCCGCCGCGGCTCCTCCTCCTCCCCGCGCCGCGCGGGGCGGACGGGGCGCGGTGGGGGCGGGGCGGGTGCAGGCTCCGCCCCCTTCGCCACAGCGCGACCAGGCCAGCGATGAGGGACTGGCATCCGGAGGCTTCACCC</t>
  </si>
  <si>
    <t>ENST00000582223.1</t>
  </si>
  <si>
    <t>ENSG00000264115</t>
  </si>
  <si>
    <t>MIR3180-4</t>
  </si>
  <si>
    <t>chr16:15154927-15155176</t>
  </si>
  <si>
    <t>AGGGTCGGCAGCAGAGCGGGGCCTCCGGAAGCTCCGCCCCACGCGTTCCCGGGGCGCATGCGACGTGGGGCGGAGCGTCTGGAAGCTCCGCCCGTCGCACTGGAGAGTCGGCCGAGGCGCACGAGGTATTTTTCACGCTCCGCCCCACTGCAGGCTAAAGTGCGTGGGCGGGAAGCGGTGGGCAGGGTGCCATCTGGCTCCGCCCTTCTCCTGTGGTGTGGGCCAGGCGGCGGGTTCCTCCTCCTGCAGC</t>
  </si>
  <si>
    <t>chr16:15395969-15396141</t>
  </si>
  <si>
    <t>CGGCTCGCTCGTCTCGGCCGGGGACGCGCTGCAACAGCGGCTGCAGGGCCGCGAGGCCAACTGGCGCCAGACGCGGCGCGTGGCCACGTTGGTGGTGACCTTCCACGCCAACTTCAACTACGTGTGGCTGCGCCTGCTGGAGCGCGCGCTCCCGGGCCGAGCGCCGCACGCCC</t>
  </si>
  <si>
    <t>ENST00000564148.1</t>
  </si>
  <si>
    <t>ENSG00000156968</t>
  </si>
  <si>
    <t>MPV17L</t>
  </si>
  <si>
    <t>chr16:15858677-15858975</t>
  </si>
  <si>
    <t>TGGGCAGACCCCTCCTGGGTTCTGTACTTGACGCAGGCCCTTAGTCTACAACCACTCCTCTTGCAACCAGGTGGAGGGGCTGGGGGCCGGGGGTGCGGGGGGTGGCTTTATTAATACCCCCATTTTGCAGGTGAGAAAATTGAGTCCCTGCAGGGGTAAAGGGATTTGACCAAGCTCTCACTGGGACAGTCATTGATTGGTGCTGGCACTGGAACCTTTCTGATGACACCATTCACTTCCAGAGAGGAGACATTAAAGGGAAATGCCCAGGCAAACTGGCCTTGAGGCCCAGGGCGTGT</t>
  </si>
  <si>
    <t>ENST00000571505.1</t>
  </si>
  <si>
    <t>ENSG00000133392</t>
  </si>
  <si>
    <t>MYH11</t>
  </si>
  <si>
    <t>chr16:16309722-16309975</t>
  </si>
  <si>
    <t>TGGCTGCTGCAGGAGGAGGAAGCCGCCGCCTGGCCCACACCACAGGAGAAGGGCGGAGCCAGATGGCACCCTGCCCACCGCTTCCCGCCCACGCACTTTAGCCTGCAGAGGGGCGGAGCGTGAAAAATACCTCGTGCGCCTCGGCCGACTCTACAGTGCGACGGGCGGAGCTTCCAGACGCTCCGCCCCACGTCGCATGCGCCCCGGGAAAGCGTGGGGCGGAGCTTCCGGAGGCCCCGCCCTGCTGCCGACCC</t>
  </si>
  <si>
    <t>ENST00000581748.2</t>
  </si>
  <si>
    <t>ENSG00000265373</t>
  </si>
  <si>
    <t>MIR3180-2</t>
  </si>
  <si>
    <t>chr16:16309985-16310139</t>
  </si>
  <si>
    <t>GAGGGTGAAGCCTCCGGATGCCAGTCCCTCATCGCTGGCCCGGTCGCGCTGTGGCGAAGGGGGCGGAGCCTGCACCCGCCCCGCCCCCCCTCGCCCCGTCCGCCCTGCGCCGCGCGGGGAGGAGGAGGAGGAGCCGCGGCGGGGCCCGCACTGCA</t>
  </si>
  <si>
    <t>chr16:16314725-16314928</t>
  </si>
  <si>
    <t>GGTTTCACCCTGTTGGCCAGGATGGTCTTGATCTCTTGATCTCATGATCCACCCACCTTGGCCTCCCAAAGTGCTGGGATTACAGGAGTGAGCCACCGTGCCCAGCCATCTTTCTTTTCTTGCTTTCTCTTTCTTTTCTTTCGAGACCGGGTCTTGCTCTGTCGCCCAGGCTGGACTGCAGTGGCACAATCATAGCTCACTGCA</t>
  </si>
  <si>
    <t>ENST00000540039.5</t>
  </si>
  <si>
    <t>PKD1P1</t>
  </si>
  <si>
    <t>chr16:16320843-16321142</t>
  </si>
  <si>
    <t>CTGCCCTGCCTGTGCCCTGCGGCTGCTTGCAGCCACGGAACAGCTCACCGTGCTGCTGGGCCTGAGGCCCAACCCTGGGCTGCGGCTGCCTGGGCGCTATGAGGTCCGGGCAGAGGTGGGCAATGGCGTGTCCAGGCACAACCTGTCCTGCAGCTTTGACGTGGTCTCCCCAGTGGCTGGGCTGCGGGTCATCTACCCTGCCCCCCGCGACGGCCGCCTCTACGTGCCCACCAACGGCTCAGCCTCGGTGCTCCAGGTGGACTCTGGTGCCAGCGCCACGGCCACGGCTCGCTGGCCTGG</t>
  </si>
  <si>
    <t>ENST00000537112.5</t>
  </si>
  <si>
    <t>chr16:16321243-16321455</t>
  </si>
  <si>
    <t>GTAGCACTGCCGTGGCTCGGTGAGGGGGAGCACGTGATGGACGTTGTGGTGGAAAACAGCGCCAGCCGGGCCAACCTCAGCCTGCGGGTGACGGCGGAGGAGCCCATCTGTGGCCTCCGCGCCACGCCCAGCCCCGAGGCCCGTGTACTGCAGGGAGTCCCAGTGGTGAGTATGGCCGAGGCTCCACCACCAGCCCCCAGGCAGGTGCCTGCA</t>
  </si>
  <si>
    <t>chr16:16354795-16354961</t>
  </si>
  <si>
    <t>CCTCAAGTGATCTGCCGGCCTCGGCCTCCCAAAGTGCTGGGATTACAGGAGTGAGCCACCGTGCCCAGCCATCTTTCTTTTCTTGCTTTCTCTTTCTTTTCTTTCGAGACCGGGTCTTGCTCTGTCGCCCAGGCTGGACTGCAGTGGCACAATCATAGCTCACTGCA</t>
  </si>
  <si>
    <t>ENST00000527703.2</t>
  </si>
  <si>
    <t>chr16:16360872-16361043</t>
  </si>
  <si>
    <t>CTGCCCTGCCTGTGCCCTGCGGCTGCTTGCAGCCACGGAACAGCTCACCGTGCTGCTGGGCCTGAGGCCCAACCCTGGGCTGCGGCTGCCTGGGCGCTATGAGGTCCGGGCAGAGGTGGGCAATGGCGTGTCCAGGCACAACCTGTCCTGCAGCTTTGACGTGGTCTCCCCA</t>
  </si>
  <si>
    <t>ENST00000615389.1</t>
  </si>
  <si>
    <t>ENSG00000276311</t>
  </si>
  <si>
    <t>MIR6511A3</t>
  </si>
  <si>
    <t>chr16:16361043-16361214</t>
  </si>
  <si>
    <t>AGTGGCTGGGCTGCGGGTCATCTACCCTGCCCCCCGCGACGGCCGCCTCTACGTGCCCACCAACGGCTCAGCCTCGGTGCTCCAGGTGGACTCTGGTGCCAGCGCCACGGCCACGGCTCGCTGGCCTGGGGGCAGTGTCAGCGCCCGCTTTGAGAATGCCTGCCCTGCCCTG</t>
  </si>
  <si>
    <t>chr16:16361272-16361484</t>
  </si>
  <si>
    <t>chr16:16364755-16364902</t>
  </si>
  <si>
    <t>CATCTACCGAGACCCAGGCTCCTATCTTGTGACAGTCACCGCGTCCAACAACATCTCCGCTGCCAATGACTCAGCCCTGGTGGAGGTGCAGGAGCCCGTGCTGGTCACCAGCATCAAGGTCAATGGCTCCCTTGGGCTGGAGCTGCAG</t>
  </si>
  <si>
    <t>chr16:16364902-16365049</t>
  </si>
  <si>
    <t>GTAGCCGTACCTGTTCTCTGCTGTGGGCCGTGGGCGCCCCGCCAGCTACCTGTGGGATCTGGGGGACGGTGGGCGGCTCGAGGGTCCGGAGGTCACCCACGCTTACAACAGCACAGGTGACTTCACCGTTAGGGTGGCCGGCTGCAAT</t>
  </si>
  <si>
    <t>chr16:16365194-16365406</t>
  </si>
  <si>
    <t>TATTCCTGGGTGCTCTGTGACCGCTGCACGCCCATCTCTGGGGGTCCTGCCATCTCTTTACACCTTCCGCTCCGTGGGCACCTTCAATATCATCGTCACAGCTGAGAACGAGGTGGGCTCCGCCCAGGACAGCATCTTCGTCTATGTCCTGCAGCTCATAGAGGGGCTGCAGGTGGTGGGCGGTGGCCGCTACTTCCCCACCAACCACACGGT</t>
  </si>
  <si>
    <t>chr16:16376934-16377085</t>
  </si>
  <si>
    <t>CTGCAGGTGGCTGGGAGCCTGAGCCCCACACCTGCCGGGCAGTAGGTGCTGGACATCGACAGCTGCCTGGACTCGTCCGTGCTGGACAGCTCCTTCCTCACGTTCTCAGGCCTCCACGCTGAGGTGAGGGCTCTACTGGGGGTCCTGGGCTG</t>
  </si>
  <si>
    <t>ENST00000530217.3</t>
  </si>
  <si>
    <t>ENSG00000214967</t>
  </si>
  <si>
    <t>NPIPA7</t>
  </si>
  <si>
    <t>chr16:16377267-16377464</t>
  </si>
  <si>
    <t>TGCGTGTCCTTGCTGGGTGTCTGTGGCTCCATGTGGTCACACCACGTGGGAGCAGGTTTGCTCGGAAGCCCAGGGTGTCCGTGCGTGACTGGACGGGGGTGGGCTGTGTGTGTGACACATCCCCTGGTACCTTGCTGACCCGCGCCACCTGCAGTCTGGTGTGCTGGCCCTCCAGCGAGGGAACGCCCAGTTGGCCGG</t>
  </si>
  <si>
    <t>chr16:17265971-17266113</t>
  </si>
  <si>
    <t>TACTAACCATTCTGAGTTAGTTATTAATCAATATATTCAATGAACAAAATTCTGCCACTTCAGCTCATTAAAACAATTCGATGGACCTTAAGAGACCAGGAACTGAGGACAAAATGGAAGCTTCAAAGCGCATCCCGTCTGCA</t>
  </si>
  <si>
    <t>ENST00000575674.1</t>
  </si>
  <si>
    <t>ENSG00000103489</t>
  </si>
  <si>
    <t>XYLT1</t>
  </si>
  <si>
    <t>chr16:17363556-17363727</t>
  </si>
  <si>
    <t>CAGAAATGGAGTCTCATTCTGTGGCCCAGACTGCAGTGCAGTGGCACAATCCAAGCTCACTGCAACCTCCGCCTCCTGGGTTCAAGCGATTCCCCTGCCTCAGCCTCCCGAGTAGCTGGGATTACAAGTGGTTGCCACCACGCCCAGCTAATTTTTTAGAATATTTTTAGTA</t>
  </si>
  <si>
    <t>ENST00000563403.1</t>
  </si>
  <si>
    <t>chr16:18334340-18334639</t>
  </si>
  <si>
    <t>AGAAGCCCTAGATTTCGGTTGTGTTGGTTGTAAAAGGAGAGACCCAGTAAGTGGGGGTTGTGCCGCAGATTGCTACCCACAATGGACGGGTCACTGAGCAGGTCCGGCCAACTGGGCGTTCCCTCGCTGGAGGGCCAGCACACCAGACTGCAGGTGGCGCGGGTCAGCAAGGTACCAGGGGATGTGTCACACACACAGCCCACCCCCGTCCAGTCACGCACGGACACCCTGGGCTTCCGAGCAAACCTGCTCCCACGTGGTGTGACCACATGGAGCCACAGACACCCAGCAAGGACACGC</t>
  </si>
  <si>
    <t>ENST00000541810.5</t>
  </si>
  <si>
    <t>ENSG00000214940</t>
  </si>
  <si>
    <t>NPIPA8</t>
  </si>
  <si>
    <t>chr16:18334820-18334972</t>
  </si>
  <si>
    <t>CCCAGCCCAGGACCCCCAGTAGAGCCCTCACCTCAGCGTGGAGGCCTGAGAACGTGAGGAAGGAGCTGTCCAGCACGGACGAGTCCAGGCAGCTGTCGATGTCCAGCACCTACTGCCCGGCAGGTGTGGGGCTCAGGCTCCCAGCCACCTGCA</t>
  </si>
  <si>
    <t>ENST00000525596.6</t>
  </si>
  <si>
    <t>chr16:18347211-18347423</t>
  </si>
  <si>
    <t>CTGCAGGCACCTGCCTGGGGGCTGGTGGTGGAGCCTCGGCCATACTCACCACTGGGACTCCCTGCAGTACACGGGCCTCGGGGCTGGGCGTGGCGCGGAGGCCACAGATGGGCTCCTCCGCCGTCACCCGCAGGCTGAGGTTGGCCCGGCTGGCGCTGTTTTCCACCACAACGTCCATCACGTGCTCCCCCTCACCGAGCCACGGCAGTGCTA</t>
  </si>
  <si>
    <t>ENST00000539740.1</t>
  </si>
  <si>
    <t>PKD1P4-NPIPA8</t>
  </si>
  <si>
    <t>chr16:18347524-18347823</t>
  </si>
  <si>
    <t>CCCAGGCCAGCGAGCCGTGGCCGTGGCGCTGGCACCAGAGTCCACCTGGAGCACCGAGGCTGAGCCGTTGGTGGGCACGTAGAGGCGGCCGTCGCGGGGGGCAGGGTAGATGACCCGCAGCCCAGCCACTGGGGAGACCACGTCAAAGCTGCAGGACAGGTTGTGCCTGGACACGCCATTGCCCACCTCTGCCCGGACCTCATAGCGCCCAGGCAGCCGCAGCCCAGGGTTGGGCCTCAGGCCCAGCAGCACGGTGAGCTGTTCCGTGGCTGCAAGCAGCCGCAGGGCACAGGCAGGGCA</t>
  </si>
  <si>
    <t>chr16:18353738-18353895</t>
  </si>
  <si>
    <t>CTGCAGTGAGCTATGATTGTGCCACTGCAGTCCAGCCTGGGCGACAGAGCAAGACCCGGTCTCGAAAGAAAAGAAAGAGAAAGCAAGAAAAGAAAGATGGCTGGGCACGGTGGCTCACTCCTGTAATCCCAGCACTTTGGGAGGCCGAGGCCGGCAGA</t>
  </si>
  <si>
    <t>ENST00000525846.6</t>
  </si>
  <si>
    <t>chr16:18386772-18386986</t>
  </si>
  <si>
    <t>TGTACCATGTGGTTGGTGGGGAAGTAGCGGCCACCGCCCACCACCTGCAGCCCCTCTATGAGCTGCAGGACATAGACGAAGATGCTGTCCTGGGCGGAGCCCACCTCGTTCTCAGCTGTGACGATGATATTGAAGGTGCCCACGGAGCGGAAGGTGTAAAGAGATGGCAGGACCCCCAGAGATGGGCGTGCAGCGGTCACAGAGCACCCAGGAAT</t>
  </si>
  <si>
    <t>ENST00000538166.1</t>
  </si>
  <si>
    <t>PKD1P5-LOC105376752</t>
  </si>
  <si>
    <t>chr16:18387132-18387276</t>
  </si>
  <si>
    <t>ATTGCAGCCGGCCACCCTAACGGTGAAGTCACCTGTGCTGTTGTAAGCGTGGGTGACCTCCGGACCCTCGAGCCGCCCACCGTCCCCCAGATCCCACAGGTAGCTGGCGGGGCGCCCACGGCCCACAGCAGAGAACAGGTACGGC</t>
  </si>
  <si>
    <t>chr16:18387276-18387420</t>
  </si>
  <si>
    <t>CTGCTGCAGCTCCAGCCCAAGGGAGCCATTGACCTTGATGCTGGTGACCAGCACGGGCTCCTGCACCTCCACCAGGGCTGAGTCATTGGCAGCGGAGATGTTGTTGGACGCGGTGACTGTCACAAGATAGGAGCCTGGGTCTCGG</t>
  </si>
  <si>
    <t>chr16:18390696-18390909</t>
  </si>
  <si>
    <t>CTGCAGGCACCTGCCTGGGGGCTGGTGGTGGAGCCTCGGCCATACTCACCACTGGGACTCCCTGCAGTACACGGGCCTCGGGGCTGGGCGTGGCGCGGAGGCCACAGATGGGCTCCTCCGCCGTCACCCGCAGGCTGAGGTTGGCCCGGCTGGCGCTGTTTTCCACCACAACGTCCATCACGTGCTCCCCCTCACCGAGCCACGGCAGTGCTAC</t>
  </si>
  <si>
    <t>ENST00000542593.5</t>
  </si>
  <si>
    <t>chr16:18391010-18391308</t>
  </si>
  <si>
    <t>CCAGGCCAGCGAGCCGTGGCCGTGGCGCTGGCACCAGAGTCCACCTGGAGCACCGAGGCTGAGCCGTTGGTGGGCACGTAGAGGCGGCCGTCGCGGGGGGCAGGGTAGATGACCCGCAGCCCAGCCACTGGGGAGACCACGTCAAAGCTGCAGGACAGGTTGTGCCTGGACACGCCATTGCCCACCTCTGCCCGGACCTCATAGCGCCCAGGCAGCCGCAGCCCAGGGTTGGGCCTCAGGCCCAGCAGCACGGTGAGCTGTTCCGTGGCTGCAAGCAGCCGCAGGGCACAGGCAGGGCA</t>
  </si>
  <si>
    <t>chr16:18397061-18397245</t>
  </si>
  <si>
    <t>TTGGGAAGGCCAGGAGTTTGAGACCAGGATGGACAGCATAGCAAGACCCCATCTCTACAAGGAAAAAAAGAATCAGCCAGGCATGGTGGTGTGGAGCTGTAGTTCCAACTACTCGGGGGGCTGAGGAGGAAGGATCGCTTGAGCCAGGGAGGTCGAGGCTGCAGTGAGCTATGATTGTGCCACTG</t>
  </si>
  <si>
    <t>ENST00000544578.1</t>
  </si>
  <si>
    <t>chr16:18402006-18402157</t>
  </si>
  <si>
    <t>CTGCAGTGCGGGCCCCGCCGCGGCTCCTCCTCCTCCTCCCCGCGCGGCGCAGGGCGGACGGGGCGAGGGGGGGCGGGGCGGGTGCAGGCTCCGCCCCCTTCGCCACAGCGCGACCGGGCCAGCGATGAGGGACTGGCATCCGGAGGCTTCAC</t>
  </si>
  <si>
    <t>ENST00000532415.5</t>
  </si>
  <si>
    <t>chr16:18402170-18402423</t>
  </si>
  <si>
    <t>AGGGTCGGCAGCAGGGCGGGGCCTCCGGAAGCTCCGCCCCACGCTTTCCCGGGGCGCATGCGACGTGGGGCGGAGCGTCTGGAAGCTCCGCCCGTCGCACTGTAGAGTCGGCCGAGGCGCACGAGGTATTTTTCACGCTCCGCCCCTCTGCAGGCTAAAGTGCGTGGGCGGGAAGCGGTGGGCAGGGTGCCATCTGGCTCCGCCCTTCTCCTGTGGTGTGGGCCAGGCGGCGGCTTCCTCCTCCTGCAGCAGCC</t>
  </si>
  <si>
    <t>ENST00000584616.1</t>
  </si>
  <si>
    <t>ENSG00000266291</t>
  </si>
  <si>
    <t>MIR3180-3</t>
  </si>
  <si>
    <t>chr16:18826345-18826521</t>
  </si>
  <si>
    <t>ENST00000561940.1</t>
  </si>
  <si>
    <t>ENSG00000157106</t>
  </si>
  <si>
    <t>SMG1</t>
  </si>
  <si>
    <t>chr16:18826521-18826697</t>
  </si>
  <si>
    <t>chr16:19653095-19653237</t>
  </si>
  <si>
    <t>AGGAAGACAGGTGATTTTCCCTTTATTCTCATCTGTCATTGACAGAGTGCTGCTTCTAGGATATTAACCCCCTGGCATTCTGGCCTGCTCCACACTTGAGCCAAGAGAAGGCACTCAGGTGGAAAGCCCAAGTGTTTGCTGCA</t>
  </si>
  <si>
    <t>ENST00000544275.1</t>
  </si>
  <si>
    <t>ENSG00000103544</t>
  </si>
  <si>
    <t>VPS35L</t>
  </si>
  <si>
    <t>chr16:19703566-19703642</t>
  </si>
  <si>
    <t>TTTTTTTTTTTTTGGAATGGGGTCTTGCTCTGTCACCCAGGCTGGAACACAGTGGTGCAATCATGGCTCACTGCAGC</t>
  </si>
  <si>
    <t>ENST00000566850.1</t>
  </si>
  <si>
    <t>chr16:22297155-22297313</t>
  </si>
  <si>
    <t>CGGTCTAAGGCGCTGGATTAAGGCTCCAGTCTCTTCGGGGGCGTGGGTTCGAATCCCACCGCTGCCAGGGTTGCTGTCTTTTTGTCCCCGCTGCATACACTCCTGGCTCAGTTTTGCGCGTGCCATCAGCGCCCCCTGCTGCAGGGCGGGGCTCACGGC</t>
  </si>
  <si>
    <t>ENST00000615879.4</t>
  </si>
  <si>
    <t>ENSG00000058600</t>
  </si>
  <si>
    <t>POLR3E</t>
  </si>
  <si>
    <t>chr16:22297313-22297471</t>
  </si>
  <si>
    <t>CCTGCATGAATGGCGCGGCGGAGGGGGCGGAGCCGCGTGCACCGGGGCGGGGCATTGTGGGTAAGAGGAAACGCTGGGGCCGGCCCGCTCCCCCCCACGTGTCCGCCGGAGTTTCTCCACCAGCAACATGGCCGCCGCCTGAGAGGAGAGCCGGGCCGC</t>
  </si>
  <si>
    <t>chr16:22297471-22297629</t>
  </si>
  <si>
    <t>CCGCCGTCTCTGCAGCCCGCGGGTAACTGGGCCGTTGCCGCCGTCCGCGCTCGGCCCCCGCGGAGAGGTGAGTCCCGTCTTGGCAGTGCCCGAGCTGGGGCTTGAGCCGGACCGCACTCACGACGTGGGCCTGGGCTAGATTCCCGAGTAGGCCAAGGA</t>
  </si>
  <si>
    <t>ENST00000564061.5</t>
  </si>
  <si>
    <t>chr16:24196715-24196908</t>
  </si>
  <si>
    <t>ACTGTGGGGCCAGGGACTCCACCTTTATGTAGCAGGGGCTAGAACTCAGTGCTGCAGGGTGCAGCAGGCCTGTGAGTTGATTGGCAGAACCTGTTGTAGCAGTGCAGTAGGTAGACCCTGTGTAGTAAGGACTGTAGTGAAGGGGTATATACAGTTAAGTATAGAATGTTCTGGTGAAGTTATTGTTCAGGGCA</t>
  </si>
  <si>
    <t>ENST00000612921.1</t>
  </si>
  <si>
    <t>ENSG00000274466</t>
  </si>
  <si>
    <t>MIR1273H</t>
  </si>
  <si>
    <t>chr16:25531459-25531702</t>
  </si>
  <si>
    <t>TGCTGCAGCTTAGGAGTTTGAGACAAACCTAGGCAACAAAGCAAGACCCTGTCTCTATATGAAAAATAAATGTAGATGAGTGTGGTAGTGTGTGCCTGTAGTCCTGGCTACTCAGGAGGCTGAGGTAGGAGGACGGCTTGAGCCCAGGAGGTCGAGGCTGCAGTGAGCCATGATTGTGCCACTGCACTCCAGCCTGGGTGACGGAGTGAGACCCTGCCTCAAAAAAAAAAAAAAAAAAAAAAAA</t>
  </si>
  <si>
    <t>ENST00000568036.2</t>
  </si>
  <si>
    <t>LINC02191</t>
  </si>
  <si>
    <t>chr16:26105618-26105778</t>
  </si>
  <si>
    <t>ACCTGCAGGACTCTTCTGCCCTCATCTCTGCCCACTCTCCCAATCTTCTTTCCAGTCACGCTAACCTCTCCCTGGTCCTTGGAAAAGCCAGACGGGCTTTCGCCCCAGAATGCTGCACCTGCTATTTCCCCAGGCTTCCCCCATGGGGCTTGCTTTCTTAC</t>
  </si>
  <si>
    <t>ENST00000581970.1</t>
  </si>
  <si>
    <t>ENSG00000265005</t>
  </si>
  <si>
    <t>MIR548W</t>
  </si>
  <si>
    <t>chr16:26105778-26105938</t>
  </si>
  <si>
    <t>CTTCTGCATCCCTGTTCAGATGTTACCTCTAACCTGGTCTTCTGATTAAAATCACTGCAGTGTGCACATATCGAATTGCCTCTGTTTCACTGTATATAGTCTGGGACTGTCACTCACTTAGATTCTAAACTAGGAAAATTAGATGTTTTCTACTAGGACTT</t>
  </si>
  <si>
    <t>chr16:26641146-26641297</t>
  </si>
  <si>
    <t>CTGCAGAACGTGTGTCCTTTTAGACCCATCTTGCATTCTTCTGTTGACACAGCCCCCACTCTGCCCACTGCACCCACTTTTCACTTCTGGCCTAGTGCCTGTGGACATCTGAGTTCTTACCCCCTTTGGATGGGTCCATCTTGGAGGTTAGG</t>
  </si>
  <si>
    <t>ENST00000702025.1</t>
  </si>
  <si>
    <t>LINC02195</t>
  </si>
  <si>
    <t>chr16:26829107-26829283</t>
  </si>
  <si>
    <t>GACTAAATGTGGGGAAATAACAACACATAATTAAAGGGTGGGCAAAAGAGAGAAAGTCAGTTAAACAGGCAGGAAAGGAAACAGAGACTGCTATCTTGGAATGTGGAAAGAATATCAAAACATAACCAGGGCCCAATTCTGCAGATAATTTAATTTAGATAATGTGGCCGGCCGGGT</t>
  </si>
  <si>
    <t>chr16:26829283-26829459</t>
  </si>
  <si>
    <t>TGGAGTGGCTCATGCCTGTAATCCCAGCACTTTGAAAGGTCAAGGTGGGTGGATCACCTGAGGTCAGGAGTTCAAGACCAGCCTGGCCATCATGGTGAAACCCCGTCTCTACTAAAAATACAAAAATTAGCCAGGCATGGTGGTGTGTACCTGTAATCCCAGCTACTTGGGAGACTG</t>
  </si>
  <si>
    <t>chr16:26829459-26829635</t>
  </si>
  <si>
    <t>GAGGCAGGAGAATCACTTGAACCCAGGAGGCAGAGGCTGCAGTGAGCTGAGATCACACCACTGCACTCTAGCCTGGGCCACAGAGTGAGACTGTGTTTCAAATAAATAAATAAATGAGATAATACCTCAAAATCATCCACTGAATTTCACAAGCAGGAAGCCACTGATGTCCTTGAA</t>
  </si>
  <si>
    <t>chr16:27099054-27099227</t>
  </si>
  <si>
    <t>CTGCAGGACTGGATAGTATGGTGGTCAGAAGCACCTCATGCTCATACAACTAAGGCTTACTGAGCACCTAGTCTATGCCAGACTTTGAGCCAGGTGCTGCAGCTACAGTGGTGAACAAGAGGTGCTTCCTGCTCTTGGAGTCTGGCATGTCTGGAAGAAAGTGCAGGATACTGT</t>
  </si>
  <si>
    <t>ENST00000505035.3</t>
  </si>
  <si>
    <t>ENSG00000234186</t>
  </si>
  <si>
    <t>C16orf82</t>
  </si>
  <si>
    <t>chr16:27340644-27340803</t>
  </si>
  <si>
    <t>CTCAGGAGGTCAAGGCTGCAGTGAACTGTGATCGCGCCACTCCACTCCAGCCTGCGTGAGAAAGTGAGACCCTGTCAAAAAAAAAGAGAAGGTGATGGGGAAAGAACACAGAACAGCATAAGAGGGGGTTGGGGAAGCTGGGTGGAGTGGGGGGGATTGC</t>
  </si>
  <si>
    <t>ENST00000628578.1</t>
  </si>
  <si>
    <t>ENSG00000077238</t>
  </si>
  <si>
    <t>IL4R</t>
  </si>
  <si>
    <t>chr16:27804616-27804871</t>
  </si>
  <si>
    <t>ACCAAGGAATGAAAGATGAAATCGTTCAGACTGTTGCCTTATCAAATGGGTCTGATGATTCTTTCACAAGGAGATGCTGCTTGAGGGGGCACTAGGCATCAGGGCAGGGGGCGGATGTGGGGGCTGAGATTGGGGGTAGGGAGAGGGCTGCAGAGACTGGGATTGGGGGTGGAGAGGAGGGCTGTGGAGGCTGAGATTGGGGGCGGGGGGAGGGCTGCATGTACTGGGATTGGGGACGGGAGAGGGCTGCAGGGAC</t>
  </si>
  <si>
    <t>ENST00000568622.1</t>
  </si>
  <si>
    <t>ENSG00000047578</t>
  </si>
  <si>
    <t>KATNIP</t>
  </si>
  <si>
    <t>chr16:27870633-27870888</t>
  </si>
  <si>
    <t>TTCCTGCAGGAGGTCCTGCCTCAAACCTCACACGCCCAGAATGCACCACTGTCCTCCTTCAATGCTCTTGCCCTCATGGGATGACTCCCCTGTTTCCCCATCATGGTCGCAGCCTGGCATCTGCATCCTCCATGACTCCCACCCTTGCCCTGCAGTTTGTGGACCATCAAGTCCTGCCAGTTCTGCTTCTCTGGAGCCCATCCACAGTCCTCCGTTCCCTCTGCCACCATCTCCTTGTGGCCAGACACCTGCAGTC</t>
  </si>
  <si>
    <t>ENST00000569166.1</t>
  </si>
  <si>
    <t>ENSG00000169181</t>
  </si>
  <si>
    <t>GSG1L</t>
  </si>
  <si>
    <t>chr16:28453596-28453890</t>
  </si>
  <si>
    <t>CAGCTACTCAAGAGGCTGAGGCAGGAGAACCACTTGAACCTGGGAGGTGGAGGTTGCAGTGACCCAAAATCATGCACTCTAGCCTGGGGTCTCGCTTTTGCCCAGGTTAGAGTGCAGTGGCACAATCATAGTGGCTCACTGCAGCCTCAAACTCCTGGGCTGAAGGGAATCCTCCCACGTCAGCCTCCCAAGTAGCTAGGACTATAGGCATGTGCCATCATGGCGAGTTAATTTTTTGTGTGTTTTTATTGTCTTGAGACAGAGTCTTGCTCTGTTGCTCAGGCTGGACTGCAGT</t>
  </si>
  <si>
    <t>ENST00000652214.1</t>
  </si>
  <si>
    <t>NPIPB7</t>
  </si>
  <si>
    <t>chr16:28661096-28661274</t>
  </si>
  <si>
    <t>GTAGGAGAATTGCTTGAACCCAGGAGGTGGAGGTTGCGGTGAGCCAAGATCATGCCACTGCAGTCCAGCCTGAGCAACAGAGCAAGACTCTGTCTCAAGACAATAAAAACACACAAAAAATTAACTCGCCATGATGGCACATGCCTATAGTCCTAGCTACTTGGGAGGCTGACGTGGGA</t>
  </si>
  <si>
    <t>ENST00000526428.1</t>
  </si>
  <si>
    <t>ENSG00000255524</t>
  </si>
  <si>
    <t>NPIPB8</t>
  </si>
  <si>
    <t>chr16:28661274-28661452</t>
  </si>
  <si>
    <t>AGGATTCCCTTCAGCCCAGGAGTTTGAGGCTGCAGTGAGCCACTATGATTGTGCCACTGCACTCTAACCTGGGCAAAAGCGAGACCCCAGGCTAGAGTGCATGATTTGGGGTCACTGCAACCTCCACCTCCCAGGTTCAAGTGGTTCTCCTGCCTCAGCCTCTTGAGTAGCTGGGACTA</t>
  </si>
  <si>
    <t>chr16:28679168-28679389</t>
  </si>
  <si>
    <t>ACCAGACTCAGGAGCCCAGCTGGCTTCACCCAGTGGATCCCGCACCGGGGCTGCAGGTGGAGCTACCTGCCAGTCCCGCGCTGTCTACCTGCACTCCTCAGCCCTTGGGTGGTCGATGGGACTGGGCGCCGAGGAGCGGGGGACAGTGCTCCTGGGGAGACTCCGGCCTCACAGGAGCCCATGGAGGGGGTGGGAGGCTCAGGCATGGCGGGCTGCAGGTCC</t>
  </si>
  <si>
    <t>ENST00000566501.5</t>
  </si>
  <si>
    <t>ENSG00000184110</t>
  </si>
  <si>
    <t>EIF3C</t>
  </si>
  <si>
    <t>chr16:28793389-28793542</t>
  </si>
  <si>
    <t>GGCTGCAGGTGGAGCTACCTGCCAGTCCCGCGCTGTCTACCTGCACTCCTCAGCCCTTGGGTGGTCGATGGGACTGGGCGCCGAGGAGCGGGGGACAGTGCTCCTGGGGAGACTCCGGCCTCACAGGAGCCCATGGAGGGGGTGGGAGGCTCAG</t>
  </si>
  <si>
    <t>ENST00000336783.9</t>
  </si>
  <si>
    <t>ENSG00000168488</t>
  </si>
  <si>
    <t>ATXN2L</t>
  </si>
  <si>
    <t>chr16:28793542-28793695</t>
  </si>
  <si>
    <t>GGCATGGCGGGCTGCAGGTCCGGAGCCCTGCCCGGCGGGAGGGCAGCTAAGACCCCGTGAGAAATCGAGAGCAGCGCCCGTGGGCTGGCATTGCTGGGGGACCCAGTACACCGTCCGCAGCTGCTGGCCCGGGTACTAAGCCCCTCATTGCCCG</t>
  </si>
  <si>
    <t>chr16:28951735-28951903</t>
  </si>
  <si>
    <t>CAAATGAAGCCAGGGAGCTGCAGTATTGGGGGTTGGGGTCCATGCGGGTTCAGAGAGGACTGGGCGGCTCCAGAGGCTGGGGTCCCCCGATGGTCGTGTGAGCAATGGGCTGAGAGTCCCTAAGAGTCAGGGGTAGAGGGGCGGCTAGTAACCTAGTTAAAAAGGGCAA</t>
  </si>
  <si>
    <t>ENST00000562977.1</t>
  </si>
  <si>
    <t>ENSG00000176953</t>
  </si>
  <si>
    <t>NFATC2IP</t>
  </si>
  <si>
    <t>chr16:29175783-29175937</t>
  </si>
  <si>
    <t>CCCTGCACCTCCAGAAGGGACCAGCCCTGCCGACACCTTGATTTCAGCTCCATGAGAGCCGGTTGGGCTTCTGACCACCAGAGCTGTGGGAGAATGCATTCATGTTGTTTCAGCCATAAGTCTGTGGGCCATTTGTGACTGCAGCCGCAGGAGGC</t>
  </si>
  <si>
    <t>ENST00000702506.1</t>
  </si>
  <si>
    <t>LOC107984832</t>
  </si>
  <si>
    <t>chr16:29175937-29176091</t>
  </si>
  <si>
    <t>CTACGCAGACAGGCTCATGTGTGCAGATCTGAGCTGAGCTCGAGATGCCTGATGCAGACGATAGGAAATAGTCCACAGCGGCCAGGATCTCAACAGGCTTCCAGGGGAACAACACAGCGATGTCCAAGGGTGCATCCAGGGTGAAACTGCAGGGC</t>
  </si>
  <si>
    <t>chr16:29480845-29481141</t>
  </si>
  <si>
    <t>CAGCTACTCAAGAGGCTGAGGCAGGAGAATCACTTGAACCTGGGAGGTGGAGGTTGCAGTGACCCAAAATCATGCACTCTAGCCTGGGGTCTCGCTTTTGCCCAGGTTAGAGTGCAGTGGCACAATCATAGTGGCTCACTGCAGCCTCAAACTCCTGGGCTGAAGGGAATCCTCCCACGTCAGCCTCCCAAGTAGCTAGGACTATAGGCATGTGCCATCATGGCGAGTTAATTTTTTGTGTGTTTTTATTGTCTTGAGACAGAGTCTTGCTCTGTTGCTCAGGCTGGACTGCAGTGG</t>
  </si>
  <si>
    <t>ENST00000546408.1</t>
  </si>
  <si>
    <t>LOC101928556</t>
  </si>
  <si>
    <t>chr16:29876949-29877114</t>
  </si>
  <si>
    <t>CTCTGCAGGGGAGGGAAGGCGAGTTTGGAGGCTGCGTTTTAACTGCGGGCTCCCTTCCAGCCTCGGAGGCTTTGCTCTGTGCCCCCTCCCGGGATCTGTCTCTCTCTCTCTCTCTTAGAGACAGGGTTTCCTGTCGCCCAGGCTGGAGTACAGTGGTACAAGCATA</t>
  </si>
  <si>
    <t>ENST00000568407.2</t>
  </si>
  <si>
    <t>ENSG00000174938</t>
  </si>
  <si>
    <t>SEZ6L2</t>
  </si>
  <si>
    <t>chr16:29877114-29877279</t>
  </si>
  <si>
    <t>AGCTCACTGCAGCCTCAACCTCCTGGCTTCAAACGATCCTCCCGCCTCGGCCTCCCAAGGCCCCGGGATAACAGGCGTGAGCCACCACGACCGGCCACCTCCCGGGATCTCTGGCCTGCCCGACCCCTGCCCATCCCGGGACTCTATCCCTCAGTACCTTTGAAGT</t>
  </si>
  <si>
    <t>chr16:30045269-30045323</t>
  </si>
  <si>
    <t>TGTGTGTGGTGTGTGTGTGGTGGGGTGTGTGTGGGGTGGGTGTATGGGGTGTGTG</t>
  </si>
  <si>
    <t>ENST00000571269.1</t>
  </si>
  <si>
    <t>ENSG00000149926</t>
  </si>
  <si>
    <t>TLCD3B</t>
  </si>
  <si>
    <t>chr16:30505672-30505970</t>
  </si>
  <si>
    <t>AAGAGTTCAAGACCAGCTATGGGAAACATAGCAAGACCCTGTCACTAAAAAAAAATTTAAAAATTAGCTGGGCACGGTGGCTCATGCCTGTATTCCCAGCTACTTGGGAGATTGAGGCAGAGGATGGCTTGAGCCAGGAGTTTGAGGCTGCAGTAAGCACCACTGCACCCCAGCCTGGGTGACAGAGCAAGACTCTATCTCTAAAAAATAAAAAGCAAATAAAATAAAAAGCAAATCCCTCATGGAACTCCTATCAGTCATCAGTAAATGAGATTGCAAGAATTGTAAAACTGAAAGTC</t>
  </si>
  <si>
    <t>ENST00000679323.1</t>
  </si>
  <si>
    <t>ENSG00000005844</t>
  </si>
  <si>
    <t>ITGAL</t>
  </si>
  <si>
    <t>chr16:30506052-30506181</t>
  </si>
  <si>
    <t>GAGCTCGAGGCCAGCCTGGCCAACATGGTGAAACCCTGTCTCTACTGAAAATACAAAACTTAGCCAGGCATGGTGGCACGTGCCTGTAATCCCAGCTATTTGGGAGGCTGAGGCAGGAGAATTGCTTGAA</t>
  </si>
  <si>
    <t>chr16:30506197-30506278</t>
  </si>
  <si>
    <t>TTGCAGTAAGCCGAGACTGTGCCATTGCACTCCAGTCTGGGCTACAGAGTGAGATTCTGTCTCAATAAAAAAAAAAAAAAAA</t>
  </si>
  <si>
    <t>chr16:30758606-30758853</t>
  </si>
  <si>
    <t>AGTGCAGTGGCCAGATCTTGGCTCACTGCAGTCTCCACCTCCTGGGTTCATGCAGTTCTCCTGCCTCAGCCTCCTGAGTAGCTGGGACTACAAGCGCGCACCACCATGCCTGGCTATTTTTTGTATTTTAGTAGATAGGGGGTTTCACGGTGTTGCCCAGGCTGGTCGCGAACTCCTGAGCTCAGGCAATCCGCCTGCCTCAGATTGTGCTGGGATTACAGGTGTGAGCCACCACGCCTGGCCTGCAG</t>
  </si>
  <si>
    <t>ENST00000535476.6</t>
  </si>
  <si>
    <t>ENSG00000196118</t>
  </si>
  <si>
    <t>CCDC189</t>
  </si>
  <si>
    <t>chr16:30992902-30993052</t>
  </si>
  <si>
    <t>CTGCAGCAGAAAGAGGAGTGAGACAGGCAGACAGTGAGAGAGATCGACACACGGACAGATGCAGGGACAGACAGGGCAGAGGGTGGCAGGGAGAAGAGGGGAGAGAAAACAGAAACAGGAAGAGGTCAGAGCCAGAGATAAGGCCTCCCGC</t>
  </si>
  <si>
    <t>ENST00000566211.1</t>
  </si>
  <si>
    <t>ENSG00000099365</t>
  </si>
  <si>
    <t>STX1B</t>
  </si>
  <si>
    <t>chr16:30993093-30993355</t>
  </si>
  <si>
    <t>CTCCCCCGCCTACCCCCAGGCCGCCTGCCCCGCTCACCCTCCGGGCCTTGCTCTGATATTTCACTGCTTTCTTGGTGTCAGACACAGCTCGCTCCACGTAGTCCACAGAATGTTCCACGTTGTACTCGATGCGGTCAATCATCTCTCCCTGCAGACAGAGGAGACATGCACAGGGAGGGATGGGGGCTGGGCTGGAAGAGGGGACCTCAGGCCCAGGGAGGCTCCCAGAGTGGCATGGGTGGCAGAGCCAGTACCTGGCTCTC</t>
  </si>
  <si>
    <t>chr16:31082331-31082630</t>
  </si>
  <si>
    <t>TATTCAGCCCCTTTTCCCTCTGCTGCCAACGGCCTTTTTAGGATCCAACCAAACCACCCTTTCTACCTGCGCACCCTGCCACCCTCTGCACACCTTTAACTGGAGGACTGAGTCACAGATAATTGTTTCCTTGAAGTCCAGGCCCAGCTGCAGCAACAACAGTCATTAGCCCGTGTCACATCCCTGATCAGAGGGCATCTCCGTGGGGAATCGCCTCCACCCAGCACTGCTGGAAGCCGCAGCTGCCAGGGAGTGGGGCGGCCGGTTCCCTCAGCAGGACCTGGGCTGGCCTCTCCACCT</t>
  </si>
  <si>
    <t>ENST00000492427.2</t>
  </si>
  <si>
    <t>ENSG00000151006</t>
  </si>
  <si>
    <t>PRSS53</t>
  </si>
  <si>
    <t>chr16:31082747-31082904</t>
  </si>
  <si>
    <t>CTGAAGGAATGGCTTTAAGGATAGAAGATTTCTCATGACCTCAAGGGATATGAGGGAGGAGCCAGTTTGCCAGGGCTGGGAAAATAATTAGGAGGCCTAGAATCCCTGTTCTCATCTGGGCCTCCGGGGCCAGGGGCAGGGGAATGGCCTGCAGGGCT</t>
  </si>
  <si>
    <t>chr16:31214785-31214992</t>
  </si>
  <si>
    <t>TGTGCCTGCAGCTGTTCGACGCGCCCGTGACAGCCGAGTGCGGCCACAGTTTCTGCCGCGCCTGCCTAGGCCGCGTGGCCGGGGAGCCGGCGGCGGATGGCACCGTTCTCTGCCCCTGCTGCCAGGCCCCCACGCGGCCGCAGGCACTCAGCACCAACCTGCAGCTGGCGCGCCTGGTGGAGGGGCTGGCCCAGGTGCCGCAGGGCCA</t>
  </si>
  <si>
    <t>ENST00000322122.8</t>
  </si>
  <si>
    <t>ENSG00000177238</t>
  </si>
  <si>
    <t>TRIM72</t>
  </si>
  <si>
    <t>chr16:31216939-31217110</t>
  </si>
  <si>
    <t>CACCGTCCCCAGCTTCATCTTGAACTTCTTGAGCTCCTCCGGTGTCAGGTTCTCCAGCACCTTCAGGATGGCCTCGCGCTTCGTTCCCATGGCTCAGCCCTGCGCCTCTGAGCCTCCGAGGGCCTGGAGCCATCAGGTCCTACCTTTCCTGCAGCAGGTGGAGCTGCCGCCC</t>
  </si>
  <si>
    <t>ENST00000302964.4</t>
  </si>
  <si>
    <t>ENSG00000169900</t>
  </si>
  <si>
    <t>PYDC1</t>
  </si>
  <si>
    <t>chr16:31488559-31488700</t>
  </si>
  <si>
    <t>GCGCAGCTGCAGCCGCCCTGGACCCCCAGTGGCCCCAGCCTCACGGCTGCCGTCGGCCCGCAGGTCTGCGCGGACTCATGCTGGCGGTCATGCTGGCCGCGCTCATGTCCTCGCTGGCCTCCATCTTCAACAGCAGCAGCAC</t>
  </si>
  <si>
    <t>ENST00000568891.1</t>
  </si>
  <si>
    <t>ENSG00000140675</t>
  </si>
  <si>
    <t>SLC5A2</t>
  </si>
  <si>
    <t>chr16:31488700-31488841</t>
  </si>
  <si>
    <t>CGCTCTTCACCATGGACATCTACACGCGCCTGCGGCCACGCGCCGGCGACCGCGAGCTGCTGCTGGTGGGACGGTGCGGCCTGGGCTCCCCTCCTCCCCAACGGATCAGCCCGGGGCGGGGGCTTGCGCACCTGCAGGGGAG</t>
  </si>
  <si>
    <t>chr16:31938976-31939265</t>
  </si>
  <si>
    <t>GGGAAGTTTAGAGAAAAAAGAATAAAAAGAAACAAACAAAGCCTCCAAGAAATATGGGACTATGTGAAAAGACCAAATCTACATCTGATTGGTGTACCTGAAAGTGACGGGGAGAATGGAACCAAGTTGGAAAACACTCTGCAGGACATTATCCAGGAGAACTTCCCCAATCTAGCAAGGCAGGCCAACATCCAGATTCAGGAAATACAGAGAATGCCACAAAGATACTCCTCAAGAAAAGCAACTCCAAGACACATAATTGTCAGATTCACCAAAGTTGAAATGAAGGA</t>
  </si>
  <si>
    <t>ENST00000562971.1</t>
  </si>
  <si>
    <t>ENSG00000185947</t>
  </si>
  <si>
    <t>ZNF267</t>
  </si>
  <si>
    <t>chr16:32199821-32199972</t>
  </si>
  <si>
    <t>CTGCAGCTTCAAGCCAATGCTAGCCAAGCCCAGCCTAGATCAGCTGAACTGCGTCTGACCAGAGGTGCATGAACAAGGAAGGCAACGCGGTGGACCTGGGCCAGATGAGCAGCTTCTACATTGGCCTGTGTTCCCGCCTCCACTGCAACATT</t>
  </si>
  <si>
    <t>ENST00000568097.1</t>
  </si>
  <si>
    <t>HERC2P4</t>
  </si>
  <si>
    <t>chr16:32259907-32260206</t>
  </si>
  <si>
    <t>CTGCTCAGCTCTTCTCACTTTCCCAGGACAAGCCTGGCTTCACAGACACATCTAGATCCAGCGCTTTTCTCTTCGTGGTGTTCAAAGAAAGAGTATTATTTTTTCTCTAACTTGACCTATAACCTACTTATTTTGAAGATATCCAGGCTGCAGGAGATCTCTACCCATCTACCCAGAAGGCATCAGCCCTTGCTTCAGTACCTTCTCATTCCACTCTGTCACTAAATGTTTATGACCTCAAGAAAATTTGAAGAAGCATAAGCAAGTGCAATTCCATTGGTACCAGGGCTGTAAGGGTGG</t>
  </si>
  <si>
    <t>ENST00000567978.1</t>
  </si>
  <si>
    <t>ENSG00000205456</t>
  </si>
  <si>
    <t>TP53TG3D</t>
  </si>
  <si>
    <t>chr16:32669246-32669544</t>
  </si>
  <si>
    <t>CCGCCCTTACAGCCCTGGTACCAATGGAATTGCACTTGCTTATGCTTCTTCAAATTTTCTTGAGGTCATAAACATTTAGTGACAGAGTGGAATGAGAAGGTACTGAAGCAAGGGCTGATGCCTTCTGGGTAGATGGGTAGAGATCTCCTGCAGCCTGGACATCTTCAAAATAAGTAGGTTATAGGTCAATTTAGAGAAAAAAATAATACTCTTTCTTTGAACACCACAAAGAGAAAAGCGCTGGATCTAGATGTGTCTGTGAAGCCAGGCTTGTCCTGGGAAAGTGAGAAGAGCTGAGC</t>
  </si>
  <si>
    <t>ENST00000562021.1</t>
  </si>
  <si>
    <t>ENSG00000183632</t>
  </si>
  <si>
    <t>TP53TG3</t>
  </si>
  <si>
    <t>chr16:32729466-32729617</t>
  </si>
  <si>
    <t>AAATGTTGCAGTGGAGGCGGGAACACAGGCCAATGTAGAAGCTGCTCATCTGGCCCAGGTCCACCGCGTTGCCTTCCTTGTTCATGCACCTCTGGTCAGACGCAGTTCAGCTGATCTAGGCTGGGCTTGGCTAGCATTGGCTTGAAGCTGCA</t>
  </si>
  <si>
    <t>ENST00000398682.5</t>
  </si>
  <si>
    <t>chr16:33140790-33140941</t>
  </si>
  <si>
    <t>ENST00000561509.3</t>
  </si>
  <si>
    <t>ENSG00000205457</t>
  </si>
  <si>
    <t>TP53TG3C</t>
  </si>
  <si>
    <t>chr16:33912963-33913154</t>
  </si>
  <si>
    <t>CTGCAGTTCCTGACACCTCAGCTGACTTCAGACCTTGGGCTTCCAGGGGCTGCTCCAGGAGCACAGGGCCAGACACCCACTCTTCCCTGCTGCTGCCCCCAAAACACACCCTCCTGGGAGGTTCCGGGGCTCCCTGGTGCCCTGGAGAGCTAAGCTTTCCCAAGGCCTCACCAGGATCCCGGACGCTGCAGG</t>
  </si>
  <si>
    <t>ENST00000561990.3</t>
  </si>
  <si>
    <t>LOC105369183</t>
  </si>
  <si>
    <t>chr16:33994638-33994789</t>
  </si>
  <si>
    <t>CTGCAGCAGCCCCCTAGGCACCTGCATGTAACTACTTCATTCTTGGTTCTCTGCGTGGCTGCCATCCATTTATATGGCTGCCCTACCAGGCTATGAAGGTCTTTAGGCTGGGCACTGTGCCTTCATCTCTGCACTCCCATACCTGGCACACT</t>
  </si>
  <si>
    <t>ENST00000561642.1</t>
  </si>
  <si>
    <t>chr16:34217933-34218093</t>
  </si>
  <si>
    <t>GAGTTTCCTGTTTTTCTATTCTGTTTTTTCCCCATCTTTGTGGTTTCATCTACTTTTGGTCTTTGATGATGGTGATGTACAGATAGGTTTTTGGTGTGGATGACCTTTCTGTTTGTTAGTTTTCCTTCTAACAGACAGGACCCTCAGCTGCAGGTCTGTTG</t>
  </si>
  <si>
    <t>ENST00000539813.1</t>
  </si>
  <si>
    <t>ENSG00000256642</t>
  </si>
  <si>
    <t>LINC00273</t>
  </si>
  <si>
    <t>chr16:34218093-34218253</t>
  </si>
  <si>
    <t>GGAATACTCTGCCATGTGAGGTGTCAGTGTGCCCCTGCTGGGGGGTGTCTCCCAGTTAGGTTGCTCGGGGGTCAGGGGTCAGGGACCCACTTGAGGAGGCAGTCTGCCCATTCTCAGATCTCCAGCTGCATGCTGGGGGAACCACTGCTCTCTTCAAATCT</t>
  </si>
  <si>
    <t>chr16:34218253-34218413</t>
  </si>
  <si>
    <t>TGTCAGACAGGGACATTTAAGTCTGCAGAGGTTACTGCTGTCTTTTTGTTTGTCTGTGCCCTGCCCCCAGAGGTGGAGCCTACAGAGGGAGGCAGGACTCCTTGAGCTGTGGTGGGCTCCACCCATTTCGAGCTTCCAGGCTGCTTTGTTTACCTAAGCAA</t>
  </si>
  <si>
    <t>chr16:35051884-35052072</t>
  </si>
  <si>
    <t>TGAAGATCTGTTTTTATAGGAACCTTGAGATATGAAGTTAAATAGCCACAGATTCCTGTGCCCTGGCCCCTCCCCATTGGGAGTGTTGCATGTGTTTGGAAATTAACCTGATGAGTTAGAAGCTCCAACGTTCGCCTCCTGCAGTGTGAGAAGCATTTCTGGGGCATCTCCCCATGCCCACCACACTCA</t>
  </si>
  <si>
    <t>ENST00000407030.4</t>
  </si>
  <si>
    <t>CCNYL3</t>
  </si>
  <si>
    <t>chr16:35052072-35052260</t>
  </si>
  <si>
    <t>ACAAAGCTCCATGGGTACTCAGACATCCGCAGCAGCATGCTGGGGTCTGGAGTTGCCCATGAGAGTGCAAGGAGTCTTGTGGAGTCATGGGGTTCCTCCCAGATGCACCAACATGACACTGAAACGCAGCTTCACCAGGGCTCCCTTCCAATCTGACCTCATGACTGCTGTGAAGGGAAGGGACCTGCA</t>
  </si>
  <si>
    <t>chr16:35613567-35613728</t>
  </si>
  <si>
    <t>GAGTTTCCAGTTTTTCTGTTCTGTTTTTTCCCCATCTTTGTGGTTTTATCTACTTTTGGTCTTTGATGATGGTGATGTACAGATGGGTTTTCGGTGTAGATGTCCTTTCTGGTTGTTAGTTTTCCTTCTAACAGACAGGACCCTCAGCTGCAGGTCTGTTGG</t>
  </si>
  <si>
    <t>ENST00000662587.1</t>
  </si>
  <si>
    <t>TP53TG3HP</t>
  </si>
  <si>
    <t>chr16:35613728-35613889</t>
  </si>
  <si>
    <t>chr16:35613889-35614050</t>
  </si>
  <si>
    <t>TCAGACAGGGACACTTAAGTCTGCAGAGGTTACTGTTGTCTTTTTGTTTGTCTGTGCCCTGCCCCCAGAGGTGGAGCCTACAGAGGCAGGCAGGCCTCCTTGAGCTGTGGTGGGCTCCACCCAGTTCGAGCTTCCCTGCTGCTTTGTTTACCTAAGGAAGCC</t>
  </si>
  <si>
    <t>chr16:48411320-48411511</t>
  </si>
  <si>
    <t>GGCTGCAGTGAGCCAAGATTGCACCACTGTACTCCAGCCTGGGCAACAGAGTGAGACTCTGTGTAAAAACAACAACAACAAAAATTCTGAGAGGTGAGGGGACAAAAAGGGAGATGAAAATCAGATCCCAGAAGTACAAGCACATGCAGATGTGGAAGCGTGACAGTGCCGATACGAATCCCTGTGGAGAGT</t>
  </si>
  <si>
    <t>ENST00000567973.1</t>
  </si>
  <si>
    <t>ENSG00000196470</t>
  </si>
  <si>
    <t>SIAH1</t>
  </si>
  <si>
    <t>chr16:48411511-48411702</t>
  </si>
  <si>
    <t>TGCCCGTGGATGCATATGGGGAATAATAAGAGGTGAGTTCAGGGACAGTCCTGCAGACCATGCTACAGAGCTCCTGTTTTATCTTATGGGTGGGGAGCCATTCAAGAGTGTAAGCAGACAAGCAGGTTTGTGTCTGGGCAAGAGCATTCTGGATGCTAAATCCACAAGGGGTTGGAGAGGGGCACCATCAGC</t>
  </si>
  <si>
    <t>chr16:48541835-48542124</t>
  </si>
  <si>
    <t>AACACAGGGAAAATAAATACAGGGGCTCTGGGATCCCCCCACAGAAGCTACTAATGCTATTTATTGGCTTGGGTCACTTTTGAGAATAGAAAACCATTTTTTGGCAAAGCTGTACAAACTCCACATCAGGGCGTCTCCTGCAGTTGGGGACACAAGATGGCCACAGTGACCGGGCTCTTCATTAAACTTCCTCATAACCCGCTACGGTGTTCAGAAGCTAAGACGTGACTTCCAGAGCCAGGCCAGGCATGTGGAGGCCCCTGACTGTGGGCGTGTCAAGCCCTGGCTGG</t>
  </si>
  <si>
    <t>ENST00000569027.1</t>
  </si>
  <si>
    <t>ENSG00000102921</t>
  </si>
  <si>
    <t>N4BP1</t>
  </si>
  <si>
    <t>chr16:48542232-48542530</t>
  </si>
  <si>
    <t>AGGAGGGTGGGACTCCATGGGCTCCACGATGTCTTCTAGCCCTGGTATTCTGTGAGACTAACTTCGCCCTGGTCATTCACCATGGCTAGGCACCAAGTGCCATCTAGTGGCACCGCGGGTCCACTTTCACAACACTCCAACCAAAGACTGCAGAACAAACCAACTCTTACCCACTTTAACTCCGGGGGTGAGGGCAGAGGAGGCTGGAAGGGTGAGCACACTTCATGGTAGTGATGGGACATACTCATCTCAAGAAAATATACTTTAAGACGTCTTGCTTTCCTTAAGAAAGCAACACT</t>
  </si>
  <si>
    <t>chr16:48773698-48773862</t>
  </si>
  <si>
    <t>TCTTTGTGGTTTTATCTACTTTTGGTCTTTGATGATGGTGATGTACAGATGGGTTTTTGGTGTGGATGTCCTTTCTGTTTGTTAGTTTTCCTTCTAACAGACAGGACCCTCAGCTGCAGGTCTGTTGGAATACCCTGCCGTGTGAGGTGTCAGTGTGCCCCTGCT</t>
  </si>
  <si>
    <t>ENST00000702391.1</t>
  </si>
  <si>
    <t>LOC105371240</t>
  </si>
  <si>
    <t>chr16:48773862-48774026</t>
  </si>
  <si>
    <t>TGGGGGGTGCCTCCCAGTTAGGCTGCTCGGGGGTCAGGGGTCAGGGACCCACTTGAGGAGGCAGTCTGCCCATTCTCAGATCTCCAGCTGCGTGCTGGGAGAACCACTGCTCTCTTCAAAGCTGTCAGACAGGGACATTTAAGTCTGCAGAGGTTACTGCTGTCT</t>
  </si>
  <si>
    <t>chr16:48962904-48963121</t>
  </si>
  <si>
    <t>CTGCAGTTCCAGTTCCAACTACTTGAGAGGCTGAAGTGAGAGGATTGCTTGAGCCCAGGCGTTCGAGGCTGCAGTGAGCTATGATCATACCACTGTACTCCAGCCTGGGTGACAGAACAAGACCCAGGGAGGAAGGAAGGAGGGAGGGAGGGAGGAAAAGAGGGAGGAAGGAAGGAAGGAAGGTAGGAAGGAAGAAAAGAAGGAAGGAAGGAAGGGTG</t>
  </si>
  <si>
    <t>ENST00000659681.1</t>
  </si>
  <si>
    <t>LOC105371241</t>
  </si>
  <si>
    <t>chr16:51254144-51254298</t>
  </si>
  <si>
    <t>TCTGTTGGAGTTTGCCAGAGGCCCACTCCAGACCCTGTTTGCATGGGTATCAGCAGTGGAGACTGCAGAACAGCGGATATTGGTGAACAGTAAATGTTGCTGCCTGATCACTCCCCTGGAAGTTTTGTCTCAGAGGAGTACCCAGCCGTTGAGGT</t>
  </si>
  <si>
    <t>ENST00000644192.1</t>
  </si>
  <si>
    <t>LOC105371256</t>
  </si>
  <si>
    <t>chr16:51254298-51254452</t>
  </si>
  <si>
    <t>TGTTAGTTTGCCCCTACTGGGGGGTGCCTCCCAGTTAGGCTACTCAGGTGTTGGGGATGCACTTGAGGAGGCAGTCTGTCCATTCTCAGATCTGAAGCTGTGTGCTGGGAGAACCACTACTCTCTTCAAAGCTGTCTGACAGGGACATTTAAGTC</t>
  </si>
  <si>
    <t>chr16:51254452-51254606</t>
  </si>
  <si>
    <t>CTGCAGAAGTTTCTGCTGCCTTTTGTTTGGCTATGCCCTGCCCCCAAGAGGTGGAGTCTACAGAGGCAGGCAGGCCTCCTTGAGCTGCATGGGGCTCCACACAGATCAAGCTTCCTGGCTGCTTTGTTTACCTACCTAAGCCTCAGCAATGTCAG</t>
  </si>
  <si>
    <t>chr16:52030693-52030761</t>
  </si>
  <si>
    <t>GTTTTTTGAGACAGGGTCTCACTCTCTTGCCCAGGCTGGAGTGCAGTGGTGCCATCACAGCTTACTGCA</t>
  </si>
  <si>
    <t>ENST00000566314.5</t>
  </si>
  <si>
    <t>C16orf97</t>
  </si>
  <si>
    <t>chr16:53042506-53042648</t>
  </si>
  <si>
    <t>CCTCCTCTCCCTCCTCCCTTTCTTCATCTTTCCTCCCTTCCCTCCCTCCCTTCTCCCACTTCCCTCTCCGTCTCTTCCTCCCTCCCCGTCCCCCACCACCAGAGTAAAAATAAAAAGTCCCTCAATGCATCACCCAACCTGCA</t>
  </si>
  <si>
    <t>ENST00000562178.1</t>
  </si>
  <si>
    <t>ENSG00000277639</t>
  </si>
  <si>
    <t>LOC105371267</t>
  </si>
  <si>
    <t>chr16:53359708-53359859</t>
  </si>
  <si>
    <t>ACCTTACAGGCTCCCTACTTGTTGGGGGAAATAAGAACCAAACTGGGGGAACTGACGGGTACAGTGGCCCAGGTGTAGGGGCAGGACCACAGGCAGTTCAGTGCCTACTGAGTCAGGTGGTAAGGGTCTGGAGAGTGGTCATGGCTGCTGCA</t>
  </si>
  <si>
    <t>ENST00000702148.1</t>
  </si>
  <si>
    <t>ENSG00000260078</t>
  </si>
  <si>
    <t>LOC643802</t>
  </si>
  <si>
    <t>chr16:54142453-54142753</t>
  </si>
  <si>
    <t>GTTTATATTGATCCTAGAAAAATGGCCAGATCTGAGGAAGAACATTCTAGGCAGAGACTTGGGGGTGGCAAAAGAATCGGCGTGTTAGGGGAAGAGAAAGGAGGCCTGGGTGGTAGAGACTAGTGAGCGTGGCGGGGAGAAGTGCAAGCTGCAGAGACGAGTTGTGCAGAAGAGCTTGGTCAATGGAGGCCGTGCACAGGGCGAGGGGCTATTTTTCTCTTAACAACTATGGGGAGTCTTGGGGGCTTAAGCTGGGGAGTAGCATCATCAGATTTTCCCTGTTTGAAACCCAGTCCAGCTG</t>
  </si>
  <si>
    <t>ENST00000636091.1</t>
  </si>
  <si>
    <t>ENSG00000140718</t>
  </si>
  <si>
    <t>FTO</t>
  </si>
  <si>
    <t>chr16:54289347-54289498</t>
  </si>
  <si>
    <t>CTGCAGGCCCTCTCAATGCAGCCCAGGGAGCGGGGAGTGTTCGGAGAGGGTGTCTGTCCATCGCACACGCTTGGCGCGCGTGCGCCGGATGCGCACCGGGAACGGCTGCCCGACGTGTGCCCAGGGCCCGCGGCCCGCCAGGTTCTGGGGGC</t>
  </si>
  <si>
    <t>ENST00000329734.4</t>
  </si>
  <si>
    <t>ENSG00000177508</t>
  </si>
  <si>
    <t>IRX3</t>
  </si>
  <si>
    <t>chr16:54289550-54289701</t>
  </si>
  <si>
    <t>TCCTCGCCCAGCCTCACGGTGCTCACACGTCCCCGTCGAGGGGAGCCGCGGCAGCCCTCGGACTCCCAGCCCCGGCTCATCTTCTATCCTTCCCTCCCAGGCCCTAAGTCCCCGGGCTGCGGTGCGGGCCGGCGATCTCTGAGCTTCCTGCA</t>
  </si>
  <si>
    <t>chr16:54661028-54661175</t>
  </si>
  <si>
    <t>GATCATGGTTCACTGCAGCCTTGACATCCTGGGTTCAAGTGATCCTCCCGCCTCAGCCTCCCAAGTAGCTGGGACCACAGGCATGCACCACCTCACCCAGCTAATTTGTAAAATGTTGTTTGTAGGGATGGGGTCTTGCCATGTTGCC</t>
  </si>
  <si>
    <t>ENST00000637822.1</t>
  </si>
  <si>
    <t>LINC02183</t>
  </si>
  <si>
    <t>chr16:54661175-54661322</t>
  </si>
  <si>
    <t>CCAGGCTGGCCTTGAACTGGGCTCAAGAGATCCTCCTGCTGCAGCCTCCCAAAGTGCTGGGATTACAGCCAAGTTTGAGGACAAGCGCTCTTATCAATATCATGCATCCTCAGGTGGTATCTTCTCAGGATTTATTAGCAAGTTTGTG</t>
  </si>
  <si>
    <t>chr16:55651179-55651477</t>
  </si>
  <si>
    <t>GAACTAGAAGGAAGAAGATGCCATCACCTTGGTAGGGAGACTGTGGGGAAGCAGGTGTGGTGTGGGTCAGGAAGGGGAGGCCAAGGATCTTACTTTGGACATAGTGACTTCCAGGTGCCTTTGATTATCCAGGTAGTGATGTCCAGTCTGCAGTTTGATAAAGGCACATGAAGTTCAGGGGAGCAGCCCAGGGAGAGGATGTGAATGTGAAGTCAGCAGGCAACAGATGCTCTTTAATGCCAGTGCCTGAATATGGTCAGCTGGGCTAGGAATTAAGAGAAAAATCTAAGGACTGAGCC</t>
  </si>
  <si>
    <t>ENST00000568943.6</t>
  </si>
  <si>
    <t>ENSG00000103546</t>
  </si>
  <si>
    <t>SLC6A2</t>
  </si>
  <si>
    <t>chr16:55651481-55651633</t>
  </si>
  <si>
    <t>CCGCACAGATCGGAAGTCTCAGGTATCCCAAGGGCACTTTAGTGGGTGGTGTCCTGAAGGAGGCGGATTTCAGTTCATGGAGGTCTTATGCTATTCGTAAATCCAGCACAACTTATGCCAATGATGAATGAATTCAGGGCAGGTCAGCTGCAG</t>
  </si>
  <si>
    <t>chr16:56102213-56102355</t>
  </si>
  <si>
    <t>CTGCAGGAAATTACTGACGCCAGCCAGCTGCTCCAGGCCCCTGTCAGGCTGTTTCTCCTCCTCTCCTATCTCTCAGGGGATAGCCGTCCTGCTATGGCTTGTCAGCTCTGGAAGACAAAGAGGGTAAAACTCTCAGTTGGCTG</t>
  </si>
  <si>
    <t>ENST00000562822.5</t>
  </si>
  <si>
    <t>LOC102725116</t>
  </si>
  <si>
    <t>chr16:56661519-56661666</t>
  </si>
  <si>
    <t>CTGCAGACAGAATGTGGCAACCAAGGGTCGGCCTCTCTCTCTGTTCCTTCGATGCTCCTCCTCTGAGGTGATGGTGGGCACATTTGTCAGTTTCCTCCTTTTCATATAGTTCTCCTGGACTATCCCAGGCCTGCCAGCCACCCCACTG</t>
  </si>
  <si>
    <t>ENST00000568475.1</t>
  </si>
  <si>
    <t>ENSG00000198417</t>
  </si>
  <si>
    <t>MT1F</t>
  </si>
  <si>
    <t>chr16:56733024-56733154</t>
  </si>
  <si>
    <t>CTGCAGCATACATAGGAGTTCCCCATGTGACAAGATAGGGTTGGGGATGTGTTATAGAGAGTGTGTACTTAGCATGTACAGGAGTATGAAGGGAGGAAACAGGCACCCCAAAGAATAGAGAATTGCTAGGG</t>
  </si>
  <si>
    <t>ENST00000569863.5</t>
  </si>
  <si>
    <t>ENSG00000102900</t>
  </si>
  <si>
    <t>NUP93</t>
  </si>
  <si>
    <t>chr16:57281560-57281747</t>
  </si>
  <si>
    <t>GAGTGCCGTGGCGCCATCTCGGCTCACTGCAAGCTCCACCTCCCGGGTTCACGCCATTCTCCCGCCTCAGCCTCCCGAGTAGCTGGGACTGCAGGCACCCACCACCATGCCAGGCTAATTTTGTTGTATTTTTAGTAGAGATGGGGTTTCACCCTGTTAGCCGGGATGGTCTCCGTCTCCTGACCTCG</t>
  </si>
  <si>
    <t>ENST00000613167.4</t>
  </si>
  <si>
    <t>ENSG00000102934</t>
  </si>
  <si>
    <t>PLLP</t>
  </si>
  <si>
    <t>plasmolipin</t>
  </si>
  <si>
    <t>chr16:57281747-57281934</t>
  </si>
  <si>
    <t>GTGATCTGCCCACCTCGGCCTCCCAAAGTGCTGGGATTACAGGCGTGAGCCACCACACCTGGCCCCAACAAGCAGATTTCTAAGGCACTAAAATGTGCAGGTCATTTTCAGAACTCTGATGGAAGACCCTCATCCCCTCAAAGGCACTGCAGGTAGGGAGCAAAAGGAGCCCACTTCCCTCACACCCA</t>
  </si>
  <si>
    <t>chr16:57289981-57290134</t>
  </si>
  <si>
    <t>GACTGGAACCAGCTGCCCACCCACAGTCTCCGCTGGCGCCACGGGGTCCTGGATTCTTAGGATGGGGTGGGGGGACAGACAGCCTGTCTACTGCCAGGACCGGCCTCCCCTTCCCGGGCTCTGAGCAGCCTATCTCCACACGGGATACCTGCAG</t>
  </si>
  <si>
    <t>ENST00000569059.5</t>
  </si>
  <si>
    <t>chr16:57411292-57411531</t>
  </si>
  <si>
    <t>GCCCTGCAGCCCTGGGCACAGCCCCCAGAGGCTCAGCTGCCCCTGCCAGCCAGGCAGCCTGCACCAGCCTTGAACTGAACCAGAACCTTCCTAGTCCAGAACCTTCCACTGCTGCTTTCATGATTTGTTCCCCAGAACAAACAGGGGAATTTGGGTCCTTCTGAAGAAAGCTTTGAGTCTGCAGGAAAGCGAAGAGGACTCAGAACCCACCGGGGAGTTTCCCCAGTGGCCGGGACTGCA</t>
  </si>
  <si>
    <t>ENST00000616880.1</t>
  </si>
  <si>
    <t>ENSG00000102970</t>
  </si>
  <si>
    <t>CCL17</t>
  </si>
  <si>
    <t>chr16:57563694-57563866</t>
  </si>
  <si>
    <t>TTGGGAAGTTTGGGAGGAGATGCAGCCTGGGGGGAGAAGGTTCTGTGGGTGGAAACCCCAAGGAAGGTTTCACGGGGAGTGGGAGGCAGTGAAGGTGTTGGGGTCAGGTCTCCAGGTCCTGGTTGCCAAACAGCCTGTTTGCGACCCTCTGCAGGCAGGAGGTCAGCATGCCC</t>
  </si>
  <si>
    <t>ENST00000569839.1</t>
  </si>
  <si>
    <t>ENSG00000159618</t>
  </si>
  <si>
    <t>ADGRG5</t>
  </si>
  <si>
    <t>chr16:57563866-57564038</t>
  </si>
  <si>
    <t>CGGGGTCAGCACGCCATGCAGTTCCCCGCCGAGCTGACCCGGGACGCCTGCAAGACCCGCCCCAGGGAGCTGCGGCTCATCTGTATCTACTTCTCCAACACCCACTTTTTCAAGGTCAGTGTGATGGCGGGCCAAGGAGGGTGGGTGCCGGCCCCTTCTTGGGATCCACTGCA</t>
  </si>
  <si>
    <t>chr16:57760630-57760776</t>
  </si>
  <si>
    <t>GGGAGGTCCATTTGCACAGCCTGGGGTGACTGGGTCTCACTGCTAGCGTAGCCCCTACATGCTAGGGACTGGCCCGCCCTAACCCAAGGTCCTCACCTGTACCACCATGAGGGTCTTGCTGTCACCACTAAGCGAATCCTGCAGCAG</t>
  </si>
  <si>
    <t>ENST00000565397.1</t>
  </si>
  <si>
    <t>ENSG00000140859</t>
  </si>
  <si>
    <t>KIFC3</t>
  </si>
  <si>
    <t>C3</t>
  </si>
  <si>
    <t>chr16:57760776-57760922</t>
  </si>
  <si>
    <t>GGTAGGTGAGCTTGGAGTTGCGGAAGGGCACGTGGCCCTGGCGGGAGCGCAGGGCAGCAATGACGTCCCCCAGAGCCGACAGCGACTTGTTGATGTGCTGCGCCTCCCGCAGGCGGCTGCCCTCGGCCCCCGACTTGCCCACGCGCT</t>
  </si>
  <si>
    <t>chr16:57760922-57761068</t>
  </si>
  <si>
    <t>TCCGAGCCAGCCAAGTCCACCAGGTTCAGCTTCCCTGCAGGGAAGGCACCCACCAGATCAGGCCTGCCCTGCCCCTTGGGGTTGTGGGGATCCTCAGGCCAGGCTGCCTGCCACTCTCACCCGTGGTGCGGAGGCCTGTGCTGCAGT</t>
  </si>
  <si>
    <t>chr16:57807178-57807476</t>
  </si>
  <si>
    <t>CTGCACTCCAGCCTGGGCAACAGAGCAAGACTTTGTCTAAAAAAAGAAAAAAAAAAACCCCGTGGAAGAGCTCTTGGAGGTGAAGAGCCTGGCACTGCACCCAGCCCCATAAGCATGAATTTGGTTTCCAGCTTTGCATGTCACCAACTGCAGGTCTTGGGCACATGACTCACCCTGAGCACCTCAGGGGGTCTGGCACAAGGCTCACAGCTGCAAGCTCTCAGGAAGCCAGGCTCCTCAGTGGGCATGGAGAGGTGGTGGTCTTGGATGTCCCTTGACTGGACTGTAAATTCCTGTCA</t>
  </si>
  <si>
    <t>ENST00000335616.3</t>
  </si>
  <si>
    <t>ENSG00000187185</t>
  </si>
  <si>
    <t>LOC388282</t>
  </si>
  <si>
    <t>chr16:58092451-58092602</t>
  </si>
  <si>
    <t>TAGCGGTTACATCATGTCCATTATTTCCCACAACTTCATCATTCTTGCTAATAAAATCTTCAGGTAAAATAGGGAGATTTGTTTTAAACAAGCCTGAACTTCCTTTTCATTTCCCAGGTACTCAACTCTGTCAATAAAATCCTCAAACTGCA</t>
  </si>
  <si>
    <t>ENST00000562443.1</t>
  </si>
  <si>
    <t>ENSG00000070761</t>
  </si>
  <si>
    <t>CFAP20</t>
  </si>
  <si>
    <t>chr16:58603252-58603298</t>
  </si>
  <si>
    <t>AGGCATGGTGGCTCACACTTGCAGTCCCAGCTACTTGTGATGCTGAG</t>
  </si>
  <si>
    <t>ENST00000565697.1</t>
  </si>
  <si>
    <t>ENSG00000125107</t>
  </si>
  <si>
    <t>CNOT1</t>
  </si>
  <si>
    <t>chr16:58893167-58893318</t>
  </si>
  <si>
    <t>CTGCAGCTACCACCTTCCTTACCACTGTTACCCATAACTATCCCCACTGCCACCTCCCTCAACTACCACCGTACAACCTACAACTACAACCACACCAAGCACAACTACCATCACCTACCAGAATCACTCACACCTGTCACTCCCACCACCCA</t>
  </si>
  <si>
    <t>ENST00000662590.1</t>
  </si>
  <si>
    <t>LOC105371296</t>
  </si>
  <si>
    <t>chr16:59364631-59364773</t>
  </si>
  <si>
    <t>GGGAAGTTTAGAGAAAAAAGAATAAAAAGAAACGAACAAAGCCTCCAAGAAATATGGGACTATGTGAAAAGACCAAATCTACGTCTGATTGGTGTACCTGAAAGTGACAGGGAGAATGGAACCAAGTTGGAAAACACTCTGCA</t>
  </si>
  <si>
    <t>ENST00000564761.3</t>
  </si>
  <si>
    <t>APOOP5</t>
  </si>
  <si>
    <t>chr16:60936519-60936678</t>
  </si>
  <si>
    <t>GCAGCAGAAACTTCTGCAGACTTAAATGTCCCTGTCTGACAGCTTTGAAGAGAGTAGTCATTCTCCCAGCACGCAGCTGGAGATCTGAGAACAGACAGCCTGCCTACTCAAGTGGGTCCCTGACCCCCAAGTAGCCTAACTGGGAGGCACCCCCCAGTAG</t>
  </si>
  <si>
    <t>ENST00000565133.1</t>
  </si>
  <si>
    <t>LOC101927605</t>
  </si>
  <si>
    <t>chr16:60936678-60936837</t>
  </si>
  <si>
    <t>GGGGCAGACTGACACCTCACATGGCTGGGTACTCCGCTGAGACAAAACTTCCAGAGGAATGATCAGGCAGCAACATTTACTGTTCACCAATATCCACTGTTCTGCAGCCTCTCCTGCTGATACCCGGGCAAACAGGGTCTGGAGTGGACCTCCAGCAAAC</t>
  </si>
  <si>
    <t>chr16:61802040-61802216</t>
  </si>
  <si>
    <t>AAACCTCTGCAGACTTAAGTGTCCCTGTCTGACAGCTTTGAAGAGAGCAGTGGTTCTCCCAGCACACAGCTGGAGATCTGAGAACGGGCAGACTGCCTCCTCAAGTGGGTCCCTGACCCCTGACCCCCGAGCAGCCTAACTGGGAGGCACCCCCCAGCAGGGGCACACTGACACCTC</t>
  </si>
  <si>
    <t>ENST00000582242.1</t>
  </si>
  <si>
    <t>ENSG00000150394</t>
  </si>
  <si>
    <t>CDH8</t>
  </si>
  <si>
    <t>chr16:61802216-61802392</t>
  </si>
  <si>
    <t>CACACGGCAGGGTATTCCAACAGACCTGCAGCTGAGGGTCCTGTCTGTTAGAAGGAAAACTAACAAACAGAAAGGACATCCACACCGAAAACCCATCTGTACATCACCATCATCAAAGACCAAAAGTAGATAAAACCACAAAGATGGGGAAAAAACAGAACAGAAAAACTGGAAACT</t>
  </si>
  <si>
    <t>chr16:63388497-63388669</t>
  </si>
  <si>
    <t>TGCGAGGCTGGGGGAGGGGCGCCCGCCATTGCCCAGGCTTGATTAGGTAAACAAAGCAGCCGGGAAGCTCCAACTGGGTGGAGCCCACCACAGCTCAAGGAAGCCTGCCTGCCTCTGTAGGCTCCACCTCTGGGGGCAGGGCACAGACAAACAAAAAGACAGCAGTAACCTCT</t>
  </si>
  <si>
    <t>ENST00000563855.1</t>
  </si>
  <si>
    <t>LOC105371308</t>
  </si>
  <si>
    <t>chr16:63388669-63388841</t>
  </si>
  <si>
    <t>TGCAGACTTAAATATCCCTGTCTGACAGCTTTGAAGAGAGCAGTGGTTCTCCCAGCACACAGCTGGAGATCTGAGAACGGGCAGACTGCCTCCTCAAGTGGGTCCCTGACCCCTGAGCCCCGAGCAGCGTAACTGGGAGGCACCCCCCAGCAGGGGCACACTGACACCTCACA</t>
  </si>
  <si>
    <t>chr16:63388841-63389013</t>
  </si>
  <si>
    <t>ACGGCAGGGTATTCCAACAGACCTGCAGCTGAGGGTCCTCTCTGTTAGAAGGAAAACTAACAAACAGAAAGGACATCCACACCAAAAACCCATCTGTACATCACCATCATCAAAGACCAAAAGTAGATAAAACCACAAAGATGGGGAAAAAACAGAATAGAAAAACTGGAAAC</t>
  </si>
  <si>
    <t>chr16:64344002-64344151</t>
  </si>
  <si>
    <t>CCTGCCGGCCCGGGCAATGAGGAGCTTAGCACCCGGGCCAGCGGCTGCGGAGGGTGTGCTGGGTCCCCCAGCAGTGCCGGCCTACCGGCGCTGCGCTCGATTTCTCCCCGGGCCTTAGCTGCCTTCCCGCGGGGCAGGGCTCGGGACCTG</t>
  </si>
  <si>
    <t>ENST00000564046.1</t>
  </si>
  <si>
    <t>LOC105371310</t>
  </si>
  <si>
    <t>chr16:64344151-64344300</t>
  </si>
  <si>
    <t>GCAGCCCTCCATGCCTGAGCTACCCCCGCCTCCGTGGGCTCCTGTGCAGCCGGAGCCACCCCGACGAGCGCCGCCCCCTGCTCCAGGGCGCCCAGTCCCATCGACCACCCAAGGGCTGAGGAGTGCGGCCGAAGGCTCGGGACTGGCAGG</t>
  </si>
  <si>
    <t>chr16:64344300-64344449</t>
  </si>
  <si>
    <t>GCAGCTCCACCTGCAGCCCCAATGCGAGATCCACGGGGTGAAGCCAGCTGGGCTCCTGAGTCTGGTGGGAACTTGAAGAACGTTTATGCCTAGGTAAGAGATTGTAAATACACCAATCAGCACTCTGTCTCTAGCTCAAGGTTTGTAAAC</t>
  </si>
  <si>
    <t>chr16:64810067-64810206</t>
  </si>
  <si>
    <t>CTGCAGAAATGCCATTAATATTCACATCCTCTCTCCAATTTCAAAGGCTCCTTGTTAAGGGCTCTTCCAGGGGCTTTCAATGGCAGCTTTGTTTACTGCCTTAAGAATCTCTTCAAAAAATTAACCAATACCTACTTAAT</t>
  </si>
  <si>
    <t>ENST00000569095.1</t>
  </si>
  <si>
    <t>ENSG00000140937</t>
  </si>
  <si>
    <t>CDH11</t>
  </si>
  <si>
    <t>chr16:64904171-64904382</t>
  </si>
  <si>
    <t>CCTGCAGTACATCAGGACAAGGGAATTCGATAGAAGTATTTTAGGGCAGGTAAGAGGAAGGCATATGTCACAAAACAGCTAGTCATTTTGAGAAAATCATTTGCTCTAAAATGCGATGTGACCCAGGTGTAGCAGCTCATGTCTGTAATCTCAGCATGTTGGGAGGCCGAGATGGGAGGATGGTTTGAGCCCAGGAACTCAAGGCTGCAGTG</t>
  </si>
  <si>
    <t>chr16:65121224-65121385</t>
  </si>
  <si>
    <t>CTGGAGGGCTGTAGCGCACCGCAGCCTGCTGCCCCAGAACCACAGTCGGCGGCCCCAAACCCACGCTATTAAAGTGCGGGCAATCTCCTTCCGGAGCTGGGGTCTTTCCGTTTTCCCGGGCTTACCCGGCAGTCTCGACTGCAGGGACTAAGCCCCGGGGAG</t>
  </si>
  <si>
    <t>ENST00000566827.5</t>
  </si>
  <si>
    <t>chr16:65121385-65121546</t>
  </si>
  <si>
    <t>GCTTTCGGCAGGGATCCGGGAGGATGGAGTAAGAACCCCGCAGAGCGCGGTCATGTCGCCGCTTTGGGGAAGCGGCGCAGGGCTGGCGGGCACCGCGCCGTGGGCGACTTTCCCCAGAGATATGACCGGGGACAGTCGGCGTGTCCGGAGGTCTGCTCTGCA</t>
  </si>
  <si>
    <t>chr16:66203239-66203423</t>
  </si>
  <si>
    <t>CGGGAGTGTGAGACCAGCCTGGGCAACATAGTGAGATCCTGTTTCTACAAAAAATAAAAAATTAACCAGGTCTGGTAGCACGCACCTATAGTCCCAGCAACTCAAGATGCTGAGGTAGGAGGATTGCTTGAACCTGGGAGATTGAGGCTGCAGTGAGCTGAGATCACACCACAGCACTCCAGCCT</t>
  </si>
  <si>
    <t>ENST00000614547.4</t>
  </si>
  <si>
    <t>ENSG00000179776</t>
  </si>
  <si>
    <t>CDH5</t>
  </si>
  <si>
    <t>chr16:66203423-66203607</t>
  </si>
  <si>
    <t>TGGGCAACAGAGTGAGACCAAAAAAGAAAACACATAAAATAAAGAAGACTGCACAGAAGACTCAGTTTGAAAGCTGCTGCACCCTAAGTGGCAACAGAGCAACACATTCCAAACATCCAGCCAGTGGCCAGGACCGGGCATCTGACTAGGAGGAGCCCATGTCCTTTCTCCAGCCCTGTGTGAGC</t>
  </si>
  <si>
    <t>chr16:66203607-66203791</t>
  </si>
  <si>
    <t>CTGGGGATGGTCCACTGGGCTCTCCGATCCTCTGCTGCAGCCATGTCCAAGCCCCTGCCAGCCAGGAGGTCCTGTAGAGACTCATCCTGGTTGAATCAGAAAAAGAGTCATATCCAACTAAGAGGACAGGGTAGGGAGGAGAGAGGGGACCACAGAGGTGTGAGCCATCCAGACCCAGAGCAGGG</t>
  </si>
  <si>
    <t>chr16:66369076-66369247</t>
  </si>
  <si>
    <t>CATCTCTTGAGAGTAGGGGATGGTCCCTAAACTAATTCAGGGATTTCCAGGTTGTCTGCCTTGGACCATAGCAAAACAGTCAGATCCTGGCAGGTCCAGATACTAGAAGGAGGAGGAAGTGGGACCCAGGGGCAGGCCGGGCTGGTGGTGAATGAGATTTCCTTCTGCAGAG</t>
  </si>
  <si>
    <t>ENST00000649567.1</t>
  </si>
  <si>
    <t>chr16:68123601-68123746</t>
  </si>
  <si>
    <t>GGCTGCAGTGAAACATGATTATGCCATTGTACTCCATCCTGTTTCTACCAAAAAAAAAAAGTTTATTGTACAACTTGGATTATAATATGAATTTAATTACTAAGAAAACTATTTGGGGGCCAGGCGTGGTGTCTCATGCCTGTAAT</t>
  </si>
  <si>
    <t>ENST00000565750.2</t>
  </si>
  <si>
    <t>ENSG00000072736</t>
  </si>
  <si>
    <t>NFATC3</t>
  </si>
  <si>
    <t>chr16:68123746-68123891</t>
  </si>
  <si>
    <t>TCCCAACACTTTGGGAGGCCGTTGAGCCCCAGAGTTCAAGACCAGCCTGGGTGACATGGCAAAACCGTGTCTCTACAAAAAATACAAAAATTAGCCAGGTGTGGTGGCACACACCTATAGTCCCAGGTACTAGGGAGGCTGAGGCG</t>
  </si>
  <si>
    <t>chr16:68123891-68124036</t>
  </si>
  <si>
    <t>GGGAGCATTGCCTGAGATGGGAGATGGAGGCTGCAGTGAGCTGAGATTATGCCACTGCACTGCAGCCTGGGTGAAAGCAAGACCCTGTCTGCACCACCCCCCTACAAAAAAAAAAAGAACCTATTAATTACATTTACAGAATCAAT</t>
  </si>
  <si>
    <t>chr16:68361015-68361193</t>
  </si>
  <si>
    <t>CTGACTCCTCTGTCCACAGTGAGGCCCAGAGGCGCAGAGCAGCGCAGCTTCCAGGTTCCCGGGCACTGACTGTGGCTCCCTCCCTGTCCCTGCCCTCCTCCCCCAAGCACCGGGCACTCGATGGAGGGGACATGGCCCAGGGATGGGCTGCAGCTGCAAGGGCTGGCAGAGGCCCCGCT</t>
  </si>
  <si>
    <t>ENST00000563396.1</t>
  </si>
  <si>
    <t>ENSG00000103056</t>
  </si>
  <si>
    <t>SMPD3</t>
  </si>
  <si>
    <t>chr16:68526906-68527123</t>
  </si>
  <si>
    <t>GCTCGGTTTCTCGCCCAACCTTAGCTGCCTCCCCGCCGAGCAGGCTTGGGACCTGCAGCCCGCCATGCCTGAACCTCCCCCCGCCCCAGGCTCCTGCGCAGCCCGAGCCTCCAAGACGAGCGCCGCTCCTGGCTCCACGGCGCCCAGTCCCATCCACCGTTCAAGGGCTGAGGAGCGTGGGACCACGGCGCGGAACTGGCAGGCAGCTCCAACTGCAG</t>
  </si>
  <si>
    <t>ENST00000576305.5</t>
  </si>
  <si>
    <t>ENSG00000184939</t>
  </si>
  <si>
    <t>ZFP90</t>
  </si>
  <si>
    <t>chr16:68588565-68588729</t>
  </si>
  <si>
    <t>GAGTTTCCAGTTTTTCTGTTCTGTTTTTCCCCCATCTTTGTGGTTTTATCTACTTTTGGTCTTTGATGATGGTGATGTACAGATGGGTTTTCGGTGTAGATGTCCTTTCTGGTTGTTAGTTTTCCTTCTAACAGACAGGACCCTCAGCTGCAGGTCTGTTGGAAT</t>
  </si>
  <si>
    <t>ENST00000573113.3</t>
  </si>
  <si>
    <t>chr16:68588729-68588893</t>
  </si>
  <si>
    <t>TACCCTGCCGTGTGAGGTGTCAGTGTGCCCCTGCTGGGGGGTGCCTCCCAGTTAGGCTGCTCGGGGGTCAGGGGTCAGGGACCCACTTGAGGAGGCAGTCTGCCCATTCTCAGATCTCCAGCTGCGTGCTGGGAGAACCACTGCTCTCTTCAAAGCTGTCAGACA</t>
  </si>
  <si>
    <t>chr16:68588893-68589057</t>
  </si>
  <si>
    <t>AGGGACACTTAAGTCTGCAGAGGTTACTGCTGTCTTTTTGTTTGTCTGTGCCCTGCCCCCAGAGGTGGAGCCTACAGAGGCAGGCAGGCCTCCTTGAGCTGTGGTGGGCTCCACCCAGTTCGAGCTTCCCTGCTGCTTTGTTTACCTAAGCAAGCCTGGGCAATG</t>
  </si>
  <si>
    <t>chr16:69948103-69948158</t>
  </si>
  <si>
    <t>CCTCCCTGGCTCAGGCTATCCTCCCACCTCAGCCTCCCAGGTAGGTGGGACTATGG</t>
  </si>
  <si>
    <t>ENST00000615430.4</t>
  </si>
  <si>
    <t>ENSG00000157322</t>
  </si>
  <si>
    <t>CLEC18A</t>
  </si>
  <si>
    <t>chr16:69957783-69958081</t>
  </si>
  <si>
    <t>AGAGTTTGTTTCACTCTTCTTATATATTGCCCATTTGTGCTATTTCCAAGCTGTTGCTGATTCTAAGACTTTAAACTGGTTTGCAGACCTGTATCCATTAGGTTTTATTGCATGACATACTACCCCAAAATTTAGCAGCTTACGATTCTGCAGGTCAGCCACTTGGGTTGGGCTCAGCAGGGAGGTTTTCTGGTCTTGGCTGGGCCCACTCATACACCTGCAATCAACTAGGGGGCCGGCTGGGAGCTGGCTGTGCAAAAAGGCCTCTAATGGTTCATCTCTGTTCCATGAGGCCTTCC</t>
  </si>
  <si>
    <t>ENST00000561889.1</t>
  </si>
  <si>
    <t>chr16:69958131-69958427</t>
  </si>
  <si>
    <t>AGAATGAGTGGAAATGGCAAGGTCTCTTAAGGCCTAGGTTCAAAATCGGCTCAGTATCACTTCTGTGGCATTCTGGTGGCCAAACCAGTTACAGAGCCAGCCAGATTCAAGGAGCAAGGAAAGAGACACCTCTCTTTGCTGCAAAAAGCTGCAGAGTCACATTTAAAGGAGTGGCCTGGTGCAAGAAATGAATGGTTGTGGTCACCATGCAGTCACAAGGCCCTTGATGTTCCAGTCTTTTTTTGGCTACTCCCCTCCACCCATCAACAATCTCCCCTCATTTCAGGTACCTCCCCT</t>
  </si>
  <si>
    <t>chr16:70079633-70079784</t>
  </si>
  <si>
    <t>CTGCAGGGCCCAGTTCCGGGGCTGGAGAGACCTGCAACTTAACAGAGATCGCATCTTCCAAGTCAAGACATTTGAAGGAAGAGATGCTAATCCATCCCGTAGAAGACAATATTGTGTCTCTAGTAAATGTTGGATGTGCTTTTGATTACTCA</t>
  </si>
  <si>
    <t>ENST00000531894.5</t>
  </si>
  <si>
    <t>ENSG00000196696</t>
  </si>
  <si>
    <t>PDXDC2P-NPIPB14P</t>
  </si>
  <si>
    <t>chr16:70180690-70180990</t>
  </si>
  <si>
    <t>GTTTGTTTCACTCTTCTTATATATTGCCCATTTGTGCTATTTCCAAGCTGTTGCTGATTCTAAGACTTTAAACTGGTTTGCAGACCTGTATCCATTAGGTTTTATTGCATGACATACTACCCCAAAATTTAGCAGCTTACGATTCTGCAGGTCAGCCACTTGGGTTGGGCTCAGCAGGGAGGTTTTCTGGTCTTGGCTGGGCCCACTCATACACCTGCAATCAACTAGGGGGCCGGCTGGGAGCTGGCTGTGCAAAAAGGCCTCTAATGGTTCATCTCTGTTCCATGAGGCCTTCCAAACT</t>
  </si>
  <si>
    <t>ENST00000561612.1</t>
  </si>
  <si>
    <t>ENSG00000157335</t>
  </si>
  <si>
    <t>CLEC18C</t>
  </si>
  <si>
    <t>chr16:70181035-70181331</t>
  </si>
  <si>
    <t>chr16:70250658-70250949</t>
  </si>
  <si>
    <t>GACTCCATCAAAAAAAAAAAAAAAAAAAAAAGAAAGAAAGAAGAAAAGAAAATTAGCCAGGTGTGGTTGCATGCACCTGTAGTCCCAGCACTTTGGGAGGCCAAGGCAGGAGGATCAATCAAGGCTAGGAGTTTGAGACTGCAGAAAGAAACCCTGTCTCTAAAAAAAAGGTCCAGGTAATTTCAGGGTCCAGCTCCACCACAAGCGCAGCTCCAGGGGCTGTTGAGTTTTGCCTTTATCATTCCAAGTAGTCCCTGCTCCAGACCAAGTCCCACCATCTGGCAGTCAGGTC</t>
  </si>
  <si>
    <t>ENST00000435634.3</t>
  </si>
  <si>
    <t>ENSG00000223496</t>
  </si>
  <si>
    <t>EXOSC6</t>
  </si>
  <si>
    <t>chr16:70250986-70251213</t>
  </si>
  <si>
    <t>TTCTCGACGCAAACTGGAGGCCGATGGCGCGGGTCTTTTCGTGGACGGCGGCAGCACGGTCCTCGGCTTGCGTCCGTAGTTGCTCAGGCTTCTGGTTCAGGGCTGGGCGGCGGCGCCCCTGCGGCGGGCGGCCCGCACCAGGCTCTGCTGCAGCACGGGGTAGAGGCGCTGGCAGCCCTCGAGGCCCAGGCGTACGGCCTCCGCCCAGCTCTCTGTCAGGCCGCCCTC</t>
  </si>
  <si>
    <t>chr16:70470992-70471135</t>
  </si>
  <si>
    <t>GGGAGCTCTGTGGTCAGCTGCCTGCTGGAGGGCCCTGTCCAGCTGGGTCCTGGGAGCGTCCTGCAGCACTGCCACCTGCAGGTGAGGCCTGAGCGTGTGGGCAGATTGGGGCGAGGGTGCTGGCATCCCGCATGTGTTGGGGGG</t>
  </si>
  <si>
    <t>ENST00000498702.1</t>
  </si>
  <si>
    <t>ENSG00000157353</t>
  </si>
  <si>
    <t>FCSK</t>
  </si>
  <si>
    <t>chr16:70646422-70646722</t>
  </si>
  <si>
    <t>GCCGTGTCCAGCTGCCAGGGCCGGGTGGTCCTGTGCAGGCCGTGGGTGCGGTGTGCGCTGTGGCTGATGGCTGAGTGGCAGCGCTGCTCTTACATAATCAGTTTCTCTCCTCCTTTCTCTTCCTAGAGCCAGATTTCACACTGAGCAGCTGCAGTCGGAGAAATCAGAGAAAGCGTCACCCAGCCCCAGATTCCGAGGGGCCTGCCAGGGACTCTCTCCTCCTGCTCCTTGGAAAGGAAGACCCCGAAAGACCCCCAAGCCACCGGCTCAGACCTGCTTCTGGGCTGCCATGGGACTTGCG</t>
  </si>
  <si>
    <t>ENST00000288098.7</t>
  </si>
  <si>
    <t>ENSG00000157368</t>
  </si>
  <si>
    <t>IL34</t>
  </si>
  <si>
    <t>chr16:70646864-70647057</t>
  </si>
  <si>
    <t>AGGCCATGTAGGCCGTGCTTAGGCCTCTGTGGACACACTGCTGGGGACGGCGCCTGAGCTCTCAGGGGGACGAGGAACACCACCATGCCCCGGGGCTTCACCTGGCTGCGCTGTGAGTACTGGGGGGTCCCTAGGGACCTGCATTGGGAGGCCTTGGCCTAGATCCAGGATCTGCCGTAACCATAGCAACCAGG</t>
  </si>
  <si>
    <t>ENST00000574181.1</t>
  </si>
  <si>
    <t>chr16:70647057-70647250</t>
  </si>
  <si>
    <t>GGCATTCTTGCTGGTGAGAAGTTGCGATGCTTCCCAGCCGGACTGCAGACACCCTCTGAGATTCCCACGGCCGCCGTCTGCCCTGTCTGCCGCTCACTTCGGGCTCCGACGGGCAAGCTGGGTGGGCAGTTCTGGCTGGGTGGGCATGGTCCTCAGGGTGGTCTTAGGTCGGGGCAGGCACTGGGGGTAGGTGG</t>
  </si>
  <si>
    <t>chr16:72009217-72009419</t>
  </si>
  <si>
    <t>TCAGAGGCCGGGCGCGGTGGCTCACGCCTGTAATCCCAGCACTTTGGGAGGCCGAGGCGGGTGGATCATGAGGTCAGGAGATCGAGACCATCCTGGCTAACAAGGTGAAACCCCGTCTCTACTAAAAATACAAAAAATTAGCCGGGCGCGGTGGCGGGCGCCTGTAGTCCCAGCTACTCGGGAGGCTGAGGCAGGAGAATGGC</t>
  </si>
  <si>
    <t>ENST00000576145.1</t>
  </si>
  <si>
    <t>ENSG00000102967</t>
  </si>
  <si>
    <t>DHODH</t>
  </si>
  <si>
    <t>chr16:72009419-72009621</t>
  </si>
  <si>
    <t>CGTGAACCCGGGAAGCGGAGCTTGCAGTGAGCCGAGATTGCGCCACTGCAGTCCGCAGTCCGGCCTGGGCGACAGAGCGAGACTCCGTCTCAAAAAAAAAAAAAAAAAAAAAAAAAATAGGTGTTCAGATATTTGTTGATTGACATGGTGGGGGGGAGTACAGTCTCCAAGGGAGGCAATGAATAACCTTGACTTTCTTTTTA</t>
  </si>
  <si>
    <t>chr16:72259013-72259302</t>
  </si>
  <si>
    <t>ATCAAGTTAAGATGAACTCATCTGGATTAGAGCTGGCGTCTTTATAAAAAAAGGGAAATTTGGACACAAATATCCAGGAGAGAAGGCCATGACAAGATAGAGGCAGAGACTGGAGTGATGTATCCACAAGCCAAGGAGCACCTAGGGCTGCAGCAACACCAGAAGTTAGAAGAGGCAAGGAAGGGTTCTTCCCCTAGGGCCTTCAAAGAGAAGATGGCTCTGCTGACACCTTGATTTTGGACTTCCAGCCTCCAGAACTGGGCAAGGCTACATTTCTGTTGCTTGAAAGC</t>
  </si>
  <si>
    <t>ENST00000669279.1</t>
  </si>
  <si>
    <t>ENSG00000261008</t>
  </si>
  <si>
    <t>LINC01572</t>
  </si>
  <si>
    <t>chr16:73089748-73089890</t>
  </si>
  <si>
    <t>CTGCAGGCTTTACTAATGATCGTCAAGCCTTTTGTTAATGACTGGCAAGATTTGAAGATTCCCCTATTAGTGTTCAAGGCTGGGGAATTATCTGTAGGATATAAGGATGAAGAAATATTCCTGAACCGAAGCTGTGCTTGCTT</t>
  </si>
  <si>
    <t>ENST00000569990.2</t>
  </si>
  <si>
    <t>ENSG00000260880</t>
  </si>
  <si>
    <t>HCCAT5</t>
  </si>
  <si>
    <t>chr16:73829491-73829663</t>
  </si>
  <si>
    <t>GAGTTTCCAGTTTTTCTGTTCTGTTTTTTCCCCATCTTTGTGGTTTTATCTACTTTTGGTCTTTGATGATGGTGATGTACAGATGGGTTTTCGGCGTAGATGTCCTTTCTGGTTGTTAGTTTTCCTTCTAACAGACAGGACCCTCAGCTGCAGGTCTGTTGGAATACCCTGCC</t>
  </si>
  <si>
    <t>ENST00000565061.3</t>
  </si>
  <si>
    <t>LOC105371342</t>
  </si>
  <si>
    <t>chr16:73829663-73829835</t>
  </si>
  <si>
    <t>CGTGTGAGGTGTCAGTGTGCCCCTGCTGGGGGGTGCCTCCCAGTTAGGCTGCTCGGGGGTCAGGGGTCAGGGACCCACTTGAGGAGGCAGTCTGCCCGTTCTCAGATCTCCAGCTGCGTGCTGGGAGAACCACTGCTCTCTTCAAAGCTGTCAGACAGGGACACTTAAGTCTG</t>
  </si>
  <si>
    <t>chr16:73829835-73830007</t>
  </si>
  <si>
    <t>GCAGAGGTTACTGCTGTCTTTTTGTTTGTCTGTGCCCTGCCCCCAGAGGTGGAGCCTACAGAGGCAGGCAGGCCTCCTTGAGCTGTGGTGGGCTCCACCCAGTTTGAGCTTCCCGGCTGCTTTGTTTACCTAAGCAAGCCTGGGCAATGGCGGGCGCCCCTCCCCCAGCCTCG</t>
  </si>
  <si>
    <t>chr16:74409632-74409794</t>
  </si>
  <si>
    <t>GTTGCCAAACCTGCAGGCCAGGGTGTGGTGGTCAGGAGGCAAGAGTGAAGTCAGGGATCCGGGAGAGGCCTAAGCCCTCCACCCATCAGGACCCTGCATCTCAGGGGCTCCAGTGCCCCCACCTGCCGACGGGGCTGCTGGGAGCCAGGCCCGTCCCCAAGCC</t>
  </si>
  <si>
    <t>ENST00000564842.1</t>
  </si>
  <si>
    <t>ENSG00000140839</t>
  </si>
  <si>
    <t>CLEC18B</t>
  </si>
  <si>
    <t>chr16:74409991-74410290</t>
  </si>
  <si>
    <t>GGCAAGGAGGGCTGGCTGAAATCGCTGGAGCCCTTGGTGGCCTCGCAGCCGGACCACCTCCACCCTGGCCCTGGGCATTGCTGGGCTTTGAAGAGCAGGGTGGGGCCACGTGACCAGAGGGTTCTTGCTACAGGATGGCTGGTGGGTCTGCAGGTGCAGGGTTGTATTGTGAATGAGTGCAGGTGGGTGACAGCTAAGGAATGCTGGCATCAGTGTAACTGATGCAGGCAGAGGGCATGCAGAGGGAGGGGTGAGTGGATGAGAATTGGAGGGATGGAGTCACAGCCAGGGGACACTGGG</t>
  </si>
  <si>
    <t>chr16:74414207-74414503</t>
  </si>
  <si>
    <t>AGAGGGGAGGTACCTGAAATGAGGGGAGATTGTTGATGGGTGGAGGGGAGTAGCCAAAAAAAGACTGGAACGTCAAGGGCCTTGTGACTGCATGGTGACCACAACCATTCATTTCTTGCAGTAGGCCACTCCTTTAAATGTGACTCTGCAGCTTTTTGCAGCAAAGAGAGGTGTCTCTTTCCTTGCTCCTTGAATCTGGCTGGCTCTGTAACTGGTTTGGCCACCAGAATGCCACAGAAGTGATACTGAGCCGATTTTGAACCTAGGCCTTAAGAGACCTTGCCATTTCCACTCATT</t>
  </si>
  <si>
    <t>chr16:74414554-74414849</t>
  </si>
  <si>
    <t>TGGAAGGCCTCATGGAACAGAGATGAACCATTAGAGGCCTTTTTGCACAGCCAGCTCCCAGCCGGCCCCCTAGTTGATTGCAGGTGTATGAGTGGGCCCAGCCAAGACCAGAAAACCTCCCTGCTGAGCCCAACCCAAGTGGCTGACCTGCAGAATCGTAAGCTGCTAAATTTTGGGGTAGTATGTCATGCAATAAAACCTAATGGATACAGGTCTGCAAACCAGTTTAAAGTCTTAGAATCAGCAACAGCTTGGAAATAGCACAAATGGGCAATATATAAGAAGAGTGAAACAAA</t>
  </si>
  <si>
    <t>chr16:75254528-75254827</t>
  </si>
  <si>
    <t>GGTTAAGTCACGCCTAAGTGCAGAGGCACACACTTGCATACACACAGCACACACGCATGCGTATACACACAGTGGGACTGGCAGCAAGGAGAGACGCCCTGAATAAGGAGGAGCTGGGAGAGGTTGTTGCCAGACCAAGGGAGACAGCTGCAGATATGTGGCCGGGGCACCAGCACAGGGCCCTCCCAGACAGTTGTGTCATCCCAGGAGTGGCCTGGCACCTCCAGCCAGGTTGAAGATGAGCTCACAGGCTGGAAGGGATGTCTCCAACCCCTCAGGGCCTGGAATAGCTGTTTGTAC</t>
  </si>
  <si>
    <t>ENST00000569006.1</t>
  </si>
  <si>
    <t>ENSG00000050820</t>
  </si>
  <si>
    <t>BCAR1</t>
  </si>
  <si>
    <t>chr16:75263937-75264088</t>
  </si>
  <si>
    <t>AGGAGAGAGAGCCACGGTGATCTGCCAGCCAGCCACGTAGGGGGCAGATGGCAAAGACCTCTGCCCACCCCCAGCAGAATTCTCCTGGGCTGTGACTACAAGGGAGAGGGTAGGAGATGACTCAGAGCCCGTGATGGTGTGGCCAGGCTGCA</t>
  </si>
  <si>
    <t>ENST00000568864.1</t>
  </si>
  <si>
    <t>chr16:75298297-75298448</t>
  </si>
  <si>
    <t>CTGCAGGAGGACAGAGGGCCTTTGAGGGTGGTAAGGCCCAATGGAGTGCTGACCCGACGTAGTCACCCTGGCTGAAGTCCCTGAGATGCCTCCTGCACCGCTGGTCAGGAAGAGGGAGAGCACATGGAAGTGCAGGGAAACCTGAGGCAGTC</t>
  </si>
  <si>
    <t>ENST00000562602.1</t>
  </si>
  <si>
    <t>ENSG00000153774</t>
  </si>
  <si>
    <t>CFDP1</t>
  </si>
  <si>
    <t>chr16:75298728-75298875</t>
  </si>
  <si>
    <t>AAACATCTCAAGGGTTAGACTGGAAGGGCAGTTTCTAATTAAGTTTCTTCTCCACTGCCTTCTTCCCCTATCACCTCCAGGTTGTGCTGGTTCTGAAAGAGTGACCCTGAGGAGTCATGAAAATATATTTTTTTGGAGAAAGAAAATT</t>
  </si>
  <si>
    <t>chr16:75827048-75827223</t>
  </si>
  <si>
    <t>GAGTTTCCAGTTTTTCTGTTCTGTTTTTTCCCCATCTTTGTGGTTTTATCTACTTTTGGTGTTTGATGATGGTGATGTACAGATGGGTTTTCAGTGTGGATGTCCTTTCTGTTTGTTAGTTTTCCTTCTAACAGACAGGACCCTCAGCTGCAGGTCTGTTGGAATACCCTGCCGTG</t>
  </si>
  <si>
    <t>ENST00000567477.1</t>
  </si>
  <si>
    <t>LOC105371347</t>
  </si>
  <si>
    <t>chr16:75827223-75827398</t>
  </si>
  <si>
    <t>GTGAGGTGTCAGTGTGCCCCTGCTGGGGGGTGCCTCCCAGTTAGGCTGCTCGGGGGTCAGGGGTCAGGGACCCACTTGAGGAGGCAGTCTGCCGGTTCTCAGATCTCCAGCTGCGTGCTGGGAGAACCACTGCTCTCTTCAAAGCTGTCAGACAGGGACATTTAAGTCTGCAGAGG</t>
  </si>
  <si>
    <t>chr16:76467218-76467326</t>
  </si>
  <si>
    <t>CTGCAGTCATTATTCCCTCCTTTAATACAGAAAATAATCATATGCCTCTTTCTTTTATTTTTTAAATGAAGTTATCTATGATCCTGAATTCTGATTCATTGTGATGCGT</t>
  </si>
  <si>
    <t>ENST00000563764.2</t>
  </si>
  <si>
    <t>ENSG00000152910</t>
  </si>
  <si>
    <t>CNTNAP4</t>
  </si>
  <si>
    <t>chr16:77784209-77784352</t>
  </si>
  <si>
    <t>TGTTTACCAACCTTGAGCTAGATACGGAGTGATGATTGGTGTATTTACAATCCCTGAGCTAGACATAAAGGTTCTCCAAGTCCCCACCAGACTCAGGAGCCCAGCTGGCTTCACCTAGTGGATCCCGCATGGGGGCTGCAGGTG</t>
  </si>
  <si>
    <t>ENST00000302536.3</t>
  </si>
  <si>
    <t>ENSG00000171724</t>
  </si>
  <si>
    <t>VAT1L</t>
  </si>
  <si>
    <t>chr16:77784352-77784495</t>
  </si>
  <si>
    <t>GGAGCTGCCTGCCAGTCCCTTGCCGTGCGCCCGCACTCCTCAGCCCTTCGGTGGTCAATGGGACTGGGCGCCGTGGAGCAGGGGGTGGCGCTCGTCGGGGTGGCTCAGGCTGCACAGGAGCCCATGGAGCGGCGAGGGGAGGCT</t>
  </si>
  <si>
    <t>chr16:77784495-77784638</t>
  </si>
  <si>
    <t>TCAGGCATGGCGGGCTGCAGGTCCCAAGCCCTGCCCCGCGGGAAGGCAGCTAAGGCCCCGGGAGGGCAGCGACAGTGGGCCGGCAGTGCTGGGGGACCCAGCACACCCTCCGCAGCCGCTGGCCCTGGTGCTAAGCTCCTCATT</t>
  </si>
  <si>
    <t>chr16:78676553-78676695</t>
  </si>
  <si>
    <t>TCATCATGTATTTTCATCAGGATGAAATATCGGGCACTCTGCTCAGTGCAAGGTTTTATTAATGATGTGCTGTCAGGGGCTGGATGTTCTGCATATTTGCATATTAAACAGCTGAGTGAAGAAACATTGCTTTTATTGCTGCA</t>
  </si>
  <si>
    <t>ENST00000684867.1</t>
  </si>
  <si>
    <t>LOC105371354</t>
  </si>
  <si>
    <t>chr16:79421078-79421376</t>
  </si>
  <si>
    <t>TATTAATATAACTGTTCTATTTTATTATTAGCCGTTGTTAATCTCTTACTCTGCCTAATTTGCAAATTAAACTTTATCATAAGTATGTACGTACAAGAGAAAACAATATACATTGCGTTTGTTATTGTCCGCAGTTTCAGGCATCCACTGCAGGTCTCAGAACGTATTCCCTTGTGGATAAGCGCTGGCTGCTGTGCAGTCTATGGGACTGACAAATGTATAATGACACGTATCCACTATTCTAGTATCACACAGAGCCATGTTCCTGCCCTGAAAACCCTCTGTGCTCTGCCCATTCA</t>
  </si>
  <si>
    <t>ENST00000569649.1</t>
  </si>
  <si>
    <t>ENSG00000178573</t>
  </si>
  <si>
    <t>MAF</t>
  </si>
  <si>
    <t>chr16:79589785-79589938</t>
  </si>
  <si>
    <t>CTCCTGCAGGGGTGCGGGAGCTTGGGTGGGCGCGGGGCCCTGGGGCGCGCTGGGTGTGGCCGTCATTAGCGCCCCCGGGCGCCGGGCGGCGTCGTGGGCATCTCCGAGGGGCGCTGCGTTGCTGGCGTCTGAGCGCACCGGCTCCCTGGGCACT</t>
  </si>
  <si>
    <t>chr16:79589938-79590091</t>
  </si>
  <si>
    <t>TGCCGCGGGTCTGGGACTGCAGGCCCGGCCCAGGACTGAGGGACTCGGTAGCTTCAGGCAATCTTCGGGACCCGCCCCCTCTGTCTGGGCTCCAGTCCCTGCGCACCTACTGTACGCCCCTCGGGGGACCTCAGAGGGTGGGGAGCACACCCAG</t>
  </si>
  <si>
    <t>chr16:79877292-79877581</t>
  </si>
  <si>
    <t>CAGCCCCACCTTGGAGAAGTAGTGCTGATGTCTTCACCAGCGTGCTCCAACACCCATTCCTCGGGGTCAGCACCACATTAGCTGGAGATAGCTGCAGAACCCACAAGCAGTGCCTGAGACACACAGAACCCCTGCCTGCTGCAGGTCACAGACCCCTGCAATCATCACTGAGAAGTCCAGGGCATTATGGAATCTTAAAAGAAGAGGGTGAATAACAGACCTGAGGGGATCTCAGAGGACCTGAACCTTAAGGGGGAGGGGGCATGATTCAGATGGAGAACATACATAGA</t>
  </si>
  <si>
    <t>ENST00000567966.1</t>
  </si>
  <si>
    <t>LINC01228</t>
  </si>
  <si>
    <t>chr16:80830465-80830555</t>
  </si>
  <si>
    <t>CTTCTGGGTGGCTGCTGGCATTCCTGGGCCGGTGGCTGCATCCCTCCAATCTCTGCCTCCATCTTCACATGACCTTCTTCCTTGTGTTTCT</t>
  </si>
  <si>
    <t>ENST00000651859.1</t>
  </si>
  <si>
    <t>ENSG00000260896</t>
  </si>
  <si>
    <t>ARLNC1</t>
  </si>
  <si>
    <t>chr16:80830593-80830734</t>
  </si>
  <si>
    <t>TGGATTTAGATCCCATCCTAATCCAGTATGATCTCATCTTCAGTTTTACCTAACTTATATCCGCAAAGGCACTATTTCCAGATGAAATTACGTGCTGAAGTTCTAGATGGATATAACCTTGGGGGCCATGAAGAACTCTTCC</t>
  </si>
  <si>
    <t>chr16:80830734-80830875</t>
  </si>
  <si>
    <t>CACTTACTGCAGAGATCCATCACCCTAAATAGTTAAGAACAAGAGAAATGTAGAATAAAATCTCAAGCTCCCAGGATGACGTTCCGGGGTCTTCCTATTCCACCCTCAACCCTTATTTTTGACCTCCTGTCCTGCAGCCACA</t>
  </si>
  <si>
    <t>chr16:81786545-81786687</t>
  </si>
  <si>
    <t>CTGCAGAAACTCATAGCTTGGTCGCCAAATGCTACCTTGTTTTACTGCATACCATAGCAGTGAGGGGCCTTTGCTTTAGTCTCCAAGCAGGGAGAGTGAGTTGTTGAACGTTTTGTAGCTTTCAAATGCAGGTCTGGTCTTGG</t>
  </si>
  <si>
    <t>ENST00000697565.1</t>
  </si>
  <si>
    <t>ENSG00000197943</t>
  </si>
  <si>
    <t>PLCG2</t>
  </si>
  <si>
    <t>chr16:82139830-82140006</t>
  </si>
  <si>
    <t>ENST00000567021.1</t>
  </si>
  <si>
    <t>LOC105371363</t>
  </si>
  <si>
    <t>chr16:82140006-82140182</t>
  </si>
  <si>
    <t>chr16:82240516-82240658</t>
  </si>
  <si>
    <t>CTGCAGGCTCCTGCTTCCTGCCAAGAGTCTGGTCCCATCTCACATCCCTTGCCAACCTCCAATATTCTGGATGACTTCTTTTGCAGCTAAGTTTACTGTTCTGTTTATTTCTTTTCTCCCTTACAAGGCAGGTTTGGGATCTC</t>
  </si>
  <si>
    <t>ENST00000258169.9</t>
  </si>
  <si>
    <t>ENSG00000135698</t>
  </si>
  <si>
    <t>MPHOSPH6</t>
  </si>
  <si>
    <t>chr16:83681622-83681779</t>
  </si>
  <si>
    <t>TCTCCTCTCCTGGAGTAAAGTCGGGATAACATCACCGACAGGTTGAGCTATTGTCATGGGAGCTCTTTGGGAAAAAGAGGCTCATTAATTATTTGCAGCCTTTGATCCTGCACACTGAGAAGTGCTCTCCCTTGGGGCCTGTGTGTGCAGAGGAGGAG</t>
  </si>
  <si>
    <t>ENST00000654474.1</t>
  </si>
  <si>
    <t>LOC105371366</t>
  </si>
  <si>
    <t>chr16:83681779-83681936</t>
  </si>
  <si>
    <t>GTGGGGCTGCAGAGAGGGGCCAGGATGGGAGACACTTTTCTAATCTAATCATCTGCGCTGGGCTACCCCGGCTTCTCAGACAGATGCAACGGCCTTCCAAGTTGTGATGTTACTGCTGTTGTGATGATTCTTCAGGGAGCAGGCACTGGAAGAAGAAA</t>
  </si>
  <si>
    <t>chr16:84179639-84179793</t>
  </si>
  <si>
    <t>GGCTGCAGCCGGCAGTGTCCTGGGAGGTCCAGGAAGCTGTGGGGGCATGGCAGTCAGGTTGGGTGTCGCCAGGAGGCCCAGCATCTCTGCGGAGGCTGGAGTCCACCTGGGGGCGGAGCTGCTGGTAGAAGACATCTCCCGCCGCCGAGAGCTGG</t>
  </si>
  <si>
    <t>ENST00000568265.1</t>
  </si>
  <si>
    <t>ENSG00000103168</t>
  </si>
  <si>
    <t>TAF1C</t>
  </si>
  <si>
    <t>chr16:84179823-84179994</t>
  </si>
  <si>
    <t>GGGCAAGGGCGGGACGACGGCAGCCAGACCTGGTGACGGGAATGACAATGACCTCCAGGGCCTAGCGGGGGGAGGGGATGTTTTCCACTGCGCCCCCCAAGCTCACTCCCCCACCCAGCACACCTATGGTCGGTGCTTTCAGGCGCTCCTGCAGCCGCCACTGGATCTTAGG</t>
  </si>
  <si>
    <t>chr16:84195726-84195908</t>
  </si>
  <si>
    <t>GATGGGGCTCCCTCGGTTGGGCTGCTGGGTGGGGGCCAGGGTCAGAAGAGCAGCCCTGAAGCTGATGTCTGTCCCCACCCGGCCCGCAGCCTGCCCCCCACCTCGGAAGGTGGCCTCCCGCACAGCCCACCCATGCGCCTGCAGGCCCATGTGCTCGGGCAGCTGAAGCCTGTGTGCTACGTG</t>
  </si>
  <si>
    <t>ENST00000563849.1</t>
  </si>
  <si>
    <t>ENSG00000140955</t>
  </si>
  <si>
    <t>ADAD2</t>
  </si>
  <si>
    <t>chr16:84195908-84196090</t>
  </si>
  <si>
    <t>GGCGCCCTCGCTCTGTGACACCCACGTGGGCTGCCTGTCAGCCAGTGACAAGCTGGCACGCTGGGCCGTGCTGGGGCTGGGTGGTGCCCTGCTGGCCCACCTGGTGTCCCCACTCTACAGCACCAGCCTCATCCTGGGTGAGCACGTGGTGAGGGCTGGGGGGGTGAGAAGGGAGGGCAGGGA</t>
  </si>
  <si>
    <t>chr16:84196090-84196272</t>
  </si>
  <si>
    <t>AGGTCACTCACCTTGTCCTGTCCCTTCTGCCCTGCAGCTGACTCATGCCACGACCCTCCGACTCTGAGCAGGGCCATCCACACCCGGCCCTGCCTGGACAGTGTCCTGGGGCCATGCCTGCCACCTCCCTACGTCCGGACCGCCCTGCACCTGTTTGCAGGGCCCCCGGTGGCCCCTTCCGAA</t>
  </si>
  <si>
    <t>chr16:84351041-84351193</t>
  </si>
  <si>
    <t>GGTGGAGGTTGCAGGGATCCAAGATCACGCCACTGCGCTCCAGCCTGGGCGACAGAGTGAGACTCCATCTCAAAAAAAAAAAAAAAAGAAGTCTGCCTCCTGAGGTCATATGAGACCGGGACACCCTGCCTGAGGGCTGCCTTTCTGGCTGCA</t>
  </si>
  <si>
    <t>ENST00000416219.6</t>
  </si>
  <si>
    <t>ENSG00000064270</t>
  </si>
  <si>
    <t>ATP2C2</t>
  </si>
  <si>
    <t>chr16:85151805-85151957</t>
  </si>
  <si>
    <t>TCTGCAGGAGTCCAGGCAACCTCTGGCTGGGAAGAGGCCTGGGCCCCACCTCCCTCAGTGGCCTGCCAGGCCCCACCCTCCCAGCCTCCCTCAGCAATCGCCCCCGCCCTCCTCTCCCCGGCTGGTCTGTGTTTCTTGGCCCCAGTTGAGATG</t>
  </si>
  <si>
    <t>ENST00000612023.1</t>
  </si>
  <si>
    <t>ENSG00000278214</t>
  </si>
  <si>
    <t>LINC02139</t>
  </si>
  <si>
    <t>chr16:85175242-85175384</t>
  </si>
  <si>
    <t>CTGCAGGCACCTGACTCGTGCCTCCTTCGCCAGGGCTGTGTCTGGGGTGGCCTGGGGAGGGCTGAAGCCTGCTCTTCTGGGCTGGGCACCCCTGCCCCAAGGACGGACCCTTCCCTGCAAGCTTCCCAAGGAAGCTCTGTGAA</t>
  </si>
  <si>
    <t>ENST00000574293.1</t>
  </si>
  <si>
    <t>ENSG00000131149</t>
  </si>
  <si>
    <t>GSE1</t>
  </si>
  <si>
    <t>chr16:85929928-85930070</t>
  </si>
  <si>
    <t>CCCCCCTGGTCCCCTGCCTTTAGTGACAGCTTATCCTCGTTCCTGCTCTGTCTCCTTTGGTTCCCTTAGACCAGGTGTCAGCAAATCTGGCTTGCAGACCGAATCTGGCCACAGAGCTGCAACGACAGAATTCAGCGACTGCA</t>
  </si>
  <si>
    <t>ENST00000645383.1</t>
  </si>
  <si>
    <t>LOC105371388</t>
  </si>
  <si>
    <t>chr16:85945465-85945616</t>
  </si>
  <si>
    <t>CTGCAGTGGAGACCGGGAATGAGAGAAGCCCCTGGCGTGGGCTGGCAAGGACGCAGAGCACGGAGAGCACCTGGGGCAGGGCCGGCGCCAACGGCATAACACATGCTGCTGCTCCTCTCCCGCGGGGCCCATGGAGATGGCTGGAAGCAGCC</t>
  </si>
  <si>
    <t>ENST00000598933.2</t>
  </si>
  <si>
    <t>LINC02132</t>
  </si>
  <si>
    <t>chr16:86121939-86122008</t>
  </si>
  <si>
    <t>ACCTCTCTCCCGTCCTCCCTTCCTCCCTCCTCCTTGTCCCTCCTCCTTCTCCTTGTCCCTCCCCACCTCC</t>
  </si>
  <si>
    <t>ENST00000669926.2</t>
  </si>
  <si>
    <t>ENSG00000269186</t>
  </si>
  <si>
    <t>LINC01082</t>
  </si>
  <si>
    <t>chr16:86122101-86122253</t>
  </si>
  <si>
    <t>CTGCAGATCAAGGCCAGCACAACTGAGCCCACAGTGCTGAGCGTGCATCCCCCACGTGCAGCCCCCACAACTGCAAGAGGTGAATGCTCTTCATTTTGCAAAGGAGGAGGATGAGACTCACGAGGTCAGGAAGTCTGGGACCAAGGTGTGACT</t>
  </si>
  <si>
    <t>chr16:86262755-86262931</t>
  </si>
  <si>
    <t>GTAACCTCTGCAGACTTAAATGTCCCTGTCTGACAGCTTTGAAGAGAGCAGTGGTTCTCCCAGCACACAGCTGGAGATCTGAGAACGGGCAGACTGCCTCCTCAAGTGGGTCCCTGACCCCTGACCCCCGAGCAGCCTAACTGGGAGGCACCCCCCAGCAGGGGCACACTGACACCT</t>
  </si>
  <si>
    <t>ENST00000602425.2</t>
  </si>
  <si>
    <t>LINC01081</t>
  </si>
  <si>
    <t>chr16:86262931-86263107</t>
  </si>
  <si>
    <t>TCACACGGCAGGGTACTCCAACAGACCTGCAGCTCAGGGTCCTCTCTGTTAGAAGGAAAACTAACAAACAGAAAGGACATCCACACCAAAAACCCATCTGTACATCACCATCATCAAAGACCAAAAGTAGATAAAACCACAAAGATGGGGAAAAAACAGAACAAAAAACTGGAAACT</t>
  </si>
  <si>
    <t>chr16:86909894-86910046</t>
  </si>
  <si>
    <t>CTGCAGGTGGGGAGGCACCTTCTTAGAGAATTGGACGCTCCTGCCTCCAGTGAGGCTACAAGTGCCGCTCGCTTTCTGAGTACCAGGCCCAGAAATCTCTGAGACAGCCTTCTTGGAGGGATAGGAGGCGGCGGCAGAAACACGCAGGCCCAG</t>
  </si>
  <si>
    <t>ENST00000658013.1</t>
  </si>
  <si>
    <t>LOC107984819</t>
  </si>
  <si>
    <t>chr16:86910140-86910429</t>
  </si>
  <si>
    <t>ATAATATGCACACACACAGTTTGGGATTTTCTAAATGACAGCACCCGTTAATTGTCTGGTTAGGTATGACCTATTAAACATTTACCGCCCATTTCCTGTACACGTCTGGTGAGGCCGGCAGGAAATTTAGAACAAATTAAACAGCAGCTGCAGTCCCTCATGCTTTAATGGTCCCTCCACGATCCTGTGCGGGATTGTAAAATATGAGGGCAGATCTATTAGGGACAGGCTGGTTTCGTCAAGGAAGCATCCACCTCCCCGTCCTCCTGCCAACCAGACCCCATAAAGTT</t>
  </si>
  <si>
    <t>chr16:87131860-87132091</t>
  </si>
  <si>
    <t>CTGCAGAGGCTGTACTTGGAGCCAGTGCGCTGTGCAGAGAGCTGCAGAGAGAGGAGGCAAGAAGACAGTGAAGCAGGAGGTGCAGGGAGCAGGTGAGCAAACAAATCGTGTGGAAATTGTGAGAACCCGTGAACTCGGGAGAAAACAGCCCAGATCATCCCTTCACACTCACTTTGCATTAGAGCCATCCAGAAGGTTATTAAGGGTCATCCTCCACATGCAGCCCTGCAGG</t>
  </si>
  <si>
    <t>ENST00000664021.1</t>
  </si>
  <si>
    <t>ENSG00000232190</t>
  </si>
  <si>
    <t>LINC02181</t>
  </si>
  <si>
    <t>chr16:87294450-87294601</t>
  </si>
  <si>
    <t>GGATAGGTGGGTGGATGGATGGATGGATGAGTGGATGAGGGTACTGATGAACAGATTAGCAAATGGAGGAACAGAATCATTGTTCTGGTTGTAAGAAGCCCAACTCCTTCCTTTAGGAGAAGTACTAGAAATGTCCATGTTTGTTTTCTGCA</t>
  </si>
  <si>
    <t>ENST00000569872.1</t>
  </si>
  <si>
    <t>ENSG00000261697</t>
  </si>
  <si>
    <t>LOC101928682</t>
  </si>
  <si>
    <t>chr16:87384344-87384505</t>
  </si>
  <si>
    <t>CTCTGCAGGGACCTTCGGGGATCCCGAGCTCCCTGCGGAAGCCCCGGGGAGGGCTTGGAGGGGCGGCGGCCGGCGCGGCCCAAGAGATCCGGGGATGCGCGCCCGGTCTGGAAAGGGAGGCCCTGCCATGCGGCGCCGCCCAAAGGGCGCCTGTTCCTGCAG</t>
  </si>
  <si>
    <t>ENST00000650688.1</t>
  </si>
  <si>
    <t>ENSG00000140941</t>
  </si>
  <si>
    <t>MAP1LC3B</t>
  </si>
  <si>
    <t>chr16:87411791-87411933</t>
  </si>
  <si>
    <t>TGCTGGGCGCTGACGTAGCCGCTGCTGCACATGGGACTGAAGGGCAAGAAGGGGAAGGTGAACACGGACGGACCGGAGAACGGGTGCTGGAAGTAGTTGGCGTAGCTGACAGTCAGGCCACTCGAGCCGCAGCTGCCGCTGCA</t>
  </si>
  <si>
    <t>ENST00000565193.1</t>
  </si>
  <si>
    <t>ENSG00000140948</t>
  </si>
  <si>
    <t>ZCCHC14</t>
  </si>
  <si>
    <t>chr16:87411933-87412075</t>
  </si>
  <si>
    <t>AGCCACAGGACGTGCACACAATGCAGCCTGGCGGGGGTGGGGCGGGCTGCGGGGGTGCCGGGGGCTGCTGATGGTGGTGGTGGTGGTGGTGGTTCGGATTCGAGGCAGGAATGTTTCCTGTGGAGCCGCCACCGCCACTGCTG</t>
  </si>
  <si>
    <t>chr16:87412075-87412217</t>
  </si>
  <si>
    <t>GCTATAGAAACTGCTTTCAGGGACGGAGGACAGCGCCGGGCTGGAGCTGGGGGCTGGGCAGCTGGGCAACGTGGCCATGTTGGCAAAGGACGTGGAGGGGTGGCTGCTGGGAGAGGCAGTGTTGCTGTTTGCACAGAAGCCAC</t>
  </si>
  <si>
    <t>chr16:87412217-87412359</t>
  </si>
  <si>
    <t>CCCTGCAGGGGGCCCACTGGCATACTGCTCATTGCAGAAAAGGCAACTTTGGTGTTGGCTGTGTACAGAGCAGTCCGGGGGTTTATTATTGCAGGGGGCACACTTATTTGCACATTATTAGGACAGGAAGTTTGCCCAGAAAT</t>
  </si>
  <si>
    <t>chr16:87700220-87700373</t>
  </si>
  <si>
    <t>TTTGATCTGACTGTTCTTGCCTTTGGTCTTGGAAACTTGACATCAAGGTGCCTATTAGATTTTCAGTCGTCGCCTTCCATAGCTGCAGGTGCTGTGACTGTTTCTGCCTTCAGCCGGCCGACAGCACCGGGCGCAACAAGCTTCAGGACATCAT</t>
  </si>
  <si>
    <t>ENST00000568444.1</t>
  </si>
  <si>
    <t>ENSG00000104731</t>
  </si>
  <si>
    <t>KLHDC4</t>
  </si>
  <si>
    <t>chr16:87700373-87700526</t>
  </si>
  <si>
    <t>TGATGCCGCCCTCCTGCAGTACCTTTAACCTCGCCCGGGCCAGGGTCTGCCTCCAGCCCAGGACCAAGACCCCGATTCCAGATAAGGCGGAGGGAGGAGGGCAGGGGGTAGAGGGAGGAGGGCAGAGGGTGGAGGGAGGAGGGAGGAAAGAGGG</t>
  </si>
  <si>
    <t>chr16:88168624-88168913</t>
  </si>
  <si>
    <t>CCTCTCCAGAACAGTTTGTTTATCTGTCCATTCATCCACCGGCTTCTTTAATCATTTGTATTGCACACCTGCCGTTTGGCAAGCACTAGGACGAGGGCTGGGCTTTGAGGATTAGCAAACAGCACCGTGGCAGGCCTTCTGCAGAGCAAACTGGGAGCTGACAGCTAAGTAGAAAAATAAGACTCTGAGGCTGGGCTTTGTGGTGGCTGTGCCTGTAATCCCAGAGCTTTGGGAAGCCAAGGCGTGAGGATCGCTTGAGCCTAGGAGTTTGAGACCAGCCTGGACAACAT</t>
  </si>
  <si>
    <t>ENST00000665557.1</t>
  </si>
  <si>
    <t>ENSG00000260420</t>
  </si>
  <si>
    <t>LINC02182</t>
  </si>
  <si>
    <t>chr16:88169029-88169170</t>
  </si>
  <si>
    <t>GATGAACATTCACGTTGGGGGACAGAGTGTTAGGGTCCCTGGGACACCAGGGGACAGGCCGGAAGTGTGTGCAGCTGTGGGTGGGAGGGTCAGCTGTGAAGAGGGTGGGGTTGAGGACAGGGCCCAGCTCACGCATGACTGC</t>
  </si>
  <si>
    <t>chr16:88484982-88485134</t>
  </si>
  <si>
    <t>GCTGCAGACACCTGTGCCCTGCTTGGTTTGTTCGCTCGACAAGTCTGTGAGCGCCTCCTTTGTGCTGGGTGAGGGTGTCACCCCAGGGAGTTCCCAGACCGAGGGAATGAGTGTGAGGGAAGTGCACGGGGACTGGGCCCCTGGGCGGGGCAC</t>
  </si>
  <si>
    <t>ENST00000577370.1</t>
  </si>
  <si>
    <t>ENSG00000263456</t>
  </si>
  <si>
    <t>MIR5189</t>
  </si>
  <si>
    <t>chr16:88485240-88485430</t>
  </si>
  <si>
    <t>CAGAGCAGGTGGGGGCCTGTCCCCTGGTGCTGGGGGGAGCAGGTGGGAAAGAGACACGGGGTCCGCGGCCCTTCTCTGGCAAGAGTGGAATCCGTGGGCGTGGTGGAGGCCAAGGGTCACGGCAGGTAAGGGTGGGCGGAGGCGACCCTGCAGCTTTGGAAATGTTGCAGAGGGTGGGGGTTCGTCAAGAA</t>
  </si>
  <si>
    <t>chr16:88610279-88610438</t>
  </si>
  <si>
    <t>ACTGCAGGGACAGTCATGAGCTTTGAGGACCAGGTGCGGCTGTCTCCTCAGGAGCCCATCAGGGTGAGCTTGCAGAGGGAAGAGGGCCCCATCGTGCCAGAAAAGTCCCCCTGCTCGATGCTCTTGTGCCCCGTCTCTCCATAAAGCAGCTTCCTCATTG</t>
  </si>
  <si>
    <t>ENST00000564161.1</t>
  </si>
  <si>
    <t>ENSG00000158545</t>
  </si>
  <si>
    <t>ZC3H18</t>
  </si>
  <si>
    <t>chr16:88668601-88668752</t>
  </si>
  <si>
    <t>CTGCAGACTTGGCCTCCTATGCTCAAGCAATCCTCTTGCCTTGGCCTCCTGAAGTACTGCGATTACAGACTTAGCCACCACACCCAACCAATTTTTTAATTTTTTTGTTTTTTTGTAGAAACAGGGTCTTGCTATGTTGCCCAGGCTTGTCT</t>
  </si>
  <si>
    <t>ENST00000663493.1</t>
  </si>
  <si>
    <t>ENSG00000260630</t>
  </si>
  <si>
    <t>SNAI3-AS1</t>
  </si>
  <si>
    <t>chr16:88726798-88726944</t>
  </si>
  <si>
    <t>TCTGCAGCAGGGCCGTGCCGAAGAGCAGCAGGTAGAAGCAGGCCAGCAGGTAGCCCAGCCCGAAGATGCTGATGCGGGTGGCCCCCGTGACAAACACCACCACCAGCACCAGCCAGAACAGGTATCGGAAGACGGCCACCTTCAGCA</t>
  </si>
  <si>
    <t>ENST00000474606.1</t>
  </si>
  <si>
    <t>ENSG00000103335</t>
  </si>
  <si>
    <t>PIEZO1</t>
  </si>
  <si>
    <t>chr16:88726944-88727090</t>
  </si>
  <si>
    <t>ATGTCAAGGTAGGACCTGCCAGGCCGGAGCGTCAGGGCGGGCGCCCCGGCCACCCCTCCCAGAAGGTTCCCCGTGGAGGGTGACGTGGAACCCACCTGCAGTGGATAAAGTTGGGCACGGGGTTGGGCTCCCCCCGCAGCGGCTCCA</t>
  </si>
  <si>
    <t>chr16:88734443-88734593</t>
  </si>
  <si>
    <t>AGCTGCAGGATGCAGGCCAGGAGGAAGAAGCCGGGCACCAGGATGCTGGAGAAGAGCTCGGACACGCTGAACTGCTCCAGGCCCAGGTCCCCCAGCCTGTGGAGGGGCAGCATCAGCACCGGCCCGGCCCCCGGCAGAGCCGCTGCAGCCC</t>
  </si>
  <si>
    <t>ENST00000490756.1</t>
  </si>
  <si>
    <t>chr16:88740045-88740228</t>
  </si>
  <si>
    <t>GGGCAGGCCCGGCCCTGACTTGGGCCCCACGTGCCGCAGCCATGCTGCAGACGCCCCTCACCCTCCTCTAGCGGCCAGCACCCCTCGGGCTGGCTGGCACACTCCGTCGCATGCCTGCAAACACGTGTGTGTGTTGCCCATATGTGGGAGTGAGGGTCGCCCGGGGGCCCTGCCAGGCCGGGTC</t>
  </si>
  <si>
    <t>ENST00000333666.1</t>
  </si>
  <si>
    <t>ENSG00000182376</t>
  </si>
  <si>
    <t>LOC339059</t>
  </si>
  <si>
    <t>chr16:88811874-88812018</t>
  </si>
  <si>
    <t>ACCAGCTGCAGCTCGGAGTCGGCCATGGCCGCGTGCGAAGAGCCAGCGGCAGCCCGAGCGCGCCTGCGCGGGGACGGGCGGGACCGCCACGAGGGGTGGGGCATCCCCGGAGGGCGGAGCGTGGGTGAGGGGCGGGGCATCCGTC</t>
  </si>
  <si>
    <t>ENST00000378364.8</t>
  </si>
  <si>
    <t>ENSG00000198931</t>
  </si>
  <si>
    <t>APRT</t>
  </si>
  <si>
    <t>chr16:88812018-88812162</t>
  </si>
  <si>
    <t>CGCCGGAAGCCTGTACCGTATTTCATGGACTCCTAGGCGCCATCGATTTTAAGACGCGCTCGCATTCCACGCACCACTGAGCAGAACGTTCGAACCGGACAAAAGTGCGAGTCAAGGCGCCCTTCCTTGTCTCGGGCTACGCTTC</t>
  </si>
  <si>
    <t>ENST00000568319.5</t>
  </si>
  <si>
    <t>chr16:88812162-88812306</t>
  </si>
  <si>
    <t>CTGACTGCAGCCAGGCAGCTGTGGGCCGGGGCCTTGGCGGCTGGAGGAGGGGCGTGAGCTGGTCTCGCCCACGCACCTGGCGCGCGTACGGGCCGCGCCCTTTCTCCTTTATTGGCCGAGATCCCCACGCTGCGCGCGGGAGGCT</t>
  </si>
  <si>
    <t>chr16:88816160-88816323</t>
  </si>
  <si>
    <t>TGGGGGCAGTTCCCCCAGTGCCCAGGAGATGGCAGTGGCAGCCAGGCTGTGTGCGCCCACCTCCCCTGCCCTGTGCCCACTGTCTCCATGGCAGGTGTGGCCTGCGCCCGTGGAGCCACTGCAGCCTGGGTCGTAGAGAAGGACCCAGCAGCACGGAGTGGGAT</t>
  </si>
  <si>
    <t>chr16:88816486-88816649</t>
  </si>
  <si>
    <t>AATATCTTCCTATGAAACTTGCCAGGCACCCCCGCCCCCCGCCCCCCAACTAACGGAGGTGGCCCTGCCCTGCCCAGTCCTAAATAACCCTGCAGGGTGGACTGTCCCTGGGCAGGGACAAGGCCATCTGCCCTCCATGGTCCTCACTGCTGGTAGGTGCTCCC</t>
  </si>
  <si>
    <t>chr16:88842039-88842202</t>
  </si>
  <si>
    <t>GAGCCCCAACGAGTAGACAGACGCGTGACAGACGAGGCACGCGCAGGTTTACAAGGGGCTGCCACGCCTGTCAATCCCCGTTAGCGTCTCCACCACCTGGGTGGGGCACGGCACCCATTCCACTGAAAGACGCGTGGCCCTTGGGCCCTGCAGCTCAGCGTTGT</t>
  </si>
  <si>
    <t>ENST00000567779.1</t>
  </si>
  <si>
    <t>ENSG00000141012</t>
  </si>
  <si>
    <t>GALNS</t>
  </si>
  <si>
    <t>chr16:88842202-88842365</t>
  </si>
  <si>
    <t>TCCCCAAGACCCCGCCTCCTTTCGCAGGCTCCTGGGACACCCACTGGGCGTGCAGGTCCACACGCCCCCATCCTCGAGCACCAGCCCCGTGCCCTGCCTTCTCCTCTTCCTCACGATCAACACCACATGTTTCTGTCTCCAGCAGGAGAGACTCTCCCCAGGGA</t>
  </si>
  <si>
    <t>chr16:88842365-88842528</t>
  </si>
  <si>
    <t>AGGGAGGGAGTGGGACTCCTGCTTCCCAGGTACCCTGAGACGGAGCCACACTGCAGCACCTCTCCCCAGGCGGCCACAGCACTCGACTCTGGGAAACAGAACAGCAGCCACCAACAATACCGCAACTTCGACCCTGAAAACCCAGCAGGTGCCGCACCCCACAT</t>
  </si>
  <si>
    <t>chr16:89038439-89038615</t>
  </si>
  <si>
    <t>CTGGGGTGACTCCCAACAGCTCCCATCCCCTCCCCGACTCAGTAAGGCGCTCCCATTTTTCTGACATTTGTGCGCCTCACGTACCGGCAAGAAGTAATTTACTTAGAAGAAATTAAAAGTTCATGTTAATCGCGCACACTGCAGTATGCAAATGAGGAGCGTATTAAGCTCACTGAT</t>
  </si>
  <si>
    <t>ENST00000537895.5</t>
  </si>
  <si>
    <t>ENSG00000176715</t>
  </si>
  <si>
    <t>ACSF3</t>
  </si>
  <si>
    <t>chr16:89100872-89101077</t>
  </si>
  <si>
    <t>GCCGCCACACGTACAGGGAGCTTTATTCCCGCAGCCTTCGCCTGTCCCAGGAGATCTGCAGGCTCTGCGGGTGTGTCGGCGGGGACCTCCGGGAGGAGAGGGTCTCCTTCCTATGCGCTAACGATGCCTCCTACGTCGTGGCCCAGTGGGCGTCATGGATGAGTGGCGGTGTGGCAGTCCCCCTCTACAGGAAGCATCCCGCGGCC</t>
  </si>
  <si>
    <t>ENST00000649953.1</t>
  </si>
  <si>
    <t>chr16:89185103-89185276</t>
  </si>
  <si>
    <t>CGCCCCTCACAATGCCCCCAGCCCATCGGCCCTGTGGACGTTGGCCCTCACGCCTCCCTGTGCTTCCCAGGCACCTATGTGACCAGGGCAGAGGCCACAGATGCCGACGACCCCGAGACGGACAACGCAGCGCTGCGGTTCTCCATCCTGCAGCAGGGCAGCCCCGAGCTCTTC</t>
  </si>
  <si>
    <t>ENST00000524089.1</t>
  </si>
  <si>
    <t>ENSG00000129910</t>
  </si>
  <si>
    <t>CDH15</t>
  </si>
  <si>
    <t>chr16:89185276-89185449</t>
  </si>
  <si>
    <t>CAGCATCGACGAGCTCACAGGAGAGATCCGCACAGTGCAAGTGGGGCTGGACCGCGAGGTGAGGTGGCGCCCCGGCAGCTCCACACCCGCACGGCCAGGGCAGCCCATCTCCTGCGGGTCCCTCTGCCCCCAGCCTGCCCACCCCAGACGCTCCTGTCCCTGCCGTCACTGCAG</t>
  </si>
  <si>
    <t>ENST00000563595.6</t>
  </si>
  <si>
    <t>ENSG00000259803</t>
  </si>
  <si>
    <t>SLC22A31</t>
  </si>
  <si>
    <t>chr16:89266016-89266215</t>
  </si>
  <si>
    <t>ACTGCAGCGTGCTCTGTGTGACACAGGCTGACTCAGGTTTTTCTTTTAAGGCAGGGCTTAAAGGAAGTTTTACTGTGACCAAAGTTCTGTGATTGAGGGGGTGTGGAGAAAACAAAAAGCCTGGCCAAGATGGTGAAACCCCGTCTCTACTAAAAATACAAAAACTAGCCGGGTGTGGTGGCAGGCGCCTGTAGTCCCAG</t>
  </si>
  <si>
    <t>ENST00000645666.1</t>
  </si>
  <si>
    <t>ENSG00000167522</t>
  </si>
  <si>
    <t>ANKRD11</t>
  </si>
  <si>
    <t>chr16:89266215-89266414</t>
  </si>
  <si>
    <t>GCTACTCGGGAGGCTGAGGCAGGAGAATTGAACCCAGGAGGTGGAGGCTGCAGTGAGCTGAGATTGCGCCACTGTGCTCCATCCAGCCTGGGGGTCAGAGCAAGACTCCATCTCAAAAGCAAGCAAAAAACCCCCAAAAACCCACGAAGCCCCCAAAACAAACCACAGCTAATCCGAACCCAGAAAAATAGACTGGAACC</t>
  </si>
  <si>
    <t>chr16:89326363-89326518</t>
  </si>
  <si>
    <t>GGGGACGCAGCCACCGCCCCCCCCACCCCGCTGCAGAAGGTGCACACCACTCAGCAACCACCCACCCACTGCTCAATCTACCCCCAAATTACACAAATAGGGCCAGGCACGGTGGCTCACCCCTGTGGTCCCAGCTACTCAGGAGGCCAAGGCAGG</t>
  </si>
  <si>
    <t>ENST00000563291.1</t>
  </si>
  <si>
    <t>chr16:89326518-89326673</t>
  </si>
  <si>
    <t>GGGGGTCATTTGGGCCCAAGAGTTTGAGACCCGGGCAATGTAGGGAAACCTCATCTTTACAAAAATATCAAAAAATTAATCAGTCGAGGTGGCACGCACCTGTAATCCCAGCTCCTTGGGAGCCTGAGGCAGGAAGACCCCTTGGGCCCAGGAGGT</t>
  </si>
  <si>
    <t>chr16:89326673-89326828</t>
  </si>
  <si>
    <t>TCGAGGCTGCAGTGAGCTAAGATTGCACCACTGCACTCCAACCTTGGTGACAGAGCAAGACCCTGTGTGAAAAAAACCCAAACCCCAAACCAAAAAAACACAACCGGGGCATGAAAAAGTGCTTGGCCCAGAGCAGTGCCCCAAAGCATCTCCTAA</t>
  </si>
  <si>
    <t>chr16:89710478-89710777</t>
  </si>
  <si>
    <t>GATCAGAGTCTCTGATCAACAGACCCTTCCCCAAACAGAAGCTTGAAACGGACCAATAAGCAGGGGTGAAGAGCTGCGGCGGCTCTCCCAGGGAGGGCCTGGCCTCACCTACGGCATTGTGGATCTCCTCCACCGCGGTCTTCAGCTGCTGCAGCTGGGGCTCCGGCTGTACCCCACGGCCCCGGCCCTGCCGCTCAGACGTCCCCAGGAACTGCTCCAGGTCCTCGAACGAGCTGTCCTTGTCTGGCAATCCAGATGCGGTGTCCCCCAGGGGTGAGGGAGACCCCACGGGGCCGGGTT</t>
  </si>
  <si>
    <t>ENST00000565023.1</t>
  </si>
  <si>
    <t>ENSG00000075399</t>
  </si>
  <si>
    <t>VPS9D1</t>
  </si>
  <si>
    <t>chr16:89710820-89711012</t>
  </si>
  <si>
    <t>CGCTGGGCTCGGGCGGGGACAGCATGCAATGGAGGCTCTGCGAGGGCCGCAGCCGTCGGCTTCCGGGGTTGGGGGTCGGGGGGCAGCAGCCTGGGGCTGGCGCGGCTGCTCTGCTCACGGCGGGATACAGGGCGCTGTACACGGAGCACTGCAGCCGCCTCAGGAGCTGCGCGATCGGGTGGTCGGGGAGGCT</t>
  </si>
  <si>
    <t>chr16:89926025-89926183</t>
  </si>
  <si>
    <t>GGCCGCCTGCAGTCACCCCGGGGGGGGCAGGGGCGGGCCGGGCTATGCAGAAACACCGGGGCCCGCGGGACACAGGACGCTGCCCCACTGCCGCAGAGCTGAATCTGGACCCCCGGGCTTTGCTTTCCTGGGGCCTGTGCTCCTCCCTCCCCGGGGCGG</t>
  </si>
  <si>
    <t>ENST00000553967.1</t>
  </si>
  <si>
    <t>ENSG00000258947</t>
  </si>
  <si>
    <t>TUBB3</t>
  </si>
  <si>
    <t>chr16:89926183-89926341</t>
  </si>
  <si>
    <t>GGGTTCGCCTGCAGCGGCGGAGGGGGGAGCCTTTGTCCTCCGCGCGGGCTGCGGCACCGCCTCCTCGCGGCTGCGGGGCGGGGCTGGGGGCGGGGCCTGGCCGTCTCAGCCAATGGGAGGCGGAGTCCCTGGCTCGCCCCGCCCTCTCGCCTGAAAGAC</t>
  </si>
  <si>
    <t>ENST00000680788.1</t>
  </si>
  <si>
    <t>chr17</t>
  </si>
  <si>
    <t>chr17:384655-384935</t>
  </si>
  <si>
    <t>GAGGCTGCAAGCTGGACACCAGCGCGCAGGGGTCCGCTTCCCGGGGAGAGCGACCGAGGCACCACAGAAGAGGCGTGTTTGGAAACAAAACGACTTTTGGGTTTAGAAGTTTCAGCAAAGTGGCCACCAGCAGCCAGGCTGCAGAGGATGGAGGGGGGCGGCTGGCGGGGAGGGGGCGGCTGGAGGGGAGGGGGCAGCAGGTGCCGAGCTCTTGTGGGAAAACGTGACAGAGAAAAGAGGAAACAAGCTGACGGCTCCGATGCCGGGTTTTGTGTTTTTCA</t>
  </si>
  <si>
    <t>ENST00000575130.5</t>
  </si>
  <si>
    <t>ENSG00000181031</t>
  </si>
  <si>
    <t>RPH3AL</t>
  </si>
  <si>
    <t>chr17:534161-534459</t>
  </si>
  <si>
    <t>AGCTTGGTATCAGCACTTTACCAGGAAGTTAATATGTGACTTCTCATTTTATCTTCCCAACCACTATTATGAGATTTGTCTCATTATCTCCTTGATTGAAGGGAGGAGGATCAGCTCAGTGGATGAGGGAAGTTGCTTGTGGTTCAACTGCAGTTTCAACCAGGCTGTGGATTTTGATGTCTCAACAGGAAAGGCTGCTATTGCTTAAGACAGCAAACGAGGTAAAAGGAAACATCTATGGTTTTGCAGGGGTGGGGTAGAAAGGAAGCTGAGGGAGAGGAAACTGGAGTCCGGAGATC</t>
  </si>
  <si>
    <t>ENST00000570771.1</t>
  </si>
  <si>
    <t>ENSG00000141252</t>
  </si>
  <si>
    <t>VPS53</t>
  </si>
  <si>
    <t>chr17:987552-987694</t>
  </si>
  <si>
    <t>ATGGGGTCACCGGGTTGCTGGCTGATCACCGCAGGGAATGGGGTCACTGGGTCGCTGGCTGATCACCCCAGGGAATGGCATCATTTCAGGGGCTCAGGGTTGGTCTCTGTTGCTGGCAGATGGGGCTTTCAGCCATGGCTGCA</t>
  </si>
  <si>
    <t>ENST00000336868.8</t>
  </si>
  <si>
    <t>ENSG00000167693</t>
  </si>
  <si>
    <t>NXN</t>
  </si>
  <si>
    <t>nucleoredoxin</t>
  </si>
  <si>
    <t>chr17:1012931-1013170</t>
  </si>
  <si>
    <t>CCTGCAGGACAGCAGCGGGCAGGGTGTGGGCAGGAGGGGAGAGGGGGCTGGGCTGCGGGGAGGTCGAGGCGGCACAGCGGCCCCAGGAGCAGCCACAGGGCCGGGCTGCCCACCTGCTGCACAGACGTTCCACCTCCCGGCTCACGCCACTGATCATTCCCATCCCCGGCTCACCCCGTTCATCTCAATCACGTCCGTGTGCCAGTTCTTGGTCTCCACGGTTTGTGGGTCCAGCTGCAG</t>
  </si>
  <si>
    <t>ENST00000571383.5</t>
  </si>
  <si>
    <t>ENSG00000159842</t>
  </si>
  <si>
    <t>ABR</t>
  </si>
  <si>
    <t>chr17:1235314-1235562</t>
  </si>
  <si>
    <t>TCACTGCAGCCTCAGCCTCCGGTACTCAAGCCATCCTTCCACCTCAGCCTCCCAAGTGCACGCCACCACACCCAGCTTTTTTTTTTTTTTTTTTTTTTTTTTGTAGAGACAGGGTCTCCTTATGTTCCCCAGCCTGGTCCAGAAATCCTGGGCTCAAGCGATCTTCCTGCCTCAGCCTCCCAAAGTGTTGGGATTACAGGTGTGAGCCACCACGTTCAGCCTGCTAGATTCTGTAGTCCTGCAGCTTTG</t>
  </si>
  <si>
    <t>ENST00000574139.7</t>
  </si>
  <si>
    <t>chr17:1259552-1259832</t>
  </si>
  <si>
    <t>AGCTGCAGCTGAAAGGAGACATTTGACCTTTAAGGGATTGTCGGAAGAAGAGGAGCCGATCAAAAGGGACAGAAAAGGAGTGAGTGGGGAGAGATGCCAAAGAGAGGAGCCCAGTTCCCGCCGGGCACGCGGTTCAGCCTGTAGTCCCGGCGCTTTGCCAAGCGAGGCGGGCGGAGTTCGAGACCTGCCTGGCCCACAAAATGAGACCCACCCCACCCCCATCTCTACAAAAATAAAATACAAAAATAAATTAGCCCGGCGTGGTGACGGGCGCCTGCAGT</t>
  </si>
  <si>
    <t>ENST00000391429.2</t>
  </si>
  <si>
    <t>ENSG00000205899</t>
  </si>
  <si>
    <t>BHLHA9</t>
  </si>
  <si>
    <t>chr17:1259890-1259963</t>
  </si>
  <si>
    <t>TTGCAGTGAGCCGAGATCGCGCCGCTGCACTCCAGCCTGGAGACCGAGCGAGACTCCGCCTCAAAAAAAAAAAA</t>
  </si>
  <si>
    <t>chr17:1444322-1444465</t>
  </si>
  <si>
    <t>TGTTAGAAACATCCTGGCTAACACACAGTAAGAACCCATCTCTACCGAAAAAAATACAAACGCCAGGCAGGGTGGTGCGCGCCTTTAGTCCCAGCTACTTCGGAGGCTGAGGTGGATTGCTTGAACCTGGGAGGCGGAGCCTGC</t>
  </si>
  <si>
    <t>ENST00000574295.1</t>
  </si>
  <si>
    <t>ENSG00000167193</t>
  </si>
  <si>
    <t>CRK</t>
  </si>
  <si>
    <t>chr17:1478400-1478698</t>
  </si>
  <si>
    <t>TGGCACCGACCTGTTATGCTGAAACACTTCAAAGCCATAAATATCCAGGAGCCCGAGAACCGTGGTGCTCCGCCAGCTGGGGCTCTCCACGTCCTAGGGCAGTCATTCAACCGAAGGCGTGGGCCCCCTGCGCGTGCCAGCCCCACCCTGCAGCACCCCCCGCCTCGCCGACGGCCCTCCCTTCTGCCTTGGGAGCAGTGTGGACCGAGCCCTCACCTTGGAGGCCAGCGACCTGTTGATCTTCCCGACGAGCCAGGTAAAAGTGCGGCTGTACACAGCCTTGGCGAGGGCGTCTCGTG</t>
  </si>
  <si>
    <t>ENST00000573961.1</t>
  </si>
  <si>
    <t>ENSG00000197879</t>
  </si>
  <si>
    <t>MYO1C</t>
  </si>
  <si>
    <t>chr17:1478701-1478858</t>
  </si>
  <si>
    <t>TACGCGGCCTGCTCCAGGTTCAGCGGGCTCAGGAGCTGTGGACGCAGCGTGAGACAAGGAGATGAATGCCACAGAGCCTGTGCATCCCACCTGCTCCCAGGCTCAGGCAGACCAGGAAGCCGCCACCACTCTGCACTCCCAGCTCCAGCAAGCCTGCA</t>
  </si>
  <si>
    <t>chr17:2133466-2133758</t>
  </si>
  <si>
    <t>TTGCTAGTTACCTCCCAATCCAGTCTTCCCTTCTTTAGCAAAATAACTTTGATTTTTAGCTAAGAGTATGAGTGCATGTGTGTGTTTTAGACACAGGGTCTCAATATGTCACCCAGGGATGGGATACGGTGGCATGATCATGGCTTACTGCAGCCTAGAACTCCTGGGCTCCAGTGATCCTCCTGCTTCAGCCTCTAGAGTAGCTAGGATTACAGGTACGTGCTAACACATGTGGCTAATAGCTGGATACATTTCTGCCAGCCAGGTGACCATATTTTCAGCTTTTTCTGCAG</t>
  </si>
  <si>
    <t>ENST00000575338.1</t>
  </si>
  <si>
    <t>ENSG00000070366</t>
  </si>
  <si>
    <t>SMG6</t>
  </si>
  <si>
    <t>chr17:2393327-2393487</t>
  </si>
  <si>
    <t>CTGCAGAGGGAGCGACGCCCAAAGGGAGGGGACGCGCAGCCGGGAGGGCCCCGAAAAAAGAGACACCCCCTCTTCCTAGCCCAGGAGGAAGGAAAGCGTGACGTGTTTCAGGCTCGGCGGCCCCGGGGCTGTTTGCCGCCCAGTCAAATCGGAGTTTTCCC</t>
  </si>
  <si>
    <t>ENST00000571232.1</t>
  </si>
  <si>
    <t>ENSG00000070444</t>
  </si>
  <si>
    <t>MNT</t>
  </si>
  <si>
    <t>chr17:2393487-2393647</t>
  </si>
  <si>
    <t>CCGCCCCAGGCGTAACCCCACACTCGGGCCGTGGCGCCTCCACGCGCGCTCCGAAAAGACCTTCCTCCTTTGGGGTAAACGGGGCTCGGCCCGCGCCGCAGCGTGGACGGGGACCACGCCCAACCCTCCCCGCAGATAGCTACAGACATTCGGGCGGAATC</t>
  </si>
  <si>
    <t>chr17:2393647-2393807</t>
  </si>
  <si>
    <t>CTGGGCTCCCGCCCAGGCTCTGCGGCCGGGGAGGAGGCGCCGGGCCGCCCCATGCCCTTCCCTCCCGCGGCTGCACCAACACGCGCGAACGGGAGCCGCCATCGGGACTCGCACCAGGCGTCACGGCGCGCGCCTCACGGCCCCGGGGACGCCGAGGCTGC</t>
  </si>
  <si>
    <t>chr17:2691497-2691650</t>
  </si>
  <si>
    <t>GCTGCAGTGAGCCGGGATGGCGCCGCCGCACTCCAGCCCGGGTGACAGGGCGAGACTCCGACTCACAAAAAACCCCCAACCGGGAGACACTCGAGTGGGGCGGAGGCCTCACCTGAGAGGAATGAAGAGGATGCCGTTAATGACGTTCAGCTGC</t>
  </si>
  <si>
    <t>ENST00000616678.1</t>
  </si>
  <si>
    <t>ENSG00000273606</t>
  </si>
  <si>
    <t>MIR6776</t>
  </si>
  <si>
    <t>chr17:2691670-2691824</t>
  </si>
  <si>
    <t>TGGGGGCCGTGAACTGCGGGGCGGGGAAACCAGCGGTGAGCGGGGCTCCCGCGCTCGCCGGGCCGGAGGGGCCGCTCCGCCCCGGACTCACCTTGAGGGGCGGGATGTTGGCGCTGGAGCCGTTGCGGTAGATCTCGTTCATGGTGCGCTGCAGG</t>
  </si>
  <si>
    <t>chr17:2704215-2704514</t>
  </si>
  <si>
    <t>TAGCTGAGTGACTCTAGGGAGGGCACGGGATCCTCAGTTTCCTGCCACAAAATGGGGCCGGTAGGAGCACGAGCAAGGCTGAGCTTTCCAGCTCACCCTCCCCAGCAGGCTCAGGCCTGGCCCCCAGCACCCGTTCCTCCATCTTACCTGCAGGGAGAAGGGCTCGATCCCAGGGGCGAGGATCTTCACAGAAAAGCCCGTGTCCTGAATGACAATGACTTCCTGGCCGGTGGTCTCATCTCCCGGGCCGGCCTCGTCAAGCCCATTTTCCCTGGGTGGCTCGGCCGCCGCCGCCTCCTT</t>
  </si>
  <si>
    <t>ENST00000575014.5</t>
  </si>
  <si>
    <t>ENSG00000132361</t>
  </si>
  <si>
    <t>CLUH</t>
  </si>
  <si>
    <t>chr17:2704569-2704713</t>
  </si>
  <si>
    <t>GGGTGACAAGAACGGGTCAGAATCAGGCAGCCTCGCTGGTCGGCGGGGCTGTCCGCCTGACCCCACACGGGGACACGTGCCTTCTGGAAAGGCATCTGCATGCCCTCGAGAGTCCCAGCCTCACGGTCGCGCCTCGCCCTCCGTG</t>
  </si>
  <si>
    <t>chr17:2704713-2704857</t>
  </si>
  <si>
    <t>GCACCTGCAGGCCACTTCCACACCCAGCCGCCCCTCCCAGCCACTGTTCCCTGGCCCACTGTGGTATGGCTTGCACCTGAACCCATGTCCCAAACCACTCTCCCCAGGGTCACCAAAGCCACCCTTCAAGCCAAGCCCGAGGGTC</t>
  </si>
  <si>
    <t>chr17:3152471-3152653</t>
  </si>
  <si>
    <t>CCTCTGCTTTCTAGAGTTTCCAGTTTTTCCCCCATCTTTGTGGTTTTATCTACTTTTGGTCTTTGATGATGGTGATGTACAGATGGGTTTTTGGTGTGGATGTCCTTTCTGTTTGTTAGTTTTCCTTCTAACAGACAGGACCCTCAGCTGCAGGTCTGTTGGAATACCCTGCCTTGTGAGGTG</t>
  </si>
  <si>
    <t>ENST00000572821.5</t>
  </si>
  <si>
    <t>ENSG00000261848</t>
  </si>
  <si>
    <t>LOC100288728</t>
  </si>
  <si>
    <t>chr17:3152653-3152835</t>
  </si>
  <si>
    <t>GTCAGTGTGCCCCTGCTGGGGGGTGCCTCCCAGTTAGGCTGCTGAGGGGTTAGGGGTCAGGGACCCACTTGAGGAGGCAGTCTGCCCATTCTCAGATCTCCAGCTGCGTGCTGGGAGAACCACTGCTCTCTTCAAAGCTGTCAGACAGGGACATTTAAGTCTGCAGAGGTTACTGCTGTCTTT</t>
  </si>
  <si>
    <t>chr17:3177117-3177293</t>
  </si>
  <si>
    <t>GTAACCTCTGCAGACTTAAATGTCCCTGTCTGACAGCTTTGAAGAGAGCAGTGGTTCTCCCAGCACGCAGCTGGAGATCTGAGAACCGGCAGACTGCCTCCTCAAGTGGGTCCCTGACCCCTGACCCCCGAGCAGCCTAACTGGGAGGCACCCCCCAGCAGGGGCACACTGACACCT</t>
  </si>
  <si>
    <t>ENST00000575487.1</t>
  </si>
  <si>
    <t>chr17:3177293-3177469</t>
  </si>
  <si>
    <t>TCACAAGGCAGGGTACTCCAACAGACCTGCAGCTCAGGGTCCTGTCTGTTAGAAGGAAAACTAACAAACAGAAAGGACATCTACACCAAAAACCCATCTGTACATCACCATCATCAAAGACCAAAAGTAGATAAAACCACAAAGATGGGGAAAAAACAGAACAGAAAAACTGGAAAC</t>
  </si>
  <si>
    <t>chr17:3695747-3695937</t>
  </si>
  <si>
    <t>ACCCCCAGCTACCGGGAAAACCGCGTGCACGCCTGCGAATTCCAGGACCCTGGAGAAGGACGCGGCGGCTGGCACCCGCCCTGCCCCTCCCCCGCCTTCCCAAAAGTCCGCGGAGAACTTACACGACCAGGTACGCCAGGATGGAGGCCTGCAGCAGCCGGTACAGCAGGCCCACCTTCTTGTTCTTGGCG</t>
  </si>
  <si>
    <t>ENST00000551178.5</t>
  </si>
  <si>
    <t>ENSG00000083454</t>
  </si>
  <si>
    <t>P2RX5</t>
  </si>
  <si>
    <t>chr17:3695937-3696127</t>
  </si>
  <si>
    <t>GATGACATACTTCTCGGTCTTGTAGTCGAACAGCGACAGGCAGAGCCCCTTGCAGCCCGCCTGCCCCATGGCGCGCTCTCAGCCGGGCTTGCGGACCGCCCGGCCCACGTGCGCTCATGGGGAGCACTCGGTCCCTCGGTCCCTGCGCGCCCGGCGCCCGCCTCGGCCCGTCTGCGCCCGCTCAGCTGCAG</t>
  </si>
  <si>
    <t>ENST00000552276.5</t>
  </si>
  <si>
    <t>ENSG00000257950</t>
  </si>
  <si>
    <t>P2RX5-TAX1BP3</t>
  </si>
  <si>
    <t>chr17:3767698-3767859</t>
  </si>
  <si>
    <t>ACTGCAGCCTTGACCTCCCGGGCTCAGCAATCCTCCTACCTCAGCCTCACAAGTTGCTGGGCCTACAGGAGCGAGTTACCTTGCCCAGCTAATTTTGTTAATTTGTCTATAGAGATGAAGTCTCACTGTGTTGCCCAAGCTGATCCTGGGCTCAAGCACTCC</t>
  </si>
  <si>
    <t>ENST00000572121.1</t>
  </si>
  <si>
    <t>ENSG00000083457</t>
  </si>
  <si>
    <t>ITGAE</t>
  </si>
  <si>
    <t>chr17:3767859-3768020</t>
  </si>
  <si>
    <t>CCACCTTGGTCTTCCAAAGTGTCAGAGAAAGATGCAAAGCTTACTATGCTGCAGGCTTGAGGAGGAGGAGGCCGTGAGCCAAGGAATGCAGGCAGCTTCTAGAAGCCAAATAAGGCAAGAAAACAGATTCTCCCCCAGAGCTTCTAGAAGGGACCCAGCCCT</t>
  </si>
  <si>
    <t>chr17:3989399-3989630</t>
  </si>
  <si>
    <t>CTGCAGCGAGGGAGTGGAAGGCTCCTACTGGCCGGGCCTCAGTCACAGGCCTGCTCCTTGGAGTGAGCTGCAGGGAGAAGAAAACTTGCAGGGGACGGGTGCAAATGGCAAGAACAACAAGGCTCAAATGACAGTGCTCCTGTAGATACGGGTAGAACGCAACATACAGGCCTGGGTGCTCTGCTCCGTGTAGGGTGGGCGTGAGGCCTGGCCGGGGCCTCGGCCTGCAGGG</t>
  </si>
  <si>
    <t>ENST00000571890.1</t>
  </si>
  <si>
    <t>LINC01975</t>
  </si>
  <si>
    <t>chr17:4530396-4530694</t>
  </si>
  <si>
    <t>GTCCCATACCAGCACTGGGCCGGCCAGGCCCCGTCAGACCCACTATACAGAGGGGCAAACTGAGGCCCGGAGTGGCTGGGGGAGGTGGTCTTTACGGAGGTGCAGCCCACCAGCACCCTCACCCTTCTCTCCCCTGGCTCCTGGGCCCTGCAGGGGGAGGGAGCAAAGTGGGAACAAGGGATGACAGGCAGACGGTGGGTAGTCGGTCCCCCAGCATCCTCCACCCCTCCTCACAGTACTTCTGGCTGCTGGTCCTGTCCCGGGGGCTGGTGGGCATCGGGGAGGCCAGCTACTCCACC</t>
  </si>
  <si>
    <t>ENST00000571386.1</t>
  </si>
  <si>
    <t>ENSG00000183018</t>
  </si>
  <si>
    <t>SPNS2</t>
  </si>
  <si>
    <t>chr17:4530900-4531189</t>
  </si>
  <si>
    <t>ATGTGGGCGGTCAGCCTTTGAGAATCTCCTGGACCTGCTCCCTGGCCAGCTGGCTGGGTGGGGAGGGTGGGCAGCCTGCCTTGCAGACCAGCGGGCACTCCCTGTCCCCAGCCCCTGTCTCTGCTCAGCCTGACGTGTGTCTCTTCTCTGCAGTGGCCTGGGCTACATTACTGGCTCCAGCGTGAAGCAGGCAGCCGGAGACTGGCACTGGGCATTGCGGGTAAGCCCTACGTCCCTTCCCATGAGGACACCCTCCGGTCCAGACCTCGCCCCAGGGTTGCCCAGAGATG</t>
  </si>
  <si>
    <t>chr17:4544645-4544827</t>
  </si>
  <si>
    <t>ACCTGCAGCCAGGAGGGCAGGTCAGCAACACGGGGGTGGGCGCACAGGGAGGCGGGGGTGGGCGCACAGGGAGGCGGGGGTGGGTGCGGCCCGCCCCCAGGCTCACCCGGATCTGGAAGTCGCGCCGCAGAGCCTTCTCCTTCTGCAGCTTGTTCTTCTCGTCTCGCCGGGCCTGGATACGCA</t>
  </si>
  <si>
    <t>ENST00000574547.5</t>
  </si>
  <si>
    <t>ENSG00000132382</t>
  </si>
  <si>
    <t>MYBBP1A</t>
  </si>
  <si>
    <t>chr17:4794458-4794627</t>
  </si>
  <si>
    <t>GAGTTCGAGACCGGCCTGGCCAACATGGCGAAACCCCATCTCTTTAATAAAAATACAAAAATTAGCCGGGCATGGTGGCGCATGCCTGTAATCCCAGCTACTTGGGAGGCTGGGGCAAGAGAATTGCTGGAACCCGGGAGGCGGAAGCTGCAGTGAGCCGAGATCACACC</t>
  </si>
  <si>
    <t>ENST00000614486.4</t>
  </si>
  <si>
    <t>ENSG00000142507</t>
  </si>
  <si>
    <t>PSMB6</t>
  </si>
  <si>
    <t>chr17:4794627-4794796</t>
  </si>
  <si>
    <t>CAGTATAAAAAGACAAATAGAGGCCGGGCGCGGTGGCTCACGCCTGTAATCCCAGCACTTTGGGAGGCCGAGGCGGGTGGATCATGAGGTCAGGAGATCGAGACCATCCTGGCTAACAAGGTGAAACCCCGTCTCTACTAAAAATACAAAAAAAATTAGCCGGGCGCGGT</t>
  </si>
  <si>
    <t>chr17:4794796-4794965</t>
  </si>
  <si>
    <t>TGGCGGGCGCCTGTAGTCCCAGCTACTCGGGAGGCTGAGGCAGGAGAATGGCGTGAACCCGGGAAGCGGAGCTTGCAGTGAGCCGAGATTGCGCCACTGCAGTCCGCAGTCCCGCCTGGGCGACAGAGCGAGACTCCGTCTCAAAAAAAAAAAAAAAAAAAAAAAAAGAC</t>
  </si>
  <si>
    <t>chr17:4900250-4900449</t>
  </si>
  <si>
    <t>GGCTGCAGCAGGAGGCGCGGCGACTAGACGGCAGCGCGGGCCCAGCCCCAGACGGCAGGGATCCGGGTGCAGCGCTGAGCCGGGTAGCCCAAGCCGCAGGGCAGGGGGTTCGGCAAGCTGGGGCTGCGGTGGGCGCCAGCGCCCGGCTCCTAGTCCAGGGAGCATGGCTATGCCTGTGTGGACGGGGTCTGCAGGGGTCT</t>
  </si>
  <si>
    <t>ENST00000652550.1</t>
  </si>
  <si>
    <t>ENSG00000108556</t>
  </si>
  <si>
    <t>CHRNE</t>
  </si>
  <si>
    <t>chr17:4957546-4957707</t>
  </si>
  <si>
    <t>AAAACAAAAACAAACAAAAAAACTAAATAAAGAGTTTCAGAGGGAATAAGAAACCAGCTCCAGGAGAGGGGAGCAGGGTGGGGACTGGGGTCCTGCCACCACCATGAAGGGGAAGCTGGCTGTGAAGTAAATGGTCTGCAGAGGATGCTAGAGTGAGGCTGC</t>
  </si>
  <si>
    <t>ENST00000522954.1</t>
  </si>
  <si>
    <t>ENSG00000108515</t>
  </si>
  <si>
    <t>ENO3</t>
  </si>
  <si>
    <t>chr17:5065661-5065859</t>
  </si>
  <si>
    <t>TCTGCAGGCTTGTCATGGTGACTCCTGCCTGTAATCTTGGAATTTTGGGAGGCAGAGGCAGGAGGATTGCTTGAGCCCAGGAGTTTGAGATCAGTTTGGGCAACACAGGGAGACTCCACCTCTACAAAAAATGCAAAAAATTAGCGGAGCATTGTGGCACACACCTATAGCTCCAGCTACTCAGGAGGCTGAAGCGGGA</t>
  </si>
  <si>
    <t>ENST00000318833.4</t>
  </si>
  <si>
    <t>ENSG00000180787</t>
  </si>
  <si>
    <t>ZFP3</t>
  </si>
  <si>
    <t>chr17:5065859-5066057</t>
  </si>
  <si>
    <t>AGGATCACTTGAGCCTGGGAGTTGGAGGCTGCAGTGAGCCCACATCACAGCACTGTACTGCAGCCTGGGCAACAGTGTGAGATTCCGTTTCAAAAATAAAAATAAAAGAAATATCTGCAAACATCTGCTCCTTACACTGGTTGCACACATACTTCACCTCAATTCCATTTGAAAGTCTCCCCTATTTTAAGTTTTCTAA</t>
  </si>
  <si>
    <t>chr17:5499843-5499994</t>
  </si>
  <si>
    <t>CTGCAGCCACAGGTCCCGCGAGTCCCGGACACTTCCAGGACGTGGTCTCCTGGTGAGACAGCTCCTCCGGGTACCAGTCTCGACTCCTCCGGGCAGCGACAACAAAGTCTAAGGCAGGAAAAACACACAGTCGTGGTCAGCCGGAGCCCCTG</t>
  </si>
  <si>
    <t>ENST00000568641.2</t>
  </si>
  <si>
    <t>ENSG00000286190</t>
  </si>
  <si>
    <t>LOC728392</t>
  </si>
  <si>
    <t>chr17:5500235-5500386</t>
  </si>
  <si>
    <t>ATTGGGCGCACTCTGAGCTCCCCAAACACAAAATGATGGGATCCCTGCGCGTGCCCCCACGTCACAGAGTGGTAGGGGTCCAGGGGCATTCTAATTATAAACGGGGCTCAATCACACCCCAAAATTCTAAACGCCTCCACCCCTAACCTGCA</t>
  </si>
  <si>
    <t>chr17:5644129-5644290</t>
  </si>
  <si>
    <t>ACTGCAGGGTCCTCAGAGAGGGCTGGGTCCTGCTGGGGCACAATAAACCAGAAGGCTGCTCAGCTGAACAGTAAACAGGGCCTTCCCCAGCTATGGAAAGAAACCAGGCCTGGCATTGGCAGTGAAAATGGCTCCTGGGCACAACTCCCACCTCCTCAGCCT</t>
  </si>
  <si>
    <t>ENST00000576905.6</t>
  </si>
  <si>
    <t>ENSG00000091592</t>
  </si>
  <si>
    <t>NLRP1</t>
  </si>
  <si>
    <t>chr17:5644311-5644464</t>
  </si>
  <si>
    <t>TTTGCTTGTCTCATCTGACTGAATGACAGCAATGTGTAGGAGTCGGGAAAGCAGGGGATCCCTTAATAGATCGGACGCCTCTCAGCCCTGAGGCTCCAGCTCCACTTTTTGGGCAGACAGCATCAGTGCATAAAACTTCATCAGCCTCTGCAGG</t>
  </si>
  <si>
    <t>chr17:6164086-6164237</t>
  </si>
  <si>
    <t>CTGCAGACTGAGGAGATGGCAACAAGCACTTACTTCCCACTGACAGCCGTGGCTCTCATGGGCTGGGCTCCAGGCTGTGGGTTGGGCTGTTTCAAGGATCTCATTCTCCTGGGACCAGTGGTTACCCACTCCATTCCTCTCATGGCAGATGG</t>
  </si>
  <si>
    <t>ENST00000664051.1</t>
  </si>
  <si>
    <t>ENSG00000262231</t>
  </si>
  <si>
    <t>LOC105371508</t>
  </si>
  <si>
    <t>chr17:6482942-6483105</t>
  </si>
  <si>
    <t>TCCGTGTCTTTTTTTTTTTTTGAGACAGAGTCTCACTCTGTCTCCCAGGCTGGAGTGCAGTGGTGCAATCTCGGTTTACTGCAAGCTCCGCCTCCTGGGTTCATGCCATTCTCCTGCCTCAGCCTCCCAAGAAGCTGGGACTGCAGGCGCCCGCCACCTCACCT</t>
  </si>
  <si>
    <t>ENST00000572795.1</t>
  </si>
  <si>
    <t>ENSG00000091622</t>
  </si>
  <si>
    <t>PITPNM3</t>
  </si>
  <si>
    <t>chr17:6483105-6483268</t>
  </si>
  <si>
    <t>TGGCTAATTTTTTATATTTGTAGTAGAGACAGGGTTTCACCATATTAGCCAGGATGGTCTTGATCTTCTGACCTCATGATCCGCCCACCTCAGCCTCCCAAAGTGCTGGGATTACAGGCGTGAGCCACCGCACCCGGCCAACACTCAGTGTCTTTATCTGGGCC</t>
  </si>
  <si>
    <t>chr17:6483268-6483431</t>
  </si>
  <si>
    <t>CAAACAGATCAGGCTTGTTGAACACTGGAAGTGGATCAAGATTTCATGGGGACCCCAGCACACCCAGGCCCAGGCAGAGGACTCTTCCCACACCTTCCACCAGGGATGCTTGTGTTTCGTCACGATCTGACACCCCAGAGAGTCCTTGCAGGTACCCACCTGCC</t>
  </si>
  <si>
    <t>chr17:6483431-6483594</t>
  </si>
  <si>
    <t>CCACGGGGTCCATGCTGCAGGGGGAGCCCCTCCACTTAGTTCCCCCACCAACCCCAACCAGTTCAAACAAGCAGAAATGGACTCACTGAGAGACAAGCGAGAAAGCCTCAGAGCAGATGGCAGGACAGGGGACGAACTTGATGAGGATGTGGCCCAGGGCAGCA</t>
  </si>
  <si>
    <t>chr17:6569857-6570052</t>
  </si>
  <si>
    <t>TCCCAGGGAGGAAGAGGCTGCTGGTCCTCCCGTAGTGCTTTCCTGTTGGGGCTGCTGCAGGCTGTGTGCTTTCCAATGTTTCGACATTGCAATATTTCATACTTGGGAAGTAAGAACAACCATGATTTTCAGAGTTCTATTTCTTGACATTCTATTTCAAGCTGTAGAAAGTAATACTTAACAAAAGCCTTCTGAG</t>
  </si>
  <si>
    <t>ENST00000262483.13</t>
  </si>
  <si>
    <t>chr17:6657151-6657351</t>
  </si>
  <si>
    <t>GGCTCAGCCGGGTGCCCCTCCCGCCAGGCCCCACCGGGGCTGAGCCTCTTCTGTCGCCCGCAGGAGACAGAACTCAAGGTGGAAGTACCGGAGTACCTGGGGCCGCTGATGTTTGTGAAACTGCGCAAACGTCACTTCCTTCAGGTTCTGCAGCTGGATCTCCGTGTAGGGCCCCGGAGCCGGGGACGAGGTCAGGTTCCC</t>
  </si>
  <si>
    <t>ENST00000621574.1</t>
  </si>
  <si>
    <t>ALOX15P1</t>
  </si>
  <si>
    <t>chr17:6657351-6657551</t>
  </si>
  <si>
    <t>CTTGTTACCGCTGGGTGGAGGTCGACGGCGTCCTGAGCCTGCCTGAAGGCACCAGTAAGCGCGGGGCTGGGGGTGTCAGGAGGCCTCTGGGGTGCGAGAGAAGCTGGGGGGATGCGCGTGTGGAGAAGAGGGCGCAGGATGGGGGTGCTGGAACCTGGAGCGCAGGGCTCTTTGGGAGTGTCGAAGGGGCTGTGGCTGCAG</t>
  </si>
  <si>
    <t>ENST00000634478.1</t>
  </si>
  <si>
    <t>chr17:7191952-7192094</t>
  </si>
  <si>
    <t>CTGCAGCCGCCGCACGGCATTGGCCGAGACATCGAGGATGCAGTGCTTCCCCTGGGGGCAGGCAGGGTGGGCGGAGGGGGGCCAGCGGGTGGCGAGAAAGGACAGAGAGCAGTGCCGGAGGGACACGGACGGGGAGAGGTGGG</t>
  </si>
  <si>
    <t>ENST00000649514.1</t>
  </si>
  <si>
    <t>ENSG00000132535</t>
  </si>
  <si>
    <t>DLG4</t>
  </si>
  <si>
    <t>chr17:7337177-7337340</t>
  </si>
  <si>
    <t>AGGTGGGTGGGGGGCGAGCCTCTCAACTCTGCAGCTTTCTCCTCCGTACCCACCGCCCTGCGACTCCATCCCGCCTGATGAGGCAGACAGACCAGATGGACCCAAGCTCTCTTCCCATGACCCCCTCTTTCCCAGAGCCTCTATTGAGCTGGTGGAAGCCGAAG</t>
  </si>
  <si>
    <t>ENST00000576628.1</t>
  </si>
  <si>
    <t>ENSG00000072818</t>
  </si>
  <si>
    <t>ACAP1</t>
  </si>
  <si>
    <t>chr17:7337340-7337503</t>
  </si>
  <si>
    <t>GTGTCAGAATTGGAGACCCGTCTGGAAAAGGTGACCCTGACATGGAGAGGTGACCCAGGAGTGGATTAGGTTGAGAGGGGTAGGGCCAGGGAGAAAGCTGGAGACACAGAATGCATCCCAGGGATTATTGAATACTGTGTAGGGGAGATATTTTGGAGACTGCA</t>
  </si>
  <si>
    <t>chr17:7482702-7482875</t>
  </si>
  <si>
    <t>GTGCTGCAGCCCCCCGTGTTGCCCAGTGATCTCCCGAGTTGGAGTTGTGTGGGGGCAGTGGGGATCCTCGCCTTGGTCTCCTTCACATGTGTGAGCTATGCGGTCACCAAGGCCCACCCTGCCCTGGTGTGCGCTGTCCTGCATTCCGAGGTGGTGGTGGCCCTTATACTGCAG</t>
  </si>
  <si>
    <t>ENST00000412468.4</t>
  </si>
  <si>
    <t>ENSG00000259224</t>
  </si>
  <si>
    <t>SLC35G6</t>
  </si>
  <si>
    <t>chr17:7559008-7559234</t>
  </si>
  <si>
    <t>GAAACCACAGCTGTTGGCAGGGTCCCCAGCTCATGCCAGCCTCATCTCCTTTCTTGCTAGCCCCCAAAGGGCCTCCAGGCAACATGGGGGGCCCAGTCAGAGAGCCGGCACTCTCAGTTGCCCTCTGGTTGAGTTGGGGGGCAGCTCTGGGGGCCGTGGCTTGTGCCATGGCTCTGCTGACCCAACAAACAGAGCTGCAGAGCCTCAGGAGAGAGGTGAGCCGGCTG</t>
  </si>
  <si>
    <t>ENST00000396545.4</t>
  </si>
  <si>
    <t>ENSG00000161955</t>
  </si>
  <si>
    <t>TNFSF13</t>
  </si>
  <si>
    <t>chr17:7749963-7750105</t>
  </si>
  <si>
    <t>CTGCAGCCTGGGCGACAGAGCGAGACTCTGTCTCAAAAAAAGAAAAATTACCTCATTATTATCGTTATTACTATTATTATTATTTGAGATGGAATTTCGCTCTGTTGCCCAGGATCTCTGCTCTGCTTCCCAGGTTCAAGCGA</t>
  </si>
  <si>
    <t>ENST00000498671.1</t>
  </si>
  <si>
    <t>ENSG00000240480</t>
  </si>
  <si>
    <t>RPL29P2</t>
  </si>
  <si>
    <t>chr17:8012962-8013105</t>
  </si>
  <si>
    <t>GTTGCAGGGCTGGTCTCAGGTTGCAGGGTCTCAGACCGGTCTCAGGCTGCAGGGTTGGTGGTGTCTGGGTGCCAACCTGGGCTTTCTGGTGAGGGTGGGAGTCTTTCCCCAGCGGCGCCTCAGCCCCTTCCCCATCCCCAGACC</t>
  </si>
  <si>
    <t>ENST00000574510.1</t>
  </si>
  <si>
    <t>ENSG00000132518</t>
  </si>
  <si>
    <t>chr17:8144191-8144381</t>
  </si>
  <si>
    <t>AGATGGCTCTGGTCCGCCAAACTCCTGTGGGCACTGCCAGCCTAGGCATTCCTCCTGCCCATCGAGGCCGTATTCTGCCTAGCTTGCAATGGAGTGAAGAGTGGGGCTGGAAAGCCCAGTCCTGAGTCCTGCGTCTGCCTGCAGGGGATCTCCCTCAGGCACCTGGAGGGGCTGCCTTCCACCTGCCCTTG</t>
  </si>
  <si>
    <t>ENST00000614952.1</t>
  </si>
  <si>
    <t>ENSG00000284117</t>
  </si>
  <si>
    <t>MIR6883</t>
  </si>
  <si>
    <t>chr17:8144381-8144571</t>
  </si>
  <si>
    <t>GAAGCCCAGACCCCACCCAGAGTTGGCCCAGAATCTATGCATGTCTCTTCATCAGTGACAACTGACTCCTAAGTGGGCATACTTCCTGCCCCTGCCCCCAGGCTAGGCCTGAAGTCGCTTACCTGGAGACAGCACCTCTGCCTGCCCATCCCAGTGCCATCCCCCCAGGCTGCCCTCCTCTGGCTGCAGCC</t>
  </si>
  <si>
    <t>chr17:8221258-8221400</t>
  </si>
  <si>
    <t>CTGCAGTTCTCGCCCCCTGGACAAATCTTAGACGTAATCCCAGCTCTGCCGGTGACTCAGCTTCCCTGGATCTTGGTTTCCTCGTCTGTAGACTGGGCATAACCCTACAGGTTCATGTGGGGTGGGTGGCGCGCGCTAGCGGT</t>
  </si>
  <si>
    <t>ENST00000315707.4</t>
  </si>
  <si>
    <t>ENSG00000178977</t>
  </si>
  <si>
    <t>LINC00324</t>
  </si>
  <si>
    <t>chr17:8326688-8326987</t>
  </si>
  <si>
    <t>CTCCTCCTCCTTCCACCCGCAAGGAACCCTCCAGCCCACTTCCTGTGATCCTTTCCGGAGCCCTTCAGCCTGGCTGGCTCTCCAGCCATCTCGGAAAGCTTCTCTTTCCTAAACCCTCCATACTCGCAGGTTCAGCTACAGAGGTAACTGCAGGCTCAGGTTCTCCAGGGTGGCCAGCCCACCAGCCCACCGTCCCGGTGCAGCAGTGCCTCTCCAGCGACAGCTCCACCGCGAGCCTGGCGGGCTCCCGACCTTGCTCCCCAGCACGTCGTCTCCAAGCCACGGTCTCACCACCCTCCA</t>
  </si>
  <si>
    <t>ENST00000582060.1</t>
  </si>
  <si>
    <t>ENSG00000198844</t>
  </si>
  <si>
    <t>ARHGEF15</t>
  </si>
  <si>
    <t>chr17:8327039-8327193</t>
  </si>
  <si>
    <t>CTCCCGACCTTAGCGGGGCTCCGTTCATCCTCCCGGACGTGGCCAGGCCCCGCTCTGGCCCCGCGCCCGCCCCTCCCGCGGGGCTGCCCCTGTCTCTCTGCCGGAGACCCGGACTCAGTGAGTGAGCGCAGCGCGGCCATAGGGCTTCCTGCAGC</t>
  </si>
  <si>
    <t>chr17:8634151-8634245</t>
  </si>
  <si>
    <t>TTGCAGTGAGCCAAGATTGTGCCACTGCACTCCAGCCTGGGCGACAGAGCGAGACTCCGTCTCAAAAAGAAAAAAAAAATTTTTTTATTTTCTTT</t>
  </si>
  <si>
    <t>ENST00000688902.1</t>
  </si>
  <si>
    <t>ENSG00000133026</t>
  </si>
  <si>
    <t>MYH10</t>
  </si>
  <si>
    <t>chr17:8924055-8924215</t>
  </si>
  <si>
    <t>CCCCCCCTCCCCTCCCTTCCCCTTCCCTTCCCTTTCCTTTTCAAGACAGGGTCTTGCTCTGCCTCCCAGGCTGGAGTGCAGTGGTGTGATCATACCTCACTGCAGCCTTGACCTCCTGGGCTCAAGCGATCCTCCTGCCTCAGCCTCTCAAGTAGCTGGAA</t>
  </si>
  <si>
    <t>ENST00000581552.5</t>
  </si>
  <si>
    <t>ENSG00000141506</t>
  </si>
  <si>
    <t>PIK3R5</t>
  </si>
  <si>
    <t>chr17:8924215-8924375</t>
  </si>
  <si>
    <t>ACTACAGGCACATGTCACAATGCCTGGCTAATTTTTTTTTTTTTTTGTAGAGGTGGGGTTTCACCATGTTGCCAGGCTGATCTTGAACTCCTGAGCTCAAGCAATCTGCTGGCTTCAGCCTCCCAAAGTGCTGGGATTACAGGCGTGAGCCACCTGCAGCC</t>
  </si>
  <si>
    <t>chr17:9022749-9022932</t>
  </si>
  <si>
    <t>CTGCAGTTCCCGCACAACGTCACGCTCACACTGTCCCTCGGCAAGAAGTTCGAAGTGACCTACGTGAGCCTGCAGTTCTGCTCGCCGCGGCCCGAGTCCATGGCCATCTACAAGTCCATGGACTACGGGCGCACGTGGGTGCCCTTCCAGTTCTACTCCACGCAGTGCCGCAAGATGTACAACC</t>
  </si>
  <si>
    <t>ENST00000173229.7</t>
  </si>
  <si>
    <t>ENSG00000065320</t>
  </si>
  <si>
    <t>NTN1</t>
  </si>
  <si>
    <t>chr17:9022932-9023115</t>
  </si>
  <si>
    <t>CGGCCGCACCGCGCGCCCATCACCAAGCAGAACGAGCAGGAGGCCGTGTGCACCGACTCGCACACCGACATGCGCCCGCTCTCGGGCGGCCTCATCGCCTTCAGCACGCTGGACGGGCGGCCCTCGGCGCACGACTTCGACAACTCGCCCGTGCTGCAGGACTGGGTCACGGCCACAGACATCC</t>
  </si>
  <si>
    <t>chr17:9278478-9278629</t>
  </si>
  <si>
    <t>TTAGAATGCCACAGCTTCTTTTTGGATAAGCAAGGGCGGCTATAGTGAGAGGAGAGGAGGAAACAAAATTTCTACCTTGAATAACTGGGTCAATGGCATGCTATTTATTGAGACAGAAAACTAGGGGTAGGTGGCGTTCTGGATATGCTGCA</t>
  </si>
  <si>
    <t>ENST00000570987.1</t>
  </si>
  <si>
    <t>ENSG00000170310</t>
  </si>
  <si>
    <t>STX8</t>
  </si>
  <si>
    <t>chr17:9838908-9839065</t>
  </si>
  <si>
    <t>GAGGCTGAGGCAGGAGAATGGCGTGAACCCGGGAGGCGGAGCCTGCAGTGAGCCCACATTGCACCACTGAGCGCCTGATGGCAAACAGAAGCTGTAACTGACGACTGAGGCTGGGGGCTGATGACGAAGGAAGCTGGGTGTTAGTCACTAGGGTTTCA</t>
  </si>
  <si>
    <t>ENST00000304773.5</t>
  </si>
  <si>
    <t>ENSG00000065325</t>
  </si>
  <si>
    <t>GLP2R</t>
  </si>
  <si>
    <t>glucagon</t>
  </si>
  <si>
    <t>chr17:9839065-9839222</t>
  </si>
  <si>
    <t>AAGCTTTCTTCTGTAGAGGAAGATTATGTGGAGTCCCAGAAGGTGTTAAGGCATAAAAATGGAGCACAAGTTGTAGTCTGGGAGAATGACATTGAGAGCATGCAGCTATTGGACACAGGAATGGAGGAACCAAGGAGGAGAGTGGGGAAACTACTGCA</t>
  </si>
  <si>
    <t>chr17:10305656-10305823</t>
  </si>
  <si>
    <t>CCGCAGAGCCCTCCTCCAAAATGTCAACCACTAGTGGAGCCCATTTTAAAATGATTGAAATAAACCACATGGGTCTAAAAGGAAAAGCAAGGGAGACAGGAAACAAAGGGAACAGTCAGCAAAGAAACTGAATAATAACTGCAGGATACGCTCCCAGATAAAGAAAGA</t>
  </si>
  <si>
    <t>ENST00000577743.1</t>
  </si>
  <si>
    <t>LOC107985004</t>
  </si>
  <si>
    <t>chr17:10305823-10305990</t>
  </si>
  <si>
    <t>AGCAGGGATGTCCAGGTGTCGGGGGGTTGAACTTTGCTGGTGCATCAAGCTAAAGGAAGAAGCCCCGATCGCCCTCTTTTGGGGCTGGAGCAAGAGACATACCTGTGCCAGAATTGCAGCCTGCACTGACAGATGAGAAAAGCTGGGGAGGGAAGGAAACCTGAGATT</t>
  </si>
  <si>
    <t>chr17:10481804-10481973</t>
  </si>
  <si>
    <t>GTCTGCAGCTTTTCCAGGGGCATGGTGCAAGCTGTTGGTGGATCTACCATTCTGGGGTCTGGAGGACAATGGCCCTCTTCTCACAGCTCCACTAGGCAGTGCCCCAGTGGGAACTCTGTGTGTGGGCTCTGCACCCCCATTTCCTTTCCATGCTGTCCTAGTAGAGGTTC</t>
  </si>
  <si>
    <t>ENST00000255381.2</t>
  </si>
  <si>
    <t>ENSG00000264424</t>
  </si>
  <si>
    <t>MYH4</t>
  </si>
  <si>
    <t>chr17:10481973-10482142</t>
  </si>
  <si>
    <t>CTCTATGAGGGCTCTGCCCCTGCAGCAAACTTCTGCCTGGACACCCAGGCATTTCCATACATCTTCTGAAATCCAGGCAGAGGTTCCCCAATTTCAATTCTTGACTTCTGTGCACTTGCAAGCCTGACACCATGAGTCAGCTGCCAAGACTTGGGGCTTGCATCCTCTGA</t>
  </si>
  <si>
    <t>chr17:10793453-10793611</t>
  </si>
  <si>
    <t>CAGGTACGGAGCAAGCCTTGCCCTGGAGCAATTGCCCTGCAATTTCCACATGCACTGTCTAGGTGGCCCTCTCAGTTTCAGTTCTTAAATGTGGTTGCTGGGTGGTCAATGATAAATTCCAGGAAATCCTCCTCTGTGGGCCTCCCTTTTCTTCCTGCA</t>
  </si>
  <si>
    <t>ENST00000578763.1</t>
  </si>
  <si>
    <t>ENSG00000263429</t>
  </si>
  <si>
    <t>TMEM238L</t>
  </si>
  <si>
    <t>chr17:11224516-11224665</t>
  </si>
  <si>
    <t>TCCTGTGGCAATCAGGTTCCAACTCATAGACTTGCCACACTCTGACGATCTGCATGTGAAGTGTGAATTGCTCCAAAGTGCACCCAGATTGGGAGTGGGGAGCAGTCACCCCCTCCCTTTAAGCTACCTTTTCTCTCTATTTGCTGCTGC</t>
  </si>
  <si>
    <t>ENST00000441885.8</t>
  </si>
  <si>
    <t>ENSG00000188803</t>
  </si>
  <si>
    <t>SHISA6</t>
  </si>
  <si>
    <t>chr17:12221022-12221221</t>
  </si>
  <si>
    <t>CGGGCAGTGAGGGCCTTAGCACCTGGGCCAGCAGCTGCTGTGCTCGGTTTCTCGCCGGGCCTTAGGTGCCTCCCCGCGGGGCAGGGCTCGGGACCTGCAGCCCACCACGCCTGAGCGCCCCCGCCCCCCGCCGTGGGCTCCTGCGCGGCCGGAGCCTCTCCGACAAGCGCCGCCCCCTGCTCCACGGTGCCCAGTCCCAT</t>
  </si>
  <si>
    <t>ENST00000536413.2</t>
  </si>
  <si>
    <t>ENSG00000065559</t>
  </si>
  <si>
    <t>MAP2K4</t>
  </si>
  <si>
    <t>chr17:12221221-12221420</t>
  </si>
  <si>
    <t>TCGACCGCCCAAGGGCTGAGGAGTGCGGCCGCACGGCGCGGAACTGGCAGGCAGCTCCACCTGCAGCCCCGAGCAGGATCCACTGGGTGAAGCCAGCTGGGCTCCTGAGTCTGGTGGGGACTTGGAGAACCTTTATACCTAGCTAAGGGATTGTAAATACACTAATCAGCACTCTGTATCTAGCTCAAGGTTTGTATATA</t>
  </si>
  <si>
    <t>chr17:13926544-13926621</t>
  </si>
  <si>
    <t>AATTAAACCCATCTCCTCCTTTCCCCTCCCCAGAACCCTCAAGCAACTGAAGGGATTCTTGAGCATTACAGGAATCTG</t>
  </si>
  <si>
    <t>ENST00000701579.1</t>
  </si>
  <si>
    <t>LOC107985014</t>
  </si>
  <si>
    <t>chr17:14459864-14460066</t>
  </si>
  <si>
    <t>CTCCTGCAGGCTTTGGCTGACTTAGGTTGGTTTCTTTGAGGTGCAGCATTTCCTGAAATACTTCTTGCTAAGGGCTGGTCTAAGAGGAGAGGGGCTCCCTAAGGACCTACCACAGTAACATGTTGTCCTGGGAATGAACGATGGGCTGTTCCCTACACCCTGGGCACCTTAGGACCAGGCACCATTTGTAGAACAGTCTGCAG</t>
  </si>
  <si>
    <t>ENST00000700765.1</t>
  </si>
  <si>
    <t>LOC107985080</t>
  </si>
  <si>
    <t>chr17:15890519-15890670</t>
  </si>
  <si>
    <t>ATGGCTTTCTTTCCCCAGGATTATAATCTTAGTTCTTCTTTATTTTCTTTTTATAATGTTGTAATTTTGGTTTTTAAGCTTAGCCATCTGGAACTCATCTCTAGGAAACAAGCAGCATGGGACTAATCCCTGAGAGAAGGGAAACTCCTGCA</t>
  </si>
  <si>
    <t>ENST00000656490.1</t>
  </si>
  <si>
    <t>LOC105371557</t>
  </si>
  <si>
    <t>chr17:16063675-16063855</t>
  </si>
  <si>
    <t>TGTAATTCAAGATGCTACACAAGCTGCTAACTGTATTTTCCATTCCTCCTCTAAACTCAAGCTCAACAACACCTTTATATCTAGGAGTTTTTGCTAGGGCTGTTCTTTCAGCCTTGAAAGCTCTGTGACCAATATCTTCAGGCCCAACTGCAGTCCACTGTTTGCACCAAATAAAAATGAT</t>
  </si>
  <si>
    <t>ENST00000584872.1</t>
  </si>
  <si>
    <t>ENSG00000141027</t>
  </si>
  <si>
    <t>NCOR1</t>
  </si>
  <si>
    <t>chr17:16063855-16064035</t>
  </si>
  <si>
    <t>TACCTTCATCATGAAAACATTTTTCCGTGTAAAATTCACGTTTCCACCATCTCAGCTGCTACAGCACTTTCACCTGTTTTTCACTTGGGGCCTGTAATAACGTTGTCTTAGAATTTTTGTTTCCATCAAAACTTTTTGTGCGCAGCATTAAGCACAGTGTACAAGATTACTAAGATGTGTC</t>
  </si>
  <si>
    <t>chr17:16064035-16064215</t>
  </si>
  <si>
    <t>CCAGAGAATGGAAGAGCAGTGCCTTTCACTGACCTGGCCGCAGGTAGAGGTCGGAGGAAGCTGCAGCAATCCGTTCCCGCTCCCGCTCCTTCTCCCGCTCCCGTTCCCGTTCCCTCTCAGCACTTGCAGCAGCTGCAAGGTGTGTTGGGTGTCCTGTAAAACATAAACCTGCAGCTTAAAG</t>
  </si>
  <si>
    <t>chr17:16406516-16406666</t>
  </si>
  <si>
    <t>CCTGCAGAGGTGGCTCACGCCTGTAATCTCAACATTTTGAGAGGCCAAGGCCGGCAGATCACTGAGGTCAGGAGTTCGAGATTAGCCTGGCCAACATGGTGGAATCTGGTCTCTACTAAAAATTCAAAAACTAGCCAGGTGTGGTGGTGGG</t>
  </si>
  <si>
    <t>ENST00000338560.12</t>
  </si>
  <si>
    <t>ENSG00000187688</t>
  </si>
  <si>
    <t>TRPV2</t>
  </si>
  <si>
    <t>chr17:16406666-16406816</t>
  </si>
  <si>
    <t>GCACCTGTAATCCCAGCTACTCGGGAGGCTGAGGCAGGAGAATTTCTTGAACCCGGGAGGTGGAGGCTGCAGTGAGCCGAGATCATGCCACTGCACTCCAGCCTGGGCAGAGCGAGACTCCGTCTCAAAATAAATAAATAAATAAATAAAT</t>
  </si>
  <si>
    <t>chr17:16432157-16432299</t>
  </si>
  <si>
    <t>CTGCACTTCCGCGGCATGGTGCTGCTGCTGCTGCTGGCCTACGTGCTGCTCACCTACATCCTGCTGCTCAACATGCTCATCGCCCTCATGAGCGAGACCGTCAACAGTGTCGCCACTGACAGCTGGAGCATCTGGAAGCTGCA</t>
  </si>
  <si>
    <t>ENST00000577865.2</t>
  </si>
  <si>
    <t>chr17:16656675-16656829</t>
  </si>
  <si>
    <t>AGGCTGCAGTGGGTGAGGATTGCAACACTGAATTCCAGCCTAGGTGACAGAACGAGACCCTGTCTCTCTAAAAAACAAGCAAACAAACCAACCAAAAACCACGAACAAACCAAACCCCTGCCGGGCGCGGTGGCTCACGCCTGTAATCCCAGCAC</t>
  </si>
  <si>
    <t>ENST00000583766.5</t>
  </si>
  <si>
    <t>ENSG00000197566</t>
  </si>
  <si>
    <t>ZNF624</t>
  </si>
  <si>
    <t>chr17:16656891-16657120</t>
  </si>
  <si>
    <t>GGTGAAACCCCGTCTCTACTAAAAATACAAAAAAAAAAATTAGCCGGGCACGGTGGCAGGCGCCTGTAGTCCCAGCTACTCGGGAGGCTGAGGCAGGAGAATGGCGTGAACCCGGGAAGCAGAGCTTGCAGTGAGCCGAGATTGCGCCACTGCAGTCCGCAGTCCGGCCTGGGCGACAGAGCGAGACTCCGTCTCAAAAAAAAAAAAAAAAAAAAAAAAAACCAAACCCC</t>
  </si>
  <si>
    <t>chr17:17324741-17324903</t>
  </si>
  <si>
    <t>CAGCTCACTGCAGCCTCGAACTCCTGGGCTCAAGTGATCCTCCCACCTCAGCCTCTTGAGTAGCTGGGAACACAGCTGCGCACCACGCACCACCATGGCCGGCCTTCGCTGACCCCCTTTTAACACGCTAGGAGCACGAGTTCACTTATACTTAGGAGAGAGG</t>
  </si>
  <si>
    <t>ENST00000582909.1</t>
  </si>
  <si>
    <t>ENSG00000205309</t>
  </si>
  <si>
    <t>NT5M</t>
  </si>
  <si>
    <t>chr17:17324903-17325065</t>
  </si>
  <si>
    <t>GAGTATCTTACCTGCAGCCAGTAAATGTGGATTCAGAGTGTGGGCCAGGCCCACTGTTTCAGGTCGAGCAGTGATCCCAAAGTGAGTCCTGAGACCAGAGTCAGCATCCCTTGGAGACTCCTTAGGAGTGGACATTTTTCAGCCCCACCCTACACCTTCTGAA</t>
  </si>
  <si>
    <t>chr17:18034059-18034203</t>
  </si>
  <si>
    <t>CAGTGAGCCATGAACACACCCCTGCACTCTAGCCTAGGCAACAGACCGAGGCCCTGTCTCAAAAACAACAACAAATAACCCAATTTAAAAATGTTCAAGTCTGAGAGACCGAGGTGGGAAGATTGCTTGAGTCCAGGAGTTTGAG</t>
  </si>
  <si>
    <t>ENST00000462733.5</t>
  </si>
  <si>
    <t>ENSG00000171953</t>
  </si>
  <si>
    <t>ATPAF2</t>
  </si>
  <si>
    <t>chr17:18034203-18034347</t>
  </si>
  <si>
    <t>GACCAGCCTGGGCAACATAGCAAGACCCTGTCTGTACAAAAAAATTTTAAAGTCAGCTGGGCATGGTGGCACACACCTGTAGTTCCCAGCTACTTTGGAGGCTGAGGTGTGAGGCTCGCTTGAGCCCAGGAGGTTGAGGCTGCAG</t>
  </si>
  <si>
    <t>chr17:18382748-18382940</t>
  </si>
  <si>
    <t>TGGCTTGCCCAGATCTTAGGGGGCCGTCTCCCTGTGCCCCACCTCTCACGGGCTTGTTTCTCCCCTTGGTCAAGGCAGGATGCCGCCACCATCCGGAGCCAATACCGAGACCTACTGGTGAGCAGGAGGGAGGGTCGGGCAGGGTGGCTGCAGGTGGGCCTGGGTGGCCGCCCGGACCCTGCCCGGGGCCAGT</t>
  </si>
  <si>
    <t>ENST00000583003.1</t>
  </si>
  <si>
    <t>ENSG00000214860</t>
  </si>
  <si>
    <t>EVPLL</t>
  </si>
  <si>
    <t>envoplakin</t>
  </si>
  <si>
    <t>chr17:18382940-18383132</t>
  </si>
  <si>
    <t>TGTTCCTGAGCGCCGCCCAATGGCGCCTTTTGCCCCCCACTTTCTCTCTCCCCACCCTGCTGCTGGCGGCGGGTCCTGAGCACAGAGGGCGGCGTCGTGGCGCGGGCAGAGCCTGGGCAGCCTGTACACGCACTGCAGGGCTGCACGTGGCAGCTGAGCGCCCTGGCGGAGCAGCAGCGCCGCATCCTGCAGC</t>
  </si>
  <si>
    <t>chr17:19056940-19057147</t>
  </si>
  <si>
    <t>TCCCAACTAGACAGGATGCTGAGGCGGGAGGATCTCCTGAGCCCAGGAGTTCAAGGCTGCAGTGAGCTGTGATCGTGCCACTGCTCTCCAGCCTAAGATACGGGAAAAACCAAAGCGTTTTTCTTTTCTTTTTTTTCTGCTGTCATTGTATGAAATAGTCCATAGGTTTCCATTATATCCAGTTATAGAGGGTGTTACTGAGTTACGG</t>
  </si>
  <si>
    <t>ENST00000577988.2</t>
  </si>
  <si>
    <t>SNORD3B-1</t>
  </si>
  <si>
    <t>chr17:19117061-19117220</t>
  </si>
  <si>
    <t>CAGCTACTCTGCAGGCTGAGGCACGGGAATCGCTTGAGCGTGGGAGGCAGAGGTTGCATTGAGCCGAGATCCCTGCACTCCAGCCTGGTTCGCAGAGACCTTGTCTGAAAAACAAAAAGAAAAGAAAAGAGAGTCATCCGGGATAAGGACAGGGCATTAC</t>
  </si>
  <si>
    <t>ENST00000630092.1</t>
  </si>
  <si>
    <t>ENSG00000281000</t>
  </si>
  <si>
    <t>SNORD3D</t>
  </si>
  <si>
    <t>chr17:19117399-19117551</t>
  </si>
  <si>
    <t>TCCGTAACTCAGTAACACCCTCTATAACTGGATATAATGGAAACCTATGGACTATTTCATACAATGACAGCAGAAAAAAAAGAAAAGAAAAACGCTTTGGTTTTTCCCGTATCTTAGGCTGGAGAGCAGTGGCACGATCACAGCTCACTGCAG</t>
  </si>
  <si>
    <t>chr17:19344611-19344910</t>
  </si>
  <si>
    <t>TCCTCTGTACCACAGCTCCCAAGGTCCCCCCACGGACACACCCGGCCCCGAGGGTCGCTGGCAACCATGCCGACCCAAAAGCCCACGCACCGCCCTCCCCGCGGCCTCTCCGTCTCTGAGGTGGGCACCAGCGCTCACCTGGGGCGGCTGCAGAGGGGCCCAGGCCAGGGAGGGGCTCTCAGCTGCCGCAGAGTTGGCCTGTGGAGACCACAGCCAGGGAGCACTGCCCACCAGCCCCCAACCCCAAGGAGGGAGCCAGAGAGTGAAAGCCAGCAGGCGCTCCCCAAGGGGAAGGGATGG</t>
  </si>
  <si>
    <t>ENST00000408613.1</t>
  </si>
  <si>
    <t>ENSG00000221540</t>
  </si>
  <si>
    <t>MIR1180</t>
  </si>
  <si>
    <t>chr17:19344969-19345015</t>
  </si>
  <si>
    <t>CCACCTCACAAGAGGCTATGTATGAGGACTGGGGCCTGGGAGCATCC</t>
  </si>
  <si>
    <t>chr17:19345046-19345197</t>
  </si>
  <si>
    <t>CTCACATGGAGCTCCCGTTCCCACTGAATTTCTTTCCTGGGGTCCACCCGGGTGGTCTGCTTAGCTGGCTGGGGTTGGGGAGACAAGACAGGCTGTTCTGGGAGAGCATTCCAGGCAAGGACCTGAGGCAAGGAAGGACCCCTCAGACTGCA</t>
  </si>
  <si>
    <t>chr17:19886263-19886379</t>
  </si>
  <si>
    <t>TTCTTTTTCTTTTCTCTTTTTCTTTCTTTCTTCTCTCTCTCTTTCTCTTTCTCTCCCTTCCTTTTCTTCCTCCCTTCCCTTCTCCTTCCTTCTTTCCTTCCTTCCTTTCTTTCCTCC</t>
  </si>
  <si>
    <t>ENST00000395544.9</t>
  </si>
  <si>
    <t>ENSG00000083290</t>
  </si>
  <si>
    <t>ULK2</t>
  </si>
  <si>
    <t>chr17:19886471-19886511</t>
  </si>
  <si>
    <t>ACCCAGGCTGGAGTGCACTGGCACAATCACAGTTCACTGCA</t>
  </si>
  <si>
    <t>chr17:19937936-19938087</t>
  </si>
  <si>
    <t>CTGCAGAATCAGAATTTCTGAGACAGGGGGACTGGAAACCTTTTTTTTTTTTTTTTTTTTGAGATGCAGTCCTCTGCCTCCCGGGTTCAAGCAATTCTCCTGCCTCAGCCTCCCTAGTAGCTGGGATTATAGGCACCCGTCAAAATGCCCAG</t>
  </si>
  <si>
    <t>ENST00000578898.1</t>
  </si>
  <si>
    <t>ENSG00000108599</t>
  </si>
  <si>
    <t>AKAP10</t>
  </si>
  <si>
    <t>chr17:20784173-20784324</t>
  </si>
  <si>
    <t>CTGCAGTGAGCCATGATGGCACCACAGCACTCCAGCCTGGGTGACAGAGTGAGACCCTGTCTTAAAAAACAAACAAACAGGGGCCGGGTGGTGTGGTGTCGGTGTCGGCAGCATCCCCGGCGCCCTGCTGCGGTCGCCGCGAGCCTCGGCCT</t>
  </si>
  <si>
    <t>ENST00000441215.2</t>
  </si>
  <si>
    <t>LOC100287072</t>
  </si>
  <si>
    <t>chr17:20784513-20784664</t>
  </si>
  <si>
    <t>ACCCAGCTAGCGTGCAAGGCGCCGCGGCTCAGCGCGCACCGGCGGGCTTCGAAATCGCAGTCCTCCGGCGACCCCGAACTCCGCCCCGGAGCCTCAGCCCCTGGAAAGTGATCCTGGCATCCGAGAGCCAAGATGCCGGCCCACTTGCTGCA</t>
  </si>
  <si>
    <t>chr17:21416308-21416458</t>
  </si>
  <si>
    <t>GTGGGGTCACCGCTTTGAGCCCGTGCTCTTCGAGGAGAAGAACCAGTACAAGATTGACTACTCGCACTTCCACAAGACCTATGAGGTGCCCTCTACGCCCCGCTGCAGTGCGAAGGATCTGGTAGAGAACAAGTTCCTGCTGCCCAGCGCC</t>
  </si>
  <si>
    <t>ENST00000331718.5</t>
  </si>
  <si>
    <t>ENSG00000184185</t>
  </si>
  <si>
    <t>KCNJ12</t>
  </si>
  <si>
    <t>chr17:21416458-21416608</t>
  </si>
  <si>
    <t>CAACTCCTTCTGCTACGAGAACGAGCTGGCCTTCCTGAGCCGTGACGAGGAGGATGAGGCGGACGGAGACCAGGACGGCCGAAGCCGGGACGGCCTCAGCCCCCAGGCCAGGCATGACTTTGACAGACTCCAGGCTGGCGGCGGGGTCCTG</t>
  </si>
  <si>
    <t>chr17:21416782-21417080</t>
  </si>
  <si>
    <t>CTTTGCAACGGCCTCAGAAGTTTGGCCGGAGAGGGGGCAGCCAGAGCGGCAGCCCCCGGCCTCAGAGGCTATCACAGGCTCAGGGCAAAGAAGTGGCCTCCTGGGGGGCCAGGCCACGAGGGCCAGGGCTTCTGCCTGAAGATGGAGCTGCAGCCTGCGGGGAAGCAGCTCAGCTCGATGGTGGGCCCAGCCTCTGCTGTCCAAGGCTGGCTAGCTGCGGTGCTCCTTGCTGGTTTTTAACTTGGGGAGAAACACCGGGTTTCAGCTTTCTTGACCTTAGCTTGGGTGAGACTGTTTAC</t>
  </si>
  <si>
    <t>chr17:21433202-21433354</t>
  </si>
  <si>
    <t>CACTGCAGTGCAGGCTGTGGACCAGTTTCCCTGCCCCCTGCCACCTGCCCAATGCAGGAGTCTCTGGGCCATGCCATTCCCTTTTGGTGAGCTGGGCTGGATAGTGCTGCTAGCCTCTGGCAGACTGGTGGGACCCACAGGAGCTGTCTCAGG</t>
  </si>
  <si>
    <t>chr17:21433354-21433506</t>
  </si>
  <si>
    <t>GGGCTGGACCCTGCAGAATGCAGCCTGCATGTGCCTGAACAGCTGAGATTCCATGCCCCACAATTTAGAAATCCATGTAGAAAAGAATTCTTTATTTGAGATTGGTGGAGAAGGATCAGAAGACCATATTTTTAAAATCAATGTATATATATG</t>
  </si>
  <si>
    <t>chr17:21468352-21468515</t>
  </si>
  <si>
    <t>CCTTGGACGTGTGGCCGCGCTATGTTGGAATCTATTCAGTGGCAGGGGAGACAATTTAATGACTCACCCCACATTGGAGGTGTTGGGAGCAAGCCCTCCCAAAATCTGGCCATAAATTGGCCCCAAAACTGGCCATAAACAAAATCTCTGCAGCACTGTAACAT</t>
  </si>
  <si>
    <t>ENST00000584594.1</t>
  </si>
  <si>
    <t>LOC105371589</t>
  </si>
  <si>
    <t>chr17:21468515-21468678</t>
  </si>
  <si>
    <t>TGTTCATAATGGCCCTGATGCCCACACTGGAAGGTTGTGGGTTTACGGGAATGAGGGCAAGGAACACCTGGCCTGACCAGGGTGGGAAAACCGCTTAAAGGCATTCTTAAGCCACAAACAATAGCCTGAGCGATCTGTGCCTTAAGGACATGCTCCTGCTGCAG</t>
  </si>
  <si>
    <t>chr17:21505769-21506068</t>
  </si>
  <si>
    <t>TGGAGAAAAACGTTAATGACGTTGCTGGTTGGAGCCTGTGAGTGCAGCACCCCCTGCTCAGGACACACAGGCATTGGTGCTGCTGTTGCCAGTCCTGTCCCAGCCTAGCTGCCTTAGAGAGGTGCTGGAGGGTCAAACTCTGCAAAACTGCAGTTTGCCACTGGTGGGTGGCTCAGGACTCAAGGCTAGCCCCCAGCCCCAGTCCTACAAACCTTCCCCGTGGACCTGTCGTGATGCCACCCGTCACACCCCCACCCCCTGGGAGCGCTGAGGCCCAGTCCTGGCTGCCACACTCGCCAT</t>
  </si>
  <si>
    <t>chr17:21506194-21506494</t>
  </si>
  <si>
    <t>GCCGGTCCCAGCAGCGCCCCCATTTCTCACGAAGGCTGGCAGCTACAATTCGGGCGAAGTCCACCGGCCCATCTGCACCTGAGCAGCGATACTGGCCCAACAGACTCCAAGTGCCTGGATTTGCGGTGCTAAACCTGAAGGCCTTACCCTGCAGATGCAGAGGCCGCCGCGGTAGATCACAGCAGGCAGAACTCCAGGTCAGCGCTCTTCCCTGGCACCACACCAGACCGGGCTGCCGACCACCTGGGTTTCTGCTGTGCCACACTGAAGAACATTTCTCCAGGGGACACAAACACTTAGC</t>
  </si>
  <si>
    <t>chr17:21719096-21719252</t>
  </si>
  <si>
    <t>CACTGCAGTGCAGGTTGTGGACCAGCTTCCCTGCCCCCTGCCACCTGCCCAATGCAGGAGTCTCTGGGCCATGCCATTCCCTTTTGATGGGCTGGGCTGGATAGTGCTGCTGGCCTCAGCAGGCTGGTGGGACCCACAGGAGCTGTCTCAGGGGCTG</t>
  </si>
  <si>
    <t>ENST00000567955.3</t>
  </si>
  <si>
    <t>ENSG00000260458</t>
  </si>
  <si>
    <t>KCNJ18</t>
  </si>
  <si>
    <t>chr17:21719252-21719408</t>
  </si>
  <si>
    <t>GGACCCTGCAGAATGCAGCCTGCATGTGCCTGAACAGCTGAGATTCCATGCCCCACAATTTAGAAATCCATGTAGAAAAGAACTCTTTATTTGAGATTGGTGGAGAAGGATCAGAAGACCATATTTTTAAAATCAATGTTTATATATGTATGTATGT</t>
  </si>
  <si>
    <t>chr17:22376493-22376666</t>
  </si>
  <si>
    <t>AGGAGCCCCAGGGCTTTTAGAAGCGGGCCAGGCCACTGCTCTTTCAAAGGAGGAGGGAGGCAGAGGGCTCACGGATCAGTGAATTTTCCGCTGACAGCAGGCCTTGAGGGCCATGGGATCATTCTGTGCTGCAGCGAGGCCCTGCCTGCCTCAGCAGATGTGGTGAGCCCATCC</t>
  </si>
  <si>
    <t>ENST00000612344.1</t>
  </si>
  <si>
    <t>ENSG00000276399</t>
  </si>
  <si>
    <t>FLJ36000</t>
  </si>
  <si>
    <t>chr17:22376666-22376839</t>
  </si>
  <si>
    <t>CTTTCTCGCCCAGAGTGGTCCAAAATCGCATCTGAAGAGGAGTCCTGAGAACCCAGCAGGCGCCCTGAAGCTCCCCGTCCATCGGTGGAAGTCGGCTCAAGGAGGTCCTGAAGACGGGACTCCTGGGGGCTCGGCCCTGGGACACCCGTGGCCCCCTCTCCCACGCGGCCCCAA</t>
  </si>
  <si>
    <t>chr17:22376839-22377012</t>
  </si>
  <si>
    <t>AACTGGACCCCGGATCCAGCCGCAGCCGCGGCTGCAGCAGGCGCGCCCCCTGCCGCCGCGCAGCCGCCCGTATTTAAAGGGGACGCAGCCTGCCTGACTGCCAGCAGCCAAGCGCGAGTCGGCCCAGCCAAAGCGCATGCGCGAGGCGCGCGCCGCTTTTTGCTTCACAGTGCT</t>
  </si>
  <si>
    <t>chr17:22381223-22381399</t>
  </si>
  <si>
    <t>GTCGGCTTGCAGGAGCCCCAGGGCTTTTAGAAGCGGGCCAGGCCACCGCTCTTTCAAAGGAGGAGGGAGGCAGAGGGCTCACGGATCAGTGAATTTTCCGCTGACAGCAGGCCTTGAGGGCCATGGGATCATTCTGTGCTGCAGCGAGGCCCTGCCTGCCTCAGCAGATGTGGTGAG</t>
  </si>
  <si>
    <t>chr17:22381399-22381575</t>
  </si>
  <si>
    <t>GCCCATCCTTTCTCGCCCAGAGTGGTCCAAAATCGCATCTGAAGAGGAGTCCTGAGAACCCAGCAGGCGCCCTGAAGCTCCCCGTCCATCGGTGGAAGTCGGCTCAAGGAGGTCCTGAAGACGGGACTCCTGGGGGCTCGGCCCTGGGACACCCGTGGCCCCCTCTCCCACGCGGCC</t>
  </si>
  <si>
    <t>chr17:22381575-22381751</t>
  </si>
  <si>
    <t>CCCAAACTGGACCCCGGATCCAGCCGCAGCCGCGGCTGCAGCAGGCGCGCCCCCTGCCGCCGCGCAGCCGCCCGTATTTAAAGGGGACGCAGCCTGCCTGACTGCCAGGAGCCAAGCGCGAGTCGGCCCAGCCAAAGCGCATGCGCGAGGCGCGCGCCGCTTTTTGCTTCACAGTGC</t>
  </si>
  <si>
    <t>chr17:22392094-22392270</t>
  </si>
  <si>
    <t>TGTCGGCTTGCAGGAGCCCCAGGGCTTTTAGAAGCGGGCCAGGCCACCGCTCTTTCAAAGGAGGAGGGAGGCAGAGGGCTCACGGATCAGTGAATTTTCCGCTGACACCAGCCTTGAGGGCCATGGGATCATTCTGTGCTGCAGCGAGGCCCTGCCTGCCTCAGCAGATGTGGTGAG</t>
  </si>
  <si>
    <t>chr17:22392270-22392446</t>
  </si>
  <si>
    <t>chr17:22392446-22392622</t>
  </si>
  <si>
    <t>chr17:22394459-22394635</t>
  </si>
  <si>
    <t>chr17:22394635-22394811</t>
  </si>
  <si>
    <t>chr17:22394811-22394987</t>
  </si>
  <si>
    <t>chr17:22398645-22398821</t>
  </si>
  <si>
    <t>GTCAGCTTGCAGGAGCCCCAGGGCTTTTAGAAGCGGGCCAGGCCACCGCTCTTTCAAAGGAGGAGGGAGGCAGAGGGCTCACGGATCAGTGAATTTTCCGCTGACAGCAGGCCTTGAGGGCCATGGGATCATTCTGTGCTGCAGCGAGGCCCTGCCTGCCTCAGCAGATGTGGTGAG</t>
  </si>
  <si>
    <t>chr17:22398821-22398997</t>
  </si>
  <si>
    <t>chr17:22398997-22399173</t>
  </si>
  <si>
    <t>chr17:22401113-22401289</t>
  </si>
  <si>
    <t>chr17:22401289-22401465</t>
  </si>
  <si>
    <t>chr17:22401465-22401641</t>
  </si>
  <si>
    <t>chr17:22403315-22403491</t>
  </si>
  <si>
    <t>chr17:22403491-22403667</t>
  </si>
  <si>
    <t>chr17:22403667-22403843</t>
  </si>
  <si>
    <t>chr17:26991074-26991230</t>
  </si>
  <si>
    <t>ACTGCAGTGCAGGCTGTGGACTAGCTTCCCTGCCCCCTGCCACCTGCCCAATGCAGGAGTCTCTGGGCCATGCCATTCCCTTTTGGTGGGCTGGGCTGGGTAGTGCTGCTGGCCTCTGGCAGGCTGGTGGGACCCACAGGAGCTGTCTCAGGGGCTG</t>
  </si>
  <si>
    <t>ENST00000584932.1</t>
  </si>
  <si>
    <t>ENSG00000263583</t>
  </si>
  <si>
    <t>MIR4522</t>
  </si>
  <si>
    <t>chr17:26991230-26991386</t>
  </si>
  <si>
    <t>GGACCCTGCAGAATGCAGCCTACATGTGCCTGAACAGCTGAGATTCCATGCCCCACAATTTAGAAATCCATGTAGAAAAGAATTGTTTATTTGAGATTGGTGGAGAAGGATCAGAAGACCATATTTTTAAAACCAATGTATATATATGTATGTATGT</t>
  </si>
  <si>
    <t>chr17:27677147-27677441</t>
  </si>
  <si>
    <t>TCATCCCTACCCCCACCCCCAAATTCACCCCTACTCCCACCCTGGTGTAGGCCAGGGCCTTTTCAGGTGTCCTCTGCTGTGGTCTCAGCAGATCACAGGATGGAAGCTGGCAGCCTGGCAGGTGCACCACTTGAGCCAGGGGTGACCTGCAGCTTCTGCTTCTTAGAGTGCAAGGTCCCACACGCCTGTCTTTGAGGGTGCTGGGAGGTGGGGGACCAGCTTCTGTAGCCCTGTGCATGTGCCCTGAAAGGTGGCCTAAGACTCCTGTGTGTGCCTGTCCAGGTGGGGCCCCAGG</t>
  </si>
  <si>
    <t>ENST00000486774.1</t>
  </si>
  <si>
    <t>ENSG00000168961</t>
  </si>
  <si>
    <t>LGALS9</t>
  </si>
  <si>
    <t>chr17:28372246-28372413</t>
  </si>
  <si>
    <t>CTGCAGCAGGCCTTGTCCGCGCTGAAGCAGGCGGGCGGCGCGCGGGCCGTGGGCGCCGGCCTGGCCGAGGTCTTCCAACTGGTGGAGGAGGCCTGGCTGCTGCCGGCCGTGGGCCGCGAGGTAGCCCAGGGTCTGTGCGACGCCATCCGCCTCGATGGCGGCCTCGAC</t>
  </si>
  <si>
    <t>ENST00000585482.6</t>
  </si>
  <si>
    <t>ENSG00000004139</t>
  </si>
  <si>
    <t>SARM1</t>
  </si>
  <si>
    <t>chr17:28372413-28372580</t>
  </si>
  <si>
    <t>CCTGCTGTTGCGGCTGCTGCAGGCGCCGGAGTTGGAGACGCGTGTGCAGGCCGCGCGCCTGCTGGAGCAGATCCTGGTGGCTGAGAACCGGTGAGCGCGCCAGGCCGGGGTTGGGAGAGCGCCGCGTGGTGTGGACAGTTAAGCGCCTGCGTTCCCGTGTGCCTTGCG</t>
  </si>
  <si>
    <t>ENST00000542029.1</t>
  </si>
  <si>
    <t>ENSG00000109072</t>
  </si>
  <si>
    <t>VTN</t>
  </si>
  <si>
    <t>vitronectin</t>
  </si>
  <si>
    <t>chr17:29553857-29554015</t>
  </si>
  <si>
    <t>CCTACCATATTGAAAAGAAGACTTAAAGTGGCAGTTTTTTAACTCCTAGAATGTCGACATTTGAACTATTTTGAGATTAACATTTCTATAGTGTTTAATTTGCTTGCCTCAAACAGCTGTGTGGCAGCCAGGTGCAATGGCTCATGCCTGCAGTCCTAC</t>
  </si>
  <si>
    <t>ENST00000578073.1</t>
  </si>
  <si>
    <t>ENSG00000167543</t>
  </si>
  <si>
    <t>TP53I13</t>
  </si>
  <si>
    <t>chr17:29554015-29554173</t>
  </si>
  <si>
    <t>CCACTTTGAGAGGCTGAGGTGGAAGGATTGCTTGAGACCAGGAGTTTGAGACCAGCCTGGGCAACATAGTGAGACCCTATCTATCTACAAAAAAATAATAAAAATATTAGATGAGCATGGTGACACATGCCTGTAGTCCCAGCTACTTGGGAGGCTGAG</t>
  </si>
  <si>
    <t>chr17:29554173-29554331</t>
  </si>
  <si>
    <t>GGTGGGAGGATTGCTTGAGCCTGGAAGGTTAAGGCTGCAGTAAGCCATGATCATACCACTACATTCCAGCCTAGGTGACAGAGCTAGACTTTGCCTTGCAGAGCCAGGATTAGATCCCAGACCTCATCTCCAGTATTTTCAATATACCCACCTGAATTT</t>
  </si>
  <si>
    <t>chr17:29566208-29566356</t>
  </si>
  <si>
    <t>GGAGGAGCCGCACTCGCCCAGGTAGGACAGGAGCAGCGCCGAGCCCGAGCCTTCGCTCACCGCGAACAGCGGCGCCGCCGGGTGTCGGAAGCGGATGTATGTGACCGCCTCCTTGAGGTCGGACGGGTCCCCGAAAGGCTGCAGCCGGG</t>
  </si>
  <si>
    <t>chr17:29566356-29566504</t>
  </si>
  <si>
    <t>GGGCTGACCAGTGGGCAACCGTGGTGGCCGCGGCGATGGAAGATGACCGGGTAGTAGCCGCGCTCCAGGGCGAGCAAGCAAAGGCCGAGCACGTTGCGGGTGAGGCGACCCCACGCATTGGGGATCACCAGAAGCACCGCAGGAAGGCC</t>
  </si>
  <si>
    <t>chr17:29566504-29566652</t>
  </si>
  <si>
    <t>CCCCGGCGCTGGTGATCCGGCGGCCCCGAACACAAGGTCCTACCACCCAGTCCAGGGCCACTAGCCCATCGTCCGCCAACTGCAGGTACTCCCGGGCCAGCTCAGGCCCAGGCGCTACGGGCAGGACGAAGTGGCAGAGGGTCTGCAGG</t>
  </si>
  <si>
    <t>ENST00000307201.5</t>
  </si>
  <si>
    <t>ENSG00000168792</t>
  </si>
  <si>
    <t>ABHD15</t>
  </si>
  <si>
    <t>chr17:30053495-30053675</t>
  </si>
  <si>
    <t>CAGAACAAGGACCACAAAGAATTTCAATTGAAGAACAACAACAAGGCAAAAAGCCAACTGCAGAGCAAGAACTGTACATAGAATCAGTAATAGAACCAGGAACACACACAGAGTCAACTCTAGAACAAGGGTCAAGTAGAAGGTTACTGACAGAACAAGAAACACACAGAGAGTCAACTAC</t>
  </si>
  <si>
    <t>ENST00000581617.1</t>
  </si>
  <si>
    <t>ENSG00000176927</t>
  </si>
  <si>
    <t>EFCAB5</t>
  </si>
  <si>
    <t>chr17:30053675-30053855</t>
  </si>
  <si>
    <t>CAGAACAAGGACAGCACAAAGGGTCAATAGAAGGACAAGGACCACGCAGAGTGTCAGTTTCAGAACAAGGATCAAGCAGAGAGTCAGTTGCAGAACAAGGGTCACGCAGAGAGTCTATTGCAGAACAAGATCGACACAAAGGGTCAGTAGCAGAACAAGGATCACGCAGAATGTCAGCTGC</t>
  </si>
  <si>
    <t>chr17:31455017-31455213</t>
  </si>
  <si>
    <t>GTCTGTAGGGGAGGAAAAACTTCTCCTCTACCCTTTTATGTTATGTCTGCAGTCTGCAAATAAAATTGAGCAAAGACAGATTAATAGAAAAAAGGCATACGAATTTTATTGTTGTTTTTAATTTTACATGCATGAAAAGCCAAAGAGATGGTCAGACCCAGGGTTTATATACAATTTTGACAAAGGAAGATAAGTTG</t>
  </si>
  <si>
    <t>ENST00000579908.1</t>
  </si>
  <si>
    <t>ENSG00000131242</t>
  </si>
  <si>
    <t>RAB11FIP4</t>
  </si>
  <si>
    <t>chr17:32021634-32021785</t>
  </si>
  <si>
    <t>CTGCAGGTCATCAGGCAGATGAAATACTTGTTCCACTAGACAGTAAGGTTTCAAGACCAACCAAATTTGTTGTTTCGCCCAAGAACCTGAAGAAAGATCTAGCTGAACGTTGGAGCCTTCCTGAGATTGTTGGGATTCCACACCAATTATCC</t>
  </si>
  <si>
    <t>ENST00000581786.5</t>
  </si>
  <si>
    <t>ENSG00000185158</t>
  </si>
  <si>
    <t>LRRC37B</t>
  </si>
  <si>
    <t>chr17:32111499-32111797</t>
  </si>
  <si>
    <t>CAGCCCCGAGAGCCTGAAGGCGGCAGGTGGTGGGTGCTGTGGCGCCCCCAGCAGGGGAGTCACAACTTGTCATCAGTCATCTCTAGAAACTGCGCGTAGACATCTCGGATGCACTCCCCCTTGGGGTTGAACAGGAGTTTGTAGTAGCTGCAGTCTGCACAAATTGCAATGACGGCGTTTGGCTGTGTTCCAAAGGCACAAATGCACGGAGAGCCTGAGGGAACCTGAAACTTGGAGAAACTCCACTTGTAACTGAAGTATTTTGGAAGGAAACTGGCTGAGGCCAAACTGGACTGTTT</t>
  </si>
  <si>
    <t>ENST00000581225.5</t>
  </si>
  <si>
    <t>LOC102724625</t>
  </si>
  <si>
    <t>chr17:32528447-32528598</t>
  </si>
  <si>
    <t>GTGTGTGCGTATGTGTGTGTGTGTGTATGTGTGTCGGGGGAATTACTGGGAAGGGTAGTGTGTGATGCTGAATATGCCCTCCCACCCCCAAATATCCACATCCTAATCCCTGGAACCTGTGAATGTTACCGTACGTGGCAAAAAGGCCTGCA</t>
  </si>
  <si>
    <t>ENST00000578408.1</t>
  </si>
  <si>
    <t>LOC105371734</t>
  </si>
  <si>
    <t>chr17:32573562-32573746</t>
  </si>
  <si>
    <t>GAGGCTGGAGTGCAGTGGTGTGATCACCGCACACTGCAGCCTCGAACTCCTGGGCTCAAGCAATCCTCCCACCTCAGCCTCCTGAGTAGATGGGATGACAGGCATGTGCCACCACTTTCGGCTAATTTATTTATTTTTTATTTTTTAGAGACAGGGCCTTCTTATATTCCCCAGGCTGGTCTTGA</t>
  </si>
  <si>
    <t>ENST00000580547.1</t>
  </si>
  <si>
    <t>ENSG00000176658</t>
  </si>
  <si>
    <t>MYO1D</t>
  </si>
  <si>
    <t>chr17:32573746-32573930</t>
  </si>
  <si>
    <t>AACTCCTGGCCTCAAGCCATCCTTCCACCTCAGTCTCCTAAAGTGCTGGGATTACAAGTGTGAGCCACTGTGCCCGGTCTCTGACCATATTTTATCCCTTGTTTATTTTTTATTATTATTTTTTGAGACGGAGTCTCGCTCTTTCACCCAGGCTGGAGTGCAGTGGCGCAATCTCGACTCACTGC</t>
  </si>
  <si>
    <t>chr17:32683331-32683508</t>
  </si>
  <si>
    <t>TTTAGAGTTTCCAGTTTTTCTGTTCTGTTTTTTCCCCATCTTTGTGGTTTTATCTACTTTTGGTCTCTGATGATGGTGATGTACAGATGGGTTTTCGGTGTGGATGTCCTTTCTGTTTGTTAAGTTTTCCTTCTAACAGACAGGACCCTCAGCTGCAGGTCTGTTGGAATACCCTGCC</t>
  </si>
  <si>
    <t>ENST00000582217.1</t>
  </si>
  <si>
    <t>chr17:32683508-32683685</t>
  </si>
  <si>
    <t>CGTGTGAGGTGTCAGTGTGCCCCTGCTGGGGGGTGCCTCCCAGTTAGGCTGCTCGGGGGTCAGGGGTCAGGGACCCACTTGAGGAGGCAGTCTGCCGGTTCTCAGATCTCCAGCTGCGTGCTGGGAGAACCACTGCTCTCTTCAAAGCTGTCAGACAGGGACATTTAAGTCTGCAGAG</t>
  </si>
  <si>
    <t>chr17:32887728-32887900</t>
  </si>
  <si>
    <t>TGCAGACTTAAATGTCCCTGTCTGACAGCTTTGAAGAGAGCAGTGGCTCTCCCAGCACGCAGCTGGAGATCTGAGAACCGGCAGACTGCCTCCTCAAGTGGGTTCCTGACCCCTGACCCCCGAGCAGCCTAACTGGGAGGCACCCCCCAGCAGGAGCACCCTGACACCTCACA</t>
  </si>
  <si>
    <t>ENST00000583621.1</t>
  </si>
  <si>
    <t>chr17:32887900-32888072</t>
  </si>
  <si>
    <t>ACGGCAGGGTATTCCAACAGACCTGCAGCTGAGGGTCCTGTCTGTTAGAAGGAAAACTAACAAACAGAAAGGACATCCACACCGAAAACCCATCTGTACATCACCATCATCAAAGACCAAAAGTAGATAAAACCACAAAGATGGGAAAAAAACAGAACAGAAAAACTGGAAAC</t>
  </si>
  <si>
    <t>chr17:32992497-32992649</t>
  </si>
  <si>
    <t>CTGCAGATAAATAAGACATGCAGATAAATAAGACCAGCCGCCGTTCTTCAGAAGTTAACTTTGTGGTGGGAAAGACTGACATCTATTCCAGCCTCGTGTGACAGAGGATGTGGAAGATCGGGTGTGTGAGAGTGTGGGGGGTGGTGGCATGCC</t>
  </si>
  <si>
    <t>ENST00000394637.2</t>
  </si>
  <si>
    <t>ENSG00000141316</t>
  </si>
  <si>
    <t>SPACA3</t>
  </si>
  <si>
    <t>chr17:33003291-33003334</t>
  </si>
  <si>
    <t>GTTGCCCAGGCTGGAGTACAGTGGTGCGATCATAGCTCACTGCA</t>
  </si>
  <si>
    <t>chr17:33516038-33516203</t>
  </si>
  <si>
    <t>GAGGCTGCAGTGAGCCAAGATCCTGACACTGCACTCCAGCCTGGGCGACAGAGCAAGATTCTGTCTCCAAAACAAAACAAAACAAAACAAAACAAAACAAAACAAAACAAAACAAAACAAGAACGCAGAGCGCAGTGTCCAGCTGGGTGGAGCCCAGAACTGCAGA</t>
  </si>
  <si>
    <t>ENST00000579745.1</t>
  </si>
  <si>
    <t>ENSG00000265544</t>
  </si>
  <si>
    <t>AA06</t>
  </si>
  <si>
    <t>chr17:33946485-33946641</t>
  </si>
  <si>
    <t>CATTGGTTCATTTGTGCATTCACTGATTCATTTAACAATCAGTGAATATCCTCTGTGTGCAGGCACAGTGCTCAATGCTGTGACTTCATATAGAAATGAACGAGACATGTTCACTGCCTTCTAGGACTCATAGGCTAGTGGGGCTCACTGCAGCTGG</t>
  </si>
  <si>
    <t>ENST00000584758.2</t>
  </si>
  <si>
    <t>LOC107985038</t>
  </si>
  <si>
    <t>chr17:34110535-34110677</t>
  </si>
  <si>
    <t>CTGCAGAGGGCTGGCTGGGGAGGGAGGGCTCAGCTGCCCAAGTGCCAGGCATATGTCAAATCCAATTTGGGAGAGGATCTTGTTAAGCCTTCGTATTAGATGACATCCTCCTTAAAAAAAATCATCGGTTAGGAAGGCTTTGC</t>
  </si>
  <si>
    <t>ENST00000637478.1</t>
  </si>
  <si>
    <t>chr17:34297535-34297709</t>
  </si>
  <si>
    <t>AGAGTTTCCAGTTTTTCTGTTCTGTTTTTTCCCCATCTTTGTGGTTTTATCTACTTTTGGTCTTTGATGATGATGATGTACAGATGGGTTTTCGGTGTGGTTGTCCTTTCTGTTTGTTAGTTTTCCTTCTAACAGGCAGGACCCTCAGCTGCAGGTCTGTTGGAATACCCTGCCT</t>
  </si>
  <si>
    <t>ENST00000305869.4</t>
  </si>
  <si>
    <t>ENSG00000172156</t>
  </si>
  <si>
    <t>CCL11</t>
  </si>
  <si>
    <t>chr17:34297709-34297883</t>
  </si>
  <si>
    <t>TTGTGAGGTGTCAGTGTGCCCCTGCTGGGGGGTGCCTCCCAGTTAGGCTGCTTGGGGGTCAGGGGTCAGGGACCCACTTGAGGAGGCAGTCTGCCGGTTCTCAGATCTCCAGCTGCGTGCTGGGAGAACCACTGCTCTCTTCAAAGCTGTCAGACAGGGACATTTAAGTCTGCAG</t>
  </si>
  <si>
    <t>chr17:34378903-34379192</t>
  </si>
  <si>
    <t>GTAAGCAAACAGGTATACTTCAGAAGTCTCTAATTCTCATTAGTTGACTTTCAGTAATCGATGTTGGCCCCATGCAGATGTTTTAAATCACTAACACAAACATTGCTGTCTTTGGTATTCTTGCAGTGTTTTCATTTATGAGAAAACCTGCAGAAGAAACTGCTTGAACCAAAGCAAAGTAGCAAGGAAACAGGTTACTATATAATCAGAAGGCCCTAAGAAAGGTAGCAGCAGGTCATATAATTACCTCCTTGTGGATAAAATCCCTGTCCTCAAACTACGCAACCTAC</t>
  </si>
  <si>
    <t>ENST00000225842.4</t>
  </si>
  <si>
    <t>ENSG00000108702</t>
  </si>
  <si>
    <t>CCL1</t>
  </si>
  <si>
    <t>chr17:34410617-34410768</t>
  </si>
  <si>
    <t>CTGCAGCACTATTCACAATAGCAAAGACATGGAATCAACCTAAATGCCCATTAATGGCAGACCTTTGCAGGAACATGGATGGAGCTGGAGGTCATTATCCTTGGCAAACTAACACAGGAATGGAAAACCTCTGCACATTCTCACTTATAAGT</t>
  </si>
  <si>
    <t>chr17:34580445-34580619</t>
  </si>
  <si>
    <t>CCTAGGGTGGTGGCGACCGGCGTCGCCAGTTTCAGCACCGCACGGAAACTTTTCCTTCTCCAGATGGATTAAAGTTGTCTGGATTTTCTCTTTCTTTGAGAAAGACAGCATTCATTTGCACCTGACCTGGGATTTTTATGCTGGGCTGCTGCAGGGGCTTGGAGGAAGAAAGCGG</t>
  </si>
  <si>
    <t>ENST00000631683.2</t>
  </si>
  <si>
    <t>ENSG00000181291</t>
  </si>
  <si>
    <t>TMEM132E</t>
  </si>
  <si>
    <t>chr17:34580619-34580793</t>
  </si>
  <si>
    <t>GCGCTATCCATGTGCGGTTACTACCGAAACCGAGGAAACTGGGGATTGCGTTGGAAGTCGGCACCCTCGAGTGAGTTCGGATTCGAGCTGGGCCGTGAGGCCGGGAGATTCAGCACTGGGCTCTAGGTAGCCCCCGGGACGCCCGCGGCCACCGGGCTCCGGACTGCACGTGCAG</t>
  </si>
  <si>
    <t>chr17:34580793-34580967</t>
  </si>
  <si>
    <t>GCTCCCCCCGCGCCTCGCAGATCCTGCAGGGGGCACCAGCTGGGGGAGGTGGAGGCTCCTCCCGCCCGGAGCTGCGCCCCCACCGGCTCCGAGGGTGTAGCCGCCAGCGCCTGGGACGCCCCCTCCCCGCAAAGTGTCCCCGAATTGCACTCTCTGGTCCCGGAGCTGCATCTGA</t>
  </si>
  <si>
    <t>chr17:34581128-34581320</t>
  </si>
  <si>
    <t>GCGCTACTCGCCCACGGTAAGTGTCGCGGCGCGGACTGGGGGTGAGGATGCGGCAGGCGCCACTGGAGGGGGTACGGGGAAGACTGGGGAGAGGAGCACCCACACCCCCTGGACTCGCAGCCGCCACTCCGGGTTTGGCGTCTCTGGCTGCAGCTCGAGTTACCGCCAGCCCCCGAGCCCTCCGGCGAGCTCA</t>
  </si>
  <si>
    <t>chr17:34581320-34581512</t>
  </si>
  <si>
    <t>AGCTGAGGGGACCGAGCCCGGCGCCAGAAAAGGGTGGGGGGAGGGTGTCGCTCCAGTCCTCTCCTGGTTATAAAGAAGGGTTCGAACCCGAAGGTCTGGGGTCGTGTCCGCCCACGGAAATCTAGAGGGATCCGAGGGATCCTCCGGATCGCGTCCAGGCCGCCCCCCGCCCCCGTCTCTCCCTGCAGCCGGC</t>
  </si>
  <si>
    <t>chr17:35006040-35006205</t>
  </si>
  <si>
    <t>CTGCAGGGAAAAAAATAAAAATCCACACCTGAGAACAGATCCATACAACCTGCTTACAAAGAACAGCTCCTGTGCTACCTGAGGCTGATTTATTTGAAGAACAAAAGGAAGAGAGACAATTTAGTGTAGACAAGTGCTATTCAATAGAACTTTTTGCAGCAGTGGA</t>
  </si>
  <si>
    <t>ENST00000592244.1</t>
  </si>
  <si>
    <t>ENSG00000005156</t>
  </si>
  <si>
    <t>LIG3</t>
  </si>
  <si>
    <t>chr17:35498131-35498285</t>
  </si>
  <si>
    <t>CCTGCAGCAGAGACGACGGAGGCGGAAGCATCTCGATCCGGGAGGCGGCGGCGTGGGGAGCCGGGGCCGCCTGGGATGTTCAGTCATGAAATGAGTGCGTACCGAGGAGATCCAGATGGCAGTGTCCTGCTACCTCAAACGCTGGCAGTACGTGG</t>
  </si>
  <si>
    <t>ENST00000260908.13</t>
  </si>
  <si>
    <t>ENSG00000205045</t>
  </si>
  <si>
    <t>SLFN12L</t>
  </si>
  <si>
    <t>chr17:35498285-35498439</t>
  </si>
  <si>
    <t>GACTCAGACGGTCCCCTGAAGCAAGGACTGCGGCTGCCACAGACTGCTGAAGAGTTGGCGGCCAATCTCACGGTACACAGAGAATCTCATTGTGCCGACATAGTGTCTGCAGTCCCTTGCCAGGCAGAGCCCCAGCAATATGAAGTACAGTTTGG</t>
  </si>
  <si>
    <t>chr17:35833901-35834043</t>
  </si>
  <si>
    <t>CTGCAGTGGTGGTGACCGCGGTGGCTTCAAAAATTTTGGTGGTAAGTGCTGAGTATCCCAAAATGTTTCAGTGGAAATGCTATATAAATCTAAAAGCCACCAATATCCCGCAGATGTAGTCAAAAGTCCTTTCTTACTCTGTT</t>
  </si>
  <si>
    <t>ENST00000603346.1</t>
  </si>
  <si>
    <t>ENSG00000270647</t>
  </si>
  <si>
    <t>TAF15</t>
  </si>
  <si>
    <t>chr17:35917476-35917618</t>
  </si>
  <si>
    <t>CTGCAGCCTGATCTAGACTTACAGTTTGAACCTTACTTTTGAGGCAAAGAGGCCGAGCTACCGTCTGGTTCTGATCCCAGTCTAGCATTGGAACCAACTCTGGGAGCCTTTCTTGTGAGTCAGCTTATCATTCAGATCCTGGT</t>
  </si>
  <si>
    <t>ENST00000672555.1</t>
  </si>
  <si>
    <t>LRRC37A8P</t>
  </si>
  <si>
    <t>chr17:35917660-35917807</t>
  </si>
  <si>
    <t>GCTGAATCTGTGTCCAGAAATGGAACCAAAGTCTCAGTCGGTTCCTGAGGCGAGGCTGACATCTGGGTGGCAGTAGAGGACCTCAGGTTATCAAAGCTCCCGGGTCTGTATGGGGGTGGGGGTGGATAAACGCATAGGGAGGTTCCGG</t>
  </si>
  <si>
    <t>chr17:36339750-36339896</t>
  </si>
  <si>
    <t>AATATTTAACCACTTCTCTACAATAAGCATTAAGTGGGCTAATTAGTATGCTCTTCTTATTCCATATTTCTGTGATTTCTCTTATCTGGAACGACTTTTTTATGCCACCCAGGCTGGAGTGCAGTGGCACATTTACTGCTCACTGCA</t>
  </si>
  <si>
    <t>ENST00000569055.2</t>
  </si>
  <si>
    <t>ENSG00000260287</t>
  </si>
  <si>
    <t>TBC1D3G</t>
  </si>
  <si>
    <t>chr17:36545186-36545342</t>
  </si>
  <si>
    <t>CAACTGCAGTCCTGGGGCCGACTGGGCGGGGTGCGCCCAGAAGCGGGGAGAAGGGGTCAGTTGGGGGCAGAGGGCACCCGGGCGGCGGGCGGCGGGGAACAGGCTGCGGGGCCCAGGCCAGGGGTGGGGTCCTGGGGCCGGGACTCCTGCAGCGGGC</t>
  </si>
  <si>
    <t>ENST00000616019.1</t>
  </si>
  <si>
    <t>ENSG00000278311</t>
  </si>
  <si>
    <t>GGNBP2</t>
  </si>
  <si>
    <t>chr17:36750857-36751049</t>
  </si>
  <si>
    <t>TTGGCACTGCAGAAGGATGATACCTGGTGCATGGTCGGGGGGAGCGTCCTGCTGTTTCTAAATCTCATGACCAAGTCAACTGCCTGCTCCAGCTGTGGGAGAGAATGGGCAGCTGCCCACCTGGCAGGTAATAGGGAACCCCAGCCAGTGCAAGAGGATCAATCCCTCCAGGCTACGGTGACAGGAGGAGGAA</t>
  </si>
  <si>
    <t>ENST00000662436.1</t>
  </si>
  <si>
    <t>LOC105371750</t>
  </si>
  <si>
    <t>chr17:36751049-36751241</t>
  </si>
  <si>
    <t>AGGAGGACGTTGAAAAGCCCAGACCTTCCATTCCCTTCCCCGCTGCAGCGTGCGCTGGTCTGATAGGGTCCCCTCCCAGTTGTCTGTGTGTCTGGAGCATCCAAGCTGTACAAAGGACACCGAATCATTCTCCAGGGGTTTTGGCGTATGCAGTGTTATTGGCTATTTTAATTTGGTGAGGAAATGCAGATAA</t>
  </si>
  <si>
    <t>chr17:36894717-36894859</t>
  </si>
  <si>
    <t>CTGCAGACAACAGCCTGATACAAATTTGCAGGCAAAGGAGGGGGCAGTCGATACGGATTAGAAAGAAGGACCTCCTCTGGCCTGGAGCCTGGGGCCGCCATTGATCAGCATCTTCACTGAGGAAGCCAGCTTGGCCAGTGGCC</t>
  </si>
  <si>
    <t>ENST00000664845.1</t>
  </si>
  <si>
    <t>ENSG00000277268</t>
  </si>
  <si>
    <t>LHX1-DT</t>
  </si>
  <si>
    <t>chr17:37507200-37507356</t>
  </si>
  <si>
    <t>TGGCGGAAGTTGTTTTCCTGAAACTTTGGACCAGCTTTGGCATTTTAAGCAGGTTTGTTGGCAAAGAGATGGACTGGCAGCAGCAGGGAGGGAGCAATGTGTCTGTCTCACTTGGATTCTGCCCCGAGGGCTCACAATCTGTTTTCCCTGCAGCACC</t>
  </si>
  <si>
    <t>ENST00000614411.1</t>
  </si>
  <si>
    <t>ENSG00000276023</t>
  </si>
  <si>
    <t>DUSP14</t>
  </si>
  <si>
    <t>chr17:37744066-37744220</t>
  </si>
  <si>
    <t>CTGCAGGTCATCATGCAGGTCAATGTGTCCGAGGCCGACATGCGGCTTTCCAGACCCGAGGCAGGGCGCAGGAAAAATGCGCGGCCTGGGGCTTGCAGCGGCGCGAGGCTCTGCTCCCGGGAAGTCGCAGCGGTTTCACTGCACCCACTCGCACC</t>
  </si>
  <si>
    <t>ENST00000613727.4</t>
  </si>
  <si>
    <t>ENSG00000275410</t>
  </si>
  <si>
    <t>HNF1B</t>
  </si>
  <si>
    <t>chr17:37744450-37744601</t>
  </si>
  <si>
    <t>TGGCGAGTGTGGTCGGGCGCAGTGTCACTCAGGCCCGGGGCCGGGGCTCCAGGGGTTCGGGTGGGTCCCCTCCACCTCGCTCTGCGCCTACCTGAGCATCCGGTCCACCTCCGCCCGCTGCTCCGCCGCCTCCTCGGTGTTGAGCGCCTGCA</t>
  </si>
  <si>
    <t>chr17:37767587-37767738</t>
  </si>
  <si>
    <t>TCTCACTGGGAGCAAAAGCCCTATGAGACGGACTTGACTCCCCCCATGGGGCCTCCTGGCTCTTTCTGGAACACATCAGGACACATTTCTGCCCCAGGGCCTTTGCACTTGCAGTTTTCCTGCCCTGGGACCCTCTTCCCCAGATGGCTGCA</t>
  </si>
  <si>
    <t>ENST00000621123.4</t>
  </si>
  <si>
    <t>chr17:37881975-37882126</t>
  </si>
  <si>
    <t>CACATTGGAAGGCCGAGGCAGTAGGATCATTTGGGGTCAAGAGTTCAACACCAGCCTGACCAATATTGTGAAACCCCATCTCTACTAAAAATATAAAAATTAGCTGGGCGTGGTGGCGCATACCTGTAATCCCAGCAACTTGGGAGGCTGCA</t>
  </si>
  <si>
    <t>ENST00000620903.2</t>
  </si>
  <si>
    <t>ENSG00000276715</t>
  </si>
  <si>
    <t>YWHAEP7</t>
  </si>
  <si>
    <t>chr17:37940360-37940638</t>
  </si>
  <si>
    <t>TAACCACTTCTCTACAATAAGCATTAAGTGGGCTCATTAGTATGCTCTTCTTATTCCATATTTCTGTGATTTCTCTTATCTGGAACGACTTTTTTATGCCACCCAGGCTGGAGTGCAGTGGCACATTTACTGCTCACTGCAGCCTCAACTCCCCAGGGTCAAGCCATCCTCCTATTTCAGCTTCCCTAGCAGCTAGGACTACAGGTGTGCACCACTATGCCCTGCTAATTTTTGTGTTTTTTTGTAGAGACGGGGTTTTGCTATGTTGCCCCGGCTGGT</t>
  </si>
  <si>
    <t>ENST00000620247.2</t>
  </si>
  <si>
    <t>ENSG00000273513</t>
  </si>
  <si>
    <t>TBC1D3K</t>
  </si>
  <si>
    <t>chr17:38019898-38020040</t>
  </si>
  <si>
    <t>TTTAACCACTTCTCTACAATAAGCATTAAGTGGGCTAATTAGTATGCTCTTCTTATTCCATATTTCTGTGATTTCTCTTATCTGGAACGACTTTTTTATGCCACCCAGGCTGGAGTGCAGTGGCACATTTACTGCTCACTGCA</t>
  </si>
  <si>
    <t>ENST00000616101.5</t>
  </si>
  <si>
    <t>ENSG00000274419</t>
  </si>
  <si>
    <t>TBC1D3D</t>
  </si>
  <si>
    <t>chr17:38143856-38143997</t>
  </si>
  <si>
    <t>TTAACCACTTCTCTACAATAAGCATTAAGTGGGCTAATTAGTATGCTCTTCTTATTCCATATTTCTGTGATTTCTCTTATCTGGAACGACTTTTTTATGCCACCCAGGCTGGAGTGCAGTGGCACATTTACTGCTCACTGCA</t>
  </si>
  <si>
    <t>ENST00000621587.2</t>
  </si>
  <si>
    <t>ENSG00000278599</t>
  </si>
  <si>
    <t>TBC1D3E</t>
  </si>
  <si>
    <t>chr17:38629766-38629934</t>
  </si>
  <si>
    <t>CGCAGTGGATACCTGAAACTGCAGATATACCAAATCATATATGTACTATGTTTTTTCCTGTACATGCAAACCTATGACAAAGTTTAATTTTAAAATTATGCACAAGAGGCTGGGCACAGTGGCTCACGCCTGTAATCCCAGCACTTTGGGAGGCTGAGGCTGGTGGATC</t>
  </si>
  <si>
    <t>ENST00000617146.5</t>
  </si>
  <si>
    <t>ENSG00000277363</t>
  </si>
  <si>
    <t>SRCIN1</t>
  </si>
  <si>
    <t>chr17:38629934-38630102</t>
  </si>
  <si>
    <t>CACCTGAGGTCAGGAGTTCGAGATCAGCCTGGCCAACATGGCGAAACCCCGTCTTTACTAAAAATACAAAAATTAGCTGGGCGTGGTGGCACATGCCTGTAGTCCCACCTTCTCAGGAGGCTGAGGCAGGAGAATCCCTTGAATCTAGGAGGCAGAAGCTGCAGTGAGC</t>
  </si>
  <si>
    <t>chr17:39092143-39092291</t>
  </si>
  <si>
    <t>ATCACAGTTCACTGCAGCCTTGACCTCCCAGGCTCAGTAATCCTGCCTCAGCCTCCCAAGTAGCTGGTATTACAGGCACACCCCATCATGCCTGGCTAATTTTTGTATTTTTAGTAGAGATGGGTCTCCCTGTACTACCCAGGCTGGTC</t>
  </si>
  <si>
    <t>ENST00000582025.1</t>
  </si>
  <si>
    <t>ENSG00000161381</t>
  </si>
  <si>
    <t>PLXDC1</t>
  </si>
  <si>
    <t>chr17:39239799-39239952</t>
  </si>
  <si>
    <t>CAGGTGATGTTCCACGACCCGCACCTGCAGTACACAGAGCAGCAGCGGCAGCTGGCTGGGTGGAGGTGGAGCCGGGCCCAGGGACCGCATCCTGGACATCGATGAGTGGGGAAAGGCCGGGGGCCCTTCGAGCCTGAGCTCTGGCTCAGGAGTC</t>
  </si>
  <si>
    <t>ENST00000579400.6</t>
  </si>
  <si>
    <t>LOC101929578</t>
  </si>
  <si>
    <t>chr17:39239952-39240105</t>
  </si>
  <si>
    <t>CCTTGTGGACTGGGAAGGCTGAGCCTGGCTCCCTGCTTGCCACCCTGTGCCTGCAGATGTGCCACTGTCCGTGGGAGTGATAGAACCCCAAGTGCTGCTCTCACAACTCAACATGGTGGAGTTTCACTGGGACCCAACAAAGAGGACATCTCTC</t>
  </si>
  <si>
    <t>chr17:39621899-39622062</t>
  </si>
  <si>
    <t>AAGGCTGGTGGAGGGAGTGGGAGGCGGGGGGCTCCGGCAGCTGGCATTCTTCGGGGGCAGCCTCAGCTGGCACCTCGGGGGGCACCAGGCAGTGGCCAGAGCAGGGGGTCTCCAGGTGCCGGGGACTGAGGCTACCCCTGCTGTGGGCTGCAGCTTGCTCTCTT</t>
  </si>
  <si>
    <t>ENST00000580825.5</t>
  </si>
  <si>
    <t>ENSG00000131771</t>
  </si>
  <si>
    <t>PPP1R1B</t>
  </si>
  <si>
    <t>chr17:39673334-39673484</t>
  </si>
  <si>
    <t>GACCCCAGGATCATCCTCGGACTCTCCTCCCAGCCTCCTCTCTCTCCCACCTCAAATTCTTCTCCATTCCTCTACCCCAAGAGTCTCTCTAGAACCTCCTTCTCCAGGAATGGCACCAACCTCCCACTCGCACCCCAAGCTAGCACTTCTG</t>
  </si>
  <si>
    <t>ENST00000581428.1</t>
  </si>
  <si>
    <t>ENSG00000141744</t>
  </si>
  <si>
    <t>PNMT</t>
  </si>
  <si>
    <t>chr17:39673484-39673634</t>
  </si>
  <si>
    <t>GCAGATGGCCCAAGCCCCCCAGGGCCTCACCAATAGCCACGTTGGCCACCAGGTTGTAGCCATAGTCGAAGCGGATGAGGCTCAGGTAGGAGACGTGCACGGTCAGCATGAGCAGCAGGAGAGCCCGGAAGGCACTGACCACAGCTGGGTG</t>
  </si>
  <si>
    <t>chr17:39706176-39706330</t>
  </si>
  <si>
    <t>CGCTGGGCAGGTATGCAGGGCTGACGTAGTGCCTTTGTGGCAGCAGTTTCGTGGCACACATTCTGCCAGCTGGTTCTGGAGTCTTGCCCTGAGGAGGTGGCCAGGGTGAGGGTGCCAGCGCAGGAACCTTTGGCGCATGCTTCACCCTGGCCTGG</t>
  </si>
  <si>
    <t>ENST00000584099.1</t>
  </si>
  <si>
    <t>ENSG00000141736</t>
  </si>
  <si>
    <t>ERBB2</t>
  </si>
  <si>
    <t>chr17:39706330-39706484</t>
  </si>
  <si>
    <t>GGATCTGCAGCCTGGGTCCAGATGCCCACAACTGGAATCTGACGCTCCTTTTCTCTTCATGGGGGACTCCCAGAGGTCTCTGCAATGACCAGAGCCCCGGTTGTCCCATGCCTCAGCTGCAACTCCAGCTGACCCTCCTTCCCCACTCTCTGGGT</t>
  </si>
  <si>
    <t>chr17:40199648-40199808</t>
  </si>
  <si>
    <t>CAAGGCTGCAGTGAGCAGAGATCATGCCACTGTATTCCAGCATGGGCGAAAGAGGGAGACCGTGTCTCAAAAAAAGAAAAAAAAAAAGCCAAGCATAGTGGTGCATGTGTGTAGTCCCAGCTACTCAGGAGGCTGAGGTGGAAGGATTGTTTAAGCCCAGG</t>
  </si>
  <si>
    <t>ENST00000610636.1</t>
  </si>
  <si>
    <t>ENSG00000274621</t>
  </si>
  <si>
    <t>MIR6867</t>
  </si>
  <si>
    <t>chr17:40199808-40199968</t>
  </si>
  <si>
    <t>GAGTTCAAGGCTGCAGAGAGCTATGATTGCACCACTGTACTCCAGCCTGGGTGACAGAGTGAGACTCTTTCTCTTAAAAAAAAAAAAGAAAAAGAAAAAAAGGCCGGGCACGGTGGCTCACGCCTGTAATCCCAGCACTTTGGGAGGCCGAGGCGGGTGGA</t>
  </si>
  <si>
    <t>chr17:41046795-41047068</t>
  </si>
  <si>
    <t>CAGGAGGAGGTCCTGCAGGTGGTGCTGCAAGGGGTCGGCTGGCCGCAGGGGGACTGCACAGACACAGGCTGGCAGCAGGTGGTGGCTCAGCAGGAGGAGGTCCTGCAGGTGGTGCTGCAAGGGGTCGGCTGGCCGCAGGGGGGCCGGCAGCAGGGGGACTGCACAGACACAGGCTGGCAGCAGGTGGTGGCCCAGCAGCAGGGCCTGCACACCACAGCCGTGCACGACGAGGGGCAGCAGGTGATGGGGCGGCAGCAGCCTTCCTGCAGGGAGC</t>
  </si>
  <si>
    <t>ENST00000391419.3</t>
  </si>
  <si>
    <t>ENSG00000212725</t>
  </si>
  <si>
    <t>KRTAP2-1</t>
  </si>
  <si>
    <t>chr17:41065464-41065651</t>
  </si>
  <si>
    <t>AGGAGGAGGTCCTGCAGGTGGTGCTGCAAGGGGTCGGCTGGCCGCAGGGGGGCCGGCAGCAGGGGGACTGCACAGACACAGGCTGGCAGCAGGTGGTGGCCCAGCAGCAGGGCCTGCACACCACAGCCGTGCACGACGAGGGGCAGCAGGTGATGGGGCGGCAGCAGCCTTCCTGCAGGGAGCAGGGG</t>
  </si>
  <si>
    <t>ENST00000394015.3</t>
  </si>
  <si>
    <t>ENSG00000213417</t>
  </si>
  <si>
    <t>KRTAP2-4</t>
  </si>
  <si>
    <t>chr17:41652251-41652540</t>
  </si>
  <si>
    <t>ATCCCAGCAACACATGTCTGCACACATGCACACACACACGCCATCAACACACATGCACATACACACACACAAAGCCATCCTCAACCACAGGACACAGACACAGAGCAGGGTTTTCAGGAGCTGAGGCACTTCCTTCCACTGCAGGCAGCACCCAGCCAGGACAAAGTTCTATCCTCTTGCCACAAGGCCCTGGACAGAGAAGCAGGGAAAGCAGCCAAGGTCCCCAGAGAGCCCCTGGAATGGGGCACCCCAGAGCCAGCCCCAGGGCTCAGCCAAAGAAAGCTGGGGAA</t>
  </si>
  <si>
    <t>ENST00000398469.5</t>
  </si>
  <si>
    <t>ENSG00000214514</t>
  </si>
  <si>
    <t>KRT42P</t>
  </si>
  <si>
    <t>chr17:41790083-41790251</t>
  </si>
  <si>
    <t>GGTACCACATGGCCCATCTCAAGCTGCTGCAGAGACAGAAGTAACTGGCGCAGAGAGGTTCAGTGAGGGACTGGTGGGAGGGAGGCTCTTTTCTAGGGGAGGGTGCACACCATCAGCCAGTGTCCAGGACCACCAGGCCACCGTCCTCTCCTTATCTCACAACCCCCCT</t>
  </si>
  <si>
    <t>ENST00000437187.5</t>
  </si>
  <si>
    <t>ENSG00000173801</t>
  </si>
  <si>
    <t>JUP</t>
  </si>
  <si>
    <t>chr17:41790322-41790427</t>
  </si>
  <si>
    <t>TTAGGGCCGGGCACAGTGGCTCATGCCTGTAATCCCAGCACTTTGGGAGGCCGAGGCGGGTGGATCATCCAAGGTCGGAAGTTCGAGACCAGCCTGACCAACACAG</t>
  </si>
  <si>
    <t>chr17:42023077-42023342</t>
  </si>
  <si>
    <t>ACTGCAGCCTCAACCTCCCAAGGCTTAGGTGGTCCTCCTGCCTCAGCCCCCTGCTAAGACTACAGGTGCATGCCACCACACCTGGCTAAGTTTTGTATTTTTAGTAGAGATGGGGTTTTGTCATGTTGCTCAGGCTGGTCTCAAACTCCTGGACTCAAGCAGTCCACCTGCCTCAGCCTCCCAAAGTGTTGGGATTACAGGCGTAAGCCACTGCATCTGGCCACGAAGGCCCTTCTGTTCTCCAGAATCCCACAGTAAGCTGCAGG</t>
  </si>
  <si>
    <t>ENST00000591787.1</t>
  </si>
  <si>
    <t>ENSG00000168259</t>
  </si>
  <si>
    <t>DNAJC7</t>
  </si>
  <si>
    <t>chr17:42109177-42109328</t>
  </si>
  <si>
    <t>CACAGAGCTAGTGAGGGCAGAGTCAGGGCCCAAGCCTAGGTGTCCTAACTTCACACCGGCTCCCGCTCTCGCCGTGTCCCTGCCCCCGCGTACCTGGCTGCGCCTGTGGCAGAGGTTGTACTGTTTGCAAGGCTGTTGGCTGTGCTCCTGCA</t>
  </si>
  <si>
    <t>ENST00000590637.1</t>
  </si>
  <si>
    <t>ENSG00000108771</t>
  </si>
  <si>
    <t>DHX58</t>
  </si>
  <si>
    <t>chr17:42219079-42219238</t>
  </si>
  <si>
    <t>AGCATCACCCCACACACCCGAACCCTGTCCCATCTCCAGGACAGCAGCCCCCTTCCTGGGGGAGGTGCACAGGATGGGGGCCAAAGTCTGATTGAGGAACCAGGCTCCCTGGAGAAACAAGAGCTGTCCCAGGATGGAGGGGGCCTGCTGCAGGAGCCAG</t>
  </si>
  <si>
    <t>ENST00000481517.1</t>
  </si>
  <si>
    <t>ENSG00000173757</t>
  </si>
  <si>
    <t>STAT5B</t>
  </si>
  <si>
    <t>chr17:42219238-42219397</t>
  </si>
  <si>
    <t>GCACAGGACGCAGAAGCAGCCGGGATCCCCACCAGCCCCTCCTGCCCTGCCCGCTGGCCGCCCCACACCATTACCAGGACTGTAGCACGTCCAGGCTGCCCTCGGGGGGCCCGCCGTTCCCGGCCAGCTGCTGCCGCCGCTTCCACTGGATCAGCTCGTC</t>
  </si>
  <si>
    <t>chr17:42219397-42219556</t>
  </si>
  <si>
    <t>CATCCAGGATGATGGTCTGCTGCTTCCGCAGCAGCTGCAGGGTCTTCTGGTGCTTCTCGGCCAGCTCCTGAGGGAAGGGAGGAGAGCAGCCCCTTCTGGGCTCCCAGAGAACACCGCAGGGCCTCGCTGGGAAATGGCAGGGCAGGGCCCAGGCCGTTCC</t>
  </si>
  <si>
    <t>chr17:42300035-42300194</t>
  </si>
  <si>
    <t>AGGGAACGGCCTGGGCCCTGCCCTGCCATTTCCCAGCGAGGCCCTGCGGTGTTCTCTGGGAGCCCAGAAGGGGCTGCTCTCCTCCCTTCCCTCAGGAGCTGGCCGAGAAGCACCAGAAGACCCTGCAGCTGCTGCGGAAGCAGCAGACCATCATCCTGGA</t>
  </si>
  <si>
    <t>ENST00000479417.1</t>
  </si>
  <si>
    <t>ENSG00000126561</t>
  </si>
  <si>
    <t>STAT5A</t>
  </si>
  <si>
    <t>chr17:42300194-42300353</t>
  </si>
  <si>
    <t>ATGACGAGCTGATCCAGTGGAAGCGGCGGCAGCAGCTGGCCGGGAACGGCGGGCCCCCCGAGGGCAGCCTGGACGTGCTACAGTCCTGGTAATGGTGTGGGGCGGCCAGCGGGCAGGGCAGGAGGGGCTGGTGGGGACCCCGGCTGCTTCTGCGTCCTGT</t>
  </si>
  <si>
    <t>chr17:42300353-42300512</t>
  </si>
  <si>
    <t>TGCTGGCTCCTGCAGCAGGCCCCCTCCATCCTGGGACAGCTCTTGTTTCTCCAGGGAGCCTGGTTCCTCAATCAGACTTTGGTCCCCATCCTGTGCACCTCCCCCAGGAAGGGGGCTGCTGTCCTGGGGGTGGGATGGGGCTCGGGTGTGTGGGGTGATG</t>
  </si>
  <si>
    <t>chr17:42387758-42387911</t>
  </si>
  <si>
    <t>GCTGCAGGCGACAGACACACCTATTCCTGCCTCCAAAAGGGCACAGCTGTCTCCTGAAGGAGCGGGAACAGGGCAAGCGGAGGAAGTGGCTCAGCGGGAGCCGCCGACCGGGCGGGGAGGAGGCGCTTTCCGACCCCCCACTCGCGCCGGTGAT</t>
  </si>
  <si>
    <t>ENST00000678960.1</t>
  </si>
  <si>
    <t>ENSG00000168610</t>
  </si>
  <si>
    <t>STAT3</t>
  </si>
  <si>
    <t>chr17:42388025-42388178</t>
  </si>
  <si>
    <t>CCACGGTGCCCCCTCGAGCGCGTTCTGTTTCTCCGAAGAACGAAACTTCCCTCCAGCGCCCCGAGTCCCTTCCGAGGCCCGCTCCTGTCATCCCGAAGAGTCTTCCCTCAGGGCGACCCTCCGCGTCTCTTCATCTCTCCCGGCCCCACTGCAG</t>
  </si>
  <si>
    <t>chr17:42430828-42430992</t>
  </si>
  <si>
    <t>GCAGAGGCTGCAGTGAGCCAAGATCGCACCACTGCACTCCAGCCTGGGTGACAGAGTGAGAACCTGTCTCAAAAAAAAAAGCAAAACTAAGAAACCCTAGATTCCACCAATTGTTTCTCCTTTTCTTTCTTTCTTTCTTCTTTTTTTATGTTGTTGCCCAGGCTG</t>
  </si>
  <si>
    <t>ENST00000357037.6</t>
  </si>
  <si>
    <t>ENSG00000177469</t>
  </si>
  <si>
    <t>CAVIN1</t>
  </si>
  <si>
    <t>chr17:42708746-42708900</t>
  </si>
  <si>
    <t>TGCTGCAGAGAATTCTGCAATCTGCGGAAGTGGCACAGGGTCAACAAGTGCAGCTGGAGGTGGGGTAGGGTGATGACCACAGAGTGAGGCCTCCAGCTGAACTGCTGAAGAATGCCCTGGTAGAACTTACCTTTCTTCAGCTGAATCTTCCTGCA</t>
  </si>
  <si>
    <t>ENST00000589846.1</t>
  </si>
  <si>
    <t>ENSG00000108799</t>
  </si>
  <si>
    <t>EZH1</t>
  </si>
  <si>
    <t>chr17:42860504-42860558</t>
  </si>
  <si>
    <t>GGTCTTGCTCTGTCACCCAGGCTGGAGTGCAGTGGTACCACCATGGCTCACTGCA</t>
  </si>
  <si>
    <t>ENST00000588033.1</t>
  </si>
  <si>
    <t>ENSG00000131471</t>
  </si>
  <si>
    <t>AOC3</t>
  </si>
  <si>
    <t>chr17:43025269-43025430</t>
  </si>
  <si>
    <t>CTGCAGTTGCAGGGGCGGGGGAGGCGGCGGCGGGGCCCGGGAGAGGGGTGGCGTGGGGGACCGGCGCGTAGCCGGGACCATGGAGGGGCAGAGCGGCCGCTGCAAGATCGTGGTGGTGGGAGACGCAGAGTGCGGCAAGACGGCGCTGCTGCAGGTGTTCGC</t>
  </si>
  <si>
    <t>ENST00000587117.1</t>
  </si>
  <si>
    <t>ENSG00000108830</t>
  </si>
  <si>
    <t>RND2</t>
  </si>
  <si>
    <t>chr17:43895878-43896177</t>
  </si>
  <si>
    <t>CTCCAATCTGCTCAGTTTTCTCTTCCCCAGAACTTCCCACTATTAAACCTCTGCAACTTTTCATCTTTCGCTGTTAACAATCTTCCCAAGTCTTCAACCATTCCACAGATAATGTGAATAGGCTACAATCCAAGGACATGGTGTCCCCTGCAGCAGCAATCCCCACTCCAGTGGGACGTGGTCCTCCACATCCCATGCCAGGGCCAGCCATAGCCAGCCTGTGACAGAGTCCCCGCTCTACAGAAAACCCACCACCTGGCTATACCTTCTTTCTCCCTACCCTTGCTGTCATTGCCGACT</t>
  </si>
  <si>
    <t>ENST00000377184.7</t>
  </si>
  <si>
    <t>ENSG00000108852</t>
  </si>
  <si>
    <t>MPP2</t>
  </si>
  <si>
    <t>chr17:44077686-44077833</t>
  </si>
  <si>
    <t>CTTTCACCCTCTCAGCCCCGGGGAAGGGGAAGTAGGCTGTGAGGAGTGTGAGGCAAGACAGCCCTCCTCACAGACTGCAGGCCACAGCTTGGGCACCAGCCTCCCATCAGTGCTGAGACCAAGAGGAAGGAGGAGGAGAGGGGTCTGC</t>
  </si>
  <si>
    <t>ENST00000586339.1</t>
  </si>
  <si>
    <t>ENSG00000108840</t>
  </si>
  <si>
    <t>HDAC5</t>
  </si>
  <si>
    <t>chr17:44077833-44077980</t>
  </si>
  <si>
    <t>CAGAGATGGTGAGGACGAAAGAAGGGGAAAGGGTGGAGAATCGCAGGGTGGGTGCCCACCTCCCCTCCACTCTGCATCTTAAAGACAGTAGTGGATCCTCCAGATCCTCCCCTGAGGCTGGAGAAGGGAGGAGAGTGAAATTAAGGCA</t>
  </si>
  <si>
    <t>chr17:44176943-44177113</t>
  </si>
  <si>
    <t>AGCTGCAGGCGACACCAGGCTGCGGCGCGCCGGCTCCTGGAGGCTGGAGCTGATGCCCGGGCGGCCGGGCGCAAGCGCCACACGCCGCTGCACAACGCTTGTGCCAACGGCTGCGGGGGCCTGGCCGAGCTGCTGCTGCGTTACGGGGCCCGCGCTGAGGTCCCCAATGGG</t>
  </si>
  <si>
    <t>ENST00000589618.1</t>
  </si>
  <si>
    <t>ENSG00000161664</t>
  </si>
  <si>
    <t>ASB16</t>
  </si>
  <si>
    <t>chr17:44177113-44177283</t>
  </si>
  <si>
    <t>GGCGGGCCACACGCCCATGGACTGTGCGCTGCAGGCCGTCCAGGACTCCCCCAACTGGGAGCCTGAAGTCCTTTTCGCCGCACTGCTGGACTACGGGGCGCAGCCAGTGCGCCCTGAGGTGCGCTGGGAGGCCCTGACATAGGAGGCTCCTGTGTGGGGGAGCCCGCGGCT</t>
  </si>
  <si>
    <t>chr17:44273182-44273334</t>
  </si>
  <si>
    <t>CTGCAGGGTCCCCTGAGAGCTGAGGAGGAGGAAGAGGGGAAGTGGGAGTTCCAGCAGGACTTTGAAGGATGGGGGCGGTTTCTCCAAATGGGAGGAGGAGGGAGGTCAAAGGGCAGGTTTGGGCCAGTGTGATGGCTCAGGCCTGTAATCGGC</t>
  </si>
  <si>
    <t>ENST00000498270.1</t>
  </si>
  <si>
    <t>ENSG00000004939</t>
  </si>
  <si>
    <t>SLC4A1</t>
  </si>
  <si>
    <t>chr17:44273386-44273536</t>
  </si>
  <si>
    <t>CCAGCCTGAGCAACATAGCAAGACACCATCTCTACAAAAAGTAAAAAAAAAAAAAGTTACCTTTTTAGCCAAGTGTGGTGACACAGGCCTGTAGCCCTAGCTACCTGGGAGGCTGAGATGGGAAGATCGCTTGAGTCCAGGAGTTCAAGAC</t>
  </si>
  <si>
    <t>chr17:44320115-44320269</t>
  </si>
  <si>
    <t>GCCTGCAGTGGAAAGGAGGCCCGTGTCAGGGGTCAGGTCGCAGGTCCGCCATGCCCCCACCCCCGACACCCACACACTGACCTGCAAAGAGTCCCTTGGTGCCCGACTCGGCCCGGATCCTCCGCAGCAGCAGCCAGGTGGAGTCCACATGCAGG</t>
  </si>
  <si>
    <t>ENST00000592372.5</t>
  </si>
  <si>
    <t>ENSG00000013306</t>
  </si>
  <si>
    <t>SLC25A39</t>
  </si>
  <si>
    <t>chr17:44320269-44320423</t>
  </si>
  <si>
    <t>GGGGTTCACTGCAAACGCGAGGCCGGCTCAGTGAGACCCCATTCAGGACCCCACCTGTCCCCTGCCACGGCAATCTGGGCCCTCACCTCTCACAGCCTCCATCGCTCCCAGAGCGACCTGGCGTTGGGTCTTTACCACGTCAAAGGGTAGAGTCA</t>
  </si>
  <si>
    <t>chr17:44320423-44320577</t>
  </si>
  <si>
    <t>AGCACTGCAGCCACCTGGTGGGGTGGGCGGGGAGAGGGCTCAGCTCCACTTCCTGGACCCCCACCCCTACCTCCCAGATGGCTCTTGCGGCTGGGAGGGACAAAGGCCTCATGGGGTCTGCTTCTGGGCATCTCCAAAAATCCTCAGGCCCCCCG</t>
  </si>
  <si>
    <t>chr17:44369012-44369187</t>
  </si>
  <si>
    <t>CCACCACTGGGCCTTAGCTGCCTTCCTGCAGGGCAGGGCTGGGGACCTGCAGCCCGCCATGCGTGAGCCTCCCACCCACTCCATGGGCTCCTGTGCGGCCCGAGCCTCCCGGATGAGCGGCGCCCCCTGCTCCACGGCGCCCAGTCCCATCAACCACCCAAGGGCTGAGGAGTGTG</t>
  </si>
  <si>
    <t>ENST00000293443.12</t>
  </si>
  <si>
    <t>ENSG00000161682</t>
  </si>
  <si>
    <t>FAM171A2</t>
  </si>
  <si>
    <t>chr17:44369187-44369362</t>
  </si>
  <si>
    <t>GGGCGCACGGTGCGGGACTGGCACGTAGCTCCACCTGCAGCCCCTGTGCGGGATCCACTGGGTGAAGCCAGCTGGGTTCCTGAGTCTGGTGGGGCCTTGGAGAACCTTTATATCTAGCTCAGGGATTGTAAATACACCAATCGGCACTCTATCTAGCTCGAGGTTTGTAAACACAC</t>
  </si>
  <si>
    <t>chr17:44961382-44961539</t>
  </si>
  <si>
    <t>CAGGAGTTCGAGAACAGCCTGGCCAATATGGTGAGACCCCCATCTCTACTAAAAATACAAAAATTAGCTAGGCATAGTGGCACGCCTGTAATCCCAGCTCCTGGGGAGGCTGAGGCAGGAGAATCACTTGAACCTGGGAAATGGAGGCTGCAGTGAGC</t>
  </si>
  <si>
    <t>ENST00000678938.1</t>
  </si>
  <si>
    <t>ENSG00000136448</t>
  </si>
  <si>
    <t>NMT1</t>
  </si>
  <si>
    <t>chr17:44961539-44961696</t>
  </si>
  <si>
    <t>CCGAGATCATGCCACTGCGCTCCAGCCTGGGCGACATAGTGAGACTCAGTCTCAAAAAAAAAAAAAGGCCAGGCGCGGTGGCTCACGCCTGTAATCCCAGCACTTTGGGAGGCCGAGGCGGGTGGATCATGAGGTCAGGAGATCGAGACCATCCTGGC</t>
  </si>
  <si>
    <t>chr17:44961696-44961853</t>
  </si>
  <si>
    <t>CTAACAAGGTGAAACCCCGTCTCTACTAAAAATACAAAAAATTAGCCGGGCGCGGTGGCGGGCGCCTGTAGTCCCAGCTACTGGGGAGGCTGAGGCAGGAGAATGGCGTGAACCCGGGAAGCGGAGCTTGCAGTGAGCCGAGATTGCGCCACTGCAGT</t>
  </si>
  <si>
    <t>chr17:45796418-45796610</t>
  </si>
  <si>
    <t>GGCTGCAGCCAGGAGCCAGAGTTTGAAAGGCAAAGGAAACCTGTACCTATGTGTCTTTTGGAGGATCCAGGCTTGTGATGAGGAAGAGGAGGGAAGGGAAGGCAGGCAGGGCAGGCAGGGAAACAGGCTGTGCTGCCCAGGGGCAGGAGCATGGCTCCAATCCCAGTCCCTCCAGTTACTGCAGTCAAAACCC</t>
  </si>
  <si>
    <t>ENST00000580955.5</t>
  </si>
  <si>
    <t>ENSG00000120088</t>
  </si>
  <si>
    <t>CRHR1</t>
  </si>
  <si>
    <t>chr17:45796610-45796802</t>
  </si>
  <si>
    <t>CTGGGTAAGTTACTGTCTCCGGGTGCACCAGTCTCTCGTTTGAACAGTGGGGAGATAGTAAAGGCTCTGACTTGCAGGGGTCGAGAAGGATTAAATGAAGAAATTCACAGGGCCTGGCACTGTGCAAGCCTTCAGTAAAGGCTGAAGAAAGAAAGAAGGAAGAAAGAAAGGAAGGAAAGAAGGGAGGGAGGAA</t>
  </si>
  <si>
    <t>chr17:48059217-48059391</t>
  </si>
  <si>
    <t>ACCTGCCTGTGGAGGAGTTCAATGAACTGCTGTCCAAATACCAGTTGAGTGAAGCCCAGCTGAGCCTCATCCGAGACATCCGGCGCCGGGGCAAGAACAAGATGGCGGCGCAGAACTGCCGCAAGCGCAAGCTGGACACCATCCTGAATCTGGAGCGTGATGTGGAGGACCTGCA</t>
  </si>
  <si>
    <t>ENST00000580037.1</t>
  </si>
  <si>
    <t>ENSG00000082641</t>
  </si>
  <si>
    <t>NFE2L1</t>
  </si>
  <si>
    <t>chr17:48601722-48601917</t>
  </si>
  <si>
    <t>GCTCCTCTAGCCCTCGGCCAGACTCTGGCAACACCTTGGTTTGCCTGGCACCGCAGGCAATTTCCTGGAACCCCACCCCCACCCAGGAACGGGGACCACAGCACCTTTAAAGGAACTGCCAGAGCTTCCTCCTACGGCTTGAAAGCCCAAGCTAATCAGTAACCCGTGAGACAGGGGCCAATATTCAAACGCTGCA</t>
  </si>
  <si>
    <t>ENST00000491264.5</t>
  </si>
  <si>
    <t>ENSG00000233101</t>
  </si>
  <si>
    <t>HOXB-AS3</t>
  </si>
  <si>
    <t>chr17:48636691-48636866</t>
  </si>
  <si>
    <t>CGCGCCGGGTGAAGGGGCGTGTTCCTGCAGGCGCTCGGGGCTCGGCCTGGAGCTGGCGGCCGGCACGTCGCCTTTGGCGCCCTCTGCCAACCAAGAGAAACACGGTTAAATGAGTGCGCTGGGACAGAAATCCACAGCTAATCAAGGCCCCATCCGCTCCCACCCCCTGGCCCTTA</t>
  </si>
  <si>
    <t>ENST00000425510.1</t>
  </si>
  <si>
    <t>LOC101060400</t>
  </si>
  <si>
    <t>chr17:48703295-48703437</t>
  </si>
  <si>
    <t>CTGCAGGCAGCTCCCCTTTATTTTCTGTATTGCATCTGGCTCCGCTAGTGTTGAAGTGAGAGAGATCAAGGAGAAATACAGGGCAAGAAAAGATCCTGTGTCTGTTATAGTTTTAATCAGGTGTTGGAGCTCTCCAGATGTAG</t>
  </si>
  <si>
    <t>ENST00000478824.1</t>
  </si>
  <si>
    <t>LINC02086</t>
  </si>
  <si>
    <t>chr17:48893403-48893456</t>
  </si>
  <si>
    <t>CTGCAGACTGAAAAAATGCAGACCGCCGGGGCATTATTCATTTCTCCAGCTCTG</t>
  </si>
  <si>
    <t>ENST00000504591.2</t>
  </si>
  <si>
    <t>ENSG00000159199</t>
  </si>
  <si>
    <t>ATP5MC1</t>
  </si>
  <si>
    <t>chr17:49438743-49438904</t>
  </si>
  <si>
    <t>AGGGCTGGGGTGGGAGAGACCTGGGATCGTGTGTGGGCACAGAGCCGGGACAGGCGCGGTGGGGGCAGGGGTGACCAGGGCAGGCTTCCTGGAGGATGGGAGTGTGGAAATGCACAGGACAGAGGGGAGGCGCAAGAAGGAGAACGGCTGCAGGCTAAGGGG</t>
  </si>
  <si>
    <t>ENST00000509950.1</t>
  </si>
  <si>
    <t>ENSG00000249497</t>
  </si>
  <si>
    <t>LINC02075</t>
  </si>
  <si>
    <t>chr17:49438904-49439065</t>
  </si>
  <si>
    <t>GGAAAAAAAGTGGGTCTCCGGAGACCAGGGGGTGAGTGCAGGGGGACGGGGAGGGGGCAGAACTTCTAAGGTGTCAACTCAGCCCCCGGATGGAGTGTCCTGGAGTGCTTGGGGGAAGGGGCCGCTTCCTGCTACAATGGCTATTTTGGGGCCTGAATCAAA</t>
  </si>
  <si>
    <t>chr17:49439065-49439226</t>
  </si>
  <si>
    <t>ATCAAATCCGCTGCAGCCCCCAGAGCCCCCAGCAGCTGCGCAGAACAGCTGTCCGGCTGAGGGCGCTGAGCGGCTGGAATGGCACTTCCTGCCCCCCACTGATCTCTGGCTGCCCAAGGGTGTGCGTTGCAGGGGAAGGGGGAAGAGGATGTGAAAGGGCTT</t>
  </si>
  <si>
    <t>chr17:49521691-49521833</t>
  </si>
  <si>
    <t>CTGCAGGGGAGCCGTTTGAATCCAGCCTGGAGGGATGGACAGGATCCGGGTTGTGGGGCTGGAAAGGAGCTGGGGAGGATGTCTCAGGCGGAGGAAAGAGCTGGAGCAAAAGCACAAGAATGGGGGTGGGAGGTTAGTGCTTC</t>
  </si>
  <si>
    <t>ENST00000614803.1</t>
  </si>
  <si>
    <t>ENSG00000277478</t>
  </si>
  <si>
    <t>MIR6165</t>
  </si>
  <si>
    <t>chr17:50669000-50669210</t>
  </si>
  <si>
    <t>TTGACCAAGAATGCAGGAAGAGCTTCAGCCTGCCAGGGGGGTGTCTGGAAGGGCGGAGGGCTTGGTTCTGCAGGTGGAGGGTTGGAGACCAAAACCCTGATCCCTGCCTCTAACTGGACTCCTGGGGTCCTTGCCCCCAGCCTAGACATCCAGGTCCCGAAAGGGGCACTGGTGGCCGTGGTGGGGCCTGTGGGCTGTGGGAAGTCCTCCC</t>
  </si>
  <si>
    <t>ENST00000503304.1</t>
  </si>
  <si>
    <t>ENSG00000108846</t>
  </si>
  <si>
    <t>ABCC3</t>
  </si>
  <si>
    <t>chr17:51036680-51036831</t>
  </si>
  <si>
    <t>CTGCAGGGATGTCCTTAATGTTGCTGGGGCCCTGACTCTCTACACCAGGCTACCCCATATGGATTACCCTTGTAACTTTGCTTAGGTTATGATAACAACCCCACCCCTGCTCCTAAGCACCATGGAAAGCCTTACCTTCCTCTGCCCTGCCT</t>
  </si>
  <si>
    <t>ENST00000576492.1</t>
  </si>
  <si>
    <t>ENSG00000008294</t>
  </si>
  <si>
    <t>SPAG9</t>
  </si>
  <si>
    <t>chr17:55476843-55476984</t>
  </si>
  <si>
    <t>AGGTGTGAGCCACCATGCCCGGCCAAGATGATCACTATTTTTTAGGATTGTCTCTGCTACTGCAGTGCCATTCCCAGGCAAACATATCTAAATTTGCACATTTTCAGGGAGGCATTCTAATAATAATCTCTTTAACAGTTTG</t>
  </si>
  <si>
    <t>ENST00000577089.1</t>
  </si>
  <si>
    <t>LOC101927367</t>
  </si>
  <si>
    <t>chr17:56381711-56382002</t>
  </si>
  <si>
    <t>TGAAGCGAGAAGGGAAGTTTAGAGAAAAAAGAATAAAAAGAAACGAACAAAGCCTCCAAGAAATATGGGACTATGTGAAAAGACCAAATCTACGTCTGATTGGTGTACCTGAATGTGACGGGGAGAATGGAACCAAGTTGGAAAACACTCTGCAGGATATTATCCAGGAGAACTTCCCCAATCTAGCAAGGCAGGCCAACATTCAGATTCAGGAAATACAGAGAACGCCACAAAGATACTCCTCGAGAAGAGCAACTCCAAGACACATAATTGTCAGATTCACCAAAGTTGA</t>
  </si>
  <si>
    <t>ENST00000572312.1</t>
  </si>
  <si>
    <t>ENSG00000153930</t>
  </si>
  <si>
    <t>ANKFN1</t>
  </si>
  <si>
    <t>chr17:60002821-60002982</t>
  </si>
  <si>
    <t>GGGAGGTTGCGGTGGGTGGATCTCTTGAGCTCAGGAGTTCAAGACCAGCCGGGGCAACATAGCAAAACCCCGTCTCTACAAAAAAACACAAAAATTAGCAGGGCATAGTGGTGCACACCTGTAGTCCCAGCTGCTAGGGAAGCTGAAGTAGGAGGATGGCTT</t>
  </si>
  <si>
    <t>ENST00000588725.1</t>
  </si>
  <si>
    <t>ENSG00000267104</t>
  </si>
  <si>
    <t>TBC1D3P1-DHX40P1</t>
  </si>
  <si>
    <t>chr17:60002982-60003143</t>
  </si>
  <si>
    <t>TGACCCTGGGGAGTTGAGGCTGCAGTGAGCAGTAAATGTGCCACTGCACTCCAGCCTGGGTGGCATAAAAAAGTCATTCCAGATAAGAGAAATCACAGAAATATGAAATAAGAAGAGCATACTAATTAGCCCACTTAATGCTTGTTGTAGAGAAGTGGTTAA</t>
  </si>
  <si>
    <t>chr17:60032651-60032792</t>
  </si>
  <si>
    <t>CAGGCAAATAAGCTTAGAACAAAAGCTCTCCGTAACACTCTGAACCACGTGAACAAAACCCTCACTTACTACAGGATCACTCGTGATCCACAAGACCCTGCAGTGGGTGAGGGCCCTCGGCTGCCTGCTCCCTCCCCAACCC</t>
  </si>
  <si>
    <t>ENST00000583979.1</t>
  </si>
  <si>
    <t>ENSG00000264049</t>
  </si>
  <si>
    <t>MIR4737</t>
  </si>
  <si>
    <t>chr17:60032792-60032933</t>
  </si>
  <si>
    <t>CCCACCCAGAGAAACCGATGCGGGTGCAGGGTCAAGTTCAGACCTCAGACCCAAGTCTCCCACTTTGGTCCCTTTCTCCCCTCCTGAGGGACCTGGAGGACGGAGTCTGCCCCTCCTCCTTCCCGGCATAAGCATCAGGTCA</t>
  </si>
  <si>
    <t>chr17:60032933-60033074</t>
  </si>
  <si>
    <t>AGCTGCAGTGGAGAAAGTGGTCCCTTGTGCTTGGAAAGAAAAGCAAGCATTCCTCCTGGTTCTCACTCTGCCCTTCCCCTTCCCTTCCACTACCTGGTTCACGCTGAGTACTCGGGGCCTCCAGGTGGTTGCTCATGGCATC</t>
  </si>
  <si>
    <t>chr17:60113468-60113609</t>
  </si>
  <si>
    <t>CCAGGATGCCATGAGCAACCACCTGGAGGCCCCGAGTACTCAGCGTGAACCAGGTAGTGGAAGGGAAGGGGAAGGGCAGAGTGAGAACCAGGAGGAATGCTTGCTTTTCTTTCCAAGCACAAGGGACCACTTTCTCCACTGC</t>
  </si>
  <si>
    <t>ENST00000634326.1</t>
  </si>
  <si>
    <t>ENSG00000280852</t>
  </si>
  <si>
    <t>LOC653653</t>
  </si>
  <si>
    <t>chr17:60113609-60113750</t>
  </si>
  <si>
    <t>CAGCTGACCTGATGCTTATGCCGGGAAGGAGGAGGGGCAGACTCCGTCCTCCAGGTCCCTCAGGAGGGGAGAAAGGGACCAAAGTGGGAGACTTGGGTCTGAGGTCTGAACTTGACCCTGCACCCGCATCGGTTTCTCTGGG</t>
  </si>
  <si>
    <t>chr17:60113750-60113891</t>
  </si>
  <si>
    <t>GTGGGGGTTGGGGAGGGAGCAGGCAGCCGAGGGCCCTCACCCACTGCAGGGTCTTGTGGATCACGAGTGATCCTGTAGTAAGTGAGGGTTTTGTTCACGTGGTTCAGAGTGTTACGGAGAGCTTTTGTTCTAAGCTTATTTG</t>
  </si>
  <si>
    <t>chr17:60380505-60380647</t>
  </si>
  <si>
    <t>CTGCAGTGAGCAGTAAATGTGCCACTGCACTCCAGCCTGGGTGGCATAAAAAAGTCATTCCAGATAAGAGAAATCACAGAAATATGAAATAAGAAGAGCATAATAATTAGCCCACTTAATGCTTATTGTAGAGAAGTGGTTAA</t>
  </si>
  <si>
    <t>ENST00000589761.1</t>
  </si>
  <si>
    <t>ENSG00000170832</t>
  </si>
  <si>
    <t>USP32</t>
  </si>
  <si>
    <t>chr17:61397564-61397715</t>
  </si>
  <si>
    <t>CTGCAGCAGGACCTCAGGGTGATCGCGGGACCGCGGGGCGGGGCGAGTGGTGGGATCCTGGCCCGGACAGAGCCCCGGAAAGCCAGAGGGAAGGTCGGTGCCACTGTAGGTGGGGTCGCCGTCCCCAGATGCAGCCGCTGCACTGTCGCCGC</t>
  </si>
  <si>
    <t>ENST00000589814.5</t>
  </si>
  <si>
    <t>ENSG00000267280</t>
  </si>
  <si>
    <t>TBX2-AS1</t>
  </si>
  <si>
    <t>chr17:61397954-61398105</t>
  </si>
  <si>
    <t>CCGGTACCTGGGTTCCCGGCTAAGGAAAGCTGCCCTGGTTATTATCTGGTCACCTCACCGGCTGCGCAAACGTGTCCACAACGGGTCCCTCCCCGAGAGGCCACATCTCGCCTAAGGTGGAGCCAGCAGGTATTTGCCTGTGGAAAACTGCA</t>
  </si>
  <si>
    <t>chr17:62084531-62084726</t>
  </si>
  <si>
    <t>GCTGCAGTGAGCCAAGATAGCACCACTGTACTTCAGCCTGGGCAGAGCAAGACTCCATCTCAAGAAAAAAAAAAGAAGAAAAAAAAAAAAAAAGGACACCCACTGAAACAGGCTGCACCTTCACAGTATGACTATCCACCTGGCTATTCCCTCTCTCGAAGCCTGAGAACAGGCCTACGTTAGAGTGTCACTGCAG</t>
  </si>
  <si>
    <t>ENST00000397786.7</t>
  </si>
  <si>
    <t>ENSG00000108510</t>
  </si>
  <si>
    <t>MED13</t>
  </si>
  <si>
    <t>chr17:62690882-62691041</t>
  </si>
  <si>
    <t>ACCTGCTCTCCTCCACCTACTCCTGCCCCACCTTGTCCCTGCTCCCTCAGTGCCTTCTTTCCTGCAGGAGGCACTCTGGTCTGGCAGGACAACACAGCTGTGAACTACTCCAACTGGGGGCCCCCGGGCTTGGGCCCCAGCATGCTGAGCCACAACAGCT</t>
  </si>
  <si>
    <t>ENST00000580916.1</t>
  </si>
  <si>
    <t>ENSG00000011028</t>
  </si>
  <si>
    <t>MRC2</t>
  </si>
  <si>
    <t>chr17:62691041-62691200</t>
  </si>
  <si>
    <t>TGCTACTGGATTCAGAGCAACAGCGGGCTATGGCGCCCCGGCGCTTGCACCAACATCACCATGGGTGTCGTCTGCAAGCTTCCTCGTGGTGAGCGCCGGGCAGGCCCACGCTCAGCCTCCTTCCACCCCGTGCCGCTGGTCCTGGGCTGGGGCTGGGGGC</t>
  </si>
  <si>
    <t>chr17:62691200-62691359</t>
  </si>
  <si>
    <t>CTGCTTCACAACTGCAGGGGGCACAGCCGATGGGAAGGCCTGAACAGAACGGACTGCGGGCAGCTGGGACCCCCGGGATAAATTAGTCAGTGGGATGGACTGGACCTGAAACTTATCATCCAAACTAGACCACAAGGCTCGGGGGTCAGCAACCCCCTGT</t>
  </si>
  <si>
    <t>chr17:63399797-63399957</t>
  </si>
  <si>
    <t>ACCTATTGTGGCATTTCTTCTCGTGACAAAGTCTTAGACACATTTCCTGACTTCTTTAACATCATGTGGAATGGTCCAAAACTCAGGAATTTGCTTCTCGAATAATCCCTCCTTTTGTAAGATCCAAAGGGAGCAGATGCCTGGCAGCTGCAGCTTAAGAG</t>
  </si>
  <si>
    <t>ENST00000583016.1</t>
  </si>
  <si>
    <t>ENSG00000170921</t>
  </si>
  <si>
    <t>TANC2</t>
  </si>
  <si>
    <t>chr17:63399957-63400117</t>
  </si>
  <si>
    <t>GTCCATGACAGATTAAAGGAAAGTGTACAGCTGGAAACAGCTGCTGTCTCTGGAGCCCCACCCTGAGGGAAGCCAGAGGACAGGCTGAGGGGAAGGAACTGGGCAGGACATCAGCCGCTCTGGAGTATGCATATGTGTGTGACCCAGAGCTGCAGGAGGGA</t>
  </si>
  <si>
    <t>chr17:63749666-63749850</t>
  </si>
  <si>
    <t>TTGAACCCGGGAGGTGGAGGCTGCAGCGAGCTGAGATCGCGCCACTGCACTCCAGCCTGGTGAAAGAGCGAGACTCTGTCTCAAAAAAAAAAAAAAATTAATAACTAGTTTTTGAAAAGATGTGAGTGAAGAGGAGCTCTCTGGCTGGGCACAGTGGCTCACACCTGTATTCCCAGCATATTGGG</t>
  </si>
  <si>
    <t>ENST00000580553.1</t>
  </si>
  <si>
    <t>ENSG00000266173</t>
  </si>
  <si>
    <t>STRADA</t>
  </si>
  <si>
    <t>chr17:63749850-63750034</t>
  </si>
  <si>
    <t>GAGGCCGAAGCGGGAGGATGGCTTGAGCCCAGGAGTTCGAAGCTGCAGCGAGCTACGATTTTGCCACTGTACTCTAGCCTGGGCAACAGAGTGAGACCCTGTCTCAAAAATAAAAATAAAAATAAATTAAAAGAAAAAAAGGAGCTTTCATATCATATACTGGTAGAGGGGGTTGGGTGGGTTGT</t>
  </si>
  <si>
    <t>chr17:63801467-63801609</t>
  </si>
  <si>
    <t>CTTCAGCCTCCTGAGTAGCTGGGACTACAGGTGCACACCACTGTACCTGGCATGCCTTTATTTTTTTGTTTATTTTTTTTCCAGACGAAGTCTTGCTCTATTGCCCAGGCTGGAGTGCAGTGGCGCAATCTTGGCTTACTGCA</t>
  </si>
  <si>
    <t>ENST00000577978.1</t>
  </si>
  <si>
    <t>ENSG00000198231</t>
  </si>
  <si>
    <t>DDX42</t>
  </si>
  <si>
    <t>chr17:63821615-63821895</t>
  </si>
  <si>
    <t>GCATCGTCCTCGATCCCAGCAAAGCTGCCCTGTGATAGGAGAACATCAGCTGCCCTTCTCCCAAGGAAGACTCATCTCCCCGCAGTCTTGCCCCCGGCCTCTCCTTACCTTTGAGAACCACAGGTTGGCTTGTTCTTCCTGCAGTACTGCCTTTTCCTCCAGTGGTACCAGCAGTGGATTCTCCTCCTCCTCCTCCTCTTTATCATCTTGCACTTCAGTAAGTCGCATACTGTAGACCCAAAGGAAAGTAGGGGGCTCAGAGACCCAGATTGCCTGGAGCC</t>
  </si>
  <si>
    <t>ENST00000583202.5</t>
  </si>
  <si>
    <t>ENSG00000108592</t>
  </si>
  <si>
    <t>FTSJ3</t>
  </si>
  <si>
    <t>chr17:64999880-65000040</t>
  </si>
  <si>
    <t>GGCCAACATGGTCCAGTCTGGCCAACATAATGAAACTTCATCTCTACTAAAAATACAAAAATTAGCTGGGCGTGGTGGCACACGCCTGTAATCCCAGCTACTCAGGAGGCCAAGGCAGGAGAACCGCTTGAACCCGGGAGGCGGAAGCTGCAGTGAGCTGA</t>
  </si>
  <si>
    <t>ENST00000690715.2</t>
  </si>
  <si>
    <t>ENSG00000214174</t>
  </si>
  <si>
    <t>AMZ2P1</t>
  </si>
  <si>
    <t>chr17:65000040-65000200</t>
  </si>
  <si>
    <t>AGATTGCGCCACTGCACTCCAGCCTGGGTGACAGAGCGAGACTCCATCTCAAAACAAACAAAAATTTAGCTGGGCATGGTGGTGGGCACCTGTAATCCCAGCTACTTGGGAGGCCAAGGCAGGAGAATCACTTGAACCCGAGAGGCAGAGGTTGCAGTGAG</t>
  </si>
  <si>
    <t>chr17:65000200-65000360</t>
  </si>
  <si>
    <t>GCTGAGATCATGCCACTGCACTGCAGCCTGGGCAACAAGAGTGAAACTCCATCTCAAAAAAAAGAAAAAAAGAAAAGAAAATCCATTAGTTAGAGTTGAAAGCTTGAGTGAGAAAATGTAGTGAGTTATGTCTTATGCTGGAATAGCAGTTTGGATCTCTT</t>
  </si>
  <si>
    <t>chr17:65431149-65431438</t>
  </si>
  <si>
    <t>CAAACCACTCCAGGTTGGAAACATACCCTGAAGCGTCCTGTGTGAACAGTAGCCACCCACCACCGCATTCCCCACATTAGTTATTTTCCCCTTCATGGTCTGCATCTCACCAAGACAGAAGCCAGAAACTTACTTTCCCATCCTCCTCTGCAGCAGGGGCATGGTCATGTGACTTAGGCTTAGCCAATCAGAAGCACCTTCATGGGATATGGATTCAGGAACGCCTCCAAGAAGTGGGCACAGCACAGGATTCATTTAGTAAAGGATGGCTATGTAAACAAACATCCAGC</t>
  </si>
  <si>
    <t>ENST00000579474.1</t>
  </si>
  <si>
    <t>ENSG00000263520</t>
  </si>
  <si>
    <t>LINC02563</t>
  </si>
  <si>
    <t>chr17:65433791-65434090</t>
  </si>
  <si>
    <t>CAAGAAGCCACAGGCATTTGGGGGAGTTGTGGGTCAGATATTTAATTATTCTAATCTAGAAGTCTATTTTCCCCACACTGCCAAGAACAGAAAGTTCATTTTGGAAAAAGAGGGTAGTTCCTTGGAAGGGCTGAATCTCATCTTTGATCTGCAGAGCTCTCAGACCCACCTCAAGATTTCCAAAGCCCAGAAACCCACAGACACTATCCCTCGCCCACAATAATGGACAAAACAAGAAGCCGCTAGTGCTTGTGGTAGAGGGAGGTGAGGGATGTCTTGGATGTATTTCATTTTTATTTA</t>
  </si>
  <si>
    <t>chr17:65465874-65465929</t>
  </si>
  <si>
    <t>CAAACTCCCGGGTTCAAGTGATCCTCCTGCCTCAGCCTCCCAAGTAGCTGGGACTA</t>
  </si>
  <si>
    <t>chr17:65466000-65466238</t>
  </si>
  <si>
    <t>TCCTGCAGGCCAGAGAACATTTACCCTGCTTTGTACACAGTGTTCTACGGTTTGCTCAAGGCTCACAGCTATGGAACCACAGAGCCAGGATTGGAGTCCACGTCTGCTGGGCTTCAAAACCTGAGCTCTCCTCAAACCCACATATTATACATCTCCCCCAAAACCTATCCATCTTGCTGTTTGGAAAAACTTGTAATCCCAGGCCTGCAATCAAGTTGTTCTGAGTTGCTGTGACAGCA</t>
  </si>
  <si>
    <t>chr17:66223967-66224118</t>
  </si>
  <si>
    <t>CTGCAGGGTTCCACAGCTGGTGAGTGGAGAATCCAAACCCTTAAATCCCTCATCTTTAAAGAGTTGGCCAAGATGACTGTTTCTAATATAAAGCAAAGAACCATCTCTTTTTCAGGATGACAAAAGTGAACCAAACTGAGTAATCTTCATTA</t>
  </si>
  <si>
    <t>ENST00000585162.1</t>
  </si>
  <si>
    <t>ENSG00000091583</t>
  </si>
  <si>
    <t>APOH</t>
  </si>
  <si>
    <t>chr17:66224263-66224415</t>
  </si>
  <si>
    <t>CCCAAGAGTTTGAGCCTGGGCAATGTGGCAAAGGCCCAATTTCTACAAAAAGTCACCAGGCCGTGGTAGTGTGTGCCTATAGTCCAAGCTACTCGAGAGGTAGAGGTGGAAGGAAGGATTCAAAAGGATTTAACCTGGGAGGTCGAGGCTGCA</t>
  </si>
  <si>
    <t>chr17:68199479-68199631</t>
  </si>
  <si>
    <t>CTGCAGTGTGGCGGGTTCCTGGATGTGCCCGCGGCCCCTGGCGCGCAGCGACTCAGAGACCGTCTACGAGGCCATCCAGGATGTGCACGGCCCGCCGCGGGAGGAGAGCGGGGAACAGGGGTGGCGCGCTGGGGACCGCGCCCGCACGGAGCC</t>
  </si>
  <si>
    <t>ENST00000589904.1</t>
  </si>
  <si>
    <t>ARHGAP27P2</t>
  </si>
  <si>
    <t>chr17:68199745-68200035</t>
  </si>
  <si>
    <t>AGTCCCTCATCTGCGATTCCCAAGCTCCAAAGCTGCCTGGAAGCCCAGAAGTTTTTCGTAATCCAATTGGTGGCAAAATTGCGCTTGAACTGATGTGAGGCTGTTGATGGTCTTTATTTGTCAAACTTGTGTGAATATTCATGTTTTGCTGCAGAAATGCAAATGAGCTCGATGACCGGCTGCTGCCCCAAGCCCTGCTGGGAGGTTATGTGACCTACAGCAGGTGTGTGCCCCATAGTCTCTTTCCAAGTCCCAGCTGTTCTGTATTCCGAAGCGCATCTGGGCACGGAA</t>
  </si>
  <si>
    <t>chr17:68245313-68245481</t>
  </si>
  <si>
    <t>CTGCAGCCTCGATCTCCTAGGCTCAACCCATCCTCCCACCTCTGCCTCCCAAGTAGCTGAGACTACAGGCATGTGTCACTACACCTGGCTTTTTTTTTTTCTTTTTTCTTTTTTTTTAGAGATGGGGTCTCCCTATGTTGACCAGGCTGGTCTGGAAGTCCTAGGCTCA</t>
  </si>
  <si>
    <t>ENST00000580548.5</t>
  </si>
  <si>
    <t>ENSG00000196704</t>
  </si>
  <si>
    <t>AMZ2</t>
  </si>
  <si>
    <t>chr17:68467908-68468122</t>
  </si>
  <si>
    <t>TTTTGGAGACACGATCTTGCTCTGTCACCCAGGCTGGAGTGCAGTGGTGCCATCATGGCTCACTGCAGCATTGACTTCCCAGGCTCAACTGACCCTCCCACCTCAGCCTCCACAAGTAGCTGGGACCACAGGCACATACTACCATGCCCAACTAATTTATAGATATACATTTTTTTTAGAGAGATGATGTTTTGCCATGTCACCCAGGCTGTGAT</t>
  </si>
  <si>
    <t>ENST00000586815.1</t>
  </si>
  <si>
    <t>ENSG00000070540</t>
  </si>
  <si>
    <t>WIPI1</t>
  </si>
  <si>
    <t>chr17:69239629-69239780</t>
  </si>
  <si>
    <t>CTGCAGTTCTTTTTACAGTAATTGTGTCCCCATGGTTTCTTAGGTTTCTAATTGTTGAGTGCTGCCACCCGGCCTCTATTAGTCAGGATTTTATCACCCCCATTGCTCTCTGTGAGCCCAGTGTTATCATGGTATCACTTACCATCAGCTCA</t>
  </si>
  <si>
    <t>ENST00000623780.1</t>
  </si>
  <si>
    <t>ENSG00000278873</t>
  </si>
  <si>
    <t>PRO1804</t>
  </si>
  <si>
    <t>chr17:70459545-70459720</t>
  </si>
  <si>
    <t>ACCTCTGCAGACTTAAGTGTCCCTGTCTGACAGCTTTGAAGAGAGCAGTGGTTCTCCCAGCACGCAGCTGGAGATCTGAGAACGGGCAGACTGCCTCCTCAAGTGGGTCCCTGACCCCTGACCCCCGAGCAGCCTAACTGGGAGGCACCCCCCAGCAGGGGCACACTGACACCTCA</t>
  </si>
  <si>
    <t>ENST00000243457.4</t>
  </si>
  <si>
    <t>ENSG00000123700</t>
  </si>
  <si>
    <t>KCNJ2</t>
  </si>
  <si>
    <t>chr17:70459720-70459895</t>
  </si>
  <si>
    <t>ACACGGCAGGGTATTCCAACAGACCTGCAGCTGAGGGTCCTGTCTGTTAGAAGGAAAACTAACAACCAGAAAGGACATCTACACCGAAAACCCATCTGTACATCACCATCATCAAAGACCAAAAGTAGATAAAACCACAAAGATGGGGAAAAAACAGAACAGAAAAACTGGAAACT</t>
  </si>
  <si>
    <t>chr17:70549903-70550078</t>
  </si>
  <si>
    <t>chr17:70550078-70550253</t>
  </si>
  <si>
    <t>chr17:71012155-71012307</t>
  </si>
  <si>
    <t>CTGCAGCTCAGGCCATAGCTGAGACCAACTCCAAGGCATCAGGGACACAGCTGCCTAAAAAGTCACAGAAAGGCCTTTCCGTGGTGGTGCAAGCCTATAATCCCGGTGCTTTAAGAGGTCAATGTGGGAGGATTGCTTGAGTCTAGGAGTTCA</t>
  </si>
  <si>
    <t>ENST00000665992.1</t>
  </si>
  <si>
    <t>ENSG00000260785</t>
  </si>
  <si>
    <t>CASC17</t>
  </si>
  <si>
    <t>chr17:71012340-71012491</t>
  </si>
  <si>
    <t>CTCTACAAAAATTTAAAAAGTACCCTAAAACTTAAAGTATAAAAATAAATAAATAAATAAAGTTATCCAAGCATGGTGGTGCATGCTTGTGGTCCAAGCTACTTGGGAGGCTGAAGTGGAAGGATCCTTGAGTCCAGGAGGTTGAGGCTGCA</t>
  </si>
  <si>
    <t>chr17:71357052-71357200</t>
  </si>
  <si>
    <t>CTCTGTTTTTTTTCCCCATCTTTGTGGTTTTATCTACTTTTGGTCTTTGATGATGGTGATGTACAGATGTGTTTTTGGTGTGGATGTCCTTTCTGCTTGTTAGTTTTCCTTCTAACAGACAGGACCCTCAGCTGCAGGTCTGTTGGAGT</t>
  </si>
  <si>
    <t>ENST00000662323.1</t>
  </si>
  <si>
    <t>chr17:71357200-71357348</t>
  </si>
  <si>
    <t>TACCTGGCCGTGTGAGGTGTCAGTCTGCCCCTGCTGGGGGGTGCCTCCCAGTTAGGCTGCTCAGGGGTCAGGGGTCAGGGACCCACTTGAGGAGGCAGTCTGCCCGTTCTCAGATCTCCAGCTGTGTGCTGGGAGAACCACTGCTCTCT</t>
  </si>
  <si>
    <t>chr17:71357348-71357496</t>
  </si>
  <si>
    <t>TTCAAAGCTGTCAGACAGGGACATTTAAGTCTGCAGAGGTTACTGCTGTCTTTTTGTTTGTCTGTGCCCTGCCCCCAGAGGTGGAGCCTACAGAGGCAGGCAGGCCTCCTTGAGCTGTGGTGGGCTCCACCCAGTTCGAGCTTCCCAGC</t>
  </si>
  <si>
    <t>chr17:72695234-72695530</t>
  </si>
  <si>
    <t>CCCACTCCTCCCTATCATGTTCTCAGGAGTTTTGAGCCATTCCTGGCTTGAGTTTTTCTTCCCGGCACGTAGTATCCACAGCCTGACATGTCCACATGCATCTGCTCATCCAGGGAATAAGCTCCATGAGGGAAGGAGCTGCCTGGGCTGCAGCCAGCTGGATTCTGTGCCTAAAACAGGGCGCTGCACCCCCTGGGTGCTTCCTGGCAAGCTGTTATTGCTGAATATTTCTCCCATCCAAGTACTAACTGGGCATTATGGCCATAGACTGAAAACTTCTTTCCTTTGGGAGAAATC</t>
  </si>
  <si>
    <t>ENST00000579988.1</t>
  </si>
  <si>
    <t>ENSG00000133195</t>
  </si>
  <si>
    <t>SLC39A11</t>
  </si>
  <si>
    <t>chr17:72695676-72695879</t>
  </si>
  <si>
    <t>TTATCTAGGTGGGCCCTGAATTCAATGACGAGTGTCCTTAGAAAAGACAACCAGAGGAGAGACCCACAGAGGAGAGGAGGAGGAAGGCTGCGTGAAGTGAAGGCAGAGACAGAGACCGGAATGATGCGGCCACCAGCCAAAGGATGCCTGCAGCCACCAGGAGCTGGAAAGCAGCAAGGAAGGGTCCTCCTTCCAGAGCCTGCA</t>
  </si>
  <si>
    <t>chr17:73189999-73190238</t>
  </si>
  <si>
    <t>AGCTACTAGGGAGGCAGAGGTGGGAGGATTGCTTGAGCCCAAGAGGTGGAGGCTTCAGTGAGCCGTGATTGCACCCCTGCACTCCAGCCTGGGCAACAGTGAGACCCTGTCTCAGAACACACACAAACACACACAGACACACACACACACTGCAGTGTTGACAGCTGGCCAGTTTGTCTTTTCTCTACCTGACTCAGAACACACACACACACACACACACACACACACACACACACTGCA</t>
  </si>
  <si>
    <t>ENST00000299886.9</t>
  </si>
  <si>
    <t>ENSG00000166685</t>
  </si>
  <si>
    <t>COG1</t>
  </si>
  <si>
    <t>chr17:73329606-73329898</t>
  </si>
  <si>
    <t>TGGGCAACATGGTGAGTTCCCTTATGTACCAAAAAAAAAAAAAAAAAAAAAATTAGCTGGGTATGGTGATGCATGCCTATAGTCCTAGCTATTTGGGAGGCTGAGGCAGGAGGATGGCTTGAGCTCAGGAGTTCAAGGCTGCAGTGAGCCATGATCATGCCACTGCACTCCAGCCTGGGTGATAAAGCAAGACCCCGTCTCAGGGAAAAAAAAAAAAGCCAGACATGGTGGTAGGCACAGTGGCTCACACTTTGGGGAGGCTGAGGCAGGAAGATACCTTGAGCCCAGGAGTT</t>
  </si>
  <si>
    <t>ENST00000578516.1</t>
  </si>
  <si>
    <t>ENSG00000179604</t>
  </si>
  <si>
    <t>CDC42EP4</t>
  </si>
  <si>
    <t>chr17:73329956-73330249</t>
  </si>
  <si>
    <t>AAAAAAATAAATTATTAAAATAATAATAAGGAAAGAAAGAAAAAGCCCAGGAGAATGGAAGACGGTAGGAGAGCGAGGTTGGGAGCTATGGATCCCCTAGCACCCTCCCTGCCTCTGTTGGGCGTCTCTGTCTCCTGCCAGCCATCTCTGTCTGCAGGTTCCAGTGACTTCTCCCTGCATTTGCCAGCCAGGCCTGGGGTGGTGATGACCCCAGCTCTCACTACCCCGGGTCCTTACCCACAATCTGGTGAATGGTCTCTTCCTGAAACTCCTGAAATGGGCCTGTGTTGAGTG</t>
  </si>
  <si>
    <t>chr17:73555781-73555966</t>
  </si>
  <si>
    <t>CTGCAGAGGGGATCACTTCTCTTTCATAAAAAGCAAACACGGGACTGAAATGCTGCAGACTCCAAACACCTGGGGAGGTTTGGCGGCTTGAAACCTTGCTCCTGGGAAAGACACAGAGAGTCAGGGGGGACCAGGGAGTCAGCCCTCCTTGCTGGCCAGAAGCAGTGGATGGTCCCTGCAGGGAGA</t>
  </si>
  <si>
    <t>ENST00000583712.2</t>
  </si>
  <si>
    <t>ENSG00000264985</t>
  </si>
  <si>
    <t>LOC101928251</t>
  </si>
  <si>
    <t>chr17:73958418-73958596</t>
  </si>
  <si>
    <t>TTTTTTCTTGAAAGGGTTTACAGGCTCCACACCCCCAGTCTCTGTGCATGGCTTTGAATTTTACAAATGGAGGCTGTAGCCTGGGGAAGACAGTGCTGCTTCCATCGTGAGCTGCGCTGTGGCTGTCTCCTTCCCATCTGCAGGAATTGAGGAATTCCTAAGATGACTTGTTTGGGGGC</t>
  </si>
  <si>
    <t>ENST00000647802.1</t>
  </si>
  <si>
    <t>LOC105371888</t>
  </si>
  <si>
    <t>chr17:73958596-73958774</t>
  </si>
  <si>
    <t>CTGCTTTGCTGCTGGGGGTGGGGAAAGACAACTTTCTGGCAGTGGCTCTTGAGTGAACCAAAATTGCCATGGATAACAAATGATGCAATACTAGGTCCTGAGCAAGGAAAAGGCATAAACCCCGGAATTGGAGAAAGCTGCTTCTAACATAACTGACTCCTCTCAGTTCTTGAGAGTAA</t>
  </si>
  <si>
    <t>chr17:73958774-73958952</t>
  </si>
  <si>
    <t>AGAACCACAGAGCAGAAAAAGTGCTGGGTGCCTCAGCTCTGCAGCCTGGTCCAGGCGACCAGCTCCCACTCCTGCTCCTGACAGAGTTGAGGAAGAAAAGATCCAGCTCTGCTGAAGATAGGTCACCTTGAGGAAGAGTCGGTTCAAAACTTTGTCAGAAGAAGCCTGGAAAACTGTCA</t>
  </si>
  <si>
    <t>chr17:74164166-74164317</t>
  </si>
  <si>
    <t>TCACATGGGTGTTGTAAACTCAGCAGAGTGAATTGAACCCCCTCTACCCTGACTTCCCCATGCCATTGAAATAGCATTCAGTGACATAGGAGTTGTCCCAGACTCCTCTCTTTCCCTAACCCGCTACCCCCAATCCATCAGCAAGTCCTGCA</t>
  </si>
  <si>
    <t>ENST00000584003.1</t>
  </si>
  <si>
    <t>LINC02074</t>
  </si>
  <si>
    <t>chr17:74260663-74260823</t>
  </si>
  <si>
    <t>TTCCCTGCAGGTAACATGAGAAGGGCTGATCAGGAGATGCTCTTTAAGAAGTTCGCACCCCTGCTGACACCAGAACAGCCCAAATCAGAGTTCCCAGGGCCAGACAGGCTCTTCCTGGGCCACAGAGGGGAGGCATCAGGAAAGCTCTGCAGTGGGGGGCT</t>
  </si>
  <si>
    <t>ENST00000526858.1</t>
  </si>
  <si>
    <t>ENSG00000141540</t>
  </si>
  <si>
    <t>TTYH2</t>
  </si>
  <si>
    <t>chr17:74311237-74311421</t>
  </si>
  <si>
    <t>GATCCATTCCTACATCCTTTCCCCAGTGGACAGCCCTGCAGGCAACCCCCCAGAACCATGGGGAACACTGTGGAACTGAAAACCCCTAGTGCTAGGGCCGGGTGTGGTGGCTCACGCCTGTAATCCCAGCACTTTGGGAGGCCGAGGCGGGCAGATCACCTGAGGTCGGGAGTTCGAGACCAGCC</t>
  </si>
  <si>
    <t>ENST00000579312.1</t>
  </si>
  <si>
    <t>ENSG00000171595</t>
  </si>
  <si>
    <t>DNAI2</t>
  </si>
  <si>
    <t>chr17:75003610-75003773</t>
  </si>
  <si>
    <t>GTGGTGCGCAAGAGCTGCAGCGACACTGCGCTCAACGCCATCGTGGCCAAAGACCCAGCCAGCCGGCACGCGGGCAACCTCACACTGCACGCCAACAGCGTGCGCAAGCGGGGCATGTCCATCCTGCGGGAGGTGGACGAGCAGTACCACGCGCTGCTGGAGAA</t>
  </si>
  <si>
    <t>ENST00000584208.5</t>
  </si>
  <si>
    <t>ENSG00000167862</t>
  </si>
  <si>
    <t>MRPL58</t>
  </si>
  <si>
    <t>chr17:75003940-75004229</t>
  </si>
  <si>
    <t>GTGGAGGCCGTGGACAAGCGGCTGGAACAGAGCCAGCCCGAGTACAAGGCGCTCTTCAAAGAGATCTTCTCCAGGATCCAGAAGACCAAGGCTGACATCAACGCCACCAAAGTCAAGACGCACAGCAGCAAGTGACCCTTCTCCGGCCTGCAGCCTCCCCCAGGGTGGAAGCCGTGGGGTCCCTCAGGCCTGGGCGGTGCAGCTTCCAGAGAGCGAGCGCCCTTTAGCGGCCTGCCACCACAGCACGCGGCCTCCTGATCCGGAAGCACGCAGCATGTTCCCTGCTGAGC</t>
  </si>
  <si>
    <t>chr17:75435187-75435338</t>
  </si>
  <si>
    <t>TGTGGAAAGGGTGTGATGAATGACAAGCTTAGGGTTTATTTTCAGTGTCCACTCACAGTCCATTTATTGTGTGATACTGAATAAAACTACTTATCCTGGTTGTCCCACATTTCTGCCTTCCAGAACATGGATACGGTGTTGATACATCTGCA</t>
  </si>
  <si>
    <t>ENST00000577380.5</t>
  </si>
  <si>
    <t>ENSG00000177728</t>
  </si>
  <si>
    <t>TMEM94</t>
  </si>
  <si>
    <t>chr17:75435554-75435692</t>
  </si>
  <si>
    <t>TAGTGGCGTGATCTCGGCTCACTGCAACCTCCACCTCCCAGGTTCAAGCAGTTCTCCTGCCTCAGCCTCCCAAGTAGCTGGGATCACAGGTGCCTGCCACCAAGCCTGGCTAATTTTTGTATTTTTAGTAGAGATGGGG</t>
  </si>
  <si>
    <t>chr17:76007907-76008206</t>
  </si>
  <si>
    <t>GTACAGATGGTACTCCTCCTTAGAGATGCGCCGGCAGCGGAGGGCGGCCTCGATGGAGTACTGCTTCCCGCTCTTGCGGTCCAGGAGCACAGACTCCTCCCCACAGGGCCCCGAGGTGGTGACCTCCTCCCAGTCACACTCGAGCTCCTGCAGCTGCAAGTACTGGCCCCTGTCGATGATGCCCCTCTTGTAGGCCTCGTATGGGGACATGTCCTTCCCCGTCTCGGGTTCCAGGATGGAGATCTTGGTGGAAAGGTTGGTCTCTCGCGTCTGGGTCTCCTGGCTGAGCTCCTCCCGGCT</t>
  </si>
  <si>
    <t>ENST00000593037.1</t>
  </si>
  <si>
    <t>ENSG00000167880</t>
  </si>
  <si>
    <t>EVPL</t>
  </si>
  <si>
    <t>chr17:76008215-76008373</t>
  </si>
  <si>
    <t>CGTGGAGGTCCCGGAGCGTCCGCTCCTTCTCGTAGATCTGGTCCTTCTCGCGGAGGATGGCCGCCTCCAGCCGCGAGAGCTCCTGGCCCCGCTGGGCCGCCTTCTGTCGCTCGCTCTCCGTCTTCTGGCTGAGCAGCTTCGACTCCTCCTGCAGCTGCA</t>
  </si>
  <si>
    <t>chr17:76008373-76008531</t>
  </si>
  <si>
    <t>AGTGTCTGCTGCTGCTTCTGCCTCTCCAGAGCCCGCAGCTCCTGCTGCAGCCGCCCACACTCCTGGTCGGCCTGGTCCCGGGCCCTCTGCAGCTCGGACTCCTCCCGGGACCAGGTTCTCCCCAGCGTCTCGGCCCGGTCAATGCGCTCCCGCAGGCGC</t>
  </si>
  <si>
    <t>chr17:76008531-76008689</t>
  </si>
  <si>
    <t>CCGTGCCTCCTCCTCCCGGGCCTGCCGGGCCGTGCGCTCCCTGTTGAGCATCTCCCACACGCGGGCCCGCTCATCTTCCAGGACGCGGTCCTTCTGCACCCGGATCACTTCCTTGTAGATGGTCTTCTCCTGCGATTTGGCTTTCTGGAGGACGTCAAT</t>
  </si>
  <si>
    <t>chr17:76008689-76008847</t>
  </si>
  <si>
    <t>TCTGGACCTGCAGGTTCTTGCACTCCCGATTCAGCTCGGTTACCTGGGTCTTCTCCTGGTCCAGGTCCCACCGCAGGGCTTCCGTGGACTTCTCCAGGTCCGGGTCCTTCTCCAGCTTGACCACTTCCTCCATGATGATCTTCTCCTGCACCGTGGGAG</t>
  </si>
  <si>
    <t>chr17:76015166-76015314</t>
  </si>
  <si>
    <t>ACCCACCCGCCCCTGAATGCTGGGTTCCCCTGACACCAGGAGGCCCCGGCTGGTCCCTTACCTGCAGCTCGCTGACCCTCTCCTGCAGAGCCCCCGGTTCAGCAGGGATGGGGGCCTCCTGCACCAGGGTGGCCTCGAAGCCTCGGATG</t>
  </si>
  <si>
    <t>chr17:76015314-76015462</t>
  </si>
  <si>
    <t>GACCCTGTCCGCATCCTGGATCTGCCGCTCCAGATCCAGGGCAGCCTTGGCTCTGCCGCAGAGGAGGCAAGGCTCAGACACTCCCTGGGCCACACGCTGCTGCCCTGCGTGGCTGCCCTGTCCCCAGAGCACTCACTTCTCCCCGTAGA</t>
  </si>
  <si>
    <t>chr17:76015462-76015610</t>
  </si>
  <si>
    <t>AGGCTGCACAGAACCTGCACGTCACTGAACTTGTTCTTCACGCTGTTGAGGGCTACGGGCAGCTGCAGGGCAGCGGGGCCCACGGGCCGCGTGGACAGAAACGCCTCGCACTCCTTCTGGGCTGTCTCCTTCTCCGTTCCCAGGCTCTG</t>
  </si>
  <si>
    <t>chr17:76171724-76171910</t>
  </si>
  <si>
    <t>CACCATTTTACAGATAAAAGAACCTGAAGCTCAGACACTCATTCAAGCAAGCATCTGTGGACCTGGGAGGCAAACTGCTCTGCTGCTTCCAAGTCTGGTTCTTCTAGCGCATGACAGCTGCTTCATCCTATTCTAGAGCTGCAGCCAGGCTGCCACGGCAGAGGCTATGACCTCACAGCAGCTCAGG</t>
  </si>
  <si>
    <t>ENST00000591615.1</t>
  </si>
  <si>
    <t>ENSG00000141576</t>
  </si>
  <si>
    <t>RNF157</t>
  </si>
  <si>
    <t>chr17:76171910-76172096</t>
  </si>
  <si>
    <t>GCCCTTGAATGGTCTCCATCAAATGTGTGAATGTGCCATATGTGATGAGAGAAACCAAGTGGACAGAGTAGCTGGCAATGGCAGGCCCCAGAGGCCTCGTTAGTCTGCTCTGCTGCTGGATGAACTCCCCTGGGTCAGGTCGGGGGACTGTTCTGCAGCAGACAGGTACCTCCTTGAATCTCTCCTC</t>
  </si>
  <si>
    <t>chr17:76409713-76410002</t>
  </si>
  <si>
    <t>ACATGTGACTCAACAGTGGGGCTGCCCAGTGGAACCCAGGACCGACATCCTCTGTGCCTCCTCTGGAAACAGGAGCAGCAAACAACACAGTTGCCCTCCGAGGAGAGGGATTCTGGCACATGCTAAGCGCCCATTCTCCTGCAGGGGGGATGCAGACAGACAGACGCAGAGAAGGTGGTACCAAGTGCCATGAAGAAAAACTAGGCCACATGGGGGCCAGCAGAGGGAGAGCACAGTGAAGAATTTTAAATGTGTGGTCAGGAAAGGCCCCTCCGAGGTGATGCTGAACC</t>
  </si>
  <si>
    <t>ENST00000586505.1</t>
  </si>
  <si>
    <t>ENSG00000175931</t>
  </si>
  <si>
    <t>UBE2O</t>
  </si>
  <si>
    <t>chr17:76472168-76472421</t>
  </si>
  <si>
    <t>AGGCTGAGGGGCAGGGGGTCGGCTGGAGCTGCTGGACCAAAGCTGGGCCTGCTCCGCCCATTCTTTCAGCAAACACTGAGCGCCTACTGTGTACGTGCCTGGTGTGGGTCCGTAGCAATAAGCAAGACAGACAAGCCTGTTCCAGGCCGCACACGGTGGGGAGAGGACGGACACTGAACAAACTAGATCAGTCAGGTGGAACTGATCAGACTGCCGACGGCGCACGGAGGCCATTTCCTACCGCTCGACCTGCA</t>
  </si>
  <si>
    <t>ENST00000591860.1</t>
  </si>
  <si>
    <t>ENSG00000129667</t>
  </si>
  <si>
    <t>RHBDF2</t>
  </si>
  <si>
    <t>chr17:76615021-76615162</t>
  </si>
  <si>
    <t>TTGGGCATGGTGGGCTGCAGGTCCTGAGCCCTGCCCCATGGGGAGGTGGCTGAGGCCTGGCAAGAATTCAAGCGTGGTGCGGGCAGGCCGGCAGTGCTGGGGGACCTGGTGCTGCCTCCTCCCCTGCTGGCCTGGGTGCTAA</t>
  </si>
  <si>
    <t>ENST00000654027.1</t>
  </si>
  <si>
    <t>ENSG00000070526</t>
  </si>
  <si>
    <t>ST6GALNAC1</t>
  </si>
  <si>
    <t>chr17:77357687-77357859</t>
  </si>
  <si>
    <t>ACACTGCAGCCTCCAACTCCCGAGCTCAAGCAATCCTCCTGCCTCAGCCTCCTGAGTAGCTGGGACCGCAGGCATCCACCACCACACCCAGCTTCATTTTCAAAATTTCTCACCAACTCCTCACTCCTTGTATTCACCCAGGACCACTTCTCACAAAGCCAGGGTGCTGCAGG</t>
  </si>
  <si>
    <t>ENST00000423034.6</t>
  </si>
  <si>
    <t>ENSG00000184640</t>
  </si>
  <si>
    <t>SEPTIN9</t>
  </si>
  <si>
    <t>chr17:77372745-77372959</t>
  </si>
  <si>
    <t>AGCTGCAGGGGTGCCCTCGGTGGGTGGGAGTTGGTGGCCTCTCGCTGGTGCCATGGGACTCGCATGTTCGCCCTGCGCCCCTCGGCTCTTGAGCCCACAGGCCGGGATCCTGCCTGCCAGCCGCGTGCGCTGCCGTTTAACCCTTGCAGGCGCAGAGCGCGCGGCGGCGGTGACAGAGAACTTTGTTTGGCTGCCCAAATACAGCCTCCTGCAGA</t>
  </si>
  <si>
    <t>chr17:77835143-77835441</t>
  </si>
  <si>
    <t>TTGAGGTTATCTTCATTTTTCATTGTCTTTGAGCTATTTTGCCACTCTGCAAGTTGTAGGAAACTCATAATCATGCAAATGGCCCTTATCCATAGCAACACAAATGAATTGCATCCAGTGGAATGTGGTTGAATACAGCGGAGTATCCTGCAGAATGCAATTGACTGTTGCCCTGTTGCGTGTTTGTGAATTGACTTCAGCATTCCTTACTGCCTATGTATGTGAGGTTCTTTGAACCAGTTGTAACATTGCACTGGTATCTTCCTTAATTAACAAGTTAAATGAAATCACTGGCACGT</t>
  </si>
  <si>
    <t>ENST00000374983.3</t>
  </si>
  <si>
    <t>ENSG00000204283</t>
  </si>
  <si>
    <t>LINC01973</t>
  </si>
  <si>
    <t>chr17:77835564-77835716</t>
  </si>
  <si>
    <t>CCCAGAAGTTAGGGGCCAGCCTGGGCAACAGAGCAAGACCCCACCTCTACAAAATTAGAAAGTTAGCCAGGCATGGTGGTACACACCTTTAGTCTCAGCTACTTGGGAGGCTGAGGCAGGAGGATTGCTTGAGCCCAGGAGTTTGAGGCTGCA</t>
  </si>
  <si>
    <t>chr17:77863206-77863351</t>
  </si>
  <si>
    <t>CCAAGTTGTTAATAATGAAGATATTGCTGCCATTTTATTTACAGTGTACTAAATAGTGAACAATATGATTCTATTTACAGCAAACCGTGACGAATGGATGGCATGGGCTCAATGCCAGCTTCCAGCCCCAGTCACTAGGCTGCAGT</t>
  </si>
  <si>
    <t>chr17:77863351-77863496</t>
  </si>
  <si>
    <t>TTCAGCCCGCCTTGAGGTAAGGCTAAGGGAACTCGAGGCCCTGGCTCAGGCCTGGTCTATGCCTTGTCTTCTTGCTCCACGTCCTTGGATGCCGTTGCACACCCCACCCTGGGCTCACTGGGTTTTTCCCTTGGCCTCCACCTGCA</t>
  </si>
  <si>
    <t>chr17:78027897-78028059</t>
  </si>
  <si>
    <t>TTGGAGGTTTTTTTTTTTTTTTTTTGAGATGGAGTCTCGCCCAGGCTGGAGTGCAGTGGTGCGATCTCCGCTCATTGCAAGCTCCACCTCCCGGGTTCACGCCATTCTCCTGCCTCAGCCTCCCGAGTAGCTGGGACTGCAGGCGCCCGCCACCATGCCCGGC</t>
  </si>
  <si>
    <t>ENST00000585438.1</t>
  </si>
  <si>
    <t>ENSG00000078687</t>
  </si>
  <si>
    <t>TNRC6C</t>
  </si>
  <si>
    <t>chr17:78028059-78028221</t>
  </si>
  <si>
    <t>CTAATTTTTTTTTGTATTTTTAGTAGAGACAGGGTTTCACCGTGTTAGTCAGGATGGTCTCGATCTGACCTTGTGATCTGCCCGCCTCGGCCTCCCAAAGTGCTGGGATTACAGGCGTGAGCCATCGCCCCCCGCTGAAACTTGGAGTTTTTACTTGATGGCT</t>
  </si>
  <si>
    <t>chr17:78028221-78028383</t>
  </si>
  <si>
    <t>TTTTATTTCTTCTGCAGAGTAGTCAAGTTCATTTTCTGGGGATGGGGAGAAGTGGGAACAAGGAGGTAGAGGGATTAGGAGCTCAGGAGTGGAAGATCTCTAAATGAATTGTTGACACCACTGGAACAAGGCAGACCCAGGAAGTTGCAGGATTGACAGGAAG</t>
  </si>
  <si>
    <t>chr17:78071464-78071602</t>
  </si>
  <si>
    <t>CTGCAGTGCAGTGGTGTGATCAAGCAGTCCTCCTGTCTCGGCCTCCCGAGTAGAGCTGGGACTACAGGCGTGAGCCACCATGCTCGGCTAATTTTTGTATTTTTGGTAGAGACGAGGCTTCACTGTGTTGGCCAGGCTG</t>
  </si>
  <si>
    <t>ENST00000587990.1</t>
  </si>
  <si>
    <t>chr17:78071607-78071687</t>
  </si>
  <si>
    <t>CGAACACCTGGGCTCAAGCGATCTGCCCGCCTCGGCCTCCCAAAGTGCTGGGATTACAGGCATGAGTCACTACGCCCAGCC</t>
  </si>
  <si>
    <t>chr17:78089473-78089615</t>
  </si>
  <si>
    <t>CTGCAGCAGCACCTATGTTGAAGAGCCTGTTAGACACTCATCAATTCATGTAAAGAAACCAGCAGCCCATGGTCAGTAGTGGGGGCTCCTAGCTACCTTCCTTCCCTCATGTTCAGCCTGTCGTTGTTATTCTCAGTCTTTTG</t>
  </si>
  <si>
    <t>ENST00000592251.1</t>
  </si>
  <si>
    <t>chr17:78979608-78979750</t>
  </si>
  <si>
    <t>GGGCGTGGTGGCACGCGCCTGTAATCCCAGCTACTTGGGAGGCCGAGGCAGGAGAATCGTTTGAACCCAGGAGGCAGAGGCTGCAGTGAGCGGACATTGCATCACTGTACTCCAGCCTGGGTGACAGAGTGAGACCCTGTCTC</t>
  </si>
  <si>
    <t>ENST00000591274.1</t>
  </si>
  <si>
    <t>ENSG00000108679</t>
  </si>
  <si>
    <t>LGALS3BP</t>
  </si>
  <si>
    <t>chr17:78979750-78979892</t>
  </si>
  <si>
    <t>CAAAAAAAATAAAAATAAAAAAGAGAGAGAGACTGAGAGGGGTGCCCACCTGAGAGCTAGAGGCAGGAGCTTACCTGGCTGCGGTAGCTGCAACGGCCGTGTGGAGCCTCCTCGCTTCCAGCCACAGGATCCCTCTGCAGACT</t>
  </si>
  <si>
    <t>ENST00000588899.1</t>
  </si>
  <si>
    <t>chr17:79104960-79105108</t>
  </si>
  <si>
    <t>CTCTAGCTGCCTTCTTCCCTCCCATTGTTGGCCATAGTCCCCATGGGGCAGCCCTGTCTCTCTCACTGGTACTGAGACCATGAGCCTGTGAACAGCCCCGAACAACACTTCTGAGGTCCCCAGGGCCTGTCCTGAAGCCTGCAGTGCAG</t>
  </si>
  <si>
    <t>ENST00000578998.1</t>
  </si>
  <si>
    <t>ENSG00000167281</t>
  </si>
  <si>
    <t>RBFOX3</t>
  </si>
  <si>
    <t>chr17:79105108-79105256</t>
  </si>
  <si>
    <t>GGCAACTGATGGGGGTTTCCCAGTCACCTCCACACAGTCCTGGAGGCGGGGGGTGCAGCAAGCCCCAGTGGGGCCAGACAGCAATGAAATCCCAACTCTGCCAGGTGCTGAAAAGAGGGGGACAGTAACCTCCGTTCTGCAGGGACCCA</t>
  </si>
  <si>
    <t>chr17:79291300-79291461</t>
  </si>
  <si>
    <t>GAGCGAGAGCTCGCTCTGCGGTGCCACATTTTGGATTCTGGGGTAGCTCCATCAGCTAGGTTACAGTGTGAGAGATAAGAAAGTTGCTATGAGGCTGTGTTCAGTTGGCTGGTCTGCATGGAGCTGACATTAAATACAGTAGGAATCTGCAGCCCTCGGCTT</t>
  </si>
  <si>
    <t>ENST00000582344.1</t>
  </si>
  <si>
    <t>chr17:79531115-79531266</t>
  </si>
  <si>
    <t>CTTGGAAGAACGGGCAGATTCCTTCCCAGAAGGTGCTACACGGAAAAGCCCCATTGTCACTCCCAAGCCCCCAGACCCCACTTCTCAGTCCCCACAGACTGTGCTTGCCCATGGGGGTGGGGTCTCCTGCTGCCGGCCCAGGAGGGTCTGCA</t>
  </si>
  <si>
    <t>ENST00000580155.5</t>
  </si>
  <si>
    <t>chr17:79531266-79531417</t>
  </si>
  <si>
    <t>AGCACAGGTGCCCACCTGCCCTGCCAGCATCTATTGCCGCCCAGAGGCCCCAGGTGGGCATGAGGAGGCTGCCTGCGTGTGCGGAGGAGGGCGGCCCAGGCGAGCAGGTGGGCCCAGGCAGCTTGGCGGCTAAGTGTTCTCGGCATCTGAGG</t>
  </si>
  <si>
    <t>chr17:79531417-79531568</t>
  </si>
  <si>
    <t>GCGGCTTCACTTTTCGGCAGCCAGTGAAGGACAAGCACCCTGTAAATTTAGAACGCGTGATGGCTGGCTGCTTTTGGTATTCATCTGAGTGCACGGGGGAGACGGAATAATCCACCCATGGTCATGCCCTTACATCCCAGCCCACGTCGCTG</t>
  </si>
  <si>
    <t>chr17:79531568-79531719</t>
  </si>
  <si>
    <t>GCCTGCAGAAGGGAAAACCTTTCCCAAAAGTAAAAAGGTGATGGGCCCCTCTAAGGCCGGTCCCAACACCAGCCTTGGCCGCCTCCCAAGGGGACCCTCCTCTCCTTCTCACATTTAGCTAAAAATAAAGCCCTTTTTGGCAGCAAACGCAC</t>
  </si>
  <si>
    <t>chr17:79682270-79682560</t>
  </si>
  <si>
    <t>CAGCCCCTAAGACACTATAAAGACACACTAAAGACAGCGGCAGTAGGCAGCACTGGACTGGCAGAGAGACCCATGGGACAGAACAGAGCCAGGGCAGCCCCATGCACTGATGTGAGCTTGGTCATGACCAAGTTCACGCTGCAGGCGGCATCGCGGGAAACGGTGCTTGGAGTCAGGTTATCTATACTCTAAAATAAAATGTGATACCCCCCACAAGTTTAAAATTTTTTCAAAGAAATGATTTATGATCTTGTGGTCCATAAGAAGGTCTTTTTTAAAAATCACACAAGC</t>
  </si>
  <si>
    <t>ENST00000577633.1</t>
  </si>
  <si>
    <t>ENSG00000266665</t>
  </si>
  <si>
    <t>MIR4739</t>
  </si>
  <si>
    <t>chr17:79682688-79682983</t>
  </si>
  <si>
    <t>TCAGGAGTTCGAGACCAGCCTGGCCAACATGATGAAACCCTGTCTCTACTAAAAAAGAAAAAAAAAATTAGCTGGGCGTGGTGGTGGGCGCCTGTAATCCCAGCTACTTGGGAGGCTGAGGCAGGAGAATCACTTGCACCCAGGAGGCGGAGGCTGCAGTGAATGGAGATCGTGCCACTGCACTCCAGCCTGGGCGACTGAACATGACTCCATCTCAAACCAAAAAACAATACAAAACAACTACAAAGGCTGGGCACGGTGGCTCATGCCTGTAATCCCAGCACTTTGGGAGGCCA</t>
  </si>
  <si>
    <t>chr17:79834979-79835130</t>
  </si>
  <si>
    <t>TGGAGCACCCGCCGCACCGGCCAGGGGCTTCACCGCCCCCAGGTAGCCTTTGGCCCCCGCACCTTGCGCCCACTTGTCGGGCGGGTGGCTCTTGGCCCCCAGGTCCGGGCAGGTGGGGCTGGGCGCCTCCTTGTGGCCGCCCTGGTACTGCA</t>
  </si>
  <si>
    <t>ENST00000495122.1</t>
  </si>
  <si>
    <t>ENSG00000141582</t>
  </si>
  <si>
    <t>CBX4</t>
  </si>
  <si>
    <t>chr17:79870618-79870772</t>
  </si>
  <si>
    <t>GGCTGCAGCAGCCCGGGGTTTTTAATCCAGGGCCCTGAATTAAGCTGTGTTCCGCCGTGACGGGTTTGCTAAGTCCTCGGAGCCAGACCACGTTGGCTGCTCTGCTGGGAAAGGGGTTCTCGGGGTAAGTGAGGAGCAGGAGACCAGCCAAGCCA</t>
  </si>
  <si>
    <t>ENST00000269397.9</t>
  </si>
  <si>
    <t>chr17:79870824-79871122</t>
  </si>
  <si>
    <t>GGGGGCAGCACCGTTGCTTTGGGCCTGAGCAGTGGGTGGGAGGTGGATTCAGGCTGAGCTGGGGAGGCCGGGAAGGGCTCAGACCCAAGGCGCTACAGGAGGGAAGAGAATGTGCCCATCTGCCACGTTGGACAGAGTAGAGGCCCCACTGCAGCAAGAGGGATCTGGGTAGGATCTGGAGGAGGCCTTGCTTCCTGGACTGCATGTTTCTAGAAGTCTCCTTGCAGACTGATGGGGTTGAAGGTGTGTTCAGAAGCAGCTCCCCTTTGTCCCACTCAGGCTGAAGAAGGAGGGACATG</t>
  </si>
  <si>
    <t>chr17:80070504-80070677</t>
  </si>
  <si>
    <t>AGCAGGATGATCACTTGAGTCCAGGAATTTGAGGCTGCAGTGAACTGTGATTGCACGAATGCACTCCAGCCTGGGCAACAGAGCAAGACCCTGTCTCTCAAAAAATTTTTAATTAGCGGGGCATGGTGGTGTGCACCTGTAGACCTGTAGTCCCACCTACTCGGGAGGCTGGGT</t>
  </si>
  <si>
    <t>ENST00000572253.5</t>
  </si>
  <si>
    <t>ENSG00000141519</t>
  </si>
  <si>
    <t>CCDC40</t>
  </si>
  <si>
    <t>chr17:80070677-80070850</t>
  </si>
  <si>
    <t>TGGGAGGATTGCTTGAGCCCAGGAGGTCGAGGCTGCAGTGAGCCGAGATGGTGCCACTGCACTCCAGCCTGGGCAACAGAGCCAGAGCCTGTCTCAAAAAAATAAAAAAGTGTCCCCAGACACAGGGGCATGGGTGAGGCCTGTCAGGACTGCTGTGGTAGCTCATGGTGTCCT</t>
  </si>
  <si>
    <t>chr17:80347879-80348178</t>
  </si>
  <si>
    <t>AAATGGCAGAAGAGCATCGTGGAGGAGCTCTGTGCGTGGGTGGAGAAGTTCATCAATGTCAAAGCACATCATTTCCAGAAGAGGCACAAATACAGCCCCTCTGACGTCTTCATCGGCTACCACTCGGACGCCTGCGCGTCTGTGGTGCTGCAGGTCATAGAGAGGCAGGGTCCCCGGGCCTTGACGGAGGAACTTCACCAGAAGGTGTCTGAGGAGGCCAAATCGATCCTGCTGAACTGCGCTACGCCCGATGCCGTGGTCCGGCTGAGCGCCTACTCGCTGGGCGGGTTCGCAGCGGAG</t>
  </si>
  <si>
    <t>ENST00000558116.5</t>
  </si>
  <si>
    <t>ENSG00000173821</t>
  </si>
  <si>
    <t>RNF213</t>
  </si>
  <si>
    <t>chr17:80348241-80348540</t>
  </si>
  <si>
    <t>ACACCTGCACACGGCAGACCTGGAGCGCCACGCCATCTTCACAGAGGTGATTGTCTTTCTGCACTTGTACCCTATCCCCTGTCACCCAAGAGTCCTAAATCCCTCGTGTCAGGATTCAAGATTCTTCCCCAGGCAGCGGTTAGGGATCCTGCAGGGAGATGCTGAGACGCTGAGCTCTCCTCCGCGGTAAGTGTGGGGAGTAGGTCCAGTTAACCAGGTGCTGAGTGCCTGGCTCTGTGCAGTGCACCATGCTGGTAACAGCACCATACACAGTGTTCACACCAACAAATAAAGTACCAC</t>
  </si>
  <si>
    <t>chr17:80353003-80353174</t>
  </si>
  <si>
    <t>CCAGGCTGCAGCATGTCACCATCAGCCAGCTGTTCGCGCCCGGAGACTTGCCTGAGCGTGAGTCACGAGGCGGAGCCCCTGGGGGAGCAGGTGGTGGAAGGGCAGATGGCAGGTGTGGAGCGTGGCGTGCACATGGCACTAGGAGCAGGGCCACCGTGTTTCGTCCCTCGGC</t>
  </si>
  <si>
    <t>chr17:80353174-80353345</t>
  </si>
  <si>
    <t>CAGGAGCTCGGGGACACATCTGCAGAACTGACTGGTGGCTCATCATAGAGCACCAGGGCCGAGCAGGTGCGCTTACCACAGGCTGAGGTAGAGCTCTGTGAGCAGGCCAGCCATGGAAGTGAGCACCTAGAACACGCCAGAGCCCAGGCTGGAAGGAAGGGGCTGCCTTGGG</t>
  </si>
  <si>
    <t>chr17:80771748-80771914</t>
  </si>
  <si>
    <t>GAACCCTCGTGTCCCTCAGCCAGCCACCGCCATGCCCAGCTCCAGGCCTCGCCCCCGATATGGGGGAAGCTGTTGCTGCTGGATCTGACGTGCCCGTCTTCTCGCTCGGGCACCCCAGCTGGTGCGTAGCGAGGCAGTCACAGCTCACTGCAGCCTCGACCTCCTAG</t>
  </si>
  <si>
    <t>ENST00000575542.5</t>
  </si>
  <si>
    <t>ENSG00000141564</t>
  </si>
  <si>
    <t>RPTOR</t>
  </si>
  <si>
    <t>chr17:80771914-80772080</t>
  </si>
  <si>
    <t>GGCTCAAGTGATCCTCCCACCTCAGCCTCCCTGGTAACTGGGTCTATAGGTGCACACCACCATGCCTGGCTAATTTTTCACATTTTTTGTAGAAATGGGGTCTTGTTATATTGGCCAGGCTGGTCTTTAACTTCTGGCCTCAAGCAGTCCTCCAACTGCAGCCTCCC</t>
  </si>
  <si>
    <t>chr17:80852875-80853164</t>
  </si>
  <si>
    <t>CCTCCCCCGATCCTCCACCCTCACTGGCCTCCTCGTCCCTTTCCCCTGCCTCTCTTGAGGGTTTTCAAACTCATCCCAAACCTTCTTTTCTAGAGTTTGCTTTCCTTCACCCCTTCTTCTCTCAGCCTCTGGCCAGTGCTGCAGTCTCCTCCTCCCCATCTCCGTATTGGCACCCTGGTCAAACCCACCCCCTTCCACTCGCCTCCCCGACTTCCAGCCTCTTGCCAGGCCTGTCCCCAAAGCGAGCACACTGGACCAGTCACTGCTGCTTAACGTCGGCTGGTGGCTTC</t>
  </si>
  <si>
    <t>ENST00000570335.1</t>
  </si>
  <si>
    <t>ENSG00000262833</t>
  </si>
  <si>
    <t>LOC101928855</t>
  </si>
  <si>
    <t>chr17:80853249-80853539</t>
  </si>
  <si>
    <t>CATACTGGTAGCCCGTGCATCCTCAGACACCCGGGCTTTTCCAGCCTCTCCACCTGCAACGCGGTAACCCCCTCATGTCACCTCCAGGACCCGCTGCCCAGCTGTGTCCTGTGCATCTTCTCCTGGGGGGAGGGAAAACCTCCGAGGCCTGCAGCGAGGCCAGGTCAGGGGCTCCCAGGGTCTGTGTGTTTAGGCATGGTGATGGGGCGGTCATTTGTTTAATGTCTGTCTCCCAGGCCACATGAAGGATGGGTGAGGTGGTCCCTACTGTCTGTGGTCACTCTCCTAGCA</t>
  </si>
  <si>
    <t>chr17:80923304-80923602</t>
  </si>
  <si>
    <t>AGCAGCATGGACTCGGCACCAGCAGCTGGGGTTCGGGAGCCATGATGGCATGCTGGGTGACTGAGGACACCCCGGGCCCTGGTGGCACCTGGGAGGGTGCAGGTGGCCCAGGAAGTTGTTCCATGTTCCCTCTCGAAGCCCCAGACTCTGCAGAGGATGCAGTGTTTGTTTTTCTTCCAATGGCAGGGGCTCCCCTCCGGCGTCCAGCACCAGCAGCTCCAGCCTGACCAACGATGTGGCCAAGCAGCCGGTCAGCCGAGACTTGCCTTCTGGCCGGCCGGGCACCACAGGCCCCGCTG</t>
  </si>
  <si>
    <t>ENST00000576366.1</t>
  </si>
  <si>
    <t>chr17:80967773-80967917</t>
  </si>
  <si>
    <t>AGGCCTGCAGGAGTGGCAGCTCGGGACTCGGATGCACCAGGGCGATATGTGGAGCAACCAGCCCCGCTGCGCACACAGAGGGGGCGCCTGCTACCCGCTGGGCCCCCACCCACCACGGCCTCATCACCAGGGCTCGTGGCTCCTT</t>
  </si>
  <si>
    <t>ENST00000573602.1</t>
  </si>
  <si>
    <t>ENSG00000261924</t>
  </si>
  <si>
    <t>LOC400627</t>
  </si>
  <si>
    <t>chr17:80967917-80968061</t>
  </si>
  <si>
    <t>TGAGGACGTCCCCTCTCACTCAGTGCTGCACTGAATGGCCCTTCGGGGCTTCCCTCGTGTTCATGTCATTCCTTTTTCCAGGATAGATTCTGGCACCCACTGCAGCCTGGGCCCTCCTCACTGAGCCCGGCTCGCCTGCCTCCCT</t>
  </si>
  <si>
    <t>chr17:81043646-81043797</t>
  </si>
  <si>
    <t>CGGACACTGCGCTGGACATTCTCTGTGCTCAGCCTCGTTACTGTTGCTTCGTGTGCGGGTCCTGGGTGTCCCTGCCTGACAGGGGATCCTCGGTTCAGGGAGAAGTGTGTCCCCGCCCGTAAGCTGGAGTGGCTGAGCTCATTGAAACTGCA</t>
  </si>
  <si>
    <t>ENST00000571530.5</t>
  </si>
  <si>
    <t>ENSG00000175866</t>
  </si>
  <si>
    <t>BAIAP2</t>
  </si>
  <si>
    <t>chr17:81058372-81058513</t>
  </si>
  <si>
    <t>GTGGGTGGATTTCCTGGAGGGCAGGTTATGTTATTGATGCTTTGTCTGTGTTTAGCAAATTTTCTGTGATCGCTCCTGTGACGTCTATGTCAAGGGACACAGGGTGAAACCTGGAAATTCAGGGCCCACGTGGTGGTGCTGC</t>
  </si>
  <si>
    <t>ENST00000574804.5</t>
  </si>
  <si>
    <t>chr17:81058513-81058654</t>
  </si>
  <si>
    <t>CAGGCGTGGCTTAGACGGAGTCCATGCTTCCACAGTCCCCTCACCTAGCAGGGTGGTGCTGAGGTTTCCTCTGCCCGCCTGGGAGACCCCGGGCCGGCTGCCTGTGCTCACTTGCTGCTCCCAGAGCGAGCTGTGGCCGGCA</t>
  </si>
  <si>
    <t>chr17:81058654-81058795</t>
  </si>
  <si>
    <t>AGAGCGGCCCTTGACGCACAAGGAAGCCTGAGTCGCTGGAGAAACCACTTGGATTCCTCTTCCCTCTGGTCACGGAGGACAGGCTGCGCTCACTCTTGACCGTCTCCCCGTGGCCGCCAATCTGGGAGGTGGTCTGCAGGTC</t>
  </si>
  <si>
    <t>chr17:81086910-81087080</t>
  </si>
  <si>
    <t>AGCGGTCGTGGCCTCCGCCTGCAGGGCTGGCCACTCGAGGGAAGGTGGTACTTCAGGTTCCTCGAGGGAGCGGCTTCGGTGTTGTTTCTCTCACCGTCCCGCCGGCGTCACCGGTGCTGCGTGCTGAGTGGGCTGGGACGTAGGAAGGCCTGGCCGATGACAGGCACGGCC</t>
  </si>
  <si>
    <t>ENST00000574027.5</t>
  </si>
  <si>
    <t>chr17:81106745-81106969</t>
  </si>
  <si>
    <t>CCTGCAGCAAGGGAAGAGCAGCAGCACGGGCAACCTCCTGGACAAGGACGACCTGGCCATCCCACCCCCCGATTACGGCGCCGCCTCCCGGGCCTTCCCCGCCCAGACGGCCAGCGGCTTCAAGCAGAGGCCCTACAGTGTGGCCGTGCCCGCCTTCTCCCAGGTCAGTGGGCGGGGCCGGGGCTGGGAGGGGCCCGCAGGTGGAACAGTGGGCTCAGCCTGCAG</t>
  </si>
  <si>
    <t>ENST00000576995.1</t>
  </si>
  <si>
    <t>chr17:81115702-81116001</t>
  </si>
  <si>
    <t>CAGCCCAGGTGGCACAATTCACCCATGGCTTCCGCCCTAAAAATTAAAACCACGTTTTTCTCTTTCAGGAATCCCTTTGCCCACGTCCAGCTGAAGCCGACAGTGACCAACGACAGGTCTGCCCCCCTCCTCAGCTGATGGCCACATCTGCAGTGCTGCCCATCTGGTGGCTTCCCCCGCCCTTCCCATGTAGCCTGTTCTGTCATCATCTGTGCGTTCCTGTGTAGAGAACATCCAGGCCCCGGCTGCCTGGTCTTGCCCCACTTGAGTCTGGCCTGGACTGGATCCCAGCTGTTCTAG</t>
  </si>
  <si>
    <t>ENST00000570932.5</t>
  </si>
  <si>
    <t>ENSG00000181409</t>
  </si>
  <si>
    <t>AATK</t>
  </si>
  <si>
    <t>chr17:81116163-81116322</t>
  </si>
  <si>
    <t>GGCTGGGAGGGGAGCCTGGCTGCCCTGCTGCTTCTCCTGCCTAATAAACAGGCTTCTCCTGCACCAGGTGTGATCTGTCCGCCCAAGGGCCAGAAGGCCGGGAGCACGGGGATGGGAGCGCCCGCACCCTGGCTGGAAGATGAACTTCCCGTAAGCACGT</t>
  </si>
  <si>
    <t>chr17:81116322-81116481</t>
  </si>
  <si>
    <t>TAATTCCCTGCAGGTCCGGCAGCTACACCTGGAGTGTGGGGCCTGGTCCCTCCCCATGCCCCTCGGTGGGGCTCTCCTGGGCCCCTCACTCCCACTGGCAATGTCACAAGGGCCTCCCCAGGCCCCTCCTGCCTCGGGCAGGCCCCAGCCCTCCTCCTTA</t>
  </si>
  <si>
    <t>chr17:81445469-81445616</t>
  </si>
  <si>
    <t>CTGCAGGCCCCACCAAGCTGCCACCTTGCTGCCATCCGCCCGACCCAAAGCCCCCCGCCAGCTCCCCCACCCCACCACCTCGGCCCAGCGCCCCGTGCACTTTAAATGTCTGCCCTGCCAGCAGCCCCGGGCCTGGCTCCCGGGTGCG</t>
  </si>
  <si>
    <t>ENST00000585224.1</t>
  </si>
  <si>
    <t>ENSG00000266074</t>
  </si>
  <si>
    <t>BAHCC1</t>
  </si>
  <si>
    <t>chr17:81445616-81445763</t>
  </si>
  <si>
    <t>GCAGCGCCGAGGAAAAGAATGGGGAGGGTCAGCAGTCCACGGCCGACATCATCACATCCGAACCAGGTGAGAGTAGCCGCCTGGCCCGGCCCACTGTGCTCCGCTCCAAGCCCTCCCACCCCTGCCCGGCAGGGCTGCGCTGAATCCG</t>
  </si>
  <si>
    <t>chr17:81445763-81445910</t>
  </si>
  <si>
    <t>GGGCTGCCTGCAGGGAGGCGCCACACCTGCCCAGACCCAGGGCAGCATGGCTGTTCCCTTCCTCTCTCTTCCCTCTTCCCAGTCCTCCCAATGACCTTGGGAGAAGCACACAGTGCCCCAGCCGCCCCCTTCCTGGCCGTGGGCTGAC</t>
  </si>
  <si>
    <t>chr17:81558711-81558864</t>
  </si>
  <si>
    <t>AGACCTGCAGAGGGGAGCCGTGTCCAGGGCCACTGCGTCCCCACCAGACAACAGCTACTAGAAGAGGAAAGTGGCCCTCACAGGCAGGGTGCCTGCCACCAAGCAGTCAGACAAGGGGGTAACCAAGAGCTCCCAGCCAGAAAAACATGGGGGC</t>
  </si>
  <si>
    <t>ENST00000574964.1</t>
  </si>
  <si>
    <t>ENSG00000182446</t>
  </si>
  <si>
    <t>NPLOC4</t>
  </si>
  <si>
    <t>chr17:81690249-81690548</t>
  </si>
  <si>
    <t>CCGCCAGGGGTTCTGGAGTCGGGCTGCTCAGGAAGCGTGAAGGGGAGTGCTGGGAGCCCGGCTTGTTTGAGGGTTGGTGGCTGAGCTCTCGTCTGTCTGGGACCTGAGGATGCCTGTGTGTCCTGGGCGGAGGCGTAGCAGCTGTCTCTGCAGGGCGAGGTGGAGACGTGGCTTGAGGGCCTTTAGAGTGGCTAGGGGGCTCGGGAAAGGAAAACAAGCACCTTTGATGAGGAAGGAAGTCCCTTCCTCAGGCCTCGGCAGCTTCACCCCAGGCCACGCCGCTGGGAAGGGCCGCCCGGG</t>
  </si>
  <si>
    <t>ENST00000677129.1</t>
  </si>
  <si>
    <t>ENSG00000185359</t>
  </si>
  <si>
    <t>HGS</t>
  </si>
  <si>
    <t>chr17:81690561-81690851</t>
  </si>
  <si>
    <t>CTCGTGCTGGGGTCCTCTCTGGGTCCGTTGCCTTCTGTGGGGCAGGGGAGGCTCTGTGCCTCTGGGGCTGGTGGGGCGGGAAGCGTGTGGTCCTGACTGCTGCCCCTCCTCAGGCCCCAGACTGGGTGGACGCTGAGGAATGCCACCGCTGCAGGGTGCAGTTCGGGGTGATGACCCGTAAGGTGAGTTCCCACCTGGGGGGCTCTACAGCCCCGGCCAGACACCAGGTCCCCTGCCGTGCACAAGGCCACCGTCCCTGCTGGGCCTTTCCTTCCTGGTGGGTGGTTCAGG</t>
  </si>
  <si>
    <t>ENST00000678313.1</t>
  </si>
  <si>
    <t>chr17:82020351-82020501</t>
  </si>
  <si>
    <t>CAGGTGGGCTGGCCTGAGGGAGTGCCACCAGTAGGGCCTTCCTTGTGCCAACTCTGTTCTGGGTGCTGGGTCAGCTCCGCCCGTCTTGCCCTGGTGCTCATGATCCTGCAGGAGGTGCTGGTGTCCTGGGAGCGCAGAGCGGGGCTGCGCC</t>
  </si>
  <si>
    <t>ENST00000584514.5</t>
  </si>
  <si>
    <t>ENSG00000169689</t>
  </si>
  <si>
    <t>CENPX</t>
  </si>
  <si>
    <t>chr17:82020501-82020651</t>
  </si>
  <si>
    <t>CAGCGTGGTCCACAGGCTGGAGTGAGGGGTGGGCCAGACGCTGAGGGCCCAGGGCATGATGAGCTCTCCGTGTCTCCATGGCAGGAAACTGGGAGTCCTCTCTAGGTTTTTGTGGAAAGCAGCACTGGCGTTGGAAAGGACCACTCTGGCT</t>
  </si>
  <si>
    <t>chr17:82020651-82020801</t>
  </si>
  <si>
    <t>TGCCATGCCCGGGGTGGGGGGAAGGGAGGGGGCTGCAGAGCCAGGGCCTTTCTGCCTTTCTGATGGATGGAGGACGGGGACAAGGGAGGAGTCTACGCCAAGACCCCAAAAGGACGGCACTGCTCTGAGGAGATGGGGGGCCGTGGGCAAG</t>
  </si>
  <si>
    <t>chr17:82023358-82023512</t>
  </si>
  <si>
    <t>GGCTGCAGGCGGGGCAGGGCTGGGTGGGGGCGCGCGACGCACCTGCCTGCTTCCTGCACGGGTGGTCCCCAAGCACTGCGGGGCCCCAGCCCAAAGCGGACCTTGACTACCGCCCAGCCCCGCGCTCCCAGGACCTCCCGCCCGCGGAGCCCACT</t>
  </si>
  <si>
    <t>ENST00000583383.5</t>
  </si>
  <si>
    <t>ENSG00000169683</t>
  </si>
  <si>
    <t>LRRC45</t>
  </si>
  <si>
    <t>chr17:82023565-82023749</t>
  </si>
  <si>
    <t>TGGGACTGCTCCGCACCGCGCGGCTCCCTTTCAGCAGCTGCGGGAGCATGCGGAGGAGGCCCTGCCGGCCCCGCGGGTCATGGAGGAGTTCCGGCGCTCCTACAGCCGCCTGTGCAGGGAGAGTGGGGCCGAGCCCCAGGAGGCTGTCCTGCAGCAGCTGCACCAGCTTCCCAGGGGCCGGCTGG</t>
  </si>
  <si>
    <t>ENST00000577638.1</t>
  </si>
  <si>
    <t>chr17:82030282-82030434</t>
  </si>
  <si>
    <t>AACCCTCGCCTCACTCCCCAGCCTTCGTGCCTGGCAGGAGCTGAGCCTCAAGGACCAGGAAAGGGTGGCCGAGGTGAGCAGGGTGCGCGTGGAGCTGCAGGAGCAGAACGGCCGGCTGCAGGCGGAGCTGGCGGCTCAGGAGGCGCTGAGGGA</t>
  </si>
  <si>
    <t>ENST00000306897.9</t>
  </si>
  <si>
    <t>ENSG00000169750</t>
  </si>
  <si>
    <t>RAC3</t>
  </si>
  <si>
    <t>chr17:82030434-82030586</t>
  </si>
  <si>
    <t>AGAAGGCGGCGGCCCTGGAGCGCCAGCTGAAAGGTGAGCCAGACCCTTGTCCTCCCGCCGCCCACTGGTGGGACGTGAGGCCAGCCAGAGAGCGGGGCTGGCCAGGTCTCCCGTGCTGAGGCCGTGCCACGGTGCGCTGGGGCTGCGTCCGCT</t>
  </si>
  <si>
    <t>chr17:82030586-82030738</t>
  </si>
  <si>
    <t>TCACTGCGCTCCTTGCCCTGCAGTGATGGCGAGCGACCACCGAGAGGCGCTGCTGGACAGGGAGAGCGAGAACGCGTCTCTCCGGGAGAAGCTGCGGCTCCGGGAGGCGGAGATCGCCCGCATCCGGGACGAGGAGGCCCAGAGGGCGAGCTT</t>
  </si>
  <si>
    <t>chr17:82033287-82033448</t>
  </si>
  <si>
    <t>CCCCACCAAATCCGCCCCTGGTCACCCCTTGAAGGAAGAAGAGCCAAGTGTAGCTCTGGAACAGTGGGGAAAGTCCCTGAGGGCCGTGACTTGCTCAGGTGGGGCTGGGGTAGCCGACTCCGGGCCTAGGGATCAGAGCGTCTGTCCCTGCAGTGGTACCCG</t>
  </si>
  <si>
    <t>ENST00000585014.1</t>
  </si>
  <si>
    <t>chr17:82033448-82033609</t>
  </si>
  <si>
    <t>GGAGGTGCGGCACCACTGCCCCCACACGCCCATCCTCCTGGTGGGCACCAAGCTGGACCTCCGCGACGACAAGGACACCATTGAGCGGCTGCGGGACAAGAAGCTGGCACCCATCACCTACCCACAGGGCCTGGCCATGGCCCGGGAGATTGGTGGGTAGGC</t>
  </si>
  <si>
    <t>chr17:82033609-82033770</t>
  </si>
  <si>
    <t>CGCTGGCGGCCTGCAGGGGAGGGGTGGGGAGGCGCAGTAAGGGCCTCCCTGTACCCCACCCTCACTGTCTCCCCTCCTCACTGCCGCTAGGCTCTGTGAAATACCTGGAGTGCTCAGCCCTGACCCAGCGGGGCCTGAAGACAGTGTTTGACGAGGCGATCC</t>
  </si>
  <si>
    <t>chr17:82080673-82080853</t>
  </si>
  <si>
    <t>GAGGAGGGCCCGGGAGTACCTCGGGTGCACTGCAGGCCATAGGTGGGGATGCTGAGCCGGGAGGCCAGGCTGTGGAACACGGTGGTGGAGCCCTCGATTGGGTGCACCAGGAACAGGGGCCGCTCCGAGCTCTGCACGGAGTTGAGCCGCATCAGGGTGGGGCCCTCCGGGTTCACCAGCA</t>
  </si>
  <si>
    <t>ENST00000578424.2</t>
  </si>
  <si>
    <t>ENSG00000169710</t>
  </si>
  <si>
    <t>FASN</t>
  </si>
  <si>
    <t>chr17:82490809-82490987</t>
  </si>
  <si>
    <t>TGGCCTGCCGTGAAGCCGCCCCTGCAGGTCGCGTGGGGAGGCCAGGCTGAGGCACTGGGCACCAACATGAGACACCAGAGGTCCCCCGTGCCTGCTGGTGGGTTATAGCCATGGGGACTGTGTGCATTTTCTTCTGCACAGGAGAAAAGTGGCGAGATTTCCTTCATTGTAACCGGAAC</t>
  </si>
  <si>
    <t>ENST00000578820.1</t>
  </si>
  <si>
    <t>ENSG00000141562</t>
  </si>
  <si>
    <t>NARF</t>
  </si>
  <si>
    <t>chr17:82491061-82491209</t>
  </si>
  <si>
    <t>CGTGCCTGCTGGTGAGCCAGGCTGGTCCTGGCATGAGGCAGCACGCTGGTTGGGGGGATGGTGTGCCCGGCCCGTGCCCGCTGGTGATCCAGGCTGACCTGGGGGGATGGTGTGCCCGGCCCATGCCCACTAGTGAGCCAGGCTGGTCC</t>
  </si>
  <si>
    <t>chr17:82491209-82491357</t>
  </si>
  <si>
    <t>CTGGTGTGAGGAGGAGGAGGAGGAGGAGGACGAGATGAGCCCTGGGTGGCATCCCGTGCTGGCACCACCATGTAGGAACATGGCCATGTGTGCTCTGGTGCTGCCATGTACTGCAGGGGACCGGAACACGTCTGAGCTGATAAACGTGT</t>
  </si>
  <si>
    <t>chr17:82664498-82664660</t>
  </si>
  <si>
    <t>GAGCTGCAGCTTCACCCGCCGCCCGTCCAGCAGGATGGTGGTCGTCTTGTAGTCGATGCCTGCGGAAGGGTTAGAGACGGCTTAGGCCTGAGGCTGCAGCTAACAGGACGCTGGAAGTCTCACGTTCAGGGAAGAAAAGGGTTTCTCATCAGTGCAACTTCCA</t>
  </si>
  <si>
    <t>ENST00000570676.1</t>
  </si>
  <si>
    <t>ENSG00000141542</t>
  </si>
  <si>
    <t>RAB40B</t>
  </si>
  <si>
    <t>chr17:82664660-82664822</t>
  </si>
  <si>
    <t>AGGTTTACAAGGCAGGCGGATGGGACCCCCTCCCTGTGTCTGCCCAAGCTCACAGGGGCCCTGCCTGCGCCCTCCCGCACCCGGGCCCCTCCTGTCCTCAGCCGCCTTGGCCTCTGTGGGGGTCAGGCTCGCATCACCCTGGCCCAGGGGGCTCCCCGACAGG</t>
  </si>
  <si>
    <t>chr17:82664822-82664984</t>
  </si>
  <si>
    <t>GCACTGCAGGGCCTACATGTGACCTGGAGGCCGGTGGGTTTGCCGCGGGGCTGTGGCCGCTGGGTGTGCCCCCGTCTGGGCTGGTCCTTCCCTCCCCACCTCCTCCCCAAGCCTGCAGGCCTGAGAGCTCCGACTCAGCTCTGTTTCCAAGGGAACGGGGCTA</t>
  </si>
  <si>
    <t>chr17:82704044-82704195</t>
  </si>
  <si>
    <t>CTGCAGTCCGGCGGAGCCCACGTGCCCTACTCACACTGGCTGCGCCTCCTGGCACCGCTGAGCTCATGGCCCTGTTGTGTTCTGCTCCTGCCCCATGTGAGGGCACAGCCCACGTCTGCTCTTCTCAGCTGTTTTGCTGAGGACACCAGACG</t>
  </si>
  <si>
    <t>ENST00000571995.6</t>
  </si>
  <si>
    <t>chr17:83039654-83039838</t>
  </si>
  <si>
    <t>CACTGCAGATTAGCTCATTTCACACCTCACAGCACTCCAAGATGGGTGCTGACTACCACGACCTGTTCACAAATAAGGAAACGGAGGCAGAGCGAGGTGGCCGTGGAGCCGACCCCACCAGCCTGGCCCCACACCCAAGTCTACTTTACTCCTGCGTCTTCTGAGCCCCAGGGCACTGCAGGAGA</t>
  </si>
  <si>
    <t>ENST00000570947.5</t>
  </si>
  <si>
    <t>ENSG00000175711</t>
  </si>
  <si>
    <t>B3GNTL1</t>
  </si>
  <si>
    <t>chr18</t>
  </si>
  <si>
    <t>chr18:12182-12338</t>
  </si>
  <si>
    <t>CGGTCCCTGCAGTCCCTCCCTGGCGGCTGCGCAGCCGTCCCACGACAGGGGCCATAAACTCTCCAGAGCGGAAAGCCGCACCCTGGTGGCCCGGCCCCGCGCCCAGACCTGGCGGCCGCTGGCACCTGACCCGCTGCATGGGTCTCCAGGGAGCTCG</t>
  </si>
  <si>
    <t>ENST00000572573.2</t>
  </si>
  <si>
    <t>LINC02564</t>
  </si>
  <si>
    <t>chr18:12338-12494</t>
  </si>
  <si>
    <t>GCTGCCCACCCGGCGCTGCAGGCTCGGCTCCCTCGTACACTCTCTGGTAGGTGCTAGGGACGACCCTATGGGCCAGCTTGCCATGCCCAGTCCCCAGGCCGCACCCACCCTGGCTCCCTGGGCTAGGGGACTGGCTCCTCCTGTGAGTCGTGGGTCT</t>
  </si>
  <si>
    <t>chr18:48667-48818</t>
  </si>
  <si>
    <t>CTGCAGGTGGCTCCTGCCCATTCTCAGGAAAGGCAGTAGCCACGGCCCCAGCTCAGCTCCCGGCAGGGACATCAGTAGCTCCTCACCTTGAGGAGACACCGGGGCCTTCCTCCCGAAGCCCATTTAGGAGGCAGATGAAGCGACTCGACTCG</t>
  </si>
  <si>
    <t>ENST00000594555.1</t>
  </si>
  <si>
    <t>ENSG00000173213</t>
  </si>
  <si>
    <t>TUBB8B</t>
  </si>
  <si>
    <t>chr18:49019-49170</t>
  </si>
  <si>
    <t>CACGAGCACAGCGCGGGGCACGTACCTGCCACCTGCGTGGGGCGGGAGGGCATGAGCGAGGGGAGGGCCGCGTTCCCAGGAGGGCGGTGGGAGAAGGACGGGGGTCGCACCGCTGGCCTCGTGGTGGTGCACGTTGATGCGCTCCAGCTGCA</t>
  </si>
  <si>
    <t>chr18:73343-73494</t>
  </si>
  <si>
    <t>CTGCAGCAGCGTCTCCCTGTCCTCACAGCGGACGCGGCCCCAGGTGTCCCCAGGTGTCCCAAGCCCCGGCCCCTCCTGGGTGGGTCCTGAGGAGAGGAAGCTCCGTCCTCACAGTGGACCCCCCGTCCTCACAGTGGACCCCCCAGGACGCC</t>
  </si>
  <si>
    <t>ENST00000572530.1</t>
  </si>
  <si>
    <t>chr18:73694-73846</t>
  </si>
  <si>
    <t>ATGGCCAGTTCACGCCTGTAATCCCAGCACTTTGGGAGGCTGAGTCGCGGATCACTTGAGGTCAGGAAATCGAGACCATTCTGGCCAACATGGTAAAACCCCATCTCTACTAAAAATACAAAAATTATCTGGGCGTGTTGGCACACGCCTGCA</t>
  </si>
  <si>
    <t>ENST00000575325.1</t>
  </si>
  <si>
    <t>chr18:109748-109890</t>
  </si>
  <si>
    <t>GCTCTGCCAAAAGGGGGCATTGTGACATAACTCTGCACTGATCACCCAGGTGATGGGACTCTTGTCTAGGCTCTGCCTACAGGGGCATTGTGACATATCTCTGCAGTGATCACGCAGGTGATGTAACTCTTGTCTATATCTGT</t>
  </si>
  <si>
    <t>ENST00000608049.5</t>
  </si>
  <si>
    <t>ENSG00000263006</t>
  </si>
  <si>
    <t>ROCK1P1</t>
  </si>
  <si>
    <t>chr18:109890-110032</t>
  </si>
  <si>
    <t>TCTACTGGTGGCATTGTGGCATATTTCTGCACTGATCACCCAGGTGATGGACTCTTGTCTTGGATCTGCCTATGGGGGCATAGTGACATATCTCTGCACTGATCACTCATGTGATGTAACGCTTGTCTAAGCTGCGCCTAAAG</t>
  </si>
  <si>
    <t>chr18:110032-110174</t>
  </si>
  <si>
    <t>GGCGAATTGTGACAGATATCTCCACTGATCACCCAGGTGATGTAACTCTTGTCTAGGCCCCACCTACAGGGGGTATTGTGACGTATCTCTGCAGTGATCACCCAGGTGATGTAACACTCATCTAGGCTCTGCCTACAGGGGCG</t>
  </si>
  <si>
    <t>chr18:110174-110316</t>
  </si>
  <si>
    <t>GTTTTGACATAGCTCTGCACAGATCATCTAGGTTATGTAACTTTTGTCCACTCTCTGCCTACAGGGGGCATTGTGAAATATCTCTGCACTGATCACCCAGGTGATGGGACTCTTCTCTATACTCTGCCTAGAGGGGGATTTGT</t>
  </si>
  <si>
    <t>chr18:518645-518787</t>
  </si>
  <si>
    <t>CTGCAGGGCAGTGCCCTGGAGAGGGCATGGAAGCTCCGGGCTCCTACTCACGTGCCTTGCCCTGTGAATCTCTTGCATCTGGTTGTTCATCTGTAGCCTTGTCCTATTCTTTACAATAAACTGGTAAGTGTGAGTAAAGTGTT</t>
  </si>
  <si>
    <t>ENST00000579492.1</t>
  </si>
  <si>
    <t>ENSG00000264265</t>
  </si>
  <si>
    <t>LINC01925</t>
  </si>
  <si>
    <t>chr18:571549-571785</t>
  </si>
  <si>
    <t>ATCCCAGCTACTTGGCAGGCTGAGGCAGGAGAATCGCTTGAACCCGGGAGACGGAGGTTGCAGTGACCCATGATCACGCCATTGCACTCCAGCCTGGGTGACAAGAGCAAAACTCTGTCTCAAAATAAAAATAAAAGTAAAAATGATTAGCTGGGCATGATGGCATGTGCCTATAGTCCCAGCTACTCAGGAGGCTGAAGCGGGAGGATCGTTTGAGTCCAGATAGTCAAGGCTGCA</t>
  </si>
  <si>
    <t>ENST00000327228.5</t>
  </si>
  <si>
    <t>ENSG00000177143</t>
  </si>
  <si>
    <t>CETN1</t>
  </si>
  <si>
    <t>chr18:975941-976124</t>
  </si>
  <si>
    <t>TAGAGTTTCCGGTTTTTCTGTTCTGTTTTTTCCCCATCTTTGTGGTTTTATCTACTTTTGGACTTTGATGATGGTGATGTACAGATGGGTTTTTGGTGTGGATGTCCTTTCTGTTTGTTAGTTTTCCTTCTAACAGACAGGACCCTCAGCTGCAGGTCTGTTGGAGTACCCTGCCGTGTGAGGT</t>
  </si>
  <si>
    <t>ENST00000577719.5</t>
  </si>
  <si>
    <t>LOC105371953</t>
  </si>
  <si>
    <t>chr18:976124-976307</t>
  </si>
  <si>
    <t>TGTCAGTGTGCCCCTGTTGGGGGGGTGCCTCCCAGTTAGGCTGCTCGGGGGTCAGGGGTCAGGCACCCACTTGAGGAGGCAGTCTGCCCATTCTCAGATCTCCAGCTGCGTGCTGGGAGAACCACTGCTCTCTTCAAAGCTGTCAGACAGGGACACTTAAGTCTGCAGAGGTTACTGCTGTCTT</t>
  </si>
  <si>
    <t>chr18:2247762-2247936</t>
  </si>
  <si>
    <t>CCTCTGCAGACTTAAATGTCCCTGTCTGACAGCTTTGAAGAGAGCAGTGGTTCTCCCAGCACGCAGCTGGAGATCTGAGAACGGGCAGACTGCCTCCTCCAGTGGGTCCCTGACCCCTGACCCCTGAGCAGCCTAACTGGGAGGCACCCCCCAGCAGGGGCACACTGACACCTCA</t>
  </si>
  <si>
    <t>ENST00000584867.1</t>
  </si>
  <si>
    <t>LOC105371958</t>
  </si>
  <si>
    <t>chr18:2247936-2248110</t>
  </si>
  <si>
    <t>ACAGGGCAGGGTATTCCAACAGACCTGCAGCTGAGGGTCCTGTCTGTTAGAAGGAAAACTAACAAACAGAAAGGACATCCACACCAAAAACCCATCTGTACATCACCATCATCAAAGACCAAAAGTAGATAAAACCACAAAGATGAGGAAAAAACAGAACAGAAAAACTGGAAAC</t>
  </si>
  <si>
    <t>chr18:2506743-2506885</t>
  </si>
  <si>
    <t>CTGCAGATTTCTCAGCCCTACTGTGTTTTCATTTATTAAAACACAACTGAAGGTTTCTCCTGACATGGATTCACAGCAGCTTGGATCAGAAACGCATCATACTGTAGTGTGTTGTTAGAAGGACTTACTTCTGAGGATTCCAC</t>
  </si>
  <si>
    <t>ENST00000639316.2</t>
  </si>
  <si>
    <t>LOC105371956</t>
  </si>
  <si>
    <t>chr18:2918759-2919046</t>
  </si>
  <si>
    <t>ATCTGGAAAAATAACCACCCCTATTTCTCTATCTCTAGATCAGCATTATTTTAGGTGAAGCAAACTAAAACATGTAGAGGTTCCACTACAACGGCAGGGGCATGAAGAGTTGGCCACGAGACCACCCCGAGCGCCAAGCCTGTATCTGCAGATCCCTCTCTGCTCAGGAACCACCACGTCCTGTGTTCTCGCCAATGGAGACCAAGACCTGGGGTTGGTTCTGGGCTCCTGACAGTTCTCTTGATGTTAAGAGTGCAGCTCTGTCAACACTCAGCATACCAAAAGCTC</t>
  </si>
  <si>
    <t>ENST00000583776.1</t>
  </si>
  <si>
    <t>ENSG00000132205</t>
  </si>
  <si>
    <t>EMILIN2</t>
  </si>
  <si>
    <t>chr18:4454000-4454215</t>
  </si>
  <si>
    <t>CCTGCAGCCGGGGGCGAGCGCGGCACTCGGACACAGGCACTCAGTGTCTCCGGCGCCGGCAGCCGAGCCACGGGCCACCCCTTCCCACGGCCTCCCGGTGCCACCCAGCGAGGCCGGGACAGCGCGCCTTCCGCAAAAAGCGCAGCAGCCGAAGTCCTGAAAGCAGGGTCTTCATCGCCGCGGGCCCTCCGAAGGTGCCTCTCCCAGCTGCAGCCG</t>
  </si>
  <si>
    <t>ENST00000579652.1</t>
  </si>
  <si>
    <t>ENSG00000170579</t>
  </si>
  <si>
    <t>DLGAP1</t>
  </si>
  <si>
    <t>chr18:4477737-4477930</t>
  </si>
  <si>
    <t>CTGCAAGGCGGCAGCGAGGCTGGGGGAGGGGCGCCCGCCATTGCCCAGGCTTGCTTAGGTAAACAAAGCAGCCGGGAAGCTCGAACTGGGTGGAGCCCACCACAGCTCAAGGAGGCCTGCCTGCCTCTGTAGGCTCCACCTCTGGGGGCAGGGCACAGACAAACAAAAAGACAGCAGTAACCTCTGCAGACTTA</t>
  </si>
  <si>
    <t>ENST00000315677.8</t>
  </si>
  <si>
    <t>chr18:4477930-4478123</t>
  </si>
  <si>
    <t>AAATGTCCCTGTCTGACAGCTTTGAAGAGAGCAGTGGTTCTCCCAGCACGCAGCTGGAGATCTGAGAACGGGCAGACTGCCTCCTCAAGTGGGTCCCTGACCCCTGACCCCCGAGCAGCCTAACTGGGAGGCACCCCCCAGCAGGGGCACACTGACGCCTCACACGGCAGGGTATTCCAACAGACCTGCAGCTG</t>
  </si>
  <si>
    <t>chr18:4928896-4929047</t>
  </si>
  <si>
    <t>GACATTCGTGACAGAAGTCCCAAAGGTGTTCTACTCTTTAATTCGTTTTGCTGCCAAAGCAATCCATAGTTTTCATTATTAATAAAGCTATTAGTCAAGGTACAGATATACTTGGAGAGATGCATTTTAAGTTGCAAGCTCTGAATCCTGCA</t>
  </si>
  <si>
    <t>ENST00000656896.1</t>
  </si>
  <si>
    <t>ENSG00000265514</t>
  </si>
  <si>
    <t>LINC01892</t>
  </si>
  <si>
    <t>chr18:5271044-5271198</t>
  </si>
  <si>
    <t>GGGTATAGCTCCCCTCTTGGCTGCTTTCATGGGCTGGCATTGAGTGTCTGCAGCTTTTCCAGGCACACGGTGCAAGCTGTCAGTGGATCTACCATTCTGGGGTCTGGAGGACACTGGCCCTCTTCTCATAGCTCTACTAGGTGGTGCCCCAGTGG</t>
  </si>
  <si>
    <t>ENST00000585253.1</t>
  </si>
  <si>
    <t>ENSG00000198081</t>
  </si>
  <si>
    <t>ZBTB14</t>
  </si>
  <si>
    <t>chr18:5271198-5271352</t>
  </si>
  <si>
    <t>GGGACTCTGTGTGGGGGATCAGACTCCACATTTCCCTTCCACACTGTCCTAGCAGAGGTTCACCATAAAGGCCCCACCCCTGCAGCAAACTTCTGCCTGGGCATCCAGTGTTTCCATACCTCTGAAATCTAGGCAGAGGTTCCCAAACCTCAATT</t>
  </si>
  <si>
    <t>chr18:5685256-5685434</t>
  </si>
  <si>
    <t>AACCTCTGCAGACTTAAGTGTCCCTGTCTGACAGCTTTGAAGAGAGCAGTGGTTCTCCCAGCACGCAGCTGGAGATCTGAGAATGGGCAGACTGCCTCCTCAAGTGGGTCCCTGACCCCTGACCCCCGAGCAGCCTAACTGGGAGGCACCCCCCAGCAGGGGCACACTGACACCTCACA</t>
  </si>
  <si>
    <t>ENST00000654302.1</t>
  </si>
  <si>
    <t>ENSG00000261738</t>
  </si>
  <si>
    <t>MIR3976HG</t>
  </si>
  <si>
    <t>chr18:5685434-5685612</t>
  </si>
  <si>
    <t>ACGGCAGGGTATTCCAACAGACCTGCAGCTGAGGGTCCTGTCTGTTAGAAGGAAAACTAACAACCAGAAAGGACATCTACACCGAAAACCCATCTGTACAGCACCATCATCAAAGACCAAAAGTAGATAAAACCACAAAGATGGGGAAAAAACAGAACAGAAAAACTGGAAACTCTAAA</t>
  </si>
  <si>
    <t>chr18:5966446-5966588</t>
  </si>
  <si>
    <t>CCGGCTTCCAGGGACTCCTTGGAAGTCAGTGCCCCTTTGCGGCTCTTCTTTCCTCTTTCTAACTGGGGCCCTGCCGACCCATCCTCACCCTATCTCTGGACACTCACACCTTGGGAAATGCACCTTGGTAACCTCTGCCTGCA</t>
  </si>
  <si>
    <t>ENST00000581347.2</t>
  </si>
  <si>
    <t>ENSG00000206432</t>
  </si>
  <si>
    <t>TMEM200C</t>
  </si>
  <si>
    <t>chr18:6164217-6164373</t>
  </si>
  <si>
    <t>GGAGGCCTGCCTGCCTCTGTAGGCTCCACCTCTGGGGGCAGGGCACAGACAAACAAAAGGCAGCAGTAACCTCTGCAGACTTAAACGTCCCTGTCTGACAGCTTTGAAGAGAGTAGTGGTTCTCCCAGCACGCAGCTTGAGATCTGAGAATGGGCAG</t>
  </si>
  <si>
    <t>ENST00000578427.1</t>
  </si>
  <si>
    <t>ENSG00000264707</t>
  </si>
  <si>
    <t>L3MBTL4-AS1</t>
  </si>
  <si>
    <t>chr18:6164373-6164529</t>
  </si>
  <si>
    <t>GACTGCATCCTCAAGTGGGTCCCTGACCCCCGAGTAGCCTAACTGGGAGGCACCCCCCGCTAGGGGCAGACTGACACCTCACACGGCTGGGTACTCCTCTAAGACAAAACTTCCAGAGGAACGATCAGGCAGCAGCATTTGCAGTTCACCAATGTAC</t>
  </si>
  <si>
    <t>chr18:6164529-6164685</t>
  </si>
  <si>
    <t>CGCTGTTCTGCAGCCACCGCTGCTGATACCCAGGCAAACAGGGTCTGGAGTGGACCTCCAACAAACTCCAACAGACTTGCAGCTGAGGGTCCTGACCATTAGAAGGAAAACTAACAAAAAGAAAGGACATCCACACCAAAAACCCATCTGTACGTCA</t>
  </si>
  <si>
    <t>chr18:7197386-7197573</t>
  </si>
  <si>
    <t>CACGCCTGTAACCCCAGCACTTTGGGAGGCCAAGGCAGGAGGATCACGAGGTCAAGAGATCGAGACCATCCTCGCCAACATGGTGAAACCCCATCTCTACTAAAAATACAAAAATTAGCTGGGCGTGGTGGTGCGCTCCTGCAGTCCCAGCTACTCTGGAGGCTGAGGCAGGAGAATTGCTTGAACCC</t>
  </si>
  <si>
    <t>ENST00000383467.3</t>
  </si>
  <si>
    <t>ENSG00000206422</t>
  </si>
  <si>
    <t>LRRC30</t>
  </si>
  <si>
    <t>chr18:7197622-7197671</t>
  </si>
  <si>
    <t>CTGGGGACAGAGCGAGACTCTGTCTCAAAAATAAAAATAAAAACAAAAAT</t>
  </si>
  <si>
    <t>chr18:7605743-7605896</t>
  </si>
  <si>
    <t>TCTGCAGTCTGAGGCTGTGGTAGTGATTTGGGAGAGGTCTGCCGTGTTGTCAGCCCAGCCCTCCCAGTCCAGCTCTACCAGGCAAGTCCTCCTCTCCTACTTAAGCACAGACCAAGAGCTGACATGGGATTAGGTGATATGTGGGGCCTGGTTC</t>
  </si>
  <si>
    <t>ENST00000580170.6</t>
  </si>
  <si>
    <t>ENSG00000173482</t>
  </si>
  <si>
    <t>PTPRM</t>
  </si>
  <si>
    <t>chr18:7966908-7967066</t>
  </si>
  <si>
    <t>GAGGTAAACAAAGCAGCCTGGAAGCTCGAACTGGGTGGAGCCCACCACAGCTCTAGGAGGCCTGCCTGCCTCTGTAGGCTCCACCTCTGGGGGCAGGGCACAGACAAACAAAAAGACAGCAGTAACCTCTGCAGACTTAAATGTCCCTGTCTGACAGCT</t>
  </si>
  <si>
    <t>ENST00000578916.2</t>
  </si>
  <si>
    <t>chr18:7967066-7967224</t>
  </si>
  <si>
    <t>TTTGAAGAGAGCAGTGGTTCTCCCAGCACGCAGCTGGAGATCTGAGAACGGGCAGACTGCCTCCTCAAGTGGGTCCCTGACCCCTGACCCCCGAGCAGCCTAACTGGGAGGCACCCCCCAGCAGGGGCACACTGACACCTCACACGGCAGGGTATTCCA</t>
  </si>
  <si>
    <t>chr18:7967224-7967382</t>
  </si>
  <si>
    <t>AACAGACCTGCAGCTGAGGGTCCTGTCTGTTAGAAGGAAAACTAACAAACAGAAAGGACATCCACACCGAAAACCCATCTGTACATCACCATCATCAAAGACCAAAAGTAGATAAAACCACAAAGATGGGGAAAAAACAGAACAGAAAAACTGGAAACT</t>
  </si>
  <si>
    <t>chr18:8062544-8062710</t>
  </si>
  <si>
    <t>GAGTTTCCAGTTTTTCTGTTCTGTTTTTTCCCCATCTTTGTGGTTTTATCTACTTTTGGTCTTTGATGATGGTGATGTACAGATGGGTTTTCGGTGTGGATGTCCTTTCTGTTTGTTAGTTTTCCTTCTAACAGACAGGACCCTCAGCTGCAGGTCTGTTGGAGTAC</t>
  </si>
  <si>
    <t>ENST00000578698.1</t>
  </si>
  <si>
    <t>chr18:8062710-8062876</t>
  </si>
  <si>
    <t>CCCTGCCGTGTGAGGTGTCAGTGTGCCCCTGCTGGGGGGTGCCTCCCAGTTAGGCTGCTCGGGGGTCAGGGGTCAGGGACCCACTTGAGGAGGCAGTCTGCCCGTTCTCAGATCTCCAGCTGCGTGCTGGGAGAACCACTGCTCTCTTCAAAGCTGTCAGACAGGGA</t>
  </si>
  <si>
    <t>chr18:8062876-8063042</t>
  </si>
  <si>
    <t>ACATTTAAGTCTGCAGAGGTTACTGCTGTCTTTTTGTTTGTCTGTGCCCTGCCCCCAGAGGTGGAGCCTACAGAGGCAGGCAGGCCTCCTAGAGCTGTGGTGGGCTCCACCCAGTTCGAGCTTCCCGGCTGCTTTGTTTACCTAATCAAGCCTGGGCAATGGCGGGC</t>
  </si>
  <si>
    <t>chr18:8355580-8355742</t>
  </si>
  <si>
    <t>CACTGGAGATACTGCAGAGACAGAGTGGATCATCCAAAGGCAGAACAATCAGCATCTGACTTAACAAGGAAAAGGTTACTGGCAACCTTTTGCCTCAGTGTTTTCAGACTGATGGCCTATCTGAGTTCTTTGATTACATGCAACAGAAATCAACTCTGGCTAA</t>
  </si>
  <si>
    <t>ENST00000580491.1</t>
  </si>
  <si>
    <t>ENSG00000266149</t>
  </si>
  <si>
    <t>LOC100192426</t>
  </si>
  <si>
    <t>chr18:8935237-8935387</t>
  </si>
  <si>
    <t>GTCGATTGGTGCACTCACAAACCTTGAGCTAAACACAGGGTGCTGATTGGTGTATTTACAATCCCTGAGCTAGATATAAAGACTCTCCACGTCCCCACCAGACTCAGGAGCCCAGCTGGCTTCACCTAGTGGATCCCGCACCAGGGCTGCA</t>
  </si>
  <si>
    <t>ENST00000520926.1</t>
  </si>
  <si>
    <t>ENSG00000168502</t>
  </si>
  <si>
    <t>MTCL1</t>
  </si>
  <si>
    <t>chr18:8935387-8935537</t>
  </si>
  <si>
    <t>AGGTGGAGCTGCCTGCCAGTCCTGCGCCCTGCACTTGCATTCCTCAGCCCTTGGGTGGTCGATGGGACTGGGCGCCGTGGAGCGGGGGTGGCGCTCGTCGAGGAGGCTCGGGCGGCACAGGACCCCACGGAGGTGGTGGGAGGTTCAGGCA</t>
  </si>
  <si>
    <t>chr18:8935537-8935687</t>
  </si>
  <si>
    <t>ATGGCGGGCTGCAGGTCCCAAGCCCTGCCCCGCGGGAAGGCAGCTAAGGCCCGGCGAGAAATCAAGCACAGTGCCGGTGGGCCGGCACTGCTGGGGGACTCAGTACACCCTCCGCAGCCACTGGCCAGGGTGCTAAGTCCCCCATAGCCCG</t>
  </si>
  <si>
    <t>chr18:8953304-8953548</t>
  </si>
  <si>
    <t>CTGCAGGGCAGCATGCCTTTCAGCTCACACCAGGAAGACTCTGCAGATTGAGTAACTTTCTTCCAAGGGGCTGTTAAACTTTAGATCCTTCGTGACTCACAGAGTGAAGTCTCACAATAACCAAAGTTTAGACAACAAAATATCCTCAAGAGCACTTATGATTTTTACAAAATATGCAGCCTCTTTGCCTTTACCTTTAAGTGGCCATTGGCTGTATTAGTCAGAACAGGCTAGGTTATGCTGCA</t>
  </si>
  <si>
    <t>chr18:9261198-9261359</t>
  </si>
  <si>
    <t>CTTTCATGGTTCTCTGTTACTTAACCCTAACATGTTCTACATAATACCTCTTCCACAGCATGTTATTTAAATGCCTCCTGTGCAAATGGGGGAGGCTTTCATGGTCAAATAAGTTTGGGAAGCACTGTTAATCTAAAAATAGGTTCACTGCAGAACTTACCA</t>
  </si>
  <si>
    <t>ENST00000359158.7</t>
  </si>
  <si>
    <t>ENSG00000101745</t>
  </si>
  <si>
    <t>ANKRD12</t>
  </si>
  <si>
    <t>chr18:9540302-9540448</t>
  </si>
  <si>
    <t>ACTGCAGTTGAATTGAGTGTCCTGTATTTTGACTCGTGAACTCTGTCCACGCTGTGAAAGGTGACTGTGATCTTGAGTGCTGCACAGATAAGGAGTCCTTGTTATTTGAGGGAAACAGAACACCCAAAGCAGGTGAATGTCGGGCAG</t>
  </si>
  <si>
    <t>ENST00000578329.1</t>
  </si>
  <si>
    <t>ENSG00000154845</t>
  </si>
  <si>
    <t>PPP4R1</t>
  </si>
  <si>
    <t>chr18:10016306-10016459</t>
  </si>
  <si>
    <t>ACAGAGCATCCTGCAGAGGCCACTGTAAGAACAGGCAGAGCAGAGTATGTTGTTTGTGTCTGACCTCAGGGAAGAACTACAGAGAATGAATGCTGTGCTCCAAAACTTGGCGGTCGAAATTATTTGCCTCAACTATGATAAAAAGTTTGCCTGC</t>
  </si>
  <si>
    <t>ENST00000685786.1</t>
  </si>
  <si>
    <t>LOC105371984</t>
  </si>
  <si>
    <t>chr18:10235965-10236116</t>
  </si>
  <si>
    <t>CTGCAGCAAGATCCTTCACCATCACAGAAAGACTCGATTTTCTTCAGTTCTATGGAGGGCAAATAAAAGCATGCATATATTTTAGACACGTCTTTCACATGGAAGATGGAAACAACCTGTATTTCCTGGTTAAAACAAACTTAATCCCCCAA</t>
  </si>
  <si>
    <t>ENST00000654161.1</t>
  </si>
  <si>
    <t>LOC105371986</t>
  </si>
  <si>
    <t>chr18:10292408-10292587</t>
  </si>
  <si>
    <t>ACTTTCTCTGCAGATTGTATACAGATCTTACCACCATCTGAAGCAGGGGCCTCAAGACCCATGGACGATCTGTGAGCACCTCGGCACAGGAGAGGGCCTTCCCTCCACTCCCCCAACCCCTCAGTACTCTCCAAGACCTACTTCCAATTTCATTAATTGGATAAACAATGTAACTGCAGA</t>
  </si>
  <si>
    <t>chr18:10322238-10322390</t>
  </si>
  <si>
    <t>GTGAATCGCAGCTGTAGAGTGCAGTGTCTACCTCTCAGAGTCTCAGGGTCTTGTGTGTTCAGTGGTGATGAGACCACACAGCATCGTGCAGGGTGAAATAACATGACCCATGGAAAGCTCTTGATGCAAAATGAGACTCCTCCCTGTCCTGCA</t>
  </si>
  <si>
    <t>chr18:10712109-10712250</t>
  </si>
  <si>
    <t>CGGGTAGATTTAGAAATGTTTAGATTCCCCAATATCCCTTCGTTCACCCTGTAACTAGGAAGCAGCACCAGTCAGCATCTCGAGTGCTCACCACATTCAGACAAGTCTTGGCTCCCCACCCACCCTGCTGCACAAACCTGCA</t>
  </si>
  <si>
    <t>ENST00000643712.1</t>
  </si>
  <si>
    <t>ENSG00000154864</t>
  </si>
  <si>
    <t>PIEZO2</t>
  </si>
  <si>
    <t>chr18:10754899-10755050</t>
  </si>
  <si>
    <t>CTGCAGTTTCCTCATCTCTACAACAGGGATAACCGCATGACCTCCTTGGGCTGGGGTAAAAGGGCTCCATGTGTGCAAAGCTTGGAACAGAGCCTGGCGCAAAGGGAGTAGCAGGTGGCTGACAGCTATCTGTATTGGTATATGCATTGGTA</t>
  </si>
  <si>
    <t>ENST00000618842.1</t>
  </si>
  <si>
    <t>ENSG00000274838</t>
  </si>
  <si>
    <t>MIR6788</t>
  </si>
  <si>
    <t>chr18:10755061-10755208</t>
  </si>
  <si>
    <t>ACTGTAAGTAGGAGGATGGGGACAAATACAAAAGCAAGTTAGACATGATCTTCACCCTAAGGCAACACTTTAGAAGTGGGGATAAGATGGGTTCTTCAGATACCAACACCAGGCAGAAGATGATCCACACCATGTAAACAGGAATCTC</t>
  </si>
  <si>
    <t>chr18:10916401-10916551</t>
  </si>
  <si>
    <t>GCAGGCTGCAGGTCCGGAGCCCTTCCTCGAGGCGAGGAGGCAGAGGCTTGGTGAGAATTTGAGCATGGCGCTGGCGGCCCAGGAGTGCTGGGGGACCCAGTTCCCCCTCCACACCTGCTGGCCCGAGTGCTAAGCCCCTCACTGCCAGGGC</t>
  </si>
  <si>
    <t>ENST00000579899.1</t>
  </si>
  <si>
    <t>chr18:10916551-10916701</t>
  </si>
  <si>
    <t>CGTGCGGCACCAGCAGGCCGCTCTGAGTGTGGGGTCCGTGAGGCCGCGCCCATCTAGAACTCGCGTCGGCCGGCGAGTGCAAGCAAAGTCCCAGTTCCTGCCCATGCCTCTCCCTCCACACCTCCCCACAAGGAGAGGGAGCCAGCTGCAG</t>
  </si>
  <si>
    <t>chr18:11737370-11737667</t>
  </si>
  <si>
    <t>GAATCCTAAGGCATTTTCTCATCTCCCTCTCCCTGACCTTCAAGTCTGATCAGCCCCCAAGGTCTTCCAAGTCTCTCTGAATGTTTCTCTCTTCCACTCTTCTGAATGTCTGTTGCACTCACCTCCCTGGCTGCACCTCGGGGTCTCTGCAGTGGGTTTCACTGCCCTCCTGCCCACTCTCCCCATCTCTCCAGTCCACTGGTTCACCTTCCTTCTGAAAGCACAGCCCTTGTCAGATCAAAGCTGCCCAGACCTGCCAGTGTGCCAGGGCCACCCCACATAGCAGTGCAGGTTTCCA</t>
  </si>
  <si>
    <t>ENST00000535121.5</t>
  </si>
  <si>
    <t>ENSG00000141404</t>
  </si>
  <si>
    <t>GNAL</t>
  </si>
  <si>
    <t>chr18:11737812-11738000</t>
  </si>
  <si>
    <t>TCCCCTCAAAACAGGTTACTGAAGAGAGCTTGATGACAGCATTCAGCCTGACATGGGGGAACGGGGGAAGGACCCTGACCTCCTCCCCTCACCCTGCCATTCCCCCTGCACCCACAGGAGCTGGGCCAGGGAACCCAGTGGAGGCTGTCTGCAGAGCCAGCCCCCTGGGCCGGAGAGGGTGGGTCTGCA</t>
  </si>
  <si>
    <t>chr18:13252606-13252764</t>
  </si>
  <si>
    <t>GCTGCAGCTGCACCCTGGGAACTCGGTGGTGCCCCCCACCATACTGGGCACGGTGGGACTGCCGCAGATGTGATGGATGACAAGGGTTCCTGCCAGTGAGAGGAATGAAGATGCTCTTTGCTTCTGTGAGGTCAAGGCCTCATTTCATGTGACATGCAG</t>
  </si>
  <si>
    <t>ENST00000623680.1</t>
  </si>
  <si>
    <t>ENSG00000279020</t>
  </si>
  <si>
    <t>C18orf15</t>
  </si>
  <si>
    <t>chr18:13252764-13252922</t>
  </si>
  <si>
    <t>GAACCAGCCTCACTTGCCGTCGGCCCTCCACATCCACAGCTGTTTCTGCGCAGGGATGTCTGGCTCTGAGCCCTTCTGCGGAGCAGTGTTGCGCTGTTCCTAGAATAGTGTCCTTGTAGTCTCGTTAGGCTTTGCTTCTCTTTGTGTCTTGTTGTTTTG</t>
  </si>
  <si>
    <t>chr18:13252922-13253080</t>
  </si>
  <si>
    <t>GCTGGTTTTCCAGACCACTAGCTGTACCACGAGGCTTCTGTGAGCAGATGGCATGAGACAGGTGAGTGCTTGCATGGAAACCGGGGCACTGGGGGTCCAGGGTGCAGGCCTGCTTCACTCTGGGCACCCTGTAACTGCTCCTGCTCCCAAGTGCCAGTG</t>
  </si>
  <si>
    <t>chr18:13253080-13253238</t>
  </si>
  <si>
    <t>GATATTCTGCAGATACAAATGTGTGATCACATTGCCTGGGCCCCAGTCTCCGAGGAGCCTGGTGGTGGTGGTGGTGGGCATTTTCAGCCTGGGTGTGCTGTCAGGACCCGAGAAGGTGACAGGAGAAGGTGGGAGGTGAGGAGGAGTGTCAGACGTGGG</t>
  </si>
  <si>
    <t>ENST00000676891.1</t>
  </si>
  <si>
    <t>ENSG00000168675</t>
  </si>
  <si>
    <t>LDLRAD4</t>
  </si>
  <si>
    <t>chr18:14163245-14163401</t>
  </si>
  <si>
    <t>CCTCTGCAGACTTAAATGTCCCTGTCTGACAGCTTTGAAGAGAGTAGTGGTTCTCCCAGCACAGAGTTTGAGATCTGAGAATGGACAGACTGTCTCCTCAAGTGGGTCCCTGAACCCCGAGTAGCCTAACTGGGAGGCACCCCTGAGTAGGGGCAGA</t>
  </si>
  <si>
    <t>ENST00000581935.5</t>
  </si>
  <si>
    <t>ANKRD20A5P</t>
  </si>
  <si>
    <t>chr18:14163401-14163557</t>
  </si>
  <si>
    <t>ACTGACACCTCACATGGCCGGGTACCCCTCTGAGATGAAACTTCCAGAGGAACGATCAGGCAGCAACATTTGCTGTTCAGCAATATTCGCTGTTCTGCAGCCTCTGCTTCTGATACCCAGGCAAACAGGGTCTGGAGTGGACCTCCAGCAAACTCCA</t>
  </si>
  <si>
    <t>chr18:14489251-14489540</t>
  </si>
  <si>
    <t>ATTGGGCACATTCTGCCAAGAAAACTCCCGGAAGAAAATGTGGGGACTGGCAGTATCCAACCAGAGGAGTCACACACAGATTTCTGTTTGGTTGGAGATCGGCCGTTTTTCCCTGTGGGTGGGGGAAGCGGAGCAGCTCTGCAGCGGGAAGGAAGGTGGGTTCTGTGCGGCCAGGAAGGTCCTGGCCCGGGGCGGAGGGGCGAGAGGGGATGTGCGGCGAAAGGCTGTGCAGGGCAGCGGGCAGTGTGCATCGCCCCTACTGCCGGGCGCCCAGGAGGAGGACAGGTCCC</t>
  </si>
  <si>
    <t>ENST00000581457.1</t>
  </si>
  <si>
    <t>ENSG00000265766</t>
  </si>
  <si>
    <t>CXADRP3</t>
  </si>
  <si>
    <t>chr18:14489735-14489891</t>
  </si>
  <si>
    <t>GAGGTGGGTCCCTGGACCCTGGTGTCCTGCTGCTGTCCCACACATGGGCCGCCTTCGCTCAGGGGCACCCCGCCAGGGTCGCCTATCTGGGACCTCAGCGCAGCTCCTAGCGGGCGGGAGGCTGAGGCAGAGACCTCGGGGCCCAGCTGGGTCTGCA</t>
  </si>
  <si>
    <t>chr18:14747621-14747762</t>
  </si>
  <si>
    <t>TCATCCTGGCAACTATACATGGCCCAGAGGTCGCGAGCCTGCGCTGCCAGCGCGGGCCAAGGAAGAGCAGAGCCCAGGGTGGAAGGGCGGTGCACTCGGCGACCCTCAGCGGTCTGGGCCCAGCCCTGCAGCCTCCACCGTG</t>
  </si>
  <si>
    <t>ENST00000690538.1</t>
  </si>
  <si>
    <t>ENSG00000180777</t>
  </si>
  <si>
    <t>ANKRD30B</t>
  </si>
  <si>
    <t>chr18:14747762-14747903</t>
  </si>
  <si>
    <t>GGACTCAGGTGCAGCTCCCACCTGAACATGGCACGCGGCAGCGGGGGCTCCAACCCGGACCCTGTCCGTGCCAGCAGCAGGGCGGATACTTGGGCCAGAAGCTTCCAGGGCGCCTAAGTGAGGGGGTCGGTCCCCAGCTGCA</t>
  </si>
  <si>
    <t>chr18:14748561-14748704</t>
  </si>
  <si>
    <t>CGGGGCCAAGTCCAGAAGCTGGAGAAGATGACAGTAGGGAAGAAGCCCGTCAACCTGAACAAAAGAGATATGAAGAAGAGGTACCAGGCCCTGCCTGAGCCGGGGCTGCAGGAGGAGGAGGCGGCTGTGGGAGGATCGCCCCTT</t>
  </si>
  <si>
    <t>ENST00000580206.1</t>
  </si>
  <si>
    <t>chr18:14748704-14748847</t>
  </si>
  <si>
    <t>TCAGAGTGGTGGCTGGGGGTCCTGGGGACGAGGGGAGCAGGTGGAGGAGTGGCGGGCGATGGGGCGGCCGTCCTGGGCCCCGAGGTCTTGGCCTTCTTCCCGGTCAGGCCCCCCAGGCCTGGGATGGGGGCGCCCTGCAGGGCA</t>
  </si>
  <si>
    <t>chr18:14865420-14865568</t>
  </si>
  <si>
    <t>ACAGTCTTCTTTCCCTTTCTTCTCTCCCCACCGTATTTTTGCAAACCTTCTCTCCTTCCTGCTCATCCCCGTTCCCCACTCACGACCCTCTCTTACCCCCTTCCATCTACCCAAAAACTTTTTCACTACCGTCTTTCTGTGAAACCTTC</t>
  </si>
  <si>
    <t>ENST00000582962.1</t>
  </si>
  <si>
    <t>LINC01906</t>
  </si>
  <si>
    <t>chr18:14865638-14865928</t>
  </si>
  <si>
    <t>TTCCTCACCATCTTTATGCAATGCCTTCTCCAGCTCACCATCCTTTTTTCCTTTTGGCACTAACCACCCTCTTTACCCTTTCATCTATCCCAAAACTATTTTCCCTTTCCTACCGCTCCAGCCACACTACAGTCTCTGTCACCACCAACTGCAGGGAGGCCAGCCATGGTGCCACAGGCTACAGCCTCCAGTCTGTCCTGGTCCTCTAAGCCGGGCTCAGAGCAGCTCGGTGAGCAGATACAGAAGAACCTGGAATAGCCTGACTCTTCTTCAGCACCATTTATGTACTGA</t>
  </si>
  <si>
    <t>chr18:14902595-14902746</t>
  </si>
  <si>
    <t>CTGCAGGGAGCTGTCCTCCTCCTTTCACCTGTTAAACGTCCACTCTCAACCTCACTCTCCATGTGTCTGTATCCTTTAGTTCCTCAGCCGTGAGACAATGATCCCAGGGTACCGCCCCAGACAATGAGGCCATTTCACTTGCACACTCACTT</t>
  </si>
  <si>
    <t>chr18:15330794-15330944</t>
  </si>
  <si>
    <t>CAGCCAGGGACCCAACCCCTGACTGAGGCGCCCTGGAGGCTTCTGGCCCAAGTATCCGCGTGGCTGGTGGCGCTGGCAGGGTCAGGGTTGCAGCCTCTCCTGCCGCGTGCCGTGTTCAGGTGGCAGCTGCAGCTGAGCCCATGGTAGAGGC</t>
  </si>
  <si>
    <t>ENST00000508721.5</t>
  </si>
  <si>
    <t>ENSG00000215512</t>
  </si>
  <si>
    <t>LOC644669</t>
  </si>
  <si>
    <t>chr18:15330944-15331094</t>
  </si>
  <si>
    <t>CTATAGGGCTGGGCCCAGACCGCTGAGCATCGCCGAGTACATCGCCCTTCCACCCGGGGCTCTGCTCTTCCTCGGCTCGCGCTGGCAGCGCAGGCTTGCGACCACTGGGCCCTGTACAGCTGCGGCGACGAGGCTTTGCGGCAGGTTCCCA</t>
  </si>
  <si>
    <t>chr18:15331094-15331244</t>
  </si>
  <si>
    <t>ACGATCCGGCAACTGAGGTCCCACTGCCTGACTTAGGCGCAGTGGCGGTGTCCGACCCTGGGGTTCGCCTGCTGGTGGCGCGGACAGGTTCTGGGGTTGCCACCGCTGCTGCCACCTTCAAATGCCAGCTGCAGCTGAGCCCATGGTAGAG</t>
  </si>
  <si>
    <t>chr18:15470549-15470704</t>
  </si>
  <si>
    <t>CTAACTGTTTCGTTGGAAACGGGAATATCTTTACATAAAACCTAGACAGAAGCACTCTCAGAAACTACTTTGTGAAATCTGCATTGATATCAGAGAGTTGAATATTCCCTTTCTAAGGGCAGGCTTGAAAGCGTCTTTTCATGGAATCTGCAGGAG</t>
  </si>
  <si>
    <t>chr18:15470704-15470859</t>
  </si>
  <si>
    <t>GGATATTTGGATAGCTTTGAGGGTTACGTTGGAAACGGGATTACATGTACAAAGCAGACAGCAGCATTCTCAGAAGCTTCTTTATGATGTTTGCGTTCAAGTCACAGAGTTGAACGTTCCCTTTCATAGAGCAGGTTTCAAACCCTCTTTCTGCAG</t>
  </si>
  <si>
    <t>chr18:15477352-15477507</t>
  </si>
  <si>
    <t>CTAACTATTTTGTTGGAAACGGGAATATCTTCACATAAAACCTAGACAGAAGCACTCTCAGAAACTACTTTGTGATATCTGCATTGATATCAGAGAGTTGAATATTCCCTTTCTAAGGGCAGGCTTGAAAGCGTCTTTTCCTGGAATCTGCAGGAG</t>
  </si>
  <si>
    <t>chr18:15477507-15477662</t>
  </si>
  <si>
    <t>chr18:15479056-15479209</t>
  </si>
  <si>
    <t>ACTATTTCGTTGGAAACGGGAATATCTTCACATAAAACCTAGACAGAAGCACTCTCAGAAACTACTTTGTGATATCTGCATTGATATCAGAGAGTTGAATATTCCCTTTCTAAGGGCAGGCTTGAAAGCGTCTTTTCGTGGAATCTGCAGGAGG</t>
  </si>
  <si>
    <t>chr18:15479209-15479362</t>
  </si>
  <si>
    <t>GATATTTGGATAGCTTTGAGGGTTACGTTGGAAACGGGATTACATGTACAAAGCAGACAGCAGCATTCTCAGAAGCTTCTTTATGATGTTTGCGTTCAAGTCACAGAGTTGAACGTTCCCTTTCATAGAGCAGGTTTCAAACCCTCTTTCTGCA</t>
  </si>
  <si>
    <t>chr18:15484155-15484310</t>
  </si>
  <si>
    <t>CTAACTATTTCGTTGGAAACGGGAATATCTTCATATAAAACCTAGACAGAAGCACTCTCAGAAACTACTTTGTGATATCTGCATTGATATCAGAGAGTTGAATATTCCCTTTCTAAGGGCAGGCTTGAAAGCGTCTTTTCGTGGAATCTGCAGGAG</t>
  </si>
  <si>
    <t>chr18:15484310-15484465</t>
  </si>
  <si>
    <t>chr18:15497907-15498067</t>
  </si>
  <si>
    <t>CTGCAGGAGGATATTTGGATAGCTTTGAGGGTTACGTTGGAAACGGGATTACATGTACAAAGCAGACAGCAGCATTCTCAGAAGCTTCTTTATGATGTTTGCGTTCAAGTCACAGAGTTGAACGTTCCCTTTCATAGAGCAGGTTTCAAACCCTCTTTCTG</t>
  </si>
  <si>
    <t>chr18:15498067-15498227</t>
  </si>
  <si>
    <t>GCAGTATCTGGAAGTGGACATTTCGAGCGCTTTCAGGCCTATGGTGAACAAGGAAATATCTTCCCATGCAAACTAGACAGAAGCATTCGCAGAAACTTGTTTGTGATGTGTGTCCTCAACTCACAGAGTTGAACATTTCGTTTGACAGAGCAGTTTGGAAA</t>
  </si>
  <si>
    <t>chr18:15499461-15499616</t>
  </si>
  <si>
    <t>CTAACTATTTCGTTGGAAACGGGAATATCTTCACATAAAACCTAGACAGAAGCACTCTCAGAAACTACTTTTTGATATCTGCATTGATATCAGAGAGTTGAATATTCCCTTTCTAAGGGCAGGCTTGAAAGCGTCTTTTCGTGGAATCTGCAGGAG</t>
  </si>
  <si>
    <t>chr18:15499616-15499771</t>
  </si>
  <si>
    <t>chr18:15513070-15513225</t>
  </si>
  <si>
    <t>CTAACTATTTCGTTGGAAACGGGAATATCTTCACATAAAACCTAGACAGAAGCACTCTCAGAAACTACTTTGTGATATCTGCATTGATATCAGAGAGTTGAATATTCCCTTTCTAAGGGCAGGCTTGAAAGCGTCTTTTCGTGGAATCTGCAGGAG</t>
  </si>
  <si>
    <t>chr18:15513225-15513380</t>
  </si>
  <si>
    <t>chr18:15540583-15540738</t>
  </si>
  <si>
    <t>chr18:15540738-15540893</t>
  </si>
  <si>
    <t>chr18:15547390-15547553</t>
  </si>
  <si>
    <t>CTAACTATTTCGTTGGAAACGGGAATATCTTCACATAAAACCTAGACAGAAGCACTCTCAGAAACTACTTTGTGATATCTGCATTGATATCAGAGAGTTGAATATTCCCTTTCTAAGGGCAGGCTTGAAAGCGTCTTTTCGTGGAATCTGCAGGAGGATATTTG</t>
  </si>
  <si>
    <t>chr18:15547553-15547716</t>
  </si>
  <si>
    <t>GGATAGCTTTGAGGGTTACGTTGGAAACGGGATTACATGTACAAAGCAGACAGCAGCATTCTCAGAAGCTTCTTTATGATGTTTGCGTTCAAGTCACAGAGTTGAACGTTCCCTTTCATAGAGCAGGTTTCAAACCCTCTTTCTGCAGTATCTGGAAGTGGACA</t>
  </si>
  <si>
    <t>chr18:15559297-15559452</t>
  </si>
  <si>
    <t>chr18:15559452-15559607</t>
  </si>
  <si>
    <t>chr18:15569502-15569657</t>
  </si>
  <si>
    <t>chr18:15569657-15569812</t>
  </si>
  <si>
    <t>chr18:15583117-15583275</t>
  </si>
  <si>
    <t>TCGTTGGAAACGGGAATATCTTCACATAAAACCTAGACAGAAGCACTCTCAGAAACTACTTTGTGATATCTGCATTGATATCAGAGAGTTGAATATTCCCTTTCTAAGGGCAGGCTTGAAAGCGTCTTTTCGTGGAATCTGCAGGAGGATATTTGGATA</t>
  </si>
  <si>
    <t>chr18:15583275-15583433</t>
  </si>
  <si>
    <t>AGCTTTGAGGGTTACGTTGGAAACGGGATTACATGTACAAAGCAGACAGCAGCATTCTCAGAAGCTTCTTTATGATGTTTGCGTTCAAGTCACAGAGTTGAACGTTCCCTTTCATAGAGCAGGTTTCAAACCCTCTTTCTGCAGTATCTGGAAGTGGAC</t>
  </si>
  <si>
    <t>chr18:15584809-15584963</t>
  </si>
  <si>
    <t>CTAACTATTTCGTTGGAAACGGGAATATCTTCACATAAAACCTAGACAGAAGCACTCTCAGAAACTACTTTGTGATATCTGCATTGATATCAGAGAGTTGAATATTCCCTTTCTAAGGGCAGGCTTGAAAGCGTCTTTTCGTGGAATCTGCAGGA</t>
  </si>
  <si>
    <t>chr18:15584963-15585117</t>
  </si>
  <si>
    <t>AGGATATTTGGATAGCTTTGAGGGTTACGTTGGAAACGGGATTACATGTACAAAGCAGACAGCAGCATTCTCAGAAGCTTCTTTATGATGTTTGCGTTCAAGTCACAGAGTTGAACGTTCCCTTTCATAGAGCAGGTTTCAAACCCTCTTTCTGC</t>
  </si>
  <si>
    <t>chr18:15607069-15607238</t>
  </si>
  <si>
    <t>CTGCAGGAGGATATTTGGATAGCTTTGAGGGTTACGTTGGAAACGGGATTACATGTACAAAGCAGACAGCAGCATTCTCAGAAGCTTCTTTATGATGTTTGCGTTCAAGTCACAGAGTTGAACGTTCCCTTTCATAGAGCAGGTTTCAAACCCTCTTTCTGCAGTATCTG</t>
  </si>
  <si>
    <t>chr18:15744753-15744905</t>
  </si>
  <si>
    <t>TCGTTGGAAACGGGAATATCTTCATATAAAACCTAGACAGAAGCACTCTCAGAAACTACTTTGTGATATCTGCATTGATATCAGAGAGTTGAATATTCCCTTTCTAAGGGCAGGCTTGAAAGCGTCTTTTCGTGGAATCTGCAGGAGGATATT</t>
  </si>
  <si>
    <t>chr18:15744905-15745057</t>
  </si>
  <si>
    <t>TTGGATAGCTTTGAGGGTTACGTTGGAAACGGGATTACATGTACAAAGCAGACAGCAGCATTCTCAGAAGCTTCTTTATGATGTTTGCGTTCAAGTCACAGAGTTGAACGTTCCCTTTCATAGAGCAGGTTTCAAACCCTCTTTCTGCAGTAT</t>
  </si>
  <si>
    <t>chr18:15761406-15761566</t>
  </si>
  <si>
    <t>chr18:15761566-15761726</t>
  </si>
  <si>
    <t>chr18:15775033-15775200</t>
  </si>
  <si>
    <t>CTGCAGGAGGATATTTGGATAGCTTTGAGGGTTACGTTGGAAACGGGATTACATGTACAAAGCAGACAGCAGCATTCTCAGAAGCTTCTTTATGATGTTTGCGTTCAAGTCACAGAGTTGAACGTTCCCTTTCATAGAGCAGGTTTCAAACCCTCTTTCTGCAGTATC</t>
  </si>
  <si>
    <t>chr18:15972554-15972765</t>
  </si>
  <si>
    <t>AGTGGATATTTGGCTAGCTTTGGGGATTTCGCTGGAAGCGGGAATACATATAAAAAGCACACAGCAGCGTTCTGAGAAACTGCTTTCTGATGTTTGCATTCAAGTCAAAAGTTGAACACTCCCTTTCATAGAGCAGTCCTGAAACACTCCTTTTGTAGTATCTGGAACTGGACTTTTGGAGCGCTTTCAGGGCTAAGGTGAAAAAGGAAATA</t>
  </si>
  <si>
    <t>chr18:15972805-15972956</t>
  </si>
  <si>
    <t>TTTTTATGCTGTATCTACTCAACTAACAAAGTTGAACCTTTCTTTTGATAGAGCAGTTTTGAAATGCTCTTTTTGTGGAATCTGCAAGTGGATATTTGGCTAGTTTTGAGGATTTCGTTGGAAGCGGGAATTCATACAAATTGCAGACTGCA</t>
  </si>
  <si>
    <t>chr18:15994340-15994489</t>
  </si>
  <si>
    <t>AGCAGCGTTCTGAGAAACTGCTTTCTGATGTTTGCATTCAAGTCAAAAGTTGAACACTCCCTTTCATAGAGCAGTCCTGAAACACTCCTTTTGTAGTATCTGGAACTGGACTTTTGGAGCGCTTTCAGGGCTAAGGTGAAAAAGGAAATA</t>
  </si>
  <si>
    <t>chr18:15994529-15994680</t>
  </si>
  <si>
    <t>TGTTTATGCTGTATCTACTCAACTAACAAAGTTGAACCTTTCTTTTGATAGAGCAGTTTTGAAATGGTCTTTTTGTGGAATCTGCAAGTGGATATTTGGCTAGTTTTGAGGATTTCGTTGGAAGCGGGAATTCATACAAATTGCAGACTGCA</t>
  </si>
  <si>
    <t>chr18:16030308-16030458</t>
  </si>
  <si>
    <t>AGCAGCGTTCTGAGAAACTGCTTTCTGATGTTTGCATTCAAGTCAAAATTTGAACACTCCCTTTCATAGAGCAGTCCTGAAACACTCCTTTTGTAGTATCTGGAACTGGACATTTGGAGCGCTTTCAGGGCTAAGGTGAAAAAGGAAATAT</t>
  </si>
  <si>
    <t>chr18:16030497-16030786</t>
  </si>
  <si>
    <t>TGTTTATGCTGTATCTACTCAACTAACAAAGTTGAACCTTTCTTTTGATAGAGCAGTTTTGAAATGCTCTTTTTGTGGAATCTGCAAGTGGATATTTGGCTAGTTTTGAGGATTTCGTTGGAAGCGGGAATTCATACAAATTGCAGACTGCAGCGTTCTGAGAAACATCTTTGTGATGTTTGTATTCAGGACAGAGAGTTGAACATTCCCTATCATAGAGCAGGTTGGAATCACTCCTTTTGTAGTATCTGGAAGTGGACATTTGGAGCGCTTTCAGGCCTATGTTGAAA</t>
  </si>
  <si>
    <t>chr18:16087341-16087504</t>
  </si>
  <si>
    <t>AGCAGCGTTCTGAGAAACTGCTTTCTGATGTTTGCATTCAAGTCAAAAGTTGAACACTCCCTTTCATAGAGCAGTCTTGAAACACCCCTTTTGTAGTATCTGGAACTGGACATTTGGAGCGCTTTCAGGGCTAAGGTGAAAAAGGAAATATCTTCCCATAAAAA</t>
  </si>
  <si>
    <t>chr18:16087504-16087667</t>
  </si>
  <si>
    <t>ACTGGACAGAAGCATTCTCAGAAACTTGTTTATGCTGTATCTGCTCAACTAACAAAGTTGAACCTTTCTTTTGATAGAGCAGTTTTGAAATGCTCTTTTTGTGGAATCTGCAAGTGGATATTTGGCTAGTTTTGAGGATTTCGTTGGAAGCGGGAATTCATACA</t>
  </si>
  <si>
    <t>chr18:16087667-16087830</t>
  </si>
  <si>
    <t>AAATTGCAGACTGCAGCGTTCTGAGAAACATCTTTGTGATGTTTGTATTCAGGACACAGAGTTGAACATTCCCTATCATAGAGCAGGTTGGGATCACTCCTTTTGTAGTATCTGGAAGTGGACATTTGGAGCGCTTTCAGGCCTATGTTGAAAAAGGAAAAATC</t>
  </si>
  <si>
    <t>chr18:16091411-16091573</t>
  </si>
  <si>
    <t>AGCAGCGTTCTGAGAAACTGCTTTCTGATGTTTGCATTCAAGTCAAAAGTTGAACATTCCCTTTCATAGAGCAGTCTTGAAACACCCCTTTTGTAGTATCTGGAACTGGACTTTTGGAGCGCTTTCAGGGCTAAGGTGAAAAAGGAAATATCTTCCCATAAAA</t>
  </si>
  <si>
    <t>chr18:16091573-16091735</t>
  </si>
  <si>
    <t>AACTGGACAGAAGCATTCTCAGAAACTTGTTTATGCTGTATCTACTCAACTAACAAAGTTGAACCTTTCTTTTGATAGAGCAGTTTTGAAATGCTCTTTTTGTGGAATCTGCAAGTGGATATTTGGCTAGTTTTGAGGATTTCGTTGGAAGCGGGAATTCATA</t>
  </si>
  <si>
    <t>chr18:16091735-16091897</t>
  </si>
  <si>
    <t>ACAAATTGCAGACTGCAGCGTTCTGAGAAACATCTTTGTGATGTTTGTATTCAGGACAGAGAGTTGAACATTCCCTATCATAGAGCAGGTTGGAATCACTCCTTTTGTAGTATCTGGAAGTGGACATTTGGAGCGCTTTCAGGCCTATGTTGAAAAAGGAAAT</t>
  </si>
  <si>
    <t>chr18:16116209-16116364</t>
  </si>
  <si>
    <t>TGTTTATGCTGTATCTACTCAACTAACAAAGTTGAACCTTTCTTTTGATAGAGCAGTTTTGAAATGCTCTTTTTGTGGAATCTGCAAGTGGATATTTGGCTAGTTTTGAGGATTTCGTTGGAAGCGGGAATTCATACAAATTGCAGACTGCAGCGT</t>
  </si>
  <si>
    <t>chr18:16116364-16116519</t>
  </si>
  <si>
    <t>TTCTGAGAAACATCTTTGTGATGTTTGTATTCAGGACACAGAGTTGAACATTCCCTATCATAGAGCAGGTTTGAATCACTCCTTTTGTAGTATCTGGAAGTGGACATTTGGAGCGCTTTCAGGCCTATGTTGGAAAAGGAAATATCTTCCCATAAC</t>
  </si>
  <si>
    <t>chr18:16116519-16116674</t>
  </si>
  <si>
    <t>CAACTAGACAGAAGCATTCTCAGAAACTTGTTTGTGATGTGTGCCCTCTACTGACAGAGTTGAACCTTTCTTTTCATAGAGCAGTTTTGAAACACTCTTTTTGTAGAATCTGCAAGAGGATATTTGCATAGCTTTGAGGATTTCGTGGGAAACGGG</t>
  </si>
  <si>
    <t>chr18:16224461-16224751</t>
  </si>
  <si>
    <t>TGTATCTACTCAACTAACAAAGTTGAACCTTTCTTTTGATAGAGCAGTTTTGAAATGCTCTTTTTGTGGAATCTGCAAGTGGATATTTGGCTAGTTTTGAGGATTTCGTTGGAAGCGGGAATTCATACAAATTGCAGACTGCAGCGTTCTGAGAAACATCTTTGTGATGTTTGTATTCAGGACAGAGAGTTGAACATTCCCTATCATAGAGCAGGTTGGAATCACTCCTTTTGTAGTATCTGGAAGTGGACATTTGGAGCGCTTTCAGGCCTATGTTGAAAAAGGAAATAT</t>
  </si>
  <si>
    <t>chr18:16224789-16224952</t>
  </si>
  <si>
    <t>TTACTCGTGATGTGTGTCCTCAACTAAAGGAGTAGAACCTTTCTTTTCATAGAGAAGTTTTGAAACGCTCTTTTTGTGGAATCTGCAAGTGGATATTTGGCTAGTTTTGAGGATTTCGTTGGAAGCGGGAATTCATACAAATTGCAGACTGCAGCGTTCTGAGA</t>
  </si>
  <si>
    <t>chr18:16290622-16290778</t>
  </si>
  <si>
    <t>TGTTTATGCTGTATCTACTCAACTAACAAAGTTGAACCTTTCTTTTGATAGAGCAGTTTTGAAATGGTCTTTTTGTGGAATCTGCAAGTGGATATTTGGCTAGTTTTGAGGATTTCGTTGGAAGCGGGAATTCATACAAATTGCAGACTGCAGCGTT</t>
  </si>
  <si>
    <t>chr18:16290778-16290934</t>
  </si>
  <si>
    <t>TCTGAGAAACATCTTTGTGATGTTTGTATTCAGGACACAGAGTTGAACATTCCCTATCATAGAGCAGGTTTGAATCACTCCTTTTGTAGTATCTGGAAGTGGACATTTGGAGCGCTTTCAGGCCTATGTTGGAAAAGGAAATATTTTCCCATAACAA</t>
  </si>
  <si>
    <t>chr18:16290934-16291090</t>
  </si>
  <si>
    <t>ACTAGACAGAAGCATTCTCAGAAACTTGTTTGTGATGTGTGCCCTCTACTGACAGAGTTGAACCTTTCTTTTCATAGAGCAGTTTTGAAACACTCTTTTTGTAGAATCTGCAAGAGGATATTTGCATAGCTTTGAGGATTTCGTGGGAAACGGGATT</t>
  </si>
  <si>
    <t>chr18:16359142-16359289</t>
  </si>
  <si>
    <t>AGCGTTCTGAGAAACTGCTTTCTGATGTTTGCATTCAAGTCAAAAGTTGAACACTCCCTTTCATAGAGCAGTCTTGAAACACCCCTTTTGTAGTATCTGGAACTGGACTTTTGGAGCGCTTTCAGGGCTAAGGTGAAAAAGGAAATAT</t>
  </si>
  <si>
    <t>chr18:16359337-16359617</t>
  </si>
  <si>
    <t>TGTATCTACTCAACTAACAAAGTTGAACCTTTCTTTTGATAGAGCAGTTTTGAAATGCTCTTTTTGTGGAATCTGCAAGTGGATATTTGGCTAGTTTTGAGGATTTCGTTGGAAGCGGGAATTCATACAAATTGCAGACTGCAGCGTTCTGAGAAACATCTTTGTGATGTTTGTATTCAGGACAGAGAGTTGAACATTCCCTATCATAGAGCAGGTTGGAATCACTCCTTTTGTAGTATCTGGAAGTGGACATTTGGAGCGCTTTCAGGCCTATGTTGAAA</t>
  </si>
  <si>
    <t>chr18:16383908-16384058</t>
  </si>
  <si>
    <t>AGCAGCGTTCTGAGAAACTGCTTTCTGATGTTTGCATTCAAGTCAAAAGTTGAACACTCCCTTTCATAGAGCAGTCCTGAATCACTCCTTTTGTAGTATCTGGAACTGGACTTTTGGAGCGCTTTCAGGGCTAAGGTGAAAAAGGAAATAT</t>
  </si>
  <si>
    <t>chr18:16384096-16384395</t>
  </si>
  <si>
    <t>TTGTTTATGCTGTATCTACTCAACTAACATAGTTGAACCTTTCTTTTGATAGAGCAGTTTTGAAATGCTCTTTTTGTGGAATCTGCAAGTGGATATTTGGCTAGTTTTGAGGATTTCGTTGGAAGCGGGAATTCATACAAATTGCAGACTGCAGCGTTCTGAGAAACATCTTTGTGATGTTTGTATTCAGGACAGAGAGTTGAACACTCCCTATCATAGAGCAGGTTGGAATCACTCCTTTTGTAGTATCTGGAAGTGGACATTTGGAGCGCTTTCAGGCCTATGTTGAAAAAGGAAATA</t>
  </si>
  <si>
    <t>chr18:16489336-16489486</t>
  </si>
  <si>
    <t>AGCAGCGTTCTGAGAAACTGCTTTCTGATGTTTGCATTCAAGTCAAAAGTTGAACACTCCCTTTCATAGAGCAGTTCTGAAACACTCCTTTTGTAGTATCTGGAACTGGACTTTTGGAGCGCTTTCAGGGCTAAGGTGAAAAAGGAAATAT</t>
  </si>
  <si>
    <t>chr18:16489525-16489823</t>
  </si>
  <si>
    <t>TGTTTATGCTGTATCTACTCAACTAACAAAGTTGAACCTTTCTTTTGATAGAGCAGTTTTGAAATGCTCTTTTTGTGGAATCTGCAAGTGGATATTTGGCTAGTTTTGAGGATTTCGTTGGAAGCGGGAATTCATACAAATTGCAGACTGCAGCGTTCTGAGAAACATCTTTGTGATGTTTGTATTCAGGACAGAGAGTTGAACATTCCCTATCATAGAGCAGGTTGGAATCACTCCTTTTGTAGTATCTGGAAGTGGACATTTGGAGCGCTTTCAGGCCTATGTTGAAAAAGGAAATA</t>
  </si>
  <si>
    <t>chr18:16555658-16555811</t>
  </si>
  <si>
    <t>ACTGCAGCGTTCTGAGAAACATCGTTGTGATGTTTGTATTCAGGACACAGAGTTGAACATTCCCTATCATAGAGCAGGTTTGAATCACTCCTTTTGTAGTATCTGGAAGTGGACATTTGGAGCGCTTTCAGGCCTATGTTGGAAAAGGAAATAT</t>
  </si>
  <si>
    <t>chr18:16555850-16555997</t>
  </si>
  <si>
    <t>TACTCGTGATGTGTGTCCTCAACTAAAGGTGTAGAACCTTTCTTTTCATAGAGAAGTTTTGAAACGCTCTTTTTGTGGAATCTGCAAGTGGATATTTGGCTAGCTTTGGGGATTTTGCTGGAAGCGGGAATACATATAAAAAGCACAC</t>
  </si>
  <si>
    <t>chr18:16555998-16556147</t>
  </si>
  <si>
    <t>AGCAGCGTTCTGAGAAACTGCTTTCTGATGTTTGCATTCAAGTCAAAAGTTGAACACTCCCTTTCATAGAGCAGTCTTGAAACACCCCTTTTGTAGTATCTGGAACTGGACATTTGGAGCGCTTTCAGGGCTAAGGTGAAAAAGGAAATA</t>
  </si>
  <si>
    <t>chr18:16590262-16590411</t>
  </si>
  <si>
    <t>chr18:16590451-16590602</t>
  </si>
  <si>
    <t>chr18:16670191-16670341</t>
  </si>
  <si>
    <t>AGCAGCGTTCTGAGAAACTGCTTTCTGATGTTTGCATTCAAGTCAAAAGTTGAACACTCCCTTTCATAGAGCAGTCTTGAAACACCCCTTTTGTAGTATCTGGAACTGGACATTTGGAGCGCTTTCAGGGCTAAGGTGAAAAAGGAAATAT</t>
  </si>
  <si>
    <t>chr18:16670380-16670669</t>
  </si>
  <si>
    <t>TGTTTATGCTGTATCTACTCAACTAACAAAGTTGAACCTTTCTTTTGATAGAGCAGTTTTGAAATGCTCTTTTTGTGGAATCTGCAAGTGGATATTTGGCTAGTTTGGAGGATTTCGTTGGAAGCGGGAATTCATACAAATTGCAGACTGCAGCGTTCTGAGAAACATCTTTGTGATGTTTGTATTCAGGACAGAGAGTTGAACATTCCCTATCATAGAGCAGGTTGGAATCACTCCTTTTGTAGTATCTGGAAGTGGACATTTGGAGCGCTTTCAGGCCTATGTTGAAA</t>
  </si>
  <si>
    <t>chr18:16699712-16699863</t>
  </si>
  <si>
    <t>CTGCAGCGTTCTGAGAAACATCTTTGTGATGTTTGTATTCAGGACACAGAGTTGAACATTCCCTATCATAGAGCAGGTTGGAATCACTCCTTTTGTAGTATCTGGAAGTGGACATTTGGAGCGCTTTCAGGCCTATGTTGGAAAAGGAAATA</t>
  </si>
  <si>
    <t>chr18:16699903-16700200</t>
  </si>
  <si>
    <t>TATTTGAGATGTGTGTACTCAACTAAGAGAATTGAACCACCGTTTTGAAGGAGCAGTTTTGAAACACTCTTTTTCTGGAATCTGCAAGTGGATATTTGGCTAGCTTTGGGGATTTCGCTGGAAGCGGGAATACATATAAAAAGCACACAGCAGCGTTCTGAGAAACTGCTTTCTGATGTTTGCATTCAAGTCAAAAGTTGAACACTCCCTTTCATAGAGCAGTCCTGAAACACTCCTTTTGTAGTATCTGGAACTGGACTTTTGGAGCGCTTTCAGGGCTAAGGTGAAAAAGGAAATA</t>
  </si>
  <si>
    <t>chr18:16768742-16768893</t>
  </si>
  <si>
    <t>CTGCAGCGTTCTGAGAAACATCTTTGTGATGTTTGTATTCAGGACACAGAGTTGAACATTCCCTATCATAGAGCAGGTTGGAATCACTCCTTTTGTAGTATCTGGAAGTGGACATTTGGAGCGCTTTCAGGCCTACGTTGGAAAAGGAAATA</t>
  </si>
  <si>
    <t>chr18:16768933-16769085</t>
  </si>
  <si>
    <t>AGTTTCTGATGTGTGTCCTCAACTAACACAGTTGAACATTTCTTTAGACAGAACAGTTTTGAAACACTCTTTTTGTGGAATCTGCAAGTGGCTATTTGGCTAGATTTGAGGATTTCGTTGGAAACGGGATTACATATAAAAAGCAGACAGCAG</t>
  </si>
  <si>
    <t>chr18:16797410-16797708</t>
  </si>
  <si>
    <t>TGTTTATGCTGTATCTACTCTACTAACAAAGTTGAACCTTTCTTTTGATAGAGCAGTTTTGAAATGCTCTTTTTGTGGAATCTGCAAGTGGATATTTGGCTAGATTTGAGGATTTCGTTGGAAGCTGGAATTCATACAAATTGCAGACTGCAGCGTTCTGATAAACATCTTTGTGATGTTTGTATTCAGGACAGAGAGTTGAACATTCCCTATCATAGAGCAGGTTGGAATCACTCCTTTTGTAGTATCTGGAAGTGGACATTTGGAGCGCTTTCAGGCCTATGTTGAAAAAGGAAATA</t>
  </si>
  <si>
    <t>chr18:16924283-16924581</t>
  </si>
  <si>
    <t>TTACTCGTGATGTGTGTCCTCAACTAAAGGAGTAGAACCTTTCTTTCATAGAGAAGTTTTGAAACGCTCTTTTTGTGGAATCTGCAAGTGGATATTTGGCTAGTTTGGAGGATTTCGTTGGAAGCGGGAATTCATACAAATTGCAGACTGCAGCGTTCTGAGAAACATCTTTGTGATGTTTGTATTCAGGACACAGAGTTGAACATTCCCTATCATAGAGCAGGTTGGAATCACTCCTTTTGTAGTATCTGGAAGTGGACATTTGGAGCGCTTTCAGGCCTACGTTGGAAAAGGAAATA</t>
  </si>
  <si>
    <t>chr18:16924621-16924772</t>
  </si>
  <si>
    <t>AGTTTCTGATGTGTGTCCTCAACTAACACAGTTGAACATTTCTTTAGACAGAACAGTTTTGAAACACTCTTTTTGTGGAATCTGCAAGTGGCTATTTGGCTAGATTTGAGGATTTCGTTGGAAACGGGATTACATATAAAAAGCAGACAGCA</t>
  </si>
  <si>
    <t>chr18:17000948-17001100</t>
  </si>
  <si>
    <t>AGCAGCGTTCTGAGAAACTGCTTTCTGATGTTTGCATTCAAGTCAAAAGTTGAACACTCCCTTTCATAGAGCAGTTCTGAAACACTCCTTTTGTAGTATCTGGAACTGGACTTTTGGAGCGCTTTCAGGGCTAAGGTGAAAAAGGAAATATCT</t>
  </si>
  <si>
    <t>chr18:17001100-17001252</t>
  </si>
  <si>
    <t>TTCCCATAAAAACTGGACAGAAGCATTCTCAGAAACTTGTTTATGCTGTATCTACTCAACTAACAAAGTTGAACCTTTCTTTTGATAGAGCAGTTTTGAAATGCTCTTTTTGTGGAATCTGCAAGTGGATATTTGGCTAGTTTTGAGGATTTC</t>
  </si>
  <si>
    <t>chr18:17001252-17001404</t>
  </si>
  <si>
    <t>CGTTGGAAGCGGGAATTCATACAAATTGCAGACTGCAGCGTTCTGAGAAACATCTTTGTGATGTTTGTATTCAAGACACAGAGATGAACATTCCCTATCATAGAGCATGTTGGAATCACTCCATTTGTAGTATCTGGAAGTGGACATTTGGAG</t>
  </si>
  <si>
    <t>chr18:17226379-17226529</t>
  </si>
  <si>
    <t>AGCAGCGTTCTGAGAAACTGCTTTGTGATGTTTGCATTCAAGTCAAAAGTTGAACACTCCCTTTCATAGAGCAGTCCTGAAACACTCCTTTTGTAGTATCTGGAACTGGACTTTTGGAGCGCTTTCAGGGCTAAGGTGAAAAAGGAAATAT</t>
  </si>
  <si>
    <t>chr18:17226568-17226719</t>
  </si>
  <si>
    <t>TGTTTATGCTGTATCTACTCAACTAACAAAGTTGAACCTTTCTTTTGATAGAGCAGTTTTGAAATGCTCTTTTTGTGGAATCTGCAAGTGGATATTTGGCTAGTTTTGAGGATTTCGTTGGAAGCGGGAATTCATACAAATTGCAGACTGCA</t>
  </si>
  <si>
    <t>chr18:17265402-17265552</t>
  </si>
  <si>
    <t>AGCAGCATTCTCAGAAACTTCTTTGTGATGATTGCATTCAAGTCACAGAATTGAACATTCCCTTTCACAGAGCAGGTTTGAAACACTCTTTTTGTAGTGTGTGTAAGTGGACATTTGGAGCGCTTTCCGGCCTAAGGTGAAAAAGGAAATA</t>
  </si>
  <si>
    <t>chr18:17265592-17265890</t>
  </si>
  <si>
    <t>TACTCGTGATGTGTGTCCTCAACTAAAGGAGTAGAACCTTTCTTTTCATAGAGAAGTTTTGAAACGCTCTTTTTGTGGAATCTGCAAGTGGATATTTGGCTAGTTTTGAGGATTTCGTTGGAAGCGGGAATTCATACAAATTGCAGACTGCAGCGTTCTGAGAAACATCTTTGTGATGTTTGTATTCAGGACACAGAGTTGAACATTCCCTATCATAGAGCAGGTTTGAATCACTCCTTTTGTAGTATCTGGAAGTGGACATTTGGAGCGCTTTCAGGCCTATGTTGGAAAAGGAAATA</t>
  </si>
  <si>
    <t>chr18:17274111-17274368</t>
  </si>
  <si>
    <t>GTTTTGAAGGAGCAGTTTTGAAACACTCTTTTTCTGGAATCTGCAAGTGGATATTTGGCTAGCTTTGGGGATTTCGCTGGAAGCGGGAATACATATAAAAAGCACACAGCAGCGTTCTGAGAAACTGCTTTCTGATGTTTGCATTCAAGTCAAAAGTTGAACACTCCCTTTCATAGAGCAGTCCTGAAACACTCCTTTTGTAGTATCTGGAACTGGACTTTTGGAGCGCTTTCAGGGCTAAGGTGAAAAAGGAAATAT</t>
  </si>
  <si>
    <t>chr18:17274407-17274558</t>
  </si>
  <si>
    <t>chr18:17354779-17354929</t>
  </si>
  <si>
    <t>AGCAGCGTTCTGAGAAACTGCTTTCTGATGTTTGCATTCAAGTCAAAAGTTGAACACTCCCTTTCATAGAGCAGTCCTGAAACACTCCTTTTGTAGTATCTGGAACTGGACTTTTGGAGCGCTTTCAGGGCTAAGGTGAAAAAGGAAATAT</t>
  </si>
  <si>
    <t>chr18:17354968-17355119</t>
  </si>
  <si>
    <t>chr18:17385779-17385995</t>
  </si>
  <si>
    <t>CTGCAAGTGGATATTTGGCTAGCTTTGGGGATTTCGCTGGAAGCGGGAATACATATAAAAAGCACACAGCAGCGTTCTGAGAAACTGCTTTCTGATGTTTGCATTCAAGTCAAAAGTTGAACACTCCCTTTCATAGAGCAGTCTTGAAACACCCCTTTTGTAGTATCTGGAACTGGACTTTTGGAGCGCTTTCAGGGCTAAGGTGAAAAAGGAAATA</t>
  </si>
  <si>
    <t>chr18:17386035-17386324</t>
  </si>
  <si>
    <t>chr18:17437581-17437732</t>
  </si>
  <si>
    <t>AGCAGCATTCTCAGAAACTTCTTTGTGATGATTGCATTCAAGTCACAGAATTGAACATTCCCTTTCACAGAGCAGGTTTGAAACACTCTTTTTGTAGTGTGTGTAAGTGGACATTTGGAGCACTTTCCGGCCTAAGGTGAAAAAGGAAATAT</t>
  </si>
  <si>
    <t>chr18:17437770-17438068</t>
  </si>
  <si>
    <t>TTACTCGTGATGTGTGTCCTCAACTAAAGGAGTAGAACCTTTCTTTCATAGAGAAGTTTTGAAACGCTCTTTTTGTGGAATCTGCAAGTGGATATTTGGCTAGTTTGGAGGATTTCGTTGGAAGCGGGAATTCATACAAATTGCAGACTGCAGCGTTCTGAGAAACATCTTTGTGATGTTTGTATTCAGGACACAGAGTTGAACATTCCCTATCATAGAGCAGGTTGGAATCACTCCTTTTGTAGTATCTGGAAGTGGACATTTGGAGTGCTTTCAGGCCTATGTTGGAAAAGGAAATA</t>
  </si>
  <si>
    <t>chr18:17471851-17472001</t>
  </si>
  <si>
    <t>AGCAGCGTTCTGAGAAACTGCTTTCTGATGTTTGCATTCAAGTCAAAAGTTGAACACTCCCTTTCATAGAGCAGTCTTGAAACACCCCTTTTGTAGTATCTGGAACTGGAAATTTGGAGCGCTTTCAGGGCTAAGGTGAAAAAGGAAATAT</t>
  </si>
  <si>
    <t>chr18:17472040-17472329</t>
  </si>
  <si>
    <t>chr18:17483053-17483203</t>
  </si>
  <si>
    <t>chr18:17483241-17483507</t>
  </si>
  <si>
    <t>TTGTTTATGCTGTATCTACTCAACTAACTAAGTTGAACCTTTCTTTTGATAGAGCAGTTTTGAAATGCTCTTTTTGTGGAATCTGCAAGTGGATATTTGGCTAGTTTTGAGGATTTCGTTGGAAGCGGGAATTCATACAAATTGCAGACTGCAGCGTTCTGAGAAACATCTTTGTGATGTTTGTATTCAGGACACAGAGTTGAACATTCCCTATCATAGAGCAGGTTGGGATCACTCCTTTTGTAGTATCTGGAAGTGGACATTTGG</t>
  </si>
  <si>
    <t>chr18:17526058-17526266</t>
  </si>
  <si>
    <t>CTATTTGGCTAGATTTGAGGATTTCGTTGGAAACGGGATTACATATAAAAAGCAGACAGCAGCATTCTCAGAAACTTCTTTGTGATGATTGCATTCAAGTCACAGAATTGAACATTCCCTTTCACAGAGCAGGTTTGAAACACTCTTTTTGTAGTGTGTGTAAGTGGACATTTGGAGCACTTTCCGGCCTAAGGTGAAAAAGGAAATAT</t>
  </si>
  <si>
    <t>chr18:17526305-17526594</t>
  </si>
  <si>
    <t>TACTCGTGATGTGTGTCCTCAACTAAAGGAGTAGAACCTTCCTTTTCATAGAGAAGTTTTGAAACGCTCTTTTTGTGGAATCTGCAAGTGGATATTTGGCTAGTTTTGAGGATTTCGTTGGAAGCGGGAATTCATACAAATTGCAGACTGCAGCGTTCTGAGAAACATCTTTGTGATGTTTGTATTCAGGACACAGAGTTGAACATTCCCTATCATAGAGCAGGTTTGAATCACTCCTTTTGTAGTATCTGGAAGTGGACATTTGGAGCGCTTTCAGGCCTATGTTGGAA</t>
  </si>
  <si>
    <t>chr18:17530377-17530675</t>
  </si>
  <si>
    <t>chr18:17530715-17530866</t>
  </si>
  <si>
    <t>chr18:17545817-17546103</t>
  </si>
  <si>
    <t>TGTGTCCTCAACTAAAGGAGTAGAACCTTTCTTTCATAGAGAAGTTTTGAAACGCTCTTTTTGTGGAATCTGCAAGTGGATATTTGGCTAGTTTGGAGGATTTCGTTGGAAGCGGGAATTCATACAAATTGCAGACTGCAGCGTTCTGAGAAACATCTTTGTGATGTTTGTATTCAGGACACAGAGTTGAACATTCCCTATCATAGAGCAGGTTGGAATCACTCCTTTTGTAGTATCTGGAAGTGGACATTTGGAGCGCTTTCAGGCCTACGTTGGAAAAGGAAATA</t>
  </si>
  <si>
    <t>chr18:17546143-17546294</t>
  </si>
  <si>
    <t>chr18:17581422-17581572</t>
  </si>
  <si>
    <t>chr18:17581611-17581905</t>
  </si>
  <si>
    <t>TGTTTATGCTGTATCTGCTCAACTAACAAAGTTGAACCTTTCTTTTGATAGAGCAGTTTTGAAATGCTCTTTTTGTGGAATCTGCAAGTGGATATTTGGCTAGTTTTGAGGATTTCGTTGGAAGCGGGAATTCATACAAATTGCAGACTGCAGCGTTCTGAGAAACATCTTTGTGATGTTTGTATTCAGGACACAGAGTTGAACATTCCCTATCATAGAGCAGGTTGGGATCACTCCTTTTGTAGTATCTGGAAGTGGACATTTGGAGCGCTTTCAGGCCTATGTTGAAAAAGGA</t>
  </si>
  <si>
    <t>chr18:17645540-17645710</t>
  </si>
  <si>
    <t>AGCAGCGTTCTGAGAAACTGCTTTCTGATGTTTGCATTCAAGTCAAAAGTTGAACACTCCCTTTCATAGAGCAGTCTTGAAACACCCCTTTTGTAGTATCTGGAACTGGACATTTGGAGCGCTTTCAGGGCTAAGGTGAAAAAGGAAATATCTTCCCATAAAAACTGGACA</t>
  </si>
  <si>
    <t>chr18:17645710-17645880</t>
  </si>
  <si>
    <t>AGAAGCATTCTCAGAAACTTGTTTATGCTGTATCTACTCAACTAACAAAGTTGAACCTTTCTTTTGATAGAGCAGTTTTGAAATGCTCTTTTTGTGGAATCTGCAAGTGGATATTTGGCTAGTTTTGAGGATTTCGTTGGAAGCGGGAATTCATACAAATTGCAGACTGCA</t>
  </si>
  <si>
    <t>chr18:17652997-17653147</t>
  </si>
  <si>
    <t>chr18:17653186-17653337</t>
  </si>
  <si>
    <t>chr18:17653672-17653822</t>
  </si>
  <si>
    <t>AGCAGCGTTCTGAGAAACTGCTTTCTGATGTTTGCATTCAAGTCAAAAGTTGAACACTCCCTTTCATAGAGCAGTCCTGAAACACTCCTTTTGTAGTATCTGGAACTGGACATTTGGAGCGCTTTCAGGGCTAAGGTGAAAAAGGAAATAT</t>
  </si>
  <si>
    <t>chr18:17653861-17654156</t>
  </si>
  <si>
    <t>TGTTTATGCTGTATCTACTCAACTAACAAAGTTGAACCTTTCTTTTGATAGAGCAGTTTTGAAATGCTCTTTTTGTGGAATCTGCAAGTGGATATTTGGCTAGTTTTGAGGATTTCGTTGGAAGCGGGAATTCATACAAATTGCAGACTGCAGCGTTCTGAGAAACATCTTTGTGATGTTTGTATTCAGGACAGAGAGTTGAACATTCCCTATCATAGAGCAGGTTGGAATCACTCCTTTTGTAGTATCTGGAAGTGGACATTTGGAGCGCTTTCAGGCCTATGTTGGAAAGGGAA</t>
  </si>
  <si>
    <t>chr18:17807039-17807189</t>
  </si>
  <si>
    <t>chr18:17807228-17807514</t>
  </si>
  <si>
    <t>TGTTTATGCTGTATCTGCTCAACTAACAAAGTTGAACCTTTCTTTTGATAGAGCAGTTTTGAAATGCTCTTTTTGTGGAATCTGCAAGTGGATATTTGGCTAGTTTTGAGGATTTCGTTGGAAGCGGGAATTCATACAAATTGCAGACTGCAGCGTTCTGAGAAACATCTTTGTGATGTTTGTACTCAGGACACAGAGTTGAACATTCCCTATCATAGAGCAGGTTGGGATCACTCCTTTTGTAGTATCTGGAAGTGGACATTTGGAGCGCTTTCAGGCCTATGTTG</t>
  </si>
  <si>
    <t>chr18:17817565-17817714</t>
  </si>
  <si>
    <t>AGCAGCGTTCTGAGAAACTGCTTTCTGATGTTTGCATTCAAGTCAAAAGTTGAACACTCCCTTTCATAGAGCAGTCCTGAAACACTCCTTTTGTAGTATCTGGAACTGGACTTTTGGAGCGCTTTCAGGGCTAAGGTGGAAAAGGAAATA</t>
  </si>
  <si>
    <t>chr18:17817753-17818052</t>
  </si>
  <si>
    <t>TTGTTTATGCTGTATCTACTCAACTAACTAAGTTGAACCTTTCTTTTGATAGAGCAGTTTTGAAATGGTCTTTTTGTGGAATCTGCAAGTGGATATTTGGCTAGTTTTGAGGATTTCGTTGGAAGCGGGAATTCATACAAATTGCAGACTGCAGCGTTCTGAGAAACATCTTTGTGATGTTTGTATTCAGGACACAGAGTTGAACATTCCCTATCATAGAGCAGGTTTGAATCACTCCTTTTGTAGTATCTGGAAGTGGACATTTGGAGCGCTTTCAGGCCTATGTTGGAAAAGGAAATA</t>
  </si>
  <si>
    <t>chr18:17860495-17860645</t>
  </si>
  <si>
    <t>chr18:17860685-17860974</t>
  </si>
  <si>
    <t>chr18:17901015-17901164</t>
  </si>
  <si>
    <t>chr18:17901204-17901355</t>
  </si>
  <si>
    <t>chr18:17905085-17905234</t>
  </si>
  <si>
    <t>AGCAGCGTTCTGAGAAACTGCTTTCTGATGTTTGCATTCAAGTCAAAATTTGAACACTCCCTTTCATAGAGCAGTCCTGAAACACTCCTTTTGTAGTATCTGGAACTGGACATTTGGAGCGCTTTCAGGGCTAAGGTGAAAAAGGAAATA</t>
  </si>
  <si>
    <t>chr18:17905274-17905572</t>
  </si>
  <si>
    <t>TGTTTATGCTGTATCTACTCAACTAACAAAGTTGAACCTTTCTTTTGATAGAGCAGTTTTGAAATGGTCTTTTTGTGGAATCTGCAAGTGGATATTTGGCTAGTTTTGAGGATTTCGTTGGAAGCGGGAATTCATACAAATTGCAGACTGCAGCGTTCTGAGAAACATCTTTGTGATGTTTGTATTCAGGACACAGAGTTGAACATTCCCTATCATAGAGCAGGTTGGAATCACTCCTTTTGTAGTATCTGGAAGTGGACATTTGGAGCGCTTTCAGGCCTATTTTGGAAAGGGAAATA</t>
  </si>
  <si>
    <t>chr18:17967329-17967479</t>
  </si>
  <si>
    <t>AGCAGCGTTCTGAGAAACTGCTTTCTGATGTTTGCATTCAAGACAAAAGTTGAACACTCCCTTTCATAGAGCAGTCTTGAAACACCCCTTTTGTAGTATCTGGAACTGGACATTTGGAGCGCTTTCAGGGCTAAGGTGAAAAAGGAAATAT</t>
  </si>
  <si>
    <t>chr18:17967517-17967816</t>
  </si>
  <si>
    <t>TTGTTTATGCTGTATCTACTCAACTAACAAAGTTGAACCTTTCTTTTGATAGAGCAGTTTTGAAATGCTCTTTTTGTGGAATCTGCAAGTGGATATTTGGCTAGGTTTGAGGATTTCGTTGGAAGCGGGAATTCATACAAATTGCAGACTGCAGCGTTCTGAGAAACATCTTTGTGATGTTTGTATTCAGGACACAGAGATGAACATTCCCTATCATAGAGCAGGTTGGAATCACTCCTTTTGTAGTATCTGGAAGTGGACATTTGGAGCGCTTTCAGGCCTATGTTGAAAAAGTAAATA</t>
  </si>
  <si>
    <t>chr18:17985464-17985613</t>
  </si>
  <si>
    <t>AGCAGCGTTCTGAGAAACTGCTTTCTGATGTTTGCATTCAAGTCAAAAGTTGAACACTCCCTTTCATAGAGCAGTCTTGAAACACCCCTTTTGTAGTATCGGGAACTGGACATTTGGAGCGCTTTCAGGGCTAAGGTGAAAAAGGAAATA</t>
  </si>
  <si>
    <t>chr18:17985653-17985942</t>
  </si>
  <si>
    <t>TGTTTATGCTGTATCTACTCAACTAACAAAGTTGAACCTTTCTTTTGATAGAGCAGTTTTGAAATGGTCTTTTTGTGGAATCTGCAAGTGGATATTTGGCTAGTTTTGAGGATTTCGTTGGAAGCGGGAATTCATACAAATTGCAGACTGCAGCGTTCTGAGAAACATCTTTGTGATGTTTGTATTCAGGACACAGAGTTGAACATTCCCTATCATAGAGCAGGTTGGAATCACTCCTTTTGTAGTATCTGGAAGTGGACATTTGGAGCGCTTTCAGGCCTATTTTGGAA</t>
  </si>
  <si>
    <t>chr18:17993140-17993425</t>
  </si>
  <si>
    <t>TGTCCTCAACTAAAGGAGTAGAACCTTTCTTTTCATAGAGAAGTTTTGAAACGCTCTTTTTGTGGAATCTGCAAGTGGATATTTGGCTAGTTTTGAGGATTTCGTTGGAAGCGGGAATTCATACAAATTGCAGACTGCAGCGTTCTGAGAAACATCTTTGTGATGTTTGTATTCAGGACACAGAGTTGAACATTCCCTATCATAGAGCAGGTTTGAATCACTCCTTTTGTAGTATCTGGAAGTGGACATTTGGAGCGCTTTCAGGCCTATGTTGGAAAAGGAAATA</t>
  </si>
  <si>
    <t>chr18:17993466-17993604</t>
  </si>
  <si>
    <t>ATTTGAGATGTGTGTACTCAACTAAGAGAATTGAACCACCGTTTTGAAGGAGCAGTTTTGAAACTCTCTTTTTCTGGAATCTGCAAGTGGATATTTGGCTAGCTTTGGGGATTTCGCTGGAAGCGGGAATACATATAAA</t>
  </si>
  <si>
    <t>chr18:18026018-18026314</t>
  </si>
  <si>
    <t>ATTTGAGATGTATGTACTCAACTAAGAGAATTGAACCACCGTTTTGAAGGAGCAGTTTTGAAACACTCTTTTTCTGGAATCTGCAAGTGGATATTTGGCTAGCTTTGGGGATTTCGCTGGAAGCGGGAATACATATAAAAAGCACACAGCAGCGTTCTGAGAAACTGCTTTGTGATGTTTGCATTCAAGTCAAAAGTTGAACACTCCCTTTCATAGAGCAGTCCTGAAACACTCCTTTTGTAGTATCTGGAACTGGACTTTTGGAGCGCTTTCAGGGCTAAGGTGAAAAAGGAAATA</t>
  </si>
  <si>
    <t>chr18:18026354-18026643</t>
  </si>
  <si>
    <t>chr18:18118609-18118772</t>
  </si>
  <si>
    <t>TTACTCGTGATGTGTGTCCTCAACTAAAGGAGTAGAACCTTTCTTTCATAGAGAAGTTTTGAAACGCTCTTTTTGTGGAATCTGCAAGTGGATATTTGGCTAGTTTGGAGGATTTCGTTGGAAGCGGGAATTCATACAAATTGCAGACTGCAGCGTTCTGAGAA</t>
  </si>
  <si>
    <t>chr18:18118772-18118935</t>
  </si>
  <si>
    <t>AACATCTTTGTGATGTTTGTATTCAGGACACAGAGTTGAACATTCCCTATCATAGAGCAGGTTGGAATCACTCCTTTTGTAGTATCTGGAAGTGGACATTTGGAGCGCTTTCAGGCCTACGTTGGAAAAGGAAATATCTTCCCATAACAACTAGACAGAAGCAT</t>
  </si>
  <si>
    <t>chr18:18118935-18119098</t>
  </si>
  <si>
    <t>TTCTCAGAAACTAGTTTCTGATGTGTGTCCTCAACTAACACAGTTGAACATTTCTTTAGACAGAACAGTTTTGAAACTCTCTTTTTGTGGAATCTGCAAGTGGCTATTTGGCTAGATTTGAGGATTTCGTTGGAAACGGGATTACATATAAAAAGCAGACAGCA</t>
  </si>
  <si>
    <t>chr18:18126561-18126710</t>
  </si>
  <si>
    <t>AGCAGCGTTCTGAGAAACTGCTTTCTGATGTTTGCATTCAAGTCAAAAGTTGAACACTCCCTTTCATAGAGCAGTCTTGAAACACCCCTTTTGTAGTATCTGGAACTGGAAATTTGGAGCGCTTTCAGGGCTAAGGTGAAAAAGGAAATA</t>
  </si>
  <si>
    <t>chr18:18126750-18126901</t>
  </si>
  <si>
    <t>chr18:18149565-18149776</t>
  </si>
  <si>
    <t>ENST00000578051.1</t>
  </si>
  <si>
    <t>ENSG00000067900</t>
  </si>
  <si>
    <t>ROCK1</t>
  </si>
  <si>
    <t>chr18:18149816-18149967</t>
  </si>
  <si>
    <t>chr18:18181176-18181326</t>
  </si>
  <si>
    <t>chr18:18181365-18181516</t>
  </si>
  <si>
    <t>TGTTTATGCTGTATCTACTCAACTAACAAAGTTGAACCTTTCTTTTGATAGAGCAGTTTTGAAATGGTCTTTTTGTGGAATCTGCAAGTGGATATTTGGCTAGGTTTGAGGATTTCGTTGGAAGCGGGAATTCATACAAATTGCAGACTGCA</t>
  </si>
  <si>
    <t>chr18:18318417-18318716</t>
  </si>
  <si>
    <t>TACTCGTGATGTGTGTCCTCAACTAAAGGAGTAGAACCTTTCTATTCATAGAGAAGTTTTGAAACGCTCTTTTTGTGAAATCTCCAAGTGGATATTTGGCTAGTTTTGAGGATTTCGTTGGAAGCGGGAATTCATACAAATTGCAGACTGCAGCGTTCTGAGAAACATCTTTGTGATGTTTGTATTCAAGACACAGAGATGAACATTCCCTATCATAGAGCATGTTGGAATCACTCCTTTTGTAGTATCTGGAAGTGGACATTTGGAGCTTTTTCAGGCCTATGTTGAAAAAGGAAATAT</t>
  </si>
  <si>
    <t>chr18:18318754-18319053</t>
  </si>
  <si>
    <t>TTTTTTATGCTGTATCTACTCAACTAACAAAGTTGAACCTTTCTTTTGATAGAGCAGTTTTGAAATGCTCTTTTTGTGGAATCTGCAAGTGGATATTTGGCTAGTTTTGAGGATTTCGTTGGAAGCGGGAATTCATACAAATTGCAGACTGCAGCGTTCTGAGAAACATCTTTGTGATGTTTGTATTCAGGACAGAGAGTTGAACATTCCCTATCATAGAGCAGGTTGGAATCACTCCTTTTGTAGTATCTGGAAGTGGACATTTGGAGCGCTTTCTGGCCTATGTTGAAAAAGGAAATA</t>
  </si>
  <si>
    <t>chr18:18321106-18321255</t>
  </si>
  <si>
    <t>AGCAGCGTTCTGAGAAACTACTTTCTGATGTTTGCATTCAAGTCAAAAGTTGAACACTCCCTTTCATAGAGCAGTCTTGAAACACCCCTTTTGTAGTATCTGGAACTGGAAATTTGGAGCGCTTTCAGGGCTAAGGTGAAAAAGGAAATA</t>
  </si>
  <si>
    <t>chr18:18321295-18321593</t>
  </si>
  <si>
    <t>TGTTTATGCTGTATCTACTCAACTAACAAAGTTGAACCTTTCTTTTGATAGAGCAGTTTTGAAATGCTCTTTTTGTGGAATCTGCAAGTGGATATTTGGCTAGTTTTGAGGATTTCGTTGGAAGCGGGAATTCATACAAATTGCAGACTGCAGCGTTCTGAGAAACATCTTTGTGATGTTTGTATTCAGGACAGAGTGTTGAACATTCCCTATCATAGAGCAGGTTGGAATCACTCCTTTTGTAGTATCTGGAAGTGGACATTTGGAGCGCTTTCAGGCCTATGTTGAAAAAGGAAATA</t>
  </si>
  <si>
    <t>chr18:18334683-18334832</t>
  </si>
  <si>
    <t>AGCAGCGTTCTGAGAAACGGCTTTCTGATGTTTGCATTCAAGTCAAAAGTTGAACACTCCCTTTCATAGAGCAGTCCTGAAACACTCCTTTTGTAGTATCTGGAACTGGACTTTTGGAGCGCTTTCAGGGCTAAGGTGAAAAAGGAAATA</t>
  </si>
  <si>
    <t>chr18:18334872-18335158</t>
  </si>
  <si>
    <t>TGTTTATGCTGTATCTACTCAACTAACAAAGTTGAACCTTTCTTTTGATAGAGCAGTTTTGAAATGCTCTTTTTGTGGAATCTGCAAGTGGATATTTGGCTAGTTTTGAGGATTTCGTTGGAAGCGGGAATTCATACAAATTGCAGACTGCAGCGTTCTGAGAAACGTCTTTGTGATGTTTGTATTCAGGACACAGAGTTGAACATTCCCTATCATAGAGCAGGTTGGAATCACTCCTTTTGTAGTATCTGGAAGTGGACATTTGGAGCGCTTTCAGGCCTATGTTG</t>
  </si>
  <si>
    <t>chr18:18371498-18371647</t>
  </si>
  <si>
    <t>AGCAGCGTTCTGAGAAACTGCTTTCTGATGTTTGCATTCAAGTCAAAAGTTGAACACTCCCTTTCATAGAGCAGTCTTGAAACACCCCTTTTGTAGTATCTGGAACTGGACTTTTGGAGCGCTTTCAGGGCTAAGGTGAAAAAGGAAATA</t>
  </si>
  <si>
    <t>chr18:18371687-18371985</t>
  </si>
  <si>
    <t>chr18:18377108-18377406</t>
  </si>
  <si>
    <t>TGTTTATGCTGTATCTACTCAACTAACAAAGTTGAACCTTTCTTTTGATAGAGCAGTTTTGAAATGCTCTTTTTGTGGAATCTGCAAGTGGATATTTGGCTAGTTTTGAGGATTTCGCTGGAAGCGGGAATTCATACAAATTGCAGACTGCAGCGTTCTGAGAAACATCTTTGTGATGTTTGTATTCAGGACAGAGAGTTGAACATTCCCTATCATAGAGCAGGTTGGAATCACTCCTTTTGTAGTATCTGGAAGTGGACATTTGGAGCGCTTTCTGGCCTATGTTGAAAAAGGAAATA</t>
  </si>
  <si>
    <t>chr18:18377591-18377743</t>
  </si>
  <si>
    <t>GACTGCAGCGTTCTGAGAAACATCTTTGTGATGTTTGTATTCAGGACACAGAGTTGAACATTCCCTATCATAGAGCAGGTTGGAATCACTCCTTTTGTAGTATCTGGAAGTGGACATTTGGAGCGCTTTCAGGCCTATGTTGGAAAAGGAAAT</t>
  </si>
  <si>
    <t>chr18:18379966-18380116</t>
  </si>
  <si>
    <t>chr18:18380155-18380306</t>
  </si>
  <si>
    <t>TGTTTATGCTGTATCTGCTCAACTAACAAAGTTGAACCTTTCTTTTGATAGAGCAGTTTTGAAATGCTCTTTTTGTGGAATCTGCAAGTGGATATTTGGCTAGTTTTGAGGATTTCGTTGGAAGCGGGAATTCATACAAATTGCAGACTGCA</t>
  </si>
  <si>
    <t>chr18:18400489-18400639</t>
  </si>
  <si>
    <t>AGCAGCATTCTCAGAAACTTCTTTGTGATGATTGCATTCAAGTCACAGAATTGAACATTCCCTTTCACAGAGCAGGTTTGAAACACTCTTTTTGTAGTGTGTGTAAGTGGACATTTGGAGCGCTTTCCGGCCTAAGGTGAACAAGGAAATA</t>
  </si>
  <si>
    <t>chr18:18400679-18400830</t>
  </si>
  <si>
    <t>TACTCGTGATGTGTGTCCTCAACTAAAGGAGTAGAACCTTTCTTTTCATAGAGAAGTTTTGAAACGCTCTTTTTGTGGAATCTGCAAGTGGATATTTGGCTAGTTTGGAGGATTTCGTTGGAAGCGGGAATTCATACAAGATGCAGACTGCA</t>
  </si>
  <si>
    <t>chr18:18418983-18419281</t>
  </si>
  <si>
    <t>ACTCGTGATGTGTGTCCTCAACTAAAGGAGTAGAACCTTTCTTTTCATAGAGAAGTTTTGAAACGCTCTTTTTGTGGAATCTGCAAGTGGATATTTGGCTAGTTTGGAGGATTTCGTTGGAAGCGGGAACTCATACAAATTGCAGACTGCAGCGTTCTGAGAAACATCTTTGTGATGTTTGTATTCAGGACACAGAGTTGAACATTCCCTATCATAGAGCAGGTTGGAATCACTCCTTTTGTAGTATCTGGAAGTGGACATTTGGAGCGCTTTCAGGCCTATGTTGGAAAAGGAAATAT</t>
  </si>
  <si>
    <t>chr18:18419320-18419618</t>
  </si>
  <si>
    <t>TATTTGAGATGTGTGTACTCAACTAAGAGAATTGAACCACCGTTTTGAAGGAGCAGTTTTGAAACACTCTTTTTCTGGAATCTGCAAGTGGATATTTGGCTAGTTTGGAGGATTTCGTTGGAAGCGGGAATTCATACAAATTGCAGACTGCAGCTTTCTGAGAAACATCTTTGTGATGTTTGTATTCAGGACACAGAATTGAACATTCCCTATCATAGAGCAGGTTTGAATCACTCCTTTTGTAGTATCTGGAAGTGGACATTTGGAGCGCTTTCAAGCCTATGTTGGAAAAGGAAATA</t>
  </si>
  <si>
    <t>chr18:18424547-18424706</t>
  </si>
  <si>
    <t>AGCAGCGTTCTGAGAAACTGCTTTCTGATGTTTGCATTCAAGTCAAAAGTTGAACACTCCCTTTCATAGAGCAGTCTTGAAACACCCCTTTTGTAGTATCTGGAACTGGACATTTGGAGCGCTTTCAGGGCTAAGGTGAAAAAGGAAATATCTTCCCATA</t>
  </si>
  <si>
    <t>chr18:18424706-18424865</t>
  </si>
  <si>
    <t>AAAAACTGGACAGAAGCATTCTCAGAAACTTGTTTATGCTGTATCTGCTCAACTAACAAAGTTGAACCTTTCTTTTGATAGAGCAGTTTTGAAATGCTCTTTTTGTGGAATCTGCAAGTGGATATTTGGCTAGTTTTGAGGATTTCGTTGGAAGCGGGAA</t>
  </si>
  <si>
    <t>chr18:18424865-18425024</t>
  </si>
  <si>
    <t>ATTCATACAAATTGCAGACTGCAGCGTTCTGAGAAACATCTTTGTGATGTTTGTATTCAGGACACAGAGTTGAACATTCCCTATCATAGAGCAGGTTGGAATCACTCCTTTTGTAGTATCTGGAAGTGGACATTTGGAGCGCTTTCAGGCCTATGTTGAA</t>
  </si>
  <si>
    <t>chr18:18438113-18438262</t>
  </si>
  <si>
    <t>chr18:18438302-18438453</t>
  </si>
  <si>
    <t>TGTTTATGCTGTATCTACTCAACTAACAATGTTGAACCTTTCTTTTGATAGAGCAGTTTTGAAATGCTCTTTTTGTGGAATCTGCAAGTGGATATTTGGCTAGTTTTGAGGATTTCGTTGGAAGCGGGAATTCATACAAATTGCAGACTGCA</t>
  </si>
  <si>
    <t>chr18:18467456-18467606</t>
  </si>
  <si>
    <t>AGCAGCGTTCTGAGAAACTTCTTTCTGATGTTTGCATTCAAGTCAAAAGTTGAACACTCCCTTTCATAGAGCAGTCCTGAAACACTCCTTTTGTAGTATCTGGAACTGGACTTTTGGAGCGCTTTCAGGGCTAAGGTGAAAAAGGAAATAT</t>
  </si>
  <si>
    <t>chr18:18467645-18467934</t>
  </si>
  <si>
    <t>chr18:18555889-18556039</t>
  </si>
  <si>
    <t>chr18:18556078-18556229</t>
  </si>
  <si>
    <t>chr18:18622536-18622685</t>
  </si>
  <si>
    <t>chr18:18622725-18623023</t>
  </si>
  <si>
    <t>TGTTTATGCTGTATCTGCTCAACTAACAAAGTTGAACCTTTCTTTTGATAGAGCAGTTTTGAAATGCTCTTTTTGTGGAATCTGCAAGTGGATATTTGGCTAGTTTTGAGGATTTCGTTGGAAGCGGGAATTCATACAAATTGCAGACTGCAGCGTTCTGAGAAACATCTTTGTGATGTTTGTATTCAGGACACAGAGTTGAACATTCCCTATCATAGAGCAGGTTGGGATCACTCCTTTTGTAGTATCTGGAAGTGGACATTTGGAGCGCTTTCAGGCCTATGTTGAAAAAGGAAAAA</t>
  </si>
  <si>
    <t>chr18:18707706-18708004</t>
  </si>
  <si>
    <t>chr18:18781479-18781628</t>
  </si>
  <si>
    <t>chr18:18781668-18781966</t>
  </si>
  <si>
    <t>TGTTTATGCTGTATCTACTCAACTAACAAAGTTGAACCTTTCTTTTGATAGAGCAGTTTTGAAATGCTCTTTTTGTGGAATCTGCAAGTGGATATTTGGCTAGTTTTGAGGATTTCGTTGGAAGCGGGAATTCATACAAATTGCAGACTGCAGCGTTCTGAGAAACTTCTTTGTGATGTTTGTATTCAGGACACAGAGTTGAACATTCCCTATCATAGAGCAGGTTTGAATCACTCCTTTTGTAGTATCTGGAAGTGGACATTTGGAGCGCTTTCAGGCCTATGTTGGAAAAGGAAATA</t>
  </si>
  <si>
    <t>chr18:18843224-18843374</t>
  </si>
  <si>
    <t>AGCAGCGTTCTGAGAAACAGCTTTCTGATGTTTGCATTCAAGTCAAAAGTTGAACACTCCCTTTCATAGAGCAGTCTTGAAACACCCCTTTTGTAGTATCTGGAACTGGACTTTTGGAGCGATTTCAGGGCTAAGGTGAAAAAGGAAATAT</t>
  </si>
  <si>
    <t>chr18:18843413-18843622</t>
  </si>
  <si>
    <t>TGGTTATGCTGTATCTACTCAACTAACAAAGTTGAACCTTTCTTTTGATAGAGCAGTTTTGAAATGGTCTTTTTGTGGAATCTGCAAGTGGATATTTGGCTAGTTTTGAGGATTTCGTTGGAAGCGGGAATTCATACAAATTGCAGACTGCAGCGTTCTGAGAAACGTCTTTGTGATGTTTGTATTCAGGACACAGAGTTGAACATTCCC</t>
  </si>
  <si>
    <t>chr18:18886499-18886655</t>
  </si>
  <si>
    <t>TACTCGTGATGTGTGTCCTCAACTAAAGGAGTAGAAACTTTCTTTTCATAGAGAAGTTTTGAAACGCTCTTTTTGTGGAATCTGCAAGTGGATATTTGGCTAGTTTTGAGGATTTCATTGGAAGCGGGAATTCATACAAATTGCAGACTGCAGCGTT</t>
  </si>
  <si>
    <t>chr18:18886655-18886811</t>
  </si>
  <si>
    <t>TCTGAGAAACATCTTTGTGATGTTTGTATTCAGGACACAGAGTTGAACATTCCCTATAATAGAGCAGGTTTGAATCACTCCTTTTGTAGTATCTGGAAGTGGACATTTGGAGCGCTTTCAGGCCTATGTTGGAAAAGGAAATACCTTCCCGTAACAA</t>
  </si>
  <si>
    <t>chr18:18886811-18886967</t>
  </si>
  <si>
    <t>ACTAGACAGAAGCATTCTCAGAAACTTGTTTATGCTGTATCTACTCAACTAACAAAGTTGAACCTTTCTTTTGATAGAGCAGTTTTGAAATGCTCTTTTTGTGGAATCTGCAAGTGGATATTTGGCTAGTTTTGAGGATTTCGTTGGAAGCGGGAAT</t>
  </si>
  <si>
    <t>chr18:18886967-18887123</t>
  </si>
  <si>
    <t>TTCATACAAATTGCAGACTGCAGCGTTCTGAGAAACATCTTTGTGATGTTTGCATTCAGGACAGAGAGTTGAACATTCCCTATCATAGAGCAGGTTGGAATCACTCCTTTTGTAGTATCTGGAAGTGGACATTTGGAGCGCTTTCTGGCCTATGTTG</t>
  </si>
  <si>
    <t>chr18:18915137-18915286</t>
  </si>
  <si>
    <t>chr18:18915327-18915480</t>
  </si>
  <si>
    <t>TGTTTATGCTGTATCTACTCAACTAACAAAGTTGAACCTTTCTTTTGATAGAGCAGTTTTGAAATGCTCTTTTTGTGGAATCTGCAAGTGGATATTTGGCTAGTTTTGAGGATTTCGTTGGAAGCGGGAATTCATACAAATTGCAGACTGCAGC</t>
  </si>
  <si>
    <t>chr18:18981748-18981898</t>
  </si>
  <si>
    <t>chr18:18981937-18982235</t>
  </si>
  <si>
    <t>TGTTTATGCTGTATCTACTCAACTAACAAAGTTGAACCTTTCTTTTGATAGAGCAGTTTTGAAATGGTCTTTTTGTGGAATCTGCAAGTGGATATTTGGCTAGTTTTGAGGATTTCGTTGGAAGCGGGAATTCATACAAATTGCAGACTGCAGCGTTCTGAGAAACATCTTTGTGGTGTTTGTATTCAGGACAGAGAGTTGAACATTCCCTATCATAGAGCAGGTTGGAATCACTCCTTTTGTAGTATCTGGAAGTGGACATTTGGAGCGCTTTCAGGCCTATGTTGAAAAAGGAAATA</t>
  </si>
  <si>
    <t>chr18:19056931-19057216</t>
  </si>
  <si>
    <t>chr18:19057256-19057554</t>
  </si>
  <si>
    <t>TATTTGAGATGTGTGTACTCAACTAAGAGAATTGAACCACTGTTTTGAAGGAGCAGTTTTGAAACACTCTTTTTCTGGAATCTGCAAGTGGATATTTGGCTAGCTTTGGGGATTTCGCTGGAAGCGGGAATACATATAAAAAGCACACAGCAGCGTTCTGAGAAACTGCTTTCTGATGTTTGCATTCAAGTCAAAAGTTGAACACTCCCTTTCATAGTGCAGTCCTGAAACACTCCTTTTGTAGTATCTGGAACTGGACTTTTGGAGCGCTTTCAGGGCTAAGGTGAAAAAGGAAATAT</t>
  </si>
  <si>
    <t>chr18:19071678-19071967</t>
  </si>
  <si>
    <t>TGTTTATGCTGTATCTACTCTACTAAAAAAGTTGAACCTTTCTTTTGATAGAGCAGTTTTGAAATGCTCTTTTTGTGGAATCTGCAAGTGGATATTTGGCTAGATTTGAGGATTTCGTTGGAAGCTGGAATACATACAAATTGCAGACTGCAGCGTTCTGAGAAACATCTTTGTGATGTTTGTATTCAGGACACAGAGTTGAACATTCCCTATCATAGAGCAGGTTGGAATCACTCCTTTTGTAGTATCTGGAAGTGGACATTTGGAGCGCTTTCAGGCCTATTTTGGAA</t>
  </si>
  <si>
    <t>chr18:19097792-19098090</t>
  </si>
  <si>
    <t>TACTCGTATTGTGTGTCCTCAACTAAAGGAGTAGAACCTTTCTTTTCATAGAGAAGTTTTGAAACGCTCTTTTTGTGGAATCTGCAAGTGGATATTTGGCTAGTTTTGAGGATTTCGTTGGAAGCGGGAATTCATACAAATTGCAGACTGCAGCGTTCTGAGAAACTGCTTTCTGATGTTTGCATTCAAGTCAAAAGTTGAACACTCCCTTTCATAGAGCAGTCTTGAAACACCCCTTTTGTAGTATCTGGAACTGGACTTTTGGAGCGCTTTCAGGGCTAAGGTGAAAAAGGAAATAT</t>
  </si>
  <si>
    <t>chr18:19098129-19098427</t>
  </si>
  <si>
    <t>TGTTTATGCTGTATCTACTCAACTAACAAAGTTGAACCTTTCTTTTGATAGAGCAGTTTTGAAATGCTCTTTTTGTGGAATCTGCAAGTGGATATTTGGCTAGTTTTGAGGATTTCGTTGGAAGCGGGAATTCATACAAATTGCAGACTGCAGCGTTCTGAGAAACATCTTTGTGATGTTTGTATTCAGGACAGAGAGTTGAACATTCCCTATCATAGAGCAGGTTGGAATCACTCCTTTTGTAGTATCTGGAAGTGGAGATTTGGAGCACTTTCAGGCCTATGTTGAAAAAGGAAATA</t>
  </si>
  <si>
    <t>chr18:19159499-19159649</t>
  </si>
  <si>
    <t>AGCAGCGTTCTGAGAAACTGCTTTCTGATGTTTGCATTCAAGTCAAAAGTTGAACACTCCCTTTCATAGAGCAGTCTTGAAACACCCCTTTTGTAGTATCTGGAACTGGACTTTTGGAGCGCTTTCAGGGCTAAGGTGAAAAAGGAAATAT</t>
  </si>
  <si>
    <t>chr18:19159688-19159839</t>
  </si>
  <si>
    <t>chr18:19163570-19163740</t>
  </si>
  <si>
    <t>AGCAGCGTTCTGAGAAACTGCTTTCTGATGTTTGCATTCAAGTCAAAAGTTGAACACTCCCTTTCATAGAGCAGTCCTGAAACACTCCTTTTGTAGTATCTGGAACTGGACTTTTGGAGCGCTTTCAGGGCTAAGGTGAAAAAGGAAATATCTTCCCATAAAAACTGGACA</t>
  </si>
  <si>
    <t>chr18:19163740-19163910</t>
  </si>
  <si>
    <t>AGAAGCATTCTCAGAAACTTGTTTATGCTGTATCTACTCAACTAACAAAGTTGAACCTTTCTTTTGATAGAGCAGTTTTGAAATGGTCTTTTTGTGGAATCTGCAAGTGGATATTTGGCTAGTTTTGAGGATTTCGTTGGAAGCGGGAATTCATACAAATTGCAGACTGCA</t>
  </si>
  <si>
    <t>chr18:19215454-19215739</t>
  </si>
  <si>
    <t>TGTCCTCAACTAAAGGAGTAGAACCTTTCTTTTCATAGAGAAGTTTTGAAACGCTCTTTTTGTGGAATCTGCAAGTGGATATTTGGCTAGTTTTGAGGATTTCGTTGGAAGCGGGAATTCATACAAATTGCAGACTGCAGCGTTCTGAGAAACTGCTTTCTGATGTTTGCATTCAAGTCAAAAGTTGAACACTCCCTTTCATAGAGCAGTCCTGAAACACTCCTTTTGTAGTATCTGGAACTGGACTTTTGGAGCGCTTTCAGGGCTAAGGTGAAAAAGGAAATAT</t>
  </si>
  <si>
    <t>chr18:19215778-19216076</t>
  </si>
  <si>
    <t>TGTTTATGCTGTATCTACTCAACTAACAAAGTTGAACCTTTCTTTTGATAGAGCAGTTTTGAAATGCTCTTTTTGTGGAATCTGCAAGTGGATATTTGGCTAGTTTTGAGGATTTCGTTGGAAGCGGGAATTCATACAAATTGCAGACTGCAGCGTTCTGAGAAACATCTTTGTGGTGTTTGTATTCAGGACAGAGAGTTGAACATTCCCTATCATAGAGCAGGTTGGAATCACTCCTTTTGTAGTATCTGGAAGTGGACATTTGGAGCGCTTTCTGGCCTATGTTGAAAAAGGAAATA</t>
  </si>
  <si>
    <t>chr18:19275115-19275265</t>
  </si>
  <si>
    <t>AGCAGCGTTCTGAGAAACTGCTTTCTGATGTTTGCATTCAAGTCAAAAGTTGAACACTCCCTTTCATAGAGCAGTCTTGAAACACCCCTTTTGTAGTATCTGGAAGTGGACATTTGGAGCGCTTTCAGGGCTAAGGTGAAAAAGGAAATAT</t>
  </si>
  <si>
    <t>chr18:19275297-19275593</t>
  </si>
  <si>
    <t>AGAAACTTGTTTATGCTGTATCTACTCTACTAACAAAGTTGAACCTTTCTTTTGATAGAGCAGTTTTGAAATGCTCTTTTTGTGGAATCTGCAAGTGGATATTTGGCTAGTTTTGAGGATTTCGTTGGAAGCTGGAATTCATACAAATTGCAGACTGCAGCGTTCTGAGAAACATCTTTGTGATGTTTGTATTCAGGACACAGAGTTGAACATTCCCTATCATAGAGCAGGTTGGAATCACTCCTTTTGCAGTATCTGGAAGTGGACATTTGGAGCACTTTCAGGCCTATTTTGGAA</t>
  </si>
  <si>
    <t>chr18:19303102-19303252</t>
  </si>
  <si>
    <t>chr18:19303291-19303589</t>
  </si>
  <si>
    <t>TGTTTATGCTGTATCTACTCAACTAACAAAGTTGAACCTTTCTTTTGATAGAGCAGTTTTGAAATGCTCTTTTTGTGGAATCTGCAAGTGGATATTTGGCTAGTTTTGAGGATTTCGTTGGAAGCGGGAATTCATACAAATTGCAGACTGCAGGATTCTGAGAAACATCTTTGTGATGTTTGTATTCAGGACAGAGAGTTGAACATTCCCTATCATAGAGCAGGTTGGAATCACTCCTTTTGTAGTATCTGGAAGTGGACATTTGGAGCGCTTTCAGGCCTATGTTGAAAAAGGAAATA</t>
  </si>
  <si>
    <t>chr18:19367625-19367922</t>
  </si>
  <si>
    <t>TGTTTATGCTGTATCTACTCTACTAACAAAGTTGAACCTTTCTTTTGATAGAGCAGTTTTGAAATGCTCTTTTTGTGGAATCTGCAAGTGGATATTTGGCTAGTTTTGAGGATTTCGTTGGAAGCGGGAATTCATACAAATTGCAGACTGCAGCGTTCTGAGAAACATCTTTGTGATGTTTGTATTCAGGACACAGAGTTGAACATTCCCTATCATAGAGCAGGTTTGAATCACTCCTTTTGTAGTATCTGGAAGTGGACATTTGGAGCGCTTTCAGGCCTATGTTGGAAAAGGAAAT</t>
  </si>
  <si>
    <t>chr18:19413107-19413260</t>
  </si>
  <si>
    <t>TGTCCTCAACTAAAGGAGTAGAACCTTTCTTTTCATAGAGAAGTTTTGAAACGCTCTTTTTGTGGAATCTGCAAGTGGATATTTGGCTAGTTTTGAGGATTTCGTTGGAAGCGGGAATTCATACAAATTGCAGACTGCAGCGTTCTGAGAAACA</t>
  </si>
  <si>
    <t>chr18:19413260-19413413</t>
  </si>
  <si>
    <t>ATCTTTGTGATGTTTGTATTCAGGACACAGAGTTGAACATTCCCTATCATAGAGCAGGTTTGAATCACTCCTTTTGTAGTATCTGGAAGTGGACATTTGGAGCGCTTTCCGGCCTCAGGTGAAAAAGGAAATATCTTCCCATAAAAACTAGACA</t>
  </si>
  <si>
    <t>chr18:19413413-19413566</t>
  </si>
  <si>
    <t>AGAAGCATTCTCAGAAACTTACTCGTGATGGGTGTCCTCAACTCAAGGAGTAGAACCTTTCTTTTCATAGAGAAGTTTTGAAACGCTCTTTTTGTGGAATCTGCAAGTGGATATTTGGCTAGTTTTGAGGATTTCGTTGGAAGCGGGAATTCAT</t>
  </si>
  <si>
    <t>chr18:19413566-19413719</t>
  </si>
  <si>
    <t>TACAAATTGCAGACTGCAGCGTTCTGAGAAACATCTTTGTGATGTTTGTATTCAGGACACAGAGTTGAACATTCCCTATCATAGAGCAGGTTGGAATCACTCCTTTTGTCGTATCTGGAAGTGGACGTTTGGAGCGCTTTCAGGCCTATGTTGG</t>
  </si>
  <si>
    <t>chr18:19437818-19437967</t>
  </si>
  <si>
    <t>chr18:19438007-19438293</t>
  </si>
  <si>
    <t>TGTTTATGCTGTATCTGCTCAACTAACAAAGTTGAACCTTTCTTTTGATAGAGCAGTTTTGAAATGCTCTTTTTGTGGAATCTGCAAGTGGATATTTGGCTAGTTTTGAGGATTTCGTTGGAAGCGGGAATTCATACAAATTGCAGACTGCAGCGTTCTGAGAAACATCTTTGTGATGTTTGTATTCAGGACACAGAGATGAACATTCCCTATCATAGACCAGGTTGGAATCACTCCTTTTGTAGTATCTGGAAGTGGACATTTGGAGCGCTTTCAGGCCTATGTTG</t>
  </si>
  <si>
    <t>chr18:19450261-19450509</t>
  </si>
  <si>
    <t>GGAGCAGTTTTGAAACACTCTTTTTCTGGAATCTGCAAGTGGCTATTTGGCTAGCTTTGGGGATTTCGCTGGAAGCGGGAATACATATAAAAAGCACACAGCAGCGTTCTGAGAAACTGCTTTCTGATGTTTGCATTCAAGTCAAAAGTTGAACACTCCCTTTCATAGAGCAGTCCTGAAACACTCCTTTTGTAGTATCTGGAACTGGACATTTGGAGCGCTTTCAGGGCTAAGGTGAAAAAGGAAATA</t>
  </si>
  <si>
    <t>chr18:19450549-19450838</t>
  </si>
  <si>
    <t>TGTTTATGCTGTATCTACTCAACTAACAAAGTTGAACCTTTCTTTTGATAGAGCAGTTTTGAAATGCTCTTTTTGTGGAATCTGCAAGTGGATATTTGGCTAGTTTTGAGGATTTCGTTGGAAGCGGGAATTCATACAAATTGCAGACTGCAGCGTTCTGAGAAACATCTTTGTGATGTTTGTATTCAGGACACAGAGTTGAACATTCCCTATCATAGAGCAGGTTTGAATCACTCCTTTTGTAGTATCTGGAAGTGGACATTTGGAGCGCTTTCAGGCCTATGTTGGAA</t>
  </si>
  <si>
    <t>chr18:19481600-19481753</t>
  </si>
  <si>
    <t>TGTATCTACTCAACTAACAAAGTTGAACCTTTCTTTTGATAGAGCAGTTTTGAAATGGTCTTTTTGTGGAATCTGCAAGTGGATATTTGGCTAGTTTTGAGGATTTCGTTGGAAGCGGGAATTCATACAAATTGCAGACTGCAGCGTTCTGAGA</t>
  </si>
  <si>
    <t>chr18:19503128-19503426</t>
  </si>
  <si>
    <t>TACTCGTGATGTGTGTCCTCAACTAAAGGAGTAGAACCTTTCTATTCATAGAGAAGTTTTGAAACGCTCTTTTTGTGGAATCTCCAAGTGGATATTTGGCTAGTTTTGAGGATTTCGTTGGAAGCGGGAATTCATCCAAATTGCAGACTGCAGCGTTCTGAGAAACTGCTTTCTGATGTTTGCATTCAAGTCAAAAGTTGAACACTCCCTTTCATAGAGCAGTCCTGAAACACTCCTTTTGTAGTATCTGGAACTGGACTTTTGGAGCGCTTTCAGGGCTAAGGTGAAAAAGGAAATAT</t>
  </si>
  <si>
    <t>chr18:19503465-19503754</t>
  </si>
  <si>
    <t>TGTTTATGCTGTATCTACTCAACTAACAAAGTTGAACCTTTCTTTTGATAGAGCAGTTTTGAAATGCTCTTTTTGTGGAATCTGCAAGTGGATATTTGGCTAGTTTTGAGGATTTCGTTGGAAGCGGGAATTCATACAAATTGCAGACTGCAGCGTTCTGAGAAACATCTTTGTGATGTTTGTATTCAGGACAGAGAGTTGAACATTCCCTATCATAGAGCAGGTTGGAATCACTCCTTTTGTAGTATCTGGAAGTGGACATTTGGAGCGCTTTCTGGCCTATGTTGAAA</t>
  </si>
  <si>
    <t>chr18:19526677-19526827</t>
  </si>
  <si>
    <t>chr18:19526866-19527155</t>
  </si>
  <si>
    <t>TGTTTATGCTGTATCTACTCAACTAACAAAGTTGAACCTTTCTTTTGATAGAGCAGTTTTGAAATGCTCTTTTTGTGGAATCTGCAAGTGGATATTTGGCTAGTTTTGAGGATTTCGTTGGAAGCGGGAATTCATACAAATTGCAGACTGCAGTGTTCTGAGAAACATCTTTGTGATGTTTGTATTCAGGACAGAGAGTTGAACATTCCCTATCATAGAGCAGGTTGGAATCACTCCTTTTGTAGTATCTGGAAGTGGACATTTGGAGCGCTTTCAGGCCTATGTTGAAA</t>
  </si>
  <si>
    <t>chr18:19528902-19529200</t>
  </si>
  <si>
    <t>TGTTTATGCTGTATCTACTCAACTAACAAAGTTGAACCTTTCTTTTGATAGAGCAGTTTTGAAATGGTCTTTTTGTGGAATCTGCAAGTGGATATTTGGCTAGTTTTGAGGATTTCGTTGGAAGCGGGAATTCATACAAATTGCAGACTGCAGCGTTCTGAGAAACATCTTTGTGATGTTTGTATTCAGGACACAGAGTTGAACATTCCCTATCATAGAGCAGGTTGGAATCACTCCTTTTGTAGTATCTGGAAGTGGACATTTGGAGCGCTTTCAGGCCTATGTTGGAAAAGGAAATA</t>
  </si>
  <si>
    <t>chr18:19529239-19529368</t>
  </si>
  <si>
    <t>TTGTTTGTGATGTGTGCCCTCTACTGACAGAGTTGAACCTTTCTTTTCATAGAGCAGTTTTGAAACACTCTTTTTGTAGAATCTGCAAGAGGATATTTGCATAGCTTTGAGGATTTCGTGGGAAACGGGA</t>
  </si>
  <si>
    <t>chr18:19595875-19596024</t>
  </si>
  <si>
    <t>chr18:19596064-19596353</t>
  </si>
  <si>
    <t>TGTTTATGCTGTATCTACTCAACTAACAAAGTTGAACCTTTCTTTTGATAGAGCAGTTTTGAAATGGTCTTTTTGTGGAATCTGCAAGTGGATATTTGGCTAGTTTTGAGGATTTCGTTGGAAGCGGGAATTCATACAAATTGCAGACTGCAGCGTTCTGAGAAACATCTTTGTGATGTTTGTATTCAGGACAGAGAGTTGAACATTCCCTATCATAGAGCAGGTTAGAATCACTCCTTTTGTAGTATCTGGAAGTGGACATTTGGAGCGCTTTCAGGCCTATGTTGAAA</t>
  </si>
  <si>
    <t>chr18:19619826-19620125</t>
  </si>
  <si>
    <t>TACTCGTGATGTGTGTCCTCAACTAAAGGAGTAGAACTTTTCTTTTCATAGAGAAGTTTTGAAACACTCTTTTTGTGGAATCTGCAAGTGGATATTTGGCTAGTTTTGAGGATTTCGTTGGAAGCGGGAATTCATAAAAGTTGCAGACTGCAGCGTTCTGAGAAACATCTTTGTGATGTTTGTATTCAGGACACAGAGTTGAACATTCCCTATCATAGAGCAGGTTTGAATCACTGCTTTTGTAGTATCTGGAAGTGGACATTTGGAGCGATTTCAGGCCTATGTTGAAAAAGGAAATAT</t>
  </si>
  <si>
    <t>chr18:19620163-19620462</t>
  </si>
  <si>
    <t>TTGTTTATGCTGTATCTACTCAGCTAACAAAGTTGAACCTTTCTTTTGATAGAGAAGTTTTGAAATGCTCTTTTTGTGGAGTCTGCAAGTGGATATTTGGTTAGTTTTGAGGATTTCTTTGGAAGCGGGAATTCATACAAATTGCAGACTGCAGCGTTCTGAGAAACATCTTTGTGATGTTTGTATTCAGGACACAGAGTTGAACATTCCCTATCATAGAGCAGGTTGGAATCACTCCTTTTGTAGTATCTGGAAGTGGACATTTGGAGCGCTTTCAGGCCTATGTTGAAAAAGGAAATA</t>
  </si>
  <si>
    <t>chr18:19642704-19642856</t>
  </si>
  <si>
    <t>ACTGCAGCGTTCTGAGAAACTGCTTTCTGATGTTTGCATTCAAGTCAAAAGTTGAACACTCCCTTTCATAGAGCAGTCCTGAAACACTCCTTTTGTAGTATCTGGAACTGGACTTTTGGAGCGCTTTCAGGGCTAAGGTGAAAAAGGAAATAT</t>
  </si>
  <si>
    <t>chr18:19642895-19643184</t>
  </si>
  <si>
    <t>TTTTTATGCTGTATCTACTCAACTAACAAAGTTGAACCTTTCTTTTGATAGAGCAGTTTTGAAATGCTCTTTTTGTGGAATCTGCAAGTGGATATTTGGCTAGTTTTGAGGATTTCGTTGGAAGCGGGAATTCATACAAATTGCAGACTGCAGCGTTCTGAGAAACATCTTTGTGATGTTTGTATTCAGGACAGAGAGTTGAACATTCCCTATCATAGAGCAGGTTGGAATCACTCCTTTTGTAGTATCTGGAAGTGGACATTTGGAGCGCTTTCTGGCCTATGTTGAAA</t>
  </si>
  <si>
    <t>chr18:19653561-19653710</t>
  </si>
  <si>
    <t>chr18:19653750-19653905</t>
  </si>
  <si>
    <t>TGTTTATGCTGTATCTACTCAACTAACAAAGTTGAACCTTTCTTTTGATAGAGCAGTTTTGAAATGGTCTTTTTGTGGAATCTGCAAGTGGATATTTGGCTAGTTTTGAGGATTTCGTTGGAAGCGGGAATTCATACAAATTGCAGACTGCAGCGT</t>
  </si>
  <si>
    <t>chr18:19655596-19655745</t>
  </si>
  <si>
    <t>chr18:19655785-19655936</t>
  </si>
  <si>
    <t>chr18:19708823-19708972</t>
  </si>
  <si>
    <t>AGCAGCGTTCTGAGAAACTGCTTTCTGATGTTTGCATTCAAGTCAAAAGTTGAACACTCCCTTTCATAGAGCAGGCCTGAAACACCCCTTTTGTAGAATCTGGAAGTGGACATTTGGAGCGCTTTCAGGGCTAAGGTGAAAAAGGAAATA</t>
  </si>
  <si>
    <t>chr18:19709012-19709301</t>
  </si>
  <si>
    <t>TGGTTATGCTGTATCTACTCAACTAACAAAGTTGAACCTTTCTTTTGATAGAGCAGTTTTGAAATGGTCTTTTTGTGGAATCTGCAAGTGGATATTTGGCTAGTTTTGAGGATTTCGTTGGAAGCGGGAATTCATACAAATTGCAGACTGCAGCGTTCTGAGAAACATCTTTGTGATGTTTGTATTCAGGACAGAGAGTTGAACATTCCCTATCATAGAGCAGGTTGGAATCACTCCTTTTGTAGTATCTGGAAGTGGACATTTGGAGCGCTTTCAGGCCTATGTTGAAA</t>
  </si>
  <si>
    <t>chr18:19766152-19766302</t>
  </si>
  <si>
    <t>AGCAGCATTCTCAGAAACTTCTTTGTGATGATTGCATTCAAGTCACAGAATTGAACATTCCCTTTCACAGAGCAGGTTTGAAACACTCTTTTTGTAGTGTGTGTAAGTGGACATTTGGAGCACTTTCCGGCCTAAGGTGAAAAAGGAAATA</t>
  </si>
  <si>
    <t>chr18:19766342-19766640</t>
  </si>
  <si>
    <t>TACTCGTGATGTGTGTCCTCAACTAAAGGAGTAGAACCTTCCTTTTCATAGAGAAGTTTTGAAACGCTCTTTTTGTGGAATCTGCAAGTGGATATTTGGCTAGTTTTGAGGATTTCGTTGGAAGCGGGAATTCATACAAATTGCAGACTGCAGCGTTCTGAGAAACATCTTTGTGATGTTTGTATTCAGGACACAGAGTTGAACATTCCCTATCATAGAGCAGGTTTGAATCACTCCTTTTGTAGTATCTGGAAGTGGACATTTGGAGCGCTTTCAGGCCTATGTTGGAAAAGGAAATA</t>
  </si>
  <si>
    <t>chr18:19775647-19775802</t>
  </si>
  <si>
    <t>AGCAGCGTTCTGAGAAACTGCTTTCTGATGTTTGCATTCAAGTCAAAAGTTGAACACTCCCTTTCATAGAGCAGTCTTGAAACACCCCTTTTGTAGTATCTGGAACTGGACATTTGGAGCGCTTTCAGGGCTAAGGTGAAAAAGGAAATATCTTCC</t>
  </si>
  <si>
    <t>chr18:19775802-19775957</t>
  </si>
  <si>
    <t>CCATAAAAACTGGACAGAAGCATTCTCAGAAACTTGTTTATGCTGTATCTGCTCAACTAACAAAGTTGAACCTTTCTTTTGATAGAGCAGTTTTGAAATGCTCTTTTTGTGGAATCTGCAAGTGGATATTTGGCTAGTTTTGAGGATTTCGTTGGA</t>
  </si>
  <si>
    <t>chr18:19775957-19776112</t>
  </si>
  <si>
    <t>AAGCGGGAATTCATACAAATTGCAGACTGCAGCGTTCTGAGAAACATCTTTGTGATGTTTGTATTCAGGACACAGAGTTGAACATTCCCTATCATAGAGCAGGTTGGGATCACTCCTTTTGTAGTATCTGGAAGTGGACATTTGGAGCGCTTTCAG</t>
  </si>
  <si>
    <t>chr18:19808215-19808364</t>
  </si>
  <si>
    <t>chr18:19808404-19808702</t>
  </si>
  <si>
    <t>TGTTTATGCTGTATCTACTCAACTAACAAAGTTGAACCTTTCTTTTGATAGAGCAGTTTTGAAATGGTCTTTTTGTGGAATCTGCAAGTGGATATTTGGCTAGTTTTGAGGATTTCGTTGGAAGCGGGAATTCATACAAATTGCAGACTGCAGCGTTCTGAGAAACATCTTTGTGATGTTTGTATTCAGGACACAGAGTTGAACATTCCCTATCATAGAGCAGGTTTGAATCACTCCTTTTGTAGTATCTGGAAGTGGACATTTGGAGCGCTTTCAGGCCTATGTTGGAAAAGGAAATA</t>
  </si>
  <si>
    <t>chr18:19955078-19955362</t>
  </si>
  <si>
    <t>TGTCCTCAACTAAAGGAGTAGAACCTTTCTTTTCATAGAGAAGTTTTGAAACGCTCTTTTTGTGGAATCTGCAAGTGGATATTTGGCTAGTTTTGAGGATTTCGTTGGAAGCGGGAATTCATACAAATTGCAGACTGCAGCGTTCTGAGAAACTGCTTTCTGATGTTTGCATTCAAGTCAAAAGTTGAACACTCCCTTTCATAGAGCAGTCCTGAAACACTCCTTTTGTAGTATCTGGAACTGGACTTTTGGAGCGCTTTCAGGGCTAAGGTGAAAAAGGAAATA</t>
  </si>
  <si>
    <t>chr18:19955402-19955700</t>
  </si>
  <si>
    <t>TGTTTATGCTGTATCTACTCAACTAACAAAGTTGAACCTTTCTTTTGATAGAGCAGTTTTGAAATGCTCTTTTTGTGGAATCTGCAAGTGGATATTTGGCTAGTTTTGAGGATTTCGTTGGAAGCGGGAATTCATACAAATTGCAGACTGCAGCGTTCTGAGAAACATCTTTGTGATGTTTGTATTCAGGACAGAGAGTTGAACATTCCCTATCATAGAGCAGGTTGGAATCACTCCTTTTGTAGTATCTGGAAGTGGACATTTGGAGCGCTTTCTGGTCTATGTTGAAAAAGGAAATA</t>
  </si>
  <si>
    <t>chr18:19982177-19982326</t>
  </si>
  <si>
    <t>chr18:19982366-19982655</t>
  </si>
  <si>
    <t>TGTTTATGCTGTATCTACTCAACTAACAAAGTTGAACCTTTCTTTTGATAGAGCAGTTTTGAAATGCTCTTTTTGTGGAATCTGCAAGTGGATATTTGGCTAGTTTTGAGGATTTCGTTGGAAGCGGGAATTCATACAAATTGCAGACTGCAGCGTTCTGAGAGACATCTTTGTGATGTTTGTATTAAGGACACAGAGTTGAACATTCCCTATCATAGAGCAGGTTGGAATCACTCCTTTTGTAGTATCTGGAAGTGGACATTTGGAGCGCTTTCAGGCCTATGTTGAAA</t>
  </si>
  <si>
    <t>chr18:19990686-19990971</t>
  </si>
  <si>
    <t>TGTCCTCAACTAACACAGTTGAACTTTTCTTTAGACAGAACAGTTTTGAAACACTCTTTTTGTGGAATCTGCAAGTGGATATTTGGCTAGATTTGAGGATTTCGTTGGAAACGGGATTACATATAAAAAGCAGACTGCAGCATTCTCAGAAAGTTCTTTGTGATGATTGCATTCAAGTCACAGAATTGAACATTCCCTTTCACAGAGCAGGTTTGAAACACTCTTTTTGTAGTGTGTGTAAGTGGACATTTGGAGCGCTTTCCGGCCTAAGGTGAAAAAGGAAATA</t>
  </si>
  <si>
    <t>chr18:19991011-19991166</t>
  </si>
  <si>
    <t>chr18:20077669-20077965</t>
  </si>
  <si>
    <t>ATTTGAGATGTGTCTACTCAACTAAGAGAATTGAACCACCGTTTTGAAGGAGCAGTTTTGAAACACTCTTTTTCTGGAATCTGCAAGTGGATATTTGGCTAGCTTTGGGGATTTCGCTGGAAGCGGGAATACATATAAAAAGCACACAGCAGCGTTCTGAGAAACTGCTTTCTGATGTTTGCATTCAAGTCAAAAGTTGAACACTCCCTTTCATAGAGCAGTCCTGAAACACTCCTTTTGTAGTATCTGGAACTGGACTTTTGGAGCGCTTTCAGGGCTAAGGTGAAAAAGGAAATA</t>
  </si>
  <si>
    <t>chr18:20078005-20078294</t>
  </si>
  <si>
    <t>chr18:20092002-20092219</t>
  </si>
  <si>
    <t>CTGCAAGTGGATATTTGGCTAGCTTTGGGGATTTCGCTGGAAGCGGGAATACATATAAAAAGCACACAGCAGCGTTCTGAGAAACTGCTTTCTGATGTTTGCATTCAAGTCAAAAGTTGAACACTCCCTTTCATAGAGCAGTCTTGAAACACCCCTTTTGTAGTATCTGGAACTGGACATTTGGAGCGCTTTCAGGGCTAAGGTGAAAAAGGAAATAT</t>
  </si>
  <si>
    <t>chr18:20092258-20092409</t>
  </si>
  <si>
    <t>chr18:20194354-20194652</t>
  </si>
  <si>
    <t>TGTTTATGCTGTATCTACTCAACTAACAAAGTTGAACCTTTCTTTTGATAGAGCAGTTTTGAAATGGTCTTTTTGTGGAATCTGCAAGTGGATATTTGGCTAGTTTTGAGGATTTCGTTGGAAGCGGGAATTCATACAAATTGCAGACTGCAGCGTTCTGAGAAACATCTTTGTGATGTTTGTATTCAGGACACAGAGTTGAACGTTCCCTATCATAGAGCAGGTTTGAATCACTCCTTTTGTAGTATCTGGAAGTGGACATTTGGAGCGCTTTCAGGCCTATGTTGGAAAAGGAAATA</t>
  </si>
  <si>
    <t>chr18:20230314-20230612</t>
  </si>
  <si>
    <t>AGTTTCTGATGTGTGTCCTCAACTAACACAGTTGAACATTTCTTTAGACAGAACAGTTTTGAAACACTCTTTTTGTGGAATCTGCAAGTGGCTATTTGGCTAGATTTGAGGATTTCGTTGGAAACGGGATTACATATAAAAAGCAGACAGCAGCATTCTCAGAAAGTTCTTTGTGATGATTGCATTCAAGTCACAGAATTGAACATTCCCTTTCACAGAGCAGGTTTGAAACACTCTTTTTGTAGTGTGTGTAAGTGGACATTTGGAGCGCTTTCCGGCCTAAGGTGAAAAAGGAAATA</t>
  </si>
  <si>
    <t>chr18:20244874-20245024</t>
  </si>
  <si>
    <t>AGCAGCATTCTCAGAAAGTTCTTTGTGATGATTGTATTCAAGTCACAGAATTGAACATTCCCTTTCACAGAGCAGGTTTGAAACACACTTTTTGTAGTATGTGTAAGTGGACATTTGGAGCGCTTTCCGGCCTAAGGTGAAAAAGGAAATA</t>
  </si>
  <si>
    <t>chr18:20245064-20245362</t>
  </si>
  <si>
    <t>TACTCGTGATGTGTGTCCTCAACTAAAGGAGTAGAACCTTTCTTTTCATAGAGAAGTTTTGAAACGCTCTTTTTGTGGAATCTGCAAGTGGATATTTGGCTAGTTTTGAGGATTTCGTTGGAAGCGGGAATTCATACAAATTGCAGACTGCAGCGTTCTGAGAAACATCTTTGTGATGTTTGTATTCAGGACACAGAGTTGAACATTCCCTATCATAGAGCAGGTTGGAATCACTCCTTTTGTAGTATCTGGAAGTGGACATTTGGAGCGCTTTCAGGCCTATGTTGGAAAAGGAAATA</t>
  </si>
  <si>
    <t>chr18:20266914-20267063</t>
  </si>
  <si>
    <t>chr18:20267103-20267254</t>
  </si>
  <si>
    <t>chr18:20272207-20272492</t>
  </si>
  <si>
    <t>TGTCCTCAACTAAAGGAGTAGAACCTTTCTTTTCATAGAGAAGTTTTGAAACGCTCTTTTTGTGGAATCTGCAAGTGGATATTTGGCTAGTTTTGAGGATTTCGTTGGAAGCGGGAATTCATACAAATTGCAGACTGCAGCGTTCTGAGAAACTGCTTTCTGATGTTTGCATTCAAGTCAAAAGTTGAACACTCCCTTTCATAGAGCAGTCTTGAAACACCCCTTTTGTAGTATCTGGAACTGGACATTTGGAGCGCTTTCAGGGCTAAGGTGAAAAAGGAAATAT</t>
  </si>
  <si>
    <t>chr18:20272532-20272691</t>
  </si>
  <si>
    <t>TGTTTATGCTGTATCTAATCAACTAACAAAGTTGAACCTTTCTTTTGATAGAGCAGTTTTGAAATGCTCTTTTTGTGGAATCTGCAAGTGGATATTTGGCTAGTTTTGAGGATTTCGTTGGAAGCGGGAATTCATACAAATTGCAGACTGCAGCGTTCTG</t>
  </si>
  <si>
    <t>chr18:20304409-20304558</t>
  </si>
  <si>
    <t>CCAGCATTCTCAGAAAGTTCTTTGTGATGATTGCATTCAAGTCACAGAATTGAACATTCCCTTTCACAGAGCAGGTTTGAAACACTCTTTTTGTAGTGTGTGTAAGTGGACATTTGGAGCGCTTTCCGGCCTAAGGTGAAAAAGGAAATA</t>
  </si>
  <si>
    <t>chr18:20304610-20304748</t>
  </si>
  <si>
    <t>TGTCCTCAACTAAAGGAGTAGAACCTTTCTTTTCATAGAGAAGTTTTGAAACGCTCTTTTTGTGGAATCTGCAAGTGGATATTTGGCTAGTTTGGAGGATTTCGTTGGAAGCGGGAATTCATACAAATTGCAGACTGCA</t>
  </si>
  <si>
    <t>chr18:20304764-20305062</t>
  </si>
  <si>
    <t>TGTTTATGCTGTATCTACTCAACTAACAAAGTTGAACCTTTCTTTTGATAGAGCAGTTTTGAAATGCTCTTTTTGTGGAATCTGCAAGTGGATATTTGGCTAGTTTTGAGGATTTCGTTGGAAGCGGGAATTCATACAAATTGCAGACTGCAGCGTTCTGAGAAACGTCTTTGTGATGTTTGTATTCAGGACACAGAGTTGAACATTCCCTATCATAGAGAAGGCTGGAATCACTCCTTTTGTAGTATCTGGAAGTCGACATTTGGAGCGCTTTCAGGCCTATGTTGAAAAAGGAAATA</t>
  </si>
  <si>
    <t>chr18:20383550-20383701</t>
  </si>
  <si>
    <t>chr18:20383741-20384039</t>
  </si>
  <si>
    <t>AGTTTCTGATGTGTGTCCTCAACTAACACAGTTGAACATTTCTTTAGACAGAACAGTTTTGAAACACTCTTTTTGTGGAATCTGCAAGTGGCTATTTGGCTAGATTTGAGGATTTCGTTGGAAACGGGATTACATATAAAAAGCAGACAGCAGCATTCTCAGAAAGTTCTTTGTGATGATTGCATTCAAGTCACAGAATTGAACATTCCCTTTCACAGAGCAGGTTTGAAACACTCTTTTTGTAGTGTGTGTAAGTGGACATTTGGAGCGCTTTCCGGCCTAAGGTGAAAAAGGACATA</t>
  </si>
  <si>
    <t>chr18:20405928-20406078</t>
  </si>
  <si>
    <t>chr18:20406117-20406268</t>
  </si>
  <si>
    <t>TGGTTATGCTGTATCTACTCAACTAACAAAGTTGAACCTTTCTTTTGATAGAGCAGTTTTGAAATGGTCTTTTTGTGGAATCTGCAAGTGGATATTTGGCTAGTTTTGAGGATTTCGTTGGAAGCGGGAATTCATACAAATTGCAGACTGCA</t>
  </si>
  <si>
    <t>chr18:20449181-20449479</t>
  </si>
  <si>
    <t>TACTCGTGATGTGTGTCCTCAACTAAAGGAGTAGAACCTTTCTATTCATAGAGAAGTTTTGAAACGCTCTTTTTGTGGAATCTCCAAGTGGATATTTGGCTAGTTTTGAGGATTTCGTTGGAAGCGGGAATTCATACAAATTGCAGACTGCAGCGTTCTGAGAAACATCTTTGTGATGTTTGTATTCAGGACACAGAGTTGAACATTCCCTATCATAGAGCAGGTTTGAATCACTCCTTTTGTAGTACCTGGAAGTGGACATTTGGAGCGCTTTCAGGCCTATGTTGGAAAAGGAAATA</t>
  </si>
  <si>
    <t>chr18:20482235-20482384</t>
  </si>
  <si>
    <t>chr18:20482424-20482722</t>
  </si>
  <si>
    <t>TGGTTATGCTGTATCTACTCAACTAACAAAGTTGAACCTTTCTTTTGATAGAGCAGTTTTGAAATGGTCTTTTTGTGGAATCTGCAAGTGGATATTTGGCTAGTTTTGAGGATTTCGTTGGAAGCGGGAATTCATACAAATTGCAGACTGCAGCGTTCTGAGAAACATCTTTGTGATGTTTGTATTCAGGACACAGAGTTGAACATTCCCTATCATAGAGCAGGTTGGAATCACTCCTTTTGTAGTATCTGGAAGTGGACATTTGGAGCGCTTTCAGGCCTATTTTGGAAAGGGAAATA</t>
  </si>
  <si>
    <t>chr18:20488339-20488488</t>
  </si>
  <si>
    <t>chr18:20488528-20488826</t>
  </si>
  <si>
    <t>TGTTTATGCTGTATCTACTCAACTAACAAAGTTGAACCTTTCTTTTGATAGAGCAGTTTTGAAATGGTCTTTTTGTGGAATCTGCAAGTGGATATTTGGCTAGTTTTGAGGATTTCGTTGGAAGCGGGAATTCATACAAATTGCAGACTGCAGCGTTCTGAGAAACATCTTTGTGATGTTTGTATTCAGGACAGAGAGTTGAACATTCCCTATCATAGAGCAGGTTGGAATCACTCCTTTTGTAGTATCTGGAAGTGGACATTTGGAGCGCTTTCAGGCCTATGTTGAAAAAGGAAATA</t>
  </si>
  <si>
    <t>chr18:20498211-20498368</t>
  </si>
  <si>
    <t>TGTCCTCAACTAAAGGAGCAGAACCTTTCTTTTCATAGAGAAGTTTTGAAACGCTCTTTTTGTGGAATCTGCAAGTGGATATTTGGCTAGTTTTGAGGATTTCGTTGGAAGCGGGAATTCATACAAATTGCAGACTGCAGCGTTCTGAGAAACATCTT</t>
  </si>
  <si>
    <t>chr18:20498368-20498525</t>
  </si>
  <si>
    <t>TTGTGATGTTTGTATTCAGGACACAGAGTTGAACATTCCCTATCATAGAGCAGGTTGGAATCACTCCTTTTGTAGTATCTGGAAGTGGACATTTGGAGCGCTTTCAGGCCTACGTTGGAAAAGGAAATATCTTCCCATAACAACTAGACAGAAGCATT</t>
  </si>
  <si>
    <t>chr18:20498525-20498682</t>
  </si>
  <si>
    <t>TCTCAGAAACTAGTTTCTGATGTGTGTCCTCAACTAACACAGTTGAACATTTCTTTAGACAGAACAGTTTTGAAACTCTCTTTTTGTGGAATCTGCAAGTGGCTATTTGGCTAGATTTGAGGATTTCGTTGGAAACGGGATTACATATAAAAAGCAGA</t>
  </si>
  <si>
    <t>chr18:21354328-21354479</t>
  </si>
  <si>
    <t>CTGCAGTCCCAACACTTAGGGAGGCAGAGGTGGGAGGATAGCGTGAGCCCAGTTATTAGAGACCAGCCTGGGCAACATATTGAGACCCAGTTTTCAACAACAACAAGAAGTTTAAAAAAATAGTTTGAGTGCCTCTTATGTTGGTGGGTACT</t>
  </si>
  <si>
    <t>ENST00000580732.6</t>
  </si>
  <si>
    <t>ENSG00000141449</t>
  </si>
  <si>
    <t>GREB1L</t>
  </si>
  <si>
    <t>chr18:21438458-21438610</t>
  </si>
  <si>
    <t>AGTTCGAGACCAGTCTGGACAACATAGCAAGATGCTCTCTCTTAAAAAAAAAATCTTAAAAATTAGCCAGGTGTGGTGGCACACTCCTATAGTCCCAGCTATTTGAGAGGCTGAAGCAGGAGAATCGTTCAAGCCTAGGAATTCAAAGCTGCA</t>
  </si>
  <si>
    <t>ENST00000581327.1</t>
  </si>
  <si>
    <t>chr18:21454150-21454301</t>
  </si>
  <si>
    <t>CTGCAGCATCCACTCCTGAGCACATCCTCTCATCCACGTTTCAGGGAAAATAGGCAAATCTATTAAAACTCAATAGAGAGTGCAAATAGCAGGTGAGAATTCGTAGTGAGAGTGTATTACATTACCGTCTGTGTGGTATGTGTCCTCATAGA</t>
  </si>
  <si>
    <t>ENST00000578955.1</t>
  </si>
  <si>
    <t>chr18:21454363-21454510</t>
  </si>
  <si>
    <t>TAGATTTAGATAATGAAACCTTCCACATTTATCAACCGCAGCTAACAGTTGCCAGAAAACTCTTATCCCAGGTGTGTGCTATAGCGGACAGTGGCAGCCAGAGCCTGGACCTCGGTCACTTCAGCAAAGTAGACTTCATCATCATTGT</t>
  </si>
  <si>
    <t>chr18:21888191-21888359</t>
  </si>
  <si>
    <t>TGGAGTTTGCTGGAGGTCCACTCCAGACCCTGTTTTCCTGGGTATCAGCAGTGGTGGCTGCAGAACAGCAGGTATTTGTGAACCGCAAATGCTGCTGCCTGATCGTTCCTCTGGAAGTTTTGTCTCAGAGGAGTACCCGGCCATGTGAGGTGTCAGTCCGCCTCTACTT</t>
  </si>
  <si>
    <t>ENST00000695487.1</t>
  </si>
  <si>
    <t>ENSG00000101752</t>
  </si>
  <si>
    <t>MIB1</t>
  </si>
  <si>
    <t>chr18:21888359-21888527</t>
  </si>
  <si>
    <t>TGGGGGTGCCTCCCAGTTAGGCTACTCGGGGGTCAGGGACCCACTTGAAGAGGCAGTCTGCCCGTTCTCAGATCTCAAGCTGCGTGCTGGGAGAACCACTACTCTCTTCAAAGCTGTCAGACAGGGACATTTAAGTCTGCAGAGGTTACTGCTGCCTTTTGTTTGTCTG</t>
  </si>
  <si>
    <t>chr18:22320370-22320659</t>
  </si>
  <si>
    <t>GGCAGCTGCTGTGCCACATTGTACTGGTTGCTGAGGGAGTGCTGATGAGCAGTCCAGAGTCCTGCAAGCAGGAAAAGCTTGTCTAATTGAGGGGCCGTGGCGTGGAGCATGGTGGTCTAAAAGCATGGGTGACCGAAGGGTGTCTCTCTGCAGACAGAAACCCCCAAAAGCTCATGGTGGAAGTGAGTTGGGCCCAGTGGATGAATAGGGGCTCACCAGGCAGAGAGCAGAATAAATAAAGGCCTGCCAGGTAGGAGAAACTATATTTGCAAAGACATGGAGGAATGAAA</t>
  </si>
  <si>
    <t>ENST00000525417.1</t>
  </si>
  <si>
    <t>ENSG00000212710</t>
  </si>
  <si>
    <t>CTAGE1</t>
  </si>
  <si>
    <t>chr18:23272382-23272533</t>
  </si>
  <si>
    <t>CTGCAGTGAGCTATGATCATGCCACTGCACTCCAGCCTGGGCAACAGAGCCAGACCCCATCTCTTAAAAATAAGTAAATATACTTATTTTTAATGGAATAAAATGGAATAAAAATAAAAATGGAAGGTGTCTGGAGTCAGATTGGTGAGTTT</t>
  </si>
  <si>
    <t>ENST00000578790.5</t>
  </si>
  <si>
    <t>ENSG00000134490</t>
  </si>
  <si>
    <t>TMEM241</t>
  </si>
  <si>
    <t>chr18:23577451-23577633</t>
  </si>
  <si>
    <t>GTGCACTCACAAACCTTGAGCTAAACACAGGGTGCTGATTGGTGTATTTACAATCCCTGAGCTAGATATAAAGACTCTCCACGTCCCCACCAGACTCAGAAGCCCAGCTGGCTTCACCTAGTGGATCCCGCACCGGGGCTGCAGGTGGAGCTGCCTGCCAGTCCTGCGCCGTGCGCCTGCATT</t>
  </si>
  <si>
    <t>ENST00000587223.1</t>
  </si>
  <si>
    <t>ENSG00000141458</t>
  </si>
  <si>
    <t>NPC1</t>
  </si>
  <si>
    <t>chr18:23577633-23577815</t>
  </si>
  <si>
    <t>TCCTCAGCCCTTGGGTGGTCGATGGGACTGGGCGCCGTGGAGCAGGGGGTGGCGCTCGTCGGGGAGGCTCAGGCTGCACAGGAGGCCACGGAGGGGGTGGGAGGCTCTGGCATGGCGGGCTGCAGGTCCCGAGCCCTGCCCCGTGGGAAGGCAGCCAAGGCCCAGCGAGAAATCGAGCGCAGC</t>
  </si>
  <si>
    <t>chr18:24014942-24015151</t>
  </si>
  <si>
    <t>CGGCGCCCCTGCAGGACGCGGAGCTGGCCCTGGCCGGCATCAACATGCTGCTCAACAACGGCTTCAGGGAGTCGGACCAGCTTTTCAAACAATACAGGTGACCCACGCGTCCCCGATTCCCCAACCCTGCAGCGCGCACCTCGTGTCCGGCTCACGCGCCTCGACCTGCGGCCCCCGGGAGCCCCCTCCCCCTCCTGTCGGTCACCGATT</t>
  </si>
  <si>
    <t>ENST00000578150.1</t>
  </si>
  <si>
    <t>ENSG00000168234</t>
  </si>
  <si>
    <t>TTC39C</t>
  </si>
  <si>
    <t>chr18:24015151-24015360</t>
  </si>
  <si>
    <t>TCCGGTCCTCAGGTCTCCTCCCTGGCAAGATCAGCCAGAGGGAATGCGCCTCTGCCACATCTCCTCGTCCACCCCCTACCCCCGGCTCCGTTGTCCTTTCCCTCCCGGGACCCGCCGCGCGCCCGCCCCGCGCGCCCGCAGTCCCCCTCTCACTTTCTCCCAGCCTCGCCCTCCCACAGACGTGCCCGGTGCCGGTAGGCTCCTCTCTGC</t>
  </si>
  <si>
    <t>ENST00000579713.1</t>
  </si>
  <si>
    <t>ENSG00000264745</t>
  </si>
  <si>
    <t>TTC39C-AS1</t>
  </si>
  <si>
    <t>chr18:24149378-24149528</t>
  </si>
  <si>
    <t>TTTACAAACCTTGAGCTAGATAGAGAGTGCCGATTGGTGTACTTACAATCCCTGGGCTAGACATAAAGGTTCTCCACGTCCCCACCAGACTCAGGAGTCCAGCTGGCTTCACCCAGTGGATCCTGCACTGGGGACTGCAGGTGGAGCTGCC</t>
  </si>
  <si>
    <t>ENST00000631138.1</t>
  </si>
  <si>
    <t>ENSG00000154040</t>
  </si>
  <si>
    <t>CABYR</t>
  </si>
  <si>
    <t>chr18:24149528-24149678</t>
  </si>
  <si>
    <t>CTGCCAGTCCTGGTGCCGTGCGCCTGCACTCCTCAGCCCTTGGGTGGTCGATGGGACTGGGTGCTGTGGAGCAGGGGGCGGTGCTCATCGGGGAGGCTCGGGCCGCACAGGAGTCCACGGAGTGGGTGGGAGGCTCAGGCATGGCGGGCTG</t>
  </si>
  <si>
    <t>chr18:24149678-24149828</t>
  </si>
  <si>
    <t>GCAGGTCCCGAGCCCTGCCCCGCAGGAAGGCAGCTAAGGCCCGGCGAGAAATCAAGCACAGCGCCGGTGGGCTGGCACTGCTGGGGGACCCAGTACACCCTATGCAGCCACTGGCCTGGGTGCTAAGCCCCTCATTGCCCGGGGCTGGCAG</t>
  </si>
  <si>
    <t>chr18:30174905-30175091</t>
  </si>
  <si>
    <t>AGTGCTGACTGGTGCATCCACAAACCCTGAGCTAGACACAGGGTGCTGATCGGTGTATTTACAACCCCTTGGCTAGACATAAAGATTCTCCAAGTCCCCTCTAGACTCGGGAGCCCAGCTGGCTTCACCCAGTGGATCCTGCAGGAGGCCGCAGGTGGAGCTGCCTGCCAGTCCTGCGCCTTGCGCC</t>
  </si>
  <si>
    <t>ENST00000657542.1</t>
  </si>
  <si>
    <t>LOC105372046</t>
  </si>
  <si>
    <t>chr18:30175091-30175277</t>
  </si>
  <si>
    <t>CCGCACTCCTCAGCCCTTCGGTGGTCGATGGGACCAGGCACCACAGAGCAGGCGGCGGCGCTAGTCAGTGAGGCTGCGGCGGCGCTAGTCAGTGAGGGTCCCGGCGGCGCAGCAGCCCACGGCGGTGGGGGAGGCTCAGGCATGGCGGGCTGCAGGTCCTAACCCCTGCCCCCCGGGGAGGCAGCTA</t>
  </si>
  <si>
    <t>chr18:30211746-30211982</t>
  </si>
  <si>
    <t>CTGCAGCTTTTTATTTTTTATTTTTTGAGACAGGGTCTTGCCCGGTCCCCCAGGTTCCAGTGCAGTAGTGCAATCATTGACTCACTGCAGCTTCAACCTCCCAGGCTCAACTTATGCTCCTCCCTCAGTGTCCCTAGTACCTGGGACCACAGGCATGCCCAGCTATGCCCAACTAATACACAGCTTACTTGACTAGCTTCCAGGCTCCAGCCAGCCATTCCCTGCAAACTCATAACT</t>
  </si>
  <si>
    <t>chr18:30212086-30212238</t>
  </si>
  <si>
    <t>ATAACATTAGCACTTTGACCAGGAGATCTGGTGGGAAAAGGCAGGGTGGGGGGTTATTACATTAGTATGTTTATGAGGAGATGTAGTTGAGGTTCTTCATTTCTTTTGGTTGCCCAGTGCCAGATACAGAGTAAATGGCTTATAGGACTGCAG</t>
  </si>
  <si>
    <t>chr18:31019687-31019898</t>
  </si>
  <si>
    <t>GAGGTGCTGAGGCGGATGGACCCTTGAGTGGGAGTTTGAGGTAACAGTGAGTTATGATCATGCCACAGCATGCAGCCTGAGCGACAGAGCTAGATCTCTTCTCTAAACAACAAACAAATAAATAAATAGGGCAAGTGTCCCAAATCTGAGGCAGTAGCAATGAGGACAAAGAGAAAGGATGGCAGGAAATTTACTTGGGAGTTAGAATGGAG</t>
  </si>
  <si>
    <t>ENST00000584980.1</t>
  </si>
  <si>
    <t>ENSG00000134762</t>
  </si>
  <si>
    <t>DSC3</t>
  </si>
  <si>
    <t>chr18:31100180-31100331</t>
  </si>
  <si>
    <t>CAGGGCCAGCATACTTCCTACCCCACTCCCCGCCTATCAAACTCCGAAGCTAAGGAAGAACAAGGAATGGAAATTCAATTTCAGTGTATTCAGTGATACCCCACCTCCTCCTAAACAGAATCTGAGATAACACACAGAAAGCTCTCTCTGCA</t>
  </si>
  <si>
    <t>ENST00000654403.2</t>
  </si>
  <si>
    <t>ENSG00000265888</t>
  </si>
  <si>
    <t>DSCAS</t>
  </si>
  <si>
    <t>chr18:31353056-31353238</t>
  </si>
  <si>
    <t>GAGTTTCCAGTTTTTCTGTTCTGTTTTTTCCCCATCTTTGTGGTTTTATCTACTTTTGGTCTTTGATGATGGTGATGTACAGATGGGTTTTTGGTGTGGATGTCCTTTCTGTTTGTTAGTTTTCCTTCTAACAGAGAGGACCCTCAGCTGCAGGTCTGTTGGAGTACCCTGCCGTGTGAGGTG</t>
  </si>
  <si>
    <t>ENST00000578119.1</t>
  </si>
  <si>
    <t>ENSG00000266729</t>
  </si>
  <si>
    <t>DSG1-AS1</t>
  </si>
  <si>
    <t>chr18:31353238-31353420</t>
  </si>
  <si>
    <t>GTCAGTGTGCCCCTGCTGGGGGGTGCCTCCCAGTTAGGCTGCTCGGGGGTCAGGGGTCAGGGACCCACTTGAGGAGGCAGTCTGCCCGTTCTCAGTTCTCCAGCTGCGTGCTGGGAGAACCACTGCTCTCTTCAAAGCTGTCAGACAGGGACATTTAAGTCTGCAGAGGTTACTGCTGTCTTT</t>
  </si>
  <si>
    <t>chr18:31410719-31410870</t>
  </si>
  <si>
    <t>CTGCAGTGCACGTGAGCTTTCTCTGATGGTTCCTTAGTATCCCAAGCTTGGCCCTTTGTATGCAAAGAAACTCCGTGACTGAACATCCCTGTGAGCCCAGCTCCATCCTGTTCCGGAGTGAAGGAGGACTATGAGCTCAGTTTCTGCAATCA</t>
  </si>
  <si>
    <t>ENST00000581452.1</t>
  </si>
  <si>
    <t>chr18:31411037-31411189</t>
  </si>
  <si>
    <t>TGTAATTAATTTACTTTTATTTGGTCAACAAGCCTGGAGATGTATCGGTGTAACTTGTATCTCTCTTTGTCAGCTTTTTAGCGCCTACGCCTTGCCGGGTGGTGGTGGCACCGCAGACGGCGGCGGCAGCGTTTTAGGCAGATGCGCGCTGCA</t>
  </si>
  <si>
    <t>chr18:31724431-31724578</t>
  </si>
  <si>
    <t>ACGCGAATCGCCGCCATGAGCTAACTCCCCACCCCCGGGCAGACCCGGGAGAGCTTTGATTACCTGGGGTCTTCTGCTTCCTCCCAGACGTCAGCTCCGCTTCAGGAATCGACTGAGACTTTGGCTCAGAGTTTGGTTCCATTCTTGG</t>
  </si>
  <si>
    <t>ENST00000269205.7</t>
  </si>
  <si>
    <t>ENSG00000141437</t>
  </si>
  <si>
    <t>SLC25A52</t>
  </si>
  <si>
    <t>chr18:31724632-31724797</t>
  </si>
  <si>
    <t>ACTGGGATCTGAATGACAAGCTGACTCGGCACAGAAGTCTCCCAGAGGTGGTTGCAATGCTAGACTGGGATCAGAACCAGGCCCTAGCTCGGCCTCTTTGCCTCAAAAGTAAGTTTCTAACTGTAGATCTAGATCAGGCTGCAGATCATCAGGCATATGAAATACT</t>
  </si>
  <si>
    <t>chr18:32861743-32861919</t>
  </si>
  <si>
    <t>GAGTTTCCAGTTTTTCTGTTCTGTTTTTTCCCCATCTTTGTGGTTTTATCTACTTTTGGTCTTTGATGATGGTGATGTATAGATGGGTTTTCGGTGTGGATGTCCTTTCTGTTTGTTAGTTTTCCTTCTAACAGACAGGACCCTCAGCTGCAGGTCTGTTGGAATACCCTTGCTGTG</t>
  </si>
  <si>
    <t>ENST00000580366.1</t>
  </si>
  <si>
    <t>LOC105372058</t>
  </si>
  <si>
    <t>chr18:32861919-32862095</t>
  </si>
  <si>
    <t>GTGAGGTGTCAGTCTGCCCCTGCTGGGGGGTGCCTCCCAGTTAGGCTGCTCGGGGGTCAGGGGTCAGGGACCCACTTGAGGAGGCAGTCTGCCCGTTCTCAGATTTCCAGCTGCGTGCTGGGAGAACCACTGCTCTCTTCAAAGCTGTCAGACAGGGACATTTAAGTCTGCAGAGGT</t>
  </si>
  <si>
    <t>chr18:34157310-34157461</t>
  </si>
  <si>
    <t>AATATATACCTCAATAAATGGCCCTCATGCTTCTGATCTTGTGTAAGTAGGGGCATAGGGTCATTAACTGAGATAGAAAATACAATAAGAAAATCAAATTTTGGATAGGAAAATAGTTCAGTGAGTCACAGGTTGAATTTGAGATGCCTGCA</t>
  </si>
  <si>
    <t>ENST00000588280.5</t>
  </si>
  <si>
    <t>ENSG00000101746</t>
  </si>
  <si>
    <t>NOL4</t>
  </si>
  <si>
    <t>chr18:34942542-34942694</t>
  </si>
  <si>
    <t>CTGCAGCATGTGACCCTATTAGTCATTCGCCCCCGTAACTGTCTCCTCTTTTCACTTCCATGGTAACATTTTCTCAGCTTCACCCCCAGCTTCTCTGACCATTCCTCCTTAATCTCCTTGCCAGCTCCTCTACCTCTACCTACCCCTTAAATG</t>
  </si>
  <si>
    <t>ENST00000591734.5</t>
  </si>
  <si>
    <t>ENSG00000166974</t>
  </si>
  <si>
    <t>MAPRE2</t>
  </si>
  <si>
    <t>chr18:35416364-35416515</t>
  </si>
  <si>
    <t>CTGCAGTGGCATAATCACAGCTCACTGTAGCCTTGACTGCCTAGGCGCAAGTGATTTTCCATTTGCCTGCTCCTGTGCCAATATCCACTGTTTTAATATTGTGTCTACAGTATGTCTTCACAATTAATTAGTAAGACAATTTGTCCTTCTTT</t>
  </si>
  <si>
    <t>ENST00000585522.1</t>
  </si>
  <si>
    <t>ENSG00000186496</t>
  </si>
  <si>
    <t>ZNF396</t>
  </si>
  <si>
    <t>chr18:36393090-36393314</t>
  </si>
  <si>
    <t>AGCCAGCTCCAGTTAGTTTGTGATGTGGTCATTCCAGAGTGTCTGCCATGCTGGCCACATGCTTCTGGGACGGCTGCAGGGCAGAAGGCTGCCTGCTTAATTTTAGAGTTAAACAAACGTAATGGCGAAAGCATTTATGATGGATCTGAATCTGGTGTGGCATGCTGTGATATTTCCATCACTGCATTTAGGGGTCCAGATCTTCTGGACACTTTCTCTTTCCTT</t>
  </si>
  <si>
    <t>ENST00000359247.8</t>
  </si>
  <si>
    <t>ENSG00000134775</t>
  </si>
  <si>
    <t>FHOD3</t>
  </si>
  <si>
    <t>chr18:36494677-36494829</t>
  </si>
  <si>
    <t>CTGCAGCCTTAGCTCTCATTGGCTGCTGGCCACCCCTTGGGGCTGTGCTGGGGGGACCTCTTTGCACACCTCCCACCTGGCAGTCCCAGAGCTTCAGGAGAAAGGCAAATCTTAATGACTCCAGTTTGATCTCAGCCCCCATTTCTGCTTTGA</t>
  </si>
  <si>
    <t>ENST00000591635.5</t>
  </si>
  <si>
    <t>chr18:36494871-36495171</t>
  </si>
  <si>
    <t>ATAGAATTTCTGCTGGTAGGTAGAAGAGGATCCAGCAGGCATTTCCCTATGTCAGACGTCATGCCCAAACCAGCAACTCTGATGTGACAGCCCTGTCACCTCCGCTCTGTCGCCAAGGCTGGAGTACAGTGGCATGATCATGGCTCACTGCAGCCTTGACCTCCTGGGTTCAAGCAGTCCTCCCACCTCAGCCTCCTGAGTAGCTGGGGCTGTAGGCCACCACCCCTGGCTAATTTTTGTATTTTTTTTTTGTAGAGGCAGGATTTCACCAGGTTGCTCAGTCTAGTCTCAAATTTCTTGG</t>
  </si>
  <si>
    <t>chr18:37545955-37546245</t>
  </si>
  <si>
    <t>CGTCCCACCCAACTAGGTTGCCCACAACCACACGTGTGTGGAGCCCTTTCTCCCCACATACTTTTCCCACACTCCTCCCCTACAACTGGCCAGAGGCCCCTCAAAAAGACACCCACGCTCACACACATTTGCAGAGAACTGCAGGCGTGCCCACCCAGGGAGTTGGACTCATCTCTTCTGTTTTTTACATGCACTTGGTAGAAACTGTAGTCATAGACGTACACACAATCTGTCACTAAAAATTGGCCCACCCGAGCCCGTCGCAGCCCACACACACTTGCATACACTCAG</t>
  </si>
  <si>
    <t>ENST00000649194.1</t>
  </si>
  <si>
    <t>LOC105372072</t>
  </si>
  <si>
    <t>chr18:37820324-37820500</t>
  </si>
  <si>
    <t>ENST00000580543.1</t>
  </si>
  <si>
    <t>ENSG00000266530</t>
  </si>
  <si>
    <t>MIR4318</t>
  </si>
  <si>
    <t>chr18:37820500-37820676</t>
  </si>
  <si>
    <t>chr18:41632334-41632506</t>
  </si>
  <si>
    <t>CTGCAGACTTAAATGTCCCTGTCTGACAGCTTTGAAGAGAGCAGTGGTTCTCCCAGCACGCAGCTGGAGATCTGAGAACCGGCAGACTGCCTCCTCAAGTGGGTCCCTGACCCCTGACCCCCGAGCAGCCTAACTGGGAGGCACCCCCCAGCAGGGGCAAACTGACACCTCAC</t>
  </si>
  <si>
    <t>ENST00000595135.5</t>
  </si>
  <si>
    <t>ENSG00000267313</t>
  </si>
  <si>
    <t>KC6</t>
  </si>
  <si>
    <t>chr18:41775601-41775777</t>
  </si>
  <si>
    <t>chr18:41775777-41775953</t>
  </si>
  <si>
    <t>TCACACGGCAGGGTATTCCAACAGACCTGCAGCTGAGGGTCCTGTCTGTTAGAAGGAAAACTAACAACCAGAAAGGACATCTACACCGAAAACCCATCTGTACATCACCATCATCAAAGACCAAAAGTAGATAAAAACCACAAAGATGGGGAAAAAACAGAACAGATAAACTGGAAA</t>
  </si>
  <si>
    <t>chr18:44023889-44024069</t>
  </si>
  <si>
    <t>AAGTTTCTGGTTTTTCTGCTCTGTTTTTTCCCCATCTTTGTGGTTTTATCTACTTTTGGTCTTTGATGATGGTAATGTACAGATGGGTTTTTGGTGTGGATGTCCTTTCTGTTTGTTAGTTTTCCTTCTAACAGACAGGACCCTCAGCTGCAGGTCTGTTGGAGTACCCGGCCGTGTGAGG</t>
  </si>
  <si>
    <t>ENST00000665202.1</t>
  </si>
  <si>
    <t>ENSG00000267337</t>
  </si>
  <si>
    <t>LINC01478</t>
  </si>
  <si>
    <t>chr18:44024069-44024249</t>
  </si>
  <si>
    <t>GTGTCAGTCTGCCCCTGCTGGGGGGTGCCTCCCAGTTAGGCTGCTCAGGGGTCAGGGGTCAGGGACCCACTTGAGGAGGCAGTCTGCCCGTTCTCAGATCTCCAGCTGCGTGCTGGGAGAACCACTGCTCTCTTCAAAGCTGTCAGACAGGGACATTTAAGTCTGCAGAGGTTACTGCTGT</t>
  </si>
  <si>
    <t>chr18:46962614-46962781</t>
  </si>
  <si>
    <t>CAGGGCCAGCACTTGACACCTGCAGGATTCGGAGGCTCAACTTTGCACCAAGCCAAGGGTTCTGGTGTCCGTCGCAAGTTTCGTTCCCCAACCCGCATTGACTTTGCATTGGCCCTCCTCCCCCCAGATTTTATCCGTAAGGCAAGTCCTGAGTTTATCGTCGGGAGA</t>
  </si>
  <si>
    <t>ENST00000356157.12</t>
  </si>
  <si>
    <t>ENSG00000167216</t>
  </si>
  <si>
    <t>KATNAL2</t>
  </si>
  <si>
    <t>chr18:46962851-46963149</t>
  </si>
  <si>
    <t>TTTTGTCCGCGGGCGCCGCGTGCCGGTTGCTGCTGCCGCCGCCGCTCACGCTGCCGCCGTCGCCGTCCCCGAGGCCGGAGGGAGCCTGGCTGCTTCCTGCGGGCTTGGGGGCTGGCTCCATCTCTCCATTTCCGGGGTCAGCGGCTCCTGCAGACTTCTCTTGCCTCCTGGAAGCATCATAAGGCGTCTTGGCCACAGAGTTGAAACAGATCATCTTTGTCTGTCGGCCGCTGGGTTTGTTTTCACGTGCGGATCGGATTTTCGTGGTCACTACTCGCAGCCGCTGCTCTCGGGCGTCC</t>
  </si>
  <si>
    <t>chr18:46965534-46965704</t>
  </si>
  <si>
    <t>GTTTGGCCCTGCAGAAAGTCAACCAGCAGAATCCCTCTAGCATCCCCGCCCCCCCCCCCCCGCCCCCAACGGTGGCCATGACCTCTGCTCTTGACTGCTCCTCTGCAGCTTCGACTGGAGCACTGCCACCTCTTGGTAGCCATGGCTTCGTGCTTGGTCTTCAGGATCCTG</t>
  </si>
  <si>
    <t>chr18:46965704-46965874</t>
  </si>
  <si>
    <t>GCCGGTAGAGCCAGGTTTCATCTCCTGTGACCAATCTTGGAAGAAATGCTTCAGGATCTTGCTCCCACCGGTTGTTTAAAATCTCCTCGGAAAGGCTTGCTCTGGCCTGCAGCTGATACTGGTGCCACGGTTTGGGCAGCCGAGTTCCACTCTCACCTTTCAGTCCAAATG</t>
  </si>
  <si>
    <t>chr18:46967999-46968178</t>
  </si>
  <si>
    <t>TCACTGCAGCCTCCGCTTGCCCAGCTCAGGCGATCCTGCCACCTCAGCCCTCTAAGAAGCTGGGACCACAGGGGCCGTGCCACCACGCCGGGCTCATTTTGGTATCTTTTGTGGAGACGGGGTTTCTCCGTTTGGCCCAGCCTGTTCTCCACCTCCTGGGCTGCAGCGATCTGCTTTCCT</t>
  </si>
  <si>
    <t>chr18:46968413-46968711</t>
  </si>
  <si>
    <t>GCGTTATTTAAAAGACGATCAGTGAACCACCAAAGTAGAATTGATCCGAATGCGTTCATAATATCTTCTGAATTCTGAGGTGTCCTCCAAGCAGGGAGGCAGTGGCTGGGTGTGGGAGGCAAAAATCACAGGGCCAGCACTTGACACCTGCAGGATTCGGAGGCTCAACTTTGCACCAAGCCAAGGGTTCTGGTGTCCGTCGCAAGTTTCGTTCCCCAACCCGCATTGACTTTGCATTGGCCCTCCTCCCCCCAGATTTTATCCGTAAGGCAAGTCCTGAGTTTATCGTCGGGAGAATC</t>
  </si>
  <si>
    <t>chr18:46968777-46969076</t>
  </si>
  <si>
    <t>GTTTTGTCCGCGGGCGCCGCGTGCCGGTTGCTGCTGCCGCCGCCGCTCACGCTGCCGCCGTCGCCGTCCCCGAGGCCGGAGGGAGCCTGGCTGCTTCCTGCGGGCTTGGGGGCTGGCTCCATCTCTCCATTTCCGGGGTCAGCGGCTCCTGCAGACTTCTCTTGCCTCCTGGAAGCATCATAAGGCGTCTTGGCCACAGAGTTGAAACAGATCATCTTTGTCTGTCGGCCGCTGGGTTTGTTTTCACGTGCGGATCGGATTTTCGTGGTCACTACTCGCAGCCGCTGCTCTCGGGCGTCC</t>
  </si>
  <si>
    <t>chr18:47021456-47021603</t>
  </si>
  <si>
    <t>GACTTAAGGAACGTAGCAGTTGTTAGCATTTATGTATGAAATCCAGGAGTTCCTTTCTTCAGATAAACAGCAGGTTTCTTTGAGATGTGCTCCGCTTGTGTCACCCAGGCTGGAGTGCAGTGGAATGAGGAAGGGTCACTGCAGCCTC</t>
  </si>
  <si>
    <t>ENST00000332567.6</t>
  </si>
  <si>
    <t>ENSG00000206181</t>
  </si>
  <si>
    <t>ELOA2</t>
  </si>
  <si>
    <t>chr18:47025055-47025223</t>
  </si>
  <si>
    <t>TTGGCCCTGCAGAAAGTCAACCAGCAGAATCCCTCTAGCATCTCCCCCCCCCACCCCGCCCCCAACGGTGGCCATGACCTCTGCTCTTGACTGCTCCTCTGCAGCTTCGACTGGAGCACTGCCACCTCTTGGTAGCCATGGCTTCGTGCTTGGTCTTCAGGATCCTGCC</t>
  </si>
  <si>
    <t>chr18:47025223-47025391</t>
  </si>
  <si>
    <t>CGGTAGAGCCAGGTTTCATCTCCTGTGACCAATCTTGGAAGAAATGCTTCAGGATCTTGCTCCCACCGGTTGTTTAAAATCTCCTCGGAAAGGCTTGCTCTGGCCTGCAGCTGATATTGGTGCCACGGTTTGGGCAGCCGAGTTCCACTCTCACCTTTCAGTCCAAATG</t>
  </si>
  <si>
    <t>chr18:47027473-47027630</t>
  </si>
  <si>
    <t>ACCCAGGCTGGAGTGCAGTGGAATGAGGAAGGGTCACTGCAGCCTCCGCTTGCCCAGCTCAGGCGATCCTGCCACCTCAGCCCTCTAAGAAGCTGGGACCACAGGGGCCGTGCCACCACGCCGGGCTCATTTTGGTATCTTTTGTGGAGACGGGGTTT</t>
  </si>
  <si>
    <t>chr18:47660826-47660987</t>
  </si>
  <si>
    <t>CAGGCTTGCTTAGGTAAACAAAGCAGCCAGGAAGCTCGAACTGGGTGGAGCCCACCACAGCTCAAGGAGGCCTGCCTGCCTCTGTAGGCTCCACCTCTGGGGGCAGGGCACAGACAAACAAAAAGACAGCAGTAACCTCTGCAGACTTAAGTGTCCCTGTCT</t>
  </si>
  <si>
    <t>ENST00000587353.5</t>
  </si>
  <si>
    <t>ENSG00000175387</t>
  </si>
  <si>
    <t>SMAD2</t>
  </si>
  <si>
    <t>chr18:47660987-47661148</t>
  </si>
  <si>
    <t>TGACAGCTTTGAAGAGAGCAGTGGTTCTCCCAGCACGCAGCTGGAGATCTGAGAATGGGCAGACTGCCTCCTCAAGTGGGTCCCTGACCCCTGACCCCCGAGCAGCCTAACTGGGAGGCACCCCCCAGCAGGGGCACACTGACACCTCACACGGCAGGGTAT</t>
  </si>
  <si>
    <t>chr18:47661148-47661309</t>
  </si>
  <si>
    <t>TTCCAACAGACCTGCAGCTGAGGGTCCTGTCTGTTAGAAGGAAAACTAACAACCAGAAAGGACATCTACACCGAAAACCCATCTGTACATCACCATCATCAAAGACCAGAAGTAGATAAAACCACAAAGATGGGGAAAAAACAGAACAGAAAAACTGGAAAC</t>
  </si>
  <si>
    <t>chr18:48548664-48548953</t>
  </si>
  <si>
    <t>AGGTCAGGGATTCCGAGAAAGCACCCAGTTTCTCCTCTTCTCCCTCTAAAAATGGTTTCTTCTGCCCACATTCTATTGATTTGCCTTAATCCTTTTAGCTGTTAACCTTTGCCTCAGTTTAGTGGACACACATGGTATCTGCAGTGGGTCTGGCTCTAGGAGTGAGGTGAGATGAATTGAGGTAAGCCTGGCAGGGTCCCTGCTGCCCATCTGCCCATCTTGCTGGGGAAGACAGAATAGCCTTGCGCTAGTGTAAGGTGGTAAGTATGGGGTCAGGAGAATGAAAAGGG</t>
  </si>
  <si>
    <t>ENST00000588345.1</t>
  </si>
  <si>
    <t>ENSG00000134030</t>
  </si>
  <si>
    <t>CTIF</t>
  </si>
  <si>
    <t>chr18:48548995-48549285</t>
  </si>
  <si>
    <t>TTTTCCAATGGATAATCATGCTGGGACACAGATATAAACTGAGGTTGTCCTGGGTAGGTGAGGGCTTATGGACACATGGGCCAGGGAGGGCGTATGCATGTGGGTCATACCTGACACTATTATCAGACACTGTTATCAGTCATTTATACTGCAGGGTGCACATAGGGGTGATGGGGGAGGTGCTCGTGCACAAGAGGAATTGGCAGCTGTTTCCTTCCTTTGCTTAGAGGACGTAGGGGAAAGCATTATCTGTGGGGACTGAACTCAGAATTCAGATGGGGCTCAGTTTAC</t>
  </si>
  <si>
    <t>chr18:48817563-48817739</t>
  </si>
  <si>
    <t>GTAAGGAGATCGAGACCATCCTGGCAAACACGATGAAACCCCATCTCTACTAAAAATGCAAAAATTAACCAGGCGTGGTGGTGGGTGCCTGTAATCCCAGCTACTCGGGAGGCTGAGGCAGGAGAATTGCTTGAACCTGGGAGGTGGAGACTGCAGTGAGCCGAGATCGCACACTGC</t>
  </si>
  <si>
    <t>ENST00000587860.1</t>
  </si>
  <si>
    <t>chr18:50074896-50075086</t>
  </si>
  <si>
    <t>CTGCAGCCTCTGCCTCCCAGGTTCAAGTGATTCTCCTGCCTCAGCCTCCCGAGTATCTGGGATTACAGGCGCACCCCATCACCCTGTAGAGACAGGGTTTCACCATTGGTCAGGCTGGTCTCGAACTCCTGACCTCATGATCTGCCTGCCTTGGCCTCCCAAAGTGCTGGGATTACAGGTGTGAGCCACCA</t>
  </si>
  <si>
    <t>ENST00000586036.1</t>
  </si>
  <si>
    <t>ENSG00000167306</t>
  </si>
  <si>
    <t>MYO5B</t>
  </si>
  <si>
    <t>chr18:50349049-50349223</t>
  </si>
  <si>
    <t>ENST00000398452.6</t>
  </si>
  <si>
    <t>ENSG00000154839</t>
  </si>
  <si>
    <t>SKA1</t>
  </si>
  <si>
    <t>chr18:50349223-50349397</t>
  </si>
  <si>
    <t>TGTGAGGTGTCAGTGTGCCCCTGCTGGGGGGTGCCTCCCAGTTAGGCTGCTCGGGGGTCAGGGGTCAGGGACCCACTTGAGGAGGCAGTCTGCCCGTTCTCAGATCTCCAGCTGCGTGCTGGGAGAACCACTGCCCTCTTCAAAGCTGTCAGACAGGGACACTTAAGTCTGCAGA</t>
  </si>
  <si>
    <t>chr18:51741190-51741331</t>
  </si>
  <si>
    <t>AGGGCACAGACAAACAAAAAGACACCAGTAACCTCTGCAGACTTAAATGTCCCTGTCTGACAGCTTTGAAGAGAGCAGTGGTTCTCCCAGCACGCAGCTGGAGATCTGAGAACGGGCAGACTGCCTCCTCAAGTGGGTCCCT</t>
  </si>
  <si>
    <t>ENST00000635103.1</t>
  </si>
  <si>
    <t>ENSG00000227115</t>
  </si>
  <si>
    <t>LINC01630</t>
  </si>
  <si>
    <t>chr18:51741331-51741472</t>
  </si>
  <si>
    <t>TGACCCCTGACCCCCGAGCAGCCTAACTGGGAGGCACCCCCCAGCAGGGGCACACTGACACCTCACACGGCAGGGTATTCCAACAGACCTGCAGCTGAGGGTCCTGTCTGTTAGAAGGAAAACTAACAAACAGAAAGGACAT</t>
  </si>
  <si>
    <t>chr18:55892498-55892659</t>
  </si>
  <si>
    <t>GAGTTTCCAGTTTTTCTGTTCTATTTTTTCCCCATCTTTGTGGTTTTATCTACTTTTGGTCTTTGATGATGGTGATGTACAGATGGGTTTTTGTTGTGGATGTCCTTTCTGTTTGTTAGTTTTCCTTCTAACAGACAGGACCCTCAGCTGCAGGTCTGTTGG</t>
  </si>
  <si>
    <t>ENST00000589440.1</t>
  </si>
  <si>
    <t>ENSG00000267327</t>
  </si>
  <si>
    <t>LOC107985164</t>
  </si>
  <si>
    <t>chr18:55892659-55892820</t>
  </si>
  <si>
    <t>GAATACCCTGCCGTGTGAGGTGTCAGTGTGCCCCTGCTGGGGGGTGCCTCCCAGCTAGGCTGCTGGGGGGTCAGGGGTCAGGGACCCACTTGAGGAGGCAGTCTGCCCGTTCTCAGATCTCCAGCTGCGTGCTGGGAGAACCACTGCTCTCTTCAAAGCTGT</t>
  </si>
  <si>
    <t>chr18:55892820-55892981</t>
  </si>
  <si>
    <t>TCAGACAGGGACATTTAAGTCTGCAGAGGTTACTGCTGTCTTTTTGTTTGTCTGTGCCCTGCCCCCAGAGGTGGAGCCTACAGAGGCAGGCAGGCCTCCTTGAGCTGTGGTGGGCTCCACCCAGTTCCAGCTTCCCAGCTGCTTTGTTTACCTAATCAAGCC</t>
  </si>
  <si>
    <t>chr18:56639751-56640017</t>
  </si>
  <si>
    <t>GCACATGTGGTCCCAGCTACTCGGGAGGCCGAGGTGGGAGGATTCCTTGAGCTGGGGAGGTCAAGGCTGCAGGGAGCCATGATTGCGCCACTGCACTCCAGCCTGGGCAACAGAGCCAGACCCTGTCTCAAAAAAAAAAAAAAAAGGAAAAAGAAAAAGTGTCTTCAGAAAAGCCCTCAGGTAGCATCAAGGAGGATGGAAGGCAGTGAGATCCATTTAGGAGGATACTGTGGTGATCCAGGAACTAAATTAGGAAAGCATCTGCAG</t>
  </si>
  <si>
    <t>ENST00000217515.11</t>
  </si>
  <si>
    <t>ENSG00000091164</t>
  </si>
  <si>
    <t>TXNL1</t>
  </si>
  <si>
    <t>chr18:61514636-61514792</t>
  </si>
  <si>
    <t>TACTTTTGGTCTTTGATGATGGTGATGTACAGATGGGTTTTTGGTGTGGATGTCCTTTCTGTTTGTTAGTTTTCCTTCTAACAGACAGGACCCTCAGCTGCAGGTCTGTTGGAATACCCTGCCGTGTGAGGTGTCAGTGTGCCTCTGCTGGGGGGTG</t>
  </si>
  <si>
    <t>ENST00000536675.2</t>
  </si>
  <si>
    <t>ENSG00000101542</t>
  </si>
  <si>
    <t>CDH20</t>
  </si>
  <si>
    <t>chr18:61514792-61514948</t>
  </si>
  <si>
    <t>GCCTCCCAGTTAGGCTGCTTGGGGGTCAGGGGTCAGGGACCCACTTGAGGAGGCAGTCTGCCCATTCTCAGATCTCCAGCTGCGTGCTGGGAGAACCACTGCTCTCTTCAAAGCTGTCAGACAGGGACATTTAAGTCTGCAGAGGTTACTGCTGTCT</t>
  </si>
  <si>
    <t>chr18:62492624-62492775</t>
  </si>
  <si>
    <t>CTGCAGGCCTGTGCCACCACCCCGGCTATGATTGCACCTTTCTAACAACAGCTTATAATTCTTTCATTTATTTATTTATTTTTTGAGCTGATGATCTGTTTAATCTCAAGTTGGCAACATTACCCCCACCTCATACCCCAGCACCTGGATCA</t>
  </si>
  <si>
    <t>ENST00000269499.10</t>
  </si>
  <si>
    <t>ENSG00000141664</t>
  </si>
  <si>
    <t>ZCCHC2</t>
  </si>
  <si>
    <t>chr18:62907055-62907231</t>
  </si>
  <si>
    <t>ENST00000591106.1</t>
  </si>
  <si>
    <t>ENSG00000081913</t>
  </si>
  <si>
    <t>PHLPP1</t>
  </si>
  <si>
    <t>chr18:64003456-64003617</t>
  </si>
  <si>
    <t>CCGGGGGGTATTAGTATCTGTGGGAGGTCCTAGAACCAAACTCCATTGGATATTGAGGGACAAATGTGTGTGTGTGTGTGTGTGTGTGTGTGTGTGTGTGTGTATTTGTTATGAGAAATTGGCTCATGCAATTACGGAAACTGAGAAGTGCTAAGATCTGCA</t>
  </si>
  <si>
    <t>ENST00000493661.2</t>
  </si>
  <si>
    <t>ENSG00000166401</t>
  </si>
  <si>
    <t>SERPINB8</t>
  </si>
  <si>
    <t>chr18:67604223-67604376</t>
  </si>
  <si>
    <t>TCTGCAGACTTAAATGTCCCTGTCTGACAGCTTTGAAGAGAGCAGTGGTTCTCCCAGCACGCAGCTGGAAATCTGAGAACGGGCAGACTGCCTCCTCAAGTGGGTCCCTGACCCCTGACCCCCGAGCAGCCTAACTGGGAGGCACCCCCCAGCA</t>
  </si>
  <si>
    <t>ENST00000578039.1</t>
  </si>
  <si>
    <t>LOC105372173</t>
  </si>
  <si>
    <t>chr18:67604376-67604529</t>
  </si>
  <si>
    <t>AGGGGCAGACTGACACCTCACAGGGCCGGGTACTCCAACAGACCTGCAGCTGAGGGTCCTGTCTGTTAGAAGGAAAACTAACAAACAGAAAGGACATCCACACCAAAAACCCATCTGTACATCACCATCATCAAAGACCAAAAGTAGATAAACC</t>
  </si>
  <si>
    <t>chr18:70751624-70751791</t>
  </si>
  <si>
    <t>AGGCGCTCTGCGTTTTAGAGTTTCCAGTTTTTCTGTTCTGTTTTTTCCCCATCTTTGTGGTTTTATCTACTTTTGGTCTTTGATGATGGTGATGTACAGATGGGTTTTCGGTGTAGATGTCCTTTCTGGTTGTTAGTTTTCCTTCTAACAGACAGGACCCTCAGCCGC</t>
  </si>
  <si>
    <t>ENST00000582578.4</t>
  </si>
  <si>
    <t>GTSCR1</t>
  </si>
  <si>
    <t>chr18:70751791-70751958</t>
  </si>
  <si>
    <t>CAGGTCTGTTGGAATACCCTGCCGTGTGAGGTGTCAGTGTGCCCCTGCTGGGGGGTGCCTCCCAGTTAGGCTGCTCGGGGGTCAGGGGTCAGGGACCCACTTGAGGAGGCAGTCTGCCCGTTCTCAGATCTCCAGCTGCGTGCTGGGAGAACCACTGCTCTCTTCAAA</t>
  </si>
  <si>
    <t>chr18:70751958-70752125</t>
  </si>
  <si>
    <t>AGCTGTCAGACAGGGACACTTAAGTCTGCAGAGGTTACTGCTGTCTTTTTGTTTGTCTGTGCCCTGCCCCCAGAGGTGGAGCCTACAGAGGCAGGCAGGCCTCCTTGAGCTGTGGTGGGCTCCACCCAGTTCGAGCTTCCCGGCTGCTTTGTTTACCTAAGCAAGCCT</t>
  </si>
  <si>
    <t>chr18:73120244-73120432</t>
  </si>
  <si>
    <t>AGATATGCTATCTTGTTTTATGCCTTTTTACAAAAAACAGAAATATTTTAAGACTGAATTCAATATTGCCATGCCTTAATTTTTGGCTTTTGCCTGCATTTACCAAAAATATCTCACAGGTAAGTTTTCTTACTTGAAGTGAACATTTTTATTAGTATTTTCTCCAAATATACTTATCTTTAAGCCTGC</t>
  </si>
  <si>
    <t>ENST00000584544.5</t>
  </si>
  <si>
    <t>ENSG00000263711</t>
  </si>
  <si>
    <t>LINC02864</t>
  </si>
  <si>
    <t>chr18:73893328-73893519</t>
  </si>
  <si>
    <t>CACTGCAGAAGAGCAAGAGCCCGGGAGTCTACAGAGCTGTGGTGGGAGAAGCACCGTGTCTGATATTGGTCTCTGGTGGTGGAAGAGTGTGATCATAATGAGAGCACTAGCTGCCCTGACACCTGCACAGCCTTCAGAAACACCAGCTCGGCTCATTTTCAGCCCACCGTGGCAGGCGGCATCACTGCAGCC</t>
  </si>
  <si>
    <t>ENST00000579108.1</t>
  </si>
  <si>
    <t>ENSG00000141665</t>
  </si>
  <si>
    <t>FBXO15</t>
  </si>
  <si>
    <t>chr18:75169884-75170056</t>
  </si>
  <si>
    <t>CTGCCGTATCAGAGCCGTGTGGCCCTGGGCGGTTGGCTTTGACTTTCCGAGTCTCGGTTTCCTTATCTGTAAAATGGAGTTTCTACATCCTAGGATTTTTACAAGGATGAAGTGAAACAATTCAAAGAAACAGCTTGGCCAAATGTCCAGCATGCAATACTCTGCAGTGGGTA</t>
  </si>
  <si>
    <t>ENST00000537114.2</t>
  </si>
  <si>
    <t>ENSG00000180011</t>
  </si>
  <si>
    <t>ZADH2</t>
  </si>
  <si>
    <t>chr18:75170056-75170228</t>
  </si>
  <si>
    <t>AGGACTGTGTCGTCCTGCAATAGAAGTTGAAGTCCTAACCCCTGAGACCTGTGAAGGTGACCACTAGGGTACGCCTTAAGCCAATGACTGGTGTCCTTATATAAGAATCTGGACACAGTCACGGGGAAGACAGCCACACAAAGCCAGAGGCAGAGATCGGAAGATGCAGCTGC</t>
  </si>
  <si>
    <t>chr18:75296738-75296940</t>
  </si>
  <si>
    <t>GGGACACTGTCTCCTTATGTCTCAGGATGAAGAACAGCGGGAGGAGAGCTGAGACTTGGAAGGAGAGGGGCAGGCCCTGTGACAGGCTGGAGAACCATTTTGGGTGGCACTGGGTTTGTGGTTTCCATTGTGATTCTCAAAGATTGTGGCCCTTCTGTCACCTGTATTAGGAATGAGGGAAGAGCAGATAGATCCACCTGCAG</t>
  </si>
  <si>
    <t>ENST00000560661.1</t>
  </si>
  <si>
    <t>ENSG00000179981</t>
  </si>
  <si>
    <t>TSHZ1</t>
  </si>
  <si>
    <t>chr18:75847438-75847614</t>
  </si>
  <si>
    <t>ENST00000662762.1</t>
  </si>
  <si>
    <t>ENSG00000261194</t>
  </si>
  <si>
    <t>LINC01898</t>
  </si>
  <si>
    <t>chr18:75847614-75847790</t>
  </si>
  <si>
    <t>chr18:76316880-76316990</t>
  </si>
  <si>
    <t>TCTGCAGTCTTCTTGGACCTATTAAAAATGCAGGTATAAACAAACACAAATGGTTTGAGGATGACCCAGTGTTTTGGATTTTCCACTCCTTGGTACACTTTTATTACTGCA</t>
  </si>
  <si>
    <t>ENST00000543743.1</t>
  </si>
  <si>
    <t>ENSG00000101493</t>
  </si>
  <si>
    <t>ZNF516</t>
  </si>
  <si>
    <t>chr18:76919844-76919988</t>
  </si>
  <si>
    <t>ATCACTTTCACGGAGGAGGAGACAGCCCAGTTAGCCAAGATCCGGCCGCAGGAGAGCGCCACGGTGTCAGAGAAGGTCCTGGTGCAGTCCGCGGCAGAAAAGGACCGCATCAGTGAGCTGAGGGACAAGCAGGCGGAGCTGCAGG</t>
  </si>
  <si>
    <t>ENST00000645888.1</t>
  </si>
  <si>
    <t>ENSG00000130856</t>
  </si>
  <si>
    <t>ZNF236</t>
  </si>
  <si>
    <t>chr18:76919988-76920132</t>
  </si>
  <si>
    <t>GACGAGCCCAAGCACGCCAACTGCTGCACATACTGCCCCAAGAGCTTCAAGAAACCTAGCGACCTGGTGAGGTGAGGGCATGGCTACGCCGCGCGGGTTCCGCTCTGAAGACTGGAGGTGCAGGCAGCTGCTCCTTTGGTGATTT</t>
  </si>
  <si>
    <t>chr18:76920132-76920276</t>
  </si>
  <si>
    <t>TTCACTGCAGCAGGGCCATTAGTTTCTGAACCTGGTGTCACCTGAGTGATGGCAGCTTACTTACTTGAATGTATGGTTTTAAGCTTGAATTAGTTCTCTGTAGTAAACTCATTCAGAATATTAATTAGTCTGTTTTCGGCTGTGC</t>
  </si>
  <si>
    <t>chr18:77019329-77019508</t>
  </si>
  <si>
    <t>TCTGCAGTAGGGTGGGCCCTACTCCAATCACTGGTGTCCTTGTAAGAAGAGAGCAGTTTGGACACAGCCACAGATGCACAGGGGAGAGGTGTGAAGATGGAGGAGGAGCCTGGAGGGGGGCATCTACAAACCTCAGAACACCAAGCACTTCTGGCACCACCAGGAGTAAGAGACATGGAG</t>
  </si>
  <si>
    <t>ENST00000498683.2</t>
  </si>
  <si>
    <t>ENSG00000197971</t>
  </si>
  <si>
    <t>MBP</t>
  </si>
  <si>
    <t>chr18:77250033-77250213</t>
  </si>
  <si>
    <t>TCTGCAGGAGCCGCACAGTGCACTGCTGCGCGCTGGGCAGTGCGGGGAAGCGCCGCGGGAAGGAGCGGCTCCGAGCAACAGGTGCAGCACGCAGCCCCTCCGGGAGCCAGGGAAAACCGCCGGCGAAGATCTGGAGCGGTAAGGCGGAGAGAAGGGTCTTTCCACCTGCGCGGCTGCAGCC</t>
  </si>
  <si>
    <t>ENST00000299727.5</t>
  </si>
  <si>
    <t>ENSG00000166573</t>
  </si>
  <si>
    <t>GALR1</t>
  </si>
  <si>
    <t>chr18:77400200-77400280</t>
  </si>
  <si>
    <t>CACACAGACACACACATATATACATATACACGCAGAGACACATATATACATACAACACACACACATATCCACAGACACACA</t>
  </si>
  <si>
    <t>ENST00000583629.2</t>
  </si>
  <si>
    <t>LOC107985172</t>
  </si>
  <si>
    <t>chr18:77400432-77400605</t>
  </si>
  <si>
    <t>CTGCAGGCACTCTAACACATAAATACACAGACACACACATATTTACATATACACACAGACACATACATACATATAACACACACAGGTATCCACAGGCACACATGGGCACACGCACATATACATGGAGACACACACTTGTACAATGCATGTTCACACACATTCACAGGCACTCAC</t>
  </si>
  <si>
    <t>chr18:78993981-78994256</t>
  </si>
  <si>
    <t>CTGCAGCAGCTGGTGGAGAACATCGACAAGAAGATGACGGACCCGAACCAGTGCGTCATCTGCCACCGGGTGCTGAGCTGCCAGAGCGCGCTGAAGATGCACTACCGGACGCACACGGGGGAGCGGCCGTTCAAGTGCAAGATCTGCGGCCGCGCCTTCACCACCAAGGGCAACCTCAAGACGCACTTCGGCGTGCACCGTGCAAAGCCGCCCCTGCGCGTGCAGCACTCCTGCCCCATCTGCCAGAAGAAGTTCACCAACGCCGTGGTCCTGCAG</t>
  </si>
  <si>
    <t>ENST00000573324.1</t>
  </si>
  <si>
    <t>ENSG00000256463</t>
  </si>
  <si>
    <t>SALL3</t>
  </si>
  <si>
    <t>chr18:79006059-79006249</t>
  </si>
  <si>
    <t>CCCTGCAGCCCACGTGCAGCCCTCAGTGACCCCGACCCCAAGGCTCTCGTGGGGGTGGAGGGCGCGTGGGCTCCGGAGGCGTCGAGCACCGGCCAGGGCGGAGGGCAGCTCCTCCCCTCCCAGGTGCGCAGCCGTCGCGCCGCAGGGAAGCCTGTGACCTCGGCTGTCGGTGCCAGGATGGTTCCTGCAGG</t>
  </si>
  <si>
    <t>chr18:79023125-79023423</t>
  </si>
  <si>
    <t>ACTATGAAAAATAAAATACTTGAGGCCTCAAGAGCTGTTTTTAATTAAATTGCCAAGTTTCCCATTGAGGGTTATCTGCAAATTATGCTGCTTTCTTTTTTATGTGAAATGAGCATTGTTCCACGGGCAGCGTTGTGAAACCCAGCCCTGCAGAGGAGCCAGCAGCCTGGCAGGATGTGGACGCTGGAATCCCTGTCACCGTGATTCCACGCAGTATGAACACAGCCGAGTGGAGGGCGGGGCTGCTGGCCTTGGGTGGCTGACCTGGAGACTGGATGCTGTAACTCTGTCACCCTCGG</t>
  </si>
  <si>
    <t>chr18:79899699-79899854</t>
  </si>
  <si>
    <t>CCTGCAGGAGGACAGCACGCACTCGGCCACAGCCACCGAGGACAGCTCGCAGGGCCCCGACAGCGCGGGCCTGGCCGACGACTCCGCGGATGCGCTGTGGGTGCGGGCAGGGCGCTGACGCCTGCGCCGCCCACACGGAGACCCCCTGCCCCCTCC</t>
  </si>
  <si>
    <t>ENST00000590895.1</t>
  </si>
  <si>
    <t>ENSG00000122490</t>
  </si>
  <si>
    <t>SLC66A2</t>
  </si>
  <si>
    <t>chr18:79899854-79900009</t>
  </si>
  <si>
    <t>CAGCTGCAGCGTCGGGACCCCCGAGGTGCGCCAAGGGGTGGGGGGCGTCTGGCCTGGGGGAGCGGCTCCTGCCGGCCGCGTCCTCGGCCCTCGTGCGTGAGCAGCCCCAGAACTTGGCGGGGCCCTGCCTGACTCCCCGTGGCAGCGCTGGGCAAA</t>
  </si>
  <si>
    <t>chr18:79903792-79903937</t>
  </si>
  <si>
    <t>CAGCGTCCCAGCCCCACCCCCACTGCCCACCCTGAGACACCCCACAGAGGCTGATGGAGACCCCAATGCCCATGCCCCATCTCTGCCACACCTGCAGGGGCCACAGCACCCACCCTCCCCGCGGGGAGGTCAGGGCCCACCAGTGC</t>
  </si>
  <si>
    <t>chr18:79903937-79904082</t>
  </si>
  <si>
    <t>CCCGCGGCTGGCGGTCCCACATCCTCGTCCTCCCCACTGTCAGAGGGCCTTGGTGCCAGTGGGGTGCACGGCGTGGGGCGCCGGCTTCTGGGGGTGGCGGGCGAAGGCGTAGGCCTGCCCCAGGATGGCCAGGTCCACCAGCACCT</t>
  </si>
  <si>
    <t>chr18:79962777-79962950</t>
  </si>
  <si>
    <t>ATTTAAAGGGCATAATTCAACAGTTTTGAGTATATTTACAGGGTTGTGAAACCTTCTTACGATCTAATTTTAGAACATTTTTGTCCCCCCACAAAGAAACCCCAGACCTCCTAAATCTCTCCGCACTCTCCCTCGTCCCTGCAGCCCCCAGCAACAGAAGTCAACTTTCTGTCT</t>
  </si>
  <si>
    <t>ENST00000592352.1</t>
  </si>
  <si>
    <t>ENSG00000226742</t>
  </si>
  <si>
    <t>HSBP1L1</t>
  </si>
  <si>
    <t>chr18:79962950-79963123</t>
  </si>
  <si>
    <t>TCCGTGGCCTTGCCTGTTCCAACTCTCCATGGACTTACCACTCAGGGTCTTCACGCCTGGCCTCTGCCACCCAGCGTTGTTCCGGAGGCCCGCCTGCTTCGTAGCGTGCGTCAGCGCCTCACTCCTTTGTGTGGCTGAGGAATATTCTATCATCTGCATTTTGTCACCTACTTA</t>
  </si>
  <si>
    <t>chr18:79963123-79963296</t>
  </si>
  <si>
    <t>ATTGGGGGTGGACATTTGGGTGGTTTCCACCTTTTGAGCATTACTGATGCTGCAGTAGACTTGGTGCACTCGCGCTGTCGTTTCGGTATATGCCTAGGGGTGGCGCGGCTGGGCCCTGTGGAAACTGCTTCACTTCTGAGGACCCACCCGACTTTTTCACAGCACTGCAGCCTT</t>
  </si>
  <si>
    <t>chr19</t>
  </si>
  <si>
    <t>chr19:194725-194876</t>
  </si>
  <si>
    <t>CTGCAGCTTTTGGCAGTCTATGGTCACACCCTGTCCTCCTCCTACACATACTCGGATGCTTCCTCCTCAACCTTGGCACCCACCTCCTTCTTACTGGGCCCAGGAGCCTTCAAAGCCCAGGAGTCTGGTCAACGCAGCAGAGCGGGCCCCCT</t>
  </si>
  <si>
    <t>ENST00000631988.1</t>
  </si>
  <si>
    <t>LINC01002</t>
  </si>
  <si>
    <t>chr19:197720-197898</t>
  </si>
  <si>
    <t>AGCCCACCGACCGGAGGCCATTTGGGGCCTGCAGATGTCATCGGAGGGCCAGGAGCTGAGCCTGGAGAGGCCACCGCGAGGCCTGAGCTGGGCCTGGGGAGCTTGGCTTAGGGAAGTTGTGGGCCTACCAGGGCCGCTGGGAGCTGGGCAGGAGCTGAGTCCAAAGACGTTGTTGGGAC</t>
  </si>
  <si>
    <t>chr19:198024-198203</t>
  </si>
  <si>
    <t>GCATTGCCCAGCTGTTCCTCCTGGCTGCATCTCCCACCTCCCAGCAAACAAGCTCTTTTGGCTCAGCTCCCGCCTGCGTTTGTAGACCCCGAAGTTTCTGCAACCAAGCTCTTCAGACCCACATCCCTTCTCCCAGTGACTGAACAGTCCCAGCTCCGGCTGGAGAAGGGCGTCTGCAGA</t>
  </si>
  <si>
    <t>chr19:436453-436641</t>
  </si>
  <si>
    <t>CTGGACCTGCCTGGGCCCCCCACCGGGATTCCCAGCTGCCCACCCCAGCAATGCAGAGAGATGGGGCAGTGGATGTGGGCACAGGGTACGTTAGGCGGGCTCTGGGGAAGGATGAGAGGGTCTCGCGGCCGGAGGGGGGCGGCAGGGCTGCAGGTCCACCCCCATCCCTGGCCTCACCGTGTCTCCGCC</t>
  </si>
  <si>
    <t>ENST00000590170.3</t>
  </si>
  <si>
    <t>ENSG00000129946</t>
  </si>
  <si>
    <t>SHC2</t>
  </si>
  <si>
    <t>chr19:436641-436829</t>
  </si>
  <si>
    <t>CTGACGCGAAGGAGATGGACGGCATGTGGTGGTTGGCGATGACCTGTGGCGGCAGGAGGCACACGCGGTCATGGGGGCCCCGCTTCGAGGGCAGGGGGCCCGGCAGATGGACCAGGACCACAGCGAAGAGTGGGGCAGGGGCAGGGATGTGGGGATGGAGACGTCTCCTGGACAGGCACCCACTGCAGC</t>
  </si>
  <si>
    <t>chr19:622667-622833</t>
  </si>
  <si>
    <t>ACCACGTGCCGGCTGAAAGTGCGCGCACTCAGCTCCCGGGCCAGGGTGGTGAAGGACTCACCTTGGGCGGGCAGCGCCTGCAGGACCTGCGGAAGGCAGCCGTGAGTGCCTGCCCGCCCCGCCCGGGGACCCGGCCGCGCGGAGGAAGACGCACCTGCAGGAGCATC</t>
  </si>
  <si>
    <t>ENST00000590709.3</t>
  </si>
  <si>
    <t>ENSG00000099821</t>
  </si>
  <si>
    <t>POLRMT</t>
  </si>
  <si>
    <t>chr19:622833-622999</t>
  </si>
  <si>
    <t>CCGCACCACCTCGCGCTCGTCCAGCAGGCACAGGAAGGGGTAAAGTGAGAACCGGCCCTCGTACACCTCGCGCTCTAGGCGGTTCTTGGTCTCCCGCAGCGCCCGGCACAGTGCTTTCTCCCATTGGTCCCGCAGGGTCTTCAGGGTCTTCCGCTGCGGGGGATGAA</t>
  </si>
  <si>
    <t>chr19:622999-623165</t>
  </si>
  <si>
    <t>ACGGGCCCGGTGAGCCCCGTGGCAGCTGGTGGGACCCAGGCTCACAGGACGGGGGTCACCGCAGCTCCCTGCAGAGACCTCATGGCCCTCAAGGTCCCTGCTGTGTGTTCCGGGTAGCTCCTCACCCCGGCCTGCCCTCTGCCGGCTTCAGCGTGCCTGACGCAGCC</t>
  </si>
  <si>
    <t>chr19:842844-843027</t>
  </si>
  <si>
    <t>TCCCAAAGTATTGGGATTACAGGCGTGGGCCAACCGCACCCGACCAATTTTTCTGCTTCTTTAAAAACATTTTTTTAAATTTTGTTTTAGAGACAGGGTCTTGCTCTGTTGCCCAGGCTGGAGTGCAGTGGTGTGATCTCAGTTCACTGCAGCCTTGACCTCCTGGGCTCAAGCGATCCTCCCT</t>
  </si>
  <si>
    <t>ENST00000544537.2</t>
  </si>
  <si>
    <t>ENSG00000196415</t>
  </si>
  <si>
    <t>PRTN3</t>
  </si>
  <si>
    <t>chr19:843027-843210</t>
  </si>
  <si>
    <t>TCCTCAGCCTCCCAAGTAGCTGGGACGACAGGTGCACACCACCATGCCTGGCTAATTTTAAAATTTTTTGTAGAGATGGGGTCCTCACAATTTTGCCCAGGCTGGTCTTGAACTCCTGAGCTCAAGGGAGCCTCCTGCCTCGGCCTCCCAAAGTGTTGGGATTACAGGCGTGAGCCACTGCACC</t>
  </si>
  <si>
    <t>chr19:843270-843423</t>
  </si>
  <si>
    <t>AGGGCGCCTTTGGAAATCGTCGTAATTATAACCCCCCCGGCCTGGGCGCTGAGTCCTTCCCACCAGCCAGCAGGCACTGACCGGGTTGCAGATCGGGAGACGGAGGCTCGGAGAGGCCCAGGGGCTGCTCTGCCATCCCCCCTTTCCCTGCAGC</t>
  </si>
  <si>
    <t>chr19:948231-948413</t>
  </si>
  <si>
    <t>AGCATACAAGATAGTCCAGGACACACAGGAGGTGCTCAATAATGGCTGCAGAGTGCCCTGTCCTGGCAGAAACGCTGTGGACTGACAGCCCCGTGTGGCTGGCCCTGTGGTCCACGCTCAGCTCTGCTGCCTCTGTCAGTCCTGGGAGTTTCCGGGACGGGAAAAACAGCGAGATTCAAAATC</t>
  </si>
  <si>
    <t>ENST00000457152.3</t>
  </si>
  <si>
    <t>ENSG00000116017</t>
  </si>
  <si>
    <t>ARID3A</t>
  </si>
  <si>
    <t>chr19:948413-948595</t>
  </si>
  <si>
    <t>CCCCCGGCCTCCCGGGGCCGCGGTCCTGCGGGGCCACAGCGCCAGCTTCCGCTTCTTGATGGCTTCGGCCCCACCCCCACCATGGGTAAACTGAGGCCCGGAGAATGGGCAGACTGGGGCGCGAGACTCCAGGTCCTCCAGGTCCTCCTGCCCCCCGTGCCCTCCTCCCGCCTGCAGCCCCAG</t>
  </si>
  <si>
    <t>ENST00000585733.2</t>
  </si>
  <si>
    <t>chr19:1011170-1011327</t>
  </si>
  <si>
    <t>AGGCGAAGTGGTAGAGATAGAAGAACCTGCGGGGCGGGGTGAGGGCGTCGGGGCTGCAGGTCCCACCCTGCCAGGCCCAGCCCCTGGGGTTCCCGCGTGGCGCAGCCACCACCCCCGCCTCCAGCGCCCCTCCCTCTGGCAGCCCCCTACCCCTGCCC</t>
  </si>
  <si>
    <t>ENST00000586285.2</t>
  </si>
  <si>
    <t>ENSG00000182087</t>
  </si>
  <si>
    <t>TMEM259</t>
  </si>
  <si>
    <t>chr19:1011327-1011484</t>
  </si>
  <si>
    <t>CACCAGCACCCACTCCACCCTGCCCCCGCGCCACGCTCACCGCAGCCAATGCCGCTTGCTGGTGCTGGTGTGGCAGCAGATGGCGTCATACTGGTCCGCGAGCCACACGATGAGGATGATGTAGAAGGCGGTGGTGGTGTCGTTGAAGAACTCCGACA</t>
  </si>
  <si>
    <t>chr19:1011484-1011641</t>
  </si>
  <si>
    <t>ATGATGGCCTCCATCCCTGCAGGGAGAGGCGGCGCCGGTTGAAGCGGGCGGGGCGGGGTGCAGCGCGGGGCGGGGGAGGCCGGGTGGGGTCCTCACCGACGAGGGCCAGGATGACGGTCAGCAGGGGCGCTGCGGGGAAGGCGATGGCCATGTTCATC</t>
  </si>
  <si>
    <t>chr19:1011641-1011798</t>
  </si>
  <si>
    <t>CTCCAGCATCTGCAGCAGGTCCACTGCGGGCACAGGGCGGCGGGCGCCCGGTGAGGGCCTGGAGGACGCCCGCCCCGCCCTGCGCCGGCGGGACACTCACCGATGAAGACGAAGATCTGGTGGTGTGAGTACCGCAGCAGCATGGACACGCTCAGCGT</t>
  </si>
  <si>
    <t>chr19:1011846-1012144</t>
  </si>
  <si>
    <t>TTGGCTCCCGCCCGGCCAGCCCCCGCACCCGCCCCGAGGCACTCACGAAGATGACCATGATGGCGAAGGCGGCCAGGTAGGACGTCCGCGCCATCCACATGCTCACAAAGCGGTAGTGCTCGCCCGACACCACATTCCGCAGGAAGCCTGCAGCAGAAGGAGCCGTGAGCGCCCGCCCCCACCCGCGCCCTCGCACCCTCGGCCCCGGGGCATGCCTCACCCTTGTTCTCCTCGTTCTCGGCCAGGCCCTTCACGCTGGACATGAGGATGTCATCGTAGCCCAGGAACTCATCCAGCAG</t>
  </si>
  <si>
    <t>chr19:1108661-1108824</t>
  </si>
  <si>
    <t>CTCCTGCAGCACCCGGCGCACGCAGCCCTCGGGGATCTTGATGCCTGCGGGCAGAGCGTCGGGGTCAGGGCCGGCGCTGGGGGCTCGGGCCTTCCCGGGGCGCCCGCCGCCCACTCACCCACTTGCTTCTTCCTGTCCTTGGTCTTCAGCCGCACGATCTGCAG</t>
  </si>
  <si>
    <t>ENST00000586109.1</t>
  </si>
  <si>
    <t>ENSG00000064932</t>
  </si>
  <si>
    <t>SBNO2</t>
  </si>
  <si>
    <t>chr19:1153778-1153934</t>
  </si>
  <si>
    <t>TCTGCCCACCTCCACCTCCCAAAGTGCTGGGATTACAAGCACGAGCCACTTGGCCAGAAACATATTTTTTAAGTAATTCCCTCACTGACAGGTTCCTACAAGTAAAGTTGAGCCCCCCCTACAGCTGACGGCGAAGGAACTGGAAGCTCTGCAGCAG</t>
  </si>
  <si>
    <t>ENST00000590998.5</t>
  </si>
  <si>
    <t>chr19:1153934-1154090</t>
  </si>
  <si>
    <t>GGGAGAATCTCCTCAAATGTGCTTCTTGAAAAGCTGGGGCCATGAGTAGCCTCCCATTCACATCCCCATGGGGACCCTTCTCCAGGGCCCACGGGGGCGGGTGGAGCCGGGCTCCGGGCCAGGAAGGTCAGGTGGAGATCACGCCGCGTCCACTGGG</t>
  </si>
  <si>
    <t>chr19:1154090-1154246</t>
  </si>
  <si>
    <t>GGCAGCATTCCGCACGACGTGACCCCGGGCACTCGGAGCGGGGCAAGTGCCCGTGGACCCCGTCGGGTGGGCCGGGGCCGGGGGTGGGGCTCACCTGCAGGGGCGGCGGGCTGTACAGGAGGCTGCCCGCCGGCGGGGGTTCATGCTGCGGGTAATC</t>
  </si>
  <si>
    <t>chr19:1154246-1154402</t>
  </si>
  <si>
    <t>CCCTGTCCATGGCGGGCCCCACTGCAAGCATCGGGCGGCAGGCGGGGTGGGGTCCTCGGCCGGGCAGCAGGCGGCGGGACTCCAGGACCCGGGGCCGCCGGGGCGTCTATCTGGGCTTCTCGCTCCGTGGTGGCGGCGGTGGCGGCAGCATCATGAT</t>
  </si>
  <si>
    <t>chr19:1154402-1154558</t>
  </si>
  <si>
    <t>TCTGCAGAGGGAGACGGGGACGTCCTGAGAGTCCAACGGTGGTGGAGAGTGGTGCTCCCCGGCCGCCTCTCCCTCGGGCATGACCGGTCCCAGCCTGGGCTGCAGCTCCTGCTACCTCCTGGGCCGGAACCAAAAGGCGCTCCTTCCCCTCCCCACT</t>
  </si>
  <si>
    <t>chr19:1380117-1380285</t>
  </si>
  <si>
    <t>ATGCAGCGAGAATTCCAAACCACAGAAACCTCACTCTCATGGGCCCCACTGCCTGAGGCATTTTCTGTTTTGCTTTTGTTGGTGGGTTGGTTGGTTGGTTGGTTGGTTTGAGACAGGGTCTGGCTCTGTTGCCCAGGCTGGAGTACAGTGGTGCAAACGTGGCTCACTG</t>
  </si>
  <si>
    <t>ENST00000546283.5</t>
  </si>
  <si>
    <t>ENSG00000115286</t>
  </si>
  <si>
    <t>NDUFS7</t>
  </si>
  <si>
    <t>chr19:1380285-1380453</t>
  </si>
  <si>
    <t>GCAGCCTTGACCTCCCTGGCTCAAGCGATCCTCCCACTTCAGCCTCCCAAGAAGCTGGGACCACAGGTGTGCACCACCATGCCCGGCTAATTTTTGTGCTTCTTGTAGAAATGGTGCTTGCTGTGTTTCCGAGGCTAAGTGATCCTCATCGGCCTCCAAAGTGCTGAGA</t>
  </si>
  <si>
    <t>chr19:1380453-1380621</t>
  </si>
  <si>
    <t>ATTATAGGCGAGAGCCACTGCAGCTGGCCTGCCTGAGTTCTTGTGCCTCTCTGCCTCCCTCCCTGTGCCAGCCTCACGCCCCCTCCTCACCTTCCCCAATTCCTACTCTCACCCCGCCCTGGGTCCTTCCCCTCTCACTGGCCTGAGCTGTTTCTGGAACTGCTGCCTG</t>
  </si>
  <si>
    <t>chr19:1387658-1387958</t>
  </si>
  <si>
    <t>AAAACCCCCTCGTTACCTAACGTTTGTTAAGTGGCACTCGAGTTGGGATCAGAGCTAGGCTGTGCGGGCAGGAGCCTGATGGGGAAGCGCCTGGAGGCCGGCCCTGCGTGCTGCCCGCAGCTCACTGTTCCCACCCCGTGGTCCTCTCTGCAGCTCCTGGCCTGCGCGGCTTCCGGATCCTTGGTCTGCGGTGAGTGCCTGAGTCTCCAGCCCTCAGCTGGGAGGGGCCTTCAGCAGCGACAGACGAACGGGGCGGGGGGGGTGGGGGGTGGGGGGAGCGCCTTGTTGAAGGTCACGTGTC</t>
  </si>
  <si>
    <t>ENST00000538523.5</t>
  </si>
  <si>
    <t>chr19:1388017-1388164</t>
  </si>
  <si>
    <t>TCCCTGGGACAGTCCACGCAGTGGCAAAGGCTGGACAGTCAGGAGGAAAACCCTGTGGGCCCGGCTCAGTGCCGTCAGAGCTCACCGCCACCTGGGGTGGGAAGGCATTCTCTGAGCCCTGTGCAGATGGCAGCTGGGGCAGGCCTCC</t>
  </si>
  <si>
    <t>ENST00000539882.1</t>
  </si>
  <si>
    <t>chr19:1432471-1432659</t>
  </si>
  <si>
    <t>CTGCACAACGTGTCTTGTGCCTTGCCCTCTTGTACCTCTGCAGGTTTTGGCTACGGGCCTCCACCTCCACCGCCAGATCAGTTTGCCCCTCCGGGGGTTCCTCCTCCACCAGCCACTCCCGGGGCAGCACCTCTGGCTTTCCCACCGCCTCCGTCTCAGGCTGCCCCGGACATGAGCAAGCCCCCGACA</t>
  </si>
  <si>
    <t>ENST00000233609.8</t>
  </si>
  <si>
    <t>ENSG00000115268</t>
  </si>
  <si>
    <t>RPS15</t>
  </si>
  <si>
    <t>chr19:1432776-1432935</t>
  </si>
  <si>
    <t>ACGCTCCCCAGCCTTTACCTGGTGGGAAAGGGGAGAGGGAGGAGAGGGGGGTGTGGGGGTTGTTGGAGAGATCTCGTGGCAACTCGGGTCCAGCAGAAGGGAGCGTGGGAGTCTTGTCGCAGCAGAGCACTCGTCATACAGCAGGTGCTGCAGGGCCTGC</t>
  </si>
  <si>
    <t>chr19:1446461-1446624</t>
  </si>
  <si>
    <t>GCTGCAGAGTCGGGGGTCTAGTGCCGTCGCCGTAGAGACCGTTGCCGGGAAACCGCCTCGGAAGGCTGGCGGGGATGGAAGCCCCTCTCGTGCGCCGCTGCGACCCCCAGCCCCGGGTCTGCGCAAGCGCAGGGCTCGCCCAGCCCAGCCCTCGGCCTCTGCAG</t>
  </si>
  <si>
    <t>ENST00000587869.5</t>
  </si>
  <si>
    <t>ENSG00000115266</t>
  </si>
  <si>
    <t>APC2</t>
  </si>
  <si>
    <t>chr19:1466459-1466615</t>
  </si>
  <si>
    <t>AGGCACTGCAGAAACTGGCGGCGCAAGAGGGGCCACTCTCGCTGTCCCGATGCAGCTCCCTTTCCTCGCTGTCCTCGGCCGGCCGCCCAGGCCCCAGCGAGGGTGGTGACCTGGATGACAGTGACTCCTCCCTGGAGGGGCTGGAGGAGGCCGGCCC</t>
  </si>
  <si>
    <t>ENST00000590621.1</t>
  </si>
  <si>
    <t>ENSG00000119559</t>
  </si>
  <si>
    <t>C19orf25</t>
  </si>
  <si>
    <t>chr19:1466636-1466816</t>
  </si>
  <si>
    <t>GCACGTGGCGGGCGCCCGGGGCCACCTCGCTGCCCGTAGCCATTCCGGCTCCCCGGCGTAACCGAGGCCGGGGCCTGGGGGTGGAAGACGCCACGCCGTCCAGCTCGTCGGAGAACTACGTGCAGGAGACACCGCTTGTGCTGAGCCGCTGCAGCTCTGTGAGCTCGCTGGGCAGCTTCGA</t>
  </si>
  <si>
    <t>chr19:1738021-1738310</t>
  </si>
  <si>
    <t>ACCAACCTGCACAACATTGTGAAACCCTTTCCGTATAAAAAATAGAAAAAAAATAGCCAGGCATGGTGGTGTGTGCCTGTGGTCCCAGCCACGCAGGAGGCTGAAGTGGGAGGATCGCCTGAGCCCAGAAGGTCAAGGCTGCAGTAAGCTGTGATGGCACCACTGCACTCCAGCCTGGGCAACATAGCGAGATGGTGTCTCTACAAAAATTTTTAAAATTAGGCCGGGCGCGGTGGCTCTTGCCTGTAATCCCAGCACTTTGGGAGGCTGAGGCGGGCGGATCATGAGGT</t>
  </si>
  <si>
    <t>ENST00000382349.5</t>
  </si>
  <si>
    <t>ENSG00000205922</t>
  </si>
  <si>
    <t>ONECUT3</t>
  </si>
  <si>
    <t>chr19:1738342-1738537</t>
  </si>
  <si>
    <t>TGAAACCCCGTCTCTACTAAAAATACAAAAAATTAGCCGGGCACGGTGGCGGGTGCCTGTAGTCCCAGCTACTCGGGAGGCTGAGGCAGGAGAATGGCGTGAACCCGGGGGGGTGGAGCTTACAGTGAGCCGAGATTGCCCCACTGCACTGCAGCCTGGGGGACAGAGTGAGACTCTGTCTCAGAAAAAAAAAAAA</t>
  </si>
  <si>
    <t>chr19:1979913-1980055</t>
  </si>
  <si>
    <t>GTTGAACTCCACCAACGGGGAGCTGAATGCGGACGACCCCACGGCCGGCCACTCCAACGCCCCGATCACAGCGCCTGCAGAGGTGGAGGTGGCCGATGAAACCAAGTAAGGCTCTGGGGCGGTGCCTTCGGGGAGGTGGGGGT</t>
  </si>
  <si>
    <t>ENST00000585957.2</t>
  </si>
  <si>
    <t>ENSG00000133275</t>
  </si>
  <si>
    <t>CSNK1G2</t>
  </si>
  <si>
    <t>chr19:2040773-2040919</t>
  </si>
  <si>
    <t>GCTGCAGGCTGTGGGTCCCCACCACCCTCCAGGAAGGTTCTCTGAGTAGCTGCTCCTGGGAGCCGCCTGGCTGGCCAGCGGGCACCGTGCACAGGCGGGCGGTGGGGATTTCGGCTGCACCCCTCATCCCAGGGCAGAGCCTGTGCT</t>
  </si>
  <si>
    <t>ENST00000589441.5</t>
  </si>
  <si>
    <t>ENSG00000099875</t>
  </si>
  <si>
    <t>MKNK2</t>
  </si>
  <si>
    <t>chr19:2040919-2041065</t>
  </si>
  <si>
    <t>TCTCAAGCCTCAGTGCATCTCAGGGTGTCCAGGCTACACCCTCAGGGCTTCCCATGCTCGCTCTGAGGCCACCCTGCAGCGCCCCCATACCCCTCCTGCCGCCCGTGCGGCTGGTACTCACCCCCTGAACCCAGGGGTGCTGCAGGA</t>
  </si>
  <si>
    <t>chr19:2226965-2227234</t>
  </si>
  <si>
    <t>CAGGCCAACCTCGGCTCCGTGGCCGGCTCCTCCGTGCTGCAGTCGCTGTTCAGCTCTGTGCCGGCCGCCGCAGGCCTGGTGCACGTGTCGTCCGCTGCCACCAGACTGACCAACTCGCACGCCATGGGCAGCTTTTCCGGGGTGGCAGGCGGCACAGTTGGAGGTAGGCAGGGCGGCCGTCCGTCCGCCCCCCGCCCCGGCCCCCGCCGGAGGCCCCTTCCTTTGCAGGTTCCCTTCCGCACTCTCTTGCAGCAGGAGCTGAGCTGCAGG</t>
  </si>
  <si>
    <t>ENST00000457590.2</t>
  </si>
  <si>
    <t>ENSG00000104885</t>
  </si>
  <si>
    <t>DOT1L</t>
  </si>
  <si>
    <t>chr19:2275936-2276105</t>
  </si>
  <si>
    <t>GACGCCGAGGGCCGCAAGCGGGTCAGCTGTGCTGCCAGGAGCTCCAGGCCCGCGGCCAAAGGCGTGGTCGAGGGCGCAGCAAGGCTGAGCAGCGCTCGGAGGAGGCTGCCCAGCTGCGGCGCGTGGGGGCCCGGGGATCCCGGGGGTCCAGGGGGCTGCAGACAGACGCG</t>
  </si>
  <si>
    <t>ENST00000589739.3</t>
  </si>
  <si>
    <t>ENSG00000104904</t>
  </si>
  <si>
    <t>OAZ1</t>
  </si>
  <si>
    <t>chr19:2276105-2276274</t>
  </si>
  <si>
    <t>GGCCAAAGTCAGTGAGGAGCAGGCGTGGGGGCCCCGTCGTCGCACAGCCCCGAGGTGCCACCAGCAGCAAGTTCTCCGGCCGCAACTCGACTAGGGCCGCGCCCCACGCCTCCAGGAACTTCAGGGCCGCGCTCAGCTGCAGCAGCAGCAGGGCCACAGCCCACACGAAC</t>
  </si>
  <si>
    <t>chr19:2944156-2944298</t>
  </si>
  <si>
    <t>ACATCCCTCGAGCCCGACTCCCTTTACTGTCCCCCCAAACTTCCCTCAAGCCCCTGATCGCCTCTACTGCCCCCCTTAAAGTGCCCCTGAGCCCCTGACTGCTTCTGCTGTCCCCTCGAGCTGCCCCCAAACTCCCGACTGCA</t>
  </si>
  <si>
    <t>ENST00000314531.5</t>
  </si>
  <si>
    <t>ENSG00000175691</t>
  </si>
  <si>
    <t>ZNF77</t>
  </si>
  <si>
    <t>chr19:3144766-3144927</t>
  </si>
  <si>
    <t>GATCCGCCCGCCTTGGCCTCCCATAGTGCTGAGATTACAGGCGTGAGCCACCGGGCCCGGCCCTTTATTTTTATTTTTTTTGAGACAGAGTCTGGCTCTGTCACCCAGGTTGGAGTGCAGTGGCATGATCTCGGCTCACTGCAGCCTCCGCCTCCCAGGTTC</t>
  </si>
  <si>
    <t>ENST00000586082.1</t>
  </si>
  <si>
    <t>ENSG00000060558</t>
  </si>
  <si>
    <t>GNA15</t>
  </si>
  <si>
    <t>chr19:3144927-3145088</t>
  </si>
  <si>
    <t>CAAGCAATTCTCCTGCCTCAGCCTCCTGTGTAGCTGGGATTACAGGTGCGCGCCACCATGCCCAGCTAATTTTTGTATTTTTAGTAGAGACAGGGTTTTTGTATTTTTAGTAGAGACAGGGTTTCACCATGTTGGTCAGGCTGGTCTCGAACTCCTGACCTG</t>
  </si>
  <si>
    <t>chr19:3145088-3145249</t>
  </si>
  <si>
    <t>GGTGATCTGCCTGCCTCAGCTTCCCAAAGTGCTGGGATTACAGGCATGAGCCACTGCGCCCAGCCCTAGTTTTTAATTTTTTTTGGAAACTTTTTTTTTTGAGACAAGGTCTTGTTCTGTCACCCAGGCTGGAGTGCAGTGGTGTGATCATGGCTCACTGCA</t>
  </si>
  <si>
    <t>chr19:3395296-3395577</t>
  </si>
  <si>
    <t>CTGCAGTCAGCAGAGATCGCACCACTGTACTCCAGCCTGGGCAACAGAGTGAGAATCTAACTCTTTTGCCCAGACTGGAGTTCAGTGGTGCAATCACAGCTCACTGCAGCCTTCAACTCCCAGGTTCAAGTGATCCTCCCACCTTAGCCTCCTAAGTCGCTGGGGCTGGGATTACAGGCGCATACCACCATGGTTGATTTTTTTTTTTTTTTTTTAGTAGAGATGAGGTCTCACTATGTTGCCCAGGCTGGAGTGCTGTGGTGGACTCATAGCTCACTGCAG</t>
  </si>
  <si>
    <t>ENST00000588839.1</t>
  </si>
  <si>
    <t>ENSG00000141905</t>
  </si>
  <si>
    <t>NFIC</t>
  </si>
  <si>
    <t>chr19:3528222-3528373</t>
  </si>
  <si>
    <t>TGGCCTCTGGGCGCATGGAGCCTGCTAGTCCCTACAGGGAGACTGGGTTGCTGGTGCAGGGCAGCAGCAGACACTGCCCGCTGGGGTGGGGGTTTCAGGGATAACGCCATGCGAGTAGTTTCGGGAGAGCGAGGGTTGGCGCCCTCCCTGCA</t>
  </si>
  <si>
    <t>ENST00000592214.1</t>
  </si>
  <si>
    <t>ENSG00000105325</t>
  </si>
  <si>
    <t>FZR1</t>
  </si>
  <si>
    <t>chr19:3619739-3619881</t>
  </si>
  <si>
    <t>GCCCGAGCTGGGAGGAGCCTGATGTCACCCGCCACGGGGCCCAAGGCAAGCAGGGACACCCCGGAGCCTCAGCTTGTCTGTAAACCAGGCGGATGGGGGTGCCACCCTCCTGGGTGGAGTGTGGGAGGGACAACTGCAGTCAG</t>
  </si>
  <si>
    <t>ENST00000589321.5</t>
  </si>
  <si>
    <t>ENSG00000105298</t>
  </si>
  <si>
    <t>CACTIN</t>
  </si>
  <si>
    <t>chr19:3641401-3641555</t>
  </si>
  <si>
    <t>GGCACTGCAGGCTGATGCTGAGCAGCGTCCCTGGCCTCCACCCACTCCATGCCAGGAGCACCCCCCAGTTCTAACAGTCACAAATGTCCCCAGGCATCGCCCAGTGTCCCCTGGGGGCTAGGATCACCCCGGCTAGTCGAGAACCACTCCCTTCA</t>
  </si>
  <si>
    <t>ENST00000592530.1</t>
  </si>
  <si>
    <t>ENSG00000186111</t>
  </si>
  <si>
    <t>PIP5K1C</t>
  </si>
  <si>
    <t>chr19:3868733-3868925</t>
  </si>
  <si>
    <t>GGCTGCAGAGACGTCTCAGCCGGAGCCCCGGAGCCCGCATCCCGCCCGGTGCCTAACCTGAGGCCGCCCCGCCTGCTTCTCCCGGCGCCGCGGCTTCCCTCAGGCCGGGGTTCCAGGTTGGGGCTGGGACTGGGGCCGGGCCGGGCGCACGCGGCGGGAGAAGGGGTAGGCGGGGTCCCGGCCAGGCTGCAGG</t>
  </si>
  <si>
    <t>ENST00000674260.1</t>
  </si>
  <si>
    <t>ENSG00000105278</t>
  </si>
  <si>
    <t>ZFR2</t>
  </si>
  <si>
    <t>chr19:3958978-3959276</t>
  </si>
  <si>
    <t>TCCAGCCTGGTGGCGCTGGGCAAGGACAGGCACCCGGGCGATGGGAGGCGCAGCGTCCACAGGAAGCGCCCCCACCGCAGGCCGAGCTCCGGCTGTCCTGGGGCCTGGCCCACCCCACTGCGCCTAGCGCAGCCCGCACTCCACGCCCTGCAGCTTCTCCTGCTCCAGGGCGCGCACGAGGTCCTGCACGAAGCGCATCTCGGAGGCTACTTGCTTGGCCAGCGCCTCGTAGCGGTTCTCCAGGCGGCTGAAGCGGCGCTTGAGGCCGCTGGTCCCCAGCAGCGCGCCCTTGGCCTCCT</t>
  </si>
  <si>
    <t>ENST00000594894.1</t>
  </si>
  <si>
    <t>ENSG00000167657</t>
  </si>
  <si>
    <t>DAPK3</t>
  </si>
  <si>
    <t>chr19:3959290-3959579</t>
  </si>
  <si>
    <t>CTTGAGCGCCTCGGTCTTGAGCAGCTCCTGCCGTAGCCTCCGCAGGTCCTGGCCCAGGCTGTCGCTCTCCTCGCGGTACCAGGCCTCCTTCTCCTCGTAGATGGCGGCCAGCGCCTCCACGTCCTCGTGGCAGAGCCGCCGGCTGCGCTGCAGCTCGCGCAGGCCCTCCTCGGCGGCCGCCGCCTCCTCCAGCACCTTGGAGAAGCGCTCGAAGTCGGCGTAGCTGTTGTTGGGCGGCAAGCTGGAGTGCGACTTGATGGTGTACTCCTTCAGACGCGTGGTCTTCAGGC</t>
  </si>
  <si>
    <t>chr19:3987715-3987904</t>
  </si>
  <si>
    <t>ACTGCAGGGATGGAGCCAGGTGTTGGCAGGGAAGGATCTCTCCCACTGTCATCCCCACATCCATGAAGAGCAGAATCCTGGAGTACCACAAGCAGCCACAACCAGGTCAGCTGTAATAAGTACAATAATAAATATACGCTGGGTCTTTTAGGGTGGGGACCAATAAAAAAATTCACCTCTGCAGAGAAGC</t>
  </si>
  <si>
    <t>ENST00000594885.1</t>
  </si>
  <si>
    <t>ENSG00000167658</t>
  </si>
  <si>
    <t>EEF2</t>
  </si>
  <si>
    <t>chr19:4037111-4037294</t>
  </si>
  <si>
    <t>GGGGGCCACTGGGTATGTGTGTCCATGCCCCGTCCCCCCGGCAGTGCCGTGCACTGCAGACCTGCCTGGGGCTCAGCACCTGCAGGGGCCTGAGGGCGGGGGAGGGAATGCGGGGTCCCTGGACCCCTGCGGTCGGGGTGGTGAGGCTGCTCTTGCAGAGAGAAGTGGGGAGTGCCTGGCTGCA</t>
  </si>
  <si>
    <t>ENST00000601439.1</t>
  </si>
  <si>
    <t>ENSG00000105229</t>
  </si>
  <si>
    <t>PIAS4</t>
  </si>
  <si>
    <t>chr19:4037294-4037477</t>
  </si>
  <si>
    <t>ATCCGGGAGGGATGGAGGGCTGGGGAGTTGGGGGGGTGGGGCACCTCCAGCCCCGGCGTCAGCTGTCCGCCTCGCCCCAGGCTCCTCTCGAAGATCCTGAGCGAGTGTGAGGACGCCGACGAGATCGAGTACCTGGTGGACGGCTCGTGGTGCCCGATCCGCGCCGAAAAGGAGCGCAGCTGCA</t>
  </si>
  <si>
    <t>chr19:4055064-4055253</t>
  </si>
  <si>
    <t>GGCTGCAGGCGGCCAGCACCGAGCGGTGCGTGGGGAACTCGCGGCCCTCCACCAGGATCACCACGTCGCACAGCAGGCCCTGCGTCCGCTGCTCGTTCAGCCCACTCAGGATGTCGCTGCTGTGGTCGGGGAACGGGATCCCGATGGGGCCGTCCACGCCGCCGGCCATCTTCCGCGCCGAGACCTGCAG</t>
  </si>
  <si>
    <t>ENST00000601588.1</t>
  </si>
  <si>
    <t>ENSG00000178951</t>
  </si>
  <si>
    <t>ZBTB7A</t>
  </si>
  <si>
    <t>chr19:4095410-4095557</t>
  </si>
  <si>
    <t>AGTCGGGGGTGAACACACCGTTGGGCAGCTTAGGAGGTGGCTGTGGAGGAGAACAGAGGGTGGGGTCAGCCCTGGGCATCGTCAGGGACCCTCGGCTGCAGCCCTCTCTACCCCTCACTGTCCTGTCCGGTCACCCACCCTGCAGGCC</t>
  </si>
  <si>
    <t>ENST00000688751.1</t>
  </si>
  <si>
    <t>ENSG00000126934</t>
  </si>
  <si>
    <t>MAP2K2</t>
  </si>
  <si>
    <t>chr19:4095704-4095851</t>
  </si>
  <si>
    <t>CTTGCTTCCTTCCCCAGTGTCACTGGCTGAAGGATGAGCTTTGGGACTGGGCCCCACAGAGGGACATCTGGATCCAAAGTTATTTTGTTTTGAGACAGTCTCGCTCTGTTGCCCAGGCTGGAGTGCAATGGCGTGATCTTGGCTCACT</t>
  </si>
  <si>
    <t>chr19:4095851-4095998</t>
  </si>
  <si>
    <t>TGCAGCCTCCACCTCCGGGGTTCAAGGGATTCTCCAGCCTCAGCCTCCTGAGTAGCTGGGATGACAGGTGCCCACCACTGCGCCTGGCTAATTTTTATATTTTTAGTAGAGACGGTATTTCACCAGGTTGGCCAGGCTGGTCTCGAAC</t>
  </si>
  <si>
    <t>chr19:4217922-4218077</t>
  </si>
  <si>
    <t>GGCTGCAGGAGGAGGCCCTGGAGCTGCGGGGCCGGGCAGCCAGTCTGGAGCAGGAGGTGGTGGCCACGGGCAAGGAGGCCGCCCGGCTGCGCGCGGAGCTGGAGCGGGAGCGTGTGTGCAGCGTGGCGCTCTCGGAGCACGAACGCATCGTGGGCA</t>
  </si>
  <si>
    <t>ENST00000595096.1</t>
  </si>
  <si>
    <t>ENSG00000089847</t>
  </si>
  <si>
    <t>ANKRD24</t>
  </si>
  <si>
    <t>chr19:4218077-4218232</t>
  </si>
  <si>
    <t>ACCCTGCAGGCCAACGTGGCCCAGCTGGAGGGGCAGCTGGAGGAGCTGGGACGGCGGCATGAGAAGACCAGCGCAGAGGTCTTCCAGGTGAGCAGGGCTGGTCACCACCCGGGCCCCACCCCCATTGGCCACGTGGCGGCCTGTTTTAGCCCCGCA</t>
  </si>
  <si>
    <t>chr19:4390315-4390518</t>
  </si>
  <si>
    <t>GCTGCAGTGCTCAGGAAAAGTGCTTGCCAAATCCAGCCCTGCAAAAGGCGAGAGATAGAGAAAGAGAGAGACAGGCAGGCAGACAGACAGGAAGAAGGTGTGGAGAGGACAGACAGAGAGAGAGGAAGAAGAGGTGAGAGGGCAAAAGAAGGGAGAGACAGAGAGAAAGACAAGGGAAGAGTGAGAACAGAAAGAGAGGAAGAA</t>
  </si>
  <si>
    <t>ENST00000593591.5</t>
  </si>
  <si>
    <t>ENSG00000141985</t>
  </si>
  <si>
    <t>SH3GL1</t>
  </si>
  <si>
    <t>chr19:4390518-4390721</t>
  </si>
  <si>
    <t>AGAGGGGGGAGAGATAGGGAGAGGAGGGGAGAGAAGGGAGAGAGGGAAACCCGCTGCAGCCCTGGCCACCACATTCTTTCATCCGCTTTCCAGGGACAGCTTCGAAAAAGAACCAGAAGAGACCGCCCCCTGACACTTCAGCTCACACATTAAAAAGCCATTAGAGTTGGAGAGCTCAGGTCCTGCTGAGATGCCTCCAGAGCC</t>
  </si>
  <si>
    <t>chr19:4511015-4511163</t>
  </si>
  <si>
    <t>CCGGTCTGCACGGTTCCTTTGGCCACATTCACTGCCCCCGTGACTCCAGTAGTCACTGCATCCTTAGCGCCACTCAGCACCGTCTTGGCTGTGTCCACACCTGTCTGGACGGTCCCTTTGGCCACATTTACGGCACCAGTGACTCCACT</t>
  </si>
  <si>
    <t>ENST00000633942.1</t>
  </si>
  <si>
    <t>ENSG00000167676</t>
  </si>
  <si>
    <t>PLIN4</t>
  </si>
  <si>
    <t>chr19:4511163-4511311</t>
  </si>
  <si>
    <t>TGCAGACGGTGTCCTTGGTACCGGTCAGGACAGTCTTGCTGGTGTCCACGCCGGTCTGGACAGTCCCTTTGGCCAAGTTCACAGCCCCTGTGAGCCCAGTGGACACGGCATCTTTAGTGCCAGTCAGGACAGACTTTGTAGTGTCCAGG</t>
  </si>
  <si>
    <t>chr19:4511311-4511459</t>
  </si>
  <si>
    <t>GCCCCCCTGGACGGCCCCTTTGGCCACTTTCGCAGCACCGGTCACCCCACTGCCAAGGGTGTTCTTTGTACCTGTTGCGATATTTTGGGTCGTTTTCAGCCCAGTTTGCACAGCACCCTTGGCCACGTTCGCAGCACCGGTGACCCCAC</t>
  </si>
  <si>
    <t>chr19:4819031-4819215</t>
  </si>
  <si>
    <t>AACACAGGAGGTGGTGGCTGCAGTGAGCCAAGATCATGCCACTGCACTCCAGCCTGGGCAGCAGAGTGAAACTCCGGCTCAAAAAACAAAAAAAGTAGCTGGGCGTGGTGGCACGTGCCTGTTGTTCCAGCTACTCCGGAGGCTGAGATGGGAAGATCGCTTAAGCCCAGGAGGTTGAGGCTGCA</t>
  </si>
  <si>
    <t>ENST00000248244.6</t>
  </si>
  <si>
    <t>ENSG00000127666</t>
  </si>
  <si>
    <t>TICAM1</t>
  </si>
  <si>
    <t>chr19:4936461-4936605</t>
  </si>
  <si>
    <t>GGAGGCTCAGATAGGTGGCTGAGCCCCAGGTCCTGCTCTGGGCAGTGCTAGGAGCTACCAGCCTTTGCCAGGGCTGACTTCTAAATGCAAGCCCTCTACACTGGTGTCTCTGCAGTGTGGGGGGTCAATTCATTCATCATTCATT</t>
  </si>
  <si>
    <t>ENST00000584057.1</t>
  </si>
  <si>
    <t>ENSG00000263409</t>
  </si>
  <si>
    <t>MIR4747</t>
  </si>
  <si>
    <t>chr19:4936605-4936749</t>
  </si>
  <si>
    <t>TTTCATTAAATTTTACCTTGCATTGTAGATTCACATGCAGTTATAATGTAGAGATGGCTAGGCGCAGTGGCTCAGGCCTGTTGTCCCAGCACTTTGGGAGGCTGAGGTGGGAGGATCGCTTGAGCCTGGGAGGTTGAGGCTGCAG</t>
  </si>
  <si>
    <t>chr19:5047027-5047173</t>
  </si>
  <si>
    <t>CTCATGCCTGCAGCCCCAGCGCTTGGAGGGGCCAAAGTGGGAGGGACCATTGAGCCCAGGAGTTCGAGACCAGCCTGGGCAACAGAGTGAGACTTCATCTCTACACAGAAAAAAGTAAAAATTAGCCAGGTGTGGTTTCTCACGCCT</t>
  </si>
  <si>
    <t>ENST00000592175.5</t>
  </si>
  <si>
    <t>ENSG00000127663</t>
  </si>
  <si>
    <t>KDM4B</t>
  </si>
  <si>
    <t>chr19:5078614-5078766</t>
  </si>
  <si>
    <t>TGGCTGGTTTGTCTAAAACCTTCTCCAAAGTGGTGCTTCCTGGAGGGGGGTGCCCATCGAAGGGGTGGGCAGGCAGTGAGTGGCCTGGACTCCCAGGTCAGCATCTGTATCGCACTGCAGTTTATCTGTAAAGTTCCTGAACCTGAGCCAAAG</t>
  </si>
  <si>
    <t>ENST00000588961.1</t>
  </si>
  <si>
    <t>chr19:5078766-5078918</t>
  </si>
  <si>
    <t>GGTGGCTCACCACCAGCCTCAGAGCGGCTGCTGGCACCATGCATGGTAGCAGGCGGGGTCCAGGCAGTACGGCTGCGCTCCCCAACACCGCCAGCTGGTTGCTGGGGCCGGGCGCCAGTTTCTCCAGAGGCTGCCACAGTGAAGGCCCCTGTC</t>
  </si>
  <si>
    <t>chr19:5078918-5079070</t>
  </si>
  <si>
    <t>CCCACTGCAGCGAACAGCACCCTGTGCCGCCCGGCCTGGGGACCGTCCTTCAGCCTCTCAGACGCCATGGGCTTGAGATGAACGTCCCTTCCAGACAGCAGCGTGGGTCCCCTCATCTGAATTCCTGGCAGCCTTCAAACAAGTGACTCCCCA</t>
  </si>
  <si>
    <t>chr19:5917654-5917806</t>
  </si>
  <si>
    <t>CTGCAGGGAAGCAGCAGCCCCGCATCAGGATGGAGCCCGCACTTCCCAGGTCTGGCCACCCCCGCCAGGAGATCAGCACTGGATCAAGGATGGCGGGCAGCTCTTTCTATCCCCCCCAGGGTAGGGACCACCCGACTCACCAGCTGCGGTGGC</t>
  </si>
  <si>
    <t>ENST00000588865.2</t>
  </si>
  <si>
    <t>ENSG00000105519</t>
  </si>
  <si>
    <t>CAPS</t>
  </si>
  <si>
    <t>calcyphosine</t>
  </si>
  <si>
    <t>chr19:5917890-5918180</t>
  </si>
  <si>
    <t>TGGCCTCCTGCTCCTGCTCCACGCGGCTGCGCAGGGCCAGGATGCGGTGGTGCAGGGCTGCATACAACTGACCTGTGTCCTTGGAGCTGGCCTGGGAAGGGAGGAGGGTATGAGACCCCCGGACCCCAGTCCTACCCCCTCCTGCCTTCTGCAGAACACAAGTGCCAAGTCCCAAGGTTCAGAGGTGACACTGCCACAAGGCCTTGTGGGGAGGCCATTGGCCCTGGGCCTGCCGGCCTCTCCCCGAAAGGATGCCACCACTCCCAGGTGGCTGGGAATATCCCAGAGGTC</t>
  </si>
  <si>
    <t>chr19:6213460-6213616</t>
  </si>
  <si>
    <t>TGCTCCCATGCCCAGCCCCACCCATGACCCAGTCCATCCCAGCACAGGACAGAGGTAGCCACATCCAAACCAAGGAAGGCCCAAGGCTGCAGGGGCAGCCCCTCAGCTCCAAGGCCACACCGGGAGGGGAGGAAGGACTGTCCCTGCTCCTGCCCAG</t>
  </si>
  <si>
    <t>ENST00000585588.1</t>
  </si>
  <si>
    <t>ENSG00000130382</t>
  </si>
  <si>
    <t>MLLT1</t>
  </si>
  <si>
    <t>chr19:6360227-6360412</t>
  </si>
  <si>
    <t>GCTCCCACAATCTACTCCACAGGTGGCCAAAAAATGAATGAGGAGGTCTCAGTAGAAGTCGGCCACACCAGGCTGGAAGCTCTTCAAGGCCAAGACCCAGGCTAAGTCCTCTCTGGGACCCCTCTTCCAAGATGAGCTGTGGGAACACTGCAGCTTTTTTTTTTTTTTTTGAGACGGTGTCTGGCT</t>
  </si>
  <si>
    <t>ENST00000245816.11</t>
  </si>
  <si>
    <t>ENSG00000125656</t>
  </si>
  <si>
    <t>CLPP</t>
  </si>
  <si>
    <t>chr19:6415375-6415543</t>
  </si>
  <si>
    <t>CTCACCTTGCTTCTTGTAGTACTCCTCCCAAGCCTTCGTGTAGTCCTGCTGTGGGGGTGCTCCGGGCTGCTGGGGCTGCTGGCCTGTGCGGGCGCCGAGACAGGTCAGAAACCACTCCCCCGGCAGGGCTGGAGCCCCCCCGCCACCCTGCAGACTCACCGATCTTTTT</t>
  </si>
  <si>
    <t>ENST00000597656.5</t>
  </si>
  <si>
    <t>ENSG00000088247</t>
  </si>
  <si>
    <t>KHSRP</t>
  </si>
  <si>
    <t>chr19:6415543-6415711</t>
  </si>
  <si>
    <t>TGTAATACTCTTCCCAGGCCTTAGTGTAGTCCGACTGGCCGGTGGGTGGGGGCTGAGGGGGCTCACCCTGAGCCGGTGGGGCCGCAGGGGCCGGTGCGGGGCCGGGGACGGGGCCCGGGGGCTGCTGGTAGTAGTGTGAGTAGTAGGCGGCCCACGCGGCGTTGGGGTC</t>
  </si>
  <si>
    <t>ENST00000594745.5</t>
  </si>
  <si>
    <t>chr19:6415711-6415879</t>
  </si>
  <si>
    <t>CCGCGGCCGCTGCAGCTGCTTTGCCTGCAGGAGATACCTCGGGTGAGACGGGGGGACAGAACAGGGCCTGCCCTCCGCCAGGTGGCCCATCACTTACTTGGGTCATGAGGAGCAGGCGGCTGCCACTGGGGGTAGGTATTGCCCCAGCCCTGGGGTGGGTACTGGTGAG</t>
  </si>
  <si>
    <t>ENST00000599642.1</t>
  </si>
  <si>
    <t>chr19:6466459-6466635</t>
  </si>
  <si>
    <t>TCTGCAGCGTCCAGAAGCCATCACTGCTATCATCGTGGTCTTCTCCCTCTTGGCTGCCTTGCTCCTGGCTGTGGGGCTGGCACTGTTGGTGCGGAAGCTTCGGGAGAAGCGGCAGACGGAGGGCACCTACCGGCCCAGTAGCGAGGAGCAGGTGGGTGCCCGCGTGCCACCGACCCC</t>
  </si>
  <si>
    <t>ENST00000597307.1</t>
  </si>
  <si>
    <t>ENSG00000125648</t>
  </si>
  <si>
    <t>SLC25A23</t>
  </si>
  <si>
    <t>chr19:6466635-6466811</t>
  </si>
  <si>
    <t>CCAACCTCAAGTTGCCGCCGGAAGAGCGGCTCATCTGAACGCTGGGGCCTGCTGCAGCCACCAACACTGCCCAGGACTGCGGGTTGCTGGCTTGTACACCGCAGCTGCCACCGAGACACCAGCCTCTGATGGCTCAGGAGGACTTGTGGGGAGAGGCTGGGGGCACCCATGTGGTGG</t>
  </si>
  <si>
    <t>chr19:6659317-6659346</t>
  </si>
  <si>
    <t>AGGAGTGAGTCCTTCCTTCTGGAACTTTTT</t>
  </si>
  <si>
    <t>ENST00000245912.7</t>
  </si>
  <si>
    <t>ENSG00000125735</t>
  </si>
  <si>
    <t>TNFSF14</t>
  </si>
  <si>
    <t>chr19:6659390-6659559</t>
  </si>
  <si>
    <t>GTGCAGTGGAGCGATCTCGGCTCACTGCAACCTCCGCCTCCTGGGTTCACACCATTCTCCTGCCTCAGCCTCCCGAGTAGCTGGGACTACAGGCACCTGCCACCACGCCCGGCTAATTGTTTTGTATTTTTAGTAGAGACGGGGTTTCCCTGTGTTAGCCAGGATGGTCT</t>
  </si>
  <si>
    <t>chr19:6659634-6659781</t>
  </si>
  <si>
    <t>CGGCCGAGAAATTTTGTAACATGCGTTGGAGAGGGCTCCAATCTCTACAGGGCTGGGAAGAAGAGTTTCCCATTCTGGAGGCAATTAACAAGGTTTAAGCAGAAATATAAAACCCAGCACGGACAGAGAAATTCACGGCCTAGAGGGC</t>
  </si>
  <si>
    <t>chr19:6731023-6731177</t>
  </si>
  <si>
    <t>GGCAGCTGCAGGTACGGGTTGTTTCCTGTGGGCTGGAACTTGTAGCCCGTGAGCACGAAGAAGGCCAGGGTGGAGCCCTCCACCAAGAGCTGGGGGACGGGGCGGAGTGGGGGCGTCAGGCGCACCCCCACCCCCACCGTGGCCGCCCTCCCGTC</t>
  </si>
  <si>
    <t>ENST00000600744.1</t>
  </si>
  <si>
    <t>ENSG00000125730</t>
  </si>
  <si>
    <t>chr19:6731177-6731331</t>
  </si>
  <si>
    <t>CCCACCTGGGCCTCGGGCTCACCTGGTACAGCCACTGCCACTGAAAGGGCACAGCCACCTGCAGCAGGATGGCGATGATGCGGGTGAAGTAGACGTAGCAGATGACCTGCAGGGGCGCGAGCAGGCGTGGGGCCAGGACTGTAGGGGCACGGGCA</t>
  </si>
  <si>
    <t>chr19:6754260-6754418</t>
  </si>
  <si>
    <t>GAGCAGGGCGCCCATGACTGCAGCCAGCCCGGGCAGGTCCCCCGCCGCCCCTGGCCGCAGCGCCAGCGCCAGCTCTACCAGTCCCCTCAGTGCGGCTGCGCGCTCCTCCAGCGGCCCCGAGCAGCCCAGCACCGCCAGCGCCCCGGCCAGCGCCAGTGT</t>
  </si>
  <si>
    <t>ENST00000597168.1</t>
  </si>
  <si>
    <t>ENSG00000125731</t>
  </si>
  <si>
    <t>SH2D3A</t>
  </si>
  <si>
    <t>chr19:6754418-6754576</t>
  </si>
  <si>
    <t>TCTGATGCCTGCAGAGGTGGAGGGCAAGGGTCTGGGGGAAGTGGGGAGGTTTGTAATGCAGGGGTGAGGGGGGACAGGAGGTGGCATTGCCCCATCTCCCTTCTTCCCTGGGGAACCATGAGTGGGGAGCTGTTTGGAGATCTTGGGAAGTGGGGGGAA</t>
  </si>
  <si>
    <t>chr19:7155850-7155995</t>
  </si>
  <si>
    <t>GCTGCAGTGAGCTGAGATGGGGCCACTGCACTCCAGCCTGGGCAACAGAGTGAAATCATGTTGAAGAAGAAGAAAAAGAAAGAAGAAGGAGAAGAAGGAGGAGGAGAAGGAGCCAGGTCACAGCTGCATGAAAATATCAATCAATC</t>
  </si>
  <si>
    <t>ENST00000600492.1</t>
  </si>
  <si>
    <t>ENSG00000171105</t>
  </si>
  <si>
    <t>INSR</t>
  </si>
  <si>
    <t>chr19:7155995-7156140</t>
  </si>
  <si>
    <t>CAATTAATCAACCACACAAATAAGATGGGAGGGCAGAGTAGAATGCCATATGGAATTCTTTTTTTTTTTTTTTTTTTTTTTTTTTTGAGACAGTCTTGCTCTGTCGCCCAGGCTGGAGTGCAGTGGCGTGATCTTGGCTCACTGCA</t>
  </si>
  <si>
    <t>chr19:7219193-7219356</t>
  </si>
  <si>
    <t>ATTCAGGATAAAACTGCAGGGGTGTCTGTTGCAGGGACCAGATATATTACTCTCTCCTGACCACAACCTTTCCAACCTCCACACTGGCCTCTGAAGCTCCGGGCTCCAGTTACTTTCACTGACCACCCCCGGGGCTGGAAGCCATGGAGGGGAGCTCTGCAGCT</t>
  </si>
  <si>
    <t>chr19:7451304-7451483</t>
  </si>
  <si>
    <t>CTGCAGCACAGGGCTCTCTCCGTGTACCCACTCCCTATTTGAGCAGCAAACTGAATAAATTCCCTTTGAAATCCAGTTTGCTGGGTGCTGGGGTTCCTTCCTTTTTTTTTTTTTTTTTTTTAAGAGACAGAGTCTCACTCTGTTGCCCAGGCTGGAGTGTAGTGGTGAAATCATAGCTCA</t>
  </si>
  <si>
    <t>ENST00000595600.1</t>
  </si>
  <si>
    <t>ENSG00000104880</t>
  </si>
  <si>
    <t>ARHGEF18</t>
  </si>
  <si>
    <t>chr19:7521641-7521717</t>
  </si>
  <si>
    <t>ATTTTTTTTTTTTTTTTTAGACAGTCTTGCTCTGTTGCCCAGGCTGGAGTGCAGTGGTGTGATCATAGCTCACTGCA</t>
  </si>
  <si>
    <t>ENST00000264079.11</t>
  </si>
  <si>
    <t>ENSG00000090674</t>
  </si>
  <si>
    <t>MCOLN1</t>
  </si>
  <si>
    <t>chr19:7612258-7612448</t>
  </si>
  <si>
    <t>ACTCCGGCCCCGCCGGAGGCCCTGAGCTCGGAGATGAGTGAGCTCAGCGCCCGGCTGGAGGAGAAACGCAGAGCCATCGAGGCTCAGAAGCGACGGATTGAGGCCATATTCGCCAAGCACCGCCAGCGGCTGGGCAAAAGCGCCTTCCTGCAGGTGCAGCCGCGGGAAGCCTCTGGGGAGGCGGAAGCAGA</t>
  </si>
  <si>
    <t>ENST00000595692.1</t>
  </si>
  <si>
    <t>ENSG00000076826</t>
  </si>
  <si>
    <t>CAMSAP3</t>
  </si>
  <si>
    <t>chr19:7612448-7612638</t>
  </si>
  <si>
    <t>AGGCGGAGGAGGCCGATTCCGGTCCAGTCCCTGGTGGGGAGCGGCCCGCAGGCGAGGGCCAGGGTGAGCCAACCTCACGGCCCAAGGCAGTGACCTTCTCGCCAGACCTGGGCCCGGTGCCCCACGAGGGGCTGGGGGAATACAATCGAGCGGTCAGCAAGCTGAGTGCCGCCTTGAGCTCGCTGCAGCGG</t>
  </si>
  <si>
    <t>chr19:7709617-7709823</t>
  </si>
  <si>
    <t>TCTGCAGAGCCCCATTTGCCATGTAAGGTAAACTGTTCACAGGTTCCCGGGATTAGAATGTGGACATCTTTGGGGAGGTGTTACTCAGCTGACCACTATACCCTAGGAGACAGATGTTGTTATTATTATTATTATTTGTTTTTGAGAGGAGTCTCGCTCTATTGCCCAGGCTGGAGTGCAGTGGCCTGATCTCGGCTCACTGCAGCC</t>
  </si>
  <si>
    <t>ENST00000346664.9</t>
  </si>
  <si>
    <t>ENSG00000104921</t>
  </si>
  <si>
    <t>FCER2</t>
  </si>
  <si>
    <t>chr19:7858286-7858450</t>
  </si>
  <si>
    <t>CCTGCAGAAGGCACAGAGCACCATCCGGCAGCTACAGGAGCAGCAGGTAGGGGCGGGTGTGCGGGGCTGCTGGGCGGGGCCATGACCCGCGCCCCCGCCCCCGCCCAACGGTTTTCTTTCAGGGCTCATAATCTGCCCCGCCTCAGCACCTGGCCCTCCTGTTCC</t>
  </si>
  <si>
    <t>ENST00000600802.1</t>
  </si>
  <si>
    <t>ENSG00000142459</t>
  </si>
  <si>
    <t>EVI5L</t>
  </si>
  <si>
    <t>chr19:7858450-7858614</t>
  </si>
  <si>
    <t>CTTTCTGGGGTAAGGGGAACCCAGAGACAAGCGCAGATTCTCCCCCAGCAGCTCCACATTCTGAGACATCCTGATATCCATTTCTTGCCACCTCATAGTGTGTCTGCAGTATCTGACTTCCCAACCCCCAGCCTCAGCACGGAGGCCTCTGAAGACCGGGCTGTC</t>
  </si>
  <si>
    <t>chr19:7861971-7862132</t>
  </si>
  <si>
    <t>ACGCGAGAGCTTAAACTGCAGCTGCAGGAGCTCTCGGACACCTGGCAGGTGAGGGCCGGGTGGGCGCCGGCGGGCAGAGCGCCCCCTAGGGCCATCCCCTCGGGGTTCTTGGGCGGAGGCTGACCGCCGGCTTCTCGGCTTCACCCCCCAGGCCCATCTGGC</t>
  </si>
  <si>
    <t>ENST00000601766.1</t>
  </si>
  <si>
    <t>chr19:7862132-7862293</t>
  </si>
  <si>
    <t>CCCGCGGCGGCCGCTGGAAGGAGTCCCCACGGAAGCTGGTCGTGGGCGAGCTGCAGGACGAGCTGATGAGCGTGCGTCTGCGCGAGGCCCAGGCCCTGGCCGAGGGCCGCGAGCTGCGGCAGCGCGTGGTGGAACTTGAGACGCAGGTGGACTCGGGGGGCC</t>
  </si>
  <si>
    <t>chr19:7862293-7862454</t>
  </si>
  <si>
    <t>CTGCTCGTTGGGGAAGGGGCGTGGTGTCCGTGGCCAGCCCCTGAGTTAGGCCCTGACCGCCGCCGTCCTCCGTCCTCCCTTCCTCCCTATCCCAGGACCACATCCACCGCAACCTTCTGAACCGCGTGGAGGCGGAGCGCGCGGCGCTGCAGGAGAAGCTGC</t>
  </si>
  <si>
    <t>chr19:7899606-7899905</t>
  </si>
  <si>
    <t>GACTTCGCCTTCATGCTGCACCTCATCGATCAGTACGACTCCCTCTACTCCAAGCGCTTCGCCGTCTTCCTGTCCGAGGTCAGCGAAAGCCGTCTAAAGCAGCTCAATCTCAACCACGAGTGGACGCCCGAGAAGCTTCGACAGAAGCTGCAGCGCAATGCCGCGGGCCGGCTGGAGCTGGCCCTCTGCATGCTGCCGGGTCTGCCCGACACCGTCTTTGAGCTCAGTGAGGTGGAGTCACTCAGGCTGGAGGCCATCTGCGATATCACCTTCCCCCCGGGGCTGTCACAGCTGGTGCAC</t>
  </si>
  <si>
    <t>ENST00000397981.7</t>
  </si>
  <si>
    <t>ENSG00000076984</t>
  </si>
  <si>
    <t>MAP2K7</t>
  </si>
  <si>
    <t>chr19:7900053-7900194</t>
  </si>
  <si>
    <t>GAGCTGCACCTGGAGGGGCTTTTCCCCCAGGAGCTAGCTCGGGCAGCCACCCTGGAGAGCCTCCGGGAGCTGAAGCAGCTCAAGGTGTTGTCCCTCCGGAGCAACGCCGGGAAGGTGCCAGCCAGTGTGACCGACGTTGCTG</t>
  </si>
  <si>
    <t>chr19:7900194-7900335</t>
  </si>
  <si>
    <t>GGCCACCTGCAGAGGCTCAGCCTGCACAACGATGGGGCCCGTCTGGTTGCCCTGAACAGCCTCAAGAAGCTGGCGGCATTGCGGGAGCTGGAGCTGGTGGCCTGCGGGCTGGAGCGCATCCCCCATGCAGTGTTCAGCCTGG</t>
  </si>
  <si>
    <t>chr19:8019379-8019577</t>
  </si>
  <si>
    <t>AGCTACTTGGGAGACTAAGGTGGGAAGATCAACTGAGCCCAGAAGGCTGAGGCTGCAGTGAGCCATGATCGCACCACAGCATTCCAGCCTGGGCGACAGAGTGAGGCCCTGTCTAAAATTAAAATAAATAGCTGGGCACGGTGGCTGACGCCTGTAATCCTAGCACTTTGGGAGGCTGAGGCGGGCAGATCACGAGGTC</t>
  </si>
  <si>
    <t>ENST00000593807.1</t>
  </si>
  <si>
    <t>ENSG00000066044</t>
  </si>
  <si>
    <t>ELAVL1</t>
  </si>
  <si>
    <t>chr19:8019577-8019775</t>
  </si>
  <si>
    <t>CAGGAGATCAAGACCATCCTGGCTAACACAGTGAAACCCCGTCTCTACTAAAAATACAAAAAATTAGCGGGGCGTGGTGGTGGGCGCCTGTAGTCCCAGCTACTCAGGCTGAGGCAGGAGAATGGCGTGAACCCGGGAGGTGGAGCTTGCAGTGAGCCGAGATTGCGCCACTGCACTGCAGCCTGGGCAACAGAGCGAG</t>
  </si>
  <si>
    <t>chr19:8146902-8147192</t>
  </si>
  <si>
    <t>ACACAAGGAGGTTGTAGGGCAAAGGAAATGAACATGGCAGGTTGGCCTGGAACCCTGAGGACAGACGCAGATGCAAGGGCCATTCCTGTGGTTCAGCCAGAGGTCCCTGGCTAAGTCCCCGTGTAAACAGAGCTGAACCTGCAGGCAGGTAAGAGTGTCCCCGGCCTGTGCCCCCCCACCTCCAGACGGCGGTAGCACTCACGTACGACACACTGGCTCCTGCCAGGGAATGTCCTCCAGCCTGGACAGCAGTAGGCATGGAACCGGGAGCCGCACACATTCGGCCTTCGG</t>
  </si>
  <si>
    <t>ENST00000651877.1</t>
  </si>
  <si>
    <t>ENSG00000142449</t>
  </si>
  <si>
    <t>FBN3</t>
  </si>
  <si>
    <t>chr19:8147212-8147366</t>
  </si>
  <si>
    <t>GTGAGCCCCTGCCCGTGTGGACATCCCCCCGGGTATTCCGCTGGCCCCAGGACAGCCCAATCCACACCGAAGGGGTCTCCCAGCATCCCAGGTACCACGCACCCCTGCAAGATGCCTGGGCTGCCCCGCCTCCGCACACGTCCAGGACCTGCAGC</t>
  </si>
  <si>
    <t>chr19:8350449-8350594</t>
  </si>
  <si>
    <t>AAGGCAAGATAAAAACCTGATTATTGGCCAGGTGCAGTGACACATTCCGGTAATCCCAGCACATTGGGAAGCTGAGGCAGGAGGATCGCTTGAGCCCAGGAGGTCGAAGTTGCAGTGAGCCATGATTGAGCCACTGTACTGCAGCC</t>
  </si>
  <si>
    <t>ENST00000595639.1</t>
  </si>
  <si>
    <t>ENSG00000186994</t>
  </si>
  <si>
    <t>KANK3</t>
  </si>
  <si>
    <t>chr19:8350594-8350739</t>
  </si>
  <si>
    <t>CTGGGCAACAGAGTGAGACCCTGTCTCATAACATAAAATCATTATGGCTGGCACAGTGGCTCACGCCTGTAATCCCAGCACTTTAGGAGGCTGAGGCGGACAGATCACTTGAAGCCAGGAGTTCGAGACCAGCCTGGCTAACATGG</t>
  </si>
  <si>
    <t>chr19:8350739-8350884</t>
  </si>
  <si>
    <t>GTGAAACCCTTCCTCTACTAAAAACACACAAAAAATTTAGCCAGGCATGGTGGTGCATGCCTGTAGTCCCAGCTACTCCAGAGGCTGAGGCATGAGAATCACTTCTCTTGAACCCAGGAAGCAGAGATTGCAGTGAGCCAAGATCA</t>
  </si>
  <si>
    <t>chr19:8469183-8469251</t>
  </si>
  <si>
    <t>TGCACACTAGACATCTGCACAGAAATTCGCACGCAGATGTTTGCAGCAGGATGAAAGACACATGCTGCA</t>
  </si>
  <si>
    <t>ENST00000597270.1</t>
  </si>
  <si>
    <t>ENSG00000099783</t>
  </si>
  <si>
    <t>HNRNPM</t>
  </si>
  <si>
    <t>chr19:8536501-8536652</t>
  </si>
  <si>
    <t>CTGCAGGAATTTGGCGAACTGGCGGCGGTAGGCGAAGCCGGCTCTGCGCACCCTGATGTTCTCCTTCAGGCCCAGGTATTCCACCTGGTGCTTGACTCTGGTGGGGAGGGTAGGCTGAGTCCCCTCGGGGTGGGGAGTCACCAGTCCTGGGG</t>
  </si>
  <si>
    <t>ENST00000597222.2</t>
  </si>
  <si>
    <t>ENSG00000142347</t>
  </si>
  <si>
    <t>MYO1F</t>
  </si>
  <si>
    <t>chr19:8596099-8596308</t>
  </si>
  <si>
    <t>GCTGCAGGATGACCACACGAATGGGTTGGTCTTCATGGTAATGTGGGCAGCCATGAGCTTGGCTGGGTCCTGACCACGGGCCCCACAGCTGTTTCCCACGCCGTCATGGTTCATGCCGAATCTGGGGAAAGGGGTGTCGGCTCTGCCGGGCGCTGAGGGACCCGCCCAGCTCCTCCCCTCCTCCCCCTCTTGTGTGCCCTGGCCTCACGT</t>
  </si>
  <si>
    <t>ENST00000601872.1</t>
  </si>
  <si>
    <t>ENSG00000142303</t>
  </si>
  <si>
    <t>ADAMTS10</t>
  </si>
  <si>
    <t>chr19:8596308-8596517</t>
  </si>
  <si>
    <t>TGTGCCCGATCTCGTGGGCAATGGTGAACGCTGTGGCCAGGCCAATGTCCTCATTGACGCTGCAGCTTCTCTCGCGCTCACACATTCCGCCCACCGGGGCCAGGCCTGGGAAGACGGACATGTGGGGATGGGGCTGGGAGGCTCAGGACGGTGCTGGCTGGCCCCATCCACCTGCCAGGTCTCACCCCAGCCCACTGCCTTCATAGGCGC</t>
  </si>
  <si>
    <t>chr19:9406743-9406958</t>
  </si>
  <si>
    <t>TCTGCAGAAAGTCTGCAAAGGCTGATGAAGAGGCTTGGGAAAGGGGAGACCGCGGACGAAAAGGCCCCACCGAAGCTCGCTGCCCGCACTCCCGACCCGCCTTTTACCTGGACCCAAGCCCCCAGCGGCGCAGGTGGGAGTCTGGGAAGAAGTGCGGTGTCGGCAGGAAGTCCCAGCGCGACGTCCGGGAAAGCCACAGGAGGAGGCGACCTGCAG</t>
  </si>
  <si>
    <t>ENST00000634951.1</t>
  </si>
  <si>
    <t>LOC112268250</t>
  </si>
  <si>
    <t>chr19:9694300-9694441</t>
  </si>
  <si>
    <t>CCCTCCCACCCCAGCCTCCTGAGTAGCTGGAATTACAGGCATGAGCCACTGCACACTGCTTACACTTTATCTCAGCACAACCAGTTTAGGAGCTCTTCCTGTCCCATTGGTGTCTATGCCGCACACTCCTCAGCACACTGCA</t>
  </si>
  <si>
    <t>ENST00000457674.7</t>
  </si>
  <si>
    <t>ZNF812P</t>
  </si>
  <si>
    <t>chr19:9717744-9717904</t>
  </si>
  <si>
    <t>AGGCACAGATCGCTCATGCTATTGTTTGTGGCTTAAGAATGCCTTTAAGCCATTTTCCGCCCTGAGCAGGCCAGGTGTTCCTTGTCCTCATTCCGGTAAACCCACAACCTTCCAGCGTGGGCATTAGGGCCATTATGAACATGTTACAGTGCTGCAGAGGT</t>
  </si>
  <si>
    <t>ENST00000536819.5</t>
  </si>
  <si>
    <t>chr19:9855461-9855633</t>
  </si>
  <si>
    <t>AAACTCCCGACCTTGTGATCCACTGTCTCAGCCTCCCAAAGTGCTGGGATTACAGGCATGAGCCACCACGCCTGGCCTTTTTTTTTCTTTTGAAACAAAGTCTCACTGTTTTTCCCAGGCTGGCGGGCAGTGGCACAATCACGGCTCACTGCAGCCTCGACCTCCCAGGCTCA</t>
  </si>
  <si>
    <t>ENST00000592448.1</t>
  </si>
  <si>
    <t>ENSG00000105088</t>
  </si>
  <si>
    <t>OLFM2</t>
  </si>
  <si>
    <t>chr19:9890163-9890329</t>
  </si>
  <si>
    <t>GGTGGAGACATCTACCAGCACCTATTATTCTTCTTCCCCAGTGTCTGTGGAAAAATACCACCCACTCCGGGGGCAGAGAAGGTGTCTGCACTGTTTTCTCAGCTCCAGCTCTAGCTGCAGCTCAGAAACTCATTACCCCTGGGACCCCCAGCTCAACAGAGACAGGG</t>
  </si>
  <si>
    <t>ENST00000593091.2</t>
  </si>
  <si>
    <t>chr19:9890329-9890495</t>
  </si>
  <si>
    <t>GAGATCCCCCTGATGTATCTGAAGCTAAGGGAAGACTCTGGGGGGAGGGGGCGGGCACTGTGGCCTCCTGCCCTGCCTCAAGGAAGGAAACAGGTCATGAGAATGGGTGCCCGTGAGAAGGAATAAAGTGCGTGCATGTGGACGTGTCTACAGGAGTGAGTAACTGT</t>
  </si>
  <si>
    <t>chr19:9890495-9890661</t>
  </si>
  <si>
    <t>TTGGAACATGTAAGAGACTGCAGTAGTCAACAGAACTGTTGACACATTTTCTAGTTCTTTTCTCTTAGGCACATGATGGGGCTGTAGGACTTCCCCAGTGTGGCCACGTGACTTCCTTTAGCCAATGCCTTTTAAACGGCAGTGACTTCCAGGTGAATACTTTAAGA</t>
  </si>
  <si>
    <t>chr19:9943529-9943688</t>
  </si>
  <si>
    <t>GATACATCCTCTCCATACATTAATTCCTTGAGTTCTTACAACAACCCTGTAGGGTAGGCACTGTTATCCCCCATTTAAAAATGCAGGCCAGGTGCAGCAGCTCATACCTATAATCCCAGCACTTTGGGAGGCAGAGGACTGCAGATCACTTGAGCCCAGG</t>
  </si>
  <si>
    <t>ENST00000264833.9</t>
  </si>
  <si>
    <t>chr19:9943688-9943847</t>
  </si>
  <si>
    <t>GAGTTTGAGACCAGCCTGGCAACATGGCAAAACCCCATCTCTACAACAAATACAAAAAGTAGCTAGGCATGGTGGCTTGCGCCTGTAGTACTAGCTACTTGGAAGGCTGAGGAGGGAAGATCGTTTGAGCCCAGGAGGTCGAGGCTGCAGTGAGCTGCAA</t>
  </si>
  <si>
    <t>chr19:10120261-10120540</t>
  </si>
  <si>
    <t>CCTGCAGTTCCAGCTACTCGGGAGGCTGAGGCAGGAGAATCGCTTGAACCCGGGAGGCGGAGGTTGCAGTGAGCCGAGATCGCGCCACTGCACTCCAGCCTGGCGACAGAGCGAGACACCGTCTCAAAAAAAAAAAAAAAAAAAAAATTAGCCAGGCGTGGTGGTGGGCACCTGTAATCCCAGCTACTCGGGAGGCTGAGGCGGGAGAATCGCTTGAACCCAGGAGGCGGAGGCTGCAGTGAGCCGAGATCGCACCACTGCACTCCAGCCTGGGGCTGCA</t>
  </si>
  <si>
    <t>ENST00000592485.1</t>
  </si>
  <si>
    <t>ENSG00000130811</t>
  </si>
  <si>
    <t>EIF3G</t>
  </si>
  <si>
    <t>chr19:10725243-10725350</t>
  </si>
  <si>
    <t>TGAGACCAGCCTGGCCAACATAGTGAATCCCGATCTCTACTAAAAATACAAAAATTAGCCAGGTGTGGTGGCGCATGCCTTTAGTCCCAGCTATTTGGGAGGCTGAGG</t>
  </si>
  <si>
    <t>ENST00000586939.5</t>
  </si>
  <si>
    <t>ENSG00000079805</t>
  </si>
  <si>
    <t>DNM2</t>
  </si>
  <si>
    <t>chr19:10725387-10725475</t>
  </si>
  <si>
    <t>AGTAAGCGGAGATCACGCCATTGCACTCCAGCCTGGGGGACAGAGTGAGACTCCATCTCAAAAAAAAAAAAAAAAGGAAAAAAGGAAAG</t>
  </si>
  <si>
    <t>chr19:10725502-10725654</t>
  </si>
  <si>
    <t>CTGCAGTGCTGGGCCTGCTGGAATTGGTACAGTCCAGAGGGATCTGTGGGAATATGGAAGGCTTGGTTCTGCCACACACCAAAAAAGTGACCTCACTTCTCTGGGCCTCAGTTTCCTCATCTGGAAAATGGGAACATGGTGGTCTCTGCCTAC</t>
  </si>
  <si>
    <t>chr19:10986182-10986379</t>
  </si>
  <si>
    <t>TCTGCAGGTTACCCCTCGCCCCTGGGTGGCTCTGAGCATGCCTCTAGTCCAGTTCCAGCCAGTGGCCCGTCTTCGGGGCCCCAGATGTCTTCCGGGCCAGGAGGTGCCCCGCTGGATGGTGCTGACCCCCAGGCCTTGGGGCAGCAGAACCGGGGCCCAACCCCATTTAACCAGAACCAGCTGCACCAGCTCAGAGCT</t>
  </si>
  <si>
    <t>ENST00000643995.1</t>
  </si>
  <si>
    <t>ENSG00000127616</t>
  </si>
  <si>
    <t>SMARCA4</t>
  </si>
  <si>
    <t>chr19:10986379-10986576</t>
  </si>
  <si>
    <t>TCAGATCATGGCCTACAAGATGCTGGCCAGGGGGCAGCCCCTCCCCGACCACCTGCAGATGGCGGTGCAGGGCAAGCGGCCGATGCCCGGGATGCAGCAGCAGATGCCAACGCTACCTCCACCCTCGGTGTCCGCAACAGGACCCGGCCCTGGCCCTGGCCCTGGCCCCGGCCCGGGTCCCGGCCCGGCACCTCCAAA</t>
  </si>
  <si>
    <t>chr19:11192758-11192899</t>
  </si>
  <si>
    <t>CAGGATGAGCCATGGGAAGAAAGAGGCCCCCCCCCCCCAAGCCATTCTCCCCTGCCTGCCTGCGACCGCTTACCTGCTGCTCCATCGCAGCTTCGCTCTGTGATGCTAATCTTCTTCACCATATGGACGTTGCTGGTAGCTG</t>
  </si>
  <si>
    <t>ENST00000589894.1</t>
  </si>
  <si>
    <t>ENSG00000197256</t>
  </si>
  <si>
    <t>KANK2</t>
  </si>
  <si>
    <t>chr19:11192899-11193040</t>
  </si>
  <si>
    <t>GCAGCGGGCACTGGGCACATTGTCTCCACCACCTCCTGGCTGCGGAACACAGGTGGGCTCTCAGGCCTACCAGGCATTGCCAGGGCCCTCAGCCCTGTGCCGTAAGGCTCCAGGCTCTGGGCCCGCTGTGCGGGGGCGCCAG</t>
  </si>
  <si>
    <t>chr19:11193040-11193181</t>
  </si>
  <si>
    <t>GCGGCTGTGCTGGCCACCACCTCCACCTCCCGTGGCCCTTCTACCACCCGGACTGTATCCACGCGGACCGGGCTGTCCGGCGGTGGCCAGGCCTGGGGCTGGGGGTCAGCCTGCCGGGCCTGAGCTGCCTGCAGCTCCTGCA</t>
  </si>
  <si>
    <t>chr19:11214703-11215003</t>
  </si>
  <si>
    <t>TGGCTGAGCTCTCTCCTTCCCCTGGCAGCCCAGGGGGCACTGGCTCCCTGGAAGCTGTTCTGTTTTTTGTTTTTGTTTTTTTTGTTTTCTGAGACAGGGTCTTGCTCTGTTGCCCAGGCTGGAGTGCAGTGGTGTGATCACCAGCTCACTGCAGCCTCAACCTCCCAGGCTCAAGTCATTCTCCCACCTCAGACTCATGAGTGGCTGGGACCACAGGCACATGCCACCATGCCTGGCTAATTTTTTTTTTTTTTTTTTGAGATGGAGTCTCGCTCTGTCACCCAGGCTGGAGTGCAGTGGC</t>
  </si>
  <si>
    <t>ENST00000592403.1</t>
  </si>
  <si>
    <t>ENSG00000130158</t>
  </si>
  <si>
    <t>DOCK6</t>
  </si>
  <si>
    <t>chr19:11549435-11549639</t>
  </si>
  <si>
    <t>GCCTGCAGATGGGCACCAACAAAGGAGCCAGCCAGGTGAGTGGGGGCCCCCGGGACACGCCGTCAAGGCCCAGGACCCTGGCCACCCCACGGCCTGACCACACCACCCTTCGCAGGCTGGCATGACTGCGCCAGGGACCAAGCGGCAGATCTTCGAGCCGGGGCTGGGCATGGAGCACTGCGACACGCTCAATGTCAGCCTGCAG</t>
  </si>
  <si>
    <t>ENST00000588935.1</t>
  </si>
  <si>
    <t>ENSG00000130176</t>
  </si>
  <si>
    <t>CNN1</t>
  </si>
  <si>
    <t>chr19:11941252-11941408</t>
  </si>
  <si>
    <t>GGGCTGCAGGTGGAGCTGCCTGCCAGTCCCGCGCCATGCGCCCGCACTCCTCAGCCCTTGGGTGGTTGATGGGACTGGGTGCTGTGGAGCAGGGGGCGGCGCTCATCGGGGAGGCTCGGGCCGCACAGGAGCCCATGGAGGAGGTGGGAGACTCAGG</t>
  </si>
  <si>
    <t>ENST00000482090.1</t>
  </si>
  <si>
    <t>ENSG00000196757</t>
  </si>
  <si>
    <t>ZNF700</t>
  </si>
  <si>
    <t>chr19:11941408-11941564</t>
  </si>
  <si>
    <t>GCATGATGGGCTGCAGGTCCCGAGCCCTGCCCCGTGGGAAGGCAGCTAAGGCCGGGTGAGAAATCGAGCGCAGCACCGGTGGGCTGGCACTACTGGGGGACCCAGTACACCCTCTGCAGCCGCTGGCCCAGGTGCTAAGCCCCTCATTGCCCAGGGC</t>
  </si>
  <si>
    <t>chr19:11981569-11981711</t>
  </si>
  <si>
    <t>AAAGAGACACTGGAGCACAGGCCCAAAGGGTGTTCATATGCCAGGAAGGCTACTAATTTTAGAAGGCAGTGATGGTGCCTGTTTGAGTCCGGATGCTTTATAACTTCTGCTTTTCTGCATCTGCTTAGACAAAGAAATCTGCA</t>
  </si>
  <si>
    <t>ENST00000481745.1</t>
  </si>
  <si>
    <t>ENSG00000197054</t>
  </si>
  <si>
    <t>ZNF763</t>
  </si>
  <si>
    <t>chr19:12691451-12691613</t>
  </si>
  <si>
    <t>AGCCCTGCAGGACAGGAGCAGCAGTCACACACCTGCCACAGCCCATGGGGGTCCCAGACTGGGATCGTTCTGTTTTTGCAGGTAAGGCTCAGAGAGGTCAAGAGACTCACCCAAAGCCACATAGCTCTTCCTCCCCAGTGCCCATGGTGATAGATGCTGCAGC</t>
  </si>
  <si>
    <t>ENST00000640151.1</t>
  </si>
  <si>
    <t>ENSG00000283980</t>
  </si>
  <si>
    <t>GNG14</t>
  </si>
  <si>
    <t>chr19:12871706-12871881</t>
  </si>
  <si>
    <t>GCCCAGGAGTCAAGATTAGGGGCAACATAGAGAGACCCCATCTCTACAAAAAACTTAAAAAACTAGTTGGGTTTGGTGGCACACACCTGTGGTCTCAGCTACTCGGAGGCTGAAGTGGGAGGATTGCTTGAGCCTGGGAGGTCGAGGCTGCAGTGAGCTATGATCTCACCACTGCA</t>
  </si>
  <si>
    <t>ENST00000585791.1</t>
  </si>
  <si>
    <t>ENSG00000105613</t>
  </si>
  <si>
    <t>MAST1</t>
  </si>
  <si>
    <t>chr19:12871914-12871944</t>
  </si>
  <si>
    <t>AAAAAAAAAAAAAAAAAAAAAAAAGAGGGGC</t>
  </si>
  <si>
    <t>chr19:12996812-12996969</t>
  </si>
  <si>
    <t>CGCCTGCAGCGAAGTTCCCTGCGCGGCGCACGGCTGCGGCAAAAGCTTCGAGGATGCCTGTCGGGCCACCCAACTCTCCCTGGGCTGTGGCCTGAGGCTCTAAGAGGGCACAGAAGCTGCCCAGAGTCCCACAGTGGCCCTGACAGCGTTGCCTGCAG</t>
  </si>
  <si>
    <t>ENST00000397661.6</t>
  </si>
  <si>
    <t>ENSG00000008441</t>
  </si>
  <si>
    <t>NFIX</t>
  </si>
  <si>
    <t>chr19:13056726-13056878</t>
  </si>
  <si>
    <t>AGCTGCAGAATTTGTGGGGCCCAGTGCAAAATGCAAACTCAGGGCACCTTGTTCAAAAATTAAGAATTTCAAGACAGCAACAGTGGAAGTCAAGGTTATGAAGCCAGCCCTGCTTCCAAGGAAAGCTGGTACCACCCAGCAGCCCACTGGTTC</t>
  </si>
  <si>
    <t>ENST00000588680.1</t>
  </si>
  <si>
    <t>chr19:13057022-13057172</t>
  </si>
  <si>
    <t>ATGTTGCTTAGGGAGGAGGGCTATGAGGGGAGGGAACAGAATGAGAATGGATCACACCTTCAGTGCTTAGAGAGTCTCAGGGCAAGGCCGCACTTGTCACCCTTAGGTGAACCTGACAGTGGAACCATATCCCTGGTGAGGTGGAACCTGC</t>
  </si>
  <si>
    <t>chr19:13057172-13057322</t>
  </si>
  <si>
    <t>CAGCCTGCTGGGCCCAGCCAGTAGCGGGTCAGTGGGACCTTCCCCTCCTCGGGTGGAGCCTCCCCCACCAATGACAAGTTCTGACGGCTGTGCCTGTGCAGAGCGGGGAGCGAGCAGGAGTGCTTGGAGGGAGGGAAGCAGGCAGGAGGAA</t>
  </si>
  <si>
    <t>chr19:13135209-13135364</t>
  </si>
  <si>
    <t>TGGCCCAGACACTGCAGATGGAGATCCCGAACTTCGGCAACAGCATCCTGGAGTGCCTCAATGAACAGCGGCTGCAGGGCCTGTACTGTGACGTGTCAGTGGTGGTCAAGGGCCATGCCTTCAAGGCCCACCGGGCCGTGCTTGCTGCCAGCAGCT</t>
  </si>
  <si>
    <t>ENST00000591415.1</t>
  </si>
  <si>
    <t>ENSG00000104915</t>
  </si>
  <si>
    <t>STX10</t>
  </si>
  <si>
    <t>chr19:13135364-13135519</t>
  </si>
  <si>
    <t>TCCTACTTCCGGGACCTGTTCAACAACAGCCGCAGCGCCGTGGTGGAGCTGCCGGCGGCTGTGCAGCCCCAGTCTTTCCAGCAGATCCTCAGCTTCTGCTACACGGGCCGGCTGAGCATGAACGTGGGCGACCAGTTCCTGCTCATGTACACGGCT</t>
  </si>
  <si>
    <t>chr19:13135519-13135674</t>
  </si>
  <si>
    <t>TGGCTTCCTGCAGATCCAGGAGATCATGGAGAAGGGCACCGAGTTCTTCCTCAAGGTGAGCTCCCCGAGCTGCGACTCCCAGGGCCTGCATGCGGAGGAGGCCCCATCGTCGGAGCCCCAGAGCCCCGTGGCGCAGACATCGGGCTGGCCAGCCTG</t>
  </si>
  <si>
    <t>chr19:13141998-13142142</t>
  </si>
  <si>
    <t>CTGCAGTGAGCTATGATGGCACCACTGCACTCCAGCATGGGCAAGAGTCAGATCCCATCTCAATAAAAAAAAAAAAGGGAGCTGTGGCTCTGTCAATTTTACAGCAACACTGGCTCACTCGGTGCCCGCCTGTGCCGTGGCTGAT</t>
  </si>
  <si>
    <t>chr19:13186660-13186823</t>
  </si>
  <si>
    <t>GGGCTGCAGGTGGAGCTGCCTGCCAGTCCCGCGCCGTGTGCCTGCACTCCTCAGCCCTTGGGTGGTCGGATGGGACTGGGCGCCGTGGAGCAGGGGGTGGCGCTCGTCGAGGAGGCTCGGGCGGTACAGGAGCCCACGGAGGGGGTGGGAGGCTCAGGCATGGC</t>
  </si>
  <si>
    <t>ENST00000638114.1</t>
  </si>
  <si>
    <t>ENSG00000141837</t>
  </si>
  <si>
    <t>CACNA1A</t>
  </si>
  <si>
    <t>chr19:13186823-13186986</t>
  </si>
  <si>
    <t>CGGGCTGCAGGTCCCGAGCCCTGCCCCACGGAAAGGCAGCTAAGGCCCGGCGAGAAATTGAGCGCAGCGCCGGTGGGCTGGCGCTGCTGGGGGACCCAGTATACCCTCTGCAGCTGCTGGCCCGGGTGCTAAGCCCCTCATTGCCCGGGGCCGGTGGGGCGGGC</t>
  </si>
  <si>
    <t>chr19:13457189-13457267</t>
  </si>
  <si>
    <t>CTGCAGTGAACCATGACTGCACCACTGCACTCCAGCCTGGGCAATGGGAGTGAGACCCTGTCTCAAAACAACAACAACA</t>
  </si>
  <si>
    <t>ENST00000593160.2</t>
  </si>
  <si>
    <t>chr19:13481809-13482088</t>
  </si>
  <si>
    <t>TCACCTCCAGGAAAGTGACTGCTTGGTTCAGGCAGCGATCACTTGCTTTCTGTTCTGACTCCATCAAGGCATCTTTCCCCACCCAGCCTCAGGTTAAGGTGAGGGGCTTGCCAGGGGCACAGACTGCCTGCAGAGACCCCCACTATCTCAGTTCTACCTCATCTCCTGGAGAAGACAGCTATCCAAGCAGAGGACCCCACACTCAAGCTTGGCATAGAATTTATCTCCCTTGGAGAACACGGAAAGATTTTCACTTAAAGGGAAAGAATTTGCAGAACAA</t>
  </si>
  <si>
    <t>chr19:13963440-13963601</t>
  </si>
  <si>
    <t>GCCTGCAGGCTCGGGTCGTCGTAGAAGAGCACCTGAGACCCCCAGGGACGCGGGGCCTTCCCTGGTGCCGCCCGGACCCGATCCCGCCGCGCGCGCACCTGTAGAAGGACCACTTGAGGAGGAAGAGCTTGGCGGCCTTGGGGAAGCCGGCGCTGCCCTGGT</t>
  </si>
  <si>
    <t>ENST00000588520.1</t>
  </si>
  <si>
    <t>ENSG00000132005</t>
  </si>
  <si>
    <t>RFX1</t>
  </si>
  <si>
    <t>chr19:13963601-13963762</t>
  </si>
  <si>
    <t>TAGGGCTTGAGCACCTGGCTCACCACGCCGTCCAGCCAGGCCGCCCACTGCTCCAGCGAGTTCTGCTGCTGCAGCGTCACCTTGAAGTCCTGCTCCAGCCGCTGCACCACGCGGTCCTCGCAGCGGCACACCCACGAGGCCTGCTCCTGGGGCACAGAGGGT</t>
  </si>
  <si>
    <t>chr19:14299369-14299533</t>
  </si>
  <si>
    <t>ACCTGCAGTCCCAGCTACTTGGGAGGCTGAGATGGGAGGATCGCCTAAGTCCAGAAGTTTGAGACCAGCCTGGGCAACATAGCAAGACCCCATCTCTACATAAACGTATAACAAGCTGAGCATGGTGGCGCCCCCATGTCTGTAGTCCCAGCTACTCCAGAGGCT</t>
  </si>
  <si>
    <t>ENST00000588275.3</t>
  </si>
  <si>
    <t>ENSG00000267147</t>
  </si>
  <si>
    <t>LINC01842</t>
  </si>
  <si>
    <t>chr19:14299533-14299697</t>
  </si>
  <si>
    <t>TAAGGCGAGAGGATCTGCACTGCAGCCTGGGGGACAGAGCAAGACTCCGTCCCTAAAAAATCCAAAAACAAAATAAAAGACAAACTGTGTATTAGAACAAGGACACGCCAGCTGCTGTAACGAGCAACCTGTAGATCCCAGTGGCTTAATGCACTAAAGGCTACT</t>
  </si>
  <si>
    <t>chr19:15608468-15608620</t>
  </si>
  <si>
    <t>TGGTGTTTACAAACCTTGAGCTAGATACAGAGTGCCGATTGGTGTATTTACAATCCCTGAGCTAGACATAAAGGTTCTCCAAGGCCCCACCAGCCTCAGAAGCCCAGCTGGCTTCACCCAGTGGATCCCGCAGCAGGGCTGCAGGTGGAGCTG</t>
  </si>
  <si>
    <t>ENST00000617645.4</t>
  </si>
  <si>
    <t>ENSG00000186526</t>
  </si>
  <si>
    <t>CYP4F8</t>
  </si>
  <si>
    <t>chr19:15608620-15608772</t>
  </si>
  <si>
    <t>GCCTGCCAGTCCCGCGCCATGTGCTCGCACTCCTCAGCCCTTGGGTGGTCATGGGACTGGGCGCCCTGGAGCAGGGGGCGGCGCTCGTCGGGGAGGCTCGGGCTGCACAGGAACCCACGGAGACGGGGGAAGGCTCAGGCATGGCGTGCTGCA</t>
  </si>
  <si>
    <t>chr19:15654956-15655032</t>
  </si>
  <si>
    <t>CTGCAGTGGCTGCACTAATTTATATTCCCACCAACAGTGTGTGTGAGTTCCCCTTTCTCCATATCCTCACCAGCATC</t>
  </si>
  <si>
    <t>ENST00000592424.1</t>
  </si>
  <si>
    <t>ENSG00000186529</t>
  </si>
  <si>
    <t>CYP4F3</t>
  </si>
  <si>
    <t>chr19:15721638-15721901</t>
  </si>
  <si>
    <t>TATCCTATGAATATTTATGACACACCTAATATGTGCTAGAATGGTGACTGCGACCTGGATTCCACCTCTAAGAGCTTCTGGGCAAAGAAGGGAGACAGACCAGTGCATCAGTCATTCAGATACCGCAAGATAAATGCAATGAAAATGCTGCAGGCTCCTGCTTACAGCCCTTTTCCCTTCTCTGAAACTCATTGAGGTGAAAAGATCCAAAAAAGGAATTCATCTAGAATAAATTACCATTAATACTAAAGAGAACCTGCGTGG</t>
  </si>
  <si>
    <t>ENST00000305899.5</t>
  </si>
  <si>
    <t>ENSG00000171942</t>
  </si>
  <si>
    <t>OR10H2</t>
  </si>
  <si>
    <t>chr19:15812477-15812619</t>
  </si>
  <si>
    <t>CTGCAGGAGGAAGGAAGGAGGGAGGGAGGGAAGGAGGAAGGAAGGAACGAAGGAAGGAAGGAAGGAGAGTGAGGGAGGAAAGGAGGAGAGTGAGGAAGGAAGAAAGGAGGGAGGGAGGCAGGAAGGAAGGAGAGTGAGGGAGG</t>
  </si>
  <si>
    <t>ENST00000641419.1</t>
  </si>
  <si>
    <t>ENSG00000186723</t>
  </si>
  <si>
    <t>OR10H1</t>
  </si>
  <si>
    <t>chr19:16530518-16530683</t>
  </si>
  <si>
    <t>CTCCCAAACCCTCCTGGGGAACCCGCCCCAGCTCTAGGGTGAGGTGTGGGTGGGCAGGGACACTCACCTGGTACTGACCAAGCCCCAGGGCTGGGCTCTGTAGCTGCTGAATGATGGAGTCATCGAAGTAGCCGTTTTTCTCCCAGAGCTGCAGGAGCTGGCGGTG</t>
  </si>
  <si>
    <t>ENST00000544299.5</t>
  </si>
  <si>
    <t>ENSG00000085872</t>
  </si>
  <si>
    <t>CHERP</t>
  </si>
  <si>
    <t>chr19:16530683-16530848</t>
  </si>
  <si>
    <t>GGGAGGAGAGAGAGGCCGGGTCAGTGGGGAGGGGAAAGGCCTGTGTGTCCCGGTCTTGCCCAACCCCCGGCCCGGGGCCCACGCACCCGGGCGATCTTCTGCTGCTTGTCTTCCTCCACGGCCAAGAAGCTGGTGCAGTAGATGGGCACCACGACCTTCTGCAGGG</t>
  </si>
  <si>
    <t>chr19:16744176-16744382</t>
  </si>
  <si>
    <t>TACAGGAGTTCAATACCAGCCCGGGTAATGTAGTGAGACCCTATCTGTACCGAAAATAAAAACTTAAAAATTAGCTGGGTATGGTGGCATGTGATTGTGGTCCAAGTGGGAGGATCACTTAAACCCAGGAGGTTGAGGCTGCAGTGAGCCATGGTTGTACCACCGCACTCCAGCCTGGGCGACAGAGCAAGACCTTGTCTGAAGAAA</t>
  </si>
  <si>
    <t>ENST00000552788.1</t>
  </si>
  <si>
    <t>ENSG00000188039</t>
  </si>
  <si>
    <t>NWD1</t>
  </si>
  <si>
    <t>chr19:16744382-16744588</t>
  </si>
  <si>
    <t>AAAAAGTGAGATTTGAATCTGTGACTTCCTCTCTGCCAGGCCCTCATCGGTGATCAGTACGGCCCCTGTCTGATTCCCTCGCGGATCGATGAGAAGGAGTGGGAGGTATTGAGGGACCATCTGACTGCCAGGCCAAGTGACCTGGAGCTGGTGGCACGATACTTCCAGAGGGACGAGAATGCGTTTCCTCCCACCTACGTCCTGCAG</t>
  </si>
  <si>
    <t>chr19:17082934-17083079</t>
  </si>
  <si>
    <t>TATCCTGCAGCCAAGTGAGCGTGGGGTTGGAACCATGCTAACATGTCAAGTGCCCGTGGGTCCTCGAGGAGGCTGAAAGTGTGTGAATCTTGCTTTTTTTTTTTTTTTTTTTTTTGAGACAGGGTCTCACTCTGTCACCTAGGATA</t>
  </si>
  <si>
    <t>ENST00000594824.5</t>
  </si>
  <si>
    <t>ENSG00000099331</t>
  </si>
  <si>
    <t>MYO9B</t>
  </si>
  <si>
    <t>chr19:17083079-17083224</t>
  </si>
  <si>
    <t>AAAGTGCAGAGGCATGATCTTGGCTCACTGCAGGCTTGACAACCTCCCTGGGCTCAAGTGATCGTCCTACCTCATTCTCCCTAGTAGCTTGGGACTACAGGCTGTCACCACCACGCCAGGCTAATTTTTGTATTGTTTATAGAGAC</t>
  </si>
  <si>
    <t>chr19:17112928-17113226</t>
  </si>
  <si>
    <t>GGGGCATTTCAGGGATGAGATTCAGGGCATAGGCCACAGACCGGAGGAGGCTCAGGGTCAGGACGGGGCCAAGGCCTCAGAAGGCAGAAGTCACCCATGTCACGAGGAGCAAAGGGAAGCCAGCATTTGTTTGAGGAAGAGCAATACCTGCAGTCAGCACCCGTCTGTCTGTCAAAGGGTCCAGGAGCCCCCACTGGCTTGAGTTGTGTCTATGTTACATGAATGCAGAGGTATTTGAGGCTGAGGGTCTCTGAGACCACTTGTCACTTTGCTGGGCTGAGGGAGAAGGAAGGTGGGGC</t>
  </si>
  <si>
    <t>ENST00000593411.1</t>
  </si>
  <si>
    <t>chr19:17239453-17239604</t>
  </si>
  <si>
    <t>GAGACCATCCTGGCTAACATGGTGAAACCCCGTCTCTACTAAAAATACAAAAATATCCGGGCGAGATGGCAGGCGCCTGTAGTCCCAGCTACTCCGGAGGCTGAGGCAGGAGAATGGCGTGAACCCAGGGGGCGGAGCCTGCAGTGAGCCGA</t>
  </si>
  <si>
    <t>ENST00000596878.1</t>
  </si>
  <si>
    <t>ENSG00000160113</t>
  </si>
  <si>
    <t>NR2F6</t>
  </si>
  <si>
    <t>chr19:17239604-17239755</t>
  </si>
  <si>
    <t>AGATCATGCCACTGCACTCCAGCCTGGGCGACAGAGCAAGACTCAGTCTCAGAAAAAAAAAAAAAATTAGCTGGGCGTGTTGGCCCGTATCTGTAGTCCCAGCTACTCGGGAGGCTGAGGCAGGACAATCACTTGAACCCGGGAGGCGGAGG</t>
  </si>
  <si>
    <t>chr19:17239755-17239906</t>
  </si>
  <si>
    <t>GCTGCAGTGAGCTGAGATCACACCACTGCACTCCAGCCTGGAAGATGGAGCGAGACTCCATCTCAAATAAAAATAAAAATAAATAAAGAAAATAAGGAAAAAAAAACTTCAAAGCAGGGGAGGCTCAGGTTAGACATTAGAAAGAACTGCCA</t>
  </si>
  <si>
    <t>chr19:17436313-17436463</t>
  </si>
  <si>
    <t>GTGCCACGAGGCAACCTTGAGGACAAAAGCCAAGGATGCAATAAAATGAGAGAAAAATCAAGTCCTACTGCTACTGCAGCTGAACCCGAACCTATCTCTATGGTATCCTTTTCTTACACCAGGTCTCTATTCCTCATCCCTGGGCTCACAC</t>
  </si>
  <si>
    <t>ENST00000593461.1</t>
  </si>
  <si>
    <t>ENSG00000188051</t>
  </si>
  <si>
    <t>TMEM221</t>
  </si>
  <si>
    <t>chr19:17436463-17436613</t>
  </si>
  <si>
    <t>CCAGTGTGGAGTCCTTCCCCATGCTCCCTGGTCTGTGGCCCAGCATTCGACGCATCTCGTGCGTAACCCCGTCCCAGTGCCCCAGGCCAGCCGACAGTGTCCGGTGCATTCTGGATGCAGGCAGGCTGCTCTCCCAGCCTCCCTCCAGGGC</t>
  </si>
  <si>
    <t>chr19:17436613-17436763</t>
  </si>
  <si>
    <t>CTGCAGGTGCTGTGGCAGTGGCCATGGACCCAAAGGGGTCCCCAGGCTCTGGACAGGTTGAATAGGGGGTCCGACGATGGATACCCTGCTGAGGCTGAGCTCTGGGGCTGGCCTTGGAGACTTCGGCAGGGCGGGCGAGGTCGTCTTCAAA</t>
  </si>
  <si>
    <t>chr19:17497117-17497269</t>
  </si>
  <si>
    <t>CTGCAGCCATCATCATCCTTAGGCTGTTCCGCTCATAGGATTAGCTCCCTGGGTGGGGCGGTCTCGGGGTCTCTCCTCTGATCCGGGCTCCCCACCGCCTGCCGGTCCCATCACCCACTTCCTCACCCCGTCCCCCAGGTGGTTCAGTACATC</t>
  </si>
  <si>
    <t>ENST00000594962.5</t>
  </si>
  <si>
    <t>ENSG00000130304</t>
  </si>
  <si>
    <t>SLC27A1</t>
  </si>
  <si>
    <t>chr19:17497289-17497458</t>
  </si>
  <si>
    <t>TGCTGAAGCAGCCGGTGCGCGAGGCGGAGAGGCGACACCGCGTGCGCCTGGCGGTGGGGAACGGGCTGCGTCCTGCCATCTGGGAGGAGTTCACGGAGCGCTTCGGCGTACGCCAAATCGGGGAGTTCTACGGCGCCACCGAGTGCAACTGCAGCATTGCCAACATGGAC</t>
  </si>
  <si>
    <t>chr19:17630289-17630471</t>
  </si>
  <si>
    <t>CTGCAGGGGGAAGGAGGCCAAGAGGAAGGAGGAGATCAGCACCAGAGAATCCCTAGAGCCCAACTCTCCCACTCTCCACGGGGAGAGCCAGAGACCAATTTCCCCGGGGTGAGATGGACAGAGGGCGAGGTAGACTTAGAGTCAACTCTAGAGGTGGACGCAGAAGCCATGGGGTGCCTGGAG</t>
  </si>
  <si>
    <t>ENST00000601528.1</t>
  </si>
  <si>
    <t>ENSG00000130477</t>
  </si>
  <si>
    <t>UNC13A</t>
  </si>
  <si>
    <t>chr19:17808061-17808213</t>
  </si>
  <si>
    <t>TGTACAGACACTGCCGCCACTTTCCCCTGCTGCAGGACGTGCCCCCCTCTAAGTGCGCGCAGCCGGTCTTCCTGCTGCTGGTGATCAAGTCCTCCCCTAGCAACTATGTGCGCCGCGAGCTGCTGCGGCGCACGTGGGGCCGCGAGCGCAAGG</t>
  </si>
  <si>
    <t>ENST00000595387.1</t>
  </si>
  <si>
    <t>ENSG00000179913</t>
  </si>
  <si>
    <t>B3GNT3</t>
  </si>
  <si>
    <t>chr19:17808213-17808365</t>
  </si>
  <si>
    <t>GTACGGGGTTTGCAGCTGCGCCTCCTCTTCCTGGTGGGCACAGCCTCCAACCCGCACGAGGCCCGCAAGGTCAACCGGCTGCTGGAGCTGGAGGCACAGACTCACGGAGACATCCTGCAGTGGGACTTCCACGACTCCTTCTTCAACCTCACG</t>
  </si>
  <si>
    <t>chr19:18311084-18311226</t>
  </si>
  <si>
    <t>ACCCCTCGAGGGCTCGTGGGGCGGACACACCATGGTTCTGTGGGGACTCAGGGCCTGGGCAGGTGACTTGGCGCCCAGCTCTCCCAGGCAGGGCCCAGAGGCTTCCTCGTGCAGGAACCTGGGCAGGGCCTGAGCTCACTGCA</t>
  </si>
  <si>
    <t>ENST00000597776.1</t>
  </si>
  <si>
    <t>ENSG00000130520</t>
  </si>
  <si>
    <t>LSM4</t>
  </si>
  <si>
    <t>chr19:18435949-18436091</t>
  </si>
  <si>
    <t>CTGCAGGCCCTGCGGCCCCACAAGCCAGGTGCTCGCGGCCCAGGCCCCCTTCCTGCACTCGGCAGCTCCCTAGGCCCACGCACCTTGAGGCCGGAGCCAATGAGGAAGTCCACAAGCACGGACTTGACTTTGGTCTGGCCTGA</t>
  </si>
  <si>
    <t>ENST00000581672.5</t>
  </si>
  <si>
    <t>ENSG00000105655</t>
  </si>
  <si>
    <t>ISYNA1</t>
  </si>
  <si>
    <t>chr19:18436097-18436137</t>
  </si>
  <si>
    <t>AGTCATCTCCGCCCACAAAAACCCGGTGCTGCCACGCGAGC</t>
  </si>
  <si>
    <t>chr19:18514264-18514390</t>
  </si>
  <si>
    <t>AGCACTTTGGGAGGCCAAGGCAAGCAGATCACGAGGTCAAGAGATCGAGACCATCCTGGCTAACACGGTGAAACCCCATCTCTACTAAAAATACAAAAAAATTAGCCGGGTGTGGTGACGGGCGCCT</t>
  </si>
  <si>
    <t>ENST00000596915.1</t>
  </si>
  <si>
    <t>ENSG00000105656</t>
  </si>
  <si>
    <t>ELL</t>
  </si>
  <si>
    <t>chr19:18514392-18514566</t>
  </si>
  <si>
    <t>TAGTCCCAGCTACTCAGAAGGCTGAGGCAGGAGAATGGCGTGAACCTGGGAGGCAGAGTTTGCAGTGAGCTGAGATCACACCACTGCACTCCAGCCTGGGCAACAGAGTGAGACTCCATCTCAAAAAAAAAAAAAAAAAAAAAAGCAAAGTGACAAAATAACCACATGTCATGGC</t>
  </si>
  <si>
    <t>chr19:18514566-18514740</t>
  </si>
  <si>
    <t>CCATCTCTGTCATTCACTGCACCTGCAGGTCACAGGCCATTTGGATGCATTGTTCTACATTTCCCTTTGGACTCTGTGGCTGACTACACAGGTGAGATTGAAGACAACCCTGTCCATGAGATTCAGAGACCAAGGAGAAAGTGTAACAACTGAATTCATCAAGGCAGAAAGCACA</t>
  </si>
  <si>
    <t>chr19:18539302-18539468</t>
  </si>
  <si>
    <t>GAGGGGTACACCCACTCCACCCATCCCCCTCCTGAGACCTGCAGAGACCTAAGGGTGGCTGACTCTCACCTGCCTTGGGGGCCGTAGCAGTACTTGGAGTCAGCAGTGACCATGGCCGTCTCCCCCACGTCCATGAGTGGGACACTGAGATCCAGGGCCTGGGGTGT</t>
  </si>
  <si>
    <t>ENST00000596494.1</t>
  </si>
  <si>
    <t>ENSG00000105701</t>
  </si>
  <si>
    <t>FKBP8</t>
  </si>
  <si>
    <t>chr19:18539468-18539634</t>
  </si>
  <si>
    <t>TGTGGGGATAGCCAGCTGTCAGGCAGACTCAGACCCAGCAAGGCACGCCCCTCGCCCCTGCCCTGTCCCGCCCCAGCCCGCACCTGGATGACGTCACAGTCACCCAGAGTGAACACCAGCTCCGGCTCCTCCTGCACCCGTGTGCCATTCTCCAGCGACGTCTGCAG</t>
  </si>
  <si>
    <t>chr19:18588834-18589001</t>
  </si>
  <si>
    <t>CCCTGCAGTGCCTGCTGCTGAGGAGGCCACCGAAGCTCGGGGACGCGAGGAGCCGGCGTGGCCCTGGGTGAGCCCAGGCCCAAGCGGGAACGGGCGCGGGGCGGGCGGCGCAGACCCAGGGGCGCGGGCTTCATGCCCCAGCCGTGCCCCCTGTCCCGCAGAAAGACG</t>
  </si>
  <si>
    <t>ENST00000597371.1</t>
  </si>
  <si>
    <t>ENSG00000006015</t>
  </si>
  <si>
    <t>REX1BD</t>
  </si>
  <si>
    <t>chr19:18589001-18589168</t>
  </si>
  <si>
    <t>GCCCCGATCCGGACGCTGGTGCAGCGCATCCACCAGCTGCAGGCTGAGCGCGCGCAGGGCTTCCGCCGACTGGAGGAGTGAGTGGGGGCGCGGAGGGGCTCAGGGTTCGGTCCCCCGCCCGCTCCGGGCGTGGGCGTGTTCTCGGCGGGCGTGCCTGGAGGAGGAGCT</t>
  </si>
  <si>
    <t>chr19:18589168-18589335</t>
  </si>
  <si>
    <t>TGGGTCCTTGTGTGGCTGCAGAGTCAGATGGGGCGGGGATTTCGGGGCACCGGGTCCTCACCTTCACGAAAAAGGCCCCACAGCACGTCCCCACTACCCGACGACTCACTCTTCGTGGCTTCTCTCTCCTCCCCAAGAGCAGGGGTGGGCCTGTCTCGCGTTCCCCTG</t>
  </si>
  <si>
    <t>ENST00000595490.1</t>
  </si>
  <si>
    <t>chr19:18990150-18990297</t>
  </si>
  <si>
    <t>CTAAGGGCTCTGTCTCAAGGCTCCCGCTAAGCTGCCCACAGGGACCTTTCTACATGAGCATCACCTGCCCTGGGCACAGTGCCTTCCCCCTCCCTGCAGTCTGGCTCCTCCCCTCCTCACCCTGGTCAGGCAGAGGCCCCTGCAGGCC</t>
  </si>
  <si>
    <t>ENST00000597095.5</t>
  </si>
  <si>
    <t>ENSG00000064607</t>
  </si>
  <si>
    <t>SUGP2</t>
  </si>
  <si>
    <t>chr19:18990297-18990444</t>
  </si>
  <si>
    <t>CCCCTGGGTGCTGCCTTGGTCTCTGCTGTGCCCTCTGCACGCCCCTCCTCACCTGGAGGGCCAAGGGGCTGTTGACAGAGGAACCATGGGCAGGCTGGCAGCACCCAGGGACAGCAGGGAGTGTGAAGATGACAGAGAGGCAGCTCTG</t>
  </si>
  <si>
    <t>chr19:19000721-19000923</t>
  </si>
  <si>
    <t>TTTTTGAGACAGGCTCTCAGTCTGTCGCCCAAGCTGGGGTGCAGTGGTGCAATCAGCTCACTGCAGCCACGACCTCTCAGGCCCAAATGATCCTTCCACCTCAGCCTCCAGAGTAGCTGGGACTACAGGCATGCACCACCATGCCCAACTAATTTTTGTATTTTTTGCAGAGACAGGGTTTTGCCTATTGCCCAGGCTGGTCT</t>
  </si>
  <si>
    <t>ENST00000593795.5</t>
  </si>
  <si>
    <t>chr19:19110561-19110714</t>
  </si>
  <si>
    <t>CCCTGCAGAGTACAGCGGCCGCCGGCAGCCCTACCCCTTCGAGCGCATGATCTTCGGCGCCTGCGCTGGCCTCATCGGGCAGTCGGCCTCGTACCCGCTGGATGTGGTGCGGCGGCGCATGCAGACGGCCGGCGTCACGGGCTACCCGCGCGCC</t>
  </si>
  <si>
    <t>ENST00000596819.1</t>
  </si>
  <si>
    <t>ENSG00000181035</t>
  </si>
  <si>
    <t>SLC25A42</t>
  </si>
  <si>
    <t>chr19:19110718-19110898</t>
  </si>
  <si>
    <t>ATCGCCCGCACGCTGCGCACCATCGTGCGGGAGGAGGGCGCCGTGCGCGGCCTCTACAAAGGCTTGAGCATGAACTGGGTCAAGGGTCCCATCGCCGTGGGCATCAGCTTCACCACCTTCGACCTCATGCAGATCCTGCTGCGGCACCTGCAGAGCTAGGGGACCCTGAGCTGCTCTCAGG</t>
  </si>
  <si>
    <t>chr19:19112983-19113193</t>
  </si>
  <si>
    <t>ATAAAAGTTCTGAATAAAAGTCTTGAATAAAGAAGTTTTTAAATGCAATTGTTGTTTGAATTAATACATACCACAATTTTCCAGAAAACACCAGCTGTCCACAAGGGTTTACAGTGAAAAGTAGGTGAACAGTTCCCTCTGCAGGGGGCCTCCTGTGACCATTTTCTCTTGTCTCCTCCCACAGAGATTCTGTGCATACACTCATCCCTTT</t>
  </si>
  <si>
    <t>chr19:19121377-19121673</t>
  </si>
  <si>
    <t>CACAGGATGAACAGGGGAGACAGGAAGCTGGTGTGCAGGAGGAACCTGGGGGGTGAGGGCAGGAGGGAGTGAGGCCTGGGTACCCCCTCTCCTCGAGTCTCTCCCTTAAGCTCCCTAGTCCCCCCACCCACCAAGCGACCCACTTAACTGCAGCATGGGTCTGTCCTCCGACATGGTCAGTGCGTCCCGGTGGGTCTGGGCCAGCCGCAGGCCTGGGAAGGTGAGGAAGGCACCCAGCACAGAGCCCACCACTGCCAGTCCCACGCGGATAGCCAGCTTGGCCACAGGAAGCCTAGG</t>
  </si>
  <si>
    <t>ENST00000591443.1</t>
  </si>
  <si>
    <t>ENSG00000064545</t>
  </si>
  <si>
    <t>TMEM161A</t>
  </si>
  <si>
    <t>chr19:19240532-19240704</t>
  </si>
  <si>
    <t>ACCTGCAGCCTGTGCCCTGGGCCAGGAGAGGCATGGGTGAACACCCAGACCCACAACCCCCGACCCTGCAGGCTTTGGGCATGAAAACACGTGGATCGGCCTGAACGACAGGATCGTGGAGAGAGATTTCCAGTGGACGGACAACACCGGGCTGGTGAGTGGCAGGGGCTGCG</t>
  </si>
  <si>
    <t>ENST00000585410.1</t>
  </si>
  <si>
    <t>ENSG00000130287</t>
  </si>
  <si>
    <t>NCAN</t>
  </si>
  <si>
    <t>neurocan</t>
  </si>
  <si>
    <t>chr19:19262668-19262968</t>
  </si>
  <si>
    <t>GATATAGAATCCAAGATTGGGGAGACGGGGCACACACCACCCGCGCCCGCAGCCCCACTTACCATCTTGCCCGCGCGGCCCCCGCCGAGCGGCCCCTACGCACCCGGACTGCGCTCCCCGCACACCCGGTTAAGACTGGGCAGGTCCCTGCAGGCGGCGCAATCCCGGCGTCTGCCTGCAAGGGGAGGAGGAAGGCGGGCGAGGCGGGGTGTATTAAAGGGGCCGCGGGGGCCCACGCTCCCCTGGAGCAGTGGCTGGAGCGCGGGCGGAGAAAGAAGCGCTCTGGACTTGGAGTGCAGAG</t>
  </si>
  <si>
    <t>ENST00000291481.8</t>
  </si>
  <si>
    <t>ENSG00000187664</t>
  </si>
  <si>
    <t>HAPLN4</t>
  </si>
  <si>
    <t>chr19:19262980-19263279</t>
  </si>
  <si>
    <t>ACCCTGCTAGCTGAACTTAGGCCAGGGAAGAACCTCTCTGAGCCTCAGTTTAACCATCTTTGAAATGGAGGAGGGGGCTGAGTCTTCTATCTTGGTTACTGTGCTTTGGCAGGGGACCTGGGGGATCTGGTGAAAGAGATCATTTGGCCTGCAGGCCACCTGTCCATTGGGTAGTCATAGTGGAGTCCTGGTCTCCAGCACCCCAAAGGCGCTCCCTGTGCAGGGTGGGGGCCTCACGATAGTCACACTCTGCTGTGGACTGGAGCCACAGGCCCCAATTCAAGTCTGCCCCTCACTGGC</t>
  </si>
  <si>
    <t>chr19:19453141-19453285</t>
  </si>
  <si>
    <t>CTTCTCCTGGGCCCCCAGGCTGGGCTTATGCCCCTCAGGTCCTTCTCAGCCCTGTGCTTTTCCTTAGGGCTTTGGTGTGATTCTCGGGCACCTGTGCTTAGGGAGTGCTTGTTTCTGTAACTGGGTTAAAGTTTCATCCACTGCA</t>
  </si>
  <si>
    <t>ENST00000429242.7</t>
  </si>
  <si>
    <t>ENSG00000167491</t>
  </si>
  <si>
    <t>GATAD2A</t>
  </si>
  <si>
    <t>chr19:19453285-19453429</t>
  </si>
  <si>
    <t>AGCAATTGAGTTTATAGCATGTAATTTCCTTCTACCAGGGACCTATTTATCTTGAGTGTTCTAAGTGTGGGCTTTTGGGACAGTATAAAATTGACCCTGTAGCAAGCTGTCTTGTCTGCACATAGCACTTTTTGAAACTAAATTT</t>
  </si>
  <si>
    <t>chr19:19453429-19453573</t>
  </si>
  <si>
    <t>TCCTTCTGACTTGTCAAAAGAGTTAACCTTGAGTCCTTGCTCTGGATTTAATTTACACGTTCGAGTCTGTCCGCTGTGCCCCCCACATACAAGGTCTTGCTCCGTTGCCCAGGCTGGAGTGTAGTGGCACAATCACAGCTCACTG</t>
  </si>
  <si>
    <t>chr19:19460649-19460803</t>
  </si>
  <si>
    <t>TCCCCATCTCAGAAAAGCCAGCCCCACTGGTCCAGTTGCTCAGGCAAAAACAAGTGAAAGAAAGCAACCCCCTCCGGAGTGCCCCAACTCCCCTCTGCTCTGTCCCCTTCCCCAGTGTAGCTGCACCATAGGAACCGCTCCCCTGCCCTGCAGTC</t>
  </si>
  <si>
    <t>ENST00000358713.7</t>
  </si>
  <si>
    <t>chr19:20237427-20237570</t>
  </si>
  <si>
    <t>GTGGGCCGAGATCGCGCCACTGTACTCCAGCCTGGGCGACAGCGAGACTCCGTCTCAAAAAAAAAAAAAAAAAAAAAAAGGACAAAGTCTTGCTCTGTCACCCAGGCTGGAATGCAGTGGTGTGATATCAGCTCACTGCAGCCT</t>
  </si>
  <si>
    <t>ENST00000585816.1</t>
  </si>
  <si>
    <t>LOC105372310</t>
  </si>
  <si>
    <t>chr19:20237570-20237713</t>
  </si>
  <si>
    <t>TCCGCCTCCTGGGTTCAAGCGATTCTCTCTCCTCTGCCTCCCGAGTAGCTGGGACTAGAGACATTCGCCATCACACTCAGCTAATTTTTCTATTTTCTTTGTAGAGATGGGGTTTCCCCATTTTGCCCAGGCTGGTCTTCAACT</t>
  </si>
  <si>
    <t>chr19:20237883-20238183</t>
  </si>
  <si>
    <t>CCACACATTTTTAATAACAGAAAAGAGAAACTGTGAACCCCACGGACCAAAGCTCTTCCCATTCATGAACCCACATCCCGAGTCAGGATTCTCCCCTGACGACCCTCCCATGGTCCCTGCAAAATCTGGGAGAAACGCGGCGCTGCCGCTGCAGAGCTGCCTAGAAAGGGCTCCAGGCCATGGCACAGTCACTGCGAGAGGAAGAGACAGGAGGCCTGGCGGCCCGGCTGTCAGCGCAGTCGCCATCTTAAGGCTGAAGGGGGCTGAGGCCAACCTGGGCAAGGAGAACTTGGGGCGCACA</t>
  </si>
  <si>
    <t>chr19:20859003-20859154</t>
  </si>
  <si>
    <t>AGTCCCTTTCCCCAGCCCAGCTCTATGTGAAAAAGAGGGTGGGGACCAGTAGCAGGAGTAGAGCAGAGTAGGTGAAAGAACACAATTCTTGCAACTTGCGGCAGGCACCTTCCAAGCCTGTGGGCCAGTGATGGCCCAGCACCCAGACTGCA</t>
  </si>
  <si>
    <t>ENST00000597314.5</t>
  </si>
  <si>
    <t>ENSG00000105750</t>
  </si>
  <si>
    <t>ZNF85</t>
  </si>
  <si>
    <t>chr19:21706122-21706328</t>
  </si>
  <si>
    <t>AGATTTGTCAGCAGGGCGTGGTTTTCAGGAACCATGGCTACCACCTCGTTCCACCTGCAGGGTGGCTCTTGCACTTCTGGTGGGTGCTGATTCTACAGAAACAACAGCAGCAGCCAGAGCATCCACATCTGGTGTCACCCAGCTCAGGGACACCCTGGCTGTAACCCTGGGATGAGGTCCAGCTAACTGCATAGAAATCTAAGGTCA</t>
  </si>
  <si>
    <t>ENST00000594401.1</t>
  </si>
  <si>
    <t>ENSG00000197020</t>
  </si>
  <si>
    <t>ZNF100</t>
  </si>
  <si>
    <t>chr19:21706416-21706569</t>
  </si>
  <si>
    <t>CATCAGAGGGATGCACAGGATGAGGAAGGAGCACGGAGTCACCATGGAAGAGTCCAGGGGAGTGAGGATGAGCTGGGACAGGCAGCCTCAGGCCAAGTGCATGGTGGTGCCCCTCATACCTGAGCACAAATCAGATCAGCCACTGCCACTGCAG</t>
  </si>
  <si>
    <t>chr19:23895518-23895693</t>
  </si>
  <si>
    <t>AGTTTCCAATTTTTTCTGTTCTGTTTTTTCCCCATCTTTGTGGTTTTATCTACTTTTGGTCTTTGATGATGGTGATGTACAGATGGGTTTTTGGTGTGGATGTCCTTTCTGTTTGTTAGTTTTCCTTCTAACAGACAGGACCCTCAGCTGCAGGTCTGTTGGAGTACCCTGCAGTG</t>
  </si>
  <si>
    <t>ENST00000525354.6</t>
  </si>
  <si>
    <t>ENSG00000213967</t>
  </si>
  <si>
    <t>ZNF726</t>
  </si>
  <si>
    <t>chr19:23895693-23895868</t>
  </si>
  <si>
    <t>GTGAGGTGTCAGTGTGCTCCTGCTGGAGGGTGCCCCCCAGTTAGGCTGCTCGGGCGTCAGGGGTCAGGGACCCACTTGAGGAGGCAGTCTGCCCGTTCTCAGATCTCCAGCTGCGTACTGGGAGAACCCCTGCTCTCTTCAAAGCTGTCAGACAGGGACATTTAAGTCTGCAGAGG</t>
  </si>
  <si>
    <t>chr19:24041422-24041572</t>
  </si>
  <si>
    <t>CTGCTGGCCCCGGGCAATGGGGGACTTAGCACCCGGGCTAGTGGCTGCGGAGGGTGTACTGAGTCCCCCAGCAGTGCTGGCCCACCGGCGCTACGCTCGATTTCTCGCCGGGCCTTAGCTGCTTTCCTGCGGGGCAGGGCTCGGGACCTGC</t>
  </si>
  <si>
    <t>ENST00000667700.1</t>
  </si>
  <si>
    <t>ENSG00000213096</t>
  </si>
  <si>
    <t>ZNF254</t>
  </si>
  <si>
    <t>chr19:24041572-24041722</t>
  </si>
  <si>
    <t>CAGCCCGCCATGCCTGAGCCTCCCACCCACTCCATGGGCTCCTGTGCGGCCCGAGCCTCCCCGACGAGCACCACCCCCTGCTCCACGGCGCCCAGTCCCATCGACCACCCAAGGGCTGAGGAATGCGAGCGCACGGCGCAGGACTGGCAGG</t>
  </si>
  <si>
    <t>chr19:24041722-24041872</t>
  </si>
  <si>
    <t>GCAGCTTCACCTGCAGCCCCGGTGCGGGATCCACTAGGTGAAGCCAGCTGGGCTCCTGAGTCTGGTGGGGACGTGGAGAGTCTTTATATCTAGCTCAGGGACTGTAAATACACCAATCAGCACCCTGTGTTTAGTTCAAGGTTTGTGAGTG</t>
  </si>
  <si>
    <t>chr19:24267642-24267802</t>
  </si>
  <si>
    <t>ATGGTGACTTACAGATCACCTTTGGTGTGGATGTCCTTTCTGTTTGTTAGTTTTCCTTCTGACAGTCAGGACCCTCAGCTGCTGGTCTGTTGGAGTTTGCTGGAGGTCCACTCCAAACCCTGTTTGCCTGGGTATAAGCAGCAGAAGCTGCAGAACAGCAG</t>
  </si>
  <si>
    <t>ENST00000699287.1</t>
  </si>
  <si>
    <t>ENSG00000268442</t>
  </si>
  <si>
    <t>HAVCR1P1</t>
  </si>
  <si>
    <t>chr19:24267802-24267962</t>
  </si>
  <si>
    <t>GATATTGGTGAACAGCAAATGTTGCTGTCTTATAGTTCCTCTGGAAGTTTTGTCTCAGAGTAGTACCTGGCTGTGTGAGGTGTCAGTCTTCCCTTACTTTGGGGTGTCTCCCAGTTAGGTTACTTGGGGGTCAGGGACCAACTTGTGGAGGCAGTCTGCCC</t>
  </si>
  <si>
    <t>chr19:24267962-24268122</t>
  </si>
  <si>
    <t>CGTTCTCAGTTCTCAAGCTGCATGCTGGGAGAACGACTATTCTCTTCAAAGCTGTCAGACAGGAATGTTTAAGTCTGCAGAGGTTTCTGCTGCCTTTTGTTCAGCTATGCATTGCCCCGAGAGGTGGAGTCTACAGAGGCAGGCAAGCCTCTTTTTGCTGC</t>
  </si>
  <si>
    <t>chr19:28289314-28289485</t>
  </si>
  <si>
    <t>GCAGGAACTCAACTTCTCTGGGTCCCCTTCACCACAAGGCATGTCTGTTTAGTTGATGAGGCTTAGGATTTTATTTTTAGTTTACAGCAGAGAGAGTTTTTCCACCCTGGGTACTGGCAAAGTTTGCTCCCTCCCTCCTCCTGGGGTCTGCAGGGGGTGGGGAGGGGCAGTG</t>
  </si>
  <si>
    <t>ENST00000587777.1</t>
  </si>
  <si>
    <t>LOC107985269</t>
  </si>
  <si>
    <t>chr19:29459736-29459900</t>
  </si>
  <si>
    <t>GCCATTGCCCAGGCTTGCTTAGGTAAACAAAGCAGCCAGGAAGCTCCAACTGGGTGGAGCCCACCACAGCTCAAGGAGGCCTGCCTGCCTCTGTAGGCTCCACCTCTGGGGGCAGGGCACAGTCAAACAAAAAGACAGCAGTAACCTCTGCAGACTTAAGTGTCC</t>
  </si>
  <si>
    <t>ENST00000660387.1</t>
  </si>
  <si>
    <t>ENSG00000264515</t>
  </si>
  <si>
    <t>LOC284395</t>
  </si>
  <si>
    <t>chr19:29459900-29460064</t>
  </si>
  <si>
    <t>CCTGTCTGACAGCTTTGAAGAGAGCAGTGGTTCTCCCAGCACGCAGCTGGAGATCTGAGAACGGGCAGACTGCCTCCTCAAGTGGGTCCCTGACCCCTGACCCCCGAGCAGCCTAACTGGGAGGCACCCCCCAGCAGGGGCACACTGACACCTCACACGGCAGGG</t>
  </si>
  <si>
    <t>chr19:29460064-29460228</t>
  </si>
  <si>
    <t>GTATTCCAACAGACCTGCAGCTGAGGGTCCTGTCTGTTAGAAGGAAAACTAACAACCAGAAAGGACATCTACACCGAAAACCTATCTGTACATCACCATCATCAAAGACCAAAAGTAGATAAAACCACAAAGATGGGGAAAAAACAGAACAGAAAAACTGGAAAC</t>
  </si>
  <si>
    <t>chr19:29673972-29674132</t>
  </si>
  <si>
    <t>GAGTGCCGCAAGAAGGCCAAGCCGCGCATCTTCTTCCTCTTTAACGACATCCTGGTGTATGGCAGCATCGTGCTCAACAAGCGCAAGTACCGCAGCCAGCACATCATCCCCCTGGAGGAGGTCACACTGGAGCTGTTGCCGGAGACGCTGCAGGCCAAGAA</t>
  </si>
  <si>
    <t>ENST00000586888.1</t>
  </si>
  <si>
    <t>ENSG00000166289</t>
  </si>
  <si>
    <t>PLEKHF1</t>
  </si>
  <si>
    <t>chr19:29674132-29674292</t>
  </si>
  <si>
    <t>ACCGCTGGATGATCAAGACGGCCAAGAAGTCCTTTGTGGTGTCGGCCGCCTCCGCTACGGAGCGCCAGGAATGGATTAGCCACATCGAGGAGTGCGTGCGGCGGCAACTGAGGGCCACGGGCCGCCCGCCCAGCACGGAGCACGCGGCACCCTGGATCCCC</t>
  </si>
  <si>
    <t>chr19:29674292-29674452</t>
  </si>
  <si>
    <t>CGACAAGGCCACGGACATCTGCATGCGCTGCACGCAGACGCGCTTCTCTGCCCTCACGAGGCGCCACCACTGCCGCAAGTGCGGCTTCGTGGTCTGCGCTGAGTGCTCGCGCCAGCGCTTCCTGCTCCCGCGCCTGTCCCCCAAGCCCGTGCGCGTCTGCA</t>
  </si>
  <si>
    <t>chr19:30727489-30727640</t>
  </si>
  <si>
    <t>CTGCAGTGGGCTCATTCACTTTGCATCCACGGAATGGCTTAAATCACTGAGTATGCACCAAGTGTCTGTGGCGTGCTGTGTTTGCTTGGTGCTAAGGGGCACACAGCGGAGAGGACATATCCCTGATCTTGGGGAACTTGGATTGATACTCT</t>
  </si>
  <si>
    <t>ENST00000592773.2</t>
  </si>
  <si>
    <t>ENSG00000198597</t>
  </si>
  <si>
    <t>ZNF536</t>
  </si>
  <si>
    <t>chr19:32218273-32218467</t>
  </si>
  <si>
    <t>TCCAGCACTTTGGGAGGCCGAGGCGGGCAGATTACCTGAGGTCAGGAGTTCAAGACCAGCCTGGCCAACATGGCGAAACCACATCTTTACTAAAAATACAAAAATTAGCCAGGAGTGGTGGTGGGCACCTGTAATCCCAGCTACTTGGGAGGCTGAGGCAGGAGAATCTCTTGAACCTGGGAGGCAGAGGCTGCA</t>
  </si>
  <si>
    <t>ENST00000691442.1</t>
  </si>
  <si>
    <t>LOC107985270</t>
  </si>
  <si>
    <t>chr19:32622196-32622344</t>
  </si>
  <si>
    <t>CCTGCAGGAGTTCCTGGAACAACCCTGAGAAAAACGCCCACTCAAACCAAAAATAATATATCAGTAAAACCCATTAATGATGACGTCCCACATGCGGCAGAAAGGGTGCAAGCCAAGTTCTGCCCTCAGGCAATAATGCACAATTTGTC</t>
  </si>
  <si>
    <t>ENST00000364518.1</t>
  </si>
  <si>
    <t>ENSG00000201388</t>
  </si>
  <si>
    <t>SNORA68B</t>
  </si>
  <si>
    <t>chr19:32622344-32622492</t>
  </si>
  <si>
    <t>CTAGTAGGCCAAGACCTAAGCTACGGACATCGATCTTCTTTCGAAGTCATCTTGCCCCTCAGAGATGGGAAGAGCTACCTTTGAGTTTAATGCACACTTGAGGGGCGTCTCCTTCAGTCTGTTCTGGATCTCGGTGGACGCTCCGTTCT</t>
  </si>
  <si>
    <t>chr19:32847463-32847614</t>
  </si>
  <si>
    <t>AAGCGAGAAGGGAAGTTTAGAGAAAAAAGAATAAAAAGAAATGAACAAAGCCTCCAAGAAATATGGGACTATGTGAAAAGACCAAATCTACGTCTGATTGGTGTACCTGAAAGTAACGGGGAGAATGGAACCAAGTTGGAAAACACTCTGCA</t>
  </si>
  <si>
    <t>ENST00000589659.1</t>
  </si>
  <si>
    <t>ENSG00000021488</t>
  </si>
  <si>
    <t>SLC7A9</t>
  </si>
  <si>
    <t>chr19:33139339-33139529</t>
  </si>
  <si>
    <t>AGGAGCAGGGCTGGGGGAAGGCAGTGGCCATGAGGCCAGGCTGCAGAAGGCTGTGTGGCTGGGGCTGGGACTCATGGGAGAGGACGGTCAGTTGTGAGTTTTGCAGCATCTGGCTTCAGGGACAGGAGTGGAGGGAGTTGAGGCTGGTTCCTGGGTTCTGGTTTGGGTAACGGGGAAGAGGATAGCCCCTC</t>
  </si>
  <si>
    <t>ENST00000355868.4</t>
  </si>
  <si>
    <t>ENSG00000166359</t>
  </si>
  <si>
    <t>WDR88</t>
  </si>
  <si>
    <t>chr19:34101970-34102134</t>
  </si>
  <si>
    <t>TACTGTAGCATAACTGCAGTGTTTATAAAGTCTATAGTAGTGTACAGTAATGTCCTAGGCCTTCACATTCACTCACCACTCACTCACTCACTCACCCAGAGCAACTTCCGGTCCTCCACTCCTTTGGGAGTTCGGTCTCCCAAAGCGCTGGGATTACAGGCGTGA</t>
  </si>
  <si>
    <t>ENST00000657364.1</t>
  </si>
  <si>
    <t>LOC105372371</t>
  </si>
  <si>
    <t>chr19:35667835-35668065</t>
  </si>
  <si>
    <t>GCTGCAGTGCAGTGGTGTGATGCTTGCTCACTGCAGCCTCCAACTCCTGGGCTCAACTGATCCTCCTGCCTCAGCCTCCCAAGTAGCTGGGACTACAGGTGCACATCACCACATCTAGCTAATTTTTTTATTTTTTGTAGAGACGGGGTCTCACTATTGCCCAGGCTAGTCTCAAACTCCTGGGCTCAAGCAATCCTCCCGCCTCGGCCTCCCACAATGCTGGGACTGCAG</t>
  </si>
  <si>
    <t>ENST00000379013.6</t>
  </si>
  <si>
    <t>ENSG00000105668</t>
  </si>
  <si>
    <t>UPK1A</t>
  </si>
  <si>
    <t>chr19:36766965-36767207</t>
  </si>
  <si>
    <t>AGTGGCTCAAGCCTGTAATCCCAGCACTTTGGGAGGCCAAGGTGGGTGGATCACCAGAGGTCAGGAGTTCGAGACCAGCATGGCCAACATGGTGAAACCCTGTCTCAAATTAAAATACAAAAAGTAGCCAGGCGTGGTGGCAGGTGCCTGTAATCCCAGCTACTCGGGAGGCAGAGGCAGGAGAATCGCTTAAGCATGGGAGGCAGAGGTTACAGTGAGCCAAGACCGTGGCACTGCACTGCA</t>
  </si>
  <si>
    <t>ENST00000591344.2</t>
  </si>
  <si>
    <t>ENSG00000267041</t>
  </si>
  <si>
    <t>ZNF850</t>
  </si>
  <si>
    <t>chr19:37117900-37118051</t>
  </si>
  <si>
    <t>AAGCAAGAAGAGAAGTTTAGAGAAAAAAGAATAAAAAGAAACAAACAAAGTCTCCAAGAAATATGGGACTATGTGAAAAGACCAAATCTATGTCTGATTGGTGTACCTCAAAGTGACAGGGAGAATGGAACCAAGTTGGAAAACACTCTGCA</t>
  </si>
  <si>
    <t>ENST00000585862.1</t>
  </si>
  <si>
    <t>ENSG00000197050</t>
  </si>
  <si>
    <t>ZNF420</t>
  </si>
  <si>
    <t>chr19:37736984-37737161</t>
  </si>
  <si>
    <t>CCTCTGCAGAAGCCCTAGGTAGAGGAGGCCGGATTTGCACGAGAGTGAATGAACAAGTGAGCATGAGCACCAGGGAAAGGTGATCCTGAAGATTCTGTTCATCTAGGTTCAGCTCACATGCAAAGGGAAGGGAATTGGACTTCAGGTTTTTTTATTTGCTGTTTGTGTTTTTGAGACG</t>
  </si>
  <si>
    <t>ENST00000355202.9</t>
  </si>
  <si>
    <t>ENSG00000198182</t>
  </si>
  <si>
    <t>ZNF607</t>
  </si>
  <si>
    <t>chr19:37737161-37737338</t>
  </si>
  <si>
    <t>GGAGTCTCATGCTGTTGCCCAGGCTGGAGTGCAGAGGCACGATCTCAGCTCACTGCAGCCTCCGCCTCCCAAGTTCAAGCGATTCTCCTGCCTCAGCCTCCCTAGTAGCTGGGACTACAGGCGTGTGCCATCACGCCTGGCTAGGCCTCGGTCTCCCAAAGTGCTGGGATTACAGGCG</t>
  </si>
  <si>
    <t>chr19:37838088-37838264</t>
  </si>
  <si>
    <t>ENST00000636341.1</t>
  </si>
  <si>
    <t>ENSG00000225868</t>
  </si>
  <si>
    <t>WDR87BP</t>
  </si>
  <si>
    <t>chr19:37838264-37838440</t>
  </si>
  <si>
    <t>TCACACGGCAGGGTATTCCAACAGACCTGCAGCTGAGGGTCCTGTCTGTTAGAAGGAAAACTAACAAACAGAAAGGACATCCACACCGAAAACCCATCTGTACATCACCATCATCAAAGACCAAAAGTAGATAAAACCACAAAGATGGGGAAAAAACAGAACAGAAAAACTGGAAAC</t>
  </si>
  <si>
    <t>chr19:38713272-38713462</t>
  </si>
  <si>
    <t>CCCCAAGCTGGATGCGGGAACTCAGCGGTGAAACATGATTCCCTTGCCTTGCGGCAGCCCCGTGCTCACAGAGAGGACTTGAGTTTCGGGTGCCAGTTGTCTCTGCCAAGTTAGGAGTCAGGGACTGACCTCTGTGACCCCCACAAGCTGCAGCCCTGGCTGTGTTTTCCACACTGGCCTGGGGCCCATGT</t>
  </si>
  <si>
    <t>ENST00000489451.1</t>
  </si>
  <si>
    <t>ENSG00000130402</t>
  </si>
  <si>
    <t>ACTN4</t>
  </si>
  <si>
    <t>chr19:38713462-38713652</t>
  </si>
  <si>
    <t>TTCATTGGCTGAGGAACCTCTTGGACCTCATCTCTGAGGAGCACCGCCTGGGGCCCTGGGTGTGTGTCCCGCAGCATGGCGCGGGGTGTGCACGTGCGTGTGTGCGCTCACACGAGCACCGGCTGCCGCCTCCCCGCCTGTCTCCAGGTGCCATGTGTGGAGGGGAGAGGCTGGGCGTCGCTGCCTGCAGC</t>
  </si>
  <si>
    <t>chr19:38770532-38770678</t>
  </si>
  <si>
    <t>GCTGCAGGGGGATACGGGACCCAGGGACCCGGGATCTTATAACACGCTTTCCACCCGTAGGATTGGGGCCCACAAATGACCAGAAAGGTGGGACTCATTCGCCCCCTTTGCAGATGGACCCATGTTGGCGCCCCTTAGATCTGCAGT</t>
  </si>
  <si>
    <t>ENST00000601953.5</t>
  </si>
  <si>
    <t>ENSG00000182472</t>
  </si>
  <si>
    <t>CAPN12</t>
  </si>
  <si>
    <t>chr19:38770678-38770824</t>
  </si>
  <si>
    <t>TGGGGGCACCAGGACCTGCGGTGAGCGCCTCTGCGCCCCAAACGCCAGCAGGTCCGCCCGACCGCATTCCCAGCTGGCTTGCTTTGCACAAATGCTGCGTCAGGGCACGCCCCACACCCACTCCTTCCCAGATCGCGACCCTCACGC</t>
  </si>
  <si>
    <t>chr19:38770993-38771144</t>
  </si>
  <si>
    <t>CAGCCAAGGCCCCGGGCCCGCCTGGGCTTCTGCTCAGAAGATCCTCACGGAGTCCAGCTGCACGTCCCCGCCCACCTCCACCAGGCGCACGCGCGCCAGCGGCAGGCGGTGGCGGAAGTGGTGGTACTGGGCGTCCCCAACCACGGCCTGCA</t>
  </si>
  <si>
    <t>chr19:38791574-38791726</t>
  </si>
  <si>
    <t>CTGCAGGCCGTGGTTGGGGACGCCCAGTACCACCACTTCCGCCACCGCCTGCCGCTGGCGCGCGTGCGCCTGGTGGAGGTGGGCGGGGACGTGCAGCTGGACTCCGTGAGGATCTTCTGAGCAGAAGCCCAGGCGGGCCCGGGGCCTTGGCTG</t>
  </si>
  <si>
    <t>ENST00000600304.1</t>
  </si>
  <si>
    <t>ENSG00000178934</t>
  </si>
  <si>
    <t>LGALS7B</t>
  </si>
  <si>
    <t>chr19:38791894-38792040</t>
  </si>
  <si>
    <t>GGCGTGAGGGTCGCGATCTGGGAAGGAGTGGGTGTGGGGCGTGCCCTGACGCAGCATTTGTGCAAAGCAAGCCAGCTGGGAATGCGGTCGGGCGGACCTGCTGGCGTTTGGGGCGCAGAGGCGCTCACCGCAGGTCCTGGTGCCCCC</t>
  </si>
  <si>
    <t>chr19:38792040-38792186</t>
  </si>
  <si>
    <t>CACTGCAGATCTAAGGGGCGCCAACATGGGTCCATCTGCAAAGGGGGCGAATGAGTCCCACCTTTCTGGTCATTTGTGGGCCCCAATCCTACGGGTGGAAAGCGTGTTATAAGATCCCGGGTCCCTGGGTCCCGTATCCCCCTGCAG</t>
  </si>
  <si>
    <t>chr19:39014323-39014506</t>
  </si>
  <si>
    <t>CTGCAGGCTAGAAGGTTCTGTTTCAAGTGCAAGTGACAAACAAGGCTTTCCTAAGCCTTTTTACCTCGTCAATCTTAGAGCTGGAATTGGTGCACTCAAAAACACGCACGGGCTGGATGCAGTGGCTTGTGCCTGTAATCCCAGCACTGTGGGAGGCTGAGGCGAGAGGATTGCTTGAGCACAG</t>
  </si>
  <si>
    <t>ENST00000598394.1</t>
  </si>
  <si>
    <t>ENSG00000161243</t>
  </si>
  <si>
    <t>FBXO27</t>
  </si>
  <si>
    <t>chr19:39014514-39014655</t>
  </si>
  <si>
    <t>AGACCAGCCCAGGCAACATAGTGAAACTGTGTCTCTACAAAAAAAAAGAAAAAAAAATTAAAATTAACTGGGCGTGGAGGTGGGCACCTGTAGTCCCAGTTACTTGGGAGGCCGAGGTGGGAGGATCGCTTGAGCCCAGGAG</t>
  </si>
  <si>
    <t>chr19:39014655-39014796</t>
  </si>
  <si>
    <t>GGTCGAGGCTGCAGTGAGCCATGACTGCATCATTGTACTCCAGCTTGGGTAACAGAGTAAGACCCTGTCTAAAAACAAAAAAACAAACAAACAAACAAACAAAAATGCATACCTTCAAGAAAAAGAGAAGACAACCACAGAC</t>
  </si>
  <si>
    <t>chr19:39337510-39337700</t>
  </si>
  <si>
    <t>CTGCAGCTGTCCTCTCTCTCCCTCTTGTCTCACCAACGTCCCCATGCCTCCTGGATCTTTCTCCTTAGCCTCCATGCAGTGTTACTTCTTCCATCTTAATTTTTTTCTTTTCTTTTTTTCTTTTATTTTGAGACAGGGTCTCATTCTGTTACCCAGGCTGGAGTGCAGCGGTGTAATCATGGCTCACTGCA</t>
  </si>
  <si>
    <t>ENST00000598218.1</t>
  </si>
  <si>
    <t>ENSG00000130755</t>
  </si>
  <si>
    <t>GMFG</t>
  </si>
  <si>
    <t>chr19:39826799-39826962</t>
  </si>
  <si>
    <t>GTGCTGCAGAGCCCCCAGGGGGCTGATGCGGGCGGCGGGCTCATACTCCAGCATGCGCAGCACCAGGTCCTGGAAGCGGAGGTAGTCGGCGGGGCTGTGGCCCGGCTCCCCCGCCCGCCGGCCCCCGGGCCCGCCCGTCTGCACGCCCAGCACCTCCTGCAGCC</t>
  </si>
  <si>
    <t>ENST00000622428.1</t>
  </si>
  <si>
    <t>ENSG00000277759</t>
  </si>
  <si>
    <t>MIR6719</t>
  </si>
  <si>
    <t>chr19:40365656-40365954</t>
  </si>
  <si>
    <t>CTCTAGGGTGGAATGTAGCAAAGCCCATCCACCAGCCATGTACTACCCCCCAACCCGGCCAGGCTGGAGCGACCGTGTCTGGGGAGCCGAGCCCCGCTTCTCGCTGCGGTGAGCCCGGACTGGGGCACGCACTGCGCAGACTCCCCGCTGCAGTGGGCGGAGCTCCCACAGGCCCCGCCCCCTCCTCCCACCCTCGTTCAGCCTGTCCAGACAGAAGCTGGGGCCCACCGGAGGTAGCTGCAGACGCCTGAGAGCGAGGCCGAGGCCCCTCAGGGGTAGGTGGGGGGAGGCTGGCTGGG</t>
  </si>
  <si>
    <t>ENST00000700631.1</t>
  </si>
  <si>
    <t>ENSG00000105223</t>
  </si>
  <si>
    <t>PLD3</t>
  </si>
  <si>
    <t>chr19:40556884-40557178</t>
  </si>
  <si>
    <t>AACCACTGCACGCCAACCTGGGCGACAGAGCAAGACTCTGTATCAAAAAGAAAAAAAAACATTGTAGGCTGGAGGGGGCTGGTGTATGCTGCCCCTTTGCTCACTTTGCTGTACCCCCCCCCCCACTTCCTGATGGCAGGTGCTGCAGGAGAAATTCTCAGAGTTTGCCAGCGAGACAGGTATGGCAGGGCGGGAACGGCTGGCAGCTGTGAACCAGATGGTGGATGAGCTGATCGAGTGTGGCCATACAGCAGCGGCCACCATGGCCGAGTGGAAGGACGGACTGAACGAGGCC</t>
  </si>
  <si>
    <t>ENST00000599926.5</t>
  </si>
  <si>
    <t>ENSG00000160460</t>
  </si>
  <si>
    <t>SPTBN4</t>
  </si>
  <si>
    <t>chr19:40557236-40557525</t>
  </si>
  <si>
    <t>GAGCTTCATAAGTTCTTCAGTGACGCCCGAGAGCTTCAGGGACAGATTGAGGAGAAGCGGAGGCGGCTGCCCCGCCTGACCACCCCGCCTGAGCCGAGACCCAGTGCCAGTTCCATGCAGCGGACCCTGAGAGCCTTTGAGCATGACCTGCAGCTCCTCGTGTCCCAGGTGGGGCGCCGGTGGCCATCAGGGCAGGTGGGAGGGCCTGGACAGCTGTGGGCAGCAGAGTGGGCAAAAATCAGGCTGTGGAGCAGGTCGAAATTAGGCAGTGGCACAGACAGAAAGCGGAC</t>
  </si>
  <si>
    <t>chr19:40692142-40692295</t>
  </si>
  <si>
    <t>CCCTGCAGGCGATGTGGGCTCGGAGGTGGGCACAGGCCAGGAAAGCCCCTGCCAGCTTGCGGTGCAGGGCATAGGTCTCCTCGGGTGGGGGACACAGCCGGTGCCGCAGCAGCACCGGGATGAGGTCCTGTATGCGGCGGGCCGTTTCCCCCGA</t>
  </si>
  <si>
    <t>ENST00000595741.5</t>
  </si>
  <si>
    <t>ENSG00000105245</t>
  </si>
  <si>
    <t>NUMBL</t>
  </si>
  <si>
    <t>chr19:40692436-40692736</t>
  </si>
  <si>
    <t>CCCAGAAACAACGTGTAGCCTCCACTCCCTCCAGTCTCCACCATCAACACAAGCCCCGACTCCCCCAAGAGTGAGCAGCTTCCACTCCTTCCAGAGCCTGGACTAGACAAGCAGCTGCCTATTCCCCGAGTAAGCACCCCTTACTTCCCTGCAGAGCCTCCAACAGACAAGTAGCCCTCTACTCTCTCTACAACAGAGAAGCGGCCTTCGCCCCTCCTGAACAGATCCACGGTGCCCATGTTCCCAGGGTTCCTGAGAAGTCAGGCAGCCACCTCCCCCCACTCCTCCCCAAAGCCCCCAG</t>
  </si>
  <si>
    <t>chr19:41332144-41332286</t>
  </si>
  <si>
    <t>TCCAGGCTCCAAATGTAGGGGCAGGGCCCGAGGCAGAAGTTGGCATGGTAGCCCTTGGGCTCGTGGATCCACTTCCAGCCGAGGTCCTTGCGGAAGTCAATGTACAGCTGCCGCACGCAGCAGTTCTTCTCCGTGGAGCTGCA</t>
  </si>
  <si>
    <t>ENST00000598758.5</t>
  </si>
  <si>
    <t>ENSG00000105329</t>
  </si>
  <si>
    <t>TGFB1</t>
  </si>
  <si>
    <t>chr19:42069089-42069231</t>
  </si>
  <si>
    <t>GAGATGGAGGGCGCAGAGCAGGCCCCTAGTGGGGGAGGGTACTTGCCAGTCCGGAGAACGGGGAGAATGTGGTGCCCCCCTGCCAGGCGGCACCAGAGCCCAGCCTTCCAGGACCCAGAACCCAGCCCAATCCCTGCCCTGCA</t>
  </si>
  <si>
    <t>ENST00000222339.7</t>
  </si>
  <si>
    <t>ENSG00000105732</t>
  </si>
  <si>
    <t>ZNF574</t>
  </si>
  <si>
    <t>chr19:42985736-42985888</t>
  </si>
  <si>
    <t>CTGCAGAGTGGGGGCTGAGAAGATGGAACAGTGACCCAGGAGCTATGGAATTATCTGGCCATGTTACACTTGCAGGACTACACACATTTAAGTGAAAAAACATGCTTTTCGTCCGCCTGGCTGACCTCTTAGCCTGCTCTCCTCTTATTGTTC</t>
  </si>
  <si>
    <t>ENST00000635495.1</t>
  </si>
  <si>
    <t>LOC107985349</t>
  </si>
  <si>
    <t>chr19:43247164-43247338</t>
  </si>
  <si>
    <t>GAGTTTCCAGTTTTTCTGTTCTGTTTTTTCCCCATCTTTGTGGTTTTATCTATTTTTGGTCTTTGATGATGGTGATGTACAGTTGGGTTTTTGGTGTGGATGTCCTTTCTGTTAGTTAGTTTTCCTTCTAACAGACAGGACCCTCAGCTGCAGGTCTGTTGGAGTACCCTGCCAC</t>
  </si>
  <si>
    <t>ENST00000489959.5</t>
  </si>
  <si>
    <t>ENSG00000241104</t>
  </si>
  <si>
    <t>LOC284344</t>
  </si>
  <si>
    <t>chr19:43247338-43247512</t>
  </si>
  <si>
    <t>CGTGAGGTGTCAGTGTGCCCCTGCTGGGGGGTGCCTCCCAGTTAGGCTGCTTGGGGGTCAGGGGTCAGGGACCCACTTGAGGAGGCAGTCTGCCCATTCTCAGATCTCCAGCTGCGTACTGGAAGAACCACTGCTCTCTTCAAAGCTGTCAGACAGGGACATTTAAGTCTGCAGA</t>
  </si>
  <si>
    <t>chr19:43699156-43699336</t>
  </si>
  <si>
    <t>GGAGGATCACCAGAGCCCAGGAGGTCGAGGCTGCAGTGAGCTGTGATTGTGCCACTGCACTCCAGCCTGGGTGACAGAGCGAGACTCTGTCTCATTTTTTTAAAAAAAGTTTTTAAAAAAGGAAACAAACATTGCACACGAGTGAAAACACACCTGTAACATACGTGTAAGGTAGAAAGAG</t>
  </si>
  <si>
    <t>ENST00000637093.1</t>
  </si>
  <si>
    <t>ENSG00000283525</t>
  </si>
  <si>
    <t>LOC105372412</t>
  </si>
  <si>
    <t>chr19:43699507-43699658</t>
  </si>
  <si>
    <t>CCCCCACGTCCCCTCCTTGCACCCTGTCTCCGTCTCGGCAGGCGGCCGGAACGTGAACGTACGCGGCTGCGGCTCCCGAGACCTGTGCAGCGCCCTGGACTGGACCCACGGGCTCTCTGTGCTCCCAAGACACTGGCTGTCGAGCCACTGCA</t>
  </si>
  <si>
    <t>chr19:43893113-43893264</t>
  </si>
  <si>
    <t>CTGGGCTGTGTTCTCCTCTGGAGTTCAACTGGGGGAGAATTCATTTCCAGGTTCATTCAGATTGTAGGGAGAATTCATTTCCCTGTGGCCATACGACTGAGGGCCTCACCTTTTTGCTGACTGTTGGCTGGAGGTTGCCCTCAGGTTCTGCA</t>
  </si>
  <si>
    <t>ENST00000588094.1</t>
  </si>
  <si>
    <t>ENSG00000267058</t>
  </si>
  <si>
    <t>LOC100505715</t>
  </si>
  <si>
    <t>chr19:44026033-44026187</t>
  </si>
  <si>
    <t>TTTCTAAAAGAGCTGCAGGAAGGGACTTCTTGGCTACTGATGGCAAAGCTCTACGTGAGTGATCCTTGGCTTTTTTTCTTTGACAGAGATGCTTACCTCAACCGAGAGTGTGTAGGATTTGTCCCTCGGGCATGGGTGTCGATAATGATTAAGCC</t>
  </si>
  <si>
    <t>ENST00000391960.4</t>
  </si>
  <si>
    <t>ENSG00000159885</t>
  </si>
  <si>
    <t>ZNF222</t>
  </si>
  <si>
    <t>chr19:44867377-44867435</t>
  </si>
  <si>
    <t>TCAGCTACTCGAGAGACTGAGGTGGGAGGATCACCTGAGCCCAGGAGGTTGAGGCTGCA</t>
  </si>
  <si>
    <t>ENST00000591581.1</t>
  </si>
  <si>
    <t>ENSG00000130202</t>
  </si>
  <si>
    <t>NECTIN2</t>
  </si>
  <si>
    <t>chr19:45471832-45471983</t>
  </si>
  <si>
    <t>CTGCAGGGTGAGCTGTTACTCCTTGAGGGAACAAGGGAATTGTCAACTTTCCTTCTCTACTTTTTCTCTTCCCCGGGAGGTAGAGAGGGAGGGGTAATAGAAGGGAACACATTAAAAACACATAACAGTGGCTCATGCCTGTGATCCCAGCA</t>
  </si>
  <si>
    <t>ENST00000587358.1</t>
  </si>
  <si>
    <t>ENSG00000125740</t>
  </si>
  <si>
    <t>FOSB</t>
  </si>
  <si>
    <t>chr19:45771301-45771454</t>
  </si>
  <si>
    <t>CTGCAGAATGGGCAGCAGGTCTGAGGCAGGGGAAAGAGAGGGGTCTTACATGGGAAGGTGGATCCGTGGCCCGGGGACTGGGGACCCCCGTGACAGCTGGAAGGAGAAGAAAGAGGCATAGGGCGCGTGGAGGGGCGAAGGAGGGCGGTGGCGC</t>
  </si>
  <si>
    <t>ENST00000586251.5</t>
  </si>
  <si>
    <t>ENSG00000267395</t>
  </si>
  <si>
    <t>DM1-AS</t>
  </si>
  <si>
    <t>chr19:45771454-45771607</t>
  </si>
  <si>
    <t>CGGCGTGCCCCAGCGTGGGTCCCTTCCCTCCTCCAGGTGTCTATACACGCCCCGCGGAGCAGACGGCCCACCTCCTCCCGGTCCTCCGGGGAAGGGGACACATGAGGGACTCACCTGTGGCTCCCTCTGCCTGCAGCAACTCCATCCGCTCCTG</t>
  </si>
  <si>
    <t>chr19:45795117-45795292</t>
  </si>
  <si>
    <t>ACTGCAGCTGTCTGTGTCCCCAGCACAGGGGTGGGCTGACAGGAGGTATTTCAATAATGGTTTGATGGCTAGGTAAATGAATAAATAAAACAGGTGGGGCTGGTCGCGGTGGCTCACAGCTGTATCCTAACACTTTGGGAGGCCAAGACAGGCAGATCGCTTGATGCCAGGAGTTC</t>
  </si>
  <si>
    <t>ENST00000270223.7</t>
  </si>
  <si>
    <t>ENSG00000185800</t>
  </si>
  <si>
    <t>DMWD</t>
  </si>
  <si>
    <t>chr19:46343939-46344075</t>
  </si>
  <si>
    <t>CTGCAGCCTCCTGGGCTCAAGCAATCCTCCCATCTCACCCTTCCCGGTAGCTGGGACTACAGGTGCATGACACGAGGCCCAGCTAATTATTTTCATTTTTTTGTAGAGACAGAGCCTTACCATGTTGCCCAGGCTGG</t>
  </si>
  <si>
    <t>ENST00000012443.9</t>
  </si>
  <si>
    <t>ENSG00000011485</t>
  </si>
  <si>
    <t>PPP5C</t>
  </si>
  <si>
    <t>chr19:47362375-47362533</t>
  </si>
  <si>
    <t>AGGAGTAAGTGAGGGTGTTGGCGAGTGACAAGAGCCAGGCGCGTGGCCAGCTGCACGTGGCTGCCACACACAGACTCCCTTTCCTCATTGCTCCCATCCAGGAAAGGTGAAGGAGATGAGCTACGATCCGCAGGCCAAGCTGCAACGGCTGCAGGAGTT</t>
  </si>
  <si>
    <t>ENST00000471451.1</t>
  </si>
  <si>
    <t>ENSG00000134815</t>
  </si>
  <si>
    <t>DHX34</t>
  </si>
  <si>
    <t>chr19:47362533-47362691</t>
  </si>
  <si>
    <t>TCTGGATTAGTCAGGCCAGCGCAGAGCAGCGGAAGGGCCGGGCGGGCCGCACGGGCCCCGGAGTCTGCTTCCGCCTCTATGCCGAATCGGACTATGATGCCTTCGCCCCCTACCCCGTCCCAGAAATTCGGAGGGTGGCCCTGGACTCGTTGGTGCTGC</t>
  </si>
  <si>
    <t>ENST00000486327.6</t>
  </si>
  <si>
    <t>chr19:47362691-47362849</t>
  </si>
  <si>
    <t>CAGGTGAGGCATGGGCAGAAAGGGGACTATATCCTAACTGCTGGCACAGGGAGGAACCTGGGAGGCCTTTTTTATTTTATTTTATTTTATTTTATTTTGAGATAGCGTCTTGCTCTGTCACTCAGGCTAGAGTGCAGTGCTGTGATCATGGCTCACTGC</t>
  </si>
  <si>
    <t>chr19:47820432-47820727</t>
  </si>
  <si>
    <t>TGACAGAGCAAGACTCTGTCTCCAAACAAAAACAAAACAAAACAGAAATGAAGGGCAATCCAGGGAGAGGGGAAGCAAGAATCAGAGAGAGAGAGAGAGAGAGAGAGAGACAGGGAAAAAGAGAAGGAGGAACAGAGATTGGAGCTGCAGAGGATAAGCGAGGACAGAGGGACAGAGATGAGGCTGGAGTTACAGGGACAGGTGGACAGGCAGAAAGACAGCAAAGGGAGGGACAGACAGACAGGAACAGAAGGACATGGAGGCTGAGGGAGAGGGGAGAAAGAGCAAGATAGACA</t>
  </si>
  <si>
    <t>ENST00000566686.5</t>
  </si>
  <si>
    <t>ENSG00000105392</t>
  </si>
  <si>
    <t>CRX</t>
  </si>
  <si>
    <t>chr19:48450353-48450546</t>
  </si>
  <si>
    <t>CAGAGAAGGGCCAGGTGGAGGTGTTTGCGCTGCGGCGGCTTCTGCAGGTGGTGGAGGAGCCCCAGGCCCTGGCAGCCTTCCTCCGGGATGAGCAGGCCCAAATGAAGCCCATCTTCTCCTTCGCTGGACACATGGGCGAGGGCTTTGCCCTTGACTGGTCCCCCCGGGTGACCGGTGAGTCCCTGGGGTGTTCA</t>
  </si>
  <si>
    <t>ENST00000599949.1</t>
  </si>
  <si>
    <t>ENSG00000105447</t>
  </si>
  <si>
    <t>GRWD1</t>
  </si>
  <si>
    <t>chr19:48450634-48450787</t>
  </si>
  <si>
    <t>GGGCGAGGTCATTTCCTGACTCCCTTCCCCAGGTCGCCTGCTGACCGGTGACTGTCAAAAGAACATCCACCTCTGGACACCTACGGACGGCGGCTCCTGGCACGTGGACCAGCGGCCATTCGTGGGCCACACACGCTCTGTGGAGGACCTGCAG</t>
  </si>
  <si>
    <t>chr19:48750820-48750997</t>
  </si>
  <si>
    <t>GTACTCCTCCGACATCCAGTCGTGAAGCTGCAGCTCCCGCCACGGCGTGCGGCTGTCCACTTCTGGGGCCAGCACGGGCAGGGTGATGCGGAATACCGGGGCCAGGGCGGCATGCATGGCAGGCAGGATAAAGGCCCGGCGGCCGTTGAGCTGGGCCAGAGCCAGCAGCGTGGCATAC</t>
  </si>
  <si>
    <t>ENST00000645652.2</t>
  </si>
  <si>
    <t>ENSG00000174951</t>
  </si>
  <si>
    <t>FUT1</t>
  </si>
  <si>
    <t>chr19:49070043-49070185</t>
  </si>
  <si>
    <t>CTGCAGACCTCAACTGTTCCTCACACTTCGGTGACCAGGTGTTTCCCTGGGGGTGCCCAGAGTGGAGGTGGTAGCTCAGGTACCTCCCCGTCCACCAGCCCCCCATTGGCCTTGCCCTCCAGTGGGCCACAAGGCTGCATGTC</t>
  </si>
  <si>
    <t>ENST00000221444.2</t>
  </si>
  <si>
    <t>ENSG00000104848</t>
  </si>
  <si>
    <t>KCNA7</t>
  </si>
  <si>
    <t>chr19:49364510-49364808</t>
  </si>
  <si>
    <t>GGTGCTGGAGAGGGGCGTCTTGGGTGGGGGCGTGGCCACTGTGCGGGGCTCTGACCCCGACCCTTGCCACAGCCTCCCCACCTGCCCCCGCAAGGCGGCATCTGCTGGTCCTGCTGCTGCTCCTCTCTACCCTGGTGATCCCCTCCGCTGCAGCTCCTATCCATGATGCTGACGCCCAAGAGAGCTCCTTGGGTCTCACAGGCCTCCAGAGCCTACTCCAAGGCTTCAGCCGACTTTTCCTGAAAGTAAGCGATGGCGGGGGGATGGGGGAAGAAGTACTGAGAAGAGGTTCAGGGACA</t>
  </si>
  <si>
    <t>ENST00000598682.1</t>
  </si>
  <si>
    <t>ENSG00000104901</t>
  </si>
  <si>
    <t>DKKL1</t>
  </si>
  <si>
    <t>chr19:49636832-49636987</t>
  </si>
  <si>
    <t>GTCGTTAATGGCGAACACCAGCAGGAAGCCGTGGCCAGCACGCATGTACTGCTCTCTCATGGCCCCGAACTCTTCCTGGCCCGCGGTGTCCAGGACTGCAGAGACAGGGAGAGGGGCCATCGTGGGGACCAGGCTCCCCGCAGTCACCCCCAAGAG</t>
  </si>
  <si>
    <t>ENST00000601532.1</t>
  </si>
  <si>
    <t>ENSG00000126458</t>
  </si>
  <si>
    <t>RRAS</t>
  </si>
  <si>
    <t>chr19:49636987-49637142</t>
  </si>
  <si>
    <t>GCCCTCAGCCCCCACTGACACCACCCCCATCCATCATCCATCCTTGCCGCCCTCACTGTCCAGCCGGGCTGGGATGCCATCCACACTGCAGATCTTCGTGTAGGAGTCCTCAATAGTGGGGTCGTAGTCAGACACGAAGTAGGACTGGCGGGGTGG</t>
  </si>
  <si>
    <t>chr19:50331789-50331931</t>
  </si>
  <si>
    <t>CTTCTTCTGGGTCTCTCTCTTTCTAGGTCTCTGTCTCCACTTCCTGGGGACCCTGTCCCCCTCTCTCTGGGTCTCCGTTCCTTTTTCTCAGACCCCCCATCACCCTCTCTAACCCCCGTCCTAGCTGGGACTGCGTCACTGCA</t>
  </si>
  <si>
    <t>ENST00000474951.1</t>
  </si>
  <si>
    <t>ENSG00000131398</t>
  </si>
  <si>
    <t>KCNC3</t>
  </si>
  <si>
    <t>chr19:50512228-50512371</t>
  </si>
  <si>
    <t>CTTCGGCCCGTGGGGCCCCGGGGTCCGCTCAGCTCTACATCCACCACGTGCATGTCCGTGAGGCTGGGACAAGAGGGGCAGTCAGTCTGGAGAGCCTGGACTCAGCCCAACACCCTGCTTAGCTCTGCTCACCTGGTATCAGCC</t>
  </si>
  <si>
    <t>ENST00000597232.1</t>
  </si>
  <si>
    <t>ENSG00000204653</t>
  </si>
  <si>
    <t>ASPDH</t>
  </si>
  <si>
    <t>chr19:50550619-50550765</t>
  </si>
  <si>
    <t>GTGTGAGAGCGAGGGCTAGACAGAGACACAGAGAGACAGAGACAGAAGCAGAGGCAGAGAGACAGAGGGCAGGGGAAAGAGGGAGCTGGGGAGAGAAAGAGAGAGAGGTTGATTCTGTGTCCACCCGGGCTCATTTTTCTCCTGCAG</t>
  </si>
  <si>
    <t>ENST00000599957.5</t>
  </si>
  <si>
    <t>ENSG00000131409</t>
  </si>
  <si>
    <t>LRRC4B</t>
  </si>
  <si>
    <t>chr19:50550765-50550911</t>
  </si>
  <si>
    <t>GGGCTGGGGCCGTGTGTCTGTGTCTGACTATGTGAGTGCGGTGAGGGTCTTCATTTTCCTGAATGTGAACAGGGAGGTCAATGCCCAGTCCTTATCCTGGGTCAGGGGCTCCTACCTCTTAAGACCCTGGCGATGATCCAGCCCACA</t>
  </si>
  <si>
    <t>chr19:50550949-50551249</t>
  </si>
  <si>
    <t>TGGATTTGAGGCCGGGGGACCCCGCAGGGCCTGTGGGAGCCCACGGCACCCACCCCGGCCTCCAGGCCTGCCGCTGCCATGTCTACCTCCGCATCTGTCCCCAGCTCTCCCGCTGCCAGCCCGCATCCCCCCACCCCCATCACGGCTTCTGCAGCGACTCGGCCTCCCTCCCCTTCCCCCCGCCGCCCTCCGCCATCTCCCATCCTTTTCTCCCCACAACCCCACGGTGGGGGACACTCACCCTGGTGGCTTGGCTTCCGCTGGGCCTCTCCCTGCGCCCAGGCCCCCCCCTCCACATGCC</t>
  </si>
  <si>
    <t>chr19:50912092-50912266</t>
  </si>
  <si>
    <t>TCTTCGCTCAGTGAAAAGCAGCTGAGTGCCTACCACACTCCGAGCTCTGCGGCAGGTGCTGGGGCCACAGGAGGAACCAGCAAAGTCCTCGTCACTGGGGATCGCGTCCTACCCGGGGGCACAGACCATAAAGGAAAACTGCAGGGACCAGCATATAAGGTGGTGGTCGGGGAGA</t>
  </si>
  <si>
    <t>ENST00000324041.6</t>
  </si>
  <si>
    <t>ENSG00000167749</t>
  </si>
  <si>
    <t>KLK4</t>
  </si>
  <si>
    <t>chr19:50912266-50912440</t>
  </si>
  <si>
    <t>ACTCAGAGAAGGGGAACATTTAAGCTGAGATCCCAGGGAAGAGGAGGAGGAGGGTCGCCGCAGCAGGGGCGGTTGCGGGGTGCAGGGGAGAACTTGGCTCCAGCCAGAGGAGGGCAGGGCGGGTAGGAGGGCAGGGCGGGTAGGAGCGCAGACCGGGAACCGGGCGGGCCTGCAG</t>
  </si>
  <si>
    <t>chr19:50959056-50959328</t>
  </si>
  <si>
    <t>CAGGGTCAGAGCTGGGCAGGAGAGGAGGGGAGGCAAGGTCTAGGTGAGAGACGTTCTGGAACCAGCCAGTGGGGTGGTAGGTCGGGAGGTAGATGTCACATGTCAGGGTCACTTGGCCTGAATGGTTTTTTGGATCCAGTTCGTGTATCTGCAGACGTTGGTGTAGACTCCTGGCTTCTCCTTTGATCCACAGGGGATGTTACCCCATGACACAAGGCCTCGGAGGTGGTCTCCACATACCAGCGGACCCCCAGAATCACCCTGCAGGAAAGA</t>
  </si>
  <si>
    <t>ENST00000593428.5</t>
  </si>
  <si>
    <t>ENSG00000167754</t>
  </si>
  <si>
    <t>KLK5</t>
  </si>
  <si>
    <t>chr19:50959356-50959409</t>
  </si>
  <si>
    <t>CCAGAGACTGTGTGTGTGTGTGTGTGTGTGTGTGTGTGTGTGTGTGTGTGTGTG</t>
  </si>
  <si>
    <t>chr19:50967918-50968216</t>
  </si>
  <si>
    <t>CCTTAGCCTAATCCCCAACGTCTTCCTCATTTCAAAGCTCCCCCACCCCAACCCTGTGCATATCCCCATCCCCAATACCAGCCTCTTCTCCATCAACAAGCCCAACCCTGTCTGCAAGCCTCCCCCATCCAAATGCCCTTTCCCCACCTGCAGCAATCAGACTCAGCACCACCATCAGCTTCTTCATGGCCGCTCCTGAGAGGGGAAGCCACATGGTCCATTAGTCACTGCCTCGACCCTCCCCCCATCCCTCTGTCTGCTCCCTCTGCATCCTCTCCTTCCTTCCTGGCCTGCTATGG</t>
  </si>
  <si>
    <t>ENST00000671133.1</t>
  </si>
  <si>
    <t>LOC105372442</t>
  </si>
  <si>
    <t>chr19:52390392-52390562</t>
  </si>
  <si>
    <t>GACTTTCTCCTGCCTTTTTCCTCCTTGATCGGGGGCCCTTCTGCTCCCCAGGCCTCCCCTTCTCCTGATATCGAGTGTGGGGACGTGACTTCTATCTCAGGACGTTAAGGTTTCTCTTGTCCCAAATTCCATCCCACAGGAAATGGGCTCTTGAGGTGGGGATCTGACTGC</t>
  </si>
  <si>
    <t>ENST00000702916.1</t>
  </si>
  <si>
    <t>ENSG00000269834</t>
  </si>
  <si>
    <t>ZNF528-AS1</t>
  </si>
  <si>
    <t>ZNF528</t>
  </si>
  <si>
    <t>chr19:52406569-52406734</t>
  </si>
  <si>
    <t>CCTGGACTCTGCAGAGTGAAGAGAAAATAGCAAACGATCCAGACGGCAGGGAGTGCATCAAAGGTGTGAACACAGGTGAGAGCTCGGGTGGGCAGAGTGGAGGCCCCATAATTTTTGTTTTTTGAGACAGGGTCTAACGCTGTCATCCAGGCTAGAGTGCGGTGGC</t>
  </si>
  <si>
    <t>ENST00000448954.2</t>
  </si>
  <si>
    <t>ENSG00000167555</t>
  </si>
  <si>
    <t>chr19:52406734-52406899</t>
  </si>
  <si>
    <t>CAATCATAGCTCACTGCAGCCTTGAATTCCTGGACTTAAGGGATCTCCCTGGCTCGCTCTTCCAAAGTGTTGGGATTACAGCCATGAGCCACTGTACCCTGCAAAGCCACACTATTACATAGCGTTTGGGAAACTCTCTGCAAATGGGAGAATTCTGTGGGAAAAC</t>
  </si>
  <si>
    <t>chr19:52604792-52604943</t>
  </si>
  <si>
    <t>CTGCAGCTCAGAGACAAAGGCAGAATCTTTATCCTGATGGGCAACACCGTGTCATCTGGCTTCTGTGACCTCATTGGTTTCTTGACTCTGGAACAGGGAGGGCTGTGTCAAAGGGGTCTCCTTCCCCTGTGGTCTCTCATTCTGTACTTGAC</t>
  </si>
  <si>
    <t>ENST00000702778.1</t>
  </si>
  <si>
    <t>ENSG00000167562</t>
  </si>
  <si>
    <t>ZNF701</t>
  </si>
  <si>
    <t>chr19:53090666-53090817</t>
  </si>
  <si>
    <t>CTGCAGGATAGAGGGCAAGGCTCAATGAGAGCAAGATGGGAGGGTGTCTCAGGGGAGGGGTGGGATCTGTGGAATCCCAGGACCAGGGCGAGGACTCTCTTGCACCGGAGCTGCGGTGCTGCTGTGCAGACGCAATGAAGGGCGAGGCTTAG</t>
  </si>
  <si>
    <t>ENST00000601982.5</t>
  </si>
  <si>
    <t>ENSG00000170949</t>
  </si>
  <si>
    <t>ZNF160</t>
  </si>
  <si>
    <t>chr19:53124124-53124277</t>
  </si>
  <si>
    <t>CAGCCACTTGGTAGGCTGAGGCAGGAGAATCGCTTGAACCCAGAGGGCAGAGGTTGCGGTGAGCCGAGATCGCGCCACTGCTACAGCCTGGGCAACAAGAGAAAAACTCCGTCTCAAAAAAAAAAAAGAGGTTTATTTGGCTCATGGTTCTGCA</t>
  </si>
  <si>
    <t>ENST00000597748.5</t>
  </si>
  <si>
    <t>ENSG00000170954</t>
  </si>
  <si>
    <t>ZNF415</t>
  </si>
  <si>
    <t>chr19:53634900-53635199</t>
  </si>
  <si>
    <t>TTTGTGGGCCATACCGTCTCTCTAGCAACTATTTTAACTATGCCACCACAGTGCGAAGGCAGCCACAGACAACGTAAACAAGAGGCCCATCTGTGTTCCCAGAAACTCTTTTACTCAGGTTGGAGCACGGTGGTGCAATCACAGCTCACTGCAGCCTCGACCTCCCGGGCTCAAGCAATCCTACCACCTCAGCACCCCAAGTAGCTGGGACTACAGGTCTACAGGTGCACACTACGCCTCCCAAAGTGTTGGGATTACAAGCATGAGCCCGGCTGTATTTTATTTTTTGTAGAGATGGGG</t>
  </si>
  <si>
    <t>ENST00000376650.2</t>
  </si>
  <si>
    <t>ENSG00000204595</t>
  </si>
  <si>
    <t>DPRX</t>
  </si>
  <si>
    <t>chr19:53908422-53908566</t>
  </si>
  <si>
    <t>TCCCTGCAGTCTCCTGGGTTTCCATGACCCGGTCCGGGTGGATGCTGGGGCTGCCCCTCTCTCCCTCATCACCGCCGCGACACCCCCATCCAGTGCCCGCAGGCCCCAGCCCCCGCTCCGACCCTCGGCGGGCGGCCTGCCCCTT</t>
  </si>
  <si>
    <t>ENST00000391767.6</t>
  </si>
  <si>
    <t>ENSG00000105605</t>
  </si>
  <si>
    <t>CACNG7</t>
  </si>
  <si>
    <t>chr19:53908566-53908710</t>
  </si>
  <si>
    <t>TTAAGAGTGGCCCCGCTGACATCACGGCGGGGGGGGGGGGTGGCCCGGCTCCTGGCTCCGCGGCGGCTGCAGGACCCGACTCCGCTCTGCGCCCGCCCGCTGCTGTAGGGACCCCGGCCCGGGACGCCCCCTCCCGCTTCCTGCA</t>
  </si>
  <si>
    <t>chr19:53963645-53963881</t>
  </si>
  <si>
    <t>CCCTCTGCAGCCCCTCTGCCTCTCCGCTGAACCCCCTTATCCTATCTTTCCCTAGTCCGTGTCTCCTGCGCTGCCCCATCACACCCCTGCATCTTCCCTCTCTCCAGTACCTGGGGCTCCTCCTGTTTCATTTCTTCCACTCTGCCCTGTGCCTTTTCTCTTTTTTTTTTTTTTTTTGACAAGGTCTCACTCTGTCGCCCAGGCTGGAGTACGGTGGCACAATCACAGCTCACTGCA</t>
  </si>
  <si>
    <t>ENST00000270458.4</t>
  </si>
  <si>
    <t>ENSG00000142408</t>
  </si>
  <si>
    <t>CACNG8</t>
  </si>
  <si>
    <t>chr19:53985635-53985777</t>
  </si>
  <si>
    <t>TCCAGACCAGCCAACATATTGAAATCTTGTCTCTACCAAAAATACAAAAATTAGCCGGGTGTGGTGGTGCACGCCTGTAGTCCCGGCTACTCAGGAGGCTGAGGTGAAAGGATCTCGCTTGGGCCTGGGAGGGTGAGGCTGCA</t>
  </si>
  <si>
    <t>ENST00000401179.1</t>
  </si>
  <si>
    <t>ENSG00000284583</t>
  </si>
  <si>
    <t>MIR935</t>
  </si>
  <si>
    <t>chr19:53985786-53985851</t>
  </si>
  <si>
    <t>TGATGGCACCACTGCGCTCCAGCCTGGGCGAAAGAGCGAGACTCTGTCTCAAAAAAAAAAAAAAAA</t>
  </si>
  <si>
    <t>chr19:54008140-54008324</t>
  </si>
  <si>
    <t>GTCAGGAGTTTGAGACCAGCCTGGCCAACACGGTGAAACCCCATCTCTACTAAAAATACAAAAATGAGCCAGGCGTGGTGGCAAGAGCCTGTAGTCCCAGCTACTCAAGAGGCTGAGGCAGGAGAGTCTCTTGAACCCGAGAGGCAGAGGCTGCAGTGAGCTGAGATTGCACCATTGCACTCCAG</t>
  </si>
  <si>
    <t>ENST00000346968.2</t>
  </si>
  <si>
    <t>ENSG00000130433</t>
  </si>
  <si>
    <t>CACNG6</t>
  </si>
  <si>
    <t>chr19:54128584-54128759</t>
  </si>
  <si>
    <t>TGCTTAGAGCCCCCGCGGCTTCCCATCGCCCCGGGCTCCTTGGCCGGTTCCTCCCTGCCCAGAGGCTCCTTAGTGCCCTGCTGCACGGCCGCCCCGTCCCTGGGCCCCGCCAGTCTCCTCTGTTATCCCAGCGTCATCCCCTTGGTCCTGCAGGACCGAACTCAGAGGCCACCTCA</t>
  </si>
  <si>
    <t>ENST00000644245.1</t>
  </si>
  <si>
    <t>ENSG00000088038</t>
  </si>
  <si>
    <t>CNOT3</t>
  </si>
  <si>
    <t>chr19:54128759-54128934</t>
  </si>
  <si>
    <t>ATCCTATTAAACCTGTTCTGGTTCCTGACATCCCCCGACCCACACGAGTAAGGAAGGAATGGCCTCCCAACTCTGAGCTCACAGAGCAGTGCTGGGACCGGGCCCCTCTCAGGCTCCCCAGCATCCCCCGCGTGTGTGGGCCCCCAGGCCTCAGCCGGGCCGAGTGGGTACCGGAG</t>
  </si>
  <si>
    <t>chr19:54128934-54129109</t>
  </si>
  <si>
    <t>GCAGGTGCCCGTGGGACCGGCCGGCTGGTGACCGCTGGGCTTCGGGCTGGTGGAGGGGGTGCCTCGGTGGCTGGAGGGCAGGGCCTGGTCGCTGAACTGCAGGGCGCCTCCTCTCCCCCCTAGATCGAGGAGGACGCCTACCAGGAGGACCTGGGATTCAGCCTGGGCCACCTGGG</t>
  </si>
  <si>
    <t>chr19:54164296-54164443</t>
  </si>
  <si>
    <t>AAGTCCAGGGTCCGAACATACCCTCTCCCATACTTCCTCTCTAAGATCTCTGGCATCCCAAACTTCCGTCCCCTCCCTCCACCGTTGGAAATGTAGGTTCCAGGACCCCCTGGCTTCCTCTTCCAAGACCGTCCGCACCTGCAGCTCC</t>
  </si>
  <si>
    <t>ENST00000613723.4</t>
  </si>
  <si>
    <t>ENSG00000167608</t>
  </si>
  <si>
    <t>TMC4</t>
  </si>
  <si>
    <t>chr19:54164443-54164590</t>
  </si>
  <si>
    <t>CACGGTGCACCCCGTAGCCCAGTAGACGCCATAGAAGGCTGCCCCCAGGAGCGCGACCACCAGCAGGTTGAGCAGCACCCGCACCAACCAAACCCTGGCTTGCTGGCCCAGCGTCCGCACCGCAGCCTGGCGCCGCACCACTGTCTCC</t>
  </si>
  <si>
    <t>chr19:54164590-54164737</t>
  </si>
  <si>
    <t>CTCCAGCTCCACCTGAAGGCAGGAGAGATGCCCGCTTGGACTCCATTTCCCAAGGCGCGGGCCTCCCGGTTCCCCAGGTCTGGCTCTCCAGAGATCCTCCTTAACGTGAACTGATGCAGCCGTCTCCCCACCCGCTAACAACCTCTGC</t>
  </si>
  <si>
    <t>chr19:55055883-55056006</t>
  </si>
  <si>
    <t>TGGCTCACACCTGTAATCCCAGCACTTTGGGAGGCCAAGGGAAGCAGATCACCTGAGGTCAGGAGTTCGAGACCAGCCTGACCAACATGGTGAAACCCTGTCTCTACCTAAAACACAAAAAATT</t>
  </si>
  <si>
    <t>ENST00000585492.1</t>
  </si>
  <si>
    <t>ENSG00000160439</t>
  </si>
  <si>
    <t>RDH13</t>
  </si>
  <si>
    <t>chr19:55081673-55081973</t>
  </si>
  <si>
    <t>GCCTGATCTGGGGAAGTGTATAGGTGCTCAGGTTCAGGGCTTCGACGGGGATGGTTTTGGAACTCGGGAGCCCTGAGCGTCCCCCTCCTCTGTCCCCTAGGACATCCTGAACCACGTGTTCGACGACGTAGAGAGCTTTGTATCGAGGCTGCAGAAGTCGGCGGAGGCGGCCAGGGTGCTGGAGCACCGGGAACGCGGCCGCAGGAGCCGGCGCCGGGCGGCTGGGGGTAAGGGGCACCCTGGCGTGGGATCTGAACCCCCTCCCGATCTCTTCCAAATGTCCCCGCTCTCCCCAGGCTCT</t>
  </si>
  <si>
    <t>ENST00000590610.5</t>
  </si>
  <si>
    <t>ENSG00000131037</t>
  </si>
  <si>
    <t>EPS8L1</t>
  </si>
  <si>
    <t>chr19:55082001-55082192</t>
  </si>
  <si>
    <t>CTCACCGCCATCTTAACCGGGTGTCCACCTCTCTCTGCCTGCCTGGTGCTGGCCCCGCGTCCCCATCGCCGCGCCCGTCTGCTCCCCTCAGAGGGCTTGCTGACGCTGCGGGCCAAGCCGCCCTCGGAGGCCGAGTACACCGACGTGCTGCAGAAGATCAAGTACGCCTTCAGCCTGCTGGTGAGGACGCGC</t>
  </si>
  <si>
    <t>ENST00000589362.5</t>
  </si>
  <si>
    <t>chr19:55082192-55082383</t>
  </si>
  <si>
    <t>CCCGCCCCTGGGCCGGGGCGCGGGCACGACGAACCTGTCCCGTCCCCGCACCCACGCCAACCACCTCCCTCCCCACGCCCCAGGCCCGGCTGCGCGGCAACATCGCCGACCCCTCCTCTCCGGAGCTGTTGCACTTCCTTTTCGGGCCTCTGCAGATGGTGAGACCCGCCCCAGGCCCTCGGGCCCCCCTGC</t>
  </si>
  <si>
    <t>chr19:55086863-55087014</t>
  </si>
  <si>
    <t>CTGCAGGCCAAGGGCTTTAGCTCCGGGTGAGTGGGGCCGGGGCCCTCTCGGCGCGGGTTGATACGGACGCTGGGAGCGGAGCGTTCCGATCGGCCGGGAGTCGGGGGGCGGCAGTCGTGGAGACCACAGGGAGCCGGGATTAGCCCGAAGTG</t>
  </si>
  <si>
    <t>ENST00000587715.1</t>
  </si>
  <si>
    <t>chr19:55087202-55087500</t>
  </si>
  <si>
    <t>ATGCTGTTCTGATTGGACCATCGCCGGGTGGGCGTGACATGATTGTCCGGGCTGGGGCATCCGCCGACCGGCCTGACCGCGCCCGGGCTGCCCTCGCTCAGGACCGTGGACGCGCTGGGTGTGCTGACCGGGGCGCAGCTTTTCTCGCTGCAGAAGGAGGAGCTGCGGGCGGTGAGCCCCGAGGAGGGGGCACGTGTGTACAGCCAGGTCACCGTGCAGCGCTCGCTGCTGGAGGTGAGCCGGACCGCTGGTCCCTGGGTCTGGGTAGGGTTGGGATGACGAGGGCTCGGACGCCAGGA</t>
  </si>
  <si>
    <t>chr19:55110305-55110521</t>
  </si>
  <si>
    <t>GTAGCATCAAGGTTGGTGCGGTGGGTGAGAGTGTAGCATCAAGGTTGGTGCGGTGGGTGAGAGTGTAGCATCAAGGTTGGTGCGGTGGGTGAGAGTGTAGCATCAAGGTTGGTGCGGTGGGTGAGAGTGTAGCATCAAGGTTGGTGCGGTGGGTGAGAGTGTAGCATCAAGGTCAACACAGGGGGTAGCGTGTTGCATCCCTACTGTGGTTCTGCAG</t>
  </si>
  <si>
    <t>ENST00000435544.6</t>
  </si>
  <si>
    <t>ENSG00000125503</t>
  </si>
  <si>
    <t>PPP1R12C</t>
  </si>
  <si>
    <t>chr19:55373790-55373998</t>
  </si>
  <si>
    <t>TTTCCTGTCTCGTCTGGGTCCCCAGCCCTGGGTTGTGGGCTCAGACTCCGTCCCCGCAGTGTGGCTGCAGGAGGTACAGGTAGATGGGGCGGGTGCAGAGTGACGGGGCTGGGAGTGACTGGCAACTCCTGGGTCTGCCCAGGCCAGGGTGGGACACATTGGGCTACTTCTGTGCAAACAAGAGAAAGAGAGAGAGAGAGAGACAGAGC</t>
  </si>
  <si>
    <t>ENST00000291934.4</t>
  </si>
  <si>
    <t>ENSG00000160472</t>
  </si>
  <si>
    <t>TMEM190</t>
  </si>
  <si>
    <t>chr19:55466098-55466250</t>
  </si>
  <si>
    <t>TTTCTGTCCATCCCTGGGTTATCCACAATTCTCTCAACTATCATCTATCTATCACCTGCCTATCTATGGATCTATCATCTATGTATGTGTGTATGTATGTATATATCTATTTTTAGAGACAGAGTCTGGCTCTGCCACCCAGGATGCACTGCA</t>
  </si>
  <si>
    <t>ENST00000635964.2</t>
  </si>
  <si>
    <t>C19orf85</t>
  </si>
  <si>
    <t>chr19:55473613-55473767</t>
  </si>
  <si>
    <t>CGTCTGGGGCCTGCAGGGGTGCAGGGGTGTGCATCCGCGCGTCTGCTTGGTCCTGCGTTTGAGGCTCTGGAGGTCCCCTTGCTGCCCTGGAGCTTTATCCCCCGCTGGGCTTTTCCCTGCAGCACTGAGCAGCGGGTAGTCTGTCTTCTTTGTTA</t>
  </si>
  <si>
    <t>ENST00000598519.2</t>
  </si>
  <si>
    <t>ENSG00000197483</t>
  </si>
  <si>
    <t>ZNF628</t>
  </si>
  <si>
    <t>chr19:55473767-55473921</t>
  </si>
  <si>
    <t>ACCACTGCATGCCCTGGGAGGTTTTGTGAGCTCACTGGGATGGTGAGTTTTTTATTGGTTTTCCCCCTCCACATTGCTATGACCCAGCTCCCAGGGCAGGACCTGGGGTGGAGCCCTGGTCTGGACTGTGGGTGGGAGCGCTGCTGGGCCTGGAA</t>
  </si>
  <si>
    <t>chr19:55473921-55474075</t>
  </si>
  <si>
    <t>ACAGCTGCAGCTGAGGATTCTGTGTGATCTTATCCATGTTTTTGGCTATTTGATTCTGTTTTTGTCTGTTTGTTTGTTTGAGATGGAGTCTTGCTCTGTCGCCCAGGCTGGAGTGCTGTGGCACGATCTCGGCTCACTGCAAACCTCTGCCTCCT</t>
  </si>
  <si>
    <t>chr19:55490125-55490270</t>
  </si>
  <si>
    <t>CTGCAGTATGAACTCCCAGGGGACACACAGCCCGCCCCCTGCCCCGCCCCGTCTCCTTCATAGCCTAGGGAGTCCTCCATCACTTCAGACCCTCAGAGACGGAGGCCTGGGCCCCCAGGTGGGAGGAAGGATGAGGGGCTCAGCTC</t>
  </si>
  <si>
    <t>ENST00000587166.5</t>
  </si>
  <si>
    <t>ENSG00000179954</t>
  </si>
  <si>
    <t>SSC5D</t>
  </si>
  <si>
    <t>chr19:55490270-55490415</t>
  </si>
  <si>
    <t>CCTGACCCCTGGCTGTCTCCACTCCCAGCCCCCCGCCCAGCTGGGAACCCCCAGAACGCCTCCCGGAAGAAGAGCCCCCGGCCCAAGCAGGCCAAGTCCACCCGGGCCCCTCTGCTGACGACAGGAGCCCCCCGCCAAGGTAAGCT</t>
  </si>
  <si>
    <t>chr19:55490415-55490560</t>
  </si>
  <si>
    <t>TCCCTGCAGGCTCCCCCGACCCCAAGGCTGGTTGCTGTGAGGCCCAGGGCCCAGAAAAACTGAGGACCTGCGGGCGCCCTCTCCTTAGCCGGGGCCCTGGAGGGATCCCAGTGTTCCCCGCGTCCCTCCCCCGGGGATTTAGACGG</t>
  </si>
  <si>
    <t>chr19:55492427-55492725</t>
  </si>
  <si>
    <t>AGGGAAGTTGAGGCTCTGGAGAGGAGAGGGTGAAGGTGCCAAGAAAGGAAACAAATGAACTAAGGCGCCCGGTGAAGCTGGGAGCTTCGCCAGCATCTGATTTAATTCTCATGGCAACCCCGGGAGGGAGACGCTCCCCTCCCCTGTCTGCAGATGAGGAAAAGCAGACAGGTGTGTTAGACTCCTCCCTAGTTCTGTGCTCTTCTCTAGAACAGTGATTGGGGGCAATTCTGCACCTGCCTCGTTGGGGGACAGAGAGAGGGACTCCAGAGTCCTCCAATGATGAGTCAACTCTTACC</t>
  </si>
  <si>
    <t>ENST00000589020.1</t>
  </si>
  <si>
    <t>chr19:55492819-55492971</t>
  </si>
  <si>
    <t>AGACCAGTCTGGGCAACATAGTGAGACCCTTTCCCTACAAAATATAAAATAAAAAAAAAATAGCAGGGCATGGTGGCGCATGCCTGTAGTCCCAGCTACTTGGGAGAGGCTGAGGCGGGGAGGATTCCTTGGGTCCAGGAGGTCGAGACTGCA</t>
  </si>
  <si>
    <t>chr19:56617594-56617782</t>
  </si>
  <si>
    <t>CCCTCTGCAGAAGCTTCGGATGTCTCCCATGACAGTGGCCATGCCGTCAGACTTCCTGCTCTTTTGCTGACCTGACTAGAGAAAAGGTGTGATCGGGTAGTTTTAATCTGGGTGGTGTGGAACTGTGTTTTCACAGCTGTCGTGGTTAAGGGCTGAGTGTTTGCTGTTTGCAGATGATCTCTACTGCAG</t>
  </si>
  <si>
    <t>ENST00000594944.1</t>
  </si>
  <si>
    <t>ZNF71-SMIM17</t>
  </si>
  <si>
    <t>chr19:56723629-56723772</t>
  </si>
  <si>
    <t>CTGCAGTGAGCTGAGATGGTGCCATTGTACTCCAGCCTGTGTGACAAGAGTGAAAAACTCTGTAAAAAAAAAAAGCCATTATGCAGTGGTCATGCATTGAAGTAGTGGTGTGCATAGAGGAGCTGGTCCTGCTTCCAGGCTGTG</t>
  </si>
  <si>
    <t>ENST00000652413.1</t>
  </si>
  <si>
    <t>LOC105372473</t>
  </si>
  <si>
    <t>chr19:57106307-57106468</t>
  </si>
  <si>
    <t>TGCGCCCCGCACTCGCCCGGGAAGGGAAGGGCAGGGAAGGGGCGCGCACAGCCTGGCACCTGCTGTGCACCAGGGGAGACGCGCGGCGCTCCAGGTGGAGTCGGCGGCGGCCGAGCTGCGCGGGGCTGTGCGGGGCTGGATTCTAGCCTGCAGGACGCGAAA</t>
  </si>
  <si>
    <t>ENST00000600020.5</t>
  </si>
  <si>
    <t>ENSG00000131864</t>
  </si>
  <si>
    <t>USP29</t>
  </si>
  <si>
    <t>chr19:57394595-57394746</t>
  </si>
  <si>
    <t>TGTAATCTAAGGGAAGTGGGAGACGGGGAAGATTTGAAGCAAAATAGGTAGTGATAGGACCCCAGTTTAAGAGACTTTCTTTGGCTTCTGAGTGGAGGACAGACTGTGGAGGTGAGGGTAATGGAAGGGAGATCTGAGAGGATGTTCCTGCA</t>
  </si>
  <si>
    <t>ENST00000597410.1</t>
  </si>
  <si>
    <t>ENSG00000188785</t>
  </si>
  <si>
    <t>ZNF548</t>
  </si>
  <si>
    <t>chr19:58038134-58038307</t>
  </si>
  <si>
    <t>TCACAGGGCCCCCGAAGCTGCAGGGAGGCCGCCAGCCTGGTGGAGGACCTCACACAGATGTGCCAGCAGGAAGGTGAGAGGCGCAGGCTTCCTGCCCCGGGCCGGGCCAGGGGGCCTGACGTCTCCGAGGACCGAACTGCCCTCCTTCCCGCCCACATCGCTCCCACCCCTGCC</t>
  </si>
  <si>
    <t>ENST00000601162.1</t>
  </si>
  <si>
    <t>ENSG00000152467</t>
  </si>
  <si>
    <t>ZSCAN1</t>
  </si>
  <si>
    <t>chr19:58038385-58038683</t>
  </si>
  <si>
    <t>GCCTCATCTGCCTCGAATTTCTCACTCAGTCGGTGATTAAAGATCCCTCCATTTCCCATGCGTCCATCTGTCCTGTGGCTTTGTGTCTGCTGCTCCTCACGGCTGCTCTCTGGGAAGGACGCTGCCTCGCCACTTCCTCCCAGCCACCTGCAGCGCCTCCTGCAACACTCAGGAATCCTAGAGATCCTTAAGCCTTCACAGGGCGCAGGCCCCATCGCTGGCTGATGGTGGGGAGAGACGCTTAGGTCTGCATCCCGACTCTGGGAGCTGGGAAATTTGGGGTTGAAACTGGGCTCCCT</t>
  </si>
  <si>
    <t>chr19:58356532-58356830</t>
  </si>
  <si>
    <t>GCTGAAGGCCTTGCCGCACTGGGCGCACGCATGAGGCTTCTCGCCCGTGTGCACGCGCCGGTGCTCCGCCAGGTAGGAGCCCATGACGAAAGCCTGGCCGCACTCGGCGCACTCGAAGGGCCGCTCACCAGTGTGCGTGCGCTGGTGCTGCAGGAGCTGCGAGCTCTCGCGGAAAGCCTTTCCGCACTCGGCGCAGGGGAAGGGCTTCTCGCTGCTGTGCGTGCGCCGGTGCTGCCGCAGCCCCGCCACACGCACGAAGGCCTTGCCGCAGTCGGGACAGGCGTGTGGCCGTGCGCCCG</t>
  </si>
  <si>
    <t>ENST00000600123.5</t>
  </si>
  <si>
    <t>ENSG00000121410</t>
  </si>
  <si>
    <t>A1BG</t>
  </si>
  <si>
    <t>chr19:58356872-58357020</t>
  </si>
  <si>
    <t>AAGGCCTTGCCACAGTCCCGGCAGGCGTGCGGCCGCGCGCCCGTGTGCACGCGCCGGTGCTCCAGGAAATTGGAGTTCCAGCTGAAGGCCTTGCCGCACTCCGGGCACTCGTAGGGCTTCTCGCCCGTGTGCGTGCGTCGGTGCTGCAC</t>
  </si>
  <si>
    <t>chr2</t>
  </si>
  <si>
    <t>chr2:338056-338240</t>
  </si>
  <si>
    <t>GGTGTGCTGCAGGGGCAGAGCCCTCATGGAGAACCTCTGCTAAATCAGTGCAGAAGAGAAATGTGGGATTAGAGCCCCCACACAGAGACCCTACTGGGGCACTGCCTAGTGAAGCTGGGGTCTAGGCAGACCCCAGAATGGCAGATCCACTGACTGCTTGCACCATGCACCTGGAAAAGCTGCAG</t>
  </si>
  <si>
    <t>ENST00000436808.2</t>
  </si>
  <si>
    <t>LINC01865</t>
  </si>
  <si>
    <t>chr2:487726-487875</t>
  </si>
  <si>
    <t>ACCGTGGCGCTCACCCTGCGTTTGCCAACCTTCACCGTGCGTTTGATGTTCAAAAGCTCCCTGTGGGGCAGATGCCACCAGCAGTGGTCCTGAGGCGACTCTCCCCGGGGGCAAAGCCACTGACAGGGAGTGAGGAGGAGCCCAGACCTG</t>
  </si>
  <si>
    <t>ENST00000427398.1</t>
  </si>
  <si>
    <t>ENSG00000223985</t>
  </si>
  <si>
    <t>LINC01874</t>
  </si>
  <si>
    <t>chr2:487875-488024</t>
  </si>
  <si>
    <t>GCAGACCCCACGCCGGTTCCCTCCGCAGACCCCACACCCGTTCCCTCCGCAGACCCCACACCCGTTCCCTCCGAAGACCCCACACCCGTTCCCTCCGCAGACCCCACGCCCGTTCCCTCCGCAGACCCCACGCCCGTTCCCTCCGAAGAC</t>
  </si>
  <si>
    <t>chr2:488024-488173</t>
  </si>
  <si>
    <t>CCCCACGCCCGTTCCCTCCGCAGACCCCACGCCCGTTCCCTCCGCAGACCCCACGCCCGTTCCCTCCGCAGACCCCACGCCCGTTCCCTCCGCAGACCCCACGCCCGTTCCCTCCGAAGACCCCACGCCCGTTCCCTCCGCAGACCCCAC</t>
  </si>
  <si>
    <t>chr2:488173-488322</t>
  </si>
  <si>
    <t>CGCCCGTTCCCTCCGCAGACCGCACGCCCGTTCCCTCCGCAGACCCCACGCCCGTTCCCTCCGCAGACCCCACGCCCGTTCCCTCCGCAGACCCCACGCCCGTTCCCTCCGAAGACCCCACGCCCGTTCCCTCCGCAGACCCCACGCCCG</t>
  </si>
  <si>
    <t>chr2:558637-558779</t>
  </si>
  <si>
    <t>AACAAGAAAAACTCCCCCACCTCTTATCAGATTGGAGGGCACAGAAAGCACACGTGTTACATGCGTGGTGTGGACGTTTCCCATGTCATAATTTCAGATGCATAAACCCCAGCGAAGGGTGAGCGCACGGCATGGCACCTGCA</t>
  </si>
  <si>
    <t>ENST00000654620.1</t>
  </si>
  <si>
    <t>ENSG00000233633</t>
  </si>
  <si>
    <t>LOC105373352</t>
  </si>
  <si>
    <t>chr2:605942-606138</t>
  </si>
  <si>
    <t>GCTGCAGGTGAGCCCCCAGAGCCCCACACACACGCCTGGGCGCCAGCACACCTGGGTCCCCTGGCTCGTGGCAGCGAGGGAGGCACCCTGGGCCAGCAGGGGCACAGGTCTGAGGAGCAGGTAGAGGCTGCCTGTGTTTCTCCTGCTGTGCAATAGACCCTTAAACATGCAGCGTAAAACACAGGCCTTTGCCACCT</t>
  </si>
  <si>
    <t>chr2:606138-606334</t>
  </si>
  <si>
    <t>TCACTGTGGCAGCTGGTCACACCCAGGCGCCGCTCTCCGGAGCCTTCTGCAGGCGATGGGAAGGCTGCGCTGGGCGTGGGCTGGGCCTGCTCATGTGGAGGCCGGACAAAGGAGAGCCTGGCTGTCGGCTCACACGGAGCTGACCTGGCCATATCCCCTGCTGAGGGACCCAGGGCTGCGTGTCCCACCCCAGGGGC</t>
  </si>
  <si>
    <t>chr2:991194-991336</t>
  </si>
  <si>
    <t>CTGCAGGGATTATAGCTAGTTCTCCCTGAAAGTCTATGTATTAATGTCTAATGGATTTCAAGGATGAATGCCACAACCTCAAAGAATGATTCAATTTCCTAAGTCTTGCCTCATTGTTAAAATAGTCAGTACATTAAATTGAA</t>
  </si>
  <si>
    <t>ENST00000684906.1</t>
  </si>
  <si>
    <t>SNTG2-AS1</t>
  </si>
  <si>
    <t>chr2:1550652-1550802</t>
  </si>
  <si>
    <t>CTTCCCACGTGGGCCACCCCTGGACGCTTCGTTCGCAAGCCTGATATTGTCCTAAGATGTGGTTTGATTTTTAAGGGCGGAGAGATGGGCTCAGCTGCTGGTGGAATCCAGCCCCTCCGTCTTTGCGGGATGTGGGGTCTCTGCCTCCTGC</t>
  </si>
  <si>
    <t>ENST00000640435.1</t>
  </si>
  <si>
    <t>LOC102723730</t>
  </si>
  <si>
    <t>chr2:1550802-1550952</t>
  </si>
  <si>
    <t>CAGTGACAGCACCGGCATGACCCAGCCTGGCTTCCCGCTCCCAAGCGCGGGCACCTGCGGCCGAAGACGCGGCTCCGCAGCGCCACCTAGTGGCCGCCCAGCCTCTCCCCAAAGCGGAGCCTTAGGACGAAGCTCCCTTTCCCCGAGGTCC</t>
  </si>
  <si>
    <t>chr2:1550952-1551102</t>
  </si>
  <si>
    <t>CCTGCAGGTTTCTGTGGAGCCTGGGAGTCTGAATTACTGTCTCCCGGGTGATTCCTAACCCTGGAAACTCGCTGCTGCTCCCTGGGGCTGGTGGTCGTGCCAGTTGCTGCGTCAGAGCAGTTGGGCGCCCACAGGCTGAGGACGCCGGGGC</t>
  </si>
  <si>
    <t>chr2:2096986-2097140</t>
  </si>
  <si>
    <t>GGCTGCAGCGTCCTTCATCCTTGTGGTCCCAGTCTCCCTTAACCTCTGTTCTGCCACCTCTTCCAATCTCCCTGCAACCACAGGGAGCACCATCTCCCCCAGCCTCCCTCCCCAGCCTCTTCCCTGGCCTCCTTCCCATTGCTTTAAACCCAGTG</t>
  </si>
  <si>
    <t>ENST00000648148.1</t>
  </si>
  <si>
    <t>ENSG00000186487</t>
  </si>
  <si>
    <t>MYT1L</t>
  </si>
  <si>
    <t>chr2:2097140-2097294</t>
  </si>
  <si>
    <t>GTTCATTGCTCCGTGGCACTTTCTCTATTCCGTGGGACTCCCAGGTGACCGAGGCGCTGCAGCAGGAACTCCCTCTGCTTCTCCCCTCTGATTCCTGCTTTGCTACACGGCAGTGAGGCTGGAGTGAGCTTTCTTGTGTCTGTGATCACCATCAG</t>
  </si>
  <si>
    <t>chr2:2244504-2244790</t>
  </si>
  <si>
    <t>AAATGAGGAAGTTGAGTCTTGAAGATTGAACATCCCAAGTTTCAGATATCGGTGATGAGGCTTGAAGCCCCTGGGAGAAGAGAAGCTTGCACCAGCTCAGCATAAGCTGAACTATCGGAAATGAGAGGCCTGCTCAAACTGCAGGCTCCAGGAACAGAGCCAGCTCAGAGGGCAGGTGTGGAGAAGAGGGGAAATGGTGGCAGAAACACAGACTGACTTGATAAGATGTGGCCCTTGGCAAGACACGATACCTCCATAGGGTGACTGAATGGGCTGCCCTGCAGCCT</t>
  </si>
  <si>
    <t>ENST00000647697.1</t>
  </si>
  <si>
    <t>chr2:2632233-2632383</t>
  </si>
  <si>
    <t>CTGCAGTTGTCTGAATTCAATAGTTTTTCATAGCATTATGGTTTTCTTGGCTAAATTCAGACTGACTTCATGTGTTGGAACAGTTTGCATCTCTTACTTTATCCGCTTAAGAAATGAAAAGAATAATACTTGTGACTGAAAAAGAGGGTCA</t>
  </si>
  <si>
    <t>ENST00000414065.1</t>
  </si>
  <si>
    <t>LOC107985839</t>
  </si>
  <si>
    <t>chr2:3370665-3370954</t>
  </si>
  <si>
    <t>AAGCGAGAAGGGAAGTTTAGAGAAAAAAGAATAAAAAGAAATGAACAAAGCCTCCAAGAAATATGGGACTATGTGAAAAGACCAAATCTGCACCTGATTGGTGTACCTGAAAGTGATGGGGAGAATGGAACCAAGTTGGAAAACACTCTGCAGGATATTATCCAGGAGAACTTCCCCAATCTAGCAAGGCAAGCCAACATTCAGATTCAGGAAATACAGAGAATGCCACAAAGATACTCCTCGAGAAGAGCAACTCCAAGACACATAATTGTCAGATTCACCAAAGTTGA</t>
  </si>
  <si>
    <t>ENST00000463662.5</t>
  </si>
  <si>
    <t>ENSG00000032389</t>
  </si>
  <si>
    <t>EIPR1</t>
  </si>
  <si>
    <t>chr2:3420547-3420696</t>
  </si>
  <si>
    <t>CCTGCAGTGTGAGTGTGAGGCCACATGTCAGAACCCCGGAAGACACAAGCCCCACTCTCCTGCCTTCAACACAGCCCCCCACACCGCCGCTGTGGCTGGAATTGGAGCAGGTCGTTAGCTCCTGCCTGAGGAAGCCCAAATAAAGGACTG</t>
  </si>
  <si>
    <t>ENST00000417243.5</t>
  </si>
  <si>
    <t>ENSG00000171853</t>
  </si>
  <si>
    <t>TRAPPC12</t>
  </si>
  <si>
    <t>chr2:3420696-3420845</t>
  </si>
  <si>
    <t>GCAGAACAACTGTAGTGCAAAGCTGAGACTCATTGCCCTCCTAGGCGTTTCATGAGCAGGTCCTGAGTTCTCTGTGTCCCGGCGTGGAGTGCAGGAGGCGTGGAAAGGGAGTAGTGCGTGTGTGAGTTAGTATACAGAAGAAGTGTGTGG</t>
  </si>
  <si>
    <t>chr2:3719787-3719929</t>
  </si>
  <si>
    <t>GAAACTATAGACAGTAGTGGATGCTGTGGCATTTTCTCTCTCCTCCCTGTGGGTGCCTCATGCTCCTTCAAATCAGAGGCGAGGCTCCAGAGAATAGCTCAGAGCTCTGGGATGCTGGAGGAGGGACCAGGTCGGATGCTGCA</t>
  </si>
  <si>
    <t>ENST00000537457.1</t>
  </si>
  <si>
    <t>ENSG00000214866</t>
  </si>
  <si>
    <t>DCDC2C</t>
  </si>
  <si>
    <t>chr2:3799454-3799655</t>
  </si>
  <si>
    <t>GAGTTTCCAGTTTTTCTGCTCTGTTTTTTCCCCATCTTTGTGGTTTTATCTACTTTTGGTCTTTGATGATGGTGATGTACAGATGGGTTTTTGGTGTGGATGTCCTTTCTGTTTGTTAGTTTTCCTTCTAACAGACAGGACCCTCAGCTGCAGGTCTGTTGGAGTACCTGGCCATGTGAGGTGTCAGTCTGCCCCTGCTGGG</t>
  </si>
  <si>
    <t>ENST00000451101.1</t>
  </si>
  <si>
    <t>chr2:3799655-3799856</t>
  </si>
  <si>
    <t>GGGGTGCCTCCCAGTTAGGCTGCTCGGGGGTCAGGGGTCAGGGACCCACTTGAGGAGGCAGTCTGCCCGTCCTCAGATCTCCAGCTGTGTGCTGGGAGAACCACTGCTCTCTTCAAAGCTGTCAGACAGGGACATTTAAGTCTGCAGAGGTTACTGCTGTCTTTTTGTTTGTCTGTGCCCTGTCCCCAGAGGTGGAGCCTGC</t>
  </si>
  <si>
    <t>chr2:3943018-3943207</t>
  </si>
  <si>
    <t>AGTGAGCCTTCCAGGTCCTGTTCTGGAGGTCGTGCCGCCCACTGCAGGCGCACAGAGCATAGGGCACGGGCCCGCCTCAGCACTGGAGCTGCCTGGCCTGGCACGCGCTGCCCTGCCTCCCTGCTTGGACGGCCAGGACTCAGCCCAGGGTTCGTGGCCATGCAGGGCTCTAGACAGCGGCGCTGCAGAG</t>
  </si>
  <si>
    <t>ENST00000671382.1</t>
  </si>
  <si>
    <t>ENSG00000237401</t>
  </si>
  <si>
    <t>LINC01304</t>
  </si>
  <si>
    <t>chr2:3966660-3966802</t>
  </si>
  <si>
    <t>CTGCAGTAACAAGCAAGCCCCAGCTCTCGGGGTGTATCTCTTGTTCATTTGTGTGTCGCTTTATGGTGGGCAGGAGCTCTGGGACATCCCCTGTCACCAGGCAAGAGGAAGAGGAAATTGTGCATCGTGCATTCATTCTGAAA</t>
  </si>
  <si>
    <t>ENST00000664559.1</t>
  </si>
  <si>
    <t>chr2:6679538-6679680</t>
  </si>
  <si>
    <t>ATTCAAAACACAGTAGGAAATTCAGGAGCTTTTTCATGCCTCTGTTCTATTCATTCAGTACATTCACTTGTCCTAGTCATTCTAATCTCTACTATTGTACCCTAGATCTCCCAGGTTGCCAGCCTTGACCTAGCCAGGCTGCA</t>
  </si>
  <si>
    <t>ENST00000669249.1</t>
  </si>
  <si>
    <t>ENSG00000236172</t>
  </si>
  <si>
    <t>MIR7515HG</t>
  </si>
  <si>
    <t>chr2:6932769-6932911</t>
  </si>
  <si>
    <t>AGAATTTTAAACAATACTCAATCAATTGATAACCAATGAACCAACAAGTTTGTTCCATAGCTATAATTTGACAAATATCTCCACTGCTGAAGAGTGTATTTTGTTTTCCCCCAGAGAAGACAAGTGCAAAATAACTCACTGCA</t>
  </si>
  <si>
    <t>ENST00000416587.5</t>
  </si>
  <si>
    <t>ENSG00000151692</t>
  </si>
  <si>
    <t>RNF144A</t>
  </si>
  <si>
    <t>chr2:9156392-9156534</t>
  </si>
  <si>
    <t>CTGCAGTAGCAAAGACATAACAGTGTGGATGGATGGTTGGTTGGATGAATGGGATGTGTGGGTGGGTGGATGATTGTATAGATGGACGAATGGGCAGGTAGTTGGTTGGATGAATGGAAAGGTAGATAGGTGGGTGGGTAGAT</t>
  </si>
  <si>
    <t>ENST00000655626.1</t>
  </si>
  <si>
    <t>ENSG00000244310</t>
  </si>
  <si>
    <t>LOC105373416</t>
  </si>
  <si>
    <t>chr2:9462716-9462867</t>
  </si>
  <si>
    <t>CTGCAGTAATTGAATTTAAATTAATTATCACTATATTATTAGTAATCCCTCTTATGCTAATAATAAAAACATTCCTTCCTTTGGTTAGCCTGTGGCCATTTCAGCAGAGGTTCATTGCAGACAGGTTAGAACTGGGCTGTTTCCGTGTGTTC</t>
  </si>
  <si>
    <t>ENST00000489403.1</t>
  </si>
  <si>
    <t>ENSG00000119203</t>
  </si>
  <si>
    <t>CPSF3</t>
  </si>
  <si>
    <t>chr2:9561486-9561635</t>
  </si>
  <si>
    <t>CATTTTAGAAAAATTTCAGATTTACCGAAAAGTTGCAAAGATAGTATGGAGTTCCTGTTTCACCCAGCTTCCTAAATGTTGACCATGATGATCATGGTATGTTTGTTAAACTAAAAAAATAATACTGGTACAATACTAGTAACTAAACTG</t>
  </si>
  <si>
    <t>ENST00000648857.1</t>
  </si>
  <si>
    <t>ENSG00000151694</t>
  </si>
  <si>
    <t>ADAM17</t>
  </si>
  <si>
    <t>chr2:9561635-9561784</t>
  </si>
  <si>
    <t>GCAGACATTTGGATTTTTTTTTTTTTTTTGAGACGGAGTCTTGCTCTGTCACCCAGGCTGTAGTGCAGTGGTGCGATCTTGGCTCACTGCAACCTCCTTCTCCCGGGTTCAAGTGATTCTCCTGCCTCAGCCTCCCAAATAGCTGGGACT</t>
  </si>
  <si>
    <t>chr2:9561784-9561933</t>
  </si>
  <si>
    <t>TGCAGGCTTGTGCCACCATGGCCGGCTAATTTTTGTATTTTCAGTAGAGATGGGGTTTCACCATATTGGCTAGACTGGTCTCAAACTCCTGACTTCAGATGATCTGCCTGCCTCTGCCTCCCAAGTGTTGGGATTACAGGTGTGAGCCAC</t>
  </si>
  <si>
    <t>chr2:9893331-9893481</t>
  </si>
  <si>
    <t>TTTAAAAGACTAAAACAAGGTAGCTAGGTAATGAAAAAATAAGCCAAACAAAACCAGAAACAATCTAAATGTCTATCAACAGGAAAATGGAAAAAATGTGATATAGTCATATAATGGTACAGTAAACCACTATGAAAATTCATGAACTGCA</t>
  </si>
  <si>
    <t>ENST00000492648.2</t>
  </si>
  <si>
    <t>ENSG00000115750</t>
  </si>
  <si>
    <t>TAF1B</t>
  </si>
  <si>
    <t>chr2:9893481-9893631</t>
  </si>
  <si>
    <t>AGCTGCAAGCAACGTGAATGAACCTAAGAAACATTATATAGAGTGTGAAAGGCAAAGCTCAGGCTAGACGTGGTGGCTCGCCCTGTAGTCTCAGCTACTAGGGAGGCTGAAGTGGGAAGATTGCTTGAGCCTTGGGAGGTCGAGGCTGCAG</t>
  </si>
  <si>
    <t>chr2:10052420-10052599</t>
  </si>
  <si>
    <t>CTGGCAGGCAGAGGTTGGCAAGCTGAACAGAATCGCCTCTGCAGAGAGCCCGGGGAGCCCACTGGTGAGCATGCCAGCCTCTGCCTGAAAGGTCCATTAGGACATCACTCATGGGATTTTTAAAAAGCCTCTTTCCAGGAATGGAACTGATGGATTCCTCTCCCACTGCCTCACCCAAAA</t>
  </si>
  <si>
    <t>ENST00000535335.1</t>
  </si>
  <si>
    <t>ENSG00000172059</t>
  </si>
  <si>
    <t>KLF11</t>
  </si>
  <si>
    <t>chr2:10331089-10331239</t>
  </si>
  <si>
    <t>CTGCAGGAGCGGTTTCTCTAAGCCTTGCAAGTGACCGCACCCTCTTACTGCATGCGGGCCTTGCCAAGAGCCTGCAGAGGGCGGGGCGGGCTCTGGGGACAGCCTGGACTCTCCTGCCTGCCCCCAGGTGCCCCCGGCCCAGCCACAGGGT</t>
  </si>
  <si>
    <t>ENST00000622018.4</t>
  </si>
  <si>
    <t>ENSG00000115756</t>
  </si>
  <si>
    <t>HPCAL1</t>
  </si>
  <si>
    <t>chr2:10331239-10331389</t>
  </si>
  <si>
    <t>TGCTGGCTGCCTGTTACTCAGCACGTCCGCCTCTCCTGCCTCCTGAGCCCACAGGCGCCCTTCCTGTCACCCGAGCGCCCTCTCCTTCCTCACCTCGCCACCTACGCATCGTCACCCCTCCTCCTGCGTTTCCTCCTGTCTCCCCGGGGAG</t>
  </si>
  <si>
    <t>chr2:10331389-10331539</t>
  </si>
  <si>
    <t>GCTCGGAGTTCTGCAGGCACGGGGCTGGCTCCTTTCTTCATGTCCCTTGTCCCACAGGACACCGTTTCTGAACCCAGGAGACACTCAGGAAACCTTGCTGGTGGAACGGATGCAGCAGCGAGGTTTTCCGGGGCAGGAACACCCTCCCAGG</t>
  </si>
  <si>
    <t>chr2:10352586-10352728</t>
  </si>
  <si>
    <t>CTGCAGTCCCCTGGGGACGTCTGGGATCTGGTTCCTTGGTTGGGCCACGCTTAGCTCTCCTTCGCATGGGTGTCTCAATGCCAGGGTGTCAGGAGAGCTACAGTAGCCAGCTCAGGCCCCCCCAGGGAGAGCTGGGGAGGGAG</t>
  </si>
  <si>
    <t>ENST00000613496.4</t>
  </si>
  <si>
    <t>chr2:10834816-10834951</t>
  </si>
  <si>
    <t>GAGTGCAGTGGTGTGATCTTAGCTCACCGCAACCTCCGCCTCCCAAGTTCAAGAGATTCTCTTGCCTCAGCCTCCTTAGTAGCTGGGATTACAGGCACGCACCACCATGTCCGGCTAATTTTTTGTATTTTTAGTA</t>
  </si>
  <si>
    <t>ENST00000404371.6</t>
  </si>
  <si>
    <t>ENSG00000143870</t>
  </si>
  <si>
    <t>PDIA6</t>
  </si>
  <si>
    <t>chr2:10835016-10835056</t>
  </si>
  <si>
    <t>CCTCAGCCTCCCAAAGTGCTGGGATTACAGGCATGAGCCAC</t>
  </si>
  <si>
    <t>chr2:10835089-10835273</t>
  </si>
  <si>
    <t>CGTGGGTTGATGAACATGAACAGGTGGGGCGGGCCTACAGCAAGGAGCAGCACCAGCGCCTGTGTGTGTACTGTGGCCGCTGCTCGGCCCCGGGCGGTGCACTTTACCTGAACCGTCCTTCCAGGCCTCCCAAGCCATCTGCAGGAAGTGCTGTTTCCATCCCAGGCCTGAGATGGTGGAAAGGC</t>
  </si>
  <si>
    <t>chr2:11023722-11023900</t>
  </si>
  <si>
    <t>AGCTGCAGGCCTGGCTGAGGTCTTGCATGGGGGTTCTGCGGTCCAAGCTACACCTCAGTCACCATCACAGGGACGAGGGGCGTGCGAGGCCAGCCCTGGGCCCACGTCGACACCTGCCCCCGGAACCGCAGTTGTAAACGCACCACTCTGGCGGGCAGCCTGGCGGGTCCTAGAGGAGG</t>
  </si>
  <si>
    <t>ENST00000658220.1</t>
  </si>
  <si>
    <t>ENSG00000145063</t>
  </si>
  <si>
    <t>FLJ33534</t>
  </si>
  <si>
    <t>chr2:11023900-11024078</t>
  </si>
  <si>
    <t>GCGAAGTCGGCTACGATGCTGTTCACAGACCCAGGAGAAAGCCGATTCCTTCTCTACCTCCACTGCAGCTCTCTCTCTCTGCTGGCTCATGGCCTCCTGCCGGGTCACTGGGACAGTTTGTCACGGCCTCCCTGCCTCCAGCTGTCACTACCAGGCTCCTCTTCCCTGGGATGCTGCAG</t>
  </si>
  <si>
    <t>chr2:12396568-12396857</t>
  </si>
  <si>
    <t>CGTAGCAGTCAAGTACATCCTGCATGTGCATAACTGAAGAGGGTCCCTTCTGGTCTTCTGCTCTGCTCCTGGTCTTTCTGGTGAACAGCTTGGGGAGGCCATGGCAAGAAGGTTGGGAGTGAGTGCAAATTCTTCTTATGTCTGGACCTGCAGTTGCTCTGAACTGACACTTGACCTTTAAAAATTTGTTAAATTCTGGTCGTCGTCTTCTTACTTACTTGAACGGCAGTCACTTGTATCTCCGAGTTCTGTTACAAGAATTTGAGAGTTCTGTTACAAGAATTGAGAGA</t>
  </si>
  <si>
    <t>ENST00000654108.1</t>
  </si>
  <si>
    <t>ENSG00000224184</t>
  </si>
  <si>
    <t>MIR3681HG</t>
  </si>
  <si>
    <t>chr2:13370540-13370691</t>
  </si>
  <si>
    <t>CTGCAGTGAACATGGGAATGCAGATATCTCTTCAACATGCTGATTTCATTTTATTTGATATATATCCAGAAATTGAGTTACTGAATTATATGGGAGTTCTATATTTTTAGATTTTAGAGAAAACTCCATAATATTTTCCAAAATGCCTGTAC</t>
  </si>
  <si>
    <t>ENST00000420828.1</t>
  </si>
  <si>
    <t>LOC105373438</t>
  </si>
  <si>
    <t>chr2:14435759-14435901</t>
  </si>
  <si>
    <t>ATGCTAGAGAGGCCTACCCCACTTGTTCCAGAGACCTCAGTTTTATATGAAATAAAGCATTTTGTACTCTCTTGATCTGTGTGCAGTACCATTGGTCTTGATGTATGAACAAATTTGGGGTGGGAGTTCACTGTGCCTCTGCA</t>
  </si>
  <si>
    <t>ENST00000417751.5</t>
  </si>
  <si>
    <t>ENSG00000230448</t>
  </si>
  <si>
    <t>LINC00276</t>
  </si>
  <si>
    <t>chr2:14714456-14714607</t>
  </si>
  <si>
    <t>CTGCAGAGATAAATGAGGCATGGAGGTGTTTTCCTGGAGCTCACAGAAAATAAAGCAAGCAGCTAACAGACCACTGTGGTGCAGTGTGATAAGTACAATGAGAGGGGCACTCAGAGAGCCATGGGAAGCCAGCAGACGGACATCAGTTCAAT</t>
  </si>
  <si>
    <t>ENST00000464947.1</t>
  </si>
  <si>
    <t>ENSG00000162981</t>
  </si>
  <si>
    <t>LRATD1</t>
  </si>
  <si>
    <t>chr2:14714834-14714985</t>
  </si>
  <si>
    <t>TGGGGATGGACAAAAGTTAAGTCTTTTAAGCTTAAATTTAAGGGGTATCATCAAATTGCTTTTTAGGAATATTCTTAGCAGTGCACTTAGGATGACTAGAATTGGGTGAGATTGGGAGGCTATTTGCAGCAGGTCTGAAGAGATACGCTGCA</t>
  </si>
  <si>
    <t>chr2:15675830-15676006</t>
  </si>
  <si>
    <t>AGCTGCAGAAACACATTTCCTATCTCAGTTTTAATGCCTTCTGGAGCCGACGCCCCTCTGATTGAAGCCAAGACCCCCATAGGGAGGGGATGCCATCTCCCAGGATAGAGAATGAAACTGCGACCTCCCAGGAGAAGGGCCTGGCTCTTATTCACCTTGGGGCCTGCCTCTGCAGAG</t>
  </si>
  <si>
    <t>ENST00000492352.5</t>
  </si>
  <si>
    <t>ENSG00000231031</t>
  </si>
  <si>
    <t>LINC01804</t>
  </si>
  <si>
    <t>chr2:16598818-16598994</t>
  </si>
  <si>
    <t>GAGTTTCCAGTTTTTCTGTTCTGTTTTTTCCCCATCTTTGTGGTTATATCTACTTTTGGTCTTTGATGATGGTGATGTACAGATGGGTTTTCAGTGTAGATGTCCTTTCTGGTTGTTAGTTTTCCTTCTAACAGACAGGACCCTCAGCTGCAGGTCTGTTGGAATACCCTGCCGTGT</t>
  </si>
  <si>
    <t>ENST00000469507.1</t>
  </si>
  <si>
    <t>ENSG00000197872</t>
  </si>
  <si>
    <t>CYRIA</t>
  </si>
  <si>
    <t>chr2:16598994-16599170</t>
  </si>
  <si>
    <t>chr2:16606751-16606902</t>
  </si>
  <si>
    <t>CTGCAGAATTCGATGGCCCCAGGACCTTGGGATGACTCGACATCTAAGAAGGTTTTCAGATGTTGAGTTTTCTTAAACTGGAGCTCATCTGGGTACCAAAGGAGGCTTTGGATGTGACATGTCAAAGCAAAGGAGCAAAGGAAATTTGCTCC</t>
  </si>
  <si>
    <t>chr2:17193627-17193781</t>
  </si>
  <si>
    <t>TTGGCGGACCGCGCACTCAGAGCGGCCGACAGGCCCCACCGGCTCAGGGCAATGAGGAGCTTAGCACCTGGGCCAGCAGCTGCTGTGCTCAATTTCTCGCCGTGCCTTAGCTGCCTTCCCACGGGGCAGGTCTCGGGACCTGCAGCCCGCCATGC</t>
  </si>
  <si>
    <t>ENST00000421181.1</t>
  </si>
  <si>
    <t>LINC01866</t>
  </si>
  <si>
    <t>chr2:17193781-17193935</t>
  </si>
  <si>
    <t>CCTGAGCCTCCCCCACCCTCCGTGGGCTCCTGTGCGGCCCGAGCCTCCCAGACGAGCGCTGCCCCCTGCTCCACGGCTCCCAGTCCCATCGACCACCCAAGGGCTGAGGAGTGCCGGCACACTGCGCGGGACTGGCAGGCAGCTCCACCTGCAGC</t>
  </si>
  <si>
    <t>chr2:18017084-18017245</t>
  </si>
  <si>
    <t>GAGTTTCCAGTTTTTCTGCTCTGTTTTTTCCCCATCTTTGTGGTTTTATCTACTTTTGGTCTTTGATGATGGTGATGTACAGATGGGTTTTTGGTGTGGATGTCCTTTCTGTTTGTTAGTTTTCCTTCTAACAGACAGGACCCTCAGCTGCAGGTCTGTTGG</t>
  </si>
  <si>
    <t>ENST00000419802.1</t>
  </si>
  <si>
    <t>ENSG00000170745</t>
  </si>
  <si>
    <t>KCNS3</t>
  </si>
  <si>
    <t>chr2:18017245-18017406</t>
  </si>
  <si>
    <t>GAATACCCTGCCGTGTGAGGTGTCAGTGTGCCCCTGCTGGGGGGTGCCTCCCAGTTAGGCTGCTCGGGGGTCAGGGGTCAGGGACCCACCTGAGGAGGCAGTCTGCCCGTTCTCAGATCTCCAGCTGTGTGCTGGGAGAACCACTGCTCTCTTCAAAGCTGT</t>
  </si>
  <si>
    <t>chr2:18017406-18017567</t>
  </si>
  <si>
    <t>TCAGACAGGGACATTTAAGTCTGCAGAGGTTACTGCTGTCTTTTTGTTGGCCTGTGCCCTGCCCCCAGAGGTGGAGCCTACAGAGGCAGGCAGGCCTCCTTGAGCTGTGGTGGGCTCCACCCAGTTCGAGCTTCCCTGCTGCTTTGTTTACCTAAGCAAGCC</t>
  </si>
  <si>
    <t>chr2:18115202-18115394</t>
  </si>
  <si>
    <t>TGCTGCAGGGGCAGGGCCCTCATGGAGAACCTCTGCTAGGGCAGTGTGGAAGGGAAATGTGGGGTTGGAGCCCTATACAGAGTCCCTACTGGGTCACTGCCTAATGGAGCTGTGAGAAGAGGGCCACTGTCCTCCAGACCCCAGAATGGTAGATCCACCGACAGCTTGCACTGTGCACCTGGAAAACCTGCAG</t>
  </si>
  <si>
    <t>chr2:19077116-19077258</t>
  </si>
  <si>
    <t>CTGCAGATATTGTGAAGTAATCTCGTCTGGGAGTGACTATCTTAATTACTGAAATAACAGGAAGTTAATGCCACTACAGATGCTGGGAAGGAAAAGGTTGTAGGGGAGTTGGTAAATGTGGAAGAGTCACATGTCAGATTAAA</t>
  </si>
  <si>
    <t>ENST00000424895.1</t>
  </si>
  <si>
    <t>ENSG00000236204</t>
  </si>
  <si>
    <t>LINC01376</t>
  </si>
  <si>
    <t>chr2:19306406-19306592</t>
  </si>
  <si>
    <t>GACAAACAAAAAGACAGCAGTAACCTCTGCAGACTTAAATGTCCCTGTCTGACAGCTTTGAAGAGAGCAGTGGTTCTCCCAGCACACAGCTGGAGATCTGAGAACGGGCAGACTGCCTCCTCAAGTGGATCCCTGACCCCTGACCCCCGAGCAGCCTAACTGGGAGGCACCCCCCAGCAGGGGCACA</t>
  </si>
  <si>
    <t>ENST00000432142.5</t>
  </si>
  <si>
    <t>chr2:19306592-19306778</t>
  </si>
  <si>
    <t>ACTGACACCTCACACGGCAGGGTATTCCAACAGACCTGCAGCTGAGGGTCCTGACTGTTAGAAGGAAAACTAACAAACAGAAAGAACATCCACACCAAAAACCCATCTGTACATCACCATCATCAAAGACCAAAAGTAGATAAAACCACAAAGATGGGGAAAAAACAGAACAGAAAAACTGGAAACT</t>
  </si>
  <si>
    <t>chr2:20171569-20171749</t>
  </si>
  <si>
    <t>CCTGATGGGAGAAGAGGAGAAACAAGGACGCTGACCCAGAATGCCTGTGGGCTTTACTTCCCTGATCCCAGGCCACTGGGGCAGATTGAGGGGGGATGGTCGGGGGGTGTCATTAAACCTCAGGCATAGTCAAGCATTGTTCCCTCACTGCAGAGGGGCAGACCTGCCCAGGGTCACACAC</t>
  </si>
  <si>
    <t>ENST00000482879.5</t>
  </si>
  <si>
    <t>ENSG00000115884</t>
  </si>
  <si>
    <t>SDC1</t>
  </si>
  <si>
    <t>chr2:20171749-20171929</t>
  </si>
  <si>
    <t>CAAAGCATGGGGCTATGCTCAGGCTAGAGCCTGGATCTCCTCAGTCACCCTCAGACCTAGGCATACCCTCAGCCCTGGTGACCTGTGCCCAGTGGGGACCAACTAACAAAAACCACCACTGCAGACAGGTGTGAGCTGTGAGGAAGTCCCGCAAGACAGAAAGCCTGAAGCCTGCTGAGCC</t>
  </si>
  <si>
    <t>chr2:20198483-20198641</t>
  </si>
  <si>
    <t>CTGAGGCAGCCCAGCCTCCTTTCTCTTCTGCCAAGCTGGAGAGAAGGGGCAGGGGAAGAGGGTAATTGGAGTGAGGGAGAGGGCGCCTCAGCGGAGGGAGCGTGGTCCTGGTCCCGGGGCTCCTCTGCACAGTCGGTACCTGCAGACCCATTTAAAAAA</t>
  </si>
  <si>
    <t>chr2:20416725-20416982</t>
  </si>
  <si>
    <t>CCTGTAGAGCCCTTTCAAAATGTTCAGCTACAGCCACCAATTCAGTCATATCTGTCACTTCCCATCTAGGTTTATGTTTTTTAATTAAACTGCTAAGTTCAGGACAAAATCTGCTTATAAATAGAACAGTTTATGCCGTTTCAGTCTCTGCAGGAAATGCTCCTTGCCATATGTTGAGCCCAGAATGTTTCTGAAATAGTGTTTCTAAGTGAGTTCTATAATGTGAAACTGGTTCATCTTTTTTTTTTCTTGTCTGCA</t>
  </si>
  <si>
    <t>ENST00000272233.6</t>
  </si>
  <si>
    <t>ENSG00000143878</t>
  </si>
  <si>
    <t>RHOB</t>
  </si>
  <si>
    <t>chr2:20671114-20671299</t>
  </si>
  <si>
    <t>CGCTGCAGCCGCAAGCCGTTGCACGTGGACTTCAAGGAGCTCGGCTGGGACGACTGGATCATCGCGCCGCTGGACTACGAGGCGTACCACTGCGAGGGCCTTTGCGACTTCCCTTTGCGTTCGCACCTCGAGCCCACCAACCATGCCATCATTCAGACGCTGCTCAACTCCATGGCACCAGACGCG</t>
  </si>
  <si>
    <t>ENST00000272224.5</t>
  </si>
  <si>
    <t>ENSG00000143869</t>
  </si>
  <si>
    <t>GDF7</t>
  </si>
  <si>
    <t>chr2:20671299-20671484</t>
  </si>
  <si>
    <t>GGCGCCGGCCTCCTGCTGTGTGCCAGCGCGCCTCAGCCCCATCAGCATCCTCTACATCGACGCCGCCAACAACGTTGTCTACAAGCAATACGAGGACATGGTGGTGGAGGCCTGCGGCTGCAGGTAGCGCGAGGGCCGGGGAGGGGGCAGCCACGCGGCCGAGGATCCCCAGCTGATGAGCAGCAG</t>
  </si>
  <si>
    <t>chr2:21354756-21354908</t>
  </si>
  <si>
    <t>CTGCAGGCTGGCAGCAGGATTTGCTAGGTTATGTTTGAAGGGTCCATGTGATCTGTTTCCAATGCTTAACTCATTTGCCATGTCAACTTGTATGGCAAAATGTTTACTCTGCCATGTATTCTAGTGCATTGGTCTAAACATGGAACCAGTTTT</t>
  </si>
  <si>
    <t>ENST00000664233.1</t>
  </si>
  <si>
    <t>LOC105374318</t>
  </si>
  <si>
    <t>chr2:23009674-23009967</t>
  </si>
  <si>
    <t>TTCTTTATTGTGAATTTCTCAATCTTTAGCCAGAGTTTGGCTTTACCTCCTCCAAGGACAAAAGTTCAGGTCCTGTGCACTCAGGGTTAAGTTTGAAATTAAAGATAGCTGTGTCCATTGGTGGGGACATCCACTGCCCAGGCCACACTGCAGGAGGGCTGGCCCAGAATCAGAGACTCTAGCCGGTACCTTCGCTTGGTTCTTTCAATGCTGTTGCTCTTGTCTGTTCCCTGGAATCTGCAGAATGTATGAGCTCATTCCTGGGCAGATCACCAAGCTCTGCAGATGCCTCAG</t>
  </si>
  <si>
    <t>ENST00000432612.1</t>
  </si>
  <si>
    <t>LOC107985792</t>
  </si>
  <si>
    <t>chr2:23026946-23027187</t>
  </si>
  <si>
    <t>GGCTGCAGAATTTGACTCAAGGTCTGGTCTTCAAATATCCTGCAAAAGGAGCGGGCTCTCAGAGGCTGCCCTTGGGACCATGATCACTTAGCAAAGCCCTCCCTTCACTCAGTGTAGTAGTCAGGGCTCTCCAGAGAACCAAAATCAATAGGACATAAATATATACAGAGGGAAAAAGAGAGATTTATTTTAAGGAATTGGCTCATGGGATTGTGAGGGGCTGGCAAGTCCAAAATCTGCAG</t>
  </si>
  <si>
    <t>chr2:23563981-23564150</t>
  </si>
  <si>
    <t>AGGGCCAGCCGCTGGACCTGCTGGCCACATCTGGCAGGCGCTCTGCAGGGCCAGCTGTTGGCCATATGGAGAATGGCAGCCGCTGGAACCGACTGCTCGGGGCTCCAGGTGGGAGAGAGAGGCTGGGCCCGGAGGCCGTCTTGAAAGTGTCTGTCCTTTTAAGGATACAT</t>
  </si>
  <si>
    <t>ENST00000489446.1</t>
  </si>
  <si>
    <t>ENSG00000119771</t>
  </si>
  <si>
    <t>KLHL29</t>
  </si>
  <si>
    <t>chr2:23695482-23695644</t>
  </si>
  <si>
    <t>AGGCTAGCAGAGTATCTACACTCCCAAGCCTAACACAGCCTGGAATTATCCATTCTTGTGCAGCCCCACACCATTTCTTTCCGTCCGGGAGGTGGCTCTCTCTTGCTAGTCTAAGAAGATTCTGTCTCCTGTACCCTGCAGTACGCGGCTGAGCTCCTGGCCG</t>
  </si>
  <si>
    <t>ENST00000471654.1</t>
  </si>
  <si>
    <t>chr2:24272507-24272649</t>
  </si>
  <si>
    <t>CTGCAGCCTGGATCTCCTGGGCTCAAGTGATCCTCCTGCCTCAGCCTCCAAAGTAGCTAGCACTACAGGCACATGCCACTATACCTAGCCAACTTTTTAATTTCTTTTTTATAAAGACAGGGTCTTGCTATGTTGCCCAGTCT</t>
  </si>
  <si>
    <t>ENST00000469848.1</t>
  </si>
  <si>
    <t>ENSG00000198399</t>
  </si>
  <si>
    <t>ITSN2</t>
  </si>
  <si>
    <t>chr2:24804910-24805061</t>
  </si>
  <si>
    <t>CTGCAGAGTGTTTTCCAACTTGGTTCCATTCTCCCCATCACTTTCAGGTACACCTATCAGACGTAGATTTGGTCTTTTCACATAGTCCCATATTTCTTGGAGGCTTTGTTCGTTTCTTTTTATTCTTTTTTCTCTAAACTTCTCTTCTTGCT</t>
  </si>
  <si>
    <t>ENST00000464156.5</t>
  </si>
  <si>
    <t>ENSG00000138092</t>
  </si>
  <si>
    <t>CENPO</t>
  </si>
  <si>
    <t>chr2:25128282-25128467</t>
  </si>
  <si>
    <t>GATCGTTCCATCACTGCTTTTCAATCTACAGCATGTAGAGGAGGCAGAGAGGTAAGCAGGCCGGGATGGGGCAGGACAGTAGATATAATCAACCCTCCAAGGGCTGCTTGGGAACCACATGGTTTGGGTTGGTCAGTAAAACTCAGCTACAAGGCCAGGGACATGGCTTTGTGGCTTGTTCTGCAG</t>
  </si>
  <si>
    <t>ENST00000264719.5</t>
  </si>
  <si>
    <t>ENSG00000084710</t>
  </si>
  <si>
    <t>EFR3B</t>
  </si>
  <si>
    <t>chr2:25221137-25221325</t>
  </si>
  <si>
    <t>TTGCAACCTCAGGCATGAATGGGTTAATGAGATTATTCTGTGTGTCGAAAGGGCTGGAAGGGACAGGAACAGAAGCAGAGAGACCTGTTGTGGTATGAAGGGGACAGAGATCAGCTAGAGGACAGATGATGGGGACTTGGACTACAGCTGCAGCAGGGACAAGGTGAAAATGGCCGAGTTGGGGATACA</t>
  </si>
  <si>
    <t>ENST00000431650.1</t>
  </si>
  <si>
    <t>ENSG00000230452</t>
  </si>
  <si>
    <t>LINC01381</t>
  </si>
  <si>
    <t>chr2:25221325-25221513</t>
  </si>
  <si>
    <t>ATTGAAAGGTGAGTGCTGTCAGAATAAGCTGGTGGTGGCCGGGTGTGGTGGCTAATGCCTGTAATCCCAGCATTTTGGGAGGCTGAGGCGGGCGGACTACTTGAGGTCAGGAGTTCAAGACCAGCCTGGCAAACATGGAGAAATCCCCGTCTCTACTAAAAATACAAATATTAGCCAGGTACGGTGGTG</t>
  </si>
  <si>
    <t>chr2:25221524-25221660</t>
  </si>
  <si>
    <t>ATCCCAGCTACTTGGGAGGCTGAGGCACGAGAATCGCTTGAACCCGGGAGGTGGAGGTTGCAGTGAGCTGAGATCGCGCCACTGCACTCTAGTCTGGGTGACAGAGCAAGACTCAGTCTCAAAAGAGAAAAAAAAAA</t>
  </si>
  <si>
    <t>chr2:25915657-25915838</t>
  </si>
  <si>
    <t>TGCTGTGCTCAATTTCTCACCGGGCCTTAGCTGCCTTCCCGCCGGGCAGGGCTCGGGACCTGCAGCCCACCATGCCTGAGCCTCCCCGCCACTCCGTGGGCTCCTGTGCGGCCCGAGCCTCCCCGATGAGCGCCGCCTCCTGCTCCACGGCGCCCAGTCCCATCGACCATCCAAGGGCTGAG</t>
  </si>
  <si>
    <t>ENST00000496378.1</t>
  </si>
  <si>
    <t>ENSG00000084731</t>
  </si>
  <si>
    <t>KIF3C</t>
  </si>
  <si>
    <t>chr2:25915838-25916019</t>
  </si>
  <si>
    <t>GGAGTGCAGGCACACGGCGCGGGACTGGCAGGCAGCTCCACCTGCAGCCCCCGTGGGGGATCCACTGGGTGAAGCCAGCTGGGCTCCTGGGTCTGGTGGGGACGTGGAGAACTTTTATGTCTAGCTAAGGGATTGTAAATACACCAGTCGGCACTCTGTATCTAGCTCAAGGTTTGTAAACA</t>
  </si>
  <si>
    <t>chr2:26550918-26551069</t>
  </si>
  <si>
    <t>TCCCCTGATGCATCTCCACACCACCACGTCTGCACTAGTGTTAGCCCCTCTGCCTGGGATGGAGCCTTTCATGGCTTTTTTCCCCCCCTTGAGACAGAGTCTCGCTCTGTCGCCCAGGCTGGAGTGCAGTGGCACAATCTCGGCTCACTGCA</t>
  </si>
  <si>
    <t>ENST00000403946.7</t>
  </si>
  <si>
    <t>ENSG00000115155</t>
  </si>
  <si>
    <t>OTOF</t>
  </si>
  <si>
    <t>otoferlin</t>
  </si>
  <si>
    <t>chr2:26656238-26656398</t>
  </si>
  <si>
    <t>GTTCTTTTTTTTTTTTTTTTTTTTTTTTTTTTTGAGACGGAGTCTCGCTCTGTCGCCCAGGCCGGACTGCGGACTGCAGTGGCGCAATCTCGGCTCACTGCAAGCTCCGCTTCCCGGGTTCACACCATTCTCCTGCCTCAGCCTCCCGAGTAGCTGGGACT</t>
  </si>
  <si>
    <t>ENST00000288861.5</t>
  </si>
  <si>
    <t>ENSG00000157884</t>
  </si>
  <si>
    <t>CIB4</t>
  </si>
  <si>
    <t>chr2:26656398-26656558</t>
  </si>
  <si>
    <t>TACAGGCGCCCGCCACCGCGCCCGGCTAATTTTTTGTATTTTTAGTAGAGACGGGGTTTCACCTTGTTAGCCAGGATGGTCTCGATCTCCTGACCTCATGATCCACCCGCCTCGGCCTCCCAAAGTGCTGGGATTACAGGCGTGAGCCACCGCGCCCGGCC</t>
  </si>
  <si>
    <t>chr2:26675879-26676033</t>
  </si>
  <si>
    <t>GCCTGTAACCCCTCATTCTGCATCACAGTGGTAGGGCTTTTTCCTGGGTTGGGGCCAACACATTTGACCCTGCATCCAGAGCATTCCTTGGGCAGCAATAAGGGCCTTGATCTGGAACCTGTCGGGAGGACAGCCTGAGAGGCTGGGCCTGCAGA</t>
  </si>
  <si>
    <t>ENST00000302909.4</t>
  </si>
  <si>
    <t>ENSG00000171303</t>
  </si>
  <si>
    <t>KCNK3</t>
  </si>
  <si>
    <t>chr2:26676033-26676187</t>
  </si>
  <si>
    <t>AGGGAGACCAGCTGGGCTGGAGCCTGAGTCTTGTGGGGCCTCTGTCAAGCCATGCAGGAGGGCCACAGGAGGCCACAGTGGGCAGGCACAGGATGCTGCTTTTTCCCAAGACAGTGTTCCTGGCTGGTGGTTGGGGAGGTACCTGTGCCTGCAGG</t>
  </si>
  <si>
    <t>chr2:26708204-26708355</t>
  </si>
  <si>
    <t>TGGGAGAACAGATTTCTGGGCAGGGGAAGAGCAGATGCAAAGGCCTCAAGCAGGCCAGTGCCAGGTGGGTTGAGGAACAGGAGCAGTGTGGCTGTGGCATGCTGAGTGAAGTGAGGAGAAGAGGCAGAAATCTGTAAGGGCTGGACACTGCA</t>
  </si>
  <si>
    <t>chr2:26849851-26850034</t>
  </si>
  <si>
    <t>CTGCAGACAGCCACCCCCCCACTCCGGCTCGGGTGCCTTCTGGTGCAGCGCCGCCGCCCGCCCCGCGCTGTCCACCCGCTGCCGAGACGCGGCGTGGTTAGCGGCGCGGAGCTGCCGGGCGGCGACGCAGGTGCCAAAGACTGGAGGTCGCCTCGGTGCAGCGCGGGTTCCCCCGAGCAGCGGC</t>
  </si>
  <si>
    <t>ENST00000434719.1</t>
  </si>
  <si>
    <t>ENSG00000157851</t>
  </si>
  <si>
    <t>DPYSL5</t>
  </si>
  <si>
    <t>chr2:26850034-26850217</t>
  </si>
  <si>
    <t>CTTTGTCTGCCGAGGCGGCCGTAGTCTAGGGGCTGCAGCTGTGCTTTCTCAGGGGGAGCCGTAAGGGCTGGTGCGGATTGTGGTCAAATTGCGGAGAAGCGGGTGGAAATGATCCCGCAAGGGTGAGGCTCTAGGTTTGGGAGCCGCTGCTAGGGGTCCAGTGCTTTTCTTTGCCAGTGACCAC</t>
  </si>
  <si>
    <t>chr2:27122854-27123007</t>
  </si>
  <si>
    <t>ACTGCAGCAATTATGTGGTCCTTGACCACCCACATGCTCCAGCCACACCAACTTTCTTTGTTCCCTTAAGACATCCTTCACCTCCAGGCTTTTGCCTTTGCTGCCCCCTCTGCTAGAACACCCTCGCGTGAAGTCCGGGCACCTCCGCAGTGCT</t>
  </si>
  <si>
    <t>ENST00000621324.4</t>
  </si>
  <si>
    <t>ENSG00000143994</t>
  </si>
  <si>
    <t>ABHD1</t>
  </si>
  <si>
    <t>chr2:27193080-27193245</t>
  </si>
  <si>
    <t>AAGAAAGAGAAAAAAAGAGAAAGGTGCTCAAACTCAATACTAATCAAACAAAGCAAATTAAATGAGATTTTCTTTTTTGCCCATCAGATTATTGAACATTTAAGATAGCCCATCTAAAGCCACAGTTTTTGCTATGTGATGCTCTAGCTGCAGTACATTTTTAAAG</t>
  </si>
  <si>
    <t>ENST00000461757.1</t>
  </si>
  <si>
    <t>ENSG00000138074</t>
  </si>
  <si>
    <t>SLC5A6</t>
  </si>
  <si>
    <t>chr2:27799893-27800081</t>
  </si>
  <si>
    <t>CCTGCAGGAGGCTGAGGCGTGAGTATCTAGCTGACTGGGCCTGGGAACGTAAAAGTCATTCTTTGTCCTCCAAGGGTTAATCACTGACAGGCAGGAGATATGGGTGTCATATGTACCTGGTTTTAAGTCCTGCCTCTGCCCCTTGTTGTTAGGTGTCTTTTTTTTTTTTTTTTTTTTTGAGATCGGCTC</t>
  </si>
  <si>
    <t>ENST00000476552.1</t>
  </si>
  <si>
    <t>ENSG00000243147</t>
  </si>
  <si>
    <t>MRPL33</t>
  </si>
  <si>
    <t>chr2:27800081-27800269</t>
  </si>
  <si>
    <t>CTTGCTCTGTCACCCAGGTTGGGTTACAGTGGCGCGATCACGGCTCACTGCAGCCTCAACCTCCTGGGCCCAAGCAATCCTCCCACTTCAGCCTCCTGAGTAGCTGGGACTACAGGTGCAAGCCACCACTCCTGGCCAGCTCTGTCATCTTTTAAGAATGGTAAATTCACTGTCTTTTCACTGGCAATA</t>
  </si>
  <si>
    <t>chr2:28130469-28130670</t>
  </si>
  <si>
    <t>TTGAGACAGCGTCTCACTCTGTCACCCAGGCTGGAGTGTAGTGGCATGCTTATGGCTCACTGCAGCCTTGACCTCCTGGGCTCAAGTGACCCTCCTACCTCAGTCTCCCAAGTGGCTAGGACTCCAGGTGCCACCATGCATGCCTAATGTTTTTATTTTTATTTTTGTAGAGACCGGGTCTCGCTCTATTGCCCAGGCTAGT</t>
  </si>
  <si>
    <t>ENST00000584745.1</t>
  </si>
  <si>
    <t>ENSG00000265321</t>
  </si>
  <si>
    <t>MIR4263</t>
  </si>
  <si>
    <t>chr2:28219897-28220039</t>
  </si>
  <si>
    <t>CTGCAGGGACTTTGGTGAGAAAAATCAGGGCCGGTGAGAAAAAATGATACTGGATGAGTTGTGGCTCAGTGCTGCTGTTTCCTGAATTTTGTCCCTCACTTGTCTCAGCACCTGGGCCTGTTTCTGACGACGTGCTTTCACTA</t>
  </si>
  <si>
    <t>ENST00000418963.2</t>
  </si>
  <si>
    <t>ENSG00000223522</t>
  </si>
  <si>
    <t>LOC100505716</t>
  </si>
  <si>
    <t>chr2:28296452-28296606</t>
  </si>
  <si>
    <t>CCCTGCAGCACTGAGTCAGTCATCATCAGAGTCAAGTGCACTCCGAGTCTAAGAGGCCCTCCCAACTGGATGGTTTTTTGATTCTCGGGAGTTTTTTGGCTTCTCCTTAAAAGTCTGCTGCGGACCTAAGTTTTCCTTCAAGAAATCATATTGAG</t>
  </si>
  <si>
    <t>chr2:28296615-28296776</t>
  </si>
  <si>
    <t>GTACCTAGTCCAAGTTGAATGTCACCCCAGACTAGAATAGTGATAGATGTATAATTATCTAGCATGTATTTTTATTTATTTATTTATTTTTAAGACGGAGTCTCACTCTGTTGCCCAGGCTGGAGTGCAGTGGCGCGATCACAGCTCACTGCAGCATCCGCC</t>
  </si>
  <si>
    <t>chr2:28472532-28472705</t>
  </si>
  <si>
    <t>CTGGCAGCCCTGGCAGCCCTCAGCTCATTCTTGGTGCCTCCTTGGCCTTGGTGCCCACTCTGGCCACGCTTGAGGAGCCCTTCAGCCTGCCGCTGCACTGTGAGAGCCCCTTCCTGGGATGGCCGAGGCCGGAGCTGGCTCCCTCAGCCTGCAGGGAGGTGTGGAGGGAGAGGC</t>
  </si>
  <si>
    <t>ENST00000416713.5</t>
  </si>
  <si>
    <t>ENSG00000163803</t>
  </si>
  <si>
    <t>PLB1</t>
  </si>
  <si>
    <t>chr2:28472705-28472878</t>
  </si>
  <si>
    <t>CATGGGCGGGAACCCGGGCTGCACGGCGCTTGTGGGCCAGCTAGAATTCTGGGTGGGCGTGGGCTTGGCGGGCCCCGCTGGCCCCGGGCAGTGAGGGGCTTAGCACCTGGGCCAGCAGCTGCTGTGCTCAATTTCTCTCCGGGCCTTAGCTTCCTCCCTGCAGGGCAGGGCTCG</t>
  </si>
  <si>
    <t>chr2:29761012-29761120</t>
  </si>
  <si>
    <t>TCTGCAGTTCTGTTCATGCCTGCCTGGGGACATAGAGCCCCCTGCCCAGGGAGAACACAGCCCTTCTCTTGGAACCATGTTGTAGCAATGCAGAATCCAGCAGCTGCAG</t>
  </si>
  <si>
    <t>ENST00000618119.4</t>
  </si>
  <si>
    <t>ENSG00000171094</t>
  </si>
  <si>
    <t>ALK</t>
  </si>
  <si>
    <t>chr2:29836036-29836187</t>
  </si>
  <si>
    <t>CTGCAGCATGACAAATGAGGGGGTTTTGCCTGAGATCATTCCATAACTCAGCTTCTTCCCTTCCCCATCCTGCTTCCTGCACTTCCTTAGCAATGTTCCCAGGGAGCACTTCTTTTAATAAGTCCCTTGTATACTAATTCTCACTTCAGGGT</t>
  </si>
  <si>
    <t>ENST00000389048.8</t>
  </si>
  <si>
    <t>chr2:30740181-30740258</t>
  </si>
  <si>
    <t>GCCTCGTGGGTTCAGGCAATTCGCCTGTCTCAGCCTCCCAAGTAGCTGGGACTACAGGCGTGCGCTACCATGCCCGGC</t>
  </si>
  <si>
    <t>ENST00000450650.5</t>
  </si>
  <si>
    <t>ENSG00000162949</t>
  </si>
  <si>
    <t>CAPN13</t>
  </si>
  <si>
    <t>chr2:30904787-30904962</t>
  </si>
  <si>
    <t>ACCTCTGCAGACTTAAATGTCCCTGTCTGACAGCTTTGAAGAGAGCAGTGGTTCTCCCAGCACGCAGCTGGAGATCTGAGAACGGGCAGACTGCCTCCTCAAGTGGGTCCCTGACCCCTGACCCCTGAGCAGCCTAACTGGGAGGCACCCCCCAGCAGGGGCACACTGACACCTCA</t>
  </si>
  <si>
    <t>ENST00000475320.5</t>
  </si>
  <si>
    <t>ENSG00000158089</t>
  </si>
  <si>
    <t>GALNT14</t>
  </si>
  <si>
    <t>chr2:30904962-30905137</t>
  </si>
  <si>
    <t>ACACGGCAGGGTATTCCAACAGACCTGCAGCTGAGGGTCCTGTCTGTTAGAAGGAAAACTAACAAACAGAAAGGACATCCACACCAAAAACCCATCTGTACAACATCATCATCAAAGACCAAAAGTAAATAAAACCACAAAGATGGGGAAAAAACAGAACAGAAAAACTGGAAACT</t>
  </si>
  <si>
    <t>chr2:31543168-31543310</t>
  </si>
  <si>
    <t>AAAAAGAAACTGTCAAGCAAGAACACCATATCTGGCAAAACTTGAAAGTGAGGAGAAACTTAAGACATTCCCAGCTAAACAAAAGCTGAGATAGCTTGCTGCCCTACATCTGCCATGCCAAAACTGTTAAAGGGAGTCCTGCA</t>
  </si>
  <si>
    <t>ENST00000622030.2</t>
  </si>
  <si>
    <t>ENSG00000277893</t>
  </si>
  <si>
    <t>SRD5A2</t>
  </si>
  <si>
    <t>chr2:32432217-32432356</t>
  </si>
  <si>
    <t>ACCAGCCTGGCCAATATGGTGAAACGCTGTCTCTACTAAAAATACAAAAAGTAGCTGGGTGTGGTGGTGCACACCTGTAATCCCAGCTACTCAGGAGGCTGAGGCAGAGAATTGCTTGATCCTGGGAGGCGGAGGCTGCA</t>
  </si>
  <si>
    <t>ENST00000444173.5</t>
  </si>
  <si>
    <t>ENSG00000115760</t>
  </si>
  <si>
    <t>BIRC6</t>
  </si>
  <si>
    <t>chr2:32432562-32432687</t>
  </si>
  <si>
    <t>ACCTGGGCAATATAGGGAGACCTCGTCTCTATAAATAATAAAAAAAAATTTAGCTGGACATGGTGGTATGTGCCTGTGGTCCCAGATACTTGGGAAACTGAGGTGGGAGAATCACTTGAGCCCAGG</t>
  </si>
  <si>
    <t>chr2:36092396-36092668</t>
  </si>
  <si>
    <t>TGGAGGGTGCACCGGGTCCCCCAGCAGTGCCGGTCCACCAGGGCTGCGCTTGAATTCTCACCAGGCCTCAGCTGCCTCCCTGTGGGGCAGGGCTCAGGACCTGCAGCCCACCATGCCTGAGCCTCCCCACCACCATGGGCTCCTGCACAGCCTGAGCCTCCCCAATGAGTGCCGCCCCCTGCTCCACGGCACCCAGTCCCATCGACCGCCCAAGGGCTGAGGAGTGGGGGCACATGGCGCAGGACTGGCAGACAGCTCCACCCTGCAGCCCCG</t>
  </si>
  <si>
    <t>ENST00000280527.7</t>
  </si>
  <si>
    <t>ENSG00000150938</t>
  </si>
  <si>
    <t>CRIM1</t>
  </si>
  <si>
    <t>chr2:36688465-36688647</t>
  </si>
  <si>
    <t>TCGATTTCTCACCGGGCCTTAGCTGCCTTCCCGCTGGGCAGGGCTCGGGACCTGCAGCCTGCCATGCCTGAGCCCCCCATGCCCTCCATGGGCTCCTTGCGGCCGGAGCCTCCCCGACGAGCGCCACCCCCTGCTCCACGGTGCCCAGTCCCATCAACCACCCAAGGGCTAAGGAGTGCAGGC</t>
  </si>
  <si>
    <t>ENST00000389975.7</t>
  </si>
  <si>
    <t>ENSG00000205221</t>
  </si>
  <si>
    <t>VIT</t>
  </si>
  <si>
    <t>vitrin</t>
  </si>
  <si>
    <t>chr2:36688647-36688829</t>
  </si>
  <si>
    <t>CACACGGCGAGGGACTGGCAGGCAGCTCCCTCTGCAGCCCCGGTGCGGGATCCACTGGGTGAAGCCAGCTGGGCTCCTGAGTCTGGTGGGGACGTGGAGAACCTTTACGTCTAGCTCAGGGATTGTAAATACACCAATCAGCACACTGTGTCTAGCTCAGGGTTTGTGAATGCACCAATCGAC</t>
  </si>
  <si>
    <t>chr2:36812073-36812224</t>
  </si>
  <si>
    <t>CTGCAGCAAAGCTGCTCTCACTGACACCTGGCAGCACTTTAAAGCCCAAAGCTGGCTCCTTCCAATCTAGACAATGTTCCGAGAAAAGAAACTGGAGGAGGGAGAAAGGGGACTGGCAGCTTAAATGCAATTTAATGGACCACAATCAAAAA</t>
  </si>
  <si>
    <t>ENST00000464309.1</t>
  </si>
  <si>
    <t>chr2:36812438-36812589</t>
  </si>
  <si>
    <t>AAGCACCTGCTGACCAGCTGTCCACAACCCAAATCAAGACCCACCACCCCGGGCAGTCTCCCAGTTTTCCCACTAAGATTGGATGCCTTATCTCTGAATCCCATCCTCTCCTCCCTGGGTCATCTTCTCCCCACTGCAATCCAACACCTGCA</t>
  </si>
  <si>
    <t>chr2:37426172-37426324</t>
  </si>
  <si>
    <t>TCAAGTTTCCCTTCAGGGATTACATCTTATATCTTAAACACTCTAGTGTGAAATTATTGTATTTTCTATGTCGGCTCTCCCAATGACTATTTGCACTTGAGGCCTTATATCTTCCATAGTAGGATGAAAGGCTTTGTGATGGTGGGGCTGCAG</t>
  </si>
  <si>
    <t>ENST00000668683.1</t>
  </si>
  <si>
    <t>LOC105374464</t>
  </si>
  <si>
    <t>chr2:38074365-38074508</t>
  </si>
  <si>
    <t>GCCACTGCAGCGCGGTGGACAGGGTGTCCTGGCTGGCGCCGAAGATGTCAGTGATAGTGGCCGGTACGTTCTCCAAATCCAGCCGCGCGCCACCACCGTGCGAGTCCCCGGCCGCCTTCTTTTCCGCAGAGAGGATAAAGGCGT</t>
  </si>
  <si>
    <t>ENST00000628135.3</t>
  </si>
  <si>
    <t>ENSG00000232973</t>
  </si>
  <si>
    <t>CYP1B1-AS1</t>
  </si>
  <si>
    <t>chr2:38074508-38074651</t>
  </si>
  <si>
    <t>TCCATCATGTCGCGGGGGGCGGCCCCGGGCCGAAGGCTTTCGCAGTGCCTCAAGAACTTGTCCAGGATGAAGTTGCTGAAGTTGCGGTTGAGCTGCTCGAATTCGCGGAAAACGGTGCGCACCGGGTTGGGGAAGTACTGCAGC</t>
  </si>
  <si>
    <t>chr2:38469259-38469443</t>
  </si>
  <si>
    <t>CTGCCTGCAGTGACAGAGGACAGAGTTGAGGCACAGAGAAGACAGCAGCAACACGAGTCGGAGCAAGCATCTGGTAGCACCTGGTCCCTGACTCCTGGGTCCCTGGGCCTGCCTGCATTGGTTTCTCAGCCCCATCTTGGCTTCTCTCTTTTGTCCAAGCTGGTTGAAATGGTTGTTTCACATCT</t>
  </si>
  <si>
    <t>ENST00000437979.1</t>
  </si>
  <si>
    <t>ENSG00000231367</t>
  </si>
  <si>
    <t>LINC02613</t>
  </si>
  <si>
    <t>chr2:39244419-39244560</t>
  </si>
  <si>
    <t>GCCAGCGGCTGCAGAAGGTGTAATGGGTCCCCCAGCAGTGCCAGCCCACCGGCGCTGCGCTCGATTTCTCACTGGGCCTTAGCTGCCTTCCTGCGGGGCAGGGCTTGGGACCTGCAGCCCGCCATACCTGAGCCTCCCACCC</t>
  </si>
  <si>
    <t>ENST00000699628.1</t>
  </si>
  <si>
    <t>ENSG00000205111</t>
  </si>
  <si>
    <t>CDKL4</t>
  </si>
  <si>
    <t>chr2:39244560-39244701</t>
  </si>
  <si>
    <t>CCCTCCATGGGTTCCTGTGCGGCCGGAACCTTCCCGACGAGTGCCACCCCCTGCTCCACGGCGCCCAGTCCCATCGACCACCCAAGGGCTGAGGAGTGCGAGCGAACGGCGCGGGACTGGCAGGCAGCTCCACCTGCAGCCC</t>
  </si>
  <si>
    <t>chr2:40013672-40013842</t>
  </si>
  <si>
    <t>TTTTAGAGTTTCCAGTCTTTCTGTTCTCTTTTTTTCCCATCTTTGTGGTTTTATCTACTTTTGGTCTTTGATGATGGTGATGTACAGATGGGTTTTTGGTGTGGATGTCCTTTCTGTTTGTTAGTTTTCCTTCTAACAGACAGGACCCTCAGCTGCAGGTCTGTTGGACTA</t>
  </si>
  <si>
    <t>ENST00000439606.5</t>
  </si>
  <si>
    <t>ENSG00000227028</t>
  </si>
  <si>
    <t>SLC8A1-AS1</t>
  </si>
  <si>
    <t>chr2:40013842-40014012</t>
  </si>
  <si>
    <t>ACCCTGCCGTGTGAGGTGTCAGTGTGCCCCTGCTGGGGGGTGCCTCCCAGTTAGGCTGCTAGGGGGTCAGGTGTCAGGGAACCACTTGAGGAGGCAGTCTTCCCGTTTCTCAGATCTCCAGCTGCATGCTGGGAGAACCACTGCTCTCTTCAAAGCTGTCAGACAGGGACA</t>
  </si>
  <si>
    <t>chr2:40014012-40014182</t>
  </si>
  <si>
    <t>ATTTAAGTCTGCAGAGGTTACTGCTGTCTTTTTGTTTGTCTGTGCCCTGCCCCCAGAGGTGGAGCCTACAGACGCAGGCAGGCCTCCTTGAGCTGTGGTGGACTCCACCCAGTTCGAGCTTCCAGGCTGCTTTGTTTACCTAAGCAAGCCTGGGCAATGGCGGGCGCCCCT</t>
  </si>
  <si>
    <t>chr2:40237687-40237864</t>
  </si>
  <si>
    <t>TTTAGAGTTTCCAGTTTTTCTGTTCTGTTTTTTCCCCATCTTTGTGGTTTTATCTACTTTTGGTCTTTGATGATGGTGATGTACAGATGGGTTTTTGGTGTGGACGTCCTTTCTGTTTGTTAGTTTTCCTTCTAACAGACAGGACCCTCAGCTGCAGGTCTGTTGGAATACCCTGCCA</t>
  </si>
  <si>
    <t>ENST00000619351.1</t>
  </si>
  <si>
    <t>chr2:40237864-40238041</t>
  </si>
  <si>
    <t>ATGGGAGGTGTCAGTGTGCCCCTGCTGGGGGGTGCCTCCCAGTTAGGCTGCTCGGGGGTCAGGGGTCAGGGACCCACTTGGGGAGGCAGTCTGCCCGTTCTCAGATCTCCAGCTGCGTGCTGGGAGAACCACTGCTCTCTTCAAAGCTGTCAGACAGGGACATTTAAGTCTGCAAAAG</t>
  </si>
  <si>
    <t>chr2:41335839-41335999</t>
  </si>
  <si>
    <t>CGGGACCTGCAGCCCGCCATGCCTGAGCCTCCCACCCCCTCCATGGGCTCCTGTGCGGCAGGAGCCTCCCTGACGAGCGCCGCCCCCTGCTCCACGGCGCCCAGTCCCATCGACCACCCAAGGGCTGAGGAGTGCCAGCGCATGGCACAGGACGGGCAGGC</t>
  </si>
  <si>
    <t>ENST00000653206.1</t>
  </si>
  <si>
    <t>ENSG00000214691</t>
  </si>
  <si>
    <t>LINC01913</t>
  </si>
  <si>
    <t>chr2:41335999-41336159</t>
  </si>
  <si>
    <t>CAGCTCCACCTGCAGCCCTGGTGCGGGATCCACTGGGTGAAGCCAGCTGGGCTCCTGAGTCTGGTGGGGACGTGGAGAGTCTTTATGTCTAGCTCAGGGATTGTAAACACACCAATCAGCACCCTGTGTCTAGCTCAGGGTTTGTGAGTGCACCAATGGAC</t>
  </si>
  <si>
    <t>chr2:41379199-41379359</t>
  </si>
  <si>
    <t>TTCTGCAGACCCCTCTGACCTCTCTCTCCCACCCCAGGCCACGCCTCGGCAGGCTGAATCAAGTCCCAATTCTTCCTCAGCCTCTGCTCTCCCACCCTATAACCCTTCTGTCACCTTCCCTCCCCACACCTGGTCCAGCTTACAATTTCGTTCTGCAGCAA</t>
  </si>
  <si>
    <t>chr2:41835555-41835706</t>
  </si>
  <si>
    <t>CTGCAGGCTCAAGGGAAGGTCAATGGAGATTTACACTTGTGAGTCATCTGCATATAGATGGTATTGAAATTATGGGACTAAATGAAATCTACCAGGGAGATGGCATACATAAGAGCCAGGAAGGTGCCTAGGAGATCAAGCAAGGAAGATAG</t>
  </si>
  <si>
    <t>chr2:43066602-43066776</t>
  </si>
  <si>
    <t>TGCAGCACAAGTCTTTCAGCCAACCTCTTCCCGGCCATTGCCCCTCAGTGAGCTGGGGGCCACCACCGGGCCTCAGTGGGTCTCGGCGTCTCCCAGCGACTGGGACCTGAGGACAGAAGGAAGAGCCACCTGGCAGCTTTGGTGGGAACTTGCCTGCAGACCCAGCCACTGCCCT</t>
  </si>
  <si>
    <t>ENST00000668762.1</t>
  </si>
  <si>
    <t>ENSG00000231826</t>
  </si>
  <si>
    <t>LINC01819</t>
  </si>
  <si>
    <t>chr2:43220180-43220480</t>
  </si>
  <si>
    <t>CCCTGGCGTTTTTCTGAGCGCCCCCAGGCAGGTTTTAGCACCGAGCATTCTAGTGCCGGGCCAGGCTGGCGGCCAAGAGCTAGGCCTGCTTGTTTTTCCTGCGTCGGGCCCACCAGGCCTGGCTCTGTCATCCGGGGTCCTGAGCCACTGCAGGGCTCACAATCCTCCATCTATTCCCTGGGGCTGGTGCAGAGCTTTGGCCTTCTGAATAGTTTTTTTGTGTGTGCTTTTTTTTTTTTCTTTTACACACCCAGCAGTAGATTCAGACAGCATGAGCGGTGGAAAATGTGTACATGCACAC</t>
  </si>
  <si>
    <t>ENST00000282388.4</t>
  </si>
  <si>
    <t>ENSG00000152518</t>
  </si>
  <si>
    <t>ZFP36L2</t>
  </si>
  <si>
    <t>chr2:43665560-43665733</t>
  </si>
  <si>
    <t>GAGTTTCCAGTTTTTCTGTTCTGTTTTTTCCCCATCTTTGTGGTTTTATCTACTTTTGGTCTTTGATGATGGTGATGTACAGATGGGTTTTCGGTGTGGATGTCCTTTCTGTTTGTTAGTTTTCCTTCTAACAGACAGGACCCTCAGCTGCAGGTCTGTTGGAATACCCTGCCG</t>
  </si>
  <si>
    <t>ENST00000475092.4</t>
  </si>
  <si>
    <t>ENSG00000223658</t>
  </si>
  <si>
    <t>C1GALT1C1L</t>
  </si>
  <si>
    <t>C1GALT1</t>
  </si>
  <si>
    <t>chr2:43665733-43665906</t>
  </si>
  <si>
    <t>GTGTGAGGTGTCAGTGTGCCCCTGCTGGGGGGTGCCTCCCAGTTAGGCTGCTCCGGGGTCAGGGGTCAGGGACCCACTTGAGGAGGCAGTCTGCCCGTTCTCAGATCTCCAGCTGCGTGCTGGGAGAACCACTGCTCTCTTCAAAGCTGTCAGACAGGGACATTTAAGTCTGCA</t>
  </si>
  <si>
    <t>chr2:43665906-43666079</t>
  </si>
  <si>
    <t>AGAGGTTACTGCTGTCTTTTTGTTTGTCTGTGCCCTGCCCCCAGAGGTGGAGCCTACAGACGCAGGCAGGCCTCCTTGAGCTGTGGTGGGCTCCACCCAGTTCGAGCTTCCCGGCTGCTTTGTTTACCTAAGCAAGCCTGGGCAATGGCGGGCTCCCCTCCCCCAGCCTTGCTG</t>
  </si>
  <si>
    <t>chr2:44951953-44952252</t>
  </si>
  <si>
    <t>CCTGAGGATGGAAATGGCTGTGTGGCTGGAGGAGCTACAGACCAGCCAGGCACTGGCTGTTCTCTATCTTTTATTTTTTATTTTTATTTTTTTCTGAAAAGATGAGGCTTGGCAGGAGGGGCGAGTTCCCTGGGGACTTCTCGGATCCCTGCAGGCAGGAAGAGTGTGCGGGGCCCAGGAACCGAAACAGGAGGTCCGAGGGACCAAGGCAGGGTCCAGACGTGAGGGGGAGCGCGGCGGGGCGTGGGGGACGCGGCCCCCGGGGCAGGGGTCCGGGATCTGCGGACGTGGCCCGGTGGG</t>
  </si>
  <si>
    <t>ENST00000419364.3</t>
  </si>
  <si>
    <t>ENSG00000236502</t>
  </si>
  <si>
    <t>SIX3-AS1</t>
  </si>
  <si>
    <t>chr2:44952268-44952439</t>
  </si>
  <si>
    <t>TCCCCGCTCCGCCCTCCGGCCTTCGCGGCGCTCTCTCGCTGGGCCTTTGTCCCCACCTCTCAGGCTCGGACTCCGTCTTTCTTCTTTCAGGCCGCTGGGAGGCGCTGTGGCCGAAGCCCCGGCCTCTCCCAGCCTGATGCCCTGGTCCTGCAGCCGCGCCGTCTTTCTCCGC</t>
  </si>
  <si>
    <t>chr2:44952439-44952610</t>
  </si>
  <si>
    <t>CACCCGGTTCCCGCGGGGCTGGGCTGCCTCAGGCGATGGCCCGGCCTGTGGCTGGGCCCGCACTGCCTTTGGTTTGTTGGATTTTGCGATATTTACCATAATAATTAATTTGCCGCCATTCAACAGAATATCTTAGCAAGGCCCCTTAACGACTGGAAGCGCTGCTAATTCC</t>
  </si>
  <si>
    <t>chr2:44952610-44952781</t>
  </si>
  <si>
    <t>CCTGCGTATGCGCCTCTCCCTCTGCAGCCCGGGACAGGCGCAGCCGCCTTTTGCCTGCCCCTACCTCGCCCGGGACACACTGGCGCCGCCTGGCCAGGCCCGACTGGGAGGAAGGACAGAGGACCGACGGACACTTGTACATGTGCGGGCGCACGGAACCCAGGCCCCGGCC</t>
  </si>
  <si>
    <t>chr2:44955539-44955755</t>
  </si>
  <si>
    <t>AGGCTGCAGGTCGGATAGCTAGATTCCATGATGCCCCCAAGAAGTTGCCAGACTCCAGTCTGGGAGCTCTCAAGAGCCAGAGACCCAGGGAAGTCCCCTCTTTGGCCTCCGAGGACCCCGAAGCCTGGCAGCAGTGCTCAGCCTTGGACCCCGCGGTTCCGCGGCCGGACGCCCCTCGCGCTGGCTGTGCGCACCCTGGCGCAAAGCACTGCAGGTT</t>
  </si>
  <si>
    <t>chr2:45064680-45064842</t>
  </si>
  <si>
    <t>ATCTTTGTGGTTTTATCTACTTTTGGTCTTTGATGATGGTGATGTACAGATGGGTTTTTGGTGTGGATGTCCTTTCTGTTTGTTAGTTTTCCTTCTAACAGACAGGACCCTCAGCTGCAGGTCTGTTGGAATACCCTGCCGTGTGAGGTGTCAGTGTGCCCCT</t>
  </si>
  <si>
    <t>ENST00000303077.7</t>
  </si>
  <si>
    <t>ENSG00000170577</t>
  </si>
  <si>
    <t>SIX2</t>
  </si>
  <si>
    <t>chr2:45064842-45065004</t>
  </si>
  <si>
    <t>TGCTGGGGGGTGCCTCCCAGTTAGGCTGCTCCGGGGTCAGGGGTCAGGGACCCACTTGAGGAGGCAGTCTGCCCGTTCTCAGATCTCCAGCTGCGTGCTGGGAGAACCACTGCTCTCTTCAAAGCTGTCAGACAGGGACATTTAAGTCTGCAGAGGTTGCTGC</t>
  </si>
  <si>
    <t>chr2:45917495-45917645</t>
  </si>
  <si>
    <t>TGTTTACAAACCTTGAGCTAGATACAGAGTGCCGATTGGTGTATTTACAATTCCTGAGCTAGACATAAAGGTTCTCCACGTCCCCACCAGATTCAGGAGCCCAGCTGGCTTCACCCAGTGGATCCCGCACTGGGGCTGCAGGTGGAGCTGC</t>
  </si>
  <si>
    <t>ENST00000489067.1</t>
  </si>
  <si>
    <t>ENSG00000171132</t>
  </si>
  <si>
    <t>PRKCE</t>
  </si>
  <si>
    <t>chr2:45917645-45917795</t>
  </si>
  <si>
    <t>CCTGCCAGTCCCGTGCCATGCGCCCGCACTCCTCAGCCCTTGGGTGGTCGATGGGACTGGGCGCCGTGGAGCAGGGGGCGGCGCTCGTCGGGGAGGCTCCGGCCGCACGGGAGCTCACGGTCGGGGGTGGGAGGCTCAGGCATGGTGGGCT</t>
  </si>
  <si>
    <t>chr2:45917795-45917945</t>
  </si>
  <si>
    <t>TGCAGGTCCCGAGCCCTGCCCCGCGGGAAGGCAGCTAAGGCCCGGCGAGAAATCGAGCGCAGCGCCCGTGGGCCGGCACTGCTGGGGGACCCAGTACACCCTCCGCAGCCGCTGGCCCGGTGCTAAGCCCCTCATTGCCCAGGGCTGGCAG</t>
  </si>
  <si>
    <t>chr2:46026968-46027119</t>
  </si>
  <si>
    <t>TTGAGCCCTGGGAACATAGTGAGACCCTGTCTCTACAAAAAATTGTTTTAAATTAGCCTGGCACGGTGATGTGTGCCTGTTGTCCCAGCTACTCTGGAGGCTAAGGTGGGAGGATCGCTTGAGCCTAGGAAGTCAAGGCTGCAGTGAGCCAT</t>
  </si>
  <si>
    <t>ENST00000394874.1</t>
  </si>
  <si>
    <t>chr2:46027119-46027270</t>
  </si>
  <si>
    <t>TAATCATGCCACTGTACTCCAGCCTGAGCAACAGAGCAAGACCCTGTCTCAAAAATAAATAAAAGAATTAGCCAGGGATGGTGGCACACACCTGTAGTCCCAGCTATTCGGGAGGCTGAGGTAGGAGGGTAGGTTGAGCCCAGGAGGTTGAG</t>
  </si>
  <si>
    <t>chr2:46027270-46027421</t>
  </si>
  <si>
    <t>GGCTGCAGTGAAGCATGATTGTACCACTTGTACTTCATCCTGGGCATCAGAGTGAGACCCTATCTCAAAAAAGAAAGAAAAAGAAAAGAAAAACAAGATCATGATTACCAGGGAAGTCCAAATAGGGACTGAATGAGGATGGGGAGAGAGGT</t>
  </si>
  <si>
    <t>chr2:46878605-46878856</t>
  </si>
  <si>
    <t>CACACCACACACACATGCACACACATCACACACATACACAATACACACACCACACACATACACATATACTCACCACTCACACACACCACAACACATACACACCACACACATACACATACCACACACACCACACAGATACACACACACCACACATACACACATTCACATACATACACACACATATACATACACACCACACACATACAAACACGCATACACACACACCACACCACACACACACACACACACACA</t>
  </si>
  <si>
    <t>ENST00000495449.1</t>
  </si>
  <si>
    <t>ENSG00000239332</t>
  </si>
  <si>
    <t>LINC01119</t>
  </si>
  <si>
    <t>chr2:46935518-46935817</t>
  </si>
  <si>
    <t>CTTCCTGCCATGAGAACAAGCTAAGCTTTGCGTTATCACAAAAATTGTCTTGATGGTATTTGCTGTCACCCAAATGTGTACATTTACTTTTCTAGATAGCATTCAATTATTGAGGCCCGCAGTGATCCAACTGAGACCTCCTCAACACTGCAGTCCAAGACCCCTGACTCGGAAACAGGGTGATCCTCTGAGGCTCTTAAGCTTCCTGCTTGGAGTTCTTTCAGACTGAAACAATGAGAGATGCAAGTCTTGTATTGGACCCAAGCTCCAATTTCTTTTTTTAATTTTTCTTTTAGGTGT</t>
  </si>
  <si>
    <t>ENST00000319190.11</t>
  </si>
  <si>
    <t>ENSG00000068724</t>
  </si>
  <si>
    <t>TTC7A</t>
  </si>
  <si>
    <t>chr2:46935881-46936033</t>
  </si>
  <si>
    <t>GGAGTTTTGAGACCAGCCTGGGCAACATAGCAAGATTCAGTCTCTTAAAAAATTAGAAAACATAGCTAGGGGTGGTGGCGTGTGCCTGTAGTCCCAGCTACTCGGGAGGCTGAGGCTGGAGGATGGCTTGAGCCCAGGAGTTCAAGGCTGCAG</t>
  </si>
  <si>
    <t>chr2:47107448-47107611</t>
  </si>
  <si>
    <t>GGGTCCCCCAGCAGTGCCAGCCCACCAGTGCTGCGCTCGGTTTCTCACCGGGTCTTAGCTGCCTTCCCAAGGGGCAGGGCTCAGGACCTGCAGCCCGCCATGCCTGAGCCTCCCACCCCCTGTATGGGCTCCTGTGCAGCCCCAGCCTCCCTGATGAGTGCCGC</t>
  </si>
  <si>
    <t>ENST00000449846.5</t>
  </si>
  <si>
    <t>ENSG00000239605</t>
  </si>
  <si>
    <t>STPG4</t>
  </si>
  <si>
    <t>chr2:47107611-47107774</t>
  </si>
  <si>
    <t>CCCCCTGCTCCATGGCACCCAGTCCCATCGACACCCAAGGGCTGAGGAGTGCGGGCACATGGTGCGGGACTGGCAGGCAGCTCCACCTGCAGCCCTGGTGCGGGATCCACTGGGTGAAGCCAGCTGGGCTCCTGAGTCTGGTGGGGACGTGGAGAACCTTTATG</t>
  </si>
  <si>
    <t>chr2:51780318-51780479</t>
  </si>
  <si>
    <t>TCCCGTGCCCTGTGCCCGCACTCCTCAGCCCTTCGGTGGTCGATGGGACTGGGCGCCGTGGAGCTGGGGGCGGCGCTCTTCGGGAAGGCTCGGGCAGCACAGGAGCCCATGGCGGGCTGCAGGTCCCGAGCGCTGCCCCATGGGGAGGCAGCTAAGGCCCGG</t>
  </si>
  <si>
    <t>ENST00000663568.1</t>
  </si>
  <si>
    <t>LOC105374597</t>
  </si>
  <si>
    <t>chr2:51780479-51780640</t>
  </si>
  <si>
    <t>GCAAGAAATCGAGTGCAGTGCCGGTGGGCTGGCAGTGCTGGGCTGGCCCGGGTGCTAAGCCTCTCATTGCCTGGGGCGGAAGGGCCGGCTGGCCGCTCGGAGTGCAGGGCCCACCAAGCCCACGCCCATCCGGAACTCCAGCTGGCCTGCAAGCGCTGCAGG</t>
  </si>
  <si>
    <t>chr2:53587594-53587778</t>
  </si>
  <si>
    <t>AACAAAAAGACAGCAGCAACCTCTGCAGACTTAAATGTCCCTGTCTGACAGCTTTGAAGAGAGCAGTGGTTCTCCCAGCACGCAGCTGGAGATCTGAGAACGGGCAGACTGCCTCCTCAAGCGGGTGCCTGACCCCTGACCCCCGAGCAGCCTAACTGGGAGGCACCCCCCAACAGGGGCACACT</t>
  </si>
  <si>
    <t>ENST00000482339.2</t>
  </si>
  <si>
    <t>LOC105374601</t>
  </si>
  <si>
    <t>chr2:53587778-53587962</t>
  </si>
  <si>
    <t>TGACACCTCACACGGCAGGGTACTCCAAAAGCCCTGCAGCTGAGGGTCCTGTCTGTTAGAAGGAAAACTAACAAACAGAAAGGACATCCACACCAAAAACCCATCTGTACATCACCATCATCAAAGACCAAAAGTAGATAAAACCACAAAGATGGGGAAAAAACAGAACAGAAAAACTGGAAACT</t>
  </si>
  <si>
    <t>chr2:53867277-53867446</t>
  </si>
  <si>
    <t>GGTGGATGACCTGAGGTCAGGAGTTCAAGAACAGCTTGGCCAACGTGGCGAAACCCTGTCTCTGCTAAAAATACAAAAATTAGCTGGGTGTGATGGCATGTGAAGTCACAGATACCCAGAAGCTGAGGCATGAGAATCATTTGACCAGGGAAGCAGAGGCTGCAGTGAGC</t>
  </si>
  <si>
    <t>ENST00000488687.5</t>
  </si>
  <si>
    <t>ENSG00000068878</t>
  </si>
  <si>
    <t>PSME4</t>
  </si>
  <si>
    <t>chr2:53867446-53867615</t>
  </si>
  <si>
    <t>CCAAGATCGCACCACTGTACTCCAGCCTGGGATACAGAGTGAGGCTCCGTCTCAAGGAAAAAAAAAAAAAAAAAAAAGCTAGGCATGGCAGTGCATGCCTGTGGTTCCAGCTAGACAAGAGGCTGAGGCAGGAGGATCGCTTGAGCCTGGGAGGTCAAGGCTGCAGTGAG</t>
  </si>
  <si>
    <t>chr2:54291524-54291671</t>
  </si>
  <si>
    <t>AGACACTGGAGAGCTAGGAGCTACATTTCCTGACTGCCTCGCAGCAAGAGTTTCAAATGTGATTTAGTCATTATTAATCAGAGGTATTCCTGTGAAATTTGAATTTGGGACTGAGTTCAGTGGAGAAAGAGGCAGCAGTGCCTGAGGC</t>
  </si>
  <si>
    <t>ENST00000317802.9</t>
  </si>
  <si>
    <t>ENSG00000178021</t>
  </si>
  <si>
    <t>TSPYL6</t>
  </si>
  <si>
    <t>chr2:54291797-54291939</t>
  </si>
  <si>
    <t>AGTCAGATTCCCCTAATAGGCCTATCAGGAAAAATTGTCCAAGGCTTGAAATTGGGTCATAGAGATCGGGAGTGTCTTTCAGGAAAATTCTGATATGGTCTGGTAGAAACTTTAGGAATTTTCTAATTCTATAGGGGTATGCA</t>
  </si>
  <si>
    <t>chr2:55621855-55622066</t>
  </si>
  <si>
    <t>CCTGCAGACGGCAGAACTAAAAGAGTGCTTAGCATACTGTAACACCTCTGGGGCTTCAGGGTCATGAGCACCCCTGTTTGGGTGCCACCACATTTCCCTCAATGTGACACACCTGGTCCAGCCACAAGCCCCGCACAGAGCCCACTCCTGCCCTGTACTCGTTCACTCACACACCCCCTCCTGCCAGGGGCTGAGGCCATGGTGGCTGCAGG</t>
  </si>
  <si>
    <t>ENST00000612688.1</t>
  </si>
  <si>
    <t>ENSG00000275052</t>
  </si>
  <si>
    <t>PPP4R3B</t>
  </si>
  <si>
    <t>chr2:58386625-58386802</t>
  </si>
  <si>
    <t>GAGTTTCCAGTTTTTCTGCTCTGTTTTTTCCCCATCTTTGTGGTTTTATTTACTTTTGGTCTTTGATGATGGTGATGTACAGATGGGTTTTTGGTGTGGATGTCCTTTCTGTTTGTTAGTTTTCCTTCTAACAGACAGGACCCTCAGCTGCAGGTCTGTTGGAATACCCTGCCGTGTG</t>
  </si>
  <si>
    <t>ENST00000422723.5</t>
  </si>
  <si>
    <t>ENSG00000233723</t>
  </si>
  <si>
    <t>LINC01122</t>
  </si>
  <si>
    <t>chr2:58386802-58386979</t>
  </si>
  <si>
    <t>GAGGTGTCAGTGTGCCCCTGCTGGGGGGGTGCCTCCCAGTTAGGCTGCTCAGGGGTCAGGGGTCAGGGACCCACTTGAGGAGGCAGTCTGCCTGTTCTCAGATCTCCAGCTGCGTTCTGGGAGAACCACTGCTCTCTTCAAAGCTGTCAGACAGGGACATTTAAGTCTGCAGAGGTTA</t>
  </si>
  <si>
    <t>chr2:59083907-59084058</t>
  </si>
  <si>
    <t>CTGCAGGGACACAGCCTTTGGAGATGGAGGTGCTTTCTCTGATCATTCTCAAAAGTGAACATGCACATGTATCAGCACCCAGGAAGGAAGGAAATATGGTAATAACGGTGGTAGTGGTACCTTAATCTCACAAATATGTAATGCTAATTATG</t>
  </si>
  <si>
    <t>ENST00000650010.1</t>
  </si>
  <si>
    <t>chr2:60031721-60031982</t>
  </si>
  <si>
    <t>CTGCAGTGTCCAAGATGAAACATATAGTAGATAAGATTAAGAATAAATTGGACACTGCAAAAGAAAACAGAAGTAAACTTAAAGAAATAGCAATAGAAACTTTCCAAAATGGGAAAAAGTATAATAGAGAGTATGTGAGCTGTGGGACAACTACAAGAGGCTTAATATGTTACTGGAGTCTTTGAAGAGGGGAAGACAAAAATAATATTTGAACAAATTCTGGCTGAGAAACTTCCAAATTTGTTGAAATTATAAACCTGCA</t>
  </si>
  <si>
    <t>ENST00000412409.3</t>
  </si>
  <si>
    <t>LOC105374754</t>
  </si>
  <si>
    <t>chr2:61829813-61829964</t>
  </si>
  <si>
    <t>TAAAGAATCACAGGCATATTGTGTTAGGGAATCACTCAGCAGCAGCGAGACCACAATTAACTCCTATAAATGGGCAAAGCAAATAGCTGCAAGCAAATTTATTAAAAACCAGCTGTTAATTAGCAGCAATAGTTCCAGCAAAATAGACTGCA</t>
  </si>
  <si>
    <t>ENST00000478494.1</t>
  </si>
  <si>
    <t>ENSG00000170264</t>
  </si>
  <si>
    <t>FAM161A</t>
  </si>
  <si>
    <t>chr2:61845584-61845739</t>
  </si>
  <si>
    <t>AGGCTGCAGTGGGAGGACTGCTTGAGGCCAGGAGTTCCAGACCAGCCTGGGCAACACGGCGAGACACCATCTCTACAAATTTTTTTTAAAAAATTAGCTGGATGTGGTGGCTGAGGTGGGAGGATCACTTGAGCCCAGGAGGTTGAGGCTGCAGTG</t>
  </si>
  <si>
    <t>ENST00000496369.1</t>
  </si>
  <si>
    <t>chr2:62855365-62855511</t>
  </si>
  <si>
    <t>TGGGTGGCTGAGGGCAGCTCCATGCTGGCCTGCAGGCACCCATTGGCACCTACACCCTAGGCACCATGAATGGCAGCAGGAGGTAGGTTCCTGGGTAGAAGGAGGAAGGTCTCTGGTGAGGCCCCACCTTCAGGCCAGGGAGGGCCT</t>
  </si>
  <si>
    <t>ENST00000462441.1</t>
  </si>
  <si>
    <t>ENSG00000115504</t>
  </si>
  <si>
    <t>EHBP1</t>
  </si>
  <si>
    <t>chr2:63977889-63978035</t>
  </si>
  <si>
    <t>GTCAGAGGCTAAAATTTCCACTTGTGTCCTTGTTTTTCACCTCTCCTACTATCTTCAGGTTTCCCTGCAGACCTCTTAAATAAGGTCTGAGACATGTAGTCCTTTCCGTTGTATTCTCATTATTCAAGCACCCCACTGATGTGGTGG</t>
  </si>
  <si>
    <t>ENST00000354504.7</t>
  </si>
  <si>
    <t>ENSG00000143952</t>
  </si>
  <si>
    <t>VPS54</t>
  </si>
  <si>
    <t>chr2:63978035-63978181</t>
  </si>
  <si>
    <t>GTAATGCGTGAAGGGAGGGGAAGCATTCTATGATCTTATGATTAGGTTTCAGTCTTAGTGAGCCTGTGCCCCTGGGCTGCGACCTTCACAGGTGCTTCTCAGTTGTTGATTTTCAGTTTGCTAAGGTTTTTTGTTGTGAGAACGGAA</t>
  </si>
  <si>
    <t>chr2:64037010-64037219</t>
  </si>
  <si>
    <t>ACCTCCGCCTCCCAGGTTCAAGTGATTCTCCTGCCTCAGCCTCCTGAGTAGCTGGGACTGCAGGTGCATGCCACCACACCCAGCTAATTTTTGTATTTTTAGTAGAGACGGGGTTTCACTATGTTGGCCAGGCTGGCCTCGTACTCCTGACCTCATGATCCACCTGACTCGGCCTCCCAAAGTGCTGAGATTACAGGCGTGAGCCACCGC</t>
  </si>
  <si>
    <t>ENST00000272322.9</t>
  </si>
  <si>
    <t>chr2:64037307-64037600</t>
  </si>
  <si>
    <t>TTCTAATTTAAGAGTTTTGTAAGTTGTAATTTTAATACGCAGTGTTTTTTATATTTGTATTTTTTAAAATTTCTTATTTTTTTTTTTTTTTTTTTAGATGGAGCCTCGCTCTGTCACCCAGGCTGGAGTGCAGTGGTGTGATCTCGTCTCACTGCAGCTTCTGCCACCCAGGTTCAAGAAATTCTCCCTGCCTCAGCATCCCAAGTAACTGTGATTACAGGCGCCTGCCACCATGCCCAGCTAATTTTTGGATTTTTTAGTAGAGACGGGGTTTCGCCATGTTGGCCAGGCTGG</t>
  </si>
  <si>
    <t>chr2:65778142-65778284</t>
  </si>
  <si>
    <t>CTGCAGGAAGACAAAGGGGAGCCTGTGTGTGCAGAGACCACAGGGAAAGAGAGGAAGCAGGCAGGGGCCAGTGGCAGGCTCTCTCAACAACCAGTTCTCATGGAAGCGGTGAGTGATAACTCACTCACTCCTGAGAGAAGGGC</t>
  </si>
  <si>
    <t>ENST00000441506.1</t>
  </si>
  <si>
    <t>LOC105369167</t>
  </si>
  <si>
    <t>chr2:66160583-66160730</t>
  </si>
  <si>
    <t>CTGCAGTGAGCCGAAATTGTGCCGCTGCACACCAGCCTGGGTGACGGAGCTAGAACCTGTCTCAAATACACACACACACACACACACGCACACACACACACACACACACACACACAGATACATACGTATAATATATATTTAAGGAAGT</t>
  </si>
  <si>
    <t>ENST00000668467.1</t>
  </si>
  <si>
    <t>LOC105369168</t>
  </si>
  <si>
    <t>chr2:66160730-66160877</t>
  </si>
  <si>
    <t>TAGAGAAAAATATGACCATGATGCAGAAAGAAATGGAAGATATAAATAATATAAACAAGATGCAAATAAAACTTCTATAGATGAATGTTAAAATATTTACAATGATAACTACACTGGATAGAATGTACAGCAAATTAGACACTGCAGA</t>
  </si>
  <si>
    <t>chr2:67637560-67637702</t>
  </si>
  <si>
    <t>CCCACTGATAAGACAGTTCCTACTCTCCTCTAGCCACTTTCCTCAGTACCAGACCCACCTTACATCTTGTCCTCCAGCCATATTCACCTCCGTGTGGATGCCCAGATAATCAGGGTTTGCTCACCCCTTAGTCTTCATCTGCA</t>
  </si>
  <si>
    <t>ENST00000419809.1</t>
  </si>
  <si>
    <t>LOC105374786</t>
  </si>
  <si>
    <t>chr2:69311038-69311190</t>
  </si>
  <si>
    <t>GAAAGAAGTGAAATTAACTCGACTCTAGAACTTTTATTATTTTCAAGCATATAAAGCATGAGATTTATGGCTGAGCATAAAGTATGTCTTTGACTTGAAATGTTCTCCTAGAGATACATTAGGGAAACAGCCTGATATGGAACCAGACCTGCA</t>
  </si>
  <si>
    <t>ENST00000674438.1</t>
  </si>
  <si>
    <t>ENSG00000198380</t>
  </si>
  <si>
    <t>GFPT1</t>
  </si>
  <si>
    <t>chr2:70063419-70063561</t>
  </si>
  <si>
    <t>AATTCCACAGATTCATGTTGAACAGAGTCCTGAACTCCTAAGGCTGCTGAGGCCAGCTCCTATGCCTGGTTCAGTGGGAGGAGGTAGCCTGAAGAGAGCTCACTCCCTTCACCCTGTCTGAAGGAAGCTCCAGGACTACTGCA</t>
  </si>
  <si>
    <t>ENST00000630522.2</t>
  </si>
  <si>
    <t>ENSG00000179818</t>
  </si>
  <si>
    <t>PCBP1-AS1</t>
  </si>
  <si>
    <t>chr2:70362416-70362584</t>
  </si>
  <si>
    <t>GCTATGTGACGACTCTTCTTAGTAATGTTTAAAACCCAGACTCTGAGTTCTGGGACAACAGGGAATACTCTTTTCTTAAATGAGACAAGGTCTTGCTCTATTGCCTAGGCTGGAGTGTGTTGGTGCAATTATAGGTCACTGCAGCCTTGACTCCTGGGCTCAAGTGATC</t>
  </si>
  <si>
    <t>ENST00000037869.7</t>
  </si>
  <si>
    <t>ENSG00000035141</t>
  </si>
  <si>
    <t>FAM136A</t>
  </si>
  <si>
    <t>chr2:70362584-70362752</t>
  </si>
  <si>
    <t>CCTCCTGCCTCAGCCTCCACAGTAGCTGGGATTACTGGCACACGCCATCATGTTCCACTAATTATTTTCTCTTTTTTGTAGATATGTGATCTTTCTATGTTGCCCAGGCTGGTCTCAAACTCCTAGGCTCAAGCAATCCTCCCACCTCGTCCTCCCAAAGCGCTGGGAC</t>
  </si>
  <si>
    <t>chr2:70362752-70362920</t>
  </si>
  <si>
    <t>CTACAGGCATGAGCTGCTGCAGCTGGCCCTGATAGTCTTTATTTCACCACTGTATCACCAGGGTTTAGCACAGTGCCTGAGTGCGTTGGATACCGAGCAAATATTTGCCAAATGAATGAGTAATGAGTGAATCCTTAAGCTGGGGGTGGCTGTGAGAAGAGTGACAAGG</t>
  </si>
  <si>
    <t>chr2:70905962-70906125</t>
  </si>
  <si>
    <t>CATTTCTTTGATTTCTATTTTAATGGTGGGAGGTGGAGCATATGAATTTTGCCTATTTGCTCCTTGCTTAATATAAAATCACAAATAATGCTAGACCTGACTACCCTTGGAGAGCCAGTAGCCGGTTACCTGGCTGTGCATCTGCAGATTCTGTACCCCAGTTC</t>
  </si>
  <si>
    <t>ENST00000432367.6</t>
  </si>
  <si>
    <t>ENSG00000116039</t>
  </si>
  <si>
    <t>ATP6V1B1</t>
  </si>
  <si>
    <t>chr2:70906125-70906288</t>
  </si>
  <si>
    <t>CAAGATACTCTGATAGAAGACACCAACGCTGCATGGGCCTGCCCACCAATCCCTGCGGCGAGACAGGTCTAGGAGGCTAGTTCATTCCTCATACCCCCAACCCAGCTCATCCGGGAAGGCAGTTGGGGGTTTCAGTGTCCTGGGTTCTCCCACTGTTGGTGGAT</t>
  </si>
  <si>
    <t>chr2:70906288-70906451</t>
  </si>
  <si>
    <t>TGCTGACTGGGGACATTCAGCACTGCAGAAAGAGGTAGCAGCCCCAGGCTTGGATGTGGCCTACAGAGCCAGGGTGAATGCACCCGGAAAGTCAGGGTGAGTGCCAGACTGAAGGAGTGTGCTATAAGGCCCTGGCGGAGGCTTGGGCTTGTAAAGGCTCAGGG</t>
  </si>
  <si>
    <t>chr2:71011860-71012021</t>
  </si>
  <si>
    <t>CTGCAGTGTGAGGTTGCAGTCCTGTGGGCTCCACACCTGTCACCTGTATCAGGAGGCTCATGTCTCCCCCTGTCTTCCTGCCAGTCTTGAGGACGGAGTCTGAGCCTCCATCATGCACCACTCAGTGAGGACAGTGGACTTGTTCTCCGTGGTCATGGCCCA</t>
  </si>
  <si>
    <t>ENST00000642062.1</t>
  </si>
  <si>
    <t>ENSG00000205847</t>
  </si>
  <si>
    <t>OR7E91P</t>
  </si>
  <si>
    <t>chr2:71416564-71416740</t>
  </si>
  <si>
    <t>GAGTTTCCAGTTTTTCTGTTCTGTTTTTTCCCCATCTTTGTGGTTTTATCTACTTTTGGTCTTTGATGATGGTGATGTACAGATGGGTTTTCGGTGTAGATGTCCTTTCTGCTTGTTAGTTTTCCTTCTAACAGACAGGACCCTCAGCTGCAGGTCTGTTGGAATACCCTGCCGTGT</t>
  </si>
  <si>
    <t>ENST00000483421.7</t>
  </si>
  <si>
    <t>ENSG00000075292</t>
  </si>
  <si>
    <t>ZNF638</t>
  </si>
  <si>
    <t>chr2:71416740-71416916</t>
  </si>
  <si>
    <t>chr2:71586692-71586868</t>
  </si>
  <si>
    <t>GTGAGGGGGGCCATCTAGAGGAGGTGCCTGGTGAGTGGGGATGAGCACTGGCAGCCATCCGCGAGCAGGGAGGTCCCTGCAGGCGCTGGGAGGGAGAGAGGAAGGATGGGGCCCTGGAGCCGGAGGCGCCTCCCTCCCTATGCTCACCCTAGCCCCCTACCTGCGGGTGGGGCACAT</t>
  </si>
  <si>
    <t>ENST00000493767.1</t>
  </si>
  <si>
    <t>ENSG00000135636</t>
  </si>
  <si>
    <t>DYSF</t>
  </si>
  <si>
    <t>dysferlin</t>
  </si>
  <si>
    <t>chr2:71586868-71587044</t>
  </si>
  <si>
    <t>TGTGTGTGGCCGGACTGAGGTAGACGGACCACAGAGTCCATCCCACCTGCCTGCAGCTGAGTCCACCCCCTATCCTCCCTACTCCCACTGCTCCCACCCCTTACCGGTGCCCCAGCAGCTAGAGGTGCTGAGATGCAGGCATCACGCACTGTTGCACCTGCGGGCTGGCCAAGCCCT</t>
  </si>
  <si>
    <t>chr2:71659951-71660093</t>
  </si>
  <si>
    <t>TGTAGCCTCACCTTTCAAGGGACAGAATGGAGCAGTTCTCAGCCTAGGCACCACTGACGGCCTCCAAGGTGTGGTCATGGCCAGTGGGTTGGTTTATATGCTTGAAGCCTTCCTGATGCTAGACTAACCCTGGGCACTCTGCA</t>
  </si>
  <si>
    <t>ENST00000468173.1</t>
  </si>
  <si>
    <t>chr2:72087016-72087160</t>
  </si>
  <si>
    <t>AGCACCCGGGCCAGTGGCTGCGGAGGGTGTACCGGGTCCCCCAGCAGTGCCGGCCCACCGGCGCTGTGCTCGATTTCTCGCCGGGCTTTAGCTGCCTTCCCACGGGGCAGGGCTCGGGACCTGCAGCCCGCCATGCCTGAGCCTC</t>
  </si>
  <si>
    <t>ENST00000412253.1</t>
  </si>
  <si>
    <t>ENSG00000003137</t>
  </si>
  <si>
    <t>CYP26B1</t>
  </si>
  <si>
    <t>chr2:72087160-72087304</t>
  </si>
  <si>
    <t>CCCACCCACTCCATGGGCTCCTGTGCGGCCCGAGCCTCCCCGACGAGCACCACCCCCTACTCCACGGCGCCCAGTCCCATTGACCACCCAAGGGCTGAGGAATGTGAGCGCACGGCGCAGGACTGGCAGGCAGCTTCACCTGCAG</t>
  </si>
  <si>
    <t>chr2:72087304-72087448</t>
  </si>
  <si>
    <t>GCCCCGGTGCGGGATCCACTAGGTGAAGCCAGCTGGGCTCCTGAATCTGATGGGGACGTGGAGAACCTTTGTATCTAGCTCAGGGATTGTAAACGCACAAATCAGCGCCCTGACAAAACAGGCCACTCGGCTATACCAATCAGCA</t>
  </si>
  <si>
    <t>chr2:73167261-73167420</t>
  </si>
  <si>
    <t>ATTTTTTTTTTTTTGAGACAGGCTAGAGTGCAGTGGCATGATCACAGCTCACTGCAGCCTCAATCTCCTGCGCTCAAGCCATCCTCCCACCTCAGCCTCCCAAGAAGCTGGGACTACAGGCACACACCACCAAACCCAGCTAATTTGTTTTTTTTTTTTT</t>
  </si>
  <si>
    <t>ENST00000475951.1</t>
  </si>
  <si>
    <t>ENSG00000135631</t>
  </si>
  <si>
    <t>RAB11FIP5</t>
  </si>
  <si>
    <t>chr2:73167420-73167579</t>
  </si>
  <si>
    <t>TTTTTTTGAGACAGGCTAGAGTGCAGTGGCACAATCATAGCTCACTGCAGCCTCAATCTCCTGGGCTCAAGCCATCCTCCCACCTCAGCCTCCCAAGAAGCTGAGACTACAGGCACACACCACCACACCCAGCTAATTTTTTTTTTTTTTTTTTGAGACA</t>
  </si>
  <si>
    <t>chr2:73204884-73205160</t>
  </si>
  <si>
    <t>TTTATTTTTTTTTTTTGAGGCGGAGTCTTGCTCTGTCCTTAGGCTGGAGTGCAGTGGTGCAATCTCGGCTCACTGCAAGCTCCGCCTCCCGGGTTCACGCCATTCTCCTGCCTCAGCCTCCCGAGTAGCTGGTACTGCAGGCACATGCCGCCACACCTGGCTAATTTTTTGTATTTTTAGTAGAGACGGGGTTTCACCATGTTAGCCAGGATGGTCTTGATCTCCTGACCTCGTGATGTATTTCTTTTTCTGTGAACTACTGTTCTTGTATTTTGCC</t>
  </si>
  <si>
    <t>ENST00000398468.4</t>
  </si>
  <si>
    <t>ENSG00000214513</t>
  </si>
  <si>
    <t>NOTO</t>
  </si>
  <si>
    <t>chr2:73263853-73264151</t>
  </si>
  <si>
    <t>AGAGCTGGCAACCTCCTCCTCTGGGAAACTTAATTCCAGGTCTGTGGCCCAACAGCACCCACCACCCACCCATCGCAGGCCTCACCGGGTGCTCCGGGCATACTCCTCCTTGCTCTCCTTCTTTCCCCGCTGCCGGGGCTTCAAGTTCTGCAGCGTCAGAGAGTGGGCCTGGGTGCACCACTGAGCCAGCATTGCCAGGAACTGTGGGGGAGGGGAAGGACATTTGGAGATGAAGGGGTCTGAACTTGGTTGGCTGGAGGTGGGCCAGCCCCAGGATAGAAGGCCCCATGAGAGCATTT</t>
  </si>
  <si>
    <t>ENST00000519873.1</t>
  </si>
  <si>
    <t>ENSG00000163013</t>
  </si>
  <si>
    <t>FBXO41</t>
  </si>
  <si>
    <t>chr2:73907556-73907760</t>
  </si>
  <si>
    <t>ACTGCAGCCTTGACCTCCTGGGCTCAAGCGATCCTCCTGCCCCAGCCTCCTGAGTAGCTGAGATTACAGGCAGGCGCTACCATGCCTGGCTAATTTTTTATCTTTTTGTAGAGACAGGCCCACAGTGTGTTGCCCAGGCTAAGCGGTGGTTCTTAACCAGGATGATTTTGCTTCCCAAAGGACATTTGGCAATGTCTGCAGACAT</t>
  </si>
  <si>
    <t>ENST00000409624.1</t>
  </si>
  <si>
    <t>ENSG00000163017</t>
  </si>
  <si>
    <t>ACTG2</t>
  </si>
  <si>
    <t>chr2:74457616-74457783</t>
  </si>
  <si>
    <t>TACTGCAGCGGAGCACAGGGTTCCACCCTTTCCTTCCCACCTGGCGTCCCCGCCCCCACGGCAGTGTCTCAGCGGCCATCCCCCTCAGGCCCGCCGCCGCGCTGCTCTGTCCCCGGCTGTCCCCATCCGCGCCGCTACGCTTGCTCCCGCACAGGCCAGGCACTCTGT</t>
  </si>
  <si>
    <t>ENST00000393972.7</t>
  </si>
  <si>
    <t>ENSG00000239779</t>
  </si>
  <si>
    <t>WBP1</t>
  </si>
  <si>
    <t>chr2:74575928-74576079</t>
  </si>
  <si>
    <t>CTGCAGCCTTGAACTCTTGGGCTCAAGCGATCCTCCTGCCTCAGCTTCCCAGAGTGGCTGGGATTACAGGCATGAGCCACCGTGCCTAGTCTGCTAATTCTATCCTACAATTGGTTCTCCTGGAAGAAGGAATTCTAGTACTTAGAGAAATG</t>
  </si>
  <si>
    <t>ENST00000485997.1</t>
  </si>
  <si>
    <t>ENSG00000159374</t>
  </si>
  <si>
    <t>M1AP</t>
  </si>
  <si>
    <t>chr2:74576098-74576252</t>
  </si>
  <si>
    <t>TCCTATGTACCACTTACTCCTTGAAGGTTGGATCTCTGTCTTGATGCCTAAACAAAGTAGCTATTCAATAAACATTTACTAAATGGATAAACACCTTTTTAATGAGTCAAAAGAAAAACAATCCTCATGCAGACCTCAGAGTGTTCTACTGCAGC</t>
  </si>
  <si>
    <t>chr2:75711728-75711929</t>
  </si>
  <si>
    <t>ACAGAGGGTGTACTGGGTCCCCTAGCAGTGCCGGCCCACCGGCGCTGTGCTCGATTTCTCGCCGGGCCTTAGCTGCCTTCCCGCGGTGCAGGGCTCGGGACCTGCAGCCCGCCATGCCTGAGCCTCCCATCCACTCCATGGGCTCCTGTGCTGCCCGAGCATCCCCGACGAGCACCACCCCCTGCTCCACGGCGCCCAGTCC</t>
  </si>
  <si>
    <t>ENST00000541687.5</t>
  </si>
  <si>
    <t>ENSG00000005436</t>
  </si>
  <si>
    <t>GCFC2</t>
  </si>
  <si>
    <t>chr2:75711929-75712130</t>
  </si>
  <si>
    <t>CCATCGACCACCCAAGGGCTGAGGAGTACGAGCGCACGGCGCCGGACTGGCAGGCAGCTCCACCTGCAGCCCCGGTGCGGGATCCACTAGGTGAAGCCAGTTGGGCTCCTGAGTCTGGTGGGGACATAGAGAGTCTTTATGTCTAGCTCAGGGATTGTAAATACACCAATCAGCACTCTGTATCTGGCTCAAGGTTTGTAAA</t>
  </si>
  <si>
    <t>chr2:76721464-76721607</t>
  </si>
  <si>
    <t>CTGCAGGTCAACATTCTTCACTTCTTACTGCTCTTTCAAAATACTGTAGCCCCATTCTAATTACCATAATCAGTTTGGATGTTTCCAAACAACCCCATTCTAATTGCCATAATCAGATTGGATGTTTCCAAACAGGCATGAACT</t>
  </si>
  <si>
    <t>ENST00000445178.1</t>
  </si>
  <si>
    <t>ENSG00000234653</t>
  </si>
  <si>
    <t>LRRTM4-AS1</t>
  </si>
  <si>
    <t>chr2:76796585-76796748</t>
  </si>
  <si>
    <t>CTGCAGCTGAGGGTCCTCTCTGTTAGAAGGAAAACTAACAAACAGAAAGGACATCCACACCAAAATCCCATCTGTGCATCACCATCATCAAAGACCAAAAGTAGATAAAAACCACAAAGACAGGGAAAAAACAGAACAGAAAAACTGGAAACTCTGAAAAGCAG</t>
  </si>
  <si>
    <t>chr2:76796817-76796999</t>
  </si>
  <si>
    <t>AGTGAAGAAGGCAGACGCCTCAGGAGCTGATTCGATCAACTGGAAGAAAGGGTATCAGCAATGGAAGATGAAATGAAGCGAGAAGGGAAGTTTAGAGAAAAAAGAATAAAAAGAAATGAGCAAAGCCTCCAAGAAATATGGGACTATGTGAAAAGACCAAATCTACATCTGATTGGAGTACCT</t>
  </si>
  <si>
    <t>chr2:76796999-76797181</t>
  </si>
  <si>
    <t>TGAAAGTGATGGGGAGAATGCAAACAAGTTGGAAAACACTCTGCAGGATATTATCCAGGAGAACTTCCCCAATCTAGCAAGGCAGGCCAACGTTCAGATTCAGGAAATACAGAGAATGCCACAAAGATACTCCTCGAGAAGAGCTACTCCAATACACACAATTGTCAGATTCACCAAAGTTGA</t>
  </si>
  <si>
    <t>chr2:79110778-79110940</t>
  </si>
  <si>
    <t>GAGTTTCCAGTTTTTCTGTTCTGTTTTTTCCCCATCTTTGTGGTTTTATCTACTTTTGGTCTTTGATGATGGTGATGTACAGATGGGTTTTTGGTGTGGATGTCCTTTCTGTTTGTTAGTTTTCCTTCTAACAGACAGGACCCTCAGCTGCAGGTCTGTTGGA</t>
  </si>
  <si>
    <t>ENST00000488524.1</t>
  </si>
  <si>
    <t>ENSG00000115386</t>
  </si>
  <si>
    <t>REG1A</t>
  </si>
  <si>
    <t>chr2:79110940-79111102</t>
  </si>
  <si>
    <t>AATACCCTGCCGTGTGAGGTGTCAGTGTGCCCCTGCTGGAGGGTGCCTCCCAGTTAGGCTGCTCGGGGGTCAGGGGTCAGGGGCCCACTTGAGGAGGCAGTCTGCCCGTTCTCAGATCTCCAGCTGCGTGCTGGGAGAACCACTGCTCTCTTCAAAGCTGTCA</t>
  </si>
  <si>
    <t>chr2:79111102-79111264</t>
  </si>
  <si>
    <t>AGACAGGGACATTTAAGTCTGCAGAGGTTACTGCTGTCTTTTTGTTTGTCTGTGCCCTGCCCCCAGAGGTGGAGCCTACAGAGGCAGGCAGGCCTCCTTGAGCTGTGGTGGGCTCCACCCAGTTCGAGCTTCCCGGCTGCTTTGTTTACCTAAGCAAGCCTGG</t>
  </si>
  <si>
    <t>chr2:79550218-79550369</t>
  </si>
  <si>
    <t>TACCCTTGGGAGTTCTGGAGACGAAATGATTCTTCAGAGTTATTCTTTTTGAGGTAAAAGGGCTAGAACTTCGGACCTTTAAATTGAGCAGTCACTGGATGCTGTGTTTCCTTGAGAAGAGGCCATGACTCTGGGCAAGGCACATTTCTGCA</t>
  </si>
  <si>
    <t>ENST00000409971.6</t>
  </si>
  <si>
    <t>ENSG00000066032</t>
  </si>
  <si>
    <t>CTNNA2</t>
  </si>
  <si>
    <t>chr2:81199343-81199485</t>
  </si>
  <si>
    <t>CTGCAGTCCCTGTGCTCCTTGGAGCTCTGGAGGGTGTCCTTTTTGTCCTGGCTGGCCTCTACGGACTCTCTCTCCTCTTTTTGTCATTTTCCAAAAGGTAGCCGGGGACACTTTGTGCTTTTCAGTCTGGTCTTTTCTCAGAG</t>
  </si>
  <si>
    <t>ENST00000446580.3</t>
  </si>
  <si>
    <t>LINC01815</t>
  </si>
  <si>
    <t>chr2:83768871-83769029</t>
  </si>
  <si>
    <t>ACAAACAAAAAGACAGCAGTAACCTCTGCAGACTTAAATGTCCCTGTCTGACAGCTTTGAAGAGAGCAGTGGTTCTCCCAGCATGCAGCTGGAGATCTGAGAACGGGCAGACTGCCTCCTCAAGTGGGTCCCTGACCCCTGACCCCCAAGCAGCCTAAC</t>
  </si>
  <si>
    <t>ENST00000448431.1</t>
  </si>
  <si>
    <t>ENSG00000232548</t>
  </si>
  <si>
    <t>LINC01809</t>
  </si>
  <si>
    <t>chr2:83769029-83769187</t>
  </si>
  <si>
    <t>CTCGGAGGCACCCCCCAGCAGGGGCACACTGACACCTCACACTGCAGGGTATTCCAACAGACCTGCAGCTGAGGGTCCTGTCTGTTAGAAGGAAAACTAACAAACAGAAAGGACATCCACACCGAAAACCCATCTGTACATCACCATCATCAAAGACCA</t>
  </si>
  <si>
    <t>chr2:83976988-83977145</t>
  </si>
  <si>
    <t>TCTGCAGTCTTAAATGTCCCTGTCTGACAGCTCTGAAGAGAGTAGTGGTTCTCCCAGCATGCAGCTTGAGATCTGAGAACAGGCAGACTGCCTCCTCAAGTAGGCCCCTGACCCCCGAGTAGCCTAACTGGGGGGCACCCCCCAATAGGGACAGACTT</t>
  </si>
  <si>
    <t>ENST00000443452.1</t>
  </si>
  <si>
    <t>FUNDC2P2</t>
  </si>
  <si>
    <t>chr2:83977145-83977302</t>
  </si>
  <si>
    <t>TGACACTTCACATGGCCGGGTAGTCCTCTGAGACAAAACTTCCAGAAGAACGATCAGACAGCAGCATTTGTGGTTCACCAATATCCGCTTTTCTGCAGCCACCACTGCTGATACCCAGGCAAATAGGGTCTGGAATGGACCTCCAGTAAACTCCAACA</t>
  </si>
  <si>
    <t>chr2:84980722-84980856</t>
  </si>
  <si>
    <t>GCCTCAACCTTTGGGCTTACGTGATCCTCCTGCCGCAGCCTCCCAAGTAGCTGGGAGTACAGGCATGTGCTACCACGCCTGAATAATTTTTGAAATTTTTGTAGAGATAGGGTCTCATTGTGTCATCCAGGCTGG</t>
  </si>
  <si>
    <t>ENST00000453448.1</t>
  </si>
  <si>
    <t>ENSG00000176407</t>
  </si>
  <si>
    <t>KCMF1</t>
  </si>
  <si>
    <t>chr2:85262882-85263182</t>
  </si>
  <si>
    <t>CTGCAGTGGCTTCAGATACCCTACCCCTACCCCAAACTTGGGCCAGGCCAGTGGCTATGGAACTCCAGAAAGAAGGGCCTCAGAGAGAGAGAGGGAGAAGGAGAGAGTGTCATCTACATCATGACAGTTGCACCTTTTCCATGTGCAACTGGGGAAAGCTGCGGTCCCTCAGCAGCCCTTTGCCTTCACTTGGGCCAATGACCAAAGGTACCCAGGGTGGTAGTCCAGTCACTGGCAAAAGCATGGCAGCCTTTTGGCAAAAGACTTGGGGGCATAAATAGTGAAACACTCAGAGAATGGA</t>
  </si>
  <si>
    <t>ENST00000490744.1</t>
  </si>
  <si>
    <t>ENSG00000152284</t>
  </si>
  <si>
    <t>TCF7L1</t>
  </si>
  <si>
    <t>chr2:85309138-85309301</t>
  </si>
  <si>
    <t>TCCCTCTGCAGCTTTGGCCTCACCAGCTGCCCCTGCTGCCACCCATTCGGAGCAAGCCCAGCCCCTCTCCCTCACCACCAAACCAGAAACCCGGGCCCAGCTGGCTCTCCACTCTGCCGCCTTCCTGTCGGCTAAGGCTGCAGCCTCCTCCTCTGGGCAGATGG</t>
  </si>
  <si>
    <t>chr2:85575659-85575812</t>
  </si>
  <si>
    <t>GAGTTCGAGACCACCCTGACTAACATGGTAAGACCCTGTCTCTACTAAAAATACAAAAAAATTAGCCGTGCCTGGTGGCATGCACCTGTAGTCCCAGCTACTAGGGAGGCTGAAGCAGGAAAATCGCTTGAACCTGGGAGGCAGAGGCTGCAGT</t>
  </si>
  <si>
    <t>ENST00000263864.10</t>
  </si>
  <si>
    <t>ENSG00000118640</t>
  </si>
  <si>
    <t>VAMP8</t>
  </si>
  <si>
    <t>chr2:85575812-85575965</t>
  </si>
  <si>
    <t>TGAGCCGAGATAGCGCCATTGCACTCCAACCTGGGCAACAAGAGAGAAACATCTCAAAAAAAAAAAAAATTATTTGTGTCTGGATGTGGTGGCTCACACCTATGATCCCAACACTTTGGGAAGCTGAGGAGGGAGGATTACTTGAGAACAGGAG</t>
  </si>
  <si>
    <t>chr2:85575965-85576118</t>
  </si>
  <si>
    <t>GTTTGAGACCAGCCTGGGCAACATGGTAAGACCCCCATCTCTACAAAAAGTTTTAAAATAAATTAGCCAGACATGGCGGTTCGCACCTGTAGTTTCAGTTACTGGGGAGGCTGAGGCAGGACGATCGCTGTAGCCCAGGAGTTCAAGGCTGCAG</t>
  </si>
  <si>
    <t>chr2:85656692-85656936</t>
  </si>
  <si>
    <t>GCTCACTGCAGCCTTGACCTGGATTCAGGCGATCCTCCCACCTCAGCCTCCTGAATAGCTGGGACCACAGACACACACCACCATGGCCAGCTAATGTTTGTATCTTTTTTTTTTTTCTTTTAGACAGAGTTTTGCTCTTGTTGCCCAGGCTGGAGTGCAGTGGCGCAATCCTGGCTCACTGCAGCCTCTGCCTCCTGGGTTCAAGCAATTCTCCTGTCTCAGCCTTCCAAGTAGCTGGGATAACA</t>
  </si>
  <si>
    <t>ENST00000494165.1</t>
  </si>
  <si>
    <t>ENSG00000168878</t>
  </si>
  <si>
    <t>SFTPB</t>
  </si>
  <si>
    <t>chr2:85697292-85697576</t>
  </si>
  <si>
    <t>GTCTCAGGAGCCCTACCTGGCCAGTCTTGGGCCAGGCCTTGGGGACTGGGAGTAGGGGCTGAGCCCCGTCTGTACAGTCTCTGGCCCCATGGGCACCAGGTGCCAGCTCCTCGCACCCAGTACTCCCATTGCTAGGGCTGCTGGAACCTGCAGGGTGGCAGAGCTGGGCAGGACTCACCCTATAACCATGTCCACTGTGGTGCTGCTGCTGCAGAGAAGTGTTTCCAATGCTGCGACCCGGGTGTGTAGGACGGGGAGGTCACGATGGCGCGACGTCTGCAGAAA</t>
  </si>
  <si>
    <t>ENST00000526018.1</t>
  </si>
  <si>
    <t>ENSG00000115523</t>
  </si>
  <si>
    <t>GNLY</t>
  </si>
  <si>
    <t>granulysin</t>
  </si>
  <si>
    <t>chr2:85866137-85866285</t>
  </si>
  <si>
    <t>CTCTCACCTAAGCCCAGACCTGTATACCTAATGTCTTGTTTGCTATCTTCACCTCAAGCAACATTCCTAAATGGAACCTGGCATTTTCTTCTATTCCTTTCATTCTTTGGTATCTGAACCATCTGTTCAGCCATAAGATGAAAACCTGC</t>
  </si>
  <si>
    <t>ENST00000490946.2</t>
  </si>
  <si>
    <t>ENSG00000115525</t>
  </si>
  <si>
    <t>ST3GAL5</t>
  </si>
  <si>
    <t>chr2:85866285-85866433</t>
  </si>
  <si>
    <t>CAGGTCAACCAGACTTTCATTCTCAACCCCAGTCAATCCCCAGGGCCTGCCAATAATACCTCCTGAATTTTTCCTGTTCACTACATGCCTTTAATAGAAGTCACTTACCTCGAATGCCCTGATCTCAATTTTATCGCCTCAAAGCCGTC</t>
  </si>
  <si>
    <t>chr2:85866624-85866776</t>
  </si>
  <si>
    <t>GCTACTTTTCATCCTTAAACCCAGCTCAAGCATCTCTTTCCTTATCTCTGAGGTCATTTTTCACCACCACATCCATCCCTGGGCACGTCCCTATCTCTGTTTACCACAATGAACTGAATTTTCTTTTGCAGACTCCTGGAGGAATGAGCTGCA</t>
  </si>
  <si>
    <t>chr2:85872402-85872650</t>
  </si>
  <si>
    <t>GTGAAACCCCATCTCTACTAAAAATACAAAAATTAGCTGGGCATGGTGGCGCACGCTTGTAATCCCAGCTACTTGGGAGGCTGAGGCAGAAGAATCGCTTGAACCCAGGAGGTGGAGGTTGCAGTGAGCCGAGATTGTGCCACTGCACTGCAGCCTGGGCAACAGAAAGAAAAGCTCCATCTCAAAAAAAAAAAAAAAATGTCCAGGAGGTACTTGGGAACGTGCACGGGGCCGGCTGGAACTTCTGCA</t>
  </si>
  <si>
    <t>ENST00000639690.1</t>
  </si>
  <si>
    <t>chr2:85997002-85997155</t>
  </si>
  <si>
    <t>GCACTAAAAATTTTTTTAGTGCTCATTTTTTAGCCCATTTTTTAGTTGTGCTGAGCCTTGAGAGTGGAGGGGGCACCAGGCAGAGAGAGGCCCCTCCCTCTGTTTGGGGCATACTTATGCCCTGAGCCAGCCACAGTGTCCCTCAGGCCTGCAG</t>
  </si>
  <si>
    <t>ENST00000471427.1</t>
  </si>
  <si>
    <t>ENSG00000068654</t>
  </si>
  <si>
    <t>POLR1A</t>
  </si>
  <si>
    <t>chr2:86022107-86022248</t>
  </si>
  <si>
    <t>ATGGAGCTGCTTGTAGGAAACGCTGGCTGGCTGAGTTCCCTCCTTCTGCCCCTGCTGGACAAATGGCCTCGCTTGCTGTGCTGGGCTGGCAGAGCTGCAGGCCTCCAGGTTTCTGCTGGAAGCATCATCCCTTTCTTCTTTC</t>
  </si>
  <si>
    <t>chr2:86022248-86022389</t>
  </si>
  <si>
    <t>CAGGCTTTGTTGAGCCCCAGGTGGAGCTGATGGTGGCATCCTTTGGACCCCACTGTAAAGTCCTTGCAGACATCTGTCATGGCACGATGACAGCTTTACTGCACGTGCACTCACTTGAGGGCAGAGATCAGATCTTAAGATC</t>
  </si>
  <si>
    <t>chr2:86022389-86022530</t>
  </si>
  <si>
    <t>CCTACTGCAGAAACCTAGGGCCAGTGACTCCTTGAGATGTCATCGTACCGATAGGTGGTGACGGTGGCTGTGCATTTCCACAATTTAGGGCTTTTTCTGTCCGTGGCTCTCAATTCCGCTGCACCTTAGACTCTCTTGAAGA</t>
  </si>
  <si>
    <t>chr2:86623640-86623906</t>
  </si>
  <si>
    <t>CTGCAGATGGAATCGGTCTCGGAGGGAAAAAACCAATAATAGGCCCCGAGACTGCTCCTCCAGGCGGCTACCCGGCTGCCTCCCGGCCACTCAGCGCCCGTCCCGCTCGGATGGGCAGTGCCGGTCGCAGCACCCGTCCCCAACACCCCCGCCACCTCCGGAGACCGCGGCCGTACCCTCCACAACCGTGTATCAGCGGCGGCCGCGGCCGGAGCCGAGACATAACAACTGACGTCGCGATGAGGCGGGGCCGGGGCGGGGCCTGCA</t>
  </si>
  <si>
    <t>ENST00000237455.5</t>
  </si>
  <si>
    <t>ENSG00000239305</t>
  </si>
  <si>
    <t>RNF103</t>
  </si>
  <si>
    <t>chr2:87037105-87037370</t>
  </si>
  <si>
    <t>CTGCAGTTACATTAGCCTTGGATAACATTACTTAGAGTTTTGTTGTTTTTTTTAATTAGTACTAGATCATTCTTTGCTCACAAAAGCTACCATTGTCTTTCCTTAATTTTTATAATTTTACTATTTAATTGGGTTAATGTGGAGTGGAGAGTACATGCCTATGAAGATTCAGCACTATTAATCCCATACCTATCTCAGCCAACAGGACTTCTGCAGTATGTCTGTGAGCTGTCCCTTGATATACAAGGCCAATGCCAACCACTGCA</t>
  </si>
  <si>
    <t>ENST00000409795.5</t>
  </si>
  <si>
    <t>ENSG00000183281</t>
  </si>
  <si>
    <t>PLGLB1</t>
  </si>
  <si>
    <t>chr2:87092829-87093020</t>
  </si>
  <si>
    <t>TTGCAGTGAGCCAAGATCGAGCCATTGTATTCCAGCCTGGTGACAGAGCGAGACTCTGTCTCAAAAAAAAAAAAAAAAAAAAAAAAATTAGCTGGGTGTGGTGGTGTGTGCCTGTAGTCTCAGCTTCTTGGGAGGCTGAGGTGGGAGGATAGCTTGAGCCCAGGAGATTGAGGCTGCAGTGAGCTATGATTG</t>
  </si>
  <si>
    <t>ENST00000648819.1</t>
  </si>
  <si>
    <t>ENSG00000285793</t>
  </si>
  <si>
    <t>ANAPC1P2</t>
  </si>
  <si>
    <t>ANAPC1</t>
  </si>
  <si>
    <t>chr2:87093020-87093211</t>
  </si>
  <si>
    <t>GTGCCACTGCACTCTAGCCTGTCTCAAAAAAAAAAAAAAAAAAAACAAATTAGCTGGGTTTGGTGGTGTGTGCCTGTAGTCCCAGCTTCTTGGGAGGCTGAGGTGGGAGGATGGCTTGAGTGCAGGAGATTGAGGCTGCAGTGAGCTGTGATCATGCCACTGCACTCTAGCCTGTCTCAAAAAAAAAAAAAA</t>
  </si>
  <si>
    <t>chr2:87156437-87156702</t>
  </si>
  <si>
    <t>CTGCAGTGGTTGGCATTGGCCTTGTATATCAAGGGACAGCTCACAGACATACTGCAGAAGTCCTGTTGGCTGAGATAGGTATGGGATTAATAGTGCTGAATCTTCATAGGCATGTACTCTCCACTCCACATTAACCCAATTAAATAGTAAAATTATAAAAATTAAGGAAAGACAATGGTAGCTTTTGTGAGCAAAGAATGATCTAGTACTAATTAAAAAAAACAACAAAACTCTAAGTAATGTTATCCAAGGCTAATGTAACTGCA</t>
  </si>
  <si>
    <t>ENST00000454465.2</t>
  </si>
  <si>
    <t>LOC102724642</t>
  </si>
  <si>
    <t>chr2:87400901-87401042</t>
  </si>
  <si>
    <t>GATGTGGTGGCACATGCCTGTGATCCCAGCTGCTCGGGAGGCCCAGGAAGGAGGATCGCTTGAACCTGGGAGGTGGAGGCTGCAGCGAGCCAAGATTGCACCACTGCACTCCACCCTGGATAACAGAATTAGACTCTATATG</t>
  </si>
  <si>
    <t>ENST00000629820.1</t>
  </si>
  <si>
    <t>LINC01943</t>
  </si>
  <si>
    <t>chr2:87401606-87401747</t>
  </si>
  <si>
    <t>TACAAAAAAATTAGTTAGGCATGGTGGCACACGCCTGTAATCCCAGCTACTCGGAAGGCCCAGGCAGGAGGATCGCTTGAACCCGGGAGGTGGAGGCTGCAGCAAACCAAGATTACACCACTGCACTCCAGCCTGGGCAACA</t>
  </si>
  <si>
    <t>chr2:87401747-87401888</t>
  </si>
  <si>
    <t>AGGGCGAGACTCCATCTCAGAAAAAAAAAAAAAGACCAGCCTGGCCAACATGGTGACACCCCGTCTCTAGTAAATATATAAAAAAATTAGCTGGGCATGGTGGCACACGGCTGTAATCCCAGCTACTCGGGAGCCCCAGGCA</t>
  </si>
  <si>
    <t>chr2:87401888-87402029</t>
  </si>
  <si>
    <t>AGTAGGATCGCTTGAACCTGGGAGGTGGAGGCTGCAGCGAGCCAAGATAGCACCACTGAACTCCAGCCTGGGCAACAGGGTGAGACTCCATCTCAGAAAAGAGAGAAAAAAATTAAAAAAAGACCAGCTTGGCCGACATGGT</t>
  </si>
  <si>
    <t>chr2:87402734-87402875</t>
  </si>
  <si>
    <t>AAACCCCATCTCTACTAAATATACAAAAAAATTGCTGGGCGTATTGCTACACACCTGTAATCCCCGCTACTTGGGAGGCCCAGACAAGAGGATCACTTGATCCCGGGAGGTGGAGGCTGCAGCGAGCCAAGATTGTACCACA</t>
  </si>
  <si>
    <t>chr2:87732544-87732814</t>
  </si>
  <si>
    <t>CTGCAGTGGTTGGCATTGGCCTTGTATATCAAGGGACAGCTCACAGACATACTGCAGAAGTCCTGTTGGCTGAGATAGGTATGGGATTAATAGTGCTGAATCTTCATAGGCATGTACTCTCCACTCCACATTAACCCAATTAAAAGTGATAGTAAAATTATAAAAATTAAGGAAAGACAATGGTAGCTTTTGTGAGCAAAGAATGATCTAGTACTAATTAAAAAAAACAACAAAACTCTAAGTAATGTTATCCAAGGCTAATGTAACTGCA</t>
  </si>
  <si>
    <t>ENST00000359481.9</t>
  </si>
  <si>
    <t>ENSG00000125551</t>
  </si>
  <si>
    <t>PLGLB2</t>
  </si>
  <si>
    <t>chr2:88437186-88437337</t>
  </si>
  <si>
    <t>CTGCAGGGCCCGGACCTGGTGAACACCACCACCTTTTACCTGTTGCTTCAGGCAGAACCTGATGGTCATCTCAAACCCTTCCTTCTCCCTCAACTACCACGTTCGGAAACCACAAAGTCTGTTCCCTCCTATCTCCTCAGTATCTCCCAAAC</t>
  </si>
  <si>
    <t>ENST00000428390.3</t>
  </si>
  <si>
    <t>ENSG00000214336</t>
  </si>
  <si>
    <t>FOXI3</t>
  </si>
  <si>
    <t>chr2:88765306-88765450</t>
  </si>
  <si>
    <t>GGCCCGGGTTGCAGGAGGCGTGCACCCTCCGGCCGGATAGGCGGCGCACTCAGGGACCAGGAGGCCATCCCAGGTGAGCCCCGCCAGCCCCAGCCGGAGCCCGAGCTGCAGCTGCCACCTGCAAGTGGTGCTCTGGCTGCAGCGG</t>
  </si>
  <si>
    <t>ENST00000421951.5</t>
  </si>
  <si>
    <t>ENSG00000230006</t>
  </si>
  <si>
    <t>ANKRD36BP2</t>
  </si>
  <si>
    <t>chr2:88765450-88765594</t>
  </si>
  <si>
    <t>GTGGCAACCCCGGATCCAGTCCTTCCGCCTCGCGCCCATCAGCGCGGACCCGGGGGCGACGCAGTGGCGAAGTCGGGCTGTGGGCCCGGCGGCGGCACCAGGCGGAGAAGCGCCACTCAACCCCATCCCTGGGCTGCAGAGGGCC</t>
  </si>
  <si>
    <t>chr2:89199380-89199519</t>
  </si>
  <si>
    <t>CTGCAGATAACACCACTATTGTAGATTGGCCTTTTAAGATATATTTTCAAGTATTGTTGCATATCTGACAGCAATGGCTCCACCTGGACCTGCTAACCCACATCCTGTGGCCCCACTCAGGAGAGATTCAGCTCCAGAGA</t>
  </si>
  <si>
    <t>ENST00000624935.3</t>
  </si>
  <si>
    <t>MALLP2</t>
  </si>
  <si>
    <t>chr2:89600810-89600964</t>
  </si>
  <si>
    <t>GGCTGCAGAGGCACAGAAGGTCAGCAACAGCAGGTGGCTGCATGCAGGGGCACTAATAATTACTCATTTTATACAAACTGTTTAGCAACAATGTTAGCTATTCTACTGCTGACTTTACGAACAGAGAAAATGTGGCCGGACACCATGGCTCCTAC</t>
  </si>
  <si>
    <t>ENST00000635968.1</t>
  </si>
  <si>
    <t>ENSG00000283196</t>
  </si>
  <si>
    <t>LOC107985911</t>
  </si>
  <si>
    <t>chr2:90359922-90360069</t>
  </si>
  <si>
    <t>CTGCAGCGCCCGGCTGGCCGCGGCCCCTGTGCCTCCCTACGCGATAGCCGCGTCACCCCCGCCACTGCCCTCCTTCTTCTCTCCCATTGCAGCCGAGCGCAGCGCCGCTCTATGCGGGCTGCAGCAGCCCAGGAGCGGAGCCCTGGGC</t>
  </si>
  <si>
    <t>ENST00000636037.1</t>
  </si>
  <si>
    <t>LOC101927050</t>
  </si>
  <si>
    <t>chr2:90360069-90360216</t>
  </si>
  <si>
    <t>CGCCGGCGTCTAGGCAAGGAACCCCTGATTCGGGAGAGCTGGACCAGGAGCGCCCCTTGGCGCTGCCTTAGTCAGGACGCCGGTAGAGCTGGCAGCCAAGTCTGCGGATCCAGCCCTCAGACCCGCGGCGGTGGGGGCAAAAAACTGC</t>
  </si>
  <si>
    <t>chr2:90360216-90360363</t>
  </si>
  <si>
    <t>CAGCGGTGGGCGCAAAAAGCCGGGGCGGTGGGGGAAAAAGCCAGGGCGACGGGGGCAACAAGCCATGGCGGCGGGGTCAAAAAGCCGTGGTTGCGGACGCAAAAAGCTGCGGTGGCGGAGGCAAAAAGCTACGGTGATGGGCGCAAAA</t>
  </si>
  <si>
    <t>chr2:90360490-90360693</t>
  </si>
  <si>
    <t>GGGGGCCAAAAGCCGCGGCGGCAAAAAGCCGCAAAAAGCCGGGGCGGCGGGGGCAAGAAGCCGCGGCGGGAAAAACCTGCGGCGGCGGGGGCGAAAAGCCGTAAAAAGCCGCGGCGCCGGGGGCCAAAAGTCATAAAAAGCCGCGGCGGCGGTGGCAAAAAGCCGCAGCGGAAAAAGTCGCGGTGACGGGGGCTAAAAGCTGCA</t>
  </si>
  <si>
    <t>chr2:91443130-91443301</t>
  </si>
  <si>
    <t>CCCGCCGCCATGGCTTGTTGCCCCCGTCGCCCTGGCCTTTTCCCCCACCGCCCCGGCTTTTTGCGCCCACCGCTGCAGTTTTTTGCCCCCACCGCCGCGGGTCTGAGGGCTGGATCCGCAGACTTGGCTGCCAGCTCTACCGGCGTCCTGACTAAGGCAGCGCCAAGGGGCG</t>
  </si>
  <si>
    <t>ENST00000608018.5</t>
  </si>
  <si>
    <t>LSP1P4</t>
  </si>
  <si>
    <t>chr2:91443301-91443472</t>
  </si>
  <si>
    <t>GCTCCTGGTCCAGCTCTCCCGAATCAGGGGTTCCTTGCCTAGACGCCGGCGCCCAGGGCTCCGCTCCTGGGCTGCTGCAGCCCGCATAGAGCGGCGCTGCGCTCGGCTGCAATGGGAGAGAAGAAGGAGGGCAGTGGCGGGGGTGACGCGGCTATCGCGTAGGGAGGCACAG</t>
  </si>
  <si>
    <t>chr2:91502037-91502187</t>
  </si>
  <si>
    <t>GATGGAGTCTCGCTCTGTTGACCAGACTGGAGTGCTTCTTTTTTTTCAGATGGACTCTCACTCTGTTGCCCAGGCCAGAGTGCAGTGGTGCAATCTTGGCTCGCTGCAGCCTCCACCTCCCAGGTTCAAGTGATCCTCCTGCCTGGGCCTC</t>
  </si>
  <si>
    <t>chr2:91545938-91546085</t>
  </si>
  <si>
    <t>AGCAGCAATAGAAAACTAATGCAGAGCCCAAGAAATCACTGGTGATGAGATGGGGAAGTGGGCTCAGGAGGTCTGGATCTGTGATGAGATGGGGAAAGTGGGGGAGGTCTGGATCTGTGATGAGATGGGGAAAGTGGGCTCAGGAGGT</t>
  </si>
  <si>
    <t>chr2:91675097-91675250</t>
  </si>
  <si>
    <t>ENST00000689711.2</t>
  </si>
  <si>
    <t>chr2:91768625-91768796</t>
  </si>
  <si>
    <t>GCCCAGCCTATAGCCCTGAGAGTTGGGGAGAGGGCCTGTTAGGAGAAGCATCCCCTGCCCTGGGGTTGTAGAGGTGATCTAGGCTCCTCAGACCTTGTGGGGCCTCAGATGCTTACATCTCCAGCTCCTCCTGTCATGGGCATCTGGCTGCAGCCCAGCTCTGTGGCCCCAT</t>
  </si>
  <si>
    <t>ENST00000418938.2</t>
  </si>
  <si>
    <t>GGT8P</t>
  </si>
  <si>
    <t>chr2:91768796-91768967</t>
  </si>
  <si>
    <t>TCTCCCAGGGAACCTTTGGTCTAATCTGCCTCCTGCTGAAACCCAGCCTCATTCAGCCCCACCGAGGCTTTCAGAGTTCAGGTCTCTCATTCAGGGTTTGAGACCCCACCGGGCTCAGAGAGACCTGCAGCCTGCACCTGTCCCAGATCACACAGCCCCAGGGATGGGACCA</t>
  </si>
  <si>
    <t>chr2:91921746-91921929</t>
  </si>
  <si>
    <t>ACAAAAAGACAGCAGCAACCTCTGCAGACTTAAATGTCCCTGTCTGACAGCTTTGAAGAGAGCAGTGGTTCTCCCAGCACGCAGCTGGAGATCTGAGAACCGGCAGACTGCCTCCTCAAGTGGGTCCCTGACCCCTGACCCCCGAGCAGCCTAACTGGGAGGCACCCCCCAGCAGGGGCACACT</t>
  </si>
  <si>
    <t>ENST00000413404.1</t>
  </si>
  <si>
    <t>ENSG00000280263</t>
  </si>
  <si>
    <t>ACTR3BP2</t>
  </si>
  <si>
    <t>chr2:91921929-91922112</t>
  </si>
  <si>
    <t>TGACACCTCACACGGCAGGGTATTCCAACAGACCTGCAGCTGAGGGTCCTGTCTGTTAGAAGGAAAACTAACAAACAGAAAGGACATCCACACCGAAAACCCATCTGTACATCACCATCATCAAAGACCAAAAGTAGATAAAACCACAAAGATGGAGAAAAAACAGAACAGAAAAACTGGAAAC</t>
  </si>
  <si>
    <t>chr2:94591982-94592124</t>
  </si>
  <si>
    <t>CTGCAGTGACTGAACATTCTAGGCATAGTGGATTCAAGAAATCTTGAGTTCATTGGCTGGTTGGTGGTTATCTGTTGCTTACTGTGTCTTGCCTGCTGTGTGGTGATGAGGAAGGAGCCAGGCTTCCAGGACTCTCTTGGTGT</t>
  </si>
  <si>
    <t>ENST00000696100.1</t>
  </si>
  <si>
    <t>ENSG00000259916</t>
  </si>
  <si>
    <t>LOC100509620</t>
  </si>
  <si>
    <t>chr2:95383180-95383336</t>
  </si>
  <si>
    <t>GGGCTGTCTCTGCTGGGGCACAGACTCACTTTGGGCATGGCTTGGGTTGCAGAAAATGGACCGGAACCAGGATGGGGTAGTGACCATTGAAGAGTTCCTGGAGGCCTGTCAGAAGGTAGGTGGCACGGGAGGCTGGGCCACAGTTCTCTGCAGGCTC</t>
  </si>
  <si>
    <t>ENST00000233379.9</t>
  </si>
  <si>
    <t>ENSG00000115042</t>
  </si>
  <si>
    <t>FAHD2A</t>
  </si>
  <si>
    <t>chr2:95383336-95383492</t>
  </si>
  <si>
    <t>CTACACGGAGGTGGGTGGTTGGCAGCGTCTGCCCCTTCCCTCACCCCAGTCCCACCCCTGCCAGTCCAGGATGTGGCAGCTGTCCTTGGCCCCTTGCCACCTCCTGGACAGCCCCAAGCTCCACTTGCCCTCTTGTCTGAGTCTCCTCCTCCCCACC</t>
  </si>
  <si>
    <t>chr2:95383492-95383648</t>
  </si>
  <si>
    <t>CCACCCCTGCAGCCCACAGCATCCCCCCACTACCCCCACACCCTCCCTCAGCCCAGTCCCTGGAGAACCTCAAGTTAGGGGCAGACATGGGGCCAGCCAGAGGGAGAGGGTCACCGTGGGGAGGCACCAGAGCTTCCGCAGTGTTGCTGCTGGCCCT</t>
  </si>
  <si>
    <t>chr2:95713787-95713938</t>
  </si>
  <si>
    <t>CTGCAGGATTTGTGTTGCTCTTCCCCTCCCCTCTTGAACTCTAAGTAAACAAACTCCCCAGCCAAGGAAGGCCCCAGGCCCAACTCCAAGCAGGCCATAAATAAAAGCCTTTCAGCCTTTCACTCTCGGGCAAGTCCGGAAGGCCCTTCTGA</t>
  </si>
  <si>
    <t>ENST00000425887.2</t>
  </si>
  <si>
    <t>LOC101926959</t>
  </si>
  <si>
    <t>chr2:95714158-95714309</t>
  </si>
  <si>
    <t>TTCTAAAGCACCCGGAGTTACCTGGGGCTGAGGCAGGGAGACATTTTGGGCTCCCCTCAGCTCTCAGATGGTGTTCCTTGGGCCATCTATGTTTAAACCGTGTCTGAGATTAGACTCTTATGGTCAGTATCTGTTGTGGCCCTGAAACTGCA</t>
  </si>
  <si>
    <t>chr2:95790780-95790948</t>
  </si>
  <si>
    <t>GGGGGTGGTCTGCAGCTAGGGGACAGACACCCTCCTTGCAAAGCGGGCGTGGGTTTGTAGCCTTCCTGTACCATGTGTCTGTGAACAGGGCTATGCAACATTTTCAAGATAACAGAGTGCCTTTGGGATGAGCCTCCCGTGGCCCCCGAGACCCTGGGCACTGCAGGGA</t>
  </si>
  <si>
    <t>ENST00000668171.1</t>
  </si>
  <si>
    <t>LINC00342</t>
  </si>
  <si>
    <t>chr2:96033633-96033790</t>
  </si>
  <si>
    <t>CCTGCAGTGCCCAGGGTCTCGGGGGCCACGGGAGGCTCATCCCAAAGGCACTCTGTTATCTTGAAAATGTTGCATAGCCCTGTTCACAGACACATGGTACAGGAAGGCTACAAACCCACGCCCGCTTTGCAAGGAGGGTGTCTGTCCCCTAGCTGCAG</t>
  </si>
  <si>
    <t>ENST00000486463.5</t>
  </si>
  <si>
    <t>ENSG00000186281</t>
  </si>
  <si>
    <t>GPAT2</t>
  </si>
  <si>
    <t>chr2:96470591-96470787</t>
  </si>
  <si>
    <t>CTGCAGGGTCCGCGGTACTAGGAGCCTGCAGGCTGGAGGGGAAGGGGCAGAAGAAGACTGGGGAGGCAGGATGGGACAGGGCGGGAACAGGAAGGAGACCCCTTGAGGGACCTGCGCAGGGTTCCAGCCCCGCGACCCACCGGCAGAGGGCGGTACCAAGGAGGGTCCGTGCGGGCTTCTCGGTCCCTGGCAACCCG</t>
  </si>
  <si>
    <t>ENST00000310865.7</t>
  </si>
  <si>
    <t>ENSG00000163121</t>
  </si>
  <si>
    <t>NEURL3</t>
  </si>
  <si>
    <t>chr2:96470787-96470983</t>
  </si>
  <si>
    <t>GCTGGTCACTGTCTTCCAGGACTGGTAGAGGGCGGCCTTGGGCCCCTGCAGGCGGGAGGCAGGAGACGGGGCCTGCCCACCTCGCCCCAGGCTGCTGTGCCGCACCCAGGGTGGCCCAGAGCCGCGGTGCCAGCGGTGCCAGCCTGAGGCAGGGTGCAGTATAGGGACCTGGGCCAGGCCCCAGGGGAAAGCGCTTC</t>
  </si>
  <si>
    <t>chr2:96865964-96866149</t>
  </si>
  <si>
    <t>AGGTACGGACTGAGCACGTGTCACAAGCACAGCCTGCAGCAGCAACACAGGGACGCCCAGTGCAGAGGCATGGTCCCTATTCTCTGGGGACTTCCTTTAGTACAGAATGGAAGCCCCAAACCACCCCACTACACAGAATTCAGTAAGTGCCAGAGAGGAGAGGAATGCCGCATGCTGACCCCAACC</t>
  </si>
  <si>
    <t>ENST00000482925.5</t>
  </si>
  <si>
    <t>ENSG00000168758</t>
  </si>
  <si>
    <t>SEMA4C</t>
  </si>
  <si>
    <t>chr2:96866284-96866437</t>
  </si>
  <si>
    <t>GCTCCTTGCAGCTCCAGGGCCTCCATGCTGAAGGCAAACAGGGCCTCTCGGGCGCCCACGTACAGAAGCCCAGTGGGCTCCGTCAGCGTCAGTGTCAGGAAGTCCTGGATGCCGGTCTGGGAGAACCGCCGTACTACCGTGGCCAGCTCTGCAG</t>
  </si>
  <si>
    <t>chr2:96898188-96898392</t>
  </si>
  <si>
    <t>GAGGAAAGGGAGGGACGGCCCTTGTCCTCCTGTCTGTGAACCGGGACTAAAGCCCAAGGACCCAGCAGGGCACTTCACCATGAAGTGGCGGGTGTGGTCCAGGATGTCCAGAGGCAAGGAGAGAGCTGGACAGGCTAAGGCGGTGCCCTGCAGTGGTCAAGGGCAGGACTTTAATCTCAGCTCTAGGCGGGGTACAGTGGCTTAT</t>
  </si>
  <si>
    <t>ENST00000393526.6</t>
  </si>
  <si>
    <t>ENSG00000168754</t>
  </si>
  <si>
    <t>FAM178B</t>
  </si>
  <si>
    <t>chr2:96898392-96898596</t>
  </si>
  <si>
    <t>TGCCTGTAATCTCAGCACTTTGGGAGGCTAAGGCAAGAGGATCACTTGAGCCCAGGAGTTTGTGACCACCCTTGTCAACATGGCGAAACCCTGCCGCTAAAAAAATACAAAAATTAGCCAGGTGTGGTGGTGCACGCCCATAGTCCCAGCTACTCGGGAGGCTGAGGTGGGAGGATCACCTGAGCCAGGGAGGTTGGGGCTGCAG</t>
  </si>
  <si>
    <t>chr2:97734949-97735106</t>
  </si>
  <si>
    <t>GAGCTGCAGTGGGGTCCCCGATCCCTGAGTCCACTGGCCCCTGACAGGCTGCCCCTGGGGAGGGTGTCACTTTGGATTCTTTTTGGCGATGGGCTGTTCCCGGTGAGCGATCCGGCTGTGAGCCGTCCTCAGCAGACGCTCCAGGCTGCAGGGACATT</t>
  </si>
  <si>
    <t>ENST00000495754.1</t>
  </si>
  <si>
    <t>ENSG00000115085</t>
  </si>
  <si>
    <t>ZAP70</t>
  </si>
  <si>
    <t>chr2:98384680-98384832</t>
  </si>
  <si>
    <t>CTGCAGTATCAAGTCTTTCAGGCAGGGAACGGCTCCAGATACTGAAACCATGGACAGAGGTCCTGGGGGTTTCTAGGCATCTTTGTCCTGGGGCTGGGGTGTGGGCAAGGATGTGGGTGGATAGCGTGGGCTGCACCCGGCTCTTCAATCTTT</t>
  </si>
  <si>
    <t>ENST00000393503.2</t>
  </si>
  <si>
    <t>ENSG00000144191</t>
  </si>
  <si>
    <t>CNGA3</t>
  </si>
  <si>
    <t>chr2:98385068-98385219</t>
  </si>
  <si>
    <t>CTTTTGGGGCAGTGCTGGGTGGATTTGGGGATGCAGCCGATGGTGCTGGGTCTTTCCTAGGCTCTCAGCAGTTTGGTACCCAGACAGGCCAAGGCCCGTAATCCAGGGCCACAAATCTTGCACAAGGCAAGCTGAGTCCGGCGTAAACTGCA</t>
  </si>
  <si>
    <t>chr2:98694951-98695116</t>
  </si>
  <si>
    <t>TGGGGCTGGCTCTTAACTTTTCTATATTTTACTGTGAGATCCTTAACAACCCTGAGCTCACCTGCCCACTGGCTAAAATGGCTTTTTTTTTTTTTTTTTTTTTTGAGACAGAGTCTTGCTCTGTCTCCTAGGCTGGAGTGCTGTAGTGCAATCTCAGCTCACTGCA</t>
  </si>
  <si>
    <t>ENST00000461884.1</t>
  </si>
  <si>
    <t>ENSG00000071073</t>
  </si>
  <si>
    <t>MGAT4A</t>
  </si>
  <si>
    <t>chr2:98695223-98695428</t>
  </si>
  <si>
    <t>GACGAGGTTTCACCATGCTGGCCTGCCTGGTCTCTAAATCCTGGCCTCAAGTGATCCACCCGCCTTTGCCTCCCAAAGTGCTGGGATTACAGGCCTGAGCCACCGCACCCAGCCCTAAAACAGCCTTTGATGAAGCCACTGCAGAACCTGATACACTGAAGACTCAGACAGCCCCCTCATCATGCAGTTGCTGAGAGACAACCTAA</t>
  </si>
  <si>
    <t>ENST00000264968.7</t>
  </si>
  <si>
    <t>chr2:99292848-99292999</t>
  </si>
  <si>
    <t>CTGCAGACATGAGTAACTACTGGAGCTATTGAAGCAGTTACACTCTTTGTAAAGCTCTGGTGCCCTTTGATGTTGTCAGGTGGTATCTTGGAACACAAAGGAGAGGATTTGTTCCCTGTAAAGTAGTCCTCATCTTACTTTTTTTTTTTTTT</t>
  </si>
  <si>
    <t>ENST00000308528.9</t>
  </si>
  <si>
    <t>ENSG00000144214</t>
  </si>
  <si>
    <t>LYG1</t>
  </si>
  <si>
    <t>chr2:99345881-99346021</t>
  </si>
  <si>
    <t>CTGCAGTGAGCCATGTTTGTGCCACTGCACTTCAGCCTGGGTGACAGAGCTAGACCCTGTCTCAAAAAAAAAAAAAAAATGTGGTGAATTGGGAATACAAAAGGGAGTTTGCTGTTCTCAAAGGGAGTTACGTTTTAACAT</t>
  </si>
  <si>
    <t>ENST00000409705.5</t>
  </si>
  <si>
    <t>ENSG00000115514</t>
  </si>
  <si>
    <t>TXNDC9</t>
  </si>
  <si>
    <t>chr2:100105846-100105996</t>
  </si>
  <si>
    <t>CTGCAGTTGTGCCTCACCACGCGAACCAAACCTCGCACTCCCCGCCAAAAGGGAGTCCCTTCCAGCACTCTCCCCTTTGTTCCTTTTTCTGGGCAAGAACCGCTGACTGGGGCTGCCAGAAATGTAAACCCTGGGTGCAAGTGACGGGATC</t>
  </si>
  <si>
    <t>ENST00000440445.6</t>
  </si>
  <si>
    <t>ENSG00000144218</t>
  </si>
  <si>
    <t>AFF3</t>
  </si>
  <si>
    <t>chr2:101756545-101756702</t>
  </si>
  <si>
    <t>ATGTCTTTTCTGTTGTTGTTTCTTATTTTTGAGACAGCTTCACTTTGTTGCTTATGCTGGAGTGCTGTGGCTTGATCACAGCTCGCTACAGCTTGGACCTCCTGGGTTCAGGTGATCCTCCCACCTCAGCTTCCTGAGTAGCTGGGACTGCAGGCGCG</t>
  </si>
  <si>
    <t>ENST00000627726.3</t>
  </si>
  <si>
    <t>ENSG00000071054</t>
  </si>
  <si>
    <t>MAP4K4</t>
  </si>
  <si>
    <t>chr2:101756702-101756859</t>
  </si>
  <si>
    <t>GCATCACCATGCCCAGCTAATTTTTGTATTTTTTTTTTTTTTTTTTGTAGAAACAGGGTCTCAACATGTTGTCCAGGGTGGTCATGAACTCCTGGGCTCAAGTGATCTGCCTGGCTCAGCCTCCCAAAGTGCTAGGATTATAGGCGTGAGCTGCTGCA</t>
  </si>
  <si>
    <t>chr2:102571444-102571621</t>
  </si>
  <si>
    <t>TAGAGTTTCCAGTTTTTCTGTTCTGTTTTTTCCCCATCTTTGTGGTTTTATCTACTTTTGGTCTTTGATGATGGTGATGTACAGATGGGTTTTTGGTGTAGATGTCCTTTCTGGTTGTTAGTTTTCCTTCTAACAGACAGGACCCTCAGCTGCAGGTCTGTTGGAATACCCTGCCGTG</t>
  </si>
  <si>
    <t>ENST00000233969.3</t>
  </si>
  <si>
    <t>ENSG00000115616</t>
  </si>
  <si>
    <t>SLC9A2</t>
  </si>
  <si>
    <t>chr2:102571621-102571798</t>
  </si>
  <si>
    <t>GTGAGGTGTCAGTGTGCCCCTGCTGGGGGGTGCCTCCCAGTTAGGCTGCTCGGGGGTCAGGGGTCAGGGACCCACTTGAGGAGGCAGTCTGCCCGTTCTCAGATCTCCAGCTGCGTGCTGGGAGAACCACTGCTCTCTTCAAAGCTGTCAGACAGGGACACTTAAGTCTGCAGAGGTT</t>
  </si>
  <si>
    <t>chr2:102685363-102685514</t>
  </si>
  <si>
    <t>TCTTCAAGTGAAATGGAAGCCATTAGAGAGTGTCATGCAGATCCCTGATATGTTCTCACGTCCTTTGTAAAAGGATCATACTGGCCACTGTGTTGAGAATAGACTGTTGCGAGGAAAGGGTGAATGTTGGAATCCAGCATGGAAGCCCTGCA</t>
  </si>
  <si>
    <t>ENST00000467657.1</t>
  </si>
  <si>
    <t>chr2:105680337-105680636</t>
  </si>
  <si>
    <t>AGCTGTAAATAAAAGAGATAAAACGCCTGCTTTCTTGAGCTCGAAGTAGGATGAAGCAGTAAGGGAGATTAGGGACTGTTGGGTGGTGCAATTTTAAATAAGATGGCCAGGAAAGTCCTAGCAGGAAGGCAACCCTGGAGCAGAATCCTGCAGGCAGTGAGGGACTTGCAGGTATCAAAGGGCAGAGCATTGCCAAGACCGGGAAGAGCAAGTGCAGAGACTCTGGGTGGAGCTGCCTGGTCAGTTCTGGGCAAGCAAGGACATCAGTGTGGGCGGAGTATGGGGAGCAGAGATGAGAGC</t>
  </si>
  <si>
    <t>ENST00000233154.9</t>
  </si>
  <si>
    <t>ENSG00000071051</t>
  </si>
  <si>
    <t>NCK2</t>
  </si>
  <si>
    <t>chr2:105680649-105680801</t>
  </si>
  <si>
    <t>TCAAGTGGAAACAGGAGACCTGATTAGTAGGGTCTTGTAGGGCCTGAGGAGGACGCTGCCTTCGTACTTTGAGTGAAGAGACGTCATTGCAAGACTTGGAGTGAAGAGACGTCATTGCAAGACTTGAGCAGAGCAGTGGCCTGCTCCACTGCA</t>
  </si>
  <si>
    <t>chr2:106111520-106111818</t>
  </si>
  <si>
    <t>GACACACACCACGGAGAATGCTCATGAAGAGCGGGGGCTCTGGCTTCAAAACCCAGGCTACCACTGTGTGGCCACCTAAGCTTGGGCAACTCATATAACCTCTGCGCTCCAGCATCCTTGCCTGAAAAAGGAGGGGAATAATGTCACCTGCAGATCATAGGACAGAAGAGTGAGCTAACGTGATCAACCAATCAATGGGTAGATGCATATGTACTACACAGAAATACACAGAGCTATAATTCTTCCCCCTGGAATACACTCAATTGATAACAAACCATGCCACAGGATTTTCAGAGTAA</t>
  </si>
  <si>
    <t>ENST00000470053.1</t>
  </si>
  <si>
    <t>ENSG00000115652</t>
  </si>
  <si>
    <t>UXS1</t>
  </si>
  <si>
    <t>chr2:106131348-106131509</t>
  </si>
  <si>
    <t>CAGGCTTGCTTAGGTAAACAAAGCAGCCGGGAAGCTCGAACTGGGTGGAGCCCACCACAGCTCAAGGAGGCCTGCCTGCCTCTGTAGGCTCCACCTCTGGGGGCAGGGCACAGACAAACAAAAAGACAGCAGTAACCTCTGCAGACTTAAGTGTCCCTGTCT</t>
  </si>
  <si>
    <t>ENST00000436241.1</t>
  </si>
  <si>
    <t>chr2:106131509-106131670</t>
  </si>
  <si>
    <t>TGACAGCTTTGAAGAGAGCAGTGGTTCTCCCAGCACGCAGCTGGAGATCTGAGAACGGGCAGACTGCCTCCTCAAGTGGGTCCCTGACCCCTGACCCCCGAGCAGCCTAACTGGGAGGCACCCCCCAGCAGGGGCACACTGACACCTCACACGGCAGGGTAT</t>
  </si>
  <si>
    <t>chr2:106131670-106131831</t>
  </si>
  <si>
    <t>chr2:106336362-106336512</t>
  </si>
  <si>
    <t>CTGCAGAGGTTTGGCAGCACATCCAGGGTTCAATCAGACTCCTGCCTTTCCTACTCTCTGCTCTAGCTGCACAAGTTTCTTTGTAGTTCCTCCAACAAACCAGGACCCTTCTAGTTCTCCCTACTGAGAATTTTCTTTCCATAGATATTTA</t>
  </si>
  <si>
    <t>ENST00000447760.1</t>
  </si>
  <si>
    <t>ANAPC1P6</t>
  </si>
  <si>
    <t>chr2:106491326-106491475</t>
  </si>
  <si>
    <t>CTGCAGCTGTGACTAATGGCACTGCTGCTAATAGTAACAGAAAGAACATGTGGAGACTTACCCAGGCCAAGCCCCTCCAAGTGTTTACATAGTTAGCTTCCTTAATGCTGCCAACCACCCTGGAAGGTAGGTCTATTACCTAACCACTTT</t>
  </si>
  <si>
    <t>ENST00000416057.2</t>
  </si>
  <si>
    <t>ENSG00000254126</t>
  </si>
  <si>
    <t>CD8B2</t>
  </si>
  <si>
    <t>chr2:106491475-106491624</t>
  </si>
  <si>
    <t>TAGGTGGGAATAAGATGAAATTGGAAGAGACGGGTCAGCGTCAGAGATGAGCATTGTGCTTCTCTTTTTTATTTATTTATTTATTTTTTTTGAGACAGAGCCTCACTGTGTTGCCCAGGCTGGGGTGCAGTGGTGCGATCTTGGCTCACT</t>
  </si>
  <si>
    <t>chr2:107262823-107262965</t>
  </si>
  <si>
    <t>CAAGCTCCTCCTGTAGTGGGGTGTGACCACATACTTGATGTTCTAGCCACAAAAGATAGCTGAAAGTGAAATGAACATTCTCTATGAAGTGCTCTTTAAAAAGAATGAGCATGTCCTTTTTTTGTTGCTTTCTCCTCACTGCA</t>
  </si>
  <si>
    <t>ENST00000455614.1</t>
  </si>
  <si>
    <t>LINC01789</t>
  </si>
  <si>
    <t>chr2:107739940-107740239</t>
  </si>
  <si>
    <t>TTATTCACTCTACCAATTTAAACATTAGTGTCCTCCAAAAACACCCATGTAGAAACATCCAGGGTAATGTTTGTGAAAATATTTGGGCACTCTGTGGCCCAGCCAAGTTGGCAGATAAAATTAACCATCATTCAAGTCAACCTCTGCTCTGCAGTGGAGGATCATACCAATTCTCTGCTTCTCAAATTTCATAAGATGAAAAACAACTGGAGAAAAGTATGCCAATCTCAAATTCATGATAATATGACTCAAAAATTATCACAGCTTTTCTTATTGTCTAGCACTAAGTGTTCTCGATTA</t>
  </si>
  <si>
    <t>ENST00000654481.1</t>
  </si>
  <si>
    <t>LINC01885</t>
  </si>
  <si>
    <t>chr2:107747153-107747303</t>
  </si>
  <si>
    <t>GGCTGATTGGTGTGTTTACAAACCTTGAGCTAGATACAGAGTGCCGACTGGTGTATTTACAATCCCTGAGCTAGACATAAAGGTTCCTCACGTCTCCACCAGACTCAGGAGCCCAGCTGGCTTCACCCAGTGGATCCCGCACCGGGGCTGC</t>
  </si>
  <si>
    <t>chr2:107747303-107747453</t>
  </si>
  <si>
    <t>CAGGTGGAGCTGCCTGCCAGCCCCGCCCCGTGCGCCCGCACTCCTCAGCCCTTGGGTGGTCGATGGGACTGGGCCCCGGAGCAGGGGGCGGCGCTCGTCTGGGAAGCTCCGGAGGCACAGGAGCCCACGGAGCGGGTGGGAGGCTCAGGCA</t>
  </si>
  <si>
    <t>chr2:107747453-107747603</t>
  </si>
  <si>
    <t>ATGGCGGGCTGCAGGTCCCGAGCCCTGCCCGGCGGGAAGGCAGCTGAGGCCCGGCGAGAAATCGAGCGCAGCGCCGGTGGGCCGGCACTGCTGGGGGACCCAGTACACCCTCTGCAGCCGCTGGCCCGGGTGCTAAGCCCCTCATTGCCCG</t>
  </si>
  <si>
    <t>chr2:108354953-108355104</t>
  </si>
  <si>
    <t>CTGCAGGCATTGGGGTTGCGACTCTAACAAACTATGTGGCTCAGAGTTCGTGATTGAAATGCATAAATCCTATCTAGAAGGACACAGACTTTAACAGGACCCATGCAGGAAAGGGGATCCAAAGCCTTGGAGCCAGGGAATTGTGCCAGCCA</t>
  </si>
  <si>
    <t>ENST00000494122.1</t>
  </si>
  <si>
    <t>ENSG00000198075</t>
  </si>
  <si>
    <t>SULT1C4</t>
  </si>
  <si>
    <t>chr2:108355287-108355442</t>
  </si>
  <si>
    <t>GAGATAAAGGAGTGATCAAACTTCGTCAGGAGAAAGTGCTGAAGTGCAGTTGCTCTGCTGACCCATCCTCACACACAAACCACAGGCTCTTCTTAGAGGTCTTTTCTTTTTTTTTTTTTGAGATGGAGTCTCGCTCTGTCACCAGGCTGGACTGCA</t>
  </si>
  <si>
    <t>chr2:109160685-109160875</t>
  </si>
  <si>
    <t>CTCTGACTGCAGGGGCTGTGCTCTCAGCCTGTCCCTGCTCCTACTCTGGGAGCTGGTCTGGAAGGGTTTGGGGACTGGCTGAGAAATGTGAACATCCCCAGGGGCTGAGGCGTGATGCTGGAAGAGGTGCATTTGGGGACAGTCATATCCAGCTGTAATGGACAGGGCCAGGAGAGGCTGCAAGGCTGCAG</t>
  </si>
  <si>
    <t>ENST00000582152.1</t>
  </si>
  <si>
    <t>ENSG00000264934</t>
  </si>
  <si>
    <t>MIR4265</t>
  </si>
  <si>
    <t>chr2:109428042-109428185</t>
  </si>
  <si>
    <t>CCTCCAGTGCAGCCCCTGACAGCACTCCTGCTGTGGGTCTTCCCTGCAGAGTGGGTGCTGCACCTAGATGGAAGAGGTGAGGAGGAAGCACACGCCTCCCTAATTCGAGCCAGCGTGGCCCTGGGAGAAAAGTAGAAGTGGGAC</t>
  </si>
  <si>
    <t>ENST00000583300.1</t>
  </si>
  <si>
    <t>ENSG00000265965</t>
  </si>
  <si>
    <t>MIR4266</t>
  </si>
  <si>
    <t>chr2:109428185-109428328</t>
  </si>
  <si>
    <t>CTTCTGGTAGGAGAACTGGGAATCATTTACTTATTTTAGAAGACGTATGAGCAAGCCACCATCTAGAGGAGAAAGGGGATGAAATTAGCGAAGGCACTAAAATACTTTGGTTTACTCTGATTAGAGCGGAAGAGAAATCTGCAG</t>
  </si>
  <si>
    <t>chr2:109444433-109444650</t>
  </si>
  <si>
    <t>CTGCAGGAGAATATGGACAGGAAGCCCCTGTGAGAATCAGGGGACCAGAGCTAGGTGTGCCAGTTCTAAAAATTCCATCATTTTCCAGGGGATGGGCCATACTAAGCCTCCACCTGGGGTGTGAGAGAAAGAAGAGAGAGCCCCAACCCTGGTCATGGTGCTGAGTTTGAGGATGGCTCTGGCCTGAGGACTAGGACTAGCTCAGCACCCTCTCTGCA</t>
  </si>
  <si>
    <t>ENST00000483047.5</t>
  </si>
  <si>
    <t>ENSG00000186522</t>
  </si>
  <si>
    <t>SEPTIN10</t>
  </si>
  <si>
    <t>chr2:109488084-109488254</t>
  </si>
  <si>
    <t>GCGGCCAGCAGCCCCAGAGCCTGCAGAGTGGGCTCCGCCGGGACACCTGGGGCAGGCCTGGCTTCTGTCCCCGCATCCTGGCCTGCTGTCCTTGTGACCTAGGGATCCCAGCCTTAGCACTGATGACATTTGAGGCCAGATAACCCTGCCATGGGGGGTTCCCTTGCATTG</t>
  </si>
  <si>
    <t>chr2:109511595-109511752</t>
  </si>
  <si>
    <t>TGGGAGCCTGCAGGGAGGAATAGGGAGGGGCACAAGCCCTGGGGTCAGGGGCAGGTTCTAGCCCTGCTTCTGCCTCCAGCTGGCTTTGTGACCCAACGTGAGACCAGGGCCAGGGCTGGCCATCTACTGTAAGTCTTTTCTATGGAATTGCTCCACAA</t>
  </si>
  <si>
    <t>chr2:109511794-109511947</t>
  </si>
  <si>
    <t>CCATGCCCCCAAATAAGGAATGGGGGGTGGACAGAGAGAGAGGTGAGGTCCTGCATCCTGGGAGAGCACACCCAGGAGGCCGAGGTGGGGGTGGCCCATGTGTGCCTCCTGGCACCCAGTGTGGTGCTGCCCACAGCAGGTGCCGATGCACACG</t>
  </si>
  <si>
    <t>chr2:109511947-109512100</t>
  </si>
  <si>
    <t>GTACTGCAGAATTGCCCTAGATGGTGTTGCTGCCCAGAGGACTCTGGGACTCCCAAGTGGGAGTTGAGCTGAGTGCCAGACCCATCTCCAGGGCACACAGGAGTCCCATCATGTGTGATAATAAGCTTTCTCTACAACTCTAGTGGGGGCTGTG</t>
  </si>
  <si>
    <t>chr2:109950312-109950454</t>
  </si>
  <si>
    <t>CTGCAGGACGCACATGGCCAAGATATGTGAGCAAGGCTGTTCTAGACCATCCAGTCCCAGATGACCACAGAGATCAGCTAAGTTGGCCCAGACCAGGACTGCCCAGCTGACCCACAGAATTGGGGAAAATAATAAGTGTTTAT</t>
  </si>
  <si>
    <t>ENST00000433786.1</t>
  </si>
  <si>
    <t>ENSG00000186148</t>
  </si>
  <si>
    <t>LOC440895</t>
  </si>
  <si>
    <t>chr2:110050367-110050562</t>
  </si>
  <si>
    <t>AGCGGTGCTGGGACAGCCCACCTGCTAGACTGTGGGAGGGCTAAAGGAGGAGTCCTCTGAGTGGGGCCCGCCTGCACAGGCACACTCAGCATCATTACTCATTCACCTTTCAATGCCCTGGGCATTTATTGGGCACCTGCTGTTTGCCTGCAGAATAGAGGGGCTGTGAGGGGGAGGCAGAGATGCCAAAGTCTGA</t>
  </si>
  <si>
    <t>ENST00000637413.2</t>
  </si>
  <si>
    <t>LOC105373985</t>
  </si>
  <si>
    <t>chr2:110320903-110321098</t>
  </si>
  <si>
    <t>GTCAGACTTTGGCATCTCTGCCTCCCCCTCACAGCCCCTCTATTCTGCAGGCAAACAGCAGGTGCCCAATAAATGCCCAGGGCATTGAAAGGTGAATGAGTAATGATGCTGAGTGTGCCTGTGCAGGCGGGCCCCACTCAGAGGACTCCTCCTTTAGCCCTCCCACAGTCTAGCAGGTGGGCTGTCCCAGCACCGC</t>
  </si>
  <si>
    <t>ENST00000636301.2</t>
  </si>
  <si>
    <t>LOC105373551</t>
  </si>
  <si>
    <t>chr2:110421040-110421320</t>
  </si>
  <si>
    <t>AATAAACACTTATTATTTTCCCCAATTCTGTGGGTCAGCTGGGCAGTCCTGGTCTGGGCCAACTTAGCTGATCTCTGTGGTCATCTGGGACTGGATGGTCTAGAACAGCCTTGCTCACATATCTTGGCCATGTGCGTCCTGCAGCAGGCTAGCCAGGGCTCTTCCACGGGTCGTGGTCAAAGTTTCCCAAGCGCATCAGGAGAGCAAGCACCAATGTCTGAGTGCCTTTCACACCTCTGCCTGTATCCCATCTACTAATGTCCCATCAGCCAAAGCAAGTC</t>
  </si>
  <si>
    <t>ENST00000498358.5</t>
  </si>
  <si>
    <t>ENSG00000184115</t>
  </si>
  <si>
    <t>LOC100288570</t>
  </si>
  <si>
    <t>chr2:111682050-111682212</t>
  </si>
  <si>
    <t>GCACTCAATTTCTCACCGGGCCTTAGCTGCCTTCCCGCGGGCCAGGGCTCAGGACCTGCAGCCCGCCGTGCCTGAGCCTCCCACCCCCTCCATGGGCTCCTGTGCGGCCCGAGCCTCCCCGACGAGCGCCACCCCCTGCTCCACGGCGCCCAGTCCCATCGAC</t>
  </si>
  <si>
    <t>ENST00000644013.1</t>
  </si>
  <si>
    <t>ENSG00000172965</t>
  </si>
  <si>
    <t>MIR4435-2HG</t>
  </si>
  <si>
    <t>chr2:111682212-111682374</t>
  </si>
  <si>
    <t>CCACCCAAGGGCTGAGGAGTGCGGGCGCACGGCGCGGGACTGGCAGGCAGCTCCACCTGCAGCCCCGGTGCAGGATCCACTGGGTGAAGCCAGCTGGGCTCCTGAGTCTGGTAGGGACGTGGAGAACCTTTATGTCTAGCACAGGGATTGTAGATACACCAAT</t>
  </si>
  <si>
    <t>chr2:111808753-111809023</t>
  </si>
  <si>
    <t>CTGCAGTTACATTAGCCTTGGATAACATTACTTAGAGTTTTGTTGTTTTTTTTAATTAGTACTAGATCATTCTTTGCTCATAAAAGCTACCATTGTCTTTCCTTAATTTTTATAATTTTACTATCACTTTTAATTGGGTTAATGTGGAGTGGAGAGTACATGCCTATGAAGATTCAGCACTATTAATCCCATACCTATCTCAGCCAACAGGACTTCTGCAGTATGTCTGTGAGCTGTCCCTTGATATACAAGGCCAATGCCAACCACTGCA</t>
  </si>
  <si>
    <t>ENST00000485325.1</t>
  </si>
  <si>
    <t>ENSG00000153107</t>
  </si>
  <si>
    <t>chr2:112430894-112431046</t>
  </si>
  <si>
    <t>CTGCAGTGAGCCACGATCCCGCCACAGCACTCCAGCCTGGGAGACAGAAAGAGACCTTGTCTCAAAAACAAAATAATGGCCGGTGCAGTGGCTCACGCCTATAATCCCAACACTTTGGGAAGTGGAGGCGGGGAAATCACTTGAGCCCAGGAG</t>
  </si>
  <si>
    <t>ENST00000496537.1</t>
  </si>
  <si>
    <t>ENSG00000169629</t>
  </si>
  <si>
    <t>RGPD8</t>
  </si>
  <si>
    <t>chr2:112431046-112431198</t>
  </si>
  <si>
    <t>GTTCAAGAACAGCCTGGGCAACATGGTGAAACCCAGTCTCTACCAAAAATACAAAACAAAACAAAACAGCGGGTGTGGTGGGTACACCTGTGGTCCCAACTACTCGGGAGACTGAGGTGGGAGGATCGCTTGAGCTGGGGAGGCGGAAGCTGC</t>
  </si>
  <si>
    <t>chr2:112773333-112773370</t>
  </si>
  <si>
    <t>ATTTATCTTTTGAGACTGGGTCTCACTCTGTTGCCCAG</t>
  </si>
  <si>
    <t>ENST00000461876.5</t>
  </si>
  <si>
    <t>ENSG00000169607</t>
  </si>
  <si>
    <t>CKAP2L</t>
  </si>
  <si>
    <t>chr2:113192578-113192730</t>
  </si>
  <si>
    <t>CCTGCAGAAGAAGTAAGGGGCTTTGAGCCTGGGGAAGGCTGGAGGCTGAGGCAGCCAGGGAGGAGCTGCTGAAGGGCTCCCTCCACTGGCCACCCTCCCCTTCCCGTCCCTGCCCTGTTCCCTTCCCATCTCCCCTCCTAACTTTTCCCCCAT</t>
  </si>
  <si>
    <t>ENST00000493329.1</t>
  </si>
  <si>
    <t>ENSG00000125637</t>
  </si>
  <si>
    <t>PSD4</t>
  </si>
  <si>
    <t>chr2:113192845-113192996</t>
  </si>
  <si>
    <t>CCCAGTGTACACTGAATAGGGTAGCAGGGCATACCAGACCCTGGCTGCCCCCTTGCTCTGTCAGGACCCAAGGCCCAGCGTGCCTGCACCCTTCCCTTGCTCACCCCCACCGCATAATGTGTGCAGGCCCTGGGGGCCCCAGTGCATCTGCA</t>
  </si>
  <si>
    <t>chr2:114017558-114017709</t>
  </si>
  <si>
    <t>CTGCAGAGTGTTTTCCAACTTGGTTCCATTCTTCTCGTCACTTTCAGATACACCAATCAGACGTAGATTTGGTCTTTTCACATAGTCCCATATTTCTTGGAGGCTTTGTTCATTTCTTTTTATTCTTTTTTCTCTAAACTTCCCTTCTCGCT</t>
  </si>
  <si>
    <t>ENST00000420161.1</t>
  </si>
  <si>
    <t>ENSG00000234199</t>
  </si>
  <si>
    <t>LINC01191</t>
  </si>
  <si>
    <t>chr2:114082948-114083234</t>
  </si>
  <si>
    <t>GCATGGCCCTGCAGTCTTGCAATGAGAGAAAACATTGTTTTTCTCTAGGAATCTCTGGGAAGATAGTGGAAAGCTGAGCAGGCCTTCGTGGGAGCCCGCGTTGCAGAGCAGTGACTGACTGCTGGGTCTTGGTCTGTTCTGTGGCTGCAGGCAGGGAGCTTATTTCCCTGCAATGGCTCCTTACTTGATTACTGGGCTCTGCTTGCACATTTCCTCAAGTTCTGAAGCTTTCTTGTACTCCATAGAGAGGAGCAGGGCATCCAGTGGATTGGCAGTCTTGGCTTTAA</t>
  </si>
  <si>
    <t>chr2:114433723-114433870</t>
  </si>
  <si>
    <t>AGTGCAAATATGGTTGTTTCTCAATTTTCTATAGTACCAGCTTAAGCTTGGACTGATTAATTATTTAATTAAGTCTGCTGAATTATTCAATACTCATCTTTCAGTCTTCCAAAAATTTGTTGCTGTTAAATCTTCTCTTTTTATTTCC</t>
  </si>
  <si>
    <t>ENST00000436732.5</t>
  </si>
  <si>
    <t>ENSG00000175497</t>
  </si>
  <si>
    <t>DPP10</t>
  </si>
  <si>
    <t>chr2:114557344-114557488</t>
  </si>
  <si>
    <t>TCTGCAGCCTATAGGTGGGGCATATTGGAAACAAAGCATTTAATAAAATGTAATAGTTGTGACTCGGGACATAGAAGAGGCAGATTGAAAGAGAAGTGGAGACCAACACGCCATCTTTCCACATAAATGGCTTCAGAAAGCTGCA</t>
  </si>
  <si>
    <t>ENST00000409163.5</t>
  </si>
  <si>
    <t>chr2:116054027-116054200</t>
  </si>
  <si>
    <t>GAGTTTCCAGTTTTTCTGTTCTGTTTTTTCCCCATCTTTGTGGTTTTATCTACTTTTGGTCTTTGATGATGGTGATGTACAGATGGGTTTTCGGTGTGGATGTCCTTTCTGTTTGTTAGTTTTCCTTCTAACAGACAGGACCCTCAGCTGCAGGTCTGTTGGAATACCCTGCTG</t>
  </si>
  <si>
    <t>ENST00000473362.1</t>
  </si>
  <si>
    <t>chr2:116054200-116054373</t>
  </si>
  <si>
    <t>GTGTGAGGTGTCAGTGTGCCCCTGCTGGGGGGGTGCCTCCCAGTTAGGCTGCTCGGGGGTCAGGGGTCAGGGACCCACTTGAGGAGGCAGTCTGCCCGTTCTCAGATCTCCAGCTGCGTGCTGGGAGAACCACTGCTCTCTTCAAAGCTGTCAGACAGGGACATTTAAGTCTGC</t>
  </si>
  <si>
    <t>chr2:116054373-116054546</t>
  </si>
  <si>
    <t>CAGAGGTTACTGCTGTCTTTTTGTTTGTCTGTGCCCTGCCCCCAGAGGTGGAGCCTACAGAGGCAGGCAGGCCTCCTTGAGCTGTGGTGGGCTCCACCCAGTTCGAGCTTCCCGGCTGCTTTGTTTAGCTAAGCAAGCCTGGGCAATGGTGGGCGCCCCTCCCCCAGCCTCGCT</t>
  </si>
  <si>
    <t>chr2:117859015-117859204</t>
  </si>
  <si>
    <t>ACTGCAGGTGCAGCTCGTCTCCCGACGCCGCTGGGTGGGGGAGGGGCAACTCTCCAAGCACAACCCGCGCTCTGTCCCTCGGCCGCGCTGATTCCCAACCCCCTGGCGGCCGGTGGCACCCGGGACCGCTAAGAGAGGTGGTAGGAGGGACTGGCGAGCCGAGCGGAGCTAGACTGAGGGGTCCTGCTCT</t>
  </si>
  <si>
    <t>ENST00000434708.1</t>
  </si>
  <si>
    <t>LOC101929908</t>
  </si>
  <si>
    <t>chr2:117859204-117859393</t>
  </si>
  <si>
    <t>TCTCTTACTCATTCTCCTGGAAAAGAGGATCTACGGGGGCTGCAGGCATACGTGCCAAAGGTGGGCTGCTGCCCGCAGGAGGGATCAGGATAGGACGACCTGGACCCCTCTTCCAGCCTCCCCCGGCAGGCAGTACCCCCTCCACGCCCGCACCTGCCCGGTCCACGCCGAACTCACTGAGGACTCGTGT</t>
  </si>
  <si>
    <t>chr2:118142079-118142245</t>
  </si>
  <si>
    <t>AGTTTCCAGTTTTTCTGTTCTGTTTTTTCCCCATCTTTGTGGTTTTTATCTACTTTTGGTCTTTGATGATGGTGATGTGCAGATGGGTTTTTCCTGTGGATGTCCTTTCTGTTTGTTAGTTTTCCTTCTAACAGAGAGGACCCTCAGCTGCAGGTCTGTTGGAATAC</t>
  </si>
  <si>
    <t>ENST00000479999.1</t>
  </si>
  <si>
    <t>ENSG00000125629</t>
  </si>
  <si>
    <t>INSIG2</t>
  </si>
  <si>
    <t>chr2:118142245-118142411</t>
  </si>
  <si>
    <t>CCCTGCCGTGTGAGGTGTCAGTGTGCCCCTGCTGGGGGGTGCCTCCCAGTTAGGCTGCTCGGGGGTCAGGGGTCAGGGACCCACTTGAGGAGGCAGTCTGCCCCTTCTCAGATCTCCAGCTGCGTGCTGGGAGAACCACTGCTCTCTTCAAAGCTGTCAGACAGGGA</t>
  </si>
  <si>
    <t>chr2:118142411-118142577</t>
  </si>
  <si>
    <t>ACATTTAAGTCTGCAGAGGTTACTGCTGTCTTTTTGTTTGTCTGTGCCCTGCCCCCAGAGGTGGAGCCTACAGAGGCAGGCAGGCCTCCTTGAGCTGTGGTGGGCTCCACCCAGTTCGAGCTTCCTGGCTGCTTTGTTTACCTAATCAAGCCTGGGCAATGGCGGGC</t>
  </si>
  <si>
    <t>chr2:119179569-119179859</t>
  </si>
  <si>
    <t>AAACTTCACTGAGGGGATAGAATCCCACTAATAAGCATGTCCACGCTTTGGGTCATCTTAGGGGCACAGAAAATCTGAGTATCCCCCATAGCATCAGGCAGAGCAGATTTCTTGTCAATTAGCTCAGTTGGTTGGAGGCTGCAGCCATGAACATGCTGGCCTCAGGGCCCTCACAACACAGGTGGGTTAGGGAATGAATGAAAGTTCAGCTATTATTCCTGCCAGAGACTCCAGGCCCAACCTGGCCTCTAATGAGCTATGTGACTTTGGGCAGGCAGAAAAGTGTCTCTG</t>
  </si>
  <si>
    <t>ENST00000272520.4</t>
  </si>
  <si>
    <t>ENSG00000144119</t>
  </si>
  <si>
    <t>C1QL2</t>
  </si>
  <si>
    <t>chr2:119180006-119180157</t>
  </si>
  <si>
    <t>GTTGGTTATAAAATTGAATGTGGCCCCATTCCTTCTCTCCCTTTCCCCCATGTAAGGCCCCACCAGACATGGCCCTCCAGTGGTGGAGTTCCCAACCTCCAGAACCACGAGACAAATGAACTGTTATTTTTTCATAAATGACTCAGCCTGCA</t>
  </si>
  <si>
    <t>chr2:119247990-119248148</t>
  </si>
  <si>
    <t>ACTCGTGTACTTGCCCGGCGTGCTGGCGGCTGCCCTGCAGCTGCGGCGCGGCACCAAGTACCAGCGCTTCCCCGACTGGCTGGACCACTGGCTACAGCACCGCAAGCAGATCGGGCTGCTCAGCTTCTTCTGCGCCGCCCTGCACGCCCTCTACAGCTT</t>
  </si>
  <si>
    <t>ENST00000454260.1</t>
  </si>
  <si>
    <t>ENSG00000229867</t>
  </si>
  <si>
    <t>STEAP3-AS1</t>
  </si>
  <si>
    <t>chr2:119248148-119248306</t>
  </si>
  <si>
    <t>TCTGCTTGCCGCTGCGCCGCGCCCACCGCTACGACCTGGTCAACCTGGCAGTCAAGCAGGTACCCACCCCATGCCCTTCCTCCCTCTGGCAACTCAGCACATGCTTGTCCAGCACCTCCCCCCCCCACCAACCAGGTGCAGCCGATACCCACGGGTGCA</t>
  </si>
  <si>
    <t>chr2:119248306-119248464</t>
  </si>
  <si>
    <t>AGCCTTACCAGGTGCCAACTGCAGATTCTGTTCCAATGGGGCAGCACCCACATCCTCCTGCCCAAGATTTTGAGTATCAGTGAACAAAGCAGATGAAAATTCCTGCCCCCATGGGTACAGCCCAGTTGGGGCAGACTTAAACAAAATACAGCAGTGAGT</t>
  </si>
  <si>
    <t>chr2:119494478-119494656</t>
  </si>
  <si>
    <t>TCCTGCAGGCACTGGTCTTGCTCTTCCCACAGCACTTGTAGCACGTCACATAGTCGGGGAAGGGCTCCAGTCTGCAAGTCCAAAACCAGGGATGCTCATCATTGCCACTAACTCAATTTTGCCACATGGGGGAGAATGGGGCAAGACAATGCAGATTCAATGGGGATTCAAGTAAAGCA</t>
  </si>
  <si>
    <t>ENST00000485440.1</t>
  </si>
  <si>
    <t>ENSG00000080293</t>
  </si>
  <si>
    <t>SCTR</t>
  </si>
  <si>
    <t>chr2:119494656-119494834</t>
  </si>
  <si>
    <t>AAAGCCCTTGCCTGCAAGGATCTCCTGGTCTGCAGGAAAGGTGGAGGCAGCCACTCCTGGGAGAGAATTCAGAACACAGCTGGGAAAGCTGGGATGTGCAAATCATCTGTGGCTTGTCCACTGCAAATTTTGCTTTTAAGTTTATGAAGGCTCCTGAGCCCAACAAGCTGTTTGCTTTC</t>
  </si>
  <si>
    <t>chr2:121777167-121777328</t>
  </si>
  <si>
    <t>GTCTGCAGTCATACTCTGCCTTAGGCTGACAGCTTCGGAGGTGCAAATGTGTGTTTCCCTCATTCTACTTTGGCATCCATCATGAAGCCCGCCTTTCCTGGGCCTCGGACCATATGGCCCATGTTTGTCTTTGCTGCGGCTTTCCCTTCTCTTGACTGCAGG</t>
  </si>
  <si>
    <t>ENST00000661690.1</t>
  </si>
  <si>
    <t>ENSG00000224655</t>
  </si>
  <si>
    <t>LINC01823</t>
  </si>
  <si>
    <t>chr2:122070177-122070387</t>
  </si>
  <si>
    <t>GCTGCAGATAGCGGTGTTTAAGAATAATTAACTGTCAGCTCTGGGCGAGGTACTGGGGGCACAGAGACAGAAGATGTGGTTCCTGCCCTCCAGGCCTCACAGGTTGGAGTTGCCAGATTTCTTTTCAGAGACATAGACAGCAGCATCTGCTGCTAAGCACCAGATTTACTAAATAGCTGTGGTTCAGCCACCGTGAACTACTCTTCCTGGT</t>
  </si>
  <si>
    <t>ENST00000657880.1</t>
  </si>
  <si>
    <t>LOC105373595</t>
  </si>
  <si>
    <t>chr2:122070387-122070597</t>
  </si>
  <si>
    <t>TGAGCAAACGACACTGCTCCTTTATCTGAGATGGGAAGACGCAGAGGGAAGAGTGCAGGCTGCAGTTTCCAGGGAGTCTCAATCCTGGCTGTGAAGATGTCGAGCTCATGCTCCTCCCTGGAGGCGCTGATTGGATTGGGCTCGGCAGGGCCCAGGCATTGGCATTTTTGAAGCTCCCCGGGTGCTAACATGCCCACCTTTGTGAGCATGT</t>
  </si>
  <si>
    <t>chr2:122732608-122732806</t>
  </si>
  <si>
    <t>ATTGTCCTGTCTCTGTCCTTAGGGAAAGAAACATGAAGAAATGCTCCCTGGCCTTTTAACTGTTCTTGTGGTCACAGCTCCCAAAGAGAGTAAGGACTCCTAATCTGTGTGGACAGAGCCTAAATTTCTGGGTGATGTTTCACTAGGCTGCAGAAAAAGCAGGTGCCCAACCTCCACGTTCACTTCCTGCGTGTGTCTC</t>
  </si>
  <si>
    <t>ENST00000687364.1</t>
  </si>
  <si>
    <t>chr2:122732806-122733004</t>
  </si>
  <si>
    <t>CTCCCCAGGCTTCTTGCAGTTTTGGGCTCCATGAGAAAAGCCAGAATGGGGGCCCCATCTGTGCAGAGTGCAGCCAAATGGGCACTCTCTGCTCCAGATTCCAGACCTGCTGGGACAAGGTCTCTGACTAACATGTCCACTGGCCGTTTGTCTAGGAAACAGTTTGTGTATCTACTAGGTTGGTGCAAAAGTAACTGCA</t>
  </si>
  <si>
    <t>chr2:122801873-122802153</t>
  </si>
  <si>
    <t>ATTTAACACAGCTTTTACTATTCATATATAAAGGTGAAATTGTGTTTGATAAAATTGTCTTTATATCTCTTAATAGAAAGATGATTTGTTTTTCCTATTATAGCTAGTGCTGAAATCAGGCCTATTAACAAAAATGAGCTGCAGTCACAGTTTTAGTAAATAATACACTCTCTTGAATGTACTTTGAGAGGAAATATATTTGGAAAACAGCCCTTTATCATTTCTGACATGATGTAAACATGTCACCACTCTCAACTTGTGCACTTGGCTCCAATTTCTGA</t>
  </si>
  <si>
    <t>chr2:124140368-124140541</t>
  </si>
  <si>
    <t>ENST00000470921.1</t>
  </si>
  <si>
    <t>ENSG00000155052</t>
  </si>
  <si>
    <t>CNTNAP5</t>
  </si>
  <si>
    <t>chr2:124140541-124140714</t>
  </si>
  <si>
    <t>CACGGCAGGGTATTCCAACAGACCTGCAGCTGAGGGTCCTGTCTGTTAGAAGGAAAACTAACAACCAGAAAGGACATCTACACCGAAAACCTATCTGTACATCACCATCATCAAAGACCAAAAGTAGATAAAACCACAAAGATGGGGAAAAAACAGAACAGAAAAACTGGAAAC</t>
  </si>
  <si>
    <t>chr2:124539159-124539336</t>
  </si>
  <si>
    <t>CTGCAGTAAAAGGTTCTCACCTGTGTCTGCAGTGAAATGTAAATTTAAAATTAGCTCTATGCTACTTACATTTTGAATTAAGATATTTCATAGGAAGTTCATAGAATTCCAATTAGGCCTTGTGGGTTTGATTGTGACATGGATTTCTGAAGGCTGAACTGATACTTCTGCATCTGTA</t>
  </si>
  <si>
    <t>chr2:125296738-125296828</t>
  </si>
  <si>
    <t>CAGGCCCTGGGTGTGTCCAGAGGTGCCATCCAGGAGTCAGGGACTAGAGTCAAAAACGTTGTAAGTCTACGTGGTGTTCTATTGTACTGCA</t>
  </si>
  <si>
    <t>ENST00000430692.1</t>
  </si>
  <si>
    <t>LINC01889</t>
  </si>
  <si>
    <t>chr2:125826946-125827097</t>
  </si>
  <si>
    <t>AAGCGAGAAGGGAAGTTTAGAGAAAAAAGAATAAAAATAAATGAACAAAGCCTCCAAGAAATATGAGACTATGTGAAAAGACCAAATCTAAGTCTGATTGGTGTACCTGAAATTGACGGGGAGAATGGAACCAAGTTGGAAAACACTCTGCA</t>
  </si>
  <si>
    <t>chr2:126174622-126174872</t>
  </si>
  <si>
    <t>AGCTGCAGAAGGTGGCATCAGCCGCACTGACAGAGGTGAAATCCTTCACAAGCCTTCATGGGTGACATCAATGAAAGAGACTGTTTAACAGGAGAGAAAGAAGAGTGTTGGGTGTTGTATAGCAGCTTAAGAGACACATTCAGGAAAACTTGGAATTTACTCTTAGAGACTCTGAAATAAACCAGGGGCCTTGGGAGAGTCGGGGAGGTGGAGGACCTGGACATTTTGCACCAAGTGAGCTGCAGAGCCTG</t>
  </si>
  <si>
    <t>ENST00000659902.1</t>
  </si>
  <si>
    <t>ENSG00000226813</t>
  </si>
  <si>
    <t>LINC01941</t>
  </si>
  <si>
    <t>chr2:126888650-126888805</t>
  </si>
  <si>
    <t>AAAACATTATCAAAAGTGAGATGAAGGGACCTAAATGTGGTCAGATTCTACCTTCTCCCATTGCAGGTCTCCCCTGTAGCACCAGCCAGACCATCCCATCACTGCTGGATGAGCTCCAGTGCTAAGCCGCTCCCTAGCCCCATCTCACTGCAGTAA</t>
  </si>
  <si>
    <t>ENST00000643416.1</t>
  </si>
  <si>
    <t>ENSG00000237524</t>
  </si>
  <si>
    <t>TEX51</t>
  </si>
  <si>
    <t>chr2:126888805-126888960</t>
  </si>
  <si>
    <t>ATAACAACAGAGCTCACCATAGGCGCTCATGCTTACTGCCTGCTGGTGTGGGCCCAGCTCTTTCTACCACCTATTTTAAATAATTCCCACTACAACTCTGTTATTATCCCTAGAGGGTAATTGACTTGCTCAAGGCCACGTGACTAGTTAGGGGCT</t>
  </si>
  <si>
    <t>chr2:126888960-126889115</t>
  </si>
  <si>
    <t>TGTGCTGAGACTCTCCCTGAATCTCTGTGAGCGTGGAACCCACACTGCTGCAGATGCGGGTCTCCAGGTGTCAGAAAGCCAATCCTTACAAAGTTGAGTGATCCAAGTCTACCTGTCAGAAAACTACGTTCCCTCAAGACTGGGGAATCCTCCTCT</t>
  </si>
  <si>
    <t>chr2:126978699-126978897</t>
  </si>
  <si>
    <t>GTGAAGACAGCCACAATAGTTATGGGGCCGTGGTCATGGTAAGTGTGGCAGGAATGGTGGCAGGAATGGTGGGTGGCCACCTTAGTAATGATGCGGCCAGTATTGTTAATGACTGTGAGGTTAACTACAGTGATAGTGATACAGCTGAAAAATACTTTCCCTGTTACCACAGAAATGGCAACTAGACCCAAAGCTGCAG</t>
  </si>
  <si>
    <t>ENST00000659964.1</t>
  </si>
  <si>
    <t>LOC105373604</t>
  </si>
  <si>
    <t>chr2:127422518-127422689</t>
  </si>
  <si>
    <t>AGGGAAAGGCGCGATGCTCAGGGGTCCCCCAAAGCCCGCAGGCAGAGGGAGTGATGGGACTGGAAGGAGGCCGAGTGACTTGGTGAGGGATTCGGGTCCCTTGCATGCCAGAGGCTGCTGTGGGAGCAGACAGTCGCGAGAGCAGCACTGCAGCTGCATGGGGAGAGGGTGT</t>
  </si>
  <si>
    <t>ENST00000464089.1</t>
  </si>
  <si>
    <t>ENSG00000115718</t>
  </si>
  <si>
    <t>PROC</t>
  </si>
  <si>
    <t>chr2:127422689-127422860</t>
  </si>
  <si>
    <t>TTGCTCCAGGGACGTGGGATGGAGGCTGGGCGCGGGCGGGTGGCGCTGGAGGGCGGGGGAGGGGCAGGGAGCACCAGCTCCTAGCAGCCAACGACCATCGGGCGTCGATCCCTGTTTGTCTGGAAGCCCTCCCCTCCCCTGCCCGCTCACCCGCTGCCCTGCCCCACCCGGG</t>
  </si>
  <si>
    <t>chr2:127422860-127423031</t>
  </si>
  <si>
    <t>GCGCGCCCCCTCCGCACACCGGCTGCAGGAGCCTGACGCTGCCCGCTCTCTCCGCAGCTGGCCTTCTGGTCCAAGCACGTCGGTGAGTGCGTTCTAGATCCCCGGCTGGACTACCGGCGCCCGCGCCCCTCGGGATCTCTGGCCGCTGACCCCCTACCCCGCCTTGTGTCGC</t>
  </si>
  <si>
    <t>chr2:128272093-128272393</t>
  </si>
  <si>
    <t>TCCCTTCTCCCTGGCAGCGACGTTTCTGAATGACAGCCTCCTCACCCCTGCAAAGCTCAGGGCCTCTGCCGTGGAGGGGCTGGAGCGTCTACCTGCTGCCCTCCCGATGTGGCCTGGTGCCCCCTCCCCTCCCCAGCACCGTCACGGTCTGCAGGTAGGAGGACACGGGTATATCACCCCTGGTCTCTGCATGGGCCATGCCCTTCACTGGAATGCCAGTGTGAGTGACCGCCCCTTGGTCAGACCTCTCCACCTTTAAGACCCAGCTCAAAAAGATAAGCGGTTGCCAGTGCAGGAGTGC</t>
  </si>
  <si>
    <t>ENST00000463963.1</t>
  </si>
  <si>
    <t>ENSG00000136720</t>
  </si>
  <si>
    <t>HS6ST1</t>
  </si>
  <si>
    <t>chr2:128272432-128272588</t>
  </si>
  <si>
    <t>GCACAGTGGGCCGGCTCTAGTAGCCCCAGATGGCACGCGACCTACTGACCATCACGGGTGGGGGTGGCAGCAGGCTCAGTTACCACGTGTCCGACGGCAGCATCCTCTCTACACAGCTGAGGGGACACAGCTGAGGGGAACAAAGGCCTCTCTGCCT</t>
  </si>
  <si>
    <t>chr2:128272588-128272744</t>
  </si>
  <si>
    <t>TGCGCCTGCAGGGGCAGTGTCTTGAGGGGACAGTGAGACCCCAGGGCAACTGAGGCAGAGTTGGGGGCCAGAGACAGGGAGGAGAGAAGAGGGCTCGATTTTCTGGGTCCAGCCATTGAAATGACTCGGGTTTTTTGTGTGTGAGCCACTTAGAGAA</t>
  </si>
  <si>
    <t>chr2:128309716-128309867</t>
  </si>
  <si>
    <t>TCACGTGTGGCCTTCAAAGGCAGGCCAGGTGCAGGCTGTCGGGAGCTGCCTCTCACTGAAGCCCTGGCCCCGCGGTCAGTCTCCCCATGGCACGCGGACAGCTGCTGACGGCTCGCTCTCCAGATGAGGAACTGGGCCTGCACTAGGCTGCA</t>
  </si>
  <si>
    <t>ENST00000469019.1</t>
  </si>
  <si>
    <t>chr2:128371900-128372047</t>
  </si>
  <si>
    <t>CCTGCAGAGCTTTTCTGTTTTTTGGCTGGGTGGGGGGAGCATCTTGGTCTGTGTATGCTTGTGAGTAGCGGGCACACAAGGTGCGTGAAGATGCAGGTGCTGGGTGGCTAATGTGGTGTTTGTCACCTGAGTATTAGTAGCTACCCTG</t>
  </si>
  <si>
    <t>ENST00000259241.7</t>
  </si>
  <si>
    <t>chr2:128372047-128372194</t>
  </si>
  <si>
    <t>GCAGCAGGGTCATCCGGCCCAGCCTTGGTGATGTCACTGTCTCAAGGCACCTTTGATTTCTGCCAGCAGCAGGGAGGGCCATGCTGTCTCCAGGGGCTCCAGTGTGCTGGGGGCCAACCTTGGGTGTTTCTCACTTGGCGGCTGAGGA</t>
  </si>
  <si>
    <t>chr2:128671947-128672119</t>
  </si>
  <si>
    <t>TGTTTACAAACCGTGAGCTAGATACAGAGTGCTGATTGGTGTATTTACAATCCCTGGGCTAGACATAAAGGTTCTCTAGGTCCCCACCAGACTCAGGAGCCCAGTTGGCTTCACCCAGTGGATCCTGCACCGGGGCTGCAGGTGGAGCTGCCTGCCAGTACCGCGCTGTGTGC</t>
  </si>
  <si>
    <t>chr2:128672119-128672291</t>
  </si>
  <si>
    <t>CCCGCACTTCTCAGCCCATGGGTGGTTGATGGGACTGGGCACCGTGGAGCAGGGGGCAGTGCTCGTCAGGGAAGCTCGGGCTGCACAGGAGCCCACGGGGGTGGGCGGGTGGGCTCAGGCATGGCAGGCTGCAGGTCCCGAGCCCTGCCCCTCGGGGAGGCAGCTAAGGCCCG</t>
  </si>
  <si>
    <t>chr2:129139072-129139223</t>
  </si>
  <si>
    <t>CTGCAGCTCTTAGTTCCTACATCTGTAACCCGCTACTACCACACTGAAGCCCAGTTGGTGTGAGTGAACTGAAGCATTCTATACTATTATAGCTAAATGTCAGCCTATTATTGGGCATGTGTCTTTAGGCTGTTCATGTTCAGAAGTGTTTT</t>
  </si>
  <si>
    <t>ENST00000375987.3</t>
  </si>
  <si>
    <t>ENSG00000204460</t>
  </si>
  <si>
    <t>LINC01854</t>
  </si>
  <si>
    <t>chr2:129416462-129416635</t>
  </si>
  <si>
    <t>chr2:129416635-129416808</t>
  </si>
  <si>
    <t>GTGTGAGGTGTCAGTGTGCCCCTGCTGGGGGGTGCCTCCCAGTTAGGCTGCTCGGGGGTCAGGGGTCAGGGACCCACTTGAGGAGGCAGTCTGCCCGTTCTCAGATCTCCAGCTGCGTGCTGGGAGAACCACTGCTCTCTTCAAAGCTGTCAGACAGGGACACTTAAGTCTGCA</t>
  </si>
  <si>
    <t>chr2:129416808-129416981</t>
  </si>
  <si>
    <t>AGAGGTTACTGCTGTCTTTTTGTTTGTCTGTGCCCTGCCCCCAGAGGTGGAGCCTACAGAGGCAGGCAGGCCTCCTTGAGCTGTGGTGGGCTCCACCCAGTTCGAGCTTCCCGGCTGCTTTGTTTACCTAAGCAAGCCTGGGCAATGGCGGGCGCCCCTCCCCCAGCCTCGCTG</t>
  </si>
  <si>
    <t>chr2:129686096-129686259</t>
  </si>
  <si>
    <t>AGTTTCCAGTTTTTCTGTTCTGTTTTTTTCCCCATCTTTGTGGTTTTATCTACTTTTGGTCTTTGATGATGGTGATGTACAGATGGGTTTTCGGTATAGATGTCCTTTCTGGTTGTTAGTTTTCCTTCTAACAGACAGGACCCTCAGCTGCAGGTCTGTTGGAA</t>
  </si>
  <si>
    <t>ENST00000641154.1</t>
  </si>
  <si>
    <t>ENSG00000229536</t>
  </si>
  <si>
    <t>LINC02572</t>
  </si>
  <si>
    <t>chr2:129686259-129686422</t>
  </si>
  <si>
    <t>ATACCCTGCCGTGTGAGGTGTCAGTGTGCCCCTGCTGGGGGGTGCCTCCCAGTTAGGCTGCTCGGGGGTCAGGGGTCAGGGACCCACTTGAGGAGGCAGTCTGCCCGTTCTCAGATCTCCAGCTGCGTGCTGGGAGAACCACTGCTCTCTTCAAAGCTGTCAGA</t>
  </si>
  <si>
    <t>chr2:129686422-129686585</t>
  </si>
  <si>
    <t>ACAGGGACACTTAAGTCTGCAGAGGTTACTGCTGTCTTTTTGTTTTTCTGTGCCCTGCCCCCAGAGGTGGAGCCTACAGAGGCAGGCTGGCCTCCTTGAGCTGTGGTGGGCTCCACCCAGTTCGAGCTTCCCGGCTGCTTTGTTTACCTAAGCAAGCCTGGGCA</t>
  </si>
  <si>
    <t>chr2:130154696-130154909</t>
  </si>
  <si>
    <t>GTCTGCAGGAGGTAAACAACAGGAGGATCGACAGAAACCAACGCCCAACCCAGCCAGGATGAATGCAAGGCAGAGACCAGGCTCACCTCCTGAAGCGGCCAACACGAGTTGCCAGGGAGAAACAGCGGGGTCACGGGGCCGCAGCTTGGACCGTGCCGGCCCGCTCTGTGGGCACACCTGCGATCCCCCACCCAGTGCCTGGTGGCTGCAGGGC</t>
  </si>
  <si>
    <t>ENST00000491319.2</t>
  </si>
  <si>
    <t>ENSG00000136699</t>
  </si>
  <si>
    <t>SMPD4</t>
  </si>
  <si>
    <t>chr2:130427594-130427802</t>
  </si>
  <si>
    <t>ACTGCAGGAAGGAGGAAATACCCCCATCTTGCGATAAATAAAGCAAAATCCTTGGCAGAACCATGCCCGCCTGTCCGCGCCCCGACCAGCCCTCCCGGGCAGCCACTCACCGGTGTCCGTCTTCCCAGCTCCCCGCCATGTCGCCAAGTGAATCCATCCTGCCGTCCGTCTCCACTTTCACCAGCCCGTACCGCAAGCGCCGCCTGCAG</t>
  </si>
  <si>
    <t>ENST00000423905.5</t>
  </si>
  <si>
    <t>FAR2P2</t>
  </si>
  <si>
    <t>chr2:130693697-130693905</t>
  </si>
  <si>
    <t>CCTGCAGGTGGCGCTTGCGGTACGGGCTGGTGAAAGTGGAGACGGACGGCAGGATGGATTCACTTGGCGACATGGCGAGGAGCTGGGAAGACGGACACCGGTGAGTGGCTGCCCGGGAGGGCTGGTCGGGGCGCGGACAGGCGGGCATGGTTCTGCCAAGGATTTTGCTTTATTTATCGCAAGATGGGGGTATTTCCTCCTTCCTGCAG</t>
  </si>
  <si>
    <t>ENST00000450440.1</t>
  </si>
  <si>
    <t>ENSG00000214081</t>
  </si>
  <si>
    <t>CYP4F30P</t>
  </si>
  <si>
    <t>chr2:131412313-131412585</t>
  </si>
  <si>
    <t>CTGCAGGACAATGCAGGCTGTGTGCCTAACTCCCTGATGGTAAGATAATGCAGATGTCCCCAGTGATAGGAGGTAGTAAGCCAATTTTGTTTTTGTTTTCTCTCTAACGATGTATTCTGAATGACGTTTTCTGCAGTGGCATGCTCTTAAGCCCATAGCTAGAGTAATATGCACTTCCCAGCATGTTAGCTGTGACACCCTCCTTTCCATTCCACTCAGGAGAACGTACTGGATTACAGACGAGTGAGAATAATGTTGAATGATTAACTTTCT</t>
  </si>
  <si>
    <t>ENST00000666196.1</t>
  </si>
  <si>
    <t>LINC01120</t>
  </si>
  <si>
    <t>chr2:131517942-131518106</t>
  </si>
  <si>
    <t>GGCCAGGCCCTTAGCTGGGGGTGGCTGGTCTTTAAGAGGGACCCACACGTCCAGAGTGGGCCCCGGCAAAGGGTGCTGTGGAGACTCCTGGGACACATCTGTGCGGTGAAGTCTGAAACTGGCTGGATCCTGCCTGCCCTGCAGCCACCAGGCACTGGGTGGGGG</t>
  </si>
  <si>
    <t>ENST00000465939.1</t>
  </si>
  <si>
    <t>ENSG00000163040</t>
  </si>
  <si>
    <t>CCDC74A</t>
  </si>
  <si>
    <t>chr2:131518106-131518270</t>
  </si>
  <si>
    <t>GATCGCAGGTGTGCTCACAGAGCGGGCCGGCACGGTCCAAGCTGCGGCCCCGTGACCCCGCCGTTTAACCCTGGCAACTCGTGGTGGCCGCTTCAGGAGGTGAGCCTGGTCTCTGCCTTGCATTCATCCTGGCTGGGTTGGGCGTTGGTTTCTGTCGATCCTCCT</t>
  </si>
  <si>
    <t>chr2:131518270-131518434</t>
  </si>
  <si>
    <t>TGTTGTTTACCTCCTGCAGACACTGCTAGGGGCTCTGTGAGCCAGCAGCTCCCCCATCCGCCCTCCCCATGTCAGCCACCTACTGTGTGGGAGATGTTGCCAGGCAGGGCCTCAGGAGGACACCCCTGGGTCAGGGCTCCCCAGACACCTCAGAGACACCCCAGA</t>
  </si>
  <si>
    <t>chr2:131657625-131657778</t>
  </si>
  <si>
    <t>TCCGCAGTAAGGCAATGGTCCTCCAATGCTGGAGTTCACGGCGTGTTGGGGGTCACGGTCCTTCAGTGACTTAGGCCAGGGGTACCAGGGCGGGGATCCACAGTTGCCATAGTGAGGACCTCTGAGGAGTCTGGTTCCTGCCTTGCTGCAGTCC</t>
  </si>
  <si>
    <t>ENST00000652878.1</t>
  </si>
  <si>
    <t>ENSG00000287151</t>
  </si>
  <si>
    <t>C2orf27A</t>
  </si>
  <si>
    <t>chr2:131657778-131657931</t>
  </si>
  <si>
    <t>CGGGGAGCAGCGGGCAGGGGTCCTCTCTTGTCAGAGTCTCTGGCGCGAGGTGGGGGTGGGGTGGGGGTTTTCCTATGCGATAGCCCACGGGGCGGTGAGGCCAGGTCCTCGCGTGCCTTTGTCCAGGGCGCAGGGGGGCGAGGGTCTTCGGTGG</t>
  </si>
  <si>
    <t>chr2:131657931-131658084</t>
  </si>
  <si>
    <t>GTGGAGTCCGCGGAGCGGCAGGACAGGGGTCCTCCAGTGCCATATTCCAGAGCACGGCGGAGTGGGGGACCTGTCCTGCAGTGGTCCAGGGCATGCGGGAGTGGTGGGCCTCCTGTGCCATAGTCCAACGCGCGGCGGGGCGGGGGTCACCTCG</t>
  </si>
  <si>
    <t>chr2:132503584-132503735</t>
  </si>
  <si>
    <t>CTGCAGTTCTATAGGGAGGATGCAAACTCGCCCTAGGAACAGGTTTCTCAGGTGGTGGGCAGGGCCATAGAACTCCCAAGAGATTATGACCTTTGTCTTTGGCTACCAGAGTTGGTAGAGAAAGACCACCAGCTGGGGGAACGGATAGGCAT</t>
  </si>
  <si>
    <t>ENST00000622084.1</t>
  </si>
  <si>
    <t>ENSG00000183840</t>
  </si>
  <si>
    <t>GPR39</t>
  </si>
  <si>
    <t>chr2:133162454-133162605</t>
  </si>
  <si>
    <t>CTGCAGAAACATATTTGTTTTTGAAAAAAGAAGTTGAACATTTATTCATCCCTGTAAATATAGAGTGTTACTATGAGAGAAAAAAAATCAGCATAATCTACAGAAGCCCTAAATTCTTTCATGAACACCCTTGAGACCGTCACCTATTACTT</t>
  </si>
  <si>
    <t>ENST00000454699.6</t>
  </si>
  <si>
    <t>ENSG00000226953</t>
  </si>
  <si>
    <t>NCKAP5-AS2</t>
  </si>
  <si>
    <t>NCKAP5</t>
  </si>
  <si>
    <t>chr2:133470154-133470316</t>
  </si>
  <si>
    <t>GGTCTTTGATGATGGTGATGTACAGATGGGTTTTCGATGTGGATGTCCTTTCTGTTTGTTAGTTTTCCTTCTAACAGACAGGACCCTCAGCTGCAGGTCTGTTGGAATACCCTGCCGTGTGAGGTGTCAGTGTGCCCCTGCTGGGGGGTGCCTCCCAGTTAGG</t>
  </si>
  <si>
    <t>ENST00000427594.5</t>
  </si>
  <si>
    <t>ENSG00000176771</t>
  </si>
  <si>
    <t>chr2:133470316-133470478</t>
  </si>
  <si>
    <t>GCTGCTCGGGGGTCAGGGGTCAGGGACCCACTTGAGGAGGCAGTCTGCCGGTTCCCAGATCTCCAGCTGCGTGCTGGGAGAACCACTGCTCTCTTCAAAGCTGTCAGACAGGGACATTTAAGTCTGCAGAGGTTGCTGCTGTCTTTTTGTTTGTCTGTGCCCT</t>
  </si>
  <si>
    <t>chr2:134278765-134278907</t>
  </si>
  <si>
    <t>CTGCAGTTTATTCATGCTCTTACACACTTAACATGTTTTTGTCCACAGCCTGGCATGCTTCTGTTGTTCTGGCTGACTCTTCTTTACCACTTTTTTCAAGTCTCATTTGAAGCTCTGTCTCCCTAAGACTTGCTTGATGCCCC</t>
  </si>
  <si>
    <t>ENST00000281923.4</t>
  </si>
  <si>
    <t>ENSG00000152127</t>
  </si>
  <si>
    <t>MGAT5</t>
  </si>
  <si>
    <t>chr2:134926729-134926871</t>
  </si>
  <si>
    <t>AGCCTGTTTTTTCCTCATTCGTATGTGTTAGGAATTCCCTAGGAATGGCTTGTCATGTGATTTGGTTGTAGCTATCCATGGGGTTTTGGTTTTGCTATCTTGTTGCTCTGTTTTTCTGTGGGGATTTAAGTATCCCCTCTGCA</t>
  </si>
  <si>
    <t>ENST00000417175.1</t>
  </si>
  <si>
    <t>ENSG00000082258</t>
  </si>
  <si>
    <t>CCNT2</t>
  </si>
  <si>
    <t>chr2:136071670-136071858</t>
  </si>
  <si>
    <t>TTGAAGGAATTGGCTCATAGGATTATGGAGGCTGACAAGATCAAAATCTGCAGAGTGGGCCTGTAGGCTGGAGACCCAGGGAAGAGTCAATGTGGAGGTTCAAGTCCAACAGCCATCAAGCTGAAGAACCAGGAAAGAGCTAATGCATTGTAACCTGCACAGACCTAGATGGACTGAACAAAGAGGGGC</t>
  </si>
  <si>
    <t>ENST00000409817.1</t>
  </si>
  <si>
    <t>ENSG00000121966</t>
  </si>
  <si>
    <t>CXCR4</t>
  </si>
  <si>
    <t>chr2:136728084-136728236</t>
  </si>
  <si>
    <t>CTGCTATTCAGGAGCTTCCTGGGGGGACATGGAGCAGTGCCTGTGCCACAGACTTCTGGCTGAAGCAGGGCCACTGGGCTGGAAGCTGGCACCGAGCCTTGTATGGTAATGGGGAGTGGACCAATATGACGGTTCCTCAGCACCGTGACTGCA</t>
  </si>
  <si>
    <t>ENST00000472720.5</t>
  </si>
  <si>
    <t>ENSG00000144229</t>
  </si>
  <si>
    <t>THSD7B</t>
  </si>
  <si>
    <t>chr2:137023058-137023304</t>
  </si>
  <si>
    <t>CTGCAGTCAAGAAACAAGAAAACACCATAGGTACTTTAACAAAAGAAATTTAATAGGGAATTGTTTATACAGAAGATGGAAAAGCTGAGAAGCTGGGCAGAGGGTGGTAAACCATCTCTCAAATTAGCAACCACTGGAAGCTGCTACCATTCCTAGACTTGGAGGGACAATGAGAAGGAGCAGAGTTGTTTTCTGAGTTCATCTGGAGAGTCATGTTGGAGACTGTCAGTCAGGGTCTAGGACTGCA</t>
  </si>
  <si>
    <t>ENST00000485379.1</t>
  </si>
  <si>
    <t>chr2:138988252-138988403</t>
  </si>
  <si>
    <t>CTGCAGAGCCACGCGGAAAGTCAAGTGTCACCCACCCCTTTTCCTTGGAGCTGTGCACTAAGATTCTGGGACAATGGGTGTAACATTCATTGCTTTCTATCTCTTCTGAAGGAGCAGTTTCAGGCTTGTGTGCTTTCTCCCAGTCCCACAGA</t>
  </si>
  <si>
    <t>ENST00000656547.1</t>
  </si>
  <si>
    <t>LOC105373640</t>
  </si>
  <si>
    <t>chr2:139410552-139410730</t>
  </si>
  <si>
    <t>TCACCGGGCCTTAGCTGCCTTCCCTCGGGGCAGGGCTCCGGACCTGCAGCCCACCATGCCTGAGCCTCCCACCCACTCCATGGGCTCCTGTGCGGCCTGAGCCTCCCTGACGAGCGCCACCCCCTGCACCGGGGCGCCCAGTCCCATCGACCACCCAAGGGCTGAGGAGTGCGGGCGCA</t>
  </si>
  <si>
    <t>ENST00000429008.1</t>
  </si>
  <si>
    <t>LOC105373643</t>
  </si>
  <si>
    <t>chr2:139410730-139410908</t>
  </si>
  <si>
    <t>AAGGCACCGGGACTTGCAGGCGGCTCCACCTGCAGCCCCGGTGCGGGATCCACTGGGTGAAGCCAGCTGGGCTCCTGAGTCTGGTGGGGATGTGGAGAACCTTTGTGTCTAGCTCAGGGATTGTAAACGCACCAATCAGCGCCCTGTCAAAACAGACCACTCGGCTCTACCAATCAGCA</t>
  </si>
  <si>
    <t>chr2:139520677-139520819</t>
  </si>
  <si>
    <t>CTGCAGCAAAGCTTCATAGAAACTGGTACACTGAATGCTTAAGGCAATCAATCTTGGCAGTGCTACAATGTCAGTTCAGGGCAAGGTTCTGCCAGGATGCATAACTGTAACTAGTGGACTTGTGCCCCACACCTTGATCGTGC</t>
  </si>
  <si>
    <t>chr2:139766619-139766816</t>
  </si>
  <si>
    <t>CTGCAGCTGTTAGCTCAAGGACAACCCAAGGGAGATGTCCTTTTCCTTCTAAACTTCTAAAGAAATTTCTTTGTGCTCAGTGCAGGCAGAAGGAAGTGGGGGAGATAACAGCACTATAATAAGCCGACCCCCTTAATCCAAATGTTTTAAGTCCAAGAAACTTTTTTCCCCTTCTCCTTAAGGAAGTGAATAGCTGCA</t>
  </si>
  <si>
    <t>ENST00000417715.1</t>
  </si>
  <si>
    <t>LINC01853</t>
  </si>
  <si>
    <t>chr2:143720100-143720251</t>
  </si>
  <si>
    <t>CTGCAGTTAGTTGTATGTAGGATTGTGGATACTGGGGAGAGTGGGGGCGGGGAAGATGATGACCAGAGAGAGCGTTTTGTTCGTCATGAATGCAGCTACCTGAAAAACACTAGCTAATTAGCAGTCTGTAGCCACACAACACAGCAGTTTAG</t>
  </si>
  <si>
    <t>ENST00000549060.1</t>
  </si>
  <si>
    <t>ENSG00000075884</t>
  </si>
  <si>
    <t>ARHGAP15</t>
  </si>
  <si>
    <t>chr2:143720275-143720573</t>
  </si>
  <si>
    <t>CCTAATTGAAACTACAGAGCAGACTTAGGTAGGCTGAATGTAATTACACAGATTGGAAGTCAGCCAGGACGCCGAGGTTAACAATCCCTTCACTCACAAAAAGCACCACGGGAACTTTAATGACCACAAGTGGTAAGGGCCGCTATCCTGCAGCCCAGCGAAAGGCCTCACCTCTCGCAACCGAGACTCCATCAGAAGAGCCTAATGGCGTCAACTAATTGCTAGAAAAAAAGACTGCCCTCTATCGACGCAGATGCACCTGTGCCGTGTGACTCATTCACCAAGCACAGTAAACACTT</t>
  </si>
  <si>
    <t>chr2:144262369-144262511</t>
  </si>
  <si>
    <t>GCAACATAGCAAAACACTATCTCTAAAAAATTAAAAATTAAAAATTAAAAAATAAGCTGGGGGTGATGGGTCACACCTATAGCCTCAGCTACTCAAGAGGCTGAGGCAGGAGGATAGCTTGAGCCCAGGAGTTTGAGGCTGCA</t>
  </si>
  <si>
    <t>ENST00000392867.7</t>
  </si>
  <si>
    <t>ENSG00000121964</t>
  </si>
  <si>
    <t>GTDC1</t>
  </si>
  <si>
    <t>chr2:144262590-144262733</t>
  </si>
  <si>
    <t>AGGGGAGAGAGGAGGGGAGGGGAGATAGGAGAGGAAGGGAGGGGAGGGAGAGGGGAGGGGAGATGGAATGGGAGGGGAGATGGGAGGAGAGGTGAGAGGGGAAGGGAAAGGTAGGGGAGGGAAGAGGGAGGGGAGGGGAGGGGA</t>
  </si>
  <si>
    <t>chr2:144262733-144262876</t>
  </si>
  <si>
    <t>ATGGGAGGAGAGGGGAGGGGAGGGGAGGAGAGCAGAGATGGAATGGGAGGGGAGATGGGAGGAGAGGTGAGATGGGAGGAGAGGGGAGAGGGGAGCAGGGAGAGGGGAGCGGGGAAAGGGAAGAGGGGAGGGGAGAGGAGAAGG</t>
  </si>
  <si>
    <t>chr2:146403513-146403667</t>
  </si>
  <si>
    <t>GTGCACTCACAAACCCTGAGCTAGACACAGGGTGCTGATTGGTGTATTTACAATCCCTGAGCTAGACATAAAGACTCTCCACGTCCCCACCAGACTTAGGAGGCCAGCTGGCTTCACCTAGTGGATCCCGCACTGGGGCTGCAGGTGGAGCTGCC</t>
  </si>
  <si>
    <t>ENST00000471997.1</t>
  </si>
  <si>
    <t>PABPC1P2</t>
  </si>
  <si>
    <t>chr2:146403667-146403821</t>
  </si>
  <si>
    <t>CTGCCAGTCCCTCGCCGTGTGCTCGCACTCCTCAGCCCTCGGGTGGTCGATGGGACTGGGCACCGTGGAGCAGGGGGTGGTGCTCGTCGGGGAGGCTCAGGCCGCACAGGAGCCCATGGAGTGGGTGGGAAGCTCAGGCATGGCGGGCTGCAGGT</t>
  </si>
  <si>
    <t>chr2:146403821-146403975</t>
  </si>
  <si>
    <t>TCCCGAGCCCTGCCCCATGGGAAGGCAGCTAAGGCTCGGTGAGAAATCGAGCACAGCACCGGTGGGCTGGCACTGCTGGGGGACCCAGTGCACACTCCGTAGCCACTGGCCCGGGTGCTAAGTCCCTCATTGCCCAGGGCCAGCAGGGCTGGCCG</t>
  </si>
  <si>
    <t>chr2:148678211-148678365</t>
  </si>
  <si>
    <t>GGTGCTGATTGGTGTGTTTACAAACCTTGAGCTAGATACAGAGTGCCGATTGGTGTATTTACAATCCCTGAGCTAGACACAAAGGTTCTCCACGTCCCCACCAGACTCAGGAGCCCAGCTGGCTTCACCCAGTGGATCCCGCACCAGGGCTGCAG</t>
  </si>
  <si>
    <t>ENST00000449013.1</t>
  </si>
  <si>
    <t>ENSG00000135999</t>
  </si>
  <si>
    <t>EPC2</t>
  </si>
  <si>
    <t>chr2:148795873-148796162</t>
  </si>
  <si>
    <t>CTCAGGATATGGCACCACCACCCCAACCCGATTACAAACCATCAACACATCATTTGATATGCACTGCAAAATATATATTGAATCCGTCCATTCTTCTCCTTGTTCAGACTACCACCACCTTCTCCAGACCACTGCCCATCTCTTGCACTGCAGCAAGCTCATGACACTTCTCCCTACCCCCATTCTTATCTATTTCTAATCAAGTCATATGGTAGCCAATATGGATCCTTTAACAATCAGATTTGATCAATTCCCTCCTAAAACCTCTCCCTTCCATTGCTTCCCATTGC</t>
  </si>
  <si>
    <t>ENST00000491099.1</t>
  </si>
  <si>
    <t>chr2:149505825-149505978</t>
  </si>
  <si>
    <t>CTGCAGAGTGTTTTCCAACTTGGTTCCATTCTCCCCGTCACTTTCAGGTACACCAATCAGATGTAGATTTGGTCTTTTCACATAGTCCCATATTTCTTGGAGGCTTTGTTCATTTCTTTTTATTCTTTTTTCTCTAAACTTCCCTTCTCGCTTC</t>
  </si>
  <si>
    <t>ENST00000687950.1</t>
  </si>
  <si>
    <t>ENSG00000231969</t>
  </si>
  <si>
    <t>MMADHC-DT</t>
  </si>
  <si>
    <t>chr2:149549660-149549811</t>
  </si>
  <si>
    <t>CTGCAGAGTGTTTTCCAACTTGGTTCCATTCTCCCCGTCACTTTCAGGTACACCAATCAGATGTAGATTTGGTCTTTTCACATAGTCCCATATTTCTTGGAGGCTTTGTTCATTTCTTTTTATTCTTTTTTCTCTAAACTTCCCTTCTCGCT</t>
  </si>
  <si>
    <t>chr2:150369800-150369930</t>
  </si>
  <si>
    <t>CAGCAGTAGAGCTAGGCCAGCACAGCAGCCATGGACTTGAGCAAGGAAATGGGACTGGAAGAGCTGTTAACACTTCTCTATTCGCTGAGCTGCGAATGGTGGGAATGACACCCCTTGGGGCTCTGCAGTTC</t>
  </si>
  <si>
    <t>ENST00000473639.1</t>
  </si>
  <si>
    <t>ENSG00000115963</t>
  </si>
  <si>
    <t>RND3</t>
  </si>
  <si>
    <t>chr2:151703938-151704122</t>
  </si>
  <si>
    <t>GCGTTTTAGAGTTTCCAGTTTTTCTGTTCTGTTTTTTCCCCATCTTTGTGGTTTTATCTACTCTTGGTCTTTGATGATGGTGATGTACAGATGGGTTTTTGGTGTGGATGTCCTTTCTGTTTGTTAGTTTTCCTTCTAACAGACAGGACCCTCAGCTGCAGGTCTGTTGGAATACCCTGCCGTGT</t>
  </si>
  <si>
    <t>ENST00000489048.1</t>
  </si>
  <si>
    <t>ENSG00000183091</t>
  </si>
  <si>
    <t>NEB</t>
  </si>
  <si>
    <t>nebulin</t>
  </si>
  <si>
    <t>chr2:151704122-151704306</t>
  </si>
  <si>
    <t>TGAGGTGTCAGTGTGCCCCTGCTGGGGGGTGCCTCCCAGTTAGGCTGCTCGGGGGTCAGGGGTCAGGGACCCACTTGAGGAGGCAGTCTGCCCGTTCTCAGATCTCCAGCTGCGTGCTGGGAGAACCACTGCTCTCTTCAAAGCTGTCAGACAGGGACATTTAAGTCTGCAGAGGTTACTGCTGT</t>
  </si>
  <si>
    <t>chr2:152949042-152949125</t>
  </si>
  <si>
    <t>CTGCAGCTCACCTCCTGCTGTGCAGCCTGGTTCCTAACAGGCCACAGACCAGTACCAGTCCGTGACCTGGAGGTTGGGGACCCC</t>
  </si>
  <si>
    <t>ENST00000495469.6</t>
  </si>
  <si>
    <t>ENSG00000177917</t>
  </si>
  <si>
    <t>ARL6IP6</t>
  </si>
  <si>
    <t>chr2:153012858-153013027</t>
  </si>
  <si>
    <t>chr2:153013027-153013196</t>
  </si>
  <si>
    <t>TGCCGTGTGAGGTGTCAGTGTGCCCCTGCTGGGGGGTGCCTCCCGGTTAGGCTGCTCGGGGGTCAGGGGTCAGGGACCCACTTGAGGAGGCAGTCTGCCCGTTCTCAGATCTCCAGCTGCGTGCTGGGAGAACCACTGCTCTCTTCAAAGCTGTCAGACAGGGACACTTA</t>
  </si>
  <si>
    <t>chr2:153013196-153013365</t>
  </si>
  <si>
    <t>AAGTCTGCAGAGGTTACTGCTGTCTTTTTGTTTGTCTGTGCCCTGCCCCCAGAGGTGGAGCCTACAGAGGCAGGCAGGCCTCCTTGAGCTGTGGTGGGCTCCACCCAGTTCGAGCTTCCCAGCTGCTTTGTTTACCTAAGCAAGCCTGGGCAATGGCGGGTGCCCCTCCC</t>
  </si>
  <si>
    <t>chr2:153719900-153720062</t>
  </si>
  <si>
    <t>GCCCAGGCTTGCTTAGGTAAACAAAGCAGCCGGGAAGCTCAAACTGGGTGGAGCCCACCACAGCTCAAGGAGGCCTGCCTGCCTCTATAGGCTCCACCTCTGGGGGCAGGGCACAGACAAACAAAAAGACAGCAGTAACCTCTGCAGACTTAAATGTCCCTGT</t>
  </si>
  <si>
    <t>ENST00000392825.8</t>
  </si>
  <si>
    <t>ENSG00000144278</t>
  </si>
  <si>
    <t>GALNT13</t>
  </si>
  <si>
    <t>chr2:153720062-153720224</t>
  </si>
  <si>
    <t>TCTGACAGCTTTGAAGAGAGCAGTGGTTCTCCCAGCACGCAGCTGGAGATCTGAGAACGGGCAGACTGCCTCCTCAAGTGGGTCCCTGACCCCTGACCCCCGAGCAGCCTAACTGGGAGGCACCCCCCAGCAGGGGCACACTGACACCTCACACGGCAGGGTA</t>
  </si>
  <si>
    <t>chr2:153720224-153720386</t>
  </si>
  <si>
    <t>ATTCCAACAGACCTGAAGCTGAGGGTCCTGTCTGTTAGAAGGAAAACTAACAAACAGAAAGGACATCCACACCGAAAACCCATCTGTACATCACCATCATCAAAGACCAAAAGTAGATAAAACCACAAAGATGGGGAAAAAACAGAGCAGAAAAACTGGAAAC</t>
  </si>
  <si>
    <t>chr2:156255096-156255279</t>
  </si>
  <si>
    <t>AGACAGCAGTAACCTCTGCAGACTTAAATGTCCCTGTCTGACAGCTTTGAAGAGAGCAGTGGTTCTCCCAGCACGCAGCTGGAGATCTGAGAACGGGCAGACTGCCTCCTCAAGTGGGTCCCTGACCCCTGACCCCCGAGCAGCCTAACTGGGAGGCACCCCCCAGCAGGGGCACACTGACACC</t>
  </si>
  <si>
    <t>ENST00000637554.1</t>
  </si>
  <si>
    <t>ENSG00000226383</t>
  </si>
  <si>
    <t>LINC01876</t>
  </si>
  <si>
    <t>chr2:156255279-156255462</t>
  </si>
  <si>
    <t>CTCACACGGCAGGGTATTCCAACAGACCTGCAGCTGAGGGTCCTGTCTGTTAGAAGGAAAACTAACAAACAGAAAGGACATCCGCACCAAAAACCCATCTGTACATCACCATCATCAAAGACCAAAAGTAGATAAAACCACAAAGATGGGGAAAAAACAGAACAGAAAAACTGGAAACTCTAAA</t>
  </si>
  <si>
    <t>chr2:157369125-157369299</t>
  </si>
  <si>
    <t>ACCTCTGCAGACTTAAATGTCCCTGTCTGACAGCTTTGAAGAGAGCAGTGGTTCTCCCAGCACGCAGCTGGAGATCTGAGAACGGGCAGACTGCCTCCTCAAGTGGGTCCCTGACCCCTGACCCCCGAGCAGCCTAACTGGGAGGCACCCCCCAGCAGGGGCACACTGATACCTC</t>
  </si>
  <si>
    <t>ENST00000464802.1</t>
  </si>
  <si>
    <t>FAM133DP</t>
  </si>
  <si>
    <t>chr2:157369299-157369473</t>
  </si>
  <si>
    <t>CACACGGCAGGGTATTCCAACAGACCTGCAGCTGAGGGTGCTGTCTGTTAGAAGGAAAACTAACAAACAGAAAGGACATCCACACCAAAAACCCATCTGTACATCACCATCATCAAAGACCAAAAGTAGATAAAACCACAAAGATGGGGAAAAAACAGAACAGAAAAACTGGAAA</t>
  </si>
  <si>
    <t>chr2:157515719-157515900</t>
  </si>
  <si>
    <t>AAAAGACAGCAGTAACCTCTGCAGACTTAAATGTCCCTGTCTGACAGCTTTGAGGAGAGCAGTGGTTCTCCCAGCACGCAGCTGGAGATCTGAGAACGGGCAGACTGCCTCCTCAAGTGGGTCCCTGACCCCTGACCCCCGAGCAGCCTAACTGGGAGGCACCCCCCAGCAGGGGCACACTG</t>
  </si>
  <si>
    <t>ENST00000497432.5</t>
  </si>
  <si>
    <t>LOC105373712</t>
  </si>
  <si>
    <t>chr2:157515900-157516081</t>
  </si>
  <si>
    <t>GACACCTCACACGGCAGGGTACTCCAACAGACCTGCAGCTGAGGGTCCTCTCTGTTAGAAGGAAAGCTAACAAACAGAAAGGGCATCCACACCAAAAACCCATCTGTACATCACCATCATCAAAGACCAAAAGTAGATAAAACCACAAAGATGGGGAAAAAACAGAACAGAAAAACTGGAAA</t>
  </si>
  <si>
    <t>chr2:157566941-157567116</t>
  </si>
  <si>
    <t>ENST00000409680.7</t>
  </si>
  <si>
    <t>ENSG00000123612</t>
  </si>
  <si>
    <t>ACVR1C</t>
  </si>
  <si>
    <t>chr2:157567116-157567291</t>
  </si>
  <si>
    <t>CACACGGCAGGGTATTCCAACAGACCTGCAGCTGAGGGTCCTGTCTGTTAGAAGGAAAACTAACAACCAGAAAGGACATCTACACCGAAAACCCATCTGTACATCACCATCATCAAAGACCAAAAGTAGATAAAACCACAAAGTTGGGGAAAAAACAGAACAGAAAAACTGGAAAC</t>
  </si>
  <si>
    <t>chr2:160149034-160149189</t>
  </si>
  <si>
    <t>AGGCAGCAGACAACTTCTGCAGACTTAAACGTCCCTGTCTGACAGCTCTGAAGAGAGCAGTGGTTCTCTCAGCACTGCGTTTGAGCTCTGAGAACAGACAGACTGCCTCCTCAAGTGGGTCCCTGATCCCCATGTAGCCTAACTGGGAGACACCTC</t>
  </si>
  <si>
    <t>ENST00000475438.1</t>
  </si>
  <si>
    <t>ENSG00000115221</t>
  </si>
  <si>
    <t>ITGB6</t>
  </si>
  <si>
    <t>chr2:160244243-160244542</t>
  </si>
  <si>
    <t>CCATCCCAAACCCAGGATCTTTGTGCTAGGAAGTCCCATAACCCCACCTAAATCTGATGGGTGGTAGGTGGCAATGGCCATCTGAGTGTTGATTTGCCAATCTAGATGGAGCTTAGGACTGACACGCAGTTTAATTATCATGTAGAGCTGCAGCTGGAGGTGGCTGGAGTGAGTTGACATCTGCTTTTGCAAAGCACAATTTCTGCAAAAAAAATAACCACCAGAACTCTTGATTCTCTCTAATTAATGAAGAGGAAGCCTAGAATCTTCAAAGTCCACGAATGTCATGCTGCCATTGTG</t>
  </si>
  <si>
    <t>ENST00000655410.1</t>
  </si>
  <si>
    <t>ENSG00000285373</t>
  </si>
  <si>
    <t>LINC02478</t>
  </si>
  <si>
    <t>chr2:160297616-160297867</t>
  </si>
  <si>
    <t>TCTGCAGACACAGCATAACCCAACTGGGTCAGAGGAGGTCCTTGCAGGGAGAAGGCAAGCCCTGAACACAGTCTTGAAAGCTGAGGAAGAGACAGCCAGGCTAAAGGGAACCAAAGGGATCTGGGTCATTGGAAACCATGAGAGAAAGCCAAGAAAAATGATGCAGCACGCTGTGTTGGGAATACCATTTGTAGTTCAATGTTGGAGGAGGATAAGCAGGAAGGCAGAGGATGGAGGGAGACAGGACTGCAG</t>
  </si>
  <si>
    <t>ENST00000490637.5</t>
  </si>
  <si>
    <t>ENSG00000153250</t>
  </si>
  <si>
    <t>RBMS1</t>
  </si>
  <si>
    <t>chr2:160511362-160511515</t>
  </si>
  <si>
    <t>ACTGCAGCCTCTACCTCCAGGGCTCAAATGATCATTTCTCCTCAGCAAATTATTTTATTTTTATTTTTTGTAGAGATGGGGTTTCACCATTTTTCCCAAGCTGGTCTTGAACTCCTGTACTCAAGTGATCTGGCTGCTTCGGCCTCATAAAATG</t>
  </si>
  <si>
    <t>ENST00000348849.8</t>
  </si>
  <si>
    <t>chr2:160761359-160761657</t>
  </si>
  <si>
    <t>TTCCTTCATTTCAACTTTGGTGAATCTGACAATTATGTGTCTTGGAGTTGCTCTTCTTGAGGAGTCTCTTTGTGGTGTTCTCTGTATTTCCTGAATCTGAATGTTGGCCTGCCTTGCTAGATTGGGGAAGTTCTCCTGGATAATATCCTGCAGAGTGTTTTCCAACTTGGTTCCATTCTCCCCGTCACTTTCAGGTACACCAATCAGACGTACATTTGGTCTTTTCACATAGTCCCATATTTCTTGGAGGCTTTGTTCGTTTCTTTTTATTCTTTTTCTTTAAACTTCCCTTATCGCTT</t>
  </si>
  <si>
    <t>chr2:160855809-160855982</t>
  </si>
  <si>
    <t>GAGTTTCCAGTTTTTCTGTTCTGTTTTTTCCCCATCTTTGTGGTTTTATCTACTTTTGGTCTTTGATGATGGTGATGTACAGATGGGTTTTCGGTGTGGATGTCCTTTCTGTTTGTTAGTTTTCCTTCTAACAGACAGCACCCTCAGCTGCAGGTCTGTTGGAATACCCTGCCG</t>
  </si>
  <si>
    <t>ENST00000259075.6</t>
  </si>
  <si>
    <t>ENSG00000136560</t>
  </si>
  <si>
    <t>TANK</t>
  </si>
  <si>
    <t>chr2:160855982-160856155</t>
  </si>
  <si>
    <t>GTGTGAGGTGTCAGTGTGCCCCTGCTGGGGTGTGCCTCCCAGTTAGGCTGCTCGGGGGTCAGGGGTCAGGGACCCACTTCAGGAGGCAGTCCGACCATTCTCAGATCTCCCGCTGCGTGCTGGGGGAACCACTGCTCTCTTCAAAGCTGTCAGACAGGGACATTTAAGTCTGCA</t>
  </si>
  <si>
    <t>chr2:162142654-162142805</t>
  </si>
  <si>
    <t>TCATGACCTACTTTTTCAGGAGACACTACAAATCAATAGTTTTCTATGAAAGACCCTGATTTTTCATTGTTGGTTCAAAATGTTAAAAGTTCTGTGCAGCCATCTGAAGCATGAAGTCATGCCTATACACCAAATTTGACTTGTGGACTGCA</t>
  </si>
  <si>
    <t>ENST00000483769.1</t>
  </si>
  <si>
    <t>ENSG00000115263</t>
  </si>
  <si>
    <t>GCG</t>
  </si>
  <si>
    <t>chr2:164261674-164261864</t>
  </si>
  <si>
    <t>AGGCTGGGGACAAACAAAAAGACAGCAGTAACCTCTGCAGACTTAAATGTCCCTGTCTGACAGCTTTGAAGAGAGCAGTGGTTCTCCCAGCACACAGCTGGAGATCTGAGAACGGGCAGACTGCCTCCTCAAGTGGGTCCCTGACCCCTGACCCCCGAGCAGCCTAACTGGGAGGCACCCCCCAGCAGGGG</t>
  </si>
  <si>
    <t>ENST00000497306.1</t>
  </si>
  <si>
    <t>ENSG00000115290</t>
  </si>
  <si>
    <t>GRB14</t>
  </si>
  <si>
    <t>chr2:164261864-164262054</t>
  </si>
  <si>
    <t>GCACACTGACACCTCACACGGCAGGGTATTCCAACAGACCTGCAGCTGAGGGTCCTTTCTGTTAGAAGGAAAACTAACAAACAGAAAGGACATCCACACCAAAAATCCATCTGTACATCACCATCATCAAAGACCAAAAGTAGATAAAACCACAAAGATGGGGAAAAAACAGAACAGAAAAACTGGAAACG</t>
  </si>
  <si>
    <t>chr2:165381615-165381810</t>
  </si>
  <si>
    <t>CAGATTGAATGGAATCATTAATGAAACAGGCCACAGGTTTTGCTTTTTTCTGGTTAAACAAAAAAAAGACAAACCTCATATTTTCCCCTACTATCCCACCCTTAAATGAGATGATATCATTCTTTGTAGGGCTTTTTATTGGCTCTTCCAGGTGTACATTTGCCAGTGATACTGTTCGTTCAGTTTGGCTGCTGCA</t>
  </si>
  <si>
    <t>ENST00000673883.1</t>
  </si>
  <si>
    <t>ENSG00000136531</t>
  </si>
  <si>
    <t>SCN2A</t>
  </si>
  <si>
    <t>chr2:165486506-165486662</t>
  </si>
  <si>
    <t>AAAAAGACAGCAGTAACCTCTGCAGACTTAAATGTCCCTGTCTGACAGCTTTGAAGAGAGCAGTGGTTCTCCCAGCACGCAGCTGGAGATCTGAGAACGGGCAGACTGCCTCCTCAAGTGGGTCCCTGACCCCTGACCCCCGAGCAGCCTAACTGGG</t>
  </si>
  <si>
    <t>ENST00000464503.1</t>
  </si>
  <si>
    <t>ENSG00000178662</t>
  </si>
  <si>
    <t>CSRNP3</t>
  </si>
  <si>
    <t>chr2:165486662-165486818</t>
  </si>
  <si>
    <t>GAGGCACCCCCCAGCAGGGGCACACTGACACCTCACACTGCAGGGTATTCCAACAGACCTGCAGCTGAGGGTCCTGTCTGTTAGAAGGAAAACTAACAAACAGAAAGGACATCCACACCGAAAACCCATCTGTACATCACCATCATCAAAGACCAAA</t>
  </si>
  <si>
    <t>chr2:167929413-167929579</t>
  </si>
  <si>
    <t>CTGCAGCTAATACTGTGTTCATGAACTTTACCTGTGACTAAATACATTTCATATCTTACAGCTGAGCTTCAGTAATTGGTTTTTGCAGCCTCGAACACATCCAACAAGGAAAATATGAGAAGCCCAGATCTCTCCCTGCTTTTTTGAAATGGCTTATTGCTGCAGAT</t>
  </si>
  <si>
    <t>ENST00000436982.2</t>
  </si>
  <si>
    <t>ENSG00000235335</t>
  </si>
  <si>
    <t>B3GALT1-AS1</t>
  </si>
  <si>
    <t>chr2:167929579-167929745</t>
  </si>
  <si>
    <t>TGGGAAAAGCTATCTCAGCTCTGAGTTGGCAGTTCCCGAAGGTCAGATCTTAGAGAGCTGACACCTGGGAACTCAAAGGCAAGGAGCAGGTGGTTTTGGAAGAGTGAGTGACCCTGAGGGTAGACAGCTGGGGAGGAGAGAAACAAATGACAATAGAAGGGAAGTAG</t>
  </si>
  <si>
    <t>chr2:168193398-168193610</t>
  </si>
  <si>
    <t>ACTGCAGGAACACAAATGTCCAGTGCAGTGAAAAGTAGTGTCTTGGCAACCCCAGGGGGCCCTGAGAACATCATTGAGTGAGAAGGAAAATTAAGACACACCCTCATGAAGGGCACGGAACACCTGCTAAGCCCCGGTGGAAGCAGCAGCATGCTGCAGTCTCTGCCTCCAGCAGCCCCAGCCCAGAGTTTCTCCTAAGTGAGGCCACCTGCA</t>
  </si>
  <si>
    <t>ENST00000697205.1</t>
  </si>
  <si>
    <t>ENSG00000198648</t>
  </si>
  <si>
    <t>STK39</t>
  </si>
  <si>
    <t>chr2:169788279-169788426</t>
  </si>
  <si>
    <t>AGGGTTGGCATGGCTTGGATGCATCCTCAGGGACCTCTCCGTACAGTCGTCTTTCTCACCAGTGACTAGCTCCTCCTTTCGCTCCGCCACCCTCCCCTTGGGATGGTAATGGAGCCCTCAATATTACTAACTTTGGGGTACCACAGTA</t>
  </si>
  <si>
    <t>ENST00000422006.5</t>
  </si>
  <si>
    <t>ENSG00000138385</t>
  </si>
  <si>
    <t>SSB</t>
  </si>
  <si>
    <t>chr2:172100338-172100494</t>
  </si>
  <si>
    <t>TGCCAAGCTGCTGTCCGGTTCCCCCGAGAGAGGGGCCCGTTTGGTGGCCCCGGGAGTGAGCAGGGCCTGAGACGGGCCACTGCAGGTCGCAGCCTGCAGGAGAGGTGGGTGGCGGCAGCGGGCCGGGAGGAGGGAACCCCGGCTCGGGGTAAGCAAT</t>
  </si>
  <si>
    <t>ENST00000234198.9</t>
  </si>
  <si>
    <t>ENSG00000115844</t>
  </si>
  <si>
    <t>DLX2</t>
  </si>
  <si>
    <t>chr2:172100494-172100650</t>
  </si>
  <si>
    <t>TGAGGATAAGTGGTCTCTGCTCTCAGTCTCTGGCGAGTTCTCCCTGGGGTTAGAAAATCGTCCCCGCGCTCACCGGGGCGCCCCCGCCGCCGTGATGGTGGTGGTGGTGATGCGGCTGCGGGGTCTGAGTGGGGTGCAGCAGCGGCGCCGTGGCCTG</t>
  </si>
  <si>
    <t>chr2:172191852-172191994</t>
  </si>
  <si>
    <t>CTGCAGAGTGTTTTCCAACTTGGTTCCATTCTCCCCGTCACTTTCAGGTACACCAATCAGACGTAGATTTGGTCTTTTCACATAGTCCCATATTTCTTGGAGGCTTTGTTCATTTCTTTTTATTCTTTTTTCTCTAAACTTCC</t>
  </si>
  <si>
    <t>ENST00000662764.1</t>
  </si>
  <si>
    <t>LOC107985960</t>
  </si>
  <si>
    <t>chr2:172427749-172427953</t>
  </si>
  <si>
    <t>GCCGCTGCAGGTCCCCGCTCCCCTCCCCGTGCGTCCGCCCATGGCCGCCGCCGGGCAGCTGTGCTTGCTCTACCTGTCGGCGGGGCTCCTGTCCCGGCTCGGCGCAGCCTTCAACTTGGACACTCGGGAGGACAACGTGATCCGGAAATATGGAGACCCCGGGAGCCTCTTCGGCTTCTCGCTGGCCATGCACTGGCAACTGCAG</t>
  </si>
  <si>
    <t>ENST00000458358.5</t>
  </si>
  <si>
    <t>ENSG00000091409</t>
  </si>
  <si>
    <t>ITGA6</t>
  </si>
  <si>
    <t>chr2:173704469-173704644</t>
  </si>
  <si>
    <t>GAGTTTCCAGTTTTTCTGTTCTGTTTTTTCCCCATCTTTGTGGTTTTATCTACTTTTGGTCTTTGATGATGGTGATGTACAGATGCGTTTTCGGTGTGGATGTCCTTTCTGTTTGTTAGTTTTCCTTCTAACAGACAGGACCCTCAGCTGCAGGTCTGTTGGAATACCCTGCCGTG</t>
  </si>
  <si>
    <t>ENST00000465379.1</t>
  </si>
  <si>
    <t>ENSG00000172845</t>
  </si>
  <si>
    <t>SP3</t>
  </si>
  <si>
    <t>chr2:173704644-173704819</t>
  </si>
  <si>
    <t>GTGAGGTGTCAGTGTGCCCCTGCTGGGGGGTGCCTCCCAGTTAGGCTGCTCGGGGGTCAGGGGTCAGGGACCCACTTGAGGAGGCAGTCTGCCCGTTCTCAGATCTCCAGCTGCGTGCTGGGAGAACCACTGCTCTCTTCAAAGCTGTCAGACAGGGACATTTAAGTCTGCAGAGG</t>
  </si>
  <si>
    <t>chr2:175441654-175441796</t>
  </si>
  <si>
    <t>CTGCAGGGCTCAGCTCTGCAACCTTCCCCCTTCTGATGAAAGCAGGGGATGGCATTGTTAAATAGTGCATCTGTGTGAGTTAGACTTCTCTGATGAAAGCATAAGGCAGACGCGCTGTGAAGCAAAAGACAGCCTCTGCTCTA</t>
  </si>
  <si>
    <t>ENST00000653625.1</t>
  </si>
  <si>
    <t>LOC105373752</t>
  </si>
  <si>
    <t>chr2:177842221-177842373</t>
  </si>
  <si>
    <t>GCTGCAGCAGGAGCTGGGGAGAGGTCTGGGCACAGAAGTAAAACGGTTGGGTAGGGTGGGGCTCAAGGAAGGAGCCAGTTTTACCAATAAGTGTCAACAATCTTCAAGCTGGGTCTTTCAGGATGAGAAAGAGTTCAACAAGGAGAGATTGGA</t>
  </si>
  <si>
    <t>ENST00000389683.7</t>
  </si>
  <si>
    <t>ENSG00000128655</t>
  </si>
  <si>
    <t>PDE11A</t>
  </si>
  <si>
    <t>chr2:177973660-177973836</t>
  </si>
  <si>
    <t>GTAACCTCTGCAGACTTAAGTGTCCCTGTCTGACAGCTTTGAAGAGAGCAGTGGTTCTCCTAGCACGCAGCTGGAGATCTGAGAACGGGCAGACTGCCTCCTCAAGTGGGTCCCTGACCCCTGACCCCCGACCAGCCTAACTGGGAGGCACCCCCCAGCAGGGGCACACTGACACCT</t>
  </si>
  <si>
    <t>ENST00000497003.5</t>
  </si>
  <si>
    <t>chr2:177973836-177974012</t>
  </si>
  <si>
    <t>chr2:178719698-178719849</t>
  </si>
  <si>
    <t>CTGCAGACAATTCTCTTCCATCTTTGAACCACTTGGCTGAGAGTTCTGGTGTTCCAGTCACTACACACTCTAATGCAAAAGGATTTCCAGTAGTGACAGTCATGGGTTCGGGCTTCTCTATGATTCTTGCTGGTTCTAAAAGAAGAAGTATT</t>
  </si>
  <si>
    <t>ENST00000414766.5</t>
  </si>
  <si>
    <t>ENSG00000155657</t>
  </si>
  <si>
    <t>TTN</t>
  </si>
  <si>
    <t>titin</t>
  </si>
  <si>
    <t>chr2:178965881-178966031</t>
  </si>
  <si>
    <t>ACTGTCAGCACAGCAGCAGTCTGAGATCGACCCGGTACGTTCCATCTTGGTGGGGGTAGGGGCGTCCGCCATTGCTGAGGCTTGAGTAGGCAGTTTTACAATCACAGTGTAAACAAAGCCACTGGGAAGTTTGAACTGGTGGGAGCCCACT</t>
  </si>
  <si>
    <t>ENST00000498142.1</t>
  </si>
  <si>
    <t>ENSG00000163492</t>
  </si>
  <si>
    <t>CCDC141</t>
  </si>
  <si>
    <t>chr2:178966031-178966181</t>
  </si>
  <si>
    <t>TGCAGCTCAGCAACGCTGCTGTGGCCAGACTGCCATATTTCTCTTCTCTGGGCAGGGAATTTCTGAAAAAAAGGCAGCCGCCCCAGTCAGGGACTTAGAAATAAAACTCCCATCTCCCTGGGATAGAGCACCTGGGGAAAGGGGCGCCTAT</t>
  </si>
  <si>
    <t>chr2:179091942-179092129</t>
  </si>
  <si>
    <t>CTTGGCCTGCCTTGCTAGATTGGGGAAGTTCTCCTGGATAATATCCTGCAGAGTGTTTTCCAACTTGGTTCCATTCTCCCCATCACTTTCAGGTACACCAATCAGACGTAGATTTGGTCTTTTCACATAGTCCCATATTTCTTGGAGGCTTTGTTCGTTTCTTTTTATTCTTTTTTCTCTAAACTTCC</t>
  </si>
  <si>
    <t>ENST00000446758.5</t>
  </si>
  <si>
    <t>ENSG00000187231</t>
  </si>
  <si>
    <t>SESTD1</t>
  </si>
  <si>
    <t>chr2:179196532-179196708</t>
  </si>
  <si>
    <t>TAACCTCTGCAGACTTAAATGTCCCTGTCTGACAGCTTTGAAGACAGCAGTGGTTCTCCCAGCATGCAGCTAGAGATCTGAGAATGGGCAGACTGCCTCCTCAAGTGGGTCCCTGACCCCTGACCCCCGAGCAGCCTAACTGGGAGGCACCCCCCAGAAGGGGCAGACTGACACCTC</t>
  </si>
  <si>
    <t>ENST00000486468.1</t>
  </si>
  <si>
    <t>chr2:179196708-179196884</t>
  </si>
  <si>
    <t>CACACGGCTGGGTACTCCAACAGACCTGCAGCTGAGGGTCCTGTCTGTTAGAAGGAAAACTAACAAACAGAAAGGACATCCACACCAAAAACCCATCTGTACATCACCATCATCAAAGACCAAAAGTAGATAAAACCACAAAGATGGGGAAAAAACAGAGAAGAAAAACGGGAAACT</t>
  </si>
  <si>
    <t>chr2:179328738-179328889</t>
  </si>
  <si>
    <t>CTGCAGCTTCAAACTTCTGGGCTGAAGTGATTCTCCCACCTCAGCCCAGCTGGAACTACGGTGTGTGCCACCATTCCTGGCCAATTTTTAATTTTTTGTAGAGACAGGGTCTTGCTTTGTTGCCCAGGCTGGTCTAGAACTCCTAGCTTCAA</t>
  </si>
  <si>
    <t>ENST00000428443.8</t>
  </si>
  <si>
    <t>chr2:182212849-182212999</t>
  </si>
  <si>
    <t>TGCCATTGCCCAGCCTTGATTAGGTAAACAAAGCAGCCGGGAAGCTCGAACTGGGTGGAGCCCACCACAGCTCAAGGAGGCCTGCCTGCCTCTGTAGGCCCCACCTCTGGGGGCAGGGCACAGACAAACAAAAAGACAGCAGTAACCTCTG</t>
  </si>
  <si>
    <t>ENST00000358139.6</t>
  </si>
  <si>
    <t>ENSG00000115252</t>
  </si>
  <si>
    <t>PDE1A</t>
  </si>
  <si>
    <t>chr2:182212999-182213149</t>
  </si>
  <si>
    <t>GCAGACTTAAATGTCCCTGTCTGACAGCTTTGAAGAGAGCAGTGGTTCTCCCAGCATGCAGCTGGAGATCTGAGAACGGGCAGACTGCCTCCTCAAGTGGGTCCCTGACCCCTGACCCCCGAGCAGCCTAACTGGGAGGCACCCCCCAGCA</t>
  </si>
  <si>
    <t>chr2:184357180-184357331</t>
  </si>
  <si>
    <t>CTGCAGGAAGAGAGAACAGATACGGCAAACGTCTAAATGAGGAAGTGTGCTGTGTTCGTTTGAGATAGAGCAAGGAGGCTGGTGTGCCAGAGCAGGGAGCACAAAGCTTAATACAGATGTGATAGCAAATTAAAGGTAAACCAGATTATGTA</t>
  </si>
  <si>
    <t>ENST00000583292.1</t>
  </si>
  <si>
    <t>ENSG00000266808</t>
  </si>
  <si>
    <t>MIR548AE1</t>
  </si>
  <si>
    <t>chr2:187658949-187659091</t>
  </si>
  <si>
    <t>ATTTTCATAGATGTTTTCTAATAACCCGGTTTGTCGTTTTTTGACTTCAGGCCATCAAACTCAGGTCATGCAACCAGAGCCTCTGACTACAGCCCCTTCTGTCAGGCATCCTTAGATAAGCCTCTGAGGGAGCTCTGACTGCA</t>
  </si>
  <si>
    <t>ENST00000421427.5</t>
  </si>
  <si>
    <t>ENSG00000003436</t>
  </si>
  <si>
    <t>TFPI</t>
  </si>
  <si>
    <t>chr2:191366891-191367042</t>
  </si>
  <si>
    <t>TGTCCTCTGCTTGTTTCCTCTGTGTTAGTTTGATCTCCTTAGCTCCACTCTAAGCTCCTGGAGGGCAGGCCCCATGTCTGTGCATCTCTGAGTCTCCACCTTGCTTTGTCACTTGCCGTCCTAGACCATGCCTGTTACTGGCCATGTCTGCA</t>
  </si>
  <si>
    <t>ENST00000634375.1</t>
  </si>
  <si>
    <t>ENSG00000128641</t>
  </si>
  <si>
    <t>MYO1B</t>
  </si>
  <si>
    <t>chr2:192273516-192273692</t>
  </si>
  <si>
    <t>GAGTTTCCAGTTTTTCTGTTCTGTTTTTTCCCCATCTTTGCGGTTTTATCTACTTTTGGTCTTTGATGATGGTGATGTACAGATGGGTTTTCGGTGTGGATGTCCTTTCTGTTTGTTATTTTTCCTTCTAACAGACAGGACCCTCAGCTGCAGGTCTGTTGGAATACCCTGCCGTGT</t>
  </si>
  <si>
    <t>ENST00000272771.10</t>
  </si>
  <si>
    <t>ENSG00000144339</t>
  </si>
  <si>
    <t>TMEFF2</t>
  </si>
  <si>
    <t>chr2:192273692-192273868</t>
  </si>
  <si>
    <t>TGAGGTGTCAGTGTGCCCCTGCTGGGGGGTGCCTCCCAGTTAGGCTGCTCGGGGGTCAGGGGTCAGGGACCCACTTGAGGAGGCAGTCTGCCCGTTCTCAGATCTCCAGCTGCGTGCTGGGAGAACCACTGCTCTCTTCAAAGCTGTCAGACAGGGACATTTAAGTCTGCAGAGGTT</t>
  </si>
  <si>
    <t>chr2:193217508-193217672</t>
  </si>
  <si>
    <t>GAGTTTCCAGTTTTTCTGTTCTGTTTTTTCCCCATCTTTGTGGTTTTATCTACTTTTGGTCTTTGATGATGGTGATGTACAGATGGGTTTTCGGTGTAGATGTCCTTTCTGGTTGTTAGTTTTCCTTCTAACAGACAGGACCCTCAGCTGCAGGTCTGTTGGAAT</t>
  </si>
  <si>
    <t>ENST00000606314.1</t>
  </si>
  <si>
    <t>ENSG00000227418</t>
  </si>
  <si>
    <t>PCGEM1</t>
  </si>
  <si>
    <t>chr2:193217672-193217836</t>
  </si>
  <si>
    <t>chr2:193217836-193218000</t>
  </si>
  <si>
    <t>AGGGACACTTAAGTCTGCAGAGGTTACTGCTGTCTTTTTGTTTGTGTGTGTCCTGCCCCCAGAGGTGGAGCCTACAGAGGCAGGCAGGCCTCCTTGAGCTGTGGTGGGCTCCACCCAGTTCGAGCTTCCAGGCTGCTTTGTTTACCTAAGCAAGCCTGGGCAATG</t>
  </si>
  <si>
    <t>chr2:193583801-193584099</t>
  </si>
  <si>
    <t>GCAAATAACTTAATCTAGTGTCACCCCCGCTGCTCGATGCCTGGGCACATTTCCAGGCATTCAGAGCACTTGCTTCCCTGAAATAGGGGCCTGAGCTGCCCTTCCCTTCCCCTGCAAAGACCTAGTTGTAGCAGCAGTTCCTCTGCTCTGCAGCAGCTACTCTACTTCTTGCCGGGTGACATATTTCCAGGCAACTGGCATACCTGCTCACCTGGATTAGGTGACTGAATTGCCCTTTCCTTCCTGCGAAGAGATCTTAGTGCAGTGGCACCCTGTCTGCTCTATGCCCCGGCATAATT</t>
  </si>
  <si>
    <t>ENST00000661930.2</t>
  </si>
  <si>
    <t>ENSG00000225539</t>
  </si>
  <si>
    <t>LINC01821</t>
  </si>
  <si>
    <t>chr2:193584139-193584438</t>
  </si>
  <si>
    <t>TGTGTCATCCCTCTCTCCAGGTCGGAAATCTTGGTACAGTGGCGCCCTCTTCCATCCACACTCAGGCATAATTCCAGGCATTCAGCACAGCTGCTTGCTTGGATTAGAATCTGAGCCTCTCCTCCCTTTCTGTGCATAGATTTTGGTGCTGCAGTACCATCTCTGCTCCACACCCAGGCGTACTTCCAAGCATTTAATGTACTCACTTGCCTGGAGGAAAAGCCTGGGCTGACTCTCCCTTTTCATGTGGAGATCTGGATACATTGGAACCCCCTCTGCTCCATGCCCAGACATATATCC</t>
  </si>
  <si>
    <t>chr2:196526564-196526746</t>
  </si>
  <si>
    <t>GAGTTTCCAGTTTTTCTGTTCTGTTTTTTCCCCATCTTTGTGGTTTTATCTACTTTTGGTCTTTGATGATGGTGATAAACAGATGGGTTTTCGGTGTGGATGTCCTTTCTGTTTGTTAGTTTTCCTTCTAACAGACAGGACCCTCAGCTGCAGGTCTGTTGGAATACCCTGCCCTGTGAGGTG</t>
  </si>
  <si>
    <t>ENST00000644256.1</t>
  </si>
  <si>
    <t>ENSG00000138411</t>
  </si>
  <si>
    <t>HECW2</t>
  </si>
  <si>
    <t>chr2:196526746-196526928</t>
  </si>
  <si>
    <t>GTCAGTGTGCCCCTGCTGGGGGATGCCTCCCAGTTAGGCTGCTCGGGGGTCAGGGGTCAGGGACCCACTTGAGGAGGCAGTCTGCCAGTTCTCAGATCTCCAGCTGCGTGCTGGGAGAACCACTGCTCTCTTCAAAGCTGTCAGACAGGGACACTTAAGTCTGCAGAGGTTACTGCTGTCTTT</t>
  </si>
  <si>
    <t>chr2:196906174-196906350</t>
  </si>
  <si>
    <t>ENST00000482051.5</t>
  </si>
  <si>
    <t>ENSG00000197121</t>
  </si>
  <si>
    <t>PGAP1</t>
  </si>
  <si>
    <t>chr2:196906350-196906526</t>
  </si>
  <si>
    <t>TCACACGGCAGGGTATTCCAACAGACCTGCAGCTGAGGGTCCTGTCTGTTAGAAGGAAAACTAACAACCAGAAAGGACATCTACACCGAAAACCCATCTGTACATCACCATCATCAAAGACCAAAAGTAGATAAAGCCACAAAGATGGGGAAAAAACAGAACAGAAAAACTGGAAAC</t>
  </si>
  <si>
    <t>chr2:197073291-197073431</t>
  </si>
  <si>
    <t>CTGCAGTGCCTCTGCCTGGGTGAATGGACCTTCCTGCTGGTAACTTATATTCCCCTCTCCACACTAGGAATCCTGGGTCTCCTGACTCTTCCACGCAGCCTTCCCGAGTGGGATCAAGGAGAACCCCAGGCTAGCTCTGGC</t>
  </si>
  <si>
    <t>ENST00000477852.1</t>
  </si>
  <si>
    <t>ENSG00000065413</t>
  </si>
  <si>
    <t>ANKRD44</t>
  </si>
  <si>
    <t>chr2:197291248-197291451</t>
  </si>
  <si>
    <t>GCCTGTAATCCGAGCACTTTGGGAGGCCAAGGCAGGTGGATCACCTGAGGTCAGCAGTTCAAGACCAGCCTGGCCAACATGGTGAAATCCCGTCTCTGTTAAAAACACAAAAATTAGCTGGGCATGGTGGTGGGCCCCTGTAATTCCAGCTACTTGGGAGGCTGAGGCAGGAGGATCACTTGAACCCAGGAGGCGGAGGCTGCA</t>
  </si>
  <si>
    <t>ENST00000428191.1</t>
  </si>
  <si>
    <t>ENSG00000236977</t>
  </si>
  <si>
    <t>ANKRD44-IT1</t>
  </si>
  <si>
    <t>chr2:197507573-197507739</t>
  </si>
  <si>
    <t>GGCTCAAGCAATCCTCCCACTTCAGCCTCCAGAGTAGCTGGAAGTACAGGCCTGTGTCACCACGCGTGGGTAATTTTTTATTTTTTGACAGGGTCTTCCTCTAGTGCTCAGGCTGGAGTGCAGTGGTGCTATCATGGCTCACTGCAGCCTTGACCTCCCAGGTTCAA</t>
  </si>
  <si>
    <t>ENST00000463841.1</t>
  </si>
  <si>
    <t>ENSG00000115541</t>
  </si>
  <si>
    <t>HSPE1</t>
  </si>
  <si>
    <t>chr2:197507739-197507905</t>
  </si>
  <si>
    <t>ATTGATCCTCCCACCTCAGCCCCCTGAGTAACTGGGACTACACATACATGTCACCATGCCCTGCTAATTTTTGTTTTTTGTTTTTTGTTTTTTTTTTTGAGACGGAGTCTCACTCTGTCGCCCAGGCTGGAGTGCAGTGGTGCGATCTCGGCTCACTGCAACATCTG</t>
  </si>
  <si>
    <t>chr2:197507960-197508173</t>
  </si>
  <si>
    <t>AGGCACCCGCCACTGCGCCCAGCTGATTTTTGTATTTTTAGTAGGGATGGGGTTTCACCATGTTGGCAAGGCTGGTCTTGAACTCCTGACCTCAGGTGATCCTCCTGCCTCGGCCTCCCAAAGAGCTAAGATTACTGGCGTGAGTGACTGCAGCCAGCCAATTTTTGTATTTTTTGTAGAGACTGGGTTTCACTATATTGCCGAGACTGGTCTC</t>
  </si>
  <si>
    <t>chr2:197692770-197692972</t>
  </si>
  <si>
    <t>AGCTGCAGATCTGTTGGAATACCCTGCCCTGTGAGGTGTCAGTGTGCCCCTGGTGGGGGGTGCCTCCCAGTTAGGCTGCTCAGGGGTCAGGGGTCAGGGACCCACTTGAGGAGGGAGTCTGCCGGTTCTCAGATCTCCAGCTGCGTGCTGGGAGAACCACTGCTCTCTTCAAAGCTGTCAGACAGGGACATTTAAGTCTGCAG</t>
  </si>
  <si>
    <t>ENST00000282276.8</t>
  </si>
  <si>
    <t>ENSG00000247626</t>
  </si>
  <si>
    <t>MARS2</t>
  </si>
  <si>
    <t>chr2:197796125-197796275</t>
  </si>
  <si>
    <t>CTTTCACAGGCTGGCATTGAGTGTCTGCAGCTTTTCCAGGTGCATAGTGCAAGCTGTAGGTGGATCTACCATTCTGGGGTCTGGAGGATGGTGGCCCTCTTCTCACAGCTCCACTAGGCAGTGCCCCTGTGGGGACTCTGTGTGGGGGCTC</t>
  </si>
  <si>
    <t>ENST00000428675.6</t>
  </si>
  <si>
    <t>ENSG00000115896</t>
  </si>
  <si>
    <t>PLCL1</t>
  </si>
  <si>
    <t>chr2:197796275-197796425</t>
  </si>
  <si>
    <t>CCAGCCCCACATTCCTCTTCTGCACTGCCCTAGCAGAGGTTCTCCATGAGGGCTCTGCCCCTGCAGCAAACCTCTGCCTGGACATCCAGGGGTTTACATACATCCTCTGAAATCTAGGTGGAGGTTTCCAAACCTCAAGTCTTGACTTCTG</t>
  </si>
  <si>
    <t>chr2:197974934-197975089</t>
  </si>
  <si>
    <t>GATCGAGACCATCCTGGCTAACAAGGTGAAACCCCGTCTCTACTAAAAATACAAAAAATTAGCCGGGCGCGGTGGCGGGCACCTGTAGTCCCAGCTACTCGGGAGGCTGAGGCAGGAGAATGGCGTGAACCCGGGAAGCGGAGCTTGCAGTGAGCC</t>
  </si>
  <si>
    <t>ENST00000437704.3</t>
  </si>
  <si>
    <t>chr2:197975089-197975244</t>
  </si>
  <si>
    <t>CGAGATTGCGCCACTGCAGTCCGCAGTCCGGCCTGGGCGACAGAGCGAGACTCCATCTCAAAAAAAAAAAAAAAAAAAAAAAAAAAGAGTGATGCTTCACATTATTGAGTGTCCACGAAATGCTTATGACAATGCCAGTTGTTTTGCATAGATTAT</t>
  </si>
  <si>
    <t>chr2:200512522-200512664</t>
  </si>
  <si>
    <t>TCAGATGCTTTTCAGACATTCAGGTAGAGAGATCAATTAGCAATTGAATAAATCTGGAGCTCAGGGGTAAAATTCTGTGTTGAAGGTGGATATTTGGAAAGCATAAGCATTTAAAGCTATGAGAGTGAATGAAACCATCTGCA</t>
  </si>
  <si>
    <t>ENST00000447556.1</t>
  </si>
  <si>
    <t>ENSG00000155729</t>
  </si>
  <si>
    <t>KCTD18</t>
  </si>
  <si>
    <t>chr2:201035186-201035341</t>
  </si>
  <si>
    <t>CTGCAGAGTGTTTTCCAACTTGGTTCCATTCTCCCCGTCACTTTCAGGTACACCAATCAGACGTAGATTTGGTCTTTTCATATAGTCCCATATTTCTTGGAGGCTTTGTTCGTTTCTTTTTATTCTTTTTTCTCTAAACTTCTCTTTTCGCTTCAT</t>
  </si>
  <si>
    <t>ENST00000494881.1</t>
  </si>
  <si>
    <t>ENSG00000155744</t>
  </si>
  <si>
    <t>FAM126B</t>
  </si>
  <si>
    <t>chr2:201321503-201321685</t>
  </si>
  <si>
    <t>TCTACCACTGCAGGCACAGTTGGAGCTTCTCCCATTGGAGCTTGGTGTGAGTGCAACTATAGACAGTCTTTCTGGAAGACATCAGGGTGACTGCATCCCCATAGGAGGGGCACCCTCTAGGTTCAAGCTTGTATGAGAGACGTTCACAATTTTTCTCTATTTGGAACATCAAAATTCCTGCAG</t>
  </si>
  <si>
    <t>ENST00000415745.5</t>
  </si>
  <si>
    <t>ENSG00000155749</t>
  </si>
  <si>
    <t>FLACC1</t>
  </si>
  <si>
    <t>chr2:201595407-201595577</t>
  </si>
  <si>
    <t>CTCGATCTCCTGACCTCGTGATCCGCCCGCCTCGGCCTCCCAAAGTGCTGGGATTACAGGCGTGAGCCACCGCGCCCGGCCTGTTAGTTTTCCTTCTAACAGACAGGACCCTCAGCTGCAGGTCTGTTGGAGTACTCGGCCGTGTGAGGTGTCAGTCTGCCCCTGCTGGGG</t>
  </si>
  <si>
    <t>ENST00000439802.5</t>
  </si>
  <si>
    <t>ENSG00000155754</t>
  </si>
  <si>
    <t>C2CD6</t>
  </si>
  <si>
    <t>chr2:201595577-201595747</t>
  </si>
  <si>
    <t>GAGTGCCTCCCAGTTAGGCTGCTCGGGGGTCAGGGGTCAGGGACCCACTTGAGGATGCAGTCTGCCCGTTCTCAGATCTCCAGCTGCGTGCTGGGAGAACCACTGCTCTCTTCAAAGCTGTCAGACAGGGACATTTAAGTCTGCAGAGGTTACTGCTGTCTTTTTGTTTGG</t>
  </si>
  <si>
    <t>chr2:202503478-202503631</t>
  </si>
  <si>
    <t>CAGCCAGCCCCGGGCAATGAGGGGCTTAGCACCCAGGCCAGCAGCTGCGGAGGGTGTACTGGGTCCCCCAGCAGTGCCAGCCCACCGGCGCTGCTCTCAGTTTCTCACTGGGTCTTAGCTGCCTTCCCACAGGGCAGGGCTCGGGACCTGCAGC</t>
  </si>
  <si>
    <t>ENST00000479069.1</t>
  </si>
  <si>
    <t>ENSG00000204217</t>
  </si>
  <si>
    <t>BMPR2</t>
  </si>
  <si>
    <t>chr2:202503631-202503784</t>
  </si>
  <si>
    <t>CCCGCCATGCCTGAGCCTCCCACCCCCTCCATGGGCCCCTGTGCGGCCCGAGCCTCCCTGATGAGTGCCGCCCCCTGCTCCACGGCGCCCAGTCCCATCAACCACCCAAGGGCTGAGGAGTGTGAGCGCACGGTGTGGGACTGGCAGGCAGCTC</t>
  </si>
  <si>
    <t>chr2:202503784-202503937</t>
  </si>
  <si>
    <t>CCACCTGCAGCCCAGGTGTGGGATCCACTGGGTGAAGCCAGCTGGGCTCCTGAGTCTGGTGGGGACATGGAGAACCTTTATGTCTAGCTCAGGGATTGTAAATACACCAATAGGCACTCTGTATCTAGCTCAAGGTTTGTAAATACACCAATCA</t>
  </si>
  <si>
    <t>chr2:208255215-208255366</t>
  </si>
  <si>
    <t>GCGAGAGGGGCGTGGCCACAGTCAAAGATGGAGAATCCATGGTGCCACTTTCCCGGTGATCCCGGTGGGGGAAGGGGTTGCCGCCCGGCAGAGATTCAGTCCCGAATCCCGACAGCGAAGAGACTTGTATGCCACCTGCAGGCCGGGGAGCG</t>
  </si>
  <si>
    <t>ENST00000440574.2</t>
  </si>
  <si>
    <t>ENSG00000231908</t>
  </si>
  <si>
    <t>IDH1-AS1</t>
  </si>
  <si>
    <t>IDH1</t>
  </si>
  <si>
    <t>chr2:208255366-208255517</t>
  </si>
  <si>
    <t>GGGGCGCGCTGGGGCTGCACCACCCCGAACTTTGTAACAATCTAGAGCACCACAGAGTGTTTCCAGGTCGGCACAAAAGCGAACGGGACAGGGCGCCCTGGGCGGCGGCAGCTTGGCCGGCCCGCTGCCTAGCGCGCCCCCGAGGGGCGGTA</t>
  </si>
  <si>
    <t>ENST00000448588.1</t>
  </si>
  <si>
    <t>chr2:208255622-208255776</t>
  </si>
  <si>
    <t>GGTCCTGACACCACCTATGTCTAGGTCTTTAGAAACTCCATTGATTGTTTGCATTAGAAGATAATGAATGGGATTCTTATTATTTTCTTTTTTAAGACAGGGCCTTGCTCTGTTGCCCTGGCTGGAGTGCAGTGGAGCGATCACCGCTCACTGCA</t>
  </si>
  <si>
    <t>ENST00000417583.5</t>
  </si>
  <si>
    <t>ENSG00000138413</t>
  </si>
  <si>
    <t>chr2:208812214-208812387</t>
  </si>
  <si>
    <t>TCTGCAGACTTAAATGTCCCTGTCTGACAGCTTTGAAGAGAGCAGTGGTTCTCCCAGCACGCAGCTGGAGATCTGAGAATGGGCAGACTGCCTCCTCAAGTGGGTCGCTGACCCCTGACCCCTGAGCAGCCTAACTGGGAGGCACCCCCCAGCAGGGGCACACTGACACCTCAC</t>
  </si>
  <si>
    <t>ENST00000419079.1</t>
  </si>
  <si>
    <t>LOC101927960</t>
  </si>
  <si>
    <t>chr2:208812387-208812560</t>
  </si>
  <si>
    <t>CACGGCAGGGTATTCCAACAGACCTGCAGCTTAGGGTCCTGTCTGTTAGCAGGAAAACTAACAAACAGAAAGGACATCCACACCAAAAACCCATCTGTACATCACCATCATCAAAGACCAAAAGTAGATAAAACCACAAAGATGGGGAAAAAACAGAACAGAAAAACTGGAAAC</t>
  </si>
  <si>
    <t>chr2:208991091-208991153</t>
  </si>
  <si>
    <t>TTTTTGAGACGGAGTCTTGCTCTCTCACCCAGGCTGGACTGCAGTGGCGTGATCTCGGCCCAC</t>
  </si>
  <si>
    <t>ENST00000682079.1</t>
  </si>
  <si>
    <t>ENSG00000078018</t>
  </si>
  <si>
    <t>MAP2</t>
  </si>
  <si>
    <t>chr2:208991505-208991580</t>
  </si>
  <si>
    <t>ACAACAGAAATTTATTTCTCACATTTCTGGAGACCGGAACTCTGAGATCAGGTTGCCAGCAGGGTTAGGTTCTGAT</t>
  </si>
  <si>
    <t>chr2:209129122-209129295</t>
  </si>
  <si>
    <t>TCTGCAGACTTAAATGTCCCTGTCTGACAGCTTTGAAGAGAGCAGTGGTTCTACCAGCACGCAGCTGGAGATCTGAGAACGGGCAGACTGCCTCCTCAAGTGGGTCCCTGACCCCTGACCCCCGAGCAGCCTAACTGGGAGGCACCCCCCAGCAGGGGCACACTGACACCTCAC</t>
  </si>
  <si>
    <t>chr2:209129295-209129468</t>
  </si>
  <si>
    <t>CACGGCAGGGTACTCCAACAGACCTGCAGCTGACGGTCCTGTCTGTTAGAAGGAAAACTAACAAACAGAAAGGACATCCACACCAAAAACCCATCTGTACATCACCATCATCAAAGACCAAAAGTAGATAAAACCACAAAGATGGGGAAAAAACAGAACAGAAAAACTAGAAAC</t>
  </si>
  <si>
    <t>chr2:210224808-210224985</t>
  </si>
  <si>
    <t>CTGCAGCCGGGCCCAGGGGGTGACCACCTCCTCCCAAAACGCAGGCTCCCGGGTCCCACTGCAGGCCGCTGAACTAGACGGGTTGGATTGGGGCTCCGGAATGAACTTCTGGAGAAATCTTTCGGCTTTCCCCGACGTGGGCTCGGCGGTCTGTTCTCGGGGCGGCACGGCTGACACC</t>
  </si>
  <si>
    <t>ENST00000482523.1</t>
  </si>
  <si>
    <t>ENSG00000115361</t>
  </si>
  <si>
    <t>ACADL</t>
  </si>
  <si>
    <t>chr2:210224985-210225162</t>
  </si>
  <si>
    <t>CCCTTTTTCCTCCGCCCAGATGCTGGTTGCACCCAGTCCGCGGGATCCAGGAAAGGAGGCCAGCTCTAGCCCGGCGCCGGAGTTGGGGAGCACTCCCAGCCGCGCGCGCACCGCCCTGCTTCAAGCCAGCGACAGGAGTGACTCGCTGCCCCACCCCACAGCCTCCCGGCCTGCAGCC</t>
  </si>
  <si>
    <t>chr2:210234871-210235023</t>
  </si>
  <si>
    <t>CTGCAGCCACTTTTTCCTTGGAGAAACATTCTCTTCCCACTCTACCCATGGATGTGGTAGACTACATCAACAGTTGCAGTTCTTTACCCTTCTCTGTGCCACACTCTTTAGTATATACCTTCAGAGTTCCTCCCATAAAGTTGGAATTTATTT</t>
  </si>
  <si>
    <t>ENST00000498120.5</t>
  </si>
  <si>
    <t>chr2:211524199-211524367</t>
  </si>
  <si>
    <t>GTGCATTCACAGACCCTGAGCTAAATACAGGGTGCTGATTGGTGTGTTTACAATTCCTGAGCTAGACATAAAGGTTCTCCACCTCTCCACCAGACTCAGGAGCCCAGCTGGCTTCACCCAGTGGATCCCTCACGGGGGCTGCAGGTGGAGCTGCCTGCCAGTCCCACGC</t>
  </si>
  <si>
    <t>ENST00000463121.1</t>
  </si>
  <si>
    <t>ENSG00000178568</t>
  </si>
  <si>
    <t>ERBB4</t>
  </si>
  <si>
    <t>chr2:211524367-211524535</t>
  </si>
  <si>
    <t>CCATGCGCCCACACTCCTCAGCCCTTGGGTGGTCAATGGGACTGGGTGCCGTGGAGCAGGGGGTGGTGCTCGTCGGGGAGGCTCGGGCCGCACAGGAGCCCATGGAGTGGGTGGGAAGGTCAGGCATGGCGGGCTGCAGGTCCCGAGCCCTGCCCCGTGGGAAGGCAGC</t>
  </si>
  <si>
    <t>chr2:211587096-211587325</t>
  </si>
  <si>
    <t>ATAAGACACCCTGCAGGGAGACCAAGGTGTGTGGATCAAGGAGATCAGGAGTTCAAGACCAGCCTGGCCAAGATGGGTGAAACCCAATCTCTACTTACAAAAAAAAAAAAAATAGCCAGGCGTGGTGGCGAGCACCTGTAATCCCAGCTACTTGGGAGGCTGAGGCAAAGAACTGCTTGAACCCGGGAGGCAGAGGCTGCAGTGAGCCAAGATCACGCCACTGCACTGTA</t>
  </si>
  <si>
    <t>chr2:213759834-213759976</t>
  </si>
  <si>
    <t>AAACCATCCTGGCCAACATGGTGAAACCCTGTCTCTACTAAAAATACAAAAAATAGCTAGGTGTGGTGGCACATGCCTATAGTCCCAGATACTCATGAGGCTGAGGGAGGAGAATCACTTGAACCCAGGAGGCGGAGGCTGCA</t>
  </si>
  <si>
    <t>ENST00000585271.1</t>
  </si>
  <si>
    <t>ENSG00000265734</t>
  </si>
  <si>
    <t>MIR4438</t>
  </si>
  <si>
    <t>chr2:216036019-216036172</t>
  </si>
  <si>
    <t>GCCTGCAGGGACTCAGACACCATGACTATCTGGGGGCTATAGAAAGCCTGAACCATAGGCATGGAATCCCATGGGGCATAGCATCCAATCAGGTGACTCACCTCCCAGTGAAGGAGACGAAAGAGTGAGCCCCTGGTTGTGGAACCACTGTGTA</t>
  </si>
  <si>
    <t>ENST00000424992.5</t>
  </si>
  <si>
    <t>ENSG00000118242</t>
  </si>
  <si>
    <t>MREG</t>
  </si>
  <si>
    <t>melanoregulin</t>
  </si>
  <si>
    <t>chr2:216036197-216036367</t>
  </si>
  <si>
    <t>CAGCCAGCCTCATAGAGGGCTTGAACAACCAAGACCCAGCTGAAGGGCCAGGATGGAGTGCTTGCTGTCTTCAAAGATGCATGTCCCCAGTAGGTTTGGGACCATGTCTGGGATCCGGTAGATGAAACTGGGAGTGGCCCTGCATTCCATCATTCCCAATGATCTGCTGCA</t>
  </si>
  <si>
    <t>chr2:216412386-216412594</t>
  </si>
  <si>
    <t>ACTGCAGCCCCGCTCGCGTTCTCGTCTCATCATTCTTACTTTTGGAAGCGAAACTGCGGCCGCGTTGCCTGCTGGGAAATGTAGTTCAGCGGTGGCCTAGCCCTTCAGGCCTGGCCGCTACAATAAGGCTGGCGAACTCGCAGCGCTTGAATACCCGTGGCCTAACCGTCCACTCGGAAGACCGGTCCCGCTCGGGAGGCTCTGCAGTC</t>
  </si>
  <si>
    <t>ENST00000430374.6</t>
  </si>
  <si>
    <t>ENSG00000138375</t>
  </si>
  <si>
    <t>SMARCAL1</t>
  </si>
  <si>
    <t>chr2:217653414-217653556</t>
  </si>
  <si>
    <t>CTGCAGTATCCCAGTGACCAATGGAGCCAGGAAGTCGTGGCTCTGTGAACTGTGCCAGCATGACCCAGGACACTTCATGAGTCCCTTGTGCCCAAAACGTCACCACTTGGGCAACTACGTGTGGAAGCACCACCTCCACTAGG</t>
  </si>
  <si>
    <t>ENST00000663562.1</t>
  </si>
  <si>
    <t>DIRC3</t>
  </si>
  <si>
    <t>chr2:218961634-218961785</t>
  </si>
  <si>
    <t>CTGCAGTCCCAGGTATCCAGACAGCCACCAGGATGGTCCCTCGCCCCACCCCCACCGCCTCTCCCCACCTTTTCCAACGTGTTGCATGCTGGGAGCTGGGGGGTGTGGGGGAAGGGGCTGCCGGCTTCTTTCAGGAGGCTGAGGTTTGGAGG</t>
  </si>
  <si>
    <t>ENST00000302625.6</t>
  </si>
  <si>
    <t>ENSG00000171450</t>
  </si>
  <si>
    <t>CDK5R2</t>
  </si>
  <si>
    <t>chr2:219060825-219061018</t>
  </si>
  <si>
    <t>GGCTGCAGGGCCCCGCGGTTAGCACCCCGGCCCGGCGGTCAGGCGGCTCGGGCGGAGCGGGAGCTGCTGCCGTCTGCGGCGCAGCCCGGGGCCGAGTGAGAGGGGAAATGGAAGAGATCCGGGCTCGGGCCCCGCGCAGACCGCACCCTACCCATGTCCCTGCCTCCTGTGCGCTCGACAGCGAACCTGCAGCA</t>
  </si>
  <si>
    <t>ENST00000295731.7</t>
  </si>
  <si>
    <t>ENSG00000163501</t>
  </si>
  <si>
    <t>IHH</t>
  </si>
  <si>
    <t>chr2:219418794-219418983</t>
  </si>
  <si>
    <t>AGCTGCAGGAGCTCAATGACCGCTTCGCCAACTACATCGAGAAGGTGCGCTTCCTGGAGCAGCAGAACGCGGCGCTCGCCGCCGAAGTGAACCGGCTCAAGGGCCGCGAGCCGACGCGAGTGGCCGAGCTCTACGAGGAGGAGCTGCGGGAGCTGCGGCGCCAGGTGGAGGTGCTCACTAACCAGCGCGC</t>
  </si>
  <si>
    <t>ENST00000373960.4</t>
  </si>
  <si>
    <t>ENSG00000175084</t>
  </si>
  <si>
    <t>DES</t>
  </si>
  <si>
    <t>desmin</t>
  </si>
  <si>
    <t>chr2:219418983-219419172</t>
  </si>
  <si>
    <t>CGCGCGTCGACGTCGAGCGCGACAACCTGCTCGACGACCTGCAGCGGCTCAAGGCCAAGTGAGGGCCCGGCACCCCAGACTCCTCTTTCTGCGGGCAGGGCACAGGAGGCTAGGCCTGGGGTCTGGGGTCCCGCTGTCAGCACCTGCCTTCTCCCGGGGCCCGGGACCCTCTCCTGCCCCATGTGGAGAA</t>
  </si>
  <si>
    <t>chr2:219468795-219469004</t>
  </si>
  <si>
    <t>GTGCACCCAGAGGGCAGGGCCCCTCACTGTGCCTGCTCTGCATTCCCACCCCTCCTTTCTGCAGGCTGCCCCATGGAGGAGAGTGAGAACTTGCGGCTGCGGCAGGACGGGGGTCTGCACTCACTGCACATTGCCCATGTGGGCAGCGAGGACGAGGGGCTCTATGCGGTCAGTGCTGTTAACACCCATGGCCAGGCCCACTGCTCAGCC</t>
  </si>
  <si>
    <t>ENST00000485069.1</t>
  </si>
  <si>
    <t>ENSG00000072195</t>
  </si>
  <si>
    <t>SPEG</t>
  </si>
  <si>
    <t>chr2:219469096-219469258</t>
  </si>
  <si>
    <t>GCCCAGCCCTGGGGTGGGAGGCACGGCCCTGGGCCTGTGGGCAGCTGTGTGGTCTTGCAGCTCGAAGCTGGAGAAGATGCCATCCATTCCCGAGGAGCCAGAGCAGGGTGAGCTGGAGCGGCTGTCCATTCCTGACTTCCTGCGGCCACTGCAGGACCTGGAG</t>
  </si>
  <si>
    <t>chr2:219469258-219469420</t>
  </si>
  <si>
    <t>GGTGGGACTGGCCAAGGAGGCCATGCTAGAGTGCCAGGTGACCGGCCTGCCCTACCCCACCATCAGCTGGTTCCACAATGGCCACCGCATCCAGAGCAGCGACGACCGGCGCATGACACAGTGTACGTGTCTGGGAAGTTCCCCGGGAGTGTCCCCTGCAGCA</t>
  </si>
  <si>
    <t>chr2:221985155-221985329</t>
  </si>
  <si>
    <t>CTGCAGACTTAAATGTCCCTGTCTGACAGCTTTGAAGAGAGCAGTGGTTCTCCCAGCACGCAGCTGGAGATCTGAGAACGGGCAGACTGCCTCCTCAAGTGGGTCCCTGACCCCTGACCCCCAAGCAGCCTAACTGGGAGGCAATCCCCAGCAGGGGCACACTGACACCTCACAC</t>
  </si>
  <si>
    <t>ENST00000555548.1</t>
  </si>
  <si>
    <t>ENSG00000135903</t>
  </si>
  <si>
    <t>PAX3</t>
  </si>
  <si>
    <t>chr2:221985329-221985503</t>
  </si>
  <si>
    <t>CGGCAGGGTATTCCAACAGACCTGCAGCTGAGGGTCCTATCTGTTAGAAGGAAAACTAACAAACAGAAAGGACATCCACACCGAAAACCCATCTGTACATCACCATCATCAAAGACCAAAAGTAGATAAAACCACAAAGATGGGGAAAAAACAGAACAGAGAAACTGGAAACTCT</t>
  </si>
  <si>
    <t>chr2:222154693-222154857</t>
  </si>
  <si>
    <t>chr2:222154857-222155021</t>
  </si>
  <si>
    <t>TACCCTGCTGTGTGAGGTGTCAGTGTGCCCCTGCTGGGGGGTGCCTCCCAGTTAGGCTGCTCGGGGGTCAGGGGTCAGGGACCCACTTGAGGAGGCAGTCTGCCCGTTCTCAGATCTCCAGCTGCGTGCTGGGAGAACCACTGCTCTCTTCAAAGCTGTCAGACA</t>
  </si>
  <si>
    <t>chr2:222155021-222155185</t>
  </si>
  <si>
    <t>AGGGACATTTAAGTCTGCAGAGGTTACTGCTGTCTTTTTGTTTGTCTGTGCCCTGCCCCCAGAGGTGGAGCCTACAGAGGCAGGCAGGCCTCTTTGAGCTGTGGTGGGCTCCACCCAGTTCGAGCTTCCCAGCTGCTTTGTTTACCTAAGCAAGCCTGGGCTATG</t>
  </si>
  <si>
    <t>chr2:223258514-223258661</t>
  </si>
  <si>
    <t>TTCTTCCCATCTTTGTGGTTTTATCTACCTTTGGTCTTTGATGTTGGTGACCTACAAATTGGGTTTTGGTGTAGATGACCTTTTTGTTGATGTTGATGTTATTCCTTTCTGTTTGCTAGTTTTCCTTCTAACAGTCAGGTTCCTCAGC</t>
  </si>
  <si>
    <t>ENST00000488477.2</t>
  </si>
  <si>
    <t>ENSG00000152049</t>
  </si>
  <si>
    <t>KCNE4</t>
  </si>
  <si>
    <t>chr2:223258668-223258814</t>
  </si>
  <si>
    <t>TCTGTTGGAGTTTGCTGGAGTTTCACTCCAGACCCTGTTTGCCTGGGTATCACCAGCAGAGGCTGAAGAACAGCAAATATTGCAGAACAGCAAATATTGCTGCCTGATCCTTCCTCTGGAAGCTTCATCCCAGATAGGCAGCCACCT</t>
  </si>
  <si>
    <t>chr2:223258846-223259012</t>
  </si>
  <si>
    <t>ATGTCTCCCAGTTAGGCTACACAGAGGTCAGGGATCCACTTGAGGAGGCAGTCTGTCTGTTCTCAGAGCTCAAACTCTGTGCTGGGAGAACCACTGCTCTCTTCAGAGCTGTCAGATAGGGATGTTTAAGTCTGCAGAAGTTGTCTGCTGCCTTTTGTTCAGCTATG</t>
  </si>
  <si>
    <t>chr2:226489165-226489324</t>
  </si>
  <si>
    <t>CTGCAGTGAGTGTCTGTCCAACTGCAGAAAATGTACAATGGCTCTGAGAGTACTGTTCAGTGCCAGAAATGTAGGAAAGGAGGAAGGACCATAAATGCATATTAATGAATTTATTCCAGAGCAGATCATGCTTTTCACTAACATAATAGCAAACGAAGAC</t>
  </si>
  <si>
    <t>ENST00000582265.1</t>
  </si>
  <si>
    <t>ENSG00000263363</t>
  </si>
  <si>
    <t>MIR5702</t>
  </si>
  <si>
    <t>chr2:226503588-226503730</t>
  </si>
  <si>
    <t>GGTTCCTCAAAAAACTAAAAACGGAACTACAAAACTAAAAGGAAAACTACTATATAATACCCAGCAACCCCAGCACTGGGTATTTATCTCAAGGAAAGGAAATGAGTATATCAAAAATATCTGTACCAAACATGTTAACTGCA</t>
  </si>
  <si>
    <t>chr2:226650011-226650162</t>
  </si>
  <si>
    <t>GTTACTGTACATGAAACAAGTCCATAAAACAAACGGTCAAACTCGGGTCGGGGCTGTTGCTAGTAAAGGGAGTTCCCGTTGTCTTAAATCACCCTGGATTGTTTACTGCAAAAGGCAGTGGTTAATCTGAAACACAGACAGAAATAACTGCA</t>
  </si>
  <si>
    <t>chr2:227711111-227711362</t>
  </si>
  <si>
    <t>GCTGCAGTCAGAATTAGTGGGTGGTGGCCAGGCGCGGTGGCTCCCGCCTTTAATCCCAGCATTTTGGGAGGCTGAGACAGGCAGATCACCTCAGGTCAGGAGTTCGAGACCAGCCTGGCCAAAATGGTGAAACCCCGTCTCTAATACAAATACAAAAGAATTAGCTGGGCATGGTGGTGGGTTCCTATACTCCCAGCTACTTGGGAGGCTGAGGCACAAGAATCTCTTGAACCCAGGAGGTGGAGGCTGCAG</t>
  </si>
  <si>
    <t>ENST00000258403.8</t>
  </si>
  <si>
    <t>ENSG00000135917</t>
  </si>
  <si>
    <t>SLC19A3</t>
  </si>
  <si>
    <t>chr2:228611903-228612054</t>
  </si>
  <si>
    <t>TAAAAAATAAAATTTGGCAAGTTGGGAGGCCAAGGCGGGCGGATCACGAGGTCAGGAAATCGAGACCATCCTGGCTAACGCGGTGAAACCCCATCTCTACTAAAAATACAAAAATTAGCCGGGCGTGGCGGGGGGCGCCTGCAGTCCCAGAT</t>
  </si>
  <si>
    <t>ENST00000432481.2</t>
  </si>
  <si>
    <t>ENSG00000232023</t>
  </si>
  <si>
    <t>LINC01807</t>
  </si>
  <si>
    <t>chr2:228612054-228612205</t>
  </si>
  <si>
    <t>TACTCGGGAGGCTGAGGCAGAATGGCGTGAACCTGGGAGGCGGAGCTTGCAGTGAGCCGAGATTGCACCACTAAACTCCAGCCTGGGCGACGGAGCGAGACTCCGTCTCAAAAAATAAAGTAAAATAAAATAAAATAAAAAATAAAATAAAA</t>
  </si>
  <si>
    <t>chr2:228612223-228612375</t>
  </si>
  <si>
    <t>AATAGGAACGTGGTTTAAAGATCTTGTAATTTATCATAAACATTCTGGTTTAGATCTGTTAGAGAGGTTTGAAAGGAGAAACAATTGATGTTAAATGTAAGGGGAGCTGTACCTAAGGAAAGGAGGCCCTGCCCCCGGCCCCTCTCTTCTGCA</t>
  </si>
  <si>
    <t>chr2:228756133-228756300</t>
  </si>
  <si>
    <t>GGGCGCCCGCCATTGCCCAGGCTTGCTTAGGTAAACAAAGCAGCCAGGAAGCTCGAACTGGATGGAGCCCACCACAGCTCAAGGAGGCCTGCCTGCCTCTGTAGGCTCCACCTCTGGGGGCAGGGCACAGACAAACAAAAAGACAGCAGTAACCTCTGCAGACTTAAG</t>
  </si>
  <si>
    <t>ENST00000665053.1</t>
  </si>
  <si>
    <t>chr2:228756300-228756467</t>
  </si>
  <si>
    <t>GTGTCCCTGTCTGACAGCTTTGAAGAGAGCAGTGGTTCTCCCAGCACGCAGCTGGAGATCTGAGAACGGGCAGACTGTCTCCTCAAGTGGGTCCCTGACCCCTGACCCCCGAGCAGCCTAACTGGGAGGCACCCCCCAGCAGGGGCACACTGACACCTCACACGGCAG</t>
  </si>
  <si>
    <t>chr2:228756467-228756634</t>
  </si>
  <si>
    <t>GGGTATTCCAACAGACCTGCAGCTGAGGGTCCTCTCTGTTAGAAGGAAAACTAACAACCAGAAAGGACATCTACACCGAAAACCCATCTGTACATCACCATCATCAAAGACCAAAAGTAGATAAAACCACAAAGATGGGGAAAAAACAGAACAGAAAAACTGGAAACT</t>
  </si>
  <si>
    <t>chr2:229610426-229610582</t>
  </si>
  <si>
    <t>CCAGTTCTATCCAGCGGGGAGCCTGCAGCTGACGTTCATGAGGATGGCTCAGGGTCATGGGAACACCATCATTGGGTTTGCATTTGCTCCGTTTGGCAATGCGCAGAAATGTGTCATTTCCTCAACCGCCGACAGTGTACTGGAAGATCAGTCACCA</t>
  </si>
  <si>
    <t>ENST00000482831.1</t>
  </si>
  <si>
    <t>ENSG00000187957</t>
  </si>
  <si>
    <t>DNER</t>
  </si>
  <si>
    <t>chr2:229610582-229610738</t>
  </si>
  <si>
    <t>AGGACTGGGTTCCAGTCTGCGGTCCTTTCGTGATACTTAGGCATCTTAGAGAACGGTAAGAGCAGCTTCATTTGGCAATGCTCAGAAATGTGTCATTTCCTCAACCACCGACAGTGTACTGGAAGATCAGTCACCAGGACTGGGTTCCAGGCTGCAG</t>
  </si>
  <si>
    <t>chr2:229733095-229733138</t>
  </si>
  <si>
    <t>ACACACATACACACACACATACACACACACACACACACACACAC</t>
  </si>
  <si>
    <t>ENST00000341772.5</t>
  </si>
  <si>
    <t>chr2:229733216-229733372</t>
  </si>
  <si>
    <t>CTGCAGCAACCTCAATTCTTGCCTCATCAGAAGAAAGAATATGACTGAGGAGGCATAAAGCAGAAGAGACCGAGGCAAGTTTTAGAGCAGGAGTGAAAGTTTATTAAAAAGCTTTACAGCAGGAACGAAAGGAAGGAAAGTACACTTGGAAGAGGGC</t>
  </si>
  <si>
    <t>chr2:230110690-230110906</t>
  </si>
  <si>
    <t>CTATAGGTGCCATACATAGTGAGTCCTCTGATGGATCTGGACAAAATAAATGGAAAATGTTTTGGAAAGGATTTACCATTCTAGTTGCCATTAAGAACATTCGTGATTTATGGGAGGAGGTCAAAATATCAAAATTAATAGGGTTTGGAAGAAGTTGATTCCAACCCTCATGGATGACTCTGAGGGGTTCAGGACTTCAGTGGAGAAAGTAACTGCA</t>
  </si>
  <si>
    <t>ENST00000628587.2</t>
  </si>
  <si>
    <t>LOC107985997</t>
  </si>
  <si>
    <t>chr2:230163420-230163593</t>
  </si>
  <si>
    <t>TTTTGTTAGAAAAGAAATGACTTGGGGGCTGCTTTTCATTAAAAGGAAAACCTCAGCGAGGACTTCCTTACCCTCACTATCTGCCTAAATAATTTCTTTTTAACGCCTATGTTATTATGGCCTGGGTGCAGGACTGGAATGGGTCCCTGGAGAGAGGCAATTGGCATTGTCTGC</t>
  </si>
  <si>
    <t>ENST00000463022.1</t>
  </si>
  <si>
    <t>ENSG00000135899</t>
  </si>
  <si>
    <t>SP110</t>
  </si>
  <si>
    <t>chr2:230579566-230579742</t>
  </si>
  <si>
    <t>CTGCAGGAGAATGCATTCCTCATTCTCCATTTTCCCTTCCCAACTCTCTCCTTCTACATCTCTTCCAACCTACATATCAGGCTCCAGTCCTGTTCTCTCTGTGTCTCCGTGTCTTTTTCTGTCTTCCTCACAGCAACTAAAAGACATACCTTTCCATTACGTCAATGTCTGCCTGCA</t>
  </si>
  <si>
    <t>ENST00000414539.1</t>
  </si>
  <si>
    <t>LOC112268431</t>
  </si>
  <si>
    <t>chr2:230848062-230848228</t>
  </si>
  <si>
    <t>GCGGCCCTGCAGACTGCCACAAGGGGGCGCCGCCGGAACCCAGTTTCTCTCGAGGTCTTCGCCCCGAGCGAGGCCCGGCGGGGACTCCCGGAGGCCTCAAGGGCCCTCAGCTAGGCGCCACCACCTCCAGGCCTGCGGTCCGCGAACGTGCCTCTTGCCCTCTGCAG</t>
  </si>
  <si>
    <t>ENST00000457215.5</t>
  </si>
  <si>
    <t>ENSG00000135916</t>
  </si>
  <si>
    <t>ITM2C</t>
  </si>
  <si>
    <t>chr2:230990495-230990646</t>
  </si>
  <si>
    <t>ACTGCAGCCGATCAGCTCCCCAGGCCCTCGTCCGCCCGAGCCATGAGCGGCCACACCAGCGCCAGCAACTGCACCGCACGGCGGTCCAAGCGCTGGGGCGACAGCTCCATGAACTGCGACGACTGCCCGGCCACGAAGTCCAAGCGCTTCAC</t>
  </si>
  <si>
    <t>ENST00000645363.1</t>
  </si>
  <si>
    <t>ENSG00000173699</t>
  </si>
  <si>
    <t>SPATA3</t>
  </si>
  <si>
    <t>chr2:230990693-230990844</t>
  </si>
  <si>
    <t>GCGCCAGGGGCTCCTCCTGGGACCCCCACCTCCGCGGCAGAGGACACAGCGTCTGCACGCGGGGCACCGCAGCACCCGCCTGAGCGGGGCGCGCAGCTGCTCCTGGTGTTGTGCCGCGCGTCTGCGCTCCTCACGCAGCTGCTGCGGCTGCA</t>
  </si>
  <si>
    <t>chr2:232154289-232154460</t>
  </si>
  <si>
    <t>GAGTTTCCAGTTTTTCTGTTCTGTTTTTTCCCCATCTTTGTGGTTTTATCTACTTTTGGTCTTTGATGATGGTGATGTACAGATGGGTTTTCGGTGTAGATGTCCTTTCTGGTTGTTAGTTTTCCTTCTAACAGACAGGACCCTCAGCTGCAGGTCTGTTGGAATACCCTGC</t>
  </si>
  <si>
    <t>ENST00000384894.1</t>
  </si>
  <si>
    <t>ENSG00000207626</t>
  </si>
  <si>
    <t>MIR562</t>
  </si>
  <si>
    <t>chr2:232154460-232154631</t>
  </si>
  <si>
    <t>CCGTGTGAGGTGTCAGTGTGCCCCTGCTGGGGGGTGCCTCCCAGTTAGGCTGCTCGGGGGTCAGGGGTCAGGGACCCACTTGAGGAGGCAGTCTGCCCGTTCTCAGATCTCCAGCTGCGTGCTGGGAGAACCACTGCTCTCTTCAAAGCTGTCAGACAGGGACACTTAAGTC</t>
  </si>
  <si>
    <t>chr2:232154631-232154802</t>
  </si>
  <si>
    <t>CTGCAGAGGTTACTGCTGTCTTTTTGTTTGTCTGTGCCCTGCCCCCAGAGGTGGAGCCTACAGAGGCAGGCAGGCCTCCTTGAGCTGTGGTGGGCTGCACCCAGTTGGAGCTTCCCAGCTGCTTTGTTTACCTAAGCAAGCCTGGGCAATGGCGGGCGCCCCTCCCCCAGCC</t>
  </si>
  <si>
    <t>chr2:232336428-232336612</t>
  </si>
  <si>
    <t>GCCCTGCCATCCTTGTCCCCTCACGGCTGGGCTCTGCACAGGTCATCACCATCTTCAGCCTGGTGGAGGTGGTCCTGCAGGCAGAGTCCACAGCCCTCAAGTACAGCGCCATCCTGAAGCGGCCAGGCACCCAGGGCCACCTGGGCCCTGAGAAGGAGGAGGAGGAGTCTGACGGTGAGCCCGAG</t>
  </si>
  <si>
    <t>ENST00000417808.1</t>
  </si>
  <si>
    <t>ENSG00000144535</t>
  </si>
  <si>
    <t>DIS3L2</t>
  </si>
  <si>
    <t>chr2:232336612-232336796</t>
  </si>
  <si>
    <t>GGACTCAAGCACCAGCTGAGCTCCACCAGCCGCCTGCCCCGCCTGCCCCGCCTGCCTGTCCCGCCACACTGGCTTTAGGACCTGTTGACACGGAGGGGGGTTTTTAATTTGGTTTTTAACAACTCAGGGGTTTGTTTTTATTTTTATTTAATTTTTGCAGCTCAACTTTTAAACAAACTGCAGGG</t>
  </si>
  <si>
    <t>chr2:232373764-232373943</t>
  </si>
  <si>
    <t>AGCTTACTGCAGCCTCGACCTCCTGGGTTCAAGCAATCCTCCCACCTCAGCCTCCCAAGTAGCTGGGACTACAGGCATATGCCACCATGCCCAGCTAATTTTTACATTTTTTGGTAGAGACAGTGTCTTGCCATGTTGTCCAGGCTGGTCTCAAAGTCCTGGGTTCCAGCAATCAACCCA</t>
  </si>
  <si>
    <t>ENST00000474529.1</t>
  </si>
  <si>
    <t>ENSG00000163283</t>
  </si>
  <si>
    <t>ALPP</t>
  </si>
  <si>
    <t>chr2:232373943-232374122</t>
  </si>
  <si>
    <t>ACCTCGGCCTCCTATAAAGACGTGAGCCACTGCAGGAGGCTGAGGCAGGAGAATTGCTGACATATCCAGTTTCTTAGAAAAAAACATTTAATAGAGACTTACAAACAGAAGCTATGTCTGGGTCTCAGGTGGCAGTGAGACAAGATGGTAGCTTTACCCCCCAAGACCAAGGGCCACAGG</t>
  </si>
  <si>
    <t>chr2:232620613-232620912</t>
  </si>
  <si>
    <t>TGTAAGAGCTTCCCTTTCCTTTAAGATTCTGGATACTTTGATACATTTATTGAAGATACCTTCTCTAAGTGTACATAATTAAATCTTGAAATACATTTTCTTGGAACAGACTGTTCTTAACTGAAATTGTAAATAGGTGAATGTTGTGCTGCAGATTCCGAAAAAGCCAAACCATCCCCGCTCATCTCCAGACCCAGTGGGCCTTTGTCTAAGGATGTCACAGGCCATAATTCCCAAGCAGCAGCCACATTCTTAGAAAGGCTGAGGAACTGGGTTCCACGTTCTGGGGAGGTGTGGACA</t>
  </si>
  <si>
    <t>ENST00000596622.1</t>
  </si>
  <si>
    <t>LOC105373929</t>
  </si>
  <si>
    <t>chr2:233218435-233218587</t>
  </si>
  <si>
    <t>CTTTCTCTTTCTGTCTCTCTTTTATCTATTAAACCTCCGCTCCTAAACTCCTTGTGTGTGTCCATGTCCTAAATTTTCCTGGCAAGACAGTGAACCCCAGGTATTTACCCCAGACAATATAGCTGCTTCAGAACGTTCTATGGGCAGGGAGCC</t>
  </si>
  <si>
    <t>ENST00000431917.5</t>
  </si>
  <si>
    <t>ENSG00000085978</t>
  </si>
  <si>
    <t>ATG16L1</t>
  </si>
  <si>
    <t>chr2:233218587-233218739</t>
  </si>
  <si>
    <t>CACTGTGGCCACCTGGGCTTACCCTGCAGGCACTGTTGGGAACACATGCCTGTGTCACCCCATGCAAAGAGGAGCAAGCAGGATCCAGGCATGGTAGCTCACGCCCGTAATCCCAGCAATTTGGGAGGGTGAGGTAGGAGGATCCTGTGAGGC</t>
  </si>
  <si>
    <t>chr2:233582926-233583087</t>
  </si>
  <si>
    <t>GAATTTCCAGTTTTTCTATTCTGTTTTTTCCCCATCTTTGTGGTTTTATCTACTTTTGGTCTTTGATGATGGTGATGTACAGATGGGTTTTTGGTGTGAATGTCCTTTCTGTTTTTTAGTTTTCTTTCTAACAGACAGGACCCTCAGCTGCAGCTCTGTTGG</t>
  </si>
  <si>
    <t>ENST00000484528.1</t>
  </si>
  <si>
    <t>ENSG00000085982</t>
  </si>
  <si>
    <t>USP40</t>
  </si>
  <si>
    <t>chr2:233583087-233583248</t>
  </si>
  <si>
    <t>GAATACCCTGCTCTGTGAGGTGTCAGTGTGCCCCTGCTGGGGGGTGCCTCCCAGTTAGGCTGCTCGGGGGTCAGGGGTCAGGGACCCACTTGAGGAGGCAGTCTGTCCGTTCTCAGATCTCCAGCTGAGTGCTGGGAGAACCACTGCTCTCTTCAAAGCTGT</t>
  </si>
  <si>
    <t>chr2:233583248-233583409</t>
  </si>
  <si>
    <t>TCAGACAAGGACATTTAAGTCTGCAGAGGTCACTGCTGTCTTTTTGTTTGTCTGTGCCCTGCCCCCAGAGGTGGAGCCTACAGAGGCAGGCAGGCCTCCTTGAGCTGTGGTGGGCTCCACCCAGTTCAAGCTTCCCGGCTGCTTTGTTTACCTAATCAAGCC</t>
  </si>
  <si>
    <t>chr2:233822196-233822400</t>
  </si>
  <si>
    <t>GGGCCGGCTGCAGTCACGGCTCAGCCCCAGAATCAGTGCCACCTCCAAGGCTGACATCTGGCGCCTGGCTGCGGTGGACCCCCTGATGGTGAGTTGCAGGCGCAGGCCCCAAGGCTCCTCAGGGGTCTCTGGGTAGGAGCCCGATGCCCTGGACCTTCTCTCTGCAGACCCTGTGCACCATCCACCTTCTCATTCAGAAGCTGGA</t>
  </si>
  <si>
    <t>ENST00000487979.1</t>
  </si>
  <si>
    <t>ENSG00000185038</t>
  </si>
  <si>
    <t>MROH2A</t>
  </si>
  <si>
    <t>chr2:233972281-233972441</t>
  </si>
  <si>
    <t>TGCTGATTGGTGTGTTTACAAACCTTGAGCTAGATACAGAGTGACGATTGGTGTATTTACAATCCTTGGGCTAGACATAAAGTTTCTCCACGTCCCCACCAGACTCAGGAGCCCAGCTGGCTTCACCCAGTGGATCCCGCACCGCGGCTGCAGGTGGAGCT</t>
  </si>
  <si>
    <t>ENST00000475044.5</t>
  </si>
  <si>
    <t>ENSG00000144481</t>
  </si>
  <si>
    <t>TRPM8</t>
  </si>
  <si>
    <t>chr2:233972441-233972601</t>
  </si>
  <si>
    <t>TGCCTGCCAGTCCTGCGCTGTGCGCCCGCACTCCTCAGCCCTTGGGTGGTCGATGGGACTGGGCGCCATGGAGCAGGGGGTGGCGCTCGTGGAGGAGGCTCGGGCAGCACAGGAGCCCACTGAGGGGGTGGGAGGCTCAGGCATGGTGGGCTGCAGGTCCC</t>
  </si>
  <si>
    <t>chr2:234521047-234521198</t>
  </si>
  <si>
    <t>CTGCAGCCTCCACCTCCCAGGTTCAAACAATTCTCCTGCCTCAGCCTCCCAAGTGACTGGGATTACATGCGCCTACCACCACACCTGGCTTATTTTTGTATCTTTAGTAGAGATGGGGTTTCTCATCTCAAACTCCTGACCTCAGGTGATCT</t>
  </si>
  <si>
    <t>ENST00000339728.6</t>
  </si>
  <si>
    <t>ENSG00000188042</t>
  </si>
  <si>
    <t>ARL4C</t>
  </si>
  <si>
    <t>chr2:234521359-234521510</t>
  </si>
  <si>
    <t>TGTGGTTCCTTGAAGCCCTGAGATAGAAATTCAGTTTTATGTGTTCGTTTTCCTGGAGAGAGGATCCGCATCTTTCTTTGGATTCTCAAAGGGGTTCTGATTAAATACCATTTCTGGCATGTAGGGAGGGGACGCTGTAGCTGGACTCTGCA</t>
  </si>
  <si>
    <t>chr2:234730421-234730598</t>
  </si>
  <si>
    <t>CCAGAACCACACAGCTGACCTGTAGATGCGTAAGCAGTAATACAGGGTTGCTATTCTAAACTACTTAGTGGAATAGTTTGATACTCAGAAATAGTTAACTGATTAAACAACCTCTGGGGCAGCTTTCGCATAAAGTACAATAAAAATGGACCCCCTGTGGTGTGCAGCGCAACCTGCA</t>
  </si>
  <si>
    <t>ENST00000629370.1</t>
  </si>
  <si>
    <t>ENSG00000280744</t>
  </si>
  <si>
    <t>LINC01173</t>
  </si>
  <si>
    <t>chr2:234904525-234904677</t>
  </si>
  <si>
    <t>CTGCAGCGAATCTCCTGTCTCCCTCAATGCTGATCTCTAAAAATTCCCCACGTGTTTATCTTGAGACTCCCAATCCAAACAGTTTCTCCGAAGACCATTATGATTCTTCAGGTATGGGTTAAACGTTTGACTATTGGAACATCTATTTTGTAC</t>
  </si>
  <si>
    <t>ENST00000669419.1</t>
  </si>
  <si>
    <t>LOC101927896</t>
  </si>
  <si>
    <t>chr2:234904844-234905133</t>
  </si>
  <si>
    <t>ATGTCTTTAACCACCAGATGCTGAGAAGTCACACAAACTTTGTGCTGTACATGAGCAGGTCCACCAAGAAAGGACCATTGTGCAAGGCTCAGGCAGGATGTCCCTGAACTCCCGCCGGTCTCCATGGACAGAAGCTGAGGAGAGGCTCTGCAGCCAGGCTCTTGAAAGCCTTTCTAGCCAGCCTACCTCAAAAGTAGTATGTTTCCAGTAGGGCTGGAATGCATCAATTTGCAAAAATGTACTTTTATAATCTCCAATACCTAAAAGAGAAGGTTGGAAAAAGAAAATAA</t>
  </si>
  <si>
    <t>chr2:235320199-235320408</t>
  </si>
  <si>
    <t>GGATAAATTTGTGTTGGTTAAGCTAAGTTTGCTGTAATTTCTTATAGGAAACCAACATCGTCTCTTTCTTTTTCTTTCCTTCTTTCTTTCTTTCAGACAGGCTCTCACTCTTGTCACCCAGGTAAATGCAGCGGCAAAATCACTACTCACTGCAGCCTCCACCTCCCGAGCTCAAGCAATCCTCCCACTTCAGCCTCCTGATTAGCTGGG</t>
  </si>
  <si>
    <t>ENST00000304032.13</t>
  </si>
  <si>
    <t>ENSG00000157985</t>
  </si>
  <si>
    <t>AGAP1</t>
  </si>
  <si>
    <t>chr2:235320408-235320617</t>
  </si>
  <si>
    <t>GACTTCAAGTGCATAGCACCACACCCACTTAATTTTTGTATGTTTTTGTAGAGACAGGGTGTGGCCATGTTGCCCAGGCTGGCTTTGAATTCCTGGGCTCAAGCGATCCTTCCGCTTAGGCCTCCCAAAGTGCTGGGATTATAGATGTGAGTCATTTTTGTATTGTTCCACCGCAAAGCTACTAGCTTGCGCACCTACATTCGCTCTGCA</t>
  </si>
  <si>
    <t>chr2:236124011-236124163</t>
  </si>
  <si>
    <t>GCTGCAGTACGGCTGCCCCGACGAGCGCTTCGTGCTCATGGCCACCCCTAACCTGTCCAGGAGAAACAATAACCGGAACAACAGCAGTGGGAGGGTGCCCACCATCATCTGAGGAACAGCCGTGCCCGCCTGCTCGCCGCACCTGGGACGCGG</t>
  </si>
  <si>
    <t>ENST00000465889.1</t>
  </si>
  <si>
    <t>ENSG00000168505</t>
  </si>
  <si>
    <t>GBX2</t>
  </si>
  <si>
    <t>chr2:236124175-236124327</t>
  </si>
  <si>
    <t>CATTCTCGCTCAGAAGTCGCAGCACGTGAGTCCCGTCGCATCCCCTCCCTCTTCCTGGTGGCCACCTCCCTCCCGCCCACCCACTCTCACCCCAAACAAAATCACAAAACCTGGACATCCCTCAAGGGGCGAAGAGGCGGCCGGGAGACTGCA</t>
  </si>
  <si>
    <t>chr2:236505781-236505923</t>
  </si>
  <si>
    <t>ACTACCAACGATGTCACCCACTTCTCCCTCCTCCTCCTATATCATTCTGGGCCATTCCCTTCCACACACAAACATTCTATTGTTTTCTGTCTTGGAGCCATGTCCTCTGCCTCTAGCTGCCAACATATTTCCTTTCCTCTGCA</t>
  </si>
  <si>
    <t>ENST00000409907.8</t>
  </si>
  <si>
    <t>ENSG00000132321</t>
  </si>
  <si>
    <t>IQCA1</t>
  </si>
  <si>
    <t>chr2:236532055-236532206</t>
  </si>
  <si>
    <t>CAGAAAGCACTGCTATCAGGGTGGGAAAAATGTGACAGGACAGAAAAAGAAACCAACAAAGGGTGCAGGTTCAGGCAGGTTTCCACTGTGGCTTCTGGGGCTCCTTCCCACTGAGGAGTGATGATGAGACAGCCAGAGTTACTCCACCTGCA</t>
  </si>
  <si>
    <t>ENST00000309507.9</t>
  </si>
  <si>
    <t>chr2:238140674-238140973</t>
  </si>
  <si>
    <t>TTCTCTCCTAGGAGCTCGGGCGGCTCCAGGCACTTCTTCCCTTGAGTGGGTGGACTACTGAGGTCCCCTGGGCACGGCGTCATGGTGCGGAACGTGGATGACCTGGATTTCCACCTGCCCTCGCATGCCCAGGACATGCTGGATGGCCTGCAGCGCCTGCGCTCTCAGCCCAAGCTGGCCGACGTCACACTGCTGGTGGGCGGCCGGGAGCTGCCATGCCACCGCGGCCTCCTGGCGCTCAGCAGCCCCTACTTCCATGCCATGTTTGCGGGTGACTTCGCCGAGAGCTTCTCTGCGCGC</t>
  </si>
  <si>
    <t>ENST00000409223.2</t>
  </si>
  <si>
    <t>ENSG00000168427</t>
  </si>
  <si>
    <t>KLHL30</t>
  </si>
  <si>
    <t>chr2:238140982-238141143</t>
  </si>
  <si>
    <t>GCGGGACGTGGAGCCCGCCGTGGTGGGACAACTGGTGGACTTCGTGTACACAGGCCGGCTGACCATCACGCAGGGCAACGTGGAGGCGCTGACACGCACGGCTGCGCGCCTGCACTTCCCCTCGGTGCAGAAGGTCTGCGGCCGCTACCTGCAGCAGCAACT</t>
  </si>
  <si>
    <t>chr2:238158143-238158297</t>
  </si>
  <si>
    <t>GCCTGCAGGGTCTGGTCCACCTCTGGGGGCACTGATTCCGGTGGGCGGTGGGCAGCCTGGCTTCCGGTCTGGTCTGCCCCCACACCCCCGCTAGGGCACGATAGGGGTCAGTTCTCCCAGCCCAGGCCCCGCTCAGCCCCACCAGGGCAGGGCGG</t>
  </si>
  <si>
    <t>ENST00000546354.6</t>
  </si>
  <si>
    <t>ENSG00000178752</t>
  </si>
  <si>
    <t>ERFE</t>
  </si>
  <si>
    <t>erythroferrone</t>
  </si>
  <si>
    <t>chr2:238423680-238423979</t>
  </si>
  <si>
    <t>TGTGTCTTTACAAAGCCTGCAAAGTGGGTATTATCAGCCCGATTTGACAGGGAGGCAGCTGGTGCTCAGAGGAGTCACCCTGTCCTGGTGACTCAGCTGGAAGGATGTGGATCTGCCTCCCTAGCTTGGGGCAGACACCCTGACTCTCTGCAGGTGGGCTCCAAGGCCTGAGACAGGGTCTGCGGGGCAGGGGCTGGTAAAGATGTTTCCAGGGCAAAGCCTGGAGGGTCAGCGGGCTGCCCTCATCTCGTGGCCTCACCTGGTAAACCTTCAGATCCCCTGCTTCCTTCAAAGCAGGAG</t>
  </si>
  <si>
    <t>ENST00000463352.5</t>
  </si>
  <si>
    <t>ENSG00000065802</t>
  </si>
  <si>
    <t>ASB1</t>
  </si>
  <si>
    <t>chr2:238424031-238424184</t>
  </si>
  <si>
    <t>ACACAGGCCCACAGGGCCTAGGATCAGGAGAGATTCCCATTTCTGGTCCCTGCCTGGGTGACATCTGCTGCCCAATTCCCGGAGACAGCTGTGGGGGTTAAGCGACAGCAGCACCAGCACACCCAGGCCCAGCAGGATCCTCACCAGCCTGCAG</t>
  </si>
  <si>
    <t>chr2:238920646-238920788</t>
  </si>
  <si>
    <t>CTGCAGTCTTGAGGGGCTTGGGGGAGTCTTGTCTCCGTAAGCTACCAGCTCTCCAAGCTTCACGAGCAATGGGGTGGAGATGCCCAGGAAATGTGCAGAGGGAAGAGTGCCCTGTGCTCTCTGAGGGAAGAGTGCCCTGTGCT</t>
  </si>
  <si>
    <t>ENST00000455228.1</t>
  </si>
  <si>
    <t>ENSG00000227744</t>
  </si>
  <si>
    <t>LINC01940</t>
  </si>
  <si>
    <t>chr2:239107681-239107863</t>
  </si>
  <si>
    <t>CAGCCCTGGGGGAGCATGGTGGGAACTGGTTTCCTTGGGGAAGTGACCCGGAGGCAGAAAGCAACAGCCCTGGACCTTGAGAAGAGCCTGCTAGGTGGGAGGTGGGAGCGAAACATCAGGAAAGGTCACAGACAGAGGCAGCAGCTTCCTGCAGGGAGGGTACGGGACTCCAGGGAGACAGCC</t>
  </si>
  <si>
    <t>ENST00000487617.5</t>
  </si>
  <si>
    <t>ENSG00000068024</t>
  </si>
  <si>
    <t>HDAC4</t>
  </si>
  <si>
    <t>chr2:239107863-239108045</t>
  </si>
  <si>
    <t>CCCGGGCTTCTCAGCAGATAGCTGCCCGCCCAAATGCAGACAGTGAAGATGCTTGTGGCCCTTCCCCCGGGGCTGTAAGCCCAAAGAACCACCTGCAAAACCAACACCCTGAATCACGCGGGCCCACGAGGGTCCCCTCTAATGGTGCCCAAAGCCGCAGCTGCCCACCTGCCCCGGTCGGCG</t>
  </si>
  <si>
    <t>chr2:239108045-239108227</t>
  </si>
  <si>
    <t>GTTACCTCGCATTTGCCCCGGAGGCCCGTCTCCTGCAGGCGGGACCAGATGCTCTGGATCCTCCCGGCGTGCTCGGGGTGGCTGCTGCTACTCCCGCAGGTGCACTGGTGCTTCAGCATCAGCGTGTCATACACGAGGCCTGGGGCGGGGCAGAGGGGCCAAGATCAGCGCACATCCAGGGGC</t>
  </si>
  <si>
    <t>chr2:239310992-239311189</t>
  </si>
  <si>
    <t>AACTGCAGAGAGCGCCTTTTAAACATTCTGCTGAGATCTGCGCGGTCGCGGTCTGACAGGCAGGCCTTCTTGGCTACCTGTGGTTTCATTCCAGCATTAACAGGCACCTAAAAGGCCTGTGAGCTTTTGTGGGGTCAAGCAGCATCAGCTCCACTTTACAACCCCGCAGAGTGAGGTGTTAGCTCTGCAGCTCCAGGG</t>
  </si>
  <si>
    <t>ENST00000446876.1</t>
  </si>
  <si>
    <t>chr2:239369022-239369186</t>
  </si>
  <si>
    <t>GTGACCCCAGGGAAGCTGCAGGAAGGTGACAAAGGACCTGCACACACAGGCAGTGGACAGGCTCGCCGGCAGGGAGGAATCCTCTCTGTTTGACAAGACACAGACAGGCCCTCTCTGGTGACAGTCTCCAAGAAAGGAGGGAAGGCTTGGACAGATGCCAACAAG</t>
  </si>
  <si>
    <t>ENST00000584559.1</t>
  </si>
  <si>
    <t>ENSG00000264292</t>
  </si>
  <si>
    <t>MIR2467</t>
  </si>
  <si>
    <t>chr2:239369446-239369744</t>
  </si>
  <si>
    <t>TTGGTTTCCCAAGCATGTGAGCGAAACTCAGAGGTTCGTTAAACTCCTACTTTCTAAGTTTATTTATTGTTGCAATTGTTTACAAAAAGCATTTTTATTTTAATGTAAAAAGCAAAGCTATTTCTATTTTAAAATAAATTAAAACTGCTGCAGATAATCAAGAGACGGGTCAAGCCCTGCTCTCATTTCCGCGTACACGGTGTAGCTGGGCATGAAGTACTTATAAACTCATGAAGTCAAGAAGTGTTCAACACAGCGCCTCGGAAGCCAGGTTGCTGGATGACACGGCCCATGACGTC</t>
  </si>
  <si>
    <t>chr2:239743224-239743504</t>
  </si>
  <si>
    <t>GCAGTCTTCAATCTACTTCTCTGCCCAAATACCTGCCTTTTCCAGACCTTTCATATATATGGAATCATAGGCTATGCAGCCCACTGGGTCCAGCCTCTTTCACCTGCGTTTCTCATGACTGGAGCCCCCACTGATTGGCTGCAGCCCACTGGGTCTGGCCGCCCCCCAGGTGATGGGCATTTGTATGGCTCCTTGTCATGGGCTGGCATCAGTAACGCTGCGAGGAAGTCTCAGCGTGGATCTAAGTTTCCATTTCTCTTGGGTAGAATCTCTACTTCTAT</t>
  </si>
  <si>
    <t>ENST00000407524.1</t>
  </si>
  <si>
    <t>LOC150935</t>
  </si>
  <si>
    <t>chr2:240233271-240233447</t>
  </si>
  <si>
    <t>CCACCTGGGGTGAGACGCCCCCATCCCATCAGCGCACCCCTGCAGCAGGGAAGCATAAGCCTGGCTGCGGCCCCGCCCACAGCACCTCTCTGGTCCAGCCCCGCCCACAGCACCTCCACCTCCAGCCCCGCCCACAGCACCTCCCCTCTCCAGCCCCACCCACGGCGCCTCCCTTCT</t>
  </si>
  <si>
    <t>ENST00000391989.6</t>
  </si>
  <si>
    <t>ENSG00000178602</t>
  </si>
  <si>
    <t>OTOS</t>
  </si>
  <si>
    <t>otospiralin</t>
  </si>
  <si>
    <t>chr2:240233447-240233623</t>
  </si>
  <si>
    <t>TCCGGCCCCGCCCACAGCACCTCCCCCACTTCAACCCCACCCACAGCACCTCCCTCCTCCCCGGCTGCAGCTCTCCCCTCAAGCCCCGCCCACAGCCCCACAGCACCTCCCCACAGCCCTGCCCACAACACCTCCCCCTCCAGCCCCACCCACAGCACCTCCACCTCAGACCCCGCC</t>
  </si>
  <si>
    <t>chr2:240347173-240347472</t>
  </si>
  <si>
    <t>GGTGAGTGGCCAAGAGCCTGGCTGGACTTCACGGGGTATCCAGCCGCGGCACAGGCAGTCAGGCCCGCCATGAAGTGGCACTTGGGGCAACCCGCAGAGCCCAGCCAAAGAAAGCACGTGTTTCGGTGAGAAGCGAGTGTGGTTGTTCTGCAGGGAAAGAAACCCTCCCGGGCGTGCAGAGCAGATGAGCTCACTGAACAATTCGGGGGTGATTTCAGCGCTAAACTAACCTGGGCTCTCTCCCACCCTCAGTGCCCCCCATCAGTCAGGAAAACAGGGCAGACAGACGCCCAAAGGGCT</t>
  </si>
  <si>
    <t>ENST00000264039.7</t>
  </si>
  <si>
    <t>ENSG00000063660</t>
  </si>
  <si>
    <t>GPC1</t>
  </si>
  <si>
    <t>chr2:240460756-240461045</t>
  </si>
  <si>
    <t>CCCAAGGCCCACCTGTGCCCCTACCCCAGGGAGTCTTGTCCAACCCCCACCTCCTATGTCCTCCCCTCCCACCCCTGCCCATGGCAGCTGCTGTCCCCTCCCAGCCTCCGGGGCAGCTGAGGGCCCCTGGGTCTTTGTCTGCAGTGCTGGTGGGAACCAGTGGGAGGCGGTAGGAGGGGAGCCTGGCTGGACCTCTGGTTGCTGTGTTCAGGGATTTGGAGCCCTGTGTCCGCCCCCCCACCAGCCTTCAGGAGCAGCTGAATGGGTTCTGGCAGGAGGTAGAGCTGGGG</t>
  </si>
  <si>
    <t>ENST00000455111.1</t>
  </si>
  <si>
    <t>chr2:240510513-240510763</t>
  </si>
  <si>
    <t>ACTGCAGGGACTCTTCTCTGGCCCAGCTCCCTATCCCAGTGCTCTGCTGGGACTGTGCCCCTCAGATGCGGCAGACCCTGTGTCTGGCTGGCCCAACCACCATGCACACTCCCCTTTCCCGCAGTCTTGCTGGCCAGGCCAAGGAGGTGCCCACAGAAGTCTGCTGAGGGGCTCCTGGGAAAGGGACCCCTTTCCCCTCCCTTCTGGGATACAGATGTGATGGCTGGACTGCTGCAGCCGTCACGCCTGCA</t>
  </si>
  <si>
    <t>ENST00000489677.1</t>
  </si>
  <si>
    <t>ENSG00000144504</t>
  </si>
  <si>
    <t>ANKMY1</t>
  </si>
  <si>
    <t>chr2:240629308-240629460</t>
  </si>
  <si>
    <t>GCCTCAGGCTGATGCAGGCAGGACCTCCAGAGCTCAGGACTGGGTGGGTGGGCTCACAGGGAGGTAGGGGCAGGCCAGAGTCCCAGCTGTCCTGGACTCTGCTGTGGGGAAGGGCTGATGCAGGTGTGGAGTCAAATGTGGGTGCCTCCTGCA</t>
  </si>
  <si>
    <t>ENST00000407714.2</t>
  </si>
  <si>
    <t>ENSG00000178623</t>
  </si>
  <si>
    <t>GPR35</t>
  </si>
  <si>
    <t>chr2:240693013-240693177</t>
  </si>
  <si>
    <t>CCCATCACCCCCTTGTGAGCTCCCTCCACTCAGACCCTCCGTCTGATCCAGTCCCCCATGTCTGCTTTCCCCTCCGAGCGCTAGGCTCCACCACCACGAAAGCCTTTGCTCAGCAAGTTCCCAGGACAGGTGTCCACAGCGCTGGGGCTGCAGGGAGAGCCAGGG</t>
  </si>
  <si>
    <t>ENST00000337801.9</t>
  </si>
  <si>
    <t>ENSG00000184945</t>
  </si>
  <si>
    <t>AQP12A</t>
  </si>
  <si>
    <t>chr2:240931020-240931162</t>
  </si>
  <si>
    <t>CGGCCAGCAGCACGGCCAGCACCCTGGGGCAGCAGCTTCGGGACAAGGCTGGGGAGATGCTGCAGCTGCAGGGCCGCTGGGACGCAGAGAAGGTGGCGCTCCAGGCCAGGTGGGCGCCCAGGGCCAGCAAGCTTGCACAGGGA</t>
  </si>
  <si>
    <t>ENST00000477311.1</t>
  </si>
  <si>
    <t>ENSG00000226321</t>
  </si>
  <si>
    <t>CROCC2</t>
  </si>
  <si>
    <t>chr2:240931162-240931304</t>
  </si>
  <si>
    <t>AGGGCCCGGGGGGTCGGGGCCCATCCAGCGTGCCGAGCAGCTGTGGATCCCAGATGTGGTCACACCGTTCCAGGGCAGGTGGGGCCCTGATGTCACTGGTGGTGCACACTCTTCAGAGTCACCATCCCAGTGGCTGCAGGGCA</t>
  </si>
  <si>
    <t>chr2:241562415-241562596</t>
  </si>
  <si>
    <t>GCAGTCTGAGCCTGTGGTGACCGATGCGTTCCTGGCCGTGGCTGGCCACATCTTCTCTGCAGGTATGCCCAGCCTGCCCGTCCCATGGGACCTCAGGGAGGGATCCAGGGTCTGTGGCTCAGGCTCACAGGGACCCCACGAGCTGGCCCCCACCCATCCTGGCGCTGCCCAGTGCCCACCGG</t>
  </si>
  <si>
    <t>ENST00000434306.1</t>
  </si>
  <si>
    <t>BOK-AS1</t>
  </si>
  <si>
    <t>chr2:241562596-241562777</t>
  </si>
  <si>
    <t>GTGCCATCTCACTGCTGCAGGTGTCAGGAGCTGCCCAGCCACCAGCGTGGGCTCAAACCACAGCATTCAGGGTCTCTTGTGGTTCTGCAGGCTGGTGGGCATGCTGAGCAGCTGGCACAGGCTTCTTGATTGGTTGTAGTTGTGGTCCAGCATCCGTGGGGCCGCGTGACCTGCAGTCCTGT</t>
  </si>
  <si>
    <t>chr2:241624558-241624724</t>
  </si>
  <si>
    <t>AGGGGCGTCTGTCCCTGTGGAGTTGGGGTGCACCATCACCTCATCCAGCACACAGATGTGTTCACCAACCTGGAAGCTCTCCAAATTCTGTAGTTCTGAAGTTTTCATGGAGGCTTAATTACATAGGCATGATCAATTATTAACTCTACCCCATTCCTCTTCCTGCA</t>
  </si>
  <si>
    <t>ENST00000402136.5</t>
  </si>
  <si>
    <t>ENSG00000176946</t>
  </si>
  <si>
    <t>THAP4</t>
  </si>
  <si>
    <t>chr2:241804553-241804851</t>
  </si>
  <si>
    <t>CAGAGTGGTTCCCCTGAATTTCCCGGCCCTGGCGACGAGGTGCTGGTCCCAGAGACAGGTGCAGGCACAGGCAGTGCCACAAAGACCGGCCCGGGAGCGGGGCAGGGGCCAGGGCTCAGCCGCTCCCGAACAGCTCCACAGCTTTCGCTGCAGGAGGTTTGGTTCTGATGGAAGGATGTTTTCTACAGAGAGATGGCACAACTGCTCACAAGACCAGGGTTCTAGCCGGAGCCCAGGTCGAGCTCAGCTCCACGACCCCTGCTGGTCAGCCCCTGATGCCTCGTGAAGGAGAGGAGTCT</t>
  </si>
  <si>
    <t>ENST00000415936.5</t>
  </si>
  <si>
    <t>ENSG00000204099</t>
  </si>
  <si>
    <t>NEU4</t>
  </si>
  <si>
    <t>chr2:242040375-242040542</t>
  </si>
  <si>
    <t>GCTCCCTGTGGCCCAGACCTGGCTGACCATGTGATGGCCGCTCTCCGCCCATGCTGGGGGACACAGGCAGGTGGTGTCCGCCCCACGCCTGTCCAGCGGAGTCTTACTACCAAGCATGCCCCAGGTTTACCTGCCCAATCTCAGGTGCTGCAGCAGTGACCTGTCCAC</t>
  </si>
  <si>
    <t>ENST00000664151.1</t>
  </si>
  <si>
    <t>LOC105373980</t>
  </si>
  <si>
    <t>chr20</t>
  </si>
  <si>
    <t>chr20:555782-555933</t>
  </si>
  <si>
    <t>TCCGAAGAATACTAAATAAAATAAAATAAAACAACAACAACATAAAAACCTAGCTTCTTCCTTGCCTTCAAGCTGTCTTTGATGTCTTAGTGTGCACGATGAAGGAGATGTACCATCAGTCTCCTTTGGGTGGCCATTGGTTCATGCCTGCA</t>
  </si>
  <si>
    <t>ENST00000646561.1</t>
  </si>
  <si>
    <t>ENSG00000101266</t>
  </si>
  <si>
    <t>CSNK2A1</t>
  </si>
  <si>
    <t>chr20:758500-758648</t>
  </si>
  <si>
    <t>TTGGGATTACAAGCATGAGCCACCACCCCGGCCCTAGTTATTATTTGAGGACATGTATGCAATAGGTTATACCTGCTTGGTTATATAGGAGGACGAAATGTATTTCTCTTTGTAATCTCTTTTGTGGATTGCCTGTGATGCCCACTGCA</t>
  </si>
  <si>
    <t>ENST00000473664.2</t>
  </si>
  <si>
    <t>ENSG00000101276</t>
  </si>
  <si>
    <t>SLC52A3</t>
  </si>
  <si>
    <t>chr20:924830-924983</t>
  </si>
  <si>
    <t>CTCTGCAGTTCTCCCTATTAAGAGGCAAAGTTCACTTCTCCACTCCCTTAATGCTGACTTGGGCCATGTGACTTGCTTTGGCCAATGGGACATTTTCAAGCAGAGGCTTGAAAAGGGCTTGTGCTCTGGGGCTTGCTCTCTTGCTGCACCTGGG</t>
  </si>
  <si>
    <t>ENST00000381922.5</t>
  </si>
  <si>
    <t>ENSG00000101280</t>
  </si>
  <si>
    <t>ANGPT4</t>
  </si>
  <si>
    <t>chr20:1634193-1634433</t>
  </si>
  <si>
    <t>CTGCAGGCCTGGTACAGTTTTTTTTTTTTTTTTTGACAGAGTCTCGCTCTGTCGCCCAGGCTGGAGTGCAGTGGCATGATCTCGGCTCACTGCAAGCTCCGCCTCCTGGGTTCACACCATTCTCCTGCCTCAGCCTCCCGAGTAGCTGGGACTACAGGCGCCCGCCACCACGCCCGGCTCATTTTTTTGTATTTTTAGTAGAGATGGGGTTTCACCGTGTTAACCAGGATGGTCTCGATCT</t>
  </si>
  <si>
    <t>ENST00000437384.1</t>
  </si>
  <si>
    <t>ENSG00000237914</t>
  </si>
  <si>
    <t>SIRPG-AS1</t>
  </si>
  <si>
    <t>chr20:1803732-1803925</t>
  </si>
  <si>
    <t>AGGGGGACGGAACTGCAGCTGACGCGGGCTGCGCGCCGCTTTTCCGCCTTCGCTTGATTCGGCCTCAACGACTTAAACGCGCCGGGAACAAAAACGCCGGCGCCGCGGAAACCCTCAGGAGCGGCACGAGAAGCGCGGCTCCGCTGGGGTCCGCGAGAAGCGGTGCGGGCGGCCGGGCTGGTGCCTGCAGGCCC</t>
  </si>
  <si>
    <t>ENST00000702291.1</t>
  </si>
  <si>
    <t>LOC107984104</t>
  </si>
  <si>
    <t>chr20:1887697-1887849</t>
  </si>
  <si>
    <t>CTCAAAGATCAGTAGGAGAGCCACGCAACCAATCAAATGTATAACATTGATATGCTGTCAAGAAATGGAAATGCTATCAAAAAATAAAGTGGAGTAGGGAATAGGAAGTGATGGGACAGTTTTAGCTGAGTGGTCAGGACATGCTTCTCTGCA</t>
  </si>
  <si>
    <t>ENST00000620919.1</t>
  </si>
  <si>
    <t>LOC107984088</t>
  </si>
  <si>
    <t>chr20:2205210-2205490</t>
  </si>
  <si>
    <t>AGTTCGAGACCAGCCTGGGCAACATAGTGAAAGCCTGTCTCCAAAAATGAAAATCAACCAGGCGTGGTGGTGCATGCCAGTAGTCCCAGCTAGTTGGGAGGCTGAGGTGGGAAGATTGCTTGAGCCTGAAGGTTGACGCTGCAGTGAGCCCTGATGGCGCCACTGCACTCCAGCTTGGGCAAGAGGGTGAGACCGTGTCTCAGAAAGAAAAGAAAATAGAACTTGCTAGTGTCAATGCCTTTTAGCCAAAGACCACCAGGACACACCTATAGTTGAACAAG</t>
  </si>
  <si>
    <t>ENST00000447956.5</t>
  </si>
  <si>
    <t>LOC388780</t>
  </si>
  <si>
    <t>chr20:2638970-2639253</t>
  </si>
  <si>
    <t>ACTGCAGCCTCCACCTCCAGGGTTCAAGTGATTCTCCTGCCTCAGCCTCCTGAGTAGCTGGGATTACAGGTGCCCACCACCATGCCTGGCTAATTTTTTGTACTTTTAGTAGAGACAGGGTTTCACCATGTTGGCCAGGCCGTTCTTGAACTCCTGACCTCGTGATCCGCCCGCCTCGGCCTCCCAAAGTGCTGGGATGACAGGCCTGAGCCACCGCGTCCGGCCTAGAAAAAATATTTGTAAATTGAGTGTAACCTAAGTGCGCAGTGTTTATAAAGTCTGCA</t>
  </si>
  <si>
    <t>ENST00000651302.1</t>
  </si>
  <si>
    <t>ENSG00000101361</t>
  </si>
  <si>
    <t>NOP56</t>
  </si>
  <si>
    <t>chr20:3168067-3168222</t>
  </si>
  <si>
    <t>AGGCGACGCACATCTGGGTCGCGGGTGGGCGCCGCCAAGGGCACAGCCTGTCCCTCCCGGATGGACGGGGGCCGCGGCTGCAGTAGGTGGCAGGCCTGCCCTCCCCAAGGTCTTCCCAGCTCGGCCGCACCGGGGCCCTGGGAAGACAGGGCCCCC</t>
  </si>
  <si>
    <t>ENST00000329152.7</t>
  </si>
  <si>
    <t>ENSG00000088899</t>
  </si>
  <si>
    <t>LZTS3</t>
  </si>
  <si>
    <t>chr20:3168222-3168377</t>
  </si>
  <si>
    <t>CTTCCCGGGATCAGTCCTCCGCAGAGGTCCCAGGGCTGGCTGAGGCCGGGGCAGGGGACGCAGTGGCGCCAGCTGCTGGCACTGACGGAGCCTCTCTCAGGGCCTGCGTTTCCCACAGGTGGGAGGGGGGAGGGGAGGGGAGGGGCCGCTGCAGGG</t>
  </si>
  <si>
    <t>chr20:3319008-3319289</t>
  </si>
  <si>
    <t>GGGAGGTGGAGGCTGCAGTGAGCTGAGATCGCGCCACTGAACTCCAGCCTGGGCAACAGAGCAAGACTCTGTCTCAAAAAAAAAAAAAAAAAAAAAAGAAAAAAAAATAGCCAGGCATGGTGGCGTCTGCCTGTGGTCTCTGTTATTCAGGAGGCTAAGGCAGGAGGATTGTTTGAGCCCAGGAGGTTGAGGCTGCAGTGATCTATGATCATGCCACTGCACTCCAGCCTGGGCAACGGACCGAGACCCCGTCTCAAAAAAAAAAAAAAAAAAAAAAAAAAA</t>
  </si>
  <si>
    <t>ENST00000619760.1</t>
  </si>
  <si>
    <t>ENSG00000088854</t>
  </si>
  <si>
    <t>C20orf194</t>
  </si>
  <si>
    <t>chr20:4806454-4806664</t>
  </si>
  <si>
    <t>CTTTTTTTTGAGACGGTGTCTGGTTCTGTCACCCAGGCTGGGGTACAGTGGAGCCATCATAGCTCACTGCAGCCTCAAACTCCTGGCCTCAAGCGATCCTCCCGCCTCAGCCTCCCGAAGGGATTAAAGGCATGGGCTGCCACACCTAGCTAATTTTTTTCTTAATTTTTCTTTTATAGAGACAGGGTCTTGTTATGTTAACCAAGCTGGT</t>
  </si>
  <si>
    <t>ENST00000379376.2</t>
  </si>
  <si>
    <t>ENSG00000101265</t>
  </si>
  <si>
    <t>RASSF2</t>
  </si>
  <si>
    <t>chr20:4806664-4806874</t>
  </si>
  <si>
    <t>TCTTTTACTCCTGGCCTCAAGTGATTCTCTCACCTCAGCCTCCCAAAGTGCTGGGATTACAGTGAGCCACTGCAGCCGGTCCATTCTTGGTTCTTCTGCAATCTCTTCTCTCTCTAGCACTATGCATCCATCCACCCCGGCAGCTACCCTCCATTTCCTTATTTTTCTCAGAATTCTCCAGCTAATCTTCTAACTCACCAATTGAATTTTC</t>
  </si>
  <si>
    <t>chr20:6052479-6052645</t>
  </si>
  <si>
    <t>GCGCAGGGTCAGCACCTGCAGCTGCTCCAGGTGGCCGAGCTCGGAAGTGCTCAGGGCGCGCAGCAGGTTGTGGCTGGCGTCGAGGCTGCGCAGTGTGCGCGGTAGGCAGCCGGGCAGGCGCTCCAGGTTGCGGTTCGCCAGGGTCAAGGCCGTCGCATCCGCGGCGG</t>
  </si>
  <si>
    <t>ENST00000698797.1</t>
  </si>
  <si>
    <t>ENSG00000125872</t>
  </si>
  <si>
    <t>LRRN4</t>
  </si>
  <si>
    <t>chr20:9506932-9507227</t>
  </si>
  <si>
    <t>CTGCAGGCACAGCTATCCCAGGTTCCGGCCCATCAAGTTGGGAAATGAGACGATCCATCAGTGCCAGGCTCCCGGGAGCTGCAGCTGGCTCCAAGTGCGTGGCCGGAGGCGTCCCCCATCTGCACGAGTCCCCAGAGTCACCCGGGAATAACTGCGCCGCCGCCGCCTCCGCCGCCTGGGCTCCCGACCTCCGCGCGACCCGCGTTAGCTCGCGTTGCCTGCTGTGGCTTTGCTGCTCTGGGCTACAAGGCCGGGCCGGCTTGGGTTGAGACTCCCGAGGCTGCAGGCGAGGCGGT</t>
  </si>
  <si>
    <t>ENST00000427562.6</t>
  </si>
  <si>
    <t>ENSG00000125869</t>
  </si>
  <si>
    <t>LAMP5</t>
  </si>
  <si>
    <t>chr20:11633251-11633393</t>
  </si>
  <si>
    <t>AAGCAGCCGGGAAGCGCGAACTGGGTGGAGCCCACCACAGCTCAAGGAGGCCTGCCTGCCTCTGTAGGCTCCACCTCTGGGGGCAGGGCACAGACAAACAAAAAGACAGCAGTAACCTCTGCAGACTTAAGTGTCCCTGTCTG</t>
  </si>
  <si>
    <t>ENST00000569833.1</t>
  </si>
  <si>
    <t>LOC107985384</t>
  </si>
  <si>
    <t>chr20:11633393-11633535</t>
  </si>
  <si>
    <t>GACAGCTTTGAAGAGAGCAGTGGTTCTCCCAGCACGCAGCTGGAGATCTGAGAACGGGCAGACTGCCTCCTCAAGTGGGTCCCTGACCCCTGACCCCCGAGCAGCCTAACTGGGAGGCACCCCCCAGCAGGGGCACACTGACA</t>
  </si>
  <si>
    <t>chr20:11633535-11633677</t>
  </si>
  <si>
    <t>ACCTCACACGGCAGGGTATTCCAACAGACCTGCAGCTGAGGGTCCTGTCTGTTAGAAGGAAAACTAACAACCAGAAAGGACATCTACACCGAAAACCCATCTGTACATCACCATCATCAAAGACCAAAAGTAGATAAAACCAC</t>
  </si>
  <si>
    <t>chr20:11948633-11948784</t>
  </si>
  <si>
    <t>CTGCAGTAGCATGCACCATAGAATCTTCAGATTTTCCCAAGGACACCACGCAGCCTATGCCTTTACTGAGAGTCCTCCTTGCAAAGGCCAGAAGAGCATTTGCTTGTCTGGACCCCTTCTATTGGTTGATACTCACTGGCCACCTGACATAC</t>
  </si>
  <si>
    <t>ENST00000473180.1</t>
  </si>
  <si>
    <t>ENSG00000132640</t>
  </si>
  <si>
    <t>BTBD3</t>
  </si>
  <si>
    <t>chr20:12806107-12806283</t>
  </si>
  <si>
    <t>GAGTTTCCAGTTTTTCTGTTCTGTTTTTTTCCCATCTTTGTGGTTTTATCTACTTTTGGTCTTTGATGATGGTGATGTACAGATGGGTTTTCGGTGTAGATGTCCTTTCTGGTTGTTAGTTTTCCTTCTAACAGACAGGACCCTCAGCTGCAGGTCTGTTGGAATACCCTGCCGTGT</t>
  </si>
  <si>
    <t>ENST00000651029.1</t>
  </si>
  <si>
    <t>LOC105372535</t>
  </si>
  <si>
    <t>chr20:12806283-12806459</t>
  </si>
  <si>
    <t>TGAGGTGTCAGTGTGCCCCTGCTGGGGGGTGCCTCCCAGTTAGGCTGCTCGGGGGTCAGGGGTCAGGGACCCACTTGAGGAGGCAGTCTGCCCGTTCTCAGATCTCCAGCTGCGTGCTGGGAGAACCGCTGCTCTCTTCAAAGCTGTCAGACAGGGACACTTAAGTCTGCAGAGGTT</t>
  </si>
  <si>
    <t>chr20:13089503-13089803</t>
  </si>
  <si>
    <t>GGGCCAGGTGCAGTGGCTCACGCCTGTAATCCCAGCACTTTGGGAGGCCACAGCGGGTGGATTGACTGAGCTCAGGAGTTCGAGACCAGCCTGCGCAACAAGGTGAAACCTCGTCTCTACTAAAATACAAAAAATTAGCTGGGCATGGGGGCATGCACCTGCAGTCCCAGCTACTTGGGAGGCTGAGGCAGGAGAATTGATTGAACCCGAGAGGCTGAGGTTGCAGTGAGTCAAGATCACACTACTGCATTCCAGCCTGGATGACAGAGCGAGATTCTATCTCAAAAAAAAAAAAAAAAAA</t>
  </si>
  <si>
    <t>ENST00000431275.1</t>
  </si>
  <si>
    <t>ENSG00000172296</t>
  </si>
  <si>
    <t>SPTLC3</t>
  </si>
  <si>
    <t>chr20:13795580-13795834</t>
  </si>
  <si>
    <t>AGGCTGCAGTAACAGGACTGCTTGAACCCAGGAGTTCGAGACCAGCCTGGGCAACATAATGAAATGCCATCTCTACAAAAAATTAAAAAATTAGCTGGGCAAGGTGGCGCATGCCTGTAGTCCCAGCTACTTGGGAGGCTGAGGCAGGAGGATCACTTGAGCCTGGTAAGTTGAGGCTGCAGTGAGCCATGATCATGCCACTGCACTCTAGCGTGGGTGACAAAGCAAGACCCTGTCTCAAAATAATAATAATTC</t>
  </si>
  <si>
    <t>ENST00000464269.5</t>
  </si>
  <si>
    <t>ENSG00000101247</t>
  </si>
  <si>
    <t>NDUFAF5</t>
  </si>
  <si>
    <t>chr20:13820416-13820645</t>
  </si>
  <si>
    <t>GGCTGCAGTGGCTCACACCTGTGATCTCAACACTTTGGGAAGCTGAGACGGGAGGATTGCTTGAGCCCAGGAGTTTGAGACCAGCTTGGGCAACGTGATGAAACCCTGTCTCTACAAATAAAAAAAAAATTAGCCAGGCATGGTGGCACAAGCCTGTGGTCCCAGCTACTCAGAAGGCTGAGGTGGGAGTATTGATCGAGCCCAGGAGGTCAAGGCTGCAGCAAGCTGTC</t>
  </si>
  <si>
    <t>ENST00000486772.1</t>
  </si>
  <si>
    <t>chr20:13947008-13947164</t>
  </si>
  <si>
    <t>GGGGACCATGGATGACATGTAGATGGCAGCAGGAGGCAGACAGGCTCCTGGGTGGAAAGGGGCAGGTCCCCACTGAAACCCCACCTTCAAGCCAGGAAGGACCTGAAGCCTGGGGGCCAGGATCCATTCCGGGTGGAGTCTGTAGCTGGGAGTGAGA</t>
  </si>
  <si>
    <t>ENST00000495437.1</t>
  </si>
  <si>
    <t>ENSG00000101251</t>
  </si>
  <si>
    <t>SEL1L2</t>
  </si>
  <si>
    <t>chr20:14226615-14226772</t>
  </si>
  <si>
    <t>CCTGCCAGCCCGGGCAATGAGGGGCTTAGCACCCGGGCCAGCGGCTGCGGAGGGTGTACTGGGTCCCCCAGCAGTGCCAGCCCACCGGCGCTGTGCTCGATTTCTCGCCGGGCCTTAGCTGCCTTCCCGCGGGGCAGGGCTCGGGACCTGCAGCCCGC</t>
  </si>
  <si>
    <t>ENST00000378053.3</t>
  </si>
  <si>
    <t>ENSG00000125848</t>
  </si>
  <si>
    <t>FLRT3</t>
  </si>
  <si>
    <t>chr20:14226772-14226929</t>
  </si>
  <si>
    <t>CCATGCCTGAGCCTCCCACCCACTCCGTGGGCTCCTGTGCGGCCAAGCCTCCCCGATGAGCGCCGCCCCCTGCTCCACGGCGCCCAGTCCCATCGACCACCCAAGGGCTGAGGAGTGCGGGCGCACAGCGCGGGACTGGCAGGCATCTCCACCTGCAG</t>
  </si>
  <si>
    <t>chr20:14226929-14227086</t>
  </si>
  <si>
    <t>GCCCCAGTGCAGGATCCACTGGGCGAAGCCAGCTGGGCTCCTGAGTCTGGTGAGGACGTGGAGAACCTTTATGTCTAGCTCAGGGATTGTAAATACACCAATTGGCACTCTGTATCTAGCTCAAGGTTTGTAAACACACCAATCAGCACCCTGTGTCT</t>
  </si>
  <si>
    <t>chr20:14591887-14592185</t>
  </si>
  <si>
    <t>ATGTAATGAGTGAGAATACATTTAAGTGCTACAGTACTTCCAAGAAGGGAGAGTTTAGTACTTGATCAAGAAATTTAGACTGAATGTGAAGGTGACAGGAAATCATTGGGCAGAGAGGAGAAAAGAAGATATGCTGGATAGAGAGGACTGCAGTGGAAGGACATGGCAAATAGGAATGCAGAGGGCATGACTAGACATGCATTTGTGTTCACTAGAAATTACAGTTAATGGATTTGGATAGGAAGGGTTTATTTGGAGTTCCTCGAGAACAAAACTAAAAAAATATATACACGATATGG</t>
  </si>
  <si>
    <t>ENST00000605675.1</t>
  </si>
  <si>
    <t>ENSG00000227927</t>
  </si>
  <si>
    <t>MACROD2-IT1</t>
  </si>
  <si>
    <t>chr20:15032245-15032451</t>
  </si>
  <si>
    <t>GGCGACTGCAGCTCCACCTGGGAACTCAGGGCTCCCGCCCCGCCAACTTGGTAGGGAGTGGGCCTCTGGCCTGCTCCTGGCCCCCGTCGGCTCCGCACGCTGCCCTGGCGCGCCTACCCCTCTGCACCTGGCGTCGTCTTTGCAGCGGACGCTCCAGATGGGCCACTGCTGCCATTACCAGGTGGCTGCAGCTGGAGGTAATTCTGC</t>
  </si>
  <si>
    <t>ENST00000664409.1</t>
  </si>
  <si>
    <t>ENSG00000235914</t>
  </si>
  <si>
    <t>MACROD2-AS1</t>
  </si>
  <si>
    <t>chr20:16172610-16172655</t>
  </si>
  <si>
    <t>CTGCAGTAGAACGGCTAAATAAACCTTGGTACATTCACACCCTGCA</t>
  </si>
  <si>
    <t>ENST00000656724.1</t>
  </si>
  <si>
    <t>ENSG00000286546</t>
  </si>
  <si>
    <t>LOC613266</t>
  </si>
  <si>
    <t>chr20:16900287-16900541</t>
  </si>
  <si>
    <t>AGAGGCTGCAGTGAGCTGTGATACAGCCACTGCACTCCAGCATGGGTGACACAGAGAGACCCTGTCTCAAAAATTAAATTTAATTTAATTTAATTTAAATTTAAAAACTTAGCTGGGGATGATGGTGTGTGTCTGTAGTCCTAGCTACATGGGAGGCTGAGGCAGGAGGATTGCTTAAGCCCAGGAGGCTGAGGCTGCAGTGAGCTATGGTTGTGCCACTGCACTCTAGCCTGGGTGACAGAGTGAGACCCTGTC</t>
  </si>
  <si>
    <t>ENST00000486129.1</t>
  </si>
  <si>
    <t>ENSG00000125879</t>
  </si>
  <si>
    <t>OTOR</t>
  </si>
  <si>
    <t>otoraplin</t>
  </si>
  <si>
    <t>chr20:18943257-18943424</t>
  </si>
  <si>
    <t>AAGAGTCCTGTGACATGATCCGTCTTCAGATCTTGTGACCCTGGATACCAGCACCTGCTCCAGTGGAGGTAGCAGAGGAGTGATGTGGACTCTGTGAGGGTCTTTGGTTGTATTTTTGTTTACTGTGCTAGTTTTGTATTAGTTGGCCTCCAGCCAGAAGGTGATACT</t>
  </si>
  <si>
    <t>ENST00000623418.1</t>
  </si>
  <si>
    <t>SCP2D1-AS1</t>
  </si>
  <si>
    <t>chr20:18943424-18943591</t>
  </si>
  <si>
    <t>TTTCAAGAGCACATCAGCTGCAGTCTTATAGGGAGGATGCAAACTTGCCCTAGGGACACCTGGTTAAGTATCCAGGATTCTCATGTGGCGGGCAGGGTAGGGCCATAGAGCTCCCAAGAGGTTATGACATTTTTCTTCAGCTACCGGGGTGGGTAGAGAAAGACCACC</t>
  </si>
  <si>
    <t>ENST00000617956.1</t>
  </si>
  <si>
    <t>LOC107985442</t>
  </si>
  <si>
    <t>chr20:19639453-19639603</t>
  </si>
  <si>
    <t>TATTTACAAACCTTGAGCTAGATACAGAGTGCCCATTGGTGTATTTACAATCCCTGGGCTAGACATAAAGGTTCTCCACGTCCCCACCAGACTCAGGAGCCCAGCTGGCTTCACCCAGTGGATCCCGCACTGGGGCTGCAGGTGGAGGTGC</t>
  </si>
  <si>
    <t>ENST00000432334.2</t>
  </si>
  <si>
    <t>ENSG00000132669</t>
  </si>
  <si>
    <t>RIN2</t>
  </si>
  <si>
    <t>chr20:19639603-19639753</t>
  </si>
  <si>
    <t>CCTGCCAGTCCGGCGCGCTGTGCAGCCGCACTCCTCAGCCCTTGGGTGGTCGATGGGACTGGGTGCCGAGGAGCAGGGGGCGGCGCTCAATGGGGAGGCTCCGGCCGCACAGGAGCCCATGGAGTGGGTGGGAGGCTCAGGCATGGCGGGC</t>
  </si>
  <si>
    <t>chr20:19639753-19639903</t>
  </si>
  <si>
    <t>CTGCAGGTCCCAAGCCCTGCCCCGCGGGAAGGCAGCTAAGGCCAGGTGAGAAATAGACAGCAGCGCCGGTGGGCTGGCACTGCTGGGGGACCCATTACACCCTCCGCAGCCGCTGGCCCAGGTGCTAAGCCCCTCATTACCTGGGCCGGCA</t>
  </si>
  <si>
    <t>chr20:20825583-20825739</t>
  </si>
  <si>
    <t>AAACCTATAATTTGTTTTATTATTTTTTGAGACAGGGTCTCACTCTGTTGCCTAGGCTGGAGTGCAGCACTCACTGCATGCTCTATCGTGGCCTCGACCTCCCAGGCTCTGGTGATTCTTCCATCTCAGACTCCCAAGTAGCTGGGACTGCAGGCGC</t>
  </si>
  <si>
    <t>ENST00000202677.12</t>
  </si>
  <si>
    <t>ENSG00000188559</t>
  </si>
  <si>
    <t>RALGAPA2</t>
  </si>
  <si>
    <t>chr20:20833503-20833693</t>
  </si>
  <si>
    <t>CTGCAGGAGAGCCATGCCATGATCCCAGCTTTCCTGCTCTTGAGTGGTGTGGCCCCGACTATGTCCTTTACAATCCCCTGCTGGGATCTGAGCTCATTGACCATAGACATATAATGATGACAAAGGCCATGCTGGGGCTGGCTGGACACCTTTGCTGGTGTCCATCGCCATGTCTTACTGAGACAGGAATA</t>
  </si>
  <si>
    <t>chr20:20833693-20833883</t>
  </si>
  <si>
    <t>AGGAGAGGAGGCCTAGGATAGGCAGAGTCTGGGCAGGCATGAAAAACTGCTGAAGAGTTTGAGCAGGGGGAGGGGCGATTGGATCCGAATATTGAAAAAATATCATGGACAATGGAGTAGATGGGTAGACGGGCCAGCAGGAAGAGGGGAGATGCGCTGGGAGACACCACACCGCCCATCAAGGAGGCCTC</t>
  </si>
  <si>
    <t>chr20:20845180-20845469</t>
  </si>
  <si>
    <t>TCCGAGAGCTTTCCTCCCTGCCTGAAGTTCCTTCTCAACCCAAGTAGCCACCTTGTCCTCGTGTTTGTAGTTCCCCTCTCAATCCAAGCACTATCCTTGGCCTGGGGGGGTCATCATCACCACCAGCAAGGGTCAGCACTGCAGAGTGACAATCCTGTGCCCTCCAAAGGCAGCTCCCTTAGACCAGGTTGACAGAGGCACTGCATTTTCCAACAGTCTAACAAAGAGAAGGACTTCTTCACTTCCAGCCTCGGGGGGATCCAAGACTCAGAGTCATGGAGTCCACAGCA</t>
  </si>
  <si>
    <t>chr20:21292098-21292273</t>
  </si>
  <si>
    <t>TGCCTTCCCGCGGGGCAGGGCTCGGGACCTGCAGCCCGCCATGCCTGAGCCTCCCACCCGCTCCATGGGCTCCTGTGCGGCCTGAGCCTCCCCGACGAGTGCCACCCCCTGCTCCAGGGCACCCAGTCCCATCTACCACCCAAGGGCTGAGGAGTGCGAGCACACGGCGGGGGACT</t>
  </si>
  <si>
    <t>ENST00000377191.5</t>
  </si>
  <si>
    <t>ENSG00000088930</t>
  </si>
  <si>
    <t>XRN2</t>
  </si>
  <si>
    <t>chr20:21292273-21292448</t>
  </si>
  <si>
    <t>TGGGGGACTAGCAGGCAGCTCCACCTGCAGCCCCGGTGCGGGATCCACTGGGTGAAGCCAGCTGGGCTCCTGAGTCTGGCGGGAGGTGGAGAACTTTTATGTCTAGCTCAGGGATTGTAAATACACCGATCGGCACTCTGTATCTAGCCCAAGGTTTGTAAACACACCAATCAGCA</t>
  </si>
  <si>
    <t>chr20:21700011-21700162</t>
  </si>
  <si>
    <t>CTGCAGGTGTTAGCGTTCCTTTAGCAAACCTTCTACCTATCTCATTTTCAGGGCTTGAATTATGTTTTTGTGTGGGTGTGTGCTGAAGATTGGAGAGGACTGATCTTTAATAAGAAACTAGACAAGTCCAGGCAAACAAGGACTGGCTTGAC</t>
  </si>
  <si>
    <t>ENST00000624692.1</t>
  </si>
  <si>
    <t>ENSG00000280350</t>
  </si>
  <si>
    <t>LINC01726</t>
  </si>
  <si>
    <t>chr20:21700219-21700370</t>
  </si>
  <si>
    <t>TATTCAGGTTCTATTACCATGTAGGAACAGAATTTCCAAAGCACTACCCTTGCATTCAAGGGCAACACACTTCAAGCTGGTTCCAATTAGGCTGGGCCAGTGTGGATGTCTCACACGCGTCAATATTTGCAGCTGAGCTAGTCAGATCTGCA</t>
  </si>
  <si>
    <t>chr20:21915941-21916102</t>
  </si>
  <si>
    <t>GAGTTTCCAGTTTTTCTGTTCTGTTTTTTCCCCATCTTTGTGGTTTTATCTACTTTTGGTCTTTGATGATGGTGATGTACAGATGGGTTTTTGGTGTGGATGTCCTTTCTGTTTGTTAGTTTTCCTTCTAACAGAGAGGACCCTCAGCTGCAGGTCTGTTGG</t>
  </si>
  <si>
    <t>ENST00000449427.3</t>
  </si>
  <si>
    <t>ENSG00000234435</t>
  </si>
  <si>
    <t>LINC01432</t>
  </si>
  <si>
    <t>chr20:21916102-21916263</t>
  </si>
  <si>
    <t>GAGTACTCTGCCGTGTGAGGTGTCAGTGTGCCCCTGCTGGGGGGTGCCTCCCAGTTAGGCTGCTCGGGGGTCAGGGGTCAGGGACCCACTTGAGGAGGCAGTCTGCCAGTTCTCAGATCTCCAGCTGCGTGCTGGGAGAACCACTGCTCTCTTCGAAGCTGT</t>
  </si>
  <si>
    <t>chr20:21916263-21916424</t>
  </si>
  <si>
    <t>TCAGACAGGGACATTTAATTCTGCAGAGGTTACTGCTGCCTTTTTGTTTGTCTGTGCCCTGCCCCCAGAGGTGGAGCCTACAGAGGCAGGCAGGTCTCCTTGAGCTGTGGTGGGCTCCACCCAGTTTGAGCTTCCTGGCTGCTTTGTTTACCTAAGCAAGCC</t>
  </si>
  <si>
    <t>chr20:22265638-22265780</t>
  </si>
  <si>
    <t>CCTCCAACATGAACCAGCTTCTTATAAAAGATGAGACAGTTGCATTTATATATCCAAAGCTAGCTGCTATATTTTCTAAGTCATGTCTCAAGTAGAGCATCTAGAAAAAACCTGTATCAGTAGTGCTTAAGTCTGGCACTGCA</t>
  </si>
  <si>
    <t>ENST00000635258.1</t>
  </si>
  <si>
    <t>ENSG00000225321</t>
  </si>
  <si>
    <t>LINC01427</t>
  </si>
  <si>
    <t>chr20:23251989-23252287</t>
  </si>
  <si>
    <t>ACACACTTTCAGCCACACAGGAAGCACTGGCTTACCCTCTCCATGGTGGCTGTACCCCCATCTCATGTCCTAGTAACTCAAGGACTTTCCAGTCAACATGGTAAAGTTCCAAAAGTTATATCCTCTTGGCCCTGGCAGGGAAAGATTCTGCAGTTCCTTTGGGTTTTGGAATCACGCGCTTCATATGGGCATTTCTAAGGATGGGACATAAAGCACATGAGCTCTGGGGAAAAAGGACTCAGCAGAGAGTGGGTCCATGTGGGCATGATTGGTGGAGGTGGCTGTAAAGAACAAGATCA</t>
  </si>
  <si>
    <t>ENST00000662902.1</t>
  </si>
  <si>
    <t>ENSG00000230387</t>
  </si>
  <si>
    <t>LOC100505664</t>
  </si>
  <si>
    <t>chr20:23426694-23426870</t>
  </si>
  <si>
    <t>ENST00000619238.2</t>
  </si>
  <si>
    <t>ENSG00000125823</t>
  </si>
  <si>
    <t>CSTL1</t>
  </si>
  <si>
    <t>chr20:23426870-23427046</t>
  </si>
  <si>
    <t>chr20:23589781-23589934</t>
  </si>
  <si>
    <t>ACCAGGAAGCTCGAACTGGGTGGAGCCCACCACAGCTCAAGGAGGCCTGCCTGCCTCTGTAGGCTCCACCTCTGGGGGCAGGGCACAGACAAACAAAAAGACAGCAGTAACCTCTGCAGACTTAAATGTCCCTGTCTGACAGCTTTGAAGAGAG</t>
  </si>
  <si>
    <t>ENST00000376971.4</t>
  </si>
  <si>
    <t>ENSG00000173335</t>
  </si>
  <si>
    <t>CST9</t>
  </si>
  <si>
    <t>chr20:23589934-23590087</t>
  </si>
  <si>
    <t>GCAGTGGTTCTCCCAGCACGCAGCTGGAGATCTGAGAACGGGCAGACTGCCTCCTCAAGTGGGTCCCTGACCCCTGACCCCCGAGCAGCCTAACTGGGAGGCACCCCCCAGCAGGGGCACACTGACACCTCACACGGCAGGGTATTCCAACAGA</t>
  </si>
  <si>
    <t>chr20:23590087-23590240</t>
  </si>
  <si>
    <t>ACCTGCAGCTGAGGGTCCTGTCTGTTAGAAGGGAAACTAACAAACAGAAAGGACATCCACACCGAAAACCCATCTGTACATCACCATCATCAAAGACCAAAAGTAGATAAAACCACAAAGATGGGGAAAAAACAGAACAGAAAAACTCGAAACT</t>
  </si>
  <si>
    <t>chr20:24120850-24120999</t>
  </si>
  <si>
    <t>GTGACGATATCCACAATAGGCTCTGCTTCCTGCTTCCTTGACTACTCCGAGGATCACCCAACCTTAGCCCAGGTCCCATCACAATTTCCTCTACACCTCTTACTGGGAACATCAAGGTTCTCCATGGCCTGTAGTCTCTCCTGAGCTGCA</t>
  </si>
  <si>
    <t>ENST00000664459.1</t>
  </si>
  <si>
    <t>ENSG00000230133</t>
  </si>
  <si>
    <t>LINC01721</t>
  </si>
  <si>
    <t>chr20:25222957-25223109</t>
  </si>
  <si>
    <t>GCAGCTGGTGTGGGCCTCATAGGTAAGGGGGCCCGGATGGGCTGAGCAGGAAGGTCGGGGCGGCAGGGGGCGGGGGTGGAGGGCGTGTGCTCCCCGAGGCAGAGGGCTGGTGGCAGGCAAGCAACCCTGTTGTCACATCCCTGCAGGAGGCCA</t>
  </si>
  <si>
    <t>ENST00000463734.1</t>
  </si>
  <si>
    <t>ENSG00000197586</t>
  </si>
  <si>
    <t>ENTPD6</t>
  </si>
  <si>
    <t>chr20:25223109-25223261</t>
  </si>
  <si>
    <t>AGAAGCAGATTTGAGAAGGCGTCTCATCCTGAGTAGGAAAAGATCAGTTCTTTGAGCCCTTCAGTAAAACCTCGTGGCTGGTGACTTGCTGTTGATTCCAGTTCCTGCTGGAAGGCAGGTCCTGCCTTGCACTGGCCCACGTTGTCTCAGACT</t>
  </si>
  <si>
    <t>chr20:25223261-25223413</t>
  </si>
  <si>
    <t>TCAGCCACTCTGCCCTACCCTGCAGCCCTGGCTACAGGAGGCCTCCTGTGACCTGCAGGTGGCTGCCCTGTACCCATGGGAGGGATCAGCTCACTGAATGTGGAGTCTCTCTGACTCACCCTGCACAGCCCAGGAAGCCAGATTAGGGCGGAA</t>
  </si>
  <si>
    <t>chr20:25465016-25465300</t>
  </si>
  <si>
    <t>CTGCAGAAGCCAACATGAGATGTCAGCAGCTGTCTCCTGGGTGTGTGTTAAAACAAATGACATCTGTGTCAAAATATGTTCACTCTGCATCTGCTCCAGCCTTTAGGCCTAATTTCCAGTTTACAAGGCAGACAAGTGACATACGACCAGAGTAGCCTACACTCTCAGAAAACAACTGGACAGATCCAGAATGTGGGATGGCCCACGGGACCACTACTGGGGCTCTTCCAAAAGCCAGTGTCATGGGGAAAAACAGGTCTTCTAGATCAAAACACCAAAGGGACC</t>
  </si>
  <si>
    <t>ENST00000496509.2</t>
  </si>
  <si>
    <t>ENSG00000101004</t>
  </si>
  <si>
    <t>NINL</t>
  </si>
  <si>
    <t>chr20:25852684-25852852</t>
  </si>
  <si>
    <t>ATCTGCAGAACCCTCACTAGACTATGTTTAATGATATGTGAAACACAGCCTGCACACTCACAGATCCTTGCCACGTCCCGTTCCCATCCTCTCAAAACCTGTGTTACCCTGTGGCTAGATTTCTCAAGGAGATGAAAGAGAGAGACGAATGAGAACCACCTTCTTTCAG</t>
  </si>
  <si>
    <t>ENST00000663313.1</t>
  </si>
  <si>
    <t>LOC101926935</t>
  </si>
  <si>
    <t>chr20:25852852-25853020</t>
  </si>
  <si>
    <t>GGTCGCTCTGCACTGCTCCTGCAGGTAGACAATGACCTCTCCGGTGAGGCTATTATCCTTGGCTTGGGGGTGGAGGCCTTTATCCTGGAAAAGAGGCCTCTCAGGGTGGGGAGGTGATTTAAATTCTTATGAGAGAGACGCAGCTCCCCATCTCATCTGGACCTTCACA</t>
  </si>
  <si>
    <t>chr20:26507718-26508007</t>
  </si>
  <si>
    <t>TGTTGGAAAAGGAAATATCTTCCCATAAAAACCAGACAGAAGCCTTCTCGGCAACTTGTTTGTGATGTGTGCCCTCTACTAACAGAGTCGAACCTTTCTATTCATAGAGCAGTTTTGAAACACTCTTTTTGTAGAATCTGCAGGAGCATATTTGCATATCTTTGAGGATTTCGTTGGAAACGGGATTGTCTTCAGATAAAATCCAGACAGAAGCATTCTCAGAAACTTCTTTGGGATGTTTGCATTGACGTCACTGAGGAGAACATGCCCTTTCGTAGAGAAGGTTTGAA</t>
  </si>
  <si>
    <t>ENST00000656445.1</t>
  </si>
  <si>
    <t>ENSG00000227195</t>
  </si>
  <si>
    <t>MIR663AHG</t>
  </si>
  <si>
    <t>chr20:26508050-26508205</t>
  </si>
  <si>
    <t>TTCAGGCCTATGTTGAAAAAGGAAATATCTTCCCGTAACAACTGGACAGAAGCATTCTCAGAAGCTAGTCTCTGATGTGTGTCCTCAACTAACAGAGTTGAACATTTCTTTTGACAGTACAGTTTTGAAACACTCTTTTTGTGGAGTCTGCAAGTG</t>
  </si>
  <si>
    <t>chr20:26549316-26549467</t>
  </si>
  <si>
    <t>CTGCAAGTGGATATTTGGCTGGCTTTGAGGATTTCGTTGGAAACGGGAATACATATAAAAAGCAGACAGCAGCGTTCTGAGAAACTACTTGGTGATGTTTGCATTCAAGTCACAGAATGGAACGTTCCCTTTCACAGAACAGGTTTGAAACA</t>
  </si>
  <si>
    <t>chr20:26549506-26549658</t>
  </si>
  <si>
    <t>ATTCAGGCTTGTGTTGGAAAAGGAAATATCTTCCCATAAAAACCAGACAGAAACATTCTCGGCAACTTGTTTGTGATGTGTGCCCTCTACTAACAGAGTCGAACCTTTCTTTTCATAGAGCAGTTTTGAAACACTCTTTTTGTAGAATCTGCA</t>
  </si>
  <si>
    <t>chr20:26558842-26558988</t>
  </si>
  <si>
    <t>AGTGGATATTTGGCTGGCTTTGAGGATTTCGTTGGAAACGGGAATACATATAAAAAGCAGACAGCAGCGTTCTGAGAAACTACTTGGTGATGTTTGCATTCAAGTCACAGAATGGAACGTTCCCTTTCACAGAACAGGTTTGAAACA</t>
  </si>
  <si>
    <t>chr20:26559028-26559326</t>
  </si>
  <si>
    <t>TTCAGGCTTGTGTTGGAAAAGGAAATATCTTCCCATAAAAACCAGACAGAAACATTCTCGGCAACTTGTTTGTGATGTGTGCCCTCTACTAACAGAGTCGAACCTTTCTTTTCATAGAGCAGTTTTGAAACACTCTTTTTGTAGAATCTGCAGGAGCATATTTGCATATCTTTGAGGATTTCGTTGGAAACGGGATTGTCCTCAGATAAAATCCAGACAGAAGCATTCTCAGAAACTTCTTTGGGATGTTTGCATTGACGTCACAGAGGAGAACATGCCCTTTCGTAGAGAAGGTTTGA</t>
  </si>
  <si>
    <t>chr20:26602221-26602384</t>
  </si>
  <si>
    <t>GCAAATATGCTCCTGCAGATTCTACAAAAAGAGTGTTTCAAAACTGCTCTATGAAAAGAAAGGTTCGACTCTGTTAGTAGAGGGCACACATCCCAAACAAGTTGCCGAGAATGATTCTGTCTGGTTTTTATGGGAAGATATTTCCTTTTCCAACACAAGCCTGA</t>
  </si>
  <si>
    <t>chr20:29778217-29778359</t>
  </si>
  <si>
    <t>CTGCAGAAATCTTGGTCTCTGGCTAACATTCTGGACTGTGAGACAGCGTGGCTGCAGCTAGCACTGGATGGAGAGAGTACAGTGTGGTGAAGTGGGGACAATGGGCATTCTGCCACATGGCCTAGGGTTTCTTGTGACTCTGG</t>
  </si>
  <si>
    <t>ENST00000659588.1</t>
  </si>
  <si>
    <t>ENSG00000287889</t>
  </si>
  <si>
    <t>FAM242B</t>
  </si>
  <si>
    <t>chr20:29778359-29778501</t>
  </si>
  <si>
    <t>GACTGCCCAGGTGCGGTGACCAGAAGGCAAACCATTTCTAGGCCACAGCTCAAGGAGGGACAACCCAAACTGAGCCTGGTGATGGTCCTGAGTTGAGCAGATGAAGCTGGGAGTCCAGGGAGACTAAAGAAGCTCAGATAAAC</t>
  </si>
  <si>
    <t>chr20:29778501-29778643</t>
  </si>
  <si>
    <t>CTCTGCAGGGCAGAGTATTCAGGGCATGAAAAGGACAAAGTCACAAAACAAAAAGCTCCAGAGTCTTCAGCTAAATACTGATCAGCACATGTATGTGTGTAAACTACAAGTCTGGGGGGAAAAATACCGGAAGGAAACAGAAA</t>
  </si>
  <si>
    <t>chr20:30108298-30108461</t>
  </si>
  <si>
    <t>GGAGCGCTTTGAGGCCTATGGTGGAAAAGGAAACACCTTCACAAAAAAACTAGAGCAGAAGCATTCTCAGAAACGTCTTTGTGATGTGTGCATTCAACTCACAGAGTTGAACCTTTCTTTGATAGAGCAGTTTTGAAACACTCTTTTTGTAGAATCTGCAGTTG</t>
  </si>
  <si>
    <t>ENST00000380888.5</t>
  </si>
  <si>
    <t>LINC01597</t>
  </si>
  <si>
    <t>chr20:30108461-30108624</t>
  </si>
  <si>
    <t>GGATATTTGGAGCGCTTTGATGCCTATGGTGGAAAAGGAAATATCCGCACATAAAAACTAGACAGCAGCATTCTCAGAAACTTGTTTGTGTTGTGTGCATTCAACTCACAGAGTTGACCTTTCCTTTGATTGAGCAGTTTTGAAAAAGTCTTTTTGCAGAATCT</t>
  </si>
  <si>
    <t>chr20:30108646-30108797</t>
  </si>
  <si>
    <t>TTTGAGGACTTTGGTGGAAAAGGAAACACCTTCACAAAAAAAACTAGAGCAGAAGCATTCTCTGAAACTTCTTTGTGATGTGTGAATTCAACTCACAGAGTTGAACCTTTCTTTTGTAGAGCAGTTTTGAAACTCTTTTTGTAGAATCTGTA</t>
  </si>
  <si>
    <t>chr20:30723751-30723903</t>
  </si>
  <si>
    <t>CTGCAGTTCGGAGTCCCGGATTCGGTATCCGGAACCCGTGTAGACATGTTCTATAGAGCCCTGGGCCGTCTGGCCCCTGCGGCTCCCGAAGGCGAATAACTTCATAGTGGTGACTTCTCAGACCCCCAACCTCTGGCTCTTGAGCGGGGGCAG</t>
  </si>
  <si>
    <t>ENST00000623715.2</t>
  </si>
  <si>
    <t>ANKRD20A21P</t>
  </si>
  <si>
    <t>chr20:30724068-30724366</t>
  </si>
  <si>
    <t>TCCACCACAGCCTTCAGCAGCGACACTCGCAGCCTCCGACCTCTCAGACCGAGTGAGACTTGAAAAGCCGTTGGGCGCGCGCCTGCACGGCGGTTGCTGCCCGGCTCCCGGAAGCCGCTCCCTGGAGGCGCGCGCCGGCAGGTGGGGCTGCAGCTCTGGGCGGGCGCAAATGGGCTCGCAGGTCCTCTTGGGATCGCCCGGGCGGCCCCAGGATCTCAGGAGCGCCGCCAGCCCGGCCTGAGAAGGAGAGCCTGTCTGGCCTTGCAGCCCACCCCGCTCCTCCTCGGAAGGGAGATAGG</t>
  </si>
  <si>
    <t>ENST00000611282.1</t>
  </si>
  <si>
    <t>chr20:30724702-30724850</t>
  </si>
  <si>
    <t>ACGGATGAAACTGAGCGGCTGCTGGCGGGGCCCGTCGCCTGATTTTGCCGCCTGGGGGTCTGGCCTCAGTATCCGCGCTACTGGGGGGCGGGCCTGGTCTGGGGTGTCCAGTCACTTGCTGCCGGTGCACCACATCTAGACTGCAGCTG</t>
  </si>
  <si>
    <t>chr20:30724850-30724998</t>
  </si>
  <si>
    <t>GCAGCTCCGATGCCGGCCTGAGCTGGCGGGCCTGGTACCTGATGTCCTCAGGGTCAAGTGCATCGCCCGCCCACTTGAGGGGTTGCAATGACTTGGCCTTCCAAGAACGCAGGGGCCGCCGGGGCTGGCTCTTCATGGTAACCGGGATG</t>
  </si>
  <si>
    <t>chr20:30725031-30725186</t>
  </si>
  <si>
    <t>CTGCTGTGCGGACTGCCTGACTTGGGCGCCCAGGCACCGGCCTCAGGATCCGCGTGGCAGGTGTGTGTGCGGGTAGGGTGAGTGGCACGGAGGGTCAGGGGTTGCTCCGTCATCTCTGCCCGTGTGCAACTTGCAGTTTTGCAGTTTTCTGCAGCA</t>
  </si>
  <si>
    <t>chr20:30732093-30732261</t>
  </si>
  <si>
    <t>AGGGTATTCCAACAGACCTGCAGCTGAGGGTCCTGTCTGTTAGAAGGAAAATTAACAAACAGAAAGGACATTCACACCAAAAACCCATCTGTACATCACCATCATCAAAGACCAAAAGTAGATAAAACCACAAAGATGGGGAAAAAACAGAACAGAAAAACTGGAAACT</t>
  </si>
  <si>
    <t>chr20:30732526-30732817</t>
  </si>
  <si>
    <t>AAGCAAGAAGGGAAGTTTAGAGAAAAAAGAATAAAAAGAAATGAGCAAAGCCTCCAAGAAATATGGGACTATGTGAAAAGACCAAATCTACGTCTGATTGGTGTAGATGGGCAAGTGATGGGCAGAATGGAACCAAGTTGGAAAACACGCTGCAGGATATTATCCAGGAGAACTTCCCCAATCTAGCAAGGCAGGCCAACATTCAGATTCAGGAAATACAGAGAACGCCACAAAGATACTCCTCGAGAAGAGCAACTCCAAGACACATAATTGTCAGATTCACCAAAGTTGA</t>
  </si>
  <si>
    <t>chr20:31457828-31458010</t>
  </si>
  <si>
    <t>GCTATGCTAAATAGATGCTGTACTAAATAGATGCTATTTGCTGTACTAAATAGATGCTCAGTTTCAACATCCACTAACTTTTTCAGTCATGGAATAAAGTAACTCAAGAAAATGAATTTGGCCACATGTGGTGGCTCATGCCTATAACTGCAGCACTTTGGGAGGCTGAGGCAGGAGAGTCTC</t>
  </si>
  <si>
    <t>ENST00000317676.3</t>
  </si>
  <si>
    <t>ENSG00000180383</t>
  </si>
  <si>
    <t>DEFB124</t>
  </si>
  <si>
    <t>chr20:31458010-31458192</t>
  </si>
  <si>
    <t>CCTGAGCCCAGGAGTTCAAGACCAGCCTGGGCAACATAGGCAGACCTCATCTCTACCAAAAAAATAATAATAATTAAAAAATTACCCGGGCATGGTGGCACGTGCCTGTGGTCCCAGCTACTTGGGAGGCTGAAGTAGGAGGACTGCTTGAGCCCAGGAGGTTGAGGCTGCAGTGAACAGAGA</t>
  </si>
  <si>
    <t>chr20:31578390-31578549</t>
  </si>
  <si>
    <t>GTGCATCCACAAACCCTGAGCTAGACACAGGGTACTGATTGGTGTGTTTATAATCCCTTAGCTAGACATAAAGGTTCTCCAAGTCCCCACTAGACTCAGGAGCCCGGCTGGCTTCACCCTGTGGATCCCGCACAGGGGCTGCAGGTGGAGCTGCCTGCCA</t>
  </si>
  <si>
    <t>ENST00000412178.1</t>
  </si>
  <si>
    <t>ENSG00000230613</t>
  </si>
  <si>
    <t>HM13-AS1</t>
  </si>
  <si>
    <t>chr20:31578549-31578708</t>
  </si>
  <si>
    <t>AATCCCAGGCCGTGTGCCGACCGCACTCCTCAGCCCTTGGGGGGTCGATGGGACCGGGCGCCATGGAGGAGGGGGCGGCGCTCGTAGGGGAGGCTTGGGCTGCACAGGAGCCCATGGGGCGGGGGGGCATGGCGGGCTGCAGGTCCCCAGCCGTGTCCCA</t>
  </si>
  <si>
    <t>chr20:31725189-31725341</t>
  </si>
  <si>
    <t>CTGCAGTGCAATGGTGTGATCTCAGCTCACAGCAGCCTCGACCTCCCCATCCCAGGTGATCCTCCCACCTCAGCCTCCCCAGTAGTTGTGAATACAGGCTCGCACCTCCACACCCAGCTAATTTTTGTATTTTTTGTAGAGAATGGAGTTTCC</t>
  </si>
  <si>
    <t>ENST00000439267.2</t>
  </si>
  <si>
    <t>ENSG00000171552</t>
  </si>
  <si>
    <t>BCL2L1</t>
  </si>
  <si>
    <t>chr20:31725381-31725561</t>
  </si>
  <si>
    <t>TGATCTGTCTATGTCGGCCTCCCAAAGTCCTGGAATTACAGGCATTAGCCACCACACCTGGCTCTGATTTACATTTTTTTTGCTGTTTTTCGAGATGGAGTCTTGCTCTGTCACCCAAGCTGGAGTGCGGTGGTGCGATCTCGGCTCACTGCAGCCTTCGCCTCCTGGGTTCAAGTGATTC</t>
  </si>
  <si>
    <t>chr20:31908395-31908537</t>
  </si>
  <si>
    <t>AACATTTCCCTGGCTTTTGCTCTGGTCTAACAAAGCACATGTAGGCCAGTGGCACCCATGGCCACCTCCAAGAGACTCTAGAGGGACACAGTGCTGTGTACCCTTCCTCAAGCCCCCTCGGCAGCACCTCCCTGGGCCCTGCA</t>
  </si>
  <si>
    <t>ENST00000619753.1</t>
  </si>
  <si>
    <t>ENSG00000131044</t>
  </si>
  <si>
    <t>TTLL9</t>
  </si>
  <si>
    <t>chr20:31909644-31909800</t>
  </si>
  <si>
    <t>GAGGCTGCAGGGTGGCTGGTGGATGTGTGGGGCTGGGAGGGGAGCGGGGCTGTGAGCAGGAGCTAATGGCCGCCTGTCCTTCCCGCCACCCAGCTGACCCGGAAGAACTACATGGTGAAGAACCTGAAGCGGTTCCGGAAGCAGCTGGAGCGTGAGG</t>
  </si>
  <si>
    <t>chr20:31909914-31910067</t>
  </si>
  <si>
    <t>ATGAAGCCTGTGAGTGCCCAGTGCCAGGGGCTGGGTGGGAGGGAATGAGTCCCAGGTGCCATAGCAGGGATCAGGTGCAGACACTGCCTGGGAATTCAGCCTTAGATGCTGTCTGCCTTCCCGAAGGGCCAGCTTTAGCTCCTCTTCTCTGCAG</t>
  </si>
  <si>
    <t>chr20:32007467-32007654</t>
  </si>
  <si>
    <t>CTGCAGCAGCCTTCCAAGGCAGGTACTGCCATTATCCTGCTTTTGACACGTGAGGGCTCTGAGGCGCTAAGAGATGAGGTAATGTGTTCAAGGTCATATACATTTGAGCCTATATCCACCATCTCCAACCACTTCCGCTGACATTTACTAAGCACTTCATCTGTTATGGCTCTGCAGGGAGCACTGCA</t>
  </si>
  <si>
    <t>ENST00000452892.3</t>
  </si>
  <si>
    <t>ENSG00000101331</t>
  </si>
  <si>
    <t>CCM2L</t>
  </si>
  <si>
    <t>CCM2</t>
  </si>
  <si>
    <t>chr20:32030925-32031076</t>
  </si>
  <si>
    <t>CTGCAGAGAGGACGCTTCCCCTGTGGAAGGGAAAGGGAACGTGTCCTGGGGACTCACCATGCCCCTCGGCTCGCAGGGATGCGGCCCTTCATCCCGGACCAGGACATCGGCTACTTCGAGGGCTTCCTGGAGGGCGTGGGCATCCGCGAGGG</t>
  </si>
  <si>
    <t>ENST00000262659.12</t>
  </si>
  <si>
    <t>chr20:32031320-32031491</t>
  </si>
  <si>
    <t>GCCCCTGCGGACGGCGTGGCTCAGCAGCCCACCTCTGAGTCTCAGCTTTGCTTCGGGGACCCTATCCCCAGGGCCCCCCCATCACACCTGGCGGGGCCGGGGGGTCTTCACTCCAGGGTCTCGCTCCCTGCCCTTGGGGCCCGGGGCCATGCAGTACCTGGAGTGTCCTGCA</t>
  </si>
  <si>
    <t>ENST00000375862.7</t>
  </si>
  <si>
    <t>ENSG00000101336</t>
  </si>
  <si>
    <t>HCK</t>
  </si>
  <si>
    <t>chr20:32452215-32452401</t>
  </si>
  <si>
    <t>CCCAGGCCTCCCCCGACTCACCATTACTGTGGTTTCCTGTTTGGAGGGAGGCAGGGGGCTGCAGGTTGCTGCTCAAGGCCCCGTACCCGCGGTAACTGTAGTTGAGGCCGCCGTTGGCGTACACAGGGTCCTGGGAGTAGGAGGAGGCTGGCAGTGAGTAGGTGGAGTGGGTGATGGCTGCGGAGTC</t>
  </si>
  <si>
    <t>ENST00000644168.1</t>
  </si>
  <si>
    <t>ENSG00000171456</t>
  </si>
  <si>
    <t>ASXL1</t>
  </si>
  <si>
    <t>chr20:32452401-32452587</t>
  </si>
  <si>
    <t>CCCGCGAGTGCTGCTTGTCCAGGGCTATGGGCTCATCCTGCAGAGGGGAGAGGGGGGCGCTGGGGAAACCAAGGGGCAGCTGGCCCCAACTACCATCCCTGGACACAAGGTGGATAAATGCTGCGGCCCCAGGACTCCTGGGACCCAATGCTGCGGTTTGACCTGTGGGATTCTGTCTGTCCCCTCC</t>
  </si>
  <si>
    <t>chr20:32473248-32473451</t>
  </si>
  <si>
    <t>CTGCAGGCACCGCCCTCAGTGTTCCTTGGGCGTGGCCTCAATCGGCTCAGTTGAGGCGGGAGGTCAGCTGCTGCGCTTGTCCCAGCCCCAGAGCCCCCCAGAGCACGTGGCTGCCCCCGCCGGTCCCCACCCCCGTGGGAACGCTGGAAGGCGGCACTGGCCTGGGAGGCTGGCAGCACGAGGGGGTCGCACCGACCTCACGAG</t>
  </si>
  <si>
    <t>ENST00000359676.9</t>
  </si>
  <si>
    <t>ENSG00000197183</t>
  </si>
  <si>
    <t>NOL4L</t>
  </si>
  <si>
    <t>chr20:32473451-32473654</t>
  </si>
  <si>
    <t>GGCATCAAGCACAAAAGCCTTTTCTTTGCCGGCAGCCACGCACCCCACTCCTCCTGCAGCCACTCCCTGTGCTCCCCAGCCCCTGGCCCAGACACCTCCAGCTGCCTCCAGACTGGGTCTCCTCCCAAACAAAGCCGGATTCAGGCCTTCGGGAGGCAGGCGCGCAGGTTCTGCCATGGAGATGAACTTTGACCCAAACAGCAA</t>
  </si>
  <si>
    <t>chr20:33200684-33200860</t>
  </si>
  <si>
    <t>AGCTCACTGCAGCCTCAACCTCCTGGGCTCAAGCCATCCTCCTGCCTCAGCCTCCCAAGTAGCTGGAACCACAGACACATGCCACCATGCCCAGCTAATTTTTTGTTTGGTTGCTTGATTTTTTGTTTTGCTTTGTTTTGTTTTCGAGACAAGGTCTTGCTCTGTCACCCAGGCTGG</t>
  </si>
  <si>
    <t>ENST00000603168.3</t>
  </si>
  <si>
    <t>ENSG00000183566</t>
  </si>
  <si>
    <t>BPIFA4P</t>
  </si>
  <si>
    <t>chr20:33200860-33201036</t>
  </si>
  <si>
    <t>GAGTGCAGTGGCACAATCACGGCTCACTGCAGCCTTGACTTCTAGGCTTAATTGATCCTCCTGCCTTGGCCTCCCAAAGTGCTGGGATTACAGGTGTGAGCCACTGCACCCAGCCTTGCTCTGTCTTAAACCTGTCCTTTCCTTCTCCTGGCTATCTGCATGACTCATTCTCACTTC</t>
  </si>
  <si>
    <t>chr20:33412626-33412795</t>
  </si>
  <si>
    <t>GGTGGCTGCCAACAGTGCCTGCAGCTCATCCTTGACCCGCGGCGTCAGAGTATTGACCTGGGCTTGGATGGCAGTCGCCCACGACCTCGCACTAGCCTCATCCTTGGCCCTCAGGAAGAGGGTGTCTTGACCATCTGCCGAGCAGATCTCCAGATACCTGCAGGCACAAA</t>
  </si>
  <si>
    <t>ENST00000357886.8</t>
  </si>
  <si>
    <t>ENSG00000101391</t>
  </si>
  <si>
    <t>CDK5RAP1</t>
  </si>
  <si>
    <t>chr20:33876221-33876378</t>
  </si>
  <si>
    <t>TTCTTTTTTTCTTTTTTTTGAGACAGAGTCTCACTCTGTTGCCCAAGCTGGAGTGCAGTGGCGCGATATTGGCTCACTGCAAGCTCCGCCTCCCGGGTTCAGGCCATTCTTCTGCCTCAGCCTCCCTAGTAGCTGGGACTGCAGGCGCCCGCCACCAC</t>
  </si>
  <si>
    <t>ENST00000217402.3</t>
  </si>
  <si>
    <t>ENSG00000101421</t>
  </si>
  <si>
    <t>CHMP4B</t>
  </si>
  <si>
    <t>chr20:33876378-33876535</t>
  </si>
  <si>
    <t>CGCCTGGCTAATTTTTTGTACTTTTTTTAATTAGAGACGGGGTTTCACCGTGTTGGCCAGGATGGTTTTGATCTCCTGACCTCGTGATCCGCCTGCCTCGGCCTCCCAAAGTGCTGGGATCACCACCGCGGGTGCAGTGAGCCACCGCGCCCGGCCGA</t>
  </si>
  <si>
    <t>chr20:33876535-33876692</t>
  </si>
  <si>
    <t>AGTTGGGGACTTTCAATGCCTGCAGGCTTTCTCTGGCGGTCTCCCAGGGACGGGCCTGCCTGCTTCTCCTGCGCTCTCACCGAGGGGCCAACTGGACTTGCCTCCCAGAAGACGTCTGTCTGACCGCAAGAGTGGCAGTTGTGGGGGCGCTGGACGGA</t>
  </si>
  <si>
    <t>chr20:34017703-34017888</t>
  </si>
  <si>
    <t>GGGAAGGGATTCATAACTGGATGCATTGGAGAACCTGCAGGCTTAACATGCTCAGCAGCCAGTGTGGTCAGACCAAATTCCTCCTATAGTTGGTCATTCAACAGATACTTGTTGAGTGTCTCCTGTGTGTCAGGGCTTGTGCTAGTGCTAGGGATTCTTAGATGACCTCACAATCTAGCATCAGAG</t>
  </si>
  <si>
    <t>ENST00000442805.1</t>
  </si>
  <si>
    <t>ENSG00000125970</t>
  </si>
  <si>
    <t>RALY</t>
  </si>
  <si>
    <t>chr20:34044918-34044992</t>
  </si>
  <si>
    <t>TTATTTATTTATTGAGACAGGGTTTCACTCTGTCACCCAGGCTGGAGTGCAGTGGCATGATCGTGGCTCACTGCA</t>
  </si>
  <si>
    <t>ENST00000583905.1</t>
  </si>
  <si>
    <t>ENSG00000264616</t>
  </si>
  <si>
    <t>MIR4755</t>
  </si>
  <si>
    <t>chr20:34898614-34898821</t>
  </si>
  <si>
    <t>TGTCCATTGGTGCATTCACAAACCCTGAGCTAGACAGAGGGTGCAGATTGGTGTATTTACAATCCCTTAGCTAGACTTAGAGGTTCTCCACTTCCCCACCAGACTCAGGAGCCCAGCTGGCTTCACCCAGTGGATCCCGCACTGGGGCTGCAGGTGGAGCTGCCTGCCAGTCCTGCGCCGTGTGCCTGCACTCCTCAGCCCTTGGGTG</t>
  </si>
  <si>
    <t>ENST00000468550.6</t>
  </si>
  <si>
    <t>ENSG00000131069</t>
  </si>
  <si>
    <t>ACSS2</t>
  </si>
  <si>
    <t>chr20:34898821-34899028</t>
  </si>
  <si>
    <t>GGCCGATGGGACTGGGTGCCGTGAGCAGGGGGCGGTGCTCGTCGGGGGGGCTCGGGCCGCACAGGAGCCCACGGTGGGGGTGGGGGAGGCTCAGGCATGGCGGGCTGCAGGTCCCGAGCCCTGCCCCGCGGGAAGGCAGCTAAGGCCTGGCGAGAAATGGAGCGCAGTGCTGGTGGGCTGGCACTGCTGGGGTACCCAGTACACCCTC</t>
  </si>
  <si>
    <t>chr20:35092454-35092666</t>
  </si>
  <si>
    <t>GCTGCAGCTGAGAGCGTCCGGGCAGCTCACAGGGAGGCCTTCCGGCCAGCCAAAAGGGCTTTGGCCCGTCCAGCGGCGGCCTGGAAAGGCCTCTTCCCCGGCCCCCCGCCAGCTCCCGCCTGGTCCGCCCCGCCCCGCCCCTCCTGGTCCAGCCTCGTACCTGCACCGCCCGGACCAGGCCCCGGCCGGTCAGCTGGCCCTGCCGCAGCTGCA</t>
  </si>
  <si>
    <t>ENST00000252015.3</t>
  </si>
  <si>
    <t>ENSG00000100991</t>
  </si>
  <si>
    <t>TRPC4AP</t>
  </si>
  <si>
    <t>chr20:35263471-35263760</t>
  </si>
  <si>
    <t>CACCTTTGTGAAGCTTTCCCTGAACATCTTCCTCCAGGTTTAAATGACCCCTCTCTCCTCAGAATCCCTGCTCGACCCTCCCAGACATTCTTAAAGCACCCAGAGCCCTCTGCCTCACTTGTCACTCTCTCTCTCCTTGTCCCTGCTCTGCAGAGAGGCTTGGGAGGCAGGGGTTGTGCCTGATTTCTCTGTATGTCCCTGGTGTCCAGCACGGGGCCTGGCACAGGGCCCGTGCTCGGTGTTTGCTGAGGTAATGGGTTGGCTGACCGACTCATATCTAAGCAGGTGCC</t>
  </si>
  <si>
    <t>ENST00000453892.1</t>
  </si>
  <si>
    <t>ENSG00000088298</t>
  </si>
  <si>
    <t>MMP24-AS1-EDEM2</t>
  </si>
  <si>
    <t>chr20:35463576-35463730</t>
  </si>
  <si>
    <t>TGCTGCAGTACCGAAGCTGGTGCCAAGAGCTGGAGAAGCGGCTAGAAGCCACTGGAGTGAGTGAGGCTGAGCTCTCTGCACCCCCTGGGTCCTCAGTGAATATACTTGTTAGGTTTCATTTGTTGACTGAGGGAGGTTGGAGTGTACAAGTGAGG</t>
  </si>
  <si>
    <t>ENST00000425934.5</t>
  </si>
  <si>
    <t>ENSG00000126001</t>
  </si>
  <si>
    <t>CEP250</t>
  </si>
  <si>
    <t>chr20:35463808-35464107</t>
  </si>
  <si>
    <t>TCAGATTCCAACCCTTGGTTTTCAAAGGACGAAATGTAAATTAGATTGGAAGGAGTGTGGGATTAGCAGGAAGAAGTGCATGTTTCCTCCAGCAGGTGTCAGTGTTTCTTTTAGAAAGATGCAGGCCTTTGCGAGCCTACAGCATGTCTGCAGCAAAGGGATGTCTGTGCTATTAGAACTGGCTTTGAAAAACCCATTTATTTGCCTTTGTTCCAGCTGCCTCTCAGTACCTCCTCACATTTTCCTCAGAAAAGTTCTCTCAGAGGAAGGAAAGAACCAAAACTTATTGAGCACCCTCAA</t>
  </si>
  <si>
    <t>chr20:35508550-35508848</t>
  </si>
  <si>
    <t>TGATCCGCCTGCCTCAGCTTTCCAAAGTGCTGGGATTACAGGTGTGAGCCACCACGCCCAGCCCTGAAAATTAAGTTTTATTGGAATACAGCCATGCATTGTTTATGGCTGCTTCCCTGCTATGCCCCACAAAGCCTACAGTACTTACTGCAGGAGAACTTTGCTGGCCTTTGCTCCAGAGGTCTGAGAGGCTGGCCCTGCCTCTTCTGCTTCAGGAGCACTTCTTTGCACTGAGGCCTGCCCTAGCTGTGCCTTCCTCAGCCAGGAGTTCTCTTCCCATGGTTACTGTCCCCTCATAT</t>
  </si>
  <si>
    <t>ENST00000621352.1</t>
  </si>
  <si>
    <t>chr20:35508916-35509214</t>
  </si>
  <si>
    <t>CCTGATTTCTTATTTGCACCTTGGCAGGTGGAGCGAGAACGGAGGAAGCTGAAGAGGGAGGCCATGCGTGCGGCCCAGGCAGGGTCCCTAGAGATCAGCAAGGCCACGGCTTCTTCACCCACACAGCAGGTTTACTCATTTTCCTCAGCTGCAGCCTTAGAGAGCCCAACCCCAGCCACCAGAAACTCAGCCCTCCTCATTGCATATCCCGGGCCAACAGCACTTCAGCTAGTCCAGAGAGCCCCTCCTGACTGCATTCTGCCCTGCTCGGCACAGCTCAGTCTGTCCCTGCCCTGAGA</t>
  </si>
  <si>
    <t>chr20:35619071-35619361</t>
  </si>
  <si>
    <t>ATGCACCTGACCGGCCGAAGACAGAGCCTCGGACAGCCCCCACCCGCCCCCAGCCCCCGCGCCCCCGCGCCCCGACTCCCGGCAAGGCCTGGGAGCCTCTGAGGGTTACTTCTCACTGTTCCAGGAGCCTCCATCGACCTGCAGAAGACATCCCACGATTACGCAGACAGGAACACTGCCTACTTCTGGAATCGCTTCAGCTTCTGGAACTACGCACGGCCGCCCACGGTTATCCTGGAGGTGAGTCTGGAAACATCCCGGGATGGGACCCCGGGCGGGACGCTGGGAAAA</t>
  </si>
  <si>
    <t>ENST00000430878.1</t>
  </si>
  <si>
    <t>ENSG00000061656</t>
  </si>
  <si>
    <t>SPAG4</t>
  </si>
  <si>
    <t>chr20:35619426-35619621</t>
  </si>
  <si>
    <t>CTCAAGGAGAGACCTGGCATTGCTGGGGACTGGGGCGGGCTGGAGGTGGAGCTCTGGGCGGGTCGATGGATGGGGTCGAGCTGAGGCCCGGGCTGGGGAGCGGCAGCAGTCGCTCTGTCCGACGGTTCCGATGGTCCCTCCGCCCGCCTGCAGCCCCACGTGTTCCCTGGGAATTGCTGGGCTTTTGAAGGCGACC</t>
  </si>
  <si>
    <t>chr20:36154736-36154887</t>
  </si>
  <si>
    <t>CTGCAGTCGGCATCCATCAGCGGGCGGGGGTGTCGCCGAACAGGCTGCTCCGCAGAGCCCGCCGCGACCCCGCGCCGCCCCGCCCCGCGGCCTGCCTGCCAGAGGAGCCGAGGGGGCCGCCCCTCGCCCAACCTGCCCGACATGGGGAACCC</t>
  </si>
  <si>
    <t>ENST00000338074.7</t>
  </si>
  <si>
    <t>ENSG00000088367</t>
  </si>
  <si>
    <t>EPB41L1</t>
  </si>
  <si>
    <t>chr20:36154920-36155087</t>
  </si>
  <si>
    <t>GGCTCTCGGGGCCGGGGGCTTGCAACATCTAGGCCCAGCCTCCAGCCCTGGGGAGGAACGGGGGCGAGGCCGAGAACTGAGTTTTCAGGCTGTTGGTCCCCTGGCCAGTGTGGGGGAGGGTCTCGCTGTTCCTCCCTACCTACCGGTCTGCAGCCTCCTCCAAGGCCT</t>
  </si>
  <si>
    <t>ENST00000373945.5</t>
  </si>
  <si>
    <t>chr20:36505716-36505867</t>
  </si>
  <si>
    <t>CTGCAGTGAGCCAAGATTGGGCCACTGCACTCCAGCCTGGGTGACAGAGTGAGACCCTGTCTCAAAAGGAAAAAATCATAAGGAAGAGAAAATATACTTACTGTTCATTAAGCAGAAGTGGATCGTCATAAAGGTCTTCCTCCTTGTCTCCA</t>
  </si>
  <si>
    <t>ENST00000497862.1</t>
  </si>
  <si>
    <t>ENSG00000080845</t>
  </si>
  <si>
    <t>DLGAP4</t>
  </si>
  <si>
    <t>chr20:36664627-36664769</t>
  </si>
  <si>
    <t>TATGTGCAATCAGAAAGAACAAAAACTAGTATTTACCGACTGTTTCTAGTGTGTCAGCAGTGTGTTACATACTTTTTTTTTGAGGCACGGTCTCACTCTGTCACCTAGGCTGGAGTGCAGTGGCACAATCATGGCTCACTGCA</t>
  </si>
  <si>
    <t>ENST00000262866.9</t>
  </si>
  <si>
    <t>ENSG00000101082</t>
  </si>
  <si>
    <t>SLA2</t>
  </si>
  <si>
    <t>chr20:36664769-36664911</t>
  </si>
  <si>
    <t>AGCCTTGACCTCCTGAGCTCAAGCAATCCTCCTACCTCAGCCTCCAGAGTAGCTGGGACTACAGGCTGTCACCATGCCAGCTAATTAAAAAAATATATATTGTAGAGTTAGGGTCCCACTGTGTTGCCCAGGCTGGTCTCAAA</t>
  </si>
  <si>
    <t>chr20:36664911-36665053</t>
  </si>
  <si>
    <t>ACTCCTGGGCTCAAGCGATCCTCCTGCCTCAGCCTCTCAAAGTGTTGGGAATACAGGCGTGAGCCACTGCACCTGGCCTACACATTTTATTACATTTTGATCTCATTCATCTTCACAGCATGAGGACATACTTACCACAGCCT</t>
  </si>
  <si>
    <t>chr20:36665053-36665195</t>
  </si>
  <si>
    <t>TCAACTGCAGGCGAATTGTCCCCTACCACCAGTAAAGTAGAACACCTAGGTAGGCAAAGTAAGAGGTGTCACTCAGCAAATAGGCACATAAATTCCACTGAACACCAAATTAGTCTATGAAAGTCTATGAACACCAAATTAGT</t>
  </si>
  <si>
    <t>chr20:36815442-36815591</t>
  </si>
  <si>
    <t>ATGGCCTTACTGACCAGGGCGGCCTGCTCTCTCAGCCCAGGCAGCACCTCGGCCTCCCTGGCTCTGCAGAGTCGGACCGCATGGGACTCGTGTGTCTCGCCCAGGGGAGCAGGCACACACTGGGCAGAGTCCCCGGCCTCGGCGTCCGTC</t>
  </si>
  <si>
    <t>ENST00000465671.1</t>
  </si>
  <si>
    <t>ENSG00000149639</t>
  </si>
  <si>
    <t>SOGA1</t>
  </si>
  <si>
    <t>chr20:36815591-36815740</t>
  </si>
  <si>
    <t>CTCCAGCATGGGCCGCGTACTCTGGCAGGAGGCGAGGTCACAGCGCTGGAGGTTGGAGAGGAGCACGCGGTTCTCGTACTGCAGCTTCTTGACCTTGCCGCTGAGCTCGCCGATCTGCAGCTTGGCGGCCGCCAGCTCCTCCTGTGAAGG</t>
  </si>
  <si>
    <t>chr20:36815740-36815889</t>
  </si>
  <si>
    <t>GTTCGCTGAGCACAGAACAACTGTCCTCCGACAGCGCCACGTCCAGCTCGTGCTCCGAGCGGAACTTGGCCAGCTCGTTCAGCAGCAGCTTGTTCTGGTCCTCGAGCTCGGCAGAGGAGCGCCGCAGCAGCTCGGCCTCCTCTTCGACAA</t>
  </si>
  <si>
    <t>chr20:36815889-36816038</t>
  </si>
  <si>
    <t>AACTGCAGGTGTCGCCGCAGCTCTGCCAAGCTCTCCCCGCACTCTCCGCCACCCAGCGCGGAGAAGGCCAGGCGTGCCTCAGGACCCCCACAGCCACCTCCATGATCCTTCATGTCGTCCATCTCAGCCCGCAGGCCTCGGTTCTCCACC</t>
  </si>
  <si>
    <t>chr20:37121811-37121997</t>
  </si>
  <si>
    <t>TGTCACCCAAGCTGGAGGGCAAGGGTGCCATCATGGCTCACTGCAGCCTTGAGCTCCTGGGCTCAAGTGATCCTCCTGCCTCAGCATCCAGGGCAGCTGGGATTACAGGCATGTGCCATCAGGCTCCAATAATTTAAGAAAAAAAAATTTTTTTCTGAGACAGGGTCTGGCTCTGTCTCCCAGGCTG</t>
  </si>
  <si>
    <t>ENST00000466091.1</t>
  </si>
  <si>
    <t>ENSG00000101353</t>
  </si>
  <si>
    <t>MROH8</t>
  </si>
  <si>
    <t>chr20:37121997-37122183</t>
  </si>
  <si>
    <t>GGAGTGCGGTGGCGCGATTTCTGCTCACTGCAGTCTCAATCTCCTAAGCTCAAGCAATCTTCCCACCTCAGCCTCCCGAGTAGTTGGGACCACAAGTGTGTTCCAACACACCTGGCTAATTTTTATAGAGACAGGGTTTCACCACGTTGCCCAGGCTGGTGTTGAACTCCTGAGCTCAAGTAGTCCT</t>
  </si>
  <si>
    <t>chr20:38183404-38183546</t>
  </si>
  <si>
    <t>ATTTCTTTTTATTACTGGATAATGTTCTGTTATATGAATATACCGCATTTTATTTATCCATTCATCAGCTGATAGACATTCGGGTACTCTCCACTTTTATTTTATTTTTAGAGACAGGGTCTTGTTCTGTAGCCCAGGCTGCA</t>
  </si>
  <si>
    <t>ENST00000453095.1</t>
  </si>
  <si>
    <t>ENSG00000198959</t>
  </si>
  <si>
    <t>TGM2</t>
  </si>
  <si>
    <t>chr20:38835809-38836108</t>
  </si>
  <si>
    <t>TCCCTCCCTGCCACAGGCCACACCATGAGGCCCCAGCCCCACCAGAGGCCCCGCGCTGCCCTGGCCCCCGGTGCACCGTGCTAGCCCCCAGCCAGGGCGTTGGGGAGGGCGGTGGCCATGGCCAGTCACGTGGACCTGCTGACGGAGCTGCAGCTGCTGGAGAAGGTGCCCACGCTGGAGCGGCTGCGGGCTGCCCAGAAGCGCCGGGCCCAGCAGCTGAAGAAATGGGCACAGTACGAGCAGGACTTGCAGCACCGCAAGCGAAAGCATGAGCGGAAGCGCAGCACGGGCGGCCGCCGC</t>
  </si>
  <si>
    <t>ENST00000468265.5</t>
  </si>
  <si>
    <t>ENSG00000101445</t>
  </si>
  <si>
    <t>PPP1R16B</t>
  </si>
  <si>
    <t>chr20:38836127-38836422</t>
  </si>
  <si>
    <t>GCCAGCGTGGCCCTGCTGGAGGCCTCGCTGAGGAACGACGCCGAGGAAGGTAGGCCCCTCTGTGCCTTGGCGGCCACGCAGCTGCCTTGGCCTCTGATCAGGGTTTGGAATCCAGGTTCTGTGCAGTAGACGTGTGGGCAAGGCAGGTCTGCAGACCCACTTCCAAGTTCCAGCAGCCCCATTCCTCTTAGGAAGTGGACGTTCCTAGGAACTTCGAATTTATCTTAGACTTCTTTTTTTTCTAAGACAGGGTCTCGCTCTGTCTCCCAGGCTGGAGTATAGTGGCGCGATCTCAG</t>
  </si>
  <si>
    <t>chr20:39802198-39802350</t>
  </si>
  <si>
    <t>GAGTTTCCAGTTTTTCTGTTCTGTTTTTTCCCCATCTTTGTGGTTTTATCTACTTTTGGTCTTTGATGATGGTGATGTACAGATGGGTTTTTGGTGTGGATGTCCTTTCTGTTTGTTAGTTTTCCTTCTAACAGAGAGGACCCTCAGCTGCAG</t>
  </si>
  <si>
    <t>ENST00000665074.1</t>
  </si>
  <si>
    <t>LOC105372614</t>
  </si>
  <si>
    <t>chr20:39802350-39802502</t>
  </si>
  <si>
    <t>GGTCTGTTGGAGTACCCTGCCGTGTGAGGTGTCAGTATGCCCCTGCTGGGGGGTGCCTCCCAGTTAGGCTGCTCGGGGGTCAGGGGTCAGGGACCCACTTGAGGAGGCAGTCTGCCCGTTCTCAGATCTCCAGCTACGTGCTGGGAGAACCAC</t>
  </si>
  <si>
    <t>chr20:39802502-39802654</t>
  </si>
  <si>
    <t>CTGTTCTCTTCAAAGCTGTCAGACAGGGACATTTAAGTCTGCAGAGGTTACTGCTGTCTTTTTGTTTGTCTGTGCCCTGCCCCCAGAGGCGGAGCCTACAGAGGCAGGCAGGCCTCCTTGAGCTGTGGTGGGCTCCACCCAGTTCCAGCTTCC</t>
  </si>
  <si>
    <t>chr20:41998468-41998630</t>
  </si>
  <si>
    <t>GTCCTGGCCTGCAGCTGACGCCGGTACTCAGTTATCTCCTCCTACGCTGAGCACATGGCATCTATGTTCACCTTCGCTGCCTCTAACGTCAGTCCAGCCTTACTCAGAACCACTCCTCGGACTGCAGCGTGCTCTGCACCGCATGGCCTTCAAGCTGCACGCC</t>
  </si>
  <si>
    <t>ENST00000431589.1</t>
  </si>
  <si>
    <t>LOC101927182</t>
  </si>
  <si>
    <t>chr20:41998630-41998792</t>
  </si>
  <si>
    <t>CGCGCCGATCTCGCTCAGCGCCGATGTCACTTCGCCCTTGAGAGCGTTGCGCAACTCAGCCTGCACCTGCGCGGCGCCGCAGCCCTGGGTCTGGCCGAGCAGCTCGACCACCTGCTCCTCCTGGTAGTGGCGCGACAGGTAGCCGCACTCCTCCTGCAGCGCT</t>
  </si>
  <si>
    <t>chr20:42001684-42001856</t>
  </si>
  <si>
    <t>GGCTGCAGGAGGCCCTGCCCAGATCGTGACCAAGTCCCAGCAGCAACTCACACTTCACTTGTGTCCCAGTCTCAAGTCCCAGCAGTACTTCCTTCCTGGCACTGGCAAACTGCAGCCTGCACATTGCTCACTTCTCAGCTCGGGCTGTGGGAGTACTCCCAGCTCATGCTGCA</t>
  </si>
  <si>
    <t>chr20:43231020-43231194</t>
  </si>
  <si>
    <t>CTTCATCCTAAAGCATACAGGTCCTGGCATCTTGTCCATGACAAATGCTGGACCCAACACAAACGATTCCCAGTTTTTCATCTGCACTGCCAAGACTGAGTGGTTGGATGGCAAGCATGTGGTCTTCGGCAAGGTGAAAGAAGGCATGAAGATTGTGGAGGCCATGGAGTACTCT</t>
  </si>
  <si>
    <t>ENST00000373201.5</t>
  </si>
  <si>
    <t>ENSG00000196090</t>
  </si>
  <si>
    <t>PTPRT</t>
  </si>
  <si>
    <t>chr20:43231194-43231368</t>
  </si>
  <si>
    <t>TGGGTCCAGGAATGGCAAGACCAGCAAGAAGATAATCATTGCTGACTGCAGACAACTTCGATAAGTTTGACTTCCATTTTATCTTAACCACCAGACTATTCCTTCCGTAGCTCAGGAGAGCACCCTTCCACCCCATTTGCTCGCAGTATCCTAGAATCTTTGTGCTCTTGCTGCA</t>
  </si>
  <si>
    <t>chr20:44087412-44087571</t>
  </si>
  <si>
    <t>AAAGATGGAGAATTACTGTAAAAAACAATGACCGGAGGAAGAGAAGCCTTTTTCCAGTTTACACCCTGGCCGTGTCTGGCTGGCAGCAGATTCTCCACTTCCCACAGCCAGAGCCTTTTAAAAACTGGTTTGGCCCCAATGCCATTGCTGCAGCTGGAAC</t>
  </si>
  <si>
    <t>ENST00000413823.1</t>
  </si>
  <si>
    <t>ENSG00000124191</t>
  </si>
  <si>
    <t>TOX2</t>
  </si>
  <si>
    <t>chr20:44087571-44087730</t>
  </si>
  <si>
    <t>CGGGTACAGCTGGCTCATCTAGGATAGAAAGTGCATGGCCAGCTTTGTGTGAAAGGAGAGGAAACTCTCCCCCTGCACGTAGCTGCTGCTGCTGGATTCCAAATTCCTTGTCCTGTCCTCCTATCTTCCCCATATCCTGCCCCAACTTATCCTTGAGGCA</t>
  </si>
  <si>
    <t>chr20:44087730-44087889</t>
  </si>
  <si>
    <t>ACTGTTCCACTGCAGCCCTGCCCACTCCCGCCAGAGCCATGGGCACACCAGCCACCACCCTTCCAGGGAATGCAGTGCGGCAGAGCACATAGGCCACATCGCTGGCCGTTCAGCCACCTCACGCAGCCTCAACTTCCTCATTTGTAAAATGGGCGTAATG</t>
  </si>
  <si>
    <t>chr20:44115713-44115873</t>
  </si>
  <si>
    <t>CGCCTTCTTCTTGGCCCCCGCCTTGGTCAGCCCTCGAGCCTCAGTCTTGCGGGCCTTGGCCCTGGGCTCGGCTTTGGGGATGATGGGCTTGGGCTCCAGCTTGGCGGGGGTCTCGCGTGCAGGCTCGGGGCCTCGGAGCGTGGGGGCCTGCAGCGGGGCGG</t>
  </si>
  <si>
    <t>chr20:44115873-44116033</t>
  </si>
  <si>
    <t>GTGGCCGGGGACGAGGGCGCGGACTCGGACCCGGAGACCTCGGGCTCGGGCTGGTCCTCAAAGGGTGGGGGCTCGGGCGGCGTGGTGCGCACAGCATAGCTGTGGTAGCCCTGGTAAAGCGCCACCTCCGGCTCCCGCGACGGCGCAGGCGGTGCCTGCAG</t>
  </si>
  <si>
    <t>chr20:44262790-44263088</t>
  </si>
  <si>
    <t>CACTGCAGCCTCGACCTCCCAGGCTCAAGCGATCCCCCTGCCTCAACCTCCTGAGTAGCTGGGACTATGGTGTGCACCACTACACCTGGCTAACTTTTTTTTTTTAAGATGGGTTCTTGCTATTTGCCCAAGCTGGTCTTGAACTCCTGGGCTCAAGTGATCCTCTCACCTCAGCCTCCCAAAGTGTTAGGATTACAGGGGTGAGCCATTGGCTGAGATTTCTTTATGTGCCTATCTCTCCCACCAGCCTGAGCTCAGGGCAGGATGGCATCTCATCCATCACTACGGCACAGCCTGCA</t>
  </si>
  <si>
    <t>ENST00000447658.1</t>
  </si>
  <si>
    <t>ENSG00000124194</t>
  </si>
  <si>
    <t>GDAP1L1</t>
  </si>
  <si>
    <t>chr20:44299241-44299395</t>
  </si>
  <si>
    <t>CTGCCGGACCCGGGCAATAAGAGGCTTAGCACCCAGGCCAGCGGCTGCGGAGGGTGTACTGGGTCCCCCAGCAGTGCCAGCCCACCGGCGCTGCGCTCGATTTCTCACCGGGCCTTAGCTGCCTTCCCGCGGAGCAGGGCTCGGGACCTGCAGCC</t>
  </si>
  <si>
    <t>ENST00000396825.4</t>
  </si>
  <si>
    <t>ENSG00000197296</t>
  </si>
  <si>
    <t>FITM2</t>
  </si>
  <si>
    <t>chr20:44299395-44299549</t>
  </si>
  <si>
    <t>CCTGCCATGCCTGAGCCTCCCACCTCCTCCATGGGCTCCTGTGCGGCCCGAGCCTCCCCGATGAGCGCCGCCCCCTACTCCACGGCGCCCAGTCCCATCGACCACCCAAGGGCTGAGGAGTGCGGGCGCATGGCGTGGGACTGGCAGGCAGCTCC</t>
  </si>
  <si>
    <t>chr20:44299549-44299703</t>
  </si>
  <si>
    <t>CACCTGCAGCCCCGGTGCGGGATCCACTGGGTAAAGCCACCTGGGCTCCTGAGTCTGGTGGGGACGTGGAGAACCTTTATGTCTAGCTCAGGGATTGTAAATACACCAATCGGCACTCTGTATCTAGCTCAAGGTGTGTAAACACACCAATCAGC</t>
  </si>
  <si>
    <t>chr20:44382967-44383097</t>
  </si>
  <si>
    <t>CAGACCAGCCTGGGCAACATGGTGAAATCCCATATCTACAAAATATAGAAAAATTAGCCAGGGGTGGTGGTCCACACATGTAGTCCCAGCTACTCTGGAGGCTGAGGTAGGAGGATCATCTGAGCCTGGAG</t>
  </si>
  <si>
    <t>ENST00000609152.1</t>
  </si>
  <si>
    <t>ENSG00000229005</t>
  </si>
  <si>
    <t>HNF4A-AS1</t>
  </si>
  <si>
    <t>chr20:44790652-44790720</t>
  </si>
  <si>
    <t>CTGCAGAGAGGACTTGCTCTGCTCCATGAAGGATGGACAGAGGAGGCAGTGAAGAAAGCAGCCGCTGCA</t>
  </si>
  <si>
    <t>ENST00000541604.2</t>
  </si>
  <si>
    <t>ENSG00000101098</t>
  </si>
  <si>
    <t>RIMS4</t>
  </si>
  <si>
    <t>chr20:45049958-45050112</t>
  </si>
  <si>
    <t>CTGCAGCCTCAAGGAAAGCTTCAAGTTAGACTAGATGACCTTTAAGGTTTTGTTAATCCTGAGAATCCGTTTGGCCACATCAATGAGCTCCTTTGTATCTACTCAAATGTGATAGAACAGACGAGCATTCAGAGTAAGGGGATCTTCCTAGGCTG</t>
  </si>
  <si>
    <t>ENST00000698228.1</t>
  </si>
  <si>
    <t>ENSG00000101109</t>
  </si>
  <si>
    <t>STK4</t>
  </si>
  <si>
    <t>chr20:45101025-45101223</t>
  </si>
  <si>
    <t>AGCCTCCTGCTGCAGGCGGCCCCGCTGCCCTCTCCTTCCTTCTTCCTTGCCTAGTCCCCCGCGGCTGAAGGCCGCATCGATCGCTGCCGGAGGAGGGAGTGAGGCCGCTGGCGGCCGGAGGCGGCGGTTTCTATTCCTGACTCGGCTGGGGGGTGGTGGTGTCTGGAGACTGGGCCTACCTGCAGGGGCATCCTCCGGA</t>
  </si>
  <si>
    <t>ENST00000537075.3</t>
  </si>
  <si>
    <t>ENSG00000124134</t>
  </si>
  <si>
    <t>KCNS1</t>
  </si>
  <si>
    <t>chr20:45308178-45308320</t>
  </si>
  <si>
    <t>AGCCTGCAGGACAGATCAGAGATGCAGCTGCAGAGCGAAGCCGACAGGCGGAGCCTCCCGGGCACTTGGACCAGGTAACGGCGGCGTGGCAGCGTGCCCTAGGTGGGGACTGCCAGGCAGCTGGAGCACACAGAGGCAACGGC</t>
  </si>
  <si>
    <t>ENST00000353917.10</t>
  </si>
  <si>
    <t>ENSG00000124159</t>
  </si>
  <si>
    <t>MATN4</t>
  </si>
  <si>
    <t>chr20:45308320-45308462</t>
  </si>
  <si>
    <t>CCGCATTTAACCCAGGGCTGGCGGGTGGGGAGGGGAAGTGCAGGCTGCAACCCCTCCCACTGGCAGGGAGGGATCCCCCCTTCCTCCTGAGGGGGGGCAAACCCAGCACCCCCTGCTCCTACCACGCTTGGAGCTGCAGACAG</t>
  </si>
  <si>
    <t>ENST00000360607.10</t>
  </si>
  <si>
    <t>chr20:45335252-45335449</t>
  </si>
  <si>
    <t>ACTGCAGCCCCAACCTCCTAGGCTCAAGGGATCGTCCCACCTCAGCCTCCCAAGTAGCTGGGACTCCTACAGGTGCATGCCACCACATCCAGCTAATTTTTGTGTTTTTGTAGAGACAAGTTCTCACCATGTGGCCCAGGCTGGAACTTTTCCTTTCAAAAAAAGGAAAACACTCTATGGGTCCTCCTTCCCCACTCC</t>
  </si>
  <si>
    <t>ENST00000372733.3</t>
  </si>
  <si>
    <t>ENSG00000124145</t>
  </si>
  <si>
    <t>SDC4</t>
  </si>
  <si>
    <t>chr20:45335449-45335646</t>
  </si>
  <si>
    <t>CCACCCTGTCCTGCCACCCATCCTACCCTCACCCCACCCCCACCATGCCCTGCAGAAAAGAGAAGAGCTTATGAGGACACGTTCAGGCTGGAGCTCAGAAAACCCAGAGCTACCAATGACTTCAAAGCAGCAAACAGCTTGTCCCCAGGGGCTCTCAGGGATGGAATAGGTTAATCCATTACTTTTGTTTCCCCTTTT</t>
  </si>
  <si>
    <t>chr20:45342193-45342344</t>
  </si>
  <si>
    <t>CTGCAGCCTTATCTCAGCTGATTAGATCAGCCCTGGGTGCTGGCTTCCTGCCTCTTCCCAGCCTCCCTCACCGACCCCCAAGGAAGCCATCCTCCAGACCAGGTCAGTCTGTCCCACAGACGGCTCCGGCAGGGCTTCTCCAAGGCAAGGAG</t>
  </si>
  <si>
    <t>chr20:46255824-46256024</t>
  </si>
  <si>
    <t>TCCTGCAGCTGCATTCAGCTCTCCTGGGACCGCCTCCCATGAGACCTGGGGCACGTTGGTGGCCTTCCCTGGTCCTCAGGTCTCAGCCTACTGCACAGAGCTGTTTAATCCCAAATGGGATTAAAAACTGAGCCCAGGCCTGGCTCAATAAATGTTGGCTCTGCCCTGTCCACACTTCAGCCTCACCTCCTATAATCTGTC</t>
  </si>
  <si>
    <t>ENST00000474438.1</t>
  </si>
  <si>
    <t>ENSG00000149654</t>
  </si>
  <si>
    <t>CDH22</t>
  </si>
  <si>
    <t>chr20:46256024-46256224</t>
  </si>
  <si>
    <t>CCGTCTGCCCATGGGCCTACATATATGCCTATGGCTTCTGTGTGCGTGCGAACATGTGTCTGCAGTCACATATGTGACTGAGTGTGCATGACGATCTGATATGCATTCCTTCATTTCACAAATATTTATGAGTTTCCACTCTGTGTTGTTCTAGGCACAGCAAAAAGAAACAGGTAGAGTCCTTGCCAGGTGGGGGCACAG</t>
  </si>
  <si>
    <t>chr20:46340421-46340566</t>
  </si>
  <si>
    <t>CACTGCAGTCCAGCCTGGGCAAAAGAGCGAGACTCCATCTCAAAAAAAAAAGAAAAGAGAACTAATAGTTTAAGAGCTGCGTCTATTTACCCATCTACCACTGACCCTCCCACCCACCCATCCTTCATCCACTTCTGTTCATCTGG</t>
  </si>
  <si>
    <t>ENST00000493599.1</t>
  </si>
  <si>
    <t>ENSG00000080189</t>
  </si>
  <si>
    <t>SLC35C2</t>
  </si>
  <si>
    <t>chr20:46340566-46340711</t>
  </si>
  <si>
    <t>GGCATGCATCCATTCAACATGCTTTTATTGAGCACCTACTATGCACTGGGCCCCGTGCTAGATGGGGGGCTGGAGGTATGAATAACATATTTTTTTTTTGAGTCTCACTCTGTTGCCAAGGCTGGAGTGCAATGGTTTGATCTTGG</t>
  </si>
  <si>
    <t>chr20:46340711-46340856</t>
  </si>
  <si>
    <t>GCTCACTGCAGCCTCTGCCTCCCAGGTTCAAGCAATTCTCTTGCCTCAGCCTCCTCAGTAGCTGGGTTACAGGCGTGTGCCACCACACCCAGCTAATTTTTGTATTTTTTAGTAGAGACGGGGGTTTTGCCATATTGGCCAGGCTG</t>
  </si>
  <si>
    <t>chr20:46513501-46513684</t>
  </si>
  <si>
    <t>TCCAAGTCTCGGCGGGACCAGGGATTCACGGGCTGCAGGACCCTCACCCGGAAGAGCCTGGCGAACCGGAAGGGCGTCCAGGTAAAAAACAGGAACAGCACATGCGCAGAAAGGCCCCCGGGCCGCCTTTCCCGGGGCTCTCCCGGGCCCCCCGCCGGCTTTCCGGACCACAGTCCCCAGAAGG</t>
  </si>
  <si>
    <t>ENST00000692313.1</t>
  </si>
  <si>
    <t>ENSG00000198185</t>
  </si>
  <si>
    <t>ZNF334</t>
  </si>
  <si>
    <t>chr20:46513738-46513889</t>
  </si>
  <si>
    <t>TACAGAGTTTAGGTGACTGCTGTGAATCATCAATACGAAAAGTAAAGTTTCATATCCGTTTCACCGAAGTCTATAGATGAGAAAGGAAAATTCTGCGAAATGAAAATGACTGCTAAAGATATTCCAGCAGAATATAATACTAACGACCTGCA</t>
  </si>
  <si>
    <t>ENST00000457685.6</t>
  </si>
  <si>
    <t>chr20:46675509-46675667</t>
  </si>
  <si>
    <t>GTGTTAGGATTACAGGCACGAGCAACCATGCCCGGCCCCTTTTTTTTTCTTTCTTTCTTTTTTTTTTTTTAGTTTGTTTAATTTTGTTTTTAACTAAAACTAAACTGTGTCATCCAGGCTGGAGTGCAGTGGTGCAATCACAGCTCACTGCAGCCTTGA</t>
  </si>
  <si>
    <t>ENST00000468915.5</t>
  </si>
  <si>
    <t>ENSG00000158296</t>
  </si>
  <si>
    <t>SLC13A3</t>
  </si>
  <si>
    <t>chr20:46675667-46675825</t>
  </si>
  <si>
    <t>AACTCCTGGGCCCAGGAGATCCTTCCCGCCTCAGCCTCCCCAGTCGCTGGGACTACAGGCATGCACCACCTTGCCTGGCAGATCTGAACTGAGATTTAATAGAATTCCTGGGCTGTGTGGAAACAGTGGGGACGACGGCAGAAGTGGGGAGAACCATGA</t>
  </si>
  <si>
    <t>chr20:46675825-46675983</t>
  </si>
  <si>
    <t>AGAGGCAACTGCAGGGGTTCAGGCAAAAGATCACATGGCCTACGCCAGGGTGGTCAGGAGGGGGAACGGAGAGTAGTTCCAAATTCATCAGCTTCTTTTCTTTTTTTGAGACAGAGTCTCACCCTGTCCAGGCTGGAGTGCAGTGGCGATCTCGGCTCA</t>
  </si>
  <si>
    <t>chr20:46710053-46710219</t>
  </si>
  <si>
    <t>GGTCTGCAGATGAAGAAATGGAGGCTCCGAAAGAAGCAAAGCAGTTCATCGATTCGCTGAGCGCGGTTGTGCCCCAGGCGCTGTTGTGGGCCTGGGGACGCTGTCGCGAACGAAACTGCGAACAAAACAGACGAACCCCCTCCTCTGGACGTGATTCTGCAGAGAGG</t>
  </si>
  <si>
    <t>ENST00000486000.2</t>
  </si>
  <si>
    <t>ENSG00000197496</t>
  </si>
  <si>
    <t>SLC2A10</t>
  </si>
  <si>
    <t>chr20:46950261-46950495</t>
  </si>
  <si>
    <t>AATCTGCAGGGGGACCTTGCAGCGATGTTCCCCTCTCAGACAGAGACTCAATTTTCACAACCATAAAATAATCTAAGGAGTCTCAAGTACCCTTCTAGCCCTGATATTCTAAGAGTCTGTGACTTGATGATGCCTGTGAGTTTGGAGGTCTCATGGCTGGGCACTGAGTTTCCAAGATTGCACATGGTTTGGGGTGCTGGAGCTGTGGGGAAATCATGAGGAGTCACTCTGCAGC</t>
  </si>
  <si>
    <t>ENST00000497428.1</t>
  </si>
  <si>
    <t>ENSG00000064655</t>
  </si>
  <si>
    <t>EYA2</t>
  </si>
  <si>
    <t>chr20:47251249-47251390</t>
  </si>
  <si>
    <t>CAGACATTCACACAGCCACCTCTGAGAGGGTGAAGAATGTGCAAATTTACTGCAGTGGGGCCAGGCACAGTGATTCACACCTCTCCCAGCACTTTCGGAGGCAGAGGCAGGAGGATTGCTTGAGGCCAGGAGTTCGAGACCA</t>
  </si>
  <si>
    <t>ENST00000467200.6</t>
  </si>
  <si>
    <t>ENSG00000101040</t>
  </si>
  <si>
    <t>ZMYND8</t>
  </si>
  <si>
    <t>chr20:47251390-47251531</t>
  </si>
  <si>
    <t>AGGCTGGGCAACATAGCAAGACCCCCATCTCTACAAAAAATACAAAAAGTAGCTGGGCTTGGTGGTGCACGCCTGTAAACCTAGCTACTTGGGAGGCCGAAGTAGGAGGACTGCTTGAGCCCAGGAGTTTGAGGCTGCAGTG</t>
  </si>
  <si>
    <t>chr20:47747919-47748075</t>
  </si>
  <si>
    <t>CGCTCTGCAGTGCCCCGTCCTGCTCCGTACCACCAGCATCTCCCACCTGGACTGCTGCAAACACCACCTGATCTCCCTGCTTCCGCTCTTGTCCCTGGGCCACCCTCTTCACCTACAGCCGGGGTGTGCCTCTGAGAACATGCACGCATAGCTGACC</t>
  </si>
  <si>
    <t>ENST00000474450.5</t>
  </si>
  <si>
    <t>ENSG00000196562</t>
  </si>
  <si>
    <t>SULF2</t>
  </si>
  <si>
    <t>chr20:47748140-47748295</t>
  </si>
  <si>
    <t>CTGCTGGGGACCACCAGGTCTCCCCTGTCTGCTCTCTGCCGCCCTCTTCCCCATCCTCCTCCCCTTCATTCCCATGTCCTGCTGCCCTCCTCCAACGTCCTGGGAAACCTGTTCCTGCCACAGGGCTCTTGCACGTGCCGTGCTTCTGCCTGCAGT</t>
  </si>
  <si>
    <t>chr20:47894718-47894860</t>
  </si>
  <si>
    <t>GAGCTGGAGACTTAGGGAGGAGACGTCTTGTTCTAGTTTCAGGGTCGTGGAGCTGCAGACTGAGGCAGGAGCATTGTTGTTATAGTTCGAGGGTCAGAAAGCTGGCGACCCAGGGAGGAGAGGTCTTGTTCTGGTCTGAGGGT</t>
  </si>
  <si>
    <t>ENST00000666669.1</t>
  </si>
  <si>
    <t>LOC105372637</t>
  </si>
  <si>
    <t>chr20:47894860-47895002</t>
  </si>
  <si>
    <t>TCGTGGAGCTGCAGACCCAGGGAGGAGCAATTTTGTTGTAGTTCGAGGGTCAGGAAGCTGGCGACCCAGGGAGGAGAGGTCTTCTTCTGGTGTGAGGGTCGTGGAGCTGCAGACGCAGGGAGGAGCAATTTTGTTGTAGTTCG</t>
  </si>
  <si>
    <t>chr20:47994401-47994543</t>
  </si>
  <si>
    <t>CTCGGAATTTTGAGGGTAGGCTTGCATAGGCCTGGCTGCTGTGGAACAGTGTGCTTGTGTGAGCACGTGTGTTTTGCCTCTTCTGTTAGCATGATGGCCCTGGAGGCCAGCTCTCTGCATCCATTTTCTCTGTGAGTCCTGCA</t>
  </si>
  <si>
    <t>ENST00000671461.1</t>
  </si>
  <si>
    <t>LINC01522</t>
  </si>
  <si>
    <t>chr20:48032380-48032680</t>
  </si>
  <si>
    <t>TCTCTCTCTCTCTCTATTTCTGTTGCCACATCACTAGTTTCTGACTCTGTCCCCTCTTCCTCCTTTTTTTTTTTTTTTTTTTTTTTTTTTTTGAGGCAGAGTCTCACTCTGTTGCTCAGGCTGGAGTGCAGTGACGCTAGCTTGGCTCACTGCAGCCTCCATCTCCCCAGTTCAAGAGATTCTTATGCCTCAGCCTCCTGAGTAGCTGGGATTACAGGTGCATGCCACCATGCCCAGCTAATTTTTGTATTTTTAGTAGAGATGGGATTTTGCCATGTTGGCCAAGTTGGTCTTGAACTCC</t>
  </si>
  <si>
    <t>ENST00000653312.1</t>
  </si>
  <si>
    <t>LOC105372639</t>
  </si>
  <si>
    <t>chr20:48474894-48475045</t>
  </si>
  <si>
    <t>TAGCAGCACCATCTCCTCTCCAGTTCTCCAGCTCCACGACCTTGAAACTAGAAAAGAAACACTGACTCCCCCCCACCACCAATCTCCATCTCCAGGAACATCAAACTTGAACTACAACAGCGGCTCAACCCAAAGTCTCCAGCTCCCCGACA</t>
  </si>
  <si>
    <t>ENST00000630976.1</t>
  </si>
  <si>
    <t>LOC105372645</t>
  </si>
  <si>
    <t>chr20:48475056-48475113</t>
  </si>
  <si>
    <t>CAGCAGCACCAGCTCCTCCCTGGCTCACCAGCTCCAAGATCCTCAAACCAGAACAGCA</t>
  </si>
  <si>
    <t>chr20:48475127-48475283</t>
  </si>
  <si>
    <t>CCCAGGTCACCAGCTCCAAGACCCTCAAACCAGAACAGCAGCACTGACTCCTGCCCAGGTCACCAGCTCCAAGACTCTCAAACTAGAATAGCCACACTGACTCCTGTCCAGGTCACCAGCTCCAAGACTTTCAAACTAGAATAGCCACACTGACTCC</t>
  </si>
  <si>
    <t>chr20:48475308-48475502</t>
  </si>
  <si>
    <t>ACTCAAACTTGAATTGCAACACTGGCTCCTCTCCAGGTCTCCAGCCACTCATCCCTCAAACTGTTGCTCCTCCCTGTGTCTCCAGCTTCATGACCCTCAAACTTGAACTGGGGCACCCGTTCCTCCCCGGGTCTCCAGCTCCACGACACGTGAACTGCAGCACTTGATCCTTCCTGAGTCTCCAGCTCCATGACC</t>
  </si>
  <si>
    <t>chr20:48512017-48512158</t>
  </si>
  <si>
    <t>CTACCGGACCCTTGAATTACAACAAAATTGCTCCTCCCTGGGTCTGCAGCTCCACGACCCTCACACCAGAACAAGACCTCTCCTCCCTGGGTCGCCAGCTTTCGGACCCTCCAATTACAACAACATTGCTCCTCCCTGGTTC</t>
  </si>
  <si>
    <t>chr20:48512158-48512299</t>
  </si>
  <si>
    <t>CGGCAGCTCCACGACCCTCAAACTACAACAAGACCTCTCCTCCCTGGGTCTCCAGCTTCCAGACCCTCGAATTACAACAGAATTGCTCCTCCCTGGGTCTTCAGCTCTACGACCCTAAAACTAGAACAAGACCTCTCCTCCC</t>
  </si>
  <si>
    <t>chr20:48516247-48516388</t>
  </si>
  <si>
    <t>AACAAGACTTCTCCTCCCCGGGTTGCCAGCTACCGGACCCTCGAACTACAGCAACATTGCTCCTGCCTGGGTCTGCAGCTCCACGAAAATCAAACTAGAACAAGACCTCTCCTCCCTGGGTCGCCAGCTTTCTGACCCTCGA</t>
  </si>
  <si>
    <t>chr20:48691779-48691983</t>
  </si>
  <si>
    <t>ACTCTGCAGCAATGGAAACCAACAGGCTGCAAACAGCTACATGCAGAGACATGGATGAACCCCACTAACGTGGTGTTGAGTGAAAGCAGTTTGTTTAAAAAAAAATGTAGACCATATTTTCTGGGCGGGGAGACTAGGTGTCGCTCTGTCACCCAGGCTGGAGTGCACTGGTGAAATCATGGCTCACTGCAGCATCGAACTCCTG</t>
  </si>
  <si>
    <t>ENST00000482556.5</t>
  </si>
  <si>
    <t>ENSG00000124126</t>
  </si>
  <si>
    <t>PREX1</t>
  </si>
  <si>
    <t>chr20:48764253-48764548</t>
  </si>
  <si>
    <t>CCCAGAGCTTGCAGACATCAGAGGACTCTCAGAGAGGCCCCAACAGCCCTTGACCATTGTGGTGGGCTGAACAATAATCCCTCAAAGACGTCCACATACTAATCCACGGAACCTGTGAATACACCACCTTCCATGGCAAAAGGGACTCTGCAGATGTGATTAAGGTAAGGATCTTGGAAAGGGGGGGATTATCAATAGCATTGAGGTGGGCCCAACATAATCACAAGGATCCTTAAAAGGAAAAGAGGGGCTAGGCACGATGGCTGAAGCCTATAATCCCAGCACTTTGGGAGGCC</t>
  </si>
  <si>
    <t>ENST00000371941.4</t>
  </si>
  <si>
    <t>chr20:49184189-49184399</t>
  </si>
  <si>
    <t>CAAAAGTGCTGGGATTACAGGCATGGGGTTGCAGTAAGCCGAGACTGCACCATTGCACTGCAGCCTGGGTGACAAGAGCTAAACTCCATCTCAAAAAAAAAAATTTTTTTTTTTACCACTTATTCCAGTTCAGGGTTGGGGTGGCTGGAGCCTATCTCAGCAGCTTAGGGTGCAAGGCCGGAACCAGTCCTGGACAGGACATCCACTGCAG</t>
  </si>
  <si>
    <t>ENST00000371856.7</t>
  </si>
  <si>
    <t>ENSG00000124214</t>
  </si>
  <si>
    <t>STAU1</t>
  </si>
  <si>
    <t>chr20:49519842-49519994</t>
  </si>
  <si>
    <t>CGGATCCTGTTGGCTTTACTTTGATATATGTTCAGAATCTAACCACCCCTGACCCTGGCCCAGCAGCACCCTCTCTTGTCTGGATCCTGCTGCTCCTCTCTGCTCTCCCTGCCTCTGCTTCCCCACCCCCTACAGTCTCTTGTCAGCGCTGCA</t>
  </si>
  <si>
    <t>ENST00000635465.1</t>
  </si>
  <si>
    <t>ENSG00000158445</t>
  </si>
  <si>
    <t>KCNB1</t>
  </si>
  <si>
    <t>chr20:49911581-49911756</t>
  </si>
  <si>
    <t>TGCTAGAACCCAGGAGGCGGAGGCTGCAGTGAGCCGAGATCGCCCCATTGCACTCCAGCCTGGGCAACAGAGCGAGACTCCGTCTCTAAAAAAAAAAAAAGAAAAAGAAAAAGAAAAGAGAAAAAGAGAAATGGATGCTGCAAAGGATGTCTGCATTCACGATGCCATCACTTTAG</t>
  </si>
  <si>
    <t>ENST00000422556.1</t>
  </si>
  <si>
    <t>ENSG00000158480</t>
  </si>
  <si>
    <t>SPATA2</t>
  </si>
  <si>
    <t>chr20:50031570-50031768</t>
  </si>
  <si>
    <t>TGTGTCTGTGATGTGGACAGATGCATGTGGGTCCGCGTGTGGTGTTGTGCATCCCTGTGTGTCTGTGTGCGCCCATCCATGCACCTGCATTATGTGTCTCTGATTCAGGCAGTTAGTGCTTCTGTATTTGTAGGTGCCTGTGGGTATCTGCAGTGTATTGTGGGTGTGTGTTGTGTGTCTGGAATTTGGTGTGACTGTA</t>
  </si>
  <si>
    <t>ENST00000431460.1</t>
  </si>
  <si>
    <t>TRERNA1</t>
  </si>
  <si>
    <t>chr20:50031768-50031966</t>
  </si>
  <si>
    <t>ATAGGAGCAGGTCTGTGTGTGTCACGTCTTTTTTTGGCAGGTGCCTGGACGTGTGTGTGGAGTGTTGTTTGTCTGCCATGTATTTTGTGCATGTGTGGGGGTGTGTGTGTGCATTAGTCTATGTTCCTGTGATTGTGGCATGGTGACAAGTTTTGGGGTTCCTGGGGGTGCAAAGGCATGGGAAGGAGCCTTCCTGCAG</t>
  </si>
  <si>
    <t>chr20:50075880-50076179</t>
  </si>
  <si>
    <t>CTCAGAGGCTCACACACTGGTGCTTGCCTTGGGAGAACGGGGTCAGAGGTGAGACTTTGCCCTGCACTCTATTCCCTTTATTTTCTTTTTGAGACGGAGTCTCACTGTGTCACCCAGGCTGGAGTGCGGTGGTGCAAGCCCAGTTCACTGCAGCCTCCATCTCCCAGGTTCAAGCGATTCTCCTGCCTCAGCCTCCCGAGTAGCTGGGATTACAGGCGTCTGCCACCATGCCTGGCTAATTTTTGTATTTTTAGTAGAGACGGAGTTTCATCATATTGGTCAGACTGGTCTCGAACTCCT</t>
  </si>
  <si>
    <t>chr20:50076193-50076345</t>
  </si>
  <si>
    <t>CTGCCCGCCTCGGCCTCCTAAAGTGCTGGGATGACAGACGTGAACCACTGCACCCGGCCTCTTTTTTTGTTTGTTTTTCTTTTCTTTGTTTAGACAGAATCTCACTCTGTCACCCAGGCTGGAGTGCAGTGGTGTGATCCCAGCTCACTGCAG</t>
  </si>
  <si>
    <t>chr20:50786731-50786906</t>
  </si>
  <si>
    <t>AGGCTGCAGTGGGAGAATGGCTTGAGCTCAGGAGTTTGAGACCGGCCCGGGCAACATGGTGAAACCGTGTTTCTAACAAAAATTACCTGGGCGTGGTGGTGTGCGCCTGTAGTCCCACCTGCCTGGGAGGCTGAGGTGGAAGGATTGGTTGAGGCTGGGATGTCTAGGCTGCAGTG</t>
  </si>
  <si>
    <t>ENST00000358791.9</t>
  </si>
  <si>
    <t>ENSG00000124243</t>
  </si>
  <si>
    <t>BCAS4</t>
  </si>
  <si>
    <t>chr20:51075173-51075315</t>
  </si>
  <si>
    <t>ATCAGCTCCATCTACTGTTTTCCACTTCGGAAGCCAGCACCATCCTTCAAGCCTCCTGGATGACTGGGATGGTCTTTTAACTGTGCCTCACCACCTGTCACCCACCTCCACCTTCCCCAACCTGGTCTGGTTTTCCCACTGCA</t>
  </si>
  <si>
    <t>ENST00000439216.5</t>
  </si>
  <si>
    <t>ENSG00000026559</t>
  </si>
  <si>
    <t>KCNG1</t>
  </si>
  <si>
    <t>chr20:51674323-51674491</t>
  </si>
  <si>
    <t>GAAGCACAAACCAGGGCTTGAGATGAGCTGGTGTAACTAATCTCAAACCTAAACCAGGAGGTGGAGGCTGCAGTGAGCTGAGCCTCACTGCACTAACTCAGCCTGCCGGAGAGCTGGTCCTTCCCCTACAAACACCTCTACCCCAGGTAGGACAGTGGGATCCATCGAT</t>
  </si>
  <si>
    <t>ENST00000477492.1</t>
  </si>
  <si>
    <t>ENSG00000054793</t>
  </si>
  <si>
    <t>ATP9A</t>
  </si>
  <si>
    <t>chr20:52130151-52130293</t>
  </si>
  <si>
    <t>CTCCACCCTGCCATGGCACTTACCAGCTTCTAAGACACTGTATATGGTGCCTACAATTGTGTTTTGTTTGTTTGTTTGTTTTTGGCAGGATCTTGCTCTATCACCTAGGCTGGAGTGCAGTGGCACAATCATGGCTCACTGCA</t>
  </si>
  <si>
    <t>ENST00000371523.8</t>
  </si>
  <si>
    <t>ENSG00000020256</t>
  </si>
  <si>
    <t>ZFP64</t>
  </si>
  <si>
    <t>chr20:53137172-53137395</t>
  </si>
  <si>
    <t>CTGCAGCTAAAAATCTAAGAATTAGATTTACAAAATACCAAGAAAACTGCTAACAGAAATTTTTCTTCTATTAGCTATGTAGCATCCACAGCTGGGCAGACAGATGGATAATATATTCGTGTTTCTTTTTTTTTTTTTTTTCATTCTAAACACTGTGTATCAAGTAAATTGTTTTCCCCAGGAAGGATCTTGCTGGCTCCGTCACCAAGAATTCAGCTCCTGCA</t>
  </si>
  <si>
    <t>ENST00000603338.2</t>
  </si>
  <si>
    <t>ENSG00000182463</t>
  </si>
  <si>
    <t>TSHZ2</t>
  </si>
  <si>
    <t>chr20:53504304-53504465</t>
  </si>
  <si>
    <t>CAGGCTTGCTTAGGTAAACAAAGCAGCCGGGAAGCTCCAACTGGGCCCAGCCCACCACAGCTCAAGGAGTCCTGCCTGCCTCTGTAGGCTCCACCTCTGGGGGCAGGGCACAGACAAACAAAAAGACAGCAGTAACCTCTGCAGACTTAAATGTCCCTGTCT</t>
  </si>
  <si>
    <t>ENST00000558738.1</t>
  </si>
  <si>
    <t>LOC105372669</t>
  </si>
  <si>
    <t>chr20:53504465-53504626</t>
  </si>
  <si>
    <t>chr20:53504626-53504787</t>
  </si>
  <si>
    <t>TTCCAACAGACCTGCAGCTGAGGGTCCTGTCTGTTAGAAGGAAAACTAACAAACAGAATGGACATCCACACCAAAAACCCATCTGTACATCACCATCATCAAAGACCAAAAGTAGATAAAACCACAAAGATGGGGAAAAAACAGAACAGAAAAACTGGAAAC</t>
  </si>
  <si>
    <t>chr20:53526853-53527146</t>
  </si>
  <si>
    <t>GATTTCATTCTCTAAAAAAATAACCTGCTCAGATTCATAGAGACACAAAGTAGCATGATGGGTGCCAGGGGGTGGGAGGGGGAGGTGGGGAGACCACATTTAATAGGGACAGAGTTTCAGTTTGGGACGGTGAACAAGTTCTGCAGATGGATGCTGCTGACGGTTGCACAGCAATGTGAGTGTATCTAATGCCGGAGAACTGCACGCTTTAAAATGAGTAAAATGGTAAAGTTTATGTTACTCATATTCTGCCACACACACAAAAGTAGCCTGAATTTTTGTACTCTCTTGACA</t>
  </si>
  <si>
    <t>chr20:54173245-54173391</t>
  </si>
  <si>
    <t>ATGTCGGGGAGGGTTTGGAGCGCCACTGGGAGGGCGGAAGAGGGAGGAGAGAGTCAGGGGCGCGAAAAGGGGTTTACCAGGGTGTCGTGCTGTTTCTTGAGACCCCCTTTCCAGAGAATCTGCAGCAGGCTGCCCAGCAGTGGCCAG</t>
  </si>
  <si>
    <t>ENST00000472970.1</t>
  </si>
  <si>
    <t>ENSG00000019186</t>
  </si>
  <si>
    <t>CYP24A1</t>
  </si>
  <si>
    <t>chr20:54782959-54783123</t>
  </si>
  <si>
    <t>GCCATTGCCCAGGCTTGCTTGGGTAAACAAAGCAGCCAGGAAGCTCCAACTGGGTGGAGCCCACCACAGCTCAAGGAGGCCTGCCTGCCTCTGTAGGCTCCACCTCTGGGGGCAGGGCACAGACAAATAAAAAGACAGCAGTAACCTCTGCAGACTTAAATGTCC</t>
  </si>
  <si>
    <t>ENST00000484860.1</t>
  </si>
  <si>
    <t>ENSG00000101134</t>
  </si>
  <si>
    <t>DOK5</t>
  </si>
  <si>
    <t>chr20:54783123-54783287</t>
  </si>
  <si>
    <t>CCTGTCTGACAGCTTTGAAGAGAGCAGTGGTTCTCCCAGCACGCAGCTGGAGATCTGAGAACGGGCAGACTGCTTCCTCAAGTGGGTCCCTGACCCCTGACCCCCGAGCAGCCTAACTGGGAGGCACCCCCCAGCAGGGGCAGACTGACACCTCACACGGCCGGG</t>
  </si>
  <si>
    <t>chr20:54783287-54783451</t>
  </si>
  <si>
    <t>GTACTCCAACAGACCTGCAGCTGAGGGTCCTGTCTGTTAGAAGGAAAACTAACAAACAGAAAGGACATCCACACCAAAAACCCATCTGTACATCACCATCATCAAAGACCAAAAGTAGATAAAACCACAAAGATGGGGAAAAAACAGCAGAAAAACTGGAAACTC</t>
  </si>
  <si>
    <t>chr20:55704141-55704332</t>
  </si>
  <si>
    <t>TGAGTAGCTGGGACTACAGGCACCCGCCACCACGCCCGGCTAATTTTTTGTATTTTTAGTAGAGATGGGGTTTCACCATATTAGCCAGGATGGTCTCGATCTCCTGACCTCGTGATCCGCCCGCCTCAGCCTCCCAAAGTTCTGGGATCACAGGCGTGAACCACTGCGCCCGGCAAGAGATTTTCAAAGGTG</t>
  </si>
  <si>
    <t>ENST00000661549.1</t>
  </si>
  <si>
    <t>LOC105372676</t>
  </si>
  <si>
    <t>chr20:55784514-55784662</t>
  </si>
  <si>
    <t>GATCTCCACTCAGAAAACCTTCCATGCTCACAGTATCCAAAGCCCCTTGCCCAGCCACTCTCTCTCTGTCTGTGAACCTGTTCTCTTTATACCACAGCCCCCACTCCCTACAGGAGATCTTTTTGATCCTGTTCACTACAGTATCTGCA</t>
  </si>
  <si>
    <t>chr20:56272159-56272356</t>
  </si>
  <si>
    <t>ACTGCAGCTCCCCTGGTGTGGCTCCAGGCGTCTCTGTGCTCTTGGGGGACCAGGGAGGCCCCCCTGCCCCCTGCAGACTCAGAAGTGCCTGCTCCTACTGCGTGGCTTCTCTCCGCTTTCAGTGTCCTTTCCAATCTCAGAGGCATGGCCAGTGCTGCACACTCCATGAAGCTGGCAGGAACCAGGGACAAGCAGGAG</t>
  </si>
  <si>
    <t>ENST00000243911.2</t>
  </si>
  <si>
    <t>ENSG00000124089</t>
  </si>
  <si>
    <t>MC3R</t>
  </si>
  <si>
    <t>chr20:56272356-56272553</t>
  </si>
  <si>
    <t>GCCCTGCCCCTTCTGAGTTGGTGGGGCAGGAGCTCCCAGGTGCAGCTGCAGCTGCCCAAGCCCAGCTATAGACCCAAGCATCTCTGTGCTCTTGGGGTCCTGGGAAGGCTTCCTCCCCATTGCAGGCTGGGAAGTGCCTGCCCCCACTGCCTGTCCTCTCCCCACTCCCAGGACCTGCTCCAATCATGGAGCAAGGTT</t>
  </si>
  <si>
    <t>chr20:56521881-56522042</t>
  </si>
  <si>
    <t>AAACTTGTGAGCATTTCTGTTGTTTGGGGCCATTCCTGTAAACCACGTCTGTTTGCCCCTTACTGCTCCATCGCACCACAGCCACCAAACTTCCCAGCCGACTTAAGACACGGGCTGACTGAGCACTGTGGCTCCTGTCTGCAGTCCCAGCACTTTGGGAGG</t>
  </si>
  <si>
    <t>ENST00000371328.5</t>
  </si>
  <si>
    <t>ENSG00000124103</t>
  </si>
  <si>
    <t>FAM209A</t>
  </si>
  <si>
    <t>chr20:56522042-56522203</t>
  </si>
  <si>
    <t>GCTGAGGCAGGAGGACTGCTTGAGCCCAGGAGTTTTGAGACTAGCCTGGGCAACACAGGGAGACCCTGTCTCTACCAAAAATGAAATAAAAATTATCCAGACCCTGTCTCTACCAAAAACAAAACAAAAAAAAAAACAAAAATTATCGAGGCTGCAGTGAGC</t>
  </si>
  <si>
    <t>chr20:56884513-56884681</t>
  </si>
  <si>
    <t>ACCACGGCCGGCTAATTTTTGTATTTTCACTAGAGACAGGGTTTCACCATACTGGCGAGGCTGGTCTAGAACTCCTGACCTCATGTGATCTGCCTGCCTCGTCCTCCCAAAGTGTTGGGATTACAGGTGTGAGCCATCACACCCAGCCTGCAGCCTGTTTTGTCAGCAA</t>
  </si>
  <si>
    <t>ENST00000671579.1</t>
  </si>
  <si>
    <t>LOC105372685</t>
  </si>
  <si>
    <t>chr20:56884681-56884849</t>
  </si>
  <si>
    <t>AGGTCTTCATGACCTGTATCTTGTGCCAACCTCCTATCTCATCCTGTGACTTAGAATGCCTTAACAGTCTGGGAATGCAGCCCAGTAGGTCTCAGCCTCATTTTACCCAGCTCCTGTTCAACACGGAGTTGTTCGGGTTCCCGCGCCTCTGACACACTGGTCCCCTTTA</t>
  </si>
  <si>
    <t>chr20:56884849-56885017</t>
  </si>
  <si>
    <t>ATGAGCCACCACATCTCCCATTCTTGCTGCAGGATCTTTGCACACGCTGTCCCTGCCTGTGTGCTGACCGCAGGGAAACTCCCCTGGGACCCCTGGTCTAGCTCAGTTGCCAAAGCTCACCCTTCCTGGGCCCATGTGCCCTTCTTTTTCAGGCCATTTCTCTCAGTTT</t>
  </si>
  <si>
    <t>chr20:57283299-57283448</t>
  </si>
  <si>
    <t>CTGGGGAGGGGCCGGCGGCCCTTTGCTCAGCCCTGGTGGTCCTGCCGCAAAGGAGAGCTGGGCTGTTTTATTTGTTGTCTGAGATGGAAAAGGGGGAGGGGGTCGTCGAGACGAGGACCGTCCCGCAAATTTCTATAATTACTGCCTGCA</t>
  </si>
  <si>
    <t>ENST00000395863.8</t>
  </si>
  <si>
    <t>ENSG00000101144</t>
  </si>
  <si>
    <t>BMP7</t>
  </si>
  <si>
    <t>chr20:57283448-57283597</t>
  </si>
  <si>
    <t>AGAGTGTTAGGGACACACACACAGTAACATCAAACGTCATCCTGGAGGGTTAGGGGTTCCCAAAAGCTGAACACCCAGAAGCTGGTAGAGCAAATCCACTAAATGGAACAACATGTGTTCCCCGGCCCAAGAACTCCAACTGCATTAAGG</t>
  </si>
  <si>
    <t>chr20:57283614-57283764</t>
  </si>
  <si>
    <t>CACTTTACTTTTCATCTTGAGGCCTCAGGGGGCCCTTTGGTTCATGCAGAATCCAGGATATAGAGGGGAAGAAACAGATGGAAAGATACGAACCGCTACCAGGGCACAAGTAGCTGCCTGCCCCGCACCCTTCTTAAGCCCCAATGTCTGC</t>
  </si>
  <si>
    <t>chr20:57283764-57283914</t>
  </si>
  <si>
    <t>CAGGTGTCCGTCCTCTGAGGGTCCCCCAGTGGCACCTGAAGGATGCTCTCCATGTAGCAACAGTGACAAAAGAAATAAGGAAACAAGCCGGGCATGGTGGCTCATGCCTGTAATCCCAACACTTTGGGAGGCCGAGGTGGGAGGATAGCTT</t>
  </si>
  <si>
    <t>chr20:57348475-57348662</t>
  </si>
  <si>
    <t>GGCCCCGCACTCGGAGCAGCCGGCCGGCCCTGCTGGCCCCTGGCAATGAGGGGCTTGGCACCCGGGCCAGCGGCTGCGAAGGGTGTACTGGGTCCCCCAGCAGTGCCAGCCCACCAGCGCTGCGCTCTATTTCTCACCGGGCCTTAGCTGCCTTCCCGCAGGGCAGGGCTCGGGACCTGCAGCCTGCC</t>
  </si>
  <si>
    <t>ENST00000371242.6</t>
  </si>
  <si>
    <t>ENSG00000101146</t>
  </si>
  <si>
    <t>RAE1</t>
  </si>
  <si>
    <t>chr20:57348662-57348849</t>
  </si>
  <si>
    <t>CATGCCTGAGCCTCCCACCCCCTCCATGGGCTCCTGTGCTGCCCGAGCCTCCCCGACGCGAGTGCCACCCCCGCTCCACGGCGCCCAGTCCCACGGACCACCCAAGGGCTGAGGAGCGCGAGCGCACGGCCTGGGACTGGTGGGCAGCTCCACCTGCAGCCCCGGTGCGGGATCCACTGGGTGAAGCC</t>
  </si>
  <si>
    <t>chr20:57629036-57629190</t>
  </si>
  <si>
    <t>CTGGGGACTGCAGCCCGCCATGCCTGAGCCTTCCCCTGCCTCCATGGGTTCCTGTGCAGCCCAAGCCTCCCTGCCGAGCGCCGCCCCCTGCTCCATGGCACCCAGTCCCATTGACCACCCAAGGGCTGAGGAGTGCGAGCACATGGCACAGGGCT</t>
  </si>
  <si>
    <t>ENST00000395822.7</t>
  </si>
  <si>
    <t>ENSG00000124256</t>
  </si>
  <si>
    <t>ZBP1</t>
  </si>
  <si>
    <t>chr20:57629190-57629344</t>
  </si>
  <si>
    <t>TGGCAAGCAGCTCCACCTGCAGCCCCGGGGCAGGATCCACTGGGTGAAGCCAGCTGGGCTCCTAAGTCTGGTGGGGAAGTGGAGAACCTTTATGACTAGCTTAGGGTTTGTAAATACACCAATCAGCACTCTGTATCTAGCTCAAGGTTTGTAAA</t>
  </si>
  <si>
    <t>chr20:57726281-57726425</t>
  </si>
  <si>
    <t>GATCTGCAGTCTGATGGGCTGGCATATCTCAGCAGCAGCAACAACAACACAATAATATGGAATTCAGTCCAGGCACGGTGGTTCCCGCCTGTAATCCTAGCACTTTCGGAGACTGAGGTGGGAGTTTGAGCCCAGGAGTTTGAAA</t>
  </si>
  <si>
    <t>ENST00000472841.1</t>
  </si>
  <si>
    <t>ENSG00000124225</t>
  </si>
  <si>
    <t>PMEPA1</t>
  </si>
  <si>
    <t>chr20:57726425-57726569</t>
  </si>
  <si>
    <t>ACCAGCCTGGGCAACATGGTGAAACTCCATCTCTACACGAAATACAACAATTAGCTAGGCATGTTGGCATGTGCCTGTAGTCCCAGCTACTGGGGAGGCTGAGACAGGAGGATTGCTTGAGCCCAGGAGGTGGAGGCTGCAGTGA</t>
  </si>
  <si>
    <t>chr20:58024621-58024814</t>
  </si>
  <si>
    <t>CCACTGACCCCTTGGAATGTGCAGCCCTGGCTGCGCCTCCCCTACTGCAGCCTGCGTCATGGCAGCAGCTGCTCCAGACGGGCCACCTCTGCCATCACCACCATGTACGGACTTTTTCTATAACACCAATGGTATTTGGGGGCTATTTGTTTTTACTTCCCTTCAAACCCATCCACGTGAGGACTGCAGTTGAG</t>
  </si>
  <si>
    <t>ENST00000616333.1</t>
  </si>
  <si>
    <t>ENSG00000275852</t>
  </si>
  <si>
    <t>LINC01742</t>
  </si>
  <si>
    <t>chr20:58107237-58107408</t>
  </si>
  <si>
    <t>GGATGGTCCCATATGAGGAAAAAATCAATCACCATTGTCTTAAGCTTCGGAGGCTTTAGGGCCATTTGTTACTGCAGCATAACCCAGCCTCCCTGACTGATACACCCCCATCTTTCCCACTGTTCCCACCCCACCTTATCCCTACCAATAGTACCTGAATTTATCTCAGAAG</t>
  </si>
  <si>
    <t>ENST00000371168.4</t>
  </si>
  <si>
    <t>ENSG00000124237</t>
  </si>
  <si>
    <t>C20orf85</t>
  </si>
  <si>
    <t>chr20:58107408-58107579</t>
  </si>
  <si>
    <t>GGGTGGACCCATCCCCAGCCCCAGAGATGAATTAAAACCATTTCTTCCTTTATGTGTAGATGGGTTTTCTCCCTTGGTTTTCTGACAATCATGTCACTTTCCCCAAACCAGAAACTTACCCTCTTCTTGTCAGCTTGGTCATGGCTGTGAAGAGGCCCCTCATCCCTTCTGC</t>
  </si>
  <si>
    <t>chr20:58194078-58194220</t>
  </si>
  <si>
    <t>CTGCAGGGTCTCGGTGGCAGACAACTGCAAGCACATCTGTAGTTTGTGCACTTATGGGTCACTGAGGGTCAGCTGCTCACAGTGAGGCTGGCTAGGGCAGTCAGCTCCGTGTGCCTCTCAACCTCCTCCTTGGACTAGCGGAA</t>
  </si>
  <si>
    <t>ENST00000457363.2</t>
  </si>
  <si>
    <t>ENSG00000124227</t>
  </si>
  <si>
    <t>ANKRD60</t>
  </si>
  <si>
    <t>chr20:58308952-58309103</t>
  </si>
  <si>
    <t>CTGCAGGCGCAGGAAGAAAAGAAGTGACAGGGAGTCCAAAGTTTCCCCAACAACAAAAATCCTTCCCCCGAGGGAAGGGAAGGGCTCCCACCCTCAGCCCGCCCCGCCCAGGGAGGAGGGACCGCCACCAGTGGATCTAGGCAGTTGGGGGT</t>
  </si>
  <si>
    <t>ENST00000686997.1</t>
  </si>
  <si>
    <t>PPP4R1L</t>
  </si>
  <si>
    <t>chr20:58309312-58309551</t>
  </si>
  <si>
    <t>GGCGAGAGGGGACGGGGTCGGGCAGGGGCCCCTCGGCCTCGCGGGGTGGTCACGGGGCGAGAGAGAGAGGGGCACCCCTGGCATCCCCCGAGCCCAGCCCCACTCACCCGCCATCTTGGGATGGGCATGGAGGCGGGACCGGCAGGGGCGGGGCCCTGCAGACAGGGGCGGGGCCCTGCAGACAGGGGCGGGGCCCTGCAGACAGGGGCGGGGCCCTGCAGACAGGGGCGGGGCCCTGCA</t>
  </si>
  <si>
    <t>ENST00000650934.1</t>
  </si>
  <si>
    <t>chr20:58605980-58606146</t>
  </si>
  <si>
    <t>AGACCCAAGGCACCCTGCAGACCTGGGACGAAACCTGGTCAGTGGCAGGGAAGAGAGGGGGTTCCCTATCCCGCCACCCACCTCCCTGCCACATCCTGCTTCCAGGCTCATATCCCAGGCCCAGAGGACACAAGGATGTCACCGGGTGGCAGAACAAAGGCCAAAGG</t>
  </si>
  <si>
    <t>ENST00000598340.2</t>
  </si>
  <si>
    <t>ENSG00000268941</t>
  </si>
  <si>
    <t>LINC01711</t>
  </si>
  <si>
    <t>chr20:58606146-58606312</t>
  </si>
  <si>
    <t>GGAAAACGCAATCCCAAGCCTGCAGCGGGCACCCACACTCTCCACCCTTCACCTCCCACATCTCCCCATCCGCACCCCACATTTGAGCCAAACAAGGGCTTCCAAGGATGTTAAAGGACAACCCTCAACTAGCTGGCAGCAGGTTTGGCGTGCTCATGTCACGTGCA</t>
  </si>
  <si>
    <t>chr20:59509696-59509851</t>
  </si>
  <si>
    <t>AAGCTGCAGCGATTAGCCTTATACAAATACCTTTTTATATTTTTGCCCATGAATCTTTAGAATGAACTCTTAGAAGTGGGATTGTTCGGTTAAAGGATAAAATGAATATACCATTTTTTCTTTAAAAAAATGTCGGCAGGGTGCAGTGGCTCACAC</t>
  </si>
  <si>
    <t>ENST00000359926.7</t>
  </si>
  <si>
    <t>ENSG00000087495</t>
  </si>
  <si>
    <t>PHACTR3</t>
  </si>
  <si>
    <t>chr20:59509902-59510052</t>
  </si>
  <si>
    <t>AGGAGTTCAAGACCAGCCTGGGCAACATAGGGAAACCCTGTCTCTACAAATATAATAAAAAATTAGTGGAGCGTGAGGATATGTACCTGTAGTACCAGCTACTCAGGAGGCTGAGGTGAGAGGATCACTTGGGCCCAGGAGGTTGAGGCTG</t>
  </si>
  <si>
    <t>chr20:59510052-59510202</t>
  </si>
  <si>
    <t>GCAGTGAGCCATGATTGTGCTACTGCATTCCAGCCTGGGTGACAGAGCAAGATGCTGTCTCAAAAAAAAAAAAAAAATAGAAATGCTTTCTCATTCTATTTTTCTTTCCCACCAGTGATGTATAGGAATGTCTGTTTCACAGTGTTTTCAA</t>
  </si>
  <si>
    <t>chr20:59940364-59940517</t>
  </si>
  <si>
    <t>CTGCAGGCGGGCCCCCGCCGGCCTCAGCTCAGCCAGGGAGCTCAGCGGAGCTGCGCGCCTCCGCCTCCAGCTCCCCTGCCGCAGCGCGCCGCAGCCGGGCGTCCCCGCGCGGGCGCCGGAGAGGAAGGAAGGCTGGCAGCCTCGTCACGTGTCC</t>
  </si>
  <si>
    <t>ENST00000360816.8</t>
  </si>
  <si>
    <t>ENSG00000196227</t>
  </si>
  <si>
    <t>FAM217B</t>
  </si>
  <si>
    <t>chr20:59940517-59940670</t>
  </si>
  <si>
    <t>CGCTGCAGTCGCGAAACAGGTCTGATCAATTTCTGTTTACGTCTGCCTGGATTGCGCGCCTATCGATCATAGACTTTGTCTGCACAAACGGAGGACAAGGAAAATGCATGCTGCGTGTCCTTAGATTTCTGGGTTGTGGATGGGGGGAGCGGTG</t>
  </si>
  <si>
    <t>ENST00000469084.5</t>
  </si>
  <si>
    <t>chr20:60213836-60213987</t>
  </si>
  <si>
    <t>CTGCAGCCTGGATGTCACTTCCTCTCTGAATCTCATGGTCCAGCTCTTGTGGTGGGAGCTGCCTGGAGCTCCATAGAAGGATTCGAAGGCCAGGTCAGAGCTTCCTGGAGCCTAGGGCCATGATTGATTAGTAATGCCTCCAGGGCACAGGA</t>
  </si>
  <si>
    <t>ENST00000427820.1</t>
  </si>
  <si>
    <t>ENSG00000228340</t>
  </si>
  <si>
    <t>MIR646HG</t>
  </si>
  <si>
    <t>chr20:60490460-60490635</t>
  </si>
  <si>
    <t>ACAGACCTCTCTGCTCACGGTGCATGGACACACATCACCCTTCCTGTTGGTATCTAGGGTCACAGAGAAGTCGCAATTCATTAGTTATCAATATTGTGTTCAATTGACTTCTTGGGAAATATGACAGGCACCCTTCTTCCCCTCCAGCTGCAGCCAGGGCTGGTGCTGATCGTGGG</t>
  </si>
  <si>
    <t>ENST00000581943.1</t>
  </si>
  <si>
    <t>ENSG00000266140</t>
  </si>
  <si>
    <t>MIR4533</t>
  </si>
  <si>
    <t>chr20:60729362-60729504</t>
  </si>
  <si>
    <t>CTGCAGGGCTCATTTCCCCAGTTAGCAGTGACCCAGCCTTTAAGTCGGCTTCAGTCTCTGCTGTGCCATAGGAGAGGCCAGCAAACTGTAAATGGCCAGAGAGTAAATATCTTTGGCTTTGAATGCCATATGGCTACAATGTC</t>
  </si>
  <si>
    <t>ENST00000651345.1</t>
  </si>
  <si>
    <t>LOC105372699</t>
  </si>
  <si>
    <t>chr20:61208068-61208247</t>
  </si>
  <si>
    <t>GCCTGCAGAAAATACTGGGTGTAGAAGGGCTGGCTGTCACGAGACCTGATCAGACTCAGGCAGAACATGGTGCCTCCTACAGGATGGCAGCTCAGCTCTTCATCCAATCACAGTCATGGCAGCAACTGGCGGGGCAGGGCCCGTCTAAGAGAAATGAGACGTAATCTGTAGAGAAGCCAG</t>
  </si>
  <si>
    <t>ENST00000614565.5</t>
  </si>
  <si>
    <t>ENSG00000179242</t>
  </si>
  <si>
    <t>CDH4</t>
  </si>
  <si>
    <t>chr20:61208247-61208426</t>
  </si>
  <si>
    <t>GCTAGACACAGGGGAAATGGTAAGGCAGCTGCAGCAAAATGTCAACACTTGTCCTTATTTCCTCATCTACAAAATGGGGGTGGCATCAACAGCACTCATCTTAGAAGATTATAAAGATTAAACGTAAAATGTTTAGAACATTGTACATTATCAACTAAAGGTTCCAAAAGCTGTTAGGCG</t>
  </si>
  <si>
    <t>chr20:61724512-61724711</t>
  </si>
  <si>
    <t>ACTGCAGTGTTGGCTCTACCAAAACAAAGGCCCTTCCAGACAGAAGAGGCAGCAGGAAGTGGAGAGATGAGGGTGTCTCCTGCTGCCCCTTCGCCCCGACCCCGGGCTGTACTGTGGCCATCAGGGCTGTCCACTTGGGGGCAGCAGTCAAGATGGGAAGATTCTGTCTTGTAGTCCTTGCCTCAGTCAAGATGGGAAGA</t>
  </si>
  <si>
    <t>ENST00000317652.1</t>
  </si>
  <si>
    <t>ENSG00000179253</t>
  </si>
  <si>
    <t>LOC100128310</t>
  </si>
  <si>
    <t>chr20:62054609-62054751</t>
  </si>
  <si>
    <t>ACCAGGCTCCTGCACCCAGGTGTCCACCCTCACCACCCCACTCCCAGCACTGCTGGCCAGATGCACCCTATGAATGCTGGCCTCTCCCGGCACTCCTCTCTGGCTCCCAAGCTGGCCCAGCCTTGGAGGTGCCGGCACCTGCA</t>
  </si>
  <si>
    <t>ENST00000608887.1</t>
  </si>
  <si>
    <t>ENSG00000130699</t>
  </si>
  <si>
    <t>TAF4</t>
  </si>
  <si>
    <t>chr20:62279667-62279815</t>
  </si>
  <si>
    <t>TCTTTTGCTGCATAACTGTCCCAAACTTAGCAGCTTCCACACCAGGCTGGCAGGTGTCTGAGGGCCGGGGACCGTGAGGTTGCGGTGGCAATGAGGGTTGGGTTGCCCATGGCGCCTGTGTCCTGGCTCCCCTTCTGGGCTGCTTGCTG</t>
  </si>
  <si>
    <t>ENST00000621075.1</t>
  </si>
  <si>
    <t>ENSG00000130703</t>
  </si>
  <si>
    <t>OSBPL2</t>
  </si>
  <si>
    <t>chr20:62279815-62279963</t>
  </si>
  <si>
    <t>GCAGGGCACTGCCTCCCACAGGGGGAGAGAGCTGAGAAGGAAGCCAGGGAAGTGGCCCTTTGCACACTCCCCCACCCTGTGCTCATGTGGCAGGGGTGACTTAGGGTTGGAATTTGAAACAGCGTGGGAGGGGACCCTCTGAGAGGCTG</t>
  </si>
  <si>
    <t>chr20:62317445-62317593</t>
  </si>
  <si>
    <t>TCTGCAGCAGTGGGGTCCGAGCCCCATCCAGGCTGGCGGCGAGGCGCTCCAGCTCCTGGAATTTGAGTGGACTTAGCCCCTCATCCTGCTCACAGCCACCTGATCCACGACCCTGAGGGCGGGCTCTGCACGCAAGTGTGCACACAAAG</t>
  </si>
  <si>
    <t>ENST00000471042.1</t>
  </si>
  <si>
    <t>ENSG00000130702</t>
  </si>
  <si>
    <t>LAMA5</t>
  </si>
  <si>
    <t>chr20:62321988-62322132</t>
  </si>
  <si>
    <t>GGTGTGGGGAAGTGGGGTGTTGAGGACACACCTTCACAGTGGATGCTGTGGCCCACAGGCCCGCCTGGAACAGGCACCTGATGCTGCTGGCTGCAGGTGTCGCAGCGCTCCCCGCTGAGCCCCGGGGGGCAGTTGCAGCGGCCCG</t>
  </si>
  <si>
    <t>ENST00000464134.1</t>
  </si>
  <si>
    <t>chr20:62322132-62322276</t>
  </si>
  <si>
    <t>GTGTGAGGGTCACAGCGGCCCCCAGGGCACTGGCAGCCTGTGGTGGGGGGCTTGGGTGAGCATGGCTGGCCTGGGACCTTGGAGCGTACCCCACTCAGAAGTCCCCATCCGCCCTCCTGTGACCGGCCAGCACTCACGCCTGCAG</t>
  </si>
  <si>
    <t>chr20:62322276-62322420</t>
  </si>
  <si>
    <t>GCCCTGCTCAGGGAGCCCCCAGTAGCCAGGGGCACACTCGCGGCACTGGGGTCCCATGGTCCCTGGTCGGCAGTGGCACTGTCCGCTCTGGGGGTGGCACTCGGAGCCCTCGGCGGCCGGTCCACAAGCACACGGGCGGCAGCCC</t>
  </si>
  <si>
    <t>chr20:62338345-62338496</t>
  </si>
  <si>
    <t>ACTCCAGGGCTGGAACACTGGCAGGCTGCAGGAAAGGGTGGCCCACATGCTTGGTCAGAGGCACCAGGCCTCAGGTGTCCACCTCGAGCGCAGGTAGAGGTTGAGCGGGGAGAGGGGACTCACGCTGGCAGCCGGGGCCGTAGAACCCTGGC</t>
  </si>
  <si>
    <t>ENST00000474128.1</t>
  </si>
  <si>
    <t>chr20:62338496-62338647</t>
  </si>
  <si>
    <t>CGCGCAGAGCTCACAATGGGTGCCTTGGAAGTTGGGTTTGCACAGACAGCGTCCCACCCTTGGGTCCTTCCGGCAGGCGTTGCCCTGGGTCCCTGCCGCGCTGCAGTCACAATCTGGAGGGTGGGGACAGGCAGGGGAGTCTCAGATGCCCT</t>
  </si>
  <si>
    <t>chr20:62354069-62354355</t>
  </si>
  <si>
    <t>CACCTTGGCTCTGCCTACTTTCTCCCCGTGTGTCAGCCTGACCTCCACCCAGGGACAGCCCATGTGTCTGTGCCTCGGGGCTGGGGGACAGCCTGGCTCAGTCTTCACAGGACGCTTTGTACACCTCCTCAGAGAAGCCTTCCCTGACTGCAGCCCCTCCCCCTAACCCTCAGCTGCGGACATCTCCCCAGGCCCAGGCCCTTCTCTCCGCACAGGCCAGGCCTGCTGACTCCCCTCAGGCCTCTGATCAGCCTGGGCTTCCCTCCCTCCCTCCCTCCCTCCCTCCC</t>
  </si>
  <si>
    <t>ENST00000487421.1</t>
  </si>
  <si>
    <t>ENSG00000228812</t>
  </si>
  <si>
    <t>LAMA5-AS1</t>
  </si>
  <si>
    <t>chr20:62492860-62493026</t>
  </si>
  <si>
    <t>ACTGGGGGGTGCTGAGCCCCTCCTGTTTGGGCAGGACAGTTGTGGGGGGCCTGGCATGGGGCTCCCGCCCAGTGGAGCATCTGGCTCCTGGGGAGAGGCTGCCTCGCAGGGCCTGATGTGACTCCCAAACCCCACAGCCCCTGGGGCCTGCAGAGTGGGATGGCGGA</t>
  </si>
  <si>
    <t>ENST00000252997.3</t>
  </si>
  <si>
    <t>ENSG00000130700</t>
  </si>
  <si>
    <t>GATA5</t>
  </si>
  <si>
    <t>chr20:62649495-62649658</t>
  </si>
  <si>
    <t>CGCACATAGCGTCAGAGGCTGTAGAGTGGGCCCTGCAGAGGCCAGGAAGCAGATGCCCTGGTGTTAGATGCAGTCAGGGTGTTCAGATGAGGATGACAGTGGACTCGACCTGGGATGCTGACAGGAGCCAGGGTGGCCTGGGGGCTGGCCGCTGGCCTGTCCTT</t>
  </si>
  <si>
    <t>ENST00000620143.1</t>
  </si>
  <si>
    <t>LOC101928465</t>
  </si>
  <si>
    <t>chr20:62649658-62649821</t>
  </si>
  <si>
    <t>TCACAGGGGGTGCAGTCTCCTGCACCCCATGGCTGTCCCATCCCTGCCCCGGGTCTCCCACCCCCTCCTCTGCCACGTGGCTGCCACTGCCCGGCCTTCCACAACTGCCTTTCAGCCTCACCCCATCTGCAGACTCCTCATTTGCAGCACCGGGGTTCACCTGC</t>
  </si>
  <si>
    <t>chr20:62654201-62654354</t>
  </si>
  <si>
    <t>TCTGCAGGTGGCCTTCTCTGTGTCATCTTCTCCTCTAAAAATGCACCTGTCACCGGGTTTAGGGCCCACCCTAATCCAGGATGATCTCTTCTCAGATCACTTGTCACATCTGCAAAGACGCTTTTTCCAAATAAGGTCATGCGCTCAGGTCCCA</t>
  </si>
  <si>
    <t>ENST00000370507.5</t>
  </si>
  <si>
    <t>ENSG00000101187</t>
  </si>
  <si>
    <t>SLCO4A1</t>
  </si>
  <si>
    <t>chr20:62654366-62654589</t>
  </si>
  <si>
    <t>CTGCCCGGGGAACACGGGGGGCACCGGTCCGCCCACCCCAGCCCCAGCGCAGGCCCAGTGAGCAGACTCTGTGAGGAGCTGCCAGGAGGATCCTGGGGTATCACCCAGCCCAGGTCCCCACGGGACTGCCTGCTGTCCCTGCATCTCCGTGCATCTCTGCGCGTCGCCGGCTGTGGCTGGAAGGAGACCCCAAGGCCGGATACTTAGGGCTTCGGACTCTGCAG</t>
  </si>
  <si>
    <t>chr20:62675270-62675480</t>
  </si>
  <si>
    <t>AGACTTCGTGGTGCGTGATGGATGAGGCCACCAAGCCCAGATTCCCTTCCCAGGTCCAGGAGGGCCCCTCCAGTGGGCAGCCCGGGCTGCCGGCCACCCACGCGGGCTCTGCCACCCCTCAGGCAGCTCCCAAGAGCTGCGGGGTCTCTGCAGCTCTTGAGCTCTGCTGCCCTCGCCTCGATCTAAGCTCCCCTTGCCTTCCCCATTGACA</t>
  </si>
  <si>
    <t>ENST00000466818.1</t>
  </si>
  <si>
    <t>chr20:62675480-62675690</t>
  </si>
  <si>
    <t>AATCCGCCTGGCTCTGACTCAGGCCCAGGGAGGAGACAGGAGCAGATGGCTGACAGGGACAGTTGGGACACAGGGGCAGAGAGGAAGCAGTCTGGTTGCAGCCTGGTCCCGGCCCCAGCCCCCCAGGCCTGATGACCCAGCCTCTGTGTGACTCAGTGCAGGGAGCGTGTGGCTCCTGGCCCTGCCACAGAGGCCAGAAGGCATCTGCAGA</t>
  </si>
  <si>
    <t>chr20:62825718-62826016</t>
  </si>
  <si>
    <t>ACCCCCAGCTGCTTGGGCTTGAGTAGGGTGACTGGAGGCACCGAAAGGTGCAAGGAGAGCCAGACTGGGCCGCTGACCACCCTATCCCCTCTGTTTCAGGGTGACCCTGGCCCCCCTGGGCCCGCCGGCCTCCCGGGCAGCGTGGGGCTGCAGGTGAGGCTAGGAAGGGGTAAGGATGGTGGGATGGGAACTCAGCCCACAGAGTGATCAAGCCCTGCACATATCTACCCCCGAGGGGGCCAGCTCCGGCTGGGGGGTGTTTGGCCAACACCCAGGCACAGGAGCGCGACCTGGCTGGG</t>
  </si>
  <si>
    <t>ENST00000463487.2</t>
  </si>
  <si>
    <t>ENSG00000092758</t>
  </si>
  <si>
    <t>COL9A3</t>
  </si>
  <si>
    <t>chr20:62826117-62826416</t>
  </si>
  <si>
    <t>CAGGGGTACCCCGAGGGCCTTGGCCCTGGGTGCTCCCCGGGGTGGAGGTGCAGCCCCAGCCTCTGCATCTGTGCCTCTCTCTCGCAGGGCCCCCGGGGATTACGAGGACTGCCAGGGCCACTCGGGCCCCCTGGGGACCGGGTAAGTCCTGCAGCCCCTAGTGGGGGCCGGCCAGGTGGCTGGGGGCCTGGTTGTCTGCACCTCCAGACTTCAGATGGGCCCCGTGAGTGACACTCTGAAGCAGCCGGCACCCTGGCTCTGGCCATCGCCACTGTGGCGCAGGCCTTGCTCTGGGCCCCT</t>
  </si>
  <si>
    <t>chr20:62963604-62963758</t>
  </si>
  <si>
    <t>TCTCTGCAGCCTGCTCCTTCTTCATCCTCCTCTCCTGGCTGCCCACCTTCTTCGAGGAGACCTTCCCCGACGCCAAGGTGAGTCGGGGGCTCCCGCAGGGTGAAGGAGCGCCCAGAAGGCACGAGGCTTGAGCTGCACCAGGCACTGTGGGTCCT</t>
  </si>
  <si>
    <t>ENST00000487303.1</t>
  </si>
  <si>
    <t>ENSG00000101194</t>
  </si>
  <si>
    <t>SLC17A9</t>
  </si>
  <si>
    <t>chr20:62963758-62963912</t>
  </si>
  <si>
    <t>TTGGCCTGCAGATGGTGGAACCCTCGGCTCCTCCTGGACTCTGAGGGTCCTGGCACTGCCAGGCTCTTCCTCTGGAGAGGACCCCGTCCATGCTCGGGGCAGGTTTCTGTGTTTGAGGCTGGAAATGATGCGGGCGCTCGGTGCCTTCCTGCTGC</t>
  </si>
  <si>
    <t>chr20:63005439-63005701</t>
  </si>
  <si>
    <t>CAGCTCCTCTGCAGACGGCCATCGTGGGCTCTCCGCAGGGCTGCGGAGTCTCGGAGTCACCGAGGTGGGAGGTGCCGGCCACGCGCGTCCTCAGGAACAGAGCACTGCCCTGCAGTTTAGCACGAAGGGCCGGCTGGAGCGGGAGCGCGAGGCCCACTGCAAGAGGATCAGGAGCCAGTAAGTCCGGCTTTTCTTCGTCTCCACCTTTCGTGCGCCCGGGGCCAGGACCGCCTGTCCGGAATCTGACCAGTGCCCGTCCTCGC</t>
  </si>
  <si>
    <t>ENST00000612929.2</t>
  </si>
  <si>
    <t>ENSG00000125533</t>
  </si>
  <si>
    <t>BHLHE23</t>
  </si>
  <si>
    <t>chr20:63005807-63005960</t>
  </si>
  <si>
    <t>CCAGTGGGTGCCGCGAGTTCCCGGGCGCAGAGTCCAGCGTCCGGCTCTCGAGCTCAATCCCGCGCCCCGACGGCCTTGGCGCTTCCCGCTGCGCTAAACTGTCCACCGCGCACAGGCTGGAAGCGAAGTCGGGCCCCCTCCTCCTGGTCTGCAG</t>
  </si>
  <si>
    <t>chr20:63022490-63022649</t>
  </si>
  <si>
    <t>TATTGAGGCAAGATGAGGGGGCAGGCTGCCCTGGTGCCCCTGCTCCAGACCCGCAAATACCAGGAGCAGCCCCTGACGAGAGACCCTAGCCCCCTAGCCCATCCACCGTTTTGATGTAAACCAGGTTTCCATGAGCCTCCCATGCGGCTGCAGGGGGTGG</t>
  </si>
  <si>
    <t>ENST00000607802.1</t>
  </si>
  <si>
    <t>ENSG00000272259</t>
  </si>
  <si>
    <t>LINC01749</t>
  </si>
  <si>
    <t>chr20:63022649-63022808</t>
  </si>
  <si>
    <t>GGGGAGGTGGGTCAGCAGAGAGCGAGCCAGGTGGGCAGATGGGGTGTGGGCCGCTGCCCTGTGCAGGGTGCTCCCCTCTCCCTGGTGAATGGACCGTCACCTCTGCTTCCTGGCGCCAGCTCCTCGTCTGTCTGACTTCTCTCGTGCTGTGACCTGCAGG</t>
  </si>
  <si>
    <t>chr20:63026447-63026746</t>
  </si>
  <si>
    <t>AGAAACCATCACTTGGCCTCTGCCTTCATCTTCTCACCTTTCCACGCCTCTCCCGTGCGTGTCTGTGTCCACGTTTCCCCTAAGGGCACAGTCACATTGAATTAGGGCCCACCCTACTCTAGCCTGACCTTGTCTTAACTAATGACCCTGCAGTGACCTTCCTCCCAAGTAAGGCCACATCTCAGGCACCGGGATGACGCCTTCCACACTAGAATTCTTAAGGGACCCAATTCAACCCCTAAGAGGGATGCCTGAGCTGAGGTCTGTCGTGGACAGGCTGGAGCTCTATCCCCCGGGCCT</t>
  </si>
  <si>
    <t>ENST00000456634.1</t>
  </si>
  <si>
    <t>LINC00029</t>
  </si>
  <si>
    <t>chr20:63026870-63027169</t>
  </si>
  <si>
    <t>CAACCTGCTTCCCTGCACTGAGCCTCACCTTTGAACGTCCTTCCTTCCCCAGCGCGTGGAGCCCCGCACAGCTGGGGCAGCTCAGCCGAGTGCAGGCGGTGGCAGGTCCCAGGGGCTGGTGTCTTGGGTGGGGCCTGGTGTCCGAGGCCTGCAGATCAGCCCTGCTAGCCCTGCCCAGTGCCCAGGCTGCCCCTTTGCCTGGTTGGGGGTTGGTGGGGCAGGGAGCCTGGTGGGCTTCACTCTGGGTCTACCAGGAAGGTGGCACTAGGTTAATCATTATTGCCCCGACCCCCTCCGTAT</t>
  </si>
  <si>
    <t>chr20:63055640-63055881</t>
  </si>
  <si>
    <t>AACCTGCAGGGGAGTCCCTGGCAGCCTCCCACGGGAGCTGGGTCTTCCTCCGCCCTCCTGGGGCCCCAGTCCTCCCACGTGGACAGCAGCTCTGGGCCTGGGGGTGGGCTGGGGCCCAGGCCATGGGGTCTCCCTCCCCTCTTCCCCCTCCACCCTCCCTCATGCCATGCTTCCTCCTCTGCCCCTTGTCCTCGCTGGGTGGCAGGATGGGTGAGATGCCCGGTGGCCCTGCAGGCCTGCAG</t>
  </si>
  <si>
    <t>ENST00000455711.1</t>
  </si>
  <si>
    <t>ENSG00000237119</t>
  </si>
  <si>
    <t>LINC01056</t>
  </si>
  <si>
    <t>chr20:63243855-63244155</t>
  </si>
  <si>
    <t>GTGTGTGGCGAGTCCTCGCTCAGGCCTACGGCCGTGAGCAAGGCCCTGCTGGGCGTGAGGTCCCTTCCAAGTGGGGAGGTCTCTCGCCTTGCCCCAGACGGGACAGACTCAGAGCTGCCACCTCTGTAGCCGTCTCCCGCCCCACTGCCTGCAGAGGCCCCATACTCACAGCTGTCCTCTTCCTCCGTAAACACGCTGACCACCTGGCAGCCACAGACAAAGCCCAGAAGCTGAAAGACACCACAGGCAGGGGCGTGAGTGCGGCCAGGCGAGCCTGTGGGGTGTCATTGAGGCGATGTGG</t>
  </si>
  <si>
    <t>ENST00000470246.1</t>
  </si>
  <si>
    <t>ENSG00000101198</t>
  </si>
  <si>
    <t>NKAIN4</t>
  </si>
  <si>
    <t>chr20:63246322-63246505</t>
  </si>
  <si>
    <t>ACCTGGGTTCCACACATTTTGGGGGCAATTGGGGCCCCCTCTGTGCCTTGCTGACTGGCTTTGGTGGGAGAAACAGGCCCCGACTGGAGCTGGCAGGGTGCGTCTGTGGCCCCTTGCTATGGGGCAGCACCTTCCTGGCCTGATTTCCTGCAGGACCAGAGCAGAGCCCAGGAAGGAGCCCCGG</t>
  </si>
  <si>
    <t>chr20:63246505-63246688</t>
  </si>
  <si>
    <t>GGAGCTCACGAGGCCACCCGCACCGTCACGTGTGCTCAGGCCACGGGCTCCTTAGATTTGGAATTCAGCTCCCACCGCCAGCCGCCGGCCATGGAGCCTCGCTCCTGGAAGCCCCAGGTCCACCTGGTGTGTTGCGTCGACACCACCGTGCGCACCAGGAAAAGCCAGGGAGCCTCGAGATCGG</t>
  </si>
  <si>
    <t>chr20:63287835-63287995</t>
  </si>
  <si>
    <t>GTGCCCACTGATGATGGCTGGGACAACCAGAACTGGTAGGGCCCACTGCGCCCCCGTCCCCAGCGCCCCCGGGCGACTTCGTGTTTGCACTCTGCCCTCGTCGTTCCTCCTCCTTCCATTTGACCCAAGAATCAGCAACTGCAGTGTGAGGACAGCGTCTC</t>
  </si>
  <si>
    <t>ENST00000582203.1</t>
  </si>
  <si>
    <t>ENSG00000266104</t>
  </si>
  <si>
    <t>MIR4326</t>
  </si>
  <si>
    <t>chr20:63287995-63288155</t>
  </si>
  <si>
    <t>CGGGAGGCAGGACCCTAGGGAGACCCGGGTGTGCGCCGCCTGCGCGTGGGGAGTCTTCGGTGCGTGGGGGCGGCTTGCTGTCCAGCCTGTGTGGGGGCCGTCCCGTCCCACACTCCCCTGGGCATTCTTGGACTCAAGGCCGGGGCTCTGCGTGGCTTGCT</t>
  </si>
  <si>
    <t>chr20:63288155-63288315</t>
  </si>
  <si>
    <t>TGGGAGGTGGGCTGCAGCACAGAGGCCTGTGACTGCGTTCCAGCGGCCAGTTCACTACGCAGTATCTCTGGGGCCTGGGACCAGCCACGTGCCGAGCTGTCAGCGACGTGAGGTGTCCCTTCTCGTTGAGATATTTAACTTTGGTTTTGCTCTAGTTCTTT</t>
  </si>
  <si>
    <t>chr20:63297951-63298098</t>
  </si>
  <si>
    <t>CTGCAGATGAAGTGGAGAGAGTCGGAGGGGAGCGGCCTCGGCTACCTGGTGCAGGTGAAGCCCATGGCAGGTGAGGACCTGCCCCTCCCAGGCCCCCTTCCCCATTAGCACGTGCCGAGGACAGTCAGTGTGGTGGCCGCAGCCACCA</t>
  </si>
  <si>
    <t>ENST00000422202.5</t>
  </si>
  <si>
    <t>ENSG00000101203</t>
  </si>
  <si>
    <t>COL20A1</t>
  </si>
  <si>
    <t>chr20:63298098-63298245</t>
  </si>
  <si>
    <t>ACTCAGGCCCACAGCATCCCTCCCACCAGCCCCTTAGTGTCAGCACCTCTCTGGCCTTGGTCTCTGCTGACCCACATTCCTTTCCCCCGTCACATATGACATGGAAGAGGGAATGGGGCTCCTCTGTCCCTGGCACGCAGCCCCTGCA</t>
  </si>
  <si>
    <t>chr20:63474759-63474910</t>
  </si>
  <si>
    <t>TTCAGAAAAAAAAGGGGAAAACCCTGCTGAGGTCTTGGGGAGCCATCGGCTGGCTTCACAGCCTCCTGGGGGTGGCCGAGAGTGGCATCCCCCGTGGGGATGCCGGGCTGGAGGGGCCGGCTCAGGATGCAGGTGGAGCTTTGCACCCTGCA</t>
  </si>
  <si>
    <t>ENST00000626839.2</t>
  </si>
  <si>
    <t>ENSG00000075043</t>
  </si>
  <si>
    <t>KCNQ2</t>
  </si>
  <si>
    <t>chr20:63530228-63530519</t>
  </si>
  <si>
    <t>CCTCCTGCAATCAGCCTGGAGCTGAGTGGGCCGTGGGGGCTGCCTGTGCCCTGCCCCCGAAGCATGGACGGGCACAGCGGCCGCATTGCCCCAGCAGTGGGACGGTGATGACCCCACTGTCTGACCCACGCACGGCCGCTGCAGCTAAGGCCACACTGGGGCCTGACCACCTTCAGGAGCCCAACTTCCCCTGGGATTGCAGGTGTGTGGGGACCGGAGGGCCCGGGGGACAGGGAACTGGGAGGCTCCCAGGCCGTCAGAGGGGCCCAGGGCTGGGCCAGTGAACAAGGCA</t>
  </si>
  <si>
    <t>ENST00000217185.3</t>
  </si>
  <si>
    <t>ENSG00000101213</t>
  </si>
  <si>
    <t>PTK6</t>
  </si>
  <si>
    <t>chr20:63530781-63530936</t>
  </si>
  <si>
    <t>TGCAGAGGGTGTTTTCCCCGACGAGGATGTTCCTGGCGGCCAGGTCCCGGTGGATGTAATTCTGCGACTCCAGGTAACACATGCCCTCAGCCACCTGCCAGGCGATGTCCAGCAGCTCCGAAACGGGCAGGACTTTCTCATCAGAGTCTGCAGAGG</t>
  </si>
  <si>
    <t>chr20:63542029-63542178</t>
  </si>
  <si>
    <t>TGCAGCCGGGGCCACCTGCTCCCGGTAGAGAGGCCCGGTTCACCTCGGAAACCCCGCAGGTTCAGCTCTGCGCCAGGAGGGAAGGGGCGGTCGCAGGCGCGTCAGGGCCACGTGGCAGCAGGGAGGGGACTCACTGCCCAGGAAGGCCTG</t>
  </si>
  <si>
    <t>ENST00000542869.3</t>
  </si>
  <si>
    <t>chr20:63542178-63542327</t>
  </si>
  <si>
    <t>GCAGGTTCCCCTTGCGCATGAGTTCCGTGACGATGTACACAGGCTCCCCGCCCGAGCACACTGCGTGCAGCCGGATGAGCCGCTCGTGCCGCAGGCCCTTCAGTGTCTGGATCTCCTTGGCGAGGTCAGTGAGCTTCATGTTGGCTGCGA</t>
  </si>
  <si>
    <t>chr20:63559159-63559272</t>
  </si>
  <si>
    <t>AGGCTGATGGCGGAGGGTGGTGGGGAGGGTGGGGGGGCCCTGGACTTTCCCTCCCAGTCCTGGCACCTTGCAGGTGGAGAGGGCTCTTCAGGAAGGCATAGTTGGCCTCCTGCA</t>
  </si>
  <si>
    <t>ENST00000478861.1</t>
  </si>
  <si>
    <t>ENSG00000130589</t>
  </si>
  <si>
    <t>HELZ2</t>
  </si>
  <si>
    <t>chr20:63565042-63565228</t>
  </si>
  <si>
    <t>CCGGGCCTCGGCGGTGAGCCTCTCAAGCCCCACACGCTGCAGCCGGCCCTTCCGGAGGCTGTAGATGGGGACCTGCGATGGGTCCTTCAGCTCGGCCACGAAGATCTTGGTCACGGAGCCATTGATGGGGACCATGATGCGCGGGTCCCACGTGTCCATGCGGCACACAAACGCCAGCTCGTGCCTC</t>
  </si>
  <si>
    <t>ENST00000427522.6</t>
  </si>
  <si>
    <t>chr20:63745880-63746170</t>
  </si>
  <si>
    <t>CTAAAGGAAAAACAACCCTATATAGTTTCTTCGAGTGAGAAAAATAATGCCAAACAAAATAATTTTATGTAACTACCTCGATATGTCTCTGACTACTTAAAAATTTGGTTACCCACGCGGGGAGGTGTAAGCAGCACACTGCAGTTAGGAACACCGCCTCCAGTGTTAGCAGCAAAGGCAGGAGCCCAGCTCCAGCCCGTCCAGGAGGGGTCAGCAGGAGCGGCCGGGCTGGGCCATGGGCAGAACAGGACGGGCAGAGCCCGGGGTGGACGTGGCAGCCCAAGGCTCTCC</t>
  </si>
  <si>
    <t>ENST00000496425.1</t>
  </si>
  <si>
    <t>ENSG00000125520</t>
  </si>
  <si>
    <t>SLC2A4RG</t>
  </si>
  <si>
    <t>chr20:63746180-63746387</t>
  </si>
  <si>
    <t>CACACGACTGAGCCGAGGCCCTTGCAGAGGGAACCTGGTGTGGCCTGAAGTGGTGGGGGGCACAGGGCTGAGGGTCCCCTCCTGGAAGGAGCCCCCAGGGCTGTGTCCACCTAAGATAGCACCTGGAGCCCTCGGCCTCCAGCAGGGTCTGCAGCTGTGTTGTGTGTTAAGCACCAAAGCCCAGAGGTAAGACGGTGGCAGGGCTCTC</t>
  </si>
  <si>
    <t>chr20:63878414-63878556</t>
  </si>
  <si>
    <t>AGATCCTGCAGTTATGAGCTGGTTCACTTGGAGTTGTTTTGGTTGCAGGTGACAGAAAGCACGACTCAAGGTAGCATCAACCAAACAGGGAGGTGGGAGCACTCACCAGGCAGAGAAGTCCCTGCCCCCACTGCTGCAGCCCA</t>
  </si>
  <si>
    <t>ENST00000474176.2</t>
  </si>
  <si>
    <t>ENSG00000101150</t>
  </si>
  <si>
    <t>TPD52L2</t>
  </si>
  <si>
    <t>chr20:63916551-63916840</t>
  </si>
  <si>
    <t>AAGGGTCTGTGTTCAGCGGTGCATGTATTGTCTTGATAAACATCTTAAACAACAGAAAACAGGGTTCCAGAGCAGAGAACCAGTCTGACCAAAAATTTACCAGGGTGGGGTTTCCCAATCCTAGTAAGCCTGAGGGTACTGCAGGAGACCAGGGCGTATTTCAGTCCTTATCTCAACCACATAAGACAGGCACTCCCAGAGCAGCCTTCTGTAGACCTCCCCCCAGGAATGCATTCCTTTCCCAGAGTATTAATTCTTGCTAGGAAAAGAATTTAGTGATATCTTCCCTA</t>
  </si>
  <si>
    <t>ENST00000636396.1</t>
  </si>
  <si>
    <t>ENSG00000283206</t>
  </si>
  <si>
    <t>MIR941-1</t>
  </si>
  <si>
    <t>chr20:64026885-64027040</t>
  </si>
  <si>
    <t>ACACAGTACTGCAGGTAACAGTGTTGAGGATGAGTGTACCATGAAGCACGTACCCTGGAGCTGATGCCCTGCGTGACAGTGCATGTCTGCCCCACAGGTGTTCATGAAGTCTGTGAAGCTGGAGTGGGTGCAAGACAACATCAGGGCAGCCCAAGA</t>
  </si>
  <si>
    <t>ENST00000444463.5</t>
  </si>
  <si>
    <t>ENSG00000196421</t>
  </si>
  <si>
    <t>C20orf204</t>
  </si>
  <si>
    <t>chr20:64027040-64027195</t>
  </si>
  <si>
    <t>ATCTGTGCGAGGAGGCCCTGCGGCACTATGAGGACTTCCCCAAGCTGTGGATGATGAAGGGGCAGATCGAGGAGCAGAAGGAGATGATGGAGAAGGCGCGGGAAGCCTATAACCAGGGGGTACGTCTCTGCCTGCACCCTGGGGCTGCAGCTGACC</t>
  </si>
  <si>
    <t>chr20:64074484-64074626</t>
  </si>
  <si>
    <t>GAGGGGCTGCAGCTTGCTCTCCCGGGAGGCCTGCCACGCGCGCCGCCGCTCTTGGTTCCTAGTGGCAGAGAGGAAGCAGCGCTGCCGTGGGCACACACGCCTCCACGGCCACACAGGCCCTCAGCACATGGGCAGGCACCTGA</t>
  </si>
  <si>
    <t>ENST00000621638.1</t>
  </si>
  <si>
    <t>ENSG00000274034</t>
  </si>
  <si>
    <t>MIR6813</t>
  </si>
  <si>
    <t>chr20:64106251-64106455</t>
  </si>
  <si>
    <t>ACCTGCAGCTCGTTGCTGTAGACGCCAGCGAAAGAGAAGAAGGGCAGAACCAGGACCGTGACGCCCAGCCAGACACACAGGCTGGCGACCTTCGCCCCCCGGTAGGTGCGCCAGGGCATGTGGCGGGACCTCACGGTGGCCAGCACCACCAGGTATCGGTCCACGCTCATCACGGCTAGGAAGTAGATGCTGGAGAAGATGTTGT</t>
  </si>
  <si>
    <t>ENST00000684052.1</t>
  </si>
  <si>
    <t>ENSG00000125522</t>
  </si>
  <si>
    <t>NPBWR2</t>
  </si>
  <si>
    <t>chr20:64106455-64106659</t>
  </si>
  <si>
    <t>TAGTGGTCGACGGCCAGCACCAGCTTGCAGAGCAGCTCCCCGAAGGGCCAGTACTGCAGCAGGTGCTCCGCGATGTTGACGGGCAGTACCAGCGTGAAGAGCCCGTCGGCGACGGCCAGGTTCAGGATGAACACGTTGGTCACCGTCTTCATCTTGGGCGCCCTTAGGATTACAAGGATGACGGCCGTGTTGCCAGTCAGCCCCA</t>
  </si>
  <si>
    <t>chr20:64255818-64255973</t>
  </si>
  <si>
    <t>GCTGCAGGTGGCAGCCCAGGCGGTCCGAACCCGTCGGCCGGCCGAGCCTGGAGGTAGAGCCGCCGCCGCCGCCGCCGCCCCTCGGTCCGGCCTGCGGCGAGCGGGTGGTGTGTCCCCTCGGCCCCTTCCCTCCTCCTTCCCCACCCCCGGCACCCC</t>
  </si>
  <si>
    <t>ENST00000609764.1</t>
  </si>
  <si>
    <t>ENSG00000203880</t>
  </si>
  <si>
    <t>PCMTD2</t>
  </si>
  <si>
    <t>chr20:64256001-64256153</t>
  </si>
  <si>
    <t>TCGCTCCTCCCCACCTCGGGCACCCTCACCTCCCCCCAGCGGCCTCCAGGGCGTCCCGCGTTTCTCTCTCCGAGCGCTCGCGGTTTCCCGTCGGTCTCTCCCGGTGCCCGTTGCTCACTCACACTCTTGGGTCTGGTTAGTCCAGACCTGCAG</t>
  </si>
  <si>
    <t>chr20:64291360-64291512</t>
  </si>
  <si>
    <t>GTAGGGGGCCCGCTCTGCTGCGTTGACCAGACTCCTGGGCTTTGAAGGCTCCTGGGCCCAGTAAGAAGGAGGTGGGTGCCAAGGTTGAGGAGGAAGCATCCGAGTATGTGTAGGAGGAGGACAGGGTGTGACCATAGACTGCCAAAAGCTGCA</t>
  </si>
  <si>
    <t>ENST00000279067.3</t>
  </si>
  <si>
    <t>LINC00266-1</t>
  </si>
  <si>
    <t>chr21</t>
  </si>
  <si>
    <t>chr21:5094162-5094339</t>
  </si>
  <si>
    <t>ATTACCATGTGATGAGCACTTCTCCTTCTGGGTGCATACCCAGTGCTCTGAGCTACAGCGTCTAACGTTCAAGCCAGCTTCTCAATCGGACCCCAGGATCCTTTCTAGAGAGAAATCCTGTCCACGTCGCCCTCCTAGCTGGCACGGCTGCAGGCACCAGTGTCGTGGCAGCGGGAAG</t>
  </si>
  <si>
    <t>ENST00000623188.1</t>
  </si>
  <si>
    <t>CH507-9B2.8</t>
  </si>
  <si>
    <t>chr21:5094339-5094516</t>
  </si>
  <si>
    <t>GGGGAGGACGGGCTTGGTGAAAGGGGACTGGGGCCTCCTCACTCCTGGGGCTGCCAGCTCCCTCACCCTGAAATCAGACCCACGCCCGCCCTGCACTTCCTGAGTGTTTCCTGAGACCAAGGGATCAGAGCTTCGGCTGTGAGGGGCGGTGCTGTGCCCTGGGACACACGGAGCCACA</t>
  </si>
  <si>
    <t>chr21:5094621-5094780</t>
  </si>
  <si>
    <t>GCAACTCATCCCAAGCCTGGGGGGCTCTGGGGGACAGGGCAGGTGGGGCCATGTGACCAGGAGAACCTGCTGGTGTCTCCGGCCTCCACTGGGTGCCCCAGGACTGTGGTCAGCAGGGTGGAGCCCCTGATGCAGCTTCACTGCCTGCTGCAGCCAGAGG</t>
  </si>
  <si>
    <t>chr21:5603830-5603977</t>
  </si>
  <si>
    <t>AGCCCTTTGGTCACTGGGCTGCAGCGCTACAATCCTAGCATGGACCGGGCGCAGGGAATGTGCGCGTCACTGGAGGAAGAGGCAGGGTTGTGCACGCCTCTCTGGGCTTGGTGGGAGTTGCAGTCTCATAAACACTCCCAGACCTCTC</t>
  </si>
  <si>
    <t>ENST00000611026.1</t>
  </si>
  <si>
    <t>ENSG00000274333</t>
  </si>
  <si>
    <t>LOC102724219</t>
  </si>
  <si>
    <t>chr21:5603977-5604124</t>
  </si>
  <si>
    <t>CATCACCGGGCTGCAGGACTACAATCCCAGCATGCACCCGGCTCAGGGAGAGTGCGCATTACTGGAGGAAAAGTCTAGGATGTGGATGCCTCCTTCTGCTTGCTGGGAGATGTAGTTTCATAAAGACTACCAGAACTTGTGTCACAGG</t>
  </si>
  <si>
    <t>chr21:6216852-6217012</t>
  </si>
  <si>
    <t>ACACAAGTTCTGGTAGTCTTTATGAAACTACATCTCCCAGCAAGCAGAAGGAGGCATCCACATCCTAGACTTTTCCTCCAGTAATGCGCACTCTCCCTGAGCCGGGTGCATGCTGGGATTGTAGTCCTGCAGCCCGGTGATGAGAGGTCTGGGAGTGTTTA</t>
  </si>
  <si>
    <t>ENST00000619488.1</t>
  </si>
  <si>
    <t>ENSG00000275496</t>
  </si>
  <si>
    <t>LOC102724701</t>
  </si>
  <si>
    <t>chr21:6217012-6217172</t>
  </si>
  <si>
    <t>ATGAGACTGCAACTCCCACCAAGCCCAGAGAGGCGTGCACAACCCTGCCTCTTCCTCCAGTGACGCGCACATTCCCTGCGCCCGGTCCATGCTAGGATTGTAGCGCTGCAGCCCAGTGACCAAAGGGCTGGGAGTGTTTATGAGACTGCATCTCCCAGCAA</t>
  </si>
  <si>
    <t>chr21:6217172-6217332</t>
  </si>
  <si>
    <t>AGACCAGCGAGGTGTGCAGAGCCTCGCCCCTTTCTCCACTGATTAGCGCACTCTCCCTGATCCCGATGTATGCTGGGATTGTAGTGATGCAGCCCAGTGACCAAAGGGCTGGGAGTGTTTACGAGAATACGTATCCCAAAAAGCATAGCGAGAACAGCACA</t>
  </si>
  <si>
    <t>chr21:6924691-6924958</t>
  </si>
  <si>
    <t>AGCTGCAGTCCTGGGTTATTTATTGCCAATTTGGCATCACCAACTCTCCCTTCTAAGGGTTCCTCTGTCTTTCAGAAAAGTTGGGAGCTATATTTGCAGAATGCCCTTCCCATATGGTTACAGGTTGGTTTACCAAGAAGTCCCTTCCCTTGCTGAAGATTTGGAAGGCTGAAACAAATGACAGGCTAAAGGGGGTTAAAGGCAGAAATGTGGACAACCATGAGATGCTAAGAGGCTCCACCAGAAAGCCACTCCTTCATCACTGCAG</t>
  </si>
  <si>
    <t>ENST00000616627.1</t>
  </si>
  <si>
    <t>ENSG00000284550</t>
  </si>
  <si>
    <t>MIR8069-1</t>
  </si>
  <si>
    <t>chr21:7099049-7099200</t>
  </si>
  <si>
    <t>CACTCCCAGCCCTTTGGTCACTGGGCTGCAGCGCTACAATCCTAGCATGGACCGGGCGCAGGGAATGTGCGCGTCACTGGAGGAAGAGGCAGGGTTGTGCACGCCTCTCTGGGCTTGGTGGGAGTTGCAGTCTCATAAACACTCCCAGACCT</t>
  </si>
  <si>
    <t>ENST00000615804.1</t>
  </si>
  <si>
    <t>ENSG00000277067</t>
  </si>
  <si>
    <t>LOC102724843</t>
  </si>
  <si>
    <t>chr21:7099200-7099351</t>
  </si>
  <si>
    <t>TCTCATCACCGGGCTGCAGGACTACAATCCCAGCATGCACCCGGCTCAGGGAGAGTGCGCATTACTGGAGGAAAAGTCTAGGATGTGGATGCCTCCTTCTGCTTGCTGGGAGATGTAGTTTCATAAAGACTACCAGAACTTGTGTCACAGGG</t>
  </si>
  <si>
    <t>chr21:7480800-7480960</t>
  </si>
  <si>
    <t>TCTTGCTGGGAGATGCAGTCTCATAAACACTCCCAGCCCTTTGGTCACTGGGCTGCAGCGCTACAATCCTAGCATGGACCGGGCGCAGGGAATGTGCGCGTCACTGGAGGAAGAGGCAGGGTTGTGCACGCCTCTCTGGGCTTGGTGGGAGTTGCAGTCTC</t>
  </si>
  <si>
    <t>ENST00000610988.1</t>
  </si>
  <si>
    <t>ENSG00000276077</t>
  </si>
  <si>
    <t>LOC102724951</t>
  </si>
  <si>
    <t>chr21:7480960-7481120</t>
  </si>
  <si>
    <t>CATAAACACTCCCAGACCTCTCATCACCGGGCTGCAGGACTACAATCCCAGCATGCACCCGGCTCAGGGAGAGTGCGCATTACTGGAGGAAAAGTCTAGGATGTGGATGCCTCCTTCTGCTTGCTGGGAGATGTAGTTTCATAAAGACTACCAGAACTTGT</t>
  </si>
  <si>
    <t>chr21:7657283-7657443</t>
  </si>
  <si>
    <t>ENST00000623190.1</t>
  </si>
  <si>
    <t>ENSG00000277991</t>
  </si>
  <si>
    <t>LOC102723360</t>
  </si>
  <si>
    <t>chr21:7657443-7657603</t>
  </si>
  <si>
    <t>chr21:7657603-7657763</t>
  </si>
  <si>
    <t>chr21:7750518-7750704</t>
  </si>
  <si>
    <t>GCCCTGCAGGAGGGCTGAGGGCCCAGGAACTTGTGTAAGTTAAAGATGGCAGAGTGAGTGAGCTGTGAAGGGTGGGAAGATATAGAACAGTTTGTTTAGCATGCCTTGAGGATCAGAGCTCACAGTGGAAAGGTTGGGAAGGAAAGAAGAGGCAGTGAGAGGATGGAGAGGGGAAGGAGCGGAAAGC</t>
  </si>
  <si>
    <t>ENST00000619874.5</t>
  </si>
  <si>
    <t>ENSG00000273590</t>
  </si>
  <si>
    <t>SMIM11B</t>
  </si>
  <si>
    <t>chr21:8210288-8210418</t>
  </si>
  <si>
    <t>TGCTGCAGTTAAAAAGCTCGTAGTTGGATCTTGGGAGCGGGCGGGCGGTCCGCCGCGAGGCGAGCCACCGCCCGTCCCCGCCCCTTGCCTCTCGGCGCCCCCTCGATGCTCTTAGCTGAGTGTCCCGCGGG</t>
  </si>
  <si>
    <t>ENST00000614492.1</t>
  </si>
  <si>
    <t>RNA45SN2</t>
  </si>
  <si>
    <t>chr21:8225381-8225561</t>
  </si>
  <si>
    <t>GGCACCATGCCTGCTTGGCCCAAAGAGACCCTCTTGGAAAGTGAGACGCAGAGAGCGCCTTCCAGTGATCTCATTGACTGATTTAGAGACGGCATCTCGCTCCGTCACCCCGGCAGTGGTGCCGTCGTAACTCACTCCCTGCAGCGTGGACGCTCCTGGACTCGAGCGATCCTTCCACCTC</t>
  </si>
  <si>
    <t>ENST00000612463.1</t>
  </si>
  <si>
    <t>ENSG00000278233</t>
  </si>
  <si>
    <t>RNA5-8SN2</t>
  </si>
  <si>
    <t>chr21:8225561-8225741</t>
  </si>
  <si>
    <t>CAGCCTCCAGAGTACAGAGCCTGGGACCGCGGGCACGCGCCACTGTGCCCACACCGTTTTTAATTGTTTTTTTTTCCCCCGAGACAGAGTTTCACTCTCGTGGCCTAGACTGCAGTGCGGTGGCGCGATCTTGGCTCACCGCAACCTCTGCCTCCCGGTTTCAAGCGATTCTCCTGCATCG</t>
  </si>
  <si>
    <t>chr21:8225741-8225921</t>
  </si>
  <si>
    <t>GGCCTCCTGAGTAGCCGGGATTGCGGGCATGCGCTGCCACGTCTGGCTGATTTCGTATTTTTAGTGGAGACGGGGCTTCTCCATGTCGATCGGGCTGGTTTCGAACTCCCGACCTCAGGTGATCCGCCCTCCCCGGCCTCCGGAAGTGCTGGGATGACAGGCGTGAGCCACCGCGCCCGGC</t>
  </si>
  <si>
    <t>chr21:8236339-8236575</t>
  </si>
  <si>
    <t>TGACATTTGCATCGGTGGGCGTCAGGCCTCACTCGGGGGCCACCGTTTTTGAAGATGGGGGCGGCACGGTCCCACTTCCCCGGAGGCAGCTTGGGCCGATGGCATAGCCCCTTGACCCGCGTGGGCAAGCGGGCGGGTCTGCAGTTGTGAGGCTTTTCCCCCCGCTGCTTCCCGCCTCAGGCCTCCCTCCCTAGGAAAGCTTCACCCTGGCTGGGTCTCGGTCACCTTTTATCACGA</t>
  </si>
  <si>
    <t>ENST00000616483.1</t>
  </si>
  <si>
    <t>ENSG00000274060</t>
  </si>
  <si>
    <t>MIR6724-2</t>
  </si>
  <si>
    <t>chr21:8254496-8254689</t>
  </si>
  <si>
    <t>TGCTGCAGTTAAAAAGCTCGTAGTTGGATCTTGGGAGCGGGCGGGCGGTCCGCCGCGAGGCGAGCCACCGCCCGTCCCCGCCCCTTGCCTCTCGGCGCCCCCTCGATGCTCTTAGCTGAGTGTCCCGCGGGGCCCGAAGCGTTTACTTTGAAAAAATTAGAGTGTTCAAAGCAGGCCCGAGCCGCCTGGATACC</t>
  </si>
  <si>
    <t>chr21:8393322-8393488</t>
  </si>
  <si>
    <t>TTGCTGCAGTTAAAAAGCTCGTAGTTGGATCTTGGGAGCGGGCGGGCGGTCCGCCGCGAGGCGAGCCACCGCCCGTCCCCGCCCCTTGCCTCTCGGCGCCCCCTCGATGCTCTTAGCTGAGTGTCCCGCGGGGCCCGAAGCGTTTACTTTGAAAAAATTAGAGTGTT</t>
  </si>
  <si>
    <t>ENST00000613359.1</t>
  </si>
  <si>
    <t>ENSG00000275215</t>
  </si>
  <si>
    <t>RNA5-8SN3</t>
  </si>
  <si>
    <t>chr21:8393618-8393765</t>
  </si>
  <si>
    <t>CTAGAGGTGAAATTCTTGGACCGGCGCAAGACGGACCAGAGCGAAAGCATTTGCCAAGAATGTTTTCATTAATCAAGAACGAAAGTCGGAGGTTCGAAGACGATCAGATACCGTCGTAGTTCCGACCATAAACGATGCCGACCGGCGA</t>
  </si>
  <si>
    <t>chr21:8408391-8408568</t>
  </si>
  <si>
    <t>TGCTTGGCCCAAAGAGACCCTCTTGGAAAGTGAGACGCAGAGAGCGCCTTCCAGTGATCTCATTGACTGATTTAGAGACGGCATCTCGCTCCGTCACCCCGGCAGTGGTGCCGTCGTAACTCACTCCCTGCAGCGTGGACGCTCCTGGACTCGAGCGATCCTTCCACCTCAGCCTCCA</t>
  </si>
  <si>
    <t>chr21:8408568-8408745</t>
  </si>
  <si>
    <t>AGAGTACAGAGCCTGGGACCGCGGGCACGCGCCACTGTGCCCACACCGTTTTTAATTGTTTTTTTTTCCCCCGAGACAGAGTTTCACTCTCGTGGCCTAGACTGCAGTGCGGTGGCGCGATCTTGGCTCACCGCAACCTCTGCCTCCCGGTTTCAAGCGATTCTCCTGCATCGGCCTC</t>
  </si>
  <si>
    <t>chr21:8408745-8408922</t>
  </si>
  <si>
    <t>CCTGAGTAGCCGGGATTGCGGGCATGCGCTGCCACGTCTGGCTGATTTCGTATTTTTAGTGGAGACGGGGCTTCTCCATGTCGATCGGGCTGGTTTCGAACTCCCGACCTCAGGTGATCCGCCCTCCCCGGCCTCCGGAAGTGCTGGGATGACAGGCGTGAGCCACCGCGCCCGGCCT</t>
  </si>
  <si>
    <t>chr21:8418742-8418884</t>
  </si>
  <si>
    <t>TGACATTTGCATCGGTGGGCGTCAGGCCTCACTCGGGGGCCACCGTTTTTGAAGATGGGGGCGGCACGGTCCCACTTCCCCGGAGGCAGCTTGGGCCGATGGCATAGCCCCTTGACCCGCGTGGGCAAGCGGGCGGGTCTGCA</t>
  </si>
  <si>
    <t>ENST00000617390.1</t>
  </si>
  <si>
    <t>ENSG00000275692</t>
  </si>
  <si>
    <t>MIR6724-4</t>
  </si>
  <si>
    <t>chr21:8437397-8437547</t>
  </si>
  <si>
    <t>AATAACAATACAGGACTCTTTCGAGGCCCTGTAATTGGAATGAGTCCACTTTAAATCCTTTAACGAGGATCCATTGGAGGGCAAGTCTGGTGCCAGCAGCCGCGGTAATTCCAGCTCCAATAGCGTATATTAAAGTTGCTGCAGTTAAAAA</t>
  </si>
  <si>
    <t>ENST00000619471.1</t>
  </si>
  <si>
    <t>ENSG00000278189</t>
  </si>
  <si>
    <t>RNA5-8SN1</t>
  </si>
  <si>
    <t>chr21:8437547-8437697</t>
  </si>
  <si>
    <t>AGCTCGTAGTTGGATCTTGGGAGCGGGCGGGCGGTCCGCCGCGAGGCGAGCCACCGCCCGTCCCCGCCCCTTGCCTCTCGGCGCCCCCTCGATGCTCTTAGCTGAGTGTCCCGCGGGGCCCGAAGCGTTTACTTTGAAAAAATTAGAGTGT</t>
  </si>
  <si>
    <t>chr21:8452539-8452721</t>
  </si>
  <si>
    <t>TGGCGGGAGGCACCATGCCTGCTTGGCCCAAAGAGACCCTCTTGGAAAGTGAGACGCAGAGAGCGCCTTCCAGTGATCTCATTGACTGATTTAGAGACGGCATCTCGCTCCGTCACCCCGGCAGTGGTGCCGTCGTAACTCACTCCCTGCAGCGTGGACGCTCCTGGACTCGAGCGATCCTTC</t>
  </si>
  <si>
    <t>chr21:8452721-8452903</t>
  </si>
  <si>
    <t>CCACCTCAGCCTCCAGAGTACAGAGCCTGGGACCGCGGGCACGCGCCACTGTGCCCACACCGTTTTTAATTGTTTTTTTTTCCCCCGAGACAGAGTTTCACTCTCGTGGCCTAGACTGCAGTGCGGTGGCGCGATCTTGGCTCACCGCAACCTCTGCCTCCCGGTTTCAAGCGATTCTCCTGC</t>
  </si>
  <si>
    <t>chr21:8452903-8453085</t>
  </si>
  <si>
    <t>CATCGGCCTCCTGAGTAGCCGGGATTGCGGGCATGCGCTGCCACGTCTGGCTGATTTCGTATTTTTAGTGGAGACGGGGCTTCTCCATGTCGATCGGGCTGGTTTCGAACTCCCGACCTCAGGTGATCCGCCCTCCCCGGCCTCCGGAAGTGCTGGGATGACAGGCGTGAGCCACCGCGCCCG</t>
  </si>
  <si>
    <t>chr21:8463304-8463446</t>
  </si>
  <si>
    <t>chr21:8762217-8762477</t>
  </si>
  <si>
    <t>TCGGCCCCGAAGAAGGGACAAGATTTTCTTTTATACTTTGGTTTAAAGAGGGGAGGGGGGATTCTAGCTGCAGCAACTTTACAGAAGATAATAACAGACAAAAAATTTAAAAAGACAGATGGTTACAGGAAAACAAACTGTTCCCGGTGCAGGGGCTTTAAATTCACCACAAAGTGATAGGTGAGGGGGCTCTGGGCAATATCTGCCAGACAAATGTGGGGCTTTATGATACTATCTCTGAATAAATTGCTGGGAACTGCA</t>
  </si>
  <si>
    <t>ENST00000624813.1</t>
  </si>
  <si>
    <t>LINC01666</t>
  </si>
  <si>
    <t>chr21:8778542-8778716</t>
  </si>
  <si>
    <t>TGATCGCCCCTCAGAAGTCCCAGAGCATCTCTCCTGCCACACTGCCCAGTCGCACTCATCACTGAGGCCAGCCATGATTCAAGGGCGGAAGGTGATTAGATTCCACCTCTTGATGAGAAGCATAGTAGGAACCTGCAGCAGTCTTTAATAAACCACAGCTTGTCCTCTGGTCGCA</t>
  </si>
  <si>
    <t>chr21:8778716-8778890</t>
  </si>
  <si>
    <t>AAACTATTAACATTTCTGCTACATGCAAATTATGCTTTGCCCCTCTCAAGAGCCCCAGAATGGTTTTCCTTATGGCACTGGCTGGTAGCCCAACTGAATCCTGAATCAGGTTGTGGTGGCCTGTCATCTGCACCAACACACACACAGCTGCAGTGAGGACTGAATCAGGTTGTGG</t>
  </si>
  <si>
    <t>chr21:9075383-9075553</t>
  </si>
  <si>
    <t>ATCTGCAGCCCCAGGAGCCCGAGAGACCACCTAAGCCAAGGAGAAGGCCTCTGGGCCAGAGCCCAGCTCTGCGAAGTGGGAGACCTCTCAGCCTCCACTTCCAGGTGCCCTGAAGTCGTTGGCAGGGGGTGCTGCCTACTTGGGGCTCCCAGACTAAGGGAACACATTCAC</t>
  </si>
  <si>
    <t>ENST00000559466.1</t>
  </si>
  <si>
    <t>ENSG00000188681</t>
  </si>
  <si>
    <t>TEKT4P2</t>
  </si>
  <si>
    <t>chr21:9075553-9075723</t>
  </si>
  <si>
    <t>CCTGGTGACCACAATAGGCCCTGCAGGCTGAGGCACAGGATTTGACCAAGGACGCATCAGAGTTAGGGGACTGGGCCCTGACTCCTGCCAGCTGCAAACTCCCAAAGCCCCCAGCCCTTTCATGGGGTGAAGACACCCTGAAGGACACTCCAGTGTGCTCCCACCTCTGGG</t>
  </si>
  <si>
    <t>chr21:9266513-9266670</t>
  </si>
  <si>
    <t>ACCCTCTGCAGACTTAAATATCCCTGTCTGACAGCTTTGAAGAGAGTAGTGGTTCTCCCAGCATGCAGCTTGAGATCTGAGAATGGGCAGACAGCCTCCTCATGTGGGTTCCTGACCCCTGAGTAGCCTAACTGGGAGGCACCCCCCAGTAGAGGCAG</t>
  </si>
  <si>
    <t>ENST00000622961.3</t>
  </si>
  <si>
    <t>ENSG00000279579</t>
  </si>
  <si>
    <t>LOC101930100</t>
  </si>
  <si>
    <t>chr21:9266670-9266827</t>
  </si>
  <si>
    <t>GACTGACATCTCACATGGCCGGGTACCCCTCTGAGTCAAAACTTCCAGAGGAACGATCAGGCAGCAGCATTTGCAGTTCACCAATATCCACTGTTCTGCAGCCACCGCTGCTGATACCCAGGCAAATAGTGTCTGGAGTAGACCTCCAGTAAACTCCA</t>
  </si>
  <si>
    <t>chr21:10379372-10379514</t>
  </si>
  <si>
    <t>CTGCAGGAATCCGGGGGTGCCTTGGGGAGCTGTTGCACTCCGGTTCTTTATAATTGCACGCTCGGAAATTACTCACCCTGCAACGTCTTGGGGCCTTCCCAGTTCAGCCTCTGCCCACATGTTCCCCGAGGAGGAACAGCCTA</t>
  </si>
  <si>
    <t>ENST00000474011.5</t>
  </si>
  <si>
    <t>ENSG00000187172</t>
  </si>
  <si>
    <t>BAGE2</t>
  </si>
  <si>
    <t>chr21:10413138-10413279</t>
  </si>
  <si>
    <t>CTGCAGGGAGGCCAGCCACGGTGCAGCAGGCTACAGCCTCCAGTCTGTCCTGGTCCTCTAAGCCGGGCTCGGAGCAGCTCGGTGAGCAGACACAGAAGAACCTGGAACAGCCTGACTCTTCTTCAGCCCCATTTATGTACTG</t>
  </si>
  <si>
    <t>chr21:10477729-10477916</t>
  </si>
  <si>
    <t>TGGTGGTATTGAAAGTTTTTATTAAGCATTTTATGAAACGTATTATTTGCAGTAGATATTTCTTTATTTTATTTTTATTTATTTCTTTGAGATTGAGTCTTGCTCTGTCACCCAGGCTGGAGTTGTGGCACGACCTCGCTCACTGCAGCCTCTGCCTGCCTGGCTCAAGCAGTTCTCCTGTCTCAGCT</t>
  </si>
  <si>
    <t>ENST00000612267.1</t>
  </si>
  <si>
    <t>ENSG00000274391</t>
  </si>
  <si>
    <t>TPTE</t>
  </si>
  <si>
    <t>chr21:10477916-10478103</t>
  </si>
  <si>
    <t>TTCCTGAGTAGCGGGGACTACAGGCACACGTCAACACACCTGGCTAATTTTTTTTATATTTTTAGTAGAGATGGTGTTTCGCCATATTGGTTAGGCTGGTCTTGAAATCCTGACCTCAGGTGATCCACCCGCCTTGTCCTCCCTAAGTGCTGGGATTACAGGGGTGAGCCACCACGCCCAGCCTGCAG</t>
  </si>
  <si>
    <t>chr21:10511340-10511491</t>
  </si>
  <si>
    <t>AATTAGTATGCCCGTATTTTCTTGGTCCTATTTTCGATCTTCATCCCATTGTTCCATTTAAGGTCACCCAGGAATCCTCATCCCACAAATGAGAGTAGCAGCTTCTCAGTGTGTAAACCTAGGAAGCAGGTGTAGGAAGTATAACTTCTGCA</t>
  </si>
  <si>
    <t>ENST00000622113.4</t>
  </si>
  <si>
    <t>chr21:10511672-10511766</t>
  </si>
  <si>
    <t>TTTTTTTTTTTTTTTTTTTTTTTTTTTTTTTTTTAAGGAGATTGGGTCTTTCTCTGTTGTCCAGGCTGGAATGCAGTAGTGTGATCATAACTCAC</t>
  </si>
  <si>
    <t>chr21:10520478-10520659</t>
  </si>
  <si>
    <t>GCTCACTGCAGCCTTGACCTCCCCGGGATCAAGAGATCCTTCCACCTCAGCCTCCTGAGTAGCTGGGACCATGTGTGCCAGCCACCATGCCCAGCTAATTATTATTTTTTTTTTTGAGACGGAGTCTCACTCTGTCCCCCAGGCTGGAGTGCAGTGGCGCAATCTCAGCTCACTGCAGCCTC</t>
  </si>
  <si>
    <t>chr21:13037257-13037418</t>
  </si>
  <si>
    <t>GTGGGCTCAGCTGCAGCTGGCATTTGAAGGTGGCAGCAGCGGTGGCAACCCCAGAACCTGTCCGCGCCACCAGCAGGCGAACCCCAGGGTCGGACACCGCCACTGCGCCTAAGTCAGGCAGTGGGACCTCAGTTGCAGGATCGTGGGAACCTGCTGCAAAGC</t>
  </si>
  <si>
    <t>ENST00000447861.5</t>
  </si>
  <si>
    <t>ANKRD30BP2</t>
  </si>
  <si>
    <t>chr21:13037421-13037563</t>
  </si>
  <si>
    <t>CGTCGCCGCAGCTGTACAGGGCCCAGTGGTCGCAAGCCTGCGCTGCCAGCGCGAGCCGAGGAAGAGCAGAGCCCCGGGTGGAAGGGCGATGTACTCGGCGATGCTCAGCGGTCTGGGCCCAGCCCTGTAGCCTCTACCATGGG</t>
  </si>
  <si>
    <t>chr21:13037563-13037705</t>
  </si>
  <si>
    <t>GCTCAGCTGCAGCTGCCACCTGAACATGGCACGTGGCAGAAGAGGCTGCAACCCTGACCCTGCCAGCGCCACCAGCCGCGCGGATACTTGGGCCAGAAGCCTCCAGGGAGCCTAAGTCAGGGGTTGGGTCCCTGGCTGCAGGA</t>
  </si>
  <si>
    <t>chr21:13789775-13790041</t>
  </si>
  <si>
    <t>AGCTGCAGTCCTGGGTTATTTATTGCCAATTTGGCATCACCAACTCTCCCTTCTAAGGGTTCCTCTGTCTTTCAGAAAAGTTGGGAGCTACATTTGCAGAACGCCCTTCCCATATGGTTACAGGTTGGTTTACCAAGAAGTCCCTTCCCTTGCTGAAGATTTGGAAGGCTGAAACAAATGACAGGCTAAAGGGGGTTAAAGGCAGAAATGTGGACAACCATGAGATGCTAAGAGGCTCCACCAGAAAGCCACTCCTTCATCACTGCA</t>
  </si>
  <si>
    <t>ENST00000436765.1</t>
  </si>
  <si>
    <t>ENSG00000228314</t>
  </si>
  <si>
    <t>CYP4F29P</t>
  </si>
  <si>
    <t>chr21:15218397-15218582</t>
  </si>
  <si>
    <t>GTGCACTCACAAACCTTGAGCTAAACACAGGGTGCTGATTGGTGTGTTTACAATCCCTGAGCTAGATATAAAGACTCCCCACATCCCCACCAGACTCAGGAGTCCAGCTGGCTTCACCTAGTGGATCCCGCACCGGGACTGCAGGTGGAGCTGCCTGCCAGTCCTGCGCCGTGCGCTCGCATTCCT</t>
  </si>
  <si>
    <t>ENST00000673790.1</t>
  </si>
  <si>
    <t>ENSG00000288578</t>
  </si>
  <si>
    <t>LOC105369292</t>
  </si>
  <si>
    <t>chr21:15218582-15218767</t>
  </si>
  <si>
    <t>TCAGCCCTTGGGTGGTCGATGGGACTGGGCGCAGTGGAGTAGGGGGTGGTGCTCCTAGGGGAGGCTCGGGCCGCACAGGAGCCCATGGAGTGGGTGGGAGGCTCAGGCATGGCGGGCTGCAGGTCCCGAGCCCTGCCCCGCGGGAAGGCAGCCAAGGCCCAGCGAGAAATCGAGCACAGTGCCGGT</t>
  </si>
  <si>
    <t>chr21:17808296-17808441</t>
  </si>
  <si>
    <t>TGCAGGTGTGCAGAGGGCAAGAGTTGAGGCTTGGGAGCCTCTACCTAGATTTCAGAGGATGTATGGAAATGCCTGGATGTCCAGGCAGAAGTCTGCTGCAGGGGTGGAGCCCTCATGGAGACCATCTACTAAGGCAGTGCAGATGG</t>
  </si>
  <si>
    <t>ENST00000405964.2</t>
  </si>
  <si>
    <t>ENSG00000154642</t>
  </si>
  <si>
    <t>C21orf91</t>
  </si>
  <si>
    <t>chr21:17808441-17808586</t>
  </si>
  <si>
    <t>GGAAATGTGGGGTTGGAGCCCCCACAAAGAGTCCCCATTGTGGCACTGCCTAGTGGAGCTGTGGGAAGAGGGTCACCGTCCTCCAGACTCCAGAATGCTAGGCTAGATTCACTGACAGCTTTCACTGTGCACCTGGAAAAGCTGCA</t>
  </si>
  <si>
    <t>chr21:19160251-19160395</t>
  </si>
  <si>
    <t>CTGCAGGCAATGAGCTAATCCATGGAATGCACAGTGGTCTGAGTTCCCTGCTTATCCCTGTAAGGTGGGGACCCATATGGGCAAGGCCAGACTGGCCATGCCCACCTACAGATGGGCCCCATCGGATCACAATCTCTGCACAGGA</t>
  </si>
  <si>
    <t>ENST00000424219.1</t>
  </si>
  <si>
    <t>LOC107985490</t>
  </si>
  <si>
    <t>chr21:20545167-20545309</t>
  </si>
  <si>
    <t>ACCCCGTCACTACTAAAAATACAAAAAATTAGCCGGGCATGGTGGCGGGCGCCTGTAGTCCCAGCTACTCGGGAGGTTGAGGCAGGAGAATGGCGTGAACCCGGGAGGCGGAGCTTGCAGTGAGCCGAGATCGCACCACTGCA</t>
  </si>
  <si>
    <t>ENST00000653863.1</t>
  </si>
  <si>
    <t>ENSG00000224924</t>
  </si>
  <si>
    <t>LINC00320</t>
  </si>
  <si>
    <t>chr21:22818661-22818824</t>
  </si>
  <si>
    <t>AGACACAGGGTGCTGACTGGTGTGTTTACAAACCTTGAGCTAGATACAGAGTGCCGACTGGTGTATTTACAATCCCTGAGCTAGACATAAAGGTTCTCCACGTCCCCACCAGACCCAGGAGCCCAGCTGGCTTCACCCAGTGGATCCCACACCGGGGCTGCAGG</t>
  </si>
  <si>
    <t>ENST00000619419.1</t>
  </si>
  <si>
    <t>ENSG00000275469</t>
  </si>
  <si>
    <t>MIR6130</t>
  </si>
  <si>
    <t>chr21:22818824-22818987</t>
  </si>
  <si>
    <t>GTGGAGCTGCCTGCCAGTCCCCCGCAGTGCACCCGCACTCCTCAGCCCTTGGATGGTCGATAGGACTGGGCGCCATGAAGCAGGGGGCGGCGCTCATCAGGGAGGCTCGGGCCGCACAGGAGCCCACGGAGAGGGTGGGAGGCTCAGGCATGGCGGGCTGCAGG</t>
  </si>
  <si>
    <t>chr21:25455491-25455633</t>
  </si>
  <si>
    <t>CTGCAGATATGCAGACATTCTTTTTATTCCTCATACACCTCTTCTGTTCTTAGAAATGCAGGGAGTAACTGCTTCATTGGTCTGTTGGACTATTCCATCTTAAAATGTTAATGAATGTTAAAACAGGTGATATCCTCTCTTAG</t>
  </si>
  <si>
    <t>ENST00000441013.5</t>
  </si>
  <si>
    <t>ENSG00000185433</t>
  </si>
  <si>
    <t>LINC00158</t>
  </si>
  <si>
    <t>chr21:28742961-28743103</t>
  </si>
  <si>
    <t>TTAGTTCCCATTGTGATAGTAAATATTAAAATTAATGAATGCGCTGTACCTGGTAGGAGTGCAATGAAACTGTTCAAAAATGTTGGGATTTAGTATCTGCTCACGTTCACACAAACACAGTCACTATTGTCAAATGCGCTGCA</t>
  </si>
  <si>
    <t>ENST00000433310.6</t>
  </si>
  <si>
    <t>ENSG00000156239</t>
  </si>
  <si>
    <t>N6AMT1</t>
  </si>
  <si>
    <t>chr21:31074552-31074694</t>
  </si>
  <si>
    <t>AAAGGAAACGAAGTTAAAACCAGAGGATCACTTAAAATTGGGGTGTACCCACGTTTATTTTGTCAAGCTCCAGCATCTGTAATCCCAGATATTTGGGAGGCTGAGGCAGGAGGACTGCTTGAGCCCAGGAGTTTGAGGCTGCA</t>
  </si>
  <si>
    <t>ENST00000382822.2</t>
  </si>
  <si>
    <t>ENSG00000206102</t>
  </si>
  <si>
    <t>KRTAP19-8</t>
  </si>
  <si>
    <t>chr21:31417703-31417845</t>
  </si>
  <si>
    <t>CTGCAGGTCAATTCCTGCCACACTCTACCTGTGCAGTCAGGGACATGGAGGTTTTCAACAGGATGACCAGGGACAGTCTCGCTGAAAAAGAAACATGACAGAACCCACACCTGAAGGGGGTACATTATGTAACTACCTGGGGA</t>
  </si>
  <si>
    <t>ENST00000698169.1</t>
  </si>
  <si>
    <t>ENSG00000156299</t>
  </si>
  <si>
    <t>TIAM1</t>
  </si>
  <si>
    <t>chr21:31864114-31864413</t>
  </si>
  <si>
    <t>AAGGAAGCACAGTGCTGGTAGGTCCCATCGTTTCTGGAGGCGGCATATTCCATATCTGGGAATACTCTTCCTACCCATAGACTGGATTACATGGAAGGCTGCCTCCTGTAAGTAAGGCCCAGAGGAGGGCTCTGGAGTAGATCCAGGCTGCAGTGCAAACAGCCCTTCTGCTTGGGCTGAACAATCCAGCATGCCTTAGGTTACTAGTGATCTCAGAGGTAGGGAAAGGCCACCATGTTCAGTTTACAGAAAGTTCCACTGGGGAATCATGAAGGACTCCTAGGGCTCCGGAGCAACGCC</t>
  </si>
  <si>
    <t>ENST00000270112.7</t>
  </si>
  <si>
    <t>ENSG00000142149</t>
  </si>
  <si>
    <t>HUNK</t>
  </si>
  <si>
    <t>chr21:32265458-32265601</t>
  </si>
  <si>
    <t>GGGGACTTAGCACCTGGGCCAGTGGCTGCGGAGGGTGTACTGAGTCCCCCAGCAGTGCCGGCCCACCGGCGCTGTGCTGGATTTCTCGCCAGGCCTTAGCTGCCTTCCCGCGGGGCAGGGCTCAGGACCTGCAGCCCGCCATGC</t>
  </si>
  <si>
    <t>ENST00000486363.1</t>
  </si>
  <si>
    <t>ENSG00000159055</t>
  </si>
  <si>
    <t>MIS18A</t>
  </si>
  <si>
    <t>chr21:32265601-32265744</t>
  </si>
  <si>
    <t>CCTGAGCCTCCCACCCACTCCATGGGCTCCTGTGTGGCCCGAGCCTCCCCGACGAGCACCACCCCCTGCTCCATGGCGCCCAGTCCCATCGACCACCCAAGGGCTGAGGAATGCGAGCACAGGGCACAGGACGGGCAGGCAGCT</t>
  </si>
  <si>
    <t>chr21:32265744-32265887</t>
  </si>
  <si>
    <t>TCCACCTGCAGCCCCGGTGCGGGATCCACTAGGTGAAGCCAGCTGGGCTCCTGAGTCTGGTGGGGACGTGGAGAGTCTTTATATCTAGCTCAAGGATTGTAAATACACCAATCAGCACCCTGTGTTTAGCTCAAGGTTTGTGAG</t>
  </si>
  <si>
    <t>chr21:32285839-32285981</t>
  </si>
  <si>
    <t>GACCAGCCTGGCCAACCTGATGAAATCCAGTCTCTACTAAAAATACAAAAATTAGCTGGGCAGTAGTGACGCATGCCTGTAATCCCAGCTACTCAGGAGACTGAGGCAGGAGAATCACTTAAGCCTAGGAGGCGGAGGCTGCA</t>
  </si>
  <si>
    <t>ENST00000399784.6</t>
  </si>
  <si>
    <t>ENSG00000170262</t>
  </si>
  <si>
    <t>MRAP</t>
  </si>
  <si>
    <t>chr21:32286017-32286047</t>
  </si>
  <si>
    <t>GCGACAGAGTGTCAAAAAAAAAAAAAAAAGA</t>
  </si>
  <si>
    <t>chr21:32347062-32347209</t>
  </si>
  <si>
    <t>CTGCAGGCACCACTGCTCGAACCACAGCAAGTGGGTGCAGCTCTCCTGGAGGAGCAGGGCAGCGATGCTGAGGGCCGCCTGTGTGCGCCGGGCCAGGCAGTAGTCAAGCAGATCAGCCCCGACTGCGGGGGCCAGCACAGGGTCTCTC</t>
  </si>
  <si>
    <t>ENST00000492603.1</t>
  </si>
  <si>
    <t>ENSG00000142207</t>
  </si>
  <si>
    <t>URB1</t>
  </si>
  <si>
    <t>chr21:32347209-32347356</t>
  </si>
  <si>
    <t>CTGCAGAGTGTGGAGGAGCACTGTGTCCAGCTCGTCCACTGCTAGCGTGGGCAGCAGAGCCCCCAGGCCTCTCACATACTCGGAGGACCACAGGAGCTCACCACTCTGCAGCTGATCCTGGGGGCTGCAGGTCAGCAGCTGCACCAGG</t>
  </si>
  <si>
    <t>chr21:32602139-32602394</t>
  </si>
  <si>
    <t>CTGCAGACAGAAGCTCTAGAAAGACCCCTCCCCGGCATTCTGCAGAGCTCACTGCTCCCCAGCAGCCCCAGGTAAGGCACACAGGCTATGTGTGGGCGCCAGCACTGCAGAAAGCCCATCTGTCCCCTGCTACCTTGAGCTCCTCTTGTCTTCTGTGATAGTACAGCATCAGCTGCTTCTGCTCCTCACTGCTAATAATAGGCTCTCGGGCTGGAGCTCCCTGTCCCCTCTGCAAAGAGGAGAGCAGAGCAAATTG</t>
  </si>
  <si>
    <t>ENST00000673984.1</t>
  </si>
  <si>
    <t>ENSG00000265590</t>
  </si>
  <si>
    <t>CFAP298-TCP10L</t>
  </si>
  <si>
    <t>chr21:32817800-32817944</t>
  </si>
  <si>
    <t>CTGCAGTGAAGCAAATCTTGCTTGATTGTTCACTAACGTGTTCCTTAAAATCTTTTACCTTGGGCCTGGCATGGTAGCTCACATCTGTAATCCCAGCACTTTGGGAGGCTGAGATGGGAGGAGCACTTGAAGATAGGAGTTTGAG</t>
  </si>
  <si>
    <t>ENST00000490358.5</t>
  </si>
  <si>
    <t>ENSG00000205929</t>
  </si>
  <si>
    <t>C21orf62</t>
  </si>
  <si>
    <t>chr21:32817944-32818088</t>
  </si>
  <si>
    <t>GACGAGCCTGAGCAACATAGTGAGACCCTGTTTCTGCAAAAAATAAAAAATTAGCCAGGTGTAGAGGTGCCCACCTATAGTCCCAGCTACTCAGGAGGCTGAGGTGGGAGGATCTCTTGAGCCCAGGAGTTTGAGGCTGCAGTGA</t>
  </si>
  <si>
    <t>chr21:33367570-33367629</t>
  </si>
  <si>
    <t>ACCCTTCTCTCCTTTGTTCGGTGTGCTCTTGCAAGCAGATGGACACAGGCAGCACTCTTC</t>
  </si>
  <si>
    <t>ENST00000700085.1</t>
  </si>
  <si>
    <t>ENSG00000142166</t>
  </si>
  <si>
    <t>IFNAR1</t>
  </si>
  <si>
    <t>chr21:33886903-33887071</t>
  </si>
  <si>
    <t>AAGGGATGCAGTCATGTTGAATGAATCATTTCTTCAGCCAGCCTTCTGTTTCTGCTTGGGCCTGGAAAAGAATAGTCTCAGCCCAATGATTCCAAGAAACTACCTGTCTCTCCCTCAACCCAATAAAAATCACCGGTGGGCATGGTGCTGCAGGCCTGGAATCCCAACA</t>
  </si>
  <si>
    <t>ENST00000415023.1</t>
  </si>
  <si>
    <t>ENSG00000205726</t>
  </si>
  <si>
    <t>ITSN1</t>
  </si>
  <si>
    <t>chr21:33887071-33887239</t>
  </si>
  <si>
    <t>ACTTTGGGAGGCTGAGGCAGGAGGATCGCTTAAGCCCAGGAGTCTAAGACCAGCCTGGGCAACATAGTGGGACCTTGTCTCTACAAAAAAATACAAAACTTAGCCAGGCATGGTGGCATGCACCTGTAGTTCCAGCTACTCGGGAGGCTGAGGCAGGAGGATTGCTTGA</t>
  </si>
  <si>
    <t>chr21:33887239-33887407</t>
  </si>
  <si>
    <t>AGCCTGGGAGGTCGAGGCTGCAGTGAGCCATGATGGTACCACTATATTCCAGCCTGGGCAACAGAGCAAGATCCTGTCTCCAAAAAAAAAAAAATCACAGAGTAAGTTAAAAGATTATGGTCTCAACTTAATTATAACCGAAGAAGTGAGGGTCAAATGCTAGCATTAT</t>
  </si>
  <si>
    <t>chr21:34225034-34225186</t>
  </si>
  <si>
    <t>CCGCCATGACAGGCTAATTTTTCTATTTTCAGTAGAGATGGGATTTTGCCATATTGGCCAGGCTGGTCTCGAACTCCTGACCTCAGGTGATCTGCCCACTTCAATCTTCGAAAGTGCTGGGATTACAGGTATGAGCCACTGTGCCCACCTGCA</t>
  </si>
  <si>
    <t>ENST00000619549.1</t>
  </si>
  <si>
    <t>ENSG00000227456</t>
  </si>
  <si>
    <t>LINC00310</t>
  </si>
  <si>
    <t>chr21:34381047-34381233</t>
  </si>
  <si>
    <t>ENST00000652570.1</t>
  </si>
  <si>
    <t>LOC105372793</t>
  </si>
  <si>
    <t>chr21:35498851-35499027</t>
  </si>
  <si>
    <t>GAGTTTCCAGTTTTTCTGTTCTGTTTTTTCCCCATCTTTGTGGTTTTATCTACTTTTGGTCTTTGATGATGGTGATGTACAGATGGGTTTTCGGTGTGGATGTCCTTTCTGTTTGTTAGTTTTCCTTCTAACAGACAGGACCCTCAGCTGCAGGTCTGTTGGAATACCCTGCCGTGT</t>
  </si>
  <si>
    <t>ENST00000494829.1</t>
  </si>
  <si>
    <t>ENSG00000159216</t>
  </si>
  <si>
    <t>LOC100506403</t>
  </si>
  <si>
    <t>chr21:35499027-35499203</t>
  </si>
  <si>
    <t>chr21:35696786-35696915</t>
  </si>
  <si>
    <t>CTGCAGTTGCTAGCAGTGATCTGAAAGTTTGATCTAAGCTTTCTATCCTGGTGGCCAAAGACGGAATCAGTTACAAGGATCTCAGTGTTCATAAGATATTATTCTAAGCCAGGGTCGCTGCAGGTGGCTG</t>
  </si>
  <si>
    <t>ENST00000390235.1</t>
  </si>
  <si>
    <t>ENSG00000211590</t>
  </si>
  <si>
    <t>MIR802</t>
  </si>
  <si>
    <t>chr21:36015561-36015849</t>
  </si>
  <si>
    <t>CTGCAGTGGTGTGATCGTAGCTCACTGCAGCCTCAATCTCCCAATCTCAAGCAATCCTCCCACCTCAGCCTCTTAAGTAGCTGGGACTACAGGTGCACACCACCACACCTGGCTCATTTTTTTTTCGAATTTTTAGTAGAGACGAGCTCTTGCTATGTTGCCCAGGCTAGTCTCAAACTCCTAGCCTCAAGCAGTCCTTAAGCCTCAGCCTCCCAAAGTGCTGGGATTACAGGCATGAGCCACTGCTCCCATCCCAGGCCATCTTCTGCATGTAATTTAATTTCTGCAG</t>
  </si>
  <si>
    <t>ENST00000457157.3</t>
  </si>
  <si>
    <t>LINC01436</t>
  </si>
  <si>
    <t>chr21:36157131-36157284</t>
  </si>
  <si>
    <t>GCTGCAGTGCGGGGGCGGAGAGCTCGGGGCCGGAGACCGGGAGGGCAGCGGGGAGACTGGGTGGGGTCCCCTAGGGTTACCCGACCCTGGCGCGGAGGATATGATGCCGGCCACGCCCTCGCCGAGCGGGGCGGCAGGTGCAGGTCCAGGGGTG</t>
  </si>
  <si>
    <t>ENST00000685394.1</t>
  </si>
  <si>
    <t>ENSG00000142197</t>
  </si>
  <si>
    <t>DOP1B</t>
  </si>
  <si>
    <t>chr21:36157346-36157554</t>
  </si>
  <si>
    <t>TGGTGCCCTGGCTGGGGAGGAGGCTGGGGACGCAGACCTGTGAGAACTAAGGGCTTTCCTCGTTGGGGAAGACCCCAGTCTTCCAGCCAGTCCCCAGGAGAAGGGATCCGGGCCGCAGTGCGCGCTCTGCCAGCCTGGCCCCTGCGCCCTGCAGGGTTCCCGGCTGCTCGCGGGGACTGTTACCCGCAGTGTTGCCTTACACTCGCGAC</t>
  </si>
  <si>
    <t>chr21:36245339-36245501</t>
  </si>
  <si>
    <t>CGGACAGCGAGAACACGTCCTCCTTCTCCTCCCCTTCCCACGACCTGCAGGAGCTGAGCAACGAAGAGAACTGCTGTGCACCCATCCCCATGGGGGGCAGGGCGTACCCCAAGCGCTCGGCCCTGCTGGCGGCCTTCCAGTCAGAAAGCTTCAAGGCTGGGGC</t>
  </si>
  <si>
    <t>ENST00000463668.1</t>
  </si>
  <si>
    <t>chr21:36245501-36245663</t>
  </si>
  <si>
    <t>CCAAGTTAAGCCTGGTGCGGGTGGACTCGGACAAGACGCAGGCTTCTGAGTCGTTCTCCAGCGACGAGGAGGCGGACTTGGAGCTCCAGGCCCTCACCACATCCAGGCTGCTAAAGCAGCAGCGGGAAAGGCAGGAGGCCGTCGAGGCCTTGTTCAAGCACAT</t>
  </si>
  <si>
    <t>chr21:36245663-36245825</t>
  </si>
  <si>
    <t>TCCTGCTCTACCTGCAGCCCTACGACTCTCGGCGGGTCCTCTATGCCTTCTCGGTGCTGGAGGCTGTGCTCAAAACCAACCCTAAGGAATTCATCGAGGCTGTGTCCAGGACTAGCATGGATACCAGCTCCACCGCGCACCTCAACCTCATCTCCAACCTCCT</t>
  </si>
  <si>
    <t>chr21:36724839-36724990</t>
  </si>
  <si>
    <t>CTGCAGCTTGAATAAATGCTTCCAGTAGTGACGCTCGAGGCTGTACAGATGTTTCTGTTTGACACCGAAACACTGCATTCTTGTCTGTATGGCTTTTGGCTATAGCAATTGGAAGGGCTTCTGTAGGGCCACTCTGGCTTATTATTATGAGG</t>
  </si>
  <si>
    <t>ENST00000483178.2</t>
  </si>
  <si>
    <t>ENSG00000159263</t>
  </si>
  <si>
    <t>SIM2</t>
  </si>
  <si>
    <t>chr21:36820227-36820389</t>
  </si>
  <si>
    <t>CAGCTGCAGCGGAGGAGGCATGGTTGAGGCTGCACCTCTACAGAGCTGGCAGGAACTGGGAACAGGTGAGAGCCACGCCCCCTTCCGAGTTGAAGGGGCTGGAGCCCCACTCTCCCAGGCGCAGCTGCTGCTGCCCAGCCACGGCCGGGCCGCCGACTGGGAT</t>
  </si>
  <si>
    <t>chr21:36820389-36820551</t>
  </si>
  <si>
    <t>TTCCTCGCGCTGTCAGAGGCCCCAGGAAGCCCCCCTCCCCCACAGGCTCAGAAGTGCCTGCTCCTGCTGCAGGGCCTGTCCCTGCTCCCGGCACCCACTCTGATTTCAGAGCAAAGTTGTGGCCAAGCCCAGGCACTGTCATGACCCAGCCAGGTGTGCACAT</t>
  </si>
  <si>
    <t>chr21:37285928-37286105</t>
  </si>
  <si>
    <t>GGGTGCTGTACTGGCTTCCTAGAACTGCTGTAACAAATTATCACAAAATTGGTGGCTTACAGCAATAGAAATTTATACTGTTACAATCCTGGGAACCAGAAGAGTCCAATTTTAAGGTGTTGGCAGGGCCGCTTCCCCCTGGTGTGTCTGCAGGAGAATCCATCCCATGCCTCTGTGC</t>
  </si>
  <si>
    <t>ENST00000399000.7</t>
  </si>
  <si>
    <t>ENSG00000157538</t>
  </si>
  <si>
    <t>VPS26C</t>
  </si>
  <si>
    <t>chr21:37286105-37286282</t>
  </si>
  <si>
    <t>CTGGCTTCTGCTGGCTGCCGGCAGCCCTTGGCGTCCTTTAGCTCGTTGATACATCAGTACAATCTCGACTTCGGTTATCACATCTGCTTCTCCTCTGTGTGTCTTCTCCTTTTTCCTCCTCTTCTTTTTTTTTTTTTTTTTTTTTGAGACGGAGTCTCGCACTGTCACCCAGGCTGGA</t>
  </si>
  <si>
    <t>chr21:37286282-37286459</t>
  </si>
  <si>
    <t>AGTACAATGGCACCATCTCGGCTCACTGCAGCCTCTGCCTCCTGGGTTCAAGCGATTCTCCTGCCTTAGCCTCCCGAGTAGCTGGCATTACAGGCGCCCACCAACATGCCCGTCTAATTTTTTGTATTTTTGGTAAAGACGGGGTTTCACTATGTTGGCCAGTCTGGTCTCAAACTCC</t>
  </si>
  <si>
    <t>chr21:37551757-37551909</t>
  </si>
  <si>
    <t>CTGCAGTTTCCTGCTACACATCCCACGTGAAGCCTTGTGCAAATAAAAAGATTGCAGGAGGGCCCCCTGGGCGGTGTGCAGGCTCTGCTCTGGGCGAAGGCCTGAGGGGCTTGCGCTGCCGCTTTGGCTCTCGGTGCCGCGCCTTCCCAGTGC</t>
  </si>
  <si>
    <t>ENST00000646351.1</t>
  </si>
  <si>
    <t>ENSG00000157540</t>
  </si>
  <si>
    <t>DYRK1A</t>
  </si>
  <si>
    <t>chr21:37551942-37552103</t>
  </si>
  <si>
    <t>CCCTACCCTCACAAGGCCTGGTGCCTTCAGGCTGCCAGCCCCAGCAGCACCCTGAGGCCCACCAAGTGGGCATTTGCACTGAGAGGCTGAACATACAAATGGACAATGGTGAGACAGGCTGCATAAAAATAAACTCTGACCACAACCTCTGCAGTGACCTGC</t>
  </si>
  <si>
    <t>chr21:38058561-38058728</t>
  </si>
  <si>
    <t>CCAATCTCATCTCCCTTCCTGCATGCCCTGCCTCCCCTTTGAAACATCAGCTTTCCTTCCACTGAAATCACTCTCCTTCCCTCCAGTTTAATTAGCCTGACTGCCTAAAAAAAACAAACAGGCCAGCTGCAGTAGCTCACTCTCATAAGGCGAGGCAGGAAGATCACT</t>
  </si>
  <si>
    <t>ENST00000482032.1</t>
  </si>
  <si>
    <t>ENSG00000184029</t>
  </si>
  <si>
    <t>DSCR4</t>
  </si>
  <si>
    <t>chr21:38058728-38058895</t>
  </si>
  <si>
    <t>TTGAGGCTAGGAGTTCAAGACCAGCCTGGGCAGCATAGCAAGACCCTGTCTCTACAAAAACTAAAAAATTAAAAAATTAGCTTGGCATGGTGGTGCATGCCTGTTGTCCCAGCTACTCAGGAGGCTGAGGTGGGAGGATCACTTGAGCCCAGGAGATTGAGGCTGCAA</t>
  </si>
  <si>
    <t>chr21:40151277-40151428</t>
  </si>
  <si>
    <t>CTGCAGGCCAGCTCAGCTTCCAGCTCACCAGGGCTCTTCCCTAGACCACTCCCACCAAGAAGCCTTCTCCCTCCCTGGTCTCCACTGGCATTCACTGATCACTTCTACCTCCTCTAGTGGCCACCATTCTCAATGAAACGTGGTTTCAAAGA</t>
  </si>
  <si>
    <t>ENST00000585040.1</t>
  </si>
  <si>
    <t>ENSG00000263973</t>
  </si>
  <si>
    <t>MIR4760</t>
  </si>
  <si>
    <t>chr21:41362834-41362985</t>
  </si>
  <si>
    <t>CTGCAGTCTCAAGCTCCCGGGCTCAAGGGATCCTCCCACCTCAGCCTCCCAAGTAGCTGGGACTACAGGTGTGCACCACCACACCTGGTTAATTTTATTTCTTTTTGTAGAGACAGGGGCTCTCTATGTTGCCCAGGCTGGTCTCAAACTCA</t>
  </si>
  <si>
    <t>ENST00000495892.1</t>
  </si>
  <si>
    <t>ENSG00000183486</t>
  </si>
  <si>
    <t>MX2</t>
  </si>
  <si>
    <t>chr21:41425953-41426102</t>
  </si>
  <si>
    <t>GTGCAGGCTTGGATGACTCCGGGCCATTAGGGAGCCTCCGGAGCACCTTGATCCTCAGACGGGCCTGATGAAACGAGCATCTGATTCAGCAGGCCTGGGTTCGGGCCCGAGAACCTGCGTCTCCCGCGAGTTCCCGCGAGGCAAGTGCTG</t>
  </si>
  <si>
    <t>ENST00000455164.6</t>
  </si>
  <si>
    <t>ENSG00000157601</t>
  </si>
  <si>
    <t>MX1</t>
  </si>
  <si>
    <t>chr21:41426102-41426251</t>
  </si>
  <si>
    <t>GCAGGTGCGGGGCCAGGAGCTAGGTTTCGTTTCTGCGCCCGGAGCCGCCCTCAGCACAGGGTCTGTGAGTTTCATTTCTTCGCGGCGCGGGGCGGGGCTGGGCGCGGGGTGAAAGAGGCGAAGCGAGAGCGGAGGCCGCACTCCAGCACT</t>
  </si>
  <si>
    <t>ENST00000424365.6</t>
  </si>
  <si>
    <t>chr21:41426388-41426540</t>
  </si>
  <si>
    <t>TCGGCTGCTAGTAACTAACAATAATAATAATCATAATCATAGCAAGGGCGCTGATGGGCGGGCTCGGAGCACGCCTGATTCTGGTTCCCACCAGGCTGCCCAGGCTCCTGATGACGCATCAGAAACATCCCCCTAACCCGCGGCCTTCCTGCA</t>
  </si>
  <si>
    <t>ENST00000679543.1</t>
  </si>
  <si>
    <t>chr21:41836182-41836353</t>
  </si>
  <si>
    <t>CTCTTCGCACTTAAACAGCTTGTCACCTGAGGAACCAACCAACAGAGAGCTCATTCACTACTTAGAGCATTTACCGAGAGAAGCATGCCCACCGGGGAAATGCCCCACAAGCCGCCTCGCTCCCACCATGCGAAGGAGCTGCAGAGATGATCGCCCACAAATGCAGCCTCTC</t>
  </si>
  <si>
    <t>ENST00000489661.5</t>
  </si>
  <si>
    <t>ENSG00000141956</t>
  </si>
  <si>
    <t>PRDM15</t>
  </si>
  <si>
    <t>chr21:41836353-41836524</t>
  </si>
  <si>
    <t>CACTGGCGCAGCTCGTGGGAGACGACCCAAGGAGGGGAGACTCCGTGCTGTCCTCCCACCCCCAGCCCCAGTCCTGGCCCTGGCCCCGGGCGCCAGCCGGGCCTCGCGGACTCACCATGCGAGCGCACGTGCCTGCTCAGGTTGCTGCTGTTCTGGAAGATCTTGCTGCAGA</t>
  </si>
  <si>
    <t>chr21:42530991-42531153</t>
  </si>
  <si>
    <t>GCGTGGGGCTCTGCAGGTGTAGGATGAGGGAGGAGTCCAGTCTTTTCTAGTGTCATGAAATTCCCACCGCAGCTGCCTGCTGCTCCCCGGACGGGATTTCCTCTCGCTGCCAGTGGGAGGGGTGGGGAGGGCTGGATGTGGCGAGGGAGTCTGTAGACAGAAG</t>
  </si>
  <si>
    <t>ENST00000487951.1</t>
  </si>
  <si>
    <t>ENSG00000160190</t>
  </si>
  <si>
    <t>SLC37A1</t>
  </si>
  <si>
    <t>chr21:42531294-42531588</t>
  </si>
  <si>
    <t>TTCTCCCACCCCCACCCTCCACCCGCGATGGCATCTGCTGTTTATTTTTGTTGCTGTTCTGTGTGTTGCATGGACGCTTTAGCAGCCGTGACGCCCGCGTCTTCACAGGGCCCACTCAGCCTCCCGCCTCACATAAGTGTGGAGTTCAGTTGCTGCAGAGGCTTTTGCCTGATCAGTTTTTAATATCTACCTGATGTCACAGGTTGATTTTGTATGTAACTTGTTGAAAGGCACTTGTGTAAAAAGGTGTAAAGAAAGCTGCTTTTATGAAAGCAGACGTTTCCCAAAGGACTTG</t>
  </si>
  <si>
    <t>chr21:42912039-42912200</t>
  </si>
  <si>
    <t>GAGACCAGCCTGACTAACATGGTGAAACCCCCTCTCTACTAAAATTACAAAATTAGCCGGGCGTGTTGGTGCATGCCTGTAATCCCAGCTACTCAAGAGGCTGAGGCAGGAAAATCACTTGAACCCAGGAGGCAGAGGCTGCAGTGAGTGGAGATTGCAGCA</t>
  </si>
  <si>
    <t>ENST00000447535.2</t>
  </si>
  <si>
    <t>ENSG00000233056</t>
  </si>
  <si>
    <t>ERVH48-1</t>
  </si>
  <si>
    <t>chr21:42912200-42912361</t>
  </si>
  <si>
    <t>ATCGCACTACAGCCTGGGCAACAACAGCAAAACTCCGTCTCAAAAAAATAAAGTTCTTCCCTTAGAACTAGTCCTGTTGGGCTAGTCTTTCTGGGATTTTGGTTTACTCTCCTCCACCCATTGGAAGGGCTTAAAACCGAATAGCCAGCACCAAGCACAGCT</t>
  </si>
  <si>
    <t>chr21:42912361-42912522</t>
  </si>
  <si>
    <t>TCTGCATTTTGTAGCTATCACTGCAGATGATTTCTTGATAGTCCATCTGGTGGCAATACAGTGGTCACCCAAGGGGCCATTGTTTGGGTCTATGTGATTTCCCACGTTCTGTTGGAGGCCGGGCGCAGTGCCTCACGCCTGTAATCCCAGCACTTTGGGAGG</t>
  </si>
  <si>
    <t>chr21:43742197-43742339</t>
  </si>
  <si>
    <t>TGAGACAGGGTCTCACTCTGTGGCCCAGGCTGTAGTGCAATGGCACAATCATAGCTCACTGCAGCCTCAACCTCCCAGGCTCAGGTGATCCTCCTGCCTCAACATCCCAAGTAGCTGGGAGTAAAGGCGTGCACCACCATGCC</t>
  </si>
  <si>
    <t>ENST00000398078.7</t>
  </si>
  <si>
    <t>ENSG00000160209</t>
  </si>
  <si>
    <t>PDXK</t>
  </si>
  <si>
    <t>chr21:43742339-43742481</t>
  </si>
  <si>
    <t>CCAGCTAACTTTTTGTGGGTGTGTGTGGAGACAGGGTTTTGCCATGTTGCCCAGGCTGGTCTTGAACTCCTAGGCTCAAGCCAGCCACCCACCCTAGCCTCCCAAAGTGCTGGGATTACAGGCGTGAGCCACTGCAGCCAGCC</t>
  </si>
  <si>
    <t>chr21:43795922-43796221</t>
  </si>
  <si>
    <t>ACAAGGTCAAGAGATCGAGACCATCCTGGCCACCATGGTGAAACCGTGTCTCTACTAAAAGTACAAAAATTAGATAAATGCATAGAAAAGAATTAGCAGGCTGGTTATGGTGGGTTAAGGGGATCTCTTGAGCCCAGGAGTTTGAGGCTGCAGTGATCTGTGACTGAGCCACTGCACTCTAGCCTAGGTGATAGAGTGAGATTCTGGTTTTTTGTTTTTTTTTTTTAAAGAATCAGCAGGAATTGAACTGTGGCTGCTGAGTTTCTCTAGGTTTGAGTTGCATGGGTGATTTTGCATTTA</t>
  </si>
  <si>
    <t>ENST00000471909.1</t>
  </si>
  <si>
    <t>ENSG00000160214</t>
  </si>
  <si>
    <t>RRP1</t>
  </si>
  <si>
    <t>chr21:43980421-43980610</t>
  </si>
  <si>
    <t>GCCTGTGCCTTTGACATTCCCACCAGAGGCAGAACCTTCTGCAGGTGGCCCTGGCCAGGCTCCTCTCTCCTCCCAGCTCCTCATTAGCCTCCTTTGCCAGGCTAGGAAACCGAGGTATGCGAGGTTAAGGAACTTTCCTTGGGCCGTGCAGCTGAGAGTGCGCTTTGCAGGGATTTGCATCCAGGCCGCG</t>
  </si>
  <si>
    <t>ENST00000484865.1</t>
  </si>
  <si>
    <t>ENSG00000160216</t>
  </si>
  <si>
    <t>AGPAT3</t>
  </si>
  <si>
    <t>chr21:43980695-43980994</t>
  </si>
  <si>
    <t>GGGCAGGCAGGTGTTGGTATTCACAACGTTGCTTTCTTGACCGATTATTTTCCTGGGAGACTTCCTCAGTCAAAGGGTTGATATGCTTGCGAGCTCTCGATGCACGCTATCAGATTCTCCAAAAACGTACAGCCAGCTTCGCCTGCACCTGCAGCTTCTGTGATTTGTGCTCTTAATTGACGTGGCGCTTTTTTTAGGTTGAGTCGTTTTTCATTGCCAACAATCTTCTCCTGCATTGAAATAATAGCTTGTAAAGAAGCCTCACGCTTCCTTTTTCTCTGTTGACTCTTCTAGGACGCG</t>
  </si>
  <si>
    <t>chr21:44167022-44167312</t>
  </si>
  <si>
    <t>GGGCCAGGCGGGACCCCCACTTCCGGGAGGAGACCCCAGTGCCCCTCACGCTCAGGGGTGCGGTGGGTGGAGAGATTCGGAGGGGAGAGCTGGGGGCTCCGGAGGAGGGGCTGTGGGTGGGACCCCATCCCCCTCTGGCTGCAGCAGGCAGTGAAGCTGCATCAGGGGCTCCACCCTGCTGACCACAGTCCTGGGGCACCCAGTGGAGGCCGGAGACACCAGCAGGTTCTCCTGGTCACATGGCCCCACCTGCCCTGTCCCCCAGAGCCCCCCAGGCTTGGGATGAGTTGC</t>
  </si>
  <si>
    <t>ENST00000424921.1</t>
  </si>
  <si>
    <t>LINC01678</t>
  </si>
  <si>
    <t>chr21:44167472-44167770</t>
  </si>
  <si>
    <t>CCCTTGGTCTCAGGAAACACTCAGGAAGTGCAGGGCGGGCGTGGGTCTGATTTCAGGGTGAGGGAGCTGGCAGCCCCAGGAGTGAGGAGGCCCCAGTCCCCTTTCACCAAGCCCGTCCTCCCCTTCCCGCTGCCACGACACTGGTGCCTGCAGCCGTGCCAGCTAGGAGGGCGACGTGGACAGGATTTCTCTCTAGAAAGGATCCTGGGGTCCGATTGAGAAGCTGGCTTGAACGTTAGACGCTGTAGCTCAGAGCACTGGGTATGCACCCAGAAGGAGAAGTGCTCATCACATGGTAA</t>
  </si>
  <si>
    <t>chr21:44711556-44711752</t>
  </si>
  <si>
    <t>CCTGCAGGGAAGTGGCTGCTCCTCAGACGTCTGCGTCAGCCTTTCCAGGGGCGGCCGCGGGGCCCCCGGGGGTCACTGCGACGGCCACATGCCAGCGGCCTAAGGCGGGGACAGAGGTGGCCCTGGCGGTCGCAGTGGGGAAGCTTCTGGTTGCTGCCTGCGGGAGGCAGGTGGCCCCTGGCAGGTTGGGCTGCAGC</t>
  </si>
  <si>
    <t>ENST00000323084.9</t>
  </si>
  <si>
    <t>ENSG00000175894</t>
  </si>
  <si>
    <t>TSPEAR</t>
  </si>
  <si>
    <t>chr21:45072401-45072558</t>
  </si>
  <si>
    <t>CAACCCGCACCTCAGCGAAGGCCTGTGGAAGACTTCTGCAGTGACAGCCCCGATGAACCATGCTTGCCGTGCCCGTCCCCTGTGCGGTGCCTCACGTCCACTCAGGCCCCGGCCATCTCACCCTCCTGGGGAGATGGAGGGAAGCACCATGGGGATTT</t>
  </si>
  <si>
    <t>ENST00000415143.1</t>
  </si>
  <si>
    <t>ENSG00000235374</t>
  </si>
  <si>
    <t>SSR4P1</t>
  </si>
  <si>
    <t>chr21:45507590-45507732</t>
  </si>
  <si>
    <t>GACGGTAAGGAGCCTTTTTTCTGTTGAGACTGGTGGGTGGTCAGGACATGAGGGGGTATGTGCTGTCCCCTGTTTGAGGAACAACACGTGGTCCTTTGGAGTCCTGGAGCTGAACATGTGGCTCACCATCAGCCCCTGCTGCA</t>
  </si>
  <si>
    <t>ENST00000473212.1</t>
  </si>
  <si>
    <t>ENSG00000182871</t>
  </si>
  <si>
    <t>COL18A1</t>
  </si>
  <si>
    <t>chr21:45606114-45606264</t>
  </si>
  <si>
    <t>TATTCAGTGCAGTCACACGCTGCACGGGCGTTTAGATACACAAATGCCATCACGTTACAGTCGCCTGCGGTATTCAGTGCAGTCACACTCTGCACGGGCGTTTAGATACACAAGTGCCACCGCATTACAGTGGCCTGCAGTATTCAGTGCA</t>
  </si>
  <si>
    <t>ENST00000662558.1</t>
  </si>
  <si>
    <t>ENSG00000233922</t>
  </si>
  <si>
    <t>LINC01694</t>
  </si>
  <si>
    <t>chr21:45606264-45606414</t>
  </si>
  <si>
    <t>AGTCCCACGCTGCATGGGCGTTTAGCTACACAAATGCCACCGCGTTACAGTCGCCTGCAGTATTCAGTGCAGTCACACTCTGCACGGGCGTTTAGATACACAAATGCCACCGCGTTACAGTCGCCTGCAGTATTCAGTGCAGTCACATGCT</t>
  </si>
  <si>
    <t>chr21:45868370-45868538</t>
  </si>
  <si>
    <t>GCCTGAACAGCTTCGCTGGTGTTTGTGTTGACTTATTTGTTCTTTTTTTTTTTTTTTTTTTTTAAATAAAGGATTCCGATGCTGTTACAGTCAATAAAAGCCACAGGTCTGGGTGACCTACAAATGTGTGTGTCTGACTTTCTGCAGTTTAAATCGCCACTGAGCCTTA</t>
  </si>
  <si>
    <t>ENST00000498121.1</t>
  </si>
  <si>
    <t>ENSG00000183570</t>
  </si>
  <si>
    <t>PCBP3</t>
  </si>
  <si>
    <t>chr21:45868538-45868706</t>
  </si>
  <si>
    <t>AAGGCGTCTGGCCCGCGCATTGAGGAATCCACGTGGGTCTCGGGGTCCCCATGCCTGCCCAGCTCCCTGCTTCAGCCTGGGCGGGTCTGGCGGGCATTTCTGCGAGCCTGTCCCTGGGCCCGCCTCCTGGCCAGACTTCCAGAAACATTGTCCACATCCCCGTTGCACG</t>
  </si>
  <si>
    <t>chr21:45868706-45868874</t>
  </si>
  <si>
    <t>GTCCCCCCGTCACCGGAAACTGCAGCCCACAGCACTGGGAAGAACCCGGGAGGCAGGCGTTAGGACGGGGTGGCCGAGACAGGGAAGGGAGCCATGGCGGACGTCCTCACCCAAGCCAGGGCTTCCTGCCCCTGTGGTACTGACAGGAGCCCCGCAGGACGTGGGGTTG</t>
  </si>
  <si>
    <t>chr21:45984415-45984566</t>
  </si>
  <si>
    <t>AGGGCACCTACACCGACTGCGCTATCAAGAAGGGGCTGGAGCAGCTCCTCGTGGGGTGAGTGGCCCCCAGCCTCCTGCCCACGCCAGTTCTCACGCGTGGTACCCAGCCTGGGCTGGGGTTGGCCTGGGGTCCCTGTGCGGCTTCAGCTGCA</t>
  </si>
  <si>
    <t>ENST00000492851.1</t>
  </si>
  <si>
    <t>ENSG00000142156</t>
  </si>
  <si>
    <t>COL6A1</t>
  </si>
  <si>
    <t>chr21:46080040-46080233</t>
  </si>
  <si>
    <t>GCTGGGGACTCTGCTTTGGAAAATGCAACAGAGAACAGACGTCTGCAGAGGCAGCCGCACAACTCCCTCACTCCCGGGGAGGTGCAGCCCCTGCTCTGTGGGCTCAAGAGGAGGTGTGCCACAGAGGTGCTGTGGGGGTGGCATGGATGTGCCTTGTGGGTGCCCCGGGGGGTGCTGTGGGGGTTCCCTGGGGG</t>
  </si>
  <si>
    <t>ENST00000300527.9</t>
  </si>
  <si>
    <t>ENSG00000142173</t>
  </si>
  <si>
    <t>COL6A2</t>
  </si>
  <si>
    <t>chr21:46080382-46080536</t>
  </si>
  <si>
    <t>CCACCAGCCTCCCAGCAGATGACCAGGAAGTCGCTGTGAGCATCTCACGGGGATGGAGAAGCACATTCAGTGAGTGTCAGGAGGATGTCAGCCTAGACTGGGTGAGGTCCCAGGTGCAGCCCCGTGGGTCATAAACAGCAGCTAAACCTGCAGGG</t>
  </si>
  <si>
    <t>chr21:46137636-46137798</t>
  </si>
  <si>
    <t>GGGCCCCCGGAGGCAGCTTCAGGCTAACGGCCCGCCCACTGCCCAGGGACACTTCCCAGGGACTGAGGGGACACTTCTCTGGGACCAGATGCTGAAAAGAGGCGTCTTTCCTATAAAGAACCCGAAGACCATGAGGTCTTAGGGCAGCTGCAGAAAGTGCTGA</t>
  </si>
  <si>
    <t>ENST00000483568.5</t>
  </si>
  <si>
    <t>ENSG00000160282</t>
  </si>
  <si>
    <t>FTCD</t>
  </si>
  <si>
    <t>chr21:46137798-46137960</t>
  </si>
  <si>
    <t>AGCCCATGAGAGAGACGCTCCTTCTCTGGGACCCTCTGCCCAGCTGTGGCCCCTGTCAGTGTGAGGCATCTACTTCCAAGAGCTGCCTTGTGTGCTTTCTCGTGTTTTGTTGTTTTTGACCCAGGGTCTTGCTCTGTCACCAAGGCTGGAGCGCAGTGGTGTG</t>
  </si>
  <si>
    <t>chr21:46137960-46138122</t>
  </si>
  <si>
    <t>GATCACGGCTCACTGCAGCCTTGACCTCCTGTGCTCAAGCAATTCTCCTGCCTCAGCCTCCCAAGTAGCTGGGACCACAGGCACCACCGTGCCTGGCTCATATGTATCTATTGTACAGCCAGGGTCCCACTATGTTGCCCAGGCTGGTCTCGACCTCCTCTAT</t>
  </si>
  <si>
    <t>ENST00000446405.5</t>
  </si>
  <si>
    <t>chr21:46151000-46151153</t>
  </si>
  <si>
    <t>TCTGCAGGTCGGGAAGCCGGGTCCCAGGACCTTGGCTGTTTGTGGGACCGGGGTCTCTGAGTGGGGAACAGATGGGCAGGTGGTCCCCCCCGCTTTCTCCGGGTATCTATACCCGGAGTGACGCTCAGACCGGGTGACCACTGCTGTGCAGACG</t>
  </si>
  <si>
    <t>ENST00000446649.1</t>
  </si>
  <si>
    <t>ENSG00000237338</t>
  </si>
  <si>
    <t>FTCD-AS1</t>
  </si>
  <si>
    <t>chr21:46151279-46151577</t>
  </si>
  <si>
    <t>TGGAAATGCTGCCACATGTTAACAAAGGGAAGTCCTGCCTCGTTCCCTGGAAAATCCCCAGGAGGCCAGAGCTCCCCAGCTTCACTCCGCCCCTGACCTGCCGACCTGCGCGGTCCCCGCACGGTGTGGACGCGGAGGCTGGGCCGGTCTGCAGGTGGGAGGCCGAACCCTGTCCGGCCGGTGCCCCATCCCCACCGACCTCCCCGCCTGAGGCTCTCAGCCTCTAACCCTTTCCCGAGGGGCTGGGTGGGGCTCCATGGGGTCAGTGAACGGGGTCACCTGGTCCTTCCCGCGGCCCT</t>
  </si>
  <si>
    <t>chr21:46182372-46182524</t>
  </si>
  <si>
    <t>CTGCAGCTGACCAGTCCACCTGCCAGCGGTTGACCACTCCCACTTCGCCAGCGACCGAAGGGGAGGGGAGGGGCCTCACCTGAGGGCAACAGCAGAACCCACCACCTGGTCTTGCTTTACTCAGACCTGAGGGTGTGAAAGGTGCCCGTGACC</t>
  </si>
  <si>
    <t>ENST00000291672.6</t>
  </si>
  <si>
    <t>ENSG00000160284</t>
  </si>
  <si>
    <t>SPATC1L</t>
  </si>
  <si>
    <t>chr21:46182702-46183001</t>
  </si>
  <si>
    <t>AGCTCTGGCTGAGCAGCCGCCGCAGCATCTGATTCTCCTTCAGGAGGCGCACCTGCTTCTTCAGGTCCGCGTTCTCGCTCAGGAGCCGGCTCATCAGCTCGCCGCCTTCAGCCATGGCGGGTGCGTCCCTCCTTGTCCCTCACGGCTCCTGCAGCCCCATGGAGGTGGGAGCCCAGAGCCCGCAGGCACCACAGAAACAGCCCAGGCACGGAGTTCCGTAGCCACCACCGCCTTCCACGCCTTGTGATGTCACTGCCCTAGTGATGAGGTGCCCAGCACCCTGCCTGCCCCCGCGATGGC</t>
  </si>
  <si>
    <t>chr21:46324607-46324788</t>
  </si>
  <si>
    <t>GGGTGTGGCTGCAGGGCGGGGCTACAGGGGCGTGGCGTGGCTGCACGGAGGGGGTGGGGCGCGGCAGGCGCTGGACCCCAGGCTGGATCTTCCAGTGGCTCCCGCGTCCTCCGGGACCGGGTGGCCTGGGGCGGGCGGCCGGTATTCGGGTGGCTGCTTGGTCTAGGGCCAGTTTCCTGCGC</t>
  </si>
  <si>
    <t>ENST00000703225.1</t>
  </si>
  <si>
    <t>ENSG00000160299</t>
  </si>
  <si>
    <t>PCNT</t>
  </si>
  <si>
    <t>pericentrin</t>
  </si>
  <si>
    <t>chr21:46324788-46324969</t>
  </si>
  <si>
    <t>CGGCCGGGGCCGGGGGCGTGGCGCGGGTGGCCTGCAGCGCCTCCCCAGGGTGCGCCTTCGCCTCGTCCGTCGGAGATGCTTTCCCCGCGCGTTTCTCGCGGCGTTGCAGTCCTTACTGTGTGAAAGGCCCCCGCGGCGCTCCCGGCCGCCGTCTTCTTCCCGCGCCCTTGGGCTCGCGTCCT</t>
  </si>
  <si>
    <t>chr21:46411461-46411606</t>
  </si>
  <si>
    <t>GGAAGCCAAGGAGGCCCTGAGCCGGCTGCTGGCTGACCAGGAGCGCAGGCACAGCCAGGCCCTGGAGGCCCTGCAGCAGCGCCTCCAGGGCGCAGAGGAGGCTGCGGAGCTACAGCTGGCTGAGCTGGAGCGCAATGTAGCCCTCA</t>
  </si>
  <si>
    <t>ENST00000695527.1</t>
  </si>
  <si>
    <t>chr21:46411751-46411896</t>
  </si>
  <si>
    <t>CCGTCCTGTTGGCCTTGGCCCGCATCCGCCGCGCCCTGGAGCAGCAGCCCCTGGCAGCCGGGGCGGCGCCTCCCGAGCTGCAGTGGCTCCGAGCGCAGTGTGCCCGCCTCAGCCGCCAGCTGCAGGTGCTGCACCAGCGGTTCCTG</t>
  </si>
  <si>
    <t>ENST00000695528.1</t>
  </si>
  <si>
    <t>chr22</t>
  </si>
  <si>
    <t>chr22:11065915-11066066</t>
  </si>
  <si>
    <t>CTGCAGGGAGGCCAGCCACGGTGCAGCAGGCTACGGCCTCCAGTCTGTCCTGGTCCTCTAAGCCGGGCTCGGAGCAGCTCGGTGAGCAGACACAGAAGAACCTGGAATAGCCTGACTCTTCTTCAGCACCATTTATGTACTGAAGTTATGCA</t>
  </si>
  <si>
    <t>ENST00000635667.1</t>
  </si>
  <si>
    <t>FRG1FP</t>
  </si>
  <si>
    <t>chr22:11711061-11711220</t>
  </si>
  <si>
    <t>TCGCCCCCTGTGTGCAGGCAGCATCTGCCTGGCAACCCCCGAGCCCGCTCGCGCTCCTAGCATCACAGAAGCAGGGCCACGTGTCCCAGTGGCTGCAGCCAAGCCAGGCATTCTGCCCTGCGGCAGCAGCTGCACAGGAGCGAGAACTGAGAACCCACCG</t>
  </si>
  <si>
    <t>ENST00000657566.1</t>
  </si>
  <si>
    <t>LOC107984037</t>
  </si>
  <si>
    <t>chr22:11711220-11711379</t>
  </si>
  <si>
    <t>GCTCAACCCCACACGAGGTGACTGCCGAGTGCCCATATAAACGGCTCCGATCTCCCTCAGGTGGAGGAGTGGTCGGGAGGCATGGCCTGGGGGCCCTCAGGCTTGGCGCGCTGGCGATCCCAAGGCCGACCAGGCCATGCACCTCCAGCCTGCCTGGGCA</t>
  </si>
  <si>
    <t>chr22:11711379-11711538</t>
  </si>
  <si>
    <t>ACCCGAGCTGCAGCCGCCTTCTGCATGCAGGCAGCAGCCTCCAGGCAACTCCCGAGCCCGCCCACACTCCCCACATCTTGGAAGCAGGGCCAAATGTCCCTGTGGCTGTGGCCAAGCCAGGCGGTCTGTACTGCAGCAGCTGCACAGGGGCGGGAACCGA</t>
  </si>
  <si>
    <t>chr22:11829476-11829633</t>
  </si>
  <si>
    <t>CTGCAGCCGCCTTCTGCGTGCAGGCAGCAGTCTCCAGGCAACTCCCGAGCCCGCCCACACTCCCCACATCTCGGAAGCAGGGCCAAATGTCCCTGTGGCTGTGGCCAAGCCAGGCGGTCTGTCCCGCAGCAGCTGCACAGGGGCGGGAACCGGCCCTC</t>
  </si>
  <si>
    <t>chr22:11829633-11829790</t>
  </si>
  <si>
    <t>CAGCCCCATCCCCTGTGGCTGCAGAGGGCCCCTGGATAGAGATGTGGAGCTCTGACAGAGGAGGAGCCGGGCCGGGACAGGGTCTGGCAGGCTCTCAGGCCAGGGGCACCCGCGATCCAGAGGCTGCCCAGGGCATGCTCCACCACCTGGGCGCCCAG</t>
  </si>
  <si>
    <t>chr22:12812340-12812533</t>
  </si>
  <si>
    <t>CTGCAGTTCCCAGCAATTTATTCAGAGATAGTATCATAAAGCCCCACATTTGTCTGGCAGATAATGCCCAGAGCCCCCTCACCTATCACTTTGTGGTGAATTTAAAGCCCCTGCACCTGGAACAGTTTGTTTTCCTGTAACCATCTGTCTTTTTAACTTTTTTGTCTGTTTTTTTCTTCTGTAAAGTTGCTGCA</t>
  </si>
  <si>
    <t>chr22:15510820-15511116</t>
  </si>
  <si>
    <t>CGGCTGCAGGTCCACGCCCACTCCCCCAAGCGGGGAAGGAGCTTCGCGCTGCCGCCAGCTGGGGACTGGGCACCGCCCTCCCGCGGCTCCGGAGCCGGCTGCCACCAGGGGCGCGCCCGCGGTGTCCGGGAGCCTGGCGGCGCGTCTGCAGCGGCCAGTGCACCTGCTCCTGCCCTCACCGCGGTCTCTGCCAGGACCCCGACGCCCAGCCGGACCCTGCCCTCCAGCGGGGCTGCGGCTCCACAGCCTGCGACAGCAGCCCCACCTAGCATTCGGCGTGCTCCTGGGGGCAGAGGT</t>
  </si>
  <si>
    <t>ENST00000643195.1</t>
  </si>
  <si>
    <t>ENSG00000130538</t>
  </si>
  <si>
    <t>OR11H1</t>
  </si>
  <si>
    <t>chr22:15639109-15639253</t>
  </si>
  <si>
    <t>CTTCCCATGCCAGCTGGGCGGGACCTCACCCGAAACAAGGGGTGGGAAAACTGGCAAGACCAGCACCCCGAGCACAGAGCCAAGAGCACACACAGCTGGCATCCTGCTTCTGGAAGGTGATGGGATGCCAGCGAGACTGCAGGGT</t>
  </si>
  <si>
    <t>ENST00000428118.1</t>
  </si>
  <si>
    <t>LOC112268291</t>
  </si>
  <si>
    <t>chr22:15639253-15639397</t>
  </si>
  <si>
    <t>TGGACACTTCCTTCAGCTAGAAGTCTTACGAGCATACCAGCTGGGTCTGCACCAGCTGAAAACACCGGCTGTTCCATGGCTGCTCACTTTCCAAATACCAAGAAATGGAAAGAAAAGGGAAGTTTGGCCCGGCACAGTGGCTCAT</t>
  </si>
  <si>
    <t>chr22:15639467-15639631</t>
  </si>
  <si>
    <t>TGGCCTGTCTCTACTAAAAATACAAAAGAAAAATTAGCTGGGCATAGTGGCACGTGCCTGTAGTCCCAGCTACTTGGGAGGCTAAGGCAGGAGAATCGTTTGAGCCTGGGAGGTGGAGGTTGCAGTGAGCTGAGATCACGCCACTGCACTGCAGCCTGGGCGACA</t>
  </si>
  <si>
    <t>chr22:15775452-15775602</t>
  </si>
  <si>
    <t>GCCAGTTTCTGCCCTCCTGCGGCTGGGGACCAACACCCCTGACTTAGGCGTCGTGGAGGCTTCTGGCCCAAGGGTCCGCGCTGCTGGTGGCGCTGGCAGGGTCAGAATTTGCCACAGCTGCTGCTGCGCGCCTTGTGCAGGTTACCACTGC</t>
  </si>
  <si>
    <t>ENST00000413768.5</t>
  </si>
  <si>
    <t>ENSG00000206195</t>
  </si>
  <si>
    <t>DUXAP8</t>
  </si>
  <si>
    <t>chr22:15775602-15775752</t>
  </si>
  <si>
    <t>CAGCTGAATCTACAGCAGAGGCAGGCAGGGCTGGTCCCAGACAGCCTGGGGGTCGCTGAGTGGACGGCCCTTTCACCCTAGAGTCAGCTCTTTCTTGTAGGTGCCCAGATCAGGGTGTGCAGGGGCTGGGCACAGGGCAGCCGCCAGGAAA</t>
  </si>
  <si>
    <t>chr22:15775752-15775902</t>
  </si>
  <si>
    <t>ATGGCTGAGCTGCCGGTTCCCGCCCTCCTGAAGCTGGGGCCGGACCACCTGAATTGGCCGCTGGGCGGCGCCTGGCCCTGGAGTCTGCCTGGCTGGCGTGAAAGCGTGGTCTGGGGTTGCCATCAAGGCTGCTCCCCCGCCATGTGCAGGT</t>
  </si>
  <si>
    <t>chr22:15775902-15776052</t>
  </si>
  <si>
    <t>TGGCTGCTGCAGCTGAGCCCATGACGGAGGCTGGCAAGGCGTTTCCCAGGCAGCCTCAGGGTCATTGAGTGGACCACTATCCCACCCTAGGGTCCGCTGTTCCTTTGCCTGAGCCCAGAGTTCCGGGTCGCGGGCACTGGGAACTGTGCAG</t>
  </si>
  <si>
    <t>chr22:15776202-15776352</t>
  </si>
  <si>
    <t>GTACAGGTGGCAGCTGCAGCTGAGCTCTCAGTAGAGGTCGGCAGGGTTGGTCCCAGAAAGCCTGAGGATCGCGGTGTGCACCACCCTCCCAGCCTAGGGTGCACTCTTCCTTGGCACGCGCCCAGAGCTCGGGGTTTCGGGCGCTGGGCCC</t>
  </si>
  <si>
    <t>chr22:15776352-15776502</t>
  </si>
  <si>
    <t>CTGTGCAGCTGCCCAGAATAGGCTGTGCGGCTGGTTCCCGCCCTGGCAAGGCATCCAGCCATGGAATCTGCACTGCTGTTGGGGGCAGGCAAGGTCGGGGGATGGGGGTGTGGTTTCCACCATTGCTAACGGGCGCCACCTGGCGATGGTA</t>
  </si>
  <si>
    <t>chr22:15776502-15776652</t>
  </si>
  <si>
    <t>AGCTGCAGCTGAGAGCATGGCAGAGGCTGGCAGGGCTGGTCCCAGACACCCTGAGGGTCGCTGAGTGCACCGCCCTACCACCCTAGAGTCTCCTGTTCCTTAGACTGCTCCCAGGACGTGGTGTGCGAGCGCTAGACACTGAGCAGCCTCC</t>
  </si>
  <si>
    <t>chr22:15776773-15776923</t>
  </si>
  <si>
    <t>ACAGCTGCTATGGGGCTGAGCAGCCGATTCCCGCCCTCTTGCAGCTATGGGACCGGCCACCTGACTTAGGTGCCTTGGAGGCGTCCGGCCCTGGGGTCTTTGCTGCTTGTGTCTGAGGGCAGGGTCAGGGCTGCCACTGCTACTGCCGTGC</t>
  </si>
  <si>
    <t>chr22:15776923-15777073</t>
  </si>
  <si>
    <t>CACCATGCACAGGCGCCAGCTGCAGCTGAGCCCAAGGCAGATGCTGGCAGGGCTGGCCTGAGGCTGCCCAAGGGTGGGTGAGTGCACCGCCTTTCCACCCTAGGGTCCGTTATTCCTAGACCAGCGCCCAGATTGCGGGGTCGTGGGCGTT</t>
  </si>
  <si>
    <t>chr22:15777373-15777523</t>
  </si>
  <si>
    <t>TACAGGCGCTGAGCACAGTGCAAGCGCTGGGATGGGGCTGAGCTGCAGGTTTCCTCCCTCTGGCTGCTGGGGGGCCGACCGTCTGAGTTAGGGGACGCGGCGGCTTTTGGTCATGGGGTCTGCACTGCCGGTGGCTTGCACAGGGTCGGGG</t>
  </si>
  <si>
    <t>chr22:15784966-15785110</t>
  </si>
  <si>
    <t>GCCCCTGCAGCAGCAGCGGCGTGGTCAGAGCGAGCTTCGGAGAAGCAGTGGTGGGTTCCATGTGATGGTGGAGTAGGAGGCAGGTCTCCGCGGTAAGTGGCGGGGGCGTGGACCCCACCGGGAACCCTCCCGGCTCCTTCCCTGC</t>
  </si>
  <si>
    <t>ENST00000383038.7</t>
  </si>
  <si>
    <t>chr22:15785110-15785254</t>
  </si>
  <si>
    <t>CCTCTCCCTGTTTTCGTGCTTTCACTTCTTCGTGGGCATCTGGGCCCGAGTCCTCCGCGTGGGGGCGGTTGTGGGGTCCTGGCTACTGCAGCGTCCGCACCCCGGCCGGGAAGGCTATGCCAATGTCCGACCCGCGTCCAGCGTA</t>
  </si>
  <si>
    <t>ENST00000447898.5</t>
  </si>
  <si>
    <t>chr22:15785254-15785398</t>
  </si>
  <si>
    <t>ATAGGAGCGCCCTGGCCCAGAGCTGGCGGTGAAACGCCGGACCTGGGTCCCTCCGAGCCTCAGGGGCCTCTGAGCTGGAGTCTAGGATTATTTTTGATGCCTCAGCACCTTTAAAAAGAGACCTCGCTAGAGCAGGGGACATCTG</t>
  </si>
  <si>
    <t>chr22:15785467-15785618</t>
  </si>
  <si>
    <t>TTCCACCTACAGTGTATGAGTTTCCCTTTCTCCAAAACCACACCCGCATTCCTATTATTTTTGGTTTGGGGTTTGTTTTGTTTTTGTTTTGAGACGGAGTCTTGCTCTGTCTTCCAGGCTGGAGTGCAGTGGCGCCATCTCGGCAGACTGCA</t>
  </si>
  <si>
    <t>chr22:15820565-15820716</t>
  </si>
  <si>
    <t>CTGCAGCCAGGAGACTCCCGGGAGCGCTCTAGGAACCACAGAGCCCTGGAACTCACCTGGCAGCCTCGCGGCGCTAAAGCCGGCGGAGCCTGAGACAGCGCGCGGCGAGGCGGTCACGCTCCACCCCCGCGTGGCGGCAGGACTCGGATTTC</t>
  </si>
  <si>
    <t>ENST00000609679.1</t>
  </si>
  <si>
    <t>ENSG00000232775</t>
  </si>
  <si>
    <t>BMS1P22</t>
  </si>
  <si>
    <t>chr22:15820813-15820964</t>
  </si>
  <si>
    <t>GAGCCGCCTCTGCTCCCTGGAGGGGCGCAGTGGCGGACACCGGCGTCCCACGAAGTCGCAGGTCCTCAGTCTGAGGGCTGCCCCGCACGCTCGGAATGCAGGAGGGTCTCCGCCTCGCTGCGCTGCCCCTGGGGGCGGAGGCGTGCGCTGCA</t>
  </si>
  <si>
    <t>chr22:16961395-16961688</t>
  </si>
  <si>
    <t>GTCACAGGAGGAGGAGACTGGCTTCTCCTGTCCCCATAGCCAAGTTTGAGTCCAATGTGGCACTGGAACGCCAAGGAAGAGGGCGAAGTGAGAGGGAAACACGGCCTGGCACAGCCTCAGCCCCACCCCAGGCCGTCCTCCCTGCAGGCTCTACCCGCGTCCCAGATGCCCCTCCAGCTGGCCTCCCACACTGCTCCCATGCATAGCAGACCCCCCTTCACCTTCTGCTCCTGTATTCCTTTCACCACTGATGGCATGCCCCCAGGGCCCCTGGCCACATTTCCCCACTTCTCC</t>
  </si>
  <si>
    <t>ENST00000520505.5</t>
  </si>
  <si>
    <t>ENSG00000215568</t>
  </si>
  <si>
    <t>GAB4</t>
  </si>
  <si>
    <t>chr22:16961760-16961958</t>
  </si>
  <si>
    <t>AAGGTCACGTGCTGCACCACCTGCACTGCGGAGTCCCGGGCCCTGCCTCGGGCCCCTGCCTGTCCCAGGAGCCCCTCAGCCCTGAGCCATCTCCATCTGCACATGCTCCCTTCCTCCCTCACTCCCTGCCCCATCCCACCCCTCACCCTGCAGGTATTTCCCCCATCAGTTGCTGCTTTGCCCAGCTCAGATCAAGCCT</t>
  </si>
  <si>
    <t>chr22:17108658-17108809</t>
  </si>
  <si>
    <t>CTGCAGCCATGAACATGATCCTCCCGGACTTCAAGAGGCCAGCCTGCTTCGGCACCTACGTAGTCTGCTACTTCAGCGAGGTCAGCTGTGACGGCGACGTCCCCGACCTGTTCGGCGCGGCGCCGCGGTACCCGCTCATGGACAGGTTCGAG</t>
  </si>
  <si>
    <t>ENST00000694951.1</t>
  </si>
  <si>
    <t>ENSG00000177663</t>
  </si>
  <si>
    <t>IL17RA</t>
  </si>
  <si>
    <t>chr22:17109032-17109330</t>
  </si>
  <si>
    <t>GTGTTTGAGGAGCCACTGCTGCCTCCGGGAACCGGCATCGTGAAGCGGGCGCCCCTGGTGCGCGAGCCTGGCTCCCAGGCCTGCCTGGCCATAGACCCGCTGGTCGGGGAGGAAGGAGGAGCAGCAGTGGCAAAGCTGGAACCTCACCTGCAGCCCCGGGGTCAGCCAGCGCCGCAGCCCCTCCACACCCTGGTGCTCGCCGCAGAGGAGGGGGCCCTGGTGGCCGCGGTGGAGCCTGGGCCCCTGGCTGACGGTGCCGCAGTCCGGCTGGCACTGGCGGGGGAGGGCGAGGCCTGCCC</t>
  </si>
  <si>
    <t>chr22:17110602-17110769</t>
  </si>
  <si>
    <t>GTGGATTGCTTGAGCTCAGGAGTTCAAGACCAGCCTGGGCGACATAGTGAGACCTCATCTCTACCTAAATTTTTTTTTAGTCAGTCATGGTGGCACATGCCTGTAGTCCCAGCTACTCGGGAGGCTGATGCCAGATGATCACTTGAGCCCAGGAGGTAGAGGCTGCAG</t>
  </si>
  <si>
    <t>ENST00000331437.4</t>
  </si>
  <si>
    <t>ENSG00000183307</t>
  </si>
  <si>
    <t>TMEM121B</t>
  </si>
  <si>
    <t>chr22:17841871-17842038</t>
  </si>
  <si>
    <t>TGTGCTCGGCCTGAGTCTCCTCCGGTACCTCCTGCAGTGCCTCAGCCTGCCTCAGGGACAGGCGGTAGTTCTCCAGCTCGATCCGCTCTGGGGTGCCCCTCAGTCGCTTGGCGATGCTGGGCTCCTCCAGGCCGTTCACGCCTGAACCTGCGGGACAAGCACAGAAGC</t>
  </si>
  <si>
    <t>ENST00000498573.5</t>
  </si>
  <si>
    <t>ENSG00000243156</t>
  </si>
  <si>
    <t>MICAL3</t>
  </si>
  <si>
    <t>chr22:17842038-17842205</t>
  </si>
  <si>
    <t>CACTGCACTGAGGTCCAACCACAGACGGGGCGTGGGGGTGGGGGCTGACACCCAGGCTGCAGGCCCTCCTGCCAGAATGTGGGGCAGGACAAAGGTCAGAGCATTTGCAGAGTTGCCAGAGGCCAGAGAAGGACCCTGGCATGTGAGAGGGAATTTCACTCTGCAGGA</t>
  </si>
  <si>
    <t>chr22:17845962-17846252</t>
  </si>
  <si>
    <t>CAACAGAACTTGGCAGTCCAAGCCCAGGGCCAGAGCTCTGGAAGGGGAAATGCTGATTTAATTTTGGGCTTGGCTACAACCAACAAAAAAGAAACCAGAAGCACTGGGAACTGTTCAGATCCTTCACACGCCAGTCCCTGGAGAAAGCCTGCAGAAATGCTGTGCTGGGGACGGTGGAAAAGGGGAGCTGGGAGGCAGCAGTTGCCTCTCCTGTGCCAGACCCACCAGGCCATTGAGCCAGGTCCACACAGAGCTCCAGCTCACCCTGTGGAGAGACAAGGACACGGAAGC</t>
  </si>
  <si>
    <t>chr22:18053189-18053353</t>
  </si>
  <si>
    <t>GGTGTGTTTACAAACCTTGAGCTAGATACAGAGTGCCAATTGGTGTATTTACAATCCCTGAGCTAGACATAAAGGTTCTCCACGTCCCCACCAGACTCAGGAGCTCAGCTTGGCTTCACCCAGTGGATCCCGCACAGGGGCTGCAGGTGGAGCTGCCTGCCAGTC</t>
  </si>
  <si>
    <t>ENST00000443243.2</t>
  </si>
  <si>
    <t>ENSG00000235295</t>
  </si>
  <si>
    <t>LINC01634</t>
  </si>
  <si>
    <t>chr22:18053353-18053517</t>
  </si>
  <si>
    <t>CCCGCACTCCTCAGCCCTTGGGTGGTCGATGGGACTGGGCGCCATCGAGCAGGGGGCGGCGCTCGTCGGGGAGGCTTGGGCCGCACAGGAGCCCACGGAGGGGGTGGGAGGCTCAGGCATGGCGGGCTGCAGGTCCCGAGCCCTGCCCCGCGGGAAGGCAGCTAA</t>
  </si>
  <si>
    <t>chr22:18058852-18059003</t>
  </si>
  <si>
    <t>TAACAGGCATGGCGATGCCACGATGAATCTCACACAGTGCCTGGCTATGTGGGAAGGCAGATGACAGTCTGGTCAGGGTGGAGAGAGAAGGAAACAGGTCATTACAGTGCAGAGCGGTGAGCCCTCTGATCTGGCCAGGCATAGGTGCTGCA</t>
  </si>
  <si>
    <t>ENST00000329627.11</t>
  </si>
  <si>
    <t>ENSG00000215193</t>
  </si>
  <si>
    <t>PEX26</t>
  </si>
  <si>
    <t>chr22:18220692-18220859</t>
  </si>
  <si>
    <t>GCACCCGGGTGCAGATGCTCATCAGCACGCTGCAGAGCGACAGGGCTGCTAGGGGCACCAGCGATGAGCGCACTGCGCAGAGGGGGCAGAGGGATGCCACGACGCCAGGCCTGCTGCCAAGCCCACCATGCACAAGGAGCTGCCTGCGTTGGCTGCCTGTGGTCTTGT</t>
  </si>
  <si>
    <t>ENST00000434390.1</t>
  </si>
  <si>
    <t>FAM230D</t>
  </si>
  <si>
    <t>chr22:18400581-18400723</t>
  </si>
  <si>
    <t>TTGTGCAAACTCAGCCCCGTCTGTACCTTCCTGCTTGGCCGGTGATCGCAGTCCTTCTTCGCCAGCAAGTGTGGGCTTCCAAAGACAAGGCTGGGCCTGGCCTGGGACTCCCTGAAGGCCGAGAAGGACAGGCCCTGCAGAGG</t>
  </si>
  <si>
    <t>ENST00000615974.1</t>
  </si>
  <si>
    <t>ENSG00000274044</t>
  </si>
  <si>
    <t>FAM230J</t>
  </si>
  <si>
    <t>chr22:18400723-18400865</t>
  </si>
  <si>
    <t>GCAGCCCCAGGTAGGGGCTGAAGAGGCCGGTCTCCCTGCCCCCCCAGGAGACACCCTTTCCAAAGTGGAAGAGCTGGGTGGACAGCAGCGGGGAGAAGCCCGCAAGGGGCAGGCTGGGCAGGCCCCGGGCGGGGCCCTCGGAC</t>
  </si>
  <si>
    <t>chr22:18400897-18401196</t>
  </si>
  <si>
    <t>CCACGCCGCATCTCTACCTTTGGAGCGCAGTGCCCATGGGCTGGGCAGCCGACTGTGGTGGGCAAAGTCACTCCAGGGCGGGGCGCGGTTGGCCTGGGCTCCAGCATCCCTCTCAGCTCCCGGGCTGGGGGTCAGGAAGCTCCGGTTCCTGCAGTCCACGTGAAAGGTCCCCCTGGCTCCTCCTGCCTCGGTGCCCGCTGTGGCACAGCTGGGCCGCTGACCAAAAGCACTTTTGGCAGCAGGCTCAGCCCCTCGTGGGCTCTGGTCTTTGTAAACGTAAACACTTCTCTTGCTCACTGA</t>
  </si>
  <si>
    <t>chr22:18553127-18553281</t>
  </si>
  <si>
    <t>AGCTGCAGGCCTGGGCTTTCAATACCGGCCCACCAAAGCCTTGGGCAGCTGCCGCCAGGAAACGAGGGGTTCCCTCCCACCCCCAGAGCTCTGGGTCCTGCAGGAGGGGGGATCCTGAGGTGGTGGGTCCTTGCACCCCACACCTGCCAGCCTGG</t>
  </si>
  <si>
    <t>ENST00000652586.1</t>
  </si>
  <si>
    <t>ENSG00000274602</t>
  </si>
  <si>
    <t>PI4KAP1</t>
  </si>
  <si>
    <t>chr22:18553281-18553435</t>
  </si>
  <si>
    <t>GGCCCCCACGGAATAGAGCCGGGGTCGGGGAAGGGGCGTGCAGCGGCCCGTCCCCGTTTCCCCTTCCCCCACTCCACCCCCAGGGCCAGGGAGGCTCAGCAGGTCCCTCAGGAATGTGACCAGACCCGGGGTGCCGGCCCAGAGCTGGGAGGCCT</t>
  </si>
  <si>
    <t>chr22:18553435-18553589</t>
  </si>
  <si>
    <t>TAGGCTGCAGCTGGCCAGCTGTCTCTCCAGCCCCTAGTGCAGCTCCCCTCTGGGTGGGGGGTGTGAGGGGAGGGGGTGCATGGCTGGTCCAGGACCCCACCAAAGGCCCAGAGGGCAGCAGAACCAGCTCTGTTGGTAGGAAGCCCAAGGGCGTC</t>
  </si>
  <si>
    <t>chr22:18587224-18587374</t>
  </si>
  <si>
    <t>TGCAGTAAGCCAAGGTCACACCACTGCACTCCCGCCTGGGAGACTGAGTGAGACCCTGAGTCTAAAACAAATAATAATAAAAACGAAAATGAAAGTCAAATGAATGAGGCCAGGGGTGGTGGCTCATGCCTGTAATCCTAGCACTTTGGAA</t>
  </si>
  <si>
    <t>ENST00000611748.1</t>
  </si>
  <si>
    <t>chr22:18587406-18587582</t>
  </si>
  <si>
    <t>AGTTACAGACCAGCCTGGGCAACATGGCGAAACCCTGTCTCTACAAATACAAAAAAGAAAAAAGCCAGGCCCATGGTGGTGAGTGCTTGAAGTCCCAGCTACTCAGGAGGGTGAGGTGGGAGAATAGCTTGAGCTCAGGAGGTCAAGGCTGCAGTGAGCTGAGATTGCATCACTGCA</t>
  </si>
  <si>
    <t>chr22:18608099-18608284</t>
  </si>
  <si>
    <t>AATGGTCACAGGGAGCCAGCTGACCACCAGGACACCTGGCGAGGCATGGCGCTCCACCAGCACATCCAGCGGTGGGTAGGGAGGTCCTGCCAAGAGTGTGTCGAAGGTGACGGTGGAGGACATAGTTCCCCAATACACCTGCAGCAAGTCCCGTGGCAGCCGCACCTCCACCCGCGCCCGGTAGTG</t>
  </si>
  <si>
    <t>ENST00000410698.2</t>
  </si>
  <si>
    <t>ENSG00000275793</t>
  </si>
  <si>
    <t>RIMBP3</t>
  </si>
  <si>
    <t>chr22:18608284-18608469</t>
  </si>
  <si>
    <t>GCGTGCCGGGGCACAGGCCCTGGAAGGTGTAGCAGCTCACGCCCGCTGGGGTCAGGGCATGCTCTCGGTCATCAAGATATACCACATGGGGGTGGCGGTGGCTGCTGTAGACCCAGGTGATGTTGGCTGATGTGGCTGTGACATTCTGCAGGTGTAGCTGCATGGGAGCCATACGGAGCACCCCTT</t>
  </si>
  <si>
    <t>chr22:18609943-18610101</t>
  </si>
  <si>
    <t>CCTGCAGGAGGTGGCACTCCTGCCGCAGCTCTTCGATCTGCTTGTCCTTGGCCAGCGGCGCGCTCGCCTGCTCCGACAGGTCCCGAGCGCGCTGGCGGGCAAAGACTTGGCACAGCTCCAGGCCGGCGCAACTCTCGCCGGGTATAGGCGCGCTCACGG</t>
  </si>
  <si>
    <t>ENST00000619918.1</t>
  </si>
  <si>
    <t>chr22:18610101-18610259</t>
  </si>
  <si>
    <t>GCCCGGAGGTTGGTCTCCTGCAGCTTGCGGGCGCGGTCAGCTAGGCGCCGCGCGAGCCCGGTCAGCTCCGCGCGCTTTACCTTGAGCCGCTTCACCTTCTCGTCTGCCTGGTAGGGGCAGCCTGCACGCCGCAGCTGCTTGTTCTCCGCTTGCAGGGTA</t>
  </si>
  <si>
    <t>chr22:18650192-18650336</t>
  </si>
  <si>
    <t>TCCTGTTGTGCAAACTCAGCCCCGTCTGTACCTTCCTGCTTGGCCGGTGATCGCAGTCCTTCTTCGCCAGCAAGTGTGGGCTTCCAAAGACAGGGCTGGGCCTGGCCTGGGACTCCCTGAAGGCCGAGAAGGACAGGCCCTGCAG</t>
  </si>
  <si>
    <t>ENST00000652395.1</t>
  </si>
  <si>
    <t>FAM246B</t>
  </si>
  <si>
    <t>chr22:18650336-18650480</t>
  </si>
  <si>
    <t>GAGGCAGCCCCAGGTAGGGGCTGAAGAGGCCGGTCTCCCTGCCCCCCCAGGAGACACCCTTTCCAAAGTGGAAGAGCTGGGTGGACAGCAGCGGGGAGAAGCCCGCAAGGGGCAGGCTGGGCAGGCCCCGGGCGGGGCCCTCGGA</t>
  </si>
  <si>
    <t>chr22:18650513-18650812</t>
  </si>
  <si>
    <t>CCACGCCGCATCTCTACCTTTGGAGCGCAGTGCCCATGGGCTGGGCAGCCGACTGTGGTGGGCAAAGTCACTCCAGGGCGGGGCGCGGTTGGCCTGGGCTCCAGCATCCCTCTCAGCTCCCGGGCTGGGGGTCAGGAAGCTCCGGTTCCTGCAGTCCACGTGAAAGGTCCCCCTGGCTCCTCCTGCCTCGGTGCCCGCTGTGGCACAGCTGGGCCGCTGACCAAAAGCACTTTTGGCAGCAGGCTCAGCCCCTCGTGGGCTCTGGTCTTTGTAAACGTAAACATTTCTCTTGCTCACTGA</t>
  </si>
  <si>
    <t>chr22:18718658-18718957</t>
  </si>
  <si>
    <t>CTCAGTGAGCAAGAGAAATGTTTACGTTTACAAAGACCAGAGCCCACGAGGGGCTGAGCCTGCTGCCAAAAGTGCTTTTGGTCAGCGGCCCAGCTGTGCCACAGCGGGCACCGAGGCAGGAGGAGCCAGGGGGACCTTTCACGTGGACTGCAGGAACCGGAGCTTCCTGACCCCCAGCCCGGGAGCTGAGAGGGATGCTGGAGCCCAGGCCAACCGCGCCCCGCCCTGGAGTGACTTTGCCCACCACAGTCGGCTGCCCAGCCCATGGGCACTGCGCTCCAAAGGTAGAGATGCGGCGTG</t>
  </si>
  <si>
    <t>ENST00000342888.3</t>
  </si>
  <si>
    <t>ENSG00000182824</t>
  </si>
  <si>
    <t>FAM230E</t>
  </si>
  <si>
    <t>chr22:18718988-18719132</t>
  </si>
  <si>
    <t>GGGTCCGAGGGCCCCGCCCGGGGCCTGCCCAGCCTGCCCCTTGCGGGCTTCTCCCCGCTGCTGTCCACCCAGCTCTTCCACTTTGGAAAGGGTGTCTCCTGGGGGGGCAGGGAGACCGGCCTCTTCAGCCCCTACCTGGGGCTGC</t>
  </si>
  <si>
    <t>chr22:18719132-18719276</t>
  </si>
  <si>
    <t>CCTCTGCAGGGCCTGTCCTTCTCGGCCTTCAGGGAGTCCCAGGCCAGGCCCAGCCCTGTCTTTGGAAGCCCACACTTGCTGGCGAAGAAGGACTGCGGTCACCGGCCAAGCAGGAAGGTACAGACGGGGCTGAGTTTGCACAACA</t>
  </si>
  <si>
    <t>chr22:18790940-18791088</t>
  </si>
  <si>
    <t>CTGAGAGAGTCCAAGCGAAGCTTACATGTGGGGAAACTGAGTCTCAGAGGGGTGAAGGTATTGCTCAGGTCCACTTGCCCAGTTTTCAGGGCCCATGTCCCATGCCCTGCCCCGCTCACCTCCCAATCTCCAAGCACTGCTTGGCATCC</t>
  </si>
  <si>
    <t>ENST00000453783.2</t>
  </si>
  <si>
    <t>ENSG00000197421</t>
  </si>
  <si>
    <t>GGT3P</t>
  </si>
  <si>
    <t>chr22:18791090-18791207</t>
  </si>
  <si>
    <t>CGGCCACGGCAGCCCTGGTGTACACATGGTTGTCAGGTTCCTTGGAGGCCGAGGGCAGCCAGAGACAGAGGCCGACAATGACCAGCACCAGGACCACGGCCAGCAGGCCCAGCACCAC</t>
  </si>
  <si>
    <t>chr22:18791400-18791689</t>
  </si>
  <si>
    <t>TGCCCTCTGCCAGAAGCTCTGGGCCTCATCTCTGCCCTCCCAAATCCTCCCTGCTTATCTTCAGAGCCCATCCTGGTAAGAACCCCATCTCCAGCAGCGGCCCTTCCTGGGAGCCCCCAGATTTCCACACCCCTCTTTCTGCAGGGCCTGGCCTACCTCCTCACAGTGGCTGAGCCTCCACTGCTTAGGGAGAAGCTCCAGCAGGGATGGGCCTGGCCTGGTTTCTCCTGTGTCCCCCACCCCAGCCTAGAGCCTGGCACTGTCCAGGAGTCCTCTGAAGACCCTCCACC</t>
  </si>
  <si>
    <t>chr22:18929901-18930061</t>
  </si>
  <si>
    <t>CAGGGGACCCAAATACATAGGAAGACATAGGGAGATCCCATCTTTACAAAAAAAAATTAAAACTTAGCCAGGTATGGTGGTGCGTGCCTGTGGTCCCAGCTACTTAGGGGGCTCAGATGGGAGGATCACTTGAGCCCAGAAGGTTGGCTGCAGTGAACAAT</t>
  </si>
  <si>
    <t>ENST00000496625.1</t>
  </si>
  <si>
    <t>ENSG00000100033</t>
  </si>
  <si>
    <t>PRODH</t>
  </si>
  <si>
    <t>chr22:18930061-18930221</t>
  </si>
  <si>
    <t>TGGCACCACTGCACTCTAGCCTGGGCAACAGAGCAAGACCCTACTTTAAAAAAACTGGTTGAAAGAAATCAAAACAAGAATAATATTTTGTGACACAAGAAAATTATATGAAATTCTAATTACTATGGCCCTACTGAGGCAGAGTGAAGCCGTTGTGGCAG</t>
  </si>
  <si>
    <t>chr22:18930221-18930381</t>
  </si>
  <si>
    <t>GGGAGGGTGTGGCCCGACTGAGAGTCTGTGCTACCTGGCTGTTTACACAAACTTGCTGACCTGATGGAGGAGGCTCTGCTACAGCCTCTCTTTTGCAGGGATTCCTGACCCGCAGGCAGGTCCCACTGCCCGACCCTTGCCTGGCCTCAGCCTGCCCTGCA</t>
  </si>
  <si>
    <t>chr22:19038775-19038941</t>
  </si>
  <si>
    <t>TGGGACAGGGGCCTTTCAAGTCTCCCCAGGGACCGGTGTTTTCTACAACAGACAGGTGCTCCCAGACCGTTGGGGTACAGGCCAGGCCGTCTACACCACAGTATTGAGGGAGCTGCGGCTGTGGCGGCCACCCCCTGGCAGTGCCTCTGCAGCTGGGGTGCTCCCGC</t>
  </si>
  <si>
    <t>ENST00000697771.1</t>
  </si>
  <si>
    <t>ENSG00000273032</t>
  </si>
  <si>
    <t>DGCR5</t>
  </si>
  <si>
    <t>chr22:19038941-19039107</t>
  </si>
  <si>
    <t>CTCTGGGCAGGGTCAGGGGGCACGAGCAGGGCGCTGCTGCTGTCGGCAGAGTCTTCCAGGTCTGCCAGAGAGGCCCCCGCAGTGGGCAGAGGCTGCTCCAGGCGCCGGAGTAATGCACCTTCACTCCCACCATCCCCAGGGGCTGGCAGGCTGACCTCCACAGGCTC</t>
  </si>
  <si>
    <t>ENST00000609958.1</t>
  </si>
  <si>
    <t>ENSG00000273311</t>
  </si>
  <si>
    <t>DGCR11</t>
  </si>
  <si>
    <t>chr22:19039107-19039273</t>
  </si>
  <si>
    <t>CAAAAGCATCATCGTCTGCAGGAAGAGACAGAGGGGTGTCAGAGGCAGGTACGGGCCTGGCACAGGGGATGCAGGGGAGCTAGGCAAAACCAGGAGACACTCCTCCTGCCTGAAGGCCCCCCTGAAGCTGGGTGGTGAGCAGGACCTGGGTGGCTCCCCCGGGCCTC</t>
  </si>
  <si>
    <t>chr22:19098310-19098476</t>
  </si>
  <si>
    <t>TTTTCTTCACACCCTGAGTAGGGTCAGCACACTTTTCCTTCAAGGGCCAGATGATAAGTATTTCCAGGTGGCCAGCTTCACAGGCCACCCTCTCTCTGCCACAGCTGCTCAACCCTGCTGCCGTGGAGCTAAAGCAGCTGCAGATAATATGGGAATGCGTGGGCATA</t>
  </si>
  <si>
    <t>ENST00000389262.8</t>
  </si>
  <si>
    <t>ENSG00000070413</t>
  </si>
  <si>
    <t>DGCR2</t>
  </si>
  <si>
    <t>chr22:19098476-19098642</t>
  </si>
  <si>
    <t>AGGCATGTCCAATAAAGCTTTAGCGAAAAACAAAAAAAAACAGTGGCCAGTTGCAGGTATAGTTTGCCAAACCCTGTTCTCGAGTATACATATAGGGACATTTTACATACATGTAAATGTTTTGTTTTTTGAGACAGGGTCTCGCTCTGTCACCCAGGCTGGAATGC</t>
  </si>
  <si>
    <t>chr22:19098642-19098808</t>
  </si>
  <si>
    <t>CAGCGGCATGACCACAGATTACTGCAGCGTAGACACCCTGGGCTCCAGTGATCCTCTTGCCCCAGACTCCCAAGTAGCTGGGACTACAGGCACATACCACCATACTCAGCTAATTTTTTATTTTTTATTTTTAGTAAAGACAAGGTCTTGCTATGTTGCCCAGGCTG</t>
  </si>
  <si>
    <t>chr22:19231294-19231459</t>
  </si>
  <si>
    <t>ACTCACTGCAGCCTCAACCTTCAGGGCTCAAGCGATCCTCCCATCTCAGCCTCCTGAGTAGCTGGGACCACAGGTGTGCACCACCATGCCTGGCTAACTTTTAAAAAATTGTTTGTAGAGATGGGGGTCTCACTATGTTGCCCAGGCTCCCTTTCATATAGCTATA</t>
  </si>
  <si>
    <t>ENST00000540896.1</t>
  </si>
  <si>
    <t>ENSG00000070371</t>
  </si>
  <si>
    <t>CLTCL1</t>
  </si>
  <si>
    <t>chr22:19231459-19231624</t>
  </si>
  <si>
    <t>AGCTACGCTATTGATTCTGTCTCTCTGCAGCATCTTGACTAACAAAGCAGCTGATACTTGATATCTAACTCATATATATCATTATATTATTGGGGCACAACTGGGAAAATGCAAATATTTACTTAGACAATTATTAAAGTTAAATTGATGTTAATTTAAATAATTA</t>
  </si>
  <si>
    <t>chr22:19722449-19722601</t>
  </si>
  <si>
    <t>CTGCAGAGGATGAAGCAGCAGATGCAGGACCAGTGACGCTCGCCGCGGACACACCGTCCGTCTCCGGGACGCCCTCGCACCCCTGGACACCAGACCGGACTGTTCCCGACCCGGAGACGCGGGGCCACAGCCCCCAGCTGACCCTAATTTATT</t>
  </si>
  <si>
    <t>ENST00000366425.4</t>
  </si>
  <si>
    <t>ENSG00000203618</t>
  </si>
  <si>
    <t>GP1BB</t>
  </si>
  <si>
    <t>chr22:19722707-19723006</t>
  </si>
  <si>
    <t>TGGGCGGGACTTCAGAGATCCGCCTCCCTTGCCCTTCCCCCGCCCCCGGACGGTCACAGCACCCAAACCGCAGGCCCTGCTCTGGCAGGCAGGCAAAGCTAGGCAGAAGAGGATTCCCAGGATCCTGGGTCTGTTCCCTGCCCCAGTGCTGCAGAACGGACTTGGGAGCCCTCCTTTGCCTGCTCCCGCGGGTCACCCAGCGAGTGCTGAGACCCCATTTTCTGTCGAGGCGGGCCGAGTCTTCCCTTATCCCCAGACGCCTAGCGGGCAGGGTTGGGCTGAATCAAATGGGAGCCCTCC</t>
  </si>
  <si>
    <t>chr22:19767245-19767397</t>
  </si>
  <si>
    <t>CTGCAGGCGGTGTAGATACATGTAGATACTGTAGATACTGTAGATACCGCCCCGGCGCCGACTTGATAAACGGTTTCGCCTCTTTTGGAAGCCGCCTGCGTGTCCATTTATTTGTGCCCAGTTAGATCGCGTTGGGAATCTTCGGGACAGCGA</t>
  </si>
  <si>
    <t>ENST00000484336.1</t>
  </si>
  <si>
    <t>ENSG00000184058</t>
  </si>
  <si>
    <t>TBX1</t>
  </si>
  <si>
    <t>chr22:19767425-19767622</t>
  </si>
  <si>
    <t>CCTCCCCAGCCCCAATCCCTGCCGACTGTAGGTCGGTCCCGGTCCCACAGCGCCCTGTCCGCCACGCCTCCTGCCCTCTGCCCGCCCCATAGGGGCTCCCACTGCCCCTCCCCTCTCCGAGGCCCCTCCTGCCAGGCCTGTGCACTCCCCCCACCTTCCCACCGTCCCGTCTCATCCCAACCTCCCCAGGGCTGGTGG</t>
  </si>
  <si>
    <t>chr22:19767622-19767819</t>
  </si>
  <si>
    <t>GTACCGCCCAGGTGTGCATCCTGCCTTTTTACTTAAATTCCTCCCACCTGCAGTTGTCCCTATTCTGGGACTTGGGCCTGCGCCCTGGCCTGTTTTCGGGACAGATGCTTGTGCTTTTCCATGGAAGCTGGGAAGAAGGGTCATGACAGACACTGCCGGTCGGTGCTGGGAGGGGGAGAAGCCCCTGACCGGGATGGG</t>
  </si>
  <si>
    <t>chr22:19788884-19789054</t>
  </si>
  <si>
    <t>GTGGCCAGGATCTTGCGATCTGGCCGGATCGTGACCTCGGCGATCCCGGGATTGGTGAGTTCATGAGTCCCACGCACCTGTGAGAGTTGGGAGAGGTGTTAGGCCACTCCTTAAGCCCACAAGGCAGTGCTGCCCCTGGTGCCCCACCTGCAGCTGGAACCAGGAGAGACG</t>
  </si>
  <si>
    <t>chr22:19853719-19853864</t>
  </si>
  <si>
    <t>GGGGGGGGGGTCTTCACCTGAAAGCCCAGCCCATGACCCTGGCTTCCCACCTTACTGCAGGATTATACTAAGGCCTGGACGTGAGTCGAGTCCAGTCCAGTCCCTCACTGAGCTCTAAAAAAGCAGTGACCCCGATCCAGGGCCCA</t>
  </si>
  <si>
    <t>ENST00000460402.5</t>
  </si>
  <si>
    <t>ENSG00000185838</t>
  </si>
  <si>
    <t>GNB1L</t>
  </si>
  <si>
    <t>chr22:19853864-19854009</t>
  </si>
  <si>
    <t>AGCTCCCACCACCAGCCAAGGTTAGGTATCCAGGTTGCCCACAATGACCACACCCCATGCCCGGGAGCCACAGTGTGCTACCCAGATCTCTGCCTTCCCTTCTTCCCAGTCCCCTACCCTGCCCACTCACCTGCGCACCTGTGTCC</t>
  </si>
  <si>
    <t>chr22:19878489-19878647</t>
  </si>
  <si>
    <t>GGCACCTGCAGCTCCCACAGGCTGCATGGGCAAGGCAGGGTCATGGCGGGCAGGAACCATCCATCTGGCCTGAAGGTCTGGTCTGGGATGGGGATGAGGGCTTGGCTGGCCACGGGGTGTGTGCAGGCCCTCTCACGTGCAGGCAGCCAGTGGCTGGAG</t>
  </si>
  <si>
    <t>ENST00000462843.2</t>
  </si>
  <si>
    <t>ENSG00000184470</t>
  </si>
  <si>
    <t>TXNRD2</t>
  </si>
  <si>
    <t>chr22:19878647-19878805</t>
  </si>
  <si>
    <t>GCCATGCTCTGCAGGACAGACCCTGTCCCACCCAGGCCTGGGACCCCCGTAAACCACAGCAGCAGAGCAGGCATCAGGCAATCCAAGCAGCCAGGCCAGGCACAGCAAACCTGGGTGGACGTAGCTCACCCACAACAAATGGTGGAGGCAAGAATGGGT</t>
  </si>
  <si>
    <t>chr22:19972993-19973152</t>
  </si>
  <si>
    <t>TCTGCAGCACGTGTGACGCCGCCTTCGCTTCGCGTACCGATTGGCTGTGGGGCCGGGGGCGGGGTCAGTGGTGGCCCCTCCCCCACCTCCGCGGCTCCCCAAGCCACCGACCCCGCCCCTCCACACCTGGAGGCCACGAGAGCCACCAACGCTGGCACCC</t>
  </si>
  <si>
    <t>ENST00000480792.1</t>
  </si>
  <si>
    <t>ENSG00000099889</t>
  </si>
  <si>
    <t>ARVCF</t>
  </si>
  <si>
    <t>chr22:19973152-19973311</t>
  </si>
  <si>
    <t>CCGCGTGCCTGCAGGAGCGAGCGCGCGTTATCCAGGCTGTCGGACACGATTTCGTGGATGGTGTTGAGCACCGCCACCACGGTGTCTTCCTCCAGGCAGGCCCCCGGTCGCGGCGGAGCCTGTGCATTGCGCACATTCCGCACAAGCTCAGCCATGGCGT</t>
  </si>
  <si>
    <t>chr22:20030998-20031147</t>
  </si>
  <si>
    <t>GACCATCCTGGCCAACATGGTGAAACCCCATCTCTACTAAAAATACAAAAATTAGCTGGGTGTGATGGCACGCACCTCTAGTCCCAGCTATTTGAGAGGCTGAGGCAGGAGAATCGCTTGAACCAGGGAGGAGGAGGCTGCAGTGAGCTG</t>
  </si>
  <si>
    <t>ENST00000385288.3</t>
  </si>
  <si>
    <t>ENSG00000208023</t>
  </si>
  <si>
    <t>MIR185</t>
  </si>
  <si>
    <t>chr22:20031147-20031296</t>
  </si>
  <si>
    <t>GAGATCGCGCCGCTGCACTCCAGCCTAGGTGACAGATCGAGACTCTGTCTCAAAAAAAAAAAATTAGCCGGGTGTGGTGGTATGCAGCTGTAATCTTAGCTACTTGGGAGGCTGAGGTGGGAGGATGGCTTGAGCCCAGGAGTTCGAGGC</t>
  </si>
  <si>
    <t>chr22:20031296-20031445</t>
  </si>
  <si>
    <t>CTGCAGTGAGCTATGATCACACGACTGCACCTGGGCGACAGAGTGGAGGTGATGTGCTTCCTCAAATAGCCATGAGAACAACGCTTCTTTTCTTGTCCTGGCTCAGGAACCTCACCACCATGCCACGTTGCCCTGCTGCGCTGTGCTGGT</t>
  </si>
  <si>
    <t>chr22:20053252-20053403</t>
  </si>
  <si>
    <t>GTGCCGACCTGAGTGGCAGCCAGGCTAATGAGGTGTGGCTGACTCTTGCGGCAGTCATGACAGGCCAGGGCTCCAGTGGGACCCCTCATCTTCCTGCATCCTCCCCAGGGGGCCCCATATCAGTGTTCCTGGGAGAAGAGCACATGCCTGCA</t>
  </si>
  <si>
    <t>ENST00000490583.5</t>
  </si>
  <si>
    <t>ENSG00000183597</t>
  </si>
  <si>
    <t>TANGO2</t>
  </si>
  <si>
    <t>chr22:20063330-20063516</t>
  </si>
  <si>
    <t>TCCTGCAGGCAGCTGCCAGACCCGGCCATCGAGGACCAGGGTGGGGAGTACGTGCAGCCCATGCTGAGCAAGTACGCGGCTGTGTGCGTGCGCTGCCCTGGCTACGGCACCAGGTATTGCAGCACCGTGGGTGCGCCACCTCCTATCCCATGTCCCACCTCCCACGCTAGAGGGCCGGCAAAGAAGC</t>
  </si>
  <si>
    <t>ENST00000476940.1</t>
  </si>
  <si>
    <t>chr22:20063516-20063702</t>
  </si>
  <si>
    <t>CCAAGTGCCCATAGCCAGAGCCAGGCTTCTTCCTCGCCTGAGTGGATTCCAGAGCTTCTGCCCTGTCCAGACGCAGCTGCAGGGTGAGCAGATACCACAGGCTCCCGGGGCCCCACAGGCTGGGCTTAAGGAGCCAGTACACAGCCACACAGGGCCAGGATGGCTTCAGGGCTGCCTGCACATTGGT</t>
  </si>
  <si>
    <t>chr22:20132172-20132314</t>
  </si>
  <si>
    <t>CGGCTGCAGGCGATGGCAGTCCCTCTCCACCCGCTGGGGCTGGGGGAGTTGAAGCGGTGTGCCGGCGTCCCGGGCACCGGGGTGAGTCCCTTGTGTGGGGACACCAGTGCGGGCTGGGCACCTCGGGAGTGTCCAGGCAGGCC</t>
  </si>
  <si>
    <t>ENST00000468112.5</t>
  </si>
  <si>
    <t>ENSG00000099904</t>
  </si>
  <si>
    <t>ZDHHC8</t>
  </si>
  <si>
    <t>chr22:20132314-20132456</t>
  </si>
  <si>
    <t>CCTGGCGGGGAGCGCTGGGCCCTGGCAGGGGAGGAGGCCGGGCTGCCCTGGGTGTGGCTGCAGCCCTTCCCTCCCCATGGGACCCCCGAGGGGACGTGGGCCACCCACAACCATGAGTCTTCTCTGCAGGTGGCCGTGGGTGC</t>
  </si>
  <si>
    <t>chr22:20405499-20405650</t>
  </si>
  <si>
    <t>CTGCAGAGGAGTCAGGCTGCGCCCTGGGCGCCCGCACCTGCCATGGTCTGGGACGTCCCTGTAGAGGAATTCCCCCTCAGGTGTCCCCTCTTCGCCCAGCAACGCGTTCCCGAGGGGGGACCCTTGCTGGACACACGCAAGAACGTCCAGGC</t>
  </si>
  <si>
    <t>ENST00000476678.1</t>
  </si>
  <si>
    <t>ENSG00000185252</t>
  </si>
  <si>
    <t>ZNF74</t>
  </si>
  <si>
    <t>chr22:20405744-20405804</t>
  </si>
  <si>
    <t>GCAGCGCGGGGCGGGCGCCGGGGAGGGCGAGTTCGTGTGCGGCGAGTGCGGGAAGGCGTTC</t>
  </si>
  <si>
    <t>chr22:20405911-20406068</t>
  </si>
  <si>
    <t>AGCACCGGCGCATCCACACCGGCGAGAAGCCCTTCTTCTGCGGCGAGTGCGGGAAGGCCTTCAGCTGCCACTCGTCCCTCAACGTGCACCAGCGCATCCACACGGGCGAGCGGCCCTACAAGTGCAGCGCCTGCGAGAAGGCCTTCAGCTGCAGCTCG</t>
  </si>
  <si>
    <t>chr22:20427512-20427678</t>
  </si>
  <si>
    <t>AGCTGCAGTTGAGTGTGTTATCCAGGTCGTGGTGGGCCACTGGGGAAGGATGAGGCAGAGCTGCCAGGGGTCCACTCTGCCCCAGCCGGTGCCCTCATTAGCCCCTGCTGTGACAAATGTTGATGGGGTGACCAAGACCAGCCCTATTCTTGGACTGCAGGGGGCAC</t>
  </si>
  <si>
    <t>ENST00000494535.1</t>
  </si>
  <si>
    <t>ENSG00000244486</t>
  </si>
  <si>
    <t>SCARF2</t>
  </si>
  <si>
    <t>chr22:20441849-20442014</t>
  </si>
  <si>
    <t>AGTTCCTGCAGTGACGTAATCCACAGCCTGGGATCTGCATGGCCCTGAGATGCCTGCGGCAGGCTGGCCAAGGGGCTGGTGTGAAGAAAGAGGGCAGGGCCCATAAGCTGTGGCCAACAGGGGCAGGGGCCCTGCCTGGAGTAAAGTGCTCTGGCCTAGGCTGCGT</t>
  </si>
  <si>
    <t>ENST00000623402.1</t>
  </si>
  <si>
    <t>chr22:20442014-20442179</t>
  </si>
  <si>
    <t>TGGGTTTCACTGCCCTGCAGCCCCAGCCTCCCTTCCCTCTGATGCCAGGCACAGGGAGCCTAGTCCTCACTGGAGTTGTCAAACTCCTCCCAGTCAGACACACTCATCACCTCAGAGGCAAAGTCCGGGTCGGCCTGGCTGCGGTCAGGGGTCCCGCGGGGCGGCT</t>
  </si>
  <si>
    <t>chr22:20618699-20618874</t>
  </si>
  <si>
    <t>GGACTGAAGGGGACTAGAAACATCACTGCATGCAGTGGGTGAGCCTGTGCTGAAACCCAGCCAGGTAACGGGCATGAGTGGGGTAGCTGGTGGTGAACCCCGAGGTCTGATGACTAGGTGTAGCCTGGTGGCAATACTAACTTCCTGGTGTGGTGGCATGTGCTGGCTTGCACATG</t>
  </si>
  <si>
    <t>ENST00000436496.2</t>
  </si>
  <si>
    <t>ENSG00000099917</t>
  </si>
  <si>
    <t>MED15</t>
  </si>
  <si>
    <t>chr22:20618874-20619049</t>
  </si>
  <si>
    <t>GCCAGCAGATCTGGGGTGGGCCAGCATCTGCAGAAACGGGCCTGTATGCAGCCTCCTGGGGAAGGCAATGGGGCAGCAAGATTAAGGAGGGTCAGAGGAGCACACGCACTGTGACTATATAAGATAATGCATTCACTTTTAGGAAATACACTGACATATTAAGAGGCCAAGGGGTG</t>
  </si>
  <si>
    <t>chr22:20702183-20702332</t>
  </si>
  <si>
    <t>GAAGGATAACCGAGATGGTCGCCAGCGGAAGCAGGAGCTAGAGAAGCTGATGCGCGGGCTCGAGGCCGAGAGCGAGAGCCTGCCTCAACCAGCGCCTGCAGGACCTGAGCGAGCGGGAGCGGAGGTGCGCGGGGAACGCCCCTCTACCTG</t>
  </si>
  <si>
    <t>ENST00000436618.5</t>
  </si>
  <si>
    <t>ENSG00000226287</t>
  </si>
  <si>
    <t>TMEM191A</t>
  </si>
  <si>
    <t>chr22:20702332-20702481</t>
  </si>
  <si>
    <t>GGCGGGCGCGCGAGGGTCGGTCCCGCAGGCAGCGCCGCGAGGTGCTTCGCAGAGTACCAGGCTGATCCGCCCGGGCCCGCATCTCTGCTCTAGGCCCTTGGGAACGGGTGATCCACCCAGCGGACCCAGGTGGGGGACTCGGCCAGGACT</t>
  </si>
  <si>
    <t>chr22:20702481-20702630</t>
  </si>
  <si>
    <t>TTCCCAGTCCTCAATCATGAGCCTGCGGCTGGTCCTTCCTGGCGACTGCGGGATCCTGAGCGACCCAGTCCGCCTTGTAGCGCCAACCTCAGTTTCCCTCTGCAGGCTGCTGCGGAGGCGAAGCCAGGAAGCGCTGCTTCTGCAAGGGGA</t>
  </si>
  <si>
    <t>ENST00000442222.5</t>
  </si>
  <si>
    <t>chr22:21035941-21036237</t>
  </si>
  <si>
    <t>CGTTTTAATTTTATTTTTTATTTTTGAGACAGAGTCTCACTCTGTCGCCCAGGCTGGAGTGAAGTGGAGTGATCTTGGCTCACTGTAGCCTCTGCCTTCAGGATTCAAACGATTCTCATGTCTCAGCCTCCCGAATGGCTGGGGACTGCAGGCGTGCACTGTCACACCAGGCTAAATTTTGTATTTTTAGTAGAAATGGGGTTTTCCCATGTTGGCCAGGTTAGTCTCAAACTCATTTCCTCAAGTGATACACCTGCTTCAACCTCCCCAATGTGCTGGGATTACAAGCGTGAGCCA</t>
  </si>
  <si>
    <t>ENST00000384843.1</t>
  </si>
  <si>
    <t>ENSG00000207575</t>
  </si>
  <si>
    <t>MIR649</t>
  </si>
  <si>
    <t>chr22:21049733-21049892</t>
  </si>
  <si>
    <t>AGAGGGGGCTGCAGGGCTGTAGGCCGTGGCAAAAACGGTGAAGATTTTGTTTCAAGTGAGGTAGCGGATGTGATTGGGATTCCTTGATCTCATCACTGTCATGCCCCTGAGCATATTCAGGAGCTGTCTGCTTTGCCAGGAATTTGCACTTCTACCTGCC</t>
  </si>
  <si>
    <t>ENST00000473769.1</t>
  </si>
  <si>
    <t>ENSG00000187905</t>
  </si>
  <si>
    <t>LRRC74B</t>
  </si>
  <si>
    <t>chr22:21049964-21050263</t>
  </si>
  <si>
    <t>GACCTGCTGAACCAAACTCTTAGGGGAATGCTGGTGAATCTGTATTTTAATGGTTGCCCCAGGAGAATCGTCTTTTTATTTTTTATTTTTTGAGACAGAGTCTCGCTCTGTCACCCAGGCTGGAGTGCAATGGTGTGATCTCTGCTCACTGCAGCCTCTGCCTCCCAGGTCCAAGCAATTCTCCTGCCTCAGCCTCCTGAGTAGCTGGGATTACAGGTGCGTGCGACAAGGCCTGGCTAATTTTTCTATTTTTAGTAGAGATGGGGTTTCACCGTGTTGGTCAGGCTGGTCTCGAACTCC</t>
  </si>
  <si>
    <t>chr22:21225272-21225420</t>
  </si>
  <si>
    <t>CTGAGAGAGTCCAAGCGAAGCTTGCATGTGGGGAAACTGAGTCTCAGAGGGGTGAAGGTATTGCTCAGGTCCACTTGCCCAGTTTTCAGGGCCCATGTCCCATGCCCTGCCCCGCTCACCTCCCAATCTCCAAGCACTGCTTGGCATCC</t>
  </si>
  <si>
    <t>ENST00000697421.1</t>
  </si>
  <si>
    <t>ENSG00000133475</t>
  </si>
  <si>
    <t>GGT2</t>
  </si>
  <si>
    <t>chr22:21225874-21226021</t>
  </si>
  <si>
    <t>AGGGCCTGGCCTACCTCCTCACAGTGGCTGAGCCTCCACTGCTTAGGGAGAAGCTCCAGCAGGGATGGGCCTGGCCTGGTTTCTCCTGCGTCCCCCACCCCAGCCTAGAGCCTGGCACTGTCCAGGAGTCCTCTGAAGACCCTCCACC</t>
  </si>
  <si>
    <t>chr22:21341714-21341885</t>
  </si>
  <si>
    <t>GCATGTCGGTGAGCACCCGGGTGCAGATGCTCATCAGCACGCTGCAGAGCGACAGGGCTGCTAGGGGCACCAGCGATGAGCGCACTGCGCAGAGGGGGCAGAGGGATGCCACGACGCCAGGCCTGCTGCCAAGCCCACCATGCACAAGGAGCTGCCTGCGTTGGCTGCCTGT</t>
  </si>
  <si>
    <t>ENST00000624642.1</t>
  </si>
  <si>
    <t>LINC01651</t>
  </si>
  <si>
    <t>chr22:21385023-21385182</t>
  </si>
  <si>
    <t>CGCCGCTGTTATACCCTGCAAGAGGAGAACAAGCAGCTGCGGCGTGCAGGCTGCCCCTACCAGGCAGACGAGAAGGTGAAGCGGCTCAAGGTAAAGCGCGCGGAGCTGACCGGGCTCGCGCGGCGCCTAGCTGACCGCGCCCGCGAGCTGCAGGAGACCA</t>
  </si>
  <si>
    <t>ENST00000620804.2</t>
  </si>
  <si>
    <t>ENSG00000274600</t>
  </si>
  <si>
    <t>RIMBP3B</t>
  </si>
  <si>
    <t>chr22:21385182-21385341</t>
  </si>
  <si>
    <t>AACCTCCGGGCCGTGAGCGCGCCTATACCCGGCGAGAGTTGCGCCGGCCTGGAGCTGTGCCAAGTCTTTGCCCGCCAGCGCGCTCGGGACCTGTCGGAGCAGGCGAGCGCGCCGCTGGCCAAGGACAAGCAGATCGAAGAGCTGCGGCAGGAGTGCCACC</t>
  </si>
  <si>
    <t>chr22:21385341-21385500</t>
  </si>
  <si>
    <t>CTCCTGCAGGCGCGTGTCGCCTCGGGTCCCTGCAGCGACCTGCATACTGGAAGGGGCGGCCCCTGCACCCAGTGGCTCAACGTCAGAGACTTAGACCGCCTGCAGCGCGAGTCCCAGCGGGAAGTGCTGCGCCTGCAGAGGCAGTTGATGCTTCAGCAGG</t>
  </si>
  <si>
    <t>chr22:21441852-21442025</t>
  </si>
  <si>
    <t>CTGCACTAGGGGCTGGAGAGACAGCTGGCCAGCTGCAGCCTAGGCCTCCCAGCTCTGGGCCGGCACCCCGGGTCTGGTCACATTCCTGAGGGACCTGCTGAGCCTCCCTGGCCCTGGGGGTGGAGTGGGGGAAGGGGAAACGGGGACGGGCCGCTGCACGCCCCTTCCCCGACC</t>
  </si>
  <si>
    <t>ENST00000443632.2</t>
  </si>
  <si>
    <t>ENSG00000169635</t>
  </si>
  <si>
    <t>HIC2</t>
  </si>
  <si>
    <t>chr22:21442025-21442198</t>
  </si>
  <si>
    <t>CCCGGCTCTATTCCGTGGGGGCCCAGGCTGGCAGGTGTGGGGTGCAAGGACCCACCACCTCAGGATCCCCCCTCCTGCAGGACCCAGAGCTCTGGGGGTGGGAGGGAACCCCTCGTTTCCTGGCGGCAGCTGCCCAAGGCTTTGGTGGGCCGGTATTGAAAGCCCAGGCCTGCA</t>
  </si>
  <si>
    <t>chr22:21492652-21492806</t>
  </si>
  <si>
    <t>ENST00000480319.5</t>
  </si>
  <si>
    <t>ENSG00000183506</t>
  </si>
  <si>
    <t>PI4KAP2</t>
  </si>
  <si>
    <t>chr22:21492806-21492960</t>
  </si>
  <si>
    <t>chr22:21492960-21493114</t>
  </si>
  <si>
    <t>TAGGCTGCAGCTGGCCAGCTGTCTCTCCAGCCCCTAGTGCAGCTCCCCTCTGGGTGGGGGGTGTGAGGGGAGGGGGTGCATGGCTGGTCCAGGACCCCACCAAAGGCCCAGAGGGCAGCAGAATCAGCTCTGTTGGTAGGAAGCCCAAGGGCGTC</t>
  </si>
  <si>
    <t>chr22:21526626-21526793</t>
  </si>
  <si>
    <t>CTTGCGCCATTGTACTATAGCTGGGCAACAGCCAGACGCGGCCTCAAAAAAAAAAAAAATTAGCCGGGCTTGGTGGCATGTACCTATAGTCCCAGCTACTCAGAAGCTAAGACAGGAGAATCATTTGAGCCCAGGAATTTGACGCTGCAGTAAGCCAAGGTCACACCA</t>
  </si>
  <si>
    <t>ENST00000450651.5</t>
  </si>
  <si>
    <t>chr22:21526793-21526960</t>
  </si>
  <si>
    <t>ACTGCACTCCCGCCTGGGAGACTGAGTGAGACCCTGAGTCTAAAACAAATAATAATAAAAACGAAAATGAAAGTCAAATGAATGAGGCCAGGGGTGGTGGCTCATGCCTGTAATCCTAGCACTTTGGAAGGCTGAGGTGGGTGGGTCAGCTGAGCCCTGGAGTTACAG</t>
  </si>
  <si>
    <t>chr22:21526960-21527127</t>
  </si>
  <si>
    <t>GACCAGCCTGGGCAACATGGCGAAACCCTGTCTCTACAAATACAAAAAAGAAAAAAGCCAGGCCCATGGTGGTGAGTGCTTGAAGTCCCAGCTACTCAGGAGGGTGAGGTGGGAGAATAGCTTGAGCTCAGGAGGTCAAGGCTGCAGTGAGCTGAGATTGCATCACTG</t>
  </si>
  <si>
    <t>chr22:21541049-21541201</t>
  </si>
  <si>
    <t>CTGCAGTGAGCCAAGATCGAACCACTGCACCACAGCCTGAGTGACAGAGTGAGACTCCATCTCAAAACAACAACAACAACAAAAATCAACTATTCCATGGGAGGCAGAGGCAGGAGGATGGCTTCAGGCCAGGAGTTGGAGCCAAGCTAGGCA</t>
  </si>
  <si>
    <t>ENST00000458578.6</t>
  </si>
  <si>
    <t>ENSG00000185651</t>
  </si>
  <si>
    <t>UBE2L3</t>
  </si>
  <si>
    <t>chr22:21549485-21549643</t>
  </si>
  <si>
    <t>chr22:21549643-21549801</t>
  </si>
  <si>
    <t>GCCCGGAGGTTGGTCTCCTGCAGCTCGCGGGCGCGGTCAGCTAGGCGCCGCGCGAGCCCGGTCAGCTCCGCGCGCTTTACCTTGAGCCGCTTCACCTTCTCGTCTGCCTGGTAGGGGCAGCCTGCACGCCGCAGCTGCTTGTTCTCCTCTTGCAGGGTA</t>
  </si>
  <si>
    <t>chr22:21720115-21720298</t>
  </si>
  <si>
    <t>TTGCAGTGAACTGACATAGCACCAATGCACTCTAGCCTGGGTGACAGAGCGAGACTCTGTATCAAAAAAAAAAAAAAAAAAAAAGCAGTATCACTTTTTTGTGTGTGAGACAAGGTCTCAGTCTGTTGCCGAGGCCGGAGTGCAGTGGCATGGTCACACAGCTCACTGCAGCCTTGACCTCCTG</t>
  </si>
  <si>
    <t>ENST00000672036.2</t>
  </si>
  <si>
    <t>ENSG00000100027</t>
  </si>
  <si>
    <t>YPEL1</t>
  </si>
  <si>
    <t>chr22:21720298-21720481</t>
  </si>
  <si>
    <t>GGGCTCAAGCAATCCTCCCAGCTCAGCCTCCCAAGTAGCTGACACTACAGGCCCATGCCACCACGCCTGGCTAATTTTTTTGTTGTAGAGATGGGGTCTCACTTTGTTACCCAAGCTGGTCTCAAACGCCTGGGTTCAAGTGATCTAACCGCCCCAGCCTCCCAAAGTGCTGGGATTACAGGCA</t>
  </si>
  <si>
    <t>chr22:21720481-21720664</t>
  </si>
  <si>
    <t>ATCAGCCACCACACCTGACTGCGATTTTTTGAGACAGTCTCACTCTGTCACCCAGGCTGGAGTGCAATGGCATGATTTCGACTCACTGCAGCCTCCACCTCCTGGGTTCAAGCAATTTTCCTGCCTCAGCCTCCTGAGTAGCTGGGCCTACAGGCATGCACCACCATGCCCAGCTAATTTTGTA</t>
  </si>
  <si>
    <t>chr22:21723107-21723308</t>
  </si>
  <si>
    <t>ACTCCTGGGTTCAAGCGATCTCCCCACCTCAGCCTCCCGAGTTGCTGGGACTACAGCAGTGAGTGGTGCGCCTGGCAGGGGATTTTATTTAATTAATTGTTTTTTTGAGACAGAGTCTCACTCTGTCATCCAGGCTGGAGTGCAGTGGCGTGATCTCGGCTCACTGCAGCCTCTGCCTCCTGTGTTCAAGCGATTCTCCTGC</t>
  </si>
  <si>
    <t>chr22:21723308-21723509</t>
  </si>
  <si>
    <t>CCTCAACCTCCCAAGTAGCTGGGACTACAGAAGTGCACACTGCACCTGGTGGGGGATTTTAGTTAATATTTTTTGAAACAGAGTCTCACTCACTCTGTCATCCAGGCTGGAGTGCAGTGGCGCGATCTCGGTTCACTGCAGTCTCTGCCTCCTGGGTTCAAGCCATTCTCCTGCCTCAGCCTCCAGAGTAGCTGGGATTACA</t>
  </si>
  <si>
    <t>ENST00000403503.1</t>
  </si>
  <si>
    <t>chr22:21945922-21946075</t>
  </si>
  <si>
    <t>TCCATGGCAGAGGGTCCTCTGGGTTCAGCAGGGCTGGGAAGTCTTGCAGGAGCGTGTCCAGGAAGCCTGGGGTCTCCTCAGCTCCACTGGCCATTGGGCTGCTCTTCTGTGGGGCTCCAGAGGACATGCCCAAAGCATCCCGGGGGCCTGCAGC</t>
  </si>
  <si>
    <t>ENST00000445205.1</t>
  </si>
  <si>
    <t>ENSG00000100034</t>
  </si>
  <si>
    <t>PPM1F</t>
  </si>
  <si>
    <t>chr22:23119319-23119471</t>
  </si>
  <si>
    <t>GTTGATCTTTCAGACCCAAATATGAGGCTCTTCTCTAGGTTTGGCCTCCTCTCATCAACTTCAGCTGGTCAGGGTCCTGACTTTGTAACCGTCTGTGGTTCTTCAGCCTCCCGCTCTGTCTTGTCCCCCATCTCTGAGAGCTGCAGGCCTCTG</t>
  </si>
  <si>
    <t>ENST00000479571.1</t>
  </si>
  <si>
    <t>ENSG00000128266</t>
  </si>
  <si>
    <t>GNAZ</t>
  </si>
  <si>
    <t>chr22:23315023-23315168</t>
  </si>
  <si>
    <t>CCAGTCTGGGCAATGTGGCAAACCCCATCTCTAGAAAAAATAAAAAGAAAAATTAGCCAGGCATTGTGGCACACATCTGTAATCCTAGGTATCTGGGAGGCTGACACAGGAGGATTTCTTGAGCCCAGGAGTTAGAGGCTGCAGTG</t>
  </si>
  <si>
    <t>ENST00000458056.2</t>
  </si>
  <si>
    <t>ENSG00000186716</t>
  </si>
  <si>
    <t>BCR</t>
  </si>
  <si>
    <t>chr22:23315168-23315313</t>
  </si>
  <si>
    <t>GATCCATGATGGAGCCACTGTACTCCAGCCTGGGGGACAGAGCAAGGCCCTGTGCATCTCTAAAATAAATAACCACCCCCCACCCAACAAGTCATGCCTTGTCAGGACCCCACCCCACCCCCATCTCACTGTAAGGGGTTCATGAC</t>
  </si>
  <si>
    <t>chr22:23315313-23315458</t>
  </si>
  <si>
    <t>CACCAGCAGGGGTCCCCAGCACCTGAGATGGACTTGGAGGCTTGGGCCCCAAAGACCTCCCACCAGCAGCTGTGAGCCCCGCTCTGAGCCACTCTTCTCTTCCCTACTCTGCCCGGGCAGGTCCAGGTGCTGCTGTACTTCCTGCA</t>
  </si>
  <si>
    <t>chr22:23331765-23331916</t>
  </si>
  <si>
    <t>CTGCAGCCTCCACCTCCTGGGCTCAAGTGATTTTCCTGCCTCAGCATCCTGAGTAGTTGGGACTACAGGTACTCATCACCACAGCTAATTTTTATTTTTGTAGAGACAGCGTCTCACTATGTTGCCTAAGCTGATCTCACACTCCTGGGCTT</t>
  </si>
  <si>
    <t>ENST00000450776.1</t>
  </si>
  <si>
    <t>ENSG00000236611</t>
  </si>
  <si>
    <t>LINC02556</t>
  </si>
  <si>
    <t>chr22:23332105-23332257</t>
  </si>
  <si>
    <t>GCAGTAAGATCAAATGCTGACCTTTGAGGCATCTACGCACTTCCAAAATCTGCTTCCTCTCTCATTTGCGACTTTATTTATTTATTTTTTGAGATGGAGTCTCACTCTGTTGCCCAGGCTGGAGTTCAGTGGCACGATCTTGGCTCACTGCAG</t>
  </si>
  <si>
    <t>chr22:23553211-23553350</t>
  </si>
  <si>
    <t>CTGCAGTACCAACTTCTCAGTGTCCACCTCAGTGCCAGCCACAGATGGGGAGTTCTGGTGGCCTTGCTGGCCCATGACCTCATTGGGGCCTGCTCTCTTGTGGCTCACCCCAAAGCAGAGGGAGTAGAGCCACCTCAGGG</t>
  </si>
  <si>
    <t>ENST00000454863.4</t>
  </si>
  <si>
    <t>LOC105372957</t>
  </si>
  <si>
    <t>chr22:23881239-23881438</t>
  </si>
  <si>
    <t>ACTGCAGCTCAGCTGGGCATTGGCTGGCTGATCTAGAATAGTCCCAGTGAGGGTGGCTTAGCTGGGCCCCTTTGGCTGTCCATGTCTTGTCATCCTCCTGGCTAGCCTGGAATGTTCTCATGAAGGCAGAAGAGCAAGTAGAAGTGAGCAAGGCCTCTTAAGGCTTAGGCTGGAACATGGTACGCCCTCACTGCAGCCTC</t>
  </si>
  <si>
    <t>ENST00000473357.1</t>
  </si>
  <si>
    <t>ENSG00000133460</t>
  </si>
  <si>
    <t>SLC2A11</t>
  </si>
  <si>
    <t>chr22:24099510-24099668</t>
  </si>
  <si>
    <t>AGCAGAGATGGGAAGAACTGACCCACCTGCTCCTCCAATCTTCAGTTCTGCAGACTTTCCCTGTTAAGATCCTCTCTCCCCTTCTTAGTTAAGTTAATCACCCTGTTCCCAAACTTTTACTCTTGAGAATATTGAGAAAACATACTAGCAGCAAACCCC</t>
  </si>
  <si>
    <t>ENST00000467937.1</t>
  </si>
  <si>
    <t>ENSG00000099991</t>
  </si>
  <si>
    <t>CABIN1</t>
  </si>
  <si>
    <t>chr22:24099668-24099826</t>
  </si>
  <si>
    <t>CTTCTCAGGGAATTAGTTTTTGCCAGCTGCTTCCTGGGAGGAAGCACTATGCCAAAGTTTTCAGGAGAGGAATGCCTTTCCTGGTTGTCCACATGCCATGTGGCCGTGCTCACATGCACCTGGGCTAGGGAACCCAAGCACTGTCCTCTGCAGCTCTGC</t>
  </si>
  <si>
    <t>chr22:24181497-24181784</t>
  </si>
  <si>
    <t>TGGCTGCAGACACAGGCTGCACCATGAAGCCAGCCCTCCTGCCCTGGGCCCTGCTGCTGCTGGCGACAGCCCTCGGCCCGGGCCCCGGACCCACAGCAGGTATGCCTCCCTGCCCTTCTGTGTCCCCGTCTGTCTGTCCATCTGTCTGCAGCCAGGCCTGGGCTGACATCCCTCTGGGCTCAGCCTCTGTCCATCTGTCAGGCCATCTGTGGCTGTGCTAGGGGTGATGGGAAGAAATTCTGAGGGTCCATGTGGAGGGGCAGCCCATGGGGATGGGAGGTCTGAGCC</t>
  </si>
  <si>
    <t>ENST00000358321.4</t>
  </si>
  <si>
    <t>ENSG00000099994</t>
  </si>
  <si>
    <t>SUSD2</t>
  </si>
  <si>
    <t>chr22:24418160-24418301</t>
  </si>
  <si>
    <t>GTTGGGAGCCCAGCAACTGCCTTGGCCCTGAGTAAGCCAGGAGTTGCACTGTGACCTGCAAGTGCTTGGGAGCTGCACCCCTGGGTGCCAACAGCTGCAGGTACCCTGGGGTGGGCAGTGGGCAACAGCTGTAGAGCTGGGA</t>
  </si>
  <si>
    <t>ENST00000467385.5</t>
  </si>
  <si>
    <t>ENSG00000128271</t>
  </si>
  <si>
    <t>ADORA2A</t>
  </si>
  <si>
    <t>chr22:24418301-24418442</t>
  </si>
  <si>
    <t>AGCTGGGCGTGAAAGGACTGGGGCAGGACTGGGCTTGGACTCAGCTCCTCCCTGCTCAGCAGCCCCTTCGTTGTGTCCTCTGCTGTGCGGAAGGGGTTCTGCCCTAGTGGTCAGCAAGCATCCATGGAGCCTGCCGGGCGGG</t>
  </si>
  <si>
    <t>chr22:24418442-24418583</t>
  </si>
  <si>
    <t>GCCCTGTGTGCAGCGGCCTCCACACGTCAGCAGGGGACTGCCGTCCCTGCCAGCGCACCTGGGCCTTGTCCTGGGCAGCACAGACCCCTTAGCCACCACTCCCAGGTGGGGCGGTCACTCCCAGATCCTCCATCCGTCCCGC</t>
  </si>
  <si>
    <t>chr22:24418583-24418724</t>
  </si>
  <si>
    <t>CCTGCAGTGCAGCTGCCTTGGATGCTGATTAGGGTGGCCCTGAGGGGATCCTTCTGTCCCAAGTTACGGGCCTGCGGGGCCCGTCCACAGTGCTGTGCCCCTCAATTTGGAGCTGGCTCTGCTGCTTCCCAGGGCAGCACCT</t>
  </si>
  <si>
    <t>chr22:24610614-24610903</t>
  </si>
  <si>
    <t>GGGTGGAGGGTCTTCAGAGGACTCCTGGACAGTGCCAGGCTCTAGGCTGGGGTGGGGGACACAGGAGAAACCAGGCCAGGCCCATCCCTACTGGAGCTTCTCCCTAAGCAGTGGAGGCTCAGCCACTGTAAGGAGGTAGGCAAGGCCCTGCAGAAAGAGGGGTGTGGAAATCTGGGGGCTCCCAGGAAGGGCCGCTGCTGGAGATGGGGTTCTTACCAGGATGGGCTCTGAAGATAAGCAGGGAGGATTTGGGAGGGCAGAGATGAGGCCCAGAGCTTCTGGCAGAGGGC</t>
  </si>
  <si>
    <t>ENST00000474191.6</t>
  </si>
  <si>
    <t>ENSG00000100031</t>
  </si>
  <si>
    <t>GGT1</t>
  </si>
  <si>
    <t>chr22:24648808-24648978</t>
  </si>
  <si>
    <t>AGGACCTGGTCTCCCAGCCTGCAGGTGCCCCTGTGGTGTCCAGGACGACGAGGGGGTCTCTGTGTACTTGGTGGGGCTGGGACCCTCCCACTTCCCACCTCCTTGTGTCCCTCACTCCCCTGTTTCATTCCATGCTGAGCCTCCCCTGCCTTGGGCTCCCTGGGGAGGGGG</t>
  </si>
  <si>
    <t>ENST00000614808.1</t>
  </si>
  <si>
    <t>BCRP3</t>
  </si>
  <si>
    <t>chr22:24649122-24649293</t>
  </si>
  <si>
    <t>TCACAGGGTCCTCACTGGCGGCCAGCGCTGTGGGTGTGACGATGATGACAAGCCTAAACTGCGCAAGGACTCGTGTCCCGGGCGCTCCATGTGACCACCTCGGGAGAGGTCTCCGGCTTGTCGTAACCCAGGGGAGTGACCCACTGCCTCCTGCAGCTCTTTCAGACCCAGT</t>
  </si>
  <si>
    <t>chr22:26397815-26397995</t>
  </si>
  <si>
    <t>CTTCGATGTTATAGAGACAGCTTCTTTCCTTCAACCTCATGAACCAACCTCTGTTAGATTCAACCTTTTCTTCTGCAGCTTCCTCATCTCTCTCAGCCTTCACAGAATTGAAGAGAGATAGGGCCTTGCTCTTAATTAGGCTTTGGCTTAAGGAGATGTGGTGGCTGGTTTCATCTTCTAT</t>
  </si>
  <si>
    <t>ENST00000215906.6</t>
  </si>
  <si>
    <t>ENSG00000128203</t>
  </si>
  <si>
    <t>ASPHD2</t>
  </si>
  <si>
    <t>chr22:26546874-26547020</t>
  </si>
  <si>
    <t>GTGAAGGGAAGAGGAAGAGGAGAGAGAGGAGGAGGAGCAATGGCAATAGAAACCACATGAACACCACAAAATTGGAAACATTTACTATCTGGACATTTATAGAAATTTGCTGACCTCTGCACTAGAACATTCCCATCACTGCAGAGT</t>
  </si>
  <si>
    <t>ENST00000454778.5</t>
  </si>
  <si>
    <t>ENSG00000128294</t>
  </si>
  <si>
    <t>TPST2</t>
  </si>
  <si>
    <t>chr22:26547020-26547166</t>
  </si>
  <si>
    <t>TGTTCTGCTGGGCAGTGCTGATTAGAGGGCAAATGAGAGGGAGAGGTAGGAGTCAAAGAGCTCTCCTTTTTTTCTTTTTTTGTTGAGATGGGGTCTCACTCTGTCCAGCCCAGGCTGGAGTGCAGTGGCATGATCTTCGTTCACTGC</t>
  </si>
  <si>
    <t>chr22:26547166-26547312</t>
  </si>
  <si>
    <t>CAGCCTTGACTTCCTCGAGCTCAAGCGATCCTCCCAGATCCTCCCATCTCAGCCTCCCAGGTATCCAGGACTACAGGTGCATGCCACCATGCCTGGCTAATATTTGTATTTTTGTGTAGAGATGGAGTCCCGCTATGTTGCCCAGGC</t>
  </si>
  <si>
    <t>chr22:26956602-26956896</t>
  </si>
  <si>
    <t>TCTGCAGACTGCTCAGCCAGCCCTTCTTCCTGCTTCCTGGGCTTCTAAGGCCCTCTCCCCATCTCTTCTTTTCCAATTGAATTAGCTTTAATATTTTTTTGATGGAAAGAGTATTTGCTTTATCTCTGCTGCTAAATGTCCTAATTGTTTCCTTCATCTTGGGTAATACCTCGTTAATTTCGCGGCTGCCTGCCTGCCTCTTCCAGAACAGCCATAGCCTTCAGGGTTTCTTTTTTCCTTTTCTTTTTTTTTCTTTTTTCTTTCTTTCTTTCTTTCTTTTTTTTTTCCTGCAGCT</t>
  </si>
  <si>
    <t>ENST00000438113.2</t>
  </si>
  <si>
    <t>LINC01422</t>
  </si>
  <si>
    <t>chr22:27655037-27655188</t>
  </si>
  <si>
    <t>CTGGGTGATTTGCACAGAGCCGGCCTGGGCGGGGCCAAGGTGGAGCAAGTAGGGAAGGCTGTCGGGAGTTTTCCCAACCTTCCCCCAGGTACCTGGCTTCTCCAGGCCAGCCTTCCCTTGAGAAGGCCTCCCTAAAAGCTCTGGCCTCTGCA</t>
  </si>
  <si>
    <t>ENST00000497225.1</t>
  </si>
  <si>
    <t>ENSG00000169184</t>
  </si>
  <si>
    <t>MN1</t>
  </si>
  <si>
    <t>chr22:27982089-27982243</t>
  </si>
  <si>
    <t>GCCCCTCGCCTGCAGAGCACAGCATCATGAGGGTGCTGGTGGCTGTGGGGGGACTGCACTCAGGGAAGGGCTGAAGCAAACGCCAGGCCCCCATCTGCAGGCTGCTCAGAGTCAGTGGGTATAAAAGATGCTTTAGCATTTGGAAGAAGGGAAAA</t>
  </si>
  <si>
    <t>ENST00000480563.1</t>
  </si>
  <si>
    <t>ENSG00000100154</t>
  </si>
  <si>
    <t>TTC28</t>
  </si>
  <si>
    <t>chr22:27982243-27982397</t>
  </si>
  <si>
    <t>AATCTTCCTGGAGACAGGAACTTGTAGCCATTTCCAGAAGGAAGCCTCAAAGGGCGCGCGGGGGCTGTGGCGGGAGGGCCGGCGGGCAGCGGCAGTGAGCCCAGCGAGGTGGTCTCGGTGCGCCAGTGTCCGTTGGGAGGGGCTTTCGGTGGAGC</t>
  </si>
  <si>
    <t>chr22:27982397-27982551</t>
  </si>
  <si>
    <t>CTCCGTCATGCTGCTGCAGGGACAGCTCCTTCAGTTCAAGCTTATCCACTCCCTCCTCCTTCTTATTGTGCCGTGGTGACAAATTCAACAGACTGAGGACATCCCTTTTGGAAGTCATCGTGCCAGGAGCCCCCCGGAAGATCTTCATTGGCCCT</t>
  </si>
  <si>
    <t>chr22:28663709-28663880</t>
  </si>
  <si>
    <t>CAGGCTGGGGGAGGGGCGCCCGCCATTGCCCAGGCTTGCTTAGGTAAACAAAGCAGCCGGGAAGCTCCAACTGGGTGGAGCCCACCACAGCTCAAGGAGGCCTGCCTGCCTCTGTAGGCTCCACCTCTGGGGGCAGGGCACAGACAAACAAAAAGACAGCAGTAACCTCTGC</t>
  </si>
  <si>
    <t>ENST00000468807.1</t>
  </si>
  <si>
    <t>chr22:28663880-28664051</t>
  </si>
  <si>
    <t>CAGACTTAAGTGTCCCTGTCTGACAGCTTTGAAGAGAGCAGTGGTTCTCCCAGCACGCAGCTGGAGATCTGAGAACGGGCAGACTGCCTCCTCAAGTGGGTCCCTGACCCCTGACCCCCGAGCAGCCTAACTGGGAGGCACCCCCCAGCAGGGGCACACTGACACCTCACAC</t>
  </si>
  <si>
    <t>chr22:28664051-28664222</t>
  </si>
  <si>
    <t>CGGCAGGGTATTCCAACAGACCTGCAGCTGAGGGTCCTGTCTGTTAGAAGGAAAACTAACAACCAGAAAGGACATCTACACCGAAAACCCATCTGTACATCACCATCATCAAAGACCAAAAGTAGATAAAACCACAAAGATGGGGAAAAAACAGAACAGAAAAACTGGAAAC</t>
  </si>
  <si>
    <t>chr22:29150684-29150851</t>
  </si>
  <si>
    <t>AAATTCAGCCAAACACAGGCGCAGCTTTTCCTGGGTCTGAGTGAGCTGAGGAAAGCACTTTTGAATGTGCAAGGACAATAAGATTAATAACCACTACCATCTCTGCAGTACGTACTGTGTACCAGACGCTGTGCCAAGTGACCAACAGACATTACCGAATTCATCTTT</t>
  </si>
  <si>
    <t>ENST00000479755.1</t>
  </si>
  <si>
    <t>ENSG00000183762</t>
  </si>
  <si>
    <t>KREMEN1</t>
  </si>
  <si>
    <t>chr22:29150851-29151018</t>
  </si>
  <si>
    <t>TGCCGCAACCCAACAAGGGAACTGAGGGTCAGAGAAGGGGTCCAGCCAGGGGCCGCCAAGGTTCGGACTCAGCCTGGGACCACTGGCTCCAAAGCTGGGGGTCCTTACTCCTGTTGAGCTGCAGGCCCCTCCAACACAGGCAGTGGGTGGGCCCCCAAATAGCTCATC</t>
  </si>
  <si>
    <t>chr22:29267609-29267796</t>
  </si>
  <si>
    <t>ATTAAAGGGCCTGCTCCACCTCGACCGTTACCGGGGATAGGGTCTCGGGGCCAGGCACGGCGTTCGAGGCCTCCCACCCAGCCGACCGGCCTTGGGGACCCTTCCCCGCTGGCCCGGGCCACGCGTCCCGGGTACTCACTGCAGAGCGCGCCCGGCAACCCCGAAAGGCCGGTCGGGGACCCCGGCTG</t>
  </si>
  <si>
    <t>ENST00000406335.1</t>
  </si>
  <si>
    <t>ENSG00000100263</t>
  </si>
  <si>
    <t>RHBDD3</t>
  </si>
  <si>
    <t>chr22:29267796-29267983</t>
  </si>
  <si>
    <t>GGGAGTCAGGACTCTAGCTCCCGGGCGCGACCCGAGAACCCTGAATCCATTCCGCGCACACCCGGCCGCGTGACCCCTGCCGACCGGCTGGCGCGCCACCCATTCCCCGCGGCCCGCGGATTAGTCAGCAGTTGTTCTAGTCCGGGTCCCTTCCCCCAGCCCTCCCGCCGATCTCCGTCTCCCTGCAG</t>
  </si>
  <si>
    <t>ENST00000216085.12</t>
  </si>
  <si>
    <t>chr22:29480908-29481085</t>
  </si>
  <si>
    <t>CTGCAGAAGAAGGCGCAGGCGCTGCAGGAGGAGTGCGGCTACCTGCGGCGCCACCACCAGGAAGAGGTGGGCGAGCTGCTCGGCCAGATCCAGGGCTCCGGCGCCGCGCAGGCGCAGATGCAGGCCGAGACGCGCGACGCCCTGAAGTGCGACGTGACGTCGGCGCTGCGCGAGATTC</t>
  </si>
  <si>
    <t>ENST00000310624.7</t>
  </si>
  <si>
    <t>ENSG00000100285</t>
  </si>
  <si>
    <t>NEFH</t>
  </si>
  <si>
    <t>chr22:29481085-29481262</t>
  </si>
  <si>
    <t>CGCGCGCAGCTTGAAGGCCACGCGGTGCAGAGCACGCTGCAGTCCGAGGAGTGGTTCCGAGGTACGCAGGCGCGCGGGTGGGGGGAGGGGCGCCCCTGCTGACCCCGCAGCGAACTTTTGGGCTGCGTGACCCAAGGGGGCGCTGCCGGACTGCGCGTGGAGTGGCGCGCTGCTCACC</t>
  </si>
  <si>
    <t>chr22:29527876-29528021</t>
  </si>
  <si>
    <t>GAGTTTTGTTGCTATGTTGTTACGGTTATGATTTAACAAAAAGAAACAAAGTCCATGCAAAACAATAAGGAAAAACAAAGCAATATGAAATGGGAATCCTTTGTTGGGCAAATGGGTGTTTGGCTCCCGGACCCTCTGCACCTGCA</t>
  </si>
  <si>
    <t>ENST00000484924.5</t>
  </si>
  <si>
    <t>ENSG00000100296</t>
  </si>
  <si>
    <t>THOC5</t>
  </si>
  <si>
    <t>chr22:29528021-29528166</t>
  </si>
  <si>
    <t>AGCTGGGTGAACTCTTAGGTGCTACAGATCCCTTAAACAAGGTGAGTGCAACCAGACCTTTGCACTTCAGGTCGAGCATGACAGACAGTGGGTGCCTCTTCAGCATCTCCTTGCGTTTGTCGTCCAACTGAACCCCCAGTGTGGGT</t>
  </si>
  <si>
    <t>chr22:29528319-29528473</t>
  </si>
  <si>
    <t>ACCTTCTTTCACACCTCTTCTGCTTCTAGGGAGGACGGCACCTGCGAACAAGCATGCCCCAGTGCATGCAGCTGCTTGATGCCCCCACAAGAGGAAATGGTTCTCACCGTAGTCTGCTCCTCCTCGGCATCTGAGTCACTCTCGTCATCTGCAGC</t>
  </si>
  <si>
    <t>chr22:30422563-30422714</t>
  </si>
  <si>
    <t>CTGCAGTGGGTCTCCGTGTCTATCAAATACCTAAGGAGTCCCCAGGAGCTGGCTGGCCATCGTGATAGGATCTGTCTGTCCTGTAAACTGTGCCAACTTCACCTGTCCAGGGACAGCGAAGCTGGGGGTGGCGGGGGGCATGTACCACAGGG</t>
  </si>
  <si>
    <t>ENST00000431544.2</t>
  </si>
  <si>
    <t>ENSG00000099999</t>
  </si>
  <si>
    <t>RNF215</t>
  </si>
  <si>
    <t>chr22:31631030-31631181</t>
  </si>
  <si>
    <t>AGGGAGAAGGGGAAGGGCAGCAGACACCAGCTCTGCTTGGTCACTGTCACGGGAGGACCCCACTCAACCAGCAAGGTGGGCCCGGCTGCTCCCAAGGGATGCCTCCTGTCTGTCCTCAGTCTGTCCGCTGGTCTGTGAGCCGCCTGTCTGCA</t>
  </si>
  <si>
    <t>ENST00000473770.5</t>
  </si>
  <si>
    <t>ENSG00000241878</t>
  </si>
  <si>
    <t>PISD</t>
  </si>
  <si>
    <t>chr22:32543587-32543738</t>
  </si>
  <si>
    <t>CTGCAGTGGCGGTGGTGTGCCTCCTTCCTTTGTTCTGGGCCTTCTAAGCCCTTGGTTTTAGCTGGGTACCTGGCCTCCTCAGCCAGAGATTACTTTGCTCCAGTCTGTCGTGCGGGTAGATGTGCCTGAGTCTCCAAGCTCTGGCCGGTGAA</t>
  </si>
  <si>
    <t>ENST00000619146.1</t>
  </si>
  <si>
    <t>ENSG00000185666</t>
  </si>
  <si>
    <t>SYN3</t>
  </si>
  <si>
    <t>chr22:33316197-33316401</t>
  </si>
  <si>
    <t>GGAACTCATAGCACAGGTCGTCCTCGTCCAGCTCAGACAGCTGCTTCTGGAGCTGCAGGGTAGGAGAGAGGGCTTGGGCACGTGAAGAAGAGGTCCGAGGGGGCCCATGAGCTTGCCCCTTGAGCCCTGCCCTCCCCTGAGTTTATTACCCATCAGGACGTTGTTGATGGGTCTGACGTACATGGAAGGGATCACCACTTTTATT</t>
  </si>
  <si>
    <t>ENST00000421232.1</t>
  </si>
  <si>
    <t>ENSG00000133424</t>
  </si>
  <si>
    <t>LARGE1</t>
  </si>
  <si>
    <t>chr22:33316527-33316825</t>
  </si>
  <si>
    <t>GCCTGAGAGTTCGAGACCAACCTGGGCAACCAGGCAAAACCCTGTCTCTACTGAAAATAGAAAAATTAGCCGGACATGGAGGTGTGTGGCTGTAGTGCTACTCAGGAGGCTGAGGTGGGAGAATCACCTGAGCCCGGGACATGGAGGCTGCAGTGAGCTGAGATGGCACCACTGCACTCCAGCCTAGGCTACAGAGCAAAACCCTGTTTCAAAACAAAAACAAACAAAGAAAAAAACAAAAAAAAGAGGATGCCTTTAACACCTGAGAAATGAGTCCCCTCTTAGCTAAGAACAAAGGT</t>
  </si>
  <si>
    <t>chr22:34533036-34533308</t>
  </si>
  <si>
    <t>GCCTCGGCCTCCCAAAATGCTGGGGTTACAGGTGTGAGGCACTGTGCCCAGCCAAGTCATGCCCTTTCTTTCTCAACTCCGGGACTTTCTCCTTTTCTGTGTGGGAAAGCCCTTCCCCCATTATCACCTGTCTTACCTCCACCTTTCCTGCAGGAACTGCCTTAAATGTTACTTCTTCCAAGAAGCCAGCCTTGAGCCCACAGACTAACATCCTTGGTTCTATGTGATGACAGTATCCAGTATCCCAATTCATCATAATTAATGCTTTACTGG</t>
  </si>
  <si>
    <t>ENST00000661218.1</t>
  </si>
  <si>
    <t>LL22NC03-13G6.2</t>
  </si>
  <si>
    <t>chr22:35112619-35112805</t>
  </si>
  <si>
    <t>CTGCAGGTGATCCACCCAACTCGGCCTCCCAAAGTGCTAGGATTATAGGCATCCACCACCACGCCTGGCTAATTTTTGTATTTTTAGTAGAGACAGGGTTTCGCCATATTGGTCAGGCTGGTCTCGAACTCCTGACCTCAGGTGATCCACCTATCTCGCCCTCCCAAAGTGCTAGGATTACAGGCAT</t>
  </si>
  <si>
    <t>ENST00000404699.7</t>
  </si>
  <si>
    <t>ENSG00000175329</t>
  </si>
  <si>
    <t>ISX</t>
  </si>
  <si>
    <t>chr22:35424182-35424362</t>
  </si>
  <si>
    <t>TGCTGCAGCTCATGCTGCGGCGCGGCGAGATCCAGCATCGCATGCAGCGCAAGGTTCTCTACCGCCTCAAGTGAGTCGCGCCGCCTCACTGGACTCATGGACTCGCCCACGCCTCGCCCCTCCTGCCGCTGCCTGCCATTGACAATGTTGCTGGGACCTCTGCCTCCCCACTGCAGCCCTC</t>
  </si>
  <si>
    <t>ENST00000465557.1</t>
  </si>
  <si>
    <t>ENSG00000100297</t>
  </si>
  <si>
    <t>MCM5</t>
  </si>
  <si>
    <t>chr22:35784262-35784408</t>
  </si>
  <si>
    <t>GAAAGGGGATGGAGATGAACAAAAATGATCTCATTAGGCCAGAGGCAGGCGAAGTCACACCACTTCTGGAAAAGTGTAACAATAAGGCAAGAACTCAGGTTCCCACGGAGAGGCACATGGGCTGAGGGTGACTGGGTGCCTGCAGGC</t>
  </si>
  <si>
    <t>ENST00000495377.6</t>
  </si>
  <si>
    <t>ENSG00000100320</t>
  </si>
  <si>
    <t>RBFOX2</t>
  </si>
  <si>
    <t>chr22:35784408-35784554</t>
  </si>
  <si>
    <t>CAAATTCCTTAACCTCCCTGCCCTCCTGGCACCTCATGCCCGACATAGCCTCTGGTATTGGGAGTGGTGCGGTATCAGACAGCTGCTCTCCTTCAGGCCAGCCTTTGCTGTCCACGCAGGGAGGCAGGCAGGCAGTCAGGCAGTCAT</t>
  </si>
  <si>
    <t>chr22:36117464-36117606</t>
  </si>
  <si>
    <t>CTGCAGGGCAGCATGTCCAGGCTCACATCAACATACCAGGATGATTCAAGGAGTGTGTACGTTGGGGGTTAGGGAGAGGACCAGGTGGATCACCAAGTGCCTGCAAGTACCCCCACACCTGTCAAGTCAGGAAGATGAGAACC</t>
  </si>
  <si>
    <t>ENST00000525184.1</t>
  </si>
  <si>
    <t>ENSG00000128284</t>
  </si>
  <si>
    <t>APOL3</t>
  </si>
  <si>
    <t>chr22:36284165-36284308</t>
  </si>
  <si>
    <t>CGCTGCAGTTTCCGGCGGGAGGCGTTGGCCCGCTGGGCCTCCTCTTCGGCCTCCTCCAGCTGCCGCTTGAGCTGCTTCAGGCGGGTAGATGCCTTGTCGGCCTGCGGAGATGGACGTGTGGCCCGTGGCCCCGGTTAGGGGCTC</t>
  </si>
  <si>
    <t>ENST00000486218.1</t>
  </si>
  <si>
    <t>ENSG00000100345</t>
  </si>
  <si>
    <t>MYH9</t>
  </si>
  <si>
    <t>chr22:36284308-36284451</t>
  </si>
  <si>
    <t>CTGGGCGTGCAGCCAGTCAGCCCCACTGCCCTGCCTGTCACCCCATCTGCTGCCCAGCCCCGCTGCCCTTCTCACTGCCCCACCAGCGCCCACACCTGGTCCTTGTACTGCTCGGCGTTCCTCCGCTCGTCATCCACCTGCAGC</t>
  </si>
  <si>
    <t>chr22:36300007-36300187</t>
  </si>
  <si>
    <t>TGCTGCAGGCAGAAGAGACAGGAAGCAGCAGCAGCGGGGAGCCAGGCCCTGCAAGGGTGACCACACTCTCCCATCCACGGCGCCCCTGGAGCAGCGGCAGGCGACAGCCACGGGCCTCACCTTGGCCAGCTTGCAGTTCTGGTCCTCCAGGATGATCTGCTCCTCCTCCAGCTTTTTCAGC</t>
  </si>
  <si>
    <t>ENST00000495928.1</t>
  </si>
  <si>
    <t>chr22:36300187-36300367</t>
  </si>
  <si>
    <t>CTTCGCCTCGGTGGTCACCTTCTCCAGCTGCAGCTTCTGCCGGGCGCTCTCCTCCTCCTCCAGCTGCTCCTCAAGCTCCTGCCGGGGGCCAGAGACACGGTAAGGACAGCAGGCCCAGAGGCATGGCCAAGGTGAAGGCAGCAAGGTCCGAAGGCCAGATCCAAACGCCAAGGAGAAAATA</t>
  </si>
  <si>
    <t>chr22:36367062-36367204</t>
  </si>
  <si>
    <t>CTGCAGTGCGGTCCATGGACTTTTAGGAGTCCCCTGGTCACAAGCTCAAAGGTAATGGGGCACTAGTGCGGCCTCCTTTTCTACCAAGGCAACATGAACAAAGACTTGAGGCAGGATCTCTTCCTTCGTCACCCTCCGGAGGG</t>
  </si>
  <si>
    <t>ENST00000401701.1</t>
  </si>
  <si>
    <t>chr22:36709331-36709612</t>
  </si>
  <si>
    <t>CTGCAGCTTATGCTTCATGACCTTAGGCAGCGATTTAACCCCTCTGAGCCTCAGCTCTTCCTCACTTGTAAATAGGGACCTAGTTTGTTCTTCTTGTAGGCCCTTTGCACTTGCTGCCTCCCCTGCAGGAATGTTTGTTCAGGTCTTAGCTTCCATATCACCTCCAGGGCAGCAGTGCTGGTCACTCTGGATGACACTGGCCTGCTTTGCTTTCATGATCACAGCCTCACATTCTCTTGTTTATCATCTGAAATCTCTTCCTGCCCACCCACCTCCCCCAGG</t>
  </si>
  <si>
    <t>ENST00000430281.3</t>
  </si>
  <si>
    <t>LOC105373021</t>
  </si>
  <si>
    <t>chr22:36733624-36733922</t>
  </si>
  <si>
    <t>TCTTGGGGTCCCTACCAACTCTCTGTTTTCTCCTTCCCACCTCCTGTCCTCTGCTCATCCCATAAACATCTATGAGCCTCGGGACTCCTTCCCTCATCCCTTCTCTAGTCACCCTACACACTTTTCCTGAGCAATTCTCTTTTCATTCTGCAGTTACCACCAGGACTAGTTTGGGTAATTCTAGAAACAGATAAACCCCCAAAGCTCAGTGGCTTAACACAGTACAAATTTCTCTCTCCCTTACACAAAGTCCATTCAGTAGCAAGAAGAGAGAAGGGGGCTTGGCTCCCTCTGGTCAT</t>
  </si>
  <si>
    <t>ENST00000495987.5</t>
  </si>
  <si>
    <t>ENSG00000100360</t>
  </si>
  <si>
    <t>IFT27</t>
  </si>
  <si>
    <t>chr22:37373280-37373440</t>
  </si>
  <si>
    <t>TAGTAGTGTCTGGGGGAGAGCTGCGAGTAGGTGGAGTCACGCTTGGAGCGGGTCAGCGGCTTGAGGAAGGACACGCGCTGGCTCAGGCTGTCGGCACCCTCCTCGTAGTACAGGGCGGGAAAGCTGTGCCGGTGCTCGCTGCAGTGGTAGGCCGGCTTCAC</t>
  </si>
  <si>
    <t>ENST00000430883.5</t>
  </si>
  <si>
    <t>ENSG00000166897</t>
  </si>
  <si>
    <t>ELFN2</t>
  </si>
  <si>
    <t>chr22:37373440-37373600</t>
  </si>
  <si>
    <t>CCTCCAGGTGGTGGATGCCCCCGCCCCCGCCGCTGCCCCCGCCGCTGCCCGCCGGCACCAGCGGGAGCCGGTCCAGCGGGCTGTTGAGGGGGCTGCCCTTCTCGATGTACTTGGAGTCGCCCTTAGCCAGCCCTGTGGCGGCCGGATGGTCGGGCACGTCC</t>
  </si>
  <si>
    <t>chr22:37373600-37373760</t>
  </si>
  <si>
    <t>CAGGCTAAAGACCTTGGCGCTCTTGATGGAACCACTGGACGACACGCTGCAGGTCTTGCGGGTCACGGCCGCGTCGGCGCTCAGCTGGCGCTGTAGTGGGTGGTGGGAGCTCTCCTTGTAGGGAGGCGAAAGGAAGCTGGGCCGCTCCAGGGCCCCGGGGC</t>
  </si>
  <si>
    <t>chr22:37373760-37373920</t>
  </si>
  <si>
    <t>CCAGTGGCTGAGGAGGCGGCAGCAGCTGCAGGGAGGGACTGGCACTCGAAGGCCAGCTCGGGGTCCCCACTGCTGCTGCCGCCTCCCAGAAAAGAGGCCGAGTCCAGCTTGAGAGCATCGATGCAGTTGTTAATGATCTGGTTGACCTTGTCCACCTCCTT</t>
  </si>
  <si>
    <t>chr22:37642499-37642683</t>
  </si>
  <si>
    <t>GAGGCACGGACACTCATCGCCGGCCCCACCCTCCCTGCAGAAGAAGCTTCCCCTCATGGCTCTGTCCACCACGATGGCTGAGAGCTTCAAGGAGCTGGACCCTGATTCCAGCATGGGGTGAGCACAGACGGGGCCCAGCCCTCACCTGGGGATACCAAGACGTGATCTCAGCTGGGAGGGGGTCC</t>
  </si>
  <si>
    <t>ENST00000471650.5</t>
  </si>
  <si>
    <t>ENSG00000100092</t>
  </si>
  <si>
    <t>SH3BP1</t>
  </si>
  <si>
    <t>chr22:37717775-37717922</t>
  </si>
  <si>
    <t>TCACCCAGTGGATCTCGTTCTGGGGCTGCAGGTGGAGCTGCCTGCCAGTCCCATGCCATGCGCCCACACTCCTCAGCCCTTGGGTGGTTGATGGGACTGGGCGCTGTGGAGCAGGGGCGGCGCTCATCGGGGAGGCTCGGGCTGCACA</t>
  </si>
  <si>
    <t>ENST00000344404.10</t>
  </si>
  <si>
    <t>ENSG00000100106</t>
  </si>
  <si>
    <t>TRIOBP</t>
  </si>
  <si>
    <t>TRIO</t>
  </si>
  <si>
    <t>chr22:37717922-37718069</t>
  </si>
  <si>
    <t>AGGAGCCCACGGAGGCGGGGGGAAGCTCAGGCATGGCGGGCTGCAGGTCCCGAGCCCTGCCCGGTGGGAAGGCAGCTAAGGCCCGGCGAGAAATCCAGCGCAGCGCTGGTGGGCGGGCACTGCTGGGGGACCCAGCACACCCTCCCCA</t>
  </si>
  <si>
    <t>chr22:37831578-37831725</t>
  </si>
  <si>
    <t>GACGGAACACAGAGAAGGGTCTGAGGCCTGGAGCGCGCCATGAAGGCCATGGGGCAAGTGAGGTCTGCTGAGATAGCGCAGGTCTGCGGAGCTGAAGTGCAGCTGCAGAGGCTGGTCTGGTGCTGCGAGAACTGGAAGAAGCTGGGAG</t>
  </si>
  <si>
    <t>ENST00000498417.5</t>
  </si>
  <si>
    <t>ENSG00000100124</t>
  </si>
  <si>
    <t>ANKRD54</t>
  </si>
  <si>
    <t>chr22:38198577-38198875</t>
  </si>
  <si>
    <t>GTGATCCTCCTGCCTCGGTCTCCCAAAGTGCTGAGAATACAGGTGCGAGCCACCATGCCCAGCCTGAGCTCCCACTTTTAAATAGGACATTGCACCATGGCCCTTGATCTTGACCAGAAAGGGAGCTATGTCTATGGGAAGCAGTCCCTGCAGGGTGGATAATGAGGCACTGACCCCCTTGTTCTGGCAGGCTGGGGATGGGAGTAAAGGATCTAGGCAGCATGGTGTCCAGGAGTGTTGTTCAGGTCCACTGAGAATTCACTCACTAGCTGAGCACCTACAGTGTTCCAGGTGTGGCC</t>
  </si>
  <si>
    <t>ENST00000538320.5</t>
  </si>
  <si>
    <t>ENSG00000185022</t>
  </si>
  <si>
    <t>MAFF</t>
  </si>
  <si>
    <t>chr22:39858884-39859144</t>
  </si>
  <si>
    <t>AAGCCAGGCATTGACTTCTCCTCTCTAGCTATGAGAGTCCTAGATGGCATCTTTTTCCAACAAAAGGCTATTTCACCCACATTGAAAATCTATTTAGTGTAGCCCCCTTCATCAATTACCTTAGCTAGATCTTCTGGATAACTTGCTACAGCTTCTCCATCAGTACTTGCTGCTTCACTTTGTACTTGTGTGTTATGGTGACAGTTGCTTTCCTTGAACCTCATGAACCCACCTCTGCTAGCTTCAAGATTTTCTTCTGCA</t>
  </si>
  <si>
    <t>ENST00000325157.7</t>
  </si>
  <si>
    <t>ENSG00000176177</t>
  </si>
  <si>
    <t>ENTHD1</t>
  </si>
  <si>
    <t>chr22:39994505-39994790</t>
  </si>
  <si>
    <t>TCCTGCAGCAGGCCCCCCCACCAACACCGGACCCTCGACGGGGAAGGGGTCAGCTCGGCGGCCCCAGAGGCCACTGGGCCAGAACACGTGCTCCGGACTCCACGTGCGCGGAAAATGAACTCGTACCCGCGACGCGGCCGGCGGGGGCGGATGGCAGCGAGGGCCGGACAGCGAACCTTTACCCCGCGGAGGAGTCGGGGCCGGAGCCCGCACGTGGGTCTGCGACGGCCCCGCCCCCTGGGGGCGTCCCCTCAGGGACTCTAGCCCCGGCTGGTGGGCCCTGCAG</t>
  </si>
  <si>
    <t>ENST00000333407.11</t>
  </si>
  <si>
    <t>ENSG00000133477</t>
  </si>
  <si>
    <t>FAM83F</t>
  </si>
  <si>
    <t>chr22:40181136-40181289</t>
  </si>
  <si>
    <t>GCCATTTGTTATTCTGTGTGGCCACTCGGATGGTCCTTTAAAAATAAACTTCCGAACATTGAAGCAGAGACTTCTAAGGCTTCTCCAGCTCTTCAGCTCTACAAGAGACACTAGAAGAGTGTTATGCGATGATGAGACCTTCAGGTTCTGCAGA</t>
  </si>
  <si>
    <t>ENST00000335727.13</t>
  </si>
  <si>
    <t>ENSG00000100354</t>
  </si>
  <si>
    <t>TNRC6B</t>
  </si>
  <si>
    <t>chr22:40181289-40181442</t>
  </si>
  <si>
    <t>AGCAGGCTGAGCAGCTCTGGCTATTGAGGACCACCCTGAGGAATAAGGGTGGTCCTCACCCTACCCAGCTGCTCCTCACCCTACCCAGCTGCTCCATGACTGAAAAGTTTGGAAAGATTTTAATTTTTATAACTCAGATCATATAATCATTGAT</t>
  </si>
  <si>
    <t>chr22:40361389-40361542</t>
  </si>
  <si>
    <t>CTGTGGATGGGGGCTGAGAGCTCATTCAGCATGCTTGCCTACTCACTATCCTCTGAAGTCTCTCTGCCTTTGCATCTTGTCCTTTTTTTACATGGGCAGGCTCAAGTGCGATGCCATATAAGCGGAATCCCATGCGTTCAGAACGTTGCTGCAG</t>
  </si>
  <si>
    <t>ENST00000681003.1</t>
  </si>
  <si>
    <t>ENSG00000239900</t>
  </si>
  <si>
    <t>ADSL</t>
  </si>
  <si>
    <t>chr22:40663481-40663631</t>
  </si>
  <si>
    <t>CTGCAGTGAGCCAAGATTGCGCCACTGCATTCCAGCTTGTGTGACAGAGTGAGACTGCATATCAAAAAAAAAAAAATGTTGAAATATATGGATGGTTTTTTGGTTTGCTTTTGTTTTTGAGACCAAGCCTCACTCTGCTGCCCAGCCTGCA</t>
  </si>
  <si>
    <t>ENST00000381433.3</t>
  </si>
  <si>
    <t>ENSG00000128285</t>
  </si>
  <si>
    <t>MCHR1</t>
  </si>
  <si>
    <t>chr22:40758650-40758801</t>
  </si>
  <si>
    <t>CTGCAGCACCAAATAAGAGGGTGGATGCCAGATTGTTTTATGAACTACAAAGAAATATACAAAGATTAATAATCAGTGTTTATATCTGTATGCTACAGCTTTAGCCAGTCACTGGCACAAATGTACTCAGTAAGTGTTCGTAAAATAAATTA</t>
  </si>
  <si>
    <t>ENST00000402844.7</t>
  </si>
  <si>
    <t>ENSG00000100372</t>
  </si>
  <si>
    <t>SLC25A17</t>
  </si>
  <si>
    <t>chr22:41355035-41355178</t>
  </si>
  <si>
    <t>ACAGCTGCAGCTTAGGAGAGCTCCGGGGCAGGCTTCCCACAGGAGATGCGCTTGAGCTGAGTTTTGAAGGATAGTTTCTAGAACAGGCTGGATGAAGAGTGGAGGAAGGGCAGCGGGAACAGCCTGTACAAACGCAGGGAGGTG</t>
  </si>
  <si>
    <t>ENST00000406644.7</t>
  </si>
  <si>
    <t>ENSG00000167074</t>
  </si>
  <si>
    <t>TEF</t>
  </si>
  <si>
    <t>chr22:41355178-41355321</t>
  </si>
  <si>
    <t>GTGGCGGAACGGAGCTTTGCCATGGGAAATGCAGCATCCACAAAGCAGGCCTCCCAGGGAGTTGGGCGAGGCAGGGACCAGCCACAGAGGGTGGAAAGAGGAGCCCCGTTCCAGGCCTGGCTCTCCTGGGAAGCCCTTGGGCCT</t>
  </si>
  <si>
    <t>chr22:41355321-41355464</t>
  </si>
  <si>
    <t>TGCAGTTGGGAGGTCACTGCCTGCCAGGAAGACCTGGGAGCAGACCAGCTTATTCCAAGGCTCTCCCAGAGGACACCTGTGTGGAGACTCCAGGGCCTCAGGCCTGGTGCCTGCAGCTTCACCAACCCCCCTCCCCATCCCCCC</t>
  </si>
  <si>
    <t>chr22:41970136-41970334</t>
  </si>
  <si>
    <t>CCCTCTGGAACTGACTCCTCCCACCAGCCCTGGCCTTGTCCCCCAGCTGCAGGTCCCAGCCTGCTGTGTTAAAAGCAACCAAACCAACTTTTTTCTAGAGGGTGAGTTACTTGGAGTCCAGAGTAGCAGGGAGTGGCCCATCTACTAAGACCACAGCCAGAGTCCTGAGCTTCATCCTCGACACCTCTTTGTGCCCACT</t>
  </si>
  <si>
    <t>ENST00000644076.2</t>
  </si>
  <si>
    <t>ENSG00000100167</t>
  </si>
  <si>
    <t>SEPTIN3</t>
  </si>
  <si>
    <t>chr22:41970442-41970731</t>
  </si>
  <si>
    <t>TATGTCCTCATGGGATCCTGGCTTCAATTCTGTTCCCATCTGATCCCTCTGTCACACTGCCCGAGTGGCCGTTCCCACCTACAGATCGGAATGGGTCACATTCCCTGGCCTAAACTTTGCTGTAGCCTGGCCTGGACCCCAGCTCACCTGCAGCCTTGGCTCTCCCCTCCCTGCTACATACAGCCTAGGAGCCCCATGTTGGATTTTCAGAAAGATGCCACACTTTCTCACCTTTGGGCCTTCTGTAGGAACAGCCCCAGCTCAGGTCTAGCCTCCCGCCTTTCTACCCC</t>
  </si>
  <si>
    <t>chr22:42167606-42167771</t>
  </si>
  <si>
    <t>CCTGCAGCTTCTAGAGACCCCAAGTCCTATCATCCTGTTTTCACAGATGCCTGCCAAGAGGGCCGTGACCACAATAATCCCACACAAACTCACAGCAAGCACAACTCAATCACAAGAATTTTTTTTCTTTTTTTGAGACAGGGTCTCACTGTGGCCCAGGCTGGAA</t>
  </si>
  <si>
    <t>ENST00000651010.1</t>
  </si>
  <si>
    <t>ENSG00000205702</t>
  </si>
  <si>
    <t>CYP2D7</t>
  </si>
  <si>
    <t>chr22:42167771-42167936</t>
  </si>
  <si>
    <t>ATGTAGCGGCACGATCATGGCTCACTGCAGCCTCAACCTCCAGGTTTGATCAAGTGATCCTCCCAGCTCAGCCTCCTGAGTAGATGGGACTAAAGGCATGTACCACCACGCACGGCTAATTTTTTTTTTTTTTTTTAATGTAGACACAGGGTCTCACTGTTGCCCA</t>
  </si>
  <si>
    <t>chr22:42978905-42979058</t>
  </si>
  <si>
    <t>TCTTTTCAGGTTTCCTATGAGTCTATGAGGTCACTCCACCCAATGTCTTCCAAGGAACTGATTATGCTCAGGTTAGCTGGTGACCTCAGAACTCTGACCAGTATAATGAACTGTGACAGAAAGGAATGCATCCTGTTGACCAATCCCCCTGCAG</t>
  </si>
  <si>
    <t>ENST00000453079.1</t>
  </si>
  <si>
    <t>ENSG00000100266</t>
  </si>
  <si>
    <t>PACSIN2</t>
  </si>
  <si>
    <t>chr22:43066065-43066232</t>
  </si>
  <si>
    <t>AGGAGAATCGCTTGAACCTGGGACGTGGAGGTTGCAGTGAGCTGAGATCGCACCACTGCAGTCCAGCCTGGGAGACAGAGCGAGACACTGTCTCAAAAAAAAAAAAAATTAAAAAAAAAATCAAGCTACTAGAAAAAAAATGGATGGTAAAGACCAAAGGTGCATCTC</t>
  </si>
  <si>
    <t>ENST00000331018.8</t>
  </si>
  <si>
    <t>ENSG00000100271</t>
  </si>
  <si>
    <t>TTLL1</t>
  </si>
  <si>
    <t>chr22:43066232-43066399</t>
  </si>
  <si>
    <t>CGTCAGCTGGCAACACGCTCCCGGCCTCTCACTGTGAGGGGCTGGGTCATCAGGAAGGAAATGGGGGTGGGGTGTATCCATGGAGGACACACCCCCTGCCCCAGGGGACAGTGCAAGCAGCTGCAGGACAGTCCCCAGGAGTCCACTCAGGGAAATGCTCCTCGGGCC</t>
  </si>
  <si>
    <t>chr22:43304828-43305127</t>
  </si>
  <si>
    <t>GTAGGGCGAGTCACCCACCCCACACCATCCCTTTGCACACCCCTAGTATTAATTACACAAAGGACACCATAGTGGGAGTATTTCTGCACATGGCCTGGGAGCTCCCTGAGGGCAAGAGTGAGTCTAACTAATCTCAGAGGCCCCTCACCTGCAGATATGGGCACCCGGGGCATGTCCTGACAGAAGAGCATTGGGGCATTCTTGCTGTCCCAACCCAATAATCACCCCCACTGCCCGCACTGTCCCGGGCTTTCATTCCATTCCATCTTGGCGACGTGATTCTGCATCAACAGTGAAGAG</t>
  </si>
  <si>
    <t>ENST00000461595.5</t>
  </si>
  <si>
    <t>ENSG00000159307</t>
  </si>
  <si>
    <t>SCUBE1</t>
  </si>
  <si>
    <t>chr22:43305361-43305660</t>
  </si>
  <si>
    <t>TGCAGCTTGGTCTGATTCTGGCAGGCCTGAGAGTTGGCAGGGAGGGCAAGGGAGCAGAATGCAGGGAGCAGGTCCCTCTGCCCGGGGGGCTGGGGAAGAGGCTCAGGCGGAAGAGCTGGGGTGTCCGGGACAGGCCGGGAGGAGGTTCTCCAGGTAGGGGAATGGTGTGTGCAGAGGCCCAGAGGGCATGAGGAGCCGGGGGACAGGCTTAATATTTAGTTTGCTGGGAGCACAGGGAGAAACAGAAAGGCTGGAGTGTCAGCAGGGCCAGCTGCCAGGCCAAGGAAGCCAGACCCCCAC</t>
  </si>
  <si>
    <t>chr22:43967290-43967443</t>
  </si>
  <si>
    <t>TTGCCACAGCCGTCTCCAGCTCCATGGGGCTGAGACCTGAAGTCATCCCTTTTCCATCTGTCTGCTCTGCCTGTCTTCCCATCTCTATTCCTGACTTCTCTAATGGTGTTCAGCGCTAGCCCAGTGCTAAGCGCCGAGCTGCAGTTTCAGTAGC</t>
  </si>
  <si>
    <t>ENST00000474323.5</t>
  </si>
  <si>
    <t>ENSG00000100347</t>
  </si>
  <si>
    <t>SAMM50</t>
  </si>
  <si>
    <t>chr22:43967443-43967596</t>
  </si>
  <si>
    <t>CTTCTTTCTTAGCCTCTTTCTTCTTCTCATGCACTCTACCTAGGCAGTGGCAGTGTCCTCTGACCCCTGCCTGTGAAATGTCTCCAGGGTCTGTCCTCCCCTCCAATACCATGGCCTGCACTGGGCCTGCCTTCACCCTAGCCCCTGAGGCTGT</t>
  </si>
  <si>
    <t>chr22:43967596-43967749</t>
  </si>
  <si>
    <t>TTGCCAGAGCACCCCCTGCATCCTTCACCTGCAGGCTTCTCCCATCTGGGCAGAATACCGCATTCGTCTGTGTGATCCGTTCTTTCTCACAAGGAAATGTGATCCTTTCTGTCTCCTGCTGACAGTTCTACAGTGACTCCCTTTCACCTGCAGG</t>
  </si>
  <si>
    <t>chr22:44080740-44080891</t>
  </si>
  <si>
    <t>CTGCAGTAGAGAGAATGGTAGAGTCCCGAAACCCTGATTCATTCATTCATGAATTCACCGAGTGTTCACGGAGCACCTGCCTCAGTCCAGGCGTCATGTTGGGAGCAGGGGAGACAGAGCAGGCCATGCATCTGTCCTTTCAGAGCACTGTA</t>
  </si>
  <si>
    <t>ENST00000477795.1</t>
  </si>
  <si>
    <t>ENSG00000188677</t>
  </si>
  <si>
    <t>PARVB</t>
  </si>
  <si>
    <t>chr22:44119356-44119498</t>
  </si>
  <si>
    <t>AGCAGCAGGTTGGGGACAGCTTCCAAAACTGCCTGCGGCTCCCATCCTGTTGGGTCTCAGGCCCACTTTGTGTCCCTGCCACCCTCTTTTGACTTGAACTCCTTCGGTTCAGGATGGGAGGCAGCAGGAGGGAAGCGGGTCTG</t>
  </si>
  <si>
    <t>ENST00000495824.1</t>
  </si>
  <si>
    <t>chr22:44283227-44283369</t>
  </si>
  <si>
    <t>TCACAGGGTGATGGGAACACCTTCCTGAGCCTGCACTCAGGACGGTCAGGAAAGACGAAGAGCCTCTGAGCTCCAAAAGGAAAAGTGTCCCACCTGGACCTGGAGCTCAGCTGCCCACTCAGGCTCCGTGCACAATCCCTGCA</t>
  </si>
  <si>
    <t>ENST00000381176.5</t>
  </si>
  <si>
    <t>ENSG00000138944</t>
  </si>
  <si>
    <t>SHISAL1</t>
  </si>
  <si>
    <t>chr22:44393944-44394093</t>
  </si>
  <si>
    <t>AGGCAGGAGAATTGCTTGAACCCAGGAGGCAGAGGTTACAGTGAGCCAAGATCATGCCACTGCACTCCAACCTGGGCGACAGAGCAAGACTGTCAAAATAACAACAATAATAATAAGAGTAACAGAAGAACTGTTTCCCCCCGAGCTGCA</t>
  </si>
  <si>
    <t>ENST00000415702.1</t>
  </si>
  <si>
    <t>ENSG00000232655</t>
  </si>
  <si>
    <t>LINC01656</t>
  </si>
  <si>
    <t>chr22:44401648-44401937</t>
  </si>
  <si>
    <t>ATCATTTTCTCTGCACCCTGCCAGAGAAAATTCTCTACAGCAAAGACCAGAATATTCTCTACAACAAAGGAAGCTCAAGAACTGACCCAGGGAACAGATTCTTTCCCTTTTTTCTCCAGCTTCTGCCCTGTCTCAACTTTTCCATTTCTGCAGCTCAAAAATCCAGGCACAGGCTGGACCCTCAGAATTCTCCTTCGCGGTTTGGGAGTCGGAGCAGGTGAGTGGACAAACACAAGATTCTCTTTATGTGGGCAGGACAGGGAAGTCGGAAGTTTCTCTGTGCTACGGCA</t>
  </si>
  <si>
    <t>chr22:44691292-44691440</t>
  </si>
  <si>
    <t>TGCAGGTGACGTCAGGACTCAGAACCTCCATGTCCACCTCGGTGGCACGGAGAGGAGGCTACCCAGCTGGAGGGGTTGTGGTGGGGAGGCCGTGGCCCGCGCTGGGCACAGCATGTACTCAGCGGTGGGGACCCTGCCCTAGACTCAGT</t>
  </si>
  <si>
    <t>ENST00000336985.11</t>
  </si>
  <si>
    <t>ENSG00000186654</t>
  </si>
  <si>
    <t>PRR5</t>
  </si>
  <si>
    <t>chr22:44691440-44691588</t>
  </si>
  <si>
    <t>TGCCCCTGGCACGCCTGGAGCTGACTCCTCCTGCCCCTGTGAAGAGTTGGGGCCCCTCCAGCGCCCCTGCAGTTTGGGAGGCCGAGCAGTTTGGGAGGCCGAGGCGGGTAGATCACCTGAGGTCAGGAGTTCAAGACCAGCCTGGCCAA</t>
  </si>
  <si>
    <t>chr22:44816380-44816563</t>
  </si>
  <si>
    <t>CTGCCTGTCTTCCCACCAGCCGTCTCCCGCCCCAAGGGCTACACTGCCCCGTCCCACCCTTGTCCCTGTGTCCCTTTGTCTCTTAATGTGACTGGTACTCAGAGGAATGTTGGCAAGCACTGGTCCTTGGGCACATCGAGAGCTACTCTGCAGCCAGACACAGTGGCTCATGCTACTAATCATA</t>
  </si>
  <si>
    <t>ENST00000498310.1</t>
  </si>
  <si>
    <t>ENSG00000241484</t>
  </si>
  <si>
    <t>ARHGAP8</t>
  </si>
  <si>
    <t>chr22:44816563-44816746</t>
  </si>
  <si>
    <t>AGCACTTTGGGAGGCCAAGGCAGGAGGATCACTTGAGCCCAGGAGTGTGACCTGGGCAAGAAAGTGAGCCCCACCTCTATAAAAAATATAAAAATTAGCCGGATGTGTAGCATGCGCCTGTGGTCCCAGCTACACGGGAGGCCAAAGCAGGAGGATTGCTTGAGTCCAGGACTTCAAGGCTGCA</t>
  </si>
  <si>
    <t>chr22:45343048-45343125</t>
  </si>
  <si>
    <t>TCACTTAAGGCCAGGAGTTCGAGACCAGCCTGGCCAATGTAGTGAAACCCTGTCTCTACTAAAAATACAAAAATCAGC</t>
  </si>
  <si>
    <t>ENST00000479180.1</t>
  </si>
  <si>
    <t>ENSG00000100376</t>
  </si>
  <si>
    <t>FAM118A</t>
  </si>
  <si>
    <t>chr22:45343236-45343314</t>
  </si>
  <si>
    <t>CTGCAGCCTGGGCAACAGAACGAGACTACGTGTCAAAAAAAGAAAAAGGAGGACAAATAGAGTGGCTTCTGCTGTCTGC</t>
  </si>
  <si>
    <t>chr22:45436848-45436996</t>
  </si>
  <si>
    <t>CGCAGTGAGGAGCTTAGCACCCGGGCCAGTGGCTGCGGAGGGTGTACTGGGTCCCCCAGCAGTGCCGGCCCACTGGCGCTGCGCTCCATTTCTCAGCGGGCCTTAGCTGCCTTCCCGCGGGGCAGGGCTCGGGACCTGCAGCCCGCCAT</t>
  </si>
  <si>
    <t>ENST00000466226.1</t>
  </si>
  <si>
    <t>ENSG00000128408</t>
  </si>
  <si>
    <t>RIBC2</t>
  </si>
  <si>
    <t>chr22:45436996-45437144</t>
  </si>
  <si>
    <t>TGCCTGAGCCTCCCACCCCCTCCATGAGCTCCTGTGCGGCCCAAGCCTCCCCGACGAGCGCCGCCCCGTGCTCCACGGCGCCCAGTCCCATCGACCGCCCAAGGGCTGAGGAGTGCGAGCGCACGGCGCGGGACTAGCAGGCAGCTCCA</t>
  </si>
  <si>
    <t>chr22:45437144-45437292</t>
  </si>
  <si>
    <t>ACCTGCAGCCCCGGTGCGGAATCCACTGGATGAAGCCAGCTGGGCTCCTGAGTCTGATGGGGACGTGGAGAACCTTTGTATCTAGCTCAGGGATTGTAAACGCACCAATCAGCGCCCTGTCAAAACAGGCCACTGGGCTCTACCAATCA</t>
  </si>
  <si>
    <t>chr22:45870322-45870525</t>
  </si>
  <si>
    <t>TCTGCAGTTTTCCCCATCACTACCACCACCAATCCATTATCCCTTCGGTGGAGTTGTAGTCAGGAGAGGGCTGACATTTGTCTGGCTTTGTGTGGCGGTCACGCGCCTTGCAAGTAGGAGGTGGCCAATCCTTGATTTAAAACGAGAGAGCACTTCTGCTTCTGGCCAAAATGGAGTAACAGGCTTCTTTACCACACCTGCAGC</t>
  </si>
  <si>
    <t>ENST00000451118.1</t>
  </si>
  <si>
    <t>LOC107985535</t>
  </si>
  <si>
    <t>chr22:46137238-46137538</t>
  </si>
  <si>
    <t>CAGGGCTGTACATTTGCCTTTTAGGAGCCAGAGTTGAGCAGCTCCTGGCTGGGTGTTGGGAACCGTGCCCCAGGCCCATGGACAGCACAGCCAGCCTCTTGGAAGTCTCAGAAAATGTATCACCCGTCACAGGGATGGTTTCCTGTCTCTGCAGATACTTCACTCTCCCCTCCCCCGACTCCTCCTCCTGGGCCATTTCCCAGAAGCGCTCATCCCCATGCCCACACGAACACAAACCTCCACGCAGCACTGACCAAGAGCCAGGCCCTACCCCAGGACCTCACAGATGTCACCTTCGCGG</t>
  </si>
  <si>
    <t>ENST00000440343.5</t>
  </si>
  <si>
    <t>ENSG00000186951</t>
  </si>
  <si>
    <t>PPARA</t>
  </si>
  <si>
    <t>chr22:46673649-46673820</t>
  </si>
  <si>
    <t>GACGCTGTTTGCCGTTGGCAGCTGCAGACGACCTCGTCACGGAGCTACGTACCCAGCGCACCGGCCGGCCTGGGTAAAGAGGAGGACGCCGGTCGCTTCCACAGCACCAAGAAGGGCAATTTCCACGAGATCTTCAATCTGACAGAAAACGAGCGTCCGCTGGCGGGTATGT</t>
  </si>
  <si>
    <t>ENST00000408031.1</t>
  </si>
  <si>
    <t>ENSG00000075240</t>
  </si>
  <si>
    <t>GRAMD4</t>
  </si>
  <si>
    <t>chr22:46673892-46674069</t>
  </si>
  <si>
    <t>AGGACGGGGTCGCCCTGTGACAGGCCAGAGGAGCCCTCAGGATGGCATTCACATCCCACTGCCCCAGGAGGAGTGCAGGAGCCAGGGGTCATGAGGACTCTGCGGGCTACAGGGGAGGAGGGCGTGCCCGTGGGGAGAGCCGCCCACGCTGCAGCACTCCCCTGACAGCAGGCGTGCA</t>
  </si>
  <si>
    <t>chr22:48089228-48089385</t>
  </si>
  <si>
    <t>CCTGCAGGAGCCACCCTGGGTCTCCGCCAGATGTCTGAGGAGCTGTCATCTGGCTGTGGGACTCCGGCTCTTACCACCAGACTGCTGTCCCCAGCATCTGGGCCTGGGAGACAATCCCTTTCCCTCCCACTCCTAGGATTGCTGGAAATTGCTTAACT</t>
  </si>
  <si>
    <t>ENST00000578320.1</t>
  </si>
  <si>
    <t>ENSG00000266508</t>
  </si>
  <si>
    <t>MIR3201</t>
  </si>
  <si>
    <t>chr22:48089385-48089542</t>
  </si>
  <si>
    <t>TCCCACCTGCAGGGGGAATGGGGGCCCAGAGACAGGCACAGCAGGCCTGGCAGAGGGCCTGGGGAAAGGCATCCTGGAGCAGCCAGGCTGACGTGGGTTTTGAGGGCTGCATGGAGCCAGCAACTAAGGATGAGGGGCTGGTGCCGCAGTCAGAGAGA</t>
  </si>
  <si>
    <t>chr22:48095695-48095846</t>
  </si>
  <si>
    <t>CTGCAGTCAAAAGGGACATTTTATTTTTCCCATGAAAGCAAACATTTCCTATTCAACAGAAAGACAAGCACACCCAGACTCTGCCAGGTGGAAATTTAAGATTGGGTGAGGGTGATTTTCCTCAGCCTCCTGCAATGAAGACAGGCTCAGGG</t>
  </si>
  <si>
    <t>chr22:48173639-48173806</t>
  </si>
  <si>
    <t>CCTGCCCTGGATGGACTCCCAGATCTGCCAATCCAAGGATGGGAGGGGCCCCTTCACTTCAGCACTTCTCTCTGTGTGTTTCAATTTAGTGCATGAACCAGCTCTCTTCCCCGCTGCCTGTGTGCACAGGGTCTGCAGCCCTCGACTAGTTTATATTTGGGGGCTGCA</t>
  </si>
  <si>
    <t>chr22:48347356-48347508</t>
  </si>
  <si>
    <t>CCAAACTCCCCCACGCCCTCTCTGCCGTATGCCACTCGGAACTCCTGGACCTTAGCCCTAGCCCTCAGGGCTTGCTCCTGGAAAATTGCCCACATGAGACTCGAGACCCAAAGTTCTTGTCAGGGCATGGCTGTGTTTTCCTGTTTCCCTGCA</t>
  </si>
  <si>
    <t>chr22:48430977-48431181</t>
  </si>
  <si>
    <t>GCACGACTCCACACTTTGGCCACAAATGTCTACCCACCAAATGAACTGGTTGGTGGGACACACTATCTGTTTGAATAGACATGGCCCCAACATCCTCAAAAACCAGAGACCAGAGCCACCCTCTAAACTGTCACAGTTTGAGGGAATCTGCAGCTCGTGCAGAAAACTGGTGGAGAACGCGAACTTGAGCGAAGGGTTTCTTCCC</t>
  </si>
  <si>
    <t>ENST00000402357.6</t>
  </si>
  <si>
    <t>ENSG00000219438</t>
  </si>
  <si>
    <t>TAFA5</t>
  </si>
  <si>
    <t>chr22:48534397-48534574</t>
  </si>
  <si>
    <t>TCTGCAGAGGACTCCCACGGGGGTAACCCTGCATGGCCAGCTCTAGGACTGAGGAGTGTGGAGGCAGAGAGGAGGGGCCGTGTCAGCTGAGCAGCAGGTCCAGGACAGCCTGGGTGGGTGGACAGGGCAGGCTGGAGGGCAGGGCCTGAGGGAGGCTGCAGTTGAGCCCACAGGGCCC</t>
  </si>
  <si>
    <t>ENST00000630584.1</t>
  </si>
  <si>
    <t>ENSG00000281732</t>
  </si>
  <si>
    <t>LOC284933</t>
  </si>
  <si>
    <t>chr22:48534574-48534751</t>
  </si>
  <si>
    <t>CTGGAATGTGCCTGTGCCCGGAGCCAAGCAGCTCCTCCTCCAGCTTCACTTCCGGGAATATCTCCTCTAGGTGCTTGCTGGGGCCGCCCTGCGGGGGTGTGGGGAGGTTGAAGGAGAGGCTGCGCCCCCTCCACTGTCCTTTACCCTGGAACGGGGGGAGGGGGAGGCCCGGCTCTCC</t>
  </si>
  <si>
    <t>chr22:48534751-48534928</t>
  </si>
  <si>
    <t>CGGCGGGCACCGCGGGCGCACCTGCACTGAGAAAGCGGGCTCTGCTGCAGGTCAGGGACACGGGGCTGGGAGCCGCAGGAGCAGCTGCGCTCAGCGACTGTGGAGGCTTGGCCGTGGAGGGATGGAGGTCGGTGCCCATTGTTTGTCTTGGGGGTCCTGGAGGCTGAGCTGCAGCCTC</t>
  </si>
  <si>
    <t>chr22:48627344-48627571</t>
  </si>
  <si>
    <t>AGCTGCAGGTCTGGGGGTGGCGGGGGAGGCAGCCCCACAGGCGCCGAGGATGGAGAAATGCGTCAGCACCCAGAGGGCGCCGCGTGCAGGCTGGGCCAGTGCCAGGGGTCGCGACAGCGCACGCAAAGAGTGCCTGTGATGCTGCTGGTGGTTTTTGTAAATTGTGACACAGCCCTGCCCCCCCAGGTAGTTCCATCCCGCTGTGCTTGGAGAGCAGGCAGCTGCAGA</t>
  </si>
  <si>
    <t>ENST00000473898.1</t>
  </si>
  <si>
    <t>chr22:48654520-48654664</t>
  </si>
  <si>
    <t>GAGCTGCAGGGTCCTGGGCAATGGGACCCCAGGCTGTGCTGCCCAGGCACGTCCCATCCCTCGTCCTGTTGGGCCCCTCTGCCAAGTGCAGGCCTCCCGGCACTGACTTTCCCATCCGAATCACTCCCAACAAACTTGGGTGGGG</t>
  </si>
  <si>
    <t>ENST00000406880.1</t>
  </si>
  <si>
    <t>chr22:48654664-48654808</t>
  </si>
  <si>
    <t>GTTTTAATTTTTTTTCGAATTCTGTCATTTTTGAGCCGAATGACTCAAATGACTAATAACTGTCTGGCGTGGAGGAAAAGGAAGGGGAGGGCTGGGAGGAGCTCCTGTGTGAATTTGACCTTGATCCAGCACCCACTCTGCAGCC</t>
  </si>
  <si>
    <t>chr22:48654808-48654952</t>
  </si>
  <si>
    <t>CTCCCAGGCAGAAGGCCCCTGATGGAAGCTGGGACAGATGTGGGGAGAGCAGGGGCAAGCAGGGAGCAACCTCCTTATCCCCACAGTCATTTCAGGAGCACTGAGGGCTGGGAGGAGGGGCCGTGGTGGGGCAGCCTAGGCCTAT</t>
  </si>
  <si>
    <t>chr22:49577681-49577971</t>
  </si>
  <si>
    <t>TATGCTGCGCCGGCTCCCACGTGCCTCACCTGACTGACACCACTGAACCCTCCTCCCAGCCAGCGCTCTCCCAGGGAGTGGCTGTCTAGTCTTGTGGGAATAAACTGGACACAGGTCCAACAGGAGCCCCCAGGGCATCTGCAGGATAAACAAGTGTCCTGAGAGAGGGACATCTGGTCACAGGTTGGGCACTTGAGTATCAGGCCTTCTGCTACCAAAGATAAAGAAGAATCCCCTGAGAGACAGCCCGTAGACACCCACTGCCCCCCACCCTGGGCCCCACCAGGGCAG</t>
  </si>
  <si>
    <t>ENST00000581025.1</t>
  </si>
  <si>
    <t>ENSG00000264139</t>
  </si>
  <si>
    <t>MIR3667</t>
  </si>
  <si>
    <t>chr22:49577978-49578133</t>
  </si>
  <si>
    <t>AGTTTATAGCCGCTCTCCAGAGAGGGGCCTCAAGACCAACTTGGGAACAAATACAGTCAACACGAACCTCTCGAGCTGATTTTTGTAGGGGTGCAAGGTATGGATCCAGGTTCTTTTTTTTGCCTACGGAATTCAGTGCCATCAGCATCACTGCAG</t>
  </si>
  <si>
    <t>chr22:49637384-49637534</t>
  </si>
  <si>
    <t>CCCACCCCACGACACCCCAGGAGTGTAGCCCAGGGACACGGCGGCAAGCCCACCCACTCAGCCTCCTCCCAGGGATACACACAGCCTGGCTTCCCTTCCCTGAGCACCCGCCCTGCCCCGGGTGAGGCCAGGCCTGGACGCCTTCTCGCTG</t>
  </si>
  <si>
    <t>ENST00000444628.2</t>
  </si>
  <si>
    <t>ENSG00000188511</t>
  </si>
  <si>
    <t>C22orf34</t>
  </si>
  <si>
    <t>chr22:49637534-49637684</t>
  </si>
  <si>
    <t>GCAGGCCCTCGGAGATGTTTCCCAGCACTGACGGTGCTGAGGACAGAACGCTGGAGGCCGGGCCACACTCAGGGGAGACGCGAGGCAGCTCCGGGGCCTGGGAGGAGTGCGCTCTGTGTGGCCGCAGGACGGGGAGGCAGCGCTGCTCTAA</t>
  </si>
  <si>
    <t>chr22:49637684-49637834</t>
  </si>
  <si>
    <t>ACGCCTCCCGCTGCAGGTCCCACAGGGAACGAAGTGGTTTAGTGCTCAAGGTTCTAGGGGTTTAAATTACACTATTGACTTCACTACTTTTTCCTTATACATTATAACCAATAGCAAGACAATGTTCGATGTTTTGATGAAATGTTTTAAA</t>
  </si>
  <si>
    <t>chr22:49660813-49660971</t>
  </si>
  <si>
    <t>CGCTGCAGCTCCCCGTGATGACCGCTCCTCCTCCGAGCCCCGCACACGGCGCGGGTTACATGGAAAAGGCACCGCAGCTCCCCGTGACGTCCTCTCCTCCTCGGAGCCCCGCACACGGCGCGGGTTACATGGAAAAGGCACTGCAGCTCCCCATGACGA</t>
  </si>
  <si>
    <t>ENST00000400023.5</t>
  </si>
  <si>
    <t>chr22:49786374-49786522</t>
  </si>
  <si>
    <t>CTGCAGGAACACAGCGGCCTCCTCAAAGTGCTCCCAGCACAGCACACACACGGCAACACCCTCACCGAGGAATTCAACAGAGTTCAGTTACAAAAGCGCAGCAAGAGATGAGAAGCGCTTTCCAGTGCTATTTCAGCAGGTCCTAATAC</t>
  </si>
  <si>
    <t>ENST00000479985.1</t>
  </si>
  <si>
    <t>ENSG00000100425</t>
  </si>
  <si>
    <t>BRD1</t>
  </si>
  <si>
    <t>chr22:49949915-49950116</t>
  </si>
  <si>
    <t>GCCCCTCAACCGGCAGGGACACAGGCTTCCCACTGGAGGGGCCCTGGGGAGAAGTCCTTGGCTGGAGAGGGGGGTGGGCCGTCAGAAACTCCCCAGGCGGGTCCAGCATGCTGGGGGGCAGCACAGGCCCAGGGCTGGGACCCTCTGCAGTGTGGGTCTCGCAGTGTCCCCCCGCTGGCCAGAGGTGAGGCCTCAGGTGTGG</t>
  </si>
  <si>
    <t>ENST00000467480.1</t>
  </si>
  <si>
    <t>ENSG00000198355</t>
  </si>
  <si>
    <t>PIM3</t>
  </si>
  <si>
    <t>chr22:49950116-49950317</t>
  </si>
  <si>
    <t>GCGGGCACAGGCCATGAGAGCCGCACCTGCCCGAGGGCCCTGGCTGTTGGACTTTCCACTCTAGAGGGGCTCAGGGGAGGCTCTGACACCAAGGGAGCTGGACCTCCTGCACCGTCCTGGGGACCCAGGCCCTCAGGTCCGCCAGACAAGCCCGGCACAGCCACTGCAGGGCCTCATGTCAGGCACACCCCTCCCGCCCTGC</t>
  </si>
  <si>
    <t>chr22:50177037-50177335</t>
  </si>
  <si>
    <t>GGCGTGGACGCCAGCCTGTGGCCGTCGCTGTTTGAGCACAAGTTCCTGCCCTACGCGCTGCTGGCCTTCGCCGCCATCATGTACGTGCCCGCGCTGGGCTGGGAGTTCCTGGCCTCCACGCGCCTCACCTCCGAGCTCAACTTCCTGCTGCAGGAGATCGACAACTGTTACCACCGGGCGGCCGAGGGCCGCGCGCCCAAGATCGAGAAGCAGATCCAGTCCAAGGGCCCGGGCATCACGGAGCGCGAGAAGCGCGAGATCATCGAGAACGCGGAGAAGGAGAAGAGCCCGGAGCAGAA</t>
  </si>
  <si>
    <t>ENST00000402472.2</t>
  </si>
  <si>
    <t>ENSG00000073150</t>
  </si>
  <si>
    <t>PANX2</t>
  </si>
  <si>
    <t>chr22:50177420-50177573</t>
  </si>
  <si>
    <t>GCTGAGCGCCGTGCCCATCTCCTACCTGTGCACCTACTACGCCACGCAGAAGCAGAACGAGTTCACCTGCGCGCTGGGCGCGTCCCCGGACGGGGCGGCAGGTGCGGGGCCCGCGGTGCGCGTGAGCTGCAAGCTCCCGTCCGTGCAACTGCAG</t>
  </si>
  <si>
    <t>chr22:50198483-50198624</t>
  </si>
  <si>
    <t>CTGCCTGCAGAGGGTGACCGAGGCCCGGCACAAGTAGGAGACTGCTCCCCGCCCGCTCGGGCCCCTGAGGAGCCAGTGCCCCCGCGGCACTTCTGGGTGCCAGGTGCATCCTAGCCCGCCCGAGGCCCCTGCCACCCCCCAT</t>
  </si>
  <si>
    <t>ENST00000472677.1</t>
  </si>
  <si>
    <t>ENSG00000170638</t>
  </si>
  <si>
    <t>TRABD</t>
  </si>
  <si>
    <t>chr22:50198624-50198765</t>
  </si>
  <si>
    <t>TGGGGGTCTGGGCCCGGCCTCGCCTGCCCTCCTGGGCCAGTCACCCCTCCCCCAGCCCACCCAAATAAAGGATTATTTAACTGTCTGAGCTCAGGCCTCCCGGCAGCCCCTCCCCTCCCACACTGCAGGGGCCGTTCCCCAG</t>
  </si>
  <si>
    <t>chr22:50248197-50248349</t>
  </si>
  <si>
    <t>CTGCAGCCTAGCACCCGGCCACACTGACCTTGCTGCTGGAGGCTCTTCCAGTGCGGGGCCTGGGCAGCACGGGCACTCTGGATGGACTCTAGGGCACTGTGAGGGAGACACAACAGTCGTGACACCTGGTCTCACACCCCGGCCCTGCCCGCC</t>
  </si>
  <si>
    <t>ENST00000496235.5</t>
  </si>
  <si>
    <t>ENSG00000100429</t>
  </si>
  <si>
    <t>HDAC10</t>
  </si>
  <si>
    <t>chr22:50248550-50248702</t>
  </si>
  <si>
    <t>TCTATCCCGGGCAGGACGCCCCTCCCAAATACCCCGTGGGCACCTGGCTCCCATGCTCCTGACCCCCAGGCCTCTGGCCCAGAGACCCTCCCTGTGTGCCCTCCCCAGTCACCTCCAGCACGGCACAGACCCGGCCGCCGGCCAGCACCTGCA</t>
  </si>
  <si>
    <t>ENST00000475965.1</t>
  </si>
  <si>
    <t>chr22:50282081-50282227</t>
  </si>
  <si>
    <t>CCTGCAGGCAAGTCCCAGCTGTCAGCCCCCGGGCGCAGACCCCGCCCTTCCTGGGCACGATCCCATGGGCCGGTGCCAGAGCTGAGCCCACGCCAGGACTGACCGTCATGGGCTGCAGGGATTCAGCCTCCCGCGGCGGCTGCCAGG</t>
  </si>
  <si>
    <t>ENST00000492578.1</t>
  </si>
  <si>
    <t>ENSG00000196576</t>
  </si>
  <si>
    <t>PLXNB2</t>
  </si>
  <si>
    <t>chr22:50301233-50301405</t>
  </si>
  <si>
    <t>CCACCCCTTTCGGGGTCCCAGACCCCATCCTGTCCAACCTGGGCACAGCTGCAGCCCCCTCTTGCTACACCGTGGTCCTTCGGGTCAGAAAGCTGGGCAGCGCAATGAACCTACCGATGTCTCCGTGCTTCCTGAGGACCTCCTGTGGGAGGGGTGGGCACCGCCAGGCGCTC</t>
  </si>
  <si>
    <t>ENST00000432455.5</t>
  </si>
  <si>
    <t>chr22:50301405-50301577</t>
  </si>
  <si>
    <t>CGGGGCACACGAGGCCGATGGCTACAGCAGGAACCACCAACTCATCAGGACAGGACATGCGGTCAGACAGCAGGCGGCCACGGAGGGACTCTCGTGGGATTCTGGGGCTCAGTCACTTGGAGTCTCTCCTGAAAGGAGGCCTCCCGGCCCGCCGGTGCCCAGCCCCACCTGCA</t>
  </si>
  <si>
    <t>chr22:50696553-50696853</t>
  </si>
  <si>
    <t>TTTTTCCTTCCTCGCAAACATTTATTGGGTGCCTGGTGCGTCAGAGGTGGTGGGTCTCAGGAAGTTGACAGCCGAGGGCCCGGGCTAAGCAGCAGTTAGGTGGGCAGTGATCCCCTTATGGGGCTGCCCTGGTGAGTGGACAAGGGTCTGCAGCTCTCGGGAGGGGCTGAGGAAGTTCGGTGCCCCGAGGAGAGAAGTCACCCCCTGGGGGAGGCGAGGCTGGGCCCTGCACCGCGCGGGTCGCTGCGCCCTCTGTCGGTTGAGCCGGACCGGGACCCGACCCCCATCAGCCCCCCAGTAT</t>
  </si>
  <si>
    <t>ENST00000673995.1</t>
  </si>
  <si>
    <t>ENSG00000251322</t>
  </si>
  <si>
    <t>SHANK3</t>
  </si>
  <si>
    <t>chr22:50696935-50697087</t>
  </si>
  <si>
    <t>CAGGTGTTGGCAACTGCGTGACGGACAGCCCACAGGAGGGGAAGGAGAGGTGCCCCGTGTGACTAGAGCGTAGCAAACTGCCAAGCCCGAGGGAGCCTGGCTCTTGGAAAAGCGGGTGGCTCTGGCCTGCCTGGGTACTAGGGAGCCACTGCA</t>
  </si>
  <si>
    <t>chr22:50704168-50704347</t>
  </si>
  <si>
    <t>ATTATGTCATTGATGACAAAGTGGCTGTCCTGCAGAAACGGGACCACGAGGGCTTTGGTTTTGTGCTCCGGGGAGCCAAAGGTAATGGGGAGTGGGTGCCCGGGGGTCAGGCAGGCAGGGGCTGCACACCGCTCAGGGATGTCTTCAGCTTCTTGCTTCTGCCCCCAACTCTGCTCTGCC</t>
  </si>
  <si>
    <t>ENST00000664402.2</t>
  </si>
  <si>
    <t>chr22:50704548-50704735</t>
  </si>
  <si>
    <t>GAGGGTCATGTCTAGGATCCTTGGGCCGGCTCGTCCCTGCGCTGTGGCTCCCCGTGGCCCTCCCCCAGCCCCGGGTCACTGCCCCCCGCAGTCATCTCTTTCCTGTGCTGAGCCACTCGGAGGTTGCTGTGTGGCAGCCGCCCCCACCCGAACCTAGCTGGTGAAGCGCCTTCCTAATTGCCCCCCGC</t>
  </si>
  <si>
    <t>chr3</t>
  </si>
  <si>
    <t>chr3:3885950-3886101</t>
  </si>
  <si>
    <t>CTGCAGAGTATTCCATGGTATATATATGCCACATTTTCTTTATCCAGTCTATCATCGATGGGCATTTGGGTTGGTTCCAAGTCTTTGCTATTGTGAATACTGCCGCAATAAACATACGTGTGCATGTGTCTTTATAGTAGCATGATTTATAA</t>
  </si>
  <si>
    <t>ENST00000661097.1</t>
  </si>
  <si>
    <t>LOC102723512</t>
  </si>
  <si>
    <t>chr3:3963667-3963840</t>
  </si>
  <si>
    <t>CTCTGCAGACTTAAGTGTCCCTGTCTGACAGCTTTGAAGAGAGCAGTGGTTCTCCCAGCACGCAGCTGGAGATCTGAGAACGGGCAGACTGCCTCCTCAAGTGGGTCCCTGACTCCTGACCTCCGAGCAGCCTAACTGGGAGGCACCCCCCAGCAGGGGCACACTGACACCTCA</t>
  </si>
  <si>
    <t>chr3:3963840-3964013</t>
  </si>
  <si>
    <t>ACACGGCAGGGTATTCCAACAGACCTGCAGCTGAGGGTCCTGTCTGTTAGAAGGAAAACTAACAACCAGAAAGGACATCTACACCAAAAACCCATCTGTACATCACCATCATCAAAGACCAAAAGTAGATAAAACCACAAAGATGGGGAAAAAACAGAACAGAAAAACTGGAAA</t>
  </si>
  <si>
    <t>chr3:9503904-9504115</t>
  </si>
  <si>
    <t>TAGTCCCAGCCACTCAGGAGGCTGAGGCAGGAGAATCGCTTAAGCCCAGGAGTTTGAGGCTGCAGTGAGCTATGATTGCACCACTGCACTCCAGCCTGAGCAGCAGAGTGAGGCCCCCTCCCCCAATCTCTTAAAAAAATACAATAATCAACACTGGTGAGCTCACCATTCAATAACTATAACTCAGCCGGGTGTGCTGGCTCATGCCTGTA</t>
  </si>
  <si>
    <t>ENST00000466826.1</t>
  </si>
  <si>
    <t>ENSG00000168137</t>
  </si>
  <si>
    <t>SETD5</t>
  </si>
  <si>
    <t>chr3:9504167-9504459</t>
  </si>
  <si>
    <t>TTGAGACCAGCCTGGCCAACATGGTGAAACCCCATCTCTACTAAGAATACAACAGTTAGCTGGGTGTGGTGGCAACATGCCTGTAATCCCAGGTACTCAAGAGCAAGAGGCTGAGGCACGAGGATTACTTGAACCCAGGAGCTGGAGGCTGCAGTGAGCCGAGACCGTGCCACTGCACTCCACCCTGGGCAACTGAGCAAGACACTGTCTCAAGGAAAAAAAAAAAAAAGGACTCTAACGCTACCCATAATTTGCATATACCTCCACGCTCCAGCTCATATACTTGACTTCCT</t>
  </si>
  <si>
    <t>chr3:10419168-10419322</t>
  </si>
  <si>
    <t>GGGACCAGAGATGGGGATGTGTGTGCTGAGGTTGTCCAGAAGCCCCTCCCACCACGGGTGGCCACGTGCCCCCTGTAAGAGCCACTTAATGGACTTGGGACAGACAGACAATGCCTCTGTGGGAAAAAAGCCCTGTCTCTGGCATCCCCTGCAGT</t>
  </si>
  <si>
    <t>ENST00000644553.1</t>
  </si>
  <si>
    <t>ENSG00000157087</t>
  </si>
  <si>
    <t>ATP2B2</t>
  </si>
  <si>
    <t>chr3:11061481-11061631</t>
  </si>
  <si>
    <t>CGGCCGGCCTCGGGCAGTGAGGGGCTTAGCACCCGGGCCAGCAGCTGCGGAGGGTGCGCCGGGTCCCCCAGCAGTGCCCGCCCACTGGCGCTGTACTCGATTTCTCGCTGGGCCTTAGGTGCCTCCCCACGGGGCAGGGCTCGGGACCTGC</t>
  </si>
  <si>
    <t>ENST00000657204.1</t>
  </si>
  <si>
    <t>LOC101927467</t>
  </si>
  <si>
    <t>chr3:11061631-11061781</t>
  </si>
  <si>
    <t>CAGCCCACCATGCCTGAGCCTCCCCCAACGCCATCGGCTTCTGTGCAGCCCGAGCCTCTCTGACGAGCGCCGCCCCCTGCTCCACGGCACCCAGTCCCATCCACCGCCCAAGGGCTGAGGAGTGCGGGCGCAAGGCTCGGGACTGGCAGGC</t>
  </si>
  <si>
    <t>chr3:11061781-11061931</t>
  </si>
  <si>
    <t>CAGCTCCACCTGCAGCCCCTGTGCGGGATCTACTGGATGAAGCCAGCTGGGCTCTTAAGTCTAGTGGGGACTTGGAGAACCTTTATGTCTAGCTAAGGTATTGTAAATACACCAATCAGCACTCTGTATCTAGCTCAGGGGTTGTAAATGC</t>
  </si>
  <si>
    <t>chr3:11510112-11510254</t>
  </si>
  <si>
    <t>CTGCAGAAATTAGAAGGAAGGTACGTGCCTGACACAGAGTTGCCTGAAATCATATATCTTTACCCCCTTTCAGGATCATCTTTCTTTCATCCGGCCCAAGAATGGCACCTTCCCCGCCCATCAGGCCACCTGCACTCAGGAGT</t>
  </si>
  <si>
    <t>ENST00000424529.6</t>
  </si>
  <si>
    <t>ENSG00000144560</t>
  </si>
  <si>
    <t>VGLL4</t>
  </si>
  <si>
    <t>chr3:11689759-11689960</t>
  </si>
  <si>
    <t>ACCTGCAGGCTCCGTGTAAGAGGACAGAAAGTGTCCAATGATGGGCTTTGCTTTAAGGTATACAAGTAAACAAGCACGGAGGCAGAGTGGGGGACAAACACCAAATCTGCCAAAACAGTCTCTCCTCCAGTGGCGAAGGACGTTCACAGATACCGCCTGCTAGAGGGCCTACATTTCCTTCCCAGGACCCCTGTTACTGCAG</t>
  </si>
  <si>
    <t>ENST00000419541.4</t>
  </si>
  <si>
    <t>chr3:13022328-13022506</t>
  </si>
  <si>
    <t>CCTCTGTGCCCTGGTCCTGTCTAGCTGCTCCAGACCCTCCTGGCCAAGCGGCCCTCACACACTAGACCCTGTGGCTTCTGCACAACCTTGCGCCTGCCTCCTGCCAGGAGACAGCAGTGGCTGCAGGCCAGGGGAGCAGTGAGTCACTCAGGGCGGGATGGGTGAGGGGCGTCCGCCGG</t>
  </si>
  <si>
    <t>ENST00000646269.1</t>
  </si>
  <si>
    <t>ENSG00000144711</t>
  </si>
  <si>
    <t>IQSEC1</t>
  </si>
  <si>
    <t>chr3:13022506-13022684</t>
  </si>
  <si>
    <t>GTGAGGAAAAGCTCAGCTGCCGGAGCCCAGGGGCTGGCCCTGCGTCCAGAGGCTGGCCTGGGATGGGAGAGGCGAGCTCAGAGAGAGGGAGGCGGGCGGGGAGGCGAGGGCGGGCCCACATCCTCCCCATTTCCCCAGAGGCTTAAACCCAACTCCCGCCCTGCAGCCCAAAGCCTGCA</t>
  </si>
  <si>
    <t>chr3:13447018-13447200</t>
  </si>
  <si>
    <t>TTGGTGCATTCACAAACGAGCTAAACACAGGGTGCTGATTGGTGTATTTACAATCCCTGAGCTAGACATAAAGGTTCTCCATGGCCCCACCAGACTCAGGAGCCCAGCTGGCTTCACCTAGTGGATCCCGCACTGGGGCTGCAGGTGGAGCTGCCTGCCAGTCCTGCGCCGTGCGCTCGCATT</t>
  </si>
  <si>
    <t>ENST00000254508.7</t>
  </si>
  <si>
    <t>ENSG00000132182</t>
  </si>
  <si>
    <t>NUP210</t>
  </si>
  <si>
    <t>chr3:13447200-13447382</t>
  </si>
  <si>
    <t>TCCTCAGCCCTTGGGTGGTCGATGGGACTGGGCGCTGTGGAGCAGGGGGTGGTGCTCGTCGGGGAGGCTCGGGCCACACAGGAGCCCATGGAGTGGGTGGGAGGCTCAGGCATGGCGGGCTGCAGGTCCCGAACCCTGCCCTGCGGGAAGGCAGCTAAGGCTCAGTGAGAAATCGAGCGCAGT</t>
  </si>
  <si>
    <t>chr3:15035985-15036141</t>
  </si>
  <si>
    <t>GCCACTGCACTGCAGCCTGGGCAACAGAGCGAGACTCTGTCTCCAAAAAACAAAAATTAGCCGGGCATGGTGGCGCATGCCTGTAATTCCAGCTACTCGGGAGGCTGAGGCATGAGAATCACTTGAACCCAGGAGGCAGAGGTTGCAGTGAGCCGAG</t>
  </si>
  <si>
    <t>ENST00000413194.1</t>
  </si>
  <si>
    <t>ENSG00000177463</t>
  </si>
  <si>
    <t>NR2C2</t>
  </si>
  <si>
    <t>chr3:15036141-15036297</t>
  </si>
  <si>
    <t>GACTGTGCCACTGCACTGCAGCCTGGGTGACAGAGCGAAACTATTTCAAAACAAAAACAAAAAAAAAACTAGGGCACAAACCTGCACCATGCTGACCCCCTAGTCCAGGACATACGTACCTCACCCAGGCTGCTCCTTAAGAGTGAACAAACAACTT</t>
  </si>
  <si>
    <t>chr3:15175763-15175905</t>
  </si>
  <si>
    <t>TCTAGGAGTGTGCTGGCACCAGCTGGTCAGAAAGCTGGAATATATCCCATGTTCCTTGACACATCTTATTGCAGCTCTATCATTTAATAGCTCTGTGACCTATTTAACACTCACTTCTTTGAGATTTAATTTTCCTCTCTGCA</t>
  </si>
  <si>
    <t>ENST00000491915.1</t>
  </si>
  <si>
    <t>ENSG00000230524</t>
  </si>
  <si>
    <t>COL6A4P1</t>
  </si>
  <si>
    <t>chr3:16099461-16099603</t>
  </si>
  <si>
    <t>CTGCAGGCAGTGTGGCCCCCTTCCCTTTTGTGTTCAGCATCCCAATGAGGATGTGTATAATTGCAACAATCTGGAGGCAGTAAAAATACTCAGGATTAAGCAAACTGTGCTAGGGATGGCCTGAGTTCACAGGTGGTCCCCAA</t>
  </si>
  <si>
    <t>ENST00000339732.10</t>
  </si>
  <si>
    <t>ENSG00000131386</t>
  </si>
  <si>
    <t>GALNT15</t>
  </si>
  <si>
    <t>chr3:16279100-16279251</t>
  </si>
  <si>
    <t>GAACCTTTTAGAGATGATCCAGCCTGGGATGAGCAGTGCTTGACGCTCCTGGCTTCACACTGTCAGCAGTGACAAAGCAGAGCAGGTGGAGAGAAACCTCAGGCACTCACTGCCTGGAGGTAGTTGTAGGGGATCTGGGGGGCTGGACTGCA</t>
  </si>
  <si>
    <t>ENST00000606098.1</t>
  </si>
  <si>
    <t>ENSG00000154814</t>
  </si>
  <si>
    <t>OXNAD1</t>
  </si>
  <si>
    <t>chr3:16773916-16774095</t>
  </si>
  <si>
    <t>GTGCTCGATTTCTCACTGGGCCTTAGCTGCCTTCCCATGGGACAGGGCTCAGGACCTGCAGCCTGCCATGCCTGAGCCTCCCACCCACTCCATGGGCTCCCGTGTGGCCCCAGTCTCCCTGATAAGTGCCGCCCCCTGCTCCACGGCACCCAGTCCCATCGACCACCCAAGGGCTGAGGA</t>
  </si>
  <si>
    <t>ENST00000460467.1</t>
  </si>
  <si>
    <t>ENSG00000154822</t>
  </si>
  <si>
    <t>PLCL2</t>
  </si>
  <si>
    <t>chr3:16774095-16774274</t>
  </si>
  <si>
    <t>AGTGCGGGCGCACGGCACGGGACTGGCAGGCACCTCCACCTGCAGCCCCAGTGCGGCATCCACTGGATGAAGCCAGCTGGGCTCCCGAGTCTGGTAGGGATGTGGAGAACCTTTATGTCTAGCTCAGGGATTGTAAATACACCAATCAGCACCCTGTGTCTACCTCAGGGTTTGTGAATG</t>
  </si>
  <si>
    <t>chr3:17860454-17860628</t>
  </si>
  <si>
    <t>GAGTTTCCCGTTTTTCTGTTCTGTTTTTTCCCCATCTTTGTGGTTTTATCTACTTTTGGTCTTTGATGATGGTGATGTACAGATGGGTTTTCGGTGTAGATGTCCTTTCTGGTTGTTAGTTTTCCTTCTAACAGACAGGACCCTCAGCTGCAGGTCTGTTGGAGTACCCTGCCGT</t>
  </si>
  <si>
    <t>ENST00000665745.1</t>
  </si>
  <si>
    <t>ENSG00000286352</t>
  </si>
  <si>
    <t>LOC105376975</t>
  </si>
  <si>
    <t>chr3:17860628-17860802</t>
  </si>
  <si>
    <t>TGTGAGGTGTCAGTGTGCCCCTGCTGGGGGGTGCCTCCCAGTTAGGCTGCTCGGGGGTCAGGGGTCAGGGACCCACTTGAGGAGGCAGTCTGCCAGTTCTCAGATCTCCAGCTGCGTGCTGGGAGAACCACTGCTCTCTTCAAAGCTGTCAGACAGGGACATTTAAGTCTGCAGA</t>
  </si>
  <si>
    <t>chr3:18561267-18561529</t>
  </si>
  <si>
    <t>GCAGAACTCTATGGGATATCATCACTGTAGCCTCATAAAAAAATTTTGTTAATTTTCTTGCATTTAGTCAGTTTCTGCTACTTGCAATGAAAGGTTTTTTAACTAACACCAGTTTTTGTGTATCTCTTTTATTCCAAAATTGGCAAGAGGCTTTCTAGATTACTTGTGTAGAAGAATAAATGGACAACAAAGAATCAAGGGATAATTATCAATCATCCAAATATCTAACAACTTCCATTGTATACCTTTCCAGTTAATCTGCA</t>
  </si>
  <si>
    <t>ENST00000629405.2</t>
  </si>
  <si>
    <t>SATB1-AS1</t>
  </si>
  <si>
    <t>chr3:18683925-18684076</t>
  </si>
  <si>
    <t>CTGCAGAAATTTGCATAAATGAAGAGGAGCCAAATGTTAATAGCCAAGACAATGAGAAAATTGTTTCCAGAGCATTTCAGAGACCTTCATAGTAGCCCCTCCCACCACATGCCCAGAGGCCTAGGAGGGAAAAATGGTTTCATGGGCCAGGC</t>
  </si>
  <si>
    <t>ENST00000425799.7</t>
  </si>
  <si>
    <t>LOC105376976</t>
  </si>
  <si>
    <t>chr3:18962894-18963067</t>
  </si>
  <si>
    <t>GAGTTTCCAGTTTTTCTCTTCTGTTTTTTCCCCATCTTTATAGTTTTGTCTACTTTTGGTCTTTGATGATGGTGATGTACAGATGGGTTTTTGGTGTGGATGTTCTTTCTGTTTGTTAGTTTTCCTTCTAACAGACAGGACCCTCAGCTGCAGGTCTGTTGGAATACCCTGCCG</t>
  </si>
  <si>
    <t>ENST00000328405.7</t>
  </si>
  <si>
    <t>ENSG00000183960</t>
  </si>
  <si>
    <t>KCNH8</t>
  </si>
  <si>
    <t>chr3:18963067-18963240</t>
  </si>
  <si>
    <t>GTGTGAGGTGTCAGTGTGCCCCTGCTGGGGGGTGCCTCCCAGTTAGGCTGCTCGGGGGTCAGGGGTCAGGGACCCACTTGAGGAGGCAGTCTGCCCGTTCTCAGATCTCCAGCTGCGTGCTGGGAGAACCACTGCTCTCTTCAAAGCTGTCAGACAGGGACATTTAAGTCTGCA</t>
  </si>
  <si>
    <t>chr3:18963240-18963413</t>
  </si>
  <si>
    <t>AGAGGTTACTGCTGTCTTTTTGTTTGTCTGTGCCCTGCCTCCAGAGGTGGAGCCTACAGAGGCAGGCAGGCCTCCTTGAGCTGTGGTGGGCTCCACCCAGTTAGAGCTTCCAGGCTGCTTTGTTTACCTAATCAAGCCTGGGCAATGGCGGGCGCCCCTCCCCCAGCCTCGCTG</t>
  </si>
  <si>
    <t>chr3:22052585-22052761</t>
  </si>
  <si>
    <t>ENST00000436306.1</t>
  </si>
  <si>
    <t>ENSG00000223351</t>
  </si>
  <si>
    <t>ZNF385D-AS2</t>
  </si>
  <si>
    <t>ZNF385D</t>
  </si>
  <si>
    <t>chr3:22052761-22052937</t>
  </si>
  <si>
    <t>chr3:22555816-22555958</t>
  </si>
  <si>
    <t>CTGCAGACTCAGCTCAAGTATTCTCTCCTTGGTGACATTTTCTGGACTGCACAAGCTCAGAGCACTTAGCACTTTAAAATTGTTTTATCATCTCCTCTAAGCTCCACAAGAGCATGGAGCATGTCTATCACATTCAACAGTAG</t>
  </si>
  <si>
    <t>ENST00000466511.1</t>
  </si>
  <si>
    <t>ENSG00000151789</t>
  </si>
  <si>
    <t>chr3:22801952-22802134</t>
  </si>
  <si>
    <t>AAAAGACAGCAGTAACCTCTGCAGACTTAAATGTCCCTGTCTGACAGCTTTGAAGAGAGCAGTGGTTCTCCCAGCACGCAGCTGGAGATCTGAGAACGGGCAGACTGCCTCCTCAAGTGGGTCCCCGACCCCTGACCCCCGAGCAGCCTAACTGGGAGGCACCCCCCAGCAGGGGCACACTGA</t>
  </si>
  <si>
    <t>ENST00000452251.5</t>
  </si>
  <si>
    <t>ENSG00000233153</t>
  </si>
  <si>
    <t>UBE2E2-AS1</t>
  </si>
  <si>
    <t>chr3:22802134-22802316</t>
  </si>
  <si>
    <t>ACACCTCACACGGGAGGGTATTCCAACAGACCTGCAGCTGAGGCTCCTGTCTGTTAGAAGGAAAACTAACAAACAGAAAGGACATCCACACTGAAAACCCATCTGTACATCACCAGCATCAAAGACCAAAAGTAGATAAAACCACAAAGATGGGGAAAAAAACAGAACAGAAAAACTGGAAAC</t>
  </si>
  <si>
    <t>chr3:24094551-24094706</t>
  </si>
  <si>
    <t>GAGTTTCCAGTTTTTCTGTTCTGTTTTTTCCCCATCTTTGTGGTTTTATCTACTTTTGGTCTTTGATGATGGTGATGTACAGATGGGTTTTCGGTGTGGATGTCCTTTCTGTTTGTTAGTTTTCCTTCTAACAGACAGGACCCTCAGCTGCAGGTC</t>
  </si>
  <si>
    <t>ENST00000436123.1</t>
  </si>
  <si>
    <t>ENSG00000224074</t>
  </si>
  <si>
    <t>LINC00691</t>
  </si>
  <si>
    <t>chr3:24094706-24094861</t>
  </si>
  <si>
    <t>CTGTTGGAATACCCTGCCGTGTGAGGTGTCAGTGTGCCCCTGCTGGGGGGTGCCTCCCAGTTAGGCTGCTCGGGGGTCAGGGGTCAGGGACCCACTTGAGGAGGCAGTCTGCCCGTTCTCAGATCTCCAGCTGAGTGCTGGGAGAACCACTGCTCT</t>
  </si>
  <si>
    <t>chr3:24094861-24095016</t>
  </si>
  <si>
    <t>TCTTCAAAGCTGTCAGACAGGGACATTTAAGTCTGCAGAGGTTACTGCTGTCTTTTTGTTTGTCTGTGCCCTGCCCCCAGAGGTGGAGCCTACAGAGGCAGGCAGGCCTCCTTGAGCTGTGGTGGGCTCCACCCAGTTCGAGCTCCCGGGCTGCTT</t>
  </si>
  <si>
    <t>chr3:31342400-31342578</t>
  </si>
  <si>
    <t>AGGGAGGAGGGAAAAGAATGGAGAGGAGTTTGAAAGGCAGAGTTTATGGAATTTGTGACTGATGACATGCGGGATAAGAGGAAAGGTGGCAATGAAGGTTTCAGTCTTGGGTGACTACATGGCAAGTGGTGCCCCTCCCACACCAGTAGTTTTATCCAGGTCCATACTTAGCAACTGCA</t>
  </si>
  <si>
    <t>ENST00000580653.1</t>
  </si>
  <si>
    <t>ENSG00000265376</t>
  </si>
  <si>
    <t>MIR466</t>
  </si>
  <si>
    <t>chr3:31887627-31887925</t>
  </si>
  <si>
    <t>TTAGAAGAGTTTATACTCAAAAACCTTAAGAGGTTTAGAAGAAAATAGTAAGTTTTCTAGAATTTCTCTCATGATAACCAAACTTCCTGGAAGTAAGACACTGGATCCTACAGCCAAAACCTTACAACAGGTTCCAAGGCACAGCACCTGCAGGCAAACTCAATCCCAACCAAACTTTAAAATCTGGAATCTTCTTAACTCTTGGAATTTGTGGCAATGACTAGAGAAATGCAGTGGTCTTCTTACATCTCTCAGCTACTTGTCTGTGACCAGAGTCCCACCACTGCCACCATCACCAT</t>
  </si>
  <si>
    <t>ENST00000485205.5</t>
  </si>
  <si>
    <t>ENSG00000144645</t>
  </si>
  <si>
    <t>OSBPL10</t>
  </si>
  <si>
    <t>chr3:32747971-32748151</t>
  </si>
  <si>
    <t>AAAGACTGCAGGCATGTACCGCCATGCCCAGCTACTTTTTTATTTTTTGTAGAGCCAGGGTCCCACTGTGTTAACCAATCTAGTCCTAACACTCCTGGGCTGAAGTGAAACTCCTAGGCTGAAGCAGTCTTCCCACCTTGGCCCCCCAAAGCATCGAAATTACAGGTGTGAGCCACTGCAG</t>
  </si>
  <si>
    <t>ENST00000471003.6</t>
  </si>
  <si>
    <t>ENSG00000182973</t>
  </si>
  <si>
    <t>CNOT10</t>
  </si>
  <si>
    <t>chr3:32903046-32903231</t>
  </si>
  <si>
    <t>GACTGCAGCCCGCCATGCCTGAGCCTTCCCCCGCCTCCATGGGTTCCTGTGCAGCCCGAGCTTCCCCGACGAATGCCGCCCCCTGCTCCACGGCGCCCAGTCCCATCGACCGCCCAAGAGCTGAGGAGTGCGAGCGCATGGCGCGGGACTGGCAGGCAGCTCCACCTGCAGGCAGCTCCACCTGCA</t>
  </si>
  <si>
    <t>ENST00000330953.6</t>
  </si>
  <si>
    <t>ENSG00000183813</t>
  </si>
  <si>
    <t>CCR4</t>
  </si>
  <si>
    <t>chr3:33507557-33507708</t>
  </si>
  <si>
    <t>CTGCAGTCTCTACCTCCTGAGCTCAAGTGATCCTCCCACTTCAGCCCCCCAAGTAGCTGGGACTACAGGCACATGCCATCACGCCTGGCTAATTTTTAAAATTTTTTTGTAGCAACAGTTTCTTATTATGTTGCTTAGGCTGGTCTCCAACT</t>
  </si>
  <si>
    <t>ENST00000464961.1</t>
  </si>
  <si>
    <t>ENSG00000163539</t>
  </si>
  <si>
    <t>CLASP2</t>
  </si>
  <si>
    <t>chr3:36364022-36364311</t>
  </si>
  <si>
    <t>TAAATGAGAGAGTGCTGGGTTTGACCTTGTTGCTAAACCAAGGTGGGATTTCAGTGAGTTTGAGCTTCCTTTACTAGCCTCAAAGCTGATCCCCCCAGAGCAAAATTATGCGGGAACAACAGAAAGTACCTCTGAGACCTGCAGTTACCAAGAAGGCAGCCAGTGTAGTGGAAGAACAAAACCAAGTAACTATTGAAGCCAGAGGGTATAGTGCTAGAGCAAATGAATTGTTCCACTTTGTAGATTGGTATCATCAGCTTCCTGAAGAACCTTTACTAAAATCAATTATG</t>
  </si>
  <si>
    <t>ENST00000457375.6</t>
  </si>
  <si>
    <t>ENSG00000144681</t>
  </si>
  <si>
    <t>STAC</t>
  </si>
  <si>
    <t>chr3:36364321-36364473</t>
  </si>
  <si>
    <t>AATTTAGGGGTAGTATCTTTGCTTTTAAATCCTTCAGAGCGGAAGAGCATGTTTGGGTTGATGCAGGACCAGCAGCTCACTGTTGAACAATCAAAGACAGCTTAATGTGGTACAGACACAGGAGGCTATTCCCAAGGGAATAGCCAGCCTGCA</t>
  </si>
  <si>
    <t>chr3:36942073-36942224</t>
  </si>
  <si>
    <t>CTGCAGGCTCTACTTGGCTGCTAAAATAATCTTCATCCCCAAAAGCAAAGATAAAATAATGAGGGCATATACTATAGAAATGGGTCTTTGGTAGTAACTTCAGGAAAACAGAAGCAACCAGCAAATAGAAGTTTAATATTTCCACAAGGCCA</t>
  </si>
  <si>
    <t>ENST00000646897.1</t>
  </si>
  <si>
    <t>ENSG00000168016</t>
  </si>
  <si>
    <t>TRANK1</t>
  </si>
  <si>
    <t>chr3:37286205-37286347</t>
  </si>
  <si>
    <t>CTGCAGTGGCGCAATCTCGGCTCACTGCAAGCTCCGCCTCCCGGGTTCACGCCATTCTCCTGCCTCAGCCTCCCGAGTAGCTGGGACTACAGGCGCCCGCCACCGCGCCCGGCTAATTTTTTGTATTTTTAGTAGAGACGGGG</t>
  </si>
  <si>
    <t>ENST00000497537.1</t>
  </si>
  <si>
    <t>ENSG00000144674</t>
  </si>
  <si>
    <t>GOLGA4</t>
  </si>
  <si>
    <t>chr3:37286366-37286490</t>
  </si>
  <si>
    <t>GATGGTCTCGATCTCCTGACCTCATGATCCACCCGCCTCGGCCTCCCAAAGTGCTGGGATTACAGGCGTGAGCCACCGCGCCCGGCCTATAGTAAGATATTTCTAAGCCTTCCTTTTAAATAATT</t>
  </si>
  <si>
    <t>chr3:37286605-37286895</t>
  </si>
  <si>
    <t>ACAGATCTCGGTAGTGTTTAAGAAGTTAGGATTTACAGCATGCCTCTCTCAAGCATGTTTTCTAGTGTCTCAGTCTACAGGTTGCTTCCTTGTTTTAGTGGTAAAGACATATCTAACCTTCTATGCTTTCCTTCTGCTTTTTAAATACCTGCAGACATCTGTTTCTTATCATTATATCAGGGTCCAAATGCAAGCATCCTCTCTTCTATAATAACTATTTCCTGTGGCTGCTGCTTGTGAAGCTTTTGATTAAGTATGTAGGGATAAGAAACTATTATATTCAGGGTGACC</t>
  </si>
  <si>
    <t>chr3:39520332-39520556</t>
  </si>
  <si>
    <t>CTACAATTTTAACTTACTATTGCTTGCATTGTTTTTAAGTCTTCAAAAGTCCTCAGTCTACTTGAACACAGCTTCTCTTGTGACACTTTTCCTCTTCTGGTCTAAGTTTCTTTTTGGTGAGCTCTTGGGGTCCTAATAAGAGAATTTCTGCAGTCCAGAGAAGGAGGAGGGAACATCTGGTACCAAAGTACCAAATGTGTTCATGAGTGTGTGTGTGTGTGTGTG</t>
  </si>
  <si>
    <t>ENST00000479860.1</t>
  </si>
  <si>
    <t>ENSG00000168314</t>
  </si>
  <si>
    <t>MOBP</t>
  </si>
  <si>
    <t>chr3:39713479-39713739</t>
  </si>
  <si>
    <t>ATACTGGGTCCCCCAGCAGTGCCGGCCCACCGGCTCTGCGCTCGATTTCTGCTGGGCCTTGGCTGCCTTCCCACGGGGCAGGGCTCGGGACCTGCAGCCTGCCATGCCTGAGCCTCCCACCCCCTCCGTGGGCTCCTGTGCGGCCCGAGCCTCCCCAACGAGCGCCACCCCCTGCTCCACGGCGCCCAGTCCCATCGACCACCCAAGGGCTGAGGAATGCGAGTGCAGGGCGCAGGACTGGCAGGCAGCTCCACCTGCAGC</t>
  </si>
  <si>
    <t>ENST00000444716.5</t>
  </si>
  <si>
    <t>ENSG00000170011</t>
  </si>
  <si>
    <t>MYRIP</t>
  </si>
  <si>
    <t>chr3:41955089-41955231</t>
  </si>
  <si>
    <t>GAGACCAGCCTGGCCAACATGGTGAACCCTGTCTCTACTAAAAATACAAAAATTGGCCAGGTGTTGTGATGCGCGCCTGTAATCCCAGCTACGCGGGAGGCTGAGGCAGGGGAATCGCTTGAACCCGGGAGGCGGAGGCTGCA</t>
  </si>
  <si>
    <t>ENST00000497684.1</t>
  </si>
  <si>
    <t>ENSG00000168038</t>
  </si>
  <si>
    <t>ULK4</t>
  </si>
  <si>
    <t>chr3:43065217-43065381</t>
  </si>
  <si>
    <t>GCCATTGCCCAGGCTTGCTTAGGTAAACAAAGCAGCCGGGAAGCTCAAACTTGGTGGAGCCCACCACAGCTCAAGGAGGCCTGCCTGCCTCTGTAGGCTCCACCTCTGGGAGCAGGGCACAGACAAACAAAAAGACAGCAGTAACCTCTGCAGACTTAAATGTCC</t>
  </si>
  <si>
    <t>ENST00000690675.1</t>
  </si>
  <si>
    <t>ENSG00000144649</t>
  </si>
  <si>
    <t>GASK1A</t>
  </si>
  <si>
    <t>chr3:43065381-43065545</t>
  </si>
  <si>
    <t>CCTGTCTGACAGCTTTGAAGAGAGCAGTGGTTCTCCCAGCATGCAGCTGGAGATCTGAGAACGGGCAGACTGCCTCCTCAAGTGGGTCCCTGACCCCTGACCCCCGAGCAGCCTAACTGGGAGGCACCCCCCAGCAGGGGCACACTGACACCTCACATGGCAGGG</t>
  </si>
  <si>
    <t>chr3:43065545-43065709</t>
  </si>
  <si>
    <t>GTATTCCAACAGACCTGCAGCTGAGGGTCCTGTCTGTTAGAAGGAAAACTAACAGAAAGGACATCCACACCGAAAACCCATCTGTACATCACCATCATCAAAGACCAAAAGTAGATAAAACCACAAAGATGGGGAAAAAACAGAACAGAAAAACTGGAAACTCTA</t>
  </si>
  <si>
    <t>chr3:43164071-43164370</t>
  </si>
  <si>
    <t>GCCAGCCAGTCCCGCCTCTCATCTTCCTGTTGACCGTGTTGATTCTGTAAGAGGCAAGGGCTGCCCGAGGGTATCCTCCTGTTCTCTAGGATGCGACACTCTAGGCAGAGCCAGAGTGGGATCCTGAGTCTCCTGGGCCCCCTGTTCCTGCAGGAGACACGATCTTGTGATGGAGTCTCCCATGAGCAGGGTAAGGCAAGTTCCTCCTGTACTTTGTCCCCATGGTGACTCAGGTGAGATGGCCCCTGAAAAGCTGTGACTGGGAGAGTTACATTCAAAGTCTGGGCAGGGCTCCTGCAG</t>
  </si>
  <si>
    <t>ENST00000687440.1</t>
  </si>
  <si>
    <t>ENSG00000144647</t>
  </si>
  <si>
    <t>POMGNT2</t>
  </si>
  <si>
    <t>chr3:43479767-43479954</t>
  </si>
  <si>
    <t>GAACCCCAGGAGATAGAGCCTAGGACCTCAGAACGGCTGCAGAAGGGCAGAAGACACTCCTTGACCCCTCTCTATCCTTCAAAGTCCCATCCCCTCTCTCATCCAGTGGAAGACACAAGACTTCCTATCAAGTGAGACTGAACTACAGGCAGCACCAGGGGCAGTAACACAATAATGAAAACGCCTTT</t>
  </si>
  <si>
    <t>ENST00000448045.1</t>
  </si>
  <si>
    <t>ENSG00000160746</t>
  </si>
  <si>
    <t>ANO10</t>
  </si>
  <si>
    <t>chr3:44578422-44578595</t>
  </si>
  <si>
    <t>TGCAGCCAGGCGGTTGTTCAGCTCCTGGTTGTGGGCATTGAGCTCCTGGTTCTCACGCTGGCACTGCCGCAGGGCCTGCTGCCCGGCCTCCAGCGCCTGGGCCAGATGGGCATTCTCCAGGCACTTCTGCGAGTACTGCTCCGAGAGGACCTCCAGTTCCCGCTGCACCGACTG</t>
  </si>
  <si>
    <t>ENST00000416644.5</t>
  </si>
  <si>
    <t>ENSG00000144792</t>
  </si>
  <si>
    <t>ZNF660</t>
  </si>
  <si>
    <t>chr3:44578595-44578768</t>
  </si>
  <si>
    <t>GCAGCTCCTCCAGGTACTGGCGCCGCAGGGCCTCAACATCCGAGTTGACGCTGCTGATCTGGGACCGCTGGCTCTTCTCCAGCTCCCGCTCCATCTCCTCCCGGTGGGCGTTCTTCATGGCTTCGATGGCTGAGATGGTGGCCGCTGTCTCCTCGGCTAGGAGTCGGTCTTTCT</t>
  </si>
  <si>
    <t>chr3:46788198-46788371</t>
  </si>
  <si>
    <t>GAGTTTCCAGTTTTTCTGTTCTGTTTTTTCCCCATCTTTGTGGTTTTATCTACTTTTGGTCTTTGATGATGGTGATGTACAGATGGGTTTTCGGTGCAGATGTCCTTTCTGGTTGTTAGTTTTCCTTCTAACAGACAGGACCCTCAGCTGCAGGTCTGTTGGAATACCCTGCCG</t>
  </si>
  <si>
    <t>ENST00000522832.1</t>
  </si>
  <si>
    <t>PRSS44P</t>
  </si>
  <si>
    <t>chr3:46788371-46788544</t>
  </si>
  <si>
    <t>GTGTGAGGTGTCAGTGTGCCCCTGCTGGGGGGTGCCTCCCAGTTAGGCTGCTCGGGGGTCAGGGGTCAGGGACCCACTTGAGGAGGCAGTCTGCCCGTTCTCAGATCTCCAGCTGCGTGCTGGGAGAACCACTGCTCTCTTCAAAGCTGTCGGACAGGGACATTTAAGTCTGCA</t>
  </si>
  <si>
    <t>chr3:46788544-46788717</t>
  </si>
  <si>
    <t>chr3:47619314-47619465</t>
  </si>
  <si>
    <t>TTAAGTAAGGGCCTGTGATGTGCTACTTCTGTGTTAACAAAGACATCTGATTAAGTCCCTGCCCTCAAAAAGTATATACTCTGGTACAGAAATGCGAACCCATGAACTGGTGATTACAGTGCAATTAAGCGCTCTGTGAGGCTGCCACTGCA</t>
  </si>
  <si>
    <t>ENST00000492896.1</t>
  </si>
  <si>
    <t>ENSG00000173473</t>
  </si>
  <si>
    <t>SMARCC1</t>
  </si>
  <si>
    <t>chr3:48424702-48425000</t>
  </si>
  <si>
    <t>ATTGCCAAGATGCTCCTCCTAACCTAGGGGGTGAGCAGAGGAGGACCAGGCTTCTTAGATAGGCACTATGTCCAGGATGACCCCAGGACCACACACTAGAACAAGGTCAGAAATAGGAGACACTTCCTAGACAACACTGCCCATTCTCTGCAGGCACGATTCTCTCAGGAGACCTGCACCCCACTCACCATCCCCCCAGATCAGAGGGTGAGGGGCTGAGAGGCCATGCCCAGGAAGCAGGGTCTGGATGGGGCAGAAGAGCAGGTGATGGGAAGGAGGGGCCCAGACCCCAAGAAAGG</t>
  </si>
  <si>
    <t>ENST00000449094.5</t>
  </si>
  <si>
    <t>ENSG00000164050</t>
  </si>
  <si>
    <t>PLXNB1</t>
  </si>
  <si>
    <t>chr3:50225230-50225397</t>
  </si>
  <si>
    <t>TGAGATCAGCCTGGCCAACATGGTGAAACCCCGTCTCTACTAAAAATACAAAAATTAGCCAGGTGTGATGGCGCACACCTGTAATCCCAGCTACTCGGGAGGCTGAAGCAGAATTGCTTAAACCTGAGAGGCAGAGGCTGCAGTGAACCGAGATCACACCACTGCAAT</t>
  </si>
  <si>
    <t>ENST00000422163.5</t>
  </si>
  <si>
    <t>ENSG00000114353</t>
  </si>
  <si>
    <t>GNAI2</t>
  </si>
  <si>
    <t>chr3:50225397-50225564</t>
  </si>
  <si>
    <t>TCCAGCCTGGGCAACAGAGTGAGACTCCGTCTGTGGGTGGGAGGAAGAAAGACTGGAAAGAAGAAGGTATTGAGGTGAGAGAATGGAAGCAGCTGGTAGGAGGGTAGGTTTGAGCTCAGTGAAAGACTTCCAGGATGGGGGTGCTGGAAACTGAGCTGGAAAACAGTA</t>
  </si>
  <si>
    <t>chr3:50742405-50742552</t>
  </si>
  <si>
    <t>AGGAGGAAATTCAAACCAAAGGCAAAGAAGTTGAAAACTTTGAAAAAAATTTAGACGAATGTATAACTAGAATAACCAATACAGAGAAGTGCTTAAAGGAGCTGATGGAGCTGAAAGCCAAGGCTCGAGAACTACGTGAAGAATGCAG</t>
  </si>
  <si>
    <t>ENST00000607364.1</t>
  </si>
  <si>
    <t>ENSG00000272543</t>
  </si>
  <si>
    <t>MIR4787</t>
  </si>
  <si>
    <t>chr3:50742622-50742824</t>
  </si>
  <si>
    <t>GAAGCGAGAAGGGAAGTTTAGAGAAAAAAGAATAAAAAGAAACGAACAAAGCCTCCAAGAAATATGGGACTATGTGAAAAGACCAAATCTACGTCTGATTGGTGTACCTGAAAGTGACGGGGAGAATGGAACCAAGTTGGAAAACACTCTGCAGGATATTATCTAGGAGAACTTCCCCAATCTAGCAAGGCAGGCCAACATTC</t>
  </si>
  <si>
    <t>chr3:51741407-51741524</t>
  </si>
  <si>
    <t>TAAACAAAAGCGATTGTTACACTTGTGCGCATGGCAGGCCAGAGGCCCAGATTGTCCCCTTTCCACTCGGATGGTTCTCCAGCCAACCAAGCATGAACTGTATGGTAGCTCTCTTCCA</t>
  </si>
  <si>
    <t>ENST00000496661.1</t>
  </si>
  <si>
    <t>ENSG00000164082</t>
  </si>
  <si>
    <t>GRM2</t>
  </si>
  <si>
    <t>chr3:52220673-52220819</t>
  </si>
  <si>
    <t>CTGCTGCCACTCAAGACTTTGCTGAGCGCCAGAAAGGAACCAAGCCTGCAGCTTCTCTGCCCTCAAGGCATTCCAGTCCAGTAGGCGAGGGAGACAGACAACCTGAGACCCATACACAACAAAGGGGTGCTGCCAAGTCTGTCAGGT</t>
  </si>
  <si>
    <t>ENST00000360658.3</t>
  </si>
  <si>
    <t>ENSG00000239732</t>
  </si>
  <si>
    <t>TLR9</t>
  </si>
  <si>
    <t>chr3:52220819-52220965</t>
  </si>
  <si>
    <t>TGCTGCCCGGTTCTGCATGGGAAAGGTAGGGCAGGGCATTCTGGGAGGGGCTAAAAGAGGCCCCTACTCTCTGGGAAGGACCAAGACCACATCCAGTGACCATCATCAGACTCCCCAGAGAACAGAGCTTAGCAGCTTCCTCCCCTG</t>
  </si>
  <si>
    <t>chr3:53370385-53370549</t>
  </si>
  <si>
    <t>ENST00000560624.5</t>
  </si>
  <si>
    <t>ENSG00000272886</t>
  </si>
  <si>
    <t>DCP1A</t>
  </si>
  <si>
    <t>chr3:53370549-53370713</t>
  </si>
  <si>
    <t>TACCCTGCCGTGTGAGGTGTCAGTGTGCCCCTGCTGGGGGGTGCCTCCCAGTTAGGCTGCTCGGGGGTCAGGGGTCAGGGACCCACTTGAGGAGGCAGTCTGCCCGTTCTCAGATCTCCAGCTGCGTGCTGGGAGAACCACTGCTCTCTGCAAAGCTGTCAGACA</t>
  </si>
  <si>
    <t>chr3:53370713-53370877</t>
  </si>
  <si>
    <t>AGGGACACTTAAGTCTGCAGAGGTTACTGCTGTCTTTTTGTTTGTCTGTGCCCTGCCCCTAGAGGTGGAGCCTACAGAGGCAGGCAGGCCTCCTTGAGCTGTGGTGGGCTCCACCCAGTTCGAGCTTCCCGGCTGCTTTGTTTACCTAAGCAAGCCTGGGCAATG</t>
  </si>
  <si>
    <t>chr3:54399404-54399556</t>
  </si>
  <si>
    <t>GAGTTTCCAGTTTTTCTGTTCTGTTTTTTCCCCATCTTTGTGGTTTTATCTACTTTTGGTCTTTGATGATGGTGATGTACAGATGGGTTTTCGGTGTAGATGTCCTTTCTGTTTGTTAGTTTTCCTTCTAACAGACAGGACCCTCAGCTGCAG</t>
  </si>
  <si>
    <t>ENST00000478466.1</t>
  </si>
  <si>
    <t>ENSG00000157445</t>
  </si>
  <si>
    <t>CACNA2D3</t>
  </si>
  <si>
    <t>chr3:54399556-54399708</t>
  </si>
  <si>
    <t>GGTCTGTTGGAATACCCTGCCGTGTGAGGTGTCAGTGTGCCCCTGCTGGGGGGTGCCTCCCAGTTAGGCTGCTCGGGGGTCAGGGGTCAGGGACCCACTTGAGGAGGCAGTCTGCCCGTTCTCAGATCTCCAGCTGCGTGCTGGGAGAACCAC</t>
  </si>
  <si>
    <t>chr3:54399708-54399860</t>
  </si>
  <si>
    <t>CTGCTCTCTTCAAAGCTGTCAGACAGGGACACTTAAGTCTGCAGAGGTTACTGCTGTCTTTTTGTTTGTCTGTGCCCTGCCCCCAGAGGTGGAGCCTACAGAGGCAGGCAGGCCTCCTTGAGCTGTGGTGGGCTCCACCCAGTTCGAGCTTCC</t>
  </si>
  <si>
    <t>chr3:54463360-54463511</t>
  </si>
  <si>
    <t>CTGCAGAGTGTTTTCCAACTTGGTTCCATTCTTCCCGTCACTTTCAGGTACAGCAATCACGTAGATTTGGTCTTTTCACATAGTGCCATATTTCTTGGAGGCTTTGTTCATTTCTTTTTATTCTTTTTTCTGTAAACTTCTCATCTTGCTTC</t>
  </si>
  <si>
    <t>ENST00000583516.1</t>
  </si>
  <si>
    <t>ENSG00000265992</t>
  </si>
  <si>
    <t>ESRG</t>
  </si>
  <si>
    <t>chr3:58130192-58130340</t>
  </si>
  <si>
    <t>GCTGCAGGGCCTGCCCATCTCTCTCCGTTCTGTTGTTCCACCACTTGGCTTCCTCCTTCAGTTGCTCCAGCAGCCTGTCTCCTCCCTCGCCTCTAGGCTCCTGCATGTGCTGAGGCCTCTCTACTTGAAGCACCTCTCTGTCTGCTCCC</t>
  </si>
  <si>
    <t>ENST00000481470.5</t>
  </si>
  <si>
    <t>ENSG00000136068</t>
  </si>
  <si>
    <t>FLNB</t>
  </si>
  <si>
    <t>chr3:58130340-58130488</t>
  </si>
  <si>
    <t>CTCTTGTGCCGCAACTGAGATGTTACTGGAAAGCTTTCTCTGGTCTCCCGCAGACCAGGTTAATTGCCTCCTGAGTGCTCCACCTTCCACACCCCAAATATGTTATGTAGGATGTTAGAGTGACTTGCTTGCCTCATCCTTCTCCTGCA</t>
  </si>
  <si>
    <t>chr3:58130488-58130636</t>
  </si>
  <si>
    <t>AGTTGTGGGTTCCTGGGGGGTGTTAACCGCTCAGGATCCAGCACGTGGCACAACATCTGCACGTAGTAGGTGTTCTGTGAGAATGGTTGACAACAATGAGTAGGCACATGAGCAGTGCACACAGTGAGGCAGGGGGAGCTGACCGAGGC</t>
  </si>
  <si>
    <t>chr3:58816863-58817039</t>
  </si>
  <si>
    <t>GTAACCTCTGCAGACTTAAGTGTCCCTGTCTGACAGCTTGGAAGAGAGCAGTGGTTCTCCCAGCACGCAGCTGGAGATCTGAGAACCAGCAGACTGCCTCCTCAAGTGGGTCCCTGGCCCCTGACCCCCGAGCAGCCTAACTGGGAGGCACCCCCCAGCAGCAGCACACTGACACCT</t>
  </si>
  <si>
    <t>ENST00000493123.1</t>
  </si>
  <si>
    <t>ENSG00000242428</t>
  </si>
  <si>
    <t>CFAP20DC-AS1</t>
  </si>
  <si>
    <t>chr3:58817039-58817215</t>
  </si>
  <si>
    <t>TCACACGGCAGGGTATTCCAACAGACCTGCAGCTGAGGGTCTTGTCTGTTAGAAGGAAAACTAACAAACAGAAAGGACATCCACACCGAAAACCCATCTGTACATCACCATCATCAAAGACCAAAAGTAGATAAAACCACAAAGATGGGGAAAAAACAGAACAGAAAAACTGGAAAC</t>
  </si>
  <si>
    <t>chr3:59396563-59396861</t>
  </si>
  <si>
    <t>AGGAGAGAAGAGAAGTTTAGAGAAAAAAGAATAAAAAGAAACAAACAAAGCCTCCAAGAAATATGGGACTATGTGAAAAGACCAAATCTATGTCTGACTGGTGTACCTGAAAGTGACAGGGAGAATGGAACCAAGTTGGAAAGCACTCTGCAGGATATTATCCAGGAGAACTTCCCCAATCGAGCAAGGCAGGCCAACATTCAAATTCAGGAAATACAGAGAATGCCACAAAGATACTCCTCGAGAAGAGCAACTCCAAGACACATCATTGTCAGATTCACCAAAGTTGAAATGAAGGA</t>
  </si>
  <si>
    <t>ENST00000661035.1</t>
  </si>
  <si>
    <t>LOC105377110</t>
  </si>
  <si>
    <t>chr3:59640367-59640550</t>
  </si>
  <si>
    <t>ACTGCAGGTGATTGTAGGGTATGAGAGAGACTGATGAAGGCTGGGAGGAAGAGGCTTTCTAAATACCATGGCCAGGAGAGACCTCCTTGCTGAGGGGGTAAATGAGAGCAGAATGCATTTAGGGATGCAAGCCACAGGCACTATGGAGGAAGAGGAATACCGGAGGAGGGGAACAGTGCCTGCA</t>
  </si>
  <si>
    <t>ENST00000655190.1</t>
  </si>
  <si>
    <t>chr3:59726293-59726444</t>
  </si>
  <si>
    <t>CTGCAGCCTCCACAGCCTCCAAACCATGCCAGAATTACAGGAAGAGCCTGAAATGAGAAAACCCATGGATTGACAGGTAGGAATGAAACTCTCCCAGCATTTTAGTTGCATAGACAAAATGGAAGAAAAACTGCAAGTAGGCTTGCAATATG</t>
  </si>
  <si>
    <t>chr3:62833230-62833381</t>
  </si>
  <si>
    <t>CTGCAGCCTCAACCTCCCCAGGATCCTCCAACCTTAGCCTCTTGAATAGTTGGGACAACAGCACACAGCACCATGCCTGGCTAACTTATTTTTTAAAAAAATTGTAATAGAGATGAGGTCTGACTATGTTGCCCAGGCTGGTCTTGAATTCC</t>
  </si>
  <si>
    <t>ENST00000490353.2</t>
  </si>
  <si>
    <t>ENSG00000163618</t>
  </si>
  <si>
    <t>CADPS</t>
  </si>
  <si>
    <t>chr3:63136762-63136911</t>
  </si>
  <si>
    <t>AACTGGGTGGAGCCCACCACAGCTCAAGGAGGCCTGCCTGCCTCTGTAGGCTCCACCTCTGGGGGCAGGGCACAGACAAACAAAAAGACAGCAGTAACCTCTGCAGACTTAAGTGTCCCTGTCTGACAGCTTTGAAGAGAGCAGTGGTTC</t>
  </si>
  <si>
    <t>ENST00000497573.1</t>
  </si>
  <si>
    <t>ENSG00000244342</t>
  </si>
  <si>
    <t>LINC00698</t>
  </si>
  <si>
    <t>chr3:63136911-63137060</t>
  </si>
  <si>
    <t>CTCCCAGCACGCAGCTGGAGATCTGAGAACGGGCAGACTGCCTCCTCAAGTGGGTCCCTGACCCCTGACCCCCGAGCAGCCTAACTGGGAGGCACCCCCCAGCAGGGGCACACTGACACCTCACACGGCAGGGTATTCCAACAGACCTGC</t>
  </si>
  <si>
    <t>chr3:63137060-63137209</t>
  </si>
  <si>
    <t>CAGCTGAGGGTCCTGTCTGTTAGAAGGAAAACTAACAAACAGAAAGGACATCCACACCGAAAACCCATCTGTACATCACCATCATCAAAGACCAAAAGCAGATAAAACCACAAAGATGGGGAAAAAACAGAACAGAAAAACTGGAAACTC</t>
  </si>
  <si>
    <t>chr3:63216795-63216971</t>
  </si>
  <si>
    <t>GAGTTTCCAGTTTTTCTGTTCTGTTTTTTCCCCATCTTTGTGGTTTTATCTGCTTTTGGTCTTAGATGATGGTGATGTACAGATGGGTTTTCGGTGTAGATGTCCTTTCTGGTTGTTAGTTTTCCTTCTAACAGACAGGACCCTCAGCTGCAGGTCTGTTGGAATACCCTGCCGTGT</t>
  </si>
  <si>
    <t>ENST00000478456.5</t>
  </si>
  <si>
    <t>ENSG00000163630</t>
  </si>
  <si>
    <t>SYNPR</t>
  </si>
  <si>
    <t>synaptoporin</t>
  </si>
  <si>
    <t>chr3:63216971-63217147</t>
  </si>
  <si>
    <t>TGAGGTGTCAGTGTGCCCCTGCTGGGGGGTGCCTCCCAGTTAGGCTGCTCGGGGGTCAGGGGTCAGGGACCCACTTGAGGAGGCAGTCTGCCTGTTCTCAGATCTCCAGCTGCGTGCTGGGAGAACCACTGCTCTCTTCAAAGCTGTCAGACAGGGACACTTAAGTCTGCAGAGGTT</t>
  </si>
  <si>
    <t>chr3:65283069-65283211</t>
  </si>
  <si>
    <t>CTGCAGCCATGGGGTTACACTACTCAGATGTCCCTTCAAGAGAGATGCTGGCATCTCGAAGAGATACTCGCATATTCATATTCATGTTCACTGTGCAGTAAACACGGCACAAACAGCCAAGAGATGGAAGCAATGTAAAGGCC</t>
  </si>
  <si>
    <t>ENST00000480729.1</t>
  </si>
  <si>
    <t>ENSG00000151276</t>
  </si>
  <si>
    <t>MAGI1</t>
  </si>
  <si>
    <t>chr3:66512995-66513293</t>
  </si>
  <si>
    <t>GCCAGGCATTGATGTTTCTTCTCTAGCTAAGAAAGTCCTAGATAGCATCTTCTTCCAATAGAATGCTGTTTCATCTACACTGAAAATCTATTGTTTAGTGTAGGCACTTTCAGCTATGATCTTAGTTAGATCTTCCTGGATAATTTGCTGCAGCTTCTCCATCAGCACTTGCTGTTTCACCTTGCACTTTTATGTCATAGAAATGGCTTTTTCCTTAAACCTCATGAACCAACCTCTTCTAGCTTCACACTTTTCTTCTGTAGCTTTATCACCTCTGTCAGCCTTCACAGAATTGAAGA</t>
  </si>
  <si>
    <t>ENST00000498287.5</t>
  </si>
  <si>
    <t>ENSG00000144749</t>
  </si>
  <si>
    <t>LRIG1</t>
  </si>
  <si>
    <t>chr3:66513404-66513556</t>
  </si>
  <si>
    <t>AGCTTTTTTTTAATCATTCCTGTGTTCACTGGGGTAGAACTTTTTCTTTTTTTCTTTTTTCTTTCTTTCTTTCTTTTTTTTTTTTTTTTTTGAGAAGGGGTCTTACTCTGTCACCCACGCTGGAGTGCAGTGGCGTGATCTTGACTCACTGCA</t>
  </si>
  <si>
    <t>chr3:68007976-68008148</t>
  </si>
  <si>
    <t>CTGCAGCGAGCGCGCAAGCCTGCTGGGTGCTGGAGCTCGGGCCGCCCCGGGAGAAGGGGTGGGGCTGGCTTGTGCTAGGGGCTGAGGCTGGGGGCTGTTTCTGGGCCCTGCCACCCTGTTTCCCCCAGCCCTGGTCTGACAGGGAAGGCGAGGGGGCGCTGGTGCCCCTGCAG</t>
  </si>
  <si>
    <t>ENST00000496687.1</t>
  </si>
  <si>
    <t>ENSG00000183662</t>
  </si>
  <si>
    <t>TAFA1</t>
  </si>
  <si>
    <t>chr3:69257734-69257887</t>
  </si>
  <si>
    <t>TCACTGCAGTCTCGACTTCCCAGGCTCAAGCAATTCTCCCACCTCAGCCTCCTGAGTAGCCGGGACTACAGGTGTGTATCACCATGCCTGGCTAATTTTTGTTTTGTTTTTGAGATGGAGTCTCACTCTGTCACCCAGGCTGGAGTGCAATGGT</t>
  </si>
  <si>
    <t>ENST00000487751.1</t>
  </si>
  <si>
    <t>ENSG00000114541</t>
  </si>
  <si>
    <t>FRMD4B</t>
  </si>
  <si>
    <t>chr3:69257887-69258040</t>
  </si>
  <si>
    <t>TGCGATCTCAGCTCACTGCAGCCTCTGCCTCCTGGGTTCAAGCAATTATCCTGCCTCAGCCTCCCTAATAACTGGGACTACAGGTGCGTGCCACCACACCAGGCTATTTTTTTTTGTATTTTTAGTAGAGACAGAGTTTTGCCATGTGGCCAGG</t>
  </si>
  <si>
    <t>chr3:69516133-69516275</t>
  </si>
  <si>
    <t>GAAGATTGCTTCAACCCAGGGGTTTGAGGCTGTGGTGAGCAATGATGGCATTACTGCACTCTACTGTGGGCAACACAGCAAGACCCTATCTCTAAAATAATAATAATAATAAATATTTCCATGCCTTAATTCTGGAAACTGCA</t>
  </si>
  <si>
    <t>ENST00000497880.5</t>
  </si>
  <si>
    <t>chr3:70611961-70612167</t>
  </si>
  <si>
    <t>GCCTGCCGGCCCCGGGCAGTGAGGGGCTTAGCACCTGGGCCAGCAGCTGCTGTGCTCAATTTCTCACCGGGCCTTAGCTGCCTCCCCATGGGGCAGGGCTCGGGACCTGCAGCCCACCATGCCTGAGCCTCCTCCCGCCTGCCCTGGGCTCCTGCGCGGCCCAAGCATCCCAGACGAGGGCAGCCCCCTGCTCCACAGCACCGGGTC</t>
  </si>
  <si>
    <t>ENST00000567252.2</t>
  </si>
  <si>
    <t>ENSG00000242120</t>
  </si>
  <si>
    <t>MDFIC2</t>
  </si>
  <si>
    <t>chr3:70612167-70612373</t>
  </si>
  <si>
    <t>CCCATCGACCACCCAAGGGCTGAGGAGTGCAGGCACATGGCACGGGACTGGTGGGCAGCTCCACCTGCAGCCCTGGTGCAAGATCCACTGGGTGAAGCCAGCTGGGCTCCTGGGTCTGGTGGGGACCTGGGGAATCTTTATGTCTAGCTAAGGGATTGTGAATGCACCAATCGGCACTCTGTATCTAGCTCAAGGTTTGTAAATGCA</t>
  </si>
  <si>
    <t>chr3:72720369-72720576</t>
  </si>
  <si>
    <t>CCTGCAGGAAGGCAACAACGGTCCCCTTGCCAATACCTTAGGGATTAGAGGAGATAGCAGAGAGGTCGGGCTCTAGCATAATTCCCGGTGCACGAAGTGCTGCCTTTCTACTTGGGACTCCATTTAGATCCTGTGGCTGCCCAGGGTGCTGTCACCTTCATTCTGACCACCAAAAGCTCGGGAACAATTACTGGCCTCCTCGCTGCAG</t>
  </si>
  <si>
    <t>ENST00000468371.5</t>
  </si>
  <si>
    <t>ENSG00000144736</t>
  </si>
  <si>
    <t>SHQ1</t>
  </si>
  <si>
    <t>chr3:74621449-74621591</t>
  </si>
  <si>
    <t>TGACAAATAATATTATGACAACATTCATAGGCATCTGTATCAAGGGGGTGTTTTGGGCTCTAAAAAAAGAAGATAAAAAGAGTAGTTTTTATTTCAACAAATTTACCTCCATTGAAATGGTTTTACTTTAATAACTTACTGCA</t>
  </si>
  <si>
    <t>ENST00000263665.7</t>
  </si>
  <si>
    <t>ENSG00000113805</t>
  </si>
  <si>
    <t>CNTN3</t>
  </si>
  <si>
    <t>chr3:75641083-75641241</t>
  </si>
  <si>
    <t>CAGGGCTGCAGCACTGCAATCCCAGCATGCACCAGGCTCAGGGAGAGTGCGCTAATCACTGGAGGAAGGGACGAGGTTCCGCGCATCTCGCTGGTCTTGCTGGGAGATGCAGTCTCATAAACACTCCCAGCCCTTTGGTCACAGGGCTGCAGCACTACA</t>
  </si>
  <si>
    <t>ENST00000640185.1</t>
  </si>
  <si>
    <t>ENSG00000283894</t>
  </si>
  <si>
    <t>MIR1324</t>
  </si>
  <si>
    <t>chr3:79743860-79744011</t>
  </si>
  <si>
    <t>CTGCAGAACAATAGCACACGGAGCCGTCGTCTCTACGGTAACACTGCCTTCTTCTGCAACACCTCCTGAAGGGCCTGCCTCAGGCTGTTTTACAATTAACTTTTTTTTTTAAGTAGGAGTACATTCTAAAATAACAGTAAAGAGTATAGTAT</t>
  </si>
  <si>
    <t>ENST00000464233.6</t>
  </si>
  <si>
    <t>ENSG00000169855</t>
  </si>
  <si>
    <t>ROBO1</t>
  </si>
  <si>
    <t>chr3:79744011-79744162</t>
  </si>
  <si>
    <t>TAGTAAATACACAAAACCAGTAACATAGTCATTTATTATCAAGTATTCTGTACCATACATATTTGCATGTGCTTCACTATTACAAGACTAACAGTGCAGTAAATTTTTTTACATCAGCACCACCATAAACAAGTGAGTAATGTTATGCTGCA</t>
  </si>
  <si>
    <t>chr3:81056485-81056661</t>
  </si>
  <si>
    <t>GAGTTTCCAGTTTTTCTGTTCTGTTTTTTCCCCATCTTTGTGGTTTTATCTACTTTTGGTCTTTGATGATGGTGATGTACAGATGGGTTTTCGGTGTTGATGTCCTTTCTGGTTGTTAGTTTTCCTTCTAACAGACAGGACCCTCAGCTGCAGGTCTGTTGGAATACCCTGCCGTGT</t>
  </si>
  <si>
    <t>ENST00000666491.1</t>
  </si>
  <si>
    <t>ENSG00000243694</t>
  </si>
  <si>
    <t>LINC02027</t>
  </si>
  <si>
    <t>chr3:81056661-81056837</t>
  </si>
  <si>
    <t>chr3:84087344-84087486</t>
  </si>
  <si>
    <t>CCTGAGTAGCCTAACTGGGAGGCACCCCCCAGTAGGGGCAGACTGACACCTCACACGGCTGGGTACTCCTCTGAGACAAAACTTCCAGAGTAATGATCAGGCAGCAACATTTGCTGTTCACCAATATCTGCTGTTCTGCAGCC</t>
  </si>
  <si>
    <t>ENST00000702130.1</t>
  </si>
  <si>
    <t>LOC105377188</t>
  </si>
  <si>
    <t>chr3:84087486-84087628</t>
  </si>
  <si>
    <t>CTCCACTGCTGATACCCAGGAAAGCAGCATCTGGACTGGATCTCCAGCAAACTCCAACAGACCTACAGCTGAGGGTCCTGACTGTTAGAAGGAAAACTAACAAAGAGAAAGGACATCTACACCAAAAGCCATCTGTACATCAC</t>
  </si>
  <si>
    <t>chr3:84088051-84088339</t>
  </si>
  <si>
    <t>ATGAGAAGAGAAGTTTAGAGAAAAAAGAATAAAAAAAAATGAACAAAGCCTCCAAGAAATATGGGACTATGTGAAAAGACCAAATCTACATCTGATTGGTGTACCTGAAAGTGACTGGGAGAATGGAACCAAGTTGGAAAACACTCTGCAGGATATCATCCAGGAGAACTTCCCCAATCTAGCAAGGCAGGCCAACATTTGAATTCAGGAAATACAGAGAATGCCACAAAGATACTCCTTGAGAAGAGCAACTCCAAGACACATAATTGTCAGATTCACCAAAGTTGAA</t>
  </si>
  <si>
    <t>chr3:85133689-85133835</t>
  </si>
  <si>
    <t>TACAAACCTTGAGCTAGATACAGAGTGCCGACTGGTGTATTTACAATCCCTGAGCTAGACATAAAGGTTCTCCACGTCCCCTCCAGACTCAGGAGCCCAGCTGGCTTCACCCAGTGGATCCCTCACCGGGGCTGCAGGTGGAGCTGC</t>
  </si>
  <si>
    <t>ENST00000407528.6</t>
  </si>
  <si>
    <t>ENSG00000175161</t>
  </si>
  <si>
    <t>CADM2</t>
  </si>
  <si>
    <t>chr3:85133835-85133981</t>
  </si>
  <si>
    <t>CCTGCCAGTCCCGCGCCGTGCGCCCGCGCTCCTCAGCCCTTGGGTGGTCGATGGGACTGGGCGCCGTGGAGCAGGGGGCGGCGCTCGTCGGGGAGGCTCAGGCCGCACAGGAGCCCACGGAGGGGATGGGAGGCTCAGGCATGGCGG</t>
  </si>
  <si>
    <t>chr3:85133981-85134127</t>
  </si>
  <si>
    <t>GGCTGCAGGTCCCGAGCCCTGCCCCGCGGGAAGGCAGCTAAGGCCCGGTGAGAAATCGAGCGCAGCGCCGGTGGGCTGGCACTGCTGGGGGACCCAGTACACCCTCCGCAGCCGCTGGCCCAGGTGCTAAGCCCCTCATTGCCTGGG</t>
  </si>
  <si>
    <t>chr3:85504538-85504692</t>
  </si>
  <si>
    <t>GTGCATTTACAATGCCTGAGTTAGACACCAAGCTTCTCCATGTCCCCATCAAATTCAGGAGCCCAGCTGGCTTCACCCAGTAGATACCTCACCGGGGCTGCAGGTGGAGCTGCCTGCCAGTCCCGCGCCGTGCGCCCGCACTCCGCAGCCCTTGG</t>
  </si>
  <si>
    <t>ENST00000580619.1</t>
  </si>
  <si>
    <t>ENSG00000264084</t>
  </si>
  <si>
    <t>MIR5688</t>
  </si>
  <si>
    <t>chr3:85504692-85504846</t>
  </si>
  <si>
    <t>GGTGGTCGATGGGACTGGGCTCCGTGGAGCAGGGGGCGGCGCTCATCGGGGAGGCTCGGGCCGCACAGGAGCCCACGGAGGGGGTGGGAGGCTCAGGCATGGCGGTCTGCAGGTCCCGAGCCCTGCCCCGCGGGAAGGCAGCTAAGGCCCGGCGA</t>
  </si>
  <si>
    <t>chr3:87071775-87071917</t>
  </si>
  <si>
    <t>CTGCAGGGTCCTGTTTCCATACATGTGTCTCTGCTCCATTCTACTCTAACCCAACTGTAAAGCTCAATCACTTATTTAATTTTCACTGAAACAAAACTATTTACATACATCATGCTCCATACAAAGTGTTTAGAAATATAGAA</t>
  </si>
  <si>
    <t>ENST00000629052.1</t>
  </si>
  <si>
    <t>ENSG00000281392</t>
  </si>
  <si>
    <t>LINC00506</t>
  </si>
  <si>
    <t>chr3:88015942-88016100</t>
  </si>
  <si>
    <t>ACCTGCAGCCCGCCATGCCTGAGCCTCCCACCCCCTCCGTGGGCTCCTGTGCGGCCGAGCCTCCCCTACGAGCGCCGCCCCCTGCTCCCGGGCGTCCAGTCCTATCAACCACCCAAGGGCTGAGGAGTTCGGGCGCCTGGCACGGGACTGGCAGGCAGC</t>
  </si>
  <si>
    <t>ENST00000675130.1</t>
  </si>
  <si>
    <t>ENSG00000163320</t>
  </si>
  <si>
    <t>CGGBP1</t>
  </si>
  <si>
    <t>chr3:88016100-88016258</t>
  </si>
  <si>
    <t>CTCCACCTGCAGCCCCGGTGGGGGATCCACTGGGTGAAGCCAGCTGGGCTCCTGAGTCTGGTGGGGATGTGGAGAACCTTTATGTCTAGCTCAGGGATTGTAAACGCACCAATCGGCACTCTGTATCTAGCTCAAGGTTTGTAAACACACCAATCAGCA</t>
  </si>
  <si>
    <t>chr3:88508181-88508338</t>
  </si>
  <si>
    <t>GAGTTTCCAATTTTTCTGTTCTGTTTTTTCCCCATCTTTGTGGTTTTATCTACTTTTGGTTTTTGATGATGGTGATGTACAGATGGGTTTTTGGCATGGATGTCCTTTTTGTTTGTTAGTTTTCCTTCTAACAGAGAGGACCCTCAGCTGCAGGTCTG</t>
  </si>
  <si>
    <t>ENST00000636795.1</t>
  </si>
  <si>
    <t>ENSG00000283434</t>
  </si>
  <si>
    <t>CSNKA2IP</t>
  </si>
  <si>
    <t>chr3:88508338-88508495</t>
  </si>
  <si>
    <t>GTTGGAGTACCCTGCCGTGTGAGGTGTCAGTGTGCCCCTGCTGGGGGGTGCCTCCCAGTTAGGCTGCTCGGGGGTCAGGGGTCAGGGACCCACTTGAGGAGGCAGTCTGCCCGTTCTCAGATCTCCAGCTGCGTGCTGGGAGAACCACTGCTCTCTTC</t>
  </si>
  <si>
    <t>chr3:88508495-88508652</t>
  </si>
  <si>
    <t>CAAAGCTGTCAGACAGGGACATTTAAGTCTGCAGAGGTTACTGCTGTCTTTTTGTTTGTCTGTGCCCTGCCCCCAGAGGTGGAGCCTACAGAGGCAGGCAGGCCTCCTTGAGCTGTGGTGGGCTCCACCCAGTTCGAGCTTCCCGGCTGCTTTGTTTA</t>
  </si>
  <si>
    <t>chr3:90174659-90174832</t>
  </si>
  <si>
    <t>ENST00000494014.1</t>
  </si>
  <si>
    <t>ENSG00000044524</t>
  </si>
  <si>
    <t>EPHA3</t>
  </si>
  <si>
    <t>chr3:90174832-90175005</t>
  </si>
  <si>
    <t>GTGTGAGGTGTCAGTGTGCCCCTGCTGGGGGTGCCTCCCAGTTAGGCTGCTCGGGGGTCAGGGGTCAGGGACCCACTTGAGGAGGCAGTCTGCCCGTTCTCAGATCTCCAGCTGCGTGCTGGGAGAACCACTGCTCTCTTCAAAGCTGTCAGACAGGGACACTTAAGTCTGCAG</t>
  </si>
  <si>
    <t>chr3:93712004-93712156</t>
  </si>
  <si>
    <t>TTGCAGAATTTACAAACTGACTGTTTCCAAACTCATCTATGAAAAGAAAGGTTAAACTCTGTGAGTTGAATGCACATATCACAAAGTAGTTCCTGAGAATGATTCTGTCTAGTTTTTATACGAAGATATTTCCTTTTCCACCAATGGCCTCAA</t>
  </si>
  <si>
    <t>ENST00000649585.1</t>
  </si>
  <si>
    <t>ENSG00000184500</t>
  </si>
  <si>
    <t>PROS1</t>
  </si>
  <si>
    <t>chr3:93712198-93712359</t>
  </si>
  <si>
    <t>TTCAAATCTGCACTGTCTAAAGGAAGGTTCAACCCTGTGAGTTGAATACACACACACAGAAAAAAATTCACTGAGAATTCTATTGTCTATCATTACACGAAGAAATCCCGTTTACTACGAAGGCCTCAAAGAGGTCCAAATATCCAGCTGCAGACATTACAA</t>
  </si>
  <si>
    <t>chr3:93917854-93918004</t>
  </si>
  <si>
    <t>TGCCTGAGCCTCCCCCGCCTCTGTGGGCTCCTGTGCCATGAAGCCTCCTTGATGAGCCCCACCCCCTGCTCCAGGGCGCCCAGTCCCATTGACCACCCAAGGGCTGAGGAGTGCGGGCACACGGCTTGGGACTGGCAGGCAGCTCCACCTG</t>
  </si>
  <si>
    <t>ENST00000488658.1</t>
  </si>
  <si>
    <t>chr3:93918004-93918154</t>
  </si>
  <si>
    <t>GCAGCCCCAGTGCAGGATCCACTGGGTTAAGCCAGCTGCGCTCCTGAGTCTGGTGGGGCCTTGGAGAACCTTTATGTCTAGCTCAGGGATTGTAAACGCACCAATCCGCACTCTGTATCTAGCTCAAGGTTTGTAAACACACCAATCAGCA</t>
  </si>
  <si>
    <t>chr3:94568754-94568924</t>
  </si>
  <si>
    <t>GCTTCAGAGGTGAAAGCCCCAAGCCTTGGCAGCTTCCGTACGGTGTTGATCCTGTGAGTACACTGAAGGCAAGAGTTGAGGTTTGGGAACTTCTGCCTAGATTTCAGAGGATGTAGGGAAATGCCTGAATGTCCAGACAGAAGTCTGCTGCAGGGGCAGATCCTTCATGGA</t>
  </si>
  <si>
    <t>ENST00000665896.1</t>
  </si>
  <si>
    <t>ENSG00000239589</t>
  </si>
  <si>
    <t>LINC00879</t>
  </si>
  <si>
    <t>chr3:94568924-94569094</t>
  </si>
  <si>
    <t>AGAACTTCTACTAGAGCAGTACAGAGGGTAAATGTAGGGTTGGAGCCCCCACAAATAGTCCCCATTGGGCTATTGCCTAGTGGAGCTGTGAGAAGAGGGCCACTGTCCTCTAGACCCCTGAATGGTAGATCCACCAACAGCTTGCACCATGCACTTGGAAAAAGCCTGCAG</t>
  </si>
  <si>
    <t>chr3:95113342-95113629</t>
  </si>
  <si>
    <t>CTTGAATACCATAATCCCTCATCCAGTTTGTAGATCAAAGTCATTTCTGAGACATAGAGACCATATTGTGAATGGGAAATTATGTTCACTTGAAGAAGGAGACAGCAACCATTTGGCAAATACAGACAGTAATCATTACTGCAGTTCTCTCTTAAAATGACTACTATTTAGTTACTGAGTAAATTTGCATTGAGTAAAGTTGAACACCCCATTTTTCAAAGACCTTTGGAATTGAGATGTGCACTGACTGTCAAAAATGTCACCTAAGAACCAGCTTTGAGATATGCT</t>
  </si>
  <si>
    <t>ENST00000655102.1</t>
  </si>
  <si>
    <t>chr3:96941143-96941333</t>
  </si>
  <si>
    <t>CCTGCCTTGCTATATTTGGGAAGTTCTCCTGGATAATATCCTGCAGAGTGTTTTCCAACTTGGTTCCATTCTCCCCGTCACTTTCAGATACACCAATCAGTCGTAGATTTGTTCTTTTCACATAGTCCCATATTTCCTGGAGGCTTTGTTCGTTTCTTTTTATTCTTTTTTCTCTAAACTTCCCTTCTCGC</t>
  </si>
  <si>
    <t>ENST00000506569.1</t>
  </si>
  <si>
    <t>ENSG00000080224</t>
  </si>
  <si>
    <t>EPHA6</t>
  </si>
  <si>
    <t>chr3:98275038-98275203</t>
  </si>
  <si>
    <t>AGGGCTGCAGGCCATAGCAGGGCAATGAAACTGACAGAGCTGTTAACATGCCCCATTTGTTGGGCTGTGGATGGCAAGACTAAAAGAGTTATTAGCATGTTGTAACACCCACTCTGGGGCTTCAGGGAATCTCTGTTCAGGTGCCATCACATTCCTCTTGTCCAGA</t>
  </si>
  <si>
    <t>ENST00000355273.3</t>
  </si>
  <si>
    <t>ENSG00000197938</t>
  </si>
  <si>
    <t>OR5H2</t>
  </si>
  <si>
    <t>chr3:98657342-98657491</t>
  </si>
  <si>
    <t>TCTGCAGGTAAAAGAGGAATTGTGCCTATTCCTTCCGGCAGGAGCTCATTTAAGTACAGATGGAATAATGTGACATACAAGTGGACCACAAACACAGTATCACTAATCATCAGAAAAATGCAAATCAGGGCCGGGGTGGGGGTCGGGGGA</t>
  </si>
  <si>
    <t>ENST00000663984.1</t>
  </si>
  <si>
    <t>ST3GAL6-AS1</t>
  </si>
  <si>
    <t>chr3:98657491-98657640</t>
  </si>
  <si>
    <t>AGAGTCAGGTGTCGGCGAGCTGGAGCTCGGTGTGCCGGCACCCAGTGACTGCTGGCGGCCTGGGCTGCTGGGGCCGACGCCTGGGTGGCTGCCGCCGCCGCACCTGCTGCGAGATAGTGATCTTCGTCGCGGAAGGGTGAGGGCGCCCAC</t>
  </si>
  <si>
    <t>chr3:98657640-98657789</t>
  </si>
  <si>
    <t>CTGCAGGAGGAGGTGCAGGTGCCGCGGCCGCCTGGCTGCCGGGAGCCGAAAGCTTCGCGCCTGGGTTGTGAGCTCCTTGAAACAGGGAATCGTGTCTTACTCATCTTTGTATCTCCAGTGTCTAGCAGTTCCTGATACATAGTTTTAGCT</t>
  </si>
  <si>
    <t>chr3:98857927-98858144</t>
  </si>
  <si>
    <t>CGGGGCTGCAGGTGGAGCTGCCTGCCAGTCCCGCGCCGTGCGCCCGCACTCCTCAGCCCTTGGGTGGTCAATGGGACTGGGTGCCATGGAGCAGGGGGCGGTGCTCGTCGGGGAGGCTTGGGCCACGCAGCAGCCCACGGTGGGGGGCAGGCTCAGGCATGGCGGGCTGCAGGTCCCGAGCCCTGCCCCACGGGGAGGCAGCTAAGGCCCAGCGAAAA</t>
  </si>
  <si>
    <t>ENST00000486004.1</t>
  </si>
  <si>
    <t>ENSG00000057019</t>
  </si>
  <si>
    <t>DCBLD2</t>
  </si>
  <si>
    <t>chr3:99969277-99969419</t>
  </si>
  <si>
    <t>CTGCAGAGAAGGATGTAGCCTTGTTTGGGCTCTTGAGCAATATGACAGTTTGGTAACATTGCTTAGTAAAATAAGAGCAAGCTAAGCAAGAATGAGTAGGAGGTTGAGCCACGTTGATGGCCTATTTGAGATTGAGGACTGCA</t>
  </si>
  <si>
    <t>ENST00000577308.1</t>
  </si>
  <si>
    <t>ENSG00000264897</t>
  </si>
  <si>
    <t>MIR3921</t>
  </si>
  <si>
    <t>chr3:100510052-100510217</t>
  </si>
  <si>
    <t>GCCATTGTCCAGGCTTGCTTAGGTAAACAAAGCAGCTGAGAAGCTCGAACTGGGTGGAGCCCACCACAGCTCAAGGAGGCCTGCCTGCCTCTGTAGGCTCCACCTCTGGGGGCAGGGCACAGACAAACAAAAAGACAGCAGTAACCTTTGCAGACTTAAATGTCCC</t>
  </si>
  <si>
    <t>ENST00000462884.1</t>
  </si>
  <si>
    <t>ENSG00000181458</t>
  </si>
  <si>
    <t>TMEM45A</t>
  </si>
  <si>
    <t>chr3:100510217-100510382</t>
  </si>
  <si>
    <t>CTGTCTGACAGCTTTGAAGAGAGCAGTGGTTCTCCCAGCATGCAGCTGGAGATCTGAGAATGGGCAGACTGCCTCCTCAAGTGGGTCCCTGACCCCTGACCCCCGAGCAGCCTAACTGGGAGGCACCCCCCAGCAGGGGCAGACTGACACCTCACATGGCTGGGTA</t>
  </si>
  <si>
    <t>chr3:100510382-100510547</t>
  </si>
  <si>
    <t>ACTCCAACAGACCTGCAGCTGAGGGTCCTGTCTGTTAGAAGGAAAACTAACAAACAGAAAAGACATCCACACCAAAAACCCATCTGTACATCACCATCATCAAAGACCAAAAGTAGATAAAACCACAAAGATGGGGAAAAAACAGAGCAGAAAAACTGGAAACTCT</t>
  </si>
  <si>
    <t>chr3:100958499-100958653</t>
  </si>
  <si>
    <t>CTGCAGTTTTAAAACAGGAGTATATTATGAAAGTGTCCTAAAACTTTTGTAAAACATTGAACTTCTGGTTTCCACTTAGGATGTAAACATTACTCCCACCTTTGCGACAAGCAAGAAAGAAAACAAACAACCACCAAATAATCTTCAAATTTGTA</t>
  </si>
  <si>
    <t>ENST00000532144.1</t>
  </si>
  <si>
    <t>ENSG00000154175</t>
  </si>
  <si>
    <t>ABI3BP</t>
  </si>
  <si>
    <t>chr3:101591702-101591859</t>
  </si>
  <si>
    <t>CTTCATGATGCTGTTAATGGATTACAGGCAACAGGTTTTTTTGTTTTTTTGTTTTGATTTTGGTGTTTTTTTTTTTTTTTTTTTTTTTAAGACAGGATCTAGCTCTGTCACTCAGGCTGGAGTGCAGTGGTGTGATCATAGCTCACTGCAGCCTTGAC</t>
  </si>
  <si>
    <t>ENST00000465366.1</t>
  </si>
  <si>
    <t>ENSG00000081154</t>
  </si>
  <si>
    <t>PCNP</t>
  </si>
  <si>
    <t>chr3:101591859-101592016</t>
  </si>
  <si>
    <t>CCTCCTGGGCTCAGGCAATCCTCCCACCTCAGCCTCCTAAGCAGCTGGAGCCACAGGCGCACACCAGCACACCTGACTGATTTTTAAATTTTTTGTCGAGACAGGGTCTCACCGTGTTGCTCTGGCTGGGAGGCAACAGTTTTTAAAACTGCAGTGGT</t>
  </si>
  <si>
    <t>chr3:104031905-104032047</t>
  </si>
  <si>
    <t>AAACATGAGCATGGCACCAATGATTGAAGTGGAAACCATCAAGGCCCAGAAATGGACTTAGAGAGGGAGTCGTCTCTTGCCCCTGCTTTTCCTCTCTAGAGGACTGCTGCAAGAGACACTAAAATACAAAAGGGTGAACTGCA</t>
  </si>
  <si>
    <t>ENST00000584917.1</t>
  </si>
  <si>
    <t>ENSG00000265328</t>
  </si>
  <si>
    <t>MIR548AB</t>
  </si>
  <si>
    <t>chr3:106654382-106654478</t>
  </si>
  <si>
    <t>GCAAAGACATGGAATCAACCTAAATGCTCATCAATGGTAGACTGGATAAAGAAAATGTGGAACATATACACCATGGAATACTATGCAGCCATAAAAA</t>
  </si>
  <si>
    <t>ENST00000664978.1</t>
  </si>
  <si>
    <t>LOC105374029</t>
  </si>
  <si>
    <t>chr3:107207711-107207862</t>
  </si>
  <si>
    <t>CTGCAGAAATCAACAAGCCACTCTTATCTTTGTATTCCTCTTAAGTTGATCAAATTGGCATTTTTGTAAAAAGTCAAATATCAGCAACTAGTTGCTTAAAGTAGAAGTTTCAGACACAGGCACATCCCAGCCTGTGGACCTCTGCTTGAGGA</t>
  </si>
  <si>
    <t>ENST00000659605.1</t>
  </si>
  <si>
    <t>LOC107986021</t>
  </si>
  <si>
    <t>chr3:107335130-107335320</t>
  </si>
  <si>
    <t>AAGTGAGAAGGGAAGTTTAGAGAAAAAAGAATAAAAAGAAATGAACAAAGCCTCCAAGAAATATAGGACTATGTGAAAAGACCAAATCTATGTCTGATTGGTGTACCTGAAAGTGACGGGGAGAATGGAACCAAGTGGGAAAACACTCTGCAGGATATTATCCAGGAGAACTTCCCCAATCTAGCAAGGCA</t>
  </si>
  <si>
    <t>ENST00000261058.3</t>
  </si>
  <si>
    <t>ENSG00000138483</t>
  </si>
  <si>
    <t>CCDC54</t>
  </si>
  <si>
    <t>chr3:107438540-107438827</t>
  </si>
  <si>
    <t>GGACAGAATAAGAGATAGGTATATGTTTACACAAGATTGTTACAGATTACAAAAGAAGGGGTTTCACAAGGAAAGTCAGGTTAGGTATCATAAGAAAAGAAGGATGAGTAGGCAAACCCTCAGGGCACCTCCACGGCTGCAGTTCTTTTATAACTTTCTTCTATTTCTAATCTTCCTTGCAGACTAGAAGGCCTGATTTCTTGCCTTTCCTCAGTTCAGTCCTCAATGCTATTTGAGAGAGATGGCTTTGCCAGCAAGAGTTCCATAGCCACCGTGTTATCTTGAAGT</t>
  </si>
  <si>
    <t>ENST00000665848.1</t>
  </si>
  <si>
    <t>ENSG00000273125</t>
  </si>
  <si>
    <t>LINC01990</t>
  </si>
  <si>
    <t>chr3:107453287-107453441</t>
  </si>
  <si>
    <t>ATTCTGCAGAAGATCCCAGCTACTTTCTAGGCTAGTTGCAATTTCATGATCCTTGACATTAGTTAAAGAAGTCATCCTCTCAACCTTTGTGTCACTGTGCCTCATCTTCCAGCTAGCTAGCCTGGGACATGGAGGGGCTGTGGTCTGGCCTAGTC</t>
  </si>
  <si>
    <t>chr3:107453474-107453630</t>
  </si>
  <si>
    <t>CCCTTCCAACCTTTACAACAATAAATAAATTATGCAACACCAAAAACAAGAGACGTGACGTTACCTTCCCACCTTTCAGGAGCTGCTTAGCTACTTATCTATTCTCCATGGCTCTGGGGTTATTGACAAGTGTGATGACTGTAAGAACTGCAGCAGC</t>
  </si>
  <si>
    <t>chr3:109200458-109200634</t>
  </si>
  <si>
    <t>GTAACCTCTGCAGACTTAAGTGTCCCTGTCTGACAGCTTTGAAGAGAGCAGTGGTTCTCCCAGCACGCAGCTGGAGATCTGAGAACGGGCAGACTGCCTCCTCAAGTGGGTCCCTGACTCCTGACCCCCGAGCAGCCTAACTGGGAGGCACCCCCCAGCAGGGGCACACTGACACCT</t>
  </si>
  <si>
    <t>ENST00000494582.2</t>
  </si>
  <si>
    <t>ENSG00000214381</t>
  </si>
  <si>
    <t>LINC00488</t>
  </si>
  <si>
    <t>chr3:109200634-109200810</t>
  </si>
  <si>
    <t>chr3:111292108-111292311</t>
  </si>
  <si>
    <t>CAGCTGCAGTAGTATAGGGAGGATACAAGCTTGCCCTAGGGTCTCCTTTTATAAGTTTCTCAGGTAGTGGGTGGAGCCATAGGGCTCCCAAGAGATTATGTCCTTTGTCTTCAGCAACCAGGGCAGATAGAGAAAGACCATCATGTGGAGGCAGAGTTAGGTATGTCTGAGTTCAGACTCTCCTTGGGCAGAGCTTGCTGCAGC</t>
  </si>
  <si>
    <t>ENST00000460744.1</t>
  </si>
  <si>
    <t>LOC105374039</t>
  </si>
  <si>
    <t>chr3:111587321-111587484</t>
  </si>
  <si>
    <t>CTGTTGGTGGATCTACCATTCTGTGGTCTGAAGGATGGTAGTCCTCTTCTCACATCTCTGCTAGGTGGTGTCCCATTAGGGACACAAGCTCTGCCAGTGTGGCTTTGCAGGATACAGCCTCCCTCCTGGCTGCTTTCATGGTCTGATGATGAGTTTCTGCAGCT</t>
  </si>
  <si>
    <t>ENST00000317012.5</t>
  </si>
  <si>
    <t>ENSG00000177494</t>
  </si>
  <si>
    <t>ZBED2</t>
  </si>
  <si>
    <t>chr3:111998962-111999113</t>
  </si>
  <si>
    <t>CTGCAGTTCAACATGAAAGGAGGCTTCCTCCCTGCCTGCTAATTACCTGCTCTTCCCGATCTCATCGTTTCTGCCTTTGCAAAGTGCTACTGAGAAGGGGGAAGAAACGTCCGCCACCCATCCCCCTTGCTGCCTGGGGGTTCAGACTTGAT</t>
  </si>
  <si>
    <t>ENST00000478951.6</t>
  </si>
  <si>
    <t>ENSG00000144834</t>
  </si>
  <si>
    <t>TAGLN3</t>
  </si>
  <si>
    <t>chr3:111999205-111999363</t>
  </si>
  <si>
    <t>GAGTTACTGGCGGGTAGCTGTGCTTTTCTTTCCCGTTTGTAGGTGAAACCCCATTGGCTTCATTGGCTCCTTGATTTAAACCACGCCCGGCTTTCTGCCCTCTTTGCTGCTGCTGGGCCAGGTTGCCCAGCCATATCCCAGCCCCGTCTGCAGGGAGCC</t>
  </si>
  <si>
    <t>ENST00000494932.1</t>
  </si>
  <si>
    <t>chr3:112842752-112842900</t>
  </si>
  <si>
    <t>GAGATGCGCCTGGTCTTCTGCAGTACCCTCAGGCTTACTAGGGTGGGGAAAAACTCCGCCCTGGTAAATTTGTGGTCAGACCGGTTCTCTGCTCTCGAACTCTGTTTTCTGTTGTTTAAGATGTTTATCAAGACAATACATGCACCGCT</t>
  </si>
  <si>
    <t>ENST00000486723.1</t>
  </si>
  <si>
    <t>ENSG00000206531</t>
  </si>
  <si>
    <t>CD200R1L</t>
  </si>
  <si>
    <t>chr3:112964845-112964987</t>
  </si>
  <si>
    <t>AATTCCCACGTGTTGTGGGAGGTATTTGAACCATGGGGGCAGGTCTTTCCCATGCTGTTCTTGTGATAGTGAATAAATCTCATGAGATCTGATGGTTTTAAAAATGGGAGTTTCCCTGCACAAGCTCTCTTCTCTTGTCTGCA</t>
  </si>
  <si>
    <t>ENST00000440122.6</t>
  </si>
  <si>
    <t>ENSG00000163606</t>
  </si>
  <si>
    <t>CD200R1</t>
  </si>
  <si>
    <t>chr3:112965074-112965117</t>
  </si>
  <si>
    <t>TTTTGTAAATTGCCCAGTTTCAGGTATGTCTTTATCAGCAGTGT</t>
  </si>
  <si>
    <t>chr3:113381768-113381919</t>
  </si>
  <si>
    <t>ACTATGTACTCAGCATTTTCTTAAGTGGTAGGGATAAATTTATAATAAGAAAAACATATAATATCTGCCATTATGTAGCTTACCTCCAATGGAAGCTTGTCATTTAGCAAATCAGGTAAATAAATGTAAATTGTAATTGCAGAAGTCCTGCA</t>
  </si>
  <si>
    <t>ENST00000475568.1</t>
  </si>
  <si>
    <t>ENSG00000206530</t>
  </si>
  <si>
    <t>CFAP44</t>
  </si>
  <si>
    <t>chr3:113473213-113473364</t>
  </si>
  <si>
    <t>AAGCGAGAAGGGAAGTTTACAGAAAAAAGAATAAAAAGAAACGAACAAAGCCTCCAAGAAATATGGGACTATGTGAAAAGACCAAATCTACGTCTGATTGGTGTACCTGAAAGTGACAGGGAGAATGGAACCAAGTTGGAAAACACTCTGCA</t>
  </si>
  <si>
    <t>ENST00000467618.1</t>
  </si>
  <si>
    <t>ENSG00000163611</t>
  </si>
  <si>
    <t>SPICE1</t>
  </si>
  <si>
    <t>chr3:114152768-114152939</t>
  </si>
  <si>
    <t>CGCTTAGCCTCTGACTTCCTCTCGGAGCGATTGCACGTGACCGACTGCAGGCGAGGGCCGCGCCAAAGCACCCGGAGGGCTGGGCTGGGCTTGGCCGGGAGAGAGAGGCTTGGCCCAGGGCCACCTCTGAACATCTGGCCGCTGCGCTCGCGGCGGTATTCCCAGGTCCGGA</t>
  </si>
  <si>
    <t>ENST00000467632.5</t>
  </si>
  <si>
    <t>ENSG00000151577</t>
  </si>
  <si>
    <t>DRD3</t>
  </si>
  <si>
    <t>chr3:114152939-114153110</t>
  </si>
  <si>
    <t>ACCTGCCAGCCTCGCACTGTGCGCGCCGCCCCTGCAGACCCTGAGCCAGGGACCCTCCCCTTGTGTCTGAGCTCTTAGCTCCCTGGGCCGTTTCTGGTGTGGATGACTCCGCTGACCCCAGCACTGGCAGTGTGCTTGGTGATTAAGTCCGCGGGCATGAGAAACGGACTGA</t>
  </si>
  <si>
    <t>chr3:114245804-114245955</t>
  </si>
  <si>
    <t>GGCAATGTGGAGAGGAAATGTGGGGTTGGAGCCTCCACACAGAATCCACACTGGGGACTGCCTAATGTAGGTATGAGAAGAGCACCACTGTCCTCCAGACCCTGGAATGGTAGATACAATGACAGCTTGCACTGTGTGCCTAGAAAACTGCA</t>
  </si>
  <si>
    <t>ENST00000482457.4</t>
  </si>
  <si>
    <t>ENSG00000174255</t>
  </si>
  <si>
    <t>ZNF80</t>
  </si>
  <si>
    <t>chr3:114351232-114351392</t>
  </si>
  <si>
    <t>CATGTGGTGGTCGCGGGGCAGGCCGAGCGCAGTCTCGTGGTGGCTGACCACTGCGCCGCTGTAAAAAGAGCGCTCGCCGCTGCCATTCTGCATGGAGCACGCGTAGAGTGCCGAGTAGATCCTGTCCACGCTGTGCTGTGGGTGGCTCTGCAGGTAGCCCG</t>
  </si>
  <si>
    <t>ENST00000659395.1</t>
  </si>
  <si>
    <t>ENSG00000241560</t>
  </si>
  <si>
    <t>ZBTB20-AS1</t>
  </si>
  <si>
    <t>ZBTB20</t>
  </si>
  <si>
    <t>chr3:114351392-114351552</t>
  </si>
  <si>
    <t>GACTCCGTGTCGCTGCTCTGGCCTGACGTGCCTGACTCGGGAGTGCCCCGCGGCGTGTCCTGGCCCGAGTCCTGGATCCCCGGGAACACATCGCCCACGTTCTGTGACACGATGCGCGTGCACTCGTCGATGACTGTTTTGATCTGCAGGATGCTGGCGGC</t>
  </si>
  <si>
    <t>chr3:114812607-114812781</t>
  </si>
  <si>
    <t>CCAGACTTAGGAGCCCAGCTGGCTTCACCCAGTGGATCCCGCACCCGGGCTGCAGGTGGAGCTGCCTGCCAGTCCGTCGCCGTGGGCCCGCACTCCTCAGCCCTTGGGTGGTCGATGGGACTGGGCGCCGTGGAGCAGAGGGCGGTGCTCCTAGGGGAGGCTCGGGCCGCACAGG</t>
  </si>
  <si>
    <t>ENST00000468769.1</t>
  </si>
  <si>
    <t>ENSG00000181722</t>
  </si>
  <si>
    <t>chr3:114812781-114812955</t>
  </si>
  <si>
    <t>GAGCCCACGTAGGTCGGGGGAGGCTCAGGCATGGCGGGCTGCAGGTCCCGAGCCCTGCCCCGCGGGAAGGCAGCTAAGGCCCGGCGAGAAATTGAGCACAGCAGCTGCTGGCCCAGGTGCTAAGCCCCTCACTGCCCGGGGCCGGTGGGGCAGGCCGGCCGCTCCGAGTGCGGGG</t>
  </si>
  <si>
    <t>chr3:115386396-115386547</t>
  </si>
  <si>
    <t>TCAGTGCTTAACCTTGTTTCTTTAGCTGGTTGAAGTTAGCCATTGACCATTGTGCCCCATCTGAATGTTGCACTTCTCACCCCAACCTCCTGGATGTCTATTCACTTGAACAAGGGCCTGCATGAGCCCTGGATTCTGATCTCTTTCCTGCA</t>
  </si>
  <si>
    <t>ENST00000459855.2</t>
  </si>
  <si>
    <t>LOC101926886</t>
  </si>
  <si>
    <t>chr3:116360582-116360758</t>
  </si>
  <si>
    <t>ENST00000490351.1</t>
  </si>
  <si>
    <t>ENSG00000240922</t>
  </si>
  <si>
    <t>LSAMP-AS1</t>
  </si>
  <si>
    <t>chr3:116360758-116360934</t>
  </si>
  <si>
    <t>chr3:118144407-118144559</t>
  </si>
  <si>
    <t>GCTGCAGTTTGCCGGGGGTTCACTTCAGGCCCTATTTATCTGATTCACTCCCTTGCCTGGAGATGTCACTCAACGAGCCTGGAAAGCAGCAAAGATGGGTGTCTGCTCCTTCTTCTTGGACCTCTGACCACAAGGGGCACCAACCTGATGCCA</t>
  </si>
  <si>
    <t>ENST00000484092.1</t>
  </si>
  <si>
    <t>LOC107986022</t>
  </si>
  <si>
    <t>chr3:120978129-120978280</t>
  </si>
  <si>
    <t>CTGCAGAGTGTTTTCCAACTTGGTTCCATTCTCCCTGTCACTTTCAGATACACCAATCAGATGTAGATTCCGTCTTTTCACCTAGTCCCATATTTCTTGGAGGCTTTGTTCGTTTCTTTTTATTCTTTTTTCTCTAAACTTCCCTTCTCACT</t>
  </si>
  <si>
    <t>ENST00000471262.1</t>
  </si>
  <si>
    <t>ENSG00000145087</t>
  </si>
  <si>
    <t>STXBP5L</t>
  </si>
  <si>
    <t>chr3:121453658-121453809</t>
  </si>
  <si>
    <t>AAGCGAGAAGGGAAGTTTAGAGAAAAAAGAGTAAAAAGAAACGACCAAAGCCTCCAAGAAATATGAGATTATGTGAAAAGACCAAATCTATGTCTCACTGGTGTATCTGAAAGTGACAGGGAGAATGGAACCAAGTTGGAAAACACTCTGCA</t>
  </si>
  <si>
    <t>ENST00000474243.1</t>
  </si>
  <si>
    <t>ENSG00000051341</t>
  </si>
  <si>
    <t>POLQ</t>
  </si>
  <si>
    <t>chr3:123323920-123324071</t>
  </si>
  <si>
    <t>CTGCAGGAGACTATCAAAGGGCTGGGGTGGCAATGGGGAGGGTGGCCAACTGCTCTTTGCTCAGGGGAGGGAGGGTGGTGGCTGGAGCCCTTAGTGGCACTGACCAGGTCTGTGGACATTCAAGTTTGGAGCCCTGGGGAAGGCCAGGTTTC</t>
  </si>
  <si>
    <t>ENST00000699719.1</t>
  </si>
  <si>
    <t>ENSG00000173175</t>
  </si>
  <si>
    <t>ADCY5</t>
  </si>
  <si>
    <t>chr3:123831334-123831488</t>
  </si>
  <si>
    <t>AATTCTGACCAGCTAAGCCAAAATCAACAGACAATGCTACAGCATACTGCCTTCACTCTTACCTGCTTGGGCAGCTGGCCAGGTGCCATCTCACCTTGGGGGCAGCAGTCTCTTCTGGGCACCTAGAAAGACACACAGCTCCCCTCTCTGCAGCC</t>
  </si>
  <si>
    <t>ENST00000687848.1</t>
  </si>
  <si>
    <t>ENSG00000065534</t>
  </si>
  <si>
    <t>MYLK</t>
  </si>
  <si>
    <t>chr3:123831488-123831642</t>
  </si>
  <si>
    <t>CTCCCCAGGGTGGACTGAGGAGGAATGGTCAACAGCATAATGTAAACTCTGTTCACTCACCACCGTCTTCTCTGTTGTTTGTTGTGGCAACTGGGCCAGTGGGACAGGAAAGGCGTCCTGAAGCTCTCGGCTGGGAAGCTCCTGAAGTTGCTCTG</t>
  </si>
  <si>
    <t>ENST00000690457.1</t>
  </si>
  <si>
    <t>chr3:123831642-123831796</t>
  </si>
  <si>
    <t>GAACTGCAGCAGAGGCAGCCGGGAGCCACCTGGGTGGGTGGGAAGGAGGAAAGGAAAGCCAAATCAGAGACAGACACGCAAAAGGGATGTGGGAGCGGCTGGGAGGAGTACATCACTCTGGGACAGGCTATGTAGAAATAGGGAAGCATCCCAAC</t>
  </si>
  <si>
    <t>ENST00000346322.10</t>
  </si>
  <si>
    <t>chr3:125613085-125613287</t>
  </si>
  <si>
    <t>AGTCTTGCTCTGTCACCCAGGCTGGAGTGCAGTGGCACTATTATGGCTCACTGCAGCCTCGACCTCCCAGGCTTAGATGATCCTCCCACCTCAGCCTCCAGAGTAGCTGTGGGACACGCACCACCACACCTGGCTAAGTTTTGTATCTTTTGTAGAGGTGAGGTTTTGCCATATTGCCCAGGCTGGTCTCAAACGCCTGAGCT</t>
  </si>
  <si>
    <t>ENST00000296220.6</t>
  </si>
  <si>
    <t>ENSG00000144909</t>
  </si>
  <si>
    <t>OSBPL11</t>
  </si>
  <si>
    <t>chr3:125613307-125613597</t>
  </si>
  <si>
    <t>GGCCTCCCAAAATGCTGAGCTTACAGGCATGAGCCACCATGCCCAGCCCTAAAGCTTTTTTATGGTTTATTTCTCACTGTTTATTCACCACATTCCAAGTGCCTCAGTGCACGTGTGGCAGCCCTTCACGAGCTGTTCCTGCTCCCTTCTGCAGCCTCATCTATCATGCCCATACTCTACTTTCCAACTATACATTTCAACTCTGCATCACTCTAACCTCTGAACCAAGTGGCTTCTTTCACAACTACCTGGCTTTGCATGTGCTCTGCTGTCTGCTTTCAGTACCTTCCT</t>
  </si>
  <si>
    <t>chr3:126202914-126203065</t>
  </si>
  <si>
    <t>CTGCAGGCTGGGCAGCCAGAGGTCCTGTGCAGCAAGGCAGAGGTGCTGGGGCACAGTGGGGTTGACAGAGTCTGCAAGATGAGGCACCTTATAAAGGATATGGCCATGTACTTGACAGGTCTAATGCAGCATTTTGAAAAAATAAATAAAGA</t>
  </si>
  <si>
    <t>ENST00000500525.1</t>
  </si>
  <si>
    <t>ENSG00000246022</t>
  </si>
  <si>
    <t>ALDH1L1-AS2</t>
  </si>
  <si>
    <t>chr3:126211665-126211808</t>
  </si>
  <si>
    <t>GAGTCTTTGAACCTCTTAGTCACTCTGAGCCTTCCATGGTTTGGTCCTTGGAAACCAAAGGCTCACACAAGGTCCCATCTAAGGGGCCTGCCCAGGAGGCAGATCTGGTCAGTCAAGTCCTCTCTCAGCAGGAGTCCCCTGCAG</t>
  </si>
  <si>
    <t>chr3:126256316-126256469</t>
  </si>
  <si>
    <t>CGCTGCAGCCAGGCGTCCATCGTCTTTGCCTGATGGGGGCCATAGTTTGTAACGCTTATGCTTTGCTATGTGTGTGGCCTTCCTGACCCCAGTGTTCAACTTCGCAACTGTTGGGTGAGTGGCTTTGGTAAACAGCCAGGATGGTAGTGACTAA</t>
  </si>
  <si>
    <t>ENST00000511512.2</t>
  </si>
  <si>
    <t>LOC107986124</t>
  </si>
  <si>
    <t>chr3:126960653-126960811</t>
  </si>
  <si>
    <t>TTCCTGCAGCGAGTGCTGCCTGCGCCCGGGGCGGAAGCTGACCAGACGAGGGCAGGGCGGGCCGGAGACCCAGCAGAGGGGATCCCAGGTGTGAGGGCAGCAGGCAGTGGAGGAGAGCAAAGGTGGTCAAGGCAGGCAGGCGGCGCGGCTGCAGAGGCG</t>
  </si>
  <si>
    <t>ENST00000510044.1</t>
  </si>
  <si>
    <t>ENSG00000159685</t>
  </si>
  <si>
    <t>CHCHD6</t>
  </si>
  <si>
    <t>chr3:127486288-127486435</t>
  </si>
  <si>
    <t>CTGCAGCAGATCTGACGGAGCTGGACCCTGGGCTTGGGATGTCCTCAGGGCTCAGCCTCTCTGTGTGTCTGCTCTGATTTCCTCTAAGCTGGCACCACCTCATAAAAACCTTTCCCCTGGGGAGGTGGCGAAGACAACTTCCAGCAGC</t>
  </si>
  <si>
    <t>ENST00000634757.1</t>
  </si>
  <si>
    <t>ENSG00000239921</t>
  </si>
  <si>
    <t>LINC01471</t>
  </si>
  <si>
    <t>chr3:128238436-128238633</t>
  </si>
  <si>
    <t>AAGTTGTCAGTTTGCAACCAGTGATGTGAAGTCCTTGGCTCCAATTCAGCTCTCAATCCACAGTGGCTGTTATTCGGGGTTTTTTGGGGTTTTCTTTGAGCTTGCTCTGTCGCCCAGGCCAGAGTGCAGTGGCATAGTCTCGGCTCACTGCAGCCTCCACCTCCTGGGTTCAAGTAATTCTCGTGTCTCAGCCTCCAT</t>
  </si>
  <si>
    <t>ENST00000464873.5</t>
  </si>
  <si>
    <t>ENSG00000175792</t>
  </si>
  <si>
    <t>RUVBL1</t>
  </si>
  <si>
    <t>chr3:128238633-128238830</t>
  </si>
  <si>
    <t>TGCATACCACCATGCCCGGCTAATTTTTTGTATTTTAGTAGAGACGGGGTTTCATCATGTTAGCCCAAGCTGTTCTCAAAGTCCTGAGCTCAGGCAATCTGCCCACTTCAGCCTCCCAAAGTGTGTAATGGCTGTTATTTGAATTGTGGCTGCTGCTTTTGGGTTTCTTGTCAGTCAGGCAGCACCCTGCAGTGTCCC</t>
  </si>
  <si>
    <t>chr3:128393597-128393897</t>
  </si>
  <si>
    <t>AGGATCTGAGCCTGTGGCCACTAAGAGATGCAACCTGCCCAGGGCAGAGGCACAGACTGTGTTTTGGAAGAAAAGACGCACAGTGCCACTAGACAAGGCCCTCTAGCCCCTCAGCAGCAATGCTGGACAGTACTGGGCCAGGGGGCTACTGCAGAGAGCCCGAGTCCATGGCTGGTGAGCCAAGAGGCAGTTACAGTGGGAGGTACTGAGGGCTGTGAGGTAGGTGCAGGGCCAGGGACCAGGATGTGGCCACTTATGGGCACCTGCTTTGTGCCTGGCCCTGTCCTGGGCATTGGGGACC</t>
  </si>
  <si>
    <t>ENST00000483569.1</t>
  </si>
  <si>
    <t>ENSG00000132394</t>
  </si>
  <si>
    <t>EEFSEC</t>
  </si>
  <si>
    <t>chr3:128394045-128394210</t>
  </si>
  <si>
    <t>GCATACCTGCCTCCCCTGGGCCTTGCAGCCACAGGCCACCTCTGGGATCTGCCTCCGAGGGACAGTGTGTGGGCACATGGCCATCAGCACAGACACAGGGTGCCAGGCCCCAGCCCCTGTACCCACGCTCACCCTGGGCCTCAGCCCCTGCAGGTCAGGGAGGGAT</t>
  </si>
  <si>
    <t>chr3:128796415-128796657</t>
  </si>
  <si>
    <t>GCACTGCAGCCCGAGTGACAGAGCAAGACCCCAACTCTTAAAATAAAAAGATTCTGTGGTAGGCTTTTCAGACTTGGCATCTGAAGGGACCCATGAAAGCTTTGACTCATTGGAAGCTTATGTATTTTTAAAAATAACAACAATAGCAAATGCAGGTATGCTTCTTTATTCCAAAGTCCCCTGCCCTTCCTTTGAAAAGCCAGAGGTTTTTCTGTCTTGACTGGCTTATTTGAATCACCTGCA</t>
  </si>
  <si>
    <t>ENST00000485280.1</t>
  </si>
  <si>
    <t>ENSG00000075785</t>
  </si>
  <si>
    <t>RAB7A</t>
  </si>
  <si>
    <t>chr3:128875678-128875829</t>
  </si>
  <si>
    <t>CTGCAGCTAGATTTCTGCGGAACCTCAAAGGCGGGGGTAGGGCTAGGGCTCAGCTGGCAAGGAAGCCCACAGGCCACTAGAGGGTGACATGGGAGCGGCATGGCCTGAGATGTTTAAGAATCAGAGAGGAAGCCTTGCACATTTTGGTGTCA</t>
  </si>
  <si>
    <t>ENST00000505602.1</t>
  </si>
  <si>
    <t>ENSG00000177646</t>
  </si>
  <si>
    <t>ACAD9</t>
  </si>
  <si>
    <t>chr3:129532262-129532532</t>
  </si>
  <si>
    <t>AGGGCCTGCAGTGCTCGTGTGGAATCGACTACTACACGCTCAAGCCGGAGGTCAACAACGAGTCTTTTGTCATCTACATGTTCGTGGTCCACTTCACCATCCCCATGATTATCATCTTTTTCTGCTATGGGCAGCTCGTCTTCACCGTCAAGGAGGTACGGGCCGGGGGGTGGGCGGCCTCACGGCTCTGAGGGTCCAGCCCCCAGCATGCATCTGCGGCTCCTGCTCCCTGGAGGAGCCATGGTCTGGACCCGGGTCCCGTGTCCTGCAG</t>
  </si>
  <si>
    <t>ENST00000296271.4</t>
  </si>
  <si>
    <t>ENSG00000163914</t>
  </si>
  <si>
    <t>RHO</t>
  </si>
  <si>
    <t>rhodopsin</t>
  </si>
  <si>
    <t>chr3:129555922-129556074</t>
  </si>
  <si>
    <t>CTGCAGCCTCCGGGCTGGCGGCCTCCTCTCCCCCAGTTTGTGCTTGGCCGCCTGGATGCACGGGGCTCTTGGCAGCAGGACCAACTGGACGTTGTGGAGCAAGTGGGTGGGCACAGTGCAGGCCGTGCTGGGCAGATGGGGGAGCCTGACCAG</t>
  </si>
  <si>
    <t>ENST00000501038.6</t>
  </si>
  <si>
    <t>ENSG00000004399</t>
  </si>
  <si>
    <t>PLXND1</t>
  </si>
  <si>
    <t>chr3:129556230-129556382</t>
  </si>
  <si>
    <t>CAGGCACGGGGTAGAAGATCAAGTTGAGGCCCAGTGGGCGTCCATTTCTCCCAGCAGCAGCCTGACCAACTCTCCATGTGTCTCAGGCCTCACTGTAGCACTCGTAGATGTTGTCCTCCATCAAAGCCACCACCTGCTCAAACTTGTGCTGCA</t>
  </si>
  <si>
    <t>chr3:129851952-129852241</t>
  </si>
  <si>
    <t>CCAGCCTGGGCAACATAATGAGACCTTGTCTCCACTAAAAATTCAAAAAAAATTAGCCGGGTGTGGTTGCACATGCCTGTAGTCCCAGCTACTTGTGAGGCTGAGGCAGGAGGATTGTTTGAACCTGGAAAGTCAAGGCTGCAGTGAGCCCTGATTGTGCCACTGTACTCCAACCTGGGCAACAGCGTGAGACCCTGTCTGAAAAAAGAAAAAACAAAGTGGTGACCAGGTGCAGTGGCTCATGCCTGTAACCTCAACACTTTGGGAGGCTGAGGTAGGTGGATCATTTG</t>
  </si>
  <si>
    <t>ENST00000513411.5</t>
  </si>
  <si>
    <t>ENSG00000172765</t>
  </si>
  <si>
    <t>TMCC1</t>
  </si>
  <si>
    <t>chr3:129852248-129852441</t>
  </si>
  <si>
    <t>GGAATTTGAGACCAGCCTGGCCTAAATGGTGAGACATTGTCTCTACTCAAAATACAAAAATTAGTTGGATGTGGTGGCATGTGCCTGTAATCCCAGCTACTCAGGAGTCCAAGGTAGGAGAATTGCTTGAACCCGGGAGGCAGAGGTTGCAGTGAGCCAAGCTCATGCCACTGCACTCCAGCCTGGGTGACAGA</t>
  </si>
  <si>
    <t>chr3:129852441-129852634</t>
  </si>
  <si>
    <t>AACGAGACACCGTCTCAAAAAAAAAAAAAAAAAAAAAAAAAGGAAGAAAATTCTGCAGTATACAACAACGAAGATGAACCTTTAGATGAACCTTGAGGACAGACATAAAATAAGCCAATCACAAAGAGATAAATAGTTTTGGTTTTACAAGACAAAAAGAGCTATAGAGATGGCTGGTCCTGATGGTTACACAT</t>
  </si>
  <si>
    <t>chr3:130814763-130814959</t>
  </si>
  <si>
    <t>AGCCCAGCTGGCTTCGCCCAGTGGATCCCGCACCAGGGCCGTGGGTGGAGCTGCCTGCCAGTCCCGTGCGGGGTGCCCGTACTCCCCAGCCCCTGGGCAGTCGATGGGTCGGGGAGGCTCGGGCTGCGCGGGAGCCCACTGCAGCAGTGGGGCGGGGTGGGGGGTGGTGCGGTGCTTGGGCATGGCAGGCTGCAGGT</t>
  </si>
  <si>
    <t>ENST00000647973.1</t>
  </si>
  <si>
    <t>LOC105374107</t>
  </si>
  <si>
    <t>chr3:130814959-130815155</t>
  </si>
  <si>
    <t>TCCCGAGCCCTGCCCCGCAAGGGGAGGCGGCTGAGGCCCAGCAAGAATTCAAGCATGGCGAAAGTGTGCCGGCAGTGCTAGGGAACCCGGCACCCCCTCCGCAGCTGCTGGCACGGGTGCTAAGCCCCTCACTGCCCTGGGCCGGTGGTGCTGGCTGGCTGCTCTGAGTGCGGGGCCTGCAGAGCATGTGCCCACCT</t>
  </si>
  <si>
    <t>chr3:131496881-131496999</t>
  </si>
  <si>
    <t>AGCTGCAGCTTCACCACCCTCCCAACACTGGCCCAGGCCTGCACACTAAAATGCAGCCACATTACACTTCTCTCCCCAAGCACACATGCTCTTCCATGTTGTCTCTGCTTCTGCAGAGG</t>
  </si>
  <si>
    <t>ENST00000506946.1</t>
  </si>
  <si>
    <t>ENSG00000114686</t>
  </si>
  <si>
    <t>MRPL3</t>
  </si>
  <si>
    <t>chr3:131555974-131556147</t>
  </si>
  <si>
    <t>CTGCAGGTGGGGAAATGCCTTGAGAGGTAAAGTGACTTGCCCAAGATCATGCCACTAATTAGAGCTAGAGTTCAAATACAGATAAGACTGAATCGAAATGGATATTAAAAAGCAATGGGGCCAGGTGCAGTGGCTCACTCCTGTAATCCCAGAACTTTGGGAGGCCGAGGTGGG</t>
  </si>
  <si>
    <t>ENST00000514439.1</t>
  </si>
  <si>
    <t>ENSG00000196353</t>
  </si>
  <si>
    <t>CPNE4</t>
  </si>
  <si>
    <t>chr3:131556147-131556320</t>
  </si>
  <si>
    <t>GTAGATCACTTGAGGCCAGGAGTTCAAGACCAGTCTGGCCAACATGGAGAAACCCCATCTCTACTAAAAATACAAAAATTAGCTGGGCATGGTGGTGCACTCCTGTAATCCCAGCTACTCAGGAGGCTGAGGCATAAGAGAATTGCTTGAACCCTGGAGGTGGAGGCTGCAGTG</t>
  </si>
  <si>
    <t>chr3:131621319-131621465</t>
  </si>
  <si>
    <t>ACTGCAGCCTCAAACTCCTGGGCTCAAGTGATCCTCCTGCCTCAGCCTCTGGAGTAGCTAGGACCACAGATGTGCACCACCACACCTGGCTAATTAAAACTTTTTTTTGTAGAGACAGGACCTTGCTATATTGCCTAGGCTGGTCTT</t>
  </si>
  <si>
    <t>chr3:131621465-131621611</t>
  </si>
  <si>
    <t>TGAACTCCTGGCCTCAAGCAATCCTCCTGCCTAAGCCTCCCAGAGCACTGGGATTACAAGCATGAGCCACCATGCCCAGCCCTCTCTTACTTCTCTTAATGCTACCATGTCAGATATCCTCTAGGCCATTATCCCTCAGATACTGCA</t>
  </si>
  <si>
    <t>chr3:132359637-132359923</t>
  </si>
  <si>
    <t>TAGTCTCTCACCTCCTCTTGTAAATCTACCTGTGGTATGTTTGCAGAATTCTTTCCCTCAAAACACAAATAACAATATGCAGGTAGAGTGAAATATGATTAAGCAGCAAAAAATGTTAATAGAAAGAAAAATGTAAGGGTTGATGTGCTGCAGCCCGCTCATACAGATCTCAAGAGTGGAATGTGTCCATCAGTTCCCAACTCTCAGTTCAACCACTTCACCTGGGCAGCTCCAATGTGGCAGGAGTATTTTCACCAAAGAAATTAAATGCTACAAATCCTACCACC</t>
  </si>
  <si>
    <t>ENST00000507647.1</t>
  </si>
  <si>
    <t>ENSG00000014257</t>
  </si>
  <si>
    <t>ACP3</t>
  </si>
  <si>
    <t>chr3:132554479-132554629</t>
  </si>
  <si>
    <t>ATAGTGCTGGGATTACAGGCATGAGCCACCGCACCCGGCCCTAAGTTTTCTTTTTAAGTGTCTGCATGGCAAGTGAGGGAACATGAGCCTATGCTACTACACTTCTCACATGGAGGTTAATCAAACATCCTGCGTTCCCTGCCCTTCTGCA</t>
  </si>
  <si>
    <t>ENST00000509279.1</t>
  </si>
  <si>
    <t>ENSG00000138246</t>
  </si>
  <si>
    <t>DNAJC13</t>
  </si>
  <si>
    <t>chr3:132765714-132765866</t>
  </si>
  <si>
    <t>GAGTTTCCAGTTTTTCTGTTCTGTTTTTTCCCCATCTTTGTGGTTTTATCTACTTTTGGTCTTTGATGATGGTGATGTACAGATGGGTTTTTGGTGTGGATGTCCTTTCTGTTTGTTAGTTTTCCTTCTAACAGACAGGACCCTCAGCTGCAG</t>
  </si>
  <si>
    <t>ENST00000471702.2</t>
  </si>
  <si>
    <t>ENSG00000274810</t>
  </si>
  <si>
    <t>NPHP3-ACAD11</t>
  </si>
  <si>
    <t>chr3:132765866-132766018</t>
  </si>
  <si>
    <t>GGTCTGTTGGAATACCCTGCCGTGTGAGGTGTCAGTGTGCTCCTGCTGGGGGGTGCCTCCCAGTTAGGCTGCTCGGGGGTCAGGGGTCAGGGACCCACTTGAGGAGGCAGTCTGCCCGTTCTCAGATCTCCAGCTGCGTGCTGGGAGAACCAC</t>
  </si>
  <si>
    <t>chr3:132766018-132766170</t>
  </si>
  <si>
    <t>CTGCTCTCTTCAAAGCTGTCAGACAGGGACATTTAAGTCTGCAGAAGTTACTGCTGTCTTTTTGTTTGTCTGTGCCCTGCCCCCAGAGGTGGAGCCTATAGAGGCAGGCAGGCCTCCTTGAGCTGTGGTGGGCTCTGCCCAGTTCGAGCTTCC</t>
  </si>
  <si>
    <t>chr3:132951096-132951272</t>
  </si>
  <si>
    <t>ENST00000514529.5</t>
  </si>
  <si>
    <t>ENSG00000144868</t>
  </si>
  <si>
    <t>TMEM108</t>
  </si>
  <si>
    <t>chr3:132951272-132951448</t>
  </si>
  <si>
    <t>TGAGGTGTCAGTGTGCTCCTGCTGGGGGGTGCCTCCCAGTTAGGCTGCTCGGGGGTCAGGGGTCAGGGACCCACTTGAGGAGGCAGTCTGCCCGTTCTCAGATCTCCAGCTGCGTGCTGGGAGAACCACTGCTCTCTTCAAAGCTGTCAGACAGGGACACTTAAGTCTGCAGAGGTT</t>
  </si>
  <si>
    <t>chr3:133081587-133081738</t>
  </si>
  <si>
    <t>CTGCAGGCCAGAATAAAATTCACATTTCTTTGCATAACACTTGTAACTCTGACTCTTATTTAATGCTTCAGCATTGTATCTCTCTGCCTTCATGTTGGTTGGTTCTTCCAGGAAGCAGACACCAACATGGGATTAGAAATGCAAAAGATCTA</t>
  </si>
  <si>
    <t>ENST00000511555.5</t>
  </si>
  <si>
    <t>chr3:133391757-133391909</t>
  </si>
  <si>
    <t>GCTGCAGGGCCCAGTCTAAATGTCACTTCCTCAGCGAGGCCTTCCTTAACCTGCCAGGCTGGGTTCAGCTCTCCTGTCACGTGGTCTTAGCTCCCTGTGCTTTTTCATTGTGACCCTTTTTAGAGCTGTGATATGCTACTGGTCTGATATTAG</t>
  </si>
  <si>
    <t>ENST00000302334.3</t>
  </si>
  <si>
    <t>ENSG00000170819</t>
  </si>
  <si>
    <t>BFSP2</t>
  </si>
  <si>
    <t>chr3:134406832-134406985</t>
  </si>
  <si>
    <t>CTGCAGGCGGCGGCCGCCGAGCCCTGCAAACAATAAGTGAATTCTCCGAAGCGACTGAAACCCCCCGGGCTGGGCCACGCGCCAGCCGGGGAGGGCGGACCATTGTGCTGCGCAGGCTGAAGCTGGCCCATTCCGTTGCGCGCGGAGCCCCCAA</t>
  </si>
  <si>
    <t>ENST00000511263.1</t>
  </si>
  <si>
    <t>ENSG00000284561</t>
  </si>
  <si>
    <t>MIR4788</t>
  </si>
  <si>
    <t>chr3:134407015-134407314</t>
  </si>
  <si>
    <t>CCGAGTGTGCGATCGGGTACACAGCAGACTTTAGAAAGAAGTGGCGTCTGGTGTTGACTGATGAGCTCAATATCATAAGCCACCCGGGTCTGGGAGACCCAAGCGGGGCAGGCACTTAGAGTCCTGAGTCGGAGTTGGGAGCGAGAGCTGCAGCCCTGCCCTGCCACTCGGCAGGAGGGGTGGGGTGGGGGGCAGTCGGTGGGCTCCCTGAGCTGCTATGGAGAGGGCTCACCTTCACCACGTCCCTCTGGTTGTCAGGCTTTTACAACTACTGTGATGGGCTGTATCCCCTCTTTGTGC</t>
  </si>
  <si>
    <t>chr3:134853310-134853453</t>
  </si>
  <si>
    <t>GAGGCTGTGGGTGCCCCTGGAGACTCCTCAGGGCATGTAGGGGGTGGTGTGAGCAGCCTCTCACAGTGGAGCTGGAAATGGAGAGAAGTGGCAGACATGTTTTGGGGATAAAACACACAGATTTTAGTGATAGGTTGGCTGCAG</t>
  </si>
  <si>
    <t>ENST00000474732.1</t>
  </si>
  <si>
    <t>ENSG00000154928</t>
  </si>
  <si>
    <t>EPHB1</t>
  </si>
  <si>
    <t>chr3:134853453-134853596</t>
  </si>
  <si>
    <t>GGAAGAAGGAGAGAGAGAGTTACCAAAGATGGCATCCAGGTTTCTGACTTTTACAATTAGTGGATGGTGGTGTCACTTGTTGAAATGGGAAAGATTTGAAGATTACCACTTTGGGTTGACTTTGAAATGGCTGAGACTTGCAAG</t>
  </si>
  <si>
    <t>chr3:134853596-134853739</t>
  </si>
  <si>
    <t>GTGACTATTGAGAAGGAGATTGGATATATGGATCTGGAGCTCGGAGGAGAGGTCTGTGTCTGAGTTCAAGATGGAAGGTGGTAGCCACAGTTACACAGATGGTGAACCTGCCTGCAGAAGCACCGTAGCACAGCAATATTCTTG</t>
  </si>
  <si>
    <t>chr3:135039248-135039403</t>
  </si>
  <si>
    <t>GTGCACTCACAAACCTTGAGCTAAACACAGGGTGCTGATTGGTGTATTTACAATCCCTGAGCTAGATATAAAGACTCTCCACGTCCCCACCAGACTCAGGAGCCCAGCTGGCTTCACCTAGTGGATCCCGCACTGGGGCTGCAGGTGGAGCTGCCT</t>
  </si>
  <si>
    <t>ENST00000493838.1</t>
  </si>
  <si>
    <t>chr3:135039403-135039558</t>
  </si>
  <si>
    <t>TGCCAGTCCTGCACCGTGCGCTCGCATTCCTCATCCCTTGGGTGGTCGATGGGACTGGGCGCCGTGGAGTAGGGGGTGGTGCTCCCGTCGGGGAGGCTCGGGCTGCACAGGAGCCCACGGAGTGGGTGGGAGGCTCAGGCATGGTGGGCTGCAGGT</t>
  </si>
  <si>
    <t>chr3:135375105-135375256</t>
  </si>
  <si>
    <t>CTGCAGGTTGGCCTTCAAGTCCTGACCTAGTCTAAATTCTGTTTCCAGGTTGCTCATTCTTTGTGCTTATTCTCCATACTTCAGCCAACACTCGCCTCTTTCAGCTCCCCCAACACACCAAGCTATTTCCCACCTTCAGGGCTTCTTTCAAC</t>
  </si>
  <si>
    <t>ENST00000658465.1</t>
  </si>
  <si>
    <t>LOC105374122</t>
  </si>
  <si>
    <t>chr3:135888814-135888956</t>
  </si>
  <si>
    <t>CTGCAGTGTGAATAAGAGGTGTGTAGAAAAAGAGGCCCTTGTACTCAAGGATTCACCAACTTTTCAACTGATATCATGCAGAAAGTTACCCCCTGACTTCAGAGCCCTTCTACCAGGTGTGCAAGACAGGGTTCCTGGCCCCA</t>
  </si>
  <si>
    <t>ENST00000264977.8</t>
  </si>
  <si>
    <t>ENSG00000073711</t>
  </si>
  <si>
    <t>PPP2R3A</t>
  </si>
  <si>
    <t>chr3:136968783-136968959</t>
  </si>
  <si>
    <t>GAGTTTCCAGTTTTTCTGTTCTGTTTTTTCCCCATCTTTGTGGTTTTATCTACTTTTGGTCTTTGATGATGGTGATGTACACATGGGTTTTCGGTGTAGATGTCCTTTCTGGTTGTTAGTTTTCCTTCTAACAGACAGGACCCTCAGCTGCAGGTCTGTTGGAATACCCTGCTGTGT</t>
  </si>
  <si>
    <t>ENST00000491483.5</t>
  </si>
  <si>
    <t>ENSG00000174564</t>
  </si>
  <si>
    <t>IL20RB</t>
  </si>
  <si>
    <t>chr3:136968959-136969135</t>
  </si>
  <si>
    <t>chr3:137460043-137460219</t>
  </si>
  <si>
    <t>GAGTTTCCAGTTTTTCTGTTCTGTTTTTTCCCCATCTTTGTGGTTTTATCTACTTTTGATCTTTGATGATGGTGATGTACAGATGGGTTTTTGGTGTGGATGTCCTTTCTGTTTGTTAGTTTTCCTTCTAACAGACAGGACCCTCAGCTGCAGGTCTGTTGGAATACCCTGCCGTGT</t>
  </si>
  <si>
    <t>ENST00000306087.3</t>
  </si>
  <si>
    <t>ENSG00000168875</t>
  </si>
  <si>
    <t>SOX14</t>
  </si>
  <si>
    <t>chr3:137460219-137460395</t>
  </si>
  <si>
    <t>TGAGGTGTCAGTGTGCCCCTGCTGGGGGGTGCCTCCCAGTTAGGCTGCTCGGGGGTCAGGGGTCAGGGACCCACTTGAGGAGGCAGTCTGCCCATTCTCAGATCTCCAGCTGCGTGCTGGGAGAACCACTGCTCTCTTCAAAGCTGTCAGACAGGGACATTTAAGTCTGCAGAGGTT</t>
  </si>
  <si>
    <t>chr3:138068062-138068259</t>
  </si>
  <si>
    <t>CAGAAGCCTGGAGGGAGCCCAGAACAGGACTGCCTGAATCCAGGAGCCACCACTGCAGGTGGGGTGAGAGGGCAGAGTCTGGGGCTCACCTCATCCCGGGCCCCGAGGAAGGAGGGGTGCTGGAGGGTCCATGCAGTCCGGGGCGTGGAGCGGGGGCGGACACCTGGGTCAGGCTGGAGCCATGGCTGCCATGGCTCT</t>
  </si>
  <si>
    <t>ENST00000486487.1</t>
  </si>
  <si>
    <t>ENSG00000158163</t>
  </si>
  <si>
    <t>DZIP1L</t>
  </si>
  <si>
    <t>chr3:138068259-138068456</t>
  </si>
  <si>
    <t>TGACGAGTTGGTGGGGGTGGCTCTGCCGGTGTGGATGGCAAGGCCACCTGCAGGGTCCTGGTCTTTGGCTGGGCCTCTCTGGTGACCAGTGTGCTCTGCTGGCTTTTGACTGGAAACACAGAAAGGAATGATTTTTGGAGTACACCCATGCTGGATCTCAAGCCTAAGAGGAGGGAGAAAGTGGCTCCAACACCCTGG</t>
  </si>
  <si>
    <t>chr3:138114967-138115264</t>
  </si>
  <si>
    <t>CAAATCACTTTTCTTTTTTCAAAAAGTAAAAACCCAAGGCCGTCTTCCCAGTGAAGCCGAGTCTTGGGGCATCCCGTCATTCGTCCCCCGCGCACGGGTCCTTCCCTCCCTGGGCGCCGCAGTTCGGAGCAGGCCGAGGGGGCCGGGCTGCAGGGCCGCGCCGGGCCAGAAGGGCGCGCCCTGGGCAGCGCGGACGCACGCAGCCGGCTCCTCCCGCGCCCCGCTGCACCCCGGCAGGGAGTTCGCCCCCGCTAATGTTTAACCTCCCGAATCGCTGATCCCTCGGACTGCAGCCAAG</t>
  </si>
  <si>
    <t>ENST00000327532.7</t>
  </si>
  <si>
    <t>chr3:138484801-138485003</t>
  </si>
  <si>
    <t>CTGCAGAGGGTATACTGGGTCCCCCTGCAGTGCCAGCCCACCGGCGCTGCACTCAATTTCTCACCAGGCCTTAGCTGCCTTCCCACAGGGCAGGGCTCGGGACCTGCAGCCCACCATGCCTGAGCCTCCCACCCCCTCCATGGGCTCCTGTGTGGCCCGAGCCTCCCCGACGAGCACCGCCCCCTGCTCCACAGCACCCAGTC</t>
  </si>
  <si>
    <t>ENST00000460325.1</t>
  </si>
  <si>
    <t>ENSG00000158220</t>
  </si>
  <si>
    <t>ESYT3</t>
  </si>
  <si>
    <t>chr3:138485003-138485205</t>
  </si>
  <si>
    <t>CCCATCGACCACCCAAGGGCTGAGGAGTGCAGGCACACGGCGTGGGACTGGCAGGCAGCTCCACCTGCAGCCCTGGTGTGGGACCCACTGGGTGAAGCCAGCTGTGCTCCTGAGTCTGGTGGGGCCTTAGAGAAGCTTTATGTCTAGCTCAAGGATTGTAAATACACCAATCGCACTCTGTATCTAGCTCAAGGTTTGTAAAC</t>
  </si>
  <si>
    <t>chr3:138608351-138608500</t>
  </si>
  <si>
    <t>AAGCCAAGCAGGCAGAGGCTAGATCACACATGGGGGCTTCATGCCCACCTTAAGTAGTTTGGGTCTTTAAAAAAGGAATGAGACTCATAAAGAGGTTTTAAGGAGCGAATGCTATTGCTGCCATGAACAGATATTCCTTCCCCATAGCTG</t>
  </si>
  <si>
    <t>ENST00000470889.5</t>
  </si>
  <si>
    <t>ENSG00000158234</t>
  </si>
  <si>
    <t>FAIM</t>
  </si>
  <si>
    <t>chr3:138608500-138608649</t>
  </si>
  <si>
    <t>GCAGAGCAGGCACAGGGCTGTTTTTGCCCGCCAGTATGTCCCCACCGTCTAGCCCAGAGCGGGGCCAGCGGCCGGCTCCTACCCACACTTGCTGGCAGGAAGACTGGACGCACTGCGGGACATGGTGATGTCCTGGGTTGGGGCTGAGGA</t>
  </si>
  <si>
    <t>chr3:138608649-138608798</t>
  </si>
  <si>
    <t>AAGGCCTATGCGCGGAGGGTGCGGCCTTCGGCTAAGGCAGAGGACCAGGGTTGGGTCCGTGGCGGCGGGAGGGGTGGCCTCCTGCGCTGGTCGCCCCAGGGGACCTGAGAGGCGCGACAAACAGTCGGCGCGTTTGGTACTCGCGCCTGC</t>
  </si>
  <si>
    <t>ENST00000360570.8</t>
  </si>
  <si>
    <t>chr3:139036467-139036698</t>
  </si>
  <si>
    <t>GTACCATTACTCTGAAGAAGAGAGCACAAAGGCACAGTATTTAATGTAGAAATGGTAGCCCTTGCATTAATTTTTATTGGAAGTGTTTTGGGTATGGCTTCTCGGAGACTTCACCTTACTTTTCAGGGTTTTTCTGAACTGCAGGTTTTTTATGGAAAGAGATATCCTGTAGGTCCTCTGGGTCAGTCCAATCAACTTTTGCCATCTAGGATTTAGCATCTGTGGTTCTGAC</t>
  </si>
  <si>
    <t>ENST00000413199.1</t>
  </si>
  <si>
    <t>ENSG00000233701</t>
  </si>
  <si>
    <t>PRR23C</t>
  </si>
  <si>
    <t>chr3:139870084-139870193</t>
  </si>
  <si>
    <t>CTGCAGGAGTTTGAAAGAATGGGTGTCGCTCTTCAGATGAAAGTGATAGGTGAGGCTGGTGGGAACAAAAGCATGCAGCCAGATCAGCAAGGTCTGTGTGGGCACCCCAC</t>
  </si>
  <si>
    <t>ENST00000458420.7</t>
  </si>
  <si>
    <t>ENSG00000158258</t>
  </si>
  <si>
    <t>CLSTN2</t>
  </si>
  <si>
    <t>chr3:139905685-139905853</t>
  </si>
  <si>
    <t>ACCTCTCTGCAGCATTTGCCACGGCCCTCTTCCCTCAGCCTGCATGATGCCATGCCTTCTGAGTCTCCTTCACCTCCACTGGATGCTCCTTCTGTCTCCTGTGTAGCTTTGCTTGTCTCTGTCATCTCTTGATGTTGGTGTTATTGGGAGTCCTGTGCACCTCACAGGG</t>
  </si>
  <si>
    <t>chr3:139905853-139906021</t>
  </si>
  <si>
    <t>GTGCCCACCCTCAGATGGTCTCATGGATCCCCATGGCTGCAGCAGCCATCTGTACGCTGCCAACTCCTAGGTCTGTATCTCAGCTTGGCCCTCTCTTCTCAGTCTCAGACCTGAAGGTCCCACCGCCCACTGGACCTCAATGTCCTGGATGCCCTGCAGGCACATCAAG</t>
  </si>
  <si>
    <t>chr3:139949636-139949781</t>
  </si>
  <si>
    <t>ATAATTAATGTAAATTACCTTTGCTATCAGTGAATTAGCATAGACATAAGGCCCCACTTTGCTCCATAGCATTGGATACCAAACACGTGGGAGAATATCTTCTGTCACGCACTGATGAGAATTTGGTTGTAACCATCAGCTGCTGC</t>
  </si>
  <si>
    <t>ENST00000511524.1</t>
  </si>
  <si>
    <t>chr3:140422072-140422230</t>
  </si>
  <si>
    <t>CTGCAGGCTATTGCTTACTCATAACTCATAAACTGCTTCATTTCTGTGTACTGCCTTCTCTTGGTGTGTCTTTAAGCTTCTGCCTCCCTCTTATATTCTCATATTTTCTCTCTTTCTTTCTCTCTCTCTCTCTCTCTCTCTCTCTCTCTGCTATCTTTA</t>
  </si>
  <si>
    <t>ENST00000502712.5</t>
  </si>
  <si>
    <t>LOC105374132</t>
  </si>
  <si>
    <t>chr3:140445355-140445506</t>
  </si>
  <si>
    <t>CTGCAGCCTCTGCTGAATAAAGGGAATCAATGAGGAGGGTGTCTTGGGTTTCTCCAGAGAAAAGGCCTCCAGAGACCATGACCAGAGGGGAGGTATTGTGGGAGGGCTCTCCTACACTAGCAGAAACAGGAGAACCTCAAGACTGGTGCCGC</t>
  </si>
  <si>
    <t>chr3:140445561-140445728</t>
  </si>
  <si>
    <t>TGGACAGAAAGGGAGTTTATGGAGGGTTTGGGGAGAGAGGAGAGATAGATGATTCTATATAGAGAAGGGATAGATGGTCCAGCAGGAGTGAAGATACAGGCCGGTGGGATCAGTACCAGAGAAGCTGCAAACAAGCCATGGATTCTGTCTGCAGCTCAGGAAGTGCTA</t>
  </si>
  <si>
    <t>chr3:141250734-141250885</t>
  </si>
  <si>
    <t>GTAAGAGGACAGACATGGAAAGCTCTTGGCTTCCCATTGATGCTTGGAGTTGCTGAATCAACTAGCCTTGGAGCTGCTGTCCTAATACTATGGTTTGTCATGTGAGAATGTGGATGAGTCTCTTTGCTTGCTAGGGTTTTCTGTTACCTGCA</t>
  </si>
  <si>
    <t>ENST00000637579.1</t>
  </si>
  <si>
    <t>ENSG00000155893</t>
  </si>
  <si>
    <t>PXYLP1</t>
  </si>
  <si>
    <t>chr3:141762202-141762383</t>
  </si>
  <si>
    <t>GAGTTTCCAGTTTTTCTGTTCTGTTTTATCCCCATCTTTGTGGTTTTATCTACTTTTGGTCTTGATGATGGTGATGTACAGATGGGTTTTCGGTGTGGATGTCCTTTCTGTTTGTTAGTTTTCCTTCTAACAGACAGGACCCTCAGCTGCAGGTCTGTTGGAATACCCTGCCGTGTGAGGTG</t>
  </si>
  <si>
    <t>ENST00000682958.1</t>
  </si>
  <si>
    <t>ENSG00000114124</t>
  </si>
  <si>
    <t>GRK7</t>
  </si>
  <si>
    <t>chr3:141762383-141762564</t>
  </si>
  <si>
    <t>GTCAGTGTGCCCCTGCTGGGGGGTGCCTCCCAGTTAGGCTGCTCGGGGGTCAGGGGTCAGGGACCCACTTGAGGAGGCAGTCTGCCCGTTCTCAGATCTCCAGCTGCCTGCTGGGAGAACCACTGCTCTCTTCAAAGCTGTCAGACAGGGACATTTAAGTCTGCAGAGGTTACTGCTGTCTT</t>
  </si>
  <si>
    <t>chr3:142069952-142070125</t>
  </si>
  <si>
    <t>CTGCAGTGCAGTGGCGTGATCTCGGCTCACTGCAACCTCCGTTTCCCAAATTTAAGCTATTCTCCTGCCTCAGCCTCCTGAGTAGCTGGGACTACAGGCATGTGCCACCACGCCCAGCTAATTTTTTGTATTTTTAGTAGAGACAGGGTTTCGCCATGTTGGCCAGGCTGGTCT</t>
  </si>
  <si>
    <t>ENST00000488107.6</t>
  </si>
  <si>
    <t>ENSG00000114126</t>
  </si>
  <si>
    <t>TFDP2</t>
  </si>
  <si>
    <t>chr3:142070206-142070358</t>
  </si>
  <si>
    <t>CCAAACTTCTTTTTTTCAATCCTGCACAAACTTCTTAATACTCACCAATCTTATAGAGTGAAATACGATACATCAGTGTTTTTATTTTTTTGAGACAGGGTCACCCAGGCTGGAGTACAAGTACAATGGCACGAACACAGCTGGCTCACTGCA</t>
  </si>
  <si>
    <t>chr3:142480322-142480476</t>
  </si>
  <si>
    <t>ACAGGTCTGTTGGAGTTTGCTGGAGATCCACTCCAGACTCTGTTTGCCTGGGTATCAGCAGCGGAGGCTGCAGAACAGCAAATATTGCTGAACAGCAAATGTTGCTGTCTGATTGTTCCTCTGGAGGTTTCGTCTCAAAGGGGTACCCGGCCGTG</t>
  </si>
  <si>
    <t>ENST00000666447.1</t>
  </si>
  <si>
    <t>ENSG00000175054</t>
  </si>
  <si>
    <t>ATR</t>
  </si>
  <si>
    <t>chr3:142480476-142480630</t>
  </si>
  <si>
    <t>GTGAGGTGTCAGTCTGCCCCTACTGGGGGATGCCTCCCAGTTAGGCTACTCAGGTGTCAGGGTCCCACTTGAGGAGGCAGTCTGTCAGTGCTCAGATCTCAAACTCCGTGCTGGGAGAAGCACTACTCTCTTCAAAGCTGTCAGACAGGGACATT</t>
  </si>
  <si>
    <t>chr3:142480630-142480784</t>
  </si>
  <si>
    <t>TTAAGTCTGCAGAGGTTTCTGCTGCCTTTTGTTCAGCTATGCCCTGCCCCCAGAGGTGGAGTCTACAGAGGCAGGCAGGCCTCCTTGAGCTGCAGTGGGCTCCACCCAGTTCCAGCTTTCCAGCCACTTTGTTTACCTACTCAAGCCTCAGCAAT</t>
  </si>
  <si>
    <t>chr3:144749938-144750080</t>
  </si>
  <si>
    <t>GAGGGACTTAGCACCCGGGCCAGCGGCTGCGGAGGTTGTACTGGGTCCCCCAGCAGTGCCAGCCCACTGGCGCTGCTCTCTATTTCTCACCGGGTCTTAGCTGCCTTCCCGCGGGGCAGGGCTTGGGACCTGCAGCCACCATG</t>
  </si>
  <si>
    <t>ENST00000702314.1</t>
  </si>
  <si>
    <t>LOC105374140</t>
  </si>
  <si>
    <t>chr3:144750080-144750222</t>
  </si>
  <si>
    <t>GCCTGAGCTCCCCCACCCCGGGGGCTCCTGTGCCGCCTGAGCCTCCCCGACAAGCACCGCCCCCTGCTCCAGGGCACCCAGTCCCATTGACCACCCAAGGGCTGAGGAGTGCGGGCGCATGGCGCGGGACTGGCAGGCAGCTC</t>
  </si>
  <si>
    <t>chr3:144750222-144750364</t>
  </si>
  <si>
    <t>CCACCTGCAGCCCTGGTGCGGGATCCACTGGGTGAAGCCAGCTGGGCTCCTGAGTCTGGTGGGGATGTGGAGAACCTTTGTGTCTAGCTCAGAGATTGTAAATACACCAATCGGCACTCTGTATCTACCTCAAGGTTTGTAAA</t>
  </si>
  <si>
    <t>chr3:145333627-145333782</t>
  </si>
  <si>
    <t>GGGGACCTGCAGCCCACCATGCCTGAGCCTCCCACCCCCTCCGTAGGCTCCTCTGCGGCCCGAGCCTCCCCGATGAGCGCTGCCCCCTGCTCCAGGGCACCCAGTCCCATTGACCACCCAAGGGCTGAGGAGTGCGGGCGCACGCGCGGGACTGGC</t>
  </si>
  <si>
    <t>ENST00000495382.1</t>
  </si>
  <si>
    <t>LOC107986138</t>
  </si>
  <si>
    <t>chr3:145333782-145333937</t>
  </si>
  <si>
    <t>CAGGCAGCTCCACCTGCAGCCCCGGTGCGGGATCCACTGGGTGAAGCCAGCTGGGCTCCTGAGTCTGGTGGGGACGTGGAGAACCTTTATGTCTATTTCAGGGATTGTAAATACACCAATCAGCACCCTGCGTCTAGCTCAGGGTTTGTGAATGCA</t>
  </si>
  <si>
    <t>chr3:146254757-146254908</t>
  </si>
  <si>
    <t>TATTTAAAAGAGTGTGTCCTCTCCCCTCTCTGTCTCACTCCAGCTCTTGCCATTAATACACCTGCTCCCCGTTTGCTTTCTGCCGTGATTGTAAGCTTCTTGATGCCTCACTAGAGGCAGATGGTATCACTGTGCTTCCTGTGCAGCCTGCA</t>
  </si>
  <si>
    <t>ENST00000383083.6</t>
  </si>
  <si>
    <t>ENSG00000114698</t>
  </si>
  <si>
    <t>PLSCR4</t>
  </si>
  <si>
    <t>chr3:147245426-147245573</t>
  </si>
  <si>
    <t>GTGCATTCACAAACCCTGAGCTAGACACACGGTGCTGATTGATGTATTTACAATCCCTTAGCTAGACATAAAGGTTCTCCAAGTCCCCACCAGACTCTGGAGCACAGCTGGCTTCACCCAGTGGATCCTGCACCGGGGCTGCAGGTGG</t>
  </si>
  <si>
    <t>ENST00000670466.1</t>
  </si>
  <si>
    <t>LOC112268449</t>
  </si>
  <si>
    <t>chr3:147245573-147245720</t>
  </si>
  <si>
    <t>GAGCTGCCTGCCAGACCCGCGCTGTGTGTGCGCCTGCACTCCTCAGCCCTTGGGTGGTCGATGGGACTGGGCGCCGTGGAGCAGGGGGCGGCGCTCGTCAGGGAGGCTCGCGCCGCACAGGAGCCCATGGAGGTGTAGGGAGGCTCAG</t>
  </si>
  <si>
    <t>chr3:147245720-147245867</t>
  </si>
  <si>
    <t>GGCATGGCAGGCTGCAGGTCCCGAGCCCTGCCCCGCGGGAAGGCAGCCAATGCCCGGCGAGAAATTGAGCACAGCAGCTGCTGGCCCAGGTGCTAAGCCTCTCACTGCCCGGGGCCCGTGGGGCCGGCCGGCCGCTCCGAGTGCGGGG</t>
  </si>
  <si>
    <t>chr3:147393336-147393492</t>
  </si>
  <si>
    <t>AGCTGCAGGAGGCGCCCTGGTCTCTGCGCTTGACATCACCCCCGCCCCCCGCCAACACCCGGCCTCCAGTCCTTCCCCCTCCCTCCAGCTCCCTGCACTGCGCCCTGGGTGGGTGGGTGAATGTGAAGAGGCGGCGTTGGGCTAGGCCCCTGCAGCC</t>
  </si>
  <si>
    <t>ENST00000472523.1</t>
  </si>
  <si>
    <t>LOC440982</t>
  </si>
  <si>
    <t>chr3:150392335-150392486</t>
  </si>
  <si>
    <t>CTGCAGCCTAGAACTTCCAGGCTCAAGCCACTTTCCTGCCTCAGCCTCTCAATTAACTGGGATTACAGGCATGTGTTACCATGCCCTTTTTCTTAAAATATTCAGATGCATCAGGAATTCTTTTATTTTTACCCTCCTGAAAAATATCTCCC</t>
  </si>
  <si>
    <t>ENST00000361875.8</t>
  </si>
  <si>
    <t>ENSG00000196428</t>
  </si>
  <si>
    <t>TSC22D2</t>
  </si>
  <si>
    <t>chr3:150408055-150408228</t>
  </si>
  <si>
    <t>AAAATGGTCTTTAGCTCGTCAATGCTTAAAGAACCTACAACACAAAATTTAAATTTTAAAAATTTTAAATAAAGAAACCGCTCCCTTTTTTAACCTTTAGCCCCGCCCATTGCCCCCCACCCCAGGTTCCACGCGAAACTGCAGGAAACCGGAGGGGGCGGAGCGGTGACGTCA</t>
  </si>
  <si>
    <t>chr3:150408228-150408401</t>
  </si>
  <si>
    <t>ACGACGCCGGTGCGTCACGGAACGGCGGCGGCTGCGGCGCTGGCGGTGGCTGCGGCAGCGGCGGCATTTTAGTCGGCAGCGGCGGCGGCAGCGGGGCTGCTGCTCCTCCCAGCATCCCTGGCGCGGCCATTTCAGCCCCATCTTGGCCCAGCGGAGGGAGCTGCAGCCGCCGCT</t>
  </si>
  <si>
    <t>chr3:150657828-150657977</t>
  </si>
  <si>
    <t>GGAGCTGCAGAATTCTGGCGCCCTTCTATGTCTTGAGGCTCCTCCACCTCCAACTCTCAACTTTGCTTTCTGTTCTAAAGCAACCCTATCATTGAACTGGCTGAGGTGGTAGGATCACTTGAGCTTAGGAAGGTCGAAGCTGCAGTGAAC</t>
  </si>
  <si>
    <t>ENST00000491716.1</t>
  </si>
  <si>
    <t>ENSG00000163645</t>
  </si>
  <si>
    <t>ERICH6</t>
  </si>
  <si>
    <t>chr3:150883772-150883916</t>
  </si>
  <si>
    <t>CCTGCAGAGTGGGAGAAGCCATCAGCATCCAGTCAGAGACAGTGCACCGGGAGCCTGCAGCTTCTTTTCCCCCAAAACACAAAGCAGCAGTAACACGGGCTCTCCTAGTCACTGTTTCTCACTTGCACTTTTCCATCTCTCACAG</t>
  </si>
  <si>
    <t>ENST00000474598.1</t>
  </si>
  <si>
    <t>ENSG00000214237</t>
  </si>
  <si>
    <t>MINDY4B</t>
  </si>
  <si>
    <t>chr3:153155872-153156023</t>
  </si>
  <si>
    <t>TGCAGGTCCCGAGCCCTGCCCGGCGAGAAATCGAGTGCAGCACCGGTGGGCCGGCACTGCTGGGGGACCCAGTACACCCTCCGCAGCCGCTGGCCTGGGTGCTAAGCCCCTCATTGCCCGGGACCGGCAGGGGGCTGCTCCGAGTGCTGGGC</t>
  </si>
  <si>
    <t>ENST00000323534.5</t>
  </si>
  <si>
    <t>ENSG00000181467</t>
  </si>
  <si>
    <t>RAP2B</t>
  </si>
  <si>
    <t>chr3:153217412-153217589</t>
  </si>
  <si>
    <t>ATTTCTTGAGCTGTTTATGTGCTAGGTATTTGGTAGAGTCTACACTGTCTTCTGTGAGTCAAATCATGCCTCTAAAGCACACAGTAATCAAACTTTCTTTTTTTTTTTTTTTTGAGACGGAATCTCGCTCTGTCGCCCAGGCTGCAGTGCAGTGGCGCGATCTCGGCTCACTGCAAGC</t>
  </si>
  <si>
    <t>chr3:153217589-153217766</t>
  </si>
  <si>
    <t>CCCTGCCTCCCGGGTTCACGCCATTCTCCTGCCTCAGCCTCCAGAGTAGCTGGGACTACAGGCGCCCACCACCACGCCCGGCTAATTTTTGTATTTTTAGTAGAGACGGGGTTTCACCGTGTTAGCCAGGATGGTCTCGATCTCCTGACCTCGTGATCCACCCTCTGCAGCTTCCCAA</t>
  </si>
  <si>
    <t>chr3:153831934-153832085</t>
  </si>
  <si>
    <t>GTGAAACCCCGTCTCTACTAAAAAAAAATACAAAAAATTAGCCGGGCGCGGTGGCGGGCGCCTGTAGTCCCAGCTACTCGGGAGGCTGAGGCAGGAGAATGGCGTGAACCCGGGAAGCGGAGCTTGCAGTGAGCCGAGATTGCGCCACTGCA</t>
  </si>
  <si>
    <t>ENST00000493214.2</t>
  </si>
  <si>
    <t>LINC02006</t>
  </si>
  <si>
    <t>chr3:153832085-153832236</t>
  </si>
  <si>
    <t>AGTCCGCAGTCCGGCCTGGGCGACAGAGCGAGACTCCGTCTCAAAAAAAAAAAAAAAAAAAAATGCATTTCAGGAAATTTTGGAAGATCCATGTAAACACTTGGGTAAAACCCAGACTTGATCAACCTAGGCCCTCGACATTTCCATATCGG</t>
  </si>
  <si>
    <t>chr3:155124679-155124853</t>
  </si>
  <si>
    <t>TGTGAGGTGTCAGTGTGCCCCTGCTGGGGGGTGCCTCCCAGTTAGGCTGCTCGGGGGTCAGGGGTCAGGGACCCACTTGAGGAGGCAGTCTGCCGGTTCTCAGATCTCCAGCTGTGTGCTGGGAGAACCACTGCTCTCTTCAAAGCTGTCAGACAGGGACATTTAAGTCTGCAGA</t>
  </si>
  <si>
    <t>ENST00000477669.1</t>
  </si>
  <si>
    <t>ENSG00000196549</t>
  </si>
  <si>
    <t>MME</t>
  </si>
  <si>
    <t>chr3:158998508-158998656</t>
  </si>
  <si>
    <t>GATTAAATAAGTGAACACATGTAAGGACCTTAGAACAGTGTCTAGCACATTGTTGGAGTTCAATAAATTTAAATATTCATATGTATTAGATGTAGATGACCTGAATCATTAGGTCCCTTCAGGTAAGTTCTTTGACAATTTTATCTGCA</t>
  </si>
  <si>
    <t>ENST00000481796.1</t>
  </si>
  <si>
    <t>ENSG00000214216</t>
  </si>
  <si>
    <t>IQCJ</t>
  </si>
  <si>
    <t>chr3:159100596-159100737</t>
  </si>
  <si>
    <t>CCTCAGCTGCAGGTCTGTTGGAATACCCTGCCGTGTGAGGTGTCAGTGTGCCCCTGCTGGGGGGTGCCTCCCAGTTAGGCTGCTCGGGGGTCAGGAGTCAGGGACCCACTTGAGGAGGCAGTCTGCCCGTTCTCAGATCTCC</t>
  </si>
  <si>
    <t>ENST00000639979.1</t>
  </si>
  <si>
    <t>ENSG00000283154</t>
  </si>
  <si>
    <t>IQCJ-SCHIP1</t>
  </si>
  <si>
    <t>chr3:159100737-159100878</t>
  </si>
  <si>
    <t>chr3:159361553-159361816</t>
  </si>
  <si>
    <t>CTGCAGGGTTTTGAGAAGACAAAATGCTTGATATGACTTACATTAAGAAGGACCTTTCTGGCAAGTGTTTGGAGAATAGATTGTAGGGGGCAATGCAGATGCAGGGAATCAACTGCAGTAATCCAGGAGAGAGACCAGGGTGGTACAGACCATGCTATTCACAGTGGGAGGAGAAGAGTTGGATTCTGGATATATTTTAAAGTAGATTCAGCATGATTCTCCAAGAGTTTGGGTGTGGGTTGTGATTTAAAAAATGTATATTCA</t>
  </si>
  <si>
    <t>ENST00000583286.1</t>
  </si>
  <si>
    <t>ENSG00000263634</t>
  </si>
  <si>
    <t>MIR3919</t>
  </si>
  <si>
    <t>chr3:159934183-159934340</t>
  </si>
  <si>
    <t>TGCCCCTGCAGCAAACTTCTGCCTGGACATCCAGGCATTTCCATACATCCTCTGAAATCTAAGCAGAGGTTCCTAAACCTCAAATCTTGACTTCTATGCACCCACAGACTCAACACCATGTGGAAGCTGCCAAGGCTTGAGGCTTACACCCTATGAAA</t>
  </si>
  <si>
    <t>ENST00000475932.1</t>
  </si>
  <si>
    <t>ENSG00000151967</t>
  </si>
  <si>
    <t>SCHIP1</t>
  </si>
  <si>
    <t>chr3:160022699-160022850</t>
  </si>
  <si>
    <t>CTGCAGGTGGGCACCACCGCACATGGCTAATAGCAGATTTTTGTGAGTGCCCACTATGTGGTAGGCACTGTCTATATATTCTCATATACACATATGACTAATATGCATATACTTGTGTGTGTCTACATAAGCACAAACACTTCGCATATATC</t>
  </si>
  <si>
    <t>ENST00000671614.1</t>
  </si>
  <si>
    <t>ENSG00000244040</t>
  </si>
  <si>
    <t>IL12A-AS1</t>
  </si>
  <si>
    <t>chr3:163499123-163499279</t>
  </si>
  <si>
    <t>GGCAGGCCCTGCCGGCCCCGGCAATGAGCGGCTTAGCACCTGGGCCAGCGGCTGCAGAGGGTGTGCTGGGTCCCCCAGCAGTGCCGGCCCACGGGCGCTGCCCTCGATTTCTCGCCAGGCCTTAGCTGCCTTCCCGCGGGGCAGGGGTCAGGACCTG</t>
  </si>
  <si>
    <t>ENST00000489012.5</t>
  </si>
  <si>
    <t>ENSG00000241369</t>
  </si>
  <si>
    <t>LINC01192</t>
  </si>
  <si>
    <t>chr3:163499279-163499435</t>
  </si>
  <si>
    <t>GCAGCCCGCCATGACTGAGCCTCCCCGCCCTCCTCCGTGGGCTCCTGTGCGGGAGGGAGCCTCCCCGACGATCGCCGCCCCCGCTTCACGGCGCCCAGTCCCATCGACCACCCAAGGGCTGAGGAGTGCAGGCGCATGGCCCGGGACTTGCAGGCAG</t>
  </si>
  <si>
    <t>chr3:163499435-163499591</t>
  </si>
  <si>
    <t>GCTCCACCTGCAGCCCCAGTGTGAGATCCACTGGGTGAAGCCAGCTGGTCTCCTGAGTCTAGTGGGAACTTGGAGAACCTTTATGTCTAGCTAAGGGATTGTAAATACACGAATCAGCGCTCTGTCTCTAGCTCAAGGTTTGTAAACACACCAATCA</t>
  </si>
  <si>
    <t>chr3:163841028-163841197</t>
  </si>
  <si>
    <t>TCTGCAGCTTTTCCAGGTGCATGGTGCAAGCTGTCTATGGATCTACCATACTGGGGTCTGGAGGATGGTGGCCCTCTTCTCATAAGTCCACTAGGCAGTGCCCCAGAGGGGACTCTGTGTGGGGGTGCGAGCCTCACATTTTCCTTTCCATGCTGCCCTAGCAGAGGTTT</t>
  </si>
  <si>
    <t>ENST00000408324.1</t>
  </si>
  <si>
    <t>ENSG00000221251</t>
  </si>
  <si>
    <t>MIR1263</t>
  </si>
  <si>
    <t>chr3:163841197-163841366</t>
  </si>
  <si>
    <t>TTTCATGAGGGTTCCTCCCCTGCAGCAAACTTCTGCCTTGACATCTAGGCATTTACATATGTCCTCCAAAATCTAGACAGAGGATCCCAAACCTCATTTCTTAACTTCTATGCACCCACAGTTTCAACACCACATGAAAGCCACCAAGACTTGGGGCTTGCACCCTCTGA</t>
  </si>
  <si>
    <t>chr3:164003082-164003291</t>
  </si>
  <si>
    <t>AGCCCGGGCAATGAGGAGCTTAGCACCCAGGCCAGTGGCTGCGGAGAGTGTACTGGGTCCCCCAGCAGTGCCAGCCCACCAGCGCTGCGCTCCATTTCTCACCGGGCCTTAGCTGCCTTCCCGCGGGGCAGGGCTCCGGACCTGCAGCCCACCATGCCTGAGCCTCCCACCTCCTCCATGGGCTCCTGTGGCGCCAGAGCCTCCCCGACG</t>
  </si>
  <si>
    <t>chr3:164703198-164703373</t>
  </si>
  <si>
    <t>CCTCTGCAGACTTAAATGTCCCTGTCTGACAGCTTTGAAGAGAGCAGTGGTTCTCCCAGTACGCAGCTGGAGATCTGAGAATGGGCAGACTGCCTCCTCAAGTGGGTCCCTGACCCCTGACCCCCGAGCAGCCTAACTGGGAGGCACCCTCCAGCAGGGGCACACTGACACCTCAC</t>
  </si>
  <si>
    <t>ENST00000463978.1</t>
  </si>
  <si>
    <t>ENSG00000241767</t>
  </si>
  <si>
    <t>LINC01324</t>
  </si>
  <si>
    <t>chr3:164703373-164703548</t>
  </si>
  <si>
    <t>CACGGCAGGGTACTCCAACAGACCTGCAGCTGAGGGTCCTGTCTGTTAGAAGGAAAACTAACAAACAGAAAGGACACCCACACCAAAAACCCATCTGTACATCACCATCATCAAAGACCAAAACTAGATAAAACCACAAAGATGGGGAAAAAACAGAACAGAAAAACTGGAAACTC</t>
  </si>
  <si>
    <t>chr3:165649433-165649585</t>
  </si>
  <si>
    <t>GGAGGGCTGCAGGTCCCCAGCCCTGCCCCGCGGGAAGGCAGCTAAGGCCTGGCGAGAAATCGAGCGCAGCGCCAGTGGGCTGGCACTGCTGGGGCACCCAGTACAGCCTCCACAGCCGCTGGCCCGGGTGCTAAGCCCCTCATTGCCCGGGGC</t>
  </si>
  <si>
    <t>ENST00000479451.5</t>
  </si>
  <si>
    <t>ENSG00000114200</t>
  </si>
  <si>
    <t>BCHE</t>
  </si>
  <si>
    <t>butyrylcholinesterase</t>
  </si>
  <si>
    <t>chr3:166010571-166010634</t>
  </si>
  <si>
    <t>GCTCCTGAGCTCAAGCAATTCTGCCACTTCAGCATCCTGATTAGCTAGGTCTACAGGCACATGC</t>
  </si>
  <si>
    <t>ENST00000497011.5</t>
  </si>
  <si>
    <t>chr3:166826182-166826331</t>
  </si>
  <si>
    <t>CTGCAGGGAGACATGATGGCTAGGCTAAAACAGTAAGGTCAAGTTGTTTGGACAGAAAGGCTATAGGGTGTGGTCCTGGCTCTTTTGTAAGAATTCTGACTGCACTATGCCTAGGAAGGGAAGGAGTTGTTGTTTTGTAAGGGATTGAGG</t>
  </si>
  <si>
    <t>ENST00000464922.5</t>
  </si>
  <si>
    <t>ENSG00000169064</t>
  </si>
  <si>
    <t>ZBBX</t>
  </si>
  <si>
    <t>chr3:169680062-169680244</t>
  </si>
  <si>
    <t>AAAAGACAGCAGTAACCTCTGCAGACTTAAATGTCCCTGTCTGACAGCTTTGAAGAGAGCAGTGGTTCTCCCAGCACGCAGCTGGAGATCTGAGAACCGGCAGACTGCCTCCTCAAGTGGGTCCCTGACCCCTGACCCCCGAGCAGCCTAACTGGGAGGCACCCCCCAGCAGGGGCACACTGA</t>
  </si>
  <si>
    <t>ENST00000486748.2</t>
  </si>
  <si>
    <t>ENSG00000085276</t>
  </si>
  <si>
    <t>MECOM</t>
  </si>
  <si>
    <t>chr3:169680244-169680426</t>
  </si>
  <si>
    <t>ACACCTCACACAGCAGGGTATTCCAACAGACTTGCAGCTGAGGGTCCTGTCTGTTAGAAGGAAAACTAACAAACAGAAAGGACATCCACACCGAAAACCCATCTGTACCTCACCATCATCAAAGACCAAAAGTAGATAAAACCACAAAGATGGGGAAAAAATAGAACAGAAAAACTGGAAACT</t>
  </si>
  <si>
    <t>chr3:171626279-171626430</t>
  </si>
  <si>
    <t>AAGCGAGAAGGGAAGTTTAGAGAAAAAAGAATAAAAAGAAACAAACAAAGCCTCCAAGAAATATGGGACTATGTGAAAAGACCAAATCTACGTCTGATTAGTGTACCTGAAAGTGACAGGGAGAATGGAACCAAGTTGGAAAACACTCTGCA</t>
  </si>
  <si>
    <t>ENST00000467432.1</t>
  </si>
  <si>
    <t>ENSG00000075651</t>
  </si>
  <si>
    <t>PLD1</t>
  </si>
  <si>
    <t>chr3:172044020-172044171</t>
  </si>
  <si>
    <t>CTGCAGAAGTAACCTGAAGAATTAAAATTATTCTTTTACTCTCAGTGTATAGAAATCAAATATCAAACACATTGGATTCATCCATGAATTGGGAAGAATATGTGTAAGATTAAAACAGTAAGAAAGATCTGTCCGATGGCAGATGTTCAAAT</t>
  </si>
  <si>
    <t>ENST00000416957.5</t>
  </si>
  <si>
    <t>ENSG00000075420</t>
  </si>
  <si>
    <t>FNDC3B</t>
  </si>
  <si>
    <t>chr3:172307486-172307641</t>
  </si>
  <si>
    <t>AACCCTGCAGTGGAAGGTGGGTAGCTCAAAGCATCAAGAATCGTCTCAATTTAAAAATTAGCCAGGTGTGGTGGCAACGTGTTCCTAGTCCCAGCTACCTGGGAGGCTGAGGAGGGGGGATCACTTGAACCCAGGAGTTTCAAGGCTGCAGTGAGC</t>
  </si>
  <si>
    <t>ENST00000483344.1</t>
  </si>
  <si>
    <t>chr3:172410915-172411088</t>
  </si>
  <si>
    <t>GTCTCGGGACTGGCAGCCTGGCCCCTAGCCTTCAAGTCCTCCCTGGCCTGAAGGTGGGGCCTTACTGGGGATCTGCCTGCTTCTGCCCAGGAGCCTGTCTCCCTCCCTCAGCCGTCCATGGCACCCAGGCTGCTGGCACCAAAGGGCACCTGCAGGCCAGCACTCAGCTGCCCT</t>
  </si>
  <si>
    <t>ENST00000427970.1</t>
  </si>
  <si>
    <t>ENSG00000121853</t>
  </si>
  <si>
    <t>GHSR</t>
  </si>
  <si>
    <t>chr3:172411088-172411261</t>
  </si>
  <si>
    <t>TCATCTTATCCCCCAGAGAGGGCTGAGCCAGCAAGGAGCTGGCAAGTCACCACTGCCCCAAGCATGCGCCCACCTGGTCGGGCTGTGACAGCCCCCAGGCTTGGCCCTAACCCCGCTCCAAGATTGTAGCAGGTACGGGAGCAGGAAGACATGAGGCAGCAGGAGCAGGCAACT</t>
  </si>
  <si>
    <t>chr3:172411261-172411434</t>
  </si>
  <si>
    <t>TCCGAGCCTGCAAGGGCAGGGGGGCCTTCCCAGGCCCCCCAAGCTGCAAGGATGCCTGCATCTGCAGCCACAGTTTGGTTGGCTGCAACTGCGCCTCGCCTGGGGAGCGGGACTCCTGCCAGCTCTCTAAAGCAGAAGGCCTGGATCCACAGCCACAGCTTGGGTGGCTGAAGC</t>
  </si>
  <si>
    <t>chr3:172866981-172867166</t>
  </si>
  <si>
    <t>TGTGCTCCATTTCTCGCCGGGCCTTAGCTGCCTTCCCGCAGGGCAGGGCTCGGGACCTGCAGCCCGCCATGCCTGAGCCTCCCACCCCCTCCGTGGGCTCCTGTGTGGCCTGAGCCTCCCGGACGAGCACCGCCCCCTGCTCCACGGCACCCGGTCCCATCGACCACCCAAGGGCTGAGGAGTGCC</t>
  </si>
  <si>
    <t>ENST00000487073.1</t>
  </si>
  <si>
    <t>ENSG00000114346</t>
  </si>
  <si>
    <t>ECT2</t>
  </si>
  <si>
    <t>chr3:172867166-172867351</t>
  </si>
  <si>
    <t>CAGCGCACGGCGCGGGACTCGCAGGCAGCTCCACCTGCAGCCCTGGTGTGGGATCCACTGGCTGAAGCCAGCTGGGCTCCTGAGTCTGGTGGGGACGTGGAGAAACTTTATGTCTAGCTCAGGGATTATAAATACACCAATCAGCACCCTGTGTCTAGCTCAGGGTTTGTGAATGCACCAATCCAC</t>
  </si>
  <si>
    <t>chr3:174211793-174211936</t>
  </si>
  <si>
    <t>GTGCACTCACAAACCTTGAGCTAAACACAGGGTGCTGATTGGTGTGTTTACAATCCCTGAGCTAGATATAAAGACTCTCCACATCCCCACCAGACTCAGGAGCCCAGCTGGCTTCACCCAGTAGATCCCGCACTGGGGCTGCAG</t>
  </si>
  <si>
    <t>ENST00000469727.1</t>
  </si>
  <si>
    <t>ENSG00000169760</t>
  </si>
  <si>
    <t>NLGN1</t>
  </si>
  <si>
    <t>chr3:174211936-174212079</t>
  </si>
  <si>
    <t>GGTGGAGCTGCCTGCCAGTCCCGCGCCATGCGCTCGTACTCCTCAGCCCTTGGGTGGTCGATGGGACTGGGTGCCATGGAGCAGGGGGTGGTGTTCGCCCGGGAGGCTCGGGCTGCACAGGAACCCACGGAGGCGGGGGAAGGC</t>
  </si>
  <si>
    <t>chr3:174212079-174212222</t>
  </si>
  <si>
    <t>CTCAGGCATGGCGGGCTGCAGGTCCCTAGCCCTGCCCCGCGGGAGGGCAGCTAAGGCCCGGTGAGAAATGGAGCACAGCGCCGGTGGGCCGGCACTGCTGGGGGACCCAGTACACCCTCCGCAGCTGCTGGCCCGGGTGCTAAG</t>
  </si>
  <si>
    <t>chr3:175937472-175937628</t>
  </si>
  <si>
    <t>CCAGCTGCCCTGCCAGCCCCGGGAAGTGAGGGACTTGGCACCTGGGCCAGCGGCTGCAGAGCGTGTACTGGGTCCCCCAGCAGTGCTGGCCCACCGGCACTGTGCTCGATTTCTCACCGGGCCTTAGCTGCCTTCCCGCAGGGCAGGTCTCGGGACT</t>
  </si>
  <si>
    <t>ENST00000426315.1</t>
  </si>
  <si>
    <t>NAALADL2-AS1</t>
  </si>
  <si>
    <t>chr3:175937628-175937784</t>
  </si>
  <si>
    <t>TGCAGCCCGCCATGCCTGAGCCTTCCCCCACCTCCGTGGGCTCCTGTGCAGCCCGAGCCTCCCCCACAAGCGCCGCCCCCTGCTCCACGGCGCCCAGTCCCATTGACCATCCAAGGGCTGAGGAGTGTGAGCACGCGGCACACGACTGGCAGGCAGC</t>
  </si>
  <si>
    <t>chr3:175937784-175937940</t>
  </si>
  <si>
    <t>CTCCACCTGCAGCCCCAGTGCACGATCCACTGGGTGAAGCCAGGTGGGCTCCTGTGTCTGGCGGGGCCGTGGAGAACCTTTATGTCTAGCTCAGGGATTGTGAATGCACCAATTGGCACTCTGTATCTAGCTCAGGGTTTGTAAACACACCAATCAG</t>
  </si>
  <si>
    <t>chr3:176063560-176063647</t>
  </si>
  <si>
    <t>CTGCAGTGGCCAGGCATTCCTCCAGAACCGCCTCCCCCAGGAGCTTGCTACAAGTGCCAGAAATCTGGCCACCATGCCAAGGAATGCC</t>
  </si>
  <si>
    <t>chr3:176213228-176213380</t>
  </si>
  <si>
    <t>TGCTGATTGGTGTGTTTACAAACTTTGAGCTAGATACAGAGTGTCGATTGGTGTATTTACAATCCCTGAGCTAGACATAAAGGTTCTCCACCTCCCCACCAGACTCAGGAGCCCAGCTGGCTTCACCCAGTGGATCCCGCACTGGGGCTGCAG</t>
  </si>
  <si>
    <t>ENST00000636162.1</t>
  </si>
  <si>
    <t>ENSG00000283333</t>
  </si>
  <si>
    <t>MIR7977</t>
  </si>
  <si>
    <t>chr3:176213380-176213532</t>
  </si>
  <si>
    <t>GGTGGAGCTGCCTGCCAGTCCCGCGCCATGCGCTCGTACTCCTCAGCCCTTGGGTGGGCAATGGGACCGGGCGCCGTGGAGCAGGGGGCGGCGCTCATGCAGGAGGCTTGGGCCGTACAGGAGCCCACTGCGGGGGCCGGGGGAAGGCTCAGG</t>
  </si>
  <si>
    <t>chr3:176213532-176213684</t>
  </si>
  <si>
    <t>GCATGGCGGGCTGCAGGTCCCGAGCCCTGCCCCACGGGAAGGCAGCTAAGGCCCGGCAAGAAATCGAGCGCAGCGCCAGTGGGCTGGCACTGCTGGGGGACCCAGTACACCCTCCGCAGCCACTGGCCTGGGTGCTAAGCCCCTCATTGCCCG</t>
  </si>
  <si>
    <t>chr3:176827490-176827638</t>
  </si>
  <si>
    <t>TGCCCAGGCTTGCTTAGGTAAACAAAGCAGCCTGGAAGCTCCAACTGGGTGGAGCCCACCACAGCTCAAGGAGGCCTGCCTGCCTCTGTAGGCTCCACCTCTGGGAGCAGGGCACAGACAAACCAAAAGACAGCAGTAACCTCTGCAGA</t>
  </si>
  <si>
    <t>ENST00000451289.1</t>
  </si>
  <si>
    <t>ENSG00000228308</t>
  </si>
  <si>
    <t>LINC01209</t>
  </si>
  <si>
    <t>chr3:176827638-176827786</t>
  </si>
  <si>
    <t>ACTTAAATGTCCCTGTCTGAAAGCTTTGAAGAGAGCAGTGGTTCTCCCAGCACACAGCTGGAGATCTGAGAACGGGCAGACTGCCTCCTCAAGTGGGTCCCTGACCCCTGACCCCCGAGCAGCCTAACTGGGAGGCACCCCCCAGCAGG</t>
  </si>
  <si>
    <t>chr3:176827786-176827934</t>
  </si>
  <si>
    <t>GGGCACACTGACACCTCACACGGCAGGGTATTCCAACAGACCTGCAGCTGAGGGTCCTGTCTGTTAGAAGGAAAACTAACAAACAGAAAGGACATCCACACCAAAAACCCATCTGTACATCACCATCATCAAAGACCAAAAGTAGATAA</t>
  </si>
  <si>
    <t>chr3:177218266-177218438</t>
  </si>
  <si>
    <t>ATTTATTTATTTTGAGACGGAGTCTCACTCTGTCACCAGGCTGGAGTGCAGTGGCGCAATCTCGGCTCACTGCAGCCTCCGCCTCCCGGGTTCAAGCGATTCTCCTGCCTCATCCTCCCAAGTAGCTGGAGCTACAGGCGCACGCCACCACACCCAGCTAATTTTTGTATTTT</t>
  </si>
  <si>
    <t>ENST00000635794.1</t>
  </si>
  <si>
    <t>ENSG00000177565</t>
  </si>
  <si>
    <t>TBL1XR1</t>
  </si>
  <si>
    <t>chr3:177218438-177218610</t>
  </si>
  <si>
    <t>TTAGTAGAGACGGGGTTTCACCATGTTGGCCAGGATGGTCTTGATCTCTTGACCTTGTGATCCACCTGCCTCGGCCTTTCAAAGTGCTGGGATTACAGGCGTGAGCCACTGCACCCGGCCTATGATGATTTTTTTATTTTTTTATTTTATTTTTTTTTTTTGAGACGGAGTCT</t>
  </si>
  <si>
    <t>chr3:177218610-177218782</t>
  </si>
  <si>
    <t>TCCCTCTTTCACCCGGGCCGGACTGCAGGGGCGTGATCTCGGCTCACTGCAAGCTCCGCCTCCCGGGTTCACGTCATTCTCCTGCCTCAGCCCCCCGAGTAGCTGGGACTACAGGCGCCCGCCACCTGAGCCCGGCTAATTGTATTTTTAGTAGAGACGGGGTTTCACCGTGT</t>
  </si>
  <si>
    <t>chr3:177233723-177233934</t>
  </si>
  <si>
    <t>CCAGACTGCAGTGCAGTGGCGTGATCTCGGCTCACTGCAAGCTCCGCCTCCCGGGTTCACGCCATTCTCCTGCCTCAGCCTCCCGAGTAGCTGGCATCACAGGCGCCCGCCACCGTGCCCGGCCAACATTTTGGATCTTTTAAACCTTAAGTATTTAATGTTTTATAGGTCGATTCTTGTCTTTTTTTCTTTTCTTTTTTTTTTTTTTTTTT</t>
  </si>
  <si>
    <t>chr3:177233934-177234145</t>
  </si>
  <si>
    <t>TTTGAGACAGGATCTCATTCTGTCACCCAGGCTAAAGTGAAGTGGTGCAATCATGGCTCACTGCAGCCTCAATCTCCTGGGCTCAAGCGATCCTTCCACCTTGGCCTCCTGAGTAGCTGGGACTACAGGCGCACACTATCATGCCAGACTAATTTTTATTTTTAAATTTTTGGTAGAGATGAGGTCTCACTGTGTTGCCCAGGCTGGTCTCA</t>
  </si>
  <si>
    <t>chr3:177271552-177271702</t>
  </si>
  <si>
    <t>TGTTCACAAACCTTGAGCTAGATACAGAGTGCCGATTGGTGCATTCACAATCCCTGAGCAAGACATAAAGGTTCTCCACGTCCCCACCAGACTCAGGAGCCCAGCTGGCTTCACCCAGTGGATCCTGCACCGGGGCTGCAGGTGGAGCTGC</t>
  </si>
  <si>
    <t>ENST00000425388.1</t>
  </si>
  <si>
    <t>ENSG00000203645</t>
  </si>
  <si>
    <t>LINC00501</t>
  </si>
  <si>
    <t>chr3:177271702-177271852</t>
  </si>
  <si>
    <t>CCTGCCAGTCCCGGTGCCGTGGGCCCACACTCCTCAGCCCTTGTGTGGTCGATGGGACTGGGCGCTGTGGAGCAGGGGGTGGCGCTCGTCGGGGAGGCTCGGGCCGCACAGGAGCCCATAGAGGGGGTGGGAGGCTCAGGCATGGCGGACT</t>
  </si>
  <si>
    <t>chr3:177271852-177272002</t>
  </si>
  <si>
    <t>TGCAGGTCCCGAGCCCTGCCCCGCGGGAAGGCAGCTAAGGCCCGGTGAGAAATCAAGCACAGTGCCGGTGGGCTGGCGCTGCTGGGGGACCCAGTACACCCTCCGCAGCCGCTGGCCCGGATGCTAAGCCCCTCACTGCCCGGGCCGGCAG</t>
  </si>
  <si>
    <t>chr3:177829118-177829398</t>
  </si>
  <si>
    <t>TACATTAATAAACTACATTCATCAGGAGGCTGAAGCCAGAGGATCACGTGACGCTAGCAGTTCAAGACCAGCCTGGGCAATACAGTGAGACCCTCTCTCAAGCAACAACAGAAATTAGCTGGGCATGGTGGTGCGCAGCTGCAGTCCTAGCTTCCTGGGAGGCTGAGGCAGGAGGACTGCTTGAGCTCAGGAGTTTGAGGCTTCAGTGACCTATATGATCTGTTACTCCAGCCTGGGTGACAGAGAGAGACACTATCTTTAAAAAAATTAATAGAGGCTGG</t>
  </si>
  <si>
    <t>ENST00000434309.2</t>
  </si>
  <si>
    <t>ENSG00000231574</t>
  </si>
  <si>
    <t>LINC02015</t>
  </si>
  <si>
    <t>chr3:178459413-178459555</t>
  </si>
  <si>
    <t>CTGCAGAGATTCCTGTGAGTGTCTGTCAAGCAGAAATCATCAGCAGTTCTCTTTTGGTTTATATATCACATTAACTTATGTGACAAATTTTCCTAAGTGATCCTTATAATTGGACAGAAAAATGTTGGGATCAATAGAAAAAG</t>
  </si>
  <si>
    <t>ENST00000441018.1</t>
  </si>
  <si>
    <t>ENSG00000223941</t>
  </si>
  <si>
    <t>LINC01014</t>
  </si>
  <si>
    <t>chr3:178602662-178602820</t>
  </si>
  <si>
    <t>GAGGGTCCTGCAGCTGGAGAGAGGAGGCAGGGTGAGTAAAGGACTGTAGCTTAGTAGGACAAGTATGAAGTGAGTGGGTTGACGTTGGTGAGGTTCTCATATTTTACAAACACCAAAGCCATCGGGAGGGTAGGACAGACAGCTGAGCCTACCCCCAGC</t>
  </si>
  <si>
    <t>ENST00000422927.1</t>
  </si>
  <si>
    <t>ENSG00000197584</t>
  </si>
  <si>
    <t>KCNMB2</t>
  </si>
  <si>
    <t>chr3:179653281-179653528</t>
  </si>
  <si>
    <t>TGGCTGCAGGAGACATCGGCGAGCTGCTAGTGCCCCACATGCCCACGATCCGCGTGCCCAGGTCCGGCGACAGGGTCTACAAGAACGAGTGCGCCTTCTCCTACGACTCTCCCGTAAGTGAGGCGCCTCGGGGGAGGGTCGCGGGGCCGGCGGCCTGCGGCACGTGAAGCCGGGGGAGAAGATGCGCAGTGGCGGCCGGGACCTCTTCTCTTCCTCCGGGCGGCAGAGTTGGCTCAGGAACACTGCAG</t>
  </si>
  <si>
    <t>ENST00000497380.1</t>
  </si>
  <si>
    <t>ENSG00000058056</t>
  </si>
  <si>
    <t>USP13</t>
  </si>
  <si>
    <t>chr3:179741025-179741182</t>
  </si>
  <si>
    <t>AAAGTGCTGGGATTACAGGTGTGAGCTGGAAAGCCACTGAGAATTCCTGAGTAAAGCCTTTTTTTTTTTTCCTGGTTACAACAGTGTTCTTTGTGGAAAATATAGAAAACACAAAGGAGAACATCAAAATCCCCCTTAATGCCACGCCCTGCAGCCAG</t>
  </si>
  <si>
    <t>ENST00000681782.1</t>
  </si>
  <si>
    <t>chr3:179741182-179741339</t>
  </si>
  <si>
    <t>GCCAGTGTTTTTTGTTTGTTTGTTTGTTTGTTTGTTTTTGTTTGTTTGTTTTTGACAGAGTCTTGCTCTTGTCGCCCAGGCTGGAGTGCAGTGGCACGATCTTGGCCCACTGCAACCTCCGCCTTGCAGGTTCAAGTGATTCTTCTGTTGTTTGTTTC</t>
  </si>
  <si>
    <t>ENST00000681560.1</t>
  </si>
  <si>
    <t>chr3:179741339-179741496</t>
  </si>
  <si>
    <t>CCTTGTTAGAACTAGGCTGCAGTGGTTTCTCTTGTCTGCCTCAGGGTTACTGATTCACATGTCTGCTCAGGTCCATGATCTTTTCTAACTCTGTTTATCATTTATTAGTGATAACTTTTTTTTTTTAGAATAAAGCCTCCCGAGTAGCTGGGATTATA</t>
  </si>
  <si>
    <t>chr3:180051278-180051429</t>
  </si>
  <si>
    <t>CTGCAGACTTTTCTCCACAACAGCCAGAATGATCGTTTTCAAACACTATTCTGTTCAAATCTCCACATCTCACAGTAAAACTCAAGTCCTCGGGCCTGCAATATTCCAAGATCTGCCCACAGTAACTACTTTGACCTCAGCCCCTCTTACAT</t>
  </si>
  <si>
    <t>ENST00000485199.5</t>
  </si>
  <si>
    <t>ENSG00000114757</t>
  </si>
  <si>
    <t>PEX5L</t>
  </si>
  <si>
    <t>chr3:180531874-180532030</t>
  </si>
  <si>
    <t>CATCCCTGCAGGCTCTGGGGTGTCTTCTCCTGCTGCCTGACCTCTCTCCACTCCTGGAACCTGTTCTGATCTCTGAGCAGGGGATTGGAGGCAACCCCCAAGGGCCATGAATGGCAGCTGGAGGCAGATTGATTCCTGGGTAGAACACAGGTCCCCA</t>
  </si>
  <si>
    <t>ENST00000472596.1</t>
  </si>
  <si>
    <t>LOC101928856</t>
  </si>
  <si>
    <t>chr3:180532030-180532186</t>
  </si>
  <si>
    <t>AGTAAGGCCCCATCTTTAGGCCATGGAGGGCCTGAAGGCTGGGGGCTGGGGGCTGGAGTGCCAGACCTGCAGACCTAAGTGGGGTCTCCTGGTGCCTCTTCCAGGCGCCCATGGCCACCCATGGACTAACTGGAACACACTTCCTCCTTTCTGAGGT</t>
  </si>
  <si>
    <t>chr3:183103559-183103768</t>
  </si>
  <si>
    <t>CAAACCCTGAGCTAGACACAGGGTGCTGATTGGTGTGTTTACAAACCTTGGTGTATTTACAATCCCTGAGCTAGACGTAAAGGTTCTCCACGTCCCCACCAGACTCAGGAGTCCAGGTGGCTTCACCCAGTGGGTCCGGCACTGGGGCTGCAGGTGGAGCTGCCTGCCAGTCCCGCGCCGTGCGCCCGCACTCCTCAGCCCTTGGGTGGT</t>
  </si>
  <si>
    <t>ENST00000629669.2</t>
  </si>
  <si>
    <t>ENSG00000078070</t>
  </si>
  <si>
    <t>MCCC1</t>
  </si>
  <si>
    <t>chr3:183103768-183103977</t>
  </si>
  <si>
    <t>TCGATGGGACTGGGCGCTGTGGAGCAGGGGGCGGCGCTCATCGGGAAGGCTCGGGCCGCACAAGAGCCCACGGAGCGGGGGGAGGCTCAGGCATGGCGGGCTGCAGGTCCCGAGCCCTGCCCCGCGGGGAGGCAGCCAAGGCCCGGCGAGAAATCCAGCGCAGCGCCGGTGGGCCGGCACTGCTGGGGGACCCAGTACACCCTCCGCAGC</t>
  </si>
  <si>
    <t>chr3:183704987-183705129</t>
  </si>
  <si>
    <t>TGTATTTGTTAATTCTGGCTTGTTAATTACCAGATATATATCTATATCATCTTTTTTGTTTGTTGTGTTTGTTTTGTTTGAGACGGGGTCTGGCTCTGTCACCCAGGCTGGAGGTGCAACGGCGCGATCTCAGCTTAACTGCA</t>
  </si>
  <si>
    <t>ENST00000305135.10</t>
  </si>
  <si>
    <t>ENSG00000163872</t>
  </si>
  <si>
    <t>YEATS2</t>
  </si>
  <si>
    <t>chr3:184081167-184081320</t>
  </si>
  <si>
    <t>AGGCTTGGGAATGCCTGCTCTCACTGCCTGGCTTCTCCCTGCTGTTGGTGACTGCTCCGATCTCAAAGCAAAGTCGGGGCTGAGCCCAGGTGCTGGTTGGGTGTGCACGCACTCAGAGCAGTGCTGACATGCCAACCCCCTGCCACCTAGGTCC</t>
  </si>
  <si>
    <t>ENST00000415389.6</t>
  </si>
  <si>
    <t>ENSG00000186038</t>
  </si>
  <si>
    <t>HTR3E</t>
  </si>
  <si>
    <t>chr3:184081320-184081473</t>
  </si>
  <si>
    <t>CCCTCTGGAATTTGGGCACCAAGGAGCATAGGAGGGAAGCCAAGGGGGGCACTGAGGGCATCTCGGTGCTGGCCTGCAGGCGCCCCGTGGCACCTACAGCCACCCCGTGGCACCTACAGCCACCCCTTGGCACCTACGGCCTGGGCACCACGAA</t>
  </si>
  <si>
    <t>chr3:184260667-184260816</t>
  </si>
  <si>
    <t>GGCACCAACAGAGCTCCCCTCCCCATGCAAACAACCAAGACAAGCGGACCCCCGGCCTCCTGCCCTCTCTTGTTAGACGTCCCTCTCGACCCGAAGGTTCTTCGTATTGTCCACCGACTCAGTATTTGATCCCAAAGAATCAGCCCGTTA</t>
  </si>
  <si>
    <t>ENST00000296238.4</t>
  </si>
  <si>
    <t>ENSG00000163888</t>
  </si>
  <si>
    <t>CAMK2N2</t>
  </si>
  <si>
    <t>chr3:184260823-184261010</t>
  </si>
  <si>
    <t>GCTCCCACTTCCGTGCAGCCCCAAATGCCCCGACCGGCCCCTCCCCCTCGCCCGGGTGCCAGGGCTCTGCTTCCAGAGGTGGCGAGCATCGAATCCGGGGCACCGTGTTCCCGGGAGAAGGGAAGAGGGGGACACACACTGCAGCGGGGACCCCCCCCTCCAGCCCGGGCTGGAGAGCGGCTGGTGCG</t>
  </si>
  <si>
    <t>chr3:184312516-184312729</t>
  </si>
  <si>
    <t>ACTGGGATTACAGGCGTGAGCCACCGCCCCCGACCGGCTGTCAGTTTTAAGATTACTTCTCTTCTGTCCTTATTCTTCCATCCTTACGCTTTTGCCCCTCCGTGGGAGTGTCTGCTCTTTTTATATTTTATTTCATTTATTTATTTATTTATTTGAAACAGAGTCTCACTCTGTTGCCCAGGCTGGAATGCAGTTGTGATCTCAGGTCACTGCA</t>
  </si>
  <si>
    <t>ENST00000352767.7</t>
  </si>
  <si>
    <t>ENSG00000114867</t>
  </si>
  <si>
    <t>EIF4G1</t>
  </si>
  <si>
    <t>chr3:184463019-184463161</t>
  </si>
  <si>
    <t>CAAATACCAAGGGACAACTGTATTCAAAAAAGACCAAAAATTAATAAGCAGGAGGCTGAGGGTAGTTGCCCCAATAAAGTCATGATCCCTTGCCCAGTGTCTGAACCTCAGCCAGTTTTCAGACTCAGGACCTATTGGCTGCA</t>
  </si>
  <si>
    <t>ENST00000451348.1</t>
  </si>
  <si>
    <t>LINC01839</t>
  </si>
  <si>
    <t>chr3:185139039-185139317</t>
  </si>
  <si>
    <t>CTGCAGTGACCTATGATCACACCACTGCACTCTAGCCTGGGCGACAGTGAGACCCTGTCTCAAAAAAGGAGAGGGAGAGGGAGCAGGAGGGGGAGCGGGAGGAGGAAGGAGGAGGAGGAAGGAGGAGCAGAAAGGAGGAGAAGGGGAGAGGGGGGAGGAGGAGAAGAGGAAGAAGGGGCAAGAAAGAAGACAATGACGACGAGAGAAAAAGTGGGAAAAAATCAGTCTACCCAGCCAGGCTTGGTGGCTCACGCCTGTAATCCCAGCACTTTGGGAGGC</t>
  </si>
  <si>
    <t>ENST00000335012.3</t>
  </si>
  <si>
    <t>ENSG00000187068</t>
  </si>
  <si>
    <t>C3orf70</t>
  </si>
  <si>
    <t>chr3:185645251-185645434</t>
  </si>
  <si>
    <t>TCCGAGTGGATGGTGAAGTGGATGGCTGAAGCCTGCAGAAGCCCTGGGGGGCGGGAGGCGGGGCTCGGTGGTTCTGGCAAACCTGGCTGACCTTCCCCGCCCCTCCTCGGCCCCTGGGGTTCTCAGGGCCTCGGCAGAGTCCCTGGCCGCCTCCGCAGACTTCTCATTCCTCAGATGGTCTTTG</t>
  </si>
  <si>
    <t>ENST00000464166.1</t>
  </si>
  <si>
    <t>ENSG00000073792</t>
  </si>
  <si>
    <t>IGF2BP2</t>
  </si>
  <si>
    <t>chr3:187369723-187369865</t>
  </si>
  <si>
    <t>CTGCAGAATCTGTTGTTTAAATAAAGCCTCCTAAACGTCTCCAGAACAGTTCTCAAGTCACTTGTCAGAGCCCGTATAGCAGTCATGTTGCTCTGCTTTCTAATCCAGGGAAATGTGTAAATATTTCTGTCCACACCAGCCAG</t>
  </si>
  <si>
    <t>ENST00000259030.3</t>
  </si>
  <si>
    <t>ENSG00000136514</t>
  </si>
  <si>
    <t>RTP4</t>
  </si>
  <si>
    <t>chr3:187922016-187922299</t>
  </si>
  <si>
    <t>TAGGACTAAATTATGCAAAGGAAATTTCAGCTAAAATAAGGCATATAGGCAAACAGACATTTTAAATGGCCTTGGGAATTCTGTTTTATTTGCAAGAAGAAAATAATTCTTATTTTCCCCTTGACTTGAGTAGATGTTCTGCAGTCTTTGTCAGCCATCTAGTTGGTGCTTTAAAGTATTTTTCTTTGTCTGTTTGGGTTTTTTGAGTTTTAGAGACATAGTCTTACTCTGTCACCCAGGCTGGAGTGCACTGGCACAATCAGAGCTCACTGCAGCTTCGAACT</t>
  </si>
  <si>
    <t>ENST00000413056.1</t>
  </si>
  <si>
    <t>LOC105374265</t>
  </si>
  <si>
    <t>chr3:188636456-188636599</t>
  </si>
  <si>
    <t>CAAGGCTGCAGCAAGACTGGGGGAGGGGCGCCCACCATTGCCCAGACTTGCTTAGGTAAACAAAGCAGCCAGGAAGCTCGAACTGGGGGGAGCCCACCACAGCTCAAGGAAGCCTGCCTGCCTCTGTAGGCTCCAGCTCTGGGG</t>
  </si>
  <si>
    <t>ENST00000415906.1</t>
  </si>
  <si>
    <t>ENSG00000145012</t>
  </si>
  <si>
    <t>LPP</t>
  </si>
  <si>
    <t>chr3:188636599-188636742</t>
  </si>
  <si>
    <t>GGCCCAGGGCACAGACAAACAAAAAGACAGCAGTAACCTCTGCAGACTTAAATGTCCCTGTCTGACAGCTTTGAAGAGAGCAGTGGTTCTCCCAGCACGCAGCTGGAGATCTGAGAATGGGCAGACTGCCTCCTCAAGTGGGTC</t>
  </si>
  <si>
    <t>chr3:188772508-188772555</t>
  </si>
  <si>
    <t>TTTTTGAGACAGAGTCTCACTCTGTAGCCCAGGCTGGAGTGCAGTGGC</t>
  </si>
  <si>
    <t>ENST00000459897.1</t>
  </si>
  <si>
    <t>chr3:188772725-188772876</t>
  </si>
  <si>
    <t>CTGCAGGGAGGTCACCTTTAATTCGTCTTTGTCTTTTCTGTAGTGCTTATCATAATAGGTGAACCTATTGCTGCTCTGATAGTGAGGGGGATTTGGGGGGAGCCTGTGTCACTCTAGCACTATGTCTCCCCACAGTCATTGACTCACATACC</t>
  </si>
  <si>
    <t>chr3:189174640-189174782</t>
  </si>
  <si>
    <t>ACTATGTAAGAGATATAGGATATATGATGACTTCAGTAGAACATACCGTTGGCTCTGATACCTACCCAGGATATTTTCTTCAGCTAGCTATCAAAACTCAGTGACTTGAATGCTAAAGTATTAAGCAAGATGACACTGCTGCA</t>
  </si>
  <si>
    <t>ENST00000345063.8</t>
  </si>
  <si>
    <t>ENSG00000188001</t>
  </si>
  <si>
    <t>TPRG1</t>
  </si>
  <si>
    <t>chr3:189336199-189336374</t>
  </si>
  <si>
    <t>TTGCAGTTAAAATATTTACTTTTTAAAAATTGAAAAAAAAATGCAGAAAGAAAAATGGCCATGGAAACACATTGCTAAGGCTTTTCCCAGGGTCTTAGAAGGGACCATCAAATAGCGATAATCTGAAAACTTTTTCAATTTTTATAATTGACACAAAACAATTACACATATCTGCA</t>
  </si>
  <si>
    <t>ENST00000481307.1</t>
  </si>
  <si>
    <t>chr3:190259758-190259977</t>
  </si>
  <si>
    <t>TCACTCACTGCAGCCTCCAGCTCCTGGGCTCAAGTGATCCTGCCACATGACTCTCCCAACTAGCTAGGACTACAGATGAGCATCACCACATATGGCTAATTTTTACTTTAAATTATTTCGTAGAGATGAGGGGGGGTCTCACAATATTGTCCAGGTTAGTCTCGAACTCCTGGCCTCAAGCAATCCTGCCTCAACCTCCTCAGTCACAGGAACTGCAGGC</t>
  </si>
  <si>
    <t>ENST00000490800.1</t>
  </si>
  <si>
    <t>ENSG00000163347</t>
  </si>
  <si>
    <t>CLDN1</t>
  </si>
  <si>
    <t>chr3:192154400-192154582</t>
  </si>
  <si>
    <t>GAGTTTCCAGTTTTTCTGTTCTGTTTTTTCCCCATTTTTGTGGTTTTATCTACTTTTGGTCTTTGATGATGGTGATATACAGATGGGTTTTCGGTGTGGATGTCCTTTCTGTTTGTTAGTTTTCCTTCTAACAGACAGGACCCTCAGCTGCAGGTCTGTTGGAGTACCCTGCTGTGAGAGGTG</t>
  </si>
  <si>
    <t>ENST00000530635.1</t>
  </si>
  <si>
    <t>ENSG00000231383</t>
  </si>
  <si>
    <t>FGF12-AS1</t>
  </si>
  <si>
    <t>FGF12</t>
  </si>
  <si>
    <t>chr3:192154582-192154764</t>
  </si>
  <si>
    <t>GTCAGTGTGCCCCTGCTGGGCGGTGCCTCCCAGTTAGGCTGCTCGGGGGTCAGGGGTCAGGGACCCACTTGAGGAGGTAGTCTGCCCGTTCTCAGATCTCCAGCTGCGTGCTGGGAGAACCACTGCTCTCTTCAAAGCTGTCAGACAGGGACCTTTAAGTCTGCAGAGGTTACTGCTGTCTTT</t>
  </si>
  <si>
    <t>chr3:192744304-192744465</t>
  </si>
  <si>
    <t>GAGTTTCCAGTTTTTCTGTTCTGTTTTTTCCCCATCTTTGTGGTTTCATCTACTTTTGGTCTTTGATGATGGTGATGTACAGATGGGTTTTCGGTGTGGATGTCCTTTCTGTTTGTTAGTTTTCCTTCTAACAGACAGCACCCTCAGCTGCAGGTCTGTTGG</t>
  </si>
  <si>
    <t>ENST00000491636.1</t>
  </si>
  <si>
    <t>ENSG00000114279</t>
  </si>
  <si>
    <t>chr3:192744465-192744626</t>
  </si>
  <si>
    <t>GAATACCCTGCCGTGTGAGGTGTCAGTGTGCCCCTGCTGGGGGGTGCCTCCCAGTTAGGCTGCTCGGGGGTCAGGGGTCAGGGACCCACTTGAGGAGGCAGTCTGCCCGTTCTCAGATCTCCAGCTGTGTGCTGGGAGAACCACTGCTCTCTTCAAAGCTGT</t>
  </si>
  <si>
    <t>chr3:192744626-192744787</t>
  </si>
  <si>
    <t>TCAGACAGGGACATTTAAGTCTGCAGAGGTTACTGCTGTCTTTTTGTTTGTCTGTGCCCTGCCCCCAGAGGTGGAGCCTACAGAGGCAGGCAGGCCTCCTTGAGCTGTGGTGGGCTCCACCCAGTTCGAGCTTCCCGGCTGCTTTGTTTACCTAAACAAGCC</t>
  </si>
  <si>
    <t>chr3:192789283-192789442</t>
  </si>
  <si>
    <t>GGACCTGCAGCCCGCCATGCCCGAGCCTCCCCCAACCCTCCTGGGCTCCTGTGCCGCCCGAGCCTCCCTGACGAGCGCCGCGCCCTGCTCCACGGCGCCCAGTCCCATCGACCACCCAAGGGCTGAGGAGTGCGGGCCCACCGCACGGGACTGGCAGGCA</t>
  </si>
  <si>
    <t>ENST00000450716.5</t>
  </si>
  <si>
    <t>chr3:192789442-192789601</t>
  </si>
  <si>
    <t>AGCTCCACCTGCAGGCCTGGTGCGGTATCCACTGGGTGAAGCCAGCTGGGCTCCTGAGTCTGGTGGGGAGGTGGAGAAGTTTTATGTCTAGCTCGGGGATTGTAAATACACCAATCGGCACTCTGTATCTAGCTCAAGGTCTGTAAACACACCAATCAGC</t>
  </si>
  <si>
    <t>chr3:192964712-192964880</t>
  </si>
  <si>
    <t>GAGTTTCCAGTTTTTCTGCTCTGCTTTTTCCCCATCTTTGTGGTTTTATCTACTTTTGGTCTTTGATGATGGTGATGTACAGATGGGTTTTTGGTGTGGATGTCCTTTCTGTTTGTTAGTTTTCCTTCTAACAGACAGGACCCTCAGCTGCAGGTCTGTTGGAGTACCC</t>
  </si>
  <si>
    <t>ENST00000392452.3</t>
  </si>
  <si>
    <t>ENSG00000180611</t>
  </si>
  <si>
    <t>MB21D2</t>
  </si>
  <si>
    <t>chr3:192964880-192965048</t>
  </si>
  <si>
    <t>CCGCCCTGTGAGGTGTCAGTCTGCCCCTGCTGGGGGGTGCCTCCCAGTTAGGCTGCTCGGGGGTCAGGGGTCAGGGACCCACTTGAGGACGCAGTCTGCCCATTCTCAGATCTCCAGCTGCGTGCTGGGAGAACCACTGCTCTCTTCAAAGCTGTCAGACAGGGACATT</t>
  </si>
  <si>
    <t>chr3:192965048-192965216</t>
  </si>
  <si>
    <t>TTAAGTCTGCAGAGGTTACTGCTGTCTTTTTGTTTGTCTGTGCCCTGCCCCCAGAGGTGGAGCCTACAGAGGCAGGCAGTCCTCTTTGAGCTGTGGTGGGCTCCACCCAGTTTGAGCTTCCAGGCTGCTTTGTTTACCTAAGCAAGCCTGGGCAATGGCGGGTGCCCCT</t>
  </si>
  <si>
    <t>chr3:194104273-194104424</t>
  </si>
  <si>
    <t>GGGGGTGGGAAAGACGGCCCACCTGCTGTCTTAGCACCCTATTAAACAGCAAGTCTAACACACACACACACTCACACACACACACACACACAGGCACACATTGCAGGCCTGCAGTAACCACCATCAAATCTTTAAAGCTACAAGGAGCTGCT</t>
  </si>
  <si>
    <t>ENST00000457815.1</t>
  </si>
  <si>
    <t>LOC102724877</t>
  </si>
  <si>
    <t>chr3:194104424-194104575</t>
  </si>
  <si>
    <t>TCCAATTCTGAAAGAGGAAGGAACCAAAGAGAAGAAATAAACTGCCCAAGGGCACACAGTGAGTCACTGTCACTGGGACCCAGGTGTCCTGTTGCACCTCACAGCACAGACTTCCCCTGTGGAGGGTGGGACCCTCCACTGCAGCCCCAGGG</t>
  </si>
  <si>
    <t>chr3:194544626-194544777</t>
  </si>
  <si>
    <t>ACCCCCTCATGCCACCCCCGGCTTGCTTTCTCTCTTACCATCTGATCTGCACACTCAGGCTCCCCATCACCTTCCACCATGAGTGGAAACACCATGAGGCCCTCACCAGAAGCTGAGCGGTTTCTAGAACCGGGCTTCTTGTACAGCCTGCA</t>
  </si>
  <si>
    <t>ENST00000447982.8</t>
  </si>
  <si>
    <t>TMEM44-AS1</t>
  </si>
  <si>
    <t>chr3:194544798-194544837</t>
  </si>
  <si>
    <t>CTCTTTTCTTTATAAATCACCAGCCTCAGGTATTCGTTTA</t>
  </si>
  <si>
    <t>chr3:194687618-194687781</t>
  </si>
  <si>
    <t>GGAGCTGCAGGAGGAAGAGGAAGAGGAGCAACCCGAGGGCTGCCCGGAGGAGGAGGAGAACCGTGCGGCAGAGGGAGATCCAGCAGAGGAGGAGGCCGAGGCGCAGCGTGCGCTAGTGGTCGCCATGCACTTTGAGTGCGGGGACTTGTTGGATACTCTGGAGA</t>
  </si>
  <si>
    <t>ENST00000329759.6</t>
  </si>
  <si>
    <t>ENSG00000185112</t>
  </si>
  <si>
    <t>FAM43A</t>
  </si>
  <si>
    <t>chr3:194687781-194687944</t>
  </si>
  <si>
    <t>AATGGCCGTGGGGAGGCGCTAGGAGGCGGCGGGGGCTCCCTGGGCCCGGGGGCCGGGCCGCCGCCTCTGCTGCTGGGCAGCGCCTCCGACATGAAGGCTGAGCTGTCGCAACTTATTAGCGACCTGGGCGAGCTCAGCTTCGGCAACGACGTGCGCACCCTGCA</t>
  </si>
  <si>
    <t>chr3:195643968-195644122</t>
  </si>
  <si>
    <t>CGCTGCAGATTTCTTGACTGCTGAATTTCATGAGAAGGGATTGTTCAGGGAGGGACATGGGGCTGAAGACCTGGAGAGGAGGTGGTGCTACCGCTGTTCAAATCTGAGGGTGGTGGAGATGGAGCCTTGGGGAGGAGCAGGTGCTGCCTTTTAAG</t>
  </si>
  <si>
    <t>ENST00000457233.5</t>
  </si>
  <si>
    <t>ENSG00000242086</t>
  </si>
  <si>
    <t>SDHAP2</t>
  </si>
  <si>
    <t>chr3:195644159-195644304</t>
  </si>
  <si>
    <t>GCCAGTGCTCCCACTGATGTCTTAGGTTGTGGAGCTGAAGACAATGAAGGAGCCAGTGTGGCTGTTCTGTGAGACTCGTGGAGCTGGAGATCCAGGTGGGAGAGGTGTTTTAGCTCGGGGAAGAGCTGATGTTCTACCTTGAGGGT</t>
  </si>
  <si>
    <t>chr3:195644304-195644449</t>
  </si>
  <si>
    <t>TCGTGCAGCTGCAGACCCGGGGAGGAGCTGATGTTCTAGATTGAGGGTCGTGCAGCTGCAGACCCGGGGAGGAGCTGATGTTCTAGATTGAGGGTCGTGCAGCTGCAGACCCGGGGAGGAGCTGATGTTCTAGATTGAGGGTCGTG</t>
  </si>
  <si>
    <t>chr3:195646334-195646479</t>
  </si>
  <si>
    <t>AGCTGAAGATTCAGGGAGGAGCTGCTCGTGTATTTTTAGGGTCATGCAGCTGCAGACCCGGAGAGGAGCTGATGTTAAAGATTGAGGGTCATGCAGCTGAAGACTCTGGGAGGAGCTGACGTTCTAATTTGAGGTCCCTACAGGTG</t>
  </si>
  <si>
    <t>chr3:195646479-195646624</t>
  </si>
  <si>
    <t>GGACACCGAGAGAGGAGCTTATGTTCTAGATTGAGGGTCATGCAGCAGAAGACTCGGGGAAGAGCTGAGGTTGTAGTTTGAGGGTCGTGCAGCTGGAGAACCAGACAGGAGCTGATGTTGTAGATTGAGCGTCGTGCAGCTGAAGA</t>
  </si>
  <si>
    <t>chr3:195646624-195646769</t>
  </si>
  <si>
    <t>ACTCAGGGAGGAGCTGATGTTGTTCGTTTTGAGGGTGTTTCAGCTGGAGACTCAGGGAGGAGCTGACGTTCTAGATTGAGGGTCTTGCAGCTGCAGACCTGTAGAGGAACTGATGTTCTAGATTGAGGGTCACGCAGCTGAAGACT</t>
  </si>
  <si>
    <t>chr3:195684048-195684250</t>
  </si>
  <si>
    <t>ATCCAGTGCCTGCAGGTGGTTCAGAGGAGCCTTAAGGAAGGGTTGCTCTGTGGTGTGGGCCAGATGGAAGTCACTGGGCAGGAGCAAGTGTCCAAGGCCTGGTGGCAGGGGAGGAGATGATGATTGTGGACCTAGCGAGAAAGTCAGCATCTGTGTGGTGGGGACAGAGCCACTACCAGAAACCAGTCCCGAGCCAAGGGAGC</t>
  </si>
  <si>
    <t>ENST00000627718.2</t>
  </si>
  <si>
    <t>MIR570HG</t>
  </si>
  <si>
    <t>chr3:195684250-195684452</t>
  </si>
  <si>
    <t>CCCAGAAGAGACCCCTCCCCTCTCTTCCCATGGGCTGGGCCAACTGGAAGCATCTGCAGGGGAGCAGAGGGGATGTGGTGCAGCCCTTAGCATCCCCTGGGCACTGAGCAAGCAGAGAAGGGCAGAAATGGAGGCAGGGTTGGGGTAAGCAGCGTCCTGGGAACAGCCAGCCGAGGGTGTGGTAGGGGGGTTGCAGCTTGTTC</t>
  </si>
  <si>
    <t>chr3:195868958-195869102</t>
  </si>
  <si>
    <t>AGCTGCAGCAAGCAACACTGGCTCCTGCCTGACGCTGCCTCCACCAGCACAAGACCCCGGCGGCCCTGCTCCTGCGCCCTGGCGAGTTAGTGAGCCCTCATCCCCGCCCCTGTCACGGCACACCATTAGTGCAGGCACGGAGCCG</t>
  </si>
  <si>
    <t>ENST00000673236.1</t>
  </si>
  <si>
    <t>ENSG00000061938</t>
  </si>
  <si>
    <t>TNK2</t>
  </si>
  <si>
    <t>chr3:195869102-195869246</t>
  </si>
  <si>
    <t>GCCTCCTGCCATCAGGGGCTATAAGGACTATCCTTGGAGAGGACAGTACTCCTGACCAACGGCCACAAAGCCCAGACAGCGCCTGCAGGTCTGGGAGGCAGCGAGGCCAAGGCAGAAGCCAGGGCCACACTCGTGCTCCAGAAGC</t>
  </si>
  <si>
    <t>chr3:195872214-195872396</t>
  </si>
  <si>
    <t>TGCTGAGGGCCCTGGAGTCCCGAGCGGGGCCAGGTCAGCATCCATCCCCGCCCAGTACTCACTCGTCAATCCTGTCCGGGAAGCCCCAGCAGTGGCGGGGGTCACTGTCGCCATGCCCTGTGTGGATGAAGCTGTTCTGCAGGGGCTGGCTGATGTCCTGGGCCGACAGGCCGGCCACGGAGG</t>
  </si>
  <si>
    <t>ENST00000672320.1</t>
  </si>
  <si>
    <t>chr3:195872396-195872578</t>
  </si>
  <si>
    <t>GTCACCACGTTGCGAGGGAAGGGCCCCACACACAGCGTCCGTGTGTTCTGGCCACGCCACCAGTAGTTCTCGGCCCTGCGCGACAGAGATGGCACGGTGAACGCCAGGCGTGGCGGGGCAGCCCCGGCACTGGGACCCTCCTCACACCCTGGCCACTGTGGCAGAAGGGGGATGGAGCTCAGG</t>
  </si>
  <si>
    <t>chr3:195872594-195872745</t>
  </si>
  <si>
    <t>GTGTGCCACCGGCCCTCCTCCCCAACAGCCCCCGTGACCCACCATGCCCCGTACAGGCCTGTTTGCACACGGCCTTACCCACAACTCTCTAGGTGGGTCAGGCAGCTTTCCCTATGGTTTGCAAATAAGGAGGCACGCTGGAAGCTGCTGCA</t>
  </si>
  <si>
    <t>ENST00000671831.1</t>
  </si>
  <si>
    <t>chr3:195944308-195944455</t>
  </si>
  <si>
    <t>ATCCTCAAACTAGAACATCAGCTCCTCCCCGAGTCTTCAGCTGCATGACCCTCAATCTAGAACATCAGCTCCTCTCCGGGTCTGCAGCTGCAAGAACCTAAAACTAGAACATTACCTTCTCTCCAGGGCTCCAGTTCTATGACCCTAA</t>
  </si>
  <si>
    <t>ENST00000427149.5</t>
  </si>
  <si>
    <t>ENSG00000185485</t>
  </si>
  <si>
    <t>SDHAP1</t>
  </si>
  <si>
    <t>chr3:195944455-195944602</t>
  </si>
  <si>
    <t>ATTCTAGAACATCAGCTCCTCCCTGAGTCTCCAACTGAAAGACCCTCAACGCGAACAACATCAGCTCCTCCCCAAGTCTTCAGCTGCAAGACCCTCAAACTAGAACATCAGCTCCTCTACAGGTCTTCAGCTGCACGACCCTCAAACT</t>
  </si>
  <si>
    <t>chr3:195944602-195944749</t>
  </si>
  <si>
    <t>TAGAACATCAGCTCCTCCCCGGGTCTGCAGGTGCAAGACCCTCAATCTAGAACATCAGCTCCTCTCCGGGTCTGCAGCTGGGAGACCCTCAATCTAGAACATCAGCTCCTCTCCGGGTCTGCAGCTGCATGACCCTCAATCTAGAACA</t>
  </si>
  <si>
    <t>chr3:196139295-196139525</t>
  </si>
  <si>
    <t>CTGAGACAGGCTCTCACTCTGTCACCCAGGCTGGAGTACAATGGCATGATCTCGGCTCACTGCAGCCTCAACCTCACAGGCTCAAGAGATCCTCCCACCTCAGCCTCCTGAATAGCTGGGATTGTAAGCACGCATCGCAATATTCGGCTAATTGTTATTTTCTGTAAAGACAGGGTGTCACTCTGTTGCCCAGGCAGGAGTGCAGTGGTGCCATCACGACTCACTGCAGCC</t>
  </si>
  <si>
    <t>ENST00000457079.3</t>
  </si>
  <si>
    <t>ENSG00000224652</t>
  </si>
  <si>
    <t>LINC00885</t>
  </si>
  <si>
    <t>chr3:196162395-196162587</t>
  </si>
  <si>
    <t>GGTTCGAGACCAGCCTGACCAACATGGTGAAACCACGTTTCTACTAAAAATACCAGAATTAGCCAGGCATGTTGGCATCAGCCTGTAGTTCCAGTTACTTGGGAGGCTGAGGCAGGAGAATCACTTGGACCCAGGAGGCGGAGGCTGCAGTGAGCCAAGATCATGCCATTGCACTCCAGCCTGGGCAATGGAG</t>
  </si>
  <si>
    <t>ENST00000702140.1</t>
  </si>
  <si>
    <t>chr3:196162587-196162779</t>
  </si>
  <si>
    <t>GCGAGACTCTGTCTCAAAAAAAAAAAAAATTACAGCAAAAAATACTTGATGTGGGCCACAGGTGTGTTTTAATATGCTTGATCTGATGTGCGAGAGGCCCTGAGAGGGAGTGTTTCCAGGACCTACAGAGGGAATGAGAGAGGAGAGTCCCTGCTGTCGGGAGGTGGGTGAGAAAAGCTCCTACCACTGCAGA</t>
  </si>
  <si>
    <t>chr3:196695470-196695632</t>
  </si>
  <si>
    <t>ATACCCACACACCCCACACACCCACACACCCACACACCCACATGCACCCACACACCCCACACACCCACACACCACACACACCCCACACACCACACACCCACACACACCACACGCACGCACCCACACACCACACACCCACACACCCCATACACCCACACACCCC</t>
  </si>
  <si>
    <t>ENST00000399942.4</t>
  </si>
  <si>
    <t>ENSG00000174007</t>
  </si>
  <si>
    <t>CEP19</t>
  </si>
  <si>
    <t>chr3:197005064-197005215</t>
  </si>
  <si>
    <t>CTGCAGTTCTGTGGTGCTGGTGGGTGTGGAGAAGGCAATTTCAGCATAAGTCGGGGGAGGGGGAGTGGTTAGAAACCAGTGGCTCCATTGTGAGACAACCTGGGTTTAAATTCTAGGTATATTTTGAAAGCACAACCAATGGGATCTGCTGA</t>
  </si>
  <si>
    <t>ENST00000469783.2</t>
  </si>
  <si>
    <t>ENSG00000163975</t>
  </si>
  <si>
    <t>MELTF</t>
  </si>
  <si>
    <t>melanotransferrin</t>
  </si>
  <si>
    <t>chr3:197005489-197005642</t>
  </si>
  <si>
    <t>ATCAAGGGTAAGCTGTAGACAGGGAAGAGGGCTGAGAACTGAATCCTAGGGCTAACAGGTCAGGGAGATGGGGAGGAAATCAGCAGAGAAGACTGAGGAGTGGCCAGAGAGTGAGAGGACAGCCAGGCAGGGCTGAGGACCTGGGCATCTGCAG</t>
  </si>
  <si>
    <t>chr3:197645618-197645761</t>
  </si>
  <si>
    <t>CATTAGCTCCTCCCCAGGTCTGCAGCTGCAGGACCCTCAAGGTAGAACATCAGCTCTTCCCCGAGCTAAAACACCTCTCCCACCTGGATCTCCAGCTCCACGAGTCTCACAGAACAGCCACACTGGCTCCTTCGTTGTCTTCAG</t>
  </si>
  <si>
    <t>ENST00000667447.1</t>
  </si>
  <si>
    <t>LOC112268458</t>
  </si>
  <si>
    <t>chr3:197645831-197646121</t>
  </si>
  <si>
    <t>ACTTAAAAGGCAGCACCTGCTCCTCCCCAAGGCTCCATCTCCACCACCCTCAGATTTGAACAGCGGTAGCACCACCTCCTCTCCAGGTCTTCAGCCCCACGTCCCTCCCTGAACAATCCCTTCTCATGAAATTCAGCAGTCAAGAAATCTGCAGCGGAAGTAAATGAATAAATGTTTTGTTTTCAAATTGATATCTCTTTTATGTTCATGAGTTAACTTTTCTACTTTCCATTAGCCTTGCAATCTACTTATGTCCAAGGTGAAACAGAAACACACCATTTGAAATCACGT</t>
  </si>
  <si>
    <t>chr3:198010203-198010409</t>
  </si>
  <si>
    <t>GAGTGCAGTGGCACAGTCTTGGCTCACTGCAGCCTCCGCCTCCCGGGTTCAAACAATTCTCCCGACTCAGCCTCCCAAGTAGCTGGGACTACAGGTGCACACCACCACACCCCGCTAATTTTGTATTTTTTAGTAGGGATTTCACCATGTTGGCCAGGCTGGTCTTGAACTCCTGACCTCAAGTGATCTGCATGCCTTGGCCTCCCA</t>
  </si>
  <si>
    <t>ENST00000480813.1</t>
  </si>
  <si>
    <t>ENSG00000185621</t>
  </si>
  <si>
    <t>LMLN</t>
  </si>
  <si>
    <t>chr3:198010409-198010615</t>
  </si>
  <si>
    <t>AAAGTGCTGGGATGACAGGTGTGAGTCACCACGCCCAGCGTTTTCTGTTTTGTTTTATTTTTAAAGACAAGGTCTGTTGCCCAGGCTTGAGTACAATGGGTGCGATCATGAGGCTCACTGCAGCCTTGACCTCCTGGGCTCAAGCAAACCTTTCTCCTCAGCCTTTCAAGTAGCTGGGACTACAGGCACACACCCCCACACCCAGCT</t>
  </si>
  <si>
    <t>chr3:198039320-198039541</t>
  </si>
  <si>
    <t>ACTGCAGTCACTTAAACAACAGCCAATTATTGCAAGATTAGAATTGGAGATCTTGTCCTCAAAAGTATAAATTGTCCTTTGAGTTATAGAAAATAATGGAATTGGGATTTCTACATATCATTATTATACCTATTTTAAATTTAATGGCAGCCAGGCATGGTTCCAGCTACTTGGGAGGCTGAGGCAGGAGGATCGCTTGAGCCCAGGAGTTCAAGGCTGCAG</t>
  </si>
  <si>
    <t>ENST00000423460.1</t>
  </si>
  <si>
    <t>ENSG00000232832</t>
  </si>
  <si>
    <t>LMLN-AS1</t>
  </si>
  <si>
    <t>chr3:198224670-198224890</t>
  </si>
  <si>
    <t>GTAGGGGGCCCGCTCTGCTGCGTTGACCAGACTCCTGGGCTTTGAAGGCTCCTGGGCCCAGTAAGAAGGAGGTGGGTGCCAAGGTTGAGGAGGAAGCATCCGAGTATGTGTAGGAGGAGGACAGGGTGTGACCATAGACTGCCAAAAGCTGCAGGTGGATCGGGGGACCCTGGGGGCTCAGGATCCAGCAAGGGGCGGCAGGAGTAAAGGAGGAAGGAATG</t>
  </si>
  <si>
    <t>ENST00000615155.2</t>
  </si>
  <si>
    <t>ENSG00000236438</t>
  </si>
  <si>
    <t>FAM157A</t>
  </si>
  <si>
    <t>chr4</t>
  </si>
  <si>
    <t>chr4:219514-219656</t>
  </si>
  <si>
    <t>TTTTTTCTCATGTTCACAAATAGGGGCATCTTCAGCCCCATGCTGTTAAATCTTCTAAAAATTCTCTTTTTTCTTTTTTTTGAGATGGAGTCTTGCTCTGTCACCCAGACTGGAGTACAGTGGTGTGATCTCAGCTCACTGCA</t>
  </si>
  <si>
    <t>ENST00000356347.3</t>
  </si>
  <si>
    <t>ENSG00000198155</t>
  </si>
  <si>
    <t>ZNF876P</t>
  </si>
  <si>
    <t>chr4:667388-667529</t>
  </si>
  <si>
    <t>GGCCCCACTGCAGGTGCCCCCCACTGCCTTCCCCACCCCGCCACACTCCATGTGTGATGTGCGCGAGTGCACGCGTGTGCTGTGCTTGCATGATGTGTGCCGTGTGTGTGTGGGAGGGACGGGAGAAGGCACTGCAGGGGCT</t>
  </si>
  <si>
    <t>ENST00000461490.1</t>
  </si>
  <si>
    <t>ENSG00000133256</t>
  </si>
  <si>
    <t>PDE6B</t>
  </si>
  <si>
    <t>chr4:864378-864668</t>
  </si>
  <si>
    <t>CAAAACCCCACACAAAAAACCCCCTTAACTCTTATGCTTACTGGGAAAACAAAATCTGACTGGCTTTCTAGGGGTGTTCGCTTTGACTGTGGTCTGGAAGCAAACCCGCGACATCGCTGAGGCCGGCCCAAGACGCAGCTGCAGCATACGCATCCGCGCTACCAGACGCCGCGGGAGGGCCGGCTCCAGGGTGACGGGAAGGACAGACGCTCACAGACACGACTGCTGTACGTGACCCCCTTCCTGACAGGGCACGGGGCGTCGCAAACACGACTGCTGTACATGACCCCC</t>
  </si>
  <si>
    <t>ENST00000511980.5</t>
  </si>
  <si>
    <t>ENSG00000178950</t>
  </si>
  <si>
    <t>GAK</t>
  </si>
  <si>
    <t>chr4:864741-864926</t>
  </si>
  <si>
    <t>CCTTCAGGAGGGAAGAGCCACGGGGTGCTACAGGCAGAGCCAGCACGTGGTCCACAGAGTGTGGGGCATGAAATCGCATCACAGACGCAGACGCCCTGCCGGGTGGGAGGAGGACCCTTCGGGGGTGCTGCTGATGCTCAGGAGCCACTGCAGCTCTGGGACACCAAGTCTGTGTCCCCACGTACC</t>
  </si>
  <si>
    <t>chr4:909914-910158</t>
  </si>
  <si>
    <t>CCTGCAGGCGGCTCTGACCACCCCCAACCCCCGAGACTTCTCGGCCACGTCAAGCACCCATCCGCCACCCACGTCAGGACAACCCTGGCAACAGGCGCTGGAGGGCCGCAGAGGGGCCTGGGCCAGCTGCCAGGTGTGGCATCAAGGAAGGGCCAGGTGGGACCCCCAGGCAGAGAAGCATGGGCAGAGCCAGGGGCCCGCAGGCAGTCAGGTCTCACCCAGCTCCTCCCAGGCACAGCTGCAGA</t>
  </si>
  <si>
    <t>ENST00000507124.1</t>
  </si>
  <si>
    <t>chr4:966157-966305</t>
  </si>
  <si>
    <t>AACAGCAAAACAGGGCATCAGGAACACTCCCAGGAATTAAGTCAACAGGAAAACGAGGAAAGGGGCCACAGAGGCTTCCTTGCTGTGGACAACCCCTGTCCGTTCCCCTCGAGGACCTCGGGGAGATCTGCAGCTCGAGGCCTCCCTGC</t>
  </si>
  <si>
    <t>ENST00000502309.1</t>
  </si>
  <si>
    <t>ENSG00000145214</t>
  </si>
  <si>
    <t>DGKQ</t>
  </si>
  <si>
    <t>chr4:966305-966453</t>
  </si>
  <si>
    <t>CAGGGACCAAGTAGCTCATGACGAGGGCGCTGCCCTGTCAGCCAGGACAGCCGCTGCCTAGCCAAGGAGAACTCGGCGTCTGGGGCACACCCACCCTGTGGGGCAGAGGCTGTGGCTGAGGGCTGCTGGTTCCCTGGGGGCCGGCGTCC</t>
  </si>
  <si>
    <t>chr4:966453-966601</t>
  </si>
  <si>
    <t>CACACCCACTCACCTGCCGGATGTCCTGTAGCCGGTCCAGCAGGGGCTGTTCGTCCATCAGCATCGTCCGCTGGACTGCAGAGGTGAGGGCACAGGCCGTCAGCACCCGGCTCCTCGCCCACCTTGGAAGCAGCTGCCCGGAGCCCCCA</t>
  </si>
  <si>
    <t>chr4:1035759-1035931</t>
  </si>
  <si>
    <t>CTCGGCCGCCAGGGCCCGGCCCTGCAGAGGAGCTGCGGGGGCCTTAGTCCGGAGGAGCAGGCACGGCCTCAGGCTGGCATCGGGACGTGGGTCCTGGAGCACAGCCCCGGGGCCATCCTGCCAGGAGTACGGAAGGTTCTGGAATTTGGAAAGCCATGCAAGGCCTGGGGTGG</t>
  </si>
  <si>
    <t>ENST00000514024.5</t>
  </si>
  <si>
    <t>ENSG00000178222</t>
  </si>
  <si>
    <t>RNF212</t>
  </si>
  <si>
    <t>chr4:1036109-1036266</t>
  </si>
  <si>
    <t>CCCACACCCTCCCGGCCCTCCCTTTCCCTGCCCCGGCCCTCACTCCTCCTCCACCCTCCCCGCCCCTCCGCTACCATGCCCCAGCCGTGCGCTGACCTTTTGGGTAACTGTGCTGGGGCACCCATGGGGGATTGGCCTGGCCTAGACCTGCAGGGTGC</t>
  </si>
  <si>
    <t>chr4:1055823-1055974</t>
  </si>
  <si>
    <t>GCTGGCGGGAGAGACCTGGGCTCTGAGACTCTCTGGGAGCCACGTGCACGGGGGCGTCTCCTGCAGGAGACCCCACCCTCCTGACGGATGAGGAGGCTCCACCCACGCAGGCCGCATCTGCAGGGTGAGCTCAGGCCCGGAATTCATCTCTG</t>
  </si>
  <si>
    <t>chr4:1055974-1056125</t>
  </si>
  <si>
    <t>GGACCTGACGGAGATTCACCCGCTGAAGCCGGCATCACAGGCCCGCTGTGAGTACTGTGTGACCAGAATGCGTAGTAATCACCTAACGCAGGATGTGGCGGCGCCGACCCACGCTGCGTGCGCACCCCACAGCAGCCCTGTCTCCCCCGCGA</t>
  </si>
  <si>
    <t>chr4:1056125-1056276</t>
  </si>
  <si>
    <t>AGCTGCAGCCGGAACCTTCTAACAGGAACTCAACAGGCAGGTGTTCGTTTTGCCTCCAGCATCAACATTTTAAGGAAGTTCCAAGTTAAGAGTAAAGTTGCAAACATATCACATGTATGCTCGTCCTGATAATCAGAAAAATACTTTATTCC</t>
  </si>
  <si>
    <t>chr4:1150452-1150593</t>
  </si>
  <si>
    <t>GGGCAGGGCTCCTGCTTGTTCCTGGCCTGGGGGGCTCCCAAGTCTAGGCTCCCTGAAGGGCTGCAGCTCTTCTCTCCTTCTCTTCCCCCATAGCATGGCAAGCAAGGGGCATGTCTCAGCCCTGTTTGTGTTATACCAGCTC</t>
  </si>
  <si>
    <t>ENST00000479478.5</t>
  </si>
  <si>
    <t>ENSG00000215367</t>
  </si>
  <si>
    <t>TMED11P</t>
  </si>
  <si>
    <t>chr4:1150593-1150734</t>
  </si>
  <si>
    <t>CTTTTAGCCTTGCCATTTGACGGGTCCCAAGTTCTTGTCCTGTGACCAGGAAGAATGAGGTCTGCAGACAAGTGGAGGGTGAGCAAGAGGAAGACGAGCTTTATTGAGCGATACAACGGCTCAGAGGAGACCCGCAGGGGCA</t>
  </si>
  <si>
    <t>chr4:1222235-1222400</t>
  </si>
  <si>
    <t>CTGCAGTCAAGGGTGCCAGGTGGGCAGCCGGGGTGGGGTAGGGGTCCCGTCCACAAGGTAGAGGCTGCAGCGTCAGGGGGCTCGTGTCCCTAAGGACAGAACTGCTCTCCTCAGCTCCCGAGGCCGAGGGAGCGCTGACCTGGCCTGGTTCATCACAAGATCACCA</t>
  </si>
  <si>
    <t>ENST00000510739.1</t>
  </si>
  <si>
    <t>ENSG00000159692</t>
  </si>
  <si>
    <t>CTBP1</t>
  </si>
  <si>
    <t>chr4:1222400-1222565</t>
  </si>
  <si>
    <t>ACAGACAGAGGGGCCCGCGCCGAGAGCGAGGGAAGCAGCTGCCCCCCAGCAGCTCCAGGGGGGCCTGCCCGAGAGCCCACAGGACGACCTGGGCCAGTGCAGGGCAGAACGCCCATGGTAAACCCCCACAACCTGCCAGGTCCACCCTGCACTCCTCAGGACGCCG</t>
  </si>
  <si>
    <t>chr4:1222565-1222730</t>
  </si>
  <si>
    <t>GGGGTCCCCGCACCTGCAGTCCCCACCCACACTCCTCAGGCCAGGCCTGGGCGGGGGCCCTGGCAGGTGGGGTCCTTAACGAACGGGGTGGCCACAGCCCTACCCTCTGAGGGCATCCCGACCTGGGTGTTCCAACCCCCACTCAGCACGGGGCCCTGGGAGGGGC</t>
  </si>
  <si>
    <t>chr4:1413873-1414162</t>
  </si>
  <si>
    <t>GGCTCCAGGCGTGAGAAGGCGGCCCTTGCCTGGCGCAGGGGAGCAGGGAGCTTCCAGGGTGGGTGCGGGGAGGAAGGAGGAGTAAGGGGTTAGAGGCCAGGTACACAGCAGGTGCTCAATAAACGAGTTCGGCACCGTCATCCCGCCCTGCAGGGCCGCTCTGGGTTCGGAGGGCGCGTAGGGAGGGCGGGTCAGGCCGCACAATGAGCTTAATTGAGGTTAATGCCTCCCGCAGCTCCGCGATTATTAAATTATCATCATCACGCGCGTGAATCATAATTAGGAGTTTG</t>
  </si>
  <si>
    <t>ENST00000422806.2</t>
  </si>
  <si>
    <t>ENSG00000235608</t>
  </si>
  <si>
    <t>NKX1-1</t>
  </si>
  <si>
    <t>chr4:1414328-1414519</t>
  </si>
  <si>
    <t>TCGGGGTGGGCGCGTGTCCGCGGGAGGGAGTCGGGGTGGGCGCGTGTCCGCGGGAGGGAGTCGGGGTGAGCGCGTGTCCGCGGGAGGGGTTAAGGGTGGGCGCGTGTCCGCGGGAGGGGGTAAGGGTGGGCGCCTGTCTGCAGGAGGTGGGTGGAGATGGGCGCGTGTCCGCGGGAGGTGGGTGGGGGTGGG</t>
  </si>
  <si>
    <t>chr4:1491136-1491288</t>
  </si>
  <si>
    <t>CAGGGGGCTCCCCTACAAACGGACCACCAGGGAGCTGAGGGCCCCTCCCATTACAGGACAGGGCAGTGCCTGGCGGCCCGAGGCCCGGGTGGCCGTGTGGCTGCAGGGAGGCCCCGCCCCAGGCTGTGTGGTGAGAGCCAAGGACAAGCCTGG</t>
  </si>
  <si>
    <t>chr4:1491288-1491440</t>
  </si>
  <si>
    <t>GGTGACAGACTGGGCCCTTCCCGGCGTGCTGAGGGCCCTGGCAGAATCTTCCCCCCCAGGGCCAGTGCGTGCCCAGCCGAGGACCCCCGAGTGCAGCTGCAGTGCTGGACCTCACCTCCTCACCTCCGATGCTCCTTCAGAGCCCGAATAGCC</t>
  </si>
  <si>
    <t>chr4:1567017-1567159</t>
  </si>
  <si>
    <t>ATCAGCTGCAGCCTCGGCTCTCTCGCCTCTCCTCCTGACCCTTGAGTCATCGGGGCCTCCCTGTCCTTGGTGCCGCTCAGGCTCTACCTTCACTCCGCTGCAGTCCCAGGCTTCACAGCATCCCACCCTGCGGGCTCAGATCT</t>
  </si>
  <si>
    <t>ENST00000466692.3</t>
  </si>
  <si>
    <t>ENSG00000174137</t>
  </si>
  <si>
    <t>FAM53A</t>
  </si>
  <si>
    <t>chr4:1567159-1567301</t>
  </si>
  <si>
    <t>TGCAGATGTGTGCAGCCCTTTCCCCAGCACCCTGCCAGAGCCCAGACCCTCCCAGGGCAGCTGGAGGAGCAGGGCTGGTGGTACCCGGTACTGGTGGAGGGCAGACCAGTGGAGGGAGAGAGGGAGGGGGCAAGGTCCAGGAC</t>
  </si>
  <si>
    <t>chr4:1567301-1567443</t>
  </si>
  <si>
    <t>CCGGCGGGCGGGTGCTGGCTTTGCAGCATGAAGGACCTGGGGCTGCGTGAGGCCCACCCACTCCTCGCTGCGCAGGGCGGGGAGCAGCCTCGCCTCCTGCCGGAAGAGAGGCCCCATCCTCTGAGCTCCCCTCCCACCCCCTG</t>
  </si>
  <si>
    <t>chr4:1576028-1576206</t>
  </si>
  <si>
    <t>TCTGCAGCTGGGCCTATGCGGTGAGTCCACCTTAAGTGGGTTTGATCGGCCCGTGCACTGGTGAGAGCATGCTAATATTGGCTCCAATAAAGAGCAAATCAGGGCCCTAGTCGACGCGTCTTATCACACAGTCAGAACTGATGGCTGCAGAAGTCATAAAGATCCCATTTAATCTCGCG</t>
  </si>
  <si>
    <t>chr4:1577768-1577932</t>
  </si>
  <si>
    <t>TACCGCGGCCATTTAATTCAATTAGCACCTTAATTAGAGGGACAGCCTTGTCCAATGTCGGGGCCTTGTCAGGGAGCCGCCTGATGAGCAGAGACAAACACAGGCTCTGCCGGGACCAGGCAGCCGCAGGGCTGCGGGTCGGGGGCTGCAGGTGAGGGGCTGCGG</t>
  </si>
  <si>
    <t>chr4:1577932-1578096</t>
  </si>
  <si>
    <t>GGGGTGCAGGTGGGGGGCTGTGGGGGTGCTGCCCGGGGATGCTCTGGGGGTTCTCCCCATGCCCTTGACCTGGCTGCCCTTGCAGGCCGGGGTGAGCAGCCACAGCACGATTCCTGCCTGCGATTCCTGCCTGCCCTGAGCGCCTTCCCCTGCCACGACCTTCAG</t>
  </si>
  <si>
    <t>chr4:1578096-1578260</t>
  </si>
  <si>
    <t>GGCGCCTGGGAAGGTCTGCAGTCCTGGCTGTCAACACCCCCAGGCCCCCCCCAAGCCTGGACACGGCCCCCAGACCGGCACGATGTCCAGGCTAGGTTTTGTTTTGTGCCAGTCTATTGAAATCGCTATTCCCTGCCTATTAATTCTCCTAATTAGAATTAAATG</t>
  </si>
  <si>
    <t>chr4:1604622-1604767</t>
  </si>
  <si>
    <t>CACCCTACTTCCCCCAGGACAGCACAGGGACTGCACTGCCCACTTCCTCCGACGGACACGGCCATCCTCTGGGGCCCTTCCCGGGACTAACATTGCTCCCACGCCCTCCCGCCTCCTCCTGCTTCCCCAGAGCATCCGCTGCAGCC</t>
  </si>
  <si>
    <t>chr4:1604767-1604912</t>
  </si>
  <si>
    <t>CCCCGCCCCACTCCAGAAAAAGCATCCCCAGCCTAAAGCAAAGAAAACCCAGACCGAGCACCACCCCCACCCTGCGGCGGCTCCCCCAGTGCTCTGCCCCGCTCCCGCAGTGCTGTCTGCCAGCTGCTCCCAGGACCTCAACTCCC</t>
  </si>
  <si>
    <t>chr4:1604912-1605057</t>
  </si>
  <si>
    <t>CCAAGGCTCTGGCCCTGCCCCCCTCCTGCCCCCTCTCAACACGCACGTGGGGCCTCCACATCTCCTGCTTGGCAGGAACCTGCCCCTCTCTCTGGGACACCTGCCTGCTGGCATCTGAGCCAGACCCTGCTCCCGCCACCTGCAGA</t>
  </si>
  <si>
    <t>chr4:1992836-1993032</t>
  </si>
  <si>
    <t>CCTCTGCATCTGCCCTGCAGGACACCCAGCTGCCCTCAGGAGTCAAGAACCCCCCGCGTGGCCCAGCCCCTTCTGTTCCTTGGGCAACCAGGGAGGGTGTCGCCCCGGCCGCTGACCCTGCGCCCCGGGCCCTCACTCCCGACGCCCGCCCGAGCTGAGTGCGCGATGCGGCAGAAGATGCTACGTGGCTGCAGGAA</t>
  </si>
  <si>
    <t>ENST00000416258.5</t>
  </si>
  <si>
    <t>ENSG00000185049</t>
  </si>
  <si>
    <t>NELFA</t>
  </si>
  <si>
    <t>chr4:2063607-2063760</t>
  </si>
  <si>
    <t>AGGCCCCGGGGGCTGCCGGGATTGGGTGTCCCACTGCCCTGGCTTGGTGTCCAGCTGGAGGGGGCAGTGCCAAGGGCCCTGTCTCACCCCAGAGGTGGAGGGGTCTCCCCAGCCTTCCTCACCGGGTGTCCCTGACCGCCCTATCCCCTGCAGG</t>
  </si>
  <si>
    <t>ENST00000423729.3</t>
  </si>
  <si>
    <t>ENSG00000185818</t>
  </si>
  <si>
    <t>NAT8L</t>
  </si>
  <si>
    <t>chr4:2063760-2063913</t>
  </si>
  <si>
    <t>GCTCCTGCTTCTGGGTGGCCGTGCTGGATGGCAACGTGGTGGGCATTGTGGCTGCACGGGCCCACGAGGAGGACAACACGGTGGAGCTGCTGCGGATGTCTGTGGACTCACGTTTCCGAGGCAAGGGCATCGCCAAGGCGCTGGGCCGGAAGGT</t>
  </si>
  <si>
    <t>chr4:2063959-2064115</t>
  </si>
  <si>
    <t>CACGACGGCCGTCAAGGTGGCCGCCCACAAGCTCTACGAGTCGCTGGGCTTCAGACACATGGGCGCCAGTGACCACTACGTGCTGCCGGGCATGACCCTCTCGCTGGCTGAGCGCCTCTTCTTCCAGGTCCGCTACCACCGCTACCGCCTGCAGCTG</t>
  </si>
  <si>
    <t>chr4:2095576-2095865</t>
  </si>
  <si>
    <t>TAGCACAGTGGTATGGTGTAGGGGTGGAGCCAACGGCTTGGTCACACTTGACCTGCCCAGCTCCGCGGCCTCCCCTGAGAGGCTGGATGTGACTCTGAGCAGGTCAAGGCATGGGGTGGTCTGGCCAGTGTCTGGTGACTGCAGGTGTCATCAGAGCATAAACAACACCCAGGGACTCACAGACGATTTCTGAGGCACAGCCACATTTAAACACAGGCACACAGCTGCCAGCTTACAGGTAACCCCGAGACCCCAGCTCCCGGCCCGCAGCCTACCTGCTCCATAGACCA</t>
  </si>
  <si>
    <t>ENST00000503601.1</t>
  </si>
  <si>
    <t>ENSG00000130997</t>
  </si>
  <si>
    <t>POLN</t>
  </si>
  <si>
    <t>chr4:2095988-2096136</t>
  </si>
  <si>
    <t>GGCAGACAGTCCAACCACACACCCCACCACTGTGCTTCCTCTGGAAATTCCTTATGCTTTCATGGTGGCCGGCACACTGGCAGGGGAGACATTCCATACCTGTGGTGTCAGCTCAGCAAGGGCCCCAGGCAGATGCCTTCGGCGAGGCT</t>
  </si>
  <si>
    <t>chr4:2096136-2096284</t>
  </si>
  <si>
    <t>TGCAGCAGCTGCTGCCAGCCAAGCACCACCCCACGTTCCCAGGTGTCCACAAATCAAAACCCAAAACTGCTTTCACCAAAGGCATGCCCATCCAACTTCAGGAAAGGCCGTTCCCCATATTGGGGTGCCTGGGCCTGGGCCACGTCTGT</t>
  </si>
  <si>
    <t>chr4:3319504-3319778</t>
  </si>
  <si>
    <t>CTGCAGCCCCTGCTCCTGGGCTCAAGTGATCCTCCCACCTCAGCCTCCTGAGTAGCTGGGACTACTGAGTAGCTGGGACTACAGGCACTTGCTACCATGCCTGGCTAATTTTTATATTTTTTGTAAAGATGGGATTTTGCCATCTTGCCCAGGCTGGTCTTGAATTCCTGAGCTCAAGCGATCCTTCTGCCTCAGCCTCCCAGAGTGCTGGGATTACAGGCATGAGCCACACGCGCCTGGCCTCAGCCTCCTTAGAGGAGTCGTTCTGCAGCTGC</t>
  </si>
  <si>
    <t>ENST00000511805.5</t>
  </si>
  <si>
    <t>ENSG00000159788</t>
  </si>
  <si>
    <t>RGS12</t>
  </si>
  <si>
    <t>chr4:3486733-3486911</t>
  </si>
  <si>
    <t>CCCTGCAGGTGTCTTCCTGCCTAGCGGCTGCAGGCAGGTGTGGATGGTGTGGTCAGCGTGGATGATGTGGTCGGTGTGTTTGGCTGTGCAAGGCGAGGGTGTGCAGAGTGCAGGGCGGGGACAGGGCCGGGCAGGGGCAGCAGGAGGCTGAGCAGGGCTCCCTGCTCTCTCCTGCTCCC</t>
  </si>
  <si>
    <t>ENST00000513995.1</t>
  </si>
  <si>
    <t>ENSG00000175920</t>
  </si>
  <si>
    <t>DOK7</t>
  </si>
  <si>
    <t>chr4:3487020-3487198</t>
  </si>
  <si>
    <t>GGCAGCACGTGGGCCAGCCCCAGGCGGGGCCATTGCTGACAGCTGGAGGGGGTTGGGCTGACCAGAAGTCCCAGACCCCACTCCACAGGACATCTTTGTCAGAGTCAGCTGGGAGCTCTCAGAAAGCTCTGTTGTCAGGGCCTCGGCCTGCAGCTGTGCCCCCAAGCTGTGCCTCTGCA</t>
  </si>
  <si>
    <t>chr4:4243810-4244052</t>
  </si>
  <si>
    <t>CTGCAGTTGCCCCCAAATATCTTATGTGTGATCATTTCTTACTCTGCCATTTCTCTAAACTACTAAAAATACCCAATATAAGGACACAAATACAGAAGTTCTCTCACATCTCCTAAAACCTCAAAAAGGTCTCAGTCCTGAGGCTGACCTGGACTAGATATCCCTCCTAGATGCTCCCATGATACCCTGCGCCTACACTTACAAAGCACATACCATGCGGCCTGGTAACTTGTCTGCTGCAGC</t>
  </si>
  <si>
    <t>ENST00000254742.6</t>
  </si>
  <si>
    <t>ENSG00000132406</t>
  </si>
  <si>
    <t>TMEM128</t>
  </si>
  <si>
    <t>chr4:4396057-4396208</t>
  </si>
  <si>
    <t>CAGCTGCTTGGGCTTCCAAAGAGGTTCTTGTCAAGGAAAGCAGTCGCTTAATTAACTGGAGGCATATTTACAGTGAGAATAAACACTGGCTGAGATGTTTCTCAACCAAACCTAAACATTTTTGAAATTGCACTTCCCCACTGATGCCTGCA</t>
  </si>
  <si>
    <t>ENST00000504171.1</t>
  </si>
  <si>
    <t>ENSG00000168824</t>
  </si>
  <si>
    <t>NSG1</t>
  </si>
  <si>
    <t>chr4:5413477-5413628</t>
  </si>
  <si>
    <t>CTGCAGTTCTAGGGAATCATATCCATGCATGACACTGTCCAAAGACAAAGGATATCATTTTGGGTAGCTCCTGAAAATTGGAAAATTATAAGAGAAACAACACTTAAAACAAAATTAACATTATTTGCATTTTTAAAACTTCTTTATAGCAA</t>
  </si>
  <si>
    <t>ENST00000511959.1</t>
  </si>
  <si>
    <t>ENSG00000152953</t>
  </si>
  <si>
    <t>STK32B</t>
  </si>
  <si>
    <t>chr4:5921990-5922289</t>
  </si>
  <si>
    <t>ATAACTAGGAACAGCAGCCCCCTGCTCTGCCCCCAGTATGCTGGTTTCTGGTCAAGCAGGAAAGTGATGAGAGCCCAGAGGAGATACACACTTGAGAGATCCCAGGGTGGCTGCCTCAGCTCAGATCCCAGTGGCTGGAAGACAAGCCTGCAGGGTGGAGGCTGTCAGAGCCCAGAGCACAGGGACCACATGCAGGGAAAGCTAATCCCAGAGTGGTGGGCCGGGGCCCACTGCGATGCACGTGACAGTGATGCACGGGGACAGAGGATGGGCCCTCCCATCTCCTCAGAATCCCAGGAG</t>
  </si>
  <si>
    <t>ENST00000580913.1</t>
  </si>
  <si>
    <t>ENSG00000263631</t>
  </si>
  <si>
    <t>MIR378D1</t>
  </si>
  <si>
    <t>chr4:5922426-5922623</t>
  </si>
  <si>
    <t>CTTGGTCCAATTTGTCACTTACTTATCGAACACCTTCTAGGTGCTGGGCCCTGCATCAGGTGTTGGGGCTATGCTGGGAAATAAGACAGAGTCCTTGGGGGAATTGGACCCACGGGAAGGGGCAGGCGTGGCATGCCATGGGTAACTCTGCAGAAGAGGGCTTCGGGGAGAGTGCCTTGCTTGTAAACTGCCTATCTA</t>
  </si>
  <si>
    <t>chr4:5936055-5936204</t>
  </si>
  <si>
    <t>TAATTTTAGGTTATTTTGGTAGGTAGGTGGAAGGAACCCACTTTGGTAGTAGTTGGAACTCCCACTTTAAAGATGATGAAACTAAAGTACAGAAAGATCACACGGCCTGGATTTAATCCCCAACAGTCTGGCTACAGAGTCTTCATGCTG</t>
  </si>
  <si>
    <t>chr4:5936204-5936353</t>
  </si>
  <si>
    <t>GCAGGAAAAAAAAAAAATGAGCTTCAGGATTTATCTAATGAAATTACCTAGAATATAGCTTAGAAAGACAGAAAGAGGATGGGTGCGGTGGCTCATGCCTGTAATCCCAGCACTTTGGGAGGCCGAGGCGGGTGGATCACCTGAAGTCAG</t>
  </si>
  <si>
    <t>chr4:5936353-5936502</t>
  </si>
  <si>
    <t>GGAGTTGGAGACCAGCCTGGTCAACATGGTGAAACCCTGTCTCTACTGCAAATACAAAAATTATCCAGTCGTGGTGGCGGGCGCCTCTAATCCCAGCTACTCAGGAGGCTGATGCAGGAGAATTGCTTGAACCCAGGAGGTGAAGGCTGC</t>
  </si>
  <si>
    <t>chr4:6308846-6309031</t>
  </si>
  <si>
    <t>CACTGATTGGTGCCTTTACAAACCTTGAGCCAGACACAGAGTGCTGATTGGTGTATTTACAGTCCCTTAGCTAGACACAAAGGTTCTCCAAATCCCCACTAGACTCAGGAGCCCAGCTGGCTTCACCTAGTGGATCCCCCAACCGGGCTGCAGGTGGAGCTGCCCGCCAGTCCCGCGCCCTGCGCC</t>
  </si>
  <si>
    <t>ENST00000650929.1</t>
  </si>
  <si>
    <t>ENSG00000286176</t>
  </si>
  <si>
    <t>LOC107986257</t>
  </si>
  <si>
    <t>chr4:6309031-6309216</t>
  </si>
  <si>
    <t>CCTCACTCCTCAGCCCTTGGGCGGTCGATGGGACCCGGCGTGCCGCGGAGCAGGGGGCGGCGCTTGTCGGGGAGGCTGGGCCGCGCAGGAGCCCACGGCCAGGGGGAGGCTCGGGCATGGTGGGCTGCAGGTCCCCAGCCCTGCCCTACGGGGAGGCAGCTGACGCCCGGCGAGAATTCGAGCGCA</t>
  </si>
  <si>
    <t>chr4:6672841-6672991</t>
  </si>
  <si>
    <t>CCCGGCAATGAGGGGCTTAGCACCCGGGCCAGCGGCTGCGGAGGGTGTACTGGGTCCCTCAGCAGTGCCAGCCCACCGGCGCTGTGCTCGATTTCTCACCGGGCCTTAGCTGCCTTTCCGAGGGGCAGGGCTCGGGACCTGCAGCCCGCCA</t>
  </si>
  <si>
    <t>ENST00000667300.1</t>
  </si>
  <si>
    <t>ENSG00000251580</t>
  </si>
  <si>
    <t>LINC02482</t>
  </si>
  <si>
    <t>chr4:6672991-6673141</t>
  </si>
  <si>
    <t>ATGCCTGAGCCTCCCACCCCCTCCATGGGCTCCTGTGCTGCCCGAGCCTCCTCGACGAGCACCACCCCCTGCTCCACGGCGCCCAGTCCCATCACCACCCAAGGGCTGAGGAGTGTGGGCGCACGGTGCCGTTCTCGCAGGCAGCTCCACC</t>
  </si>
  <si>
    <t>chr4:6673141-6673291</t>
  </si>
  <si>
    <t>CTGCAGCCCTGGTGTGGGATCCACTTGGTGAAGCCAGCTGGGCTCCTGAGTCTGGTGGGGATGTGGAGAACCTTTATGTCTAGCTCAGGGATTGTAAATACACCAATCAGCACCGTGTGTCTAGCTCAGGGTTTGTGAATATACCAATCGA</t>
  </si>
  <si>
    <t>chr4:6701172-6701429</t>
  </si>
  <si>
    <t>GGCTGCAGTGCAATGGCGGGATCTCGGCTCACTGCAACCTCTGCCTCCCGGGTTCAAGTGATTCTCCTGCCTCAGCCTCCCGAGTAGCTGGGATTACAGGCGCCCGCCACCACACCCGGCTAATTTTAGTATTTTTAGTAGAGACGGAGTTTCACCATATTGGCCAGGCTTGTCTCAAACCCCTGACCTCAGCTGATCCGCCCGCCTCAGCCTCCCAAAGTGCTGGGATTACCGGCGTGAGCCACCGCGCCCGGCCTA</t>
  </si>
  <si>
    <t>ENST00000513778.1</t>
  </si>
  <si>
    <t>ENSG00000163993</t>
  </si>
  <si>
    <t>S100P</t>
  </si>
  <si>
    <t>chr4:6701433-6701599</t>
  </si>
  <si>
    <t>TTCTTTTTTAAACAAAACATTTAACCAAGTGTTTCTCCACTGCCCTGCTTGGAAACCAATAGGCAGCCAGTCTCCTTTGTGATGCTTTCCTGTAGGAGCGGCAGCCACCTGAGGCTCTCCTGGCTCTTGGGCTCTCGCAAGCGCCCCCTGCAGCTGCTTTGCAGAAT</t>
  </si>
  <si>
    <t>chr4:6736531-6736698</t>
  </si>
  <si>
    <t>GTTCAATTTCCCCAACTGAAACTCTGTCCCCATTAACCACTAACACTCATTCCTCTCTCACCCAGGCCCTGGGACCCACCATTCTACTTTTTATCTTTATGAATTTGACAACTCCAAGAACCTCATGTAAGTGGAATCCTGCAGTATTTGTTCTTTTGTGACTGGCTT</t>
  </si>
  <si>
    <t>ENST00000320776.5</t>
  </si>
  <si>
    <t>ENSG00000186222</t>
  </si>
  <si>
    <t>BLOC1S4</t>
  </si>
  <si>
    <t>chr4:6923491-6923663</t>
  </si>
  <si>
    <t>TCTCAAGGCGCCCCGACTCCTCTCCGCGCCTGAGTACGGGCCCAAGCTGAAACTCAGGGCTTTAGAAGACCGGCACAGCCTCCAGTCCGTGGACTCGGGGATTCCTACCCTGGAGATCGGGAACCCGGAGCCTGTACCCTGCAGCGCGGTCCACGTGAGGAGGAAGCAGTCCG</t>
  </si>
  <si>
    <t>ENST00000427736.1</t>
  </si>
  <si>
    <t>ENSG00000132405</t>
  </si>
  <si>
    <t>TBC1D14</t>
  </si>
  <si>
    <t>chr4:6923663-6923835</t>
  </si>
  <si>
    <t>GACTCCGACCTCATCCCCGAGCGGGCCTTCCAGAGCGCCTGCGCGCTGCCATCCTGTGCGCCACCAGCTCCTAGCAGCACCGAGCGGGAACAGAGCGTGCGCAAATCCTCCACGTTTCCCAGGACAGGCTATGACTCGGTAAAGCTCTATAGCCCGACCTCCAAAGCCCTGAC</t>
  </si>
  <si>
    <t>chr4:6923835-6924007</t>
  </si>
  <si>
    <t>CCCGCAGCGATGATGTCTCCGTCTGCAGCGTGTCCAGTCTTGGGACAGAGCTGTCCACCACGCTGTCCGTCAGCAATGAGGACATCTTGGACCTTGTGGTCACGAGCAGCTCCAGTGCCATTGTGACCCTGGAGAATGACGATGACCCACAGTTTACCAACGTCACCTTGAGC</t>
  </si>
  <si>
    <t>chr4:7352187-7352338</t>
  </si>
  <si>
    <t>CTGCAGCTCTGCCTCCCTCATGGGATTGTGAAAGCTTCCAGAGCTTGGGCTGTGTCTTCTTTATCTCTCAGTGCTAAGAACTGAGGTGCCTGGCGTATTGTAGGTTTCCAACACATTCAAGTTTGAATGAATGAGTGAATGAGGCAATGACC</t>
  </si>
  <si>
    <t>ENST00000511199.1</t>
  </si>
  <si>
    <t>ENSG00000184985</t>
  </si>
  <si>
    <t>SORCS2</t>
  </si>
  <si>
    <t>chr4:8315604-8315847</t>
  </si>
  <si>
    <t>CACTGCAGAGCTGCTGTCCCCACTCCTGCTTCAGGAGAGAAACCCTTTCCAAACAGACCCGTTCTGCTCCTCCACTCTCCCCTGGCTGACGGCATTCCCTGGGACTCCTGGCCCTTAAGCAAGGGTGCAGGGGACACCACGCTCCATGTTTGGTTGGCCACACCTGAGTCACTGGGTGGCAGAGTGTAGGCATGGCAGGTTCCCGCCACACACGTGCAGACAGAATGTGCCCCTGCAGGGCCTC</t>
  </si>
  <si>
    <t>ENST00000661538.1</t>
  </si>
  <si>
    <t>ENSG00000249145</t>
  </si>
  <si>
    <t>LINC02517</t>
  </si>
  <si>
    <t>chr4:8624667-8624821</t>
  </si>
  <si>
    <t>CCTCTGCAGATAGAATGCATGGGTCACAGAGAAAGAAAGACATGTCCAGGTTGGCAAGGATGAAGGGAAGATGACCTCCGGACCCTCCTCTGAGCAGACGAGCATGGACTTAGCACAGAGCCGGCAGGAGGAAGAGGAAGGAGGGCTACTCACCT</t>
  </si>
  <si>
    <t>ENST00000513486.1</t>
  </si>
  <si>
    <t>ENSG00000109625</t>
  </si>
  <si>
    <t>CPZ</t>
  </si>
  <si>
    <t>chr4:8624874-8625027</t>
  </si>
  <si>
    <t>TGGAATCAGGAGCATGCGATAGAGAGGCATCCCACGGCTGACCTCCTAGGCCTGGGGGTGTAAGTGGCCAGAAGCCCCCGGGGGCTCAGGCGCGGTGGGGAGAAGGTGCACCCAGTCCCTGGTGGAGGGTGGCGTTCCGGTTCCTGTCCTGCAG</t>
  </si>
  <si>
    <t>chr4:8630160-8630457</t>
  </si>
  <si>
    <t>TTGCAGTGAGGCGAGATGGCGCCACTGCCCTCCAGCCTGGGCGACAGAGCGAGACTCCGTCTCAAGAAAAAAAAAAAAAAAAAAAAGGAAACCAGAAAACCTGGCTTTGGGATGGGTCTGTGTTCTCAGCCACTCTCTCACTGCCTCTGCAGATAGAATGCATGGGTCACAGAGAAAGAAAGACATGTCCAGGTTGGCAAGGATGAAGGGAAGATGACCTCCGGACCCTCCTCTGAGCAGACGAGCATGGACTTAGCACAGAGCCGGCAGGAGGAAGAGGAAGGAGGGCTACTCACCT</t>
  </si>
  <si>
    <t>chr4:8630510-8630663</t>
  </si>
  <si>
    <t>chr4:8663858-8664035</t>
  </si>
  <si>
    <t>AGTGAGTCATGACCGTGCCACTGCACTGCAGCCTGGGTGACAGAGTGAGACCTTGTCTCGAAGAAGAAGAAAAAAACCCAAACAAACAAAAACTCATGAAAATAAAAATGACAAAATGTGAACATTTGTTGATCCTGGAAGTTGGGAACCTGGGTGGAATTTTTTCTCTGTACTCTTT</t>
  </si>
  <si>
    <t>chr4:8664116-8664406</t>
  </si>
  <si>
    <t>GGGAGAGGGGCCGGCCTTCGAGGGCACCTGGGCTTCCCGCGCCCTCCTGGGGCCGTGACTCACCAGGCCGCCCAGCTGGTGGCTCCACGCGGTTCTCGGGTATTGATCGGAGATTTCACTCTCTGGCCACAAGCTCCCTGGTTGATATCTGCAGCAGTAGCTCGGATCATGAGAATTGCCACAGCCTAGTGTAAGCCAGGCAGGCTGTGCAGAGAGCAAAGCAGAAAAGAAGTTGGACTGGGAGCTGCAAGCCTGCTCCCGGGCCCAGCTGCACCTCAGACTTTCTCTGTG</t>
  </si>
  <si>
    <t>chr4:9704460-9704603</t>
  </si>
  <si>
    <t>TCCTCCCAGTCACTCTGTTGGCAAGAATGATGTATTACTTTTAGCAATAAGAAACAAGTAACCTTTGCAGAATTCCGCCCATCTTTCAAGGCTGGTCCCAGAAGCTCCCTTTACCTACACACCTACCTGATCCTGATCACTTCC</t>
  </si>
  <si>
    <t>ENST00000304374.4</t>
  </si>
  <si>
    <t>ENSG00000169676</t>
  </si>
  <si>
    <t>DRD5</t>
  </si>
  <si>
    <t>chr4:9704603-9704746</t>
  </si>
  <si>
    <t>CTAAACTGCAGCCCGACCCACCCGGCTCCAGCATCATTTGTGGAGTGTCAGCTCCATAAATCCAGAGGGCAGGAGGGGGTGTGTCCTAACTTTCCCGAGCCTACTGTACCAAAACTGGGCAGCAGAGAGGGCCAGCATCTGTGA</t>
  </si>
  <si>
    <t>chr4:10461434-10461663</t>
  </si>
  <si>
    <t>CTGCAGTACCGCCCGCGGCCTGCAGTGTCGCTGCGAGCCCGGCTGGCCCAGCTCGGCGTGTAGAGCTCTACCCCGCGCGGCGGGCGGTGCAGCCCCGCGCTCACCTGGGCGTCTTCGCTCCCGCTCGCCCCGCGCTTCCGAAAATCGGGAATGTAATGTTTTGTTTTTACATTCCAATTTGCTCCCTCCCCAGGCTGGCGTGGAATCCGAGGGTTCCTGATGACTGCAGC</t>
  </si>
  <si>
    <t>ENST00000326756.4</t>
  </si>
  <si>
    <t>ENSG00000178163</t>
  </si>
  <si>
    <t>ZNF518B</t>
  </si>
  <si>
    <t>chr4:10828383-10828568</t>
  </si>
  <si>
    <t>TTAGAGTTTCCAGTTTTTCTGTTCTGTTTTTTCCCCATCTTTGTGGTTTTATCTACTTTTGGTCTTTGATGATGGTGATGTCCAGATGGGTTTTTGGTGTGGATGTCCTTTCTGTTTGTTAGTTTTCCTTCTAACAGAGAGGACCCTCAGCTGCAGGTCTGTTGGAATACCCTGCCGTGTGAGGTG</t>
  </si>
  <si>
    <t>ENST00000635390.2</t>
  </si>
  <si>
    <t>ENSG00000283083</t>
  </si>
  <si>
    <t>LINC02498</t>
  </si>
  <si>
    <t>chr4:10828568-10828753</t>
  </si>
  <si>
    <t>GTCAGTGTGCCCCTGCTGGGGGGTGCCTCCCAGTTAGGCTGCCCGGGGGTCGGGGGTTAGGGATCAGGGACCCACTTGAGGAGGCAGTCTGCCCATTCTCAGATCTCCAGCTGCCTGCTGGGAGAACCACTGCTCTCTTCAAAGCTGTCAGACAGGGACATTTAAGTCTGCAGAGGTTACTGCTGT</t>
  </si>
  <si>
    <t>chr4:11175285-11175484</t>
  </si>
  <si>
    <t>CTGCAGAAATAGCACACCAGTCTTCCACCATTGCCCCAGGCCCGCCACATTTGGCTCACTCTTATTCATCCATCAAGTCAGTGATTAGTTTTCTCTTCCTCAGAAAACAAAGTATCTTGATTCCTTTATGCACTTTCCATGACCCAACACAACCAATGTTACATGTCAAGCCTCTCCTTCACTCCTCAGTGTTCCTGCAG</t>
  </si>
  <si>
    <t>ENST00000384983.1</t>
  </si>
  <si>
    <t>ENSG00000207716</t>
  </si>
  <si>
    <t>MIR572</t>
  </si>
  <si>
    <t>chr4:12091399-12091588</t>
  </si>
  <si>
    <t>AGTGAGAAGGGACGTTTAGAGAAAAAAGAATAAAAAGAAATGAGCAAAGCCTACAAGAAATATGGGACTATGTGAAAAGACCAAATCTATGTCTGATTGGTGTACCTGAAAGTGACGGGGAGAATGGAACCAAGTTGGAAAACACTCTGCAGGATATTATCCAGGAGAACTTCCCCAATCTAGCAAGGCA</t>
  </si>
  <si>
    <t>ENST00000667212.1</t>
  </si>
  <si>
    <t>ENSG00000251210</t>
  </si>
  <si>
    <t>LINC02270</t>
  </si>
  <si>
    <t>chr4:13415544-13415748</t>
  </si>
  <si>
    <t>GGCTGCAGAGGGTGTGCTGGGTCCCCCAGCAGTGCCGGCCCACTGGCACTGCGCTCGATTTCTTGCCGGGCCTTAGCTGCCTGCAGCCCGCCATGCCTGAGCCTCCCCCGCCCCCTCCAACCACGCCACCCTGGGCTCCTGTGTGGCCCAAGCCTCCCCAACGAGCACCATCCCCTGCTCTACGGCGCCCGGTCCCAATGACCAC</t>
  </si>
  <si>
    <t>ENST00000504644.1</t>
  </si>
  <si>
    <t>ENSG00000157869</t>
  </si>
  <si>
    <t>RAB28</t>
  </si>
  <si>
    <t>chr4:13415748-13415952</t>
  </si>
  <si>
    <t>CGCAAAGGCTGAGGCGTGCGGGCGCACGGCATGGGACTGGCAGGCAGCTCCACCTGCAGCCCCAGTGCAGGATCCACTGGGTGAAGCCAGCTGGGCTCCTGACTGGTGGGGACTTGGAGAACCTTTATGTCTAGCTAGGGGATTGTAAATACACCAATCGGCACTCTGTATCTAGCTCAAGGTTTGTAAACACACCAATCAGCAC</t>
  </si>
  <si>
    <t>chr4:13558414-13558575</t>
  </si>
  <si>
    <t>CAGTCAGGAATCCGAGACCAGCCTGGGTAACATAGCGAGACCCTATCTCAAAGAAAAAAAAAAAAAAATTAGCCGGGCATGGTGGCACGTGCCTTTAGTCCCAGCTATTTGGGAGACTAAGGTTAGAGGATCCCTTGAGCCCAGGAGTTCGAGGCTGCAGTG</t>
  </si>
  <si>
    <t>ENST00000382438.6</t>
  </si>
  <si>
    <t>ENSG00000109705</t>
  </si>
  <si>
    <t>NKX3-2</t>
  </si>
  <si>
    <t>chr4:14755559-14755723</t>
  </si>
  <si>
    <t>GCCATTGCCCAGGCTTGCTTAGGTAAACAAAGCAGCCTGGAAGCTCGAACTGGGTGGAGCCCACCACAGCTCAAGGAGGCCTGCCTGCCTCTGTAGGCTCCACCTCTGGGGGCAGGGCACAGACAAACAAAAAGACAGCAGTAACCTCTGCAGACTTAAGTGTCC</t>
  </si>
  <si>
    <t>ENST00000506292.2</t>
  </si>
  <si>
    <t>ENSG00000248360</t>
  </si>
  <si>
    <t>LINC00504</t>
  </si>
  <si>
    <t>chr4:14755723-14755887</t>
  </si>
  <si>
    <t>CCTGTCTGACAGCTTTGAAGAGAGCAGTGGTTCTCCCAGCACACAGCTGGAGATCTGAGAACGGGCAGACTGCCTCCTCAAGTGGGTCCCTGACCCCTGACCCCCGAGCAGCCTAACTGGGAGGCACCCCCCAGCAGGGGCACACTGACACCTCACACGGCAGGG</t>
  </si>
  <si>
    <t>chr4:14755887-14756051</t>
  </si>
  <si>
    <t>GTATTCCAACAGACCTGCAGCTGAGGGTCCCGTCTGTTAGAAGGAAAACTAACAACCAGAAAGGACATCTACACCGAAAACCCATCTGTACATCACCATCATCAAAGACCAAAAGTAGATAAAACCACAAAGATGGGGAAAAAACAGAACAGAAAAACTGGAAAC</t>
  </si>
  <si>
    <t>chr4:15518299-15518470</t>
  </si>
  <si>
    <t>GTATTGGGTAAACATGTCTCGCATTCCGGTCATGCTGATGCAAGAGTTAGGTTCCCATGGTCTTGGGCAGCTTCGCCTCTGTGGCTTTGCAGGGTACAGCCTCCCTCCTGGCTGCTTTCATGAGCTGGTGTTGAGTGTCTGCAGCTTTTCCAGGTACACAGTGCAAGCTGTC</t>
  </si>
  <si>
    <t>ENST00000510220.1</t>
  </si>
  <si>
    <t>ENSG00000048342</t>
  </si>
  <si>
    <t>CC2D2A</t>
  </si>
  <si>
    <t>chr4:15518470-15518641</t>
  </si>
  <si>
    <t>CAGTGGATCTACTATTCTGGGGTCTGGAGGACAGTGGCCCTCTTCTTATAGCTCCACTAGGCAGTGCCCCAGTAGGAACTCAGTGTGGGAGCTCCAACCGCACATTTCCCTTCTGCACTGCCCTAGCAGAGGTTCTCCATGAGAGCCCTCCCCCTGCAGCAAACTTCTGCCT</t>
  </si>
  <si>
    <t>chr4:15842122-15842304</t>
  </si>
  <si>
    <t>AAAAGACAGCAGTAACCTCTGCAGACTTAAGTGTCCCTGTCTGACAGCTTTGAAGAGAGCAGTGGTTCTCCCAGCACGCAGCTGGAGATCTGAGAACGGGCAGACTGCCTCTTCAAGTGGGTCCCTGACCCCTGACCCCCGAGCAGCCTAACTGGGAGGCACCCCCCAGCAGGGGCACACTGA</t>
  </si>
  <si>
    <t>ENST00000510674.1</t>
  </si>
  <si>
    <t>ENSG00000004468</t>
  </si>
  <si>
    <t>CD38</t>
  </si>
  <si>
    <t>chr4:15842304-15842486</t>
  </si>
  <si>
    <t>ACACCTCACATGGCAGAGTATTCCAACAGACCTGCAGCTGAGGGTCCTGTCTGTTAGAAGGAAAACTAACAACCAGAAAGGACATCTACACCGAAAACCCATCTGTACATCACCATCATCAAAGACCAAAAGTAGATAAAACCACAAAGATGGGGAAAAAACAGAACAGAAAAACTGGAAACT</t>
  </si>
  <si>
    <t>chr4:16943197-16943369</t>
  </si>
  <si>
    <t>ACGAGGCTGGGGGAGGGGCGCCCGCCATTGCCCAGGCTTGCTTAGGTAAACAAAGCAGCCCGGAAGCTCGAACTGGGTGGAGCCCACCACAGCTCAAGGAGGCCTGCCTGCCTCTGTAGGCTCCACCTCTGGGGGCAGGGCACAGACAAACAAAAAGACAGCAGTAACCTCTG</t>
  </si>
  <si>
    <t>ENST00000510825.5</t>
  </si>
  <si>
    <t>ENSG00000169744</t>
  </si>
  <si>
    <t>LDB2</t>
  </si>
  <si>
    <t>chr4:16943369-16943541</t>
  </si>
  <si>
    <t>GCAGACTTAACTGTCCCTGTCTGACAGCTTTGAAGAGAGCAGTGGTTCTCCCAGCACGCAGCTGGAGATCTGAGAACGGGCAGACTGCCTCCTCAAGTGGGTCCCTGACTCCTGACCCCCGAGCAGCCTAACTGGGAGGCACCCCCCAGCAGGGGCACACTGACACCTCACAC</t>
  </si>
  <si>
    <t>chr4:16943541-16943713</t>
  </si>
  <si>
    <t>CGGCAGGATATTCCAACAGACCTGCAGCTGAGGGTCCTGTCTGTTAGAAGGAAAACTAACAACCAGAAAGGACATCTACACCGAAAACCCATCTGTACATCACCATCATCAAAGACCAAAAGTAGATAAAACCACAAAGATGGGGAAAAAACAGAACAGAAAAATTGGAAACT</t>
  </si>
  <si>
    <t>chr4:17687408-17687706</t>
  </si>
  <si>
    <t>TTCAGGGAGATTATTTATATTGCTGACATGGTACAACAAATGTTCACTGAGTGCCTATCTTGTGGGTTAGGCTGTGTCCCTAAGAAGATATGCTGAAGTCTTAAGCCCCTGTACCTATGAATGTGATCTTATTTGGAAATAGGATCTCTGCAGATGCAATTAGTTACGATGAGGTCATGCTGTAGTAGAGTGGGCCCTAAAGCCAGTGACTGGTGTCTTTATAAGAAGGCTGTGTGAAGGCACAAAGACTCAGAGACAAGGGGAAAGAGGCCGTGTGATGACAGAGGCAGAGATCGGAG</t>
  </si>
  <si>
    <t>ENST00000503945.2</t>
  </si>
  <si>
    <t>ENSG00000118579</t>
  </si>
  <si>
    <t>MED28</t>
  </si>
  <si>
    <t>chr4:18418223-18418416</t>
  </si>
  <si>
    <t>ACATAAAGGTTCTCCACGTCCCCACCAGACTCAGGAGCCCAGCTGGCTTCACCCAGTGGATCCCGCACCGGGGCTGCAGGTGGAGCTGCCTGCCAGTCTCCCGCCGTGCGCCCGCACTCCTCAGCCTTTGGGTGGTCGATGGGACTGGGCGCCGGCGGAGCAGGGGGCGGGGCTCATCCGAGAGGTTCCGGTCG</t>
  </si>
  <si>
    <t>ENST00000652661.1</t>
  </si>
  <si>
    <t>LOC105374510</t>
  </si>
  <si>
    <t>chr4:18418416-18418609</t>
  </si>
  <si>
    <t>GCACAGGAGCCCACGATGGAGGTGGGAGGCTCAGGCATGGCGGGCTGCAGGTCCCGAGCCCTGCCCCGCGGGAAGGCAGCTAAGGCCCGGCGAGAAATCGAGCGCAGCGCCGGTGGGCTGGCACTGCTGGGGGACCCAGTACACCCTCCGCAGCCGCTGGCCCGGGTGCTAAGCCCCTCATTGCATGGGGTCGG</t>
  </si>
  <si>
    <t>chr4:19082991-19083152</t>
  </si>
  <si>
    <t>ENST00000669321.1</t>
  </si>
  <si>
    <t>LINC02438</t>
  </si>
  <si>
    <t>chr4:19083152-19083313</t>
  </si>
  <si>
    <t>chr4:19083313-19083474</t>
  </si>
  <si>
    <t>TCAGACAGGGACACTTAAGTCTGCAGAGGTTATTGCTGTCTTTTTGTTTGTCTGTGCCCTGCCCCCAGAGGTGGAGCCTACAGAGGCAGGCAGGCCTCCTTGAGCTGTGGTGGGCTCCACCCAGTTCGAGCTTCCCGGCTGCTTTGTTTACCTAAGCAAGCC</t>
  </si>
  <si>
    <t>chr4:20101375-20101517</t>
  </si>
  <si>
    <t>TAAAGAGTTTCAAATGTTTAGAATAAACAAGATAATGAATAGACAGCCCTTTTATATAAATGGCTTATAAAAATAACTTAAACCTTTCATCCTCTGATATTTTGACTAATATGAATGGCTTCTTCCTGGCATTTCTGCCTGCA</t>
  </si>
  <si>
    <t>ENST00000504154.6</t>
  </si>
  <si>
    <t>ENSG00000145147</t>
  </si>
  <si>
    <t>SLIT2</t>
  </si>
  <si>
    <t>chr4:21159976-21160152</t>
  </si>
  <si>
    <t>GTAACCTCTGCAGACTTAAGTGTCCCTGTCTGACAGCTTTGAAGAGAGCAGTGGTTCTCCCAGCACGCAGCCGGAGATCTGAGAACGGGCAGACTGCCTCCTCAAGTGGGTCCCTGACTCCTGACCCCCGAGCAGCCTAACTGGGAGGCACCCCCCAGCAGGGGCACACTGACACCT</t>
  </si>
  <si>
    <t>ENST00000382150.8</t>
  </si>
  <si>
    <t>ENSG00000185774</t>
  </si>
  <si>
    <t>KCNIP4</t>
  </si>
  <si>
    <t>chr4:21160152-21160328</t>
  </si>
  <si>
    <t>chr4:23615359-23615535</t>
  </si>
  <si>
    <t>GTAACCCCTGCAGACTTAAGTGTCCCTGTCTGACAGCTTTGAAGAGAGCAGTGGTTCTCCCAGCACGCAGCTGGAGATCTGAGAACGGGCAGACTGCCTCCTCAAGTGGGTCCCTGACCCCTGACCCCCAAGCAGCCTAACTGGGAGGCACCCCCCAGCAGGGGCACACTGACACCT</t>
  </si>
  <si>
    <t>ENST00000514290.1</t>
  </si>
  <si>
    <t>LOC105374528</t>
  </si>
  <si>
    <t>chr4:23615535-23615711</t>
  </si>
  <si>
    <t>chr4:24349050-24349193</t>
  </si>
  <si>
    <t>CTGCAGTGATTGTTTTCTCTCTTCTGGGTCTAGCCATCCAGCGAGTCTATCCAGCTCCAGGCTGGTACTGGGGGTTGTCTGCAGAGTCCTGTGATGTGAACCCTCTATGGGTCCCTCAGCCGTGGATACCGGTGCCTGTTCTGG</t>
  </si>
  <si>
    <t>ENST00000691589.1</t>
  </si>
  <si>
    <t>ENSG00000109819</t>
  </si>
  <si>
    <t>PPARGC1A</t>
  </si>
  <si>
    <t>chr4:25774635-25774786</t>
  </si>
  <si>
    <t>GAATCACCTGAGGTCAGGAGTTCAAGACCAGCCTGGCCAACATGAAGAAACCCTCTCTACTAAAAATACAAAAATTATCTGGGCGTGGTGGTGGGCACCTGTAATCCCAGCTACTCAGGAGAATTGCTTGAACCCGGCAGGCGGAGGCTGCA</t>
  </si>
  <si>
    <t>ENST00000509290.1</t>
  </si>
  <si>
    <t>ENSG00000091490</t>
  </si>
  <si>
    <t>SEL1L3</t>
  </si>
  <si>
    <t>chr4:26168657-26168806</t>
  </si>
  <si>
    <t>CTGCAGTGTTTTCCAACTTGGTTCCATTCTCCCCGTCACTTTCAGGTACACCAATCAGACGCAGATTTGGTCTTTTCACATAGTCCCATATTTCTTGGAGGCTTTGTTCGTTTCTTTTTATTCTTTTTTCTCTAAACTTCCCTTCTCACT</t>
  </si>
  <si>
    <t>ENST00000681403.1</t>
  </si>
  <si>
    <t>ENSG00000168214</t>
  </si>
  <si>
    <t>RBPJ</t>
  </si>
  <si>
    <t>chr4:26168933-26169024</t>
  </si>
  <si>
    <t>AGCACTTCTCTGTATTGGTTATTCTAGTTATACATTCGTCTAAATATTTTTCAAAGTTTTCAACTTCCTTGCCTTTGGTTTGAATTTCCTCC</t>
  </si>
  <si>
    <t>chr4:27091456-27091600</t>
  </si>
  <si>
    <t>TTCAGCAGAAAATACAGAGATTGCAGCATATTCTCCGTGGCCTCTTCTCTCCAGTTTCCCCTATTATTTTTGTTTTGTTTTTGAGAAGGATCTCACTCTGTCGCATAGGCTGGAGTGCAGTGGCAGGATCACGGCTCACTGCAGC</t>
  </si>
  <si>
    <t>ENST00000504511.1</t>
  </si>
  <si>
    <t>ENSG00000109689</t>
  </si>
  <si>
    <t>STIM2</t>
  </si>
  <si>
    <t>chr4:27091600-27091744</t>
  </si>
  <si>
    <t>CCTCGACCTTCTGTGCTCAAGGTATCCTCCCACCTCAGCCTCCTGAGTAGCTGGGACCACAGGTGTGTGCCACCATGCCTGGCTAATTTTTTGATTTTTTGTAGAGATGGGGTCTCACTATGCTGGCCAGGCTGGTCTTGAACTC</t>
  </si>
  <si>
    <t>chr4:27091744-27091888</t>
  </si>
  <si>
    <t>CCTGGGCTCAAGTGATCCTCCTGCTTTTTTTTTTGTAGATATGGGGTCTCACTGTGTTGCCCAGGCTGGTCTTGAACTCCTGGGGTCAAGCAATCCTCACTTTCAGTCTCCAGAAGTGCTGGGATTAGCGATGTGAGCCACTGCA</t>
  </si>
  <si>
    <t>chr4:27380779-27380954</t>
  </si>
  <si>
    <t>GAGTTTCCAGTTTTTCTGTTCTGTTTTTTCCCCATCTTTGTGGTTTTATCTACTTTTGGTCTTTGATGATGGTGATGTACAGATGGGTTTTCGGTGTAGATGTCCTTTCTGGTTGTTAGTTTTCCTTCTAACAGACAGGACCCTCAGCTGCAGGTCTGTTGGAATACACTGCCGTG</t>
  </si>
  <si>
    <t>ENST00000512873.1</t>
  </si>
  <si>
    <t>ENSG00000249699</t>
  </si>
  <si>
    <t>LINC02261</t>
  </si>
  <si>
    <t>chr4:27380954-27381129</t>
  </si>
  <si>
    <t>chr4:30153336-30153492</t>
  </si>
  <si>
    <t>TCTGCAGCTGTTCTTCCCTTCCTCTCTGTCCTCTTCATTCTCTGCCCTGCCCTGGCTGAGCTCGGGCTTTAATGGGTCTCAGAGTGAAGAAGTGCATGCTGAATGGCTCATGGGCAGCCATGGTTGGGCCCAGAGAAAAGCACCATGAGTTCCCCCT</t>
  </si>
  <si>
    <t>ENST00000621961.2</t>
  </si>
  <si>
    <t>ENSG00000169851</t>
  </si>
  <si>
    <t>PCDH7</t>
  </si>
  <si>
    <t>chr4:30153498-30153653</t>
  </si>
  <si>
    <t>CCACAGGACTGGCATCCCAGCCCCCAGGCTTCAGGCCTGCCCTGGGCCTGAAGGTGAGGCTTCACTAGGGACCCGCCCCCTTCCACCTAGGAGCCTGTCTGCCTCCCAGAGTCATCCATGGCACACAGGCTGCTGGCACCAAGGGGCACCTGCAGG</t>
  </si>
  <si>
    <t>chr4:32716036-32716208</t>
  </si>
  <si>
    <t>ATCCTGCTGATTGGTAGAGCCGAGTGATCTGTTTTGACAGGGCGCTGATTGGTGCGTTTACAATCCCTGAGCTAGACACAAAAGTTGTCCACGTCCCCACTAGACTCAGGAGCCCAGCTGGTTTCACCCAGTGGCTCCTGCACCGGGGCTGCAGGTGGAGCTGCCTACCAGTC</t>
  </si>
  <si>
    <t>ENST00000515181.1</t>
  </si>
  <si>
    <t>ENSG00000251329</t>
  </si>
  <si>
    <t>LINC02353</t>
  </si>
  <si>
    <t>chr4:32716208-32716380</t>
  </si>
  <si>
    <t>CCCGCGCCGTGCACCCGCACTCCTCAGCCCTTGGGTGGTCGATAGGACTGGGCGCCCTGGAGCAGGGGGCGGTGCTCATCGGGGAGGCTCGGGCCGCACAGGAGCCCACGGAGGGGGTGGGAGGCTCAGGCATGGCGGGCTGCAGGTCCCGAGCCCTGCCCCGCGGGAAGGCA</t>
  </si>
  <si>
    <t>chr4:33324640-33324925</t>
  </si>
  <si>
    <t>CTGCAGTTTGGATTTTGTGTAATAGGTAGTGTGAAACTACTAAAAAATTCCAATCAAGGGAGTGGCATATTTAAAACTTCTATTTAGGAAGAAAGGTCTAGTCAGAACCAACGGAGACGGGATAGAAACTTATACAATTACTGGAGCCCAGATAAATTTACATAGCAATGCAAGGTTATGTAAAGATCTTTTGCTACTTTGTATTACTAGAATTCCCCTAAAAGAGTTGTTGTTACAAAAGAGAAACTTGCTCTCAACGTCCTCCAATTTTGCAGAAATATCTGCA</t>
  </si>
  <si>
    <t>ENST00000673514.1</t>
  </si>
  <si>
    <t>LOC105374391</t>
  </si>
  <si>
    <t>chr4:33325179-33325266</t>
  </si>
  <si>
    <t>AGAGGAGGAGAGAAGAGAAGACAAAGAAGAGAAGAGAAGAGAAAAGGAGAGGAGAGGAGAAGGGGCGAGGAGAAGAGAAGGGAAGAGA</t>
  </si>
  <si>
    <t>chr4:35681745-35681903</t>
  </si>
  <si>
    <t>CTGCAGAGTGTTTTCCAACTTGGTTCCATTCTCCCCGTCACCTTCAGGTACACCAATCAGACGTCGATTTGGTCTTTTCACATAGTCCCATATTTCTTGGAGGCTTTGTTCGTTTCTTTTTATTCTTTTTTCTCTAAACTTCCCTTCTCGCTTCATTTC</t>
  </si>
  <si>
    <t>ENST00000513032.2</t>
  </si>
  <si>
    <t>ENSG00000047365</t>
  </si>
  <si>
    <t>ARAP2</t>
  </si>
  <si>
    <t>chr4:36890975-36891130</t>
  </si>
  <si>
    <t>AGGCTGCAGGCTGGTGCACGCTGGTAAGGGCCCATCTGCAAAAGCTCTCTGATGATTAGGTGGGGTCTGCCAGTGAGAGAGCTATGTGGTGGCCACTGGAAAGTGCCCCGGTTGGGCATCTGAGCCTATACTGCAAGCTGGTGCTGTCAGGCAAGG</t>
  </si>
  <si>
    <t>ENST00000665248.1</t>
  </si>
  <si>
    <t>ENSG00000261761</t>
  </si>
  <si>
    <t>LINC02616</t>
  </si>
  <si>
    <t>chr4:36891132-36891288</t>
  </si>
  <si>
    <t>CTCTGTGAGAGGCCTACAGACATGGGGGCACTCAGATGAGACAGGCAAGATAGCCCTGTTCTGCCCAGGTCTGACAGTCAACAAAGGCCATAGCCAACTAGTGAGGTATGGTGAGCCTTAGGGGATGGGCATCCCTGAACATGCTCCACTGCAGCTG</t>
  </si>
  <si>
    <t>chr4:38043400-38043578</t>
  </si>
  <si>
    <t>TCAGCCTGGCCAACATGGTGAAACCCCGTCTCTACAAAAACTACAAAAAATTAGCTGTGTGTAGTCCCAGCTACTCTGGGGGCCGAGGGAGAAGGATTGCTTGAACCTGGGAGGTCAAGACTGCAGTGAGCCATGATTGTGGCCCTGTACTCCAGCCTGGGCAACAAAGTGAGACCCTG</t>
  </si>
  <si>
    <t>ENST00000443855.5</t>
  </si>
  <si>
    <t>ENSG00000065882</t>
  </si>
  <si>
    <t>TBC1D1</t>
  </si>
  <si>
    <t>chr4:38627133-38627316</t>
  </si>
  <si>
    <t>CTTCCCAAGGGGCAGGGCTCGGGACCTGCAGCCCGCCATGCCTGAGCCTCCCACCCCCTCCGTGGGCACCTGTGCCGCAGGAGCCTCCCCAGCAAGCGCCGCCTCCTGCTCCACAGCGCCCAGTCCCATCGACCACCCAAGGGCTGAGGAGTGCGGGCGCACCGCGAGGGACTGGCAGGCAGCT</t>
  </si>
  <si>
    <t>ENST00000661050.1</t>
  </si>
  <si>
    <t>KLF3-AS1</t>
  </si>
  <si>
    <t>chr4:38627316-38627499</t>
  </si>
  <si>
    <t>TCCACCTGCAGGGGCAGTGCGGGATCCACTGGGTGAAGCCAGCTGGGCTCCTGAGTCTGGTGCGGACGTGGAGAACCTTTGTGTCTAGCTCAGGGATTGTAAATACACCAATCGGCACTCTGTCTCTAGCTCAAGGTTTGTAAACACACCAATCAACACCCTGTGTCTAGCTCAGGGTTTGTGA</t>
  </si>
  <si>
    <t>chr4:38886865-38887007</t>
  </si>
  <si>
    <t>CTGCAGTGAACCAAAATCACACCACTGCACTCCAGCCTGGGAGACAGAGCGAGACTCCGTCTCAAAAAAAAAAAAAAAAAAGGAATGTAGCCTGTACAGGGAAGCAGCTTGCATAGAAAAAGGCCGAAAAGCTAGGAGAGAGT</t>
  </si>
  <si>
    <t>ENST00000385209.1</t>
  </si>
  <si>
    <t>ENSG00000207944</t>
  </si>
  <si>
    <t>MIR574</t>
  </si>
  <si>
    <t>chr4:39847540-39847691</t>
  </si>
  <si>
    <t>GCTGCAGTGAGCCAAGATCAAGCCACTGCACTCCAGCGTGGGTGACGGAGACTCAAAAAAAAAAAATTTTTTTTATACAGATCAGTGGATTCAATTAGAGAGCATACTTTTGCAAATTCTCATTATTTCTATCAAAAGCAAGGCACAGTTAT</t>
  </si>
  <si>
    <t>ENST00000507766.1</t>
  </si>
  <si>
    <t>ENSG00000121892</t>
  </si>
  <si>
    <t>PDS5A</t>
  </si>
  <si>
    <t>chr4:39847691-39847842</t>
  </si>
  <si>
    <t>TGTGTTCAATACTAAATCAGTAATAAAAATCAGATTACATTTTAGCAAACTTTTAGTAAAGTACGGCATTCAAAGTAGGAAGCTCCATTTATTTCTTGGAATGTGCATTTGGAGAATTCTCTAAGCTAGGGGTCTCCAACCCACGAACTGCA</t>
  </si>
  <si>
    <t>chr4:39888352-39888491</t>
  </si>
  <si>
    <t>TAAATTAGCATAGCCACTAAGGAAAACTGTATGGAGGTTCCTCAAAAAACTAAAACTGGATCTACCATATGATCTAGCAATTCCACTACTGGGTATATATTTTTTAAAAAGGAAATTAATATATTGAAGAGATATCTGCA</t>
  </si>
  <si>
    <t>ENST00000507020.1</t>
  </si>
  <si>
    <t>chr4:40850560-40850715</t>
  </si>
  <si>
    <t>TCCCCCCAAATCTCAGACTGTTTTGTGAATGAAGAGTATTGGACCACGGCCACACTCATTCACTTAGGCAGAGGCTACAGCAACTTTTGTGCCACAGCTGCAGAGCTGAGTAGTTGCAACAGAGGCCACATGGCTCCAAAAGCCTCAAATATTTAA</t>
  </si>
  <si>
    <t>ENST00000543538.5</t>
  </si>
  <si>
    <t>ENSG00000163697</t>
  </si>
  <si>
    <t>APBB2</t>
  </si>
  <si>
    <t>chr4:40915414-40915565</t>
  </si>
  <si>
    <t>CTGCAGTATCCTCAGCCCCGGAGCGCAGAGCCTGATCCTAGTGAGTGTTAAATGAATGTATATCTGCGAAGTTGGCCTTAAAACAATACCTGGTACTCAGTAAAAGTTACTGATAACTATCTTCAGGGCTAATTTCACTTTTCACTGTTGTT</t>
  </si>
  <si>
    <t>ENST00000514094.5</t>
  </si>
  <si>
    <t>chr4:43672466-43672616</t>
  </si>
  <si>
    <t>CTGCTGGCCCCGGGCAATGGGGGACTTAGCACCGGGGCCAGTGGCTGCGGAGGGTGTACTGAGTCCCCCAGCAGTGCTGGCCCACCGGCGCTGCGCTCGATTTCTCGCCGGGCCTTAGCTGCCTTCCCACAGGGCAGGGCTCAGGACCTGC</t>
  </si>
  <si>
    <t>ENST00000508563.1</t>
  </si>
  <si>
    <t>ENSG00000248143</t>
  </si>
  <si>
    <t>LINC02383</t>
  </si>
  <si>
    <t>chr4:43672616-43672766</t>
  </si>
  <si>
    <t>CAGCCCGCCATGCCTGAGCCTCCCACCCACTCCATGGGCTCCTGTGCCTCCCAAGCCTCCCCGACGAGCACCACCCCCTGCTCCAAGGCGCCCAGTCCCATCCACCACCCAAGAGCTGAGGAATGCAAGCGCATGGTGCAGGACTGGAAGG</t>
  </si>
  <si>
    <t>chr4:43672766-43672916</t>
  </si>
  <si>
    <t>GCAGTTCCACCTGCAGCCCTGGTGCGGGATCCACTAGGTGAAGCCAGCTGGGCTCCTGAGTCTGGTGGGGACGTGGAGAGTCTTTGTATCTAGCTCAGGGATTGTAAATACACCAATTGGCATCCTGTGTTTAGCTCAAGGTTTGTGAGTG</t>
  </si>
  <si>
    <t>chr4:44076127-44076167</t>
  </si>
  <si>
    <t>CTGCAGCCTCAACCTCCCAGGCTCAAGCAATCCACCTGCCT</t>
  </si>
  <si>
    <t>ENST00000669690.1</t>
  </si>
  <si>
    <t>ENSG00000250863</t>
  </si>
  <si>
    <t>LOC105374438</t>
  </si>
  <si>
    <t>chr4:47377864-47378042</t>
  </si>
  <si>
    <t>GTATGTTTACAAACCTTGAGCTAGATACAGAGTGCCGATTGGTGTATTTACAATCCCTGAGCTAGACATAAAGGTTCTCCACGTCCCCACCAGACTCAGGAGCCCAGCTGGCTTCATCCAGTGGATCTCGCACTGGGGCTGCAGGTGGAGCTGCCTGCCAGTCCGGCACCGTGCGCCCA</t>
  </si>
  <si>
    <t>ENST00000634784.2</t>
  </si>
  <si>
    <t>ENSG00000282904</t>
  </si>
  <si>
    <t>LOC107986277</t>
  </si>
  <si>
    <t>chr4:47378042-47378220</t>
  </si>
  <si>
    <t>ACGCTCCTCAGCCCTTGGGTGGTCGATGGGACTGGGCGCCGTAGAGCAGGGGGTGGCGCTTGTCAGGGAGGCTTGGGCTGCACAGGAGCCCACAGAGGCGGGGAGTCGTGGGGAGGCTCAGGCATGGCGGGCTGCAGGTCCCGAACCCTGCCCCGCGGGAAGGCAGCTAAGGCCTGGCG</t>
  </si>
  <si>
    <t>chr4:48057046-48057207</t>
  </si>
  <si>
    <t>ENST00000514937.5</t>
  </si>
  <si>
    <t>ENSG00000074966</t>
  </si>
  <si>
    <t>TXK</t>
  </si>
  <si>
    <t>chr4:48057207-48057368</t>
  </si>
  <si>
    <t>chr4:48057368-48057529</t>
  </si>
  <si>
    <t>TCAGACAGGGACACTTAAGTCTGCAGAGGTTACTGCTGTCTTTTTGTTTGTCTGTGCCCTGCCCCCAGAGGTGGAGCCTACAGAGGCAGGCAGGCCTCCTTGAGCTGTGGTGGGCTCCACCCAGTTCGAGCTTCCCAGCTGCTTTGTTTACCTAAGCAAGCC</t>
  </si>
  <si>
    <t>chr4:49164538-49164731</t>
  </si>
  <si>
    <t>CTGCAGCAACTTTACAGAAGAAAAAAACAGACAAAAAAGTTAAAAAGACAGATGGTTACAGGAAAACAAACTGTTCCAGGTGCAGGGGCTTTAAATTCACCACAAAGTGATAGGTGAGGGGGCTCTGGGCATTATCTGCCAGACAAATGTGGGGCTTTATGATACTATCTCTGAATAAATTGCTGGGAACTGCA</t>
  </si>
  <si>
    <t>ENST00000507372.1</t>
  </si>
  <si>
    <t>ENSG00000109182</t>
  </si>
  <si>
    <t>CWH43</t>
  </si>
  <si>
    <t>chr4:49271020-49271177</t>
  </si>
  <si>
    <t>TGAGGGCCGGTTCCCGCCCCTGTGCAGCTGCTGCAGGACAGACCGCCTGGCTTGGCCACAGCCACAGGGACATTTGGCCCTGCTTCCGAGATGTGGGGAGTGTGGGCGAGCTCGGGAGTTGCCTGGAGGCTGCTGCCTGCACGCAGAAGGCGGCTGCA</t>
  </si>
  <si>
    <t>chr4:49271177-49271334</t>
  </si>
  <si>
    <t>AGCTCGGGTGCCCAGGCGGGCTGGAAGTGCATGGCCTGGTCGGCCTTGGGATCGCCAGCGCGCCCAGCCTCAGGGCCCCCAGGCCGTGCCTCCCGACCACTCCTCCACCTGAGGGAGATCGGAGCCGTTTGTATGGGCACTCGGCAGTCACCTCGTGT</t>
  </si>
  <si>
    <t>chr4:49271334-49271491</t>
  </si>
  <si>
    <t>TGGGGTTGAGCGGTGGGTTCTCAGTTCTCGCTCCTGTGCAGCTGCTGCCGCAGGGCAGAATGCCTGGCTTGGCTGCAGCCACTGGGACACGTGGCCCTGCTTCTGTGATGCTAGGAGCGCGAGCGGGCTCGGGGGTTGCCAGGCAGCTGCTGCCTGCA</t>
  </si>
  <si>
    <t>chr4:49513044-49513343</t>
  </si>
  <si>
    <t>GTTGGTTGATTTCCATTTTCTTAAGGGGCACATACCTCACACCGCACACACACAGACACACACACGCACACACACGCACACACTCACACCCACGCACACACACTCCTTCCTTCTGCGAGTTAGAAAATTAGTAGGGGCCCCTGGGAGCTGCAGGTTTCCTAATCATGTCTGCACCTAAGAACAGTAGGGTCTTGTCTGGCTCTTCTTATGAACGGTCCCCCAGCCCGGACTCCCCAAGGTCCATGCGAGCCTCACCCAGCTTCTCCCTCTCCCCTCTCAGAAGCTCAGGCTTAAGGGGAA</t>
  </si>
  <si>
    <t>chr4:49513486-49513639</t>
  </si>
  <si>
    <t>CGTGTCCTCCTCTGAGGATTCCTCAGAGTCCCCACGTTCATCAATAATATACCACATGTTCTTACTGCCATCACCCAGCAGCTCACCCCCAGCTCTCGGGGGGTCTCCTGTGTCTCCCAGCTACTCTCCAAACAACCCCAGATTTCAGCTGGAG</t>
  </si>
  <si>
    <t>chr4:49729678-49729844</t>
  </si>
  <si>
    <t>CTGCAGGTGGATATTTGGATAGATTTTAAGATTTCGTTGGAAACGGGAATTTCTTCATAGAAACTCAAGACAGATGCATTCTCAGAAACTTCTCTGTGATGTTTGCATTCCACTCATAGAGTTGAAAACTTCCTTTCATAGAGCAGGTTTGAAACACTCTTTCTGTA</t>
  </si>
  <si>
    <t>chr4:49729873-49730024</t>
  </si>
  <si>
    <t>TTGAGGCCTATGGTGAAAAAGGAAATATCTTCTCATAAAAACCAGAAACAAGCATTCTCAGAAACTTCTTTTTGATGTGTGTACTCAAGTAACAGAGTTGAACCTTCCTTTTGACACAGCAGTTTTGAAACAATCTTTTTGTAGAATCTGCA</t>
  </si>
  <si>
    <t>chr4:49760472-49760628</t>
  </si>
  <si>
    <t>AGAATCTGCAGGTGGATAGGTGGATAGCTCTGAAGATTTCGTTGGAAACGGGAATTTCTTCATATAAAATCAAACAGAAGCATTCTCAGAAACTTCTCTGTGATGTTTGCATTCAGCTCATGGAGTTGAACACTTCCTTTCATAGAGCAGCTTTGAA</t>
  </si>
  <si>
    <t>chr4:49793666-49793822</t>
  </si>
  <si>
    <t>CTATGGTGAGAAAGGAAATATCTTCGAATAAAAACTAGACAGAAGCATCCTCAAACTTATTTGTGATGTGTGTCCTCAACTAACAGAGTTGAAACTTTGTTTTGATACAGCATTTTGGAAACACTCTTTTTGTAGAATCTGCAGGTGGATATTTGGA</t>
  </si>
  <si>
    <t>chr4:49793822-49793978</t>
  </si>
  <si>
    <t>ATAGCTTAGAGGGATTCGTTGGAAAGGGGATATCTTCATATAAAATCTAGACAGAAGCATTCTCAGAAACTTATTTGTGATGTGTGTCCTCAACTAACAGAGTTGAACCTTGGTTTTGATACAGCATTTTGGAAACACTCCTTTTGTAGAATCTGCA</t>
  </si>
  <si>
    <t>chr4:49800947-49801107</t>
  </si>
  <si>
    <t>CTGCAGGTGGATATTTGGATAGCTTAGAGGGATTCGTTGGAAAGGGGATATCTTCATATAAAATCTAGACAGAAGCATTCTCAGAAACTTATTTGTGATGTGTGTCCTCAACTAACAGAGTTGAACCTTGGTTTTGATACAGCATTTTGGAAACACTCCTT</t>
  </si>
  <si>
    <t>chr4:49801107-49801267</t>
  </si>
  <si>
    <t>TTTGTAGAATCTGCAGGTGGATATGTGGATAGCTCTGAAGATTTCGTTGGAAACGGGAATTTCTTCATATAAAATCAAACAGAAGCATTCTCAGAAACTTCTCAGTGATGTTTGCATTCAGTTCATGGAGTTGAACACTTCCCTTCATAGAGCCGGTTTGA</t>
  </si>
  <si>
    <t>chr4:49847409-49847561</t>
  </si>
  <si>
    <t>GGGAGAAAGGAAATATCTTCAAATAAAAACTAGACAGAAGCATCCTCAGAAACTTATTTGTGATGTGTGTCCTCAACTAACAGAGTGGAACCTTGGTTTTGATACAGCATTTTGGAAACACTCCTTTTGTAGAATCTGCAGGTGGATATTTGG</t>
  </si>
  <si>
    <t>chr4:49847561-49847713</t>
  </si>
  <si>
    <t>GATAGCTTAGAGGGATTCGTTGGAAAGGGGATATCTTCATATAAAATCTAGACAGAAGCATTCTCAGAAACTTATTTGTGATGTGTGTCCTCAACTAACAGAGTTGAACCTTGGTTTTGATACAGCATTTTGGAAACACTCCTTTTGTAGAAT</t>
  </si>
  <si>
    <t>chr4:49847713-49847865</t>
  </si>
  <si>
    <t>TCTGCAGGTGGATATTTGGATAGCTTTGAAGATTTCTTTGGAATCGGGAATTTCTTCATATAGAATCAAACAGAAGCATTCTCAGGAACTTCTCTGTGATGTTTGCATTCAGCTCATGGAGTTGAACACTTCCTTTCATAGAGCAGGTTTGAA</t>
  </si>
  <si>
    <t>chr4:49848755-49848911</t>
  </si>
  <si>
    <t>TTCAGGCCTGTGGGGAGAAAGGAAATATCTTCAAATAAAAACTAGACAGAAGGATTCTCAGAAACTTTTTGGTGATGTGTGTCCTAAACGAACACAGTTGAACCTTTGTTTTGATAGAGCGTTTTGGAAACACTCCTTTTGTAGAATCTGCAGGTGG</t>
  </si>
  <si>
    <t>chr4:49848911-49849067</t>
  </si>
  <si>
    <t>GATATTTGGATAGATTTTAAGATTTCGTTGGAAACGGGAATTTCTTCATATAAACTCAAGACAGATGCATTCTCAGAAACTTCTCTGTGATGTTTGCATTCCACTCATAGAGTTGAAAACTTCCTTTCATAGAGCAGGTTTGAAACACTCTTTTTGT</t>
  </si>
  <si>
    <t>chr4:49849095-49849248</t>
  </si>
  <si>
    <t>CTTTGAGGCCTATGGTGAAAAAGGAAATATCTTCTCATAAAAACCAGAAACAAGCATTCTCAGAAACTTCATTTTGATGTGTGTACTCAAGTAACAGAGTTGAACCTTCCTTTTGACACAGCAGTTTTGAAACAATCTTTTTGTAGAATCTGCA</t>
  </si>
  <si>
    <t>chr4:49862489-49862650</t>
  </si>
  <si>
    <t>TTTGTAGAATCTGCAGGTGGATATGTGGATAGCTCTGAAGATTTCGTTGGAAACGGGAATTTCTTCATAGAAAATCAAACAGAAGCATTCTCAGAAACTTCTCAGTGATGTTTGCATTCAGTTCATGGAGTTGAACACTTCCTTTCATAGAGCCGGTTTGAA</t>
  </si>
  <si>
    <t>chr4:49867588-49867749</t>
  </si>
  <si>
    <t>TTTTGTAGAATCTGCAGGTGGATATTTGGATAGATTTTAAGATTTCGTTGGAAACGGGAATTTCTTCATATAAACTCAAGACAGATGCATTCTCAGAAACTTCTCTGTGATGTTTGCATTCCACTCATAGAGTTGAAAACTTCCTTTCATAGAGCAGGTTTG</t>
  </si>
  <si>
    <t>chr4:49867792-49867988</t>
  </si>
  <si>
    <t>CTTTGAGGCCTATGGTGAAAAAGGAAATATCTTCTCATAAAAACCAGAAACAAGCATTCTCAGAAACTTCTTTTTGATGTGTGTACTCAAGTAACAGAGTTGAACCTTCCTTTTGACACAGCAGTTTTGAAACAATCTTTTTGTAGAATCTGCAAGTGGATATTTGGATAGCTTTGAGGATTTCGTTGGAAACGGGA</t>
  </si>
  <si>
    <t>chr4:49899591-49899743</t>
  </si>
  <si>
    <t>ATGGGGAGAAAGAAAATATCTTCAAATAAAAACTAGACAGAAAGATTTTCAGAAACTTATTGGTGATGTGTGTCCTAAACGAACACAGTTGAACCTTTGTTTTGATACAGCATTTTGGAAACACTCCCTTTGTAGAATCTGCAGGTGGATATT</t>
  </si>
  <si>
    <t>chr4:49899743-49899895</t>
  </si>
  <si>
    <t>TTGGATAGATTTTAAGATTTCGTTGGAAACGGGAATTTCTTCATATAAACTCAAGACAGATGCATTCTCAGAAACTTCTCTGTGATGTTTGCATTCCACTCATAGAGTTGAAAACTTCCTTTCATAGAGCAGGTTTGAAACACTCTTTTTGTA</t>
  </si>
  <si>
    <t>chr4:49899924-49900075</t>
  </si>
  <si>
    <t>chr4:49933914-49934068</t>
  </si>
  <si>
    <t>GATAGCTTAGAGGGATTCGTTGGAAAGGGGATATCTTCATATAAAATCTAGACAGAAGCATTCTCAGAAACTTATTTGTGATGTGTGTCCTCAACTAACAGAGTTGAACCTTGGTTTTGATACAGCATTTTGGAAACACTCCTTTTGTAGAATCT</t>
  </si>
  <si>
    <t>chr4:49934068-49934222</t>
  </si>
  <si>
    <t>TGCAGGTGGATATGTGGATAGCTCTGAAGATTTCGTTGGAAACGGGAATTTCTTCATATAAAATCAAACAGAAGCATTCTCAGAAACTTCTCAGTGATGTTTGCATTCAGCTCATGGAGTTGAACACTTCCTTTCATAGAGCAGGTTTGAAACAC</t>
  </si>
  <si>
    <t>chr4:49934259-49934556</t>
  </si>
  <si>
    <t>CTTTGAGGCCTATGGTGAAAAAGGAAATATCTTCTCATAGAAACCAGAAAGAAGCATTCTCAGAAACTTCTTTGTGTTGTGTGTACTCATGTAACAGTGTTGAACCATCCTTTTGACAGAGCAGTTTTGAAACACTCTTTTTGTAGAATCTGCAAGTGGATATTTGGATAGCTTTGAGGATTTCGTTGGAAACGGGATGACATATAATATCTAGAGAGAAGCATTCTCAGGAACTTCTTTGTGATGTTTGCATTCAAGTCACAGAATTGAACATTCCCTTTCATAGAGCAGGTTTGAA</t>
  </si>
  <si>
    <t>chr4:49939018-49939174</t>
  </si>
  <si>
    <t>TTCAGGCCTATGGGGAGAAAGGAAATATCTTCAAATAAAAACTAGACAGAAGGATTCTCAGAAACTTATTGGTGATGTGTGTCCTAAACGAACACAGTTGAACCTTTGTTTTGATACAGCCTTTTGGAAACACTCCTTTTGTAGAATCTGCAGGTGG</t>
  </si>
  <si>
    <t>chr4:49939174-49939330</t>
  </si>
  <si>
    <t>GATATTTGGATAGATTTTAAGATTTCGTTGGAAACGGGAATTTCTTCATAGAAACTCAAGACAGATGCATTCTCAGAAACTTCTCTGTGATGTTTGCATTCCACTCATAGAGTTGAAAACTTCCTTTCATAGAGCAGGTTTGAAACACTCTTTTTGT</t>
  </si>
  <si>
    <t>chr4:49939360-49939511</t>
  </si>
  <si>
    <t>chr4:49943583-49943743</t>
  </si>
  <si>
    <t>chr4:49943743-49943903</t>
  </si>
  <si>
    <t>TTTGTAGAATCTGCAGGTGGATATGTGGATAGCTCTGAAGATTTCGTTGGAAACGGGAATTTCTTCATATAAAATCAAACAGAAGCATTCTCAGAAACTTCTCAGTGATGTTTGCATTCAGCTCATGGAGTTGAACACTTCCTTTCATAGAGCAGGTTTGA</t>
  </si>
  <si>
    <t>chr4:49998820-49998980</t>
  </si>
  <si>
    <t>TTTGTAGAATCTGCAGGTGGATATGTGGATAGCCCTGAAGATTTCGTTGGAAACGGGAATTTCTTCATATAAAATCAAACAGAAGCATTCTCAGAAACTTCCCAGTGATGTATGCATTCAGCTCATGGAGTTGTACACTTCCTTTCATAGAGCAGGTTTGA</t>
  </si>
  <si>
    <t>chr4:50013300-50013456</t>
  </si>
  <si>
    <t>TCAGGCCTATGGGGAGAAAGGAAATATCTTCAAATTAAAAACTAGACAGAAGGATTCTCAGAAACTTATTGGTGATGTGTGTCCTAAACGAACACAGTTGAACCTTTGTTTTGATACAGCATTTTGGAAACACTCCCTTTGTAGAATCTGCAGGTGG</t>
  </si>
  <si>
    <t>chr4:50013456-50013612</t>
  </si>
  <si>
    <t>chr4:50013640-50013793</t>
  </si>
  <si>
    <t>CTTTGAGGCCTATGGTGAAAAAGGAAATATCTTCTCATAAAAACCAGAAACAAGCATTCTCAGAAACTTCTTTTTGATGTGTGTACTCAAGTAACAGAGTTGAACCTTCCTTTTGACACAGCAGTTTTGAAACAATCTTTTTGTAGAATCTGCA</t>
  </si>
  <si>
    <t>chr4:50029294-50029447</t>
  </si>
  <si>
    <t>ATGGGGAGAAAGGAAATATCTTCAAATAAAAACTAGACAGAAGCATCCTCAGAAACTTATTTGTGATGTGTGTCCTCAACTAACAGAGTTGAAACTTTGTTTTGATACAGCATTTTGGAAACACTCTTTTTGTAGAATCTGCAGGTGGATATTT</t>
  </si>
  <si>
    <t>chr4:50029447-50029600</t>
  </si>
  <si>
    <t>TGGATAGCTTAGAGGGATTCGTTGGAAAGGGGATATCTTCATATAAAATCTAGACAGAAGCATTCTCAGAAACTTATTTGTGATGTGTGTCCTCAACTAACAGAGTTGAACCTTGGTTTTGATACAGCATTTTGGAAACACTCCTTTTGTAGAA</t>
  </si>
  <si>
    <t>chr4:50029600-50029753</t>
  </si>
  <si>
    <t>ATCTGCAGGTGGATATGTGCATAGCTCTGAAGATTTCGTTGGAAACGGGAATTTCTTCATATAAAATCAAACAGAAGCATTCTCAGAAACTTCTCAGTGATGTTTGCATTCAGCTCATGGAGTTGTACACTTCCTTTCATAGAGCAGGTTTGAA</t>
  </si>
  <si>
    <t>chr4:50047301-50047455</t>
  </si>
  <si>
    <t>GGCCTATGGGGAGAAAGGAAATATCTTCAAATAAAAACTAGACAGAAGGATTCTCAGAAACTTATTGGTGATGTGTGTCCTAAACGAACACAGTTGAACCTTTGTTTTGATACAGCCTTTTGGAAACACTCCTTTTGTAGAATCTGCAGGTGGAT</t>
  </si>
  <si>
    <t>chr4:50047455-50047609</t>
  </si>
  <si>
    <t>TATTTGGATAGATTTTAAGATTTCGTTGGAAACGGGAATTTCTTCATAGAAACTCAAGACAGATGCATTCTCAGAAACTTCTCTGTGATGTTTGCATTCCACTCATAGAGTTGAAAACTTCCTTTCATAGAGCAGGTTTGAAACACTCTTTTTGT</t>
  </si>
  <si>
    <t>chr4:50047637-50047790</t>
  </si>
  <si>
    <t>chr4:50058535-50058685</t>
  </si>
  <si>
    <t>CTATGGTGAGAAAGGAAATATCTTCGAATAAAAACTAGACAGAAGCATCCTCAAACTTATTTGTGATGTGTGTCCTCAACTAACAGAGTTGAAACTTTGTTTTGATACAGCATTTTGGAAACACTCTTTTTGTAGAATCTGCAGGTGGATA</t>
  </si>
  <si>
    <t>chr4:50058685-50058835</t>
  </si>
  <si>
    <t>ATTTGGATAGCTTAGAGGGATTCGTTGGAAAGGGGATATCTTCATATAAAATCTAGACAGAAGCATTCTCAGAAACTTATTTGTGATGTGTGTCCTCAACTAACAGAGTTGAACCTTGGTTTTGATACAGCATTTTGGAAACACTCCTTTT</t>
  </si>
  <si>
    <t>chr4:50058835-50058985</t>
  </si>
  <si>
    <t>TGTAGAATCTGCAGGTGGATATGTGGATAGCTCTGAAGATTTCGTTGGAAACGGGAATTTCTTCATATAAAATCAAACAGAAGCATTCTCAGAAACTTCTCAGTGATGTTTGCATTCAGCTCATGGAGTTGTACACTTCCTTTCATAGAGC</t>
  </si>
  <si>
    <t>chr4:50128563-50128729</t>
  </si>
  <si>
    <t>CTGCAGGTGGATATTTGGATAGATTTTAAGATTTCATTGGAAACGGGAATTTCTGCATAGAAACTCAAGACAGATGCATTCTCAGAAACTTCTCTGTGATGTTTGCATTCCACTCATAGAGTTGAAAACTTCCTTTCATAGAGCAGGTTTGAAACACTCTTTTTGTA</t>
  </si>
  <si>
    <t>chr4:50128756-50128915</t>
  </si>
  <si>
    <t>CTTTGAGGCCTATGGTGAAAAAGGAAATATCTTCTCATAAAAACCAGAAACAAGCATTCTCAGAAACTTCTTTTTGATGTGTGTACTCAAATAACAGAGTTGAACCTTTCTTTTGACACAGCAGTTTTGAAACAATCTTTTTGTAGAATCTGCAAGTGGA</t>
  </si>
  <si>
    <t>chr4:50190148-50190304</t>
  </si>
  <si>
    <t>TTCAGGCCTATGGGGAGAAAGGAAATATCTTCAAATAAAAACTAGACAGAAGGATTCTCAGAAACTTATTGGTGATGTGTGTCCTAAACGAACACAGTTGAACCTTTGTTTTGATACAGCATTTTGGAAACACTCCCTTTGTAGAATCTGCAGGTGG</t>
  </si>
  <si>
    <t>chr4:50190304-50190460</t>
  </si>
  <si>
    <t>GATATTTGGATAGATTTTAAGATTTCGTTGGAAACGGGAATTTCTTCATACAAACTCAGGACAGATGCATTCTCAGAAACTTCTCTGTGATGTTTGCATTCCACTCATAGAGTTGAAAACTTCCTTTCATAGAGCAGGTTTGAAACACTCTTTTTGT</t>
  </si>
  <si>
    <t>chr4:50190494-50190641</t>
  </si>
  <si>
    <t>GGCCTATGGTGAAAAAGGAAATATCTTCTCATAAAAACCAGAAACAAGCATTCTCAGAAACTTCTTTTTGATGTGTGTACTCAAGTAACAGAGTTGAACCTTCCTTTTGACACAGCAGTTTTGAAACAATCTTTTTGTAGAATCTGCA</t>
  </si>
  <si>
    <t>chr4:50191650-50191806</t>
  </si>
  <si>
    <t>AGAATCTGCAGGTGGATATGTGGATAGCTCTGAAGATTTCGTTGGAAACGGGAATTTCTTCATAGAAAATCAAACAGAAGCATTCTCAGAAACTTCTCAGTGATGTTTGCATTCAGTTCATGGAGTTGAACACTTCCTTTCATAGAGCCGGTTTGAA</t>
  </si>
  <si>
    <t>chr4:50227390-50227545</t>
  </si>
  <si>
    <t>CTATGGTGAGAAAGGAAATATCTTCGAATAAAAACTAGACAGAAGCATCCTCAAACTAATTGGTGATGTGTGTCCTCAACTAACAGAGTTGAAACTTTGTTTTGATACAGCATTTTGGAAACACTCTTTTTGTAGAATCTGCAGGTGGATATTTGG</t>
  </si>
  <si>
    <t>chr4:50227545-50227700</t>
  </si>
  <si>
    <t>GATAGCTTAGAGGGATTCGTTGGAAAGGGGATATCTTCATATAAAATCTAGACAGAAGCATTCTCAGAAACTTATTTGTGATGTGTGTCCTCAACTAACAGAGTTGAACCTTGGTTTTGATACAGCATTTTGGAAACACTCCTTTTGTAGAATCTG</t>
  </si>
  <si>
    <t>chr4:50230624-50230777</t>
  </si>
  <si>
    <t>TGGTGAGAAAGGAAATATCTTTGAATAAAAACTAGACAGAAGCATCCTCAGTAAACTTATTTGTGATGTCTGTCCTCAACTAACAGAGTGGAACCTTGGTTTTGATACAGCATTTTGGAAACACTCCTTTTGTAGAATCTGCAGGTGGATATTT</t>
  </si>
  <si>
    <t>chr4:50230777-50230930</t>
  </si>
  <si>
    <t>chr4:50246754-50246911</t>
  </si>
  <si>
    <t>CTGCAAGTGGATATTTGGATAGCTTTGAGGATTTCGTTGGAAACGGGTTATCTTCATATTAAATCTAGACAGAAGCATTCTCAGGAACTTCTTTGTGATGTTTGCATTCAAGTCACAGAATTGAACATTCCCTTTCATAGAGCAGGTTTGAAACACTC</t>
  </si>
  <si>
    <t>chr4:50246948-50247246</t>
  </si>
  <si>
    <t>TTCAGGCCTATGGAGAGAAAGGAAATACCTTCAAATAAAAACTAGACAGAAGCATTCTCAGAAACTTATTTGTGATGTGTGTCCTCAACTAACAGAGTTGAACCTTTGTTTTGATACAGCATTTTGGAAACACTCCTTTTGTAGAATCTGCAGGTGGATATTTGGATAGCTTTGAAGATTTCGTTGGAAACCGGAATATCTTCATATAAAATCAAGACAGAAGCATTCTCGGAAACATCTCTGTGATGTTTGCATTCAACTCAGTAGAGTTGAACACTTCCTTTCATAGAGCAGGTTTG</t>
  </si>
  <si>
    <t>chr4:50267845-50267991</t>
  </si>
  <si>
    <t>AGTGGATAATTGGATAGCTTTGTGGATTTCGTTGGAAACGGGATTACGTTTAAAATCTAGAGAGAAGCATTCTCAGGAACTTCTCTCTGATGTTTGCATTCAAGTCACAGAATTGAACATTCCTTTTCATAGTGCAGGTTTGAAACA</t>
  </si>
  <si>
    <t>chr4:50268027-50268183</t>
  </si>
  <si>
    <t>TTCAAGCCTATGGGGAGAAAGGAAATATCTTGAAATAAAAACTAGACAGAAGGATTCTCAGAAACTTATTTGTGATGTGTGTCCTAAACGAACACAGTTGAACCTTTGTTTTGATACAGCATTTTGGAAACACTCCTTTTGTAGAATCTGCAGGTGG</t>
  </si>
  <si>
    <t>chr4:50352200-50352353</t>
  </si>
  <si>
    <t>CTATGGTGAGAAAGGAAATATCTTCGAATAAAAACTAGACAGAAGCATCCTCAGAAACTTATTTGTGATGTGTGTCCTCAACTAACAGAGTTGAAACTTTGTTTTGATACAGCATTTTGGAAAAACTCTTTTTGTAGAATCTGCAGGTGGATAT</t>
  </si>
  <si>
    <t>chr4:50352353-50352506</t>
  </si>
  <si>
    <t>TTTGGATAGCTTAGAGGGATTCGTTGGAAAGGGGATATCTTCATATAAAATCTAGACAGAAGCATTCTCAGAAACTTATTTGTGATGTGTGTCCTCAACTAACAGAGTTGAACCTTGGTTTTGATACAGCATTTTGGAAACACTCCTTTTGTAG</t>
  </si>
  <si>
    <t>chr4:50352506-50352659</t>
  </si>
  <si>
    <t>GAATCTGCAGGTGGATATGTGGATAGCTCTGAAGATTTCGTTGGAAACGGGAATTTCTTCATATAAAATCAAACAGAAACATTCTCAGAAACTTCTCAGTGATGTTTGCATTCAGTTCATGGAGTTGAACACTTCCCTTCATAGAGCCGGTTTG</t>
  </si>
  <si>
    <t>chr4:50362202-50362355</t>
  </si>
  <si>
    <t>ATCTGCAGGTGGATATGTGGATAGCTCTGAAGATTTCGTTGGAAACGGGAATTTCTTCATATAAAATCAAACAGAAGCATTCTCAGAAACTTCTCAGTGATGTTTGCATTCAGCTCATGGAGTTGTACACTTCCTTTCATAGAGCAGGTTTGAA</t>
  </si>
  <si>
    <t>chr4:50384329-50384485</t>
  </si>
  <si>
    <t>TTCAGGCCTACGGGGAGAAAGGAAATATCTTCAAATAAAAACTAGACAGAAGGATTCTCAGAAACTTATTTGTGATGTGTGTCCTAAACGAACACAGTTGAACCTTTGTTTTGATACAGCATTTTGGAAACACTCCTTTTGTAGGATCTGCAGGTGG</t>
  </si>
  <si>
    <t>chr4:50384485-50384641</t>
  </si>
  <si>
    <t>GATATTTGGATAGATTTTAAGATTTCGTTGGAAACGGGAATTTCTTCATAGAAGCTCAAGACAGATGCATTCTCAGAAACTTCTCTGTGATGTTTGCATTCCACTCATAGAGTTGAAAACTTCCTTTCATAGAGCAGGTTTGAAACACTCTTTTTGT</t>
  </si>
  <si>
    <t>chr4:50384669-50384822</t>
  </si>
  <si>
    <t>chr4:50386881-50387179</t>
  </si>
  <si>
    <t>TCAGGCCTATGGGGAGAAAGGAAATATCTTCAAATTAAAAACTAGACAGAAGGATTCTCAGAAACTTATTGGTGATGTGTGTCCTAAACGAACACAGTTGAACCTTTGTTTTGATACAGCATTTTGGAAACACTCCCTTTGTAGAATCTGCAGGTGGATATTTGGATAGATTTTAAGATTTCGTTGGAAACGGGAATTTCTTCATATAAACTCAAGACAGATGCATTCTCAGAAACTTCTCTGTGATGTTTGCATTCCACTCATAGAGTTGAAAACTTCCTTTCATAGAGCAGGTTTGA</t>
  </si>
  <si>
    <t>chr4:50387221-50387374</t>
  </si>
  <si>
    <t>chr4:50388080-50388233</t>
  </si>
  <si>
    <t>CTATGGTGAGAAAGGAAATATCTTCGAATAAAAACTAGACAGAAGCATCCTCAAACTTATTTGTGATGTGTGTCCTCAACTAACAGAGTTGAAACTTTGTTTTGATACAGCATTTTGGAAACACTCTTTTTGTAGAATCTGCAGGTGGATATTT</t>
  </si>
  <si>
    <t>chr4:50388233-50388386</t>
  </si>
  <si>
    <t>chr4:50388386-50388539</t>
  </si>
  <si>
    <t>chr4:50410131-50410292</t>
  </si>
  <si>
    <t>TTTGTAGAATCTGCAGGTGGATATGTGGATAGCTCTGAAGATTTCGTTGGAAACGGGAATTTCTTCATATAAAATCAAACAGAAGCATTCTCAGAAACTTCTCAGTGATGTTTGCATTCAGTTCATGGAGTTGAACACTTCCTTTCATAGAGCCGGTTTGAA</t>
  </si>
  <si>
    <t>chr4:50462534-50462690</t>
  </si>
  <si>
    <t>ENST00000509376.5</t>
  </si>
  <si>
    <t>ENSG00000109184</t>
  </si>
  <si>
    <t>DCUN1D4</t>
  </si>
  <si>
    <t>chr4:50462690-50462846</t>
  </si>
  <si>
    <t>chr4:50462874-50463027</t>
  </si>
  <si>
    <t>CTTTGAGGCCTATGGTGAAAAAGGAAATATCTTCTCATAAAAACCAGAAACAACCATTCTCAGAAACTTCTTTTTGATGTGTGTACTCAAGTAACAGAGTTGAACCTTCCTTTTGACACAGCAGTTTTGAAACAATCTTTTTGTAGAATCTGCA</t>
  </si>
  <si>
    <t>chr4:50466590-50466743</t>
  </si>
  <si>
    <t>ATCTGCAGGTGGATATGTGGATAGCTCTGAAGATTTCGTTGGAAACGGGAATTTCTTCATAGAAAATCAAACAGAAGCATTCTCAGAAACTTCTCAGTGATGTTTGCATTCAGTTCATGGAGTTGAACACTTCCTTTCATAGAGCCGGTTTGAA</t>
  </si>
  <si>
    <t>chr4:50472065-50472218</t>
  </si>
  <si>
    <t>ATGGTGAGAAAGGAAATATCTTCAAATTAAAACTAGACAGAAGCATCCTCAGAAACTTATTTGTGATGTGTGTCCTCAACTAACAGAGTTGAAACTTTGTTTTGATACAGCATTTTGGAAACACTCTTTTTGTAGAATCTGCAGGTGGATATTT</t>
  </si>
  <si>
    <t>chr4:50472218-50472371</t>
  </si>
  <si>
    <t>chr4:50472371-50472524</t>
  </si>
  <si>
    <t>ATCTGCAGGTGGATATGTGGATAGCTCTGAAGATTTCGTTGGAAACGGGTATTTCTTCATATAAAATCAAACAGAAGCATTCTCAGAAACTTCTCAGTGATGTTTGCATTCAGCTCATGGAGTTGTACACTTCCTTTCATAGAGCAGGTTTGAA</t>
  </si>
  <si>
    <t>chr4:50502450-50502602</t>
  </si>
  <si>
    <t>TCTGCAGGTGGATATGTGGATAGCTCTGAAGATTTCGTTGGAAACGGGAATTTCTTCATATAAAATCAAACAGAAGCATTCTCAGAAACTTCTCAGTGATGTTTGCATTCAGCTCATGGAGTTGTACACTTCCTTTCATAGAGCAGGTTTGAA</t>
  </si>
  <si>
    <t>chr4:50510649-50510805</t>
  </si>
  <si>
    <t>CTATGGGGAGAAAGGAAATATCTTCAAAAAAATTAGACAGAAGCATCCTCAGAAACTTATTTGTGATGTGTGTCCTCAACTAACAGAGTTGAAACTTTGTTTTGATACAGCATTTTGGAAACACTCTTTTTGTAGAATCTGCAGGTGGATATTTGGA</t>
  </si>
  <si>
    <t>chr4:50510805-50510961</t>
  </si>
  <si>
    <t>chr4:50531215-50531371</t>
  </si>
  <si>
    <t>chr4:50531371-50531527</t>
  </si>
  <si>
    <t>chr4:50531555-50531708</t>
  </si>
  <si>
    <t>chr4:50568960-50569119</t>
  </si>
  <si>
    <t>TTCAGGCCTATGGTGAGAAAGGAAATATCTTCGAATAAAAACTAGACAGAAGCATCCTCAGAAACTTATTTGTGATGTGTGTCCTCAACTAACAGAGTTGAAACTTTGTTTTGATACAGCATTTTGGAAACACTCTTTTTGTAGAATCTGCAGGTGGATA</t>
  </si>
  <si>
    <t>chr4:50655675-50655828</t>
  </si>
  <si>
    <t>chr4:50718251-50718408</t>
  </si>
  <si>
    <t>ATCTGCAGGTGGATATTTGGATAGCTTAGAGGGATTCGTTGGAAAGGGGATATCTTCATATAAAATCTAGACAGAAGCATTCTCAGAAACTTATTTGTGATGTGTGTCCTCAACTAACAGAGTTGAACCTTGGTTTTGATACAGCATTTTGGAAACAC</t>
  </si>
  <si>
    <t>chr4:50718408-50718565</t>
  </si>
  <si>
    <t>CTCCTTTTGTAGAATCTGCAGGTGGATATGTGGATAGCTCTGAAGATTTCATTGGAAACGGGAATTTCTTCATATAAAATCAAACAGAAGCATTCTCAGAAACTTCTCAGTGATGTTTGCATTCAGCTCATGGAGTTGTACACTTCCTTTCATAGAGC</t>
  </si>
  <si>
    <t>chr4:50748008-50748168</t>
  </si>
  <si>
    <t>TTTGTAGAATCTGCAGGTGGATATGTGGATAGCTCTGAAGATTTCGTTGGAAACGGGAATTTCTTCATATAAAATCAAACAGAAGCATTCTCAGAAACTTCTCAGTGATGTTTGCATTCAGCTCATGGAGTTGTACACTTCCTTTCATAGAGCAGGTTTGA</t>
  </si>
  <si>
    <t>chr4:50748212-50748363</t>
  </si>
  <si>
    <t>TTGAGTCCTATGGTGAAAAAGGAAATATCTTCTCATAGAAACCAGAAAGAAGCATTCTCAGAAACTTCTTTGTGTTGTGTGTACTCATGTAACAGTGTTGAACCATCCTTTTGACAGAGCAGTTTTGAAACACTCTTTTTGTAGAATCTGCA</t>
  </si>
  <si>
    <t>chr4:50775388-50775540</t>
  </si>
  <si>
    <t>ACGGGGAGAAAGGAAATATCTTCAAATAAAAACTAGACAGAAGGATTCTCAGAAACTTATTTGTGATGTGTGTCCTAAACGAACACAGTTGAACCTTTGTTTTGATACAGCATTTTGGAAACACTCCTTTTGTAGGATCTGCAGGTGGATATT</t>
  </si>
  <si>
    <t>chr4:50775540-50775692</t>
  </si>
  <si>
    <t>TTGGATAGATTTTAAGATTTCGTTGGAAACGGGAATTTCTGCATATAAACTCAAGACAGATGCATTCTCAGAAACTTCTCTGTGATGTTTGCATTCCACTCATAGAGTTGAAAACTTCCTTTCATAGAGCAGGTTTGAAACACTCTTTTTGTA</t>
  </si>
  <si>
    <t>chr4:50775719-50775872</t>
  </si>
  <si>
    <t>chr4:50805787-50805940</t>
  </si>
  <si>
    <t>ATCTGCAGGTGGATATGTGGATAGCTTTGAAGATTTCGTTGGAAACGGGAATTTCTTCATATAAAATCAAACAGAAGCATTCTCAGAAACTTCTCTGTGATGTTTGCATTCAGCTCATGGAGTTGAACACTTCCTTTCATAGAGCAGGTTTGAA</t>
  </si>
  <si>
    <t>chr4:50805983-50806134</t>
  </si>
  <si>
    <t>TTGAGGCCTATGGTGAAAAAGGAAATATCTTCTCATAAAAACCAGAAACAAGCATTCTCAGAAACTGCTTTTTGATGTGTGTACTCAAGTAACAGAGTTGAACCTTCCTTTTGACACAGCAGTTTTGAAACAATCTTTTTGTAGAATCTGCA</t>
  </si>
  <si>
    <t>chr4:50835588-50835741</t>
  </si>
  <si>
    <t>ATGGTGAGAAAGGAAATATCTTCGAATAAAAACTAGACAGAAGCATCCTCAGAAACTTATTTGTGATGTGTGTCCTCAACTAACAGAGTTGAACCTTTGTTTTGATACAGCATTTTGGAAACACTCTTTTTGTAGAATCTGCAGGTGGATATTT</t>
  </si>
  <si>
    <t>chr4:50835741-50835894</t>
  </si>
  <si>
    <t>chr4:50835894-50836047</t>
  </si>
  <si>
    <t>ATCTGCATGTGGATATGTGGATAGCTCTGAAGATTTCGTTGGAAACGGGAATTTCTTCATATAAAATCAAACAGAAGCATTCTCAGAAACTTCTCAGTGATGTTTGCATTCAGCTCATGGAGTTGAACACTTCCTTTCATAGAGCAGGTTTGAA</t>
  </si>
  <si>
    <t>chr4:50869055-50869208</t>
  </si>
  <si>
    <t>chr4:50869208-50869361</t>
  </si>
  <si>
    <t>chr4:50869361-50869514</t>
  </si>
  <si>
    <t>chr4:50869557-50869708</t>
  </si>
  <si>
    <t>chr4:50874972-50875132</t>
  </si>
  <si>
    <t>chr4:50875132-50875292</t>
  </si>
  <si>
    <t>TTTGTAGAATCTGCAGGTGGATATGTGGATAGCTTTGAAGATTTCGTTGGAAACGGGAATTTCTTCATATAAAATCAAAGAGAAGCATTCTCAGAAACTTCTCTGTGATGTTTGTATTCAGCTCATGGAGTTGAACACTTCCTTTCATAGAGCAGGTTTGA</t>
  </si>
  <si>
    <t>chr4:50894348-50894509</t>
  </si>
  <si>
    <t>TTTGTAGAATCTGCAGGTGGATATGTGGATAGCTCTGAAGATTTCGTTGGAAACGGGAATTTCTTCATATAAAATCAAACAGAAGCATTCTCAGAAACTTCTCAGTGATGTTTGCATTCAGCTCATGGAGTTGTACACTTCCTTTCATAGAGCAGGTTTGAA</t>
  </si>
  <si>
    <t>chr4:50904044-50904204</t>
  </si>
  <si>
    <t>chr4:50910032-50910332</t>
  </si>
  <si>
    <t>GGCCTATGGTGAAAAAGGAAATATCTTCTCATAAAAACCAGAAAGAAGAGTTCTCAGAAACATCTTTGTGTTGTGTGTACTCATGTAACAGTGTTGAACCATCCTTTTGACAGAGCAGTTTTGAAACACTTTTTTTGTAGAATCTGCAAGTGGATATTTGGATAGCTTTGAGGATTTCGTTGGAAACGGGTTATCTTCATATTAAATCTAGACAGAAGCATTCTCAGGAACTTCTTTGTGATGTTTGCATTCAAGTCACAGAATTGAACATTCCCTTTCATAGAGCAGGTTTGAAACACTC</t>
  </si>
  <si>
    <t>chr4:50910369-50910667</t>
  </si>
  <si>
    <t>TTCAGGCCTATGGAGAGAAAGGAAATACCTTCAAATAAAAACTAGACAGAAGCATTCTCAGAAACTTATTTGTGATGTGTGTCCTCAACTAACAGAGTTGAACCTTGGTTTTGATACAGCATTTTGGAAACACTCCTTTTGTAGAATCTGCAGGTGGATATGTGGATAGCTTTGAAGATTTCGTTGGAAACCGGAATATCTTCATATAAAATCAAGACAGAAGCATTCTCGGAAACATCTCTGTGATGTTTGCATTCAACTCAGTAGAGTTGAACACTTCCTTTCATAGAGCAGGTTTG</t>
  </si>
  <si>
    <t>chr4:50923623-50923919</t>
  </si>
  <si>
    <t>GAGGCCTATGGTGAAAAAGGAAATATCTTCTCATAAAAACCAGAAAGAAGCGTTCTCAGAAACTTCTTTGTGTTGTGTGTACTCATGTAACAGTGTTGAACCATCCTTTTGACAGAGCAGTTTTGAAACACTCTTTTTGTAGAATCTGCAAGTGGATATTTGGATAGCCTTGAGGATTTCGTTGGAAACGGGTTATCTTCATATTAAATCTAGACAGAAGCATTCTCAGGAACTTCTTTGTGATGTTTGCATTCAAGTCACAGAATTGAACATTCCCTTTCATAGAGCAGGTTTGAA</t>
  </si>
  <si>
    <t>chr4:50923962-50924251</t>
  </si>
  <si>
    <t>TTCAGGCCTATGGAGAGAAAGGAAATACCTTCAAATAAAAACTAGACAGAAGCATTCTCAGAAACTTATTTGTGATGTGTGTCCTCAACTAACAGAGTTGAACCTTTGTTTTGATACAGCATTTTGGAAACACTCCTTTTGTAGAATCTGCAGGTGGATATTTGGATAGCTTTGAAGATTTCGTTGGAAACCGGAATATCTTCATATAAAATCAAGACAGAAGCATTCTCGGAAACATCTCTGTGATGTTTGCATTCAACTCAGTAGAGTTGAACACTTCCTTTCATAGA</t>
  </si>
  <si>
    <t>chr4:50937221-50937519</t>
  </si>
  <si>
    <t>TTCAGGCCTATGGGGAGAAAGGAAATATCTTCAAATAAAAACTAGACAGAAGGATTCTCAGAAACTTATTGGTGATGTGTGTCCTAAACGAACACAGTTGAACCTTTGTTTTGATACAGCATTTTGGAAACACTCCCTTTGTAGAATCTGCAGGTGGATATTTGGATAGATTTTAAGATTTCGTTGGAAACGGGAATTTCTTCATATAAACTCAAGACAGATGCATTCTCAGAAACTTCTCTGTGATGTTTGCATTCCACTCATAGAGTTGAAAACTTCCTTTCATAGAGCAGGTTTGA</t>
  </si>
  <si>
    <t>chr4:50937563-50937714</t>
  </si>
  <si>
    <t>chr4:50949777-50949933</t>
  </si>
  <si>
    <t>AGAATCTGCAGGTGGATAGGTGGATAGCTCTGAAGATTTCGTTGGAAACGGGAATTTCTTCATATAAAATCAAACAGAAGCATTCTCAGAAACTTCTCAGTGATGTTTGCATTCAGCTCATGGAGTTGTACACTTCCTTTCATAGAGCAGGTTTGAA</t>
  </si>
  <si>
    <t>chr4:51031892-51032048</t>
  </si>
  <si>
    <t>TCCTTTTGTAGAATCTGCAGGTGGATATGTGGATAGCTCTGAAGATTTCGTTGGAAACGGGAATTTCTTCATATAAAATCAAACAGAAGCATTCTCAGAAACTTCTCAGTGATGTTTGCATTCAGCTCATGGAGTTGTACACTTCCTTTCATAGAGC</t>
  </si>
  <si>
    <t>chr4:51059653-51059951</t>
  </si>
  <si>
    <t>TTCAGGCCTATGGGGAGAAAGGAAATATCTTCAAATTAAAAACTAGACAGAAGGATTCTCAGAAACTTATTTGTGATGTGTGTCCTAAATGAACACAGTTGAACCTTTGTTTTGATACAGCATTTGGGAAACAGTCTTTTGTAGAATCTGCAGGTGGATATTTGGATAGATTTTAAGATTTCGTTGGAAACGGGAATTTCTTCATATAAACTCAAGACAGATGCATTCTCAGAAACTTCTCTGTGATGTTTGCATTCCACTCATAGAGTTGAAAACTTCCTTTCATAGAGCACGTTTGA</t>
  </si>
  <si>
    <t>chr4:51059993-51060146</t>
  </si>
  <si>
    <t>chr4:51092284-51092444</t>
  </si>
  <si>
    <t>TCTGCAGGTGGATATTTGGATAGCTTAGAGGGATTCGTTGGAAAGGGGATATCTTCATATAAAATCTAGACAGAAGCATTCTCAGAAACTTATTTGTGATGTGTGTCCTCAACTAACAGAGTTGAACCTTGGTTTTGATACAGCATTTTGGAAACACTCCT</t>
  </si>
  <si>
    <t>chr4:51092444-51092604</t>
  </si>
  <si>
    <t>TTTTGTAGAATCTGCAGGTGGATATGTGGATAGCTTTGAAGATTTCGTTGGAAACGGGAATTTCTTCATATAAAATCAAACAGAAGCATTCTCAGAAACTTCTCTGTGATGTTTGCATTCAGCTCATGGAGTTGAACACTTCCTTTCATAGAGCAGCTTTG</t>
  </si>
  <si>
    <t>chr4:51092990-51093288</t>
  </si>
  <si>
    <t>TTCAGGCCTATGGAGAGAAAGGAAATACCTTCAAATAAAAACTAGACAGAAGCATTCTCAGAAACTTATTTGTGATGTGTGTCCTCAACTAACAGAGTTGAACCTTTGTTTTGATACAGCATTTTGGAAACACTCCTTTTGTAGAATCTGCAGGTGGATATTTGGATAGCTTTGAAGATTTCATTGGAAACCGGAATATCTTCATATAAAATCAAGACAGAAGCATTCTCGGAAACATCTCTGTGATGTTTGCATTCAACTCAGTAGAGTTGAACACTTCCTTTCATAGAGCAGGTTTG</t>
  </si>
  <si>
    <t>chr4:51104212-51104511</t>
  </si>
  <si>
    <t>TTGAGGCCTATGGTGAAAAAGGAAATATCTTCTCATAAAAACCAGAAAGAAGCGTTCTCAGAAACTTCTTTGTGTTGTGTGTACTCATGTAACAGTGTTGAACCATCCTTTTGACAGAGCAGTTTTGAAACACTCTTTTTGTAGAATCTGCAAGTGGATATTTGGATAGCTTTGAGGATTTCGTTGGAAACGGGTTATCTTCATATTAAATCTAGACAGAAGCATTCTCAGGAACTTCTTTGTGATGTTTGCATTCAAGTCACAGAATTGAACATTCCCTTTCATAGAGCAGGTTTGAAA</t>
  </si>
  <si>
    <t>chr4:51104553-51104851</t>
  </si>
  <si>
    <t>chr4:51114572-51114725</t>
  </si>
  <si>
    <t>ATCTGCAGGTGGATATGTGGATAGCTCTGAAGATTTCGTTGGAAACGGGAATTTCTTCATATAAAATCAAACAGAAGCATTCTCAGAAACTTCTCAGTGATGTTTGCATTCAGTTCATGGAGTTGAACACTTCCTTTCATAGAGCCGGTTTGAA</t>
  </si>
  <si>
    <t>chr4:51125144-51125300</t>
  </si>
  <si>
    <t>TTCAGGCCTATGGAGAGAAAGGAAATACCTTCAAATAAAAACTAGACAGAAGCATTCTCAGAAACTTATTTGTGATGTGTGTCCTCAACTAACAGAGTTGAACCTTTGTTTTGATACAGCATTTTGGAAACACTCCTTTTGTAGAATCTGCAGGTGG</t>
  </si>
  <si>
    <t>chr4:51151507-51151659</t>
  </si>
  <si>
    <t>ATGGGGAGAAAGGAAATATCTTCAAATAAAAACTAGACAGAAGGATTCTCAGAAACTTATTTGTGATGTGTGTCCTAAACGAACACAGTTGAACCTTTGTTTTGATACAGCATTTTGGAAACACTCCTTTTGTAGGATCTGCAGGTGGATATT</t>
  </si>
  <si>
    <t>chr4:51151659-51151811</t>
  </si>
  <si>
    <t>TTGGATAGATTTTAAGATTTCGTTGGAAACGGGAATTTCTGCATAGAAACTCAAGACAGATGCATTCTCAGAAACTTCTCTGTGATGTTTGCATTCCACTCATAGAGTTGAAAACTTCCTTTCATAGAGCAGGTTTGAAACACTCTTTTTGTA</t>
  </si>
  <si>
    <t>chr4:51151838-51151991</t>
  </si>
  <si>
    <t>chr4:51164433-51164584</t>
  </si>
  <si>
    <t>ATGGGGAGAAAGGAAATATCTTGAAATAAAAACTAGACAGAAGGATTCTCAGAAACTTATTTGTGATGTGTGTCCTAAACGAACACAGTTGAACCTTTGTTTTGATACAGCATTTTGGAAACACTCCCTTTGTAGAATCTGCAGGTGGATAT</t>
  </si>
  <si>
    <t>chr4:51164584-51164735</t>
  </si>
  <si>
    <t>TTTGGATAGATTTTAAGATTTCGTTGGAAACGGGAATTTCTTCATATAAACTCAAGACAGATGCATTCTCAGAAACTTCTCTGTGATGTTTGCATTCCACTCATAGAGTTGAAAACTTCCTTTCATAGAGCAGGTTTGAAACACTCTTTTTG</t>
  </si>
  <si>
    <t>chr4:51164764-51164917</t>
  </si>
  <si>
    <t>chr4:51172399-51172551</t>
  </si>
  <si>
    <t>ATCTGCAGGTGGATATGTGGATAGCTCTGAAGATTTCGTTGGAAACGGGAATTTCTTCATAGAAAATCAAACAGAAGCATTCTCAGAAACTTCTCAGTGATGTTTGCATTCAGTTCATGGAGTTGAACACTTCCTTTCATAGAGCCGATTTGA</t>
  </si>
  <si>
    <t>chr4:51182090-51182250</t>
  </si>
  <si>
    <t>TTTGTAGAATCTGCAGGTGGATATGTGGATAGCTCTGAAGATTTCGTTGGAAACGGGAATTTCTTCATATAAAATCAAACAGAAGCATTCTCAGAAACTTCTCAGTGATGTTTGCATTCAGTTCATGGAGTTGAACACTTCCTTTCATAGAGCCGGTTTGA</t>
  </si>
  <si>
    <t>chr4:51182294-51182445</t>
  </si>
  <si>
    <t>TTGAGTCCTATGGTGAAAAAGGAAATATCTTCTCATAGAAACCAGAAAGAAGCATTCTCAGAAACTTCTTTGTGTTGTGTGTACTCATGTAACAGTGTTGAACCATTCTTTTGACAGAGCAGTTTTGAAACACTCTTTTTGTAGAATCTGCA</t>
  </si>
  <si>
    <t>chr4:51202673-51202826</t>
  </si>
  <si>
    <t>ATCTGCAGGTGGATATGTGGATAGCTCTGAAGATTTCGTTGGAAACGGGAATTTCTTCATATAAAATCAAACAGAAGCATTCTCAGAAACTTCTCTGTGATGTTTGCATTCAGCTCATGGAGTTGAACACTTCCTTTCATAGAGCAGCTTTGAA</t>
  </si>
  <si>
    <t>chr4:51212712-51212864</t>
  </si>
  <si>
    <t>AAGTGGATATTTGGATAGCTTTGAGGATTTCGTTGGAAACGGGTTATCTTCATATTAAATCTAGACAGAAGCATTCTCAGGAACTTCTTTGTGATGTTTGCATTCAAGTCACAGAATTGAACATTCCCTTTCATAGAGCAGGTTTGAAACACT</t>
  </si>
  <si>
    <t>chr4:51212902-51213056</t>
  </si>
  <si>
    <t>TTCAGGCCTATGGAGAGAAAGGAAATACCTTCAAATAAAAACTAGACAGAAGCATTCTCAGAAACTTATTTGTGATGTGTGTCCTCAACTAACAGAGTTGAACCTTTGTTTTGATACAGCATTTTGGAAACACTCCTTTTGTAGAATCTGCAGGT</t>
  </si>
  <si>
    <t>chr4:51213903-51214051</t>
  </si>
  <si>
    <t>CTGCAAGTGGATAATTGGATAGCTTTGTGGATTTCGTTGGAAACGGGATTACGTTTAAAATCTAGAGAGAAGCATTCTCAGGAACTTCTTTCTGATGTTTGCATTCAAGTCACAGAATTGAACATTCCTTTTCATAGTGCAGGTTTGAA</t>
  </si>
  <si>
    <t>chr4:51214090-51214246</t>
  </si>
  <si>
    <t>TTCAGGCCTATGGGGAGAAAGGAAATATCTTGAAATAAAAACTAGACAGAAGGATTCTCAGAAACTTATTTGTGATGTGTGTCCTAAACGAACACAGTTGAACCTTTGTTTTGATACAGCATTTTGGAAACACTCCTTTTGTAGAATCTGCAGGTGG</t>
  </si>
  <si>
    <t>chr4:51220362-51220513</t>
  </si>
  <si>
    <t>CTGCAAGTGGATATTTGGATAGCTTTGAGGATTTCGTTGGAAACGGGTTATCTTCATATTAAATCTAGACAGAAGCATTCTCAGGAACTTCTTTGTGATGTTTGCATTCAAGTCACAGAATTGAACATTCCCTTTCATAGAGCAGGTTTGAA</t>
  </si>
  <si>
    <t>chr4:51220556-51220854</t>
  </si>
  <si>
    <t>chr4:51228516-51228676</t>
  </si>
  <si>
    <t>TTTGTAGAATCTGCATGTGGATATGTGGATAGCTCTGAAGATTTCGTTGGAAACGGGAATTTCTTCATATAAAATCAAACAGAAGCATTCTCAGAAACTTCTCAGTGATGTTTGCATTCAGCTCATGGAGTTGAACACTTCCTTTCATAGAGCAGGTTTGA</t>
  </si>
  <si>
    <t>chr4:51228720-51228872</t>
  </si>
  <si>
    <t>TTGAGTCCTATGGTGAAAAAGGAAATATCTTCTCATAGAAACCAGAAAGAAGCATTCTCAGAAACTTCTTTGTGCTGTATGTCCTCAATTAACAGAGTTGAACCATTGCCTGGATACAGCATTTTGGAAACATTCCTTGAGTAGAATCTGCAA</t>
  </si>
  <si>
    <t>chr4:51254211-51254371</t>
  </si>
  <si>
    <t>TTTGTAGAATCTGCAGGTGGATATGTGGATAGCTCTGAAGATTTCGTTGGAAACGGGAATTTCTTCATAGAAAATCAAACAGAAGCATTCTCAGAAACTTCTCAGTGATGTTTGCATTCAGTTCATGGAGTTGAACACTTCCTTTCATAGAGCCGGTTTGA</t>
  </si>
  <si>
    <t>chr4:51261721-51262019</t>
  </si>
  <si>
    <t>TTCAGGCCTATGGGGAGAAAGGAAATATCTTGAAATAAAAACTAGACAGAAGGATTCTCAGAAACTTATTTGTGATGTGTGTCCTAAACGAACACAGTTGAACCTTTGTTTTGATACAGCATTTTGGAAACACTCCTTTTGTAGAATCTGCAGGTGGATATTTGGATAGATTTTAAGATTTCATTGGAAACGGGAATTTCTTCATATAAACTCAAGACAGATGCATTCTCAGAAACTTCTCTGTGATGTTTGCATTCCACTCATAGAGTTGAAAACTTCCTTTCATAGAGCAGGTTTGA</t>
  </si>
  <si>
    <t>chr4:51289099-51289395</t>
  </si>
  <si>
    <t>GAGGCCTATGGTGAAAAAGAAATATCTTCTCATAAAAACCAGAAAGAAGCGTTCTCAGAAACTTCTTTGTGTTGTGTGTACTCATGTAACAGTGTTGAACCATCCTTTTGACAGAGCAGTTTTGAAACACTCTTTTTGTAGAATCTGCAAGTGGATATTTGGATAGCTTTGAGGATTTCGTTGGAAACGGGTTATCTTCATATTAAATCTAGACAGAAGCATTCTCAGGAACTTCTTTGTGATGTTTGCATTCAAGTCACAGAATTGAACATTCCCTTTCATAGAGCAGGTTTGAAA</t>
  </si>
  <si>
    <t>chr4:51289437-51289735</t>
  </si>
  <si>
    <t>chr4:51315798-51316087</t>
  </si>
  <si>
    <t>ATGGGGAGAAAGGAAATATCTTCAAATAAAAACTAGACAGAAGGATTCTCAGAAACTTATTGGTGATGTGTGTCCTAAACGAACGCAGTTGAACCTTTGTTTTGATACAGCATTTTGGAAACACTCCCTTTGTAGAATCTGCAGGTGGATATTTGGATAGATTTTAAGATTTCGTTGGAAACGGGAATTTCTTCATATAAACTCAAGACAGATGCATTCTCAGAAACTTCTCTGTGATGTTTGCATTCCACTCATAGAGTTGAAAACTTCCTTTCATAGAGCAGGTTTGA</t>
  </si>
  <si>
    <t>chr4:51316130-51316282</t>
  </si>
  <si>
    <t>TTTGAGGCCTATGGTGAAAAAGGAAATATCTTCTCATAAAAACCAGAAACAAGCATTCTCAGAAACTTCTTTTTGATGTGTGTACTCAAGTAACAGAGTTGAACCTTCCTTTTGACACAGCAGTTTTGAAACAATCTTTTTGTAGAATCTGCA</t>
  </si>
  <si>
    <t>chr4:51320533-51320686</t>
  </si>
  <si>
    <t>chr4:51322403-51322569</t>
  </si>
  <si>
    <t>CTGCAGGTGGATATTTGGATAGATTTTAAGATTTCGTTGGAAACGGGAATTTCTTCATATAAACTCAAGACAGATGCATTCTCAGAAACTTCTCTGTGATGTTTGCATTCCACTCATAGAGTTGAAAACTTCCTTTCATAGAGCAGGTTTGAAACACTCTTTTTGTA</t>
  </si>
  <si>
    <t>chr4:51322596-51322749</t>
  </si>
  <si>
    <t>chr4:51358614-51358766</t>
  </si>
  <si>
    <t>CTGCAAGTGGATATTTGGATAGCTTTGAGGATTTCGTTGGAAACGGGTTATCTTCATATTAAATCTAGACAGAAGCATTCTCAGGAACTTCTTTGTGATGTTTGCATTCAAGTCACAGAATTGAACATTCCCTTTCATAGAGCAGGTTTGAAA</t>
  </si>
  <si>
    <t>chr4:51358808-51358959</t>
  </si>
  <si>
    <t>TTCAGGCCTATGGAGAGAAAGGAAATACCTTCAAATAAAAACTAGACAGAAGCATTCTCAGAAACTTATTTGTGATGTGTGTCCTCAACTAACAGAGTTGAACCTTTGTTTTGATACAGCATTTTGGAAACACTCCTTTTGTAGAATCTGCA</t>
  </si>
  <si>
    <t>chr4:51389250-51389402</t>
  </si>
  <si>
    <t>TTGAGGCCTATGGTGAAAAGGGAAATATCTTCTCATAAAAACCAGAAAGAAGCGTTCTCAGAAACTTCTTTGTGTTGTGTGTACTCATGTAACAGTGTTGAACCATCCTTTTGACAGAGGAGTTTTGAAACACTCTTTTTGTAGAATCTGCAA</t>
  </si>
  <si>
    <t>chr4:51389402-51389554</t>
  </si>
  <si>
    <t>AGTGGATATTTGGATAGCTTTGAGGATTTCGTTGGAAACGGGTTATCTTCATATTAAATCTAGACAGAAGCATTCTCAGGAACTTCTTTGTGATGTTTGCATTCAAGTCACAGAATTGAACATTCCCTTTCATAGAGCAGGTTTGAAACACTC</t>
  </si>
  <si>
    <t>chr4:51389591-51389745</t>
  </si>
  <si>
    <t>TTCAGGCCTATGGAGAGAAAGGAAATACCTTCAAATAAAAACTAGACAGAAGCATCCTCAGAAACTTATTTGTGATGTGTGTCCTCAACTAACAGAGTTGAACCTTTGTTTTGATACAGCATTTTGGAAACACTCCTTTTGTAGAATCTGCAGGT</t>
  </si>
  <si>
    <t>chr4:51392636-51392782</t>
  </si>
  <si>
    <t>AGTGGATATTTGGATAGCTTTGAGGATTTCGTTGGAAACGGGTTATCTTCATATTAAATCTAGACAGAAGCATTCTCAGGAACTTCTTTGTGATGTTTGCATTCAAGTCACAGAATTGAACATTCCCTTTCATAGAGCAGGTTTGAA</t>
  </si>
  <si>
    <t>chr4:51392825-51392976</t>
  </si>
  <si>
    <t>chr4:51433278-51433425</t>
  </si>
  <si>
    <t>AGTGGATATTTGGATAGCTTTGAGGATTTCGTTGGAAACGGGTTATCTTCATATTAAATCTAGACAGAAGCATTCTCAGGAACTTCTTTGTGATGTTTGCATTCAAGTCACAGAATTGAACATTCCCTTTCATAGAGCAGGTTTGAAA</t>
  </si>
  <si>
    <t>chr4:51433467-51433756</t>
  </si>
  <si>
    <t>TTCAGGCCTATGGAGAGAAAGGAAATACCTTCAAATAAAAACTAGACAGAAGCATTCTCAGAAACTTATTTGTGATGTGTGTCCTCAACTAACAGAGTTGAACCTTTGTTTTGATACAGCATTTTGGAAACACTCCTTTTGTAGAATCTGCAGGTGGATATTTGGATAGCTTTGAAGATTTCGTTGGAAACCGGAATATCTTCATATAAAATCAAGACAGAAGCATTCTCGGAAACATCTCGGTGATGTTTGCATTAAACTCAGTAAAGTTGAACACTTCCTTTCATAGA</t>
  </si>
  <si>
    <t>chr4:51435316-51435468</t>
  </si>
  <si>
    <t>chr4:51435510-51435661</t>
  </si>
  <si>
    <t>chr4:51437903-51438054</t>
  </si>
  <si>
    <t>CGGGGAGAAAGGAAATCTCTTCAAATAAAAACCAGACAGAAGGCTTCTCAGAAAATTATTTGTGATGTGTGTCCTAAACGAACACAGTTGAACCTTTGTTTTGATACAGCATTTTGGAAACACTCCTTTTGTAGAATCTGCAGGTGGATATT</t>
  </si>
  <si>
    <t>chr4:51438054-51438205</t>
  </si>
  <si>
    <t>TTGGATAGATTTTAAGATTTCGTTGGAAACGGGAATTTCTTCATAGAAACTCAAGACAGATGCATTCTCAGAAACTTCTCTGTGATGTTTGCATTCCACTCATAGAGTTGAAAACTTCCTTTCATAGAGCAGGTTTGAAACACTCTTTCTGT</t>
  </si>
  <si>
    <t>chr4:51438233-51438387</t>
  </si>
  <si>
    <t>CTTTGAGGCCTATGGTGAAAAAGGAAATATCTTCTCATAAAAACCAGAAACAAGCATTCTCAGAAACTTCTTTTTGATGTGTGTACTCAAGTAACAGAGTTGAACCTTCCTTTTGACACAGCAGTTTTGAAACAATCTTTTTGTAGAATCTGCAA</t>
  </si>
  <si>
    <t>chr4:51456932-51457078</t>
  </si>
  <si>
    <t>chr4:51457121-51457419</t>
  </si>
  <si>
    <t>chr4:51473602-51473749</t>
  </si>
  <si>
    <t>chr4:51473791-51474089</t>
  </si>
  <si>
    <t>chr4:51482811-51483091</t>
  </si>
  <si>
    <t>ATGGGGAGAAAGGAAATATCTTCAAATAAAAACTAGACAGAAGGATTCTCAGAAACTTATTGGTGATGTGTGTCCTAAACGAACACAGTTGAACCTTTGTTTTGATACAGCATTTTGGAAACACTCCCTTTGTAGAATCTGCAGGTGGATATTTGGATAGATTTTAAGATTTCGTTGGAAACGGGAATTTCTTCATATAAACTCAAGACAGATGCATTCTCAGAAACTTCTCTGTGATGTTTGCATTCCACTCATAGAGTTGAAAACTTCCTTTCATAGAG</t>
  </si>
  <si>
    <t>chr4:51483142-51483291</t>
  </si>
  <si>
    <t>CTTTGAGGCCTATGGTGAAAAAGGAAATATCTTCTCATAAAAACCAGAAACAAGCATTCTCAGAAACTTCTTTTTGATGTGTGTACTCAAGTAACAGAGTTGAACCTTCCTTTTGACACAGCAGTTTTGAAACAATCTTTTTGTAGAATC</t>
  </si>
  <si>
    <t>chr4:51485363-51485515</t>
  </si>
  <si>
    <t>CTGGGGAGGAAGGAAATATCTTCAAATAAAAACTAGACAGAAGGATTCTCAGAAACTTATTTGTGATGTGTGTCCTAAACGAACACAGTTGAACCTTTGTTTTGATACAGCATTTTGGAAAAACTCCTTTTGTAGAATCTGCAGGTGGATATT</t>
  </si>
  <si>
    <t>chr4:51485515-51485667</t>
  </si>
  <si>
    <t>TTGGATAGATTTTAAGATTTCGTTGGAAACGGGAATTTCTTCATAGAAACTCAAGACAGATGCATTCTCAGAAACTTCTCTGTGATGTTTGCATTCCACTCATAGAGTTGAAAACTTCCTTTCATAGAGCAGGTTTGAAACACTCTTTTTGTA</t>
  </si>
  <si>
    <t>chr4:51485696-51485847</t>
  </si>
  <si>
    <t>TTGAGGCCTATGGTGAAAAAGGAAATATCTTCTCATAAAAACCAGAAACAAGCATTCTCAGAAACTTCTTTTTGATGTGTGTACTCAAGTAACAGAGTTGAACCTTCCTTTTGACACAGCAGTTTTGAAACAATCTTTTTATAGAATCTGCA</t>
  </si>
  <si>
    <t>chr4:51493157-51493317</t>
  </si>
  <si>
    <t>chr4:51493317-51493477</t>
  </si>
  <si>
    <t>TTTGTAGAATCTGCAGGTGGATATGTGGATAGCTCTGAAGATTTCGTTGGAAACGGGAATTTCTTCATATAAAATCAAACAGAAGCATTCTCAGAAACTTCTCTGTGATGTATCCATTCAGCTCATGGAGTTGAACACTTCCTTTCAGAGAGCAGCTTTGA</t>
  </si>
  <si>
    <t>chr4:51493523-51493820</t>
  </si>
  <si>
    <t>GAGGCCTATGGTGAAAAAGGAAATATCTTCTCATAAAAACCAGAAAGAAGCGTTCTCAGAAACTTCTTTGTGTTGTGTGTACTCATGTAACAGTGTTGAACCATCCTTTTGACAGAGCAGTTTTGAAACACTCTTTTTGTAGAATCTGCAAGTGGATATTTGGATAGCTTTGAGGATTTCGTTGGAAACGGGTTATCTTCATATTAAATCTAGACAGAAGCATTCTCAGGAACTTCTTTGTGATGTTTGCATTCAAGTCACAGAATTGAACATTCCCTTTCATAGAGCAGGTTTGAAA</t>
  </si>
  <si>
    <t>chr4:51493860-51494158</t>
  </si>
  <si>
    <t>TTCAGGCCTATGGAGAGAAAGGAAGTACCTTCAAATAAAAACTAGACAGAAGCATTCTCAGAAACTTATTTGTGATGTGTGTCCTCAACTAACAGAGTTGAACCTTTGTTTTGATACAGCATTTTGGAAACACTCCTTTTGTAGAATCTGCAGGTGGATATTTGGATAGCTTTGAAGATTTCGTTGGAAACCGGAATATCTTCCTATAAAATCAAGACAGAAGCATTCTCGGAAACATCTCTGTGATGTTTGCATTCAACTCAGTAGAGTTGAACACTTCCTTTCATAGAGCAGGTTTG</t>
  </si>
  <si>
    <t>chr4:51509344-51509497</t>
  </si>
  <si>
    <t>ATGGTGAGAAAGGAAATATCTTCGAATAAAAACTAGACAGAAGCATCCTCAGAAACTAATTGGTGATGTGTGTCCTCAACTAACAGAGTTGAAACTTTGTTTTGATACAGCATTTTGGAAACACTCTTTTTGTAGAATCTGCAGGTGGATATTT</t>
  </si>
  <si>
    <t>chr4:51509497-51509650</t>
  </si>
  <si>
    <t>chr4:51509650-51509803</t>
  </si>
  <si>
    <t>ATCTGCAGGTGGATATGTGGATAGCTCTGAAGATTTCATTGGAAACGGGAATTTCTTCATATAAAATCAAACAGAAGCATTCTCAGAAACTTCTCAGTGATGTTTGCATTCAGCTCATGGAGTTGTACACTTCCTTTCATAGAGCAGGTTTGAA</t>
  </si>
  <si>
    <t>chr4:51516111-51516276</t>
  </si>
  <si>
    <t>AGAATCTGCAGGTGGATATGTGGATAGCTCTGAAGATTTCGTTGGAAACGGGAATTTCTTCATATAAAATCAAACAGAAGCATTCTCAGAAACTTCTCAGTGATGTTTGCATTCAGCTCATGGAGTTGAACACTTCCTTTCATAGAGCAGGTTTGAAACACTCTTT</t>
  </si>
  <si>
    <t>chr4:51519040-51519193</t>
  </si>
  <si>
    <t>ATGGGGAGAAAGGAAATATCTTCAAATTAAAACTAGACAGAAGCATCCTCAGAAACTTATTTGTGATGTGTGTCCTCAACTAACAGAGTTGAAACTTTGTTTTGATACAGCATTTTGGAAACACTCTTTTTGTAGAATCTGCAGGTGGATATTT</t>
  </si>
  <si>
    <t>chr4:51519193-51519346</t>
  </si>
  <si>
    <t>chr4:51519346-51519499</t>
  </si>
  <si>
    <t>ATCTGCAGGTGGATATGTGGATAGCTCTGAAGATTTCGTTGGAAACGGGAATTTCTTCATATAAAATCAAACAGAAGCATTCTCAGGAACTTCTCTGTGATGTTTGCATTCAGCTCATGGAGTTGAACACTTCCTTTCATAGAGCAGGTTTGAA</t>
  </si>
  <si>
    <t>chr4:51533127-51533280</t>
  </si>
  <si>
    <t>TCTGCAAGTGGATATTTGGATAGCTTTGAGGATTTCGTTGGAAATGGGATATCTTCATATAAAATCTAGACAGAAGCATTCTCAGGAACTTCTTTGTGATGTTTGCATTCAAGTCACAGAATTGAACATTCCCTTTCATAGAGCAGGTTTGAAA</t>
  </si>
  <si>
    <t>chr4:51533322-51533620</t>
  </si>
  <si>
    <t>chr4:51552353-51552509</t>
  </si>
  <si>
    <t>TCTGCAGGTGGATATTTGGATAGCTTAGAGGGATTCGTTGGAAAGGGGATATCTTCATATAAAATCTAGACAGAAGCATTCTCAGAAACTTATTTGTGATGTGTGTCCTCAACTAACAGAGTTGAACCTTGGTTTTGATACAGCATTTTGGAAACAC</t>
  </si>
  <si>
    <t>chr4:51552509-51552665</t>
  </si>
  <si>
    <t>CTCCTTTTGTAGAATCTGCAGGTGGATATGTGGATAGCTCTGAAGATTTCGTTGGAAACGGGAATTTCTTCATATGAAATCAAACAGAAGCATTCTCAGGAACTTCTCTGTGATGTTTGCATTCAGCTCATGGAGTTGAACACTTCCTTTCATAGAG</t>
  </si>
  <si>
    <t>chr4:51568336-51568488</t>
  </si>
  <si>
    <t>chr4:51568530-51568828</t>
  </si>
  <si>
    <t>chr4:51574454-51574607</t>
  </si>
  <si>
    <t>ATCTGCAGGTGGATATGTGGATAGCTCTGAAGATTTCGTTGGAAACGGGAATTTCTTCATATAAAATCAAACAGAAGCATTCTCAGAAACTTCTCAGTGATGTTTGCATTCAGCTCATGGAGTTGAACACTTCCTTTCATAGAGCAGGTTTGAA</t>
  </si>
  <si>
    <t>chr4:51574650-51574939</t>
  </si>
  <si>
    <t>TTGAGTCCTATGGTGAAAAAGGAAATATCTTCTCATAGAAACCAGAAAGAAGCATTCTCAGAAACTTCTTTGTGTTGTGTGTACTCATGTAACAGTGTTGAACCATCCTTTTGACAGAGCAGTTTTGAAACACTCTTTTTGTAGAATCTGCAAGTGGATATTTGGATAGCTTTGAGGATTTCGTTGGAAACGGGATGACATATAATATCTAGAGAGAAGCATTCTCAGGAACTTCTTTGTGATGTTTGCATTCAAGTCACAGAATTGAACATTCCCTTTCATAGAGCAGG</t>
  </si>
  <si>
    <t>chr4:51586532-51586678</t>
  </si>
  <si>
    <t>chr4:51586721-51587019</t>
  </si>
  <si>
    <t>TTCAGGCCTATGGAGAGAAAGGAAATACCTTCAAATAAAAACTAGACAGAAGCATTCTCAGAAACTTATTTGTGATGTGTGTCCTCAACTAACAGAGTTGAAACTTTGTTTTGATACAGCATTTTGGAAACACTCCTTTTGTAGAATCTGCAGGTGGATATTTGGATAGCTTTGAAGATTTCGTTGGAAACCGGAATATCTTCATATAAAATCAAGACAGAAGCATTCTCGGAAACATCTCTGTGATGTTTGCATTCAACTCAGTAGAGTTGAACACTTCCTTTCATAGAGCAGGTTTG</t>
  </si>
  <si>
    <t>chr4:51589768-51589914</t>
  </si>
  <si>
    <t>chr4:51589957-51590255</t>
  </si>
  <si>
    <t>chr4:51592486-51592637</t>
  </si>
  <si>
    <t>chr4:51592680-51592969</t>
  </si>
  <si>
    <t>TTCAGGCCTATGGAGAGAAAGGAAATACCTTCAAATAAAAACTAGACAGAAGCATTCTCAGAAACTTATTTGTGATGTGTGTCCTCAACTAACAGAGTTGAACCTTTGTTTTGATACAGCATTTTGGAAACACTCCTTTTGTAGAATCTGCAGGTGGATATGTGGATAGCTTTGAAGATTTCGTTGGAAACCGGAATATCTTCCTATAAAATCAAGACAGAAGCATTCTCGGAAACATCTCTGTGATGTTTGCATTCAACTCAGTAGAGTTGAACACTTCCTTTCATAGA</t>
  </si>
  <si>
    <t>chr4:51595070-51595222</t>
  </si>
  <si>
    <t>TGGGGAGAAAGGAAATATATTCAAATTTAAAACTAGACAGAAGGATTCTCAGAAACTTATTTGTGATGTGTGTCCTAAACGAACACAGTTGAACCTTTGTTTTGATACAGCATTTTGGAAACACTCCTTTTGTAGAATCTGCAGGTGGATATT</t>
  </si>
  <si>
    <t>chr4:51595222-51595374</t>
  </si>
  <si>
    <t>chr4:51595401-51595554</t>
  </si>
  <si>
    <t>chr4:51603884-51604031</t>
  </si>
  <si>
    <t>chr4:51604073-51604362</t>
  </si>
  <si>
    <t>chr4:51608476-51608623</t>
  </si>
  <si>
    <t>chr4:51608665-51608954</t>
  </si>
  <si>
    <t>chr4:51614792-51614944</t>
  </si>
  <si>
    <t>TTGAGGCCTATGGTGAAAAAGGAAATATCCTCTCATAAAAACCAGAAAGAAGCGTTCTCAGAAACTTCTTTGTGTTGTGTGTACTCATGTAACAGTGTTGAACCATCCTTTTGACAGAGCAGTTTTGAAACACTCTTTTTGTAGAATCTGCAA</t>
  </si>
  <si>
    <t>chr4:51614944-51615096</t>
  </si>
  <si>
    <t>chr4:51615133-51615422</t>
  </si>
  <si>
    <t>chr4:51616631-51616791</t>
  </si>
  <si>
    <t>chr4:51616835-51617133</t>
  </si>
  <si>
    <t>TTGAGTCCTATGGTGAAAAAGGAAATATCTTCTCATAGAAACCAGAAAGAAGCATTCTCAGAAACTTATTTGTGATGTGTGTCCTCAACTAACAGAGTTGAACCTTGGTTTTGATACAGCATTTTGGAAACACTCCTTTTGTAGAATCTGCAGGTGGATATTTGGATAGCTTTGAGGATTTTTGGAAACGGGATGACATATAATATCTAGAGAGAAGCATTCTCAGGAACTTCTTTGTGATGTTTGCATTCAAGTCACAGAATTGAACATTCCCTTTCATAGAGCAGGTTTGAAACACT</t>
  </si>
  <si>
    <t>chr4:51618870-51619169</t>
  </si>
  <si>
    <t>TTGAGGCCTATGGTGAAAAAGGAAATATCTTCTCATAAAAACCAGAAAGAAGCGTTCTCAGAAACTTCTTTGTGTTGTGTGTACTCATGTAACAGTGTTGAAGCATCCTTTTGACAGAGCAGTTTTGAAACACTCTTTTTGTAGAATCTGCAAGTGGATATTTGGATAGCTTTGAGGATTTCGTTGGAAACGGGTTATCTTCATATTAAATCTAGACAGAAGCATTCTCAGGAACTTCTTTGTGATGTTTGCATTCAAGTCACAGAATTGAACATTCCCTTTCATAGAGCAGGTTTGAAA</t>
  </si>
  <si>
    <t>chr4:51619211-51619509</t>
  </si>
  <si>
    <t>chr4:51633301-51633458</t>
  </si>
  <si>
    <t>chr4:51633495-51633646</t>
  </si>
  <si>
    <t>TTCAGGCCTATGGAGAGAAAGGAAATACCTTCAAATAAAAACTAGACAGAAGCATTCTCAGAAACTTATTTGTGATGTGTGTCCTCAACTAACAGTGTTGAACCTTTGTTTTGATACAGCATTTTGGAAACACTCCTTTTGTAGAATCTGCA</t>
  </si>
  <si>
    <t>chr4:51636477-51636688</t>
  </si>
  <si>
    <t>GTAACAGTGTTGAACCATCCTTTTGACAGAGCAGTTTTGAAACACTCTTTTTGTAGAATCTGCAAGTGGATATTTGGATAGCTTTGAGGATTTCGTTGGAAACGGGTTATCTTCATATTAAATCTAGACAGAAGCATTCTCAGGAACTTCTTTGTGATGTTTGCATTCAAGTCACAGAATTGAACATTCCCTTTCATAGAGCAGGTTTGAAA</t>
  </si>
  <si>
    <t>chr4:51636730-51636881</t>
  </si>
  <si>
    <t>chr4:51643351-51643503</t>
  </si>
  <si>
    <t>chr4:51643545-51643696</t>
  </si>
  <si>
    <t>chr4:51666489-51666635</t>
  </si>
  <si>
    <t>chr4:51666678-51666966</t>
  </si>
  <si>
    <t>TTCAGGCCTATGGAGAGAAAGGAAATACCTTCAAATAAAAACTAGACAGAAGCATTCTCAGAAACTTATTTGTGATGTGTGTCCTCAACTAACAGAGTTGAACCTTTGTTTTGATACAGCATTTTGGAAACACTCCTTTTGTAGAATCTGCAGGTGGATATTTGGATAGCTTTGAAGATTTCGTTGGAAACCGGAATATCTTCCTATAAAATCAAGACAGAAGCATTCTCGGAAACATCTCTGTGATGTTTGCATTCAACTCAGTAGAGTTGAACACTTCCTTTCATAG</t>
  </si>
  <si>
    <t>chr4:51674683-51674839</t>
  </si>
  <si>
    <t>TCAGGCCTACGGGGAGAAAGGAAATATCTTCAAATAAAAACTAGACAGAAGGCTTCTCAGAAACTTATTTGTGATGTGTGTCCTAAACGAACACAGTTGAACCTTTGTTTTGATACAGCATTTTGGAAACACTCCTTTTGCAGAATCTGCAGGTGGA</t>
  </si>
  <si>
    <t>chr4:51674839-51674995</t>
  </si>
  <si>
    <t>ATATTTGGATAGATTTTAAGATTTCGTTGGAAACGGGAATTTCTTCATAGAAACTCAAGACAGATGCATTCTCAGAAACTTCTCTGTGATGTTTGCATTCCACTCATAGAGTTGAAAACTTCCTTTCATAGAGCAGGTTTGAAACACTCTTTCTGTA</t>
  </si>
  <si>
    <t>chr4:51675024-51675175</t>
  </si>
  <si>
    <t>chr4:51682305-51682457</t>
  </si>
  <si>
    <t>chr4:51682499-51682789</t>
  </si>
  <si>
    <t>TTCAGGCCTATGGAGAGAAAGGAAATACCTTCAAATAAAAACTAGACAGAAGCATTCTCAGAAACTTATTTGTGATGTGTGTCCTCAACTAACAGAGTTGAACCTTTGTTTTGATACAGCATTTTGGAAACACTCCTTTTGTAGAATCTGCAGGTGGATATTTGGATAGCTTTGAAGATTTCGTTGGAAACCGGAATATCTTCATATAAAATCAAGACAGAAGCATTCTCGGGAAACATCTCTGTGATGTTTGCATTCAACTCAGTAGAGTTGAACACTTCCTTTCATAGA</t>
  </si>
  <si>
    <t>chr4:51704920-51705071</t>
  </si>
  <si>
    <t>chr4:51705114-51705412</t>
  </si>
  <si>
    <t>chr4:51712598-51712891</t>
  </si>
  <si>
    <t>TCCTATGGTGAAAAAGGAAATATCTTCTCATAGAAACCAGAAAGAAGCGTTCTCAGAAACTTCTTTGTGTTGTGTGTACTCATGTAACAGTGTTGAACCATCCTTTTGACAGAGCAGTTTTGAAACACTCTTTTTGTAGAATCTGCAAGTGGATATTTGGATAGCTTTGAGGATTTCGTTGGAAACGGGTTATCTTCATATTAAATCTAGACAGAAGCATTCTCAGGAACTTCTTTGTGATGTTTGCATTCAAGTCACAGAATTGAACATTCCCTTTCATAGAGCAGGTTTGAA</t>
  </si>
  <si>
    <t>chr4:51712934-51713223</t>
  </si>
  <si>
    <t>chr4:51720594-51720750</t>
  </si>
  <si>
    <t>TTCAGGCCTATGGGGAGAAAGGAAATATCTTCAAATAAAAACTAGACAGAAGGATTTTCAGAAACTTATTGGTGATGTGTGTCCTAAACGAACACAGTTGAACCTTTGTTTTGATACAGCATTTTGGAAACACTCCCTTTGTAGAATCTGCAGGTGG</t>
  </si>
  <si>
    <t>chr4:51720750-51720906</t>
  </si>
  <si>
    <t>chr4:51720934-51721094</t>
  </si>
  <si>
    <t>CTTTGAGGCCTATGGTGAAAAAGGAAATATCTTCTCATAAAAACCAGAAACAAGCATTCTCAGAAACTTCTTTTTGATGTGTGTACTCAAGTAACAGAGTTGAACCTTCCTTTTGACACAGCAGTTTTGAAACAATCTTTTTGTAGAATCTGCAAGTGGAT</t>
  </si>
  <si>
    <t>chr4:51731789-51731949</t>
  </si>
  <si>
    <t>TTGTAGAATCTGCAGGTGGATATGTGGATAGCTCTGAAGATTTCGTTGGAAACGGGAATTTCTTCATATAAAATCAAACAGAAGCATTCTCAGAAACTTCTCAGTGATGTTTGCATTCAGCTCATGGAGTTGTACACTTCCTTTCATAGAGCAGGTTTGAA</t>
  </si>
  <si>
    <t>chr4:51731990-51732143</t>
  </si>
  <si>
    <t>CTTTGAGGCCTATGGTGAAAAAGGAAATATCTTCTCATAGAAACCAGAAAGAAGCATTCTCAGAAACTTCTTTGTGTTGTGTGTACTCATGTAACAGTGTTGAACCATCCTTTTGACAGAGCAGTTTTGAAACACTCTTTTTGTAGAATCTGCA</t>
  </si>
  <si>
    <t>chr4:51733530-51733682</t>
  </si>
  <si>
    <t>ATGGGGAGAAAGGAAATATCTTCAAATAAAAACTAGACAGAAGGATTCTCAGAAACTTATTGGTGATGTGTGTCCTAAACGAACACAGTTGAACCTTTGTTTTGATACAGCATTTTGGAAACACTCCCTTTGTAGAATCTGCAGGTGGATATT</t>
  </si>
  <si>
    <t>chr4:51733682-51733834</t>
  </si>
  <si>
    <t>TTGGATAGATTTTAAGATTTCGTTGGAAACGGGAATTTCTTCATAGAAACTCAAGACAGATGCATTCTCAGAAACTTCTCTGTGATGTTTGCATTCCACTCATAGAGTTGAAAACTTCCTTTCATAGAGCAGGTTAGAAACACTCTTTTTGTA</t>
  </si>
  <si>
    <t>chr4:51733863-51734014</t>
  </si>
  <si>
    <t>chr4:51737268-51737564</t>
  </si>
  <si>
    <t>GAGTCCTATGGTGAAAAAGGAAATATCTTCTCATAGAAACCAGAAAGAAGAGTTCTCAGAAACTTCTTTGTGTTGTGTGTACTCATGTAACAGTGTTGAACCATCCTTTTGACAGAGCAGTTTTGAAACACTTTTTTTGTAGAATCTGCAAGTGGATATTTGGATAGCTTTGAGGATTTCGTTGGAAACGGGTTATCTTCATATTAAATCTAGACAGAAGCATTCTCAGGAACTTCTTTGTGATGTTTGCATTCAAGTCACAGAATTGAACATTCCCTTTCATAGAGCAGGTTTGAA</t>
  </si>
  <si>
    <t>chr4:51737607-51737905</t>
  </si>
  <si>
    <t>chr4:51941899-51942108</t>
  </si>
  <si>
    <t>TTTCCTTTCATTCTGGCTTTCTCAGGATTGACCCCCTGCCCCAATAATACACTGACTTTTAAGTTTTACTGCAGACTCTTTTTCCAGGCAACCCAGCCTCAAGTGGCATGTGTTGAGGTTAGTTAAGGGTTGGCCTGGGGACCTTGTCAAACAGGATCTCCACGATGAGGGTCAGGTGGCTTTAGGGATGGGAGTGGAAGAAAGTGAGAG</t>
  </si>
  <si>
    <t>ENST00000510518.1</t>
  </si>
  <si>
    <t>chr4:52470330-52470493</t>
  </si>
  <si>
    <t>CTGCAGAAGTCAGCTTCATGACTGGGGCTTGCCTCAAAGCAGGACTCAGAGAATAAAAAGAGAGAAAATGAAGAGAGGAGGTATTTCTACTGAACAATTTGTCCTGTAAGAAACCCACTTCCTGCTTTATTTCCTCTGTCCAAAAAGTAAGCGTTTTTCTTGGA</t>
  </si>
  <si>
    <t>ENST00000660768.1</t>
  </si>
  <si>
    <t>LOC112268466</t>
  </si>
  <si>
    <t>chr4:52538894-52539065</t>
  </si>
  <si>
    <t>CGAGGCTGGGGGAGGGGCGCCCGCCATTGCCCAGGCTTGATTAGGTAAACAAAGCAGCTGGGAAGCTCCAACTGGGTGGAGCCCACCACAGCTCAAGGAGGCCTGCCTGCCTCTGTAGGCTCCACCTCTGGGGGCAGGGCACAGACAAACAAAAAGACAGCAGTAACCTCTG</t>
  </si>
  <si>
    <t>chr4:52539065-52539236</t>
  </si>
  <si>
    <t>GCAGACTTAAGTGTCCCTGTCTGACAGCTTTGAAGAGAGCAGTGGTTCTCCCAGCACGCAGCTGGAGATCTGAGAACGGGCAGACTGCCTCCTCAAGTGGGTCCCTGACCCCTGACCCCCGAGCAGCCTAACTGGGAGGCACCCCCCAGCAGGGGCACACTGACACCTCACA</t>
  </si>
  <si>
    <t>chr4:52539236-52539407</t>
  </si>
  <si>
    <t>chr4:52817049-52817222</t>
  </si>
  <si>
    <t>ENST00000514957.1</t>
  </si>
  <si>
    <t>ENSG00000250302</t>
  </si>
  <si>
    <t>LINC01618</t>
  </si>
  <si>
    <t>chr4:52817222-52817395</t>
  </si>
  <si>
    <t>CACGGCAGGGTATTCCAACAGACCTGCAGCTGAGGGTCCTGTCTGTTAGAAGGAAAACTAACAACCAGAAAGGACATCTACACCGAAAACCCATCTGTACATCACCATCATCAAAGACCAAAAGTAGATAAAACCACAAAGATGGGGAAAAAACAGAACAGAAAAACTGGAAAC</t>
  </si>
  <si>
    <t>chr4:52888768-52888910</t>
  </si>
  <si>
    <t>TGCCCTTTGCACTCAATGCAACATCCCTGAAGGACCTCATCTTCTCATGTGCCTTCAATATCTTTTATGTACCTCTCAAACCTATGTCTTTTGCTCAGTCATCTCTATTGAGCTCCTGTGGACATCACCACCCAGCTCCTGCA</t>
  </si>
  <si>
    <t>ENST00000505041.1</t>
  </si>
  <si>
    <t>ENSG00000128045</t>
  </si>
  <si>
    <t>RASL11B</t>
  </si>
  <si>
    <t>chr4:52990083-52990225</t>
  </si>
  <si>
    <t>CTGCAGCAGCAAATGTAACATGCTCATTTACTATCTTTTTAGAAGGAGTGCTGAAGCAGGGGTCAAAAATGAAAGAGACATCTCACATGATTCAGTGGCTTCTGAAGAATGAGCTGGTGATAAGAAGAAAGCTGTTTTCTTAC</t>
  </si>
  <si>
    <t>ENST00000508813.1</t>
  </si>
  <si>
    <t>LOC101928658</t>
  </si>
  <si>
    <t>chr4:54166067-54166219</t>
  </si>
  <si>
    <t>TTGCTGCAGTACATGGTCTACTTCCCAAAGCCTGGATGATTGGTGAAGAATGGATGTCTGGAGAATAAAGTGATAGTATTCAAGGCCAGGCACAGTGGCTTATGCCTGTAATCCTAGCACTTTGGGTGATTCTCTTGAGCCCAGGAGTTCAAG</t>
  </si>
  <si>
    <t>ENST00000508170.5</t>
  </si>
  <si>
    <t>ENSG00000134853</t>
  </si>
  <si>
    <t>PDGFRA</t>
  </si>
  <si>
    <t>chr4:54166219-54166371</t>
  </si>
  <si>
    <t>GACCAGCCTGGGCAACATGGTGAAACCTCATCTCTACAAAAAATACACACACACACACAAAATAGCCAGGGATGGTGGCATGTGCCTGTGATCCTAGCTACTTGGGAGGTTAAGGTGGGAGGATTGCTTGAGGCCAGGAGTTGGAGGCTGCAG</t>
  </si>
  <si>
    <t>chr4:54460116-54460301</t>
  </si>
  <si>
    <t>CAGAGAGCCTATAAATGGACGTGCAAATAGGAGAGATATCACTAAATTCTTTTCCTAGCAAGGAATATAAATATTAAGACCCTGGGAAAGGAATGCATTCCCAGGGTGAGGTCTATAAACAGCCACTCTGGGAATGTCTATCCTATGTGGTTGAGAAAAGGACCGAGATACACCCTGGTCTCCTGC</t>
  </si>
  <si>
    <t>ENST00000511634.1</t>
  </si>
  <si>
    <t>LINC02283</t>
  </si>
  <si>
    <t>chr4:54533520-54533671</t>
  </si>
  <si>
    <t>CTGCAGAGTGTTTTCCAACTTGGTTCCATTCTTCCCATCACTTTCAGGTACACCAATCAGACACAGATTTGGTCTTTTCCCATAGTCCCATATTTCTTGGAGGCTTTGTTCATTTCTTTTTATTCTTTTTTCTTTAAACTTCCCTTCTCACT</t>
  </si>
  <si>
    <t>ENST00000508484.1</t>
  </si>
  <si>
    <t>ENSG00000250456</t>
  </si>
  <si>
    <t>LINC02260</t>
  </si>
  <si>
    <t>chr4:54605099-54605241</t>
  </si>
  <si>
    <t>CTGCAGGTAGCTTGCGTGTTCACTCAGCCCTCCTAGTGGTCGCTAGAAGCTCCACTTCGGATACCGCTTCTGACACCATCTGATAAAAGAAAAACTTAAGCCGAATTAAATTTAAAAGAGTTTAATGGAGCAATGAATGATTC</t>
  </si>
  <si>
    <t>chr4:54658354-54658512</t>
  </si>
  <si>
    <t>AGGCTGCAGGCTCCGTGCGAGTTTGGGGTGGCTTTTGTGCCGACGTTGCGCGGGGGGCGGAGGCGGGGGGCTCAGGGGTTTGCACCGAGCGCCTTCTCTTGCCGTGCGAGGCGCGGCCGCAGCTTCCTTTTGTTAAAAGTTGCGTGTGTGTGACCGGCG</t>
  </si>
  <si>
    <t>ENST00000685269.1</t>
  </si>
  <si>
    <t>ENSG00000157404</t>
  </si>
  <si>
    <t>chr4:54658512-54658670</t>
  </si>
  <si>
    <t>GCCCGGGAGGACCTGCCTGCAGGTTCTCCGCCGCGCTGAGGGCAAAGTTAGAGAGCCCTTTCTCTGCTCTGCGGCTACTGCCTTCCAACCGCAGGCGCTCTTTGTGCCCAGAGCTGGGGACCGACCCGCTGCCGCCTCTGCTCGCGGCGCCACCCGTGG</t>
  </si>
  <si>
    <t>chr4:56207952-56208131</t>
  </si>
  <si>
    <t>ACTGGGACTGCAGACACACCATGCCTGGTTAATTAATTTTTTTTTTTTTTAGAGATGAGGGTCTCACTATGTTGCCCAGGCTGGTCTCTTGGCCTCAAGCAATATTCCTGCCTCGGCCTCCCAAAGTGCTGGAATTACAGACGTGATCTATCATGCTGACTGCAGAGAAGTCTTGATTCA</t>
  </si>
  <si>
    <t>ENST00000504228.6</t>
  </si>
  <si>
    <t>ENSG00000109265</t>
  </si>
  <si>
    <t>CRACD</t>
  </si>
  <si>
    <t>chr4:56216695-56216860</t>
  </si>
  <si>
    <t>GTCAGGCCGGGCGCGGTGGCTCACGCCTGTAATCCCAGCACTTTGGGAGGCCGAGGCGGGTGGATCATGAGGTCAGGAGATCGAGACCATCCTGGCTAACAAGGTGAAACCCCGTCTCTACTAAAAATACAAAAAATTAGCCGGGCGCGGTGGCGGGCACCTGTAG</t>
  </si>
  <si>
    <t>chr4:56216860-56217025</t>
  </si>
  <si>
    <t>GTCCCAGCTACTCGGGAGGCTGAGGCAGGAGAATGGCGTGAACCCGGGAAGCGGAGCTTGCAGTGAGCCGAGATTGCGCCACTGCAGTCCGCAGTCCGGCCTGGGCGACAGAGCGAGACTCCGTCTCAAAAAAAAAAAAAAAAGAAAAAAAAAAAAAAGAAAATGT</t>
  </si>
  <si>
    <t>chr4:56314259-56314454</t>
  </si>
  <si>
    <t>CTGCAGGCGCTGGAGAGGAGGCTTTGGGAAGAGAACAGAAGGCAGGAGCTCTTGGAGGAGGAGGGCGAGGGGCAGGAGCCGCCTCTAGAGGCGGAAAGGGCGCCGCGGGAAGAGCAGCAGCGGAGCCTGGAAGCGCCAGGTTGGGAGGACGCGGAGCGGAGGGAGCGTGAGGAGCGCGAGCGCCTGGAGGCGGAGG</t>
  </si>
  <si>
    <t>ENST00000514330.1</t>
  </si>
  <si>
    <t>chr4:56314454-56314649</t>
  </si>
  <si>
    <t>GAGGAGCGAAGGCGTCTGCAGGCCCAGGCCCAAGCGGAGGAGAGGCGGCGGCTGGAGGAGGACGCCAGGCTGGAGGAGCGGAGGCGGCAGGAGGAGGAGGAAGGAAGATGCGCGGAGGAGCTCAAAAGGCAGGAGGAGGAGGAGGCTGAGGGATGGGAAGAGCTGGAACAGCAGGAGGCGGAGGTGCAGGGGCCGC</t>
  </si>
  <si>
    <t>chr4:56335829-56335976</t>
  </si>
  <si>
    <t>CTGCAGAGTGTTTTCCAACTTGGTTCCATTCTCCCTGTCACTTTCAGGTACACCAATCAGACGTAGATTTTGTCTTTTCACATAGTCCCATATTTCTTGGAGGCTTTGTTCATTTCATTCTGTTTTCTCTAAACTTCCCTTCTCGCTT</t>
  </si>
  <si>
    <t>chr4:56386606-56386827</t>
  </si>
  <si>
    <t>ACAAGGTGAAACCCCGTCTCTACTAAAAATACAAAAAATTAGCCGGGCGCGGTGGCGGGCGCCTGTAGTCCCAGCTACTCGGGAGGCTGAGGCAGGAGAATGGCGTCAACCCGGGAAGCGGAGCTTGCAGTGAGCCGAGATTGCGCCACTGCAGTCCGCAGTCCGGCCTGGGCGACAGAGCGAGACTCCGTCTCAAAAAAAAAAAAAAAAAAAAAAAGGAAA</t>
  </si>
  <si>
    <t>ENST00000513376.5</t>
  </si>
  <si>
    <t>ENSG00000157426</t>
  </si>
  <si>
    <t>AASDH</t>
  </si>
  <si>
    <t>chr4:57634825-57634878</t>
  </si>
  <si>
    <t>GTCTTTTGTTTATTTATTTTTTCGAGACAGGGTTTTGCTGTGTCACTCAGACTG</t>
  </si>
  <si>
    <t>ENST00000664465.1</t>
  </si>
  <si>
    <t>ENSG00000248505</t>
  </si>
  <si>
    <t>LINC02380</t>
  </si>
  <si>
    <t>chr4:58778696-58778872</t>
  </si>
  <si>
    <t>TAACCTCTGCAGACTTAAATGTCCCTGTCTGACAGCTTTGAAGAGAGCAGTGGTTCTCCCAGCACGCAGCTGGAGATCTGAGAACGGGCAGACTGCCTCCTCAAGTGGGTCCCTGACCCCTGACCCCCGAGCAGCCTAACTGGGAGGCACCCCCCAGCAGGGGCACACTGACACCTC</t>
  </si>
  <si>
    <t>ENST00000653955.1</t>
  </si>
  <si>
    <t>LOC105377672</t>
  </si>
  <si>
    <t>chr4:58778872-58779048</t>
  </si>
  <si>
    <t>CACACGGCAGGGTATTCCAACAGACCTGCAGCTGAGGGTCCTGTTTGTTAGAAGGAAAACTAACAAACAGAAAGGACATCCACACCGAAAACCCATCTGTACATCACCATCATCAAAGACCAAAAGTAGATAAAACCACAAAGATGGGGAAAAAACAGAACAGAAAAACTGGAAACT</t>
  </si>
  <si>
    <t>chr4:59171802-59171977</t>
  </si>
  <si>
    <t>CTGCAGCACTGTGACATGTTCGTGGTGGCCATGATGCCCACGCTGAAGGTTGTGGGTTTACCAGAATGAGGGCAAGGAACACCTGGCCCACCCAAGGCAGAAAACCGCTTAAGGCATTCCTAAGCCACAAACAATAGCATGAGAGATCTGTGCCTTAAGGACATGTTCCTGATGCA</t>
  </si>
  <si>
    <t>ENST00000509782.1</t>
  </si>
  <si>
    <t>ENSG00000251266</t>
  </si>
  <si>
    <t>LINC02429</t>
  </si>
  <si>
    <t>chr4:61745136-61745288</t>
  </si>
  <si>
    <t>GAACTGAAGCGAGAAGGGAAGTTTAGAGAAAAAAGAATAAAAAGAAACAAACTCCAAGAAAAATGGGACTATGTGAAAAGACCAAATCTACGTCTGATTGGTGTACCTGAAAGTGATGGGGAGAATGGAACCAAGTTGGAAAACACTCTGCAG</t>
  </si>
  <si>
    <t>ENST00000502815.1</t>
  </si>
  <si>
    <t>ENSG00000150471</t>
  </si>
  <si>
    <t>ADGRL3</t>
  </si>
  <si>
    <t>chr4:61945022-61945186</t>
  </si>
  <si>
    <t>ENST00000508078.1</t>
  </si>
  <si>
    <t>chr4:61945186-61945350</t>
  </si>
  <si>
    <t>TACCCTGCCGTGTGAGGTGTCAGTGTGCCCCTGCTGGGGGGTGCCTCCCAGTTAGGCTGCTCGGGGGTCAGGGGTCAGGGACCCACTTGAGGAGGCAGTCTGCCCGTTCTCAGATCTCCAGCTGCGTGCTGGGAGAACCACTGCTCTCTTCAAAGCTGTCAGACA</t>
  </si>
  <si>
    <t>chr4:61945350-61945514</t>
  </si>
  <si>
    <t>AGGGACACTTAAGTCTGCAGAGGTTACTGCTGTCTTTTTGTTTGTCTGTGCCCTGCCCCCAGAGGTGGAGCCTACAGAGGCAGGCAGGCCTCCTTGAGCTGTGGTGGGCTCCACCCAGTTCGAGCTTCCAGGCTGCTTTGTTTACCTAAGCAAGCCTGGGCAATG</t>
  </si>
  <si>
    <t>chr4:62491718-62491868</t>
  </si>
  <si>
    <t>GTGCATTCACAAACCCTGAGCTAGACACAGTGTGCTGATTGGTGTATTTACAATCCCTGAGCTAGACATAAAGGTTCTCCACCTCCCCACCAGACTCAGGAGCCCAGCTGGCTTCACCCAGTGGATCCTGCACCTGGGCTGCAGGTGGAGC</t>
  </si>
  <si>
    <t>ENST00000509461.5</t>
  </si>
  <si>
    <t>ADGRL3-AS1</t>
  </si>
  <si>
    <t>chr4:62491868-62492018</t>
  </si>
  <si>
    <t>CTGCCTGCAAGTCCGGCGCCCTGCGCCCGAACTCCTCAGCCCTTGGGTGGTCGATGGGATTCGGCGCCGTGGAGCAGGGGGTGGCGCTCCTCGGGGAGGCTCGGGCGCACAGGAGCCCATGGAGAGGGTGGGAGGCTCAGGCATGGCGGGC</t>
  </si>
  <si>
    <t>chr4:62492018-62492168</t>
  </si>
  <si>
    <t>CTGCAGGTCCCGAGCCCTGCCCCGCGGGAAGGCAGCTAAGGCCCGGTGAGAAATCGAGCGCAGCACCGGTGGGCTGGCGCTGCTGGGGGACCCAGTACACCCTCCGCAGCCGCTGGCCCGGGTGCTAAGTCCCTCATTGCCCGGGGCCGGC</t>
  </si>
  <si>
    <t>chr4:64249806-64249948</t>
  </si>
  <si>
    <t>CTGCAGCACCTGAATAAAGCCTTCTTTTCTGCCAATACTCATGGTCTCAGTGGTCGGGTTTCTCTGTGGGCAGAAGTAGGACCTAGACTAAACCCCTGGTGTTTTGGTAATAGATTCATTTTAATAAAGGATGACAGAATGAA</t>
  </si>
  <si>
    <t>ENST00000511997.1</t>
  </si>
  <si>
    <t>ENSG00000205678</t>
  </si>
  <si>
    <t>TECRL</t>
  </si>
  <si>
    <t>chr4:64864232-64864405</t>
  </si>
  <si>
    <t>GAGTTTCCAGTTTTTCTGTTCTGTTTTTTCCCCATCTTTGTGGTTTTATCTACTTTTGGTCTTTGATGATGATGATGTACAGATGGGTTTTTGGTGTGGATGTCCTTTCTGTTTGTTAGTTTTCCTTCTAACAGACAGGACCCTCAGCTGCAGGTCTGTTGGAATACCCTGCCG</t>
  </si>
  <si>
    <t>ENST00000666578.1</t>
  </si>
  <si>
    <t>LOC105377255</t>
  </si>
  <si>
    <t>chr4:64864405-64864578</t>
  </si>
  <si>
    <t>GTGTGAGGTGTCAGTGTGCCCCTTCTGGGGGGTGCCTCCCAGTTAGGCTGCTCGGGGGTCAGGGGTCAGGGACCCACTTGAGGAGGCAGTCTGCCCATTCTCAGATCTCCAGCTGCGTGCTGGGAGAACCACTGTTGTCTTCAAAGCTGTCAGACAGGGACATTTAAGTCTGCA</t>
  </si>
  <si>
    <t>chr4:65293324-65293485</t>
  </si>
  <si>
    <t>GAGTTTCCAGTTTTTCTGTTCTGTTTTTTCCCCATCTTTGTGGTTTTATCTACTTTTGGTCTTTGATGATGGTGATGTACAGATGGGTTTTCGGTGTGGATGTCCTTTCTGTTTGTTAGTTTTCCTTCTAACAAACAGGACTCTCAGCTGCAGGTCTGTTGG</t>
  </si>
  <si>
    <t>ENST00000649562.1</t>
  </si>
  <si>
    <t>ENSG00000285711</t>
  </si>
  <si>
    <t>LINC02835</t>
  </si>
  <si>
    <t>chr4:65293485-65293646</t>
  </si>
  <si>
    <t>GAATACCCTGCCGTGTGAGGTGTCAGTGTGCCCCTGCTGGGGGGTGCCTCCCAGTTAGGCTGCTCAGGGGTCAGGGGTCAGGGACCCACTTGAGGAGGCAGTCTGCCCGTTCTCAGATCTCCAGCTGCATGCTGGGAGAACCACTGCTCTCTTCAAAGCTGT</t>
  </si>
  <si>
    <t>chr4:65293646-65293807</t>
  </si>
  <si>
    <t>TCAGACAGGGACATTTAAGTCTGCAGAGGTTACTGCTGTCTTTTTGTTTGTCTGTGCCCTGCCCCCAGAGGTGGAGCCTACAGAGGCAGGCAGGCCTCCTTGAGCTGTGGTGGGCTCCACCCAGTTTGAGCTTTCTGGCTGCTTTGTTTACCTAAGCTAGCC</t>
  </si>
  <si>
    <t>chr4:65340657-65340808</t>
  </si>
  <si>
    <t>AGTAACCTGCCTTTTCTGAATTCTTTCTTAGGAGGAAGTGCCCACAGAACCATGAAACAGATGTTTTCTGAACCTATGCGAAGTAAGTGTGTCATGGCAAGAGAATAGAGCATGTCAATCATAAACATTTGTCTCTAGGCTCTTCAACTGCA</t>
  </si>
  <si>
    <t>chr4:67133637-67133779</t>
  </si>
  <si>
    <t>AGGTCAAGAGATCGAGACCATCCTGGCCAACATGGTGAAACCCCATCTTACTAAAAATACAAAAATTAGCCAGGTCTGGTGGTGCATGCCTGCAGTCCCAGCTACTCAGGAGGCCGAGGTAGGAGAATAGCTTGAACCCAGGT</t>
  </si>
  <si>
    <t>ENST00000503987.1</t>
  </si>
  <si>
    <t>ENSG00000250075</t>
  </si>
  <si>
    <t>LOC101927237</t>
  </si>
  <si>
    <t>chr4:70570843-70571038</t>
  </si>
  <si>
    <t>CTGCAGTGTAGATTGAGTACAGTCAATAGACTTCTTTTCTAGATGTTTTCACCAGACTGAGGCTTTGTACAGGTCTTTATGTGAAACTGACTTCTTGTCTCTGGTTTCAGAGGTGGGTATGTTAGTGAGGTATTTTTAGTGTTGAAGCTTTGGGGTGTGATCCAGTCGGTGGCATTTAGGCTTATTGGTCAGTTGG</t>
  </si>
  <si>
    <t>ENST00000322937.10</t>
  </si>
  <si>
    <t>ENSG00000178522</t>
  </si>
  <si>
    <t>AMBN</t>
  </si>
  <si>
    <t>ameloblastin</t>
  </si>
  <si>
    <t>chr4:72094067-72094213</t>
  </si>
  <si>
    <t>TTTCTGAGAGCCAAACTGCAGTGATTGTTATTTCTTTTCTGGATCTAGCCACTCAGCTGAGCTGCCAGGCTCCACCTGGTGCTTGAGAGTGTTTCCAAAGAGTCTTGTGATGTGATTTGTCTTCAGGTCTCTCAGCTGTGTATACTA</t>
  </si>
  <si>
    <t>ENST00000506359.1</t>
  </si>
  <si>
    <t>ENSG00000056291</t>
  </si>
  <si>
    <t>NPFFR2</t>
  </si>
  <si>
    <t>chr4:72094213-72094359</t>
  </si>
  <si>
    <t>AACACCTCCTCCGGTGGAGGCGGCAGGGGAGTGAAGTGGACTCCATGAGAGTTCTTGGTTGTATTTTTGCTAAGTACTGCTGATTTTGTGTTCGTTGGCCTCAAGCCAGGAGGTGGTGCTTTCAAGAGCACATCAGCTGCAGTAGTA</t>
  </si>
  <si>
    <t>chr4:72519347-72519497</t>
  </si>
  <si>
    <t>TGGTGTTCTCTGTATTTCCTGAATCTGAATGTTGGCCTGCCTTGCTGGATTGGGGAAGTTCTCCTGGATAATATCCTGCAGAGTGTTTTCCAACTTGGTTCCATTCTCCCCATCACTTTCAGGTACACAAATCAGACATAGATTTGGTCTT</t>
  </si>
  <si>
    <t>ENST00000505193.1</t>
  </si>
  <si>
    <t>ENSG00000156140</t>
  </si>
  <si>
    <t>ADAMTS3</t>
  </si>
  <si>
    <t>chr4:72519497-72519647</t>
  </si>
  <si>
    <t>TTTCACATAGTCCCATATTTCTTGGAGGCTTTGTTCATTTCTTTTTATTCTTTTTTCTCTAAACTTCCCTTCTCGCTTCATTTGATTCATTTCATCTTCCGTCACTGATACCCTTTCTTCCAGTTGATTGCATCGGCTCCTGAGGCTTCTG</t>
  </si>
  <si>
    <t>chr4:73156319-73156384</t>
  </si>
  <si>
    <t>CTGCAGCCTTAAACTCCTGGCCTCAAGCAATCCTCCTGCTTCAGACTCTCAAAGCACTAGGATTAC</t>
  </si>
  <si>
    <t>ENST00000514252.1</t>
  </si>
  <si>
    <t>ENSG00000132466</t>
  </si>
  <si>
    <t>ANKRD17</t>
  </si>
  <si>
    <t>chr4:73357192-73357356</t>
  </si>
  <si>
    <t>GGCCATAAAGAAAATCTCTGCAGCACTGTGACATGTTCATAATGGCCATGATGCCCACACTGAAGGTTGTGGGTTTACTGGAATGAGGGCAAGGAACATCTGGCCCACCCAGGGTGGAAAACTGCTTAAAGGTGTTCCTGAACCACAAACAATAGCATGAGCAAT</t>
  </si>
  <si>
    <t>ENST00000441319.5</t>
  </si>
  <si>
    <t>ENSG00000163631</t>
  </si>
  <si>
    <t>ALB</t>
  </si>
  <si>
    <t>albumin</t>
  </si>
  <si>
    <t>chr4:73357356-73357520</t>
  </si>
  <si>
    <t>TCTGCACCTTAAGGACATGTTCCCACTGCAGATAACTAGCCAGACCCATCCCTTAATTTTGGCCCATCCCTTTGTTTCCTGTAAGAAATACTTTCAGTTAATCTACAATCTATAGAAACAATGCTTATCACTGATTTGCTGTCAGTAAATATGTGGGTAAATCTC</t>
  </si>
  <si>
    <t>chr4:74098532-74098705</t>
  </si>
  <si>
    <t>TAGGGGGCAGACGCCAGTATTTCTGACCAACAGCTCCAGTCGCCTGTGTACATGGAAATTATAACTTACTTTTTCAGCATCTTTTCGATGATTTTCTTAACCATGGGCGATGCGGGGTTGAGACAAGCTTTCTGCCCATTCTTGAGTGTGGCTCTGCAGAGAGAAGGGAATCTC</t>
  </si>
  <si>
    <t>ENST00000508487.3</t>
  </si>
  <si>
    <t>ENSG00000081041</t>
  </si>
  <si>
    <t>CXCL2</t>
  </si>
  <si>
    <t>chr4:74722647-74722823</t>
  </si>
  <si>
    <t>ENST00000512743.1</t>
  </si>
  <si>
    <t>ENSG00000174808</t>
  </si>
  <si>
    <t>BTC</t>
  </si>
  <si>
    <t>betacellulin</t>
  </si>
  <si>
    <t>chr4:74722823-74722999</t>
  </si>
  <si>
    <t>chr4:78106170-78106338</t>
  </si>
  <si>
    <t>GAGGGGCGCCCGCCATTGCCCAGGCTTGCTTAGGTAAACAAAGCAGCTGGGAAGCTCGAACTGGGTGGAGCCCACCACAGCTCAAGGAGGCCTGCCTGCCTCTGTAGGCTCCACCTCTGGGGGCAGGGCACAGGCAAACAAAAAGACAGCAGTAACCTCTGCAGACTTA</t>
  </si>
  <si>
    <t>ENST00000683711.1</t>
  </si>
  <si>
    <t>ENSG00000138759</t>
  </si>
  <si>
    <t>FRAS1</t>
  </si>
  <si>
    <t>chr4:78106338-78106506</t>
  </si>
  <si>
    <t>AAGTGTCCCTGTCTGACAGCTTTGAAGAGAGCAGTGGTTCTCCCAGCACGCAGCTGGAGATCTGAGAACGGGCAGACTGCCTCCTCAAGTGGGTCCCTGACCCCTGACCCCCGAGCAGCCTAACTGGGAGGCACCCCCCAGCAGGGGCACACTGACACCTCACACGGCA</t>
  </si>
  <si>
    <t>chr4:78106506-78106674</t>
  </si>
  <si>
    <t>AGGGTATTCCAACAGACCTGCAGCTGAGGGTCCTGTCTGTTAGAAGGAAAACTAACAACCAGAAAGGACATCTACACCGAAAACCCATCTGTACATCACCATCATCAAAGACCAAAAGTAGATAAAACCACAAAGATGGGGAAAAAACAGAACAGAAAAACTGGAAACT</t>
  </si>
  <si>
    <t>chr4:78207080-78207222</t>
  </si>
  <si>
    <t>CTGCAGTGAATACTGTGATGTTTAAAACCTTCATTGAGAAATGGAAGGACTTTTTTCTGAAGCCACCCATTAAGCCTTGTAATACAATCCTTGCAAAGTCTGGAAATGAAATGGAATGTCCTACACTACTTCAATTAAAACTT</t>
  </si>
  <si>
    <t>ENST00000682583.1</t>
  </si>
  <si>
    <t>chr4:78348566-78348742</t>
  </si>
  <si>
    <t>ENST00000510944.3</t>
  </si>
  <si>
    <t>chr4:78348742-78348918</t>
  </si>
  <si>
    <t>TCACACAGCAGGGTATTCCAACAGACCTGCATCTGAGGGTCCTGTCTGTTAGAAGGAAAACTAACAACCAGAAAGGACATCTACACCGAAAACCCATCTGTACATCACCATCATCAAAGACCAAAAGTAGATAAAACCACAAAGATGGGGAAAAAACAGAACAGAAAAACTGGAAAC</t>
  </si>
  <si>
    <t>chr4:78885455-78885606</t>
  </si>
  <si>
    <t>AAATCCCCAGGTAACTGAAATGTACATTAAATGTAAAAAGCACTGTTAGAAGAGATGCTGCTTGAACTTGGGGCTTTTTGCTTCACTCCAAAATTAAAAGTCATTTTTAGGGAATTCCAATTCTACTTGGGTTCTGCCTCCCCTACACTGCA</t>
  </si>
  <si>
    <t>ENST00000507670.1</t>
  </si>
  <si>
    <t>ENSG00000138756</t>
  </si>
  <si>
    <t>BMP2K</t>
  </si>
  <si>
    <t>chr4:79705135-79705311</t>
  </si>
  <si>
    <t>ENST00000506460.1</t>
  </si>
  <si>
    <t>LINC02469</t>
  </si>
  <si>
    <t>chr4:79705311-79705487</t>
  </si>
  <si>
    <t>chr4:79967492-79967668</t>
  </si>
  <si>
    <t>ENST00000491345.1</t>
  </si>
  <si>
    <t>ENSG00000163297</t>
  </si>
  <si>
    <t>ANTXR2</t>
  </si>
  <si>
    <t>chr4:79967668-79967844</t>
  </si>
  <si>
    <t>chr4:80073257-80073408</t>
  </si>
  <si>
    <t>GGGCCCCAGCTGAAGCCTCCGAGCCACACATGCACACTTGTGGGTTCCTGCCGAGTTGAAGATGACTAACGCTTGCCAGATTTGGGAAAGGGAAGAAGGAGTTTAGAAAAACAAAAGTTATCTAGAAACTAAACATACCCGTATGTCCTGCA</t>
  </si>
  <si>
    <t>ENST00000403729.7</t>
  </si>
  <si>
    <t>chr4:82019977-82020139</t>
  </si>
  <si>
    <t>GGCTGCAGTGAGGCTGGGGGAGAGGTGCCCGCCATTGCCCAGGCTTGCTTAGGTAAACAAAGCAGCTAGGAAGTTCCAACTGGATGGAGCCCACCACAGCTAAAGGAGGCCTTCCTGCCTCTGTAGGCTCCACCTCTGGGGGCAGGGCACAGACAAACAAAAA</t>
  </si>
  <si>
    <t>ENST00000638048.1</t>
  </si>
  <si>
    <t>ENSG00000138670</t>
  </si>
  <si>
    <t>RASGEF1B</t>
  </si>
  <si>
    <t>chr4:82020139-82020301</t>
  </si>
  <si>
    <t>AGACAGCAGTAACCTCTGCAGACTTAAATGTCCCTGTCTGACAGCTTTGAAGAGAGCAGTGGTTCTCCCAGCACATATCTGGAGATCTGAGAACAGGCAGACTGCCTCCTCAAGTGGATCCCTGACCCCTGACCCCCGAGCAGCCTAACTGGGAGGCACCCCC</t>
  </si>
  <si>
    <t>chr4:82342832-82342984</t>
  </si>
  <si>
    <t>CCTGCAGCAGAACTCTGTCTTGGGTTCTCTTCATTTCCCACTCTGCAACGTGCTCTTATTCACTCCCATGCTGTTGCTCTCTCCAGATCTAACCCCTCTTCTGAATTCCAAATCATTTCCCAATTCTCTACTAGATATACCCACTTGGATACC</t>
  </si>
  <si>
    <t>ENST00000508119.5</t>
  </si>
  <si>
    <t>ENSG00000138668</t>
  </si>
  <si>
    <t>HNRNPD</t>
  </si>
  <si>
    <t>chr4:82343081-82343232</t>
  </si>
  <si>
    <t>ATCACAGCTATCCTGTAATCTACAAACTCTTAGCCTACCTTGACTCCTCCCTTCTGCTCATCTTCTCTTTCCTAATTAGTCACCAAAATCATAGGGCTTCTGTGTCAAATCTCCTGAAGGTTCATCAGCCAAGGAAGTCCAGAAGAGCTGCA</t>
  </si>
  <si>
    <t>chr4:83957269-83957431</t>
  </si>
  <si>
    <t>AGAATTTCCAGTTTTTCTGCTCTGTTTTTTCCCCTTCTTTGTGGTTTTATCTCCTTTTGGTCTTTGATGATGGTGATGTACAGATGGGTTTTTTGTGTGGATGTCCTTTCTGTTTGTTAGTTTTCATTCTAACAGACAGGATCCTCAGCTGCAGGTCTGTTGG</t>
  </si>
  <si>
    <t>ENST00000510016.1</t>
  </si>
  <si>
    <t>ENSG00000250546</t>
  </si>
  <si>
    <t>LOC101928978</t>
  </si>
  <si>
    <t>chr4:83957431-83957593</t>
  </si>
  <si>
    <t>GAGTACCCGGCCGTGTGAGGTGTCAGTCTGCCCCTGCTAGGGGGTGCCTCCCAGTTAGGCTGCTCGGGGGTCAGGGGTCAGGGACCCACTTGAGGAGGCAGTCTGTCCATTCTCAGATCTCCAGCTGCGTGCTGGGAGAACCACTGCTCTCTTCAAAGCTTTC</t>
  </si>
  <si>
    <t>chr4:83957593-83957755</t>
  </si>
  <si>
    <t>CAGACAGGGACATTTAAGTCTGCAGAGGTTACTGCTGTCTTTTTGTTTGTCTGTGCCCTGCCCCCAGAGGTGGAGCCTACAGAGGCAGGCAGGCCTCCTTGAGCTGTGGTGGGCTCCACCCAGTTCGAGCTTCCAGGCTGCTTTGTTTACCTAAGCAAGCCTG</t>
  </si>
  <si>
    <t>chr4:84299368-84299542</t>
  </si>
  <si>
    <t>ACCTCTGCAGACTTAAATGCCCCTGTCTGACAGCTTTGAAGAGAGCAGTGGTTCTCCCAGCACGCAGCTGGAGATCTGAGAACGGGCAGACTGCCTCCTCAAGTGGGTCCCTGACCCCTGACCCCCGAGCAGCCTAACTGGGAGGCACCCCCCAGCAGGGGCACACTGACACCTC</t>
  </si>
  <si>
    <t>ENST00000668493.1</t>
  </si>
  <si>
    <t>chr4:84299542-84299716</t>
  </si>
  <si>
    <t>CACACGGCAGGGTATTCCAACAGACCTGCAGCTGAGGGTCCTGTCTGTTAGAAGGAAAACTAACAAACAGAAAGGACATCCACACCAAAAACCCATCTGTACATCACCATCATCAAAGACCAAAAGTAGATAAAACCACAAAGATGGGGAAAAAACAGAACAGAAAACCAGGGAA</t>
  </si>
  <si>
    <t>chr4:84300073-84300220</t>
  </si>
  <si>
    <t>AAGAAGGGAAGTTTAGAGAAAAAAGAATAAAAAGAAATGAGCAAAGCCTCCAAGAAATATGGGACTATGTGAAAAGACCAAATCTACGTCTGATTGGTGTACCTGAAAGTGATGGGGAGAATGGAACCAAGTTGGAAAACACTCTGCA</t>
  </si>
  <si>
    <t>chr4:86021428-86021633</t>
  </si>
  <si>
    <t>GTGCACTCACAAACCTTGAGCTAAACACAGGGTGCTGACTGGTGTATTTACAATCCCTGAGCTAGACATAAAGACTCTCCACGTCCTCACCAGACTCAGGAGCCCAGCTGGCTTCACCTAGTGGATCCCGTACCAGGGCTGCAGGTGGAGCTGCCTGCCAGTCCTGCGCTGTGCGCTCGCATTCCTCAGCCCTTGGGTGGTCGCTG</t>
  </si>
  <si>
    <t>ENST00000641858.1</t>
  </si>
  <si>
    <t>ENSG00000109339</t>
  </si>
  <si>
    <t>MAPK10</t>
  </si>
  <si>
    <t>chr4:86021633-86021838</t>
  </si>
  <si>
    <t>GGGACTGGGCGCCATGGAGCAGGGGGTGGTGCTCGTCGGGGAGGCTCGGGCTGCACAGGAGCCCATGGAGTGGGTGGGAGGCTCAGGCATGGCGGGCTGCAGGTCCTGAGCCTTGCCCCGCAGGAAGGCAGCTAAGGCCCGGCGAGAAATCGAGCACAGCGCCGGTGGGCCGGCACTGCTGGGGGACCCAGTACACCTTCCGCAGC</t>
  </si>
  <si>
    <t>chr4:86169495-86169642</t>
  </si>
  <si>
    <t>AAGAAGGGAAGTTTAGAGAAAAAAGAATAAAAAGAAATGAACAAAGCCTCCAAGAAATATGGGACTACGTGAAAAGACCAAATCTACATCTGATTGGTGTACCTGAAAGTGACTGGGAGAATGGAACCAAGTTGGAAAACACTCTGCA</t>
  </si>
  <si>
    <t>ENST00000641195.1</t>
  </si>
  <si>
    <t>chr4:87352207-87352383</t>
  </si>
  <si>
    <t>GAGTTTCCAGTTTTTCTGTTCTGTTTTTCCCCCATCTTTGTGGTTTTATCTACTTTTGGTCTTTGATGATGGTGATGTACAGATGGGTTTTCGGTGTAGATGTCCTTTCTGGTTGTTAGTTTTCCTTCTAACAGACAGGACCCTCAGCTGCAGGTCTGTTGGAATACCCTGCCGTGT</t>
  </si>
  <si>
    <t>ENST00000508163.1</t>
  </si>
  <si>
    <t>ENSG00000170509</t>
  </si>
  <si>
    <t>HSD17B13</t>
  </si>
  <si>
    <t>chr4:87352383-87352559</t>
  </si>
  <si>
    <t>chr4:87395770-87395919</t>
  </si>
  <si>
    <t>TGTTTACAAACCTTGAGCTAGATACAGAGTGCCGATTGGTGTATTTACAATCCCTGAGCTAGACATAAAGACTCTCCACGTCCCCACCAGACTCAGGAGCCCAGCTGGCTTCACCTAGTGGATCCCGCACAGGGGCTGCAGGTGGAGCTG</t>
  </si>
  <si>
    <t>ENST00000508413.1</t>
  </si>
  <si>
    <t>ENSG00000198189</t>
  </si>
  <si>
    <t>HSD17B11</t>
  </si>
  <si>
    <t>chr4:87395919-87396068</t>
  </si>
  <si>
    <t>GCCTGCCAGTCCTGTGCCGTGCGCTTGCATTCCTCAGCCCTTGGGCGGTCGACGGGACTGGGCGCCGTGGAGCAGGGGTTGGTGCTCCTTGGGGAGGCTCGGGCCGCACAGGAACCCACGGAGTGGGTGGGAGGCTCAGGCATGGAGGGC</t>
  </si>
  <si>
    <t>chr4:87396068-87396217</t>
  </si>
  <si>
    <t>CTGCAGGTCCCGAGCCCTGCCCTGTGGGAAGGCAGCTAAGGCTCGGTGAGAAATCGAGCACAGCGCCGGTGGGCTGGCACTGCTGGGGGACCCAGTACACCCTCCGCAGCTGCTGGCCCGGGTGCTAAGTCTCTCATTGCCTGGGGCCAG</t>
  </si>
  <si>
    <t>chr4:87710961-87711134</t>
  </si>
  <si>
    <t>AACCCCTGCAGACTTAAATGTCCCTGTCTGACAGCTTTGAAGAGAGCAGTGGTTCTCCCAGCACGCAGCTGGAGATCTGAGAATGGGCAGACTGCCTCCTCAAGTGGGTCCCTGACCCCTGACCCCCGAGCAGCCTAACTGGGAGGCACCCCCCAGCAGGGGCACACTGACACC</t>
  </si>
  <si>
    <t>ENST00000506480.5</t>
  </si>
  <si>
    <t>LOC105377324</t>
  </si>
  <si>
    <t>chr4:87711134-87711307</t>
  </si>
  <si>
    <t>CTCACACAGCAGGGTATTCCAACAGACCTGCAGCTGAGGGTCCTGTCTGTTAGAAGGAAAACTAACAAACAGAAAGGACATCCACACCAAAAACCCATCTGTACATCACCATCATCAAAGACCAAAAGTAGATAAAACCACAAAGATGGGGAAAAAACAGAACAGAAAAACTGG</t>
  </si>
  <si>
    <t>chr4:90680818-90680994</t>
  </si>
  <si>
    <t>ENST00000509109.5</t>
  </si>
  <si>
    <t>ENSG00000184305</t>
  </si>
  <si>
    <t>CCSER1</t>
  </si>
  <si>
    <t>chr4:90680994-90681170</t>
  </si>
  <si>
    <t>chr4:93643399-93643570</t>
  </si>
  <si>
    <t>GAGTTTCCAGTTTTTCTGTTCTGTTTTTTCACCATCTTTGTGGTTTTATCTACTTTTGGTCTTTGATGATGGTGATGTACAGATGGGTTTTCGGTGTAGATGTCCTTTCTGGTTGTTAGTTTTCCTTCTAACAGACAGGACCCTCAGCTGCAGGTCTGTTGGAATACCCTGC</t>
  </si>
  <si>
    <t>ENST00000637838.1</t>
  </si>
  <si>
    <t>ENSG00000152208</t>
  </si>
  <si>
    <t>GRID2</t>
  </si>
  <si>
    <t>chr4:93643570-93643741</t>
  </si>
  <si>
    <t>CCGTGTGAGGTGTCAGTGTGCCCCTGCTGGGGGGTGCCTCCCAGTTAGGCTGCTCGGGGGTCAGGAGTCAGGGACCCACTTGAGGAGGCAGTCTGCCCGTTCTCAGATCTCCAGCTGCTTGCTGGGAGAACCACTGCTCTCTTCAAAGCTGTCAGACAGGGACACTTAAGTC</t>
  </si>
  <si>
    <t>chr4:93643741-93643912</t>
  </si>
  <si>
    <t>CTGCAGAGGTTACTGCTGTCTTTTTGTTTGTCTGTGCCCTGCCCCCAGAGGTGGAGCCTACAGAGGCAGGCAGGCCTCCTTGAGCTGTGGTGGGCTCCACCCAGTTCGAGCTTCCAGGCTGCTTTGTTTACCTAAGCAAGCCTGGGCAATGGCGGGCGCCCCTCCCCCAGCC</t>
  </si>
  <si>
    <t>chr4:98261319-98261463</t>
  </si>
  <si>
    <t>AGCCGCGCCCGCCGCAGGCTGCGCCCGCCAGTCCCGCCCCGCCCCGCCCCGCCCCGCCCCCCGCCGCTCGTCCCCGCCGCGGCCGCGCCGCCTGCAGCAGCACCAGCTGCTCCTCCCCGGCGGCCGCCCCCCGCGGGTCCCTCCC</t>
  </si>
  <si>
    <t>ENST00000509011.5</t>
  </si>
  <si>
    <t>ENSG00000138698</t>
  </si>
  <si>
    <t>RAP1GDS1</t>
  </si>
  <si>
    <t>chr4:98261463-98261607</t>
  </si>
  <si>
    <t>CTGGCTGCGGGAGAGACGGAGGTAGAGGGAGGACACAGAGCCGCGCCGCCCGCACCACAGACCTTCGCCTCGCCCCGCCGGTTCCTCACCCTCGGGGAGCAACATGGGTAAGTCATCCTTCCTCCGCCGTCATCGCCTGACATTT</t>
  </si>
  <si>
    <t>ENST00000453712.6</t>
  </si>
  <si>
    <t>chr4:98261607-98261751</t>
  </si>
  <si>
    <t>TTTTTCTTTCTCGGCGTGCTGCAGGGTGGGAAGCATTTCTCGCGCAAAGTTGCCGGATTTCTCCAGTCCCCGGGTGTGAGACGGTGGCTGTTCCTCCGGGGAGAGTCGGCGCACGCGGAACGCACGCCGGGTGCCGGGGCTGGGA</t>
  </si>
  <si>
    <t>ENST00000408900.7</t>
  </si>
  <si>
    <t>chr4:98597523-98597697</t>
  </si>
  <si>
    <t>GAGTTTCCAGTTTTTCTGTTCTGTTTTTTCCCCATCTTTGTGGTTTTATCTACTTTTGGTCTTTGATGATGGTGATGTACATATGGGTTTTCGGTGTAGATGTCCTTTCTGGTTGTTAGTTTTCCTTCTAACAGACAGGACCCTCAGCTGCAGGTCTGTTGGAATACCCTGCCGT</t>
  </si>
  <si>
    <t>ENST00000509168.5</t>
  </si>
  <si>
    <t>ENSG00000168785</t>
  </si>
  <si>
    <t>TSPAN5</t>
  </si>
  <si>
    <t>chr4:98597697-98597871</t>
  </si>
  <si>
    <t>chr4:98827564-98827706</t>
  </si>
  <si>
    <t>CTGCAGGAAAACTCCACTCCTAGTCCCTCTGCCCTCTGTTGTCCTTGCCCAGCAACGTTATAGCCCTGGTCTAATGCCCTGCCTACTCTGTCCCCAAATTTGAGAAACTGAACATGACTGGATAAAACCACCCAATATGCTGA</t>
  </si>
  <si>
    <t>ENST00000505194.5</t>
  </si>
  <si>
    <t>ENSG00000151247</t>
  </si>
  <si>
    <t>EIF4E</t>
  </si>
  <si>
    <t>chr4:99405577-99405866</t>
  </si>
  <si>
    <t>ATTTTCTCAGTTCTGCTGGAAAAGAGAAGCAATCAAGGCAGTTGGAAAAATGTCCCAAGATAGGAGTGGTTATTTCTGTTTCTCTTCCTAGCGTCAGCATGAACTCACTGATAGCTAAATGCTGCCACCTTCCTGCCCTCATAAGTACTGCAGAGGAAACCAATCCTGAAAGGCCCAAACTGGATGGAATTAGAGACCATTATTCTAAGTGAAGTAACTCAGGAATGGAAAACCAAACACTGTATGTTCTCACTCATAAGTGGGAACGCAAATGAGGACGCAAAAGCATA</t>
  </si>
  <si>
    <t>ENST00000485660.1</t>
  </si>
  <si>
    <t>ENSG00000196344</t>
  </si>
  <si>
    <t>ADH7</t>
  </si>
  <si>
    <t>chr4:100005616-100005792</t>
  </si>
  <si>
    <t>GAGTTTCCAGTTTTTCTGCTCTGTTTTTTCCCCATCTTTGTGGTTTTATCTACTTTTGGTCTTTGATGATGGTGATACACAGATGGGTTTTCGGTGTGGATGTCCTTTCTGGTTGTTAGTTTTCCTTCTAACAGACAGGACCCTCAGCTGCAGGTCTGTTGGAATACCCTGCCGTGT</t>
  </si>
  <si>
    <t>ENST00000515026.1</t>
  </si>
  <si>
    <t>H2AZ1-DT</t>
  </si>
  <si>
    <t>chr4:100005792-100005968</t>
  </si>
  <si>
    <t>TGAGGTGTCAGTGTGCCCCTGCTGGGGGGTGCCTCCCAGTTAGGCTGCTCGGGGGTCAGGGGTCAGGGACCCACTTGAGGAGGCAGTCTGCCAGTTCTCAGATCTCCAGCTGCGTGCTGGGAGAACCACTGCTCTATTCAAAGCTGTCAGACAGGGACACTTAAGTCTGCAGAGGTT</t>
  </si>
  <si>
    <t>chr4:100196448-100196620</t>
  </si>
  <si>
    <t>CTGGCTTCACCCAGTGGATCCCGAACCAGGGCTGCAGGTGGAGCTGCCTGCCAGTCCCGCACCGTGCGCCCACACTCCTCAGCCCTTGGGTGGTCGATAGGACTGGGCGCCGTGGAGCAGGGGGCGGCGCTCATCGGCGAGGCTCGGGCTGCACAGGAGCCCATGGAGGGGGT</t>
  </si>
  <si>
    <t>ENST00000513992.1</t>
  </si>
  <si>
    <t>ENSG00000145358</t>
  </si>
  <si>
    <t>DDIT4L</t>
  </si>
  <si>
    <t>chr4:100196620-100196792</t>
  </si>
  <si>
    <t>TGGGAGGCAGAGGCATGGCCGGCTGCAGGTCCTGAGCCCTGCTCCGCGGGAAGGCAGCTAAGGCCTGGTGAGAAATCGAGTGCAGTGCCGGTGGGCTGGCACTGCTGGGGGACCCAGTACACCCTCTGCAGCCGCTGGCCCGGGTGCTAAGCCCCTCATTGCCCGGAGCCGGC</t>
  </si>
  <si>
    <t>chr4:101410756-101410932</t>
  </si>
  <si>
    <t>AGTTTCCAGTTTTTCTGTTCTGTTTTTTACCCCATCTTTGTGGTTTTATCTACTTTTGGTCTTTGATGATGGTGATGTAGAGATGGGTTTTTGGTGTGGATGTCCTTTCTGGTTGTTAGTTTTCCTTCTAACAGACAGGACCCTCAGCTGCAGGTCTGTTGGAATACCCTGCCGTGT</t>
  </si>
  <si>
    <t>ENST00000504592.5</t>
  </si>
  <si>
    <t>ENSG00000153064</t>
  </si>
  <si>
    <t>BANK1</t>
  </si>
  <si>
    <t>chr4:101410932-101411108</t>
  </si>
  <si>
    <t>TGAGATGTCAGTGTGCCCCTGCTGGGGGGTGCCTCCCAGTTAGGCTGCTCGTGGGTCAGGGGTCAGGGACCCACTTGAGGAGGCAGTCTGCCCGTTCTCAGATCTCCAGCTGCGTGCTGGGAGAACCACTGCTCTCTTCAAAGCTGTCAGACAGGGACATTTAAGTCTGCAGAGGTT</t>
  </si>
  <si>
    <t>chr4:102210018-102210192</t>
  </si>
  <si>
    <t>GAGTTTCCAGTTTTTCTGTTCTGTTTTTTCCCCATCTTTGTGGTTTTATTTACTTTTGGTCTTTGATGATGGTAATGTACAGATGGGTTTTCGGTGTGGATGTCCTTTCTGTTTGTTAGTTTTCCTTCTAACAGACAGGACCCTCAGCTGCAGGTCTGTTGGAATACCCTGCCGT</t>
  </si>
  <si>
    <t>ENST00000512337.1</t>
  </si>
  <si>
    <t>ENSG00000138821</t>
  </si>
  <si>
    <t>SLC39A8</t>
  </si>
  <si>
    <t>chr4:102210192-102210366</t>
  </si>
  <si>
    <t>TGTGAGGTGTCAGTGTGCCCCTGCTGGGGGGTGCCTCCCAGTTAGGCTGCTCGGGGGTCAGGGGTCAGGGACCCACTTGAGGAGGCAGTCTGCCCATTCTCAGATCTCCAGCTGCGTGCTGGGAGAACCACTGCTCTCTTCAAAGCTGTCAGACAGGGACATTTAAGTCTGCAGA</t>
  </si>
  <si>
    <t>chr4:103498174-103498352</t>
  </si>
  <si>
    <t>CAGCCTCAACTGTGATGGCCACACCTGCTGCAGCCTTTTCTTATTCTCAATGCCTGTGTTAGCACTGTCCAGCTGTAGGGCCAGGTTGCCTCAGATGCAGCTCTGCCTCTACATCCAGTAGTCTGCCCCAGCTATGACATGAACCCTGTATCCCACAGCAATCCACTCCTAGGAAAACC</t>
  </si>
  <si>
    <t>ENST00000669559.1</t>
  </si>
  <si>
    <t>LINC02428</t>
  </si>
  <si>
    <t>chr4:103514997-103515152</t>
  </si>
  <si>
    <t>GCAGGCATGGGGGACACCCAGATCATACTATCCCTGTCCCATGGGCAAGATAGCCCTATTCTGTCCCAGTCTGGCAGATAACAAAGGCTAAAGCCACCTAGATGAGTACAGAGAGCTTTGGGGGATCGGCACCCTTTACTGTGCCCCACTGCAGCC</t>
  </si>
  <si>
    <t>chr4:104582095-104582247</t>
  </si>
  <si>
    <t>CGCCCCGGGCAATGAGGGGCTTAGCACCCGGCCCAGCGGCTGCAGAGGGTGTAGTGGGTCCCCCAGCAGTGCAGCCCACCGGCGCTGCGCTCGATTTCTCGCTGGGCCTTAGCTGCCTTCCCGTGGGGCAGGGCTCGGGACCTGCAGCCCGCC</t>
  </si>
  <si>
    <t>ENST00000655215.1</t>
  </si>
  <si>
    <t>ENSG00000245384</t>
  </si>
  <si>
    <t>CXXC4-AS1</t>
  </si>
  <si>
    <t>chr4:104582247-104582399</t>
  </si>
  <si>
    <t>CATGCCTGAACCTCCCACCCCCTCCTTGGGCTCCTGTGCAGCCACAGCCTCCTGGACGAGCGCCACCCCCTGCTCCACGGCGCCCAGTCCCATCAACAACCCAAGGGCTGAGGAGTGCGGGCGCACGGCGCGGGACTGGCAGGCAGCTCCATC</t>
  </si>
  <si>
    <t>chr4:104582399-104582551</t>
  </si>
  <si>
    <t>CTGCAGCCCCGGTGCGGGATTCACTGGGTGAAGCCAGCTGGGCTCCTGAGTCTGGTTGGGGACGTGAAGAACCTTTGTGTCTAGCTCAGGGATTGTAACTACACCAATCGGCACTCTGTATCTAGCTCAAGGTTTGTAAACACACCAATCAGC</t>
  </si>
  <si>
    <t>chr4:105734909-105735063</t>
  </si>
  <si>
    <t>TCAGCTGCAGATCTGTTGGAGTTTGCTGGAGGTCCACTCCAGATCCTGTTTGCCTGGGTATCAGCAGTGTAGGCTGCAGAACAGCGAATATTGTTGAACAGCAAATGTTGCTGCCTGATCATTCCTCTGGAAGCTTCGTCTCAGAGGGGTACCCG</t>
  </si>
  <si>
    <t>ENST00000503409.1</t>
  </si>
  <si>
    <t>ENSG00000138780</t>
  </si>
  <si>
    <t>GSTCD</t>
  </si>
  <si>
    <t>chr4:105735063-105735217</t>
  </si>
  <si>
    <t>GGCCGTGTTAGGTGTCATTCTGCCCCTACTGGGGAGTGCCTCCCAGTTAGGCTACTCGGGGGGTCAGGGACCCACTTGAGGAGGCAATCTGTCAGTTCTCAGATCTCAAACTCTCTGCTGGGAGAACCACTACTCTCTTCAAAGCTGTACAGGGA</t>
  </si>
  <si>
    <t>chr4:105735217-105735371</t>
  </si>
  <si>
    <t>ACATTTAAGTCTGCAGAGGTTTCTGCAGAGGGTTCCGCTGTGCCCTGCCCCCAGAGTTGGAGACTACAGAGGCAGGCAGGCCTCCTTGAGCTGCAGTGGGCTCCACCCAGTTCAAGCTTCCAGGCCGCTTTGTTTACCTACTCAAGCCTCAGCAA</t>
  </si>
  <si>
    <t>chr4:106525156-106525334</t>
  </si>
  <si>
    <t>GGTGCTGATTGGTGTGTTTACAAACCTTGAGCTAGATAGAGTGCTAATTGGTGTATTTACAATCCCTGAGCTAGACATGAAGGTTCTCCATGTCCCCACCAGACTCAGGAGCCCAGCTGGCTTCACCCAGTGGATCCCTCACTGGGGCTGCAGGTGGAGCTGCCTGCCAGTCCCTGTGC</t>
  </si>
  <si>
    <t>ENST00000650850.1</t>
  </si>
  <si>
    <t>LOC105377356</t>
  </si>
  <si>
    <t>chr4:106525334-106525512</t>
  </si>
  <si>
    <t>CAGTGCGCCCACACTCCTCAGCCCTTGGGTGGTCCATGGGGCTGGGCGCCGTGGAGCAGGGGGCGGCGCTCATCGAGGAGGCTCGGGCCGCACAGGAGCCCACGGATTGGGTGGGAGGTTCAGGCATGGCGGGCTGCAGGTCCCGAGCCCTGCCGCGCGGGAAGGCAGGTAAGGTCCCG</t>
  </si>
  <si>
    <t>chr4:110790354-110790507</t>
  </si>
  <si>
    <t>TCTGCAGTGATGACAACCAAAAATGTCTTCAGACATTGCCTAATGTCTTTTGGTGGCAAAATCATCCCCCATTGAGAACCACAGGTGTAAATGAAACCTGGCGAGTAGATGAGATTATTATTGACTAAGTGGAGGGCAAGTGGTGAAGGAGGAT</t>
  </si>
  <si>
    <t>ENST00000401142.1</t>
  </si>
  <si>
    <t>ENSG00000215961</t>
  </si>
  <si>
    <t>MIR297</t>
  </si>
  <si>
    <t>chr4:111099885-111100044</t>
  </si>
  <si>
    <t>TGTTGTTTGCTGAAGGTCCACTCCAGACCCTGTTTGCCTGGGTATCAGCAGCAGAGGCTGCAGAACAGTGGATATTGGTGAATAGCAAATGTTGCTGTCTGATCTCTCCTCTGTAAGTTTTGTCTCAGAGTAGTACCCAGCCATGTGAAGTGTCAGTCTG</t>
  </si>
  <si>
    <t>chr4:111100044-111100203</t>
  </si>
  <si>
    <t>GCCCCTACTGGGGGGTGCGTCCCAGTTAGGCTACTCAGGGGTCAGGGACCCACTTGAGGAGGCAGTCTGTCCATTCTCAGATCTTAAGCTGCATGCTGGGAGAACCACTACTCTCTTCAAAGTTGTCAGACAGGGACACTTAAGTCTGCAGAGGTTTCTG</t>
  </si>
  <si>
    <t>chr4:111337538-111337708</t>
  </si>
  <si>
    <t>TCTGCAGACTTAAATGTCCCTGTCTGACAGCTTTGAAGAGAGCAGTGGTTCTCCCAGCACACAGCTGGAGATCTGAGAATGGGCAGACTGCCTCCTCAAGTGGGTCCCTGACCCCCAAGCAGCCTACCTGGGAGGCACCCCCCAGCAAGGGCACACTGACACCTCACACGG</t>
  </si>
  <si>
    <t>ENST00000681880.1</t>
  </si>
  <si>
    <t>LOC105377366</t>
  </si>
  <si>
    <t>chr4:111337708-111337878</t>
  </si>
  <si>
    <t>GCCAGGTACTCCAACAGACCTGCAGCTGAGGGTCCTGTCTGTTAGAAGGAAAACTAACAAACAGAAAGGACATCCACACCAAAAACCCATCTGTACATCACCATCATCAAAGACCAAAAGTAGATAAAACCACAAAGATGGGGAAAAAACAGAACAGAAAAACTGCAAACT</t>
  </si>
  <si>
    <t>chr4:111895392-111895565</t>
  </si>
  <si>
    <t>TCTGCAGACTTAAGTGTCCCTGTCTGACAGCTTTGAAGAGAGCAGTGGTTCTCCCAGCACGCAGCTGGAGATCTGAGAGCGGGCAGACTGCCTCCTCAAGTGGGTCCCTGACCCCTGACCCCCGAGCAGCCTAACTGGGAGGCATCCCCCAGCAGGGGCACACTGACACCTCAC</t>
  </si>
  <si>
    <t>ENST00000679726.1</t>
  </si>
  <si>
    <t>LOC105377369</t>
  </si>
  <si>
    <t>chr4:111895565-111895738</t>
  </si>
  <si>
    <t>CACGGCAGGGTATTCCAACAGACCTGCAGCTGAGGGTCCTGTCTATTAGAAGGAAAACTAACAACCAGAAAGGACATCTACACCGAAAACCCATCTGTACATCACCATCATCAAAGACCAAAAGTAGATAAAACCACAAAGATGGGGAAAAAACAGAACAGAAAAACTGGAAAC</t>
  </si>
  <si>
    <t>chr4:112222479-112222627</t>
  </si>
  <si>
    <t>GCTGCAGGCCAGCGCGAGTTCCAGGTAGGCGCGCGCTCGGCAGGCCCGGCGCTTGGCGGGCGCTGCCGGCCCCAGGCAGTGAGGGGCTTAGCACCAGGGCCAGCAGCTGCGGAGGGTGCGCTGGGTCCCCCAGCACTGCTGGCCCACCA</t>
  </si>
  <si>
    <t>ENST00000510527.5</t>
  </si>
  <si>
    <t>ENSG00000138660</t>
  </si>
  <si>
    <t>AP1AR</t>
  </si>
  <si>
    <t>chr4:112222627-112222775</t>
  </si>
  <si>
    <t>AGCACCGTGCTCGAATTCTCACCAGGCCTCAGCTGCCTCCCCGCAGGGCAGGGCTTGGGACCTGCAGCCTGCCATGCCTGAGCCTCCCCTGTGCCCTGGGCTCCCGTGCGGCCCAAGCCTCCCTGACAGGCGCTGCCCCCTGCTCCGTG</t>
  </si>
  <si>
    <t>chr4:113368500-113368642</t>
  </si>
  <si>
    <t>CTGCAGGCCTAATTTGGCTCAGAATTTAAGTTCCGGCCTTTATGGAAGCCAAGGAGAAAGAGTTGTTTAATTGACACTGATTGTCCAGAAAAGAAAACAAATTGTGAGAAAGGCCAACATATCCCTAAACCTGAAGTCTGAGA</t>
  </si>
  <si>
    <t>ENST00000684230.1</t>
  </si>
  <si>
    <t>ENSG00000145362</t>
  </si>
  <si>
    <t>ANK2</t>
  </si>
  <si>
    <t>chr4:113985405-113985599</t>
  </si>
  <si>
    <t>TACAGCTCAGGCTGTTCTACAGACAGTGCAAGCCCCAAGCTTTGGTGGCTTACACGTGGTGTTGGGCCTGTGGGTACACAGAAGTCAAGAATTGAGCTTTGGGAACCTCCACCTAGATTTCAGAGGATGTATGGAAATGCCTCGATGCTGCAGGCATGGACCCCTCAGGGAGAACCTCTGCTAGGGCAATGTGGA</t>
  </si>
  <si>
    <t>ENST00000503013.2</t>
  </si>
  <si>
    <t>ENSG00000180801</t>
  </si>
  <si>
    <t>ARSJ</t>
  </si>
  <si>
    <t>chr4:113985599-113985793</t>
  </si>
  <si>
    <t>AAGGGAAACGTGGGGTTGGAGCCCCCACACAGAGTCCCCACTGGGGCATGGCCTAGTGAATCTGTAAGAAGAGGACCACCGTCCTCCAGACCCCAGAATGGTAGATCCACTGAGAGCTTGCACCATGTGCCTGGAAAAGCTGCAGACACTCGATGCCAGCCTCTGAAAGCAGCCAGGAGTGGGACTGTACCCTGC</t>
  </si>
  <si>
    <t>chr4:114413093-114413235</t>
  </si>
  <si>
    <t>AGATCAGCCTGGCCAACATGATGAAAGCTCGTCTCTATTAAAAATAGAAAAATTAGCTGGGCATCATGGTGAACGCCTGTAATCCCAGCTACTCGGGAGGCTGAGGCGGGAGAATCACTTGAACCTGGGAGGCAGAGGCTGCA</t>
  </si>
  <si>
    <t>ENST00000690933.1</t>
  </si>
  <si>
    <t>LOC105377378</t>
  </si>
  <si>
    <t>chr4:114587845-114587996</t>
  </si>
  <si>
    <t>CTGCAGTCACAAAAAAGGTAGCAAGGAAGCTAAAAAAGGACATTTTCCATTATGCTGTGCTGCCTCCAGTAACAGAAAAATTCCCAATTAAATCTGTCAATAAATATAACAACCCCAACAAAACTTAGAAAGCTGGATAATTTTCTCCATTA</t>
  </si>
  <si>
    <t>ENST00000507710.1</t>
  </si>
  <si>
    <t>ENSG00000174607</t>
  </si>
  <si>
    <t>UGT8</t>
  </si>
  <si>
    <t>chr4:118976871-118977015</t>
  </si>
  <si>
    <t>TGCACTCACAAACCTTGAGCTAAACACAGGGTGCTGATTGGTGTATTTACAATCCCTGAGCTAGATAATAAAGACTCTCCACGTCCCCACCAGACTCAGGAACCCAGCTGGCTTCACCTAGAGGATCCCGCACCGGGGCTGCAGC</t>
  </si>
  <si>
    <t>ENST00000504178.1</t>
  </si>
  <si>
    <t>ENSG00000172403</t>
  </si>
  <si>
    <t>SYNPO2</t>
  </si>
  <si>
    <t>chr4:118977015-118977159</t>
  </si>
  <si>
    <t>CTGGAGCTGCCTGCCAGTCCGGCGCCGTGCGCTCGCATTCCTCAGCCCTTGGGTGGTCGATGGGACTGGGCGCCGTGGAGCAGGGGGTGGTGCTCGTCAGGGAGGCTCGGGCCGCACAGGAGCCCATGGAGGGGGTGGGAGGCTC</t>
  </si>
  <si>
    <t>chr4:118977159-118977303</t>
  </si>
  <si>
    <t>CAGGCATGGCGGGCTGCAGGTCCCAAGGCCTGCCCCGTGGGAAGGCAGCTAAGGCCCGGGGAGAAATCGAGCGCAGCGCCGGTGGGCCAGCACTGCTGGGGGACTCAGTACACCCTCTGCAGCCACTGGCCTGGGTGCTAAGTCC</t>
  </si>
  <si>
    <t>chr4:119066451-119066642</t>
  </si>
  <si>
    <t>TGCCTTGCTAGATTGGGGCAGTTCTCCTGGATAATATCCTGCAGAGTGTTTTCCAACTTGGTTCCATTCTCCCCGTCACTTTCAGGTACACCAATCAGACGTAGATTTGGTCTTTTCACATAGTTCCATATTTCTTGGAGGCTTTGTTCGTTTCTTTTTATTCTTTTTTCTCTGAACTTCCCTTCTTGCTTC</t>
  </si>
  <si>
    <t>ENST00000627783.2</t>
  </si>
  <si>
    <t>chr4:119075053-119075351</t>
  </si>
  <si>
    <t>AAGCAAGAAGGGAAGTTCAGAGAAAAAAGAATAAAAAGAAATGAACAAAGCCTCCACGAAATATGGGACTATGTGAAAAGACCAAATCTACATCTGATTGGTGTACCTGAAAGTGACGGGGAGAATGGAACCAAGTTGGAAAACACTCTGCAGGATATTATCCAGGAGAACTTCCCCAATCTAGCAAGGCAGGCCAACATTCAGTTTCAGGAAATACAGAGAACACCACAAAGATACTCCTCGAGAAGAGCATCTCCAAGACATATAATTGTCAGATTCACCAAAGTTGAAATGAAGGA</t>
  </si>
  <si>
    <t>chr4:119173993-119174166</t>
  </si>
  <si>
    <t>ATTTCTCACCGGGCCTTAGCTGCCTTCCCGCAGGGCAGGGCTTGGGACCTGCAGCCCGCCATGCCTGAGCCTCCCACCCCCTCCATGGGCTCGTGGGCCGCCTGAGCCTCCCCGACGAGTGCCACCTCCTGCTCCACTGCGCCCAGTCCCATCGACCACCCAGGGGCTGAGGAG</t>
  </si>
  <si>
    <t>ENST00000307128.6</t>
  </si>
  <si>
    <t>ENSG00000172399</t>
  </si>
  <si>
    <t>MYOZ2</t>
  </si>
  <si>
    <t>chr4:119174166-119174339</t>
  </si>
  <si>
    <t>GTGCAAGCGCACGGCGCAGGACTGGCAGGCAGCTCCACCTGCAGCCCTGGTGCGGGATCCTCTAGGTGAAGCCAGCTGGGCTCCTGAGTCTGGTGGGGCCTTGGAGAACCTTTATGTCTAGCTCAGGGATTGTAAATGCACCAATCAGCACTCTGTATCTAGCTCAAGGTTTGT</t>
  </si>
  <si>
    <t>ENST00000503243.4</t>
  </si>
  <si>
    <t>LOC101929762</t>
  </si>
  <si>
    <t>chr4:119953818-119953991</t>
  </si>
  <si>
    <t>ENST00000505122.2</t>
  </si>
  <si>
    <t>ENSG00000250392</t>
  </si>
  <si>
    <t>LINC02502</t>
  </si>
  <si>
    <t>chr4:119953991-119954164</t>
  </si>
  <si>
    <t>GTGTGAGGTGTCAGTGTGCCCCTGCTGGGGGGTGCCTCCCAGTTAGGCTGCTCGGGGGTCAGGGGTCAGGGACCCACTTGAGGAGGCAGTCTGCCGGTTCTCAGATCTCCAGCTGCGTGCTGGGAGAACCACTGCTCTCTTCAAAGCTGTCAGACAGGGACACTTAAGTCTGCA</t>
  </si>
  <si>
    <t>chr4:119954164-119954337</t>
  </si>
  <si>
    <t>AGAGGTTACTGCTGTCTTTTTGTTTGTCTGTGCCCTGCCCCCAGAGGTGGAGCCTACAGAGGCAGGCAGGCCTCCTTGAGCTGTGGTGGGCTCCACCCAGTTCGAGCTTCCCAGCTGCTTTGTTTACCTAAGCAAGCCTGGGCAATGGCGGGCGCCCCTCCCCCAGCCTCGTTG</t>
  </si>
  <si>
    <t>chr4:121060256-121060374</t>
  </si>
  <si>
    <t>CTGCAGCCTTGACCTCCCAGGCTCCAGCAATCCTCCCACCTCAGCCGCCTAAGTAGCTGTGACTACAGGCACGTGTCACCATGTCTAGCTAATTTTTTTAGTTTTGGTAGAGATGAGGT</t>
  </si>
  <si>
    <t>ENST00000507782.1</t>
  </si>
  <si>
    <t>LOC105377400</t>
  </si>
  <si>
    <t>chr4:122379171-122379335</t>
  </si>
  <si>
    <t>ACTGCAGTATAAATAATCATCCCTACAGTGCTCTGTCAGGGCTGTAGGGGGGCACGGGACAGTAAGGGAGGAGGCTGAACTGCGCGATTTTACCTGGCTTCTCCAGAAGGGTAAGGCGGCCAGTTGGACCCGGTCCTTGTGTTCGGAGAACAGAGTCACCCAGGC</t>
  </si>
  <si>
    <t>ENST00000439307.5</t>
  </si>
  <si>
    <t>ENSG00000164113</t>
  </si>
  <si>
    <t>ADAD1</t>
  </si>
  <si>
    <t>chr4:122379335-122379499</t>
  </si>
  <si>
    <t>CCTCGAACGCCTGCGATGGTCGGCGTCTCTTCCCTAGGTGACGCAAGACGCGGAGCTCGGCTGCACGACGCTGGCGCAAGCGCGGGGGCAAGAGCGCCGGCCTCCGAGACGGTTAGTGATTGGACGAAGCAGGGCGCGGGGGCGCAAGCCCGGGTCCTGCAGGGG</t>
  </si>
  <si>
    <t>chr4:122944220-122944371</t>
  </si>
  <si>
    <t>CTGCAGAGTGTTTTCCAACTTGGTTCCATTCTCCCCGTCACTTTCAAGTACACCAATCAGACGTAGATTTGGTCTTTTCACATAGTCCCATATTTCTTGGATGCTTTGTTTGTTTCTTTTTATTCTTTTTTCTCTAAACTTCCCTTCTTGCT</t>
  </si>
  <si>
    <t>ENST00000675392.1</t>
  </si>
  <si>
    <t>ENSG00000145375</t>
  </si>
  <si>
    <t>SPATA5</t>
  </si>
  <si>
    <t>chr4:123272452-123272603</t>
  </si>
  <si>
    <t>TACAAATTGGTTTGGGATTGCTTTGCTTACAGTCATCTCACCTCAGAACCCCACTTAGCAGTTTCTATGATTCTCAGGGAAAGTGCTTCAGCAGAAGTAGACCTTTAGGAATTAGAGACAAGTTACAACCAAAGGAGGGACATTCACCTGCA</t>
  </si>
  <si>
    <t>ENST00000505319.5</t>
  </si>
  <si>
    <t>ENSG00000164056</t>
  </si>
  <si>
    <t>SPRY1</t>
  </si>
  <si>
    <t>chr4:123722583-123722731</t>
  </si>
  <si>
    <t>ACAGGAGGAAATTCAAACCAAAGGCAAAGAAGTTGAAAACTTTGAAAAAAATATAGACGAATGTATAACTAGAATAACCAATACAGAGAAGTGCTTAAAGGAGCTGATGGAGCTGAAAGCCAAGGCTTGAGAACTACATGAAGAATGCA</t>
  </si>
  <si>
    <t>ENST00000515769.1</t>
  </si>
  <si>
    <t>ENSG00000249464</t>
  </si>
  <si>
    <t>LINC01091</t>
  </si>
  <si>
    <t>chr4:123722803-123722954</t>
  </si>
  <si>
    <t>AAGTGAGAAGGGAAGTTTAGAGAGAAAAGAATAAAAAGAAACGAACAAAGCCTCCAAGAAATATGGGACTATGTGAAAAGACCAAATCTGCATCTGATTGGTGTACCTGAAAGTGACAGGGAGAATGGAACCAAGTTCGAAAACACTCTGCA</t>
  </si>
  <si>
    <t>chr4:124339131-124339278</t>
  </si>
  <si>
    <t>CGGACCCCGCACTCGGAGCAGCCGGCCGGCCCCACTGGCCCGGGCAGTGAGGGGCTTAGCACCTGGGCCAGCAGCTGCTGTGCTCAATTTGTCGCCGGGCCTTAGCTGCCTTCCAGAGGGGCAGGGCTCGGGACCTGCAGCCCGCCAT</t>
  </si>
  <si>
    <t>ENST00000507299.1</t>
  </si>
  <si>
    <t>LOC105377407</t>
  </si>
  <si>
    <t>chr4:124339278-124339425</t>
  </si>
  <si>
    <t>TGCCTGAGCCTCCCCACCCCCTCGGTGGGCTCCTGTGCGGCCCCAAGCCTCCCCAAGGAGTGCCGCCCCCTGCTCCACGGCACCCAGTCCCATTGACCACCCAAGGGCTGAGGAGTGCGGGCACACGGCACGGGACTGGCAGGCAGCT</t>
  </si>
  <si>
    <t>chr4:124339425-124339572</t>
  </si>
  <si>
    <t>TCTACCTGCAGCCCTGGTGCGGGATCCACTGGGTGAAGCCACCTGGGCTCCTGAGTCTGGTGGGGACTTGGAGAACCTTTATGTCTACCTAAGGGATTGTAAATACACCAATCGGCACTCTGTATCTAGCTCAAGGTTTGTAAACACA</t>
  </si>
  <si>
    <t>chr4:126670170-126670323</t>
  </si>
  <si>
    <t>CACCATTGCTGAGGCTTGAGTAGGTAAACAAAGCAGCCAGGAAGCTCCAACTGGGTGGAGCCCACCACAGCTCAAGGAGGCCCGGCTGCCTCTGTAGACTTCACCTCTGGGGGCAGGGCATAGCTGAACAAAATGCAGCAGAAACTTCTGCAGA</t>
  </si>
  <si>
    <t>ENST00000661809.1</t>
  </si>
  <si>
    <t>LOC105377411</t>
  </si>
  <si>
    <t>chr4:126670323-126670476</t>
  </si>
  <si>
    <t>ACTTAAATGTCCCTGTCTGACAGCTCTGAAAAGAGCAGTGGTTCTCCCAGCATGGTGTTTGAGCTCTGAGAATGGACAGACTGCCCCCTCAAGTGGGTCCCGGACCCCCATGTGGCCTAACTTAGAGACACCTCCCATAGGGGCCGAATGACAC</t>
  </si>
  <si>
    <t>chr4:126670476-126670629</t>
  </si>
  <si>
    <t>CCTCATACAGCTGGGTGCCCCTCTGAGACGATGCTTCCAGAGGAAGGATCAGGCAGCAATATTTTCTGTTCTGCAATATTTGCTGTTCTGCAGTCTCCGCTGGGGATACCCAGGCAAACAGGGTCTGGAGTGAACCTCCAGCAAACACCAACAG</t>
  </si>
  <si>
    <t>chr4:126928678-126928850</t>
  </si>
  <si>
    <t>AGCGAGGCTGGGGGAGGGGCGCCCGCCATTGCCCAGGCTTGCTTAGGTAAACAAAGCAGCCCCGAAGCTCGAACTGGGTGGAGCCCACCACAGCTCAAGGAGGCCTGCCTGCCTCTGTAGGCTCCACCTCTGGGGGCAGGGCACAGACAAACAAAAAGACAGCAGTAACCTCT</t>
  </si>
  <si>
    <t>ENST00000506852.1</t>
  </si>
  <si>
    <t>LOC102724210</t>
  </si>
  <si>
    <t>chr4:126928850-126929022</t>
  </si>
  <si>
    <t>TGCAGACTTAAATGTCCCTGTCTGACAGCTTTGAAGAGAGCAGTGGTTCTCCCAGCACGCAGCTGGAGATCTGAGAACAGGCAGACTGCCTCCTCAAGTGGGTCCCTGACCCCTGACCCCCGAGCAGCCTAACTGGGAGGCACCCCCCAGCAGGGGCACACTGACACCTCACA</t>
  </si>
  <si>
    <t>chr4:126929022-126929194</t>
  </si>
  <si>
    <t>ACGGCAGGGTATTCCAACAGACCTGCAGCTGAGGGTCCTGTCTGTTAGAAGGAAAACTAACAAACAGAAAGGACATCCACACCGAAAACCCATCTGTACATCACCATCATCAAAGACCAAAAGTAGATAAAACCACAAAGATGGGGAAAAAACAGAACAGAAAAACTGGAAAC</t>
  </si>
  <si>
    <t>chr4:127655309-127655482</t>
  </si>
  <si>
    <t>GAGTTTCTAGTTTTTCTGTTCTGTTTTTTCCCCATCTTTGTGGTTTTATCTACTTTTGGTCTTTGATGATGGTGATGTACAGATGGGTTTTTGGTGTGGATGTCCTTTCTGTTTGTTAGTTTTCCTTCTAACAGACTGTACCCTCAGCTGCAGGTCTGTTGGAATACCCTGCCG</t>
  </si>
  <si>
    <t>ENST00000504276.1</t>
  </si>
  <si>
    <t>ENSG00000164066</t>
  </si>
  <si>
    <t>INTU</t>
  </si>
  <si>
    <t>chr4:127655482-127655655</t>
  </si>
  <si>
    <t>GTGTGAGGTGTCAGTGTTCCCCTGCTGGGGGGTGCCTCCCAGTTAGGCTGCTCGGGGGTCAGGGGTCAGGGACCCACTTGAGGAGGCAGTCTGCCCATTCTCAGATCTCCAGCTGCGTGCTGGGAGAACCACTGCTCTCTTCAAAGCTGTCAGACAGGGACATTTAAGTCTGCA</t>
  </si>
  <si>
    <t>chr4:127678037-127678179</t>
  </si>
  <si>
    <t>GGGAAGTTTAGAGAAAAAAGAATAAAAAGAAACAAACAAAGCCTCCAAGAAATATGGGACTATGTGGAAAGACCAAATCTACGTCTGATTGGTGTACCTGAAAGTGATGGGGAGAATGGAACCAAGTTGGAAAACACTCTGCA</t>
  </si>
  <si>
    <t>chr4:127860949-127861102</t>
  </si>
  <si>
    <t>TGAAGCAAGAAGGGAAGTTTAGAGAAAAAAGAATAAAAGGAAACGAACAAAGCCTCCAAGAAATATGGGACTATGTGAACAGACCAAATCTACGTCTGATTGGTGTACCTGAAAGTGATGGAGAGAATGGAACCAAGCTGGAAAACACTCTGCA</t>
  </si>
  <si>
    <t>ENST00000511942.5</t>
  </si>
  <si>
    <t>ENSG00000142731</t>
  </si>
  <si>
    <t>PLK4</t>
  </si>
  <si>
    <t>chr4:130038472-130038622</t>
  </si>
  <si>
    <t>AGCCGGCTTCACCCAGTGGATCCGGCAGTGGGGCTGCAGGTGGAGCTGCCTGCCAGTCCCCCGCCATGCACTCACACTCCTCAGCCCTTGGGTGATCGATGGGACTGGGTGCCGTGGAGCAGGGGGCGGCGCTTGTCGGGGAGGCTGGGGC</t>
  </si>
  <si>
    <t>ENST00000507099.1</t>
  </si>
  <si>
    <t>ENSG00000249618</t>
  </si>
  <si>
    <t>LINC02465</t>
  </si>
  <si>
    <t>chr4:130038622-130038772</t>
  </si>
  <si>
    <t>CTGCACAGAAGCCCATGGAGGCGGAGGAAGGCTCAGCCATGGCGGGCTGCAGTCCCGAGGCCTGCCCCGTGGGAAGGCAGCTAAGCAGTAAGAAATCGAGCTCGGCGCCGGCGGGCTGGCACTGCTGGGGGACCCAGTACACCCTCTGCAG</t>
  </si>
  <si>
    <t>chr4:131115345-131115422</t>
  </si>
  <si>
    <t>GATAACTAGGCAGGGCCCGGTGGCTCACGCCTGTAATCCCTGCACTTTGGGAGGCCATGGAGGGTGGATCGCTTGAGC</t>
  </si>
  <si>
    <t>ENST00000652848.1</t>
  </si>
  <si>
    <t>LINC02377</t>
  </si>
  <si>
    <t>chr4:131115427-131115638</t>
  </si>
  <si>
    <t>ACCAGCCTGGACAATATGATGAAACCTCATCTCTACAAAAAATACAAAAGTTAGCTAGACATAGTGTTGTGCACCTGTAGTTCCAGCTACTCAGAAGGCTGAGGTGGGAGGATTACTTGAGCCCAGGAGGTCGAGGCTGCAGTGAGCCATGATTGCACCACTGCACACCAGCATGGGTGGCAAAGTGAGACACTGTCTCAAAAAAAAAAAAA</t>
  </si>
  <si>
    <t>chr4:134490908-134491060</t>
  </si>
  <si>
    <t>GCCATTAAGATATCAGGTAGGCAAGCCTCAGAGCTCACAGTCTGGGGCTGAAGGCATTGACCCTTCCCCCACTGGCAGAGTGGCCTCTATGCTCAGGCTGACACATAGAGAGTATGACCCTTTACCCCACTCTGCACACCACCACAGCTGCAG</t>
  </si>
  <si>
    <t>ENST00000503009.1</t>
  </si>
  <si>
    <t>LINC02462</t>
  </si>
  <si>
    <t>chr4:134947243-134947290</t>
  </si>
  <si>
    <t>TTCTTCCTTCTGGTGGGTTCGTGGTCTTGCTGACTTCAGAAGCGAAGC</t>
  </si>
  <si>
    <t>ENST00000514293.1</t>
  </si>
  <si>
    <t>LOC105377438</t>
  </si>
  <si>
    <t>chr4:134947291-134947534</t>
  </si>
  <si>
    <t>TGCAGACCTTCGTAGTGAGTGTTACAGCTCTTAAAAGTGGTGTGTCTGGAGTTGTTTGTACCTTCCAGTGGGTTTGTGGTCTTGCTGGCCTCAGGAGTGAAGCTGCAGACCTTTGTGGTGAGTGTTACGGCTCATAAAGGAGGCACGGACCCAAAGAGTGATAAGCAGCAAGACTTATTGCAACAGCAAAAGAACAAAGCTTCCACAGCATGAAAGCGGATCTGAGTGGGTTGCCACTGCTGGA</t>
  </si>
  <si>
    <t>chr4:135001182-135001444</t>
  </si>
  <si>
    <t>CTGCAGACATCCCTGCTAGCTCAGCTGGGACACTACAGGAGCAAGCAGACTTGATGGTACCACAGATCTGCCACTGCAAACTAAATTTTATTTCAGGCTACAGATAAGCTGAGCTGCAGATTTCTGATGCTTTGCTTAACAACACTCTTGCAAAGTGAGGAGAATAACTTCCCTTCCGTCTGTGTTGTACTCAATTAAATGGTAAAAGGATGTTGTAATCTATTCTATATGAAGAGTCATAGAAGTTTTGCCTGGAACCTGCA</t>
  </si>
  <si>
    <t>chr4:135082999-135083165</t>
  </si>
  <si>
    <t>GTTTTTCTGTTCTGTTTTTTCCCCATCTTTGTGGTTTTATCTACTTTTGGTCTTTGATGATGGTGATGTACAGATGGGTTTTCGGTGTAGATGTCCTTTCTGGTTGTTAGTTTTCCTTCTAACAGACAGGACCCTCAGCTGCAGGTCTGTTGGAATACCCTGCCGTG</t>
  </si>
  <si>
    <t>ENST00000511899.1</t>
  </si>
  <si>
    <t>LINC02485</t>
  </si>
  <si>
    <t>chr4:135083165-135083331</t>
  </si>
  <si>
    <t>GTGAGGTGTCAGTGTGCCCCTGCTGGGGGGTGCCTCCCAGTTAGGCTGCTCGGGGGTCAGGGGTCAGGGACCCACTTGAGGAGGCAGTCTGCCCGTTCTCAGATCTCCAGCTGCGTGCTGGGAGAACCACTGCTCTCTTCAAAGCTGTCAGACAGGGACACTTAAGT</t>
  </si>
  <si>
    <t>chr4:135083331-135083497</t>
  </si>
  <si>
    <t>TCTGCAGAGGTTACTGCTGTCTTTTTGTTTGTCTGTGTTCTGCCCCCAGAGGTGGAGCCTACAGAGGCAGGCAGGCCTCCTTGAGCTGTGGTGGGCTCCACCCAGCTGGAGCTTCCCAGCTGCTTTGTTTACCTAAGCAAGCCTGGGCAATGGTGGGCGCCCCTCCC</t>
  </si>
  <si>
    <t>chr4:136442839-136442984</t>
  </si>
  <si>
    <t>GGAGCTACCTCCTGCAGGTCCCGTCTCTTCAGTTCTATCACTCAATAAAGCTCCTCTTCCTCTTGCTCACCCTCCACTTGTCTGTGTACTTCCTTCTTCCCGGTCGCAGGACAAGAACTTGGGACCCCCGCAAATGGCAAAGCTAA</t>
  </si>
  <si>
    <t>ENST00000512039.1</t>
  </si>
  <si>
    <t>ENSG00000248869</t>
  </si>
  <si>
    <t>LINC02511</t>
  </si>
  <si>
    <t>chr4:136442984-136443129</t>
  </si>
  <si>
    <t>AAAGAGCTGTAACATAAACAGGGCTGAGACACACCCCTTGCTCACCACACTGTGGGCAAAGAGGAGAGAAGAGCTGCAGCTCTTCAGGGAGCCCAGACCCGGGAACTCCCCAAGACAGAGCTGTGACTTGCTCATTGGATCCCTGT</t>
  </si>
  <si>
    <t>chr4:137496846-137497025</t>
  </si>
  <si>
    <t>GACAGCAGTAACCTCTGCAGATTTAAATGTCCTTGTCTGACAGCTTTGAAGGGAGCAGTGGTTCTCCCAGCACGCAGCTGGAGATCTGAGAACCGGCAGACTGCCTCTTCAAGTGGGTCCCTGACCCCTGACCCCTGAGCAGCCTAACTGGGAGGCACCCCCCAGCAGGGGCACACTGAC</t>
  </si>
  <si>
    <t>ENST00000617302.1</t>
  </si>
  <si>
    <t>ENSG00000189184</t>
  </si>
  <si>
    <t>PCDH18</t>
  </si>
  <si>
    <t>chr4:137497025-137497204</t>
  </si>
  <si>
    <t>CACCTCACACGGCAGGGTATTCCAACAGACCTGCAGCTGAGGGTCCTGTCTGTTAGAAGGAAAACTAACAAACAGAAAGGACATCCACACCAAAAACCCATCCGTACATCACCATCATCAAAGACCAAAAGTAGATAAAACCACAAAGATGGGGAAAAAACAGAACAGAAAAACTGGAAG</t>
  </si>
  <si>
    <t>chr4:140678308-140678460</t>
  </si>
  <si>
    <t>ATCAAAGCTGAGCTATCGTATCCCTTGGACATGCTCTTCCTTCTCTCATTCCCTGTGTTGATGAAGGGTAATTCCAGGCACATGGGGCATCAACTTTCCATCACCCTCTCTCTAGCTCTGCTCTCACATTCAGACTTTGAGGCTTCTCTGCAG</t>
  </si>
  <si>
    <t>ENST00000514787.1</t>
  </si>
  <si>
    <t>ENSG00000109436</t>
  </si>
  <si>
    <t>TBC1D9</t>
  </si>
  <si>
    <t>chr4:140706614-140706765</t>
  </si>
  <si>
    <t>TTTAATCCCATTTCCCTCTCTCCATTAACCATTCTTAAATTGTTTTGTATTCTTCCTATCCAGGTCCTTATACTTTTACTGAGCCATGTTTTTCATATAAAAAATTTAAAACTGATGAGTATTTTACAAATTTGTCTGCAAGGTACACTGCA</t>
  </si>
  <si>
    <t>chr4:141689682-141689885</t>
  </si>
  <si>
    <t>TGTTTACAAACCTTGAGCTAGATACAGAGTGCCGATTGGTGTATTTACAATCCCTGAGCTAGACATAAAGCTTCTCCAAGGCCCCACCAGACTCAGGAGCTCAGCTGGCTTCACCCAGTGGATCCCACACTGGGGCTGCAGGTGGAGCTGCCTGCCAGTCCTGCTCCGTGCGCCTACACTCCTCAGCCCTTGGGTGGTCGATGG</t>
  </si>
  <si>
    <t>ENST00000477265.5</t>
  </si>
  <si>
    <t>ENSG00000164136</t>
  </si>
  <si>
    <t>IL15</t>
  </si>
  <si>
    <t>chr4:141689885-141690088</t>
  </si>
  <si>
    <t>GGACTGGGCGCCGTGGAGCAGGGGGCGGTGCTCATCGGGGAGGCTCGGGCCTCACAGGAGCCCATGGAGGGGGTGGGAGGCTCAGGCATGGCAGGCTGCAGGTCCCGAGCCCTGCCCTGCAGGAAGGCAGCTAAGGCCCGGCGAGAAATCGAGCACAGCGCTGGTGGGCTGGCACTGCTGGGGGATCCAGTACACCCTCTGCAG</t>
  </si>
  <si>
    <t>chr4:142274747-142274884</t>
  </si>
  <si>
    <t>GGCTGCAGTAATCAGTATCTCAATCTACTTAAGGAAAAAAACCATGTCATTTCAGATAGTGTATTGCCAGGTCATTACCACTGTTTAACGCAGAAAGCAGAGAGAGAAGTAAAAGATAAGCAGTTCATGGCTGCTGCA</t>
  </si>
  <si>
    <t>ENST00000514525.1</t>
  </si>
  <si>
    <t>ENSG00000109452</t>
  </si>
  <si>
    <t>INPP4B</t>
  </si>
  <si>
    <t>chr4:143100715-143100876</t>
  </si>
  <si>
    <t>ENST00000657857.1</t>
  </si>
  <si>
    <t>ENSG00000250326</t>
  </si>
  <si>
    <t>LOC105377623</t>
  </si>
  <si>
    <t>chr4:143100876-143101037</t>
  </si>
  <si>
    <t>chr4:143101037-143101198</t>
  </si>
  <si>
    <t>TTCCAACAGACCTGCAGCTGAGGGTCCTGTCTGTTAGAAGGAAAACTAACAAACAGAAAGGACATCTACGCCGAAAACCTATCTGTACATCACCATCATCAAAGACCAAAAGTAGATAAAACCACAAAGATGGGGAAAAAACAGAACAGAAAAACTGGAAAC</t>
  </si>
  <si>
    <t>chr4:143663522-143663820</t>
  </si>
  <si>
    <t>TCCTTCATTTCAACTTTGGTGAATCTGACAATTTATGTGTCTTGGAGTTGCTCTTCTCGAGGCGTATCTTTGTGGCATTCTCTGTATTTCCTGAATCTGAATGCTGGCCTGCCTTTCTAGATTGGGGAAGTTCTCCTGGATAATATCCTGCAGAGTGTTTTCCAACTTGGTTCCATTCTACCCATCACTTTCAGGTACACCAATCAGATGTAGATTTGGTCTTTTCACATAGTCCCATATTTCTTGGAGGCTTTGTTCATTTCTTTTCATTCTTTTTTCTCTAAACTTCCCTTCTCGCT</t>
  </si>
  <si>
    <t>ENST00000499587.2</t>
  </si>
  <si>
    <t>LOC105377459</t>
  </si>
  <si>
    <t>chr4:144810251-144810424</t>
  </si>
  <si>
    <t>TCTGCAGACTTAAATGTCCCTGTCTGACAGCTTTGAAGAGAGCAGTGGTTCTCCCAGCACGCAGCTGGAGATCTGAGAACGGGCAGACTGCCTCCTCAAGTGGGTCCCTGACCCCTGACCCCCGAGCAGCCTAACTGGGAGGCACCCCCCAGCAGGGGCACACTGACACCTCAC</t>
  </si>
  <si>
    <t>ENST00000650526.1</t>
  </si>
  <si>
    <t>ENSG00000170180</t>
  </si>
  <si>
    <t>GYPA</t>
  </si>
  <si>
    <t>chr4:144810424-144810597</t>
  </si>
  <si>
    <t>CACGGCAGGGTATTCCAACAGACCTGCAGCTGAGGGTCCTGTCTGTTAGAAGGAAAACTAACAAACAGAAAGGACATCCACACCAAAAACCCATCTGTACATCACCATCATCAAAGACCAAAAGTAGATAAAACCACAAAGATGGGGAAAAAACAGAACAGAAAAACTGGAAAC</t>
  </si>
  <si>
    <t>chr4:146664058-146664222</t>
  </si>
  <si>
    <t>GCCATTGCCCAGGCTTGCTTAGGTAAACAAAGCAGCTGGGAAGCTCCAACTTGGTGGAGCCCAGCACAGCTCAAGGAGGCCTGCCTGCCTCTGTAGGCTCCACCTCTGGGGGCAGGGCACAGACAAACAAAAAGACAGCAGTAACCTCTGCAGACTTAAATGTCC</t>
  </si>
  <si>
    <t>ENST00000281321.3</t>
  </si>
  <si>
    <t>ENSG00000151615</t>
  </si>
  <si>
    <t>POU4F2</t>
  </si>
  <si>
    <t>chr4:146664222-146664386</t>
  </si>
  <si>
    <t>CCTGTCTGACAGCTTTGAAGAGAGCAGTGGTTCTCCCAGCACGCAGCTGGAGATCTGAGAACAGGCAGGCTGCCTCCTCAAGTGGGTCCCTGACCCCTGAGCCCTGAGCAGCCTAACTGGGAGGCACCCCCCAGCAGGAGCACACTGACACCTCACACGGCAGGG</t>
  </si>
  <si>
    <t>chr4:146664386-146664550</t>
  </si>
  <si>
    <t>GTATTCCAACAGACCTGCAGCTGAGGGTCTTCTCTGTTAGAAGGAAAACTAACAAACAGAAAGGACATCCACACCAAAAACCCATCTGTACATCACCATCATCAAAGACCAAAAGTAGATAAAACCACAAAGATGGGGAAAAAACAGAACAGAAAAAATGGAAAC</t>
  </si>
  <si>
    <t>chr4:147124912-147125054</t>
  </si>
  <si>
    <t>CTGCAGCATTTATTTCACTCTAACCAAACTTTTTAAAAATGTTTTTTATTGTCTGTTACTTGAAAATGTTTTGTTTTTGTCTCTTTGGCTTCCTGATGTATCCCAAGCATCTGGCATAGGGTGGATGCTCAGTGAAAAAATTC</t>
  </si>
  <si>
    <t>ENST00000671296.1</t>
  </si>
  <si>
    <t>LOC105377476</t>
  </si>
  <si>
    <t>chr4:147435439-147435591</t>
  </si>
  <si>
    <t>GAAGCGAGAAGGGAAGTTTAGAGAAAAAAGAATAAAAAGAAACGAACAAAGCCTCCAAGAAATATGGGACTATGTGAAAAGACCCAATCTACGTCTGATTGGTGTACCTGAAAGTGACAGGGAGAATGGAACCAAGTTGGAAAACACTCTGCA</t>
  </si>
  <si>
    <t>ENST00000324300.10</t>
  </si>
  <si>
    <t>ENSG00000151617</t>
  </si>
  <si>
    <t>EDNRA</t>
  </si>
  <si>
    <t>chr4:148091184-148091330</t>
  </si>
  <si>
    <t>ACTGCAGTTGCTGATGTCAGGGAACATCTGTGAGAATCCAAGCGGGGGCCCCAGTCACTGGGCGAGGAGAACATGACCAAGCTGGTCTGAGCTGCAGGTCCTGGGCTCCGTGTGCTCACTGGCCTGCACAGCCTTCCCCCAACCCTG</t>
  </si>
  <si>
    <t>ENST00000510076.1</t>
  </si>
  <si>
    <t>ENSG00000071205</t>
  </si>
  <si>
    <t>ARHGAP10</t>
  </si>
  <si>
    <t>chr4:148091330-148091476</t>
  </si>
  <si>
    <t>GGCCTGCTACAGCCAGTGGGCCAGGGAAGCCTTCAGGGCAGAACCCACAGATGCCTGGCCCTTAGCAGATGTTTAAGGTAGGGAGGCGCCACAGTGCAGAGCCCCATCTCAACTGGAAAAATCCAGGCGCGTGAAGTTAGCAGCTGC</t>
  </si>
  <si>
    <t>chr4:148091476-148091622</t>
  </si>
  <si>
    <t>CAGGTGGTTAGATCTCAAGGAGGTGGGCACAAGACCAGGAGAGCTGGGTGAGATTCACATATCAAACATCTGGGTCAGCATGGATACTGACCAGCCAGAATAGATACTGGTTCCTGTGCCACACCGCTGTGTTACGGCAAAGCATCT</t>
  </si>
  <si>
    <t>chr4:149219317-149219460</t>
  </si>
  <si>
    <t>ACCTATGCCCGCCAACATCACACTCCAAGTTAACACTACCTCCAGTGCAACAGCACACAGTCTCCAGCAAGGGCCCTTCTCCCGCTTTTCCCCACACTCCTCCCACCAGTTGCATTGCCTCTGCCACTGTGATGAATGCCTGCA</t>
  </si>
  <si>
    <t>ENST00000503100.1</t>
  </si>
  <si>
    <t>ENSG00000248210</t>
  </si>
  <si>
    <t>LINC02355</t>
  </si>
  <si>
    <t>chr4:150179636-150179772</t>
  </si>
  <si>
    <t>CTGCAGGTTTTGCATTGATTTAAAAATTTTAAAGGTCATAATATTATTAATACATATTTATACCCTTAGAATTCCCAGTTTGTCAGCAAATAGAGTCCCATTCTGTTATGCCATTGAAAGTAATGATAAAAACTGCA</t>
  </si>
  <si>
    <t>ENST00000507694.1</t>
  </si>
  <si>
    <t>ENSG00000170390</t>
  </si>
  <si>
    <t>DCLK2</t>
  </si>
  <si>
    <t>chr4:151695357-151695505</t>
  </si>
  <si>
    <t>CTCCCAGCTCCAAAGTGTCAGAGGTCAGATGTGGAATCAAGGGTGTCTGTCCCCAAGTCAGTGTTTTAACTCAATTCCCTGTAGGGCTGCTCTGGAGAGACATGGAAAAGCTGAAGCACTGACATTTGGAACTAGCATCCGGCACTGCA</t>
  </si>
  <si>
    <t>ENST00000513504.1</t>
  </si>
  <si>
    <t>ENSG00000059691</t>
  </si>
  <si>
    <t>GATB</t>
  </si>
  <si>
    <t>chr4:151695661-151695822</t>
  </si>
  <si>
    <t>TTAAAGGCCAGTCTTGAAGGACAGGAGGCACCAGGCAAAATCAAACCACAAATGCCACAAACTCTGCCCTACGTGGAGACACTCCTCAGATTCTTTTTTCTTTTTTTAAAGTTTAGAGACAGGGTCTCTCTCTGTTGCCCAGGCTGGACTGCAGTGGCACGA</t>
  </si>
  <si>
    <t>chr4:152892149-152892291</t>
  </si>
  <si>
    <t>TTCCCACCTCAGCCTCCCAAGCAGCTGGGACTACAGGCGCATGCCACCACATCCTGCTAGTCATCCTATTTCTTAACAGGAAGAAATGAAACATCAATGAATGTGCTGTTCTGTAATTTGATAATGTCCTAAAGAGTACTGCA</t>
  </si>
  <si>
    <t>ENST00000514499.1</t>
  </si>
  <si>
    <t>ENSG00000164144</t>
  </si>
  <si>
    <t>ARFIP1</t>
  </si>
  <si>
    <t>chr4:153748780-153748931</t>
  </si>
  <si>
    <t>CTGCAGGCTGGAACCAGCAAAATGAGGTCATCTGAAAAAGCCCTCAACCTTGCGCATTTAGCAAAAAAAACAAAAAACAAAAAACAAAAAAACAAAAAACAGGTTTGGCTTACAAAAAGCAACAGGGGATTTCAAATATAAGGGTTGGTAAG</t>
  </si>
  <si>
    <t>ENST00000508967.5</t>
  </si>
  <si>
    <t>ENSG00000145428</t>
  </si>
  <si>
    <t>RNF175</t>
  </si>
  <si>
    <t>chr4:154038617-154038805</t>
  </si>
  <si>
    <t>TCCTGCAGAAGAAAAAGAAAATTTTCTTTAGAAATATTTCACCCAGGCGTGGTGGCTCACGCCTGTAATTCCAGCACTTTGGGAGGCTGAGGTGGGCAGATTGCTTGAGTACAGGAGTTCGAGACCAGCCTGGGAAAAAAAAAAAAAAGGAAGAAAATTAGCTAGGCGTAGTGGTGGGCACCTGTGGTC</t>
  </si>
  <si>
    <t>ENST00000660197.1</t>
  </si>
  <si>
    <t>LOC101927947</t>
  </si>
  <si>
    <t>chr4:154038805-154038993</t>
  </si>
  <si>
    <t>CCCAGCTACTCGGGAGGCTGAGGTGAGATAACTTGAGCCAGGGAGGTGGAGGCTGCAGTGAGCCATGATCGTGCCACTGCATTCTAGTTGGGGCTACAGAGCTGACCCTCTCTCTCAATCTCTCTCTCAATCCATATACACATATATATGTATATATATTCCTTGGGATTTTTGAATTCAAACATCTGC</t>
  </si>
  <si>
    <t>chr4:154307695-154307897</t>
  </si>
  <si>
    <t>CAACAGATGGCTGGGGCTACAGAAAATTTCACAACAGCATGGATTGAGACAACTGCAGTGCTGTTGTATCTGGCAATCTTTCCAGGTGTCCATAATCACCCCTCTTCCATTCAGGTCTCCTACCCGACCACTACCTGGCTTACTCTCACAGATCACTTCCCTTTCCATTTCCCAGAGAGAAAGGAGGCATTGGGAAAGAACTC</t>
  </si>
  <si>
    <t>ENST00000623568.1</t>
  </si>
  <si>
    <t>ENSG00000197410</t>
  </si>
  <si>
    <t>DCHS2</t>
  </si>
  <si>
    <t>chr4:154371581-154371646</t>
  </si>
  <si>
    <t>TAAAAAAAGAAACCTGAGACTGATTAATTTATAAGAAAAGAGGTTTAATTGGCTCATGGCTCTGCA</t>
  </si>
  <si>
    <t>ENST00000504580.1</t>
  </si>
  <si>
    <t>chr4:154491887-154492057</t>
  </si>
  <si>
    <t>GGGGGCGGGGCGGTGGTTCCCCACTGTGTCTCCGGGCGCCAGGGACCGCGCGACTCCTGCTCCGACCCAGCCTCCGCCGCCTGCCTTCCCCTCCCTGCCGTGTGATGCGGCGCACACGAGGGCAAACTCCAACCTGCGAGCCGCGCTCTGCAGCAGGGCGGAAGAGGAGCA</t>
  </si>
  <si>
    <t>ENST00000357232.10</t>
  </si>
  <si>
    <t>chr4:154492057-154492227</t>
  </si>
  <si>
    <t>AAATGCAAAAGCACTGGGAGACGTGCACCGCGGGGCGGGTGGGGGACGCGCAGGCGGGGCGTCTGCCTGGGCTTGGCCAAGTGCCAAGTGATGATGGGTGCGGGGAGGTGAGAGGAGCGGCCTCTCCGCGGCCTCCCCCTCCATCCGCTTGACCGTCCCTCTGCAGGCCTG</t>
  </si>
  <si>
    <t>chr4:155624088-155624239</t>
  </si>
  <si>
    <t>TAACCACTGCTCTAGTTCCTATGTTCTCTTCCAATCCATTCATCTAGGAAATCAGTTTATGAAATTTACTATTCATTAGTGACCTCACGTGCAACATGCCTGGTACTGTACAACAGATCCACTGATGGGCTTCATTTAAAATGTGAACTGCA</t>
  </si>
  <si>
    <t>ENST00000621234.4</t>
  </si>
  <si>
    <t>ENSG00000164116</t>
  </si>
  <si>
    <t>GUCY1A1</t>
  </si>
  <si>
    <t>chr4:156875417-156875621</t>
  </si>
  <si>
    <t>AATATGACCATCACTCATGTGGAAGTTGAGCCATTAGAAGAAAGTCCACACATCTTATCTGCCAGTAAAAACCTAGTCTCACCAGATGTCTCTTCATTCAAGCAAGGTAAATAGTAAAATAAATATATGAAGACTATGAAAAAAATGCTGCAGCACAAGAAAAGGTAATTTTGTCCCGACATATCGGAAAGAAAAACATCTACCT</t>
  </si>
  <si>
    <t>ENST00000512711.1</t>
  </si>
  <si>
    <t>ENSG00000145431</t>
  </si>
  <si>
    <t>PDGFC</t>
  </si>
  <si>
    <t>chr4:156875621-156875825</t>
  </si>
  <si>
    <t>TCAAAAGTGATTTAAGGCCGGGCGCAGTGGCTCACGCCTGTAATCCCAGCACTTTGGGAGGCTGAGGTGGGCAGATCACTTGAGGTCAGGAGTTTGAGAACAGACTGGCCAACATGGTGAAACCCCATCTCTAATAAAAATACAAAAATTAGTCAGGTGTGGTGCTGCACGCCTGTAATCTGAACCTGGGAGGCAGAGGCTGCAG</t>
  </si>
  <si>
    <t>chr4:158927810-158927963</t>
  </si>
  <si>
    <t>CTGCTGGCCCCGGGCAATGAGGGGCTTAGCACCCGGGCCAGCAGCTACGGCGGGTGTACTGGGTCCCCCAGCAGTCCCAGCCCACCTGCGCTGCACTCGATTTCTCGGCGGGCCTTAGCTGCCTTCCTGTGGGGCAGGGCTCAGGACCTGCAGC</t>
  </si>
  <si>
    <t>ENST00000505647.1</t>
  </si>
  <si>
    <t>ENSG00000164123</t>
  </si>
  <si>
    <t>C4orf45</t>
  </si>
  <si>
    <t>chr4:158927963-158928116</t>
  </si>
  <si>
    <t>CCCGCCATGCCTGAGCTTCCCACCCCCTCTGTGGGCTCCTGTGCAGCCTGAACCTCCTCAATGAGCGCCGCCCCCTGCTCCACGGTGCCCAGTCCCATCGACCACCCAAGGGCTGAGGAGTGCAGGCGCAAGGCACGGGACTGGCAGGCAGCTC</t>
  </si>
  <si>
    <t>chr4:158928116-158928269</t>
  </si>
  <si>
    <t>CCACCTGCAGCACAGGTGTGGGATCCACTGGATGAAGCCAGCTGGGCTCCTGAGTCTGGTGGGGATGTGGAGAACCTTTATGTCTAGCTCAGGGATTGTAAATACACCAGTCAGCACACTGTGTCTAGCTCAGGGTTTGTGAATGCACCAGTCG</t>
  </si>
  <si>
    <t>chr4:160574506-160574661</t>
  </si>
  <si>
    <t>AAGCAGCCGGGAAGGCGAACTGGGTGGAGCCCACCACAGCTCAAGGAGGCCTGCCTGCCTCTGTAGGCTCCACCTCTGGGGGCAGGGCACAGACAAACAAAAAGACAGCAGTAGTAACCTCTGCAGACTTAAATGTCCCTGTCTGACAGCTTTGAA</t>
  </si>
  <si>
    <t>ENST00000512652.1</t>
  </si>
  <si>
    <t>LINC02477</t>
  </si>
  <si>
    <t>chr4:160574661-160574816</t>
  </si>
  <si>
    <t>AGAGAGCAGTGGTTCTCCTAGCACGCAGCTGGAGATCTGAGAACGGGCAGACTGCCTCCTCAAGTGGGTCCCTGACCCCTGACCCCCTAGCAGCCTAACTGGGAGGCACCCCCCAGCAGGGGCACACTGACACCTCACACGGCAGGGTATTCCAAC</t>
  </si>
  <si>
    <t>chr4:160574816-160574971</t>
  </si>
  <si>
    <t>CAGACCTGCAGCTGAGGGTCCTGTCTGTTAGAAGGAAAACTAACAAACAGAAAGGACATCCACACCAAAAACACATCTGTACATCATCATCATCAAAGATCAAAAGTAGATAAAACCACAAAGATGGGGAAAAAACAGAACAGAAAAACTGGAAAC</t>
  </si>
  <si>
    <t>chr4:163212027-163212200</t>
  </si>
  <si>
    <t>GAGTTTCCAGTTTTTCTGTTCTGTTTTTTCCCCATCTTTGTGGTTTTATCTACTTTTGGTCTTTGATGATGGTGATGTACAGATGGGTTTTTGGTGTGGATGTCCTTTCTGTTTGTTAGTTTTCCTTCTAACAGACAGGACCCTCAGCTGCAGGTCTGTTGGAGTACCCTGCCG</t>
  </si>
  <si>
    <t>ENST00000274054.3</t>
  </si>
  <si>
    <t>ENSG00000145414</t>
  </si>
  <si>
    <t>NAF1</t>
  </si>
  <si>
    <t>chr4:163212200-163212373</t>
  </si>
  <si>
    <t>GTGTGAGGTGTCAGTGTGCCCCTGCTGGGGGGTGCCTCCCAGTTAGGCTGCTCGGGGGTCAGGGGTCAGGGACCCACTTGAGGAGGCAGTCTGCCCGTTCTCAGATCTCCAGCTGCGTACTGGGAGAACCACTGCTCTCTTCAAAGCTGTCAGACAGGGACATTTAAGTCTGCA</t>
  </si>
  <si>
    <t>chr4:163212373-163212546</t>
  </si>
  <si>
    <t>AGAGGTTACTGCTTTCTTTTTGTTTGTCTGTGCCCTGCCCCCAGAGGTGGAGCCTACAGAGGCAGGCAGGCCTCCTTGAGCTGTGGTGGGCTCCACCCAGTTCCAGCTTCCTGGCTGCTTTGTTTACCTAAGCAAGCCTGGGCAATGGCGGGCGCCCCTCCCCCAGCCTCACTG</t>
  </si>
  <si>
    <t>chr4:166744061-166744317</t>
  </si>
  <si>
    <t>TCTGCAGACTTAAACGTCCCTGTCTGACAGCTTTGAAGAGAGCAGTGGTTCTCCCACCCCGGAGTTTGAGATCTGAGAACAAACAGACTGCCTCCTCAAGTGGGTCCCTGACCCCCGAGTAGCCTAACTGGGAGATACCTCCCAATAGGGGCTGACTGACACCTCATACAGCCGAGTGCCCCTCTGAGATGAAGCTTCCAGAGGAAGGATCAGGCAGCAACATTTGCTGTTCTGCAATATTTACTGTTCTGCAGTCT</t>
  </si>
  <si>
    <t>ENST00000535728.5</t>
  </si>
  <si>
    <t>ENSG00000196104</t>
  </si>
  <si>
    <t>SPOCK3</t>
  </si>
  <si>
    <t>chr4:167133001-167133153</t>
  </si>
  <si>
    <t>ACTGCAGAGACTAAATATTATCATTATATAAACATTTTCATTATTGCCTATAGTAGGCAAAATAATGGCCTCTGAAATATGTCCACATCCTAATTCCAGGAATATGTTATATTACAATGCAAATGGGTTTTTCCAAACTGGTTAAATTAAGGA</t>
  </si>
  <si>
    <t>chr4:168442603-168442778</t>
  </si>
  <si>
    <t>ACCTCTGCAGACTTAAATGTCCCTGTCTGACAGCTTTGAAGAGAGCAGTGGTTCTCCCAGCACGCAGCTGGAGATCTGAGAACGGGCAGACTGCCTCCTCAAGTGGGTCCCTGACCCCTGACCCCCGAGCAGCCTAACTGGGAGGCACCCCCCAGCAGGGGCACACTGACACCTCA</t>
  </si>
  <si>
    <t>ENST00000505863.1</t>
  </si>
  <si>
    <t>ENSG00000181381</t>
  </si>
  <si>
    <t>DDX60L</t>
  </si>
  <si>
    <t>chr4:168442778-168442953</t>
  </si>
  <si>
    <t>ACACGGCAGGGTACTCCAACAGACCTGCAGCTGAGGGTCCTCTCTGTTAGAAGGAAAACTAACAAACAGAAAGGACATCCACACCAAAAACCCATCTGTACATCACCATCATCAAAGACCAAAAGTAGATAAAACCACAAAGATGGGGAAAAAACAGAACAGAAAAACTGGAAACT</t>
  </si>
  <si>
    <t>chr4:168602068-168602219</t>
  </si>
  <si>
    <t>CTGCAGATATTAATGTTTGAGTCAGACAGTTGGTCTGGCCAGTCAGGGCAAGAGTGCAGGGTCACAAGGTCCAAAGCATGGCAACTAAGCGTCAAAAACCCTTCAGGGTGAGATTTGGAAATGGACAGATATCTGTCAAAAGAGAGTTATGT</t>
  </si>
  <si>
    <t>ENST00000504519.5</t>
  </si>
  <si>
    <t>ENSG00000129116</t>
  </si>
  <si>
    <t>PALLD</t>
  </si>
  <si>
    <t>chr4:169185394-169185545</t>
  </si>
  <si>
    <t>CTGCAGTCTGAGCTGATCTCTTTAGCTGCCCAGAAAAAACAAAACAAACAAACAAACAAAAAACCCACAAAACATTACTCACAGGGAGCATTATTCTTTTCTTTTAAGGAAGTATTTTAGTTGTTGAAAAGGGATAACTAACTGCTACACCC</t>
  </si>
  <si>
    <t>ENST00000511421.5</t>
  </si>
  <si>
    <t>ENSG00000154447</t>
  </si>
  <si>
    <t>SH3RF1</t>
  </si>
  <si>
    <t>chr4:169520593-169520764</t>
  </si>
  <si>
    <t>ENST00000689190.1</t>
  </si>
  <si>
    <t>ENSG00000137601</t>
  </si>
  <si>
    <t>NEK1</t>
  </si>
  <si>
    <t>chr4:169520764-169520935</t>
  </si>
  <si>
    <t>chr4:169520935-169521106</t>
  </si>
  <si>
    <t>CTGCAGAGGTTACTGCTGTCTTTTTGTTTGTCTGTGCCCTGCCCCCAGAGGTGGAGCCTACAGAGGCAGGCAGGCCTCCTTGAGCTGTGGTGGGCTCCACCCAGTTCGCGCTTCCAGGCTGCTTTGTTTACCTAAGCAAGCCTGGGCAATGGCGGGCGCCCCTCCCCCAGCC</t>
  </si>
  <si>
    <t>chr4:173607603-173607793</t>
  </si>
  <si>
    <t>CTTGCCTTGCTAGATTGGGGAAGTTCTCCTGGATAATATCCTGCAGAGTGTTTTCCAACTTGGTTCCATTCTCCCCGTCACTTTCAGGTACATCAATCAGACACAGATTTGGTCTTTTCACATAGTCCCATATTTCTTGGAGGCTTTGTTCGTTTCTTTTTATTCTTTTTTCTCTAAACTTCCCTTCTCAC</t>
  </si>
  <si>
    <t>ENST00000644952.1</t>
  </si>
  <si>
    <t>ENSG00000237125</t>
  </si>
  <si>
    <t>HAND2-AS1</t>
  </si>
  <si>
    <t>chr4:174815505-174815656</t>
  </si>
  <si>
    <t>CTGCAGCAAACTTCTGCCTCATCATCCAGGCATTTCCATACATCCTCTGAAATCTGGGTGGAGGTTCCCAAACATCAGTTCTTGACTTGCGTGCACCCACATGCTCAACACCACATGGAAGTTGCCAAGGCTGGTGGCTTCCACCCTCTGAA</t>
  </si>
  <si>
    <t>ENST00000340217.5</t>
  </si>
  <si>
    <t>ENSG00000145451</t>
  </si>
  <si>
    <t>GLRA3</t>
  </si>
  <si>
    <t>chr4:174815755-174815908</t>
  </si>
  <si>
    <t>TGGGCTGAACCACAAAAACATTGTTTCCTCCTAAACCTCCAGACCTGTGATGGGAGGGTCTGCCACAAAGTTCTCTGACTTGCCCTGGAGACATTTTCCCCATTATCTTGGTGACTAACATTTGGCTTCCCATTACTTATGTAAATTTCTGCAG</t>
  </si>
  <si>
    <t>chr4:176692539-176692710</t>
  </si>
  <si>
    <t>GAGGCTGGGGGAGGGACGCCCGCCATTGCCCAGGCTTGATTAGGTAAACAAAGCAGCCGGGAAGCTCGAACTGGGTGGAGCCCACCACAGCTCAAGGAGGCCTGCCTGCCTCTGTAGGCTCCACCTCTGGGGGCAGGGCACAGACAAACAAAAAGACAGAAGTAACTTCTGC</t>
  </si>
  <si>
    <t>ENST00000509194.1</t>
  </si>
  <si>
    <t>LOC105377555</t>
  </si>
  <si>
    <t>chr4:176692710-176692881</t>
  </si>
  <si>
    <t>CAGACTTAAATGTCCCTGTCTGACAGCTTTGAAGAGAGCAGTGGTTCTCCCAGCACGCAGCTGGAGATCTGAGAACGGGCAGACTGCTTCCTCAAGTGGGTCCCTGACCCCTGACCCCCGAGCAGCCTAACTGGGAGGCACCCCCCAGCAGGGGCACACTGACACCTCACAC</t>
  </si>
  <si>
    <t>chr4:176692881-176693052</t>
  </si>
  <si>
    <t>CAGCAGGGTATTCCAACAGACCTGCAGCTGAGGGTCCTGTCTGTTAGAAGGAAAACTAACAAACAGAAAGGACATCCACACCGAAAACCCATCTGTACATCACCATCATCAAAGACCAAAAGTCGATAAAACCACAAAGATGGGGAAAAAACAGAACAGAAAAACTGGAAAG</t>
  </si>
  <si>
    <t>chr4:177193150-177193323</t>
  </si>
  <si>
    <t>CTGGGCTGCAGGTGGAGCTGCCTGCCAGTCCCGCCGCATGCGCCTGCACTCCTCAGCCCTTGGGTGGTTGATGGGACTGGGCGCAGTGGAGCAGGGGGTGGCGCTCGTCGAGGAGGCTCGGGCCGCACAGGAGCCCACGGAGGGGGTGGGAGGCTCAGGCATGGCGGGCTGCAG</t>
  </si>
  <si>
    <t>ENST00000662794.1</t>
  </si>
  <si>
    <t>LOC105377557</t>
  </si>
  <si>
    <t>chr4:177227002-177227211</t>
  </si>
  <si>
    <t>CTCGTGGTCTCGCTGGCTTCAGGACTGAAGCTGCAGACCTTCACAGTGAGTGTTACAGCTCATAAAGGCAGTGTGGACCCAAGGAGTGAGCAGCAGCAAGAATTATTGCAAAGAGCGAAAGAACAAACCTCCCACAGCGTGGAAGGGAACCCCAGCAGGTTACCACTGCTGGCTGGGGCAGCCTGCTTTTATTCTCTTATCTGGCCCCAC</t>
  </si>
  <si>
    <t>chr4:177227375-177227534</t>
  </si>
  <si>
    <t>GGTGCTGATTGGTGTGTTTACAAACCTTGAGCTAGATACAGAGTGCCCACTGGTGTATTTACAATCCCTGAGCTAGACATAAAGGTTCTCCACGTCCCCACCAGACTCAGGAGCCCAGCTAGCTTCACCCAGTGGATCCTGCACCGGGGCTGCAGGTGGA</t>
  </si>
  <si>
    <t>chr4:177495743-177495952</t>
  </si>
  <si>
    <t>GCTGCGGAGGGTGTACTGGGTCCCCCAGCAGTGCCAGCCAACCGGCGCTGCGCTCGATTTCTCACCGGGCCTTAGTTGCCTTCCCGCAGGGCAGGGCTCGGGACCTGCAGCCCGCCATGCCTGAGCCTCCCACCCCCTCCGTGGGCTCCTGTGCAGCCCGGGCCTCCCGGATGAGCGCCACCCCCTGCTCCACGGTGCCCAGTCCCATCG</t>
  </si>
  <si>
    <t>ENST00000507023.1</t>
  </si>
  <si>
    <t>LOC285500</t>
  </si>
  <si>
    <t>chr4:177495952-177496161</t>
  </si>
  <si>
    <t>GACCACCCAAGGGCTGAGGAGTGCGGGCCCATGGCACAGGACTGGCAGGCAGCTCCACCTGCAGCCCCTGTGCGGGATCCACTGGGGGAAGCCAGCTGGGCTCCTGAGTTTGGTGGGGACGTGGAGAATCTTTATGTCTAGCTCCGGGATTGTAAATACACCAATGGGCACTCTGTATCTAGCTCAAGGTTTGTAAACATACCAATCAGC</t>
  </si>
  <si>
    <t>chr4:182386677-182386821</t>
  </si>
  <si>
    <t>GAGGGGCTTAGCACCCAGGCCAGCGGCTGCAGAGGGTGTACTGGGTCCCCCAGCAGTGCCAGCCCACCGGCGCTGCTCTCGATTTCTCGCCGGGCCTTAGCTGCCTTCCCGCGGGGCAGGCCTCCGGACTGAAGCCCGCCATGCC</t>
  </si>
  <si>
    <t>ENST00000510504.1</t>
  </si>
  <si>
    <t>ENSG00000218336</t>
  </si>
  <si>
    <t>TENM3</t>
  </si>
  <si>
    <t>chr4:182386821-182386965</t>
  </si>
  <si>
    <t>CTGAGCCTTCCCCCGCCTCCGTGGGTTCCTGTGCAGCCCGAGCCTCCCCGACGAATGCCGCCCCCTGTTCCACGGCGCCCAGTCCCATCGACCGCCCAAGGGCTGAGGAGTGCGAGCACATGGCGCGGGGCTGGCAGGCAGCTCC</t>
  </si>
  <si>
    <t>chr4:182386965-182387109</t>
  </si>
  <si>
    <t>CACCTGCAGCCCCTGTGCGGGATCCACTGGGTGAAGCCAGCTGGCCTCCTGAGTCTGGTAGGGACGTGGAGAGTCTTTATATCTAGCTCAGGGATTGTAAACACACCAATCAGCACCCTGTGTTTAGCTCAAGGTTTGTGAATGC</t>
  </si>
  <si>
    <t>chr4:182784140-182784316</t>
  </si>
  <si>
    <t>GAGTTTCCAGTTTTTCTGTTCTGTTTTTTCCCCATCTTTGTGGTTTTATCTACTTTTGGTCTTTGATGACGGTGATGTACAGATGGGTTTTTGGTGTGGATGTCCTTTCTGTTTGTTAGTTTTCCTTCTAACAGAGAGGACCCTCAGCTGCAGGTCTGTTGGAATACCCTGCCGTGT</t>
  </si>
  <si>
    <t>ENST00000507737.1</t>
  </si>
  <si>
    <t>chr4:182784316-182784492</t>
  </si>
  <si>
    <t>TGAGGTGTCAGTGTGCCCCTGCTGGGGGGTGCCTCCCAGTTAGGCTGCTCAGGGGTCAGGGGTCAGGGACCCACTTGAGGAGGCACTCTGCCAGTTTTCAGATCTCCAGCTGCGTGCTGGGAGAACCACTGCTCTCTTCAAAGCTGTCAGACATGGACATTTAAGTCTGCAGAGGTT</t>
  </si>
  <si>
    <t>chr4:183045321-183045492</t>
  </si>
  <si>
    <t>GACCTGCAGCCTGCCACGTGCCAGACTCCCCCACGCTGTGGGCTCCTGCTCAGCGGAGCCTCCCCAACAAGCGCTGCCCCCTGCTCCACGGTACCCGGTCCCATCGACCACCCAAGGGCTGAGGAGTGCAGGCACACGGCACGGGACTGGCGGGCAGCTCCACCTGCAGCCC</t>
  </si>
  <si>
    <t>ENST00000502308.1</t>
  </si>
  <si>
    <t>ENSG00000230219</t>
  </si>
  <si>
    <t>CIBAR1P2</t>
  </si>
  <si>
    <t>chr4:183499152-183499205</t>
  </si>
  <si>
    <t>AGCCTCAAACTCATGGGCACAAGGGATCCTCCTGCCTCAGCCTCCCAAGTAGCT</t>
  </si>
  <si>
    <t>ENST00000654924.1</t>
  </si>
  <si>
    <t>LOC389247</t>
  </si>
  <si>
    <t>chr4:184989426-184989602</t>
  </si>
  <si>
    <t>GTGGTCTCACTCGCTCAGGAATGCAGCTGCAGACCTTCACGGTGAGTGTTACAGCTCTCAAGGCAGAGCGCCTGGAGTTGTTCGTTCCTCCCGGTGGGCTCGTGGTCTCACTGGCTTCAGGAGTGAAGCTGCAGACCTTCGCAGTGAGTGTTACAGCTCATAAAAGCAGTGTGGAGC</t>
  </si>
  <si>
    <t>ENST00000505053.1</t>
  </si>
  <si>
    <t>LINC02437</t>
  </si>
  <si>
    <t>chr4:184989602-184989778</t>
  </si>
  <si>
    <t>CCAAAGAGTGAGCAGTAACAAAATTTATTGCAAAGAGGGAAAGAACAAAGCTTCCACAGTGTGGAAGGGGACCCCAGCGGGTTACCAATGCTGGCTCGGGCAGCCTGCTTTTATTCTCTTATCTGGCCCCACCCACGTCCTGCTGATTGGTAAAGCCGAGTGGTCTGTTTTGTCAGG</t>
  </si>
  <si>
    <t>chr4:184989780-184989841</t>
  </si>
  <si>
    <t>CGCTGATTGGTGCGTTTACAATCCCTGAGCTAGACACAAAGGTTCTCCAAGTCCCCATCAGA</t>
  </si>
  <si>
    <t>chr4:184989898-184990046</t>
  </si>
  <si>
    <t>GTGCTGATTGGTGTGTTTACAAACCTTGAGCTAGATACAGAGTGCTGATTGGTGTATTTACAATCCCTGAGCTAGACATAAAGGCTCTCCAAGGCCCCACCAGACTCAGGAGCCCAGCTGGCTTCACCTAGTGGATCCTGCACCAGGGC</t>
  </si>
  <si>
    <t>chr4:184990046-184990194</t>
  </si>
  <si>
    <t>CTGCAGGTGGAGCTGCCTGCCAGTCCCGTGCTGTGCGCTCGCATTCCTCAGCCCTTGGGTGGTTGATGGGACTGGGCACCGTGGAGCAGGGGGCGGCGCTCATCAGAGAGGCTCGGGCCGCACAAGAGCCCGTGGAGGGGGTGGAAGGC</t>
  </si>
  <si>
    <t>chr4:184993954-184994105</t>
  </si>
  <si>
    <t>TTGGGAGGTCAAGATCATCCCAGCAAACATCTACTGGGCATTAGCAAGGTCCTGGGCACTGCTTTAGAAACTTGGGACATCCCTGTAGGAAGATGTGGCATCTGGTCCGCAGGGGCTGACTGTCAGACTTGAGAAAAGGTGACGGCACTGCA</t>
  </si>
  <si>
    <t>chr4:186329492-186329675</t>
  </si>
  <si>
    <t>CCTGCAGCAGCAGCTTGACCCCTCCGTGGGTGCCACCGCCATCTTGGAGATGGCCGCGGTCACTCCACCTGCCAGGAAGTCCTTGGCAAGGACACAGCGGCATCTGTCATGTTGAAAGGAAGAGGAGGCAGGCGGCTGCGGGATGGGACTGGGCGGGAACCGGCTTTGACTCTGGGGCTGCAGG</t>
  </si>
  <si>
    <t>ENST00000503841.1</t>
  </si>
  <si>
    <t>ENSG00000088926</t>
  </si>
  <si>
    <t>F11</t>
  </si>
  <si>
    <t>chr4:188337015-188337235</t>
  </si>
  <si>
    <t>CCTGCAGGGCGACTGGAGCTTAGCGGCGCAGCACCTGCTTGAGGCGTGGGGGCCCCGCCCCGCCCGGGAGGGCGGTCCTGCTGCCTCCCCCGGCTCTTGCCGCCCACCTTTCCCATCTGCTGTCAAGACTCAGCACTAGCGGCCGCTTCACGAGGCCCCGCAACTCTGGAGAACGCAGCCGACGCTCTCGAGTGTATGGAGGAGCCCTCAAGTTTCTGCAG</t>
  </si>
  <si>
    <t>ENST00000512839.5</t>
  </si>
  <si>
    <t>ENSG00000249378</t>
  </si>
  <si>
    <t>LINC01060</t>
  </si>
  <si>
    <t>chr4:188669187-188669338</t>
  </si>
  <si>
    <t>CTGCAGTTGTGCATTTTCTCTTTCACAGGTTAGTTAGACTATGTTAAAACCCTGTCAAGTTAGGCTCTATTTCATTCCTCTTCAGGGTAGACCTCATTAAGCAGAATGCAGTGCCATGCATACTTCAAAATGGTTTCTTTTCCCCTCCCCTT</t>
  </si>
  <si>
    <t>ENST00000504165.1</t>
  </si>
  <si>
    <t>ENSG00000251619</t>
  </si>
  <si>
    <t>LINC02508</t>
  </si>
  <si>
    <t>chr4:189137667-189137842</t>
  </si>
  <si>
    <t>ENST00000659127.1</t>
  </si>
  <si>
    <t>LOC101930028</t>
  </si>
  <si>
    <t>chr4:189137842-189138017</t>
  </si>
  <si>
    <t>chr4:189334776-189334918</t>
  </si>
  <si>
    <t>TTTGTCTCAAATGAAAGACTATTATTCTTTTTTACAGCTGAATAGTATTATGTTGTATAGATAAACTACATTTTCTTCATCCATTCATCTCTTTTGGTAAATTTAGGTTAATTCCAAGTCTTGGCTATGTGAATTATGCTGCA</t>
  </si>
  <si>
    <t>ENST00000513681.1</t>
  </si>
  <si>
    <t>ENSG00000250739</t>
  </si>
  <si>
    <t>LINC01262</t>
  </si>
  <si>
    <t>chr4:189593191-189593333</t>
  </si>
  <si>
    <t>CTGCAGCATCAAAAAACACGGTATGATCCTTAAGACGTGTGTTTTAAAAAAGTTTCATGAAAATAAACTGGTAAAAAACACTGAACACTTTAAGGAACTACTTTGAATGTGTACAGAAACAATAGGCCTTCTAATAACGTTTG</t>
  </si>
  <si>
    <t>chr4:190178285-190178427</t>
  </si>
  <si>
    <t>TCCCCTGTAGGCAGAGCACAGAGAAGAGTTGCACCACCTGGGTGATCAGTGCAGAGATATGTCACAATGTCCCCTGTAGGCAAAGCCTAGGCAAGAGTTACATCACCTTTGTCATCAGTTCAGGGATATGTGAAAACGCCCCT</t>
  </si>
  <si>
    <t>ENST00000563716.5</t>
  </si>
  <si>
    <t>ENSG00000260596</t>
  </si>
  <si>
    <t>DUX4</t>
  </si>
  <si>
    <t>chr4:190178427-190178569</t>
  </si>
  <si>
    <t>TGTAGGCAGAGCTTAGACAAGAGTTACATCACCTAGTTGATCAGTGCAGAGATATTTCACAATACCCCCTGTAGGCAGATCCTAGACAAGAGTTGCATCACCTGGGTGATCAGTGCAGAGATATTTCACAACGCCCCCTGTAG</t>
  </si>
  <si>
    <t>chr5</t>
  </si>
  <si>
    <t>chr5:373070-373355</t>
  </si>
  <si>
    <t>TCTGCAGCCGTGGGCGGACGGCTGGTAATGGCCCTGAGACTCTCCAAGGTGGCTGAGGTTCTGCGCGGTTGGCAGAGTGCTGGCAGGACACAGGGGTTGCCCAGGCTACAGATCCGGGTTCAGGCCCAGCCGTGGGGACTGTTCACCTCTGAGAGGGCAGCCCTGCCCCGCGGCCCTGGCCCTGCCCTGCACCCGGCTGGGTCTCATCTGACACGCAGCCTTCCAGCCTCTCATTGCCCGAGGGGTGGGCCCTGGGAGTGGTCCTGGCAGGGCCCCTCTCTGCAGA</t>
  </si>
  <si>
    <t>ENST00000504625.1</t>
  </si>
  <si>
    <t>ENSG00000286169</t>
  </si>
  <si>
    <t>AHRR</t>
  </si>
  <si>
    <t>chr5:585851-586044</t>
  </si>
  <si>
    <t>ATACGATACACATACTGGAAGTCAATGTTAGATATGGTTTAAATCTCATCCTGAAAGAACTCCAGCCAGGCACGGCGGCTCATGCCTGTTATCCTAGCATTTTGGGAGGCTGAGGTGGGTGGATTGCTTGAGCCCAGGACGTTGAGGCTGCAGTAAGCCAGGACTGCACCACTGCCCTCCAGCCTGGGTGACAG</t>
  </si>
  <si>
    <t>ENST00000506629.1</t>
  </si>
  <si>
    <t>LOC100996325</t>
  </si>
  <si>
    <t>chr5:586044-586237</t>
  </si>
  <si>
    <t>GAGTGAGACCCTGTCTCAGGGAGAAAGAAGAAAATAAAGAAAGAAAGAAAGAGAGGGTAGGAAGGGAAGAAGGAAGGAAGGGAGGGAGGGAGGAAGGGAGGGAAGGGGAAAGGAAGGAAGAGAGAAAGAGAAGGAAAGAAGAAAAAGATGAAAGAAAGACAGACAAAAGAGAAAGAATGAAAGAAAGAAAGAAA</t>
  </si>
  <si>
    <t>chr5:883392-883534</t>
  </si>
  <si>
    <t>TGAGACTGCAGACAGCCTGTGCTCTGTTTCCACTGAAGACACTGGGTCTAGAACGTCTCCTGCCAGAAAGGAGAGCGTGGTCAGCTGAGTGGGCCCCACCACCACAAAGACCATCTGTGGCAGGAGCCACGTGAACACAGTCG</t>
  </si>
  <si>
    <t>ENST00000475706.5</t>
  </si>
  <si>
    <t>ENSG00000028310</t>
  </si>
  <si>
    <t>BRD9</t>
  </si>
  <si>
    <t>chr5:883534-883676</t>
  </si>
  <si>
    <t>GGTGGCCTATTATGGACCATCTGTCGGATCCAACACCAGCACCCCCACTGGAATAACAAGGGCGGTGCCTCACGTCAACACCCAGTGACAGAGACACAGAAGTCAGCATTCACTCCAAGAGAAAGGATTAGCCTGCAGCAGGG</t>
  </si>
  <si>
    <t>chr5:884986-885142</t>
  </si>
  <si>
    <t>CTGCAGCACCAGAGACACCCAAAACCAACCTGGGGTGGGTCTGCCAGGACACAACCCCACCGCAGCTGAGCATGCTGACCAGCACCAACTTCAATTCCCCCTCGATGCTCAGTCACCATGAGGCGGCAAAGGGCGGCCATGAAACCCCGACCCCTGA</t>
  </si>
  <si>
    <t>chr5:885182-885481</t>
  </si>
  <si>
    <t>ACAGCCACCAGCCAACCACGCAGTGAGTGTTCACACGGCAGCGGGGTGGGAAATGCAACGCACGTGGGGAGACCGCCTTAGGGGACTGTCGTCCGTTGCCAAGCAACACACTCTGGCCACGCAGCGCACCCTGTCTCCTAAGCCAAGGCTGCAGGACCTGAGGGGCTGGTCTCAAGACCACTCTCCCTTTTGACGGTTGGAGGGAGCTGCTCAGAGCAGAAGCACCGAGCCCAGCACCGCTGCCGCCCCACCTGTTAAATCCACGTGAGTCCCATACACATGTGAGAAGGAAACAAACAA</t>
  </si>
  <si>
    <t>ENST00000494422.1</t>
  </si>
  <si>
    <t>chr5:1063782-1063824</t>
  </si>
  <si>
    <t>GCCGCCCCCCACCTCCTCCCCACCTCCCCCCGGCCTCCTCCCC</t>
  </si>
  <si>
    <t>ENST00000514994.1</t>
  </si>
  <si>
    <t>ENSG00000113504</t>
  </si>
  <si>
    <t>SLC12A7</t>
  </si>
  <si>
    <t>chr5:1063893-1063981</t>
  </si>
  <si>
    <t>ATCTGCAGGTCCTTCTTCATCTGGATGCTGTTGTCGTCCACCTGGGCCACGGTGAAGATACGCATCCGGCACTTCCTCCACACCTGCAG</t>
  </si>
  <si>
    <t>chr5:1077587-1077729</t>
  </si>
  <si>
    <t>GCCGCTCCTGACACACCCGGGGCCGAGCTCGGAGGGACCTGCAGGCAGGAGGGCTAGAATTGCCTCTGCCCACCACCCACCTCCCACCACTCCCATGCTCTGTGCAGTGGCCAGGGGCAGAATGACCACCATGGGGTCCAAGC</t>
  </si>
  <si>
    <t>ENST00000504576.2</t>
  </si>
  <si>
    <t>chr5:1102301-1102449</t>
  </si>
  <si>
    <t>GCAGGGAGAAGCTGGCTCACCTCCCTAATCGGCCCTAATCCCCTCTGAGATCACAATGCCTCCATCAGCCTCCCTATCTCCAGGCACAACCTCCTCCCTTTCTCAGTGGCTCATCCCTCCCCCTCTTCCTCCCGCGTTTTGGGATTTTA</t>
  </si>
  <si>
    <t>ENST00000634447.1</t>
  </si>
  <si>
    <t>chr5:1102460-1102614</t>
  </si>
  <si>
    <t>CCGCAAAGGGCTCTAGGAACGTCCTCTTAGACTCAGCCTCAGCCGGAAGCAGCTGACAGGCAGGAGGGGCTGTGAAGCTGAAGCCAGGTCCGACAGCCTCCGCCCCTTCCTGCCCTCCAGCGTGGGTGGTCCGTCCAGCTACCCAGCCCTGCAGA</t>
  </si>
  <si>
    <t>chr5:1270790-1270951</t>
  </si>
  <si>
    <t>ACAAGCTGCAGGCTCAAACGCTCGGCGCACACCTGACCCAGACACACCCCCCGCCCCTCGTCCTCCACGCAGGAGCAACTCCACACCCCGCTTGCCATTTCCAGGCCTCGTGTGGCACCTGCTCCGCTCCGGCTGCCGCAAGCCGAGCCATGTTTCCGGGGC</t>
  </si>
  <si>
    <t>ENST00000503656.1</t>
  </si>
  <si>
    <t>ENSG00000164362</t>
  </si>
  <si>
    <t>TERT</t>
  </si>
  <si>
    <t>chr5:1270951-1271112</t>
  </si>
  <si>
    <t>CCTCGGGAGCCTGCAGCCCAGGAGCCGGAGGGGGCGGGGGCCAGAAAAGGAGACTCTGGTGGCCCCGGGCAGAAGGGCAGTGGGGAAGGGGCAGGAGAGAGGTGAGCAGAAGCCCTGCCAGCCCGCCCAGCCACCCGCAGGGCAATGGCACCTGGCCACCTG</t>
  </si>
  <si>
    <t>chr5:1292817-1293115</t>
  </si>
  <si>
    <t>ACACACAATTAAATCTTAAACACAAACCTGCATATTGGCTGACCACGTGCACCTGCAAAACCCTTACCTCCCACCCCCAGGAAGAGGGGGTTCTCGTCCCCACCTCTCATTCCCACCCTTGAAATTGCGAAGAGGATTATAGGTAACCTGCAGGCACCCTCGCCAGAGCGTCTGTGCTTCCAGACACTTCTCCCCATTGCCGGCAACCCGGCTCCACTGCCGCGCCCAGCCTCCTCTGTTCACTGCTCTGGCCTCGGCGCCTGGAAACCGCGTGTCCATCAAAACGTGAAGGTGAACCT</t>
  </si>
  <si>
    <t>ENST00000334602.10</t>
  </si>
  <si>
    <t>chr5:1438965-1439107</t>
  </si>
  <si>
    <t>CATCGCTTACGACTGCAGGCTCAGAGGCAGCACTCCTCTCTGAAACACGTCCGTGCCGCTGGCCAGGGCCAGGCAGGACACAGGTAACGCGTGTGTCTTGAACTGTTAGCCTGGGTTCACTGCAACGCCGGATTTGACACGCG</t>
  </si>
  <si>
    <t>ENST00000270349.12</t>
  </si>
  <si>
    <t>ENSG00000142319</t>
  </si>
  <si>
    <t>SLC6A3</t>
  </si>
  <si>
    <t>chr5:1512678-1512978</t>
  </si>
  <si>
    <t>CATCGGGGGGCTCTGCTGTCTGGACTAAGCGTTCCCTGACACCCTGGCTCACACCCGTGATGCCAGCACAGGGCATGGTGCTCACACATTGGTGCTGTTGGAAAGTAACCAGTAAAAAGGTGTGTGAAAGAAAACACGCTTACTCATTCTGCAGACAATTCCTGAGCACCTGCAATGTGCACTCTGGACAAATGGTGTCCAGGTGCAGGCAGAACGAGACCGACGGAAACCGCAGCACCACCTGGCTCAGACGGCACAGGTGCAGCCCGTGTAAAGATGGCACGCGCCGGCATCCTGGTGT</t>
  </si>
  <si>
    <t>ENST00000620782.1</t>
  </si>
  <si>
    <t>ENSG00000273742</t>
  </si>
  <si>
    <t>MIR6075</t>
  </si>
  <si>
    <t>chr5:1513177-1513350</t>
  </si>
  <si>
    <t>CGGGTCCTGCCCACATGCTCTCCCAGACAGTCCTCATGCCTCCTCACCCGCAAAGCTCTGCACAAATCCCCCTTCCCTGAAGGGTTTGGGACACCCAGCCAGAGTTCTGTCCCTCTGGTCCCTACATATGACGTCCCCCATGTCCAACCTGCAGCCCCACACTCTAGAGGAGAG</t>
  </si>
  <si>
    <t>chr5:1622461-1622602</t>
  </si>
  <si>
    <t>CAAGATTCTCAAATCAGAACATCAGCTCCTCTCCGAGTCTGCAGCTGCACGACCCTCAAACTAGAACATCAGCTCCTCTCAGGAACTGCAGCTGCAAGACCCTCAAACTAGAATATCAGCTCCACTCCGGGCCTGCAGCTGC</t>
  </si>
  <si>
    <t>ENST00000502273.8</t>
  </si>
  <si>
    <t>LOC728613</t>
  </si>
  <si>
    <t>chr5:1622602-1622743</t>
  </si>
  <si>
    <t>CAAGACCCTCAATCTAGAACCTCAGCTCCTCCCCGGGTCTTCAGCTGCATGACCCCCAAATTAGAACCTCAGCTCCTCCCCGAGTCTTCAGCTGCATGACCCTCAATCTAGAACATCAGCTCCTATCCAGGTCTGCAACTGC</t>
  </si>
  <si>
    <t>chr5:1622743-1622884</t>
  </si>
  <si>
    <t>CACGTCCCTCAAACTAGAACATCAGCTCCTCTCCGGGTCTGCAGCTGCAAGATTCTCAAATCAGAACATCAGCTCCTCTCCGAGTCTGCAGCTGCATGACCCTCAAACTAGAACATCAGCTCCTCTCTGGAACTGCAGCTGC</t>
  </si>
  <si>
    <t>chr5:1624153-1624294</t>
  </si>
  <si>
    <t>CTCCTCCTCCCCGAGTCTGCAGCTGCACGACCATCAATCTAGAACATCAGCTCCTCTCCGGGTCTGCAGCTATAAGAACCTAACCGTAGAAGATCAGCTCCTCCGTGGGTCTGCAGCTGGAAGATCCACTAACTAGAACATC</t>
  </si>
  <si>
    <t>chr5:1624294-1624435</t>
  </si>
  <si>
    <t>CGGCTCCTGTCCAGGTCTCCAGCTCCATGACCCTCAATCAAGATTATCAGCTCCTCCCTGAGTCTCCAGCTGAAAGACCCTCAATGCGAACAACATCAGCTCCTCCCCGAGTCCTCAGCTGCATGACCCTCAAATACAACAT</t>
  </si>
  <si>
    <t>chr5:1624435-1624576</t>
  </si>
  <si>
    <t>TCAGCTCCTCCCCGAGTCTTCAGCTGCACGACCCTCAATCTAGAACATCAGCTCGTCTCCGGGTCTGCAGCTGCAAGAACCTAAAACTAGAACATCAGCTCCTCCCTGGATCTGCAGCTGGAAGATCCATTAAGTAGAATAT</t>
  </si>
  <si>
    <t>chr5:1854641-1854844</t>
  </si>
  <si>
    <t>TTTTCTCTAGCCTGAGCCACAGCCTGAGCCTCTGACTCCACTCAGTGTGACCTGCAGACAATTGTTTGCGGCCCCATTCTAATTCCCTCCTAGGGACTCTCAGCCATCTTTCTTTTTCCTTGTGGCAAGAGATGGCCAGGACTTTGGAATGGGCAATGGGTTTACTGAAGATCACGTCCGTGGAATGCTGGGCTCTGGCGTGGT</t>
  </si>
  <si>
    <t>ENST00000509455.1</t>
  </si>
  <si>
    <t>ENSG00000250417</t>
  </si>
  <si>
    <t>LINC02116</t>
  </si>
  <si>
    <t>chr5:1931237-1931536</t>
  </si>
  <si>
    <t>CCCGCTTCAGCGCCTCCCGGGTCTGCGTGGCCTGCTCGGCTCAGAGGCCTCCACCACGGTCCGCTCCCTGCCGGACGCCGCGCTGCTGTGGCCGCGGTGGTTCTGTGGCTGTGAGGGCCGTTTCTGTCCGTCCACACCGCCTTCCCTCTGCAGGTGAGGAATGGGGTCTGCTTCGTTTGGAATGTGCCTTTGCCGGGTCCTGCCTGACCTCCACCTTCCAGCCGGGACGCGCGAGCTTTTCCGTTTGGCTGAGTCAAAAAGGGATCGCGCGCATCCCGCCGCCCCTCACCACGAAGCGCA</t>
  </si>
  <si>
    <t>ENST00000660942.1</t>
  </si>
  <si>
    <t>LOC105374616</t>
  </si>
  <si>
    <t>chr5:1931556-1931714</t>
  </si>
  <si>
    <t>TCAGTGCTGCGGAGAATCCCAGACGGCCCCACAGCCGCCGCCACCCGCGGGGCACTCGCCCGGGCTCTGCCGAGGATGTGGGGGCTTTGGTCTCCGCAGAGCTGGGACTCCCGAAGGCCTTACCAGAAACTCAGGAGCAGCCCCAGCCCTGCAGAGCCC</t>
  </si>
  <si>
    <t>chr5:1984204-1984377</t>
  </si>
  <si>
    <t>CTGCAGTTCCCATACTGGGTCCTGCAGTCTCTTCATTGTCCTGTGGGATATTAAAAGGACTTCTGTGAAAAAGATAATTATTAAATGATATTGTCATTCTAAAAGGCACTTTAAAAAATGTGTGTGAGAACTGTCAACATACACATATGGTGGTTTTATTGGTTTTCAGTAAAT</t>
  </si>
  <si>
    <t>ENST00000653000.1</t>
  </si>
  <si>
    <t>ENSG00000248994</t>
  </si>
  <si>
    <t>LOC105374618</t>
  </si>
  <si>
    <t>chr5:2383700-2383854</t>
  </si>
  <si>
    <t>TTCTTAATGATTCCGTTTTCTCTAAATTCTCCCTCTTTGGAGCTCTGTGCTGTTTCCTGCTCCTCCCCACACCCACCAGCTGAGGTTGCAGGCTCTGGGTCCTGCAGTAGGCACCCAGGGAGCACAGCCCGGCCTGGTGGAACCGCAGCCAACAG</t>
  </si>
  <si>
    <t>ENST00000663791.1</t>
  </si>
  <si>
    <t>chr5:2383854-2384008</t>
  </si>
  <si>
    <t>GCAGCTGCCAGCTCACCATGGGTGGCACACCTGCCTCCATCATTTCCTCTCTCCCTGTCTGCGTTCAGTGGCTTCCTAGTCACGTGTCTGCAAAACCCCGTCTGCGGCAACGCTGTTTGGGATCGAGGCTGCTCAGCTCACAAAGATGCAGGGAC</t>
  </si>
  <si>
    <t>chr5:2384008-2384162</t>
  </si>
  <si>
    <t>CTGCAGCATATGAAGGAAATGCACAAAGTCAGGCTGGGTCCATCACGCCTGTGGTCTGGCCCCCGTCTGTCCTGTCTGTCTGTCTGTCTGCTTACCCCCATGGACCTCAACCCGCGTACCCAGCAAAGGGCATGCAGCTGCCCTGACGTCTGTTT</t>
  </si>
  <si>
    <t>chr5:2387487-2387635</t>
  </si>
  <si>
    <t>CTGCAGCAGGACGTCTGCCCAGAAAAGTTGTGGAGTGTTGGAAACCTCGCTAGGCCACGGGTTCTTACCCACAGGGGGCTCAGTTTTCAGACACTAGAAGTGATCCGAAAGATGGGCAGCTGCCTGTCAGCTCAGGAGCCACCGCGATG</t>
  </si>
  <si>
    <t>chr5:2387635-2387783</t>
  </si>
  <si>
    <t>GGTGCTTGCTCGGCCTCCGTGGTCTCGTGGGGCCACAGGGCCAGCCTGCCGGACTGCCCGGTTTTATTTCCTGTCCTCGAGAACATTTACAGACTGGTGACGCAGGCATGTGGCTAGAGAAAAGTCTGCAGGTCCCAATTCGGACTGCA</t>
  </si>
  <si>
    <t>chr5:2557502-2557639</t>
  </si>
  <si>
    <t>CTCAATCCCCACGCTTCATATGGAGAAGCGGTGTGGGGGGCTCAGGGAGTAGGTGACTCAGGCAAAGTCACACACTGCATGAGTCAGGGGGCCAGGATGCAGGACGCTGTAGAGCTGAGGTGATTGACAGCCTGAGGT</t>
  </si>
  <si>
    <t>ENST00000626215.1</t>
  </si>
  <si>
    <t>ENSG00000281560</t>
  </si>
  <si>
    <t>LSINCT5</t>
  </si>
  <si>
    <t>chr5:2557651-2557949</t>
  </si>
  <si>
    <t>AGCATGTATTAGCACCGCACCTGCTGAGCCTTAACGGTGAGATGGCAGCAGAGCCTCTCCTGCGTGGTTCCATCCCATCACACTGTGAGCAGCATCCGGAGTGCAGCGTGGCTCTAGTAAGGCACACCTGCCTGTCCCTGCCACCTGCTGCAGGCCGAGCAGAACAGCTGCACTTGCGATGCTGGGCCTCCACATTGAGATCCACCCTGACCCACAATGCACTAGGCTACCAGAGAATCCATTTCTACATGCCAATTAAAGACAGCAGTATAGACGTGTCAAGGCTTGACATTCTTTGT</t>
  </si>
  <si>
    <t>chr5:2564346-2564516</t>
  </si>
  <si>
    <t>AGGGAAGAAGTGGCAATTTCCCACCCTGCAGGGGAGCACGGCGGCTGGTGGTAACGCAGGGAGCACGGCGGCTGGCCGTAACGCAGGGAGCACTACAGCTGGCGGTAATGCAGGGAGCACGGCGGCTGGCGGTAACGCAGGGAGCACTACAGCTGGCGGTAATGCAGGGAG</t>
  </si>
  <si>
    <t>chr5:2564516-2564686</t>
  </si>
  <si>
    <t>GCACGGCGGCTGGCGGTAACGCAGGGAGCACGGCGGCTGGCGGTAACGCAGGGAGCACTACAGCTGGCGGTAACGCAGGGAGCACTACAGCTGGCGGTAATGCAGGGAGCACGGCGGCTGGCGGTAATGAGTGCTTGAGCCGGAATCAGAACTGCACCTGCAGAAAGCTCA</t>
  </si>
  <si>
    <t>chr5:3619427-3619727</t>
  </si>
  <si>
    <t>CTAGCTTGGAGGACCAACTCCCCTTGTGACAGTTGGTGGGCACTGGAAGCTGAAAGAAGATGAGAAGAACAAGCTGGGGGGCCAGCCCATGACCCCCGAGGACAGCACAGTCCTTCAGTCACCCGCAGCTGGCATCAGCCCAGAGTGGCTGCAGGGAGATGGTATTTAGATCCGATCCTTGGGATCATCTCCGATAAGGAAGTTTAGTGTGTGGGGAACGTGAGACCTCCAGATTCCACAGGATCCTCAATTGTTTTGTCCCCTTACTATTACCACTGGAATGAATCATTGGAAAGAGTTG</t>
  </si>
  <si>
    <t>ENST00000302006.4</t>
  </si>
  <si>
    <t>ENSG00000170549</t>
  </si>
  <si>
    <t>IRX1</t>
  </si>
  <si>
    <t>chr5:3619759-3620058</t>
  </si>
  <si>
    <t>GAATCAAACAGAAATGCCACCAAGTTGAAATGAACGTATGCTGACATCCTGTTTCCTGGATAGGAACTGAAGAGGATCTTGAGTGAAGTGGGAAGTAAAGGCCAAAAAAAACTAGGGCGGAGGCAGCTTCCACAACCCTCCCCCAGCCCTGCAGGGACCTGGCCTTTCAGAGAGCTGCCCAGCCCCTGTGGCAGCCACGCTGTGATTCATACAATGAAGTTTTGTGGTGTCCAACTGTCTCTGAGCAGGGGAAGGAAAGGAGATAACGAAGCTCATGTGTGATCATTTGTACCTGTCTAA</t>
  </si>
  <si>
    <t>chr5:4615982-4616144</t>
  </si>
  <si>
    <t>GGGCAGGGCACAGACAAACAAAAAGACAGCAGTAACCTCTGCAGACTTAAGTGTCCCTGTCTGACAGCTTTGAAGAGAGCAGTGGTTCTCCCAGCACGCAGCTGGAGATCTGAGAACCGGCAGACTGCCTCCTCAAGTGGGTCCCTGACCCCTGACCCTGGAG</t>
  </si>
  <si>
    <t>ENST00000503757.1</t>
  </si>
  <si>
    <t>ENSG00000249521</t>
  </si>
  <si>
    <t>LINC02114</t>
  </si>
  <si>
    <t>chr5:4616144-4616306</t>
  </si>
  <si>
    <t>GCAGCCTAACTGGGAGGCACCCCCCAGCAGGGGCACACTGACACCTCACACTGCAGGGTATTCCAACAGACCTGCAGCTGAGGGTCCTGTCTGTTAGAAGGAAAACTAACAAACAGAAAGGACATCCACACCGAAAACCCATCTGTACATCACCATCATCAAA</t>
  </si>
  <si>
    <t>chr5:5139871-5140053</t>
  </si>
  <si>
    <t>GCCCGGAGGTGGGAGCCCGCGGAGCCACTGCAGTAGCTGGAGTCCCGCCGAGTCCCCAGCCCCAAGGCAGGGCAGGAGCGCGCACCGGCCGGAGGTCCATGCTGAGCATCGCCCGCGCCGGTGCCCGGCAGCCTCTCCAACTGTGTGGTCCCCGCGCGGGCAGAGAGGCACGGACTGCAGGCC</t>
  </si>
  <si>
    <t>ENST00000656100.1</t>
  </si>
  <si>
    <t>ENSG00000250579</t>
  </si>
  <si>
    <t>CTD-2297D10.2</t>
  </si>
  <si>
    <t>chr5:6060846-6060997</t>
  </si>
  <si>
    <t>CCCCCGCACACATGTGCACACACGTTCTCTCTCTCTGTCTCTCTCTCTCTTTCCCCCTCCTTCCTTGTCCCAACTTGTCCAACATGTCCTGGTGCCTCCACTTTTCAGTTAGTTTGAGTGATCATAGATGGTACTAGTTTCTGTTTGCTGCA</t>
  </si>
  <si>
    <t>ENST00000507444.1</t>
  </si>
  <si>
    <t>ENSG00000250490</t>
  </si>
  <si>
    <t>LINC02145</t>
  </si>
  <si>
    <t>chr5:6471231-6471366</t>
  </si>
  <si>
    <t>CTGCAGCATAGCCCATTATCCTAAAACTCAGTGTCTTGAAGACACCAACATGTCTTCTCTCCTAGTTTCTGTAGTTGAGGAATCTGAGTGCTGCATGCCTGGGTGCCTCTGGCTCTGGGTCTGTCATAGAGCTGCA</t>
  </si>
  <si>
    <t>ENST00000399816.4</t>
  </si>
  <si>
    <t>ENSG00000215218</t>
  </si>
  <si>
    <t>UBE2QL1</t>
  </si>
  <si>
    <t>chr5:6633443-6633608</t>
  </si>
  <si>
    <t>TTCTGCAGAGTCCCGGCAGTGCGGGACTCCGGTAGCCGCCCCTCCGGTAGCCGCCCCTCCTGCCCCCGCGCCGCCGCCCTATATGTTGCCCGCCGCGGCCTCTGGGGCATGGAGCACGCTGCCCAGCCCTGGCGATGGCAACGGCGACGGGGGTGGCGGAGGAGCG</t>
  </si>
  <si>
    <t>ENST00000504286.1</t>
  </si>
  <si>
    <t>ENSG00000145545</t>
  </si>
  <si>
    <t>SRD5A1</t>
  </si>
  <si>
    <t>chr5:6633608-6633773</t>
  </si>
  <si>
    <t>GCCTGCTGGCCGCGCTCGCCTACCTGCAGTGCGCCGTGGGCTGCGCGGTCTTCGCGCGCAATCGTCAGACGAACTCAGTGTACGGCCGCCACGCGCTGCCCAGCCACAGGCTCCGAGTGCCGGCGCGGGCCGCCTGGGTGGTGCAGGAGCTGCCCTCGCTGGCCCT</t>
  </si>
  <si>
    <t>chr5:6660266-6660433</t>
  </si>
  <si>
    <t>AATTCCATGCTTACCAGTCCACCCATACGGTTCCACCACACCGTGTGTCCCACACCAGACACTTAAGAGAGAAGGTTCACTGAGCAGGCGGCATGCAGGAAGGCATCGTGGCCCCAGCCCTGCCCACAGGCTGTCTGCCCTTTGGGTGACTGGCATCTGCAGGGTATG</t>
  </si>
  <si>
    <t>chr5:6754973-6755227</t>
  </si>
  <si>
    <t>ACCCCTCTGCAGACTGCCCCGCGGCCTCGGCCACCGGCAGGGGAACCGAGACCAGCACCCCGCACGTCAGCCGGGCTCGCGGCACGCCCGCCGCTGATCACTCTGCATGTTTCTTCGTGTGGTGGTCGCGTCCATCTTCAAGAACAGCTCGTTGTGCTCATCTGTGAAGCCTTATTAAACGTGGACGTTGTTTTCTGCCTTCCCAGGATTCTTCCTTCAGTGCTGAGGCAGGTCGGGCTCAGGAACTGCAGGGAC</t>
  </si>
  <si>
    <t>ENST00000514410.1</t>
  </si>
  <si>
    <t>ENSG00000112941</t>
  </si>
  <si>
    <t>TENT4A</t>
  </si>
  <si>
    <t>chr5:6767490-6767675</t>
  </si>
  <si>
    <t>CCAGACTGATCTCGAACTCCTGACCTCATGATCTGCCCACCTTGGCCTCCCAAAGTGCTGGGATTACAGGCGTGATCCACCACTCCGGGCCCTCTCTCTCCACTCTTTAAAATAATCCTTGTCTCCTTTTTGCTGTGATTTCACGTCCTGCAGGTGGGAGGTACCAGCAGGTCTGGACAGGCGGGA</t>
  </si>
  <si>
    <t>ENST00000688820.1</t>
  </si>
  <si>
    <t>LOC102724943</t>
  </si>
  <si>
    <t>chr5:6793256-6793545</t>
  </si>
  <si>
    <t>GGCTGCAGTTGAAGATCTGGGTGTGCACCTCCAGCCTGTGCATCGGGACTCATGGCGCAGCTGAGTCAAAGCCGTGCCTCTGCTGCCAGAACGGAGATCTTGACTAAATTTATCCTGAATTTCTTGCTGTGCCAGATCCATTCTGACTTTGAACTTTAAGAAAACAGCTCCTTGGGTTATGCAACTGGCACCACTGAATGTGAGCTGGGAGGAAGTGACAGGAAATCTTGTAAAGAGAACGGAAGAGCATTTCTCCCCAGCTCCGAGGCAGGTGGTGTTGGCAACTGCAG</t>
  </si>
  <si>
    <t>ENST00000508881.1</t>
  </si>
  <si>
    <t>ENSG00000251365</t>
  </si>
  <si>
    <t>LINC02236</t>
  </si>
  <si>
    <t>chr5:7586551-7586709</t>
  </si>
  <si>
    <t>CATTTGCTGCAGGTCTTCATTTTCGAATAGGAGACAAGGTCATCTAATGAGCCGCTGACAGGAGCCCGCCGTGCATCTCGGGGGATGTCTTCAGGCAGCTCACCGGCTGTCTTTAGCTTGCCCAGACAGGCCCATGATAAACTCATCAAGAGTGGCTGA</t>
  </si>
  <si>
    <t>ENST00000515681.1</t>
  </si>
  <si>
    <t>ENSG00000078295</t>
  </si>
  <si>
    <t>ADCY2</t>
  </si>
  <si>
    <t>chr5:7586709-7586867</t>
  </si>
  <si>
    <t>AGAAAGGCCTGCAGCTGGGTGGCGGTGTAAGTGTGTGGACTGTGATAGGTGAGCGTTGGGGAGTCCTCTTTAATTTACGACAAAGGCAAGTGAAGTTCATTTGAATGGAGCTCCTACATGGATCCTATTCTATGTCTGTGTCCATGTTTACATCCATCG</t>
  </si>
  <si>
    <t>chr5:7742564-7742715</t>
  </si>
  <si>
    <t>GTGTCCCTGTAGTCATCCCTCTTAATGGAGTAGGTATCTGAGATAAAGAGTTGAGGGTGGCTTCTCATCATGACAGCATCAGGAGCTTTACTCAGGGCACTAACTGCTCAATTTGTTTCTCTTTCTGTGGGACTCACAGGAGTGCACCTGCA</t>
  </si>
  <si>
    <t>ENST00000493243.5</t>
  </si>
  <si>
    <t>chr5:9545340-9545495</t>
  </si>
  <si>
    <t>AGGCGGGTACACAAACTTCCAGCCCGTGCACTAGCTCAACTGTGGGCGCCCCCGGACTGACGGTCGTCCTAATCCTGTACGCGCAACCCCCGCCCAGGTGCCTGCTGATGGATCCCACCCGAGATCGGCACCACCCACCAGCCGACCGCTGCAGTC</t>
  </si>
  <si>
    <t>ENST00000382496.10</t>
  </si>
  <si>
    <t>ENSG00000112902</t>
  </si>
  <si>
    <t>SEMA5A</t>
  </si>
  <si>
    <t>chr5:9545495-9545650</t>
  </si>
  <si>
    <t>CCCCGGGTCCCGGCCAGCGGCGCGGCGCGGCGCGGCGCGGTCAGGGGCTCCTGCCAAGGCCACGCAGGAATCGGGCGGGGGTCGCTCACCAGGTGCGAGGAGCGCTGGTGCCAGTCATCCAGCGCCTGGGGGCCAGAGCGGCTCCGAGGATCCTCT</t>
  </si>
  <si>
    <t>chr5:9545650-9545805</t>
  </si>
  <si>
    <t>TTCAGCACCTGGCTAGGGAAGTGGAGGCAGCAGCTGCAGCCGCCCCCTGCCACTTCCCCAGAGCCGCCCCCTACTCGCTGAGTTCCAGAATGGGGGCACCGGCTTGGGGGCCACGAGCACGGTCCCCGAGCGCGCGGCCAACCGGTGGGTGGGCAG</t>
  </si>
  <si>
    <t>chr5:9547570-9547766</t>
  </si>
  <si>
    <t>ATCCCCAAATGCCCAGTCTCTGGCACGGGTGATCTGGCTGTCTTGGGTACTCAGGCCTTACTGGGATTTCCTTTAAGACCTCTGGGAGGAAGTGTCAGTAGCTGGGCAGGCCTTCTTGGCAAGCATTCCTCCCTGGGTTGTGGCGGGGGCTCCCGGCCTGCTGTGTGGCAGCTGCAGGCTCCTGGGGACCTGAAGGA</t>
  </si>
  <si>
    <t>ENST00000459473.1</t>
  </si>
  <si>
    <t>SNORD123</t>
  </si>
  <si>
    <t>chr5:9547766-9547962</t>
  </si>
  <si>
    <t>AAAAGCTTAACCGTTCTCCCTTCCCTTGCTTGGCACTTAGAGCACTAGTTCCATTCCAGACATTCCGATTATCTTGCCTACGTGGCACAGAGGCCTAGGAGCCTCCCTGGGAGGAAGAGGCAGGCCAAGGTCTTGCCTGGCTGCTTCTAGGGGGAAAGATGTAGGGAGGAAGCTGCCTTATGCTTGGATCTGCAGCC</t>
  </si>
  <si>
    <t>chr5:9725418-9725585</t>
  </si>
  <si>
    <t>TGCTGGCCCTGCTGGCCCTGGGCAATGAGGGGCTTAGCACCCGGGCCAGCAGCTGTGAAGGGTGTACTGGGTCCCCCAGCAGTGCCGGCCTACCGGCGCTGCGCTCGATTTCTCGCCAGGCCTTAGCTGCCTCCCCACGGGGCAGGGCTCGGGACCTGCAGCCCGCCA</t>
  </si>
  <si>
    <t>ENST00000514078.1</t>
  </si>
  <si>
    <t>ENSG00000169777</t>
  </si>
  <si>
    <t>TAS2R1</t>
  </si>
  <si>
    <t>chr5:9725585-9725752</t>
  </si>
  <si>
    <t>ATGCCTGAGCACCGCCCCTCCCCCATCCGCCCCCGTGGGCTTCTGTGCGGCCCCAGCCTCCCCGACGAGCACCGCCCCCTGCTCCACGGCGCCCAGCCCCACCGACCACCCAAGGGCTGAGGAGTGCAGGCACACGGCACGGGACTGGCAGGCAGCTCCACCTGCAGC</t>
  </si>
  <si>
    <t>chr5:9777785-9777981</t>
  </si>
  <si>
    <t>GGGCTGCAGATTGATGCTGTGTTAGCAGGCATGAAGACATTAGTCTCCTTGTACATCTCCACATCTCCATCAGAGCTTTTGGGAGGCCAGGTGTTTTTTTTTTTTTTGAGACGGAGTCTTGCTCTGTCGCCCAGGCCGGACTGCGGACTGCAGTGGCGCAATCTCGGCTCACTGCAAGCTCCGCTTCCCGGGTTCAC</t>
  </si>
  <si>
    <t>chr5:9949935-9950224</t>
  </si>
  <si>
    <t>ATACAGACTAATACAGCAGGTCTTTACAGATTGCGGGCTAGAGTTCTGTTTTCACATCTGGTGTGGCCTTATCCATTCATATATTCTGTCTCTCCAGCAGTAAACCAAGCAGTTTCAGCCTGTTCCAGCCACATCAGCCTGCAGTGGAGCAGTGATGGCAGGTGGGGGTTGGGGGGAGGGTAGTGAATTGAATGGTAGTCCCCCAAAAAGATACATTCATGTCCTAATCCTCAGAACCAGTGAATGTGATCTTATTTGGAAGAAGGGTCATTATGATGTAATTAAGTTAA</t>
  </si>
  <si>
    <t>ENST00000660091.1</t>
  </si>
  <si>
    <t>chr5:10321869-10322039</t>
  </si>
  <si>
    <t>GTTTGAATTAAGCAAAGTGTATAACTGAAGTGTAGCAACATAGGCCACGCTAACACTTCTTCAGGTTATGGGGGTGGGTCATTGACAAAGCAACTGTAGAAAGGGCTCTGCATGACGAATGGCAGTGGGAAGAGTCATTCGAGATCCCTGCAGCATTGGGACTCCCGTTTG</t>
  </si>
  <si>
    <t>ENST00000296658.4</t>
  </si>
  <si>
    <t>ENSG00000164237</t>
  </si>
  <si>
    <t>CMBL</t>
  </si>
  <si>
    <t>chr5:10322039-10322209</t>
  </si>
  <si>
    <t>GCCTACAGTCCCCGACCTTAGTGGCCTTAATTAACCAGCATGGTAACTATCCTTTTTTTTTTCTTCCAGACCGAGTCTCGCTCTGTCCCCCAGGCTGGAGTGCGGTGGTGTCATCTCGGCTCACTGCAGCCTCCACCTCCCAGGTTCAAGTGATTCTCCTGCCTCAGCCTC</t>
  </si>
  <si>
    <t>chr5:10552738-10552845</t>
  </si>
  <si>
    <t>CTGCAGAGGGAGGCCTCCTGGGCAGATGGCAGTGCTGTGTTAGTCAGGCTTGGGGGAGTCTCTAGGTGCCTGTGTGACCCCCAGGAGGCACTATCCAGGGTGCCGTCT</t>
  </si>
  <si>
    <t>ENST00000296657.7</t>
  </si>
  <si>
    <t>ENSG00000164236</t>
  </si>
  <si>
    <t>ANKRD33B</t>
  </si>
  <si>
    <t>chr5:10761545-10761697</t>
  </si>
  <si>
    <t>CTGCAGCGAACGCGCTCAGCCGGGCTCCTGGCTACGCGGCGACGGCTGGGTGACTGCGCCCCACAGTGCGGGCCAGGGCCGGGGCGTCCCGGCAGGGAGGCGACCGTCCCCTGAGGCCCTCAGCCCCTGCCGCGGCAGCGCCTAATGAAGCGC</t>
  </si>
  <si>
    <t>ENST00000230895.11</t>
  </si>
  <si>
    <t>ENSG00000112977</t>
  </si>
  <si>
    <t>DAP</t>
  </si>
  <si>
    <t>chr5:10761718-10762009</t>
  </si>
  <si>
    <t>CAGCGACGGGGGCCGAGAGAGCAGGAATTTGTTAAAAGACGATGCGAGGGGAGAGCCTGCTTTCCGAGTGAGGGCCAGCGCTGGGGAGCAGAGACGGTGGCTTCTGTCCCTGCCCTCCTCGTTATGAACCAAAAATAAAATTCTAAGCCCTGCAGCCAACGGATGGACCCTCCCCTCCGCCTGTGGCCTTCTAAGTTATCTTGAAAAACTAGTTCAGGCCTTGATGGGAAGCGGAAGTCAAACATGGCCTCACAAACATCCGCACGGAGACCCTAAGACTAATAGAGGACTC</t>
  </si>
  <si>
    <t>chr5:13244341-13244543</t>
  </si>
  <si>
    <t>CTGCGGAGGGTGTGCCTGGTCCCCCAGCAGTGCCGGCCTGCCACCGCTGCGCTCAAATTCTCACAGGGCCTCAGCTACCTCCCTGTGGGGCAGGGCTTAGGACCTGCAGCCCGCCATGCCCAAGCCTCCCCCAGCCATGGGCTCCTGCACAGCCCAAGCCTCCCCGACAAGCGCCACCCTCTGCTCTGAGGCGCCTGGTCCCA</t>
  </si>
  <si>
    <t>ENST00000513283.2</t>
  </si>
  <si>
    <t>LOC105374659</t>
  </si>
  <si>
    <t>chr5:13244543-13244745</t>
  </si>
  <si>
    <t>ATCAACCGCCCAAGGGCTGAGGAGTGCGGGCGCACGGCACAGGACTGGCAGGCAGCTCCGCCTGCAGCCCCAGCGTGGGATCCACTAGGTGAAGTGAGCTGGGCTCCGGAGTCTAGTGGGGACTTGGAGAACCTTTATGTCTAGCTAAGGGATTGTAAATACACCAATCAGCACTCTGTGTCTAGCTCAAGGTTTGTAAATGC</t>
  </si>
  <si>
    <t>chr5:13417073-13417255</t>
  </si>
  <si>
    <t>AAAATACAGCAGTAACCTCTGCAGACTTAAGTGTCCCTGTCTGACAGCTTTGAAGAGAGCAGTGGTTCTCCCAGCACGCAGCTGGAGATCTGAGAACGGGCAGACTGCCTCCTCAAGTGGGTCCCTGACCCCTGACCCCCGAGCAGCCTAACTGGGAGGCACCCCCCAGCAGGGGCACACTGA</t>
  </si>
  <si>
    <t>chr5:13417255-13417437</t>
  </si>
  <si>
    <t>chr5:13535104-13535246</t>
  </si>
  <si>
    <t>AGTAGTAGAAATGCAAAGTTAAGATGAAATGGCTCAGGACTTTAATCCTTCCAGCCACCGCCCCTCCACCCCACACAGTGTCCCAGGTCACTGGGCCTTCCATCCTCACCTGGCTGTCAGGAGGCACCCCTCTTCTCCCTGCA</t>
  </si>
  <si>
    <t>ENST00000683611.1</t>
  </si>
  <si>
    <t>ENSG00000039139</t>
  </si>
  <si>
    <t>DNAH5</t>
  </si>
  <si>
    <t>chr5:13910884-13911026</t>
  </si>
  <si>
    <t>CTGCAGTGAGCAGGTGAAAGAAGGAAGAGAAAGGGGTTGCAAGTCCAAGCGGGGTCCAGGTGCTGAGTCGGTCCTGGCGCCACCGTTTCTAAGGCCAGTGGCAGCCCTGCCTTGGAATCTGCCAGACATTGCTGACCATTTGC</t>
  </si>
  <si>
    <t>ENST00000683011.1</t>
  </si>
  <si>
    <t>chr5:14147069-14147220</t>
  </si>
  <si>
    <t>CTGCAGGTGTTAGTGAATTTCAAACTTCACTTTTCTCCTTTGCACAGAGCTCAGCACAGTAAAACCAATTTCAATGCAAGAGCAAAAAGAAAAAAAAAGACACCACAAAAATGAGCTAGCCTTGTTTTAATTTTATTTTACAGATGAGGAAT</t>
  </si>
  <si>
    <t>ENST00000512070.6</t>
  </si>
  <si>
    <t>ENSG00000038382</t>
  </si>
  <si>
    <t>chr5:14333545-14333834</t>
  </si>
  <si>
    <t>CTTTTAAACCAAGCAAATATAATGAAAGTATTTAGGCCTCAAATGCTCATTTTCCTTCTTTTTCCTATCTGTTCTAAGTTCCCAAAATCCCTTATTTTCCATTGAATTCTAAGTACAGCCCCTGGTCATCTTTAGTGAGAAACAGCCCTGCAGCCAAGGATTGCAGGAAGAGCAAAGTCTCATGCACCTTTGCCTTCTAGTGGCTCTTTTTGTCTGCTTGAGTCCTACCAAGTTCTCAAGAAAAAGAGGACACCAGTTAGGCCCCCACCCTGGCCTGGCCTTACCTTATT</t>
  </si>
  <si>
    <t>ENST00000515144.5</t>
  </si>
  <si>
    <t>chr5:14776053-14776204</t>
  </si>
  <si>
    <t>CCCAACGCCTGGCTCATGCTTCCCACGTTTCTTCCCAGGGAGCAGAGTGTGGGCAGGGGGCCGCCCCCCGCATCCTCCTGGGCATGAGAAAGAGGGAGAACCTGATGATGACTGCTGAGCTTTCTGGCTTGAGTCACTGATCAAGTGCTGCA</t>
  </si>
  <si>
    <t>ENST00000646501.1</t>
  </si>
  <si>
    <t>ENSG00000154122</t>
  </si>
  <si>
    <t>ANKH</t>
  </si>
  <si>
    <t>chr5:14828911-14829063</t>
  </si>
  <si>
    <t>CTGCAGTGGCTCACGCCTGTAATCCCAACACTTTGGGAGGCCAAGGCAGGCAGATCACGAGGTCAGCAGATCAAGAACAGCCTGGCCAACATGGTGAAACTCGTCTCTATTAAAAATACAAAAATTAGCCAGGCGTGGTGGTGGGCACCTGTA</t>
  </si>
  <si>
    <t>ENST00000582405.1</t>
  </si>
  <si>
    <t>ENSG00000264792</t>
  </si>
  <si>
    <t>MIR4637</t>
  </si>
  <si>
    <t>chr5:14829074-14829238</t>
  </si>
  <si>
    <t>CTCGGGAGGCTGAGGCAGTAGAATCGCTTGAACCTGGGAGGTAGAGCTTGCAGTGAGCCCAAGACTGCGCCTTTGCACTCCAGCCTGGGCGACAGAGAGAGACTCTGTCTCAAAAAAAAAAAAAAAAAAAAAAAAAGCAATTTCAAAGCATGGACCTCTACTGCA</t>
  </si>
  <si>
    <t>chr5:15293352-15293503</t>
  </si>
  <si>
    <t>AAGCGAGAAGGGAAGTTTAGAGAACAAAGAATAAAAGGAAACGAACGAAGCCTCCAAGAAATATGGGACTATATGAAAAGACCAAATCTACGTCTGATTGGTGTACCTGAAAGTGACGGGGAGAGTGGAACCAAGTTGGAAAACACTCTGCA</t>
  </si>
  <si>
    <t>ENST00000511443.1</t>
  </si>
  <si>
    <t>LINC02149</t>
  </si>
  <si>
    <t>chr5:15594936-15595090</t>
  </si>
  <si>
    <t>CTAGTCAGTCTTACATTTAAAAATATATACCTGTATGTGACAAGAGGTTCACCCTGACCTTTTTGCTTTTGTTTCCCAGTATCTAGAACATTGCCATCAGCAGCAGTAAACTTCTCCCATGGGCTCCACGTGTAGTCTTTTCGCCAGCTGCAGTG</t>
  </si>
  <si>
    <t>ENST00000510456.1</t>
  </si>
  <si>
    <t>ENSG00000250250</t>
  </si>
  <si>
    <t>CTD-2350J17.1</t>
  </si>
  <si>
    <t>chr5:15788388-15788530</t>
  </si>
  <si>
    <t>CTGCAGTGCCCATGAATGATGTGGCATTGCTAAAAAATAAAACATGGGAGAGAAAACAACGGAAGAAAAGGGAATTGGGAAAGAGAAAAGAAGCATCTCAAATTTTGCTGGGAGATATAAATCCAAAGTTTGTGTCAGGGCCT</t>
  </si>
  <si>
    <t>ENST00000329673.8</t>
  </si>
  <si>
    <t>ENSG00000183580</t>
  </si>
  <si>
    <t>FBXL7</t>
  </si>
  <si>
    <t>chr5:15891919-15892088</t>
  </si>
  <si>
    <t>GACTGCAGTGGGGCCAGAAGTAAAGGAACTCAGCCACTGCCCAAAGCACCAGGCAGGAGGGAACAGCCCCAGGTTGCAAGGGAGATCAGTGCTCCCTGCCTCCTCCTGCTCACCAGCCTCCTGCCAGTGCTCCTGGGAGCCACAGCACTAGGGAGCCAGGAGAAGCAGTT</t>
  </si>
  <si>
    <t>chr5:15892088-15892257</t>
  </si>
  <si>
    <t>TCATGGAGGTCAGCCTCCTGCAGCACAAAGCGCAGAGCACAGAGAAAGCCTGGGGGACAGGGGAACAAACGGAGTGAGCCCTCCCATATCTTGAAGACAACACTCCAACCAGAGGGTAGGTCCTGAGGGAAGTGTGCATGGCACATTCTAGGAACAGCAAGGGGGTCCCT</t>
  </si>
  <si>
    <t>chr5:15911611-15911783</t>
  </si>
  <si>
    <t>GAGTTTCCAGTTTTTCTGTTCTGTTTTTTCCCCATCTTTGTGGTTTTATCTACTTTTGGTCTTTGATGATGGTGATGAACAGATGGGTTTTCGGTGTAGATGTCCTTTCTGTTTGTTAGTTTTCCTTCTAACAGACAGGACCCTCAGCTGCAGGTCTGTTGGAATACCCTGCC</t>
  </si>
  <si>
    <t>chr5:15911783-15911955</t>
  </si>
  <si>
    <t>chr5:15911955-15912127</t>
  </si>
  <si>
    <t>GCAGAGGTTACTGCTGTCTTTTTGTTTGTCTGTGCCCTGCCCCCAGAGGTGGAGCCTACAGAGGCAGGCAGGCCTCCTTGAGCTGTGGTGGGCTCCACCCAGTTCGAGCTTCCCAGCTGCTTTGTTTACCTAAGCAAGCCTGGGCAATGGCGGGCGCCCCTCCCCCAGCCTCG</t>
  </si>
  <si>
    <t>chr5:16335997-16336174</t>
  </si>
  <si>
    <t>TAACCTCTGCAGACTTAAATGTCCCTGTCTGACAGCTTTGAAGAGAGCAGTGGTTCTCCCAGCACGCAGCTGGAGATCTGAGAACGGGCAGACTGCCTCCTCAAGTGGGTCCCTGACCCCTGACTCCCGAGCAGCCTAACTGGGAGGCACCCCCCAGCAGGGGCACACTGACACCTCA</t>
  </si>
  <si>
    <t>ENST00000513157.1</t>
  </si>
  <si>
    <t>ENSG00000248150</t>
  </si>
  <si>
    <t>LINC02150</t>
  </si>
  <si>
    <t>chr5:16336174-16336351</t>
  </si>
  <si>
    <t>ACACGGCAGGGTATTCCAACAGACCTGCAGCTAAGGGTCCTGTCTGTTAGAAGGAAAACTAACAAACAGAAAGGACCTCCACACCAAAAACCCATCTGTACATCACCATCATCAAAGACCAAAAGTAGATAAAACCACAAAGATGGGGAAAAAACAGAACAGAAAAACTGGAAACTCT</t>
  </si>
  <si>
    <t>chr5:16630707-16630858</t>
  </si>
  <si>
    <t>CAAAGCAGTAGGCATTGCAGGGAGATGGAACAGAGCATGCAAAAGCATGAGGGCATGAAATGAGCATGAGGTCTTTGGGGATCAACAACTAGTTAAATATGGCTGGAGGGTGGGTACTTGGGGCAGTAAGAGAGACAGAGCTCGGAACTGCA</t>
  </si>
  <si>
    <t>ENST00000700847.1</t>
  </si>
  <si>
    <t>ENSG00000246214</t>
  </si>
  <si>
    <t>LOC101929524</t>
  </si>
  <si>
    <t>chr5:17311586-17311793</t>
  </si>
  <si>
    <t>CAGGTTCTCCAAGGCCCCACCAGAGCAGCTAGATACAGAGTGTCGATTGGTGTATTTACAATCCCTGAGCTAGACATAAAGGTTCTCCAAAGCCCCGCCAAACTCAGGAGCCCAGCTGGCTTCACCCAGTGGATCCTGCACCGGGGCTGCAGGTGGAGCTGCCTGCCAGTCCCGCGCCATGCGCTCACACTCCTCAGCCCTTGGGTGG</t>
  </si>
  <si>
    <t>ENST00000505158.1</t>
  </si>
  <si>
    <t>ENSG00000250822</t>
  </si>
  <si>
    <t>LINC02111</t>
  </si>
  <si>
    <t>chr5:17311793-17312000</t>
  </si>
  <si>
    <t>GTCGATGGGACTGGGCGCCGTGGAGCAGGGGGTGGCGCTCGTCGGGGAGGCTCGGGCTGCACAGGAGCCCACGGAGGCGGGGGAAGGCTCAGGCATGGCGGGCTGCAGTCCTGAGGCCTGCCCCGCGGGAAGGCAGCTAAGGCCCGGCGAGAAATCGAGCACAGTGCCTGTGGGCCGGCACTGCTGGGGGACCCAGTACACCCTCCGC</t>
  </si>
  <si>
    <t>chr5:17518557-17518718</t>
  </si>
  <si>
    <t>CAGCTCCTCCTGCAGCCAAAAGACGGAAAACACATACGAAAGGCAAGAAGGAGAGCAAGCCCACCGTGGATGCGGAGGAGGCTCAGAGGATGACAACCCTGCTGTCTGCCATGTCTGAGGAGCAGCTGTCCCGCTACGAAGTGTGTCGCCGGTCAGCGTTCC</t>
  </si>
  <si>
    <t>ENST00000600799.3</t>
  </si>
  <si>
    <t>ENSG00000268799</t>
  </si>
  <si>
    <t>H3Y2</t>
  </si>
  <si>
    <t>chr5:17518726-17519026</t>
  </si>
  <si>
    <t>ACGCGTTGCGGGTCTGATGCGGGCTATCACTGGCAGTTCGGTGTCGGAGAACGCGGCCATTGCCATGGCTGGAATAGCCAAGCTTTTTGTTGGAGAGGTGGTGGAAGAGGCCCTGGACGTGTGTGAGATGTGGGGAGAGACGCTCCCGCTGCAGCCCAAGCATTTAAGGGAGGCCGTTCGCAGGTTAAAGCCCAAGGGCCTCTTCCCCAACAGCAACTGCAAAAGAATCATGTTCTAGGCCCAGGGCCAGAGGGCAGGGTCTGTTTGTGCAGGAATAAGTACCGCGTTCATCTTCCAATGA</t>
  </si>
  <si>
    <t>chr5:17525287-17525455</t>
  </si>
  <si>
    <t>GAGGTCTGAAGGGCAGCAAGAAGGATGGAATCCCTGAGGACCTAGACGGGAACTTGGAAGCACCCAGGGATCAGGAAGGTGAGCTCAGGAGTGAGGATGTCATGGACCTCACAGAAGGTGACAGTGAGGCCTCAGCCTCAGCTCCTCCTGCAGCCAAAAGACGGAAAAC</t>
  </si>
  <si>
    <t>chr5:17525455-17525623</t>
  </si>
  <si>
    <t>CACATACGAAAGGCAAGAAGGAGAGCAAGCCCACCGTGGATGCGGAGGAGGCTCAGAGGATGACAACCCTGCTGTCTGCCATGTCTGAGGAGCAGCTGTCCCGCTACGAAGTGTGTCGCCGGTCAGCGTTCCCGAGAGCACGCGTTGCGGGTCTGATGCGGGCTATCAC</t>
  </si>
  <si>
    <t>chr5:17525623-17525791</t>
  </si>
  <si>
    <t>CTGGCAGTTCGGTGTCGGAGAACGCGGCCATTGCCATGGCTGGAATAGCCAAGCTCTTTGTTGGAGAGGTGGTGGAAGAGGCCCTGGACGTGTGTGAGATGTGGGGAGAGACGCCCCCGCTGCAGCCCAAGCATTTAAGGGAGGCCGTTCGCAGGTTAAAGCCCAAGGG</t>
  </si>
  <si>
    <t>chr5:17528860-17529020</t>
  </si>
  <si>
    <t>AGCTCCTCCTGCAGCCAAAAGACGGAAAACACATACGAAAGGCAAGAAGGAGAGCAAGCCCACCGTGGATGCGGAGGAGGCTCAGAGGATGACAACCCTGCTGTCTGCCATGTCTGAGGAGCAGCTGTCCCGCTACGAAGTGTGTCGCCGGTCAGCGTTCC</t>
  </si>
  <si>
    <t>chr5:17529026-17529210</t>
  </si>
  <si>
    <t>GCACGCGTTGCGGGTCTGATGCGGGCTATCACTGGCAGTTCGGTGTCGGAGAACGCGGCCATTGCCATGGCTGGAATAGCCAAGCTCTTTGTTGGAGAGGTGGTGGAAGAGGCCCTGGACGTGTGTGAGATGTGGGGAGAGACGCCCCCGCTGCAGCCCAAGCATTTAAGGGAGGCCGTTCGCAG</t>
  </si>
  <si>
    <t>chr5:17585200-17585367</t>
  </si>
  <si>
    <t>GGCCCTTGGGCTTTAACCTGCGAACGGCCTCCCTTAAATGCTTGGGCTGCAGCGGGGGCGTCTCTCCCCACATCTCACACACGTCCAGGGCCTCTTCCACCACCTCTCCAACAAAGAGCTTGGCTATTCCAGCCATGGCAATGGCCGCGTTCTCCGACACCGAACTGC</t>
  </si>
  <si>
    <t>ENST00000598383.3</t>
  </si>
  <si>
    <t>ENSG00000269466</t>
  </si>
  <si>
    <t>H3Y1</t>
  </si>
  <si>
    <t>chr5:17585367-17585534</t>
  </si>
  <si>
    <t>CCAGTGATAGCCCGCATCAGACCCGCAACGCGTGCTCTCGGGAACGCTGACCGGCGACACACTTCGTAGCGGGACAGCTGCTCCTCAGACATGGCAGACAGCAGGGTTGTCATCCTCTGAGCCTCCTCCGCATCCACGGTGGGCTTGCTCTCCTTCTTGCCTTTCGTA</t>
  </si>
  <si>
    <t>chr5:17585534-17585701</t>
  </si>
  <si>
    <t>ATGTGTTTTCCGTCTTTTGGCTGCAGGAGGAGCTGAGGCTGAGGCCTCACTGTCACCTTCTGTGAGGTCCATGACATCCTCACTCCTGAGCTCACCTTCCTGATCCCTGGGTGCTTCCAAGTTCCCGTCTAGGTCCTCAGGGATTCCATCCTTCTTGCTGCCCTTCAG</t>
  </si>
  <si>
    <t>chr5:17593835-17594003</t>
  </si>
  <si>
    <t>AGGCCCTTGGGCTTTAACCTGCGAACGGCCTCCCTTAAATGCTTGGGCTGCAGCGGGGGCGTCTCTCCCCACATCTCACACACGTCCAGGGCCTCTTCCACCACCTCTCCAACAAAGAGCTTGGCTATTCCAGCCATGGCAATGGCCGCGTTCTCCGACACCGAACTGC</t>
  </si>
  <si>
    <t>chr5:17594003-17594171</t>
  </si>
  <si>
    <t>CCAGTGATAGCCCGCATCAGACCCGCAACGCGTGCTCTCGGGAACGCTGACCGGCGACACACTTCGTAGCGGGACAGCTGCTCCTCAGACATGGCAGACAGCAGGGTTGTCATCCTCTGAGCCTCCTCCGCATCCACGGTGGGCTTGCTCTCCTTCTTGCCTTTCGTAT</t>
  </si>
  <si>
    <t>chr5:17594171-17594339</t>
  </si>
  <si>
    <t>TGTGTTTTCCGTCTTTTGGCTGCAGGAGGAGCTGAGGCTGAGGCCTCACTGTCACCTTCTGTGAGGTCCATGACATCCTCACTCCTGAGCTCACCTTCCTGATCCCTGGGTGCTTCCAAGTTCCCGTCTAGGTCCTCAGGGATTCCATCCTTCTTGCTGCCCTTCAGAC</t>
  </si>
  <si>
    <t>chr5:17597286-17597468</t>
  </si>
  <si>
    <t>CCTGCGAACGGCCTCCCTTAAATGCTTGGGCTGCAGCGGGGGCGTCTCTCCCCACATCTCACACACGTCCAGGGCCTCTTCCACCACCTCTCCAACAAAGAGCTTGGCTATTCCAGCCATGGCAATGGCCGCGTTCTCCGACACCGAACTGCCAGTGATAGCCCGCATCAGACCCGCAACGCG</t>
  </si>
  <si>
    <t>chr5:17597476-17597637</t>
  </si>
  <si>
    <t>GGGAACGCTGACCGGCGACACACTTCGTAGCGGGACAGCTGCTCCTCAGACATGGCAGACAGCAGGGTTGTCATCCTCTGAGCCTCCTCCGCATCCACGGTGGGCTTGCTCTCCTTCTTGCCTTTCGTATGTGTTTTCCGTCTTTTGGCTGCAGGAGGAGCT</t>
  </si>
  <si>
    <t>chr5:17754040-17754339</t>
  </si>
  <si>
    <t>TTCCTTCATTTCAACTTTGGTGAATCTGACAGTTATGTGTCTTGGAGTTGCTCTTCTCGAGGGGTATCTTTGTGGCATTCTCTGTATTTCCTGAAACTGAATGTTGGCCTGCCTTGCTAGATTGGGGAAGTTCTCCTGGATAATATCCTGCAGAGTGTTTTCCAACTTGGTTCCATTCGCCCCGTCACTTTCAGGTACGCCAATCAGACGTAGATTTGGTCTTTTCACATAGTCCCATATTTCTTGGAGGCTTTGTTCGTTTCTTTTTATTCTTTTTTCTCTAAACTTCCCTTCTCGCTT</t>
  </si>
  <si>
    <t>ENST00000665617.1</t>
  </si>
  <si>
    <t>LOC105374666</t>
  </si>
  <si>
    <t>chr5:18594434-18594585</t>
  </si>
  <si>
    <t>GGGCCATGGGACTGACCCACAAAACCATTTTTTACTCCTAGGCCTCCTGGCCTATAGTGGGAGTGGCTGCCATGAAACTTCATGAAACCAAGACAACCACATTGTCTTGGTTATTAGTACTTCTCTTTCTTTTAGATATGCAAATTTCTGCA</t>
  </si>
  <si>
    <t>ENST00000512978.1</t>
  </si>
  <si>
    <t>LINC02100</t>
  </si>
  <si>
    <t>chr5:18671439-18671591</t>
  </si>
  <si>
    <t>TGATAAGGTGCAGATCCTGAACTAACTTGTAAGGCTTGTCTGGTTTTAGGACAGGTAAAATGGGGAAATTGTAAGGAGAGTTTATAGGCTTTCAAAGGCCATGCTGTAGCAGGCGAGTGATAACAGGCTTTAATCTTTTTAAAGCATGCTGCA</t>
  </si>
  <si>
    <t>chr5:19280499-19280567</t>
  </si>
  <si>
    <t>TCTCTGTCACCCTGGCTGGAGAGCAGTGGCACAATCTCAACTCACTGCAGCTTCTGCCTCCTGGGTTCT</t>
  </si>
  <si>
    <t>ENST00000510297.1</t>
  </si>
  <si>
    <t>ENSG00000145526</t>
  </si>
  <si>
    <t>CDH18</t>
  </si>
  <si>
    <t>chr5:19287853-19288002</t>
  </si>
  <si>
    <t>CTGCCGGCCCCGGGCAATGAGGGGCTTAGCACCCAGGCCAGCGGCTGCGGAGGGTGTACTGGATCCCCCAGCAGTGCCAGCCCACCAGCGCTGCGCTCGATTTCTCACCGGGCCTTGGCTGCCTTCCCGCAGGGCAGGGCTTGGGACCTG</t>
  </si>
  <si>
    <t>chr5:19288002-19288151</t>
  </si>
  <si>
    <t>GCAGCCCGCCATGCCTGAGCCTCCCACGCCCTCCACGGGCTCCCGTGCCCTCCGAGCCTCCCCGATGAGCGCCGCCCTCTGCTCCACGGCGCCCAGTCCCGTCGACCACCCAAGGGCTGAGGAGTGCGGGCGCAGGGCGCCGGACTGGCA</t>
  </si>
  <si>
    <t>chr5:19288151-19288300</t>
  </si>
  <si>
    <t>AGGCAGCTCTATCTGCAGCCCTGGTGCGCGATCCACTGGGTGAAGCCACCTGGGCTCCTGAGTCTGGTGGGGACGTGGAGAACATTTATGTCTAGCTCAGGGATTGTAAACGCACCAATCGGCACTCTGTATCTAGCTCAAGGTTTGTAA</t>
  </si>
  <si>
    <t>chr5:21446529-21446705</t>
  </si>
  <si>
    <t>GCTGGGAGAACCACTGCTCTCTTCAGATCTGTCAGGCAGGTATGTTTAAGTCTGCAGGTATGTTTAAGTCTACTGGAGCTGTGCCCACAGCCACCCTTTCCCCCAGGTGCTCTGTGCCAGAGACATGGCGGTTTTATCTATAAGTCCTTGACTGGGGTTGCTGCCTTTTGTAAAGAG</t>
  </si>
  <si>
    <t>ENST00000685140.1</t>
  </si>
  <si>
    <t>ENSG00000183666</t>
  </si>
  <si>
    <t>GUSBP1</t>
  </si>
  <si>
    <t>chr5:21446705-21446881</t>
  </si>
  <si>
    <t>GATGCCCTGCCCAGAGAGGAGGAATCTAGAGGAGCAGTCTGACTGCAGAGGCCTTGCTAAGCCGCGGTGGGCTCCGTCCAGTTCAAACTTCCAGGGGGCTTTGTTTACACTGAGAGGGTAAAACCGTCTACTCAAACCTCAGCAATGGCGGTTGCCCCTCCCTCCACCAAGCTTGAG</t>
  </si>
  <si>
    <t>chr5:21482104-21482256</t>
  </si>
  <si>
    <t>AGCTGTGGCTGAGGCCAAGAAATGTGAGGGGCCTCCATTCACTGCATTGAGTAGTGACCCCGACGTGGGGTTCAATGTGGAGGGGGGAGGGGCTGCTGCTGCAGCTGCAGGAGCGGAGGTGCCAGGCCTTGTTCTTCTCATGCTGGCATCCCT</t>
  </si>
  <si>
    <t>ENST00000652767.1</t>
  </si>
  <si>
    <t>chr5:21482256-21482408</t>
  </si>
  <si>
    <t>TGCTTGCAGCTGTGAAGGGGGCAGGAATCAGCGAGGTGACCTGGGCTGAGTCCCGGGAGTGGGAAGAGGTGGCAGGAAGGGGATCTGAGGAGGAGAACAGGGGTCCTGGTGGTCTGTGCTTCTTCCCAGACACGGGAGCTGTAGAGGGGACCT</t>
  </si>
  <si>
    <t>chr5:21482408-21482560</t>
  </si>
  <si>
    <t>TCTGCAGCAGATGCTAGGGGGGCCACTAGGCCCAGGCAGTCTTGGGACTTGGGTCTGTCCTGCTGTGCATCCATAGTGGGTGCTTTAGAAACGGGAGGCCCACGCGAAGCCCCTGTTGCAAGTGAGGACAAAGTGTGGGAAGGCCGTGAGGGT</t>
  </si>
  <si>
    <t>chr5:21482919-21483069</t>
  </si>
  <si>
    <t>CAGCTGTGGCTGAGGCCAAGAAATGTGAGGGGCCTCCATCCACTGCATTGAGTAGTGACCCCGACGTGGGGTTCAATGTGGAGGGGGGAGGGGCTGCTGCGGCAGCTGCAGGGGCCGACCTTGTTCTTCTCATGCCGGCATCCCTGCTTGC</t>
  </si>
  <si>
    <t>chr5:21483069-21483219</t>
  </si>
  <si>
    <t>CAGCTGTGAAGGGGGCAGGAATCATCGAGGTGACCTGGGCTGAGTCCCGGGAGTGGGAAGAGGTGGCAGGAAGGGTATCTGAGGAGGAGAACAGGGGTCCTGGTGGTCTCTGCTTCTTCCCAGACACGGGAGCTGTAGAGGAGACCTCTGC</t>
  </si>
  <si>
    <t>chr5:21483219-21483369</t>
  </si>
  <si>
    <t>CAGCAGATGCTAGGGGGGCCACTAGGCCCAGGCAGTCTTGGGACTTGGGTCTGTCCTGCTGTGCATCCATAGTGGGTGCTTTAGAAAGGGGAGGCCCACCCGAAGCCCCTGTTGCAAGTGAGGACAAAGTGTGGGAAGGCCGTGAGGGTCT</t>
  </si>
  <si>
    <t>chr5:21485730-21485881</t>
  </si>
  <si>
    <t>GGCTGCATTGAGTGTCTGCAGCTTTTCCAGGCACACAGTGCAAGCTGTCAGTGGATCTACCATTCTGGGGTCTGGAGGATGGTGGCCCTTTTGTGACAGCTCTGCTTGGCAGTACCCCAGTGGGGACTCTGTGTGGGGGCTCCAACCCCATA</t>
  </si>
  <si>
    <t>chr5:21485881-21486032</t>
  </si>
  <si>
    <t>ATTTCCCTTTGACACTGCCCTAGCAGAGGTTATCCATGAGGGCCCCCCGCTGCCCCGCACAGCAAACTTTTGCCTGGATTTCCAGGCATTTTCATACATCTTCTGAAATCTAGGCGGAGGTTCATGAACGTTAATTCTTGACTTCGGTGCAT</t>
  </si>
  <si>
    <t>chr5:21486032-21486183</t>
  </si>
  <si>
    <t>TCTGCAGGCTTAACACCACCTAGAACCTGAAAGGCTTGGAACTTGCACCCTCTGAAGCCATGGCCTGAGGTGTACCTTGGCCCCTTTTACCTATGGCAGGAGCAGCTGGGATGCAGGGCACCAGGTTCCTAGGCTGCACACAGCAGGGGGTT</t>
  </si>
  <si>
    <t>chr5:21497039-21497199</t>
  </si>
  <si>
    <t>GATCCGTGTGAACAGCTACTACTCTTGGTATCGCAACTACGGGCACCTGGAGTTGATTCAGCTGCAGCTGGCCGCCCAGTTTGAGAACTGGTGTAAGACATCACAATCCCATTATTCAGAGCGTGTATGGAGTGGAAACGCTTGTAGGGTTTCACCAGGTA</t>
  </si>
  <si>
    <t>chr5:23527614-23527759</t>
  </si>
  <si>
    <t>CAATAAGTCACACCTCCTCAGACACCAGAGGACACACACAGGGGAGAAGCCCTACGTCTGCAGGGAGTGTGGGCGGGGCTTTAGCGATAGGTCAAGCCTCTGCTATCACCAGAGGACACACACAGGGGAGAAGCCCTACGTCTGCA</t>
  </si>
  <si>
    <t>ENST00000296682.4</t>
  </si>
  <si>
    <t>ENSG00000164256</t>
  </si>
  <si>
    <t>PRDM9</t>
  </si>
  <si>
    <t>chr5:23691233-23691386</t>
  </si>
  <si>
    <t>CTGCTGGCCCCGGGCAATGAGGGACTTAGCACCCGGGCCAGTGGCTGCAGAGGGTGTACTGGGTCCCCCAGCAGTGCCAGCCCACCGGCGCTGCGCTCGATTTCTCACTGGGCCTTAGCTGCCTTCCCGTGGGGCAGGGCTCGGGACCTGCAGC</t>
  </si>
  <si>
    <t>chr5:23691386-23691539</t>
  </si>
  <si>
    <t>CCCGCCATGCCTGAGCCTCCCACCCACTCCATGGGCTCCTGTGCCGCCCGAGCCTCCCTGACGAGCACCACCCCCTGCTCCACGGCGCCCAGTCCCATCGACCACCCAAGGGCTGAGGAATGCGAGCGCATGGCGCAGGACTGGCAGGCAGCTC</t>
  </si>
  <si>
    <t>chr5:23691539-23691692</t>
  </si>
  <si>
    <t>CCACCTGCAGCCCCAGTGCGGGATCCACTAGGTGAAGCCAGCTGGGCTCCTGAGTCTGGTGGGGACGTGGAGAGTCTTTATATCTAGCTCAGGGATTGTAAATACACCAATCAGCACCCTGTGTTTAGCTCAAGGTTTGTGAGTGCACCAATCG</t>
  </si>
  <si>
    <t>chr5:23951436-23951646</t>
  </si>
  <si>
    <t>TCCGGGCCAGCGACTGTGGAGGGTGTACTGGGTACCCCAGCAGTGACAGCCCACCGGCGCTGCGTTCGATTTCTCGCTGGGCCTTAGCTGCCTTCCCTCAGGGCAGGGCTCGGGACCTGCAGCCCGCCATGCCTGAGCCTCCCACCCCCTCCGTTGGCTCCTGTGCTGCCCGAGCCTCCCGGATGAGCGCCGCCCCCTGCTCCAGGGCGCC</t>
  </si>
  <si>
    <t>ENST00000507936.1</t>
  </si>
  <si>
    <t>ENSG00000248874</t>
  </si>
  <si>
    <t>C5orf17</t>
  </si>
  <si>
    <t>chr5:23951646-23951856</t>
  </si>
  <si>
    <t>CCAGTCCCATCGACCACCCAAGGGCTGAGGAGTGCGGGCGCGCGGCGCGGGACTGGCAGGCAGCTCCACCTGCAGCCCCGGTGAGGGATCCACTGGGTGAAGCCAGCTGGGCTCCTGAGTCTGGTGAGGACATGGAGAACCTTTATGTCCAGCTCAAGGTTTGTAAATACACCAATCAGCACCTTGTATCTAGCTCAGGGTTTGTGAATGC</t>
  </si>
  <si>
    <t>chr5:24427718-24427912</t>
  </si>
  <si>
    <t>CCTGCAGCTATCACTTCTCCGGTCTTGATGAATTACCTGGTGGTATAACCTATAACCTGAGGCTTTACTCCTGAGGGTCTGAATCCTTAGCAATCCTACTCTTTTCAGACCAGTGTTGCCGTGCATGCTCACTCACCATTACAATGGGACACAGAAGGAGCAGGAGGCATCCAACTGGATCATCTGGGCTGCACA</t>
  </si>
  <si>
    <t>ENST00000503958.1</t>
  </si>
  <si>
    <t>ENSG00000040731</t>
  </si>
  <si>
    <t>CDH10</t>
  </si>
  <si>
    <t>chr5:24427912-24428106</t>
  </si>
  <si>
    <t>ACGCTGCCTCTTGCCTTCATTGTATAAATGTAGCCTTACTTTCTCTGCAGATCAGAGTTAGCTACTTCTGCTGTGATAGTGAGTCCTATTTTCACCTGCTGGTCCAAGGATATGAAGTGTTTAAAGTGCACTGGTGTGGCCATTGTTTATGGTATAATGGGACCCTTGTTCTGTTCTTTAATAATATTATATTCT</t>
  </si>
  <si>
    <t>chr5:25082743-25082917</t>
  </si>
  <si>
    <t>TAGAGTTTCCAGTTTTTCTGTTCTGTTTTTTCCCCATCTTTGTGGTTTTATCTACGTTTGGTCTTTGATGATGGTGATGTACAGATGGGTTTTTGGTGTGGATATCCTTTCTGTTTGTTAGTTTTCCTTCTAACAGACAGGACCCTCAGCTGCAGGTCTGTTGGAATACCCTGCC</t>
  </si>
  <si>
    <t>ENST00000642022.1</t>
  </si>
  <si>
    <t>LINC02211</t>
  </si>
  <si>
    <t>chr5:25082917-25083091</t>
  </si>
  <si>
    <t>CATGTGAGGTGTCAGTGTGCCCCTGCTGGGGGGTGCCTCCTAGTTAGGCTGCTCGGGGGTCAGGGGTCAGGGACCCACTTGAGGAGGCAGTCTGCCCGTTCTCAGATCTCCAGCTGCGTGCTGGGAGAACCACTGCTCTCTTCAAAGCTGTCAGACAGGGACATTTAAGTCTGCA</t>
  </si>
  <si>
    <t>chr5:25118820-25118993</t>
  </si>
  <si>
    <t>GAGTTTCCAGTTTTTCTGTTCTGTTTTTTCCCCATCTTTGTGGTTTTATCTACGTTTGGTCTTTGATGATGGTGATGTACAGATGGGTTTTCGGTGTGGATGTCCTTTCTGTTTGTTAGTTTTCCTTGTAACAGACAGGACCCTCAGCTGCAGGTCTGTTGGAATACCCTGCCG</t>
  </si>
  <si>
    <t>chr5:25118993-25119166</t>
  </si>
  <si>
    <t>GTGTTAGGTGTCAGTGTGCCCCTGCTGGGGGGTGCCTCCCAGTTAGGCTGCTCGGGGGTCAGGGGCCAGGGACCCACTTGAGGAGGCAGTCTGCCCGTTCTCAGATCTCCAGCTGCGTGCTGGGAGAACCACTGCTCTCTTCAAAGCTGTCAGACAGGGACATTTAAGTCTGCA</t>
  </si>
  <si>
    <t>chr5:25119166-25119339</t>
  </si>
  <si>
    <t>AGAGGTTACTGCTGTCTTTTTGTTTGTCTGTGCCCTGCCCCCAGAGGTGGAGCCTACAGAGGCAGGCAGGCCTCCTTGAGCTGTGGTGGGCTCCACCCAGTTCGAGCTTCCTGGCTGCTTTGTTTACCTAAGCAAGCCTGGGCAATGGCGGGCGCCCCTCCCCCAGCCTCGCTG</t>
  </si>
  <si>
    <t>chr5:25199974-25200135</t>
  </si>
  <si>
    <t>AGAGGGGCTGCAGGTGGAGCTGCCTGCCAGTCCTGCGCCATGCGCTGGCACTCCTCAGCCCTTGGGCGGTCGATGGGACTGGGTGCCGTGGAGCAGGGGGGTGGCATTCGTCGGGGAGGCTCGGGCTGCGCAGGAACCCACGGAGGCGGGGGAAAGGCTCAG</t>
  </si>
  <si>
    <t>ENST00000641261.2</t>
  </si>
  <si>
    <t>LINC02228</t>
  </si>
  <si>
    <t>chr5:25200135-25200296</t>
  </si>
  <si>
    <t>GGCATGGCAGGCTGCAGTCCCGAGGCCTGTCCCACGGGAAGGCAGCTAAGGCCCGGCGAGAAATCGAGCGCAGCGCCAGTGGGCTGGCACTGCTGGGGGACCCAGTACACCCTCCGCAGCTGCTGGCTCGGGTGCGAAGTCCCTCATTGACCGGGGCCAGAA</t>
  </si>
  <si>
    <t>chr5:25316023-25316174</t>
  </si>
  <si>
    <t>CTGCAGAAGATACAAAAACAGCCAAATCCTGGCCTTGTCTGAGATACCTATGGAGACTCTGCCCATAAGAACTCTGAGGCAGGCCGCGCGCGGTGGCTCACGCCTGTAATCCCAGCACTTTGGGAGGCCGAGGCGGGCGGATCACGAGGTCA</t>
  </si>
  <si>
    <t>ENST00000641091.1</t>
  </si>
  <si>
    <t>chr5:25316295-25316448</t>
  </si>
  <si>
    <t>GAGAATGGCGTGAACCCGGGAGGCGGAGCTTGCAGTGAGCCGAGATCGCGCCACTGCACTCCAGCCTGGGCGACAGAGCGAGACTCCGTCTCAAAAAAAAAAAGAACTCTGAGGCATTTTTCCAACCTCAGCAGCTGTTACCAAAGACTCTGCA</t>
  </si>
  <si>
    <t>chr5:26493147-26493299</t>
  </si>
  <si>
    <t>CTGCAGGTTTCAGGCCACTAGCTGACCAACCCCCTTTGGTGGCATGTATAAAAGTCAAGCCCTGTCTTTGTTCGGGGCTCAGCCTTTGGATGTTAATCTGCTCTGTCAAGGTGCACCCAATAAAATCCTACTGTTCCACCCATGGGTCTCTCC</t>
  </si>
  <si>
    <t>ENST00000505020.1</t>
  </si>
  <si>
    <t>ENSG00000113100</t>
  </si>
  <si>
    <t>CDH9</t>
  </si>
  <si>
    <t>chr5:27120107-27120288</t>
  </si>
  <si>
    <t>TTTCTCACCAAGCATTAGCTGCCTTCCCGCGGGGCAGGGCTCGGGACCTGCAGCCCGCCATGCCTGAGCCTCCCACCCACTCCATGAGCTCCTGTGCGGGCCCGAGCCTCCCGGACGAGCACCACCCCCTGCTCCACGGCGCCCAGTCCCATCGACCACCCAAGGGCTGAGGAGTGCGAGCG</t>
  </si>
  <si>
    <t>ENST00000513289.5</t>
  </si>
  <si>
    <t>chr5:27616995-27617143</t>
  </si>
  <si>
    <t>TGCAGAGATGCCCTGTTCAGTGAGGAGGAATCTAGAGAAGCAGTCTGGCCACAGTTGCTTTGCCACACTGTGGTGAATTCCGCCCAATCCAAACCTCCCAATCTCCTTAGCACTGTCAGGGGAAAACCACCTACTAAAGCCTCAGTAAT</t>
  </si>
  <si>
    <t>ENST00000671061.1</t>
  </si>
  <si>
    <t>ENSG00000250337</t>
  </si>
  <si>
    <t>PURPL</t>
  </si>
  <si>
    <t>chr5:27617223-27617388</t>
  </si>
  <si>
    <t>AGTGTTTCTCAGCTTGCTGGGCTTCATGGGAATGGGACCTACTGAGTAACACCGCTTGGCTCCCTGGCTTCAGCCCCCTTTCTAGGGCAATGGATGATTCCCCTGTATTGCTGAAGCTCCAGGCACTGCTGGAGTATGAAAAAACTCCTGCAGCTAGCTCAGTGCC</t>
  </si>
  <si>
    <t>chr5:28653660-28653818</t>
  </si>
  <si>
    <t>CTGCAGCCTCTAACTCCTGGGCTCAAGTAATTCTCCCACTTCAGCCTCCTGAGTAGCTAGGACTACAGGTGCATGCTACTACACACAGCTAATTTTTGTTTTTGTTTTTGTTTTTGCAGGGATGGCTTCTCAGTGTGTTGCCCAGGCTGGTCTTGAACT</t>
  </si>
  <si>
    <t>ENST00000666077.1</t>
  </si>
  <si>
    <t>LOC105374701</t>
  </si>
  <si>
    <t>chr5:29122482-29122699</t>
  </si>
  <si>
    <t>TGCTGCAGCTCTAGCTCATTGTCACACTTTCGCTGGTTCACCCTGTTGGCAACTAGTGGCTTCAGAACACTCAGCTCCTCTAAACCCTGCTGATCTCCCTGTGCAGCATTTGGGCTTTAATCCTTTCAGCTTCCACCACATTCCTTTGTTTATTTTCCTCAATTCCTAGGCATGGTTCATATGTATGTCTGTGGCAAAGTGTGCCAGTTCTTCTGCAG</t>
  </si>
  <si>
    <t>ENST00000656922.1</t>
  </si>
  <si>
    <t>LINC02109</t>
  </si>
  <si>
    <t>chr5:29391264-29391415</t>
  </si>
  <si>
    <t>CTGCAGACTTCCCCACTCCCCGGACTTATCCTGTTCCTCCTCCAGAACATCATGACCATGACCATAGGCTTCTGCCCCAGCATTTCCCCTCTTTCTCCTCTCTCTAACCACCCCGCTTCCGATTCTGAGCCCTCTCCGTCTCCAACCCTTAC</t>
  </si>
  <si>
    <t>ENST00000507876.1</t>
  </si>
  <si>
    <t>ENSG00000248391</t>
  </si>
  <si>
    <t>LINC02064</t>
  </si>
  <si>
    <t>chr5:30404769-30404911</t>
  </si>
  <si>
    <t>ATTCATGGGTTTTTTTTGTTCTTGGCCCGGTGACATAATTTGGCCAATGAAGTGCAAGGAGAGGCTTTCAAGCTAGTTGGCAGAAGATTGAACAGGCAGCACTCATTTCTTCTTGCATAGTTTCCTCTGCCACAAGAACTGCA</t>
  </si>
  <si>
    <t>ENST00000265071.3</t>
  </si>
  <si>
    <t>ENSG00000113361</t>
  </si>
  <si>
    <t>CDH6</t>
  </si>
  <si>
    <t>chr5:30823121-30823287</t>
  </si>
  <si>
    <t>TTTGATGATGGTGTTGTACAGATGGGTTTTTGGTGTGGATGTCCTTTCTGTTTGTTAGTTTTCCTTCTAACAGACAGGACCCTCAGCTGCAGGTCTGTTGGAATACCCTGCCGTGTGAGGTGTCAGTGTGCCCCTGCTGGGGGGTGCCTCCCAGTTAGGCTGCTCAG</t>
  </si>
  <si>
    <t>chr5:30823287-30823453</t>
  </si>
  <si>
    <t>GGGGTCAGGGGTCAGGGACCCACTTGAGGAGGCAGTCTGCCGGTTCTCAGATCTCCAGCTGCGTGCTGGGAGAACCACTGCTCTCTTCAAAGCTGTCAGACAGGGACATTTAAGTCTGCAGAGGTTACTGCTGTCTTTTTGTTTGTCTGTGCCCTGCCCCCAGAGGT</t>
  </si>
  <si>
    <t>chr5:31384930-31385077</t>
  </si>
  <si>
    <t>AATTTGGGCTTTATTCTACAGGCTATGGGAAACTCTGGGTGGTGGTTGTTTTGTTTTTTGCTTGTTTGTTTGTTTTTGTTTTTTTGGAGACAGGGTCTTGCCCTGTTGCACAGGCTGGAGTGCGGTGGTAAGATTATGGCTCACTGCA</t>
  </si>
  <si>
    <t>ENST00000514927.6</t>
  </si>
  <si>
    <t>ENSG00000113360</t>
  </si>
  <si>
    <t>DROSHA</t>
  </si>
  <si>
    <t>chr5:31385077-31385224</t>
  </si>
  <si>
    <t>AGCCTCAACCTCCAGAGCTCAAGTAATCCTCTTGCTTCAGCCTCCCAAGTAGCTGGGACTACAATTATGTGCCACCAAACACGGCTAATTTTTAAAAAAAAAATTTAATAGAGAAGGGGTCTCACTTTGTTGCCCAGGCTAGTCTCAA</t>
  </si>
  <si>
    <t>chr5:31385302-31385454</t>
  </si>
  <si>
    <t>TGATAAAATATTTTAAACACAATAGTAACATGAAGAGATTAGCTGTTTAAAAAGAGAACTGGAGTGCATTAGGTGTTTTGGGGGGAGTTTTGAGACAAGGTCTTGCTCTGTTGCCCAGGCTGGAGGGCAGTGGTGCTATCATGGCTCACTGCA</t>
  </si>
  <si>
    <t>chr5:31783899-31784101</t>
  </si>
  <si>
    <t>TCTGCAGGGAGTTTTTGCCGAGTGACGTCATGGACACATAGTGCTCTGACTGTCACTGAGTCTCCGGTCCCCTCTCAATCTGTTCCCTCATCTGTGGCACTGGGACGCTGCCACAGGGCCTCAGGGCTCTGGGAAATGCAGGAGCTGTCTGGAAATTCAGAGCATAAGGCTCCTCGGTAGGGCTCCAGGTCAAGAGTGGAAAA</t>
  </si>
  <si>
    <t>ENST00000502489.5</t>
  </si>
  <si>
    <t>ENSG00000133401</t>
  </si>
  <si>
    <t>PDZD2</t>
  </si>
  <si>
    <t>chr5:31784101-31784303</t>
  </si>
  <si>
    <t>AAAGAACATGAAATCCCGGCTTTGCTTGTGACTTTAGTTCTGTCCCTCCCGTCCTCACCTCCTGCAGGCATTCACAGACACCATTCTGAGCGCATCAAAACTGCCTGTGAGTGCCCCACATGGCCACTTTGCTAGCTCCTGTAGTTACACTAAATCCAGAGGTGTCCTCGGGACCTGGGGCAATAGTGAGGTCCCTTCTTCGC</t>
  </si>
  <si>
    <t>chr5:31938253-31938404</t>
  </si>
  <si>
    <t>AATGTGATCAGTGGGTTGATGCAGCAAGTTAAGCCCTCAGCAATTTGAATGGGCTCTTGTTTGGGAAACTGATTTTAGTTTCTTAGTCTGTATTGGTGCCATCGCCTCCAAATGGGTAGATTCAGGAGTTAGGAAGTTGAAGCTTTTCTGCA</t>
  </si>
  <si>
    <t>ENST00000582091.1</t>
  </si>
  <si>
    <t>ENSG00000266243</t>
  </si>
  <si>
    <t>MIR4279</t>
  </si>
  <si>
    <t>chr5:31987588-31987774</t>
  </si>
  <si>
    <t>TCTCTCCTGAGCCCCTGAGTTTTGTGCCAACTGCCTGCAGGATGTCTCCATCTTGGATATATTTCACATCATGCCTAAAACTCAGCACATCATTTTCCCATACCGCTGAACCCACTCCAGTGCTCCAGGTCTCCCCATCCCCAAAGTTTGCCCAAGCTGGAAGTTTGATGAGATTCATTGGGGGTGA</t>
  </si>
  <si>
    <t>chr5:31989411-31989603</t>
  </si>
  <si>
    <t>ATTTTCTTTTCTTTTTTTTTTTTTTTTTTTGAGACGAAGTCTCACTCCGTCACCCAGGCTGGAGTGCAGTGGCGCGATCTTGGCTCGCTGCAGCCTCTGCCTCCTGGGTTCAAGCAATTCTCCTGCCTCAGCCTCCCAAATAGCTGGGACTATAGGCACACGCCACCATGTCCAGCTAATTTTTTGTATTTTT</t>
  </si>
  <si>
    <t>chr5:32044157-32044299</t>
  </si>
  <si>
    <t>CATCTCTACTAAAAATACAAAAATCAGCTGGGCATGGCGGCAGGTACCTGTAATTGCAGCTACTCGGGAGGCTGAGACAGGAGAATCGCTTGAACCCAGGAAGCGGAGGTTTCAGTGAGCTGATATTGTGCCACTGCACTGCA</t>
  </si>
  <si>
    <t>ENST00000509256.1</t>
  </si>
  <si>
    <t>chr5:32053091-32053390</t>
  </si>
  <si>
    <t>ATTCTGTACCATAGGTCTCAGTGTGAGATGGCCATGCCCTCTTTGCTCCTACGATGTAAGGAGTCACCAGCACTTGGCTGCTAGGGCCAGAACCAAGGGTGCAATGAATGACCCTCAACTTTTACCTCCAGTGAAAGAAAAGCAGAGCCTGCAGCTTCAGGGAGTACCCTTGGTTATCCTTTTGAATGAATTTCATGGCGTTGCCATTATCATAAAGGAAATGATATGAATAACTTGACATTACACAAAAATCAAAATATTCATTTTGATATTATACAAAATGGAAAGACTAAAACAAAA</t>
  </si>
  <si>
    <t>chr5:32299105-32299258</t>
  </si>
  <si>
    <t>CTGCAGCTTCTGGGGTGGTGAGGAATAATAGCAACTAAATAACATTTAATAAATGTTCACTACCTGCTAGGTACTGTGTAAACAGCTTTCCACAGATTGCATCACTTAAGACTAACAGCAACCTTACGGGCTTTTATTTTATTCCCATTTCACA</t>
  </si>
  <si>
    <t>ENST00000513622.1</t>
  </si>
  <si>
    <t>ENSG00000150712</t>
  </si>
  <si>
    <t>MTMR12</t>
  </si>
  <si>
    <t>chr5:32474151-32474431</t>
  </si>
  <si>
    <t>GAATTTCCACTTGGGCCATCTGGGATTCTTTTCTCAAAAGAGCCTGATGCCTGGTGCAGGGGCCGGTCAGCTGGCCTGGAGGGATATAACCCACATTTACCTTTCTCCTCCTGGCAGTATTCTAGAATACCTCACTCACTGCAGCAAGGGAGCTTTCTCTCCTGGGTCGGTAGGGGATATGGTTTGAATGTAGCCCTGAGGAGCGTCTCAAATGATCTTTGGCCCAGTTGTCTTGTGTCAGTCTCCTGGGGAGAAGGATCATTTACTGAAGTGAAAAACGA</t>
  </si>
  <si>
    <t>ENST00000265069.13</t>
  </si>
  <si>
    <t>ENSG00000056097</t>
  </si>
  <si>
    <t>ZFR</t>
  </si>
  <si>
    <t>chr5:32824631-32824806</t>
  </si>
  <si>
    <t>ENST00000507141.1</t>
  </si>
  <si>
    <t>ENSG00000113389</t>
  </si>
  <si>
    <t>NPR3</t>
  </si>
  <si>
    <t>chr5:32824806-32824981</t>
  </si>
  <si>
    <t>ACACAGCAGGGTATTCCAACAGACCTGCAGCTGAGGGTCCTGTCTGTTAGAAGGAAAACTAACAACCAGAAAGGACATCTACACCGAAAACCCATCTGTACATCACCATCATCAAAGACCAAAAGTAGATAAAACCACAAAGATGGGGAAAAAACAGAACAGAAAAACTGGAAACT</t>
  </si>
  <si>
    <t>chr5:33122961-33123135</t>
  </si>
  <si>
    <t>CCTCTGCAGACTTAAATGTCCCTGTCTGACAGCTTTGAAGAGAGCAGTGGTTCTCCCAGCACGCAGCTGGAGATCTGAGAACAGGCAGACTGCCTCCTCAAGTGGGTCCCTGACCCCTGACCCCCGAGCAGCCTAACTGGGAGGCACCCCCCAGCAGGGGCACACTGACACCTCA</t>
  </si>
  <si>
    <t>ENST00000505339.2</t>
  </si>
  <si>
    <t>LOC105374715</t>
  </si>
  <si>
    <t>chr5:33123135-33123309</t>
  </si>
  <si>
    <t>ACACGGCAGGGTATTCCAACAGACCTGCAGCTGAGGGTGCTGTCTGTTAGAAGGAAAACTAACAAACAGAAAGGACATCCACACCGAAAACCCATCTGTACATCACCATCATCAAAGACCAAAAGTAGATAAAACCACAAAGATGGGGAAAAAAACAGAACAGAAAAACTGGAAA</t>
  </si>
  <si>
    <t>chr5:33359943-33360102</t>
  </si>
  <si>
    <t>CAAAATAATCTCCTTTGATTCCATGTCTCACATCAAGGTTACACTGAAGCAAAGGGTGGGTTCCCATGTTCTTGGGCAGCTCCACCCCTGTGGCTTTGCAGGGTACAGCCTCCCTCCCAGCTGTTTTCACAGGCTGGTGTTGAGTGTCTGCAGCTTTTCC</t>
  </si>
  <si>
    <t>ENST00000510327.2</t>
  </si>
  <si>
    <t>chr5:33360102-33360261</t>
  </si>
  <si>
    <t>CAGGTTCATGGTGCAAGCTGTCAGTGGATCTACCATTCTGGGGTCTGGAGGATGATGGCCCTTTTCTCACAGCTCCACTAGGCAGTGCCTCAGTAGGGACTCTGTGTGGGGGCTCTCCGACCCCACATTTCCCTTCTGCACTGCCCTAGTAGAGATTCTC</t>
  </si>
  <si>
    <t>chr5:33360261-33360420</t>
  </si>
  <si>
    <t>CCATGAGAGCCCCACCCCTGCAGCAAACTTCTGCCTGGACATCCAGGAGTTTCCATATATCTTCTGAAATCTAGGCAGAAGTTCCCAAACCTCAATTCTTGACTTCTGTGCACCTGTAGGCTCGACACCACGTGGAAGTTGCCACGGCTTGGGGCTTGCA</t>
  </si>
  <si>
    <t>chr5:33502096-33502256</t>
  </si>
  <si>
    <t>TCCCTGCCTGCAGGGCCGCCGCCACCACCTGTGCCGGCCCTCGTGGGACTGCCGCCACCTCCGCCCTAGCATCCAGGCTTCAGGCTGCCGCCGCTGGGAGGCGGCCTGGGCGCCAGGACCAGTGTGGGTCGAGGTTTGGAGCGGACCCCCGGAGCTGCAAC</t>
  </si>
  <si>
    <t>ENST00000503422.1</t>
  </si>
  <si>
    <t>ENSG00000113407</t>
  </si>
  <si>
    <t>TARS1</t>
  </si>
  <si>
    <t>chr5:33502256-33502416</t>
  </si>
  <si>
    <t>CCGCCAGTGCTGCAGGGGGTGCCGAGGATGGGGCCTGCCGCTGCCTGCCCAACCCCTGCACATTCGAGGAGTGCCACCGGAAGTGCAAGGAGCTGTAGATGGAAGGTGTCAAGTTCACAGAGAACAAAGCGTTGTGTAAGCATTTTCAGGTGAACCACACA</t>
  </si>
  <si>
    <t>chr5:33970932-33971083</t>
  </si>
  <si>
    <t>ACCATCTTAAGGAGCTAAGGGAACAATTCAAAGAATTTACCAAACCGTATGAAAAGTCTGAAAATGATCTGAAGGCCCTAAAAAGTGTTGGGCAGATTGTGAGTAACATGCTTAAACAATTAACTGAAGAAAAATTCATTGTTAAAGCTGCA</t>
  </si>
  <si>
    <t>ENST00000510600.1</t>
  </si>
  <si>
    <t>ENSG00000164175</t>
  </si>
  <si>
    <t>SLC45A2</t>
  </si>
  <si>
    <t>chr5:34148428-34148604</t>
  </si>
  <si>
    <t>AGTAACCTCTGCAGACTTAAGTGTCCCTGTCTGACAGCTTTGAAGAGAGCAGTGGTTCTCCCAGCACGCAGCTGGAGATCTGAGAACGGGCAGACTGCCTCCTCAAGTGGGTCCCTGACTCCTGACCCCCGAGCAGCCTAACTGGGAGGCACCCCCCAGCAGGGGCACACTGACACC</t>
  </si>
  <si>
    <t>ENST00000382079.3</t>
  </si>
  <si>
    <t>ENSG00000273294</t>
  </si>
  <si>
    <t>C1QTNF3-AMACR</t>
  </si>
  <si>
    <t>chr5:34148604-34148780</t>
  </si>
  <si>
    <t>CTCACACGGCAGGGTATTCCAACAGACCTGCAGCTGAGGGTCCTGTCTGTTAGAAGGAAAACTAACAACCAGAAAGGACATCTACACCGAAAACCCATCTGTACATCACCATCATCAAAGACCAAAAGTAGATAAAACCACAAAGATGGTGAAAAAACAGAACAGAAAAACTGGAAA</t>
  </si>
  <si>
    <t>chr5:34190647-34190797</t>
  </si>
  <si>
    <t>GCCAAGCAGGCGAGGGGAGCCTTTGATGATGCCACCTCCCTTAGAGCTGGGGTACCGGGTCACGGCTGAAGACCTGCACCTGGAAAAACAGGCGGCATTCCAGCGCATCAACAGTGCACTGCACGTTGAGGACAAGGCCATCTCGGACTGC</t>
  </si>
  <si>
    <t>ENST00000505001.2</t>
  </si>
  <si>
    <t>LOC646652</t>
  </si>
  <si>
    <t>chr5:34190797-34190947</t>
  </si>
  <si>
    <t>CAGACCCTCACGGCCTTCCCACACTTTGTCCTCACTTGCAACAGGGGCTTCGGGTGGGCCTCCCGTTTCTAAAGCACCCACTATGGATGCACAGCAGGACAGACCCAAGTCCCAAGACTGCCTGGGCCTAGTGGCCCCCCTAGCATCTGCT</t>
  </si>
  <si>
    <t>chr5:34190947-34191097</t>
  </si>
  <si>
    <t>TGCAGAGGTCTCCTCTACAGCTCCCGTGTCTGGGAAGAAGCAGAGACCACCAGGACCCCTGTTCTCCTCCTCAGATCCCCTTCCTGCCACCTCTTCCCACTCCCGGGACTCAGCCCAGGTCACCTCGATGATTCCTGCCCCCTTCACAGCT</t>
  </si>
  <si>
    <t>chr5:34191097-34191247</t>
  </si>
  <si>
    <t>TGCAAGCAGGGATGCCGGCATGAGAAGAACAAGGTCGGCCCCTGCAGCTGCCGCAGCAGCCCCTCCCCCCTCCACATTGAACCCCACGTCGGGGTCACTACTCAATGCAGTGGATGGAGGCCCCTCACATTTCTTGGCCTCAGCCACAGCT</t>
  </si>
  <si>
    <t>chr5:34191731-34191892</t>
  </si>
  <si>
    <t>GGCCTACTGGCCCCCCTAGCATCTGCTGCAGAGCTCCCCTCTACAGCTCCCGTGTCTGGGAAGAAACACAGACCACCAGGACCCCTGTTCTCCTCCTCAGATCCCCTTCCTGCCACCTCTTCCCACTCCCGGGACTCAGCCCAGGTCACCTCGATGATTCCT</t>
  </si>
  <si>
    <t>chr5:34193079-34193269</t>
  </si>
  <si>
    <t>AGGCTGTCTCTTCGCGTGACACCCGCTGTGAAAAGGCAGATACAGCACCAGGGCAGACACTCGCCCCCAGGGGTGGCTCCCCCAGATCCCAGGCCTCTAGGCCCCGCATCAACAGTGCACTGCACGTTGAGGACAAGGCCATCTCGGACTGCAGACCCTCACGGCCTTCCCACACTTTGTCCTCACTTGCA</t>
  </si>
  <si>
    <t>chr5:34193269-34193459</t>
  </si>
  <si>
    <t>AACAGGGGCTTCGGGTGGGCCTCCCGTTTCTAAAGCACCCACTATGGATGCACAGCAGGACAGACCCAAGTCCCAAGACTGCCTGGGCCTAGTGGCCCCCCTAGCATCTGCTGCAGAGGTCTCCTCTACAGCTCCCGTGTCTGGGAAGAAGCACAGACCACCAGGACCCCTGTTCTCCTCCTCAGATCCCC</t>
  </si>
  <si>
    <t>chr5:34571945-34572234</t>
  </si>
  <si>
    <t>TTAACCAATTACATTGTCAAAGACCCTATTTCCAAATAGAGTCTGTTTCCATTCTGAGGTTCTGGGTAGACGTAAATTTTCAGGTATACTATTCAACCCGCCACAGACAAGAAATGGTGTGTCTGCACAATTGGGCGGCTGCAGAAGTCTTCTCTTCTTTCTTACCTGCCAGTGCTCATCCTAAACATGCATTTAAAAAGCAATAGAGCAGGCTGGGTGCAGTGTGGCTGAGGCCTGTAATCCTAGCACTCTGAAGGAGGCTGAGGCAGGCCAATCACTTGAGGTCAGGA</t>
  </si>
  <si>
    <t>ENST00000265109.8</t>
  </si>
  <si>
    <t>ENSG00000039560</t>
  </si>
  <si>
    <t>RAI14</t>
  </si>
  <si>
    <t>chr5:34657708-34657881</t>
  </si>
  <si>
    <t>AAGGCTGCAGGGGCCTGGCAGAGAGGAACTGTCCATCACTAGGACATAGCCGAAGCTCGCCTTAGCGAAGAGAGTCTCACCTCCTCGGGCTTTGCACAGAGTTGGAGAAGAGGTCGGGAATCACAGGGAGGCTGGATTTTGGCTGCTCTGTCCCCAGCCTGCAGGTCCCTGTTC</t>
  </si>
  <si>
    <t>ENST00000514873.5</t>
  </si>
  <si>
    <t>chr5:34823920-34824071</t>
  </si>
  <si>
    <t>CTAAAGCAGAAGATGCACTGTCTGAAATGAAGTCTCAGTATTCAAAAGTGTTGAATGAGTTGACCCAGCTCAAACAACTGGTGGATGCACAAAAAGAGAACTCTGTCTCTATCACAGAACATTTGCAAGTGATAACCACGCTGCGGACTGCA</t>
  </si>
  <si>
    <t>ENST00000507883.1</t>
  </si>
  <si>
    <t>chr5:35324248-35324396</t>
  </si>
  <si>
    <t>ACTCTGCAGGGTAGTCTTGCCTATCAGATGGGGCTAGTGTGACTCAAGCACCCCTTGGTCTGCTGGCCCGTTCTGGGGCCCAGGTCTGGCCACGCCTGCTTGCAGGGCAGCCTCGGATGCCCCAGGGGCTCACATCACAGCTCTTGCCC</t>
  </si>
  <si>
    <t>ENST00000618457.5</t>
  </si>
  <si>
    <t>ENSG00000113494</t>
  </si>
  <si>
    <t>PRLR</t>
  </si>
  <si>
    <t>chr5:36223191-36223296</t>
  </si>
  <si>
    <t>GTAGATTTTACCCTAAGTTAGATGGGGAGCCACGACAAAAAAAAAATCTAGGCAGAGAAGTTACATAATATTATCAAACTTCCATAAAATAATCACGCTGGCTGCA</t>
  </si>
  <si>
    <t>ENST00000501794.2</t>
  </si>
  <si>
    <t>NADK2-AS1</t>
  </si>
  <si>
    <t>chr5:36782728-36783006</t>
  </si>
  <si>
    <t>AGCAGCTGCAGAGGGTGTACTGGGTACCCCAGCAGTGCTAGCCCACCGGCGCTGCTCTCAATTTCTCACAGGGTCTTAGCTGTCTTCCCGCGGGGCAGGGCTCGGGACCTACAGCCCGCCATGCCTGAGCCTCCCACCCCCTCCATGGGCTCCTGTGCGGCCAGAGCCTCCCCGATGAGAGCCGCCCCCTGCTCCACAGTGCCCAGTCCCATCCACCACCCAAGGGCTGAGGAGTGCGGGCGCACCGCGCGGGACTGGCAGGCAGCTCCACCTGCAGCC</t>
  </si>
  <si>
    <t>ENST00000508745.2</t>
  </si>
  <si>
    <t>ENSG00000250155</t>
  </si>
  <si>
    <t>LOC107986412</t>
  </si>
  <si>
    <t>chr5:37370918-37371067</t>
  </si>
  <si>
    <t>CTGCAGGGCTGCGGCAGATGTAGAGGCCGGCATCGCCGCGCCCAACAAAGAAGACGGCATCTCGGAAATCGTAGACACCAGGGTCCAGAAAAAGTCAAAAACCAAGGAGAAACAAGAAAAGATCCAAGAAGTTAGCTTAGATCCGCCGCC</t>
  </si>
  <si>
    <t>ENST00000513532.1</t>
  </si>
  <si>
    <t>ENSG00000113569</t>
  </si>
  <si>
    <t>NUP155</t>
  </si>
  <si>
    <t>chr5:37678816-37678958</t>
  </si>
  <si>
    <t>CTGCAGAGTGTTTTCCAACTTGGTTCCATTCTCCCCGTCACTTTCAGGTACACCAATCAGACGTAGATTTGGTCTTTTCACATAGTCCCATATTTCTTGGAGGCTTTGTTCGTTTCTTTTTATTCTTTTTTCTCTAAACTTCC</t>
  </si>
  <si>
    <t>ENST00000507136.5</t>
  </si>
  <si>
    <t>ENSG00000082068</t>
  </si>
  <si>
    <t>WDR70</t>
  </si>
  <si>
    <t>chr5:37679038-37679185</t>
  </si>
  <si>
    <t>TCTGCATTCTTCACGTAGTTCTCGAGCCTTGGCTTTCAGCTCCATCAGCTCCTTTAAGCACTTCTCTGTATTGGTTATTCTAGTTATACATTCGTCTAAATTTTTTTCAAAGTTTTTAACTTCTTTGCCTTTGGTTTGAATTTCCTCC</t>
  </si>
  <si>
    <t>chr5:37777100-37777253</t>
  </si>
  <si>
    <t>AGGAGAGTGGCGAGAGGCAAGGAGAGGGGCTGGGCTGGTGTGTGTCAGCTCCAGGAGGCTGGCCCTGCCTCTGCCCTGTGTCCATCTGACACAGAATGGAATATGACCCAATGCTTGCGGGGCTCATTCGGAGCTCTTTCTACTGCTCTGCAGC</t>
  </si>
  <si>
    <t>ENST00000637595.1</t>
  </si>
  <si>
    <t>GDNF-AS1</t>
  </si>
  <si>
    <t>chr5:38799191-38799236</t>
  </si>
  <si>
    <t>AAACTCCTGGCCTCAAGCAGTCCTCCCACCTTGGCTTCCCAAAGTG</t>
  </si>
  <si>
    <t>ENST00000514586.1</t>
  </si>
  <si>
    <t>LOC107986414</t>
  </si>
  <si>
    <t>chr5:39147525-39147681</t>
  </si>
  <si>
    <t>TTTGGCCTCAACTACTTTATTTTCAAAGTTATTTAGGATTGCTGATTCTCACCTGTCTCGAATCTTTTATGCTATTAAGACATCCAGACTTGAATGATATGATTGCAAGTTACTTCTGGGAACAGCTTTAGGAGTAGGCAGAACAGACTGCAGATGA</t>
  </si>
  <si>
    <t>ENST00000646444.1</t>
  </si>
  <si>
    <t>ENSG00000082074</t>
  </si>
  <si>
    <t>FYB1</t>
  </si>
  <si>
    <t>chr5:39147681-39147837</t>
  </si>
  <si>
    <t>ATAAAGTCCACCTTGTCTTTTTTTTTTTTTTTTTTCTTTTTTTGAGACGGAGTCTTGCTCTGTCGCCCAGGCTCACTGCAAGCTCCGCCTCCCAGGTTCACGCCATTCTCCTGCCTCAGCCTCCCGAGTAGCTGGGACTGCAGGCGCCCGCCACCAC</t>
  </si>
  <si>
    <t>chr5:39788236-39788412</t>
  </si>
  <si>
    <t>GTAACCTCTGCAGACTTAAGTGTCCCTGTCTGACAGCTTTGAAGAGAGCAGTGGTTCTCCCAGCACGCAGCTGGAGATCTGAGAACGGGCAGACTGCCTCCTCAAGTGGGTCCCTGACCCCTGACCCCCGAGCAGCCTAACTGGGAGGCACCCCCCCAGCAGGGGCACACTGACACC</t>
  </si>
  <si>
    <t>ENST00000638070.1</t>
  </si>
  <si>
    <t>LINC00603</t>
  </si>
  <si>
    <t>chr5:39788412-39788588</t>
  </si>
  <si>
    <t>chr5:40438788-40438934</t>
  </si>
  <si>
    <t>GGGACTTAGCACCCGGGCCAGTGGCTGCGGAGGGTGTACTGAGTCCCCCAGCAGTGCCAGCCCACCGACGCTGCACTCGATTTCTCACCGAGCCTTAGCCGCCTTCCCGCGGGGCAGGGCTCGGGACCTGCAGCCCGCCATGCCTGA</t>
  </si>
  <si>
    <t>ENST00000665809.1</t>
  </si>
  <si>
    <t>ENSG00000287597</t>
  </si>
  <si>
    <t>LOC105374736</t>
  </si>
  <si>
    <t>chr5:40438934-40439080</t>
  </si>
  <si>
    <t>AGCCTCCCACCCACTCCATGGGCTCCTGTGCGGCCCAAGCCTCCCCAACGAGCACCACCCCCTGCTCCACGGCACCCAGTCCCATCGACTACCCAAGGGCTGAGGAATGCGAGCGCATGGCGCGGGACTGGCAGGCAGCTCCACCTG</t>
  </si>
  <si>
    <t>chr5:40439080-40439226</t>
  </si>
  <si>
    <t>GCAGCCCCGGTGCGGGATCCACTAGGTGAAGCCAGCAGGGCTCCTGAGTCTGGTGGGGACGTGGAGAGTCTTTATGTCTAGCTCTGGGATTGTAAATACACCAATCAGCACTCTGTATCTAGCTCAAGGTTTGTAAACACACCAATC</t>
  </si>
  <si>
    <t>chr5:40501376-40501658</t>
  </si>
  <si>
    <t>CCTCCTTTTCTTCTTACCAAATGTAGATTCCAGGATCCATCATTTAACCACTCCTTCTACAGATCCTCAACTAGCTTGCTTCCTTTGTACCTGTCTGACAAAACGCCAACCTGCTAAAACCTAAATCTCTCCCTATATCTGCAGCTGAGCAGCCAAATGTGGCTAGACAAAAACACAACCATGCTGACTCTTCTTTCAAATATGACCTCAAGCTTCAAAAACGTTAATATTGCCCAGCAATTCTCTATATTCTTCTGGCTTTTCCACTCTTCAGACACCTCTT</t>
  </si>
  <si>
    <t>ENST00000302472.4</t>
  </si>
  <si>
    <t>ENSG00000171522</t>
  </si>
  <si>
    <t>PTGER4</t>
  </si>
  <si>
    <t>chr5:40775616-40775767</t>
  </si>
  <si>
    <t>CTGCAGGAAACAAAAATTCTCTGCTCTCATGGAGTTCATGTTCCAGGAACCAGGAAACAGACACTAAATAAATAAGCAATATCTCAGGTGGTGGAACATGCTATGAAGAAAAATAAAGCAAATGAAGGGGAATCTTTGTATACAGAGTGCTA</t>
  </si>
  <si>
    <t>ENST00000505783.5</t>
  </si>
  <si>
    <t>ENSG00000132356</t>
  </si>
  <si>
    <t>PRKAA1</t>
  </si>
  <si>
    <t>chr5:42468313-42468495</t>
  </si>
  <si>
    <t>TCTGCAGTCATCTTCTCTGCTCAGCAGGGGAACGCCTATAGCTGGGAGCTGCCCAGCACAGGTCAAACCCCATCTAAGCTTTATGTTTCAAAAGCTTCTTCTTGAGTTTCCTCCCAGGGCCAAGATGAGTATTGCCTACGTGCGCAGCTGAGAGGCCCGACCAGAGTTCACTGGCTCTGCAGC</t>
  </si>
  <si>
    <t>ENST00000513671.5</t>
  </si>
  <si>
    <t>ENSG00000112964</t>
  </si>
  <si>
    <t>GHR</t>
  </si>
  <si>
    <t>chr5:42735311-42735487</t>
  </si>
  <si>
    <t>AGTAACCTCTGCAGACTTAAATGTCCCTGTCTGACAGCTTTGAAGAGAGCAGTGGTTCTCCCAGCACGCAGCTGGAGATCTGAGAACGGGCAGACTGCCTCCTCAAGTGGGTCCCTGACCCCTGACCCCCGAGCAGCCTAACTGGGAGGCACCCCCAAGCAGGGGCACACTGACACC</t>
  </si>
  <si>
    <t>ENST00000388827.4</t>
  </si>
  <si>
    <t>ENSG00000198865</t>
  </si>
  <si>
    <t>CCDC152</t>
  </si>
  <si>
    <t>chr5:42735487-42735663</t>
  </si>
  <si>
    <t>CTCACACGGCAGGGTATTCCAACAGACCTGCAGCTGAGGGTCCTGTCTGTTAGAAGGAAAACTAACAAACAGAAAGGACATCCACACCGAAAACCCATCTGTACATCACCATCATCAAAGACCAAAAGTAGATAAAACCACAAAGATGGGGAAAAAACAGAACAGAAAAACTGGAAA</t>
  </si>
  <si>
    <t>chr5:43016395-43016542</t>
  </si>
  <si>
    <t>AGCCTCCTATGGACTCCCATTAAGACAGGATATTCCTTCCGTCTAGGGGGTGCTGATTGCAACTTTTTTGCTAAGATGAAAAGCTGGAGTCGAAATGAGAAGAGAGGAGTTGTGGCAGGTATTTTGTTTTGCAATGGCTCCAGACTGC</t>
  </si>
  <si>
    <t>ENST00000686257.1</t>
  </si>
  <si>
    <t>ENSG00000177738</t>
  </si>
  <si>
    <t>LOC648987</t>
  </si>
  <si>
    <t>chr5:43454902-43455192</t>
  </si>
  <si>
    <t>AAGTGTGACACATGAAGTTTTTTCTTTTACATTGTTTTGTTTTAATCCTGAGACTAAAGAATAACTGATTTATTGATAATGACTCAACTTCTATTACACAATAAAAGCTATACATAGCTCATTATATATATTCTAAAACTGCAGAGGACCTAGAAGAATAAAACAATTTTGAAAAACAGAAACTAAGTTGGAGGACTACTTATGCCATCTTATTTTAAGTTTCATTATAAAGCTACAGTAGGCTGGGCACAGTGGCTTACACCTGTAATCCCAACACTTTAGGAGGCTGAG</t>
  </si>
  <si>
    <t>ENST00000500337.6</t>
  </si>
  <si>
    <t>ENSG00000151881</t>
  </si>
  <si>
    <t>TMEM267</t>
  </si>
  <si>
    <t>chr5:43455212-43455498</t>
  </si>
  <si>
    <t>ACAGGAGCTCGAGACCAACCTGGGCAACATAGTGAGACACTGTCTCTACAAATAATAAAAAATTAGCTAGGCGTGGTGGTGCATGCCTGTAGTCCCAGCTACTTGAGAGGCTGAGGTGGGAGGATCGCTTAAGCCCCGGAGGTTGAGGCTGCAGTGGGCTGTAATCGTGCTACTGCATGCCAGCCTGGGCAACACAGAGACCCTGTCTTAAAAAAAAAAAAGCTACAGTAATCAAAACAGTGTAGTATTGGTATAATGACAGACATACAGACTAACAAAACAGAATA</t>
  </si>
  <si>
    <t>chr5:43718441-43718590</t>
  </si>
  <si>
    <t>CTCCAACTGGGTGGAGCCCACCACAGCTCAAGGAGGCCTGCCTGCCTCTGTAGGCTCCACCTCTGGGGGCAGGGCACAGACAAACAAAAAGACAGCAGTAACCTCTGCAGACTTAAATGTCCCTGTCTGACAGCTTTGAAGAGAGCAGTG</t>
  </si>
  <si>
    <t>ENST00000503059.1</t>
  </si>
  <si>
    <t>ENSG00000112992</t>
  </si>
  <si>
    <t>NNT</t>
  </si>
  <si>
    <t>chr5:43718590-43718739</t>
  </si>
  <si>
    <t>GGTTCTCCCAGCACGCAGCTGGAGATCTGAGAATGGGCAGACTGCCTCCTCAAGTGGGTCCCTGACCCCTGACCCCCGAGCAGCCTAACTGGGAGGCACCCCCCAGCAGGGGCACACTGACACCTCACACGGCAGGGTACTCCAACAGAC</t>
  </si>
  <si>
    <t>chr5:43718739-43718888</t>
  </si>
  <si>
    <t>CCTGCAGCTGAGGGTCCTCTCTGTTAGAAGGAAAACTAACAAATGGAAAGGACATCCACACCAAAAACCCATCTGTACATCACCATCATCAAAGACCAAAAGTAGATAAAACCACAAAGATGGGGAAAAAACAGAGCAGAAAAACTGGAA</t>
  </si>
  <si>
    <t>chr5:43881716-43881807</t>
  </si>
  <si>
    <t>CTGCAGAACCATGAGCCAATTAAACCTCTTTTCTTTGTAAATTACCCAGTCTCAGGTATTTCTGTATAGCAATGCAAGAAGAGACTAATACA</t>
  </si>
  <si>
    <t>chr5:45344976-45345145</t>
  </si>
  <si>
    <t>CTCCATGAGGGCCCTGTCCCTGCAGCAAACTTCTGCCTGGACATCCACGCATTTCCATACATCCTCTGAAATCTAGGTGGAGGTTACCAAACCTCAGTTCTTGACTTTTGTGACCCCCACAGGCTCAACATCATGTGGAAGATCCCAAGGCTTGGGGCTTGCACCCTCTG</t>
  </si>
  <si>
    <t>ENST00000637305.1</t>
  </si>
  <si>
    <t>ENSG00000164588</t>
  </si>
  <si>
    <t>HCN1</t>
  </si>
  <si>
    <t>chr5:45347792-45348081</t>
  </si>
  <si>
    <t>AAGTGAGAAGGGAAGTTTAGAGAAAAAAGAAGAAAAGGAAACAAACAAAGCCTCCAAGAAATATGGGATTATATGAAAAGACCAAATCTACGTCTGATTGGTGTACCTGAAAGTGACGGGGAGAATGGAACCAAGTTGGAAAACACTCTGCAGGATATTATACAGGAGAACTTCCCCAATCTAGCAAAGCAGGCCAACATTCAGATTCAGGAAATACAGAGAACGCCACAAAGATACTCCTTGAGAAGAGCAACTCCAAGACACATAATTGTCAGATTCACCAAAGTTGA</t>
  </si>
  <si>
    <t>chr5:45498669-45498843</t>
  </si>
  <si>
    <t>TAGAGTTTCCAGTTTTTCTGCTGTTTTTTCCCCATCTTTGTGGTTTTATCTACTTTTGGTCTTTGATGATGGTGATGTACAGATGGGTTTTTGGTGTGGATGTCCTTTGTGTTTGTTAGTTTTCCTTCTAACAGACAGGACCCTCAGCTGCAGGTCTGTTGGAGTACCCGGCCGT</t>
  </si>
  <si>
    <t>chr5:45498843-45499017</t>
  </si>
  <si>
    <t>TGTGAGGTGTCAGTCTGCCCCTGCCGTGTGGTGCCTCCCAGTTAGGCTGCTTGGGGGTCAGGGGTCAGGGACCCACTTTAGGAGGCAGTCTGCCCATTCTCAGATCTCCAGCTGCGTGCTGGGAGAACCACTACTCTTCTTCAAAGTTGTCAGACAGGGACATTTAAGGCTGCAG</t>
  </si>
  <si>
    <t>chr5:51638167-51638318</t>
  </si>
  <si>
    <t>AAGTCAGAAGAGAAGTTTAGAGAAAAAAGAATAAAAAGAAATGAACAAAGCCGCCAAGAAATATGAGACTATGTGAAAAGACCAAATCTGCGTCTAATTAGTGTATCTGAAAGTGACGGGGACAATAGAACCAAGTTGGAAAACACTCTGCA</t>
  </si>
  <si>
    <t>ENST00000505475.3</t>
  </si>
  <si>
    <t>ENSG00000016082</t>
  </si>
  <si>
    <t>ISL1</t>
  </si>
  <si>
    <t>chr5:52087424-52087568</t>
  </si>
  <si>
    <t>CAGCTGCAGGTCTGTTGGAGTACCCTGCAGTGTGAGGTGTTCGTGTGCCCCTGCTGGAGGGTGCCTCCCAGTTAGGCTGCTCGGGGGTCAGGGGTCAGGGACCCACTTGAGGAGGCAGTCTGCCCATTCTCAGATCTCCAGCTGT</t>
  </si>
  <si>
    <t>ENST00000510583.2</t>
  </si>
  <si>
    <t>ENSG00000248789</t>
  </si>
  <si>
    <t>LINC02118</t>
  </si>
  <si>
    <t>chr5:52087568-52087712</t>
  </si>
  <si>
    <t>TGTACTGGGAGAACCACTGCTCTCTACAAAGCTGTCAGACAGGAACATTTAAGTCTGCAGAGGTTACTGCTGTCTTTTTGTTTGTCTGTGCCCTGCCCCCAGAGGTGGAGCCTACAGAGGCAGGCAGGCCTCCTTGAGCTGTGGT</t>
  </si>
  <si>
    <t>chr5:54267914-54268203</t>
  </si>
  <si>
    <t>TTCAACTTTGGTGAATCTGACAATTATGTGTCTTGGAGTTGCTCTTCTCGAGGAGTATCTTTGTGGCGTTCTCTGTATTTCCTGAATCTGAATGTTGGCCTGCCTTGCTAGATTGGGGAAGTTCTCCTGGATAATATCCTGCAGAGTGTTTTCCAATTTGGTTCCATTCTCCCCGTCACTTTCAGGTACACCAATCAGACGTAGATTTGGTCTTTTCACATAGTCCCATATTTCTCGGAGGCTTTGTTCGTTTCTTTTTATTCTTTTTTCTCTAAACTTCCTTCTCGCTT</t>
  </si>
  <si>
    <t>ENST00000510591.6</t>
  </si>
  <si>
    <t>ENSG00000185305</t>
  </si>
  <si>
    <t>ARL15</t>
  </si>
  <si>
    <t>chr5:54649050-54649233</t>
  </si>
  <si>
    <t>GGCCGCTGTGGAGCAGGGGGCGGTGCTCCTCGGGGAGGCTTGGGCCATGCAGGAGCCCACAGCGGGGGGTGGGGGAGGCTCAGGCATGGCAGGCTGCAGGTCCTGAGCCCTGCCCTGCTGGGAGGCAGCTAAGGCCCCGCGAGAAATCGAGCGCAGCACCCGTGGGCCAGCACTGCTGGGGGAC</t>
  </si>
  <si>
    <t>ENST00000662448.1</t>
  </si>
  <si>
    <t>LOC105378969</t>
  </si>
  <si>
    <t>chr5:54649233-54649416</t>
  </si>
  <si>
    <t>CCCGGCGCACCTTCCGCAGCTGCTCGCCGGGTGCTAAGCCCCTCAGTGCCCGGGACCAGCAGGCCGGCCGCCCGCTCAGAGTGTGGGGGGCCCGCCAAGCCCACGCCCACCCGGAACTCTGGCCCGCAAGGCTGCGCGCAACCCCGGTTCCCGCCCGTGCCTCTTCCTCCACACCTCCCTGCAG</t>
  </si>
  <si>
    <t>chr5:56295477-56295750</t>
  </si>
  <si>
    <t>CTGCGGAGGGTGTACTGGGTCCCCCAGCAGTGCCAGCCCACCGGCGCTGTGCTCAATTTTTCACCGGGCCTTAGCTGCCTTCCCACGAGGCAGGGCTCAGGACCTGCAGCCCTCCATGCCTGAGCCTCCCACTCCCTCCATGGGCTCCTGTGCAGCCCGAGCCTCCCCGACTAGCACGGCTCCCTGCTCCATGGCACCCACTCCCATCGACCACCCAAGGGCTGAGGAGTGCAGGTGCACGGCACGGGACTGGCAGGCAGCTCCACCTGCAGCC</t>
  </si>
  <si>
    <t>ENST00000341048.9</t>
  </si>
  <si>
    <t>ENSG00000164512</t>
  </si>
  <si>
    <t>ANKRD55</t>
  </si>
  <si>
    <t>chr5:57336834-57337114</t>
  </si>
  <si>
    <t>ATAGGTTGCCTGGAACCTCTGTGTGCATCTACGGAAGGTCACAGGTCTTCTCAAGGTGTGGTGTCTGCATAGTCTCTTCTTTGGTAACTTCCCCTCTCTTTTTAGGCCTAGTCAGTCACAGTTCTACTAACTATTAAACTGCAGGTTACAGCACTATCTCTGTGGCTCCTCTACGCCTACAGCTTTGCAAGTATATCCTCCTGAGAGTATGCTATTTCAAGTGTGCCATCTGCTTCTCAGTGGAACCCTGATGTCTGGGTACCAGATACTCCCGTTTTCAT</t>
  </si>
  <si>
    <t>ENST00000506106.1</t>
  </si>
  <si>
    <t>LOC102724122</t>
  </si>
  <si>
    <t>chr5:57762067-57762253</t>
  </si>
  <si>
    <t>TCCGATTGTGGAGCAGGATCTGGGCCGAGCTCCCGGACCATGAATGGCAACGGGAGGCAGACACCCTGGTGGAAGGGGGTGGGTCTCCAGTAAGGCCTCACCTTCAGTCCAGGGAGGACCTGAAGGCTGGGGGCTGGGCTGCCAGTCCTGCAGACTGGAGTGGGGAGCCTCTTCTCAGGTAAGAATC</t>
  </si>
  <si>
    <t>ENST00000688166.1</t>
  </si>
  <si>
    <t>LOC101928505</t>
  </si>
  <si>
    <t>chr5:57762253-57762439</t>
  </si>
  <si>
    <t>CTTAACCTTCTCACCGGCCCATGGCTGCCCATGGACCAATGGACATGCACTTCCTCCCCTCTGAGGTCTGTAAAAGCCCTAGGCTCAGCCAGAGGACAGCCAGAGGACGAAGAGGGCAGAAAGGCAACCGGACGACCAGACCACCTGCAGAGAGGAGCTACCCTCTCTGCTGAGAGCTGCAGAGATG</t>
  </si>
  <si>
    <t>chr5:58384761-58384937</t>
  </si>
  <si>
    <t>ENST00000511326.1</t>
  </si>
  <si>
    <t>ENSG00000145632</t>
  </si>
  <si>
    <t>PLK2</t>
  </si>
  <si>
    <t>chr5:58384937-58385113</t>
  </si>
  <si>
    <t>TCACACGGCAGGGTATTCCAACAGACCTGCAGCTGAGGGTCCTGTCTGTTAGAAGGAAAACTAACAACCAGAAAGGACATCTACACCGAAAACCCATCTGTACATCACCATCATCAAAGACCAAAAGTAGATAAAACCACAAAGATGGGGAAAAAACAGAAGAGAAAAACTGGAAAC</t>
  </si>
  <si>
    <t>chr5:60937285-60937457</t>
  </si>
  <si>
    <t>GCATCAGCTGCAGTAGTATAGAAAGGATACATGCTTGCCCTAGGGTTAGGTGGTGGGCAGGCCGATAGAGCTCCCAGGAGATTATGTCTTTTGTCTTCAGCTACCAGGGCAGGTAGAGAAAAACCATCAGGTGGGAGCAGGGTTAGGCATGTCTGAGCTCAGATCTCCTTGGG</t>
  </si>
  <si>
    <t>ENST00000675920.1</t>
  </si>
  <si>
    <t>ENSG00000049167</t>
  </si>
  <si>
    <t>ERCC8</t>
  </si>
  <si>
    <t>chr5:62071824-62072037</t>
  </si>
  <si>
    <t>ACAGCTGCAGGCATTTGCGGGTGACCAAAGGATATTTGCCGGCCTTCTCTCATCCATTCTCTCACGTGGGCTTGTAGAAGAGATTTTATAGGAGTGTGGAGCCTGGCGGCTATGAGGAACACACTTTCTACCTCAAACCTCTGCATTTGTTCCCCTCTGGTGAAAGCATTCATCTCCCTGGTTTTCACAGGGCTGGCTCCTTCTCATGCTGCAG</t>
  </si>
  <si>
    <t>ENST00000701665.1</t>
  </si>
  <si>
    <t>LOC105378998</t>
  </si>
  <si>
    <t>chr5:62245193-62245473</t>
  </si>
  <si>
    <t>CCCTTTCATTCCTGCTCTAAAGCTTTTTAATAAACTTTCACTTCTGCTCTAAAACTTGCCTCAGTATCTCCTTCTGCCTTCTGCCCATCAGTTGAATTCTTTCTTCTGAGGAAACAAGAATTGAGGTTGCTGCAGACCTGTGGGATTTGCCGCTGGTAACAAGGCCAGGAGTTCCAGACTAGCCCAGAAAAGGTGGTGAGATCCTGCCTCTAAAGAAAAGAGGGGGAAAAAAGTGTCTTGAACTCTCTTCAGATCTTTTGGAAAACTTATCCCTTGCTAAT</t>
  </si>
  <si>
    <t>ENST00000401507.7</t>
  </si>
  <si>
    <t>ENSG00000068796</t>
  </si>
  <si>
    <t>KIF2A</t>
  </si>
  <si>
    <t>chr5:62245507-62245658</t>
  </si>
  <si>
    <t>TTAATTTCTGCATTGATGTTTATATTTTGGTGGTATATGGTCGTGTCAAAGGGCTACATATTCCACCTCTGCTCCAGAGCTGCTTATCCAAGTTCTCTGGGATATAGCTGGTATAACTAGGAATTATGTCCCTAGAAAGACGCAACCCTGCA</t>
  </si>
  <si>
    <t>chr5:62306061-62306247</t>
  </si>
  <si>
    <t>CTGCAGAGCTGGGCGGGGCCGCCTGGAGGCAGCGGGGAGAGGCCAGCCGAAAAGGAAGAAGAGACGCCGGAGGCGCGCTCTGCGCAGGCGCGCGGCGCCCCGCCTCCCCAGCGTCGGCTCCCCGGCGGGCGGTGCGGGCCCTCCCACTCTACCCCGCGCCGTCTCACGGCCCCGGCCCTAGCTTCAC</t>
  </si>
  <si>
    <t>chr5:62306247-62306433</t>
  </si>
  <si>
    <t>CCCCGACTACCCGGCGTGCGCGTCCTCCTGCCGGCCTGCAGGCCCGGGGCCTCCGCCTGCTTCCCCACAGCTGCTCCTTGCGGCCCCGCTTGCGTTCACGCTGTCGCCCGGGCCGGCGCGGCCGCGGGCAACCGCTCCCCCTCCCACACCTACCCCGCCCCCTCCCCGCCTTTTCCGCCCTCCGGTC</t>
  </si>
  <si>
    <t>ENST00000381103.7</t>
  </si>
  <si>
    <t>chr5:62648314-62648466</t>
  </si>
  <si>
    <t>CAAGACGAAAAACCCCAGATCATGAGGTGAGGCACAGTGCACCCTGGCCGGGAGGGGATGGAACCATGGAGCAGACCAGGGAGGCTGTCCCAGCTGTGGCCTGGCTGGCCCACCGGCCCCCTTCCTGCCACAGCCCCTTCAGGCTTCCTGCAG</t>
  </si>
  <si>
    <t>ENST00000512177.1</t>
  </si>
  <si>
    <t>ENSG00000086200</t>
  </si>
  <si>
    <t>IPO11-LRRC70</t>
  </si>
  <si>
    <t>chr5:65485302-65485447</t>
  </si>
  <si>
    <t>TGTTTACAAACCTTGAGCTAGATACAGAGTGCCCATTGGTGTATTTACAATCCCTTAGCTAGACAAAAAGGTTCTCCAAGTCCCCACCAGACCCAGGAGCCCAGCTGGCTTCACCCAGTGGATCCCGCACCGGGGCTGCAGGTGGA</t>
  </si>
  <si>
    <t>ENST00000381055.8</t>
  </si>
  <si>
    <t>ENSG00000049192</t>
  </si>
  <si>
    <t>ADAMTS6</t>
  </si>
  <si>
    <t>chr5:65485447-65485592</t>
  </si>
  <si>
    <t>AGCTGCCTGCCAGTCTCGCCCCTTGTGCCCGCACTCCTCGGCCCTTGGGTGGTTGACTGGGCGCCCTGGAGCAGCGGGCAGTGCTCGTCGGGGAGGCTCAGGCAGCACAGGAGCCCACGGAGGCCGGGGGGGAGGCTCAGGCGTGG</t>
  </si>
  <si>
    <t>chr5:65485592-65485737</t>
  </si>
  <si>
    <t>GCAGGCTGCAGGCCCCAGCCCTGCCCTGCGGGAAGGCAGCTAAGACCCCGCGAGAAATTGAGCACAGCAGCTGCTGGCCCAGGTGCTAAGCCCCTCACTGCCCGGGGCCAGTGGGGCCGGCGGGCTGCTCCGAGTGCAGGGTCTGC</t>
  </si>
  <si>
    <t>chr5:65810226-65810518</t>
  </si>
  <si>
    <t>CTGCAGGGGAGATGGAGTTTGTCAGACAGATTACCTAATTGTTTCTGATTTCTGTAATCAGGCCATGACTTTCAGATAAGCATACTATGTCCTTATGAGTTATCCCGTCCAAATGCGCTTGAAGGAAAGGTGGCTCCAGATCTGCAGCATTTTAGTGTAATCAGGCATGAGCAGTTGGCCTCCGCCCCAGAGCTGGGAGAGCCATTCGTGTTGGCAGCACACTCTCAGCTCCTCCCTCCCTGTATGCATCATGACTTCCCTGTGATTTTCAGGAAGAAATTGGCAGAAGGGGA</t>
  </si>
  <si>
    <t>ENST00000507201.1</t>
  </si>
  <si>
    <t>ENSG00000123213</t>
  </si>
  <si>
    <t>NLN</t>
  </si>
  <si>
    <t>neurolysin</t>
  </si>
  <si>
    <t>chr5:66186170-66186293</t>
  </si>
  <si>
    <t>AGCTGCAGAAGAAAAGTTGGAAGCTAGCAGAAGTTAATTCATGAGGTTAAAGGAAAGAAGCTATCTCTAACAAAAGTGTAAGGTGAAGCAGCAAGTGCTGATGTAAGAAGCTGCAGCAAGTTAT</t>
  </si>
  <si>
    <t>ENST00000519205.1</t>
  </si>
  <si>
    <t>ENSG00000153914</t>
  </si>
  <si>
    <t>SREK1</t>
  </si>
  <si>
    <t>chr5:66596533-66596705</t>
  </si>
  <si>
    <t>CCCTGCAGCCCGGGAGCGGCAGTGCCAGTGAGCCTGAGCCCAGGAGCCCGCGTCTTCCCCGGGAGGCGCTGAGTGCGCGCCGCGCCCCCGCCGCTCGGGAGGCACTTTGGGCCAGACAGGGAAATGGGGGAGAAAGTTTCGGAGGCGCCAGAGCCGGTGCCCCGCGGCTGCAG</t>
  </si>
  <si>
    <t>ENST00000406039.5</t>
  </si>
  <si>
    <t>ENSG00000069020</t>
  </si>
  <si>
    <t>MAST4</t>
  </si>
  <si>
    <t>chr5:67742135-67742279</t>
  </si>
  <si>
    <t>CAGCTGCAGGTCTGTTGGAATACCCTGCCGTGTGAGGTGTCAGTGTGCCCCTGCTGGGGGGTGCCTCCCAGTTAGGCTGCTCAGGGGTCAGGGGTCAGGGACCCACTTGAGGAGGCAGTCTGCCCGTTCTCAGATCTCCAGCTGC</t>
  </si>
  <si>
    <t>ENST00000659965.1</t>
  </si>
  <si>
    <t>ENSG00000249364</t>
  </si>
  <si>
    <t>LOC101928858</t>
  </si>
  <si>
    <t>chr5:67742279-67742423</t>
  </si>
  <si>
    <t>chr5:68020226-68020374</t>
  </si>
  <si>
    <t>TGTTTACAAACCTTGAGCTAGATACAGAGTGCCCATTGGTGTATTTACAATCCCTGAGCTAGACATAAAGGTTCTCCATGTCCCCACCAGACTCAGGAGCCCAGCTGGCTTCACCCAGTGGATCCCGTACGGCGGCTGCAGGTAAAGCT</t>
  </si>
  <si>
    <t>ENST00000510621.5</t>
  </si>
  <si>
    <t>LOC105379005</t>
  </si>
  <si>
    <t>chr5:68020374-68020522</t>
  </si>
  <si>
    <t>TGCCTGCCAGTCCTGCGCCATGCGCCCGCACTCCTCAGCCCTTGGGTGGTCGATGGGACTGGGCACCGTGGAGCAGGGGGCGGCGCTCATCGGGGAGGCTCGGGACGCCCAGGAGCCCATGGAGGGGGTGGGAGGCTCAGGCATGGCGG</t>
  </si>
  <si>
    <t>chr5:68020522-68020670</t>
  </si>
  <si>
    <t>GGCTGCAGGTCCCGCGCCCTGCCCCGCGGGAAGGCAGCTAAGGCCCGGTGAGAAATCGAGAGCAGCGCCGGTGGGCTGGCACTGCTGAGGGACCCAGTACACCCTCCTCAGCCGCTGGCCCGGGTGCTAAGCCCCTCATTGCCCGGGGC</t>
  </si>
  <si>
    <t>chr5:69605644-69605787</t>
  </si>
  <si>
    <t>CTGCAGTGAACCGAGATTGTGCCACTGCACTCCAGTCTGGGTGACAAAGTGAGACCCCATCTCCAAAAACAAAACAAAACAAAAAAAACCCCAAGTAACTTGAAATCATTTTCTGAAATCTTTCTCTGACATTCTGACATTAGG</t>
  </si>
  <si>
    <t>ENST00000503604.1</t>
  </si>
  <si>
    <t>ENSG00000183474</t>
  </si>
  <si>
    <t>GTF2H2C</t>
  </si>
  <si>
    <t>chr5:69606249-69606548</t>
  </si>
  <si>
    <t>AGTTTGAGACCAGCCTGGGCAACAAGGTGAGACCCCCATCTCTACACAAAATAAAATATAAAATCAGCTGTGCATGGTAGCACACGTCTGTAGTCCCAAAACTTGGGAGGCTAGGTGGGAGGATCACTTGAGTCCAGGAGGTGGTGGCTGCAGTGAGCTGTGATTGTGCCATTGCACTCCAGCCTGGATGACAGAGCGAGACCCTTAGAAAGTAGGAAAAGAATATATGAAAAAAAAATAAGTGATCAATTAATTACTCACCTGAATAGTGGGAATACCAAAAGAGTAAAAAGAGAGTAA</t>
  </si>
  <si>
    <t>chr5:69606719-69606870</t>
  </si>
  <si>
    <t>ACTATAACAGAAATAAGACACTAGCACCTTAACTATTAACCAATCTTAACAAACTAGAATAAAGGCCGGATGTGGTGGTTCATGCCTATAATCCTAGCACTTTGGGAGGTCGAGATGGGAGGATCGCTTCAGCCTGGAAGCTTGAGGCTGCA</t>
  </si>
  <si>
    <t>chr5:69900816-69900964</t>
  </si>
  <si>
    <t>GAGGGTCTGCAGTCCGAGATGGCCTTGTCCTCAACGTACAGTGCACTGTTGATGTGGGGCCTAGAGGCCTGGGATCTGGGGGAGCCTCCCCTGGGGGCGAGTGTCTGCCCTGGTGCTGTACCTGCCTTGTTTTCACAGCGGTGACCCGA</t>
  </si>
  <si>
    <t>ENST00000380751.9</t>
  </si>
  <si>
    <t>ENSG00000205572</t>
  </si>
  <si>
    <t>SERF1B</t>
  </si>
  <si>
    <t>chr5:69901181-69901332</t>
  </si>
  <si>
    <t>TGCTGCAGCTGTGGCTGAGGCCAAGAAATGTGAGGGGCCTCCATCCACTGCATTGAGTAGTGACCCCGACGTGTTGTTCAATGTGGAGGGGGGAGGGGCTGCTGTGGCAGCTGCAGGAGCCGACCTTGTTCTTCTCATGCCGGCATCCCTGC</t>
  </si>
  <si>
    <t>chr5:69901332-69901483</t>
  </si>
  <si>
    <t>CTTGCAGCTGTGAAGGTGGCAGGAATCAGCGAGGTGACCTGTGCTGTGTCCCGGGAGTGGTAAGAGGTGGCAGGAAGGGGATCTGAGGAGGAGAACAGGGGTCCTGGTGGTCTGTGCTTCTTCCCAGACACGGGAGCTGTAGAGGGGACCTC</t>
  </si>
  <si>
    <t>chr5:69901483-69901634</t>
  </si>
  <si>
    <t>CTGCAGCAGATGCTAGGGGGGCCAGTAGGCCCAGGGAGTCTTGGGACTTGGGTCTGTCCTGCTGTGCATCCATAGTGGGTGCTTTAGAAACGGGAGGCCCACCCGAAGCCCCTGTTGCAAGTGAGGACAAAGTGTGGGAAGGCCGTGAGGGT</t>
  </si>
  <si>
    <t>chr5:69902143-69902293</t>
  </si>
  <si>
    <t>CAGCTGTGAAGGGGGCAGGAATCATCGAGGTGACCTGGGCTGAGTCCCGGGAGTGGGAAGAGTTGGCAGGAAGGGGATCTGAGGAGGAGAACAGGGGTCCTGGTGGTCTGTGCTTCTTCCCAGACACGGGAGCTGTAGCGGGGACCTCTGC</t>
  </si>
  <si>
    <t>chr5:69902293-69902443</t>
  </si>
  <si>
    <t>CAGCAGATGCTAGGGGGGCCACTAGGCCCAGGCAGTCTTGGGACTTGGGTCTGTCCTGCTGTGCATCCATAGTGGGTGCTTTAGAAACGGGAGGCCCACCCGAAGCCCCTGTTGCAAGTGAGGACAAAGTGTGGGAAGGCCGTGAGGGTCT</t>
  </si>
  <si>
    <t>chr5:69902443-69902593</t>
  </si>
  <si>
    <t>TGCAGTCCGGGATGGCCTTGTCCTCAACGTGCAGTGCACTGTTGATGCGCTGGAATGCCGTCTCTTTTTCCAGGTGCAGGTCTTCAGCCGTGACCCGGTACCCCAGCTCTAAGGGAGGTGGCAGCATCAAAGGCTCCCCTCGCCTGCGTGG</t>
  </si>
  <si>
    <t>chr5:69915922-69916084</t>
  </si>
  <si>
    <t>CGAACTCCTGGCCACAAGCCACCCTCCTGCCTCAGCCTCCCAGAGTGCTGGGATTACATCCCCTTCTTACCTTCTCTGTCAGAGGAGCCCCCACAGCATGTGAGTACTGAGTCATGCGGTCTTGTGGTTGCTGAACGGGCTCTGCTGCTCTGGTCCTAGGCTC</t>
  </si>
  <si>
    <t>chr5:69916084-69916246</t>
  </si>
  <si>
    <t>CTGTATGTGGATGTGATCCGTGTGAACAGCTACTACTCTTGGTATCGCAACTACGGGCACCTGGAGTTGATTCAGCTGCAGCTGGCCGCCCAGTTTGAGAATTGGTGTAAGACATCACAATCCCATTATTCAGAGCGCGTATGGAGTGGAAACGCTTGTAAGG</t>
  </si>
  <si>
    <t>chr5:70460788-70460930</t>
  </si>
  <si>
    <t>CTGCAGTGAACCGAGATTGTGCCACTGCACTCCAGTCTGGGTGACAAAGTGAGACCCCATCTCCAAAAACAAAACAAAACAAAAAAAACCCCAAGTAACTTGAAATCATTTTCTGAAATCTTTCTCTGACATTCTGACATTAG</t>
  </si>
  <si>
    <t>ENST00000509969.2</t>
  </si>
  <si>
    <t>GUSBP15</t>
  </si>
  <si>
    <t>chr5:70461397-70461691</t>
  </si>
  <si>
    <t>TGAGACCAGCCTGGGCAACAAGGTGAGACCCCCATCTCTACACAAAATAAAATATAAAATCAGCTGTGCATGGTAGCACACGTCTGTAGTCCCAAAACTTGGGAGGCTAGGTGGGAGGATCACTTGAGTCCAGGAGGTGGTGGCTGCAGTGAGCTGTGATTGTGCCATTGCACTCCAGCCTGGATGACAGAGCGAGACCCTTAGAAAGTAGGAAAAGAATATATGAAAAAAAAATAAGTGATCAATTAATTACTCACCTGAATAGTGGGAATACCAAAAGAGTAAAAAGAGAGTA</t>
  </si>
  <si>
    <t>chr5:70461863-70462014</t>
  </si>
  <si>
    <t>chr5:70509494-70509645</t>
  </si>
  <si>
    <t>GGCTGTCTCTTCGGGTCACCGCTGTGAAAACAAGGCAGGTACAGCACCAGGGCAGACACTCGCCCCCAGGGGTGGCTCCCCCAGATCCCAGGCCTCTAGGCCCCACATCAACAGTGCACTGCACGTTGAGGACAAGGCCATCTCGGACTGCA</t>
  </si>
  <si>
    <t>chr5:70509645-70509796</t>
  </si>
  <si>
    <t>AGACCCTCACGGCCTTCCCACACTTTGTCCTCACTTGCAACAGGGGCTTCGGGTGGGCCTCCCGTTTCTAAAGCACCCACTATGGATGCACAGCAGGACAGACCCAAGTCCCAAGACTGCCTGGGCCTAGTGGCCCCCCTAGCATCTGCTGC</t>
  </si>
  <si>
    <t>chr5:70509796-70509947</t>
  </si>
  <si>
    <t>CAGAGGTCCCTGCTACAGCTCCCGTGTCTGGGAAGAAGCACAGACCACCAGGACCCCTGTTCTCCTCCTCAGATCCCCTTCCTGCCACCTCTTCCCACTCCCGGGACTCAGCCCAGGTCACCTCGCTGATTCCTGCCACCTTCACAGCTGCA</t>
  </si>
  <si>
    <t>chr5:70775736-70775888</t>
  </si>
  <si>
    <t>CTGCAGCAGATGCTAGGGGGGCCACTAGGCCCAGGCAGTCTTGGGACTTGGGTCTGTCCTGCTGTGCGTCCATAGTGGGTGCTTTAGAAACGGGAGGCCCACCCGAAGCCCCTGTTGCAAGTGAGGACAAAGTGTGGGAAGGCCGTGAGGGTC</t>
  </si>
  <si>
    <t>ENST00000672116.1</t>
  </si>
  <si>
    <t>LOC101929599</t>
  </si>
  <si>
    <t>chr5:70775888-70776040</t>
  </si>
  <si>
    <t>CTGCAGTCCGAGATGGCCTTGTCCTCAACGTACAGTGCACTGTTGATGTGGGGCCTAGAGGCCTGGGATCTGGGGGAGCCTCCCCTGGGGGCGAGTGTCTGCCCTGGTGCTGTACCTGCCTTGTTTTCACAGCGGTGACCCGAAGAGACAGCC</t>
  </si>
  <si>
    <t>chr5:70776247-70776398</t>
  </si>
  <si>
    <t>chr5:70776398-70776549</t>
  </si>
  <si>
    <t>chr5:70776549-70776700</t>
  </si>
  <si>
    <t>chr5:70777208-70777358</t>
  </si>
  <si>
    <t>GCAGCTGTGAAGGGGGCAGGAATCATCGAGGTGACCTGGGCTGAGTCCCGGGAGTGGGAAGAGTTGGCAGGAAGGGGATCTGAGGAGGAGAACAGGGGTCCTGGTGGTCTGTGCTTCTTCCCAGACACGGGAGCTGTAGCGGGGACCTCTG</t>
  </si>
  <si>
    <t>chr5:70777358-70777508</t>
  </si>
  <si>
    <t>GCAGCAGATGCTAGGGGGGCCACTAGGCCCAGGCAGTCTTGGGACTTGGGTCTGTCCTGCTGTGCATCCATAGTGGGTGCTTTAGAAACGGGAGGCCCACCCGAAGCCCCTGTTGCAAGTGAGGACAAAGTGTGGGAAGGCCGTGAGGGTC</t>
  </si>
  <si>
    <t>chr5:70777508-70777658</t>
  </si>
  <si>
    <t>CTGCAGTCCGGGATGGCCTTGTCCTCAACGTGCAGTGCACTGTTGATGCGCTGGAATGCCGTCTCTTTTTCCAGGTGCAGGTCTTCAGCCGTGACCCGGTACCCCAGCTCTAAGGGAGGTGGCAGCATCAAAGGCTCCCCTCGCCTGCGTG</t>
  </si>
  <si>
    <t>chr5:71021003-71021155</t>
  </si>
  <si>
    <t>CTGCAGCCTCAAGCTTCCAGGCTGAAGCGATCCTCCCATCTCGACCTCCCAAAGTGCTAGGATTATAGGCATGAACCACCACATCCGGCCTTTATTCTAGTTTGTTAAGATTGGTTAATAGTTAAGGTGCTAGTGTCTTATTTCTGTTATAGT</t>
  </si>
  <si>
    <t>ENST00000194097.8</t>
  </si>
  <si>
    <t>ENSG00000249437</t>
  </si>
  <si>
    <t>NAIP</t>
  </si>
  <si>
    <t>chr5:71021326-71021624</t>
  </si>
  <si>
    <t>TTACTCTCTTTTTACTCTTTTGGTATTCCCACTATTCAGGTGAGTAATTAATTGATCACTTATTTTTTTTTCATATATTCTTTTCCTACTTTCTAAGGGTCTCGCTCTGTCATCCAGGCTGGAGTGCAATGGCACAATCACAGCTCACTGCAGCCACCACCTCCTGGACTCAAGTGATCCTCCCACCTAGCCTCCCAAGTTTTGGGACTACAGACGTGTGCTACCATGCACAGCTGATTTTATATTTTATTTTGTGTAGAGATGGGGGTCTCACCTTGTTGCCCAGGCTGGTCTCAAAC</t>
  </si>
  <si>
    <t>chr5:71022087-71022229</t>
  </si>
  <si>
    <t>CCTAATGTCAGAATGTCAGAGAAAGATTTCAGAAAATGATTTCAAGTTACTTGGGGTTTTTTTTGTTTTGTTTTGTTTTTGGAGATGGGGTCTCACTTTGTCACCCAGACTGGAGTGCAGTGGCACAATCTCGGTTCACTGCA</t>
  </si>
  <si>
    <t>chr5:71609654-71609828</t>
  </si>
  <si>
    <t>GAGTTTCCAGTTTTTCTGTTCTGTTTTTTCCCCATCTTTGTGGTTTTATCTACTTTTGGTCTTTGATGATAGTGATGTACAGATGGGTTTTTGGTGTGGATGTCCTTTCTGTTTGTTAGTTTTCCTTCTAACAGACAGGACCCTCAGCTGCAGGTCTGTTGGAATACCCTGCCGT</t>
  </si>
  <si>
    <t>ENST00000507169.5</t>
  </si>
  <si>
    <t>ENSG00000131844</t>
  </si>
  <si>
    <t>MCCC2</t>
  </si>
  <si>
    <t>chr5:71609828-71610002</t>
  </si>
  <si>
    <t>TGTGAGATGTCAGTGTGCCCCTGCTGGGGGGTGCCTCCCAGTTAGGCTGCTCGGGGGTCAGGGGTCAGGGACCCACTTGAGGAGGCAGTCTGCCCGTTCTCAGATCTCCAGCTGTGTGCTGGGAGAACCACTGCTCTCTTCAAAGCTGTCAGACAGGGACATTTAAGTCTGCAGA</t>
  </si>
  <si>
    <t>chr5:71683332-71683482</t>
  </si>
  <si>
    <t>TAATAAGAAGGCATAATTTGTTTGTTACAGGCTATTTGGTTTTTTTCTTCCAATCCTTTCACAGTATTAAAATGCATAGCTTAACAAAATTTGCTTAACAGTAAATGTTGAGGATCGCTTGAACCCAGGAGTTGCAGGCTGCAGTGAGCCA</t>
  </si>
  <si>
    <t>ENST00000682175.1</t>
  </si>
  <si>
    <t>chr5:71683482-71683632</t>
  </si>
  <si>
    <t>AAGATTGCACTCCAGCCTGGGGAACAGAGTGAGACTCTGTGTCAAAAAAAAAAAATTTTTTTTTAGTATGGATTACATCATGGAGGACGGGAGGCAGGACTAGATTGCAGCTCGAACTTGGAGGGACAGAGCAGCATGTGGAGGCTTGCAT</t>
  </si>
  <si>
    <t>chr5:71683632-71683782</t>
  </si>
  <si>
    <t>TTGTGAATTTTAGCTCCAGAACAACTGCAGGAATAAATCAGGAAACCTGAGAGGACCCACAGACCCACTGAAGGAAGCAGATTGCTCCTACAGGACCTGGGAGACACCCCAAATACAGTGAGTGCCCAAGCTGTGTAAGTGGGAAAGGGAG</t>
  </si>
  <si>
    <t>chr5:72171308-72171536</t>
  </si>
  <si>
    <t>ACAGCTGCAGTGGCTCACACTTGTAATCCCAGCACTTTGGGAGGCTGAGGTGGGAGGATCACTTGAGCCCAAGAGTTTGAGACCAGCCTGGGCAACATAGTGAGACCCCATCTCTACAAAAAACAGAAGAAATTAGCTGGGCATGGTGGCACACACCTGTAGTGTTAGCTACTTGGGGATGCTGAGTTGGGAGGATCACTTGAGCCCAGGAGGTCGAGGCTGCAGGGGG</t>
  </si>
  <si>
    <t>ENST00000583015.1</t>
  </si>
  <si>
    <t>ENSG00000264099</t>
  </si>
  <si>
    <t>MIR4803</t>
  </si>
  <si>
    <t>chr5:72193358-72193510</t>
  </si>
  <si>
    <t>TTTGCCAAGTCTAGTGGAATAAAAGAAAATATTTTTTATTAGTGGTGAAATGACCCAGACAGCTTTCTCTTGTGATAGTTTAACGTTTTTTTTTAAAGGGCATCTTTGCCTTTATTCTAGGGGTAATATTCAAAGTGTTTCATAACCACTGCA</t>
  </si>
  <si>
    <t>ENST00000504492.1</t>
  </si>
  <si>
    <t>ENSG00000131711</t>
  </si>
  <si>
    <t>MAP1B</t>
  </si>
  <si>
    <t>chr5:72276590-72276742</t>
  </si>
  <si>
    <t>CTGCAGAGCCAAAGAAAATATCATCAGAGTGAACAGACAAGCTATAGAACAGGAGGAAATTTGTGCAACCTATCCATCTGACAAAGGTCTAATATCCAGAGTCTGCAAGGAACTTAAATTTACCAGAAAAAAAAAAAATGCCACTAAAAAGTG</t>
  </si>
  <si>
    <t>ENST00000694991.1</t>
  </si>
  <si>
    <t>ENSG00000113048</t>
  </si>
  <si>
    <t>MRPS27</t>
  </si>
  <si>
    <t>chr5:72669401-72669567</t>
  </si>
  <si>
    <t>GCATGACCATGCCATAAATAAGCTCTGAAAATAGAGCATTCAAGGAAAGAGTTTAGTAATTAAAATGCATGAGGTGGCTGACAAGATGGCCAAATAGGAACAGCTCTGGTCTGCAGCTCCCAGCGAGATCAACGCAAAAGGCCAGCGATTCCTGCATTTCCAACTGA</t>
  </si>
  <si>
    <t>ENST00000512573.5</t>
  </si>
  <si>
    <t>ENSG00000248371</t>
  </si>
  <si>
    <t>LINC02056</t>
  </si>
  <si>
    <t>chr5:73137785-73137946</t>
  </si>
  <si>
    <t>TTATTACAAGTCCTGCAGGTAGACTCTGGCAGAGCCAGAACCTGTGCCGAGGTCTGCCTGATGCCAAGGCCTGTGTCCGTCACAGCTGTGCACCGGGAAAGGATCTTAGCACCATTATATGTGGCTGTGGGCAGGCAACTGCCCCTCTCCCATCCTCGCCCA</t>
  </si>
  <si>
    <t>ENST00000508255.1</t>
  </si>
  <si>
    <t>ENSG00000251599</t>
  </si>
  <si>
    <t>LOC105379030</t>
  </si>
  <si>
    <t>chr5:73138016-73138158</t>
  </si>
  <si>
    <t>ACTCCTTTCCCTAGGCTCCTGGCTTTGGAAACCTTTCCCTCTGGAACCTTGCCAGGTGGAAGTGGGATGAGATTAGAGAGGGCAAAGTGTCTGTCAAAGTTTCAAAAGGAAACTTCAAGTTCAGTGTAAGGCCATAGCATGCA</t>
  </si>
  <si>
    <t>chr5:73138181-73138332</t>
  </si>
  <si>
    <t>ATTGGGCAGGCAATTTTGGTTCCCCAACCTGGGAAGAAAAATCACTTCAACACTTGCTACTTCAGTTGGAAATTCCCTTAGCACTGGTAATTGGCGGGAGCAGCACGGAAGAGCCGGGCAGAGGGTGGTCACAGCATGTAGCCTCTTCTGCA</t>
  </si>
  <si>
    <t>chr5:73364167-73364417</t>
  </si>
  <si>
    <t>TCTGCAGATGGGGAGCAGACTGTGCCTTGCCAATTCCATTTCTGTTCATTCTGATTCCCTGAAGTCATGACTTGTATCTAGACACAGTTCCTTCAGCTCCCGTTCAGAAAATTGTTGCTAAATCTTCCAAGGCTGCTGCAGTATTTGTGAGCTCTTTCATCATGTCAAAGGACTTCCACCAATCCCTCACTGACTGCTGAACTATACCTTGTGTTTCTTCAACCATATCCTCAAAGGAGCATGAGCTGCAG</t>
  </si>
  <si>
    <t>ENST00000505955.1</t>
  </si>
  <si>
    <t>LOC107986383</t>
  </si>
  <si>
    <t>chr5:73863559-73863715</t>
  </si>
  <si>
    <t>TCCTCCTGCAGGCCAAGTCTCACATCCTATTCTCCCTCCATGCACTTTCATTCTATTTTACTGAGGCCCCCGTCTTCTGTCTCTTATCAAGAACAATTTTCAAGTATCTAAAGTTTCTTTCCTATTTCTGGATCTAGTATTCAGTGGTTGCTTCTTC</t>
  </si>
  <si>
    <t>ENST00000506334.1</t>
  </si>
  <si>
    <t>ENSG00000214944</t>
  </si>
  <si>
    <t>ARHGEF28</t>
  </si>
  <si>
    <t>chr5:73879835-73879997</t>
  </si>
  <si>
    <t>ACTGGGGGGTGCCTCCCAGTTAGGCTGCTCGGGGGTCAGGGGTCAGGGACCCACTTGAGGAGGCAGTCTGCCCGTTCTCAGATCTCCAGCTGTGTGCTGGGAGAACCACTGCTGTCTTCAAAGCTGTCAGACAAGGACATTTAAGTCTGCAGAGTTACTGCTG</t>
  </si>
  <si>
    <t>ENST00000510312.6</t>
  </si>
  <si>
    <t>chr5:73879997-73880159</t>
  </si>
  <si>
    <t>GTCTTTTTGTTTGTCTGTGCCCTGCCCCCAGCGGTGGAGCCTACAGAGGCAGGCAGGCCTCCTTGAGCTGTGGTGGGCTCTACCCACTTGGAGCTTCCCCGCTGCTTTGTTTACCTAAGCGAGCCTGGGCAATGGCGGGCGCCCCTCCCCCAGCCTCGCTGCA</t>
  </si>
  <si>
    <t>chr5:74182760-74183048</t>
  </si>
  <si>
    <t>GCAGAGCAAGAACCACCTCCACGGGCTGTTGCCTGCCCCTCCCTTTGGCTGGGTTGCATGGCTCGGGGAGCGTCTGTTAGGTTCAAACATCTTGTGAGTAAAGGGTTATGTGGTTCTGGGGTTGAGGAGCTGATAGCATCTTACCAACTGCAGCTCATGCCGGGCCTCTTGAATTGACAAGCACTTGCCACCCCAGAGGGATCCTGGGGTCAGAGGCTGGTCCAAATGAGGTTCTCCTTTTTTTTTTTTTTTTTTTAAAAAAAAAAAAAAGGGTTTTCAAAGGGTTCAC</t>
  </si>
  <si>
    <t>ENST00000511395.1</t>
  </si>
  <si>
    <t>LINC02122</t>
  </si>
  <si>
    <t>chr5:75642656-75642828</t>
  </si>
  <si>
    <t>AGCGAGGCTGGGGGAGGGGCGCCCGCCATTGCCCAGGCTTGCTTAGGTAAACAAAGCAGCCGGGAAGCTCGAACTGGGTGGAGCCCACCATAGCTCAAGGAGGCCTGCCTGCCTCTGTAGGCTCCACCTCTGGGGGCAGGGCACAGACAAACAAAAAGACAGCAGTAACCTCT</t>
  </si>
  <si>
    <t>ENST00000672802.1</t>
  </si>
  <si>
    <t>ENSG00000189045</t>
  </si>
  <si>
    <t>ANKDD1B</t>
  </si>
  <si>
    <t>chr5:75642828-75643000</t>
  </si>
  <si>
    <t>TGCAGACTTAAGTGTCCCTGTCTGACAGCTTTGAAGAGAGCAGTGGTTCTCCCAGCACGCAGCTGGAGATCTGAGAACGGGCAGACTGCCTCCTCAAGTGGGTCCCTGACCCCTGACCCCCGAGCAGCCTAACTGGGAGGCACCCCCCAGCAGGGGCACACTGACACCTCACA</t>
  </si>
  <si>
    <t>chr5:75643000-75643172</t>
  </si>
  <si>
    <t>ACGGCAGGGTATTCCAACAGACCTGCAGCTGAGGGTCCTGTCTGTTAGAAGGAAAACTAACAACCAGAAAGGACATCTACACCGAAAACCCATCTGTACATCACCATCATCAAAGACCAAAAGTAGATAAAACCACAAAGATGGGGAAAAAACAGAACAGAAAAACTGGAAAC</t>
  </si>
  <si>
    <t>chr5:75696292-75696464</t>
  </si>
  <si>
    <t>TCTGCAGACTTAAATGTCCCTGTCTGACAGCTTTGAAGAGAGCAGTGGTTCTCCCAGCACGCAGCTGGAGATCTGAGAACGGGCAGCCTGCCTCAAGTGGGTCCCTGACCCCTGACCTCCGAGCAGCCTAACTGGGAGGCACCCCCCAGCAGAGGCAGACTGACACCTCACAC</t>
  </si>
  <si>
    <t>ENST00000357564.4</t>
  </si>
  <si>
    <t>ENSG00000152359</t>
  </si>
  <si>
    <t>POC5</t>
  </si>
  <si>
    <t>chr5:75696464-75696636</t>
  </si>
  <si>
    <t>CGGCCGGGTACTCCAACAGACCTGCAGCTGAGGGTCCTGTCTGTTAGAAGGAAAACTAACAAACAGAAAGGACATCCACACCAAAAACCCATCTGTACATCACCATCATCAAAGACCAAAAGTAGATAAAACCACAAAGATGGGGAAAAAACAGAGCAGAAAAACTGGAAACT</t>
  </si>
  <si>
    <t>chr5:76590704-76590871</t>
  </si>
  <si>
    <t>TAGACAATTGATTTGAATGAAATGTAGCATACAAGAGGACCATACACTAGGTAAGGCAATTAGATTATATCCCTATATAAGGCATAAAAAGGAATTTTATAGTCCAGGCATGGTGGCTCATGCCTATAATCCCAGCACTTTGGGAGGCTGCAGCGGGAGGGTCCTTTG</t>
  </si>
  <si>
    <t>ENST00000504815.1</t>
  </si>
  <si>
    <t>ENSG00000145703</t>
  </si>
  <si>
    <t>IQGAP2</t>
  </si>
  <si>
    <t>chr5:76590871-76591038</t>
  </si>
  <si>
    <t>GAGTCCAGGAGTTCAAAACGAGCCTGCGCGCTATAGTGAGACCCTGTCTCTAAGAAAATAAAAATAAAAATAAAAAATTAGCTGGGCTTGGTGGTGCAAGCCTGTAGTCCCAACTACTCGGGAGGCTGAGGTAGGAGAATCACTTGAGCCTGGGAGGTTGAGGCTGCA</t>
  </si>
  <si>
    <t>chr5:77261211-77261362</t>
  </si>
  <si>
    <t>CTGCAGTTTTTTATTAAAGGAACTCACCATATGATATATACAGATGTGATGGTGAGGAATGTCACCTCCACAGAGACAGGAGAAGACAGTCACAAGGAGCAGCTCTAATCCCTTAGGATCTGCATGAAGCCCAGGGTTTTTGAGAGGTGGAA</t>
  </si>
  <si>
    <t>ENST00000502945.1</t>
  </si>
  <si>
    <t>ENSG00000113231</t>
  </si>
  <si>
    <t>PDE8B</t>
  </si>
  <si>
    <t>chr5:77475396-77475571</t>
  </si>
  <si>
    <t>AACCTCTGCAGACTTAAATGTCCCTGTCTGATAGCTTTGAAGAGAGCAGTGGTTCTCCCAGCACGCAGCTGGAGATCTGACAACGGGCAGACTGCCTCCTCAAGTGGGTCCCTGACCCCTGACCCCCGAGCAGCCTAACTGGGAGGCACCCCCCAGAAGGGAGAGACTGACACCTC</t>
  </si>
  <si>
    <t>ENST00000504895.5</t>
  </si>
  <si>
    <t>ENSG00000164253</t>
  </si>
  <si>
    <t>WDR41</t>
  </si>
  <si>
    <t>chr5:77475571-77475746</t>
  </si>
  <si>
    <t>CACACGGCCGGGTACTCCAACAGACCTGCAGCTGAGGGTCCTGTCTGTTAGAAGGAAAACTAACAAACACAAAGGACATCCACACCAAAAACCCATCTGTACATCACCATCATCAAAGACCAAAACTAGACAAAACCACAAAGATGGGGAAAAAACAGAGCAGAAAAACTGGAAAC</t>
  </si>
  <si>
    <t>chr5:77847117-77847403</t>
  </si>
  <si>
    <t>CAAATCCTAGAACATCGATCTTAGGAAGAGGGGCCTGAGGCCTCCAAGCAAGACCTTGGAGTCCCTCCGGCTAGTACCCCATCCTCATTCTCTTTTCTCCCACACCTCCCCAGTTTGTAGCTCCCAGATAGCCACTCTCCTTGGTGGCTGCAGGGCTTGGCTGCTAAGTGCAGTGCAAGGCTTGTGATCTGGGTTTCCCTCCGCCCAGTGTACGGATGCGCATAAGCTGGATATTAACAATGGCAGTGTGCGCTCGCACCTCTGCCTGCGAGGGCAGGTGTCTGTGT</t>
  </si>
  <si>
    <t>ENST00000522370.1</t>
  </si>
  <si>
    <t>ENSG00000171530</t>
  </si>
  <si>
    <t>TBCA</t>
  </si>
  <si>
    <t>chr5:78867391-78867567</t>
  </si>
  <si>
    <t>GTAACCTCTGCAGACTTAAATGTCCCTGTCTGACAGCCTTGAAGAGAGCAGTGGTTCTCCCAGCACGCAGCTGGAGATCTGAGAACGGGTAGACTGCCTCCACAAGTGGGTCCCTGACCCCTGACCCCCGAGCAGCCTAACTGGGAGGCACCCCCCAGCAGGGGCACACTGACACCT</t>
  </si>
  <si>
    <t>ENST00000521011.1</t>
  </si>
  <si>
    <t>ENSG00000113273</t>
  </si>
  <si>
    <t>ARSB</t>
  </si>
  <si>
    <t>chr5:78867567-78867743</t>
  </si>
  <si>
    <t>TCACACGGCAGGGTATTCCAACAGACCTGCAGCTGAGGGTCCTGTCTGTTAGAAGGAAAACTCACAAACAGAAAGGACACCGAAAACCCATCTGTACATCACCATCATCAAAGACCAAAAGTAGATAAAACCACAAAGGTGGGGAAAAAACAGAACAGAAAAACTGGGAACTCTAAA</t>
  </si>
  <si>
    <t>chr5:79784004-79784180</t>
  </si>
  <si>
    <t>ENST00000505466.1</t>
  </si>
  <si>
    <t>ENSG00000164309</t>
  </si>
  <si>
    <t>CMYA5</t>
  </si>
  <si>
    <t>chr5:79784180-79784356</t>
  </si>
  <si>
    <t>chr5:80961211-80961470</t>
  </si>
  <si>
    <t>TCTCCATACCCCTCCACCCCACTGCCAAGTGATCAGTCAGAATAGTGGCCCGACTTGCTTTCATTACCCTGGTAGAGGTCGAGTCGTTTCAGCTTCTCTGCCAACCATCTATTGCTTCTCTAGACCTGGCTCGCCAGATTTTTGTCTGGTGACATGTATTGACACCTGTTGGGTGTAGATTGGCAAGACGGAACTAACTTATTTGGAAAAGTTTGATTTCTGCCATACCCGGCTGGCGCGTGTAGATTTCTTTGCCTGCA</t>
  </si>
  <si>
    <t>ENST00000505694.1</t>
  </si>
  <si>
    <t>ENSG00000251450</t>
  </si>
  <si>
    <t>RASGRF2-AS1</t>
  </si>
  <si>
    <t>RASGRF2</t>
  </si>
  <si>
    <t>chr5:81091510-81091661</t>
  </si>
  <si>
    <t>CTGCAGCACTCACCAAAATAGACAGTGTGAGATCCAGGCGTGGAAACTTGGGTCTCTTGCCACCCTGTACACCTTTCAATTTCTGTTAAAAAGTAGATGCAATTTGCAACATTCATATGTTAATATGAACATTTTGTGACTCACAATCATAG</t>
  </si>
  <si>
    <t>ENST00000512186.1</t>
  </si>
  <si>
    <t>ENSG00000113319</t>
  </si>
  <si>
    <t>chr5:81130106-81130257</t>
  </si>
  <si>
    <t>CTGCAGCTGAAATAGTCTTAGGAAGAAAACCCTTCTTCAGCGAGCTGGCTCCTGGTGGTGCTTTCTGAGGAGGGCAGAACGGACTTGCTAACAGACTCAGTCAATGTTGCTAGGTGTTGGGGAGCCTGAACCCTGTGTGAGCAGACTGCTCT</t>
  </si>
  <si>
    <t>chr5:81823831-81823982</t>
  </si>
  <si>
    <t>CTGCCTGCCCCGGGCAGTGAGAGACTTAGCACCCGGGCCAGCGGCTGCGGAGGGTGTACTGGGTCCCCCAGCAGTGCCAGCCCACCGACGCTGCGCTCGATTTCTCACCGGGCCTTAGCTGCCTTCCTGCTGGGCAGGGCTGGGGACCTGCA</t>
  </si>
  <si>
    <t>ENST00000659627.1</t>
  </si>
  <si>
    <t>LOC107986385</t>
  </si>
  <si>
    <t>chr5:81823982-81824133</t>
  </si>
  <si>
    <t>AGCCTGCCATGCCTGAGCCTCCCACCCCCTCCATGGGCTCCTGTGCGGCCGGAGCCTCCCCAACGAGTGCCACCCCACGGTGCCCAGTCCCATCGACCACCCAAGGGCTGAGGAGTGCAAGCCTGGCATGGGACTGGCAGGCAGCTCCACCT</t>
  </si>
  <si>
    <t>chr5:81824133-81824284</t>
  </si>
  <si>
    <t>TGCAGCCCTGGTGCGGGATCCACTGGGTGAAGCCAGCTGGGCTCCTGAGTCTGGTGGGGAGGTGGAGAACCTTTATGTCTAGCTCAGGGATTGTAAATACACCAATTGGCACTCTGTATCTAGCTCAAGGTTTGTAAACACACCAATCAGCA</t>
  </si>
  <si>
    <t>chr5:82211484-82211626</t>
  </si>
  <si>
    <t>CTATGCTCTCTGGAATTCCTTTTCCATGGTGGAAAGGTTCCCTACATTCTCTTTCATTGAATATTTCTTTTAGCTATTGTCGTCAACTGAACTTTGGCTCTCTCAAGAGGATTCTGCTTCCCCTGCACCTTCTCTTTCCTGCA</t>
  </si>
  <si>
    <t>ENST00000514253.2</t>
  </si>
  <si>
    <t>ENSG00000152348</t>
  </si>
  <si>
    <t>ATG10</t>
  </si>
  <si>
    <t>chr5:82434477-82434681</t>
  </si>
  <si>
    <t>GTTTTAGAGTTTCCCATTTTTCTGTTCTGTTTTTTCCCCATCTTTGTGGTTTTCTCTACTTTTGGTCTTTGATGATGGTGATGTACAGATGGGTTTTTGGTGTGGATGTCCTTTCTGTTTGTTAGTTTTCCTTCTAACAGACAGGACCCTCAACTGCAGGTCTGTTGGAATACCCTGCCGTGTGAGCTGTCAGTGTGCCCCTGCT</t>
  </si>
  <si>
    <t>ENST00000514672.1</t>
  </si>
  <si>
    <t>ENSG00000205464</t>
  </si>
  <si>
    <t>ATP6AP1L</t>
  </si>
  <si>
    <t>chr5:82434681-82434885</t>
  </si>
  <si>
    <t>TGGGGGGTGCCTCCCAGTTAGGCTGCTTGGGGGTCAGGGGTCAGGGACCCACTTGAGGAGGCAGTCTGCCCATTCTCAGATCTCCAGCTGCGTGCTGGGAGAACCACTGCTCTCTTCAAAGCTGTCAGACAGGGACATTTAAGTCTGCAGAGGTTACTGCTGTCTTTTTTTTGTCTGTGCCCTGCCCCCAGAGGTGGAGCCTGCA</t>
  </si>
  <si>
    <t>chr5:82531829-82531997</t>
  </si>
  <si>
    <t>TCTGCAGCTTTTCCAGGCACATGGTGCAAGCCGTTGGTGGATCTACCATTGTGGGGTCTGGAGACTGTGGCTCTCTTCTCACAGCTCCACTAGGCAGTTCCCCAGTGGGGCCTTTGTGTGGGGTCTTCAACCACACATTTCCCTTCTGCACTGCCTTAGCAGAGGTTCT</t>
  </si>
  <si>
    <t>chr5:82531997-82532165</t>
  </si>
  <si>
    <t>TCCATGAGGGTCCTGCCCCTGCAGCAAACTTTTGCCTGGGCATCCAGGCATTTCCACACATCCTCTGAAATCTAGGTGGAGATTCCCAAACCTTGATTCTTGACTTCTATGCACCTGCAGGCTCAACACCACATGGAAGCTGCCAAGGCTTGGGGCTTGCACCTTCTGA</t>
  </si>
  <si>
    <t>chr5:83080040-83080189</t>
  </si>
  <si>
    <t>TCAGAAAGTGTTGGCTATTACTGTGCATGGCTTTGTCTTTGCTAAATTAAAAGTCCCTGGAGAGGAGGAATTATAATGGAGGAATGGTTGAATTGCATATATTAGGCACTAAATACAGTAGTCCCTCCTTATCTGAGGTTTTGATTTCTG</t>
  </si>
  <si>
    <t>ENST00000503892.1</t>
  </si>
  <si>
    <t>ENSG00000174695</t>
  </si>
  <si>
    <t>TMEM167A</t>
  </si>
  <si>
    <t>chr5:83080189-83080338</t>
  </si>
  <si>
    <t>GCAGTTTCAGTTACCCATGATCAACCACAGTCTGAAAATATTAAGTAGAAAATTCCAGCCGGGTGCGGTGGCTCATGCCTGTAATTCCAGCACTTTGGGAGACCAAGGCGGGCAGATCACTTGAGGTCAGGAGTTTGAGACCAGCCTGGC</t>
  </si>
  <si>
    <t>chr5:83080338-83080487</t>
  </si>
  <si>
    <t>CCAACATGGTGAAACCCCATCTCTACTAATATACAAAAATTAGCCAGGCGTGGTGGCATGTGCCTGTAGTCCCAGCTAGTCAGGAGGCTGAGGCAGGAGAATCAATTGAACCCGGGAGGTGGAGGCTGCAGTGAGCCGAGATTGTGCCAC</t>
  </si>
  <si>
    <t>chr5:83132370-83132607</t>
  </si>
  <si>
    <t>GTTCTCGAGGAGTATCTTTGTGACGTTGTCTGTATTTCCTGAATTTGAATGTTGGCCTTCCTTGCTAGGTTGGGGAAGTTTTCCTGGATAATATCCTGCAGAGTGTTTTCCAACTTGGTTCCATTCTCCCTGTCATTTTCAGGTACACCAATCAGACGTAGGTTTGTTCTTTTCACATAGTCCCATATTTCTCGGAGGCTTTGTTCATTTCTTTTTACTCTTTTTTCTCTAAACTTCT</t>
  </si>
  <si>
    <t>ENST00000509268.1</t>
  </si>
  <si>
    <t>ENSG00000152422</t>
  </si>
  <si>
    <t>XRCC4</t>
  </si>
  <si>
    <t>chr5:83462883-83463057</t>
  </si>
  <si>
    <t>TTTTAGAGTTTCCAGTTTTTCTGTTTTTTCCCCATCTTTGTGGTTTTCTCTACTTTTGGTCTTTGATGATGGTGATGTACAGATGGGTTTTTGGTGTGGATGTCCTTTCTGTTTGTTAGTTTTCCTTCTAACAGACAGGACCCTCAGCTGCAGTTCTGTTGGAATACCCTGCAGT</t>
  </si>
  <si>
    <t>ENST00000503923.1</t>
  </si>
  <si>
    <t>ENSG00000038427</t>
  </si>
  <si>
    <t>VCAN</t>
  </si>
  <si>
    <t>versican</t>
  </si>
  <si>
    <t>chr5:83463057-83463231</t>
  </si>
  <si>
    <t>TGTGAGGTGTCAGTGTGCCCCTGCTGGGTGGTGCCTCCCAGTTAGGCTGCTCAGGGGTCAGGGGTCAGGGATCAACTTGAGGAGGCAGTCTGCCCGTTCTCAGATCTCCAGCTGCGTGCTGGGAGAACCACTGCTCTCTTCAAAGCTGTCAGACAGGGACATTTAAGTCTGCAGA</t>
  </si>
  <si>
    <t>chr5:83472802-83472982</t>
  </si>
  <si>
    <t>CGCGGAGGTCTGGGAGGCCCCTGGGCGGGAAAAGCCTGTTCTGAATCGGCAGGGATGTGCAACAATTTTTCTCACCCTGAAGAGTGAAATAGGGTCTGTCGCTCCCATCTCAACAAGCAAACCGGCACCCAGAGCGCACTGCAGACAAAGGTGGCTCGGGGACCCGAATCAGGGGCCTCTG</t>
  </si>
  <si>
    <t>ENST00000502527.2</t>
  </si>
  <si>
    <t>chr5:83472982-83473162</t>
  </si>
  <si>
    <t>GGGTCAGTCCTCTCGCCCAGACTACAGGAGTCCTCCGTTTCCTTACATATTCCCCACCCTCTCCTAGTTCTCCGCTCTAGTTGAGCAACTTTACTGGCAGGTCTAGCGGCAGCGGCGCGCGCGTGTGCCGGGAGCCCCGGGGGACGTCCTCGGCTGGAGCGCCCCACCGTCCTGCAGAGGC</t>
  </si>
  <si>
    <t>chr5:86205122-86205298</t>
  </si>
  <si>
    <t>TGTGCTCCTTATTTCTCTTTAGCCCCTGCAGATCCAACTTCCATTCTTCTTTACTCTTTTTTGTGAGACACAATCTCCAAAGACCGTATCAGCGGCCCGCTTGCTTCTGGCTTGCCATTACACTATTGGCTAAAGGAAAACACTTAACAGGAGAGGGGGAGAGGGGCGAAGAAAGAG</t>
  </si>
  <si>
    <t>ENST00000590707.5</t>
  </si>
  <si>
    <t>NBPF22P</t>
  </si>
  <si>
    <t>chr5:86205472-86205624</t>
  </si>
  <si>
    <t>TCCCTAGTCCTAGGTACCTCATCCTTCCTTGTGACTAAAGGTGTGAATCTCACACTTTTAGAAACAGCACTTTCCTGGTTTGTTTGCAATAATCCAGCTTAAATATGCCATTTCTTCTCAGTCAGACCTCCGATTGAAAAATAGTGTCCTGCA</t>
  </si>
  <si>
    <t>chr5:86302172-86302344</t>
  </si>
  <si>
    <t>ATGGTCTTCATTTCTCTACTTCTATTTTTGGTAGCACTGTTATTGTTTTTAGACCAATATACCTTTTTTTAAATTAAAAAAGATTGTTTTAGAGTCGGTGTCTCACTCTGTCACCCAGCCTGGAATGCAGAGATGTGATCGTGACTCACTGCAGCCTCAAACTCCTGGGCTCA</t>
  </si>
  <si>
    <t>ENST00000508988.3</t>
  </si>
  <si>
    <t>chr5:86302344-86302516</t>
  </si>
  <si>
    <t>AAATGATCCTGTCACCTCAGCCTCCTGAGGAGCTGGGACTACCAGGCATATGCCACCAAATCTGGCCAGCTTATGCTTATTTTTAAACATTTTTTCTTAAGAGAAGACATAATGGCATTTAGTGTGATAGTATATTCTAAACAATTTATGATGATGATTTTTGTCCTCAAACA</t>
  </si>
  <si>
    <t>chr5:86302516-86302688</t>
  </si>
  <si>
    <t>ACATGTTATTACTTCCAGTATAATTCTTCTGTCTGCAGAAGAGTGAGGACAAAAGGTATTGCTCTCTTCCGCCAATAATAGTATTCTTGAGTTAATGGAGTGCTTTAGAGTGTAGTGTGTGTATCTCATGATTCTTTCAATATTCTTTGGAGGATGGCAGAGCAGGCATTATG</t>
  </si>
  <si>
    <t>chr5:86511277-86511453</t>
  </si>
  <si>
    <t>GTAACCTCTGCAGACTTAAGTGTCCCTGTCTGACAGCTTTGAAGAGAGCAGTGGTTCTCCCAGCACGCAGCTGGAGATCTGAGAACGGGCAGACTGCCTCCTCAAGTGGGTCCCTGACCCCTGACCCCGAGCAGCCTAACTGGGAGGCACCCCCCAGCAGGGGCACACTGACACCTC</t>
  </si>
  <si>
    <t>ENST00000511472.5</t>
  </si>
  <si>
    <t>ENSG00000127184</t>
  </si>
  <si>
    <t>COX7C</t>
  </si>
  <si>
    <t>chr5:86511453-86511629</t>
  </si>
  <si>
    <t>CACACGGCAGGGTATTCCAACAGACCTGCAGCTGAGGGTCCTGTCTGTTAGAAGGAAAACTAACAACCAGAAAGGACATCTACACCGAAAACCCATCTGTACATCACCATCATCAAAGACCAAAAGTAGATAAAACCACAAAGATGGGGAAAAAACAGAACAGAAAAACTGGAAACT</t>
  </si>
  <si>
    <t>chr5:90084735-90084877</t>
  </si>
  <si>
    <t>CTGCAGCAAGCCCTGCCCAAGAAGAGTCTGAGCCCAGACCAGCCTAACCCTTCCCCTACCTGATAGTTTTTCAATACCTGCCCTGGTAGCTGAAGACAAAAGACATAAACTCTTGGGAAACCAATGGCCCCACCCATCTCCTG</t>
  </si>
  <si>
    <t>ENST00000584845.3</t>
  </si>
  <si>
    <t>ENSG00000264342</t>
  </si>
  <si>
    <t>MIR3660</t>
  </si>
  <si>
    <t>chr5:90084949-90084990</t>
  </si>
  <si>
    <t>TTCTTGAAAGCACCACCTCCTGCTGGAGGCCAACCAACTCAA</t>
  </si>
  <si>
    <t>chr5:92374846-92374987</t>
  </si>
  <si>
    <t>CTGGGGCTGCAGGTGGAGCTGCCTGCCAGTCCCCCGCCGTGCGCCCGCACCCCTCAGCCCTTGGGCGGTGGATGGGAATGGGCGTTGTGGAGCAGGGAGCCGCTCTTGTCCGGGAGGCTGGGGCTGTGCAGGAGCCCACCGC</t>
  </si>
  <si>
    <t>ENST00000671235.1</t>
  </si>
  <si>
    <t>LOC105379080</t>
  </si>
  <si>
    <t>chr5:92374987-92375128</t>
  </si>
  <si>
    <t>CAGGGGGATGAGGGGGGAGGCTCAGGCATGGCGGGCTGCAGGTCCCAAGCCCTGCCCTGCGGGGAGGCAGCTAAGGCCCAGCGAGAAGGGCTGAGGAGTGCGGGTGCACGGCGTGGGACTGCCAGGCAGCTCCACCTGCAGC</t>
  </si>
  <si>
    <t>chr5:93239730-93239916</t>
  </si>
  <si>
    <t>CTGCAGTTCACACCCCCATACACTTCACCCCAAGCAAGTAAGTGTCCTCACATGCCCCTGTGATTACCCAAATCTGCTCTCATGTCTGAGATTTTCCTGCCTGAAAATATTCCCCTATCAACCCCACTGCATTCTCTTTCAACCTTCCTCTAATTTCCATGCCACCCATACTTCAAGGCCAAGCTCA</t>
  </si>
  <si>
    <t>ENST00000606188.2</t>
  </si>
  <si>
    <t>ENSG00000237187</t>
  </si>
  <si>
    <t>NR2F1-AS1</t>
  </si>
  <si>
    <t>chr5:94443827-94443969</t>
  </si>
  <si>
    <t>CTGCAGTAGGGTTCACACTGGGATATGAGTAGCCTTATTGCTCAGGCCACATGACCATGGGGTATATTGTTCCTACCATTTATATATCATGCAGAAGCTGCAAGACTAGCAGAAAATTGGAATGGACTCCAAAATTCACAGCT</t>
  </si>
  <si>
    <t>ENST00000504117.1</t>
  </si>
  <si>
    <t>ENSG00000185261</t>
  </si>
  <si>
    <t>KIAA0825</t>
  </si>
  <si>
    <t>chr5:96084111-96084265</t>
  </si>
  <si>
    <t>GAACCAGAGGTAAAACAACTGGCCAGGAGTGAGCTAATGACATATGGCTGACTTGGAAATCTTATAATAATAATAATAATAAAGTTCCAATATTGTTATGGCACAGTGGGTGGGTGGTTACAAGAGAAAAAGGAAGGTTAGGGCTGAACACTGCA</t>
  </si>
  <si>
    <t>ENST00000384846.1</t>
  </si>
  <si>
    <t>ENSG00000207578</t>
  </si>
  <si>
    <t>MIR583</t>
  </si>
  <si>
    <t>chr5:96935986-96936196</t>
  </si>
  <si>
    <t>TTCTGCAGCTGCCACGAAAACCCGGAACGGCGGAGCGGCGCCGCCCCTCGCGGCACCTCCCTGGCAGCCCTTGGAGGCCGCGCTGGGCATGCTCAGTCAGCTGGGCCGCCTCAGCTCTCGGAGTAGGAAGCTCGGGCGCTCCGGCTGTAAGGAGCCGCGGCGGGGGGAAAATGGAGCCCTTCACCAATGGTGAGTGGGCTGCCGAGGCGCC</t>
  </si>
  <si>
    <t>ENST00000231368.10</t>
  </si>
  <si>
    <t>ENSG00000113441</t>
  </si>
  <si>
    <t>LNPEP</t>
  </si>
  <si>
    <t>chr5:96936196-96936406</t>
  </si>
  <si>
    <t>CGGGACCCGGGCTCTCCGGAGCCCTGAGGGTCGTGGGCAGTCGTGACACGCGGGGTCGGGCTGCAGCCGTCTCCCCCAACACCGCGGGCTTCCCACGAGGGCTGAGGGAGGCAGGGAGAGGGGATCTGGGGGAGGCAGGGAGGTTCGGGGGGCGGGCGGCGGCCAGTGCGGGACCCGGGGCTGGCTTGAAGGTCAGCGCCGCCGCCGCTCG</t>
  </si>
  <si>
    <t>chr5:97085199-97085394</t>
  </si>
  <si>
    <t>TGTCAGGTAGCAGTCCCGCACCGCCCACCTGCACTCCTCAGCCTTTGGGCGGTCAATGGGACCGGGCCTTGGAGCAGGGGGTGGCGCCTGTCAGGGAGGCTCCAGCCTGCTGCTGGAGCACACCGCGGGGGGCTCGGGCATGGCAGGCTGCAGGTCCCGAGCCCTGCCCCGTGGGGAGGCGGCTGAGGCCCCGCGA</t>
  </si>
  <si>
    <t>ENST00000504578.2</t>
  </si>
  <si>
    <t>LIX1-AS1</t>
  </si>
  <si>
    <t>chr5:97085394-97085589</t>
  </si>
  <si>
    <t>AGAATTCAAGTGCGGCGCAGGCAGGACAGCAGTGCTGGGGGACCCAGCACACTCTCCGTAGCTGCTGGCCCGGGTGCTAAGCCCCTCACTGCCTGGGGCTGGTGGTGCTGGCCGGTCAGCCGATCTGAGTGTGGGGCCCGCGGAGCCCGTGCCCACCCGGAACTCGCGCTGGCCCACGAGCTCCACCACCCTGCAG</t>
  </si>
  <si>
    <t>chr5:97815002-97815163</t>
  </si>
  <si>
    <t>GAGTTTCCAGTTTTTCTGTTCTGTTTTTTCCCCATCTTTGTGGTTTTATCTACTTTTGGTCTTTCATGATGGTGATATACAGATGGGTTTTTGGTGTGGATGTGCTTTCTGTTTGTTAGTTTTCCTTCTAACAGACAGGACCCTCAGCTGCAGGTCTGTTGG</t>
  </si>
  <si>
    <t>ENST00000669006.1</t>
  </si>
  <si>
    <t>ENSG00000248202</t>
  </si>
  <si>
    <t>LINC02234</t>
  </si>
  <si>
    <t>chr5:97815163-97815324</t>
  </si>
  <si>
    <t>GAATACCCTGCCGTGTGAGGTGTCAGTGTGCCCCTGCTGGGGGGTGCCTCCCAGTTAGGCTGCTTGGGGGTCAGGGGTCAGGGACCCACTTGAGGAGGCAGTCTGCCCGTTCTCAGATCTCCAGCTGCGTGCTGGGAGAACCACTGCTCTCTTCAAAGCTGT</t>
  </si>
  <si>
    <t>chr5:97815324-97815485</t>
  </si>
  <si>
    <t>TCAGACAGGGACATTTAAGTCTGCAGAGGTTACTGCTGTCTTTTTGTTTGTCTGTGCCCTGCCCCCAGAGGTGGAGCCTACAGAGGCAGGCAGGCCTCCTTGAGCTGTGGTGGGCTCCACCCAGTTCGAGCTTCCAGGCTGCTTTGTTTACCTAAGCAAGCC</t>
  </si>
  <si>
    <t>chr5:98547254-98547432</t>
  </si>
  <si>
    <t>AACCTCTGCAGACTTAAATGTCCCTGTCTGACAGTTTTGAAGAGAGCAGTGGTTCTCCCAGTACACAGCTGGAGATCTGAGAATGGGCAGACTGCCTCCTCAACTGGGTCCCTGACCCCTGACCCCTAACCCCCGAGCAGCCTAACTGGGAGGCACCCTGCAGCAGGGGCACACTGACA</t>
  </si>
  <si>
    <t>ENST00000504776.5</t>
  </si>
  <si>
    <t>ENSG00000174136</t>
  </si>
  <si>
    <t>RGMB</t>
  </si>
  <si>
    <t>chr5:100656871-100657028</t>
  </si>
  <si>
    <t>TCTGCCGGCCCGGGCAATGAGGGGCTTAGCACCCGGGCCAGCGGCTGCGGAGGGTGTACTGGGTCCCCCAGCAGTGCCAGCCCACCGGTGCTGCCCTTGATTTCTCACGGGGCCTTAGCTGCCTTCCCGAGGGGCAGGGCTCGGGACCTGCAGCCCGC</t>
  </si>
  <si>
    <t>ENST00000505792.1</t>
  </si>
  <si>
    <t>ENSG00000174132</t>
  </si>
  <si>
    <t>FAM174A</t>
  </si>
  <si>
    <t>chr5:100657028-100657185</t>
  </si>
  <si>
    <t>CCATGCCTGAGCCTCCCACCCCCTCCGTGGGCTCCTATGCAGCCCGAGCCTCCCGGATGAGCGCCGCCCCCTGCTCCAGGGCGCCCAGTCCCATCAACCACCCAAGTGCTGAGGAGTGCAGGCCCACCGCACGGGACTGGCAGGCAGCTCCACCTGCA</t>
  </si>
  <si>
    <t>chr5:100657185-100657342</t>
  </si>
  <si>
    <t>AGCCCCCCTGCAGGATCCACTGGGTGAAGCCAGCTGGGCTCCTGAGTCTGGTGGGGAGGTGGAGAATCTTTATGTGTAGCCCAAGGATTGTAAGTACACCAATCGGCACTCTGTATCTAGCTCAAGGTTTGTAAACACACCAGTCAGCACCCTGTGTC</t>
  </si>
  <si>
    <t>chr5:100688689-100688864</t>
  </si>
  <si>
    <t>TGTGTTTACAAACCTTGAGCTAGATACAGAGTGCCGATTGGTGTATTTACAATCCCTGAGCTAAACATAAAGTTCCTCCAAGGCCCCACCAGACTCAGGAGTCCAGCTGGCTTCACCCAGTGGATCCCGCACGGGGGCTGCAGGTGGAGCTGCCTGCCAGTCCTGGTGCCGTGCAC</t>
  </si>
  <si>
    <t>chr5:100688864-100689039</t>
  </si>
  <si>
    <t>CCCGCAATCCTCAGCCCTTGGGTGGTCGATGGGACTGGGTGCCCTGGAGCAGGGACCGGCGCTCGTCGGGGAGGCTGGGGCTGCACAGGAACCCACGGAGTGGGTGGGAGGCTCAGGCATGGCGGGCTGCAGGTCCCGTGCCCTGCCCCGCAGGAAGGCAGCTAAGGCCCGGTAAG</t>
  </si>
  <si>
    <t>chr5:102131786-102131956</t>
  </si>
  <si>
    <t>CTGGGGGAGGGGCGCCCGCCATTGCCCAGGCTTGCTTAGGTAAACAAAGCAGCAGGGAAGCTCCAACTGGGTGGAGCCCACCACAGCTCAAGGAGGCCTGCCTGCCTCTGTAGGCTCCACCTCTGGGGGCAGGGCACAGACAAACAAAAAGACAGCAGTAACCTCTGCAGG</t>
  </si>
  <si>
    <t>ENST00000310954.7</t>
  </si>
  <si>
    <t>ENSG00000173930</t>
  </si>
  <si>
    <t>SLCO4C1</t>
  </si>
  <si>
    <t>chr5:102131956-102132126</t>
  </si>
  <si>
    <t>GCTTAAGTGTCCCTGTCCGACAGCTTTGAAGAGAGCAGTGGTTCTCCCAGCACGCAGCTGGAGATCTGAGAACGGGCAGACTGCCTCCTCAAGTGGGTCCCTGACCCCTGACCCCCGAGCAGCCTAACTGGGAGGCACCCCCCAGCAGGGGCACACTGACACCTCACACGG</t>
  </si>
  <si>
    <t>chr5:102132126-102132296</t>
  </si>
  <si>
    <t>GCAGGGTATTCCAACAGACCTGCAGCTGAGGGTCCTGTCTGTTAGAAGGAAAACTAACAACCAGAAAGGACATCTACACCGAAAACCCATCTGTACATCACCATCATCAAAGACCAAAAGTAGATAAAACCACAAAGATGGGGAAAAAACAGAACAGAAAAACTGGAAACC</t>
  </si>
  <si>
    <t>chr5:102178748-102178794</t>
  </si>
  <si>
    <t>GTGATTTATCTACCTTTGTTCTTTGATGTTGGTGACCTTTGGATGGG</t>
  </si>
  <si>
    <t>chr5:102178845-102179084</t>
  </si>
  <si>
    <t>TGGTCTGCTGGAGTTTGTTGTAGGTCCACTCCCGACCCTGTTTGCCTGGGTATCACTAGCAGAGGCTGCAGAACAGCAAAGATTGCTCCCTGTTCTTTCCTCTGGAAGCTTCGTCCCAGAGGGGCACCTGCCAGATGCCAGCCAGAACCTTCCTGTGTGAGATATCTGTCAGCCCCTACAGGGAGGTGTCTCCCAGTCAGGATACACAGGGGCCAGGGACCCACTTGAGGAGACAGTCTG</t>
  </si>
  <si>
    <t>chr5:103047332-103047505</t>
  </si>
  <si>
    <t>TCTGCAGACTTAAATGTCCCTGTCTGACAGCTTTGAAGAGAGCAGTGGTTCTCCCAGCACGCAGCTGGAGATCTGAGAACCAGCAGACTGCCTCCTCAAGTGGGTCCCTGACCCCTGACCCCTGAGCAGCCTAACTGGGAGGCACCCCCAGCAGGGACACACTGACACCTCACA</t>
  </si>
  <si>
    <t>ENST00000504456.1</t>
  </si>
  <si>
    <t>ENSG00000145730</t>
  </si>
  <si>
    <t>PAM</t>
  </si>
  <si>
    <t>chr5:103047505-103047678</t>
  </si>
  <si>
    <t>ACGGCAGGGTATTCCAACAGACCTGCAGCTGAGGGTCCTGTATGTTAGAAGGAAAACTAACAAACAGAAAGGACATCCACACCAAAAACCCATCTGTACATCACCATCATCAAAGGCCAAAAATAGATAAAACCACAAAGATGGGGAAAAAACAGAACAGAAAAACTGGAAACT</t>
  </si>
  <si>
    <t>chr5:103141854-103141999</t>
  </si>
  <si>
    <t>GGTGCACTCACAAACCTTGAGCTAAACACAGGGTGCTGATTGGTGTATTTACAATCCCTGAGCTAGACATAAGGACTCTCCACCTCCCCACCAGACTCAGGAGCCCAGCTGGCTTCACCCAGTGGATCCCGCACCAGGGCTGCAGG</t>
  </si>
  <si>
    <t>ENST00000507310.1</t>
  </si>
  <si>
    <t>ENSG00000145725</t>
  </si>
  <si>
    <t>PPIP5K2</t>
  </si>
  <si>
    <t>chr5:103141999-103142144</t>
  </si>
  <si>
    <t>GTGGAGCTGCCTGCCAGTCACGCGCCGTGTGCTCGCACTCCTCAGCCCTTGGGTGGTCGATGGGACTGGGCGCCGTGGAGCAGGGGGTGGTGCTCGTTGGGGAGGCTCGGGCCGCACAGGAGCCCATGGAGTGGGTGGGAGGCTCA</t>
  </si>
  <si>
    <t>chr5:103142144-103142289</t>
  </si>
  <si>
    <t>AGGCATAGCAGGCTGCAGGTCCCGAGCCCTGCCCTGCGGGAAGGCAGCTAAGGCTCGGTGAGAAATCCAGCGCAGCGCCGGTGGGCTGGCACTGCCGGGGGACCCAGTACACCCTCCGCAGCCACTGGCCCGGGTGCTAAGTCCCT</t>
  </si>
  <si>
    <t>chr5:103258565-103258754</t>
  </si>
  <si>
    <t>CTTTCTGCAGCCAGCCGGCCCGCCCTTCCTCCGGGTGTCTGAGAGCTGGGCGCAGGAGGCGGGCTCAGCGCTGACGGGCTGCGCCTCTGCAGCCAGAGGGAGGAGGCGGGAAGGCGGGCGGAGGAGGAGGCGGAGGAGGAGGCGGAGGAGGGGGCGGGGACTAAGCAGGGCGGTAGCTGGCGCCGAGCGC</t>
  </si>
  <si>
    <t>ENST00000319933.7</t>
  </si>
  <si>
    <t>ENSG00000181751</t>
  </si>
  <si>
    <t>MACIR</t>
  </si>
  <si>
    <t>chr5:103258754-103258943</t>
  </si>
  <si>
    <t>CGGTGGGAGAGGAGAGGGTACCCGGCTGGCTCGGCTGGCGGCCTCTGCCTGGATCTCGGCGCCGCAGTCCTGCGCCTCTCCCGCCCCTGTCTCCCGCTCCGCAGCCCCGGGCACGGCGGAGGCAGCGGAGCCCTGGGCCATCGGTAGGTTGCACGGGGACGACGGCTCCGTCTGTAACCTTTTGTGCTGC</t>
  </si>
  <si>
    <t>chr5:104079445-104079626</t>
  </si>
  <si>
    <t>GAGTTTCCAGTTTTTCTGTTCTGTTTTTTCCCCATCTTTGTGGTTTTATCTACTTTTGGTCTTTGATGATGGTGATGTACAGATGGGTTTTTGGTGTGGATGTCCTTTCTGTTTGTTAGTTTTCCTTCTAACAGAGAGGACCCTCAGCTGCAGGTCTGTTGGAGTACCCTGCCGTGTGAGGT</t>
  </si>
  <si>
    <t>ENST00000665271.1</t>
  </si>
  <si>
    <t>LINC02163</t>
  </si>
  <si>
    <t>chr5:104079626-104079807</t>
  </si>
  <si>
    <t>TGTCAGTGTGCCCCTGCTGGGGGGTGCCTCCCAGTTAGGCTGCTCGGGGGTCGGGGTCAGGGACCCACTTGAGGAGGCAGTCTGCCCGTTCTCAGATCTCCAGCTGCGTGCTGGGAGAACCACTGCTCTCTTCAAAGCTGTCAGACAGGGACATTTAAGTCTGCAGAGGTTACTGCTGTCTT</t>
  </si>
  <si>
    <t>chr5:104519172-104519348</t>
  </si>
  <si>
    <t>ENST00000524083.1</t>
  </si>
  <si>
    <t>ENSG00000251574</t>
  </si>
  <si>
    <t>LOC105379109</t>
  </si>
  <si>
    <t>chr5:104519348-104519524</t>
  </si>
  <si>
    <t>chr5:105518478-105518622</t>
  </si>
  <si>
    <t>CAGCTGCAGGTCTGTTGGAATACCCTGCCGTGTGAGGTGTCAGTGTGCCCCTGCTGGGGGGTGCCTCCCAGTTAGGCTGCTCGGGGGTCAGGGGTCAGGGACCCACTTGAGGAGGCAGTCTGCCCGTTCTCAGATCTCCAGCTGC</t>
  </si>
  <si>
    <t>ENST00000503650.1</t>
  </si>
  <si>
    <t>LOC105379110</t>
  </si>
  <si>
    <t>chr5:105518622-105518766</t>
  </si>
  <si>
    <t>CGTGCTGGGAGAACCACTGCTCTCTTCAAAGCTGTCAGACAGGGACACTTAAGTCTGCAGAGGTTACTGCTGTCTTTTTGTTTGTCTGTGCCCTGCCCCCAGAGGTGGAGCCTACAGAGGCAGGCAGGCCTCCTTGAGCTGTGGT</t>
  </si>
  <si>
    <t>chr5:106246366-106246573</t>
  </si>
  <si>
    <t>CGGCCCCGGGCAGTGAGAGGCTTAGCACCTGGGCCAGCAGCTGCTGTGCTCAATTTCTCACGGGGCCTTAGCTGCCTTCCCGCGGGGCAGGGCTTGGGACCTGCAGCCCGCCATGCCTGAGCCTCCCCGCCCCACCGTGGGCTCCTATGCAGCCCGAGCCTCCCCGACGAGCGCCGCCCCCTGCTCCACAGCGCCCAGTCCCATCGAC</t>
  </si>
  <si>
    <t>ENST00000505997.1</t>
  </si>
  <si>
    <t>ENSG00000251027</t>
  </si>
  <si>
    <t>LINC01950</t>
  </si>
  <si>
    <t>chr5:106246573-106246780</t>
  </si>
  <si>
    <t>CCACCGAAGGGCTGAGGAGTGCAGGCGCACGGCGCAGGACTGGCAGGCAGCTCCACCTGCAGCCCCGGTGCGGGATCCATTGAGTGAAGCCAGCTGGGCTCCTGAGTCTGGTGGGGGGGTGGAGAATCTTTATCTCTAGCTCAGGGATTGTAAATACACCAATTCGCACTCTGTATCTAGCTCAAGGTTTGTAAACACACCAATCAGC</t>
  </si>
  <si>
    <t>chr5:106719090-106719231</t>
  </si>
  <si>
    <t>CCTCAGCTGCAGGTCTGTTGGAATACCCTGCCGTGTCAGGTGTCAGTGTGCCCCTGCTGGGGGGTGCCTCCCAGTTAGGCTGCTCGGGGGTCAGGGGTCAGGGACCCACTTGAGGAGGCAGTCTGCCCGTTCTCAGATCTCC</t>
  </si>
  <si>
    <t>chr5:106719231-106719372</t>
  </si>
  <si>
    <t>CAGCTGCGTGCTGGGAGAACCACTGCTCTCTTCAAAGCTGTCAGACAGGGACATTTAAGTCTGCAGAGGTTACTGCTGTCTTTTTGTTTGTCTGTGCCCTGCCCCCAGAGGTGGAGCCTACAGAGGCAGGCAGGCCTCCTTG</t>
  </si>
  <si>
    <t>chr5:108563200-108563386</t>
  </si>
  <si>
    <t>ATCCCATTATAGTGTTGGGGTAGTGTGTCTGGTCTACAGACCTGCTGCAGGTCTTCCCTGGCCTCTGCTGTTGTCTTCCTCACTGGGCTGTTTAGATATTGGCCTCTGTTGCTCCATGCTGCTGATATATCTGGTCACACCTGGTTTGGCGGCTTGAACAGAAATATAATGCTGATGTTTGTGGTCA</t>
  </si>
  <si>
    <t>ENST00000606054.2</t>
  </si>
  <si>
    <t>ENSG00000272523</t>
  </si>
  <si>
    <t>LINC01023</t>
  </si>
  <si>
    <t>chr5:109259973-109260149</t>
  </si>
  <si>
    <t>ENST00000654789.1</t>
  </si>
  <si>
    <t>ENSG00000249476</t>
  </si>
  <si>
    <t>LOC285638</t>
  </si>
  <si>
    <t>chr5:109260149-109260325</t>
  </si>
  <si>
    <t>chr5:110533247-110533388</t>
  </si>
  <si>
    <t>TTCATCCTCATCTGTTACCTATCTCGGCATAATTCTCATAAAAGCACACATGCTCTCCCTGCTGATCGTGTCCGATTAATCTCCCAAACCTCAATCCCTTACAAAACAACAACTCCTTTCCTTCCTAGACATAGTTACTGCA</t>
  </si>
  <si>
    <t>ENST00000408509.1</t>
  </si>
  <si>
    <t>ENSG00000221436</t>
  </si>
  <si>
    <t>MIR548F3</t>
  </si>
  <si>
    <t>chr5:110893848-110894024</t>
  </si>
  <si>
    <t>GTGCATTCACAAACCCTGAGCTAGACACAGGGTGCTGATTGGTGCATTTACAATCCCTTAGCTAGACATAAAGGTTCTGCAAGTCCCCACCAGACTCAGGAGCCCTGCTGGCTTCACCCAGTGGATCCCGCACGGGGGCTGCAGGTGGAGCTGCCTGCCAGTCCCGCGCCCTGCGCC</t>
  </si>
  <si>
    <t>ENST00000509432.1</t>
  </si>
  <si>
    <t>ENSG00000164209</t>
  </si>
  <si>
    <t>SLC25A46</t>
  </si>
  <si>
    <t>chr5:110894024-110894200</t>
  </si>
  <si>
    <t>CTGCACTCCGCAGCCCTTGGGTGGTCGATGGGACTGGGCGCCTTGGAGCAGGGGGCGGTGCTCGTAGGCGAGGCTCCAGCCGCACAGGAGCCCACGGGGTTGGGGGAGGCTCAGGCATGGCGAGCTGCAGGTCCCGAGCCCTGCCCTGCGGGAAGGCAGCTAAGGCCCGGCGAGAAA</t>
  </si>
  <si>
    <t>chr5:111302687-111302848</t>
  </si>
  <si>
    <t>CAGGCTTGCTTAGGTAAACAAAGCAGCCGGGAAGCTCGAACTGGGTGGAGCCCACCACAACTCAAGGAGGCCTGCCTGCCTCTGTAGGCTCCACCTCTGGGGGCAGGGCACAGACAAACAAAAAGGCAGCAGTAACCTCTGCAGACTTAAGTGTCCCTGTCT</t>
  </si>
  <si>
    <t>ENST00000502916.5</t>
  </si>
  <si>
    <t>ENSG00000152495</t>
  </si>
  <si>
    <t>CAMK4</t>
  </si>
  <si>
    <t>chr5:111302848-111303009</t>
  </si>
  <si>
    <t>chr5:111303009-111303170</t>
  </si>
  <si>
    <t>chr5:111595888-111596048</t>
  </si>
  <si>
    <t>CTGCAGGCACCCTTTGGCAGGAACAGCCTGGGCACCATGGACAACATGATTGGTGGTGGCAGGAGGCAGACAGGCTCCTGGGCAGAAAGGGGCAGGTCCCTGGTGAAGCTCCACCTTCAAGCTGGGGTTGGCCTGAAGCCTGGGAACCAGACTGTCAGTTC</t>
  </si>
  <si>
    <t>ENST00000502322.5</t>
  </si>
  <si>
    <t>ENSG00000164211</t>
  </si>
  <si>
    <t>STARD4</t>
  </si>
  <si>
    <t>chr5:111596060-111596201</t>
  </si>
  <si>
    <t>AAGTGAGAACTTATTGTACATTTTCCAGGCCCACCCATGGTCACCTGTGGACCAATCAGCATGCACTTCCTCCCTTCTGAGCCCATAAAAACCCTGGACCCAGCCAGGCTCACACAGGCATCAGGACTATCAGCTGTGGGAA</t>
  </si>
  <si>
    <t>chr5:111596201-111596342</t>
  </si>
  <si>
    <t>AGGAGTCACCCAATTCAGGTCTCCTCAGCTCATTAGGTTGATTTGCCTGCATAAAGGAGCTGTCCACTCAGTCCACTCAGTGGAGAGTGTCTTCTCTCCACTGAGAGCTGGACACTTATTGGGACAACCTGCTTGCAGAAAG</t>
  </si>
  <si>
    <t>chr5:111596342-111596483</t>
  </si>
  <si>
    <t>GGAACTACCCACTCTGGGTCTCCTCTCCACTGAGGGCTGCGCTCATCAGGATGACCTGCCTGCAGTAAGGAGCTAACCACTTCAAGTCTCCCAAGAGCTGTTCTGTCGCTCAATAAAGCACCTCTCTGCCTTGCTCACCCTC</t>
  </si>
  <si>
    <t>chr5:113457172-113457370</t>
  </si>
  <si>
    <t>GCCTGCAGCGCTTGCGGGCCAGCTGGAGTTCCAGGTGGGCCTGGGCTTGGCGGGCCCCACACTCGGAGCAGCTGGCTGGGCCTGCAGGCCCCAGGCAATGAGGGACTTAGCACCCGGGCCAGCGGCTGCGGAGGGTGTACTGGGTCCCCCAGCAGTGCCAGCCCACCGTTGCTGCTCTGGATTTCTCGCCGGGCCTTAG</t>
  </si>
  <si>
    <t>ENST00000390666.4</t>
  </si>
  <si>
    <t>ENSG00000212122</t>
  </si>
  <si>
    <t>TSSK1B</t>
  </si>
  <si>
    <t>chr5:113457370-113457568</t>
  </si>
  <si>
    <t>GCTGCCTTCCCGCGGAGCAGGCCTCGGGACTGCAGCCTGCCATGCCTGAGCCTACCCCCGCCTCCGTGGGCTCCTGTGCAGCCCGAGCCTCCCTGATGAGCACAGCCCCCTGCTCCACGGCACCCAGTCCCATCGATCACCCAAGCGCTGAGGAGTGCGAGCGCATGGCGTGGGACTGGCAGGCAGCTCCACCTGCAGC</t>
  </si>
  <si>
    <t>chr5:113575393-113575544</t>
  </si>
  <si>
    <t>AATCTGCATGATACTATTAAGGAAATACAAAGAGGATCGCCTTAGGGGTGACCTACTTGAAAGAAAGCCTAGACACGTTTTTCTGAGAAGACTTAAACTGAGACCTACAATATGAGAAGAGCCAGCCACATGAAAAGCAGAAATGTGCTGCA</t>
  </si>
  <si>
    <t>ENST00000512600.1</t>
  </si>
  <si>
    <t>ENSG00000047188</t>
  </si>
  <si>
    <t>YTHDC2</t>
  </si>
  <si>
    <t>chr5:113817475-113817655</t>
  </si>
  <si>
    <t>ACTTTATTCTAGAAGTATTTTAACAGGTATATTTAGAAAGGATAGATATACATTATTTATTTATTTATTATTTTTCTTTTTGAGACAAGATCTCACTCTGTCACCCAGGCTGGTGCAGTGGCGTGATCACGGCTCACTGCAGCCTCAACTTCCTGGGCTCAAGCAATCCTCCCACCTTAGC</t>
  </si>
  <si>
    <t>ENST00000660812.1</t>
  </si>
  <si>
    <t>ENSG00000286839</t>
  </si>
  <si>
    <t>LOC105379127</t>
  </si>
  <si>
    <t>chr5:113817655-113817835</t>
  </si>
  <si>
    <t>CCTTCTGAGTAGCTGGGACTACAGGTGTGCACCACCATGCCTGGCTGATTTTTGTAATTTTTCTAGAGATAGGGTTTTACCATGTTGCCCAGACTGGTCTTGAACTCCTGACCTCAAGCAATCTGCCCATCTCGGCCTCCCAAAGTGCTGGGATTACAGGTATGAGCCACTGCGCCCTGCA</t>
  </si>
  <si>
    <t>chr5:114055394-114055541</t>
  </si>
  <si>
    <t>CCTGCAGCAGCTGGAAGTGGAGCTATAAATAGAGCGGGGAGGGAAGCGCCCTCCTGAGGGGAGCGGGCGGGAGATTCCCGGCTCTCCCCTCCGCCGCCGCGGCGCGTTCTACGCCGGGGGAAGCCGGCTGGCGGGCGCGCGGCCTTAA</t>
  </si>
  <si>
    <t>ENST00000512927.2</t>
  </si>
  <si>
    <t>ENSG00000080709</t>
  </si>
  <si>
    <t>KCNN2</t>
  </si>
  <si>
    <t>chr5:114055541-114055688</t>
  </si>
  <si>
    <t>ACCCGTGCGACGCCGGGCAGCTCCTGCGGCAGCCGGGGAGGGCGTGATGGAGACCACGCTGGAAATGGGAATCAAGGCACGTTTCTAACCTTGTACTGGAACGATACATAGTCTGCGATTTCTCTCCCTCCCTGTCTTTCCTCTGCAG</t>
  </si>
  <si>
    <t>chr5:114055688-114055835</t>
  </si>
  <si>
    <t>GCTCCCCCCGGTTAACACCCGAAATTCGGCCTTAGAATACACACACACGATGGAATTTGTTCCATATCTTTTTTTTTAACCTTCGATAGGCATAAATCCAAACCTAAAATTAAAATCATCCCCAAATTTGGTTTTGGGAATCATGTTG</t>
  </si>
  <si>
    <t>chr5:116080274-116080429</t>
  </si>
  <si>
    <t>TAGCTGCAGGAGTTTTGTTTGACTCCAGTGGTGCCTGGAATGCCAGCGAGACAGAACTGTTTACTCCCGTGGAAAGGGGGCTGAAGCCATGGAGCCAAGTGGTCTAGCTCAGTGGATCCCACCCCCATGGAGCCCAGCAAGCTAAGATGCACTGGC</t>
  </si>
  <si>
    <t>ENST00000507356.5</t>
  </si>
  <si>
    <t>ENSG00000145781</t>
  </si>
  <si>
    <t>COMMD10</t>
  </si>
  <si>
    <t>chr5:116080438-116080738</t>
  </si>
  <si>
    <t>CTCACTACCAGCATAGCAGTCTGAAGTCAACCTGGGACGCTTGAGCTTGGTGGGCGGAGGGGCGTCTGCCATTACTGAGGCTTGAGCAGGCGGTTTTCCCCTCATTGTAAACAAAGCCGCTGGGAAGTTCCAACTGGGTGCAAACCCACTGCAGCTCGGCAAAGCCACTGTAGCCAGACAGCCTCTCTAGATTCCTCCTTCCTGGGCAGGGCATCTCCAAAAGAAAGGCAGCAGCCCCAGTCAGGGGCTTATAGATAAAACCCCCATCTACCTGGGACAGAGCACCTGGGGGAGGGGTGGC</t>
  </si>
  <si>
    <t>chr5:116775797-116775939</t>
  </si>
  <si>
    <t>AAGTCATCTGGACGATCTCTAAGGTCTCTCTAAACTCTAAATTTTCATATCCATTTGCCACTGAATTTGGTGCAGCTGAAACCAAGAGTTTGAATTAGTAGGCCGTCAGAGAGTTTGTAGCAGGACAAGCAGGACAAGCTGCA</t>
  </si>
  <si>
    <t>ENST00000504419.1</t>
  </si>
  <si>
    <t>LINC02214</t>
  </si>
  <si>
    <t>chr5:118620294-118620531</t>
  </si>
  <si>
    <t>CTGCAGTTCAAATGGGGTCAAAGGGGGTGAACAAAGTAAGAGGAAGAGGCAGTCAAGTGTAAGACCGCTATGGGGTGTAATTTATGGTCTTTAATAATTTGGGCATGTCAAGTGTTAAGAGAACTGTTTGCTTGGCACCAGACAGGGGCTAATGAAAGCACCCAATGAGGAAACCTGACTCAGGATGCTGAAAACCTGCCCCAATGAGCTAAGGGAATGATGGTACAGGGCTCTGCAG</t>
  </si>
  <si>
    <t>ENST00000503320.1</t>
  </si>
  <si>
    <t>ENSG00000249128</t>
  </si>
  <si>
    <t>LINC02215</t>
  </si>
  <si>
    <t>chr5:118873823-118873977</t>
  </si>
  <si>
    <t>AACTCCATCTCAACTGCAACAGAGCAGAGTCTCCAGGAGGAGACTTTGCAACCCCTCTACTCACCCCACACAACTTGCCTTCACCACTGTGGTGAATGCCAGCAGGGAGGCAGGCACCCCTGCATCCACCAGCACTCTGTTGCAACTGCTGCAGC</t>
  </si>
  <si>
    <t>ENST00000636449.1</t>
  </si>
  <si>
    <t>ENSG00000283498</t>
  </si>
  <si>
    <t>MIR1244-2</t>
  </si>
  <si>
    <t>chr5:119779850-119780014</t>
  </si>
  <si>
    <t>GAGTTTCCAGTTCTTCTGTTCTGTTTTTTCCCCATCTTTGTGGTTTTATCTACTTTTGATCTTTGATGATGGTGATGTACAAATGGGTTTTTGGTGTGGATGTCCTTTCGGTTTGTTAGTTTTCCTTCTAACAGACAGGACCCTCAGCTGCAGGTCTGTTGGAGT</t>
  </si>
  <si>
    <t>ENST00000335286.10</t>
  </si>
  <si>
    <t>ENSG00000164334</t>
  </si>
  <si>
    <t>FAM170A</t>
  </si>
  <si>
    <t>chr5:119780014-119780178</t>
  </si>
  <si>
    <t>TACCCTGCCGTGTGAGGTGTCAGTGTGCCCCTCTTGGGGGGTGCCTCCCAGTTAGGCTGCTTGGGGGTCAGGGGTCAGGCAACCACTTGAGGAGGCAGTCTGCCCCTTCTCAGATCTCCAGCTGCTACTGGGAGAACCACTGCTCTCTTCAAAGCTGTCAGACAG</t>
  </si>
  <si>
    <t>chr5:119780178-119780342</t>
  </si>
  <si>
    <t>GGGACATTTAAGTCTGCAGAGGTTACTGCTTTCTTTTTATTTGTCTGTGCCCTGCCCCCAGATGTGGAGCCTACAGAGGCAGGCAGGCCTCCTTGAGCTGTGGTGGGCTCCACCCAGTTAGAGCTTCCCTGCTGCTTTGTTTACCTAAGCAAGCCTGGGCAATGG</t>
  </si>
  <si>
    <t>chr5:121726755-121726953</t>
  </si>
  <si>
    <t>TGGGGGGGGAACACAACAACAACAAAAAACCTCCTGTGGCTAGCTCAGTGTCGGCCTGAACAGCCACCCAGTTTTGTGCTTGAAACCCAGGGCCCTGGTGGTGAAGGCACACGAGGGAATCTCCTGGTCTGCAGATTGCAAAAAAATTGGGAGAAGCATAGTATCTGGGCCCGATAGCACAGTCCTTCCCGGCTTCCCT</t>
  </si>
  <si>
    <t>ENST00000321339.3</t>
  </si>
  <si>
    <t>ENSG00000181867</t>
  </si>
  <si>
    <t>FTMT</t>
  </si>
  <si>
    <t>chr5:121726953-121727151</t>
  </si>
  <si>
    <t>TTGGCTGAGGTACGTGGAGTTGGGTGAGGGGGCTCCCCTATTCCTTGCACTTCCCCGGTGAGGTGATGCCCCAACCTGCTTCTGCTCGCCCTATGTGGGCTGCACCCACTGCCTAACCAGTCCCAATGAGATGAACAGGGTACCTCTGTTGGAAATGCAGAAATAACCCGTCTTCTGCGTTGGTCTCGCTGGGAGCTGC</t>
  </si>
  <si>
    <t>chr5:126541976-126542276</t>
  </si>
  <si>
    <t>AAAGAGCAAACTCTAACTGCCTACAACATTTTAAATCTAGAATCCTATATTCAATCAATATGGGGATAAAGTTCTTCCCCTTGGATAGGAGAGGTTTCGTTTGGTTTTCTTTTAATTTCCTCCAAAACAATCATTGGCAGGAAGCTTCTGCAGGATAAGCTCCAGGTGTAGAAAAAAAAAAAAAAAAAAAAGTTTGTTGGAGACCATAGGAATTTCATAAAAATATTGAAACTGAAAACACTTAAAAAGCATTCCAAATCAGCTTTCCAATCTGCAACCTTTGTTAGAATGAAGGCAACAA</t>
  </si>
  <si>
    <t>ENST00000485852.7</t>
  </si>
  <si>
    <t>ENSG00000164904</t>
  </si>
  <si>
    <t>ALDH7A1</t>
  </si>
  <si>
    <t>chr5:126542455-126542646</t>
  </si>
  <si>
    <t>CAAGTTCAAGACGAGCATGAGCAATGTAGTATGACCCAATCTTTACAAAAAAAAATAATAATCAGCTGGGCACAGTGGCATGCACCTGTAGTCCCAGCTACTGGGGAGCATGAGGTGGAAGGATAGATTGAGCCCAGGAGTTGGAGGCTGCAGTGAGCCACTATTGCACCACTGCACTCCAGTGTGGGCAAA</t>
  </si>
  <si>
    <t>chr5:126895397-126895579</t>
  </si>
  <si>
    <t>GAGTTTCCAGTTTTTCTGTTCTGTTTTTTTCCCCATCTTTGTGGTTTTATCTACTTTTGGTCTTTGATGATGGTGATGTACAGATGGGTTTTTGGTGTGGATGTCCTTTCTGTTTGTTAGTTTTCCTTCTGACAGACAGGACCCTCAGCTGCAGGTCTGTTGGAATACCCTGCAGTGTGAGGT</t>
  </si>
  <si>
    <t>ENST00000506088.1</t>
  </si>
  <si>
    <t>ENSG00000173926</t>
  </si>
  <si>
    <t>MARCHF3</t>
  </si>
  <si>
    <t>chr5:126895579-126895761</t>
  </si>
  <si>
    <t>TGTCAGTGTGCCCCTGCTGGGGGGTGCCTCCCAGTTATGCTGCTCGGGGGTCAGGGGTCAGGGACCCACTTGAGGAGGCAGTCTGCCCGTTCTCAGATCTCCAGCTGCATGCTGGGAGAACCACTGCTCTCTTCAAAGCTGTCAGACAGGGACATTTAAGTCTGCAGAGGTTACTGCTGTCTT</t>
  </si>
  <si>
    <t>chr5:127617616-127617861</t>
  </si>
  <si>
    <t>ACTGCAGCCTTGCCCTTCCTGGGCTCAGGTGATCCTTCCCGCTCAGCCTCCAAAGTAGCTGGGACTACAGGCACACACCATCACTTTTGTAGAGATGGTGTTTCACCAGGTTGCCCAGGCTGGTCTTGAATTCCTGGGCTCAAGCGGTCTGCCCACCTCAGCCTCCCAAAGTGCTAGGATTACAGGTGTGAGCCACTGCGCCCTGCCCAGGGACAATTTTTGTAACACGAATATATTATGCTGCAG</t>
  </si>
  <si>
    <t>ENST00000379445.8</t>
  </si>
  <si>
    <t>ENSG00000205279</t>
  </si>
  <si>
    <t>CTXN3</t>
  </si>
  <si>
    <t>chr5:128485098-128485327</t>
  </si>
  <si>
    <t>ACTGCAGCCTCAACTTCCTGGGCTCAAGTGATCCTCCTACCTCAGCCTCCCAAGTAGCTGGGACTACAGGTGCAAGACACCATGCACAGCTAATTTTTTATTTTTTGTAGAGACAGGGTCTTGCCATGTTGCCCAGGTTGGTCTCCAACTCCTGGGCTCAAGCAATCCTCCTATTTTGGCCTACTAAAGTGCTGAGATTACAGGCATGAGCCACCATGCCTGGCCTGCAG</t>
  </si>
  <si>
    <t>ENST00000508989.5</t>
  </si>
  <si>
    <t>ENSG00000138829</t>
  </si>
  <si>
    <t>FBN2</t>
  </si>
  <si>
    <t>chr5:128537012-128537236</t>
  </si>
  <si>
    <t>CCCTGCAGCAGGCGGACCCAGGCCCGCCTGCCGCCGGACATTCAGAACCTGTTCCCGCAGCGCGAGCTCTGCACACGCTCTGCGATCGGCACCCCTGGACCCCCTAACCACCCGCCGCCCAACCCCCGGAGAGAGGGCTTTCCGCCCGCTGAGCTGCGGGGTTGGGAAGGAAAAGGGGGACGCGCTCCTGGGGGTCTTTGGATATTCTGGCAAAGGGGGCTGCAG</t>
  </si>
  <si>
    <t>chr5:131277997-131278060</t>
  </si>
  <si>
    <t>CCCCACTTTTTTTTTGAAATGGAGTCTTGCTCTGTCTCCCAGGCTGGAGTTCAGTGGCATGATC</t>
  </si>
  <si>
    <t>ENST00000360515.7</t>
  </si>
  <si>
    <t>ENSG00000158985</t>
  </si>
  <si>
    <t>CDC42SE2</t>
  </si>
  <si>
    <t>chr5:131278069-131278220</t>
  </si>
  <si>
    <t>CTGCAGCCTTTGGTCCTATCAATTCTTGTGCCTCAGCCACCCAAGTAGCTGGGATTCCAGGTGTGTGCCACCACGCTAGCCAATTTTTTATTTTTAGTAGAGATGGGGTTTCTCCTTGTTGGCTAGGCTAGTTGAGAATGTGATCCACATTT</t>
  </si>
  <si>
    <t>chr5:131677700-131677848</t>
  </si>
  <si>
    <t>TACCCAGTTGTGCCCAAAGTGGGTTATATGGATGAGTCTTTGCCAACATGTCCACACTCTGAGAGGAATGCTTTTCTAAAAATATTTTTATAGGTGGTTGTCCATTTGGCATGACTGTTGGAACCCAGGCAAGATGATTGGTCAGAACT</t>
  </si>
  <si>
    <t>ENST00000510071.5</t>
  </si>
  <si>
    <t>ENSG00000158987</t>
  </si>
  <si>
    <t>RAPGEF6</t>
  </si>
  <si>
    <t>chr5:132005342-132005497</t>
  </si>
  <si>
    <t>CTTCCAAAGCAGAGGGGTCACTGCAGGCCTGGATGGGTCTCCACTGAGTCTACTTTCTCCATACTGACAATTGTCTTCCTCTCACTGGCCTAAAGGCCTTAAGGCCTTACTCCAGCCAACCTCCCTGTCCAATCTCACTGGCCGGCTCACATGCCA</t>
  </si>
  <si>
    <t>ENST00000424244.1</t>
  </si>
  <si>
    <t>ACSL6-AS1</t>
  </si>
  <si>
    <t>chr5:132005497-132005652</t>
  </si>
  <si>
    <t>ACCTTGCTGATCTCTGTCCCAGCTCTAACTGTCCTTGCTGTGTAGCCTCTAGCTGCCCTTTCTATCCAATATCTAGTTGACCTCACTGTCTCTCCCAGTGACATTTCTGCCTGTTTATGAGGCAGGATCTGCAGTCAGTATCTAGAATGGTCTGCA</t>
  </si>
  <si>
    <t>chr5:132060747-132060897</t>
  </si>
  <si>
    <t>TCCGCCCCGGACTCCAAGCTCCCATGACCCAGACAACGCCCTTGAAGACAAGCTGGGTTAACTGCTCTAACATGATCGATGAAATTATAACACACTTAAAGCAGCCACCTTTGCCTTTGCTGGTGAGTAGCTTGGATAAGACTGGCCTGCA</t>
  </si>
  <si>
    <t>ENST00000296870.3</t>
  </si>
  <si>
    <t>ENSG00000164399</t>
  </si>
  <si>
    <t>IL3</t>
  </si>
  <si>
    <t>chr5:132514424-132514584</t>
  </si>
  <si>
    <t>CTTGCTTAGGTAAACAAAGCAGCCGGGAAGCTCGAACTGGGTGGAGCCCACCACAGCTCAAGGAGGCCTGCCTGCCTCTGTAGGCTCCACCTCTAGGGGCAGGGCACAGACAAACAAAAAGACAGCAGTAACCTCTGCAGACTTAAGTGTCCCTGTCTGAC</t>
  </si>
  <si>
    <t>ENST00000680796.1</t>
  </si>
  <si>
    <t>ENSG00000125347</t>
  </si>
  <si>
    <t>IRF1</t>
  </si>
  <si>
    <t>chr5:132514584-132514744</t>
  </si>
  <si>
    <t>CAGCTTTGAAGAGAGCAGTGGTTCTCCCAGCACGCAGCTGGAGATCTGAGAACGGGCAGACTGCCTCCTCAAGTGGGTCCCTGACCCCTGACCCCCGAGCAGCCTAACTGGGAGGCACCCCCCAGCAGGGGCACACTGACACCTCACACGGCAGGGTATTC</t>
  </si>
  <si>
    <t>chr5:132514744-132514904</t>
  </si>
  <si>
    <t>CCAACAGACCTGCAGCTGAGGGTCCTGTCTGTTAGAAGGAAAACTAACAACCAGAAAGGACATCTACACCGAAAACCCATCTGTACATCACCATCATCAAAGACCAAAAGTAGATAAAACCACAAAGATGGGGAAAAAACAGAACAGAAAAACTGGAAACT</t>
  </si>
  <si>
    <t>chr5:132785404-132785586</t>
  </si>
  <si>
    <t>AATCAGCAAGGCAAGATTTAAAACGAGAGGGGTCTGCAGAGCAATGCTTTTCAAACTGGGTCAAAAGGGGCCATGGGGGACAAACACTCATCTGGTGGAGCTCTACAACCTCCCCAAACAGCGCCATCCCGCCTGCTTCATATATAAGGCTTTCATTTCAACAAAGGGTTTTTCCGCAGCTAA</t>
  </si>
  <si>
    <t>ENST00000378699.6</t>
  </si>
  <si>
    <t>ENSG00000164402</t>
  </si>
  <si>
    <t>SEPTIN8</t>
  </si>
  <si>
    <t>chr5:134135795-134136094</t>
  </si>
  <si>
    <t>AACCCAGATGAGAGGAAGATGGGAGCCAGAAACAAGGTCAGGAAGGAGTGGCCCATGAAGCTGGAGGAATATCAGGCAGTGTGGCATTCTGCAAGCCAAGTGAAGAAACTCTTTCAAGGAAGTGGGAGAAACCAATTGTGTCTGATGCTGCAGAGAGGTTGGATAAAATGAAGACTGAGAATTGACCATTGAGTTCAGGATGGTGGAAGTCACTGGGACTTTGACAAGAGTCATCTAGTGGAGGGATGGGGCAAGAGACTGTCTGGCTGGGTTGAAGGGAGAATGAGGGCTGAGAACTAG</t>
  </si>
  <si>
    <t>ENST00000521970.1</t>
  </si>
  <si>
    <t>ENSG00000081059</t>
  </si>
  <si>
    <t>TCF7</t>
  </si>
  <si>
    <t>chr5:134671955-134672112</t>
  </si>
  <si>
    <t>TACAAATATATAGGAAACTAAGAGGGAAACTTCATAATCATGTAGCCATACATACTATTAACTTATTTATTTATTTATTTGGACACAGGGTCTCACTCTGTCGCTCAGGCTGGAGTGCAGTGGTGCGATCATGGCTCACTGCAGCCTCAGTCTCCTGG</t>
  </si>
  <si>
    <t>ENST00000513123.1</t>
  </si>
  <si>
    <t>ENSG00000113615</t>
  </si>
  <si>
    <t>SEC24A</t>
  </si>
  <si>
    <t>chr5:134672112-134672269</t>
  </si>
  <si>
    <t>GGCTCAAGCAGTCCTCCCACCTCAGCCTCCTGAGTAGCTGGGACCATAGCCACGTGTCACCATGCCCAGCTTTTTGTTTTTGTTTTTGTTTTTTGAGACTGAGTCTCGCTCTGTTGCTTAGGCTGGAGTGCAGTGGCAGTATCTCGGTTCACTGCAGC</t>
  </si>
  <si>
    <t>chr5:135326618-135326913</t>
  </si>
  <si>
    <t>TATCCTGTTATCTATTCCTGGCAATGCCCTTGACAGCGGGGTGGCCTGGGCCGTGAGTAGCTTCCCATGTTACAGCTGCGGGGATGGAGGCTCCGAGGGATGGAGCGACCTGCCTGAGATCCCACAGGGAGTTGGCCAATCTGCCTGCAGGGAGGCAAGGCCGTCTGGGGCCTTTCTGTTGCCCAGCCCAGTTCTCCCGCCAGGCAGGTCCTCCCTGCCTTGTTGGACTTCCTGTGGCATTCACTGGGTGGACGGCCACACCCGGGACACATCCCCCAAAACTGGCTTCAAGCTGT</t>
  </si>
  <si>
    <t>ENST00000555438.2</t>
  </si>
  <si>
    <t>ENSG00000224186</t>
  </si>
  <si>
    <t>C5orf66</t>
  </si>
  <si>
    <t>chr5:135326969-135327258</t>
  </si>
  <si>
    <t>GGTGGGTCGGCGGCGGGGAGGCTGACAGGCCTTAATGGGCACATTGTCCCCTTGCTGTGAGAGCGCCGTCCCGCCACCTCCTCACACGCGTCGTGCTGGATGAGCTCATGTCTGAGGCTGTGGGCGGCACGGGGCAGCCGAGCCGGGCTGCAGGGAGGCCCGTCCCAGAGAAGCCCGCGCGGGCTGGGGCAGGCGGAGCCGTGAGGCGGAACCTTGTAATGAGCGACGCCGGCTGGATTTATGGGGCTGCGCACGTGCGCCTGGCCTTCCTGCGAGGGCCTCCGCATGGG</t>
  </si>
  <si>
    <t>chr5:136597698-136597996</t>
  </si>
  <si>
    <t>AGGCATGAGCCAACACTCCCAGCTGGGATGAGTGCTTCTAATTCAAAGGCCTCTAGGAACAAAATTAAACAGTGCAAGTTTCATTTCAAAGCATAAACAGCTCTTTTATTTCTGGGCACTCTGACCAGAAGGGCACTCATCTGAAAGCTGCAGAATTGCTTGAATTATCCTTGAATTATCGTCATCATCACCATCATCATCATTCTCATCATCACTTTCACTGAAGACACTGTAGGAGACACATTGCACATAGTGCTCTACTCCAATCTTAGAAGTAATCCTTTTTCTAATCCTATACA</t>
  </si>
  <si>
    <t>ENST00000662288.1</t>
  </si>
  <si>
    <t>CTB-1I21.1</t>
  </si>
  <si>
    <t>chr5:136787889-136788053</t>
  </si>
  <si>
    <t>GAGTTTCCAGTTTTTCTGTTCTGTTTTTCCCCCATCTTTGTGGTTTTATCTACTTTTGGTCTTTGATGATGGTGATGTACAGATGGGTTTTTGGTGTGGATGTCCTTTCTGTTTGTTAGTTTTCCTTCTAACAGACAGGACCCTCAGCTGCAGGTCTGTTGGAAT</t>
  </si>
  <si>
    <t>ENST00000667761.1</t>
  </si>
  <si>
    <t>chr5:136788053-136788217</t>
  </si>
  <si>
    <t>TACCCTGCCGTGTGAGGTGTCAGTGTGCCCCTGCTGGGGGGTACCTCCCAGTTAGGCTGCTCAGGGGTCAGGGGTCAGGGACCCACTTGAGGAGGCAGTCTGCCGGTTCTCAGATCTCCAGCTGCGTGCTGGGAGAACCACTGCTCTCTTCAAAGCTGTCAGACA</t>
  </si>
  <si>
    <t>chr5:136788217-136788381</t>
  </si>
  <si>
    <t>AGGGACATTTAAGTCTGCAGAGGTTACTGCTGTCTTTTTGTTTGTCTGTGCCCTGCCCCCAGAGGTGGAGCCTACAGAGGCAGGCAGGCCTCCTTGAGCTGTGGTGGGCTCCACCCACTTAGAGCTTCCCGGCTGCTTTGTTTACCTAAGCAAGCCTGGGCAATG</t>
  </si>
  <si>
    <t>chr5:137049727-137049903</t>
  </si>
  <si>
    <t>ENST00000508642.1</t>
  </si>
  <si>
    <t>ENSG00000152377</t>
  </si>
  <si>
    <t>SPOCK1</t>
  </si>
  <si>
    <t>chr5:137049903-137050079</t>
  </si>
  <si>
    <t>chr5:137063145-137063338</t>
  </si>
  <si>
    <t>ATGGCGTGAACCCGGGAAGCGGAGCTTGCAGTGAGCCGAGATTGCGCCACTGCAGTCCGCAGTCCGGCCTGGGCGACAGAGCGAGACTCCATCTCAAAAAAAAAAAAAAAAAAGAAAGAAATATTCGGAAATTTTAAAAGATGGTCCCACCTTCCACCATCTCTTCAGGTTCCACCATCTCTTCAGGGGACATG</t>
  </si>
  <si>
    <t>chr5:137604332-137604622</t>
  </si>
  <si>
    <t>ACACAGGGACATATCACAGTGATTTTGGGAGCAACATGAGGTGATGCCTCTTCGTCCAAAGCAGTTGAAACCAAAGTACAGCTATTGGCACCCAAGGGCCAGACCCTCAGGTAAAATGTTTCCATGAATAGTAAGACACTGCAGACACAGAAAACAAACAGGAGTGCTCAGTGTGGGTTCTAAACCAAAAATCAGGAACACAGACTCCCTGGCTTGCAGGATTTGGGTTGTGATGGGCAGCTTCTAACCAGGCAGTGAGTAGCACTTACTACCTGATATTTAATAATTTAT</t>
  </si>
  <si>
    <t>ENST00000503916.1</t>
  </si>
  <si>
    <t>chr5:137604651-137604803</t>
  </si>
  <si>
    <t>GGTGTTGGTCTTTGCAACTAGCCAAACAGAGAGCAGTGAGAAAAGATGCAGAGTATGACCTGAAGCTTCAGTATGACCCGGCACCAAAAGGATGCAGCCCCAAAGAGAAGTCTCTTTCCTCACATGCCAGCTCCGCACTCTCCAGCAGCTGCA</t>
  </si>
  <si>
    <t>chr5:138304101-138304252</t>
  </si>
  <si>
    <t>CAGCCTGCACCCAACCCTTCAAGTCCTGTTGATTCTCTATCCAAAATATATATATCTATGTATCTTTTTACTTTTTTAATTTTTTTGAGACAGGGTCTTGCTCTGTTGCCCAGGCTGGAGAGCAGTGGTGTGATCGTGGTTCACTGCAGCCT</t>
  </si>
  <si>
    <t>ENST00000514017.1</t>
  </si>
  <si>
    <t>ENSG00000158402</t>
  </si>
  <si>
    <t>CDC25C</t>
  </si>
  <si>
    <t>chr5:139650913-139651180</t>
  </si>
  <si>
    <t>GCTCTGCAGCTGTCACCCCCCTCCCAGAACGGAAATTGTCCTCTCCTTGGGGAGGAGGGAGAGGGGGTGATGGTTTGATTTTTGCCCTGGGAAGAGATGGGAACAGCTGAAGGAGATTGGCCTCCGAGTTCCCAGCCAGCCCCCGGAACTTGGGTAGAACCCCCCTACCCCTCATCCTCGCAGTAGCTGGGTCTCTCCCAGGGACGCCCCTAGTCAGCCTTGGCCTCCCTCTCCATGCCACCTCCCTTTCCAAGGTGAGCCTCTGCAG</t>
  </si>
  <si>
    <t>ENST00000512816.1</t>
  </si>
  <si>
    <t>ENSG00000171604</t>
  </si>
  <si>
    <t>CXXC5</t>
  </si>
  <si>
    <t>chr5:139680356-139680651</t>
  </si>
  <si>
    <t>TGTGACAGAGTGAAGACATTTCCACCTGGACACCTGACCATGTGCCTGCCCTGAGCAGCGAGGCCCACCAGGCATCTCTGTTGTGGGCAGCAGGGCCAGGTCCTGGTCTGTGGACCCTCGGCAGTTGGCAGGCTCCCTCTGCAGTGGGGTCTGGGCCTCGGCCCCACCATGTCGAGCCTCGGCGGTGGCTCCCAGGATGCCGGCGGCAGTAGCAGCAGCAGCACCAATGGCAGCGGTGGCAGTGGCAGCAGTGGCCCAAAGGCAGGAGCAGCAGACAAGAGTGCAGTGGTGGCTGC</t>
  </si>
  <si>
    <t>ENST00000515038.1</t>
  </si>
  <si>
    <t>chr5:139680698-139680847</t>
  </si>
  <si>
    <t>CGGAACAAGAGCGGTATCATCAGTGAGCCCCTCAACAAGAGCCTGCGCCGCTCCCGCCCGCTCTCCCACTACTCTTCTTTTGGCAGCAGTGGTGGTAGTGGCGGTGGCAGCATGATGGGCGGAGAGTCTGCTGACAAGGCCACTGCGGCT</t>
  </si>
  <si>
    <t>chr5:139680847-139680996</t>
  </si>
  <si>
    <t>TGCAGCCGCTGCCTCCCTGTTGGCCAATGGGCATGACCTGGCGGCGGCCATGGCGGTGGACAAAAGCAACCCTACCTCAAAGCACAAAAGTGGTGCTGTGGCCAGCCTGCTGAGCAAGGCAGAGCGGGCCACGGAGCTGGCAGCCGAGGG</t>
  </si>
  <si>
    <t>chr5:140016681-140016823</t>
  </si>
  <si>
    <t>TATGGCTTCGTCTGGGATTCTAGAAAAACCTCCTTAAGGAAGTAACATCTGAGCTGAGCTCGGAAGGGCAGAGAGCAGTGAACTAGGTGAGGAGGAGGAAGAGCATCTCGGAGAGAGGGGACAACACGTACAACTGGCCTGCA</t>
  </si>
  <si>
    <t>ENST00000289409.8</t>
  </si>
  <si>
    <t>ENSG00000158458</t>
  </si>
  <si>
    <t>NRG2</t>
  </si>
  <si>
    <t>chr5:140808733-140808878</t>
  </si>
  <si>
    <t>AAGGTGTACGCGCTGCAGCCGCTGGACCACGAGGAGCTAGAGCTGCTGCAGTTTCAGGTGACCGCTCGCGATGCCGGCGTGCCACCTCTGGGCAGCAACGTGACGCTGCAGGTGTTCGTGCTGGACGAAAACGACAACGCGCCAGC</t>
  </si>
  <si>
    <t>ENST00000672575.1</t>
  </si>
  <si>
    <t>ENSG00000204967</t>
  </si>
  <si>
    <t>PCDHA4</t>
  </si>
  <si>
    <t>chr5:140808878-140809023</t>
  </si>
  <si>
    <t>CACTGCTAGCGCCTCGGGCGGGTGGCACTGGTGGCGCAGTGAGCGAGCTGGTGCCATGGTCGGTGGGTGTGGGCCACGTGGTGGCAAAGGTGCGCGCGGTGGATGCTGACTCGGGCTACAACGCGTGGCTTTCGTACGAGCTGCAG</t>
  </si>
  <si>
    <t>chr5:140809023-140809168</t>
  </si>
  <si>
    <t>GCCGGGGACTGGTGGCGCGCGCATCCCGTTCCGCGTGGGGCTGTACACTGGCGAGATCAGCACAACGCGTGCCCTGGACGAAACGGACGCTCCGCGCCACCGCCTACTGGTACTGGTGAAGGACCACGGCGAGCCCGCGCTGACGG</t>
  </si>
  <si>
    <t>chr5:140842910-140843159</t>
  </si>
  <si>
    <t>TGCTGCAGTTCCAGGTGAGCGCGCGCGACGCGGGCGTGCCGCCTCTGGGCAGCAACGTGACGCTGCAGGTGTTCGTGCTGGACGAGAATGACAACGCGCCGGCACTGCTGGAGCCTCGGGTGGGTGGCACTGGTGGCGCAGCGAGCAAGCTGGTGCCGCGGTCTGTGGGCGCGGGCCACGTGGTAGCGAAGGTGCGCGCAGTGGACGCCGACTCGGGCTACAACGCGTGGCTTTCGTATGAGCTGCAGCC</t>
  </si>
  <si>
    <t>ENST00000531613.2</t>
  </si>
  <si>
    <t>ENSG00000204962</t>
  </si>
  <si>
    <t>PCDHA8</t>
  </si>
  <si>
    <t>chr5:141352009-141352177</t>
  </si>
  <si>
    <t>GGTGACCAAGGTGGTGGCGGTGGACGCAGACTCAGGACACAACGCTTGGCTGTCCTACCACGTGCTGCAGGCCAGCGAGCCCGGGCTCTTCAGCCTGGGGTTGCGCACGGGTGAGGTGCGCACAGCGCGTGCCTTGGGCGACAGGGACGCGGCCCGCCAGCGCCTGCTG</t>
  </si>
  <si>
    <t>ENST00000611598.1</t>
  </si>
  <si>
    <t>ENSG00000254221</t>
  </si>
  <si>
    <t>PCDHGB1</t>
  </si>
  <si>
    <t>chr5:141352177-141352345</t>
  </si>
  <si>
    <t>GGTCGCTGTGCGTGATGGAGGACAGCCGCCACTCTCCGCCACCGCCACGCTGCACCTAATCTTCGCGGATAGCCTGCAAGAGGTATTGCCAGACCTCAGCGACCGCCCTGAGCCCTCTGACCCCCAGACGGAACTGCAGTTTTACCTGGTTGTGGCCTTGGCCTTGATC</t>
  </si>
  <si>
    <t>chr5:141389334-141389483</t>
  </si>
  <si>
    <t>CAAGTCTCTTACTGCATCATGGCCAGTGACCTGGAGCAGCGGGAGCTGTCATCCTACGTGTCCATAAGCGCGGAGAGCGGGGTGGTGTTCGCGCAGCGCGCCTTCGACCACGAGCAGCTGCGCGCCTTCGAACTCACACTGCAGGCCCGC</t>
  </si>
  <si>
    <t>ENST00000610569.1</t>
  </si>
  <si>
    <t>ENSG00000253767</t>
  </si>
  <si>
    <t>PCDHGA8</t>
  </si>
  <si>
    <t>chr5:141389483-141389632</t>
  </si>
  <si>
    <t>CGACCAGGGCTCGCCAGCGCTCAGCGCGAACGTGAGCCTGCGCGTGTTAGTGGACGACCGCAACGACAATGCGCCACGGGTGCTGTACCCCGCGCTGGGTCCCGACGGCTCTGCGCTCTTCGATATGGTGCCGCACGCTGCAGAGCCTGG</t>
  </si>
  <si>
    <t>chr5:141389632-141389781</t>
  </si>
  <si>
    <t>GCTACTTGGTGACCAAGGTAGTGGCGGTGGACGCAGACTCAGGACACAACGCCTGGCTGTCCTACCACGTGCTGCAGGCTAGCGAGCCCGGGCTCTTCAGCCTGGGGCTGCGCACGGGCGAAGTGCGCACAGCGCGTGCCTTAGGCGACA</t>
  </si>
  <si>
    <t>chr5:141389781-141389930</t>
  </si>
  <si>
    <t>AGGGACGCCGTCCGCCAGCGCCTTCTGGTCGCCGTGCGTGACGGTGGACAGCCACCACTCTCGGCCACTGCCACGTTGCACCTGGTCTTCGCCGACAGCTTGCAGGAGGTGCTGCCGGATATCACTGACCGCCCCGACCCCTCTGACCTC</t>
  </si>
  <si>
    <t>chr5:141389930-141390079</t>
  </si>
  <si>
    <t>CCAGGCTGAGCTGCAGTTTTACCTAGTGGTGGCCTTGGCCTTGATCTCAGTGCTCTTCCTCGTGGCCATGATTCTGGCCATTGCCTTGCGCCTGCGACGCTCCTCCAGCCCCGCCTCCTGGAGCTGCTTCCAGCCTGGTCTCTGTGTTAA</t>
  </si>
  <si>
    <t>chr5:141409964-141410117</t>
  </si>
  <si>
    <t>GTGACTAAGGTGGTAGCGGTGGACGCCGACTCGGGACACAACGCCTGGCTGTCCTACCACGTGCTGCAGGCCAGTGAGCCCGGACTCTTCAGCCTGGGGCTGCGCACTGGGGAGGTGCGCACGGCTCGAGCCTTAGGCGACAGGGACGCAGCCC</t>
  </si>
  <si>
    <t>ENST00000520790.2</t>
  </si>
  <si>
    <t>ENSG00000253305</t>
  </si>
  <si>
    <t>PCDHGB6</t>
  </si>
  <si>
    <t>chr5:141410117-141410270</t>
  </si>
  <si>
    <t>CGCCAGCGCCTGCTGGTCGCTGTGCGTGACGGTGGACAGCCGCCACTCTCTGCCACCGCCACGCTTCATCTGGTCTTCGCAGACAACTTGCAAGAGATACTGCCAGACCTCAGCGACCGCCCTGTACTCTCTGACCCCCAGGCTGAACTGCAGT</t>
  </si>
  <si>
    <t>chr5:141419434-141419604</t>
  </si>
  <si>
    <t>GCGCACCTTCGAGCTCACGCTGCAGGCCCGCGACCAGGGCTCGCCCGCGCTCAGCGCCAATGTGAGCCTGCGCGTGTTGGTGGGCGACCGTAACGACAACGCACCGCGGGTGCTGTACCCTGCGCTGGGTCCCGACGGCTCCGCGCTCTTCGACACAGTGCCGCGGGCCGC</t>
  </si>
  <si>
    <t>ENST00000622044.1</t>
  </si>
  <si>
    <t>ENSG00000253873</t>
  </si>
  <si>
    <t>PCDHGA11</t>
  </si>
  <si>
    <t>chr5:141419877-141420028</t>
  </si>
  <si>
    <t>CGGATTTCAGCGACCATCCCACACCCTCTGACTCCCAGGCTGAGATGCAGTTTTACCTGGTGGTGGCCTTGGCCTTGATTTCTGTGCTCTTTCTCCTCGCGGTGATTCTAGCTATTGCTCTACGCCTGCGACAGTCTTTCAGCCCTACTGCA</t>
  </si>
  <si>
    <t>chr5:141427872-141428032</t>
  </si>
  <si>
    <t>ATGCAGGCCCACGACCAGGGCTCGCCCGCGCTCAGCGCCAACATGAGCCGGCGCATGTTGGTGGGCGACCTCAATGACAATGTGCCGCGGGTGCTGTACCCCGCGCTGGGGCCCGATGGCTCCGCACTCTTCGATATAGTGCCACGCGCCGCAGAGTCCGG</t>
  </si>
  <si>
    <t>ENST00000507007.2</t>
  </si>
  <si>
    <t>ENSG00000248449</t>
  </si>
  <si>
    <t>PCDHGB8P</t>
  </si>
  <si>
    <t>chr5:141428032-141428192</t>
  </si>
  <si>
    <t>GCTACCTGGTGACCAAGGTGGTGGCGGTGGACGCAGATTCGGGACACAACGCTTGGCTGTCCTACCACGTGCTGCAGGCCATCGAGCCCGGGCTTTTCAGCCTGGGGCTGCACACGGGAACCTGCTGGTTGCTGTGCGTGACGGAGGACAGCCGCCGCTCT</t>
  </si>
  <si>
    <t>chr5:141428192-141428352</t>
  </si>
  <si>
    <t>TCTGCGCCGCTACGCTTCACCTAGTCTTCGCAGACAGCCTGCAGGAGGCACTGCCAGACTTCAGTGACAGTCCTGTGCCCTCTGATTCCCAAGCAAAGCTGCAGATTTACCTGGTCGTGGCCTTGGCCTTGATTTCTATGCTCTTCTTCCTCGCAGTGATT</t>
  </si>
  <si>
    <t>chr5:141441996-141442137</t>
  </si>
  <si>
    <t>CTGACAGCTCGCACGATGGGCCACAGGAAAGCGACTCGCCAGCGCCTACTGGTCGCGGTGCACTGCGGTGGACAGCCGCTCCTCTCGCTACCGCCACGTCACCACCACTACCGCCCCTCGTCGCCGACAGCCTGCAGGAGAC</t>
  </si>
  <si>
    <t>ENST00000613314.1</t>
  </si>
  <si>
    <t>ENSG00000253159</t>
  </si>
  <si>
    <t>PCDHGA12</t>
  </si>
  <si>
    <t>chr5:141741614-141741838</t>
  </si>
  <si>
    <t>GCCTGCAGGGCCCGCAGGGCCTGCAGCCTCTCTGGGCTAGGAGCACACAGGCTGAGCTGAAGATGCTGAGGATGGCACCTAGCCTGGAGGCTGAACTGAGGGGAAGACATTCTGCAGTCTCTGGGAGGTGGGAGGGAGGGAGGGTGGTTTGCAGAGAGAATAAAGGAGTTTATGCACAACTCTGGGTGTATGTGTGTATTTGCATGTGTGTGTGCCTGTCCTGCA</t>
  </si>
  <si>
    <t>ENST00000239440.9</t>
  </si>
  <si>
    <t>ENSG00000120318</t>
  </si>
  <si>
    <t>ARAP3</t>
  </si>
  <si>
    <t>chr5:141811766-141811917</t>
  </si>
  <si>
    <t>CTGCAGTTGGCAGAGTCGGGGAGGGCGGCGACTGGGCAGCAAGCAAGCTCCTCGCTCCCTGCCCCCATCCGTCCCCCTCTCCTCCGGGCGGGCCACCACGCTGGGACCTCGGCCCACAGCCCGGCTCCTCACGCGGCTCCTGTTTTATTAAC</t>
  </si>
  <si>
    <t>ENST00000511044.1</t>
  </si>
  <si>
    <t>ENSG00000156453</t>
  </si>
  <si>
    <t>PCDH1</t>
  </si>
  <si>
    <t>chr5:141812169-141812459</t>
  </si>
  <si>
    <t>GGCAGACGCGCAGGAGTGGTGGGTAGTATGAGGCCAGGGGACACTGAGGGTTGGACTAGAAGATGGGAAGAGACTGGGGAAGGGGATCAGGGACTCCTGGGGTGGGGTTTTGGAGGAGCCCGGGGCAGGGGGCTGCATTTCTCCCCAGCTGCAGTTCTCTGCCTAAGCCAAGGTTTCTCAGCCTCAGCACTATTGACATTTGGGACCAGGTGCTTCTTTGTTGTGCGGGCTGTCCTGTGCACCGTAGATTGTTTAGTTGCATCCCTGGCCTCTACCCACTAGAAGCTAGCA</t>
  </si>
  <si>
    <t>chr5:142181133-142181311</t>
  </si>
  <si>
    <t>CAAGGAGACCCTTGGACTTGAAGATAAGCCCAGGAGGTAACTTGTTCTCCTGGCTTCCTTGTGATAAAGGCAATAACTCTCTGAGGTGGAATCAGAAACGAAGAGAGGCGGCCAGTGAGTGTGGGTGACCCAAAGGGACCGCAGGGCGTGCAGGGCTGGTGCTGCAGGCCTTGTCTGCA</t>
  </si>
  <si>
    <t>ENST00000503388.1</t>
  </si>
  <si>
    <t>ENSG00000131507</t>
  </si>
  <si>
    <t>NDFIP1</t>
  </si>
  <si>
    <t>chr5:142403853-142403995</t>
  </si>
  <si>
    <t>CTGCAGCTTCCTTTGTACCATGCAGCCACTGGCTCCAAAGGGACCTTCTACCAGGGAATTTGATTACTTGGATAGAGCCCTTCTGTCGACCACTGACCTCAGGGCTAGCTCCCCAAAACGTCGCCTTCTCTACGCTCGTTTCT</t>
  </si>
  <si>
    <t>ENST00000443800.5</t>
  </si>
  <si>
    <t>ENSG00000231185</t>
  </si>
  <si>
    <t>SPRY4-AS1</t>
  </si>
  <si>
    <t>chr5:142976051-142976193</t>
  </si>
  <si>
    <t>TAAGGGCTTTTCACGAGAAATTCTCACTCTATCTGGATTTTGCCTTAAATGTTAGCTGTAGAACCTAACACCCAAGTAAAGATATGGTATCATCATATTCTATTTCACTTCATTGGAAGCTCTTTCCCATGAAGGATTCTGCA</t>
  </si>
  <si>
    <t>ENST00000645625.1</t>
  </si>
  <si>
    <t>ENSG00000145819</t>
  </si>
  <si>
    <t>ARHGAP26</t>
  </si>
  <si>
    <t>chr5:143580354-143580568</t>
  </si>
  <si>
    <t>TAGATTTGTAGAGATGCCAGATTACTGTGTGGTTCTGATTCCCATTATCCCTTGTGAATTTTCCTGCAGTGCTCTAATATGGGAATGATGTTATGGGGAGTCTAGAGAGACAGGGTTTGAAAGTTCTTTCCAGTTGAAGAGTAAATATGGATCTTTTTATTCACATATTAGTGACATAGTCATGCCTCTTTTGTATATGGATCTTATGATCTATA</t>
  </si>
  <si>
    <t>ENST00000514942.2</t>
  </si>
  <si>
    <t>LOC105378209</t>
  </si>
  <si>
    <t>chr5:144683905-144684047</t>
  </si>
  <si>
    <t>TGTCCTGCTGTGTGCTAAATTGCTTCTGGGTAGGGCCATAGGAACATGGTGGGTGGGTCCAGGTGGAGCCATGAGTGTCAGACATACAGAAATCCTGAAAAGATATCTCAAAAGACAAATCTATAATAGTGGTTTTATCTGCA</t>
  </si>
  <si>
    <t>ENST00000507359.3</t>
  </si>
  <si>
    <t>ENSG00000183775</t>
  </si>
  <si>
    <t>KCTD16</t>
  </si>
  <si>
    <t>chr5:144713166-144713281</t>
  </si>
  <si>
    <t>AAAAATGAATAAACCAGAAAGGACATCCACACCAAAAACCCATCTGTACATCACCATCATCAAAGACCAAAAGTAGATAAAACCACAAAGATGGGGAAAAAACAGAACAGAAGGAG</t>
  </si>
  <si>
    <t>chr5:144713339-144713492</t>
  </si>
  <si>
    <t>GAAGCGAGAAGGGAAGTTTAGAGAAAAAAGAATAAAAAGAAATGAGCAAAGCCTCCAAGAAATATGGGACTATGTGAAAAGACCAAATCTACATCTGATTGGTGTACCTGAAAGTGATGGGGAGAATGGAACCAAGTTGGAAAACACTCTGCAG</t>
  </si>
  <si>
    <t>chr5:146099974-146100125</t>
  </si>
  <si>
    <t>TTCCCAAGCCTTCCCTCGGACCAACTGCACAGGTTTCCAAGAATGAGGTACAGAAATTAATATTAAAACAAGCCTTTCAGGTAATTTTTAAGCACTCATGCCATTCTGAAACCTGATACCAGTAGATTTGGACACTAATGATGGTGACTGCA</t>
  </si>
  <si>
    <t>ENST00000512998.1</t>
  </si>
  <si>
    <t>ENSG00000173261</t>
  </si>
  <si>
    <t>PLAC8L1</t>
  </si>
  <si>
    <t>chr5:146609932-146610095</t>
  </si>
  <si>
    <t>GATTGCCCAGGCTTGCTTAGGTAAACAAAGCAGCCGGGAAGCTCGAACTGGGTGGAGCCCACCACAGCTCAAGGAGGCCTGCCTGCCTCTGTGGGCTCCACCTCTGGGGGCAGGGCACAGACAAACAAAAAGACAGCAGTAACCTCTGCAGACTTAAGTGTCCC</t>
  </si>
  <si>
    <t>ENST00000512984.1</t>
  </si>
  <si>
    <t>ENSG00000156475</t>
  </si>
  <si>
    <t>PPP2R2B</t>
  </si>
  <si>
    <t>chr5:146610095-146610258</t>
  </si>
  <si>
    <t>CTGTCTGACAGCTTTGAAGAGAGCAGTGGTTCTCCCAGCACGCAGCTGGAGATCTGAGAACGGGCAGACTGCCTCCTCAAGTGGGTCCCTGACCCCTGACCCCCGAGCAGCCTAACTGGGAGGCACCCCCCAGCAGGGGCACACTGACACCTCACACGGCAGGG</t>
  </si>
  <si>
    <t>chr5:146610258-146610421</t>
  </si>
  <si>
    <t>GTATTCCAACAGACCTGCAGCTGAGGGTCCTGTCTGTTAGAAGGAAAACTAACAACCAGAAAGGACATCTACACCGAAAACCCATCTGTACATCACCATCATCAAAGACCAAAAGTAGATAAAACCACAAAGATGGGGAAAAAACAGAACAGAAAAACTGGAAA</t>
  </si>
  <si>
    <t>chr5:147003413-147003566</t>
  </si>
  <si>
    <t>CAAGGCAGACTTGGGGAAGTTTTCAGATGATCCTGATAGGTATATAGATATCCTACAGGGTCTAGGGCAAACCTTTGATCTCACTTGGAGAGATGTCATGCTATTGTTAGATCAAACCCTGGCCTTTAATGAAAAGAATGCGGCTTTAGCTGCA</t>
  </si>
  <si>
    <t>ENST00000522831.1</t>
  </si>
  <si>
    <t>chr5:147003571-147003705</t>
  </si>
  <si>
    <t>AAGAGTTTGGAGATACCTGGTATCTTAGTCAAGTAAACAATAGAATGACAGCTGAAGAAAGGGACAAATTCTCTACCAGTCAGCAAGCCATCCCCAGTATGGATCCCCACTGGGACCTCGACTCAGATCATGGGG</t>
  </si>
  <si>
    <t>chr5:147003936-147004069</t>
  </si>
  <si>
    <t>AACAGATATCAGGAGAAAGCTCCAAAAGTGAGCCCTGGGCCCTGAACAAAATCTGGAGGCATTCTTAAACCTGGCAACCTTGGTGTTTTATAATAGGGACCAAGAGGAATAGGCCCAAAAGGAAAAGCGAGATC</t>
  </si>
  <si>
    <t>chr5:147557433-147557584</t>
  </si>
  <si>
    <t>CTGCAGGAGACACTTGTTGAAGTCCTGGGTGGTGTCCACTGGCTTAGTGAAGAACAAATTATGGCAAAGTGGCTTCCTTCAGTGGTATTATTAAGTCTCAACTTCAATATTGTATCTCTTTCTTATTGACTAACACTTTAGAATGGGCTATG</t>
  </si>
  <si>
    <t>ENST00000689846.1</t>
  </si>
  <si>
    <t>ENSG00000280780</t>
  </si>
  <si>
    <t>JAKMIP2-AS1</t>
  </si>
  <si>
    <t>chr5:147720935-147721093</t>
  </si>
  <si>
    <t>GAGTTTCCAGTTTTTCTGTTCTGTTTTTTCCCCATCCTTGTGGTTTTATCTACTTTTGGTCTTTGATGATGGTGATGTACAGATGGGTTTTTGGTGTGGATGTCCTTTCTGTTTGTTAGTTTTCCTTGTAACAGACAGGACCCTCAGCTGCAGGTCTGT</t>
  </si>
  <si>
    <t>ENST00000662767.1</t>
  </si>
  <si>
    <t>LOC105378218</t>
  </si>
  <si>
    <t>chr5:147721093-147721251</t>
  </si>
  <si>
    <t>TTGGAGTACCCTGCCATGTGAGGTGTCAGTGTGCCCCTGCTGGGGGGTGCCTCCCAGTTAGGCTGCTCGGGGGTCAGGAGTCAGGGACCCACTTGAGGAGGCAGTCTGCCCGTTCTCAGATCTCCAGCTGCGTGCTGGGAGAACCACTGCTCTCTTCAA</t>
  </si>
  <si>
    <t>chr5:147721251-147721409</t>
  </si>
  <si>
    <t>AAGCTGTCAGACAGGGACATTTAAGTCTGCAGAGGTTACTGCTGTCTTTTTGTTTGTCTGTGCCCTGCCCCCAGAGGTGGAGCCTACAGAGGCAGGCAAGCCTCCTTGAGCTGTGGTGGGCTCCGCCCAGTTGGAGCTTCGAGGCTGCTTTGTTTACCT</t>
  </si>
  <si>
    <t>chr5:147946198-147946371</t>
  </si>
  <si>
    <t>GAGTTTCCAGTTTTTCTGTTCTGTTTTTTCCCCATCTTTGTGGTTTTATCTACTTTTGGTCTTTGATGATGGTGATGTACAGATGGGTTTTTGGTGTGGATGTCCTTTCTGTTTGTTAGTTTTCCTTGTAACAGACAGGACCCTCAGCTGCAGGTCTGTTGGAATACCCTGCCG</t>
  </si>
  <si>
    <t>ENST00000515291.1</t>
  </si>
  <si>
    <t>ENSG00000178776</t>
  </si>
  <si>
    <t>C5orf46</t>
  </si>
  <si>
    <t>chr5:147946371-147946544</t>
  </si>
  <si>
    <t>GTGTGAGGTATCAGTGTGTCCCTGCTGGGGGGTGCCTCCCAGTTAGGCTGCTCGGGGGTCAGGGGTCAGGCACCCACTTGAGGAGGCAGTCTGCCCCTTCTCAGATCTCCAGCTGCGTACTGGGAGAACCACTGCTCTCTTCAAAGCTGTCAGATAGGGACATTTAAGTCTGCA</t>
  </si>
  <si>
    <t>chr5:148678714-148678865</t>
  </si>
  <si>
    <t>TAACTACATGAACCATCCCCTGGGCTAATAAGTTGGGGTCAAACACATACCCTTCTCCACATACTTGCTAAGTCCTTACCAACCTTAGTTGGCCTTTCCCATCTCATTCTTCTCCACTATCTTTTATAATTAAACATAGGATTTCAGCTGCA</t>
  </si>
  <si>
    <t>ENST00000519495.1</t>
  </si>
  <si>
    <t>ENSG00000164270</t>
  </si>
  <si>
    <t>HTR4</t>
  </si>
  <si>
    <t>chr5:148793842-148793984</t>
  </si>
  <si>
    <t>CTGCAGGGAAGGAAGTGCTTATCCTTCAAAGCACAACTTATCCAGGTGCTTCTCATCATTTCCAGTTAGGTTTCAATTTTCATAGTCTGCCCAGTTTTCAAATTATATTATTATATGTTTATGCTTTGCCCCTAACTAAATTA</t>
  </si>
  <si>
    <t>ENST00000305988.6</t>
  </si>
  <si>
    <t>ENSG00000169252</t>
  </si>
  <si>
    <t>ADRB2</t>
  </si>
  <si>
    <t>chr5:151531534-151531703</t>
  </si>
  <si>
    <t>CTCCCAGAAACCCTGTACGCGATGCTTTGGGGCTTGGTGGATCAGGCTCTCACCTGTGCGAGCATCCAGGCGGAACCTGCCTTGCTCGTTCCCGCTGACCACGCGGTAGCCGGTCTTCTCTGCGCCCGGGCGAGTGAGGGTGGCCAGCTGCAGCACCTCCGTGCCAGGTG</t>
  </si>
  <si>
    <t>ENST00000520200.5</t>
  </si>
  <si>
    <t>ENSG00000086570</t>
  </si>
  <si>
    <t>FAT2</t>
  </si>
  <si>
    <t>chr5:151531703-151531872</t>
  </si>
  <si>
    <t>GGGGCGTCCTCGGGCACCTGCACGCTGTGCTCGGTGTTCAGGAACACGGGCAGGTAGTCTTCTAGGCCCACCACCGAGACTGTGACGGTGCCCAGCGTGGACAGCGGTATTGGGGTGCCCAGGTCAGAGGCACGGACCGTGAGCTCCAGTGGTGCCTGGGGCCTGACCTG</t>
  </si>
  <si>
    <t>chr5:151531872-151532041</t>
  </si>
  <si>
    <t>GCAGCGGCTTTTCCAGGCGGATCACCCCCGTGGTGGCGTCGATGGAAAAGTGGCCTTCGGCTGAATCCGGCAGAGAGTAAACCACCTGGGCATTGGCGCCTGGCAGGGAGACCAAGGGTGTGATCCACACTGAGGGCGCCTCCTCTGGACCTGCCTGCAGCAAACCCTGC</t>
  </si>
  <si>
    <t>chr5:152207876-152208058</t>
  </si>
  <si>
    <t>AAAAGACAGCAGTAACCTCTGCAGACTTAAATGTCCCTGTCTGACAGCTTTGAAGAGAGCAGTGGTTCTCCCAGCACGCAGCTGGAGATCTGAGAACGGGCAGACTGCCTCCTCAAGTGGGTCCCTGACCCCTGACCCCCGAGCAGCCTAACTGGGAGGCACCCCCCAGCAGGGGCACACTGA</t>
  </si>
  <si>
    <t>ENST00000523605.1</t>
  </si>
  <si>
    <t>ENSG00000254226</t>
  </si>
  <si>
    <t>LINC01933</t>
  </si>
  <si>
    <t>chr5:152208058-152208240</t>
  </si>
  <si>
    <t>ACACCTCACACGGCAGGGTATTCCAACAGACCTCCAGCTGAGGGTCCTGTCTGTTAGAAGGAAAACTAACAAACAGAAAGGACATCCACACTGAAAACCCATCTGTACATCACCATCATCAAAGACCAAAAGTAGATAAAACCACAAAGATGGGGAAAAAACAGAACAGAAAAACTGGAAACT</t>
  </si>
  <si>
    <t>chr5:152345112-152345288</t>
  </si>
  <si>
    <t>ENST00000663460.1</t>
  </si>
  <si>
    <t>LOC105378237</t>
  </si>
  <si>
    <t>chr5:152345288-152345464</t>
  </si>
  <si>
    <t>chr5:152404642-152404903</t>
  </si>
  <si>
    <t>TCTGCAGTTTGGCGCGGAACGGGTGTAGGATGGCCACGTAGCGCTCCACGCTGACGGTGGTGATGCTGAGGATGGAGGCGAAGCACACGGTCTCAAAGAGGGCCGTCTTGAAGTAGCAGCCCACGGGCCCGAACAAGAAAGGGTAGTTGCGCCACATCTCATAGACCTCCAGGGGCATTCCAAGGAGCAGGACCAGGAGGTCAGAGACCGCCAGGCTGAAGAGGTAGTAGTTGGTGGGCGTCTTCATAGCCTGGTGCTGCAG</t>
  </si>
  <si>
    <t>ENST00000255262.4</t>
  </si>
  <si>
    <t>ENSG00000132911</t>
  </si>
  <si>
    <t>NMUR2</t>
  </si>
  <si>
    <t>chr5:153076074-153076247</t>
  </si>
  <si>
    <t>GAGTTTCCAGTTTTTCTGTTCTGTTTTTTCCCCATCTTTGTGGTTTTATCTACTTTTGGTCTTTGATGATGGTGATGTACAGATGGGTTTTCGGTGTAGATGTCCTTTCTGGTTGTTAGTTTTCCTTCTAACAGACAGGACCCTCAGCTGCAGGTCTGTTGGAGTACTGGGCCG</t>
  </si>
  <si>
    <t>ENST00000653515.1</t>
  </si>
  <si>
    <t>ENSG00000249484</t>
  </si>
  <si>
    <t>LINC01470</t>
  </si>
  <si>
    <t>chr5:153076247-153076420</t>
  </si>
  <si>
    <t>chr5:153490782-153490938</t>
  </si>
  <si>
    <t>AGGAGGAAAAGAACAGGCAGAACAGCGAGAAGAATAAAGGGAAAGGGGGGGAAACACCAAATCTATGATTGGACCTGGGCTTCTTTTTCGCCAATGCAAAAAGGAATATGCAGCACATTTTTGCCTTCTTCTGCACCGGTTTCCTAGGCGCGGTAGT</t>
  </si>
  <si>
    <t>ENST00000340592.9</t>
  </si>
  <si>
    <t>ENSG00000155511</t>
  </si>
  <si>
    <t>GRIA1</t>
  </si>
  <si>
    <t>chr5:153490938-153491094</t>
  </si>
  <si>
    <t>TAGGTGCCAATTTCCCCAACAATATCCAGATCGGTGAGTGAGGGGGCAGCCTGGGGAGGGACTTTCTGGGTCTGGCCAGGGATTTTTTTGGGGATAGGGGTTGTGTACCCCCTCCCCGGTACTGACTGTTTTGCTTGGCTCCCTAAAGCTGTGCTGC</t>
  </si>
  <si>
    <t>ENST00000517469.1</t>
  </si>
  <si>
    <t>chr5:153724683-153724825</t>
  </si>
  <si>
    <t>GGGAAGTTTAGAGAAAAAAGAATAAAAAGAAATGAACAAAGCCTCCAAGAAATATGGGACTATGTGAAAAGACCAAATCTATGTCTGATTGGTGTACCTGAAAGTGATGGGGAGAATGGAACCAAGTTGGAAAACACTCTGCA</t>
  </si>
  <si>
    <t>ENST00000520966.1</t>
  </si>
  <si>
    <t>chr5:153775508-153775635</t>
  </si>
  <si>
    <t>CCTGCAGCTTACCGGGTAATGGGCACCCAGGAAGGTCTGAGACCCACTCTCTGTGCTTTCCATTTAGCTTCACCGATTGGTTTCCAAATACCTTCTCACACAAAGCACTGTGCATAATGCTGCAGGGA</t>
  </si>
  <si>
    <t>ENST00000509568.1</t>
  </si>
  <si>
    <t>ENSG00000251183</t>
  </si>
  <si>
    <t>LINC01861</t>
  </si>
  <si>
    <t>chr5:154993685-154993818</t>
  </si>
  <si>
    <t>TTTCCCTTCCCCTCCTTTCCCCTCCTCTACTCTCTCTTCCCCTCCCTCCCCCCTTCCCTCCCCTCCGCTTCCTTCCCCCTCCTCTCCCCTGTCCCCTCCCCTCTCCCTTCCCCTCTCCTCCCCTCCCTCCCTTC</t>
  </si>
  <si>
    <t>ENST00000435029.6</t>
  </si>
  <si>
    <t>ENSG00000226650</t>
  </si>
  <si>
    <t>KIF4B</t>
  </si>
  <si>
    <t>chr5:154993897-154993936</t>
  </si>
  <si>
    <t>CATGGAGTTTAGCTCTGTTGCCCAGGCTGGAGTGCAGTGG</t>
  </si>
  <si>
    <t>chr5:154993940-154994087</t>
  </si>
  <si>
    <t>AAACTTGAGTCACTGCAACCTCCACCTCCCGGGTTCAAGCAATTCTCCTGCCTCAGCCTCCCGAGTAGCTGAGATTACAGGCACCAGCCACCATGCCTGGCTAATTTTTTGTATTTTTAGTAGAGACAGGGTTTCACCATGTTGGCCG</t>
  </si>
  <si>
    <t>chr5:154994150-154994292</t>
  </si>
  <si>
    <t>TTACAGGTGTAAGCCACTGCGCCCAGCCAAGCATGTGGTTTTCACAGAAGCACCACCTATATCATGTTTGCTACACCAACTAAACTGACCTCCAATTCCACTGCATGTGAATCTGCTGGGAAAAACAAAGTTCCAGAACTGCA</t>
  </si>
  <si>
    <t>chr5:155586573-155586727</t>
  </si>
  <si>
    <t>GTGCATTCACAAACCCTGAGCTAGACACAGGGTGCTGATTGGTGTATTTACAATCCCTGAGCTAGACATAAAGGTTCTCCACATCCCCACCAGACTCAGGAGCCCAGCTGGCTTCACCCAGTGGATCCCGCACGGGGGCTGCAGGTGGAGCTGCC</t>
  </si>
  <si>
    <t>ENST00000517913.5</t>
  </si>
  <si>
    <t>ENSG00000170624</t>
  </si>
  <si>
    <t>SGCD</t>
  </si>
  <si>
    <t>chr5:155586727-155586881</t>
  </si>
  <si>
    <t>CTGCCAGTCCCACACCGTGTGCCCGCACTCCTCAGCCCTTGGGTGGTCGATGGGACTGGGCGCCGTGGAGCAGGGGGCGGTGCTCGTTGGGGAGGCTTGGGCCGCACAGGAGCCCATGGAGTGGGTGGGAGGCTCAGGCATGGCGAGCTGCAGGT</t>
  </si>
  <si>
    <t>chr5:156951374-156951521</t>
  </si>
  <si>
    <t>GTTTGATAGGCCTAGCAGACTAATATACGCATGTGTACACGCACACACTCACACACACACTGAGAGAGAGCAAGTCACTGGGCTGCCTCATTCAGTGAGACAGCACTGTTCTAAGAAACCCAAGATACATCTGCGTACCTGCAGTGAG</t>
  </si>
  <si>
    <t>ENST00000407087.4</t>
  </si>
  <si>
    <t>ENSG00000145850</t>
  </si>
  <si>
    <t>TIMD4</t>
  </si>
  <si>
    <t>chr5:157487390-157487578</t>
  </si>
  <si>
    <t>CCTGCAGCCAACCCCAGAGTCCTTAGGGTCAGAGACAGCTTGGGTTCCATGGAGCCCTCTGGATTACACCCAGAGAAAGCAGTCTCAGTTGAGGGGTCACACCCAAAACACACAGGCCAGTTCCAGAAGGCACCCCACCCGGCCGCCACCCAGGAAACACCTGTGTCTGCACTGGGGGATCTCCTGCAG</t>
  </si>
  <si>
    <t>ENST00000517374.5</t>
  </si>
  <si>
    <t>ENSG00000135074</t>
  </si>
  <si>
    <t>ADAM19</t>
  </si>
  <si>
    <t>chr5:160231828-160231979</t>
  </si>
  <si>
    <t>GAATATAATTCTTGTAACAGCCTTTTGGGATGGGCCTTATTATCTCCATATTGTGGATGAATAGACTGAAGCTCAGAGAGATAGGGACTTTCCCCAGCCACATGGCTCACAGCACGTATTAGCTGTCTCAGGCACTGTGCTCTTAACCTGCA</t>
  </si>
  <si>
    <t>ENST00000521362.1</t>
  </si>
  <si>
    <t>ENSG00000170231</t>
  </si>
  <si>
    <t>FABP6</t>
  </si>
  <si>
    <t>chr5:162664371-162664510</t>
  </si>
  <si>
    <t>ACCACTACACTTTAGCCTGGGCGACAGAGCGAGACTCCGTCTCAAAAAAATAAAAATAAATAAAAAAAATTAAAGCATTCTGGCCTGCTTGGTAGTCAAATGTGTTCAGATTTCAAATGTGGCATGGTCTCTGATCTGCA</t>
  </si>
  <si>
    <t>ENST00000663711.1</t>
  </si>
  <si>
    <t>LOC105377698</t>
  </si>
  <si>
    <t>chr5:163056543-163056694</t>
  </si>
  <si>
    <t>GTGAACTTGTTTTTGGGGTATTCATTGGTTATTGATCCTTTCTCAGGGACAAGTATTTTATCTTGTTTAGTGTTTATCTTGTTTAGTGTTCTGTAAACTTGGCTTGACTTTCTACCTGTCTGGGTAGACAGATTGTTGGGCCTACATCTGCA</t>
  </si>
  <si>
    <t>ENST00000660514.1</t>
  </si>
  <si>
    <t>chr5:164433406-164433557</t>
  </si>
  <si>
    <t>CTGCAGCTGTTCATTGCTAAACTTTCTGCCTCTGCCCCACTCTACACTAGTAAAACCTCTGCCTTTTTCACTGGAAATTCAGTTTTGAATTCATGTCTCATCCATGTGCACTTAATTGGTAGAGTCCAAAGTTCACCTAGAACCCTCACTGA</t>
  </si>
  <si>
    <t>ENST00000519327.5</t>
  </si>
  <si>
    <t>ENSG00000241956</t>
  </si>
  <si>
    <t>LOC102546299</t>
  </si>
  <si>
    <t>chr5:165045532-165045696</t>
  </si>
  <si>
    <t>TTAGAATTTTCAGCTTTTCTGCTCTGGTTTCTCCCCATCTTTGTGGTTTTATCTACCTTTGGTCTTTGATGGTGATGTACAGATGGGGTTTTGGTATGGGTGTCCTTTCTGTTTGTTAGTTTTCCTTCTAACAGTCAGGACCCTCAGCTGCAGGTCTGTTGGAGT</t>
  </si>
  <si>
    <t>ENST00000519267.1</t>
  </si>
  <si>
    <t>LOC105377703</t>
  </si>
  <si>
    <t>chr5:165045696-165045860</t>
  </si>
  <si>
    <t>TTTGCTAGAGGTCTACTCCAGACCCTGTTTGCCTGGGTATCACCAGAAGAGGCTGTAGAACAGCAAATGTTGCAGAAAGGCAAATGTTGCTGTCTGATTCTTCTTCTGGAAGCTTCATCTCCGAGGGGCACTCGGCTGTATGAGGTGTCAGTAGGCCCCTACTGG</t>
  </si>
  <si>
    <t>chr5:165045860-165046024</t>
  </si>
  <si>
    <t>GGAGGTGTCTCCCAGTTAGGCTACTCGGGGGTCAGGGACCAACTTGAGGAGGCAGTCTGACCATTCTCAGATCTCAAACTCCATGCTGGGAGAAGCACTGCTCTCTTCAAAGCTGTCAGACTGGGACGTTTAAGTCTGCAGAAGTTTCTGCTGCCTTTTCTGCTA</t>
  </si>
  <si>
    <t>chr5:166810007-166810168</t>
  </si>
  <si>
    <t>TGCTGATTGGTGTGTTTACAAACCTTGAGCTAGAGACAGAGTGCTGATTGGTGAATTTACAATCCCTTAGCTAGACATAAAGGTTCTCCAAGTTCCCACTAGACTCAGGAGCTCAGCTGGCTTCACCCAGTGGATCTCGCACAGGGGCTGCAGGTGGAGCTG</t>
  </si>
  <si>
    <t>ENST00000523742.1</t>
  </si>
  <si>
    <t>ENSG00000254130</t>
  </si>
  <si>
    <t>LINC01947</t>
  </si>
  <si>
    <t>chr5:166810168-166810329</t>
  </si>
  <si>
    <t>GCCTGCCAGTCCCCTGCCGTGCGCCCACACTCCTCAGCCCTTGGGTGGTTGATGGGACTGGGTGCCGTGGAGCAGGGGGCGGCGCTCATAGGGAAGGCTCGGGCTGCACAGGACCCCACGGAGGATGGGGGAGGCTCAGGCATGGCGGGCTGCAGGTCCCGA</t>
  </si>
  <si>
    <t>chr5:166810329-166810490</t>
  </si>
  <si>
    <t>AGCCCTGCCCCGTGGGGAGGCAGCTAAGGCCCGGCGAGAAATCGAGTGCAGCGCCGGTGGGCCGGCACTCCTGGGAAACCCAGCACACCCTCCGCAGCCACTGGCCCAGGTGCTAAGCTCTTCATTGCCCGGGGCCAGAAGGGCCGGCCGGCCACTCCGAAT</t>
  </si>
  <si>
    <t>chr5:166810490-166810651</t>
  </si>
  <si>
    <t>TGTGGGGCCTACCAAGCCCACACCCACCCAGAACTCCAGCTGGCCTGCAAGCACTGCGGGCGGCCCCCGTTGCCGCTGGTGCCTCTCCCTCCACACCTCCCTGCAAGCTGAGGGAGCCGGCTCCAGCCTTGGCCAGCCCAGAAAGGGGCTCCTGCAGTGCAG</t>
  </si>
  <si>
    <t>chr5:169011619-169011770</t>
  </si>
  <si>
    <t>TTTGCTGGGGGAGAGGAGGGGCCTGCTCTGTCAGAGCTCAGGGTTTTACACATCCTAAAATCTTTACTTATGGACATCAGGTCAAAGGGAAGGGAAAACACTCAACCACACTTGAAAAGTAACCCGATGTTATTGTCAGCAAATGTGCTGCA</t>
  </si>
  <si>
    <t>ENST00000509170.1</t>
  </si>
  <si>
    <t>SLIT3-AS1</t>
  </si>
  <si>
    <t>SLIT3</t>
  </si>
  <si>
    <t>chr5:169149414-169149566</t>
  </si>
  <si>
    <t>ACTGCAGTCTGGCTCTTCACCTCTGAGGGCTCTGCAATGATTGACTTTTGACTTTTCAAATCCATCTGTAAGAGACCCAGACTCCAGAGACCCCTGGTACACCCTCTAGTGGCTATCAGCACAAGTCCACAGAATCAAAGAAACTGGGAGGGG</t>
  </si>
  <si>
    <t>ENST00000384887.1</t>
  </si>
  <si>
    <t>ENSG00000207619</t>
  </si>
  <si>
    <t>MIR585</t>
  </si>
  <si>
    <t>chr5:169341829-169341973</t>
  </si>
  <si>
    <t>AAGATAGGTCTGATCCTGAGAAGGAGAGAGGAAAGGAAGCAGGGTTTGAGAGACAGAGTCTCACACTGCAGCACAGTGCTAGGGAAGTTTCACCAGTGATGGAAGATTTTAGAGCAAATTATCCAGTATCTCACAGGAATGGGTC</t>
  </si>
  <si>
    <t>ENST00000519560.6</t>
  </si>
  <si>
    <t>ENSG00000184347</t>
  </si>
  <si>
    <t>chr5:169341973-169342117</t>
  </si>
  <si>
    <t>CTACCTTACTATCCCTCTTGTGCTCAACCATTGGCAGACAGCAGCCCAAGGAAGTAAAGCCCAGAGCATACACTGTCATGGATTTGGAGCAGAGCAGCTGGTGGTGTCTGCCAGTTATAGTCTCCATGGTGCAGAAGGAGATCTG</t>
  </si>
  <si>
    <t>chr5:169342117-169342261</t>
  </si>
  <si>
    <t>GAGTGGTACATTTTCATGGCCACTGTAGCTGTAGAAGCCACACTGCAGGAGCAGCCCACAGATGAACAGGAGAGGGGAGGGAGGAAGAGAGATACCAGCACGATGCCAGGGGTCAAAGACCAATATGACCCAATTTTTCCGGGGG</t>
  </si>
  <si>
    <t>chr5:169827198-169827349</t>
  </si>
  <si>
    <t>AAGCAGATGCTTAGATAATGCTTCTTGAGGTATTGGACTATAACAGATATTATCCTGGCCATCTCATTTTTTGGTAGGGCAGGGGGTTGGAGAGGAGCTGCAACCTGCTGTTTAGGCAGCTTCTCAAGGATCTCAGTTCACTTCAGGCTGCA</t>
  </si>
  <si>
    <t>ENST00000696258.1</t>
  </si>
  <si>
    <t>ENSG00000134516</t>
  </si>
  <si>
    <t>DOCK2</t>
  </si>
  <si>
    <t>chr5:170050402-170050557</t>
  </si>
  <si>
    <t>CCTTGGAGAATGCCCTAGCCAAGGGGCCAGACCTGAGCAGCCCTGCCAGGGCTGCAGCCCACAAAGACCCACCTTAGAGCTCAGGGCTGCTGCCAGAATCATTGCAGTGGCGCCATGTTGCAGGAACATGCAACATGTTCTTTGGATCCATGTTCT</t>
  </si>
  <si>
    <t>ENST00000518056.1</t>
  </si>
  <si>
    <t>chr5:170050557-170050712</t>
  </si>
  <si>
    <t>TTTGGATCCTTTTCTGGACTCTTCATGATCCTGGCATCTTGAGCTCTGTTTGCTTTGGAAAATTTGTCTCCCTTTGGTGCTTTTCAAAAAGTGCATGAATGTGAGCTAGAATGTCAACTGTATAAGGAAAGACGCTTGCTCTGGCGTGCTCCAACT</t>
  </si>
  <si>
    <t>chr5:170050712-170050867</t>
  </si>
  <si>
    <t>TTGCTCCCTGCAGTAAGTTCCCATCTCCCACGGTGCCTGGTACAGAGTGACTCCCAGTAAATATTTGAGATGAGATCCAAAGAACCTATCTCAATACATTGTAAATGTTGCATGCATTGATTAATTCACTCACTCACTAATTCATTCTTATATTGA</t>
  </si>
  <si>
    <t>chr5:171645564-171645718</t>
  </si>
  <si>
    <t>GGCTGCAGGTGGGTTTCCCAAGAAACTCTGAAATTCAAATGAGTGGCTGCTTCTCTTTGAAATAATATGTTTCAATTTAGTGTTTAAATAATGTAGCTTTCATTCCAGCCATTGTTTTGGACTTTGCAAGAATTTTCAAGCATGTAGGCAGAAAC</t>
  </si>
  <si>
    <t>ENST00000650062.1</t>
  </si>
  <si>
    <t>LOC105377724</t>
  </si>
  <si>
    <t>chr5:171645739-171646038</t>
  </si>
  <si>
    <t>TCCACCCCAAAAGATGAATCCTGTAGCTTCTCAAGGATTGGGAGACTTGGGCATATGTACTCAGGAGGATACAACCGGACAAAGAGCTGGGAAGGGCCTGGGCTGAGGGAGGAAGGAGCCTCTCATTGGTTGAGTACCCATTGTGTCCTGCAGCCAGGGGGATGGCCACCATGTATAGCCCCCTTGCTCAGAGCTTATAGTACAGAATGGGAGGACAACAAGTAGACACATTCCAAGTTTCCAAAGAGAACAGCACAAGATACTGGGGAGACCCAGAGAAACACCTAGTGCAGCTGGGAG</t>
  </si>
  <si>
    <t>chr5:172722209-172722508</t>
  </si>
  <si>
    <t>AACTGAGGCACGGGGATCTTAAGTAACTTGCACAAGGTCACAGCTGGAATGCAGCAGCATTATGATTTGAAACAAGGCAGCCTGGCTCCAAGAAACAAGACAGATAAATAAAACAAGGTCACCTCTTCTGTCTCAAGGTGGCCGCCTCCTGCAGGCTCTGTGCTGGGACCGCTATCTGTCACGCTATCTGTTAGATCAGCAAGTGGTAAAGAGGCGTTAAAACCAGAGTAGCACAAGCTGAGACTTTCTCCTTGAAGCAATCAGAAAATGGAAGGACAGCCAGAAAAAACAAATTTCTCA</t>
  </si>
  <si>
    <t>ENST00000519976.1</t>
  </si>
  <si>
    <t>LOC107986479</t>
  </si>
  <si>
    <t>chr5:173407888-173408064</t>
  </si>
  <si>
    <t>ENST00000523205.1</t>
  </si>
  <si>
    <t>LOC105377732</t>
  </si>
  <si>
    <t>chr5:173408064-173408240</t>
  </si>
  <si>
    <t>chr5:173449059-173449212</t>
  </si>
  <si>
    <t>ATGGACTCTGGGTGGTGGCCACGGCATGATGGAATTTCTCTTGAAGATTCCTTAGACTGTGGTGTTGAGATGAGAAGTGCTGGTGTGTGTGTGTGGTGGTGGTGGCAGAGGGGCTGTCTGGCAAAGAGCATGCGGAGCTCGGTGGATGTCTGCA</t>
  </si>
  <si>
    <t>ENST00000519400.2</t>
  </si>
  <si>
    <t>chr5:173728399-173728688</t>
  </si>
  <si>
    <t>TGTCTGCTCAATCACTGATTTTGGAAAACCATACTGAGCACCTACTATTCATTCATTTACTCGGCAGGTATTTATGGAGCCCCTCCCATGTGCCAGGAATTCTCCTAGGTGAATTCCACATATAAAACAGACAGGCTGTCTCTCAGCCTGCAGCTCCCATTCTCGCATAGGGGATAGACGTAGACAACCAACTAATGGGTAAATAAACACCTGGTGTCAAGTAGGGACATGTTCTTTGAGGAAAAACAAAGGGTGTGGGGATAGTGAGTGAAAAGGTGGGTGTGTGGAGC</t>
  </si>
  <si>
    <t>ENST00000669486.1</t>
  </si>
  <si>
    <t>LOC107984118</t>
  </si>
  <si>
    <t>chr5:174019472-174019654</t>
  </si>
  <si>
    <t>AGTTTCCAGTTTTTCTGTTCTGTTTTTTCCCTATCTTTGTGGTTTTATCTACTTTTTGGTCTTTGATGATGGTGATGTACAGACGGGTTTTTGGTGTGGATGTCCTTTCTGTTTGTTAGCTTTCCTTCTAACAGACAGGACCCTCAGCTGCAGGTCTGTTGGAATACCCTGCCGTGTGAGGTG</t>
  </si>
  <si>
    <t>ENST00000517902.5</t>
  </si>
  <si>
    <t>ENSG00000170091</t>
  </si>
  <si>
    <t>NSG2</t>
  </si>
  <si>
    <t>chr5:174019654-174019836</t>
  </si>
  <si>
    <t>GTCAGTGTGCCCCTGCTGGGGGGTGCGTCCCAGTTAGGCTGCTCGGGGGTCAGGGGTCAGGGACCCACTTGAGGAGGCAGTCTGCCCGTTCTCAGATCTCCAGCTGCGTGCTGGGAGAACCACTGCTCTCTTCAAAGCTGTCAGACAGGGACATTTAAGTCTGCAGAGGTTACTGCTGTCTTT</t>
  </si>
  <si>
    <t>chr5:174213513-174213658</t>
  </si>
  <si>
    <t>CTCTTTCTATTTGCCATCTAATTGGTAACCTCACCTGGCCAGTCCTCTAAAGGACTCTTCACTGTGGCCAACCATTTCTATCCTGACTGCCACGGCCCTAGCTCTGGCCTCTTCCTTGTCCCCTCGCACACCTGCAGCCTCTCCCA</t>
  </si>
  <si>
    <t>ENST00000521146.1</t>
  </si>
  <si>
    <t>chr5:174213658-174213803</t>
  </si>
  <si>
    <t>ATCCTCTGCACTGCCCGATCACCCATGAGACAATGTGGCCTTGCTCCCTGTAAGCCTATGCTCCCCTTCAGCCACCTATGGAATAGAGTGGAAACTCCTTGCTGCAACACCCAGGTCCCAGCTTGTCTCCTGGGTCTCCCTGCAGG</t>
  </si>
  <si>
    <t>chr5:174985688-174985830</t>
  </si>
  <si>
    <t>TCCTTGTTTTCCTAGAGCCCAGAGCAGAGGCTCACTTGTTCATCCGACAGGCACACAGTGTGTACCTGGCCTGGACCCGGCCTGGTACTTGGTGCTGGGCACACAAAGAGTCATTGAATGAAAGAAACTGGGCTGTTTCTGCA</t>
  </si>
  <si>
    <t>ENST00000377300.3</t>
  </si>
  <si>
    <t>ENSG00000204754</t>
  </si>
  <si>
    <t>LINC01951</t>
  </si>
  <si>
    <t>chr5:176036633-176036775</t>
  </si>
  <si>
    <t>GCTCATGCGTGTCTGCGCGCTGGGCTGCTCCGTTCCCGGCTTAGAGGACCAGGACAAGGGCTAGCCACCGCTGCATGCTGGAGGCTGTGGCTGCGGCACCACAGCTCGCCTCGCTGCGGTTGGTGGCAGCGACGGAGACTGCA</t>
  </si>
  <si>
    <t>ENST00000514861.5</t>
  </si>
  <si>
    <t>ENSG00000051596</t>
  </si>
  <si>
    <t>THOC3</t>
  </si>
  <si>
    <t>chr5:176083570-176083727</t>
  </si>
  <si>
    <t>GTCTGCCCCTACTGGGTGGTGCCTCCCAGTTAGGCTACTCGGGGGTCAGGGACCCACTTGAGGAGGCAGTCTGTCCGTTCTCAGATCTCAAACTGTGTGCTGGGAGAACCACTACTCTCTTCAAAGCTGTCAGACAGGGACATTTAAGTCTGCAGAGG</t>
  </si>
  <si>
    <t>ENST00000697499.1</t>
  </si>
  <si>
    <t>ENSG00000182230</t>
  </si>
  <si>
    <t>FAM153B</t>
  </si>
  <si>
    <t>chr5:176083727-176083884</t>
  </si>
  <si>
    <t>GTTTCTGCTGCCTTTTGTTTGGCTATGCCCTGCCCCCAGAGGTGGAGTCTACAGAGGCAGGCAGGCCTCCTTGAGCTGCGGTGGGCTCCACCCAGTTAGAGCTTCCCAGCCACTTTGTTTACCTACTCAAGCCTGGGCAATGGCGGGCGCCCCTACCC</t>
  </si>
  <si>
    <t>chr5:176083884-176084041</t>
  </si>
  <si>
    <t>CCAGCCTCGCTGCAGCCTTGCAGTTTGATCTCAGACTGCTGTGCTAGCAATGAGCGAGGCTCCATGGGCGTAGGACCCTCCGAGCCAGGTGCAGGATATAATCTCCTGGTGTGCCGTTGGCTAAGACCATTGGAAAAGCGCAGTATTAGGGTGGGAGT</t>
  </si>
  <si>
    <t>chr5:176222140-176222298</t>
  </si>
  <si>
    <t>TGGCGGGCTGCAGTCCCGAGGCCTGCCCCGCGGGAAGGCAGCTAAGGCCCGGCGAAAAATCGAGCGCAGCGCCGGTGGGCTGGCACTGCTGGGGGACCCAGTACACCCTCCGCAGCCGCTGGCGCGGGTGCTAAGTCCCTCATTGCCCGGGGCCGGCAG</t>
  </si>
  <si>
    <t>ENST00000341199.10</t>
  </si>
  <si>
    <t>ENSG00000170085</t>
  </si>
  <si>
    <t>SIMC1</t>
  </si>
  <si>
    <t>chr5:176238723-176238928</t>
  </si>
  <si>
    <t>ACAGCTGCAGCCACTTCCCGCCTTGCCTCCTTCCGGGCCTCTCGGGCCCCGGGGAGCGCGGCGGGCCGGGGCAGGGGCCAGGGCAGGGACCGGGGAGGCCGGGCCTCCCAGGCTCAGCGCTGAAGCCCGAGAGGACTGCGGCTGGAAAGCGGCCGAGCACATGGACGAGCTCCTGGCGCGCCTGCTGCAGGGGCTGGGGTCTCAGG</t>
  </si>
  <si>
    <t>ENST00000514128.1</t>
  </si>
  <si>
    <t>chr5:176520008-176520307</t>
  </si>
  <si>
    <t>CCCCTGGGCAGGCCTGCCAGCATGCTGGGCACTGATCAGCCACGAGTCTTCAATATGAGGGTCTCTCCAGGGTGCCCTCTCTCCAGAGCCTTCATCTCAGGTAGAAACAGCAGCAGAGGCCCATGGATGTGAATCAGCTTGTCTGATCTGCAGTGAGGAGGGGTGTAAGGAGTCATCATTATGCAAAAAAGAATAATCGGAAACGGGAAAGGTAACAGGTCATTTCACTATGCTGGGGCACTGGAAAGAGAGGGCAGGGCCTGTATAAGGGCACCTGGGCCCAGGGGTGGAGTCAGCTCC</t>
  </si>
  <si>
    <t>ENST00000515051.1</t>
  </si>
  <si>
    <t>ENSG00000146083</t>
  </si>
  <si>
    <t>RNF44</t>
  </si>
  <si>
    <t>chr5:176520361-176520659</t>
  </si>
  <si>
    <t>TATTCAGGAGATACTCTCTGATGCCCGTCGTGTCCATTCCCTCTTGCTAGGTCTGGGAACATGGCAAACATGATGGCCTTTGGTCTAGTGAGTGCAGGCAGTCAGCGGGATCCATCCTGACAGGTGAGATGCACAGGGAAGAGCCACCTGCAGGTGTGCACTGGAGCCCAGGGTGGAAGCACGGCTGCTCGGGATTGAGGGAGGGGTCAGGGCAATTCGCTTGAGGAGAGGACATTTGCGCTGGGCTCTGGGAAAGGAGCATGCTTGCCAGGAGGACGAGACACGTTAAGGCATTTGAG</t>
  </si>
  <si>
    <t>chr5:176834958-176835116</t>
  </si>
  <si>
    <t>GGCCAGAGGAGCTGGCAGGCTGGGCCCATCCTGTGCCAGGTGGCTGTGGGAGACACATGCCTGAGTGCAGCCACAAGCTCCATGAAAGCATTCAGAAACTCCTGGCACTGTGGGCAACCCCTGCACTCTGCAGGCAGCGAGGCCAGGGAGAGAGGTGGC</t>
  </si>
  <si>
    <t>ENST00000329542.9</t>
  </si>
  <si>
    <t>ENSG00000113763</t>
  </si>
  <si>
    <t>UNC5A</t>
  </si>
  <si>
    <t>chr5:177014352-177014503</t>
  </si>
  <si>
    <t>CTGCAGTGAGCCACTTTTATATGGAATTTGGAAACACTTCTGAAATCCAAGTTCCCAGATGCCAGCCAAAAGCCAAACTTGAGAGCAGACCTTTCAAAGGTCTACTATAGCCTCAAACCTACTATGTTAATTCTTTTCTGCACAATATGTAA</t>
  </si>
  <si>
    <t>ENST00000511320.6</t>
  </si>
  <si>
    <t>ENSG00000087206</t>
  </si>
  <si>
    <t>UIMC1</t>
  </si>
  <si>
    <t>chr5:177370672-177370827</t>
  </si>
  <si>
    <t>TCCTGCCCCCAAGTCTGGGTCCCAGGTCCTGACGCTCCCTTCAGGCCCTGTTCTAGCTACCTGGCTCCCCAGGCCCCGCCCCTCGTGCTAGCCCCGCCCCTGGGACAAACCCCGCCCCCTACAAGCCAGTCCCACCTTCTGCAGTTCAAGCTCCAC</t>
  </si>
  <si>
    <t>ENST00000514102.5</t>
  </si>
  <si>
    <t>ENSG00000169220</t>
  </si>
  <si>
    <t>RGS14</t>
  </si>
  <si>
    <t>chr5:177370827-177370982</t>
  </si>
  <si>
    <t>CCCCCTCGCGTTTGTCCTGGGAAGGGTTTGGCGGGGGGCCGGCCCTCCGGCCCTCTGCTGCCCGAGGGTTCCTCGCAGGCTGGAGCTGACGGCGCTGGAGCGCGTGGTACGAATCTCAGCCAAGCCCACCAAGCGGCTGCAGGAGGCGCTGCAGCC</t>
  </si>
  <si>
    <t>chr5:177431883-177432038</t>
  </si>
  <si>
    <t>ACACTGCAGAGCTGGAAGCTGTTGTGGGGGCCCAGGGCCTGGTGGTGTGGGCACATGCCCCACCCATGTGCTCTCGGGCTGTGGACCCAGCAGCTTCCATCACTGCCAACAGAGCGTGACTATCACAGCCTGTGCGAGCGGCAGCCCATTGGGCGC</t>
  </si>
  <si>
    <t>ENST00000515666.5</t>
  </si>
  <si>
    <t>ENSG00000198055</t>
  </si>
  <si>
    <t>GRK6</t>
  </si>
  <si>
    <t>chr5:177432079-177432378</t>
  </si>
  <si>
    <t>GCCGCTGCGTCGCCTTCCTGGATGGGGTGGTGAGTGCAGCCCAGCCCTGCCCAGCCCCGCGGGTGGCCGAGGTCCTGGCCCCATGTGCCCCTCCTCCCCACACCTGCTGCTTGCCCTGCCCAGACCTCCAGCTTCTTTGCTTTCCACCCTGCAGGCCGAGTATGAAGTGACCCCGGATGACAAGCGGAAGGCATGTGGGCGGCAGCTAACGCAGAATTTTCTGAGCCACACGGTGAGTGAGCAGCGATGGAGAGATGATGGGAGCCACCAGAGCCCCGTGTCAGGCACAGGAGTGACCAC</t>
  </si>
  <si>
    <t>ENST00000508705.1</t>
  </si>
  <si>
    <t>chr5:177513787-177513944</t>
  </si>
  <si>
    <t>CATCTTCTTCTGCAGCAAATCCATGAGGCGCCCCGGGGTGGCCACCATCATGTGTACACCGCTGGGGACCAAGGAGAGACCCTGAGGTTGGGGCCACTGGCCTATCACCTATCTAGAGGCAAGCAGGCACCCTGCATCTGCTCTGCTCTCTGTCCTCC</t>
  </si>
  <si>
    <t>ENST00000512027.1</t>
  </si>
  <si>
    <t>ENSG00000183258</t>
  </si>
  <si>
    <t>DDX41</t>
  </si>
  <si>
    <t>chr5:177608252-177608402</t>
  </si>
  <si>
    <t>GAGCTGGCGCTTCTGCCCATCGACAGTTCCCCACAGAGATCCCCTCTGGGCAGCCAGCCGTTTTTGAGAAGGTGAGCCTCTCACACAGGTTCAAGGCCCCGTGAGAACGGGAGAGGGCCCGGGACGCGCTGCTTCCTGCCGCCCGCACTGC</t>
  </si>
  <si>
    <t>ENST00000515353.1</t>
  </si>
  <si>
    <t>ENSG00000027847</t>
  </si>
  <si>
    <t>B4GALT7</t>
  </si>
  <si>
    <t>chr5:177608402-177608552</t>
  </si>
  <si>
    <t>CAGAAGTGCAGGAGCCTGCAAGCACCCGGGGCTTATTCAGAGGCGCTGGGGGAGAGGGGCACTCCCGAGCGGTAGGAGACCAAAGGCCCCCCCCCCCGGGAAGATGGGCCGAGTGACGCTGCTTGTCTCTGTGTCAGTGCAATGGGATGTC</t>
  </si>
  <si>
    <t>chr5:177608655-177608806</t>
  </si>
  <si>
    <t>CTGCGGTGGCTGCCCTGAGATTTTCTTCTGTTTCCTCAGATGAAGCTCCTGGGGTCTGGAGATGGCCCTGATTCTGATCCCTGCCCTAACCCTGCCCTGCATGGTCATCTAGCCAGTTCCTTGCCCTGTGGGCCCCAGTCTCCTCTCCTGCA</t>
  </si>
  <si>
    <t>chr5:177671727-177671933</t>
  </si>
  <si>
    <t>CGGCCTGAGACCCCAGCCCCTGCAGCAGGCGCGCCAGGAGCTCGTCCATGTGCTCGGCCGCTTTCCAGCCGCAGTCCTCTCGGGCTTCAGCGCTGAGCCTGGGAGGCCCGGCCTCCCCGGTCCCTGCCCTGGCCCCTGCCCCGGCCCGCCGCGCTCCCCGGGGCCCGAGAGGCCCGGAAGGAGGCAAGGCGGGAAGTGGCTGCAGCT</t>
  </si>
  <si>
    <t>ENST00000500444.3</t>
  </si>
  <si>
    <t>LOC202181</t>
  </si>
  <si>
    <t>chr5:177688338-177688490</t>
  </si>
  <si>
    <t>CCGGCCCTGCCGGCCCCGGGCAATGAGGGACTTAGCACCCGGGCCAGCGGCTGCGGAGGGTGTACTGGGTCCCCCAGCAGTGCCAGCCCACCGGCGCTGCGCTCGATTTCTCGCCGGGCCTTAGCTGCCTTCCCGCGGGGCAGGCCTCGGGAC</t>
  </si>
  <si>
    <t>ENST00000509363.1</t>
  </si>
  <si>
    <t>LOC107986489</t>
  </si>
  <si>
    <t>chr5:177688490-177688642</t>
  </si>
  <si>
    <t>CTGCAGCCTGCCATGCCTGAGCCTTCCCCCGCCTCCGTGGGCTCCTGTGCAGCCCGAGCCTCCCCGACGAGCACTGCCCCCTGCTCCACAGCGCCCAGTCCCATCGATCACCGAAGGGCTGAGGAGTGCGAGCGCATGGCGTGGGACTGGCAG</t>
  </si>
  <si>
    <t>chr5:178717014-178717303</t>
  </si>
  <si>
    <t>GCTGCAGTGAGCCCAGATCACATGACTGCACACCAGCCTGGGCGACAGAGTGAGACTCCATCTCAAAAAAAAAAAAAAAAAAAGTAAACAAAAAATAAAAAACAAAAGAGTGGAGCAGGAGGTGGGGGACAAATCCTCTAAGGCCCAGGTCATCCTAAGGACTGGAATTTAAGCCTACGGGAAGCCACTGGGGAATTATGTGTTCATTTGAGTTGGCTGCTGCGTGGACCGACTACGCTGGGGCACCAGTGGAAGCAGGGAGGGGAGAGGCTACTGAAGAAGCTACTGCA</t>
  </si>
  <si>
    <t>ENST00000638723.1</t>
  </si>
  <si>
    <t>ENSG00000285891</t>
  </si>
  <si>
    <t>MSANTD5</t>
  </si>
  <si>
    <t>chr5:179462207-179462358</t>
  </si>
  <si>
    <t>CTGCAGGCTGCCATCAGCACACCGGGTCCCAAATACACCACGTGTGCTTCCTCACACCCCTGGACCACACTGCTCTCCAGCCCGGCACGCCTTCTACACTGTCTGGTGAGTTCCTTTTTAAATAAAAGCTTTATTGAGGCTGGGGGCGGTGG</t>
  </si>
  <si>
    <t>ENST00000505650.2</t>
  </si>
  <si>
    <t>LOC100289470</t>
  </si>
  <si>
    <t>chr5:179462414-179462630</t>
  </si>
  <si>
    <t>AAGAGATGGAGACCATCCTGGCCAACATGGTGAAGCCCCGTCTCTACTGAAAACACAAAAATTAGCTGGGCACAGTGGTGCGTGCCTGGAGTCTCAGCTACTCGGGAGGCTGAGGCAGGAGAATTGCTTGAACCCAGGAGGTGGAGGCTGCAGTGAGCGGAGATCGCACCACTGCACTCCAGCGTGGTGACAGAGTGAGACTCTGTCTCAAAAACAA</t>
  </si>
  <si>
    <t>chr5:179820776-179821020</t>
  </si>
  <si>
    <t>TCTGCAGGGCGGCTCTCGCGCCGCGACGACGGTGGCGGGGGCGGGGAGGGCGCGAGAGACTCCGCCCCTCTCGAGGCGGGGCGGGGCCTCCGCGTTCGCTACAAAAGCCGCGCGGCGGCTGCGACCGGGACGGCCCGTTTTCCGCCAGCTCGCCGCTCGCTATGGCGTCGCTCACCGTGAAGGCCTACCTTCTGGGCAAGGAGGACGCGGCGCGCGAGATTCGCCGCTTCAGCTTCTGCTGCAGC</t>
  </si>
  <si>
    <t>ENST00000508284.5</t>
  </si>
  <si>
    <t>ENSG00000161011</t>
  </si>
  <si>
    <t>SQSTM1</t>
  </si>
  <si>
    <t>chr5:180405890-180406095</t>
  </si>
  <si>
    <t>GAGATCAGCCTGGGCAACATGGCATAACCTCATCTCTACCAAAAATACGAAAATTAGCCTGGCATGGTGGCCCACACCTGTGGTCTCTGCTACTCAGGAGGCTGAGGTAGGAGGATTGCTGGAGCCCAGGAGGTCGAGGCTGCAGTGAGCCATGATCAGGCCACTGCACACCAGCCTGGGTGACAGAGTAAGACCCTGTCAAAAAA</t>
  </si>
  <si>
    <t>ENST00000503546.1</t>
  </si>
  <si>
    <t>ENSG00000131459</t>
  </si>
  <si>
    <t>GFPT2</t>
  </si>
  <si>
    <t>chr5:180591644-180591943</t>
  </si>
  <si>
    <t>GCCCGTGCCCCCTTCCCTGCCCGGGCCTCGAGGACTTCCTCTTGGCAGGCGCTGGGGCCCTCTGAGAGCAGGCAGGCCCGGCCTTTGTCTCCGCGAGGCCCACCCCGGCCCGCACCTTCGCTTTGCGGTCTGACCCCACGCGCCCCCCTGCAGGGCTGGGCCCGGGTGAGGGGAGCTTCCCTCGCGCCAGGGCAGGGGCGGGGGCGGCGCAGTTCCTGGCTCCCTGGTCCCTGCCTCTGATCCCAGACCGTGGCAACGTCGGGCACTGGGGGTCCTCGTGGGCGCCTTCTGCGCCTGGGG</t>
  </si>
  <si>
    <t>ENST00000292641.4</t>
  </si>
  <si>
    <t>ENSG00000161055</t>
  </si>
  <si>
    <t>SCGB3A1</t>
  </si>
  <si>
    <t>chr5:180591974-180592274</t>
  </si>
  <si>
    <t>ACTCCCGGCCGCCTCCCCGGCCGGGCCACAGGCAGCCACAGTGCAAACAGAAGTGGGGCGTTTTTCTGTCTTCGAAACTAGCCTCGACGCCAGTGGATGGGCCTGGTTTGTTCCTGAGTTTCTCTAAATGTCCTCACTCGTCTGTCACCTGCAGAAGTATGACAGATGGAGAGCAAAGCACATTTTGAAAACTTTTGCAAATGATACATAAACTAATTTGCTTTTAGTCCTTCTTCTTTCCTCTATTTTTTGACCCCAGGCATTGAGCACTGAGTGACTCACGTTTTGCTGCGTGGCTGCT</t>
  </si>
  <si>
    <t>chr5:180792615-180792787</t>
  </si>
  <si>
    <t>CCGAACAGTGCTGCGGTCACAGGCGATGACCAGGATGGGAATCACCGCCGGCGCGGGGGTCACAGGCACACGCGGCTGGGCGGGAGGGGCCGCGGTGGGCACCCTCCCCCGCTGGCTCGACAGGGCATCCCCGATCTGCTGCAGCAGCCCACGCTGCCGCTCCAGCTCCACCT</t>
  </si>
  <si>
    <t>ENST00000505682.1</t>
  </si>
  <si>
    <t>ENSG00000131446</t>
  </si>
  <si>
    <t>MGAT1</t>
  </si>
  <si>
    <t>chr5:180792787-180792959</t>
  </si>
  <si>
    <t>TCGGCGTCTTGGGCCAGGCGAATCACTTCCCGGGTGAGGCTGGCGGGGTCGCCATCGAGAGCGCTGACTGAGGGTGGCCTGCCAGGTGCTGGGCGCGTCCAGAAGAAGAGGAGCAGCAGGGCATTCCAGGCCACAAAGAGGATAGCGCCCCACAGCACAAGCCCTGCAGACTG</t>
  </si>
  <si>
    <t>chr5:181326898-181327075</t>
  </si>
  <si>
    <t>CTGCAGACGCCCTTCTCCAGCCGGAGCTGGGACTGTTCAGTCACTGGGAGAAGGGATGTGGGTCTGAAGAGCTTGGTTGCAGAAACTTCGGGGTCTACAAACGCAGGCGGGAGCTGAGCCAAAAGAGCTTGTTTGCTGGGAGGTGGGAGATGCAGCCAGGAGGAACAGCTGGGCAATG</t>
  </si>
  <si>
    <t>ENST00000604354.1</t>
  </si>
  <si>
    <t>LOC100132062</t>
  </si>
  <si>
    <t>chr5:181327167-181327335</t>
  </si>
  <si>
    <t>CTGCATCTCCAGGCCGGACTCTGGCCCGACTCCAGGTCCCAACAACGTCTTTGGACTCAGCTCCTGCCCAGCTCCCAGCGGCCCTGGTAGGCCCACAACTTCCCTAAGCCAAGCTCCCCAGGCCCAGCTCAGGCCTCGCGGTGGCCTCTCCAGGCTCAGCTCCTGGCCC</t>
  </si>
  <si>
    <t>chr5:181327335-181327503</t>
  </si>
  <si>
    <t>CTCCGATGACATCTGCAGGCCCCAAATGGCCTCCGGTCGGTGGGCTCCTCTAGGCCCAGCTTGGGCCTCCCGGCGGCCTCCGCAGGCCCAAATCGTCCCGAAGTCAGTCTCTCCAGGCTTAGCTCCAGCCTCCCGGCGGCCTCTGCAGGCCCAAGTCGTCCTCAAGTCG</t>
  </si>
  <si>
    <t>chr5:181330217-181330368</t>
  </si>
  <si>
    <t>TAGGGGGCCCGCTCTGCTGCGTTGACCAGACTCCTGGGCTTTGAAGGCTCCTGGGCCCAGTAAGAAGGAGGTGGGTGCCAAGGTTGAGGAGGAAGCATCCGAGTACGTGTAGGAGGAGGACAGGGTGTGACCATAGACTGCCAAAAGCTGCA</t>
  </si>
  <si>
    <t>chr5:181424635-181424828</t>
  </si>
  <si>
    <t>TCTGCAGTCCCTTTGTTTCAGTGACTTTGGCACAGAGAAGTGGACATGGTGGCAGACAAAGCTGCTGGAAGCTGTCAGGCTACTGGCAGCCAAAAGCTTAATCACACATTCCAAAGGCAGTGTGTGTGTGATGTTGCATCTCTGGCCCTGGAAGGGAGATAGAGGTCACCTTCTTGGGAGTCAGAGTTGGCCCC</t>
  </si>
  <si>
    <t>chr6</t>
  </si>
  <si>
    <t>chr6:379175-379371</t>
  </si>
  <si>
    <t>CTCTGCAGCTTGTCACTGCCAGTCTGATGTGACTCCTATGTGGAGTCCTCTGACCTCCTTGAGGGCCTCAGTGTGTAAACAGGTGCCAGGCTGAGCCACCCCCTCGAGGCTCCCTCCTCCTAGCATGTGGCTTAATGTTTCAAAACCAGTTTTGGAGAAGAATCCTCCCTGCAGTGGCTGTGCTCATAGGAAGGGCC</t>
  </si>
  <si>
    <t>ENST00000696871.1</t>
  </si>
  <si>
    <t>ENSG00000137265</t>
  </si>
  <si>
    <t>IRF4</t>
  </si>
  <si>
    <t>chr6:441276-441438</t>
  </si>
  <si>
    <t>CCCTCTTCTGCAGCCCAGCCACTCCCCTGTCCTTGCCTTACACTACAGGACACTTGTGTGGAGTCTGTGGGCAGCTCCAGCTGCCAACACACCTCCCACCTCACCCCTGCTCAGGGCCCACCCTCAGGTGGGTTTCAAAGGGGAGCAGGCTGAGTGGAAGTGG</t>
  </si>
  <si>
    <t>ENST00000661640.1</t>
  </si>
  <si>
    <t>LOC105374875</t>
  </si>
  <si>
    <t>chr6:894727-894937</t>
  </si>
  <si>
    <t>CACTGCAGCCTCCGCCTCCCAGGTTCAAGCAATTCTCCTGCCTCAGCCTACCAAGTAGCTGGGATTACAGGTGTGCACCACCATGCTTGGCTAATTTTTTTTTGCATTTTTAGTAGAGATGGGGTTTCACCGTGTTGGCCAGGCTGGTCTCGAACTCCTGACCTCGTGATCCGCCTGCCTCGGCCCCTCAAAGTGCTGGGATTACAGGCGT</t>
  </si>
  <si>
    <t>ENST00000669177.1</t>
  </si>
  <si>
    <t>ENSG00000286785</t>
  </si>
  <si>
    <t>LINC01622</t>
  </si>
  <si>
    <t>chr6:894942-895095</t>
  </si>
  <si>
    <t>CACCACACCCCTGGGCTCAAATTCTGACTCTTTCCCCAATCCATGTCACGGGGTCCCTGCATTTTAGCAGTGATAAAACACAAAGATGATACAAAATTGCAAGGTATAGGAGGAAAAAGTTCTAGTGTTCTGTGGCACCATAGGATGACTGCAG</t>
  </si>
  <si>
    <t>chr6:1146146-1146288</t>
  </si>
  <si>
    <t>CTGCAGGGACCCTTCTCTCTCAAGGCCGATTGAGTACATCAGAGGAGGAGACTGAAAGCCCCGCAGATGTGTGCAAAATGGGTTCCTTCTTGCTTGCCATGCCTAGAAAGAAGCAGCCAGGTACCCTGGAGGCAGCAGCCAAA</t>
  </si>
  <si>
    <t>ENST00000664781.1</t>
  </si>
  <si>
    <t>chr6:1456791-1456970</t>
  </si>
  <si>
    <t>TGGTGTGTTTACAAACCTTGAGCTAGATACAGAGTGCCGATTGGTGTATTTACAATCCCTTAGCTAGACATAAAGGTTCTGCAAGTCCCCACCAGTCAGGAGCCCAACTGGCTTCACCCAGTGGATCCCCTACCGGGGCTGCAGGTGGAGCTGCCTGCCAGTCCCGCGCCGTGCGCCCGC</t>
  </si>
  <si>
    <t>ENST00000611664.1</t>
  </si>
  <si>
    <t>ENSG00000275859</t>
  </si>
  <si>
    <t>MIR6720</t>
  </si>
  <si>
    <t>chr6:1456970-1457149</t>
  </si>
  <si>
    <t>CACTCTTCAGCCCTTGGGTGGTCGATGGGACTGGGCGCCGTAGAGCAGGGGGTGGCGCTCGTCGGGGAGGCTCGGGCCGCACAGGAGTCCACGGAGGGGTTGGGAGACTCAGGCATGGCGGGCTGCAGTTACTGAGCCCTGTCCCGCGGGGAGGCAGCTAAGGCCCGGAGAGAAATCGAG</t>
  </si>
  <si>
    <t>chr6:1615247-1615388</t>
  </si>
  <si>
    <t>GAGCTGCAGGCTCAGCGTGTTCCGAGCCCACGTGCCTGCGACTCTCCACTCTCCTTGGGTCTCGGCTTTGCGGCCCGGAGGAGGTGGCGGCCGCAGTCAGCCCCGGCCTAGGCCCAGGTCGGCAGTGGAAAGCTCGGCGGGC</t>
  </si>
  <si>
    <t>ENST00000645831.2</t>
  </si>
  <si>
    <t>ENSG00000054598</t>
  </si>
  <si>
    <t>FOXC1</t>
  </si>
  <si>
    <t>chr6:1615388-1615529</t>
  </si>
  <si>
    <t>CTTTTCTGCACCGTTCCCAGCGGCGGGAGCGAGCTGGGAAAGAGTCGACCCGCTCCCGGCTGGGGGCCCTGCCGAGTCTGGCCTGCCGAGGAGTGGGCCGAGAGCAGCCCCTGTCCTTCCTTGCGGGGCTCCAGTCCCAGCT</t>
  </si>
  <si>
    <t>chr6:1615529-1615670</t>
  </si>
  <si>
    <t>TGCAGGAGAGGAAGCGGGTACGGGGCGAAGCGCGGTGCTTCGGTTTCCGTGGCCAGCGAGGAGCCCCTGGCCCACAGGTCGAGAGTGTTTATAGGCGTGCGCGAGCAAAGCTTCTTAGCAACTTGCTTTACCCTCTTCTATT</t>
  </si>
  <si>
    <t>chr6:1633655-1633797</t>
  </si>
  <si>
    <t>GGGTCTCTTGGGGACACTGCAGGTAAAAAGGCCTTAAGGGAACCCCGGAGAGAAGGCTGCTGTGACTGGGCATGGGGAGTGACGGGGAGAGGAGCCCATGACCACGAGGCTGGGAGGGACACAGAGGCAGGCACTGTTGGCCT</t>
  </si>
  <si>
    <t>ENST00000486793.5</t>
  </si>
  <si>
    <t>ENSG00000112699</t>
  </si>
  <si>
    <t>GMDS</t>
  </si>
  <si>
    <t>chr6:1633797-1633939</t>
  </si>
  <si>
    <t>TCCCGGGTGGTTTCTGCCATGGAGCCCAGGCCTTTCCCAGCAAAGCCACGTGGTCACAAGGCTCTGCTGTCTGGTCACAGTGACTGCCTTGGAGTATCTACCGCCTGCAGGCTGTGGCTGGAGGTTGGAAAGCTGGCTACCTC</t>
  </si>
  <si>
    <t>chr6:1780379-1780554</t>
  </si>
  <si>
    <t>GTATTCAATAAATGGCAACTACTACTGTTATTATGGGTTACTCATGCAGTGGCAACGGTGTCCCCACAGCTTCCTGAGAGCGCTTCCTCTGCTGGCCTGGGAGAGGACGGCATGGCAGGGCCTCCACCTCTCTGCCTGTCTGCAGCACCAGGAGCCTTTTGGTCAGTTATAAACCC</t>
  </si>
  <si>
    <t>ENST00000533279.1</t>
  </si>
  <si>
    <t>chr6:1780554-1780729</t>
  </si>
  <si>
    <t>CTCTCCTTCCCCTCCTGCTTCCCAGCCTCTCTGCCTGCCTGAGGAGAGCGGGGCTGCTGGGTGCCAGGCCCAGGAGCTGGCTCCCGCGCTGCTCTGCCCATCCTCTGCCCGTCTCCTGCCCAGGTGCCGGCAGCATCAACACGCAACGGCTCACTGCCACCTCCCCAGGCTGCAGG</t>
  </si>
  <si>
    <t>chr6:2422863-2423034</t>
  </si>
  <si>
    <t>GAGTTTCCAGTTTTTCTGTTCTGTTTTTTCCCCATCTTTGTGGTTTTATCTACTTTTGGTCTTTGATGATGGTGATGTACAGATGGGTTTTTGGTGTAGATGTCCTTTCTGGTTGTTAGTTTTCCTTCTAACAGACAGGACCCTCAGCTGCAGGTCTGTTGGAATACCCTGC</t>
  </si>
  <si>
    <t>ENST00000666817.1</t>
  </si>
  <si>
    <t>GMDS-DT</t>
  </si>
  <si>
    <t>chr6:2423034-2423205</t>
  </si>
  <si>
    <t>chr6:2423205-2423376</t>
  </si>
  <si>
    <t>CTGCAGAGGTTACTGCTGTCTTTTTGTTTGTCTGTGCCCTGCCCCCAGAGGTGGAGCCTACAGAGGCAGGCAGGCCTCCTTGAGCTGTGGTGGGCTCCACCCAGTTCGAGCTTCCCGGCTGCTTTGTTTACCTAAGCAAGCCTGGGCAATGGCGGGCACCCCTCCCCCAGCC</t>
  </si>
  <si>
    <t>chr6:2783044-2783194</t>
  </si>
  <si>
    <t>GGTGGGCCACGGGATAGAGCCAGAACAGAAGACTCGTCCCCCTCCACTCTTGTCTCTGGCAAATCCACCAGCTGGGAGGACCACCTTTCCTCCCTCCTGCCTCTGTGCGTGTGCGTGCACTCCATGTCGACAGCCACAGGTTTCTGCTGCA</t>
  </si>
  <si>
    <t>ENST00000698899.1</t>
  </si>
  <si>
    <t>ENSG00000145949</t>
  </si>
  <si>
    <t>MYLK4</t>
  </si>
  <si>
    <t>chr6:2875746-2875910</t>
  </si>
  <si>
    <t>TACTCCGGAGGCTGAGGCAGGAGAATCGCTTGAACCCGGGAGAGGCTGCAGTGAGCCGAGATCCCGCCATTGCACTCCGGCCTGGGCGACTAGAGCGGCTCAAATAAATAAATAAATAAATAGAAGTCACCCCTGTCCGAACCTGGCTGAACTCCAGGCGTTCCC</t>
  </si>
  <si>
    <t>ENST00000691153.1</t>
  </si>
  <si>
    <t>SERPINB9P1</t>
  </si>
  <si>
    <t>chr6:2875910-2876074</t>
  </si>
  <si>
    <t>CCACCCGCAATGCTGCGGGGTGCTGCCCCAGGATGCACCCCTCCTAGGAGACGTCCCGCTTCGGAGATCCCAGCTACCCGCTCCCTCCCCCAGGCCGCCTCCCCAGAAGCCTCCGAGCAGTTGGGGCGCATTCGTGTTTGAAAAACACAAGAGGAAGCGCCTGCA</t>
  </si>
  <si>
    <t>chr6:3170962-3171143</t>
  </si>
  <si>
    <t>GCGCTATGCTCGATTTCTCACCGGGCCTTAGCTACCTCCCCGCGGGGCAGGGCTGTACCTGCAGCCCACCATGCCTGAGCCTCCCACCCTCTCCATGGGCTCCTGCGCGGCCCCAGCCTCCCCGATGAGCGCCGCCCCCTGCTCCACAGCACCCAGTCCCATCAACCACCCAAGGGCTGAGG</t>
  </si>
  <si>
    <t>ENST00000680967.1</t>
  </si>
  <si>
    <t>ENSG00000137267</t>
  </si>
  <si>
    <t>TUBB2A</t>
  </si>
  <si>
    <t>chr6:3171143-3171324</t>
  </si>
  <si>
    <t>GAGTGCGGGCGCAGGGCGTGGGACTGGCAGGCAGCTCTACCTGCAGCCCCGGTACAGGATCCACTGGGTGAAGCCAGCTAGGCTCCTGAGTCTGGTGGGGACGTGGAGAACCTTTATGTCTAGCCCAGGGATTGCAAATACACCAATCGGCACTCTGTATCTAGCCCAAGGTTTGTAAACAC</t>
  </si>
  <si>
    <t>chr6:3720586-3720748</t>
  </si>
  <si>
    <t>GTGCACTCACAAACCTTGAGCTAGACACAGGGTGCTGATTGGTGTGTTTACAATCCCTGAGCTAGATATAAAGACTCTCCACATCCCCACCAGACTCAGGAGCCCAGCTGGCTTCACCTAGTGGATCCCACACTGGGGCTGCAGGTGGAGCTGCTTGCCAGTC</t>
  </si>
  <si>
    <t>ENST00000666680.2</t>
  </si>
  <si>
    <t>ENSG00000228793</t>
  </si>
  <si>
    <t>LOC100507336</t>
  </si>
  <si>
    <t>chr6:3720748-3720910</t>
  </si>
  <si>
    <t>CCTGCGCGTGTGCTCACATTCCTCAGCCCTTGGGTGGTCGATGGGACTGGGCGCCGTGGAGCAGGGGGTGGTGCTCGTCGGGGAGGCTCGGGCGGCACAGGAGCCCATGGAGTGGGTGGGAGGCTCAGGCATGGCGGGCTGCAGGTCCCGAGCCCTGCCCTGC</t>
  </si>
  <si>
    <t>chr6:3733010-3733161</t>
  </si>
  <si>
    <t>CTGCAGGAGGCTGAGGCTCTGGAGTGGAGGTGACAACATCAAAAGGCTAGCGTGGGCTAGGCTCTGAATGCCCAGAATGACCAAGAACTTGGGCTTGATGGTGAGAGTGAGCTTTTAAGACAGTTAATAAGCCTCAGAGGTCAGAGCTTTGG</t>
  </si>
  <si>
    <t>ENST00000380277.6</t>
  </si>
  <si>
    <t>ENSG00000168994</t>
  </si>
  <si>
    <t>PXDC1</t>
  </si>
  <si>
    <t>chr6:3899848-3900112</t>
  </si>
  <si>
    <t>GCTCTAGGCAGGTGAATATGGTTTTATTCAGCAGCCGCTTTCATTAACAGCTTTTTCACACCAGCGCTTTCATGGGCAGCTTCTCTCACGCTGTCCGCTCTTATCTCAGCCGTTTGCTCCGGCTCTGCGGCTCCTGTCACCCCGACATCTGCAGCTGCATGGCAGACTCTGCCTTGCCTTCAGGGTCAGCAGCTTCACTCTTTCTCTCTCTGGGCACCAGCGCGAGCCGTGCTGTGGCTCCCCTGTGTCCATCTGCAGGACGGAC</t>
  </si>
  <si>
    <t>ENST00000648326.1</t>
  </si>
  <si>
    <t>ENSG00000145945</t>
  </si>
  <si>
    <t>FAM50B</t>
  </si>
  <si>
    <t>chr6:3966429-3966592</t>
  </si>
  <si>
    <t>AATATGTGGCACCTCCCCACTCGCTCTCTCTTGCTCCTGCTCCAGCCATGTAAGATGAGCCTGCTTCCTCTTCCGCCATGATTGTAAGATTCCTGAGGCTTCCCTAGAAGTAGAAGCTGCCTTATGTGCCTATGCCTCCTGGACAGGCTGCAGAACCATGAGTC</t>
  </si>
  <si>
    <t>ENST00000480058.5</t>
  </si>
  <si>
    <t>ENSG00000112739</t>
  </si>
  <si>
    <t>PRPF4B</t>
  </si>
  <si>
    <t>chr6:3966592-3966755</t>
  </si>
  <si>
    <t>CGATTAAACTTCCTTTTTTTTTTTTTTTTTTTTTTTGAGGCAGAGTCTTGCTCTGTTGCCAGGCCAGAATGCTGTGGCGCAATTTCGGCTCATTGCAACCTCCACCTCGCGGGTTCAAACAATTCTCCTGCCTCAGCCTCCCGAGTAGCTGGCACTGCAGGTCC</t>
  </si>
  <si>
    <t>chr6:4852803-4852878</t>
  </si>
  <si>
    <t>GTTCTTTTTTTTTTGAGACAAGGTCTGTCTCTGTCACCCAGGCTGGAGTGCAGTGGCTTAATCACAGCTCACTGCA</t>
  </si>
  <si>
    <t>ENST00000449732.6</t>
  </si>
  <si>
    <t>ENSG00000153046</t>
  </si>
  <si>
    <t>CDYL</t>
  </si>
  <si>
    <t>chr6:5997189-5997360</t>
  </si>
  <si>
    <t>GCTGCAGCCCCCTTGGTCTCTCTCCATCCTCCTCCCTTCCCCCGTCCCCCCCCCCCGGGGCCCCCGCAGCTTCCTCCCACAGCCACCTTCTCCAAGAAATCAGATTTCGATTTCTCTGAACCCAGAGACCTGCATGCAGTTCTTTCTCCCCCGCCTACTCCAGGCCTGCAGT</t>
  </si>
  <si>
    <t>ENST00000495850.1</t>
  </si>
  <si>
    <t>ENSG00000124785</t>
  </si>
  <si>
    <t>NRN1</t>
  </si>
  <si>
    <t>chr6:6762434-6762618</t>
  </si>
  <si>
    <t>TGGGGCTGCAGGTGGAGCTGCCTGTCAGTTCCCTGGCGTGTGCCCACACTTCTCAGCTCTTGGGTGGTTGATGGGACTGGGCGCCGTGGAGCAGGGGGTGGCACTCGTTGGGGGAGGCGGGGGCTGCACAGGAGCCTATGGAGGCGGGGGAAGGCTCAGGCATGGCGGGCTGCAGTCCCGAGCCC</t>
  </si>
  <si>
    <t>ENST00000435429.2</t>
  </si>
  <si>
    <t>LOC105374901</t>
  </si>
  <si>
    <t>chr6:6927268-6927410</t>
  </si>
  <si>
    <t>CTGCAGAGAGCTATGATTGCACCACTTCACTCCAGCCTGGGTGACAGTGAGACCCTGTCTCAAAAATAAAAATAAATAAATAAATAAAGAGAAGGTTAGCAGCAAGGGTGGGGGCTTTAGCCTTAGAAAGAATAAGGAACATT</t>
  </si>
  <si>
    <t>ENST00000423568.2</t>
  </si>
  <si>
    <t>LOC105374904</t>
  </si>
  <si>
    <t>chr6:7247401-7247562</t>
  </si>
  <si>
    <t>CGGTGCAGGCCTCCTGCAGCCAGGCAGGAGAGGGTCCTTGGCCGTTGTGTTTTTGAGAACGCTGTGATCCGCCTTTAGCTCTGCTGCCTCCGCCTCCCCATCTGTAGAGTGGGGGTAACAGCTGCCCTGTTTCATAGAGGTATCTAGGAGAGGGTGCTTGTG</t>
  </si>
  <si>
    <t>ENST00000479485.5</t>
  </si>
  <si>
    <t>ENSG00000124783</t>
  </si>
  <si>
    <t>SSR1</t>
  </si>
  <si>
    <t>chr6:7247619-7247765</t>
  </si>
  <si>
    <t>GCCCCAGGCCGCTGTGGGGCAGGCACCCTGGGTGATCCATTAGGGTCAGGAGGGCCTTTTCCTTTCTTAGCCGTGCAGTTCGGCTGAGATGACTGGGACAGGACCCTTAGCCACTGCCCTTCACACCGTTCTAGAGTTCACCCACCA</t>
  </si>
  <si>
    <t>chr6:7247765-7247911</t>
  </si>
  <si>
    <t>ACCTGCAGGGTGGAGGCTGCAGACCCCAGAGCAGGGGCGCTTACTTTGACACAAAGACCTGAATATGCTCATGGAGTCCAGAGATATATCCTTCTTCTTTCCAAAATAACCTGTCCCTCCTCTCAGCCGCAGCTTCCCTCCCTGTCA</t>
  </si>
  <si>
    <t>chr6:7344335-7344485</t>
  </si>
  <si>
    <t>CGGGCAATGAGGGGTTTAGCACCCGGGCCAGCGGCTGCAGAGGGTGTACTGGGTCCCCCAGCAGTGCCAGCCCACCGGCGCTGTGCTCGATTTCTCACCGTGCCTTAGCTGCCTTCCCGCAGGGCAGGATTCGGGACCTACAGCCCGCCAT</t>
  </si>
  <si>
    <t>ENST00000488834.5</t>
  </si>
  <si>
    <t>chr6:7344485-7344635</t>
  </si>
  <si>
    <t>TGCCTGAGCCTCGCAACCCCTCCATGAGCTCCTGTGCGGCCCAGCCTCCTGGATGAGCGCCGCCCCCTGCTCTACAGCGCCCAGTCCCATCCACCACCCAAGGGCTGAGGAGTGCGGGCGTACGGCCCGAGACTGGAAAGCAGCTCCACCT</t>
  </si>
  <si>
    <t>chr6:7344635-7344785</t>
  </si>
  <si>
    <t>TGCAGCCCCGGTGCCGGATCCACTGGGTGAAGCCAGCTGAGCTTCTGAGTCTGGTGGGAAGGTGGAGAACCTTTATGTCTAGCTCAGGGATTGTAAATACACCAATCAGCACTCTGTATCTAGCTCAAGGTTTGTAAACACACCAATCAGC</t>
  </si>
  <si>
    <t>chr6:7577773-7577924</t>
  </si>
  <si>
    <t>CTGCAGGATTATGAGCTCCAGCTGGCCTCATACACCTCAGGACTGGAAACTCTGCTGAACATACCTATCAAGAGGACCATGATTCAGTCCCCTTCTGGGGTGATTCTGCAAGAGGTATATATGTCATCACATATCTCTTAAAACCTGCCCCT</t>
  </si>
  <si>
    <t>ENST00000684395.1</t>
  </si>
  <si>
    <t>ENSG00000096696</t>
  </si>
  <si>
    <t>DSP</t>
  </si>
  <si>
    <t>desmoplakin</t>
  </si>
  <si>
    <t>chr6:7925949-7926101</t>
  </si>
  <si>
    <t>CAGGACACTCCCGCCCAAATACCGTGCTTTTCCAATGGTCTTAGCAAACGGCACACCAGGAGATTATATCCTGCGCCTGGCTTGGTGCGTCCCACACCCACAGAGCCTTGCTTACTGCTAGCACAGAGTCTGAGTTGGAACTGCGAGGCTGCA</t>
  </si>
  <si>
    <t>ENST00000379757.9</t>
  </si>
  <si>
    <t>ENSG00000239264</t>
  </si>
  <si>
    <t>TXNDC5</t>
  </si>
  <si>
    <t>chr6:7926101-7926253</t>
  </si>
  <si>
    <t>AGCCTGGCTGGGGGAGGGGCATCTGCCATTGCTGAGGCTTGAGTAGGTAAGAAAAAGTCAAATGAAAAGTGGCTGGGAAGCTTGAACTGGGCGGAGACCACCACAGCTCAACAAGGCCTACTGCCTCTAGACTCTACCTCTGTGGGCAGGGCA</t>
  </si>
  <si>
    <t>chr6:7926253-7926405</t>
  </si>
  <si>
    <t>ATAGCTGAACAAAAGGCAGCAGACAACTTCTGCAGACTTAAACGTCCCTGTCTCACAGCTCTGAAGAGAGCAGTGTTCTCCCAGCATGGCGTTTGAGTTCTGAGAATGGACAGACTGCCTCCTCAAGTGGGTCCCTGACCCCCGTGTAGCCTA</t>
  </si>
  <si>
    <t>chr6:8164579-8164735</t>
  </si>
  <si>
    <t>AGCCCAGGACCTGCAGCCCGCCATGCCTGAGCCTCCCACACCCTCCATGGGCTCCTGTGCGGCTTGAGCCTCCCCGACTAGTGCCACCCCCTGCTCCACGGCACCCAGTCCCATCGACCACCCAAGGGCTGAGGAGTGCGGGTGCACGGCGCGGGAC</t>
  </si>
  <si>
    <t>ENST00000644216.1</t>
  </si>
  <si>
    <t>LOC105374910</t>
  </si>
  <si>
    <t>chr6:8164735-8164891</t>
  </si>
  <si>
    <t>CTGGCAGGCAGCTCCACCTGCAGCCCCGGTGCCAGATCCACTGGGTGAAGCCAGCTGGGTTCCTGAATCTGGTGGGGCCTTGGAGAACCTTTATGTCTAGCTCAGGGATTGTAAATACACCAATCGGCACTCTGTATCCAGCTCAATCGGCACTCTG</t>
  </si>
  <si>
    <t>chr6:8221347-8221550</t>
  </si>
  <si>
    <t>TTCTCGCTCTGTCACCCAGGCTGGAGTACAGTGGCATGATCATGGCTCACTGCAGCCTCAACCTCCTGGGCTCAAGTGATCCTCCTGCCTCAGCCTCCCAGGTAGCTGTGACTATAGGTGCACACCACCATGCCTTTTAATTTTTTTGTAGAGATGGGATGTCACTATGTCACCTAGGCTGGTCTCGAATTCCTGGACTCAAGC</t>
  </si>
  <si>
    <t>ENST00000439891.3</t>
  </si>
  <si>
    <t>chr6:8221565-8221601</t>
  </si>
  <si>
    <t>TACCTCCCAAAGTGCTGGGATTACAGGCTTGAGCCAC</t>
  </si>
  <si>
    <t>chr6:8221642-8221793</t>
  </si>
  <si>
    <t>TGAATATTCTAGTGAGCGGCATCTACAGTTCTTGGTGCAAACTTTGAAGCAAATGTTATAGCTCCATCAGGCATATGCAAATCACTGTCCAAAGTCTTATTGATGAGAGAAACCAGCTTCATTGGGTTATAATCAAATCATAGCTCACTGCA</t>
  </si>
  <si>
    <t>chr6:8665695-8665847</t>
  </si>
  <si>
    <t>CTGCAGGGAGGTGTGGAGGGAGAGGCGCGAGTGGGAACCGGGGCTGCAGGTGGAGCTGCCTGCCAGTCCCGCGCCGTGCACTCGCATTCCTCAGCCCTTGGGTGGTCGATGGGACTGGGTGCCGTGGAGCAGGGGGTGGTGCTCGTCGAGGAG</t>
  </si>
  <si>
    <t>ENST00000665267.1</t>
  </si>
  <si>
    <t>HULC</t>
  </si>
  <si>
    <t>chr6:8665847-8665999</t>
  </si>
  <si>
    <t>GGCTCGGGCGGCACAGGAGCCCACGGAGGAGGGGGAGGCTCAGGCATGGCGGGCTGCAGGTCCCAAGCCCTGCCCCACGGGAAGGCAGCTAAGGCCCGGCGAGAAATCGGGCACAGCGCCGGTGGGCCGGCACTGCTGGGGGACTCAGTACAC</t>
  </si>
  <si>
    <t>chr6:8666079-8666229</t>
  </si>
  <si>
    <t>TGCTGGCCCCGGGCAATGGGGGACTTAGCACCTGGGCCAGTGGCTGTGGAGGGTGTACTGAGTCCCCCAGCAGTGCCGGCCCACCGGCGCTGTGCCCGATTTCTCGCCGGGCCTTAGCTGCCTTCCCGTGGGGCAGGGCTTGGGACCTGCA</t>
  </si>
  <si>
    <t>chr6:8666229-8666379</t>
  </si>
  <si>
    <t>AGCCCGCCATGCCTGAGCCTCCCCCTCCTCCGTGGGCTCCTGTGCCGCCCGAGCCTCCTCGACGAGCACCACCCCCTGCTCCACGGCACCCAGTCCCATCGACCACCCAAGGGCTGAGGAATGCGAGTGCACGGCGCGGGACTGGCAGGCA</t>
  </si>
  <si>
    <t>chr6:8666379-8666529</t>
  </si>
  <si>
    <t>AGCTCCACCTGCAGCCCCGGTGTGGGATCCACTGGGTGAAGCCAGCTGGGCTCCTGAGTCTGGTGGGAATGTGGAGAGTCTCTATATCTAGCTCAGGGATTGTAAATACACCAATCAGCACCCTGTGTTTAGCTCAAGGTTTGTGAGTGCA</t>
  </si>
  <si>
    <t>chr6:8887275-8887428</t>
  </si>
  <si>
    <t>CTGCTGGCCCCGGGCAATGAGGGACTTAGCACTCGGGCCAGTGGCTGCGGAAGGTGTACTGGGTCCCCCAGCAGTGCCGGCCCACCGGCGCTGGGCTCGATTTCTCACCGAGCCTTAGCTGCCTTCCCGCGGGGCAGGGCTTGGGACCTGCAGC</t>
  </si>
  <si>
    <t>ENST00000643761.1</t>
  </si>
  <si>
    <t>LOC105374914</t>
  </si>
  <si>
    <t>chr6:8887428-8887581</t>
  </si>
  <si>
    <t>CCCGCCATGCCTGAGCCTCCCCCTCCTCCGTGGGCTCCTGTGCAGCCCAAGCCTTCCCGACGAGCGCCGCCCCCTGCTCCACGGCGCCCAGTCCCATCGACCACCCAAGGGCTGAGGAATGCGAGCGCACGGCGCGGGACTGGCAGGCAGCTCC</t>
  </si>
  <si>
    <t>chr6:8887581-8887734</t>
  </si>
  <si>
    <t>CACCTGCAGCCCCGGTGCGGGATCCACTAGGTGAAGCCAGCTGGGCTCCTGACTCTGGTGGGGACGTGGAGAGTCTTTATATCTAGCTCAGGGATTGTAAACACACCAATCAGCACCCTGTGTCTAGCTCAGGGTTTGTGAGTGCACCAATCGA</t>
  </si>
  <si>
    <t>chr6:9024419-9024623</t>
  </si>
  <si>
    <t>CTGCGGAGGGTGTACTGGGCCCCCAGCAGTGCCAGCCCACCGGCGCTGCGCTCGATTTCTCGCCGGGGCCTTAGCCGCCTTCCCGTGGAGCAGGGCTCGGGACCTGCAGCCCGCCGTGCCTGAGCCTCCCACCCCCTCGGTGGGCTCCTGTGCGGCCCGAGCCTCCCCGATGAGCGCCGCCCCCTGCTCCATGGCGCTCAGTCCC</t>
  </si>
  <si>
    <t>ENST00000644213.2</t>
  </si>
  <si>
    <t>chr6:9024623-9024827</t>
  </si>
  <si>
    <t>CATCGACCACCCAAGGGCTGAGGAGTGCCGGCGCACGGCGCGGGACTGGCAGGCAGCTCCACCTGCAGCCCCCGTGCGGGACCCACTGGGTGAAGCCAGCTGGGCTCCTGAGTCTGGTGGGGACGTGGAGAACCTTTATGTCTAGCTCAGGGATTGTAAATACGCCAATCTGCACCCTGTGTCTAGCTCAGGGTTTGTGAATGCA</t>
  </si>
  <si>
    <t>chr6:9971117-9971278</t>
  </si>
  <si>
    <t>TTTAGAGTTTCCAGTTTTTCTGTTCTGTTTTTTCCCCATCTTTGTGGTTTTATCTACTTTTGGTCTTTGATGATGGTGATGTACAGATGGGTTTTTGGTGTGGATGTCCTTTCTGTTAGTTTTCCTTCTAACAGACAGGACCCTCAGCTGCAGGTCTGTTGG</t>
  </si>
  <si>
    <t>ENST00000491508.1</t>
  </si>
  <si>
    <t>OFCC1</t>
  </si>
  <si>
    <t>chr6:9971278-9971439</t>
  </si>
  <si>
    <t>chr6:9971439-9971600</t>
  </si>
  <si>
    <t>TCAGACAGGGACATTTAAGTCTGCAGAGGTTACTGCTGTCTTTTTGTTTGTCTGTGCCCTGCCCCCAGAGGTGGAGCCTACAGAGGCAGGCAGGCCTCCTTGAGCTGTGGTGGGCTCCAACCAGCTTCCCGGCTGCTTTGTTTACCTAAGCAAGCCTGGGCA</t>
  </si>
  <si>
    <t>chr6:10619256-10619418</t>
  </si>
  <si>
    <t>ACTGCAGCCTTTAGCTCCTAGGCTCAAGCAATCCTCCCACTTCAGCCTCCCCAGTAGCTGGGACTACAAGAGTGCATCACCATGCTTGGCTAATTTAAAAAAAAAAATTGTGGAGATGGTGTCTTTCTGTGTTGCCTAGGCTGGAGTGCAGATGTGCAATCAT</t>
  </si>
  <si>
    <t>ENST00000265012.5</t>
  </si>
  <si>
    <t>ENSG00000111846</t>
  </si>
  <si>
    <t>GCNT2</t>
  </si>
  <si>
    <t>chr6:10619418-10619580</t>
  </si>
  <si>
    <t>TTGTTCACTGCAGTCTCAAACTCCTGGGCTCAAGTGATCCTCCTGCCTCAGCCTCCTGAGTAGCTGGGACCACAGGTGGGAGTCACAAAGCCTGCCTAATTTTTAAAAAAATTTTTAGTAGAGATAGGGTCTCACTATGTTGCCCAGGCTGGTCTCGGACTCC</t>
  </si>
  <si>
    <t>chr6:10705728-10705870</t>
  </si>
  <si>
    <t>CAGTAATTTTGAAAAAGGTGATCTAATATACAGAGTTAGATTTTGATGTGATCCATTTGCATGTTCTATGTCTCAAATGAGTCTTAATTCTTATTTCTTAAACAGTGGTTAAGTTTTAAGAAATCCATACTTAGAGTACTGCA</t>
  </si>
  <si>
    <t>ENST00000379568.4</t>
  </si>
  <si>
    <t>ENSG00000111845</t>
  </si>
  <si>
    <t>PAK1IP1</t>
  </si>
  <si>
    <t>chr6:10933791-10933888</t>
  </si>
  <si>
    <t>CTGCAGTAAAATCTCAATTAACTCAATTAATCCTCAAGAAGGAAGGATTTAGTTAATGTAATTTTCCTGCCAATTAAAATTTAAATCTAGTATCCCCT</t>
  </si>
  <si>
    <t>ENST00000474197.1</t>
  </si>
  <si>
    <t>ENSG00000153157</t>
  </si>
  <si>
    <t>SYCP2L</t>
  </si>
  <si>
    <t>chr6:13210078-13210266</t>
  </si>
  <si>
    <t>TCTCTCTGCGGTCTCGACCTTCCAGGCTCAAGCAATTCTCCCACCTCAGCCTCCTGAGTAGCTGGGATCACGGGTGCACGCCACCATGCCCAGTTAATTTTTTTTTATTATAGTTTTTGTAGAGATGGGGTTTTGCCATGTTGCCCAAACTGGCATCGAACTCATAGTCTAAAGTGATCATCCTGCCTC</t>
  </si>
  <si>
    <t>ENST00000687557.1</t>
  </si>
  <si>
    <t>ENSG00000112137</t>
  </si>
  <si>
    <t>PHACTR1</t>
  </si>
  <si>
    <t>chr6:13210266-13210454</t>
  </si>
  <si>
    <t>CAGCCTCCCAAATTTCTGGCATTACAGGTGTAAGCCATGGCACACACCTGCAGAGAAGTTCTTAGACACTACCTTGCCTAAGCCTGCTTGATGGCACTAAACAATGGCGTGGTTATTTACAGCTTTGGCTCACAAGATTTGGGGGAAGGAGCTAGAATCCACTTGAAGCAAATTTAAAGGGTCATATTT</t>
  </si>
  <si>
    <t>chr6:13432289-13432443</t>
  </si>
  <si>
    <t>CTGCAGCCTCGACCTCTTGGGCTCAAGTGATCCTCCCACCTTAACCTCCCAAGTAGCTGGGACCACAGGCATGCACCACCATGGATAGTTTTTATTATTATTATTATTTGCAGAGATGGCATCTCACTAGGTTGGTCTCAAAATCCTTGGCTCAT</t>
  </si>
  <si>
    <t>ENST00000379284.1</t>
  </si>
  <si>
    <t>ENSG00000145990</t>
  </si>
  <si>
    <t>GFOD1</t>
  </si>
  <si>
    <t>chr6:13432633-13432784</t>
  </si>
  <si>
    <t>AAAAAAGAAAGTAACCCCATCCAGTCCCTTACCTTGCTGTTATCACAACACCCAGCTACACGGTTTCCCTTGAGGTTCCAGCCTGTGGCCTGTGCACATCCTGCCATATCACTATGGTTGTTCCCTGAGCGGGCAGCACAGAGGCTACTGCA</t>
  </si>
  <si>
    <t>chr6:13999385-13999673</t>
  </si>
  <si>
    <t>AGACCAGTCTGGGAAACATGCCAAAATTCTGGCTCTACAAAAAATACAAAAATTAGCCTGGTGAGGTGGCTAACACCTGTAGTCCCAGCTACTCAGGGGCCTGAGGCGTGAGGATGGCCTGAGCCTGGGATGTTAAGGCTGCAGTGAGCCGAGATCATCAGCCTTGATGACAGAGCGAGATCCTGTCTCAAACAAACACCCAAAACCAGTTTCTGTTTCTTTATGTTCTTGACAATCCTGGGTATTATCAAATTTTAATTTTTTACCAAACTGATGGGTGTGGAATGGT</t>
  </si>
  <si>
    <t>ENST00000537388.1</t>
  </si>
  <si>
    <t>ENSG00000180537</t>
  </si>
  <si>
    <t>RNF182</t>
  </si>
  <si>
    <t>chr6:14745984-14746264</t>
  </si>
  <si>
    <t>AAGGAGTGAACTATTGATACACAAAATAACTTGGGTAGAATTCAAGGGCATTATGCTGAATTTTATAAAGCCAGTCTCAATGTATCATATACTATGCAATACCAATTAGATAGCATTCTCCAAATGACAAATTATAGACTGCAGAACAGATTAATGGTTGCCATGGGGCTAGGAATGGTGAGTAGAATATGATTATAAAGGGGTTACAATGAGGGAGATCTTTGTGGTGATTAAATAGTTCTGTATCTTGTTGCATCTACACATGCAATAAAATGGCATAG</t>
  </si>
  <si>
    <t>ENST00000702111.1</t>
  </si>
  <si>
    <t>LOC101928354</t>
  </si>
  <si>
    <t>chr6:15455130-15455271</t>
  </si>
  <si>
    <t>CTGCAGTGAGACATGATTGTGCCTCAGCACTGCTGCCTTGGCAATTAAGTGGCACTTTGTCTCAAAAAAAAAAAAAAAACAATGGTGATATGGGACTCTTAATTTGTGACTTTGGTCTTGCGTGGCTTAAAATTTTTTTTTT</t>
  </si>
  <si>
    <t>ENST00000474854.1</t>
  </si>
  <si>
    <t>ENSG00000008083</t>
  </si>
  <si>
    <t>JARID2</t>
  </si>
  <si>
    <t>chr6:15524856-15525021</t>
  </si>
  <si>
    <t>GCAACTATTATTACCTTTTACACTTCCTTAATCTGTTCATCCCCAGCCCTTTGGGACGCTGAAGACTAATCTCTGCATTAAGTGAGTCCCGGCTGTTTTGAGTAGGACGCTCAGCCTGTCTCAAAGAGGCCAACATTCCTGCAGCAACAGTTAGCGACCTTCCTCC</t>
  </si>
  <si>
    <t>ENST00000514651.1</t>
  </si>
  <si>
    <t>ENSG00000047579</t>
  </si>
  <si>
    <t>DTNBP1</t>
  </si>
  <si>
    <t>chr6:15525021-15525186</t>
  </si>
  <si>
    <t>CCTGCCAGCCACAGCTCTGCTTCCTGCCTACAGGTGCCCTGAACCTTCCCGGCAGGCGCACTCCTCTAATTGCAAGTGGAGTTTCCACTGGCCTTGGAACATTTCTCGGGCCTAACGGCAGAAGGGGTTTGACCTACATCTGTAAGCTGTAAGAGCTCCCTGCAGT</t>
  </si>
  <si>
    <t>chr6:17600530-17600695</t>
  </si>
  <si>
    <t>GACGACCCCCAGGCCGAACCCCAGGCCCCGGGCCGGCCCACAGCCCCGGGCCTCGCGGCTGCCGCCGCAGCCGACAAATTGGAGCCGCCGCGCGAGCTCAGGAAGCGCGGGGAGGCGGCCTCCGGCTCCGGTGCAGAGCTGCAGGAGCAGGCGGGCTGCGAGGCGC</t>
  </si>
  <si>
    <t>ENST00000692803.1</t>
  </si>
  <si>
    <t>ENSG00000137414</t>
  </si>
  <si>
    <t>FAM8A1</t>
  </si>
  <si>
    <t>chr6:18013594-18013747</t>
  </si>
  <si>
    <t>ACTGCAGCCTCAAACTCCTGGGCTCAAGCAATCCTTCTGCCTCAGCTTCATAAGTAGCTAGGACTACAGGTGTATGCCACCACAACTGGCTAATTCTTAAATTTTTTGTAAAGATGGGATCATGCTATGTTGCCCAGACTGGTCTCAAACTTCT</t>
  </si>
  <si>
    <t>ENST00000259711.11</t>
  </si>
  <si>
    <t>ENSG00000137177</t>
  </si>
  <si>
    <t>KIF13A</t>
  </si>
  <si>
    <t>chr6:18013798-18013951</t>
  </si>
  <si>
    <t>GCGTGAGCCACTGCATTCAACCTTAAAGATTGTTTTGTATTAGTACATGAAGAGCTTCTTTATTCTTTGTTTACAGCTGCGTAAGTTTTTGTTTTTTTAGACAAGGTCTCACTCCCGTCACCCATGCTGGAGTACAATGGCGTGATCACTGCAG</t>
  </si>
  <si>
    <t>chr6:19765473-19765649</t>
  </si>
  <si>
    <t>ENST00000450310.1</t>
  </si>
  <si>
    <t>ENSG00000228412</t>
  </si>
  <si>
    <t>LNC-LBCS</t>
  </si>
  <si>
    <t>chr6:19765649-19765825</t>
  </si>
  <si>
    <t>chr6:19854286-19854493</t>
  </si>
  <si>
    <t>TGCTGATTGTTGTATTTACGATCCCTGAGCTAGAGGTAAAGGTTCTCCACGTCCCCACCAGACTCAGGAGCCCAGCTGGCTTCACCCAGTGGATCCCGCACCGGGGCTGCAGGCGGAGCTACCTGCCACTCTCACGCCGGCACTCCTCAGCCCTTGGGTGGTGGATGGGACTGGGTGCCGTGCAGCAGGGGGCGGCGCTCATCGGGAA</t>
  </si>
  <si>
    <t>ENST00000432171.2</t>
  </si>
  <si>
    <t>LOC105374959</t>
  </si>
  <si>
    <t>chr6:19854493-19854700</t>
  </si>
  <si>
    <t>AGGCTCGGGCCGCACAGGAGCCCACGGAGCGGGTGGGAGGCTCAGGCATGGCGGGCTGCAGGTCCCGAGCCCTGCCCCGCGGGAAGGCAGCTAAGACCCGGCGAGAAGTCGAGCGCAGCACCGGTGGGCTGGCACTGCTGGGGGACCCAGTACACCCTCCTCAGCCGCTGGCCCGGGTGCTAAGCCCCTCATTGCCCGGGGCCGGCAG</t>
  </si>
  <si>
    <t>chr6:20259008-20259150</t>
  </si>
  <si>
    <t>GTTCGAGACCAGCCTGGCCAACATGGCGAAACCCCATCTCTACTAAAAATTAGCTGGGCCTGGTGGTGCACACCTGTAATTCCAGCTACTTGGGAGCTGAGGCAGGAGAATTGCTTTAACTCAGGAGGCGGAGGCTGCAGTGA</t>
  </si>
  <si>
    <t>ENST00000659723.1</t>
  </si>
  <si>
    <t>LOC101928573</t>
  </si>
  <si>
    <t>chr6:20259150-20259292</t>
  </si>
  <si>
    <t>AACCAAGATCTCCCCACTGCACTCCAGCCTGGTGACAGAGTGAGACTCTGTCTCAAAAAACAAAACAAAACAAAAGAAATACTGCTTACCTATTTCATGAATTTGCCTGGTACTCTATCAGGTAGCTAAAAGGAACCCTAAGC</t>
  </si>
  <si>
    <t>chr6:20259585-20259627</t>
  </si>
  <si>
    <t>GAACCGGGGCTGCGCAAAGCGCTTGCGGGCCAGCGCGAGTTCC</t>
  </si>
  <si>
    <t>chr6:20259678-20259933</t>
  </si>
  <si>
    <t>CCCCGCCGGCCCGGGCAGTGAGGAGCTTAGCACCTGGGGCAGCAGCTGCTGTGCTCACTTTCTCGCCGGCCCTTACCTGCCTTCCCGCAGGGAAGGGCTCGGACCTGCAGCCCGCCATGCCTGAGCCTCCCCGCCGCCCTCCGTGGGTTCCTGCGCTGCCCCCTGCTCCACCGCGCCCAGTCCCATTGACTACCCAAGGGCTGAGGAATGGGGGCGCATGGCGCGGGACTAGCAGGCAGCTCCACCTGCGGACCCC</t>
  </si>
  <si>
    <t>chr6:20411626-20411780</t>
  </si>
  <si>
    <t>TGCTGCAGGCACCGCAGATTTCCCTCTGGTGTGTTTGCTCGTAGCTTCTCCCTCTCCACCTTACTCCTTTTGTTGCCCTCCTCCCACTGGCCCATTGAGGCCCACATCAAGGGAAGGCGTAGGCACAGCCTCCCCCAGTTTCCCAGGGGCTTGGG</t>
  </si>
  <si>
    <t>ENST00000535432.2</t>
  </si>
  <si>
    <t>ENSG00000112242</t>
  </si>
  <si>
    <t>E2F3</t>
  </si>
  <si>
    <t>chr6:20411781-20411934</t>
  </si>
  <si>
    <t>CCTCTCCCTTCCCTTGGGTTACTGCTTCTTTCCTGTAACACCTCATGGTCTGCCTCGTAGCCTAATCTTGCATGTTCATGACTTACTCCTCCTCCAAACCTGTAAGCTCCAAGAAATCGGTCTGGCTTGCTTTTTCATCATGTGGTCCCTGCAG</t>
  </si>
  <si>
    <t>chr6:20449653-20449804</t>
  </si>
  <si>
    <t>CTGCAGGTTTGTTATATAGGGAAACTCGTGTCATGAAGGTTTGTTGTACAGATTATTTCATCACACAGGTATTAAGCCTAGTACCCATTAGTTATTTTTCCTGATCCTCTCCCTCCTCCCACTCTCCACCTTCTCTGGTAGGCCCCACTGTC</t>
  </si>
  <si>
    <t>ENST00000433182.1</t>
  </si>
  <si>
    <t>E2F3-IT1</t>
  </si>
  <si>
    <t>chr6:20526306-20526522</t>
  </si>
  <si>
    <t>CATTTTTAGAGACATAGTCTTGCTCTGTCACCCAGGCTGGAGTGCAGTGGTGCGATCATAGCTCACTGCAGCCTTGACTTCCCCGGGCTCAAGGGATCCTTCTGCCTCAGCCTCCTGAGTAGCTGGGAATATAGGCACATACCACCATGCCCAGCTAATTTTTAAATTGTTTGTAGAGGTGGGGTCTTGCTGTGTTGCCCAGGCTGGTCATGTAACC</t>
  </si>
  <si>
    <t>ENST00000274695.8</t>
  </si>
  <si>
    <t>ENSG00000145996</t>
  </si>
  <si>
    <t>CDKAL1</t>
  </si>
  <si>
    <t>chr6:20995940-20996090</t>
  </si>
  <si>
    <t>TCTTCATCAGTGATCTTAGCTAAGTCTTCTGGATAATTTGCTACAGCTTCTACTTCAGCACTTGCTTATTCAGTTTGCACTTTCATGTTATGGAAACAGCGTTCCTTAAACCTCATGAACCAACCTCTTCTAGCTTCAAACGTCTTCTGCA</t>
  </si>
  <si>
    <t>ENST00000421167.1</t>
  </si>
  <si>
    <t>LOC107986577</t>
  </si>
  <si>
    <t>chr6:21090878-21091074</t>
  </si>
  <si>
    <t>TCACTGCAGCCTCAACCTCCTGGGTCACACGATCCTCCTGCCTCAGCCTCCTAAGTAGTTGGGACTCCAGGCAAGCACCACAATGCCTAGCTAATTTTTTGTAGAGACAGGGTCTTACACTATTGCCCCAGCTGGTCTTAAACTCCTGGGCTCAAGCAGTCTTCCTGCCTCTGCCTCCCGATGTGCTGTGACTGCAG</t>
  </si>
  <si>
    <t>ENST00000476517.1</t>
  </si>
  <si>
    <t>chr6:23392215-23392357</t>
  </si>
  <si>
    <t>TACCTGTGAACATGTTAGCTTGCATGGCAAAAGGGACTTTGCAGTAATGATTCAAGTTAAGGATCTTGGGATGGGGATTGTCCGGGGGAACCTGATCTAATCATGTGAGTCTTTGAAATTGTGGGGAACATTCCTCAACTGCA</t>
  </si>
  <si>
    <t>ENST00000658716.1</t>
  </si>
  <si>
    <t>LOC102724749</t>
  </si>
  <si>
    <t>chr6:24816767-24816943</t>
  </si>
  <si>
    <t>GAGTTTCCAGTTTTTCTGTTCTGTTTTTTCCCCATCTTTGTGGTTTTATCTACTTTTGGTCTTTGATGATGGTGATGTACAGATGGGTTTTCGGTGTAGATGTCCTTTCTGGTTGTTAGTTTTCCTTCTAACAGACAGGACTCTCAGCTGCAGGTCTGTTGGAATACCCTGCCGTGT</t>
  </si>
  <si>
    <t>ENST00000562221.1</t>
  </si>
  <si>
    <t>ENSG00000260286</t>
  </si>
  <si>
    <t>ARMH2</t>
  </si>
  <si>
    <t>chr6:24816943-24817119</t>
  </si>
  <si>
    <t>chr6:25732499-25732693</t>
  </si>
  <si>
    <t>TTCTGCAGTTCCCCGTGGGCGGTGTCAACGGGCTGCTCAGCAAGGGCAACGATGCCGAGAGGGTCGGGGGCTGCACGCTAGCGTACCTGCCGGCGGTTCTGGAGTACCTGGCCTCCGACACCCTGGAGTTGGCGGGCAACGCCGTCGGAACAAGAAGAAGACCCGCATCATCCCGCGCCACCTGCAGCTGGCCAT</t>
  </si>
  <si>
    <t>ENST00000274764.5</t>
  </si>
  <si>
    <t>ENSG00000146047</t>
  </si>
  <si>
    <t>H2BC1</t>
  </si>
  <si>
    <t>chr6:28022186-28022328</t>
  </si>
  <si>
    <t>GGGAAGTTTAGAGAAAAAAGAATAAAAAGAAACGAACAAAGCCTCCAAGAAATATGGGACTATGTGAAAAGACCAAATCTACGTCTGATTGGTGTACCTGAAAGTGACGGGGAGAATGGAACCAAGTTGGAAAACACTCTGCA</t>
  </si>
  <si>
    <t>ENST00000432841.1</t>
  </si>
  <si>
    <t>ENSG00000182477</t>
  </si>
  <si>
    <t>OR2B8P</t>
  </si>
  <si>
    <t>chr6:28251514-28251655</t>
  </si>
  <si>
    <t>GGAAACAGACCACAGCGCTCAGATACTAAACCTGTTCTTTCTACCTGCGGCGCCGGCTCATCCAGCTGCCTCTCCAAATACTCCAATAGCACCACCACCTCCTCCCCGCTCTCTGGATGCTGCTCCCGCACCCAGCTCTGCA</t>
  </si>
  <si>
    <t>ENST00000377294.3</t>
  </si>
  <si>
    <t>ENSG00000187626</t>
  </si>
  <si>
    <t>ZKSCAN4</t>
  </si>
  <si>
    <t>chr6:28251655-28251796</t>
  </si>
  <si>
    <t>AGATTCCCCGGCAGGATGGTCAGGAACTGCTCCAGCACCAGCAGCTCCAGGATCTGCTCCTTGCTGTGCATCTCAGGCTGCAGCCATTGTCCGCAGAGTTCTCGGAGCCGGCTCAACGCCTCGCGGGGGCCCGCAGCCTCCG</t>
  </si>
  <si>
    <t>chr6:28297877-28298028</t>
  </si>
  <si>
    <t>ATTAATGTTATATTTTAGCTGAAGAAATTGTAACTAAAGATAGATTGTTTAAAGCAAAGCAAGAAACTTCTGAAGAAATGGAACAAAGTGGAGAAGCCTCAGGAAAGCCCAACAGGTGAGTGTCCATGGTCCTCAGTGAATCAAATCCTGCA</t>
  </si>
  <si>
    <t>ENST00000682144.1</t>
  </si>
  <si>
    <t>ENSG00000137338</t>
  </si>
  <si>
    <t>PGBD1</t>
  </si>
  <si>
    <t>chr6:28332443-28332594</t>
  </si>
  <si>
    <t>CTGCAGTACAGTGAATAACGTTCAAATCCTGTGGCCTCTCTAAGTGTTAATGACCATAGTACTCCTCTTATAGGTGTTATGATTATACAAGGTAACGCATATAAAAAGCTTAGCGCAGTACCTGGCCCATAGCAATCATTACATAAATATCA</t>
  </si>
  <si>
    <t>ENST00000439636.5</t>
  </si>
  <si>
    <t>ENSG00000235109</t>
  </si>
  <si>
    <t>ZSCAN31</t>
  </si>
  <si>
    <t>chr6:28469162-28469341</t>
  </si>
  <si>
    <t>GGGTGCTGATTGGTGTGTTTACAAACCTTGAGCTAGATACAGAGTGCCGATTGGTGTATTTACAATCCCTGAGCTAGACATAAAGGTTCTCCACGTCCCCACCAGACTCAGGAGTCCAACTGGCTTCACCCAGTGGATCCCGCACTGGGGCTGCAGGTGGAGTTGCCTGCCAGTCCCGCG</t>
  </si>
  <si>
    <t>ENST00000486481.1</t>
  </si>
  <si>
    <t>ENSG00000187987</t>
  </si>
  <si>
    <t>ZSCAN23</t>
  </si>
  <si>
    <t>chr6:28469341-28469520</t>
  </si>
  <si>
    <t>GCCATGCGCTCGCACTTCTCAGCCTTTGGGTGATGGATGGGACTGGGCGCCGTGGAGCAGCGGGCGGCGCTCGTCGGGGAGGCTCGGGCTGCACAGGAGCCCACGGAGGCGGGGGAAGGCTCAGGCATGGCGGGCTGCAGTCCCGAGGCCTGTCCCGCGGGAAGGCAGCTAAGGCCCGGC</t>
  </si>
  <si>
    <t>chr6:30071479-30071635</t>
  </si>
  <si>
    <t>AGTCTCTGCAGGAGGCGGCGTCCGCAGTCTCCACCTCCCAGCAGTGGCGGCCGGCCCCGAAGCCCTGCGCACCCAGCACAGCTGGGAGCTGATCGAAGCGCTTGGGGCCGTCAGGGGGCGCGGGCGTCCCTGGTGGGGCCAGTTGTACGCTGCGGCG</t>
  </si>
  <si>
    <t>ENST00000376758.1</t>
  </si>
  <si>
    <t>ENSG00000204619</t>
  </si>
  <si>
    <t>PPP1R11</t>
  </si>
  <si>
    <t>chr6:30071678-30071833</t>
  </si>
  <si>
    <t>CAGGGTCAGGTCGGCTGGAGACGGGGAGGCAGGGAGAGGACCTCATGAGAGAGTTTTCTAAATCACAGGCGGGGTAGGGTGGAGAATAGTCAACGAAGATCACGTAAAAGACTGAGAGCTAGTGACCACACAACAGCTCAAAAGGCGACTGCAGGA</t>
  </si>
  <si>
    <t>chr6:30583602-30583753</t>
  </si>
  <si>
    <t>CTGCAGCTGGAGAAGTTCAGCATCTCCGCTCATGGCAAGGAGCTGTTCGTCAATGCAGACCTGTACATTGTAGCCGGCCGCCGCTACGGGCTGGTAGGACCCAATGGGTGAGAAGAGGAGGGAGCTGGAGGCAAAAAAGGGCCTGGAGGGAA</t>
  </si>
  <si>
    <t>ENST00000401282.3</t>
  </si>
  <si>
    <t>ENSG00000216101</t>
  </si>
  <si>
    <t>MIR877</t>
  </si>
  <si>
    <t>chr6:30816123-30816270</t>
  </si>
  <si>
    <t>TTTACAAACCTTGAGCTAGATACAGAGTGCCGATTGGTGTATTTACAATCCCTGAGCTAGACATAAAGACTCTCCACGTCCCCACCAGACTCAGGAGCCCAGCTGGCTTCACCCAGTGGATCCAGCACCGGGGCTGCAGGTGGAGCTG</t>
  </si>
  <si>
    <t>ENST00000419357.6</t>
  </si>
  <si>
    <t>ENSG00000214894</t>
  </si>
  <si>
    <t>LINC00243</t>
  </si>
  <si>
    <t>chr6:30816270-30816417</t>
  </si>
  <si>
    <t>GCCTGCCAGTCCTGGGCCATGCGCTCACACTCCTTAGCCCTTGGGCGGTCGATGGGACTGGGGGCCCTGGAGCAGGGGGCGGCGCTCGTCGGGGAGGCTTGGGCCGCACAGGAGCCCACGGAGGGGGTGGGAGGCTCAGGCATGGCGG</t>
  </si>
  <si>
    <t>chr6:30816417-30816564</t>
  </si>
  <si>
    <t>GGCTGCAGGTCCCGAGCCCTGCCCCGTGCGAAGGCAGCTAAGGCCTGGCGAGAAATCGAGCGCACCGCCGGTGGGCCGGCACTGCTGGGGGACCTAGTACACCCTCCGCAGCCGCTGGCCCGGGTGCTAAGCCCCTCACTGCCTGGGG</t>
  </si>
  <si>
    <t>chr6:31000715-31000875</t>
  </si>
  <si>
    <t>TGGGACCTGCAGCCCGCCATGCCTGAGCCTCCCACCCCCTCCATGGGCTCCTATGCGGCCCGAGCCTCCCCGACGAGTGCCACCCCCTGCTCCAGGGCGCCCAGTCCCATCGACCACCCAAGGGCTGAGGAGTGCAAGCGCACGGCGCAGGACTGGCAGGC</t>
  </si>
  <si>
    <t>ENST00000561890.1</t>
  </si>
  <si>
    <t>ENSG00000261272</t>
  </si>
  <si>
    <t>MUC22</t>
  </si>
  <si>
    <t>chr6:31000875-31001035</t>
  </si>
  <si>
    <t>CAGCTCCACCTGCAGCCCCGGTGCGGGATCCACTGGGTGAAGCCAGCTGGGCTCCTGAGTCTGGTGGGGATGTGGAGAACCTTTATGTCTAGCTCAGGGATTGTAAATACACCAATCCGCACTCTGTATCTAGCTCAAGGTTTGTAAACACACCAATCAGC</t>
  </si>
  <si>
    <t>chr6:31025893-31026039</t>
  </si>
  <si>
    <t>CTCCAGCACAACCTCCACTGCAGGCTCTGAGAAAACGATGGCCTCCTCCATAATTTCTGAGACCACCATGGCCTCCACCACAGGCTCTGAGACTGCCACAGTCTCTACCACAGGCTCTGAGACCACCACCACCTCCACTGCAAGCTC</t>
  </si>
  <si>
    <t>chr6:31026039-31026185</t>
  </si>
  <si>
    <t>CTGAGGCCACTAAAGTCTCTACCACAGGCTCTGAAACCACCACAGCATCTACTGCAGGTTCTGAGACCACCACTACCTCCACCTCCATGGCAGGCTCTGAGGCCACCACAACCTCAACTGCAGACTCCAAGGTGATCACGGCATCCA</t>
  </si>
  <si>
    <t>chr6:31029719-31029866</t>
  </si>
  <si>
    <t>ACTGAAGGCTCTGAGACCACCACAGCCTCCACTGCAGGCTCTGAGACCACCACAGCCTCCACTGCAGGCTCTGAGACCACCACAGCCTCCACTTCAGGCTCTGAGACCAACACAGCCTGTACCACAGGTTCTGAGACCTCCACACCCT</t>
  </si>
  <si>
    <t>chr6:31029866-31030013</t>
  </si>
  <si>
    <t>TCCAGTGCAGGCTCTGAGACCAACACTGCCTTCATCATAGGCTCTGAGAGCACCATAGCTTCCACTGCAAGCTTGGAGCCCACTGCAACTTCCCTCACAGGCTCTGAGACCACCACAGTCTCTATCACAGCTTCTGGGGCCACTGCAG</t>
  </si>
  <si>
    <t>chr6:31040895-31041046</t>
  </si>
  <si>
    <t>CTGCAGAATCAAACTGTGGGTCTGGTTTTTTCATACATAGTCCCTGTGGCTTTGAGAGATAAGCATGTCTTTTAGAATATTCAGAGAAAGCTCTGTGTTCGCTGGCAATGCCTTGACTGAGGATGCAGCAGAGGGGTCATTTTTTTCCTGTA</t>
  </si>
  <si>
    <t>ENST00000565192.1</t>
  </si>
  <si>
    <t>ENSG00000228789</t>
  </si>
  <si>
    <t>HCG22</t>
  </si>
  <si>
    <t>chr6:31300588-31300730</t>
  </si>
  <si>
    <t>GAAATTTGCCTTGACCTCGACTCTCACCAATGACCTTATGGGTAGTTTCTATGACCAGCTGACTTAAGAGGAAAATTCTGAGCTTCTTCATAAACATGCCAGCTTAGTGTGTTGGTGTGAGGCAGCAGTAGAGTGTGTCTGCA</t>
  </si>
  <si>
    <t>ENST00000539514.1</t>
  </si>
  <si>
    <t>ENSG00000256166</t>
  </si>
  <si>
    <t>LINC02571</t>
  </si>
  <si>
    <t>chr6:31561281-31561428</t>
  </si>
  <si>
    <t>AGTACAGACAAGGAGTAAGAAAACGGCCATCATCTTGTGAATTAATACCTACTGTGTGTTAACCAGCCCTTTTCCTAACACCACAAATCCTCTCAACGTCTGTCCAAAAGGTGGGTGGTGGTGGCCAGGCACCTCACTCCTGTAATCA</t>
  </si>
  <si>
    <t>ENST00000454783.5</t>
  </si>
  <si>
    <t>ENSG00000226979</t>
  </si>
  <si>
    <t>LTA</t>
  </si>
  <si>
    <t>chr6:31668710-31668852</t>
  </si>
  <si>
    <t>CTGCAGCAAGAAGTCATGTTTAAGCCCTGTTTAAGGAAGCTAGCTGAGAAGAGGGGAAGAACCCCAGAACTTGGGCCTGGGAATTGAATTCTGATTGGGGGTCATCCTGAAGGGATTGTTTTCAGGGAGGGAGACAGACCTTG</t>
  </si>
  <si>
    <t>ENST00000409691.1</t>
  </si>
  <si>
    <t>ENSG00000240053</t>
  </si>
  <si>
    <t>LY6G5B</t>
  </si>
  <si>
    <t>chr6:31867867-31868011</t>
  </si>
  <si>
    <t>CAGTGCAATGGCGCGATCTCAGCTCACTGCAACCTCCGCCTCCCGAGTTCAAGCAATTCTCCTGCCTCAGCCTCCTGAGTAGCTGGGATTACAGGCACCTGCTACCATGCCTGGCTAATTTTTGTACTTTTAGTGGAGACAGGTT</t>
  </si>
  <si>
    <t>ENST00000487680.1</t>
  </si>
  <si>
    <t>ENSG00000204385</t>
  </si>
  <si>
    <t>SLC44A4</t>
  </si>
  <si>
    <t>chr6:31868011-31868155</t>
  </si>
  <si>
    <t>TTTTGTCATGTTGGCCAGGCTGGTCTCAAACTCCTGACCTCAGGTGATCTGCCCACCTCGGCCTCCTAAGTGCTGGGATTACAGGCATGAGCCACCGCGCCTGCCAAACCTCCCCTTTTTAATAGGGGTGGGGCTAATGCCTGCA</t>
  </si>
  <si>
    <t>ENST00000479777.1</t>
  </si>
  <si>
    <t>chr6:31993271-31993570</t>
  </si>
  <si>
    <t>TGGGGCCAGAGATCCGAATTCCGGGATTACGAGTGGAAGGTGGGCAGCTCTCTCCAGCAGCCTCTCTTATGTTGCTGGTCTCAAGGGGTCGGGGCGGGGGCTGAGGTGTATGTCCTTTTTGTCCTCTCATGCTCACCCCCACCTGGCCCTGCAGTGGGTCAGTATGCTTCCCCGACAGCCAAGCGCTGCTGCCAGGATGGGGTGACACGTCTGCCCATGATGCGTTCCTGCGAGCAGCGGGCAGCCCGCGTGCAGCAGCCGGACTGCCGGGAGCCCTTCCTGTCCTGCTGCCAATTTGCT</t>
  </si>
  <si>
    <t>ENST00000483974.5</t>
  </si>
  <si>
    <t>ENSG00000244731</t>
  </si>
  <si>
    <t>C4A</t>
  </si>
  <si>
    <t>chr6:31993578-31993876</t>
  </si>
  <si>
    <t>TGCGCAAGAAGAGCAGGGACAAGGGCCAGGCGGGCCTCCAACGAGGTGAGGGGCTGGGTGGGGCTAGGGCACAGGTGGCGGCGCTTGGAAAGGCAGAACGGTCCCCTCCTCACTCCCGTCCACCGTGGTCCCCCAGCCCTGGAGATCCTGCAGGAGGAGGACCTGATTGATGAGGATGACATTCCCGTGCGCAGCTTCTTCCCAGAGAACTGGCTCTGGAGAGTGGAAACAGTGGACCGCTTTCAAATGTGAGAGTGTGTGCCGGCCCGGCCTTTTCTCTGTGCTGTGTCTCGGGGCCA</t>
  </si>
  <si>
    <t>chr6:32026008-32026308</t>
  </si>
  <si>
    <t>TTGGGGCCAGAGATCCGAATTCCGGGATTACGAGTGGAAGGTGGGCAGCTCTCTCCAGCAGCCTCTCTTATGTTGCTGGTCTCAAGGGGTCGGGGCGGGGGCTGAGGTGTATGTCCTTTTTGTCCTCTCATGCTCACCCCCACCTGGCCCTGCAGTGGGTCAGTATGCTTCCCCGACAGCCAAGCGCTGCTGCCAGGATGGGGTGACACGTCTGCCCATGATGCGTTCCTGCGAGCAGCGGGCAGCCCGCGTGCAGCAGCCGGACTGCCGGGAGCCCTTCCTGTCCTGCTGCCAATTTGCT</t>
  </si>
  <si>
    <t>ENST00000478438.5</t>
  </si>
  <si>
    <t>ENSG00000224389</t>
  </si>
  <si>
    <t>C4B</t>
  </si>
  <si>
    <t>chr6:32026315-32026611</t>
  </si>
  <si>
    <t>CTGCGCAAGAAGAGCAGGGACAAGGGCCAGGCGGGCCTCCAACGAGGTGAGGGGCTGGGTGGGGCTAGGGCACAGGTGGCGGCGCTTGGAAAGGCAGAACGGTCCCCTCCTCACTCCCGTCCACCGTGGTCCCCCAGCCCTGGAGATCCTGCAGGAGGAGGACCTGATTGATGAGGATGACATTCCCGTGCGCAGCTTCTTCCCAGAGAACTGGCTCTGGAGAGTGGAAACAGTGGACCGCTTTCAAATGTGAGAGTGTGTGCCGGCCCGGCCTTTTCTCTGTGCTGTGTCTCGGGG</t>
  </si>
  <si>
    <t>chr6:32096575-32096749</t>
  </si>
  <si>
    <t>AGTGTACCCCGGCCAGCACACGCAGCGGCCGTCCTCGCAGCGGCCCCTTTGGTTGCAGTCGCCAGGGCAGCTGCGCACGCCGCAGTCGTCCCCGCTGTAGCCCGTGTCGCAAATGCATTCGCCGTCCTCGCAGCGCCCGCGGCCCCGGCAGTCCCTCGGACATGTCCGCGTGCTG</t>
  </si>
  <si>
    <t>ENST00000613214.4</t>
  </si>
  <si>
    <t>ENSG00000168477</t>
  </si>
  <si>
    <t>TNXB</t>
  </si>
  <si>
    <t>chr6:32096749-32096923</t>
  </si>
  <si>
    <t>GCAGTCCTCGCCTGTGTACCCGGGCCAGCACACGCAGCGGCCGTCCACGCAGCGCCCGCCCTCGCCACAGTCCCAGGGGCAGCTCCGCGTACCACAGTCCTCGCCAGTGTAGCCGGGGTCACACACGCAGCGCCCGTCCTTGCAGCGTCCCCGCTGGCTGCAGCCCCGAGGGCAG</t>
  </si>
  <si>
    <t>chr6:32186691-32186843</t>
  </si>
  <si>
    <t>CTGCAGGCAGCAGAGGAAGGTATGACAGTGAAGAGAAGCCTCAGAGGAAAGAGGTCTTGTATCCTAAAGTAGAGGAAATGGAGTTGGGGAAAGCCCTATTCGAGAGGAGATGGGCATCTGACCTGGGAAGCAGAATAGGAATCTCCGTTGAGC</t>
  </si>
  <si>
    <t>ENST00000495300.1</t>
  </si>
  <si>
    <t>ENSG00000204304</t>
  </si>
  <si>
    <t>PBX2</t>
  </si>
  <si>
    <t>chr6:32335580-32335721</t>
  </si>
  <si>
    <t>CTGCAGTTGAGTAGTAGAAATGGTGACTTTCTTGCTATGGCAAACTAGTACATATAAGGGCCTCCTCATCTAAAAATCCCTTGTGTGATGCTGAGAAGCCATTGGAAATCTGCAAGGGTTCATTCTCCACTTTGTAGTTTGT</t>
  </si>
  <si>
    <t>ENST00000698834.1</t>
  </si>
  <si>
    <t>ENSG00000204296</t>
  </si>
  <si>
    <t>TSBP1</t>
  </si>
  <si>
    <t>chr6:33105187-33105338</t>
  </si>
  <si>
    <t>CTGCAGAGGGAATTATGCATGCAAGGCTTAGTGGGTAGATGAGCGGGAGGTACAGAGTAGATGGAATCAGATGAGTGAATAGATAGATGGGTGGAATTGAATACATGGTTGAGTGAACGGTTGGATGTGAAGTGAGTGGGTGAGGAGATGGG</t>
  </si>
  <si>
    <t>ENST00000435074.6</t>
  </si>
  <si>
    <t>ENSG00000224557</t>
  </si>
  <si>
    <t>HLA-DPB2</t>
  </si>
  <si>
    <t>chr6:33448471-33448616</t>
  </si>
  <si>
    <t>AGCTTCCTCTTCCTGACTCTTCAGATCTTGAAGGCCTTCCATCCTGTAACCTCCCTTTGCCCTCAGTATTTAAGTCCAGCCTCCCTCTGGCCTCCCTCCCACTCTGGCCCTCAGACCTTCCCAGCTGCCTGCTGCCCAGCCTCTCT</t>
  </si>
  <si>
    <t>ENST00000470232.1</t>
  </si>
  <si>
    <t>ENSG00000197283</t>
  </si>
  <si>
    <t>SYNGAP1</t>
  </si>
  <si>
    <t>chr6:33448645-33448829</t>
  </si>
  <si>
    <t>TTCTGCACCCTTACCCCTTGCTTTCCCAAAATTCTGCTCATTTTCCTACCCATACTCCTCTTTGCTCTGACTGCTAGGCTCCCCCCGCCTGCCATCCCCCCACCAAGGCTCCTGACCCCATGACCCCACTCTCTCCCACTGCAGCTCCTCATCAGGTAATTCTCCTGGTTCCGCTTTGGCCACGG</t>
  </si>
  <si>
    <t>chr6:33473665-33473957</t>
  </si>
  <si>
    <t>TGAGGAGGTAAAAACAGAAGCAAGACTCCATGTGCTTTGAGACTGCTCCTTGTATACTTTGAGTCAGGTAATGCCATTACCTAACCCCAAAATAAAAGAGGCCAGGAGTTCGAGACCAGCCTGGACAAGATAGTGAGACTGCAGTCTCTACCAAAAACAACCAACCAACCAAACAACCTCCCACCCCCCACCACCCCCCACACACATCTAGCTGGTTCTGGTGGTGCGCCCCTGTGGCCCCAGCTACTCAGGAGGTGAGAGGATCACTTGAGTCCAGGAGGTGAAAGCTGCAG</t>
  </si>
  <si>
    <t>ENST00000395064.3</t>
  </si>
  <si>
    <t>ENSG00000213588</t>
  </si>
  <si>
    <t>ZBTB9</t>
  </si>
  <si>
    <t>chr6:33532631-33532812</t>
  </si>
  <si>
    <t>GGCAGGGCTCAGGACCTGCAGCCCGCCATGCCTGAGCCTCCCACCCACTCCATGGGCTCCTGTGCCGCCCGAGCCTCCCGGACGAGCACCACCCCCTGCTCCAGGGCGGCCAGTCCCATTGACCACCCAAGGGCTGAGGAGTGCGAGCGCACGGCGCAGGACTGGCAGGCAGCTCCACCTGC</t>
  </si>
  <si>
    <t>ENST00000612409.1</t>
  </si>
  <si>
    <t>ENSG00000204188</t>
  </si>
  <si>
    <t>GGNBP1</t>
  </si>
  <si>
    <t>chr6:33638957-33639099</t>
  </si>
  <si>
    <t>CTGCAGGCTGCCAGGACTGCCTCTGGAGAGATGAGAGCTCCAGGGACCTTGGGATCAACTGGAGGTTTAGTAGAGTTGGGGCAAGGAAATAGTGAGGCTAGCTAGGGAGTAGGTAGAGGTCAGATCACAAAAGACCTTGTTAG</t>
  </si>
  <si>
    <t>ENST00000605930.3</t>
  </si>
  <si>
    <t>ENSG00000096433</t>
  </si>
  <si>
    <t>ITPR3</t>
  </si>
  <si>
    <t>chr6:33665028-33665198</t>
  </si>
  <si>
    <t>GCCCTGCTGACCCCTGTCTCTGCAGCTGGGCACCTGCCCCACCAAGGAGGACAAGGAGGCCTTTGCCATCGTGTCAGTGCCCGTGTCTGAGATCCGAGACCTGGACTTTGCCAATGACGCCAGCTCCATGCTGGCCAGTGCCGTGGAGAAACTCAACGAGGGCTTCATCAG</t>
  </si>
  <si>
    <t>ENST00000579806.1</t>
  </si>
  <si>
    <t>ENSG00000266509</t>
  </si>
  <si>
    <t>MIR3934</t>
  </si>
  <si>
    <t>chr6:34034561-34034702</t>
  </si>
  <si>
    <t>GTCATTGCCACCATCTGGCCTGTCACCTCTCTGATCTCGTTCCCCACTCCTCTGGCTTCCTCAGCTCCACACTCCTTACAGTGTATTAACTGTTTGTGCACCCACTGTGTCATGTGATTGTGACAATACCTGGAAAGACTGC</t>
  </si>
  <si>
    <t>ENST00000609915.1</t>
  </si>
  <si>
    <t>ENSG00000124493</t>
  </si>
  <si>
    <t>GRM4</t>
  </si>
  <si>
    <t>chr6:34539073-34539372</t>
  </si>
  <si>
    <t>GATTGCACACAGACCCCAGGGCTGTCCCATGAGAGCTGCATATTTGGCATCTAGGACAAAGGTGGGGATCAGCTTCACCCCTCTGCCCGCCCCTGCCCCCATGCACCGTGCCTGGCAGAAGCCCCCACAACCTCCATGCTCACTGGCCCTGCAGCGCCCCTTGGGCACCCTGCTCACCCTTCTCCTTGTTGAGCCACCTAATGAAGCGGCCATAGCTGTGGGGCTTGAGTAGCAACTCCTTGAGGAACTGCCACAGGTGGATGGGCTGCCCGGAGCATGATGAGTCCACCTCGCTGTCGG</t>
  </si>
  <si>
    <t>ENST00000374037.8</t>
  </si>
  <si>
    <t>ENSG00000124664</t>
  </si>
  <si>
    <t>SPDEF</t>
  </si>
  <si>
    <t>chr6:34539415-34539568</t>
  </si>
  <si>
    <t>TGGCGGTGAGTGGGAATGGGAGGCCAGTCCCGGCTTCATTGGCAGCCACCCCTCCACCCCACCCGAGCCCCCGCCTCCACCCTGCCGCTGCCTGGCTCACCACAGTAGTGAATCGCCCCAGGTGAAGTCCGCTCTTTCATCCAGGCCGCTGCAG</t>
  </si>
  <si>
    <t>chr6:36776524-36776698</t>
  </si>
  <si>
    <t>GTGGTGGGAGGGGAGCTGGAGGGACAACAAGGAGTAGGGAATGGGTGGTCCCAGAGGGATGGGGGATGATACTGTGCAGAAGCCCTGCTAGGCTCCAAATACCACCCCCCAACCGTCACACAGACCCTTGTGGACCCTCTGCAGCCTCCCATCTCTGGAACCACTGACTTCTCCC</t>
  </si>
  <si>
    <t>ENST00000393189.2</t>
  </si>
  <si>
    <t>ENSG00000124772</t>
  </si>
  <si>
    <t>CPNE5</t>
  </si>
  <si>
    <t>chr6:36776698-36776872</t>
  </si>
  <si>
    <t>CTTTCCCTCCTCTCGCTTGAGAGCCAAGCTTCACCAGGTGTTCTAAGTGATCAGGTACAGCTCCAGGGGCACAGCAGGTGCCTCCTTGCCTTGTCCCTCCTCCTGTGGCTGGTGTGACAGTTCCCTCTCCTGGCTCCCTCACTGACCTTCCTCCTAACTGGGGGTGTCTCTGCAG</t>
  </si>
  <si>
    <t>chr6:36959310-36959469</t>
  </si>
  <si>
    <t>TACAACCTCAGCGCCGCCACCTGCAGCCCAGGCCAGATGTGCGGCCACTACACGCAGGTGTGGGCCCGGCGGGCGAGGCGGGGCGGAGCCTCGCGGCGTGGGGGTGGGGCCACGTGCTCCCTGGGCGGGGCCACCTCTGCCTTCACCCCTCCTAAGCGTC</t>
  </si>
  <si>
    <t>ENST00000491324.1</t>
  </si>
  <si>
    <t>ENSG00000164530</t>
  </si>
  <si>
    <t>PI16</t>
  </si>
  <si>
    <t>chr6:36959469-36959628</t>
  </si>
  <si>
    <t>CCTCGCTGCAAGTAGGCGGGCTTCACTCCAAGCCCCCTCAGACACTTTGCAAATCTTGTCCTCTCACTGCAGCTAATACGCTGTCTAAGACTCTGACGGAGTCGGCTGCTCCTAGTCTGCTAGGCCAGGCGCCGTAGCTCACCCCTGTAATCCCAGCAAT</t>
  </si>
  <si>
    <t>chr6:36982177-36982329</t>
  </si>
  <si>
    <t>CTGCAGACACCTCCATGTCTATTCCTCCCATTCCCAGGCTTAGCAAACTGTTACCTCAAATTCCAGCTACTCCTCAAACATATCCTTAGCTGCGTTCTCACCTCAATCACCCTACATCCCTGTGACAAAACGACCCCCTCATTTCTGTAGGGC</t>
  </si>
  <si>
    <t>ENST00000695058.1</t>
  </si>
  <si>
    <t>ENSG00000137409</t>
  </si>
  <si>
    <t>MTCH1</t>
  </si>
  <si>
    <t>chr6:37072000-37072206</t>
  </si>
  <si>
    <t>TTCTGCAGGAAAATGCCTGAGCAGTGAGAGACAACGTAAAGATTTTTAAATAACCTCACACCAGGTCAGGTCAGGTTTGTGGCCAAATGAGTTTATATCAAACTTGTAGGGGGGAAAAGAAGTCTGCTTTTTTAGAGCTTTTGGTTTTTAGAATTGCAGATCAGGGAGTGTGAAGCTGAATGACAAAGGAGGAGGGGCAGCCTTCGA</t>
  </si>
  <si>
    <t>ENST00000487920.1</t>
  </si>
  <si>
    <t>ENSG00000146192</t>
  </si>
  <si>
    <t>FGD2</t>
  </si>
  <si>
    <t>chr6:37643212-37643358</t>
  </si>
  <si>
    <t>TCCTCTTAGTTGTCTTCTCCATCCCCTCCACTTCCATCTCATCCTGCTGGAGTCTTTTCTTTTTCCTTTTTTTTTTTTGAAATGGAGTTTTGCTCTTGCTGCCCAGGATGGAGTGCAATGGTACAATCTCAGCTCACTGCAACCTTC</t>
  </si>
  <si>
    <t>ENST00000418178.2</t>
  </si>
  <si>
    <t>ENSG00000112139</t>
  </si>
  <si>
    <t>MDGA1</t>
  </si>
  <si>
    <t>chr6:37643452-37643594</t>
  </si>
  <si>
    <t>AGTAGAGACGGGGTTTCACCGTGTTGGCCAGGCTTGTCTTGAACTCCTGACCTCAGGTGATCCACCTGCCTTGGCCTCCCAAAGGGTTGGGATTACAGGCGTGAGCCACCATGTCCGTCCCCTGCTGGGGTCTTCTATCTGCA</t>
  </si>
  <si>
    <t>chr6:37719978-37720075</t>
  </si>
  <si>
    <t>CTGCAGTGAGCCAAGATCGCACGACTGCACTCCAGCCTGGGCAACAGAGTGAGACTCCATCTCAAAGATAAAATAAAATAAGAGAAAATAAAATAAAA</t>
  </si>
  <si>
    <t>ENST00000515437.5</t>
  </si>
  <si>
    <t>chr6:37777362-37777538</t>
  </si>
  <si>
    <t>TTCTGCAGGTGGTTTCCCAACCGCATGCATTTCTCTGCTCCGGTTTCAGAAGTGGGGGCTCAGGCTCTCAGGCTGCCGAGTCAAAGATGGGAAGAGAAAATGTTCGATTTCTCCTGGGCCCCAGGGAGGAGTCAGGCCCCAGTCACTAGACACCTGATCCTCCCCTCGTGGCTGCAG</t>
  </si>
  <si>
    <t>ENST00000415890.1</t>
  </si>
  <si>
    <t>LOC107986593</t>
  </si>
  <si>
    <t>chr6:38158882-38159171</t>
  </si>
  <si>
    <t>ACACAGTTTCGAGTCACCTGCATAGAGCTAGTATTTAAAGCCACAAGCTGGGCCAAGGACACCAAAGAAGGGAGTGTAAATGTAGAAGAGACGGATGGAGGCTGTGCCTGGGGATGCCATCCAGAGGGACGGAGGAACCTGCAGAGGAGACCTAGAAGAAGCTGCCAGCAAAGCAGGAAGAGACAGAAAGATGGGAGTCCCAGAAGCCAGGCGGGGAAAGGAGCATTTCGAGGAGCAGGGAGTGGCCACTTCTGTGAGCTGCTGCCCAGGCACCAACCGTCCCGGCGCTG</t>
  </si>
  <si>
    <t>ENST00000463847.1</t>
  </si>
  <si>
    <t>ENSG00000156639</t>
  </si>
  <si>
    <t>ZFAND3</t>
  </si>
  <si>
    <t>chr6:39736990-39737148</t>
  </si>
  <si>
    <t>GCAGAAACCTCTGCAGACTTAAATGCCCCTGTCTGACAGCTTTGAAGAGAGTAGTGGTTCTCCCAGCACGCAGCTTGAGATCTGAGAACCGACAGACTGCTTCCTCAAGTGGATCCCTGACCCCCGAGTAGCCTAACTGGGAGGCATCCCCCAGCAGGG</t>
  </si>
  <si>
    <t>ENST00000287152.12</t>
  </si>
  <si>
    <t>ENSG00000164627</t>
  </si>
  <si>
    <t>KIF6</t>
  </si>
  <si>
    <t>chr6:39737148-39737306</t>
  </si>
  <si>
    <t>GTCAGACTGACACCTCACAAGGCCAGGTACCCCTCAAAGACAAAACTTCCAGAGGAATGATCAGGCAGCAACATTTGCTGTTCAATATCCGCTGTTCTGCAGCCTCCGCTGCTGATACCTAGGCAAACAGGGTCTGGAGTGGACCTCCAGCAAACTCCA</t>
  </si>
  <si>
    <t>chr6:41586865-41587115</t>
  </si>
  <si>
    <t>AGAGACACTGCAGCTGCAGACGCCACAACGACAGCTCCAGGGGCTGACAGGCCCTGGGAGGGGGTGGCCGCGGGGTGGGGGCCAGATGGCATGCCTGAAGCTGATGGCACCCCTCTCTGCCCGCCCCCTCGGGCCCCTCACCAGGCACTGGGGAACAAGCAGCTGGCCTTCCAGCAGCAGCTCCTGCAAATGCAACAGTTGCAGCAGCAGCACCTGCTCAACCTGCAGAGGCAGGGGCTGGTCAGCCTGCA</t>
  </si>
  <si>
    <t>ENST00000670130.1</t>
  </si>
  <si>
    <t>ENSG00000137166</t>
  </si>
  <si>
    <t>FOXP4</t>
  </si>
  <si>
    <t>chr6:42393513-42393797</t>
  </si>
  <si>
    <t>CTGCAGAGTGCAAAGGTCACGGGAGTGTGCAAGGCCTGGCAAAACCTGAAACTAATGCAACCATTTAGTTCAGTGTGCTTCACCAGAGAATTTCTTTCCTAAAACAGTGACCTAGCTATTAAAATCTGCATTCCCAAATCCGCTGCAGCATTAGGTGAATGAGCAAAAGAAATGGAAGGCAATTTAGATGACTAAATATAGGGGAGCTGGTTAAATAAGTTATAGAACTTCCGCATAATAGAATGCTGTGCCACCACAGAAAGTCAGGTTTTAAAAGAGCAGTGT</t>
  </si>
  <si>
    <t>ENST00000340840.6</t>
  </si>
  <si>
    <t>ENSG00000124496</t>
  </si>
  <si>
    <t>TRERF1</t>
  </si>
  <si>
    <t>chr6:42709846-42710010</t>
  </si>
  <si>
    <t>CCTGTCCCAGGAGTCCTTTCCTAGCCACCACCACCTACCCTCAGGTACCTACCAGGTGGCCCTAAGGTGGAGCAAACCTTGCACACCCGCCTCATGCACACTAAGGTGTCTGTGATGTGAGGGTCAGGCCTAAAACTGTGTGGGCTGAGGCCAGCAGAGGCTCTG</t>
  </si>
  <si>
    <t>ENST00000230381.7</t>
  </si>
  <si>
    <t>ENSG00000112619</t>
  </si>
  <si>
    <t>PRPH2</t>
  </si>
  <si>
    <t>chr6:42710010-42710174</t>
  </si>
  <si>
    <t>GAGCCACCCTCAGTCTGCAGGCTGGGCTTGCGGACATTCCCCGTCTCCCCACCTCGCCTCCCTGAGCCCCCAGACAAGTCACCCTAATGGTCTCCACCAGGCTGTCTCCCCTCACACTGGGGCTCCCTGAGTCAGGGCTGTGTCTCCCCCTCAGACTGGGGCTCC</t>
  </si>
  <si>
    <t>chr6:42979440-42979591</t>
  </si>
  <si>
    <t>TGTTCTCTTAACTATTTTTCCCCGTGGCATGAACGTAACAGTTTATTGACTGATAAATGAACAGTCAGCATGCTCGGGATGACTGGGCCCAGTACTGGGAGCTCTAGGTGAAATGTTTCGGAAGGAGTCCGCTCCTCTGCGGAGCTCCTGCA</t>
  </si>
  <si>
    <t>ENST00000304611.13</t>
  </si>
  <si>
    <t>ENSG00000124587</t>
  </si>
  <si>
    <t>PEX6</t>
  </si>
  <si>
    <t>chr6:42987680-42987822</t>
  </si>
  <si>
    <t>CTGCAGGAGCCAGGGAGCAAGGGTGGTAGGCCTGGTTCCTCCATGCCCACTCACACCCACACACTAAGGCAGCTGGATCTCTCTTAGGCTCATTCTTTGAAAGATACGTCTGAGGCATCATGCTGAGTGCTGTAGGGTGGGTG</t>
  </si>
  <si>
    <t>ENST00000461010.5</t>
  </si>
  <si>
    <t>ENSG00000112640</t>
  </si>
  <si>
    <t>PPP2R5D</t>
  </si>
  <si>
    <t>chr6:43141662-43141814</t>
  </si>
  <si>
    <t>CTGCAGATGGGAGCAGCCTCCCAGAGTGGGTGACAGACAACGCTGGGACCCTGCATTTTGCCCGGGTGACTCGAGATGACGCTGGCAACTACACTTGCATTGCCTCCAACGGGCCGCAGGGCCAGATTCGTGCCCATGTCCAGCTCACTGTGG</t>
  </si>
  <si>
    <t>ENST00000493339.1</t>
  </si>
  <si>
    <t>ENSG00000112655</t>
  </si>
  <si>
    <t>PTK7</t>
  </si>
  <si>
    <t>chr6:43141845-43141986</t>
  </si>
  <si>
    <t>GGGAGGGCCCTCTGGGGTAGCACCGTGTACCCTGCCAGCCCCTTGGCTTACCCCTCCCTGCGCCTCGCTGGTCTCTTTTCTTCCAGTTTTTATCACCTTCAAAGTGGAACCAGAGCGTACGACTGTGTACCAGGGCCACACA</t>
  </si>
  <si>
    <t>chr6:43141986-43142127</t>
  </si>
  <si>
    <t>AGCCCTACTGCAGTGCGAGGCCCAGGGGGACCCCAAGCCGCTGATTCAGTGGAAAGGCAAGGACCGCATCCTGGACCCCACCAAGCTGGGACCCAGGTAGGGCCACCTCTCTCCCACACCCGTCCCTCCTCTCCTGCAGCCC</t>
  </si>
  <si>
    <t>chr6:43238589-43238732</t>
  </si>
  <si>
    <t>GTATAGTGGTATGATGATGGCTCACTGCAGCCTTGACATCCTGGACTCAAGCGATCCTCCCACCTCAGCCTCCCAAGTAGCTGGGACCACAGATGCATGCTACCATGCCTGGGTGATTTTTGATTTTTTTTTTTTTTTTTTGAG</t>
  </si>
  <si>
    <t>ENST00000259750.9</t>
  </si>
  <si>
    <t>ENSG00000146216</t>
  </si>
  <si>
    <t>TTBK1</t>
  </si>
  <si>
    <t>chr6:43238732-43238875</t>
  </si>
  <si>
    <t>GACAGGGTCTCTCCATGTTGCCCATGCTGGTCTTGAGCTCCTGGGCTGAAGCAATCCTCTTGCATCTGCCTCCCAAAATGTTGAGATTTACAGGCATAAGCCACCATGCCCGGCCTGTTTTTGCTTCTTAAAAATTAACTGCAG</t>
  </si>
  <si>
    <t>chr6:43413577-43413721</t>
  </si>
  <si>
    <t>TCAAATGGCAAGCCCTGTAACACGAACAGGGCTGAAACATGCCCCTTACTCGCCACTTTGCAGGCGGAGAAGAGAAGAGCTGCAGCCCTTCAGGGAGCCCAGACCTGGGACCTCCCCAAGCCAGGGCTGTGACTCCCTCTTTGAG</t>
  </si>
  <si>
    <t>ENST00000372515.8</t>
  </si>
  <si>
    <t>ENSG00000124574</t>
  </si>
  <si>
    <t>ABCC10</t>
  </si>
  <si>
    <t>chr6:43467971-43468128</t>
  </si>
  <si>
    <t>CTGCAGTGTGCCTAGAGGCTAAACATCCTACCATGCCATTGTTATCACCTCACTCCTCAAGTCAGCAGCCTGGGATCACTCCTATGATTCTTCAGGCTGTGTGATGTCAAGGCAAGAGTACTAGAAGTCACTTCAAATTCTGGCTCTATTGTCTGCAG</t>
  </si>
  <si>
    <t>ENST00000372444.6</t>
  </si>
  <si>
    <t>ENSG00000137221</t>
  </si>
  <si>
    <t>TJAP1</t>
  </si>
  <si>
    <t>chr6:43998285-43998455</t>
  </si>
  <si>
    <t>GCCTTCCCGCGGGGCAGGGCTCGGGACCTGCAGCCTGCCATGCCTGAGACTCCTCCTGGCTCCGTGGGCTCCTGTGCGGCCAGAGCCTCCCCGACGAGCGCCACCCCCTGCTCCATGGCGCCCAGTCCCATCCACCACCCAAGGGCTGAGGAGTGCGGGCGCACAGCGCCG</t>
  </si>
  <si>
    <t>ENST00000442114.6</t>
  </si>
  <si>
    <t>ENSG00000181577</t>
  </si>
  <si>
    <t>C6orf223</t>
  </si>
  <si>
    <t>chr6:43998455-43998625</t>
  </si>
  <si>
    <t>GGACTGGCAGGCAGCTCCACCTGCAGCCCTGGTGCAGGATCCACTGGGTGTAGCCAGCTGGGCTCCTGAGTCTGGTGGGGACGTGGAGAACCTTTATGTCTAGCTCAGGGATTGTAAATACACCAATTGGCACTCTGTATCTAGCTCAAGGTTTGTAAACACACCAATCAG</t>
  </si>
  <si>
    <t>chr6:44324789-44324940</t>
  </si>
  <si>
    <t>CTGCAGCCTCGAACTCTGGGCTCAAGAAATCCTCCCACCCCAGCCTCTGGAGTAGCTGAAATTACAGGTGAGCACCACCACACCAGGCTAATTTTTAAATTTTCTGTGGAGGCAGAGTCTTGCTATGTTGCCTAGGTAGGTCTCCAACTCCT</t>
  </si>
  <si>
    <t>ENST00000244571.5</t>
  </si>
  <si>
    <t>ENSG00000124608</t>
  </si>
  <si>
    <t>AARS2</t>
  </si>
  <si>
    <t>chr6:44325023-44325174</t>
  </si>
  <si>
    <t>ACTTAATGATTCAATTTTTATGAAATTATAGGACAGGTAAACATCTATTTTTTATTTTTTTATTTTATTAATTTTATTTCATTTTACTTTGAGATGGAGTCTTGCTCTGTTGCCCAGATTGGAGTGCAGTGGCTCGATCTCGGCTCACTGCA</t>
  </si>
  <si>
    <t>chr6:44589411-44589561</t>
  </si>
  <si>
    <t>TAGAGTTTGCTGGAGGTCCACTCCAGACCCTGTTTGCCTGGGTATCAGCAGTGGAGGCTGCAGAACAGCAAATATTGCTGAACAGCAAATGTTGTTGCCTGATCGTTCCTCTGGAGGTTTCGTCTCAGAGGGGTTCCTGGCTGAGTGAGGT</t>
  </si>
  <si>
    <t>ENST00000436113.1</t>
  </si>
  <si>
    <t>LOC105375074</t>
  </si>
  <si>
    <t>chr6:44589561-44589711</t>
  </si>
  <si>
    <t>TGTCAGTCTGTGCCTACTGGGGGATGCCTCCCAGTTAGGCTACTCAGGGATCAGGGACCCACTTGAGGAGGCATTCTGACCGTTCTCAGTTCTCAAACTCCATGCTGGGAGAACCACTACTCTCTTCATAGCTGTCAGACAGGGACATTTA</t>
  </si>
  <si>
    <t>chr6:44589711-44589861</t>
  </si>
  <si>
    <t>AAGTCTGCAGAGGTTTCTGCTGCCTTTTATTCAGCTATGCCCTGCCCCCAGAGGTGGAGTCTACAAAGGCAGGCAGGCCTTCTTGAGCTGTGGTGGGCTCCACCCAGTTTGAGCTTCCTGGCAGCTTTGTTTTACCTACTCAAGTCTCAGC</t>
  </si>
  <si>
    <t>chr6:44871221-44871397</t>
  </si>
  <si>
    <t>ENST00000371458.1</t>
  </si>
  <si>
    <t>ENSG00000196284</t>
  </si>
  <si>
    <t>SUPT3H</t>
  </si>
  <si>
    <t>chr6:44871397-44871573</t>
  </si>
  <si>
    <t>chr6:44886043-44886333</t>
  </si>
  <si>
    <t>AAGTGAGAAGGGAAGTTTAGAGAAAAAAGAATAAAAAGAAACGAACAATGCCTCCAAGAAATATGGGACTACGTGAAAAGACCAAATCTGAGTCTGATTGGTGTTCCTGAAAGTGACGGGGGAGAATGGAACCAAGTTGGAAAACACTCTGCAGGATATTATCCAGGAGAACTTCCCCAATCTAGCAAGGCAGGCCAACGTTCAGATTCAGGAAATACAGAGAACGCCACAAAGATACTCCTCGAGAAGAGCAACTCCAAGACACATAATTGTCAGATTCACCAAAGTTGA</t>
  </si>
  <si>
    <t>chr6:45063037-45063212</t>
  </si>
  <si>
    <t>ENST00000674231.1</t>
  </si>
  <si>
    <t>chr6:45063212-45063387</t>
  </si>
  <si>
    <t>ACACGGCAGGGTATTCCAACAGACCTGCAGCTGAGGGTCCTGTCTGTTAGAAGGAAAACTAACAAACAGAAAGGACATCCACACCGAAAACCCATCTGTACATCACCATCATCAAAGACCAAAAGTACATAAAACCACAAAGATGGGGAAAAAACAGAACAGAAACTGGAAACTCT</t>
  </si>
  <si>
    <t>chr6:47500023-47500165</t>
  </si>
  <si>
    <t>CTGCAGGAGTTAAGAATTTTATTTTGGAATTAGCAAGTCAGGAACTGCCCATTGCTTTGGGGACCTCTACATTTCTCAGTATTCATTGCTCTGAGAAACCAGCATTCATCCATAATAGCTGTACTAGTTTTCCTAAGCTATTT</t>
  </si>
  <si>
    <t>ENST00000359314.5</t>
  </si>
  <si>
    <t>ENSG00000198087</t>
  </si>
  <si>
    <t>CD2AP</t>
  </si>
  <si>
    <t>chr6:48234697-48234860</t>
  </si>
  <si>
    <t>CTGCAGTAGAACTGCCATTGCTACACTCAGACTAATGAAGGAGCAAAGACTCTAAGTGTCTTATCCATACCTTCAGCAAGCTGCAGTTGACCAAAGGAGAAGAAGCCAGTCTATCTCCCATGGGAGACAGCCACCCTCCCTGCTCATCACCAGAGAGGGAACCC</t>
  </si>
  <si>
    <t>ENST00000339488.9</t>
  </si>
  <si>
    <t>ENSG00000244694</t>
  </si>
  <si>
    <t>PTCHD4</t>
  </si>
  <si>
    <t>chr6:49275589-49275730</t>
  </si>
  <si>
    <t>CAGCAGCTGCAGAGGGTGTGCCAGGTACCCCAGCAGTGCCCGCCCACTGGCGTTGTGCTCAATTTCTTGCCAGGCCTTAGCTGCCTCCCCACAGGGCAGGGCTTGGGACTTGCAGCCCACCATGCCTGAGCCTCCTGCCCCG</t>
  </si>
  <si>
    <t>ENST00000274813.4</t>
  </si>
  <si>
    <t>ENSG00000146085</t>
  </si>
  <si>
    <t>MMUT</t>
  </si>
  <si>
    <t>chr6:49387473-49387646</t>
  </si>
  <si>
    <t>TCTGCAGACTTAAATGTCGCTGTCTGACAGCTTTGAAGAGAGCAGTGGTTCTCCCAGCACGCAGCTGGAGATCTGAGAACGGGCAGACTGCCTCCTCAAGTGGGTCCCTCACCCCTGACCCCCCAGCAGCCTAACTGGGAGGCACCCCCCAGCAGGGGCACACTGACACCTCAC</t>
  </si>
  <si>
    <t>chr6:49387646-49387819</t>
  </si>
  <si>
    <t>CACAGCCTGGTACTCCAACAGACCTGCAGCTGAGGGTCCTGTCTGTTAGAAGGAAAACTAACAAACAGAAAGGACATCCACACCAAAAACCCATCTGTACATCACCATCATCAAAGACCAAAAGTAGATAAAACCACAAAGATGGGGAAAAAACAGAGCAGAAAAACTGGAAAC</t>
  </si>
  <si>
    <t>chr6:51231745-51231887</t>
  </si>
  <si>
    <t>CTGCAGCATCAGCTCAAGTGAAAAATATGCTAACCTGTCAGCAACCTCCACCCAATAATCCTGCCAGGACAAAATTAAACAAAATAATCTCCTCAAATTATTAAAGTCTAAGTCTTTAGGGGAATGCCCTACATTATAACTTA</t>
  </si>
  <si>
    <t>ENST00000589278.6</t>
  </si>
  <si>
    <t>LOC101927082</t>
  </si>
  <si>
    <t>chr6:51697475-51697626</t>
  </si>
  <si>
    <t>CAACCTTGGCACTTTTGAGATATTGAAGTGGAAAATTGTATGAGGCTGTTCTGTACATCATAGGATATTTAGCAGCCTCCCTGGCCTCCATCCACTAAACGCCCATAAGTACACCCCCGTGTCCCCAGTTGTGGCAACTGAAAATATCTGCA</t>
  </si>
  <si>
    <t>ENST00000587000.2</t>
  </si>
  <si>
    <t>chr6:51875182-51875351</t>
  </si>
  <si>
    <t>TGGGAGGGGCGCCCGCCATTGCCCAGGCTTGCTTAGGTAAACAAAGCAGCTGGGAAGCTCGAACTGGGTGGAGCCCACCACAGCTCAAGGAGGCCTGCCTGCCTCTGTAGGCTCCACCTCTGGGGGCAGGGCACAGACAAACAAAAAGACAGCAGTAACCTCTGCAGACT</t>
  </si>
  <si>
    <t>ENST00000340994.4</t>
  </si>
  <si>
    <t>ENSG00000170927</t>
  </si>
  <si>
    <t>PKHD1</t>
  </si>
  <si>
    <t>chr6:51875351-51875520</t>
  </si>
  <si>
    <t>TTAAGTGTCCCTGTCTGACAGCTTTGAAGAGAGCAGTGGTTCTCCCAGCACGCAGCTGGAGATCTGAGAACGGGCAGACTGCCTCCTCAAGTGGGTCCCTGACCCCTGACCCCCGAGCAGCCTAACTGGGAGGCACCCCCCAGCAGGGGCACACTGACACCTCACACAGC</t>
  </si>
  <si>
    <t>chr6:51875520-51875689</t>
  </si>
  <si>
    <t>CAGGGTATTCCAACAGACCTGCAGCTGAGGGTCCTGTCTGTTAGAAGGAAAACTAACAACCAGAAAGGACATCTACACCGAAAACCCATCTGTACATCACCATCATCAAAGACCAAAAGTAGATAAAACCACAAAGATGGGGAAAAAACAGAACAGAAAAACTGGAAACT</t>
  </si>
  <si>
    <t>chr6:52403008-52403308</t>
  </si>
  <si>
    <t>TTGCAATGAGCTGTGATCGTGCCACTGCACTCTAGCCTGGGCGACAGAGTGATACCCCGTCTCAAAAGAAAAGAAAATAGCCATAGTTCCTTGTCCGTCTTAGCTGCATTCGTGTCTCACTGCGGCTTTGCCAATTTTCCTTTCTTTTCTGCAGGTTGCATACCCTGTCCTGAGGGCGCGGCACGGAGTGCATGCGGGCCGCTGCCATGACGACCGCCATCTTGGAGCGCCTGAGCACCCTGTCGGTCAGCGGGCAGCAGCTGCGCCGCCTGCCCAAGATCCTGGAGGATGGGCTTCCCAA</t>
  </si>
  <si>
    <t>ENST00000637315.1</t>
  </si>
  <si>
    <t>ENSG00000096093</t>
  </si>
  <si>
    <t>EFHC1</t>
  </si>
  <si>
    <t>chr6:52403438-52403589</t>
  </si>
  <si>
    <t>GGTGGTCAACGTCTGGACCCATTTACTGGCAGCCCTGGCCGTCCTCTTGCGATTCTGGGCCTTTGCCGAGGCTGAGGCCTTGCCATGGGCGTCTACCCACTCCCTGCCTCTGCTCCTCTTCATCCTGTCGTCAATCACTTACCTCACCTGCA</t>
  </si>
  <si>
    <t>chr6:52786580-52786735</t>
  </si>
  <si>
    <t>GGTGTGGACTCGCCAGGCCCCACACTCAGAGTGGCTGGCCGGCCCCGCCGGCCCCAGGCAGTGAGGGGCTTAGCATCTGGTCCAACAGCTGCTGTGCTCAACTTCTCGCTGGGCCTTAGCTGCCTCCCCGCCAGGCAGGGCTCAGGACCTGCAGCC</t>
  </si>
  <si>
    <t>ENST00000493331.5</t>
  </si>
  <si>
    <t>ENSG00000243955</t>
  </si>
  <si>
    <t>GSTA1</t>
  </si>
  <si>
    <t>chr6:55936076-55936215</t>
  </si>
  <si>
    <t>TCCCAATATGTCAAGCGCCTCACCTCTAGATTATTCAACATGCCAACTAACATTGCTCTAGACCATGTCTTCCAACTCCTCCATCCCTTAACAGTCTATCTCTCCCACCCAAATCTGGCCAATTCATCTTTCAGTCTGCA</t>
  </si>
  <si>
    <t>ENST00000370830.4</t>
  </si>
  <si>
    <t>ENSG00000112175</t>
  </si>
  <si>
    <t>BMP5</t>
  </si>
  <si>
    <t>chr6:56133539-56133691</t>
  </si>
  <si>
    <t>GCTGCAGGAATTTGCATAAGTAACAAGCAGCTGAATGTTAATCTCCAACAAAATGGCAAAAATGTCTTCAGGGCATGTCAGAGGTCTTCATGGCAGCCCCTCCCATCACAGGCCTGGAGGCCTATGAGGAAAAAATGTTTTCATGGGCCAGAG</t>
  </si>
  <si>
    <t>ENST00000469682.1</t>
  </si>
  <si>
    <t>ENSG00000124749</t>
  </si>
  <si>
    <t>COL21A1</t>
  </si>
  <si>
    <t>chr6:56133696-56133920</t>
  </si>
  <si>
    <t>GGCCCCCTTGCTCTGTGCAGCCTAGGGACTTGGTACCCTACGTTCTAGCCACTCCAGCCATGGCTAAAAGGGACCAAGGTACAGCATGAGCCATTGCTTCAGAGGGTGCAGGCCCCAAGCCTTGGCAGCTTCCATGTGGTGTTGACACTGCAGATGCACAGAAGTCAAGAACTGAGGTTTGGGAACCTCCACCTAGACTTCAGAGGATGTATGGAAATGCCTGGA</t>
  </si>
  <si>
    <t>chr6:56133958-56134134</t>
  </si>
  <si>
    <t>GTGGAAAACCTCTGCTTGGGCAGTGAGGAAGGGAAATGTGGGGTTGGAGCCCCCAGAGTCCCTACTGGGGTACTGCCTAGCAGAGCTGTGAGAAGAAGGTCACAGTCCTCCAAACCCCAGAATGGTATATCTACCGATAGCTTGCACCATGCACCTGGAAAAACCACAGACACTCAA</t>
  </si>
  <si>
    <t>chr6:56587338-56587489</t>
  </si>
  <si>
    <t>AAGCAAGAAGGGAAGTTCAGAGAAAAAAGAATAAAAAGAAACGAACAAAGCCTCCAAGAAATATGGGACTATGTGAAAAGACCAAATCTGCATCTGATCAGTGTACCTGAAAGTGATGGGGAGAATGGAACCAAGTTGGAAAACACTCTGCA</t>
  </si>
  <si>
    <t>ENST00000518398.2</t>
  </si>
  <si>
    <t>ENSG00000151914</t>
  </si>
  <si>
    <t>DST</t>
  </si>
  <si>
    <t>dystonin</t>
  </si>
  <si>
    <t>chr6:56677387-56677633</t>
  </si>
  <si>
    <t>GCTCACTGCAGCCTCAAACTCCTGGGCTCAACTGATCCTCCCACCTCAGCCTCCCAAACAGCTAGGACCACCACCATGTGCCACTATGTCTGGCTAATTCTTTTAAATTTTCTGTGAGACAGGGGTCTCTTTTTGTTGTCCACGAACTGCTGGCTTCAAGTGATCCTCCCACATTGGCCTCCCAAAGTGCTGGGATTATAGGCATGAACCACAGCACCTAGCCCCACCATAATTTTATTATCTGCAG</t>
  </si>
  <si>
    <t>ENST00000652573.1</t>
  </si>
  <si>
    <t>chr6:56784309-56784460</t>
  </si>
  <si>
    <t>CTGCAGAGTGTTTTCCAACTTGGTTCCATTCTCCCCGTCACTTTCAGGTACACTGATCAGACGCAGATTTGGTCTTTTCACATAGTCCCATATTTCTTGGAGGCTTTGTTCATTTCTTTTTATTCTTTTTTCTCTAAACTTCCCTTCTTGCT</t>
  </si>
  <si>
    <t>ENST00000522538.5</t>
  </si>
  <si>
    <t>chr6:56997524-56997751</t>
  </si>
  <si>
    <t>ACTGCAGTGTTCATTTCTGCATTTATTCATTTTATTTATTTATTTTTTGAGACGGAATCTCACTCTGTCGCCCAGACTGCAGTGCAGTGGCGCAATCTCGGCTCACTGCAAGCTCCGCCTCCCAGGTTCACGCCATTCTCCTGCCTCAGCCTCCTGAGTAGCTGGGACTACAGGTGCCTGCCACCACGCCTGGCTAATTTTTTGTATTTTTAGTAGAGACGAGGTTTC</t>
  </si>
  <si>
    <t>ENST00000484701.1</t>
  </si>
  <si>
    <t>ENSG00000151917</t>
  </si>
  <si>
    <t>BEND6</t>
  </si>
  <si>
    <t>chr6:57335295-57335459</t>
  </si>
  <si>
    <t>GCCATTGCCCAGGCTTGCTTAGGTAAACAAAGCAGCCAGGAAGCTGGAACTGGGTGGAGCCCACCACAGCTCAAGGAGGCCTGCCTGCCTCTGTAGGCTCCACCTCTGGGGGCAGGGCACAGACAAACAGAAAGACAGCAGTAACCTCTGCAGACTTAAACGTCC</t>
  </si>
  <si>
    <t>ENST00000672107.1</t>
  </si>
  <si>
    <t>ENSG00000146143</t>
  </si>
  <si>
    <t>PRIM2</t>
  </si>
  <si>
    <t>chr6:57335459-57335623</t>
  </si>
  <si>
    <t>CCTGTCTGACAGCTTTGAAGAGAGCAGTGGTTCTCCCAGCACCCAGCTGGAGATCTGAGAATGGGCAGACTGCCTCCTCAAGTGGGTCCCTGACCCCTGACCCCCGAGCAGCCTAACTGGGAGGCACCCCCCAGCAGGGGCAGACTGACACCTCACATGGCCAGG</t>
  </si>
  <si>
    <t>chr6:57335623-57335787</t>
  </si>
  <si>
    <t>GTACTCCAACAGACCTGCAGCTGAGGGTCCTGTCTGTTAGAAGGAAAACTAACAAACAGAAAGGACAAACACACCAAAAACCCATCTGTACACCATCATCAAAGACCAAAAGTAGATAAAACCACAAAGATGGGGAAAAAACAGAACAGAAAAACTGGAAACTCT</t>
  </si>
  <si>
    <t>chr6:58395209-58395360</t>
  </si>
  <si>
    <t>ACATGAAAAGGGAAGTTTAGAGAAAAAAGAATAAAAAGAAACAAACAAAGCCTCCAAGAAATATGAGACTATGTGAAAAGACAAAATCTACCTCTGATTGGTGTACCTGAAAGTGACCGGGAGAATGGAACCAAGTTGGAAAACACTCTGCA</t>
  </si>
  <si>
    <t>ENST00000662385.1</t>
  </si>
  <si>
    <t>LOC101927293</t>
  </si>
  <si>
    <t>chr6:60431026-60431178</t>
  </si>
  <si>
    <t>ACTGCAGCCTCGACCTTTGGGCTCAAGTGATCCTCCCACTTCATCCTTCCCAGTAGCTAGGGCCACAGGTGGACACCATTATGCCTGGCTAATTTTTTTCTTTTTTTAATTTTTTGTAGAGATGGAGTCTCACTATGTTGCCCAGGTTGGTCT</t>
  </si>
  <si>
    <t>ENST00000511849.2</t>
  </si>
  <si>
    <t>ENSG00000112232</t>
  </si>
  <si>
    <t>KHDRBS2</t>
  </si>
  <si>
    <t>chr6:60431182-60431333</t>
  </si>
  <si>
    <t>ACTCTTGGGCTCAAGCCGTTCTCCTGCCTTGGCATGCTGAAGGGTTGTGATTACAGCTGTGAGCCTGAGTCATCATACCTAGCCTATAGAACATTTTTAGATGGACAATAATTACTATAAACCTGAACAATTTTTTAAAAACTCTATCTGCA</t>
  </si>
  <si>
    <t>chr6:63086015-63086157</t>
  </si>
  <si>
    <t>TCTGTTGACACTCAGTTCAGCCCAGAAGTACAGGAAAAGTTTAAGCTGTTTCCAGGCAAACCAATGCTACCAACTCCGAAGAGTCAGGAATAGTTAGAGAGCTCTTTCCCAGAAAGCCTGACACCCATGTCTTTAGTCCTGCA</t>
  </si>
  <si>
    <t>ENST00000622415.1</t>
  </si>
  <si>
    <t>ENSG00000146166</t>
  </si>
  <si>
    <t>LGSN</t>
  </si>
  <si>
    <t>chr6:63086359-63086488</t>
  </si>
  <si>
    <t>ATGGACCTTTGCAGTGAGTGTTACAGCTCTTAAAGATGGCATGGACCTGAAGAGTGAGCAGCAGCAAGATTTATTGTGAAGAGCTAAAGAACAAAGCTTCCATAGTGTGGAAGGGGACAAGAGGGTTGCC</t>
  </si>
  <si>
    <t>chr6:67825239-67825390</t>
  </si>
  <si>
    <t>CTGCAGCCCTCGCAGCCCTCTCTCGCTCTCGGCGCCTCCTCGGCCTCGGCACCCAATCTGGCAGTGCTTGAGGGGCCTTTCAGCCTGCGGCTGCACTGTGGGAGCCCCTCTCTGTGCTGGCCGAGGCCGGAGCTGGCTCCCTCAGCTTGTGG</t>
  </si>
  <si>
    <t>ENST00000661401.1</t>
  </si>
  <si>
    <t>LOC105377845</t>
  </si>
  <si>
    <t>chr6:67825508-67825693</t>
  </si>
  <si>
    <t>GCTGCTAGCCCCGGGCAGTGAGGGGCTTAGCACCCGGGCCAACAGCTGTGGAGGGTGCGCCAAGTCTCCCAGCAGTGCCAGCCCGCAGGTGCTGCACTGGAATTCTTGGTGGGCCTCAGCTGCCTCCCCACGGGGCAGGGCTTGGGACCTGCAGCCCACCGTGGCTCCCCCACAAGGTGGGCTCCT</t>
  </si>
  <si>
    <t>chr6:70010845-70010992</t>
  </si>
  <si>
    <t>GGTGGAGCCCACCACAGCTCAAGGAGGCCTGCCTGCCTCTGTAGGCTCCACCTCTGGGGGCAGGGCACAGACAAACAAAAAGACAGCAGTAACCTCTGCAGACTTAAGTGTCCCTGTCTGACAGCTTTGAAGAGAGCAGTGGTTCTCC</t>
  </si>
  <si>
    <t>ENST00000483745.1</t>
  </si>
  <si>
    <t>ENSG00000082293</t>
  </si>
  <si>
    <t>COL19A1</t>
  </si>
  <si>
    <t>chr6:70010992-70011139</t>
  </si>
  <si>
    <t>CCAGCACGCAGCTGGAGATCTGAGAACGGGCAGACTGCCTCCTCAAGTGGGTCCCTGACTCCTGACCCCCGAGCAGCCTAACTGGGAGGCACCCCCCAGCAGGGGCACACTGACACCTCACACGGCAGGGTATTCCAACAGACCTGCA</t>
  </si>
  <si>
    <t>chr6:70011139-70011286</t>
  </si>
  <si>
    <t>AGCTGAGGGTCCTGTCTGTTAGAAGGAAAACTAACAACCAGAAAGGACATCTACACCGAAAACCCATCTGTACATCACCATCATCAAAGACCAAAAGTAGATAAAACCACAAAGATGGGGAAAAAACAGAACAGAAAAACTGGAAACT</t>
  </si>
  <si>
    <t>chr6:70783729-70783911</t>
  </si>
  <si>
    <t>AAGCGAGAAAGGAAGTTTAGAGAAAAAAGAATAAAAAGAAACGAACAAAGTCTCCAAGAAATATGGGACTATGTGAAAAGACGAAATCTACGCCTGATTGGTGTACCTGAAAGTGACGGGGAGAATGGAACCAAGTTGGAAAACACTCTGCAGGATATTATCCAGGAGAACTTCCCCAATCTA</t>
  </si>
  <si>
    <t>ENST00000439432.1</t>
  </si>
  <si>
    <t>ENSG00000112305</t>
  </si>
  <si>
    <t>SMAP1</t>
  </si>
  <si>
    <t>chr6:71289338-71289467</t>
  </si>
  <si>
    <t>GGGGCCTGCAGGAGCCCAAAGCGCCGGACCCTCCCACTGCCGGCCTGGGGCCTGGCCGAGGGCACGGCGAGGAAGTCCCTCAAGGCAGAACCCAACTTGAATGGGTGTTTTCTTTGCCTCTGCAGAGCAG</t>
  </si>
  <si>
    <t>ENST00000370435.5</t>
  </si>
  <si>
    <t>ENSG00000119900</t>
  </si>
  <si>
    <t>OGFRL1</t>
  </si>
  <si>
    <t>chr6:72621603-72621801</t>
  </si>
  <si>
    <t>CGACGTAGCAGCGGGAGGGCACAGCGACCTGCATCTCCAGTTTCTCCTCAGGACACAAGGCTGACTTCACCTTCCGGACAGCTGCAAAGCCCCTGCCAGAACCAAACCGAACTCGCGCCTCGGAGAGGGGCTTCTGGGGCCGTTTCGCTGCAGGGCGTGGGGAGTGGAGAGAGGGAAGGGGAAGCCTGGGGCTGGGTGT</t>
  </si>
  <si>
    <t>ENST00000342056.6</t>
  </si>
  <si>
    <t>ENSG00000185760</t>
  </si>
  <si>
    <t>KCNQ5</t>
  </si>
  <si>
    <t>chr6:72621801-72621999</t>
  </si>
  <si>
    <t>TGCGCGCGTGGGAGCGCGCCTCGGAGCGCCCCGCACTCCCCCACTCTATCCCCGGGGGCAGTTTGGGAAGGAGGGAGTGGTAGTCGCGGGAATGAGGGAGCAAGAGAAACCCTCTCAAAGTGACGCCCCAAACAGGTCCGGATTTAGAATTCGAAGCTAAAGGCTGTTAGAAATTGGGACTCCTCGGCCTCCTCTGCAG</t>
  </si>
  <si>
    <t>ENST00000664828.1</t>
  </si>
  <si>
    <t>LOC112267960</t>
  </si>
  <si>
    <t>chr6:72993748-72993918</t>
  </si>
  <si>
    <t>GTTTCCAGTTTTTCTGTTCTGTTTTTTCCCCATCTTTGTGGTTTTATCTACTTTTGGTCTTTGATGATGGTGATGTACAGATGGGTTTTCGGTGTAGATGTCCTTTCTGGTTGTTAGTTTTCCTTCTAACAGACAGGACCCTCAGCTGCAGGTCTGTTGGAATACCCTGCC</t>
  </si>
  <si>
    <t>ENST00000443915.1</t>
  </si>
  <si>
    <t>chr6:72993918-72994088</t>
  </si>
  <si>
    <t>CGTGTGAGGTGTCAGTGTGCCCCTGCTGGGGGGTTCCTCCCAGTTAGGCTGCTCGGGGGTCAGGGGTCAGGGACCCACTTGAGGAGGCAGTCTGCCCGTTCTCAGATCTCCAGCTGCGTGCTGGGAGAACCACTGCTCTCTTCAAAGCTGTCAGACAGGGACACTTAAGTC</t>
  </si>
  <si>
    <t>chr6:72994088-72994258</t>
  </si>
  <si>
    <t>CTGCAGAGGTTACTGCTGTCTTTTTGTTTGTCTGTGCCCTGCCCCCAGAGGTGGAGCCTACAGAGGCAGGCAGGCCTCCTTGAGCTGTGGTGGGCTCCACCCAGTTCGAGCTGCCCGGCTGCTTTGTTTACCTAAGCAAGCCTGGGCAATGGCGGGCGCCCCTCCCCCAGC</t>
  </si>
  <si>
    <t>chr6:78029911-78030061</t>
  </si>
  <si>
    <t>CCTGCCGGCCCCGGGCAGTGAGGGGCTTAGCACCCGGGCCAGCGGCAGCGGAGGGTGTACTGGGTACCCCAGCAGTGCCAGCCCACCGGCGCTGCGCTCGATTTCTCGCCAGGCCTTAGCTGCCTTCCCGCGGGGCAGGCCTTGGGACTGC</t>
  </si>
  <si>
    <t>ENST00000649759.1</t>
  </si>
  <si>
    <t>ENSG00000269964</t>
  </si>
  <si>
    <t>MEI4</t>
  </si>
  <si>
    <t>chr6:78030061-78030211</t>
  </si>
  <si>
    <t>CAGCCCGCCATGCCTGAGCCTTCCCCCGCCTCCATGGGTTCCTGTGCAGCTCGAGCCTCCCCGACGAATGCCGCCCCCTGCTCCACGGCGCCCAGTCCCATCGACCGCCCAAGGGCTGAGGAGTGCGTGCGCATGGCGCGGGACTGGCAGG</t>
  </si>
  <si>
    <t>chr6:78030211-78030361</t>
  </si>
  <si>
    <t>GCAGCTCCACCTGCAGCCCCGGTGCGGGATCCACTAGGTGAAGCCAGCTGGGCTCCTGAGGCTGGTGGGGACGTGGAGAGTCTTTATGTCTAGCTCAGGGATTGTAAACACACCAATCAGCACCCTGTGTCTAGCTCAGGGTTTGTGAGTG</t>
  </si>
  <si>
    <t>chr6:78230858-78231156</t>
  </si>
  <si>
    <t>TGGGGAGGAACAGGCAATGGGTGGGGCCCTAGAACTCCCAAGGGAATATAACCTTTGTCTTCAGCTACCAGGGTGGGTAGACAAAGACCATCAGGTAAGGGCAGGGTTAAGTGCATCTGAGCTCAAGACTCTCCTTGGCGAGTCTTGCTGCAGCTTCTGTGGGGGATGCGGGTGTGGTTCCCAGGTCAATGGAGTTATATTCCCAGGAGGATTATGGCTGGCTCTGCTGAGTCATGGAGGTTGTCAAGTAGGTGGGGGAAAGTTGGCAGTTACAGGCCTCCCCCAGCTCCCACACAATC</t>
  </si>
  <si>
    <t>chr6:79300473-79300624</t>
  </si>
  <si>
    <t>CTACAGTTGATTGTGTGTCAATTGTGTCGAGAAGGAAAAGAAACTTTTTATCTGAGGAATACAAGCCTCAATGATCAGACCCTGAGAGACATTGAAATGTGACAGCAGCCACATCTCACTCCCTCTTGATCTACTTGAAGCCACTTGCTATG</t>
  </si>
  <si>
    <t>ENST00000651107.1</t>
  </si>
  <si>
    <t>ENSG00000286042</t>
  </si>
  <si>
    <t>LCAL1</t>
  </si>
  <si>
    <t>chr6:79656728-79656900</t>
  </si>
  <si>
    <t>GGAGGATATGTGTAGGCTATATGCAAATACTACACCATTTTACATCAAGGATTTGAGCATCCTTGGATTTTGGTATGGGGGTTGGGGAGAGCTCCTGAAACTAATTCCCTTCAGATACTGAGGGACAACTGTAACATAAATATGAATGTGTGTGCACACACACTGAACCTGCA</t>
  </si>
  <si>
    <t>ENST00000369838.6</t>
  </si>
  <si>
    <t>ENSG00000198478</t>
  </si>
  <si>
    <t>SH3BGRL2</t>
  </si>
  <si>
    <t>chr6:81017304-81017462</t>
  </si>
  <si>
    <t>CTGTTGGAGTTTGCTGGAGGTCCACTCCAGACCGTGTTTGCCTGGGTTATCAGCAGCGGAGGCTGCAGAACAGCGAATATTGGTGAGCAGCAAATGTTGCTGCCTGATCCTTCCTCTGGAAGTTTTGTCTCAGAGGAGTCCCTGGCCATGTGAGGTGTC</t>
  </si>
  <si>
    <t>ENST00000435858.1</t>
  </si>
  <si>
    <t>LOC105377871</t>
  </si>
  <si>
    <t>chr6:81017462-81017620</t>
  </si>
  <si>
    <t>CAGTCTGCCCCTACTAGAGGGTACCTCCCAGTTAAGCTACTTGGGGGTCAGGGACCCACTTGAGAAGGCAGTCTGTCTGTTCTCAGATTTCCAGCTGCGTGCTGGGGAACCACTCTTCTCTTCAAAACTGTCAGACAGGGACATTTAAGTCTGCAGAGG</t>
  </si>
  <si>
    <t>chr6:81751716-81751903</t>
  </si>
  <si>
    <t>GAGGTCCAGGTCCTTGTAGCCCAGGCCGCTGTCCTGGTGCAGGACATGGCTGGCTGCCGAGCCGTTGAGGCGCACGTCGCGGACGCCAATGCGCTTCTCGGCCAGGCGCCGCCGCACCACCTTCACGATCAGGCTCGGCTGCAGCTCGAGCGTGGGGAAGTTGCCGCGCCCGTGAATCGGAATGGTCT</t>
  </si>
  <si>
    <t>ENST00000412306.1</t>
  </si>
  <si>
    <t>chr6:81751903-81752090</t>
  </si>
  <si>
    <t>TCGCTCAGGATGCCGTCCAGCCGCTGCACTTGCTCCCAGTTCAGCACATTGCAGTGCGCCGTAGGGCTTTCGCAATAGTCCAAGCAATGCCCACCGAAGCTGCCGCCACCGCCGAAGTCGCCGCCGCCGAAGTCGCCGCCGCCGAAGTCGCCGCCGCCGAAGTCGCCGCCTAGGGGGATGTAGGGGCT</t>
  </si>
  <si>
    <t>chr6:81752090-81752277</t>
  </si>
  <si>
    <t>TGCAGGCCAGCTCGTCCTCAGACATGGCGAAGTACCCTTCACCCTCCGCCATGTAGTGCCCGCCGAGCGCCACTTGGCCCTGGTCAGTCCTAAAAAGAAAGGGAAAGGAGCGCGGTGAGGACGCGCGGCGGCGGAGAGCACGCGCGGCGGCGGAGAGCAGAGGCCCGCCAGGAAAAGAGCGCCCCCTC</t>
  </si>
  <si>
    <t>chr6:82394504-82394677</t>
  </si>
  <si>
    <t>ENST00000543496.3</t>
  </si>
  <si>
    <t>ENSG00000146242</t>
  </si>
  <si>
    <t>TPBG</t>
  </si>
  <si>
    <t>chr6:82394677-82394850</t>
  </si>
  <si>
    <t>GTGTGAGGTGTCATTGTGCCCCTGCTGGGGGGTGCCTCCCAGTTAGGCTGCTCGGGGATCAGGGGTCAGGGACCCACTTGAGGAGGCAGTCTGCCCATTCTCAGATCTCGAGCTGCATGCTGGGAGAACCACTGCTCTCTTCAAAGCTGTCAGACAGGGACATTTAAGTCTGCA</t>
  </si>
  <si>
    <t>chr6:84189519-84189724</t>
  </si>
  <si>
    <t>GGCTGCAGAGGGTGTACTGAGTCCCCCAGCAGTGCTGGCCCACCGGCGCTGCGCTCGATTTCTCGCCGGGCCTTAGCTGCCTTCCCACAGGGCAGGGCTCGGGACCTGCAGCCCGCCATGCCTGAGCCTCCCACCCACTCCATGGGCTCCTGTGTGGCCCAAGCCTCCCCGACGAGCACCACCCCCTGCTCCACGGCGCCCAGTCC</t>
  </si>
  <si>
    <t>ENST00000461137.5</t>
  </si>
  <si>
    <t>ENSG00000135315</t>
  </si>
  <si>
    <t>CEP162</t>
  </si>
  <si>
    <t>chr6:84189724-84189929</t>
  </si>
  <si>
    <t>CCATCGACCACCCAAGGGCTGAGGAATGCGAGCACACGGCGCAGGACTGGCAGGCAGCTCCACCTGCAGCCCCGGTGCGGGATCCACTAGGTGAAGCCAGCTGGGCTCCTGAGTCTGGTGGGGATGTGGAGAGTCTTTATATCTAGCTCAGGGATTGTAAATACACCAATCAGCACCCTGTGTTTAGCTCAAGGTTTGTGACTGTA</t>
  </si>
  <si>
    <t>chr6:85353471-85353622</t>
  </si>
  <si>
    <t>CTGCAGAGCAAAGGCACACATACCTATGGCTGGAAATTGCAGATACAGGATTCTAGACAGAGATCTCCCATGTGGAATTACATTTTTGCAAGGGCATAGACACTTACCCAAGAGGTAAAATAAAAGATGTGTGTGCTGGTCCATTCTAAAAG</t>
  </si>
  <si>
    <t>ENST00000455071.1</t>
  </si>
  <si>
    <t>ENSG00000234155</t>
  </si>
  <si>
    <t>LINC02535</t>
  </si>
  <si>
    <t>chr6:85706656-85706806</t>
  </si>
  <si>
    <t>CAGGTCTGGAGCCATCACTGGGCAGCCACAGCTGCACCCAGGAGCGAGGGGCTCCCATCCTGCCAACTTGTTAGGGGGCAGGGCTCTTGTCTTTTCCTGGCACCTGCCGGTTCTGTGGAGTGTGCAGTCCTGGTCATGCCTCCCCTGCTGC</t>
  </si>
  <si>
    <t>ENST00000670094.1</t>
  </si>
  <si>
    <t>ENSG00000203875</t>
  </si>
  <si>
    <t>SNHG5</t>
  </si>
  <si>
    <t>chr6:85706806-85706956</t>
  </si>
  <si>
    <t>CAGAGGCATCTTCACAGCAGCCACTCCAGATGGGTCACTGCTGCCATCACCAGGAGTTCAAGACCAGCCTGGGCAACACAGTGAGACCCTCTTTCTATTAAAACAAAACAAAACAAAACAAAACAAAACGGAGAATGGAAGAATATGAGAT</t>
  </si>
  <si>
    <t>chr6:86004134-86004305</t>
  </si>
  <si>
    <t>GAGTTTCCAGTTTTTCTGTTCTGTTTTTTCCCCATCTTTGTGGTTTTATCTACTTTTGGTCTTTGATGATGGTGATGTAGAGATGGGTTTTCGGTGTAGATGTCCTTTCTGGTTGTTAGTTTTCCTTCTAACAGACAGGACCCTCAGCTGCAGGTCTGTTGGAATACCCTGC</t>
  </si>
  <si>
    <t>ENST00000666191.1</t>
  </si>
  <si>
    <t>LOC101928842</t>
  </si>
  <si>
    <t>chr6:86004305-86004476</t>
  </si>
  <si>
    <t>CCGTGTGAGGTGTCAGTGTGCCCCTGCTGGGGGGTGCCTCCCAGTTAGGCTGCTCGGGGGTCAGGAGTCAGGGACCCACTTGAGGAGGCAGTCTGCCCGTTCTCAGATCTCCAGCTGCGTGCTGGGAGAACCACTGCTCTCTTCAAAGCTGTCAGACAGGGACACTTAAGTC</t>
  </si>
  <si>
    <t>chr6:86004476-86004647</t>
  </si>
  <si>
    <t>CTGCAGAGGTTACTGCTGTCTTTTTGTTTGTCTGTGCCCTGCCCCCAGAGGTGGAGCCTACAGAGGCAGGCAGGCCTCCTTGAGCTGTGGTGGGCTCCACCCAGTTCGAGCTTCCTGGCTGCTTTGTTTACCTAAGCAAGCCTGGGCAATGGTGGGCGCCCCTCCCCCAGCC</t>
  </si>
  <si>
    <t>chr6:86341276-86341418</t>
  </si>
  <si>
    <t>GGAAGAGAATAAGAGTGTCTTTCTGGTAAACCAGATAATACTTCTGGATCTTACGCAAGGCCACAAATGCAGTACCTCTACAAGTCTGCAAGAACTATAGCATTACTGGGCTTGGGGTACCTTCTAATGCTGATATGGCTGCA</t>
  </si>
  <si>
    <t>chr6:86785599-86785744</t>
  </si>
  <si>
    <t>GCTGCAGATCACCACCCCATTTGCCTCATGTCATTCTGCCTACGAGAAGCAAAAGAGGCTGAGAGTTAAAAGTGACTAAGAAGTGGGCAGAAGTCCACATCTGTGACCAGGAGGCTGTGTTTAAAGTTTCAGCTTTTTCTGCAGGT</t>
  </si>
  <si>
    <t>ENST00000305344.7</t>
  </si>
  <si>
    <t>ENSG00000168830</t>
  </si>
  <si>
    <t>HTR1E</t>
  </si>
  <si>
    <t>chr6:86920190-86920391</t>
  </si>
  <si>
    <t>TCTGCAGCCTTTGTTCCCTACCAGCAATCTCTCCCAATCCTGGGTGGTGTACACACCTCCCTCCATATGCAACACAGCCCTGAGGCTTAAACCATATCCCAAGGCTGGGACCATTTCAGCTATAACACCAGGGACCCTTCTTCACAAGGTGAGGAGAGAGGAAGGAGTCATTAATTCAAAGAGAAAGGTAAAATACTGCAGG</t>
  </si>
  <si>
    <t>chr6:89081345-89081506</t>
  </si>
  <si>
    <t>CCTGCAGCCGCAGCCGGCACGGAGGGAGCCAGCCCCGACCTTGCCCCGCTGCGGCCCGCGGCTCCCGGCCAAACCCCCCTCAGGAAAGAGGTGAGGCCGCCAGGGGGCCGTTGGGGAGTCGGGCCCTTAGACGGTCGCGGCCGAGCTCTGGGGCTGCAGACC</t>
  </si>
  <si>
    <t>ENST00000354922.3</t>
  </si>
  <si>
    <t>ENSG00000146278</t>
  </si>
  <si>
    <t>PNRC1</t>
  </si>
  <si>
    <t>chr6:93636838-93637007</t>
  </si>
  <si>
    <t>TGCCGTGTGAGGTGTCAGTGTGCCCCTGCTGGGGGGTGCCTCCCAGTTAGGCTGCTCGGGGGTCAGGGGTCAGGGACCCACTTGAGGAGGCAGTCTGCCCATTCTCAGATCTCCAGCTGCGTGCTGGGAGAACCACTGCTCTCTTCAAAGCTGTCAGACAGGGACATTTA</t>
  </si>
  <si>
    <t>ENST00000670976.1</t>
  </si>
  <si>
    <t>TSG1</t>
  </si>
  <si>
    <t>chr6:93637007-93637176</t>
  </si>
  <si>
    <t>AAGTCTGCAGAGGTTACTGCTGTCTTTTTGTTTGTCTGTGCCCTGCCCCCAGAGGTGGAGGCTGCAGAGGCAGGCAGGCCTCCTTGAGCTGTGGTGGGCTCCACCCAGTTCGAGCTTCCCGGCTGCTTTGTTTACCTAAGCAAGCCTGGGCAATGGCGGGCGCCCCTCCC</t>
  </si>
  <si>
    <t>chr6:93637176-93637345</t>
  </si>
  <si>
    <t>CCCAGCCTCGCTGCCGCCCTGCAGCTGGATCTCAGACTGCTGTGCTAGCAATCAGCGAGACTCCGTGGGCGTAGGACCCTCCGAGCCAGTTGCAGGATACAATCTCGTGGTGCACCGTTCCCTAAGCAGTTCGGAAAAGCGTAATATTTGGGTGGGAGTGATCCGATTTT</t>
  </si>
  <si>
    <t>chr6:93637416-93637610</t>
  </si>
  <si>
    <t>AGGCAATGCCTCGCCCCGCTTCGGCTCGCGCACAGTGCGCGCACCCACCGATCTGCGCCCGCCGTCTGGCACTCCCCAGTGAGATGAACCCGGCACCTCAGAGGGAAATGCAGAAATCACCCGTCCTCTGCGTCACTCACGCCGGGAGCTGCAGACTGGAGCCGTTCCCATTCGGCCATCTTGGCTCCTCCCCCC</t>
  </si>
  <si>
    <t>chr6:93870843-93871019</t>
  </si>
  <si>
    <t>GAGTTTCCAGTTTTTCTGTTCTGTTTTTTCCCCATCTTTGTGGTTTTATCTACTTTTGGTCTTTGATGATGGTGATGTACAGATGGGTTTTCAGTGTAGATGTCCTTTCTGGTTGTTAGTTTTCCTTCTAACAGACAGGACCCTCAGCTGCAGGTCTGTTGGAATACCCTGCCGTGT</t>
  </si>
  <si>
    <t>chr6:93871019-93871195</t>
  </si>
  <si>
    <t>chr6:94542010-94542137</t>
  </si>
  <si>
    <t>AGATATAAACATGGCTAACAAGCATATAAAATCCTTAATATCAGTAATCATTAGGGAAACGCAAATCAAAACCACAATGAGATAAAATCTCACACCAGTCAGAATGGCTATTGTTAAAAAGTCAAAAA</t>
  </si>
  <si>
    <t>ENST00000701797.1</t>
  </si>
  <si>
    <t>LOC105377901</t>
  </si>
  <si>
    <t>chr6:98417085-98417261</t>
  </si>
  <si>
    <t>ENST00000459007.1</t>
  </si>
  <si>
    <t>ENSG00000238367</t>
  </si>
  <si>
    <t>MIR2113</t>
  </si>
  <si>
    <t>chr6:98417261-98417437</t>
  </si>
  <si>
    <t>chr6:98735976-98736127</t>
  </si>
  <si>
    <t>CTGCAGTGATTTGAAAATCTATGACTCAAAAAAATATTTTAAATTATTTCTACTTTTCCAAAATGGCTTTCAAAGGACGAACAATGGAAAGAGTAGCAGTTTTTAATATACCAGTGTTCACAAGGCCAAATGCTTCGTTTGTAGCTTTGTGT</t>
  </si>
  <si>
    <t>ENST00000328345.8</t>
  </si>
  <si>
    <t>ENSG00000184486</t>
  </si>
  <si>
    <t>POU3F2</t>
  </si>
  <si>
    <t>chr6:98739905-98739976</t>
  </si>
  <si>
    <t>GGCATGGTGGAACACACCTATGGTCCTAGCTGCTCAGGAGGCTGAGGTGGGAGGATTGTTGGAGCCCAGGAG</t>
  </si>
  <si>
    <t>chr6:98890818-98890969</t>
  </si>
  <si>
    <t>CTGCAGCAGGAGAATTGCTTGGACTAGGGAGGCGGAGGTTGCAGGGAGCCAAGATCGCTCCACTGCACTACAGCCTGGGCATCACAGCGAGACTCCATTTCAAAAACAAAAAAAAACAACAAAAAAAAAGTTGAAGTATTTTAAGAACTATT</t>
  </si>
  <si>
    <t>chr6:100829043-100829220</t>
  </si>
  <si>
    <t>AAAGGTTTTCCAAGTCCCCACCAGAGTAGCTAGATACAGAGTGTCGATTGGTGTATTTACAATCCCTTAGCTAGATATAAAGGTTCTCCAAGTCCCCACCAGACTCAGGAGCCCAACTGGATTCACCCAGTGGATCCCGCACCTGGGCTGCAGGTGGAGCTGCCTGCCAGACCCGCAC</t>
  </si>
  <si>
    <t>ENST00000468245.2</t>
  </si>
  <si>
    <t>ENSG00000112249</t>
  </si>
  <si>
    <t>ASCC3</t>
  </si>
  <si>
    <t>chr6:100829220-100829397</t>
  </si>
  <si>
    <t>CCGTGCACCTGCACTCCTCAGCCCTTGGGTGGTCGATGGGACTGGGCACCGTGGAGCAGGGGGCGGCGCTCATGGAGGAGGCTCCGGCCGCACAGGAACCCATGGAGTGGCGGGGAGGCTCAGGCATGGCGGGCTGCAGGTCCTGAGCCCTGCCCCGTGGGAAGGCAGCTAAGACCTG</t>
  </si>
  <si>
    <t>chr6:102170241-102170423</t>
  </si>
  <si>
    <t>AAAAGACAGCAGTAACCTCTGCAGACTTAAATGTCCCTGTCTGACAGCTTTGAAGAGAGCAGTAGTTCTCCCAGCACGCAGCTGGAGATCTGAGAACGGGCAGACTGCCTCCTCAAGTGGGTCCCTGACCCCTGACCCCCGAGCAGCCTAACTGGGAGGCACCCCCCAGCAGGGGCACACTGA</t>
  </si>
  <si>
    <t>ENST00000682328.1</t>
  </si>
  <si>
    <t>ENSG00000164418</t>
  </si>
  <si>
    <t>GRIK2</t>
  </si>
  <si>
    <t>chr6:102170423-102170605</t>
  </si>
  <si>
    <t>ACACCTCACACGGCAGGGCATTCCAACAGACCTGCAGCTGAGGTCCTCTCTGTTAGAAGGAAAACTAACAAACAGAAAGGACATCCACACCAAAAACCCATCTGTACATCACCATCATCAAAGACCAAAAGTAGATAAAACCACAAAGATGGGGAGAAAACAGAACAGAAAAACTGGAAACTC</t>
  </si>
  <si>
    <t>chr6:102538453-102538752</t>
  </si>
  <si>
    <t>GAGAGAGATGATTTAGGGTATCTGTTGGAAGAAATTTCTAAGCAGCAAAGTTTTCAAGAGGAAGCAGAGCATAAAAGTTTGGAAAATTTGCAGACTGACAATGCAATAACAAAGAAAATCCTATTTTCTGGGGAGAAATTCAAGCCTGCTGCAGAAATTTGCATAAGTAACAAGGAGGCAAATATTATTCACCAAGAAAATGGGGAAAATATCTCCAGGGCATGTCAGAGAGTTTCACAGCAGTCCCTCCAATCGCAGGCCCAGTGGCTTAGGAGGAAATAATAGTTTCATGGGCCATGC</t>
  </si>
  <si>
    <t>chr6:102928250-102928401</t>
  </si>
  <si>
    <t>CCCATAGTCAGTGCCCCATGCTCACCAGCAATGAATGCTTTCTGGGCACCCACCTGTGAGTGCACGCCCCCACAGACAGTACGCATGTGCCCACACAGACAGCATATATATCTCAGCAGCCAATGTAGACATCAGCAGCTGGCTCGACTGCA</t>
  </si>
  <si>
    <t>chr6:103294227-103294427</t>
  </si>
  <si>
    <t>TGTTTACAAATCTTGAGCTAGAGACAGAGTGCCGATTGGTGTATTTACAATCCCTGAGCTAGACATAAAGGTTCTCCACGTCCCCACCAGACTCGGGAGCCCAGCTGGCTTCACCCAGTGGATCCCGCACCGGGGCTGCAGGTGGAGCTGCCTGCCAGTCCCGCGCAGTGCGCCTGCACTCCTCAGCCCTTGGGCGGTCGA</t>
  </si>
  <si>
    <t>ENST00000670325.1</t>
  </si>
  <si>
    <t>LOC105377918</t>
  </si>
  <si>
    <t>chr6:103294427-103294627</t>
  </si>
  <si>
    <t>ATGGGACTGGGCACCGTGGAGCAGGGGGTGGCGCTCATCTGGGAGGCTCGGGCCGCATAGGAGCCCACGGAGTGGGTGGGAGGCTCAGGCATGGTGGGCTGCAGGTCCTGAGCCCTGCCCCGCGGGAAGACAGCTAAGGCCCGGCGAGAAATCGAGCGCAGCGCCGGTGGGCTGGCACTGCTGGGGGACCCAGTACACTCT</t>
  </si>
  <si>
    <t>chr6:106172356-106172523</t>
  </si>
  <si>
    <t>CAATTAGCCAGGCATGTTGGTGCACACCTGCAGTCTCAGCTATTCAGGAGGCTGAGGTGCGAGGTTCGCCTGAGCCCAGGAGGTTGAGGCTGCAATGAGCTGTGTTTGCGCCACTGCACTCCAGCCTGGGTGACAAAGTGAGACCCTGTCTCAAAAAAAAAAAAAAAA</t>
  </si>
  <si>
    <t>ENST00000475645.1</t>
  </si>
  <si>
    <t>ENSG00000057663</t>
  </si>
  <si>
    <t>ATG5</t>
  </si>
  <si>
    <t>chr6:106816582-106816759</t>
  </si>
  <si>
    <t>GTGCACTCACAAACCTTGAGCTAAACACAGGGTGCTGATTGGTGTATTTACAATCCCTGAGCTAGATATAAAGACTCTCCACGTCCCCACCAGACTCAGGAGCCCAGCTGGCTTCACCTAGTGGATCCCGCACCAGGGCTGCAGGTGGAGCTGCTTGCCAGTCCTGCGCCGTGCGCTC</t>
  </si>
  <si>
    <t>ENST00000658326.1</t>
  </si>
  <si>
    <t>ENSG00000235142</t>
  </si>
  <si>
    <t>LINC02532</t>
  </si>
  <si>
    <t>chr6:106816759-106816936</t>
  </si>
  <si>
    <t>CGCATTCCTCAGCCCTTGGGTGGTCGATGGGACTGGGCGCCGTGGAGCAGGGGGTGGTGCTCGTCGGGGAGGCTCGGGCCGCACAGGAGCCCATGGAGTGGGTGGGAGGCTCAGGCATGGCGGGCTGCAGGTCCCCAGCCCTGCCCCGCGGGAAGGCAGCTAAGGCCCGGCGAGAAAT</t>
  </si>
  <si>
    <t>chr6:106925167-106925309</t>
  </si>
  <si>
    <t>CTGCAGCTTGTCCTGCTACACTGTGAACTTTATTTAAACTATTATAACATAGAACAAGGGCAGATAAACTATGTTATGAGGGACAAATTTGACCCACAGCTTGTGTTTATACACAAAGTGTTACTGGAACATAGCTTTGCCCA</t>
  </si>
  <si>
    <t>ENST00000622315.1</t>
  </si>
  <si>
    <t>ENSG00000272398</t>
  </si>
  <si>
    <t>CD24</t>
  </si>
  <si>
    <t>chr6:107068911-107069062</t>
  </si>
  <si>
    <t>CTGCAGCCGGAGGTTCTCGGCGGTGAAGAGTTCGGGAAACAGGCGGACGAGGAGCCGGGCGGCAAAGTTGCCCACGGAGAGGCTCTGCTGCACGATCTCACGCACCTCCTTGTCAGACAGCAGGTAGGGAGAAGGCACCGGGAAGTCAGGCG</t>
  </si>
  <si>
    <t>ENST00000489790.1</t>
  </si>
  <si>
    <t>ENSG00000130349</t>
  </si>
  <si>
    <t>MTRES1</t>
  </si>
  <si>
    <t>chr6:107069251-107069437</t>
  </si>
  <si>
    <t>TCCCGGCGCCGGCAGCGCTCATCCAGTTTGCCCACGAACTCCAGGGTCCAGACGCGGTCGTTTTTGGCGCGTGGGTAGAGCAGCTGCACGTAGTGGCGGATGAGCTTGATGCGGGAGGGGTCCAGCTGCTTCTTGCCCAGGGAGCCGCTGCAGTTGTACTGCTTGCGCAGGTTCTCGTGCGTGAAGA</t>
  </si>
  <si>
    <t>chr6:107126697-107126848</t>
  </si>
  <si>
    <t>GACCTCGTGATCCACCCGCCTCGGCCTCCCAAAGCGCTGGGATTACAGGCGTAAGCCACCGCGCCCGGCCACAAAATCTGAATTTTTATGTGAAATTGCCTAGTTTTAAAATCCTGAATGACTGAAATTCACATGGCCAAATCCCATCTGCA</t>
  </si>
  <si>
    <t>ENST00000369042.6</t>
  </si>
  <si>
    <t>ENSG00000178409</t>
  </si>
  <si>
    <t>BEND3</t>
  </si>
  <si>
    <t>chr6:107340821-107340972</t>
  </si>
  <si>
    <t>GACAAGAAGGTGGAAGAACACAGAACCAGTTCAGGAGCTGTGGGGCTACCCATTTGGGCAATGTGTGAAGGTAAAACAAGTCCAGGAAAACAGACAACCTAAAGAGTGAAGGGCCTTGAAAGTCAGGTTTAGAGTCTGGACTTAATTCTGCA</t>
  </si>
  <si>
    <t>ENST00000369037.9</t>
  </si>
  <si>
    <t>ENSG00000164494</t>
  </si>
  <si>
    <t>PDSS2</t>
  </si>
  <si>
    <t>chr6:107418359-107418553</t>
  </si>
  <si>
    <t>ACAGATCCTCTCTAGAACCTCCAGAAGGAACACAGCTCTGCCTGCAGCCTTATTTTAGCCCCATAAGACCATTTCAGATTTCTGACCTCCAGAACACAAGTTAATAAACTTGTAATACAGTTGTGTTGTTTGGTTGGGTGTGGTGGCTCACGCCTGTAATCCCAGCACTTTGGGAGGCCAAGGCAGGTGGATCAT</t>
  </si>
  <si>
    <t>chr6:107418564-107418716</t>
  </si>
  <si>
    <t>GAGTTCGAGACCATCCTGGGAAACATGATGATACCCCGCATCTGCCAAAAATACAAAAAAAATTAGCCGGGTGTGGTGGCAGGCACCTGTAGTCCCAGCTACTCGGGAGGCTGAGGCAGGAGAATCGCTTGAACCTGGGAGGAGGTGGCTGCA</t>
  </si>
  <si>
    <t>chr6:107634778-107634939</t>
  </si>
  <si>
    <t>TGCTGCAGGGCCCGCAGGACGGCGTCATCGACCTGACCGTGGGCCACCGAGCCCGGCTGCACAACGTGATCCACCGCGCGCTGCACGCGCACGTCAAGGCGGAGCGCGAGCCGAGCGCCGCGGAGCGCAGGACCTGCGGCGGCTGCAGGGACGGCCACTGCA</t>
  </si>
  <si>
    <t>ENST00000494935.1</t>
  </si>
  <si>
    <t>ENSG00000112320</t>
  </si>
  <si>
    <t>SOBP</t>
  </si>
  <si>
    <t>chr6:109250311-109250487</t>
  </si>
  <si>
    <t>GAGTTTCCAGTTTTTCTGTTCTGTTTTTTCCCCATCTTTGTGGTTTTATCTACTTTTGGTCTTTGATGATGGTGATGTACAGATGGGTTTTTGGTGTGGATGTTCTTTCTGTTCGTTAGTTTTCCTTCTAACAGACAGGACCCTCAGCTGCAGGTCTGTTGGAATACCCTGCCGTGT</t>
  </si>
  <si>
    <t>ENST00000453496.2</t>
  </si>
  <si>
    <t>ENSG00000203799</t>
  </si>
  <si>
    <t>CCDC162P</t>
  </si>
  <si>
    <t>chr6:109250487-109250663</t>
  </si>
  <si>
    <t>TGAGGTGTCAGTGTGCCCCTGCTGGGGGGTGCCTCCCAGTTAGGCTGCTCGGGGGTCAGGGGTCAGGGACCCACTTGAGGAGGCAGTCTGCCCGTTCTCAGATCTCCAGCTGCGTGCTGGGAGAACCACTGCTCTCTTCAAAGCTGTCGGACAGGGACATTTAAGTCTGCAGAGGTT</t>
  </si>
  <si>
    <t>chr6:109474675-109474757</t>
  </si>
  <si>
    <t>AGTGAGCCAAGATCGTGCCACTGCACTGCAGCCTGGCAACAGAGCGAGACTCCGTCTCAAAAAAAAAAAAAAAAATTTATCTT</t>
  </si>
  <si>
    <t>ENST00000698521.1</t>
  </si>
  <si>
    <t>ENSG00000112365</t>
  </si>
  <si>
    <t>ZBTB24</t>
  </si>
  <si>
    <t>chr6:109509546-109509691</t>
  </si>
  <si>
    <t>TGGCTGCAGCTGCCCAAACCATGCTGCAGACCCAGGCCTCCTGCTCTATGGAGCAGGCAGCAGCCTCATCCTCCTGGGTGTGGCTACAGTCACTTAAACTGCGGCTATGGGTCTGAGCCTCCCTGTGCTCTTGGAGGCAGCCAGGA</t>
  </si>
  <si>
    <t>ENST00000490722.1</t>
  </si>
  <si>
    <t>ENSG00000155085</t>
  </si>
  <si>
    <t>AK9</t>
  </si>
  <si>
    <t>chr6:111908082-111908259</t>
  </si>
  <si>
    <t>GAGTTTCCCGTTTTTCTGTTCTGTTTTTTCCCCATCTTCATGGTTTTATCTACTTTTGGTCTTTGATGATGGTGATGTACAGATGAGTTTTTCGTGTGGATGTCCTTTCTGTTTGTTAGTTTTCCTTCTAACGGACAGGACCCTCAGCTGCAGGTCTGTTGGAATACCCTGCCGTGTG</t>
  </si>
  <si>
    <t>ENST00000653948.1</t>
  </si>
  <si>
    <t>LINC02527</t>
  </si>
  <si>
    <t>chr6:111908259-111908436</t>
  </si>
  <si>
    <t>GAGGTGTCAGTGTGCCCCTGCTGGGGGGTGCCTCCCAGTTAGGCTGCTCGGGGGTCAGGGGTCAGGGACCCACTTGAGGAGGCAGTCTGCCCGTTCTCAGATCTCCAGCTGCGTGCTGGGAGAACCACTGCTCTCTTCAAAGCTGTCGGACAGGGACATTTAAGTCTGCAGAGGTTAC</t>
  </si>
  <si>
    <t>chr6:112631623-112631921</t>
  </si>
  <si>
    <t>TTCCTTCATTTCATCTTTGGTGAATCTGACAATTATGTGTCTTGGAGTTGCTCTTCTCGAGGAGTATCTTTGTGGCGTTCTCTGTATTTCCTGAATCTGAATGTTGGCCTGCCTTGCTAGATTGGGGAAGTTCTCCTGGATAATATCCTGCAGAGTGTTTTCCAACGTGGTTCTCCCCGTCACTTTCAGGTACACCAATCAGATGTAGATTTGGTCTTTTCACATAGTCCCATATTTCTTGGAGGCTTTGTTCATTTCTTTTTACTCTTTTTTCTCTAAACTTTCCTTCTCGCTTCATT</t>
  </si>
  <si>
    <t>ENST00000667059.1</t>
  </si>
  <si>
    <t>LOC101927664</t>
  </si>
  <si>
    <t>chr6:112668204-112668345</t>
  </si>
  <si>
    <t>GATGTTAGGATGACCAGTTGCAGATAGGAGCCACCCTCTCCAGGGCCTCCTCTTGCCAGACAGCTGAACACTCCTTGGGATGACCTGCCTGCAGAGAGGAACAACCCACCCCAGGGCCTCTTCTCTGCCAGGAGCTGGGCAG</t>
  </si>
  <si>
    <t>chr6:112668345-112668486</t>
  </si>
  <si>
    <t>GATATTGGGATGACCAGTTACAGAGAGGACCCACCCTCTCCAGGGCCTCCTCTCTGCCAAATGCTGAACACTCCTTGGGATGACCTGCTGGCAGAGAGGAGCCACCCACTTCAGGCTTCTTCTCTGCTGAGAGCTGCAGAGA</t>
  </si>
  <si>
    <t>chr6:112704332-112704508</t>
  </si>
  <si>
    <t>ENST00000670062.1</t>
  </si>
  <si>
    <t>LOC107986636</t>
  </si>
  <si>
    <t>chr6:112704508-112704684</t>
  </si>
  <si>
    <t>TCACACGGCAGGGTATTCCAACAGACCTGCAGCTGAGAGTCCTGTCTGTTAGAAGGAAAACTAACAACCAGAAAGGACATCTACACCGAAAACCCATCTGTACATCACCATCATCAAAGACCAAAAGTAGATAAAACCACAAAGATGGGGAAAAAACAGAACAGAAAAACTGGAAAC</t>
  </si>
  <si>
    <t>chr6:113531704-113531880</t>
  </si>
  <si>
    <t>GTAACCTCTGCAGACTTAAATGTCCCTGTCTGACAGCTTTGAAGAGAGCAGTGGTTCTCCCAGCATGCAGCTGGAGATCTGAGAACGGGCAGACTGCCTCCTCAAGTGGGTCCCTGACCCCTGACCCCCGAGCAGCCTAACTGGGAGGCACCCCCCAGCAGGGGCACACTGACACCT</t>
  </si>
  <si>
    <t>ENST00000656121.1</t>
  </si>
  <si>
    <t>ENSG00000232316</t>
  </si>
  <si>
    <t>LINC02518</t>
  </si>
  <si>
    <t>chr6:113531880-113532056</t>
  </si>
  <si>
    <t>TCACACGGCAGGGTATTCCAACAGACCTGCAGCTGAGGGTCCTCTATGTTAGAAGGAAAACTAACAAACAGAAAGGACATCCACACCAAAAACCCATCTGTACATCACCATCATCAAAGACCAAAAGTAGATAAAACCACAAAGATGGGGAAAAAACAGAACAGAAAAACTGGAAAC</t>
  </si>
  <si>
    <t>chr6:114725885-114726062</t>
  </si>
  <si>
    <t>GATGTACAGATGGGTTTTTGGTGTGGATGTCCTTTCTGTTTGTTAGTTTTCCTTCTAACATAGAGGACCCTCAGCTGCAGGTCTGTTGGAATACCCTGCCGTGTGAGGTGTCAGTGTGCCCCTGCTGGTGGGTGCCTCCCAGTTAGGCTGCCCAGGGGTCAGGGGTCAGGGACCCACT</t>
  </si>
  <si>
    <t>ENST00000656833.1</t>
  </si>
  <si>
    <t>ENSG00000287097</t>
  </si>
  <si>
    <t>LOC107986639</t>
  </si>
  <si>
    <t>chr6:114726062-114726239</t>
  </si>
  <si>
    <t>TTGAGGAGGCAGTCTGCCCGTTCTCAGATCTCCAGCTGCGTGCTGGGAGAACCACTGCTCTCTTCAAAGCTGTCAGACAGGGACATTTAAGTCTGCAGAGGTTACTGCTGTCTTTTTGTTTGTCTGTGCCCTGCCCCCAGAGGTGGAGCCTACAGAGGCAGGCAGGCCTCCTTGAGCT</t>
  </si>
  <si>
    <t>chr6:115960483-115960645</t>
  </si>
  <si>
    <t>TGCCCAGGCTTGCTTAGGTAAACAAAGCAGCCCGGAAGCTCGAACTGGGTGGAGCCCACCACAGCTCAAGGAGGCCTGCCTGCCTCTGTAGGCTCCACCTCTGGGGGCAGGGCACAGACAAACAAAAAGACAGCAGTAACCTCTGCAGACTTAAGTGTCCCTG</t>
  </si>
  <si>
    <t>ENST00000335020.2</t>
  </si>
  <si>
    <t>TPI1P3</t>
  </si>
  <si>
    <t>chr6:115960645-115960807</t>
  </si>
  <si>
    <t>GTCTGACAGCTTTGAAGAGAGCAGTGGTTCTCCCAGCACGCAGCTGGAGATCTGAGAACGGGCAGACTGCCTCCTCAAGTGGGTCCCTGACCCCTGACCACCGAGCAGCCTAACTGGGAGGCACCCCCCAGCAGGGGCACACTGACACCTCACACGGCAGGGT</t>
  </si>
  <si>
    <t>chr6:115960807-115960969</t>
  </si>
  <si>
    <t>TATTCCAACAGACCTGCAGCTGAGGGTCCTGTCTGTTAGAAGGAAAACTAACAACCAGAAAGGACATCTACACCGAAAACCCATCTGTACATCACCATCATCAAAGACCAAAAGTAGATAAAACCACAAAGATGGGGAAAAAACAGAACAGAAAAACTGGAAA</t>
  </si>
  <si>
    <t>chr6:116294917-116295059</t>
  </si>
  <si>
    <t>GACTACTCACCAACTCCTTACTGAGCACTTCCTATAGTAAGTATGATAAGTGATGAGGATTTAACGATAAAAGACACTGTTCATGCCCTCGAGAGACTGCCCACGGTGGGGTGGAGGGTGATTTGGAAATAAATCATACTGCA</t>
  </si>
  <si>
    <t>ENST00000453463.1</t>
  </si>
  <si>
    <t>ENSG00000111817</t>
  </si>
  <si>
    <t>DSE</t>
  </si>
  <si>
    <t>chr6:116640115-116640404</t>
  </si>
  <si>
    <t>AAGCGAGAAGGGAAGTTTAGAGAAAAAAGAATAGAAAGAAATGAACAAAGCCTCCAAGAAATATGGGACTATGTGAAAAGACCAAATCTACGTCTGATTGGTGTACCTGAAAGTGACGGGGAGAATGGAACCAAGTTGGAAAACACTCTGCAGGATATTATCCAGGAGAACTTCCCCAATCTAGCAAGGGAGGCCAACAGTCAGATTCAGGAAATACAGAGAATGCCACAAAGATACTCCTCGAGAAGAGCAACTCCAAGACACATAATTGTCAGATTTACCAAAGCTGA</t>
  </si>
  <si>
    <t>ENST00000485498.1</t>
  </si>
  <si>
    <t>ENSG00000153975</t>
  </si>
  <si>
    <t>ZUP1</t>
  </si>
  <si>
    <t>chr6:117014862-117015020</t>
  </si>
  <si>
    <t>GCCCTGCAGCCCTGGGCAATTAGGGGCTTAGCACCCGGGCCAGCGGCTGCGGAGGGTGTACTGGGTCCCCCAGCAGTGCCAGCCCGCCGGCGCTGCGCTCGATTTCTCGCCGGCCTTAGCTGCCTTCCCAAGGGGCAGGGCTGGGGACCTGCAGCCCAC</t>
  </si>
  <si>
    <t>ENST00000471966.1</t>
  </si>
  <si>
    <t>ENSG00000185002</t>
  </si>
  <si>
    <t>RFX6</t>
  </si>
  <si>
    <t>chr6:117661715-117661819</t>
  </si>
  <si>
    <t>CCAGGTATCCAAAGGCGAAAGTATCCAACCATGCCTAGGAAGGAAAGGAGTTGTTGTTTTGTAGAAGGTGTTGGGGTTTGAGAGATCAGTCGGACACAATCTGCA</t>
  </si>
  <si>
    <t>ENST00000702410.1</t>
  </si>
  <si>
    <t>LOC101927919</t>
  </si>
  <si>
    <t>chr6:117997201-117997352</t>
  </si>
  <si>
    <t>AAGCAAGAAGGGAAGTTTAGAGAAAAAAGAATAAAAAGAAACAAACAAAGCCTCCAAGAAATATGGGACTATGTGAAAAGATCAAATCTACGTCTGATTGGTGTACCTGAAAGTGACTGGGAGAATGGAACCAAGTTGGAAAACACTCTGCA</t>
  </si>
  <si>
    <t>ENST00000360388.9</t>
  </si>
  <si>
    <t>ENSG00000196376</t>
  </si>
  <si>
    <t>SLC35F1</t>
  </si>
  <si>
    <t>chr6:119461257-119461401</t>
  </si>
  <si>
    <t>AAAGTGAAGTTGCCTCTCACGTTTTGCTCTCTGCATGTGTCCATTTCCTCTTCCTCTTCTTTGCCATGATGTGATACAGCATGAAGCCCTCACCAGAAGCCAAGCAGATGCTGATGCCATGCATCTTGGACTTCCCAGCCTGCAG</t>
  </si>
  <si>
    <t>ENST00000690557.1</t>
  </si>
  <si>
    <t>LOC105377975</t>
  </si>
  <si>
    <t>chr6:119514027-119514171</t>
  </si>
  <si>
    <t>CTGCAGTGTGCTGTGATCATGGTCACTACACTCCAGCCTGGGAGAGAGCATGAGAGCCTGTCTCAAAAAAAAAAAAAAAAAAGAAAGAAAAAGTTCTCCCAAATTAACAATGTAAATCATCAGAGAAAACAAAGAAAAGCACACT</t>
  </si>
  <si>
    <t>chr6:120818840-120819007</t>
  </si>
  <si>
    <t>CAGACCTGCAGCTAAGGGTCCTGTCTGTCAGAAGGAAAACTAACAAACAGAATGGACATCCACACCAAAAACCCATCTGTACATCACCATAATCAAAGACCAAAAGTAGATAAAACCACAAAGATGGGGAAAAAACAGAGGATAAAAACTGGAAACTCTAAAAAGCAG</t>
  </si>
  <si>
    <t>ENST00000519972.1</t>
  </si>
  <si>
    <t>ENSG00000146350</t>
  </si>
  <si>
    <t>TBC1D32</t>
  </si>
  <si>
    <t>chr6:120819093-120819265</t>
  </si>
  <si>
    <t>TCAACTGGAAGAAAGGGTATCAGTGATGGAAGATGAAATGAATGAAATGAAGTGAGAAGGGAAGTTTAGAGAAAAAAGAATAAAAAGAAATGAACAAAGCCTCCAAGAAATATGGGACTATGTGAAAAGACCAAATCTACGTCTGATTGGTGTACCTGAAAGTGACGGGGAGA</t>
  </si>
  <si>
    <t>chr6:120819265-120819437</t>
  </si>
  <si>
    <t>AATGGAACCAAGTTGGAAAACACTGCAGGATATTATCCAGGAGAATTTCCCCAATCTAGCAAGGTAGGCCAACATTCAGATTCAGGAAATACAGAGAACGCCACAAAGATACTCCTCGAGAAGAGCAACTCCAAGACACATAATTGTCAGATTCACCAGAGGTGAAATGAAGG</t>
  </si>
  <si>
    <t>chr6:121260917-121261154</t>
  </si>
  <si>
    <t>CCAGGCCGTGCTTTTCCCTGCTAGAGCCAGGGAAATTCAGGAGGCTGAACGGCTTGGTCCCAAGAGGTATTCCCCACAGCGCAGCACACCAGCTGTGGCAGATCTTGGCCAGATTGCCTCTTCAGAACGGATGCTGACTCAACCCTCCTCACTGGGTGGGGTCTCCCTACAGGAACTCCAACAACTCCAGCCAGTGGCTCAGGGACAGAACTCTGATCTCCCTGGCCTGAGCCCCTAG</t>
  </si>
  <si>
    <t>ENST00000398197.6</t>
  </si>
  <si>
    <t>chr6:122247108-122247268</t>
  </si>
  <si>
    <t>CAATGCCAGCACAGGTACTGGCTCTGTGGGAGCCTGCAGCTGGACCAGACATACTACAAGCAGCTTCCACTACAGGCACCAGCGTCTGGACAAGAGAAATGTGATGGTGTCCAAAAGCTTAGAGACGCCAAGAAGAACAGAACCCAAAGAGGGTATTATAG</t>
  </si>
  <si>
    <t>ENST00000452194.5</t>
  </si>
  <si>
    <t>ENSG00000025156</t>
  </si>
  <si>
    <t>HSF2</t>
  </si>
  <si>
    <t>chr6:122247268-122247428</t>
  </si>
  <si>
    <t>GTGTATCACAACCCTGGCTTGGGGACCCCACGTCTGTGGGGCCCCAGGTCTGGCTTGGGGACCCCAGAGGTCTGGGCTCCCAGAAAGGCAGCAGCTTTTCTCTCCTTCTTGTCTCCTGCAGCATGGTGAGCTGGGGCAGGGAGGTATGTTTCATAGGGGCA</t>
  </si>
  <si>
    <t>chr6:123472524-123472674</t>
  </si>
  <si>
    <t>CAGGCTTTCTTAGGAAAACAAAGCAGCCGGGAAGCTCGAACTGGGTGGAGCCCACCACAGCTCAAGGAGGCCTGACTGCCTCTGTAGGCTCCACCTCTGGGGGCAGGGCACAGACAAACAAAAAGACAGCAGTAACCTCTGCAGACTTAAA</t>
  </si>
  <si>
    <t>ENST00000655724.1</t>
  </si>
  <si>
    <t>TRDN-AS1</t>
  </si>
  <si>
    <t>chr6:123472674-123472824</t>
  </si>
  <si>
    <t>ATGTCCCTGTCTGACAGCTTTGAAGAGAGCAGTGGCTCTCCCAGCACGCAGCTGGAGATCTGAGAACGGGCAGAGAACGGGCAGACTGCCTTCTCAAGTGGGTCCCTGACCCCTGACCCCCGAGCAGCCTAACTGGGAGGCAACCCCCCAG</t>
  </si>
  <si>
    <t>chr6:123472824-123472974</t>
  </si>
  <si>
    <t>GCAGGGGCACACTGACACCTCACACGGCAGGGTATTCCAACAGACCTGCAGCTGAGGGTCCTGTCTGTTAGAAGGAAAACTAACAAACAGAAAGGACATCCACACCAAAAACCCATCTGTACATCACCATCATCAAAGACCAACAGTAGAT</t>
  </si>
  <si>
    <t>chr6:124711907-124712067</t>
  </si>
  <si>
    <t>GTTTCCAGTTTTTCTGTTCTGTTTTTTCCCCATCTTTGTGGTTTTATCTACTTTTGGTCTTTGACGATGGTGATGTACAGATGGGTTTTTGGTGTGGATGTTCTTTCTGTTTGTTAGTTTTCCTTCTAACAGCAGGACCCTCAGCTGCAGGTCTGTTGGAA</t>
  </si>
  <si>
    <t>ENST00000640160.1</t>
  </si>
  <si>
    <t>ENSG00000188580</t>
  </si>
  <si>
    <t>NKAIN2</t>
  </si>
  <si>
    <t>chr6:124712067-124712227</t>
  </si>
  <si>
    <t>ATACCCTGCCGTGTGAGGTGTCAGTGTGCCCCTGCTGGGGGGTGCCTCCCAGTTAGGCTGCTCGGGGGTCGGGCGTCAGGGACCCACTTGAGGAGGCAGTCTGCCCGTTCTCAGATCTCCAGCTGCGTGCTGGGAGAACCACTGCTCTCTTCAAAGCTGTC</t>
  </si>
  <si>
    <t>chr6:124712227-124712387</t>
  </si>
  <si>
    <t>CAGACAGGGACATTTAAGTCTGCAGAGGTTACTGCTGTCTTTTTGTTTGTCTGTGCCCTGCCCCCAGAGGTGGAGCCTACAGAGGCAGGCAGGCCTCCTTGAGCTGTGGTGGGCTCCGCCCAGTTGGAGCTTTCTGGCTGCTTTGTTTACCTAATCAAGCC</t>
  </si>
  <si>
    <t>chr6:125143785-125143878</t>
  </si>
  <si>
    <t>CTGCAGGTTTCAGGCTTTTCGGCTTGGAGGTGGGGTTTTGCCAGGGACCTTTCCCTGTCTGCCTAGAATTTCTCTGCCTCCTGCCTCTATCATT</t>
  </si>
  <si>
    <t>ENST00000304877.17</t>
  </si>
  <si>
    <t>ENSG00000111907</t>
  </si>
  <si>
    <t>TPD52L1</t>
  </si>
  <si>
    <t>chr6:127475332-127475517</t>
  </si>
  <si>
    <t>CGCAGACTTGGGCACCTCGAGGCGGTCGATGAAGGTCTGCAGCTCCTTGCGGAAGGCCTTCATCTGAGCGTTGATGCGGTAGAGCAGCTCGTGCTCCCGGATGCGGCTGCCGTCGTCCTCCTCGTCCATGAGTCCGAACAGGTCCCCGTTGGCCACGTAGATGCGCGCCTCGGTGATGATGGTGCT</t>
  </si>
  <si>
    <t>ENST00000464495.4</t>
  </si>
  <si>
    <t>ENSG00000255330</t>
  </si>
  <si>
    <t>SOGA3</t>
  </si>
  <si>
    <t>chr6:129093122-129093396</t>
  </si>
  <si>
    <t>ACAGGCGCCCACCACCACCCCCGACTAATTTTTTTTTTTTGTATTTTTTAGTAGAGACGGAGTTTCACCATATTGGCCAGGCTGGTCTCGAACTCCTGACATCGTGATCCGCCTGCCCCAGCCTCCCAAAGTGCTGGGATTACAGGCGTGAGCCACCGTGCCCGGCCGAGGATTTTTTTTTTTTTTTAAATCAAGACTTAGCAATGCATGTTCTAGAAACTGATTCTGGTTTTCAGACTTAACTAACATGGGTATAGGTGAGCTAAGATATTAAG</t>
  </si>
  <si>
    <t>ENST00000690881.1</t>
  </si>
  <si>
    <t>ENSG00000196569</t>
  </si>
  <si>
    <t>LAMA2</t>
  </si>
  <si>
    <t>chr6:129432663-129432805</t>
  </si>
  <si>
    <t>TGTCTTATTTAAAGGTATTCAAACTCAATTTTCTTGCTGGGCAAAAGAAAACAAGCCTGCAAGCCCACAGTCACCATGTCCTAGAGGAGCCAAATGCAGGTGTTGATGTCTGGTGGTTTTAGTTTTTCATTCCACTGGCTGCA</t>
  </si>
  <si>
    <t>ENST00000684985.1</t>
  </si>
  <si>
    <t>chr6:130782564-130782655</t>
  </si>
  <si>
    <t>CTGCAGAACCGTGAGCCAATTAAACCTCTTTTCTTTATAAATTATCCAGTCTCAGGTATTTCTTTATAGCAATGCAAGAATGGCCTAATACA</t>
  </si>
  <si>
    <t>ENST00000541421.2</t>
  </si>
  <si>
    <t>ENSG00000256162</t>
  </si>
  <si>
    <t>SMLR1</t>
  </si>
  <si>
    <t>chr6:132934176-132934328</t>
  </si>
  <si>
    <t>TATATCAGATTATCTCTTGTAAAGATGTAAGTGAAGTTTAGGTCTCTCCTTTAAAAAGAAACTCAGCTAATGATAATTATGACAGAGGTAGGAGCTAAAGTAGCTGAAGTAGAGGAAGGAGAATTGTGGCAAATGACGGCCTTGCCCCTGCAG</t>
  </si>
  <si>
    <t>ENST00000670829.1</t>
  </si>
  <si>
    <t>ENSG00000231023</t>
  </si>
  <si>
    <t>LINC00326</t>
  </si>
  <si>
    <t>chr6:133025807-133025989</t>
  </si>
  <si>
    <t>ENST00000665546.1</t>
  </si>
  <si>
    <t>chr6:133025989-133026171</t>
  </si>
  <si>
    <t>GTCAGTGTGCCCCTGCTGGGGGGTGCCTCCCAGTTAGGCTGCTCGGGGGTCAGGAGTCAGGGACCCACTTGAGGAGGCAGTCTGCCCGTTCTCAGATCTCCAGCTGCGTGCTGGGAGAACCACTGCTCTCTTCAAAGCTGTCAGACAGGGACACTTAAGTCTGCAGAGGTTACTGCTGTCTTT</t>
  </si>
  <si>
    <t>chr6:134904839-134904989</t>
  </si>
  <si>
    <t>CCTGCTGGCCCCGGGCAATGAGGAACTTAGCACCCAGGCCAGCGGCTGCGGAGGGTGTACTGGGTCCCCCAGCAGTGCCAGCCCGCCGGCGCTGCGCTCGATTTCTCGCCGGGCCTTAGCTGCCTTCCCGCGGGGCGGGCCTCGGGACTGC</t>
  </si>
  <si>
    <t>ENST00000460753.1</t>
  </si>
  <si>
    <t>ENSG00000118514</t>
  </si>
  <si>
    <t>ALDH8A1</t>
  </si>
  <si>
    <t>chr6:134904989-134905139</t>
  </si>
  <si>
    <t>CAGCCCGCCATGCCTGAGCCTTCCCCCGCCTCCGTGGGTTCCTGTGCAGCCCGAGCCTCCCCGACGAGCGCCGCCCCCTGCTCCACGGCGCCCAGTCCCATCGACCGCCCAAGGGCTGAGGAGTGCGAGCGCATGGCTCAGGACTGGCAGG</t>
  </si>
  <si>
    <t>chr6:134905139-134905289</t>
  </si>
  <si>
    <t>GCAGCTCCACCTGCAGCCCTGGTGCGGGATCCACTGGGTGAAGCCAGCTGGGCTCCTGAGTCTGGTGGGGACGTGGAGAACCTTTATGTCTAGCTCAGGGATTGTAAACACGCCAATCAGCACCCTGTGTCTAGCTCAGGGTTTGTGAGTG</t>
  </si>
  <si>
    <t>chr6:137395889-137396033</t>
  </si>
  <si>
    <t>CTGCAGCCCTCCTTCCATTCTACTTTTTAAAGAGTTGATGGTGTAACAGTATTTTCCTCTAATTCTGGAATTCAGAACAAGTTCAGGATTCAGGGGATGATGAAGAAGCCCAGACTCAAGTGAGCATAAGTTGTAGTCATTATGT</t>
  </si>
  <si>
    <t>ENST00000367734.4</t>
  </si>
  <si>
    <t>ENSG00000177468</t>
  </si>
  <si>
    <t>OLIG3</t>
  </si>
  <si>
    <t>chr6:137396033-137396177</t>
  </si>
  <si>
    <t>TCAACAATTTCCATTTTAAAATCCAGACCCAGTTAAAGGATATCTACTGCTCCACTCTTCACAGAGGAAAAATTTCTTTTCTTTTTTTTTTAGAGACAGGGTTTTGTTTTGTCACCCAGACTGGAGTGCAGTGAGTGGTGGGATC</t>
  </si>
  <si>
    <t>chr6:137396177-137396321</t>
  </si>
  <si>
    <t>CATAGGTCACTGCAGACTTGACCTCCCAGGCTCCAGCGATCCTACCACCTCAGCCTCCCAAGTAGCTGGGACTACAGTTATGTGCCACTACGCCCAACTAATTTTTGTATTTTTGGTAGAGACAGGGTTTCACCATGTTGCCCAG</t>
  </si>
  <si>
    <t>chr6:138220091-138220297</t>
  </si>
  <si>
    <t>TCACTGCAGCCTTGACCTCCAGGTCTCAGGTGATCCTCCAACCTCAGCCTACTGGGTGCGCCACTATGCTCAACCAATTTTTGTATTTCTTTTGTAGAGACAAGGTTTTGCCATGTTTCCCAGGCTGGTCTCGAACTCCTGTGTTCAAACAATCTATCTGCCTTGGCCTCCCGAAGTGCTAGGATTATAGGTGTGAGCCACTGCAGC</t>
  </si>
  <si>
    <t>ENST00000527246.3</t>
  </si>
  <si>
    <t>ENSG00000254440</t>
  </si>
  <si>
    <t>PBOV1</t>
  </si>
  <si>
    <t>chr6:143337797-143338094</t>
  </si>
  <si>
    <t>CTGCAGGAAGGGCATGTGACTGACTCCCTCAGCGCCCTGCAGTCTTGTCCCCTCTGGTCCCAAAAGTGTATCCTGCCTTCGCTTTGCGATAGGTTTCTTCCTGCCCTTTGCCTGGAAATTTTATCTCTGGTTCTTGCAAACATTATTTACAGCTGTCTAATTTTTTCTGTCTACCTCACAGCTGCCAAACTAAAGTAGGTGGGAAGCCATTTTCCCTCTCTAGGTCAATGAATACCCCCCGTTCTCCACCCGCGCTTTTGAAGATTCCAGCACTGCTGCCAAGTCAACCCATCTGCAG</t>
  </si>
  <si>
    <t>ENST00000606514.5</t>
  </si>
  <si>
    <t>ENSG00000189007</t>
  </si>
  <si>
    <t>ADAT2</t>
  </si>
  <si>
    <t>chr6:144060123-144060347</t>
  </si>
  <si>
    <t>CTGCAGCCTCGACCTCCCAGACTCAAGCAATACTCCCACCTCAGCCTCTCAAGTAGCTGGGACTACAGGCGTAGTCCACCATGCCCAGCTAAGTTTTGTATTTTTTAATAGAGGTGGGGTTTCACCATGTTGCCAAGGCTGGTCTCAAACTCTTGGGCTCAAGCAATCTATCCACCTTGGCCTCCCAAAGTGCTGGGATTACAGGCATGAGCCACTGGGCCAGCC</t>
  </si>
  <si>
    <t>ENST00000626373.2</t>
  </si>
  <si>
    <t>ENSG00000118495</t>
  </si>
  <si>
    <t>PLAGL1</t>
  </si>
  <si>
    <t>PLAG1</t>
  </si>
  <si>
    <t>chr6:144230325-144230493</t>
  </si>
  <si>
    <t>CTGCAGCCAATGTTAATCCAACCTGATATTAATACAAATCAATATAAATATTAGTATTAGTATTAAAAATATAAGAAAGAAGTCACTAACCATCCACTGCATACCAGTGCTTTAGCGTTTTCTTTTTATTACACATCCTGTCAATTCTGCTCTGAAATGCTGGCCTGCA</t>
  </si>
  <si>
    <t>ENST00000367545.8</t>
  </si>
  <si>
    <t>ENSG00000152818</t>
  </si>
  <si>
    <t>UTRN</t>
  </si>
  <si>
    <t>utrophin</t>
  </si>
  <si>
    <t>chr6:144314995-144315190</t>
  </si>
  <si>
    <t>ACAGGTTTCATGAGCTCGAATGGCTTACACAAGATCAAGAGGAGATGATCTCCTTTGCAAACAGAGGCCAGGACCCAGGGCCTGGGCACTTAGTGGGCTATAAGAGTTTCTAATTTGCTTGTTTGAAGCATTGGAACATAAGCCAGCCTGCAGAATCCTGTTTCACATTTAATGGTAGCTGAAAGACAATACTGCA</t>
  </si>
  <si>
    <t>ENST00000628146.2</t>
  </si>
  <si>
    <t>chr6:144495101-144495261</t>
  </si>
  <si>
    <t>ACCCGGGCTGCAGGTGGAGCTGCCTTCCAGTCCCGCACCGTGGGCTTGCACTCCTCAGCCCTTGGGTGGTCAATGGGAGTGGGCGCCGTGGAGCAGGGGGTGGCACTCATCAGGGAGGCTCCGGCCGCACAGGAGCCCATGGAGGGGGTGGGAGGCTCAGG</t>
  </si>
  <si>
    <t>ENST00000367526.8</t>
  </si>
  <si>
    <t>chr6:144495261-144495421</t>
  </si>
  <si>
    <t>GAATGGCGGGCTGCAGGTCCCGAGCCCTGCCCCGCAGGAAGGCAGCTAAGGCCCGGTGAGAAATTGAGCGCAGCGCCGGTGGGCTGGCACTGCTGGGGGACCCAGTACACCCTCCACAGCCGCTGGCCCGGTGCTAAGTCCCTCATTGCCTGGGGCCGGCA</t>
  </si>
  <si>
    <t>chr6:144747687-144747829</t>
  </si>
  <si>
    <t>CTGCAGATGATGCCCTTTATTAAAACTAAACTGCTAAACAGCCTTAGAGAGATGATCACTATCTAAGGTATGTTATTTGTCTTCAGTATTTATTTTTAGGAACACAATACATTAATCTTATTTTCTGAGAGTTTTTGCTTATA</t>
  </si>
  <si>
    <t>ENST00000480333.1</t>
  </si>
  <si>
    <t>chr6:145999430-145999594</t>
  </si>
  <si>
    <t>TCTTTTGTCTGCATGCCTCACATCCAGGTCACGCTGATGCAAGAGGTGGGCTCCCAGGGACTTGGGCAGCTCTGCCCCTATGACTTTCCAGGGTACAGGCCCCCTCCTGGCTGCTTTCACAGGCTAGTGTTGAGTGTCTGCAGCTTTTCCAGGCACACAGTGCAA</t>
  </si>
  <si>
    <t>ENST00000507005.1</t>
  </si>
  <si>
    <t>ENSG00000152822</t>
  </si>
  <si>
    <t>GRM1</t>
  </si>
  <si>
    <t>chr6:145999594-145999758</t>
  </si>
  <si>
    <t>AGCTGTTGGTGGATCTACCATTCTGGGGTCTAGAGGACAGTGGCCCTCTTCTCACAGCTCCACTAGGTAGTGCCCCAGTGGGGACCCTGTGTGGGGGCTCTAACCCCACATTTTCCTTCTGCACTGCCCTCGCAGAGGTTCTCCAAGATGGCTCCACCCCTGCAG</t>
  </si>
  <si>
    <t>chr6:148203890-148204041</t>
  </si>
  <si>
    <t>CTCTATCGTTTAACCTTACTCTCAACCTGTGGCCCTTGTACCTTGGGAACATGCATGTGTTTTACCCAAAACTGTTGGCAACTGAAGGTGTCAGTTTGGGTTTTGTTGACTGATGACAGCTGCCAGAAAAATTGCCGGGAATTTTTGCTGCA</t>
  </si>
  <si>
    <t>ENST00000367469.5</t>
  </si>
  <si>
    <t>ENSG00000111961</t>
  </si>
  <si>
    <t>SASH1</t>
  </si>
  <si>
    <t>chr6:148732554-148732726</t>
  </si>
  <si>
    <t>GAAGCCTTTGTTCTCAGTGATGCCCAGGCAAAACAGAAGTTGTCTCCTGTCAATGAATATTCTCAAGGATGTAATGTACAGAAAATCACCCTGTGGATTTTTTTCTTTTATGATGGGAATCATGTAAAATAGAATTGATCAAAATTCCTGCAGTAGGACAGCAGAAACCTATA</t>
  </si>
  <si>
    <t>ENST00000367463.5</t>
  </si>
  <si>
    <t>ENSG00000111962</t>
  </si>
  <si>
    <t>UST</t>
  </si>
  <si>
    <t>chr6:148732726-148732898</t>
  </si>
  <si>
    <t>AGCTATAACTACAAAAAGCCAGGAGGTCGAGACCAGCCTGGCCAACATGGTGAAACCACATCTCTACTAAAAAAAAAAAAATTAGCTGGGCATGGTGGCAGATGCCTGTAATCCCAACTACCAGGAGGCTGAAGCAGGAGAATCACTTGAACCCAGGAGGTGGAGGCTGCAGT</t>
  </si>
  <si>
    <t>chr6:150052800-150053021</t>
  </si>
  <si>
    <t>TAGCACCAGCTCCTGTCCGGGTCTTCAGCTCCACGATCCTTAAACTAGAACAGCAGCATCGCCTCCTCCCTGGGTTTCCAGCTCCATGACCCTAAGACATGAATGGCAGCACCGGCTCCTCCCCAGGGCTCCAGCTCCAGGACCCACAGATTTGAACGGCAGCAACAGCTCTTCCCCGGATCTCCAGCTCCATGACCCTCAAACTAGAACAGCAGCACGAGC</t>
  </si>
  <si>
    <t>ENST00000438272.2</t>
  </si>
  <si>
    <t>ENSG00000131019</t>
  </si>
  <si>
    <t>ULBP3</t>
  </si>
  <si>
    <t>chr6:150053032-150053287</t>
  </si>
  <si>
    <t>GTCTCCAGCTCCACAACCCTCAGACAGGAACAGCAGCACTGACTCCTCCTTGGGTCTCTAGCTTCACCACCCTCAAACTTGAATTGCAGCAGCATCAGCACCTACCTTGGTCTCCAGCTCCACAACCCTCAGACTACAACAGCAACACTGGTTCCTCCCTGGATCTCCAGCTTAACGACTCTCAGACTTGAAAGGCAGCACCAGGTCCTCAGAAAGGCTCCAGCTCCAAGACCCTCAAACTAGAAGAGCAGCTGCA</t>
  </si>
  <si>
    <t>chr6:155097411-155097645</t>
  </si>
  <si>
    <t>AGCTCACTGCAGCCTCAAACTCCTGGGCTCAAGCCATCCTCCCATTTCAGTCTCCTGAGTAGCTGGGAATACAGGCACTCACCATCATAGCTAGCCACTTTTTAAATTTTTTGTAGAGAGAGGTCCCGTTCTGTTGCCCAGGCTGGCCTCACACACCTGGCCTCAAGCGATCCTCCTGCCTTGGCCCCCCAAAGTGCTGGGATTACAGGTGTGAGCCACCATGCCTAGCCTGCAG</t>
  </si>
  <si>
    <t>ENST00000535583.1</t>
  </si>
  <si>
    <t>ENSG00000146426</t>
  </si>
  <si>
    <t>TIAM2</t>
  </si>
  <si>
    <t>chr6:155866566-155866724</t>
  </si>
  <si>
    <t>TGCTGATTGGTGTGTTTACAAACCTTGAGCTAGATACAGAGTGCCGATTGGTGTATTTACAATTCCTGAGCTAGACATAAAGATTCTCCACGTCCCCACCAGACTCAGGAGCCCAGCTGGCTTCACCCAGTGGATCCCGCACCGGGGCTGCAGGTGGAG</t>
  </si>
  <si>
    <t>ENST00000408529.1</t>
  </si>
  <si>
    <t>ENSG00000221456</t>
  </si>
  <si>
    <t>MIR1202</t>
  </si>
  <si>
    <t>chr6:155866724-155866882</t>
  </si>
  <si>
    <t>GCTGCCCGCCAGTCCTTCGCCGTGTGCTCGCACTCCTCAGCCCTTAGGTGGTCGATGGGACTGGGCGCCCTGGAGCAGGGGGTGGCACTCGTCGGGGAGACTCGGGCCGCACAGGAGCCCATGGAGGGGGTGGGAGGCTCAGGCATGGCGGGCTGCAGG</t>
  </si>
  <si>
    <t>chr6:156034721-156034897</t>
  </si>
  <si>
    <t>GTAACCTCTGCAGACTTAAGTGTCCCTGTCTGACAGCTTTGAAGAGAGCAGTGGTTCTCCCAGCATGCAGCTGGAGATCTGAGAACGGGCAGACTGCCTCCTCAAGTGGGTCCCTGACCCCTGACCCCCGAGCAGCCTAACTGGGAGGCACCCCCCAGCAGGGGCACACTGACACCT</t>
  </si>
  <si>
    <t>chr6:156034897-156035073</t>
  </si>
  <si>
    <t>chr6:157042646-157042709</t>
  </si>
  <si>
    <t>GAGCCCTCCACTCCTTTTTTTTTTTTTTTTTGAGACAGAGTCTCACTGTGTCACCCAGGCTGGA</t>
  </si>
  <si>
    <t>ENST00000637904.1</t>
  </si>
  <si>
    <t>ENSG00000049618</t>
  </si>
  <si>
    <t>ARID1B</t>
  </si>
  <si>
    <t>chr6:157246849-157247000</t>
  </si>
  <si>
    <t>CTGCAGGTTTTCCGAGGTGGTATTAATCCGCTTAGGCCTTTAGGGGGCTTGGGCCAGGGCAGCTTTCCTTGTGTGGGGCTGGAGTCATTACTAACCATTTATTAGGCTTCTGTCTAGAGTCAGGGCACAGGCCAAGGTGCAGTCGCAGCGAG</t>
  </si>
  <si>
    <t>ENST00000636254.1</t>
  </si>
  <si>
    <t>chr6:158944059-158944265</t>
  </si>
  <si>
    <t>TATATTGTAATTTTTTAATAGTACATTTATAAAATCATTATAAAATGAAGTTCTGGATTAGACTGTCTTGTTGGTCAATCAGTAAAATGAATTATTTTGTTTATTTATTTGAGACAGAATCTTGCTCTGTTGCCCAGGCTGCAGTGCAGTGGCACAATCTTGGCTCACAGCAACCTCTGCCTCCTGAGTTCAAGTGATTCTCCTGCC</t>
  </si>
  <si>
    <t>ENST00000607391.5</t>
  </si>
  <si>
    <t>ENSG00000271913</t>
  </si>
  <si>
    <t>LOC105378083</t>
  </si>
  <si>
    <t>chr6:158944265-158944471</t>
  </si>
  <si>
    <t>CTCAGCCTCCTGAGTAGCTGGGATTACAGGCACGCGCCAACACACCCAGCTAATTTTGTATTTTTAGTAGAGATGGGATTTCACCATGTTCACCAGGCTGGTTTCAAACTCCTCACCTCAGGTGATCTGCCCACCTCAGCCTCCCAAAGTGCTGGGATTACAGGTGTGAGCCACCATGCCTGGCCTCTTTTGTTTTCAAATCTGCAG</t>
  </si>
  <si>
    <t>chr6:158944530-158944828</t>
  </si>
  <si>
    <t>ATTTAAATTGTAGCAGCAGCATGCTCTGTTATCCATGCTCCCTCTGTTTCAATGTCCTGAGGCCCTTTGGCTAACATCCTAAGTCCTATGTCTGTGTTCTCTGTGATGAAGCAGGTAATGTATACTTGTTCTTTTGTTAGCCTTGATCTGCAGATGAAATTGAATTCAGTGGACTGAGCCGTCTGCGGCCTCTTTCCCAGAATCTCAGAGGCTCTGACAGGGGTTCAGGGTTGAGTTGCTTCCAGGGTCAGCCTAATGGCTCTGCTTCTAGATGCTGCTGAATTGACCTGATCAGTGCC</t>
  </si>
  <si>
    <t>chr6:159096904-159097061</t>
  </si>
  <si>
    <t>GCACTTTGGGAGGCCGAGGCAGGTGGATCACTTGAGGCCAGGAGTTTGAGACCAGCATGGGCAACATGGGGAGATCCCCATGTTCAAATATTTCGCCCACATCGCCAGAGGCTCTGTAAAGGCCGCATGTTTTCATGTGCTCTAAATCTGCAGATGGT</t>
  </si>
  <si>
    <t>ENST00000645980.1</t>
  </si>
  <si>
    <t>ENSG00000164691</t>
  </si>
  <si>
    <t>TAGAP</t>
  </si>
  <si>
    <t>chr6:159097061-159097218</t>
  </si>
  <si>
    <t>TTGGGATGGCTGGGGCGAGAGGTCAGAGCTTTGACCCACATTGTGTTTAAAGAAATATTTGTGTATTTGTCTCTACAAAAAAATACACAGATTAGCTGGGTGGCATGTGCCTGTAGTCTCAGCTACTTAGGAGGCTGAGGTGAGAGGATAGCTTGAGC</t>
  </si>
  <si>
    <t>chr6:159097218-159097375</t>
  </si>
  <si>
    <t>CCCAGGGGGTTGAGGCTGCAGTGAGTGGGGATTGCACCATAGCAATCCAGCCTGCGTATGAGATCCTGTCTCAAAAAAAAAAAAGCAATACTCAGTGTTTTCCAAAAATCAATTAAGTGGCATGAGTCTTGGATTTCGTGCCCTGATGATGGGTTCCC</t>
  </si>
  <si>
    <t>chr6:159800349-159800501</t>
  </si>
  <si>
    <t>GCTGCAGGAGCTCGTCCAGGAGGCCGACTTCGTGGGTGAAGAGCCTGGGATTCGCGGCTGTGCCGGACAGAGCCCCTTGCCCCGGGCGAGCTTGAGGAGGGGGTGGCGGGACGGTTGCCAGGCCACAGGGCCTCAGAGAGGGCCTCGGGAAGG</t>
  </si>
  <si>
    <t>ENST00000609334.1</t>
  </si>
  <si>
    <t>ENSG00000146453</t>
  </si>
  <si>
    <t>PNLDC1</t>
  </si>
  <si>
    <t>chr6:159800547-159800840</t>
  </si>
  <si>
    <t>CAGCAAGTACACTCCGAGCCCCACGTCCCTTGTTGGCCAGAGCCCCGTGCGCCCAGGTGCCTGGCTGCTCCTTGCCTTGGTTCCTCCATTTTCCCTTCCTGACCTCACTTGGCTTCTTGAGCGCAGAGGTGAGCGCGGGTGCCTTGGCCGCCTGCAGATCTACAGTGTGAGGAGTGCTGGCGATGTTCTGCACCCGAGGACTGCTATTTTTTGCCTTCCTGGCAGGTCTGGACATAGAGTTCACGGGCCTTCGTTCTAACCTGTCTGGGCCCCAGCAGATCAGGTAAAACTAAA</t>
  </si>
  <si>
    <t>chr6:160005148-160005438</t>
  </si>
  <si>
    <t>AGCCATGGCAGCTGAAAAACAACGAACAGCTTTGTACATAAAAGATGATACAGCTTGGTCTAATGTGGTTCTAAGGAGGCTCTGCCGGCGAGTCTTAGGGGTTCCGGCGGGCAGCCGCGTGAACCTGGAGCTTGGGGTCTGCAGTGCTGGGAGGCCGAGGCCTGGCATGTTGGGGACAGGTCTTGGGAGCTGACTGGGGGCCTGGCGTGGTGGCGGCAGCCCGCAGTCCCTGCCTGGCCCTTGTCTGGGAGGCCGCGGTTCTCTGCGGCCTCTCGCCGGTGTCGCCCTTGG</t>
  </si>
  <si>
    <t>ENST00000601203.1</t>
  </si>
  <si>
    <t>ENSG00000268257</t>
  </si>
  <si>
    <t>AIRN</t>
  </si>
  <si>
    <t>chr6:160005564-160005767</t>
  </si>
  <si>
    <t>TTTTCTGCCTCCTTTTCAGGACGTGACCCGCACATTATGAGGGACCCGTAGGGGCTCTTGACACAGAGGGGTCACCCTATGTGTGAACAGGTTACGAGGTTGGGGGCTTGGCTTCTGAACTTGCCAGGAAACACCGCATCCCTTTTCCTGCAGCGGCCGCCCCCCATCCCCCACCCGCCCCATTCTCTCCCCTCCCCAACTGCA</t>
  </si>
  <si>
    <t>chr6:162790235-162790351</t>
  </si>
  <si>
    <t>CTGCAGGAAGTGGATTTAAAAATGTATAATTTCAAAGCCAAATAATTCAGGCAGGCATGCTCATAGGATGGATAGGTTCAGTGGATACATTTGCTCTCCCCGCACTCACCCCACTCA</t>
  </si>
  <si>
    <t>ENST00000541974.5</t>
  </si>
  <si>
    <t>ENSG00000112530</t>
  </si>
  <si>
    <t>PACRG</t>
  </si>
  <si>
    <t>chr6:162843684-162843860</t>
  </si>
  <si>
    <t>ENST00000534958.5</t>
  </si>
  <si>
    <t>chr6:162843860-162844036</t>
  </si>
  <si>
    <t>chr6:162844036-162844212</t>
  </si>
  <si>
    <t>TACTGCTGTCTTTTTGTTTGTCTGTGCCCTGCCCCCAGAGGTGGAGCCTACAGAGGCAGGCAGGCCTCCTTGAGCTGTGGTGGGCTCCACCCAGTTCGAGCTTCCTGGCTGCTTTGTTTACCTAAGCAAGCCTGGGCAATGGCGGGCGCCCCTCCCCCAGCCTCGCTGCCGCCTTGC</t>
  </si>
  <si>
    <t>chr6:163313971-163314142</t>
  </si>
  <si>
    <t>TCCTGCAGCTTGGATACAATCGCATATCTCTTTCCTTAGTGATTTGAGATTGAGTCTGTGGTGTAGAGGAGAGGCTCTTAGCCATAGGTTCCTGGCCTTTGAAGGCCACCCTAGGAATTGCTTCCCTCGTAGCATCAGAGGCAGCTGAAGCGGTCACTTCCAGACTCTGCAG</t>
  </si>
  <si>
    <t>ENST00000611387.1</t>
  </si>
  <si>
    <t>chr6:165765098-165765257</t>
  </si>
  <si>
    <t>TGCTGATTGGTGTGTTTACAAACCTTGAGCTAGATACAGAGTGCCGCTTGGTGTATTTACAATCCCTGAGCTAGACATAAAGGTTCTCCAAGGCCCCACCAGACTCAGGAGCCCAGCTGGCTTCACCCAGTGGATCCCGCACGGGGGCTGCAGGTGGAGC</t>
  </si>
  <si>
    <t>ENST00000431017.1</t>
  </si>
  <si>
    <t>LOC105378114</t>
  </si>
  <si>
    <t>chr6:165765257-165765416</t>
  </si>
  <si>
    <t>CTGCCCGCCAGTCCCACGCCATGCGCTCTCACTCCTCAGCCCTTGGGTGATCGATGGGACTGGGCGCTGTAGAGCAGGGGGCGGCGCTCCTCGGGGAGGCTCGGGCTGCACAGGAGCCCACGGAGGCGGGGGAAGGCTCAGGCATGGCGGGCTGCAGTCC</t>
  </si>
  <si>
    <t>chr6:166132525-166132677</t>
  </si>
  <si>
    <t>GGAATATATACAAGAAGCCTGGGCAACATGGCGAGACCCTGTCTCTACAAAAATACAAAAATTGGCCAGGTGTGGTGGTGCAAGTCTGTAGTCCCAGCTACTCGGGAGGTTGAGGTGAGAGGATCAGTTGAGGCCAGGAGGTTGAGGCTGCAG</t>
  </si>
  <si>
    <t>ENST00000663046.1</t>
  </si>
  <si>
    <t>LOC729681</t>
  </si>
  <si>
    <t>chr6:166132740-166132868</t>
  </si>
  <si>
    <t>AAGAAAAGAAGAAAGGGAGGAAGGAAAGGAGAGAAGGAAGGAAGGAGGGAGGGAGGGAGGGAGAGAAGGGGGGAGGGAGAGAGGGAAAGAGGGAAGGAGAGAGGGAGGGAAGGAAGGGAAGGGAACAGA</t>
  </si>
  <si>
    <t>chr6:166242107-166242405</t>
  </si>
  <si>
    <t>TCCACCTGCCTCTCTGGGGAGCATCGGTCATTCATCCCGAATCCATCATTCATTCAAGGAATCTTTATTGAGCGCCCCCTACGTGCCCAGCAACACTCTGCTCACTCGATATCTGAAAAGAGTTTGTCTGTTTGAAGAGTTGGAAAACTGCAGTCAAACCCTGGCTTTCACATGAGCAAGTCTGTAAAATTATCCAGCATGCTGTGTTCATCCCAAAACCGCCCTCAGAGGTCCCTGAGCCTCTCACAAACCCCCTTTTAAGAAACTTCTTCTCTTCTATGATTTATAAAATGATTTTT</t>
  </si>
  <si>
    <t>ENST00000444219.2</t>
  </si>
  <si>
    <t>ENSG00000233365</t>
  </si>
  <si>
    <t>LOC101929297</t>
  </si>
  <si>
    <t>chr6:166439805-166440085</t>
  </si>
  <si>
    <t>CCTGGCCATGTGGGGCTGACTGTCACAGAATTTATAGTTCAGCTTCCTGGGCTGTCACTAGAGATAGCAATCTGGCTTCCTGCAAGCCTGACACAGCTGCTGGCCTCCCGAGCTATGTATTGTAGATAAAGGGGCTGGCTGCAGGTGTGGGTCAGACTTCTGTCGGGCACCCAGCCTGGCCACCATCTGCTGTGTATCCACTCTCAGCCCCCAGAGCCCGCGGAAGGAACCAGCCTTGGGGACACTGGACTTTAGCCCAGTGAGACAGATTTCAGAATTCT</t>
  </si>
  <si>
    <t>ENST00000509742.1</t>
  </si>
  <si>
    <t>ENSG00000071242</t>
  </si>
  <si>
    <t>RPS6KA2</t>
  </si>
  <si>
    <t>chr6:167168347-167168522</t>
  </si>
  <si>
    <t>TCCTCTGCAGAATGTTCAAACCAGAAGGCCCCTGGAAGACTGTGCCTGAAACGCGGCTAAGGCACCACCAGGCTGAACAGAAAACGGGGGCCTTATCAGAGAGAAGGGAAGGGCCCCATAGTCCAAACGCCCAGGAGGCTCCGACCTGACCCGCGGCCACGAGTGTTTGCTGCAGG</t>
  </si>
  <si>
    <t>ENST00000660720.1</t>
  </si>
  <si>
    <t>LOC105378123</t>
  </si>
  <si>
    <t>chr6:167474353-167474536</t>
  </si>
  <si>
    <t>TCTGCAGGTGACTTACGGCATCAGCAATGCAGGCCCCATCAGAAGGAGCCACCTCACTGCATTCCTGGTGCCCTGAGATGCCTCCAGCCACTCCTCTATTGCAGAAGGCTTTCTCCTGGGAACTTTCTTCTTGAAATGCAGATAGTTCAATGGTTCTATGGTGAGGCTGGGCCGTTTCATGACA</t>
  </si>
  <si>
    <t>ENST00000491085.1</t>
  </si>
  <si>
    <t>ENSG00000203690</t>
  </si>
  <si>
    <t>TCP10L3</t>
  </si>
  <si>
    <t>chr6:167474536-167474719</t>
  </si>
  <si>
    <t>AATTTTCCCTTCACAGTGCTTTGGCTATCCCTGCAGAGTGAGGTTGAGGAGACACAGCCTCAGCCACAGCTCTGGAAGGGCAGAGCCCTTGCTCCACAGACCCGAGGCTGTGAGGATGGCCCAGGAGGGAAGGAAAGGCCCTTACCAGGGAGATGGCTGAACCAGGAAGGCAGGGGCAACAGCT</t>
  </si>
  <si>
    <t>chr6:167509379-167509530</t>
  </si>
  <si>
    <t>TCTGCAGACACATCCCGCCGCCTGCACACGCACTCACACTCACACACATGCGCACACACGTCCAGCTGCCACCCCACGTCTATCATGGGAACCCACTGATGCAGCGACTCCATTCATGTTCAGAGACGTGTGGGGCTTTTCTGTCCACAGGT</t>
  </si>
  <si>
    <t>chr6:167763799-167763929</t>
  </si>
  <si>
    <t>GGATTCTGCAGCATCCAACAGGATAGTGAGGCCTGTCCTATAAACTGGTCAGCACAGCCTCTCCTGTGGTCTGTCCTGCAAATGTGCACACTCTGTGCCGGATGCTGTTCTGAAACCTGCAGCTGTGGTCA</t>
  </si>
  <si>
    <t>ENST00000700873.1</t>
  </si>
  <si>
    <t>LOC107986547</t>
  </si>
  <si>
    <t>chr6:167961921-167962063</t>
  </si>
  <si>
    <t>CGACTGCCCGGCCCACTGGAGTCACATATGCTGCTTCTGTCCCACCTATGCAGAGGCGAGTGGGGGCCTCCCTCTTCTACAAGATATTCGTAGTGGAAATTAAAAAGGGAGAGGAGAAAGGAGGTGTTTCAGTGTGTTCTGCA</t>
  </si>
  <si>
    <t>ENST00000511503.1</t>
  </si>
  <si>
    <t>ENSG00000130396</t>
  </si>
  <si>
    <t>AFDN</t>
  </si>
  <si>
    <t>chr6:168365149-168365301</t>
  </si>
  <si>
    <t>CCTGCAGATGGAGCACGCTGGGAACGTTGGTCACGACACGGAGTCTCTGGGAGGTTGTGGAGGCCAGCGTGGGTCTGAGCCCGTGTCCGTGCCGCCACACAGGGCACGGGAGCCTGTTCAGTCTCCTCTTCTGAATACGAGGGCTTGCAGGAG</t>
  </si>
  <si>
    <t>ENST00000366795.4</t>
  </si>
  <si>
    <t>ENSG00000164488</t>
  </si>
  <si>
    <t>DACT2</t>
  </si>
  <si>
    <t>chr6:168365327-168365480</t>
  </si>
  <si>
    <t>GCACACGGACGCCTGAGGTAAGAGGGCCGGGGTCGGGGAAGGCAAAGAGGAGCCGGTCCTGGGGCCAGTGTGGGGCCTCTGCTCTGAGGCGCTCTACCCCAGAAGGTGCCTGGCGCTGGGGAGCCACCCTCAGGGGCTCGGCCTTGGCCTGCAG</t>
  </si>
  <si>
    <t>chr6:169029801-169029943</t>
  </si>
  <si>
    <t>ATTTATTAATTAAGGTCAGTGTTGGCTTTCTAATATCCATTTGACATTTTAACATAGGTTCTGTTTCTGCAAAAAAAATGCCCCATCTTGTCTTCTATTTTAGTGAATATATGAGTCAGTTGCTTTTCAGTCTGTCTGCTGCA</t>
  </si>
  <si>
    <t>ENST00000419800.1</t>
  </si>
  <si>
    <t>ENSG00000229720</t>
  </si>
  <si>
    <t>LOC101929460</t>
  </si>
  <si>
    <t>chr6:169978822-169979102</t>
  </si>
  <si>
    <t>AACAAGGCCTTCCGGCTGCCTGTTACTCACAAGAAAGTGACTGACATACTTTCCAGCTCGCAAATGATGTGCGTGCTTCCCCATGGCTTCATCTGTGCAGCATGCGGAAGGCAGCTGGGCTTGGATGGCAGCTCTGGCCTGCAGTGTGGGCTGTGGGAGCAAGTGGCTCTGGACGGGAGTGTCCCGCGTGCTGGCTCAGCCACCGTTTCCTGTGGGCCCGGTGCTGCCCTGCCAGGGTTCTGAGATCATCCGTGCCACACCGTCAGCCTCCGAGTCAGGGC</t>
  </si>
  <si>
    <t>ENST00000687232.1</t>
  </si>
  <si>
    <t>LOC101929614</t>
  </si>
  <si>
    <t>chr6:170284939-170285090</t>
  </si>
  <si>
    <t>CTGCAGTAGTCAATTTTCTTCTCACAGTTGAAGCCGGAGTAGCCCACGGGGCAGCGGCAGCTGTACCCTCCATCGGGGCTGTCTGAGCACCGACCCCCGTTAAAGCAAGGGCCGTCCGCACAGGTCATGGCACTCAATTCACAGATTTTGCC</t>
  </si>
  <si>
    <t>ENST00000630384.2</t>
  </si>
  <si>
    <t>ENSG00000112584</t>
  </si>
  <si>
    <t>FAM120B</t>
  </si>
  <si>
    <t>chr6:170423620-170423909</t>
  </si>
  <si>
    <t>CAGCCTGGCCAACATGGCAAAACCCAGTCTCTACTAAAAATACAAAAATTAGCCGAGCATGGTGGCGGGCGCCTGTAATCCCAGCTACTCCGGAGGCTGAGGCAGGAGAGTCGCTTGAACTCAGGAGGAGGACGGAGGCTGCAGTGAGCCGAAATGAATCCACTGTACACCAGCCTGGGTGACAAAGTGAGACTCTGTCTCTAAAAAATAACAAATAAATAAAATCAAGAATTTACTAAGCATAACGTAGTTTAATGTTATCCTCATCCCTTTGAGATGTGTTACAAAAA</t>
  </si>
  <si>
    <t>ENST00000496635.1</t>
  </si>
  <si>
    <t>chr6:170424043-170424194</t>
  </si>
  <si>
    <t>CTGCACTCAGGCCCCCAATGGCTGCTCTTCTCTTCCTCTTTTGCCTACTAGCTGGAACAGGAATTTAAATCCAAGAAGCCTACCTCCTGCACAGGACACAGGTGGATGTGAGGGAATGGTCTGGGTGGAGCTGCCCTGGCTGAATGTCTGCA</t>
  </si>
  <si>
    <t>chr7</t>
  </si>
  <si>
    <t>chr7:211528-211686</t>
  </si>
  <si>
    <t>TCCTGCAGCGGGCAGAGGTGGCGCCAGGCTCCAGAGCCCCCTCCCTAGGACCCGTTTGTCAGGGCCCTGCCATCCCAGCTTGCCTGAAGGCCGAGGCTGCTGACGGATGGGCTGGGCAGGGCTGTGCTGTCACCCGGGGAGGCCAGTGTGACGCGTGGG</t>
  </si>
  <si>
    <t>ENST00000471328.1</t>
  </si>
  <si>
    <t>ENSG00000177706</t>
  </si>
  <si>
    <t>FAM20C</t>
  </si>
  <si>
    <t>chr7:211686-211844</t>
  </si>
  <si>
    <t>GCTAAGCGGGGAGGTGGGGGCCGGGTTACAGCATAGCCAGGAAACAGGCCTGAGAAGCCTGCTGCAGTTGGGGAAACTGAGGCCCGGAAAGGGAAAGGATACGTCCAAGGCCGTGGCGTCCAGAGGCTGGTCCGGGACTCCGTCTTCCCACAGGGCACG</t>
  </si>
  <si>
    <t>chr7:211844-212002</t>
  </si>
  <si>
    <t>GTGGCGGGCGGAGGCAGGGACCCCACACCTCAGGCGGGCGGGCGTGTGCGAACCTTTTGCAAACCTCCCAGCTCGGTCCTCTCACCGCCGCCCCCCAGGTCAGGTTAGGGCGTTGGCTGGTGCCCGACCCTCCTTTGCAAACCAGGGGGCCTGGATCTG</t>
  </si>
  <si>
    <t>chr7:212002-212160</t>
  </si>
  <si>
    <t>GTCATTGATGGAGGTCCTGCAGCCAGTGGCGCCCCTGATGACCTATGGGGGCTGTGCCCAGGGCCTGGGGGATGATCGTTTCTTCTTCCGCAGAGGCTGTGGTTTGCATACGAAAGCAGCTGTGGTTCATGACCATAGCATTAATGAGTTAAAATCCAT</t>
  </si>
  <si>
    <t>chr7:213157-213306</t>
  </si>
  <si>
    <t>TGCAGTGTGTGGTCCTTTGTGAGTGACATGGACGGCTGTGGAGTTGTGCAGTGTGTAGTCCTTTGTGAGTGACATGGAGGGCTGTGGAGTTGTGCAGTGTGTAGTTCTTTGTGAGTGACATGGAGGGCTCTGGAATCCTGCAGTGTGTGG</t>
  </si>
  <si>
    <t>chr7:256406-256557</t>
  </si>
  <si>
    <t>TCTGCAAAAAACACGGGGCCCAGAGGTGAAGGCAGCTCCAGGTGGGGTCACCCCGAGGCAGGGCAGAGCGGCTCCGTCCCCTCCCACACCCGTGCTCCCGCTAATGCAGCCTCAGCGCCGCAGCCCGGGCGGGTCCATCTGCAGACGCCAAG</t>
  </si>
  <si>
    <t>ENST00000512382.1</t>
  </si>
  <si>
    <t>chr7:256557-256708</t>
  </si>
  <si>
    <t>GGTCCCTGCCGCAGTGTTTCTCTTCTGCTCCTCATGGCACGCGCCGGGCTCCCCAGAATCTGGCCTGGGCCCCCCGTCTCACGCTGGCTCCCCGCAGGTGGGAGGTGGACCCTGACTACTGCGAGGAGGTGAAGCAGACACCGCCCTACGAC</t>
  </si>
  <si>
    <t>chr7:256708-256859</t>
  </si>
  <si>
    <t>CAGCAGCCACCGCATCCTGGACGTCATGGACATGACGATCTTCGACTTCCTCATGGGTACGTCCCGCAGGGGCACGGGGTCCCCGTGTCACTCGCCTTGCGTGGAGCGGATGCACGCAGGGCTCTGCAGGGCACACTCCGTGGCACGGCCCG</t>
  </si>
  <si>
    <t>chr7:390020-390309</t>
  </si>
  <si>
    <t>GGGCTGGCTTCCTATGGACAGCAGCCGTGAGCCCCAAGCCTTCCCTCTGGCCTTCCCACAGCCGAGGGACAGGGGACCAGGCTCCGGCCCCACGGCCCCACCTGCCCCCAGATGTGCTGAGTGCTGGTGCCACCCAACCTGCAGTCCATTTGAGGGTCAGCGACCAAAGGTAGAAGAGAGCCTGGGGCTCATTCATTCGTTCAACAAACACCTGCTGAGATCTTTCCTCCGGGCACACGCAGGGCTGTGTTCTCAGGGAGAGACAGACCAGGAAGGGAGACACAAGGCGG</t>
  </si>
  <si>
    <t>ENST00000515213.1</t>
  </si>
  <si>
    <t>ENSG00000249574</t>
  </si>
  <si>
    <t>LOC442497</t>
  </si>
  <si>
    <t>chr7:390319-390618</t>
  </si>
  <si>
    <t>GGGCAGGAGGGTGGGAGGAAGGGGAATAGCGGGCAGATGGGAGGATGAAATCACAGCAGGGTGGGGCCAGGTGGCCAGGGAGGGCCTGGCCGGGAGGCAACAGTCTCCACATGTGCAAAGGCCTCAAGGCAGGGTCCACTGGGTGAGGCTGCAGCCGAGTGCAGGAGGTTGGGAGAGAGGCCAGAGGGTGGGCCCGGCCCAGCAAGGGGGTCCTCTCCTTCCGGCAGGCAGCGGCCCTCTGAGAAGGCGCCTCTGCCGGACTCTGGGAAGGCCCCCTCCCCGGCTCTCCTCCTCTCTCCC</t>
  </si>
  <si>
    <t>chr7:485370-485514</t>
  </si>
  <si>
    <t>ATCCTGCAGGAAGCCCTTCCTCCCTTGCAAACACTCGCAAAAAACGGCCCTTGATCATGGAGAAACAGGCTTCCAGGGCCCCCAGGGGCTGGGGTCCACGGTTGCAGGCCAGCAAGCCACAGCTCCCAGGCTGGGGCTCTAGTGA</t>
  </si>
  <si>
    <t>ENST00000482462.1</t>
  </si>
  <si>
    <t>ENSG00000197461</t>
  </si>
  <si>
    <t>PDGFA</t>
  </si>
  <si>
    <t>chr7:577510-577670</t>
  </si>
  <si>
    <t>CTCTGCAGAGCCGGGCAGGTCACCACACAGCCTGGACAGGTCACTCATTCCTGCCCGGGGCCACCTGGGGAGGGGGTTCCTCTCAGGGAGGCCCCAGGCAGAGCCTCCGGACGACGGACGCACTGCCGGCCCTGGGGTTCCGGCCCAGTTCCTGCAGCATG</t>
  </si>
  <si>
    <t>ENST00000453149.1</t>
  </si>
  <si>
    <t>ENSG00000229380</t>
  </si>
  <si>
    <t>PRKAR1B-AS2</t>
  </si>
  <si>
    <t>PRKAR1B</t>
  </si>
  <si>
    <t>chr7:613634-613787</t>
  </si>
  <si>
    <t>TGCTCCAATACCTGCAGAGACAGGTCCAGCTCCCACTACGAGGGCCCACCGACCAACACGGTACACCGAGGGTGAAAAAGCCACGACCAGGCCCACCTGGAAAACACCATCAGCTCCTAGAAATGCCACTTCCTTCCTCCTCCCGCCGCTCCGG</t>
  </si>
  <si>
    <t>ENST00000429872.2</t>
  </si>
  <si>
    <t>PRKAR1B-AS1</t>
  </si>
  <si>
    <t>chr7:613787-613940</t>
  </si>
  <si>
    <t>GGCCTCCCGAGCCAAGACAAGCGCAGGTTGGGACTTGCACGGGAAAGCTCACCTGAGAATGTTTCCAGAAACCCCTCCCCAGCCTGCAGAGACCTCTCCCGGCCCCAGGACAGGGAAGCCTGCGGAGCCAAGAGGGTGCAGTGCTGGGAGGTCC</t>
  </si>
  <si>
    <t>chr7:647606-647760</t>
  </si>
  <si>
    <t>ACCATCCTGGCTAACACAGTGAAACCCCGTCTCTACTAAAAATACAAAAAATTAGCCGGGCGAGGTGGCAGGCGCCTGTAGTCCCAGCTACTCAGGAGGCTGAGGCAGGAGAATGGCATGAACCTGGGGGGGCAGAGCCTGCAGTGAGCCGAGAT</t>
  </si>
  <si>
    <t>ENST00000414568.5</t>
  </si>
  <si>
    <t>ENSG00000188191</t>
  </si>
  <si>
    <t>chr7:647760-647914</t>
  </si>
  <si>
    <t>TCGCACCACTGCACTCCAGCCTGGGCAACAACGAGACTTCGTCTCCAAAAAAAAAAAAAAAAAAAAAAAAAACCTCCTCGCATGTTGTTTTTCAGTTAGCACCTAAAATGCTTCATTATGGCCGGGCATGGTGGCTCACACCTGTAATCCGGTGC</t>
  </si>
  <si>
    <t>chr7:647914-648068</t>
  </si>
  <si>
    <t>CTTTGAGACGCTGCTTGAGGCCAGAAGTTTGCGACCAGCTCGAGCAACACATCAAGACCCCAGCTCTACAAAAAATTTAAAAATTAGCCGGGTGTGGTGGTGCGCACCTGTGGTCCCAGGTACTTGGGAGGCTGAGGTGGGAGGATTGCTTGAGG</t>
  </si>
  <si>
    <t>chr7:648068-648222</t>
  </si>
  <si>
    <t>GCTGGGAGGTTGAGGCTGCAGTGAGCTATGATCACACCACTGAACTCCAGCCTGGGCCACATATCGAGACTCTACCTCCAAAATTAAAAAAAAAAAAATCTTAAACTACGTACCTCTTCACTTGTTTTTAAGTTAGCATCTATAATGTTTCATTA</t>
  </si>
  <si>
    <t>chr7:779061-779230</t>
  </si>
  <si>
    <t>GGTCCCACTTGTCTCAAAGCCTGGCTTGGTAGGATGGCCTGAACTTTGGATGTTTTTCATGCCTTTCGTTACATAGGATCCTCTTGCTGAGGGTGGATCATGCCCTCCACATTGCAAAAGCATCAGAGACCCAGCCCACCCTCGCGTCTGCAGCGGGAAGATGGGCCTGG</t>
  </si>
  <si>
    <t>ENST00000461576.1</t>
  </si>
  <si>
    <t>ENSG00000164818</t>
  </si>
  <si>
    <t>DNAAF5</t>
  </si>
  <si>
    <t>chr7:779230-779399</t>
  </si>
  <si>
    <t>GTGCCAGGCGCGGGCAGCCGCCCCTCCCAGCGTCGGGAAGATGGGCCTCATGCCAGGCATGGGCAGCTGCCCCTCCCAGCGTCGGGAAGATGGGCCTCCGGGTGGTTTTGCGACTCAGTCATCTGCGAATTTCCGGATGCTGCACAGAAGGGGGTGCCAAAGTTTTTTTA</t>
  </si>
  <si>
    <t>chr7:779550-779850</t>
  </si>
  <si>
    <t>GGGAGGGCAGGGTCAGAGCTGGGCAGGGTGGCCAGCTCGGGGATCTGAGCATCTGGGAGCAGGAGGTGGAGGGCCAGGTGAGCACACAGCTGCGAGGAGGTGGAGGACCAGGTGAGCACACAGCTACAGCTACAGGGAGGCTCTGCGCCTGCAGGACAGGTTATTACAGGGGCCGCAGCAGGGCCTGGGCCGCCTCCACTCTGTTGGCTGGGGTTCAGGGGTCCCAGGTCGCCAGGAGCACCTTGCATGTGGCTCGGGATGCACGGAGTCTCCCGTGAGGTGTGGGTTTCTTAGGACCCCA</t>
  </si>
  <si>
    <t>chr7:924021-924165</t>
  </si>
  <si>
    <t>CCAGGTTACACTGCAGGTCCACGCTGCACCCCCCGCCCTCCGGGTTACACTGCAGGTCCACGCTGCACCCCCCGCCCTCCGGGTTACACTGCAGGTCCACGCTGCACCCCCCGCCCTCCGGGTTACACTGCAGGTCCACGCTGCA</t>
  </si>
  <si>
    <t>ENST00000488527.5</t>
  </si>
  <si>
    <t>ENSG00000105963</t>
  </si>
  <si>
    <t>ADAP1</t>
  </si>
  <si>
    <t>chr7:924165-924309</t>
  </si>
  <si>
    <t>ACCCCCCGCCCTCCAGGTTACACAGCAGTTCACGCTGCACCCCCCGCCCTCCAGGTTACACAGCAGGTCCATGCTGCACCCCCTCCCCGCCCTCCAGGTCCACACTGCACCCCCTGCCCTCCAGGTTACACAGCGGGTCCACGCT</t>
  </si>
  <si>
    <t>chr7:924309-924453</t>
  </si>
  <si>
    <t>TGCACCCCTCCCCCACCCTCGAGGTCCACGCTGCACCCCCCACCCTCCGGGTTACACTGCAGGTCCACGCTGCACCCCCCGCCCTCCGGGTTACACTGCAGGTCCACGCTGCACCCCCCGCCCTCCGGGTTACACTGCAGGTCCA</t>
  </si>
  <si>
    <t>chr7:951523-951703</t>
  </si>
  <si>
    <t>GCAAAGATCGTGCCACTGCACTGTAGCCTGGGTGACATCGAGAGACTGTCTTAAAAAAAAAAATTAGCTGGGCATGGTGGCATGGACCTGTAGTCCCAGCTACTCAGGAGGCTGAGGTGGGAGGATTGCTTGAGCCCTGGAGGCAGAGGCTGCAGTGAGTTGAGATTGTGCCACTGCACTC</t>
  </si>
  <si>
    <t>ENST00000265846.10</t>
  </si>
  <si>
    <t>chr7:975080-975255</t>
  </si>
  <si>
    <t>GCCTCGGCTGCAGCTGCGGGCTTCGTGGCCGCCGAATGCCCCGCTCTGCAAACCCGGGGCACAGACAGCCCGCCGGGTGAGTCAGGGCGGAGCCGGAGACCCGGAAGCCTGACGCAAGGAGTCGGTGTCGCTGCCCTCGTCACGGGGGCCACGGTCCTGCCAGCTCCCACCTGCAG</t>
  </si>
  <si>
    <t>ENST00000466853.1</t>
  </si>
  <si>
    <t>ENSG00000240230</t>
  </si>
  <si>
    <t>COX19</t>
  </si>
  <si>
    <t>chr7:981970-982151</t>
  </si>
  <si>
    <t>CTGCAGTGAGCCTGTACTCACAGCACGGTAATCCAGCCTGGGCAACAGAGCAAGACCCTGTCTCAAAAACAAAACACACAAAAATCAAAAGTATTCCCTGAATTAATTAAGTAAGCTTTGCTAGGCAGGTAGGACCCCCAGCCTACCCAGTAGTGGCCCTGGTATGAGGCACTCCCTCCCCG</t>
  </si>
  <si>
    <t>ENST00000308919.12</t>
  </si>
  <si>
    <t>ENSG00000073067</t>
  </si>
  <si>
    <t>CYP2W1</t>
  </si>
  <si>
    <t>chr7:994514-994661</t>
  </si>
  <si>
    <t>GCTCACTGCAGCCTTGACCTCCCGAGCTCAAGCCATCCTCCCACCTCAGCCTCCCGAGTAGCTGTGACTTCAGACACATGCCACCATCCCCGGATTTTTTATTTTTTGTTGGGGGGCAGTTTAGCCATGTTGCCCAGGCTGGTCTCAA</t>
  </si>
  <si>
    <t>ENST00000415893.1</t>
  </si>
  <si>
    <t>chr7:994661-994808</t>
  </si>
  <si>
    <t>AACTCCTGAGCTCAAGCGATCCTCCCGCCTCTGCCTCCCAAAGTGCTGAGTTACAGGTGTGAGCCGCCGCACCCGGCATGAGTTATCAGTGTGTGGCTTGGTGTTTCTGACACCTGCACACACTTGCATATCTACTGCAGGGGACATT</t>
  </si>
  <si>
    <t>chr7:999571-999768</t>
  </si>
  <si>
    <t>AACGCCCACAAAAAAACAAAAACAACAAAATAATGAAAGCAAGTGGCTGCAGGCTATGCCTGGAATGTCCCAGGGCTGTGAGTGGGGCTGGTGGGCCTGCCCCGCTCTGAGAGTCTGCAAACACAGGCACGGCAGGAGAAAACCGCCCCCTGCCCCCAGCGCGCACGCAAAGCCTGGCCTCTAGTAACGTGGGCGCAG</t>
  </si>
  <si>
    <t>chr7:1000008-1000170</t>
  </si>
  <si>
    <t>ATGCACACACGCACGTGTAGACACACGTCACACGCACACGTGCAGGTGGCCTCCCTAAGGTTACCCCGTGTTGGTTTCTGCCCTGAAGGCCGGCGGCAGGGCTCCTGGAGGAGGCAACGCTGCTCATCTCTTAGAACAAAGGCACCGGGAGACCTGCCCTGCA</t>
  </si>
  <si>
    <t>chr7:1006578-1006738</t>
  </si>
  <si>
    <t>CAGCGCAGGGAAAGAGCGCACGACGGCCACAGCGCGGGGAAAGAGCGCACGACGGCCACAGCGCGGGGAAAGAGCGCACGACGGCCACAGCGCGGGGAAAGAGCGCACGACGGTCATACTGCAGGGAAAGAGCGCATGACGGTCACAGCGCAGACAAAGAG</t>
  </si>
  <si>
    <t>ENST00000362153.3</t>
  </si>
  <si>
    <t>ENSG00000199023</t>
  </si>
  <si>
    <t>MIR339</t>
  </si>
  <si>
    <t>chr7:1006738-1006898</t>
  </si>
  <si>
    <t>GCGCACGATGGCCACATTGCAGGGAAAGAGCACACGACGGCCACAGCGCAGGGAAAGAGCGCATGACGGCCACAATCCCCCATCCCACCCTCTGGACCCTCCTCTCCCCAGCCCTGCTGCACAGCTCCCACCAGCCCCAGCTTCACACAAAGCCAGGAGCA</t>
  </si>
  <si>
    <t>chr7:1006898-1007058</t>
  </si>
  <si>
    <t>ACCCCAGGAAGGCTGCAGAGAAGATGAACCCTTGAGATGCAAGAACAGCCCAGGGTATGGTCACAGGTCACAGGCCAAGGTCACCGTGTGGGGATGCTGCCCAGCCTGCGACCCGGGTTCTAGGGACGGGGCATGAAGACCCCACGGGCGCTGGGTCGACG</t>
  </si>
  <si>
    <t>chr7:1023785-1023951</t>
  </si>
  <si>
    <t>GCAGGGCTGGAGCAGCGGCCCCTGCAGCCCAGGCCAGGGGACTGGAGGCCCTTCCACAGCAGCCCTTTCCTTTTGATACACGGTCTTGCTCTGTGGCCCAGGCTGGACTGCAGCGGCACCATCACAGTTTACTGCAGCCTCGACCTCCTGGGCTCAAGCAATCCTCC</t>
  </si>
  <si>
    <t>chr7:1023951-1024117</t>
  </si>
  <si>
    <t>CCACCTCAGCCTCCCAAGCAACCAGGACTATAGGCATGTGCCACCATGCCTGGCCAGTTTTTAAATTTTTTATAGAGATAGGACCAAGGCTGCTCTCACACTCCTGAGCTAAAGTGATCCTCCTTGCCGGCCTCCCAAAGTGCTGGGATTATAGGCATGAGTTTTCA</t>
  </si>
  <si>
    <t>chr7:1024117-1024283</t>
  </si>
  <si>
    <t>AAACTCCTGGGCCACAGCGATCCTTCCGGCCAGCCTCAAAGTGCTGGGATTATAGGTGTGAGCCCACGGTGCACAGCCCCCACTTTCTTCCTAAAAACCCTGCAGCTTGGCTGACAGTGGGACCTGCCTCCCTACTCCCGCCTGCAGGAGCTCAGAAGCCTCAGCTC</t>
  </si>
  <si>
    <t>chr7:1025821-1025973</t>
  </si>
  <si>
    <t>CCTCCAGAGGCAGGCTGGGGTCCTCTCCTTTCTCAGCCTCTGTGGCCAGTGTCTGGCACAGGACAGACACCCACCAGGACGCTGCCTGGGACGGAGGGCTCCCTTCTGCCTCCGGCCAGGTGGGCCCCGCAGCAGCTCAAGCTTCAGCTGCAG</t>
  </si>
  <si>
    <t>ENST00000412051.5</t>
  </si>
  <si>
    <t>ENSG00000146540</t>
  </si>
  <si>
    <t>C7orf50</t>
  </si>
  <si>
    <t>chr7:1025973-1026125</t>
  </si>
  <si>
    <t>GTGGAGGGAAGAGTGAACTGCTGGGCAGAAGCAGAAGCAGGCCTCCTGGAACTCGTGACCCCAGATCCCAGAGGCCCTGCCCCCTTGCCACCTCCCAGAATGTTGGCAGGGCCTCTGGGTGATTTTCATCCACATGCAGGGGTGTCACATAGG</t>
  </si>
  <si>
    <t>chr7:1026255-1026554</t>
  </si>
  <si>
    <t>ATTGGACCAGTTGAGGGTGGAGCCCAGCTGCACCTGGCATTGCTGAAGAGCCCTCGCAGAGCCAGCGCTCCAGCTGCTGGGCGCGCAACAGCTGTCCCGGGAGGCAAGGGTTCGCACGGCAGTGCTTCTGTGTCGACAGAGGCTGTGCTGCAGCTCCCTGCCAGGCCCGTGTCCTTCCTAGCTGTGAGAACACTAACCTGCCTGGGCTTCACCTGTGGAAGCCACCGCTAACTAGCAGTCGGAGGCGGCGTTGTTTCTAAGACAGGCAGGCAGCTCCGGCAGGAGCAGCCGCTAAGCACA</t>
  </si>
  <si>
    <t>chr7:1028808-1028963</t>
  </si>
  <si>
    <t>GACTCCATGGCCCCCATCTCCTCCAGTCTACCCCCATCTTCCCAGTCTGCCATCTCCCCAATCTGCCCCATCTCTCCCCAGTCTGACTCCATGTCCCCCCATCTCCCCCAGTCTGCCCCCATCTCCCCTGCCCAGGCCCTGCAGGCAGAGGCCTAG</t>
  </si>
  <si>
    <t>ENST00000465681.1</t>
  </si>
  <si>
    <t>chr7:1067399-1067562</t>
  </si>
  <si>
    <t>CACAGGCTGGAGTGCACCCCAGAGGTGAGGGTTTGGGGCACAGTCTGTTGGTGGAGGCTGGAGTACATCCAGAGGTGCGGGTTTGGGGCACAGTCTGTTGGAGGCTGGAATACACCCAGAGGTGAGGGTTTGGGGCACAGTCTTCACACAGGCTGCAGTGCACC</t>
  </si>
  <si>
    <t>ENST00000449721.1</t>
  </si>
  <si>
    <t>LOC105375120</t>
  </si>
  <si>
    <t>chr7:1067562-1067725</t>
  </si>
  <si>
    <t>CCCAGAGGTGAGGGTTTGGGGCACAGTCTTCACACAGGCTGGAGTGCACCCCAGAGGTGAGGGTTTGGGGCACAGTCTGTTGGTGGAGGCTGGAGTACATCCAGAGGTGCGGGTTTGGGGCACAGTCTGTTGGAGGCTGGAATACACCCAGAGGTGAGGGTTTG</t>
  </si>
  <si>
    <t>chr7:1067725-1067888</t>
  </si>
  <si>
    <t>GGGGCACAGTCTTCACACAGGCTGGAGTGCATCCCAGAGGTGAGGGTTTGGGGCACAGTCTTCACACAGGCTGGAGTGCACCCCAGAGGTGAGGGTTTGGGGCACAGTCTTCACACAGGCTGGAGTGCACCCCAGAGGTGAGGGTTTGGGGCACAGTCTTCACA</t>
  </si>
  <si>
    <t>chr7:1092284-1092431</t>
  </si>
  <si>
    <t>GTGTCAGCCACGCTGGTGCCCTTCACCGCCGTGCACCTGCAGCACACCGACGAGGCCTGCTTCTGTTTCGCGGATGTCCGGGAGGTGCAGTGGCTCGAGGTCACGCTGGGCTTCATCGTGCCCTTCGCCATCATCGGCCTGTGCTACT</t>
  </si>
  <si>
    <t>ENST00000397088.4</t>
  </si>
  <si>
    <t>ENSG00000164850</t>
  </si>
  <si>
    <t>GPER1</t>
  </si>
  <si>
    <t>chr7:1092431-1092578</t>
  </si>
  <si>
    <t>TCCCTCATTGTCCGGGTGCTGGTCAGGGCGCACCGGCACCGTGGGCTGCGGCCCCGGCGGCAGAAGGCGCTCCGCATGATCCTCGCGGTGGTGCTGGTCTTCTTCGTCTGCTGGCTGCCGGAGAACGTCTTCATCAGCGTGCACCTCC</t>
  </si>
  <si>
    <t>chr7:1092578-1092725</t>
  </si>
  <si>
    <t>CTGCAGCGGACGCAGCCTGGGGCCGCTCCCTGCAAGCAGTCTTTCCGCCATGCCCACCCCCTCACGGGCCACATTGTCAACCTCGCCGCCTTCTCCAACAGCTGCCTAAACCCCCTCATCTACAGCTTTCTCGGGGAGACCTTCAGGG</t>
  </si>
  <si>
    <t>chr7:1102917-1103062</t>
  </si>
  <si>
    <t>CCCTGCAGCAGCTTGAACAGAAACACTGTACAGGGAGGTGGGCACACCAGGGAGCGGGAAGAGAGAGACACTCTGTTGCCGTCTAGACCCCGACCCCTTACCCGTGACACGGAGCCCACCACATGTCTGAGAGCAGACCTCTGCAG</t>
  </si>
  <si>
    <t>chr7:1103062-1103207</t>
  </si>
  <si>
    <t>GCGTGCGGGCCGGGGTCTGGATGGGGTCTCCCGGGCCCTCCTCCCTGGCAGCCCCGTCCGGGAGGCGCGGGTGCAGCCAGTTCACACATAAACGGTGTGGAACATCGCAGGCCACAGGGAAAGGCGTTTACGTGGCTATCCAAACT</t>
  </si>
  <si>
    <t>chr7:1116400-1116549</t>
  </si>
  <si>
    <t>TGATGACATGACTGCAGCTCTACGGACCGGCTTCCATCACCGACGTCCACGCAGGATGATGACATCACTGCAGTTCTAGGACCAGCTTCCATCACCGACGCCCACGCAGGATGATGACATCACTGCAGTTCTAGGACCGGCTTCCATCAC</t>
  </si>
  <si>
    <t>ENST00000488073.1</t>
  </si>
  <si>
    <t>chr7:1116549-1116698</t>
  </si>
  <si>
    <t>CCGACGCCCACGCAGGATGATGACATCACTACAGTTCTACGGACCGGCTTCCATCACCGACGCCCACGCAGGATGATGACATCACTACAGTTCTACGGACCGGCTTCCATCACCGACGTCCACGCAGGATGATGACATCACTACAGCTCT</t>
  </si>
  <si>
    <t>chr7:1116698-1116847</t>
  </si>
  <si>
    <t>TACGGACCGGCTTCCATCACCGACGTCCACGCAGGATGATGACATCACTACAGCTCTACGGACAGGCTTCCATCACCAACGCCCATGCAGGATGATGACATCACTACAGATCTAGGGACCGGCTTCCATCACCGACGCCCACGCAGGATG</t>
  </si>
  <si>
    <t>chr7:1116847-1116996</t>
  </si>
  <si>
    <t>GATGACATGACTGCAGCTCTACGGACCGGCTTCCATCACCGACGTCCACGCAGGATGATGACATCACTGCAGTTCTAGGACCGGCTTCCATCACCGACGCCCACGCAGGATGATGACATCACTGCAGTTCTAGGACCGGCTTCCATCACC</t>
  </si>
  <si>
    <t>chr7:1260095-1260257</t>
  </si>
  <si>
    <t>CGTGGGGTGTGGAGTAAGGTCCCGGTCAGCAGGGCTGGGCTGTGGGTGCCAGCACAGGAGGAGGGGGGCACCCACTGAGGGCTTCTCACCGTCCTCCCGATGGGCCTCTCTCTCCCCCTGCCCCCAGTCCCCAAAGGAGCCCACACCCCTGCAGTCCAGGACT</t>
  </si>
  <si>
    <t>ENST00000316333.9</t>
  </si>
  <si>
    <t>ENSG00000164853</t>
  </si>
  <si>
    <t>UNCX</t>
  </si>
  <si>
    <t>chr7:1274654-1274953</t>
  </si>
  <si>
    <t>CCGGGTGAGTCCCCGTCAGATGCACCCGGAAGCGCGGCAGCCCAGCCTGGGCCTTAGACGCCGCTCTGTGGTGTGTGTGGGGGGGCCTGCTCCTGACTGGCCTGTGGGGAGGGGTCCTGGTTTCAGCCCACCCGGCCATGGAGGCAGCTGCAGTTGACCGGGCCACTCTGGACGGCCTGGCGGGTGGGACTGAGTCCAGGCTCAGTGTCCTGAGGGAAGGGGCTGAAGCACCGCGTGCTTGGACCCCTGGACACAGGGAGGGCTTTTTCTGTCCGGGGCTGCATGTGTGTGTTGGAAGCA</t>
  </si>
  <si>
    <t>chr7:1275119-1275267</t>
  </si>
  <si>
    <t>GGGCTTGGGGCATGGCCTCTGGGCTCTGACAGCTGGGGAGGGCTTCAGGGAAACCTGCCCCTCTAGCCCCGGCAGATGCCTGCCCGTTGGCCCCGAGTCCCCGCCCGCCTCCCCCACCGTGGGGCGGCTTGGAGCCTATGGGGTTTGGC</t>
  </si>
  <si>
    <t>chr7:1275267-1275415</t>
  </si>
  <si>
    <t>CTGCAGGATCCCTTCCTTAGTAGGGGCTCCTCCCGGCAGGGGGACCCGCACCCCAACCACAGACACTGTTTACCAGAACCCCCCCTCCCCCGGACACCCCTGCTCCTGCCCCTGGACATTCTCCTCCTGGCACTTTGAGGGCTTCATCC</t>
  </si>
  <si>
    <t>chr7:1284528-1284676</t>
  </si>
  <si>
    <t>GGGAAGTGGGGTCCAGGGCTGAGGCCCCTCCCTCCTCCAGACCTCAGATTCTCTGGTTGTCAAATGAGCACATCCGGCAGTGCATGGGCTTCTCACAGACACACAGGACGGTGGCTGGAATGGTCCTGGGGCCGCCAGGGCTCCCTGCA</t>
  </si>
  <si>
    <t>chr7:1284676-1284824</t>
  </si>
  <si>
    <t>AGGCAGAAGCCACAGGGTTCACTTCAGATGAGCTAGAAAGCTGGGGAGGGGGGTCCAGCGTCTCCACACTCCATCGCTGCTCCTCAGGGGGCCCTTCCCACTCTAAGGCATGAAACCTGGAAACAGACCAAGGCTGGGAAACACGGAGG</t>
  </si>
  <si>
    <t>chr7:1284959-1285111</t>
  </si>
  <si>
    <t>GGCTCCAAGGCTGGGCCCGCCTCACCCCGGATCACCCTTCTGGGGTGGCCTGAGGTTGCCTGAGCTGGGGCCCAGGGCGTTCCAGGACGGCTAAGAGGCAGGGCAGGCAGGGCTGCTCTCCGGAGCTTCTGGCCTGGTTCAGTCCTGGCTGCA</t>
  </si>
  <si>
    <t>chr7:1322709-1322861</t>
  </si>
  <si>
    <t>CTGCAGAAGGAAGGGAAGCATTCGCTGAGGTCAGACTATGGCTGGAGAGGCCCCACGCTGGCTGCTGGCCGTGGGCAGGGGCGCTGGGGCCACCTCCTGCCAGCTGGGACCCATCCGTGGGAGCTGACTATCCGCAGCTCTGCCCGGCTCCGT</t>
  </si>
  <si>
    <t>chr7:1322882-1323096</t>
  </si>
  <si>
    <t>CAGCTGGACATCGGCTGGGAGGGAGTGCTTGCACCACGGAACCTGGCAAACGCAGCATCCCAGGGCTTTATTTCCTGAGAGCGTTTACCAGCAGCAAGCAACACGCCAAAGCCTTATTTTGCTTCCGGCAAACTTGCCTAGTGGCTCATCTACTCCCATGTTCTGGATGGGGAAACTGAGGCCCAGAGAGGCGCAGGGGTGCCCGGAGCCTGCAG</t>
  </si>
  <si>
    <t>chr7:1442099-1442268</t>
  </si>
  <si>
    <t>ATGATGAAACCGCACACACTGCAGAGTGCGGCCAGGGGAGAGTCCCAGAGCTGCGGGCCCCCGGGGCCTCCTGCCTCCCAGCCCCTTACTCACCCTGCGTTAAGGTGGTGCTTTTACCCTTTGCCATCGGGGCCTCTGGCTTCGGCCTGGAGCCAGCACCCACCCTGCCG</t>
  </si>
  <si>
    <t>ENST00000467394.5</t>
  </si>
  <si>
    <t>ENSG00000164877</t>
  </si>
  <si>
    <t>MICALL2</t>
  </si>
  <si>
    <t>chr7:1442418-1442717</t>
  </si>
  <si>
    <t>GGGACTTGCTTGTGGTGCTTCAGTTTTGGGCTGAGAACTGGGAACAGCGGCAGTGGCTGGGGAGGGCCTATAAGTAAAAGCGCAGGCATCAGGCACAGCTGGATCCAGGCGCCCTCCCACCATCACCCGAGGCCGCCCCTCTGCCTCCCTGCAGCTCACTCCCAATGCCCAGCCTCCGGACGGACTCCCACCATCACCCCAGGCCACCCTCCACCTCCCCCACCATTGCGCCAGGCCACCCCTCCGCCTCCCCCACCATTGCACCAGGCTGCCCCTCTGCCTCCCTGCAGCTCGCTCCCA</t>
  </si>
  <si>
    <t>chr7:1479224-1479406</t>
  </si>
  <si>
    <t>ACGCCGCACTGCCCCCACCTCCCGTCCCGGGGGAATGTTCACTGGAAAAAGGGGACCTGCCGCCACTCCCTGGGGCACTGTCCTTTCTCACTTGGAAACTGAGACCCAAGACCCACAGAGGAGCAGTCACAGGACACCCGGGCCGTCCTGCGGGAGGCAGAGCCCTCACTGCCCTCCTCCCCC</t>
  </si>
  <si>
    <t>ENST00000482994.1</t>
  </si>
  <si>
    <t>ENSG00000164880</t>
  </si>
  <si>
    <t>INTS1</t>
  </si>
  <si>
    <t>chr7:1479406-1479588</t>
  </si>
  <si>
    <t>CGCAAGAGGCCCACGCCCAAGTACCTGGTACTGGCAGAGCTGGCGCAGCAGCGGGCAGGCCAGGAAGTGGCTACGGTGCATGGACATCACCAGGGCACCGCCGTGTGGGGAGCTGAGCAGGGTGGCGAGGGCCTGCAGGACACGCACCGTGATGCCCGGCACCTCGGGGCTGCCCTGGACGAC</t>
  </si>
  <si>
    <t>chr7:1495825-1496115</t>
  </si>
  <si>
    <t>ATCAAACACCCGGACTGCCCCAAACACCACCTCCCCTCCCCACTCCCGCCCGTGGCTGGGGCCACCACGCCTGCAATGCCCCCATGCTGGGCCAGAACTGGAGCACACAAAGGACGCTCATGGGAACAGGGTCTGAGCCTGCAGCTGGGGTGAGGCCCGGATGGACAGGAACGGGGACGGCAGCTTCCAGGCTCCGTGTCCCCGAGTAGCCGTGCTGCGGGACCGCTCCTGCCGGGCGCTCAGGGGACAGTGCAGCCTCGGAGAGCCGCCAGCCACCAGCCTGGACCCGAG</t>
  </si>
  <si>
    <t>ENST00000496988.1</t>
  </si>
  <si>
    <t>chr7:1496116-1496270</t>
  </si>
  <si>
    <t>ACCCCCACCAAGCAGGGCCAGGCCACCCCCACATCCTTACTCCTCTTTTCTCCTTTGTCCCAGGCGATGCCGGCCTCCTTCACCTGCGCTGTGATGCCCAGCATCATGGACACGGCCAGGACGTCGGTGATGTGCACCACGAAGCGCTCCTGCAG</t>
  </si>
  <si>
    <t>chr7:1496270-1496424</t>
  </si>
  <si>
    <t>GGTGCAGCACGGGGTCTGTATCCAGAAGGGACACCCGGGAGCCCCACTCCACACCCACGTGGGCGCGGCACGGGGTCTGTATCCAGAAGGGACACCCGGGAGCCCCACTCCACACCCACGTGGGCGCGGCACGGGGTCTGTATCCAGAAGGGACA</t>
  </si>
  <si>
    <t>chr7:1502211-1502385</t>
  </si>
  <si>
    <t>GATGCTCCCACAGAAACAAAACACTGCAGACCATGAGGCTTGCTGGGGCTGGTGCGATAGCTGCCAGAGCGACTCCCAGGGAGTCACGGAGCCTTGAGAAATGGTCGTTGGGAAAATGGCGCAGAGGGGCAGGGGCGATTCTAGGCACACAGTTAAAGGCATTTCTGCGAGAACG</t>
  </si>
  <si>
    <t>ENST00000493531.1</t>
  </si>
  <si>
    <t>chr7:1504108-1504292</t>
  </si>
  <si>
    <t>TCCCGCGCCCGCCCGGCGGGGCGATGCTGCAGGAGCTGCAGGGACCCCGCCTCCCAGCCGCCCGGGAGCGGCTCAGTCGGGCGGCAGCAGGCGACGCGGACGCCGGGCTGGAGGCGGCAGAACCAGAAGGGACGGCCCAGAGGCCGGGAGCGGTAGCCGGGAGAACCAGGCGCTCGCCCGGCAAT</t>
  </si>
  <si>
    <t>ENST00000404767.8</t>
  </si>
  <si>
    <t>chr7:1504347-1504499</t>
  </si>
  <si>
    <t>CCGCCGCCGCCACCCGGCCACCCCGGAATCGGAAACCGATCTCACCGCCCTCGAGGACCCGACTTCCGGAACAACCGGAAGGAAAACAGTGCGGCGGGAAGCGGGCCCAGAAGGAGGCGCGAGAGGCCCGCGGCGCCGGCCTGATGCCTGCAG</t>
  </si>
  <si>
    <t>chr7:1541664-1541807</t>
  </si>
  <si>
    <t>ACGGGCTGCAGGTGTGGCTGGCCTCAGCACTCAGTCCTCACCCGGAGCCTTTGCCTGCTCCTCCTTCCAAGAGCACTGAGGCACCAGTGGGCTTGGCACTCCACCTTGGGCTTCCTTTTCCTGGAGAGCCGCCTTGAGGGTCCC</t>
  </si>
  <si>
    <t>ENST00000406174.2</t>
  </si>
  <si>
    <t>ENSG00000198517</t>
  </si>
  <si>
    <t>MAFK</t>
  </si>
  <si>
    <t>chr7:1541807-1541950</t>
  </si>
  <si>
    <t>CTCCTGTGACTGGGGTCTCTGCAGCGAGAGCCGCGGGGGTTGCGGAGCCCCTGCCTGGGGGAGCTGGCGGAATGTGAGCCGCCGGCCGGGGGCCGCCACATAAGACCTGCAAGGTGGTGCCTGGGGCCCTGGCTCCTTCTCGGC</t>
  </si>
  <si>
    <t>chr7:1541950-1542093</t>
  </si>
  <si>
    <t>CTGCCCCTGCCCACCCAGTAACAGCCCCCACCAGCTACAGAGCCCAGGCGGGTGCCAGCCACGCTGGGAGGGCAGAGGACAGACAGCCCCGGGGCTGCGACTTGGTTCTGTGTCTACTGTTAGAAGTTGAGTGGGAAGCTGCAG</t>
  </si>
  <si>
    <t>chr7:1542093-1542236</t>
  </si>
  <si>
    <t>GGCCCGCCAGGACCACTGGGTCCCTACAGAGCAAAGGCCTGCGTGTTCCCAAACAGCCGTTGCCCCCGTGGCCGTGGTAGGTAATCCATATTGGATGTCATAAGGACCAGGGGGATATTTAAAGAGAGAAACAGAAAATATATA</t>
  </si>
  <si>
    <t>chr7:1543287-1543446</t>
  </si>
  <si>
    <t>TCCCCATCTGCCCCACCCGGAGCCCCCTGTCCATGCAGCCTCTCCCTTCCAGTGGAAGGAGCAGAGAGCAGCACGGCTGTCAGTGTTCCCCTTCCCTGGGAGACATCTCGCCCAGCTTTGCTGGACTCTCAGAGGAGCCTGCAGGAAGCTGTGAGCAAGA</t>
  </si>
  <si>
    <t>chr7:1543446-1543605</t>
  </si>
  <si>
    <t>ACAGGGTCTGTCTGGGAGCAGAGAGCAAAGCGCCCCTGCACAGTGGCCGGAAGCCCGTGGACTCCTCCGAAAAGCCACGGGCCTGCCCGCATGCCGTCCCCACCCCGCCCGGCCTTCCCCGTTTTTGGGGCTGAGCTGACCGAGGTGTGAACGCTGTTCA</t>
  </si>
  <si>
    <t>chr7:1543605-1543764</t>
  </si>
  <si>
    <t>AGTGCTGGACCACGCAGGGTGAAATCCCAACTCGAGTTTTTTGAGACAGTATCTTGCTTTGTCACCCAAGCTGGAGTGCAGGGGCGTGATCACAGTTCACTGCAGCCTCGACCTCCCAGGCTCAAGCAATCCTCCCATCTCAGCCTCCTGAGTAGCTGGG</t>
  </si>
  <si>
    <t>chr7:1582991-1583149</t>
  </si>
  <si>
    <t>CCACTGCAGAGGTCAGTGGCACTCAACACATTTACATTGCTGTGCAACCCTCAGCACCTGTCTCCAGAGCTCTTTCATCTCCCCAAACTGAAACTCTGCCCCCATGAAACCCTCACTCTCCATCCCCCCTGTGACCCCCGGCACCCACCGTTCTGTTTT</t>
  </si>
  <si>
    <t>ENST00000252329.3</t>
  </si>
  <si>
    <t>ENSG00000157778</t>
  </si>
  <si>
    <t>PSMG3</t>
  </si>
  <si>
    <t>chr7:1583149-1583307</t>
  </si>
  <si>
    <t>TCTGTCTCTGCAGATTCGATTGCTGTAGGGACCCCGTGGGTGTGGAATCAGACAGTATTGGTCCTTTCATGACTGGCTTATTTCACAAAACCCGATGCCGTCGAGGTCCATCCATGCTGAGGCAGGTGTCTGACTCCCTTCACTCTGTTTGGCTGAGCA</t>
  </si>
  <si>
    <t>chr7:1663998-1664150</t>
  </si>
  <si>
    <t>CTGCAGAGGGAGTCAGTCAGGGCTGAAATTCCTCAGCGCCCTGGAAGGTCCGCGGGACAGCTCCCTTCTCCCAGCTTCCTCCAAGGAGCCAGGTCCGGGACTCTCCAGGCCCCTCGAGTAGGGGAGGGGGGAAGTGAGAGAAAGGGGCTGTGT</t>
  </si>
  <si>
    <t>ENST00000561626.4</t>
  </si>
  <si>
    <t>ENSG00000225968</t>
  </si>
  <si>
    <t>ELFN1</t>
  </si>
  <si>
    <t>chr7:1664273-1664424</t>
  </si>
  <si>
    <t>CCCGCGCAGGGACTAAGGGCTGGACAGCCGCAGGCAGGGGCTCCGTCCTTGGCCTCCACCCTTCGTGTCCAGCAATCCCGGGAGCAGGCGGCGGCACTTCCTCCATGCCCCGGCCTCAATCACGGTCTCAGTCCCCCCAACCCCGTCCTGCA</t>
  </si>
  <si>
    <t>chr7:1744870-1745016</t>
  </si>
  <si>
    <t>ACCAAGAACGAGATCGGCTACATCGAGGACGGCGCCTTCTCGGGCCAGTTCAACCTGCAGGTGCTGCAGCTGGGCTACAACCGGCTGCGCAACCTCACGGAGGGCATGCTGCGCGGCCTGGGCAAGCTGGAGTACCTGTACCTGCAG</t>
  </si>
  <si>
    <t>ENST00000415399.1</t>
  </si>
  <si>
    <t>ENSG00000236081</t>
  </si>
  <si>
    <t>ELFN1-AS1</t>
  </si>
  <si>
    <t>chr7:1815701-1815853</t>
  </si>
  <si>
    <t>CTGCAGATGGCGGCGGCTGCTGAGGGAGCTCCTTCCCCTCCTCCCGCCCACCCTGCTAGGGCTAGGCCACAGATACACAGGGCGAGTGGGAGTGTCTAGGGGAGAAGATTTTATTTCACAAGGTGAGGAACCCAGGCTGGTGGCCGACGCCCA</t>
  </si>
  <si>
    <t>ENST00000468372.5</t>
  </si>
  <si>
    <t>ENSG00000002822</t>
  </si>
  <si>
    <t>MAD1L1</t>
  </si>
  <si>
    <t>chr7:1815870-1816042</t>
  </si>
  <si>
    <t>ACGCATGGGGTCTGCACGTGGAGAGGGTGCTGGCCGCCCCAGCAGGAAGCCCGACGTAGGTCCCAGCGTGTCTGTCAGTCATGCTGCTGCCCTGTGGGGCTGGAGAGGCAGGACGTGCACCCAGCCTGTGGCTGGCGGGGCAGGGGACCTGCAGGTCAGGCCAAGCAGAGTGG</t>
  </si>
  <si>
    <t>chr7:1827039-1827192</t>
  </si>
  <si>
    <t>CCTGCAGCCGCAGCCGGAGGGGAGCCGAGGGAGTGGGGGCGCCGGCTCGGGGTGGGGCGGCCTGCGCAGCCCCTGCTGTGAGTGGCATCCGCCACGGGCGGCTCCAAGGGCCGTGGAAGGGCATGGAGGCCACAGGGATGAGTTAGAGGAGGTG</t>
  </si>
  <si>
    <t>ENST00000496548.1</t>
  </si>
  <si>
    <t>chr7:1827213-1827368</t>
  </si>
  <si>
    <t>AGAAGGGGCTGAGTGTGGGTTAAAAGACAGGGACTGGCCCCGAGGGCAGCAGGAGCACAGAACACAATGAAGGTTAAGGGAAGAAAGGGGACGCAGCGGGCAGGGAGGACAGGTGCTCAGATCAGGCACACGGGTGAGGAGGGAGGAGCTGCAGCA</t>
  </si>
  <si>
    <t>chr7:1844764-1844922</t>
  </si>
  <si>
    <t>CGATGCTCCTGCAGGGGTGGAGGGGCGCGTGGGTACAGTCAGCAGGGCTGTGGCCGTACCGTGCAAGCCACTCCAGCACCTGAGCGTGTCCTCCTCTGCGAGTGGGACAGGAAAGCCTGCCTCGCACAGCTGCTGCCAGGACGGAGACAGTATGCTGCT</t>
  </si>
  <si>
    <t>ENST00000480694.2</t>
  </si>
  <si>
    <t>LOC100127955</t>
  </si>
  <si>
    <t>chr7:1916725-1916878</t>
  </si>
  <si>
    <t>CCTGCAGCTCCCCTCCCTCATGAGTAGAAATGACAGTAGTCCCGATCCCACGGTGGGGGCCAGGCTGGGCTCCCAGGAACTCCACTGCATGAACAGCCCGGGCACCCCCATTTGCCTACCAGGCACGACCCTGGCGCATCTCCCGAGCCAGCGA</t>
  </si>
  <si>
    <t>ENST00000437877.1</t>
  </si>
  <si>
    <t>chr7:1916889-1917179</t>
  </si>
  <si>
    <t>CAGGGCACCCCCATTCACCTACGAGGCACGACCCTGGCACATCTCCCATGCCAACGAGAACCGAGGCTGGGGCTGGCAGAGGACACGGCTTCTCCAGTGTCCTCCAGTCATCACAGCATCTTGTGACAGGAATGTCCTCCACTCCCCACTGCAGTTTTCCTCCTGCTTTTCCAGGACAAGGATGCCCACAGCTCGAGGTTGGTTACCCTCCCTGGACCAGGCACCCAGTTCCCTCCATCCATGTGCCCCAGGGCCGAGCGTCCAGGCGATGCTCAGAACACACACGGACAG</t>
  </si>
  <si>
    <t>chr7:1937398-1937566</t>
  </si>
  <si>
    <t>GCTCAGGAATGCGCCTCGCAACCTGATGTTCCCACGAAACCCAGGGCCGGGATGTGTGTGGCATCCTTGAGGGAGGAGTGCGCCTGGAGGCCCAGCCTGCTGACCTGTGGTGGGTGACCGACCCCCAGCAACAAGCACCATGCAGCCCTGCAGCAGGGACAGCCCCCCA</t>
  </si>
  <si>
    <t>chr7:1937566-1937734</t>
  </si>
  <si>
    <t>ACAGCAGGGGACAGCCGCCCACAGCAGGGAACAGCCGCCCACAGCAGGGGACAGCCGCCCCCAGCAGGGAGGTGCAGGGTCACTGCGCACCCGAGACCCCGACCTCACGCCACACACAAACATCAGCCGCCCACAGCAGGGAGGTGCAGGGTCACTGCGCACCCGAGAC</t>
  </si>
  <si>
    <t>chr7:1950696-1950892</t>
  </si>
  <si>
    <t>CCTCTGTGAGCAGCTGCAGGCCCACAGGGGGAGGGTGCTCTAGTGGGGCCGTTGGCAAAGCTCAGCATGGGGGGAGCAGCACACGTGGGCAAGTGGGGGATGAGCGGGCAGAGCCCAGTGAGCACCGCGGTGGGTCCTGGCTCTGCCACCCGTGCTCCTCGTTCAGCTCACAGCACATCGCCTGCCCCATCTGCAGA</t>
  </si>
  <si>
    <t>chr7:2198240-2198424</t>
  </si>
  <si>
    <t>GCCAAGGCACCCAGCCCAGCGTGGATTTGTGCCAGGAAGAGCCAGCAGGAGCTGACCAGCCCCATGGAAGCCTCCAGGCCGGCTGCCTGCTCTCATCTCCCAAGAGCCCGCCTTTGCTTCTGCCAGCCACTCACGCTCTCCACAGGCTGCAGCCAGGTACACACCCCCCTTCAAGCAACAAAACC</t>
  </si>
  <si>
    <t>ENST00000464742.5</t>
  </si>
  <si>
    <t>chr7:2198424-2198608</t>
  </si>
  <si>
    <t>CACTGCCTGAGCACCTGGCCTGCTCTAAGCCCAGGGCTGAGACAAGGGGGAGCCAGCCACACACAACACCAGGAGCGCTGGCATCGCCGGAGCAAGGAGCCCGTGATGGCCGTCCACCCGGGACAGCAATCGCGCTCTGCGGCACGAGGCTTTCAACAGAGGCGAGTGCTTCCTGGGGGTCAAGA</t>
  </si>
  <si>
    <t>chr7:2198608-2198792</t>
  </si>
  <si>
    <t>AGCATGGAACACACACTTCAGGCCCCCTCTCCAGGCTGCAGGCCAACAGGCGTCCATGAGACAGACACTCCCTGATGTGTCCCACTCAGTTCTCCTGCCGCTGAGTGACTCTCCCAGGGAGGCCCAGAGCCACATGCTCTTGGTAGCCCCTACTCCTCCAGGTGTTAAAGCAGGTGCCCATGTAC</t>
  </si>
  <si>
    <t>chr7:2199447-2199609</t>
  </si>
  <si>
    <t>CCACCCCCACATGCCCTGCACGCGGCAAACCGCTCAATAAGGACTGCAGTGAACACTTTCTTTAAATCATTGATGGTTTTCTTAATCATCTTAGAATCACTCTGCTACACGGATGTCCCTGGAGTTTCGATTCCTAAATCAGCAGTCTTCCACTCCGCATCCG</t>
  </si>
  <si>
    <t>chr7:2199609-2199771</t>
  </si>
  <si>
    <t>GCGCCCCCGCAGTGCCCCGCCTGGCACGGGCAGGGGTGCCTCCCAGACAACGGAAACCAGACGAGGGCCAGGCCAGGCAGACACACCGGGCAGCCACTGAACTGCTGGGCCAAGACCTCCAGCCTCCCAAACCCAGATTCCTGGTCCTAGGAGACGGCTTTCT</t>
  </si>
  <si>
    <t>chr7:2199771-2199933</t>
  </si>
  <si>
    <t>TCAGCTGCAGCCCAGACTCCGCGGTAAGGCCACAACCCAACCCACCACCCACCTAGGTGCTTCCCAACGCCATGCTGGCCAGCAGGGCCCACACTCCGCACCATCCAGGTCAGCTGGACCAGTCCCCAGCTTAGGGCAGACAGTGAAGCCTGGATGAAAGGGA</t>
  </si>
  <si>
    <t>chr7:2529393-2529692</t>
  </si>
  <si>
    <t>GGCTCCAGGTCCCCCTCCTGGTGCCTCTGCACCCCCCACTCTGCTCCAAGGAGACGACACACTGTGAAAAGTGCCTCTCTATGGGGGGGTGCCTTGCCCTCCCCCGTCGCTGCCCCCTCCAGAAGAGTGCTGACGTGCTGAATGGGCCTGCAGAGACCCCCTTACTCTAAGCCTGGCTGGGGGCTACCCTGGCCTTGGGGGCGGCTGGCAGGGCTGTGACCCCACCTTGGCCTTGGACGGTCCTGAGTCAGCAGAGCAGCTGCCTGGGGGGTGTGGACAGTGATGGGGATGGCGGGAGGA</t>
  </si>
  <si>
    <t>ENST00000580107.1</t>
  </si>
  <si>
    <t>ENSG00000264357</t>
  </si>
  <si>
    <t>MIR4648</t>
  </si>
  <si>
    <t>chr7:2529797-2530087</t>
  </si>
  <si>
    <t>CCCTCTTCTGAACGAGGAAGCTGAGACTCTGGGGTGGGGCGGGGGGGTCGTGACGGAACAGGCTGCGGGCAGAGGCTGCTGGCCTCCTTCCTGCCCGGCTGACTCAGAGGCTTGGGGCCTTCTGCCCTGGCCCCGACGCTGTCCCCGCCTGCAGCTGGCATCGCCTCCCCACAGAGCTGGTGGGGCCCCGGGGGCAGAGGTGTGGCTGGACCCAGGGGTCGGACAGACCCATGGATACAGCTGTGGGGGCCCTGCCAGGGCTTGGGGAGTCCCCATTAATGTTCATATGTC</t>
  </si>
  <si>
    <t>chr7:2538467-2538767</t>
  </si>
  <si>
    <t>CGGTGAGTGGCTGGGCTGGGGCCACCTCGGGTAGGGCCACGGCATAGGGGCAGTGGGTACGCGGCGGCCCCAAAGTCTGGCCCAGGAACACGAGGGCCAGCTCCAGGCCCTGGGCGCGGACCTCCCAGTCCAGGTCTCGGCTCGCCGCCTGCAGCACAGTGGCCACGAACTGCTCCGTGTCCTGGGCCGCGTCGGCGTGGCCGTCCCGCAGCCACTCAGTGAAGACTTGCATGACCGCCCGCCGTGGGAAGCCCTCCGAGTCTACGGAGAGGATGTGCAGGAGCTCCAGGAACAGGCTCTG</t>
  </si>
  <si>
    <t>ENST00000473879.1</t>
  </si>
  <si>
    <t>ENSG00000106009</t>
  </si>
  <si>
    <t>BRAT1</t>
  </si>
  <si>
    <t>chr7:2538888-2539073</t>
  </si>
  <si>
    <t>GACACCTTCCCATGCTGCGCAGTGAGCACACGGCCCTCCAATCCTCAGTTTACCCATCTGTCAAATGGAGGTAACCATGTCTAAGTGGAGGGGTGCTGGGGAGACAGAAGGCGAAGCGCACAGGTCCCACACCCAGCACAGCCCCAGGGCCTCGGCAGTCACTGCTGCAGGCGCTGCCCACAGCAG</t>
  </si>
  <si>
    <t>chr7:2539073-2539258</t>
  </si>
  <si>
    <t>GCAGCTGCTCCCACGCTGCATGCTGGCCGCTCGACCACCCGCAAGCAAACGAGCACACACGATGGCCAGGCGGGAGTTGCTGGCTGAGGAACCTGCCACCTCCTACCTGCCGGGCCTCTGCATGCTCAGGGCTGGTGGGGGCGTGCAGGCCCTGGCTGGACAGCTGCCCCATGGCGGTCACTGCAC</t>
  </si>
  <si>
    <t>chr7:2539258-2539443</t>
  </si>
  <si>
    <t>CTCGCTCGGACATAACTCTCAGGGTCCTGGAGGAGCTGCAGGGCCAGCTGAGGCACCTCTGAAGCCAAGAGTGCGCATCTGAAGTCAGCCTGTCCTGGGGGTCGAAACGGCCACATGCAGCTGTGACTGAGGGCCGAGCCTTGTCGCCTCGGCCTCTGCCTCCATCCCCTTGTGGGCAGCCGACAT</t>
  </si>
  <si>
    <t>chr7:2637941-2638135</t>
  </si>
  <si>
    <t>GAGTGCCAGTGCCTTCGGCCTCTGAGGAGGGTACCAGCCACAGTGCCCCTAGCCGTTCTGCCCCCCTCGGGCCTGTGCACGCTGGCTGGGTTCCTGGCCATCGTGGAAGAGCACTCCTGAAGTTCTGGGGTGCACCCAGCTCTGAGCCCTGCAGCCCTGTGTCTGGGGTTCGGCCGTGCCCTCTGGGCTGCCTCT</t>
  </si>
  <si>
    <t>ENST00000407643.5</t>
  </si>
  <si>
    <t>ENSG00000136295</t>
  </si>
  <si>
    <t>TTYH3</t>
  </si>
  <si>
    <t>chr7:2648739-2648883</t>
  </si>
  <si>
    <t>GGCCTGCAGTAGGGTGGTGGGGGGGGGTGCAGCTTCACGCTGTGCCCAAGGAGACCTGAGCGAGGAGGGATTGAGCAGGGGCCCAAGGGAGTAAGGGACGCCTGGACAGACAGGAAGGATGACAGTGTGCAGTGGGTTGTGGGGT</t>
  </si>
  <si>
    <t>ENST00000477439.1</t>
  </si>
  <si>
    <t>chr7:2648883-2649027</t>
  </si>
  <si>
    <t>TCCTCAGTGGGGTGTGCAGGCCTGCAGTGGGGTGTGGGGCCCGCAGTGGGGTGTGGGGCCCGCAGTGGGGTGTGGGGCCCGCAGTGGGGTGTGGGGCCTGCACTGGGGTGTGTTTTGGGGATCTGAACTGGGATATGGGGGACTC</t>
  </si>
  <si>
    <t>chr7:2656002-2656292</t>
  </si>
  <si>
    <t>GAGACCTGGGGGCTTCCCAGATGGGGCGAGGCTGGCTCGAGGTCCCCCGTCCAAATGAAGTGCTGACCATCTGCGGTGCGTGCCCCCCAGGACCCCCTCCTCCGCGTCCAGGAGGTGCTGAATGGCACGGAGGTGAACCTGCAGCACCTCACCGCCCTGGTGGACTGCCGCAGCCTGCATCTGGTGAGAGGCAGGGCCTGGGACAGGGCCATGGCAGCTTGTAGGGTGGGAACAGGGGAGCAGCTGTTCGGGAGGATGGGGACCCTCAGCAGACAGTGGGTCCTCAGCCCT</t>
  </si>
  <si>
    <t>ENST00000429448.1</t>
  </si>
  <si>
    <t>chr7:2656354-2656506</t>
  </si>
  <si>
    <t>CCCTCCCTGTCTCTGGATCCTGCCATCTCATCCCACGGCCTCAGGACTACGTGCAAGCGCTGACCGGCTTCTGCTATGACGGCGTGGAGGGCCTCATCTACCTGGCCCTCTTCTCCTTCGTCACAGCCCTCATGTTCAGCTCCATCGTCTGCA</t>
  </si>
  <si>
    <t>chr7:2661723-2661894</t>
  </si>
  <si>
    <t>CCAGCGGCAGCCACTAGACCGCGCCCGGCAGCCACCCACCCCACGTGCCAACTTCCCCTCCCCGTGCCAGCACTGCCGCTTCCACCTGGGCCACCCACCGGACCCTCGCACGCCGTGCCAGGCCTGCCCCAGACGCGTCTGCAGGCCGCTTGCCCTCCTGTCCCCTCCCCGC</t>
  </si>
  <si>
    <t>chr7:2661894-2662065</t>
  </si>
  <si>
    <t>CAGGGGCACAGTGGAGACGCAGGGGCTCTGGGCCCGTACCGCCAACTCGGGTCACACCTGAACGCTGCTGCCAGCCGATGCCCCAGCCCTGCACGCCACCCACTATCCCGGCACGCTCCCTCTGCAGATGGTCGCCGCACCTACAAGCCCTGGCCGCACCCAACCTGTGTTG</t>
  </si>
  <si>
    <t>chr7:2688526-2688678</t>
  </si>
  <si>
    <t>CTGCAGAGGGAAGGCCGGGCCAGGGAAGGGCCACGCGCCCCCTCCCCGCCATCCTCTCCCAGGCCAGGGCGACCTGCGCGCTTCCCGATGGGAGCAAACTGGGGACGGGTCGGGAATCCAGGGCCAAGCGCCCGAAAGAAGGCGTTTCCGGGC</t>
  </si>
  <si>
    <t>ENST00000683327.1</t>
  </si>
  <si>
    <t>ENSG00000174945</t>
  </si>
  <si>
    <t>AMZ1</t>
  </si>
  <si>
    <t>chr7:2688687-2688986</t>
  </si>
  <si>
    <t>GCCAGGTGGGTGCGGGACGTCCCCGGGGAACCTCCAGGGCGCCGAGAATCTCGTCGTGCCCAGGGCTCCCCGCAGCCTGTGTATGAGCCGGGGAGGGAGAAGGCTTCCTCCCCCAGGAGACTGAGGGAGAAGGCTGTGGATATGATCCCTGCAGGGATGTAAGACAGGTCTCAAAACCAGAAAAGCAAGGGAGGGGTGACAGAGAAATGGCAAACTTTACAAAGGACAGGGGAGGGCAGGGACCTGGGTCCTTTCTGCCCCCATCACGGGAGGGAAACACTTGGCAGAGGAGTTTGGGGT</t>
  </si>
  <si>
    <t>chr7:2807735-2807890</t>
  </si>
  <si>
    <t>CTGCAGAAAATAAACTCAATGGTAACTTCAACAGCACCAAAAACGCACTTGGACATGGCAATAATTAAATATCAGCATCAGGCAGCCTCACTAAACAAGACGCTGCAGCGTTTCAAATTAAGGGGCCAACCTTAGGCACACACACGACCGAAGAGC</t>
  </si>
  <si>
    <t>ENST00000447791.1</t>
  </si>
  <si>
    <t>ENSG00000146535</t>
  </si>
  <si>
    <t>GNA12</t>
  </si>
  <si>
    <t>chr7:2807890-2808045</t>
  </si>
  <si>
    <t>CAGCCGCTGAGCTCATGAAAAACCTGTTCGCGCAGAAACCGCTCTGTGCCCCGTGGAGGAGCTACGATGAATTATTAGGTGAAAGTACCACAAGCTCCGTGATCATTTTGGGCGCTTCCTCCACTTAGGACTCAGGCTGCTGCTTAATGAAGTCCT</t>
  </si>
  <si>
    <t>chr7:2808045-2808200</t>
  </si>
  <si>
    <t>TGCTCTGCAGGCATCCATCTTCTCTTCTATGGACTGCATGGGTAACTGTTTAGACAACTAAACGGAAAATCTTAATTTATGCTTCATTTGCAATTACAGAGTTGGCCTCTGCAAGTTTCAATATCTCTTTCGGGAATCTGTGAACATGTTTCCTTC</t>
  </si>
  <si>
    <t>chr7:2917369-2917529</t>
  </si>
  <si>
    <t>TCTGGCTGCAGGGTGTTCTGAAATGAATTTATCAATCAGTCAGGCCCTGCTGGGCTTGGCAGGAGGGGAGAACACAATGATGCTGGTGAGAACTGGAGACCTGTCCTCAAGCCCCTCCATGCTAACGCTTTCTTAGGGAAATCAAAAGGCTGCAGGCAAGG</t>
  </si>
  <si>
    <t>ENST00000698652.1</t>
  </si>
  <si>
    <t>ENSG00000198286</t>
  </si>
  <si>
    <t>CARD11</t>
  </si>
  <si>
    <t>chr7:2938355-2938522</t>
  </si>
  <si>
    <t>CACATCTGGGATCCTGCAATCCGCAAGGTGTGGGTGAGGCTCTGAGACTCACACCTTGGCAGGTATGTGGGTTCCCCCAATCCCAAGCCCTCACCCTCCCCTCTGCCCACATTGCTCCCACCCCCAGGCCCTCATCTGGTTGATAAACTGCAGCTTCTGCCAGGGGCT</t>
  </si>
  <si>
    <t>ENST00000423194.1</t>
  </si>
  <si>
    <t>CARD11-AS1</t>
  </si>
  <si>
    <t>chr7:2938522-2938689</t>
  </si>
  <si>
    <t>TGAATACTGGGAGGTACAGGGGATTTATGCCAGGGGTCTGATCTAGTCCCTGGAAAGGAGTGTGGGGTCAGGGAGGTCCTGCTGACACACACCACTGCCCCCTGGTGTGAAGGGGGCCGGCCGAGGGCACCGCTGGGCGGGCGATCCCCACTCCCACCTTGTCTCGCA</t>
  </si>
  <si>
    <t>chr7:2938689-2938856</t>
  </si>
  <si>
    <t>AGCTCCTCTGCCTGGCGGGCCTCCTCCTGCAGGTTGTAGATCCTGTTGACCAGCTCCTGCCTGTCCTCCAGGGCCTCCTTGCGGTCGTGTTCCAAGATGTCCAGGATGGCCTTGTCTGAGTCTGGCAGGCTGCGCTTCCCGGCCTGGGTGGGAGGGAGGAGGTTTCAG</t>
  </si>
  <si>
    <t>chr7:3075989-3076288</t>
  </si>
  <si>
    <t>GATGAGCCTCCCAGCCCAATGAGCTATCCCTCCTGGTATCCATGCAATGGGGTGGCCACCTCCAACACTGAATCCAGGCTGGCCTTTTGACCAACAGAATGCAGCAGGAGTGACACTACATAATTCCAAAGCTGGACCTTAAGGTATCTGCAGCTTCTGCCTTTATCTCATGGGATGCTCCCTCTCTGAACCCAGAAACCATGCTGTGAGCAAGCCCTCGCTGCATGGGGAACCACATGGAGAAGCCCCCACAGAGCAGTCCATGCCAACTGCCAGCCATGTCAGTGAGCAATCTTGGAC</t>
  </si>
  <si>
    <t>ENST00000698654.1</t>
  </si>
  <si>
    <t>chr7:3076412-3076564</t>
  </si>
  <si>
    <t>TATTGTTTAAGCCACGAAGTTTGGGGGTGGTTTCTCACACAGCAACAGATGACAGGAACAGCTTTGACTGCTTCTTTGGCTTGTCACAGTCCTCATCTTATCTCCTACACCTGCCCACTTCATACATCTGAGCTACCTGCCTGGCCCCTGCAG</t>
  </si>
  <si>
    <t>chr7:3190518-3190672</t>
  </si>
  <si>
    <t>GAGTACCAGTTTTCTGAAGTGAGGACTGTATCGGCCAAATCTTAGAAGGAGAAGATCACGAAAAAGCGTCTGCAGAAAGAGAAGAAAGGGGTGGTACACTGCGGAGGAGGAGGGTCCACTCCAGAGGCTGCAGGTGACACACGGGACCCCCTCCA</t>
  </si>
  <si>
    <t>ENST00000404626.4</t>
  </si>
  <si>
    <t>LOC100129603</t>
  </si>
  <si>
    <t>chr7:3190672-3190826</t>
  </si>
  <si>
    <t>ATGGATGTTGCTATGGTTTAACTATAAATGTCCCTCCAAAATGCATACATTGGAACCTAATACCCAATGTGAAGGTATTAAGAAGTGGACCTGGCCGGGTGCCGTGGCTCATGCCTGTAATCCCAACACTTTGGGAAGCTGAGTTGGGAGGATCG</t>
  </si>
  <si>
    <t>chr7:3190835-3190988</t>
  </si>
  <si>
    <t>CAAGAATCCAAGACCAGCCTGGGCAACACAGGGAGACCTCATCCCAGTAAGAAATTAAAAAGTTAGCTGAGCATGGTGCTATGCTCCTATAGTCCCAGTTACTCGGGAGGCTGAGGTGGGAGGATCGCTGGAGTCCAGGAGGTCGAGGCTGCAG</t>
  </si>
  <si>
    <t>chr7:3253485-3253636</t>
  </si>
  <si>
    <t>CTGCAGTGAACATACAAGTGTGTGTGTCTTTTTGGTAAAATGATTTATTTTCCTTTGGGTTTATATCCAGTAAAGAGATTACTAAGTTGAATGGTAGCTCGTTTTAAGTTCTTTAAGAAATCTCGTAACTGCTTTTCACAGTGGCTGAACTA</t>
  </si>
  <si>
    <t>ENST00000404826.7</t>
  </si>
  <si>
    <t>ENSG00000146555</t>
  </si>
  <si>
    <t>SDK1</t>
  </si>
  <si>
    <t>chr7:3527176-3527318</t>
  </si>
  <si>
    <t>AGCAAATATTTTCCAAATGTCCACAACGTCTGAGGCATTGTTGTAAGCAATGGGAATGCTATGGTAAATAAGATGCCATATACAAATTACATTCTAGTGTGGGAGAGAGACAGCAAGTAAGAAAGACACTTGATAGAGCTGCA</t>
  </si>
  <si>
    <t>ENST00000437354.1</t>
  </si>
  <si>
    <t>SDK1-AS1</t>
  </si>
  <si>
    <t>chr7:4170070-4170246</t>
  </si>
  <si>
    <t>ATTTCTTCTAAGAAGGTTAAGTAAACCTTCTATTTCATTGTGGCTAACAGTTGTGTTTGAAGAAGGATGCCTTACAGAATAAGGGTTTTAATTTCAGTCTCAGCTGTGGCCCATGAGATAACCAGGGCTAGAGTTTGAAAGAGCAGACTGCAGGATCACCTAAGCCCAGTAGTTCGA</t>
  </si>
  <si>
    <t>ENST00000481856.1</t>
  </si>
  <si>
    <t>chr7:4170246-4170422</t>
  </si>
  <si>
    <t>AGACCAGCCTGGGCAACATGGTGAGACGTCATCTCTACAGAAAATTTAAAAATTAGCCTGGTGTGGTGGTGCAGGTCTGTAGTCCCAGCTACTCGGGAGGCTGAGGCAGGAGGATCGCTTGAGCCCAGGAGGTCGAGGCTGCAGTGAGCTCTGATCGCACCCCTGCACTCCAGCCTG</t>
  </si>
  <si>
    <t>chr7:4269724-4269875</t>
  </si>
  <si>
    <t>CTGCAGGTACCCTGGGCTTCTATGAAACACGGGGCCACTGAGGCAGCCACATGCCGGGGCCAGCAGGAGGAAGCATGGCTGCCCCCTTATCACCCATCTTGCAGGGCTTTGGGCCTCAGTGGCCCCAGGATCGTTAAAAATCTCAGTGTCCA</t>
  </si>
  <si>
    <t>ENST00000467827.1</t>
  </si>
  <si>
    <t>chr7:4270030-4270328</t>
  </si>
  <si>
    <t>CAGGGTTCTGACTTTGCCAACGTTACCTTTTGCTCCGGAAGCAGTCGCTGCCACTGATAAGCCCCAGGTAAGAACCCTTTCATTTTCTCTGTTTTCCCACCATGTTCAGCCCACATCCCACCACCCTCTATAATACGACATGTAAGTCTGCAGATTTCCCACCATCTCCAATATTTCAGAAGTTGCAGCTGCGGTGGAAAAGGCCCTTGACATTTACTGAACGCACGCCATGTGCCTGACGGTGCTCTGGGTTCTCGTTAATCCACAGAACTCCCACCAGGACCCTGTGAGGTAGGTAC</t>
  </si>
  <si>
    <t>chr7:4641043-4641322</t>
  </si>
  <si>
    <t>ACTAAAAATACAAAAAAATTAGCTGGGCGTGTTAGTGCACGCCTGTAATCCTAGCTCCTCAGGAGGCTGAGGCAGGAGAATCGCTTGAACCCGTGAGGCAGAGGCTGCAGTCAGCCGAGATCGTACCACTGCACTCCAGCCTGGGCAACAAAGCAAGACTGCGTCTCAAAAAAGAAAAAAAAAATTAGCTGGGTGTGGTGATGCCTGCCTGTGGTCTCAGCTATTTGGGAGGCTGAGGTAGGAGGAACGCCTGAGTCCGGGAGGTGGAGACTGCAGTGAG</t>
  </si>
  <si>
    <t>ENST00000328914.5</t>
  </si>
  <si>
    <t>ENSG00000164916</t>
  </si>
  <si>
    <t>FOXK1</t>
  </si>
  <si>
    <t>chr7:4666823-4666984</t>
  </si>
  <si>
    <t>ACTGCAGCCTTGAACTCCAGGGCTCCACTGATCCTCCCACCTCAGCCTCCCAAGTAGCTGGGACTACAGGCACACACCACCAGACCCAACTAATTTTTTTAAATTTTATTTATTTATTTATTTTGAGCTGGAGTCTCACTCTGTTCCCCAGGCTGGAGTGCA</t>
  </si>
  <si>
    <t>chr7:4666984-4667145</t>
  </si>
  <si>
    <t>AGTGGCACAATCCTGGCTCACTGCAGCCTCCGCCTCCCAGGTTCAAGCCATTCTCCTGCCTCAGCCTCCCCAGGAGCTGAGATTATAGGCACTTGATATCACCCCCTGCCGATTTTTGTATTTTTAGTAGAAACAGGGTTTCACCATGTTGGCCAGGAAGGT</t>
  </si>
  <si>
    <t>chr7:4781284-4781437</t>
  </si>
  <si>
    <t>ATCATCTCAGCCACGAAGTACAGCCGGAGGTGAGTGTGGCGACGGCTCAGGCCGGCTCCTCACACAGCGGCCCCAGGAGAACCCAGCCCACGCCCAGCAGGTCACTGCAGATGCTCCTTGGGGGTTGAGTCATTTGTCCACTTAAACCAGTGCT</t>
  </si>
  <si>
    <t>ENST00000496303.6</t>
  </si>
  <si>
    <t>ENSG00000242802</t>
  </si>
  <si>
    <t>AP5Z1</t>
  </si>
  <si>
    <t>chr7:4781437-4781590</t>
  </si>
  <si>
    <t>TGAAGGTCCATCCTCATGTAAAATGCTCTGTCCACTGGCCCAAGGGTGCCCGGCCAGGTGCTCTGGGGCACCGGGTGCTCCTGCCACGGTCGTGACGTGTTACCGCCCACCACGGGCATCTCGCCTTCCAGGCTGGAGAAGACATGCGTAGACC</t>
  </si>
  <si>
    <t>chr7:4781590-4781743</t>
  </si>
  <si>
    <t>CTGCTGCAGGCCACCCTCGGCCTGCCTGCATGCCCCGAGCAGCTCCAGGTGCTTTGCGCCGCCATCCTGCGAGAGATGTCCCCCTCTGACAGCCTCAGCCTGGCCTGGGACCACACGCAGAACAGCCGGCAGCTGAGCCTGGTGGCCTCCGTTC</t>
  </si>
  <si>
    <t>chr7:4792298-4792588</t>
  </si>
  <si>
    <t>CAAACTCTTCCCCCTCCCCACTCTGGCTCCGCCCCCGGTCTCCTCTTTTGCTCTGGCCCCGCCCACCTCCCCTCCGGCCTCGGCCCCGCCCCCAATCCCCCATAGCTCTGCGACTAAGAAACCACAGGCTGAAGGCGACTGCAGGGTCCTGCCCCTTGCCCAGCCTCAGGACTATGGAGGGGGCGAGTGACGCGCAAGGAACGGAGCAGGGGACACCGTGCGGGCTCAGGAGCTCCCCAGATGCCCGAGCCGAACCGCGGGGTCCTCACCGCCAGGTTCCAGCCCAGGAAG</t>
  </si>
  <si>
    <t>ENST00000648237.1</t>
  </si>
  <si>
    <t>chr7:4792704-4792994</t>
  </si>
  <si>
    <t>GCTGGCGCTGGCAGGCGCTTCCGTCGGCAGCACTGTGTTTGTGTTTCCACGTGGAAACAGCAGCGCACGTGTACAACTGTGCATACCAAGGCGTGCGTGCCAGTGCGCGGGTCTCGGGATCACTTCCCAGTGCGGTGCACGACCCCGCCTGCAGCAGTGGGTGTGGGGGCGCTGCTGGGCTCATCCCGAAGCTCAGAGAGCGTGGGGCTGCCCCTAGGCTCGGAATGAGTCTCCCACTGAGTCCGCAGCTCCCCTCCTGCCCTGGGGCGGGGCTTCCCTGACCTGAAGGCG</t>
  </si>
  <si>
    <t>chr7:4836235-4836407</t>
  </si>
  <si>
    <t>GGGGCTGCAGCCACAGAGCTCGCGGCCGACTGGGCTAAAGGCAGGCGGAGGCCTTGACTTCTGAGTCCCGCCTGCTGTCCCTGCAGTGGCACCGGGCAGTGGGTGTCAGGAGGGGAGGCTCACGTGCTGCTGGCTGTAGCCCTGCAGAAGGAGCAGATGCGGGGACTGGTACA</t>
  </si>
  <si>
    <t>ENST00000484211.1</t>
  </si>
  <si>
    <t>ENSG00000157927</t>
  </si>
  <si>
    <t>RADIL</t>
  </si>
  <si>
    <t>chr7:4836407-4836579</t>
  </si>
  <si>
    <t>AGCGAGTACCGCATGGCGTCGGGGCCGGGCTCCTCGGGGCCCTGGGCGGCAGCGGGCAGGGCGTTCACTGGGCTCAGGCTGGTCTCACTGACTGTGCGGCGCAACCGGGGTGGAGGAGAGCTCCGGGCATCCCCCAGGGCCGGGGTCGGGGTTCCCTTCGCGCGACTCCGCTG</t>
  </si>
  <si>
    <t>chr7:4836579-4836751</t>
  </si>
  <si>
    <t>GCAGCCTCCGGGCCTGGGCGTTTATCCCTGGAACAGAAGCAACACAAGGTGAACAGTTAGAAGTCTCATAGCACCAGGACTGGGCGCGGTGGCTCACCCCTGTAATCCCAGCACTTTGGGAGGCCGAGGTGGGGGGATCGCCTGAGGTCAGGAGCTCGAGACCAGCCTGGCCA</t>
  </si>
  <si>
    <t>chr7:5143328-5143608</t>
  </si>
  <si>
    <t>ACACGGAACTGGCGCAGCCGCCTCCTTCTCCGCCAGTCTCCAACAGAGGTGCTGGCACTGTCCCGCCTTAGTCTGGCGTCTCCCGTCTCCCTACTCAATTTTCTCACACCCTCAGTCCAACCCTCATAACTCTACTTCCTGCAGGGGTACTTTGACCAACACCCAAATATGATCATGCCTCTGCCTTGAAGTACTGCATTTGCAGCTGGAGCAAGAGGGAGACCCCAGCCTCGGACCTTGCTGGTCAGGCCCCCACCCCGCCCCCAGCCTCACGGGGCGCC</t>
  </si>
  <si>
    <t>ENST00000700946.1</t>
  </si>
  <si>
    <t>ENSG00000159904</t>
  </si>
  <si>
    <t>ZNF890P</t>
  </si>
  <si>
    <t>chr7:5280596-5280748</t>
  </si>
  <si>
    <t>GAGTGCAGTGGAGCCATCTCGACTCACTGCAACCTCTGCCTCCTGGGTTCAATCAATTCTCCCGCCTCAGCCTCCTGGGTAGCTGGGATTACAGGCGCCCACCACCACGCCCAGCTAATTTTTGTATATTTAGTAGAGACGGGGTTTCACCAC</t>
  </si>
  <si>
    <t>ENST00000396872.8</t>
  </si>
  <si>
    <t>ENSG00000164638</t>
  </si>
  <si>
    <t>SLC29A4</t>
  </si>
  <si>
    <t>chr7:5280748-5280900</t>
  </si>
  <si>
    <t>CGTTGGCCAGGCTGGTCTCGGGCTCCTGACCTCAGGTGATCCGCCCACCTTGGCCTCCCAATGTGCTGGGATTATAGGTGTGAGCCACTGCGCCCAGCCGTCATGAACTTTAAGATTAACTAGTTGGAGCAATGGACTGGGCCCCCCTGCAGC</t>
  </si>
  <si>
    <t>chr7:5312539-5312721</t>
  </si>
  <si>
    <t>GGCTGGCAGGAAGGCGGCGATCTTGGGCCGGTTCTCCACGGACGGCAGGCGCTGCCGCTTGGCCAGCTCCTTGGTGGTGGGGAGGTGGACGCCCTCTCTCTTCTTGGGTCGGCTCTTGGCCCCGGCCTGAGCCTTGGGCTGCAGAGGCTGTGTGGGCTGCGGAGGAGGCGCCTGGGGCTGGGG</t>
  </si>
  <si>
    <t>ENST00000328270.3</t>
  </si>
  <si>
    <t>ENSG00000182095</t>
  </si>
  <si>
    <t>TNRC18</t>
  </si>
  <si>
    <t>chr7:5312721-5312903</t>
  </si>
  <si>
    <t>GCGCGGGCGTCTTCTTGCCTGGGGAGTGGGCCGAGGGCCGCGCCTTGCCGGCCTGCTTGGTGGCCTTGGTGGGGAGCGCCGCCTGCGCGGAAGGGCCAGCCGTGGGGGCGGGGGCTGCCTCATCGTCCGAGCTGCAGGAAGAGTCCTCGTCTGTGGTGGAGGAAGAAGAGGAGGAAGAGGAGG</t>
  </si>
  <si>
    <t>chr7:5394449-5394608</t>
  </si>
  <si>
    <t>CGTGGGCGGCCCACAGCTGCACCATGGGCAGGTTGCTAGGGGTTGGGGAGCGGAAAGACAGGTCAGAGGGCAGTGGCACTGGGCTCCCATGGGACGAGGCCGAGGGCCCCATCCCGCTGGCCACAAAGCTGCCCAAGAAGGCCTCGCCTGCAGAGAGAAG</t>
  </si>
  <si>
    <t>ENST00000413081.1</t>
  </si>
  <si>
    <t>chr7:5394608-5394767</t>
  </si>
  <si>
    <t>GTTGGGAGGACCGTCAGGCAGACAACCAGGGAGGCGCCGCCGCCCCAGCCCACCGCCCCGACCCACCGCCCCGAGACCGCCGCCTCTCCCCAGCTGTGTGGAGCTGATGCTGGCCAGGAGACCAAAGAGGGTTCCCCTGCTCCGGCCCCACCCCTGGGCT</t>
  </si>
  <si>
    <t>chr7:5394790-5394997</t>
  </si>
  <si>
    <t>CAACCAGACCCAGGGCTTGAGAAAGCACAATACGGCAGGAAGCCCCCCACAGCAGACCCTCAGCCCTGGGCACCCCGCACCCTCGGAGGAGGGCCTTCCACCCCTGCCGCCCAACCAGCCCAGATCCGGCCCGGCACCATTCTCCCCATCTGCAGGTGGAATCCTGAAGTCGGTGGCGCACTGGGACTTCCAGAGGCCACAGGGCAAG</t>
  </si>
  <si>
    <t>chr7:5426441-5426593</t>
  </si>
  <si>
    <t>GCGGTGTGACGAACCCAGCCGGTATTTCATTAGGGCCGCGGTTCGGGGCAGAGGAGGTCCCCTCCCCGCCTGGGCTTTGTGCGCCCAGCCCCCTTGCACCGGCCCTTCCATACCTGCCCCCGGCACCCACTCCATATTTGCGCGGCCCTGCAG</t>
  </si>
  <si>
    <t>ENST00000399434.2</t>
  </si>
  <si>
    <t>chr7:5426593-5426745</t>
  </si>
  <si>
    <t>GCCACCGGAGTCCGGCCGGGGAGCAGGGCCTGGGGACGCGGTGGTGGTGGTGGCTCCCAGTTCCTGGCCACCAGGCGGGGCGGCCAGGACGCATCCTGCCCACGCGGTTTTCCAGGGCTGCCGCGTGCTTGGGGGCGCGGGCGGGCCACGCGG</t>
  </si>
  <si>
    <t>chr7:5426745-5426897</t>
  </si>
  <si>
    <t>GAGAGGCCACCTGCCCGGGCCAATCTGTACGCTCCGTGATCTTCGCCCGCTCCCCGGCCCCGCGCCCTGGTGTCCCTGCAGTCGCTGAGTAAACAGCGACTGGGAGCCATCTTGGGGCGGAGGACCGATCCCAAGCGAAGTAGTAGTGGCTGC</t>
  </si>
  <si>
    <t>chr7:5957289-5957438</t>
  </si>
  <si>
    <t>CAACATGGTGAAACCCCGTCTCTACTGAAAATACAAAAAAAAAAAAAAATTAGCCGGGCCATGGTGGTGGGTGCCTGTAATCTCAGCTACTCCAGAGGCTGAGGCAGGAGAATTGCTTGAACCCAGGAGGTGGAGGCTGCAGTGAGCTGA</t>
  </si>
  <si>
    <t>ENST00000539903.5</t>
  </si>
  <si>
    <t>ENSG00000155026</t>
  </si>
  <si>
    <t>RSPH10B</t>
  </si>
  <si>
    <t>chr7:5957438-5957587</t>
  </si>
  <si>
    <t>AGATCCTGCCACCGCACTCCAGCCTGGGCAACAGAGCAAGACTCTGTCTCTAAAAACAAACAAACAGGCTGGGTGTGGTGGCTCACGCCTGTAATCGCAGCACTTTAGGAGGCTGAGGCGCGCGGATCACTTGAGGTCCGGAGTTCGAAA</t>
  </si>
  <si>
    <t>chr7:5957587-5957736</t>
  </si>
  <si>
    <t>ACCAACCTGGCCAACATGGTGAAACCCCGTCTCTACTAAAAATACAAAAAAAACAATTAGCCCGGCCGTGGTGGTGGTGGGTACCTGTAATCTCAGCTACTCCAGAGGCTGAGGCAGGAGAATTGCTTGAACCCGGGAGGTGGAGGCTGC</t>
  </si>
  <si>
    <t>chr7:5964542-5964716</t>
  </si>
  <si>
    <t>CCATGCATGAGTCCTTCTGAAAACATACCCTTCAAAACAAAACAAAGCAACGACAAACACTTAGAATACAGCTGACACATATACATATTTGAGATAGGGTCTGGTTCTGTCACCCAGGCTGGAGTGCAGTGGTGTGATCATAGCTCACTGCAGCCTCGAACTCCCAGGCTCAAGC</t>
  </si>
  <si>
    <t>ENST00000541997.5</t>
  </si>
  <si>
    <t>chr7:5964716-5964890</t>
  </si>
  <si>
    <t>CAATCCTCCCACTTCAGCCTCCCGAGTAGCTGGGACTACAGGCATCCACCACCATGCCCAGCTAATTTTTGTATTTTTTGTGGAGACGGGATTTCACCATGTTGGCCAGGCTGGTCTTGAAATCCTGAGCTCTAGCAATGCGCCCGCCTTGGCCTCCCAAAGTGCTGGGATTATA</t>
  </si>
  <si>
    <t>chr7:5964890-5965064</t>
  </si>
  <si>
    <t>AGGCATGAGCCACCGCGCCTGGCCTGCAGCTGATGATTCTCTCCCACAACTGCCTTATCCCGATTTCACATGCGTGAAGATGCTTGTCTGCACACTCAGCACCAGCTGAGTCCTAGTGAGTCCTACTCTGAGCTGCCTCCATGCTGGGCTCCATCCTTCTCTAAAAAGGATCTAA</t>
  </si>
  <si>
    <t>chr7:6156609-6156752</t>
  </si>
  <si>
    <t>CTGGCCTACGTGGCTAATTAGATAAGAATTGTGCGTGTCTGCACAGTGAATGTTCTCGGTGAATGGGTGGAAAGGCCAAGCTCCAGGGTCTGCTGCTGGTGGTTTTGTGTTTTAGGGTTTTGAATTCTGGCTTTTCCTTCTGCA</t>
  </si>
  <si>
    <t>ENST00000465320.1</t>
  </si>
  <si>
    <t>ENSG00000008256</t>
  </si>
  <si>
    <t>CYTH3</t>
  </si>
  <si>
    <t>chr7:6157068-6157367</t>
  </si>
  <si>
    <t>ACTTGGAATTAGGAAGATAGAAACTATTTCTTAATACATTTTCTTTGCAAAGGTGATTAACATGTAGAAAGAAAACCTCAGGTGGCATCAAAGGGCACAGTTACTCAGAGCACCCCTGCCCTGCCTGGTCTGGCCTCAGTGCTCATCCCTGCAGTGTGGTTCCGTTGCACAGTTAAGCCCTTAGCGTTTATTGAAGGCCTAAGTGACACAGGACTGAGGGCAGCACTACCTGTGTCACCAAAGCCCTGGAACGTACAGCTCTAGGCATCTGACTTTGCCTTGCAAAGGACCAGAACTCTT</t>
  </si>
  <si>
    <t>chr7:6520214-6520383</t>
  </si>
  <si>
    <t>CCCAGGAGGCGGAGGCTGCAGTGAGCCAAGATCTCATCATTGCACTCCAGCTGGGTGATAGAGCGAGACTCCATCTCAAAAAAAAAAAATAGAATGTTGCAGGTGGTTCCTGTCTGCCTCACTTCACAGAGAAGGCTGAGACTCGCCCAAGGTCACGTGACTAGGAGGTG</t>
  </si>
  <si>
    <t>ENST00000435185.5</t>
  </si>
  <si>
    <t>ENSG00000215045</t>
  </si>
  <si>
    <t>GRID2IP</t>
  </si>
  <si>
    <t>chr7:6724955-6725122</t>
  </si>
  <si>
    <t>TGGGCCTCACTTGGGAGGGCTGTGGCCAGGCCTTGAGTCCTTGGCTCAGTGGGACCTTCTGAAACAGCCTCCAAGCTCCGCTCCCTGCTTCCTTTGCTGTTGGATGACCCCCTCCAGCGGCTTTGGTGCTGATGGGAATAAGTCGACCTGCAGAGGAAGTTCAGCCCA</t>
  </si>
  <si>
    <t>ENST00000616891.1</t>
  </si>
  <si>
    <t>SPDYE20P</t>
  </si>
  <si>
    <t>chr7:6766997-6767154</t>
  </si>
  <si>
    <t>GTCTGTCTCCCAGGCTGGAGTGCACTGGCGCAATCTTGGCTCACTGCAGCCTCCACCTCCCGGGTTCAAGCAATTCTCCTGCCTCAGCCTCTGGAGTAGCTGAGATTACAGGTACCCACCACCACCACGGCCGGGCTAATTGTTTTTTTTGTATTTTT</t>
  </si>
  <si>
    <t>ENST00000485920.2</t>
  </si>
  <si>
    <t>ENSG00000169402</t>
  </si>
  <si>
    <t>RSPH10B2</t>
  </si>
  <si>
    <t>chr7:6767154-6767311</t>
  </si>
  <si>
    <t>TAGTAGAGACGGGGTTTCACCATGTTGGCCAGGTTGGTTTCGAACTCCGGACCTCAAGTGATCCGCGCGCCTCAGCCTCCTAAAGTGCTGCGATTACAGGCGTGAGCCACCACACCCAGCCTGTTTGTTTGTTTTTAGAGACAGAGTCTTGCTCTGTT</t>
  </si>
  <si>
    <t>chr7:6767311-6767468</t>
  </si>
  <si>
    <t>TGCCCAGGCTGGAGTGCGGTGGCAGGATCTCAGCTCACTGCAGCCTCCACCTCCTGGGTTCAAGCAATTCTCCTGCCTCAGCCTCTGGAGTAGCTGAGATTACAGGCACCCACCACCATGGCCCGGCTAATTTTTTTTTTTTTTTGTATTTTCAGTAG</t>
  </si>
  <si>
    <t>chr7:7186287-7186470</t>
  </si>
  <si>
    <t>ATGAGTTTTGGAGGAGACAAACATTCAGACCACAGCAAGTGCTTACTATGTGCCAGGTCCTGGAGATAAAACAGTGGATAGGCAAAAATCTCTGTCCTCATGGAGCTTACATTCTGAAACACGGGTTCTAAAAATGTGGTCCCTGGATCTGCAGCATCATCATCACCTGGGAAGTTGTTAGAAA</t>
  </si>
  <si>
    <t>ENST00000476068.1</t>
  </si>
  <si>
    <t>ENSG00000106392</t>
  </si>
  <si>
    <t>chr7:7404883-7404963</t>
  </si>
  <si>
    <t>ATTTTATTTTAATTTTTTTGACACAGAGTCTCACTCTGTTGCCCAGGCATGAGTGCAGTGGCATGATCACGACTCACTGCA</t>
  </si>
  <si>
    <t>ENST00000465339.5</t>
  </si>
  <si>
    <t>ENSG00000215018</t>
  </si>
  <si>
    <t>COL28A1</t>
  </si>
  <si>
    <t>chr7:7465565-7465720</t>
  </si>
  <si>
    <t>CAAAGCAGCCGAGAAGCTCGAACTGGGTGGAGCCCACTACAGCTCAAGGAGGCCTGCCTGCCTCTGTAGGCTCCACCTCTGGGGGCAGGGCACAGACAAACAAAAAGACAGCAGTAACCTCTGCAGACTTAAGTGTCCCTGTCTGACAGCTTTGAA</t>
  </si>
  <si>
    <t>ENST00000435823.1</t>
  </si>
  <si>
    <t>chr7:7465720-7465875</t>
  </si>
  <si>
    <t>AGAGAGCAGTGGTTCTCCCAGCACGCAGCTGGAGATCTGAGAACGGGCAGACTGCCTCCTCAAGTGGGTCCCTGACCCCTGACCCCCGAGCAGCCTAACTGGGAGGCACCCCCCAGCAGGGGCACACTGACACCTCACACGGCAGGGTATTCCAAC</t>
  </si>
  <si>
    <t>chr7:7465875-7466030</t>
  </si>
  <si>
    <t>CAGACCTGCAGCTGAGGGTCCTGTCTGTTAGAAGGAAAACTAACAACCAGAAAGGACATCTACACCGAAAACCCATCTGTACATCACCATCATCAAAGACCAAAAGTAGATAAAACCACAAAGATGGGGAAAAAACAGAACAGAAAAACTGGAAAC</t>
  </si>
  <si>
    <t>chr7:8095665-8095817</t>
  </si>
  <si>
    <t>CTGCAGCTCCCAGCCAGATCGACAACAGAAGGCAGGTGATTTCTGCATTTCCAACTGAGGTACCCAGTCCATCTCATAGGGACTGGTTGGACAGTGGGTGCAGCCCATGGAAGGTGAGCCAAAGCAGGGTGAGGTGTCACCTCACCTTGGAAG</t>
  </si>
  <si>
    <t>ENST00000491947.1</t>
  </si>
  <si>
    <t>ENSG00000106415</t>
  </si>
  <si>
    <t>GLCCI1</t>
  </si>
  <si>
    <t>chr7:8095870-8096169</t>
  </si>
  <si>
    <t>GAGCCTGAGGAACTCCGGCACAGATACCGCACCTGTCCCACAGTCTTCACAACCCACAAACCAGGAGATCCCCTCCAGTGTTTACACTACCAGGGCCCTGGGTTTTAAGCACAAAACTGGGTGGCCAACTGGGCAGACACCGAACTAGCTGCAGGAGCTCTTTTTTTTTTTTGAGATGGAGTCTTGCTCTTGTCTCCCAGGCTGGAGTACAATGGCACGATCTCAGCTCACTACAACCTCTGCCTCCCGGGTTCAAGCAATTCTCCTGCCTCAGCCTCCCAAGTAGCTGGGAATACAGGT</t>
  </si>
  <si>
    <t>chr7:10195532-10195683</t>
  </si>
  <si>
    <t>ATACTAAGGCAAATTATTACCTTTTCCAGAGTTATTTACTTTTATGTACATCACTTTGATGGTAAAATAAAAGGATTTCTTTTCCTATAAGGAATTTTAGACATATGCAAAATGTGGGGGCCTTTACCTCAGTGTTAAACCATCTCACTGCA</t>
  </si>
  <si>
    <t>ENST00000656131.1</t>
  </si>
  <si>
    <t>LOC105375150</t>
  </si>
  <si>
    <t>chr7:10995672-10995830</t>
  </si>
  <si>
    <t>GCTGCAGGTTCCGAGCCCTGCCCCGCAGGGAGGCAGCTGAGGCCCGGCGAGAATTTGAGAGCAGCGCCGGCGGGCCAGCACTGCTGGGGGACCCGGTGCACCCTCCACAGCTGCTGGCCCAGGTGCTAAGCCCCTCACTGCCCGGGGCTGGCAGTGCCC</t>
  </si>
  <si>
    <t>ENST00000476774.1</t>
  </si>
  <si>
    <t>ENSG00000106443</t>
  </si>
  <si>
    <t>PHF14</t>
  </si>
  <si>
    <t>chr7:10995830-10995988</t>
  </si>
  <si>
    <t>CGCCAAGCCCATGCCCACCCGGAACTCGCGCTGGCCCGCAAGCGCCTTGCACAGCCCCGGTTCCCACCCGTGCCTCTCCCTCCACACCTCCCCGCAAGCTGAGGGAGCTGGCTCCACCCTCGGCCAGCCCAGAGAGGGGCTCCCACAGTGCAGCTGCAG</t>
  </si>
  <si>
    <t>chr7:12555982-12556185</t>
  </si>
  <si>
    <t>GTGCATCCACAAACCCCGAGCTAGACACAGGGTGCTGATTGGTGTGTTTACAATCCCTTAGCTAGACATAAAGATTCTCCAAGTCCCCACTAGACTCAGGAGCCCAGCTGGCTTCACCCAGTGGATCCCACACTGGGGCTGCAGGTGGAGCTGCCTGCCAGTCCCGTGCCGTGCGGCCGCACTCCTCAGCCATTGGGCGGTCGA</t>
  </si>
  <si>
    <t>ENST00000341757.9</t>
  </si>
  <si>
    <t>ENSG00000006747</t>
  </si>
  <si>
    <t>SCIN</t>
  </si>
  <si>
    <t>scinderin</t>
  </si>
  <si>
    <t>chr7:12556185-12556388</t>
  </si>
  <si>
    <t>ATGGGACCGGGCGCCGCGGAGCAGGGGGCGGCGCTGGTGGGGAGGCTTGGGCCGCGCAGGAGCCCATGGCGTCGGGGAGGCTCAGGCATGGCAGGCTGCAGGTCCCGAGCCCTGCCCCGCGGGGAGGAAGCTGAGGCCCGGCGAGAAATCGAGCGCAGCGCCGGTGGGCCGGCACTGCTGGGGGACCTGGCGCACCCTCCGCAG</t>
  </si>
  <si>
    <t>chr7:12863776-12863924</t>
  </si>
  <si>
    <t>CTGCAGTGGGCACCTCCTCTCTGTAGGCAGGTCGTCCTGTCGAGTGTTCAGCTCTCAGCAGAGAGGGAAGTTCCTCTATGCTGCTGGTTATCCTGTCTTCTCCTCAGCTCTCAGCACAGAGGAGACTCTGGGGTGGGCAGCTCCTCTCT</t>
  </si>
  <si>
    <t>ENST00000638964.1</t>
  </si>
  <si>
    <t>LOC107986770</t>
  </si>
  <si>
    <t>chr7:15853056-15853197</t>
  </si>
  <si>
    <t>GTCCATATCACCTCTGAGAAATCTAGACTCGTTTATTCAATAAATCTGTACTGAGAACCTTCTATGTGCCAGGTACTGTAAGGGACTCTAAAGATACATATAAGAAAAGCCCATTTTGCTTTCAAAAAGCTTTGCTGTCTGC</t>
  </si>
  <si>
    <t>ENST00000659664.1</t>
  </si>
  <si>
    <t>LOC105375167</t>
  </si>
  <si>
    <t>chr7:15853197-15853338</t>
  </si>
  <si>
    <t>CAGTCTGCTAAGAGCTGTAATGAGGGTAGAGAGGCAAACCTCTAACTCTACCTTCATGGAGGTCTACGGAGATTTAACTGAGGTGAACATTTAAGTCGAGTCTTCAAAGACAACTCACTTGGTGCCCGAGGGACAGGAGGTG</t>
  </si>
  <si>
    <t>chr7:15853338-15853479</t>
  </si>
  <si>
    <t>GCATTCTGAGAAAAAGGAAGAGCATATACTGAGGTATGAAGGCAGGCACCAGCATCATGATGTGGTGGAGGGCATGCAGGCTAGCAGGTGTTTCAGGAGAGGAGCTATGGAGGAAGATGAGATGGGAAGAGGCCCTACTGCA</t>
  </si>
  <si>
    <t>chr7:15940821-15940994</t>
  </si>
  <si>
    <t>TCTGCAGACTTAAATGTCCCTGTCTGACAGCTTTGAAGAGAGCAGTGGTTCTCCCAGCACGCAGCTGGAGATCTGAGAAGGGGCAGACTGCCTCCTCAAGTGGGTCCCTGACCCCTGACCCCCGAGCAGCCTAACTGGGAGGCACCTCCCAGCAGGGGCACACTGACACCTCAC</t>
  </si>
  <si>
    <t>chr7:15940994-15941167</t>
  </si>
  <si>
    <t>CACGGCAGGGTATTCCAACAGACCTGCAGCTGAGGGTCCTGTCTGTTAGAAGGAAAACTAACAAACAGAAAGGACATCCACACCAAAAACCCATCTGTACATCACCATCATCAAACACCAAAAGTAGATAAAACCACAAAGATGGGGAAAAGACAGAACAGAAAAACTGGAAAC</t>
  </si>
  <si>
    <t>chr7:16099071-16099223</t>
  </si>
  <si>
    <t>TTTGGAAAGAGATAATTAAGAAAAAAGGATTGGGAAGCCAGGTGCCATGGCTCAAGCCTGTAGTTCCTGCTACGAAGGTGGCTGAGTGGGGAGGATCACTTGAACCCAGGAGTTCAAGGCCGCAGTGAGCAATGATTGTGCCACTGCACTGCA</t>
  </si>
  <si>
    <t>ENST00000663812.1</t>
  </si>
  <si>
    <t>ENSG00000229688</t>
  </si>
  <si>
    <t>CRPPA-AS1</t>
  </si>
  <si>
    <t>chr7:16217014-16217190</t>
  </si>
  <si>
    <t>GTAACGTCTGCAGACTTAAATGTCCCTGTCTGACAGCTTTGAAGAGAGCAGTGGTTCTCCCAGCACGCAGCTGGAGATCTGAGAACGGGCAGACTGCCTCCTCAAGTGGGTCCCTGACCCCTGACCCCCGAGCAGCCTAACTGGGAGGCACCCCCCAGCAGGGGCACACTGACACCT</t>
  </si>
  <si>
    <t>ENST00000457112.1</t>
  </si>
  <si>
    <t>chr7:16217190-16217366</t>
  </si>
  <si>
    <t>TCACACGGCAGGGTATTCCAACAGACCTGCAGCTGAGGGTCCTGTCTGTTAGAAGGAAAACTAACAAACAGAAAGGACATCCACACCAAAAACCCATCTGTACATCACCATCATCAAACACCAAAAGTAGATAAAACCACAAAGATGGGGAAAAGACAGAACAGAAAAACTGGAAAC</t>
  </si>
  <si>
    <t>chr7:17741659-17741853</t>
  </si>
  <si>
    <t>AGCACCTTGGGCTCCCAGGGTAGCCACCCTGTCCCCACCTGAACACTGTTCAATGGTGGCTTTATGTTCTTCTGGGACCAAATCGCCCACAGGTGGCTGATAAGCCCTTCATAACTGCTGCTGCTGTTGTTCCCATCCCTACTGCCCTCAGGCAAGGGAAGGAACAAGGAAACTGGGCACTTCTGTGCACCTGCA</t>
  </si>
  <si>
    <t>ENST00000496855.1</t>
  </si>
  <si>
    <t>ENSG00000071189</t>
  </si>
  <si>
    <t>SNX13</t>
  </si>
  <si>
    <t>chr7:18419963-18420115</t>
  </si>
  <si>
    <t>CTGCAGATTACAGACTCAGGTACAGGCACTATGAGAATAGCCCCTGTTTTGTAAAAACAAAAAGCTCTGCTAGTCTATAGAAATTGTTGGGAAAGAGAAGCGGACCTGTGTGAGATAAACAAAACTCATAAACCACTGAGATTAGATAAATTG</t>
  </si>
  <si>
    <t>ENST00000413380.5</t>
  </si>
  <si>
    <t>ENSG00000048052</t>
  </si>
  <si>
    <t>HDAC9</t>
  </si>
  <si>
    <t>chr7:19194135-19194308</t>
  </si>
  <si>
    <t>GAGTTTCCAGTTTTTCTGTTCTGTTTTTTCCCCATCTTTGTGGTTTTATCTACTTTTGGTCTTTGATGATGGTGATGTACAGATGGGTTTTTGGTGTGGATGTCCTTTCTGTTTGTTAGTTTTCCTTCTAACAGACAGGAACCTCAGCTGCAGGTCTGTTGGAATACCCTGCCG</t>
  </si>
  <si>
    <t>ENST00000275461.3</t>
  </si>
  <si>
    <t>ENSG00000146618</t>
  </si>
  <si>
    <t>FERD3L</t>
  </si>
  <si>
    <t>chr7:19194308-19194481</t>
  </si>
  <si>
    <t>GTGTGAGGTGTCAGTGTGCCCCTGCTGGAGGGTGCCTCCCAGTTAGGCTGCTCAGGGGTCAGGGGTCAGGGACCCACTTGAGGAGGCAGTCTGCCGGTTCTCAGATCTCCAGCTGCATGCTGGGAGAACAACTGCTCTCTTCAAACTGTCAGACAGGGACATTTAAGTCTGCAG</t>
  </si>
  <si>
    <t>chr7:19292993-19293033</t>
  </si>
  <si>
    <t>TGATCATGCCACTGAACTCCAGCCTGGGTAACAGAGTGAGA</t>
  </si>
  <si>
    <t>ENST00000412563.1</t>
  </si>
  <si>
    <t>LOC105375180</t>
  </si>
  <si>
    <t>chr7:19537736-19537883</t>
  </si>
  <si>
    <t>AGCTTGTATGAGCCAGCCGTTCTTCGGTGGACCATGTTCACATGGGGTGGTGGTCCTGATTTCCTTCTCTGAGTGGCCCCTGGCTAAAATGGCAAAACTTATCACAAAGTGAGCATGGAGTCTAGGATGTGCATTGCCTTTCAGGATA</t>
  </si>
  <si>
    <t>ENST00000462263.1</t>
  </si>
  <si>
    <t>ENSG00000105849</t>
  </si>
  <si>
    <t>POLR1F</t>
  </si>
  <si>
    <t>chr7:19688916-19689058</t>
  </si>
  <si>
    <t>CTCAGCTGCAGGTATGTTGGAGTACTCTGCCATTTGAGGTGTCAGTGTGCCCCTGCTGGGGGGTGCCTCCCAGTTAGGCTGCTCGGGGGTCAGGGGTCAGGGACCCACTTGAGGAGGCAGTCTGCCCATTCTCAGATCTCCAG</t>
  </si>
  <si>
    <t>chr7:19689058-19689200</t>
  </si>
  <si>
    <t>GCTGCGTGCTGGGAGAACCACTGCTCTCTTCAAAGCTGTCAGACAGGGACATTTAAGTCTGCAGAGGTTACTACTGTCTTTTTGTTTGTCTGTGCCCTGCCCCCAGAGGTGGAGCCTACAGAGGTAGGCAGGCCTCCTTGAGC</t>
  </si>
  <si>
    <t>chr7:20779229-20779381</t>
  </si>
  <si>
    <t>CTGCAGCAAATCAACATTTCTGCTCACAGGGAGAGCAGCGAATCTAAAGACATGGCCACTGACGCGCATCCCCTTAAACCGCAGCGGCTAGGGTCCAGGATGGCAAGGAATTAGCGGCTTTCCTTTAATCCGGAAGCAGGGAATAAACAGGGA</t>
  </si>
  <si>
    <t>ENST00000418710.3</t>
  </si>
  <si>
    <t>ENSG00000164651</t>
  </si>
  <si>
    <t>SP8</t>
  </si>
  <si>
    <t>chr7:20779475-20779626</t>
  </si>
  <si>
    <t>AATGGGTACAGCATTACTATATTTCGATTCCTTACTTTAACACCATTTTCTTGAAATACAGGCACAGAATTGATCTTCTGCGCCATTTTTTAAAAAGGAGGGAGATTGGGAGGGAGAGAAGGAGGAAGAAAGGAAGGAAGGAAGCAACTGCA</t>
  </si>
  <si>
    <t>chr7:22375028-22375179</t>
  </si>
  <si>
    <t>CTGCAGTTCATGGCTTCACGAGAACTCAGGCAAAGAAGGTCTAAGTCACAGTAGGGAGAGTATAGGAAAGCTTAAAGAGGCAATTGGCACTTGAGCATGTAAAGTGCCCATAGGGCACTGATCCGGGTGGGTTCACCCACTCCTCCAGGCTT</t>
  </si>
  <si>
    <t>ENST00000665637.1</t>
  </si>
  <si>
    <t>ENSG00000136237</t>
  </si>
  <si>
    <t>RAPGEF5</t>
  </si>
  <si>
    <t>chr7:22609288-22609440</t>
  </si>
  <si>
    <t>CTCTTTTCTCTTGACTTTCATGGCACCACACTTCTAGGTTTTCTCCTGGACTCTCCTTCGTGCTGTCCTTTCCTGGCTCTTCCTTTTCTTTTCTTTTCTTTTCTTTCTTTTTTTTTAGAGATGGGGTCTCACTTTGCAAGGCTGCTCACTGCA</t>
  </si>
  <si>
    <t>ENST00000439708.1</t>
  </si>
  <si>
    <t>ENSG00000105889</t>
  </si>
  <si>
    <t>STEAP1B</t>
  </si>
  <si>
    <t>chr7:23171755-23171848</t>
  </si>
  <si>
    <t>GCTGCAGTGCAGTGGCGTGATCTCAGCTCACTGCAAGCTCCGCCTCCTGGGTTCACGCCATTCTCCTGCCTCAGCCTCCTGAGTAGCTGGGACT</t>
  </si>
  <si>
    <t>ENST00000469845.1</t>
  </si>
  <si>
    <t>ENSG00000122550</t>
  </si>
  <si>
    <t>KLHL7</t>
  </si>
  <si>
    <t>chr7:23890904-23891179</t>
  </si>
  <si>
    <t>GAGTGCAGTGGCACGATCTCAGCTCACTGCAACCTCCACCTCCCTGCCTCAAGCAATTCCCCTGCCTCAGCCTCTCAAGTAGCTGGATTACGGGTGCATGCCACCACGCCTGGCTAAATTTTTGGATTTTTAGTAGAGATGGGGTTTCACCATGTTGGCTAGACTGGTCTCGAACTCCAGACCTCAGGCAATCTGCCCACCTCAGCCTCCCAAAGAGCTGGGATTACAGGTGTGAGCCACTGCACCTGGTAGATCTCATTCTTTTTTATGGCTGCA</t>
  </si>
  <si>
    <t>ENST00000478321.1</t>
  </si>
  <si>
    <t>ENSG00000196335</t>
  </si>
  <si>
    <t>STK31</t>
  </si>
  <si>
    <t>chr7:25246435-25246577</t>
  </si>
  <si>
    <t>GGTTTGGGTGGCTAATGAACCTGAATGAATAAATGAAAAGCAAACATTTGTGGGTTAAGTGTCAGATGACTTCATCTGTCAGCAATTCTCAGACTTTAGTATGTATCAGAATTACCTGGAATACCTATTAAAACACAGCTGCA</t>
  </si>
  <si>
    <t>ENST00000222674.2</t>
  </si>
  <si>
    <t>ENSG00000105954</t>
  </si>
  <si>
    <t>NPVF</t>
  </si>
  <si>
    <t>chr7:25744420-25744595</t>
  </si>
  <si>
    <t>AACCTCTGCAGACTTAAATGTCCCTGTCTGACAGCTTTGAAGAGAGCAGTGGTTCTCCCAGCACGCAGCTGGAGATCTGAGAACGGGCAGACTGCCTCCTCAAGTGGGTCCCTGACCCCTGACCCCCGAGCAGCCTAACTGGGAGGCACCCCCCAGCAGGGGCACACTGACACCTC</t>
  </si>
  <si>
    <t>ENST00000671106.1</t>
  </si>
  <si>
    <t>ENSG00000223561</t>
  </si>
  <si>
    <t>LOC646588</t>
  </si>
  <si>
    <t>chr7:25744595-25744770</t>
  </si>
  <si>
    <t>CACACGGCAGGGTATTCCAACAGACCTGCAGCTGAGGGTCCTGTCTGTTAGAAGGAAAACTAATAAACAGAAAGGACATCCACACCAAAAACCCATCTGTACATCACCATCATCAAAGACCAAAAGTAGATAAAACCACAAAGATGGGGAAAAAACAGAACAGAAAAACTGGAAAC</t>
  </si>
  <si>
    <t>chr7:26376422-26376577</t>
  </si>
  <si>
    <t>GCGATTTACCGCGCGGGCCTGCGGCTCCCGGCCGCACCTGCTGCAGACGGCCCGCGAGGCCCCTTCCCGCGCTACGGTGACGATTCTGGCTGCTGGGGAAAAGAGCAATAAGCAGAAAGCCCTCGTGCAGAGGGGATCCGGGCGGTGCACTTGGTG</t>
  </si>
  <si>
    <t>ENST00000451264.1</t>
  </si>
  <si>
    <t>ENSG00000225792</t>
  </si>
  <si>
    <t>LOC105375304</t>
  </si>
  <si>
    <t>chr7:26593678-26593830</t>
  </si>
  <si>
    <t>GCCTGCAGCCTGAGGACAAGGCTCCAGGGACACTGCCTCAGGCCACGGTTGACCCTCCAGAGTCAATCACGTCTATGTGTCTCTAGGAGAGGCAAAAATTGTCAGTGGTCTGCAAACCACTCTTTCGTTCTAGATTAGAGCTGCAAGTTGAGA</t>
  </si>
  <si>
    <t>ENST00000661238.1</t>
  </si>
  <si>
    <t>LOC101928077</t>
  </si>
  <si>
    <t>chr7:26593901-26594045</t>
  </si>
  <si>
    <t>GCTCCAAGTCCATTTTTCATATTGTTCCCTATTTTCAATAGCTACTGGGTGCCAGAGGAAAAAAAGGAACAACTTTAAAAAACAATCAGCGGGACATGTGGTGTTCATTCTTGGCTGGAACTATGCAGCCTCATCTGCCGGCAAA</t>
  </si>
  <si>
    <t>chr7:26594045-26594189</t>
  </si>
  <si>
    <t>ACACTCTGCAGTCTTTCATGAAAAATGTTTTAGAACTAATGAGCTATATTTGCATTCCCCATAGAATGGATTTGGAATTTTTCATCTATGCTGCACCATGAAAAATGGATGTGTTTGGCGCAGAAGTCATTTGAACGTGAAGCCA</t>
  </si>
  <si>
    <t>chr7:26701377-26701657</t>
  </si>
  <si>
    <t>GCTATTTTCATATTTTCTTTGGTTATTCAGCTATTTCAATTGTTGATGGATACCCCCTTTAAAATTCGCATTCAGGCTGGGCGCAGTGGCTCACACCTGTAATCCCAGCACTTTGGGAGGCCAAGGCAGGTAGATCACCTGCAGTCAGGAGTTTGAAACCAGCCTGACCAATATGGTGAAACCCCATCTCTACTAAAAATACAAAAATTAGCCAGGTGTGGTGGTGGGCACCTGTAAACCCAGGAGGCTGAGGCAGGAGGACTGCTTGAACCCGGGAGGTG</t>
  </si>
  <si>
    <t>ENST00000489977.5</t>
  </si>
  <si>
    <t>ENSG00000005020</t>
  </si>
  <si>
    <t>SKAP2</t>
  </si>
  <si>
    <t>chr7:27220101-27220400</t>
  </si>
  <si>
    <t>CCCATGTGGTAGGTACTTGTGTTACCCAAATTCTACAGATGAGGAAACAGGCAGAGAGGGTCAGTGACTTGGGCAAGGTCCCGTGGCTGGGTGGCAGAGAGCCTCTGTGAGTTGCTCTGAACCGGTCCATAGGAGGAAGCCCAGCACCTGCAGTGAAGCCCTGGTAAAGGGGAAACTTAGTTGGGAGGCTTTGATTTTGAATTGAGGCCTTGCTTGCTTTAAGAAGGTTCTCATAAGGAAAAGCTGCATGCGTCTTACATTTCTGTATTTCCCCCGTGCCACTGCCAGCCCCATCTTATA</t>
  </si>
  <si>
    <t>ENST00000521028.4</t>
  </si>
  <si>
    <t>HOTTIP</t>
  </si>
  <si>
    <t>chr7:27220471-27220623</t>
  </si>
  <si>
    <t>AGGGCCCCCAGGCGCAGGATGCACGAACCGAGGGACACACCGCCGCCAGACTGACCTGGTGTGGCGGTCGGGCGGGGCCGGGCCAGGCCGCGACCGCGAGAAACCACAGCCCCACGGAGGAGGCCGGGCCGCGGGGCTGGCGGGGACCCTGCA</t>
  </si>
  <si>
    <t>chr7:27225607-27225906</t>
  </si>
  <si>
    <t>CCGCCAAAGTCGCGTCATCCCGCATTTGCCTGCACCCAGGAGTTTGCAACCCGCAGAGCCCGCAGAGGCCACCGCCAAGAGTGCGCGCCTTGGCGCCCCGTCGGCCTCTACTTCCTCGGATCTGAGCCAGCGCCGCTAATCCGCAGGCTGCAGCAGAACCTGTCGCCAGCTTGGAGAGTCCCTCGCGCTGCCCTGGCTTCCCGGTCCGCGGGCGACTCGCGCTGCTCCCGGGTTTGTCGGGACCCCAGGAGGGCGCTCAAGCCTGTCGGCCCCTACTTGTGTGTAGAGAATAGGCCCGGG</t>
  </si>
  <si>
    <t>ENST00000222761.7</t>
  </si>
  <si>
    <t>ENSG00000106038</t>
  </si>
  <si>
    <t>EVX1</t>
  </si>
  <si>
    <t>chr7:29040199-29040341</t>
  </si>
  <si>
    <t>CTAATGTGGCCAGGAGTTCTTTTGGACTGAAGCAATTAGCATGTCCCACCAGTGCCTTCCCCCTAAGCAGAAAAGAATTAATTTCACTATTATCCAGCTCAACAAACAATAATTCCCATGGGTTTCCCAAAAGCTCAGCTGCA</t>
  </si>
  <si>
    <t>ENST00000432534.5</t>
  </si>
  <si>
    <t>ENSG00000106066</t>
  </si>
  <si>
    <t>CPVL</t>
  </si>
  <si>
    <t>chr7:29308587-29308729</t>
  </si>
  <si>
    <t>CTGCAGTCACCTGCTGAGGAGCAAGGAATGCGTGGAGGATTGTGTGGGCTGGGCCTGGAATGAACATCACCTGGGCCACATTCCATATGGCCTCACCTGGATGTGAAGGGCTGGGCATGTAGTCTTCCTGTGTGCCCAGGAGG</t>
  </si>
  <si>
    <t>ENST00000409922.5</t>
  </si>
  <si>
    <t>ENSG00000106069</t>
  </si>
  <si>
    <t>CHN2</t>
  </si>
  <si>
    <t>chr7:29580520-29580696</t>
  </si>
  <si>
    <t>ENST00000450427.1</t>
  </si>
  <si>
    <t>ENSG00000176532</t>
  </si>
  <si>
    <t>PRR15</t>
  </si>
  <si>
    <t>chr7:29580696-29580872</t>
  </si>
  <si>
    <t>chr7:29886922-29887106</t>
  </si>
  <si>
    <t>AGGGGCTGCAGTCCTTTTACTGCATGTGGGAGCAAGTAAATTCCTCATAGATCCTTGTGCCCAGAAAGGGAAGACCAGAAAGGGAGAGGAAGGCAGTTGGGAGGAAGAAAAGAAGATGAGCAGATGCTGAAGGGACATGAGACACGAGGATGGCGGCTGATGACTGAGAATGCCTGCTGCAGCTG</t>
  </si>
  <si>
    <t>ENST00000242140.10</t>
  </si>
  <si>
    <t>ENSG00000122574</t>
  </si>
  <si>
    <t>WIPF3</t>
  </si>
  <si>
    <t>chr7:30254295-30254446</t>
  </si>
  <si>
    <t>ATCACTCACATGTGAACTTTTCTTTAAATAATTGGCTATAGAGGACACATTTTCTTGGGAATAAAAAAGGCACTAGTAGTGCTATTTTTGTTGTGCCGATTGATGCCAGCAGATTTATAGTTGCCCTACTTGTTCTGTTTGTCTTGCCTGCA</t>
  </si>
  <si>
    <t>ENST00000323037.5</t>
  </si>
  <si>
    <t>ENSG00000180233</t>
  </si>
  <si>
    <t>ZNRF2</t>
  </si>
  <si>
    <t>chr7:30284271-30284429</t>
  </si>
  <si>
    <t>GAAAAGCTGCAGCTGACACAGGCTCCTACAGCGTCGGCGGGCCACGTGCGGGAGGAGGGGCCGCCTTCTGGTTGGCGCCCGGTGTCCGTTCCTCCTATCGGCGTAGGCCCCGCGAGGAAGACAAGGGCGCGCCCTGGCTGGGAGGGCGTGGCCAGAGAC</t>
  </si>
  <si>
    <t>chr7:30284471-30284770</t>
  </si>
  <si>
    <t>CGCAGTACCTTGGCGAGGCGGAGCAGGGGCAGGCAGGTCGCGGAAGGGGGAGGCGGAGCAAGGCCGGCGGGAGCCAATCGGCCTGGCGGCACGAGGGGGCGGGGGCGGGGTCAACGCGCGCGACCCAAACACACGGGCCGGGCGCACCCTGCAGCCGCGCCGCTCCGCGGCCTTCCGGCGCGGGGCCGGGGAACCTCCTCCCCATCTGCGCACCCCCCGCCTTCGCGGCCCAGATCCTCCCGCCAGCCCGGCCCCTCCTTCGCAGGGGGAGCGAGGCGACGGTTGCCGGGAAGCGCGCGC</t>
  </si>
  <si>
    <t>chr7:30419569-30419740</t>
  </si>
  <si>
    <t>GTTTCCAGTTTTTCTGTTCTGTTTTTTCCCACCTTTGTGGTTTTATCTACTTTGGGTCTTTGATGATGATGATGTACAGATGGGTTTTTGGTGTGGATGTCCTTTCTGTTTGTTAGTTTTCCTTCTAACAGACAGGACCCTCACCTGCAGGTCTGTTGGAGTACCCTGCCGT</t>
  </si>
  <si>
    <t>ENST00000467706.1</t>
  </si>
  <si>
    <t>ENSG00000106100</t>
  </si>
  <si>
    <t>NOD1</t>
  </si>
  <si>
    <t>chr7:30419740-30419911</t>
  </si>
  <si>
    <t>TGTGAGGTGTCAGTGTGCCCCTGCTGGGGGGTGCCTCCCAGTTAGGCTGCTCGGGGGTCAGGGGTCAGGGACCCACTTGAGGAGGCAGTCTGCCCGTTCTCAGATCTCCAGCTGCGTGCTGGGAGAACCACTGCTCTCTTCAAAGCTGTCAGACAGGGACATTTAAGTCTGC</t>
  </si>
  <si>
    <t>chr7:30419911-30420082</t>
  </si>
  <si>
    <t>CAGAGGTTACTGCTGTCTTTTTGTTTGTCTGTGCCCTGCCCCCAGAGGTGGAGCCTACAGAGGCAGGCAGGCCTCCTTGACCTGTGGTGGGCTCCACCCAGTTCGAGCTTCCCAGCTGCTTTGTTTACCTAATCAAGCCTGGGCAATGGCGGGCGCCCCTCCCCCAGCCTCG</t>
  </si>
  <si>
    <t>chr7:30439815-30439998</t>
  </si>
  <si>
    <t>ACAAAAAGACAGCAGTAACCTCTGCAGACTTAAGTGTCCCTGTCTGACAGCTTTGAAGAGAGCAGTGGTTCTCCCAGCACGCAGCTGGAGATCTGAGAACGGGCAGACTGCCTCCTCAAGTGGGTCCCTGACCCCTGACCCCCGAGCAGCCTAACTGGGAGGCACCCCCCAGCAGAGGCACACT</t>
  </si>
  <si>
    <t>chr7:30439998-30440181</t>
  </si>
  <si>
    <t>TGACACCTCACACGGCAGGGTATTCCAACAGACCTGCAGCTGAGGGTCCTGTCTGTTAGAAGGAAAACTAACAACCAGAAAGGACATCTACACTGAAAACCCATCTGTACATCACCATCATCAAAGACCAAAAGTAGATAAAACCACAAAGATGGGGAAAAAACAGAACAGAAAAACTGGAAAC</t>
  </si>
  <si>
    <t>chr7:30641897-30642077</t>
  </si>
  <si>
    <t>GGGTTTCCAGTTTTTCTGTTCTGTTTTTTCCCCATCTTTGTGGTTTTATCTACTTTTGGTCTTTGATGATGGTGATGTACAGATGGGTTTTTGGTGTGGATGTCCTTTCTGTTTATTAGTTTTCCTTCTAACAGACAGGACCCTCAGCTGCAGGTCTGTTGGAATACCCTGCCGTGTGAGG</t>
  </si>
  <si>
    <t>ENST00000496643.2</t>
  </si>
  <si>
    <t>ENSG00000106105</t>
  </si>
  <si>
    <t>GARS1</t>
  </si>
  <si>
    <t>chr7:30642077-30642257</t>
  </si>
  <si>
    <t>GTGTCAGTGTGCCCCTGCTGGGGGGTGCCTCCCAGTTAGACTGCTCGGGGGTCAGGGGTCAGGGACCCACTTGAGGAGGCAGTCTGCCCGTTCTCAGATCTCCAGCTGCGTGCTGGGAGAACCACTGCTCTCTTCAAAGCTGTCAGACAGGGACATTTAAGTCTGCAGAGGTTACTGCTGT</t>
  </si>
  <si>
    <t>chr7:30933163-30933354</t>
  </si>
  <si>
    <t>TGGCCCTGGAGCCTTATTATTGAGACCCCAGCTGATATCCTGCAGCTCTGCCCTAAATCACACCTCACGGGCTCCACGCTTGCTCAGCTTCACTATCAGGGACACACAGAGGGACGGGGGTCTGGGGACCTTTCTCAGAGGCTCCGGCATCCCAGCGACCAGCGTTAGGTGGGGCCACTGTGACGGTCCACT</t>
  </si>
  <si>
    <t>ENST00000466427.1</t>
  </si>
  <si>
    <t>ENSG00000106128</t>
  </si>
  <si>
    <t>GHRHR</t>
  </si>
  <si>
    <t>chr7:32709423-32709720</t>
  </si>
  <si>
    <t>AAGCGAGAAGGGAAGTTTAGAGAAAAAAGAATAAAAAGAAAAGAACAAAGTCTCCAAGAAATATGGGACCATGTGAAAAGACCAAATCTACATCTGATTGGTGTACCTGAAAGTGATGGGGAGAATGGAACCAAGTTGGAAAACACTCTGCAGGATATTATCCAGGAGAACTTCCCCAATCTAGCAAGGCTGGCCAACATTCAGATTCAGGCAATACAGAGAATGCCACAAAGATACTCCTCGAGAAGAGCAACTCCAAGATACCTAATTGTCAGATTCACCAAAGTTGAAATGAAGG</t>
  </si>
  <si>
    <t>ENST00000441407.1</t>
  </si>
  <si>
    <t>ZNRF2P1</t>
  </si>
  <si>
    <t>chr7:32788311-32788484</t>
  </si>
  <si>
    <t>AATAAGCCTTTCTTCTTTCCCAGGGTCATCCCTCCCTGTAAGCTCCAGGAGGCTGCGCTAATGCTCTGCCCTCAAAGAGAGAACTGGAAGGGTATTTGGCCAGGTGTACCTTCCTGGGCTCTTCCAAGGTGACAGCTCTCACCCTGTGCTGCAGGTGGCCCTGTGCCTGGTGCC</t>
  </si>
  <si>
    <t>ENST00000426647.2</t>
  </si>
  <si>
    <t>DPY19L1P2</t>
  </si>
  <si>
    <t>DPY19L1</t>
  </si>
  <si>
    <t>chr7:32788484-32788657</t>
  </si>
  <si>
    <t>CACTTCTCACTGCTTACCAGGGCACATGGACACCGGTGGTTCCCAAAATGGGTCACAGCAGGATGGCCTGCATCAGAATCACCAGGGAGGGCTATAAGAAGGCAGACTTCTTCTTTTTCTTTTCTTTTCTTTTTTTTTTTTTTTTTTTGAGACAGAGTTTACTCTTGTTGCCCA</t>
  </si>
  <si>
    <t>chr7:32788657-32788830</t>
  </si>
  <si>
    <t>AGGCTGGAGGGCGATGGTGCGACCTTGGCTCACTGCAGCCTCCACCTCCCAGGTTCAAGCAATTCTTCTGCCTCAGCCTCCCCAGTAGCTGGGATTACAGTTGCCCACCACCATGCCTGGCTAATTTTTTGTATTTTTAGTAGAGACGGGGTTTCACCATGTTGGCCAGGCTGG</t>
  </si>
  <si>
    <t>chr7:32939311-32939450</t>
  </si>
  <si>
    <t>GCTGCAGTTTTGGAAGTGGCTGACAGCTGTTGCAGTGAATGGTCACTACTGAAGGAGGCAACTTGTTTCTTTGCCTGTTTAGATTTAAAAGGTGTGCTTTGAACACTTGAAGACTCCTGTGGGAGAGAGGCTGACTGCAG</t>
  </si>
  <si>
    <t>ENST00000685019.1</t>
  </si>
  <si>
    <t>ENSG00000205763</t>
  </si>
  <si>
    <t>RP9P</t>
  </si>
  <si>
    <t>chr7:32957411-32957616</t>
  </si>
  <si>
    <t>AGCTGCGGCCGGGAGGGCGGGCGGCCGGGGAGACGGGGTGGCGGCTGCAGCCCGGGTAGGGCCAGGAGACCCGGTCCACGTTTGCAAACGCAGCCGAACGCCCAGGCCGACCCGTGCCGCCCGAGCGCCGCGCTGCGTCCGCGCCACTCTTCTCGCCGCCCCGATGGCGTTCCGGGGCTGGAGGCCCCCGCCGCCACCGCTGCTCC</t>
  </si>
  <si>
    <t>ENST00000469202.5</t>
  </si>
  <si>
    <t>ENSG00000122642</t>
  </si>
  <si>
    <t>FKBP9</t>
  </si>
  <si>
    <t>chr7:32957616-32957821</t>
  </si>
  <si>
    <t>CTGCTGCTGCTCTGGGTGACCGGGCAGGCAGCGCCCGTGGCGGGCCTGGGCTCCGACGCGGAGCTGCAGATCGAGCGGCGCTTCGTGCCCGACGAGTGCCCGCGCACCGTGCGCAGCGGCGACTTCGTGCGCTACCACTACGTGGGGACGTTCCCCGACGGCCAGAAGTTCGACTCCAGGTACCGCGCCCTTGGCGCCCGGCGCGG</t>
  </si>
  <si>
    <t>ENST00000464334.1</t>
  </si>
  <si>
    <t>chr7:33219186-33219364</t>
  </si>
  <si>
    <t>CTCACCGGGCCTTAGCTGCCTTCCCGTGGGGCAGGGCTCGCGACCTGCAGCCCGCCATGCCTGAGCCTCCCACCCCCTCCGTGGGCTCCTGTGCGGCCGAGCTTCCCCGGTGAGCGCCGCCCCGTGCTCCACCGCGGCCGGTCCCATCGACCACCCAAGGGCTGGGGAGTGCGGGCACA</t>
  </si>
  <si>
    <t>ENST00000672453.1</t>
  </si>
  <si>
    <t>ENSG00000122507</t>
  </si>
  <si>
    <t>BBS9</t>
  </si>
  <si>
    <t>chr7:33219364-33219542</t>
  </si>
  <si>
    <t>AGGGCGCGGGACTGGCAGGCAGCTCCACCTGCAGCCCCAGTGCAGGGTCCACTGGGTGAAGCCAGCTGGGCTCCTAAGTCTGGTGGGGATGTGGAGAACCTTTATGTCTAGCTCGGGGATTGTAAATACACCAATCGGCACTCTGTATCTAGCTCAAGGTTTGTAAGCACACCAGTCAG</t>
  </si>
  <si>
    <t>chr7:33993706-33993878</t>
  </si>
  <si>
    <t>AGTTTCCAGTTTTTCTGTTCTGTTTTTTTCCCCATCTTTGTGGTTTTATCTACTTTTGGTCTTTGATGATGGTGATGTACAGATGGGTTTTTGGTATGGATGTCCTTTCTGTTTGTTAGTTTTCCTTCTAACAGACAGGACCCTCAGCTGCAGGTCTGTTGGAGTACCATGCA</t>
  </si>
  <si>
    <t>ENST00000648320.1</t>
  </si>
  <si>
    <t>ENSG00000164619</t>
  </si>
  <si>
    <t>BMPER</t>
  </si>
  <si>
    <t>chr7:33993878-33994050</t>
  </si>
  <si>
    <t>AGTGTGAGGTGTCAGTGTGCCCCTGCTGGAGGGTGCCTCCCAGTTAGGCTGCTCGGGGGTCAGGGGTCAGGGACCCACTTGAGGAGGCAGTCTGCCCGTTCTCAGATCTCCAGCTGCTTACTGGGAGAACCACTGCTCTCTTCCAAGCTGTCAGACAGGGACATTTAAGTCTG</t>
  </si>
  <si>
    <t>chr7:33994050-33994222</t>
  </si>
  <si>
    <t>GCAGAGGTTACTGCTGTCTTTTTGTTTGTCTGTGCCCTGCCCCCAGAGGTGGAGCCTACAGAGGCAGGCAGGCCTCCTTGAGCTGTGGTGGGCTCCACCCAGTTCGAGCTTCCAGGCTGCTTTGTTTACCTAAGCAAGCCTGGGCAATGGTGGGCGCCCCTCCCCCAGCCTCG</t>
  </si>
  <si>
    <t>chr7:34513879-34514051</t>
  </si>
  <si>
    <t>AGCGAGGCTGGGGGAGGGGCGCCTGCCATTGCCCAGGCTTGATTAGGTAAACAAAGCAGCCAGGAAGCTCAAGCTGGGTGGAGCCCACCACAGCTCAAGGAGACCTGCCTGCCTCTGTAGGCTCCACCTCTGGGGGCAGGGCACAGACAAACAAAAAGACAGCAGTAACTTCT</t>
  </si>
  <si>
    <t>ENST00000360581.6</t>
  </si>
  <si>
    <t>ENSG00000187258</t>
  </si>
  <si>
    <t>NPSR1</t>
  </si>
  <si>
    <t>chr7:34514051-34514223</t>
  </si>
  <si>
    <t>TGCAGACTTAAATGTCTCTGTCTGACAGCTTTGAAGAGAGCAGTGGTTCTCCCAGTACGCAGCTGGAGATCTGAGAACGGGCAGACTGCCTCCTCAAGTGGGCCTCTGACCCCTGACCCCTGAGCAGCCTAACTGGGAGGCACCCCCAGCAGGGGCACACTGACACCTCACAC</t>
  </si>
  <si>
    <t>chr7:34514223-34514395</t>
  </si>
  <si>
    <t>CGGCTGGGTATTCCAACAGACCTGCAGCTGAGGGTCCTGTCTGTTAGAAGGAAAACTAACAAACAGAAAGGACATCCACACCGAAAACCCATCTGTACATCACCATCATCAAAGACCAAAAGTAGATAAAACCACAAAGATGGGAAAAAAACAGAACAGAAAAACTGGAAACT</t>
  </si>
  <si>
    <t>chr7:34971762-34972051</t>
  </si>
  <si>
    <t>CCCAACAGAAGGCAGCTCTTGAAGGCAGGAAACAGCAACTGAAGAGGCCCCATCCTGGTAGGCAGAATAATGGCCTCCAAAGATACCTGTGTCCTAATCCCTGGAACCTGTGGACATGTCATGTTGCATGGCAAAGGGGAACTAGGGCTGCAGATGGAATGAAGATGACTAATCACCTGGCCTCACAGTAGGGAATGTATCCCGGATTATCCAGGTGGACCCAATGTAACCACAGGGTACTTAAAAGCAGAAGAGAGGCTGAAGAGAAGGTTGGAGTGAACTGACAAAGA</t>
  </si>
  <si>
    <t>ENST00000446375.1</t>
  </si>
  <si>
    <t>ENSG00000173852</t>
  </si>
  <si>
    <t>chr7:35429469-35429613</t>
  </si>
  <si>
    <t>CCACTGCAGACCTCTGAGATCCTAGCTGCAAGAGATCCCACGACCTCCATAGACATTTGAATTGGCAGAGGAAACTGCACAGAGAGCAGACAGAAGCAGAGCGCAAACCTGAGTGGAGCCCAGAAGGTTTCAGAGCCTGCGGTGT</t>
  </si>
  <si>
    <t>ENST00000656715.1</t>
  </si>
  <si>
    <t>LOC401324</t>
  </si>
  <si>
    <t>chr7:35887425-35887577</t>
  </si>
  <si>
    <t>CTGCAGCCTCCACCCAGGTTCAAGTAATTCTCCTGCCTCAGCTTCCTGAGTAGCTGGGATTATAGGCATGCACCACTACACCTGACTAATTTTTGTATTTTTAGTAGAGACAGGGTTTCACCGTGTTGGCCAGGCTGGTCTCAAACTCCTGAC</t>
  </si>
  <si>
    <t>ENST00000492940.1</t>
  </si>
  <si>
    <t>ENSG00000122545</t>
  </si>
  <si>
    <t>SEPTIN7</t>
  </si>
  <si>
    <t>chr7:36315341-36315639</t>
  </si>
  <si>
    <t>GAAGTGGGGGGCACAGAGTTTAAACCACCACTGAAAATAGGCAAGGGGACCCTTGTTGGAAGGAGTTTGCTGGGCATGAGAGAGGCCACCAGTGAGAGTAGGGGCAACCCTGACCTTCAGGGTCAAACCACATAAGGCAGGATTGCCCTGCAGCTTTTGGTTTTGGTGTCTGGCCAATTGCCAGTAGTCAGTGATGGAAGATGCCATTTCCCAAGTACTCTGCTGACTTCTATTGCGACAAATTATTTAATTAAATTATTATTGTTGGGAGGGCATTAGGGACTCGAGTTTTACTGAGC</t>
  </si>
  <si>
    <t>ENST00000468591.1</t>
  </si>
  <si>
    <t>ENSG00000122547</t>
  </si>
  <si>
    <t>EEPD1</t>
  </si>
  <si>
    <t>chr7:36440166-36440286</t>
  </si>
  <si>
    <t>TATCTGCAGCATGGGGAAGCCCAGGGCAAGTGAGGGAAGCAGAGCCAACTCACTGGAGGAGTGCCAGCATTGAAAGGACGGATGGAAGGAGGGAAGCCTCAGAGGAGACTGCAGGGAGAGA</t>
  </si>
  <si>
    <t>ENST00000491782.1</t>
  </si>
  <si>
    <t>ENSG00000011426</t>
  </si>
  <si>
    <t>ANLN</t>
  </si>
  <si>
    <t>chr7:37871136-37871434</t>
  </si>
  <si>
    <t>ATTGGTGACCCCTCTGCGTACAGAGCAGCGGAGTCCCAGAGCTTTATTGGCTGGTTATTCCTGTGGAGACAAACACTCACAGCTTATGAATTCACATGCTGTGGGGAAACTCTCTCCATGCCATCGATGGTCTGCCTGCTCCAGTGGCTGCAGAAGGGTGGGGGAAGAGCCAGGGAAACAGGGCAGAGGTACCCATGTTTGTCATTCACATTCCAGCTTCTTTCATGATGGCTTTTTATTACATTATTTACATGTCTGTCTCTTTAATCAGCCTGTTTTAAGAAATCAAAGGATAGTGT</t>
  </si>
  <si>
    <t>ENST00000426106.1</t>
  </si>
  <si>
    <t>ENSG00000086288</t>
  </si>
  <si>
    <t>NME8</t>
  </si>
  <si>
    <t>chr7:38975839-38975990</t>
  </si>
  <si>
    <t>CTGCAGCTTGGCCAGCCTCTCCCACCCACCTCCACCCACACCCCCAGCCCCCAGCCCCATAGGAAGGCGCTTAAGAAGCTTAGATCCCAGGGGAAGTTGAGCCTCCGATCGGGTGGCAGCGCGTGGGGAACCCAGGCTGCACTACAGAGGAC</t>
  </si>
  <si>
    <t>ENST00000518318.7</t>
  </si>
  <si>
    <t>ENSG00000106536</t>
  </si>
  <si>
    <t>POU6F2</t>
  </si>
  <si>
    <t>chr7:38976043-38976242</t>
  </si>
  <si>
    <t>TGCCTAAGTCCGAGGACGCAGGCGGAGGGCGCGGGGCTCCCGGGCGCCCAGGAGGGCGGTGCCGCCGGGGTGCGCTCCAGGCTTGGCTGCAAACCCCCCAAGAATTAGAAAGCGGGGGCGGCTGCTCAGCGGCTGCTGCGGCCTGGGACTGCAGCTCGCCCCTCCTCCGCAACTTCCCACTGGTCCCGTCACCTGGCTTT</t>
  </si>
  <si>
    <t>chr7:39012611-39012785</t>
  </si>
  <si>
    <t>AGTTTCCAGTTTTTCTGTTCTGTTTTTTTCCCCATCTTTGTGGTTTTATCTACTTTTGGTCTTTGATGATGATGATGTACAGATGGGTTTTTGGTGTGGATGTCCTTTCTGTTTGTTAGTTTTCCTTCTAACAGACAGGACCCTCAGCTGCAGGTCTGTTGGAATACCCTGCCGT</t>
  </si>
  <si>
    <t>ENST00000517348.1</t>
  </si>
  <si>
    <t>chr7:39012785-39012959</t>
  </si>
  <si>
    <t>TGTGAGGTGTCAGTGTGCCCCTGCTGGGGGGTGCCTCCCAGTTAGGCTGCTCAGGGGTCAGGGGTCAGGGACCCACTTGAGGAGGCAGTCTGCCGGTTCTCAGATCTCCAGCTGCGTGCTGGGAGAACCACTGCTCTCTTCAAAGCTGTCAGACAGGGACATTTAAGTCTGCAGA</t>
  </si>
  <si>
    <t>chr7:39054702-39054880</t>
  </si>
  <si>
    <t>GCTGCAGTGGGGGTGGGGGAAGAAGGAGGAATGCTCCTACCACAGCACAGGGAAAAGATCAGAGCTTTTTGGAGACACTTAAAAAAAAAAAAAAGAGCAAGCAAACAAACAAAAAACCATGTCTCACACACTTATTCAATGAGTATGAATACGTGTGTGAGCACATGAAAAAAGCTGCA</t>
  </si>
  <si>
    <t>ENST00000451021.5</t>
  </si>
  <si>
    <t>chr7:39331079-39331368</t>
  </si>
  <si>
    <t>GTTCATTTATGTTGCTGCAAATGACAGAATTTCATTCATTTTATGGCTAAACAGTATTCCGTTATGGATATGTACCACATTTTCTTTATCCATTCACAGTTGCTGGACACTTAGGTTGATTCCATATCTTGGCTGTTGTGAATAGTGCTGCAGTAAACATGAGGGTACAGATGTCTCTTTGACTATATTGATTTGTCTTTGTATATACATCTAATAGTGGGATTGCTAGATTATATAGTAGTTCCATTTTAGACTTTTTGAGGAACCTCTATGCTGTTTTCCACAAAGGC</t>
  </si>
  <si>
    <t>ENST00000384220.1</t>
  </si>
  <si>
    <t>ENSG00000206947</t>
  </si>
  <si>
    <t>SNORA20B</t>
  </si>
  <si>
    <t>chr7:39714791-39714905</t>
  </si>
  <si>
    <t>ACTTCCACTTGGTGTTAAGCCTGCAGGCACACAGAATGCAAAAGTGAAGGAGGCTTGGGAGCCTCTGCCTAGATTTCAGTATGGAAAAGCCTGGGTGTCCAGGCAGAAGCCTGCT</t>
  </si>
  <si>
    <t>ENST00000466491.1</t>
  </si>
  <si>
    <t>ENSG00000006451</t>
  </si>
  <si>
    <t>RALA</t>
  </si>
  <si>
    <t>chr7:39714956-39715073</t>
  </si>
  <si>
    <t>AAAATGTGGGGTTGGAGCCCCCACATAGATTCCCCACTGGGACACCTTCTAGTGGAGCTGTGAGAAGGGACCACCCACCCTCCAGATCGGAGAATGGTAGATAGACCAGCAGCTTGCA</t>
  </si>
  <si>
    <t>chr7:39792953-39793099</t>
  </si>
  <si>
    <t>CTCCTGCCCAGCTCCCAACCGCCTTTGTAGGCCCCGAACTTTCTCCAGCCAAGCTCTTCGGGCCCACCTCCTGCCTCCCGGTGGCCTGTACAGGCCCAGCTCTGGCTGGAGAACAGCCTCTGCAGGCCCCGCTCTTGCCTCCCAGGG</t>
  </si>
  <si>
    <t>ENST00000448955.1</t>
  </si>
  <si>
    <t>LINC00265</t>
  </si>
  <si>
    <t>chr7:39793099-39793245</t>
  </si>
  <si>
    <t>GGCCTCTCCAGGCCCAGCTCTCGCCCCCACAGCGGCCTCCCGGGGCCAAGTCCCTGCCTGCCTCCCGGCATCCCGCATGCAGCCCAGCTCCTCCCTCACGGTGGCCTGTTGATGCCCAACTCATGCCTCTGGCACCCTGCCCAGAGG</t>
  </si>
  <si>
    <t>chr7:39793370-39793531</t>
  </si>
  <si>
    <t>CTTGGCCCCGGGAGGCCGCGGTGGGGCAAGAGCTTGGCCTGGAGACGCCCCTGGGAGGCAACAGCAGGGCCTGCAGACGCTCTTCTCCAGCCAGAGCTGGGACTGTACAGGCCACTGGGAGGCAGGATGTGGGCCTGAAGAGCTTGGCTGCAGAAACTTTGG</t>
  </si>
  <si>
    <t>chr7:43416115-43416279</t>
  </si>
  <si>
    <t>GAGTTTCCAGTTTTTCTGTTCTGTTTTTTCCCGATCTTTGTGGTTTTATCTACTTTTGGTCTTTGATGATGGTGATGTACAGATGGGTTTTCGGTGTGGATGTCCTTTCTGTTTGTTAGTTTTCCTTCTAACAGACAGCACCCTCAGCTGCAGGTCTGTTGGAGT</t>
  </si>
  <si>
    <t>ENST00000471043.1</t>
  </si>
  <si>
    <t>ENSG00000002746</t>
  </si>
  <si>
    <t>HECW1</t>
  </si>
  <si>
    <t>chr7:43416279-43416443</t>
  </si>
  <si>
    <t>TACCCTGCTGTGTGAGGTGTCAGTGTGCCCCTGCTGGGGGGTGCCTCCCAGTTAGGCTGCTCGGGGGTCAGGGGTCAGGGACCCACTTGAGGAGGCAGTCTGCCGGTTCTCAGATCTCCAGCTGCGTGCTGGGAGAACCACTGCTCTCTTCAAAGCTGTCAGACA</t>
  </si>
  <si>
    <t>chr7:43416443-43416607</t>
  </si>
  <si>
    <t>AGGGACATTTAAGTCTGCAGAGGTTACTGCTGTCTTTTTGTTTGTCTGTGACCTGCCCCCAGAGGTGGGGCCTACAGTGGCAGGCAGGCCTCCTTGAGCTGTGGTGGGCTCCACCCAGTTCGAGCTTCCAGGCTGCTTTGTTTACCTAAGCAAGCCTGGGCAATG</t>
  </si>
  <si>
    <t>chr7:43444598-43444887</t>
  </si>
  <si>
    <t>GGTGAAGCCCCAGCCAGCACCAAGGAGGAGCCCTTGGAGGAGGAAGCAACGACCCAGAGCCGGGCTGGAAGGGAAGAAGAGGAGAAGGAGCAGGAGGAGGAGGGAGATGTGTCTACCCTGGAGCAGGGAGAGGGCAGGCTGCAGCTGCGGGCCTCGGTGAAGAGAAAAAGCAGGCCCTGCTCCTTGCCTGTGTCCGAGCTGGAGACGGTGATCGCGTCAGCCTGCGGGGACCCCGAGACCCCGCGGACACACTACATCCGCATCCACACCCTGCTGCACAGCATGCCCTC</t>
  </si>
  <si>
    <t>ENST00000461842.1</t>
  </si>
  <si>
    <t>chr7:43445055-43445207</t>
  </si>
  <si>
    <t>CGCACCCTGGCCACTCCGGGGGCCACTTCCCCAGCCTGGCCAATGGCGCGGCCCAGGATGGCGACACGCACCCCAGCACCGGGAGCGAGAGCGACTCCAGCCCCAGGCAAGGCGGGGACCACAGTTGCGAGGGCTGTGACGCGTCCTGCTGCA</t>
  </si>
  <si>
    <t>chr7:44970723-44970871</t>
  </si>
  <si>
    <t>CCGCTGGTACACTGCCTGGGGGATAGGAACACCCTGCTTCCTGCTGCCTCTGGCCTGGCCTCCCCCATGAAGGCCTCCTGGGCTTCCCTCCCTGTGCCTGCCCCCAAAGTACCTTGGCACAGGCATCCCGGGCATAGCTGGCCTCAGCT</t>
  </si>
  <si>
    <t>ENST00000488554.5</t>
  </si>
  <si>
    <t>ENSG00000136286</t>
  </si>
  <si>
    <t>MYO1G</t>
  </si>
  <si>
    <t>chr7:44970871-44971019</t>
  </si>
  <si>
    <t>TGCAGTGTGGCCCTTCTCTATGAGTTCCCTGCCTCCCGAGGCAACTGTGCGAGCCAGCAGGGAGCGGAGCACGAGGTCCCGGGGTGTGGCCGTCAGCTCAGCCACATGGTCCACCAGTGCCTCCTCGGCCACTGCCAGGCCCTCCTTCT</t>
  </si>
  <si>
    <t>chr7:45075918-45076066</t>
  </si>
  <si>
    <t>CCACCAATGGGAACAGGGCCACGGGCAGCTCTGATGACCGGTCGGCACCCTCAGAGGGGGATGAGTGGGACCGCATGATCTCGGACATCAGCAGCGACATTGAGGCGCTGGGCTGCAGCATGGACCAGGACTCAGCATGATGGACAGTG</t>
  </si>
  <si>
    <t>ENST00000470837.1</t>
  </si>
  <si>
    <t>ENSG00000136280</t>
  </si>
  <si>
    <t>chr7:45076066-45076214</t>
  </si>
  <si>
    <t>GGATGGGGGGGCACCCACACCTTCCGCGCAGTCGTCATAGGCCTTCCCAGAAGGAGCTGCCCAGACCTGCGTGTCAGCCCTTGGTGGTGGCCAGGGAGAGGCGCCCGGTGCAGATGGCCCCGGGCGGCCCAGGTCCTCTACTGTGAAGG</t>
  </si>
  <si>
    <t>chr7:45076214-45076362</t>
  </si>
  <si>
    <t>GAGCAGGGAGCTGCCGAGGGACACGAGCCTCAGTGCGGGGTGGAAGGCTCTTTGCCTTGTCCACCAGGGCTCAGCCAAGCCCTGCAGTGTGTCCCCGCTCGGGGAGGGCCCGGCCGAGCGGGCAGGGAGAGCCAGTCCTGTCGGCTGGG</t>
  </si>
  <si>
    <t>chr7:45382587-45382762</t>
  </si>
  <si>
    <t>GAGTTTCCATTTTTTCTGTTCTGTTTTTTCCCCATCTTTGTGGTTTTATCTACTTTTGGTCTTTGATGATGGTGATGTACAGTTGGGTTTTTGGTGTGGATGTCCTTTCCGTTTGTTAGTTTTCCTTCTAACAGACAGGACTCTCAGCTGCAGGTCTGTTGGAGTACCCGGCCGTG</t>
  </si>
  <si>
    <t>ENST00000432715.5</t>
  </si>
  <si>
    <t>ENSG00000164742</t>
  </si>
  <si>
    <t>ADCY1</t>
  </si>
  <si>
    <t>chr7:45382762-45382937</t>
  </si>
  <si>
    <t>GTGAGGTGTCAGTCTGCCCCTGCTGGGGGGTGCCTCCCAGTTAGGCTGCTCGGGGGTCAGGGGTCAGGGACCCACTTGAGGAGGCAGTCTGCATGTTCTCAGATCTCCAGCTGCATGCTGGGAGAACCACTGCTCTCTTCAAAGCTGTCAGACAGGGACATTTAAGTCTGCAGAGG</t>
  </si>
  <si>
    <t>chr7:45708111-45708284</t>
  </si>
  <si>
    <t>TTCCTGCAGGCAGCCTTGGGTGGGCCCTGTCTCTGCCCCTCAGGAGCCCCTGGGGCTTGGCCAATACCCTGCCTCTCTCTTAGTCTCCTACCTGTAGAATGGAATGATAAATGTGCCTATAGCCAGGCACTCAGAGTGCCTTCCTCTGAAAGTGCAGCTGTTGGGCACTGCAGG</t>
  </si>
  <si>
    <t>ENST00000444755.5</t>
  </si>
  <si>
    <t>ENSG00000214765</t>
  </si>
  <si>
    <t>SEPTIN7P2</t>
  </si>
  <si>
    <t>chr7:45797073-45797224</t>
  </si>
  <si>
    <t>CTGCAGCCTCCACCTGCCAGGCTCAAGCAATTCTCCTGCCTCAGCCTCCTGAGTAGCTGGGATTATAGGTAAGTGCCACCACACCCAGCTGATTTTTGTGTTTTTTGTAGAGACGAGGTTTTGCCATGTTTCCCAGACTGTTCTCAAACTCC</t>
  </si>
  <si>
    <t>ENST00000438487.1</t>
  </si>
  <si>
    <t>GTF2IP13</t>
  </si>
  <si>
    <t>chr7:45797431-45797581</t>
  </si>
  <si>
    <t>GTGCTGAGCTCCTTGCTAATGGGGTATGGGATGCTGGTGATTTCCAGGAAGTGAGCTCACAATGACTCAAGCTACCACATAGTGTTGATTGTGAAATGCCAGTTGAAGCATATGTCCTGCGAGCTTAGGGGTGCTACAAGTTGACCACTGC</t>
  </si>
  <si>
    <t>chr7:45816425-45816715</t>
  </si>
  <si>
    <t>TCTTCTCCAAGGTTTGTGTGCAGAACATCCTGCTCATGCTGCCCCAGCAGCTTCAGTTGGCACCTGCTCCAGTCCAGCCTCTGGGACCCATGCAGCGGCTCCCAGCGGCCCTGCACTCACCACCAGCATCCGTTTCACCTGCAGTTGAAGATCCGTGAGGTGCCCAGAAGATCATGCAGTCATCAGTCCCACGGAGCAGCCCGCGAGGCTGAGGCTCCTCCCACTGGACCGCCCCCCAACTGGCACCACTGCTGCCCCTGCCTCTACTCTCAGCCTCACGTGACTCTCGGG</t>
  </si>
  <si>
    <t>chr7:45816918-45817216</t>
  </si>
  <si>
    <t>CGGCACTGGTCCAGGGCACGTGCAGTGAAGACACTGCCTTCTCGGTCTCTGGTTCCCTGAGCCCGTCCTCGGCTTCTCCCACCTGTACAGGCAAAGGGGAAGCTGTCCCCATCACACATCGTACACTTGTGGGTGTTGGGCTTTGGGCTGCAGCTGGAGCATCTTCTCATCTTGCATTTGAGCGTGGTGGGGTCCTCCAGTGCGGGATCCATGTCCGTGGGGTTCCCTCTGCCCTGACCCCCAAAGCCCAGTCAGTTTCTCCTCTTCAGGCTCTGCCCCCCGGGTGGCTCAGCCCAGCT</t>
  </si>
  <si>
    <t>chr7:45952820-45953004</t>
  </si>
  <si>
    <t>ATTTAAGTCTGCAGAGGTTACTGCTGTCTTTTTGTTTGTCTGTGCCCTGCCCCCAGAGGTGGAGCCTACAGAGGCAGGCAGGCCTCCTTGAGCTGTGGTGGGCTCCACCCAGTTCGAGCTTCCTGGCTGCTTTGTTTACCTAAGCAAGCCTGGGCAATGGCAGGCGCCCCTCCCCCAGCCTCGCT</t>
  </si>
  <si>
    <t>ENST00000658576.1</t>
  </si>
  <si>
    <t>LOC102723446</t>
  </si>
  <si>
    <t>chr7:47096521-47096716</t>
  </si>
  <si>
    <t>GAGACCAGCCTGGCCTACATGGTGAAACTCTGTCTCTACTAAAAATACAAAATTAGCTGGACGTGGTGGCGGGCACCTATAATCCCAACTACTCAGGAGGCTGAGGCAGTAGAATCATGTGAACCCAGGAGGCGGAGGCTGCAGTGAGCCAAGATCATGCCACTGTACTCCAGACTGGGTGACAGAGTGAGACTCT</t>
  </si>
  <si>
    <t>ENST00000412996.1</t>
  </si>
  <si>
    <t>LOC105375268</t>
  </si>
  <si>
    <t>chr7:47096716-47096911</t>
  </si>
  <si>
    <t>TGTCTCAAAAGAAAAAAAAAAAGGGAAATTTCAAAGTATGTCTAACCACAAGGTTAGAACCCACCTTGTGCCCCCTGGGCTTCCTTCTCACCTTCATGAAATTCCTCACCAATTTCTGTTAATGGCGCCTTCTTAGTTTCCAACACTTGAAACCCATATGGCCACACCTATTCACTGACTCCTGCAGCCATGATTC</t>
  </si>
  <si>
    <t>chr7:47628594-47628742</t>
  </si>
  <si>
    <t>CCCGGGCAATGAGGGACTTAGCACCCGGGCCAGCGGCTGCGGAGGGTGTACTGGGTCCCCCAGCAGTGCCAGCCCACCAGAGCTGCACTCGATTTCTCGCCAGGCCTTAGCTGCCTTCCCGCGGGGCAGGCCTCGGGACTGCAGCCCAC</t>
  </si>
  <si>
    <t>ENST00000664691.1</t>
  </si>
  <si>
    <t>ENSG00000236078</t>
  </si>
  <si>
    <t>LINC01447</t>
  </si>
  <si>
    <t>chr7:47628742-47628890</t>
  </si>
  <si>
    <t>CCATGCCTGAGCCTTCCCCCTCCTCCGTGGATTCCTGTGCAGCCGGAGCCTCCCCGACGAGCGCCACCCCCTGCTCCATGGCGCCCAGTCCCATCGACCGCCTAAGGGCTGAAGAGTGCGGGCGCAAGGCACCGGGACTGGCAGGCAGC</t>
  </si>
  <si>
    <t>chr7:47628890-47629038</t>
  </si>
  <si>
    <t>CTCCACCTGCAGCCCCGGTGCGGGATCCACTGGGTGAAGCCAGCTGGACTCCTGAGTCTGGTGGGGCCTTGGAGAACTTTTATGTCTAGCTCAGGGATTGTAAATACACCGATCGGTACTCTGTATCTAGCTCAAGGTTTGTAAACACA</t>
  </si>
  <si>
    <t>chr7:47657694-47657912</t>
  </si>
  <si>
    <t>CTGCAGGATTCTACATAGAATTAAACTTCCCTCCTCTGGAGGCCTGTGTACTTGCTGATTGAATTAGTCAAGTGTCTTTGGTACAAGTGGTCAAGGGCATGAACTGGGTGCGGGACGGCCTGGGTCTATATCTTACTCTGCCGCTCTGTAGCTGTCAAAATTGGAACATCTCTGTGCCTCACTCTTCTTATCCTTAAAATGGGGTTAATGGCTGGGTGC</t>
  </si>
  <si>
    <t>ENST00000408988.2</t>
  </si>
  <si>
    <t>ENSG00000221845</t>
  </si>
  <si>
    <t>C7orf65</t>
  </si>
  <si>
    <t>chr7:47965577-47965738</t>
  </si>
  <si>
    <t>GTCTCTCACTCTCACTGCCACAGCTGAGGCTACATCACGGCCCCAGCACTGGCGGCTCCCTGTGCGAGGAGAGGAAAAGTGAAGCGGCCCAAGCCCTTGGCAAAACACCCAGCAGGCTGGCTTCCTGGCAAACCACATTCACCCACATGAGCATCCTTCTGC</t>
  </si>
  <si>
    <t>ENST00000442024.5</t>
  </si>
  <si>
    <t>ENSG00000136273</t>
  </si>
  <si>
    <t>HUS1</t>
  </si>
  <si>
    <t>chr7:47965738-47965899</t>
  </si>
  <si>
    <t>CAGCGAAGAGCAGCTCCTCACCAGTGAGTGGAGGAACTGTGCTGAGAAGAGCCAAGAGCCAGGATCCCCCAACACCTGGGGCAGGCTGTGTCACACACTGCTACATGGGATGGATCCCTGCATCTCAACGGTCCTGCCAATCCCGTGAGGGCCATGGGTGAT</t>
  </si>
  <si>
    <t>chr7:47965899-47966060</t>
  </si>
  <si>
    <t>TGGCTAAAATCCAAGGCATCAGGCATGCAACCAAGCAGGGAAGTAAAGAGCACATGAGGGTGGGCAGGAGCACACAGTGTGACAACCACCGAGAGCTCGGGGAGCTGCAGCACAGCAGCCGAGGAAAGCTCTCCAGCAGATATGAGTGAGTGACAAGAAACC</t>
  </si>
  <si>
    <t>chr7:48202736-48202884</t>
  </si>
  <si>
    <t>TATTTACAAACCTTGAGCTAGATACAGAGTGCCCATTGGTGTATTTACAATCCCTGAGCTAGACATAAAGGTTCTCCAAGGCCCCACCAGACTCAGGAGCCCAGCTGGCTTCACCCAGTGGATCCCGCACCAGGGCTGCAGGTGGAGCT</t>
  </si>
  <si>
    <t>ENST00000435803.6</t>
  </si>
  <si>
    <t>ENSG00000179869</t>
  </si>
  <si>
    <t>ABCA13</t>
  </si>
  <si>
    <t>chr7:48202884-48203032</t>
  </si>
  <si>
    <t>TGCCTGCCAGTCCCGGTGCCGTGCGCCCGCGCTCCTCAGCCCTTGGGCGGTCGATGGGACTGGGCGCCGTGGAGCAGGGGGCGGCGCTCGTCGGGGAGGCTTGGGCTGCACAGGAACCCACGGAGGTGGGGGAAGGCTCAGGCATGGCG</t>
  </si>
  <si>
    <t>chr7:48203032-48203180</t>
  </si>
  <si>
    <t>GGGCTGCAGTCCCGAGGCCTGCCCCACGGGAAGGCAGCTAAGGCCCGGCGAGAAATCGAGCGCAGCGCCGGTGGGCCGGCACTGCTGGGGAACCCAGTACATCCTCCGCAGCCGCTGGCCCGGGTGCTAAGTCCCTCATTGCCTGGGGC</t>
  </si>
  <si>
    <t>chr7:49685362-49685538</t>
  </si>
  <si>
    <t>ENST00000340652.5</t>
  </si>
  <si>
    <t>ENSG00000188730</t>
  </si>
  <si>
    <t>VWC2</t>
  </si>
  <si>
    <t>chr7:49685538-49685714</t>
  </si>
  <si>
    <t>chr7:50851973-50852258</t>
  </si>
  <si>
    <t>TTCAGAGAGCGGTGGCCAAAGGTGGGTGGAAGAGTTTCATGAAGGCTGAGATTGTGTGTTGTGATCTAATGGCGGTGCATCTGAAGTGTGTCCGTGCTGGCAGGGAGCCACTGACTGCTCTGCTAGCTGTGGCTGAGGGAAGCCTCCTGCAGGAGCTAATATTCCAGCTGGGTGTGGTCGGGAACTAGACCTTCTCCAGGTGGAAAGCGGGGCAAAGGAGGTTCTTGGGTAGGATTCCTGAAGTTGGGAAATGGAGGACAAAGGAGATAGGCACTGGAACCAGGAG</t>
  </si>
  <si>
    <t>ENST00000335866.7</t>
  </si>
  <si>
    <t>ENSG00000106070</t>
  </si>
  <si>
    <t>GRB10</t>
  </si>
  <si>
    <t>chr7:51806066-51806218</t>
  </si>
  <si>
    <t>GGGGCAGGGCTCGGGACCTGCAGCCCGCCATGCCTGAGCCTCCCCCGCCACCCGGCCTCCGTGGGCTCCTGTGCAGCCCGAGCCTCCCCGACGACCGCCGCCCCCTGCTCCACGGCGCCCAGTCCCATCGACCACCCAAGGACTGAGGAGTGT</t>
  </si>
  <si>
    <t>ENST00000648455.1</t>
  </si>
  <si>
    <t>LOC105375278</t>
  </si>
  <si>
    <t>chr7:51806218-51806370</t>
  </si>
  <si>
    <t>TGGGCACACGGCGCAGGACTGGCAGGCAGCTCCACCTGCAGCCCCAGTGCCGAGATCCACTGGGTGAAGCCAGCTGGGCTCCTGAGTCTGGTGGGAACGTGGAGAACCTTTGTGTCTAGCTCAGGGATTGTAAACGCACCAATCAGCTCCCTG</t>
  </si>
  <si>
    <t>chr7:51900841-51900999</t>
  </si>
  <si>
    <t>GGCTGCAGGTGGAGCTGCCTGCCAGTCCCGCGCCATGCGCCCACACTCCTCAGCCCTTGGGTGGTCGATGGGACTGGGCGCCATGGAGCAGGGGGTGGCGCTCGTTGGGTAGGCTTGGGCTGCACAGGAGCCCACGGCCGGGGGTGGGTGGGGGCGGAG</t>
  </si>
  <si>
    <t>chr7:51900999-51901157</t>
  </si>
  <si>
    <t>GGCTCAGGCATGGCGAGCTGCAGGTCGTGAGCCCTGCCCAGCGGGAAGGCAGCTAAGGCCCCACGAGAAATTGAGTGCAGCGCCGGTGAGCCGGCACTGCTGGGGGACCCAGTACACCGTCCGCAGCCGCTGGCTTGGGTGCTAAGCCCCTCACTGCCC</t>
  </si>
  <si>
    <t>chr7:53031406-53031580</t>
  </si>
  <si>
    <t>GAGTTTCCAGTTTTCTGTTCTGTTTTTTCCCCATCTTTGTGGTTTTATCTACTTTTGGTCTTTGATGATGGTGATGTACAGATGGGTTTTTGGTGTGGATGTCCTTTCTGTTTGTTAGTTTTCCTTCTAACAGACAGGACCCTCAGCTGCAGGTCTGTTGGAATACCCTGCAGTG</t>
  </si>
  <si>
    <t>ENST00000408890.6</t>
  </si>
  <si>
    <t>ENSG00000221900</t>
  </si>
  <si>
    <t>POM121L12</t>
  </si>
  <si>
    <t>chr7:53031580-53031754</t>
  </si>
  <si>
    <t>GTGAGGTGTCAGTGTGCCCCTGCTGGGGGGTGCCTCCCAGTTAGGCTGCTCGGGGGTCAGGGGTCAGGGACCCACTTGAGGAGGCAGTCTGCCCGTTCTCAGGTCTCCAGCTGCGTGCTGGGAGAACCACTGCTCTCTTCAAAGCTGTCAGACAGGGACATTTAAGTCTGCAGAG</t>
  </si>
  <si>
    <t>chr7:53495223-53495404</t>
  </si>
  <si>
    <t>TGCTCGATTTCTTGCCGGGCCTTAGCTGCCTTCCCGCGGGGCAGGGCTCGGGACCTGCAGCCTGCCATGCCTGAGCCTTCCCCCGCCTCCGTGGGCTCCTGTGCGGCCCGAGCCTCCCCGACGAGCACCACCTCCTGCTCCACGGCGCCTAGTCCCATCGACCACCCAAGGGCTGAGGAATG</t>
  </si>
  <si>
    <t>ENST00000412800.1</t>
  </si>
  <si>
    <t>ENSG00000228627</t>
  </si>
  <si>
    <t>GS1-278J22.2</t>
  </si>
  <si>
    <t>chr7:55235669-55235813</t>
  </si>
  <si>
    <t>AGCCCTGCAGACCGCTCATGCTTCAGGCCCCATGGCCAGGACCTGGAACCCCTTTGCTTTTTCCCTGCCCCCTTCTTCCCACCTAGAATTCTAACGTTTGCCTGGAGGTGCAGCAGCCATCTTGCAACCAGGAGGGATGCCAAGC</t>
  </si>
  <si>
    <t>ENST00000626532.1</t>
  </si>
  <si>
    <t>ELDR</t>
  </si>
  <si>
    <t>chr7:55235813-55235957</t>
  </si>
  <si>
    <t>CACCTAGTGTGTTAGTTTTGTTACCTGGAGCCTTTCCTTAAGACTCCTTAGTCCTTCCCAGCTTGCTCTGTTTCCACTCTCTTCCCCCTCAGTCTCTCCAGCTCCTCCCTTTAGTAGCACAGAACAGTGAATAATCACAGTGGTC</t>
  </si>
  <si>
    <t>chr7:55235957-55236101</t>
  </si>
  <si>
    <t>CATTCACTGCAGAACAAGAAATAACGAGGTGCCGCGGCACAGAGCCTCATTTATTTTGGAGTTTTCATTCGTAAACAAGATAGAATTGAGTATCCTCTTGCTAGTAAATTATCTGAAATCATTGGCATAACGCATCTTGCTTAAT</t>
  </si>
  <si>
    <t>chr7:55344341-55344494</t>
  </si>
  <si>
    <t>CCTGCAGGACCTGCTGTCCCGCGGCACCGAGTCCCACGTGTCCTCGTCGAGCTCTATGTCCGCAACGAGGAGTTGCTGCCACTGGGGGCGGCTGGGAGACCCGGGGTTGCGCGGCGCCATCAGGTCGCTGAGCTCACCTGCCGGCGGAAGGAGC</t>
  </si>
  <si>
    <t>ENST00000254770.3</t>
  </si>
  <si>
    <t>ENSG00000132434</t>
  </si>
  <si>
    <t>LANCL2</t>
  </si>
  <si>
    <t>chr7:55344537-55344835</t>
  </si>
  <si>
    <t>ACGCCTCCCCACTGGGACCCATGCCCTGGACTGTTGGGCGCCCTGCACCACGCACGGCCTGGAGCTGGCCCGGTAACGCGGCCACAGGAACGTGGTGCGCGACGCCTTCGTCAAGACCGACGGCTTTCTTGCCGACATTAGCGTCAGCTGCAGGCAGTCCTGCTGAACGTGTTCCGCTTGGCACCAACACCATCGTCACCCGCACCGCCTGGAGAGCGGCCTGTGACCTCTTAGGGTATCCACAGCACGGAGGTGGACGAGTCCGCGCTCTCCCCAGCGCCTGGGCCTCCCCTATAAGT</t>
  </si>
  <si>
    <t>chr7:55345001-55345299</t>
  </si>
  <si>
    <t>CTTCCAAAACAGCGCCATACATCTCCACGAGGCCAGGCAGCTCAGAGCAGCGGGATGAGCGGACGCCGAGAACGCGACGCCCAGCAGACCCGCCCAGCCCAGCCCGCGCCCCGCCCTGGCCTCTGGCGCGCGTCCCCGCCCCGCTCTCTGCAGCCCCCAGTCCCGCAGCCCTGGGCCGTCTCCGCCCCTCAGCCCCACGGCCCGAGCCGCCAAGAGACCCTCGCACCCGCCCGCGGCTCCAACCAGGCCCTCATTTCCGCTCCGGGCTGCGGCAGGCGCCTCTGCTTCTCACACGGGGC</t>
  </si>
  <si>
    <t>chr7:55345517-55345668</t>
  </si>
  <si>
    <t>CTCCCGGGCTCTCGGAGCTGGCCTGCTTGGTGGGAGCCGGCTTCTGCAACCTACCTACCGCCCCCTGCGCTGGACTCCGTTACCTCTGAGAACCAAAGAAGCCCCTCGCCAGCCCCCAGGGCCCACTGGCCTCCAAATGCAGTCTTCCTGCA</t>
  </si>
  <si>
    <t>chr7:55449322-55449493</t>
  </si>
  <si>
    <t>CTCCCATCCCAGTCTCCCGCGGCGCCACTGCGGCCCTGCCTCGTCCGAACCCCTCTCCAGGGACGCGCAGGTCAGGGACACCCGTCCACCTGCGTCTGCCATCGCTTCGGGGCCTGCCGGTGCCCGGTCCTCGTTCAGCTGCAGCGCCAGGCCCAGGCCTGCACTACGCCGG</t>
  </si>
  <si>
    <t>ENST00000466041.1</t>
  </si>
  <si>
    <t>chr7:55449493-55449664</t>
  </si>
  <si>
    <t>GGGTGGGGGGCCGGTCTCGGAGAAGGGCGCGGCCAGCGGGCGCAGGACAGATGGGGAGACGACGCCCCAGCCTTCCCTCCCCAGGCGCAGGGGAACCCTGAAGGCAGCTGAAGGTTGGACGAAAAGCTGCCCCTCCCTGTGACTGGCTGGGGTCACCTGGAAGGAGCCAGCT</t>
  </si>
  <si>
    <t>chr7:55449664-55449835</t>
  </si>
  <si>
    <t>TGAGCTCCGACCAGGTTCCTGCAGAGGCGTTCTGGCCACCGAGCCTGTCCTGGGAGAGGAGAGCAGCGAGCAGCCTGGCCTCCCGAGGGGACAGGAGCCCTCCACCCCCGCACTGTGCCCTCTACCGCCCCTGCCTCGGTAGGTCCTGCCACCCTCCTGCGGCCCCTGCAGC</t>
  </si>
  <si>
    <t>chr7:55723083-55723317</t>
  </si>
  <si>
    <t>ACTGCAGACTTGAAAGCAGGGAGGCAGAGTTTGGCTTTTCTGCCTCCCACCTCCCTCTGCACACATTCACTCCCAAAGGGGACTCTGGGCTTTCTGGACCCTTTGCCTAAGACTATTTCCCTCAAACAGCCATCTCTACCAGTAGCTAATGAGACATGCCAGGGAGAAAAGAAAAGCAGTTAATGAACCGGCAAACTACCCAGATGGGAAAGTGTGAGAACGCTGCAGAGGAGGA</t>
  </si>
  <si>
    <t>ENST00000441699.1</t>
  </si>
  <si>
    <t>ENSG00000176826</t>
  </si>
  <si>
    <t>FKBP9P1</t>
  </si>
  <si>
    <t>chr7:55742599-55742746</t>
  </si>
  <si>
    <t>CAGTAGGTGGGCCCGAAGAGCTTGGCTCGAGAAAGTTCGGGGCCTACAAAGGCGGCTGGGAGCTGGGCAGGAGTTGAGCCAAAAGAGCTTGCTTACTTGCTGGGAGGCAGGGCCGGGAGACGCCGACTTCAGGACGACTTGGGCCTGC</t>
  </si>
  <si>
    <t>chr7:55742746-55742893</t>
  </si>
  <si>
    <t>CAGAGGTCGCCAGGAGGCCCAAGCTGGGCGTGGAGGAGCCCACCGACCGGAGACCATTTGGGGCCTGGAGACGCCATTGGAGGGCAGGAGCTGATCCTGGAGAGGCCACCGTGAGGCCTGACCTGGGCCTGGGGAGCTTGGCTTCAGG</t>
  </si>
  <si>
    <t>chr7:55742940-55743148</t>
  </si>
  <si>
    <t>TCCAAAAAGGTTGTTGGGAGGCAGCAGTCGGGCCTGGAGACGCAGCCGGGAGGAAGAGCTGGGCCCGGAGAGGATGCCGGGAGGCTGCAAGTGAGTCTGGAGAGGCCGACTTGAGGAGGCCCGGCCTCTGCCTCCCGCATGGTGGCCTCTGCAGGCCCAGCTGTTCCTCCTGGCTGCATCTCTCGGCCCAGCTCCTGCCTCCCAGCAAG</t>
  </si>
  <si>
    <t>chr7:55943440-55943583</t>
  </si>
  <si>
    <t>TCAGCACAGACCCTTTACGGGTGTCGGGCTGGGGGACGGTCAGGTCTTTCTCATCCCACGAGGCCGTATTTCAGACTATCACATGGGGAGAAACCTTGGACAATACCCCGCTTTCAAGGGCAGAGGTCCCTGTGGCTTTCTGCA</t>
  </si>
  <si>
    <t>ENST00000446692.5</t>
  </si>
  <si>
    <t>ENSG00000146729</t>
  </si>
  <si>
    <t>NIPSNAP2</t>
  </si>
  <si>
    <t>chr7:55975294-55975350</t>
  </si>
  <si>
    <t>AGTGAGCCGTGATCACACCAGTGCACTCCAGCCTGGGCAACAGAGTAAGAGCCTGTC</t>
  </si>
  <si>
    <t>ENST00000497279.5</t>
  </si>
  <si>
    <t>chr7:56132747-56132795</t>
  </si>
  <si>
    <t>TCCCAACCACTCAGGAGGCAGAGGCTGGGGGACCACTTGAGCCCAGGAG</t>
  </si>
  <si>
    <t>ENST00000329309.4</t>
  </si>
  <si>
    <t>ENSG00000185290</t>
  </si>
  <si>
    <t>NUPR2</t>
  </si>
  <si>
    <t>chr7:56370648-56370805</t>
  </si>
  <si>
    <t>CAGGGTGCCAGCGGCATGAGTTGGGCATCAACAGGCCACCGTGAGGGAGGAACTGGGCCGCACGCGGGCTGCCGGGAGGCCGCCGTGGGGGCGAGAGCTGGGCCTGGAGAGGCCCCTGGGAGGCAAGAGCGGGACCTGCAGAGGCTGTTCTACCGCCA</t>
  </si>
  <si>
    <t>ENST00000422212.1</t>
  </si>
  <si>
    <t>LOC650226</t>
  </si>
  <si>
    <t>chr7:56370805-56370962</t>
  </si>
  <si>
    <t>AGAGCTGGGCCTGTACAGGCCACCGAGAGGCAGTAGGCGGGCGCGAAGAGCTTGGCTCGAGAAAGTTCGGGGCCTACAAAGGCGGTTTTGAGCTGGGCAGGAGTTGAGCCCAAAGAGCTTGCTTACTTGCTGGGAGGCAGGGCCGGGAGACGCCGACT</t>
  </si>
  <si>
    <t>chr7:56370962-56371119</t>
  </si>
  <si>
    <t>TTCAGGACGACTTGGGCCTGCAGAGGTCGCCAGGAGGCCCAAGCTGGGCGCGGAGGAGCCCACCGACCGGAGACCGTTTGGGGCCTGGAGACGCCATCGGAGGGCAGGAGCTGATCCTGGAGAGGCCACCGTGAGGCCTGACCTGGGCCTGGGGAGCT</t>
  </si>
  <si>
    <t>chr7:56371119-56371276</t>
  </si>
  <si>
    <t>TTGGCTTGAGGAAGCTGTGGGCCGACCAAGGCCGCCAGGAGATGGGCAGGCGCTGAGTCCAAAGAGGTTGTTGGGAGGCAGCAGTCGGGCCTGGAGACGCAGCCGGGAGGAAGAGCTGGGCCCGGAGAGGACGCCGGGAGGCTGCATGTGGGTCTGGA</t>
  </si>
  <si>
    <t>chr7:56371276-56371433</t>
  </si>
  <si>
    <t>AGAGGCCGACTTGAGGAGGCCCGGCCTCTGCCTCCCTCATGGCGGCCTCTGCAGGCCCAGCTGTTCCTCCTGGCTGCATCTCTCGGCCCAGCTCCTGCCTCCCAGCAGGCAAGCTCTTTTGGCTCAGCTCCCTCCAGCGTTTGTAGACCCCGAAGTTT</t>
  </si>
  <si>
    <t>chr7:56371999-56372149</t>
  </si>
  <si>
    <t>TGGGCCGCACGCGGGCTGCCGGGAGGCCGCCGTGGGGGCGAGAGCTGGGCCTGGAGAGGCCCCTGGGAGGCAAGAGCGGGACCTGCAGAGGCTGTTCTACCGCCAGAGCTGGGCCTGTACAGGCCACCGAGAGGCAGTAGGCGGGCGCGAA</t>
  </si>
  <si>
    <t>chr7:56372149-56372299</t>
  </si>
  <si>
    <t>AGAGCTTGGCTCGAGAAAGTTCGGGGCCTACAAAGGCGGTTTTGAGCTGGGCAGGAGTTGAGCCCAAAGAGCTTGCTTACTTGCTGGGAGGCAGGGCCGGGAGACGCCGACTTCAGGACGACTTGGGCCTGCAGAGGTCGCCAGGAGGCCC</t>
  </si>
  <si>
    <t>chr7:56372299-56372449</t>
  </si>
  <si>
    <t>CAAGCTGGGCGCGGAGGAGCCCACCGACCGGAGACCGTTTGGGGCCTGGAGACGCCATCGGAGGGCAGGAGCTGATCCTGGAGAGGCCACCGTGAGGCCTGACCTGGGCCTGGGGAGCTTGGCTTGAGGAAGCTGTGGGCCGACCAAGGCC</t>
  </si>
  <si>
    <t>chr7:56372449-56372599</t>
  </si>
  <si>
    <t>CGCCAGGAGATGGGCAGGCGCTGAGTCCAAAGAGGTTGTTGGGAGGCAGCAGTCGGGCCTGGAGACGCAGCCGGGAGGAAGAGCTGGGCCCGGAGAGGACGCCGGGAGGCTGCATGTGGGTCTGGAGAGGCCGACTTGAGGAGGCCCGGCC</t>
  </si>
  <si>
    <t>chr7:56372599-56372749</t>
  </si>
  <si>
    <t>CTCTGCCTCCCTCATGGCGGCCTCTGCAGGCCCAGCTGTTCCTCCTGGCTGCATCTCTCGGCCCAGCTCCTGCCTCCCAGCAGGCAAGCTCTTTTGGCTCAGCTCCCTCCAGCGTTTGTAGACCCCGAAGTTTCTGCAGCCAAGCTCTTCA</t>
  </si>
  <si>
    <t>chr7:56373303-56373448</t>
  </si>
  <si>
    <t>GCGGGCTGCCGGGAGGCCGCCGTGGGGGCGAGAGCTGGGCCTGGAGAGGCCCCTGGGAGGCAAGAGCGGGACCTGCAGAGGCTGTTCTTCCGCCAGAGCTGGGCCTGTACAGGCCACCGAGAGGCAGTAGGCGGGCGCGAAGAGCT</t>
  </si>
  <si>
    <t>chr7:56373448-56373593</t>
  </si>
  <si>
    <t>TTGGCTCGAGAAAGTTCGGGGCCTACAAAGGCGGTTTTGAGCTGGGCAGGAGTTGAGCCCAAAGAGCTTGCTTACTTGCTGGGAGGCAGGGCCGGGAGACGCTGACTTCAGGACGACTTGGGCCTGCAGAGGTCGCCAGGAGGCCC</t>
  </si>
  <si>
    <t>chr7:56373593-56373738</t>
  </si>
  <si>
    <t>CAAGCTGGGCGCGGAGGAGCCCACCGACCGGAGACCGTTTGGGGCCTGGAGACGCCATCGGAGGGCAGGAGCTGATCCTGGAGAGGCCACCGTGAGGCCTGACCTGGGCCTGGGGAGCTTGGCTTGAGGAAGCTGTGGGCCGACCA</t>
  </si>
  <si>
    <t>chr7:56373738-56373883</t>
  </si>
  <si>
    <t>AAGGCCGCCAGGAGATGGGCAGGCGCTGAGTCCAAAGAGGTTGTTGGGAGGCAGCAGTCGGGCCTGGAGACGCAGCCGGGAGGAAGAGCTGGGCCCGGAGAGGACGCCGGGAGGCTGCATGTGGGTCTGGAGAGGCCGACTTGAGG</t>
  </si>
  <si>
    <t>chr7:56373883-56374028</t>
  </si>
  <si>
    <t>GAGGCCCGGCCTCTGCCTCCCTCATGGCGGCCTCTGCAGGCCCAGCTGTTCCTCCTGGCTGCATCTCTCGGCTCAGCTCCTGCCTCCCAGCAGGCAAGCTCTTTTGGCTCAGCTCCCTCCAGCGTTTGTAGACCCCGAAGTTTCTG</t>
  </si>
  <si>
    <t>chr7:56511653-56511809</t>
  </si>
  <si>
    <t>TGTTGGAGTTTGCTGGAGGTCCACTCCAGACCCTATTTGCCTGGGTATCAGCAGTGGAGGCTGCAGAACAGCGAATATTGCTGAACAGCAAATGTTGCTGCCTGATCGTTCCTCTGGAAGCTTTATCTCAGAGGGGTACCCGGCCGTGTGAGGTGTC</t>
  </si>
  <si>
    <t>ENST00000566570.1</t>
  </si>
  <si>
    <t>DKFZp434L192</t>
  </si>
  <si>
    <t>chr7:56511809-56511965</t>
  </si>
  <si>
    <t>CAGTCTGCCCCTACTGGGGGGTGCCTCCCAGTTAGGCTACTTAGGGGTCAGGGACCCACTTGAGGAGGCAGTCTGTCCATTCTCAGATCTCAAACTCCGTGCTGGGAGAACCACTACTCTCTTCAAAGCTGTCAGACAGGGACATTTAAGTCTGCAG</t>
  </si>
  <si>
    <t>chr7:56585388-56585561</t>
  </si>
  <si>
    <t>TCTGCAGACTTAAATGTCCCTGTCTGACAGCTTTGAAGAGAGCAGTGGTTCTCCCAGCACGCAGCTGGAGATCTGAGAACGGGCAGACTACCTCCTCAAGTGGGTCCCTGACCCCTGACCCCCGAGCAGCCTAACTGGGAGGCACCCCCCAGCAGGGGCACACTGACACCTCAC</t>
  </si>
  <si>
    <t>ENST00000670991.1</t>
  </si>
  <si>
    <t>LOC105375291</t>
  </si>
  <si>
    <t>chr7:56585561-56585734</t>
  </si>
  <si>
    <t>CACGGCAGGGTATTCCAACAGACCTGCAGCTGAGGGTCCTGTCTGTTAGAAGGAAAACTAACAAACAGGACATCCACGCCGAAAACCCATCTGTACATCACCATCATCAAAGACCAAAAGTAGATAAAACCACAAAGATGGGGAAAAAACAGAACAGAAAAACTGGAAACTCTA</t>
  </si>
  <si>
    <t>chr7:56810757-56810904</t>
  </si>
  <si>
    <t>GAGGATGATTTGGGCCTGCAGAGGCCACCGAGAGGCAGGAGCTGTCCCTGGACAGGCCTACTTGATGACAGTCTGGGCCTACAGAGGCCGCCGGGAAGCAGGAGCTGTCCCTGGACAGGCCTACTTGACGACAGTCTGGTCCTGCAGA</t>
  </si>
  <si>
    <t>ENST00000623439.1</t>
  </si>
  <si>
    <t>LOC401357</t>
  </si>
  <si>
    <t>chr7:56810904-56811051</t>
  </si>
  <si>
    <t>AGGCTGCCGGGAGGAAGAGCTGGGCCTGGAGAGGCCGACTGGAGGAAGTGCAGGACCTGGAGCCCATGCAAAGGAGCAAACGCCAGGCCGGGAGAGGCCGCCACGACGCATGAGCTTGGCCTCCAGAGGGCCTCCGTGAGGCAGGAGC</t>
  </si>
  <si>
    <t>chr7:56811073-56811228</t>
  </si>
  <si>
    <t>GAGGTGGGAGCCTGGCCCGAGGAGGCCACGGCGAGGCAAGAGGTGGGCCTGGAGGGCACACTGTTGAGGTAGAGGCTGGGCCTCTAGTGGCTGTCAACAGGCAGGAGGCCAGGCCTGGAGAGGCCGACTGGTGGTCAAGTTCGGGGCCTGCAGAGG</t>
  </si>
  <si>
    <t>chr7:57037114-57037292</t>
  </si>
  <si>
    <t>CAGCAGTAACCTCTGCAGACTTAAATGTCCCTGTCTGACAGCTTTGAAGAGAGCAGTGGTTCTCCCAGTACACAGCTGGAGATCTGAGAACAGGCAGACTGCCTCCTCAAGTGGGTCCCTGACCCCGACCCCCGAGCAGCCTAACTGCGAGGCACCCCCCAGCTGGGGCACACTGACAC</t>
  </si>
  <si>
    <t>ENST00000582960.1</t>
  </si>
  <si>
    <t>ENSG00000264426</t>
  </si>
  <si>
    <t>MIR4283-1</t>
  </si>
  <si>
    <t>chr7:57037292-57037470</t>
  </si>
  <si>
    <t>CCTCACACGGCAGGGTACTCCAACAGACCTGCAGCTGAGGGTCCTGTCTGTTAGAAGGAAAACTAACAAACAGAAAGGACATCCACACCAAAAACCCATCTATACATCACCATCATCAAAGACCAAAAGTAGATAAAACCACAAAGATGGGGAAAAAACAGAACAGAAAAATTGGAAAC</t>
  </si>
  <si>
    <t>chr7:57180070-57180212</t>
  </si>
  <si>
    <t>CGCTTTCCACTCCACTGCTTGGCCACCGTCTGCAGGGCTAAGAGCAGTGCAGGAGGAGGCTGCGGACAGGTCGCATCAGGTACCTGAGACGATCCGCGCCATCTTTGCTGAGGGCGAGTGCCAGGCCTAGAGGGGCGGGATGG</t>
  </si>
  <si>
    <t>ENST00000417412.1</t>
  </si>
  <si>
    <t>GUSBP10</t>
  </si>
  <si>
    <t>chr7:57180212-57180354</t>
  </si>
  <si>
    <t>GGCCTGGCGCTGCCCAGTGGGGCCTGTGGCTGGAACCCCGGGCTAGGCCTTTGGGGAAGCGGGACCCTCACTCTCAGCCCCAGCCAAGAAGGGCAAGGTCGGTTCCCCACCCCAGCACAGTCTGGACGATCCAGGGCTGCAGG</t>
  </si>
  <si>
    <t>chr7:57641506-57641795</t>
  </si>
  <si>
    <t>GTGCAGTGCCTGTGTGGTGCTGAATCTCAGGAGCAGCCCCCATCCTGTGAACCACAACTACAGGGACCTTAGACATAAGCAAAGACCTCTGGTGTCCAGGCCTGCCAGCAAGCAGATGCTTAACCCTGTCCTTGGGGTCTGCAGGGAGGTCAGGCCAGTGGAGAGGTTGCAAGACCCATGTGTGGTCTCCCACACTCCCTCCCATGCTATGCAATGGGGCCAACCACACACCCGATCTGCCTGGGAGGGTCCTGGTATGCCCACTGCCTCGCTGAGTTATGAGGAATGCT</t>
  </si>
  <si>
    <t>ENST00000420713.2</t>
  </si>
  <si>
    <t>ENSG00000182111</t>
  </si>
  <si>
    <t>ZNF716</t>
  </si>
  <si>
    <t>chr7:57641830-57641982</t>
  </si>
  <si>
    <t>ACAGATTATGTCTTCCCTTCCCCACCCTGTGGACCTTCGCTTCCTCATGTGCAAGTGGGGGATGATATGCTTACATGGTTATGCAGTGGGGGTATCGATGAGATCCATCTATCAATACCCTGCATCCAGCAACCACCTGGAGCACACCTGCAG</t>
  </si>
  <si>
    <t>chr7:61187936-61188100</t>
  </si>
  <si>
    <t>TTGAAGCCTTCGTTGGAAACGGGAATATCTTCCCCTTGAAACTAGACAGAAGCATTCTCAGAAACTTCTTTGTGATGTGGGCATTGAACTCACGGAGCTGAACCTTCCTTTGGATTGAGCAGTTTTGAAAAACTCTTCCTTTATTATCTGCAGGTGGATATTTGG</t>
  </si>
  <si>
    <t>ENST00000444809.1</t>
  </si>
  <si>
    <t>ENSG00000185037</t>
  </si>
  <si>
    <t>ZNF733P</t>
  </si>
  <si>
    <t>chr7:61843113-61843290</t>
  </si>
  <si>
    <t>GAGTTTCCAGTTTTTCTGTTCTGTTTTTTCCCCATCTTTGTGGTTTTATCTACTTTTGGTCTTTGATGATGGTGATGTACAGATGGGTTTTCGGTGTAGATGTCCTTTCTGGTTGTTAGTTTTCCTTCTAACAGACAGGACCCTCAGCTGCAGGTCTGTTGGAATACCCTGCCGTGTG</t>
  </si>
  <si>
    <t>chr7:61843290-61843467</t>
  </si>
  <si>
    <t>GAGGTGTCAGTGTGCCCCTGCTGGGGGGTGCCTCCCAGTTAGGCTGCTCGGGGGTCAGGGGTCAGGGACCCACTTGAGGAGGCAGTCTGCCCATTCTCAGATCTCCAGCTGCGTGCTGGGAGAACCACTGCTCTCTTCAAAGCTGTCAGACAGGGACACTTAAGTCTGCAGAGGTTAC</t>
  </si>
  <si>
    <t>chr7:62377414-62377549</t>
  </si>
  <si>
    <t>ATTTTGCGCCCGCCGCCGCGGCTTTTTGCAGCTTTTTGCCTCCGCTGCCGTGGCTTTTTGCCCTCATCACCGCGGCTTTTTCCCCACCGCCGCAGCTTTTTGCCGACGTGGCTTTTTACTCCCGCCGCCACAGGTT</t>
  </si>
  <si>
    <t>chr7:62377603-62377785</t>
  </si>
  <si>
    <t>GTGGATTTTTGCTCCCACCGCCGCGGGTCTGAGGGCGGGATCAGCAGACTCGGCTGCCAGATCTACCAGCGTCCTGGCTAATGCAGCGCAGAGGGTCACTCCTGGTCCAGCTCTCCCGGTTCCGGGGTTCCTTGCCTAGACACCTGTGCCCCAGGCTCTGTTCCTGGGCCGCTGAAGCCTGCA</t>
  </si>
  <si>
    <t>chr7:62377785-62377967</t>
  </si>
  <si>
    <t>ATACAGCGGCGCTGCGCTCGGCCCCGATGGGAGAGAAGAAGGAGAGAGAGGTGGAGGGGGTGACGCGGCTATCCCGGAGGGAGGCGCAGGGGCTGCAGCCAGCCGGGTGCTGCAGCAGTGCGGGCAGCTCCAGAAGCTCATCGGCATCTCCGTTGGCAGCCTGCGCAGGTTGCGCACCAAGTG</t>
  </si>
  <si>
    <t>chr7:62410965-62411116</t>
  </si>
  <si>
    <t>CGCTTTAAAGGACTGGCTTTCCTCCCCCGAAAATTAAAAGAGCACAGACTGAGAAACTGAATGTGGGAGACAGCAGTGGATTATGCTGTTCTCAGGGGTCACCTCAGGTTTGGAAGCATTCTTTCAAATTAACCCATCTCAGTCCATCTGCA</t>
  </si>
  <si>
    <t>chr7:63355234-63355376</t>
  </si>
  <si>
    <t>AATCTCCCTGGGCATCTTTTCGGAGCATCAATTTTACTGCAAAATTTTGAAAAAACAAATTTAATTGATTTCCAAGGTAAGAAATTAAACCTTGAAAAATAGACTAAAGAGTCATCTGCACCTGACATATCAGACTTTCTGCA</t>
  </si>
  <si>
    <t>ENST00000418297.1</t>
  </si>
  <si>
    <t>LOC101929088</t>
  </si>
  <si>
    <t>chr7:63392737-63392879</t>
  </si>
  <si>
    <t>CTGCAGAAAGTCTGATATGTCAGGTGCAGATGACTCTTTAGTCTATTTTTCAAGGTTTAATTTCTTACCTTGGAAATCAATTAAATTTGTTTTTTCAAAATTTTGCAGTAAAATTGATGCTCCGAAAAGATGCCCAGGGAGAT</t>
  </si>
  <si>
    <t>ENST00000450077.1</t>
  </si>
  <si>
    <t>LOC101929050</t>
  </si>
  <si>
    <t>chr7:63539508-63539649</t>
  </si>
  <si>
    <t>CCTCAGCTGCAGGTCTGTTGGAGTACCCTGCCGTGTGAGGTGTCAGTGTGCCCCAGCTGGGGGGTGCCTCGCAGTTAGGCTGCTCGGGGGTCGGGGTCAGGGACCCACTTGAGGAGGCAGTCTGCCTGTTCTCAGATCTCCA</t>
  </si>
  <si>
    <t>ENST00000578980.1</t>
  </si>
  <si>
    <t>ENSG00000265214</t>
  </si>
  <si>
    <t>MIR4283-2</t>
  </si>
  <si>
    <t>chr7:63539649-63539790</t>
  </si>
  <si>
    <t>AGCTGTGTACTGGGAGAACCACTGCTCTCTTCAAAGCTGTCAGACAGGGACATTTAAGTCTGCAGAGGTTACTGCTGTCTTTTTGTTTGTCTGTGCCCTGCCCCCAGAGGTGGCGCCTACAGAGGCAGGCAGGCCTCCTTGA</t>
  </si>
  <si>
    <t>chr7:63572342-63572511</t>
  </si>
  <si>
    <t>GGCTGGCAGGAAGGCGGCAATCTTGGGCCGGTTCTCCACGGACGGCAGGCGCTGCCGCTTGGCCAGCTCCTTGGTGGTGGGGAGGTGGACGCCCTCTCTCTTCTTGGGTCGGCTCTTGGCCCCAGCCTGAGTCTTGGGCTGCAGAGGCTGTGTGGGCTGCGGAGGAGGCG</t>
  </si>
  <si>
    <t>chr7:63572511-63572680</t>
  </si>
  <si>
    <t>GCCTGGGGCTGGGGCGCGGGCGTCTTCTTGCCTGGGGAGTGGGCCGAGGGCCGCGCCTTGCCAGCCTGCTTGGTGGCCTTGGTGGGGAGCGCCGCCTGCGCAGAAGGGCCAGCCGTGGGGGCGGGGGCTGCCTCATCGTCCGAGCTGCAGGAAGAGTCCTCATCTGTGGT</t>
  </si>
  <si>
    <t>chr7:63751526-63751675</t>
  </si>
  <si>
    <t>GGGCCCAGCTCTTCCTCCCGGCTGCGTCTGCAGGCCCGGCTCCTGCCTCCCAACAACCTCTTTGGACTCAGTGCCTGCCCAGCTCGTGGTGGCCTTGGTCGGCCCACAGCTTCCTCAAGCCAAGCTCCCCAGGCCCAGCTCAGGCCTCAC</t>
  </si>
  <si>
    <t>chr7:63752923-63753070</t>
  </si>
  <si>
    <t>CCAGCTCCTCCTGTCTCCCAGTGGCCTCTTTCAGCCCAGCCCAGCTCATGCCTCCCGGCGGCCTTCCCAGGCCCCGCTTCTGACTTTCCGCGGCCTCTGCAGGCCCCGAACTTGACCTCCAGTCGGCCTCTGCAGGCCTGGCCTCCTG</t>
  </si>
  <si>
    <t>chr7:63753070-63753217</t>
  </si>
  <si>
    <t>GCCTCCCGAAAGCTTGCACAGGCCCAGCCTGTGCCTCACAGCGGACCCTCCACGCCCAGCTCGCTCTCGCCTGCGGCCTCCCGAGTCCAAAGCTCCGGCCTCTCCGCCGCTTCGGCAGGCCCAGCTCCCGCCTGCCAGTGGCCTCCTC</t>
  </si>
  <si>
    <t>chr7:63753217-63753364</t>
  </si>
  <si>
    <t>CAGGCCCATGGGGCTCATTCCTCACAACGGCCTTTCCCGGCCCAGTTTTTCCCTTCCGGCGGCCTCTCCGGGCCCAGAAGCTCCTCAAGTCGGCCTCTCCAGACCCACTTGCAGCCTCCCGGCGTCCTCTCCGGGCCCAGCTCTTCCT</t>
  </si>
  <si>
    <t>chr7:63753364-63753511</t>
  </si>
  <si>
    <t>TCCCGGCTGCATCTGCAGGCCCGGCTCCTGCCTCCCAACAACCTCTTTGGACTCAGTGCCTGCCCAGCTCCTGGTGGCCTTGGTCGGCCCACAGCTTCCTCAAGCCAAGCTCCCCAGGCCCAGCTCAGGCCTCACGGTGGCCTCTCCA</t>
  </si>
  <si>
    <t>chr7:63754690-63754838</t>
  </si>
  <si>
    <t>CTCCAGGTCCAGCTCCTCCTGTCTCCCAGTGGCCTCTTTCAGCCCAGCCCAGCTCATGCCTCCCGGCGGCCTTCCCAGGCCCCGCTTCTGACTTTCCGCGGCCTCTGCAGGCCCCCGAACTTGACCTCCAGTCGGCCTCTGCAGGCCTG</t>
  </si>
  <si>
    <t>chr7:63754838-63754986</t>
  </si>
  <si>
    <t>GGCCTCCTGCCTCCCGAAAGCTTGCACAGGCCCAGCCTCTGCCTCACAGCGGACTCTCCACGCCCAGCTCGCTCTCGCCTGCGGCCTCCCGAGTCCAAAGCTCCGGCCTCTCCGCCGCTTCGGCAGGCCCAGCTCCCGCCTGCCAGTGG</t>
  </si>
  <si>
    <t>chr7:63754986-63755134</t>
  </si>
  <si>
    <t>GCCTCTTCAGGCCCATGGGGCTCATTCCTCACAACGGCCTTTCCCGGCCCAGTTTTTCCCTTCCGGCGGCCTCTCCGGGCCCAGAAGCTCCTCAAGTCGGCCTCTCCAGACCCACTTGCAGCCTCCCGGCGTCCTCTCCGGGCCCAGCT</t>
  </si>
  <si>
    <t>chr7:63755134-63755282</t>
  </si>
  <si>
    <t>TCTTCCTCCCGGCTGCGTCTGCAGGCCCGACTCCTGCCTCCCAACAACGTCTTTGGACTCAGTGCCTGCCCAGCTCGTGGTGGCCTTGGTCGGCCCACAGCTTCCTCAAGCCAAGCTCCCCAGGCCCAGCTCAGGCCTCACGGTGGCCT</t>
  </si>
  <si>
    <t>chr7:63758388-63758529</t>
  </si>
  <si>
    <t>GCTCATGCCTCCCGGCGGCCTTCCCAGGCCCCGCTTCTGACTTTCCGCGGCCTCTGCAGGCCCCGAACTTGACCTCCAGTCGGCCTCTGCAGGCCTGGCCTCCTGCCTCCCGAAAGCTTGCACAGGCCCAGCCTCTGCCTCA</t>
  </si>
  <si>
    <t>chr7:63758529-63758670</t>
  </si>
  <si>
    <t>ACAGCGGACTCTCCACGCCCAGCTCGCTCTCGCCTGCGGCCTCCCGAGTCCAAAGCTCCGGCCTCTCCGCCGCTTCGGCAGGCCCAGCTCCCACCTGCCAGTGGCCTCCTCAGGCCCATGGGGCTCATTCCTCACAACGGCC</t>
  </si>
  <si>
    <t>chr7:63758670-63758811</t>
  </si>
  <si>
    <t>CTTTCCCGGCCCAGTTTTTCCCTTCCGGCGGCCTCTCCGGGCCCAGAAGCTCCTCAAGTCGGCCTCTCCAGACCCACTTGCAGCCTCCCGGCGTCCTCTCCGGGCCCAGCTCTTCCTCCCGGCTGCGTCTGCAGGCCCGGCT</t>
  </si>
  <si>
    <t>chr7:65494966-65495119</t>
  </si>
  <si>
    <t>TCTGCAGATGGCCTGAGATGGGTTAATTTGAAAGAATGCTTCCAAACCTGAGGTGACCCCTGGGAACAGCATAATCCACTGCTGTCTCCTACATTCAGTTTCTCAGTTTGTGCTCTTTTAATTTCGGGGGGAGGGAAGCCAGTCCTTTAAACCG</t>
  </si>
  <si>
    <t>ENST00000439631.1</t>
  </si>
  <si>
    <t>LOC101929322</t>
  </si>
  <si>
    <t>chr7:65731613-65731879</t>
  </si>
  <si>
    <t>CTGCAGGGGGCCAGGGCCGGCTCCGACGCTCAGGCGAGCAGTTCCCAGGGAGGTGAGCTGTGCAGACCGGCAGGGCCTCCACTGAACACTCTCCTGAGATCTGCTGATAAGCGGGGTGGCTTCTGATCAGTTCTGAAAGTGCCTCCGTAAACTGGAGACACCAGATCTCTGCTCTGCAAAGCCGGGCTGGGAGGACGCCTTGGCCCCGCCCCAGGGTAGGGGCTCCGCGAGCCTGCCCCCTCCTCCTCCGGGGGCTCAGCGCCTGCA</t>
  </si>
  <si>
    <t>ENST00000693418.1</t>
  </si>
  <si>
    <t>ENSG00000272693</t>
  </si>
  <si>
    <t>LOC441242</t>
  </si>
  <si>
    <t>chr7:65731926-65732051</t>
  </si>
  <si>
    <t>CCCTGTGGCACCTTTGCTTTGCAGAGGAGGAACAAAAGAGCTCCTGGACCTTCAGAAGCTGCTCTGCGCTGCCGCCACCGCCACTTGGGATAAGAGTAGGTGAGGGAAGCAAGGGACCGCGGCACT</t>
  </si>
  <si>
    <t>chr7:66291944-66292120</t>
  </si>
  <si>
    <t>GAGTTTCCAGTTTTTCTGTTCTGTTTTTTCCCCATCTTTGTGGTTTTATCTACTTTTGGTCTTTGATGATGGTGATGTACAGATGGGTTTTCGGTGTAGATGTCCTTTCTGGTTGTTAGTTTTCCTTCTAACAGACAGGACCCTCAGCTGCAGGTCTGTTGGAATACACTGCCGTGT</t>
  </si>
  <si>
    <t>ENST00000490159.1</t>
  </si>
  <si>
    <t>ENSG00000169902</t>
  </si>
  <si>
    <t>TPST1</t>
  </si>
  <si>
    <t>chr7:66292120-66292296</t>
  </si>
  <si>
    <t>chr7:66556470-66556618</t>
  </si>
  <si>
    <t>CCAGTGGCTGCCTGACCTTCGAGCGCTTTGTGGCCGACCTGCCCACCTAGCTGCTGAGCGCCATCGGCTGCCCCCGGGACCCCACGTGCGCCCCGGCCCAGCCTGGGGACCAGCCGCTGCAGCGCCTGGCGTTTACGCTGGCCAACGAG</t>
  </si>
  <si>
    <t>ENST00000625310.1</t>
  </si>
  <si>
    <t>ENSG00000229180</t>
  </si>
  <si>
    <t>GS1-124K5.11</t>
  </si>
  <si>
    <t>chr7:66556618-66556766</t>
  </si>
  <si>
    <t>GCCACAGACAGTCCTGGAGAAGCCCCCGCCCAGGTTCAGGCGGCGCGGCGCGGCCCGCAGCCCGGAGCAGCTGTACACCCCCCGCCGAGGCGGCGTCCTGCCCGCGGAGCCAGAGCGGACCCAGAGCGCAAGCGCGGACGCAGGTTCAT</t>
  </si>
  <si>
    <t>chr7:66556766-66556914</t>
  </si>
  <si>
    <t>TTGGCCTGCAGGGCCCTGGAGGTGGACTCGGGATGTCCGACTGGCCCCCCGTGCCCGAAGGGAAGTCGGAGGCTCACCATCACCAGCGGCGTGGACTGCGGCCTGCTGAAGCAGATGAAGGAGCTGGAGCAGGAGAAGGTGGTGCTGCT</t>
  </si>
  <si>
    <t>chr7:68193536-68193682</t>
  </si>
  <si>
    <t>GCCTGCAGTCCCAGCTACTCAGGAGCCTGAGGTAGGAGAATGAATCGCTTGAACCCGAGAGGCAGAGGTTGCGGTGAGCCAAGATCTTGCCACTGCACTGCAGCAGTTTGAGAGGCCGAAGCGGGCAGATCAATTGAGGTCAGGAGT</t>
  </si>
  <si>
    <t>ENST00000446187.2</t>
  </si>
  <si>
    <t>ENSG00000226829</t>
  </si>
  <si>
    <t>LOC105375341</t>
  </si>
  <si>
    <t>chr7:68193682-68193828</t>
  </si>
  <si>
    <t>TTCGAGACCAGCCTGGCCAACATGGTGAAACCCCATCTCTACTAAAAATACAAAAATTAGCCGGGAGTGGTGGCACCTTCCTGTAGACCCAGCTACTCGGGAGGCTGAGGTGCAAGAATCGCTGGAATCGGGAGGCAGAGGCTGCAG</t>
  </si>
  <si>
    <t>chr7:68231282-68231436</t>
  </si>
  <si>
    <t>TTGGGACTGCAGCCTGCCATGCCTGAGCCTTCCCCCGCCTCCGTGAGCTCCTGTGCAGCCCGAGGCTCCCCGACGAGTGCCGCCCCCTGCTCCAGGGCGCCCAGTCCCATCGACCACCCAAGGGCTGAAGAGTGCGAGCGCATGGCGCGGGACTG</t>
  </si>
  <si>
    <t>chr7:68231436-68231590</t>
  </si>
  <si>
    <t>GGCAGGCAGCTCCACCTGCAGCCCCAGTGCGAAAGCCACTGGGTGAAGCCAGCTGGGCTCCTGAGTCTGGCGGGGCCTTGGAGAACCTTTATGTCTAGCTCAGGGATTGTAAATACACCAATCGGCACTCTGTATCTAGCTCAAGGTTTGTAAAC</t>
  </si>
  <si>
    <t>chr7:69758018-69758217</t>
  </si>
  <si>
    <t>GAAGGCTTCACAGCATAGGCGATCTTTGATCTGGTTCTTGAAGGGTAAGGATGTGTTTTCCCCCCAGGGACCAGTTGAGAAATAGCTAGAATTAATTAGTTCTGCTGTAATCATTGAGGTGCTGATCCTAGAGTGTGGCTTCCACTGCAGTACTGGATGTGGGGATGATGATCTCATTGCAAACACAGCCTGGGTGGGTG</t>
  </si>
  <si>
    <t>ENST00000643587.1</t>
  </si>
  <si>
    <t>ENSG00000158321</t>
  </si>
  <si>
    <t>AUTS2</t>
  </si>
  <si>
    <t>chr7:69873151-69873293</t>
  </si>
  <si>
    <t>ATCATCTGCTAATACTTTGAGGAAAAAAGATTAATGTTCCAGGATTTATAAGTTCAGAGAACTAGCTTAACAGAGTGCAGTGCTTCACAGATCTGTCTGGCTGTGGAATCAGATTGACTTTAGGTTGCTGTGGTAGCTCTGCA</t>
  </si>
  <si>
    <t>ENST00000656998.1</t>
  </si>
  <si>
    <t>chr7:70197914-70198089</t>
  </si>
  <si>
    <t>AGTAACCTCTGCAGACTTAAGTGTCCCTGTCTGACAGCTTTGAAGAGAGCAGTGGTTCTCCCAGCACGCAGCTGGAGATCTGAGAACGGGCAGACTGCCTCCTCAAGTGGGTCCCTGACCCCTGACCCCCGAGCAGCCTAACTGGGAGGCACCCCCCAGCAGGGGCACACTGACAC</t>
  </si>
  <si>
    <t>ENST00000643060.1</t>
  </si>
  <si>
    <t>chr7:70198089-70198264</t>
  </si>
  <si>
    <t>CCTCACACGGCAGGGTATTCCAACAGACCTGCAGCTGAGGGTCCTGTCTGTTAGAAGGAAAACTAACAACCAGAAAGGACATCTACACCGAAAACCCATCTGTACATCACCATCATCAAAGACCAAAATAGATAAAACCACAAAGATGGGGAAAAAACAGAACAGAAAAACTGGAA</t>
  </si>
  <si>
    <t>chr7:70801521-70801694</t>
  </si>
  <si>
    <t>TCCCTTACAACCTCCCAACTCAGCAATCCTTTGGTTCTACCATGGCCCTATCTCTGGCTTCCCTCTTTGTTCACTTCCTTCCTTCCTCAATTGAAGAATTATTATAATCATTTCCTTGCTTATATCCTCAATGCTATCGTTCCTCTCTTGCTCTGTTGAGCCACATACTGCAGC</t>
  </si>
  <si>
    <t>ENST00000646193.1</t>
  </si>
  <si>
    <t>chr7:71391684-71391835</t>
  </si>
  <si>
    <t>GGCATGTTGCTTAGGCTAGTCTCAAACTCCTGGGCTCAAATGATCCTCCTGCCTCAGCCTCCCAATGTGCTGGGATTACAGGTGTGAGTCACCATGCCTGGCCTTGGGTGATTTATTTAAAAAGAAGGTTTTATTTGTCTCACGGTTCTGCA</t>
  </si>
  <si>
    <t>ENST00000618959.1</t>
  </si>
  <si>
    <t>ENSG00000185274</t>
  </si>
  <si>
    <t>GALNT17</t>
  </si>
  <si>
    <t>chr7:71411869-71412048</t>
  </si>
  <si>
    <t>TCACCCACAGAGGCTCCTTTAAATATTTATAAAATGAATGCACATATCCTTCTTCCAGAAACTCTGCCAAACACTTCACAGGATAATGCTTCGGAACTGGTGTCATAGGAGCATTATCCTGTAAAGTGCTGGACTCTGTTTCAACACCTGCAGATGATGCTCTTGGGCTCTCAGGTTTGA</t>
  </si>
  <si>
    <t>chr7:71412048-71412227</t>
  </si>
  <si>
    <t>AGAACTTCATTTCCTCCTTGGAGTCCCGTCTGTACCGCCTTGAGTATGGCTTCTCCAGCCCTTCTTCCTTCTACATTCTCTATCCAGCCCTGTACAAAATAAAAGACATTAGCTGGGCATGGTGGTGCACGCCTTTAGTTCCAGCTGCTCGGGAGGCTGAGGCAGGAGGATTGCTTGAGC</t>
  </si>
  <si>
    <t>chr7:71412227-71412406</t>
  </si>
  <si>
    <t>CCCGGGAGGTCGAGGCTGCAGTGAGCCATGATTGCTCACTAGCCCTCCTTCCTGCCTCCTAAATACATGTGTTCCACAACGTGTGGTTCTAAGTCTTCTTCCCTGCATTTCCTGGAACTGTCACCTTCTCTCCTAGGCCATCATCTCCCTTTTTTTTTTTTTGAGACGGAGTCTCGCTCT</t>
  </si>
  <si>
    <t>chr7:71574291-71574476</t>
  </si>
  <si>
    <t>CTGCAGAGCCCAGTCTGCCCCCAGGCAATTTCTCCCTGGCTTTGTCTCCATGACAATTCAGCTCCCCCACTGCTCAGGGTAGGTCTTTATTAAAGTGTCACTTGCATCAGGGTCATAGATGTCACTCCAGAGTGCAATTACCTGCCTCTTACAGTACTTCAAGGCATCTCCAGCTTCTGGAGATGG</t>
  </si>
  <si>
    <t>ENST00000405452.3</t>
  </si>
  <si>
    <t>ENSG00000183166</t>
  </si>
  <si>
    <t>CALN1</t>
  </si>
  <si>
    <t>chr7:71574476-71574661</t>
  </si>
  <si>
    <t>GGGGAATAATTTTGCCTCTTAACTTTCCATAGACCACATCATCCTGCAGGCTGCAAGGTGATCTTGACATAAGCCTTGGTTTTCTGCCAGTTCTTAAAGTGGGATTGAGTGCTGCTGGTTGCAGAAAGGCAAAGGTCTGGGTTTGGAGTCTACACAGAATTCTCTGGTTCTCATGTTTCCAGTCAG</t>
  </si>
  <si>
    <t>chr7:72954227-72954526</t>
  </si>
  <si>
    <t>AACCCAGGGAAGGTCTGCTCATACTCATTTCAGGTGAGCGACTTGCTCCAGTCCCGCCGTGCACGGCAGCGGGGCTGAAACCAGATGACAAAGCGCTGACCGTCGGGGTTCACTTCCCCGCCCCGCCCCTACCCTTGGCCAGGTGCGGCTGCAGCTTCTTCGCACTGAGGAGGCCGGCGCTGGAGATCACGGCATCCAGCACGGCGGAGTAGCGCTGCGTTTCGCACACCAGCGCGTACAGCTGCTTCACGTTCTGTGTGGCCGAGGGAGACAAGCTGGGTCGGGGGCTCCCCCGGCCCT</t>
  </si>
  <si>
    <t>ENST00000602348.5</t>
  </si>
  <si>
    <t>ENSG00000106133</t>
  </si>
  <si>
    <t>NSUN5P2</t>
  </si>
  <si>
    <t>chr7:73206364-73206515</t>
  </si>
  <si>
    <t>TACAGCAATGCTGGGAAATGACAGGGAAAATGACAGGAATGAATCTCACCAGATTTTTTATGTACTCAGCAGAGCCTTGAGTTACGGTGTTTATTTTCCAATCAAGTGAAGATATCTCCTACTTCTCCTACTGGAACATCTCAGCTTCTGCA</t>
  </si>
  <si>
    <t>ENST00000432102.5</t>
  </si>
  <si>
    <t>ENSG00000182487</t>
  </si>
  <si>
    <t>NCF1B</t>
  </si>
  <si>
    <t>chr7:73424146-73424287</t>
  </si>
  <si>
    <t>GGTCCTTCCAGGTTCCCTGGCCCCTCTGTGGGCCGGACAGGCCGGCGGGAAGGAGGGTGGGGGTGGGGGACGCTGGGGCCTCTTTCCTGGTCGCCCGGCGGCAGCTGAGGTTATTTTTTCCCCCTCGCCGCTGCAGAATTTC</t>
  </si>
  <si>
    <t>ENST00000344575.5</t>
  </si>
  <si>
    <t>ENSG00000188763</t>
  </si>
  <si>
    <t>FZD9</t>
  </si>
  <si>
    <t>chr7:73424287-73424428</t>
  </si>
  <si>
    <t>CCCTCCGAGTTGGATAAATAAGCAGCAGAGTCCAACGTCAACGAAACAGGAGCTCGCTGGGCCGCACAAAAGCGGCTTTCAGCAGCGGCGGCGCCTCCGGGCCTGTCCCGTGGCCGGGGCTCCCCGAGCAGCGCAGAGAGCG</t>
  </si>
  <si>
    <t>chr7:73424446-73424631</t>
  </si>
  <si>
    <t>CGCTGCGATCACGGCCTCAGAGGCCTCCAGGGCTCCGGCGCTTGTCCACTTCTCTTTTTCATTTTTATTTTTAATTTAAATTTTTTTTTAAGAGATGAGGTCTCGCTCTGTCTCCCAGGCTGGAGTGCAGTGGTACAATCACAGCTCACTGCAGCCTCTACCTCCCGGTTCAAGCGATCCTCCCGC</t>
  </si>
  <si>
    <t>chr7:73426871-73427055</t>
  </si>
  <si>
    <t>ACTGCAGCCTCGACCTCCTGGGCCCAAGTGATCCTCCTGCCTCAGCCTCCCAAGTAGCTGGGACTACAGGTGTGTGCTACCATACTCGGTTAATTTTTTCCTTTTTTTGTAGACATGGGGTCTCACTTTGCTGCCCAGGCTGGAGTGCAGTGGCAAGATCACAGCTTACTGCAGCCTCGACCTCC</t>
  </si>
  <si>
    <t>chr7:73768854-73769104</t>
  </si>
  <si>
    <t>ACCACCCCGCCATCACCAAGCTCAGCTTACAACCCCATCTTCCCTCTAAGCTCCATCCGGGAGAGCGAGATCCAGCCAAGGCCGCCCCGAGGGGGAGCTCTGCAGGGAGGTGGAGGCGCTGGGAACAAGGAGGCTCCAGCGAGTGCAAAACGAAAGGCTTTTATTGAAAAATATCAAGTGCCCCTTCCAGGGCTGCCGGTCCCTGCCCAGCGCGAGCATGGGGGCAGCGGCCCGATGGGGCTCGACGGGGT</t>
  </si>
  <si>
    <t>ENST00000395145.3</t>
  </si>
  <si>
    <t>ENSG00000165215</t>
  </si>
  <si>
    <t>CLDN3</t>
  </si>
  <si>
    <t>chr7:73769384-73769535</t>
  </si>
  <si>
    <t>CCCTTAGACGTAGTCCTTGCGGTCGTAGCCTGTGCCCAGGCTGGCTCCCGGGCCGGTGGAGCGCGGCGCGGAGTAGACGACCTTGGTGGCCGTGTACTTCTTCTCGCGTGGGGGACACGAGCAGCAGAGCAGCGCGCCCCCCAGCAGCTGCA</t>
  </si>
  <si>
    <t>chr7:74365270-74365422</t>
  </si>
  <si>
    <t>GCTGCAGTCACCATGGGGGCTTACTGAAGGGCTGTAGGAAAGGTCACAGCCTCCAAGGGCAGGCATTTCAGGGGACTGGAGCCAGAAACAGCATCGGGAGCTAAGCCCATCCATGTGCCCCTTACTCAGGGTCTCCTTCCGATCTGTGTCTGA</t>
  </si>
  <si>
    <t>ENST00000487091.1</t>
  </si>
  <si>
    <t>ENSG00000106665</t>
  </si>
  <si>
    <t>CLIP2</t>
  </si>
  <si>
    <t>chr7:74365498-74365650</t>
  </si>
  <si>
    <t>AGCTGTCATTGAGAGAGGCTCTGATTGGTCCCAGGGATAGCCAATGGGCTGGCTGGCTCTGGATAGGGGTCCACCCCGGATCCAGCCGGCCCTGGCTGGGAGAGGCAGGGGGCGGGACAGACAGTGACAGCTAAGTCAGTCCAAAGGGCTGCA</t>
  </si>
  <si>
    <t>chr7:74532120-74532308</t>
  </si>
  <si>
    <t>CCGTGAGGGCATCTGACCGCTCCCTGACATCTGCCTCCACCCCCAATGCCCCCCCAGGGAATGGTGTAAGTCCCTGATGCTGTCTCGAACCCACATCTCCCCGACCCTGTTCTCCCTGATAAATAAATAAAACTGTAAATAATAAAACTGCAGGCTGGGCACAGTGGCTTACACTTGTAATCCTAGCAC</t>
  </si>
  <si>
    <t>ENST00000470715.1</t>
  </si>
  <si>
    <t>ENSG00000006704</t>
  </si>
  <si>
    <t>GTF2IRD1</t>
  </si>
  <si>
    <t>GTF2I</t>
  </si>
  <si>
    <t>chr7:74532308-74532496</t>
  </si>
  <si>
    <t>CTTGGAAAGGCTGAGACAGGAGGATCACTTGAGGCCAGGAGTTTGAGACCAACCTGGGCAATATAGTGAGACCCTATTTCTACAAAAAATAAAATAAATAGCCAGGCCTGGTGGTATGCACCTGTAGTCCTAGCTACTGAGGAGGCTGACGGAGGAGGATCACTTGAGCCCAGGAATTGGAGGCTGCAG</t>
  </si>
  <si>
    <t>chr7:74542692-74542973</t>
  </si>
  <si>
    <t>GAGTTTGGTTGACGCCAAGCTCAGGCTGAGATGACAGCATGGCGTGGCGCCTAAGGAATTGGCACGGTGCCCAGCTGGGTTTGCAGTGGCCTTAGAAAACACCATAGAAGCCTCCATGCAGCACTCACAGCCAGAGGCTGGGTGGCACTGCAGGGGTTGGGGGCCTTGGATGAGCACAGCATCATTGCTGTTTGTTTCACAGAGCAGAACACAGGCTCAGCAAGGCTCATCCACCTCCCCAAGGTCACACAGCCTTGGGCTGGAAAACATGTTTCCCATGCA</t>
  </si>
  <si>
    <t>chr7:74599721-74600010</t>
  </si>
  <si>
    <t>CCATGTTGCCCAGGCTGGTCTCGAACTCCTGACCTCAGTCAATCCACCCACCTTGGTCTCCCAAAGTGCTGGGATTACCAGTGTGAGCCACTGCGCCTGGCCCCAGGTCCTCTTTATACCCTCCCTGGACAACCTAGCCTGCAGTTCCAGCCTCCCCAGAACTCCCAGAGCCTCTCCTGGGGTCCCACATCCCCTCACAGCCTTAAAGAGCCCAGGAAAGAATGTGGCCTCCGGAGCCACGCAGACTTGGCCTTGGAGAAAGTCCTTTAACAGCCCTGCCCCTTCGGGTG</t>
  </si>
  <si>
    <t>ENST00000486086.1</t>
  </si>
  <si>
    <t>chr7:74759760-74759911</t>
  </si>
  <si>
    <t>ENST00000614048.1</t>
  </si>
  <si>
    <t>ENSG00000263001</t>
  </si>
  <si>
    <t>chr7:74775496-74775654</t>
  </si>
  <si>
    <t>ATACTAGTTGTTGGGCATTTCTTAAAATCAAGGCATTCTCTTACATAATCACAACACACGTGTCAAAATCAGGAAATTAACATGGACAAAACACCATTATCCACCCACAGACTTTACTGAGGTTTCCCCGATTATCCTGCTTGTCCTCTGCAGTGAAAA</t>
  </si>
  <si>
    <t>ENST00000443956.7</t>
  </si>
  <si>
    <t>ENSG00000158517</t>
  </si>
  <si>
    <t>NCF1</t>
  </si>
  <si>
    <t>chr7:74775654-74775812</t>
  </si>
  <si>
    <t>ACTTTTTTCAGGTCTAGGATCCAGTCAAGGATCAATGTCATAGCCTTTAACCTTCTTTAATCTGGATCAGTCTTTTTTCTTTTTCTTTTTCTTTTTTTGGACACGGAATCTCACTCTGTCGCCAGACTGGAGTGCAGTGGTGCAATCTCGGCTCATTGC</t>
  </si>
  <si>
    <t>chr7:75137652-75137820</t>
  </si>
  <si>
    <t>TGGTGGCACACACCTGTAGTCCCAGCTATTCGGGAGACTGAGGTGGGCCAATCACCTGAGCCCAGGGAAGTCGAGGCTGCAGTGAGCCGTAATTGTGCCACAATACTCCAGCCTGGGTGATGGGAGTGAGCTCCTGCCTCGAAACAAACTAACAAAAATATCAGCCATG</t>
  </si>
  <si>
    <t>ENST00000394939.3</t>
  </si>
  <si>
    <t>ENSG00000174428</t>
  </si>
  <si>
    <t>GTF2IRD2B</t>
  </si>
  <si>
    <t>chr7:75137820-75137988</t>
  </si>
  <si>
    <t>GCATGGTGGCATGCATCTGTAGTCTCAGCTACTTGGGAGGCTGAGGTGGGAGGATCGCTTGAGCCCAGGATTTTGAGGCTGCAGTGAGCTGTGATTATGCCCCTGCATTCCAGCATGGTCAACAGAGCAAGACTCCATCTCTAAAAATAAAAATTAAAAAAAAATTTTT</t>
  </si>
  <si>
    <t>chr7:75169950-75170103</t>
  </si>
  <si>
    <t>ATGCAGTGAGTGGAGATTGTGCCATTGCACTCCAGCCTGGGTGACAGAGTAAGACTCCATCTCATAAAAAAAAAAAAAAAGACTGATCCAGAATCAATATGGCAAAACCCTGTCTCTACCAAAAACGAGCTGGGCGTGGTGGCGCGCACCTGTA</t>
  </si>
  <si>
    <t>ENST00000438382.2</t>
  </si>
  <si>
    <t>ENSG00000165178</t>
  </si>
  <si>
    <t>NCF1C</t>
  </si>
  <si>
    <t>chr7:75170104-75170291</t>
  </si>
  <si>
    <t>TTCCCAGCTACTCAGGAGGCTGAGGCAGGAGAATCTCTTGAACCCAGGAGGCAGAGGTTGCAATGAGCCGAGATTGCACCACTGCACTCCAGTCTGGCGACAGAGTGAGATTCCGTGTCCAAAAAAAGAAAAAGAAAAAGAAAAAAGACTGATCCAGATTAAAGAAGGTTAAAGGCTATGACATTGAT</t>
  </si>
  <si>
    <t>chr7:75170291-75170478</t>
  </si>
  <si>
    <t>TCCTTGACTGGATCCTAGACCTGAAAAAAGTTTTCACTGCAGAGGACAAGCAGGATAATCGGGGAAACCTCAGTAAAGTCTGTGGGTGGATAATGGTGTTTTGTCCATGTTAATTTCCTGATTTTGACACGTGTGTTGTGATTATGTAAGAGAATGCCTTGATTTTAAGAAATGCCCAACAACTAGTA</t>
  </si>
  <si>
    <t>chr7:75186163-75186314</t>
  </si>
  <si>
    <t>CTGCAGAAGCTGAGATGTTCCAGTAGGAGAAGTAGGAGATATCTTCACTTGATTGGAAAATAAACACCGTAACTCAAGGCTCTGCTGAGTACATAAAAAATCTGGTGAGATTCATTCCTGTCATTTTCCCTGTCATTTCCCAGCATTGCTGT</t>
  </si>
  <si>
    <t>ENST00000621948.4</t>
  </si>
  <si>
    <t>ENSG00000277053</t>
  </si>
  <si>
    <t>GTF2IP1</t>
  </si>
  <si>
    <t>chr7:75410558-75410856</t>
  </si>
  <si>
    <t>GAGGGCCGGGGGAGCCCCCGACCCAGCTTGTCTCCCTCGGCCACACAGAACGTGAAGCAGCTGTACGCGCTGGTGTGCGAAACGCAGCGCTACTCCGCCGTGCTGGATGCCGTGATCTCCAGCGCCGGCCTCCTCAGTGCGAAGAAGCTGCAGCCGCACCTGGCCAAGGGTAGGGGCGGGGCGGGGAAGTGAACCCCGACGGTCAGCGCTTTGTCATCTGGTTTCAGCCCCGCTGCCGTGCACGGCGGGACTGGAGCAAGTCGCTCACCTGAAATGAGTATGAGCAGACCTTCCCTGGG</t>
  </si>
  <si>
    <t>ENST00000702174.1</t>
  </si>
  <si>
    <t>ENSG00000223705</t>
  </si>
  <si>
    <t>NSUN5P1</t>
  </si>
  <si>
    <t>chr7:75559408-75559707</t>
  </si>
  <si>
    <t>GCCCTCAGCTTTTATGTCAATTTCTTTGTTAGGACCTCAATCCTCTCTCCTTCTCCCTTAGTATCCACTGCCCAGGGCAAGCACTTCAGTGCTGTCTTCTGTATTTCCCATCTCTGTGCTCAGCGGTGCCTCGCACACAGCTTTGTGCCTGCAGGACTCAAACCCGCCCTCTGGACTGAGGCTAAGAGCTGGCATTCCTAGCTGTTTCTAGAAAGACAGTCTGGGTCTCCCCCACCCAGCCTCTGTGCCGCATCCTGAGTCCAGCTGGGCTCTGCTGCCCGCGCCTGCCCCCGGGGCCCG</t>
  </si>
  <si>
    <t>ENST00000404944.3</t>
  </si>
  <si>
    <t>ENSG00000127946</t>
  </si>
  <si>
    <t>HIP1</t>
  </si>
  <si>
    <t>chr7:75559748-75560046</t>
  </si>
  <si>
    <t>GCTCCGCTGAGCCTTCTCGGTGTCCTCCCGCTGCCTCCTGAGCTCGTCCAGTTCTGCCCGCAGGAATTCACAGTCGTCGGCCGCCTGCTGCCGCAGGTGCTGCTGCTCGGCCAGATCTGCTTCCAGCTCGCTGACGTGGCCCTTCAGCTGCAGCACAACCCGCTGGCTCTGTGGGGGGACTCCGGTCATGAGGCCAACCGCCCACTGCCACGGGTCACGGGCATGGGCCGGAGAAGCGGGTCCTACCATGCTTCCAAGTAAATACCTGATTCCCCTAAGTCAACTCTCCACGTCCCAGG</t>
  </si>
  <si>
    <t>chr7:75722776-75722935</t>
  </si>
  <si>
    <t>ATTATATCTGTGATCCCCAAACTTGGAATTGCAACAAAGAACTCCATGGCTCAGCAGGAAAAAAAATGTTTTGAACAGGCTGCTGAATTGTTTTTCCAGGATAAGACTTTTGTGCATGAGTGCCAGGGGTGTAAATCCAGTGTTTGATCTGCAGCCACGA</t>
  </si>
  <si>
    <t>ENST00000485723.1</t>
  </si>
  <si>
    <t>chr7:75722935-75723094</t>
  </si>
  <si>
    <t>ACAAGCACCAATGAAACGACAAGTATTCCTGTAGGTCTGAAAGGGTGGCCTGTCTGTCTATGCAGCGAGACATGGGACCCATCAGGCCTCCTGCCCTGAAGCAGGAGTTACCTGTTATCCTGTATTCATTTTCTATCACTGTTGTAACAAATTACTGCAG</t>
  </si>
  <si>
    <t>chr7:75880663-75880943</t>
  </si>
  <si>
    <t>GTCTCTCTCCTTGAGTTTAGTCGTATTTGGGCATGCAGGGACATAAAAATACTTAAGAGATAACCACTTCTAAAATTTTTTTAGAGATAGGGTCTTCGTCTTACCCAGGCTGGAGTGCAGAGATGCAATCATAGCTCACTGCAGCGTTCAACTCCTGGAATCAAGCGAGCCTCCTGCCTCAGCCTCCCAAGTAGCTGGGACTACAAGTACACATCATCACACCTGACTAATTTTTAAATTTTTTTTAAAGACGGGGGTCTCACTATGTTACCTAGGCTGGT</t>
  </si>
  <si>
    <t>ENST00000428119.1</t>
  </si>
  <si>
    <t>ENSG00000005486</t>
  </si>
  <si>
    <t>RHBDD2</t>
  </si>
  <si>
    <t>chr7:77121622-77121913</t>
  </si>
  <si>
    <t>GCGTTCCCTGGGACCCAAACCCGTTTTCACTTCACTTCACTTGCCAAACTTCAGGGGCGCGTTCACCTCCACGGACGCCTGGGGGTGGATAGTATCAGACACAATGGCCATCTCCTCCAGATCCTCGTCGTACTTCACCTGCAGGCCGTCCAGGCCCCGCACGCCGCCCTCCACGCCGCACACCGCGACCAGCACGCGGTCGCCATCCGGGTAGGTGAGGGGGTCCAGGGGCCTCACGGCCAGGTGGCACGGGAGCCGCGCCCGCAGCCGACCGAACGGGCTCACCTGCAGT</t>
  </si>
  <si>
    <t>ENST00000643546.1</t>
  </si>
  <si>
    <t>FAM185BP</t>
  </si>
  <si>
    <t>chr7:77728691-77728842</t>
  </si>
  <si>
    <t>CTGCAGGAGAACACAAGATGGTGAAGAAGCTGGCTGTCTGCCTCATTCTTACTTTTTCTAATGTAAAACTTTTAGTCTTGGGGGATTTTTCTATGGGGTGCCTCGCATATTTGGGGAGGGGAATCACAGAAGTCGATTTCTCTTACCATCTG</t>
  </si>
  <si>
    <t>ENST00000445512.5</t>
  </si>
  <si>
    <t>ENSG00000187257</t>
  </si>
  <si>
    <t>RSBN1L</t>
  </si>
  <si>
    <t>chr7:79234881-79235057</t>
  </si>
  <si>
    <t>AGTTTCCAGTTTTTCTGTTCTGTTTTTTCCCTATCTTTGTGGTTTTATCTACTTTTGGTCTTTGATGATGGTGATGTACAGATGGGTTTTTGGTGTGGATGTCCTTTCTGTTTGTTAGTTTTCCTTCTAACAGACAGTATCCTCAGCTGCAGGTCTGTTGGAATACCCTGCCGTGTG</t>
  </si>
  <si>
    <t>ENST00000629240.1</t>
  </si>
  <si>
    <t>LOC105375366</t>
  </si>
  <si>
    <t>chr7:79235057-79235233</t>
  </si>
  <si>
    <t>GAGGTGTCAGTGTGCCCCTGCTGGGGGGTGCCTCCCAGTTAGGCTGCTCGGGGGTCAGGGGTCAGGGACCCACTTGAGGAGGCAGTCTGCCCGTTCTCAGATCTCCAGCTGCGTGTTGGGAGAACCACTGCTCTCTTCAAAGCTGTCAGACAGGGACATTTAAGTCTGCAGAGGTTA</t>
  </si>
  <si>
    <t>chr7:79767775-79767934</t>
  </si>
  <si>
    <t>TGCTGATTGGTGTGTTTACAAACCTTAAGCTAGATAGAGAGTGCTGATTGGTATATTTACAATCCCTGGGCTAGACATAAAGGTTCTCCACGACCCCACCAGACTCAGGAGCCCAGCTGGCTTCACCCAGTGGAATCCCGCATCGGGGCTGCAGGTGGAG</t>
  </si>
  <si>
    <t>ENST00000650351.1</t>
  </si>
  <si>
    <t>LOC105375371</t>
  </si>
  <si>
    <t>chr7:79767934-79768093</t>
  </si>
  <si>
    <t>GCTGCCTGTCAGTCCCGCGCCGTGCGCCCGCACTCCTCAGCCCTTGGGTGGTTGACGGGACTGGGCGCCGTGGAGCAGGGGGCGGCGCTCATTGGGGAGGCTCGGGCCGCACAGGTGCCCATGGAGGGAGTGAGAGGCTCAGGCATGGCGGACTGCAGGT</t>
  </si>
  <si>
    <t>chr7:80713553-80713717</t>
  </si>
  <si>
    <t>GCCATTGCCCAGGCTTGCTTAGGTAAACAAAGCAGCCGGGAAGCTGGAACTGGGGGGAGCCCACCACAGCTCAAGGAGGCCTGCCTGCCTCTGTAGGCTCCACCTCTGGGGGCAGGGCACAGATAAACAAAAAGACAGCAGTAACCTCTGCAGACTTAAATGTCC</t>
  </si>
  <si>
    <t>ENST00000488048.1</t>
  </si>
  <si>
    <t>ENSG00000135218</t>
  </si>
  <si>
    <t>CD36</t>
  </si>
  <si>
    <t>chr7:80713717-80713881</t>
  </si>
  <si>
    <t>CCTGTCTGACAGCTTTGAAGAGAGCAGTGGTTCTCCCAGTACGCAGCTGGAGATCTGAGAACGGGCAGACTGCCTCCTCAAGTGGGTCCCTGACCCCTGACCCCCGAGCAGCCTAACTGGGAGGCACCCCCCAGCAGGGGCACACTGACACCTCACACGGCAGGG</t>
  </si>
  <si>
    <t>chr7:80713881-80714045</t>
  </si>
  <si>
    <t>GTACTCCAACAGACCTGCAGCTGAGGGTCCTGTCTGTTAGAAGGAAAACTAACAAACAGAAAGGACATCCACACCAAAAACCCATCTGTACATCACCATCATCAAAGACCAAAAGTAGATAAAACCACAAAGATGGGGAAAAAACAGAACAGAAAAACTGGAAAC</t>
  </si>
  <si>
    <t>chr7:82424997-82425149</t>
  </si>
  <si>
    <t>AGAACCCATTCTCCTTGAGTGTGAGTGGGGACCATGATATGAAGGGATGTCACTCCCTTAATTATGTGACGTTATGTGGTAAAGGTAACACGATTCTGCAGATGGAATTCCGATCTCACATCACTTGATTTTCAATGAATCAAAAAAGGGAGT</t>
  </si>
  <si>
    <t>ENST00000356253.9</t>
  </si>
  <si>
    <t>ENSG00000153956</t>
  </si>
  <si>
    <t>CACNA2D1</t>
  </si>
  <si>
    <t>chr7:82425149-82425301</t>
  </si>
  <si>
    <t>TATAATGAATGATCTAACTTAATCAGCTGAATGCCCTTCAAAGGGGTATTGAGCCCCCTTTCTGAATGAAGAGAGTTTCCCTCTAGTCTACAAGAAATAAACTGCCATGTTGTAAGAGGACCTTTAATAGGGCCTCAACAACCACACGATTTT</t>
  </si>
  <si>
    <t>chr7:82425301-82425453</t>
  </si>
  <si>
    <t>TGAAAGAGGAGCAGGAAGTAGCCCCATACGGGAATGCAGTCCAGGCAACACCTTACTGCAGCCTTGTGAGACTGAACAAGGGGCCACCACGACTCCTCAGCATTGAAACTGTTAGATAATAAATGTATATTGTTTTAAACCATTCAGTTTGTG</t>
  </si>
  <si>
    <t>chr7:83673571-83673742</t>
  </si>
  <si>
    <t>GACTGCAGCCCGCCATGCCTGAGCCTTCCCCCACCTCCGTGGGTTCCTGTGCAGCCTCCCCGAGGAGCGCCGCCCCCTGCTCCACGGCGCCCAGTCCCATTGACCACCCAAGGGCTGAGGAGTGCGAGCGCATGGCGTGGGACTGGCAGGCAGCTCCACCTGCAGCCCCAGT</t>
  </si>
  <si>
    <t>ENST00000643230.2</t>
  </si>
  <si>
    <t>ENSG00000170381</t>
  </si>
  <si>
    <t>SEMA3E</t>
  </si>
  <si>
    <t>chr7:84054789-84054950</t>
  </si>
  <si>
    <t>AGAGTTTCCAGTTTTTCTGTTCTGTTTTTTCCCCATCTTTGTGGTTTTATCTACTTTTGGTCTTTGATGATGGTGATGCACAGATGGGTTTTTGGTGTGGATGTCCTTTCTGTTTGTTAGTTTTCCTTCTAACAGACAGGACCCTCAGCTGCAGGTCTGTTG</t>
  </si>
  <si>
    <t>ENST00000265362.9</t>
  </si>
  <si>
    <t>ENSG00000075213</t>
  </si>
  <si>
    <t>SEMA3A</t>
  </si>
  <si>
    <t>chr7:84054950-84055111</t>
  </si>
  <si>
    <t>GGAGTACCCTGCCATGTGAGGTGTCAGTCTGCCCCTGCTGTGGGGTGCCTCCCAGTTAGGCTGCTCAGGGGTCAGGGGTCAGGGACCCACTTGAGGAGGCAGTCTGCCCGTTCTCAGATCTCCAGCTGCGTGCTGGGAGAACCACTGCTCTCTTCAAAGCTG</t>
  </si>
  <si>
    <t>chr7:84150817-84150991</t>
  </si>
  <si>
    <t>CCTCTGCAGACTTAAATGGCCCTGTCTGACAGCTTTGAAGAGAGCAGTGGTTCTCCCAGCACGCAGCTGGAGATCTGAGAACGGGCAGACTGCCTCCTCAAGTGGGTCCCTGACCCCTGACCCCTGAGCAGCCTAACTGGGAGGCACCCCCCAGCAGGGGCACACTGACACCTCA</t>
  </si>
  <si>
    <t>chr7:84150991-84151165</t>
  </si>
  <si>
    <t>ACACTGCAGGGTACTCCAACAGACCTGCAGCTGAGGGTCCTTTCTGTTAGAAGGAAAACTAACAAACAGAAAGGACATCCACACCAAAAACCCATCTGTACATCACCATCATCAAAGACCAAAAGTAGATAAAACCACAAAGATGGGGAAAAAACAGAACAGAAAAACTGGAAAC</t>
  </si>
  <si>
    <t>chr7:84876369-84876520</t>
  </si>
  <si>
    <t>CTGCAGCTAGAGACCTGAGAGGCACATTCTCATGGACATCATGGTTATATCAAATAGACAGTGTCCTTTGCAGAGCTAATAGAGCCAAGCCAAGTTCCTTACATTTAAATTTGTTCTATTCAGCCATAGGCATAAAGTGACAATTGATCTAA</t>
  </si>
  <si>
    <t>ENST00000484038.1</t>
  </si>
  <si>
    <t>ENSG00000153993</t>
  </si>
  <si>
    <t>SEMA3D</t>
  </si>
  <si>
    <t>chr7:84876654-84876858</t>
  </si>
  <si>
    <t>CGCCACCATGCCCAGGAGAAAGGCTGAAGGACATAAAGTCAAGGTGAAGGATGAACCACAGAGAAGATCCGCGAGGTTGTCTACTAAACCTGCTCCTCCAAAGCCAGAGCCTGAGCCTAAAAAGGCCCCTGCAAAGAAGACAGAGAAGGTACCCAAAGGGAAAAAAAGAAAAGCTGATGCAGGCAAGGAGGGGAATAAGCCTGCA</t>
  </si>
  <si>
    <t>chr7:86440676-86440826</t>
  </si>
  <si>
    <t>CTGCCGGCCCCGGGCAATGAGGGGCTTAGCTCCGGGGACAGTGGCTGCGCAGGGTGTACTGGGTCCCCCAGCAGTGCCAGCCCACTGGCGCTGCGCTTGATTTCTCACCGGGCCTTAGCTGCCTTCCCGCAGGGCAGGGTTCCGGACCTGC</t>
  </si>
  <si>
    <t>ENST00000361669.7</t>
  </si>
  <si>
    <t>ENSG00000198822</t>
  </si>
  <si>
    <t>GRM3</t>
  </si>
  <si>
    <t>chr7:86440826-86440976</t>
  </si>
  <si>
    <t>CAGCCCGCCATGCCTGAGCCTCCCACCCCCTCCATGGGCTCCTGTGCGGCCCGAGCCTCCCCGACGAGCGCCACCCCCTGCTCCACGGCGCCCAGTCCCATCGACCACCCAAGGGCTGAGGAGTGCGGGCACACGGCACCGGGACTGGCAG</t>
  </si>
  <si>
    <t>chr7:86440976-86441126</t>
  </si>
  <si>
    <t>GGCAGCTCCACTTGCAGCCCTGGTGCTGGATCCACTGGGTGAAGCCAGCTGGGCTCCTGAGTCTGGTAGGGACGTGGAGAACCTTTATGTCTAGCTCAGGGATTGTAAATGCACCAATTGGCACTCTGTATCTAGCTCAAGATTTGTAAAC</t>
  </si>
  <si>
    <t>chr7:86980849-86981138</t>
  </si>
  <si>
    <t>AACGTTTCCCCCATTATTAAGAAAATAAAACAGCATCTCCACTGATCCTGCATATTGGTGGCTCACCATTTGCTCTTCAGATCCAGTCTCCAAGGCAGGCCTGGAGAGGCTGACCTTTCTGGACTGTATCACTCAGGCTCCTTTGCACTACAGATTCTGGGTGTTCATCTGATGGGAGGCATCAGCAGGAGATTAGAGAGAGTTCTCTATCTCCTTTCTGCCTTCCACAGCCACTGAGCTTCCAGAACACCATTTCCTCCACTTGCAGAAGAGTCAGATCTACAAGTGCT</t>
  </si>
  <si>
    <t>ENST00000425689.1</t>
  </si>
  <si>
    <t>ENSG00000164659</t>
  </si>
  <si>
    <t>ELAPOR2</t>
  </si>
  <si>
    <t>chr7:89464785-89465083</t>
  </si>
  <si>
    <t>TTCCTTCATTTCAACTTTGGTGAATCTGACAATTCTGTGTCTTGGAGTTGCTCTTCTTGAGGAGTATCTTTGTGGCGTTCTCTGTATTTCCTGAATCTGAATGTTGGCCTGCCTTGCTAGATTGGGGAAGTTCTCCTGGATAATATCCTGCAGAGTGTTTTCCAACTTGGTTCCATTCTCCCCATCACTTTCAGGTACACCAATCAGACGCAGATTTGGTCTTCTCACATAGTCCCATATTTCTTTGAGAGTTTGTTCGTTTCTTTTTATTCTTTTTTCTCTAAACTTCCCTTCTCGCT</t>
  </si>
  <si>
    <t>ENST00000665308.1</t>
  </si>
  <si>
    <t>LOC105375387</t>
  </si>
  <si>
    <t>chr7:90464403-90464648</t>
  </si>
  <si>
    <t>GCCTAGATTTCAGAGGATGTATGGAAATCCCTAGATGTCCAGGCAGAAGTTTGCTGCAGGGATGGAACCCTCATGGAGAACCTCTGCTAGGCCAGTGCAGAAGGGAAATGTGTGGTCAGAGCCCCCACACAGAGTCCCCACTAGGGCACTGCCTAGTGGAGCTGCAAGAAGAGGGTGACCATCTTCCAGACCCCAGAATGGTAGCTCCACCAACAGCTTGCATCATGCACCTGGAATAGCTGCAGA</t>
  </si>
  <si>
    <t>ENST00000485696.1</t>
  </si>
  <si>
    <t>ENSG00000157224</t>
  </si>
  <si>
    <t>LOC102723899</t>
  </si>
  <si>
    <t>chr7:90493184-90493394</t>
  </si>
  <si>
    <t>CTGCAGGGGCATAATGATAGGGAATGTAGAAAAGCCCAGGACCCATACTTTGAGGTTGCAAAATCTGGATGAGAAACAGGGTAAACCTTTTAGGGTAAGGATGAAATGGTAAGCACATACACACTCTTTTGTCAACTCCTAGACCTTGTTATGTAGAAATTGTTTGGGTGATAATTGGATCATGAAATGTTTCAAAAAGCTATTTTAGGAC</t>
  </si>
  <si>
    <t>ENST00000476475.1</t>
  </si>
  <si>
    <t>chr7:91086826-91086977</t>
  </si>
  <si>
    <t>ATATCATTTTCATTTGATTAAGAAAATATTTACAAATTTAGTGAATGTTCAGCCTCAAAATAAAGATGAATATAAGAAGTCACTGGAGAAAAACACTATTCGCTTTTAGCGTTTTTGTTTTGTTTTTTTGCAGCTTTATTGCCCAGGCTGCA</t>
  </si>
  <si>
    <t>ENST00000460493.1</t>
  </si>
  <si>
    <t>ENSG00000058091</t>
  </si>
  <si>
    <t>CDK14</t>
  </si>
  <si>
    <t>chr7:91309411-91309581</t>
  </si>
  <si>
    <t>CTGCAGGCTCTGCCTCCCGGGTTCACGCCATTCTCCTGCTTCAGCCTCCCGAATAGCTGGGACTACAGGCGCCCACCACCACGCCGGGCTAATTTTTTGTATTTTTAGTAGAGACGGGGTTTCACCGTGTTAGCCAGGATGGTCTGGATCTCCTGACCTCGTGATCCACCC</t>
  </si>
  <si>
    <t>ENST00000449361.5</t>
  </si>
  <si>
    <t>LOC105375392</t>
  </si>
  <si>
    <t>chr7:91627203-91627382</t>
  </si>
  <si>
    <t>ATCCTGCTGATTGGTAGAGCCCAGTGGTCTGTTTTGACAGGGCCCTGATTGGTGCGTTTACAATCCCTGAGCTAGATACAAAGGTTCTCCACGTCCCCACCAGACTCAGGAGCCCAGCTGGCTTCACCTAGTGGATCCCGCACCAGAGCTGCAGGTGGAGCTGCCTGCCAGTCCTGGTGC</t>
  </si>
  <si>
    <t>ENST00000660007.1</t>
  </si>
  <si>
    <t>chr7:91627382-91627561</t>
  </si>
  <si>
    <t>CCGTGCGCCTGCACTCCTCAGCCCTTGGGTGGTCGATGGGACTGGGCGCCGTGGAGCAGGGGGTGGCGGTCGTCGGGAACCTCCGGCCGCACAGGAGCCCATGGAGCGGGTGGGAGGCTCAGGCTTGGCGGGCTGCAGGTCCCCAGCCCTGCCCCGCGGGAAGGCAGCTAAGGCCCGGTG</t>
  </si>
  <si>
    <t>chr7:92447215-92447515</t>
  </si>
  <si>
    <t>ATTGCATGGGATACACTCACGCTAAAAAAATTGTTCGTCGTTTACCTGAAAGTCACATTTAATTGGGCGTCCTGTATTTTACCCGGCAAATTCTAGGCCTGAGACCAAAAAGTTTGAGAACCCTGCCCCTAGGCGACAGCAAGCGGAACTGCAGCAAGCTCCCAGTAATTCCGGGTGCTGCACTTCCGGTCAGGCGGTCGGGCTGCGGGGCCCTGGGGCCAGCTCACCGCCGGAAGTCTCCGCGTCCCCCCCACCCCGGCCAGATCCCTTTCCCAGTCCTGCTTCCCAGTGCCTCGGGCCA</t>
  </si>
  <si>
    <t>ENST00000287957.5</t>
  </si>
  <si>
    <t>ENSG00000157259</t>
  </si>
  <si>
    <t>GATAD1</t>
  </si>
  <si>
    <t>chr7:92447606-92447757</t>
  </si>
  <si>
    <t>TCCGTGCCGACGCTCTCACCGCTCTTCCTATCGCCGGGAGTGGCGGGCCGACCAGGGGGCGGCCGGGCTACCGTCCGCCATTCCCGTGTCTCTGCGCCCGCGGGGGCCGCCCGAGCCGGCCACCATGCCGCTGGGCCTGAAGCCCACCTGCA</t>
  </si>
  <si>
    <t>ENST00000641474.1</t>
  </si>
  <si>
    <t>ENSG00000230927</t>
  </si>
  <si>
    <t>TMBIM7P</t>
  </si>
  <si>
    <t>chr7:92949150-92949321</t>
  </si>
  <si>
    <t>CTGCAGTGAGCTGTGATCGTGTCACTGCACTCCAGCCTAGGCAACAAAGTGAGACTGTCTTAAAAAAAAAAAAAAAAAAAAAAAAAAAGGTGGCAGGCCAGGCACGGTGGCTCACGCCTGTAATCCCAGCACTTTGGGAGGTGAGGCGGGCGGATCACAAGGTCAGGAGTTC</t>
  </si>
  <si>
    <t>ENST00000419668.1</t>
  </si>
  <si>
    <t>ENSG00000237819</t>
  </si>
  <si>
    <t>CDK6-AS1</t>
  </si>
  <si>
    <t>chr7:92949321-92949492</t>
  </si>
  <si>
    <t>CGAGACCAGCCTGGCCAACATGGTGAAACCCTATCTCTACTAAAAATACAAAAAAATTAGCTGGACATGGTGGCATGCGCCTGTAGTCCCAGCTGTAGCTACTTGGGAGGCTGAGGCGGGAGAATCGCTTGAACTCGGGAGGTGGAAGCTGCAGTGAGCTGAGATTGTGCCA</t>
  </si>
  <si>
    <t>chr7:94475563-94475714</t>
  </si>
  <si>
    <t>CTGCAGACAAGGCGTGAAAGAGCTCTTTTCTGGGTTTTATCAGGGCAATCACATTAAGGTAAGAGAAACTTTCAATCAACCAGGAAGAAAAGGTTATTATCCCAGAAGTCCTCTTTTTCACCTGGTACAATTCAACATTATGTGGTAAGAAG</t>
  </si>
  <si>
    <t>ENST00000447923.5</t>
  </si>
  <si>
    <t>ENSG00000127995</t>
  </si>
  <si>
    <t>CASD1</t>
  </si>
  <si>
    <t>chr7:95453702-95453792</t>
  </si>
  <si>
    <t>TCTTCCCTTCTCTTCCTTCCCCTCTCCTCCCCTCCCCTCCCTTCCCCTCCCTTCCCCTCCACTATCCTCCCCTCTCCTCCCCTATCCTCCC</t>
  </si>
  <si>
    <t>ENST00000416593.1</t>
  </si>
  <si>
    <t>LOC107986823</t>
  </si>
  <si>
    <t>chr7:95465575-95465865</t>
  </si>
  <si>
    <t>CTGCAGCCTTGAACTCCTGGCTTCAAGCAATCCTCCCTCCTTAGCCTCCTGAGTGGCTGGGACTACAGGCACATGCCACTATGCCTGGCTAATTTTTAAAAATTTTTTTAGAGATGGAGTCTCACTATGTTGACGAGGCTGGTCTTGAAATCCTGTTCTCAAGTGATCCTCCCACCTTGCTTGTTTGCTTTTAAAGACAACCAAGGCCAGGTGCAGTGGCACTTACCTGTAGTCCTAGCTACTCGGGAGATTGGAGTAAGAGGATTGCTTGAGCCCAGGAGTTCAAGGCTG</t>
  </si>
  <si>
    <t>chr7:96851742-96851918</t>
  </si>
  <si>
    <t>ENST00000449279.5</t>
  </si>
  <si>
    <t>ENSG00000127922</t>
  </si>
  <si>
    <t>SEM1</t>
  </si>
  <si>
    <t>chr7:96851918-96852094</t>
  </si>
  <si>
    <t>chr7:97731829-97731980</t>
  </si>
  <si>
    <t>CTGCAGACGGAAGCAGGCCGCTCCGGATTGGATGGCGAGACCTCGATTTTCCTAAAATTGCGTCATTTAGAACCCAATTGGGTCCAGATGTTATGGGCATCGACGAGTTACCGTCTCGGAAACTCTCAATCACGCAAGCGAAAGGAGAGGAG</t>
  </si>
  <si>
    <t>ENST00000350485.8</t>
  </si>
  <si>
    <t>ENSG00000006128</t>
  </si>
  <si>
    <t>TAC1</t>
  </si>
  <si>
    <t>chr7:97732195-97732493</t>
  </si>
  <si>
    <t>AGTAAGTGCCCGCGCGGTGCTGGCCGCGGCTGCCCGGGTCACCCCGCCCCGCATCTGTCCGAGGTGGCCGCGCTGGGGGCGCCGCTGCGGCGAGGGACAGTGGGGAGACTGGCTTCCCAAACGCCAACGCCCCTCTTTGTCTTCCACCTGCAGAGTTTCCTGGTTTGAAGGTGTGGGTTGGTGGGTTAGGGGGCTGGGGGAGTTGGGATTCAGGGAGAAGAGGGTTGGAGAATCTTTGGGACGCGATTCTCTCGCCTAACCGGTACAGGTGAGACTTCAGTCCTTATGTTTTTGATCTT</t>
  </si>
  <si>
    <t>ENST00000495916.1</t>
  </si>
  <si>
    <t>chr7:98203713-98204012</t>
  </si>
  <si>
    <t>CACGTCATTGTCTAGTTTTAAAGGAAACTGAAAAATTGAGTAATGTAAAGGTTTTTTGAGGGTAACTTCCCATGTTGCTTTAATGACGCCCCCTGACATGGGCACAGAACTGCCATCTGCCAGCCGGGCCGGGCTGTGTCTTCCGACCTGCAGGGCGCACCTGCCCAGAGGCTCCCCCTCTCCCTCATCACGCAGTGATAAAAAGGGTGGGGTTTTATTTTTTATTTCTAGGTGGTGGCTTTGAGTGGGATGATGACTTCTCCCCAGATCCTTTTATGTCAAAGACAACAAGTAACCTGC</t>
  </si>
  <si>
    <t>ENST00000609256.2</t>
  </si>
  <si>
    <t>ENSG00000180535</t>
  </si>
  <si>
    <t>BHLHA15</t>
  </si>
  <si>
    <t>chr7:98204091-98204243</t>
  </si>
  <si>
    <t>CGCACTCGGCGCCTTACTCCCGGTTCTCCATCTCTCCCGCCAACATTGCCAGCTTTTCCCTCACACACCTGACCGACTCGGACATCGAGCAGGGCGGTGAGAGGCGCTGCGTGCTGGGGATTGGGAGTGCAGGGTCGGGGGTGGGGCGCTGCA</t>
  </si>
  <si>
    <t>chr7:98233371-98233556</t>
  </si>
  <si>
    <t>CCAGGGCACCTGGCCATGTGGATGCCCCCAGGCCCTGCAGGAGCCCTTACCCGCCTGGACAGTGAACCATCTGGGCATGGCACATGCCTCCACCACGCAGCCGCCTCCCGACACCCAGGCCCACAGCGGGTGGTCATCCACCCCATACGGCTCCTCCAAGCCCAGTGGGAGGAGCCCCAGAGAGGA</t>
  </si>
  <si>
    <t>ENST00000490842.5</t>
  </si>
  <si>
    <t>ENSG00000205356</t>
  </si>
  <si>
    <t>TECPR1</t>
  </si>
  <si>
    <t>chr7:98236061-98236206</t>
  </si>
  <si>
    <t>CCATGCCCATGATGTGGACACGCCCGCTGCAGAGCTGAGATGTCCCCAGCTCATCCACTGAGTCGCCTGCCTGTGCTCTCACGGCTGGTGGGCAGAGCTGGGGCTTGTCCATGCTCTTTAGACCCACGGACCACCAGGTGCAGCCC</t>
  </si>
  <si>
    <t>chr7:98236206-98236351</t>
  </si>
  <si>
    <t>CCAAAACTGCAGCAGCATCACCTGGGGGCTGGTGAGAAATACCAAGTCTCAAACAAACTCGGGGTAAGACCCGGAGATCAAAGTCTGAACAAACCCTCCAGGAGACCCCGATGCCTGAGTCTGAGACCACTGCTGCAGGCTGGGCA</t>
  </si>
  <si>
    <t>chr7:98251959-98252249</t>
  </si>
  <si>
    <t>CCTTCCAGGTGTGCAGGCGAGATGACAAGTGCGGTCCCTCCTTCCTCCCTCCCCGCGAGCAAACAGCCTGGGGGTGGTGGGGAAGGCGGCGTGCCCAGCCCTTCATCGCCCCATTCTTTCCCACGGCCCTGGCCGCCGCTGCAGCTGGGGCGCCACTCTGCACTCACCTGGGCCCGCGCCGGGCGGGGCGAAGTCGCGGTGGTAGGTCCTCGGCGTCCGGGAGGAGCGGACCGGCCCTCCCGGGGACCGGGCAAGAGGGTGGGCCGGAAGCGGCATCAGGCCCCGTGCCCA</t>
  </si>
  <si>
    <t>ENST00000447648.7</t>
  </si>
  <si>
    <t>chr7:98252310-98252462</t>
  </si>
  <si>
    <t>TCGGTGCTGGCTTCGAGGTCGCGCGCCCGCCCACTTCCGGGGTCGCGCCAGGTCAGGAGTCCAGAGTCGGCTGAAGCGAGTTGCCGCGTTCTCTCTGGCGGCGCGACACCGGCCCGTGGACCGCCCGGCCGCCCTCCAGGACCCGGTCTGCAG</t>
  </si>
  <si>
    <t>ENST00000456357.6</t>
  </si>
  <si>
    <t>ENSG00000164713</t>
  </si>
  <si>
    <t>BRI3</t>
  </si>
  <si>
    <t>chr7:98512531-98512683</t>
  </si>
  <si>
    <t>ACTGCAGTATCTGTGTCCTTCAACAGCCGTTGGAGTTGTGATGTGGAGAGGCGTTTTCAGAAGAACCTCAGTGAAGCCCCAAAGGTGGGCAGAGTGGCCCTGGACTCTGTTGATAGATGCAGAGGTAGATCCAGCGGTGCTTGGCCTCAGGGA</t>
  </si>
  <si>
    <t>ENST00000265634.4</t>
  </si>
  <si>
    <t>ENSG00000106236</t>
  </si>
  <si>
    <t>NPTX2</t>
  </si>
  <si>
    <t>chr7:98512703-98512973</t>
  </si>
  <si>
    <t>CTGGCATGCAGACCCCGGGCACAGACACTACAGTTGTGGTGTACATTGTTGGTGCCTACCTGTGATGGTTATTTTATTTTTTATTTTTTTTAGAAACATGGTCTCACTCTGTTGCCTAGGCTGGAGTGCAATGGTGTGATCGTAGTTCACTGCAGCCTGAACTCCTGGGCTCAAGTGATCCTCCCACGTCAGCCTCCTGAGGTATGGGACACCACGCCAGGCTAATTAAAAAAAATTTTTTGTGGAGGTGGAGTCTTGCTATGTTGCCCAG</t>
  </si>
  <si>
    <t>chr7:99000918-99001183</t>
  </si>
  <si>
    <t>CTGCAGTGCCCAACTTAGCGCTTTTGTAATGATCTTTGCCACGTTCTTTCTTCACTGATGGGTTAAATCGTAGACTAAGTGGTTCACATGTGTGGTATTCAAAGAATCTCCTAAAGACTCATTGTGTCCTAGATGACACAGTTAATATTAAGTCACATAAAAGAAAATCTTCATCTCCTTAATCGGAAAGGACACTCAACAGCCATAGCTGTGACCAGGGTTGCATCGAGGTTGCATCCAGCTGAAGTGTGGCGTGTGCCCTGCAG</t>
  </si>
  <si>
    <t>ENST00000468960.3</t>
  </si>
  <si>
    <t>LOC101927550</t>
  </si>
  <si>
    <t>chr7:99115392-99115534</t>
  </si>
  <si>
    <t>GAGACTAGCCTGACAACACAGTGAAACCCTGTCTCTACAAAAAAGACAAAAATTAGCTGGGTGTGGTGACACACACCTGTAATCCCAGCTACTTGGGAGGCTGAGGTGCGGGGATCACTTGAGCCTGGGTGGCTGAAGCTGCA</t>
  </si>
  <si>
    <t>ENST00000472627.1</t>
  </si>
  <si>
    <t>ENSG00000198742</t>
  </si>
  <si>
    <t>SMURF1</t>
  </si>
  <si>
    <t>chr7:99438401-99438560</t>
  </si>
  <si>
    <t>ACTGCAGTGAGCTATGATCGTACCCCTGTACTCCAGCCTGGGCCACAGAGCGAGAAAAAACCCTGAATTAGAGACACGCTGCGGCCGTCCTTCCTCGGAGAGACCCGCCCCTCCTCAGAGGCCCACCCGGACCCTCAGGCCAACGCCGACCCCTCTCCAC</t>
  </si>
  <si>
    <t>ENST00000430029.1</t>
  </si>
  <si>
    <t>ENSG00000106246</t>
  </si>
  <si>
    <t>PTCD1</t>
  </si>
  <si>
    <t>chr7:99438560-99438719</t>
  </si>
  <si>
    <t>CACGGACTTCTGCAGCCTCAGTTTCCCTCCTCAGACGCCCCCGGCTCCAATCCCGGCTCGGGCACTTCCTTCCCCTCTGGCGTGTCTTGGCCCGGGTCCCGGGGCTCCTGCGAGGATCACACAGGAACTCACTTGAAGTGTCCGGCGCAGTGCACTCCGA</t>
  </si>
  <si>
    <t>chr7:99605366-99605537</t>
  </si>
  <si>
    <t>AAGCGATCCTCCCGCCTCAGCCTTCTGAGTAGTTGGGACTACCTGTGCTCACCATAGCTCCCAGCTAATTTTTTAATTTTATGTTTTGTAAAAAACAGGATCTCGCTTTGTCACCCAGGCTGGTGTGATCACAGCTCACTGCAGCCTCCAACTCTTGAGTTCAAGCGATCCT</t>
  </si>
  <si>
    <t>ENST00000429679.1</t>
  </si>
  <si>
    <t>ENSG00000244219</t>
  </si>
  <si>
    <t>TMEM225B</t>
  </si>
  <si>
    <t>chr7:99605537-99605708</t>
  </si>
  <si>
    <t>TCCCACCTTAGCCTCCTGAGTAGTTGGGACTACAGGTGCGCACCACAGCTCCCAGCTAATTTTTTAATTTTAGGTTTTGTAAAAACAGGATCTCGCTCTGTTGCCCAGGCTGGTGTGATCATAGCTCACTGCAGCCTCCATCTCCTCAGCTCAAGTGATCCTCCTGCCTCAG</t>
  </si>
  <si>
    <t>chr7:99809791-99809965</t>
  </si>
  <si>
    <t>CTCTGCAGACTTAAGTGTCCCTGTCTGACAGCTTTGAAGAGAGCAGTGGTTCTCCCAGCACGCAGCTGGAGATCTGAGAACGGGCAGACTGCCTCCTCAAGTGGGTCCCTGACCCCTGACCCCCGAGCAGCCTAACTGGGAGGCACCCCCCAGCAGGGGCACACTGACACCTCAC</t>
  </si>
  <si>
    <t>ENST00000631161.2</t>
  </si>
  <si>
    <t>ENSG00000021461</t>
  </si>
  <si>
    <t>CYP3A43</t>
  </si>
  <si>
    <t>chr7:99809965-99810139</t>
  </si>
  <si>
    <t>chr7:100163489-100163666</t>
  </si>
  <si>
    <t>TTTTTGAGGGGGAGGACAGGAAATGAGCATTTTAGCTTTTCAGTGTTTATTTTCTTCTTACTATTTTTTAAGAGACAGTGTCTCCTTGCTCTGTCACTTAGGCAGCATATCATAGCTCACTGCAGCCTTGAAAACTCCTGGGCTCAAGGGATTCCCCAATCTCAGCCTCCTGAATAGC</t>
  </si>
  <si>
    <t>ENST00000411994.1</t>
  </si>
  <si>
    <t>ENSG00000197093</t>
  </si>
  <si>
    <t>GAL3ST4</t>
  </si>
  <si>
    <t>chr7:100406525-100406667</t>
  </si>
  <si>
    <t>CTGCAGTCCTGGGAGCAAGAAGAGTCCTTCATGAATTACCTCACCCTTGGCACACCTGGTCAGACACAGAACTTTCTCCCGACATGGCTTACCCTGGGAGAAAATGAGGTTTAAGAAAAGGAAGATTTTGTTTTCTCTGTATC</t>
  </si>
  <si>
    <t>ENST00000471336.1</t>
  </si>
  <si>
    <t>ENSG00000078487</t>
  </si>
  <si>
    <t>ZCWPW1</t>
  </si>
  <si>
    <t>chr7:100539460-100539725</t>
  </si>
  <si>
    <t>CTGCAGCCAGGCCGGGAACCGCCACTGCTTCGAGTGCGCCCAGCGCGGGGTCACCTACGTGGATATCACCGTGGGCAGCTTCGTGTGCACCACCTGCTCCGGCCTCCTGTGAGTGACCGGGAGGGAGTGGCCGAGGTCGGCGTGGGGGGACCCGGGGGCGGGGTGGGGAGGCCGGGGCTCCGGGGCGCGAGGGAAGGGGGCCGAGGTGAGGGGCGGAGGGGAGGTCAGGGAACGCGCCGGCTGTGGGGACGGGGTCGTCTGCTGCA</t>
  </si>
  <si>
    <t>ENST00000477022.1</t>
  </si>
  <si>
    <t>ENSG00000106351</t>
  </si>
  <si>
    <t>AGFG2</t>
  </si>
  <si>
    <t>chr7:100606119-100606419</t>
  </si>
  <si>
    <t>AGGAATTCGAGACCAGCCTGGGCAACATGGCGCAACCTTGTCTGTACCAAAAATACAAAATAATTAGCTGGGCATGGTGGCGTGCCTGTAGTCCCAGCAACTTGCGGGGCTGAGGCAGGAGGATTACTTGAACCCAGAAGGTCAAGGCTGCAGTAAGCCTAGATGGAGCCACTGCACTCAAGCCTGGGAGACAAAGTGAGACCCTGTCTCAAACAAACAAAAAAGGTCATGGGGCTGAGAAGAGTGTGGTGCACGCCCGCCCTGACACTTCCCCCAATGCTCGGTGGCCACCTGCAGCTCC</t>
  </si>
  <si>
    <t>ENST00000472348.1</t>
  </si>
  <si>
    <t>ENSG00000106333</t>
  </si>
  <si>
    <t>PCOLCE</t>
  </si>
  <si>
    <t>chr7:100763705-100763905</t>
  </si>
  <si>
    <t>TGGTTTGCCGGTCCCGGCCTGCCAGCCTTGCTGCCTGCTGGGTTAGGGATGAGCTGGAAGCGAGCTTTGTCTTTAGGGAGTTTGGGGTGGGTCTCTTGCAGGTGTCAGAAGTACCAGGTGGTGAATTCCCCGTCTTGTGATTCATCTCTGCAGAGCAGCATGTCGGGGCCAGGGTTCTGTGGACGGCTGGTCGACACTCAT</t>
  </si>
  <si>
    <t>ENST00000618565.4</t>
  </si>
  <si>
    <t>ENSG00000146839</t>
  </si>
  <si>
    <t>ZAN</t>
  </si>
  <si>
    <t>zonadhesin</t>
  </si>
  <si>
    <t>chr7:100763905-100764105</t>
  </si>
  <si>
    <t>TGGCCCATTTGAGTATGAAGGAGGGCAGGCAGGGTCGCACAGGGGCGATGCTTGGCACCTGGGCTCCTCCAAGGCTCTACCCCCTTCCACTGCATTCCCCCTGACTTGGTCACTCCCCTCAGGACATGCCTGCTGCACGTGAAGGCCGCTTCCTTCTTCGACAGCTGCATGCTTGATATGTGCGGATTCCAGGGGCTGCAG</t>
  </si>
  <si>
    <t>chr7:100839212-100839333</t>
  </si>
  <si>
    <t>CTACTCAGGAGGCTGAGGCAGGAGAATGGCGTGAACCCAGGAGGCAGAGCTGCAGTGAGCCGAGATCACGCCACTGCACTCCAGCCTGGGCGACAGAGTGAGACTCCGTCTCAAAAAAAAAA</t>
  </si>
  <si>
    <t>ENST00000358173.8</t>
  </si>
  <si>
    <t>ENSG00000196411</t>
  </si>
  <si>
    <t>EPHB4</t>
  </si>
  <si>
    <t>chr7:101096964-101097253</t>
  </si>
  <si>
    <t>TTTAGAAAAAGTGAAAAATGGCAAGAGTGGCCCAATCTTTTGAGAGTTTAGAGAAAATATCATTTGGAAAGGGAGTAGCTCTCCTTCTATTTTAGCCTTATTATTACGGTATCTATAAAGCAATGCCATATTCTAAATCTGCAGAAATAAAATTCTAAGGGGCGAAAGTCCAAGGCAGAAGTCAAAAGTTTTGCAAGGAAACCGATGAGGTTGCTGACCTGAGCTGGGCAGGGTTGAACAGGCGAGTGCCAAGATCAAGGTCTCTGATTGTCTCTCCTTGAAAGGTAAGC</t>
  </si>
  <si>
    <t>ENST00000467847.1</t>
  </si>
  <si>
    <t>ENSG00000169871</t>
  </si>
  <si>
    <t>TRIM56</t>
  </si>
  <si>
    <t>chr7:101201229-101201395</t>
  </si>
  <si>
    <t>CCAGGTGCTGGAAGGGGCCAGAAGCCCTGCTGAGACTATTTGACCTCCAGTCGGGGTGGGGGCAGGGCCTGGTCCGGGGCATCTCCAGGAATGTCAAGGTCACCACCCCTGCCTGGACCTCCCCCGCCATGCACAAACACACACAGGCTGCAGGTCTGTTTCCCACT</t>
  </si>
  <si>
    <t>ENST00000649999.1</t>
  </si>
  <si>
    <t>ENSG00000106384</t>
  </si>
  <si>
    <t>MOGAT3</t>
  </si>
  <si>
    <t>chr7:101201395-101201561</t>
  </si>
  <si>
    <t>TTTAATTTTTTTCTTTTTCTTTTCTTTTCTTTTTTTTCTTTTTTTTTCACACGTCTCGGTCACCCAGGCTGGAGAGCAGTGGCACGATCTCGGCTCACTGCAACCTCCGCCTCCCGGGTTCAAACGATTCTCCTGCCTCAGCCTCCCGAGTAGCTAGGATTACAGGC</t>
  </si>
  <si>
    <t>chr7:101201608-101201759</t>
  </si>
  <si>
    <t>TTAATAGAGATGGGGTTTCACCATGATGGCCAGGCTGGTCTCGAACTCCTGACCTCAAGTGATCCACCCGCCTCGGCCTCCCAAAGTGCTGGAATCACAGGCGTGAGCCACCGTGCCCTGCCGCCAGTCTTTAATTTCACTTCCCCACCTGC</t>
  </si>
  <si>
    <t>chr7:101201759-101201910</t>
  </si>
  <si>
    <t>CAGTCACCCAGCGGACAGGCGAGGCCAGGCGGTGGGGCGCGCCTCCGTGAGGACCAGGTGTCTGTCGGCGGGGACACCATAGCGCGCCTGGTGCTCCTCGAAGAGCTGCGTGAGTCGCCCCACGTAGCGCGCTTGCAGCGTGTCCACCTGGG</t>
  </si>
  <si>
    <t>chr7:101202055-101202354</t>
  </si>
  <si>
    <t>TGGCCAAAGGCCAGTCTGGGTGGCCCCAACCCGGGACGGGGAGGGAGCGGGCCCTGGGCCAGGATCGCGGGGCGGAGGCCGGGGCTCACCTACGGTGCGGATGGGCGCGCGGAAGGGCAGCGGGAGGCCCCGGCGGCCCAGGAACAGCTGCAGGGCCACGCTTAGCAGCGGACGCAGAGCCTCCTGCGTCCTCTGCACCCACGAGCTCTGCGGGTTCGGGAACTGCTGGAAGAGCTCATTCTCCCTGGAGAAGACAGGCACTAGGGAGGCCGCAGGAGAGCATGGCGCGGCTGACTCCTG</t>
  </si>
  <si>
    <t>chr7:101202375-101202540</t>
  </si>
  <si>
    <t>CGCCACTCTCCTCCTCCCCGGCCCGGCAGCCCTGGGGCGTCCCCACCGGGTCACGCTCGGGTCCTCACCCGAGTTCCAGAGCTGACTTAACCAATCTCTTCTGATTCCGAATCGGCAAGCTCAGTTGTCCGGGTTTTGCCTCCAGCGCCTGCAGGGGCCCTCCCAC</t>
  </si>
  <si>
    <t>chr7:101386240-101386383</t>
  </si>
  <si>
    <t>TGGTCCTGTCCTAGCTTGTTTTTTTTTTTTTTTTTTTTTTTAATTTTTTGAGACAGGGTCTGGCTCTGTTGCCCAGGCTAAGTGCAGTGGCACGATCACGGCTCACTGCAGCCTCAACCTCCTGGGCTCAAGCAAGCCTCCTGA</t>
  </si>
  <si>
    <t>ENST00000613501.1</t>
  </si>
  <si>
    <t>ENSG00000160963</t>
  </si>
  <si>
    <t>COL26A1</t>
  </si>
  <si>
    <t>chr7:101386383-101386526</t>
  </si>
  <si>
    <t>AGTAGCTAGGACTACAGGTGTGCACCACCTAGCTAATTTTAATCTTTATTTTTTTTGAGATAGGGTTTCACTCTGTTGCCCAGGCTGGAGTGCAGCGGTGCACCGCACCTGGCCCTGGCTTGCTTTGTTCTCGTTTCACGCACT</t>
  </si>
  <si>
    <t>chr7:101386526-101386669</t>
  </si>
  <si>
    <t>TTCATCTGCAGCTGAACCGCAGGCCCCTGGGGGTCAGGAGCCCTGTCCCAGAAGGTTATGTCTGTCACGACAGGTAATCCAGCACTGAGCACAGGATGTGAATTAAAACAATCCCTTATTGAATCAACGGCAGCTGGACCCACT</t>
  </si>
  <si>
    <t>chr7:101526436-101526587</t>
  </si>
  <si>
    <t>CTGCAGACCCCTCTGAGACCTCTCACAGAGGGAGCTGGGCCTCTGGGGACAGGACCATCCATGTGCCTTGCCTCCCACTGGGATCTTGTGGCTCAAGTAGACTCCAGCTGCCTCTTTCCATTTCCCTGCAATAACCAACTCCTGCCCTATCT</t>
  </si>
  <si>
    <t>ENST00000613091.1</t>
  </si>
  <si>
    <t>chr7:102384981-102385025</t>
  </si>
  <si>
    <t>GAGCTATAATCGCACCATTGCACTCCAGCCTGGGTGACAGAGAGA</t>
  </si>
  <si>
    <t>ENST00000462601.5</t>
  </si>
  <si>
    <t>LOC100630923</t>
  </si>
  <si>
    <t>chr7:102405385-102405559</t>
  </si>
  <si>
    <t>GAGAGCTGAGGAGGATTCTAACAACAGCCCCTAAATATCTTGAAATGAAAAAGCATCTTTAGGGACCAGGCATGGTGGCTCACAGTTGTAATCTCAGCACTTTGGGAAGCCAAGGCAGGAGGATCGCTTGAGCCCAGGGGGCTGAGGCTGCAGTGAGTTATGATCGCACCACTAC</t>
  </si>
  <si>
    <t>ENST00000408583.1</t>
  </si>
  <si>
    <t>ENSG00000221510</t>
  </si>
  <si>
    <t>MIR548O</t>
  </si>
  <si>
    <t>chr7:102468291-102468466</t>
  </si>
  <si>
    <t>TCCTGCAGTGCCACAGCAAGAACAACAGCCCCCAGGACCTCGAGACCCAGCTGTGGGCCTGTGCCTTCGAGCCGGCCTGGGAGGAGGGTACATGGTGGCGGGCAGGCGGGGCAAGGGCCGCTGGAAATAGGGCCGCCTGGATGGGTGGGGGATCAGGAGACAGAGCTTAAAAGGCG</t>
  </si>
  <si>
    <t>ENST00000485417.1</t>
  </si>
  <si>
    <t>ENSG00000161036</t>
  </si>
  <si>
    <t>LRWD1</t>
  </si>
  <si>
    <t>chr7:102468466-102468641</t>
  </si>
  <si>
    <t>GCCATCAAGGCTGGGAGGAGGAGGCTGCAGGGAGGACCTAGATGGGAAATGTCTCTGCTCATCCGACCTCTCAAAACCGGGCACTCAGGGGCCACATCCCAGACCGTGGCCACGTGCGGCGGGGAGGCTGTGTGCGTAATTGATTGCCAGACGGGCATCGTGCTCCACAAGTACAA</t>
  </si>
  <si>
    <t>ENST00000468175.1</t>
  </si>
  <si>
    <t>chr7:102500583-102500882</t>
  </si>
  <si>
    <t>TGTCTCCTGACCTCTCACCCTGAGCAGCCCCCCTGCCCTGCCTGCCTGTAGCCAATTCCCAAATGTCAGCCCCCACCCCACCCCTTGAGGCCGGCTGCCCAGCTCCATGCACTTACTCGTCATGCCGCCGGCTCTTGGACTGGTCGGGCTGCAGCCGGAACCAGCCCTCCTCCTGCTGCACCACCCGCAGTCTCTGGACATCAATCACCACCTGGGGACATAGTGGCAGTTTTCCTGGAGCTGGGAGACTTACGTCTCCTCCTTGCCAACTACTGTTCTTAGTGGGGAGGGGCCCCTTCC</t>
  </si>
  <si>
    <t>ENST00000488284.6</t>
  </si>
  <si>
    <t>ENSG00000170667</t>
  </si>
  <si>
    <t>RASA4B</t>
  </si>
  <si>
    <t>chr7:102538218-102538366</t>
  </si>
  <si>
    <t>GAGGCAGAGGTTGCAGTGAGCCAAGATCGCGCCAGCCTGGCGACAGAGTGAGACTCCGTCTCAAAAAAAAAAAAAAAAATAGTAAAGAAAAGAAACAATCTCTCTCAGGGTCCAGAAGCTTCAGGGCGTGTCCCAGCTCAGGCTCTGCA</t>
  </si>
  <si>
    <t>ENST00000644544.2</t>
  </si>
  <si>
    <t>ENSG00000284981</t>
  </si>
  <si>
    <t>UPK3BL2</t>
  </si>
  <si>
    <t>chr7:102538366-102538514</t>
  </si>
  <si>
    <t>AGCCTGGGCCAGGGAGGAGGTGGAGGGACACGTGGGCCCCTCTGGAACCCCTCAGGAAGCCCCCTCGGCAGGAGTGCTGAACGCGAGGTGCGTGGTGTATCTTCTCACACTCCCTGCCTCCTCTGGGCCTGATAGGGAAGTGCTCCTGC</t>
  </si>
  <si>
    <t>chr7:102538514-102538662</t>
  </si>
  <si>
    <t>CAGCTGTTGAAGCTTGGGAGGGGAGGAGAGAGGGAGAGATGATGGATGCTGAAGAAAGGCTCTGGCCGAGATCCCACAGCCATTGGCTAGCATGCTCTGACCCATCGCATAGGGGAAACTGAGACTCCACTGGCTGGGCAGAATTAACC</t>
  </si>
  <si>
    <t>chr7:102595777-102595941</t>
  </si>
  <si>
    <t>CCTGGGCCCTGCAGGGAGAGGCACGGGGGATCCCGAACCTTTCCCTCTGAGGACCTCAGAGCATCCCAGGGAAAGAGGACATTTTCCCAAGGGGTGGCTGGGGACGGGGCCCTGGACACTGGCCAGCTCCTCACATCCCCAGACCTCAGGTTTCTGCTCTGCAGA</t>
  </si>
  <si>
    <t>ENST00000521397.1</t>
  </si>
  <si>
    <t>ENSG00000105808</t>
  </si>
  <si>
    <t>RASA4</t>
  </si>
  <si>
    <t>chr7:102599745-102600044</t>
  </si>
  <si>
    <t>GTCTCCTGACCTCTCACCCTGAGCAGCCCCCCTGCCCTGCCTGCCTGTAGCCAATTCCCAAATGTCAGCCCCCACCCCACCCCTTGAGGCCGGCTGCCCAGCTCCATGCACTTACTCGTCATGCCGCCGGCTCTTGGACTGGTCGGGCTGCAGCCGGAACCAGCCCTCCTCCTGCTGCACCACCCGCAGTCTCTGGACATCAATCACCACCTGGGGACATAGTGGCAGTTTTCCTGGAGCTGGGAGACTTACGTCTCCTCCTTGCCAACTACTGTTCTTAGTGGGGAGGGGCCCCTTCCA</t>
  </si>
  <si>
    <t>ENST00000519539.5</t>
  </si>
  <si>
    <t>chr7:103034191-103034365</t>
  </si>
  <si>
    <t>TCGCACTGGGGCTGCAGGTGGAGCTGCCTGCCAGTCCTGTGCCGTGTGCCCACACTCCTCAGCCATTGGGTGGTCGATGGGACTGCGCACCGTGGAGCGGGGGGCGGCGCTTGTAGGGGAGGCTAGGGCGGCACAGGAGCCCATGGACGGTGTGGGGGAGGCTCAGGCATGGCGG</t>
  </si>
  <si>
    <t>ENST00000436908.5</t>
  </si>
  <si>
    <t>ENSG00000161040</t>
  </si>
  <si>
    <t>FBXL13</t>
  </si>
  <si>
    <t>chr7:103034365-103034539</t>
  </si>
  <si>
    <t>GACTGCAGGTCCTGAGCCCTGCCCCACGGGAAGGCAGCTAAAGCCCAGCGAGAAATTGAGCACAGCAGCTGCTGGCCCAGGTGCTAAGCCCCTCACTGCCCGGGGCCAGTGGGGCCGGCTGGCCGCTCTGAGTGCGGGGTCCGCTGAGCCCACGCCCACCCGGAACTCCCGCTGG</t>
  </si>
  <si>
    <t>chr7:103274745-103274895</t>
  </si>
  <si>
    <t>GTGCACTCACAAACCTTGAGCTAAACACAGGGTGCTGATTGGTGTATTTACAATCCCTGAGCTAGATATAAAGACTCTCCACGTCCCCACCAGACTCAGGAGCCCAGCTGGCTTCACCTAGTGGATCCTGCACTGGGGCTGCAGGTGGAGC</t>
  </si>
  <si>
    <t>ENST00000435536.5</t>
  </si>
  <si>
    <t>ENSG00000170629</t>
  </si>
  <si>
    <t>DPY19L2P2</t>
  </si>
  <si>
    <t>chr7:103274895-103275045</t>
  </si>
  <si>
    <t>CTGCCTGCCAGTCCTGTGCCGGGCGCTCGCATTCCTCAGCCCTTGCGTGGTCGATGGGACTGGGCGCCGTGGAGCAGGGGGTGGTGCTCGTCGGGGAGGCTCAGGCCGCACAGGAGCCCATGGATTGGGTAGGAGGCTCAGGCATGGCGGG</t>
  </si>
  <si>
    <t>chr7:103275045-103275195</t>
  </si>
  <si>
    <t>GCTGCAGGTCCCGAGCCCTGCCCCGTGGGAAGGCAGCCAAGGCCCAGCGAGAAATCGAGCGCAGCGCCGGTGGGCCAGCACTGCTGGGGGACTCAGTACACCCTCCGCAGCCACTGGCCCAGGTGCTAAGTCCCCCATTGCCCGGGGCCAG</t>
  </si>
  <si>
    <t>chr7:104328486-104328637</t>
  </si>
  <si>
    <t>CTGCAGCGGCGGCGGCGGGAAGAGGGGTGGAGGGTGGTGAGGAGGGCCGGAGCCCGGGCCAGGAGGGAGGGAGGGGAGCCGGGAGGCTGTGCCAGGCGAGCCGGAGGGGTGCTCCGCGCTCCCCCGCCCTCCTTCCGGGAGCGAGGATGCAG</t>
  </si>
  <si>
    <t>ENST00000401970.3</t>
  </si>
  <si>
    <t>ENSG00000187416</t>
  </si>
  <si>
    <t>LHFPL3</t>
  </si>
  <si>
    <t>chr7:104328899-104329050</t>
  </si>
  <si>
    <t>GGCCATCTTCACCATCTGCTTTGCCATCGTCAACGTGGTGTGCTTCATCCAGCCCTACTGGATAGGCGACGGCGTGGACACCCCGCAAGCCGGCTATTTCGGGCTCTTCCACTACTGCATCGGCAACGGCTTCTCCCGGGAGCTGACCTGCA</t>
  </si>
  <si>
    <t>ENST00000683240.1</t>
  </si>
  <si>
    <t>chr7:104423595-104423783</t>
  </si>
  <si>
    <t>AGGCTGCAGTGAGCCGTGATCATGCCACTGCACTCAGCCTGGGTGACAGAGCAAGACCCTGTCTCAAAAGCAAACAACAAACAAACAGAAAAACCGAGCTTGTTCAGGAAAGCCTCCTCCAGACTACAGGATGTTTGAGTTAAAAAGAACTAGCAGCAGTCCAAAATGTCAGTTGTGTCAAGGCTGCAG</t>
  </si>
  <si>
    <t>chr7:104976611-104976838</t>
  </si>
  <si>
    <t>CTTTTTTTTTTTTTTTTTTGAGACATGGTCTCACTTTGTCACCCAGGCTGGAGTGCGGTGACAAGAACATGGCTCACTGCAGCCTCAGTCTCCTAGGCTCAAGCAATTCTACTGCCTTAGCCCCCCATGTAGCTGGGACTACAGGCGCACACCACCACACCTGGGTTATTTTTGTAGAGACAGGGTTTCACCCTGTTGCCCAGGCTGGTCTCAAACTCCTGAACTCAA</t>
  </si>
  <si>
    <t>ENST00000687367.1</t>
  </si>
  <si>
    <t>LINC01004</t>
  </si>
  <si>
    <t>chr7:105608960-105609259</t>
  </si>
  <si>
    <t>GTCCTCCCTAGACACATATGCACACACTCCATTGAGAAAATCATTTATCACAGGTGTACACACCGACTACTCTTATACATCAAGTTTATAAAAACTACTAAGTCTACCCTGAATACTGCTGCCATGAAACTGCATCCTGAATGGTGGCTGCAGCTCATCAGAGGCTTTTGAGAGAGTGCTGATGGACAGACACCATGGGCAAGGCCTCCCCCTCCTCTTTTTTTTTTTGAGACAAAGTCTCACTCTATTGCCCAGGCTGGAGTGCAATGGTGCGATCTTGGCTCACTGCAACCTCCATCT</t>
  </si>
  <si>
    <t>ENST00000490493.1</t>
  </si>
  <si>
    <t>ENSG00000185055</t>
  </si>
  <si>
    <t>EFCAB10</t>
  </si>
  <si>
    <t>chr7:105609319-105609617</t>
  </si>
  <si>
    <t>ACCACCATGCCCAGCTAATTTTGCATTTTTAGTAGAGACGGGGTTTCACCATGTGGGCAAGGCTAGTCTCAAACTCCTGACCTCGTGATCTGCCTGCCTTGGCCTCCCAAAGTGCTGGGATTACAGGCATAAGCCACCATGCCTGGCCTAAAAAAAATTTTTTTTGAGATAGGATCTCGCTCTGTTGCCCAGGCTGGAGTGCAAGGTGCAATCACAGCTCACTGCAGCCTCAACCTCCCAGACTTCAGTGATTCTCCTGCCTCAGCTGCCTGAATAGCTGGGACTACAGGCATCTGCTG</t>
  </si>
  <si>
    <t>chr7:105777726-105777877</t>
  </si>
  <si>
    <t>CTGCAGCCAGAGTGAGCTTCAGAAAACAGAAACCAGATTATGCCTTTCCCTCACTCAATACCCCCCAGTGTCTTAGCACCACACGTAGAGTAAAACCCAACCTTCAGACTCTGTTCTACATGACTCTGACATTCTGGTCCTTGTCTACTACT</t>
  </si>
  <si>
    <t>ENST00000472195.1</t>
  </si>
  <si>
    <t>ENSG00000146776</t>
  </si>
  <si>
    <t>ATXN7L1</t>
  </si>
  <si>
    <t>chr7:105862052-105862219</t>
  </si>
  <si>
    <t>ACTCAAGGGAACAGAAGCCTGGAGTCTGGGGACTTGGCTAACAGGGCTGTTGTACATGGGTTGGCCAAATGGATTCAACCTTAAGCAAATGTAACCAGTTCTGGTGGGCGTGGTGGCTGACTCCTGTAATCCCAGAACTGTGGGAGGCTGCAGTGGGAGAATCGCTTG</t>
  </si>
  <si>
    <t>ENST00000478915.1</t>
  </si>
  <si>
    <t>chr7:105862219-105862386</t>
  </si>
  <si>
    <t>GAGCCCAGGAGTTCGAGACCAGCCTAGGCAACATAGGGAGACCCCGTCTCTAAAAATAATAGAAAAAATTAGCCAGGCATGGGGGCGTGCACCTGTGGCCCAGCTACTTGGGAGGGAGGCTGAGGTGGGAGGATCACTTGAGCCCGGGAGGTCAAGGCTGCAGTGAAC</t>
  </si>
  <si>
    <t>chr7:105996043-105996247</t>
  </si>
  <si>
    <t>TGCAGAATGAGAAGCAGCCAGCGGGTTTGGAGACGGGGGGAGAAAGGTCACCCTGCAGGCCCTGAGACTGTGGGGGCATTACGGAGAGGCTCACCACCAAAGGGGCAGGGTCTGCTCTCACTCCTCCCACCCCATGATTTTCCCCATCCTATTTTGAAGTAGTGCCAGCAAAGCTTGATTCTCTCACGTGGAATGTTTCCCTGGC</t>
  </si>
  <si>
    <t>ENST00000466045.1</t>
  </si>
  <si>
    <t>ENSG00000128536</t>
  </si>
  <si>
    <t>CDHR3</t>
  </si>
  <si>
    <t>chr7:105996318-105996608</t>
  </si>
  <si>
    <t>TCGTGAACCTCAACGACGAAGTCCCTCGCTTTACCAGGTAGGCCTGAGGGCATGCAGGACTCCCTGGGCCGCAGGTGCGTCCTTCTTAGGCGGCCTCGTCTCCTCCGGCACATTTAATACAAGGCAGAGGGATGCCCTTTGCTGTGGCCTGCAGGAAAGATTAGAGGCACGTGCTCTTCAGAGTCTTTATCTGGGCCTCTGGACTGCTGTTTTCCACCTTTGCTGCCTCTGCCTCCTGTACCCACACATTCACATGCACCATGGGATTTTGGATATGGTGGGGAGAAGGGG</t>
  </si>
  <si>
    <t>chr7:107194150-107194291</t>
  </si>
  <si>
    <t>CTGCAGTAATGTTAGTCATTGAATTTTGTGACTGAATATTTAAAACTGATTTAAGTTGTATCCATAATGGAAGTAGATGATAAGTTATATTTGTGCCACTAGATGGTGGAGTTTTCAAATTTTAGTAATTAGCTTACCCAGT</t>
  </si>
  <si>
    <t>ENST00000607681.1</t>
  </si>
  <si>
    <t>ENSG00000105856</t>
  </si>
  <si>
    <t>HBP1</t>
  </si>
  <si>
    <t>chr7:107744625-107744772</t>
  </si>
  <si>
    <t>CTGCAGTGGTCACCCCCTGTCGTCTCTCCGATCCTTTATGGACTAGAGGGGTGAAAGAAGGGAGTCTGATAGAGTTTTTGGAATCAAACTCGGAGCAGTTTTTCTACCTAAACCAAAAGCATGCCCCGCGCTTCGGCTGAGGTCCTTA</t>
  </si>
  <si>
    <t>ENST00000440971.3</t>
  </si>
  <si>
    <t>ENSG00000241764</t>
  </si>
  <si>
    <t>LOC101927974</t>
  </si>
  <si>
    <t>chr7:108657208-108657491</t>
  </si>
  <si>
    <t>CTGCAGGTGGAGCTGCCTGCCAGTCCTGCGCCAGTCCCGTGCCGTGTGCCTGCAATCCTCAGCCCTTGGGTGGTCAATGGGACTGGGCACCATGGAGCAGGGGGCGGAGCTCGTCGGGGAGGCTCAGGCGGCACAGGAGCCCACGGAGTGGGGGAGGATCAGGCTTGGCGGGCTGCAGGTCCCGAGCCCTGCCCCGCGGGAAGGCAGCTAAGGCCCGGCGAGAAATTAAGCACAGCAGCTGCTGGCCCAGGTGCTAAGCCCCTCATTGCCCGGGGCTGGTGGGG</t>
  </si>
  <si>
    <t>ENST00000658357.1</t>
  </si>
  <si>
    <t>LOC105375448</t>
  </si>
  <si>
    <t>chr7:108756341-108756492</t>
  </si>
  <si>
    <t>CCCACACCCCCGCCAACACCATCTCCAGCACAACCACACACAAAGTCTTCAGCAGGGGCCCCCTGACCCCTGACCAGCTGCGTTGCCTCCACCACCTTAGTGAATGCCCACAGGGAGGCAGGCACTCCAGCACCCACTAACACTCTGCTGCA</t>
  </si>
  <si>
    <t>ENST00000624695.1</t>
  </si>
  <si>
    <t>ENSG00000205174</t>
  </si>
  <si>
    <t>C7orf66</t>
  </si>
  <si>
    <t>chr7:108813249-108813311</t>
  </si>
  <si>
    <t>ATTTAAAAGGGAAGCTGAGCATAAAAGTTTGAAAAATTTGCAGCCTGACCATGTGGTAGGAAA</t>
  </si>
  <si>
    <t>chr7:108813343-108813495</t>
  </si>
  <si>
    <t>CTGCAGAAATTTGCATAAAAAGAGCTGAATGTTAATAGCCAAGACAATGGGGAAAATGCCTCCAGGGCATTTCAGAGACCTTTGCAGCAGCCCCTCCCATTCACAGACCTAGAGGCCTAGGAGGGAAAAATGGTTTCATGGGCAAGGCCTACG</t>
  </si>
  <si>
    <t>chr7:108942979-108943122</t>
  </si>
  <si>
    <t>GGGTCAGGGACCCACTTGAGGAGGCAGTCTGCCTATTCTCAGATCTCAAGCTGCGTGCTGGGAGAACCAGTACTCTCTTCAAGGCTGTCAGACAGGGACATTTAAGTCTGCAGAGGTTATTGCTGTCTTTTGTTTGTCTGTGCC</t>
  </si>
  <si>
    <t>chr7:108943122-108943265</t>
  </si>
  <si>
    <t>CCTGCCCCCAGAGGTGGAGCCTACAGAGGCAGGCAGGCCTCCTTGAGCTGTGGTGCGCTCCACCCGTTTCGAGCTTCCGTGCCGCTTTGTTTACCTACTCAAGCCTGGGCAATGGCGGGCGCCCCTCCCCCAGCCTCACTGCAG</t>
  </si>
  <si>
    <t>chr7:110492475-110492627</t>
  </si>
  <si>
    <t>CATTACAGAAGAGTGGTGAAAATTTTAAATTATGTGAAAAAAAATAGGTACCCTAAGCCAGGTACACAAGGTGAAGCTATGGCCCATCCAAGGTTAGAGGCTACAAATTTGTAGAGTACAAATCTGCTCAATTTATAATTTTCTTGGGCTGCA</t>
  </si>
  <si>
    <t>ENST00000657059.1</t>
  </si>
  <si>
    <t>LOC105375451</t>
  </si>
  <si>
    <t>chr7:110712096-110712272</t>
  </si>
  <si>
    <t>GAGTTTCCAGTTTTTCTGTTCCGTTTTTTCCCCATCTTTGTGGTTTTATCTACTTTTGGTCTTTGATGATGGTGATGAACAGATGGGTTTTCGGTGTAGATGTCCTTTCTGGTTGTTAGTTTTCCTTCTAAGAGACAGGACCCTCAGCTGCAGGTCTGTTGGAATACCCTGCTGTGT</t>
  </si>
  <si>
    <t>ENST00000451832.1</t>
  </si>
  <si>
    <t>ENSG00000184903</t>
  </si>
  <si>
    <t>IMMP2L</t>
  </si>
  <si>
    <t>chr7:111501250-111501401</t>
  </si>
  <si>
    <t>AAGCGAGAAGGGAAGTTTAGAGAAAAAAGAATAAAAAGAAACAAACAAAGCCTCCAAGAAATATGGGACTATGTGAAAAGACCAAATCTACGTCTGATTGGTGTACCTGAAAGTGACGGGGAGAATGGAACCAACTTGGAAAACACTCTGCA</t>
  </si>
  <si>
    <t>ENST00000437687.2</t>
  </si>
  <si>
    <t>chr7:111757959-111758110</t>
  </si>
  <si>
    <t>CTGCAGTGGGGCTATGAGAAACCTTGTCCCATTCTGGCTGAGGGTGCTGAAGTAGGAAGGCGTGTTGGAACTACTGAGAGCAGAGAACTCAACACACACAAAGAATCCAAAATTTGCTTTTACTCGGAGTCCTGAGAAGTTCTAATTACACA</t>
  </si>
  <si>
    <t>ENST00000486186.5</t>
  </si>
  <si>
    <t>ENSG00000128512</t>
  </si>
  <si>
    <t>DOCK4</t>
  </si>
  <si>
    <t>chr7:111963780-111963956</t>
  </si>
  <si>
    <t>GTAACCTCTGCAGACTTAAGTGTCCCTGTCTGACAGCTTTGAAGAGAGCAGTGGTTCTCCCAGCACGCAGCTGGAGATCTGAGAACCGGCAGACTGCCTCCTCAAGTGGGTCCCTGACCCCTGACCCCCGAGCAGCCTAACTGGGAGGCACCCCCCAGCAGGGGCACACTGACACCT</t>
  </si>
  <si>
    <t>ENST00000468571.2</t>
  </si>
  <si>
    <t>chr7:111963956-111964132</t>
  </si>
  <si>
    <t>TCACACGGCAGGGTATTCCAACAGACCTGCAGCTGAGGGTCCTGTCTGTTAGAAGGAAAACTAACAACCAGAAAGGACATCTACACCGAAAACCCATCTGTACATCACCATCATCAAAGACCAAAAGTAGATAAAACCACAAAGATGGGGAAAAAAACAGAACAGAAAAACTGGAAA</t>
  </si>
  <si>
    <t>chr7:112105763-112105915</t>
  </si>
  <si>
    <t>ACTGCAGCCTTGACCTCCTGGGCTCAAGCAATCCTCCCACCTCAGCCTCCCAGGTAGCTGGGACTATAGGCATAAGCCACAATGTCTGGCTAATTTTGAAAAAATTTTTGTAGAGACAGGATCTCACTATGTTGCCCAGGCTGGTCTTGAACT</t>
  </si>
  <si>
    <t>ENST00000476846.5</t>
  </si>
  <si>
    <t>chr7:112106011-112106164</t>
  </si>
  <si>
    <t>AGGAATGGGAAGGCATGTAAGGGGCAACGGACCACAACAGATTCTGTTTGGCTGTTCCTTTTGTGGCTTGTGGCAAGAGAAGAGTGCACAACATTCAACTAACTACAGTTCTGGGGAGGTGACAATGGAATTTATGAGAACCTGGTACCTGCAG</t>
  </si>
  <si>
    <t>chr7:116027132-116027335</t>
  </si>
  <si>
    <t>CTGCAGACATTGGCAGGGATAAATACCTGTCTATAGACAGATTGTCAATAATACGGTAGGTACTGGTCTAGATTTTGGGAGCGTGAGGAAAGATGCCGCATAGAATGAGTGCTGCAAGTGGAAAACAAGATATAGCCAAATATTTGATTGAACAGATAGGAAGTCTAGGCTTGGCAGGGTGTGGTTGCTCATGCCTGTAATCCC</t>
  </si>
  <si>
    <t>ENST00000393485.5</t>
  </si>
  <si>
    <t>ENSG00000105967</t>
  </si>
  <si>
    <t>TFEC</t>
  </si>
  <si>
    <t>chr7:116422449-116422598</t>
  </si>
  <si>
    <t>GCAGGGGACCTTAGGGTGACGTGTAAAACAGATCTTTCTCTTGTAAACATTGCTGCCCTGTAGCGTAATATAGGATTATTGTTATATGTTACTAATAAGTTTACATTCTAGTCTACCAAATGATGGGGAATGGGGATAGTATATTTTACT</t>
  </si>
  <si>
    <t>ENST00000439070.1</t>
  </si>
  <si>
    <t>LOC107986838</t>
  </si>
  <si>
    <t>chr7:121060188-121060342</t>
  </si>
  <si>
    <t>GACCTGCAGCCCACCATGCCTGAGCCTCCCACCCCCTCCGTGGGCTCCTGTGCGGCCGGAGCCTCCCTGATGAGCGCCGCCCCTTGCTCCACGGCGCCCAGTCCCATCGACCACCCAAGGGCTGAGGAGTGCGGGCGCACGGCGCGGGACTGGCA</t>
  </si>
  <si>
    <t>ENST00000423795.5</t>
  </si>
  <si>
    <t>ENSG00000106034</t>
  </si>
  <si>
    <t>CPED1</t>
  </si>
  <si>
    <t>chr7:121060342-121060496</t>
  </si>
  <si>
    <t>AGGCAGCTCCACCTGCAGCCCCCGGTGCGGGATCCACTGGGTGAAGCCAGCTGAGCTCCTGAGTCTGGTGGGGACGTGGAGAATCTTCATGTCTAGCTCAGGGATTGTAAATACACCAATCGGCACTCTGTATCTAGCTCAAGGTTTGTAAACAC</t>
  </si>
  <si>
    <t>chr7:121330436-121330588</t>
  </si>
  <si>
    <t>CTGCAGGAAAACAAAGTTCCACTTCCACGTGCGTAGTGACTTGGTAAGGATAAAGGTACAGGGAGCCAGGATTGTTCCTGGAATATCAACAGATCCAAAGAATGTTAGGACTGGGGCGCTGAAGGATGCGCTGTCGTTTTTCATGTTCATTTC</t>
  </si>
  <si>
    <t>ENST00000222462.3</t>
  </si>
  <si>
    <t>ENSG00000002745</t>
  </si>
  <si>
    <t>WNT16</t>
  </si>
  <si>
    <t>chr7:121330801-121330954</t>
  </si>
  <si>
    <t>GGTTTATTGGACAGCGGGCATGAAACTGTTTCTACTCCAAACTAAACATCTGGAAAGAAAAAAAAAAAGTCGCCTGCTGATTCCCTTCTAGTCCATGTTATTAATGTTTTAATGGACTTTAATTTTCAAAGATTTTAGCTCAAACTCTACTGCA</t>
  </si>
  <si>
    <t>chr7:121511069-121511159</t>
  </si>
  <si>
    <t>CTGCAGAAGGGTGCTGCCTGCATCAGTTACGATTGCAAGAGCACACTGAACAAAGGAGAGAAGTGGTTTTTATCCCTAATGCAGTTCCTGT</t>
  </si>
  <si>
    <t>ENST00000412653.5</t>
  </si>
  <si>
    <t>ENSG00000196937</t>
  </si>
  <si>
    <t>FAM3C</t>
  </si>
  <si>
    <t>chr7:122284005-122284178</t>
  </si>
  <si>
    <t>GAGTTTCCAGTTTTTCTGTTCTGTTTTTTCCCCATCTTTGGGGTTTTATCTACTTTTGGTCTTTGATGATGGTGATGTACAGATGGGTTTTTGGTGTGGATGTCCTTTCTGTTTGTTAGTTTTCCTTCTAACAGAGAGGACCCTCAGCTGCAGGTCTGTTGGAATACCCTGCCA</t>
  </si>
  <si>
    <t>ENST00000428449.5</t>
  </si>
  <si>
    <t>ENSG00000230316</t>
  </si>
  <si>
    <t>FEZF1-AS1</t>
  </si>
  <si>
    <t>chr7:122284178-122284351</t>
  </si>
  <si>
    <t>ATGTGAGGTGTCAGTGTGCCCCTGCTGGGGGGTGCCTCCCAGTTAGGCTGCTCGGGGGTCAGGGGTCAGGGACCCACTTGAGGAGGCAGTCTGCCGGTTCTCAGATCTCCAGCTGCGTGCTGGGAGAACCACTGCTCTCTTCAAAGCTGTCAGACAGGGACATTTAAGTCTGCA</t>
  </si>
  <si>
    <t>chr7:122284351-122284524</t>
  </si>
  <si>
    <t>AGAGGTTACTGCTGTCTTTTTGTCTGTCTGTGCCCTGCCCCCAGAGGTGGAGCCTACAGAGGCAGGCAGGCCTCCTTGAGCTGTGGTGGGCTCCACCCAGTTCAAGCTTCCCGGCTGCTTTGTTTACCTAAGCAAGCCTGGGCAATGGCGGGCGCTCCTCCCCCAGCCTCGCTG</t>
  </si>
  <si>
    <t>chr7:125181040-125181216</t>
  </si>
  <si>
    <t>AGTTTCCAGTTTTTCTGTTCTGTTTTTCCCCCATCTTTGTGATTTTATCTACTTTTGGTCTTTGATGATGGTGATGTACAGATGGGTTTTCGGTGTGGATGTCCTTTCTGTTTGTTAGTTTTCCTTCTAACAGACAGGACCCTCAGCTGCAGGTCTGTTGGAATACCCTGCCGTGTG</t>
  </si>
  <si>
    <t>ENST00000424515.2</t>
  </si>
  <si>
    <t>ENSG00000224897</t>
  </si>
  <si>
    <t>LOC101928283</t>
  </si>
  <si>
    <t>chr7:125181216-125181392</t>
  </si>
  <si>
    <t>GAGGTGTCAGTGTGCCCCTGCTGGGGGGTGCCTCCCAGTTAGGCTGCTCGGGGGTCAGGGGTCAGGGACTCACTTGAGGAGGCAGTCTGCCCGTTCTCAGATCTCCAGCTGCGTGCTGGGAGAACTACTGCTCTCTTCAAAGCTGTCAGACAGGGACACTTAAGTCTGCAGAGGTTA</t>
  </si>
  <si>
    <t>chr7:126589314-126589465</t>
  </si>
  <si>
    <t>GGATTGCATGGGAGCCGGGTGAGGCCTGTAACTGTCGGCTGTCCCCCACTTCCCTGGCAACCTACATGACACAGCAGAGGCAGCCATAATCCTACTGGTAACGTAACTCCATTGACCCGGGAACCACAAACCCATCCCCCACAGCAGCTGCA</t>
  </si>
  <si>
    <t>ENST00000444921.3</t>
  </si>
  <si>
    <t>ENSG00000179603</t>
  </si>
  <si>
    <t>GRM8</t>
  </si>
  <si>
    <t>chr7:128072019-128072190</t>
  </si>
  <si>
    <t>CTGCAGTGTTGGCCCCAGGTGTGGCTGCTCATTGCTGGGTTCCTTCTCATGTAAGCCCTGGAGAAAGGCGAGCATGTGGATTGCAGCCTCAGAGAGCGAGGTGTGAATGTGGGGTTTGCCATGTGGGTTGGGGTCTGAGCATTGGCACCTCACAGGATAGACAGCAACTGTG</t>
  </si>
  <si>
    <t>ENST00000384856.1</t>
  </si>
  <si>
    <t>ENSG00000207588</t>
  </si>
  <si>
    <t>MIR593</t>
  </si>
  <si>
    <t>chr7:128104282-128104468</t>
  </si>
  <si>
    <t>TGGAGCTGAAAGGAGCGCCAGGATCGGGGGCGCTGCACCGGGCTGGGCCCCTCAACGCTCGCAGACCGGGCCGGGCTGCAGCTGGAGATGGCAGCAATCCCGGGAGGTCTCCGGGCCTCTTCAGGGTGCGTCCAGGAGGCGGGTTCCGTGCGACGCGGCGCAGCCCACCCCCACGAGACCGCTTAAC</t>
  </si>
  <si>
    <t>ENST00000485871.1</t>
  </si>
  <si>
    <t>ENSG00000197157</t>
  </si>
  <si>
    <t>SND1</t>
  </si>
  <si>
    <t>chr7:128104468-128104654</t>
  </si>
  <si>
    <t>CTTCGCGGGGGCAGCCTCGGGCGCTCGGAGACGCGGAGGCCCAGACTGCAGCCTCCGGATGCTGGAAGCCCAGACTCCCTGGGGTCACCGGCTCTCCCGCCACCCCAGCTGCAAAGAGTCCCATTGCTTCACCGTCCGGAGCTTAGTCTCCTTGTTCCTCTACCAGTCCCTCCCTCCGCAGGTCTCT</t>
  </si>
  <si>
    <t>chr7:128352245-128352396</t>
  </si>
  <si>
    <t>CTGCAGCAGCAGCCAGGCGAGCGCGGGCAGTCGATCCCTGTGCCCATAGGCGTCGTAGAAGAGCGGGAAGGCCCGCGTGGTCCCGGCCGACAGCAGCAGCAGGTCCAGCAGCGCCAGGCAGGGGGCGCCGGGCGGGCACCGCCAGGGCAAGA</t>
  </si>
  <si>
    <t>ENST00000480290.5</t>
  </si>
  <si>
    <t>ENSG00000224940</t>
  </si>
  <si>
    <t>PRRT4</t>
  </si>
  <si>
    <t>chr7:128352434-128352586</t>
  </si>
  <si>
    <t>GAAGAGCGCGCCTACCCCGTACACGTGGGCCTCCCAGGCCAGCCCCCAGCGAGCCCTGGCCTCTGCCCAGTCGGCCTCCAGGGTCAGGAAAAAGAGGGGCCTCGGCGCCTCGGGAGGCTGCCCCTCGCGTTCAGGCAATTCTCCCACGCTGCA</t>
  </si>
  <si>
    <t>chr7:128657096-128657290</t>
  </si>
  <si>
    <t>GGAAGGCGTCCCTGGGCCCCCATCCCCAGGGGTAGGGGCCGTAGGGGGCCCGCTCTGCTGCCTTGACCAGACTCCTGGGCATTGAAGGCTCCTGGGCCCAGTAAGAAGGAGGTGGGTGCCAAGGTTGAGGAGGAAGCATCCGAGTATGTGTAGGAGGAGGACAAGGTGGGACCATAGACTTTGCCAAAAGCTGCA</t>
  </si>
  <si>
    <t>ENST00000684390.1</t>
  </si>
  <si>
    <t>ENSG00000205085</t>
  </si>
  <si>
    <t>FAM71F2</t>
  </si>
  <si>
    <t>chr7:129125362-129125564</t>
  </si>
  <si>
    <t>AGCTTCAAACTCCTGGACTCAAATGATCCTCCCACCTCAGCCTCCGGAGTAGCTGGGACTGCAGGTGCTCACCACTATGCCCAGCTAATTTTTTTTAAAAAAAAAATTGTGGAGACAGAGGTCTTTCTATGTTGTTCAGGCTGGTCTTGAACTCCTGGGCTCAAGTGATTCTCCCATCTTGGCCTCCCAAAATGCTGGGATTA</t>
  </si>
  <si>
    <t>ENST00000697967.1</t>
  </si>
  <si>
    <t>LOC407835</t>
  </si>
  <si>
    <t>chr7:129310983-129311148</t>
  </si>
  <si>
    <t>CTGCAGTCCCAGCTACTCAGGAGGCTGAGGCTAGAGAATTGTTTGAGCCCAGGAAACAGAGGTTGTAGTGAGCCAAGATCACACCACTGCACTCCAGCCTGGGCAAGAGTGAAACCCTGTCTCAAAAAAAAAAAAAAATGTACGACAGACTTGAATATGTTTAGGT</t>
  </si>
  <si>
    <t>ENST00000461161.5</t>
  </si>
  <si>
    <t>ENSG00000158467</t>
  </si>
  <si>
    <t>AHCYL2</t>
  </si>
  <si>
    <t>chr7:130032583-130032725</t>
  </si>
  <si>
    <t>CTGCAGTGAGCTATGATTGTGCCACTGCACTGTAGCCTGGGAGAGAGAGAGAGAGGAGAGAGAAACGTGTACTTGATAGAAGAAATGGAAGGAAGGAAGGAAGGAAGGAAGGAAGGAAGGAAGGAAGGAAGGAAGGGAAGGAG</t>
  </si>
  <si>
    <t>ENST00000477578.5</t>
  </si>
  <si>
    <t>ENSG00000091732</t>
  </si>
  <si>
    <t>ZC3HC1</t>
  </si>
  <si>
    <t>chr7:130032744-130032791</t>
  </si>
  <si>
    <t>TAAGAGGGGAAGGGGGGAAGGGAAGGAGGGAAGGGAGGGAGGGGAGGG</t>
  </si>
  <si>
    <t>chr7:130149472-130149772</t>
  </si>
  <si>
    <t>CCTTGTGAAGACGTTTGATCCTGCAAGTCCTCAAAGCCTCCTGCTCCCCCGGGGCGGCCGGGCACATGAATATGGAGAGTGGCATTGAAGATGTGCTGTCTCCTTCCCAGATCCTGCTGCCTGGGGACCAGCAGTGAGGCCCTCTTCCTGCAGAAGGGCACTCTCAGTCTTGCTGGGCTAGAGGAGGAAGCCACGGGGGTGGTGGCTGCAAAGGGCTGGGCACAGAGAGAGACCTGGCAAGGTGACCGGGGGAGGTGACTGGGCTCAGGCTGGCACCTGTCCCACCTCACTGTCAGCCAAG</t>
  </si>
  <si>
    <t>ENST00000470348.1</t>
  </si>
  <si>
    <t>ENSG00000229196</t>
  </si>
  <si>
    <t>LOC100128325</t>
  </si>
  <si>
    <t>chr7:130149897-130150196</t>
  </si>
  <si>
    <t>GGGGGGAGGCGGTCATCCCAGGCAGGTGTGGGTGCAGAAGAGGCAGCCGCAGGTGTGGGGCCATTGCAGCGAGGGGCCCTGCCCTGTTCCTCCAGGAACTCCCACGGGCTCTTAGAGTCTCTCCAGGTTGTCGCCATTTCACTTCCGCCTGCAGTTGGGCATGGGCTGTGTACGGAACACACATTAGACCCTGGGGAACAAAAAGGAAACAAAAACAGGAAATGTGTCTGCTCTCAAGGATATTATTAAAATGGTGAGAGGCCGGGCATGGTGGCTCACGCCTGTAATCCCAGCACTTTG</t>
  </si>
  <si>
    <t>chr7:130230247-130230418</t>
  </si>
  <si>
    <t>AGCTGCCTCCCGGCGGGGCAGGGCTCGGGACCTGCAGCCCGCCATGCCTGAGCCTCCCACCCACTCCATGGTCTCCTGTGCAGCCCGAGCCTCCCCAACGAGCACCACCCCCTGCTCCACGGCGCCCAGTCCCATCGACCACCCAAGGGCTGAGGAGTGCGAGCGCACGGCG</t>
  </si>
  <si>
    <t>ENST00000297819.4</t>
  </si>
  <si>
    <t>ENSG00000165120</t>
  </si>
  <si>
    <t>SSMEM1</t>
  </si>
  <si>
    <t>chr7:130230418-130230589</t>
  </si>
  <si>
    <t>GCGGGACTAGCAGGCAGCTCCACCTGCAGCCCCTGTGCGGGATCCACTAGGTGAAGCCAGCTGGGCTCCTGAGTCTGGTGGGGACGTGGAGAGTCTTTACGTCTAGCTCAGGGATTGTAAATACACCAATCAGCACCCTGTGTTTAGCTCAAGGTTTGTGAGTGCACCAATC</t>
  </si>
  <si>
    <t>chr7:130578077-130578250</t>
  </si>
  <si>
    <t>ENST00000617523.1</t>
  </si>
  <si>
    <t>ENSG00000158623</t>
  </si>
  <si>
    <t>COPG2</t>
  </si>
  <si>
    <t>chr7:130578250-130578423</t>
  </si>
  <si>
    <t>CACAGCAGGGTATTCCAACAGACCTGCAGCTGAGGGTCCTGTCTGTTAGAAGGAAAACTAACAAACAGAAAGGACATCCACACCAAAAACCCATCTGTACATCACCATCATCAAAGACCAAAAGTAGATAAAACCACAAAGATGGGGAAAAAACAGAACAGAAAAACTGGAAAC</t>
  </si>
  <si>
    <t>chr7:132535504-132535655</t>
  </si>
  <si>
    <t>TCATATCAGCTGCAGAGTTGGGGCTCCAGAGGAAAGGAAAGGGGTCCCTTGGTATTCAGGACCCTGATTCATCTCATTTACCTCGATGGCAGCCGCCCCATAGCCCACACCTCACTGTCCCACCAATTCACTAAGAAAGCCAAAAGGAAAGT</t>
  </si>
  <si>
    <t>ENST00000321063.9</t>
  </si>
  <si>
    <t>ENSG00000221866</t>
  </si>
  <si>
    <t>PLXNA4</t>
  </si>
  <si>
    <t>chr7:132535655-132535806</t>
  </si>
  <si>
    <t>TGTGACCCCGAGAGAATAGAACCCAGGTCCTTTTGTTCCCAGGCTCATGCATTATACCTTGGCCAAGATCCCCTCTGCAGGCCACACAGGCAGGATCTTTTCCCGATGATTGAAAAATCAAGGCATCTTCCCCTGCACCAATAGGAGCTAAT</t>
  </si>
  <si>
    <t>chr7:132565051-132565340</t>
  </si>
  <si>
    <t>AGCCGGCAAGGTGTGATGTGAGGCCTAAGCTCAGTTTTCATTCTCTTTGTCTTGATTTTCTTTCACCTTGTGTGTAAATAGACTCTTTCTTCTGATGCTCACCCAACCCTTTAATATGCAAGGCCACATTCATCCTCACCTCCTGGGCTGCAGACGCGAAACAGCAAGGGCTTATTCCTGGCTTTAAAGAGGAGAAACTGAGGCCTAGCCCAGAGAGGGGACTTGCTGAAAGACATTCAGTATACCTAGGATTAGAAGCTCGGTCTCTGTATTCCCTGGCCAGTATATAA</t>
  </si>
  <si>
    <t>chr7:133894513-133894687</t>
  </si>
  <si>
    <t>TAGAGTTTCCAGTTTTTCTGTTCTGTTTTTTCCCCATCTTTGTGGTTTTATCTACTTTTGGTCTTTCATGATGGTGATGTACAGATGGGTTTTTGGTGTGGATGTCCTTTCTGTTTGTTAGTTTTCCTTCTAACAGACAGGACCCTCAGCTGCAGGTCTGTTGGAATACCCTGCC</t>
  </si>
  <si>
    <t>ENST00000472020.1</t>
  </si>
  <si>
    <t>ENSG00000131558</t>
  </si>
  <si>
    <t>EXOC4</t>
  </si>
  <si>
    <t>chr7:133894687-133894861</t>
  </si>
  <si>
    <t>CGTGTGAGGTGTCAGTGTGCCCCTGCTGGGGGGTGACTCCCAGTTAGGCTGCTCGGGGGTCAGGGGTCAGGGACCCACTTGAGGAGGCAGTCTGCCCGTTCTCAGATCTCCAGCTGCGTGCTGGGAGAACCACTGCTCTCTTCAAAGCTGTCAGACAGGGACATTTAAGTCTGCA</t>
  </si>
  <si>
    <t>chr7:133894861-133895035</t>
  </si>
  <si>
    <t>AGAGTTTACTGCTGTCTTTTTGTTTGTCTGTGCCCTGCCCCCAGAGGTGGAGCCTACAGAGGCAGGTAGGCCTCCTTGAGCTGTGGTGGGCTCCACCCAGTTTGAGCTTCCCGGCTGCTTTGTTTACCTAAGCAAGCCTGGGCAATGGCGGGCGCCCCTCCCCCAGCCTCGCTGC</t>
  </si>
  <si>
    <t>chr7:134412448-134412609</t>
  </si>
  <si>
    <t>GCCTGGCCTTCTCTGCAGTTTAGAGCTGAGTTTTGAAGCAATGTTTGCTCCCCTATTGAAGAACTCACTGCTGATTTTTTTCATGAAATATCTTCCAATGAAGATAGAAAAAGGAAAGGAGATCTTTCCCCAGCCTTGGATTGGTACAGCTGAGGACCTGGA</t>
  </si>
  <si>
    <t>ENST00000657533.1</t>
  </si>
  <si>
    <t>ENSG00000273297</t>
  </si>
  <si>
    <t>LOC105375519</t>
  </si>
  <si>
    <t>chr7:135660822-135661044</t>
  </si>
  <si>
    <t>CGCCTGTAGTCCCAGCTACTCGGGAGGCTGAGGCAGGAGAATGGCGTGAACCCGGGAGGCGGAGCTTGCAGTGAGCCGAGACTGCGCCACTGCACTCCAGCCTGGGTGACAGAGCGAGACTCCGTCTCAAAAAAAAAAAAAAGTTTGTAAAATTCGTACCTAATAATTTAGGACAGTCATGTCTGCTTACAGGTGTTATTTGTCTGTTAAAACTAGTCTGCAG</t>
  </si>
  <si>
    <t>ENST00000509448.5</t>
  </si>
  <si>
    <t>LOC105375521</t>
  </si>
  <si>
    <t>chr7:135662534-135662735</t>
  </si>
  <si>
    <t>AGCTGCTGCAGTCCTTCGCGCCCTCCTCGCCCTCCCCACCGACATCATGCTCCAGTTCCTGGTGAGTGGAGCTGCCGAAGAGCGGGGCCCGCTGCCTGGGGCGTGCCTCGGACCCCATTTCCCCCTTGAGGATTGCCGACCCCGCCGACCCGGCCTGGGCGTGGGTCCAGCGGTCCCTTCGTCCCCCGCGCCTGGTCGTCGC</t>
  </si>
  <si>
    <t>ENST00000422968.2</t>
  </si>
  <si>
    <t>chr7:135662735-135662936</t>
  </si>
  <si>
    <t>CCTCGCAGGGCGGCCGTTTTCTTCCTGCCTCCCCAGAAAATCCCTTTGCCAATATTTTTCTGCAGCCATCCAAGTCCCTAAAACTTTGAGGTGTCAGAGAGTGTGCGTTTCCAGAGCTTCTTATTGTGTGCCGCGCCCCGCGCTCATTGTGCAATCTTTGTATTAAAGCTTGTGTGGTCCTTGATGACTTTTCGTAGTCCGC</t>
  </si>
  <si>
    <t>chr7:136419273-136419449</t>
  </si>
  <si>
    <t>GAGTTTCCAGTTTTTCTGTTCTGTTTTTTCCCCATCTTTGTGGTTTTATCTACTTTTGGTCTTTGATGATGGTGATGTACAGATGGGTTTTCAGTGTGGATGTCCTTTCTGTTTGTTATTTTTCCTTCTAGCAGACAGGACCCTCAGCTGCAGGTCTGTTGGAATACCCTGCCGTGT</t>
  </si>
  <si>
    <t>ENST00000454735.1</t>
  </si>
  <si>
    <t>LOC105375523</t>
  </si>
  <si>
    <t>chr7:136419449-136419625</t>
  </si>
  <si>
    <t>TGAGGTGTCAGTGTGCCCCTGCTGGGGGGTGCCTCCCAGTTAGGCTGCTCGGGGGTCAGGGGTCAGGGACCCACTTGAGGAGGCAGTCTGCCCGTTCTCAGATCTCCAGCTGCATGCTGGGAGAACCACTGCTCTCTTCAAAGCTGTCAGACAGGGACATTTAAGTCTGCAGAGGTT</t>
  </si>
  <si>
    <t>chr7:136779991-136780136</t>
  </si>
  <si>
    <t>CTCAGCTGCAGGTCTGTTGGAATACCCTGCCGTGTGAGGTGTCAGTGTGCCCCTGCTGGGGGGTGCCTCCCAGTTAGGCTGCTCGGGGGTCAGGGGTCAGGGACCCACCTGAGGAGGCAGTCTGCCCGTTCTCAGATCTCCAGCTG</t>
  </si>
  <si>
    <t>ENST00000680005.1</t>
  </si>
  <si>
    <t>ENSG00000181072</t>
  </si>
  <si>
    <t>CHRM2</t>
  </si>
  <si>
    <t>chr7:136780136-136780281</t>
  </si>
  <si>
    <t>GCGTGCTGGGAGAACCACTGCTCTCTTCAAAGCTGTCAGACAGGGACATTTAAGTCTGCAGAGGTTACTGCTGTCTTTTTGTTTGTCTGTGCCCTGCCCCCAGAGGTGGAGCCTACGGAGGCAGGCAGGCCTCCTTGAGCTGTGGT</t>
  </si>
  <si>
    <t>chr7:138975942-138976093</t>
  </si>
  <si>
    <t>CTGCAGCAGCTGTTCCCAAACGGGCAGGAGTGAGCATTGAAAATGCAGTCCTCTGCACCCTTTCACTCCCAACCCAAACAAAACCAAGCAAAAACATGTAACAAAAAATGCTTATTTTATTTTACCTTATCTTATTTTATCTTATTTTATTT</t>
  </si>
  <si>
    <t>ENST00000440172.5</t>
  </si>
  <si>
    <t>ENSG00000122778</t>
  </si>
  <si>
    <t>KIAA1549</t>
  </si>
  <si>
    <t>chr7:139483070-139483275</t>
  </si>
  <si>
    <t>GGCTGCAGCCAGCGGCGAGCGGCGGCCCCACGTGCCGCCCTGGGATGGTGCGCGCAGCAGGAGCTGGTGCGCCGGGTCCGCGTGGCGGGAGAAGGCAGGGGACTCGGGCACCGGCACCTTGAGGAAGCGCGTGGAGGGCCTGGGCGATGGCGTGCTGCTGCCACCGGCCGCGCCCACGGGCTTCACGCGCACATCTACCTGCAGCT</t>
  </si>
  <si>
    <t>ENST00000393039.2</t>
  </si>
  <si>
    <t>ENSG00000188883</t>
  </si>
  <si>
    <t>KLRG2</t>
  </si>
  <si>
    <t>chr7:139647130-139647272</t>
  </si>
  <si>
    <t>TTTTTTTAAATAAGAATCATCTATAATCAGCTCCTAGACTGGAAGCATCCCGAGGCCATGGCCTGTGCATGACTGATCTCTGTACACCTCACAGCACCCAGCGTACAGCCTTGTCTACTGGGGTGAGAGGGTCGGTGTCTGCA</t>
  </si>
  <si>
    <t>ENST00000342645.7</t>
  </si>
  <si>
    <t>ENSG00000064393</t>
  </si>
  <si>
    <t>HIPK2</t>
  </si>
  <si>
    <t>chr7:140014079-140014230</t>
  </si>
  <si>
    <t>AGCAGACAAAACTGCATGTCAGAGACATGGCTCTGGTTGTCATGAGAAGACTGGATTGCAAAGAGGTCAATGAGAGACGAGAATCTAAACTAAGGAGATGGCAGTAAAACTGGAGAGATGGCACCATACGAAAGACCAGTGATGAATCTGCA</t>
  </si>
  <si>
    <t>ENST00000484111.1</t>
  </si>
  <si>
    <t>ENSG00000059378</t>
  </si>
  <si>
    <t>PARP12</t>
  </si>
  <si>
    <t>chr7:140047559-140047702</t>
  </si>
  <si>
    <t>TATAAGCAACAAAATGGACTAAGACATACATCTTCCTTCTTTATGTCTCACTTTTTAACAGGACCTTACTTTTTTTTTTGAGACAGGGTCTCACTGTCACCCAGGCTGGGGTATAGTGGCACAATCACGGCTCACTGCAGCCTC</t>
  </si>
  <si>
    <t>ENST00000470515.1</t>
  </si>
  <si>
    <t>chr7:140956906-140957067</t>
  </si>
  <si>
    <t>ACTGGGGCTGCAGGTGGAGCTGCCTGCCAGTCCTGTGCAGTGCGCCCGCACTCCTCAGCCCTTGGGTGATTGATGGGACTGGGCGCCGTGGAGCAGGGGGCGGCGCTCATCGGGGAGGCTCCCGCTGCACAGGAGCCCACAGAGGGGGTGGGAGGCTCAGGC</t>
  </si>
  <si>
    <t>ENST00000646891.2</t>
  </si>
  <si>
    <t>ENSG00000157764</t>
  </si>
  <si>
    <t>BRAF</t>
  </si>
  <si>
    <t>chr7:140957067-140957228</t>
  </si>
  <si>
    <t>CATGGCGGGCTGCAGATCCCGAGCCCTGCCCCGCCGGAAGGCAGCTAAGGCTCGGCGAGAAATCAAGCACAATGCGGGTGGGCTGGCACTGCTGCGGGACCCAGTACACCCTCCGCAGCTGCTGGCCTGGGTGCTAAGCCCCTCATTGCCAGGGCCGGCGAG</t>
  </si>
  <si>
    <t>chr7:141033193-141033367</t>
  </si>
  <si>
    <t>CTCTGCAGACTTAAATGTCCCTGTCTGACAGCTTTGAAGAGAGCAGTGGTTCTCCCAGTACGCAGCTGGAGATCTGAGAATGGGCAGACTGCCTCCTCAAGTGGGTCCCTGACCCCTGGCCCCCGGCAGCCTAACTGGGCGGCACCCCCCAGCAGGGGCACACTGACAGCTCACA</t>
  </si>
  <si>
    <t>ENST00000469351.1</t>
  </si>
  <si>
    <t>ENSG00000090263</t>
  </si>
  <si>
    <t>MRPS33</t>
  </si>
  <si>
    <t>chr7:141033367-141033541</t>
  </si>
  <si>
    <t>ACGGCAGGGTACTCCAACAGACCTGCAGCTGAGGGTCCTGTCTGTTAGAAGGAAAACTAACAAACAGAAAGGACATCCACACCAAAAACCCGTCTGTACATCACCATCATCAAAGACCAAAAGTAGATAAAACCACAAAGATGGGGAAAAAACAGAACAGAAAAACTGGAAACTC</t>
  </si>
  <si>
    <t>chr7:141925773-141925947</t>
  </si>
  <si>
    <t>ENST00000641559.1</t>
  </si>
  <si>
    <t>ENSG00000258083</t>
  </si>
  <si>
    <t>OR9A4</t>
  </si>
  <si>
    <t>chr7:141925947-141926121</t>
  </si>
  <si>
    <t>TGTGAGGTGTCAGTGTGCCCCTGCTGGGGGGTGCCTCCCAGTTAGGCTGCTCGGGGGTCAGGAGTCAGGGACCCACTTGAGGAGGCAGTCTGCCCGTTCTCAGATCTCCAGCTGCGTGCTGGGAGAACCACTGCTCTCTTCAAAGCTGTCAGACAGGGACACTTAAGTCTGCAGA</t>
  </si>
  <si>
    <t>chr7:142711839-142711990</t>
  </si>
  <si>
    <t>CTGCAGCAGCAGCCTATCAGTGCAGCCACATCCTCTCTGAGCGGATATGACAAACCCCAGGGGTGAAGCGACCTAACCTATGAGCCGCCACACACACTCAAGATGCCCCAGACACCCTGCACTCCGATCTTACTCGTTCCTTTACTGTTTTC</t>
  </si>
  <si>
    <t>ENST00000486171.5</t>
  </si>
  <si>
    <t>ENSG00000204983</t>
  </si>
  <si>
    <t>PRSS1</t>
  </si>
  <si>
    <t>chr7:142712278-142712576</t>
  </si>
  <si>
    <t>CCTACTTGCGTACTCACAGCTCCCTCTAAACACTGCCGGGAAAGGCTCTCCACGTTTAAGGACCTGCGTGATTACATTGGACCCACCTGGGTAATCCACGAACTGCTTCCTATCTCAAGGTCGGCTGATTAGCAGCCCTAATTGCACCTGCAGCTTTAATTCCCATTTGCCATCTAACTGAACATCCACAGCTGTTACGGGTTGCAGGGATTATTAGCACCTGGACATCTTTAAGGAACCATTCAGCCCACCACTCCGATGTTCCACTAGAGGGCACTAACATATTCCTGTAATATAAA</t>
  </si>
  <si>
    <t>chr7:142766905-142767019</t>
  </si>
  <si>
    <t>CTTTTCATGGCTGCATAGTATTCCATGGTGTATATGTACCACATTTTCTTTATCCAGTCTACCGCTGATGGCCACCTAGGTTGATTCCATGGCTTTGCTACTGTGAATAGTGCTG</t>
  </si>
  <si>
    <t>ENST00000633969.1</t>
  </si>
  <si>
    <t>ENSG00000275896</t>
  </si>
  <si>
    <t>PRSS2</t>
  </si>
  <si>
    <t>chr7:142767079-142767221</t>
  </si>
  <si>
    <t>TGCCCAATAAAGCAAGTGCTGGGTGGAAAGATAGTTCTGTTTTAAATTGTTTCAGAAATCTCCAAACGGTTTTCTACATTAATTTTTCCATGAACTGATTTACACTCTGGCCAACAGTGTACAAGCATTCCCTTTCCACTGCA</t>
  </si>
  <si>
    <t>chr7:143266645-143266889</t>
  </si>
  <si>
    <t>CTTTCTTTCTTTTTTTTTTTTTTTTTTTTTTTTTTGAGACAGTGTCTTGCTTTGTCACCCAGGCTGGGGTGCAGTGGCATGATCATGGCTCACTGCAGACTCAACCTCTTGGGCTCAAGTGATCTCGCATCTCAGCCTTACGAGTAGCTGGGACTTCAAGCATGTGCCACCATGCCTAATTTTTTAAAAATTTTTTGTAGAGATGGGGGTTTCACTTTGCTGCCCAGGCTGGTCTCGAACTCCTG</t>
  </si>
  <si>
    <t>ENST00000489654.1</t>
  </si>
  <si>
    <t>ENSG00000197448</t>
  </si>
  <si>
    <t>GSTK1</t>
  </si>
  <si>
    <t>chr7:143519811-143520089</t>
  </si>
  <si>
    <t>CTGCAGCTGTTCAGAGAAAAACAGCTCTTCCCATCTCAAGCCGCCCACCTGCCCAGTGTGCTGTCTGTCCCACTGGTCACACACTTTCCCTAGAGTGCTTCTTGCTTCTCTCACAGCAATTCCCACCTCCGCATGCTGGACCAGGCGGCCCCCTCTAGATCCCATGGTGAAGCATCAGGTGCCCACAGGTCTAAGATGTCTTCATTTGTTCAATGGCTAGAGCAGGCAGCTGGCTGTCCAGATGCATGAATGAATTCCCTAACTCTCACATGTCTGCAG</t>
  </si>
  <si>
    <t>ENST00000408916.1</t>
  </si>
  <si>
    <t>ENSG00000221855</t>
  </si>
  <si>
    <t>TAS2R41</t>
  </si>
  <si>
    <t>chr7:143901797-143901978</t>
  </si>
  <si>
    <t>GAGCTGCAGAGAAAAATCATCAACGGGGTAGAGACGAAGGAAGGGATCCTCGGTGGAACGGCTCTATCACCTGGGGGCGCGCGCAGAGGCCGCAATCCACGCCCGGCCCTCCCCAGACGCTAAACGTCGCACCCCGCCCACCGCTCCCCGCCCCGGACACTAACCCGGGGCCCAGGCCTCGG</t>
  </si>
  <si>
    <t>ENST00000355951.2</t>
  </si>
  <si>
    <t>ENSG00000198420</t>
  </si>
  <si>
    <t>TCAF1</t>
  </si>
  <si>
    <t>chr7:143901978-143902159</t>
  </si>
  <si>
    <t>GTCACCGCGGGCCTCTCCTGGTCCAGAGTCTACGCTGAACCCCACTCACTGTTTGCCCCGCTGTTCCCTGCAGCGCGGGTTCGGGGCAGTAGCAACCTGCTAGGAGCGGGAGGCGGTTGTTCCCAGGAGGAAGCAGCTTCTCCGCCCAGGAGGCAAAGGGCAGCGGGCTCGAAACTACAGGA</t>
  </si>
  <si>
    <t>chr7:144187984-144188136</t>
  </si>
  <si>
    <t>GATGCTCACTCTGAATGGGGCAGGCCCAGAGCTCTGGGGGAGCTAGAGTCCTTGCTTGTCGGCCTGCTAGGCTCTGGGGTACTGCCTCCCAGTGTTCCGGAGTGTCACAGGCCTCAGCCACAAGGCTTTCCTGATTGGGCTCCACATCTGCAG</t>
  </si>
  <si>
    <t>ENST00000486333.2</t>
  </si>
  <si>
    <t>ENSG00000225932</t>
  </si>
  <si>
    <t>CTAGE4</t>
  </si>
  <si>
    <t>chr7:144362917-144363099</t>
  </si>
  <si>
    <t>CTGCAGATGTGGAGCCCAATCAGGAAAGCCTTGTGGCTGAGGCCTGTGACACTCCGGAACACTGGGAGGCAGTACCCCAGAGCCTAGCAGGCCGACAAGCAAGGACTCTAGCTCCCCCAGAGCTCTGGGCCTGCCCCATTCAGAGTGAGCATCTAGACATGGCCCCATTTTCCAGTGACCTGG</t>
  </si>
  <si>
    <t>ENST00000474817.5</t>
  </si>
  <si>
    <t>ENSG00000050327</t>
  </si>
  <si>
    <t>ARHGEF5</t>
  </si>
  <si>
    <t>chr7:144667360-144667511</t>
  </si>
  <si>
    <t>GACTTTCCAGACTGTTTCATCACAAGCTATTAATATGCATCCCTTTCCCCACCTCAATAATTTGTATTAGCCTTGAAACCTGCTTTCACTTAAAAAATGCAGTAGAAGTGACAGCATGGCAGTTAGGAATAGAGGCTTCAAGTGGAGCTGCA</t>
  </si>
  <si>
    <t>ENST00000551062.5</t>
  </si>
  <si>
    <t>ENSG00000196511</t>
  </si>
  <si>
    <t>TPK1</t>
  </si>
  <si>
    <t>chr7:146018653-146018827</t>
  </si>
  <si>
    <t>AGTTTCCAGTTTTTCTGTTCTGTTTTTTTCCTCATCTTTGTGGTTTTATCTACTTTTGGTCTTTGATGATGGTGATGTACAGATGAGTTTTTGGTGTGGATGTCCTTTCTGTTTGTTAGTTTTCCTTCTAACAGACAGGACCCTCAGCTGCAGGTCTGTTGGAATACCCTGCCGT</t>
  </si>
  <si>
    <t>ENST00000625365.2</t>
  </si>
  <si>
    <t>ENSG00000174469</t>
  </si>
  <si>
    <t>CNTNAP2</t>
  </si>
  <si>
    <t>chr7:146018827-146019001</t>
  </si>
  <si>
    <t>TGTGAGGTGTCAGTGTGCCCCTGCTGGGGGGTGCCTCCCAGTTAGGCTGCTCTGGGGTCAGGGGTCAGCCACCCACTTGAGGAGGCAGTCTGCCCGTTCTCAGATCTCCAGCTGCGTGCTGGGAGAACCACTGCTCTCTTCAAAGCTGTCAGACAGGGACATTTAAGTCTGCAGA</t>
  </si>
  <si>
    <t>chr7:146157610-146157770</t>
  </si>
  <si>
    <t>CCCATGCCCACAGAGCCTCACTCACTGCTAGCACAGCAGTCTGAGATCCAACTGCAAGGTGGCAGCGAGACTGGGGGAGGGGCGTCTGCCACTGCTGAGGCTTGAGTAGGTAAACAAAGTGGCCAGGAAGCTTGAACTGGGTGGAGCCCACTGCAGATCAA</t>
  </si>
  <si>
    <t>ENST00000637150.1</t>
  </si>
  <si>
    <t>chr7:146157770-146157930</t>
  </si>
  <si>
    <t>AGGAGGCCTGCCTGCCTCTGTAGACTCCACTTCTGGGGGCAGGGCATAGTTGAACAAAAGGCAGCAGAAACTTCTGCAGACTTAAACTTCCCTGTCTGACAGCTTTGAAGAGAGTAGTGGTTCTCCCAGCATGGAGTTTGAGATCTGAGAATGGATAGACT</t>
  </si>
  <si>
    <t>chr7:146157930-146158090</t>
  </si>
  <si>
    <t>TGCCTCCTTAAGTGGGTCTCTGACCCCCGAGTAGCCTAACTAGGAGACACCTCCCAGTAGGGGCCAACTGACACCTCATACAGCCGGGTGCCCCTCTGAGTCGAAACTTCCAGAGGAAAGATCAGGCAGCAACATCTGCTGTTCTGCAATATTTGCTGTTC</t>
  </si>
  <si>
    <t>chr7:147847683-147847865</t>
  </si>
  <si>
    <t>GAGTTTCCAGTTTTTCTGTTCTGTTTTTTCCCCATCTTTGTGGTTTTATCTACTTTTGGTCTTTGATGATGGTGATGTACAGATGGGTTTTCGGTGTAGATGTCCTTTCTGGTTGTTAGTTTTCCTTCTAACAGACAGGACCCTCAGGTGCAGGTCTGTTGGAATACCCTGCCGTGTGAGGTG</t>
  </si>
  <si>
    <t>ENST00000637654.1</t>
  </si>
  <si>
    <t>chr7:147847865-147848047</t>
  </si>
  <si>
    <t>GTCAGTGTGCCCCTGCTGGGGGGTGCCTCCCAGTTAGGCTGCTCGGGGGTCAGGGGTCAGGGACCCACTTGAGGAGGCAGTCTGCCCGTTCTCAGATCGCCAGCTGCGTGCTGGGAGAACCACTGCTCTCTTCAAAGCTGTCAGACAGGGACACTTAAGTCTGCAGAGGTTACTGCTGTCTTT</t>
  </si>
  <si>
    <t>chr7:148363953-148364233</t>
  </si>
  <si>
    <t>GCCAGTGGCTGCGGAGGGTGTACTGGGTCCCCCAGCAGTGCCGGCCCACCGGCGCTGCGCTCGATTTCTCGCCGGGCCTTGGCTGCCTTCCCATGGGGCAGGGCTCGGGACCTGCAGCCCGCCATGCCTGAGCCTCCCACCCACTCCATGGGCTCCTGTGCGGCCCGAGCCTCCCCGACGAGCGCCACCCCCTGCTCCACAGCGCCCAGTCCCATCGACCACCCAAGGGCTGAGGAATGTGAGCGCACGGTGCAGGACTGGCGGGCAGCTCCACCTGCAGC</t>
  </si>
  <si>
    <t>ENST00000636399.1</t>
  </si>
  <si>
    <t>chr7:149201689-149201913</t>
  </si>
  <si>
    <t>CTGCAGTGAGCTGAGATCTTACCACTGCACTCCAGCCTGGGTGACAGAGTGAGAATCTGTCTTAAAAAAAACCCAAAAAACACCTCCCAAATGGCTTCCCATCTGATTAGAATAAAAGCCCATGTCTGTTTATGGCCCACGCTCTCTTCCCCTGCCTCTCTGACCTCCTCTGCATCCACTCCCTCCTGCTCACTCCCATCTGTGCTGTTCTGCCAGCACACCACG</t>
  </si>
  <si>
    <t>ENST00000462740.1</t>
  </si>
  <si>
    <t>ENSG00000170265</t>
  </si>
  <si>
    <t>ZNF282</t>
  </si>
  <si>
    <t>chr7:149377399-149377584</t>
  </si>
  <si>
    <t>AGTCACCATGCCCAGCTAATTTTTTTAAAAATTATTTTTCGTAGAGACAGAGCCTACCAGATAACAAGGAGCTATTCTATAATTGCCCAGTGTAAAAGGATAGTGACAAAGGGGGGGCACCTGGATTTGAACCAGGGACCTCTTGATCTGCAGTCAAATGCTCTACCCCTGAGCTATACCCCCAAG</t>
  </si>
  <si>
    <t>ENST00000417506.1</t>
  </si>
  <si>
    <t>ENSG00000228151</t>
  </si>
  <si>
    <t>LOC101928733</t>
  </si>
  <si>
    <t>chr7:149377584-149377769</t>
  </si>
  <si>
    <t>GGTACTCATCTTCTTTCAATAAAGATGTATTAATAATCACAGTCATTCACAAGCTACGCTCTGGCCACCCTGTCTCCTGTAGCTCTCCAGGAGCTACAGGTGTGGAGTTATGTAATGCACAACAGAGCAGCTCTTCTGTACAACCCCCTCCACACCTGCCAGCATCCGGCCAATTAAGCTGCAGCC</t>
  </si>
  <si>
    <t>chr7:149398304-149398467</t>
  </si>
  <si>
    <t>GACACCTGGACTTGAAGCAGGAACCTCTTGGCGTGTAGGCAGAGGCTCTTCCACCAAGCTATACCCTCTACAGTGGCAGGCTCCTCTCATTAGCGCCTTTCAAGGCTGCAGTCCCACGCCTCTTCTGATCTCTGGCTGTTCCCGGGCTCTCACTTTCGGGGAAC</t>
  </si>
  <si>
    <t>chr7:149398467-149398630</t>
  </si>
  <si>
    <t>CTGGTGCTGGCGCCCCACCGCCACGACTCACTCACGGATTCACTCCTACACGTCACCAGCATCACCCTCCTGCCCAGGTGCCGCTCCCTTTTATGGAGTGTCTCTCCGGGTCCACCTCCCTCCAGCTGCTGCTTTGCTGTCCCTGGGGCGAGGGCTGTGAGAGC</t>
  </si>
  <si>
    <t>chr7:149398630-149398793</t>
  </si>
  <si>
    <t>CAAGGCCTGCAGAGCTCCCCGTAACCATAGCTCTCACCTTGCCTCAGGCCCGGGACACTGGCCAGGGAGCTCAAGGCCTCGTCCTGCCTCCTCTGGGATCGAGTAGGACTGCAAGAAGAACCTGTCCGGGACACCCGTTCTCCTCCCTTCCCTCACCGGCCTGA</t>
  </si>
  <si>
    <t>chr7:149560210-149560391</t>
  </si>
  <si>
    <t>AATCTAGCACAAGTCATCCCTGTTCTCTCTTAGAAGCTCTCGATTTAGTGAGAAAAAGTGATGTGCAACAAAAAATGATATTAGCTGTGATAGAAAGCAGTGTGGACTACAGCCGGGATACCTCCGGGTGTGGACTTAGTGACAGCTCTGCAGACAGTGAGCGTCAGTGGGGTCTTGAAGGT</t>
  </si>
  <si>
    <t>ENST00000481762.5</t>
  </si>
  <si>
    <t>ENSG00000133624</t>
  </si>
  <si>
    <t>ZNF767P</t>
  </si>
  <si>
    <t>chr7:149560391-149560572</t>
  </si>
  <si>
    <t>TGAGTGTGTGGGAAGGGCATGCCAGCCAGAAAACGCAGAGGAACAAAGATGCAACGTTGTTGCAGTGCTTTCTGGGTCTAAAAGAAAGACCCAGGTGTGTGTGCCTGGGTGTGTGTGCACCTGTATGTGTTCATGCTTGCAGGTGTGCCTGCTTGCATATGGAGTAGATTGGAAGTGTTTGT</t>
  </si>
  <si>
    <t>chr7:149827840-149827998</t>
  </si>
  <si>
    <t>AGATGAACGCCACAAAGACCCAGAGTAACTGCAGTTCAGCTCGAGCCTCGGGCTGCGTGTGCCAGCCCGGGCACTTCCGCAGCCAGGCAGGCCCCTGCGTCCCCGAAGACCACTGCGAGTGCTGGCACCTTGGGCGTCCCCACCTGGTGAGACACCGAA</t>
  </si>
  <si>
    <t>ENST00000472850.3</t>
  </si>
  <si>
    <t>ENSG00000197558</t>
  </si>
  <si>
    <t>SSPOP</t>
  </si>
  <si>
    <t>chr7:149827998-149828156</t>
  </si>
  <si>
    <t>ACCCCCTCTGCTACCACTCACCCATTCCTGACCCCAAGCCTCCCCATCTGTCTGTAACTCCACTGGCTCCTCCCCCTACTCCAGGCCCTGCAGCAGCCGGCAGGGCTCCGCTCTCCCCCTGGGACAGTCTCTGGCCCCAACAGTTCATCTCCTTCCTGG</t>
  </si>
  <si>
    <t>chr7:150032352-150032502</t>
  </si>
  <si>
    <t>CTGCAGAACCACTTTGTCCTAATGGAGATTCCCTCCCTGGCCAGTCCTGTTCCTGTCTGTGCAACGTGCTTGCGGTGCAGGCCCTGACAACACAACTGACTCCAAGTGGCTGGGCCATGTGACCAGTGCTGGATCAACCAGAAACCCTGAA</t>
  </si>
  <si>
    <t>ENST00000665116.1</t>
  </si>
  <si>
    <t>LOC100134040</t>
  </si>
  <si>
    <t>chr7:150053975-150054138</t>
  </si>
  <si>
    <t>CCAGGTCCAAGTACTGCAGATTCCAGTGTATCTTTCCATCTCTTCTTCCAACAACACAATGACTGTGAAACATAAGGAGGGAAGAGGAAATAGTCTTCCTTTATGTGACAAACCCCCTTTTCAGATGTTCAGTGGGACAGTCTGAGTAGCAGCGTCTTCTTTCA</t>
  </si>
  <si>
    <t>ENST00000666469.1</t>
  </si>
  <si>
    <t>chr7:150054157-150054308</t>
  </si>
  <si>
    <t>GCATGTGATTGCATTTCCAACCTATAAATATCCAGCTCCTGAACACTCATCTTTGAGTTCTAAATGGAATAAGCCATTATTTCCATATTCAAAACTGTAACAGACTGGAATGTTGTTCAGCAAATACTACTCTCCACCCCAGGCCCCCTGCA</t>
  </si>
  <si>
    <t>chr7:150071642-150071806</t>
  </si>
  <si>
    <t>CAGGACTGTGGGCCTCGAGGACAGAGGGGAGGTGGCAGTGTGAGGATGGTGTGGTCGGAGCTGCTCAGAGCTTGGAAGAGGAAGAAAAGGGCCTCCCATAAGTAAGGCCAGAGTTGTGGGCGTTTCAGGTCTGCCAAACTCCAGAACGTGGTTTCCTCTGGCTGC</t>
  </si>
  <si>
    <t>chr7:150310823-150310979</t>
  </si>
  <si>
    <t>GCCCCTCTTACCAATCTTCCCAGCAGAACACTATCCTACTTCTTCAACACCTCTACTCAAAAGGGTACCGAGTATCCCCTTCAAGGCTCAAATGTCTTCCCCTAGTGTTACATATCTCGGCATAGTCCTCCATCAACATACATGCGCTCTTCCTGCA</t>
  </si>
  <si>
    <t>ENST00000252071.8</t>
  </si>
  <si>
    <t>ENSG00000106526</t>
  </si>
  <si>
    <t>ACTR3C</t>
  </si>
  <si>
    <t>chr7:150971086-150971260</t>
  </si>
  <si>
    <t>AAAGGAATGGGCACAGGAAGAAATGAAGAAGGCAAGGAAGAAGACAGGACAGACGGCCTTGGGGGACGGAGAAGGGCAGGAGGCCCAGAGGAGTGGGGCTGATCACAGGAGGTACTAAGGATTTCAAGGCAGTCTGAGGTCTGAGGCCTGCAGGAGCACTGGGGAGGCTGGGTTC</t>
  </si>
  <si>
    <t>ENST00000532957.5</t>
  </si>
  <si>
    <t>ENSG00000055118</t>
  </si>
  <si>
    <t>KCNH2</t>
  </si>
  <si>
    <t>chr7:150971260-150971434</t>
  </si>
  <si>
    <t>CCAAGGCCGGGGACAGACCGAAGCCCACTGGGCGTGGGGCCACCTCTGAGGCCCTGGGCACAGTGCACTGGGGAGCAGGCCTGGACAGCAGGTCCCCACCCCCTCCCAACAGCCGCAGCATCAGCTGTTGCAGTGGGGGGCCCTCTGACCCTGTTACCATGGCAACTGGCCTGCA</t>
  </si>
  <si>
    <t>chr7:151131917-151132095</t>
  </si>
  <si>
    <t>ACTGCAGCTGTGCCTTTGGCCCAGCCAGCTGTTGACTGCTGTCTGTAGTAGCCGATCTAAGATGTGATTGTGTACAGGGACTGCCGACGGGGACCAGGGACGGGCAGCTGAGTCTGTGGGATGCAAGTGGAGAGGGGGTGAGGCAGTGAAGTCATTGAGTGGACACTGGGCTGAAAGCA</t>
  </si>
  <si>
    <t>ENST00000461065.1</t>
  </si>
  <si>
    <t>ENSG00000133612</t>
  </si>
  <si>
    <t>AGAP3</t>
  </si>
  <si>
    <t>chr7:151132095-151132273</t>
  </si>
  <si>
    <t>AAGACAGAGGGCCGGCGGGGCCAGTGGCCTGCAGCCCAGGGTGCTGGAGAAGGATGGATGGAGGTACGCTGGGATGGCAGGAGGGGCTCCTGGGTCTGCTTCCTTCCCAGCCACCTTGGCAAGGCCCCAAGCTGTGGGCAGAGTCCTTCTCCGCCAAGTGTGGGCCGAGCGGTTGTCAA</t>
  </si>
  <si>
    <t>chr7:151204522-151204664</t>
  </si>
  <si>
    <t>AAATCCTGCAGCACGCGGTCCAGGCAGTGGTTCTCACACAGGTCGGCGCGCACCAGCTCGTCCTTGAGCTCCAGCACGCGGCCCGCCACGCCGTCCAGCAGGCGTCGCAGCAGCCGCCGCTTCTGCGGCTGCACCATCTGGTC</t>
  </si>
  <si>
    <t>ENST00000615129.4</t>
  </si>
  <si>
    <t>ENSG00000278685</t>
  </si>
  <si>
    <t>IQCA1L</t>
  </si>
  <si>
    <t>chr7:151204664-151204806</t>
  </si>
  <si>
    <t>CATAGACGGTGTCGAAGCGGCGCAGCAGCCCCAGGTAGTGCAGGTAGAGCGATGCGAGCCTGTACTGGAAGGACTGCCGCTCCCGGTCGGGCGCAGGTTCGAGCAGAAGCTGCTCTTGGTCCAGCAGCTCCTGCAGGGTCGCG</t>
  </si>
  <si>
    <t>chr7:151650005-151650156</t>
  </si>
  <si>
    <t>GTTGCAAAGCGTAATGACTACTTGGTATTTCTATTTTCTTTTTAAACAGCAAAAATTAAAAAGAAAATTAGCCGGACACGGTGGCACGCGCCTATAGTCCCAGCTACTCAGGAGCCTGAGGCGGGAGGATTGCCTGGGAGGTGGAGGCTGCA</t>
  </si>
  <si>
    <t>ENST00000476632.2</t>
  </si>
  <si>
    <t>ENSG00000106617</t>
  </si>
  <si>
    <t>PRKAG2</t>
  </si>
  <si>
    <t>chr7:151723003-151723154</t>
  </si>
  <si>
    <t>CTGCAGCCTGCCCACTCCTCCCCTCCACCGCAGGAGAACTGGAGAAATTCTATGCTAGTCACCATCTCTTTCTGTGTCCACAGCCCCGGCTCTGAGAGGTGGACCACAGTGACGTTGTGCATCTCCTGGGCTGAATGTCAGTTTAGAATCAG</t>
  </si>
  <si>
    <t>ENST00000487375.2</t>
  </si>
  <si>
    <t>chr7:151745726-151745879</t>
  </si>
  <si>
    <t>AGCAATAATTATTTTTAGCATGCCGAAATGCAGCACCCAAAGAGTAAGAAATCCCTGGATCTCCTTAAAATCTGGAAGGGGCATCGCATTCCCCCATGGAGGGCTCGGTGGGGCCCTTTTCAGTCCCTTCTCGTGGTGCCTGGCAACCCTGCAG</t>
  </si>
  <si>
    <t>ENST00000492843.6</t>
  </si>
  <si>
    <t>chr7:151745879-151746032</t>
  </si>
  <si>
    <t>GTCGCTCAGTGTCCAAGAGCACACCAGGCCAAGAGCTCTGAGGGCTCCAGCGGCAAGAACCTGCCCTGATTCCAGCTGCTCCGTGGCGCAGAAGCTGAGCGCTGGGCTCAACGGGGGCCACCAAGCAATGGCTTCTGAAAACCAGATTCTGAAA</t>
  </si>
  <si>
    <t>chr7:151746032-151746185</t>
  </si>
  <si>
    <t>ACTCTGCAGGCCAGCCATTTGGGTTTTCTGTTTAATTCTCTTTAAGTGATTTAATTCTCTTACAAGTGCTGAAGTGAGCTGGGAATGCACCGAAGCCTTGGAGAAGGACCCGGTTAACTCCCGGACTCAGCGGAAAGCCAGTTTGGCCTGTGGT</t>
  </si>
  <si>
    <t>chr7:152456288-152456480</t>
  </si>
  <si>
    <t>TGCTGCAGGTGTAATTGACTGAGAACCTCAACTGCTGTCCTCTGAATCTACCACCACCACATTTACAATAAGACCGTGCTTCCTGAGGGCTACGCCCAGACAGCGACTATGGGATAATAAGGTCACTTCCTGCCAGATTCTAATGGGGACTTGGGTCAGTTTGGCCAAAATCATCTGAGAGCTGCACTGCAGT</t>
  </si>
  <si>
    <t>ENST00000564834.1</t>
  </si>
  <si>
    <t>ENSG00000261455</t>
  </si>
  <si>
    <t>LINC01003</t>
  </si>
  <si>
    <t>chr7:154028847-154029019</t>
  </si>
  <si>
    <t>TGCCCGCAGCCAGAGGAAACCACGTTCTGGAGTTTGGCAGACCTGAAATGCCCACAACTCTGGCCTTACTTATGGGAGGCCCTTTTCTTCCTCTTCCAAGCTCTGAGCAGCTCCGACCACACCATCCTCACACTGCCACCTCCCCTCTGTCCTCGAGGCCCACAGTCCTGCAG</t>
  </si>
  <si>
    <t>ENST00000377770.8</t>
  </si>
  <si>
    <t>ENSG00000130226</t>
  </si>
  <si>
    <t>DPP6</t>
  </si>
  <si>
    <t>chr7:154439152-154439317</t>
  </si>
  <si>
    <t>CAGGGATTTTTGACATTGAGAAGTGATGTGTTGAGCGTGCCAAAAATCTACCCAGTATAGAAAACTCATCTCAAAATCGCCTGTGGGTTTCAGAGAGTCTATGCAAAAACAGCCATTATCTAAACATGCTTTAAGACGCTGTTATCATACACAGCAAGGTGAAAGA</t>
  </si>
  <si>
    <t>ENST00000427557.1</t>
  </si>
  <si>
    <t>chr7:154802627-154802796</t>
  </si>
  <si>
    <t>GGCAGGTGGATTACCTGAGATCAGGAGTTCAAGACCAGTGGCCAACATGGCGAAACAAAAATTAGCTGGGCATGGTGGCACCTGCCTGTAGTCCCAGCTACTTGGGAGACTGAAGTAGGAGAATTGCTTGAACCCGGGAGGCGGAGGCTGCAGTAAGCTGAGATCGTGCC</t>
  </si>
  <si>
    <t>ENST00000493268.1</t>
  </si>
  <si>
    <t>chr7:154802796-154802965</t>
  </si>
  <si>
    <t>CACTGCACTCCAGCCTGGGTGACAGAGTGAGACACTGTCTCAAAAAAAAAAAAAAAAAAGATTTATAAATGCTTCAGTGTTTTCATTTGGCTCCCAGTCTTGTATTTATCCAAGTTGCCATCATTTGCCCGGAGCCCTATCAAACATTCCAGCAGGAAGCAGGTCTCCTG</t>
  </si>
  <si>
    <t>chr7:154802965-154803134</t>
  </si>
  <si>
    <t>GCACTGCCCATGAGGCACCACCTCCTGCAGGTTCCCAGGAACCCCTCGGGGGGCCCCCAGGGCCTTCCCTTTCAAAACCTGCTTCAAACTCCCCAGCCTCTCCTACACGCTGTCTGCGCCCCCAGGCCCTGCTGCCCCCCAACCCCCATGTTCGAGTCTGCAGCCCACAG</t>
  </si>
  <si>
    <t>chr7:154915062-154915360</t>
  </si>
  <si>
    <t>GAATCTGGAGGACACAATTGATTCAGCCCGCAACCATCGCGGAGGCTTTGCTTGGGGCACAGCTGGCAGAGTGTGAGTCACCCAGCGCCAGCACCACACGGTGGTGGTCGGGGGTAGCACCCGGGGCTCCAGGCGCAGGGAGCCCAGCTGCAGTGCGGGTGCTGCTGAGAGCTGGAGAACGCTGGGGAGACACGCGGCCCGGGCTTCCCGGGCCTGGCTGGCTGCACTGCCCCCCACACCCGGGGGTCTGACTTAGCAGGTCTTAGGGGTGTCCAAGAACCTACTTTTAACCAGTCCCT</t>
  </si>
  <si>
    <t>ENST00000661090.1</t>
  </si>
  <si>
    <t>PAXIP1-AS2</t>
  </si>
  <si>
    <t>chr7:154915549-154915709</t>
  </si>
  <si>
    <t>GAAACCCGTGCCGGCATTCCATTTCTAGACCAGGGTGGTGAGCACCAAAGCCCCAGAGAACCCAAGGGGGTTCCAGAAGCAGGCCCAGCCCTGGGTGGAGAGGCGGTGCCAGGATGCCTGACACTGCACAACCTCAGCCCAGGACACCTGCAGCCCAGCAC</t>
  </si>
  <si>
    <t>chr7:155418216-155418433</t>
  </si>
  <si>
    <t>CTGCAGGTGGGCGGGAAGGGCTGGGCATTCATACCCCCCACAGCTGGTCCCGGGTAAGGTGACCATCTGCAGCTGAGGCAGCCTGAAGGAGGGACAGCTGGAGGTATCTGAGGCTGCTCTCCCAATGCTGGAGGGCAGGGCCTTCCCTGGAGGGATCCGAAGGGGCATTTCCATGCCCAGCTCATACAGGAAGCTTATTGGAGCCTCACATCTGGAAA</t>
  </si>
  <si>
    <t>ENST00000660995.1</t>
  </si>
  <si>
    <t>LOC105375594</t>
  </si>
  <si>
    <t>chr7:155418571-155418723</t>
  </si>
  <si>
    <t>CCTGCTGTGACCAGGCCATTTTGGTGCATTATCTGTGCTCAGCGCTTTCCTCCTCTATTTGATGACTTTTCCAGGCAGTGGGCCTGGGGGTGAAGTCCCCTTGACCTTTGGGCTCCACCCAGGCACCTGGAGCCCCTGGGCTCTTCCCCTGCA</t>
  </si>
  <si>
    <t>chr7:155424608-155424757</t>
  </si>
  <si>
    <t>GGTCTGCAGCTGGACAGTGTGTGTGCATGAAGGTGGCCTCTGGACTTAGGGCCAGGAGTCACCAGTCAATGATTCTGTCTGGGTCTGGCTATTTCAGCCATCTTTGGGGTCCACTGCGACCCCTGTCTGGGATGGTGAGATCCCACCAAT</t>
  </si>
  <si>
    <t>chr7:155424757-155424906</t>
  </si>
  <si>
    <t>TTATGTTAAATTGACCAAAAACAAAAAACTGTGAGACTGTTGACTGGACAGACTTGCTATCCATTAGCAGACCTTGAGGATGTCCTTACCCAGCTGAGGCTGCAGATGAGGGGCCACGGGCCCCCCACCGCACTCGTCGGCAGGAGAAGA</t>
  </si>
  <si>
    <t>chr7:157208148-157208331</t>
  </si>
  <si>
    <t>CACTGCAGCCTTGAACTCCTGGGATCAAGCAATCCTCTCACCTCAGCCTCCTGAGTAGCTGGGGCTACTGGCACATGCCACCACACCCAGCTAATTTATTAGTTTTTTTGTAGAGACAGAGTCTCACTGTGTTACCCAGGCTGGTCTCAAATTCCTGGCCTCATGGATTCCTCCTGCTTCTGCC</t>
  </si>
  <si>
    <t>ENST00000469336.1</t>
  </si>
  <si>
    <t>ENSG00000009335</t>
  </si>
  <si>
    <t>UBE3C</t>
  </si>
  <si>
    <t>chr7:157208331-157208514</t>
  </si>
  <si>
    <t>CTCCCATAGTGCTGGGATTATAGGCGTGAGCCACTGCAGCTGGCCTATATACCTTTTTAATTAAGAAAAGTAATTTTAGTACTTTTGATTAATTAAGGTAATTTAATTAACTAAAATTACTTTCATTTTAATTTACATTTGCCTCACTTAAAACCATGTTTTTAAACCTTGTTACATGCATCTT</t>
  </si>
  <si>
    <t>chr7:157276242-157276406</t>
  </si>
  <si>
    <t>GGGGCAGTTTCCTGTTCTGCAGCAGAAGGCGTCCTTGCACAGTCCCCGTGCAGCAATGATGTGTGTGTGAGCACAGGCCCTGGCCACTGCGGGGCAGGCAGAGGGAGCCGGTTCTCCACCTGCCCAGCTGGGACCCCAGTGTGGGACCTGTTTCCTGATCCGCCG</t>
  </si>
  <si>
    <t>ENST00000474153.1</t>
  </si>
  <si>
    <t>chr7:157276406-157276570</t>
  </si>
  <si>
    <t>GCATCTGGGGCTGTCACCTGCAGCTCAGACTGTGGTGCCCGCGGCCAGGTAAGGTTCACACATTATGTTCACATCCAGACCCCACAGATGTGAGGGGCCCCAGCAGATGTTCTGCACCAAGTAAGGGATGAACAGACAGGCCCAGGTCCAAGGCCTCCTGCCCCC</t>
  </si>
  <si>
    <t>chr7:158106235-158106376</t>
  </si>
  <si>
    <t>CGCAGCTCCCTCTAGCTTCCCCCCAGCTCCATTTCTGCTCTATCTCATTTTTATCCTTATTCCTTACAAGTGGCATCTCCAGCTCCTTTCTGAGCTTCATCTCAGCTCATCTCCCTCTCTCTTGAGTTCCATCCCAACCTCC</t>
  </si>
  <si>
    <t>ENST00000404321.3</t>
  </si>
  <si>
    <t>ENSG00000155093</t>
  </si>
  <si>
    <t>PTPRN2</t>
  </si>
  <si>
    <t>chr7:158273288-158273438</t>
  </si>
  <si>
    <t>CCACCGCAAGCCCACACTGTGAGCTCCTTGCCTGCTGGGGAGGCCAGGAGATGCAGAACCAAGGGCAGAAGCACTGCCTGCAGCCCTGTCCCAGCGTCGTGGATGCAGACACGGGAGGAGCCGCAGACAGACGCGGGAGGAGCCGCAGACA</t>
  </si>
  <si>
    <t>chr7:158273438-158273588</t>
  </si>
  <si>
    <t>AGACGCGGGAGGAGCCGCAGACGCAGGGGGAGCCGCAGGCACAGGGGGAGCCGCAGGCACAGGGGGAGCCGCAGACAGACATGGGAGGAGCCGCAGACACGGGGAGCCGCAGACACAGGGGGAGCCGCAGGCACAGGGGGAGCCGCAGACA</t>
  </si>
  <si>
    <t>chr7:158273588-158273738</t>
  </si>
  <si>
    <t>AGACATGGGAGGAGCCGCAGACACGGGGAGCCGCAGGCATGGGGGAGCCGCAGACAGACATGGGAGGAGCCGCAGACACGGGAGGAGCCGCAGACACAGGGAGCCGCAGACACAGGGGGAGCTGCAGACACAGGAGGAGACACACAAGGAG</t>
  </si>
  <si>
    <t>chr7:158273738-158273888</t>
  </si>
  <si>
    <t>GCCGCAGACACAGGGGGAGCCACAGACAGACATGGGAGGAGCCGCAGACACGGGGAGCCGCAGACACAGGGGGAGCCGCAGGCATGGGGGAGCCGCAGACACAGGGGGAGCCGCAGACACAGGAGGAGACACACGAGGAGCCGCAGACGCA</t>
  </si>
  <si>
    <t>chr7:158332804-158332945</t>
  </si>
  <si>
    <t>GTCACTCACGTACACACTTCTCACCATAAGAGGTGACACATGCAAACGTCACTCACACCCACACTCTCACCATAAGAAGTGACACCTGCAAACGTCACTCACACCCACACTCTCACCATAAGAAGTGACACCTGCAGACATC</t>
  </si>
  <si>
    <t>chr7:158332945-158333086</t>
  </si>
  <si>
    <t>CACTCACACCCACAGTCTCACCATAAGAGGTGACACCTGCAGACGTCACTCACACCCACACTCTCACCATAAGAGCTGAAACCTGCAGACGTCACTCACACCCACACTCTCACCATAAGAAGTGACACCTGCAAATGTCACT</t>
  </si>
  <si>
    <t>chr7:158339008-158339149</t>
  </si>
  <si>
    <t>ATAAGAGGTGACACCTGCAGACGTCACTCACACCCACACTCTCACCATAAGAGCTGTCGCCCGCAGACGTGACTCACACCCACACTCTCCCCATAAGAGCTGTCGCCCGCAGAAGTCACTCACACCCACACTCTCACTATAA</t>
  </si>
  <si>
    <t>chr7:158339149-158339290</t>
  </si>
  <si>
    <t>AGAGGTGACATATGCAGACGTCACTCACACCCACACTGTCACCATAAGAGGTGACACCTGCAGACGTCACTCACACCCACACTCGCACCATAAGAGGTGACACCTGCAGATGTCACTCACACCCATACTCTCACCATAAGAG</t>
  </si>
  <si>
    <t>chr7:158339678-158339827</t>
  </si>
  <si>
    <t>CACTCACACCCACAGTCTCACCATAAGAGGTGACACCTGCAGACGTCACTCACACCCACACTCTCACCATAAGAGCTGACACCTGCAGACGTCACTCACACCCACACTCTCACCATAAGAAGTGACACCTGCAAATGTCACTCACACCCA</t>
  </si>
  <si>
    <t>chr7:158339827-158339976</t>
  </si>
  <si>
    <t>ACACTCTCACCATAAGAAGTGACACCTGCAGACATCACTCACACCCACAGTCTCACCATAAGAGGTGACACCTGCAGACGTCACTCACACCCACACTCTCACCATAAGAGCTGTCGCCCGCAGACGTGACTCACACCCACACTCTCCCCA</t>
  </si>
  <si>
    <t>chr7:158339976-158340125</t>
  </si>
  <si>
    <t>ATAAGAGCTGTCGCCCGCAGAAGTCACTCACACCCACACTCTCACTATAAGAGGTGACATATGCAGACGTCACTCACACCCACACTGTCACCATAAGAGGTGACACCTGCAGACGTCACTCACACCCACACTCGCACCATAAGAGGTGAC</t>
  </si>
  <si>
    <t>chr8</t>
  </si>
  <si>
    <t>chr8:107605-107799</t>
  </si>
  <si>
    <t>ACTGCTGTCATGCCCTCTTCACTGAGATCCTGACTTAAATATGTACACATGTGAATGCTGATTTCTTAGCATGAATTTTAACTCAGCTGCTGCTCGAGCATCAATGATTCCCAATTCCCATCAGAGTGAATGGCCCCTTCCTGGTCTCTGCAGTCAGCCCTCTGAAGCTGCTCAGCTGAACCCCTGGGAGCTGAG</t>
  </si>
  <si>
    <t>ENST00000520139.2</t>
  </si>
  <si>
    <t>LOC101927506</t>
  </si>
  <si>
    <t>chr8:107799-107993</t>
  </si>
  <si>
    <t>GGGGCCAACTCTGACTCCCAAGAAGGTGACCTCTATCTCCCTTCCAGGGCCAGAGATGCAACATCACACACACACTGCCTTTGGAATGTGTGATTAAGCTTTTGGCTGCCAGTAGCCTGACAGCTTCCAGCAGCTTTGTCTGCCACCGTGTCCACTTCTCTGTGCCAAAGTCACTGAAACAAAGGGACTGCAGAT</t>
  </si>
  <si>
    <t>chr8:1473228-1473401</t>
  </si>
  <si>
    <t>GCCCACAAATGATTATATCGGCTTTATTCATAATCACCAAAAACCTGTAACCACCCAATGCCCTTCAGGGGCTGAGTAGATGAACAGAAGAAGGTTCCTCCGCCCAGCAGACTGCCACTCAGGGATGAGAGGAACGGAGAACGGAGCCTGCAGTGAGGGAGAATCTCAGATCCA</t>
  </si>
  <si>
    <t>ENST00000612087.1</t>
  </si>
  <si>
    <t>ENSG00000198010</t>
  </si>
  <si>
    <t>DLGAP2</t>
  </si>
  <si>
    <t>chr8:1473401-1473574</t>
  </si>
  <si>
    <t>ACTGCGGGGCTGGAGGCGAAGGTGTTCAGTTGGTCCACGTTGTAAAACAACCAGAAAATGGCTGCTTGCAGTTTGATTCTACACATATCACATTCTCAAAAAGGCAGAACTGAAGGGAAAAAGCTGCATCTGTGGTTTCCAGGGGCTGGAGACTGGGGAGGGGTTTAGCTGCAG</t>
  </si>
  <si>
    <t>chr8:1608112-1608287</t>
  </si>
  <si>
    <t>AGTAACCTCTGCAGACTTAAATGTCCCTGTCTGACAGCTTTGAAGAGAGCAGTGGTTCTCCCAGCACGCAGCTGGAGATCTGAGAACGGGCGGACTGCCTCCTCAAGTGGGTCCCTGACCCCTGACCCCCGAGCAGCCTAACTGGGAGGCACCCCCCAGCAGGGGCACACTGACAC</t>
  </si>
  <si>
    <t>ENST00000518063.5</t>
  </si>
  <si>
    <t>ENSG00000253267</t>
  </si>
  <si>
    <t>DLGAP2-AS1</t>
  </si>
  <si>
    <t>chr8:1608287-1608462</t>
  </si>
  <si>
    <t>CCTCACACGGCAGGGTATTCCAACAGACCTGCAGCTGAGGGTGCTGTCTGTTAGAAGGAAAACTAACAAACAGAAAGGACATCCACACCGAAAACCCATCTGTACATCACCATCATCAAAGACCAAAAGTAGATAAAACCACAAAGATGGGGAAAAAACAGAACAGAAAAACTGGA</t>
  </si>
  <si>
    <t>chr8:1638091-1638271</t>
  </si>
  <si>
    <t>ACATCCATGCTGCACCTGTAGTACTTGCACCTGCAGAATTCGGAGGTCACTGGAGGACTCTAAGCAGGAGAGGGATCTGTGGCTGAGTTGTGTTCCCCGGACTTGGTGCTGAACCCTAATCCCAGGACCTGAGAATGTGACTGCGTTTCAGACAGACCCTTCGAAGAGGTGACCAGGTAGA</t>
  </si>
  <si>
    <t>ENST00000518009.1</t>
  </si>
  <si>
    <t>chr8:2326282-2326433</t>
  </si>
  <si>
    <t>CTGCAGAATAGAAAGACGCTGTGCTTGTCTGTCAGCGATGGGAAGATGGAGCATTTCTGTGGGAACAGCCGTGTCCCATCATCAGCTGCAATGAGGAAAGGAGGGCTGGGAAGTTTGCGGACAGGGGTAGTGTAAGATGCACGTTGCAAAGT</t>
  </si>
  <si>
    <t>ENST00000687564.1</t>
  </si>
  <si>
    <t>LOC105377782</t>
  </si>
  <si>
    <t>chr8:2326718-2326869</t>
  </si>
  <si>
    <t>AAGCTCTCTATCCCAGAACTTCCCCCAAATCATCACTAAGAACGTATTAGCTGGTTCACAATATATTAATTAAATAGAGCAGATGAATGCAACACTGTGTGTCTTCCTCTAGAGAAACGATAAAGGGTATACTAAGGCACTGATACTCTGCA</t>
  </si>
  <si>
    <t>chr8:2394857-2395008</t>
  </si>
  <si>
    <t>CTGCAGAGTATCAGTGCCTTAGTATACCCTTTATCGTTTCTCTAGAGGAAGACACACAGTGTTGCATTCATCTGCTCTATTTAATTAATATATTGTGAACCAGCTAATACGTTCTTAGTGATGATTTGGGGGAAGTTCTGGGATAGAGAGCT</t>
  </si>
  <si>
    <t>chr8:2395293-2395444</t>
  </si>
  <si>
    <t>AACTTTGCAACGTGCATCTTACACTACCCCTGTCCGCAAACTTCCCAGCCCTCCTTTCCTCATTGCAGCTGATGATGGGACACGGCTGTTCCCACAGAAATGCTCCATCTTCCCATCGCTGACAGACAAGCACAGCGTCTTTCTATTCTGCA</t>
  </si>
  <si>
    <t>chr8:6044884-6045064</t>
  </si>
  <si>
    <t>TGTTTACAAACCTTGAGCTAGATACTGAGTGCCGATTGGTCTATTTACAATCCCTTAGCTAGAAATAAAGGTTCTCCAAGTCCCCACCAGACTTAGGAGCCCAGCTGGCTTCACCCAGTGGATCCCACACGGAGGCTGCAGGTGGAGCTGCCTGCCAGTCCTGCCCCATGCGCCCGCACTC</t>
  </si>
  <si>
    <t>ENST00000523090.1</t>
  </si>
  <si>
    <t>LOC105377796</t>
  </si>
  <si>
    <t>chr8:6045064-6045244</t>
  </si>
  <si>
    <t>CCTCAGCCCTTGGGCGGTTGATGTGACTGGGCGCCCTGGAGCAGGTGGTGGCACTCTCAGGGGAGGCTGGGGCCGCACAGGAGCCCACAGAGGCTGGGGGAGGCTCAGGCATGGCGGGCTGCAGGTCCCGAGCCCTGCCCCGCGTGAAGGCAGCTAAGGCCCGGGGAGGAATTGAGCACAG</t>
  </si>
  <si>
    <t>chr8:6697706-6697848</t>
  </si>
  <si>
    <t>CTGCAGCTCATCCTGCTACAATAGATGTTGTAATCCTTCTAGAGTTGCATCAGTGTCTTCTCAGCATCTTCCTCAGCCACAGCAATAGCCTAGGCAAAAGTCCTTCTCAGGTAGCAGGCCTTAAAGGCGCTATAAGTCCTTGG</t>
  </si>
  <si>
    <t>ENST00000525186.2</t>
  </si>
  <si>
    <t>MCPH1-AS1</t>
  </si>
  <si>
    <t>chr8:7263449-7263600</t>
  </si>
  <si>
    <t>TGCTGCAGCACCTGCCCATCTCAGCGCCAGCCTGGGAAAGAAAGTAGACGTGTAATTTCAGGTTAGTTTCGCTGAACAATTGTTTGTTTCACGCAATCCCTGAGGGGTATTTGCGGGGGGTGTGGGGGAGGAAGAGACAAAGGAGGCCGAAA</t>
  </si>
  <si>
    <t>ENST00000382656.1</t>
  </si>
  <si>
    <t>ENSG00000206034</t>
  </si>
  <si>
    <t>DEFB109B</t>
  </si>
  <si>
    <t>chr8:7263600-7263751</t>
  </si>
  <si>
    <t>AGAAACCGATCACACTGGGGCTTGCTGGTGGGGTAGGATGTGTTCTCGTTACTAGTAATTCTTGGAACAGAAAACGAGAAAACATATCCGTCTCCACGTGTGGGAGAAGACCAAGATGGGAATGCGAAAAGAAATGTACTGCAGCATGCTGA</t>
  </si>
  <si>
    <t>chr8:7286316-7286610</t>
  </si>
  <si>
    <t>GCTGCAGCACCTGCCCATCTCAGCGCCAGCCTGGGAAAGAAAGTAGACGTGTAATTTCAGGTTAGTTTCGCTGAACAATTGTTTGTTTCACGCAATCCCTGAGGGGTTTTTGCGGGGGGTGTGGGGGAGGAAGAGACAAAGGAGGCCGAAAGAAACCGATCACACTGGGGCTTGCTGGTGGGGTAGGATGTGTTCTCGTTACTAGTAATTCTTGGAACAGAAAACGAGAAAACATATCCGTCTCCACGTGTGGGAGAAGACCAAGATGGGAATGCGAAAAGAAATGTACTGCAGC</t>
  </si>
  <si>
    <t>chr8:7493579-7493879</t>
  </si>
  <si>
    <t>CTCAGGCTGCAGTGCAGTGGTATGATCTCGGCTCACCCCATCCTCTGCCTCCGGGGCTCAAGTGATCCTCCCACCTCAGCCTCCTGAGTGGCTGGGACCACAGGTGCCTGCCACCATGTCCAGTTAATTTTCGTATGTTTTGTAGAGATAGGGGTCTCATTATGTTGCCCAGGCTAGTTTCGAACTAAACTCCTGGCTCAAGTGATCTGCCCACCTTGGCCTCCCAAAGTGCTGGGATTACAGGCGTGAACCACCACACCTGTCCTGGCTTGCATATTTTTTGATGAGAAGTTTGCTGCAG</t>
  </si>
  <si>
    <t>ENST00000355602.3</t>
  </si>
  <si>
    <t>ENSG00000198129</t>
  </si>
  <si>
    <t>DEFB107B</t>
  </si>
  <si>
    <t>chr8:7573727-7573902</t>
  </si>
  <si>
    <t>TTGCCTGCAGAACAGAAGAAGGTCAGGCCGTGCCCCCTGGTTTTCCCCAGGAGACAGGGAGAACCCCGTCTGGGGCCCAGCCCCATTCCGTGTTTTGTGATACAGAAATGGACATCTGGTGCCCTTTCCGCCTCTGCACCTTCCCTCACGTGCCAACCTTCCCATCCTCCAGGTGG</t>
  </si>
  <si>
    <t>ENST00000648590.1</t>
  </si>
  <si>
    <t>FAM90A22P</t>
  </si>
  <si>
    <t>chr8:7573902-7574077</t>
  </si>
  <si>
    <t>GCCCTCTAGGCTTCCCAACTAAGGACTGTGATTTGGATTCCATCGCTTTTCCCGCTGTCGTGGGGAACCTGCACGAAGCGCCCCCGCCTCTCCCCGTCCCTGAATCTCCCAGAGCCCAAGGAGCTCCTGGGTGTGGAACCCCGGAGGACACGGAGCTCCGGCCTATTTCTCTGCAG</t>
  </si>
  <si>
    <t>chr8:7583393-7583553</t>
  </si>
  <si>
    <t>TTTTTCCAAAGTCCTTTTTCCATTTACCCACCAATTCAGCATGCTGCAGTACATTTCTTTTCGCATTCCCATCTTGGTCTTCTCCCACACGTGGAGACGGATATGTTTTCTCGTTTTCTGTTCCAAGAATTACTAGTAACGAGAACACATCCTACCCCACC</t>
  </si>
  <si>
    <t>ENST00000648435.1</t>
  </si>
  <si>
    <t>FAM90A23P</t>
  </si>
  <si>
    <t>chr8:7583553-7583713</t>
  </si>
  <si>
    <t>CAGCAAGCCCCAGTGTGATCGGTTTCTTTCGGCCTCCTTTGTCTCTTCCTCCCCCACACCCCCCGCAAATACCCCTCAGGGATTGCGTGAAACAAACAATTGTTCAGCGAAACTAACCTGAAATTACACGTCTACTTTCTTTCCCAGGCTGGCGCTGAGAT</t>
  </si>
  <si>
    <t>chr8:7583713-7583873</t>
  </si>
  <si>
    <t>TGGGCAGGTGCTGCAGCAGCCCGGCTGGAAGCGATGCAGCATCCAGGACGACGGAGGAAGGGGCAGAGAGGGACCTCCGCTTTCCAGGCTGCCTTTTATACTGCCTCTGGTCACCTGACATGGAACGTACCCTAACCTAATCAGTTACCTGTACCTTAATT</t>
  </si>
  <si>
    <t>chr8:7603469-7603729</t>
  </si>
  <si>
    <t>GCTGCAGGTGGAGCTGCCTGCCAGTCCCTCTCCATGCACCCACACTCCTCAGCCCTTGGGTGGTCGATGGGACTGGGCGCCATGGAGCAGGGGGCGGTGCTCATCGGGGAGGCTTGGGCCGTACAGGAGCCCACAGAGGGGGGAGGCTAAGGAATGGCAGGCTGCAGGTCCCGAGCCCTGCCCCGCAGGGAGGCAGCTAAGGCCCGGTGAGAAGTCGAGCACAGCAGCTGCTGGCCCAGGTGCTAAGCCCCTCACAGCCCC</t>
  </si>
  <si>
    <t>chr8:8021580-8021736</t>
  </si>
  <si>
    <t>GGAGAAAAAGACCAGGGGCCCGGGGTGACACTCGCCCTCAGATAATCAGAAGATTCCGTGGATCCTTTTCCATTCGGCAGCGGCTTCTCTGGAGGTTTCCCGGAAAACATGTGGAGGAGAGCCTTCCTCTGCGGGTCTTGTTGCCTGCAGAACAGAA</t>
  </si>
  <si>
    <t>ENST00000641813.1</t>
  </si>
  <si>
    <t>LOC112268014</t>
  </si>
  <si>
    <t>chr8:8021736-8021892</t>
  </si>
  <si>
    <t>AGAAGGTCAGGCCGTGCCCCCTGGTTTTCCCCAGGAGACAGGGAGAACCCCGTCTGGGGCCCAGCCCCATTCCGTGTTTTGTGATACAGAAATGGACATCTGGTGCCCTTTCCGCCTCTGCACCTTCCCTCACGTGCCAACCTTCCCATCCTCCAGG</t>
  </si>
  <si>
    <t>chr8:8021892-8022048</t>
  </si>
  <si>
    <t>GTGGCCCTCTAGGCTTCCCAACTAAGGACTGTGATTTGGATTCCATCGCTTTTCCCGCTGTCGTGGGGAACCTGCACGAAGCGCCCCCGCCTCTCCCCGTCCCTGAATCTCCCAGAGCCCAAGGAGCTCCTGGGTGTGGAACCCCGGAGGACACGGA</t>
  </si>
  <si>
    <t>chr8:8022048-8022204</t>
  </si>
  <si>
    <t>AGCTCCGGCCTATTTCTCTGCAGCGTTCCTTCCCTGGCCCGGAGACGGAAAGGCACACGGTGTGCAGGTGCAGAGACACCATGTCCTTAGGAGGCAGTACCCTAAGAGTGGTGAAAACCCCTCCCACTGCTCACCTTGGTCTCTCTTCCTTCTCTCC</t>
  </si>
  <si>
    <t>chr8:8051454-8051714</t>
  </si>
  <si>
    <t>chr8:9451875-9452056</t>
  </si>
  <si>
    <t>TCTGTCTTGGGAGGTTTCTGAGGGGCCCTGTGTGCTCACGGTCCTCTCCTCTGGTCTCTTTTTAATTTTTTTAAAAATGTTTGACTTTTTAAGTTAAAAACAATTTTTTTGTTGTTGTTGGTTTTCTTGTTTTTGTTTTTGTTTGTTTGTTTTTTGAGATGGAGTCTTGCTCTGTCTTCCAG</t>
  </si>
  <si>
    <t>ENST00000647946.1</t>
  </si>
  <si>
    <t>LOC105379231</t>
  </si>
  <si>
    <t>chr8:9452056-9452237</t>
  </si>
  <si>
    <t>GGCTGGAGTGCAGTGGTACCATCTCGGCTCACTGCAGCCTCCCTCTCCTGTATTCCAGCGATTCTCCTGCCTCAGCCTCCTGAGTAGCTGGGATTATAGGTGCCCGCCACCATGCCCAGCTAATTTTTGTATTTTTAGTAGAGTCAGGGTTTCACCATGTTGGCCAGGCTGGTCTTGAACTC</t>
  </si>
  <si>
    <t>chr8:10204836-10204978</t>
  </si>
  <si>
    <t>TCCATACGCTGAGAGAGGATTATGGAAATGGGGAGTCAGAGAGCTACGACCCCTGCCCTCCCTGAGCTTGCAGTCTACTGATAGATGCAGTCCCTGTACAAACAGTGGCATAAGTGCAAAGTGCTACTTGGGTGAGTGCTGCA</t>
  </si>
  <si>
    <t>ENST00000521686.1</t>
  </si>
  <si>
    <t>ENSG00000175806</t>
  </si>
  <si>
    <t>MSRA</t>
  </si>
  <si>
    <t>chr8:10365941-10366195</t>
  </si>
  <si>
    <t>GGGGCTGCAGGACGACCTTCATTCCCCTTCAGTCCTTAGTGCCAAGCTGAGCAGCCTTGCCTGCCTCATTCCCCTGCTCCTTCAGGACAGATAGGCAGGAAGTGATGTCCATCTGCAGGACTGGGGACACCTGGGGGCCTGTGATGTTTACTGGTCTTGTGGCCTGTCGAAAGGGAAGAGCAGCCATTTTATCTGGACGGCTTTCTAGAGCAGATGGGCTCGGAGGAGACTGATTTTTTGAAAGAGAGAAAGAGA</t>
  </si>
  <si>
    <t>chr8:10937487-10937669</t>
  </si>
  <si>
    <t>GAGTTTCCAGTTTTTCTGTTCTGTTTTTTCCCCATCTTTGTGGTTTTATCTACTTTTGGTCTTTGATGATGGTGATGTACAGATGGGTTTTCGGTGTGGATGTCCTTTCTGTTTGTTAGTTTTCCTTCTAACAGACAGCACCCTCAGCTGCAGGTCTGTTGGAATACCCTGCCGTGTGAGGTG</t>
  </si>
  <si>
    <t>ENST00000382461.7</t>
  </si>
  <si>
    <t>ENSG00000171044</t>
  </si>
  <si>
    <t>XKR6</t>
  </si>
  <si>
    <t>chr8:10937669-10937851</t>
  </si>
  <si>
    <t>GTCAGTGTGCCCCTGCTGGGGGGTGCCTCCCAGTTAGGCTGCTCGGGGGTCAGGGGTCAGGGACCCACTTGAGGAGGCAGTCTGCCCGTTCTCAGATCTCCAGCTGCGTGCTGGGAGAACCACTGCTCTCTTCAAAGCTGTCAGACAGGGACATTTAAGTCTGCAGAGATTACTGCTGTCTTT</t>
  </si>
  <si>
    <t>chr8:11085008-11085184</t>
  </si>
  <si>
    <t>ACCTGCAGTTTCCCACCCCCCAGCTCATCCCTCCATCCAGCCTTTGCCAGCCTTCCTTCGTCCCCTTGGCTTCCTCCTCCGCCTCCTCCTTCCAGGGTCTCCTCTGCAGCACTCCCTGGCCTCCCAGGCACTACCTCCCCTTCTTGTCACCCAAGAGCAGTTGGCACAGATCTCTGT</t>
  </si>
  <si>
    <t>ENST00000532453.1</t>
  </si>
  <si>
    <t>ENSG00000254839</t>
  </si>
  <si>
    <t>LOC101929269</t>
  </si>
  <si>
    <t>chr8:12796517-12796675</t>
  </si>
  <si>
    <t>ACCTGCAGCCCGCCATGCCTGTGCCTCCCACCTCCTCCGTGGGCTCCTGTGCGGCCCCAGCCTCCCGGAAGGGCGCCGCCCCCTGCTCCACGGCGCCCAGTCCCATCGACCACCCAAGGGCTGAGGAGCGCAGGCACACGGTGCAGGACTGGCAGGCAG</t>
  </si>
  <si>
    <t>ENST00000530150.2</t>
  </si>
  <si>
    <t>ENSG00000255494</t>
  </si>
  <si>
    <t>LINC00681</t>
  </si>
  <si>
    <t>chr8:12796675-12796833</t>
  </si>
  <si>
    <t>GCTCCACCTGCAGCCCCGGTGCAGGATCCACTGGGTGAAGACAGCTGGGCTCCTGAGTCTGGTGGGGACGTGGAGAACCTTTAGGTCTAGCTCAGGGATTGTAAATACACCAATCAGCACCCTGTCTCTAGCTCAGGGTTTGTGAATGCACCAATCCAC</t>
  </si>
  <si>
    <t>chr8:14834833-14834984</t>
  </si>
  <si>
    <t>CTGCAGGAGCTTGAGCAAGTTACTTTCTCTCCCAGGACCCTCACTTGCATCACCTGCAAAAGAAACTGCTCCCTCTCCCTGCTTTTTAGCAACATCTTCAGAACTACGATAATGCAACAGATAAAAATAAAGTATCTACCTTAACCTGTCCC</t>
  </si>
  <si>
    <t>ENST00000362257.1</t>
  </si>
  <si>
    <t>ENSG00000199127</t>
  </si>
  <si>
    <t>MIR383</t>
  </si>
  <si>
    <t>chr8:15444021-15444175</t>
  </si>
  <si>
    <t>TTAAGTAGTAATAAAACCCTGGTCTCCCACAGAACCAGTTCTGTATGAATTACTCCTTCTCTATTGCGATTCCCCTGTCTAGTGTCCAGTGCTAATTTTTGTATTATATTCATAAGCAATTAATTGACACAAACATAAAGTACTCCAGCTGCAGT</t>
  </si>
  <si>
    <t>ENST00000503191.5</t>
  </si>
  <si>
    <t>ENSG00000104723</t>
  </si>
  <si>
    <t>TUSC3</t>
  </si>
  <si>
    <t>chr8:17621153-17621295</t>
  </si>
  <si>
    <t>CTGCAGGAAGGACGAGGCCAAAACGGGCTCCACCTACATCTTTTTTACAGGTAAAATACTTGGTGCATTAATGGAACTCTTCAAACTTCTGGACCGGGCTGAGAGCTGAAGGTTCCCCCACTGCATGCTGAATAGCAAATAAT</t>
  </si>
  <si>
    <t>ENST00000660331.1</t>
  </si>
  <si>
    <t>LOC107986919</t>
  </si>
  <si>
    <t>chr8:19109624-19109729</t>
  </si>
  <si>
    <t>CTCCTTCCCTTTTTTCCCTCCTTCCTTCCTTCCTTCCTTCCTTCCTTCCTTCCTTCCTTCCCTCCCTCCCTCCCTCCCCCCCTCTCTCTCTTTCTCCCTTTCTCTC</t>
  </si>
  <si>
    <t>ENST00000518324.2</t>
  </si>
  <si>
    <t>ENSG00000254242</t>
  </si>
  <si>
    <t>LOC105379301</t>
  </si>
  <si>
    <t>chr8:19109836-19110040</t>
  </si>
  <si>
    <t>CTGCAGCCTCAGCCTCCCAGACTCAAGCAATCCTCTCACCTCAGCCTCCTGGATAGCTGGGACTACAGGTGTAAGCCACTATGCCTGGCTAATTTTTGTATTTTTTGTAGAGATGAGGGTCTTCCCATGTTGCTCAGGCTGGTCTTGAACTCCTGGCCTCAAGGGATCTGCCCGCCTCGGCCTCCCAAAGTGCTGAGGTTACAGG</t>
  </si>
  <si>
    <t>chr8:20145877-20146021</t>
  </si>
  <si>
    <t>CTGCAGAGAGAGGCAAGAAGAGAAGCCACTGCACATTATTATCATTTTTTTTTTTTTGAGACGGAGTCTCGCTCTGTTGCCCAGGCTGGAGTGCAGTGGCGCAATCTCGGCTCACTGCAAGCTCCGCCTCCCGGGTTCATGCCGT</t>
  </si>
  <si>
    <t>ENST00000519171.1</t>
  </si>
  <si>
    <t>ENSG00000036565</t>
  </si>
  <si>
    <t>SLC18A1</t>
  </si>
  <si>
    <t>chr8:20476633-20476854</t>
  </si>
  <si>
    <t>TAGTCCTGCAGGCAACATGGGGCAGGACGCTGCTGGAAGCTTGTGAACTTGGCCAGGTGGCTGGGCCTTCAAAGGCTTCCCCTACAGCATCTCTTTCTGTGCCTAGCAGAGCCCAGGGCTCACACAGCGGGAGGTACTGCATCCTGGCTGCAGGAAAGTGCCTGTGAAGCCAGCTTGGAGCTGATAGAAGCAGTGAGGTGTTGGCGTCAACTCTCACCTGCA</t>
  </si>
  <si>
    <t>ENST00000521139.1</t>
  </si>
  <si>
    <t>LOC105379314</t>
  </si>
  <si>
    <t>chr8:21825089-21825298</t>
  </si>
  <si>
    <t>CTGCAGCCTGCAGGCCGGATGCAGCTCACCCTACCTGTTTCTGCACAGTCCACAAGCTAAGAATGTTTTTTTGAATTTTTTTTTTTTTTGAGACAGAGTCCCGCTGTGTCGCCCAGGCTGGAGTGCAGTGGCGCAATCTCGGCTCACTGCAAGCTCTGCTTCCCGGGTTCACACCATTCTCCTGCCTCAGCCTCCTGAGTAGCTGGGACT</t>
  </si>
  <si>
    <t>ENST00000517328.5</t>
  </si>
  <si>
    <t>ENSG00000168546</t>
  </si>
  <si>
    <t>GFRA2</t>
  </si>
  <si>
    <t>chr8:21825403-21825457</t>
  </si>
  <si>
    <t>CCCGCCTCGGCCTCCCAAATTGCTGGGATTACAGGCATGAGCCACCATGCCTGGC</t>
  </si>
  <si>
    <t>chr8:21825494-21825792</t>
  </si>
  <si>
    <t>AATCAAAAAAATAATATGTTATGGCACGTGAAAATAATATGAAATTTGAATTTCAATGTTCATAAGTCATTTTTGTTTTGTTTCGATTTTGAGACAGCATCTCACTCTGTCATCCAGGCTGGAGTGCAGTGGCATTATCATGGCTCACTGCAGCCACGACCTCCTGGGCTCAAGCAATCCTCTTGCCTCAGCCTCCCAAGTAGCTGGGATTAAAGGCATGCGGACTGAGGAGCCAAGATGGCCGAATAGGAACAGCTCCGGTCTACAGCTCCCAGTGTGAGCAACGCAGAAGACGGGTG</t>
  </si>
  <si>
    <t>chr8:22110035-22110332</t>
  </si>
  <si>
    <t>AGTGACAGGCGCTGGAAGGAGGGAGGGGGCAGGGCTGGGGATGGCGGGAGGGGTCCGGGGCTGAGAGAAGGCTGCCGTCAGCCGGCCCACCCTCATCAGTGTCCCTCTGCCTACCGCATTTCCCACGCAGCTCAAGGCCCTCTCTGCTGCAGATGGTGCGCCCTGGGAGGGCGGGGGTGGGGCCCTGCTCCTCCATCCTTGTCGTCACCCTCCCACCCAGCGTGCAGGACCTGGCGCGTGGAGAGCAGGGTGGGGGTGGTTGTGGCGAGCGCCTGCTCCTCTCCCAGCTCGGCCTTTC</t>
  </si>
  <si>
    <t>ENST00000611621.2</t>
  </si>
  <si>
    <t>ENSG00000275074</t>
  </si>
  <si>
    <t>NUDT18</t>
  </si>
  <si>
    <t>chr8:22110357-22110508</t>
  </si>
  <si>
    <t>GAAGGCAAAGCCAGCTGGAAGGGATCTGCGAAGCAGGCCGTCTGGCTCCTCACCTGGCAGAGGCCACCCCTTTCCTCTGCCTCTGATAGTTTTGTGCGCCTCCCTGCTAGGGAGACTGTGGCTTGGTGGTGTGGACAAAGCTCAGGACCTGC</t>
  </si>
  <si>
    <t>chr8:22110508-22110659</t>
  </si>
  <si>
    <t>CAGCCAGATGGCCAGCCACTGCTGACTGGCTTGCTCTGTGCTCCTGGGTGAGCTGTGGGCCTCAATTTTCTTATTTGTAGAGCAGGATCATAGCAATTCTTCTTTTACAGGGGTGTTGGGAAGCCACAACAATTGGAGAGGAGCTGTGTGGA</t>
  </si>
  <si>
    <t>chr8:22227326-22227474</t>
  </si>
  <si>
    <t>GCACACTGCAGTGCCGTCTCCACGGCAACGGCAAATGCTGAGAAGCCAGGGAGGAAGGGAAAATATGCCTTATTCTTTGGGGGGGAGGGTTAAGGGGGTGGTGTTGAACATTCACGTCACCGTGGCAACTGGCCTGCCAAAAGACACCC</t>
  </si>
  <si>
    <t>ENST00000523252.1</t>
  </si>
  <si>
    <t>ENSG00000168490</t>
  </si>
  <si>
    <t>PHYHIP</t>
  </si>
  <si>
    <t>chr8:22566945-22567075</t>
  </si>
  <si>
    <t>GGCTGCAGTGGGCATCCCCAAGGGGTGAGAGAACTGGGGTGTGTTGGGCAGGGTCTGAAGGGAAGGAGGCTTGGGAAGGCTTCAGCTTACCCTGCGGTCCTCGTCCCCACCTGCAGGGAGCTGACTCTGCA</t>
  </si>
  <si>
    <t>ENST00000523348.1</t>
  </si>
  <si>
    <t>ENSG00000120896</t>
  </si>
  <si>
    <t>SORBS3</t>
  </si>
  <si>
    <t>chr8:23246840-23246982</t>
  </si>
  <si>
    <t>TGGGACAGCAAGATGGGCTTCTGGGCGCCGTTGGTGCTGAGCCACAGCCGCCGCCAGGGGGTGGTGCGCCTGCGTCTGCGGGACTTGCAGGAGGCCTTTCAGCGCAAGGGGAGCGTCCCGCTGGGGCTGGCCACGGTGCTGCA</t>
  </si>
  <si>
    <t>ENST00000519503.5</t>
  </si>
  <si>
    <t>ENSG00000147457</t>
  </si>
  <si>
    <t>CHMP7</t>
  </si>
  <si>
    <t>chr8:23582134-23582339</t>
  </si>
  <si>
    <t>CTGCAGGTCACTAAACTGGTTGAGTGATCTTGGGTGATGTTGGGTATATCACTTAATCTCTCTGGTCTGCAGTTTCCTCAGCTGCGAAATGAAAGGATTGGGCCAGATGATGTGTAATAATAACTCCTCTAGCTTCTCTAGCCTGTAATAATGTCCACAGAGTACAGGCTCTATCTAGCCTCTAAGTCTATGATTAAAATATGATT</t>
  </si>
  <si>
    <t>ENST00000521637.1</t>
  </si>
  <si>
    <t>ENSG00000147454</t>
  </si>
  <si>
    <t>SLC25A37</t>
  </si>
  <si>
    <t>chr8:24057764-24057950</t>
  </si>
  <si>
    <t>CACAGTGAGCTACCCTGAACCCTGGACCCTAGAGCCACACCACAGACATTAGAGCCACCAACACAGTGAGCTAGCCTGCACCCTAGACCCTAAATCGACTGTCACTCTGCATGTGCTTGCTCCCCAGACTCTGGCTCTGTTGCTACTATATGAGGCCTTATACTGCAAACACGGAACTATTGCTGCA</t>
  </si>
  <si>
    <t>ENST00000290271.7</t>
  </si>
  <si>
    <t>ENSG00000159167</t>
  </si>
  <si>
    <t>STC1</t>
  </si>
  <si>
    <t>chr8:24560114-24560403</t>
  </si>
  <si>
    <t>AAGCGAGAAGGGAAGTTTAGAGAAAAAAGAATAACAAGAAACGAACAAAGCCTCCAAGAAATATGGGTCTATGTGAAAAGACCAAATCTACATCTGATTGGTGTACCTGAAAGTGACGGACAGAATGGAACCAAGTTGGAAAACATTCTGCAGGATATTATCCAGGAGAACTTCCCCAATCTAGCAAGGCAGGCCAACATTCAGATTCAGGAAATACAGAGAATGCCACAAAGATACTCCTCGAGAAGAGCAACTCCAAGACACATAATTGTCAGATTCACCAAAGTTGA</t>
  </si>
  <si>
    <t>ENST00000523578.5</t>
  </si>
  <si>
    <t>LOC101929294</t>
  </si>
  <si>
    <t>chr8:25410309-25410496</t>
  </si>
  <si>
    <t>ACTGCAGTCGATTCTTGGCTCATTCCTGAAACCACAGGAGATAGAGAAGTTTTCAATGGGAAGGACAGACATGCAAGCAGATGATGAAGGTAGAGGCAGGTGTTCTCTGTACCTCGTCCTGGGTACCTGTGAAATAAGCCGTGAGTTCTAGTTCACCTTTTTAGGGGGGCGGGGGCAGGGTCTGGCTC</t>
  </si>
  <si>
    <t>ENST00000479547.2</t>
  </si>
  <si>
    <t>ENSG00000147459</t>
  </si>
  <si>
    <t>DOCK5</t>
  </si>
  <si>
    <t>chr8:25410496-25410683</t>
  </si>
  <si>
    <t>CTGTCACCCAGGCTGGAGTGCAATAGTGCGATCATAGCTCACTGCAGCCTCAAACTCCTGGGCTCAAGTGATTCTCCTACCTTGGCCTCTCAATTAGCTGGGACTACAGGCATGTGCCACCATGCCCAGCTAATTTTTTAATCTTTTGTTGAAATGGGGTCTCTCCATATTGCCCAGGCTGATCTCAA</t>
  </si>
  <si>
    <t>chr8:26396103-26396252</t>
  </si>
  <si>
    <t>GAACTGGGTGGAGCCCACCACAGCTCAAGGAGGCCTGCCTGCCTCTGTAGGCTCCACCTCTGGGGGCAGGGCACAGACAAACAAAAAGACAGCAGTAACCTCTGCAGACTTAAATGTCCCTGTCTGACAGCTTTGAAGAGAGCAGTGGTT</t>
  </si>
  <si>
    <t>ENST00000521254.1</t>
  </si>
  <si>
    <t>ENSG00000104765</t>
  </si>
  <si>
    <t>BNIP3L</t>
  </si>
  <si>
    <t>chr8:26396252-26396401</t>
  </si>
  <si>
    <t>TCTCCCAGCACGCAGCTGGAGATCTGAGAACGGGCAGACTGCCTCCTCAAGTGGGTCCCTGACCCCTGACCCCCGAGCAGCCTAACTGGGAGGCACCCCCCAGCAGGGGCACACTGACACCTCACACGGCAGGGTATTCCAACAGACCTG</t>
  </si>
  <si>
    <t>chr8:26396401-26396550</t>
  </si>
  <si>
    <t>GCAGCTGAGGGTCCTGTCTGTTAGAAGGAAAACTAACAAACAGAAAGGACATCCACACCGAAAACCCATCTGTACATCACCATCATCAAAGACCAAAAGTAGATAAAACCACAAAGATGGGGAAAAAACAGAACAGAAAAACTGGAAACT</t>
  </si>
  <si>
    <t>chr8:26664854-26665045</t>
  </si>
  <si>
    <t>TCAAACTGCAGTCATAGATGAACCCAACCGTTCTCCACTCTAGCTTGGGCGTGAACCACAGAGTTCTGCTTGAGAAAATGGCAGAACTTGGCAGGTTGTTCTCATGACAAAATCATGGTCACTGACTTCAACTTAACACTGTGCCCTGAACACGTCCCAGGAATCCTACTGTGTTTTCTTCATAGGCTGCAG</t>
  </si>
  <si>
    <t>ENST00000474808.1</t>
  </si>
  <si>
    <t>ENSG00000092964</t>
  </si>
  <si>
    <t>DPYSL2</t>
  </si>
  <si>
    <t>chr8:27486349-27486545</t>
  </si>
  <si>
    <t>GTGCCTACTCTGGCTGACTTAAGCACAGAATTTGAGGGCAGGATATCAGTGAGGGCCCTTGGGAGCTTGGAGAACTAAGCCTGGAAAACAAGAGCAAGGTCATTGCCAAACTCATAGCACAGAACTGGACTTGTGAAGACACCACTGCTGCAGTTGGGCGCTGAGGGCCTCGGGGCCTGCACCGTCCCTGCCAGCCA</t>
  </si>
  <si>
    <t>ENST00000518328.5</t>
  </si>
  <si>
    <t>ENSG00000120915</t>
  </si>
  <si>
    <t>EPHX2</t>
  </si>
  <si>
    <t>chr8:27610621-27610788</t>
  </si>
  <si>
    <t>TCATGGGAACAGCTAGACAGCCTGCTGGCGTCCCGCCCACCTGCTGCCTGCAGCAGCTCCCCAGGGCCTCACTGCCCTCAGCTGTCCCCACAGCAGGCACTGCTGCACTTTTATTCCTGAGGAAATGGGGGGAAATGACCAGACTTGCCATGGACACCTCGAATGAAA</t>
  </si>
  <si>
    <t>ENST00000617673.1</t>
  </si>
  <si>
    <t>ENSG00000284280</t>
  </si>
  <si>
    <t>MIR6843</t>
  </si>
  <si>
    <t>chr8:27610788-27610955</t>
  </si>
  <si>
    <t>AGCGAAGGCAGGAGGTGCAGGGAGGGAGGGACTGCAGGACAGCAATGTTGAGTGGAAGAAACAAGAACCCTGGCATCGGAGGAACCAGGCTCTTGTCCAAGCCACATCCTCCCCGACAATCAGCGAGGCACACAGGCTTTCTGCATCCTGGCCTCCTTGTCCAGAGTG</t>
  </si>
  <si>
    <t>chr8:30210745-30210978</t>
  </si>
  <si>
    <t>ACTGCAGCCTCAACCTCCTGGGGTCAAGTAATCCTCCCGCCTCAGCCTCCCGAGTAATTGGGACCACAGGCACATGCCACCATGCCTGGCTAATTTTTAAATTATTTTCTGTAGAGACAGAGTTTCACTATGTTGCCCAGGCTGGTCATGAACTCCTGGGCTCAAGCAATCCTCCTGCCTCAGCCTCCCAAGTGCTGAGATTACAGGCATGAGTTGCTGCACCCAACTGCAGCT</t>
  </si>
  <si>
    <t>ENST00000519830.1</t>
  </si>
  <si>
    <t>ENSG00000104671</t>
  </si>
  <si>
    <t>DCTN6</t>
  </si>
  <si>
    <t>chr8:33573885-33574032</t>
  </si>
  <si>
    <t>CCTGCAGGGAGGTGTGGAGGGAGAGACACGAGCGGGAACCGGGGCTGTGTGCGGCACTTGCGGGCCAGCTGGAGTTCTGGGTGGATGTGGGCTTGGTGGGCCCCGCACTCGGAGCCGCCAGCCAGCCCTGCTGGCCCCGGGCAATGGG</t>
  </si>
  <si>
    <t>ENST00000256257.2</t>
  </si>
  <si>
    <t>ENSG00000133874</t>
  </si>
  <si>
    <t>RNF122</t>
  </si>
  <si>
    <t>chr8:33574032-33574179</t>
  </si>
  <si>
    <t>GGAACTTAGCACCCGGGCCAGTGGCTGCGGAGGGTGTACCGAGTCCCCCAGCAGTGCTGTCCCACCGGCGCTGCGCTCGATTTCTCGCCGGGCCTTGGCTGCCTTCCCACAGGGCAGGGCTCGGGACCTGCAGCCCGCCATGCCTGAG</t>
  </si>
  <si>
    <t>chr8:33574179-33574326</t>
  </si>
  <si>
    <t>GCCTCCCACCCACTCCATGGGCTCCTGTGCGGCCCGAGCTTCCCCGACGAGCGCCACCCTCTGCTCCACGGCGCGCAGTCCCATCGACCACCCAGGGGCTGAGCAATGCGAGCGCACGGCGCAGGACTAGCAGGCAGCTCCACCTGCA</t>
  </si>
  <si>
    <t>chr8:33690024-33690177</t>
  </si>
  <si>
    <t>TTCTGCAGCTGGCAAAGCTGAAAGAGCACTCTGTAACATATGCCCACTTGGGCTTGGGGAGTTGCAGACACCCACCCCTAGATGCTGCCGTGGGGCTGGAGCCCCAGAGCAACCCCAGGGCCCCTGCACCTGCCCGTCTGCATGCTCCCACTAG</t>
  </si>
  <si>
    <t>ENST00000517292.2</t>
  </si>
  <si>
    <t>LOC105379364</t>
  </si>
  <si>
    <t>chr8:33690230-33690529</t>
  </si>
  <si>
    <t>CCTGCAAGGGGGATAAGGGAACTCTCCCGTTTCACCTCCACTTTGGGAATGGGGGCCCTCATGCTGGCAGAATCAAAGCTTTGGCTGAAGAGAGCAGCTATGTAGTTACAGGGTTAAGTTTTCTCTCTCTGTGAGAGTGGCCTTCCATCTGCAGAGTGAAATTGAGATGTCCCTCTGATTCTGTTTCCCCTGTTTATAGGCTACAGCTTCTGATGTATGAGAGGGGTGCTAATACATATGGGTCCACATGTTGATAGACTGGAGAGACAGCATGAGGGTATAAAACCAACCTGCCATTCC</t>
  </si>
  <si>
    <t>chr8:33819707-33819849</t>
  </si>
  <si>
    <t>CTGCAGTTGGCAAGCTATACTTCCAGGGGAGCTGTTAGTATAGTTCCAGTCTGGGTCCAAGTGCCTGAAAACCAGGTGAGATGATGATGTTAGTTCCAGTCTGAGTCCAAGTCTGAAAGTAGGAGAAGACTGATAGCTTAGCT</t>
  </si>
  <si>
    <t>ENST00000523336.2</t>
  </si>
  <si>
    <t>chr8:36199685-36199983</t>
  </si>
  <si>
    <t>TTCCTTCATTTCAACTTTGGTGAATCTGACCATTATGTGTATTGGAGTTGCTCTTCTCAAGGAGTATCTTTGTGACGTTCTCTGTATTTCCTGAATCTGAATGTTGGCCTGCCTTGCTAGATTGGGGAAGTTCTCCTGGATAATATCCTGCAGAGTGTTTTCCAGTTTGGTTCCATTCTCCCCGTCACTTTCAGGTACACCAATCAGATGTAGATTTGGTCTTTTCACATAGTCCCATATTTCTTGGAGGCTTTGTTTGTTTCTTTTTATTCTTTTTTCTCTAAACTTCCCTTCTTGCT</t>
  </si>
  <si>
    <t>ENST00000659919.1</t>
  </si>
  <si>
    <t>LOC112268026</t>
  </si>
  <si>
    <t>chr8:36393668-36393844</t>
  </si>
  <si>
    <t>GAGTTTCCAGTTTTTCTGTTCTGTTTTTTCCCCATCTTTGTGGTTTTATCTACTTTTGGTCTTTGATGATGGTGATGTATAGATGGGTTTTCGGTGTGAATGTCCTTTCTGTTTGTTAGTTTTCCTTCTAACAGACAGGACCCTCAGCTGCAGGTCTGTTGGAATACCCTGCCGTGT</t>
  </si>
  <si>
    <t>ENST00000523973.5</t>
  </si>
  <si>
    <t>ENSG00000215262</t>
  </si>
  <si>
    <t>KCNU1</t>
  </si>
  <si>
    <t>chr8:36393844-36394020</t>
  </si>
  <si>
    <t>TGAGGTGTCAGTCTGCCCCTGCTGGGGGGTGCCTCCCAGTTAGGCTGCTCGGGGGTCAGGGGTCAGGGACCCACTTGAGGAGGCAGTCTGCCCGTTCTCAGATCTCCAGCTGCGTGCTGGGAGAACCACTGCTCTCTTCAAAGCTGTCAGACAGGGACATTTAAGTCTGCAGAGGTT</t>
  </si>
  <si>
    <t>chr8:36489223-36489375</t>
  </si>
  <si>
    <t>CCTGCAGAGTGTTTTCCAACTTGGTTCCATTCTCCCCATTACTTTCAGGTACACCAATCAGACGTAGATTTGGTCTTTTCACATAGTCCCATATTTCTTGGAGGCTTTGCTCACGAGCCTTGGTTTTCAGCTCCATCAGCTCCTTTAAGCACT</t>
  </si>
  <si>
    <t>chr8:36489593-36489766</t>
  </si>
  <si>
    <t>AGAGTTTCCAGTTTTTCTGTTCTGTTTTTTCCCCATCTTTGTGGTTTTATCTACTTTTGGTCTTTGATGATGGTGATGTACAGATGGGTTTTCGGTGTGGATGTCCTTTCTGTTTGTTAGTTTTCCTTCTAACAGACAGGACCCTCAGCTGCAGGTCTGTTGGAATACCCTGCC</t>
  </si>
  <si>
    <t>chr8:37461699-37461850</t>
  </si>
  <si>
    <t>AAGCGAGAACAGAAGTTTAGAGAAAAAAGAATAAAAAGAAATGAACAAAGCCTCCAAGAAATATGTGACTATGTGAAAAGACCAAATCTATGTCTGATTGGTGTACCTGAAAGTGACGGGGAGAATGAAACCAAGTTGGAAAACACTCTGCA</t>
  </si>
  <si>
    <t>ENST00000520422.5</t>
  </si>
  <si>
    <t>ENSG00000253414</t>
  </si>
  <si>
    <t>LINC01605</t>
  </si>
  <si>
    <t>chr8:37782250-37782541</t>
  </si>
  <si>
    <t>CAAACGAAGGCCAACTTTGAAGCCAAAAAGGGAAGATGAGAAGTGGGAGAGAGAGAGAAAGAGGAGGGGAAAAGAAACTTGGCTAGACATGAAAGGTGTCTTGTCTGTCTGTTCCCTATTAGGCGCAATTCTCTTGCAATCTGCAGCCTCCACATAATTCTCTTGACCAGAAACTCTCTGGAGAGATAGTGTCAGAGGAAAAACAAACAGAATAGCATCTTCTGACAGCAAAGTCACTTAAAAACCTATTTGGGAGGGAAGAAGAGAGATGTGAGCACCTCAGGGGAGGGCA</t>
  </si>
  <si>
    <t>ENST00000428068.5</t>
  </si>
  <si>
    <t>ENSG00000020181</t>
  </si>
  <si>
    <t>ADGRA2</t>
  </si>
  <si>
    <t>chr8:38719941-38720149</t>
  </si>
  <si>
    <t>GGCGGGCCCCACCGGCCCCGGGCAGTGAGGGGCTTAGCACCTGGGCCAGCAGCTGCTGGGCTCAATTTCTCGCCGGGCCTTAGCTGCCTTCCCGCGGGGCAGGGCTCGGGACCTGCAGCCCGCCATGCCTGAGCCTCCCCCGCCTCTGTGGGCTCCTTTGCGGCCCTAGCCTCCCCGACGAGCGCCGCCCCCTGCTCCACGGCGCCCAG</t>
  </si>
  <si>
    <t>ENST00000519416.5</t>
  </si>
  <si>
    <t>ENSG00000147526</t>
  </si>
  <si>
    <t>TACC1</t>
  </si>
  <si>
    <t>chr8:38720149-38720357</t>
  </si>
  <si>
    <t>GTCCCACCGACCACCCAAGGGCTGAGGAGTGCAGGCGCACGGCGTGGGACTGGCAGGCAGCTCCACCTGCAGCCCCGGTGCCCGATCCACTGGGTGAAGCCAGCTGGGCTCCTGAGTTTGGTGGGGACGTGGAGAACCTTTATGTCTAGCTAAGGGATTGTAAATACACCAATCTGCACTCTGTATCTAGCTCAAGGTTTGTAAACACA</t>
  </si>
  <si>
    <t>chr8:39761925-39762067</t>
  </si>
  <si>
    <t>CAAAAGAAAATTAGCCGGGCATGGTGGCAGGCGCCCGTAGTCCCAGCTACTTGGGAGGCTGAGGCAGGAGAATGGCGTGAACCCTGGAGGCAGAGCCTGCAGTGAGCCGAGATCGCGCCATTGCACTCCAGCCTGGGCGACAG</t>
  </si>
  <si>
    <t>ENST00000520434.1</t>
  </si>
  <si>
    <t>ENSG00000104755</t>
  </si>
  <si>
    <t>ADAM2</t>
  </si>
  <si>
    <t>chr8:39762067-39762209</t>
  </si>
  <si>
    <t>GAGCGAGACTGCGTCTCAAAGGAAAAAGAAAAAAAAGCTTCAACCTACTTAAAAAGCAGTTTATTTCTCATAACCTCCAACTGCTCTACTTGATGGACTCGGTCAAAAATCTTTGACAGGGAGACTTAACCACTACATAATGT</t>
  </si>
  <si>
    <t>chr8:39762209-39762351</t>
  </si>
  <si>
    <t>TTGCTGCAGCATGAATGCTCAATAACAGAGTGGACAGACTCAGATCTCAGCTGCGACCCACAGATGATGTAGTGAACTGAAAAGTAAAAGTTCATTTTGTCCCAGAGGTCATTTGCAAGGCTGGTTATGGGTAAGAAGTCAAA</t>
  </si>
  <si>
    <t>chr8:40432802-40432981</t>
  </si>
  <si>
    <t>ACCTCTGCAGACTTAAGTGTCCCTGTCTGACAGCTTTGAAGAGAGCAGTGGTTCTCCCAGCACGCAGCTGGAGATCTGAGAACGGGCAGACTGCCTCCTCAAGTGGGTCCCTGACCCCTGACCCCCGAGCAGCCTAACTGGGAGGCATCCCCCAGCAGGGGCACACTGACACCTCACACG</t>
  </si>
  <si>
    <t>ENST00000660362.1</t>
  </si>
  <si>
    <t>LOC105379388</t>
  </si>
  <si>
    <t>chr8:40432981-40433160</t>
  </si>
  <si>
    <t>GGCAGGGTATTCCAACAGACCTGCAGCTGAGGGTCCTGTCTGTTAGAAGGAAAACTAACAACCAGAAAGGACATCTACACCGAAAACCCATCTGTACATCACCATCATCAAAGACCAAAAGTAGATAAAACCACAAAGATGGGGAAAAAACAGAACAGAAAAACTGGAAACTCTAAAACG</t>
  </si>
  <si>
    <t>chr8:41528695-41528899</t>
  </si>
  <si>
    <t>TTGCAGTGAGCTGTGGTGGTGCCACTGCACTCCAGCCTGGGCACCAGAACGAGACCCTGTCTCAAGAAAGATGAAAAGGAATATACTGGAGATTCTGAAGGCAATGACCACACTGACCACAGGTGAAACCCCGCAAAGACGGAGGAACCCAAAGAGCCACGAGAGCTGTGGGTGGAGACGGCCCAGGAGGCTGCAGCGGCCTGCT</t>
  </si>
  <si>
    <t>ENST00000520354.5</t>
  </si>
  <si>
    <t>ENSG00000147536</t>
  </si>
  <si>
    <t>GINS4</t>
  </si>
  <si>
    <t>chr8:41528899-41529103</t>
  </si>
  <si>
    <t>TTTCAACAGCATACTTCTGGGTGGGACCCCCCGGGGCGGACACCGCCGCTCCCCTTGGCCGCGGTGGCGGGCGCCCCCTCCCGACGCTCTTGGGTAGTGCAACCCGGACCGCACAGCGGAGCGGCCGGCCCCCAGGTGGGCGGGGCCAACCCGGACCAGCCTCCCGCCGCCTCAAGTCCTTGGGTTGCTGGGACTGCAGGCCGCC</t>
  </si>
  <si>
    <t>chr8:41557342-41557522</t>
  </si>
  <si>
    <t>TCACTGCAGCCTCCACCCCCTGGGTTCAAGCGATTCTCCTGCCTCAGCCTCCTGAGTGGCTGGGATTACAGGCAGGTGCCACCATGCCAGGCTAATTTTTTTGTATTTTAGTAGAGACGGGGTTTCACCATTGTGATTGGTGTTTTTTTTTTTTTTTTTTTTTTTTTGAGACAGAGTCTCG</t>
  </si>
  <si>
    <t>ENST00000518430.1</t>
  </si>
  <si>
    <t>chr8:41557522-41557702</t>
  </si>
  <si>
    <t>GCTCTGTCGCCCAGGTCGGACTGCGGACTGCAGTGGCGCAATCTCGGCTCACTGCAAGCTCCGCTTCCCGGGTTCACGCCATTCTCCTGCCTCAGCCTCCCGAGTAGCTGGGACTACAGGCGCCCGCCACCGCGCCTGGCTAATTTTTTTGTATTTTTAGTAGAGACGGGGTTTCACCTTG</t>
  </si>
  <si>
    <t>chr8:41893178-41893320</t>
  </si>
  <si>
    <t>AGGCTCCCCCAGCCCTCAAAAGCTGTCATCCTTCATGCAAATGCCTGCTTTACACATGCTTTGCAATGTATTTCCATTCCAACCTTCAAAAGCAGGGGGACTTATCAGTAAATATCATAAACGCTGGATTTTTTTAAGCTGCA</t>
  </si>
  <si>
    <t>ENST00000265709.13</t>
  </si>
  <si>
    <t>ENSG00000029534</t>
  </si>
  <si>
    <t>ANK1</t>
  </si>
  <si>
    <t>chr8:43396145-43396318</t>
  </si>
  <si>
    <t>GAGTTTCCAGTTTTTCTGTTCTGTTTTTTCCCCGTCTTTGTGGTTTTATCTACTTTTGGTCTTTGATGATGGTGATGTACAGATGGGTTTTTGGTGTGGATGTCCTTTCTGTTTGTTAGTTTTCCTTCTAACAGAGAGGACCCTCAGCTGCAGGTCTGTTGGAGTACCCTACCA</t>
  </si>
  <si>
    <t>ENST00000519951.2</t>
  </si>
  <si>
    <t>ENSG00000188877</t>
  </si>
  <si>
    <t>POTEA</t>
  </si>
  <si>
    <t>chr8:43396318-43396491</t>
  </si>
  <si>
    <t>ATGTGAGGTGTCAGTGTGCCCTGCTGGGGGGTGGCTCTCAGTTAGGCTGCTCGGGGGTCAGGGGTCAGGGACCCACTTGAGGAGGCAGTCTGCCTGTTCTCACATCTCCAGCTGCATGCTGGGAGAACCACTGCTCTCTTCAAAGCTGTCAGACGGGGACATTTAAGTCTGCAG</t>
  </si>
  <si>
    <t>chr8:43396491-43396664</t>
  </si>
  <si>
    <t>GAGGTTACTGCTGTCTTTTTGTCTGTCTGTGCCCTGCCCCCAGAGATGGAGCCTACAGAGGCAGGCAGGCCTCCTTGAGCTGTGGTGGGCTCCACCCAGTTCGAGCTTCCTGGCTGCTTTGTTTACCTACGCAAGCCTGGGCAATGGTGGGTGCCCTTCCCCCAGCCTCACTGC</t>
  </si>
  <si>
    <t>chr8:43459204-43459390</t>
  </si>
  <si>
    <t>CCCTGTTTGCACGGAGGCTGCAGAACAGTGGATATTGGTGAACAGCAAATGTTGCTGCCTGATCTTTCCTCTGGAAGTTTTGTCTCAGAGGAGTACCTGGCCGTGTGAGGTGTCAGTCTGCTCCTACTGGGGGGTTCTTCCCAGTTAGGCTACTCGGGGGTCAGGGACCCACTTGAGGAGGCAGTCT</t>
  </si>
  <si>
    <t>chr8:43459390-43459576</t>
  </si>
  <si>
    <t>TGTCCATTCTCAGATCTGCAGCTGCATGTTGGGAGAACCACTACTCTCTTCAAAGCTGTCAGAGAGGGACATTTATATCTGCAGAGGTTTCTGCTGCCTTTTGTTTGGCAATGCCCTGTCCCCAGAGGTGGAATCTACAGAGGCAGGCAGGCCTCCTGGAGCTGCTGTGGGCTCCACCCAGTTCGAG</t>
  </si>
  <si>
    <t>chr8:44568490-44568636</t>
  </si>
  <si>
    <t>AGTGGATATTTGGAAAGCTTTGAGGATTTCGTTGGAAACGGGAATATCTTCAAATAAAATCTAGACAGAAGCATTCTAAGAAACATCTTAGGGATGTTTACATTCAAGTCACAGAGTTGAACATTCCCTTTCACAGAGCAGGTTTGA</t>
  </si>
  <si>
    <t>chr8:44568679-44568969</t>
  </si>
  <si>
    <t>CTTGGGGCCTATGCTGAAAAAGGAAATATCTTCCGACAAAAACTAGACAGAAGCATTCGCAGAATCACGTTTGTGATGTGTGCACTCAACTGTCAGAATTGAACCTTGGTTTGGACAGAGCACTTTTGAAACACTCTTTTTGTAGAATCTGCAGGTGGATATTTGGCTAGCTTTGAGGATTTCGTTGGAAACGGTAATGTCTTCAAAGAAAATCTAGACAGAAGCATTCTCAGAAACACCTTCGTGATGTTTGCAATCAAGTCACAGAGTTGAACCTTCCGTTTCATAGAG</t>
  </si>
  <si>
    <t>chr8:46415985-46416130</t>
  </si>
  <si>
    <t>TTGGCGGTGGCTGGCCGCAGGGACTCAGGGAGACCTTGAGATAGGCAAAGAGGAGAAAAGGCAGCACTGCAGGGAATGCTGGGAGCCTCCCAGGGAGGACTCCCTATCCCAGAAGCTTCCAGATCTGCCCCGGGCAGGCTGTAAAG</t>
  </si>
  <si>
    <t>ENST00000518311.3</t>
  </si>
  <si>
    <t>ENSG00000248498</t>
  </si>
  <si>
    <t>ASNSP1</t>
  </si>
  <si>
    <t>chr8:46416130-46416275</t>
  </si>
  <si>
    <t>GCCCCAGGATTTGGAGTAGGGTGACTGTGTCTCTCACAAAGGTCTTCACAAGCAAAAACAAAGCTGCAGGTTGGCGTGGCTGGGCTGCAGGGACTCAGGGGGATGTTGAGGCAGGGAAAGTGGAGAAGCGGCGAGACCACAGGGAA</t>
  </si>
  <si>
    <t>chr8:47186469-47186620</t>
  </si>
  <si>
    <t>CTGCAGGTTAATCACCAGTGGTCAGTAGTTTACTCCATCAAGCTTGTGTGATGAGGCCTCCATAAAAACCCAAAGGGGGCTGGATTGGGAGAGCTTCTCGGGGACTGAACACATGAAGGTTACTGGATGGTTGTGCACCTCTTCCCATACCT</t>
  </si>
  <si>
    <t>ENST00000521874.1</t>
  </si>
  <si>
    <t>LOC100287846</t>
  </si>
  <si>
    <t>chr8:47302013-47302185</t>
  </si>
  <si>
    <t>TCTCCTGGATAATATCCTGCAGAGTGTTTTCCAACTTGGTTCCATTCTCCCTGTCACTTTCAGGTACACCAATGAGACGTAGATTTGGTCTTTTCACATAGTCCTATATTTCTTGGAGGCTTTGTTCGTTTCTTTTAATTCTTTTTTCTCTAAACTTCTCTTCTCACTTCATT</t>
  </si>
  <si>
    <t>ENST00000521798.1</t>
  </si>
  <si>
    <t>ENSG00000164808</t>
  </si>
  <si>
    <t>SPIDR</t>
  </si>
  <si>
    <t>chr8:48143649-48143839</t>
  </si>
  <si>
    <t>CCTGCAGAACCGTGAGCCAGGTTTTCTTTTGAAGTACTCAGTCTCAGGTATTTCTTTATAGCAATGCAAGAGCAGCCTAATACACCCTGCCTCTAAACAAACAAACAAACAAACAAACAATAACAAAAAACAGAAACAAAAATTAGCCGGGCCCAATGCTGTGTGCCTGTGGTCCCAGCAATTCAGGAGGC</t>
  </si>
  <si>
    <t>ENST00000521628.1</t>
  </si>
  <si>
    <t>ENSG00000169139</t>
  </si>
  <si>
    <t>UBE2V2</t>
  </si>
  <si>
    <t>chr8:48143839-48144029</t>
  </si>
  <si>
    <t>CTGAAGAAGGAGGATCACTTGAGCCCAGGAGGTTGAGGCTGCAGCAGGCGGTGATCAGGCCATTGCACTCACCACTGCACTCCAGCCTGGGTGGAAGAGCCAGACCCTGTCTCAAAAAAAGAAACAAAGAACAACCAAGCCCTGGGACACAAGAATCTGAAGGCCAGGAAAAGGAAGAGGGGCCAGCAAAT</t>
  </si>
  <si>
    <t>chr8:48339203-48339389</t>
  </si>
  <si>
    <t>GACCCTGTTTTGCTGGTTGTCAGCAGCGGAGGCTGCAGAACAGCGGATATTGGTGAGCAGAACATGTTGCTGCCTGATCATTCCTGTGGAAGTTTTGTCTCAGAGGAGTACCCAGCCATGTGAGGTGTCAGTCTGCCCCTACTGGGGGGTGTCTCCCAGCTAGGCTACTTGGGCATCAGGGACCCTC</t>
  </si>
  <si>
    <t>ENST00000521359.2</t>
  </si>
  <si>
    <t>LOC105375822</t>
  </si>
  <si>
    <t>chr8:48339389-48339575</t>
  </si>
  <si>
    <t>CTTGAGGAGACAGGGACATTTAAGTCTGCAGAGGATTCTGCTGCCTTTTGTTTGGCAATGCTCTGCCCCCAGAGGTGGAGTCTACAGAGGCAGTCAGGCCTCCTTGAGCTGCAGTGGGCTCCACCCAGTTCGAGCTTCCCAGCTGCTTTGTTTACCTACTCAAGCCTCAGCAATGGCGGGTGCTCCT</t>
  </si>
  <si>
    <t>chr8:48423643-48423794</t>
  </si>
  <si>
    <t>AATGGCGGGATAGGCCTAGGACAGACAATCCCATTCCAAAAGGAAGAAATAGGGAAGAAAGAGGGGTGAAGGGTCCCAAGCAAGTCCAAAACCAGGCAAGGCTTGAGAATAATCCGTTTTGGCTCCATGCTCTGCCCTCCACACCCCCTGCA</t>
  </si>
  <si>
    <t>chr8:48702999-48703164</t>
  </si>
  <si>
    <t>AGTTAACCCCCTTTTGTTCTCCAAAGGTCTTGCTTTATCACCCAGCCTGGAGTGCAGCGTTACGGCCTCGGCTTACTGCAGCCACGACCTCCTAGGCTCAGTGATCCTCCCACCTCAGCCTCCCGGGTAGCTGGGATTATAGGCAAGTGCCACCGTGCCTGGCTAA</t>
  </si>
  <si>
    <t>ENST00000523008.5</t>
  </si>
  <si>
    <t>ENSG00000034239</t>
  </si>
  <si>
    <t>EFCAB1</t>
  </si>
  <si>
    <t>chr8:48703164-48703329</t>
  </si>
  <si>
    <t>ATTTTTGCATTTTTCTGTGAGACAGGGTTTCACCATGTTGCCCAGGCTGGTCTCGAACTCCTGGTCTCAAGCAATCCTCCAGCCTCGGCCTCCCAAAGTACTGGCATCACAGGTGTGAGCCAGCACATCCAGCCTACAGGGGCATTTGTAATACCAAATGAAACAG</t>
  </si>
  <si>
    <t>chr8:48703329-48703494</t>
  </si>
  <si>
    <t>GGACCAAAATGAACTGGCTGCTACTGCAGCCATGCACGGATGAGTAGAATGGAGACATCCATTTCTGCTCTTGGTTTCACACAGCACATCAGAGGCTGTCAGAGCTGTAGGCCATAGAGAGTTACCAAGCCCCGCAATTTGTATTTGTTGGGTATACAATGGCGTC</t>
  </si>
  <si>
    <t>chr8:48798992-48799167</t>
  </si>
  <si>
    <t>GAGTTTCCAGTTTTTCTGTTCTGTTTTTTCCCCATCTTTGTGGTTTTATCTACTTTTGGTCTTTGATGATGGTGATGTACAGATGCGTTTTTGGTGTGGATGTCCTTTCTGTTTGTTAGTTTTCCTTCTAACAGACAGGACCCTCAGCTGCAGGTCTGTTGGAATACCCTGCCGTG</t>
  </si>
  <si>
    <t>ENST00000656475.1</t>
  </si>
  <si>
    <t>LOC105375825</t>
  </si>
  <si>
    <t>chr8:48799167-48799342</t>
  </si>
  <si>
    <t>GTGAGGTGTCAGTGTGCCCCTGCTGGGGGGTGCCTCCCAGTTAGGCTGCTCGGTGGGCAGGGGTCAGGGACCCACTTGAGGAGGCAGTCTGTGCGTTCTCAGATCTCCAGCTGCATGCTGGGAGAACCACTGCTCTCTTCAAAGCTGTCAGACAGGGACATTTAAGTCTGCAGAGG</t>
  </si>
  <si>
    <t>chr8:50597126-50597268</t>
  </si>
  <si>
    <t>CAACTTTTTTTTCGATAACACTGATGATTGAGATCATGTGATGTTTGTCTTTCTATGCATGGGTCATTTTACTTAACATAATGTCTTCCAAGTTCATTCATGTTGCTGTGAATGACAAGATTTCATTCCCTTGTATAGCTGCA</t>
  </si>
  <si>
    <t>ENST00000524004.5</t>
  </si>
  <si>
    <t>ENSG00000147481</t>
  </si>
  <si>
    <t>SNTG1</t>
  </si>
  <si>
    <t>chr8:51901619-51901770</t>
  </si>
  <si>
    <t>CTGCAGGGCCTGATACAGTGGCTGCTACAACACTGATACTCTGCATTTGTTGAATGAGTAATTTAAATTTTAAATTATCATCTAGAATCATTTAGAGATTTATTTAGACTTTGATAAATTTAGATAACCCACACACAGTTTATTCCTAGAGT</t>
  </si>
  <si>
    <t>ENST00000521612.1</t>
  </si>
  <si>
    <t>ENSG00000228801</t>
  </si>
  <si>
    <t>LOC102724330</t>
  </si>
  <si>
    <t>chr8:52364151-52364303</t>
  </si>
  <si>
    <t>CTGCAGCAAAGTTTCATTGAAAATTGGATAATGACTCATCATTGCATGGGTTTCCTCCTATATGTATTTCTTATTTTATAGCTAACCTTTGCTTTTTTTTCATCCTCTAGTAGACTGGCCCATATTAAAAAAATACATTGAAATGAGGAAATC</t>
  </si>
  <si>
    <t>ENST00000276480.11</t>
  </si>
  <si>
    <t>ENSG00000147488</t>
  </si>
  <si>
    <t>ST18</t>
  </si>
  <si>
    <t>chr8:52376028-52376179</t>
  </si>
  <si>
    <t>ACTAGCTCTGTCACAATGACCCAGGTTTTGCCACCACCATCTCTCAACTGGATAGCAACAGCCCCTTACAGGTCTCCTTGCCTCTGCCCTCACCTGCCCCCTATAACCGATTATCAGCATAGAAATCAAAATTCATCTGCTCAAAACCTGCA</t>
  </si>
  <si>
    <t>chr8:53775730-53775939</t>
  </si>
  <si>
    <t>CAAACCTTGAGCTAGACACAGGGTGCTGATTGGTGTGTTTACAATCCCTAAGCTAGACATAAAGACTCTCCACGTCCCCACCAGACTCAGGAGCCCAGCTGGCTTCACCCAGTGGGTCCCGCACTGGGGCTGCAGGTGGAGCTGCCTGCCAGTCCTGCGCCATGCGCTCGCACTCCTCAGCCCTTGGGCGGTCGATGGGACTGGGCGCCG</t>
  </si>
  <si>
    <t>ENST00000521707.1</t>
  </si>
  <si>
    <t>ENSG00000047249</t>
  </si>
  <si>
    <t>ATP6V1H</t>
  </si>
  <si>
    <t>chr8:53775939-53776148</t>
  </si>
  <si>
    <t>GTGGAGCAGGGGGCGGTGCTCATCAGGGAGGCTCAGGCTGCACAGGAACCCACGGAGGCGGGGAAGGCTCAGGCATGGCAGGCTGCAGTCCCGAGGCCTGCCCCGCGGGAAGGCAGCTAAGGCCCGGCAAGAAATCGAGCGCAGCGCCGGTGGGCTGGCACCGGTGGGGGACCCAGTACAGCCTCCGCAGCAGCTGGCCCGGGTGCTAAG</t>
  </si>
  <si>
    <t>chr8:54008385-54008570</t>
  </si>
  <si>
    <t>GGCTGCAGTGGCTCATGCCTGCAATCCCAGCACTTTGGGAGACCAAGGCTGGAGTTCAAGACCAGCCTGGGCAACAAAGGGAGAACCCCGTCTCTAAAAAAAAAAATTTTTTTAATTAGCCAAGCATGGTAGCATGCTCCTGTAGTCCCCAGTTACTTGGGGGTAAGGGACGGGAGGGGCTGAGGT</t>
  </si>
  <si>
    <t>ENST00000521836.1</t>
  </si>
  <si>
    <t>ENSG00000187735</t>
  </si>
  <si>
    <t>TCEA1</t>
  </si>
  <si>
    <t>chr8:54008570-54008755</t>
  </si>
  <si>
    <t>TGGGAGGATCACTTCAGCCCAGGAGGTGGAGGCTGCAGTCAGCCAATGATCATGTCATTGCACTACAACCTGGGCAACAGAGACCTTATCTTAAAAAAAAAAAAAAACAGTGGGCAAAGAACATGAATAGATATTTCTCAAAACAAGACATACGAGTGGTCAACAGGTATAAGAAAAAATGTTCAA</t>
  </si>
  <si>
    <t>chr8:54076307-54076453</t>
  </si>
  <si>
    <t>AGCTGCAGACAAATTAGCAGCTAGTAACCCATTAAAATGGATAAAAACACTTGGAAGCTCTGTGATTTCAATGATGATTGTGCTTTTAATCTATGTTATTTGTCTTTGTATAGTCTGCAGATGCGGATCCTGACTCCTGCGAGAAGT</t>
  </si>
  <si>
    <t>ENST00000520718.1</t>
  </si>
  <si>
    <t>ENSG00000120992</t>
  </si>
  <si>
    <t>LYPLA1</t>
  </si>
  <si>
    <t>chr8:55002703-55002870</t>
  </si>
  <si>
    <t>GTAAGGATGACAAATGTAGTGCACCCATGTGAACACTGAGCCCACCCAATTCACCACCGAGGCAGCCACATTCAATAGGATGTTTATAAACAGATCATCTGAAGGACAGGATCTGAAGCATCCAAGGCCAGCCTGCCAACAGCACCTCTGCGGACTCTAACCACTGCA</t>
  </si>
  <si>
    <t>ENST00000327381.7</t>
  </si>
  <si>
    <t>ENSG00000206579</t>
  </si>
  <si>
    <t>XKR4</t>
  </si>
  <si>
    <t>chr8:55091592-55091734</t>
  </si>
  <si>
    <t>CTGCAGACAAGTCGTGCAAAGCCAGAGCCAGGGACCAAGATTAGGAAGTTTAGTGCAGATGGATGGAAGCCACACTACCCAATGCACCTTAAAAAAAACATTGAAGCTGATATTTTGACCTACAGATGTGTGAAACTTGTTTC</t>
  </si>
  <si>
    <t>chr8:55274279-55274469</t>
  </si>
  <si>
    <t>TTCTGCAGGCCAAAGCCCAAGATCAAGGGGCCAGCAAGATTGGTTTCTCTTGAGGCCTCTCTCCTTAGCTTGCAGACAGCAGCCTTCTCCCTATATCCTCATATGGTCATCTCTGTGTGTGCATATTTGTTGAATATATCTGTGGGTCCAAATTTCCCTTTTTTTTTTTTTTGAGACTGAGTCTCGCTCTG</t>
  </si>
  <si>
    <t>ENST00000522559.1</t>
  </si>
  <si>
    <t>LOC105375844</t>
  </si>
  <si>
    <t>chr8:55274469-55274659</t>
  </si>
  <si>
    <t>GTCACCCAGCCTGGAGTGCAGTGGCATGATCTTGGCTTACTGCAGCCTCCGCCTCCCGGGTTCAAGCAATTCTCCTGCCCCAGGCTCCTGAGTAGCTGGGACTACAGGCTCGCACCACCACACCCAGCTAATGTTTGTATTTTCAGTAGAGACGGGGTCTCACCATGTTGACTAGGCTGGTCTCGAACTCC</t>
  </si>
  <si>
    <t>chr8:55310988-55311130</t>
  </si>
  <si>
    <t>CTGCAGCTGGTTATTATTTAAGGGCAGTCCACACTCGCATGAATTCCCAGGCACTACCTGCTCCATGTGTGAGCCAGCTGAGCAAATTCCAGCTGCCTGAGGGCAGCCTTCTGGCAAAGATTTGCAACAGTTGGCATTTTGGG</t>
  </si>
  <si>
    <t>ENST00000444527.2</t>
  </si>
  <si>
    <t>ENSG00000248522</t>
  </si>
  <si>
    <t>SBF1P1</t>
  </si>
  <si>
    <t>chr8:55894273-55894442</t>
  </si>
  <si>
    <t>TCCTGCAGCCTCCACCTCCTGGGCTTAAGTGATCCTCCCTCCTCAGCCTCCTGAGTAGCTGGGACTAGAGGTGCATGCCACTGTGCCAGATTAACTTTCTTAATTTTTTTTTTTTTGAGACAGTGGTCACTCTGTCACCCAAACTTAAGTGCAGTGGCTCAATCTTGGCT</t>
  </si>
  <si>
    <t>ENST00000362535.1</t>
  </si>
  <si>
    <t>ENSG00000199405</t>
  </si>
  <si>
    <t>SNORA1B</t>
  </si>
  <si>
    <t>chr8:55894442-55894611</t>
  </si>
  <si>
    <t>TCACTGCAGCCTCAACCTCCTGGGCTCCAGGGATCCTCCCACCTTAGCCTCCCAAGTAGCTGAGACTACAGGCATGTGCCACTACACCTGGCTAATTTTTTTTTTTTTTTTGACGGAGTCTTGTTCTGTTGCCCAGGCTGGAGTTCATTGGCGCTATCTTGGCTCACTGC</t>
  </si>
  <si>
    <t>chr8:55917111-55917297</t>
  </si>
  <si>
    <t>GGCTGCAGTGAGCCAAGATCACACTATTGCACATCAGCCTGGGTGATAGAGTGAGATTCTGTCTAAAAAAAAAAAAAAAGAGAGAGAGAGAGAAAGATGGGATCTTGCGCTGTCACCCAGGCTGGAGTGCAGTGGTGTGATTGTAGGTCACTGCAGCCTTGAACTCCTAGGCTCATGTGATCGTCCC</t>
  </si>
  <si>
    <t>chr8:55917297-55917483</t>
  </si>
  <si>
    <t>CGCCTCAGCCTCCCAAGTAGCTGGGACTACAGGCATACACCACCACACCCAGCTAATTTTAGTTTTTTGTAGAGATAGGGTCTTGCTATGTTGCCCAGGCTGGTCTTGAACTTTTGGACTAAACTGATCCTCCTGCCTCAGCCTCTCACAGTGCTGGGATTATAGGCATGAACCACCAAAAACTGCA</t>
  </si>
  <si>
    <t>chr8:56189947-56190129</t>
  </si>
  <si>
    <t>GAGAGCCACTGCTTTAACAAGTGTAACTGGAGATGGAAGGGCTGCAGGACAGGTCACTCAGCCAGTGGTGTGGAAGCAATCTCACCTGGTGACAGCAAGTCAAGTGGACTAGCTCTCGGCCTTGGGTAAATGACTTATCTTTCTTCAGTTTCAGTTTCCTCAGCTATGAAGTGAGATAATGAA</t>
  </si>
  <si>
    <t>ENST00000522009.1</t>
  </si>
  <si>
    <t>ENSG00000181690</t>
  </si>
  <si>
    <t>chr8:57278685-57278837</t>
  </si>
  <si>
    <t>GCTGTCACCTGCACATAGGGCTCGGTAACAGAGATGGCAACCCCCAACACTGCCGGCCCCACCAGCAGTGAAAAATACAAGGCCAGAGGCTACCAGGGCTTCTAATTCAGGCGGTTGGCAGGACAGCTGCAAGAAGGGAACCCGCAGCTGCAG</t>
  </si>
  <si>
    <t>ENST00000521663.2</t>
  </si>
  <si>
    <t>ENSG00000215117</t>
  </si>
  <si>
    <t>LINC00588</t>
  </si>
  <si>
    <t>chr8:57278837-57278989</t>
  </si>
  <si>
    <t>GGAAGAGAACCTGGCGGCCACACAGTTCCCAGCGCCCACGACCCGGGGCTCAGGGCGCGGGAGAAAGAGGAGCTGACCGTAGGGTGGGAGGGAGGTGCACTCGGCGACCCTCAGGCTTTCTGGGACCAGGCCTCCCAGCCTCCGCCTGGGCTC</t>
  </si>
  <si>
    <t>chr8:57278989-57279141</t>
  </si>
  <si>
    <t>CAGCTGCAGCTGCCACCTGCACATGGCGCGCGGCAGCACAGATGGCAATCCAATACCCTGCCCGCACCACCAGCCCTGGACCCCAGGGAGAGACATTGCCACTTCAACTAATTCAGGTGGTCCGTGCCGCAGCTGTCGGAGGATGGGAACCGG</t>
  </si>
  <si>
    <t>chr8:57871759-57871944</t>
  </si>
  <si>
    <t>CTGCAGCACTCTTATAAGCATTTTACATATCTTAACTCATTTAATTTCTTCAACAACCTATAGGTAGGTTTTATTAAAATGCTCATTTCCAGATGAGGAAACAGAGGCACAGAAAGATTGAGTGGCTCAGGGAAGGTCATACAGCTGCTGAAGTCAACAGAATGTTAGTCCAGGGGGAAGGCTGCA</t>
  </si>
  <si>
    <t>ENST00000650579.1</t>
  </si>
  <si>
    <t>ENSG00000205293</t>
  </si>
  <si>
    <t>LINC01602</t>
  </si>
  <si>
    <t>chr8:58915136-58915300</t>
  </si>
  <si>
    <t>CCATTGCCCAGGCTTGCTTAGGTAAACAAAGCAGCGGGGAAGCTCCAACTGGGTGGAGCCCACCACAGCTCAAGGAGGCCTGCCTGCCTCTGTAGGCTCCACCTCTGGGGGCAGGGCACAGACAAACAAAAAGACAGCAGTAACCTCTGCAGACTTAAGTGTCCC</t>
  </si>
  <si>
    <t>ENST00000523683.1</t>
  </si>
  <si>
    <t>ENSG00000167912</t>
  </si>
  <si>
    <t>LOC100505501</t>
  </si>
  <si>
    <t>chr8:58915300-58915464</t>
  </si>
  <si>
    <t>CTGTCTGACAGCTTTGAAGAGAGCAGTGGTTCTCCCAGCACGCAGCTGGAGATCTGAGAACGGGCAGACTGCCTCCTCAAGTGGGTCCCTGACCCCTGACCCCCGAGCAGCCTAACTGGGAGGCACCCCCCAGCAGGGGCACACTGACACCTCACACGGCAGGGT</t>
  </si>
  <si>
    <t>chr8:58915464-58915628</t>
  </si>
  <si>
    <t>TATTCCAACAGACCTGCAGCTGAGGGTCCTGTCTGTTAGAAGGAAAACTAACAACCAGAAAGGACATCTACACCGAAAACCTATCTGTACATCACCATCATCAAAGACCAAAAGTAGATAAAACCACAAAGATGGGGAAAAAACAGAACAGAAAAACTGGAAACT</t>
  </si>
  <si>
    <t>chr8:60923027-60923275</t>
  </si>
  <si>
    <t>AGCTGCAGTTCTGAAAAGTCAGTTCTAGAGGGGTCGTCTCTCGCGAGGCCCGGGTGCCCACACAGGATCGACGCGTGGCAGTGCCACCTGGGCCCGGACTCTGGGACTGCGGGAGGCGGGAGCGCCTGGGGCCAGGACCTGGGCGTACGCTGAGGGCACCCGGTGAAGGCCGGGGAAAGTGGGGCAGCTCCGAAATGCGGCCTGCACGTCGCCCTGGGAGTCGTTCCCGGGCCCCTCTGCAGACACAGC</t>
  </si>
  <si>
    <t>ENST00000527672.1</t>
  </si>
  <si>
    <t>ENSG00000177182</t>
  </si>
  <si>
    <t>CLVS1</t>
  </si>
  <si>
    <t>chr8:61120457-61120632</t>
  </si>
  <si>
    <t>TAGAGTTTCCAGTTTTTCTGTTCTGTTTTTTCCCCATCTTTGTGGTTTTATCTACTTTTGGTCTTTGATGATGGTGATGTACAGATGGGTTTTTGGTGTGGATGTCCTTTGTGTTTGTTAGTTTTCCTTCTAACAGACAGGACCCTCAGCTGCAGGTCTGTTGGAATACCCTGCCG</t>
  </si>
  <si>
    <t>ENST00000522621.1</t>
  </si>
  <si>
    <t>chr8:61120632-61120807</t>
  </si>
  <si>
    <t>GTGTGAGGTGTCAGTCTGCCCCTGCTGGGGGGTGCCTCCCAGTTAGGCTGCTCAGGGGTCAGGGGTCAGGGACCCACTTGAGGAGGCAGTCTGCCCGTTCTCAGATCTCCAGCTGCGTGCTGGGAGAACCACTGCTCTCTTCAAAGCTGTCAGAGAGGGACATTTAAGTCTGCAGA</t>
  </si>
  <si>
    <t>chr8:61514237-61514391</t>
  </si>
  <si>
    <t>TCTCTTTCTGCATCAGGCTACTGAAGACTAGGCTCAGTTCCATCTCTCTTCCTCTCCCTGCCTATGCCTAAGTAGATTTTTTTTTTTTTTAATTTTAGACAGGGTCTTGCTGTCACCCAGGCTGGAGTGCAGTGGTGTAATCACAGCTCACTGCA</t>
  </si>
  <si>
    <t>ENST00000521909.1</t>
  </si>
  <si>
    <t>ENSG00000198363</t>
  </si>
  <si>
    <t>ASPH</t>
  </si>
  <si>
    <t>chr8:61580082-61580254</t>
  </si>
  <si>
    <t>ATGGTCTTGGGCAGCTCCACCCCTGTGGCTTTGCAGGGTACAGTCCCCCTCCCAGCTGCTTTCATGGGCTGGTCTTAGGTATCTGCGGCTTTTCCAGGCACACAGTACAAGCTGTTGGTGGATCTACCATTCTGGGGCCTGCAGGATGGTGGCCGTCTTCTCACAACTCCACT</t>
  </si>
  <si>
    <t>chr8:61580254-61580426</t>
  </si>
  <si>
    <t>TAGGCAGTGCCCCAGTGGGGACTCTATGTGGGGGATCCAACCCCACATTTCCCTTCTACGCTGCCCTAGCAGAGGTTCTCCATGAGGGCTCCACCCGTACAGCAAACTTTTGCTTGGACATCCAGGCAATTCAATACACGTCCTCTGAAATCTAGGCAGAGGTTCCCAAACCT</t>
  </si>
  <si>
    <t>chr8:61580426-61580598</t>
  </si>
  <si>
    <t>TCAATTCCTGACTTCTGTGTACCTGCAGGCCCAGTATTGAAATCTGTGTTACTCTTCGATGGCCTCTGTAACAAACTACCACAAACTTGATGGCTTAAAATAAGAGAACTTTGTTCTCTCGCAGTTTTGCAGAACAGATTTCCAGAATTAGTTTCTCTGGGATGAAATCAAGA</t>
  </si>
  <si>
    <t>chr8:62249117-62249334</t>
  </si>
  <si>
    <t>CGCTGCAGTTGGTGAGTGCCCCGAGGGCCCCTGCCCCAGGACAGGTCCCTGCTCCAGGACCGGCCTCTGCGACTCCCTCTGCGGTTCCGCAGCTCCCGGCAAGGGGCGAACGGGTGAACAGGGCGCTCCGCCCGCCTCCCACCCTCCCCACCGCCTGGCTGGGCTCGCACTGCTCTCCAGCCGCGGGCACTCGCCAGGTCGCCCCTGCCCTGCAGGAG</t>
  </si>
  <si>
    <t>ENST00000524201.1</t>
  </si>
  <si>
    <t>ENSG00000185942</t>
  </si>
  <si>
    <t>NKAIN3</t>
  </si>
  <si>
    <t>chr8:62362451-62362703</t>
  </si>
  <si>
    <t>CTGCAGGAAGGGCACAGTGAGCCAAATGTAAGGACAGTTTCCCAGGTGGGTGGAGAAACCCATGAGACATTGGAAACTGTAAGAGAAGCAGGCAAGAGAAACTGCAGAACCCAAGAGAAACTGCACAGTACACCAACAGCAGCAAAAGTGAAGGACACCACAAGGTAGTGATACCACAAGGATAAAGGAATAGTGGAGGAGAGCAAGATAGTATTGCTAAAAGAAAAACTTCAGCCGAATTAAATTCAAAGGA</t>
  </si>
  <si>
    <t>chr8:63162117-63162261</t>
  </si>
  <si>
    <t>GGGGACTTAGCAGCCAGGCCAGTGGCTGCGGAGGGTGTACTGAGTCCCCCAGCAGTGCCAGCCCACCGGCGCTGTGCTCGATTTTTCGCCAGGCCTTAGCTGCCTTCCCGCGGGGCAGGGCTCAGGACCTGCAGCCCGCCATGTC</t>
  </si>
  <si>
    <t>ENST00000603538.2</t>
  </si>
  <si>
    <t>ENSG00000270673</t>
  </si>
  <si>
    <t>YTHDF3-AS1</t>
  </si>
  <si>
    <t>chr8:63162261-63162405</t>
  </si>
  <si>
    <t>CTGAGCCTCCCACCCACTCCATGGACTCCCGTGCGGCCCGAGCCTCCCCAACGAGCACCACCCCCTACTCCACGGCGCCCAGTCCCATCGACCACCCAAGGGCTGAGGAATGCAAGCGCACGACGCGGGACTGGCAGGCAGCTCC</t>
  </si>
  <si>
    <t>chr8:63162405-63162549</t>
  </si>
  <si>
    <t>CACCTGCAGCCCTGGTGCGGGATCCACTAGGTGAAGCCAGCTGGGCTCCTGAGTCTGGTGGGGCCTTGGAGAATCTTTATGTCTAGCTCAGGGATTGTAAATACACCAATCAGCACCCTGTGTCTAGCTCAGGGTTTGTGAGTGC</t>
  </si>
  <si>
    <t>chr8:63802499-63802681</t>
  </si>
  <si>
    <t>GAGTTTCCAGTTTTTCTGTTCTGTTTTTTCCCCATCTTTGTGGTTTTATCTACTTTTGGTCTTTGATGATGGTGATGTACAGATGGGTTTTCGGTGTGGATGTCCTTTCTGTTTGTTAGTTTTCCTTCTAACAGACAGGACCCTCAGCTGCAGGTCTGTTGGAATACCCTGCCGTGTGAGGTG</t>
  </si>
  <si>
    <t>ENST00000519550.1</t>
  </si>
  <si>
    <t>ENSG00000253734</t>
  </si>
  <si>
    <t>LINC01289</t>
  </si>
  <si>
    <t>chr8:63802681-63802863</t>
  </si>
  <si>
    <t>GTCAGTGTGCCCCTGCTGGGGGGTGCCTCCCAGTTAGGCTGCTCAGGGGTCAGGGGTCAGGGACCCACTTGAGGAGGCAGTCTGCCGGTTCTCAGATCTCCAGCTGCGTGCTGGGAGAGCCACTGCTCTCTTCAAAGCTGTCAGACAGGGACATTTAAGTCTGCAGAGGTTACTGCTGTCTTT</t>
  </si>
  <si>
    <t>chr8:64557180-64557331</t>
  </si>
  <si>
    <t>GAGTGAAGAGATAGACAATGGTCTATTTTTAAATATAGCAGAAAGGTCAGATAAGGTTCCTTTCAGTGCTTTGAATTTAGGAACCAGCATGTCATAATTTCCTTTAGTGAAAGCAATTTTCATTAAGTATTGGTAGAATAAGTCACACTGCA</t>
  </si>
  <si>
    <t>ENST00000520834.1</t>
  </si>
  <si>
    <t>ENSG00000254102</t>
  </si>
  <si>
    <t>LOC401463</t>
  </si>
  <si>
    <t>chr8:64585674-64585874</t>
  </si>
  <si>
    <t>AGACTGCAGCATGTGCCAGAGTGCAAGGGTATCTTGGCCACCCCTGAGCTTGCTCTGGCATCCACCACGCCTTGGGGTGCTTCTCTCAGGCACACCCATCCCGCCAGTCCGATCTCTCTGCTGGTGTTCCTTACAGAGCTGAGAGTGGACAGATGAGGCCAAGCAAAAACTGAGTCCCACTGGCTTTTTATTCTCACTTAG</t>
  </si>
  <si>
    <t>ENST00000670034.1</t>
  </si>
  <si>
    <t>chr8:64585874-64586074</t>
  </si>
  <si>
    <t>GGGTCCCGTCGCCAGCTTGACACTGGGGACCAACAGAAGGGTTAGCTTTGCGTGTACGACTGCAGGACCAGCAAATGATCATCTTCGATAGAGCTCTCTAGTTACCCGTGCTTCTCCCTCCCTATGGTATGTGTTTGTGTGTGTGTGTGTGCGTGTGTGTGCGTGTGTGTGCGCGCGCGCGCGCACCCGCACGCAGTCTGC</t>
  </si>
  <si>
    <t>chr8:65380341-65380504</t>
  </si>
  <si>
    <t>GGGCGAAGCCCACCGCAGCTTGGCAAAGCCACTATAGCCAGACTGCCTCTATAGATTCTTCCTCTCTGGGCAGGGCATCTCTGAAAGAAAAGCAGCAGTCCCAGTCAGGGGCTTACAGATAAAACTCCCATCTCCCAGGGACAGAGCACCTGGGGGAAGAGGTG</t>
  </si>
  <si>
    <t>ENST00000520902.2</t>
  </si>
  <si>
    <t>ENSG00000254081</t>
  </si>
  <si>
    <t>LINC01299</t>
  </si>
  <si>
    <t>chr8:65380514-65380679</t>
  </si>
  <si>
    <t>GCAACTTCAGCAGACTTAAACGTTCCTGCCTGCCAGCTCTGAAGAGTACAGTGGATCTCCCAGCACAGCGCTCGAGCTCTGCTAAGGGACAGACTGCCTCCTCCAGTGGGTCCCTGAACCCCATGCCTCCTGACTGGGAGACACCTCCCTGCAGGGGTCGACAGGC</t>
  </si>
  <si>
    <t>chr8:65380679-65380844</t>
  </si>
  <si>
    <t>CACCTTATACAGGAGAGCTCCGGCTGGCATCTGGCAGGTGCCACTCTGGGACAAAGCTTCCAGAGAAAGGAAAGGGCAGCAATCTTTGCTGTTCTGCAGCCTCCACTGGTGATACATAGGCAGACAGGGTCTGGAGTGGACATCCAGCAAACTCCAGCAGACCTGC</t>
  </si>
  <si>
    <t>chr8:66259356-66259494</t>
  </si>
  <si>
    <t>GCCTTAGAGTTGTGAGTTCTTAAAAGGGACAGGAATTGCTCACTTGGGGAGCTCGGCTCTTGAGACAGGAGTCTCGCTGATGCCCCCGGCCGAATAAACCCCTTCCTTCTTTAACTCGGTGTCTGAGGAGTTTTGTCTG</t>
  </si>
  <si>
    <t>ENST00000517689.1</t>
  </si>
  <si>
    <t>ENSG00000253138</t>
  </si>
  <si>
    <t>LINC00967</t>
  </si>
  <si>
    <t>chr8:66953535-66953687</t>
  </si>
  <si>
    <t>CCTTCATTTCAACTTTGGTGAATCTGACAATTATGTGTCTTGGAGTTGCTCTTCTCGAGGAGTATCTTTGTGGCGTTCTCTGTATTTCCTGAATCTGAATGTTGGCCTGTCTTGCTAGATTGGGGAAGTTCTCCTGGATAATATCCTGCAGAG</t>
  </si>
  <si>
    <t>ENST00000566129.1</t>
  </si>
  <si>
    <t>ENSG00000261787</t>
  </si>
  <si>
    <t>TCF24</t>
  </si>
  <si>
    <t>chr8:66953687-66953839</t>
  </si>
  <si>
    <t>GTGTTTTCCAACTTGGTTCCATTCTCCCCGTCACTTTCAGGTACACCAATCAGACATAGATTTGGTCTTTTCACATAGTCCCATATTTCTTGGAGGCTTTGCTCAGTTCTTTTTATTCTTTTTTCTCTAAACTTCCCTTCTCGCTTCATTTCA</t>
  </si>
  <si>
    <t>chr8:68682943-68683161</t>
  </si>
  <si>
    <t>GGACACTCCTAGAGATTCCACATCTCACAGACTCATTGTTGCCAAGTGACAGCAAGGCAGATTGACTGCCAAGTGTGGCTGTTGAGATTTATCACTGATTTTGGACCCAAGTAAGCTTTTGAGTTTCGTCATATTGAACAGAAGGAAATGAGATGATTTATAGTTGAATTTGAGAATCATGAGAACAGTGAGAAATCTGGACCCCCCAGACTCCTGTAC</t>
  </si>
  <si>
    <t>ENST00000325233.3</t>
  </si>
  <si>
    <t>ENSG00000165084</t>
  </si>
  <si>
    <t>C8orf34</t>
  </si>
  <si>
    <t>chr8:69159997-69160148</t>
  </si>
  <si>
    <t>TACCTACCCTCCTCCACCTAGTACATTGTTCCCCCAGAAATTCCTTCTTCTGAGTGAATCCCTATGATCTCTGCCCAATTACACAGTCTAAAGAAGCTGCCTGATGCTCTCTGGTGGTTTAGTGGCTAGGATTCACCTCTCTCACTGCTGCA</t>
  </si>
  <si>
    <t>ENST00000664220.1</t>
  </si>
  <si>
    <t>ENSG00000253658</t>
  </si>
  <si>
    <t>LINC01592</t>
  </si>
  <si>
    <t>chr8:69254794-69254950</t>
  </si>
  <si>
    <t>AAAAGACAGCAGTAACCTCTGCAGACTTAAATGTCCCTGTCTGACAGCTTTGAAGAGAGCAGTGGTTCTCCCAGCACGCAGCTAGAGATCTGAGAATGGGCAGACTGCCTCCTCAAGTGGGTCCCTGACCCCTGACCCCCGAGCAGCCTAACTCGGA</t>
  </si>
  <si>
    <t>chr8:69254950-69255106</t>
  </si>
  <si>
    <t>AGGCACCCCCCAGCAGGGGCACACTGACACCTCACACGGCAGGGTACTCCAACAGACCTGCAGCTGAGGGTCCTGTCTGTTAGAAGGAAAACTAACAAACAGGAAGGACATCCACACCAAAAACCCATCTGTACATCACCATCATCAAAGACCAAAA</t>
  </si>
  <si>
    <t>chr8:70061072-70061345</t>
  </si>
  <si>
    <t>AGGTAAATCTGTTTTTATCAATGGAGGAGGGAGGAGGAGAGAAGTTAGAGAGGGTGCAGCTAGACTCTAGCAAAGCAGGTCCCACGTCCAGGGGTGTCTATGTGTTGGGGGAAGGCGAGAGAACAGGGGCCACCTACAAAAGCATCCCTGCAGAGGACACTCTGGATCCCAGAGGATAAAGTGGCTTTGACTATGAATGCACCACAGAGATCTCATTGTTTGACCCCAGGGAGGAAGAGCAGCCAAGAGTGAGTCTATGCAAGAGTCTGCAGAT</t>
  </si>
  <si>
    <t>ENST00000276594.3</t>
  </si>
  <si>
    <t>ENSG00000147596</t>
  </si>
  <si>
    <t>PRDM14</t>
  </si>
  <si>
    <t>chr8:70448742-70449027</t>
  </si>
  <si>
    <t>ATACTTAATTATTGTGGTGACAAAATAAGGCAGAATTATCATACAATGAGACTTGTTGCCTGGCTTTTTTTTTTTTTTTAAGAGACAGAGTCTTGCTCTGTCAACCAGGCTGGAATGCAGTGGTGCAATCGCAGCTCACTGCAGCCTTGATCTCCTGGACTCGAGAGACCCTCCCACCTTAGTCTCCTGAGCAGCTGAGACACAGGTGCCGCACCACCATGCTCAGCTGATTAAAAAAAATTTTTTTAGAGATGGGGTCTTACTGTGTTGTCCAGGCTGGTCTCAA</t>
  </si>
  <si>
    <t>ENST00000520259.1</t>
  </si>
  <si>
    <t>ENSG00000253967</t>
  </si>
  <si>
    <t>LOC101926892</t>
  </si>
  <si>
    <t>chr8:70624188-70624357</t>
  </si>
  <si>
    <t>CCTTCCTCCCGCTCCAATCTGGAGAAGGCTCTGGGCACACCTTTGTCTTATAACTTCCTCTTGGCATTTTTCTGTGGTAGATTTACTATTTCAATTTTGTGTTTTCCTTTTTTCCTATTTTTCTAGAGTATTATCATCCTGCAGTTCTCTAAAGAGAGTTGCATGGCAGA</t>
  </si>
  <si>
    <t>ENST00000518152.1</t>
  </si>
  <si>
    <t>ENSG00000246366</t>
  </si>
  <si>
    <t>LACTB2-AS1</t>
  </si>
  <si>
    <t>chr8:71492032-71492174</t>
  </si>
  <si>
    <t>CTGCAGGAACTATGATCCTACCGGACGTTGGCAAATGGGTCTCAGGTTAGGTGTCGATGCCAGTCCATTAGCAGTGGCCGACTGACATCTCCTTTTAAAATGTACTCCAAGATGGAGTCTTGGTTCAGGAAAAGGGGGCCCTA</t>
  </si>
  <si>
    <t>ENST00000647540.1</t>
  </si>
  <si>
    <t>ENSG00000104313</t>
  </si>
  <si>
    <t>EYA1</t>
  </si>
  <si>
    <t>chr8:72020489-72020640</t>
  </si>
  <si>
    <t>CTGCAGTAGCAGAGGAGAAGTGCAGTCTGTGCCAGTTCCGAGGAGGCAGGAAGCATAATGAGTGGGGACCATTAGGAAAATACTTCAAGGTGGAGATGCCATTTAAACTGAGCTTTAAGAGTTAGAGAGGGGACATTCTGGCTGGAAGAGAA</t>
  </si>
  <si>
    <t>ENST00000520596.2</t>
  </si>
  <si>
    <t>ENSG00000104321</t>
  </si>
  <si>
    <t>TRPA1</t>
  </si>
  <si>
    <t>chr8:72321472-72321625</t>
  </si>
  <si>
    <t>CTGCCATTGCCCAGGCTCGAGTAGGTAAACAAAGCAGCCAGGAAGCTCCATCTGGGTGGAGCCCACCGCAGGTCAAGGAGGCCTGCCTGACCCTGTAGACTCCACCTCTGGGGGCAGGGCATAGCCGAACAAAAGGCAGCAGAAACCTCTGCAG</t>
  </si>
  <si>
    <t>ENST00000503430.1</t>
  </si>
  <si>
    <t>LOC392232</t>
  </si>
  <si>
    <t>chr8:72321625-72321778</t>
  </si>
  <si>
    <t>GACTTAAATGTCCCCATCTGACAGCTTTGAAGAGAGTAGCGGTTCTCCCAGCACAGAGTTTGAGATCTGAGAACGGACAAATTGCCTCCTCAAGTGGGTCCCTGATCCCTGAGTAGCCTAAATGGGAGGCACCCCCAGTAGGGGCAGACTGAAA</t>
  </si>
  <si>
    <t>chr8:72321778-72321931</t>
  </si>
  <si>
    <t>ACCTTACATGGCCGGGTACCCCTCTGAGACAAAACTTGCAGAGGAATGATCAGGCAGCAATATTTGCTGTTCAGCAATATTCGCTGTTCTGCAGCCTCCTCTGCTGATATTCAGGCAAACAGGGTCTGGAGGGGACCTCCAGCAAACTCCAACA</t>
  </si>
  <si>
    <t>chr8:72480011-72480192</t>
  </si>
  <si>
    <t>AAAGACAGCAGTAACCTCTGCAGGCTTAAATGTCCCTGTCTGACAGCTTTGAAGAGAGCAGTGGTTCTCCCAGCACGCAGCTGGAGATCTGAGAACGGGCAGACTGCCTCCTCAAGTGGGTCCCTGACCCCTGACCCCCGAGCAGCCTAACTGGGAGGCACCCCCCAGCAGGGGCACACTGA</t>
  </si>
  <si>
    <t>ENST00000523207.2</t>
  </si>
  <si>
    <t>ENSG00000182674</t>
  </si>
  <si>
    <t>KCNB2</t>
  </si>
  <si>
    <t>chr8:72480192-72480373</t>
  </si>
  <si>
    <t>ACACCTCACACGGCAGGATATTCCAACAGACCTGCAGCTGAGGGTCCTGTCTGTTAGAAGGAAAACTAACAAACAGAAAGGACATCCACACCAAAAACCCATCTGTACATCACCATCATCAAAGACCAAAAGTAGATAAAATCACAAAGATGGGGAAAAAACAGAACAGGAAAACTGGAAAC</t>
  </si>
  <si>
    <t>chr8:72536695-72536863</t>
  </si>
  <si>
    <t>GCGGGCGGGAGGACAGCCCTGCAGTTGGAAGCAGAAGGGCCGAGGGAATCCCGCGAAGCCGCCGGAGCGCGTCGCGGCGGGGCCTCCCGGGGCTTTCCCGGCCCCGGGTGCGCGGCAGCCGCGGGGGCTGCGTCCCTCTAGTCCAGTGCAGCCGGGTGGGAGCTGCAGA</t>
  </si>
  <si>
    <t>chr8:72908578-72908711</t>
  </si>
  <si>
    <t>GCAGGGAAAGTAGATGAGACTGGAAAGGTAAGTATGGGATAAAATTATAAACAGCCTGGCTAAGGTGTTTTCACATTATTTTGTTGGAAAGAAGATGCCAACGAGATGTGGTTTAGACAAAGGCAACAGCTGCA</t>
  </si>
  <si>
    <t>ENST00000678358.1</t>
  </si>
  <si>
    <t>ENSG00000147601</t>
  </si>
  <si>
    <t>TERF1</t>
  </si>
  <si>
    <t>chr8:73753787-73753972</t>
  </si>
  <si>
    <t>TCACTTGAGCCTGGGATGTCAAGGCTGCAGTGAACTGTGATGGTACCACTGCACTCCAGCCTGGGTGATAGAGCGAGACTCTGTCTCTAAAGAATAAAATTAAATTAAAAATATATACAAAGAATAAAAAGAAAAATTTGCCGAGCATGATGGTGCACACCTGTAGTTCCAGCTACTCGGGCTGAG</t>
  </si>
  <si>
    <t>ENST00000522509.5</t>
  </si>
  <si>
    <t>ENSG00000040341</t>
  </si>
  <si>
    <t>STAU2</t>
  </si>
  <si>
    <t>chr8:73753972-73754157</t>
  </si>
  <si>
    <t>GGTGGGAGGGTCTCTTGAGCCCAGGAGTTGAAGGCTGCAGTGAGTCATGATCATGCCACTGCGCTCCAGCCTCAGAGTAAGGCCCTATCTCAAAAAAATAAATAAGTAAATAATAGGGACCCAATTATGCTTGTAATGACTTTTCTTTTTTCTCTATAACTATCATCTTGTCTCTGAATTTTTTTT</t>
  </si>
  <si>
    <t>chr8:74400999-74401290</t>
  </si>
  <si>
    <t>TTCAACTTTGGTGAATCTGACAATTATGTGTCTTGGGGTTGCTCTTCTCGAGGAGTATCTTTGTGGCGTTCTCTGTATTTCCTGAATCTGAATGTTGGCCTGCCTTGCTAGATTGGGGAAGTTCTCCTGGATAATATCCTGCAGAGTGTTTTCCAACTTGGTTCCATTCTCCCCGTCACTTTCGGGTACACCAATCAGACGTAGATTTGGTCTTTTCACATAGTCCCATATTTCTTGGAGGCTTTGTTCGTTTCTTTTCATTCTTTTTTCTCTAAACTTCCCTTCTCACTTC</t>
  </si>
  <si>
    <t>ENST00000675474.1</t>
  </si>
  <si>
    <t>ENSG00000104381</t>
  </si>
  <si>
    <t>GDAP1</t>
  </si>
  <si>
    <t>chr8:74947738-74947913</t>
  </si>
  <si>
    <t>GAGTTTCCAGTTTTTCTGTTCTGTTTTTTCCCCATCTTTGTGGTTTTATCTACTTTTGGTCTTTGATGATGGTGATGTACAGATGGGTTTTTGGTGTGGATGTCCTTTCTGTTTGTTGGTTTTCCTTCTAACACACAGGACCCTCAGCTGCAGGTCTGTTGGAATACCCTGCTGTG</t>
  </si>
  <si>
    <t>ENST00000262207.9</t>
  </si>
  <si>
    <t>ENSG00000121005</t>
  </si>
  <si>
    <t>CRISPLD1</t>
  </si>
  <si>
    <t>chr8:74947913-74948088</t>
  </si>
  <si>
    <t>chr8:75626416-75626589</t>
  </si>
  <si>
    <t>GAGTTTCCAGTTTTTCTGTTCTGTTTTTTCCCCATCTTTGTGGTTTTATCTACTTTTGGTCTTTGATGATGGTGATGTACAGATGGGTTTTCGGTGTAGATGTCCTTTCTGGTTGTTAGTTTTCCTTCTAACAGACAGGACCCTCAGCTGCAGGTCTGTTGGAATACCCTGCTG</t>
  </si>
  <si>
    <t>ENST00000674002.1</t>
  </si>
  <si>
    <t>ENSG00000164749</t>
  </si>
  <si>
    <t>HNF4G</t>
  </si>
  <si>
    <t>chr8:75626589-75626762</t>
  </si>
  <si>
    <t>GTGTGAGGTGTCAGTGTGCCCCTGCTGGGGGGTGCCTCCCAGTTAGGCTGCTCGGGGGTCAGGGGTCAGGGACCCACTTGAGGAGGCAGTCTGCCTGTTCTCAGATCTCCAGCTGCGTGCTGGGAGAACCACTGCTCTCTTCAAAGCTGTCAGACAGGGACACTTAAGTCTGCA</t>
  </si>
  <si>
    <t>chr8:76060447-76060618</t>
  </si>
  <si>
    <t>GCCTGCACTCCTCAGCCCTTGGGTGGTCAATGGGACTGGGCACCGTGGAGCAGAGGGCAGCGCTCGTCCGGGAGGCTCCGGCCACAAAGGAGCCCACGGAGGTGGGGAGGCTCAGACATGGTGGGCTGCAGGTCCCGAGCCCTACCCAGCAGGAAGGCAGCTAAGGCCCGGC</t>
  </si>
  <si>
    <t>ENST00000668249.1</t>
  </si>
  <si>
    <t>LOC102724858</t>
  </si>
  <si>
    <t>chr8:79498938-79499001</t>
  </si>
  <si>
    <t>TTCTTTCTTATCTTTGTGGGCTTATCTACCTTCGATCTTTGAGATTGCTGACCTTTGAATGGGG</t>
  </si>
  <si>
    <t>ENST00000220876.12</t>
  </si>
  <si>
    <t>ENSG00000104435</t>
  </si>
  <si>
    <t>STMN2</t>
  </si>
  <si>
    <t>chr8:79499451-79499669</t>
  </si>
  <si>
    <t>CTGCAGAGATAGCAGCCACCTCTCCCCCTGGGAGTTCCTTCCCAGGGAGAGATCAGAGGTCTATCCATAGAACCCTGGCTGGAGTGGCTGAAGCTCCTTCAGGGAGGTCCCACCCAGTGAGGAAAAATGGATTAAGGTCCTGCTAAAGCAGCAGTCTGGCCACAATCTGGCAAGGCAGCTGTGCTGCGTTGTGGGTGACCTTTATTCATCTGGACCATT</t>
  </si>
  <si>
    <t>chr8:79792678-79792829</t>
  </si>
  <si>
    <t>ACTGAGATACATATATATATATGTGTGTGTGTGTGTATAATGTAAAAGAAAAATATATATAAAATACATATATATTATATAAAATACATATATATTATATAAAAGAAAGGAGATCAAGTCAAAGAGGTATCTGCACTCCCATGTTTACTGCA</t>
  </si>
  <si>
    <t>ENST00000693037.2</t>
  </si>
  <si>
    <t>ENSG00000272138</t>
  </si>
  <si>
    <t>LINC01607</t>
  </si>
  <si>
    <t>chr8:79983701-79983852</t>
  </si>
  <si>
    <t>AAGTGAGAAGGGAAGTTTAGAGAAAAAAGAATAAAGAGAAACGAACAAAGCCTCCAAGAAATATGGGACTATGTGAAAAGACCAAATCTATGTCTGATTGGTGTACCTGAAAGTGACGGGGAGAATGGAACCAAGTTGGAAAACACTCTGCA</t>
  </si>
  <si>
    <t>ENST00000518371.2</t>
  </si>
  <si>
    <t>ENSG00000147586</t>
  </si>
  <si>
    <t>MRPS28</t>
  </si>
  <si>
    <t>chr8:81225534-81225678</t>
  </si>
  <si>
    <t>TGCTGCAGGCAGTGGAATTAGCTGTAGTTTTCTCCCTTCTGGGAGCAGGGTTATTCTGTCATGAATTGCTGTAATGACCTGGGTTGGTTGGGCTCCAGCCAGGAGGTGGCACTTTCAAGAGAGCACCAGCTGTGGTAGTAGAAGG</t>
  </si>
  <si>
    <t>ENST00000297258.11</t>
  </si>
  <si>
    <t>ENSG00000164687</t>
  </si>
  <si>
    <t>FABP5</t>
  </si>
  <si>
    <t>chr8:81330940-81331115</t>
  </si>
  <si>
    <t>GAGTTTCCAGTTTTTCTGCTGTGTTTTTTCCCCATCTTTGTAGCTTTATCTGCTTTTGGTCTTTGATGATGGTGATGTACAGATGGGTTTTTGGTGTGGATGTACTTTCTGTTTGTTAGTTTTCCTTCTAACAGACAGGACCCTCAGCTGCAGGTGTGTTGGAGTACCTGGCCGTG</t>
  </si>
  <si>
    <t>ENST00000481695.1</t>
  </si>
  <si>
    <t>chr8:81331115-81331290</t>
  </si>
  <si>
    <t>GTGAGGTGTCAGTCTGTCCCTGCTGGGGGGTGCCTCCCAGTTAGGCTGCTCGGGGGTCAGGGGTCAGGGACCCACTTGAGGAGGCAGTCTGCCCGTTCTCAGATCTCCAGCTGCATGCTGGGAGAACCACTGCTCTCTTCAAAGCTGTCAGACAGGGACATTTAAGTCTGCAGAGG</t>
  </si>
  <si>
    <t>chr8:81721043-81721229</t>
  </si>
  <si>
    <t>TCACGGCCAAAAAAAACCCGCACCAACCGATCTCACTGCAGCCCCAGAAGAAACGCTCCCACCCCGCTCCTCAGGCCCTGCCCAGCCTTGTGGCCTCCCTTCACCCGCCGCCACCATCCGCGGAGCCAAAGCGGAGCCCTGGTCTCCCGCGGCCGGGGATGGGGGCTGGAAGCTCCCGGATCACCTC</t>
  </si>
  <si>
    <t>ENST00000518419.5</t>
  </si>
  <si>
    <t>ENSG00000104231</t>
  </si>
  <si>
    <t>ZFAND1</t>
  </si>
  <si>
    <t>chr8:81768779-81768937</t>
  </si>
  <si>
    <t>ACAAACAAAAAGACAGCAGTAACCTCTGCAGACTTAAATGTCCCTGTCTGACAGCTTTGAAGAGAGCAGTGGTTCTCCCAGCACGCAGCTGGAGATCTGAGAACGGGCAGACTGCCTCCTCAAGTGGGTCCCTGTCCCCTGACCCCCGAGCAGCCTAAC</t>
  </si>
  <si>
    <t>ENST00000517353.5</t>
  </si>
  <si>
    <t>chr8:81768937-81769095</t>
  </si>
  <si>
    <t>CTGGGAGGCACCCCCCAGCAGGGGCACACTGACACCTCACACGGCAGGGTATTCCAACAGACCTGCAGCTGAGGGTCCTGTCTGTTAGAAGGAAAACTAACAAACAGAAAGGACATCCACACCAAAAACCCATCTGTACATCACCATCATCAAAGACCA</t>
  </si>
  <si>
    <t>chr8:83403051-83403201</t>
  </si>
  <si>
    <t>CTGCTGGCCCCGGGCAGTGGGGGACTTAGCACCCGGGCCAGTGGCTGCGGAGGGTGTACTGAGTCCCCCAGCAGTGCTGGCCCACCGGCGCTGCGCTCGATTTCTCGCCGGGCCTTGGCTGCCTTCCCACGGGGCAGGGCTCGGGACCTGC</t>
  </si>
  <si>
    <t>ENST00000522365.1</t>
  </si>
  <si>
    <t>ENSG00000253898</t>
  </si>
  <si>
    <t>LINC01419</t>
  </si>
  <si>
    <t>chr8:83403201-83403351</t>
  </si>
  <si>
    <t>CAGCCCGCCATGCCTGAGCCTCCCACCCACCCACTCCATGGGCTCCTGTGCGGCCCGAGCCTCCCCGACGAGCGCCACCCCCTGCTCCACGGCGCCCAGTCCCATCGACCACCCAAGGACTGAGGAATGCGAGCGCATGGCGCAGGACTGG</t>
  </si>
  <si>
    <t>chr8:83403351-83403501</t>
  </si>
  <si>
    <t>GCAGGCAGCTCCACCTGCAGCCCCGGTGTGGGATCCACTAGGTGAAGCCAGCTGGTCTCCTGAGTCTGGTGGGGACGTGGAGAGTCTTTATATCTAGCTCAGGAATTGTAAATACACCAATCAGCACCCTGTGCTTAGCTCAAGGTTTGTG</t>
  </si>
  <si>
    <t>chr8:84163597-84163881</t>
  </si>
  <si>
    <t>TCTTTCCTTCGTCTTCTTTTCTTCCTCTTTCTGTTTTTCTTTCTTCCCTCTCTCTCTCTCTTTTTTTTTTTTTTTTTTTTTTTTGAGATAGGGTCTCATTCCAATGCCTAGGTTGGAGAGCAGTGGCATGATCTCAGCCTACTGCAGCCTCGACTTCCTCTGCTGAGGTGACCCACTGACCTCAGCCTCCCAAGTAGCTTGGACTACAAGCGTGTGCCACAAGGACAACTATTTTTTTTTTTTTTTGGTATTTTTTAATAGAGATGGGGGTTTCCCATGTTGCCT</t>
  </si>
  <si>
    <t>ENST00000522613.5</t>
  </si>
  <si>
    <t>ENSG00000184672</t>
  </si>
  <si>
    <t>RALYL</t>
  </si>
  <si>
    <t>chr8:85153599-85153778</t>
  </si>
  <si>
    <t>GGCTGCCCAAGCCAGCAGCGGCAACGTGCTCGGGTCCCCTTCCACATTGTGGAAGCTTTGTTCTTTCACTGTTTGCAATAAATCTTGCTGCTGCTCACTCTTTGGGTCTGCACTGCCTTTATGAGCTATAACACTCACCGTGAAGGTCTGCAGCTTCACTCCTGAGGCCAGCAAGACCAT</t>
  </si>
  <si>
    <t>ENST00000562577.1</t>
  </si>
  <si>
    <t>ENSG00000260493</t>
  </si>
  <si>
    <t>LOC102723322</t>
  </si>
  <si>
    <t>chr8:85153778-85153957</t>
  </si>
  <si>
    <t>TGAACCCACCTGGAGGAATGAACAACTCCGGACAGGAGGAACGAACAACTCCGGACAGGAGGAACGAACAACTCCAGATGCACCACCTTAAGAGGCGCCACCTTAAGAGCTGTAACACTCACCGCGAAGGTCTGCAGCTTCACTCCTGAAGCCAGCAAGACCACAAACCCACCAGAAGGA</t>
  </si>
  <si>
    <t>chr8:85276814-85276904</t>
  </si>
  <si>
    <t>CTCTGGTGGGGACTTGGAGAACCTTTATGTCTAGCTAAGGGATTGTAAATACACCAATCGGCACTCTTTATCTAGCTCAAGGTTTGTAAAC</t>
  </si>
  <si>
    <t>ENST00000551479.1</t>
  </si>
  <si>
    <t>LOC105375935</t>
  </si>
  <si>
    <t>chr8:85276974-85277154</t>
  </si>
  <si>
    <t>ATCTGGTGGGGACCTGGAGAACCTTTGTGTCTAGCTCAGGGATTGTAAACGCACCAATCAGCGCCCTGTCAAAATAGACCACTCGGCTCTCTGTAAAATGGACCAATCAGCAGGATGTGGGTGGGGCCAGATAAGAGAAGAAAAGCAGGCTGCGGGAGCCAGCAGTGGCAACCCACTGAGG</t>
  </si>
  <si>
    <t>chr8:85277154-85277334</t>
  </si>
  <si>
    <t>GTCTTCTTCCACACCGTGGAAGCTCTGTTCTTTCCCTCTTTGCAATAAATCTTGCTGCTGCTCACTCTTTGGGTCCACACTGCGTTTATGAGCTGCAACACTCACTGCAAAGGTCTGCAGCTTCACTCCTGAAGCCAGCGAGACCACGAACCCACCGGGAGGAGCGAACAACTCCAGACAT</t>
  </si>
  <si>
    <t>chr8:85364874-85365017</t>
  </si>
  <si>
    <t>CTGCAGTGCCAGCTGAGGGGCACGTGGAGAGAAAGGTGCTGAGGGTGGGTGTGGGTGCTCAGCTTCTAGACGGTACTGGCAGCAACAGCTGCCGCTTGGCTCTGGAGGCAGCCCTCTGCTCTCCCTCTGTGGGCAAGAGGTCCA</t>
  </si>
  <si>
    <t>ENST00000520921.1</t>
  </si>
  <si>
    <t>ENSG00000164879</t>
  </si>
  <si>
    <t>CA3</t>
  </si>
  <si>
    <t>chr8:85643461-85643606</t>
  </si>
  <si>
    <t>CGTACACAGCGGCCCGAGGAGGACACCAGGTACTCGGTGCCACAACGGCAGCAGACCCTGCAGGAGGAGTCGCCGGGCCCCTTCCCCTGGCCAGTGAAGAGGACGGCGCCTCCGGGCCGCTCGGGGTGCGGGAAGGGGTAGCCGTT</t>
  </si>
  <si>
    <t>ENST00000520459.1</t>
  </si>
  <si>
    <t>LOC105375937</t>
  </si>
  <si>
    <t>chr8:85643606-85643751</t>
  </si>
  <si>
    <t>TCTCCTTGAGCTGGTCCTGGGTGAGCAGGAACTCCTGGAGGCGGCTGTACAGGGCGGCCCTGCTGAGGCCGGGCATGGAGCTGGGGGTCAGGCCCTTCAGTCTCTTGAGGGTGTTCAGGACCACGTTCAGGTACCTGTTCTTGTTG</t>
  </si>
  <si>
    <t>chr8:85643751-85643896</t>
  </si>
  <si>
    <t>GGGGCTGCAGTCGTAGGCCACCTTCTCCTCGTTCAGCGCCTTCTCCTCGGCCTCCTGCTTGGAGGCGCAGAACTTGAGACACTCTTCGGTGAACAGTTGGAGATAGCCTCGGCGGAGGACGGTGGGGACTTGGCACCCAGAGCTTC</t>
  </si>
  <si>
    <t>chr8:85655369-85655514</t>
  </si>
  <si>
    <t>chr8:85655514-85655659</t>
  </si>
  <si>
    <t>chr8:85655659-85655804</t>
  </si>
  <si>
    <t>chr8:85662115-85662290</t>
  </si>
  <si>
    <t>AGCAGCTGCACAGCAGGTGTACTGGCTAACCCGGCCTCCAGCCACCTGGCTCGAGCGGACCCGCCCCCAGTGATAATAACACAACTGGTCGCGTACACAGCGGCCCGAGGAGGACACCAGGTACTCGGTGCCACAACGGCAGCAGACCCTACAGGAGGAGTCGCCGGGCCCCTTCC</t>
  </si>
  <si>
    <t>chr8:85662290-85662465</t>
  </si>
  <si>
    <t>CCCTGGCCAGTGAAGAGGACGGCGCCTCCGGGCCGCTCGGGGTGCGGGAAGGGGTAGCCGTTCTCCTTGAGCTGGTCCTGGGTGAGCAGGAACTCCTGGAGGCGGCTGTACAGGGCGGCCCTGCTGAGGCCGGGCATGGAGCTGGGGGTCAGGCCCTTCAGTCTCTTGAGGGTGTT</t>
  </si>
  <si>
    <t>chr8:85662465-85662640</t>
  </si>
  <si>
    <t>TCAGGACCACGTTCAGGTACCTGTTCTTGTTGGGGCTGCAGTCGTAGGCCACCTTCTCCTCGTTCAGCGCCTTCTCCTCGGCCTCCTGCTTGGAGGCGCAGAACTTGAGACACTCTTCGGTGAACAGTTGGAGATAGCCTCGGCGGAGGACGGTGGGGACTTGGCACCCAGAGCTT</t>
  </si>
  <si>
    <t>chr8:85714827-85714983</t>
  </si>
  <si>
    <t>TGAACGAGGAGAAGGTGGCCTACGACTGCAGCCCCAACAAGAACAGGTACCTGAACGTGGTCCTGAACACCCTCAAGAGACTGAAGGGCCTGACCCCCAGCTCCATGCCCGGCCTCAGCAGGGCCGCCCTGTACAGCCGCCTCCAGGAGTTCCTGCT</t>
  </si>
  <si>
    <t>ENST00000650562.1</t>
  </si>
  <si>
    <t>ENSG00000285768</t>
  </si>
  <si>
    <t>LINC02849</t>
  </si>
  <si>
    <t>chr8:85714983-85715139</t>
  </si>
  <si>
    <t>TCACCCAGGACCAGCTCAAGGAGAACGGCTACCCCTTCCCGCACCCCGAGCGGCCCGGAGGCGCCGTCCTCTTCACTGGCCAGGGGAAGGGGCCCGGCGACTCCTCCTGCAGGGTCTGCTGCCGTTGTGGCACCGAGTACCTGGTGTCCTCCTCGGG</t>
  </si>
  <si>
    <t>chr8:85715139-85715295</t>
  </si>
  <si>
    <t>GCCGCTGTGTACGCGACCAGTTGTGTTATTATCACTGGGGGCGGGTCCGCTCGAGCCAGGTGGCTGGAGGCCGGGTTAGCCAGTACACCTGCTGTGCAGCTGCTCCTGGCTCTGTGGGCTGCCAGGTGGCAAAGCAGCACGTGCGGGACGGCCGCAA</t>
  </si>
  <si>
    <t>chr8:85736241-85736390</t>
  </si>
  <si>
    <t>AAGTTCTGCGCCTCCAAGCAGGAGGCCGAGGAGAAGGCGCTGAACGAGGAGAAGGTGGCCTACGACTGCAGCCCCAACAAGAACAGGTACCTGAACGTGGTCCTGAACACCCTCAAGAGACTGAAGGGCCTGACCCCCAGCTCCATGCCC</t>
  </si>
  <si>
    <t>chr8:85736390-85736539</t>
  </si>
  <si>
    <t>CGGCCTCAGCAGGGCCGCCCTGTACAGCCGCCTCCAGGAGTTCCTGCTCACCCAGGACCAGCTCAAGGAGAACGGCTACCCCTTCCCGCACCCCGAGCGGCCCGGAGGCGCCGTCCTCTTCACTGGCCAGGGGAAGGGGCCCGGCGACTC</t>
  </si>
  <si>
    <t>chr8:85736539-85736688</t>
  </si>
  <si>
    <t>CCTCCTGCAGGGTCTGCTGCCGTTGTGGCACCGAGTACCTGGTGTCCTCCTCGGGCCGCTGTGTACGCGACCAGTTGTGTTATTATCACTGGGGGCGGGTCCGCTCGAGCCAGGTGGCTGGAGGCCGGGTTAGCCAGTACACCTGCTGTG</t>
  </si>
  <si>
    <t>chr8:85745135-85745310</t>
  </si>
  <si>
    <t>GCAGCTGCACAGCAGGTGTACTGGCTAACCCGGCCTCCAGCCACCTGGCTCGAGCGGACCCGCCCCCAGTGATAATAACACAACTGGTCGCGTACACAGCGGCCCGAGGAGGACACCAGGTACTCGGTGCCACAACGGCAGCAGACCCTGCAGGAGGAGTCGCCGGGCCCCTTCCC</t>
  </si>
  <si>
    <t>chr8:85745310-85745485</t>
  </si>
  <si>
    <t>CCTGGCCAGTGAAGAGGACGGCGCCTCCGGGCCGCTCGGGGTGCGGGAAGGGGTAGCCGTTCTCCTTGAGCTGGTCCTGGGTGAGCAGGAACTCCTGGAGGCGGCTGTACAGGGCGGCCCTGCTGAGGCCGGGCATGGAGCTGGGGGTCAGGCCCTTCAGTCTCTTGAGGGTGTTC</t>
  </si>
  <si>
    <t>chr8:85745485-85745660</t>
  </si>
  <si>
    <t>CAGGACCACGTTCAGGTACCTGTTCTTGTTGGGGCTGCAGTCGTAGGCCACCTTCTCCTCGTTCAGCGCCTTCTCCTCGGCCTCCTGCTTGGAGGCGCAGAACTTGAGACACTCTTCGGTGAACAGCTGGAGATAGCCTCGGCGGAGGACGGTGGGGACTTGGCACCCAGAGCTTC</t>
  </si>
  <si>
    <t>chr8:85763502-85763677</t>
  </si>
  <si>
    <t>chr8:85763677-85763852</t>
  </si>
  <si>
    <t>chr8:85763852-85764027</t>
  </si>
  <si>
    <t>chr8:85775786-85775931</t>
  </si>
  <si>
    <t>chr8:85775931-85776076</t>
  </si>
  <si>
    <t>chr8:85776076-85776221</t>
  </si>
  <si>
    <t>chr8:85791068-85791220</t>
  </si>
  <si>
    <t>AGCGGCCCGAGGAGGACACCAGGTACTCGGTGCCACAACGGCAGCAGACCCTGCAGGAGGAGTCGCCGGGCCCCTTCCCCTGGCCAGTGAAGAGGACGGCGCCTCCGGGCCGCTCGGGGTGCGGGAAGGGGTAGCCGTTCTCCTTGAGCTGGT</t>
  </si>
  <si>
    <t>chr8:85791220-85791372</t>
  </si>
  <si>
    <t>TCCTGGGTGAGCAGGAACTCCTGGAGGCGGCTGTACAGGGCGGCCCTGCTGAGGCCGGGCATGGAGCTGGGGGTCAGGCCCTTCAGTCTCTTGAGGGTGTTCAGGACCACGTTCAGGTACCTGTTCTTGTTGGGGCTGCAGTCGTAGGCCACC</t>
  </si>
  <si>
    <t>chr8:85803254-85803399</t>
  </si>
  <si>
    <t>chr8:85803399-85803544</t>
  </si>
  <si>
    <t>chr8:85803544-85803689</t>
  </si>
  <si>
    <t>chr8:85815358-85815532</t>
  </si>
  <si>
    <t>GCAGCTGCACAGCAGGTGTACTGGCTAACCCGGCCTCCAGCCACCTGGCTCGAGCGGACCCGCCCCCAGTGATAACACAACTGGTCGCGTACACAGCGGCCCGAGGAGGACACCAGGTACTCGGTGCCACAACGGCAGCAGACCCTGCAGGAGGAGTCGCCGGGCCCCTTCCCCT</t>
  </si>
  <si>
    <t>chr8:85815532-85815706</t>
  </si>
  <si>
    <t>TGGCCAGTGAAGAGGACGGCGCCTCCGGGCCGCTCGGGGTGCGGGAAGGGGTAGCCGTTCTCCTTGAGCTGGTCCTGGGTGAGCAGGAACTCCTGGAGGCGGCTGTACAGGGCGGCCCTGCTGAGGCCGGGCATGGAGCTGGGGGTCAGGCCCTTCAGTCTCTTGAGGGTGTTCA</t>
  </si>
  <si>
    <t>chr8:85815706-85815880</t>
  </si>
  <si>
    <t>AGGACCACGTTCAGGTACCTGTTCTTGTTGGGGCTGCAGTCGTAGGCCACCTTCTCCTCGTTCAGCGCCTTCTCCTCGGCCTCCTGCTTGGAGGCGCAGAACTTGAGACACTCTTCGGTGAACAGTTGGAGATAGCCTCGGCGGAGGACGGTGGGGACTTGGCACCCAGAGCTTC</t>
  </si>
  <si>
    <t>chr8:85827576-85827741</t>
  </si>
  <si>
    <t>GGCCTCCAGCCACCTGGCTCGAGCGGACCCGCCCCCAGTGATAATAACACAACTGGTCGCGTACACAGCGGCCCGAGGAGGACACCAGGTACTCGGTGCCACAACGGCAGCAGACCCTGCAGGAGGAGTCGCCGGGCCCCTTCCCCTGGCCAGTGAAGAGGACGGC</t>
  </si>
  <si>
    <t>chr8:85827741-85827906</t>
  </si>
  <si>
    <t>CGCCTCCGGGCCGCTCGGGGTGCGGGAAGGGGTAGCCGTTCTCCTTGAGCTGGTCCTGGGTGAGCAGGAACTCCTGGAGGCGGCTGTACAGGGCGGCCCTGCTGAGGCCGGGCATGGAGCTGGGGGTCAGGCCCTTCAGTCTCTTGAGGGTGTTCAGGACCACGTT</t>
  </si>
  <si>
    <t>chr8:85827906-85828071</t>
  </si>
  <si>
    <t>TCAGGTACCTGTTCTTGTTGGGGCTGCAGTCGTAGGCCACCTTCTCCTCGTTCAGCGCCTTCTCCTCGGCCTCCTGCTTGGAGGCGCAGAACTTGAGACACTCTTCGGTGAACAGTTGGAGATAGCCTCGGCGGAGGACGGTGGGGACTTGGCACCCAGAGCTTCG</t>
  </si>
  <si>
    <t>chr8:86738181-86738332</t>
  </si>
  <si>
    <t>TAGTGATTTCCCTTTCATTTTTGTATTTATTTGGTTAGGGGGTAGTGTTCCTACTGGGGAGAAGTAGGAGAGAAGGTCTAGAAAGGGGGTCTGGGAATAGATCACATTAAGTTCTACAAAGTCAGGTGGAGGAAATTAGATTTTGTCCTGCA</t>
  </si>
  <si>
    <t>ENST00000519777.1</t>
  </si>
  <si>
    <t>ENSG00000170289</t>
  </si>
  <si>
    <t>CNGB3</t>
  </si>
  <si>
    <t>chr8:87261170-87261450</t>
  </si>
  <si>
    <t>CAAACCCAGTTTGGATGAGAAATGTGCTCAAAGAAACTCAGAGAGCTCAAAACACAAATCTGTGGAGCTCCAAAATCTGAAAGGGAGCTTACCCACGATCCCCAGCTGCTCTGAGAGATCAATGGACACAAATGGGTCCTGCAGGTACCTTGCGGGTTCAGTGCTCCTGGGGGTTGCTAGAAGCTTTACTTTGGATCCCACTTCTGACACCATCTGTTAGAAGAAAAACTTCAGCTGAATTAAATTTAATGGAGTTTAATTGAGCAATGAACCATTCATGA</t>
  </si>
  <si>
    <t>ENST00000522105.1</t>
  </si>
  <si>
    <t>ENSG00000176571</t>
  </si>
  <si>
    <t>CNBD1</t>
  </si>
  <si>
    <t>chr8:87326890-87327051</t>
  </si>
  <si>
    <t>GAGTTTCCAGTTTTTCTGTTCTGTTTTTTCCCCATCTTTGTGGTTTTATCTACTTTTGGTCTTTGATGATGGTGATGTACAGATGGGTTTTTGGTGTGGATGTCCTTTCTGTTTGTTAGTTTTCCTTCTAACAGACAGCACCCTCAGCTGCAGATCTGTTGG</t>
  </si>
  <si>
    <t>ENST00000521593.5</t>
  </si>
  <si>
    <t>chr8:87327051-87327212</t>
  </si>
  <si>
    <t>chr8:87327212-87327373</t>
  </si>
  <si>
    <t>TCAGACAGGGACATTTAAGTCTGCAGAGGTTACTGCTGTCTTTTTGTTTGTCTGTGCCCTGCCCCCAGAGGTGGAGCCTACAGAGGCAGGCTGGCCTCCTTGAGCTGTGGTGGGCTCCACCCAGTTCGAGCTTCCCGGCTGCTTTGTTTACCTAAGCAAGCC</t>
  </si>
  <si>
    <t>chr8:88686138-88686307</t>
  </si>
  <si>
    <t>GGGGAGGGGCGCCCGCCATTGCCCAGGCTTGCTTAGGTAAACAAAGCAGCCGGGAAGCTCCAACTGGGTGGAGCCCACCACAGCTGAAGGAGGCCTGCCTGCCTCTGTAGGCTCCACCTCTGGGGGCAGGGCACAGACAAACAAAAAGACAGCAGTAACCTCTGCAGACT</t>
  </si>
  <si>
    <t>ENST00000668057.1</t>
  </si>
  <si>
    <t>LOC105375631</t>
  </si>
  <si>
    <t>chr8:88686307-88686476</t>
  </si>
  <si>
    <t>TTAAGTGTCCCTGTCTGACAGCTTTGAAGAGAACAGTGGTTCTCCCAGCACGCAGCTGGAGATCTGAGAACGGGCAGACTGCCTCCTCAAGTGGGTCCCTGACCCCTGACCCCCGAGCAGCCTAACTGGGAGGCACCCCCCAGCAGGGGCACACTGACACCTCACACGGC</t>
  </si>
  <si>
    <t>chr8:88686476-88686645</t>
  </si>
  <si>
    <t>chr8:90846557-90846699</t>
  </si>
  <si>
    <t>CTGCAGTCTTTTGTAGCAAAAGATTTAAGATAGTGTATTAGTCCATTCTCATGCTGCTAATAAAGAAATACCCAAACTGGGTAATTTATAAAGAAAAAGAGGTTTAATGGATTCACAGTTCCACAAGGCTGGGGAAGCCTCAC</t>
  </si>
  <si>
    <t>ENST00000517884.1</t>
  </si>
  <si>
    <t>LOC105375635</t>
  </si>
  <si>
    <t>chr8:90875407-90875520</t>
  </si>
  <si>
    <t>GGAAGCGGAGCTTGCAGTGAGCCGAGATTGCGCCACTGCAGTCCGCAGTCCGGCCTGGGCGACAGAGCGAGACTCCGTCTCAAAAAAAAAAAAAAAAAAAAAAAAAAAAGAATA</t>
  </si>
  <si>
    <t>chr8:91559243-91559419</t>
  </si>
  <si>
    <t>ENST00000517930.1</t>
  </si>
  <si>
    <t>ENSG00000147606</t>
  </si>
  <si>
    <t>SLC26A7</t>
  </si>
  <si>
    <t>chr8:91559419-91559595</t>
  </si>
  <si>
    <t>chr8:94515300-94515451</t>
  </si>
  <si>
    <t>TTGGCCAGGCTGGTCTCGAACTTCTGACCTCGTGATCCGCCCGCCTCAGCCTCCCAAAGTGCTGGGATTACAACTTGTATCTAATTCTTTAAACAAGTTTTTCATTCTGTTGCCCAGGCTGAAGTGCAACAGTGTGATCACGGCTCACTGCA</t>
  </si>
  <si>
    <t>ENST00000521080.5</t>
  </si>
  <si>
    <t>ENSG00000164944</t>
  </si>
  <si>
    <t>VIRMA</t>
  </si>
  <si>
    <t>chr8:94639154-94639443</t>
  </si>
  <si>
    <t>CTCGCCCACTGCAATGCAATCTGGGTGGTTTTTCCAGGTCCCTCCCTGCCTCGTTCCGCGCCCAGTCCCTGCCCCCGCGACGCCCGAGGGCCTGGACGGGTAGCTCGGAGTTACCGGGGCTGGGGAGGAGCGAGGCTACTGCAGTAAGCCAGCCGGAACCCATTTATGACTCCGCACTCTGAAGTTCAGGACAGGGAAGCACCCACCTCTGGAACTCAAGCAGTGGACGAGGGAGGTCCCGAGCGCCGTCGCAGCGCTGCGAGTGTGGGACCCTGGCCTTCGCCCGCTCT</t>
  </si>
  <si>
    <t>ENST00000562760.1</t>
  </si>
  <si>
    <t>ENSG00000261437</t>
  </si>
  <si>
    <t>LOC100288748</t>
  </si>
  <si>
    <t>chr8:94639494-94639784</t>
  </si>
  <si>
    <t>CACCTTCTCCTACCAGGAAACGAGACGGCGCGGGCCTCGGGCTCCTCTCCCCCCTCCCGGGAGCTGAACCCCCACTGGGAAAGCCAGGTCTCCAGCTTCCCTTGACACGCGTCTTGAAAGGTTACCGGATTTGTACCCGGAGTGGGTTCTGCAGGGATAGGTGCATGGTTGCCCGTTTCACATCATGAATATGAACGGGGCTGGACACCTAGAGCCGAATTATTAATACTTCAGACAGAATTCTGTTCCCAAGAACAAATCGCTTTGAGATATAAAACCCGAGAAAACTTC</t>
  </si>
  <si>
    <t>chr8:94640312-94640467</t>
  </si>
  <si>
    <t>CTCCGGAAGGTGGGCAGCGCGGCGGGTTTGGGACGAGCGTGCACCCGGGCTCCGGCCCGGAGAAGGGGGGGCTCGCAGGATTTCTCCTGCTGTTTGCACTGAAAGTTGTGTTGGCTCAGGAGCTGCTTTTCCGGGGATCTGCAGTTGCCCCCGCCA</t>
  </si>
  <si>
    <t>ENST00000423620.6</t>
  </si>
  <si>
    <t>ENSG00000104413</t>
  </si>
  <si>
    <t>ESRP1</t>
  </si>
  <si>
    <t>chr8:94640467-94640622</t>
  </si>
  <si>
    <t>ACCTCCTGGCTGCGGTTGGCAGGTCCCTCCCTCAGCAGTTCGTCCTCCGCCTGCGCCGCGCCCTGGGCAGCTCCGCGCCCCGGGCCTCACCTCTGGCCTCCTTTCGCCTCCCTGCACCTGGCCTTTTCGCTTGACCGTTCAGAACCTTCGGCTTCG</t>
  </si>
  <si>
    <t>chr8:94640622-94640777</t>
  </si>
  <si>
    <t>GTTCCCTGCAGCCGGTATTCTCCGAGCCCCCCTGCACCTCTCAGTTACCTCCAGTGGGAACCCCTCCCCCCAGCGACTCCGAGCCCTTTACCTCTCTGAGCCCTTTCCCCGTCTGGCCTCGTCTACCCTCTGGGTGTCAACCGCCTCTTCCCTGCC</t>
  </si>
  <si>
    <t>chr8:94895781-94896026</t>
  </si>
  <si>
    <t>TGGCTGCAGAATGTAAACACCACTCAGCCACGCGCCTGGCCAAGTGCGGCTCTGCTCTCCCCAGTCCCGGTCCGCGACCACCCGGAGCCCGCTCCGCCGGCCTTGCGCGGCGCGCCCAGGGAAGGCATTTCCAGCCCGCCCACCCAGGTATGTATCAACCCTGCTTTCCGGCTCCCTGCTCCCCCTACCGGGTTTCCCTCCCCATGGGTCGGTCGCTCCCCCAACCCGCCGCTCTGCCCCTGCAGT</t>
  </si>
  <si>
    <t>ENST00000396113.5</t>
  </si>
  <si>
    <t>ENSG00000156170</t>
  </si>
  <si>
    <t>NDUFAF6</t>
  </si>
  <si>
    <t>chr8:95557325-95557498</t>
  </si>
  <si>
    <t>ENST00000664790.1</t>
  </si>
  <si>
    <t>ENSG00000253773</t>
  </si>
  <si>
    <t>C8orf37-AS1</t>
  </si>
  <si>
    <t>chr8:95557498-95557671</t>
  </si>
  <si>
    <t>chr8:95557671-95557844</t>
  </si>
  <si>
    <t>AGAGGTTACTGCTGTCTTTTTGTTTGTCTGTGCCCTGCCCCCAGAGGTGGAGCCTACAGAGGCAGGCAGGCCTCCTTGAGCTGTGGTGGGCTCCACCCAGTTCGAGCTTCCCGGCTGCTTTGTTTACCTAAGCAAGCCTGAGCAATGGCGGGCGCCCCTCCCCCAGCCTCGTTG</t>
  </si>
  <si>
    <t>chr8:95646836-95646988</t>
  </si>
  <si>
    <t>GAATTTTTGATACCAGCTGAGCCTGATCCCTGGAATAGCTCTGGATATGTCATGCTTTTCTTCCTCCCAGGAGCCTGGGTGCCATTTAACAATTGCCTCTTCGCTGATTCAACAGGAAGGCCATAGTCTCCTACCCACACACAAAAAACTGCA</t>
  </si>
  <si>
    <t>chr8:96117260-96117435</t>
  </si>
  <si>
    <t>ENST00000287020.7</t>
  </si>
  <si>
    <t>ENSG00000156466</t>
  </si>
  <si>
    <t>GDF6</t>
  </si>
  <si>
    <t>chr8:96117435-96117610</t>
  </si>
  <si>
    <t>ACACGGCAGGGTATTCCAACAGACCTGCAGCTGAGGGTCCTGTCCGTTAGAAAGAAAACTAAGAAACAGAAAGGACATCCACACCAAAAACCCATCTGTACATCACCATCATCAAAGACCAAAAGTAGATAAAACCACAAAGATGGGGAAAAAACAGAACAGAAAAACTGGAAACT</t>
  </si>
  <si>
    <t>chr8:96743594-96743756</t>
  </si>
  <si>
    <t>CATCTTTGTGGTTTTATCTACTTTTGGTCTTTGATGATGGTGATGTACAGATGGGTTTTTGGTGTGGATGTCCTTTCTGTTTCTTAGTTTTCTTTCTAACGGACAGGACCCTCAGCTGCAGGTCTGTTGGAATACCCTGCCATGTGAGGTGTCAGTGTGCCCC</t>
  </si>
  <si>
    <t>ENST00000525310.1</t>
  </si>
  <si>
    <t>ENSG00000104324</t>
  </si>
  <si>
    <t>CPQ</t>
  </si>
  <si>
    <t>chr8:96743756-96743918</t>
  </si>
  <si>
    <t>CTGCTGGGGGGTGCCTCCCAGTTAGGCTGCTCAGGGGTCAGGGGTCAGGGACCCACTTGCGGAGGCAGTCTGCCCATTCTCAGATCTCCAGCTGCGTGCTGGGAGAACCACTGCTCTCTTCAAAGCTGTCAGACAGGGACATTTAAGTCTGCAGAGGTTACTG</t>
  </si>
  <si>
    <t>chr8:97296055-97296216</t>
  </si>
  <si>
    <t>CAGGCTTGCTTAGGTAAACAAAGCAGCCTGGAAGCTCGAACTGGGTGGAGCCCACCACAGCTCAAGGAGGCCTGCCTGCCTCTGTAGGCTCCACCTCTGGGGGCAGGGCACAGACAAACAAAAAGACAGCAGTAACCTCTGCAGACTTAAATGTCCCTGTCT</t>
  </si>
  <si>
    <t>ENST00000322128.5</t>
  </si>
  <si>
    <t>ENSG00000180543</t>
  </si>
  <si>
    <t>TSPYL5</t>
  </si>
  <si>
    <t>chr8:97296216-97296377</t>
  </si>
  <si>
    <t>chr8:97296377-97296538</t>
  </si>
  <si>
    <t>TTCCAACAGACCTGCAGCTGAGGGTCCTGTCTGTTAGAAGGAAAACTAACAACCAGAAAGGACATCTACACCAAAAACCCATCTGTACGTCACCATCATCAAAGACCAAAAGTAGATAAAACCACAAAGATGGGGAAAAAACAGAACAGAAAAACTGGAAAC</t>
  </si>
  <si>
    <t>chr8:98085575-98085730</t>
  </si>
  <si>
    <t>TGTGGTTTCTTTTCTCTTGGGAAAATACCTATAAGTTAAATGGCTGAGCTATATGGTGCATGTATATTTATTTAACTTTTAAAAAAAGTCCTGCTAGAAATTCTTGTTCTTCTTGCTTCGAGGATAAAAATCTAAACTCTTTAGCACCACCTGCAG</t>
  </si>
  <si>
    <t>ENST00000519608.1</t>
  </si>
  <si>
    <t>ENSG00000132541</t>
  </si>
  <si>
    <t>RIDA</t>
  </si>
  <si>
    <t>chr8:98814278-98814433</t>
  </si>
  <si>
    <t>TGACCTCAGGTGATCCACCTGCCTCAACCTCCCAAAGTTCTGGGATTACAGCCGTGAGCCACCGCGCCCAGCATTTTTTTTTTTTTTTTTTGTCACCCAAGCGCAGTCCAAGCTGGAATGAAGTGGTATAATTACAAGTCACTGCAGCACAACCTC</t>
  </si>
  <si>
    <t>ENST00000521649.5</t>
  </si>
  <si>
    <t>ENSG00000104375</t>
  </si>
  <si>
    <t>STK3</t>
  </si>
  <si>
    <t>chr8:98814433-98814588</t>
  </si>
  <si>
    <t>CCTAGGCTCAAGCAATCCTCCAACCTCAGCCTCCCAAGTCACTGGGACAAAGGCATGCGCCACCACGCCCAGCTAATTTTTTGTTTGTTGTAGAGACAGGGTCTCACCAGGTCACCCAAGCTGGAGTGCAGTGGTACAATCACAGCCTGCTGCAGC</t>
  </si>
  <si>
    <t>chr8:100157935-100158207</t>
  </si>
  <si>
    <t>GTCGGCAGATCTGCAGATCTGCCGGACTGCGGGTCGGGGCGTGGCAGGGGCCTAGTCCCCGCCCCGGCCGTCAGCCTGTCGCCTCTGGCTCGGGCCGGGCGACGAGACCCTCCCTCAGCACCTGCAGTGCAGCCAGAGCCGGTGCGGCGGCCGCGACTTCCCCGACGCGGGGCGCTGAGAAGCAGTGAGTGCCTGTGTGTACCTGCCGGCCGGGAATATAGGACTTGTCGCATCTCAGCCCTTCCCTCCCGGAGCGGGGGCGAGAGGTCGAGG</t>
  </si>
  <si>
    <t>ENST00000251809.4</t>
  </si>
  <si>
    <t>ENSG00000104450</t>
  </si>
  <si>
    <t>SPAG1</t>
  </si>
  <si>
    <t>chr8:100158369-100158659</t>
  </si>
  <si>
    <t>GCCCTGGTGACCCAAGCCAGGGGCTGGGGAGCAATCTGAGACCATTGCGGCTGGGCTGTGGGGCTCCCCAGTCCCGGCAGGTCCTGGCGCCGCTGTACATAGAAACCGTTGCCACGGCGGGAGGATGCCGTTTCTTTTCGGTCTCCGACTGCAGGGGGCGGTCGGCCCTGTGGATGCAGGAAAGAGGGTGCCTCGGTGGGAGAGACCCAGCTTTTCGCGTTAGTAGGCCCGAGCAGTTTGAACTGGAGGTATTACTAAGCTGGCTACGAAATATGGGAGGTGGATGTGGAT</t>
  </si>
  <si>
    <t>ENST00000388798.7</t>
  </si>
  <si>
    <t>chr8:100494715-100494872</t>
  </si>
  <si>
    <t>GTACAAACACACACACGCACGCACACACACACACACACACACACACACACACACACCCTCTGCTTGGCCCCATGCAGTGGGTCTCCTCTGTACCCAGTAAACTGAAACATGACTCTACTAACATGGTAGCCAGGACACTGGGGACTCTGCTGTCGGAA</t>
  </si>
  <si>
    <t>ENST00000689055.1</t>
  </si>
  <si>
    <t>LOC105375670</t>
  </si>
  <si>
    <t>chr8:100494872-100495029</t>
  </si>
  <si>
    <t>ATCCCTGATCATAGAGACAGCAGCTTTGGCCTTCGGCTCAAAGAGCTTCACAGATGTCCCTTGTAGGCGAGTCCTGGCTCTGGCTCCTGGCCCACTGCAGAGCCTGGGAGTGAGGCAGGCAGATAGGCGAGGGGGTCTCACCCAGGCCCAGGAACTCC</t>
  </si>
  <si>
    <t>chr8:100625727-100625874</t>
  </si>
  <si>
    <t>AGAACTCAAGCAACGCATAAGCTGCCTCAAAGCAGTTAATCACATGGTGCTCAGCCTGTCTGAGAGCGCTACTCCGGGCCCCACTGGACACCACCTAGTGGCAGGGGATGCTGAAGAGATGTACAGACACTCCATCTTTGCAAAAAGC</t>
  </si>
  <si>
    <t>ENST00000521535.1</t>
  </si>
  <si>
    <t>LOC105375671</t>
  </si>
  <si>
    <t>chr8:100749110-100749261</t>
  </si>
  <si>
    <t>GAAAATGGGTGAATAAGAAGGATAAAGTAGCTTCTCTTTACTTTGGCGATGCAAGCAGTTAGAAAATAGAAAGTATTGGGAGTTATAATGAGAGTGACCAGCTGGAGAGAACTGCTGGGCCCCTTCACATGCTCAGCAAAGGCCCCTCTGCA</t>
  </si>
  <si>
    <t>ENST00000522720.2</t>
  </si>
  <si>
    <t>ENSG00000070756</t>
  </si>
  <si>
    <t>PABPC1</t>
  </si>
  <si>
    <t>chr8:101892790-101892978</t>
  </si>
  <si>
    <t>AAGCGAGAAGGGAAGTTTAGAGAAAAAAGAATACAAAGAAATAAGCAAAGCCTCCAAGAAATATGGGACTATGTGAAAAAACCAAATCTACATCTGATTGGTGTACCAGAAAGTGATGGGGAGAATGGAACCAAGCTGGAAAACACTCTGCAGGATATTATCCAGGAGAACTTCCCCAATCTAGCAAGG</t>
  </si>
  <si>
    <t>ENST00000520690.5</t>
  </si>
  <si>
    <t>ENSG00000104490</t>
  </si>
  <si>
    <t>NCALD</t>
  </si>
  <si>
    <t>chr8:103195625-103195776</t>
  </si>
  <si>
    <t>CTGTTCCTTTCACTCCCTGATATTTCCATAGGAATTAGAAGAGCAAGCATGGTTCATGTTTGCACTTGCTTTCTCTGGAATTTCAGATGTTTGGTACATCAAGGGAAAAAATACTTTAACACATAGAGATCCATATGGCAGCTTCTTCCTGC</t>
  </si>
  <si>
    <t>ENST00000517863.1</t>
  </si>
  <si>
    <t>ENSG00000164929</t>
  </si>
  <si>
    <t>BAALC</t>
  </si>
  <si>
    <t>KLF4</t>
  </si>
  <si>
    <t>chr8:103195776-103195927</t>
  </si>
  <si>
    <t>CAGTGATGATACCTACTCTGGCAACCAGCTAAACAGTTCAAGACTCTTTCAACAAATATTGTTTGAGCAACCCAGGCATGGAGCTCCCAGACCAATGGGGCAAGCAGACATGGAACAAATGATACCAACAGTGATGAATGCACCAAAGAGAA</t>
  </si>
  <si>
    <t>chr8:103371367-103371547</t>
  </si>
  <si>
    <t>GCCCCGCGGGGGTCCTGACAGGCCGAGCGACTGCAGTAGGAGGGGGCGGGCCCGGCTCTCGGTCCGCCCCCACGCCGGGCTCGGGGTGGGGGCTCGGGGCCTATTACGGGATGGAAGCTCCGGGTGTCGCGGGGGCGGGAGGAATTAAGGGAGGGAGAGAGGCGCGCGGGTGAAAGGCGCA</t>
  </si>
  <si>
    <t>ENST00000330295.10</t>
  </si>
  <si>
    <t>ENSG00000164932</t>
  </si>
  <si>
    <t>CTHRC1</t>
  </si>
  <si>
    <t>chr8:103371573-103371730</t>
  </si>
  <si>
    <t>AGCGCGGCGGAGCCAGACGCTGACCACGTTCCTCTCCTCGGTCTCCTCCGCCTCCAGCTCCGCGCTGCCCGGCAGCCGGGAGCCATGCGACCCCAGGGCCCCGCCGCCTCCCCGCAGCGGCTCCGCGGCCTCCTGCTGCTCCTGCTGCTGCAGCTGCC</t>
  </si>
  <si>
    <t>ENST00000415886.2</t>
  </si>
  <si>
    <t>chr8:103464782-103464924</t>
  </si>
  <si>
    <t>CTGCAGTGTCCTACCAGTTTTCCAGTAATTGCAATAGAGTATAATTAAGGTAACTAAGTCTAAGGACTCTGTGTTTAAATGCTGGCTGTACCACCTGCTAGCTGTATAACCTTGAAAACATATTTGATCTCCCTAAGTTTCAG</t>
  </si>
  <si>
    <t>ENST00000517376.5</t>
  </si>
  <si>
    <t>LOC105375690</t>
  </si>
  <si>
    <t>chr8:104367374-104367587</t>
  </si>
  <si>
    <t>CGTCTGCAGCGCCTAGGGGAGGGGAGAGGCCGGGAGCCGCCTCCGGGGGTCTCGCGGGGCCGCCGCTGGGACAGATGAGTCGGAGACAGGCCAAGCCGGAACCTCGCTGGGTAAGGAACAGGACCGGAGCGCGCTCCGGGTGGGAGAGGCTTGCGCTCCTGCAGCCCCTTCCCAGGGCCTGCGCTGACTCATGGCGCGCACTGGAGCCCCTGCA</t>
  </si>
  <si>
    <t>ENST00000520080.1</t>
  </si>
  <si>
    <t>ENSG00000164935</t>
  </si>
  <si>
    <t>DCSTAMP</t>
  </si>
  <si>
    <t>chr8:104828211-104828353</t>
  </si>
  <si>
    <t>CTGCAGACTGTTCCAACACTGAAGCCTTCCTTCCTGATGCTTTTAAAACAGAAGCCTGATTATGTTACTTGTACTGAATTGTGTATTGGCATATGAGCTTCTTTCCATTCTTTTTATATTCCCTTTTGTAACCTAGAAGTTGG</t>
  </si>
  <si>
    <t>ENST00000518180.1</t>
  </si>
  <si>
    <t>ENSG00000169946</t>
  </si>
  <si>
    <t>ZFPM2</t>
  </si>
  <si>
    <t>chr8:107064398-107064566</t>
  </si>
  <si>
    <t>GTGGATTTATCTATCTTTGGTCTTTGATGTTGGTGACCTTTGGATGGAGTCTTTGAATGGATGTGCTATTCCTTTCTGTTTGTTAGTTTTCCTTTTAACAGCCCGGCCCCTCTGCTTCAGATCTGCTGGAGTTTGATGGCGGTCCACTCCAGACCCTGTTTTCCTGGGT</t>
  </si>
  <si>
    <t>ENST00000522400.1</t>
  </si>
  <si>
    <t>ENSG00000154188</t>
  </si>
  <si>
    <t>ANGPT1</t>
  </si>
  <si>
    <t>chr8:107064566-107064734</t>
  </si>
  <si>
    <t>TATCACCAGTGGAGGCTGCAGAACAGCAAAGATTGCTGCCTGTTCTTTCCTCTGGAAGCTTCATCCCAGAGGGGAACCTGCCAGATGCCAACCAGAGCTCTCCTGTATGAGGTGTCTGTCAGCCCCTAATGGGAGATGTCTCCCAGTCAGGACACACAGGGGTCAGGGA</t>
  </si>
  <si>
    <t>chr8:107691592-107691743</t>
  </si>
  <si>
    <t>TTGTACATTGGTCTTCTACCTTATAATGTCAATATTTTAAGGAAATATAGGATTTAAAACATAGTTTCTAAAGGTAGATGACAGGGGTTTGAATCCCAGTGCTACTATTTTCTGCCTGTGTGGCTATACGCAAGTTGATTAACTTCTCTGCA</t>
  </si>
  <si>
    <t>ENST00000297450.7</t>
  </si>
  <si>
    <t>chr8:108056102-108056362</t>
  </si>
  <si>
    <t>GCCTGCAGAGATTATGTATTATAGGGGAATTGGTTTTTTCTTGACTACAGTCTCACCACTGAAACATGAAATTTGTATTATTGGACATTTATAATCAAATGAGATCCTGCAGCAGAGAAGTTACCTTAGGCTATGCCCGGAGTCTTATGCTCCACAGATGCTGTAAGCTAATAAGTATGTGTGTTCTTTAAAAAGGCAACAACAACAACAACAAAACCTACGCTTGGGCCCAATCTTGTAAGCATAGTGACTCACACCTGT</t>
  </si>
  <si>
    <t>ENST00000521502.5</t>
  </si>
  <si>
    <t>ENSG00000147655</t>
  </si>
  <si>
    <t>RSPO2</t>
  </si>
  <si>
    <t>chr8:108056411-108056702</t>
  </si>
  <si>
    <t>GAGTTTGACACCAGCCTGGGCAACATGGCAAAACCCCATCTCTATAAAAATATACAAAAAAAAATAGGCAGGCCTGGTGGTACACATCTGTGGTCCCGGCTACTTGGGAGGCTGAGGTGAGAGGATCACTTGAGCCCAAGAGGTCAAGGCTGCAGTGAACCAAGATGGCACCACTGCACTCCAGCCTGGGTGACACAGAGCCAGACCCGTCTCAAAAAAAAAAAAAAAAAAAAGAAAAGAAAAGAAAAAGAAAAAAGAAAACCAACACTATGCCTGGCACATAGTAAATGCT</t>
  </si>
  <si>
    <t>chr8:109691563-109691762</t>
  </si>
  <si>
    <t>CCTCTGCAGCCAGCCGGGCGGCTGCTGGGGCTGAGGACAAAATGGAGAGAAGGGCGGGGGACCAAAGGGCAGGCACCGCTGGGTGGGGCGCAGCGGCGTGAGCACGCTGAGGGCCGCGCGCCGGGGGCGCCAGGATTCTGCTCCCTGGGCTCGCTGCCTGAAGGACCGGTTCCTGTTGCCAGGGCCCTGGCAGATTATGC</t>
  </si>
  <si>
    <t>ENST00000532779.5</t>
  </si>
  <si>
    <t>ENSG00000147642</t>
  </si>
  <si>
    <t>SYBU</t>
  </si>
  <si>
    <t>syntabulin</t>
  </si>
  <si>
    <t>chr8:109691762-109691961</t>
  </si>
  <si>
    <t>CTGCAGGATCTGTTTCTTGAAGAAGCCGCTCTCAGCGTGGGTGGCGCGCTGCAGAGACTCTGGGCTCCTGCCAGATGAGGGAGCCCCGGCGGAGGCCAGGAGGGCTTGCGTTGCACAATCTGGAGCGGATCCCCGGGGGCGGCTGAGGGCCTGGGACCCCAGTCTCCCTCGAGGTCTTCACTCACCCCTCTGCTAAGGAG</t>
  </si>
  <si>
    <t>ENST00000422135.5</t>
  </si>
  <si>
    <t>chr8:110952163-110952364</t>
  </si>
  <si>
    <t>GGGTAGGCTCCACCTCTGGGGGCAGGGCACAGACAAACAAAAAGACAGCAGTAACCTCTGCAGACTTAAATGTCCCTGTCTGACAGCCTTGAAGAGAGCAGTGGTTCTCCCAGCACGCAGCTGGAGATCTGAGAACGGGCAGACTGCCTCCTCAAGTGGGTCCCTGACCCCTAACCCCCGAGCAGCCTAACTGGGAGGCACC</t>
  </si>
  <si>
    <t>ENST00000658028.1</t>
  </si>
  <si>
    <t>ENSG00000253877</t>
  </si>
  <si>
    <t>LINC01608</t>
  </si>
  <si>
    <t>chr8:110952364-110952565</t>
  </si>
  <si>
    <t>CCCCCAGCAGGGGCACACTGACACCTCACACGGCAGGGTATTCCAACAGACCTGCAGCTGAGGGTCCTGTCTGTTAGAAGGAAAACTAACAAACAGAAAGGTCATCCACACCGAAAACCCATCTATACATCACCATCATCAAAGACCAAAAGTAGATAAAACCACAAAGATGGGGAAAAAACAGAACAGAAAAACTGGAAAC</t>
  </si>
  <si>
    <t>chr8:112082829-112082990</t>
  </si>
  <si>
    <t>GGTGCTGATTGGTGTGTTTACAAATCTTGAGCTAGATACAGAGTGCCAATTGGTGTATTTACAATCCCTGACCTAGAGGTAAAGGTTCTCTACGTCCCCACCAGACTCAGGAGCCCAGCTGGCTTCACCCAGTGGATCCCGCAAGGGGGCTGCAGGTGGAGC</t>
  </si>
  <si>
    <t>ENST00000534172.1</t>
  </si>
  <si>
    <t>ENSG00000164796</t>
  </si>
  <si>
    <t>CSMD3</t>
  </si>
  <si>
    <t>chr8:112082990-112083151</t>
  </si>
  <si>
    <t>CTGCCTGCCAGTTCCACGCCCTGCGCCCACACTCCTCAGCCCTTGGGTGGTTGATGGGACTGGGCACCGTGGAGCAGAGGGTGGCGCTCATCGGGGAGGCTCCGGCCGGCCGCACAGGAGCCCATGGAGGGGGTGGCAGGCTCAGGCATGGCGGGCTGCAGG</t>
  </si>
  <si>
    <t>chr8:113454682-113454838</t>
  </si>
  <si>
    <t>CTGCAGATTCATCCATGTTGTTGCCAAGGACAGAATTTCCTTCTTTTTAAAGGATGAACAGTATCCATATATATATACACACACACACACCATGTATTTTTAAATCATGATGTGTTGATGAGGACTTCATTTGTTTCCATATGCTGATTGTTGTGAA</t>
  </si>
  <si>
    <t>ENST00000497026.5</t>
  </si>
  <si>
    <t>chr8:114005375-114005551</t>
  </si>
  <si>
    <t>GGGTTTCCAGTTTTTCTGTTCTGTTTTTTCCCCATCTTTGTGGTTTTATCTACTTTTGGTCTTTGATGATGATGATGTACAGATGGGTTTTTGGTGTGGATGTCCTTTCTGTTTGTTAGTTTTCCTTCTAACAGACAGGACCCTCAGCTGCAGGTCTGTTGGAATACCCTGCCACGT</t>
  </si>
  <si>
    <t>chr8:114005551-114005727</t>
  </si>
  <si>
    <t>TGAGGTGTCAGTGTGCCCCTGCTGGGGGGTGCCTCCTCCCAGTTAGGCTGCTCAGGGGTCAGGGGTCAGGGACCCACTTGAGGAGGCAGTCTGCCCGTTCTCAGATCTCCAGCTGCATGCTGGGAGAACCACTGCTCTCTTCAAAGCTGTCAGACAGGGACATTTAAGTCTGCAGAG</t>
  </si>
  <si>
    <t>chr8:114219224-114219359</t>
  </si>
  <si>
    <t>CTGCAGGTGTAGGCATATTTATTTAATAAGTATGTATAGATCAGCACTGCACCACTTGGTGAAAATTGAACTTGTTGGGGAAGATTATCCTGCTTTAGAATTGCTGTCCTTACTGCCTCCATGGACTGTCCCTGCA</t>
  </si>
  <si>
    <t>chr8:114311459-114311613</t>
  </si>
  <si>
    <t>CCTGCCGGCCCGGGAAATGAGGGGCTTAGCACCTGGGCCAGCGGCTGCGGAGGGTGTACTGGGTCCCCCAGCAGTGCCAGCCCACCGGCGCTGCGCTCGATTTCTCACAGGGCCTTAGCTGCCTTCCCGCGGGGCAGGGCTCGGGACCTGCAGCC</t>
  </si>
  <si>
    <t>chr8:114311613-114311767</t>
  </si>
  <si>
    <t>CCGCCATGCCTGAGCCTCCCACCCACTCCATGGGCTCCTGTGCGGCCCGAGCCTCCCTGATGAGCGCCACCCCCTGCTCCACGGCGCCCAGTCCCATCGACCACCCAAGAGCTGAGGAGTGCGGGCGCCCGGCGCCGGACTGGTAGGCAGCTCCA</t>
  </si>
  <si>
    <t>chr8:114311767-114311921</t>
  </si>
  <si>
    <t>ACCTGCAGCCCTGGTGCGGGATCCACTGGGTGAAGCCAGCTGGGATCCTGAGTCTGGTGGGGACGTGGAGAACCTTTATGTCTAGCTCAGGGATTGTAAATACACCAATTGGCACTCTGTATCTAGCTCAAGGTTTGTAAACACACCAATCAGCA</t>
  </si>
  <si>
    <t>chr8:115648303-115648457</t>
  </si>
  <si>
    <t>AGGCTGCAGGCACCGCGCAGCAGCCGAGGATGAGAGAGGTAACCGGAGGGAACGGGCGCACACAACTGCTTCCGCAGGACTTCCTGCGATAACACGCCCACAGCCCGGGCGCCGAGCACGCGTGGTGGCGGCCGCAGGCCCGGGGCTCCTGCGAG</t>
  </si>
  <si>
    <t>ENST00000395713.6</t>
  </si>
  <si>
    <t>ENSG00000104447</t>
  </si>
  <si>
    <t>TRPS1</t>
  </si>
  <si>
    <t>chr8:115648471-115648770</t>
  </si>
  <si>
    <t>GACACACACGCAGCTCCTGTTGTGTCGCCGCTGCCGCCTAGGCAGGGCCGCAGACAGCAGCCTCCTTCCCAGACTGAGCCAACTCACTCTCACCGTAGCTGCTCCAGAATCCGTGAAAAGAAAATGGAATGCTATTTCTGTTCCTGATCTGCAGTTCTGATTCTTTTTTCTTCTTAAAAACAAAAGGAAAAATTTTTTTAAAGAAAATGTCCCTTATTATTATTATTTTATTTCTCTCGCTACACTATCCACTAAAGCACACTGCGTCTTTAAAGCTCTTTCATAAAATATAAATTACTT</t>
  </si>
  <si>
    <t>chr8:115842382-115842569</t>
  </si>
  <si>
    <t>ACGATACTCCGAGGCAGGGGAACTGCTTGAAGCCAGGAGTTCGAGACCTGCCTGGGCAACATAGAGAGACAGGAGTCTCTACAAAAAAAATAAAAAAATAGCCAGGCATGGTGATGAATACCGGTAGTCCCAGGTACTTGGGAAGCTGAGATGGGAGGATGGCTTGAGGTCAGGAGTTGTAGGCTGCA</t>
  </si>
  <si>
    <t>ENST00000422939.1</t>
  </si>
  <si>
    <t>chr8:116601302-116601453</t>
  </si>
  <si>
    <t>CCTTATCAGGGATTAAAGGCAGCTCCTACACACATGAAAGCTTTTGACATTCCTCACTGAAGATCCTGGAGAACACTGGGTCATGAGAGCGAGTCTGTGGAAGTGAAAAAACCAGTATGAGAGCCCTCCCTTTCCTAAACTTGTAAACTGCA</t>
  </si>
  <si>
    <t>ENST00000685125.2</t>
  </si>
  <si>
    <t>LOC105375713</t>
  </si>
  <si>
    <t>chr8:116878988-116879128</t>
  </si>
  <si>
    <t>CTGCAGTATCTCTTCTCCCTGGAAATACTTATCTGATGAATGTGCATTTGTCAAAATTAGTAATTGTGAATTTGTTTGACTAAAACCATGAGAGGACAGATTTCAGTTACAGATTTTGTCTTTCTTCAGTTGCAAATGGTA</t>
  </si>
  <si>
    <t>ENST00000582903.1</t>
  </si>
  <si>
    <t>ENSG00000283956</t>
  </si>
  <si>
    <t>MIR3610</t>
  </si>
  <si>
    <t>chr8:116939607-116939788</t>
  </si>
  <si>
    <t>GGGAGACATGAGTGAAACAACGTCTCAAAAACAAAAAAAGGACAATATCCTAAATTCCGTGTCAGATTCAGATTGTTAACATGGGTTACATTAGATTTACTACCAGATTTACTATCTTATCCAACAATGTCAAAGAAACACCTGGTTTTCACCCTGAGTCTAAGCAGTGAGTCTGAGCTGCA</t>
  </si>
  <si>
    <t>ENST00000523536.1</t>
  </si>
  <si>
    <t>ENSG00000205002</t>
  </si>
  <si>
    <t>AARD</t>
  </si>
  <si>
    <t>chr8:119300635-119300786</t>
  </si>
  <si>
    <t>CTGCAGCCCCAGGCTTTGGACACACTCCAATGCTAGGCCAACTCCACAAACTCAGGCTGTAGGTTGGATCCCACAAACCAGGCTCCAAGCTGGTCACCACAGCCCTAGGCTCCAGGTTAGTTGTTGTGGCTCCAGACATTAAGTCAGCACCC</t>
  </si>
  <si>
    <t>ENST00000616567.1</t>
  </si>
  <si>
    <t>ENSG00000276479</t>
  </si>
  <si>
    <t>MIR548AZ</t>
  </si>
  <si>
    <t>chr8:119416016-119416184</t>
  </si>
  <si>
    <t>CTGCAGATGGCCCCAAACTGCAGGCATCCCGTAAGGGGACCCCACGCTTGCAGCCCTGGTTGGAACGGTCAGGGTGGAGGAGGATGGTGGGGAGTGGTGGTGTCTTCGTCCTGGGAGAAGGCGAAGCAACTTCCAGGAGGAAACGGGCGTTTCCTTCCCACGCGCTCGA</t>
  </si>
  <si>
    <t>ENST00000259526.4</t>
  </si>
  <si>
    <t>ENSG00000136999</t>
  </si>
  <si>
    <t>CCN3</t>
  </si>
  <si>
    <t>chr8:119416233-119416531</t>
  </si>
  <si>
    <t>CTCTGGGAAAAGCCAGTCGCCACACACAGGCACACGCAGGCCCCGGCGCCGCGCCCTAAGGAGAGCAGCACCCACAGCCAATTGCCATGGCAACCCCGGGGTTCGTTCCACTTCCCCACCCAGCCGATCTCCCCCCTCCTCCCTGCACTGCAGCCAACCGGCTTGTGCGCGTCCCAGGAGCGCGCTATAAAACCTGTGCTGGGCGTGATCGGCAAGCACCGGACCAGGGGGAAGGCGAGCAGTGCCAATCTACAGCGAAGAAAGTCTCGTTTGGTAAAAGCGAGAGGGGAAAGCCTGAG</t>
  </si>
  <si>
    <t>chr8:119538839-119539037</t>
  </si>
  <si>
    <t>CAGCCCCACTCTCCATTCTTTTCTTATTTTGTTCAATAGGAGTCTATGAGCTCATCAACAGGTTACCTTGCCGTCTGGCATCTGCATGGGTTTGGTCAATGAAAGTCACCAGCAGGAAAGAGAGAGGTTCACAGTATCTATCTCCTGGGTCTCCCCATTCCAGGCCTTGTTTTGATATGGCTGCATCCCTCTTCTGCAG</t>
  </si>
  <si>
    <t>ENST00000523861.1</t>
  </si>
  <si>
    <t>ENSG00000136960</t>
  </si>
  <si>
    <t>ENPP2</t>
  </si>
  <si>
    <t>chr8:119674339-119674628</t>
  </si>
  <si>
    <t>CTTCCAGACAGTGAAATACTAAACAAAAGGGAAGGGGCTGTGAGCTTGTGAAATGAACAATGGACAAGCAGTCAGCATCACAGAATTTTAATGTGACGGAGGCGGAGTTGAGGGATGGCAGAGAGTTATGGTGGAGGTCTGCAGAGAAGCCCTAGACCTAGACCTGCCCAGTGTGAAAAGCAATAGTACTTTCACTGTTTTCAGCTCAGAAAAGTGGAAAGGGGGTGACACTCACTCTCAATTTTGAAGGACTTGGAGGAGCCAGCCAGGAGAAGAAGAGGGGGAAGGAC</t>
  </si>
  <si>
    <t>ENST00000427067.6</t>
  </si>
  <si>
    <t>chr8:119855674-119855852</t>
  </si>
  <si>
    <t>CCGGCTGCAGCGCCGCTGGCCCCAGGGCCGAAGCCCAGGCAGTGCACCGCCGGCAGCAGCTCGGCCGCATTCAGCTTGGCGATCTGCAGCGTCGCATCCACCTCGTCGCGGGTCCTCTTCATCGCAGCGCCGGGTCTAGGAGTCCCGCCGCGCCCGGGTGGCTGCGGGCTTGGCGGGCA</t>
  </si>
  <si>
    <t>ENST00000521795.1</t>
  </si>
  <si>
    <t>ENSG00000136982</t>
  </si>
  <si>
    <t>DSCC1</t>
  </si>
  <si>
    <t>chr8:120649249-120649423</t>
  </si>
  <si>
    <t>TTTAGAGTTTCCAGTTTTCCTGTTCTGTTTTTTCCCCATCTTTGTGGTTTTATCTACTTTTGGTCTTTGATGATGGTGATGTACAGATGGGTTTTTGGTGTGGATGTCCTTTCTGTTTGTTAGTTTTCCTTCTAACAGACAGGACCCTCAGCTGCAGGTCTGTTGGAGTACCCTG</t>
  </si>
  <si>
    <t>ENST00000519298.1</t>
  </si>
  <si>
    <t>ENSG00000172164</t>
  </si>
  <si>
    <t>SNTB1</t>
  </si>
  <si>
    <t>chr8:120649423-120649597</t>
  </si>
  <si>
    <t>GCCGTGTGAGGTGTCAGTGTGCCCCTGCTGGGGGGTGCCTCCCAGTTAGGCTGCTCGGGGGTCAGGGGTCAGGGACCCACTTGAGGAGGCAGTCTGCCCGTTCTCAGATCTCCAGCTGCGTGCTGGGAGAACCACTGCTCTCTTCAAAGCTGTCAGACAGGGACATTTAAGTCTG</t>
  </si>
  <si>
    <t>chr8:120649597-120649771</t>
  </si>
  <si>
    <t>GCAGAGGTTACTGCTGTCTTTTTGTTTGTCTGTGCCCTGCCCCCAGAGGTGGAGCCTACAGAGGCAGGCAGGCCTCCTTGAGCTGTGGTGGGCTCCACCCAGTTCGAGCTTCCCGGCTGCTTTGTTTACCTAATGAAGCCTGGGCAATGGCGGGCGCCCCTCCCCCAGCCTAGCT</t>
  </si>
  <si>
    <t>chr8:121419311-121419496</t>
  </si>
  <si>
    <t>GGGAAGTTTAGAGAAAAAAGAATAAAAAGAAATGAACAAAGCCTCCAAGAAATATGGGACTATGTGAAAAGACCAAATCTATGTCTGATTGGTGTACCTGAAAGTGACGGGGAGAATGGAACCAAGTTGGAAAACACTCTGCAGGATATTATCCAGGAGAACTTCCCCAATCTAGCAAGGCAGGCC</t>
  </si>
  <si>
    <t>ENST00000518865.5</t>
  </si>
  <si>
    <t>HAS2-AS1</t>
  </si>
  <si>
    <t>chr8:121702744-121702820</t>
  </si>
  <si>
    <t>CATTCATCCATTTTGCATTGCTATAAAGGAATACCTGAGACTGGGTAATTTATAAAGAAAAGAGATTTATTTGGCTT</t>
  </si>
  <si>
    <t>ENST00000666599.1</t>
  </si>
  <si>
    <t>LINC02855</t>
  </si>
  <si>
    <t>chr8:121702827-121702969</t>
  </si>
  <si>
    <t>CTGCAGGCTGTACAAGCATGACACCAGCATCTGCTTGGCTTCTGGTAAGGCCTTGGGAAACTTTTACTCGTGGCAGAAGGTGAATGGGGAGAAGTCACCTTGCATGGTGAAAGAGGGAGTGAGGTCAGGGAGGTTCCAGAATT</t>
  </si>
  <si>
    <t>chr8:122555412-122555563</t>
  </si>
  <si>
    <t>CTGCAGGAAGGGAACATAAGTGAAACCTAAAAGCCTGTTCGGCTGCCTTTCTTCCAATCTCCCTTTGTATTTACAGTATTTGCCAAAACATATTTAATCCTACAAAGCCCCAAGATGTATATTTTTTGGCTCATGTATAGACAGCCTTATTC</t>
  </si>
  <si>
    <t>ENST00000702334.1</t>
  </si>
  <si>
    <t>LOC107986972</t>
  </si>
  <si>
    <t>chr8:122555850-122556038</t>
  </si>
  <si>
    <t>GGTCCCTGCCTTGGGAAGGCCTCTGTACACCTCACATAGACCTGCCAACAACCCAGAGGTTCAGATTCCTTAGGCTGATTAACGCTGTTCAGATTCATCCAAAACAACAAGCAGACATTGTCATGGCTACAATCTCCAAATCCTACCCTGCAGAAAATCACTTTAAGGTCTCTCCAAAAGGCTACTGCA</t>
  </si>
  <si>
    <t>chr8:123485882-123486024</t>
  </si>
  <si>
    <t>AAGCCCTCAAGAGGGACGGGAATTGCTCACTCGAGGAGCTCGGTTTTTGAGACATGAGTCTTGCCGATGCTTCCGGCCGAATAAAGCCCTTCCTTGTTTAACTCAGTGTCTGAGGGGTTTTGTCTGCGGCTTGTCCTGCTGCA</t>
  </si>
  <si>
    <t>ENST00000524000.5</t>
  </si>
  <si>
    <t>ENSG00000156804</t>
  </si>
  <si>
    <t>FBXO32</t>
  </si>
  <si>
    <t>chr8:123660904-123661057</t>
  </si>
  <si>
    <t>ACTGCAGTGGCGTGCACTTGGCTCACTACAACCTCCGCCTCCCAGGCTCAAGCAATCCTCCTGCCTCAGCCTCCTGAGTAACTGGGACATAAGCGCGCACCACCATGCCCGGCTAATTTTTGTATTTTTAGTAGAGACAGGGTTTCACCATGTT</t>
  </si>
  <si>
    <t>ENST00000684634.1</t>
  </si>
  <si>
    <t>ENSG00000175946</t>
  </si>
  <si>
    <t>KLHL38</t>
  </si>
  <si>
    <t>chr8:123661138-123661291</t>
  </si>
  <si>
    <t>AGGAGAGGTGTATTTTCTGAATCCTCAAGAGTCTCCATCTCCTACCACCTATGAACAATAACTTGGCTTGGTATAACAATTAGGGGTCAAATTTTTTTCTTCAAATATCTCTAGAAACTGCTCTTCTTATTCTGGAAAAGCTGAAGTGCTGCAG</t>
  </si>
  <si>
    <t>chr8:123865211-123865355</t>
  </si>
  <si>
    <t>CAGCTGCAGGTCTGTTGGAATACCCTGCAGTGTGAGGTGTCAGTGTGCCCCTGCTGGGGGGTGCCTCCCAGTTAGGCTGCTCAGGGGTCAGGGGTCAGGGACCCACTTGAGGAGGCAGTCTGCCCGTTCTCAGATCTCCAGCTGC</t>
  </si>
  <si>
    <t>ENST00000522917.5</t>
  </si>
  <si>
    <t>ENSG00000214814</t>
  </si>
  <si>
    <t>FER1L6</t>
  </si>
  <si>
    <t>chr8:123865355-123865499</t>
  </si>
  <si>
    <t>CGTGCTGGGAGAACCACTGCTCTCTTCAAAGCTGTCAGACAGGGACATTTAAGTCTGCAGAGGTTACTGCTGTCTTTTTGTTTGTCTGTGCCCTGCCCCCAGAGGTGGAGCCTACAGAGGCATGCAGACCTCCTTGAGCTGTGGT</t>
  </si>
  <si>
    <t>chr8:124183412-124183563</t>
  </si>
  <si>
    <t>CTGCAGTCTCGCATAAGGCCCTAACACCTACGCAGCCACTGTGCAAAGAACATGCTCCACCACCCCCCTTCTATGGGCTGACAACTGGACCATCTCAGGCAAGGTCTTTTGCATCAGCTCAATTCAATGAATCATCCACATGGCTGTTCACT</t>
  </si>
  <si>
    <t>ENST00000520031.1</t>
  </si>
  <si>
    <t>ENSG00000253868</t>
  </si>
  <si>
    <t>FER1L6-AS2</t>
  </si>
  <si>
    <t>chr8:124554781-124554928</t>
  </si>
  <si>
    <t>AGTGGCTGTAAAGATTAAATGAGAAAATAACCATAAAGTGTGTAGTGCAAAGTGCTAAAACAAAAATGAAGCTATTCCTTTGAGACAGGGTCTCATTTTGTTGCCCAGGCTGGAGTGCAGTGATGCAGTCATGGATCACTGCAGCCTC</t>
  </si>
  <si>
    <t>ENST00000677095.1</t>
  </si>
  <si>
    <t>LOC105375740</t>
  </si>
  <si>
    <t>chr8:124554928-124555075</t>
  </si>
  <si>
    <t>CGACTTCCCAGGCTCAAGCAGTCCTCCCACCTCAGCCTCCAGAGTAGCTGGGACCACAGGTGTGTGCTGCTACACCTGGCTAATTTTTGTATTTTCTGTAGAGACAAGAGTTTTGCCATGTTTCCCAGACTGGTCTCGAACTTCTGCA</t>
  </si>
  <si>
    <t>chr8:124663840-124663993</t>
  </si>
  <si>
    <t>AAGTTAGGACAGGAAACGCCATGACAGAGAGAAGCCTAGGGCATCACGGAGCACAGAGAGGAGCGCAGATCACAGGGGCTCCTCAGGAGATGACACCTCAGTTCGAGTCTAAAAACCCGGGATGGACTGGTGCTGGCCCAGTGGTGTCTGCAGA</t>
  </si>
  <si>
    <t>ENST00000529463.5</t>
  </si>
  <si>
    <t>ENSG00000170873</t>
  </si>
  <si>
    <t>MTSS1</t>
  </si>
  <si>
    <t>chr8:124663993-124664146</t>
  </si>
  <si>
    <t>ACAAAGGAGAAATAAAGCAAAGCACAGCACAGAAGTAACCTGTGCCCAGGTCGGTGAGAAGACACTTCAGCAGGAGAAGCAGGTGAGGTCCAGGTGGGGAACCCCAGGAGGGAGCAGCTGGAAGCCAGCAGGCAGAAGCCAGCGCCTGCAGGGC</t>
  </si>
  <si>
    <t>chr8:125281515-125281667</t>
  </si>
  <si>
    <t>CTGCAGCCTCCACCTCCCGGGTTCAACCGATTCTCTTGCCTCAGCCTCCTGAGTAGCTGTAATTACAGGAGTGCGCCATCACACCCAGCTGATTTTTGTATTTTTAGTAGAGCAGGTATTTTGCCATGTTGGCCAAGCTGGTCTCGAACTCCT</t>
  </si>
  <si>
    <t>ENST00000521460.1</t>
  </si>
  <si>
    <t>ENSG00000156831</t>
  </si>
  <si>
    <t>NSMCE2</t>
  </si>
  <si>
    <t>chr8:125281769-125281815</t>
  </si>
  <si>
    <t>GGGGTCTTGCTATGTTGCCCAGGCTGTTGTCAAACTCCTGGCCTCAA</t>
  </si>
  <si>
    <t>chr8:125281824-125281965</t>
  </si>
  <si>
    <t>CCCACTTCTGCCTCCCAAAGTGCTGGATCACAGGCATGAGCAACCACAACTGGCTAAGTGGGTGATTTAAGAATCTTAGAAGGCTCCAATATACTTCCTAATCTCCCTCCATGCTCTGTCTAGCTCGTAGCTTGCAAACTCT</t>
  </si>
  <si>
    <t>chr8:125281965-125282106</t>
  </si>
  <si>
    <t>TAACTCCTGCAGGGGCCAGGGAGGGAAGGAAATGGATAAAACTGGTCCCATTGAAATTGGTGAGCTAGAGAGCAAATACCCTGTGTAGTGTTGCATCTTCCAGTTTTTCTAGAGAAATCGGATGTTTGGATTTTTTAATGTC</t>
  </si>
  <si>
    <t>chr8:125462157-125462355</t>
  </si>
  <si>
    <t>ATCTTTTATGTGTTAAACTCTTGATGACTGGGTACATTTTTGAGGGGGCAAGGGGGAAGAGTTTTTCAATATTTCGTTTGTTTGTTTTTTGAGACAGGGTCTGGCTCTGTTGCCTAGGCTGGAGTGCAGTGGCATGATCACAGCTCACTGCAGCCTCAACGACCTGGGCCCTAGCGATCCTCCCGTCTCAGCCTCCCTA</t>
  </si>
  <si>
    <t>ENST00000521991.2</t>
  </si>
  <si>
    <t>LOC105375746</t>
  </si>
  <si>
    <t>chr8:125462355-125462553</t>
  </si>
  <si>
    <t>AGTAGCTGGGACTACAGGCATATGCCACCATGCCCTGCTAATGAATTTTTTCTTTTTCTTTTTTTTTGTTCGAGATGGGGTCTCACTATCTTGCCCCGGCTGGTCTCAAGAGCTCCTCCTGCCTCAGCCTCCCAAAGTGCTGGGATTACAGGCCCGAGCCACTGCACCCAGCCTGTTACTAACATTGAACGCTCTGCAG</t>
  </si>
  <si>
    <t>chr8:125583281-125583445</t>
  </si>
  <si>
    <t>GCCATTGCCCAGGCTTGCTTAGGTAAACAAAGCAGCCGGGAAGCTCAAACTGGGTGGAGCCCACCACAGCTCAAGGAGGCCTGCCTGCCTCTGTAGGCTCCACCTCTGGGGGCAGGGCACAGACAAACAAAAAGACAGCAGTAACCTCTGCAGACTTAAGTGTCC</t>
  </si>
  <si>
    <t>ENST00000651999.1</t>
  </si>
  <si>
    <t>chr8:125583445-125583609</t>
  </si>
  <si>
    <t>CCTGTCTGACAGCTTTGAAGAGAGCAGTGGTTCTCCCAGCACGCAGCTGGAGATCTGAGAACGGGCAGACTGCCTCCTCAAGTGGGTCCCTGACTCCTGACCCCCGAGCAGCCTAACTGGGAGGCACCCCCCAGCAGGGGCACACTGACACCTCACACGGCAGGG</t>
  </si>
  <si>
    <t>chr8:125583609-125583773</t>
  </si>
  <si>
    <t>GTATTCCAACAGACCTGCAGCTGAGGGTCCTGTCTGTTAGAAGGAAAACTAACAACCAGAAAGGACATCTACACCGAAAACCCATCTGTACATCACCATCATCAAAGACCAAAAGTAGATAAAACCACAAAGATGGGGAAAAAACAGAACAGAAAAACTGGAAAC</t>
  </si>
  <si>
    <t>chr8:126342169-126342346</t>
  </si>
  <si>
    <t>AGTAACCTCTGCAGACTTAAATGTCCCTGTCTGACAGCTTTGAAGAGAGCAGTGGTTCTCCCAGCACGCAGCTGGAGATCTGAGAACGGGCAGGCTGCCTCCTCAAGTGGGTCCCTGTCCCCTGACCCCCGAGCAGCCTAACTGGGAGGCACCCCCCAGCAGGGGCACACTGACACCT</t>
  </si>
  <si>
    <t>ENST00000658969.1</t>
  </si>
  <si>
    <t>ENSG00000244791</t>
  </si>
  <si>
    <t>LOC101927657</t>
  </si>
  <si>
    <t>chr8:126342346-126342523</t>
  </si>
  <si>
    <t>TCACACTGCAGGGTATTCCAACAGACCTGCAGCTGAGGGTCCTGTCTGTTAGAAGGAAAACTAACAAACAGAAAGGACATCCACACCGAAAACCCATCTGTACATCACCATCATCAAAGACCAAAAGTAGATCAAACCACAAAGATGGGGAAAAAACAGAACAGAAAAACTGGAAACT</t>
  </si>
  <si>
    <t>chr8:127226140-127226246</t>
  </si>
  <si>
    <t>AAGGAGGATTGGTTGAACCCAGGAGGTCAAGGCTGCAGTGAACTTTGATCATGCCATTGCACTCCAGCCTGGGAGACAGAGCAAGACCCTGTCAAAAAAAAAAAAAA</t>
  </si>
  <si>
    <t>ENST00000641487.1</t>
  </si>
  <si>
    <t>LOC105375752</t>
  </si>
  <si>
    <t>chr8:127475292-127475545</t>
  </si>
  <si>
    <t>AATCTTTTTGTGATATGGATAAAGTTTTAGTAGTCTGGATAGATCAAACTAGCCACAACATTCCCTTAAGTCAAAGGCTAATTCAGAGCAAGCCCCTAACTCTCTTCAATTCTGTGAAGTTTGAGAAAGATGAGGAAGCTGCAGAAAATGAGTTTGAAGCTAGCAGAGGCTGGTTCATGAAGTTTAAGGAAAGAAGCCATCACCATAACATAAAAGTGAAAGGTGAAGTAGCAAGTGCTGATGGAGAGGCTGCA</t>
  </si>
  <si>
    <t>ENST00000502082.5</t>
  </si>
  <si>
    <t>ENSG00000246228</t>
  </si>
  <si>
    <t>CASC8</t>
  </si>
  <si>
    <t>chr8:127665826-127665968</t>
  </si>
  <si>
    <t>CTGCAGAAAACAATACTGGCCTGGAGCACTTACCTTCCAGATTCAGCTATGAGCCCATCTTAAAGACAGTACCCTCCATCTGACAAGCATACATAAGGACTAGTTTACCAAACCCCCCACACTCAAACTAGGGGACGCCACTA</t>
  </si>
  <si>
    <t>ENST00000652367.1</t>
  </si>
  <si>
    <t>LOC105375754</t>
  </si>
  <si>
    <t>chr8:128048631-128048724</t>
  </si>
  <si>
    <t>TTGGGTCCTCGCTCCAGCATGGCTGCCTGTGTGACCTTGGCCACTTTACTTAACCTTGCTGAATCTCAATTTCCTGATCTGTAAAGGAAGCTAA</t>
  </si>
  <si>
    <t>ENST00000660069.1</t>
  </si>
  <si>
    <t>ENSG00000249859</t>
  </si>
  <si>
    <t>PVT1</t>
  </si>
  <si>
    <t>chr8:128048859-128049158</t>
  </si>
  <si>
    <t>GTCTCATCCTTCCCAGGGAAAAATCCCCATGCCAAGTCAGAAGAGGTTATAATTTGGCTCTTACTCTTTTATTCAGGCACTTCTTTCGGCTGCCCAGGGTTTTCAGCTTAAGCAAATAAATTACCCTTCTCCACTGGACTCTGTGTTCTGCAGCCAGCCATATGTTTAAGCTTGATAGAGATTTTTATCTGGCTTGGTAATATTACCCAGCAAGGGATGACATTTCTTATCAGAGGCCCTGAGGAATCAGAGATAGGAGCCCTTTCTTTTTCCTGGCCGCCAGGCCTCCATGTGCAGGGC</t>
  </si>
  <si>
    <t>ENST00000408249.1</t>
  </si>
  <si>
    <t>ENSG00000221176</t>
  </si>
  <si>
    <t>MIR1207</t>
  </si>
  <si>
    <t>chr8:129748519-129748670</t>
  </si>
  <si>
    <t>CTGCAGCAACGAGAGAGTCCCATAGAGGGCAGACAGGGGCATCTTTGCTTCTACATCCCAGGTTGACCTGGGGTTATCCAGCTCCATCCTAAGGCCACACTCCTCCAGCAGGCCATAGGTGATGGCCAAACCCTCACTCTGGAGTGGGGCGA</t>
  </si>
  <si>
    <t>ENST00000521365.1</t>
  </si>
  <si>
    <t>ENSG00000147697</t>
  </si>
  <si>
    <t>GSDMC</t>
  </si>
  <si>
    <t>chr8:130046598-130046896</t>
  </si>
  <si>
    <t>TTAAGGCTCAGCACATTGTTTTCTGATTTCAAAGTCCAGACTCTTACCCTCCCCTGATCCTATCCCTCTGGACCCAGGTAACAAATGGCTGTGGCTGGCCCAGCCAGGCTACCAAGCTGCCACCCTTAGGGATGAACAGAAGCTGTGCTGCAGGTGATGAAAGTCCCAGGCCCTGCATCCAGTTCACACTGCACGGAGAAGCCAGTGGCTACGCATGGACAGTGTGTGTCTGGCTTTATAGAGATGGTCACACAGCATTGGGCGGGTCACTGAGCACTGTTCCACCTTCCAGCCCACAG</t>
  </si>
  <si>
    <t>ENST00000699094.1</t>
  </si>
  <si>
    <t>ENSG00000153310</t>
  </si>
  <si>
    <t>CYRIB</t>
  </si>
  <si>
    <t>chr8:130046995-130047147</t>
  </si>
  <si>
    <t>AATGTTGCGCACATTTGCTGGTAAGTGACCAAAGCAGAAGGTCAACTAGGCCTGTCAAACTCCAACTTGTGTGTCCTTTTCTTTTTTTGAGACAGGATCCCTTGCTCTGTTGCCCAGGCTGGTGTGCAGTGGTGCGATCATGGCTCACTGCAG</t>
  </si>
  <si>
    <t>chr8:130159244-130159409</t>
  </si>
  <si>
    <t>ATACAAGAGGCAAAAGAGGAGTCAAGGGTGACACCCAAGGTTGGGTGGCCTGGTGAGCAACAGGCAGAGAAAACTGCAGTGAATAAAAGGGTAGAGGGGCCGGGCACGGTGGCTCACACCTAAAATCCCAGCACTTTGGGAGGCTGAGGTGGGCAGATCACAAGGT</t>
  </si>
  <si>
    <t>ENST00000524018.1</t>
  </si>
  <si>
    <t>ENSG00000153317</t>
  </si>
  <si>
    <t>ASAP1</t>
  </si>
  <si>
    <t>chr8:130159409-130159574</t>
  </si>
  <si>
    <t>TCAGAAGATCGAGACCAACCTGGCTAACATGGTGAAATCTCGTCTCTAGTAAAAATACAAAAAATTAGCCAGGCGTGGTGGCAGGCGCCTGCAGTCCCAGCTACTCGGGAGGCTGAGGCAGGAGAATGGCGTGAACTCAGGAAAAAAAAAAAAAAAAAAAAGCGGA</t>
  </si>
  <si>
    <t>chr8:130442683-130442834</t>
  </si>
  <si>
    <t>CTGCAGTTGACCATCCTTCTCCCTGAGCTACTGGAAAACCACATTATTAAAGGAAACTGCTTTAGAAGTGCCCAAGATGAACCTCTTGGGATGTATCAAACCGCAGAAAACCGGACACCGGCAAGTTTCTTTTTTCTTTGAAACTTCATGTC</t>
  </si>
  <si>
    <t>ENST00000524299.1</t>
  </si>
  <si>
    <t>chr8:130443028-130443179</t>
  </si>
  <si>
    <t>GCCGCGGGGAACTTTCCTCGGCTGCACCAGAGACAATGCCGGGAGGGCGCCCCATCGGCGGGGTCCGGGCCGCCAAGCACGTCGTCCCGGGCCCTCCCCCGGAGGGGGACGCGAAACCCCCCAGGGCGGGCCCCGTCCCCGGCCCCACTGCA</t>
  </si>
  <si>
    <t>chr8:130561372-130561524</t>
  </si>
  <si>
    <t>CTGCAGTTCAAAAGACTGTGGAGCCATAGACCAGACGACACTATCAGGAGAGAGCCTGTGATGGCTCCAGTCCCTGAGGGCATATTATTTTCTTTGTCCAAAATACATTCCTTCTCATCTGAAGTGTGAATGCCAGGACAGCACTGGACTCCA</t>
  </si>
  <si>
    <t>ENST00000518721.6</t>
  </si>
  <si>
    <t>chr8:131039278-131039445</t>
  </si>
  <si>
    <t>TAAAGAGAGTGAGGCAACCCTGGCTCTCTGGAAGCTATATGATCAATAACCCGGGGAAGTTAGAGGGGAAACAAATGCAAGGCAGGCAGGAGTTACCTGGTTGATGGAAATGACCGCCAGCCGGGGTATGACCACTTGGAGGATGACCTGCAGCAGCGAGGTGCCCAG</t>
  </si>
  <si>
    <t>ENST00000377928.7</t>
  </si>
  <si>
    <t>ENSG00000155897</t>
  </si>
  <si>
    <t>ADCY8</t>
  </si>
  <si>
    <t>chr8:131039445-131039612</t>
  </si>
  <si>
    <t>GGCCGGCCAGGATGGCCCAGGTGAGCGGCAGCGGCAGCATACTGTAGGTGGCGAAGAGCGTGAAGAGCACGTAGCCTATGCCGTCGCCCAGGAGCCCGTAGCCGAGGCCTGCTGCCAGGATCTGGGTGGTCATGGCCACCCAGGTGACCACGCCGCTGTACTGCAGGT</t>
  </si>
  <si>
    <t>chr8:131885097-131885386</t>
  </si>
  <si>
    <t>TCCAGGTGAGCCCAACATGCATGCAGGGTTATGAACGATTTGTTTAGAATCACTGCCTGCCTTTCAAATGTCAGCATCCTTCAGAGCCGCCCACATTTTCCTCTTTCCTCCTATAACCTACTGCGTGTTCTCAGCCTCCTGCAGCTTCAGAAATCTTTCCTTCAGCTCCGGACATGCGTGCCTCACTGCATGATGGTCCATTCAGGGAGAAACAGGCAATTCCACCCTCTGCCTTTATCATCTTCTAACCTCAGTCCTCACCCCAGTGAACGGGGCCGCCATCCACCACA</t>
  </si>
  <si>
    <t>ENST00000254624.10</t>
  </si>
  <si>
    <t>ENSG00000132294</t>
  </si>
  <si>
    <t>EFR3A</t>
  </si>
  <si>
    <t>chr8:131885542-131885696</t>
  </si>
  <si>
    <t>TCCCCTATCAGCCACACTGCCCAAATGTGCATCTGAACATGACTGACTCACTGGTAAAAATGCTTTCTCGGCTTCTCATGGTTTTCAAAGTAAAATCCAGCTCCTGGGACAACCTGCACAACATGCCATGGCCTGGGCAAGGCCCAGCCTGCAGC</t>
  </si>
  <si>
    <t>chr8:132566577-132566744</t>
  </si>
  <si>
    <t>TCCTGCAGCACACTCCAGCCTCTTCTCCCAGGCTCCTCACCCCTCCAGTAGTGCAAATGAACAGTGCCCTAGATGAACCCAGGCCATCCTTTGCTCCGGGAACCTCAGCCAGCTTTAGGAGAGGGCCGCATTCTCCTGTTGCCCCAGCACGGCCCTTCTCTGGCCGTC</t>
  </si>
  <si>
    <t>ENST00000520457.1</t>
  </si>
  <si>
    <t>ENSG00000253521</t>
  </si>
  <si>
    <t>HPYR1</t>
  </si>
  <si>
    <t>chr8:132566744-132566911</t>
  </si>
  <si>
    <t>CTGGACTGATTCCACCTGCAGGATCAGACCCCGGCCCACTGTCATTTAGAAGCTTCTCCGGCATGAGTCACATACCAGCCTGTGTACCCCCAACTTCAGGAAACACTACCCACGGGGACACCAAACAACACAGTGGCCCACAGTTACAGTGAGGCCAGTTTCACTCTG</t>
  </si>
  <si>
    <t>chr8:133485156-133485386</t>
  </si>
  <si>
    <t>TGTGCTTCCCCTAACTGCAGGGGCTGGAAGCCTGGGAACTACATTTCCCAGCATCCCTGTCCATAGCGCTTTGGAAGTAGTTGAGATCTGACCAGTGATAGCTGGGACGGGCAGGTGGGCGAGGCAAGAGCCTTCCTTCCTCTGGCAGTGGTAGAAGCTGCTGTGTAGCTGCCCCAGAATCTGGACTCCAGAACCTGCCTTCTTCTACCTCCAGGCAGCGGGGCAGCTGCA</t>
  </si>
  <si>
    <t>ENST00000521627.1</t>
  </si>
  <si>
    <t>ENSG00000008513</t>
  </si>
  <si>
    <t>ST3GAL1</t>
  </si>
  <si>
    <t>chr8:133720152-133720392</t>
  </si>
  <si>
    <t>AGGTACCTGCAGCCAAGAAGGAGGAGCCAAGCTGCCCAAGACCCACAGTTGGTGGGTCCCTAAAGGGCCAAGCTACATCTGAGGATGGGACAAGACTGAGTCAAGAGAGGAGTTTAGGGGGCTGAAGAAAAGGAGGCTCCCCCCGCTGCAGGTGCTGCCCATGCACTTGTGCAACTCTGAGAACAATGCCTCCTTAACTTTTTACCTTTGGCGATGAGACACTGGGATTTAAATTGTGGCC</t>
  </si>
  <si>
    <t>ENST00000701552.1</t>
  </si>
  <si>
    <t>LOC105375773</t>
  </si>
  <si>
    <t>chr8:134075835-134076011</t>
  </si>
  <si>
    <t>ENST00000520149.2</t>
  </si>
  <si>
    <t>ENSG00000253593</t>
  </si>
  <si>
    <t>LOC101927822</t>
  </si>
  <si>
    <t>chr8:134076011-134076187</t>
  </si>
  <si>
    <t>chr8:134464658-134464802</t>
  </si>
  <si>
    <t>GCCCTGCAGTACTTGCCGTGCAGAGTATCGATGAGCACATGCACACAACACCCTGGAGTACTCACCCTGTGGAGTATCGACGAGCACATGCACACGACGCCCTGGAGTACTCGCCCTGTGGCGTATCGACGAGCACATGAACACG</t>
  </si>
  <si>
    <t>ENST00000521673.5</t>
  </si>
  <si>
    <t>ENSG00000066827</t>
  </si>
  <si>
    <t>ZFAT</t>
  </si>
  <si>
    <t>chr8:134464802-134464946</t>
  </si>
  <si>
    <t>GACGCCCTGGAGTACTCGCCCTGTGGCGTATCGACGAGCACATGCACACGACGCCCTGGAGTACTCGCCCTGCAGTGTATTGACGAGCACATGCACACAACGCCCTGGAGTATTCGCTCTGCAGTACTTGCCCTGCAGAGTATTG</t>
  </si>
  <si>
    <t>chr8:134605318-134605425</t>
  </si>
  <si>
    <t>GGGCGGATCACAAGGTCAGGAGATCGAGACCATCCTGGCTAACACGGTGAAACCCCGTCTCTACTAAAAATACAAAAAATTAGCTGGGTGTGGTGGTGGGCGCCTGCA</t>
  </si>
  <si>
    <t>ENST00000519827.1</t>
  </si>
  <si>
    <t>chr8:134959405-134959702</t>
  </si>
  <si>
    <t>CTAGGAACGTGAAGTTGATTTCCAGTCCCCCTGAGTCCTACAATAGTGGAGCCTCAGTTTCACTATTGTAAGATGCAGAAAATATTGAAATATGGATATTGTCCAAGGGTCAGGTGAAACAAAATGTGTGTAGCAGCTTGGGTGCTCTGCAGTGCTATATACACATGCAAGCAGCGAACACAGCAGGCTCTGCGGGCACTGCACTTTTCCTTTGTACGATACTTGTTTTTCATTTTGTTTTCTTCAATAGTAATCATGGTGACTACACTTTGCACACTGGAGTTTTACTCATCTCAGA</t>
  </si>
  <si>
    <t>ENST00000505083.1</t>
  </si>
  <si>
    <t>ENSG00000251218</t>
  </si>
  <si>
    <t>LOC101927845</t>
  </si>
  <si>
    <t>chr8:134959774-134959971</t>
  </si>
  <si>
    <t>CAGGGGGAAGTAGCTGGGAGATCAGGAACTGACATTTAGAAATCATCTCATGTTCTGGGCTTCATGCATATTTAACCTCTTTGAATTGTCTCAACAACACTGTGAGGCTGGGATTACCACTTCCATTCTTAGATGGGAAACAGGGTTTCTGCAGGATTGGTTGACTGGCTTTGGGTCATGCAGCTGGCAATAGTGGGG</t>
  </si>
  <si>
    <t>chr8:135206035-135206179</t>
  </si>
  <si>
    <t>GATGGCCACAGGGACTGAGCTGCCCAAGGTCTTGGGAGCCCATCTCTTCTATTAGCGTGCCCTGGATGTGAGACATGGAGTCAAAGGAGATTAGTTTGGAGCATTAAGATTTAATGACTGCCCTGCTGAGTTTCAGAGTTGCATG</t>
  </si>
  <si>
    <t>ENST00000522279.5</t>
  </si>
  <si>
    <t>ENSG00000254083</t>
  </si>
  <si>
    <t>LINC01591</t>
  </si>
  <si>
    <t>chr8:135229479-135229626</t>
  </si>
  <si>
    <t>AGTGCTGGACGGGAGCTGAGTGTCAGGAGGGATTACGGATAGGAGTCCTGTATCTGTAGTCCTGCCCTTCAGGCATTCATTTGAAGGGGAGCAGACAGTGTTCACATGGATCCCTCAGATCCAGTTATGACAAAGGCCCTTGTGAGGG</t>
  </si>
  <si>
    <t>chr8:135259687-135259863</t>
  </si>
  <si>
    <t>GTAACCTCTGCAGACTTAAATGTCCCTGTCTGACAGCTTTGAAGAGAGCAGTGGTTCTCCCAGCAGGCAGCTGGAGATCTGAGAACGGGCAGACTGCCTCCTCAAGTGGGTCCCTGACCCCTGACCCCCGAGCAGCCTAACTGGGAGGCACCCCCCAGCAGGGGCACACTGACACCT</t>
  </si>
  <si>
    <t>ENST00000660529.1</t>
  </si>
  <si>
    <t>chr8:135259863-135260039</t>
  </si>
  <si>
    <t>TCACACGGCAGGGTATTCCAACAGACCTGCAGCTGAGGGTCCTGTTTGTTAGAAGGAAAACTAACAAACAGAAAGGACATCCATACCGAAAACCCATCTGTACATCACCATCATCAAAGACCAAAAGTAGATAAAACCACAAAGATGGGGAAAAAACAGAACAGAAAAACTGGAAAC</t>
  </si>
  <si>
    <t>chr8:135336809-135337099</t>
  </si>
  <si>
    <t>GAAGCGAGAAGGGAAGTTTAGAGAAAAAAGAATAAAAAGAAACAAACAAAGCCTCCAAGAAATATGGGACTATGTGAAAAGACCAAATCTACGTCTGATTGGTGTACCAGAAAGTGACGGGGAGAATGGAACCAAGGTGGGAAACACTCTGCAGGATATTATCCAGGAGAACTTCCCCAATCTAGCAAGGCAGGCCAACATTCAGATTCAGGAAATACAGAGAACGCCACAAAGATACTCCTCGAGAAGAGCAACTCCAAGACACATAATTGTCAGATTCACCAAATTTGA</t>
  </si>
  <si>
    <t>chr8:135690269-135690426</t>
  </si>
  <si>
    <t>GCTGATTGGTGTGTTTACCAAGCTTGAGCTAGATATAGAGTGCTGATTGGTGTATTTACAATCCCTTAACTAGACATAAAGGTTCTCTAAGTCCCCACCAGACTCAGGAGGCCCAGCTGGCTTCACCCAGTGGATTCCACACTGGGGCTGCAGGTGGA</t>
  </si>
  <si>
    <t>ENST00000522578.1</t>
  </si>
  <si>
    <t>ENSG00000131773</t>
  </si>
  <si>
    <t>KHDRBS3</t>
  </si>
  <si>
    <t>chr8:135690426-135690583</t>
  </si>
  <si>
    <t>AGCTGCCTGCCAGTCCCGCGCCGTGTGCCCTCACTCCTCAGCCCTTGGGAGGTAGGTGGTACTGGGCGCTAGTGGAGCAGGGAGCGGCGCTTGTCAGGGAGTCTCGGGCCGCACGGGAGCCCGCCGCGAGGGGGAGGCTCAGACATGGCGGGCTGCAG</t>
  </si>
  <si>
    <t>chr8:135785697-135785839</t>
  </si>
  <si>
    <t>TTTGTTTGTTTTTCTTGTAAATTTGTTTATGTTCCTTAGATTCTAGATATTAGACCCTTGTCAGATGGGTAGATTGCAAAAATTTTCTTCCATTTTGTAGGTTGCATGTTCACTCTGATGATGATAGTTGCTTTTGCTCTGCA</t>
  </si>
  <si>
    <t>chr8:135876449-135876625</t>
  </si>
  <si>
    <t>ENST00000650054.1</t>
  </si>
  <si>
    <t>LOC107986979</t>
  </si>
  <si>
    <t>chr8:135876625-135876801</t>
  </si>
  <si>
    <t>chr8:136195281-136195450</t>
  </si>
  <si>
    <t>GGGTTTCCAGTTTTTCTGTTCTGTTTTTTCCCCATCTTTGTGGTTTTATCTACTTTTGGTCTTTGATGATGGTGATGTACAGATGGGTTTTTGGTGTGGATGTCCTTTCTGTTTGTTAGTTTTCCTTCTAACAGAGAGGACCCTCAGCTGCAGGTCTGTTGGAGTACCCT</t>
  </si>
  <si>
    <t>ENST00000650445.2</t>
  </si>
  <si>
    <t>ENSG00000254101</t>
  </si>
  <si>
    <t>LINC02055</t>
  </si>
  <si>
    <t>chr8:136195450-136195619</t>
  </si>
  <si>
    <t>TGCCGTGTGAGGTGTCAGTCTGTCCCTGCTGGGGGGTGCCTCCCAGTTAGGCTGCTCGGGGGTCAGGGGTCAGGGACCCACTTGAGGAGGCAGTCAGCCTGTTCTCAGATCTCCAGCTGCATGCTGGGAGAACCACTGCTCTCTTCAAAGCTGTCAGACAGGGACATTTT</t>
  </si>
  <si>
    <t>chr8:136195619-136195788</t>
  </si>
  <si>
    <t>TAGTCTGCAGAGGTTACTGCTATCGTTTTGTTTGTCTGTACCCTGCCCCCAGAGGTGGAGCCTATAGAGGCAGGCAGGCCTCCTTGAGCTGTGGTGGGCTCCACCCAGTTGGAGCTTCCCGGCTGCTTTGTTTACCTAAGCAAGCCTGGGCAATGGCGGGCGCCCCACCC</t>
  </si>
  <si>
    <t>chr8:137563719-137563870</t>
  </si>
  <si>
    <t>ACCTACTTTTGGTCTTTGATGATGGTGATGTACAGATGGGTTTTTGGTGTGGATGTCCTTTCTGTTTGTTAGTTTTCCTTCTAACAGACAGGACCCTCAGCTGCAGGTCTGTTGGAGTACCCTGCCGTGTGAGGTGTCAGTGTGCCCCTGCT</t>
  </si>
  <si>
    <t>ENST00000657812.1</t>
  </si>
  <si>
    <t>LOC401478</t>
  </si>
  <si>
    <t>chr8:137563870-137564021</t>
  </si>
  <si>
    <t>TGGGGGGTGCCTCCTAGTTAGGCTGCTCGGGGGTCAGGGGTCAGGGACTCACTTGAGGAGGCAGTCTGCCCGTTCTCAGATCTCCAGCTGCGTGCTGGGAGAACCACTGCTCTCTTCAAGCTGTCAGACAGGGACATTTAAGTCTGCAGAGG</t>
  </si>
  <si>
    <t>chr8:138691017-138691155</t>
  </si>
  <si>
    <t>CCTCCTCTCCGGAGGGCTGTGGTGTCCCAAGCACCAAGCCTCAGGTGAGTGGGCTTCTGGCACAGAGGTGAAAGGCAGGAGGGCAGGAGGACTCTGGAAGTTCCTTAGAGCTAAGGCACAGGGGTGTGGAGGAGCCTGG</t>
  </si>
  <si>
    <t>ENST00000341807.8</t>
  </si>
  <si>
    <t>ENSG00000169436</t>
  </si>
  <si>
    <t>COL22A1</t>
  </si>
  <si>
    <t>chr8:138691349-138691482</t>
  </si>
  <si>
    <t>ACGTTTGTGGAGATGTGTGTATGCATGTGCATGTGTGCATGTTTGTGGAGGTATGTGTATGTGTGCACGTCCATGTGTGCACGTTTGTGAAGGTGTGTGTATGTGTGTACGTCCGTGTGTGCATGTTTGTGGAG</t>
  </si>
  <si>
    <t>chr8:139692717-139692870</t>
  </si>
  <si>
    <t>CCTGCAGCCCGGATAAGCTCAGCCTAGGTCCACCTGGCATCAGTGGCAATCAGCTCCCCCCCACGTCCAACTGAATGCCCATGCCCTGGCACCCATGAGTGGCCTGGCACTGCCTGTTTCCAGACCACATGGGACCATGCACCCAAGCTGCCCT</t>
  </si>
  <si>
    <t>ENST00000649473.1</t>
  </si>
  <si>
    <t>ENSG00000169427</t>
  </si>
  <si>
    <t>KCNK9</t>
  </si>
  <si>
    <t>chr8:139692985-139693171</t>
  </si>
  <si>
    <t>CTGAGAGGCTCACCTCAGGCCCACCTGAGAGATTCACCCCAACCTCACCTGAGTTTTCACCCCAGCCCCACCTGACAAGCTCATCCCAGATGTATGCCCACCTTCCACACCTCTGACAAACACCACATGTGCGCTGCGTGCCTGTCAGCTGCAGGTAAAGGCCTCTCACCTTCCTGAGTGGGCTGCA</t>
  </si>
  <si>
    <t>chr8:139702788-139703062</t>
  </si>
  <si>
    <t>ACTGCAGGATCACCAGCTCCAGCTGCCGGTAGTCCTCGCTGCTGATGTTGTACTTCCCCTTGATCCGGATCTCCTCGGCTTTGAGTTTCTCCTCCTCGCGCATCTCGTGGTCCGACTCGAGGGCGTCGAACACGGCGGCGCCCACCAGCAGGTAGGTGAAGGTGCAGACGATGAGGGACAGAGTCCGCACGTTCTGCCTCTTCATGGCCGCCAGCAAGGAGCCGGCGCGGGGGGCATGTCCCGCAGGCTCACAGCCGCGCGCGTCCCACTGCAGC</t>
  </si>
  <si>
    <t>ENST00000522317.5</t>
  </si>
  <si>
    <t>chr8:139787358-139787533</t>
  </si>
  <si>
    <t>CTCACTGCAGCCTTGGGAGCAGGGGTTGCTGTCGCCACCCTTTAAGGATGAGGACCTGGGGTTCAAAGAGATGACACCTTCCCTAAAATCTCCCTGCCGGGCAGGGGCAGAGCCAAGGGAAGGTGGGAACCGGGCCTGCCTGGCTCTGTCCTCCCTTCTGCCCCGACCCTGCAGAC</t>
  </si>
  <si>
    <t>ENST00000521700.5</t>
  </si>
  <si>
    <t>ENSG00000167632</t>
  </si>
  <si>
    <t>TRAPPC9</t>
  </si>
  <si>
    <t>chr8:139847557-139847725</t>
  </si>
  <si>
    <t>CTGTCCCCTGGCGGCGTGGCCTGCAGATGGGCACGAGCACCTGCCTCCCAGGCGACCCAGCCTGCGGATGGGCACGAGCACCTGCCTTCCCGATGGCCTGGCCTGGGGATGGGCATGAGCACCTGCCTTCCCGACGGCCCGGCCTGTGGATGGGCATGAGCACCTGCCC</t>
  </si>
  <si>
    <t>ENST00000522504.5</t>
  </si>
  <si>
    <t>chr8:139847725-139847893</t>
  </si>
  <si>
    <t>CCCCTGGTGGCCCAGCCTGCAGATGGGCACGAGCACCTGCCTCTCCGGCGGCCCAGCCTGCGGATGGGCACAAGCACCTGCCTTCCTGACGGCCCGGCCTGGGGATGGGTGTGAGCACCTGCCTCCCTGACAGCTGGTGAAGGCAACAGAAGCTTAAAGACCCTCCAAG</t>
  </si>
  <si>
    <t>chr8:139918745-139918940</t>
  </si>
  <si>
    <t>TTTTCTTCAGCGCAGAAAATAGTGCTTAATAAAATGGAATTCACCTAATGCCACTGGCTGCCAGCTGCCCTCCCTCTCCAAACGGCAGAAGGCAGTGCAAGACCTGGGCTCCTCCTGCACCACGGGTCATTTTAAATTGATTTCTTTCTGCAGAGGCCTCCTGAGGAAGCAGTTTTTCCATCTTAACGGGACTGCT</t>
  </si>
  <si>
    <t>ENST00000521883.1</t>
  </si>
  <si>
    <t>LOC105375781</t>
  </si>
  <si>
    <t>chr8:139918940-139919135</t>
  </si>
  <si>
    <t>TTGGCCCGCTGGGTCCAAACAGCCACAGGTCCAGCAAAAGCAGGGAGGAGCCGGTGCCCGGAGCTTCATTCCCCACGGCCTCTGACACACAGCATGCAGGGCCAGGTCTTGGAGTCAGTAGGCAGAGCTCAGGCGCCCACCACTGCTCTCGACTCCCCGAGGCTTTGGCGCCCGGGCTAGTGTCCCGGCTGCAGGG</t>
  </si>
  <si>
    <t>chr8:139934555-139934849</t>
  </si>
  <si>
    <t>AATGATCAGCCCCTGTCTGAGTCATCACTTCTAAACCGCTCAGCAATTCTCTTTCAATCCTCTTCCACCTTCAGGAAACTGCCTTCCATCCGCCGAGGAATCTCCAGGCTGCACATGTGGCCACAGGAGGCCCCATCCCTGCAGACTGGGGAAGGCGCGCCCTTCTGATCTTGCAAGTAGACACATGGGGCCCAATCGCAAGGGTTCCTCGGTCAGTGTTCGCTCAGATAGGGGACATGGCTCTGGGCAGGACAGCGCTGGCCAAAGGACGAAGTGACTGACCTGCAGCCACTCA</t>
  </si>
  <si>
    <t>ENST00000507535.4</t>
  </si>
  <si>
    <t>C8orf17</t>
  </si>
  <si>
    <t>chr8:140098702-140098849</t>
  </si>
  <si>
    <t>CTGCAGCCGTCCGCAGAGGACGACACCAGCTAGGTCTCAGTGCGCAGCTGCGGCATTCCTGCTATGCACAAAGTAATGACGCCCACCCAGGTCCTCCGCAGCTGTCCGCAGGGGAAGACACCAGCTAGATGTAAGTGCGCAGCTGCAG</t>
  </si>
  <si>
    <t>ENST00000631594.3</t>
  </si>
  <si>
    <t>ENSG00000282164</t>
  </si>
  <si>
    <t>PEG13</t>
  </si>
  <si>
    <t>chr8:140208935-140209163</t>
  </si>
  <si>
    <t>ACTGCAGGACTAGAGTATGTGTGGATTTGGGTGTATGGAAGATCCTGGAACCAATCCCCCGTGTATACCAAGGGGAGACCATCATTTAAAACGCTGGCAGTTGGTGTTGGTGTTGTTCAGACAGTGTTTGTTGCTCAGCACAGCAAACCATCACTGACATAGGCCCTGAAGGGGCCCCGTGGACACACTCTGCCTCTTCCGTGGCATCTCTGTGGTGAGGCCTCTGCAG</t>
  </si>
  <si>
    <t>ENST00000517667.5</t>
  </si>
  <si>
    <t>chr8:140254935-140255077</t>
  </si>
  <si>
    <t>AAGACGGAGAGCTTGACCAAAATCCCCATGAAAGAAAAAAGATACGTGGTGTGCTAACTCCAGAACACGAGGACAAACTGAGCTGCAAAATAAGCAGACATATTCCTGGCCGGAGGTGTGCTCGACCATGGCACGGTCCTGCA</t>
  </si>
  <si>
    <t>ENST00000518839.1</t>
  </si>
  <si>
    <t>chr8:140346213-140346365</t>
  </si>
  <si>
    <t>TGTGGGAAGCAGCAGCCAACCTCGGCTTCTCCCAGTTGCTCCATCTCCCCAGCCAGTTTCTCCAGGTCATCCCCAAAGGAACTGCGTGCCCCTCACACTGCTGGGATTACGCACAGTACCCAACTTACGCGAGATGATCCACAAATACCTGCA</t>
  </si>
  <si>
    <t>ENST00000521167.1</t>
  </si>
  <si>
    <t>chr8:140490325-140490481</t>
  </si>
  <si>
    <t>CATAAAGGTTCTCCAAGGCCCCACCAGAGCAGCTAGATACAGAGTGTCGATTGGTGCACTCACAAACCCTGAGCTAGACATAAAGACTCTCCACGTCCCCACCAGACTCAGGAGCCCAGTTGGCTTCACCCAGTGGATCCCACACTGGGGCTGCAGG</t>
  </si>
  <si>
    <t>ENST00000519533.1</t>
  </si>
  <si>
    <t>ENSG00000104472</t>
  </si>
  <si>
    <t>CHRAC1</t>
  </si>
  <si>
    <t>chr8:140490481-140490637</t>
  </si>
  <si>
    <t>GCGGAGCTGCCTGCCAGTCCTGTGCCCTGAGCCTGCATCCTCAGCCCTTGGGCGGTCAATGGGACTGGGCGCCGTGGAGCAGGGGGCGGCAGTCGTCGGGGAGGCTCGGGCTGCACAGGAACCCACGGAGGCCGGGGAAGGCTCAGGCATGGCGGGC</t>
  </si>
  <si>
    <t>chr8:140490637-140490793</t>
  </si>
  <si>
    <t>CTGCAGTCCCGAGGCCTGCCCCGCGGGAAGGCAGCTAAGGCCCGGCGAGAAATCGAGCGCAGCGCCGGTGGGCTGGCACTGCTGGGGGACCCAGTACACCCTCCGCAGCCGCTGGCCCGGGTGCTAAGTCCCTCATTGCCCGGGGCCAGCAGGGCCG</t>
  </si>
  <si>
    <t>chr8:140601952-140602103</t>
  </si>
  <si>
    <t>CTGCAGCCTGAATCCCTGAATAGCTGCATGGAGCAGAGCAGCTAAGCCCACACAGCCCTGGAAATTTACATGAAGGAAAAATAAGCTTCTACAGGGCTTGGATTCCTCCAAGAACCACTGCGTTTGCATGTATTTGTTTTAAGAACTTCATC</t>
  </si>
  <si>
    <t>ENST00000524328.1</t>
  </si>
  <si>
    <t>ENSG00000123908</t>
  </si>
  <si>
    <t>AGO2</t>
  </si>
  <si>
    <t>chr8:140759246-140759496</t>
  </si>
  <si>
    <t>ATCTGCAGTCTTATACGCTGCTGCTAGTAATATAAAATGGTACAGCTGTGTTGGAAATCATTTTGGCAGTTCATCAAAAAGTTAAACATTCCAGCCTGGGCAACATCATGGGACCCTGTCTCTAAAAAAAATAAAATAATTAGCTGGGAATGATGGCACACACTTGTAGTCCCAGCTACTTGGTAGGCTGAGGTGGGAGGACCACTTGAGCCTGGGAGGTTGAGGCTGCAGAGAGCCATGATTGTACCACT</t>
  </si>
  <si>
    <t>ENST00000520843.5</t>
  </si>
  <si>
    <t>ENSG00000169398</t>
  </si>
  <si>
    <t>PTK2</t>
  </si>
  <si>
    <t>chr8:141076896-141077048</t>
  </si>
  <si>
    <t>ACCTGCAGCCTGCCATGTCTGAGCCTCTCCACCGCGGTGGGCTCCTGTGCGGCCCGAGCCTCCCTGACGAGTGCCGCCCCCTGTTCCACAGCGCCCAGTCCCATCCACTGCCCAAGGGCTGAGGAGTGCCGGTGCAGGGCGCAGGACTGGAAG</t>
  </si>
  <si>
    <t>ENST00000522882.1</t>
  </si>
  <si>
    <t>LOC105375784</t>
  </si>
  <si>
    <t>chr8:141077048-141077200</t>
  </si>
  <si>
    <t>GGCAGCTCCACCTGCAGCCCCGGTGCGGGATCCACTGGGTGAAGCCAGCTGGGCTCCTGAGTCTGGTGGGGACTTGAAGAATCTTTATGTCTAGCTAGGGGATTGTAAATACACCAATCAGCACCCTGTGTCTAGCTCAAGGTTTGTGAATGC</t>
  </si>
  <si>
    <t>chr8:141118524-141118684</t>
  </si>
  <si>
    <t>TACCTGGCTAATTTTTCTATATTTTAGTAGAGACAGGGTTTCACCATGTTGGCCAGGATGGTCTCCATCTCCTGACCTTGTGATCCACCCACTCCCAAAGTGCTGGGATGACAGGCATGAGCCACCGTGCCCAGCCCCAAGCAAACTTTAGAACCACCTGC</t>
  </si>
  <si>
    <t>ENST00000519291.5</t>
  </si>
  <si>
    <t>ENSG00000105339</t>
  </si>
  <si>
    <t>DENND3</t>
  </si>
  <si>
    <t>chr8:141134907-141135077</t>
  </si>
  <si>
    <t>TGCAAGCTCCGCCTCCTGGGTTCATGCCATTCTCCTGCCTCAGCCCCCCGCCCGGCCGAGTAGCTGGGACTGCAGGCATGCGCCACCAAGCCCGGCTAATTTTTTTGTATTTTTAGTAGAGACGGGGTTTCACTGTGTTAGCCAGGATGGTCTCGATCTGACCTCGTGATC</t>
  </si>
  <si>
    <t>ENST00000424248.2</t>
  </si>
  <si>
    <t>chr8:141135077-141135247</t>
  </si>
  <si>
    <t>CTGCCCGCCTCGGCTTCCCAAAGTGCTGGGATTACAGGCATGAGCCACCGCGCCCAGCTCTTTCTTTCTTTCTTTCTTTTTTTTTTTTTTTTTGAGACCAGGTCTTGCTCTTTCACCCAGGCCGGAGCGCAGTGGTGTGATCACAGCTCACTGCAGCCTCAACCTCCTGGG</t>
  </si>
  <si>
    <t>chr8:141186001-141186147</t>
  </si>
  <si>
    <t>GGTTCAGTCATGGCTCACTGCAGCCTCGACCTTCTGGGCTCAAGGGATCCACCTCGGTCTCCTGAGTAACTGGGACTACAGGTGCATGCTACCATGCCTGGCTAATTTTGTATTTTTTGTAGAGATGAGGTTTTGCCACGCTGCCCA</t>
  </si>
  <si>
    <t>ENST00000517813.1</t>
  </si>
  <si>
    <t>chr8:141186147-141186293</t>
  </si>
  <si>
    <t>AGGCTGGGAACGATGTCTTCCATCCTGTACTGCAGCACTAAGGTTCCCAGGGACCAGGGCCTTAAAATGAACCTGCAGTGTTTCCTGGGAACCCTGGTGTTTCCTGGTGGCACAGTGGTTACTGGGTCTCTTTTGGAGCAAAAGAGG</t>
  </si>
  <si>
    <t>chr8:141278150-141278311</t>
  </si>
  <si>
    <t>CACCTGCCTCAGCAGCAGCCCCGCCCTCTGACAGCCCCAGCACCAGGCAGCTGAGCTGAGCTCCTGCAGCACATAGGGAGCCTGGGCTGAGGCCACACTCGTGAGGCAGTGGGTTTCCCCGATGGGATCTCGGTGCAACCCAACAACTGAGCCAACTGGGAC</t>
  </si>
  <si>
    <t>ENST00000518520.1</t>
  </si>
  <si>
    <t>ENSG00000254019</t>
  </si>
  <si>
    <t>LOC105375787</t>
  </si>
  <si>
    <t>chr8:141278311-141278472</t>
  </si>
  <si>
    <t>CTCCTCGGTCTGTGAAACCCATGAGGACATTGGCGAGACTGGGTGAGCACAACCCATAAGGACACTAGCGGGACAGGGGTGAGCACCTGCGGTGGAAGCGGGGCGGGCGGCCGACCCACGAGGACACTGGCGGGACAGGGGTGAGCACAACCCACGAGGACA</t>
  </si>
  <si>
    <t>chr8:141278472-141278633</t>
  </si>
  <si>
    <t>ACTGGCGGGACAGGGGTGAGCACCTGTGGTGGAGGCGGGGCGGGCGGCCGACCCACGAGGACACTGGTGAGACAGGGGTGAGCACCTGCAGTGGAGGTGGGGCGGGCAGCCGAAGGAGAGACAGGCCTCTGCCCCCTAGCCACCAGCAGCTGAGTGCTGACC</t>
  </si>
  <si>
    <t>chr8:141306116-141306283</t>
  </si>
  <si>
    <t>GCGACAAGGGCCAAAGCTGCAGCACGCATCTCGGCAGGGCAGCAGGCCACTCCCCCCACGAGGCCCGGGAGGTGGCCCTGGGCAGCCTCCCCACTCCCCGCCCTGTGAACACCTGGGCCAAAAAAACACACCTTTAAATACCCAGTGTGTATTTCAAACACATTTCAA</t>
  </si>
  <si>
    <t>ENST00000517878.6</t>
  </si>
  <si>
    <t>ENSG00000022567</t>
  </si>
  <si>
    <t>SLC45A4</t>
  </si>
  <si>
    <t>chr8:141307832-141308027</t>
  </si>
  <si>
    <t>GGCTGCAGGGCTGGGGACCAGGGCAGGTGCAATCCGGAAAGAGGAGGCGGGAAGGAATTGGGGGGCCCTGAGGAGCCAGCGCAAGCCGGGTGGGGGCACGTCCCCTCCCCCGGAGAAGGTGCGGGGCTGGGGCTGCGGCGCGGACCCGACCTGGAGGCCGAGGCTGTGCGGGAGGTGGGGGTGGGGAGGCTGCAGG</t>
  </si>
  <si>
    <t>chr8:141308690-141308902</t>
  </si>
  <si>
    <t>CCCTCTCTGCAGCCGCAGGAGGTGGCCCCCGCCTGTCCCCACCTTCTCTCCCCGCTCCTCTCGCCACTCTGTCGCAGAGGGGTCCGGCTAGCCACGAGGCCCCGGCCCCCGGCAGCCCAGCCCCTTGGCAAGCACCCTCCCGCCCCCTCCGCCCCTGCCCGTGGCGCGGCGACATGGGCCCCATCCAGGTGCTGCAGCCCCTCCTCCGCTGCA</t>
  </si>
  <si>
    <t>ENST00000520137.1</t>
  </si>
  <si>
    <t>chr8:141957120-141957271</t>
  </si>
  <si>
    <t>AACATTTTTTAAGAAATGAGCACTTTAAAGCAAAAATAATAACAATGTTGTATGGGATTCATAGCATATGTTAAAGTAAAATGATAGCATATGCATGTGGTGAGGAAACCCCCAAATTACCAAGGCTGTGGAAAAATTTCTAGGCTCCTGCA</t>
  </si>
  <si>
    <t>ENST00000408841.2</t>
  </si>
  <si>
    <t>ENSG00000221768</t>
  </si>
  <si>
    <t>MIR1302-7</t>
  </si>
  <si>
    <t>chr8:142129686-142129838</t>
  </si>
  <si>
    <t>TGCAGAAGCTCAGGCTCAGAAAGGTCAAATTATCTGCTCAGTGTCAGAAAAGGCTGGGTGCTGGGCAGGCTTCCACTATGACGACGCTTTGTAACAAGTAACCTACAAACTGCGATGACAACAGACCAAGCTTCCTTTCTCCCAGGTCTGCAG</t>
  </si>
  <si>
    <t>ENST00000584349.1</t>
  </si>
  <si>
    <t>ENSG00000265247</t>
  </si>
  <si>
    <t>MIR4472-1</t>
  </si>
  <si>
    <t>chr8:142129838-142129990</t>
  </si>
  <si>
    <t>GGTGAGCCCGGCCCTCCCTCCAGGCCCCTGTGCACTCAGGTCCACCCCATTGTCTCTGTCGTGGGACCCGCGGCTGCCAGGCTGGCTCTTCTCTCCGCGCATGACGACGGTGTGGAGGCCAAGCCCGACAACCAGGCCGAGGGACAGACCCCG</t>
  </si>
  <si>
    <t>chr8:142129990-142130142</t>
  </si>
  <si>
    <t>GTCATGCCTGACAGCCTGTGGGTCAAAGCCACTCACAGGCTGAGCCCAGTGTCAATGACTCAGGAAAAAGCGCTCTGCCTCCTCCGGCAGGAAGCATGGGCAGAGTGTGAAGTGCGGTCCAGACGCAGGGAGGGAGCGACAGGCTGCAGACCA</t>
  </si>
  <si>
    <t>chr8:142166397-142166557</t>
  </si>
  <si>
    <t>CTGGTGGCTTCCCCTGTACCTCATCTGCAGGAGTGGCCCCAGCTTCCCCATGCCATTGCCCCAGGACCTTACCTGGACACCCTGACTGCCAAGACCTGTGGGTTCTTGGCCAGGTGTGTGGGGGATCCCGCCTGTAATCCCAATCCTTTGGGAGGCTGAGA</t>
  </si>
  <si>
    <t>chr8:142166557-142166717</t>
  </si>
  <si>
    <t>ATGAGAGAATCGCTTGAGCTCAGGAGTTCAAGACCAGCCTGGGCAACATAGTGAGACTCCTTCTCTACATAAAATAAAAAATAAAAATTAGCTGGATGTGGTGGTGTGCACCTGTAGTCCCAGCTACTCGGGAGGCTGAGGCAGGAGGATTGCTTGAGCCC</t>
  </si>
  <si>
    <t>chr8:142166717-142166877</t>
  </si>
  <si>
    <t>CAAGAGTTTGAGGCTGCAGTGATCCATGAATGTAGCACTGCACTCCAGCCTGGGAGACAGAGTGAGACCCTATCTCCAAAACCAAAAAACGACCTGGGGGTCCTTATAGACTCAGAAGATGGCAGGGGACCTCTGGGCTCCCCCGACATGCATTTGCCTTC</t>
  </si>
  <si>
    <t>chr8:142341289-142341438</t>
  </si>
  <si>
    <t>GGCAGTCTTCTTCGGAGTAACAATCCAGGCCCACATCTCCTGCCAAGGCAAGGGCAAAGGGACTCCTGTTCACAGGAAATAAAGGCTCATCCTTGATGAGCATGGAGAGGAGTAAAGCGCAGGCAGTGGTGGAGAGGCCCCTTGGGGCTG</t>
  </si>
  <si>
    <t>ENST00000662555.1</t>
  </si>
  <si>
    <t>ENSG00000171045</t>
  </si>
  <si>
    <t>TSNARE1</t>
  </si>
  <si>
    <t>chr8:142341438-142341587</t>
  </si>
  <si>
    <t>GCAGGCACATCCCAGGAGGGCCCTGGCAGGCTAGCAGGCAGGCCGGCAAGGGGCCCCGGGGCCTGACCCCAGCCTCCAACCCGAAGCAGAGTGCGCACCTGGGGCGCATCCAGACACACGGCTGGGGCCAGAGGTCTTGGACACAGGCTA</t>
  </si>
  <si>
    <t>chr8:142341587-142341736</t>
  </si>
  <si>
    <t>AGGACAGCACAAGGTAGAAGAGGATATGAAGCCATCCCACCACCTCCCACCCGGGACCACCTCCTCTTCTTCCACACCAGCGAGGTCACCCCCGTCAGTGTCACTGTCCATCAGCCACTCACTGCCCGGCAGGCTGCAATGAGCCCTCCT</t>
  </si>
  <si>
    <t>chr8:142341736-142341885</t>
  </si>
  <si>
    <t>TGCAGCCCAGGCCTTTTGCGGAGTACCACAGACTGTGTCTCTAACTTTGCCACCTCCTCCACCATCCCGTTAATTACCCAGTGCCCAGCACAACCACCGGCTCACTCAGCACCCCCAGCCCTGACAGCACCAGGAAACCCACTCGAACCC</t>
  </si>
  <si>
    <t>chr8:142455192-142455355</t>
  </si>
  <si>
    <t>TGACCCCACCTCCATCCCCAACACCAAAGCCAACAAACACCTTCCCCCCATCACTCCCACTCGCCTCAGCAGCACCTGGACACCCCTCACAGCCACCTCCCTCAGCATGATCGCTGTCACCTTGGCCCCCACCTTAGGCTCCTGTCCCCTTCACTCGCCCCCAT</t>
  </si>
  <si>
    <t>ENST00000521208.5</t>
  </si>
  <si>
    <t>ENSG00000181790</t>
  </si>
  <si>
    <t>ADGRB1</t>
  </si>
  <si>
    <t>chr8:142455355-142455518</t>
  </si>
  <si>
    <t>TGGCTGTCCTCCTGCTTGTGGCGTTCTGTTCTCTCGGGCATCCCTCTCTGGGGCTTGGTCAGGGGAAGGGCACGACAGAAGTCCTCTCTGCAGCTTCGCTGTCAGGCCCCCAACCACTTGCCTTCCTGGGAGAGGAGCATGCGGCAGGCTGGTCCCCTGCAGCC</t>
  </si>
  <si>
    <t>chr8:142579600-142579796</t>
  </si>
  <si>
    <t>GTACGTAGTCCTGCCTCCTTCCCAGTACTGGGAGCTCAGCTGCAGCTCAGGCAGCCTTGGGACAGCAGAGCCAGGCCAGAGCCTCCCGGGCTGGGCGGACGGCCGCACGTCTGAGAAGCCAGCCGGGCTGCACCTGCCTCTGAGGGCCTCTCTACCACCCCCCCAATCTGCCCTCTCCCTTGGAGGTCTGCAGGGCC</t>
  </si>
  <si>
    <t>ENST00000581404.1</t>
  </si>
  <si>
    <t>ENSG00000198576</t>
  </si>
  <si>
    <t>ARC</t>
  </si>
  <si>
    <t>chr8:142612885-142613028</t>
  </si>
  <si>
    <t>GGGGGGAGGGCTCTTTGCCGCTGGGTGCGGTGCTCACATCTGGATGACACGAGTGTGTGCGAGTCCGCCCGGAGCTCGAGGGGGCACCCAGCTGGACCAGGGCTTCCCCTGCAGGAGTCAGCCCCAGCTCAAAAGTCCTGGTGG</t>
  </si>
  <si>
    <t>chr8:142613028-142613171</t>
  </si>
  <si>
    <t>GGCAAAGCCACAGGCTGGATGTAGTGGGCAGGCTGGGGGCTCCGGGATGCCCTCTACTCGGGCTGGGTCCGGTCACTGGCCACGGACTCGCTGTTGGGGGCGGGCGTGAGGGTCTCCGCCTCATCCTCCACCGGGAGGTGGGGG</t>
  </si>
  <si>
    <t>chr8:142613171-142613314</t>
  </si>
  <si>
    <t>GCCGGCCGGCTCGGCCGCCTGCTCCAGGTCATCCTGCACCTCCATGCCCCTCTGGATGAGCTGCTCCAGGGTCTTGGGCAGGGGGTGGCGCAGGAAACGCTTGAGCTTGGGCTGCAGGGTGCCCACCACGTACTGGATGATCTC</t>
  </si>
  <si>
    <t>chr8:142633105-142633403</t>
  </si>
  <si>
    <t>GGGCTGTCTGAATGGGTACAGGGCAAGGCAGAAATTTGCTTCCCCTGAGGGCCACCGCCAGCAGGGCGTTCTGGGGCCATCCCACCCTGGGACCTCTCAACACCCTGCCAGTCCTTCTTGCCATGTCTCAGGACAGCCTCCTGACCCCTGCAGTAGAGGCCACTGGCACTAGCTGGTGACTGAGAAAGACCAAAGTCCAGGAACCCATGGCCTCTGAGGGTGGAGCCTGGAGTAAAGGGGTCTTTGTTCTGGTGCCCAGGGGACCTCCCCACTGCTGGGAAGTTGTAGCCCTGGGTGCT</t>
  </si>
  <si>
    <t>ENST00000612629.1</t>
  </si>
  <si>
    <t>ENSG00000277332</t>
  </si>
  <si>
    <t>LOC101928087</t>
  </si>
  <si>
    <t>chr8:142633521-142633703</t>
  </si>
  <si>
    <t>CACCCAGAGGACCTGCACCCTCAGTCAGTGTGGAGCTGTGGTGGGGGCGAGAGGAGAGGAGTGTGACCAGGGACTGCACTGAGTCACCGTGGGGGAGGAGGCAAGAAGACAGCTCTTGACTTCTCTGGGTTAGGAGCAAAGCTCACACCTGCAGACACCCATCCCATGGTCTCACCCTCCATA</t>
  </si>
  <si>
    <t>chr8:142766347-142766640</t>
  </si>
  <si>
    <t>TTAACTCTTTGTTCAGAGCTCAGTCCTTTGGATGTTAACCCGACTGGGCTGGTGCACCTAAATAATAAATATCCTCCTCAACCCCTTGGTCTCTCTGATTCCTTAAAACATCCCGCTACAGTGGCGGCACCCAGGCAGCTGCAGGGAGCGGTGAGCTCTGCCTCACTTTACCCAGGAGGACGGCCCGTGCTCGGGAGACACTGCTCTTCCGCGGGCGCTGCTGTGGGTCTGCCCCACTCCCGAGGCCTGCTAGCCCTCCTGGGCACCCCCCAAGGGCTTCCCTGCCTGCTCTCT</t>
  </si>
  <si>
    <t>ENST00000521396.1</t>
  </si>
  <si>
    <t>ENSG00000283992</t>
  </si>
  <si>
    <t>SLURP2</t>
  </si>
  <si>
    <t>chr8:143165901-143166167</t>
  </si>
  <si>
    <t>GCCCTGCAGGTTTTAGACTTGCCAGCCTCCTTCATCCTGGAAGCCAATTTTCAAAAACCTCTCTGCACGTGTGCATCCCATTGGTTCTGTTCTCTGATCAATGCAAGGAGGGCCCTACAGCAGAGGGCTTGCCAGCCACTCAGGGAGTTGCGGCTCTGGGCCCCTTTCCTTCCACCCTCCTGGTCCTGCCCTCCATATCAAAAGACGACTGGCCAGAGAGAAAAGCTTGGGAATGGCTTTGAGGTACACGATCAAAGACGTCTGCAG</t>
  </si>
  <si>
    <t>ENST00000414417.6</t>
  </si>
  <si>
    <t>ENSG00000176956</t>
  </si>
  <si>
    <t>LY6H</t>
  </si>
  <si>
    <t>chr8:143186717-143186866</t>
  </si>
  <si>
    <t>CCTGCAGCCACTGGCAAGGGAGCCTGGCCCCTGAGCCTGAGCACAGAGGCTAAAGGGCGCAGTGGGCACTGAAGGGCCCACCCAGGGGTCCCAGCTGGTCTGTGCCCTCCCACTGCCCACTAGTCATCCCCTCGCAAGGAGCTTCACATA</t>
  </si>
  <si>
    <t>chr8:143227805-143228010</t>
  </si>
  <si>
    <t>CACCCCTGCCCTGCGCTGCTGTTTCCTCAGCACTTGCTGTTTCCTCCCAGGCCACCTTCCCAGCAAACTCCCATTTATTTATCTATTTATGAAACAGGGTCTCACTCTGTCACCCCAGCTAGAGTGCAGTGGTGCAATCATAGCTCACTGCAGCCTCACCCTCCTGGGCTCAAGCGATCCTCCCACCTCAGCCTCCTGAGTAGCTG</t>
  </si>
  <si>
    <t>ENST00000622500.2</t>
  </si>
  <si>
    <t>ENSG00000277494</t>
  </si>
  <si>
    <t>GPIHBP1</t>
  </si>
  <si>
    <t>chr8:143228010-143228215</t>
  </si>
  <si>
    <t>GGGCCCACAGGCATGTGCCACCATGCCTGGCTAATTTATTTATTTTTGGTAGAGATGGGGTCTCACTATGTTTCCCAGGCTCATCAGCAACTCCCGTGCTCAAACGATCCTCCCACCTCAGCCTCCCAAGTAGCTGGGATTACAGGCGTGAGCCACCACACCCGGCCTCCTTTGTCGTTTAAATCCAAATATCGCCTTGTTCTGCA</t>
  </si>
  <si>
    <t>chr8:143421068-143421217</t>
  </si>
  <si>
    <t>TGCAGCCGCTCCAGCCCCGACTTTATACACACAGGCCCAGCCACCTACGGGCAGGCGAGGCCTCCTGGAGGCCCGGCGGGCTCTTCCCCCTCCCTCCCCGCCCTTTTCCTCTCCCGATTTCCTGGCCACCCTCTGGCTTAGTCTGCAATT</t>
  </si>
  <si>
    <t>ENST00000519762.1</t>
  </si>
  <si>
    <t>ENSG00000254338</t>
  </si>
  <si>
    <t>MAFA-AS1</t>
  </si>
  <si>
    <t>MAFA</t>
  </si>
  <si>
    <t>chr8:143439970-143440151</t>
  </si>
  <si>
    <t>CAGGCCGTGCTGCCTACCTGAATCCTTGGTGAGGGGGGCCCTGGGGGCCCGAGCCAGGCCGTGCTGCCTACCTGAGTCCTTGGTGAGGGGGGCCCTAGGGGCCCGGACCCTGGGCTGGGCTCCTGGGCTCGGCGAGGACTGCAGGGAGATGAAGGAAGGCAGCTTGCAGAGCCTGTTGGAGC</t>
  </si>
  <si>
    <t>ENST00000333480.3</t>
  </si>
  <si>
    <t>ENSG00000182759</t>
  </si>
  <si>
    <t>chr8:143440151-143440332</t>
  </si>
  <si>
    <t>CACGCTGCTGCTAAGGCAGCCTCCTGGAGAGATGGTGCCTCGTGGTCCAAGGAAGCGGGAGGGGATGAGGAGGAGGAGGAGGAGGAGGAAGCCTTCGAGGATGAGGGAGAGGCTGACCCCCCTGGGCAGTGGGGAGGTGCAGCCACGGCAGCCGCAGTGAGGGCAGCCGAGCTGGGCGTCTG</t>
  </si>
  <si>
    <t>chr8:143440332-143440513</t>
  </si>
  <si>
    <t>GCCTGGTGGGGCGCTGGGATGCTGAAGGCTTCCTGCAGGGAAGGAAGGGGCAGACGTGTGAGGTGGGGTGACGGGTGGGGATCCCAGCGACAGACTGCCCATGCTCTTGGCTGCTTCCTGCTCCCGTGGCCCTCCGTGGTCTCAGGGCAGAGCTGGAGGCACAGGTCAGGCCTGGCCCTTGG</t>
  </si>
  <si>
    <t>chr8:143515964-143516128</t>
  </si>
  <si>
    <t>GCCAGCCCTGCCGCTTCCAGCCCAGGCCCTGCAGGTGCAGGGAGTGTGCTGCTGACGTGGCTGGGCCCTCCGCCCCTGCTGGCCCTCCCCTTGAGTGGCTGGGTGTGCTTCAGGCCCGTCCATTTCTCTAAATGAGCCGCAATGGCAACCGAGGCAGGGGGCGGC</t>
  </si>
  <si>
    <t>ENST00000528401.1</t>
  </si>
  <si>
    <t>ENSG00000014164</t>
  </si>
  <si>
    <t>ZC3H3</t>
  </si>
  <si>
    <t>chr8:143516128-143516292</t>
  </si>
  <si>
    <t>CTGGTGAGTGCCCCGCCCCTACGCTGGCGCGGCAGGAGCTGCCAGGACCGCACTCTAACAAGCCTCAGATGTGGGATGACTGGAACCACAAAGTATGAATTTTTATGAGTCTAATAAATCACTCCACTTTTCTTGTATGTGATGGCTCCCAGGACCTCAAACGCT</t>
  </si>
  <si>
    <t>chr8:143516292-143516456</t>
  </si>
  <si>
    <t>TGCAGACAGAGGGAAGGAGCCCCTGTATGTGGTGGTGGCCAGGAGCAGGGCCACGGGGCCGCTGGGGCCCTCCTGGGCACCCTCGAACCCTCTGGCCCCACGCCCTGAGGCTGCTCCGCAGGGTGGAGAGCAGAGACCTGCTCGCTGCCCCCATTAGGCCCTCCC</t>
  </si>
  <si>
    <t>chr8:143568606-143568753</t>
  </si>
  <si>
    <t>CTGCAGCACCAGCTTCCGCAGGGGGCCGCGGAGCCCCAGCCGGAGCCCGCCCCGGCCCCGGCGCACCAGAGTCCCAAGGAGCCCGACGGCCGAGGCGCGGATTGAGTCCCGTGTCTGCGTGGGAGGGCGCAGTCAGGGCAGGCGGAGA</t>
  </si>
  <si>
    <t>ENST00000533582.1</t>
  </si>
  <si>
    <t>ENSG00000204839</t>
  </si>
  <si>
    <t>MROH6</t>
  </si>
  <si>
    <t>chr8:143568753-143568900</t>
  </si>
  <si>
    <t>ACAGAGAGGGGCTGCAAGGGTGGGAGGGGGCGGCCAGCGCGGAGCGAGGAAGCGGCGGGTCTAGGGAAGGCTGCTGACTCGGTGTGATCTGGGGACAGGGAACAGGGCCTGGAGCTGGACCTGGTTGGGAAGCCTGGAGAGCCCCTGC</t>
  </si>
  <si>
    <t>ENST00000533210.5</t>
  </si>
  <si>
    <t>chr8:143572725-143572898</t>
  </si>
  <si>
    <t>GCCTGCAGCACCTGCCGCTGCTCCTCCTGCGAAGTTGTGCCCAGGACTGACCTAGAAGCCGCCCCGGGCGGGACCACGGACGGGCGTGGTGGCGTGCGCTAGCGTGAGCTTGCGGGGGCTGGGGAGCCACACGGACGTGCCTACAATGGGCCTTTGAGGGGCCCTCCTGCCTGG</t>
  </si>
  <si>
    <t>ENST00000398882.8</t>
  </si>
  <si>
    <t>chr8:143572898-143573071</t>
  </si>
  <si>
    <t>GGCTGCTGGAGGGGAGTGGCCACCTGCAGCCTGAGTGCCTGTGGTGTGGCTCTACCCACCAGGGCCCTGAGAACAGGATCCCCAAGAGCTGGCAGATCCACGAAGAAAGGGGGAGAAGGGCCCCCACCCTGACTACCAGCCCCTGTTGACCAGGGAGCTCAGGGCAGTTGTGGA</t>
  </si>
  <si>
    <t>chr8:143575031-143575182</t>
  </si>
  <si>
    <t>TCGGCTCAGGGACAGCTGGGCCAAGGCTCTAGACTCTGCCAGGGATGGGAGCGGCTCACACAGCTGCAGGGAGGAGGTAAGGAAAGAGAAGCTTGGGGCTAGCTCCCAGTCAGGGCTCTACCGGGGCTGGGGGTCAGGATGAGGGCGGTGGG</t>
  </si>
  <si>
    <t>ENST00000529179.1</t>
  </si>
  <si>
    <t>ENSG00000147813</t>
  </si>
  <si>
    <t>NAPRT</t>
  </si>
  <si>
    <t>chr8:143581015-143581209</t>
  </si>
  <si>
    <t>GTGGTCCCCTGCAGTGTCAGGCGTGGGGAGAGCATTCACCTGGGTCTGTGGGGCCGTGGCCCGGTGGCCAGGCGAGCTCTTCTCCAGCACGTTCAGCCGGGCCTCCAGCTTGGAGATGGCCTGCTGCAGCTCCTGTACCACTGGGGGGGCAAGGGGAGCACGGTTAGATGGCAGGGGCCAGGGACAGCCCCAACC</t>
  </si>
  <si>
    <t>ENST00000530109.5</t>
  </si>
  <si>
    <t>ENSG00000104529</t>
  </si>
  <si>
    <t>EEF1D</t>
  </si>
  <si>
    <t>chr8:143581209-143581403</t>
  </si>
  <si>
    <t>CCACTGGCCCGGGGCCTCACCGCCACGCAGACTCTGGTTCTCCACTTCCAGACTGGCAATCCGGACGACGAGCTCACCGTGGTCTCCGCTGGTGCCGCTGGAGGCCCCGGGGCCTGAGCTCTGCAAGGCAGGAGGAGGGGAGGGCTCAGTGCCCAGCCTGCTCCTAGGGTCCCCCTGCCATGCTCAGGACTGCAG</t>
  </si>
  <si>
    <t>chr8:143589152-143589354</t>
  </si>
  <si>
    <t>CTTCTGCAGGAAGTAACAGTAGGGCAAGGCAGAGGGGGCCTCCCCATCGGCCCGTCGCAGCCCGGCCCGCTTGTTCCCTAAGATGTTGCGGCCCCGCCGGTCTCTGCGGCCCCGCCGGGCACCCTCGGCCAGGCCGGCTCGCTCTTGCAGGCGCACCTTCCCTGGGGGATGGCCGTCAAACAGGGCCTCGTAGAAGCCCCTCT</t>
  </si>
  <si>
    <t>ENST00000530616.5</t>
  </si>
  <si>
    <t>chr8:143589354-143589556</t>
  </si>
  <si>
    <t>TCGGCTGCATCATACCGGGGCTTCTCCAGCCACACCTCCCGAACCAGTGCCTGCAGGCTGCCCAGCGGGGGCTGGCCATTGACCGGTGGGCTGGGCTGGTGGGCCAGGTCGGGGACGGCCACCTGCTGGCCTGTGTTGGGAGTCCCCTGCCTGCGGCTGCCGTCGGGGGCCAGCAACAGGGCCTGAGACCACTCCACGAAGGC</t>
  </si>
  <si>
    <t>ENST00000525223.1</t>
  </si>
  <si>
    <t>chr8:143593631-143593836</t>
  </si>
  <si>
    <t>CTACGGAGGCAGCTGCCCCATGGGACCAGTAAGAGGGATCTTGGGTGGGCTTCCCTGCAGAGAGGAAGCCCTCAGGAGACACCACAGTAAGCCATGCTGGAGACCTGGAGGCCAGGCCCGTCACCTGGGGAGCTGGCCACTAACAGCGGGCAGAGAGCCTCCCAGGACAGCCAGCACAGCCCCCCACACGTCCGAGCCCACCTCCT</t>
  </si>
  <si>
    <t>ENST00000526135.5</t>
  </si>
  <si>
    <t>chr8:143593894-143594193</t>
  </si>
  <si>
    <t>ATCTCTCCTAACAGAGACCAAGTCTGAGCTTCAAAGCTTGCGCAGACGACAGGCACGTGCAAGCCTCTCCTCTCCAGCAGGAGAGCCCGGAGCAGGACACAGCGACTCTTTCAACTGCGTCCCGACAAACGGTCAGCCCCTTCGCTCCTGCAGTTTATCCAAGCTCAGGAGGAGCTTTCTAAAGAGAACACAGGGAGACAGCTGGCTGCCAGAGAAGCAGTCTTGGAAACGCCAGAGCCAGGCCCCAGGGGGAAGTGGCCAAAGTGTCCCTACTCTGCTCCTGGAAGCAGGCCAGGCTCA</t>
  </si>
  <si>
    <t>chr8:143694441-143694741</t>
  </si>
  <si>
    <t>TTCTACGAGTGCGGCCACTGTGGGAAAGGCTTCCGTCACCTGGGGTTCTTCACGCGGCATCAGAGGACTCACAGGCACGGGGAGGTGTAGGGGCGCCCGAAGAGTGGGGTGCTGCGCCTCTGCGGGAGTACTGGGTCCTGAGGGAGAGCTGCAGTGAGAAGTTGCTCTTCAGCCTGGAAAATCAACCTGAATTCAGAGAAGCCTTCTTAGTCCTCAGAGCTCCCCAGTCCCCCGAGAAGTTTACTGGGAAAACTGCCAGGTGGGAGAAGCAGAGCCATGGGTACGCCGGAGATGGCGGGGG</t>
  </si>
  <si>
    <t>ENST00000531565.1</t>
  </si>
  <si>
    <t>LINC02878</t>
  </si>
  <si>
    <t>chr8:143694878-143695129</t>
  </si>
  <si>
    <t>CAGGGACTCCACCCTGGCCCCGAGTCGCCGTCTGCTGGGCCTTTCCTTCCTGGCTCTGCACCCCATGCTGGCTGCCCGGTCTGGCTTCCCTTCTTGTCTCTGTCTTGGGCGAGGCAGCTGTGAGCATTGCACAGAGGCAAAGACCCTCCTGCAGCCTCTGCGCTGGGCCGTAGAAACAAGAGCCTTTGTAATACTGAACCTCATTCAAGGATTAGGAGTGGTGGTTAGGTCAGGGCCACCCCCAGTGCTGCA</t>
  </si>
  <si>
    <t>chr8:143720554-143720704</t>
  </si>
  <si>
    <t>AGACTGCCTGCAGGTCAGGCACAGGGGCATCTACCTAGACAGGACAGCAGGGTGGACCCCAGTTTGGAAGCTGAGCCCCCAGCCACGAACATGGATCTGAGGAGGGGCCCTTGGGTCGGGCCCTGGAGACGACACACGGCAGCCCACAGGC</t>
  </si>
  <si>
    <t>ENST00000461928.1</t>
  </si>
  <si>
    <t>ENSG00000181085</t>
  </si>
  <si>
    <t>MAPK15</t>
  </si>
  <si>
    <t>chr8:143720704-143720854</t>
  </si>
  <si>
    <t>CCACGACAGACGCTGGATGCCCTCCTACCGCCAGACACCTCCCCAGAGGCCTTGGACCTCCTTAGGCGACTCCTGGTGTTCGCCCCGGACAAGCGGTTAAGCGCGACCCAGGCACTGCAGCACCCCTACGTGCAGAGGTGGGGGTGGGAGA</t>
  </si>
  <si>
    <t>chr8:143790420-143790577</t>
  </si>
  <si>
    <t>GCGGTGCAGGAGAGGTACCTGTCGCTGCTGCGGCCCACGGACGGGCCTGAGTATAGCCCCACGCAGTTCCAGGAGCAGCGGCTGGAGCACTTCCGCCTCTTTTTCGTCACCAAGGTCCAGTGGCCGCCAGCTGAGCAGCTGCAGGTGCTGCTCCCAGT</t>
  </si>
  <si>
    <t>ENST00000532625.1</t>
  </si>
  <si>
    <t>ENSG00000203499</t>
  </si>
  <si>
    <t>IQANK1</t>
  </si>
  <si>
    <t>chr8:143790577-143790734</t>
  </si>
  <si>
    <t>TGCGCGTGCAGCTGCCAGGCACAGGCCTCTAGTGCTGGCCCCAGTCCCAATAAAACGTGTGCCCCGGGGCGCGGTGCTGCATCTGTGCTGCGTGCGTGGGGGCAGCGGTGGCGTGTGCCAGTCCAGGACTCCGGCAGTCCCGGGCCCCGGCCGGCGGA</t>
  </si>
  <si>
    <t>ENST00000531163.5</t>
  </si>
  <si>
    <t>ENSG00000180900</t>
  </si>
  <si>
    <t>SCRIB</t>
  </si>
  <si>
    <t>chr8:143790734-143790891</t>
  </si>
  <si>
    <t>ACATGGGTCTGCAGGCACTTGGGGGAGGCCCTGCTGGGGATGGGCAGCCTGCCCGGCCGACCCGTGCGCAGTGAGGCGCAGCGGGAGACGTGGGAGGGACGGTGAGGGTGCAGCCCTCGGAGCTCAGCCTCGCCTCGGAGGGCAGGAAGGGTCTGTGC</t>
  </si>
  <si>
    <t>chr8:143920671-143920821</t>
  </si>
  <si>
    <t>TGGCAGCAGGTCTTTCTTCAGGGCATTGTAGATACTCAGCTTCTGCCCCGCCTCCTCCAGCCATACACCCGCGATGACGTTGGCACCCCGGAGAGCCCGCCGCACAGTGTCCACCTCGGCTACGTCTCGCACAGAGCGCTCACCTCGCTGC</t>
  </si>
  <si>
    <t>ENST00000345136.8</t>
  </si>
  <si>
    <t>ENSG00000178209</t>
  </si>
  <si>
    <t>PLEC</t>
  </si>
  <si>
    <t>plectin</t>
  </si>
  <si>
    <t>chr8:143920821-143920971</t>
  </si>
  <si>
    <t>CAGCTGCTGGTAGAGCTCGCGGTCGATGACCCTGCTCTCCAGCAGCTCGGCGGCTGGCACCAGGCTGCGCAGGCCCTCAAAGCAAAGCCGGCCCTTCTGCTCCTGCTCCTCCACCACCGTGATGATGATCTTGATGATCTTCTCCACTGTG</t>
  </si>
  <si>
    <t>chr8:143921075-143921242</t>
  </si>
  <si>
    <t>TGCCGAACGGCGCAGACACGGTGGCCTTCTCAAAGACGTCCCGGGCCTCGGAGTCAGTGTAGACCAGCTCCCCGCCCTTGGCAGCCTTATCCGTGAGTGGCAGAAGGCACAGGCCCGTCTCGGGGTCCTCCACGCAGCGCTCCAGTAGCTGCAGGTACGTGAGGTTCT</t>
  </si>
  <si>
    <t>chr8:143921242-143921409</t>
  </si>
  <si>
    <t>TCGTGCGTGTTGGGGTCAAAGAAGCCCTTGGTGTCGTCGCTGGGGTCCGCCAGGACGCGGTTCATCTCCTCGTCGAAGTAGCCGCGCCGGTAGGCCACGTCCACGGGCACGCGGTGGCTGTGCACGGGGTCGATAACGCCGCCCGTGGCGATCTGGGCCTCCAGCAGG</t>
  </si>
  <si>
    <t>chr8:143921523-143921666</t>
  </si>
  <si>
    <t>CTTGTGGTGCAGCTCGGGGCCCACCACACCCTCCTTCACAGCCTCGTTGACGGTCAGCCGCCGGTTCCGCACAGGGTCCAGCAGGAAGCCTGAGGCCGCCTGCGCCTCCAGCAGGATGAGGGCCGTGCCGGGACTCAGCAGCTG</t>
  </si>
  <si>
    <t>chr8:143921666-143921809</t>
  </si>
  <si>
    <t>GCCTCTGCAGGGCGGCGTAAACACTCAGCTTCTCATTGGTGGCCTTCAGCAACAGCCCTGCGATACTGCTGCGGCCCTGCAGGTAGTGGCGCACGTCTTCCCGCCGTGCGAGCTCGTCCACCGTGGTGTGGCCCTGCGCCAACC</t>
  </si>
  <si>
    <t>chr8:143922895-143923049</t>
  </si>
  <si>
    <t>CGCCGCGCCTGCTCCTGCGCAAGCTCCTTCTGCTGCTGCAGCAGTTCCGCCTCAGCCTTGAGTCGCGTGGCCTCCTGCACCGCCTGCATCTTCTCCTTGAGCATCTTCTCTGCCAAGGCCCGCTGCTGTGCCAGGTCCTCCTCTGCCAGCTGCCG</t>
  </si>
  <si>
    <t>chr8:143923049-143923203</t>
  </si>
  <si>
    <t>GCAGTCGCGCAGCCTCTTGGGCCGCCACACTCAGCCGCGCGGCCTCCTCCGCCACCTGCTTCATCTTCTCAGCCTCCTCCTGCAGGAAGCGCTGCGTATTGTCCTTGTCACGCAAGATGAGTGCGCGGTTCTCAGCCTCGATGCGTGCCTTGAGC</t>
  </si>
  <si>
    <t>chr8:143923203-143923357</t>
  </si>
  <si>
    <t>CTTGCTCAGCTCCTCCATCTGCACGCGCACCGAGAAGAGCTCCTCCTCCACCTGGCTGCGCTGGCGTGCGGCCTCCGTGGCCTCCGCCTTCAGCCGCTGCAGCTCCTCGTCCAGCAGGTTCTTCTGGTGGTCGGTCTCCTCCAGCTGCAGCCGCA</t>
  </si>
  <si>
    <t>chr8:143923357-143923511</t>
  </si>
  <si>
    <t>AGTGTTGTCAGCTCCTGCTCCACCTGCGCCTTCTGCCGCAGCGTCTGCTCGGCGAATTTCTTATGCTTCTCCATCTCCGCGTCAGCTGCCTGCTTCTGCCGCAGGGCCGCCTGCTCCGCCTGTGCCCGCCGCGCCGCCTCTTGCTCGGCCTCCTT</t>
  </si>
  <si>
    <t>chr8:143923511-143923665</t>
  </si>
  <si>
    <t>TGCGCAGCTTCTCTGCAGCCGCCTGTGCCTGAGCCCGGGCCTGTGCCTGCTCCTCTGCCGACTGCTTCAGCCGCTCGGCCTCTTCCACCTGCCGCCGGGACTGCGCCGCCTCACGCTCCGCCTGCACCCGGGCCTCCTCCGCCTCCTCAGCCGCC</t>
  </si>
  <si>
    <t>chr8:143923665-143923819</t>
  </si>
  <si>
    <t>CCGCCGGGCCGCCTCCGCCTCGCCGCGCAGCTGGTCCAGCACGCTCTGCTCCTGCTGCAGCGTCTGCTGTAGCTCCTGCTCCTTCTGCTGCACCGCGAAGGCGTGTGCCTTCTCTTCCGCCTGCAGCCGCTTCTGGGCGGCCTCCTGGGCCAGCT</t>
  </si>
  <si>
    <t>chr8:143924707-143924855</t>
  </si>
  <si>
    <t>CGCTGCAGCCGGGCCAGCTCCTCCTCCAGCAGCTGCCGCTGCTGCTCCCCCTGCTCCGTCTCGGCCCGCAGCCGGATCAACTCCTGCTCCGCGGCCAGGCGCTGCTGCGCGGTGCCTTCCGCCAGCTGCCGCTGCTTCTCCAGCTCTTG</t>
  </si>
  <si>
    <t>chr8:143924855-143925003</t>
  </si>
  <si>
    <t>GTTCAGCCAGCTCCCGCTGCCGGACGGCCTGCTCCTCCGCCTTGCCGCGCCGCCGCGCCTCGCGCTCCGCCTCCTCCTTCTGCTTCTCAGCCTCGGCCTGCGCCAGGCTCTTCTGCTGCGCCACCTCCTCCGCCTGCAGCCGCAGCCGT</t>
  </si>
  <si>
    <t>chr8:143925003-143925151</t>
  </si>
  <si>
    <t>TAGCGCCTCGTTGGCCTTGAGCTGCCAGCGCTCCAGCTCCCGCTCTGCCTCCTCGCGCGCCCGCTCGGCCTCGGCCTGCTGCTGTGCCCGCCGCTCAGCCTCCTCCCGCAGCTGTGCCACAGCCACGTGTTCCTCCTGCAGGGAGCGCT</t>
  </si>
  <si>
    <t>chr8:143925299-143925447</t>
  </si>
  <si>
    <t>GCAGCCGCAGCTCCTCCAGGGCCTGCAGGGCCCGCTGCTTCTCGCGCGCCGCCTCGGCCTCGGCCTTCACGCGCGAGGCCAGCTCCACCTCCGCCTGCCGCTTACGCTGGCTCTCGTCCTGCACCTGCCTCCGCAAGCGCTCGGCCTCC</t>
  </si>
  <si>
    <t>chr8:143925447-143925595</t>
  </si>
  <si>
    <t>CTCCTGCGCCTGTCGCTTTTGTGCCTCAGCCTCCTCCGCCCGTGCACGCAGTGCCTGCAGCTCCCCCTCAGCCCCGCCACGCTGGCGCTCGGTGGCCTCCAACTGCAGGCGCACCACGCGGATCTCCTCCTCGATGCGCAGCCGGCTGC</t>
  </si>
  <si>
    <t>chr8:143932633-143932807</t>
  </si>
  <si>
    <t>ACCAGCAGCTTGGCGTACTGCAGGTCCAGCCGACCCAGGCAGTCACGGTAGGCACCCCGGGTGGCGGGGGAGAGCTGGCCCTGCAACAGATGAGACGGTGAGGTCTGCAGTGGCTGGGCCCGGCCCACCCCCGCACTGCCCATCGCTCAGCGCCACCCACCTCGTCACTCCGTGC</t>
  </si>
  <si>
    <t>chr8:143932807-143932981</t>
  </si>
  <si>
    <t>CCCGCTCGATCTTGGCCCGGAATTCTTCGATGGACTGGTGCAGGCCTCGGTGGCTGCCCAGCTGCGCCTCCACGCTGGGCAGGTCCACACCCCACTCAGCGCCATCCACACGGTGCTGGTTCTCCTCCACCCAGGCCAGCAGGTCCTGCAGGTAGCGCAGAGTGGAGTCCTCCAG</t>
  </si>
  <si>
    <t>chr8:143952604-143952745</t>
  </si>
  <si>
    <t>TCCTGGCCTGATTCCCTAACCTAATCCCCCCCAGATCTCCAAGGGCCCCACCAAACTAACCCACGATACCCACACTGTCCCAAAATGATCCCAAGGCCTCTTAAAAGCACGTGGACCTAGGTTCTCTCCTACACAGGCCTGC</t>
  </si>
  <si>
    <t>ENST00000354958.6</t>
  </si>
  <si>
    <t>chr8:143952745-143952886</t>
  </si>
  <si>
    <t>CAGGGGTGCCAGGACTGACCCCCGCTGGGCCGCCACCCAACCAGCCCCGCCTCCCCCAAGCCGGCTCCGGGCAGGAAAGGGCGGTAGCTTCCTCCAGCAGAGATGGGGCGGGGCTCGGCGGGAGTCCCCTCCCTCCCACCAG</t>
  </si>
  <si>
    <t>chr8:143952886-143953027</t>
  </si>
  <si>
    <t>GCCAGGGGCCTGCAGGCGGGAAGGGAAGCCGCAGGGAGGAGCCCGGAGCAGAATGTTCCTGGCCCACCCTGCCAGCTCCGCACACGCCCCCCTGCGGCATGCGCCACCCCCCCCCGCCTCGCAGCACACACCTCCTGCAGCA</t>
  </si>
  <si>
    <t>chr8:143977819-143977998</t>
  </si>
  <si>
    <t>CGTAGACCGTGGCTGCAGGGCGAGACGGGGCAAGGTCAGGGTGGTCGGGGTGCGCAGAGCCCCCGCCCCTGCCCGGCTCAGGCCTCACCGTTGCGGCCGCAGAAGCTGCGGTTGAAGCCGTGGGCGCAGATGTCAGGCACTGCCGGTGCCGTCGTGCCGTGGTACAGCACCTGCTCCACC</t>
  </si>
  <si>
    <t>ENST00000527303.2</t>
  </si>
  <si>
    <t>chr8:143977998-143978177</t>
  </si>
  <si>
    <t>CGGGCGCCGCTCGCATCGCTGCAGCAGGCGCTCCCGGTACAGCTCATACTGCTGCTGCAGCAGCGGGTGCGACACGCGCTCCACCTGCGGGGAAGGCCCGGGCCAGGATTAAACACCCTCCCTACGCCCTGGGGCCGACGCAGGGCAGAGCTGAGCCTGGCAACCAGGAGCCCTCTGTTG</t>
  </si>
  <si>
    <t>chr8:144114271-144114426</t>
  </si>
  <si>
    <t>CCTGCAGGCATACCCGGAGGCGGGCACGATCGAGGGCCTGGCCTCGCTGTTGGTGGCCCTGCTGGAGAAGACCACGTGGGTCGACCGTGTGCACATCCTGCAGGTGCTACTGAGACTGCTGCCCAACATGAGCAGTGATCTCCAAGGCCAGCTGCA</t>
  </si>
  <si>
    <t>ENST00000529209.1</t>
  </si>
  <si>
    <t>ENSG00000179698</t>
  </si>
  <si>
    <t>WDR97</t>
  </si>
  <si>
    <t>chr8:144114426-144114581</t>
  </si>
  <si>
    <t>AGGGCCTGCTCGTACACTTGCTCAACCTGGACCAGCCCCCCAGCCTCCAGGTGTGCCCCTTGTCCTGCCCCCAGTTTTCCTCCCCGCCCACCGGCCCTCAGCAACCACATCCCCACCGCCTGCCTCAGGACCAGACACAGAAGAAGTTCGTGATAC</t>
  </si>
  <si>
    <t>chr8:144114581-144114736</t>
  </si>
  <si>
    <t>CTGGCGCTGCAGCTGCTCCTGGCCTGCTCCCTGGAGTCCCGGGATGTGGTGCTGGAGCTCATGTCCTACTTCCTCTACTCTCCCGTGCACTGCCGGTGAGTTGCGCTCCTGCCCAGCCCTCCCTGCCACTGGGAAGGCCTCTGGACAAGCCACATG</t>
  </si>
  <si>
    <t>chr8:144194842-144195031</t>
  </si>
  <si>
    <t>AGGCTGCAGTGAGCCATGATCATGCCACTGTACTCCAGCCTGGGTGACAGAGCAAGACCTTGTCTCGAAAAAGAAAAAAAAAGTTCTGCAAATTTGCCAGTTACAAGACCAACCTACAAAAGCCAAGAACATTTTTCTACACCAGCACTGACCAGCTAGAAAGTATATGAAAACACTATCTACAATAGCA</t>
  </si>
  <si>
    <t>ENST00000527071.1</t>
  </si>
  <si>
    <t>ENSG00000179832</t>
  </si>
  <si>
    <t>MROH1</t>
  </si>
  <si>
    <t>chr8:144195031-144195220</t>
  </si>
  <si>
    <t>AACAGAAACTTATTAACAGCCAGGTGTCATGGCGCATGCCTGTGGTTCCAGCTACTTGAGAGGCTGAGGTGGGAGGATCGCTTGAGCCCAGGAGGTTGAGGCTGCAGTGAGCTGTGATCACGCCAGTGCATTCCAGCCTGGGTGACAGTGCGAGACTGTGTCTTTAAAAAAAAAAAAAAAAAAAAAAAAG</t>
  </si>
  <si>
    <t>chr8:144276157-144276347</t>
  </si>
  <si>
    <t>CCAGCACCTGCTAGGCTGTGATGGAAGCCGCCCCACCCTGCCCAGTGGGAAGCAGCCCCAGTCCTACCTCCTCATCAGAGCTGTCCTCCGCATACTCATCCCCAATCCGGGCGCTCGCCATCTCTGTCCTCGGGCAAGGAGTGCTGGCCTGCAGAGAGAGAGAGAAAATGGTCACTTCAGGGGATACAGGG</t>
  </si>
  <si>
    <t>ENST00000567180.3</t>
  </si>
  <si>
    <t>ENSG00000260428</t>
  </si>
  <si>
    <t>SCX</t>
  </si>
  <si>
    <t>chr8:144318014-144318192</t>
  </si>
  <si>
    <t>AGATCTGGAATGGGAATGGGGGGTTGGTACCAGAACAGGCCCAGCCTGTCCCCCGCACCTCAGGCCCACAGAGGTCCTCACCGCGGTAGGTCAGATTGTCCGGGTAGCTCACGGTGTGCGGGGCAGCAGCACTGCTGGCCTTCTTCCCTGCAGAGGCTACGAGCACAGCAGAGTGGGAG</t>
  </si>
  <si>
    <t>ENST00000524844.1</t>
  </si>
  <si>
    <t>ENSG00000185000</t>
  </si>
  <si>
    <t>DGAT1</t>
  </si>
  <si>
    <t>chr8:144318192-144318370</t>
  </si>
  <si>
    <t>GGGGGCTGGTGGGGCCCTGCTGCTGCCCAGCCCCCCAGCAGGCAGCCCCAGCCCCTGGCAGCCCCTCACCAGCCTTGGCCCTGGCCCTGCGGCACCATGAGTTGACGTCGCGGTAGGAGAAGAGCTTGAGGAAGAGGATGGTGTGCGCCATCAGCGCCAGCAGGGAGCCCACTGCAGGA</t>
  </si>
  <si>
    <t>chr8:144424391-144424532</t>
  </si>
  <si>
    <t>CAAACCCTGCAGGCCTCCTGGGTGAACGAGGTCCTGGCTGCCCAGACAGCTGTGTGGGAACTGAAGGGTGGGCCCACACCCACACTCTCTCCCGAGGCCAGGACCCCGCCAGAACGCACCCTGTGCTCATCCCCCCGACAGG</t>
  </si>
  <si>
    <t>ENST00000526054.5</t>
  </si>
  <si>
    <t>ENSG00000160948</t>
  </si>
  <si>
    <t>VPS28</t>
  </si>
  <si>
    <t>chr8:144424532-144424673</t>
  </si>
  <si>
    <t>GAGTCCAGGTGGCCTGGGGGCGTCCCCGCATGCTGCCCACCCCTCATTCCTAGTTAAAGGGGTTCCCTTCTGCCCAGCAAGTCAGAGTGCTGCTCAGCTCTGGAGGCCCAGGACCCTACGCTCGTGCCCAGCTGCAGCAGGC</t>
  </si>
  <si>
    <t>chr8:144434966-144435128</t>
  </si>
  <si>
    <t>GGGGGCTCCCGGTGCCTGAGGCCCTGGCTCCCCCTCCGCTCTGCGGCTCACCTCGTCATTGCTCTGCAGCACATCAGGGATGAGGTCCTGTGGGGCCAGCAGGGCCCCCTCTTTCCGTAGGGTGAGCCTGGGCAGCAGCCCGCAGGTCTGGTAGTAGCGCTGG</t>
  </si>
  <si>
    <t>ENST00000613458.1</t>
  </si>
  <si>
    <t>ENSG00000276598</t>
  </si>
  <si>
    <t>MIR6893</t>
  </si>
  <si>
    <t>chr8:144435128-144435290</t>
  </si>
  <si>
    <t>GGCCGCCTGCTCGGCCAGCCAGGCCACAGAGTGGGTGTCACTGCTGCAGGGACAGAGGCGCTGCTGCTGCTGCCTGCACACAGCCGGGGTAATGCCCCAGGGACCCGCCATCCCTGCCCAGGGCCAGAAGCCCCCTCAGCTGCTTCTCCCATTCCCAGGTAGC</t>
  </si>
  <si>
    <t>chr8:144474593-144474765</t>
  </si>
  <si>
    <t>CTAGGCTCTGGGGAGAGGGTTGAGGGCCCGATGGCTCCCCCCTGCACAGTCTCCCCCTCCACTCTCGTGGGGCCAGGAAGGGGGCAGAGGGGCCACAGAGGCCTCTCAGAAGAGGGAAGGGGTGGGGTGGGCACCGCCTCCTCCCCACTGTTCCCTGTGCCTGCAGGAACTGG</t>
  </si>
  <si>
    <t>ENST00000525197.1</t>
  </si>
  <si>
    <t>ENSG00000160973</t>
  </si>
  <si>
    <t>FOXH1</t>
  </si>
  <si>
    <t>chr8:144474765-144474937</t>
  </si>
  <si>
    <t>GGCTGCTCTGTGGAGCTAGCCCCGGCCAGGGTGCCCCCTCCCCGGACCCTCCTAGCAGGGACTTGATGCTGAAGCCCTCACTGGGTGGTGGCGGGGGACTGGGCGGCCGGTATGGCCGGCCGTGCAGCACGTAGGGGCCCAGGTCCTTGGCGAAGGCTCCACGCGCACCTCCG</t>
  </si>
  <si>
    <t>chr8:144474937-144475109</t>
  </si>
  <si>
    <t>GTTCTGCCAGCGCCGGCACAGGGCGGTGTTCTGCAGCCGGAGCGCCTCAGCTGGGATCAGGCTCACGTCGACCGCCCAGAAGTTGCCCTTGGCCTGGGGCTTTGCAGGGTCCTTGGGCACCTGGGTGTGGGGGTCAGACATGGGTGGGGCTGCCCAACCTTGGATGCTCAGGA</t>
  </si>
  <si>
    <t>chr8:144500059-144500215</t>
  </si>
  <si>
    <t>GGCCTTGTGCCCAGCACCCCGTCCGTCTTCCCTGCAGTGGCGCCAATCTCCTGGCGGTCAACACCGACGGGAACATGCCCTATGACCTGTGTGATGATGAGCAGACGCTGGACTGCCTGGAGACTGCCATGGCCGACCGTGGTAGGTGCGGCGGTGC</t>
  </si>
  <si>
    <t>ENST00000569326.2</t>
  </si>
  <si>
    <t>LOC101928953</t>
  </si>
  <si>
    <t>chr8:144500215-144500371</t>
  </si>
  <si>
    <t>CGGCTGTGGGAGGGCTGCCGGTCGCGCTCCCTCTGAGCCTGCCGCCTCGCAGGCATCACCCAGGACAGCATCGAGGCCGCCCGGGCCGTGCCAGAACTGCGCATGCTGGACGACATCCGGAGCCGGCTGCAGGCCGGGGCAGACCTCCATGCCCCCC</t>
  </si>
  <si>
    <t>chr8:144500371-144500527</t>
  </si>
  <si>
    <t>CTGGACCACGGGGCCACGCTGGTGAGGGCTGGGGGGTGAGGGGCACACGGGGCTGGGGGCCTCGCTACTTGGAGGTGGGGGATGGGGCCGAATTCAGGCCGGGCGCTTGCCTGCAGCTGCACGTCGCAGCCGCCAACGGGTTCAGCGAGGCGGCTGC</t>
  </si>
  <si>
    <t>chr8:144524125-144524272</t>
  </si>
  <si>
    <t>CTTGCAGACTGGCCAGGGGCTGCAGGGCCTCTCGGCTGATGGTGCCCAGCTGGTTCCTGCTGAGGTCCAGCAGTGCTAGGGAGGACAGCCCCGCTAGAGCCTGGTCCTCCAGCAGCTCAATGCTGTTTTCTTGCAGGTGAAGCTCCTG</t>
  </si>
  <si>
    <t>ENST00000533758.1</t>
  </si>
  <si>
    <t>ENSG00000254402</t>
  </si>
  <si>
    <t>LRRC24</t>
  </si>
  <si>
    <t>chr8:144524272-144524419</t>
  </si>
  <si>
    <t>GCAGTCGCTGAAGTAAGGACAGCAGATCGTGAGGAAAAAGGGCGCCGAGGTTGGGGGCATGTCTCTCTTCTTACCAAGCTAGACTGGGTTGCCTTTTCTAACTATTCCAGCCCTACAGGGCGAGGGGCCATAATGGAGTATCCCGCCC</t>
  </si>
  <si>
    <t>chr8:144524558-144524709</t>
  </si>
  <si>
    <t>GCTAGTGAGCGCCAGCTCCAGCAGGCGCGGCTGCGCGCGGAAGGCGCCGGCCTCCAGGGCGCGCAGGCTGTTGTTGTGCAGGTAGAGCCGGCGCAGAGCGGCGAGTGGCGCCAGGGCTCCCGGCTCTAGGCGGGCGATGTTGTTGTCCTGCA</t>
  </si>
  <si>
    <t>chr8:144807088-144807247</t>
  </si>
  <si>
    <t>TTGGGGGAAGACTTGGGAATAAAAAGGTTATGTCTTCAAACAAGAAGTTCGTTTGTGAGTGTAGAGGCTGGATCATCCTTCCGTTTTCTGTTCCTTCTCTCAGATTCCAGGATGGAGGCTGGGATCATGGAGTCTCCTCTGCAGAGAAAGCTCTCCAGGC</t>
  </si>
  <si>
    <t>ENST00000529429.5</t>
  </si>
  <si>
    <t>ENSG00000197363</t>
  </si>
  <si>
    <t>ZNF517</t>
  </si>
  <si>
    <t>chr8:144807247-144807406</t>
  </si>
  <si>
    <t>CAGGCAGGACTGCCGGGCACCGTGTGGGGGTGCCTCCCCTGGGGGCACCCTGTGGGGGGGCACCCTGCACCACCCCACCCGCATGGCGGTCCTGAGGACGGGTCAGATAAACCCACCCACCCCCGGGCTCGGGAGCACAGCGCCTCCCCAAGGGTTCTGC</t>
  </si>
  <si>
    <t>chr8:144807406-144807565</t>
  </si>
  <si>
    <t>CAGGAAGACCTGGGCCGGCCTGTGGGGAGCTCAGCCCCCCGCTACAGGTGCGTGTGCGGCAAGGCGTTCAGATACAACTCGCTGCTTCTCAGGCACCAGATCATCCACACCGGCGCCAAGCCCTTCCAGTGCACAGAGTGCGGGAAGGCCTTCAAGCAAA</t>
  </si>
  <si>
    <t>chr9</t>
  </si>
  <si>
    <t>chr9:1045966-1046109</t>
  </si>
  <si>
    <t>AGTTGAAACAACCACAAAAATGATACAAATTACGCGCAAGCACTGAATGCTCAGTGTGGGCGGGTCACCGTGCCGGGGCGTCCACGCGCGTCGCCTCCTCTTAGGTGGCCTCCATTCTGCAGTTGGGGAAAGCGAGGCGCAGAG</t>
  </si>
  <si>
    <t>ENST00000625222.1</t>
  </si>
  <si>
    <t>LINC01230</t>
  </si>
  <si>
    <t>chr9:1046109-1046252</t>
  </si>
  <si>
    <t>GGAGGGTTAAGGGACCTCCTCACTGTCCCGGCCAGGGAGGGGCGGATCCGCACTCCAACCCGCCTCTGTCAGGCTGGGCCTCTAAGCCGGGCCGTCCGCGCAGAGTCCGGGCGGAGCTGGGGGGTGTGGGGGGAATGCTCGGGG</t>
  </si>
  <si>
    <t>chr9:1046252-1046395</t>
  </si>
  <si>
    <t>GCAGGATCCGCTCCCGCGATTAGCTCTGGGAGCGAAGTGGGAAGGGGCAGGGCGGGGCTGCAGAAGTCGGGACCCTCGAATGGGATCCGAGCCCGTGTGGCTACGCGAGGGGGAAGCCACCTGGGCTGCGTGGCTCCGGGGCGA</t>
  </si>
  <si>
    <t>chr9:2520679-2520826</t>
  </si>
  <si>
    <t>CTGCAGATGGGGTTTTTGTGTGGACATCCTTTTTATTGATGTTGATGCTATTCCTTTCTGTTTGTTAGTTTTCCTTCTAATATTCAGTCCCCTCTGCCGCAGGTCTGCTGGAGTTTGCTGGAGGTTCACTCCAGACCCTGTGTGCCTG</t>
  </si>
  <si>
    <t>ENST00000657269.1</t>
  </si>
  <si>
    <t>LOC101930053</t>
  </si>
  <si>
    <t>chr9:2520826-2520973</t>
  </si>
  <si>
    <t>GGGGGAGGCTGCAGAACAGCAAAGATTGCTGCCTGTTCCTTCCTCTGGAAGCTTCTTTCCAGAGGGGCACCTGCCAGATGCCAGCTGGAGCTCTCCTGTATGAAGTGTCTGTCGACCCCTGCTGGGAGGTGTCTCCCATTCAGCAGGC</t>
  </si>
  <si>
    <t>chr9:4925138-4925291</t>
  </si>
  <si>
    <t>ATTTCTGGCTTGAGGTGTGGCCTGGGCATCAGGATTTTTAAATCTGCCCAGGTGAATTCAAGATACAGCCAAAGCCGGGAAAAATTGATGTAGTTCAACCCTCATTTTTTGGATGAGGAATGAGGTTCTGGAGGATATGGTCTCACAGCTGCAG</t>
  </si>
  <si>
    <t>ENST00000636127.1</t>
  </si>
  <si>
    <t>ENSG00000096968</t>
  </si>
  <si>
    <t>JAK2</t>
  </si>
  <si>
    <t>chr9:5244405-5244612</t>
  </si>
  <si>
    <t>GGCTGCAGACCAGCAACTACAGATTTCAGATCTAGGCCAGCACCCATCATCCAAGGCACCAGTCTTTGCTCAGTTCCAGGCCCATTCCAGGTTCCAGACTGGTCTCCACAGACACAAGCTCCAGAGAAACCAAGATCCAAGTCAACCTCAGTGGATTCTAGTGCTGGGTCAACCATCACAGACTCAGCTACAGAACCAACCCTGCAGA</t>
  </si>
  <si>
    <t>ENST00000239316.4</t>
  </si>
  <si>
    <t>ENSG00000120211</t>
  </si>
  <si>
    <t>INSL4</t>
  </si>
  <si>
    <t>chr9:5778767-5778918</t>
  </si>
  <si>
    <t>CTGCAGCCTCAACCTCCTGAGCTCAAGCCATCCTCCTACCTCAGTTTCTATAGTAGCTGGGCCCACAGGCACACACCACCATGCCCTGCTAAATGTTGTGTTTTTAGTAGAGTCAGGGTTTTGCCATGTTGTCCAGGCCAGTCTCAAACTCC</t>
  </si>
  <si>
    <t>ENST00000490816.1</t>
  </si>
  <si>
    <t>ENSG00000107036</t>
  </si>
  <si>
    <t>RIC1</t>
  </si>
  <si>
    <t>chr9:5839754-5839912</t>
  </si>
  <si>
    <t>AATAGCCTCTGCAGCTGCTGCTTTCCAAGATGCCCAAAGGAGAAAAGAGACAACAATGGATCTTGTAGGAAAATGGCAAATATCTCTCAAAGTGTGGTCTGAGGACCATGTAATATGAGAATCACATGAGGACTTGCTAAAAAAATCATCCTCCTGTGT</t>
  </si>
  <si>
    <t>ENST00000692524.1</t>
  </si>
  <si>
    <t>ENSG00000099219</t>
  </si>
  <si>
    <t>ERMP1</t>
  </si>
  <si>
    <t>chr9:6187825-6187977</t>
  </si>
  <si>
    <t>CTGCAGGGGTAGCTGGTTTTGTTTGTGTGTTTTCTGCTCAGGAACAATTTCCATATCTTTGGGTGACAGATCCCTATTTTACTTTGCCAAAATTACCTCTCCTAGTGAAGGTGCAGGCCTTCCCAAGGTTACCAATTCATTTTCTTCCTTTGA</t>
  </si>
  <si>
    <t>ENST00000417746.6</t>
  </si>
  <si>
    <t>ENSG00000137033</t>
  </si>
  <si>
    <t>IL33</t>
  </si>
  <si>
    <t>chr9:6188115-6188267</t>
  </si>
  <si>
    <t>GTTCAAGACGAGGCTGAGAAACATAGTGGGACTCTGTCTCTACAAAAAAAAAATTCTAAAAATTAGTCATGCTTGGTGGCACACACCTGTAGTGCCAGCTACTCGGGAGGCTGAAGCCAGAGGATAACTTGAGGCCAGGAGGTCGGGGCTGCA</t>
  </si>
  <si>
    <t>chr9:8826619-8826762</t>
  </si>
  <si>
    <t>CTGCAGGCACCATCTTTTTTTTTTTTTCTATATAGTGCTTATCCAATTTGCAATTGTGTATTCATCCATTATTTTACTCTCCTGCTGGACGGTAAGCCCCTTAATGGCAAGCATAGTATCTCTTCTGATCACCAGTAAATGCCC</t>
  </si>
  <si>
    <t>ENST00000481079.1</t>
  </si>
  <si>
    <t>ENSG00000153707</t>
  </si>
  <si>
    <t>PTPRD</t>
  </si>
  <si>
    <t>chr9:10727446-10727588</t>
  </si>
  <si>
    <t>CTGCAGTTAGAGCCCTGGCAGTGACTGGAGTCAGATTTAAAATGAAGAATGCTGCTGTTTTTGTCTCTACAAAACCAAGCTTGTAGAGCTTCTGAGAAGTACACCTGGCCTTTTAATGCATTAAAATGTTTTTTTCTGTAGTG</t>
  </si>
  <si>
    <t>ENST00000429581.2</t>
  </si>
  <si>
    <t>ENSG00000226717</t>
  </si>
  <si>
    <t>PTPRD-AS2</t>
  </si>
  <si>
    <t>chr9:13120705-13120869</t>
  </si>
  <si>
    <t>CTGCAGAACCAGGTGTCTATGCTGCTGGTTTGGCAATTCTGAAGAATGCCTATTTCCAAAGAAGGATATTCTGAAATAAAGATCACCATTTCACAGATTTCTGACTCACTGGAAAAAATAAGCTGCTTTGAAATGGTGGCTATCTGAGGCCCAAGAAATGACAAA</t>
  </si>
  <si>
    <t>ENST00000381017.6</t>
  </si>
  <si>
    <t>ENSG00000107186</t>
  </si>
  <si>
    <t>MPDZ</t>
  </si>
  <si>
    <t>chr9:15629453-15629605</t>
  </si>
  <si>
    <t>GAAGCAAGAAGGGAAGTTTAGAGAAAAAAGAATAAAAAGAAACGAACAAAGCCTCCAGGAAATATGGGACTATGTGAAAAGACCAAATCTACGTCTGATGGGTGTACCTGAAAATGACGGGGAGAATGGAACCAAGTTGGAAAACACTCTGCA</t>
  </si>
  <si>
    <t>ENST00000474193.1</t>
  </si>
  <si>
    <t>ENSG00000164989</t>
  </si>
  <si>
    <t>CCDC171</t>
  </si>
  <si>
    <t>chr9:16480712-16480893</t>
  </si>
  <si>
    <t>TTGATTTCTCACCGGGCCCTAGCTGCCTTCCGGCGGGGCAGGGCTCGGGACCTGCAGTCCGCCATGCCTGAGCCTCCCACCCCCTCCATGGGCTCCTGTGCGGCCTGAGCCTCCCCGACAAGTGCCACCCCCTGCTCCACGGCGCCCAGTCCCATCGACCACCCAAGGGCTGAGGAGTGCGA</t>
  </si>
  <si>
    <t>ENST00000411752.5</t>
  </si>
  <si>
    <t>ENSG00000173068</t>
  </si>
  <si>
    <t>BNC2</t>
  </si>
  <si>
    <t>chr9:16480893-16481074</t>
  </si>
  <si>
    <t>AGCACATGGCACGGGACTGGCAGGCAGCTCCACCTGCAGCCTGGTGCGGGATCCACTGGGTGAAGCCAGCTGGGCTCCTGAGTCTGGTAGGGAAGTGAAGAACCTTTATGTCTAGCTCAGGGATTGTAAATACACCAGTTGGCACTCTGTATCTAGCTCAAGGTTTGTAAACGCACCAATCA</t>
  </si>
  <si>
    <t>chr9:18711812-18711992</t>
  </si>
  <si>
    <t>AGACAGCAGTAACCTCTGCAGACTTAAATGTCCCTGTCTGACAGCTTTGAAGAGAGCAGTGGTTCTCCCAGCATGCAGCTGGAGATCTGAGAACGGGCAGACTGCCTCCTCAAGTGGGTCCCTGACCCCTGACCCCCAAGCAGCCTAACTGGGAGGCACCCCCCAGCAGGGGCAGACTGAC</t>
  </si>
  <si>
    <t>ENST00000380559.7</t>
  </si>
  <si>
    <t>ENSG00000178031</t>
  </si>
  <si>
    <t>ADAMTSL1</t>
  </si>
  <si>
    <t>chr9:18711992-18712172</t>
  </si>
  <si>
    <t>CACCTCACACGGCCGGGTACTCCAACAGACCTGCAGCTGAGGGTCCTGTCTGTTAGAAGGAAAACTAACAAACAGAAAGGACATCCACACCAAAAACCCATCTGTACATCACCATCATCAAAGACCAAAAGTAGATAAAACCACAAAGATGGGGAAAAAAACAGAACAGAAAAACTGGAAA</t>
  </si>
  <si>
    <t>chr9:20089473-20089590</t>
  </si>
  <si>
    <t>AAGGCACTACCCAGGCACCTCCAGCACACCATAGCCACCATACAAAGAGGAGTCTAGCCCCTCTTCCCTGGGAACCCCCACTCCCAATCTTCACCAGGCAGGGCCCCTAGCTCATGAC</t>
  </si>
  <si>
    <t>ENST00000469261.5</t>
  </si>
  <si>
    <t>ENSG00000171843</t>
  </si>
  <si>
    <t>MLLT3</t>
  </si>
  <si>
    <t>chr9:20089810-20089952</t>
  </si>
  <si>
    <t>ACAGAACACCACAGCACAGAGAGGAGACCAGTTTCTCCTCCTAGTGAGCCCTTGACCCCCTGCTCCCCAACAAGCGCAACCCCAAGCTCACACTGGTAGTGCAGCTACCTCTCTCCACTGGCTGAATACTCCCAGTAACTGCA</t>
  </si>
  <si>
    <t>chr9:20445350-20445498</t>
  </si>
  <si>
    <t>GGGACATACACCAAGTTTTGAGACTATTTAGGAAATAGTATGACATTGAAATTAAAAACAAAATCCAGTGAAAAAAACAGAATGTTATTGACCCCTCTCCCAAAAAAGTTGTTATAGGCTTATAGATTATGAAGTAGAAAAAATCTGCA</t>
  </si>
  <si>
    <t>ENST00000468513.5</t>
  </si>
  <si>
    <t>chr9:20684049-20684210</t>
  </si>
  <si>
    <t>CAGCTCGGCTGCAGAGCGCGGGTCCGCCGCCCACGCCGCCTTTCAACCGCAGTGCGCGGCCCGGGCCTTAGACGCGCGTGCGCGCGAGCCGGGGAGGGCGGGCCCCAGCCGGAGGAGGCGGAACAGGGCCTCGCGATATGCAGCCCATTGGCTCTCTCCTGC</t>
  </si>
  <si>
    <t>ENST00000338382.11</t>
  </si>
  <si>
    <t>ENSG00000188352</t>
  </si>
  <si>
    <t>FOCAD</t>
  </si>
  <si>
    <t>focadhesin</t>
  </si>
  <si>
    <t>chr9:20909042-20909269</t>
  </si>
  <si>
    <t>CTGCAGAATGAACTAAGAATTCTATTTAGCTCTTAGTGTAAGAAAGGCTAAATTGAATAGGGTTATAGTATAATTCTGCAGATGACTTGCAATTGATTAAAAAAAGCCATGAATTTTTAAATAAGAGCTATGGTTTGTTGAGTAACTAGTGTGTGTCCAGTACTTAACATATATTATTTCAATTAATCTATACAGAAACCCTTTGAAGTAGATGTTATTAACCCCATG</t>
  </si>
  <si>
    <t>ENST00000603610.1</t>
  </si>
  <si>
    <t>chr9:21959380-21959526</t>
  </si>
  <si>
    <t>GGACTTAGCACCCGGGCCAGTGGCTGCGGAGAGTGTACTGGATCCCCCAGCAGTGCCGGCCCACCGGCGCTGTGCTCGATTTCTCGCCGGGCCTTAGCTGCCTTCCCGCGGGGCAGGGCTTGGGACCTGCAGCCCGCCATGCCTGAG</t>
  </si>
  <si>
    <t>ENST00000441769.3</t>
  </si>
  <si>
    <t>CDKN2A-DT</t>
  </si>
  <si>
    <t>chr9:21959526-21959672</t>
  </si>
  <si>
    <t>GCCTCCCACCCACTCCATGGGCTCCTGTGCTGCCCGAGCCTCCCCGACGAGCACCACCCCCTGCTCCACGGCGCCCAGTCCCAACGACCACCCAAGGGCTGACGAATGCGAGCGCACGGCGCAGGACTGGCAGGCAGCTCCACCTGC</t>
  </si>
  <si>
    <t>chr9:21959672-21959818</t>
  </si>
  <si>
    <t>CAGCCCTGGTGCAGGATCCACTAGGTGAAGCCAGCTGGGCTCCTGAGTCTGGTGGGGACGTGGAGAACCTTTGTATCTAGTTCAGGGATTGTAAACGCACCAATCAGCGCCCTGACAAAACAGGCCACTGGGCTCTACCAATCAGCA</t>
  </si>
  <si>
    <t>chr9:22353923-22354098</t>
  </si>
  <si>
    <t>GAGTTTCCAGTTTTTCTGTTCTGTTTTTTCCCCATCTTTGTGGTTTTATCTACTTTTGGTCTTTGATGATGGTGATGTACAGATGGGTTTTCGGTGTGGATGTCCTTTCTGTTTGTTATTTTTCCTTCTAACAGACAGGACCCTCAGCTGCAGGTCTGTTGGAATACCCTGCCGTG</t>
  </si>
  <si>
    <t>ENST00000325870.3</t>
  </si>
  <si>
    <t>ENSG00000176399</t>
  </si>
  <si>
    <t>DMRTA1</t>
  </si>
  <si>
    <t>chr9:22354098-22354273</t>
  </si>
  <si>
    <t>GTGAGGTGTCAGTGTGCCCCTGCTGGGGGGTGCCTCCCAGTTAGGCTGCTCGGGGGTCAGGGGTCAGGGACCCACTTGAGGAGGCAGTCTGCCCGTTCTCAGATCTCCAGCTGCCTGCTGGGAGAACCACTGCTCTCTTCAAAGCTGTCAGACAGGGACATTTAAGTCTGCAGAGG</t>
  </si>
  <si>
    <t>chr9:23524827-23525107</t>
  </si>
  <si>
    <t>TTCAAACTTACAAAACCAATCATGGCACTTCCCCAATAAAAATTTTTGTTTCTTTTGAGCCACCTCCCTTCTCCTCTCTCTACTTTGAATTCCTTCCACACCACTGGCCCTATTTTATCCTCTGGCCACAAAAATTCACTGCAGGTGCCCAAATCTCCCACATTCCCTCTTCGCTCTGTGCTCTGGGCACATGCCCTTTCCTCTTCCCAGTAAGAGGAATACGAGTTGAGAAAACAAAGACAGCTATGAAGAAATAAGAAGGAACAAAGAAAGTCTAGCAT</t>
  </si>
  <si>
    <t>ENST00000640003.1</t>
  </si>
  <si>
    <t>LOC107987054</t>
  </si>
  <si>
    <t>chr9:23537925-23538070</t>
  </si>
  <si>
    <t>AGGTCTGCAGAAGCCCCCATTGTTGGGGAGAGACGTGTGGGAGCAGATGGTCTGGCTGGTCACTCAGTCTGGCTGTCAGATGCTCTCTGTCAAGTTCCCTGGGGACTGCAGGGTTTTCTTTCCACTCTCCGCTCTGGTCATATGTG</t>
  </si>
  <si>
    <t>chr9:23538070-23538215</t>
  </si>
  <si>
    <t>GTTTGCTCAGCGTGAGCGAGGGGTCTTTTTCTTTATCACCCCTCAGACTTCCAGGGGGCTGAGTTGCCTTCTCCGTCCCCCACTCCTTCCCTCTGCTTTCTCTGCTTTTTCTGGACCAGCTAGTGCCGCGCCTCCAAGGGCCCGCT</t>
  </si>
  <si>
    <t>chr9:23538215-23538360</t>
  </si>
  <si>
    <t>TCGCTGCAGAGAAAAGCAAGCGATTTCCTTTGTCTCTAATTGATGCTGCGCTCTCATCCAGCAGCTTCTGACTGGCATGCTCACTCGGTTATTTAACAAATTACTCCACAGCCCTCATTAGAACTATTGACATGTACAGCTAACCA</t>
  </si>
  <si>
    <t>chr9:23747389-23747529</t>
  </si>
  <si>
    <t>CTGCAGAAAGCGAAACTGTTGATAATGGGAGGACTACGGTATTTCATGGCACAGGCTCTCTTCAACAGATAGTCACCACTTGAAATCAAGAACTTAACACTGGCTGATATTCTCCAGCACACCCAAAGCTCAGACAAAGAC</t>
  </si>
  <si>
    <t>ENST00000423281.1</t>
  </si>
  <si>
    <t>ENSG00000107105</t>
  </si>
  <si>
    <t>ELAVL2</t>
  </si>
  <si>
    <t>chr9:23883777-23884057</t>
  </si>
  <si>
    <t>TCAGCTTTTGTTTGTCTTGGAGACTCTTTATTTCTTCTTCATGTTTAAAGGTTAGCTTTGCTAGGTGTAGTATTCTTGGTGAGTAGTTCTTTCTTTTTTCCCCTTGGCTTTGAATATAGCATCCCACTGTCTCCTGGCCTGCAGGGTTTCTGCTGAGAAACCTGCTGAAAGCCATATTTGGGTGTCATTGAATGTGATATATTTCTTTTTCTACTGCTTGAGTAATCCCTCTTTGTGTTTGATTTTTGCTAATTTGATTATGATTGTTTTTCTTGAAGATT</t>
  </si>
  <si>
    <t>ENST00000658911.1</t>
  </si>
  <si>
    <t>LOC105375992</t>
  </si>
  <si>
    <t>chr9:24135194-24135402</t>
  </si>
  <si>
    <t>CTAGGGGCTTAGCACCCGGGCCACCGGCTGCGGAGGATGTACTGGGTCCCCCAGCAGTGCCGGCCCACCGGTGCTGCGCTCGATTTCTCACCGGGCCTTAGCTGCCTTCCCGCGGGTAGGGCTCGGGACCTGCAGCCCGCCATGCTTGAGCCTCCCACCCCCTCCATGAGCTGTGTGTGGCCCGAGCCTCCACGATGAGCACCGCCCCC</t>
  </si>
  <si>
    <t>chr9:24135402-24135610</t>
  </si>
  <si>
    <t>CTGCTCCACAGCGCCCAGTCCCATCGACCACCCAGGGGCTGAGGAGTATGGGCGCATGGCACGGGACTGGCAGGCAGCTCCACCTGCAGCCCCGGTGCAGGACCCACTGGGTGAAGCCAGCTGGACTCCTGAGTCTGGTGGGGAGGTGGAGGACCTTTATGTATAGCTCAGGGATTGTAAATACACCAGTGGGCACTCTGTATCTAGCT</t>
  </si>
  <si>
    <t>chr9:25824351-25824627</t>
  </si>
  <si>
    <t>CTGCAGCATTATTCACGATAGCAAAGCAATTTTTCAATTTTCTTCTTAATTTCTTCATTGACCCACTGGTCATTCAGGAGCACATTGTTTAATTTCCATGTTTTTTTATGGTCTCCAAAATTCCTTTTGTTATTGAGTTGTAGTTTTATTTTATTGTTATCAGAGAAGATGTCTGATATTATTTTAATTTTTTGAAGGTTTAGGGTGTGTTTCATGACCTAACATATGATCTATCCTTGAGAATGAACCATGTGCTGAGAAGAATGTGTATTCTGCA</t>
  </si>
  <si>
    <t>ENST00000627303.1</t>
  </si>
  <si>
    <t>ENSG00000236306</t>
  </si>
  <si>
    <t>LINC01241</t>
  </si>
  <si>
    <t>chr9:27389165-27389347</t>
  </si>
  <si>
    <t>CTGCAGCATCACTTGGAACTTGTTAGAAATGCAAATTTTCAGGCTCCACCCCAAACTTACTGGATCAGAAACTCTGGGAGTGGGGCAGCAATCTGTGTTTTCACAAGCTCTCTGGGGAGTTGGGATACATGCTTGAGGCTGAGAACCACTGCTTTATGTGCTCTGCCTCCTGCCTATCTCCCT</t>
  </si>
  <si>
    <t>ENST00000603061.1</t>
  </si>
  <si>
    <t>ENSG00000120162</t>
  </si>
  <si>
    <t>MOB3B</t>
  </si>
  <si>
    <t>chr9:31229096-31229252</t>
  </si>
  <si>
    <t>CTGCAGAGTGTTTTCCAACTTGGTTCCATTCTCCCTATCACTTTCAGGTACACCAGTTAGATGTAGATTTGGTCTTTTCACATAGTCCCATATTTCTTGGAGGCTTTGTTCATTTCTTTTTATTCTTTTTTCTCTATACTTCTCTTCTCGCTTCATT</t>
  </si>
  <si>
    <t>ENST00000562065.1</t>
  </si>
  <si>
    <t>ENSG00000260720</t>
  </si>
  <si>
    <t>LINC01243</t>
  </si>
  <si>
    <t>chr9:32411811-32411953</t>
  </si>
  <si>
    <t>TTAGAAATTTCTATATCCTTTGTCCTGGAATTCCTACTTCCAAGCATACCCTTTATATCATTTATTTATTTATTTATTTATTTTTTGAGACAGGTTCTCACTCTGTTCCCTAGACCGGGGTGGCGTGATCACAGTCCACTGCA</t>
  </si>
  <si>
    <t>ENST00000309951.8</t>
  </si>
  <si>
    <t>ENSG00000122729</t>
  </si>
  <si>
    <t>ACO1</t>
  </si>
  <si>
    <t>chr9:33346228-33346378</t>
  </si>
  <si>
    <t>CTGCAGATGAATTCCAAATGCTGCTGGGCAAGGTCCATAGTAAGAACTTCACCATTTGTGAATTGTGTTGTTTTAGCCTATTTTGTTCCCCATTCATTTCCATTTTCTTAAGTGTTTATTGTATTTCTAACATGGTGTCAGACATAGAGGG</t>
  </si>
  <si>
    <t>ENST00000466971.1</t>
  </si>
  <si>
    <t>ENSG00000086102</t>
  </si>
  <si>
    <t>NFX1</t>
  </si>
  <si>
    <t>chr9:33523708-33523860</t>
  </si>
  <si>
    <t>TCAGCCCCATCCCCGGTGGCTGCAGAGGGCCCCTGGCTAGAGGTCTCGAGCTCTGGCAGAGGAGGAGCCGGGAGGGGGCAGGGTCTGGCGGGCTCTCAGGCCAGGGGCACCCGCGATCCAGAGGCCGCCCAGGCCATGCTCCACCACCTGGGC</t>
  </si>
  <si>
    <t>ENST00000684830.1</t>
  </si>
  <si>
    <t>ENSG00000230453</t>
  </si>
  <si>
    <t>ANKRD18B</t>
  </si>
  <si>
    <t>chr9:33523860-33524012</t>
  </si>
  <si>
    <t>CGCCCAGCTACAGGCGCCGGGCAACTCCCAAGCTGGCTGGCGCGCCCAGCCTCGCAGAACCGGGGCTAGATGTCGCCGTGGCTGCGGCCAAGCCAGGCGGTCTGCCCGGCGGCGGCTGCACCGGGGCAGGAACCGACCCTCAGCCCCATCCCC</t>
  </si>
  <si>
    <t>chr9:33524012-33524164</t>
  </si>
  <si>
    <t>CGCGGACGGTCCCTGGAGCGGCCCCGATCTCTCTTCGGAGAAGAGGGGCGGGAGTCACGGCCAGGCGGGAAGGGATGCGCGCCTGAGATTCCGGAACGTCCCGCGCCAGCCCAGGAGAACCCGCAAGCCAGCGGCGCCTGAGCCCGAGCTGCA</t>
  </si>
  <si>
    <t>chr9:34318473-34318626</t>
  </si>
  <si>
    <t>CCTGCAGCCACAGCAGCTCCTGGCACCGCAGAGAAGCTGAGCCCCAAGGCAGCCACGCTGGCCGAACACAGCGCCGGCCTGGCCTTCAGCCTGTACCAGGCCATGGCCAAGGACCAGGCGGTGGAGAACATCCTGGTGTCGCCCGTGGTGGTGG</t>
  </si>
  <si>
    <t>ENST00000379174.7</t>
  </si>
  <si>
    <t>ENSG00000186638</t>
  </si>
  <si>
    <t>KIF24</t>
  </si>
  <si>
    <t>chr9:34318763-34318928</t>
  </si>
  <si>
    <t>CTCCACCGCGCGCAACGTGACCTGGAAGCTGTGCAGTCGCCTGTAGGGACCCAGCTCAGTGAGTTTCGCTGATGACTTCGTGCGCAGCAGCAAGCAGCACTACAACTGCGAGCACTCCAAGATCAATTTCCATGACAAGCGCAGTGCGCTGCAGTCCATCCACGAG</t>
  </si>
  <si>
    <t>chr9:34348134-34348317</t>
  </si>
  <si>
    <t>AATTGCTTAAGCCCAGGAGGGTGAGGCTGCAGTGAACCAAGATTGTGCCACTGCACTCCAGCCTGGGTGCTAGAGTGAGACCCTTATCTCAAAATTAATTAATTTTTTTTTTTTTTTTGAGACGGAGTCTTGCTCTGTCACCTAGGCTGGAGCGGAGTGGCGCAACCTCAACTCACTGCAGCCT</t>
  </si>
  <si>
    <t>ENST00000379158.7</t>
  </si>
  <si>
    <t>ENSG00000164978</t>
  </si>
  <si>
    <t>NUDT2</t>
  </si>
  <si>
    <t>chr9:34384415-34384557</t>
  </si>
  <si>
    <t>TCAAGAAGTAGAGTGTGGTCATAGCCTGTGTGCTGGAGGATTAACATACAAAACAACATCAACAACAAAACGAGTAGAGAGTGGTCAGAAGAGTGCAATTCATTGGTCTAGGAGGGTAAAGGTCTCAGAGGGTAAAGACTGCA</t>
  </si>
  <si>
    <t>ENST00000379133.7</t>
  </si>
  <si>
    <t>ENSG00000164972</t>
  </si>
  <si>
    <t>C9orf24</t>
  </si>
  <si>
    <t>chr9:34540923-34541075</t>
  </si>
  <si>
    <t>GCTTTGGGCCTGAGATCCTCCCTACAAGAGACAAGGAGAAAAAAAAAAAAAGCCTGACCAGACCTTCTGCACGAGACAGGAAAGGGAAGATTGTGACTGGAGCAAAACTCAGTTAACATCCTTGTGAGTCATCCTGGCACACCAGCTCCTGCA</t>
  </si>
  <si>
    <t>ENST00000399775.3</t>
  </si>
  <si>
    <t>ENSG00000168913</t>
  </si>
  <si>
    <t>ENHO</t>
  </si>
  <si>
    <t>chr9:35525024-35525322</t>
  </si>
  <si>
    <t>ATTTAAAAACACTGGAGGTTCTGTGAGAGTGGAAAGATATATCAACTGGCAAACTTGTCTGGTGGGCAGGTGGAACAGGCTGGCCTTTTTTTGTGTGGGGAAACCCCCAGAGAATTTGACATTCTTTTCTCTGAGGTAGTTCAGTTTCTGCAGAGAAATAATCTACCAGGGGTAGGGTGGGATAAATAAGTCTGGCTGTTGGTATTATCCTGAAATAGAAGGAAGAAGTCTAGCAATTCTTTGGAGATTTTCACCTAACCCCTCAGTTTTCAGATTGGCCTCTCATCCTGCTTTCTTCC</t>
  </si>
  <si>
    <t>ENST00000455600.1</t>
  </si>
  <si>
    <t>ENSG00000198853</t>
  </si>
  <si>
    <t>RUSC2</t>
  </si>
  <si>
    <t>chr9:35679658-35679809</t>
  </si>
  <si>
    <t>CTGCAGTGAGCTATGATCCCACCACTGCCTACCATCTTTAGGATACATTTATTTATTTATAAAAGAAATCAAGAGGCTGGATGGGGAATACAGGAGCTGGAGGGTGGAGCCCTGAGGTGCTGGTTGTGAGCTGGCCTGGGACCCTTGTTTCC</t>
  </si>
  <si>
    <t>ENST00000485665.1</t>
  </si>
  <si>
    <t>ENSG00000107159</t>
  </si>
  <si>
    <t>CA9</t>
  </si>
  <si>
    <t>chr9:37002400-37002689</t>
  </si>
  <si>
    <t>TTCTATCCAAGGGGTGACCATGGGGGAGGCCAGCAAGAATGCCACAGTCTCACCCTGCTGCCTGTCTGTCTTGCGGAGGGCTCAGCCCTTTCCCGTGTTCACGAAAAGGACAGCGTGCGGGCCGGGGGACTCGCTCCTCTGCAGGTAAGGGGGGTGTTCGCGGGCACCTCTGCTGCCACCCGCGACCGAGCGCCGGAAACAGACCCCGTGGAGCGCATCCCCGACGGGGCTGCGCGGGCCTCTCTTACCTTCGTCTCTCTTGCGCTTGTTGGTGTCGGCGCTGGGGGACG</t>
  </si>
  <si>
    <t>ENST00000509911.3</t>
  </si>
  <si>
    <t>LOC105376032</t>
  </si>
  <si>
    <t>chr9:37002877-37003028</t>
  </si>
  <si>
    <t>GCAGGGTGGGCAGGGGGCGCTGAGGACCCTCGCTCTGCGGAGGCGGCCACACCTGAGCCACGAGCGCAGGCCTCGGGCGGGCCGTGTGCCCCAGTTCTCTGCGATGGGGGGAGAAAGGGAAGGGTGGGCACTGAGAAGGACTGACCCCTGCA</t>
  </si>
  <si>
    <t>ENST00000522932.1</t>
  </si>
  <si>
    <t>ENSG00000196092</t>
  </si>
  <si>
    <t>PAX5</t>
  </si>
  <si>
    <t>chr9:37059458-37059523</t>
  </si>
  <si>
    <t>AGCCTCATCCTCCCTGGACTCAGGCAATCCTCCCACCCCAGCCTCCCAAGTAGCTGGGACTCCAGG</t>
  </si>
  <si>
    <t>ENST00000664037.1</t>
  </si>
  <si>
    <t>ENSG00000281649</t>
  </si>
  <si>
    <t>EBLN3P</t>
  </si>
  <si>
    <t>chr9:37650868-37651054</t>
  </si>
  <si>
    <t>AGCTGCAGCCTCAGCACCTGCCGCCGCCAGACGGCGCGGGCGCGGCCCGGCCCGGCCAACCCCTCCGGCTGCAGCCTCGGCGCGGGAGGCGGAGCCCGAGCCGAGCCCGAGCAGCGCTGCTTCCCGAGCCTTGGCCGCGACCGTGCCCGCCGCTGGGCGGGGCCGCCCTTCTCCGAGAGCGTCAGCC</t>
  </si>
  <si>
    <t>ENST00000377765.8</t>
  </si>
  <si>
    <t>ENSG00000070601</t>
  </si>
  <si>
    <t>FRMPD1</t>
  </si>
  <si>
    <t>chr9:37651054-37651240</t>
  </si>
  <si>
    <t>CCGCTAGGTCCTTGTCCGCGCGGGCGGCACCTCCTCTGCAGGTAAGGGAGGGGTCCTGGCACCGCAAAGTTTTGGGGAGACGGCCTGTCCCCACACCCCGGGCCTGCGCCTCGGCTTCCTCCGCGCCGCCCTCCGCCTGCACCACCAGTCCCGGGTGACCCGCGCCCGCCTCCGGTCCTCGTGTCCC</t>
  </si>
  <si>
    <t>chr9:38123735-38123969</t>
  </si>
  <si>
    <t>TCACTGCAGCCTCAAACACCTGGGCTCCAGCAATCCTCCTGCCTCGGCCTCCCAAGTAACTGGGACTATAGGTGTGTGCCACCATGCCTGGCTAATTAAAAAATTTTTTTTGTAAAGACAGGGTTTCACTATGCTGCCCAGGCTGGTCTTGAACTCCTGAGCTCAAGAGATCCTCCTGCCTTGGCCTCCCAAAGTGCTGGGATTGCAGACATGAGCCACTGTACCCAGCCTGCAG</t>
  </si>
  <si>
    <t>ENST00000377707.4</t>
  </si>
  <si>
    <t>ENSG00000107338</t>
  </si>
  <si>
    <t>SHB</t>
  </si>
  <si>
    <t>chr9:38620886-38621036</t>
  </si>
  <si>
    <t>GTCGGTTCCTGTCCCGGTGCAGCCGCCGCCGGGTAGACCGCCTGGCTTGGCCGCAGCCAGGGCGACATGTAGCCCCGGTTCTGCCAGGCTGGGAGCGCCAGCCATCTTGGGAGTTGCCAGGCAGCTGTCGCCAGCAGGTAGAGGGCGCCTG</t>
  </si>
  <si>
    <t>ENST00000377680.3</t>
  </si>
  <si>
    <t>FAM201A</t>
  </si>
  <si>
    <t>chr9:38621036-38621186</t>
  </si>
  <si>
    <t>GCAGCTTGGGCGCCCAGGTGGTGGAGCACGGCCTAGGCGGCCTCTGGATCGCGAGTGCACCTGGCCTGAGAGCCCGCCAGGCCCTGCCCCTGCTCGGCTCCTCGTCTGCTGAAGCTCGGGACCTCTAGCCAGTGGCCCTCTGCAGCCACGG</t>
  </si>
  <si>
    <t>chr9:39042169-39042354</t>
  </si>
  <si>
    <t>TGTCGATTGGTGCATTCACAAACCTTGAGCTAAACACAGGGTGCTGATTGGTGTATTTACAATCCCTGAGCTAGACATAAAGACTCTCCACCTCCCCACCAGACTCAGGAGCCCAGCTGGCTTCACCTAGTGGATCCCGCACAGGGGCTGCAGGTGGAGCTGCCTGCCAGTCCCGCGCCGTGCGCT</t>
  </si>
  <si>
    <t>ENST00000477002.1</t>
  </si>
  <si>
    <t>ENSG00000106714</t>
  </si>
  <si>
    <t>CNTNAP3</t>
  </si>
  <si>
    <t>chr9:39042354-39042539</t>
  </si>
  <si>
    <t>TCGCACTCCTCAGCCCTAGGGTGGTCGATGGGACCGGGCGCCGTGGAGCAGGGGGTGGTGCTCGTCGGGGAGGCTCGGGCTGCACAGGAGCCCATGGAGTGGGTGGGAGGCTCAGGCATGGCGGGTTGCAGGTCCCCAGCCCTGCCCCGTGGGAAGGCAGCTAAGGCCTGGCGAGAAATCGAGCGC</t>
  </si>
  <si>
    <t>chr9:39042539-39042724</t>
  </si>
  <si>
    <t>CAGCACTGGTGGGCCGGCACTGCTGGGGGACCCAGTACACCCTCTGCAGCCGCTGGCCCGGGTGCTAAGTCCCTCATTGCCCGGGGCCAGCAGGGCTGCCCGGCTGCTCCCAGTGCGGGGCCCGCCAAGCCCATGCCCACCCGGAACTCCAGCTGGCCCGCAAGCGCCACATGCAGCCCGGGTTCC</t>
  </si>
  <si>
    <t>chr9:39758161-39758312</t>
  </si>
  <si>
    <t>CTCAGGAAGTACAATTTACCACTTTGGGAAGCTTAGGAGGGAGCATCGCTTAAGACCAGGAGTTCAAGACCAGCCTGGGCATCATATAGATGTCTCTTCTAAAAGCACTACTAATGCAATAAAATGTATTCTCGTTGAAAATTACATCTGCA</t>
  </si>
  <si>
    <t>ENST00000663590.1</t>
  </si>
  <si>
    <t>ENSG00000278175</t>
  </si>
  <si>
    <t>GLIDR</t>
  </si>
  <si>
    <t>chr9:39794625-39794772</t>
  </si>
  <si>
    <t>CTTCCTGTGGAACTGAGCTTCGACTGGTGGGGGACATAAGAGGCAGCCACTGGCCCAACCAGCCAAGGCCTAAAGCTCGCAGAAGAGAAATTCTCATTAGCAGAATTTTCAGTCGTTGGAGCTGAGCTGCAGGATGTTTGAGTGTGGA</t>
  </si>
  <si>
    <t>chr9:39799001-39799155</t>
  </si>
  <si>
    <t>ACAGCTGCAGCTTGGGTGGCTGCAGCTGCACTTGGGAGGGCGGGGCTCCTGCCTACTCTTGGCTCCCAAGAGCACAGGAGTGCCCTGGTAGCAGCCACAGCTTGGGTGGCTGCAGTTGCACCTGGGAAGCTCCCACTCTACCAACTTTCTGGCTC</t>
  </si>
  <si>
    <t>chr9:39799155-39799309</t>
  </si>
  <si>
    <t>CCATAAAGCATGCAGCCCTAGCCATACCACTGGTCTGCATTTTCCCCTTAGTGGCAGCAGGCAAGGTGCGGGTGGCTGGTGGCCTCAGCCAACCCCGCGCAAACAAACCCAATGCTCCTGGGGCCACCCCACAAGTCCTGGCTGCACTATCAGCT</t>
  </si>
  <si>
    <t>chr9:39799309-39799463</t>
  </si>
  <si>
    <t>TCACAGACTCCTGAGACGCAGCACACAGCGAGATTGAAGGCACGGCAGAGGTTCCGGGCCTGCAGTGGGTCCTTCCCAGTTGTGCAAGGGTCGGGGTGGTGCAGTCAGCTGCCTCAGGGATGTAGGGCACAGGGGACCCACCACTACCACTGCTG</t>
  </si>
  <si>
    <t>chr9:40307743-40307894</t>
  </si>
  <si>
    <t>GCCTGTACAATCATTATACCTTGGAAGTAGTGAAGTTGCCTTATAATCCAAAGACTCATGGGCAGAAGGGACTGTAGACTTGTCTCAGATAAGACTTCGGGCTTTGGACACCTGAGTAAATGCTGGAATGAGTTAAGATTTGGGGGACTGCA</t>
  </si>
  <si>
    <t>ENST00000455995.5</t>
  </si>
  <si>
    <t>ENSG00000223839</t>
  </si>
  <si>
    <t>FAM95B1</t>
  </si>
  <si>
    <t>chr9:40431503-40431655</t>
  </si>
  <si>
    <t>CTGCAGTAAACAAATTTCAATCGTGAGTGAAAGGAGAAAAAAGCAAATCCTACTTGACTATTGCTAGCTTGTTTACACCATAGGGCTAGAGTAAGCTGAAATCGACAGAGTATAAAGAAAAGAAGGTCCTCTTGAAGTAACACACACACTCAT</t>
  </si>
  <si>
    <t>ENST00000454768.3</t>
  </si>
  <si>
    <t>LOC102724580</t>
  </si>
  <si>
    <t>chr9:40465009-40465294</t>
  </si>
  <si>
    <t>CTGCGGTTCAGCAGACTTAGTCTTTCCTGCCTGCTGGCTCTGAAGGGTCTGGACATTCTGGACAAGGGAGATTCCCTCCAGTGCAGTGCACCCTCTCTGCCAAGGGGCAGCCAGAGTGCTTTGTTAAGTGGTCCCCGATCCTGTACATACTCCCTAACTGATTGAGACCACCAACAGGGGTCTCCAGGCACCTTATACAGGAGTGTTCCTGCTGGCATCACATCAGTGCCCCTCTGGGATGGAGCTCAAAAAAGAAGGAGCAGGCAGCCATCCTTGCTGTTCTGCA</t>
  </si>
  <si>
    <t>chr9:40682760-40682904</t>
  </si>
  <si>
    <t>AGTGGCTGGGTTCTGAGTGTTTGTCCCTCATATAGAATTTCAGAACACTGCTACAAATTTCTGAACGTTTGTCGCTCACAGAGGATTCCAGAACACTGCAGCTGGGTTGTGTTTGCCCCCCACATAGGATTCCAGAATACTGCTG</t>
  </si>
  <si>
    <t>ENST00000616097.1</t>
  </si>
  <si>
    <t>LOC107986993</t>
  </si>
  <si>
    <t>chr9:40767622-40767766</t>
  </si>
  <si>
    <t>ACCCTGCAGGGCGCCCCCATCCAAGGCCTGGGGGGCCTGCCCGGGAAGAAGATCAAGACCTCGGGGCCCAGGACAGCCGCCCCGCTGCCCGCCACTCCTCCACCTGCTCCCCTCGTCCCCAGGACCCCCAGCCCCCACTCTGAAG</t>
  </si>
  <si>
    <t>ENST00000413399.3</t>
  </si>
  <si>
    <t>LOC100132004</t>
  </si>
  <si>
    <t>chr9:40767766-40767910</t>
  </si>
  <si>
    <t>GGGGCGATCCTCCCACAGCCGCCTCCTCCTCCTGCAGCCCCGGCTCAGGCACGGTCTGGTACCTCTTCTTCGCATCTCTTATGTTCAGGTCCATTGTCGTCTTCTTCATCATCCTCTCCAGCTTCCAGGCTTGGCCACGGGAGGC</t>
  </si>
  <si>
    <t>chr9:41269309-41269472</t>
  </si>
  <si>
    <t>AGAAGGCGGCTGCAGCTTGGGAGCCCAGGCTGGCTGGAGGGGCATGGCCTGGTCGGCCTCGGGATCGCCAGCGCGCCCAGCCTGAGGGCCCCCAGGCCGTGCCTCCCACCCACTCCTCCACCTGAGAGAGATCGGGGCCGCTGTCATGGGCACTCGGCAGTCAC</t>
  </si>
  <si>
    <t>ENST00000612572.1</t>
  </si>
  <si>
    <t>ENSG00000276029</t>
  </si>
  <si>
    <t>MIR4477A</t>
  </si>
  <si>
    <t>chr9:41269478-41269642</t>
  </si>
  <si>
    <t>GTGGGGTTGAGCGGCGGGTTTTCAGTTCTCGCCCCTGTGCAGCCGCCACCGCCGGGCAGAATGCCTGGCTTGGCCACAGCCACAGGGACACCTGGCCCTGGTTCTGCGAGACTGGGAGCGCAAGCAGGCTCAGGGGTTGCCAGGCAGCTGCTGCCTGCACACAGA</t>
  </si>
  <si>
    <t>chr9:41269642-41269806</t>
  </si>
  <si>
    <t>AGGGCGACTGCAGCTTGTGCACCCAGGCGGCGGAGCATGGTCTGGGTGGCCTCTGGAATGCGTGCGCACCAGGCCTGAGGGCCTCCCTGGTGGTGCCACCTGCCCAAGTCTTCCTCTGCTGGAGCCTGGAGCAGCTGGAATGGCCACTCTGCAGTCACAGGGGAT</t>
  </si>
  <si>
    <t>chr9:41654423-41654636</t>
  </si>
  <si>
    <t>CTGCAGACCCGGGTGCAGGAGGCCAGTGCCAGCGAAGAGAGGTGGGCAAGGGAGGCCCCTCCAGCGTCCTGCTGGGGTTGAGTTGGGGCGACTCGTCCCGTGGCCGCTGGGTCGTCTGGTTTCCCCTTTCCGAAAGAAATGAGAGGAGAGGCAAGTGGAGTCGCTGAACTTTGATTAAACCATAGAGAAGACAGTGGGAGGAGGGAAAAAAAAA</t>
  </si>
  <si>
    <t>ENST00000611630.2</t>
  </si>
  <si>
    <t>LOC101928906</t>
  </si>
  <si>
    <t>chr9:42851794-42851940</t>
  </si>
  <si>
    <t>TGGATACAGAGTGCCCAACGCCAGGGCCCAGGATCCAGAAAGATGTCCAAGAGGAGCGGACGTTGAGGCCAGGTGGGCTGTGCGCTCGGCGGCCCTGAGGCCATCCAAGGGAAGCTCCGCCATCCTGCGCCAGTGCCAGATCTGCAG</t>
  </si>
  <si>
    <t>ENST00000402318.3</t>
  </si>
  <si>
    <t>LOC112268044</t>
  </si>
  <si>
    <t>chr9:42851940-42852086</t>
  </si>
  <si>
    <t>GCTGCAAACCGCGCGTGTGGCACTGGCAGCAGTGAGGGCGGGTGGGGGAAGGAGCAGCCCCTGACTCTGCCTCCATCCCTCTCCAGCTACCTGACACTAGCCACACAGACTCCAGGGCCAGAGCCTCAGCGTTCAGCCAGACAATCC</t>
  </si>
  <si>
    <t>chr9:43057615-43057767</t>
  </si>
  <si>
    <t>CTGCAGTAAGCAAATTTCAATCGTGAGTGAAAGGAGAAAAAAGCAAATCCTACTTGACTATTGCTAGCTTGTTTACACCATAGGGCTAGAGTAAGCTGAAATCGACAGAGTATAAAGAAAAGAAGGTCCTCTTGCAGTAACACACACACTCAT</t>
  </si>
  <si>
    <t>ENST00000666774.1</t>
  </si>
  <si>
    <t>ENSG00000286506</t>
  </si>
  <si>
    <t>LOC102724904</t>
  </si>
  <si>
    <t>chr9:43742544-43742696</t>
  </si>
  <si>
    <t>ATGGTGAGAAAGGAAATATCTTCAAGTAAAAACTAGACAGAAGCATTCTCAGAAACTTATTTGCGATGTGTGTTCTCAACTAACAGAGTTGAACCTTTGTTTTGATATGGCATTTTGGAAACACACTTTTTGTAGAATCTGCAGGTGGATATT</t>
  </si>
  <si>
    <t>ENST00000656631.1</t>
  </si>
  <si>
    <t>chr9:43742696-43742848</t>
  </si>
  <si>
    <t>TCGGATAGCTTTGAAGGTTTCGTTGGAAACGGGAATATCTTCATATAAAATCTAGACGGAAGCATTCTCAGAAACTGCTTTGTGATGTTTTCATTCAAGTCACAGAGTAGAATGTTCCCTGTTATATACCAGGTTTGAGACACTCTTTCTGCA</t>
  </si>
  <si>
    <t>chr9:43742877-43743028</t>
  </si>
  <si>
    <t>TTGAGGCCTATGATGAAAAAGGAAATATCTTCCCATAAAAACTAGACAGAAGCATTCTCAGAAACTTGTTTGTGATGTGTGTTTTCAACTAACAGAGATGAACCTTTCTTTTTACAGAGCAGTTTTGAAACACTCTTTTTGTGGAATCTGAA</t>
  </si>
  <si>
    <t>chr9:44362347-44362499</t>
  </si>
  <si>
    <t>ATGGTGAGAAAGGAAATATCTTCAAGTAAAAACTAGACAGAAGCATTCTCAGAAACTTATTTGCCATGTGTGTTCTCAACTAACAGAGTTGAACCTTTGTTTTGATACGGCATTTTGGAAACACTCTTTTTGTAGAATCTGCAGGTGGATATT</t>
  </si>
  <si>
    <t>chr9:44362499-44362651</t>
  </si>
  <si>
    <t>chr9:44362680-44362831</t>
  </si>
  <si>
    <t>TTGAGGCCTATGATGAAAAAGGAAATATCTTCCAATAAAAACTAGACAGAAGCATTCTCAGAAACTTGTTTGTGATGTGTGTATTCAACTAACAGAGATGAACCTTTCTTTTTACAGAGCAGTTTTGAAACACTCTTTTTGTGGAATCTGAA</t>
  </si>
  <si>
    <t>chr9:44415222-44415373</t>
  </si>
  <si>
    <t>CTGCAGGTGGATATTCGGATAGCTTTGAAGGTTTCGTTGGAAACGGGAATATCTTCATATAAAATCTAGACGGAAGCATTCTCAGAAACTGCTTTGTGATGTTTTCATTCAAGTCACAGAGTAGAATGTTCCCTGTTATATACCAGGTTTGA</t>
  </si>
  <si>
    <t>chr9:44415417-44415566</t>
  </si>
  <si>
    <t>TTGAGGCCTATGTTGAAAAAGGAAATATCTTCCCATAAAAACTAGACAGAAGCATTCTCAGAAACTTGTTTGTGATGTGTGTTTTCAACTAACAGAGATGAACCTTTCTTTTTACAGAGCAGTTTTGAAACACTCTTTTTGTGGAATCTG</t>
  </si>
  <si>
    <t>chr9:44609835-44609980</t>
  </si>
  <si>
    <t>AGTAGATATTTGGATACCTTTGAGGATTTCTTTGGAAACGGGATATCTTCATATAAAATCTAGACAGAAGCATTCTCAGGAACTTCTTTGTGATGTTTTCATTCAAGTCACAGAACTGAACATTCCCTTTCATAGAGCAGGTTTGA</t>
  </si>
  <si>
    <t>chr9:44610024-44610175</t>
  </si>
  <si>
    <t>TTCAGGCCTATGGTGAGAAAGGAAATATCTTCAAGTAAAAACTAGACAGAAGCATTCTCAGAAACTTATTTGCGATGTGTGTTCTCAACTAACAGAGTTGAACCTTTGTTTTGATATGGCATTTTGGAAACACTCTTTTTGTAGAATCTGCA</t>
  </si>
  <si>
    <t>chr9:44761228-44761379</t>
  </si>
  <si>
    <t>chr9:44761422-44761712</t>
  </si>
  <si>
    <t>TTTGAGGCCTATGTTGAAAAAGGAAATATCTTCCCATAAACAGTAGACAGAAGCATTCTCAGAAACTTATTTGTGATGTGTGTTCTCAACTAACAGAGTTGAACCTTTGTTTTGATACAGCATTTTGGAAACACTCTTTTTGTAGGATCTGCAGGTGGATATTTGGATAGCTTTGAAGGTTTCGTTGGAAACGGGAATAACTTCATATAAAATCAAGACAGAAGCATTCTCAGAAACTTCTCTGTGATGTTTGCATTCAACTCATAGAGTTGAACACTTCCTTTCATAGAG</t>
  </si>
  <si>
    <t>chr9:44774829-44774980</t>
  </si>
  <si>
    <t>chr9:44775023-44775173</t>
  </si>
  <si>
    <t>TTTGAGGCCTATGTTGAAAAAGGAAATATCTTCCCATAAAAACTAGACAGAAGCATTCTCAGAAACTTGTTTGTGATGTGTGTATTCAACTAACAGAGATGAACCTTTGTTTTTACAGAGCAGTTTTGAAACACTCTTTTTGTGGAATCTG</t>
  </si>
  <si>
    <t>chr9:44877314-44877465</t>
  </si>
  <si>
    <t>chr9:44877509-44877658</t>
  </si>
  <si>
    <t>TTGAGGCCTATGATGAAAAAGGAAATATCTTCCCATAAAAACTAGACAGAAGCATTCTCAGAAACTTGTTTGTGATGTGTGTATTCAACTAACAGAGATGAACCTTTGTTTTTACAGAGCAGTTTTGAAACACTCTTTTTGTGGAATCTG</t>
  </si>
  <si>
    <t>chr9:44916265-44916563</t>
  </si>
  <si>
    <t>TTCAGGCCTATGGTGAGAAAGGAAATATCTTCAAGTAAAAACTAGACAGAAGCATTCTCAGAAACTTATTTGCGATGTGTGTTCTCAACTAACAGAGTTGAACCTTTGTTTTGATATTGCATTTTGGAAACACTCTTTTTGTAGAATCTGCAGGTGGATATTCGGATAGCTTTGAAGGTTTCGTTGGAAACGGGAATATCTTCATATAAAATCTAGACGGAAGCATTCTCAGAAACTGCTTTGTGATGTTTTCATTCAAGTCACAGAGTAGAATGTTCCCTGTTATATACCAGGTTTGA</t>
  </si>
  <si>
    <t>chr9:44916606-44916758</t>
  </si>
  <si>
    <t>TTTGAGGCCTATGATGAAAAAGGAAATATCTTCCCATAAAAACTAGACAGAAGCATTCTCAGAAACTTATTTGCGATGTGTGTTCTCAACTAACAGAGTTGAACCTTTGTTTTGATATGGCATTTTGGAAACACTCTTTTTATAGAATCTGCA</t>
  </si>
  <si>
    <t>chr9:44934649-44934938</t>
  </si>
  <si>
    <t>GTGGTGAAAAAGGAAATATCTTCAAATAAAAACTAGACAGAAGCATTCTCAGAAACTTATTTGCGATGTGTGTTCTCAACTAACAGAGTTGAACCTTTGTTTTGATATGGCATTTTGGAAACACTCTTTTTGTAGAATCTGCAGGTGGATATTCGGATAGCTTTGAAGGTTTCGTTGGAAACGGGAATATCTTCATATAAAATCTAGACGGAAGCATTCTCAGAAACTGCTTTGTGATGTTTTCATTCAAGTCACAGAGTAGAATGTTCCCTGTTATATACCAGGTTTGA</t>
  </si>
  <si>
    <t>chr9:44934982-44935133</t>
  </si>
  <si>
    <t>TTGAGGCCTATGATGAAAAAGGAAATATCTTCCCATAAAAACTAGACAGAAGCATTCTCAGAAACTTATTTGTGATGTGTATATTCAACTAACAGAGATGAACCTTTGTTTTTACAGAGCAGTTTTGAAACACTCTTTTTGTGGAATCTGAA</t>
  </si>
  <si>
    <t>chr9:44936005-44936299</t>
  </si>
  <si>
    <t>GGCCTATGGTGAGAAAGGAAATATCTTCAAGTAAAAACTAGACAGAAGCATTCTCAGAAACTTATTTGCCATGTGTGTTCTCAACTAACAGAGTTGAACCTTTGTTTTGATACGGCATTTTGGAAACACTCTTTTTGAAGAATCTGCAGGTGGATATTCGGATAGCTTTGAAGGTTTCGTTGGAAACGGGAATATCTTCATATAAAATCTAGACGGAAGCATTCTCAGAAACTGCTTTGTGATGTTTTCATTCAAGTCACAGAGTAGAATGTTCCCTGTTATATACCAGGTTTGA</t>
  </si>
  <si>
    <t>chr9:44936343-44936492</t>
  </si>
  <si>
    <t>TTGAGGCCTATGTTGAGAAAGGAAATATCTTCCCATAAAAACTAGACAGAAGCATTCTCAGAAACTTGTTTGTGATGTGTGTATTCAACTAACAGAGATGAACCTTTCTTTTTACAGAGCAGTTTTGAAACACTCTTTTTGTGGAATCTG</t>
  </si>
  <si>
    <t>chr9:45156962-45157251</t>
  </si>
  <si>
    <t>ATGGTGAGAAAGGAAATATCTTCAAGTAAAAACTAGACAGAAGCATTCTCAGAAACTTATTTGCGATGTGTGTTCTCAACTAACAGAGTTGAACCTTTGTTTTGATATGGCATTTTGGAAACACTCTTTTTGTAGAATCTGCAGGTGGATATTCGGATAGCTTTGAAGGTTTCGTTGGAAACGGGAATATCTTCATATAAAATCTAGACGGAAGCATTCTCAGAAACTGCTTTGTGATGTTTTCATTCAAGTCACAGAGTAGAATGTTCCCTGTTATATACCAGGTTTGA</t>
  </si>
  <si>
    <t>chr9:45157295-45157446</t>
  </si>
  <si>
    <t>TTGAGGCCTATGATGACAAAGGAAATATCTTCCCATAAAAACTAGACAGAAGCATTCTCAGAAACTTGTTTGTGATGTGTGTATTCAACTAACAGAGATGAACCTTTCTTTTTATAGAGCAGTTTTGAAACACTCTTTTTGTGGAATCTGAA</t>
  </si>
  <si>
    <t>chr9:60579146-60579301</t>
  </si>
  <si>
    <t>TTTCAGATTCCACAAAAAGAGTGTTTCAAAACTGCTCTGTAAAAAGAAAGTTTCATCTCTGTTAGTTGAATACACACATCACAAACAAGTTTCTGAGAATGCTTCTGTCTAGTTTTTATGGGAAGATATTTCCTTTTTCAACATAGGCCTCAAAGC</t>
  </si>
  <si>
    <t>ENST00000437823.5</t>
  </si>
  <si>
    <t>ENSG00000276581</t>
  </si>
  <si>
    <t>SPATA31A5</t>
  </si>
  <si>
    <t>chr9:60579326-60579482</t>
  </si>
  <si>
    <t>GTGCAGAAAGAGTGTCTCAAACCTGGTATATAACAGGGAACATTCTACTCTGTGACTTGAATGAAAACATCACAAAGCAGTTTCTGAGAATGCTTCCGTCTAGATTTTATATGAAGATATTCCCGTTTCCAACGAAACCTTCAAAGCTATCCGAATA</t>
  </si>
  <si>
    <t>chr9:60579482-60579638</t>
  </si>
  <si>
    <t>ATCCACCTGCAGATTCTACAAAAAGAGTGTTTCCAAAATGCCGTATCAAAACAAAGGTTCAACTCTGTTAGTTGAGAACACACATGGCAAATAAGTTTCTGAGAATGCTTCTGTCTAGTTTTTACTTGAAGATATTTCCTTTCTCACCATAGGCCTG</t>
  </si>
  <si>
    <t>chr9:60591391-60591551</t>
  </si>
  <si>
    <t>AAATATCCACTTGCAGATTCTACAAAAAGAGTGCTTCAAAACTGCTCTGTCAAAAGGAAGGTTCAACTCTGTTACTTGAGTACACACATCACAAGGAAGTTTCTGAGAATGCTTCTGTCTGGTTTTTATGAGAAGATATTTCCTTTTTCAACATAGGCCTC</t>
  </si>
  <si>
    <t>chr9:60591581-60591802</t>
  </si>
  <si>
    <t>TTACAAAAAGAGTGTTTCAAACCTGCTCTATGAAGGGAAGTGTTCACCTCTATGAGTTGAATGCAAACATCACAGAGAAGTTTCTGAGAATGCTTCTGTCTTGATTTTATATGAAGATATTCCCGTTTCCAACGAAACCTTCAAAGCTATCCAAATATCCACCTGCAGATCCTACAAAAAGAGTGTTTCCAAAATGCTGTATCAAAACAAAGGTTCAACTCT</t>
  </si>
  <si>
    <t>chr9:60609936-60610086</t>
  </si>
  <si>
    <t>TCAGATTCCACAAAAAGAGTGTTGCAAAACTGCTCTGTAAAAAGAAAGGTTCATCTCTGTTAGTTGAATACACACATCACAAACAAGTTTCTGAGAATGCTTCTGTCTAGTTTTTATGGGAAGATATTTCCTTTTTCAACATAGGCCTCAA</t>
  </si>
  <si>
    <t>chr9:60610114-60610280</t>
  </si>
  <si>
    <t>GTGCAGAAAGAGTGTCTCAAACCTGGTATATAACAGGGAACATTCTACTCTGTGACTTGAATGAAAACATCACAAAGCAGTTTCTGAGAATGCTTCCGTCTAGATTTTATATGAAGATATTCCCGTTTCCAACGAAACCTTCAAAGCTATCCGAATATCCACCTGCA</t>
  </si>
  <si>
    <t>chr9:60610280-60610446</t>
  </si>
  <si>
    <t>AGATTCTACAAAAAGAGTGTTTCCAAAATGCCGTATCAAAACAAAGGTTCAACTCTGTTAGTTGAGAACACACATGGCAAATAAGTTTCTGAGAATGCTTCTGTCTAGTTTTTACTTGAAGATATTTCCTTTCTCACCATAGGCCTGAAAGCGCTTGAAACGTCAGC</t>
  </si>
  <si>
    <t>chr9:60631352-60631520</t>
  </si>
  <si>
    <t>CCAAATATCCACCTGCAGATCGTACAAAAAGAGTGTTTCCAAAATGCTGTATCAAAACAAAGGTTCAACTCTGTTACTTGAGTACACACATCACAAGGAAGTTTCTGAGAATGCTTCTGTCTGGTTTTTAGGAGAAGATATTTCCTTTTTCAACATAGGCCTCAAAGAG</t>
  </si>
  <si>
    <t>chr9:60631520-60631688</t>
  </si>
  <si>
    <t>GCTGCAAATGTCCACTTCCAAATATTACAAAAAGAGTGTTTCAAACCTGCTCTATGAAGGGAAGTGTTCAACTCTATGAGTTGAATGCAAACATCACAGAGAAGTTTCTGAGAATGCTTCTGTCTTGATTTTATATGAAGATATTCCCGTTTCCAACGAAACCTTCAAA</t>
  </si>
  <si>
    <t>chr9:60631688-60631856</t>
  </si>
  <si>
    <t>AGCTATCCAAATATCCACTTGCAGATTCTACAAAAAGAGTGTTTCCAAAATGTTGTATCAAAACAAAGGTTCAACTCTGTTAGTTGAGGACACACATCGCAAATAAGTTTCTGAGAATGCTTCTGTCTAGTTTTTATTTGAAGATATTTCCTTTCTTACCATAGGCCTG</t>
  </si>
  <si>
    <t>chr9:60632240-60632390</t>
  </si>
  <si>
    <t>CTCAAACCTGCTCTATGAAAGGAAGTGTTCAACTCTATGAGTTGAATGCAAACATCACAGAGAAGTTTCTGAGAATGCTTCTGTCTTGATTTTATATGAAGATATTCCCGTTTCCAACGAAACCTTCAAAGCTATCCAAATATCCACTTGC</t>
  </si>
  <si>
    <t>chr9:60632390-60632540</t>
  </si>
  <si>
    <t>CAGATTCTACAAAAAGAGTGTTTCCGAAATGTTGTATCAAAACAAAGGTTCAATCTCTGTTAGTTGAATACACACATCACAAACAAGTTTCTGAGAATGCTTCTGTCTAGTTTTTATGGGAAGATATTTCCTTTTTCAACATAGGCCTCAA</t>
  </si>
  <si>
    <t>chr9:60632561-60632721</t>
  </si>
  <si>
    <t>CCAGATACTACAGAAAGAGTGTTTCAAACCTGGTATATAAAAGGGAACATTCAACTCTGTGACTTGAATGAAAACATCACAAAGCAGTTTCTGAGAATGCTTCCGTCTAGATTTTATATGAAGATATTCCCGTTTCCAACGAAACCTTCAAAGCTATCCGA</t>
  </si>
  <si>
    <t>chr9:60632721-60632881</t>
  </si>
  <si>
    <t>AATATCCACCTGCAGATTCTACAAAAAGAGTGTTTCCAAAATGCCGTATCAAAACAAAGGTTCAACTCTGTTAGTTGAGAACACACATGGCAAATAAGTTTCTGAGAATGCTTCTGTCTAGTTTTTACTTGAAGATATTTCCTTTCTCACCATAGGCCTGA</t>
  </si>
  <si>
    <t>chr9:60655185-60655333</t>
  </si>
  <si>
    <t>TAGATTCTACAAAAAGAGTGCTTCAAAACTGCTCTGTCAAAATGAAGGTTCAACTCCGTTACTTGAGTACACACATCACAAGAAAGATTCTGAGAATGCTTCTGTCTGGTTTTTAGGGGAAGATATCTCCTTTTTCACCATAGGCTTCA</t>
  </si>
  <si>
    <t>chr9:60655385-60655675</t>
  </si>
  <si>
    <t>AGCTCTATGAAAGGAAGTGTTCAACTCTATGAGTTGAATGCAAACATCACAGAGAAGTTTCTGAGAATGCTTCTGTGTTGATTTTATATGAAGATATTCCCGTTTCCAACGAAACCTTCAAATCTATCCAAATATCCACCTGCAGATCCTACAAAAAGAGTGTTTCCAAAATGCTGTATCAAAACAAAGGTTCAACTCTGTTAGTTGAGAACACACATCGCAAATAAGTTTCTGAGAATGCTTCTGTCTAGTTTTTATTTTAAGATATTTCCCTTTTCACCACAGGCCTGA</t>
  </si>
  <si>
    <t>chr9:61659792-61659871</t>
  </si>
  <si>
    <t>CTGCAGTCCCTCCGCCATCTCACAGGTGTGCAGCCGCTAGGCCTGGGGGATCCGAATGACTGGGGCTGGATAGGAATGCC</t>
  </si>
  <si>
    <t>ENST00000419207.3</t>
  </si>
  <si>
    <t>FAM242D</t>
  </si>
  <si>
    <t>chr9:62534800-62534947</t>
  </si>
  <si>
    <t>AGGATGACTGCTCTCCATGGTTCTAGGGGTTTCTGCATGGGGCCTCTCACATGTGCTACAGTCAAACATTAGCCGGGGCCACAGTCATCTGAAACTCACTTACACGGCTGACAATTGATGTTGGCTGTTGCCTGGAGAAGACATATGT</t>
  </si>
  <si>
    <t>ENST00000420615.2</t>
  </si>
  <si>
    <t>LOC103908604</t>
  </si>
  <si>
    <t>chr9:62833640-62833802</t>
  </si>
  <si>
    <t>CAGAAGGCGGCTGCAGCTTGGGAGCCCAGGCGGGCTGGAGGGGCATGGCCTGGTCGGCCTCGGGATCGCCAGCGCGCCCAGCCTGAGGGCCCCCAGGCCGTGCCTCCCACCCACTCCTCCACCTGAGAGAGATCGGGGCCGCTGTCATGGGCACTCGGCAGTC</t>
  </si>
  <si>
    <t>ENST00000417533.2</t>
  </si>
  <si>
    <t>ENSG00000279561</t>
  </si>
  <si>
    <t>LOC100132249</t>
  </si>
  <si>
    <t>chr9:62833830-62833984</t>
  </si>
  <si>
    <t>TTCAGTTCTCGCCCCTGTGCAGCCGCCACCGCCGGGCAGAATGCCTGGCTTGGCCACAGCCACAGGGACACCTGGCCCTGGTTCTGCGAGACTGGGAGCGCAAGCAGGCTCAAGGGTTGCCAGGCAGCTGCTGCCTGCACACAGAGGGCGACTGC</t>
  </si>
  <si>
    <t>chr9:62833984-62834138</t>
  </si>
  <si>
    <t>CAGCTTGTGCACCCAGGCGGCGGAGCATGGTCTGGGTGGCCTCTGGAATGCGTGTGCACCAGGCCTGAGGGCCTCCCTGGTGGTGCCACCTGCCCCAGTCTTCCTCTGCTGGAGCCTGGAGCAGCTGGAATGGCCACTCTGCAGTCACAGGGGAT</t>
  </si>
  <si>
    <t>chr9:62837778-62837937</t>
  </si>
  <si>
    <t>GGCCGGTTCCCGCCCCCGTGCAGCTGCTGCAGGGCAGACCGCCTGGCTTGGCCGCAGCCACACGGACATCTGGCCCTCGTTCCGAGATGTGGGAAGTGAGGGCGGACTCGGGAGTTGCCTGGAGGTTGCTGCCTGCACACAGAAGGCGGCTGCAGCTTGG</t>
  </si>
  <si>
    <t>chr9:62837937-62838096</t>
  </si>
  <si>
    <t>GGTGCCCAGGCGGGCTGGAGGTGCATGGCCTGGTCGGCCTCGGGATCGCCAGCGCGCCCAGCCTGAGGGCCCCCAGGCTGTGCCTCCCGCCCAGTCCTCCACCTGAGGGAGATCGGGGCCGTTGGTATGGGCCCTCAGCAGTCACCCCGTGTGGGGTTGA</t>
  </si>
  <si>
    <t>chr9:62838096-62838255</t>
  </si>
  <si>
    <t>AGCGGCGGCTTCTCAGTTCTCGCTCCTGTGCAGCCGCCGCCGCCGGTCAGAATGCCTGGCTTGGCCGCAGCCACTGGGACACCTGGCCCTAGTTCTGCGATGCTGACAGCGCGAGCGAGCTCGGGGGTTGCCAGGCAGCTGCTGCCTGCACACAGAGGGC</t>
  </si>
  <si>
    <t>chr9:62838255-62838414</t>
  </si>
  <si>
    <t>CGACTGCAGCTTGGGCGCCCAGTCGGCGGAGCATGGTCTGGGTGGCTGCTGGAATGCTTGCGCTCGAGGCCTGAGGGACCCACTGTTGGTGCCACCTGCCCTGCTCTGCGCCTCTCCACGCCTGCGCCGGCGCCCCCTCCGCGCCTGCGCCCCCTCCGCG</t>
  </si>
  <si>
    <t>chr9:62899842-62899984</t>
  </si>
  <si>
    <t>CTGCAGGGTGACTGCTCTCCATGGTTCTAGGTGGTTCTGCATGGGGCCTCTCACATGTGCTACAGTCAAACATTAGCCGGGGCCACAGTCATCTGAAACTCACTTACATGGCTGACAATTGATGTTGGCTGTTGCCTGGAGAA</t>
  </si>
  <si>
    <t>ENST00000654882.1</t>
  </si>
  <si>
    <t>LERFS</t>
  </si>
  <si>
    <t>chr9:62907989-62908146</t>
  </si>
  <si>
    <t>AGCAGTGGTAGTGGTGGGTCCCCTGTGCCCTACATCCCTGAGGCAGCTGACTGCACCACCCCGACCCTTGCACAACTGGGCAGGACCCACTGCAGGCCCGGAACCTCTGCCGTGCCTTCAATCTCGCTGTGTGCTGCGTCTCAGGAGTCTGTGAGCTG</t>
  </si>
  <si>
    <t>chr9:62908146-62908303</t>
  </si>
  <si>
    <t>GATAGTGCAGCCAGGACTTGTGGGGTGGCCCCAGGAGCATTGGGTTTGTTTGCGCGGGGTTGGCTGAGGCCACCAGCCACCCGCACCTTGCCTGCTGCCACTAAGGGGAAAATGCAGACCAGTGGTATGGCTAGGGCTGCATGCTTTATGGAGCCAGA</t>
  </si>
  <si>
    <t>chr9:62908303-62908460</t>
  </si>
  <si>
    <t>AAAGTTGGTAGAGTGGGAGCTTCCCAGGTGCAACTGCAGCCACCCAAGCTGTGGCTGCTACCAGGGCACTCCTGTGCTCTTGGGAGCCAAGAGTAGGCAGGAGCCCCGCCCTCCCAAGTGCAGCTGCAGCCACCCAAGCTGCAGCTGTGGACCCAGGA</t>
  </si>
  <si>
    <t>chr9:62912676-62912824</t>
  </si>
  <si>
    <t>GTCTCCACACTCAAACATCCTGCAGCTCAGCTCCAACGACTGAAAATTCTGCTAATGAGAATTTCTCTTCTGCGAGCTTTAGGCCTTGGCTGGTTGGGCCAGTGGCTGCCTCTTATGTCCCCCACCAGTCGAAGCTCAGTTCCACAGGA</t>
  </si>
  <si>
    <t>chr9:63193260-63193411</t>
  </si>
  <si>
    <t>ATGAGTGTGTGTGTTACTTCAAGAGGACCTTCTTTTCTTTATACTCTGTCGATTTCAGCTTACTCTAGCCCTATGGTGTAAACAAGCTAGCAATAGTCAAGTAGGATTTGCTTTTTTCTCCTTTCACTCACGATTGAAATTTGTTTACTGCA</t>
  </si>
  <si>
    <t>ENST00000315293.6</t>
  </si>
  <si>
    <t>LOC286297</t>
  </si>
  <si>
    <t>chr9:63267028-63267179</t>
  </si>
  <si>
    <t>CTGCAGTAAGCAAATTTCAATCGTGAGTGAAAGGAGAAAAAAGCAAATCCTACTTGACTATTGCTAGCTTGTTTACACCATAGGGCTAGAGTAAGCTGAAATCGACAGAGTATAAAGAAAAGAAGGTCCTCTTGCAGTAACACACACACTCA</t>
  </si>
  <si>
    <t>ENST00000444603.2</t>
  </si>
  <si>
    <t>ENSG00000182021</t>
  </si>
  <si>
    <t>LOC100996643</t>
  </si>
  <si>
    <t>chr9:63300547-63300834</t>
  </si>
  <si>
    <t>CTGCGGTTCAGCAGACTTAGTCTTTCCTGCCTGCTGGCTCTGAAGGGTCTGGACATTCTGGACAAGGGAGATTCCCTCCAGTGCAGTGCACCCTCTCTGCCAAGGGGCAGCCAGAGTGCTTTGTTAAGTGGTCCCCGATCCTGTACATACTCCCTAACTGATTGAGACCACCAACAGGGGTCTCCAGGCACCTTATACAGGAGTGTTCCTGCTGGCATCACATCAGTGCCCCTCTGGGATGGAGCTCAAAAAAGAAGGAGCAGGCAGCCATCCTTGCTGTTCTGCAGC</t>
  </si>
  <si>
    <t>chr9:63482158-63482302</t>
  </si>
  <si>
    <t>ENST00000432011.2</t>
  </si>
  <si>
    <t>chr9:63685417-63685600</t>
  </si>
  <si>
    <t>TGGTGGATCTAACATTCTGAGGTCTGGAGGATGGTGGCCCTCTTCCCACAGGTCCACCAGGCGGTGCCCCAGTAGGGACTCTGTGTGGGGGCTCCCACCCAACATTTCCCTTCCTCACTGCCCTAGCAGAGGTTGTCAATGAGGGCCCCATCCCTGCAGCAAACTTTTGCATGGGCATCCAGGT</t>
  </si>
  <si>
    <t>ENST00000581659.1</t>
  </si>
  <si>
    <t>ENSG00000266017</t>
  </si>
  <si>
    <t>MIR4477B</t>
  </si>
  <si>
    <t>chr9:63685600-63685783</t>
  </si>
  <si>
    <t>TGTTTCCATATATCTTCTGAAATCTAAGCAGATGTTCCCAAACCTCAATTCTTGATTTCTGTGCATCCACAGGCTCAACACCACGTGGAAGCTGCCAAGGCTTGGGGCTTCCACCCTATGAAGCAACAGCTCAAGCTGTACTTTGGTCCCTTTTAGTCACAGCTGGAGTGGCTGGGATGCAGGG</t>
  </si>
  <si>
    <t>chr9:63685783-63685966</t>
  </si>
  <si>
    <t>GCACCAACACCCTACACTGCACACAGCATGGGGACCCTGGGCCCAGCAAAACCATTTTATTCTAGGCCTCTGAGGCTGTGATGGGAAGGGCTGCTGTGAAGACTTCTGACATGCCCAGGAGACATTTTCACCATTGTCTTGGGGATTGACATTCAGTTCCTCGTTACTTATGCAAATTTCTGCA</t>
  </si>
  <si>
    <t>chr9:64020872-64021034</t>
  </si>
  <si>
    <t>GCAGCTGCCTGGCAACCCCCGAGCCCGCTCGCGCTCCCACCATCGCAGAACCAGGGCCAGGTGTCCCAGTGGCTGCGGCCAAGCCAGGCATTCTGCCCTGCAGCAGAAGCTGCACAGGAGCGAGAACTGAGAACCCACCGCTCAACCCCACATGGGGTGACTG</t>
  </si>
  <si>
    <t>ENST00000688806.1</t>
  </si>
  <si>
    <t>FLJ43315</t>
  </si>
  <si>
    <t>chr9:64021034-64021196</t>
  </si>
  <si>
    <t>GCCGAGTGCCCATACAAACGGCTCCGATCTCCCTAAAGTGGAGGAGTGGGCAGGAGGCACGGCCTGGGGGCCCTCAGCCTGGGCATGCTGGCGATCTCGAGGCCGACCAGGCCATGCCCCTCCAGCCCGCCTGGGCACCCGAGTTGCAGCCGCCTTCTGCATG</t>
  </si>
  <si>
    <t>chr9:64021196-64021358</t>
  </si>
  <si>
    <t>GCAGGCAGCAGCCTCCAGGCAACTCCCGAGCCCGCCCGCACTCCGCACATCTCGGAAGCAGGGCCAAATGTCCCTGTGGTTGTGGCCAAGCCAGGTGGTCTGTCCTGCAGCAGCTGCACGGGGGCGGGAACCGACCCTCAGCCCCATCCCCGGTGGCTGCAGA</t>
  </si>
  <si>
    <t>chr9:64368317-64368469</t>
  </si>
  <si>
    <t>GCTGCAGAAAACTGCAAAACTGCAAGTTGCACACGGGCAGAGATGACGGAGCAACCCCCGACCCTCCGCGCCACTCACCCTACCTGCACACCTGCCGCGCGGACCCTGGGGCGGGTGCCTGGGCGCCCAAGTCAGGCAGTCCGCAGAGCAGTG</t>
  </si>
  <si>
    <t>ENST00000357336.4</t>
  </si>
  <si>
    <t>ANKRD20A4-ANKRD20A20P</t>
  </si>
  <si>
    <t>chr9:64368505-64368651</t>
  </si>
  <si>
    <t>CGGTTACCACGAAGAGCCAGTCCCGGCGGCCCCTGCGTTCTTGAAGGAGGACAAGTCAGAGCAACCTCTCAAGTGGGAGGGCGATGCACTTGACCCTGAGGACATCAGGTACCAGGCCCGCCAGCTCACGCCGGCATCGGAGCCGCA</t>
  </si>
  <si>
    <t>chr9:64571574-64571726</t>
  </si>
  <si>
    <t>ENST00000322495.4</t>
  </si>
  <si>
    <t>ENSG00000184906</t>
  </si>
  <si>
    <t>LOC101929583</t>
  </si>
  <si>
    <t>chr9:64888391-64888533</t>
  </si>
  <si>
    <t>CCCTGCAGGGCGCCCCCATCCAAGGCCTGGGGGGCCTGCCCGGGAAGAAGATCAAGACCTCGGGGCCCAGGACAGCCGCCCCGCTGCCCGCCACTCCTCCACCTGCTCCCCTCGTCCCCAGGACCCCCAGCCCCCACTCTGAA</t>
  </si>
  <si>
    <t>ENST00000438758.1</t>
  </si>
  <si>
    <t>LOC100132154</t>
  </si>
  <si>
    <t>chr9:64888533-64888675</t>
  </si>
  <si>
    <t>AGGGGCGATCCTCCCACAGCCGCCTCCTCCTCCTGCAGCCCCGGCTCAGGCACGGTCTGGTACCTCTTCTTCGCATCTCTTATGTTCAGGTCCATTGTCGTCTTCTTCATCATCCTCTCCAGCTTCCAGGCTTGGCCACGGGA</t>
  </si>
  <si>
    <t>chr9:65458981-65459127</t>
  </si>
  <si>
    <t>CTCTGCAGAGGAGACACCAAGTGGGATTAAATGTGCAAGGAGACTTTTGAATGGAGGGATGCACCCACACCTGAGTGGCAGCAGAGAGGCCAGGAAGGCTGGTGAGCATGAGACCTTGACGAACACGGGGAGGCCAGGCGGAGGCCC</t>
  </si>
  <si>
    <t>ENST00000377420.1</t>
  </si>
  <si>
    <t>ENSG00000204779</t>
  </si>
  <si>
    <t>FOXD4L5</t>
  </si>
  <si>
    <t>chr9:65506993-65507140</t>
  </si>
  <si>
    <t>TTTTTTTTTTTTTTTTTTTTGACAGAGTCTCACTCTGCCTTGCCCAGGCTGAACTGCAGTGGTGCAATCTCGGCTCACTGCAGCCTCCGCCTCCCGGGTTCAAGTGATTCTCCTGTCTCAGCCTCCTGAATAGTTGGGATTAGAGGTG</t>
  </si>
  <si>
    <t>ENST00000441808.5</t>
  </si>
  <si>
    <t>ENSG00000147996</t>
  </si>
  <si>
    <t>CBWD5</t>
  </si>
  <si>
    <t>chr9:65507140-65507287</t>
  </si>
  <si>
    <t>GCCCACCACCACACCTGACCAATTTTTGTATTTTTAGTAGAGACAGGGTTTCACCATATTGGCCAGGCTGGTCACGAACTCCTGATCTCAGGCGATCCACCTGCCTTGGCCTCCAAAAGTGCAGTGGCAGGATCAGGGCATACTGCAG</t>
  </si>
  <si>
    <t>chr9:65911022-65911308</t>
  </si>
  <si>
    <t>CTGCAGAACAGCAAGGATGGCTGCCTGCTCCTTCTTTTTTGAGCTCCATCCCAGAGGGGCACTGATGTGATGCCAGCAGGAACACTCCTGTATAAGGTGCCTGGAGACCCCTGTTGGTGGTCTCAATCAGTTAGGGAGTATGTACAGGATCGGGGACCACTTAACAAAGCACTCTGGCTGCCCCTTGGCAGAGAGGGTGCACTGCACTGGAGGGAATCTCCCTTGTCCAGAATGTCCAGACCCTTCAGAGCCAGCAGGCAGGAAAGACTAAGTCTGCTGAACCGCAG</t>
  </si>
  <si>
    <t>ENST00000624547.1</t>
  </si>
  <si>
    <t>ENSG00000279688</t>
  </si>
  <si>
    <t>LOC112267859</t>
  </si>
  <si>
    <t>chr9:65944661-65944813</t>
  </si>
  <si>
    <t>ATGAGTGTGTGTGTTACTTCAAGAGGACCTTCTTTTCTTTATACTCTGTCGATTTCAGCTTACTCTAGCCCTATGGTGTAAACAAGCTAGCAATAGTCAAGTAGGATTTGCTTTTTTCTCCTTTCACTCACGATTGAAATTTGTTTACTGCAG</t>
  </si>
  <si>
    <t>chr9:66068273-66068563</t>
  </si>
  <si>
    <t>CACCAGCCCCCACCTTTAACATTCCCCATTAAAATTCCACAAGTTTTGGGGGAGGCACAGAGCCAAATCATATTATTCTGTCCCTGGTCCCCCAAATCTCATGTCTTTCTCACATTGCAAAATACAATGATGCCTTCCCTGCAGTCCCCCAAATCTTAACTCATTCCAGCATTTACTCAGGTGTCCAAAGCCCGAAGTCTTATCTGAGACAAGTCTACAGTCCCTTCTGCCCATGAGTCTCTGGATTATAAGGCAACTTCACTACTTCCAAGGTATAATGATTGTACAGGC</t>
  </si>
  <si>
    <t>ENST00000620585.4</t>
  </si>
  <si>
    <t>ENSG00000274628</t>
  </si>
  <si>
    <t>LOC105379252</t>
  </si>
  <si>
    <t>chr9:66068659-66068958</t>
  </si>
  <si>
    <t>CAAAACCCAGCAGGCCAGTCACTCAATCCTACAGCTCCAGAATCATCCTTTTTGAATCCCTGTCCCACATCCATGGTACAGGGGTGTGAGGGCTGGGCTCCCAAGGTCTTGGGCCAATCTGCACCTGTGGCTTTGCAGGGTTCAGCCCCTGCAGCGGCCCTCATGGACACAGCTGGTGTTGTGTGCCTCGTAGCTTTTCCATACTGAGGGTGCAAGCTGCTTGTGGGTCTATGAATCTGGGGTTTGGAGAATGATGCCTCCCTGTGTGGGGGCTTCAACCCTATATGTCCCTTGTTTGCT</t>
  </si>
  <si>
    <t>chr9:66153729-66153875</t>
  </si>
  <si>
    <t>CCACACGGATGAAACAGCGGCTGCTGGCGGGGCCGGTTGCCTGATTTTGCCGCCTGGGGGTCTGGCCTCAGGATCCACGCTACTGCGGGGCGGGCCTGGTCTGGAGTGTCCAGTCACTTGCTGCCGGTGCACCACGTCTAGACTGCA</t>
  </si>
  <si>
    <t>ENST00000611388.1</t>
  </si>
  <si>
    <t>ANKRD20A3P</t>
  </si>
  <si>
    <t>chr9:66153875-66154021</t>
  </si>
  <si>
    <t>AGCTGCGGCTCCGATGCCGGCGTGAGCTGGCGGGCCTGGTACCTGATGTCCTCAGGGTCAAGTGCATCGCCCTCCCACTTGAGAGGTTGCTCTGACTTGGCCTCCTCCAAGAACGCAGGGGCCGCCGGGACTGGCTCTTCGTGGTAA</t>
  </si>
  <si>
    <t>chr9:66154058-66154215</t>
  </si>
  <si>
    <t>GCCACTGCTGTGCGGACTGCCTGACTTGGGCGCCCAGGCACCCGCCCCAGGGTCCGCGCGGCAGGTGTGCAGGTAGGGTGAGTGGCGCGGAGGGTTGGGGGTTGCTCCGTCATCTCTGCCCGTGTGCAACTTGCAGTTTTGCAGTTTTCTGCAGCAGC</t>
  </si>
  <si>
    <t>chr9:67080368-67080431</t>
  </si>
  <si>
    <t>CTGCAGGAATCCAGGGACACGTGAAACGCCCAGTGCTGTTTTATGTATTGCATGATACTGCAGG</t>
  </si>
  <si>
    <t>ENST00000617175.1</t>
  </si>
  <si>
    <t>CNTNAP3P2</t>
  </si>
  <si>
    <t>chr9:67858069-67858222</t>
  </si>
  <si>
    <t>GCTGCAGAAAACTGCAAAACTGCAAGTTGCACACGGGCAGAGATGACGGAGCAACCCCCGACCCTCCGCGCCACTCACCCTACCTGCACACCTGCCGCGCGGACCCTGGGGCGGGTGCCTGGGTGCCCAAGTCAGGCAGTCCGCACAGCAGTGG</t>
  </si>
  <si>
    <t>ENST00000562196.6</t>
  </si>
  <si>
    <t>ENSG00000260691</t>
  </si>
  <si>
    <t>ANKRD20A1</t>
  </si>
  <si>
    <t>chr9:67858257-67858403</t>
  </si>
  <si>
    <t>CGGTTACCACGAAGAGCCAGTCCCGGCGGCCCCTGCGTTCTTGGAGGAGGCCAAGTCAGAGCAACCTCTCAAGTGGGAGGGCGATGCACTTGACCCTGAGGACATCAGGTACCAGGCCCGCCAGCTCACGCCGGCATCGGAGCCGCA</t>
  </si>
  <si>
    <t>chr9:67858403-67858549</t>
  </si>
  <si>
    <t>AGCTGCAGTCTAGACGTGGTGCACCGGCAGCAAGTGACTGGACACTCCAGACCAGGCCCGCCCCGCAGTAGCGTGGATCCTGAGGCCAGACCCCCAGGCGGCAAAATCAGGCAACCGGCCCCGCCAGCAGCCGCTGTTTCATCCGTG</t>
  </si>
  <si>
    <t>chr9:68329121-68329275</t>
  </si>
  <si>
    <t>GAGAGAGTAAGTATGTTGCCCAGGGCCACGCACCAAGTATGTGGTAGGTCCTGGAGTTGAATGCAGAGCCCCTCCACTCTAAACTCCTGAAAGCCAGATGCTACAAGGCATTGTTATTCCAAGTGGAGGAATGCTAAGGACATCATCCTGCAGGT</t>
  </si>
  <si>
    <t>ENST00000604870.6</t>
  </si>
  <si>
    <t>ENSG00000154330</t>
  </si>
  <si>
    <t>PGM5</t>
  </si>
  <si>
    <t>chr9:68329275-68329429</t>
  </si>
  <si>
    <t>TGACCAGGAAACCCTGAAGCATTCGAAGCAGGGGAATGGCTTAAAACAAGGTGGTATAGGAAAGTGCTCCCAGAGCAGCATGAAAGTCTGGTGTAGTGGAGGTCTCCGCTAGCCACAAGAGGTGGTAAGAGGCTGAGCTGAAGCAGCTGCAGCAG</t>
  </si>
  <si>
    <t>chr9:68960925-68961079</t>
  </si>
  <si>
    <t>CACCGGCCGGGCGCGGTGGCTCACGCCTGTAATCCCAGCACTTTGGGAGGCCGAGGCGGGTGGATCATGAGGTCAGGAGATCGAGACCATCCTGGCTAACAAGGTGAAACCCCGTCTCTACTAAAAATACAAAATATTAGCCGGGCGCGGTGGCG</t>
  </si>
  <si>
    <t>ENST00000701494.1</t>
  </si>
  <si>
    <t>LOC101927069</t>
  </si>
  <si>
    <t>chr9:68961079-68961233</t>
  </si>
  <si>
    <t>GGGCGCCTGTAGTCCCAGCTACTCGGGAGGCTGAGGCAGGAGAATGGCGTGAACCCGGGAAGCGGAGCTTGCAGTGAGCCGAGATTGCGCCACTGCAGTCCGCAGTCCGGCCTGGGCGACAGAGCGAGACTCCGTCTCAAAAAAAAAAAAAAAAA</t>
  </si>
  <si>
    <t>chr9:69442205-69442352</t>
  </si>
  <si>
    <t>AGGAATGGCTGATAGCAGGTGCCTTCCCACCCCTTTCAAGTCATGGTATGCAGGAGGATCATGTTTGCATGCTGGGGTAAACAGACCACACTGTTGTAGCTGCAGGCCCTGCAGCCCCTGGCCCTGCTATAAGAGCTGAGGCAGCGGG</t>
  </si>
  <si>
    <t>ENST00000470082.2</t>
  </si>
  <si>
    <t>ENSG00000107282</t>
  </si>
  <si>
    <t>APBA1</t>
  </si>
  <si>
    <t>chr9:69477619-69477762</t>
  </si>
  <si>
    <t>ACAGCTCAAGGAGGCCTGCCTGCCTCTGTAGGCTCCACCTCTGGGGGCAGGGCACAGACAAACAAAAGGCAGCAGTAGCCTCTGCAGACTTAAATGTCCCTGTCTGACAGCTTTGAAGAGAGCAGTGGTTCTCCCAGCACGCAG</t>
  </si>
  <si>
    <t>chr9:69477762-69477905</t>
  </si>
  <si>
    <t>GCTGGAGATCTGAGAACGGGCAGACTGCCTCCTCAAGTGGGTCCCTGACCCCTGACCCCCGAGCAGCCTAACTGGGAGGCACCCCCCAGCAGGGGCACACTGACACCTCACACGGCAGGGTATTCCAACAGACCTGCAGCTGAG</t>
  </si>
  <si>
    <t>chr9:69506641-69506817</t>
  </si>
  <si>
    <t>TAGCCTCTGCAGACTTAAATGTCCCTGTCTGACAGCTTTGAAGAGAGCAGTGGTTCTCCCAGCACGCAGCTGGAGATCTGAGAACGGGCAGACTGCCTCCTCAAGTGGGTCCCTGACCCCTGACCCCCGAGCAGCCTAACTGGGAGGCACCCCCCAGCAGGGGCACACTGACACCTC</t>
  </si>
  <si>
    <t>ENST00000699288.1</t>
  </si>
  <si>
    <t>chr9:69506817-69506993</t>
  </si>
  <si>
    <t>CACACGGCAGGGTATTCCAACAGACCTGCAGCTGAGGGTCCTGTCTGTTAGAAGGAAAACTAACAAACAGAAAGGACATCCACACCAAAAACCCATCTGTACATTACCATCATCAAAGACCAAAAGTAGATAAAACCACAAAGATGGGGAAAAAACAGAACAGAAAAACTGGAAACT</t>
  </si>
  <si>
    <t>chr9:70204142-70204318</t>
  </si>
  <si>
    <t>GAGTTTCCAGTTTTTCTGTTCTGTTTTTTCCCCATCTTTGTGGTTTTATCTACTTTTGGTCTTTGATGATGGTGATGTACAGATGGGTTTTCGGTGTGGATGTCCTTTCTGTTTGTTAGTTTTCCTTCTAACAGACAGGACCCTCAGCTGCAGGTCTGTTGGAATACCCTACTGTGT</t>
  </si>
  <si>
    <t>ENST00000664022.1</t>
  </si>
  <si>
    <t>SMC5-AS1</t>
  </si>
  <si>
    <t>chr9:70204318-70204494</t>
  </si>
  <si>
    <t>TGAGGTGTCAGTGTGCCCCTGCTGGGGGGTGCCTCCCAGTTAGGCTGCTCGGGGGTCAGGGGTCAGGGACCCACTTGAGGAGGCAGTCTGCCAGTTCTCAGATCTCCAGCTGCGTGCTGGGAGAACCACTGCTCTCTTCAAAGCTGTCAGACAGGGACATTTAAGTCTGCAGAGGTT</t>
  </si>
  <si>
    <t>chr9:70418970-70419121</t>
  </si>
  <si>
    <t>CTGCAGCGCAGAAAGGCCGCCCGTTCATGCATATGCAGGAGGATAAGTTTAGCTCGCAGCCCCCCGCGCTCCGACCGGCCCAGCGCGGCACTCGGTGAATCACCCGCGCTCGGGGGCGGGCGCTCGGCTCCGGCCGCGGACTGGCGGGCGAC</t>
  </si>
  <si>
    <t>ENST00000377126.4</t>
  </si>
  <si>
    <t>ENSG00000119138</t>
  </si>
  <si>
    <t>KLF9</t>
  </si>
  <si>
    <t>chr9:70419133-70419432</t>
  </si>
  <si>
    <t>TGGACCGCGCGCCCCGGCCTGGCATCGCCCTTTTAAAAAGTCTTCCGCAGGCGGCCGCCGCCGCAGCAGCCTGAGGAGGCGAGTTCATCTGAGGACAGTCCCAGTTCTCAGAAATCCCTTCCCTGCTGGAACATCAAGCTCCCTTTACTGCAGTTGAACAAACTGCCCTAGATTGGGGGACCAGGAACCCGCCCCAAACTCGTGCAAGGAGCTCCGGGCGCCCACGCCCACGTGAGCTAACCTTGAAATTAGCCCCTGCACCCGGGAGCGCGGGGGTGGGAGTGGGCGGGGACCGGGGGG</t>
  </si>
  <si>
    <t>chr9:70419512-70419664</t>
  </si>
  <si>
    <t>GCGGTGTTGCATTTTTTTTTCTTTTAATCTCCCGGGTAGATGGGTGTGGGGTTCCTGTGTTGGGGAGAGGGCAGGGCACCTTGGCCACCTTCCATCCCCCACGCCCGCGAGGAAGAGGAAAACCTGCCCTGCGGTCCTCCTAGGAACACTGCA</t>
  </si>
  <si>
    <t>chr9:70717913-70718066</t>
  </si>
  <si>
    <t>CTGCAGGCCCATAGAGACAGCTGAAAAACTCGAAGACAAAGGGCATAATCTCTTGGGAACTCTATGGGCCTGCCCACCACCTGATCTTACCTATACTACCGCAGCTGATGCTCTCTTGAAAGCACCACCTCCTGGCTGGAGGCCAACCAACACA</t>
  </si>
  <si>
    <t>ENST00000385200.3</t>
  </si>
  <si>
    <t>ENSG00000207935</t>
  </si>
  <si>
    <t>MIR204</t>
  </si>
  <si>
    <t>chr9:70718126-70718278</t>
  </si>
  <si>
    <t>TTGCCACCCCACCTGGAGCAGGTGCTGGTATCCATGACCAAGAGATCTGAAGACGGTTTACATCACAGGACTCTGTGCAAACACTCCCCAGTACCTGAAGCCCCATAGCTCTGCTGGGCGGCTAGATCCAGAAGAGAAATAACAATGACTGCA</t>
  </si>
  <si>
    <t>chr9:70735905-70736058</t>
  </si>
  <si>
    <t>GCTGCAGGCCCATAGAGACAGCTGAAAAACTCGAAGACAAAGGGCATAATCTCTTGGGAACTCTATGGGCCTGCCCACCACCTGATCTTACCTATACTACCGCAGCTGATGCTCTCTTGAAAGCACCACCTCCTGGCTGGAGGCCAACCAACAC</t>
  </si>
  <si>
    <t>chr9:70736119-70736271</t>
  </si>
  <si>
    <t>chr9:71963648-71963801</t>
  </si>
  <si>
    <t>CTGCCGCCCCGGGCAATGAGGGGCTTAGCACCCAGGCCAGCGGCTGCAGAGGGTGTACTGGGTCCCCCAGCAGTGCCAGCCCACTGGCGCTGCGCTTGATTTCTCCCCGGGCCTTAGCTGCCTTCCTGCGGGGCAGAGCTCGGGACCTGCAGTC</t>
  </si>
  <si>
    <t>ENST00000377027.1</t>
  </si>
  <si>
    <t>ENSG00000155621</t>
  </si>
  <si>
    <t>C9orf85</t>
  </si>
  <si>
    <t>chr9:71963801-71963954</t>
  </si>
  <si>
    <t>CCGCCATGCCTGGGCCTCCCACCCCTCCCTGGACTCCTGTGCAACCTGAGCCTCCCCTACCAGCGCCACCCCCTGCTCCACGGAGCCCAGTCCCATCAACCACCCAAGGGCTGAGGAGTGCGGGCGCACGGCACGGGACTGGCAGGCAGCTCCA</t>
  </si>
  <si>
    <t>chr9:71963954-71964107</t>
  </si>
  <si>
    <t>ATCTGCAGCCCCGGAGTGGGATCCACGGGGTGAAGCCAGCTGGGCTCCTGAGTCTGGTGGGGACGTGGAGAACCTTTATGTCTAGCTCAGGGATTGTAAATACACCAATCAGCACCCTGTGTCTAGCTCAGGGTTTGTGAATGCACCAATCGAC</t>
  </si>
  <si>
    <t>chr9:72480166-72480337</t>
  </si>
  <si>
    <t>GCTGGTTTCACCCAGTGGATCCCGCACCAGGGCTGCAGGTGGAGCTGCCTGCCAGTCCCGCGCCCTGCGCCCGCACTCCTCAGCCCTTGGGTGGTCGATGGGACTGGGCGCCGTGGAGCAGGGGGCGGCACTCATCAGGGAGGCTCAGGCTGCACAGGAGCCCATGGAGTAG</t>
  </si>
  <si>
    <t>ENST00000643676.1</t>
  </si>
  <si>
    <t>ENSG00000165091</t>
  </si>
  <si>
    <t>TMC1</t>
  </si>
  <si>
    <t>chr9:72480337-72480508</t>
  </si>
  <si>
    <t>GGGGGCGGGGAAGGCTCAGGCATGGCGGGCTGCAGGTCCCGAGCCCTGCCCCTCGGGGAGGCAGCTAAGGCCCGGGGAGAAGTTGAGCACAGCAGCTGCTGGCCCAGGTGCTAAGCCCCTCACTGCCCGGGGCCAGCGGGGCCGGCTGGCCACTCCCAGTGTGGGGCCTGCC</t>
  </si>
  <si>
    <t>chr9:74424861-74425036</t>
  </si>
  <si>
    <t>ACCTCTGCAGACTTAAATGTCCCTGTCTGACAGCTTTGAAGAGAGCAGTGGTTCTCCCAGCACACAGCTGGAGATCTGAGAACGGGCAGACTGCCTCCTCAAGTGGGTCCCTGACCCCTGACCCCCGAGCAGCCTAACTGGGAGGCACCCCCCAGCAGGGGCACACTGACACCTCA</t>
  </si>
  <si>
    <t>ENST00000662049.1</t>
  </si>
  <si>
    <t>ENSG00000227809</t>
  </si>
  <si>
    <t>LOC101927358</t>
  </si>
  <si>
    <t>chr9:74425036-74425211</t>
  </si>
  <si>
    <t>ACACGGCAGGGTATTCCAACAGACCTGCAGCTGAGGGTCCTGTCTGTTAGAAGGAAAACTAACAAACAGAAAGGACATCCACACGAAAAACCCATCTGTACATCACCATCATCAAAGACCAAAAGTAGATAAAACCACAAAGATGAGGAAAAAAACAGAACAGAAAAACGGGAAAC</t>
  </si>
  <si>
    <t>chr9:74799975-74800108</t>
  </si>
  <si>
    <t>AGGTGTCCCCTTCCTCCCTCACCACTCCATGTGCATCCCTCCCAAAGCTGCACGCTCTGTCGCTCAGTCGCAGAAGACGACCATCCCCGATAGAGGAAGACCAATCTTCTGTCAAGGGTATACGAGTAGCTGCA</t>
  </si>
  <si>
    <t>ENST00000483186.1</t>
  </si>
  <si>
    <t>ENSG00000119121</t>
  </si>
  <si>
    <t>TRPM6</t>
  </si>
  <si>
    <t>chr9:74877979-74878145</t>
  </si>
  <si>
    <t>CACCATCCAGGGGCCTAGGGATCACCTGCCCCACCCACCACAGTTGGCACCTGAGCTCTCCTCCCAGAAACCTGAGAATGGGCTCACCCAACCTGCCACCAACACCACAGCTGGCACCCACACGCACACCACCTGCAGGCCTGGGGACTGACCCACCTAGTCCATCA</t>
  </si>
  <si>
    <t>ENST00000361255.7</t>
  </si>
  <si>
    <t>chr9:74878145-74878311</t>
  </si>
  <si>
    <t>ACAGTCAATTTCAACACCAGCATGGATCACTTGGGAACCAGAGGATTGTCTCACCACTGCTACTGTCATCATTCACACCACACCCACTGTCCAGGGGCTCAAGGACACACCTGCCTGCCCTTCCCACCATTGCCACTGACAGCACCCAAGAAAGTCACCTGCAGGCC</t>
  </si>
  <si>
    <t>chr9:74935940-74936083</t>
  </si>
  <si>
    <t>TTATTGGTCTAAGGAAACTGAAAAAGAGGACTAGTATTAAGTCCAGTCTAAGAATGGAACTGTAAAAAAACAACACAAAACCCATTAGAAAAAAAAAAACTAGAAATTCTTCATCAAATTTAAAAAAAAAATAGTAACTCTGCA</t>
  </si>
  <si>
    <t>ENST00000376854.6</t>
  </si>
  <si>
    <t>ENSG00000135045</t>
  </si>
  <si>
    <t>C9orf40</t>
  </si>
  <si>
    <t>chr9:75345157-75345308</t>
  </si>
  <si>
    <t>CTGCAGTGTGTTTTCCAACTTGGTTCCATTCTCCCCGTCACTTTCAGGTACACCAATCAGACATAGATTTGGTCTTTTCACATAGTATTATATTTCTTGGAGGCTTTGTTCATTTCTTTTTATTCTTTTTTTCTCTAAACTTCCCTTCTCAC</t>
  </si>
  <si>
    <t>ENST00000346234.7</t>
  </si>
  <si>
    <t>ENSG00000134996</t>
  </si>
  <si>
    <t>OSTF1</t>
  </si>
  <si>
    <t>chr9:76523674-76523818</t>
  </si>
  <si>
    <t>TCCCACACAGGGGCTGCAGGTGGAGCTGCCTGCCAGTCCCGCGCCGTGCGCCTGCGCTCCTCAGCCCTTGGGTGGTTTCATGGGACTGGGCGCCATGGAGCAGGGGGCGGTGCTTGTCGGGGAGGCTCCCGCGGCACAGGAGCAC</t>
  </si>
  <si>
    <t>ENST00000648797.1</t>
  </si>
  <si>
    <t>LOC105376095</t>
  </si>
  <si>
    <t>chr9:76523818-76523962</t>
  </si>
  <si>
    <t>CACGGTGGGGCAGCGGGGGGAGGCTCAGGCATGGCGGGCTGCAGGTCCCAAGCCCTGCCCCGCAGGAAGGCAGCTAAGGCCCAGCGAGAAATTGAGCACATCAGCTGCTGGCCCAGGTGCTAAACCCCTTACTGCCCGGGTCCGG</t>
  </si>
  <si>
    <t>chr9:76851398-76851561</t>
  </si>
  <si>
    <t>ATTAGCCGGGCATGGTGGCAGGTATCTGTAGTCCCAGCTACTTGGGAGGCTGAGGCAGGAGAATGGTGTGAACCCGGGAGGCGGAGCTTGCAGTGAGCCAAGATCGTGCCACTGCACTGCAGCATGGGGGACAGAGCAAGACTCTGTCTCGGAAAAAAAAAAAA</t>
  </si>
  <si>
    <t>ENST00000489555.1</t>
  </si>
  <si>
    <t>ENSG00000106772</t>
  </si>
  <si>
    <t>PRUNE2</t>
  </si>
  <si>
    <t>chr9:76999044-76999195</t>
  </si>
  <si>
    <t>CCCTATTGTACAGATGAGGAAATTGAGATAGAGAGAAGTTCAGTAGCTTCATCAACATTATAGAAGGGACAAAGCCAGGCAGCAAACCTAGGCTGTCTGTCCTGATAGCTCATGCTTTTAATCAGCATGTTACAGTGCCTCTCCACACTGCA</t>
  </si>
  <si>
    <t>ENST00000376708.1</t>
  </si>
  <si>
    <t>ENSG00000204612</t>
  </si>
  <si>
    <t>FOXB2</t>
  </si>
  <si>
    <t>chr9:78410249-78410400</t>
  </si>
  <si>
    <t>GACCTGCAGCCCACCATGCCTGAGCCTCTCCGGCTCCGTGGGCTCCTGTGCAGCCCGAGCCTCCCCGATGAGTGCCACCACCTGCTCCACGGCGCCCAGTCCCATTGACCACCCAAGGGCTGAGAAGTGCGGGCGCAGGGCGAGGGACTGGC</t>
  </si>
  <si>
    <t>ENST00000347159.6</t>
  </si>
  <si>
    <t>ENSG00000135069</t>
  </si>
  <si>
    <t>PSAT1</t>
  </si>
  <si>
    <t>chr9:78410400-78410551</t>
  </si>
  <si>
    <t>CAGGCAGCTCCACCTGCAGCCCCAGTGCGGGATCCACTGGGTGAAGCCAGCTGGGCTCCTGACTCTGGTGGGAACTTGGAGAACCTTTATGTCTAGCTAAGGGATTGTAAATACACCAATCAGCACTTTGTGTCTAGCTCAAGGTTTATAAA</t>
  </si>
  <si>
    <t>chr9:78735644-78735784</t>
  </si>
  <si>
    <t>CCTGCAGAGGACACGATCTCATTCTATTTTATAACTGCATAGTATTCCATGGTGTTTATGTAACACATTTTAAAAATCCAGTCTGTCGTTGATGGGCACTTAGGTTGATTTCATGTCTTTGGTATTGTCAGTAGTGCTGCA</t>
  </si>
  <si>
    <t>ENST00000663382.1</t>
  </si>
  <si>
    <t>ENSG00000260995</t>
  </si>
  <si>
    <t>LOC101927450</t>
  </si>
  <si>
    <t>chr9:79439553-79439727</t>
  </si>
  <si>
    <t>CCTCTGCAGACTTAAATGTCCCTGTCTGACAGCTTTGAAGAGAGCAGTGGTTCTCCCAGCACGCAGCTGGAGATCTGAGAAGGGGCAGACTGCCTCCTCAAGTGGGTGCCTGACCCCTGACCCCCGAGGAGCCTAACTGGGAGGCATCCCCCAGCAGGGGCACACTGACACCTCG</t>
  </si>
  <si>
    <t>ENST00000608561.1</t>
  </si>
  <si>
    <t>ENSG00000233086</t>
  </si>
  <si>
    <t>LNCARSR</t>
  </si>
  <si>
    <t>chr9:79439727-79439901</t>
  </si>
  <si>
    <t>GCACGGCAGGGTACTCCTACAGACCTGCAGCTGAGGGTCCTGTCTTTTAGAAGGAAAACTAACAAACAGAAAGGACATCCACACCAAAAACCCATCTGTACATCACCATCATCAAAGACCAAAAGTAGATAAAACCACAAAGATGGGGAAAAAGCAGAACAGAAAAACTGGAAAC</t>
  </si>
  <si>
    <t>chr9:79569615-79569818</t>
  </si>
  <si>
    <t>TGCCTGCAGTCCCAACAACACTGGAGGCTCAGGCAGGAGGATAGCTTGAGCTTCAGAGTTTGAGGCCAGCCTAGGCAACACAGGAAGACCCCCATCAATACAATAAATAAATAGAAACAGACAAAATTAATTTTACTAATATTTTTAATTGAGTTATTCAAAATATCACAATTTTGACATAATTATAAATTATTGAGCTGCAGT</t>
  </si>
  <si>
    <t>ENST00000670754.1</t>
  </si>
  <si>
    <t>chr9:79980849-79980991</t>
  </si>
  <si>
    <t>CTGCAGCCTTCCATTTGACCAGGACAGCAAAGTGTTTTTCTGTATAAAGGACAAGGTTTGCACAGTTGCACCTTAGGGGGATTGAAAGGTAGGGGATAAATAGAAAGCACTCCATAAGTCAGGCTAGTAAATCCAGTGTAGCC</t>
  </si>
  <si>
    <t>ENST00000622930.1</t>
  </si>
  <si>
    <t>LINC01507</t>
  </si>
  <si>
    <t>chr9:80277888-80277962</t>
  </si>
  <si>
    <t>CCTCCTTCCCTTCTACCTTCCTTTATTCCCTCCTTCCCTCTTACCCTTTTTCTTTCCTTTCTTCCTCCTCTGCTT</t>
  </si>
  <si>
    <t>ENST00000417801.1</t>
  </si>
  <si>
    <t>chr9:80278054-80278334</t>
  </si>
  <si>
    <t>GAGGCATTATGGTTATCGACATTCATTTCTCCCTTCTCTCGGGACTCATGAACTGGCTAGATGTCCTCTAATTTCTACCCTGGACACTAAACGGCCTGGGTATACTTCCAGCATGTGATTATGCCTTCCCCCAGGGATCTGCAGTATCAGACACCCACTCCGATTCTCCCTGCTACGGCAGGAGTGCACTGCAATCACCGGCAAATTTGTAGGTCAATGAGTTGAAAATTGGTTGTCTTTAAGTTTCTGATTTTTAAATACGTTTTGTACAAATTGGTTCA</t>
  </si>
  <si>
    <t>chr9:80731176-80731358</t>
  </si>
  <si>
    <t>AGTTGTAGTCCCAAGATGGCAGATGGTATGGCACAATAGACACATGAACCACAGTGGGTATAGCACAGTGTAGGCTCCTTGTCTAGGGGGAATACAGTTGTGTGGACTCCACACAGCTCGCTCAGCTAGATTTAGAGCCTGTGAAGACTGCAGAGTCCCCCAGTGTTGAATACTGTAGGTTTA</t>
  </si>
  <si>
    <t>ENST00000397864.2</t>
  </si>
  <si>
    <t>LOC105376105</t>
  </si>
  <si>
    <t>chr9:80746753-80746917</t>
  </si>
  <si>
    <t>GAGTTTCCAGTTTTTCTGTTCTGTTTTTTCCCCATCTTTGTGGTTTTATCTACTTTTGGTCTTTGATGATGGTGATGTACAGATGGGTTTTTGGTGTGGATGTCCTTTCTGTTTGTTAGTTTTCCTTCTAACAGACAGGACCCTCAGCTGCAGGTCTGTTGGAGT</t>
  </si>
  <si>
    <t>chr9:80746917-80747081</t>
  </si>
  <si>
    <t>TACCCTGCCATGTGAGGTGTCAGTGTGCCCCTGCTGGGGGGTGCCTCCCAGTTAGGCTGCTTGGGAGTCAGGGGTCAGGGACCCACTTGAGGAGGCAGTCTGCCCGTTCTCAGATCTCCAGCTGCGTGCTGGGAGAACCACTGCTCTCTTCAAAGCTGTCAGACA</t>
  </si>
  <si>
    <t>chr9:80747081-80747245</t>
  </si>
  <si>
    <t>AGGGACATTTAAGTCTGCAGAGGTTACTGCTGTCTTTTGTTTGTCTGTGCCCTGCCCCCAGAGGTGGAGCCTACAGAGGCAGGCAGGCCTTCTTGAGCTGTGGTGGGCTCCACCCAGTTCCAGCTTCCAGGCTGCTTTGTTTACCTAATCAAGGCTGGGCAATGG</t>
  </si>
  <si>
    <t>chr9:83034412-83034677</t>
  </si>
  <si>
    <t>CTGCAGGTAAAATTCTTTCTGGGTTTGTGTCATCTTGAGAAATATTACTTACCTAAGTATCTATTTTTATAACATTCCCCAAAAGATATTAAAACGGAAATTCCCTGGAAGATGAGAGAGTTAACTAGATCCATTCAATGTCTAGGAACAATCCAGATTACAAATTGCTTCCTATTTTCAATCACTGATATTTAGTTACTGGGAGTTCACCAATGGAGGCAGGAGGATAGAAACAGCAGGAAGCATCATGCTGACGCTTTACTGCA</t>
  </si>
  <si>
    <t>ENST00000376447.4</t>
  </si>
  <si>
    <t>ENSG00000165105</t>
  </si>
  <si>
    <t>RASEF</t>
  </si>
  <si>
    <t>chr9:83571781-83571932</t>
  </si>
  <si>
    <t>TCTTGACCTTGACAGAGGAATTTCTGTGAAACAGGGGAACCTAAAGCTTGGCTGGAGTGTGTTTCAAAGAGAATGAGAGAAGAGAAATTGGAGTCAACAACTATACGTAAACAGTGGTTCCCAACATTCAGTATAGATCACAATCACCTGCA</t>
  </si>
  <si>
    <t>ENST00000376438.5</t>
  </si>
  <si>
    <t>ENSG00000172159</t>
  </si>
  <si>
    <t>FRMD3</t>
  </si>
  <si>
    <t>chr9:83716759-83716909</t>
  </si>
  <si>
    <t>GGCCACATCACTCCAACCTCTACTTTCATTGTCATATCTCTTCTGACTCTCTGCCTCCCTCTTTCCTTCATAAGGATCTTTGTGATGATGTTGGACCCACTCAGATAATCCAAGATTCTCTCCCCATCTTAATATTCTTAATTGCATCCTG</t>
  </si>
  <si>
    <t>ENST00000531661.3</t>
  </si>
  <si>
    <t>ENSG00000254473</t>
  </si>
  <si>
    <t>LOC105376114</t>
  </si>
  <si>
    <t>chr9:83716909-83717059</t>
  </si>
  <si>
    <t>GCAGAGTCACTTTTGCATGTAAGGTAACATATTTTCAAAGGTTCTTTTTTTCTTTTTTTCTTTTCTTTTTTTTTTTTTTTTTTTTTTGAGACGGAGTCTCACTCTGTCACCCAGGCTGGAGTGCAGTGGCACGATCTCGGCTCACTGCAAG</t>
  </si>
  <si>
    <t>chr9:83717215-83717407</t>
  </si>
  <si>
    <t>ATGTGCCTGCCTTGGCCTCCCAAAGTGCTAGGATTACAGGCGTGAGCCACCGCGCCCAGCCAGGTTATTTTTTTCTTTTTCTTTTTTTAAGAGATAAGATCTCACTCAGTCACCCAGGCTGGAGTGCAATGGCACGATCACAGCTCACTGCAGCCTAACCTCCTGGGCTCAAGCAGTCCTCCCACCTCAGCCT</t>
  </si>
  <si>
    <t>chr9:86302711-86302755</t>
  </si>
  <si>
    <t>GGTTCAAGCGATTCTGCAGCCTCAGCCTCCCAAGTAGCTGGGACT</t>
  </si>
  <si>
    <t>ENST00000375957.5</t>
  </si>
  <si>
    <t>ENSG00000083223</t>
  </si>
  <si>
    <t>TUT7</t>
  </si>
  <si>
    <t>chr9:87126188-87126363</t>
  </si>
  <si>
    <t>CTGCAGAATTTATGCCAGTTGATCATTTCTCCTTGAAGTACATTTTTTTGCTCTTGGCTTCTAAAGCACCATTTACTCCTAGTTTTCTTTTCATATGATTACCTTCTTATAACTTTTATTTGATTCTTCTTTTTTTATTTTAGAGACAGAATCTTTCTGTCTCTCCCAGGCTGCAG</t>
  </si>
  <si>
    <t>ENST00000623052.1</t>
  </si>
  <si>
    <t>ENSG00000204446</t>
  </si>
  <si>
    <t>LINC02872</t>
  </si>
  <si>
    <t>chr9:87668005-87668147</t>
  </si>
  <si>
    <t>CTGCAGCCTATGAAAAATCTCTAAATAAAAAGCAAGCATAAAAGTGCTGTGGACTCTTATTTCCTTGTTTTCTGTTCACCAAAAGATCTTTCAATCAAAATTGCCTGTCAAACTAAGTATTTCCTTTGAAATGCACAGTAATT</t>
  </si>
  <si>
    <t>ENST00000497743.1</t>
  </si>
  <si>
    <t>ENSG00000196730</t>
  </si>
  <si>
    <t>DAPK1</t>
  </si>
  <si>
    <t>chr9:87838979-87839121</t>
  </si>
  <si>
    <t>CTGCAGCCTCCAACTCCTAGGCTCAAGCGATCCTCCCATCTCAGCCTCCCAAGTAGCTGGGACCACAGACATGCACCACCACCCACCTCTCCAGCTAATTTTTTTTTTGGGGGGGGTGGGGATGGAGTCTTGCTCTGTTGCCC</t>
  </si>
  <si>
    <t>ENST00000413075.2</t>
  </si>
  <si>
    <t>CTSLP8</t>
  </si>
  <si>
    <t>chr9:88623141-88623232</t>
  </si>
  <si>
    <t>CGGTCTGGAGGGCAGTGGCTGCTTTCTCACAGCTCCACTAACCAGTGTCCTGGTGGTGGAGACTCTGTGTGGGGGCTCCAACCCCATATTTC</t>
  </si>
  <si>
    <t>ENST00000660651.1</t>
  </si>
  <si>
    <t>ENSG00000228189</t>
  </si>
  <si>
    <t>LINC02843</t>
  </si>
  <si>
    <t>chr9:88623239-88623529</t>
  </si>
  <si>
    <t>GCACTTCTTCAGTAGAGTCTCTCTGTGGGGTATCCACCCCTGTTGCAGGCATCTGCCTGGGCACTCAGGCTTTCCAATACATCCTCTGAAATCTAGGAGGAAGCTTCCAAGCCTCCTTCACTTCTGCATTCTGCACATCTGCAGGCTTAACACCATGTGGAAGCCACCAAGGTTTATGGCTTGTGCCATTTGGAGTTGTGGCCTGAACTGTATCTGTGGTCCTTTTCACTGAGGCTGTTGATGGAACTACCAGGATTCTGGGAGCAGGGCAACGGAGCCCTGGGCCTGGCC</t>
  </si>
  <si>
    <t>chr9:89480224-89480379</t>
  </si>
  <si>
    <t>ACAGAGTGTCGATTGGTGCACTCACAAACCTTGAGCTAAACACAGGGTGCTGATTGGTGTATTTACAATCCCTGAGCTAGATATAAAGACTCTCCACGTCCCCACCAGACTCAGGAGCCCAGCTGGTTTCACCTAGTGGATCCCGCACCGGGGCTG</t>
  </si>
  <si>
    <t>ENST00000540475.5</t>
  </si>
  <si>
    <t>ENSG00000187764</t>
  </si>
  <si>
    <t>SEMA4D</t>
  </si>
  <si>
    <t>chr9:89480379-89480534</t>
  </si>
  <si>
    <t>GCAGGTGGAGCTGCCTGCCAGTCCTGTGCCGTGCGCTCGCATTCCTCAGCCCTTGGGTGGTCGATGGGACTGGGCGCCGTGGAGCAGGGGGTGGCTCTCGTCGGGGAGGCTCGGGCCGCACAGGAGCCCATGGAGTGGGTGGGAGGCTCAGGCATG</t>
  </si>
  <si>
    <t>chr9:89480534-89480689</t>
  </si>
  <si>
    <t>GGCGGGCTGCAGGTCCCGAGCCCTGCCCCGTGGGAAGGCAGTCAAGGCCCGGTGAGAAATCGAGCACAGCGCCGGTGGGCCAGCACTGCTGGGGGACTCAGTACACCCTCCGCAGCCACTGGCCCGGGTGCTAAGTCCCCCATTGCCCGGGGCCAG</t>
  </si>
  <si>
    <t>chr9:90307499-90307668</t>
  </si>
  <si>
    <t>ACAGTCACCAATAAATGGAGCTGCAGGCAGCATATTGCAGAACACTGGAGTTAGAATACATCCTAGAAAAGAGCTTTGCTTCCCAGAATCTGTGCTTCTTCAGCACCTGGGATCAACAAACAGCCTGGAGGCTGCGTGTCACCAGGACACATAGCTGGGAGATGCTGACA</t>
  </si>
  <si>
    <t>ENST00000659218.1</t>
  </si>
  <si>
    <t>ENSG00000231107</t>
  </si>
  <si>
    <t>LINC01508</t>
  </si>
  <si>
    <t>chr9:90307721-90307905</t>
  </si>
  <si>
    <t>AGCAGCTGAGGAAACTGCCAGGTAAAACCTCCATGGTGAAAATGATCTCTCATCATTCCTGCTACTAACAGCCTCCTTGAAGGATGCTCTACCTTAAACCCCTCATTAAAAAAAATTAAAACCTCACATTTGGACTCCCAAATGGTTGCTGCAGGCTTTGACCATCTACGGAATTTTAAAAAATA</t>
  </si>
  <si>
    <t>chr9:90482565-90482716</t>
  </si>
  <si>
    <t>CTGCAGCTTAGATCTTTTCATGATTCTTAATTCAATATAAGGTTGGTAATTAGGGAGAACTTATGTCCTACAGGTCTGGCAGATGTAGGAAGGATGATGTACAGTGTTTAAAAATACTAAGAGGGCAGGCTATGCTCCCTGACCTCCTGTCC</t>
  </si>
  <si>
    <t>ENST00000427523.1</t>
  </si>
  <si>
    <t>LINC01501</t>
  </si>
  <si>
    <t>chr9:90499174-90499315</t>
  </si>
  <si>
    <t>GCCTTTCAGCTATGTTTTCATATCTGCATTTGAAACTCTTCCAAACTAAGTCTTTTGAAGTTCAGAATCTGACACAGCATTTTAGTGCACATGGAACACACTGCAATCTGAAAGACCCAGCATTGCAAGCATTTATTGCATT</t>
  </si>
  <si>
    <t>ENST00000668348.1</t>
  </si>
  <si>
    <t>chr9:90499315-90499456</t>
  </si>
  <si>
    <t>TGACCTCTGCAGTGTGCAAGAGGGAGAATTTAGCTCATTGTCAAAGCCTGCACGTTAATCCCCTGCAGCTCGTGTAGCAAAGCACCACAAATTGGATGACTTCCACAACAAAAATGGATTCTCTTACAATTTTGGAGGCCAG</t>
  </si>
  <si>
    <t>chr9:90964321-90964588</t>
  </si>
  <si>
    <t>ACTGCAGGCTTTAGAGAGCCGCTGCCCAAGGGTGGCAACACACCGCCGCTGTCAGCTTACCGCCTAGCTCCCAGACTGAGGCCGTCACCAGGAGCCACCTCCTTCACACGCCACTGCCCCTGGTGGTGTGTAAACAGTCGGCCACTTTCACACCCTCATGCACACACTCAGCAAAGATTGCTCTTCAAACTTAGGCTCTCCCTTCCTGTTTTGTGCGCCTGCTTCTAATTACACAGTTGTCTCCCTAGTGAGCTAGCTCTGCAGGAAG</t>
  </si>
  <si>
    <t>ENST00000427745.1</t>
  </si>
  <si>
    <t>LOC105379829</t>
  </si>
  <si>
    <t>chr9:91068169-91068311</t>
  </si>
  <si>
    <t>CTGCAGTACTCAGTACAGTCCCATGCTGTACAGGTTTATGGCCTAAAAGCAATGGGCTGAACCCTATAGCCTGGGTTCATAGCAGGTTCTACCATCAAGGTTTGTGTGAGTGTATTACAGGATGCTTGCACTATGACAAAATT</t>
  </si>
  <si>
    <t>ENST00000663149.1</t>
  </si>
  <si>
    <t>LOC100507103</t>
  </si>
  <si>
    <t>chr9:91068379-91068526</t>
  </si>
  <si>
    <t>CTGTTCTTGCCTGCTGATAAGTGAGAACCAAGTGCATAAACTCTAAGAGTCCCTTTGGCATTCTTGGTTTAACCTGTGTATTAGTCAGGGAAACAGAACCAATAGGGTGTGGGGGTAGGGGCAGTGGTGAGAGCGAAAAACAGAGAGA</t>
  </si>
  <si>
    <t>chr9:91576625-91576809</t>
  </si>
  <si>
    <t>TCTGTGGTACTTTGTTATAGAAGCCCTAGGAGACCAACATAGAAACCAACACTTCCAATCTGATTTTATTTATTTTATTTATTTATGTTAGAGACAGAGTCTTGCTCTGTTGCCCAGGCTGGGGTGCAGTGGTGTGATCACAGCTCACTGCAGCTTCCAACTCCTGGGCTCAAGTGATCTTCCCA</t>
  </si>
  <si>
    <t>ENST00000580936.1</t>
  </si>
  <si>
    <t>ENSG00000266855</t>
  </si>
  <si>
    <t>MIR3910-1</t>
  </si>
  <si>
    <t>chr9:91576809-91576993</t>
  </si>
  <si>
    <t>ACCTCAGCCCCCTGAGTAGTTGGGACTAGAGGCACATGACATCACCTCTATAATTTTTGCATTTTTTTTTTTTTTTTGAGGAGACAGGGTCTCACTTTGTTGCCCAGATTGGTCTTAAACTCCTAGCCTCAAGTGATCCTTCCACCTTGGCCTCCAAAATGCTGGGATTACAGGCGTGAGCCATC</t>
  </si>
  <si>
    <t>chr9:91576993-91577177</t>
  </si>
  <si>
    <t>CTTGCCCAGCCCAGTCCTGAAGACCATTCTGTCTGCAGTGGAAAAGGGTCAGGACTAGTAGAACTTTGCTATCTATTATTTCTCATATTTATCAAAACTGCCCTCCAACTATAGAATTAAGAATTGGTTTTCTCCAGAGGACCACTGGAAATGTTTCAGAAACCCATAGTTTACTCTTCTTTTGT</t>
  </si>
  <si>
    <t>chr9:92808749-92808909</t>
  </si>
  <si>
    <t>GGCTGCAGAGGGCCACTGGCTAGAGGTCCCCAGCTCCAGCAGAGGAGGAGCTGGGCGGGGGCAGGGCCTGGCGGGCTCTCAGGCCAGGTGCACTCGCGATCTAGAGGCAGCCCAGGCCATTCTCCACCACCTGGGCGCCCAAGCTGCAGGCGCCCTCTACC</t>
  </si>
  <si>
    <t>ENST00000473204.5</t>
  </si>
  <si>
    <t>ENSG00000187984</t>
  </si>
  <si>
    <t>ANKRD19P</t>
  </si>
  <si>
    <t>chr9:92808909-92809069</t>
  </si>
  <si>
    <t>CTGCTGGCAACAGCTGCCTGGCCACTCCCAAGCTGGCTGGCGCTCCCAAGCCTCGCAGAACCGGGGCTAGATGTCGCCGTGGCTGCGGCCAAGCCCGGCGGTCTGCCCGGCGGCGGCTGCACCGTGGCTGGAACCGACCCCCCAGTCCCATCCCCCATGGC</t>
  </si>
  <si>
    <t>chr9:92809086-92809264</t>
  </si>
  <si>
    <t>CAGCGGCCCCGATCTCTCTTTGGAGGAGGAGCGGGGCGGGAGTCACGGCCAGGAGGGCCCTCAGGCCGGAAGGGATGCACGTCTGCGATTCCGAGACGTCCCGCGCGAGCCCAGGAGAACCCGCAAGCCAGCAGCGCCTGCGCCCGAGCTGCAGCAGCCCCCTGCAGGCCACGCGGGCT</t>
  </si>
  <si>
    <t>chr9:93126439-93126584</t>
  </si>
  <si>
    <t>ATCTGCAGCACAAGGGAGATGGAGATGAGGACCACCAGGGGCACATAGAAGGCGAAGCTGGGGCCCTGTTCCACGACGGCCTTCAGCTGGGACGCGTTGGCCATCAGCAGCGCGATGTCCAGCATGCTCTCGGCTGCGCTCTTCTT</t>
  </si>
  <si>
    <t>ENST00000489274.1</t>
  </si>
  <si>
    <t>ENSG00000131669</t>
  </si>
  <si>
    <t>NINJ1</t>
  </si>
  <si>
    <t>chr9:93126584-93126729</t>
  </si>
  <si>
    <t>TGCTGGCGTAATGGTTCACGTTGATGGGCCCGTGCCTCCAGCCCCAGCGGGCCGGCTGCAGGGAGGGGAATGGTCAGCAAGGCGGGTGGGGGAGGGGGGCAAGGGCTGTGCCTGAGTCGGGCTCTGGGGGTCACCGGGCCCTGCAG</t>
  </si>
  <si>
    <t>chr9:93267626-93267790</t>
  </si>
  <si>
    <t>ACCCTTTCACCATTCTTCCCTTGGGGCCTGGTACAGGGTAGACATCCGTCAATCCAGATGAAGACCTAGGGTGGTCTTGGCCTTGCAGCTGGTCCTCACTGGCAGTATGTCCCTTTGCAGGTGGAGCATGACTTTATCCTGCAGGCCGAGCGGGAAACGTTCATC</t>
  </si>
  <si>
    <t>ENST00000462595.1</t>
  </si>
  <si>
    <t>ENSG00000165238</t>
  </si>
  <si>
    <t>WNK2</t>
  </si>
  <si>
    <t>chr9:93267790-93267954</t>
  </si>
  <si>
    <t>CGAGCAGATGAAGGATGTCATGGACAAGGCAGAGGACATGCTCAGCGAGGACACAGACGCCGACCGTGGCTCCGACCCAGGGACCAGCCCGCCACACCTCAGCACCTGCGGCCTGGGCACCGGGGAGGTGAGGTTGTGAAATCCGGGGTGGGAGGTGGTGAGAGT</t>
  </si>
  <si>
    <t>chr9:93267954-93268118</t>
  </si>
  <si>
    <t>TGCAGTGGCTGGGCAGGTGGGCGCTGCAGCTCAGTGGGCTCATTTCTGACCCTCCACCTCATTCAGGAGAGCCGACAATCCCAAGCCAACGCCCCCGTGTATCAGCAGAACGGTGAGTCTGCAACTTCCCTCCCTGCTTTTAAGCAGGCGTTTGATGAAAGTCCC</t>
  </si>
  <si>
    <t>chr9:94573196-94573476</t>
  </si>
  <si>
    <t>ATGCTAGCTGTAGATGTACTTGATAGAGTTAAGGGACGCTCCTCCTCTATTTCTTGTTTTCTAAGACTTTCTGTTTTTTCAGAGACAGGGTCTTGCTCTGTTGCCCAGGGTGGAGTGCAGTGGCTTGGTCATGGCTCACTGCAGCCTCCAACTCCTGGGCTTAAGTCATCCTCCCATCTCAACTTCTTGAGTAGCTGGGACTACGGGTATGCACTACCACCCCCCTCTCCAGCTAATGTCTTTTTTGAGATGGGGGTCTTGCTATGTTGCCCAGGCTGGTC</t>
  </si>
  <si>
    <t>ENST00000644721.1</t>
  </si>
  <si>
    <t>PCAT7</t>
  </si>
  <si>
    <t>chr9:94591082-94591228</t>
  </si>
  <si>
    <t>CTAGTGGATCCCGCACCGGGGCTGCAGGTGGAGCTGCCTGCCAGTCCTGCGCCGTGCGCGCGCATTCCTCAGCCCTTGGGTGGTCGATGGGACTGAGCGCTGTGGAGCGGGGGGTGGCGCTCGTCGGGGAGGCTCGGGCCGCACAGG</t>
  </si>
  <si>
    <t>ENST00000375337.4</t>
  </si>
  <si>
    <t>ENSG00000130957</t>
  </si>
  <si>
    <t>FBP2</t>
  </si>
  <si>
    <t>chr9:94591228-94591374</t>
  </si>
  <si>
    <t>GAGCCCATGGAGTGGATGGGAGGCTCAGGCATGGCGGGCTGCAGGTCCCGAGCCCTGCCCCGCGGGAAGGCACCTAAGGCCCAGCGAGAAATCGAGCGCAGCGCCAGTGGGCCAGCACTGCTGGGGGACTCAGTACACCCTCCGCAG</t>
  </si>
  <si>
    <t>chr9:94885171-94885381</t>
  </si>
  <si>
    <t>GAACCCCATCTCTACAAAACATACAAAAATTAGCCAGGCACAGTGATGTGTACCTGTAGTCCTAGCTACTTGGTAGGCTGAAGTGGGAGGATCGCTTGAGCCTGGGAAGTTGAGGCTATAGTGAGCCAAGATCATACAACTGCACTGCAGCCTGGGTGACAGAGTGAGATCCTGTCTCAAAAAAAAAAAAAAAAAAAAAAAAAAAAAAAAA</t>
  </si>
  <si>
    <t>ENST00000488186.5</t>
  </si>
  <si>
    <t>ENSG00000148120</t>
  </si>
  <si>
    <t>AOPEP</t>
  </si>
  <si>
    <t>chr9:94885381-94885591</t>
  </si>
  <si>
    <t>AAAAAAAAAAGACATTGTGCTAGCATTATTATTTTGTACTGAAAAATACAAATATATCCTATATTAGTTATTTACTGAATGCACGTGGCTAAAGGGAAAAAGCATGGAGGAATACACACAGGAAGTTTTTATCAGCCAGGCCTGGTGCTGGCTGGTGTCACTCCTACTCGCATTCCTCAGCTAGAACTCACATGGCCACAGCTAACTGCAG</t>
  </si>
  <si>
    <t>chr9:95103160-95103326</t>
  </si>
  <si>
    <t>GGCTGGCCATGCCCATGCTGATGGGCTTGGCCATGTCTGAAGAAAGGCCGAGTTGTCATTACAAATCCAACCTTGCATCTTCCTTACACACCAACACTCCTGGGTGGGCCCCTTCCCAGCTCTCTAGTCACATGCAAAAATTCGCAGCCCTGCAGCCGCCTGGAAAA</t>
  </si>
  <si>
    <t>ENST00000696260.1</t>
  </si>
  <si>
    <t>ENSG00000158169</t>
  </si>
  <si>
    <t>FANCC</t>
  </si>
  <si>
    <t>chr9:95103326-95103492</t>
  </si>
  <si>
    <t>ACCTGCCTCCCTGCTGGCCTTGGCTGGTGCACCAAGAGTGGGTTCAATTCATTTTGAGTTCAACGACTACAGAATTGAACTCTGCATCTCGGAATCTAGCTAACTTTTGCTGTTGTTGCTGTGGCCCAGCAGCAGGAGGCAGGAGAAGGAGAAGTGTGAATCCAGGA</t>
  </si>
  <si>
    <t>chr9:95103492-95103658</t>
  </si>
  <si>
    <t>ACAGGACAGGAGGTGGAGCCCCAGGGGTGGACTCCATGCAGTCCTCTGCTCTGTGCCGGCCTCCTGCAGGCACAAGTGAGGGAGCAAGTGGACGGCTGGGGCAAGGCAGAGGAGTGCCTGGCGAGAGGCCAGGAGCCAGAGAGGCAGGAGAACCGCAGGGACGTTGG</t>
  </si>
  <si>
    <t>chr9:95527793-95528092</t>
  </si>
  <si>
    <t>CAAAATAACAGTGAGGTTCTAATTTGGTCTGACCTGCACTCACAGAGTTCTGGGGAAAGCTGCCCTGTGGCTGGAGATGCTGCCCCAGGGGCTCCAGCCATCTCACCGGCAGGACTGCCCTGACATTCATCGATGGAGTGCTCGCATCCTGCAGCTCCTGGTGGCAAGCTTCTCTTGGCCTCTGTTGCCCTACTTCTCTGACTATTCCTTCCAATCTCTCCACTGGTTCCTGTTCTTCCACCTACTCCTTCAAATTGGGTGTTTCTGGGGTCCCAGCGCTGCCTCATTTCCTTCTGCTGA</t>
  </si>
  <si>
    <t>ENST00000468211.6</t>
  </si>
  <si>
    <t>ENSG00000185920</t>
  </si>
  <si>
    <t>PTCH1</t>
  </si>
  <si>
    <t>chr9:95528156-95528446</t>
  </si>
  <si>
    <t>CTACCCTGAGCTTCAGATCTATGGGGGATCTGACATGTCCCTGCCCCGCCTCCTCCACCTGAATTCAGGATCACGTCTTCACACCCCACACCTGCTCTTCTGACTCAATTAATGGCTCTTCCCATCACAAGATACACAGCCAGCAATTCTGCAGCACCGTTGACAGCTCCTGCTCTGTTCCCAAAGGAGTTTGTCAGGCACCATGTCCACATTCTCAGGGGTGTTTTGCAAGGCCCCTGGTAAGTTTGTTTGTTGCATTCCTCTCCAGCGTGTCTCCACACCCTGCCACTC</t>
  </si>
  <si>
    <t>chr9:95698165-95698340</t>
  </si>
  <si>
    <t>ENST00000649169.1</t>
  </si>
  <si>
    <t>LOC105376161</t>
  </si>
  <si>
    <t>chr9:95698340-95698515</t>
  </si>
  <si>
    <t>CACACGGCAGGGTATTCCAACAGACCTGCAGCTGAGGGTCCTGTCTGTTAGAAGGAAAACTAACAACCAGAAAGGACATCTACACCGAAAACCCATCTGTACATCACCATCATCAAAGACCAAAAGTAGATAAAACCACAAAGATGGGGAAAAAACAGAACAGAAAAACTGGAAAC</t>
  </si>
  <si>
    <t>chr9:96001655-96001819</t>
  </si>
  <si>
    <t>ACCCAGTGGATCCCGCACCGGGGCTGCAGGTGGAGCTGCCTGCCAGTCCTGCGCCGTGTGCTCGCATTCCTCAGCCCTTGGGTGGTTGATGGGACTGGGCGCCGTGGAGCAGGGGGTGGCGCTCGTCGGGGAGGCTTGGGCCGCACAGGAGCCCATGGAGTGGGT</t>
  </si>
  <si>
    <t>ENST00000682148.1</t>
  </si>
  <si>
    <t>ENSG00000182150</t>
  </si>
  <si>
    <t>ERCC6L2</t>
  </si>
  <si>
    <t>chr9:96001819-96001983</t>
  </si>
  <si>
    <t>TGGGAGGCTCAGGCATGGCGGGCTGCAGGTCCTGAGCCCTGCCCCGTGGGAAGGCAGCCAAGGCCCGGCGAGAAATCGAGCGTAGCACCAGTGGGCCAGCACTGCTGGGGGACTCAGTACACCCTCCGCAGCCACTGGCCCGGGTGCTAAGTCCCCCATTGCCGG</t>
  </si>
  <si>
    <t>chr9:96472881-96473032</t>
  </si>
  <si>
    <t>CTGCAGTCTGCGTCTTTCTTGACCTCTCAGAAGCATTTGACTTTATTGATTTCTTCGTAAACGTGCTCTCCTGTTGGTTTCTGTGATCACTCTGCTCTTCTTTTCCTTCTGCCTCTCAGCATCTCCTTTGCAGGCTCATCCTTGTCTTTCGG</t>
  </si>
  <si>
    <t>ENST00000466976.1</t>
  </si>
  <si>
    <t>ENSG00000130956</t>
  </si>
  <si>
    <t>HABP4</t>
  </si>
  <si>
    <t>chr9:96620650-96620801</t>
  </si>
  <si>
    <t>GTCATTTTGGAGGGCCTTTAAACAAACGTCCATGGTAGCATCTAAAAGGGTGAGAAGATTGGAGGGCAGTGTTAAGATTTCACGGCCCCAAATTTTACAACATCTGCAAGCTGTCCCTATTTTTCACCAGCACTTGAACGTTTTATCCTGCA</t>
  </si>
  <si>
    <t>ENST00000375241.6</t>
  </si>
  <si>
    <t>ENSG00000081377</t>
  </si>
  <si>
    <t>CDC14B</t>
  </si>
  <si>
    <t>chr9:96700709-96700878</t>
  </si>
  <si>
    <t>GTGCACTCACAAACCTTGAGCTAAACGCAGGGTGCTGATTGGTGTATTTACAATCCCTGAGCTAGATATGAAGACTCTCCACGTCCCCACCAGACTCAGGAGCCCAGCTGGCTTCACCTAGTGGATCCCACACCGGGGCTGCAGGTGGAGCTGCCTGCCAGTCCCGCGCC</t>
  </si>
  <si>
    <t>ENST00000602289.1</t>
  </si>
  <si>
    <t>LOC441455</t>
  </si>
  <si>
    <t>chr9:96700878-96701047</t>
  </si>
  <si>
    <t>CGGGCGCTCGCATTCCTCAGCCCTTGGGTGGTTGATGGGACTGGGTGCTGTGGAGCAGGGGGTGGTGCTTGTCGGGGAGGCTCGGGCCGCACAGGAGCCCATGGAGTGGGTGGGAGGCTCAGGCATGGCGGGCTGCAGGTCCCGAGCCCTGCCCCGTGGGAAGGCAGCTA</t>
  </si>
  <si>
    <t>chr9:96701047-96701216</t>
  </si>
  <si>
    <t>AAGGCCTGGGGAGAAATCCAGCGCAGAGCCAGTGGGCCAGCACTGCTGGGAGACTCAGTACACCCTCCGCAGCCACTGGCCCGGGTGCTGAGTCCCCCGTCGCCCAGGTGCTAAGTCCCCCATTGCCCGGGGCTAGCAGGGCTGACTGGCTGCTCCGAGTGCGAGTGCGG</t>
  </si>
  <si>
    <t>chr9:96701216-96701385</t>
  </si>
  <si>
    <t>GGGCCCACCAAGTCCCCGCCCACCCGGAACTGCAGCTGGCCCGCAAGCGCTGCACACAGCCCCGGTTCCCGCTCGTGCCTCTCCCTCCACACCTCCCTGCAAGCTGAGGGAGTGGGCTCCAGCCTTGGCCAGCCCAGAAAGGGACTCCCACAGTGCAGTGGGGGGGCTGA</t>
  </si>
  <si>
    <t>chr9:97141464-97141616</t>
  </si>
  <si>
    <t>ATATTGTTCTGCCCCTGGCCTTCCAAATCTCATGTTACTCTCACTTTGCAAAATACAATTATGCCTTCTCTACAGTCCCCCAAAGCCTTAACTCATTCCAGCATTTACTCAAATGTCCAAAGCCCAAAGTCTCATCTGAGACAAGGCTGCAGT</t>
  </si>
  <si>
    <t>ENST00000681517.1</t>
  </si>
  <si>
    <t>ENSG00000136943</t>
  </si>
  <si>
    <t>CTSV</t>
  </si>
  <si>
    <t>chr9:97141616-97141768</t>
  </si>
  <si>
    <t>TCCCTTCTGCCCCTAAGCCTCTGAAATACAAAGCGAGTTAACTACTTTCAAGGTACAATGTTTGTGCAGGCATTGGGTAAACATTCCCAGCAAAAAGGAAGAAATTTGCCAAAGAAAGAAGCACAAAACACAGATAGGACTTACAGACCCCAT</t>
  </si>
  <si>
    <t>chr9:98727558-98727699</t>
  </si>
  <si>
    <t>CTTGCCTGCAGAGCCTGCTTCCCCCAGTGTAGGAGGGAACAGCATCACAGTGCTCACACGCACGTGGTGCTTGAGAAGATGAATGCGCCGCCCCTCACGCTGCAGTGCACATACGCATCCCCTGGGGACCCTGCAAGGCCTG</t>
  </si>
  <si>
    <t>ENST00000259455.4</t>
  </si>
  <si>
    <t>ENSG00000136928</t>
  </si>
  <si>
    <t>GABBR2</t>
  </si>
  <si>
    <t>chr9:98727699-98727840</t>
  </si>
  <si>
    <t>GCATTTCTTACAAGTGTCCATGGACAACACTTTGAGTAGCAAGGCTGTAGCAAGGAAAGCTCCACACAGGTGTTATGAGTGATCAATCATGCAAAGAGCCATGCCCCGAGCAGTAGAAAGCTCAAGAAGCTTGAAGAGCTCA</t>
  </si>
  <si>
    <t>chr9:98727840-98727981</t>
  </si>
  <si>
    <t>ACTGCAGGTGAGCAGGAGCCCCTTGGGCAACTTTATCAGGGTGTGAGATTTCTGTCAGAAGGGCTCCTTCGGCCCGAGCCCTGGGCTCTGCACAGCCTGGAACTCTTACGGGGTTCTGGTGAAAGCTCTCCCTGATCTTGCT</t>
  </si>
  <si>
    <t>chr9:100752987-100753179</t>
  </si>
  <si>
    <t>TCTGCAGCTTTTCCAGGGGCACCATGCAAGCTGTTGGTGGATTTATCATTCTGGGGTCTATAGGACAGTGGCCCTCTTCCCACAGCTCCACTAGGCAATGCCCCAGTGAGGATACTGTGTGGGACCTCCAACCTACACTTGCCTTCCCCACTGCCCTAGCAGAGGTTCTCCATGAGAGCCCCACCCCTGCAGC</t>
  </si>
  <si>
    <t>ENST00000307584.6</t>
  </si>
  <si>
    <t>ENSG00000170681</t>
  </si>
  <si>
    <t>CAVIN4</t>
  </si>
  <si>
    <t>chr9:101107235-101107399</t>
  </si>
  <si>
    <t>ENST00000456287.5</t>
  </si>
  <si>
    <t>ENSG00000148123</t>
  </si>
  <si>
    <t>PLPPR1</t>
  </si>
  <si>
    <t>chr9:101107399-101107563</t>
  </si>
  <si>
    <t>chr9:101107563-101107727</t>
  </si>
  <si>
    <t>chr9:101552328-101552414</t>
  </si>
  <si>
    <t>TCGGCAATGTGGTTATCATAAGAGATGTGCATCTTTCTTTTCTTTATTCTCCCAGACACGCCTGCGTAGTGGTAGTGCCCTCCTGCA</t>
  </si>
  <si>
    <t>ENST00000478072.2</t>
  </si>
  <si>
    <t>ENSG00000155827</t>
  </si>
  <si>
    <t>RNF20</t>
  </si>
  <si>
    <t>chr9:102223025-102223187</t>
  </si>
  <si>
    <t>CATCTTTGTGGTTTTATCTACTTTTGGTCTTTGATGATGGTGATGTACAGATGGGTTTTTGGTGTGGATGTCCCTTCTGTTTGTTAGTTTTCCTTCTAACAGACAGGACCCTCAGCTGCAGGTCTGTTGGAATACCCTGCTGTGTGAGGTGTCAGTGTGCTCC</t>
  </si>
  <si>
    <t>ENST00000374801.3</t>
  </si>
  <si>
    <t>ENSG00000204250</t>
  </si>
  <si>
    <t>LINC00587</t>
  </si>
  <si>
    <t>chr9:102223187-102223349</t>
  </si>
  <si>
    <t>CTGCTGGGGGGTGCCTCCCAGTTAGGCTGCTCAGGGGTCAGGGGTCAGGGACCCACTTGAGGAGGCAGTCTGCCTGTTCTCAGATCTCCAGCTGCGTGCTGGGAGAACCACTGCTCTCTTCAAAGCTGTCAGACAGGGACATTTAAGTCTGCAGAGGTTACTG</t>
  </si>
  <si>
    <t>chr9:102486795-102486955</t>
  </si>
  <si>
    <t>TGCTGATTGGTGTGTTTACAAACCTTGAGCTAGATACAGAGTGCCGATTGGTGTATTTACAATCTCTGAGCTAGACATAAAGATTCTCCACCTCCCCACCAGACTCAGGAGCCCAGCTGGCTTCACCCAGTGGATCCCATACCAGGGCTGCAGGTGGAGCT</t>
  </si>
  <si>
    <t>chr9:102486955-102487115</t>
  </si>
  <si>
    <t>TGCCTGCCAGTCCCACGCTGTGCGCCCGCACTCCTCAGCCCTTGGGTGGTCGATGGGACTGGGCGCCATGGAGCAGGGGGCTGCGCTCATCTGGGAGGCTCCAGCTGCACAGGAGCCCATGGAGGGGGTGGGAGGCTCAGGCATGGCGGGCTGCAGGTCCA</t>
  </si>
  <si>
    <t>chr9:104010612-104010763</t>
  </si>
  <si>
    <t>CTGCAGGCAGATGTAAAGATGGACACCAGCAAATGCTATATGAAGGGATGATAATGGCCAAAGGCCAGTCAGGACGCTTTTCAGTGGATGCCAGCATATGTTCATTATTACCTTCTCTTGATATCCTGATGCCATGTATATCCACCTCTCCC</t>
  </si>
  <si>
    <t>ENST00000647310.1</t>
  </si>
  <si>
    <t>ENSG00000285483</t>
  </si>
  <si>
    <t>LOC101928523</t>
  </si>
  <si>
    <t>chr9:104010935-104011086</t>
  </si>
  <si>
    <t>ATACAGACTACATTTAAATTTAGTTTTAGGCATGACACCTAATCCTCTTCTTTTGATATCTAAAGTCTATGAGCTTCCTAGCTGAGGGTGGTGGCTCACATCTAGATCGGGATACTGAGGCAAGAGCAGTGAGCTTTGACCGTGCCACTGCA</t>
  </si>
  <si>
    <t>chr9:104219901-104220051</t>
  </si>
  <si>
    <t>CTGCAGAGTGTTTTCCAACTTGGTTCCATTCTCCCCGTCACTTTCAGGTACACCAATCAGACGTAGATTTGGTCTTTTCACATAGTCCCATATTTCTTGGAGGCTTTGTTCATTTCTTTTTATTCTTTTTCTCTAAACTTCTCTTCTCGCT</t>
  </si>
  <si>
    <t>ENST00000493279.1</t>
  </si>
  <si>
    <t>LOC105376194</t>
  </si>
  <si>
    <t>chr9:105234404-105234606</t>
  </si>
  <si>
    <t>CTCACTGCAGCCTCAACCTCCTGGACTCAAGCAATCCTCCCACTTCAGCCTCCAGAGTAGCTGAGACTTCTGGCATGCACCATCATGCTGGCTAATTTTTAAATTTTTTGTACAGATGAGATCCCACTATGTTGCCCAGGCTGGTCTTGAACTGGGCTCAAGCGATCCTCCCACCTCGAACTCCCAAAGTGCTACTACTGCAG</t>
  </si>
  <si>
    <t>ENST00000666856.1</t>
  </si>
  <si>
    <t>LOC112268038</t>
  </si>
  <si>
    <t>chr9:105782284-105782426</t>
  </si>
  <si>
    <t>CTCAGCTGCAGGTCTGTTGGAATGCCCTGCCGTGTGAGGTGTCAGTGTGCCCCTGCTGGGGGGTGCCTCCCAGTTAGGCTGCTCGGGGGTCAGGGGTCAGGGACCCACTTGAGGAGGCAGTCTGCCCGTTCTCAGATCTCCAT</t>
  </si>
  <si>
    <t>ENST00000451560.1</t>
  </si>
  <si>
    <t>ENSG00000095209</t>
  </si>
  <si>
    <t>TMEM38B</t>
  </si>
  <si>
    <t>chr9:105782426-105782568</t>
  </si>
  <si>
    <t>TCTGCGTGCTGGGAGAACCACTGCTCTCTTCAAAGCTGTCAGACAGGGACATTTAAGTCTGCAGAGGTTACTGCTGTCTTTTTGTTTGTCTGTGCCCTGCCCCCAGAGGTGGAGCCTACAGAGGCAGGCAGGCCTCCTTGAGC</t>
  </si>
  <si>
    <t>chr9:107974813-107974955</t>
  </si>
  <si>
    <t>CTGCAGCATGGGCGAAAAGTTAGAATTTCTTTCTCTCACCCCTACATTTAACCCATCAGCACCAGGACTCTAGTTCATAAACATACATCAGGTCCTGGTCTACAGACACTATCTGAACTTGTGCCATCTGTTTTCACCTACAT</t>
  </si>
  <si>
    <t>ENST00000420475.1</t>
  </si>
  <si>
    <t>ENSG00000136826</t>
  </si>
  <si>
    <t>chr9:108501683-108501857</t>
  </si>
  <si>
    <t>CCTCTGCAGACTTAAGAGTCCCTGTCTGACAGCTTTGAAGAGAGCAGCGGTTCTCCCAGCACGCAGCTGGAGATCTGAGAACGGGCAGACTGCCTCCTCAAGTGGGTCCCTGACCCCTGACCCCCGAGCAGCCTAACTGGGAGGCATCCCCCAGCAGGGGCACACTGACACCTCA</t>
  </si>
  <si>
    <t>ENST00000374667.5</t>
  </si>
  <si>
    <t>ENSG00000148156</t>
  </si>
  <si>
    <t>ACTL7B</t>
  </si>
  <si>
    <t>chr9:108501857-108502031</t>
  </si>
  <si>
    <t>ACACGGCAGGGTATTCCAACAGACCTGCAGCTGAGGGTCCTGTCTGTTAGAAGGAAAACTAACAACCAGAAAGGACATCCACACCGAAAACCCATCTGTACATCACCATCATCAAAGACCAAAAGTAGATAAAACCACAAAGATGGGGAAAAAACAGAACAGAAAAACTGGAAAC</t>
  </si>
  <si>
    <t>chr9:108577193-108577344</t>
  </si>
  <si>
    <t>GGGCATTCTTTTAAGCCCAACAGGCAAATACTCCTTTGAGAAATGAGGCAACCAATTTTGAAGGGAACCTACCTGTGGGTGGATATGAAACAGTTAAGTTGCAAAATCCAAAAGGAGTACCAAGTAGGCGATTTTCACTCCCAGCTTCTGCA</t>
  </si>
  <si>
    <t>chr9:109207078-109207227</t>
  </si>
  <si>
    <t>TGCCAGCGCCAGGCACAGTGGCCCCTGCTTAGAAGTCTGAGTTTAGTCTCCACAGGGCTTCTCCTCCAAATATCTAAATTTTAATGTTGACAGCATCTCTGTTCCCTCAGCTATAGGGATGGAAAGTGTGGCCTGCAGTTGCTACCTCTG</t>
  </si>
  <si>
    <t>ENST00000561981.5</t>
  </si>
  <si>
    <t>ENSG00000260230</t>
  </si>
  <si>
    <t>FRRS1L</t>
  </si>
  <si>
    <t>chr9:109207227-109207376</t>
  </si>
  <si>
    <t>GGTACCTTAGAGTTGTGTGGCCCAAAATGTGGTCCTGTGGGCTTGTTAGAAATGCATATTCAGGCTGGCACAATGGCTCATGCCTGTAATCCCAGTACTTTAGGAGGCTGAGGCGCGAGGATTGCTTGAGTCCAGGAGTTCGAGACCAGC</t>
  </si>
  <si>
    <t>chr9:109207376-109207525</t>
  </si>
  <si>
    <t>CCTGGCCAAGATAGGAAAACCCTGTCTCTATAAAAAAAATACAAAAATTAGCCAGGTGTGATGGTGCATGCCTGTAGTCCCAGCTACTCGGGAGGCTGAGGCAGGAGGATTGATTGAGGCTGTGAGGTTGAGGCTGCAGTGAGCCATGAT</t>
  </si>
  <si>
    <t>chr9:109374935-109375086</t>
  </si>
  <si>
    <t>CCTCCTCCAGGGAGGGATCATGCTTTTCTCCTCCCCTTGCCTCCCTCCTACTAGCTGGAATGTGATGGAGCTGTAGACTGAGGATGGCCGAGCAACAAGTGGGGAGGAATGTGGGACCCTGGTGACCATGAAGCCACCCTGGCAGCCCTGCA</t>
  </si>
  <si>
    <t>ENST00000497739.1</t>
  </si>
  <si>
    <t>ENSG00000070159</t>
  </si>
  <si>
    <t>PTPN3</t>
  </si>
  <si>
    <t>chr9:109434071-109434237</t>
  </si>
  <si>
    <t>TTAAAAATAAAATAGTTCCTCCTCTTGAGTCATTTACCTTCTTGTTTTCCCAATCAGATACTTGGTTTTTGTGTGTTTGGTTTTTCTCTGAGAGACAGGGTCTTGCTTTGATGCCCAGGCTGGAGTGCAGTGGTGCACACGTGGCTCACTGCAGCCTCAACCTCCTG</t>
  </si>
  <si>
    <t>ENST00000412145.5</t>
  </si>
  <si>
    <t>chr9:109434237-109434403</t>
  </si>
  <si>
    <t>GGGCTCAAGTGATCCTACAGCCTCAGTTCCCAAGTAGCTGGGACTACAGGCATGTGCCACCACGCCCAGCTAATTTTTCATATTTTTGTAGAGATGGGGTCACACTATGTTGCCTAGGCTGGAGTGCAGTGGTGCACACGTGGCTCACTGCAGCCTCAACCTCCTGG</t>
  </si>
  <si>
    <t>chr9:110300480-110300634</t>
  </si>
  <si>
    <t>GGCACATACCTGTGGATTCAGGTACTTGGGAGGCTGAAGTGGGAGGATCATTTGAGCCTGGGAGATGGAGACTGCAGCAGTGAGCTGTGATCGCATCACTGCACTCCAGCCAGGGCAACAGAGTGAGAACCTGTCTCAAAAAAAAAAAAAAAAAA</t>
  </si>
  <si>
    <t>ENST00000374510.8</t>
  </si>
  <si>
    <t>ENSG00000204193</t>
  </si>
  <si>
    <t>TXNDC8</t>
  </si>
  <si>
    <t>chr9:110417689-110417865</t>
  </si>
  <si>
    <t>ENST00000476205.1</t>
  </si>
  <si>
    <t>ENSG00000165124</t>
  </si>
  <si>
    <t>SVEP1</t>
  </si>
  <si>
    <t>chr9:110417865-110418041</t>
  </si>
  <si>
    <t>TAACACGGCAGGGTATTCCAACAGACCTGCAGCTGAGGGTCCTGTCTGTTAGAAGGAAAACTAACAACCAGAAAGGACATCTACACCGAAAACCCATCTGTACATCACCATCATCAAAGACCAAAAGTAGATAAAACCACAAAGATGGGGAAAAAACAGAACAGAAAAACTGGAAAC</t>
  </si>
  <si>
    <t>chr9:110791684-110791860</t>
  </si>
  <si>
    <t>ENST00000374438.1</t>
  </si>
  <si>
    <t>ENSG00000030304</t>
  </si>
  <si>
    <t>MUSK</t>
  </si>
  <si>
    <t>chr9:110791860-110792036</t>
  </si>
  <si>
    <t>chr9:111216885-111217027</t>
  </si>
  <si>
    <t>CTGCAGTCCTGGTGTCAGTAGAAGCAGAAAGCAGTGAAGCATTTCCAACCATCCCAGAAATGGGGTGCATTATTCTTTCTCAGAAATTCAGAGATCTCAGAAGCATCCACATGTAACTGCTCATTAACAGCTTTTTCTTATTT</t>
  </si>
  <si>
    <t>ENST00000621931.1</t>
  </si>
  <si>
    <t>ENSG00000274263</t>
  </si>
  <si>
    <t>MIR7702</t>
  </si>
  <si>
    <t>chr9:111958267-111958472</t>
  </si>
  <si>
    <t>AGTCATTTTCAGTTCCGATCTCAAGCAGGAAGGAACTCCTCCAGACAGAGGGGCTTTAAACCTCCTTTTCTTGGCCACCACATATATGAATACAGTCACTAGAGGAGAAAAATCCCAGCAGATTACATGCTCACAGCCCTCGGGTTGGAGATTCAGAGCATTCAGCCTCACTCAGCTATTCTCAGACTCAGCATCCAAACACTGCA</t>
  </si>
  <si>
    <t>ENST00000582284.1</t>
  </si>
  <si>
    <t>ENSG00000266315</t>
  </si>
  <si>
    <t>MIR4668</t>
  </si>
  <si>
    <t>chr9:112244227-112244407</t>
  </si>
  <si>
    <t>TTATAGTGAGCCGAGATCATGACACTGCACTCCAGCCTGGGCAACAGAGTGAGACTCTGTCTCAAAAAAAAAAAAAAAAAAGTTCTCAGGAATAAGTGCAACAAAAAATGTGCAAATCTTTAAGGAGAAAAGTCACCCAACTTTACTGAGAGACATGAACAAACATCCAGGCTGCAGTGGC</t>
  </si>
  <si>
    <t>ENST00000374263.7</t>
  </si>
  <si>
    <t>ENSG00000106868</t>
  </si>
  <si>
    <t>SUSD1</t>
  </si>
  <si>
    <t>chr9:112244407-112244587</t>
  </si>
  <si>
    <t>CTCACGCTGGTAATCCTAGTGCTTTGGGAAGCAGAGTTTGGAGGATCACTTGAGACCAGGAGTTTTAGACCAATCTAGGTAATACAGAGGGACCCTACCTCTACAAAAAAATTTTTTTTTTAATTAGCAGAGCATGGTGATGTGTGCCTGTGGTCCTGGCTACTCAGGAGGCTGAGGTGGG</t>
  </si>
  <si>
    <t>chr9:112244587-112244767</t>
  </si>
  <si>
    <t>GAGGACTGCCTGAGCCTGGAGGTCGAGGCTGCAGTGAACCATGAGTGCACCACTGCACTTCAGCCTAGGCGACTGAGCAAAACCCTGTCTCAAAAAATAAAAAAATAAAAAAAGTCCAAATGAATGGACAGATGCACAATGTTCAAAGACTGGAAGATTCTATTGTAATGATGTCAATTAT</t>
  </si>
  <si>
    <t>chr9:112518097-112518159</t>
  </si>
  <si>
    <t>TGTCCCAGCTACTTGGGAGGCTGAGCCAGGAGGATCACTTGAGCCCAGGAATATAAGGCTGCA</t>
  </si>
  <si>
    <t>ENST00000457681.1</t>
  </si>
  <si>
    <t>C9orf147</t>
  </si>
  <si>
    <t>chr9:112803223-112803396</t>
  </si>
  <si>
    <t>ENST00000416585.1</t>
  </si>
  <si>
    <t>ENSG00000148158</t>
  </si>
  <si>
    <t>SNX30</t>
  </si>
  <si>
    <t>chr9:112803396-112803569</t>
  </si>
  <si>
    <t>GTGTGAGGTGTCAGTGTGCCCCTGCTGGGGGGTGCCTCCCAGTTAGGCTGCTCGGGGGTCAGGAGTCAGGGACCCACTTGAGGAGGCAGTCTGCCCGTTCTCAGATCTCCAGCTGCGTGCTGGGAGAACCACTGCTCTCTTCAAAGCTGTCAGACAGGGACACTTAAGTCTGCA</t>
  </si>
  <si>
    <t>chr9:112803569-112803742</t>
  </si>
  <si>
    <t>AGAGGTTACTGCTGTCTTTTTGTTTGTCTGTGCCCTGCCCCCAGAGGTGGAGCCTACAGAGGCAGGCAGGCCTCCTTGAGCTGTGGTGGGCTCCACCCAGTTTGAGCTTCCCGGCTGCTTTGTTTACCTAAGCAAGCCTGGGCAATGGCGGGCGCCCCTCCCCCAGCCTCGTTG</t>
  </si>
  <si>
    <t>chr9:112954361-112954516</t>
  </si>
  <si>
    <t>AAGTCGAGAGGCAAATATAGCAGAAGTCTACTAAATTTTTGAGAAATTTGTATTGCCAAAAGAAATTTAGCCTTGGCCTATAGCAAAAGCATGATGGAGTCTCACCCTGTTACCTGGGCTGGAACGCAGCGGCGTGATTGCAGTTCACTGCAGCCT</t>
  </si>
  <si>
    <t>ENST00000692596.2</t>
  </si>
  <si>
    <t>ENSG00000285447</t>
  </si>
  <si>
    <t>ZNF883</t>
  </si>
  <si>
    <t>chr9:112954516-112954671</t>
  </si>
  <si>
    <t>TCAGACTCCTAGGCTCAAGGGATCCTTTTGCCTCAGCCTCTCAGGTAGCTGGGACTACAGGCATGCAACTGCCACCATACCCAGTTAATCTTTTCTTTTTTTGAGACAGGGTCTTTCTATGTTGCCCAGGCTGGAGGGCAGTGGCACAATCACAGC</t>
  </si>
  <si>
    <t>chr9:112954671-112954826</t>
  </si>
  <si>
    <t>CTCACTGCAGCCTCAAACTCTTGGCCTCAAGCAATCCTCCTGCCTCAGCCTTCCAAAGCACTGGGATTACAGGTGTGAGCCACCATGCCTAGCTGCATGTAATTCCATACTCCTCAAAATAATCTATCCAAACCTGCACAAGCAGGAAATGGGTAG</t>
  </si>
  <si>
    <t>chr9:113442651-113442834</t>
  </si>
  <si>
    <t>GAGTTTCCAGTTTTTCTGTTCTGTTTTTTCCCCATCTTTGTGGTTTTATCTACTTTTGGTCTTTGATGATGGTGATGTACAGATGGGTTTTCGGTGTAGATGTCCTTTCTGGTTGTTAGTTTTCCTTCTAACAGACAGGACCCTCAGCTGCAGGTCTGTTGGAATACCCTGCCGTGTGAGGTGT</t>
  </si>
  <si>
    <t>ENST00000374140.6</t>
  </si>
  <si>
    <t>ENSG00000138835</t>
  </si>
  <si>
    <t>RGS3</t>
  </si>
  <si>
    <t>chr9:113442834-113443017</t>
  </si>
  <si>
    <t>TCAGTGTGCCCCTGCTGGGGGGTGCCTCCCAGTTAGGCTGCTCGGGGGTCAGGGGTCAGGGACCCACTTGAGGAGGCAGTCTGCCCGTTCTCAGATCTCCAGCTGCGTGCTGGGAGAACCACTGCTCTCTTCAAAGCTGTCAGACAGGGACACTTAAGTCTGCAGAGGTTACTGCTGTCTTTTT</t>
  </si>
  <si>
    <t>chr9:113682901-113683050</t>
  </si>
  <si>
    <t>CTGCAGTGGGCAGGCAGGGACCGTGTCTTTTCTCTACCACACTGGGAAGGGAGGGAAGGGGGGCAACTTGGCTGAAACCCACAATGGGCACTTAGCATATGTTGTCACTTTTAGGGCCCACAACAACCTAGGAGGGAGATATCAATTATC</t>
  </si>
  <si>
    <t>ENST00000428292.1</t>
  </si>
  <si>
    <t>LOC105376223</t>
  </si>
  <si>
    <t>chr9:113708905-113709058</t>
  </si>
  <si>
    <t>AGCCTGCTGCTGGCCCTCAGGTGATGTGAATATATTCAGTGGGATCTCACCCAGAGAAGGACTGCACTGTGCCAGCAGGCAGGGCTCTGGGTGTGGAGGTGTGACTTCATTGGATTTCATGAGGCCTCTTTATGCAGAAGCTAGGGATCTGCAG</t>
  </si>
  <si>
    <t>chr9:114091600-114091760</t>
  </si>
  <si>
    <t>AAATAACTGATAACCCCAGAGGATAGAACCAACCAGACTTGGAGCTGATGCCTCTCTTTATTCATGTATTTCATCCCCTGCTGCCTGGTTTCTCCTGAATCCCCTTGTTCCCCTAAATAGCACCCCCAGTCCCCGCCCCTAGCCCAGCTGCAGGTGGAGTA</t>
  </si>
  <si>
    <t>ENST00000643988.1</t>
  </si>
  <si>
    <t>ENSG00000136883</t>
  </si>
  <si>
    <t>KIF12</t>
  </si>
  <si>
    <t>chr9:114091760-114091920</t>
  </si>
  <si>
    <t>AGCAGCTGCTGTCTCCATTCAGCAGATGGGCAGACTGAAGCCCAAGAGTGTGGAGCCCAGTCTGAGGTCACACAGCAGTCTCCTGGGTTCCCACTTGGCCTTCAATGGGGAGGGAGGACTTGGCCTGGGCTCCGTGCGCCCTCACTGCAGGGTGGCTGGCT</t>
  </si>
  <si>
    <t>chr9:116300353-116300495</t>
  </si>
  <si>
    <t>CTGCAGCTCTGACCTACTGGGCTCAATAAATCCTCCCACCTCAGCCTCATGAGTAGCTGGGACTACAGATGTGCACCACTGTGCCCAGCTAACTTTTGTATGTTTTGGAGAGACAGGGTCTCATCATGTTGCTCAGGCTCATC</t>
  </si>
  <si>
    <t>ENST00000438048.1</t>
  </si>
  <si>
    <t>PAPPA-AS2</t>
  </si>
  <si>
    <t>chr9:116425805-116425956</t>
  </si>
  <si>
    <t>CCCTCCCATGGAGAGTCTCTGTGCTCACGGAGGGCAATACCCTCCCTCACCGGCCCTTGGACTCCCCGTACGTGTTTCGGGCCATTGACACCATCTTCTCCTCACACGTGATTTTGGTGTCCTTGAGGATGCTATACCACACCATGCCTGCA</t>
  </si>
  <si>
    <t>ENST00000417725.1</t>
  </si>
  <si>
    <t>ENSG00000148219</t>
  </si>
  <si>
    <t>ASTN2</t>
  </si>
  <si>
    <t>chr9:116797350-116797595</t>
  </si>
  <si>
    <t>CTGCAGAAGATGTCAGAAAACCTTGGAAACATGGAGCCACACAAAAGAAAAGAGGTTTTTTTTTCTGCAACCAGTTCAGGAGTCAGAATGCCAGGAAAATTCACCCCTTGACTCCTCTAATCCAGCCTCCAACTGCTGTCCTCAGTGCACTTCTAAGATCTTGCCAATGGTCCCTCAAAGAAGGCAGCAAAGTGCTATGTTTCCAAGTGACAAGTTGAGGATTTTGCTAAGAGCTTGAATACTGCA</t>
  </si>
  <si>
    <t>ENST00000648160.1</t>
  </si>
  <si>
    <t>LOC105376239</t>
  </si>
  <si>
    <t>chr9:117386559-117386794</t>
  </si>
  <si>
    <t>TTGGACTGCAGTTCTGGGAAGGAGAGCTGAAAAAGACATGGGAGGTGAGGTGGAGCTGGAAAGGGGCAGGTGCAGGAAGCAGGAGGTAAGTTCTGTAAGGTCCTAGGACGGCAAGGTCCCAGGTGAATGCCTCCCTCTCTGAGGGCAGAGTGCATGCCACTCTGGAATGCCAGCTCCTCAGCCCCTTGGGTGTCACTCACCCTTCCTGGACTATGAAGACCCACATGTGCTGCAGC</t>
  </si>
  <si>
    <t>ENST00000361477.8</t>
  </si>
  <si>
    <t>chr9:118728183-118728335</t>
  </si>
  <si>
    <t>CTGCAGCTTTGTCCTTTAGCCCATCAAGATTGAGTGTTGCCTGAGCTTGATGGGCTAGGATGCTCCCAGACTGCTGGCAACAGCACTCTGTAGGGGCGAGTGGGGGGTCATGGGTGTAAGTGCTCCAGCAGGGGTGGGAGGGGCACCGTAGAT</t>
  </si>
  <si>
    <t>ENST00000670605.1</t>
  </si>
  <si>
    <t>ENSG00000225050</t>
  </si>
  <si>
    <t>LOC102724929</t>
  </si>
  <si>
    <t>chr9:119177206-119177388</t>
  </si>
  <si>
    <t>ACTGCAGTATTCGTTTTCCGTACCATCCACCCACACAGCTCCAGGCCTCCCCAGTTTCTGCTTCGTGAGACCAATCCTATTACAGCCTGGAGAACAGCAGCAGGCCCAGCCTTCAGGAAACGGAGCTGGAATAATAATGAGCTATGTGGCTCCCACCTCCCAAACCAGAACATTGACTGAATA</t>
  </si>
  <si>
    <t>ENST00000482797.1</t>
  </si>
  <si>
    <t>ENSG00000078725</t>
  </si>
  <si>
    <t>BRINP1</t>
  </si>
  <si>
    <t>chr9:119177388-119177570</t>
  </si>
  <si>
    <t>ATTGGGTATGAGTCATCTGATATTTTTGTGAGCTGCAGGGGCCCTCCACACGGCCCTGATTGCGTGGTTCCATCTGACGAGAGCGTCATTTCAAAATGCCCCTTTCACATGGCCCACACTTGCCCCTGTCACTCCCTCTCCAAGTGACAGGACAGTACCCCATTTAGAGTTCCTCTGTTCCCA</t>
  </si>
  <si>
    <t>chr9:120386235-120386533</t>
  </si>
  <si>
    <t>CTGAGGCGCGAGGATTTTACTCTCCAGGACCCCGATAGGGACGTTGGGATGTGGGCCTCGGAAGTGAGATAAAAGCACCATTTCCAAGGTAGGGCAAGCAGGGGGCCCTGGGCCTGTCTCCCAATCCTCTCACTATATATTTAGTCCCTGCAGCTGTTTCTCTCAGGTGCAGCTCCTCCAGCACACGTGGTGATTAATTTCACTGAAGGGAAATTGACGCATTTTCTGATTACTGCTTCAAAGCCTCCCGAATTCAGCTGCTGGTAAAATTAACTCACCAGGGACAATGGAGCTTTTTC</t>
  </si>
  <si>
    <t>ENST00000495406.1</t>
  </si>
  <si>
    <t>ENSG00000136861</t>
  </si>
  <si>
    <t>CDK5RAP2</t>
  </si>
  <si>
    <t>chr9:120746491-120746702</t>
  </si>
  <si>
    <t>CGGCCCTGCCGGCCCCAGGCAGTGAGGGGCTTAGCACCTGGGCCAGCAGCTGCTGTGCTCAATTTCTCGGCAGGCCTTAGCTGCCTTCCCACGGGGCAGGGCTCGGGACCTGCAGCTCGCCATGACTGAGCCTCCCCACCCCTCCGTGGGCTCCTGTGCAGCCCGAGCCTCCCTGACGAGCGCTGCCCCCTGCTCCACGGCGCCCAGTCCCA</t>
  </si>
  <si>
    <t>ENST00000493559.1</t>
  </si>
  <si>
    <t>ENSG00000119402</t>
  </si>
  <si>
    <t>FBXW2</t>
  </si>
  <si>
    <t>chr9:120746702-120746913</t>
  </si>
  <si>
    <t>ATCAACCACCCGAAGGCTGAGGAGTGTGGGTGCACGGCACGGGACTGGCAGGCAGCTCCACCTGCAGCCCGGGTGCGGGATCCACTGGGTGAAGCCAGCTGGGCTCCTGAGTCTGGTGGGGACTTGGAGAACCTTTATGTCTAGCTAAGGGATTGTAAATACAGCAATCGGCACTCTGTATCTAGCTCAAGGTTTGTAAACACACCAATCAG</t>
  </si>
  <si>
    <t>chr9:120948118-120948310</t>
  </si>
  <si>
    <t>CTGCAGCCTTCCTAATCTCAGGCAACTCCATCTTTCCAGTTGTTCAGGCCAAAAGTCTTGGCATCATCCTTGACTCCTTTCTTTCTCTCACACTTATTTCCACTCTATCAGGGAATTCAGTTAAACCTACAATATTAGTCCCTTCAATTAAGCCTACTGTATTAGTCCCTTTTGTATTGCTATAAAGGAATAC</t>
  </si>
  <si>
    <t>ENST00000540010.1</t>
  </si>
  <si>
    <t>ENSG00000056558</t>
  </si>
  <si>
    <t>TRAF1</t>
  </si>
  <si>
    <t>chr9:121284411-121284553</t>
  </si>
  <si>
    <t>CTGCAGTGGAGAGGGAGGTGAAGCAGACACCACCGGGCCCTCTGAGATCCACTCTAATCCAAGACGGAGACAGTGGAAGTTAACGCCCAGAGTGCTCTGTGATAAGTGCCAAGGGGCTCAGGGAGACAAAGAGTGCTTTTCCT</t>
  </si>
  <si>
    <t>ENST00000414544.1</t>
  </si>
  <si>
    <t>ENSG00000235865</t>
  </si>
  <si>
    <t>GSN-AS1</t>
  </si>
  <si>
    <t>chr9:121459908-121460197</t>
  </si>
  <si>
    <t>CTCACAGTGAGAAATATACTTTACATCACAATCAAATAGATGCACATATACATATGTCTACTGTTAAAGGTCTAATATGCTAAGGCTCTTTCTCCTAAATCAGGAATGTTCTCAATGGCACTGTTGCCTCCACTGCCACACCACCCCCTGCAGGGCCATGGATTTGCTGCACAGGGAGTGACGCCGCTTTTCTTACTTTGGATTAAACCAGTCCCATAGCCGAAGCTCTGTTGTGTCATTTTCCTTCCTTTGGTCTCCTCTCTTCCTTTTTCTTTGTCTATGTCTTCTTC</t>
  </si>
  <si>
    <t>ENST00000488429.6</t>
  </si>
  <si>
    <t>ENSG00000204136</t>
  </si>
  <si>
    <t>GGTA1</t>
  </si>
  <si>
    <t>chr9:122082723-122082996</t>
  </si>
  <si>
    <t>ACTGCAGCATTTTAAAAAATGAAATATCTGCTGGGTACAGTGGCTCACACCTGTAATCTCAGCACTTTGGGAGGCTGAGGCGGGAGAATCACTTGAGCCCAGGAGACTAGCTTGGGCAACATAGCACAATGCTGTCTCTACAAAAAAATATAAAAAATTAGCTGGGCATGGTGTGCACCTGTAGTCCCAGCTCCTGGGGGGCGAGGGTTGCTGAGGTGGGAGGATGGTTTGAGCCCAGGAGGTGGAGGCTGCAGTGAGCCGAGATTGCGCCACT</t>
  </si>
  <si>
    <t>ENST00000487468.5</t>
  </si>
  <si>
    <t>ENSG00000175764</t>
  </si>
  <si>
    <t>TTLL11</t>
  </si>
  <si>
    <t>chr9:122107226-122107434</t>
  </si>
  <si>
    <t>AAGACAAGGCCCCCGGGGCCTGGTGATTTTCTCTGTCCACCGAGAGGCCAGGCGCATCCATAAATAACGGCAGAGCTTGAAGTGATATAATAGACAAACAGGGCAGTCAAGTTGGGCCTCTTAGCCAGGGTGACCTTTGAATGGGCATCTGCAGCAGGGAGAGCTCACCAGGCAGATGGGGAGGGGTGGGGAGGCTTTCTAGGCAGGGG</t>
  </si>
  <si>
    <t>ENST00000584530.1</t>
  </si>
  <si>
    <t>ENSG00000266583</t>
  </si>
  <si>
    <t>MIR4478</t>
  </si>
  <si>
    <t>chr9:122107434-122107642</t>
  </si>
  <si>
    <t>GGGCTGGCTCGTGCAAAGACAGAAGTGTGAATCAGCCTGGTGCAGGTGGCCAAAAAGAACAGTGTTATGTGGGACATCCATATAAAGCAGTGGATGGGGGAGGCTGCAGAGGCAGGCAGGGCCAGCGAGTGACACAGGGTCTTGCAAGCCTGGAGAGTGAGTGTGAGCAAAAGCCTGTGCTCAGCGGCAGGGCACTGCAGGTTTGGAAG</t>
  </si>
  <si>
    <t>chr9:124295018-124295192</t>
  </si>
  <si>
    <t>AGCAGCCCTGTTTCTGGGTGGGCACCGTGTGGCCCCCAATCAGCTGGCCTCCTGATGCTGCAGGCCCACCCTGGGGGAGGCCCCACCACCCTGAGGAAGGGGGCAGCGGGGAACCTGTCTGCATGGCCACCTTCCAGGAGTGGCTCATGGTCCTGCATCCCTGCACCTTAGAGCA</t>
  </si>
  <si>
    <t>ENST00000394199.6</t>
  </si>
  <si>
    <t>ENSG00000119408</t>
  </si>
  <si>
    <t>NEK6</t>
  </si>
  <si>
    <t>chr9:124452882-124453052</t>
  </si>
  <si>
    <t>CTTGGGCAGGGGAACTCTAGCCCCCATTTCCTCCTTCCCGAGGTGGGGAGGCATCCCAAAGCCTGGAAGGACCCCACCGCTGAGCCAAAGGGCAGGGGCAGGACCATGTGCACAGGTGAGGAAACTGAGGTCGCAGCCCACGTGTCCCTGCAGGTGCGCGCACCACCGCCG</t>
  </si>
  <si>
    <t>ENST00000639026.1</t>
  </si>
  <si>
    <t>ENSG00000180264</t>
  </si>
  <si>
    <t>ADGRD2</t>
  </si>
  <si>
    <t>chr9:124453052-124453222</t>
  </si>
  <si>
    <t>GTGCTGGTGTTCGACGAGAGGACGGCTGACCGGGCGGCGCGGCTGCGGAGCCCTCTGCCTGAGCTGGCAGCGCTGACCGCGTGTACTCACGTGCAGTGGGACTGTGCCTCGCCCGACCCCGCAGCGCTCTTCTCCGTTGCCGCGCCCGCGCTGCCCAACGCGCTGCAGCTG</t>
  </si>
  <si>
    <t>chr9:124486915-124487160</t>
  </si>
  <si>
    <t>GCTGCAGTTTCCTGTCATCTGCACAACAGGGGAAAATTCATCTCTGCCTCACAGGGTGGCAAGGAGCTGGCTCTCATCTGCATGCCCAGCTCTGGGCCCTGGGCGCCCGAAGGTTGGAGACCGGCATGTTGGAGAGGAGCCTGCGCCCCCCAAGCCCGCTCAGCTCCCGGCACTCGCGGAGGTGGAGGTCGGAGGGAGCTGGGAGATGGAGCCCCCACCTCGGAGAGCAGCCCGCTAGCTCTGCAG</t>
  </si>
  <si>
    <t>ENST00000373587.3</t>
  </si>
  <si>
    <t>ENSG00000136931</t>
  </si>
  <si>
    <t>NR5A1</t>
  </si>
  <si>
    <t>chr9:124507183-124507327</t>
  </si>
  <si>
    <t>AGGCTGCAGGGAGGCACTGCAGAAGGAGGCTGGCCATTAGAGGCCTGGGCCAAGGCCCTCACTTACGAAGCGGAAGCAGCGCTCTCACACCGGATGAGGGTGGCAGTGGGCACCAGGGGTCCAGGGGGAGGCTCCGGCAGCCCAG</t>
  </si>
  <si>
    <t>ENST00000455734.1</t>
  </si>
  <si>
    <t>chr9:124507327-124507471</t>
  </si>
  <si>
    <t>GGTGGGACGGTGGCGACTGTGGGTGCGCAGAAACCCCCTCACACCACGGCGGGCGGCAGCCGGACAGCAGGCTGGCCCTGTCCGTCCGTCCTCCTCCTCCTCCCCGCCCTGGTGGGGGGGCCACCGGAGGCCCAATTGGTCTCTG</t>
  </si>
  <si>
    <t>ENST00000373588.9</t>
  </si>
  <si>
    <t>chr9:124507471-124507615</t>
  </si>
  <si>
    <t>GCCCCCACGTGACTCTGCAGGCCTCTCGCCTTCTTTGTTGGTGTTTCTCTTCATTTACGTCTATTTTTTCTTCTTCTCCTAAAAGAAAAAAAATACCCCTATCTATCTGGGGGCTGAGGGTGGGGGCGGAGGCCAAGGCACTGCA</t>
  </si>
  <si>
    <t>ENST00000620110.4</t>
  </si>
  <si>
    <t>chr9:124838554-124838697</t>
  </si>
  <si>
    <t>GTGCATTCACAGACCCTGAGCTAGACACGGGGTGCTGATTGGTGTATTTACAATCCCTGAGCTAGACATAAAGGTTCTGTACGTCTCCACCAGACTCGGGAGCCCAGCTGGCTTCACCCAGTGGATCCCGCACCAGGGCTGCAG</t>
  </si>
  <si>
    <t>ENST00000613760.4</t>
  </si>
  <si>
    <t>ENSG00000136918</t>
  </si>
  <si>
    <t>WDR38</t>
  </si>
  <si>
    <t>chr9:124838697-124838840</t>
  </si>
  <si>
    <t>GGTGGAGCTGCCTGCCAGTCCCGCGCGGTGCGCCCGCACTCCTCAGCCCTTCGGTGGTCGATGGGACTGGGCGCCGTGGAGCGAGGGGGCGGCGCTCATCGGGGAGGCTTGGGCGGCGCAGGAGCCCATGGAGGCGGTGGGAGG</t>
  </si>
  <si>
    <t>chr9:124838840-124838983</t>
  </si>
  <si>
    <t>GCTCAGGCATGGCGGGCTGCAGGTCCCGAGCCCTGCCCCGCGGGAAGGCAGCTAAGGCCCGGTGAGAAATCGAGCGCAGCGCTGGTGGGCTGGCACTGCTGGGGGACCCAGTACACCCTCTGCAGCCGCTGGCCCGGGGCCGGT</t>
  </si>
  <si>
    <t>chr9:125430447-125430621</t>
  </si>
  <si>
    <t>CCTCGGGCTTCCTCTGGGCAGGCTTCGGAAGGGTTCCCGCCTGGTCCCCGCGTTCCCCCAGCATCCTGCACGGATGCAGCTCACTCCACCAGTGCCTTCCCCTGCCGGGATGCAGACGCTCTTTATAAATCTCAATTAACAAGGCTGCTGCAGTCACAGACACTGGTTGGAGCCC</t>
  </si>
  <si>
    <t>ENST00000655188.1</t>
  </si>
  <si>
    <t>LOC112268055</t>
  </si>
  <si>
    <t>chr9:126384603-126384756</t>
  </si>
  <si>
    <t>ACTGCAGCCTCCACCTCCTGGGTTCAAGCGATTCTCCTGCCTCAGCCTCCCAAGTAGCTGGGACTACAAGCGTCCACCACCACACCCAGCTAATTTTTGTATTTTTTTTAAGTAGAGACAGGGTTTCACCATGTTGCCCAGGCTGGTATCAATC</t>
  </si>
  <si>
    <t>ENST00000470567.5</t>
  </si>
  <si>
    <t>ENSG00000196814</t>
  </si>
  <si>
    <t>MVB12B</t>
  </si>
  <si>
    <t>chr9:126384760-126384918</t>
  </si>
  <si>
    <t>TGACCTCAAGTGATCCACCTGCCTCGGCCTCCCAAAGTGCTTGGATTACAGGCATGAGCCACCATGCCTGGCAGATTTTTTTTTTTTTTTTTTTTGAGACAGAGTCTCACTCTATTGCCCAGGCTGAAGTACAGAGGCATGATCTTGGCTTACTGCAGC</t>
  </si>
  <si>
    <t>chr9:126630869-126631023</t>
  </si>
  <si>
    <t>CCCCTGCAGTGCCTTCCTGGCTCCGGGCTGCCGGTGCAGCAATTCAGGGCAGGCGTTGTCTGGCCTTTGAAGGGACGGCTGTCTGAGTGTGTCACTTTGAACTGCAAAGGGGCCTGTGGTGAGGGCTCGGCCCCCTCCCACGTGCCCCCGCCTGC</t>
  </si>
  <si>
    <t>ENST00000526117.6</t>
  </si>
  <si>
    <t>ENSG00000136944</t>
  </si>
  <si>
    <t>LMX1B</t>
  </si>
  <si>
    <t>chr9:126631089-126631388</t>
  </si>
  <si>
    <t>CCCCTGTGGGATGTCAGCCTGATAAGTGAGCAGCGACAGACCCCTGGAGGAGGATGGAGCTGGCCGCCCACTGGTTGGGCTGTCCCACGTGGCAAGAGTTCAGGCCAGTCCCCGAGGTGCCATCCTCCCACAGACATGCCCTTACGGCTGCAGAGAAACATCTGCCTGAACGTCAAAAGATTTAAATTAAAATAACAGTAATGATAGTAATAATAATGATTTGTAAAAGGAAACATCTTGCCTTGGGGCACAGGGAGCATCAGGGACTCAACCCTGTGTTCTGCTTGGGGAGTGCTCGTG</t>
  </si>
  <si>
    <t>chr9:127048589-127048731</t>
  </si>
  <si>
    <t>CTGCAGTTCCAGAGTCAATGCTTCCATGTTCCGTAATATGCCATAAACGTGTGATTCTTTGACATGCAGGAATCTACTAAATTGTACATGTAAACTATCACACTTGAGTGTGATAATATGCCATAAAAATGTACACATATTAA</t>
  </si>
  <si>
    <t>ENST00000477700.1</t>
  </si>
  <si>
    <t>ENSG00000136828</t>
  </si>
  <si>
    <t>RALGPS1</t>
  </si>
  <si>
    <t>chr9:127499173-127499355</t>
  </si>
  <si>
    <t>GACCAGCCTGGGCGACATAGGGAGACCCCTTCTCTACAAAAAATAAAATAAAATTAGCTGGGTGTGGTGGTGCACACCTTAGTTCCAGCTACTCGGGGGGCAAAGGTGGGAGGATCGCTTGAGCTTGGGAGGTCGAGGCTGCAGTGAGCCATGATTGTGCCCCTGCACTCCAGCCTGGAAAAG</t>
  </si>
  <si>
    <t>ENST00000483302.6</t>
  </si>
  <si>
    <t>ENSG00000148356</t>
  </si>
  <si>
    <t>LRSAM1</t>
  </si>
  <si>
    <t>chr9:127499355-127499537</t>
  </si>
  <si>
    <t>GAGTGGGACTGTCTCAAAAACAAAACAAAAAAATTAAAAAAAATTAGCAAGGCGTCATCCCAGCTACTCTGGAGGCTGAGGTAGGAGGATTGCTTGAGCCTGGGAGGTTGAGGCTGCAGTGAGCTGTGATCATGATACTATACTCCAGCCTGGGTGACAGAGCAAGACCCTGTCTAAAAAAAA</t>
  </si>
  <si>
    <t>chr9:127508208-127508378</t>
  </si>
  <si>
    <t>GAACAAGGGGGTCGGGGGTCTGCAGGTCAGTGGGCTCCATTGGCCCTGAGGGTAGGACGAGGCCAGTGGTCTGACCCAAGCCTCCGAGTCCTCATCCGCACAAGAGGACCATGGCGCCTCCTTGCAGGGACAGCAATCCTGGTGGTGGCCGGGGATGAGGCTCGGGGCTCG</t>
  </si>
  <si>
    <t>ENST00000465154.1</t>
  </si>
  <si>
    <t>ENSG00000136830</t>
  </si>
  <si>
    <t>NIBAN2</t>
  </si>
  <si>
    <t>chr9:127508391-127508691</t>
  </si>
  <si>
    <t>ACGGTCCGGGGCAGGGCGTGGGGCCGCTCACCTTCAGCACCCGCTCCAGGACCCGCTGGATGGACTTGCACAGCTCCTCCTTGGTGGGCCCCTTCCCCAGCTCCTGGTGCAGGAGGGTCTCGAACGTATACACGGCATTGTCCATTTGCTGCAGGGCATACCGCGGACATGTGAAGCCCCCAGGGTGACCACAGCCCCTTCCTGGGTGCCGCTGAGGGGTCCTCATCCTCAACCAGCCCCCCACCCCGAGGCCTGCCAGGGAGGAATGGCAAGCGGTCTATGCCCACTCACAGCTCTGCAC</t>
  </si>
  <si>
    <t>chr9:128603893-128604051</t>
  </si>
  <si>
    <t>CCTGCAGTGCGAGGTCCTGTGGCGTGTCGGCTCTTCCCAGGCCTGCTCTGGCCTGAGAGTCTGCTGATTGGGTGTTGGGAGGCAGCAGACTCGCTGGGATTTCTCCACGCAGCTGTGACTTAGGAAGCAGTTGCTACCTGCCAGGCCCCAGGCTAGGAG</t>
  </si>
  <si>
    <t>ENST00000631315.1</t>
  </si>
  <si>
    <t>ENSG00000197694</t>
  </si>
  <si>
    <t>SPTAN1</t>
  </si>
  <si>
    <t>chr9:128841948-128842110</t>
  </si>
  <si>
    <t>GCTGCAGTGAGCCGTGATCATGTCACTACACTCTAGCCTAGGTGACAGGAGTGAGACCCTGACTCAAAAATAAATAAATAAATATATAAATAAAATTAGCTGGGCATGGTGATGCACACCTGTAGTCCCAGTTACTCCAGAGGCTGAGGTGGGAGGACCACTT</t>
  </si>
  <si>
    <t>ENST00000427720.1</t>
  </si>
  <si>
    <t>ENSG00000171097</t>
  </si>
  <si>
    <t>KYAT1</t>
  </si>
  <si>
    <t>chr9:128842110-128842272</t>
  </si>
  <si>
    <t>TGAGACTGGCAGGGTCAAGGCTGCAGTGGACCATGATCGCACCATTGCACTCCAGCCTGGATAACAGAGTGAGACCTTGTCTCAAAAAAGAAAAAGAAAAAAAGAACCACTGTTCTAATCCAAGCAGTGTCACATATTTACTATGTGGTCCTTTCCGGAAAAC</t>
  </si>
  <si>
    <t>chr9:129240096-129240129</t>
  </si>
  <si>
    <t>CTGCAGGGCAGTGGCGCGATCACGGCTCACTGCA</t>
  </si>
  <si>
    <t>ENST00000427080.2</t>
  </si>
  <si>
    <t>LOC105376290</t>
  </si>
  <si>
    <t>chr9:129266114-129266261</t>
  </si>
  <si>
    <t>CTGCAGCCTCCAACTCCTAGGCTCATGCGATCCTCCTGTCTCAGCCTCCTGAGTAGCTGCGACTACAGTGTGTGACACTGAGCCTGGCTCCGGCTTCACCATTTTTCAGTGTGTATTGCAGTGGCATTAAGAACATTCACATTCTCTG</t>
  </si>
  <si>
    <t>chr9:129266261-129266408</t>
  </si>
  <si>
    <t>GCAGCCATCACCACCATCCATCTCCAGAACCTTTTCATCTTCCTGAACTGAAACACTGTACCCAGTGAGCACCACCTCCTTATTCTCCCCTGCCCAGCCCTGGGCAGCTACCATCTGGTTTCTAGCTCTATGAATTTGACTGCTCTAG</t>
  </si>
  <si>
    <t>chr9:129719307-129719463</t>
  </si>
  <si>
    <t>CAGCAGCCAACTGCAGGCGCTGGAGCGCGTGTTCGAGCGCACGCACTACCCCGACGCCTTTGTGCGCGAGGAGCTTGCCCGGCGCGTCAACCTCAGCGAGGCGCGCGTTCAGGTGAGCGCTCAGTCCCGGGCCTCCCGTGGGAGCGTGCGCGTGGGA</t>
  </si>
  <si>
    <t>ENST00000440413.1</t>
  </si>
  <si>
    <t>ENSG00000236024</t>
  </si>
  <si>
    <t>PRRX2-AS1</t>
  </si>
  <si>
    <t>chr9:129877458-129877622</t>
  </si>
  <si>
    <t>GGCTGCAGTGAGCCGTGATCATGCCACTGCACCGCAGCCTGGGCAATAGAGTGAGACCCTGTCTCAGAACACAAACGAAAAAGAGACTGTCAGGGCTGGGCCTAGTGGTATGCACCTGTGGTCCAACCTACTCAGGAGGCTGAGGTGGGAGGATCACTTGAGCCC</t>
  </si>
  <si>
    <t>ENST00000472108.1</t>
  </si>
  <si>
    <t>ENSG00000136878</t>
  </si>
  <si>
    <t>USP20</t>
  </si>
  <si>
    <t>chr9:129877622-129877786</t>
  </si>
  <si>
    <t>CAGGAGGTCAAGGCTGCAGTGAGCCATGATTGCGCCGCTGCACTCCCGCCTGGGCACAGAGTGAGACCACCCCCCATCTCGAAAAAGAAAATGCTCCTGTCAGAAGGAGAGCTGCCTCTCTGAGCAGATAGGCACATTCTATTCAACCGGAGAAAATTAGCATCT</t>
  </si>
  <si>
    <t>chr9:130152288-130152431</t>
  </si>
  <si>
    <t>ATCAGAGACAGCTGGTAACCACTGGCGCGTAAGTCACCCCCAAGCCACCAGCCCATTTGGAAGATACTTAAACCTACATATTCCCTTCTCTCTAGTCTATTTTCATTCTGTCCCTCAGCCCTCTGAAGGGCACCCAGTGGCTGG</t>
  </si>
  <si>
    <t>ENST00000358748.1</t>
  </si>
  <si>
    <t>ENSG00000196979</t>
  </si>
  <si>
    <t>GPRACR</t>
  </si>
  <si>
    <t>chr9:130152442-130152644</t>
  </si>
  <si>
    <t>TCACCAGCTTGGTATTGAGAGGTATCTTAGTCTGTGTGGGCTGCTATGGCAAAATACCATAGACTGAGTGGCTTATAAACAACAGAAACTTATTACTCACGGTTCCAGAGGCTGGGAAGTCTAAGACCAACGTGTCTGCAGATTCCATGTCTGGTGAGGACCTGTTCCTCATGGCCATCTTCTCACTGTAACCTCACATGGCA</t>
  </si>
  <si>
    <t>chr9:130168219-130168474</t>
  </si>
  <si>
    <t>GCATACCTGCAGCCTGGACCTGTCCCTGAACTCCAGACGCCTGTGCCACCTGCTTTCTCCCGTCACCACTTGGACATCTGGTAAGCATTTCACACCTCACCTGTCTGCAGTAAGATTCCAGCTCTTCCTGTCCAAACCTGTCCACTCCCCATCTTAGCAAATAGAAACCCCACTCTTCCATAAGCTCAGCTCAGAAAGCCCGGCCTTGTCCTTGAGTCCCCTCTCTCCGTCTCATACCTTCCAGCCCCCAAATGTC</t>
  </si>
  <si>
    <t>ENST00000372398.6</t>
  </si>
  <si>
    <t>ENSG00000107130</t>
  </si>
  <si>
    <t>NCS1</t>
  </si>
  <si>
    <t>chr9:130168503-130168687</t>
  </si>
  <si>
    <t>CTCCTGCCTTCCAGCCCCAAATGTCTCTCCTGCCTCTAAGCATACTCCATCCACTCCTGCTTTCCCCTGAAGCCCCTGCCCAGGCTGACCCCCGGGCCCCAGGAAGTCTTCAGATGGGGATGGACTTGCTGGCCTGGAGGAGCTCATTCTGCAGAGGAGGTAGGATGGGCCTCAGCTGGAGGGAT</t>
  </si>
  <si>
    <t>chr9:130168687-130168871</t>
  </si>
  <si>
    <t>TCTGGTGTAGACTTGGGAGCAGAATGTCTCCCAACCTTGAAGACCAACTCAGAGGAGACAGCAGTGAGGGAATCCTGCTCTCACTACCCTCAAAATGTCACCGAGTCTAGCCAGTTCTGTGTCCTCCAAGGCCACACTACACGTGGCCACCACCACCTCCTGGCTGATGATACAGTGACCTCTGG</t>
  </si>
  <si>
    <t>chr9:130168871-130169055</t>
  </si>
  <si>
    <t>GCAGTTCCCCATTCTTACCCATCTGTGCCTGGAGTCAGTTCTCCCTGCAGCAGCAGCTGAAGGGGCCGGCTAAGCACATCAGATCCCTTGAGTCGGGAGTCTGACCTTGCCTCCCCACTCTGCACCTCGCCCTTTAAAGCCCACCTTACTGTACCCCTGCAAGGCCACACACAAGGCTGTACGTG</t>
  </si>
  <si>
    <t>chr9:130265252-130265410</t>
  </si>
  <si>
    <t>TTGATTATAATAGCAGTAGTGCTTGCAATAACCGGGAAGCACAGAGCCCACCTGGCAGAAGGAAAACGAATGGCAAAGTTTGTGTGTGTGTTGGGGGGCGGGGGTGGGGGGATTTGTCGCAGCACTGGGTGGAGGGAGCTGCAGAAGCCAGGGTCCGCT</t>
  </si>
  <si>
    <t>ENST00000683500.2</t>
  </si>
  <si>
    <t>ENSG00000148357</t>
  </si>
  <si>
    <t>HMCN2</t>
  </si>
  <si>
    <t>chr9:130265410-130265568</t>
  </si>
  <si>
    <t>TTTGGCCAGGCAGGGGTGGGGGGAGTTGGGGCTGGAGGGAGACTGGGGCCGTTGCGCCTCCCCCTCCCTCTCTCCCGCCCCCGGCGCGCCATCGGCGGGAGGCGCAGGTGTCCACTGCATCCTGCGCGTCCCCATCCCTCGCTGCCCTGGCCGGGGCCC</t>
  </si>
  <si>
    <t>chr9:130265649-130265936</t>
  </si>
  <si>
    <t>AGTCACGATTGGGGGAGGGGAGGAGGCGGGCCGTGACCCTGAACGGGGTGGGCTCTAGGACCCGCCTCGGGCGCCCAGCAGGCGGACCCGCCGCGCGCCCCTATCCCTCGCGCACTGGCCGCGGCCCGACGGAGCAAGGCACTGCCTGCAGCCGCCGTGTGCACCGGGGCGGCCGGCTAGCTCCGACCTGCGCCTCCACCGCAGCACCCGCAGCCAGAGCCGCGCTCGGCATGATGCCCGGGGCGCCGCTCCTGCGGCTGCTGACCGCGGTCTCTGCGGCAGTGGCAG</t>
  </si>
  <si>
    <t>chr9:130929734-130929888</t>
  </si>
  <si>
    <t>CCAGCCGTGGCTGGGCCTGGTGCTCTGTCAGCGCCTGCAGCACCGAGGCCTGGGCGCTCTCCAGGCGTGCGAAGCTGTCGGTGAGGTCGGGGCAGCGCGGGTCAATGAGGATGCTGAGGTGCGAGCTGTCCGCCCTTTCCACAGTGACCAGGGCG</t>
  </si>
  <si>
    <t>ENST00000444139.5</t>
  </si>
  <si>
    <t>ENSG00000130720</t>
  </si>
  <si>
    <t>FIBCD1</t>
  </si>
  <si>
    <t>chr9:130929888-130930042</t>
  </si>
  <si>
    <t>GCTGTTGGCGCTGGCAGCCCCAGTGCTGACGACAGGTGGGGGCGCCGTGCCCGGCGCGTGGGCGTGGTTCAGGAAGAGCACGGCACCGGTGACAGCTACAGCCAGCAGCACAGCCAGGGCCAGCAGCACGGTGCACAGCACGTAGCCGCAGCTCG</t>
  </si>
  <si>
    <t>chr9:130930042-130930196</t>
  </si>
  <si>
    <t>GGCCGCTGCAGGCCCGCCCGGGACGCACAGACACAGACAGACAGACGGGAGAGAGAAGGGGCCAGCATTAGAGGCATACCTGGGGTCAGAGGACCCCCTTCTTGGGGGGCTGGGCAAGGGCGTGGCACAGAGACTGAGATGAGACAGGCACTGAG</t>
  </si>
  <si>
    <t>chr9:131786104-131786255</t>
  </si>
  <si>
    <t>GTTTTGGGGTGGAGACCAGGAGACCGAGGCTGAGGGATAGACAGTGTGTGTCACCCTAAGTGCAGAATTGAATTGACACCAGTGTGAGGAAGGGCTTGGGAGGCAGATTCAGGCTCGACCTCAGGAAGGATTTCCTAACCCTGGAGCTGCCT</t>
  </si>
  <si>
    <t>ENST00000683357.1</t>
  </si>
  <si>
    <t>ENSG00000107263</t>
  </si>
  <si>
    <t>RAPGEF1</t>
  </si>
  <si>
    <t>chr9:131786255-131786406</t>
  </si>
  <si>
    <t>TGCAGTTGGAATGTGACTCTCTTGTGAATAGCAAGCCCCTGTCACCAGGGATGGTTCAGAGAAGTTGGATGTCTGCCTGTCCGGTCACTTGTTTCCAGTGAAAAAAAACACCAATCGTTAGCTCTCTACCCCAACTGGAGATTGATTGATTC</t>
  </si>
  <si>
    <t>chr9:131786406-131786557</t>
  </si>
  <si>
    <t>CTGTCAGAATCCATCCATACAATGGATTCTTACATAGCCAGTAAAAATGATGTTGGAGGTACATTTTAAAACATGTATTTATTTAGAGACAAGGTCTGTCACCCAGGCTGGAGTGCAATGGCACAATCTTGGCTCACTGCAGCCTCAACCTC</t>
  </si>
  <si>
    <t>chr9:132215575-132215766</t>
  </si>
  <si>
    <t>ATCTCAAAATAAGTAAATAAATAAAGGATAAATATCTGGCAATATGTTACTGAATCCTCCAAGAGGCCAGGGGGTGTGTCACCTCTTGGGGCGCCCCAGGGGCCTGGAGAATAGGTTGATTATCTCTATTTTGGGGAGCTGCAGGCTCTGAGAGAGGCTCTGGGGTGGGTGTTGGACGGGACAGCATGAATA</t>
  </si>
  <si>
    <t>ENST00000490694.1</t>
  </si>
  <si>
    <t>ENSG00000196358</t>
  </si>
  <si>
    <t>NTNG2</t>
  </si>
  <si>
    <t>chr9:132241613-132241771</t>
  </si>
  <si>
    <t>ACTGCAGGCGCGTCTGAAGAACAGCACCGAGGCCAGTGGGGCGGGGAGAGAGGGGCAGCGGTGGGAGGCAGCCGGGGGCCAGATCTCGCCCGGGCGCCGTCACCCTCCGAGGGGGGACGTTTCGCACCCAGCGCGCCTGGAGCCTCCTACATCCCCGGC</t>
  </si>
  <si>
    <t>ENST00000483055.1</t>
  </si>
  <si>
    <t>chr9:132241771-132241929</t>
  </si>
  <si>
    <t>CCCAGACGGCGCCCCCGGGATCTCGCACACCCTGCTTCGCAGGAGCTCGGAGGTTGGCGGGGGGACCGGGCCACCCCCCGTGCTGACCGCCCCCTCCGCCTGCAGCCAACGTGTGCGACGACGACCAGCTGCTGTGCCAGAACGGAGGCACCTGCCTGC</t>
  </si>
  <si>
    <t>chr9:132243480-132243630</t>
  </si>
  <si>
    <t>AGGATCCAGCAGTTCTCCCATCTCCGCTTGGTGTCTCCAGCCCTGGGGCCACACTTCCCCCTCGGTCCAGCCTCCTGTCCACCTATGTTTATTTCAGAGCAGTGCCGGGGGTCCGGTCCTGGTTGCTAACTGCTGCCACTGCTCCACCTGC</t>
  </si>
  <si>
    <t>chr9:132243630-132243780</t>
  </si>
  <si>
    <t>CAGGTGCTCCCAGCACTGGCTTCTGCCACCACACCTGTTCTTTCCCAGCTGCGAGGTTTAGACCTGGGTCCTTCCCTTGAGTCCCCAAAGCTAAGCTAAGACCAAGTGGAACAAACTTGGCCTTGGGGACAGCAGGAGATTACAACACAGA</t>
  </si>
  <si>
    <t>chr9:132243780-132243930</t>
  </si>
  <si>
    <t>AAAAGGAGGGGGAGGCACAACGGGACACTGCATAGGACTCACAGTGTCCCGAGCCCACACACCAGCCCCTCCTGGCCTCCTCTCTCTGCTCCCACCCCCAGCACCCTGCTGACCCGGAAGTGCCTTCCGACAGGCCCTGCATCCTCCTGCA</t>
  </si>
  <si>
    <t>chr9:132841227-132841419</t>
  </si>
  <si>
    <t>CCTCGCTGCTGTCTGCCAGCCCAGATATTCAAGGGTCAGCTCAGGTCAGCAGATGTGAACCCGAGCCACGTGTGGAGCCCATAAGAATCACATTCCCGGTGCGTGAAGGCCTCTGCCTTTTGATGAATAATAAAATTCTCCGCACATGACGAGCCGTCATAATTGGGCACAAGTCTTTCCTTTGCCCCCTGCA</t>
  </si>
  <si>
    <t>ENST00000482422.1</t>
  </si>
  <si>
    <t>ENSG00000165695</t>
  </si>
  <si>
    <t>AK8</t>
  </si>
  <si>
    <t>chr9:133271317-133271516</t>
  </si>
  <si>
    <t>GCTGCAGACGTACAGACAGTGGAACCCTCAGCCAGGCGCAGCGGCTCACACCTATAATCCCAGGACTTGGGGAGGCCGAGGTGGGCAGATCACTTGAGCCCAGGAGTTTGAGAACAGCCTGGGCAACATGGCAAAACCCCATCTCTACCAAAAATACAAAAATTAGCTGGATGTGGTGGTACTCACCTGTAGTCCCAGCT</t>
  </si>
  <si>
    <t>ENST00000647353.1</t>
  </si>
  <si>
    <t>ENSG00000175164</t>
  </si>
  <si>
    <t>ABO</t>
  </si>
  <si>
    <t>chr9:133271516-133271715</t>
  </si>
  <si>
    <t>TACTCAGGAGGCTGAGGTGGGAGGACCAATTGAGCCCAAGAGATTGAGGCTGCAGTGAGCCAAGATCATGCCACTGCACTCCAGCCTGGGTGACAGAGCAAAACCTTGTCTCAAGAAAAGAAAAAGGAAAAGAAAATTAGAACCGTTATACACTGCTGATGGGAATGTAAAATGGGGCAGTCACTTTGGAAAACAGTTTG</t>
  </si>
  <si>
    <t>chr9:133511206-133511350</t>
  </si>
  <si>
    <t>ATCCTGCAGTGGTGGGCAGGGACTGAGGGCTGGAGCGCGCCTCCTAATTGTCCGTGACTTACAGACTTGGCCAGGCTCTGGGCGGCCTTCGTAAATCGCTGCAGTGAGGAGCCTGCCAGTGTGGCCCTTCGCGCTTGGCAGGGCC</t>
  </si>
  <si>
    <t>ENST00000339996.4</t>
  </si>
  <si>
    <t>ENSG00000187616</t>
  </si>
  <si>
    <t>MYMK</t>
  </si>
  <si>
    <t>chr9:133511350-133511494</t>
  </si>
  <si>
    <t>CCTCGTCGCCGCCCTGCTCGGAGTGGCCTGCCGCCTCCAACTTTCCATGTGCTGCTGCTGCGAAGCGGGAAAGGGGGGTGCTGGCTGCTTGCTGTGGTGGGGAGGGAGGTGGGGCGGCCACCGTGCAGGTGCCTGCTTCTGCAGG</t>
  </si>
  <si>
    <t>chr9:133583528-133583678</t>
  </si>
  <si>
    <t>CTGCACCATGCTCAGTGCTGTGCTGATGTTAGGACCGTGTCCCTCCCTGGGTCTGAGTCCTTCATCGGGTCCCTGAGGGAGCTGGCCCCGCTCGCCGCAAAGCTCTCTCTCAGGTCTGAGATGCAGCCGGTCCCTGGCTCCGCCTGGCTGC</t>
  </si>
  <si>
    <t>ENST00000496132.2</t>
  </si>
  <si>
    <t>ENSG00000196990</t>
  </si>
  <si>
    <t>FAM163B</t>
  </si>
  <si>
    <t>chr9:133583678-133583828</t>
  </si>
  <si>
    <t>CAGCTCCTCTGGGCCCAGGTCTCCTCCAGCGGAGAGCAGCCTGGCGGCGTGACGGGAAGGGTGCCGGCTCAGGCCAGGTGCCCAGGGCTGTCAGCAGCCACCCTCCAACACCCAGGCTGGTCCAGCTGGAGCCTCTCAGCCTCGCTCTGCA</t>
  </si>
  <si>
    <t>chr9:133912525-133912707</t>
  </si>
  <si>
    <t>CTGCAGCCAAATTCTGGGGGTGGGGGCACACGGGGAGAGGTTCCTGCACCCTAACGTGTTGCTTCTCTGCCCATTTCAATCGCGGAACACAAATTACACGTGTGATGCTCTTCTCCACGTGTGCACAGCACTCCCGAGGCGCTCCCAAGCTGTCAGGCAGCCATCCTCAGGGGCTGCAGTCAC</t>
  </si>
  <si>
    <t>ENST00000472905.1</t>
  </si>
  <si>
    <t>ENSG00000160293</t>
  </si>
  <si>
    <t>VAV2</t>
  </si>
  <si>
    <t>chr9:133959195-133959336</t>
  </si>
  <si>
    <t>CCCAGGCTGCAGGAGAGATGCTCAGAACCTGCTGGGCCAAGCCCCTGGCTGTCACCTGGGGCAGCTGCTGCACGGAAGCCACAAGAGAGGCACAGCTGGGAGGCACAGACCCAGGCCCTGCACCCCGACCCACCTCACTCAG</t>
  </si>
  <si>
    <t>chr9:133959336-133959477</t>
  </si>
  <si>
    <t>GGCCTCCGCTCCGGGCTTCCCCAACGGTGACCTCCCCAAGCTCCTGCCCACCCTCTGCGCCAGACTGCTCCTTCCCAGGGTGACCACCTCTCAAGCTGTTCCTCTCACCACCCCTTTCACACCCCATTCTGCTGCAGGCCTG</t>
  </si>
  <si>
    <t>chr9:134053210-134053402</t>
  </si>
  <si>
    <t>GGACAGAGGACGGCAGCAGCAGAACGTGGCTCTTGGGGAGGCAGCAGCTACGCACCGGCAGGTTCAATTTGATTGCGTCCACGGGCTGGTAGAAGGGCCAGGCGAACTGGTGTTTCCAGAGCGTCTTCACCACCACATTCTGCATGTACTGCAGCTGGTTGGTCTTGCGGCCGGGCTTGCTGGGGTTGGAGAC</t>
  </si>
  <si>
    <t>ENST00000433041.1</t>
  </si>
  <si>
    <t>ENSG00000169925</t>
  </si>
  <si>
    <t>BRD3</t>
  </si>
  <si>
    <t>chr9:134053402-134053594</t>
  </si>
  <si>
    <t>CCTCCGGGGGGGGTGGGTTCACAGGGCCCGGGGTCGCCGGGATCCCCGCGGGGGCGACTGTCGTGGCGGTGGACATCCTCCGGCAGCTCACTCACTTTCTGTCACAGCAGCGGCTTGGAGAGGCCCTGGCTGCTTCTACGCTCCCTGAGAAAGCGCGACGTCCCATTTCCGGGCCCAACCAGGCGACAGCTGC</t>
  </si>
  <si>
    <t>chr9:134072470-134072616</t>
  </si>
  <si>
    <t>GCTGCAGCTGCATAAATGTGCTTGCAGAAAGACAGTCAAAAGGAGGCAGGCAGGACAAGAAGACAGGTGGGCCGGGCTCAGGGGCTCACACCTGCAGTCCCACAGTTTGGGAGGCTGAGGTGGGGGATCGCTTGAGCCCAGTAGTTG</t>
  </si>
  <si>
    <t>ENST00000371834.6</t>
  </si>
  <si>
    <t>chr9:134072616-134072762</t>
  </si>
  <si>
    <t>GGAGGCCAATCTGGGCAACAAAGTGAGTGCCAGTATCTACGAAAAATCAAAAATGTAGCTGGGTGTGGTGGTGCACACCTGTGGTCCCAGCTACACAGGAGGCTGAGGCAGGAGAGTCGCTGGAGCCCAAGGAGGTTGAGGCTGCAG</t>
  </si>
  <si>
    <t>chr9:134293401-134293550</t>
  </si>
  <si>
    <t>TCTGCAGTAAACCCCGAGGCACCCGAGCTAGAGCAAAGACTGGCAGGGTGGCTTCTGGAGGGGTGAAGCCAACTGGAGCTGGGCCTGGAAGGATAAGGGCGTTCCTAGGGACCCAGATAAAGGGGTTGGGGGAACTTGGGTGCAAAGGCA</t>
  </si>
  <si>
    <t>ENST00000417135.1</t>
  </si>
  <si>
    <t>ENSG00000223729</t>
  </si>
  <si>
    <t>LINC02247</t>
  </si>
  <si>
    <t>chr9:134293641-134293940</t>
  </si>
  <si>
    <t>CCCCAGGACCCCCACACCTGACGCAGCCGTAAGGGGCTGGTGGAGAGGAACCCTGGCCTCAGCCCCACCCGCAGGGGCTGCTTCTGCCCACGCCCTGCCCCCTCCACAGGCTTCTGTCTCTGCTTCCGTAGACTCTGTTGGCTCAGACTGCAGCCCTCGCCCTGCGCCAACCCCCCCAACCCAAAGTGGAAACAGATGTGTCTGTTCACGCACACGGAAACGCACACACAAGCCGCCTTCACGTCCAAATCCCCATTTCTGGGGAGAAAAATACAAGTGACAATAAGTATAAAGAGACGA</t>
  </si>
  <si>
    <t>chr9:134731175-134731328</t>
  </si>
  <si>
    <t>TCTGCAGCACCGCCCTGGGATGCATTATCGCAAGACCCTGGGGCTGTGGGGTGCAGCCCCTGCCTGAGCGGGTGCACGGGTGTGCCAGCTCCATGGTGTGCCAGCTCCGAGTTGTCAGACCTGGAGCCCTCAGAGGAGGTCTCTCCCAGAGGGG</t>
  </si>
  <si>
    <t>ENST00000469093.1</t>
  </si>
  <si>
    <t>ENSG00000130635</t>
  </si>
  <si>
    <t>COL5A1</t>
  </si>
  <si>
    <t>chr9:134845732-134845883</t>
  </si>
  <si>
    <t>CTGCAGCATTGCCCAGGGAAGCTGGGGCCATTGTGAGAGGATGGGAGGCTGTTGACCCATGTCATCCACAGGCAGAACATTGGGTACAATTGTTTGATCACTGTGATAGCTCAGAGGTAGATTATGAACTCATAACTTGCAACCCTTGGGGA</t>
  </si>
  <si>
    <t>ENST00000581239.1</t>
  </si>
  <si>
    <t>ENSG00000264744</t>
  </si>
  <si>
    <t>MIR3689C</t>
  </si>
  <si>
    <t>chr9:134910374-134910523</t>
  </si>
  <si>
    <t>TCCCCACGTCCCCTGGTGGCCCTTGGTAGGTTCAGGACAGCCCTCACCTGGGGGCTTCTCCTCTATCTCAAGCCCTGAGCCGGAAGCTCATCCCTGGCTCCTATAGCTGAGAAATGTCACCCCCTGAGCCTCGGTTTTACCACCTGCAAA</t>
  </si>
  <si>
    <t>ENST00000371806.4</t>
  </si>
  <si>
    <t>ENSG00000085265</t>
  </si>
  <si>
    <t>FCN1</t>
  </si>
  <si>
    <t>chr9:134910539-134910681</t>
  </si>
  <si>
    <t>CCTGCCCTGCTGCCTTCCTTGGAGGTCATGCGTGAGATCGTGCCTGTGAAAGGACTGCACAGACTCCAAGGCTGTCATTTCCAAGGCTCCCCTGGGACTGCCTTGCTCCATGGAGCAGTTAGTTACACAGACTTCCAGCTGCA</t>
  </si>
  <si>
    <t>chr9:134951377-134951531</t>
  </si>
  <si>
    <t>GGCTGCAGTCATGGCCCCACTTGGGAGTCCGCCTCCTTTCTCTCACTCCTGACTTCCCAAAACTCTGGCTGGTTGTGTGCTCCAGGGAACTTTCTAGGGTGATGGCAATATGCCATAATTTGGAGTTTTAGGGTGGTAGTTACGTGGGTGCCTAC</t>
  </si>
  <si>
    <t>ENST00000417054.2</t>
  </si>
  <si>
    <t>LOC105376314</t>
  </si>
  <si>
    <t>chr9:134951551-134951704</t>
  </si>
  <si>
    <t>ATTAAGATCTGTGCATCATATTGTGTTAAATTGTATCTCAAACAGAAAAGGACGAGAGTGCACCTTGTGGAGGGCAAATCTGTGCCGCACCCCCCAGCCCCGCCGGTGCTCTGGGGTTGGCCTCAGCTCATGCCCTGCAAGTCCTCGCCTGCAG</t>
  </si>
  <si>
    <t>chr9:135161544-135161624</t>
  </si>
  <si>
    <t>ATGGTGGCACGCACCTGTAATCCCAGCTACTTGGGAGGCTGAGGCTGGAGAATCGCTTGTACCCAGGAGGCAGAGGCTGCA</t>
  </si>
  <si>
    <t>ENST00000483042.1</t>
  </si>
  <si>
    <t>ENSG00000130558</t>
  </si>
  <si>
    <t>OLFM1</t>
  </si>
  <si>
    <t>chr9:135256561-135256710</t>
  </si>
  <si>
    <t>CTGCAGGGCTGGGTGGCCCCTTGGAGTGTTTGCGCTCAGGACCCTCTGTGCCCAGGGCGCGCCTCCCCGGCTTTAACTGTCTCCTTGACATTCACGATGCTGCGCAAATGGCTCCTCCTTGGAGACTCCTGCCCTGACAATGCAGCCCTG</t>
  </si>
  <si>
    <t>ENST00000420883.1</t>
  </si>
  <si>
    <t>LOC107987138</t>
  </si>
  <si>
    <t>chr9:135332407-135332588</t>
  </si>
  <si>
    <t>ATGTAGGCTTTATCCATTATTATTTTGAGACAGTTGCTCTTGTTTTTAATACAAAGAAAAAAAAAGATCCATTTTGAGTAAACACAGTGTACAGTCTCAGGTTTGGGCATTTGGGAGAGGGGAGTATCTGTCCTAGGGACTCTCCAAGCTGCAGTGCTGGGGGCAGGAGCTGGCCTACCATG</t>
  </si>
  <si>
    <t>ENST00000623103.1</t>
  </si>
  <si>
    <t>ENSG00000178243</t>
  </si>
  <si>
    <t>C9orf62</t>
  </si>
  <si>
    <t>chr9:135726118-135726298</t>
  </si>
  <si>
    <t>CCTGCAGTCGTGGGGGCAGGGGGATGAGGGGAGGGGACAGGAGGAGCCAGGGCGCTGTCTGGGCTGGGGGCTGGGCTGGGGCAGGGGCAGCTGAGGGCCTGCGGTGGATGCTCCCAGCCCCTCTCCACAGCACTACGTGGCACAGGGCCAGCAGCCCCCGGGGGAGACTCCCGGCCTGCAG</t>
  </si>
  <si>
    <t>ENST00000263604.5</t>
  </si>
  <si>
    <t>ENSG00000107147</t>
  </si>
  <si>
    <t>KCNT1</t>
  </si>
  <si>
    <t>chr9:135737268-135737568</t>
  </si>
  <si>
    <t>TGGTGCTTGTGGCAGGAGGGGTGCAGGTGGCCGTCCTCTGGGGATGGTTGGGCAGGTGGAGCAGCGCCTACCCCTCCTTGGCTCTTCCGCAAGCTCAGGGTGGGACACAGCACCCCCATTTCACGGATGAGGACACCAAGGCCTCATCTGCAGCAGCAAATTCCTAGCCAGCACCTTTCCCGTGCCAGGAGCCGTTCTAGATGCTGCGGGGGAAATGAGGATGAATCAGACCTGGCCTGGTGTGGGCACATGTCGTGGGCACGGAACCTGTTCCTGGGAGAGAGAGGTGCAGGCCAGGCCG</t>
  </si>
  <si>
    <t>ENST00000637018.1</t>
  </si>
  <si>
    <t>chr9:135838572-135838751</t>
  </si>
  <si>
    <t>ACAGACACACATCATCACGCACTTTCTACCCGTTCTACAGACACACATCATCACGCACTTTCCACCCGTTCTACAGACACACATCATCACGCACTTTCCACCCGTTCTACAGACACACGTCATCACGCACTTTCCACCCGTTCTACAGACACACATCATCATGCACTTTCCACCTGTTCT</t>
  </si>
  <si>
    <t>ENST00000483991.5</t>
  </si>
  <si>
    <t>ENSG00000130559</t>
  </si>
  <si>
    <t>CAMSAP1</t>
  </si>
  <si>
    <t>chr9:135838783-135838931</t>
  </si>
  <si>
    <t>ATTCTACAGACATGTCATCACGCACTTTCTACCCCGTTCTACAGACACACGTCATCAAGCAGTTTCTACCCATTCTGTAGCCACACGTTCGCCACGTACCTTCTACCCTGTTCTACAGACACACGTCACCACGCACTTTCTACCCATTC</t>
  </si>
  <si>
    <t>chr9:135838931-135839079</t>
  </si>
  <si>
    <t>CTTCAGAGACATATCACCACACACTTTATATCCGTTCTGCAGACACACGTCACCACGCACTTTCTACCCTGTTCTATAGACACACATTGTTACGCACTTTCTACTCCATTCTCAAGACACACATCATCACACACTTTCTACCCGTTCTG</t>
  </si>
  <si>
    <t>chr9:135882925-135883110</t>
  </si>
  <si>
    <t>TGTAAGGCGGCCACCTGGTCCCCTTTCAGGATGAGGCTGCAGACACGGCAGTACAGCTCGCTGGACAGGAGAAGCTTGATAACAGGCGGCTTAATGTGCTCCTGCTCATACTGGTCAACGTAGAAAGGGTCTCTGAGGTCCTCAGGGATGTTATCTAAGACAGGGAGGGGATGACCAGGTGAGTGC</t>
  </si>
  <si>
    <t>ENST00000312405.10</t>
  </si>
  <si>
    <t>chr9:135921812-135921962</t>
  </si>
  <si>
    <t>CGCTAACTGCACACCTGCCTCCTGGAGCTCTTCCCCGAGCCTGCCTGCCTCGCCTTTGCTCCCGTGCCCCCAGCTCACCTCCTGCTCTGGGTGGTGACCCGGGTGAGGCCTCTGGCCCTCACAGCCTCTGGGCGGCCCCAGACCAGCCCTG</t>
  </si>
  <si>
    <t>ENST00000423793.1</t>
  </si>
  <si>
    <t>LOC107987141</t>
  </si>
  <si>
    <t>chr9:135921962-135922112</t>
  </si>
  <si>
    <t>GCAGATGCCCCTAGGCATGGACGGAGGAGTGGGGAGCGATGAGAGAGGAAACCCTGACCTGGCTGAGCTCTGAGCCCTTCGCCTTCTCAGTGGCCCCAGGATGGCCCAGCTGGTAGCCCAGATATCCCCAGCGGGCCGGCCCATCAGACCC</t>
  </si>
  <si>
    <t>chr9:135922142-135922316</t>
  </si>
  <si>
    <t>GGTAAAGGTGGCAGTGTTCCACCCTGGACCCAGGCCTTCCAAATCGGGCCCTGCACCCCCTCAGGAGGGGCACAGGACTTTTCCCCACCTGGCCCCCAGCCTAGTTGGAAGTCAGGGCAGGGTGAGCCCATGCTCCTGGGCATCCGGCCTGCAGGCTGACGCTTGCTCACCTCAT</t>
  </si>
  <si>
    <t>chr9:135994104-135994250</t>
  </si>
  <si>
    <t>GCTGCCTGCCCGCCCTTCCCTCTTGTGTCCTGGACACCCTGCAGAGCCTGCTCCTGGCCATCTCCAGCACGAAGACTTCCCCTGCTGCCCTGACCACTGCCCTCTGCCTCCTCCCTGATGTGACGGGAGCCGGGCCGCTAGGTGACC</t>
  </si>
  <si>
    <t>ENST00000467669.1</t>
  </si>
  <si>
    <t>ENSG00000148411</t>
  </si>
  <si>
    <t>NACC2</t>
  </si>
  <si>
    <t>chr9:135994250-135994396</t>
  </si>
  <si>
    <t>CCCCTGGGGTTCCTTTCCTGTGAACTCACTGGTACCTATGGCTGTCTCTGCAGAGGCCACCCACCCTGGACCCTGGACTCTGAGCCGCCAGCCCTGGCCAAAACCACCCCTGGCTTGGAAGGGAGGGCAGGCGGCCCTGCCTGGGGC</t>
  </si>
  <si>
    <t>chr9:136050650-136050806</t>
  </si>
  <si>
    <t>ACCCCCTCCTCCCCCGCCGGGGGCTTACAAAGAGCGAGCCTTCCGCACGCGCCCTCCCCCGCCCCTCCTGGCTGGGACACTCCAGAGAAGGGACACGGGGTCTCCCAGACCCCCTGGCAGACGGGCAAGAGGGCCCGGCCAGCACTGCTGCAGATCC</t>
  </si>
  <si>
    <t>ENST00000371753.5</t>
  </si>
  <si>
    <t>chr9:136050806-136050962</t>
  </si>
  <si>
    <t>CCCGGGGTGCTGCCCGGCAGGAGTGCGCCCACGCCACTCCCAGGGGGCTGCTCTTAGCGACTCGGTCTCAGCAGGCGAGGAGGAGCGCAGGCCTGAACCTGCCCCGGGACAGGAGGTGGGGGCCGCCGGGGGAGCCTCTGGGCAAACCTGCAGCCAC</t>
  </si>
  <si>
    <t>chr9:136297139-136297286</t>
  </si>
  <si>
    <t>CTGCAGGTGGCGTGAGCTGCAGGTGGCGTGAGCTGTGGGTGGCGTAGGCTGTGGGTGCCGTGAGTTGCGGGTGCCATGGGCTGTGGGTGTCCTGAGCTGCGGGTGCCATGGGGTGTAGGTGCCCTGAGCTACGGGTGCCGTGAGCTGC</t>
  </si>
  <si>
    <t>ENST00000563590.2</t>
  </si>
  <si>
    <t>ENSG00000260220</t>
  </si>
  <si>
    <t>CCDC187</t>
  </si>
  <si>
    <t>chr9:136297286-136297433</t>
  </si>
  <si>
    <t>CGGGTGGTGTGAGCTGCGGGTGGTGTGAGCTGCAGGTGGTGTGAGCTGCGGGTACCGTGAGCTGCCAGTGCATGCTACAGTGTGGTTGAACAGCTCTGTTTTCTTAGACTCGCCCAGTCTCTGGGTGTTGAGAGGACAATAGTGCCTG</t>
  </si>
  <si>
    <t>chr9:136341061-136341206</t>
  </si>
  <si>
    <t>GGTGGGATCGAGGCCAGGCCAGCATGGCGGAGGTGGCAGCCGCCAGAAAATGGCGCCTACAAGCCAGTTCTTCTTGGCCTCAGGGACAGCACAGGCCTGAGGTTCACCCTGAGCCCTTCCCACCCGCATCCTGAGTGGCGCTGCAG</t>
  </si>
  <si>
    <t>ENST00000354753.7</t>
  </si>
  <si>
    <t>ENSG00000160360</t>
  </si>
  <si>
    <t>GPSM1</t>
  </si>
  <si>
    <t>chr9:136341206-136341351</t>
  </si>
  <si>
    <t>GGGCTGCTGGATGAAGGACAGGAGGTGGTCGCCTGTTGCCCCACTGGCTGCTCCAGGGCCTCCACCCCCACCTCCCCCTGGAGCCCTCGGTGCAGGGAGGGCTTCTGTCCTCAGACCCAAGTAGGAGAGGGCTGCTGGGAGGCGAG</t>
  </si>
  <si>
    <t>chr9:136341356-136341512</t>
  </si>
  <si>
    <t>CATCAGCCAGAGGGCTGGGCTGGGCTGGGCTGGGCTGGGCTGTGGGAGCCCTATGTGCCTGGGGCAGTAATCAGGCAAGGCCCAAGGCCATGCGAGGCCACCGTGGTGACCTCATTCATGGACCGCTGGTCGTCCCATGCCGGTCAGCAGTGCTGCA</t>
  </si>
  <si>
    <t>chr9:136367766-136367928</t>
  </si>
  <si>
    <t>CGCGTCCTTCTCCTGCAGGCCCCGGGCGTGCTGTGCGTGCAGCTCCTCCCGCGTGGCTATGGCCTGACGGGACAGCACAAGGCCGACCCTCAGTGAGGGCCCCAAGCTTGCCCTGGGCCCTCGGCCCGGCCGCCCAACTCCAAGCAGAGGCTCCGGAGGACGT</t>
  </si>
  <si>
    <t>ENST00000695907.1</t>
  </si>
  <si>
    <t>ENSG00000187796</t>
  </si>
  <si>
    <t>CARD9</t>
  </si>
  <si>
    <t>chr9:136368108-136368407</t>
  </si>
  <si>
    <t>ATAAATTTTGGACGCGGCTTGATATGGAGACCCTGACTGTCCATAGCTAAGCGTCCTTCGTGACCGCAGCACTCTTTACCACCCCTGTCCTCACTGCGGACACTGAGACGCAGGAGCGAATGTGCAAACACGACGGCTTGACCACCCCTGCAGCCGAGGCTGGGAGGCCCTCACCTAACCCCTTCTGCCCAGACTGGAGCAACGGCTGGCAGCTTCCCTAATCCCTGGCCAACGCGCTCCCGGGAAGTCCCGTGGGAGCCCCCGCCCTGGGAGCCACACCAACCCCCATGGGGGCACAGC</t>
  </si>
  <si>
    <t>chr9:136387141-136387292</t>
  </si>
  <si>
    <t>CTGCAGCTGTGTGCCCAGAGGTCCTGCCTATCAGCATTCTGAGAGAACTGAGACAACTAGGGTCAGGAAAAGCCGCCCAGGGAGCTGTCTCAAGTGGAGCCCATGCGTTGCTCCGGCAGACAGCAATACAGAAGTCAGGCTTGGAAAACACA</t>
  </si>
  <si>
    <t>ENST00000682698.1</t>
  </si>
  <si>
    <t>ENSG00000165684</t>
  </si>
  <si>
    <t>SNAPC4</t>
  </si>
  <si>
    <t>chr9:136395075-136395223</t>
  </si>
  <si>
    <t>GCACCTCCACGAGGGCTTGCTCATCGCTTCACAGGGCAGTCCTGGCAGCCCAGCGCAGAGCAGAGGGCAGCTTGCCCACCACGGAGGAGGCAGTTTGAAGGAGGTTGGCCAATGTTATCTTGAACTCACAGGAATTCACGACTCCCTGC</t>
  </si>
  <si>
    <t>ENST00000683251.1</t>
  </si>
  <si>
    <t>chr9:136395223-136395371</t>
  </si>
  <si>
    <t>CAGCAGGACTTGGGGACAAGAACCCTTCCCACGGTGCAGAGCCTTGCCGACAAGAGCAGGGCCTCGGCCACTCACCACGCCCGTGACCTTGTCCTTGAAATACGGCTTCATGAAGTGCCCCATGTATGTGCTTGGGGGCAGGCTTTTGC</t>
  </si>
  <si>
    <t>chr9:136395537-136395836</t>
  </si>
  <si>
    <t>GGCCCAGCTGTGGGGGGCTCTGGGGGTGGGGAGGTGTGGGCACCGGGGGGCCGAGGCCCATCCCACCTGCTGCTCCCGGTTCTGGGCCAGCAGCAGGTTGGCCTCAGCCAGCTTCTCCTGGATGACCTCCTGGTAGACCATGTTCAGCTGCAGGCAGGTTTCTGGGTCTTCAGGGAGGGTTTTATCCTTGGGATCGTCCTCGTCATTGCTGGCTTCGCCCCACCTTTCTTCTTCCTGGTAACGAGCCAGAAATGGCATGTGACGAGATGAGACGTGGATGCTCCCCTGTCCTCGGCAGCC</t>
  </si>
  <si>
    <t>chr9:136407052-136407198</t>
  </si>
  <si>
    <t>AGGCCACCCAAGAGGTAGGATGGCTCCAGGTTCTCCCCGGGAGAAGCCGCTCGGACAGGCGCTGTGCCAGAGGGCGCCGTGAGGCTCACTTACTGCGTCGTAACTTATCTGCAGCGTCCGCAGGTGCCTGTCTCCCAGAGACTCTCC</t>
  </si>
  <si>
    <t>ENST00000417512.1</t>
  </si>
  <si>
    <t>ENSG00000165689</t>
  </si>
  <si>
    <t>ENTR1</t>
  </si>
  <si>
    <t>chr9:136414803-136415029</t>
  </si>
  <si>
    <t>GGGCTGGGCATGGTGGCTCACACCTGGAATCCCAGGACTTTGGGAGGCTCAGGCAGGCAAATCGCTTGAGCCCAGGAGTTTGAGACCAGCCTGGGCAACATGGTGAAACCCTGTCTCTACAAAAAAGATACAAGAATTAGCTGGCTGTGGTTGCTTACACTTAGAGTCCTAGCTACTCGGGAGGCTGAGGTAGGAAGATCGTTTGAGCCTGGGAGGTTGAGGCTGCA</t>
  </si>
  <si>
    <t>ENST00000462616.1</t>
  </si>
  <si>
    <t>ENSG00000165688</t>
  </si>
  <si>
    <t>PMPCA</t>
  </si>
  <si>
    <t>chr9:136517520-136517677</t>
  </si>
  <si>
    <t>CTCCCCTGCAGCCCGTGGCCCCTGGCCCGGCACCCTCATCTGCCTAGCACTGCCCCCGTGCTCTGCTGGCCCTGTGGCCTGGCCTCAGTTTCCCCATGCCCTGTGCAGGCTGTGGGCCCAGAAGGCATGGAGGCTGGGGAAAGCGGAAGCAACCCACA</t>
  </si>
  <si>
    <t>ENST00000584777.1</t>
  </si>
  <si>
    <t>ENSG00000263403</t>
  </si>
  <si>
    <t>MIR4673</t>
  </si>
  <si>
    <t>chr9:136517719-136517867</t>
  </si>
  <si>
    <t>CTCGGTTTCCCGCCCTGGCCCCGGCCGACGCACCGGGCATGCAGATGCACTGGAACTCCCCAATCTGGTCCAGGCAGGTGGCGTCGTTCTGGCACGGGTTCGAGACGCACTCGTTGACGTCGATCTCGCATCGGGGGCCCGTGTAGCCC</t>
  </si>
  <si>
    <t>chr9:136517867-136518015</t>
  </si>
  <si>
    <t>CTGCAGACACTGGCACTCGAAGGAGCCCAGCGTGTTGATGCACTTGCCCGCATGCTCGCAGGGGTTGGCACCTGGCGAGGGCACACGGGTGAGAGGCTGCTCCAGGCACCCTGGCCCCTGCAACACCTCACTGCACACCACCCCCATCG</t>
  </si>
  <si>
    <t>chr9:136520528-136520679</t>
  </si>
  <si>
    <t>GTTCAAGACCAGCCTGGACAACATGGCGAAACCCCGTCTCTACAAAAAAAAATACAAGAAGTAGCAAAGCGTGGTGGCGCCGGCCTGTGGTCCCAAGCTACTTGAGGGGCTGAGGCAGAAGGATCGCTTTAGCCTGGGAGGTCAAGGCTGCA</t>
  </si>
  <si>
    <t>chr9:136520679-136520830</t>
  </si>
  <si>
    <t>AGTGAGCTGAGGGCACGTCACTGTACTCCAGCCTGAGTGACAGAGACCTGTCTCAAAAAAAAAAAAAAAATTCAGAGCCTGGAGCCTGAGTCCCGGTCCCACTCATGTGTGGGGCCCTGCACCCCGGCTCCGAGGCAGATGGGGCCCCTGGC</t>
  </si>
  <si>
    <t>chr9:136520879-136521179</t>
  </si>
  <si>
    <t>CAGTGGGGGAGAGGGCGGGAAGCCAGCGAGAGCCCCGTGGACCCCAGCTGGACCCTCTGCGACGTAGCCTCGGCCAGCGACCCCACGAGGAGACAGTGCTGACGTGCCAGGCAGGCTGTGCGACCCCAAATCCCAGCCAGTTCCCGGGCCTGCAGAGCTCAGGGCCGCCCCCATCTCGGTTCCCCGTGACTCCACACACAGCTGTCTCCTGGGCTCCTGACCACCCAGAGGTGGCTGAGGGCCCTTCAGGGGGCCTGGGTGCAGGGGCCGCCGGGGACAGTCTGAAGCTGGGGTCTGGCAG</t>
  </si>
  <si>
    <t>chr9:136712722-136712923</t>
  </si>
  <si>
    <t>CCTGCAGGTAAGCGCGGTGCGCGCCCGCCGCCCCCGGCCGCCTCTGCCTGGGGAGGCCGAGCTCCAGCCCCGGAGTGGGCCGAGTACGGAGCGGGGCCCCGGGTTCGGACACGAAGGGTTCATGAGCCCGGGGTGGGCAGCGGGGAGGGGGCGAGTGGCTCCGGAAGGACGGGACGCTGGGGGAGGGGCGGTGGCGGCGACA</t>
  </si>
  <si>
    <t>ENST00000371692.9</t>
  </si>
  <si>
    <t>ENSG00000165716</t>
  </si>
  <si>
    <t>DIPK1B</t>
  </si>
  <si>
    <t>chr9:136712923-136713124</t>
  </si>
  <si>
    <t>AGGAGGGTCCGGGCGCGGGGATGCTGCGGCCTGGAGGCCCTCGCCCCGACCTGCAGGCGGTCCCTGCCCCCCAGGCCCAGAAACCACACCGAAGTCCTTTCTTCTTTTCTCCACTTAAAAAATGAGGTGTGTTATTCTGCGGTAGAAAACTTGGGACGCACAGAAACGCCCTGGCAAGGACATGACCTCCCCGCCCCCTGCC</t>
  </si>
  <si>
    <t>chr9:136746651-136746803</t>
  </si>
  <si>
    <t>CCTGCAGGCGCAGGTGCAGGGGGAAGGCACGCTGGTGAGGAGGGCAGGTTCTTCTCTCTGGGCCCCGTACCTGGCTCAGTGGTTCAGGCCTGGGCTCTGTCGCCAGCCTGCCAGGGGGTAGACACCCACCACGCCACCCAGCAGGCCACTCTT</t>
  </si>
  <si>
    <t>ENST00000617286.1</t>
  </si>
  <si>
    <t>ENSG00000278756</t>
  </si>
  <si>
    <t>MIR6722</t>
  </si>
  <si>
    <t>chr9:136746985-136747283</t>
  </si>
  <si>
    <t>GCCAACAGCGTCCATGACCATATTGTTTGGGGATTTATGTTATGAAAGAACCAGTGGTTCTTAGGTCCGAATGCATTATCCTCCTTTAAACAGAATTCCCGAAAAAGGCCTGCTGAGAGGACAGGCTTCCCCAGCTCTGACCACAGCCTGCAGCCCAGATGACCCAGGACAGGGATGCATGAAGGAGCATAGTCAGAGCAGTGCCCGCCGCGGTATTGAAGGTGGGAGTGCCACCTGGAGGCCCCAGGGACACAGATGTGAGTAGCTGGGCAGAGGGCTGGTGGCTCTGCACAGAGCCC</t>
  </si>
  <si>
    <t>chr9:136855316-136855458</t>
  </si>
  <si>
    <t>TGACCACTGCAGACCAGTCTCGGGTGAGCCTGCTGACTCTGCCCTACCCTGCCTTGCCCTGGAGAGGCACAGCACTCCCCATCCCTGCCTCCTGACACCAGTTCTGCCCCCACAGAGGTGTCCACCCTGCAGCCGCTGCCTCC</t>
  </si>
  <si>
    <t>ENST00000481327.1</t>
  </si>
  <si>
    <t>ENSG00000177943</t>
  </si>
  <si>
    <t>MAMDC4</t>
  </si>
  <si>
    <t>chr9:136855600-136855742</t>
  </si>
  <si>
    <t>CGAGGACGAGCAGGCCTGTGGTAAAGGGGCTCAACCTCCTGCAGACCTCCTGCTGCGGAGCCAAGGGGGTAGGCGCCGGGGCAGGCTGAGGACTCTGAGGACTCTGCCATTCAGTGCCGGCTGCTGTTCCAGGCACCACAGAC</t>
  </si>
  <si>
    <t>chr9:136950066-136950259</t>
  </si>
  <si>
    <t>CTGCACGGCCCGTTCCAGCGCCGCCGGCCCAGCCAGGCAAAGGCACCTGCAGGGCCCTGATTGGGCGGCGGAGGTCACGTGCCCACCCTCCACCAATCACGTTAGACGGGAGGAGCAGCACCTGCGTCTGCCCCGCGGTGGGGGGAGGAGGCGCGCCGAACCCATTGTCGTGTCCGGGAGGCTCCTGCAGGGGA</t>
  </si>
  <si>
    <t>ENST00000484304.1</t>
  </si>
  <si>
    <t>ENSG00000184925</t>
  </si>
  <si>
    <t>LCN12</t>
  </si>
  <si>
    <t>chr9:136993086-136993236</t>
  </si>
  <si>
    <t>TCTGCAGGAGGACAGAGCATCCCTGACGCTTTCAGGGGGGCCCTCGGCACTGGCCTTTGACCTCTCCAAGGTACCAGGCCCAGAGGCAGCCCCCAGGCTGCGGGCGCTGACACTGGGCCTGGCAAAACGCGTGTGGAGCCTGGAGCGGCGA</t>
  </si>
  <si>
    <t>ENST00000463765.1</t>
  </si>
  <si>
    <t>ENSG00000148362</t>
  </si>
  <si>
    <t>PAXX</t>
  </si>
  <si>
    <t>chr9:136993236-136993386</t>
  </si>
  <si>
    <t>ACTGGCAGGTAGGATTGGGGGTGGGCACCTCATACCTTCACTGGGGTCCCCTGCTCTTGCCCCCACTCCTGGCACTGAGTGGGGTTCCCATGGGCTTTCCTCCCCAGCTGCAGAAGAGACAGCTGTCAGCCCGAGGAAGAGCCCCCGGCCT</t>
  </si>
  <si>
    <t>chr9:137018954-137019103</t>
  </si>
  <si>
    <t>CTGCTGCAGGAGGGCCATGCCACTGGGCAGCGAGAAGTTGTCCTGTCTCAGGGCCGGCGGCAGCTCATCCAGTGACAGGTTCAGTGCCTCGGGGTGCAGCCGCAGCTCTGCTACATACTTGGGGTGGAGGGGCGGCTCAGAGGGGGACCT</t>
  </si>
  <si>
    <t>ENST00000467624.1</t>
  </si>
  <si>
    <t>ENSG00000107331</t>
  </si>
  <si>
    <t>ABCA2</t>
  </si>
  <si>
    <t>chr9:137019103-137019252</t>
  </si>
  <si>
    <t>TGCGCCTGCCGAGCCGGGCAGAGAGGGGCTCCCCACACCACCCACAGCCGCCTCCCTCGCGGGCACCCTTGGCACCTGCTGCAGCCAGCGCAGGTGTTGCTGCAGCCTGCCCTGCTCCAGGAAGCTGCGGATCTCCGCCGAGATGTTGAG</t>
  </si>
  <si>
    <t>chr9:137020721-137020873</t>
  </si>
  <si>
    <t>AGGCCGGCCCAGAGCTGTACGAAGGCTGAGCACTGGCCCTGCAGCGTGTCCGGGGTGGCCAGTGCTGCAGCAGAGGGTGCGCCCTCCTCAGCGGTGGCGTTGGGGCCCATGACTGCCCCTGCCCCAGTGCCATTGGCCGCCCCACCCGCACCA</t>
  </si>
  <si>
    <t>ENST00000470535.2</t>
  </si>
  <si>
    <t>chr9:137020873-137021025</t>
  </si>
  <si>
    <t>ACTGGCTGGGGGTCCGGGGGTCCGGCCAGTGCAGGCACCCTGGGGCAGTAGCAGGGCCAGGGCCGACAGGACATCCACATCCTGCAGAACCTTCTGGGCATCCAGCAGGTCCCCCAGAAGCGCCTGCAGCCTCCGTGGGGGTGGCGCCTGTGG</t>
  </si>
  <si>
    <t>chr9:137065275-137065440</t>
  </si>
  <si>
    <t>CCTGCCTCCTGATGCTGCAGAGAGCCTAGAGGGTCCCAGGGGCATTGCTGAGGTGGGAGGTCTGCCCAAGACACCTTAGGCCCTAGGAGTGGGGCAGCCACAGGCGGAGAAAGGGATGTCTCAGCATCCTGGGTGGAATCGACAGCCACTGTGTCCGGGAATAGGG</t>
  </si>
  <si>
    <t>ENST00000409687.5</t>
  </si>
  <si>
    <t>ENSG00000186193</t>
  </si>
  <si>
    <t>SAPCD2</t>
  </si>
  <si>
    <t>chr9:137065473-137065671</t>
  </si>
  <si>
    <t>GCTGGGGTCCCCATGTGTGGGGATCTGGGGACAGGGCTGTGGCACTCACGGCGCTGGCTCTGCTCTGGCCCAGGCGGCGCTGGCGCTCCTGCACTCGTTGCAGCTGCTGCTGGTACCAGTCGCGGCCCCGCGCCATCATCTCCAAACCCTGCAGCAGCACCTCCTTCTCCTGCTCCAGCTCCTTCATCTGCTTCAGCTG</t>
  </si>
  <si>
    <t>chr9:137107632-137107775</t>
  </si>
  <si>
    <t>GATTCTGCAGAGCTTCAGCCGATTCACACGGGTGAGCACCTGTCCTCGCCCCGCGTGGTCACGGCCACCGGGCCACAGGCACGGCTGGGCTGTGGGGCTCAGGCTGGCTCCGCTCTTGGTGGTGGCTGTGACCTGGATCCGGGA</t>
  </si>
  <si>
    <t>ENST00000550113.2</t>
  </si>
  <si>
    <t>ENSG00000177239</t>
  </si>
  <si>
    <t>MAN1B1</t>
  </si>
  <si>
    <t>chr9:137107775-137107918</t>
  </si>
  <si>
    <t>AGGGGCGGGCTTGCCGCAGCCTCGGGGTGGCCACACTGCAGCTTGGGGGCCCTGGCATCCCCATCCCCACTGAGCTTCATGGTTGTGGGACCCAGAGTACTTGGAGGGGCTGGGCACCCCTCATTTTCATTTCTCAGGGCCTGT</t>
  </si>
  <si>
    <t>chr9:137138784-137138970</t>
  </si>
  <si>
    <t>CGAAATATCGCTGACTGTGGGTGACGACTCTTGCGCGCACACACACATACAAGCGGGCACGACGCGTTCGGTCCTATTAAAAGGCACGCAAGGGTGCGGGCTGCACGCGGTGACACGGACCCCTCTAACGTTTCCAAACTGAGCTCCCTGCAGGTCCCCGACAGCACAGGCCCCTGTCCCAGGACCC</t>
  </si>
  <si>
    <t>ENST00000371561.8</t>
  </si>
  <si>
    <t>ENSG00000176884</t>
  </si>
  <si>
    <t>GRIN1</t>
  </si>
  <si>
    <t>chr9:137138970-137139156</t>
  </si>
  <si>
    <t>CCTCCAGGCACGCGCTCACACGCACACGCGCGCTCCCCGGCTCACGCGCGCTCCGACACACACGCTCACGCGAACGCAGGCGCACGCTCTGGCGCGGGAGGCGCCCCCTTCGCCTCCGTGTTGGGAAGCGGGGGCGGCGGGAGGGGCAGGAGACGTTGGCCCCGCTCGCGTTTCTGCAGCTGCTGCA</t>
  </si>
  <si>
    <t>chr9:137156727-137156923</t>
  </si>
  <si>
    <t>GGGTACGTGTGGCTGGTCGGCGAGCGCGAGATCTCGGGGAACGCCCTGCGCTACGCCCCAGACGGTGAGTGCTGGGCCTTGGCGGGGTCCCCGAACGGGGAGGACCCCACGGGCTCTGAGTCGCATGCTCGCCTAGGCATCCTCGGGCTGCAGCTCATCAACGGCAAGAACGAGTCGGCCCACATCAGCGACGCCGT</t>
  </si>
  <si>
    <t>ENST00000485413.1</t>
  </si>
  <si>
    <t>chr9:137156923-137157119</t>
  </si>
  <si>
    <t>TGGGCGTGGTGGCCCAGGCCGTGCACGAGCTCCTCGAGAAGGAGAACATCACCGACCCGCCGCGGGGCTGCGTGGGCAACACCAACATCTGGAAGACCGGGCCGCTCTTCAAGAGGTGGGCGGGGCCTCCCCGGAGCTGGGCGGGGCTGCTCTTGGGGAGGTGGGCGGGGTCACTCCAGAGATGGGCGGGGCCGCTC</t>
  </si>
  <si>
    <t>chr9:137157144-137157309</t>
  </si>
  <si>
    <t>TCCAGAGCTGGGCGGAGCAGCTCTCAGGACTAGGCGGGGCCGCTCTTAGGGAGCTGGGGGAGCGCTCCTCAAGAGATGGGTGGGGGCACTCTCGGGGAGGTGGGCGGGGTCGCTTCCAGGAGGTGGGCGGCGTCGCTCTCAGGGGTACTGCAGTGGAGCCTGCTGC</t>
  </si>
  <si>
    <t>chr9:137168252-137168464</t>
  </si>
  <si>
    <t>GCTCCTCTGCAGCCTGAGCTCCACCCTCCCCTCTTCTTGCGGCACCGCCCACCCACACCCCGTCTGCCCCTTGACCCCACACGCCGGGGCTGGCCCTGCCCTCCCCCACGGCCGTCCCTGACTTCCCAGCTGGCAGCGCCTCCCGCCGCCTCGGGCCGCCTCCTCCAGACTCGAGAGGGCTGAGCCCCTCCTCTCCTCGTCCGGCCTGCAGCC</t>
  </si>
  <si>
    <t>ENST00000580529.1</t>
  </si>
  <si>
    <t>ENSG00000263697</t>
  </si>
  <si>
    <t>MIR3621</t>
  </si>
  <si>
    <t>chr9:137175054-137175216</t>
  </si>
  <si>
    <t>GCAGGCCCAGTCACCACAAACATGCGGAGCATGTTGTAGATACGATCCAGTGAGAGGCTCTCCAGGTTGGTCAGCATGGCCTGGATGTACGTCCAGAAGAGCTGCGGACACAGGCCAGCCCCCGTCAGGCACCTGCAGGCCTCGCCCCCGCCCCCTGGCCCCC</t>
  </si>
  <si>
    <t>ENST00000485970.1</t>
  </si>
  <si>
    <t>ENSG00000176248</t>
  </si>
  <si>
    <t>ANAPC2</t>
  </si>
  <si>
    <t>chr9:137175216-137175378</t>
  </si>
  <si>
    <t>CCGTGGGGCCTGCACGCGCACCAGCAGCTCCTCCTCCTTCTGGTCGGCCTGGGAGGCCATGCCGGAGTCGCTCTCGTCGTCACTGTCAATGAGCACCATGTTGTCCCGGTCCTGAGGCCGCTCCTCCTCAATGACAGAGAAGGTGCCGGGGGGCTCCTCACGC</t>
  </si>
  <si>
    <t>chr9:137175378-137175540</t>
  </si>
  <si>
    <t>CAGCACACCCTGCTGCAGCCACACGGACATCCGCCGCCGCAGCAGCGCCACGGGCATCTTCACCGCCTTGCTCAGTTCCTCCAGGGTCCAGCTGGCTGCGTGCAGAGTCACCGGGACGCTGGGCAGCCTGGGCACGGGCTGCACCTCCCCTGCCTCCCGTCAG</t>
  </si>
  <si>
    <t>chr9:137179648-137179808</t>
  </si>
  <si>
    <t>CCGGTCCTCAAGTACCACTGGAGCCTGCAAAGGCAGTTCTCGAGGAAACAGACCTGGAGAAGGGGGCAGGGCTGGGGTCCTGGGGGTCAGGTGCGCCTGGGAGTGCTGCCCTGGGCAGAGGGCAGCCCTGGCTCCCTAGCTGCCTCCCTGCAGTGACGCAA</t>
  </si>
  <si>
    <t>ENST00000483432.1</t>
  </si>
  <si>
    <t>chr9:137179808-137179968</t>
  </si>
  <si>
    <t>AGGCACCCCAAGCCCCGGTTCTGAGAGGCAGAGGGTGGATAGCAAAAGAGGAGGAAACGCTCAGAGGGCAGGGCCTGCTGTGGCCACAGGGGTCCCCCTGAAGCAGTTCAGGAGACCTGGGCCCAGCACAGCCCACCCAAGCGCCTGTGGGCCGCGCGGAC</t>
  </si>
  <si>
    <t>chr9:137179968-137180128</t>
  </si>
  <si>
    <t>CGCTCGCTCACAGGGGACACGGGGTTGCTGGGAGGAAGGCGGAGAGAGCGTGGGCCAGGCCCACTCCCTCTCCTGCAGAGGCGGCTGCGAGACAGGACCAACCCAGAGACACTCGGGTGACAACGGGGCAGCCACAGGCACCAGGCTGCTGGGAGCCCCGC</t>
  </si>
  <si>
    <t>chr9:137278819-137278982</t>
  </si>
  <si>
    <t>CTCCTGCAGCCGGGTGGGGGGCCCGACGTCGGGACCGGGGCGCCCAGGCCGGGCTGCAGCCCCCGGGCACCGCGCGCGGACCTGGACCAGCCAAAGTTCTTCACCTTCGACAGCCCCGCGGAGCTACCCTCCAGGACGCCACGCAAGAAGCGCCGGCGCAGCCG</t>
  </si>
  <si>
    <t>ENST00000357503.3</t>
  </si>
  <si>
    <t>ENSG00000198113</t>
  </si>
  <si>
    <t>TOR4A</t>
  </si>
  <si>
    <t>chr9:137278982-137279145</t>
  </si>
  <si>
    <t>GCCTGGTGCTTTACCCGGAGACCTCGCGCAAGTATCGGCCGCGCGTGGAGCACAGGAGCCGCGCGCAGCGCTGCCTTCTGCTGCTAGTCGCCATCGTGGGCTTCCAAGTTCTCAACGCTATCGAGAACCTGGACGATAACGCGCAGCGCTATGACCTCGACGGG</t>
  </si>
  <si>
    <t>chr9:137279145-137279308</t>
  </si>
  <si>
    <t>GCTGGAGAAAGCGCTGCAGCGCGCGGTGTTCGGCCAGCCCGCTGCCGTATCGCGCATCGTGGCGCTGATGCGGGACTACCTGGCCACGCATGTGCACAGTCGTCCGCTCCTCCTGGCGCTGCACGGGCCCAGTGGCGTGGGCAAGAGCCACGTGGGCCGCCTGC</t>
  </si>
  <si>
    <t>chr9:137351176-137351360</t>
  </si>
  <si>
    <t>CGCCTGCAGGCAGGGACCGCACTGTCCCCTGACCCCAGGGTGCACCCAGCACCCTCCCCGGGGCACACGGAGGGAAGGGTCAGGCAGGGGTGCGGGCTGCTTTCTTTCTGGACTGGGCAGGGGGCCCCAGGGCTTCACTCACCCAGCTTGGTGATAGAGGGGTCCGAGAGGAGCTGGGCCACCAG</t>
  </si>
  <si>
    <t>ENST00000487745.5</t>
  </si>
  <si>
    <t>ENSG00000187609</t>
  </si>
  <si>
    <t>EXD3</t>
  </si>
  <si>
    <t>chr9:137351360-137351544</t>
  </si>
  <si>
    <t>GCCGGGAAAAGGCCTGGGCTCCCTGCCCTGTTGGTGGCTGCGAGAGTGCCAGGACGTCCAGAAGGAACACGTGGCCCTCCACGGCCACCTGCAGGAGTGACGGCCGAGGCCGGCCCCCAGCAACAAACACAGGTGTCCACTCCACGTCTACACCAACCACTTGGTGGCACTGCGGGCAGAGAGGG</t>
  </si>
  <si>
    <t>chr9:137365519-137365677</t>
  </si>
  <si>
    <t>CACACACGTACACACACATGCATGCACACACAGACCTGCACAAACATGAACACAGTGCACACACAGGTACACACGCACACACATGCACACACACGCACACCTGCAGGCACACACACGTGCACACACATACATGTACACACACCACACGCACACACATGC</t>
  </si>
  <si>
    <t>ENST00000478344.6</t>
  </si>
  <si>
    <t>chr9:137365677-137365835</t>
  </si>
  <si>
    <t>CACAGGCACACATGCACACACGTACACACCCATGCACACACACATACAAACACACACCTACAGGCACACACATACATGCACACACACACCACATGCACGAAAACACACGTACACCTGCAGGCACACACATGTACACATCATATGCACGCAGACATACAC</t>
  </si>
  <si>
    <t>chr9:137383349-137383503</t>
  </si>
  <si>
    <t>GGCCTGCAGGAGCAGGAGGGGGTCCCGGCCTGTGGAGATAAGATAACAGCCGTGGGAGGGAGAGGCAGGTGCAGGGGCTATCGCACAGCCCGCCGGGAAGTCCCTCCCACTGACCCGCAATGCCTGGGGCTCCTCTGGACCCGGGGGGCCGGGAA</t>
  </si>
  <si>
    <t>ENST00000490886.5</t>
  </si>
  <si>
    <t>chr9:137383514-137383673</t>
  </si>
  <si>
    <t>CCTCTGTCTGGCACACACACAACACACCTGCCAGCTGCGGCAGCACCCACCCTGTTCCTTCCCTGTGGCCCGTGGCCGCCCATCCAGCTGAGTCCGCCCAGCAGCACTTCAACCACGCTCAGCCCTGGGAGCTGGGCCTCATCTTTCAGCTGCAGGTGCA</t>
  </si>
  <si>
    <t>chr9:137486252-137486420</t>
  </si>
  <si>
    <t>TTAAGGGCCACTCCCTGCAGACGGCGGCCAGCGGACACCTGCAAGATCCTGGGATGCACACGGCGCCGTGGCAGCACTGCGGGTAAGAGCCTGTGAACGGGGAACATGGCTCGGAGAACCAGCGCACAGCCGGCAATCATGTGCTCACAGGAAAATAGCTGATGACGTG</t>
  </si>
  <si>
    <t>ENST00000469998.1</t>
  </si>
  <si>
    <t>ENSG00000130653</t>
  </si>
  <si>
    <t>PNPLA7</t>
  </si>
  <si>
    <t>chr9:137500302-137500453</t>
  </si>
  <si>
    <t>CTGCAGAGGTGGGACGGCTCACGGCCCCTGAAGCCCGGCCCTGCCCCAACGTGGGCCTTGCTGAGCCAAGCTGGGGAGCCCCAGAACTGACCAGTGATAAATGGACACGGCTGAGACCAGACCACAGACCAGTGATAAATGGACACAGCTGG</t>
  </si>
  <si>
    <t>chr9:137500577-137500875</t>
  </si>
  <si>
    <t>CCCGAGAAGCAGGGAAGAGGGTGAGAGCACCAGGAAGAGGCCGGCCACGCGGGGAGGGGTCTCAGGGCAGGGGGGGCTGGGGCCCGCCCTGAGGTCCTGGCCCGTGGGACTCACTCATAGAAGTGGGCCTTGGAGATGGACAGGAAGCTGCAGTCCCTGTTGGCCTTGACGGTGAAGATGAGAGGCTCCCCGGTGAGCACGGCCAGCTGGCCCACCATCTCCCCGGGGCGCGTGAGGAACAAGCAGGTGTCCTCCTGGCTGCCGATCTTCCGCTGGTACACGTGCAGCAGCCCCGAGAC</t>
  </si>
  <si>
    <t>chr9:137999592-137999739</t>
  </si>
  <si>
    <t>AGCCTCGAACTGGGTTCAAGTGGTCCTCCCACCTCAGTCTCCCAAGTAGCTGGGGCCATAGGCACACACCACCATGCCCAGCTAATTTCTATTTTTTGTAGAGACGTGGTCTCACAATGTTGCCCAGGCTGGTCTCAAACTCAGTGGG</t>
  </si>
  <si>
    <t>ENST00000413253.1</t>
  </si>
  <si>
    <t>ENSG00000148408</t>
  </si>
  <si>
    <t>CACNA1B</t>
  </si>
  <si>
    <t>chr9:137999805-137999931</t>
  </si>
  <si>
    <t>GGCTTAACAAGTACTTATATGAAAAATCTAGAAGAAGGAATAATAAACCAAAGAAAAATTGAAAGCAGATGATGCTAAGAGTAGACATTTGTTGTACAGATCACTGAAACACCAAGATAACAAGCAT</t>
  </si>
  <si>
    <t>chr9:138282641-138282880</t>
  </si>
  <si>
    <t>GCACCAGAAGGTGGCAGGATCCATTGGGAGGAAACAGGCCACCTTGGAAGGCGTCCCTGGGCCCCCATCCCCAGGGGTTGGGGCCGTAGGGGGCCCGCTCTGCTGCGTTGACCAGACTCCTGGGCTTTGAAGGCTCCTGGGCCCAGTAAGAAGGAGGTGGGTGCCAAGGTTGAGGAGGAAGCATCCGAGTATGTGTAGGAGGAGGACAGGGTGTGACCATAGACTGCCAAAAGCTGCAGG</t>
  </si>
  <si>
    <t>ENST00000639350.1</t>
  </si>
  <si>
    <t>FAM157B</t>
  </si>
  <si>
    <t>chr9:138282884-138282997</t>
  </si>
  <si>
    <t>ATCGGGGGACCCTGGGGGCTCAGGATCCAGCAAGGGGCGGCAGGAGTAAAGGAGGAAGGAATGACAGGTGCAAATACCTTCCCACCAAAGCCCTTGTTGCCCTCTGGCTCCTCC</t>
  </si>
  <si>
    <t>chrX</t>
  </si>
  <si>
    <t>chrX:327683-327892</t>
  </si>
  <si>
    <t>AGCTCAGGTGATCCCCCCACCTCGGCCTCCGAAGGCGCTGGGCTTCCAGGCGTGCAGAGGGCTCTTTGTCTACATCCGTCACTGGATTTTCTACCCACGGGGACATGTGACCCCAGCGAGGTGGTCGGGGAGTCGTCGCCGGCCAGCGCTGCAGCCCAGGGATGATGACGGCTCTAGGAGTTTGGTTGTGGAGCACAGATGCCGGCGGTG</t>
  </si>
  <si>
    <t>ENST00000326153.10</t>
  </si>
  <si>
    <t>ENSG00000178605</t>
  </si>
  <si>
    <t>GTPBP6</t>
  </si>
  <si>
    <t>chrX:327892-328101</t>
  </si>
  <si>
    <t>GTGGGCACGAGGCCCTGCACCTGCGTTTCTCCTGCACGGGCCCCGGAACCCCGGGATGGGATCTCTGTGGAGTGATCACGTCAGTGGGCTCTCGGCGAGGCTGGCGGGTGGGAGTCGGCGGCATCCGGGCTGGGCCCCCGAGGCTTGGCTCCCTCTCTGCACCCCAGGGGTCCCACAGGCTGGTGACAGCGCGACTGAAGGCCACGCTGC</t>
  </si>
  <si>
    <t>chrX:449965-450121</t>
  </si>
  <si>
    <t>TGTTTTTTTCTAAATGATTTTTTTTGGTAGAGATGGGGTCTCACTATGTCTCCCAGGCTGAAGCTCTGTGGTGTGATCATAGCTCACTGCAGCCTCGAACTCCTGAGCTCAACTGATCCTCCCACCTCAGCCTCCTGAAGTGCTGGGATTAGGGGGG</t>
  </si>
  <si>
    <t>ENST00000445792.7</t>
  </si>
  <si>
    <t>ENSG00000167393</t>
  </si>
  <si>
    <t>PPP2R3B</t>
  </si>
  <si>
    <t>chrX:450433-450589</t>
  </si>
  <si>
    <t>GAGCCACTGCACTCAGCCAACAGATAGAGATGGGGTCTCGCTATGTCTCCCAGGCTGAAGCTCTGTGGTGTCATCATAGCTCACTGCAGCCTCGAACTCCTGAGCTCAACTGATCCTCCCACCTCAGCCTCCTGAAGTGCTGGGATTAGGGGGGTGA</t>
  </si>
  <si>
    <t>chrX:450589-450745</t>
  </si>
  <si>
    <t>AGCCACTGCACTCAGCCAACAGATAGAGATGGGGTCTCGCTATGTCTCCCAGGCTGAAGCTCTGTGGTGTCATCATAGCTCACTGCAGCCTCGAACTCCTGGGCTCAACTGATCCTCCCGCCTCAGACTCCTGAAGTGCTGGGATTAGGGGGGTGAG</t>
  </si>
  <si>
    <t>chrX:469929-470100</t>
  </si>
  <si>
    <t>CACTGCAGCCTCAACTTCCCAGGCTCAAGCGATCCTCCTGCCTCAGCCTCCCAAGGAGCTGGGATTACATGTGTGCACCACCATGCCTGGCTAATTTTTTGATCTTTTGTATAGATGAGACCTCACTATGTTGCCCAGGCTGGAGTGCATCAGTGTAATCATAGCTCACTGC</t>
  </si>
  <si>
    <t>chrX:470100-470271</t>
  </si>
  <si>
    <t>CAGCCTCAACTTCCCAGGCTCAAGCGATCCTCCTGCCTCAGCCTCCCAAGTAGCTGGGACTACATGTGTGCGCCACCACGCCCGGCTAAGTTTTTGATCTTTTGTGGAGATCAGGCCTCACTATGTTGCCCAGGCTGGAGTGCAGTGGTGTAATCATAGCTCACTGCAGCCT</t>
  </si>
  <si>
    <t>chrX:839641-839784</t>
  </si>
  <si>
    <t>GGCATCCTTGGGCAGAGCTGGCTGTGGCGTCCCCCCTCTGCCTGCGGTGTCACCAAATGCACCCAGACACCCCTTCTAAACCTGCAGGGTGTGCTGACCTCAGTGGGGTGTCCCGGAGAGGCAGGAACCAGGGTTTACAGGGTG</t>
  </si>
  <si>
    <t>ENST00000381575.6</t>
  </si>
  <si>
    <t>ENSG00000185960</t>
  </si>
  <si>
    <t>SHOX</t>
  </si>
  <si>
    <t>chrX:839784-839927</t>
  </si>
  <si>
    <t>GCAGATCCTGCTGAAGCAAATGGACGTGGCATCCTCAGGCAGAGCTGGCTGTGGCGTCCCCCCTCTGCCTGCGGTGTCACCAAATGCACCCAGACACCCCTCCTAAACCTGCAGGGTGTGCTGACCTCAGTGGGGTGTCCCGGA</t>
  </si>
  <si>
    <t>chrX:840356-840499</t>
  </si>
  <si>
    <t>CTCTGCCTGCGGTGTCACCAAATGCACCCAGACACCCCTTCTAAACCTGCAGGGTGTGCTGACCTCAGTGGGGTGTCCCGGAGAGGCAGGAACCAGGGTTTACAGGGTGCAGATCCTGCTGAAGCAAATGGACGTGGCATCCTC</t>
  </si>
  <si>
    <t>chrX:840499-840642</t>
  </si>
  <si>
    <t>CAGGCAGAGCTGGCTGTGGCGTCCCCCCTCTGCCTGCGGTGTCACCAAATGCACCCAGACACCCCTCCTAAACCTGCAGGGTGTGCTGACCTCAGTGGGGTGTCCCGGAGAGGCAGGAACCAGGGTTTCCAGGGTGCAGATCCT</t>
  </si>
  <si>
    <t>chrX:912181-912406</t>
  </si>
  <si>
    <t>GTTTTTTTTTTTTTTTTTTTTTTGAGATGGAGTCTCGCTCTGTTGCCCAGGCTGGAGTGCAGTGGTGCGACCTCGGCTCACTGCAAGCTCTGTCTCCCGGGTTCAAGCAATTCTCCTGCCTCAGCCTCCCGAGTAGCTGGGACTACAGGGGCCCACCACCATGCCCGGCTGATTTTTTTTTTTTATTTTAGTAGAGATGGGGTTTCACCATGTTAGCCAGGATGGT</t>
  </si>
  <si>
    <t>chrX:912408-912550</t>
  </si>
  <si>
    <t>TCGATCTCCTGACCTCGTGATCTGCCCGCCTCGGCCTCCCAAAATGCTGGGATTACAGGCGTGAGCCACTGCACCTGGCCCTTTACAGTCCTTTTTAACGCACTTCTAAAAGAAACCATCTCAGCCACTTTTACACATCTGCA</t>
  </si>
  <si>
    <t>chrX:1391721-1391991</t>
  </si>
  <si>
    <t>GCCCTGCAGCAGCGGTCACGTGACGCGGCCCCCGGAAGCCGGCGGCGCGTGGACAAAGCGATCGCGGCCTTCCACTTCCGGCGCCCGCCTGCAAGGCTCTGCTGCCCACGTCCCCGCCCGACCCGGCCACTCGGTTCCCGTCCCCTAGTCCCCGGAGCGGCCGCGCCCGCGTCCCCACCTGCAGCAGCAGCTTGACCCGCTCGATCGGAGCCACGGCCGTCTTGGAGATGGCGGCGGCGATGCCTCCGGCCAAGAAGTCTTTGGCGAAGGA</t>
  </si>
  <si>
    <t>ENST00000484026.6</t>
  </si>
  <si>
    <t>ENSG00000169100</t>
  </si>
  <si>
    <t>SLC25A6</t>
  </si>
  <si>
    <t>chrX:1420063-1420184</t>
  </si>
  <si>
    <t>TGTCTCTATCTGCCTCTATCTCTGTCTCTCCAAGCCTCCCTGTCTCTGTCTCCCATCTCCCTCTATGTGTCTGTCTGTCTCCATCTTTGTTTCTGTCTCCCTATCTCTGTCTCCGCCTCCCT</t>
  </si>
  <si>
    <t>ENST00000463763.6</t>
  </si>
  <si>
    <t>ENSG00000169093</t>
  </si>
  <si>
    <t>ASMTL</t>
  </si>
  <si>
    <t>chrX:1420273-1420424</t>
  </si>
  <si>
    <t>CTCTGTCTTTCTGTCTCCCTGTTTCTGTCTCCCTCTATCTCCCTGTCTCTGTCTGCCTCCATCTCTGTCTGTCTCTGTCTCCCTCTATCTTTCTGTCTGCCTATCTCTCTCTCTGTGTCTCCCTGTCTGTATGTCTCTCCCCAACATCTGCA</t>
  </si>
  <si>
    <t>chrX:1420424-1420575</t>
  </si>
  <si>
    <t>AGGAAGCCCCCGGCTCCCTGGGGCTCATCTCTGCATCACACACACACACCCTGACTCCGTGCTCACTGCCACAGAAGCTCGGCCAGCGCTGCCAAGGAGGCATGAGGCCACGGCCAGCCGAGCCCACAGCAGACTCCCCACGCCTGGCTGGC</t>
  </si>
  <si>
    <t>chrX:2251507-2251658</t>
  </si>
  <si>
    <t>CCAATCGGGACAAATACAGAATGTGAGGTCCCATTCCAGCCCTGGAAACTGGACACAGCAGTAGGGCGGACGCATCAAGTGATAAATGACCCTGTCCCCTTTGTTCGCTGTACTCTCCTGGCAAAACTGCTGGAGAGTGTACCCTTTCTGCA</t>
  </si>
  <si>
    <t>ENST00000464935.6</t>
  </si>
  <si>
    <t>ENSG00000169084</t>
  </si>
  <si>
    <t>DHRSX</t>
  </si>
  <si>
    <t>chrX:2349776-2349949</t>
  </si>
  <si>
    <t>TCACGCCTGTAATTCCAGCACTTTGGGAGGCCGAGGCGGGCGGATCACGAGGTCAGATCGAGACCATCCTGGCTAACAGGGTGAAACCCCGTTTCCACTAAAAATACAAAAAAATTAGCCAGGCGTGGTGGCAGGCGCCTGCAGTCCCAGCTACTCAGGAGGCTGAAGCAGGAG</t>
  </si>
  <si>
    <t>chrX:2349949-2350122</t>
  </si>
  <si>
    <t>GAATGGCGTGAACCTGGGAGGTGGAGCTTGCAGTAAGCCGAGATCGCGCCACTGCACTCCAGCCTGGGCGACAGAGACTCTGTCTCAAGAAAAAAAATAAAAAAAGAACGTAATTGGCCAGGTGCAGTGGCCCACGCCTGGTATCCCAGCACTTTGGGAGGCTGAGGCAGGCAG</t>
  </si>
  <si>
    <t>chrX:2350122-2350295</t>
  </si>
  <si>
    <t>GATCACTTGCAGTTAGTTAGGAGTTTGAGACCAGCCTGGCCAACATGGGGAAACACCGTCTCTACTAAGAAGTACAAAAATTAGCCGGGCATGGTGGCGGGTGCCTGTAGTCTCAGCTACTCCAGAGGCTGAGGCAGGAGAATCATTTGAACTTGGGAGGCGGAGGTTGCAGTG</t>
  </si>
  <si>
    <t>chrX:2350295-2350468</t>
  </si>
  <si>
    <t>GAGCCGAGATCACGCCACTGCACTGCAGCCTGGGTGACAGAGCAAGACTCCATCTCAAAAAAAGAAAGAAAATGCAGTACATACAGACAATGGAATACCACGCAGCCTTAAAAAGAAGGGAATTCTGTCATTTGCCACAACATGGATGAACCTGGGGGATGTTAACGTGAAATA</t>
  </si>
  <si>
    <t>chrX:2449567-2449739</t>
  </si>
  <si>
    <t>TCACTGCAGCCTCAACCTCCTTGGGCTCAGGCGATCCTTCAGCCTCAGCCTCCCAAGTAGCTGTGACCACACACGCGTGCCACCACATTTGGCTAATTTTTATGTTTGTATTTTTAGACACAGCACCTCTCGCTTGGTTGCCCAGGCTGTGGTCACAGCTCACTGCAGCCTCC</t>
  </si>
  <si>
    <t>ENST00000381218.8</t>
  </si>
  <si>
    <t>ENSG00000214717</t>
  </si>
  <si>
    <t>ZBED1</t>
  </si>
  <si>
    <t>chrX:3118892-3119129</t>
  </si>
  <si>
    <t>TCTGCAGAATAGAAAGCTTGGATTCTGGTTCAGAAAAATCCTGCCTCTTCAAGTATGCCTTGTTTGATTTTCCATTGCATTTAGACGACATGCAAGTGAAACCCCCACTTGGAAAATGCCAAATATCCACCCACATCTCCAGCCTGTATCCATTCTTTAAACAGTAAAGACTTCCTTCCTTCTTTTTTTTTTTTTTTTTCTGAGACAGGGTCTTGCTCTGTCACCCGGGCTGCAGTGC</t>
  </si>
  <si>
    <t>ENST00000359361.2</t>
  </si>
  <si>
    <t>ENSG00000062096</t>
  </si>
  <si>
    <t>ARSF</t>
  </si>
  <si>
    <t>chrX:3633500-3633642</t>
  </si>
  <si>
    <t>CTGCAGTGAGCTGTGACTGCACCACTGCACTCCTGACTGGGCAACAGAGCAAAACTGTCTGCAAAAACAAAAAAAGAAAAATGAAAAAAATTTACACCAATTGTGCCACTAGCTCTATCATTTGCCAGTAAAATTTGAATGTA</t>
  </si>
  <si>
    <t>ENST00000462736.1</t>
  </si>
  <si>
    <t>ENSG00000183943</t>
  </si>
  <si>
    <t>PRKX</t>
  </si>
  <si>
    <t>chrX:4214100-4214242</t>
  </si>
  <si>
    <t>CTGCAGTGTGTATGTACCACGTTTTCTTTATCCAGCCCTCTGTTGATGGGCACTTCGGTTGATTCCATATCTTTGCATTTGTGAATAGTACTGCAATAAACATGCAAGTGCAGTTGTCTTTTTGATATAATGATTTATCTTCC</t>
  </si>
  <si>
    <t>ENST00000381105.2</t>
  </si>
  <si>
    <t>FAM239C</t>
  </si>
  <si>
    <t>chrX:5001944-5002092</t>
  </si>
  <si>
    <t>GAAAAAAAAAAAAAGTTACCCAGGCATGATGGTGCACACCAGTGGACCCAGCTACTCAGGAGGCTGAGGTGGGAGGATTGCTTGAGCCCAGGAGGTTGAGGCTGCAGTGAGCCATGATTACACCACTGCCCTCCAGCCTGGGCAACCGA</t>
  </si>
  <si>
    <t>ENST00000420725.1</t>
  </si>
  <si>
    <t>ENSG00000236513</t>
  </si>
  <si>
    <t>LOC101928201</t>
  </si>
  <si>
    <t>chrX:5002092-5002240</t>
  </si>
  <si>
    <t>AGTGAGACTCTGCCTCAAAAAGTGAAAAAACCATCGAGAAACTTCCCCCTGTCTTCTTCCATGTGCTACTCCCAACTCCCCTTCATCTTCCATCATGAGTGAAACTTCCTGAGGTCCCCCTGGAAGCAGATGCTGGCACCATGCTTCTT</t>
  </si>
  <si>
    <t>chrX:5002240-5002388</t>
  </si>
  <si>
    <t>TGCACAGCCTGCAGAACTATGAGCCAAATAAACCTCTTTTGTTAATAAATTACTCAGCCTCAGGAATTCCTTTATAGCAACACAAAGCAGACTAAGACAGAGCAGTTCAACATCTTTAAGTATTGAAGAAAAAACTCTGGAACCCAATA</t>
  </si>
  <si>
    <t>chrX:6168842-6168984</t>
  </si>
  <si>
    <t>CTGCAGCCTCGACCTTTTGGGCTCAAGCAATCTTCCTGCCCCAGTCTTTCAAGTAGATGAAGAGCTTTTAGTAATACACTAGAGAACATTAAAAAATCATTAGCTTTAAGGACATTCTAAGAGTAAAGTTATAAAGCCAAAAC</t>
  </si>
  <si>
    <t>ENST00000538097.6</t>
  </si>
  <si>
    <t>ENSG00000146938</t>
  </si>
  <si>
    <t>NLGN4X</t>
  </si>
  <si>
    <t>chrX:7631940-7632152</t>
  </si>
  <si>
    <t>CTGCTGCAGAAGTGGGGCATGCCTCCTTCCATAGAGCCAGCCCAGAAAGGGCGTGGCCTAGCTCCCTGCCATGGATTTTGCCCAAGGGAGCCCCACGGCCCAGAACACCTAACAAAAGAAGTGTAGGCATAATGCCAGTGATTGGAGGGGGCTCCCCCAAGGCCCAGGAGTGGGCCTGGTGAGGTAGTCACCTCTCTTCCCTCCACACTGCAG</t>
  </si>
  <si>
    <t>ENST00000381059.7</t>
  </si>
  <si>
    <t>ENSG00000182583</t>
  </si>
  <si>
    <t>VCX</t>
  </si>
  <si>
    <t>chrX:9973363-9973662</t>
  </si>
  <si>
    <t>AAACAGCTTTGAGTATTGGTTTCTACATTTAAGGTTTAAGAAAAAATAGGAAGTTTAATAAAATTGAATTGATACTGAAGTCATTTTCCATTCTTTCAAGAAACATGACTAAAAAGTATGTTAATATCTTAAAAGGGAAGGATTTTACTGCAGAAACGCTATCCCAGGAGCACAGCAAACTCTACACGCATGAAGATCATGTGGCAGTTTCATGAATATCACTCCCATAATCTGCATGGTGGCAGTGATGTAGTTTCCATTACACTCTTTTGTCTTGTTATTGAAATATTTAAGTAATAT</t>
  </si>
  <si>
    <t>ENST00000445307.4</t>
  </si>
  <si>
    <t>ENSG00000234469</t>
  </si>
  <si>
    <t>CLDN34</t>
  </si>
  <si>
    <t>chrX:11707687-11707854</t>
  </si>
  <si>
    <t>GGCGCCCGCCATTGCCCAGGCTTGCTTAGGTAAACAAAGCAGCCGGGAAGCTCGAACTGGGTGGAGCCCACCACAGCTCAAGGAGGCCTGCCTGCCTCTGTAGGCTCCACCTCTGGGGGCAGGGCACAGACAAACAAAAAGACAGCAGTAACCTCTGCAGACTTAAGT</t>
  </si>
  <si>
    <t>ENST00000337414.9</t>
  </si>
  <si>
    <t>ENSG00000047648</t>
  </si>
  <si>
    <t>ARHGAP6</t>
  </si>
  <si>
    <t>chrX:11707854-11708021</t>
  </si>
  <si>
    <t>TGTCCCTGTCTGACAGCTTTGAAGAGAGCAGTGGTTCTCCCAGCACGCAGCTGGAGATCTGAGAACGGGCAGACTGCCTCCTCAAGTGGGTCCCTGACTCCTGACCCCCGAGCAGCCTAACTGGGAGGCACCCCCCAGCAGGGGCACACTGACACCTCACACGGCAGG</t>
  </si>
  <si>
    <t>chrX:11708021-11708188</t>
  </si>
  <si>
    <t>GGTATTCCAACAGACCTGCAGCTGAGGGTCCTGTCTGTTAGAAGGAAAACTAACAACCAGAAAGGACATCTACACCGAAAACCCATCTGTACATCACCATCATCAAAGACCAAAAGTAGATAAAACCACAAAGATGGGGAAAAAACAGAACAGAAAAACTGGAAACTC</t>
  </si>
  <si>
    <t>chrX:11940375-11940551</t>
  </si>
  <si>
    <t>ENST00000687851.1</t>
  </si>
  <si>
    <t>ENSG00000169933</t>
  </si>
  <si>
    <t>FRMPD4</t>
  </si>
  <si>
    <t>chrX:11940551-11940727</t>
  </si>
  <si>
    <t>chrX:12226183-12226248</t>
  </si>
  <si>
    <t>CAGCCTTGACCTCCTGGGCTCAAGCGATCCTCCTACCTCAGCCTCCCAAGTAGCTGGGACGACAGT</t>
  </si>
  <si>
    <t>ENST00000616992.2</t>
  </si>
  <si>
    <t>chrX:16313276-16313427</t>
  </si>
  <si>
    <t>TTCTCACTAAAAATAATAATACTGTTATAATTTTTGTCCCTAATAATAATTTTTGCAAAGGTGATTTCAGTGGCACGCGTCTGTAGTCCCAGCTACTCGGGGAGCCTGAGGCAGGAGGATGGATTGAGTCCATGAAGGAAGTCTGGGCTGCA</t>
  </si>
  <si>
    <t>ENST00000400003.1</t>
  </si>
  <si>
    <t>ENSG00000182798</t>
  </si>
  <si>
    <t>MAGEB17</t>
  </si>
  <si>
    <t>chrX:16313431-16313490</t>
  </si>
  <si>
    <t>AGCTGTGATCGCACCACTGCACTCCAGCCTGGGTGACAGAGTGAGACCCTGTCTCGGGAA</t>
  </si>
  <si>
    <t>chrX:19387885-19388036</t>
  </si>
  <si>
    <t>CAGGCCCCTGCCCACGACACAGGAGTTACATCCAGAGGGAGCCAGCGAGGGAAGATAACTAAACATCAGCCAGGCCCACAGCACGCAAAGCCAGCTTCCAACAGTGCTAGTCAAGTAACAACTTTCCCTGCCCCTGTCCTCTCCTTCCTGCA</t>
  </si>
  <si>
    <t>ENST00000470101.1</t>
  </si>
  <si>
    <t>ENSG00000180815</t>
  </si>
  <si>
    <t>MAP3K15</t>
  </si>
  <si>
    <t>chrX:19524970-19525124</t>
  </si>
  <si>
    <t>CTGCAGTCAGCCGTGATCACACCACTGCACTCCAGCATGGGCTACAGAGTGAGACTATATCAAAAAAAAAAAAAAAAAAACTAAAACTAAAACCATAGTGATCATAATTATTTAAAATTCCTGCCTGTAATCCCAGCACTTTGAGAGGCTGAGGC</t>
  </si>
  <si>
    <t>ENST00000338883.9</t>
  </si>
  <si>
    <t>chrX:19912415-19912554</t>
  </si>
  <si>
    <t>AGCCTTGATCTCCCAGGCTCAAGAGATCCTCCCACCTCAGCCTCCCAAATAGGTGGGACTACAGGTGCACGCCCCTACACCCAGCTAATATTTGTATTTTTTGTAGAGATGGAGTTTCACCATGTTGCCCAGGCTGGTCT</t>
  </si>
  <si>
    <t>ENST00000456553.1</t>
  </si>
  <si>
    <t>ENSG00000173681</t>
  </si>
  <si>
    <t>BCLAF3</t>
  </si>
  <si>
    <t>chrX:21560582-21560733</t>
  </si>
  <si>
    <t>TGTGAGTCTCCGCTTTTCATTCACTAGAAATTTATTAAGCGACTATTTCATGCCAGGCATTTTGCTAGGTATCCTGTTAAAACTTCTGAATTATTTTATTTGGCTGTTTTAGGCTTCAGGAATTTCAAGTGGAACAGAAATAATATACTGCA</t>
  </si>
  <si>
    <t>ENST00000642853.1</t>
  </si>
  <si>
    <t>ENSG00000149970</t>
  </si>
  <si>
    <t>CNKSR2</t>
  </si>
  <si>
    <t>chrX:21967645-21967798</t>
  </si>
  <si>
    <t>AGCTGCAGGTGATGTTTTGAAGGGAGTGACGTGAATAGTTCATGAGGTAGATGAGTGTCATTACAGGTACGCACCCAGGGAGTGGTGTGCAGACTCAGTGAGGCCTCCTGCTAATGTATACACCCTGAAGTGGCTGGTGAGCCCCGCTCTTGGC</t>
  </si>
  <si>
    <t>ENST00000457085.1</t>
  </si>
  <si>
    <t>ENSG00000102172</t>
  </si>
  <si>
    <t>SMS</t>
  </si>
  <si>
    <t>chrX:21967942-21968133</t>
  </si>
  <si>
    <t>ATCTTAGTGTTTTCCAGGTCTCTGGTCAGCAGAGATGATATCGGAGGGGCTGGGGTCCAGATGGATGGGTTGGTTGGGGTGCCCACCACCTGTGGGGACCCACTAGTTTGCAGCAGAGGCCCGTAGGGGGCATGCCGAGGCCTTCTCGCTGCAGGATGCTGAGCTGCAGATGCCCTTGCTCAGCTCGAAGTA</t>
  </si>
  <si>
    <t>chrX:22425655-22425818</t>
  </si>
  <si>
    <t>CTGCAGATGACATTATAAGAAGTAGTTTCAAGAACTATGGATCCTAAGGATAAGAGATGAGGCCTGGTCCATTAAAAAAACAGGATGCATGCACTATTTCTAGAAAAAAAAAAAAAAAACAAGCTTTGATGCTATTGTTTGAAAAATCCATAGTCCTTACTGCA</t>
  </si>
  <si>
    <t>ENST00000323684.4</t>
  </si>
  <si>
    <t>ENSG00000175809</t>
  </si>
  <si>
    <t>CBLL2</t>
  </si>
  <si>
    <t>chrX:23687823-23688038</t>
  </si>
  <si>
    <t>TTTTACTCATGAAATAAGCTGGTATCCCTTTTTTTAAGAGTCAGGGTCTCACTCTGACATCAATGTATTTATGTGTCTGTATATATTCATACACGTACACTCCAAGCTGGAGTGCAGTGGCATAATAATGGCTCACTGCAGCGTCAAACTCCTGGCCTCAAGCGATCCTCCTACCTCAGCCTCCCAAGTCTCTGGGACTACAAGCATGCACCAGCA</t>
  </si>
  <si>
    <t>ENST00000439422.1</t>
  </si>
  <si>
    <t>ENSG00000123131</t>
  </si>
  <si>
    <t>PRDX4</t>
  </si>
  <si>
    <t>chrX:24011581-24011741</t>
  </si>
  <si>
    <t>TTGCAGTGAGCCAAGATTGTGCCACTGCACTCCAGCCTGGGCAACAGGGCAAGACTCTGTCTCAAAAAAAAAATCAGCTGGGCATGGTGGCTCACATCTGTAGTCCTGGCTACTCGGGAGGCTGAGGTGAGAGAATCACCTGAGCCCAGGAAGTTGAGGCT</t>
  </si>
  <si>
    <t>ENST00000684871.1</t>
  </si>
  <si>
    <t>ENSG00000174010</t>
  </si>
  <si>
    <t>KLHL15</t>
  </si>
  <si>
    <t>chrX:24049800-24049951</t>
  </si>
  <si>
    <t>CTGCTGGCCCCGGGCAATGAGGGACTTAGCACCCGGGCCAGCAGCTGCGGAGGGTGTACTGGGTCCCCCAGCAGTGCCAGCCCGCCGGCGCTGCTCTCGATTTCTCACGGAGCCTTAGCTGCCTTCCCGCAGGACAGGGCTCGGGACCTGCA</t>
  </si>
  <si>
    <t>ENST00000487075.1</t>
  </si>
  <si>
    <t>ENSG00000130741</t>
  </si>
  <si>
    <t>EIF2S3</t>
  </si>
  <si>
    <t>chrX:24049951-24050102</t>
  </si>
  <si>
    <t>AGCCCGCCATGCCTGAGCCTCCCACCCACTCCATGGGCTCCTGTGCGGCCCCAGCCTCCCCGAGGAGCACCACCCCCTGCTCCACAGCGCCCAGTCCCATCGACCACCCAAGGGCTGAGGAATGCGAGCGCACGGCGCAGGACTGGCAGGCA</t>
  </si>
  <si>
    <t>chrX:24050102-24050253</t>
  </si>
  <si>
    <t>AGCTCCACCTGCAGCCCCGGTGCCGGATCCACTGGGTGGAGCCAGCTGGGCTCCTGAGTCTGGTGGGGACGTGGAGAGTCTTTATGTCTAGCTCAGGGATTGTAAATACACCAATCAGCACCCTGTGTTTACCTCAAGGTTTGTGAGTGCAC</t>
  </si>
  <si>
    <t>chrX:26205009-26205150</t>
  </si>
  <si>
    <t>CGGGACCTGCAGCCCGCCATGCCTGAGCCTCCCCCGCCTCCGTGTGCTCCTGTGCAGCCCGAGTCTCCCCGACGAGCGCCGCCCCCTGCTCCACGGCAGGCAGTCCCATCGACCACCCAAGGGCTGAGGAGTGTGGGTGCAC</t>
  </si>
  <si>
    <t>ENST00000602297.1</t>
  </si>
  <si>
    <t>ENSG00000188408</t>
  </si>
  <si>
    <t>MAGEB5</t>
  </si>
  <si>
    <t>chrX:26205150-26205291</t>
  </si>
  <si>
    <t>CGGCACAGGACTGGCAGGCAGCTCCACCTGCAGCCCCAGTGGGAGATCCACTGGGTAAAGCCACCTGAGCTCCTGAGTCTGGTGGGGATGTGGAGAACCTTTATGTCTAGCTCAGGGATTGTGAATGCACCAATCGGCATTC</t>
  </si>
  <si>
    <t>chrX:26319508-26319684</t>
  </si>
  <si>
    <t>chrX:26319684-26319860</t>
  </si>
  <si>
    <t>chrX:30148461-30148631</t>
  </si>
  <si>
    <t>ACAGCCTGGGCGCCATGAGTGCCATGGACGGCAGGTTGATGGCAGCAGGAGGCAGACAGGCCTCTGGGCGGAAAGGGGTGGGTCTCCAGTGAAACCTCACCTTCAAGCAAGGAATGGCCTGCAGCCTGGGGACCAGGCTGCCAGTTCCGTGGACCAGAGTGAGAAATTATG</t>
  </si>
  <si>
    <t>ENST00000378988.5</t>
  </si>
  <si>
    <t>ENSG00000099399</t>
  </si>
  <si>
    <t>MAGEB2</t>
  </si>
  <si>
    <t>chrX:36470276-36470451</t>
  </si>
  <si>
    <t>GAGTTTCCAGTTTTTCTGTTCTGTTTTTTCCCCATCTTTGTGGTTTTATCTACTTTTGGTCTTTGATGATGGTGATGTACAGATGGGTTTTTGGTGTGGATGTCCTTTCTGTTTGTTAGTTTTCCTTCTAACAGAGAGGGCCCTCAGCTGCAGGTCTGTTGGAGTACCCTGCCGTG</t>
  </si>
  <si>
    <t>ENST00000455438.2</t>
  </si>
  <si>
    <t>ENSG00000226484</t>
  </si>
  <si>
    <t>LOC101928627</t>
  </si>
  <si>
    <t>chrX:36470451-36470626</t>
  </si>
  <si>
    <t>chrX:37398908-37399059</t>
  </si>
  <si>
    <t>AAGTGAGAAGGGAAGTTTAGAGAAAAAAGAATAAAAAGAAACGAACAAAGCCTCCAAGAAATATGGGACTATGTGAAAAGACCAAATCTACATCTGATTGGTGTACCTGAAAGTGACGAGGAGAATGGAACCAAGTTGGAAAACACTCTGCA</t>
  </si>
  <si>
    <t>ENST00000470290.1</t>
  </si>
  <si>
    <t>ENSG00000130962</t>
  </si>
  <si>
    <t>PRRG1</t>
  </si>
  <si>
    <t>chrX:39280977-39281128</t>
  </si>
  <si>
    <t>ACTTCCCGGGTGAGGTGATGCCCCATGCTGCTTCAGCTAGCCCTCCGTGGGCTGCATCCACTGTCTAACCAATCCCAATGAGCTGAGCCAAGTACCTCAGTTGGCAATGCAAAAACCACCTGCTTTCTGTGTTGATCTCACTGGGAGCTGCA</t>
  </si>
  <si>
    <t>ENST00000693053.1</t>
  </si>
  <si>
    <t>LOC105373175</t>
  </si>
  <si>
    <t>chrX:40100139-40100327</t>
  </si>
  <si>
    <t>AAGGCCTCTGGTTGTGTGTTGTGGCAACATTTCTTTTTGAAGCGACTCCTTTTATTCAAAACAAGTCAAAAATAACCGGGAAGGCTGAAGCTGGGTATTTGTGGGGAAACTCTGAACGTGGTTCCAGGCGAGGAGGCCGCTCTGCTGCTGCAGGCTGGACGGGAGAACTGGCCTGGGCCAGTGTGGAGC</t>
  </si>
  <si>
    <t>ENST00000615339.2</t>
  </si>
  <si>
    <t>ENSG00000183337</t>
  </si>
  <si>
    <t>BCOR</t>
  </si>
  <si>
    <t>chrX:40100327-40100515</t>
  </si>
  <si>
    <t>CCGTGCCAGGCTCTTCCGGCTCGGTTAGGCCGAACCGCAGAGGCCCTGGCCCGGCGCCCAGCCACCTTCTATCCCCTCCCCTCGTCTCCCCAACTCTGCCCCCAGGCACAGGCTTTTCTCGGAGTTCGAAGTCGCATGTAAACGTCCAGAACTTTTAGAAAATCCAGGAACCGAGCTCGGGGCCTGCAG</t>
  </si>
  <si>
    <t>chrX:41577578-41577719</t>
  </si>
  <si>
    <t>CTGCAGTTCAGCCATGGTGCCTTCTTTCCATTGGGAAACTATGATAAGAGCCTTTTTACTACCAGGTTTACACATGTGCTATTTGGTTTGCTGAATAGTATTCCCCTGCTTCCCCTCACTCCCCTTGCTCTGTTCAGTTAAC</t>
  </si>
  <si>
    <t>ENST00000472704.3</t>
  </si>
  <si>
    <t>ENSG00000147044</t>
  </si>
  <si>
    <t>CASK</t>
  </si>
  <si>
    <t>chrX:42888773-42888945</t>
  </si>
  <si>
    <t>GCGAGGCTGGGGGAGGGGCGCCTGCCATTGCCCAGGCTTGCTTAGGTAAACAAAGCAGCCGGGAAGCTCAAACTGGGTGGAGCCCACCACAGCTCAAGGAGGCCTGCCTGCCTCTGTAGACTCCACCTCTGGGGGCAGGGCACAGACAAACAAAAAGACAGCAGTAACCTCTG</t>
  </si>
  <si>
    <t>ENST00000378131.4</t>
  </si>
  <si>
    <t>ENSG00000102055</t>
  </si>
  <si>
    <t>PPP1R2C</t>
  </si>
  <si>
    <t>chrX:42888945-42889117</t>
  </si>
  <si>
    <t>GCAGACTTAAATGTCCCTGTCTGACAGCTTTGAAGAGAGCAGTGGTTCTCCCAGCACGCAGCTGGAGATCTGAGAACGGGCAGACTGCCTCCTCAAGTGGGTCCCTGACCCCTGACCCCCGAGCAGCCTAACTGGGAGGCACCCCCCAGCAGGGGCACACTGACACCTCACAC</t>
  </si>
  <si>
    <t>chrX:42889117-42889289</t>
  </si>
  <si>
    <t>CTGCAGGGTATTCCAACAGACCTGCAGCTGAGGGTCCTGTCTGTTAGAAGGAAAACTAACAAACAGAAAGGACATCCACACCGAAAACCCATCTGTACATCACCATCATCAAAGACCAAAAGTAGATAAAACCACAAAGATGGGGAAAAAACAGAACAGAAAAACTGGAAACT</t>
  </si>
  <si>
    <t>chrX:43311291-43311455</t>
  </si>
  <si>
    <t>ENST00000440955.1</t>
  </si>
  <si>
    <t>ENSG00000224294</t>
  </si>
  <si>
    <t>PINCR</t>
  </si>
  <si>
    <t>chrX:43311455-43311619</t>
  </si>
  <si>
    <t>chrX:43311619-43311783</t>
  </si>
  <si>
    <t>chrX:45576304-45576555</t>
  </si>
  <si>
    <t>CTGCAGAACTGTGAGCCGATTAAACTTCTTTTCTTTATAAATTACCCAGTCCCAGGTATTTCTTTATAGAGATGCAAGAATAAACTGACACATAGAGAAATACATTTTCCTACAGATGTATTGAGAGTGTGGGTTAGGTAAAGGACCTCGTCTTTGATTTTGGGTGGATACAGTAGTCTAGTTTCCATATGATTTCTTCAGCTGTAAATAGCATCAGTGGTATCTGTGAGTTCCTCAGTGGCTTAGGCTGCA</t>
  </si>
  <si>
    <t>ENST00000422047.1</t>
  </si>
  <si>
    <t>ENSG00000229563</t>
  </si>
  <si>
    <t>LINC01204</t>
  </si>
  <si>
    <t>chrX:48973539-48973690</t>
  </si>
  <si>
    <t>CTGCAGGTATTTCAGCTCCACTCAGTTTGAGGGGCTGGTCAGCAGTAAATGGAGACAGGCTGGATGAGGGTGGGGAAAAGAGAGTAACGTTGCAGCCAGAGACCTCTCTCCCTATTCCAATGGTGTAAACCTCCCCGCCCCCAGCATATTCC</t>
  </si>
  <si>
    <t>ENST00000218176.4</t>
  </si>
  <si>
    <t>ENSG00000102057</t>
  </si>
  <si>
    <t>KCND1</t>
  </si>
  <si>
    <t>chrX:50060735-50060909</t>
  </si>
  <si>
    <t>CTCTGCAGACTTAAATGTCCCTGTCTGACAGCCTTGAAGAGAGCAGTGGTTCTCCCAGCACACAGCTGGAGATCTGAGAACGGGCAGACTGCCTCCTCAAGTGGGTCCCTGACCCCTGACCCCCGAGCAGCCTAACTGGGAGGCACCCCCCAGCAGGGGCACACTGACACCTCAC</t>
  </si>
  <si>
    <t>ENST00000376108.7</t>
  </si>
  <si>
    <t>ENSG00000171365</t>
  </si>
  <si>
    <t>CLCN5</t>
  </si>
  <si>
    <t>chrX:50060909-50061083</t>
  </si>
  <si>
    <t>CACGGCAGGGTATTCCAACAGACCTGCAGCTGAGGGTCCTGTCTGTTAGAAGGAAAACTAACAAACAGAAAGGACATCCACACCAAAAACCCATCTGTACATCACCATCATCAAAGACCAAAAGTAGATAAAACCACAAAGATGGGGAAAAAACAGAACAGAAAAACTGGAAACT</t>
  </si>
  <si>
    <t>chrX:50910134-50910285</t>
  </si>
  <si>
    <t>AGCCATACTCAGTAGTTTCCACATTTTAGGTTTTCATAGGAACTTCTTGGAGCACTGGTAAAGAGCCAGATTTCTGGACGCCATCCCAGAGAATCCTGGTTCAGACCCAGGAGTCTACATTCTTAATAATCACCCCAGATAGTTTCACTGCA</t>
  </si>
  <si>
    <t>ENST00000252677.4</t>
  </si>
  <si>
    <t>ENSG00000130385</t>
  </si>
  <si>
    <t>BMP15</t>
  </si>
  <si>
    <t>chrX:51645350-51645523</t>
  </si>
  <si>
    <t>TCTGCAGACTTAAATGTCCCTGTCTGACAGCTTTGAAGAGAGCAGTGGTTCTCCCAGCACGCAGCTGGAGATCTGAGAACGGACAGACTGCCTCCTCAAGTGGGTCCCTGACCCCTGACCCCCGAGCAGCCTAACTGGGAGGCAACCCCCAGCAGGGGCAGACTGACACCTCAC</t>
  </si>
  <si>
    <t>ENST00000417339.4</t>
  </si>
  <si>
    <t>ENSG00000224109</t>
  </si>
  <si>
    <t>CENPVL3</t>
  </si>
  <si>
    <t>chrX:51645523-51645696</t>
  </si>
  <si>
    <t>CACGGCCGGGTACTCCAACAGACCTGCAGCTGAGGGTCCTGTCTGTTAGAAGGAAAACTAACAAACAGAAAGGACATCCACACCAAAAACCCATCTGTACATCACCATCATCAAAGACCAAAAGTAGATGAAACCACAAAGATGGGGAAAAAACAGAGCAGAAAAACTGGAAAC</t>
  </si>
  <si>
    <t>chrX:53546416-53546534</t>
  </si>
  <si>
    <t>TGCTTTACTTCTGCTATTACCTATTTGTTTACAAAGGGTATAACCCAGATGGCGGGCTCCATTCAGTAGCAGCTTGAGAACAGTGTCCCGGGTCCCAGAGTCCCCCCGGGAGAGCTGCA</t>
  </si>
  <si>
    <t>ENST00000468322.2</t>
  </si>
  <si>
    <t>ENSG00000086758</t>
  </si>
  <si>
    <t>HUWE1</t>
  </si>
  <si>
    <t>chrX:54508525-54508677</t>
  </si>
  <si>
    <t>ACTGCAGCCTCAACCTCCCAGGCTCACGCGATCCTCCTACATCAGCCTCACAAGTAGCTGTCGTGGCATGTGCCACCACACCCAGCTAACTTTGTCTTTATTTTTGTAGAGACAAAGTCTCACTATGTTGCCCAGGCTGGTCTTGAACTCCTG</t>
  </si>
  <si>
    <t>ENST00000375135.4</t>
  </si>
  <si>
    <t>ENSG00000102302</t>
  </si>
  <si>
    <t>FGD1</t>
  </si>
  <si>
    <t>chrX:54769467-54769639</t>
  </si>
  <si>
    <t>ATTTCCAGTTTTTCTGTTCTGTTTTTTCCCCATCTTTGTGGTTTTATCTACTTTTGGTCTTTGATGATGGTGATGTACAGATGGGTTTTCAGTGTGGATGTCCTTTCTGTTTGTTAGTTTTCCTTCTAACAGACAGGACCCTCAGCTGCAGGTCTGTTGGAATGCCCTGCCGT</t>
  </si>
  <si>
    <t>ENST00000498398.1</t>
  </si>
  <si>
    <t>ENSG00000102313</t>
  </si>
  <si>
    <t>ITIH6</t>
  </si>
  <si>
    <t>chrX:54769639-54769811</t>
  </si>
  <si>
    <t>TGTGAGGTGTCAGTGTGCCCCTGCTGGGGGGTGCCTCCCAGTTAGGCTGCTCGGGGGTCAGGGGTCAGGGACCCACTTGAGGAGGCAGTCTGCCCGTTCTCAGATCTCCAGCTGCGTGCTGGGAGAACCACTGCTCTCTTCAAAGCTGTCAGACAGGGACATTTAAGTCTGCA</t>
  </si>
  <si>
    <t>chrX:54769811-54769983</t>
  </si>
  <si>
    <t>AGAGGTTACTGCTGTCTTTTTGTTTGTCTGTGCCCTGCCCCCAGAGGTGGAGCCTACAGAGGCAGGCAGGCCTCCTTGAGCTGTGGTGGGCTCCACCCAGTTCGAGCTTCCCGGCTGCTTTGTTTACCTAAGCAAGCCTGGGCAATGGCGGGCGCCCCTCCCCCAGCCTTGCT</t>
  </si>
  <si>
    <t>chrX:55990586-55990704</t>
  </si>
  <si>
    <t>GAGTTTCCAGTTTTTCTGCTCTGCTTTTTCCCCATCTTTGTGGTTTTATCTACATTTGGTCTTTGATGATGGTGACATACAGATGGGATTTTGGTGTGGATGTCCTTTCTGTTTGTTAG</t>
  </si>
  <si>
    <t>ENST00000701557.1</t>
  </si>
  <si>
    <t>ENSG00000102349</t>
  </si>
  <si>
    <t>KLF8</t>
  </si>
  <si>
    <t>chrX:55990733-55990892</t>
  </si>
  <si>
    <t>CTGCTGGTCTGTTGGAGGTTGCTGGAGGTCCACTCCAGACCCTCTTTGCCTGGGTATCAGCAGTGGAGGCTGCAGAACAGCGGATACTGGTGAGCAGCAAATGTTGCTGCCTGATCATTCCTCTGGAAGTTTTGTCTCAGAGGAGTACCCAGCCGTATGA</t>
  </si>
  <si>
    <t>chrX:56674496-56674638</t>
  </si>
  <si>
    <t>CTGCAGCCTCCGTTGGTGATACCCAGGCAAACAGGGTCTGGAGTGGACCTTCAGCAAACTCCAACAGGCCTGTAGCTGAGGGGCCTGACTGTTAGAAGGAAAACTAACAAACAGAAAGGAATAGCACCAACATCAACAAAAAG</t>
  </si>
  <si>
    <t>ENST00000637096.1</t>
  </si>
  <si>
    <t>ENSG00000204272</t>
  </si>
  <si>
    <t>NBDY</t>
  </si>
  <si>
    <t>chrX:62742889-62743063</t>
  </si>
  <si>
    <t>CTCTGCAGACTTAAATGTCCTTGTCTGACAGCTTTGAAGAGAGCAGTGGTTGCCCCAGCAAGCAGCTGGAGATCTGAGAATGGGCAGACTGCCTCCTCAAGTGGGTCCCTGGCCCCAGACCCCTGAGCAGCCTAACTGGGAGGCACCCCCCAGCAGGGGGAGACTGACACCTCAC</t>
  </si>
  <si>
    <t>ENST00000451979.1</t>
  </si>
  <si>
    <t>SPIN4-AS1</t>
  </si>
  <si>
    <t>chrX:62743063-62743237</t>
  </si>
  <si>
    <t>CACGGCCGGGTACTCCCACAGACCTGCAGCTGAGGGTCCTGTCTGTTAGAAGGAAAACTAACAAACAGAGAGGACATCCACACCAAAAACCCATCTGTACATCACCATCATCAAAGACAACAAGTAGATAAAACCACAAAGATGGGGAAAAAACAGAGCAGAAAAACTGGAAACT</t>
  </si>
  <si>
    <t>chrX:64257435-64257611</t>
  </si>
  <si>
    <t>GGGTTTCCAGTTTTTCTGTTCTGTTTTTTCCCCATCTTTGTGGTTTTATCTACTTTTGGTCTTTGATGATGGTGATGTACAGATGGGTTTTCGGTGTAGATGTCCTTTCTGGTTGTTAGTTTTCCTTCTAACAGACAGGACCCTCAGCTGCAGGTCTGTTGGAATACCCTGCCGTGT</t>
  </si>
  <si>
    <t>ENST00000362002.3</t>
  </si>
  <si>
    <t>ENSG00000198881</t>
  </si>
  <si>
    <t>ASB12</t>
  </si>
  <si>
    <t>chrX:64257611-64257787</t>
  </si>
  <si>
    <t>chrX:64913416-64913558</t>
  </si>
  <si>
    <t>CTGCAGCCATAAAAAAGGATGAGTTCATGTCCTTTGCAGGGACACAGATGAAGCTGGAAACCATCATTCTCAGCAAACTAACGGAAGAACAGAAAACCAAACACCACTTGTTCTCACTCATAAGTGGGAGCTGAACAATGAGA</t>
  </si>
  <si>
    <t>ENST00000492653.6</t>
  </si>
  <si>
    <t>ENSG00000126970</t>
  </si>
  <si>
    <t>ZC4H2</t>
  </si>
  <si>
    <t>chrX:66077144-66077311</t>
  </si>
  <si>
    <t>CTTCCCTTCCCTCCCCTCCTTCCCTTCCATTCTTCCCTTCCCTTCCCTCCTTCCCTTCCCTCCTTCCCCTCCCTCCTTCCCTTCCCTCCTTCCCTCCCCTCCTTCCCTTCCCTCCTTCCCTTCTCTCCTTCTCTCCCCTCCCCTCCCCTCCCCTTCCCTTCCCTTCCC</t>
  </si>
  <si>
    <t>ENST00000455586.6</t>
  </si>
  <si>
    <t>ENSG00000155659</t>
  </si>
  <si>
    <t>VSIG4</t>
  </si>
  <si>
    <t>chrX:66185789-66185961</t>
  </si>
  <si>
    <t>GAGTTTCCAGTTTTTCTGTTCTGTTTTTTCCCCATCTTTGTGGTTTTATCTACTTTTGGTCTTTGATGATGGTGATGTACAGATGGGTTTTCGGTGTAGATGTCCTTTCTGTTTGTTAGTTTTCCTTCTAACAGACAGGACCCTCAGCTGCAGGTCTGTTGGAATACCCTGCC</t>
  </si>
  <si>
    <t>ENST00000684603.1</t>
  </si>
  <si>
    <t>ENSG00000089472</t>
  </si>
  <si>
    <t>HEPH</t>
  </si>
  <si>
    <t>hephaestin</t>
  </si>
  <si>
    <t>chrX:66185961-66186133</t>
  </si>
  <si>
    <t>chrX:66186133-66186305</t>
  </si>
  <si>
    <t>GCAGAGGTTACTGCTGTCTTTTTGTTTGTCTGTGCCCTGCCCCCAGAGGTGGAGCCTACAGAGGCAGGCAGGCCTCCTTGAGCTGTGGTGGGCTCCCCCCAGTTCGAGCTTCCAGGCTGCTTTGTTTACCTAAGCAAGCCTGGGCAATGGCGGGCGCCCCTCCCCCAGCCTCG</t>
  </si>
  <si>
    <t>chrX:66187513-66187667</t>
  </si>
  <si>
    <t>CTCTCTTTTGGGTCTAGCCACCCAGCAAGTCTACCTGGCTCTGGGCTGATACTGGAGGTTGTCTGCACAGAGTCCTGTGATGCGAACTGTGTATGGGTCTCTCTGCTGTGAATACCAGCACAGTATTTGGGGTGTCTCCCGGGTCCTGCAGGAGC</t>
  </si>
  <si>
    <t>ENST00000471121.1</t>
  </si>
  <si>
    <t>chrX:66187667-66187821</t>
  </si>
  <si>
    <t>CAGTCCATTTCCTTCAGAGGGTCTGTGGGTCCTCTTGGGATTCCTGGTGTGTTCATGAAGGGTGCTGGAGCCAAAATTCATGATGCAAGCCTCCACATGCTGCTCTGTCCATCCGAGTCTGAGCTGCAATTACTCCTGACTCTTGTCCACCATGA</t>
  </si>
  <si>
    <t>chrX:68203697-68203986</t>
  </si>
  <si>
    <t>TAATGCCCCTACAATGCAAAAGTACTCTTATTTCACATACATATCATGCTATTTCATGATTGCATGACTTTGCCTATATTAATCGCTCCACCCAAAATGACCTTGTCTATCTGCTTTGTCTGACTAAACTCTTACTTATTCTGCAAACTGCAGTTCAGCTTCCACTTCCTCAAAAATCCTTCTTCAAACCAACACATTGCCCACTATGTGCTTTGCACGTAATATTAAAATGTCCTGTTTTTATGTTTAATTTCACCACTTGACTAGGAAGTCTTCAAAGACATGAACAG</t>
  </si>
  <si>
    <t>ENST00000680592.1</t>
  </si>
  <si>
    <t>ENSG00000079482</t>
  </si>
  <si>
    <t>OPHN1</t>
  </si>
  <si>
    <t>chrX:68899672-68899853</t>
  </si>
  <si>
    <t>CAAGAGAAGGAGGTGGGCAAATCTTAGGCTATACAACTCTCTTCTGCCTCCCTTACGGGGCTCCTGATATAACAATATTTGTTCAATTCAACAATTGTTCATTGTGTACCTTCTATTTGCCAGGCACTGTTGTAGGAACTGGGGATACAGCAATGAGCAAAACTCAAAAATCCCTCACCTCC</t>
  </si>
  <si>
    <t>ENST00000204961.5</t>
  </si>
  <si>
    <t>ENSG00000090776</t>
  </si>
  <si>
    <t>EFNB1</t>
  </si>
  <si>
    <t>chrX:68899853-68900034</t>
  </si>
  <si>
    <t>CTGCACTTTCTTTTATCTCTATGTTTCTTTTTTAAGAGATAGGGTCTTGCTTTGTGGCTCAGGCTGGAGTGCAGTGGGAACAATCATGGCTCACTGCAGCCTTGACCTTCTGGGCTCAAGTGATCCTCCTGCCTTAGCCTCCTGATTAGCTGGGACTACAGGTGTGCACCTCCACACCTGGT</t>
  </si>
  <si>
    <t>chrX:69149252-69149431</t>
  </si>
  <si>
    <t>TCTGCAGGCTGGATCCAGCATGCCCTCCCCAGGAGTAGCGAGCCACCATGCCCACCTTTTTTTTTTTTTTTCTCGAGACAGAGTCTCACTCTGTCACCCAGGCTGGAGTGCAGTGGCAAGATCTCGTCTCACTGCAACCTCTGCCTCCCAGGTTCAAGCGATTCTCCCGCCTCAGCCTCC</t>
  </si>
  <si>
    <t>ENST00000374584.3</t>
  </si>
  <si>
    <t>ENSG00000181191</t>
  </si>
  <si>
    <t>PJA1</t>
  </si>
  <si>
    <t>chrX:69149431-69149610</t>
  </si>
  <si>
    <t>CCAAGTAGCTGGGACTGCAGGCGCCAGCCACCATGCCTGGCTAATTTTTTGTATTTTTTTAGTAGAGACAGGCTTCGCCATGTTGGCCAGGCTGGTCTCAAACTCCTGACCTCAGGTGATCTACCCACCTCAGCCTCCCACAGAGCTGGAATTACAGGCGTGAGCCACCATGCCCGGCCA</t>
  </si>
  <si>
    <t>chrX:69361612-69361783</t>
  </si>
  <si>
    <t>GTTCCCCCACCCTTTCCCACTGCAGACTCAGAAATAAATTGTTCACTGCCCCAATGGTGAAATCTTATCTGGTCTGGTAAAAAAAACGTGTGTCTGGAGCAGCTGAGCTCCACGTTTCAGCCAAGTGGGTGAGCTGGCCGCTGGCTGGCTGGCTAGTGTGCAGCCTGGGGTG</t>
  </si>
  <si>
    <t>ENST00000252338.5</t>
  </si>
  <si>
    <t>ENSG00000130054</t>
  </si>
  <si>
    <t>FAM155B</t>
  </si>
  <si>
    <t>chrX:69361803-69362102</t>
  </si>
  <si>
    <t>GGAGGAGGAAGGGGAGCAGAGACTGGGATGGGTGTGAGGAGCAGGGGAAGGGGAGGGGAAAGAAGAAAGAAGATTGGGAAGTGGGAAGCGGGGCAAGGAGAGCTGTGAATGCTGAGAGGCTGGAAATGTTGAAAATGGAACTGCTTCCTGCAGTCAAAACTTGTGTCTAAATCTTGCCTTCACTACTTGCTACCTCTGTGGCAAGTAACTTTCCTCTCTGAGGCTCAGTTTGCTCATCTATAAGATGGATTTCATAATAGGTATCTTATTGTACTCTTCATCAGGCAGAATATTTTCTTC</t>
  </si>
  <si>
    <t>chrX:69827783-69827959</t>
  </si>
  <si>
    <t>TTAGAGTTTCCAGTTTTTCTGCTCTGTTTTTTCCCCATCTTTGTGGTTTTATCTACTTTTGGTCTTTGATGATGGTGATGTACAGATGGGTTTTTGGTGTGGCTGTCCTTTCTGATTGTTAGTCTTCCTTCTAACAGACAGGACCCTCAGCTGCAGGTCTGTTGGAGTTCCTGGCCG</t>
  </si>
  <si>
    <t>ENST00000616899.1</t>
  </si>
  <si>
    <t>ENSG00000158813</t>
  </si>
  <si>
    <t>EDA</t>
  </si>
  <si>
    <t>chrX:69827959-69828135</t>
  </si>
  <si>
    <t>GTGTGAGGTGTCAGTCTGCCCCTGCTGGGGGGTGCCTCCCAGTTAGGCTGCTCAGGGGTCAGGGGTCAGGGAGCCACTTGAGGAGGCAGTCTGCCCGTTCTCAGATCTCCAGCTGCGTGCTGGGAGAACCACTGCTCTCTTCAAAGCTGTCAGACAGGGACATTTAAGTCTGCAGAA</t>
  </si>
  <si>
    <t>chrX:71148289-71148441</t>
  </si>
  <si>
    <t>CTGCAGCATGCATCTGTCTGTCTGTGAAAATGCTTCTAACCATCACTCTGCTTGGCCTCCCACCCCCCTCCCTGTTCTTCCCTCTCCCAGCATTGTCCGAGCTCCCATGTGTGAGTGACACTGTTGCCAGGAGGGGCCTGGCCCGGCCTGAGA</t>
  </si>
  <si>
    <t>ENST00000691045.1</t>
  </si>
  <si>
    <t>ENSG00000196338</t>
  </si>
  <si>
    <t>NLGN3</t>
  </si>
  <si>
    <t>chrX:71148600-71148752</t>
  </si>
  <si>
    <t>GGGTGTGTGGGGGGTGGGGCAGCAAGCCTGGTGGGTGATGCTTAGGTGCCTCCTCTTTCACTAGCTGATGCCTCCTCCCGCGGGGGTCACACTAAGGTAAGTGACAGAAACAAGGAGATGGTGGGACAGGCTCTCTGCCATGTGCCGCCTGCA</t>
  </si>
  <si>
    <t>chrX:71947343-71947574</t>
  </si>
  <si>
    <t>CTGCAGATGTACTAACTTTAGTTCCCGGAACCGGATTGAAAGGACTAGAATGAACCGCATCAAATGTTAAGGAACACAATTCAAGAACGCTGCAGCACTTTTCATGTGCTATACAACAGATTGTGCTGAGGCTGGGGGGCATAGATGCTTGTTGGCAGCAGGGTTGTTTTCCAAATCACTCCCTGATGCTTTGAAGAGGAAAAGGAAGTAAGTTAGGAGACTAGTATTCATT</t>
  </si>
  <si>
    <t>ENST00000633930.2</t>
  </si>
  <si>
    <t>ENSG00000204131</t>
  </si>
  <si>
    <t>NHSL2</t>
  </si>
  <si>
    <t>chrX:73106729-73106905</t>
  </si>
  <si>
    <t>ENST00000641404.1</t>
  </si>
  <si>
    <t>ENSG00000204118</t>
  </si>
  <si>
    <t>NAP1L6P</t>
  </si>
  <si>
    <t>chrX:73106905-73107081</t>
  </si>
  <si>
    <t>chrX:74794062-74794244</t>
  </si>
  <si>
    <t>GAGTTTCCAGTTTTTCTGTTCTGTTTTTTCCCCATCTTTGTGGTTTTATCTACTTTTGGTCTTTGATGATGGTGATGTACAGATGGGTTTTTGGTTTGGATGTCCTTTCTGTTTATTAGTTTTCCTTCTAACAGACAGTACCCTCAGCTGCAGGTCTGTTGGAATACCCTGCCGTGTGAGGTG</t>
  </si>
  <si>
    <t>ENST00000055682.12</t>
  </si>
  <si>
    <t>ENSG00000050030</t>
  </si>
  <si>
    <t>NEXMIF</t>
  </si>
  <si>
    <t>chrX:74794244-74794426</t>
  </si>
  <si>
    <t>GTCAGTCTGCCCCTGCTGGGGGGTGCCTCCCAGTTAGGCTGCTCGGGGGTCAGGGGTCAGGGACCCACTTGAGGAGGCAGTCTGCCCGTTCTCAGATCTCCAGCTGCGTGCTGGGAGAACCACTGCTCTCTTCAAAGCTGTCAGACAGGGACATTTAAGTCTGCAGAGGTTACTGCTGTCTTT</t>
  </si>
  <si>
    <t>chrX:76006910-76007092</t>
  </si>
  <si>
    <t>GAGTTTCCAGTTTTTCTGTTCTGTTTTTTCCCCATCTTTGTGGTTTTATCTACTTTTGGTCTTTGATGATGGTGATGTACAGATGGGTTTTTGGTGTGGATGTCCTTTCTGTTTATTAGTTTTCCTTCTAACAGACAGGACCCTCAGCTGCAGGTCTGTTGGAATACCCTGCCGTGTGAGGTG</t>
  </si>
  <si>
    <t>ENST00000373357.3</t>
  </si>
  <si>
    <t>ENSG00000102390</t>
  </si>
  <si>
    <t>PBDC1</t>
  </si>
  <si>
    <t>chrX:76007092-76007274</t>
  </si>
  <si>
    <t>GTCAGTGTGCCCCTGCTGGGGGGTGCCTCCCAGTTAGGCTGCTCGGGGGTCAGGGGTCAGGGACCCACTTGAGGAGGCAGTCTGCCCGTTCTCAGATCTCCAGCTGCGTGCTGGGAGAACCACTGCTCTCTTCAAAGCTGTCAGACAGGGACATTTAAGTCTGCAGAGGTTACTGCTGTCTTT</t>
  </si>
  <si>
    <t>chrX:78655792-78656072</t>
  </si>
  <si>
    <t>TCTCAATCTTACCTCTACCTTTCCCCTAATCCCTCCATACCTCACTTACTTTCAGCCCTAACCATTCCCTACTCTCACTTTCAGCCCTAACCATTCCCTACTCTCTCCATCTTACCCTCTACATCATTTCTCCATCATCTGCAGACCTATCACTACACCCGGAATGTTTAGGAGCCTCCCTAAACATTGAACATTTTCTAATTCCCTCTCTCCCTCCCAATTTACTGGTTCATTATCTCTTCCTCTAGCTAAGCCAAGAAATAACTCAAACACAAGTAGAA</t>
  </si>
  <si>
    <t>ENST00000321110.2</t>
  </si>
  <si>
    <t>ENSG00000179300</t>
  </si>
  <si>
    <t>RTL3</t>
  </si>
  <si>
    <t>chrX:80405692-80405853</t>
  </si>
  <si>
    <t>TGCCCAGGCTTGCTTAGGTAAACAAAGCAGCAGGGAAGCTCGAACTGGGTGGAGCCCACCACAGCTCAAGGAGGCCTGCCTGCCTCTGTAGGCTCCACCTCTGGGGGCAGGGCACAGACAAACAAAAAGCAGTAACCTCTGCAGACTTAAATGTCCCTGTCT</t>
  </si>
  <si>
    <t>ENST00000308293.6</t>
  </si>
  <si>
    <t>ENSG00000174016</t>
  </si>
  <si>
    <t>TENT5D</t>
  </si>
  <si>
    <t>chrX:80405853-80406014</t>
  </si>
  <si>
    <t>TGACAGCTTTGAAGAGAGCAGTGGTTCTCCCAGCACGCAGCTGAAGATCTGAGAACGGGCAGACTGCCTCCTCAAGTGGGTCCCTGACCCCTGACCCCCGAGCAGCCTAACTGGGAGGCACCCCCCAGCAGGGGCACACTGACACCTCACACGGCAGGGTAT</t>
  </si>
  <si>
    <t>chrX:80406014-80406175</t>
  </si>
  <si>
    <t>TTCCAACAGACCTGCAGCTGAGGGTCCTGTCTGTTAGAAGGAAAACTAACAAACAGAAAGGACATCCACACCAAAAACCCATCTGTACATCACCATCATCAAAGACCAAAAGTAGATAAAACCACAAAGATGGGGAGAAAAAAGAACAGAAAAACTGGAAAC</t>
  </si>
  <si>
    <t>chrX:80556092-80556243</t>
  </si>
  <si>
    <t>GAGAGTTTCCTGGGTAATCACCAAACTTCATATACATATGATGGGTCCCAGTAAAAACAGTGAGCCTTAATGTGCACATTCCTTTCCCATTTTTTGGGCACACTAAGATAGGAAAGCTGGAAGCTTGCATGGGGGTCAGGGAAGTGCCTGCA</t>
  </si>
  <si>
    <t>chrX:84740298-84740449</t>
  </si>
  <si>
    <t>CTGCAGGCATTAACAAAGCTGCCCATAAGGCTGTAAATTTTGAAAATCTTAAAGAAATTTCCCAAAACCAGATGAAAATCTTGCTCAATTCCTTTTCTGCCTTACAGAGGCTTTCCAAAAATATACCCACATTGACCCTGCCTCCCAGGAAG</t>
  </si>
  <si>
    <t>ENST00000602536.2</t>
  </si>
  <si>
    <t>ENSG00000229547</t>
  </si>
  <si>
    <t>UBE2DNL</t>
  </si>
  <si>
    <t>chrX:90315825-90316075</t>
  </si>
  <si>
    <t>TTACGGCCGGGCGCGGTGGCTCACGCCTGTAATCCCAGCACTTTGGGAGGCCGAGGCGGGTGGATCATGAGGTCAGGAGATCGAGACCATCCTGGCTAACAAGGTGAAACCCCGTCTCTACTAAAAATACAAACAATTAGCCGGGCGCGGTGGCGGGCGCCTGTAGTCCCAGCTACTCGGGAGGCTGAGGCAGGAGAATGGCGTGAACCCGGGAAGCGGAGCTTGCAGTGAGCCGAGATTGCGCCACTGCA</t>
  </si>
  <si>
    <t>ENST00000283891.6</t>
  </si>
  <si>
    <t>ENSG00000153779</t>
  </si>
  <si>
    <t>TGIF2LX</t>
  </si>
  <si>
    <t>chrX:90521444-90521597</t>
  </si>
  <si>
    <t>TGCTGGCCCCGGGCACTGGGGAACTTAGCACCCGGGCCAGTGGCTGCGGAGGGCGTACTGGGTACCCCAGCAGTGCTGGCCCACCGGCGCTGCGCTCGATTTCTCGCCGGGCCTTAGCTGCCTTCCCGCGGGGCAGGGCTCGGGACCTGCAGCC</t>
  </si>
  <si>
    <t>chrX:90521597-90521750</t>
  </si>
  <si>
    <t>CTGCCATGCCTGAGCCTCCCACCCACTCCATGGGCTCCTGTGCGGCCAGAGCCTCCCCGACGAGCACCACCCCCTGCTCCACGGCGCCCAGTCCCATCGACCACCCAAGGGCTGAGGAATGCGAGCGCACGGCGCAGGACTGGCAGGCAGCTCC</t>
  </si>
  <si>
    <t>chrX:90521750-90521903</t>
  </si>
  <si>
    <t>CACCTGCAGCCCCAGTGCGGGATCCACTAGGTGAAGCCAGCTGGGCTCCTGAGTCTGGTGGAGACGTGGAGAGTCTTTATATCTAGCTCAGGGATTGTAAATATACCAATCAGCACCCTGTGTTTAGCTCAAGGTTTGTGAGTGCACCAATCGA</t>
  </si>
  <si>
    <t>chrX:96062903-96063079</t>
  </si>
  <si>
    <t>ENST00000605735.1</t>
  </si>
  <si>
    <t>ENSG00000271209</t>
  </si>
  <si>
    <t>BRDTP1</t>
  </si>
  <si>
    <t>chrX:96063079-96063255</t>
  </si>
  <si>
    <t>chrX:98692586-98692750</t>
  </si>
  <si>
    <t>ENST00000445414.1</t>
  </si>
  <si>
    <t>ENSG00000236256</t>
  </si>
  <si>
    <t>DIAPH2-AS1</t>
  </si>
  <si>
    <t>chrX:98692750-98692914</t>
  </si>
  <si>
    <t>TACCCTGCCGTGTGAGGTGTCAGTGTGCCCCTGCTGGGTGGTGCCTCCCAGTTAGGCTGCTCGGGAGTCAGGGGTCAGGGACCCACTTGAGGAGGCAGTCTGCCCGTTCTCAGATCTCCAGCTGCGTGCTGGGAGAACCACTGCTCTCTTCAAAGCTGTCAGACA</t>
  </si>
  <si>
    <t>chrX:98692914-98693078</t>
  </si>
  <si>
    <t>AGGGACACTTAAGTCTGCAGAGGTTACTGCTGTCTTTTTGTTTGTCTGTGCCCTGCCCCCAGAGGTGGAACCTACAGAGGCAGGCAGGCCTCCTTGAGCTGTGGTGGGCTCCACCCAGTTCGAGCTTCCCGGCTGCTTTGTTTACCTAAGGAAGCCTGGGCAATG</t>
  </si>
  <si>
    <t>chrX:100550855-100551028</t>
  </si>
  <si>
    <t>ENST00000373031.5</t>
  </si>
  <si>
    <t>ENSG00000000005</t>
  </si>
  <si>
    <t>TNMD</t>
  </si>
  <si>
    <t>tenomodulin</t>
  </si>
  <si>
    <t>chrX:100551028-100551201</t>
  </si>
  <si>
    <t>chrX:104567160-104567339</t>
  </si>
  <si>
    <t>TTCCTGCAGCTCTGGTCTCCGCGCCTGGAAATTTGCCAGTTGGCTTTCTCTTCCTTTAGCCTTCCCAGAAAGTTTAGGGAATAGAGCTCCGAAGGCCAGGGGCTCTTCGCCTGGGAGGAGCGTGCGCCGTCCTTCAGGTGCCCGCGAGCCCAAGCGTTGCGTTTCCGCGGCGGGATCTTC</t>
  </si>
  <si>
    <t>ENST00000372582.6</t>
  </si>
  <si>
    <t>ENSG00000189108</t>
  </si>
  <si>
    <t>IL1RAPL2</t>
  </si>
  <si>
    <t>chrX:104567339-104567518</t>
  </si>
  <si>
    <t>CATGCTCTCTGCGGCTGGCGCGCGGGCTCTGCAGCCTGGAAGGCAATTTCCAACTGGGCGCTTCTGACTGCCCACATTTCTGCCGCAGCTGGGAGAGCAACTGGAGCTGGGAAGAGGCTCAAGGCGGCTCCTGGGTGGAGCAGCGAGGGGTTCCCCAGCAATACGCTGCCGCTCCTGGGA</t>
  </si>
  <si>
    <t>chrX:105797501-105797675</t>
  </si>
  <si>
    <t>CTGCAGACTTAAATGTCCCTGTCTGACAGCTTTGAAGAGAGCAGTGGTTCTCCCAGCACGCAGCTGGAGATCTGAGAACGGGCAGACTGCCTCTTCAAGTGGGTCCCTGACCCCTGACCCCTGAGCAGCCTAACTGGGAGGCACCCCCCAGCAGGGGCACACTGACACCTCACAC</t>
  </si>
  <si>
    <t>ENST00000243300.14</t>
  </si>
  <si>
    <t>ENSG00000123572</t>
  </si>
  <si>
    <t>NRK</t>
  </si>
  <si>
    <t>chrX:105797675-105797849</t>
  </si>
  <si>
    <t>CTGCAGGGTATTCCAACAGACCTGCAGCTGAGGGTCCTGTCTGTTAGAAGGAAAACTAACAAACAGAAAGGACATCCACACCGAAAACCCATCTGTACATCACCATCATCAAAGACCAAAAGTAGATAAAACCACAAAGATGGGGAAAAAACAGAACAGAAAAACTGGAAACTCT</t>
  </si>
  <si>
    <t>chrX:106469871-106470047</t>
  </si>
  <si>
    <t>GTAACCTCTGCAGACTTAAGTGTCCCTGTCTGACAGCTTTGAAGAGAGCAGTGGTTCTCCCAGCACGCAGCTGGAGATCTGAGAACGGGCAGACTGCCTCCTCAAGTGGGTCCCTGACCCCTGACCCCCGAGCAGCCTAACTGGGAGGCACCCCCAGCAGGGGCACACTGACACCTC</t>
  </si>
  <si>
    <t>ENST00000372544.6</t>
  </si>
  <si>
    <t>ENSG00000147231</t>
  </si>
  <si>
    <t>RADX</t>
  </si>
  <si>
    <t>chrX:106470047-106470223</t>
  </si>
  <si>
    <t>chrX:108164813-108165095</t>
  </si>
  <si>
    <t>ACTGCAGGAAGGAGTCCTGGCCGTGGAGTGGGGAAGGGCCCAGCAGCCAGCCGAGCAGCCGTACCTTTCAGTCCTAGCTCTCCAGGGAGGCCAGAAAAACCTGGAATTCCTTGGTCTCCCTTAGGCCCTTTAGGTCCAGGAATTCCAGGGAAGCCAGGGTCTCCGGTGTCGCCTTGATTCGAGGATGGCCCAGGGGGACCTGGGGGTCCAGCGGGGCCTGGGCGGCCTAGGGATAAGATCGGAAGAGGGGCGAGGGGCAGGTGAACAGGTAGTAGCCACTGCA</t>
  </si>
  <si>
    <t>ENST00000487645.1</t>
  </si>
  <si>
    <t>ENSG00000197565</t>
  </si>
  <si>
    <t>COL4A6</t>
  </si>
  <si>
    <t>chrX:108278419-108278609</t>
  </si>
  <si>
    <t>AAGCAAGAAGGGAAGTTTAGAGAAAAAAGAATAAAAAGAAACAAACAAAGCCTCCAAGAAATATGGGACTATGTGAAAAGACCAAATCTATGTCTGATTGGTGTACCTGAAAGTGACGGGGAGAATGCAACCACGTTGGAAAACACTCTGCAGGATATTATCCAGGAGAACTACCCCAATCTAGCAAGGCA</t>
  </si>
  <si>
    <t>chrX:113119350-113119397</t>
  </si>
  <si>
    <t>ACCACTGTACTCCAGCCTGGGCGACAGAGCAAGGCCCTGTTTCAAAAA</t>
  </si>
  <si>
    <t>ENST00000651919.1</t>
  </si>
  <si>
    <t>LOC101928437</t>
  </si>
  <si>
    <t>chrX:113776036-113776187</t>
  </si>
  <si>
    <t>CTGCAGCGTGATTATGTGTACGTGAGACTGCTTGTTCCGAGTTGAATTGCGTCCCTCCAAAAACGATGGGTCGGAGTCCGTACCCCCAGTACTTCAAAATGTGATCTTTTCTGGAGATAGGATCTTTATACAGGAAATCAAGTTAAAATGAA</t>
  </si>
  <si>
    <t>ENST00000468762.3</t>
  </si>
  <si>
    <t>XACT</t>
  </si>
  <si>
    <t>chrX:114701987-114702275</t>
  </si>
  <si>
    <t>AAGTGAGAAGGGAAGTTTAGAGAAAAAAGAATAAAGAGAAACGAACAAAGCCTCCAAGAAATATGGGACTATGTGAAAAGACCAAATCTACGTCTGATTGGTGTACCTGAAAGTGATGGGGAGAATGGAACCAAGTTGGAAAACACTCTGCAGGATATTATCCAGGAGAACTTCCCCAATCTAGCAAGGCAGGCCAACATTCAGATTCAGGAAATACAGAGAATGCCACAAAGATACTCCTCGAGAAAAGCAACTCCAAGACACATAATTGTCAGATTCACCAAAGTTG</t>
  </si>
  <si>
    <t>ENST00000408783.1</t>
  </si>
  <si>
    <t>ENSG00000221710</t>
  </si>
  <si>
    <t>MIR1298</t>
  </si>
  <si>
    <t>chrX:114725602-114725774</t>
  </si>
  <si>
    <t>GAGTTTCCAGTTTTTCTACTCTGTTTTTTCCCATCTTTGTGGTTTTATCTACTTTTGGTCTTTGATGATGGTGATGTACAGATGGGTTTTTGGTGTGGATGTCCTTTCTGTTTGTTAGTTTTCCTTCTAACAGACAGGACCCTCAGCTGCAGGTCTTTTGGAGTACCCGGCCG</t>
  </si>
  <si>
    <t>chrX:114725774-114725946</t>
  </si>
  <si>
    <t>GTGTGAGGTGTCAGTCTGCCCCTGCTAGGGGGTGCCTCCCAGTTAGGCTGCTCAGGGGTCAGGGGTCAGGAACCCACTTGAGGAGGCAGTCTGCCCGTTCTCAGATCTCCAGCTGCATGCTGGGAGAACCACTGCTATCTTCAATGCTGTCAGACAGGGACATTTAAGTCTGC</t>
  </si>
  <si>
    <t>chrX:114725946-114726118</t>
  </si>
  <si>
    <t>CAGAGGTTACTGCTGTCTTTTTGTTTGTCTGTGCCCTGCCCCCAGAGGTGGAGCCTACAGAGGCAGGCAGGCCTCCTTGAGCTGTGGTGGGTTCCACCCAGTTCGAGCTTCCGGGCTGCTTTGTTTACCTAAGCAAGCCTGGGCAATGGCGGGCGCCCCTCCCCCAGCCTCAC</t>
  </si>
  <si>
    <t>chrX:114835939-114836089</t>
  </si>
  <si>
    <t>CTGCAGGTCTGTTGGAATACCCTGCCGTGTGAGGTGTCAGTGTGCCCCTGCTGGGGGGTGCCTCCCAGTTAGGCTGCTCGGGGGTCAGGGGTCAGGGACCCACTTGAGGAGGCAGTCTGCCCGTTCTCAGATCTCCAGCTGCGTGCTGTGA</t>
  </si>
  <si>
    <t>ENST00000362131.1</t>
  </si>
  <si>
    <t>ENSG00000199001</t>
  </si>
  <si>
    <t>MIR448</t>
  </si>
  <si>
    <t>chrX:114836089-114836239</t>
  </si>
  <si>
    <t>AGAACCACTGCTCTCTTCAAAGCTGTCAGACAGGGACATTTAAGTCTGCAGAGGTTACTGCTATCTTTTTGTTTGTCTGTGCCCTGCCCCCGGAGGTGGAGCCTACAGAGGCAGGCAGGCCTCCTTGAGCTGTGGTGGGCTCCACCCAGTT</t>
  </si>
  <si>
    <t>chrX:115084528-115084722</t>
  </si>
  <si>
    <t>AGTTTCTTCCTAGCCTTGATGGTCTTAACATTTTGGCATGTTTCTGCAGTGGCTGGTACCGGTTGTTCCTTTCCATGTTTAGTGCTTCCTTCAGGAGCTCTTTTAGGGCAGGCCTGGTGGTGACAAAATCTCTCAGCATTTGCTTGTCTGTAAAGGATTTTATTTCTCCTTCACTTATGAAGCTTAGTTTGGCTG</t>
  </si>
  <si>
    <t>ENST00000607417.1</t>
  </si>
  <si>
    <t>ENSG00000271907</t>
  </si>
  <si>
    <t>SNORA35B</t>
  </si>
  <si>
    <t>chrX:115506721-115506873</t>
  </si>
  <si>
    <t>CTGCAGCCTTTCTCTGATCTTGCTTTTCCTTTTGGGCCTGTTCCTCTTGGTCCCTATTATAGAACACTGAGGTTGCCAGGTTTAATAATGCCTCCAGATTTTGTTCAGAGCCCAGGGTTTGCTTTTGGAGCTTTCTCCTGATATCTGTGGCTG</t>
  </si>
  <si>
    <t>ENST00000489283.5</t>
  </si>
  <si>
    <t>ENSG00000102024</t>
  </si>
  <si>
    <t>PLS3</t>
  </si>
  <si>
    <t>chrX:115507076-115507226</t>
  </si>
  <si>
    <t>GTGACTCCAGTCCCCATGATCTGAGTCGAGGTCCCAGTGGGGCTCCATACTGGGGATGGCTTGCTGACTGGTAGGGAATTTGTCCCTTTCTTCAGCTGTCATTCTATCATTTACTTGACTAAGATGCCAGGTATCTCCAAACTCTTGGGCT</t>
  </si>
  <si>
    <t>chrX:115507226-115507376</t>
  </si>
  <si>
    <t>TGCAGCTAAAGCCGCATTCTTTTCATTAAAAGCCAGGGTTTGATCTAACAATAGCATGACATCTCTCCAAGAGAGATTGAAGGTTTGCCCTACACCCTGTAGGACATCTATATACCTATCAGGATCATCTGAAAACTTCCCCAGGTCTACC</t>
  </si>
  <si>
    <t>chrX:118452980-118453270</t>
  </si>
  <si>
    <t>TCAGTGACTGAGTTCTACTCCTAGAACATCTAATTACAAGATCGGTATATTGAGAAGCATTTTCCCTGATTTTTTTTTTCTCAAAATATGTTCATCAACTGGATCAGTATACACTGTCTCCTCTAGGTGGTACCCAACATTTAAAATACTGCAGTGTATATTATTTGGATAAGAAGACCAAAAGCATAATTTAAAATTGCTAGGAGAAAATGCCTTAGATTTTCACCATCCCTACTTGGAGAGGGGGAGGAACATTGCAACAGATGTCAGTGCTTTGCTTCTCTTAGGACC</t>
  </si>
  <si>
    <t>ENST00000276202.9</t>
  </si>
  <si>
    <t>ENSG00000147251</t>
  </si>
  <si>
    <t>DOCK11</t>
  </si>
  <si>
    <t>chrX:119151173-119151324</t>
  </si>
  <si>
    <t>TTCTGATCTCAGTCCAAAAAGGGCTGGGCTTGTTCCTTACATGGTTAGGAACTGTTAACTCCCCTTTTCCCTCTGTCTCCATCTTCCCGCCACAACAGCATCCTTAGAGCAAAATACCAGATGCTCTTTCTTAGCCTCTCTGTATCCCTGCA</t>
  </si>
  <si>
    <t>ENST00000402510.2</t>
  </si>
  <si>
    <t>ENSG00000250423</t>
  </si>
  <si>
    <t>KIAA1210</t>
  </si>
  <si>
    <t>chrX:119830529-119830671</t>
  </si>
  <si>
    <t>CTGCAGAACTGTGACCCAATTAAACCTCTTTTCTTATAAACTAACAACTCTTAGGCATTTCTTTATAGCAATGCAAGAATGGCCTAACATAGTAGTGAACCATGAATTGATCTTTCCCTGGTGGAAAAAACCAAGGTAAGCTA</t>
  </si>
  <si>
    <t>ENST00000478840.1</t>
  </si>
  <si>
    <t>ENSG00000125351</t>
  </si>
  <si>
    <t>UPF3B</t>
  </si>
  <si>
    <t>chrX:121365622-121365851</t>
  </si>
  <si>
    <t>GCTGGGAACAAGCCCTAAGCCTGTCATAAACAGGCCTTAAAGAAACTGGCTGTAAACAGGATTTCTGCAGCAATGTGACATGCTCGTGATGGCTGTCACGCACACTGCTAGAAGTTGTTGGTTTACTAGAGTAGGGCAAGGAACACCTGGCCCGCCCGGAGCGGAAAACTGCTCAAACCACAAACAATAGCATGAACGGCCTGTGCCTTAACAACATGTCTTTGCTGCAG</t>
  </si>
  <si>
    <t>ENST00000584290.1</t>
  </si>
  <si>
    <t>ENSG00000265456</t>
  </si>
  <si>
    <t>MIR3672</t>
  </si>
  <si>
    <t>chrX:122755923-122756086</t>
  </si>
  <si>
    <t>TCTGCAGCAGGAGCATTCCCTTAAGGCACAGATCGCTCATGCTATTGTTTGTGGTTTAAGAATGCCTTTAAGCAGTTTTCCACCCTGGGTGGGCCAGGTGTTCCTTGCCCTCATTCCAGTAAACCCACAACCTTCCAGCGTGGGCATCATGGCCATCATAAACA</t>
  </si>
  <si>
    <t>ENST00000687547.1</t>
  </si>
  <si>
    <t>ENSG00000287776</t>
  </si>
  <si>
    <t>LOC101928359</t>
  </si>
  <si>
    <t>chrX:122756086-122756249</t>
  </si>
  <si>
    <t>ATGTCACAGTGCTGCAGAGATTTTGTTTATGGCCAGTTTTGGGCCAGTTTATGGCCAGGTTTTGGGGGTCCTGTTCCCAACAGGCAGCTCTGTCCCTGTGGTTTTGTAGAGTACAGCTCCCCTCCAGGCTGCTTTCATGGGCTGGCATTGAGTGTCTGTGGCTT</t>
  </si>
  <si>
    <t>chrX:123563450-123563740</t>
  </si>
  <si>
    <t>CCCAGCTCCTACCTCTAACCCCAACTTCTCTTTCACCCGTGAATCCCCTCTGACCCCAACTTCTCTTTCACCCCCTACGAATCTCATTTTACCTCTCCACCTATAAGTCCTGGTTTACACTGCACCCCTCCCTCCGAGCTGCAGTTCACCTTTGACCTTGCTTCACCTTTCACCCCCCCACAGCCCCAGCTCCTACCTGACTCCAGCTTCTCTCTGGCTCCCACAGACCCCATGCATCCTCCCTGCCTCACTCCCCTCAGCCCCTGCCAACCTTAGCTTATCTGGGAGAGA</t>
  </si>
  <si>
    <t>ENST00000455053.5</t>
  </si>
  <si>
    <t>ENSG00000125676</t>
  </si>
  <si>
    <t>THOC2</t>
  </si>
  <si>
    <t>chrX:124346576-124346728</t>
  </si>
  <si>
    <t>CTGCAGTAGCAGCGGCATCTCCCTTGCACAGTTCTCCTCCTCGGCCTGCCCAAGAGTCCACCAGGCCATGGACGCAGTGGCTGTGTATCATGGCAAAATCAGCAGGGAAACCGGCGAGAAGCTCCTGCTTGCCACTGGGCTGGATGGCAGCTA</t>
  </si>
  <si>
    <t>ENST00000477673.2</t>
  </si>
  <si>
    <t>ENSG00000183918</t>
  </si>
  <si>
    <t>SH2D1A</t>
  </si>
  <si>
    <t>chrX:124346885-124347036</t>
  </si>
  <si>
    <t>AGCTCGCCGACGCCTCCTCCGTGGCCCACCCTCAAGTCCAGCCCAGGGCCGTGGTGGAACACACTTTCGCCTCAATCCCTCGCTGGGGATTTCATTCCCTGGGCCTCCTGCTCTCCAGAAGGCCCTCACCAGAGCCTTTTGGGGCAGCTGCA</t>
  </si>
  <si>
    <t>ENST00000698118.1</t>
  </si>
  <si>
    <t>chrX:124755935-124756221</t>
  </si>
  <si>
    <t>TTCAACTTTGGTGAATCTGACGATTATGTGTCTTGGAGTTGCTCTTCTCGAGGAGTATCTTTGTGCCATTCTCTGTATTTCCTGAATCTGAATGTTGGCCTGCCTTGCTAGATTTGGGAAGTTCTCCTGGATAATATCCTGCAGAGCATTTTCCAACTTGGTTCCATTCTCCCCGTCACTTTCAGGTACACCAATCAGACGTAGATTTGGTCTTTTCACATAGTCCCATATTTCTTGGAGGCTTTGTTCGTTTCTTTTTATTTTTTTTTTCTCTAAACTTCCCTTCT</t>
  </si>
  <si>
    <t>ENST00000371130.7</t>
  </si>
  <si>
    <t>ENSG00000009694</t>
  </si>
  <si>
    <t>TENM1</t>
  </si>
  <si>
    <t>chrX:125318884-125319035</t>
  </si>
  <si>
    <t>GTGCACTCACAAACCTTGAGCTAAACACAGGGTGCTGATTGGTGTATTTACAATCCCTGAGCTAGATATAAAGACTCTCCACGTCCCCACCAGACTCAGGAGCCCAGCTGGCTTCACCTAGTGGATCCCGCACCAGGGCTGCAGGTGGAGCT</t>
  </si>
  <si>
    <t>ENST00000695840.1</t>
  </si>
  <si>
    <t>ENSG00000282815</t>
  </si>
  <si>
    <t>TEX13C</t>
  </si>
  <si>
    <t>chrX:125319035-125319186</t>
  </si>
  <si>
    <t>TGCCTGCCAGTCCCGCGCCGTGTGCTCGCATTCCTCAGCCCTTGGGTGGTCGATGGGACTGGGCGCCGTGGAGCAGGGGGTGGTGCTCGTTGGGGAGGCTCGGGCTGCACAGGAGCCCATGGAGTGGGTGAGAGGCTCAGGCATGGCGGGCT</t>
  </si>
  <si>
    <t>chrX:125319186-125319337</t>
  </si>
  <si>
    <t>TGCAGGTCCCGAGCCCTGCCCCGCTGGAAGGCAGCTAAGGCTCAGTGAGAAATCGAGTGCAGCGCCGGTGGGCTGGCACTGCTGGGGGACCCAGTACACCCTCCGCAGCCACTGGCCGGGGTGCTAAGTCCCTCATTGCCCAGGGCCAGCAG</t>
  </si>
  <si>
    <t>chrX:125840276-125840427</t>
  </si>
  <si>
    <t>AAGCAAGAAGGGAAGTTTAGAGAAAAAAGAATAAAAAGAAACGAACAAAGTCTCCAAGAAATATGGGACTATGTGAAAAGACCAAATCTACGTCTGATTGGTGTACCTGAAAGTGACGGGAAGAATGGAACCAAGTTGGAAAACACTCTGCA</t>
  </si>
  <si>
    <t>ENST00000438994.1</t>
  </si>
  <si>
    <t>ENSG00000237208</t>
  </si>
  <si>
    <t>LOC101928495</t>
  </si>
  <si>
    <t>chrX:127362646-127362819</t>
  </si>
  <si>
    <t>CCGAGGCTGGGGGAGGGGCGCCCGCCATTGCCCAGGCTTGCTTAGGTAAACAAAGCAGCCGGGAAGCTTAAACTGGGTGGAGCCCACCACAGCTCAAGGAGGCCTGCCTGCCTCTGTAGGCTCCACCTCTGGGGGCAGGGCACAGACAAACAAAAAGACAGCAGTAACCTCTGC</t>
  </si>
  <si>
    <t>ENST00000371125.4</t>
  </si>
  <si>
    <t>ENSG00000183631</t>
  </si>
  <si>
    <t>PRR32</t>
  </si>
  <si>
    <t>chrX:127362819-127362992</t>
  </si>
  <si>
    <t>CAGACTTAAGTGTCCCTGTCTGACAGCTTTGAAGAGAGCAGTGGTTCTCCCAGCACGCAGCTGGAGATCTGAGAACGGGCAGACTGCCTCCTCAAGTGGGTCCCTGACCCCTGACCCCCGAGCAGCCTAACTGGGAGGCACCCCCCAGCAGGGGCACACTGACACCTCACACGG</t>
  </si>
  <si>
    <t>chrX:127362992-127363165</t>
  </si>
  <si>
    <t>GCAGGGTATTCCAACAGACCTGCAGCTGAGGGTCCTGTCTGTTAGAAGGAAAACTAACAAACAGAAAGGACATCTACACCGAAAACCCATCTGTCCATCACCATCATCAAAGACCAAAAGTAGATAAAACCACAAAGATGGGGAAAAAACAGAACAGAAAAACTGGAAACTCTA</t>
  </si>
  <si>
    <t>chrX:129097418-129097486</t>
  </si>
  <si>
    <t>CTGCAGCCTTGACCTCCCAGGCTCTAGTGATCCTCCTGCCTCGGTCTCCCAAGTAGCTAGGACTACAGG</t>
  </si>
  <si>
    <t>ENST00000660383.1</t>
  </si>
  <si>
    <t>LOC107985698</t>
  </si>
  <si>
    <t>chrX:129807151-129807312</t>
  </si>
  <si>
    <t>AAAAGTATGATTCTGGCCGGGCGCGGTGGCTCACGCCTGTAATCCCAGCACTTTGGGAGGCCGAGGCGGGTGGATCATGAGGTCAGGAGATCGAGACCATCCTGGCTAACAAGGTGAAACCCCGTCTCTACTAAAAATACAAAACATTAGCCGGGCGCGGTG</t>
  </si>
  <si>
    <t>ENST00000491039.1</t>
  </si>
  <si>
    <t>ENSG00000188706</t>
  </si>
  <si>
    <t>ZDHHC9</t>
  </si>
  <si>
    <t>chrX:129807312-129807473</t>
  </si>
  <si>
    <t>GGCGGGCGCCTGTAGTCCCAGCTACTCGGGAGGCTGAGGCAGGAGAATGGCGTGAACCCGGGAAGCGGAGCTTGCAGTGAGCCGAGATTGCGCCACTGCAGTCCGCAGTCCGGCCTGGGCGACAGAGCGAGACTCCGTCTCAGAAAAAAAAAAAAAAAAAAA</t>
  </si>
  <si>
    <t>chrX:130517962-130518138</t>
  </si>
  <si>
    <t>ENST00000408950.3</t>
  </si>
  <si>
    <t>DENND10P1</t>
  </si>
  <si>
    <t>chrX:130518138-130518314</t>
  </si>
  <si>
    <t>chrX:130959517-130959692</t>
  </si>
  <si>
    <t>ACCTCTGCAGACTTAAATGTCCCTGTCTGACAGCTTTGAAGAGAGCAGTGGTTCTCCCAGCACGCAGCTGGAGATCTGAGAACGGGCAGACTACCTCCTCAAGTGGGTCCCTGACCCCTGACCCCCGAGGAGCCTAACTGGGAGGCACCCCCCAGCAGGGGCACACTGACACCTCA</t>
  </si>
  <si>
    <t>ENST00000370935.5</t>
  </si>
  <si>
    <t>ENSG00000165675</t>
  </si>
  <si>
    <t>ENOX2</t>
  </si>
  <si>
    <t>chrX:130959692-130959867</t>
  </si>
  <si>
    <t>ACACGGCAGGGTATTCCAACAGACCTGCAGCTGAGGGTCCTGTCTGTTAGAAGGAAAACTAACAAACAGAAAGGACATCCACACCGAAAACCCATCTGTACATCACCATCATCAAAGACCAAAAGTAGATAAAACCACAAAGATGGGGAAAAAACAGAACAGAAAAACTGGAAACT</t>
  </si>
  <si>
    <t>chrX:131579133-131579295</t>
  </si>
  <si>
    <t>CAGGCTTGATTAGGTAAACGAAGCAGCTGGGAAACTCCAACTGGGTGGAGCCCACCACAGCTCAAGGAGGCCTGCATTCCTCTGTAGGCTCCACCTTTGGGGGCAGGGCACAGACAAACAAAAAGACAGCAGTAACCTCTGCAGACTTAAATGTCCCTGTCTG</t>
  </si>
  <si>
    <t>ENST00000370904.6</t>
  </si>
  <si>
    <t>ENSG00000147255</t>
  </si>
  <si>
    <t>IGSF1</t>
  </si>
  <si>
    <t>chrX:131579295-131579457</t>
  </si>
  <si>
    <t>GACAGCTTTGAAGAGAGCAGTGGTTCTCCCAGCACGCAGCTGGAGATCTGAGAACGGGCAGACTGCCTCCTCAAGTGGGTCCCTGACCCCTGACCCCCGAGCAGCCTAACTGGGAGGCACCCCCCAGCAGGGGCACACTGACACCTCACACGGCAGGGTACTC</t>
  </si>
  <si>
    <t>chrX:131579457-131579619</t>
  </si>
  <si>
    <t>CCAACAGACCTGCAGCTGAGGGTCCTGTCTGTTAGAAGGAAAACTAACAAACAGAAAGGACATCCACACCAAAAACCCATCTGTACATCACCATCATCAAAGACCAAAAGTAGATAAAACCACTAAGATGGGGAAAAAACAGAACAGAAAAACTGGAAACTCT</t>
  </si>
  <si>
    <t>chrX:131664531-131664694</t>
  </si>
  <si>
    <t>AGACAGCAGTAACCTCTGCAGACTGAAAAGTCCCTGTCTGACAGCTTTGAAGAGAGCAGAGGTTCTCCCAGCACGCAGCTGGAGATCTGAGAACGGGCAGACTGCCTCCTCAAGTGGGTCCCTGACCCCTGACCCCCGAGCAGCCTAACTGGGAGGCACCCCCC</t>
  </si>
  <si>
    <t>chrX:131664694-131664857</t>
  </si>
  <si>
    <t>CAGCAGGGGCACACTGACACCTCACACGGCAGGGTATTCCAACAGACCTGCAGCTGAGGGTCCTGTCTGTTAGAAGGAAAACTAACAAACAGAAAGGACATCCACACCGAAAACCCATCTGTACATCACCATCATCAAAGACCAAAAGTAGATAAAACCACAAA</t>
  </si>
  <si>
    <t>chrX:133160166-133160322</t>
  </si>
  <si>
    <t>CAATCATTGCTGTTCTGCAGCCTCCACTGGCGATACCCAGGCAAACAGGGTCAGGAGTGGACCTCCAGAAAACTCCAGCAAACTGGCAGTAGAAGGGACTGACTGTCAGAAGGAAAACTAACAAACAGAAAGGAATAGCACATCCACTCAAAGACCC</t>
  </si>
  <si>
    <t>ENST00000310125.5</t>
  </si>
  <si>
    <t>ENSG00000183434</t>
  </si>
  <si>
    <t>TFDP3</t>
  </si>
  <si>
    <t>chrX:133649060-133649207</t>
  </si>
  <si>
    <t>AGCCCCTATGCTCAGTGCTTGGCACAGAGAGCTGCTTGCTCAATATTGAATAAATGAATGCAAATGGTGATGATATATGCATATGTGATGAGTGTGTAGGTGGGGGGGATTCTCTATGTCCTTATCAACAGACCCCATCAAATCCAGC</t>
  </si>
  <si>
    <t>ENST00000692074.1</t>
  </si>
  <si>
    <t>ENSG00000147257</t>
  </si>
  <si>
    <t>GPC3</t>
  </si>
  <si>
    <t>chrX:136539939-136540090</t>
  </si>
  <si>
    <t>CTTAACACCTCTCTGTCTCACACCCCACATCCAATCCTTTTGGAAATTGTGTAGGTTCTATCTTCAAAATATCCAAGATCTGACCGCATCTTCTCACCTCCGTTGTCACCTGGGTCCTAGAAGCTATCATCACCCCCCGCTGAATTGCTGCA</t>
  </si>
  <si>
    <t>ENST00000456412.1</t>
  </si>
  <si>
    <t>ENSG00000102243</t>
  </si>
  <si>
    <t>VGLL1</t>
  </si>
  <si>
    <t>chrX:136663808-136664108</t>
  </si>
  <si>
    <t>TTAGGAATGTTTCTTTAAAAGACGATGACCATTGATTCCCAGTCTAAGGGGCATCAGCACACAAACCTCCCCCTTCCATACCACACTTTCACACTCCTCTGAGTCATTCTTCAAGCAATTCAGTAACTTTCAGGAAACTGCCCCACTCCTGCAGTTCCACTGAGTTATCTATAAGGTAGCTGCATCCATGGGTCTGGAGATCAGGAGAAAAGTCAGAATGGAAAACTGTGGACATGGGAGTCATCTGCATTTTGATAAATGAAGTTATGGGGGTAGTCAAGGTTGTCTAGGAATAGGCTAT</t>
  </si>
  <si>
    <t>ENST00000695729.1</t>
  </si>
  <si>
    <t>ENSG00000102245</t>
  </si>
  <si>
    <t>CD40LG</t>
  </si>
  <si>
    <t>chrX:137031341-137031486</t>
  </si>
  <si>
    <t>GGGTGAGGCTAACCAGGGCCGTGCAGAAGTGGCTGTTGAGGGGCCAGAAGAGAGGCACAGAGGTGGCCACCACCCAGGGGGCCACGAGCGAAATCTGCAGCAGGTCGGTGACGAGGAGGTTAAAGATAAAACGGTTGGTCACCTGC</t>
  </si>
  <si>
    <t>ENST00000651716.2</t>
  </si>
  <si>
    <t>ENSG00000165370</t>
  </si>
  <si>
    <t>GPR101</t>
  </si>
  <si>
    <t>chrX:137431419-137431663</t>
  </si>
  <si>
    <t>AGATCTATGCCTTAATTCTAACACTGAGCTCCTAGAGACTTTCAAATGGGTTGATGTTTGTTCCTTAGTGGTATCTACTTTTCTCTGCAGGTGGCAAACAAATTCCAGTGTCAGCACCAAGGTCTGTCTTTGTGGGGTTGTATGTAGCTTTAGAGGTGCCTCTCTTGATCTCAGGCAGTGAAGAAAGAAAAAAAAGAAAAAGAAGAAAGAAAAGAGAGAAAGGGGAAAGAAAAAGAAAGAAAGAA</t>
  </si>
  <si>
    <t>ENST00000287538.10</t>
  </si>
  <si>
    <t>ENSG00000156925</t>
  </si>
  <si>
    <t>ZIC3</t>
  </si>
  <si>
    <t>chrX:137564505-137564647</t>
  </si>
  <si>
    <t>CTGCAGTTATAAAGCGCTGCTTAAGGCGGTCTCTCCTGGCGCCTCTGAACTTGATCAGATGTTCTATTTCCTACAGAGAGATGGCGGCCAGGCTGTGAGGCTGCCTCAAGGCGCAGACTTTGGGGCTTGGCCCAGCTAGGGAT</t>
  </si>
  <si>
    <t>chrX:138373225-138373420</t>
  </si>
  <si>
    <t>TGCTGCAGGGGTTGGGCCCTCATAGAGAACCTCTGCTAGGGCAGTGAAGAAGGGGAATGTGGGATTGAAGCCCCCACACAGAATCCCTACTGTGGCACTGCCTAGTGGAGCTGTGAGAAGAAGGCCATTGTCTTCCAGAGCCCAGAATGGTAGATCCACCAACAGCTTGTATTGTGCACCTGGAAAAGCTGCAGCC</t>
  </si>
  <si>
    <t>ENST00000385065.3</t>
  </si>
  <si>
    <t>ENSG00000207800</t>
  </si>
  <si>
    <t>MIR504</t>
  </si>
  <si>
    <t>chrX:139082211-139082353</t>
  </si>
  <si>
    <t>AGAGTGCTGTTCCCTCAGATATCCGCATGGCTGGCTCCACTTCTCTCAGTTCTCTCCTCAAATGTCCCCTCTTCAGAAAGGCCTTTCCTAACCATTCTATCTAAAGACCAACCATAATTATCCCTTCTCTTTCCCCATCTGCA</t>
  </si>
  <si>
    <t>ENST00000455663.5</t>
  </si>
  <si>
    <t>ENSG00000129682</t>
  </si>
  <si>
    <t>FGF13</t>
  </si>
  <si>
    <t>chrX:141018352-141018495</t>
  </si>
  <si>
    <t>AGTGGTTTCCAGCTTGGTTCCATTCTCCCCATCACTTTCAGGTACACCAATCAGACGCAGATTTGGTCTTTTCACATAATCCCGTATTTCGAGGAGGCTTTGTTCATTTCTTTTTATTCTTTTTCTCTAAACTGCTCTTCTCGC</t>
  </si>
  <si>
    <t>ENST00000449283.2</t>
  </si>
  <si>
    <t>ENSG00000227234</t>
  </si>
  <si>
    <t>SPANXB1</t>
  </si>
  <si>
    <t>chrX:142390683-142390851</t>
  </si>
  <si>
    <t>GAGTTTCCAGTTTTTCTGTTCTGTTTTTTCCCCATCTTTGTGGTTTTATCTACTTTTGGTCTTTGATGATGGTGATGTACAGATGGGTTTTTGGTGTGGATGTCCTTTCTGTTTGTCAGTTTTCCTTCTAACAGACAGGACACTCAGCTGCAGGTCTGTTGGAGTACCC</t>
  </si>
  <si>
    <t>ENST00000247452.4</t>
  </si>
  <si>
    <t>ENSG00000046774</t>
  </si>
  <si>
    <t>MAGEC2</t>
  </si>
  <si>
    <t>chrX:142390851-142391019</t>
  </si>
  <si>
    <t>CGGCCGTGTGAGGTGTCAGTCTGCCCCTGCTGGGGGGTGCCTCCCAGTTAGGCTGCTCGGGGGTCAGGGGTCAGGGACCCACTTGAGGAGGCAGTCTGCCCGTTCTCAGATCTCCAGCTGCGTGCTGGGAGAACCACTGCTCTCTTCAAAGCTGTCAGACAGGGACATT</t>
  </si>
  <si>
    <t>chrX:142391019-142391187</t>
  </si>
  <si>
    <t>TTAAGTCTGCAGAGGTTACTGCTGTCTTTTTGTTTGTCTGTGCCCTGCCCCCAGAGGTGGAGCCTACAGAGGCAGGCAGGCCTCCTTGAGCTGTGGTGGGCTCCACCCAGTTCTAGCTTCCTGGCCCCTTTGTTTACCTAATCAAGCCTGGGATTGGCGGGCGCCCCTC</t>
  </si>
  <si>
    <t>chrX:142478270-142478441</t>
  </si>
  <si>
    <t>GAGGCTGGGGGAGGGGCGCCCGCCATTGCCCAGGCTTGCTTAGGTAAACAAAGCAGCCAGGAAGCTCGAACTGGGTGGAGCCCACCACAACTCAAGGAGGCCTGCCTGCCTCTGTAGGCTCCACCTCTGGGGGCAGGGCACAGACAAACAAAAAGACAGCAGTAACCTCCGC</t>
  </si>
  <si>
    <t>chrX:142478441-142478612</t>
  </si>
  <si>
    <t>chrX:142478612-142478783</t>
  </si>
  <si>
    <t>chrX:143228814-143228964</t>
  </si>
  <si>
    <t>CTGCAGTCCCGAGCCCTGCCGCGCAGGAAGACAGCTAAGGCCCAGCGAGAAATCGAGCGCAGCGCCGGTGGGCTGGCACTGCTAGGGGACCCAGTACAACCTCCGCAGCCGCTGGCCCAGGTGCTAAGTCCCTCATTGCCCGGGGCCAGCA</t>
  </si>
  <si>
    <t>ENST00000370504.3</t>
  </si>
  <si>
    <t>ENSG00000189326</t>
  </si>
  <si>
    <t>SPANXN4</t>
  </si>
  <si>
    <t>chrX:144766211-144766468</t>
  </si>
  <si>
    <t>CTGCAGTGAACTGGGACGCTCGCTAATAATTCAGATTTCTTGGCCCCATCACCAACCTCTTAAACCAGTATCTCCATTGGTTCGGGCCCAGAATTTACAGTTTAAACAAATATTCCTGCAGATCCTGATGCTGCTGAACATCAGAACAACAGTTGGAAAAACACTATTATAACTGCATTCAAGCAATGAGAAAATATCTCAAATATCTCAAAATATCGAAGAGTCGTCCTAGTTTTGCTATTTATTAAATGCATGAGG</t>
  </si>
  <si>
    <t>ENST00000370493.4</t>
  </si>
  <si>
    <t>ENSG00000203923</t>
  </si>
  <si>
    <t>SPANXN1</t>
  </si>
  <si>
    <t>chrX:144854373-144854556</t>
  </si>
  <si>
    <t>TGACACCTCATACAGGCGGGTGCCCCTCTGGGACAAAGCTTCCAGAGGAAGGATCAGGCAGCAATATTTGCTATTCTGCAATATTTGCTGTTTTGCAGTCTCCGCTGGTGATACCCTGGCAAACAGGGTCTGGAGAGGACCTCCAGCAAACTCCAACAGACCTGCAGCTGAGGGACCTGACTGT</t>
  </si>
  <si>
    <t>chrX:144854556-144854739</t>
  </si>
  <si>
    <t>TTAGAAGGAAAACTAACAAATAGAAAGGAATAGCATCGACATCAACAAAAAGGACATCCACACCAAAACCCCATCTGTAGGTCACCAACATCAAAGACCAAAGGTAGATAAAACCACAAAGTTGGGGAGAAACCAATATTCGCTGTTCTGCAGCCTCCGCTGGTGATACCCTGGCAAACAGGGT</t>
  </si>
  <si>
    <t>chrX:144854739-144854922</t>
  </si>
  <si>
    <t>TCTGGAGAGGACCTCCAGCAAACTCCAACAGACCTGCAGCTGAGGGACCTGACTGCTAGAAGGAAAACTAACAAATAGAAAGGAATAGCATCAACATCATCAAAAAGGACATCCACACCAAAACCCCATCTGTAGGTCACCAACATCAAAGACCAAAGATAGATAAAACCACAAAGTTGGGGAG</t>
  </si>
  <si>
    <t>chrX:145963888-145964054</t>
  </si>
  <si>
    <t>CCTGCAGTCTGGAGAGTCTGTGCATTTGGAGGAGGGACAGCGTAGTGACTGAGGGGATCTAGCATTGAAATGAGTGCTACCCTATCATAGCAGAGAGCAAAGCCGTGCAGGGCTCAGCCACTGACCACATACAGAAGCAACATTTGGACCAGACCTAGCCAGAGGGG</t>
  </si>
  <si>
    <t>ENST00000516410.2</t>
  </si>
  <si>
    <t>ENSG00000252219</t>
  </si>
  <si>
    <t>MIR892C</t>
  </si>
  <si>
    <t>chrX:145964054-145964220</t>
  </si>
  <si>
    <t>GAATTGCCCATCCCATTGGTCCAAACTCGAGTTTCTTGGCAAGCCTTGCTACTGCAGACTAAAGTGCTCTGGGGTCCTATGTACACTTGAAGGGCAGTCTAGGATGCAGGGACTGCAATTCCTGGACAACTCCTAGTGCTGGGATGGACTTAGAGCCAGAGGACTAG</t>
  </si>
  <si>
    <t>chrX:146307486-146307548</t>
  </si>
  <si>
    <t>GAACCACCACCTAGATTTCAGAGGATGTATGGAAACACCTGGATGTCCAGGCAGAAGTTTGCT</t>
  </si>
  <si>
    <t>ENST00000401237.1</t>
  </si>
  <si>
    <t>ENSG00000216056</t>
  </si>
  <si>
    <t>MIR891A</t>
  </si>
  <si>
    <t>chrX:146307552-146307712</t>
  </si>
  <si>
    <t>TGGGTTGAGCCCTTATGGAGAGCCTCTGCTAGGGCAGTGCAGAAAGGAAATGTGGGGTCAGAACTCACACAGAGTCCCCACTGGGCCACTGCCTAGTGGAGCTTTGAGAAGAGGACCACTGTCCTACAGACCCCAGAATGGCGGATCTACTGACAGCTTGT</t>
  </si>
  <si>
    <t>chrX:146307712-146307872</t>
  </si>
  <si>
    <t>TACCGTGCACCTGGAAAAGCTGCAGACACTCAATGTCAGCTGGAAAGGCAGCTAGGAGTGGGGCTGTACCCTGCAAAGCCACAGGGGCAGAGCTGTGAAAAGCCATGAGAGCCCACCACTTACATCAGCATGACCTGGAAGTGAGATATGGTATCAAAGGA</t>
  </si>
  <si>
    <t>chrX:146680223-146680372</t>
  </si>
  <si>
    <t>CAAGTGATCCTTTAAGGTTGTCTAAAAGGAAGATCACCTTTCTCTCTTCCACTTTATTCTGTATCTTCCTACATTGCTAACAAAAAAAGAAGCAATCAAAAGTTAACTTCCACAAACCCCCCATTATAATTATTTATCTAGTTATCTGCA</t>
  </si>
  <si>
    <t>ENST00000438525.3</t>
  </si>
  <si>
    <t>ENSG00000235699</t>
  </si>
  <si>
    <t>CXorf51B</t>
  </si>
  <si>
    <t>chrX:147804243-147804541</t>
  </si>
  <si>
    <t>TGTGTGTGAGTGAGGGGTGGGTGGAAGGGTGAGAACAGCAGGCTTTGAGCTAATGCTTCTTTGGAAATATCCTGTTCTATTTTTGGTTTAATTACATAAAATTCTCTGGTTGAAAATGAAACTAGATTCTGGGGAAATATTAACAAACTGCAGACTCAAACATTTTAAAATTTAGACCATCCATCGACTGTAGCAACTATTTCTAAAGGCAATTAGAGAGAAAGAGAAGAGGGAAGGGAAAGGGGTGGGGGAGGAAGCAATGAGCAGATGAAAGTCAGAAGAAAAGAGACAGGAAAGAG</t>
  </si>
  <si>
    <t>ENST00000654189.1</t>
  </si>
  <si>
    <t>LOC105373349</t>
  </si>
  <si>
    <t>chrX:147804545-147804595</t>
  </si>
  <si>
    <t>AAGGGGACAGAAGAGGGAGGAGAAAAGGGGGAAGAGAGAGATTGGGAGAAG</t>
  </si>
  <si>
    <t>chrX:149626275-149626426</t>
  </si>
  <si>
    <t>ACAGATAAGCAGTCACTTGAGTGGTAAGTAGTTCATTGACAGTACTGACAGTACACTCGTGCATTAGATACTGCTTTCTTAAAAACAATAACCTGTAAAAACTATTTGCAGTAACTATGTATTTTTAATTCATACGACACATATCATCTGCA</t>
  </si>
  <si>
    <t>ENST00000511776.1</t>
  </si>
  <si>
    <t>ENSG00000269556</t>
  </si>
  <si>
    <t>TMEM185A</t>
  </si>
  <si>
    <t>chrX:150212940-150213227</t>
  </si>
  <si>
    <t>CCTGCAGGTGTTGGGCTCTGGCGAAAGAAATTTGACATCCACTTACTGAGAAGGCTGACTGCATGCAGAGCCTCACATACTGGGAGACGGCAGAAGAGCTCTGATTCCATTTACCAAGTACTTATTGAGCATCCACTATGTCCACAGATAAAACTATTAGCAGAAGGTGTAGCAGGAAGGGCTCTGGCAGGGATGGAGGCAGGGGGTGGGCCCCAAGCTGGGCCTCCTAGCCTGGCTGTCAGTCCCATGATGGAGACAGGCCAGCTGATCTTAAGGGCCCCTGCAGCC</t>
  </si>
  <si>
    <t>ENST00000516645.3</t>
  </si>
  <si>
    <t>ENSG00000252454</t>
  </si>
  <si>
    <t>MIR2114</t>
  </si>
  <si>
    <t>chrX:150899046-150899215</t>
  </si>
  <si>
    <t>GTGGGCGCCGATTTCCTCCCGGGTGACCTTGAGAAGGGCTCTTCCCCTTCTGGCCTTGGTGTTCTCCCGGTGAAGGGTTGTTCCCTTGGGGCCCCTCCAGACACCGTCCAGCACGGAGCCCCGCACTCTGTCCCCACCCGCTGTTCCCTGCAGGAGTGAAACCCTGGCCG</t>
  </si>
  <si>
    <t>ENST00000613030.4</t>
  </si>
  <si>
    <t>ENSG00000102181</t>
  </si>
  <si>
    <t>CD99L2</t>
  </si>
  <si>
    <t>chrX:150899215-150899384</t>
  </si>
  <si>
    <t>GGAGACTGAAGAAAAGGACCGTTTTCGTGACTGGCTGCGGTCAACAAGCAGTGACACGTCTCGAGAAAACGAGGCCGGGGGCGCCCGGGTGGGCGACAGGGGAGGATGGGGGCGTCCCGGAGCCGAAGCGCCGCGGGCTCGGGAGACTGGGGGTAGGGACTGGGTCAGCT</t>
  </si>
  <si>
    <t>chrX:150899384-150899553</t>
  </si>
  <si>
    <t>TCTCCCGAGGCTTTGATGAATGCGCTGAAAGTGCAAGTTCATATCTGCAGAGTCGATCTCAAAAACGTGCTTAATGACCGACAAACGCGCTGCAGTCCTTTCCCATGAACCCCCGCAAACGGAGTCCGTCTCCCAGACCCGAAGAAATCAGATTCCGATACGATACTGTG</t>
  </si>
  <si>
    <t>chrX:153073531-153073699</t>
  </si>
  <si>
    <t>GTGTTTTCCGGGAGGGACCAGCCAGCCCCAGGGGAGGAGTCCTTTGAGGTCTGGCTAGACCACACCACCGAAATGCTGCATGTGTGGCAGGGGGTCTCGGAAAGGGAGAGGAGGAGGAGGCTGCTGGAAGGCTTGCGTGGGACCGCCCTGCAGCTCGTGCACGCGCTCC</t>
  </si>
  <si>
    <t>ENST00000421798.5</t>
  </si>
  <si>
    <t>ENSG00000235961</t>
  </si>
  <si>
    <t>PNMA6A</t>
  </si>
  <si>
    <t>chrX:153073699-153073867</t>
  </si>
  <si>
    <t>CTGGCGGAGAACCCCGCCAGGACGGCGCAGGACTGTCTGGCGGCCCTGGCCCAGGTGTTTGGAGACAACGAGTCCCAGGCGACCATCCGGGTGAAGTGTCTGACCGCTCAGCAGCAGTCAGGCGAGCGTCTCTCAGCTTTCGTGTTGCGGCTGGAAGTGCTGCTGCAGA</t>
  </si>
  <si>
    <t>chrX:153076163-153076331</t>
  </si>
  <si>
    <t>TTCTGCAGCAGCACTTCCAGCCGCAACACGAAAGCTGAGAGACGCTCGCCTGACTGCTGCTGAGCGGTCAGACACTTCACCCGGATGGTCGCCTGGGACTCGTTGTCTCCAAACACCTGGGCCAGGGCCGCCAGACAGTCCTGCGCCGTCCTGGCGGGGTTCTCCGCCA</t>
  </si>
  <si>
    <t>chrX:153076331-153076499</t>
  </si>
  <si>
    <t>AGGAGCGCGTGCACGAGCTGCAGGGCGGTCCCACGCAAGCCTTCCAGCAGCCTCCTCCTCCTCTCCCTTTCCGAGACCCCCTGCCACACATGCAGCATTTCGGTGGTGTGGTCTAGCCAGACCTCAAAGGACTCCTCCCCTGGGGCTGGCTGGTCCCTCCCGGAAAACA</t>
  </si>
  <si>
    <t>chrX:153392059-153392198</t>
  </si>
  <si>
    <t>ATGCACACTCACACACCACACACTCACACACCATGCACACCACACACACCATGCACACCACACACTCGCACACCATGCACTCACACACCACGCACACTCGCACACCACACACACTCACACACCATGCACACTCACACAGC</t>
  </si>
  <si>
    <t>ENST00000445091.3</t>
  </si>
  <si>
    <t>ENSG00000214897</t>
  </si>
  <si>
    <t>PNMA6E</t>
  </si>
  <si>
    <t>chrX:153392321-153392468</t>
  </si>
  <si>
    <t>GGAAGCCTTCTCCAGCAGGGCTTACACTGGATTGGGGGCTCCCCAAGGCCCTCACCTTCAGCTCCGAGAGCTTCCCCCAGACCTGCCCACCCAAAGGGCCTCAGCACCGGCACCCTGCCTCCACCAGGTCACAGGTGGGCAGCAGCTC</t>
  </si>
  <si>
    <t>chrX:153488724-153488883</t>
  </si>
  <si>
    <t>CCCTGCAGCCCCCACCTTCTCGCAGTCCCAGAGGTCAGGCCCGGGAGGCACAGGAAGTGCAGGCTGGGTGAGTCCCCGACATCTCCTGCCCACTTCTTACCACTGCCCGACAGATGAGGCAGGTGGGGAGGAGAAGGGGAGGGGCCCCTCAGCTGCAGGA</t>
  </si>
  <si>
    <t>ENST00000428676.1</t>
  </si>
  <si>
    <t>ECMXP</t>
  </si>
  <si>
    <t>chrX:153864877-153865046</t>
  </si>
  <si>
    <t>GTGGTGGCCTGAAGCTGGAAGCGGTACCGCAGGTGGGGGCTGAGATCGGTCAGGTTGTGTGTCCGAAGTTCGGGGTCCCGAAGGTTGAAGGACAGTTGCCCCTTGCCCCCCTCATCCACTGTGGGGACAGACAGGGGTTGGCTGTGGCTGCAGCTCTGCCCCCTCCCCGT</t>
  </si>
  <si>
    <t>ENST00000370058.7</t>
  </si>
  <si>
    <t>ENSG00000198910</t>
  </si>
  <si>
    <t>L1CAM</t>
  </si>
  <si>
    <t>chrX:153865046-153865215</t>
  </si>
  <si>
    <t>TGGCCCCTCCACCTCCCTTCCCTGCTGGGGCGGCGCACGCACGGGGGTGGTAGGAGAGCACGTAGCCGGTGAGCACGCCGTTGTGGCTGAGTGGGGGCTGCCAGCGCAGCAGCAGGCTGGTGTTCGACTGGCACTCCAGGTGCAACGCCTCGGGGTGGCCAGGCACTGCA</t>
  </si>
  <si>
    <t>chrX:153921763-153921908</t>
  </si>
  <si>
    <t>CTGCAGCTCCAGGCAGCGCAGCTGCTCGCTCAGCTGCCAGCGCATCTCTGTGGGGGGAACCATGGCTCAGGCCTGGTCAGCACGCCCTGCCTGGGTCAGCCAGGCCAGCGTGGGATGGGAGAGGCAGAGGCACACAGACCCCAGTC</t>
  </si>
  <si>
    <t>ENST00000700282.1</t>
  </si>
  <si>
    <t>ENSG00000089820</t>
  </si>
  <si>
    <t>ARHGAP4</t>
  </si>
  <si>
    <t>chrX:153921908-153922053</t>
  </si>
  <si>
    <t>CCCGTCGGCTCTGAGGGCTCCTTCGGACCCAGCCTAGGCTGAGGGCAAGAGCTAAGAGGGGAGGAAAGAAGCTAGGCCCCTGCAGGCAGATCTGGCCTCAGCTGTCCAGCCGACCTCTGCGCTGAGGCCAACAGATGGCCAGAGCC</t>
  </si>
  <si>
    <t>ENST00000488269.5</t>
  </si>
  <si>
    <t>chrX:153998802-153999091</t>
  </si>
  <si>
    <t>TTGGGATTACAGGCATGAGCCAACACGCCCGGCCTGGTTGTCTTTTCTTTTCTTTCTTTTTTTTTTTTTTTTTTTTTTTTTAAGACAGGGTCTCACTCTGTCACCCAGGCTGGAGTGCACTGATGAGATCTAGACTCACTGCAGCCTCAACTTCCTGGGCTTAAGCGATCCTCCCACCTCAGCCTCCCGAGAAGCTGGGACTACAGGCGTGCACCACCACGCCTGGCTAATTTTTGTATTTTTAGTAGAGACAGGGTTTCTTCATGTTGGCCAGGTTGGTCTCAAACTCC</t>
  </si>
  <si>
    <t>ENST00000444254.1</t>
  </si>
  <si>
    <t>ENSG00000184216</t>
  </si>
  <si>
    <t>IRAK1</t>
  </si>
  <si>
    <t>chrX:153999160-153999303</t>
  </si>
  <si>
    <t>CGGCCTACCCTTAATTTTTTTTTTTTGAAGTGCACAAGCTAATTTTTTAATTACTATTTGTAGAGATTAGGTCTCCCTGTGTTGCCCAGGTTGGTCTTGAACTCCTGAGCTCACGCAATCCATCTACCTTGGCCTCCCACAATG</t>
  </si>
  <si>
    <t>chrX:153999303-153999446</t>
  </si>
  <si>
    <t>GCTGGACTGCAGGTGTGCACCACGCTCTGGCATCATTCTGGTTCTTAAACCCAAGGGTACTTATTTTCCAACATGAACCTTAACCTCACCCTTCCAGAAACTTCTCAGGCATGGGCAAGGTTGCAGTCTCCCTTACTGCAGGCA</t>
  </si>
  <si>
    <t>chrX:154172913-154173194</t>
  </si>
  <si>
    <t>GACTTCCCCTCTGCCTCCCATCAGCACACCTAACATCTCTTCGATCTGAGTCATACATTTCTTTTTTTTTTTTTTTTTTTTTGACACAGGGTCTTGCTCTGTCACCCAGAATGGAGTGCAGTGGTGCAATCATGACTCACTGCAGCCTCAACCTCCCGGGCTCAAGGGATCCCCGCTCCCGCTCAGCCTCCTGAGTAGCTGTGACTACAGGCACGCGCCATCACGCCCAGCTAATTTTTTGATGTTTTTGTAGATACCGGGTCTCACTATGTTGCCCAGGCT</t>
  </si>
  <si>
    <t>ENST00000595290.6</t>
  </si>
  <si>
    <t>ENSG00000268221</t>
  </si>
  <si>
    <t>OPN1MW</t>
  </si>
  <si>
    <t>chrX:154247802-154247968</t>
  </si>
  <si>
    <t>TGGGCTTCGCTGTTGCACAGCTGATGAGCTCAATCAGCTCCCTGCTGCCTCCAGACTTCCCCTCTGCCTCCCATCAGCACACCTAACATCTCTTCGATCTGAGTCATACATTTCTTTTTTTTTTTTTTTTTTTGACACAGGGTCTTGCTCTGTCACCCAGAATGGAG</t>
  </si>
  <si>
    <t>ENST00000599405.4</t>
  </si>
  <si>
    <t>ENSG00000269433</t>
  </si>
  <si>
    <t>OPN1MW3</t>
  </si>
  <si>
    <t>chrX:154247968-154248134</t>
  </si>
  <si>
    <t>GTGCAGTGGTGCAATCATGACTCACTGCAGCCTCAACCTCCCGGGCTCAAGGGATCCCCGCTCCCGCTCAGCCTCCTGAGTAGCTGTGACTACAGGCACGCGCCATCACGCCCAGCTAATTTTTTGATGTTTTTGTAGATACCGGGTCTCACTATGTTGCCCAGGCT</t>
  </si>
  <si>
    <t>chrX:154284960-154285114</t>
  </si>
  <si>
    <t>TGCTGCCTCCAGACTTCCCCTCTGCCTCCCATCAGCACACCTAACATCTCTTCGATCTGAGTCATACATTTCTTTTTTTTTTTTTTTTTTTTTGACACAGGGTCTTGCTCTGTCACCCAGAATGGAGTGCAGTGGTGCAATCATGACTCACTGCA</t>
  </si>
  <si>
    <t>ENST00000610938.1</t>
  </si>
  <si>
    <t>ENSG00000278057</t>
  </si>
  <si>
    <t>TEX28</t>
  </si>
  <si>
    <t>chrX:154584895-154585075</t>
  </si>
  <si>
    <t>CTGCAGGGCTCCCGGGACAGGGGTCCGGCGGACAGCCGGCTGCTCAGGGGTGAGGGGTCCAAGCTGGCATTGCGGCCACCTTCCGGCCCGGGCTCTCTTGGGGAGGGGCGGGGTTGGTGAGAACCGGTCACGTGCTCCGGGGCTCACTCGGGGTCTCCCAGGGCCGGAAGTAGGGCCCCTG</t>
  </si>
  <si>
    <t>ENST00000593606.3</t>
  </si>
  <si>
    <t>ENSG00000268651</t>
  </si>
  <si>
    <t>CTAG1A</t>
  </si>
  <si>
    <t>chrX:154585075-154585255</t>
  </si>
  <si>
    <t>GTGCGCAGGCGCCCTGAGGATCCCGGGCTGCCCATCTCACGCCAGGGGGCGGAACTTCCTGCAGCCTCTCTGCCTCCGCATCCTCGTGGGCCCTGACCTTCTCTCTGAGAGCCGGGCAGAGGCTCCGGAGCCATGCAGGCCGAAGGCCGGGGCACAGGGGGTTCGACGGGCGATGCTGATG</t>
  </si>
  <si>
    <t>chrX:154619170-154619351</t>
  </si>
  <si>
    <t>CATCAGCATCGCCCGTCGAACCCCCTGTGCCCCGGCCTTCGGCCTGCATGGCTCCGGAGCCTCTGCCCGGCTCTCAGAGAGAAGGTCAGGGCCCACGAGGATGCGGAGGCAGAGAGGCTGCAGGAAGTTCCGCCCCCTGGCGTGAGATGGGCAGCCCGGGATCCTCAGGGCGCCTGCGCACA</t>
  </si>
  <si>
    <t>ENST00000328435.3</t>
  </si>
  <si>
    <t>ENSG00000184033</t>
  </si>
  <si>
    <t>CTAG1B</t>
  </si>
  <si>
    <t>chrX:154619351-154619532</t>
  </si>
  <si>
    <t>AGGGGCCCTACTTCCGGCCCTGGGAGACCCCGAGTGAGCCCCGGAGCACGTGACCGGTTCTCACCAACCCCGCCCCTCCCCAAGAGAGCCCGGGCCGGAAGGTGGCCGCAATGCCAGCTTGGACCCCTCACCCCTGAGCAGCCGGCTGTCCGCCGGACCCCTGTCCCGGGAGCCCTGCAGGG</t>
  </si>
  <si>
    <t>ENST00000359887.4</t>
  </si>
  <si>
    <t>chrX:154653446-154653636</t>
  </si>
  <si>
    <t>GAATGCCAGGGCCTCCTGGGCCATCAGCATCGCCCGTCGAACCCCCTGTGCCCCGGCCTTCGGCCTGCATGGCTCCGGAGCCTCTGCCCGGCTCTCAGAGAGAAGGTCAGGGCCCACGAGGATGCGGAGGCAGAGAGGCTGCAGGAAGTTCCGCCCCCTGGCGTGAGATGGGCAGCCCGGGATCCTCAGGG</t>
  </si>
  <si>
    <t>ENST00000247306.4</t>
  </si>
  <si>
    <t>ENSG00000126890</t>
  </si>
  <si>
    <t>CTAG2</t>
  </si>
  <si>
    <t>chrX:154653636-154653826</t>
  </si>
  <si>
    <t>GCGCCTGCGCACAGGGGCCCTACTTCCGGCCCTGGGAGACCCCGAGTGAGCCCCGGAGCACGTGACCGGTTCTCACCAACCCCGCCCCTCCCCAAGAGAGCCCGGGCCGGAAGGTGGCCGCAATGCCAGCTTGGACCCCTCACCCCTGAGCAGCCGGCTGTCCGCCGGACCCCTGTCCCGGGAGCCCTGCA</t>
  </si>
  <si>
    <t>ENST00000369585.4</t>
  </si>
  <si>
    <t>chrX:155028037-155028188</t>
  </si>
  <si>
    <t>CTGCAGAGCAGACTGCTCTTATAGACTTTTATAAGAGCAGACTGCTCTTATAGACTTTTATAAGAGCAGACTGCTCTTATAGGTTGATCAGGTATTTGCACCTAGGAAATTGTTGTGAGAAATTTTGAGGTTAAGATGAGTTTCAATTGTTA</t>
  </si>
  <si>
    <t>ENST00000484175.5</t>
  </si>
  <si>
    <t>ENSG00000165775</t>
  </si>
  <si>
    <t>FUNDC2</t>
  </si>
  <si>
    <t>chrX:155521108-155521278</t>
  </si>
  <si>
    <t>GAGTTTCCAGTTTTTCTGTTCTGTTTTTTCCCCATCTTTGTGGTTTTATCTACTTTTGGTCTTTGATGATGGTGATGTACAGATGGGTTTTCGGTGTAGATGTCCTTTCTGGTTGTTAGTTTTCCTTCTAACAGACAGGACCCTCAGCTGCAGGTCTGTTGGAATACCCTG</t>
  </si>
  <si>
    <t>ENST00000487422.1</t>
  </si>
  <si>
    <t>ENSG00000185973</t>
  </si>
  <si>
    <t>TMLHE</t>
  </si>
  <si>
    <t>chrX:155521278-155521448</t>
  </si>
  <si>
    <t>GCCGTGTGAGGTGTCAGTGTGCCCCTGCTGGGGGGTGCCTCCCAGTTAGGCTGCTCGGGGGTCAGGGGTCAGGGACCCACTTGAGGAGGCAGTCTGCCCGTTCTCAGATCTCCAGCTGCGTGCTGGGAGAACCACTGCTCTCTTCAAAGCTGTCAGACAGGGACACTTAAG</t>
  </si>
  <si>
    <t>chrX:155521448-155521618</t>
  </si>
  <si>
    <t>GTCTGCAGAGGTTACTGCTGTCTTTTTGTTTGTCTGTGCCCTGCCCCCAGAGGTGGAGCCTACAGAGGCAGGCAGGCCTCCTTGAGCTGTGGTGGGCTCCACCCAGTTCGAGCTTCCCGGCTGCTTTGTTTACCTAAGCAAGCCTGGGCAATGGCGGGCGCCCCTCCCCCA</t>
  </si>
  <si>
    <t>chrY</t>
  </si>
  <si>
    <t>chrY:5611260-5611412</t>
  </si>
  <si>
    <t>GAGTTTCCAGTTTTTCTGTTCTGTTTTTTCCCCATCTTTGTGGTTTTATCTACTTTTGGTCTTTGATGATGGTGATGTACAGATGGGTTTTCGGTGTAGATGTCCTTTCTGGTTGTTAGTTTTCCTTCTAACAGACAGGACCCTCAGCTGCAG</t>
  </si>
  <si>
    <t>ENST00000400457.3</t>
  </si>
  <si>
    <t>ENSG00000099715</t>
  </si>
  <si>
    <t>PCDH11Y</t>
  </si>
  <si>
    <t>chrY:5611412-5611564</t>
  </si>
  <si>
    <t>chrY:5611564-5611716</t>
  </si>
  <si>
    <t>CTGCTCTCTTCAAAGCTGTCAGACAGGGACACTTAAGTCTGCAGAGGTTACTGCTGTCTTTTTGTTTGTCTGTGCCCTGCCCCCAGAGGTGGAGCCTACAGAGGCAGGCAGCCTCCTTGAGCTGTGGTGGGCTCCACCCAGTTCGAGCTTCCC</t>
  </si>
  <si>
    <t>chrY:6479336-6479480</t>
  </si>
  <si>
    <t>ACTGAAATCCCAGCATTTTGAGAGGCTAAGGTGGGTGGATGACTTGAGGAAAGGAGCTTGAGACCAGCCTGAGCAAATATTGTGAAACCTGGTCTTTACTAAAAGTACAGAAAAAAAAAGCCAAGATTGGTGTCACTTGCCTGCA</t>
  </si>
  <si>
    <t>ENST00000328819.4</t>
  </si>
  <si>
    <t>ENSG00000185700</t>
  </si>
  <si>
    <t>TTTY8B</t>
  </si>
  <si>
    <t>chrY:10873969-10874130</t>
  </si>
  <si>
    <t>CTGCAGTCCATTTCACTCCATTCCAATCCAGTCCTCTACACTCCATGCCACTCCACTCCTTTCCATTCCATTCCATTTCCATCCATTCCATTCCAATCCCCTCCATTTCATTCCATTACGTTCATTTCCATTCCATTCCACTGCACTCCAGGCACTCCACTC</t>
  </si>
  <si>
    <t>ENST00000687423.1</t>
  </si>
  <si>
    <t>LOC105379273</t>
  </si>
  <si>
    <t>chrY:11107594-11107752</t>
  </si>
  <si>
    <t>GGCCCTCAGCCCCATCCCCGGTGGCTGCAGAGGGCCCCTGGATAGAGATCTGGAGCTATGGCAGAGGAGGAGACGGGTGGGGGCAGGGTCTGGCAGGCTCTCAGCCCAGGGGTACCCGCGATCCAGAGGCCGCCCAGGGTATGCTCCACCAACTGGGTG</t>
  </si>
  <si>
    <t>chrY:11107752-11107910</t>
  </si>
  <si>
    <t>GCCCAGCTACAGGCGCCGGGCAACTCTCAAGCTGGCTGGCGGTCCCAGCCTCGCAGAACCGGGGCTAGATGTCGCCGTGGCTGCGACCAAGCCAGGCGGTCTGCCCGGGGGCGGCTGCACCGGGGCAGGAACCGACCCTCAGCCCCATCCCCGGTGGCT</t>
  </si>
  <si>
    <t>chrY:11313715-11313871</t>
  </si>
  <si>
    <t>GTCACAAGGCCCCCTATAGGCAGAGCCTGGACAAGAGTTACATCACCTCAGTGATCAATGCAGTGATATGTCACTATGCCCCGTAGGAAGAGTCTAAACAAGCGTTACATCACCTAGGTGATCAGTGCAGAGATATGTCACAAAGCCCCCACACACA</t>
  </si>
  <si>
    <t>ENST00000651211.2</t>
  </si>
  <si>
    <t>chrY:11313871-11314027</t>
  </si>
  <si>
    <t>AGAGCCTAGACAAGAGTCCCATCATCTGGGTTATCAGTGCAGAAATATGTCACAATGCCCCCATAGGCAGATCCTACACAAGAGTTACATCACCTGGGTGATCAGTGTAGAGATATGTCACAATGCCCCCATAGGCAGAGCCTAGACAAAATTCCCA</t>
  </si>
  <si>
    <t>chrY:11314027-11314183</t>
  </si>
  <si>
    <t>ATCCGCTGGGTAATCAGTGCAGAGATACGTCACAAAGCCCCGTAGGCAGAGCATAGACAAGATTTTCATCACTTTGTAGATCAGTTTAGAGATGTGTCATGCTGACTGTTTGCTCCCGGAGCTCTGCGGGCACCCAGAAACATGCAGGGAAGGGTGG</t>
  </si>
  <si>
    <t>chrY:11314183-11314339</t>
  </si>
  <si>
    <t>GGAGACTGGCATGGTGCCTTCGCTCTCCTTGCCAGTTTGAAAACCGGCCACACTGCAGACTCCCCATGTTGCTGACCACGGGAATCCATCTTCAGGCCATCACGCCAGGGAGGCATCTTCTCTCTGGTGTCTCGCTCTGGTCTCCTACGTGGAAATG</t>
  </si>
  <si>
    <t>chrY:11318324-11318465</t>
  </si>
  <si>
    <t>CCCCTGTACGTAGAGCCTAGACAAGAGTTACATCACCTGGGTGATCAGTGCAGAGGTATGTCACAAAGCCCCTGTAGGCAGAGCCTAAACAAGACTTACATCACCTGGGTGATCAGTGCAGAAATATGTTACAATACCCCCT</t>
  </si>
  <si>
    <t>chrY:11318465-11318606</t>
  </si>
  <si>
    <t>TGTAGTTGGAGCCTACACAAGAGTTACATCTCCTGGGTGATCAGTGCAAATATATGTCACAAAGTCCCCTGTAGACAAATCCCAGAAAAATGTTACATCACCTGGGTGATCACTGGAGGTATCTGTCACAATTCCCCTTTAG</t>
  </si>
  <si>
    <t>chrY:11318606-11318747</t>
  </si>
  <si>
    <t>GGCGCAACTTAGACAAGTGTTACATCACATGAGTGATCAGTGCAGAGATATGTCACTATGCCCCCATAGGCAGATCCAAGACAAGAGTCCATCACCTGGGTGATCAGTGTAGAAATATGCCACAATGCCGCCAGTAGGCAGA</t>
  </si>
  <si>
    <t>chrY:11318747-11318888</t>
  </si>
  <si>
    <t>ATATAGACAAGAGTTACATCACCTGCGTGATCACTGCAGAGATATGTCACAATGCCCCTGTAGGCAGAGCCTAGACAAGAGTCCCATCACCTGGGTGATCAGTGCAGAGTTATGTCACAATGCCGCCTTTTGGCAGAGCCTA</t>
  </si>
  <si>
    <t>chrY:12128831-12128982</t>
  </si>
  <si>
    <t>CTGCAGCCCCATCACTTTGGGAGGATCATTTGAACCAAAGAGGCAGAGGTTGCAGGAGCCAAGATGGGGCTGCTGCACTCCAGCTTGGGTAAAAGAATAAGACTCTGTCTCAAAAGAAAAAAAAAGTACCTCTCTCTTTCTTGCCAGCTGCA</t>
  </si>
  <si>
    <t>ENST00000493160.5</t>
  </si>
  <si>
    <t>ENSG00000206159</t>
  </si>
  <si>
    <t>GYG2P1</t>
  </si>
  <si>
    <t>chrY:17073193-17073344</t>
  </si>
  <si>
    <t>CTGCAGTGCTTCACTTGTCTCCCACAGTTCTCCTTTGATCTTGATGGTGCAGTTGTGAATCTTGACAGCTCCTCAGCCCTACGCCATGCAGCAACTTGGGGTGGCAGACAGTGGAGAAAGTAGAAGATGTCCCCACCAGCCTGTGTCTCTGA</t>
  </si>
  <si>
    <t>ENST00000421205.2</t>
  </si>
  <si>
    <t>FAM41AY1</t>
  </si>
  <si>
    <t>chrY:17073575-17073864</t>
  </si>
  <si>
    <t>TATAGAAGGAGGCAGTTTAAAGCAAAGAGGAAAATAGGGTAACAGGGTAAAGGGCAGATTGAAAGGTCTGGTTCAGTGCCAAAGGAAGAGGACAGTGGACATTGTAAGGTCCTCACTGACTCAGGATAGTGAGTTACATGTTCAGTGCTGCAGAATAACTGGATGAAGATCTGGAAGTAGTTGGGAAATAAGAATTCAGAATTGATCAACCTTGCTAGTATCCCAGTTCCTTGTATTGAGCAGGTAACATGTGCCAGGTGTATTGTGAAGTACCTTACTGCACTATCCAT</t>
  </si>
  <si>
    <t>Promoter (&lt;=1kb)</t>
  </si>
  <si>
    <t>uncharacterized LOC100996442</t>
  </si>
  <si>
    <t>Intron (ENST00000455207.5/112268260, intron 1 of 2)</t>
  </si>
  <si>
    <t>uncharacterized LOC112268260</t>
  </si>
  <si>
    <t>Exon (ENST00000432723.3/ENST00000432723.3, exon 1 of 2)</t>
  </si>
  <si>
    <t>Intron (ENST00000419394.2/81399, intron 3 of 3)</t>
  </si>
  <si>
    <t>uncharacterized LOC101928626</t>
  </si>
  <si>
    <t>Exon (ENST00000440782.3/ENST00000440782.3, exon 1 of 2)</t>
  </si>
  <si>
    <t>proline-rich extensin-like protein EPR1</t>
  </si>
  <si>
    <t>Exon (ENST00000506640.3/100288069, exon 16 of 16)</t>
  </si>
  <si>
    <t>uncharacterized LOC100288069</t>
  </si>
  <si>
    <t>NOC2 like nucleolar associated transcriptional repressor</t>
  </si>
  <si>
    <t>Promoter (1-2kb)</t>
  </si>
  <si>
    <t>Distal Intergenic</t>
  </si>
  <si>
    <t>long intergenic non-protein coding RNA 1342</t>
  </si>
  <si>
    <t>sodium channel epithelial 1 subunit delta</t>
  </si>
  <si>
    <t>3' UTR</t>
  </si>
  <si>
    <t>ArfGAP with coiled-coil, ankyrin repeat and PH domains 3</t>
  </si>
  <si>
    <t>microRNA 6808</t>
  </si>
  <si>
    <t>uncharacterized LOC105378585</t>
  </si>
  <si>
    <t>von Willebrand factor A domain containing 1</t>
  </si>
  <si>
    <t>ATPase family AAA domain containing 3C</t>
  </si>
  <si>
    <t>ATPase family AAA domain containing 3B</t>
  </si>
  <si>
    <t>ATPase family AAA domain containing 3A</t>
  </si>
  <si>
    <t>fibronectin type III domain containing 10</t>
  </si>
  <si>
    <t>cilia and flagella associated protein 74</t>
  </si>
  <si>
    <t>protein kinase C zeta</t>
  </si>
  <si>
    <t>Intron (ENST00000378567.8/5590, intron 4 of 17)</t>
  </si>
  <si>
    <t>Intron (ENST00000378567.8/5590, intron 9 of 17)</t>
  </si>
  <si>
    <t>phospholipase C eta 2</t>
  </si>
  <si>
    <t>uncharacterized LOC105378598</t>
  </si>
  <si>
    <t>Exon (ENST00000401095.9/100287898, exon 6 of 9)</t>
  </si>
  <si>
    <t>tetratricopeptide repeat domain 34</t>
  </si>
  <si>
    <t>Intron (ENST00000511072.5/63976, intron 3 of 15)</t>
  </si>
  <si>
    <t>PR/SET domain 16</t>
  </si>
  <si>
    <t>Intron (ENST00000356575.9/1953, intron 4 of 36)</t>
  </si>
  <si>
    <t>microRNA 551a</t>
  </si>
  <si>
    <t>WD repeat containing, antisense to TP73</t>
  </si>
  <si>
    <t>Intron (ENST00000378295.9/7161, intron 1 of 13)</t>
  </si>
  <si>
    <t>tumor protein p73</t>
  </si>
  <si>
    <t>long intergenic non-protein coding RNA 1777</t>
  </si>
  <si>
    <t>Intron (ENST00000378191.5/55966, intron 1 of 5)</t>
  </si>
  <si>
    <t>adherens junctions associated protein 1</t>
  </si>
  <si>
    <t>uncharacterized LOC105376686</t>
  </si>
  <si>
    <t>chromodomain helicase DNA binding protein 5</t>
  </si>
  <si>
    <t>Promoter (2-3kb)</t>
  </si>
  <si>
    <t>Intron (ENST00000303635.12/23261, intron 3 of 22)</t>
  </si>
  <si>
    <t>calmodulin binding transcription activator 1</t>
  </si>
  <si>
    <t>Intron (ENST00000303635.12/23261, intron 5 of 22)</t>
  </si>
  <si>
    <t>Intron (ENST00000303635.12/23261, intron 11 of 22)</t>
  </si>
  <si>
    <t>solute carrier family 45 member 1</t>
  </si>
  <si>
    <t>Intron (ENST00000471889.7/50651, intron 8 of 8)</t>
  </si>
  <si>
    <t>arginine-glutamic acid dipeptide repeats</t>
  </si>
  <si>
    <t>ENO1 antisense RNA 1</t>
  </si>
  <si>
    <t>splA/ryanodine receptor domain and SOCS box containing 1</t>
  </si>
  <si>
    <t>calsyntenin 1</t>
  </si>
  <si>
    <t>catenin beta interacting protein 1</t>
  </si>
  <si>
    <t>castor zinc finger 1</t>
  </si>
  <si>
    <t>dispatched RND transporter family member 3</t>
  </si>
  <si>
    <t>chromosome 1 open reading frame 167</t>
  </si>
  <si>
    <t>Exon (ENST00000376572.8/90231, exon 2 of 3)</t>
  </si>
  <si>
    <t>microRNA 4632</t>
  </si>
  <si>
    <t>long intergenic non-protein coding RNA 2766</t>
  </si>
  <si>
    <t>Intron (ENST00000636564.1/23254, intron 1 of 2)</t>
  </si>
  <si>
    <t>kazrin, periplakin interacting protein</t>
  </si>
  <si>
    <t>Intron (ENST00000636203.1/23254, intron 3 of 16)</t>
  </si>
  <si>
    <t>Intron (ENST00000636203.1/23254, intron 4 of 16)</t>
  </si>
  <si>
    <t>Intron (ENST00000428417.5/55092, intron 1 of 2)</t>
  </si>
  <si>
    <t>chromosome 1 open reading frame 195</t>
  </si>
  <si>
    <t>Exon (ENST00000375759.8/23013, exon 11 of 15)</t>
  </si>
  <si>
    <t>spen family transcriptional repressor</t>
  </si>
  <si>
    <t>Exon (ENST00000613591.1/ENST00000613591.1, exon 1 of 1)</t>
  </si>
  <si>
    <t>zinc finger and BTB domain containing 17</t>
  </si>
  <si>
    <t>Intron (ENST00000639481.1/84809, intron 3 of 3)</t>
  </si>
  <si>
    <t>NBPF member 1</t>
  </si>
  <si>
    <t>Exon (ENST00000639481.1/84809, exon 3 of 4)</t>
  </si>
  <si>
    <t>CROCC pseudogene 2</t>
  </si>
  <si>
    <t>Intron (ENST00000375486.9/11240, intron 1 of 15)</t>
  </si>
  <si>
    <t>peptidyl arginine deiminase 2</t>
  </si>
  <si>
    <t>Intron (ENST00000375448.4/23569, intron 15 of 15)</t>
  </si>
  <si>
    <t>peptidyl arginine deiminase 6</t>
  </si>
  <si>
    <t>Intron (ENST00000569711.1/101927876, intron 2 of 2)</t>
  </si>
  <si>
    <t>long intergenic non-protein coding RNA 1654</t>
  </si>
  <si>
    <t>Intron (ENST00000251296.4/84966, intron 1 of 9)</t>
  </si>
  <si>
    <t>immunoglobin superfamily member 21</t>
  </si>
  <si>
    <t>kelch domain containing 7A</t>
  </si>
  <si>
    <t>capping actin protein of muscle Z-line subunit beta</t>
  </si>
  <si>
    <t>5-hydroxytryptamine receptor 6</t>
  </si>
  <si>
    <t>phospholipase A2 group V</t>
  </si>
  <si>
    <t>Intron (ENST00000426428.5/339505, intron 6 of 11)</t>
  </si>
  <si>
    <t>long intergenic non-protein coding RNA 1141</t>
  </si>
  <si>
    <t>low density lipoprotein receptor class A domain containing 2</t>
  </si>
  <si>
    <t>heparan sulfate proteoglycan 2</t>
  </si>
  <si>
    <t>Intron (ENST00000650360.1/10136, intron 7 of 8)</t>
  </si>
  <si>
    <t>chymotrypsin like elastase 3A</t>
  </si>
  <si>
    <t>long intergenic non-protein coding RNA 339</t>
  </si>
  <si>
    <t>Intron (ENST00000290167.11/54361, intron 1 of 4)</t>
  </si>
  <si>
    <t>uncharacterized LOC105376845</t>
  </si>
  <si>
    <t>Intron (ENST00000655402.1/100506963, intron 2 of 2)</t>
  </si>
  <si>
    <t>elongin A</t>
  </si>
  <si>
    <t>Intron (ENST00000327535.6/163702, intron 3 of 6)</t>
  </si>
  <si>
    <t>interferon lambda receptor 1</t>
  </si>
  <si>
    <t>Intron (ENST00000577528.1/100506985, intron 2 of 2)</t>
  </si>
  <si>
    <t>NCMAP divergent transcript</t>
  </si>
  <si>
    <t>PDLIM1 interacting kinase 1 like</t>
  </si>
  <si>
    <t>DHDDS antisense RNA 1</t>
  </si>
  <si>
    <t>Exon (ENST00000289166.6/115572, exon 2 of 2)</t>
  </si>
  <si>
    <t>terminal nucleotidyltransferase 5B</t>
  </si>
  <si>
    <t>solute carrier family 9 member A1</t>
  </si>
  <si>
    <t>synaptotagmin like 1</t>
  </si>
  <si>
    <t>mitogen-activated protein kinase kinase kinase 6</t>
  </si>
  <si>
    <t>Intron (ENST00000247087.10/27245, intron 1 of 5)</t>
  </si>
  <si>
    <t>AT-hook DNA binding motif containing 1</t>
  </si>
  <si>
    <t>mediator complex subunit 18</t>
  </si>
  <si>
    <t>Intron (ENST00000345512.7/10076, intron 8 of 30)</t>
  </si>
  <si>
    <t>protein tyrosine phosphatase receptor type U</t>
  </si>
  <si>
    <t>matrilin 1</t>
  </si>
  <si>
    <t>adhesion G protein-coupled receptor B2</t>
  </si>
  <si>
    <t>Intron (ENST00000484270.2/10657, intron 10 of 10)</t>
  </si>
  <si>
    <t>transmembrane protein 39B</t>
  </si>
  <si>
    <t>Intron (ENST00000696990.1/3932, intron 1 of 5)</t>
  </si>
  <si>
    <t>LCK proto-oncogene, Src family tyrosine kinase</t>
  </si>
  <si>
    <t>Exon (ENST00000401073.7/57648, exon 6 of 7)</t>
  </si>
  <si>
    <t>Exon (ENST00000627421.1/ENST00000627421.1, exon 2 of 2)</t>
  </si>
  <si>
    <t>alpha 1,3-galactosyltransferase 2</t>
  </si>
  <si>
    <t>Intron (ENST00000373381.9/114784, intron 3 of 70)</t>
  </si>
  <si>
    <t>CSMD2 antisense RNA 1</t>
  </si>
  <si>
    <t>Intron (ENST00000373381.9/114784, intron 1 of 70)</t>
  </si>
  <si>
    <t>CUB and Sushi multiple domains 2</t>
  </si>
  <si>
    <t>microRNA 552</t>
  </si>
  <si>
    <t>Intron (ENST00000697000.1/79932, intron 19 of 21)</t>
  </si>
  <si>
    <t>KIAA0319 like</t>
  </si>
  <si>
    <t>chromosome 1 open reading frame 216</t>
  </si>
  <si>
    <t>tektin 2</t>
  </si>
  <si>
    <t>MAP7 domain containing 1</t>
  </si>
  <si>
    <t>Intron (ENST00000469141.6/9967, intron 3 of 12)</t>
  </si>
  <si>
    <t>thyroid hormone receptor associated protein 3</t>
  </si>
  <si>
    <t>glutamate ionotropic receptor kainate type subunit 3</t>
  </si>
  <si>
    <t>EPH receptor A10</t>
  </si>
  <si>
    <t>long intergenic non-protein coding RNA 1343</t>
  </si>
  <si>
    <t>Intron (ENST00000361689.7/23499, intron 53 of 93)</t>
  </si>
  <si>
    <t>microtubule actin crosslinking factor 1</t>
  </si>
  <si>
    <t>3-oxoacid CoA-transferase 2 pseudogene 1</t>
  </si>
  <si>
    <t>Intron (ENST00000701995.1/728448, intron 3 of 8)</t>
  </si>
  <si>
    <t>peptidylprolyl isomerase E like pseudogene</t>
  </si>
  <si>
    <t>3-oxoacid CoA-transferase 2</t>
  </si>
  <si>
    <t>Intron (ENST00000641026.1/107985740, intron 2 of 3)</t>
  </si>
  <si>
    <t>uncharacterized LOC105378951</t>
  </si>
  <si>
    <t>Intron (ENST00000372584.5/59269, intron 1 of 7)</t>
  </si>
  <si>
    <t>HIVEP zinc finger 3</t>
  </si>
  <si>
    <t>forkhead box J3</t>
  </si>
  <si>
    <t>cilia and flagella associated protein 57</t>
  </si>
  <si>
    <t>lysine demethylase 4A</t>
  </si>
  <si>
    <t>Intron (ENST00000434555.7/8704, intron 3 of 6)</t>
  </si>
  <si>
    <t>beta-1,4-galactosyltransferase 2</t>
  </si>
  <si>
    <t>Intron (ENST00000355387.6/55182, intron 2 of 14)</t>
  </si>
  <si>
    <t>microRNA 5584</t>
  </si>
  <si>
    <t>Intron (ENST00000424484.5/339541, intron 4 of 5)</t>
  </si>
  <si>
    <t>RNA, U5F small nuclear 1</t>
  </si>
  <si>
    <t>patched 2</t>
  </si>
  <si>
    <t>Intron (ENST00000447098.6/8643, intron 2 of 22)</t>
  </si>
  <si>
    <t>Intron (ENST00000360403.7/8891, intron 3 of 11)</t>
  </si>
  <si>
    <t>eukaryotic translation initiation factor 2B subunit gamma</t>
  </si>
  <si>
    <t>nuclear autoantigenic sperm protein</t>
  </si>
  <si>
    <t>fatty acid amide hydrolase</t>
  </si>
  <si>
    <t>MAPK interacting serine/threonine kinase 1</t>
  </si>
  <si>
    <t>MOB kinase activator 3C</t>
  </si>
  <si>
    <t>Intron (ENST00000371873.10/51727, intron 1 of 5)</t>
  </si>
  <si>
    <t>cytidine/uridine monophosphate kinase 1</t>
  </si>
  <si>
    <t>Intron (ENST00000606738.3/388630, intron 2 of 6)</t>
  </si>
  <si>
    <t>TraB domain containing 2B</t>
  </si>
  <si>
    <t>Intron (ENST00000371839.6/84871, intron 3 of 13)</t>
  </si>
  <si>
    <t>AGBL4 antisense RNA 1</t>
  </si>
  <si>
    <t>AGBL4 intronic transcript 1</t>
  </si>
  <si>
    <t>Intron (ENST00000651693.1/1996, intron 4 of 6)</t>
  </si>
  <si>
    <t>ELAVL4 antisense RNA 1</t>
  </si>
  <si>
    <t>Exon (ENST00000424829.1/ENST00000424829.1, exon 1 of 1)</t>
  </si>
  <si>
    <t>oxysterol binding protein like 9</t>
  </si>
  <si>
    <t>solute carrier family 25 member 3 pseudogene 1</t>
  </si>
  <si>
    <t>Intron (ENST00000648983.1/127428, intron 2 of 5)</t>
  </si>
  <si>
    <t>transcription elongation factor A N-terminal and central domain containing 2</t>
  </si>
  <si>
    <t>Exon (ENST00000302250.7/338094, exon 2 of 8)</t>
  </si>
  <si>
    <t>family with sequence similarity 151 member A</t>
  </si>
  <si>
    <t>Intron (ENST00000689429.1/ENST00000689429.1, intron 1 of 1)</t>
  </si>
  <si>
    <t>uncharacterized LOC105378736</t>
  </si>
  <si>
    <t>Intron (ENST00000695677.1/731, intron 7 of 10)</t>
  </si>
  <si>
    <t>complement C8 alpha chain</t>
  </si>
  <si>
    <t>Intron (ENST00000485760.5/1600, intron 5 of 20)</t>
  </si>
  <si>
    <t>DAB adaptor protein 1</t>
  </si>
  <si>
    <t>Intron (ENST00000485760.5/1600, intron 4 of 20)</t>
  </si>
  <si>
    <t>OMA1 zinc metallopeptidase</t>
  </si>
  <si>
    <t>Intron (ENST00000485760.5/1600, intron 3 of 20)</t>
  </si>
  <si>
    <t>Myb like, SWIRM and MPN domains 1</t>
  </si>
  <si>
    <t>Intron (ENST00000634606.1/55277, intron 5 of 16)</t>
  </si>
  <si>
    <t>FGGY carbohydrate kinase domain containing</t>
  </si>
  <si>
    <t>Intron (ENST00000634606.1/55277, intron 9 of 16)</t>
  </si>
  <si>
    <t>chromosome 1 open reading frame 87</t>
  </si>
  <si>
    <t>Exon (ENST00000583379.2/ENST00000583379.2, exon 1 of 1)</t>
  </si>
  <si>
    <t>Intron (ENST00000635214.1/10207, intron 28 of 35)</t>
  </si>
  <si>
    <t>PATJ crumbs cell polarity complex component</t>
  </si>
  <si>
    <t>LINE1 type transposase domain containing 1</t>
  </si>
  <si>
    <t>KN motif and ankyrin repeat domains 4</t>
  </si>
  <si>
    <t>Intron (ENST00000650546.1/5236, intron 1 of 11)</t>
  </si>
  <si>
    <t>phosphoglucomutase 1</t>
  </si>
  <si>
    <t>Intron (ENST00000371059.7/3953, intron 2 of 19)</t>
  </si>
  <si>
    <t>leptin receptor</t>
  </si>
  <si>
    <t>solute carrier family 35 member D1</t>
  </si>
  <si>
    <t>interleukin 12 receptor subunit beta 2</t>
  </si>
  <si>
    <t>Intron (ENST00000643361.1/ENST00000643361.1, intron 2 of 6)</t>
  </si>
  <si>
    <t>DEP domain containing 1</t>
  </si>
  <si>
    <t>Intron (ENST00000643361.1/ENST00000643361.1, intron 4 of 6)</t>
  </si>
  <si>
    <t>uncharacterized LOC105378787</t>
  </si>
  <si>
    <t>Intron (ENST00000643361.1/ENST00000643361.1, intron 6 of 6)</t>
  </si>
  <si>
    <t>Intron (ENST00000370931.7/5733, intron 4 of 4)</t>
  </si>
  <si>
    <t>long intergenic non-protein coding RNA 1788</t>
  </si>
  <si>
    <t>Intron (ENST00000357731.10/257194, intron 6 of 6)</t>
  </si>
  <si>
    <t>neuronal growth regulator 1</t>
  </si>
  <si>
    <t>Intron (ENST00000357731.10/257194, intron 2 of 6)</t>
  </si>
  <si>
    <t>NEGR1 intronic transcript 1</t>
  </si>
  <si>
    <t>Intron (ENST00000357731.10/257194, intron 1 of 6)</t>
  </si>
  <si>
    <t>Intron (ENST00000370859.8/204962, intron 6 of 23)</t>
  </si>
  <si>
    <t>LIM homeobox 8</t>
  </si>
  <si>
    <t>adenylate kinase 5</t>
  </si>
  <si>
    <t>long intergenic non-protein coding RNA 1781</t>
  </si>
  <si>
    <t>adhesion G protein-coupled receptor L2</t>
  </si>
  <si>
    <t>Intron (ENST00000653483.1/ENST00000653483.1, intron 1 of 4)</t>
  </si>
  <si>
    <t>long intergenic non-protein coding RNA 1362</t>
  </si>
  <si>
    <t>long intergenic non-protein coding RNA 1361</t>
  </si>
  <si>
    <t>long intergenic non-protein coding RNA 1712</t>
  </si>
  <si>
    <t>Intron (ENST00000417975.1/101927587, intron 2 of 2)</t>
  </si>
  <si>
    <t>long intergenic non-protein coding RNA 1725</t>
  </si>
  <si>
    <t>Intron (ENST00000370571.7/255631, intron 55 of 59)</t>
  </si>
  <si>
    <t>collagen type XXIV alpha 1 chain</t>
  </si>
  <si>
    <t>Intron (ENST00000370571.7/255631, intron 43 of 59)</t>
  </si>
  <si>
    <t>chloride channel accessory 4</t>
  </si>
  <si>
    <t>Exon (ENST00000699484.1/105378828, exon 6 of 6)</t>
  </si>
  <si>
    <t>CLCA4 antisense RNA 1</t>
  </si>
  <si>
    <t>protein kinase N2</t>
  </si>
  <si>
    <t>guanylate binding protein 5</t>
  </si>
  <si>
    <t>Intron (ENST00000479252.1/84230, intron 2 of 3)</t>
  </si>
  <si>
    <t>uncharacterized LOC101927975</t>
  </si>
  <si>
    <t>gem nuclear organelle associated protein 8 pseudogene 4</t>
  </si>
  <si>
    <t>long intergenic non-protein coding RNA 2788</t>
  </si>
  <si>
    <t>Intron (ENST00000684568.2/7813, intron 18 of 19)</t>
  </si>
  <si>
    <t>ecotropic viral integration site 5</t>
  </si>
  <si>
    <t>Intron (ENST00000370244.5/8412, intron 2 of 13)</t>
  </si>
  <si>
    <t>BCAR3 adaptor protein, NSP family member</t>
  </si>
  <si>
    <t>Intron (ENST00000370225.4/24, intron 11 of 49)</t>
  </si>
  <si>
    <t>ATP binding cassette subfamily A member 4</t>
  </si>
  <si>
    <t>uncharacterized LOC105378858</t>
  </si>
  <si>
    <t>Intron (ENST00000370214.9/5825, intron 1 of 22)</t>
  </si>
  <si>
    <t>ATP binding cassette subfamily D member 3</t>
  </si>
  <si>
    <t>Intron (ENST00000634870.1/101928079, intron 2 of 5)</t>
  </si>
  <si>
    <t>SLC44A3 antisense RNA 1</t>
  </si>
  <si>
    <t>long intergenic non-protein coding RNA 1760</t>
  </si>
  <si>
    <t>Intron (ENST00000426881.6/ENST00000426881.6, intron 1 of 2)</t>
  </si>
  <si>
    <t>long intergenic non-protein coding RNA 1650</t>
  </si>
  <si>
    <t>Intron (ENST00000456933.1/101928219, intron 2 of 3)</t>
  </si>
  <si>
    <t>uncharacterized LOC101928219</t>
  </si>
  <si>
    <t>Intron (ENST00000442558.5/102723661, intron 1 of 1)</t>
  </si>
  <si>
    <t>long intergenic non-protein coding RNA 2790</t>
  </si>
  <si>
    <t>long intergenic non-protein coding RNA 1787</t>
  </si>
  <si>
    <t>sorting nexin 7</t>
  </si>
  <si>
    <t>long intergenic non-protein coding RNA 1708</t>
  </si>
  <si>
    <t>long intergenic non-protein coding RNA 1349</t>
  </si>
  <si>
    <t>vascular cell adhesion molecule 1</t>
  </si>
  <si>
    <t>Intron (ENST00000370103.9/118427, intron 1 of 5)</t>
  </si>
  <si>
    <t>olfactomedin 3</t>
  </si>
  <si>
    <t>uncharacterized LOC105378880</t>
  </si>
  <si>
    <t>Intron (ENST00000370073.6/22854, intron 2 of 7)</t>
  </si>
  <si>
    <t>netrin G1</t>
  </si>
  <si>
    <t>Intron (ENST00000370056.9/10451, intron 17 of 26)</t>
  </si>
  <si>
    <t>vav guanine nucleotide exchange factor 3</t>
  </si>
  <si>
    <t>pre-mRNA processing factor 38B</t>
  </si>
  <si>
    <t>Intron (ENST00000400794.7/22911, intron 2 of 14)</t>
  </si>
  <si>
    <t>WD repeat domain 47</t>
  </si>
  <si>
    <t>potassium voltage-gated channel subfamily A member 3</t>
  </si>
  <si>
    <t>Intron (ENST00000658577.2/105378912, intron 1 of 1)</t>
  </si>
  <si>
    <t>long intergenic non-protein coding RNA 1356</t>
  </si>
  <si>
    <t>leucine rich repeats and immunoglobulin like domains 2</t>
  </si>
  <si>
    <t>Intron (ENST00000307546.14/260425, intron 1 of 20)</t>
  </si>
  <si>
    <t>membrane associated guanylate kinase, WW and PDZ domain containing 3</t>
  </si>
  <si>
    <t>Intron (ENST00000369604.6/10745, intron 3 of 18)</t>
  </si>
  <si>
    <t>putative homeodomain transcription factor 1</t>
  </si>
  <si>
    <t>Intron (ENST00000426820.7/204851, intron 1 of 15)</t>
  </si>
  <si>
    <t>homeodomain interacting protein kinase 1</t>
  </si>
  <si>
    <t>Intron (ENST00000426820.7/204851, intron 2 of 15)</t>
  </si>
  <si>
    <t>5' UTR</t>
  </si>
  <si>
    <t>NGF antisense RNA 1</t>
  </si>
  <si>
    <t>long intergenic non-protein coding RNA 1779</t>
  </si>
  <si>
    <t>uncharacterized LOC105378920</t>
  </si>
  <si>
    <t>T-box transcription factor 15</t>
  </si>
  <si>
    <t>Intron (ENST00000421812.3/90874, intron 1 of 2)</t>
  </si>
  <si>
    <t>zinc finger protein 697</t>
  </si>
  <si>
    <t>phosphoglycerate dehydrogenase</t>
  </si>
  <si>
    <t>regenerating family member 4</t>
  </si>
  <si>
    <t>RNA, variant U1 small nuclear 4</t>
  </si>
  <si>
    <t>Intron (ENST00000367123.8/653464, intron 3 of 9)</t>
  </si>
  <si>
    <t>SLIT-ROBO Rho GTPase activating protein 2C</t>
  </si>
  <si>
    <t>long intergenic non-protein coding RNA 1691</t>
  </si>
  <si>
    <t>uncharacterized LOC107985200</t>
  </si>
  <si>
    <t>long intergenic non-protein coding RNA 2802</t>
  </si>
  <si>
    <t>Intron (ENST00000616358.1/ENST00000616358.1, intron 6 of 6)</t>
  </si>
  <si>
    <t>Intron (ENST00000441760.2/105371214, intron 2 of 3)</t>
  </si>
  <si>
    <t>LSP1 pseudogene 5</t>
  </si>
  <si>
    <t>Intron (ENST00000612199.4/647135, intron 3 of 9)</t>
  </si>
  <si>
    <t>SLIT-ROBO Rho GTPase activating protein 2B</t>
  </si>
  <si>
    <t>Exon (ENST00000544626.2/148741, exon 8 of 12)</t>
  </si>
  <si>
    <t>ankyrin repeat domain 35</t>
  </si>
  <si>
    <t>Intron (ENST00000649458.1/100288805, intron 3 of 7)</t>
  </si>
  <si>
    <t>HYDIN axonemal central pair apparatus protein 2 (pseudogene)</t>
  </si>
  <si>
    <t>Intron (ENST00000614586.3/100288805, intron 18 of 78)</t>
  </si>
  <si>
    <t>Intron (ENST00000444082.2/728989, intron 3 of 14)</t>
  </si>
  <si>
    <t>phosphodiesterase 4D interacting protein pseudogene</t>
  </si>
  <si>
    <t>Intron (ENST00000619867.4/100289211, intron 3 of 5)</t>
  </si>
  <si>
    <t>long intergenic non-protein coding RNA 624</t>
  </si>
  <si>
    <t>acid phosphatase 6, lysophosphatidic</t>
  </si>
  <si>
    <t>Exon (ENST00000369235.2/2703, exon 2 of 2)</t>
  </si>
  <si>
    <t>gap junction protein alpha 8</t>
  </si>
  <si>
    <t>RNA, variant U1 small nuclear 7</t>
  </si>
  <si>
    <t>Intron (ENST00000420737.2/728920, intron 10 of 10)</t>
  </si>
  <si>
    <t>PDE4DIP pseudogene 1</t>
  </si>
  <si>
    <t>NBPF member 11</t>
  </si>
  <si>
    <t>long intergenic non-protein coding RNA 869</t>
  </si>
  <si>
    <t>Intron (ENST00000369054.6/80222, intron 9 of 13)</t>
  </si>
  <si>
    <t>threonyl-tRNA synthetase 2, mitochondrial</t>
  </si>
  <si>
    <t>Intron (ENST00000369016.8/2029, intron 4 of 4)</t>
  </si>
  <si>
    <t>endosulfine alpha</t>
  </si>
  <si>
    <t>CDC42 small effector 1</t>
  </si>
  <si>
    <t>proteasome 26S subunit, non-ATPase 4</t>
  </si>
  <si>
    <t>sorting nexin 27</t>
  </si>
  <si>
    <t>Intron (ENST00000368814.8/117145, intron 1 of 5)</t>
  </si>
  <si>
    <t>thioesterase superfamily member 4</t>
  </si>
  <si>
    <t>immunoglobulin superfamily DCC subclass member 3 pseudogene</t>
  </si>
  <si>
    <t>Intron (ENST00000368655.5/57459, intron 1 of 10)</t>
  </si>
  <si>
    <t>GATA zinc finger domain containing 2B</t>
  </si>
  <si>
    <t>Exon (ENST00000368489.6/57198, exon 13 of 28)</t>
  </si>
  <si>
    <t>ATPase phospholipid transporting 8B2</t>
  </si>
  <si>
    <t>adenosine deaminase RNA specific</t>
  </si>
  <si>
    <t>ephrin A1</t>
  </si>
  <si>
    <t>Intron (ENST00000368346.7/55870, intron 7 of 27)</t>
  </si>
  <si>
    <t>ASH1 like histone lysine methyltransferase</t>
  </si>
  <si>
    <t>Exon (ENST00000427475.1/ENST00000427475.1, exon 1 of 1)</t>
  </si>
  <si>
    <t>misato mitochondrial distribution and morphology regulator 1</t>
  </si>
  <si>
    <t>death associated protein 3</t>
  </si>
  <si>
    <t>Rho/Rac guanine nucleotide exchange factor 2</t>
  </si>
  <si>
    <t>signal sequence receptor subunit 2</t>
  </si>
  <si>
    <t>Intron (ENST00000361813.5/23381, intron 13 of 21)</t>
  </si>
  <si>
    <t>SMG5 nonsense mediated mRNA decay factor</t>
  </si>
  <si>
    <t>MIR9-1 host gene</t>
  </si>
  <si>
    <t>Exon (ENST00000361170.7/128239, exon 32 of 38)</t>
  </si>
  <si>
    <t>IQ motif containing GTPase activating protein 3</t>
  </si>
  <si>
    <t>kirre like nephrin family adhesion molecule 1</t>
  </si>
  <si>
    <t>potassium inwardly rectifying channel subfamily J member 9</t>
  </si>
  <si>
    <t>myelin protein zero</t>
  </si>
  <si>
    <t>succinate dehydrogenase complex subunit C</t>
  </si>
  <si>
    <t>Fc receptor like B</t>
  </si>
  <si>
    <t>nitric oxide synthase 1 adaptor protein</t>
  </si>
  <si>
    <t>NUF2 component of NDC80 kinetochore complex</t>
  </si>
  <si>
    <t>PBX homeobox 1</t>
  </si>
  <si>
    <t>LMX1A antisense RNA 2</t>
  </si>
  <si>
    <t>LIM homeobox transcription factor 1 alpha</t>
  </si>
  <si>
    <t>retinoid X receptor gamma</t>
  </si>
  <si>
    <t>Intron (ENST00000612311.4/54499, intron 2 of 6)</t>
  </si>
  <si>
    <t>transmembrane and coiled-coil domains 1</t>
  </si>
  <si>
    <t>Intron (ENST00000367879.9/7371, intron 1 of 6)</t>
  </si>
  <si>
    <t>uridine-cytidine kinase 2</t>
  </si>
  <si>
    <t>myelin protein zero like 1</t>
  </si>
  <si>
    <t>Intron (ENST00000367851.9/55811, intron 17 of 32)</t>
  </si>
  <si>
    <t>adenylate cyclase 10</t>
  </si>
  <si>
    <t>Intron (ENST00000367851.9/55811, intron 8 of 32)</t>
  </si>
  <si>
    <t>Intron (ENST00000450548.5/55827, intron 3 of 4)</t>
  </si>
  <si>
    <t>DDB1 and CUL4 associated factor 6</t>
  </si>
  <si>
    <t>coiled-coil domain containing 181</t>
  </si>
  <si>
    <t>Exon (ENST00000426706.6/6403, exon 5 of 15)</t>
  </si>
  <si>
    <t>selectin P</t>
  </si>
  <si>
    <t>Intron (ENST00000426706.6/6403, intron 4 of 14)</t>
  </si>
  <si>
    <t>methyltransferase like 18</t>
  </si>
  <si>
    <t>chromosome 1 open reading frame 112</t>
  </si>
  <si>
    <t>paired related homeobox 1</t>
  </si>
  <si>
    <t>Intron (ENST00000669750.1/105371611, intron 2 of 4)</t>
  </si>
  <si>
    <t>flavin containing dimethylaniline monoxygenase 6, pseudogene</t>
  </si>
  <si>
    <t>flavin containing dimethylaniline monoxygenase 4</t>
  </si>
  <si>
    <t>DNA topoisomerase I pseudogene 1</t>
  </si>
  <si>
    <t>Intron (ENST00000432694.2/ENST00000432694.2, intron 1 of 4)</t>
  </si>
  <si>
    <t>TNF superfamily member 18</t>
  </si>
  <si>
    <t>Intron (ENST00000251507.8/9910, intron 13 of 20)</t>
  </si>
  <si>
    <t>RAB GTPase activating protein 1 like</t>
  </si>
  <si>
    <t>Intron (ENST00000239462.9/63923, intron 1 of 18)</t>
  </si>
  <si>
    <t>tenascin N</t>
  </si>
  <si>
    <t>tenascin R</t>
  </si>
  <si>
    <t>Intron (ENST00000367674.7/7143, intron 2 of 22)</t>
  </si>
  <si>
    <t>Intron (ENST00000701212.1/ENST00000701212.1, intron 4 of 6)</t>
  </si>
  <si>
    <t>COP1 E3 ubiquitin ligase</t>
  </si>
  <si>
    <t>pappalysin 2</t>
  </si>
  <si>
    <t>Intron (ENST00000367657.7/460, intron 16 of 22)</t>
  </si>
  <si>
    <t>microRNA 488</t>
  </si>
  <si>
    <t>Intron (ENST00000663166.1/ENST00000663166.1, intron 1 of 4)</t>
  </si>
  <si>
    <t>long intergenic non-protein coding RNA 1741</t>
  </si>
  <si>
    <t>Intron (ENST00000367649.8/9462, intron 3 of 17)</t>
  </si>
  <si>
    <t>RAS protein activator like 2</t>
  </si>
  <si>
    <t>FAM20B glycosaminoglycan xylosylkinase</t>
  </si>
  <si>
    <t>uncharacterized LOC101928933</t>
  </si>
  <si>
    <t>Intron (ENST00000642319.1/84320, intron 4 of 13)</t>
  </si>
  <si>
    <t>acyl-CoA binding domain containing 6</t>
  </si>
  <si>
    <t>xenotropic and polytropic retrovirus receptor 1</t>
  </si>
  <si>
    <t>Intron (ENST00000367590.9/9213, intron 2 of 14)</t>
  </si>
  <si>
    <t>Intron (ENST00000367590.9/9213, intron 12 of 14)</t>
  </si>
  <si>
    <t>Intron (ENST00000524607.6/777, intron 2 of 11)</t>
  </si>
  <si>
    <t>calcium voltage-gated channel subunit alpha1 E</t>
  </si>
  <si>
    <t>Intron (ENST00000524607.6/777, intron 8 of 11)</t>
  </si>
  <si>
    <t>Intron (ENST00000671017.1/ENST00000671017.1, intron 1 of 1)</t>
  </si>
  <si>
    <t>zinc finger protein 648</t>
  </si>
  <si>
    <t>Intron (ENST00000367511.4/116496, intron 5 of 13)</t>
  </si>
  <si>
    <t>niban apoptosis regulator 1</t>
  </si>
  <si>
    <t>long intergenic non-protein coding RNA 1633</t>
  </si>
  <si>
    <t>Intron (ENST00000367509.8/6045, intron 1 of 5)</t>
  </si>
  <si>
    <t>ring finger protein 2</t>
  </si>
  <si>
    <t>long intergenic non-protein coding RNA 1036</t>
  </si>
  <si>
    <t>Exon (ENST00000563320.1/ENST00000563320.1, exon 1 of 1)</t>
  </si>
  <si>
    <t>long intergenic non-protein coding RNA 1680</t>
  </si>
  <si>
    <t>Intron (ENST00000543215.5/6003, intron 4 of 5)</t>
  </si>
  <si>
    <t>regulator of G protein signaling 13</t>
  </si>
  <si>
    <t>Intron (ENST00000656143.1/ENST00000656143.1, intron 2 of 5)</t>
  </si>
  <si>
    <t>long intergenic non-protein coding RNA 1031</t>
  </si>
  <si>
    <t>uncharacterized LOC105371672</t>
  </si>
  <si>
    <t>Intron (ENST00000620048.6/163486, intron 3 of 22)</t>
  </si>
  <si>
    <t>DENN domain containing 1B</t>
  </si>
  <si>
    <t>Intron (ENST00000452199.1/400800, intron 3 of 3)</t>
  </si>
  <si>
    <t>long intergenic non-protein coding RNA 2789</t>
  </si>
  <si>
    <t>Exon (ENST00000614960.4/9928, exon 8 of 29)</t>
  </si>
  <si>
    <t>kinesin family member 14</t>
  </si>
  <si>
    <t>Intron (ENST00000614960.4/9928, intron 7 of 28)</t>
  </si>
  <si>
    <t>immunoglobulin like and fibronectin type III domain containing 1</t>
  </si>
  <si>
    <t>Intron (ENST00000685211.1/89796, intron 5 of 33)</t>
  </si>
  <si>
    <t>microRNA 5191</t>
  </si>
  <si>
    <t>Intron (ENST00000608999.6/4660, intron 1 of 23)</t>
  </si>
  <si>
    <t>protein phosphatase 1 regulatory subunit 12B</t>
  </si>
  <si>
    <t>Intron (ENST00000367268.5/127833, intron 1 of 8)</t>
  </si>
  <si>
    <t>synaptotagmin 2</t>
  </si>
  <si>
    <t>PTPRF interacting protein alpha 4</t>
  </si>
  <si>
    <t>adenosine A1 receptor</t>
  </si>
  <si>
    <t>Intron (ENST00000638118.1/5972, intron 1 of 11)</t>
  </si>
  <si>
    <t>Intron (ENST00000404977.6/23114, intron 2 of 25)</t>
  </si>
  <si>
    <t>NUAK family kinase 2</t>
  </si>
  <si>
    <t>Intron (ENST00000367152.5/93273, intron 2 of 3)</t>
  </si>
  <si>
    <t>LEM domain containing 1</t>
  </si>
  <si>
    <t>Intron (ENST00000573034.8/23380, intron 3 of 22)</t>
  </si>
  <si>
    <t>SLIT-ROBO Rho GTPase activating protein 2</t>
  </si>
  <si>
    <t>complement component 4 binding protein alpha</t>
  </si>
  <si>
    <t>Intron (ENST00000367033.4/5362, intron 4 of 31)</t>
  </si>
  <si>
    <t>uncharacterized LOC105372887</t>
  </si>
  <si>
    <t>Intron (ENST00000691549.2/ENST00000691549.2, intron 1 of 1)</t>
  </si>
  <si>
    <t>plexin A2</t>
  </si>
  <si>
    <t>calcium/calmodulin dependent protein kinase IG</t>
  </si>
  <si>
    <t>synaptotagmin 14</t>
  </si>
  <si>
    <t>Intron (ENST00000652023.1/255928, intron 1 of 1)</t>
  </si>
  <si>
    <t>Intron (ENST00000367007.5/3756, intron 1 of 11)</t>
  </si>
  <si>
    <t>KCNH1 intronic transcript 1</t>
  </si>
  <si>
    <t>retinal degeneration 3, GUCY2D regulator</t>
  </si>
  <si>
    <t>Intron (ENST00000366997.9/9926, intron 2 of 7)</t>
  </si>
  <si>
    <t>LPGAT1 antisense RNA 1</t>
  </si>
  <si>
    <t>basic leucine zipper ATF-like transcription factor 3</t>
  </si>
  <si>
    <t>angel homolog 2</t>
  </si>
  <si>
    <t>Intron (ENST00000366956.10/5784, intron 3 of 18)</t>
  </si>
  <si>
    <t>protein tyrosine phosphatase non-receptor type 14</t>
  </si>
  <si>
    <t>potassium channel tetramerization domain containing 3</t>
  </si>
  <si>
    <t>long intergenic non-protein coding RNA 1653</t>
  </si>
  <si>
    <t>long intergenic non-protein coding RNA 1710</t>
  </si>
  <si>
    <t>Intron (ENST00000664470.1/107984018, intron 2 of 2)</t>
  </si>
  <si>
    <t>uncharacterized LOC107984018</t>
  </si>
  <si>
    <t>long intergenic non-protein coding RNA 2779</t>
  </si>
  <si>
    <t>Intron (ENST00000366917.6/4139, intron 2 of 17)</t>
  </si>
  <si>
    <t>microtubule affinity regulating kinase 1</t>
  </si>
  <si>
    <t>Exon (ENST00000694919.1/64757, exon 5 of 8)</t>
  </si>
  <si>
    <t>mitochondrial amidoxime reducing component 1</t>
  </si>
  <si>
    <t>H2.0 like homeobox</t>
  </si>
  <si>
    <t>Intron (ENST00000652067.1/ENST00000652067.1, intron 3 of 6)</t>
  </si>
  <si>
    <t>long intergenic non-protein coding RNA 1705</t>
  </si>
  <si>
    <t>Exon (ENST00000422015.1/ENST00000422015.1, exon 1 of 1)</t>
  </si>
  <si>
    <t>uncharacterized LOC105372956</t>
  </si>
  <si>
    <t>coiled-coil domain containing 185</t>
  </si>
  <si>
    <t>Exon (ENST00000424045.2/ENST00000424045.2, exon 2 of 3)</t>
  </si>
  <si>
    <t>general transcription factor IIi pseudogene 20</t>
  </si>
  <si>
    <t>Intron (ENST00000424045.2/ENST00000424045.2, intron 2 of 2)</t>
  </si>
  <si>
    <t>CNIH3 antisense RNA 2</t>
  </si>
  <si>
    <t>cornichon family AMPA receptor auxiliary protein 3</t>
  </si>
  <si>
    <t>dynein axonemal heavy chain 14</t>
  </si>
  <si>
    <t>Intron (ENST00000632561.1/ENST00000632561.1, intron 1 of 1)</t>
  </si>
  <si>
    <t>long intergenic non-protein coding RNA 2765</t>
  </si>
  <si>
    <t>Intron (ENST00000448264.2/102723834, intron 1 of 2)</t>
  </si>
  <si>
    <t>uncharacterized LOC107985352</t>
  </si>
  <si>
    <t>long intergenic non-protein coding RNA 1703</t>
  </si>
  <si>
    <t>ACBD3 antisense RNA 1</t>
  </si>
  <si>
    <t>Intron (ENST00000366794.10/142, intron 1 of 22)</t>
  </si>
  <si>
    <t>poly(ADP-ribose) polymerase 1</t>
  </si>
  <si>
    <t>Intron (ENST00000272117.8/3707, intron 6 of 7)</t>
  </si>
  <si>
    <t>ITPKB intronic transcript 1</t>
  </si>
  <si>
    <t>Intron (ENST00000272117.8/3707, intron 2 of 7)</t>
  </si>
  <si>
    <t>synaptosome associated protein 47</t>
  </si>
  <si>
    <t>microRNA 5008</t>
  </si>
  <si>
    <t>obscurin, cytoskeletal calmodulin and titin-interacting RhoGEF</t>
  </si>
  <si>
    <t>H2A.W histone</t>
  </si>
  <si>
    <t>centriole, cilia and spindle associated protein</t>
  </si>
  <si>
    <t>Exon (ENST00000391860.7/79605, exon 2 of 7)</t>
  </si>
  <si>
    <t>piggyBac transposable element derived 5</t>
  </si>
  <si>
    <t>long intergenic non-protein coding RNA 582</t>
  </si>
  <si>
    <t>long intergenic non-protein coding RNA 1745</t>
  </si>
  <si>
    <t>Intron (ENST00000366618.8/148641, intron 2 of 7)</t>
  </si>
  <si>
    <t>solute carrier family 35 member F3</t>
  </si>
  <si>
    <t>interferon regulatory factor 2 binding protein 2</t>
  </si>
  <si>
    <t>uncharacterized LOC107985366</t>
  </si>
  <si>
    <t>long intergenic non-protein coding RNA 1348</t>
  </si>
  <si>
    <t>Intron (ENST00000408888.8/23029, intron 6 of 10)</t>
  </si>
  <si>
    <t>RNA binding motif protein 34</t>
  </si>
  <si>
    <t>tubulin folding cofactor E</t>
  </si>
  <si>
    <t>Intron (ENST00000643418.1/6905, intron 2 of 7)</t>
  </si>
  <si>
    <t>Intron (ENST00000650982.2/ENST00000650982.2, intron 2 of 2)</t>
  </si>
  <si>
    <t>G protein-coupled receptor 137B</t>
  </si>
  <si>
    <t>Exon (ENST00000684286.1/88, exon 9 of 21)</t>
  </si>
  <si>
    <t>actinin alpha 2</t>
  </si>
  <si>
    <t>ryanodine receptor 2</t>
  </si>
  <si>
    <t>Intron (ENST00000366574.7/6262, intron 1 of 104)</t>
  </si>
  <si>
    <t>uncharacterized LOC105373222</t>
  </si>
  <si>
    <t>cholinergic receptor muscarinic 3</t>
  </si>
  <si>
    <t>Intron (ENST00000468573.5/1131, intron 4 of 8)</t>
  </si>
  <si>
    <t>Exon (ENST00000442611.2/ENST00000442611.2, exon 1 of 1)</t>
  </si>
  <si>
    <t>gremlin 2, DAN family BMP antagonist</t>
  </si>
  <si>
    <t>uncharacterized LOC100506929</t>
  </si>
  <si>
    <t>regulator of G protein signaling 7</t>
  </si>
  <si>
    <t>Intron (ENST00000366548.8/9156, intron 6 of 15)</t>
  </si>
  <si>
    <t>exonuclease 1</t>
  </si>
  <si>
    <t>beclin 2</t>
  </si>
  <si>
    <t>microtubule associated protein 1 light chain 3 gamma</t>
  </si>
  <si>
    <t>Intron (ENST00000536534.7/200150, intron 1 of 9)</t>
  </si>
  <si>
    <t>phospholipase D family member 5</t>
  </si>
  <si>
    <t>long intergenic non-protein coding RNA 1347</t>
  </si>
  <si>
    <t>Exon (ENST00000611420.1/ENST00000611420.1, exon 1 of 1)</t>
  </si>
  <si>
    <t>Intron (ENST00000336199.9/10000, intron 1 of 13)</t>
  </si>
  <si>
    <t>AKT serine/threonine kinase 3</t>
  </si>
  <si>
    <t>heterogeneous nuclear ribonucleoprotein U</t>
  </si>
  <si>
    <t>Intron (ENST00000490107.6/64754, intron 1 of 11)</t>
  </si>
  <si>
    <t>SET and MYND domain containing 3</t>
  </si>
  <si>
    <t>Intron (ENST00000655877.1/ENST00000655877.1, intron 1 of 1)</t>
  </si>
  <si>
    <t>olfactory receptor family 13 subfamily G member 1</t>
  </si>
  <si>
    <t>olfactory receptor family 2 subfamily W member 3</t>
  </si>
  <si>
    <t>LY6/PLAUR domain containing 8</t>
  </si>
  <si>
    <t>SH3 binding domain protein 5 like</t>
  </si>
  <si>
    <t>tubulin beta 8 class VIII</t>
  </si>
  <si>
    <t>Intron (ENST00000280886.12/22982, intron 1 of 36)</t>
  </si>
  <si>
    <t>microRNA 5699</t>
  </si>
  <si>
    <t>Intron (ENST00000358220.5/22884, intron 11 of 13)</t>
  </si>
  <si>
    <t>WD repeat domain 37</t>
  </si>
  <si>
    <t>Intron (ENST00000381312.6/105, intron 1 of 9)</t>
  </si>
  <si>
    <t>ADARB2 antisense RNA 1</t>
  </si>
  <si>
    <t>phosphofructokinase, platelet</t>
  </si>
  <si>
    <t>Intron (ENST00000607886.5/5214, intron 2 of 3)</t>
  </si>
  <si>
    <t>Intron (ENST00000663204.1/ENST00000663204.1, intron 1 of 2)</t>
  </si>
  <si>
    <t>pitrilysin metallopeptidase 1</t>
  </si>
  <si>
    <t>long intergenic non-protein coding RNA 2668</t>
  </si>
  <si>
    <t>Intron (ENST00000659295.1/101927880, intron 3 of 4)</t>
  </si>
  <si>
    <t>long intergenic non-protein coding RNA 2669</t>
  </si>
  <si>
    <t>uncharacterized LOC105376363</t>
  </si>
  <si>
    <t>long intergenic non-protein coding RNA 2660</t>
  </si>
  <si>
    <t>aldo-keto reductase family 1 member C4</t>
  </si>
  <si>
    <t>Intron (ENST00000428920.2/ENST00000428920.2, intron 1 of 1)</t>
  </si>
  <si>
    <t>long intergenic non-protein coding RNA 2561</t>
  </si>
  <si>
    <t>urocortin 3</t>
  </si>
  <si>
    <t>calmodulin like 5</t>
  </si>
  <si>
    <t>uncharacterized LOC105376380</t>
  </si>
  <si>
    <t>interleukin 2 receptor subunit alpha</t>
  </si>
  <si>
    <t>Intron (ENST00000650342.1/100507127, intron 2 of 6)</t>
  </si>
  <si>
    <t>long intergenic non-protein coding RNA 707</t>
  </si>
  <si>
    <t>Exon (ENST00000669017.1/439950, exon 5 of 6)</t>
  </si>
  <si>
    <t>CELF2 antisense RNA 2</t>
  </si>
  <si>
    <t>Intron (ENST00000277575.5/9712, intron 6 of 13)</t>
  </si>
  <si>
    <t>USP6 N-terminal like</t>
  </si>
  <si>
    <t>enoyl-CoA hydratase domain containing 3</t>
  </si>
  <si>
    <t>phytanoyl-CoA 2-hydroxylase</t>
  </si>
  <si>
    <t>Intron (ENST00000327347.10/22929, intron 7 of 8)</t>
  </si>
  <si>
    <t>selenophosphate synthetase 1</t>
  </si>
  <si>
    <t>pre-mRNA processing factor 18</t>
  </si>
  <si>
    <t>Intron (ENST00000357447.7/55691, intron 2 of 24)</t>
  </si>
  <si>
    <t>FERM domain containing 4A</t>
  </si>
  <si>
    <t>Intron (ENST00000181796.7/83641, intron 2 of 4)</t>
  </si>
  <si>
    <t>family with sequence similarity 107 member B</t>
  </si>
  <si>
    <t>Intron (ENST00000377921.7/6251, intron 7 of 7)</t>
  </si>
  <si>
    <t>uncharacterized LOC101928701</t>
  </si>
  <si>
    <t>signal transducing adaptor molecule</t>
  </si>
  <si>
    <t>MAM and LDL receptor class A domain containing 1</t>
  </si>
  <si>
    <t>Intron (ENST00000675700.1/10529, intron 2 of 6)</t>
  </si>
  <si>
    <t>Intron (ENST00000675702.1/10529, intron 3 of 8)</t>
  </si>
  <si>
    <t>endogenous Bornavirus like nucleoprotein 1</t>
  </si>
  <si>
    <t>Intron (ENST00000376603.6/9576, intron 8 of 10)</t>
  </si>
  <si>
    <t>uncharacterized LOC105376449</t>
  </si>
  <si>
    <t>phosphatidylinositol-5-phosphate 4-kinase type 2 alpha</t>
  </si>
  <si>
    <t>Intron (ENST00000376462.5/56243, intron 1 of 18)</t>
  </si>
  <si>
    <t>Intron (ENST00000376462.5/56243, intron 7 of 18)</t>
  </si>
  <si>
    <t>Intron (ENST00000376462.5/56243, intron 10 of 18)</t>
  </si>
  <si>
    <t>Intron (ENST00000650135.1/57512, intron 3 of 11)</t>
  </si>
  <si>
    <t>GPR158 antisense RNA 1</t>
  </si>
  <si>
    <t>Intron (ENST00000637960.1/101929117, intron 7 of 7)</t>
  </si>
  <si>
    <t>family with sequence similarity 238 member A</t>
  </si>
  <si>
    <t>Intron (ENST00000376170.8/10006, intron 1 of 9)</t>
  </si>
  <si>
    <t>abl interactor 1</t>
  </si>
  <si>
    <t>Intron (ENST00000375400.7/6840, intron 2 of 35)</t>
  </si>
  <si>
    <t>Intron (ENST00000465712.1/57608, intron 1 of 2)</t>
  </si>
  <si>
    <t>junctional cadherin 5 associated</t>
  </si>
  <si>
    <t>uncharacterized LOC105376479</t>
  </si>
  <si>
    <t>enhancer of polycomb homolog 1</t>
  </si>
  <si>
    <t>neuropilin 1</t>
  </si>
  <si>
    <t>long intergenic non-protein coding RNA 2628</t>
  </si>
  <si>
    <t>long intergenic non-protein coding RNA 2629</t>
  </si>
  <si>
    <t>Intron (ENST00000545260.5/56288, intron 2 of 22)</t>
  </si>
  <si>
    <t>par-3 family cell polarity regulator</t>
  </si>
  <si>
    <t>gap junction protein delta 4</t>
  </si>
  <si>
    <t>prostate cancer associated transcript 5</t>
  </si>
  <si>
    <t>ACTR3B pseudogene 5</t>
  </si>
  <si>
    <t>uncharacterized LOC101929373</t>
  </si>
  <si>
    <t>Intron (ENST00000701816.1/441666, intron 1 of 4)</t>
  </si>
  <si>
    <t>zinc finger protein 91 pseudogene</t>
  </si>
  <si>
    <t>long intergenic non-protein coding RNA 1264</t>
  </si>
  <si>
    <t>Intron (ENST00000374466.4/55454, intron 1 of 7)</t>
  </si>
  <si>
    <t>chondroitin sulfate N-acetylgalactosaminyltransferase 2</t>
  </si>
  <si>
    <t>C-X-C motif chemokine ligand 12</t>
  </si>
  <si>
    <t>ANTXR like pseudogene 1</t>
  </si>
  <si>
    <t>Intron (ENST00000616785.1/643650, intron 2 of 3)</t>
  </si>
  <si>
    <t>neuropeptide Y receptor Y4</t>
  </si>
  <si>
    <t>Exon (ENST00000417888.2/728005, exon 8 of 8)</t>
  </si>
  <si>
    <t>ArfGAP with GTPase domain, ankyrin repeat and PH domain 13, pseudogene</t>
  </si>
  <si>
    <t>uncharacterized LOC101929216</t>
  </si>
  <si>
    <t>BMS1P2-AGAP9 readthrough</t>
  </si>
  <si>
    <t>Intron (ENST00000374144.8/118461, intron 2 of 2)</t>
  </si>
  <si>
    <t>chromosome 10 open reading frame 71</t>
  </si>
  <si>
    <t>solute carrier family 18 member A3</t>
  </si>
  <si>
    <t>choline O-acetyltransferase</t>
  </si>
  <si>
    <t>Intron (ENST00000647908.1/101928687, intron 2 of 6)</t>
  </si>
  <si>
    <t>lncRNA activating regulator of DKK1</t>
  </si>
  <si>
    <t>protocadherin related 15</t>
  </si>
  <si>
    <t>microRNA 3924</t>
  </si>
  <si>
    <t>transcription factor A, mitochondrial</t>
  </si>
  <si>
    <t>Intron (ENST00000373886.8/80114, intron 3 of 20)</t>
  </si>
  <si>
    <t>family with sequence similarity 133, member A pseudogene</t>
  </si>
  <si>
    <t>BicC family RNA binding protein 1</t>
  </si>
  <si>
    <t>Intron (ENST00000373827.6/288, intron 2 of 43)</t>
  </si>
  <si>
    <t>ankyrin 3</t>
  </si>
  <si>
    <t>Intron (ENST00000373827.6/288, intron 1 of 43)</t>
  </si>
  <si>
    <t>uncharacterized LOC107984292</t>
  </si>
  <si>
    <t>AT-rich interaction domain 5B</t>
  </si>
  <si>
    <t>2-aminoethanethiol dioxygenase</t>
  </si>
  <si>
    <t>Intron (ENST00000649548.1/ENST00000649548.1, intron 1 of 3)</t>
  </si>
  <si>
    <t>Exon (ENST00000654322.1/101929846, exon 2 of 3)</t>
  </si>
  <si>
    <t>uncharacterized LOC101929846</t>
  </si>
  <si>
    <t>Intron (ENST00000444770.1/ENST00000444770.1, intron 2 of 2)</t>
  </si>
  <si>
    <t>annexin A2 pseudogene 3</t>
  </si>
  <si>
    <t>Intron (ENST00000683963.1/29119, intron 10 of 16)</t>
  </si>
  <si>
    <t>uncharacterized LOC105378340</t>
  </si>
  <si>
    <t>Intron (ENST00000683963.1/29119, intron 4 of 16)</t>
  </si>
  <si>
    <t>catenin alpha 3</t>
  </si>
  <si>
    <t>Intron (ENST00000358769.7/64081, intron 1 of 9)</t>
  </si>
  <si>
    <t>phenazine biosynthesis like protein domain containing</t>
  </si>
  <si>
    <t>Intron (ENST00000373644.5/80312, intron 3 of 11)</t>
  </si>
  <si>
    <t>tet methylcytosine dioxygenase 1</t>
  </si>
  <si>
    <t>Intron (ENST00000630771.2/55749, intron 6 of 23)</t>
  </si>
  <si>
    <t>small nucleolar RNA, C/D box 98</t>
  </si>
  <si>
    <t>Intron (ENST00000373585.8/79009, intron 8 of 14)</t>
  </si>
  <si>
    <t>DExD-box helicase 50</t>
  </si>
  <si>
    <t>uncharacterized LOC101929021</t>
  </si>
  <si>
    <t>Intron (ENST00000395011.5/55222, intron 2 of 3)</t>
  </si>
  <si>
    <t>leucine rich repeat containing 20</t>
  </si>
  <si>
    <t>Intron (ENST00000263563.7/27143, intron 1 of 19)</t>
  </si>
  <si>
    <t>phosphatase domain containing paladin 1</t>
  </si>
  <si>
    <t>Intron (ENST00000373207.2/140766, intron 4 of 21)</t>
  </si>
  <si>
    <t>ADAM metallopeptidase with thrombospondin type 1 motif 14</t>
  </si>
  <si>
    <t>Exon (ENST00000373207.2/140766, exon 19 of 22)</t>
  </si>
  <si>
    <t>thymus, brain and testes associated</t>
  </si>
  <si>
    <t>Intron (ENST00000373207.2/140766, intron 19 of 21)</t>
  </si>
  <si>
    <t>unc-5 netrin receptor B</t>
  </si>
  <si>
    <t>Intron (ENST00000224721.12/64072, intron 6 of 69)</t>
  </si>
  <si>
    <t>cadherin related 23</t>
  </si>
  <si>
    <t>Intron (ENST00000224721.12/64072, intron 9 of 69)</t>
  </si>
  <si>
    <t>Intron (ENST00000224721.12/64072, intron 22 of 69)</t>
  </si>
  <si>
    <t>Intron (ENST00000476605.7/10367, intron 5 of 9)</t>
  </si>
  <si>
    <t>mitochondrial calcium uptake 1</t>
  </si>
  <si>
    <t>Intron (ENST00000307116.6/5033, intron 9 of 14)</t>
  </si>
  <si>
    <t>prolyl 4-hydroxylase subunit alpha 1</t>
  </si>
  <si>
    <t>nudix hydrolase 13</t>
  </si>
  <si>
    <t>Intron (ENST00000493787.6/118491, intron 8 of 21)</t>
  </si>
  <si>
    <t>cilia and flagella associated protein 70</t>
  </si>
  <si>
    <t>Intron (ENST00000668336.1/105378360, intron 1 of 1)</t>
  </si>
  <si>
    <t>uncharacterized LOC105378360</t>
  </si>
  <si>
    <t>lysine acetyltransferase 6B</t>
  </si>
  <si>
    <t>Intron (ENST00000648725.1/23522, intron 3 of 17)</t>
  </si>
  <si>
    <t>leucine rich melanocyte differentiation associated</t>
  </si>
  <si>
    <t>Intron (ENST00000604624.6/3778, intron 8 of 27)</t>
  </si>
  <si>
    <t>potassium calcium-activated channel subfamily M alpha 1</t>
  </si>
  <si>
    <t>Intron (ENST00000698724.1/11128, intron 9 of 10)</t>
  </si>
  <si>
    <t>RNA polymerase III subunit A</t>
  </si>
  <si>
    <t>long intergenic non-protein coding RNA 595</t>
  </si>
  <si>
    <t>Intron (ENST00000634930.1/105378375, intron 1 of 3)</t>
  </si>
  <si>
    <t>Intron (ENST00000421324.4/ENST00000421324.4, intron 2 of 2)</t>
  </si>
  <si>
    <t>ZMIZ1 antisense RNA 1</t>
  </si>
  <si>
    <t>Intron (ENST00000334512.10/57178, intron 1 of 24)</t>
  </si>
  <si>
    <t>zinc finger MIZ-type containing 1</t>
  </si>
  <si>
    <t>Intron (ENST00000334512.10/57178, intron 4 of 24)</t>
  </si>
  <si>
    <t>Intron (ENST00000334512.10/57178, intron 7 of 24)</t>
  </si>
  <si>
    <t>peptidylprolyl isomerase F</t>
  </si>
  <si>
    <t>Intron (ENST00000671459.1/101060691, intron 3 of 3)</t>
  </si>
  <si>
    <t>NUTM2B antisense RNA 1</t>
  </si>
  <si>
    <t>DPY30 domain containing 2</t>
  </si>
  <si>
    <t>long intergenic non-protein coding RNA 2655</t>
  </si>
  <si>
    <t>neuregulin 3</t>
  </si>
  <si>
    <t>growth hormone inducible transmembrane protein</t>
  </si>
  <si>
    <t>coiled-coil serine rich protein 2</t>
  </si>
  <si>
    <t>Intron (ENST00000656796.1/105378402, intron 1 of 1)</t>
  </si>
  <si>
    <t>uncharacterized LOC105378402</t>
  </si>
  <si>
    <t>long intergenic non-protein coding RNA 2647</t>
  </si>
  <si>
    <t>shieldin complex subunit 2</t>
  </si>
  <si>
    <t>Intron (ENST00000692417.1/105378410, intron 4 of 5)</t>
  </si>
  <si>
    <t>NUT family member 2A</t>
  </si>
  <si>
    <t>microRNA 4678</t>
  </si>
  <si>
    <t>Intron (ENST00000660192.1/105378421, intron 2 of 3)</t>
  </si>
  <si>
    <t>uncharacterized LOC105378421</t>
  </si>
  <si>
    <t>Intron (ENST00000277874.10/3363, intron 1 of 2)</t>
  </si>
  <si>
    <t>5-hydroxytryptamine receptor 7</t>
  </si>
  <si>
    <t>Intron (ENST00000412362.1/ENST00000412362.1, intron 1 of 1)</t>
  </si>
  <si>
    <t>long intergenic non-protein coding RNA 502</t>
  </si>
  <si>
    <t>Intron (ENST00000671701.1/54536, intron 20 of 22)</t>
  </si>
  <si>
    <t>exocyst complex component 6</t>
  </si>
  <si>
    <t>phospholipase C epsilon 1</t>
  </si>
  <si>
    <t>Intron (ENST00000266058.9/6585, intron 1 of 36)</t>
  </si>
  <si>
    <t>slit guidance ligand 1</t>
  </si>
  <si>
    <t>Intron (ENST00000370552.8/60495, intron 3 of 11)</t>
  </si>
  <si>
    <t>heparanase 2 (inactive)</t>
  </si>
  <si>
    <t>long intergenic non-protein coding RNA 1475</t>
  </si>
  <si>
    <t>carboxypeptidase N subunit 1</t>
  </si>
  <si>
    <t>Intron (ENST00000318222.4/9033, intron 2 of 15)</t>
  </si>
  <si>
    <t>biogenesis of lysosomal organelles complex 1 subunit 2</t>
  </si>
  <si>
    <t>hypoxia inducible factor 1 subunit alpha inhibitor</t>
  </si>
  <si>
    <t>Intron (ENST00000649226.1/55719, intron 10 of 20)</t>
  </si>
  <si>
    <t>SMC5-SMC6 complex localization factor 2</t>
  </si>
  <si>
    <t>5'-nucleotidase, cytosolic II</t>
  </si>
  <si>
    <t>Intron (ENST00000675164.1/22978, intron 1 of 19)</t>
  </si>
  <si>
    <t>ribulose-5-phosphate-3-epimerase like 1</t>
  </si>
  <si>
    <t>Intron (ENST00000369774.9/9644, intron 2 of 14)</t>
  </si>
  <si>
    <t>SH3PXD2A antisense RNA 1</t>
  </si>
  <si>
    <t>collagen type XVII alpha 1 chain</t>
  </si>
  <si>
    <t>Intron (ENST00000369701.8/22986, intron 7 of 26)</t>
  </si>
  <si>
    <t>sortilin related VPS10 domain containing receptor 3</t>
  </si>
  <si>
    <t>long intergenic non-protein coding RNA 2627</t>
  </si>
  <si>
    <t>long intergenic non-protein coding RNA 2624</t>
  </si>
  <si>
    <t>Intron (ENST00000630847.2/103695365, intron 2 of 5)</t>
  </si>
  <si>
    <t>long intergenic non-protein coding RNA 1435</t>
  </si>
  <si>
    <t>Intron (ENST00000627225.2/103695365, intron 2 of 5)</t>
  </si>
  <si>
    <t>long intergenic non-protein coding RNA 2661</t>
  </si>
  <si>
    <t>X-prolyl aminopeptidase 1</t>
  </si>
  <si>
    <t>Intron (ENST00000609514.1/105378482, intron 3 of 3)</t>
  </si>
  <si>
    <t>uncharacterized LOC105378482</t>
  </si>
  <si>
    <t>uncharacterized LOC105378486</t>
  </si>
  <si>
    <t>hyaluronan binding protein 2</t>
  </si>
  <si>
    <t>coiled-coil domain containing 186</t>
  </si>
  <si>
    <t>Intron (ENST00000369236.5/2674, intron 3 of 8)</t>
  </si>
  <si>
    <t>GDNF family receptor alpha 1</t>
  </si>
  <si>
    <t>shootin 1</t>
  </si>
  <si>
    <t>ventral anterior homeobox 1</t>
  </si>
  <si>
    <t>long intergenic non-protein coding RNA 2674</t>
  </si>
  <si>
    <t>Intron (ENST00000663084.1/ENST00000663084.1, intron 2 of 3)</t>
  </si>
  <si>
    <t>nanos C2HC-type zinc finger 1</t>
  </si>
  <si>
    <t>regulator of G protein signaling 10</t>
  </si>
  <si>
    <t>microRNA 4682</t>
  </si>
  <si>
    <t>WD repeat domain 11</t>
  </si>
  <si>
    <t>fibroblast growth factor receptor 2</t>
  </si>
  <si>
    <t>Exon (ENST00000649237.1/ENST00000649237.1, exon 4 of 4)</t>
  </si>
  <si>
    <t>transforming acidic coiled-coil containing protein 2</t>
  </si>
  <si>
    <t>BTB domain containing 16</t>
  </si>
  <si>
    <t>deleted in malignant brain tumors 1</t>
  </si>
  <si>
    <t>FAM24B-CUZD1 readthrough</t>
  </si>
  <si>
    <t>long intergenic non-protein coding RNA 2641</t>
  </si>
  <si>
    <t>Intron (ENST00000494792.1/9679, intron 9 of 9)</t>
  </si>
  <si>
    <t>FAM53B antisense RNA 1</t>
  </si>
  <si>
    <t>C-terminal binding protein 2</t>
  </si>
  <si>
    <t>Intron (ENST00000415732.1/55760, intron 1 of 2)</t>
  </si>
  <si>
    <t>DEAH-box helicase 32 (putative)</t>
  </si>
  <si>
    <t>Intron (ENST00000656840.1/728158, intron 5 of 6)</t>
  </si>
  <si>
    <t>chromosome 10 open reading frame 90</t>
  </si>
  <si>
    <t>Intron (ENST00000280333.9/1793, intron 23 of 51)</t>
  </si>
  <si>
    <t>dedicator of cytokinesis 1</t>
  </si>
  <si>
    <t>forkhead box I2</t>
  </si>
  <si>
    <t>long intergenic non-protein coding RNA 1163</t>
  </si>
  <si>
    <t>glutaredoxin 3</t>
  </si>
  <si>
    <t>long intergenic non-protein coding RNA 2646</t>
  </si>
  <si>
    <t>Intron (ENST00000648275.1/107984002, intron 1 of 1)</t>
  </si>
  <si>
    <t>microRNA 378c</t>
  </si>
  <si>
    <t>BCL2 interacting protein 3</t>
  </si>
  <si>
    <t>Janus kinase and microtubule interacting protein 3</t>
  </si>
  <si>
    <t>Intron (ENST00000462160.5/282974, intron 2 of 12)</t>
  </si>
  <si>
    <t>serine/threonine kinase 32C</t>
  </si>
  <si>
    <t>uncharacterized LOC105378568</t>
  </si>
  <si>
    <t>Intron (ENST00000368594.8/3632, intron 11 of 15)</t>
  </si>
  <si>
    <t>inositol polyphosphate-5-phosphatase A</t>
  </si>
  <si>
    <t>NK6 homeobox 2</t>
  </si>
  <si>
    <t>uncharacterized LOC112268067</t>
  </si>
  <si>
    <t>Exon (ENST00000392607.8/84435, exon 7 of 7)</t>
  </si>
  <si>
    <t>adhesion G protein-coupled receptor A1</t>
  </si>
  <si>
    <t>MIR202 host gene</t>
  </si>
  <si>
    <t>scavenger receptor family member expressed on T cells 1</t>
  </si>
  <si>
    <t>Intron (ENST00000656338.1/ENST00000656338.1, intron 1 of 1)</t>
  </si>
  <si>
    <t>shadow of prion protein pseudogene 1</t>
  </si>
  <si>
    <t>FSHD region gene 2 family member B</t>
  </si>
  <si>
    <t>Exon (ENST00000605013.1/ENST00000605013.1, exon 1 of 2)</t>
  </si>
  <si>
    <t>long intergenic non-protein coding RNA 1001</t>
  </si>
  <si>
    <t>proteasome 26S subunit, non-ATPase 13</t>
  </si>
  <si>
    <t>phosphatidylserine synthase 2</t>
  </si>
  <si>
    <t>ribonuclease/angiogenin inhibitor 1</t>
  </si>
  <si>
    <t>Intron (ENST00000534797.5/6050, intron 7 of 8)</t>
  </si>
  <si>
    <t>leucine rich repeat containing 56</t>
  </si>
  <si>
    <t>Exon (ENST00000270115.8/115399, exon 4 of 14)</t>
  </si>
  <si>
    <t>Intron (ENST00000530083.3/171391, intron 1 of 1)</t>
  </si>
  <si>
    <t>uncharacterized LOC171391</t>
  </si>
  <si>
    <t>proapoptotic nucleolar protein 1</t>
  </si>
  <si>
    <t>Intron (ENST00000397411.6/7106, intron 2 of 7)</t>
  </si>
  <si>
    <t>tetraspanin 4</t>
  </si>
  <si>
    <t>mucin 6, oligomeric mucus/gel-forming</t>
  </si>
  <si>
    <t>Intron (ENST00000421673.7/4588, intron 22 of 32)</t>
  </si>
  <si>
    <t>Exon (ENST00000421673.7/4588, exon 21 of 33)</t>
  </si>
  <si>
    <t>Exon (ENST00000621226.2/4586, exon 41 of 49)</t>
  </si>
  <si>
    <t>mucin 5B, oligomeric mucus/gel-forming</t>
  </si>
  <si>
    <t>Exon (ENST00000621226.2/4586, exon 42 of 49)</t>
  </si>
  <si>
    <t>toll interacting protein</t>
  </si>
  <si>
    <t>Intron (ENST00000317204.11/54472, intron 1 of 5)</t>
  </si>
  <si>
    <t>BR serine/threonine kinase 2</t>
  </si>
  <si>
    <t>dual specificity phosphatase 8</t>
  </si>
  <si>
    <t>troponin I2, fast skeletal type</t>
  </si>
  <si>
    <t>Intron (ENST00000397297.7/6150, intron 4 of 5)</t>
  </si>
  <si>
    <t>mitochondrial ribosomal protein L23</t>
  </si>
  <si>
    <t>microRNA 483</t>
  </si>
  <si>
    <t>microRNA 4686</t>
  </si>
  <si>
    <t>CD81 molecule</t>
  </si>
  <si>
    <t>transient receptor potential cation channel subfamily M member 5</t>
  </si>
  <si>
    <t>potassium voltage-gated channel subfamily Q member 1</t>
  </si>
  <si>
    <t>solute carrier family 22 member 18</t>
  </si>
  <si>
    <t>MAS related GPR family member E</t>
  </si>
  <si>
    <t>stromal interaction molecule 1</t>
  </si>
  <si>
    <t>Intron (ENST00000525403.6/6786, intron 1 of 12)</t>
  </si>
  <si>
    <t>long intergenic non-protein coding RNA 2749</t>
  </si>
  <si>
    <t>tripartite motif containing 21</t>
  </si>
  <si>
    <t>olfactory receptor family 52 subfamily A member 5</t>
  </si>
  <si>
    <t>hemoglobin subunit gamma 1</t>
  </si>
  <si>
    <t>TATA-box binding protein associated factor 10</t>
  </si>
  <si>
    <t>Intron (ENST00000656961.1/ENST00000656961.1, intron 2 of 2)</t>
  </si>
  <si>
    <t>dachsous cadherin-related 1</t>
  </si>
  <si>
    <t>Exon (ENST00000299441.5/8642, exon 2 of 21)</t>
  </si>
  <si>
    <t>Intron (ENST00000637205.2/107984019, intron 2 of 3)</t>
  </si>
  <si>
    <t>olfactory receptor family 2 subfamily D member 2</t>
  </si>
  <si>
    <t>Intron (ENST00000530201.2/100506258, intron 1 of 3)</t>
  </si>
  <si>
    <t>olfactomedin like 1</t>
  </si>
  <si>
    <t>Exon (ENST00000534099.5/7275, exon 2 of 12)</t>
  </si>
  <si>
    <t>TUB bipartite transcription factor</t>
  </si>
  <si>
    <t>Intron (ENST00000534099.5/7275, intron 2 of 11)</t>
  </si>
  <si>
    <t>Intron (ENST00000687296.1/65975, intron 1 of 15)</t>
  </si>
  <si>
    <t>serine/threonine kinase 33</t>
  </si>
  <si>
    <t>ZBED5 antisense RNA 1</t>
  </si>
  <si>
    <t>Intron (ENST00000647635.1/105376550, intron 3 of 6)</t>
  </si>
  <si>
    <t>uncharacterized LOC105376548</t>
  </si>
  <si>
    <t>Intron (ENST00000227756.5/374378, intron 2 of 10)</t>
  </si>
  <si>
    <t>casein kinase 2 alpha 3</t>
  </si>
  <si>
    <t>Intron (ENST00000339865.9/55031, intron 1 of 26)</t>
  </si>
  <si>
    <t>ubiquitin specific peptidase 47</t>
  </si>
  <si>
    <t>parathyroid hormone</t>
  </si>
  <si>
    <t>Intron (ENST00000418988.2/5682, intron 1 of 10)</t>
  </si>
  <si>
    <t>proteasome 20S subunit alpha 1</t>
  </si>
  <si>
    <t>Intron (ENST00000282096.9/5140, intron 1 of 15)</t>
  </si>
  <si>
    <t>uncharacterized LOC107984315</t>
  </si>
  <si>
    <t>Intron (ENST00000523376.5/797, intron 6 of 9)</t>
  </si>
  <si>
    <t>calcitonin related polypeptide beta</t>
  </si>
  <si>
    <t>pleckstrin homology domain containing A7</t>
  </si>
  <si>
    <t>USH1 protein network component harmonin</t>
  </si>
  <si>
    <t>Intron (ENST00000399397.6/340990, intron 24 of 55)</t>
  </si>
  <si>
    <t>microRNA 4694</t>
  </si>
  <si>
    <t>HIV-1 Tat interactive protein 2</t>
  </si>
  <si>
    <t>solute carrier family 6 member 5</t>
  </si>
  <si>
    <t>Intron (ENST00000325319.9/4745, intron 2 of 18)</t>
  </si>
  <si>
    <t>uncharacterized LOC105376586</t>
  </si>
  <si>
    <t>uncharacterized LOC107984320</t>
  </si>
  <si>
    <t>leucine zipper protein 2</t>
  </si>
  <si>
    <t>leucine rich repeat containing G protein-coupled receptor 4</t>
  </si>
  <si>
    <t>Intron (ENST00000406787.7/196074, intron 4 of 6)</t>
  </si>
  <si>
    <t>methyltransferase like 15</t>
  </si>
  <si>
    <t>Intron (ENST00000662729.1/105376607, intron 3 of 4)</t>
  </si>
  <si>
    <t>follicle stimulating hormone subunit beta</t>
  </si>
  <si>
    <t>Intron (ENST00000684477.1/341019, intron 3 of 38)</t>
  </si>
  <si>
    <t>doublecortin domain containing 1</t>
  </si>
  <si>
    <t>reticulocalbin 1</t>
  </si>
  <si>
    <t>CD59 molecule (CD59 blood group)</t>
  </si>
  <si>
    <t>cell cycle associated protein 1</t>
  </si>
  <si>
    <t>uncharacterized LOC105376624</t>
  </si>
  <si>
    <t>Intron (ENST00000278379.9/6506, intron 1 of 10)</t>
  </si>
  <si>
    <t>solute carrier family 1 member 2</t>
  </si>
  <si>
    <t>four-jointed box kinase 1</t>
  </si>
  <si>
    <t>uncharacterized LOC107984325</t>
  </si>
  <si>
    <t>long intergenic non-protein coding RNA 2760</t>
  </si>
  <si>
    <t>Intron (ENST00000278198.2/57689, intron 1 of 1)</t>
  </si>
  <si>
    <t>leucine rich repeat containing 4C</t>
  </si>
  <si>
    <t>Intron (ENST00000533565.1/399881, intron 1 of 2)</t>
  </si>
  <si>
    <t>heterogeneous nuclear ribonucleoprotein K pseudogene 3</t>
  </si>
  <si>
    <t>Intron (ENST00000526220.1/ENST00000526220.1, intron 1 of 3)</t>
  </si>
  <si>
    <t>tetratricopeptide repeat domain 17</t>
  </si>
  <si>
    <t>Intron (ENST00000526408.1/ENST00000526408.1, intron 2 of 6)</t>
  </si>
  <si>
    <t>chromosome 11 open reading frame 96</t>
  </si>
  <si>
    <t>1-aminocyclopropane-1-carboxylate synthase homolog (inactive) like</t>
  </si>
  <si>
    <t>CD82 molecule</t>
  </si>
  <si>
    <t>Intron (ENST00000533786.5/90139, intron 2 of 6)</t>
  </si>
  <si>
    <t>tetraspanin 18</t>
  </si>
  <si>
    <t>Intron (ENST00000533786.5/90139, intron 3 of 6)</t>
  </si>
  <si>
    <t>Intron (ENST00000654627.1/105376650, intron 1 of 2)</t>
  </si>
  <si>
    <t>uncharacterized LOC105376650</t>
  </si>
  <si>
    <t>Intron (ENST00000676320.1/51317, intron 10 of 18)</t>
  </si>
  <si>
    <t>PHD finger protein 21A</t>
  </si>
  <si>
    <t>Intron (ENST00000698881.1/5795, intron 1 of 24)</t>
  </si>
  <si>
    <t>protein tyrosine phosphatase receptor type J</t>
  </si>
  <si>
    <t>Exon (ENST00000532938.1/ENST00000532938.1, exon 1 of 1)</t>
  </si>
  <si>
    <t>olfactory receptor family 4 subfamily A member 47</t>
  </si>
  <si>
    <t>glutamate metabotropic receptor 5 pseudogene</t>
  </si>
  <si>
    <t>olfactory receptor family 4 subfamily A member 5</t>
  </si>
  <si>
    <t>reticulon 4 receptor like 2</t>
  </si>
  <si>
    <t>ubiquitin conjugating enzyme E2 L6</t>
  </si>
  <si>
    <t>olfactory receptor family 9 subfamily Q member 1</t>
  </si>
  <si>
    <t>glycine-N-acyltransferase like 1</t>
  </si>
  <si>
    <t>olfactory receptor family 5 subfamily AN member 1</t>
  </si>
  <si>
    <t>Intron (ENST00000378186.7/503497, intron 6 of 6)</t>
  </si>
  <si>
    <t>membrane spanning 4-domains A13</t>
  </si>
  <si>
    <t>prostaglandin D2 receptor 2</t>
  </si>
  <si>
    <t>transmembrane protein 132A</t>
  </si>
  <si>
    <t>solute carrier family 15 member 3</t>
  </si>
  <si>
    <t>Intron (ENST00000664141.1/ENST00000664141.1, intron 1 of 2)</t>
  </si>
  <si>
    <t>CD6 molecule</t>
  </si>
  <si>
    <t>Intron (ENST00000347785.8/921, intron 1 of 10)</t>
  </si>
  <si>
    <t>CD5 molecule</t>
  </si>
  <si>
    <t>synaptotagmin 7</t>
  </si>
  <si>
    <t>Intron (ENST00000257215.10/747, intron 6 of 19)</t>
  </si>
  <si>
    <t>myelin regulatory factor</t>
  </si>
  <si>
    <t>Intron (ENST00000658933.1/100507521, intron 1 of 2)</t>
  </si>
  <si>
    <t>long intergenic non-protein coding RNA 2733</t>
  </si>
  <si>
    <t>Intron (ENST00000278849.4/3619, intron 8 of 17)</t>
  </si>
  <si>
    <t>inner centromere protein</t>
  </si>
  <si>
    <t>Exon (ENST00000278849.4/3619, exon 9 of 18)</t>
  </si>
  <si>
    <t>secretoglobin family 1A member 1</t>
  </si>
  <si>
    <t>integrator complex subunit 5</t>
  </si>
  <si>
    <t>solute carrier family 22 member 8</t>
  </si>
  <si>
    <t>phospholipase A and acyltransferase 4</t>
  </si>
  <si>
    <t>REST corepressor 2</t>
  </si>
  <si>
    <t>uncharacterized LOC101927673</t>
  </si>
  <si>
    <t>Intron (ENST00000255681.7/28992, intron 4 of 10)</t>
  </si>
  <si>
    <t>Intron (ENST00000255681.7/28992, intron 3 of 10)</t>
  </si>
  <si>
    <t>fermitin family member 3</t>
  </si>
  <si>
    <t>FKBP prolyl isomerase 2</t>
  </si>
  <si>
    <t>long intergenic non-protein coding RNA 2724</t>
  </si>
  <si>
    <t>neurexin 2</t>
  </si>
  <si>
    <t>Intron (ENST00000342711.6/55561, intron 8 of 36)</t>
  </si>
  <si>
    <t>CDC42 binding protein kinase gamma</t>
  </si>
  <si>
    <t>microRNA 6749</t>
  </si>
  <si>
    <t>Exon (ENST00000525264.5/440044, exon 6 of 6)</t>
  </si>
  <si>
    <t>solute carrier family 22 member 20, pseudogene</t>
  </si>
  <si>
    <t>Intron (ENST00000525437.5/440044, intron 6 of 10)</t>
  </si>
  <si>
    <t>EH domain binding protein 1 like 1</t>
  </si>
  <si>
    <t>mitogen-activated protein kinase kinase kinase 11</t>
  </si>
  <si>
    <t>signal-induced proliferation-associated 1</t>
  </si>
  <si>
    <t>FGF1 intracellular binding protein</t>
  </si>
  <si>
    <t>spliceosome associated factor 1, recruiter of U4/U6.U5 tri-snRNP</t>
  </si>
  <si>
    <t>CD248 molecule</t>
  </si>
  <si>
    <t>Ras converting CAAX endopeptidase 1</t>
  </si>
  <si>
    <t>pyruvate carboxylase</t>
  </si>
  <si>
    <t>Intron (ENST00000308831.7/29984, intron 1 of 4)</t>
  </si>
  <si>
    <t>ras homolog family member D</t>
  </si>
  <si>
    <t>Intron (ENST00000652902.1/ENST00000652902.1, intron 2 of 2)</t>
  </si>
  <si>
    <t>lysine demethylase 2A</t>
  </si>
  <si>
    <t>slingshot protein phosphatase 3</t>
  </si>
  <si>
    <t>Intron (ENST00000682699.1/9049, intron 1 of 7)</t>
  </si>
  <si>
    <t>aryl hydrocarbon receptor interacting protein</t>
  </si>
  <si>
    <t>microRNA 6752</t>
  </si>
  <si>
    <t>phosphatidylinositol transfer protein membrane associated 1</t>
  </si>
  <si>
    <t>NADH:ubiquinone oxidoreductase core subunit V1</t>
  </si>
  <si>
    <t>double C2 domain gamma, pseudogene</t>
  </si>
  <si>
    <t>long intergenic non-protein coding RNA 2754</t>
  </si>
  <si>
    <t>uncharacterized LOC112268076</t>
  </si>
  <si>
    <t>LDL receptor related protein 5</t>
  </si>
  <si>
    <t>Intron (ENST00000530427.5/55291, intron 1 of 4)</t>
  </si>
  <si>
    <t>protein phosphatase 6 regulatory subunit 3</t>
  </si>
  <si>
    <t>galanin and GMAP prepropeptide</t>
  </si>
  <si>
    <t>Intron (ENST00000540367.5/1374, intron 13 of 17)</t>
  </si>
  <si>
    <t>carnitine palmitoyltransferase 1A</t>
  </si>
  <si>
    <t>Intron (ENST00000540367.5/1374, intron 3 of 17)</t>
  </si>
  <si>
    <t>long intergenic non-protein coding RNA 2701</t>
  </si>
  <si>
    <t>immunoglobulin mu DNA binding protein 2</t>
  </si>
  <si>
    <t>small integral membrane protein 38</t>
  </si>
  <si>
    <t>myeloma overexpressed</t>
  </si>
  <si>
    <t>long intergenic non-protein coding RNA 1488</t>
  </si>
  <si>
    <t>cyclin D1</t>
  </si>
  <si>
    <t>fibroblast growth factor 19</t>
  </si>
  <si>
    <t>fibroblast growth factor 4</t>
  </si>
  <si>
    <t>fibroblast growth factor 3</t>
  </si>
  <si>
    <t>anoctamin 1</t>
  </si>
  <si>
    <t>Intron (ENST00000531349.6/55107, intron 1 of 27)</t>
  </si>
  <si>
    <t>long intergenic non-protein coding RNA 2753</t>
  </si>
  <si>
    <t>Fas associated via death domain</t>
  </si>
  <si>
    <t>SH3 and multiple ankyrin repeat domains 2</t>
  </si>
  <si>
    <t>Exon (ENST00000606715.3/ENST00000606715.3, exon 1 of 1)</t>
  </si>
  <si>
    <t>Intron (ENST00000601538.6/22941, intron 17 of 25)</t>
  </si>
  <si>
    <t>SHANK2 antisense RNA 1</t>
  </si>
  <si>
    <t>Intron (ENST00000601538.6/22941, intron 1 of 25)</t>
  </si>
  <si>
    <t>Intron (ENST00000319023.7/55191, intron 5 of 20)</t>
  </si>
  <si>
    <t>microRNA 6754</t>
  </si>
  <si>
    <t>keratin associated protein 5-11</t>
  </si>
  <si>
    <t>Intron (ENST00000664227.1/285407, intron 3 of 3)</t>
  </si>
  <si>
    <t>paired like homeobox 2A</t>
  </si>
  <si>
    <t>long intergenic non-protein coding RNA 1537</t>
  </si>
  <si>
    <t>autophagy related 16 like 2</t>
  </si>
  <si>
    <t>Rho guanine nucleotide exchange factor 17</t>
  </si>
  <si>
    <t>family with sequence similarity 168 member A</t>
  </si>
  <si>
    <t>Intron (ENST00000336083.8/5870, intron 2 of 7)</t>
  </si>
  <si>
    <t>RAB6A, member RAS oncogene family</t>
  </si>
  <si>
    <t>ring finger protein 169</t>
  </si>
  <si>
    <t>olfactory receptor family 2 subfamily AT member 4</t>
  </si>
  <si>
    <t>Intron (ENST00000420843.7/408, intron 1 of 15)</t>
  </si>
  <si>
    <t>arrestin beta 1</t>
  </si>
  <si>
    <t>glycerophosphodiester phosphodiesterase domain containing 5</t>
  </si>
  <si>
    <t>diacylglycerol O-acyltransferase 2</t>
  </si>
  <si>
    <t>Exon (ENST00000622824.1/192134, exon 2 of 2)</t>
  </si>
  <si>
    <t>UDP-GlcNAc:betaGal beta-1,3-N-acetylglucosaminyltransferase 6</t>
  </si>
  <si>
    <t>myosin VIIA</t>
  </si>
  <si>
    <t>chloride nucleotide-sensitive channel 1A</t>
  </si>
  <si>
    <t>thyroid hormone responsive</t>
  </si>
  <si>
    <t>ALG8 alpha-1,3-glucosyltransferase</t>
  </si>
  <si>
    <t>Intron (ENST00000361507.5/9846, intron 1 of 9)</t>
  </si>
  <si>
    <t>uncharacterized LOC105369402</t>
  </si>
  <si>
    <t>Intron (ENST00000695341.1/79731, intron 11 of 12)</t>
  </si>
  <si>
    <t>asparaginyl-tRNA synthetase 2, mitochondrial</t>
  </si>
  <si>
    <t>Intron (ENST00000278550.12/26011, intron 29 of 33)</t>
  </si>
  <si>
    <t>teneurin transmembrane protein 4</t>
  </si>
  <si>
    <t>long intergenic non-protein coding RNA 2720</t>
  </si>
  <si>
    <t>Intron (ENST00000527550.1/ENST00000527550.1, intron 1 of 1)</t>
  </si>
  <si>
    <t>RAB30, member RAS oncogene family</t>
  </si>
  <si>
    <t>Intron (ENST00000376104.7/1740, intron 3 of 27)</t>
  </si>
  <si>
    <t>discs large MAGUK scaffold protein 2</t>
  </si>
  <si>
    <t>phosphatidylinositol binding clathrin assembly protein</t>
  </si>
  <si>
    <t>Intron (ENST00000393324.7/10873, intron 1 of 13)</t>
  </si>
  <si>
    <t>malic enzyme 3</t>
  </si>
  <si>
    <t>Intron (ENST00000649399.1/23682, intron 1 of 3)</t>
  </si>
  <si>
    <t>RAB38, member RAS oncogene family</t>
  </si>
  <si>
    <t>Intron (ENST00000455756.6/2915, intron 3 of 8)</t>
  </si>
  <si>
    <t>glutamate metabotropic receptor 5</t>
  </si>
  <si>
    <t>Intron (ENST00000455756.6/2915, intron 2 of 8)</t>
  </si>
  <si>
    <t>Exon (ENST00000532228.1/ENST00000532228.1, exon 2 of 2)</t>
  </si>
  <si>
    <t>tripartite motif containing 49</t>
  </si>
  <si>
    <t>Intron (ENST00000649150.1/101929222, intron 2 of 7)</t>
  </si>
  <si>
    <t>DISC1 fusion partner 1</t>
  </si>
  <si>
    <t>microRNA 1261</t>
  </si>
  <si>
    <t>FAT atypical cadherin 3</t>
  </si>
  <si>
    <t>Exon (ENST00000525166.6/120114, exon 22 of 28)</t>
  </si>
  <si>
    <t>Intron (ENST00000525166.6/120114, intron 22 of 27)</t>
  </si>
  <si>
    <t>Intron (ENST00000409977.2/387804, intron 1 of 3)</t>
  </si>
  <si>
    <t>V-set and transmembrane domain containing 5</t>
  </si>
  <si>
    <t>Intron (ENST00000227638.8/24145, intron 2 of 4)</t>
  </si>
  <si>
    <t>uncharacterized LOC105369435</t>
  </si>
  <si>
    <t>IZUMO1 receptor, JUNO</t>
  </si>
  <si>
    <t>uncharacterized LOC100129203</t>
  </si>
  <si>
    <t>Intron (ENST00000648353.1/ENST00000648353.1, intron 3 of 4)</t>
  </si>
  <si>
    <t>uncharacterized LOC107984377</t>
  </si>
  <si>
    <t>contactin 5</t>
  </si>
  <si>
    <t>Intron (ENST00000524871.6/53942, intron 3 of 24)</t>
  </si>
  <si>
    <t>Intron (ENST00000524871.6/53942, intron 18 of 24)</t>
  </si>
  <si>
    <t>Rho GTPase activating protein 42</t>
  </si>
  <si>
    <t>PGR antisense RNA 1</t>
  </si>
  <si>
    <t>Intron (ENST00000282441.10/10413, intron 4 of 8)</t>
  </si>
  <si>
    <t>Yes1 associated transcriptional regulator</t>
  </si>
  <si>
    <t>Intron (ENST00000530675.5/329, intron 6 of 8)</t>
  </si>
  <si>
    <t>baculoviral IAP repeat containing 2</t>
  </si>
  <si>
    <t>Wilms tumor 1 associated protein pseudogene 1</t>
  </si>
  <si>
    <t>Intron (ENST00000371455.7/100288077, intron 2 of 4)</t>
  </si>
  <si>
    <t>glutamate ionotropic receptor AMPA type subunit 4</t>
  </si>
  <si>
    <t>uncharacterized LOC101928535</t>
  </si>
  <si>
    <t>chromosome 11 open reading frame 87</t>
  </si>
  <si>
    <t>Exon (ENST00000525414.1/ENST00000525414.1, exon 1 of 1)</t>
  </si>
  <si>
    <t>uncharacterized LOC107984384</t>
  </si>
  <si>
    <t>Intron (ENST00000645527.1/5962, intron 14 of 18)</t>
  </si>
  <si>
    <t>Rho GTPase activating protein 20</t>
  </si>
  <si>
    <t>Intron (ENST00000660486.1/ENST00000660486.1, intron 1 of 1)</t>
  </si>
  <si>
    <t>uncharacterized LOC102723966</t>
  </si>
  <si>
    <t>chromosome 11 open reading frame 53</t>
  </si>
  <si>
    <t>Intron (ENST00000691666.1/ENST00000691666.1, intron 2 of 4)</t>
  </si>
  <si>
    <t>uncharacterized LOC105369496</t>
  </si>
  <si>
    <t>Intron (ENST00000691666.1/ENST00000691666.1, intron 4 of 4)</t>
  </si>
  <si>
    <t>uncharacterized LOC105369498</t>
  </si>
  <si>
    <t>zinc finger and BTB domain containing 16</t>
  </si>
  <si>
    <t>long intergenic non-protein coding RNA 2698</t>
  </si>
  <si>
    <t>long intergenic non-protein coding RNA 2702</t>
  </si>
  <si>
    <t>Intron (ENST00000419197.6/5049, intron 1 of 5)</t>
  </si>
  <si>
    <t>platelet activating factor acetylhydrolase 1b catalytic subunit 2</t>
  </si>
  <si>
    <t>SID1 transmembrane family member 2</t>
  </si>
  <si>
    <t>proprotein convertase subtilisin/kexin type 7</t>
  </si>
  <si>
    <t>DS cell adhesion molecule like 1</t>
  </si>
  <si>
    <t>sodium voltage-gated channel beta subunit 4</t>
  </si>
  <si>
    <t>lysine methyltransferase 2A</t>
  </si>
  <si>
    <t>tetratricopeptide repeat domain 36</t>
  </si>
  <si>
    <t>histone H4 transcription factor</t>
  </si>
  <si>
    <t>uncharacterized LOC105369520</t>
  </si>
  <si>
    <t>nectin cell adhesion molecule 1</t>
  </si>
  <si>
    <t>tripartite motif containing 29</t>
  </si>
  <si>
    <t>sortilin related receptor 1</t>
  </si>
  <si>
    <t>Intron (ENST00000652518.1/107984402, intron 1 of 6)</t>
  </si>
  <si>
    <t>uncharacterized LOC107984402</t>
  </si>
  <si>
    <t>ubiquitin associated and SH3 domain containing B</t>
  </si>
  <si>
    <t>GRAM domain containing 1B</t>
  </si>
  <si>
    <t>Intron (ENST00000638157.1/57476, intron 1 of 20)</t>
  </si>
  <si>
    <t>olfactory receptor family 10 subfamily G member 7</t>
  </si>
  <si>
    <t>acrosomal vesicle protein 1</t>
  </si>
  <si>
    <t>Intron (ENST00000670942.1/105369563, intron 2 of 5)</t>
  </si>
  <si>
    <t>long intergenic non-protein coding RNA 2725</t>
  </si>
  <si>
    <t>ST14 transmembrane serine protease matriptase</t>
  </si>
  <si>
    <t>Exon (ENST00000278742.6/6768, exon 12 of 19)</t>
  </si>
  <si>
    <t>ADAM metallopeptidase with thrombospondin type 1 motif 15</t>
  </si>
  <si>
    <t>microRNA 8052</t>
  </si>
  <si>
    <t>sorting nexin 19</t>
  </si>
  <si>
    <t>uncharacterized LOC107984412</t>
  </si>
  <si>
    <t>Intron (ENST00000374791.7/50863, intron 1 of 7)</t>
  </si>
  <si>
    <t>uncharacterized LOC107984413</t>
  </si>
  <si>
    <t>Intron (ENST00000331898.11/4978, intron 1 of 6)</t>
  </si>
  <si>
    <t>opioid binding protein/cell adhesion molecule like</t>
  </si>
  <si>
    <t>long intergenic non-protein coding RNA 2731</t>
  </si>
  <si>
    <t>Exon (ENST00000685119.1/23310, exon 9 of 9)</t>
  </si>
  <si>
    <t>non-SMC condensin II complex subunit D3</t>
  </si>
  <si>
    <t>Exon (ENST00000531778.1/27087, exon 2 of 4)</t>
  </si>
  <si>
    <t>beta-1,3-glucuronyltransferase 1</t>
  </si>
  <si>
    <t>uncharacterized LOC100507548</t>
  </si>
  <si>
    <t>beta-1,4-N-acetyl-galactosaminyltransferase 3</t>
  </si>
  <si>
    <t>Intron (ENST00000266383.10/283358, intron 1 of 19)</t>
  </si>
  <si>
    <t>Intron (ENST00000266383.10/283358, intron 17 of 19)</t>
  </si>
  <si>
    <t>ninjurin 2</t>
  </si>
  <si>
    <t>RAD52 homolog, DNA repair protein</t>
  </si>
  <si>
    <t>Intron (ENST00000539198.5/81029, intron 3 of 3)</t>
  </si>
  <si>
    <t>Wnt family member 5B</t>
  </si>
  <si>
    <t>Exon (ENST00000539198.5/81029, exon 4 of 4)</t>
  </si>
  <si>
    <t>Intron (ENST00000682544.1/775, intron 1 of 49)</t>
  </si>
  <si>
    <t>calcium voltage-gated channel subunit alpha1 C</t>
  </si>
  <si>
    <t>Intron (ENST00000537971.5/10867, intron 2 of 7)</t>
  </si>
  <si>
    <t>tetraspanin 9</t>
  </si>
  <si>
    <t>Intron (ENST00000537149.1/105369609, intron 1 of 1)</t>
  </si>
  <si>
    <t>poly(ADP-ribose) polymerase family member 11</t>
  </si>
  <si>
    <t>long intergenic non-protein coding RNA 2443</t>
  </si>
  <si>
    <t>uncharacterized LOC105369617</t>
  </si>
  <si>
    <t>Intron (ENST00000423158.4/4908, intron 1 of 1)</t>
  </si>
  <si>
    <t>neurotrophin 3</t>
  </si>
  <si>
    <t>Intron (ENST00000327087.12/57101, intron 21 of 26)</t>
  </si>
  <si>
    <t>anoctamin 2</t>
  </si>
  <si>
    <t>pleckstrin homology and RhoGEF domain containing G6</t>
  </si>
  <si>
    <t>sodium channel epithelial 1 subunit alpha</t>
  </si>
  <si>
    <t>intermediate filament family orphan 1</t>
  </si>
  <si>
    <t>leucine rich repeat containing 23</t>
  </si>
  <si>
    <t>peroxisomal biogenesis factor 5</t>
  </si>
  <si>
    <t>Intron (ENST00000641608.1/408186, intron 2 of 5)</t>
  </si>
  <si>
    <t>alpha-2-macroglobulin like 1 pseudogene</t>
  </si>
  <si>
    <t>C-type lectin like 1</t>
  </si>
  <si>
    <t>long intergenic non-protein coding RNA 2617</t>
  </si>
  <si>
    <t>long intergenic non-protein coding RNA 1252</t>
  </si>
  <si>
    <t>ETS variant transcription factor 6</t>
  </si>
  <si>
    <t>BCL2 like 14</t>
  </si>
  <si>
    <t>Intron (ENST00000298566.2/79370, intron 3 of 6)</t>
  </si>
  <si>
    <t>microRNA 1244-4</t>
  </si>
  <si>
    <t>cAMP responsive element binding protein like 2</t>
  </si>
  <si>
    <t>heme binding protein 1</t>
  </si>
  <si>
    <t>family with sequence similarity 234 member B</t>
  </si>
  <si>
    <t>epithelial membrane protein 1</t>
  </si>
  <si>
    <t>glutamate ionotropic receptor NMDA type subunit 2B</t>
  </si>
  <si>
    <t>activating transcription factor 7 interacting protein</t>
  </si>
  <si>
    <t>deoxyribose-phosphate aldolase</t>
  </si>
  <si>
    <t>solute carrier family 15 member 5</t>
  </si>
  <si>
    <t>LIM domain only 3</t>
  </si>
  <si>
    <t>microRNA 3974</t>
  </si>
  <si>
    <t>RERG like</t>
  </si>
  <si>
    <t>pleckstrin homology domain containing A5</t>
  </si>
  <si>
    <t>uncharacterized LOC105369685</t>
  </si>
  <si>
    <t>solute carrier organic anion transporter family member 1B3</t>
  </si>
  <si>
    <t>Intron (ENST00000381541.7/115072896, intron 13 of 13)</t>
  </si>
  <si>
    <t>SLCO1B3-SLCO1B7 readthrough</t>
  </si>
  <si>
    <t>RecQ like helicase</t>
  </si>
  <si>
    <t>ST8 alpha-N-acetyl-neuraminide alpha-2,8-sialyltransferase 1</t>
  </si>
  <si>
    <t>uncharacterized LOC101928441</t>
  </si>
  <si>
    <t>inositol 1,4,5-triphosphate receptor associated 2</t>
  </si>
  <si>
    <t>Intron (ENST00000543629.5/160492, intron 4 of 4)</t>
  </si>
  <si>
    <t>lamin tail domain containing 1</t>
  </si>
  <si>
    <t>basic helix-loop-helix family member e41</t>
  </si>
  <si>
    <t>uncharacterized LOC101928554</t>
  </si>
  <si>
    <t>coiled-coil domain containing 91</t>
  </si>
  <si>
    <t>fatty acyl-CoA reductase 2</t>
  </si>
  <si>
    <t>BICD cargo adaptor 1</t>
  </si>
  <si>
    <t>Intron (ENST00000652176.1/636, intron 2 of 9)</t>
  </si>
  <si>
    <t>Intron (ENST00000534526.7/121512, intron 1 of 16)</t>
  </si>
  <si>
    <t>FYVE, RhoGEF and PH domain containing 4</t>
  </si>
  <si>
    <t>plakophilin 2</t>
  </si>
  <si>
    <t>ALG10 alpha-1,2-glucosyltransferase</t>
  </si>
  <si>
    <t>Intron (ENST00000280871.9/114134, intron 3 of 9)</t>
  </si>
  <si>
    <t>solute carrier family 2 member 13</t>
  </si>
  <si>
    <t>mucin 19, oligomeric</t>
  </si>
  <si>
    <t>uncharacterized LOC105378247</t>
  </si>
  <si>
    <t>Intron (ENST00000398675.8/283464, intron 1 of 7)</t>
  </si>
  <si>
    <t>glucoside xylosyltransferase 1</t>
  </si>
  <si>
    <t>Intron (ENST00000389420.8/80070, intron 7 of 38)</t>
  </si>
  <si>
    <t>ADAM metallopeptidase with thrombospondin type 1 motif 20</t>
  </si>
  <si>
    <t>Intron (ENST00000266534.8/84216, intron 3 of 7)</t>
  </si>
  <si>
    <t>transmembrane protein 117</t>
  </si>
  <si>
    <t>neural EGFL like 2</t>
  </si>
  <si>
    <t>Intron (ENST00000395487.6/4753, intron 12 of 19)</t>
  </si>
  <si>
    <t>SR-related CTD associated factor 11</t>
  </si>
  <si>
    <t>solute carrier family 38 member 1</t>
  </si>
  <si>
    <t>solute carrier family 38 member 2</t>
  </si>
  <si>
    <t>Intron (ENST00000667191.1/100288798, intron 2 of 2)</t>
  </si>
  <si>
    <t>solute carrier family 38 member 4</t>
  </si>
  <si>
    <t>vitamin D receptor</t>
  </si>
  <si>
    <t>H1.7 linker histone</t>
  </si>
  <si>
    <t>Intron (ENST00000548961.5/29127, intron 2 of 2)</t>
  </si>
  <si>
    <t>Rac GTPase activating protein 1</t>
  </si>
  <si>
    <t>Intron (ENST00000549620.5/57609, intron 1 of 7)</t>
  </si>
  <si>
    <t>disco interacting protein 2 homolog B</t>
  </si>
  <si>
    <t>Intron (ENST00000535225.6/9498, intron 11 of 14)</t>
  </si>
  <si>
    <t>solute carrier family 4 member 8</t>
  </si>
  <si>
    <t>sodium voltage-gated channel alpha subunit 8</t>
  </si>
  <si>
    <t>uncharacterized LOC112268096</t>
  </si>
  <si>
    <t>Exon (ENST00000423955.7/3892, exon 10 of 11)</t>
  </si>
  <si>
    <t>keratin 86</t>
  </si>
  <si>
    <t>keratin 71</t>
  </si>
  <si>
    <t>keratin 78</t>
  </si>
  <si>
    <t>homeobox C13</t>
  </si>
  <si>
    <t>uncharacterized LOC440101</t>
  </si>
  <si>
    <t>mucin like 1</t>
  </si>
  <si>
    <t>olfactory receptor family 10 subfamily A member 7</t>
  </si>
  <si>
    <t>Intron (ENST00000555159.5/8630, intron 1 of 4)</t>
  </si>
  <si>
    <t>hydroxysteroid 17-beta dehydrogenase 6</t>
  </si>
  <si>
    <t>microRNA 26a-2</t>
  </si>
  <si>
    <t>Intron (ENST00000228705.7/57460, intron 4 of 9)</t>
  </si>
  <si>
    <t>protein phosphatase, Mg2+/Mn2+ dependent 1H</t>
  </si>
  <si>
    <t>dpy-19 like 2</t>
  </si>
  <si>
    <t>TBC1 domain family member 30</t>
  </si>
  <si>
    <t>microRNA 6074</t>
  </si>
  <si>
    <t>transmembrane BAX inhibitor motif containing 4</t>
  </si>
  <si>
    <t>Intron (ENST00000261233.9/11213, intron 8 of 11)</t>
  </si>
  <si>
    <t>microRNA 6502</t>
  </si>
  <si>
    <t>Intron (ENST00000643019.1/23426, intron 1 of 1)</t>
  </si>
  <si>
    <t>glutamate receptor interacting protein 1</t>
  </si>
  <si>
    <t>dual specificity tyrosine phosphorylation regulated kinase 2</t>
  </si>
  <si>
    <t>long intergenic non-protein coding RNA 1479</t>
  </si>
  <si>
    <t>carboxypeptidase M</t>
  </si>
  <si>
    <t>cleavage and polyadenylation specific factor 6</t>
  </si>
  <si>
    <t>RAB3A interacting protein</t>
  </si>
  <si>
    <t>Intron (ENST00000552032.7/196446, intron 19 of 24)</t>
  </si>
  <si>
    <t>myelin regulatory factor like</t>
  </si>
  <si>
    <t>Intron (ENST00000549419.6/101928062, intron 2 of 2)</t>
  </si>
  <si>
    <t>progenitor renewal associated non-coding RNA</t>
  </si>
  <si>
    <t>Intron (ENST00000283228.7/5801, intron 2 of 13)</t>
  </si>
  <si>
    <t>protein tyrosine phosphatase receptor type R</t>
  </si>
  <si>
    <t>Intron (ENST00000266674.10/8549, intron 4 of 17)</t>
  </si>
  <si>
    <t>leucine rich repeat containing G protein-coupled receptor 5</t>
  </si>
  <si>
    <t>transmembrane protein 19</t>
  </si>
  <si>
    <t>long intergenic non-protein coding RNA 2445</t>
  </si>
  <si>
    <t>ataxin 7 like 3B</t>
  </si>
  <si>
    <t>potassium voltage-gated channel subfamily C member 2</t>
  </si>
  <si>
    <t>long intergenic non-protein coding RNA 2426</t>
  </si>
  <si>
    <t>uncharacterized LOC105369874</t>
  </si>
  <si>
    <t>uncharacterized LOC102724680</t>
  </si>
  <si>
    <t>long intergenic non-protein coding RNA 2820</t>
  </si>
  <si>
    <t>Intron (ENST00000548651.6/25834, intron 4 of 7)</t>
  </si>
  <si>
    <t>MGAT4 family member C</t>
  </si>
  <si>
    <t>KIT ligand</t>
  </si>
  <si>
    <t>long intergenic non-protein coding RNA 2822</t>
  </si>
  <si>
    <t>uncharacterized LOC105369896</t>
  </si>
  <si>
    <t>Intron (ENST00000550324.6/643339, intron 1 of 2)</t>
  </si>
  <si>
    <t>uncharacterized LOC105369908</t>
  </si>
  <si>
    <t>Intron (ENST00000547611.5/55591, intron 5 of 6)</t>
  </si>
  <si>
    <t>vezatin, adherens junctions transmembrane protein</t>
  </si>
  <si>
    <t>Intron (ENST00000626376.2/100132594, intron 1 of 1)</t>
  </si>
  <si>
    <t>phosphoglycerate mutase 1 pseudogene 5</t>
  </si>
  <si>
    <t>cilia and flagella associated protein 54</t>
  </si>
  <si>
    <t>Intron (ENST00000640149.1/196475, intron 10 of 13)</t>
  </si>
  <si>
    <t>rhabdomyosarcoma 2 associated transcript</t>
  </si>
  <si>
    <t>solute carrier family 9 member 7 pseudogene 1</t>
  </si>
  <si>
    <t>Intron (ENST00000323346.10/246213, intron 1 of 11)</t>
  </si>
  <si>
    <t>solute carrier family 17 member 8</t>
  </si>
  <si>
    <t>Intron (ENST00000299314.12/79158, intron 1 of 20)</t>
  </si>
  <si>
    <t>N-acetylglucosamine-1-phosphate transferase subunits alpha and beta</t>
  </si>
  <si>
    <t>Exon (ENST00000626826.1/ENST00000626826.1, exon 1 of 1)</t>
  </si>
  <si>
    <t>long intergenic non-protein coding RNA 2456</t>
  </si>
  <si>
    <t>Intron (ENST00000547347.5/374470, intron 2 of 10)</t>
  </si>
  <si>
    <t>chromosome 12 open reading frame 42</t>
  </si>
  <si>
    <t>thioredoxin reductase 1</t>
  </si>
  <si>
    <t>carbohydrate sulfotransferase 11</t>
  </si>
  <si>
    <t>Intron (ENST00000548458.6/387882, intron 1 of 6)</t>
  </si>
  <si>
    <t>renal clear cell carcinoma-associated transcript 198</t>
  </si>
  <si>
    <t>cancer susceptibility 18</t>
  </si>
  <si>
    <t>Intron (ENST00000228347.9/55703, intron 10 of 27)</t>
  </si>
  <si>
    <t>RNA polymerase III subunit B</t>
  </si>
  <si>
    <t>BTB domain containing 11</t>
  </si>
  <si>
    <t>achaete-scute family bHLH transcription factor 4</t>
  </si>
  <si>
    <t>Intron (ENST00000610966.5/55530, intron 1 of 15)</t>
  </si>
  <si>
    <t>SV2 related protein</t>
  </si>
  <si>
    <t>Intron (ENST00000338432.12/32, intron 2 of 52)</t>
  </si>
  <si>
    <t>acetyl-CoA carboxylase beta</t>
  </si>
  <si>
    <t>Intron (ENST00000548312.5/84329, intron 3 of 7)</t>
  </si>
  <si>
    <t>hydrogen voltage gated channel 1</t>
  </si>
  <si>
    <t>HECT domain E3 ubiquitin protein ligase 4</t>
  </si>
  <si>
    <t>Intron (ENST00000550722.5/283450, intron 50 of 75)</t>
  </si>
  <si>
    <t>Intron (ENST00000549736.5/22895, intron 1 of 6)</t>
  </si>
  <si>
    <t>rabphilin 3A</t>
  </si>
  <si>
    <t>Intron (ENST00000549736.5/22895, intron 3 of 6)</t>
  </si>
  <si>
    <t>microRNA 1302-1</t>
  </si>
  <si>
    <t>deltex E3 ubiquitin ligase 1</t>
  </si>
  <si>
    <t>Intron (ENST00000548759.2/1840, intron 3 of 9)</t>
  </si>
  <si>
    <t>RAS protein activator like 1</t>
  </si>
  <si>
    <t>cilia and flagella associated protein 73</t>
  </si>
  <si>
    <t>DEAD-box helicase 54</t>
  </si>
  <si>
    <t>solute carrier family 8 member B1</t>
  </si>
  <si>
    <t>Intron (ENST00000661760.1/100506465, intron 3 of 3)</t>
  </si>
  <si>
    <t>long intergenic non-protein coding RNA 1234</t>
  </si>
  <si>
    <t>RNA binding motif protein 19</t>
  </si>
  <si>
    <t>Intron (ENST00000549266.5/105369995, intron 1 of 1)</t>
  </si>
  <si>
    <t>uncharacterized LOC105369995</t>
  </si>
  <si>
    <t>long intergenic non-protein coding RNA 2459</t>
  </si>
  <si>
    <t>uncharacterized LOC107984437</t>
  </si>
  <si>
    <t>Intron (ENST00000281928.9/23389, intron 1 of 30)</t>
  </si>
  <si>
    <t>mediator complex subunit 13L</t>
  </si>
  <si>
    <t>long intergenic non-protein coding RNA 2457</t>
  </si>
  <si>
    <t>ring finger protein, transmembrane 2</t>
  </si>
  <si>
    <t>Intron (ENST00000425217.5/283455, intron 1 of 19)</t>
  </si>
  <si>
    <t>kinase suppressor of ras 2</t>
  </si>
  <si>
    <t>V-set and immunoglobulin domain containing 10</t>
  </si>
  <si>
    <t>long intergenic non-protein coding RNA 2460</t>
  </si>
  <si>
    <t>Intron (ENST00000267260.5/84530, intron 1 of 12)</t>
  </si>
  <si>
    <t>serine/arginine repetitive matrix 4</t>
  </si>
  <si>
    <t>Intron (ENST00000536742.5/160777, intron 1 of 2)</t>
  </si>
  <si>
    <t>coiled-coil domain containing 60</t>
  </si>
  <si>
    <t>Intron (ENST00000327554.3/160777, intron 2 of 13)</t>
  </si>
  <si>
    <t>protein kinase AMP-activated non-catalytic subunit beta 1</t>
  </si>
  <si>
    <t>GCN1 activator of EIF2AK4</t>
  </si>
  <si>
    <t>Exon (ENST00000667391.1/101928300, exon 2 of 2)</t>
  </si>
  <si>
    <t>uncharacterized LOC101928300</t>
  </si>
  <si>
    <t>Intron (ENST00000536837.1/51433, intron 1 of 3)</t>
  </si>
  <si>
    <t>anaphase promoting complex subunit 5</t>
  </si>
  <si>
    <t>Intron (ENST00000397454.2/144406, intron 5 of 17)</t>
  </si>
  <si>
    <t>cilia and flagella associated protein 251</t>
  </si>
  <si>
    <t>Intron (ENST00000538710.1/ENST00000538710.1, intron 1 of 1)</t>
  </si>
  <si>
    <t>BAF chromatin remodeling complex subunit BCL7A</t>
  </si>
  <si>
    <t>ATP binding cassette subfamily B member 9</t>
  </si>
  <si>
    <t>Exon (ENST00000280560.13/23457, exon 12 of 12)</t>
  </si>
  <si>
    <t>Intron (ENST00000280562.9/57605, intron 2 of 24)</t>
  </si>
  <si>
    <t>microRNA 4304</t>
  </si>
  <si>
    <t>ATPase H+ transporting V0 subunit a2</t>
  </si>
  <si>
    <t>nuclear receptor corepressor 2</t>
  </si>
  <si>
    <t>scavenger receptor class B member 1</t>
  </si>
  <si>
    <t>Exon (ENST00000657226.1/ENST00000657226.1, exon 3 of 3)</t>
  </si>
  <si>
    <t>Intron (ENST00000642569.1/105370059, intron 2 of 9)</t>
  </si>
  <si>
    <t>uncharacterized LOC101927531</t>
  </si>
  <si>
    <t>uncharacterized LOC107984449</t>
  </si>
  <si>
    <t>Intron (ENST00000660334.1/105370065, intron 1 of 3)</t>
  </si>
  <si>
    <t>long intergenic non-protein coding RNA 2376</t>
  </si>
  <si>
    <t>Intron (ENST00000435159.3/92293, intron 2 of 8)</t>
  </si>
  <si>
    <t>microRNA 3612</t>
  </si>
  <si>
    <t>glycosyltransferase 1 domain containing 1</t>
  </si>
  <si>
    <t>Intron (ENST00000422113.7/121256, intron 1 of 8)</t>
  </si>
  <si>
    <t>transmembrane protein 132D</t>
  </si>
  <si>
    <t>long intergenic non-protein coding RNA 2418</t>
  </si>
  <si>
    <t>RIMS binding protein 2</t>
  </si>
  <si>
    <t>syntaxin 2</t>
  </si>
  <si>
    <t>uncharacterized LOC100128002</t>
  </si>
  <si>
    <t>uncharacterized LOC101929974</t>
  </si>
  <si>
    <t>long intergenic non-protein coding RNA 2414</t>
  </si>
  <si>
    <t>matrix metallopeptidase 17</t>
  </si>
  <si>
    <t>nucleolar complex associated 4 homolog</t>
  </si>
  <si>
    <t>Intron (ENST00000328957.13/50614, intron 6 of 10)</t>
  </si>
  <si>
    <t>polypeptide N-acetylgalactosaminyltransferase 9</t>
  </si>
  <si>
    <t>uncharacterized LOC101928416</t>
  </si>
  <si>
    <t>fibrosin like 1</t>
  </si>
  <si>
    <t>Intron (ENST00000434748.2/57666, intron 5 of 16)</t>
  </si>
  <si>
    <t>golgin A3</t>
  </si>
  <si>
    <t>Intron (ENST00000536932.5/55743, intron 2 of 5)</t>
  </si>
  <si>
    <t>zinc finger protein 605</t>
  </si>
  <si>
    <t>Exon (ENST00000439212.1/ENST00000439212.1, exon 1 of 1)</t>
  </si>
  <si>
    <t>ankyrin repeat domain 20 family member A9, pseudogene</t>
  </si>
  <si>
    <t>tubulin alpha 3c</t>
  </si>
  <si>
    <t>Exon (ENST00000612362.1/ENST00000612362.1, exon 1 of 1)</t>
  </si>
  <si>
    <t>Intron (ENST00000696857.1/93492, intron 4 of 18)</t>
  </si>
  <si>
    <t>transmembrane phosphoinositide 3-phosphatase and tensin homolog 2</t>
  </si>
  <si>
    <t>Intron (ENST00000648281.1/100874136, intron 4 of 4)</t>
  </si>
  <si>
    <t>long intergenic non-protein coding RNA 350</t>
  </si>
  <si>
    <t>gap junction protein beta 6</t>
  </si>
  <si>
    <t>Intron (ENST00000643035.1/51084, intron 7 of 9)</t>
  </si>
  <si>
    <t>microRNA 4499</t>
  </si>
  <si>
    <t>crystallin lambda 1</t>
  </si>
  <si>
    <t>long intergenic non-protein coding RNA 540</t>
  </si>
  <si>
    <t>long intergenic non-protein coding RNA 621</t>
  </si>
  <si>
    <t>sarcoglycan gamma</t>
  </si>
  <si>
    <t>uncharacterized LOC105370113</t>
  </si>
  <si>
    <t>Intron (ENST00000382172.4/4285, intron 11 of 18)</t>
  </si>
  <si>
    <t>mitochondrial intermediate peptidase</t>
  </si>
  <si>
    <t>transmembrane phosphoinositide 3-phosphatase and tensin homolog 2 pseudogene 6</t>
  </si>
  <si>
    <t>Intron (ENST00000445572.5/374491, intron 3 of 9)</t>
  </si>
  <si>
    <t>transmembrane phosphoinositide 3-phosphatase and tensin homolog 2 pseudogene 1</t>
  </si>
  <si>
    <t>Intron (ENST00000381655.7/51761, intron 24 of 36)</t>
  </si>
  <si>
    <t>ATPase phospholipid transporting 8A2</t>
  </si>
  <si>
    <t>Intron (ENST00000381655.7/51761, intron 28 of 36)</t>
  </si>
  <si>
    <t>Intron (ENST00000241453.12/2322, intron 1 of 23)</t>
  </si>
  <si>
    <t>fms related receptor tyrosine kinase 3</t>
  </si>
  <si>
    <t>Intron (ENST00000255304.9/10208, intron 5 of 8)</t>
  </si>
  <si>
    <t>ubiquitin specific peptidase like 1</t>
  </si>
  <si>
    <t>Intron (ENST00000617770.4/241, intron 5 of 5)</t>
  </si>
  <si>
    <t>arachidonate 5-lipoxygenase activating protein</t>
  </si>
  <si>
    <t>relaxin family peptide receptor 2</t>
  </si>
  <si>
    <t>Intron (ENST00000645780.1/10129, intron 18 of 61)</t>
  </si>
  <si>
    <t>FRY microtubule binding protein</t>
  </si>
  <si>
    <t>replication factor C subunit 3</t>
  </si>
  <si>
    <t>Intron (ENST00000664334.1/105370158, intron 2 of 2)</t>
  </si>
  <si>
    <t>long intergenic non-protein coding RNA 457</t>
  </si>
  <si>
    <t>Intron (ENST00000360631.8/9201, intron 3 of 16)</t>
  </si>
  <si>
    <t>doublecortin like kinase 1</t>
  </si>
  <si>
    <t>regulatory factor X associated protein</t>
  </si>
  <si>
    <t>casein kinase 1 alpha 1 like</t>
  </si>
  <si>
    <t>Intron (ENST00000434565.5/100874188, intron 3 of 5)</t>
  </si>
  <si>
    <t>long intergenic non-protein coding RNA 571</t>
  </si>
  <si>
    <t>Intron (ENST00000648377.1/10186, intron 2 of 13)</t>
  </si>
  <si>
    <t>LHFPL tetraspan subfamily member 6</t>
  </si>
  <si>
    <t>Intron (ENST00000615947.1/ENST00000615947.1, intron 2 of 3)</t>
  </si>
  <si>
    <t>long intergenic non-protein coding RNA 332</t>
  </si>
  <si>
    <t>forkhead box O1</t>
  </si>
  <si>
    <t>olfactory receptor family 7 subfamily E member 37 pseudogene</t>
  </si>
  <si>
    <t>Intron (ENST00000379310.8/23078, intron 4 of 44)</t>
  </si>
  <si>
    <t>von Willebrand factor A domain containing 8</t>
  </si>
  <si>
    <t>long intergenic non-protein coding RNA 2341</t>
  </si>
  <si>
    <t>long intergenic non-protein coding RNA 400</t>
  </si>
  <si>
    <t>tumor suppressor candidate 8</t>
  </si>
  <si>
    <t>TSC22 domain family member 1</t>
  </si>
  <si>
    <t>long intergenic non-protein coding RNA 330</t>
  </si>
  <si>
    <t>glutamate rich 6B</t>
  </si>
  <si>
    <t>long intergenic non-protein coding RNA 1055</t>
  </si>
  <si>
    <t>siah E3 ubiquitin protein ligase family member 3</t>
  </si>
  <si>
    <t>Intron (ENST00000657876.1/ENST00000657876.1, intron 1 of 2)</t>
  </si>
  <si>
    <t>long intergenic non-protein coding RNA 563</t>
  </si>
  <si>
    <t>rubicon like autophagy enhancer</t>
  </si>
  <si>
    <t>succinate-CoA ligase ADP-forming subunit beta</t>
  </si>
  <si>
    <t>Intron (ENST00000650461.1/5925, intron 23 of 26)</t>
  </si>
  <si>
    <t>RB transcriptional corepressor 1</t>
  </si>
  <si>
    <t>Intron (ENST00000492622.6/22862, intron 8 of 25)</t>
  </si>
  <si>
    <t>fibronectin type III domain containing 3A</t>
  </si>
  <si>
    <t>deleted in lymphocytic leukemia 1</t>
  </si>
  <si>
    <t>Intron (ENST00000652753.1/107984567, intron 1 of 5)</t>
  </si>
  <si>
    <t>uncharacterized LOC107984567</t>
  </si>
  <si>
    <t>Intron (ENST00000643529.1/79621, intron 5 of 5)</t>
  </si>
  <si>
    <t>guanylate cyclase 1 soluble subunit beta 2 (pseudogene)</t>
  </si>
  <si>
    <t>WD repeat and FYVE domain containing 2</t>
  </si>
  <si>
    <t>Intron (ENST00000298125.7/115825, intron 7 of 11)</t>
  </si>
  <si>
    <t>Intron (ENST00000684899.1/341676, intron 12 of 23)</t>
  </si>
  <si>
    <t>NIMA related kinase 5</t>
  </si>
  <si>
    <t>protocadherin 8</t>
  </si>
  <si>
    <t>Intron (ENST00000657016.1/ENST00000657016.1, intron 2 of 3)</t>
  </si>
  <si>
    <t>long intergenic non-protein coding RNA 1065</t>
  </si>
  <si>
    <t>microRNA 5007</t>
  </si>
  <si>
    <t>protocadherin 17</t>
  </si>
  <si>
    <t>long intergenic non-protein coding RNA 374</t>
  </si>
  <si>
    <t>Intron (ENST00000666115.1/105370224, intron 1 of 4)</t>
  </si>
  <si>
    <t>uncharacterized LOC105370224</t>
  </si>
  <si>
    <t>Intron (ENST00000400324.9/81624, intron 27 of 27)</t>
  </si>
  <si>
    <t>diaphanous related formin 3</t>
  </si>
  <si>
    <t>Intron (ENST00000658247.1/101926930, intron 4 of 4)</t>
  </si>
  <si>
    <t>microRNA 3169</t>
  </si>
  <si>
    <t>long intergenic non-protein coding RNA 355</t>
  </si>
  <si>
    <t>long intergenic non-protein coding RNA 1052</t>
  </si>
  <si>
    <t>microRNA 548x-2</t>
  </si>
  <si>
    <t>Intron (ENST00000657223.1/103689913, intron 1 of 3)</t>
  </si>
  <si>
    <t>long intergenic non-protein coding RNA 383</t>
  </si>
  <si>
    <t>Intron (ENST00000545028.2/57626, intron 1 of 9)</t>
  </si>
  <si>
    <t>ATXN8 opposite strand lncRNA</t>
  </si>
  <si>
    <t>mitotic spindle organizing protein 1</t>
  </si>
  <si>
    <t>Kruppel like factor 5</t>
  </si>
  <si>
    <t>Intron (ENST00000650209.1/107984024, intron 1 of 3)</t>
  </si>
  <si>
    <t>long intergenic non-protein coding RNA 393</t>
  </si>
  <si>
    <t>Kruppel like factor 12</t>
  </si>
  <si>
    <t>Intron (ENST00000648060.1/105370264, intron 3 of 4)</t>
  </si>
  <si>
    <t>uncharacterized LOC105370266</t>
  </si>
  <si>
    <t>Intron (ENST00000661483.1/103724388, intron 1 of 1)</t>
  </si>
  <si>
    <t>long intergenic non-protein coding RNA 1068</t>
  </si>
  <si>
    <t>uncharacterized LOC105370281</t>
  </si>
  <si>
    <t>SLIT and NTRK like family member 1</t>
  </si>
  <si>
    <t>Intron (ENST00000658219.1/100874168, intron 2 of 5)</t>
  </si>
  <si>
    <t>long intergenic non-protein coding RNA 433</t>
  </si>
  <si>
    <t>long intergenic non-protein coding RNA 559</t>
  </si>
  <si>
    <t>microRNA 622</t>
  </si>
  <si>
    <t>miR-17-92a-1 cluster host gene</t>
  </si>
  <si>
    <t>Intron (ENST00000377067.9/2262, intron 7 of 7)</t>
  </si>
  <si>
    <t>uncharacterized LOC105370315</t>
  </si>
  <si>
    <t>GPC5 antisense RNA 1</t>
  </si>
  <si>
    <t>Intron (ENST00000377047.9/10082, intron 1 of 8)</t>
  </si>
  <si>
    <t>glypican 6</t>
  </si>
  <si>
    <t>Intron (ENST00000669430.1/ENST00000669430.1, intron 1 of 1)</t>
  </si>
  <si>
    <t>long intergenic non-protein coding RNA 557</t>
  </si>
  <si>
    <t>claudin 10</t>
  </si>
  <si>
    <t>Intron (ENST00000361396.6/22873, intron 9 of 21)</t>
  </si>
  <si>
    <t>DAZ interacting zinc finger protein 1</t>
  </si>
  <si>
    <t>Intron (ENST00000376747.8/55757, intron 1 of 38)</t>
  </si>
  <si>
    <t>UDP-glucose glycoprotein glucosyltransferase 2</t>
  </si>
  <si>
    <t>uncharacterized LOC105370324</t>
  </si>
  <si>
    <t>Intron (ENST00000604129.1/ENST00000604129.1, intron 1 of 1)</t>
  </si>
  <si>
    <t>importin 5</t>
  </si>
  <si>
    <t>Intron (ENST00000652315.1/23348, intron 1 of 56)</t>
  </si>
  <si>
    <t>dedicator of cytokinesis 9</t>
  </si>
  <si>
    <t>Intron (ENST00000376355.7/171425, intron 1 of 7)</t>
  </si>
  <si>
    <t>citramalyl-CoA lyase</t>
  </si>
  <si>
    <t>Intron (ENST00000376279.7/5095, intron 7 of 22)</t>
  </si>
  <si>
    <t>propionyl-CoA carboxylase subunit alpha</t>
  </si>
  <si>
    <t>Intron (ENST00000376279.7/5095, intron 21 of 22)</t>
  </si>
  <si>
    <t>Intron (ENST00000342624.10/84899, intron 12 of 18)</t>
  </si>
  <si>
    <t>transmembrane O-mannosyltransferase targeting cadherins 4</t>
  </si>
  <si>
    <t>Intron (ENST00000376131.8/2259, intron 1 of 4)</t>
  </si>
  <si>
    <t>FGF14 intronic transcript 1</t>
  </si>
  <si>
    <t>methyltransferase like 21C</t>
  </si>
  <si>
    <t>long intergenic non-protein coding RNA 1309</t>
  </si>
  <si>
    <t>uncharacterized LOC105370344</t>
  </si>
  <si>
    <t>uncharacterized LOC107984627</t>
  </si>
  <si>
    <t>myosin XVI</t>
  </si>
  <si>
    <t>Intron (ENST00000356711.7/23026, intron 28 of 34)</t>
  </si>
  <si>
    <t>MYO16 antisense RNA 2</t>
  </si>
  <si>
    <t>long intergenic non-protein coding RNA 370</t>
  </si>
  <si>
    <t>uncharacterized LOC107984602</t>
  </si>
  <si>
    <t>long intergenic non-protein coding RNA 567</t>
  </si>
  <si>
    <t>Rho guanine nucleotide exchange factor 7</t>
  </si>
  <si>
    <t>Intron (ENST00000317133.9/8874, intron 17 of 18)</t>
  </si>
  <si>
    <t>testis expressed 29</t>
  </si>
  <si>
    <t>long intergenic non-protein coding RNA 2337</t>
  </si>
  <si>
    <t>long intergenic non-protein coding RNA 354</t>
  </si>
  <si>
    <t>Intron (ENST00000663211.1/101928616, intron 1 of 1)</t>
  </si>
  <si>
    <t>long intergenic non-protein coding RNA 1070</t>
  </si>
  <si>
    <t>Intron (ENST00000375608.7/23263, intron 2 of 29)</t>
  </si>
  <si>
    <t>MCF.2 cell line derived transforming sequence like</t>
  </si>
  <si>
    <t>PCI domain containing 2</t>
  </si>
  <si>
    <t>cullin 4A</t>
  </si>
  <si>
    <t>Intron (ENST00000375441.7/8451, intron 15 of 19)</t>
  </si>
  <si>
    <t>microRNA 8075</t>
  </si>
  <si>
    <t>ADP-ribosylhydrolase like 1</t>
  </si>
  <si>
    <t>Intron (ENST00000475254.5/7027, intron 4 of 6)</t>
  </si>
  <si>
    <t>transcription factor Dp-1</t>
  </si>
  <si>
    <t>ATPase H+/K+ transporting subunit beta</t>
  </si>
  <si>
    <t>Exon (ENST00000608763.1/ENST00000608763.1, exon 1 of 1)</t>
  </si>
  <si>
    <t>GAS6 antisense RNA 1</t>
  </si>
  <si>
    <t>Intron (ENST00000609661.5/643365, intron 4 of 7)</t>
  </si>
  <si>
    <t>long intergenic non-protein coding RNA 452</t>
  </si>
  <si>
    <t>Intron (ENST00000334062.8/22821, intron 22 of 23)</t>
  </si>
  <si>
    <t>chromosome 13 open reading frame 46</t>
  </si>
  <si>
    <t>Intron (ENST00000334062.8/22821, intron 14 of 23)</t>
  </si>
  <si>
    <t>RAS p21 protein activator 3</t>
  </si>
  <si>
    <t>olfactory receptor family 11 subfamily H member 12</t>
  </si>
  <si>
    <t>Exon (ENST00000514609.6/ENST00000514609.6, exon 1 of 5)</t>
  </si>
  <si>
    <t>Intron (ENST00000514609.6/ENST00000514609.6, intron 1 of 4)</t>
  </si>
  <si>
    <t>Intron (ENST00000552261.1/ENST00000552261.1, intron 1 of 1)</t>
  </si>
  <si>
    <t>POTE ankyrin domain family member M</t>
  </si>
  <si>
    <t>Intron (ENST00000611785.1/ENST00000611785.1, intron 2 of 2)</t>
  </si>
  <si>
    <t>double homeobox A pseudogene 9</t>
  </si>
  <si>
    <t>Exon (ENST00000548416.1/ENST00000548416.1, exon 1 of 2)</t>
  </si>
  <si>
    <t>Intron (ENST00000547220.5/503638, intron 5 of 5)</t>
  </si>
  <si>
    <t>BMS1 pseudogene 17</t>
  </si>
  <si>
    <t>double homeobox A pseudogene 10</t>
  </si>
  <si>
    <t>LINC01297-DUXAP10-NBEAP6 readthrough</t>
  </si>
  <si>
    <t>Intron (ENST00000620186.4/115694671, intron 2 of 2)</t>
  </si>
  <si>
    <t>POTE ankyrin domain family member G</t>
  </si>
  <si>
    <t>olfactory receptor family 4 subfamily K member 5</t>
  </si>
  <si>
    <t>ribonuclease P RNA component H1</t>
  </si>
  <si>
    <t>olfactory receptor family 4 subfamily E member 2</t>
  </si>
  <si>
    <t>LDL receptor related protein 10</t>
  </si>
  <si>
    <t>Intron (ENST00000555074.1/54930, intron 1 of 4)</t>
  </si>
  <si>
    <t>ajuba LIM protein</t>
  </si>
  <si>
    <t>solute carrier family 22 member 17</t>
  </si>
  <si>
    <t>myosin heavy chain 6</t>
  </si>
  <si>
    <t>thiamine triphosphatase</t>
  </si>
  <si>
    <t>phosphoenolpyruvate carboxykinase 2, mitochondrial</t>
  </si>
  <si>
    <t>NYN domain and retroviral integrase containing</t>
  </si>
  <si>
    <t>long intergenic non-protein coding RNA 2286</t>
  </si>
  <si>
    <t>Intron (ENST00000656804.1/102725045, intron 2 of 2)</t>
  </si>
  <si>
    <t>long intergenic non-protein coding RNA 2588</t>
  </si>
  <si>
    <t>Exon (ENST00000662478.1/102725045, exon 4 of 4)</t>
  </si>
  <si>
    <t>long intergenic non-protein coding RNA 2293</t>
  </si>
  <si>
    <t>protein kinase D1</t>
  </si>
  <si>
    <t>uncharacterized LOC112267868</t>
  </si>
  <si>
    <t>Intron (ENST00000678760.1/23256, intron 15 of 25)</t>
  </si>
  <si>
    <t>sec1 family domain containing 1</t>
  </si>
  <si>
    <t>Intron (ENST00000280979.9/9472, intron 5 of 13)</t>
  </si>
  <si>
    <t>A-kinase anchoring protein 6</t>
  </si>
  <si>
    <t>neuronal PAS domain protein 3</t>
  </si>
  <si>
    <t>sorting nexin 6</t>
  </si>
  <si>
    <t>Intron (ENST00000362031.10/58533, intron 2 of 13)</t>
  </si>
  <si>
    <t>NK2 homeobox 1</t>
  </si>
  <si>
    <t>Intron (ENST00000554687.1/105370456, intron 2 of 4)</t>
  </si>
  <si>
    <t>uncharacterized LOC105370456</t>
  </si>
  <si>
    <t>Intron (ENST00000655453.1/112268136, intron 3 of 3)</t>
  </si>
  <si>
    <t>uncharacterized LOC112268136</t>
  </si>
  <si>
    <t>pinin, desmosome associated protein</t>
  </si>
  <si>
    <t>Intron (ENST00000652126.1/105370462, intron 2 of 7)</t>
  </si>
  <si>
    <t>uncharacterized LOC112267899</t>
  </si>
  <si>
    <t>uncharacterized LOC105370467</t>
  </si>
  <si>
    <t>Intron (ENST00000651539.1/105370467, intron 1 of 10)</t>
  </si>
  <si>
    <t>long intergenic non-protein coding RNA 2315</t>
  </si>
  <si>
    <t>Intron (ENST00000557251.1/ENST00000557251.1, intron 2 of 3)</t>
  </si>
  <si>
    <t>uncharacterized LOC105370470</t>
  </si>
  <si>
    <t>long intergenic non-protein coding RNA 2302</t>
  </si>
  <si>
    <t>FKBP prolyl isomerase 3</t>
  </si>
  <si>
    <t>uncharacterized LOC105370475</t>
  </si>
  <si>
    <t>Intron (ENST00000426342.7/161357, intron 2 of 15)</t>
  </si>
  <si>
    <t>MAM domain containing glycosylphosphatidylinositol anchor 2</t>
  </si>
  <si>
    <t>Intron (ENST00000555693.1/105378178, intron 1 of 5)</t>
  </si>
  <si>
    <t>uncharacterized LOC105378178</t>
  </si>
  <si>
    <t>Intron (ENST00000298355.7/114088, intron 7 of 9)</t>
  </si>
  <si>
    <t>tripartite motif containing 9</t>
  </si>
  <si>
    <t>G protein subunit gamma 2</t>
  </si>
  <si>
    <t>prostaglandin D2 receptor</t>
  </si>
  <si>
    <t>Intron (ENST00000654071.1/105370500, intron 2 of 3)</t>
  </si>
  <si>
    <t>fermitin family member 2</t>
  </si>
  <si>
    <t>Intron (ENST00000612692.4/80821, intron 5 of 13)</t>
  </si>
  <si>
    <t>DDHD domain containing 1</t>
  </si>
  <si>
    <t>Intron (ENST00000612692.4/80821, intron 2 of 13)</t>
  </si>
  <si>
    <t>Intron (ENST00000663291.1/105370502, intron 5 of 6)</t>
  </si>
  <si>
    <t>uncharacterized LOC112268134</t>
  </si>
  <si>
    <t>long intergenic non-protein coding RNA 2331</t>
  </si>
  <si>
    <t>cornichon family AMPA receptor auxiliary protein 1</t>
  </si>
  <si>
    <t>glia maturation factor beta</t>
  </si>
  <si>
    <t>uncharacterized LOC105370509</t>
  </si>
  <si>
    <t>long intergenic non-protein coding RNA 520</t>
  </si>
  <si>
    <t>transmembrane protein 260</t>
  </si>
  <si>
    <t>Intron (ENST00000554597.5/ENST00000554597.5, intron 2 of 2)</t>
  </si>
  <si>
    <t>uncharacterized LOC105370515</t>
  </si>
  <si>
    <t>Intron (ENST00000216445.8/55195, intron 5 of 5)</t>
  </si>
  <si>
    <t>coiled-coil domain containing 198</t>
  </si>
  <si>
    <t>uncharacterized LOC105370518</t>
  </si>
  <si>
    <t>Intron (ENST00000267485.7/145407, intron 5 of 7)</t>
  </si>
  <si>
    <t>armadillo like helical domain containing 4</t>
  </si>
  <si>
    <t>Intron (ENST00000648996.1/102723742, intron 3 of 13)</t>
  </si>
  <si>
    <t>long intergenic non-protein coding RNA 1500</t>
  </si>
  <si>
    <t>Intron (ENST00000325642.7/5494, intron 1 of 5)</t>
  </si>
  <si>
    <t>protein phosphatase, Mg2+/Mn2+ dependent 1A</t>
  </si>
  <si>
    <t>Intron (ENST00000556799.1/317761, intron 2 of 5)</t>
  </si>
  <si>
    <t>SIX homeobox 6</t>
  </si>
  <si>
    <t>Intron (ENST00000261245.9/4331, intron 7 of 7)</t>
  </si>
  <si>
    <t>MNAT1 component of CDK activating kinase</t>
  </si>
  <si>
    <t>Intron (ENST00000354886.6/145389, intron 15 of 16)</t>
  </si>
  <si>
    <t>solute carrier family 38 member 6</t>
  </si>
  <si>
    <t>Intron (ENST00000555185.5/5583, intron 1 of 3)</t>
  </si>
  <si>
    <t>protein kinase C eta</t>
  </si>
  <si>
    <t>Intron (ENST00000554138.1/83851, intron 1 of 1)</t>
  </si>
  <si>
    <t>synaptotagmin 16</t>
  </si>
  <si>
    <t>long intergenic non-protein coding RNA 644</t>
  </si>
  <si>
    <t>uncharacterized LOC105370531</t>
  </si>
  <si>
    <t>spectrin repeat containing nuclear envelope protein 2</t>
  </si>
  <si>
    <t>Exon (ENST00000556227.1/6710, exon 1 of 4)</t>
  </si>
  <si>
    <t>spectrin beta, erythrocytic</t>
  </si>
  <si>
    <t>Intron (ENST00000552941.6/100529261, intron 2 of 12)</t>
  </si>
  <si>
    <t>farnesyltransferase, CAAX box, beta</t>
  </si>
  <si>
    <t>Exon (ENST00000554374.2/ENST00000554374.2, exon 1 of 2)</t>
  </si>
  <si>
    <t>microRNA 4708</t>
  </si>
  <si>
    <t>fucosyltransferase 8</t>
  </si>
  <si>
    <t>long intergenic non-protein coding RNA 2290</t>
  </si>
  <si>
    <t>Intron (ENST00000556361.1/ENST00000556361.1, intron 2 of 3)</t>
  </si>
  <si>
    <t>Intron (ENST00000315266.9/10243, intron 20 of 21)</t>
  </si>
  <si>
    <t>family with sequence similarity 71 member D</t>
  </si>
  <si>
    <t>ATPase H+ transporting V1 subunit D</t>
  </si>
  <si>
    <t>Intron (ENST00000479335.5/5890, intron 9 of 11)</t>
  </si>
  <si>
    <t>RAD51 paralog B</t>
  </si>
  <si>
    <t>Intron (ENST00000487861.5/5890, intron 10 of 10)</t>
  </si>
  <si>
    <t>uncharacterized LOC105370547</t>
  </si>
  <si>
    <t>Intron (ENST00000554317.5/57452, intron 2 of 2)</t>
  </si>
  <si>
    <t>polypeptide N-acetylgalactosaminyltransferase 16</t>
  </si>
  <si>
    <t>Intron (ENST00000356921.7/6547, intron 2 of 6)</t>
  </si>
  <si>
    <t>solute carrier family 8 member A3</t>
  </si>
  <si>
    <t>ADAM metallopeptidase domain 20</t>
  </si>
  <si>
    <t>mediator complex subunit 6</t>
  </si>
  <si>
    <t>signal induced proliferation associated 1 like 1</t>
  </si>
  <si>
    <t>Intron (ENST00000553525.6/9628, intron 2 of 17)</t>
  </si>
  <si>
    <t>regulator of G protein signaling 6</t>
  </si>
  <si>
    <t>Intron (ENST00000556509.6/8110, intron 8 of 10)</t>
  </si>
  <si>
    <t>double PHD fingers 3</t>
  </si>
  <si>
    <t>Intron (ENST00000554546.5/8650, intron 2 of 10)</t>
  </si>
  <si>
    <t>NUMB endocytic adaptor protein</t>
  </si>
  <si>
    <t>acyl-CoA thioesterase 2</t>
  </si>
  <si>
    <t>mitotic deacetylase associated SANT domain protein</t>
  </si>
  <si>
    <t>Intron (ENST00000423556.7/91748, intron 1 of 12)</t>
  </si>
  <si>
    <t>Intron (ENST00000394009.5/80127, intron 8 of 11)</t>
  </si>
  <si>
    <t>basal body orientation factor 1</t>
  </si>
  <si>
    <t>Intron (ENST00000554552.1/ENST00000554552.1, intron 1 of 1)</t>
  </si>
  <si>
    <t>latent transforming growth factor beta binding protein 2</t>
  </si>
  <si>
    <t>eukaryotic translation initiation factor 2B subunit beta</t>
  </si>
  <si>
    <t>long intergenic non-protein coding RNA 1629</t>
  </si>
  <si>
    <t>serine palmitoyltransferase long chain base subunit 2</t>
  </si>
  <si>
    <t>Intron (ENST00000238561.10/57143, intron 3 of 10)</t>
  </si>
  <si>
    <t>aarF domain containing kinase 1</t>
  </si>
  <si>
    <t>neurexin 3</t>
  </si>
  <si>
    <t>uncharacterized LOC101928462</t>
  </si>
  <si>
    <t>long intergenic non-protein coding RNA 2329</t>
  </si>
  <si>
    <t>Exon (ENST00000330753.6/23768, exon 2 of 2)</t>
  </si>
  <si>
    <t>fibronectin leucine rich transmembrane protein 2</t>
  </si>
  <si>
    <t>long intergenic non-protein coding RNA 2328</t>
  </si>
  <si>
    <t>Intron (ENST00000671341.3/101928767, intron 2 of 4)</t>
  </si>
  <si>
    <t>long intergenic non-protein coding RNA 1148</t>
  </si>
  <si>
    <t>forkhead box N3</t>
  </si>
  <si>
    <t>FOXN3 antisense RNA 2</t>
  </si>
  <si>
    <t>Exon (ENST00000550103.2/90141, exon 3 of 3)</t>
  </si>
  <si>
    <t>EF-hand calcium binding domain 11</t>
  </si>
  <si>
    <t>calmodulin 1</t>
  </si>
  <si>
    <t>tetratricopeptide repeat domain 7B</t>
  </si>
  <si>
    <t>coiled-coil domain containing 88C</t>
  </si>
  <si>
    <t>uncharacterized LOC105370625</t>
  </si>
  <si>
    <t>Intron (ENST00000557036.1/79820, intron 5 of 12)</t>
  </si>
  <si>
    <t>cation channel sperm associated auxiliary subunit beta</t>
  </si>
  <si>
    <t>chromogranin A</t>
  </si>
  <si>
    <t>inositol-tetrakisphosphate 1-kinase</t>
  </si>
  <si>
    <t>Intron (ENST00000393143.5/145270, intron 2 of 3)</t>
  </si>
  <si>
    <t>proline rich membrane anchor 1</t>
  </si>
  <si>
    <t>family with sequence similarity 181 member A</t>
  </si>
  <si>
    <t>T cell leukemia/lymphoma 6</t>
  </si>
  <si>
    <t>Intron (ENST00000687554.1/100507043, intron 2 of 2)</t>
  </si>
  <si>
    <t>TCL1 upstream neural differentiation-associated RNA</t>
  </si>
  <si>
    <t>long intergenic non-protein coding RNA 2304</t>
  </si>
  <si>
    <t>long intergenic non-protein coding RNA 2291</t>
  </si>
  <si>
    <t>uncharacterized LOC105370655</t>
  </si>
  <si>
    <t>chromosome 14 putative open reading frame 177</t>
  </si>
  <si>
    <t>BAF chromatin remodeling complex subunit BCL11B</t>
  </si>
  <si>
    <t>Exon (ENST00000345514.2/64919, exon 3 of 3)</t>
  </si>
  <si>
    <t>coiled-coil domain containing 85C</t>
  </si>
  <si>
    <t>Intron (ENST00000402714.6/51466, intron 1 of 13)</t>
  </si>
  <si>
    <t>Intron (ENST00000555328.1/ENST00000555328.1, intron 1 of 1)</t>
  </si>
  <si>
    <t>long intergenic non-protein coding RNA 524</t>
  </si>
  <si>
    <t>long intergenic non-protein coding RNA 2314</t>
  </si>
  <si>
    <t>DIO3 opposite strand upstream RNA</t>
  </si>
  <si>
    <t>dynein cytoplasmic 1 heavy chain 1</t>
  </si>
  <si>
    <t>Intron (ENST00000521766.5/5891, intron 1 of 8)</t>
  </si>
  <si>
    <t>MOK protein kinase</t>
  </si>
  <si>
    <t>amnion associated transmembrane protein</t>
  </si>
  <si>
    <t>creatine kinase B</t>
  </si>
  <si>
    <t>tRNA methyltransferase 61A</t>
  </si>
  <si>
    <t>kinesin light chain 1</t>
  </si>
  <si>
    <t>X-ray repair cross complementing 3</t>
  </si>
  <si>
    <t>Intron (ENST00000409874.9/122402, intron 28 of 35)</t>
  </si>
  <si>
    <t>tudor domain containing 9</t>
  </si>
  <si>
    <t>Exon (ENST00000697132.1/26153, exon 12 of 15)</t>
  </si>
  <si>
    <t>kinesin family member 26A</t>
  </si>
  <si>
    <t>long intergenic non-protein coding RNA 2691</t>
  </si>
  <si>
    <t>Intron (ENST00000554581.5/207, intron 1 of 12)</t>
  </si>
  <si>
    <t>AKT serine/threonine kinase 1</t>
  </si>
  <si>
    <t>Intron (ENST00000414716.8/283638, intron 2 of 18)</t>
  </si>
  <si>
    <t>centrosomal protein 170B</t>
  </si>
  <si>
    <t>AHNAK nucleoprotein 2</t>
  </si>
  <si>
    <t>G protein-coupled receptor 132</t>
  </si>
  <si>
    <t>jagged canonical Notch ligand 2</t>
  </si>
  <si>
    <t>phosphofurin acidic cluster sorting protein 2</t>
  </si>
  <si>
    <t>long intergenic non-protein coding RNA 221</t>
  </si>
  <si>
    <t>family with sequence similarity 30 member B</t>
  </si>
  <si>
    <t>checkpoint kinase 2 pseudogene 2</t>
  </si>
  <si>
    <t>Exon (ENST00000557586.1/ENST00000557586.1, exon 1 of 13)</t>
  </si>
  <si>
    <t>Intron (ENST00000656782.1/ENST00000656782.1, intron 1 of 2)</t>
  </si>
  <si>
    <t>Intron (ENST00000556397.1/ENST00000556397.1, intron 1 of 1)</t>
  </si>
  <si>
    <t>golgin A6 family like 6</t>
  </si>
  <si>
    <t>golgin A8 family member C, pseudogene</t>
  </si>
  <si>
    <t>neurobeachin pseudogene 1</t>
  </si>
  <si>
    <t>Intron (ENST00000654677.1/348120, intron 2 of 3)</t>
  </si>
  <si>
    <t>long intergenic non-protein coding RNA 1193</t>
  </si>
  <si>
    <t>family with sequence similarity 30 member C</t>
  </si>
  <si>
    <t>uncharacterized LOC112268154</t>
  </si>
  <si>
    <t>Intron (ENST00000625989.2/727924, intron 2 of 10)</t>
  </si>
  <si>
    <t>long intergenic non-protein coding RNA 2203</t>
  </si>
  <si>
    <t>Intron (ENST00000669194.1/101927079, intron 2 of 2)</t>
  </si>
  <si>
    <t>uncharacterized LOC101927079</t>
  </si>
  <si>
    <t>Exon (ENST00000553429.1/ENST00000553429.1, exon 1 of 1)</t>
  </si>
  <si>
    <t>arginine-glutamic acid dipeptide repeats pseudogene 3</t>
  </si>
  <si>
    <t>golgin A8 family member E, pseudogene</t>
  </si>
  <si>
    <t>hect domain and RLD 2 pseudogene 7</t>
  </si>
  <si>
    <t>Intron (ENST00000617928.5/23191, intron 11 of 30)</t>
  </si>
  <si>
    <t>cytoplasmic FMR1 interacting protein 1</t>
  </si>
  <si>
    <t>HECT and RLD domain containing E3 ubiquitin protein ligase 2 pseudogene</t>
  </si>
  <si>
    <t>uncharacterized LOC102723564</t>
  </si>
  <si>
    <t>makorin ring finger protein 3</t>
  </si>
  <si>
    <t>Intron (ENST00000651136.1/791114, intron 9 of 14)</t>
  </si>
  <si>
    <t>nuclear pore associated protein 1</t>
  </si>
  <si>
    <t>long intergenic non-protein coding RNA 2250</t>
  </si>
  <si>
    <t>Exon (ENST00000621819.1/ENST00000621819.1, exon 1 of 1)</t>
  </si>
  <si>
    <t>gamma-aminobutyric acid type A receptor subunit beta3</t>
  </si>
  <si>
    <t>Intron (ENST00000628124.2/2562, intron 1 of 6)</t>
  </si>
  <si>
    <t>Intron (ENST00000355395.9/2558, intron 2 of 9)</t>
  </si>
  <si>
    <t>gamma-aminobutyric acid type A receptor subunit alpha5</t>
  </si>
  <si>
    <t>Intron (ENST00000353809.9/4948, intron 22 of 22)</t>
  </si>
  <si>
    <t>gamma-aminobutyric acid type A receptor subunit gamma3</t>
  </si>
  <si>
    <t>golgin A6 family-like</t>
  </si>
  <si>
    <t>hect domain and RLD 2 pseudogene 11</t>
  </si>
  <si>
    <t>long intergenic non-protein coding RNA 2249</t>
  </si>
  <si>
    <t>FANCD2 and FANCI associated nuclease 1</t>
  </si>
  <si>
    <t>Intron (ENST00000307050.6/161725, intron 1 of 12)</t>
  </si>
  <si>
    <t>OTU deubiquitinase 7A</t>
  </si>
  <si>
    <t>Intron (ENST00000635978.1/1139, intron 1 of 6)</t>
  </si>
  <si>
    <t>cholinergic receptor nicotinic alpha 7 subunit</t>
  </si>
  <si>
    <t>uncharacterized LOC112268159</t>
  </si>
  <si>
    <t>Exon (ENST00000512626.3/653125, exon 13 of 19)</t>
  </si>
  <si>
    <t>golgin A8 family member K</t>
  </si>
  <si>
    <t>Intron (ENST00000415757.7/6263, intron 1 of 102)</t>
  </si>
  <si>
    <t>ryanodine receptor 3</t>
  </si>
  <si>
    <t>Intron (ENST00000256544.8/79768, intron 1 of 9)</t>
  </si>
  <si>
    <t>katanin regulatory subunit B1 like 1</t>
  </si>
  <si>
    <t>Exon (ENST00000568912.1/ENST00000568912.1, exon 1 of 1)</t>
  </si>
  <si>
    <t>microRNA 1233-2</t>
  </si>
  <si>
    <t>Intron (ENST00000683415.1/440270, intron 1 of 23)</t>
  </si>
  <si>
    <t>golgin A8 family member B</t>
  </si>
  <si>
    <t>Exon (ENST00000566258.1/440270, exon 2 of 4)</t>
  </si>
  <si>
    <t>Exon (ENST00000558517.2/ENST00000558517.2, exon 1 of 1)</t>
  </si>
  <si>
    <t>acidic nuclear phosphoprotein 32 family member A pseudogene 1</t>
  </si>
  <si>
    <t>Exon (ENST00000561320.5/ENST00000561320.5, exon 4 of 4)</t>
  </si>
  <si>
    <t>long intergenic non-protein coding RNA 1852</t>
  </si>
  <si>
    <t>Intron (ENST00000647456.1/105370775, intron 2 of 6)</t>
  </si>
  <si>
    <t>long intergenic non-protein coding RNA 2694</t>
  </si>
  <si>
    <t>Intron (ENST00000558209.1/ENST00000558209.1, intron 1 of 2)</t>
  </si>
  <si>
    <t>uncharacterized LOC105370783</t>
  </si>
  <si>
    <t>Intron (ENST00000350221.4/161835, intron 2 of 11)</t>
  </si>
  <si>
    <t>uncharacterized LOC105370941</t>
  </si>
  <si>
    <t>Bcl2 modifying factor</t>
  </si>
  <si>
    <t>bromo adjacent homology domain containing 1</t>
  </si>
  <si>
    <t>RAD51 recombinase</t>
  </si>
  <si>
    <t>ChaC glutathione specific gamma-glutamylcyclotransferase 1</t>
  </si>
  <si>
    <t>INO80 antisense RNA 1</t>
  </si>
  <si>
    <t>inositol-trisphosphate 3-kinase A</t>
  </si>
  <si>
    <t>Intron (ENST00000320955.8/51332, intron 21 of 67)</t>
  </si>
  <si>
    <t>microRNA 4310</t>
  </si>
  <si>
    <t>Exon (ENST00000320955.8/51332, exon 9 of 68)</t>
  </si>
  <si>
    <t>uncharacterized LOC105370792</t>
  </si>
  <si>
    <t>Exon (ENST00000320955.8/51332, exon 8 of 68)</t>
  </si>
  <si>
    <t>sorbitol dehydrogenase</t>
  </si>
  <si>
    <t>Src homology 2 domain containing F</t>
  </si>
  <si>
    <t>chromosome 15 open reading frame 48</t>
  </si>
  <si>
    <t>myelin expression factor 2</t>
  </si>
  <si>
    <t>cortexin 2</t>
  </si>
  <si>
    <t>Intron (ENST00000403028.8/56986, intron 4 of 4)</t>
  </si>
  <si>
    <t>DTW domain containing 1</t>
  </si>
  <si>
    <t>histidine decarboxylase</t>
  </si>
  <si>
    <t>Intron (ENST00000267845.8/3067, intron 4 of 11)</t>
  </si>
  <si>
    <t>ubiquitin specific peptidase 8</t>
  </si>
  <si>
    <t>uncharacterized LOC105370829</t>
  </si>
  <si>
    <t>Intron (ENST00000396307.6/5873, intron 1 of 5)</t>
  </si>
  <si>
    <t>RAB27A, member RAS oncogene family</t>
  </si>
  <si>
    <t>Intron (ENST00000442196.8/9236, intron 3 of 8)</t>
  </si>
  <si>
    <t>microRNA 628</t>
  </si>
  <si>
    <t>Intron (ENST00000559447.8/64864, intron 2 of 9)</t>
  </si>
  <si>
    <t>regulatory factor X7</t>
  </si>
  <si>
    <t>Intron (ENST00000281282.6/84952, intron 16 of 18)</t>
  </si>
  <si>
    <t>myocardial zonula adherens protein</t>
  </si>
  <si>
    <t>glucosaminyl (N-acetyl) transferase 3, mucin type</t>
  </si>
  <si>
    <t>uncharacterized LOC107984802</t>
  </si>
  <si>
    <t>RAR related orphan receptor A</t>
  </si>
  <si>
    <t>Intron (ENST00000335670.11/6095, intron 1 of 10)</t>
  </si>
  <si>
    <t>Intron (ENST00000700344.1/ENST00000700344.1, intron 1 of 1)</t>
  </si>
  <si>
    <t>uncharacterized LOC107984784</t>
  </si>
  <si>
    <t>Exon (ENST00000569913.1/ENST00000569913.1, exon 2 of 2)</t>
  </si>
  <si>
    <t>GOLGA2 pseudogene 11</t>
  </si>
  <si>
    <t>Intron (ENST00000561322.1/83660, intron 1 of 1)</t>
  </si>
  <si>
    <t>talin 2</t>
  </si>
  <si>
    <t>uncharacterized LOC105370854</t>
  </si>
  <si>
    <t>Intron (ENST00000558990.5/51762, intron 1 of 6)</t>
  </si>
  <si>
    <t>RAB8B, member RAS oncogene family</t>
  </si>
  <si>
    <t>aph-1 homolog B, gamma-secretase subunit</t>
  </si>
  <si>
    <t>ubiquitin specific peptidase 3</t>
  </si>
  <si>
    <t>HECT and RLD domain containing E3 ubiquitin protein ligase family member 1</t>
  </si>
  <si>
    <t>Intron (ENST00000303052.13/53944, intron 1 of 11)</t>
  </si>
  <si>
    <t>casein kinase 1 gamma 1</t>
  </si>
  <si>
    <t>caseinolytic mitochondrial matrix peptidase chaperone subunit X</t>
  </si>
  <si>
    <t>immunoglobulin superfamily DCC subclass member 3</t>
  </si>
  <si>
    <t>Exon (ENST00000327987.9/9543, exon 14 of 14)</t>
  </si>
  <si>
    <t>Intron (ENST00000409699.6/84465, intron 1 of 22)</t>
  </si>
  <si>
    <t>multiple EGF like domains 11</t>
  </si>
  <si>
    <t>Intron (ENST00000178640.10/5607, intron 19 of 21)</t>
  </si>
  <si>
    <t>mitogen-activated protein kinase kinase 5</t>
  </si>
  <si>
    <t>acidic nuclear phosphoprotein 32 family member A</t>
  </si>
  <si>
    <t>glucuronic acid epimerase</t>
  </si>
  <si>
    <t>downregulated RNA in cancer, inhibitor of cell invasion and migration</t>
  </si>
  <si>
    <t>Intron (ENST00000646247.2/145837, intron 7 of 12)</t>
  </si>
  <si>
    <t>prostate cancer associated transcript 29</t>
  </si>
  <si>
    <t>long intergenic non-protein coding RNA 2205</t>
  </si>
  <si>
    <t>long intergenic non-protein coding RNA 2204</t>
  </si>
  <si>
    <t>Intron (ENST00000355327.7/79875, intron 1 of 17)</t>
  </si>
  <si>
    <t>thrombospondin type 1 domain containing 4</t>
  </si>
  <si>
    <t>Intron (ENST00000355327.7/79875, intron 5 of 17)</t>
  </si>
  <si>
    <t>THSD4 antisense RNA 1</t>
  </si>
  <si>
    <t>golgin A6 family member B</t>
  </si>
  <si>
    <t>hyperpolarization activated cyclic nucleotide gated potassium channel 4</t>
  </si>
  <si>
    <t>Intron (ENST00000560581.1/283677, intron 2 of 4)</t>
  </si>
  <si>
    <t>CD276 molecule</t>
  </si>
  <si>
    <t>Intron (ENST00000398814.8/80125, intron 11 of 18)</t>
  </si>
  <si>
    <t>coiled-coil domain containing 33</t>
  </si>
  <si>
    <t>CDC like kinase 3</t>
  </si>
  <si>
    <t>lectin, mannose binding 1 like</t>
  </si>
  <si>
    <t>chromosome 15 open reading frame 39</t>
  </si>
  <si>
    <t>golgin A6 family member D</t>
  </si>
  <si>
    <t>Intron (ENST00000690610.1/2108, intron 9 of 14)</t>
  </si>
  <si>
    <t>TYRO3P protein tyrosine kinase pseudogene</t>
  </si>
  <si>
    <t>Intron (ENST00000563290.6/49855, intron 5 of 31)</t>
  </si>
  <si>
    <t>S-phase cyclin A associated protein in the ER</t>
  </si>
  <si>
    <t>Intron (ENST00000561030.5/84894, intron 3 of 3)</t>
  </si>
  <si>
    <t>LINGO1 antisense RNA 2</t>
  </si>
  <si>
    <t>Intron (ENST00000561686.5/84894, intron 2 of 3)</t>
  </si>
  <si>
    <t>leucine rich repeat and Ig domain containing 1</t>
  </si>
  <si>
    <t>cellular retinoic acid binding protein 1</t>
  </si>
  <si>
    <t>mortality factor 4 like 1</t>
  </si>
  <si>
    <t>membrane integral NOTCH2 associated receptor 1</t>
  </si>
  <si>
    <t>methenyltetrahydrofolate synthetase</t>
  </si>
  <si>
    <t>abhydrolase domain containing 17C, depalmitoylase</t>
  </si>
  <si>
    <t>Intron (ENST00000559211.1/ENST00000559211.1, intron 2 of 3)</t>
  </si>
  <si>
    <t>uncharacterized LOC105370921</t>
  </si>
  <si>
    <t>Intron (ENST00000559299.2/102724001, intron 1 of 7)</t>
  </si>
  <si>
    <t>uncharacterized LOC102724001</t>
  </si>
  <si>
    <t>long intergenic non-protein coding RNA 1583</t>
  </si>
  <si>
    <t>ADAMTS7 pseudogene 1</t>
  </si>
  <si>
    <t>adaptor related protein complex 3 subunit beta 2</t>
  </si>
  <si>
    <t>Intron (ENST00000560958.1/283693, intron 1 of 1)</t>
  </si>
  <si>
    <t>actin gamma 1 pseudogene 17</t>
  </si>
  <si>
    <t>homer scaffold protein 2</t>
  </si>
  <si>
    <t>Intron (ENST00000565495.1/ENST00000565495.1, intron 1 of 1)</t>
  </si>
  <si>
    <t>basonuclin 1</t>
  </si>
  <si>
    <t>SH3 domain containing GRB2 like 3, endophilin A3</t>
  </si>
  <si>
    <t>Intron (ENST00000567476.1/57188, intron 3 of 29)</t>
  </si>
  <si>
    <t>ADAMTS like 3</t>
  </si>
  <si>
    <t>Intron (ENST00000560401.5/648809, intron 11 of 13)</t>
  </si>
  <si>
    <t>elongation factor like GTPase 1 pseudogene 1</t>
  </si>
  <si>
    <t>Exon (ENST00000560634.1/440300, exon 2 of 7)</t>
  </si>
  <si>
    <t>chondroitin sulfate proteoglycan 4 pseudogene</t>
  </si>
  <si>
    <t>uncharacterized LOC112267869</t>
  </si>
  <si>
    <t>Exon (ENST00000258888.6/57538, exon 8 of 14)</t>
  </si>
  <si>
    <t>alpha kinase 3</t>
  </si>
  <si>
    <t>Exon (ENST00000258888.6/57538, exon 9 of 14)</t>
  </si>
  <si>
    <t>Intron (ENST00000559362.5/11214, intron 1 of 14)</t>
  </si>
  <si>
    <t>A-kinase anchoring protein 13</t>
  </si>
  <si>
    <t>Intron (ENST00000614907.3/123624, intron 19 of 22)</t>
  </si>
  <si>
    <t>ATP/GTP binding protein like 1</t>
  </si>
  <si>
    <t>Intron (ENST00000614907.3/123624, intron 22 of 22)</t>
  </si>
  <si>
    <t>uncharacterized LOC105370954</t>
  </si>
  <si>
    <t>Intron (ENST00000665121.1/105370956, intron 1 of 4)</t>
  </si>
  <si>
    <t>uncharacterized LOC105370956</t>
  </si>
  <si>
    <t>long intergenic non-protein coding RNA 1586</t>
  </si>
  <si>
    <t>mesoderm posterior bHLH transcription factor 1</t>
  </si>
  <si>
    <t>mesoderm posterior bHLH transcription factor 2</t>
  </si>
  <si>
    <t>zinc finger protein 774</t>
  </si>
  <si>
    <t>IQ motif containing GTPase activating protein 1</t>
  </si>
  <si>
    <t>Intron (ENST00000545111.6/9899, intron 1 of 11)</t>
  </si>
  <si>
    <t>synaptic vesicle glycoprotein 2B</t>
  </si>
  <si>
    <t>Intron (ENST00000607766.1/ENST00000607766.1, intron 1 of 1)</t>
  </si>
  <si>
    <t>long intergenic non-protein coding RNA 930</t>
  </si>
  <si>
    <t>Intron (ENST00000557481.6/283682, intron 4 of 6)</t>
  </si>
  <si>
    <t>long intergenic non-protein coding RNA 2207</t>
  </si>
  <si>
    <t>Intron (ENST00000652797.1/101927129, intron 2 of 3)</t>
  </si>
  <si>
    <t>long intergenic non-protein coding RNA 1581</t>
  </si>
  <si>
    <t>uncharacterized LOC101927263</t>
  </si>
  <si>
    <t>Intron (ENST00000559321.2/107984764, intron 2 of 5)</t>
  </si>
  <si>
    <t>long intergenic non-protein coding RNA 2253</t>
  </si>
  <si>
    <t>Intron (ENST00000559321.2/107984764, intron 3 of 5)</t>
  </si>
  <si>
    <t>uncharacterized LOC105371006</t>
  </si>
  <si>
    <t>Intron (ENST00000647870.1/91948, intron 1 of 9)</t>
  </si>
  <si>
    <t>long intergenic non-protein coding RNA 923</t>
  </si>
  <si>
    <t>Intron (ENST00000268070.9/170691, intron 15 of 21)</t>
  </si>
  <si>
    <t>uncharacterized LOC105371022</t>
  </si>
  <si>
    <t>Intron (ENST00000532029.6/79705, intron 3 of 5)</t>
  </si>
  <si>
    <t>leucine rich repeat kinase 1</t>
  </si>
  <si>
    <t>Intron (ENST00000611716.5/5046, intron 1 of 21)</t>
  </si>
  <si>
    <t>proprotein convertase subtilisin/kexin type 6</t>
  </si>
  <si>
    <t>Exon (ENST00000561463.1/ENST00000561463.1, exon 2 of 4)</t>
  </si>
  <si>
    <t>ubiquitin-conjugating enzyme E2Q2 pseudogene</t>
  </si>
  <si>
    <t>uncharacterized LOC105371030</t>
  </si>
  <si>
    <t>RNA polymerase III subunit K</t>
  </si>
  <si>
    <t>Intron (ENST00000472539.5/3042, intron 1 of 2)</t>
  </si>
  <si>
    <t>hemoglobin subunit mu</t>
  </si>
  <si>
    <t>protein disulfide isomerase family A member 2</t>
  </si>
  <si>
    <t>post-glycosylphosphatidylinositol attachment to proteins 6</t>
  </si>
  <si>
    <t>F-box and leucine rich repeat protein 16</t>
  </si>
  <si>
    <t>RNA pseudouridine synthase domain containing 1</t>
  </si>
  <si>
    <t>cytoplasmic endogenous regulator of oxidative phosphorylation 1</t>
  </si>
  <si>
    <t>SSTR5 antisense RNA 1</t>
  </si>
  <si>
    <t>mitogen-activated protein kinase 8 interacting protein 3</t>
  </si>
  <si>
    <t>splA/ryanodine receptor domain and SOCS box containing 3</t>
  </si>
  <si>
    <t>polycystin 1, transient receptor potential channel interacting</t>
  </si>
  <si>
    <t>RAB26, member RAS oncogene family</t>
  </si>
  <si>
    <t>netrin 3</t>
  </si>
  <si>
    <t>kringle containing transmembrane protein 2</t>
  </si>
  <si>
    <t>caspase 16, pseudogene</t>
  </si>
  <si>
    <t>microRNA 6126</t>
  </si>
  <si>
    <t>transcription factor AP-4</t>
  </si>
  <si>
    <t>chromosome 16 open reading frame 96</t>
  </si>
  <si>
    <t>UBA like domain containing 1</t>
  </si>
  <si>
    <t>mahogunin ring finger 1</t>
  </si>
  <si>
    <t>nudix hydrolase 16 like 1</t>
  </si>
  <si>
    <t>ankyrin repeat and sterile alpha motif domain containing 3</t>
  </si>
  <si>
    <t>Intron (ENST00000650622.1/105371067, intron 1 of 3)</t>
  </si>
  <si>
    <t>long intergenic non-protein coding RNA 2164</t>
  </si>
  <si>
    <t>Intron (ENST00000569895.3/54715, intron 3 of 6)</t>
  </si>
  <si>
    <t>microRNA 8065</t>
  </si>
  <si>
    <t>Intron (ENST00000569895.3/54715, intron 4 of 6)</t>
  </si>
  <si>
    <t>RNA binding fox-1 homolog 1</t>
  </si>
  <si>
    <t>Intron (ENST00000641259.1/54715, intron 13 of 19)</t>
  </si>
  <si>
    <t>Intron (ENST00000564714.5/18, intron 1 of 5)</t>
  </si>
  <si>
    <t>4-aminobutyrate aminotransferase</t>
  </si>
  <si>
    <t>Intron (ENST00000652999.1/101927026, intron 2 of 4)</t>
  </si>
  <si>
    <t>uncharacterized LOC101927026</t>
  </si>
  <si>
    <t>uncharacterized LOC107984900</t>
  </si>
  <si>
    <t>tektin 5</t>
  </si>
  <si>
    <t>Intron (ENST00000622633.5/9516, intron 1 of 3)</t>
  </si>
  <si>
    <t>lipopolysaccharide induced TNF factor</t>
  </si>
  <si>
    <t>thioredoxin domain containing 11</t>
  </si>
  <si>
    <t>Intron (ENST00000566228.6/92017, intron 18 of 20)</t>
  </si>
  <si>
    <t>uncharacterized LOC105371087</t>
  </si>
  <si>
    <t>uncharacterized LOC105371085</t>
  </si>
  <si>
    <t>Intron (ENST00000653029.1/729993, intron 2 of 4)</t>
  </si>
  <si>
    <t>shisa family member 9</t>
  </si>
  <si>
    <t>poly(A)-specific ribonuclease</t>
  </si>
  <si>
    <t>microRNA 3180-1</t>
  </si>
  <si>
    <t>PKD1P3-NPIPA1 readthrough</t>
  </si>
  <si>
    <t>Intron (ENST00000534164.6/109951030, intron 1 of 31)</t>
  </si>
  <si>
    <t>PKD1P6-NPIPP1 readthrough</t>
  </si>
  <si>
    <t>microRNA 3180-4</t>
  </si>
  <si>
    <t>MPV17 mitochondrial inner membrane protein like</t>
  </si>
  <si>
    <t>myosin heavy chain 11</t>
  </si>
  <si>
    <t>microRNA 3180-2</t>
  </si>
  <si>
    <t>polycystin 1, transient receptor potential channel interacting pseudogene 1</t>
  </si>
  <si>
    <t>Exon (ENST00000532739.1/ENST00000532739.1, exon 10 of 31)</t>
  </si>
  <si>
    <t>microRNA 6511a-3</t>
  </si>
  <si>
    <t>Exon (ENST00000532739.1/ENST00000532739.1, exon 14 of 31)</t>
  </si>
  <si>
    <t>nuclear pore complex interacting protein family member A7</t>
  </si>
  <si>
    <t>Intron (ENST00000261381.7/64131, intron 2 of 11)</t>
  </si>
  <si>
    <t>xylosyltransferase 1</t>
  </si>
  <si>
    <t>Intron (ENST00000261381.7/64131, intron 1 of 11)</t>
  </si>
  <si>
    <t>nuclear pore complex interacting protein family member A8</t>
  </si>
  <si>
    <t>PKD1P4-NPIPA8 readthrough</t>
  </si>
  <si>
    <t>PKD1P5-LOC105376752 readthrough</t>
  </si>
  <si>
    <t>Intron (ENST00000532415.5/110006322, intron 1 of 31)</t>
  </si>
  <si>
    <t>microRNA 3180-3</t>
  </si>
  <si>
    <t>Intron (ENST00000446231.7/23049, intron 55 of 62)</t>
  </si>
  <si>
    <t>SMG1 nonsense mediated mRNA decay associated PI3K related kinase</t>
  </si>
  <si>
    <t>Intron (ENST00000438132.7/57020, intron 26 of 30)</t>
  </si>
  <si>
    <t>VPS35 endosomal protein sorting factor like</t>
  </si>
  <si>
    <t>RNA polymerase III subunit E</t>
  </si>
  <si>
    <t>Intron (ENST00000321728.12/5579, intron 16 of 16)</t>
  </si>
  <si>
    <t>microRNA 1273h</t>
  </si>
  <si>
    <t>long intergenic non-protein coding RNA 2191</t>
  </si>
  <si>
    <t>Intron (ENST00000331351.6/9951, intron 1 of 1)</t>
  </si>
  <si>
    <t>microRNA 548w</t>
  </si>
  <si>
    <t>long intergenic non-protein coding RNA 2195</t>
  </si>
  <si>
    <t>chromosome 16 open reading frame 82</t>
  </si>
  <si>
    <t>interleukin 4 receptor</t>
  </si>
  <si>
    <t>Intron (ENST00000447459.7/146395, intron 6 of 6)</t>
  </si>
  <si>
    <t>katanin interacting protein</t>
  </si>
  <si>
    <t>Intron (ENST00000447459.7/146395, intron 3 of 6)</t>
  </si>
  <si>
    <t>GSG1 like</t>
  </si>
  <si>
    <t>Intron (ENST00000616703.1/ENST00000616703.1, intron 1 of 1)</t>
  </si>
  <si>
    <t>nuclear pore complex interacting protein family member B7</t>
  </si>
  <si>
    <t>Intron (ENST00000562217.1/ENST00000562217.1, intron 2 of 2)</t>
  </si>
  <si>
    <t>nuclear pore complex interacting protein family member B8</t>
  </si>
  <si>
    <t>Intron (ENST00000562217.1/ENST00000562217.1, intron 1 of 2)</t>
  </si>
  <si>
    <t>eukaryotic translation initiation factor 3 subunit C</t>
  </si>
  <si>
    <t>ataxin 2 like</t>
  </si>
  <si>
    <t>nuclear factor of activated T cells 2 interacting protein</t>
  </si>
  <si>
    <t>Intron (ENST00000562902.2/107984832, intron 2 of 2)</t>
  </si>
  <si>
    <t>uncharacterized LOC107984832</t>
  </si>
  <si>
    <t>uncharacterized LOC101928556</t>
  </si>
  <si>
    <t>Exon (ENST00000346932.9/26470, exon 10 of 16)</t>
  </si>
  <si>
    <t>seizure related 6 homolog like 2</t>
  </si>
  <si>
    <t>Exon (ENST00000346932.9/26470, exon 9 of 16)</t>
  </si>
  <si>
    <t>Intron (ENST00000561666.5/83723, intron 2 of 6)</t>
  </si>
  <si>
    <t>TLC domain containing 3B</t>
  </si>
  <si>
    <t>integrin subunit alpha L</t>
  </si>
  <si>
    <t>coiled-coil domain containing 189</t>
  </si>
  <si>
    <t>Intron (ENST00000215095.11/112755, intron 9 of 9)</t>
  </si>
  <si>
    <t>syntaxin 1B</t>
  </si>
  <si>
    <t>Exon (ENST00000215095.11/112755, exon 8 of 10)</t>
  </si>
  <si>
    <t>serine protease 53</t>
  </si>
  <si>
    <t>tripartite motif containing 72</t>
  </si>
  <si>
    <t>pyrin domain containing 1</t>
  </si>
  <si>
    <t>solute carrier family 5 member 2</t>
  </si>
  <si>
    <t>zinc finger protein 267</t>
  </si>
  <si>
    <t>Exon (ENST00000569698.2/ENST00000569698.2, exon 1 of 3)</t>
  </si>
  <si>
    <t>hect domain and RLD 2 pseudogene 4</t>
  </si>
  <si>
    <t>TP53 target 3D</t>
  </si>
  <si>
    <t>TP53 target 3</t>
  </si>
  <si>
    <t>Exon (ENST00000569060.1/ENST00000569060.1, exon 1 of 3)</t>
  </si>
  <si>
    <t>Exon (ENST00000561925.2/ENST00000561925.2, exon 1 of 3)</t>
  </si>
  <si>
    <t>TP53 target 3C</t>
  </si>
  <si>
    <t>Intron (ENST00000562773.1/ENST00000562773.1, intron 13 of 14)</t>
  </si>
  <si>
    <t>uncharacterized LOC105369183</t>
  </si>
  <si>
    <t>long intergenic non-protein coding RNA 273</t>
  </si>
  <si>
    <t>Intron (ENST00000407030.4/102724928, intron 4 of 8)</t>
  </si>
  <si>
    <t>cyclin Y like 3 (pseudogene)</t>
  </si>
  <si>
    <t>TP53 target 3 family member H, pseudogene</t>
  </si>
  <si>
    <t>Intron (ENST00000568007.5/6477, intron 1 of 6)</t>
  </si>
  <si>
    <t>siah E3 ubiquitin protein ligase 1</t>
  </si>
  <si>
    <t>NEDD4 binding protein 1</t>
  </si>
  <si>
    <t>uncharacterized LOC105371240</t>
  </si>
  <si>
    <t>uncharacterized LOC105371241</t>
  </si>
  <si>
    <t>Intron (ENST00000642450.1/107984886, intron 2 of 3)</t>
  </si>
  <si>
    <t>uncharacterized LOC105371256</t>
  </si>
  <si>
    <t>Intron (ENST00000568524.5/388276, intron 3 of 3)</t>
  </si>
  <si>
    <t>chromosome 16 putative open reading frame 97</t>
  </si>
  <si>
    <t>p53-regulated lncRNA 1</t>
  </si>
  <si>
    <t>u3 small nucleolar ribonucleoprotein protein MPP10-like</t>
  </si>
  <si>
    <t>Intron (ENST00000637969.1/79068, intron 9 of 10)</t>
  </si>
  <si>
    <t>FTO alpha-ketoglutarate dependent dioxygenase</t>
  </si>
  <si>
    <t>iroquois homeobox 3</t>
  </si>
  <si>
    <t>long intergenic non-protein coding RNA 2183</t>
  </si>
  <si>
    <t>solute carrier family 6 member 2</t>
  </si>
  <si>
    <t>Exon (ENST00000501259.5/283856, exon 3 of 5)</t>
  </si>
  <si>
    <t>uncharacterized LOC102725116</t>
  </si>
  <si>
    <t>metallothionein 1F</t>
  </si>
  <si>
    <t>nucleoporin 93</t>
  </si>
  <si>
    <t>C-C motif chemokine ligand 17</t>
  </si>
  <si>
    <t>Exon (ENST00000349457.8/221188, exon 5 of 12)</t>
  </si>
  <si>
    <t>adhesion G protein-coupled receptor G5</t>
  </si>
  <si>
    <t>kinesin family member C3</t>
  </si>
  <si>
    <t>Intron (ENST00000620696.1/388282, intron 1 of 1)</t>
  </si>
  <si>
    <t>uncharacterized LOC388282</t>
  </si>
  <si>
    <t>Exon (ENST00000570133.1/ENST00000570133.1, exon 1 of 1)</t>
  </si>
  <si>
    <t>cilia and flagella associated protein 20</t>
  </si>
  <si>
    <t>Intron (ENST00000317147.10/23019, intron 1 of 48)</t>
  </si>
  <si>
    <t>CCR4-NOT transcription complex subunit 1</t>
  </si>
  <si>
    <t>Intron (ENST00000500117.1/107984867, intron 2 of 3)</t>
  </si>
  <si>
    <t>uncharacterized LOC105371296</t>
  </si>
  <si>
    <t>apolipoprotein O pseudogene 5</t>
  </si>
  <si>
    <t>uncharacterized LOC101927605</t>
  </si>
  <si>
    <t>Intron (ENST00000577730.5/1006, intron 6 of 11)</t>
  </si>
  <si>
    <t>cadherin 8</t>
  </si>
  <si>
    <t>Intron (ENST00000568932.5/105371308, intron 2 of 3)</t>
  </si>
  <si>
    <t>uncharacterized LOC105371308</t>
  </si>
  <si>
    <t>uncharacterized LOC105371310</t>
  </si>
  <si>
    <t>cadherin 11</t>
  </si>
  <si>
    <t>cadherin 5</t>
  </si>
  <si>
    <t>nuclear factor of activated T cells 3</t>
  </si>
  <si>
    <t>sphingomyelin phosphodiesterase 3</t>
  </si>
  <si>
    <t>ZFP90 zinc finger protein</t>
  </si>
  <si>
    <t>Intron (ENST00000569654.1/ENST00000569654.1, intron 1 of 1)</t>
  </si>
  <si>
    <t>C-type lectin domain family 18 member A</t>
  </si>
  <si>
    <t>Intron (ENST00000615430.4/348174, intron 4 of 12)</t>
  </si>
  <si>
    <t>nuclear pore complex-interacting protein</t>
  </si>
  <si>
    <t>Intron (ENST00000562923.5/283971, intron 3 of 4)</t>
  </si>
  <si>
    <t>C-type lectin domain family 18 member C</t>
  </si>
  <si>
    <t>exosome component 6</t>
  </si>
  <si>
    <t>fucose kinase</t>
  </si>
  <si>
    <t>interleukin 34</t>
  </si>
  <si>
    <t>dihydroorotate dehydrogenase (quinone)</t>
  </si>
  <si>
    <t>Intron (ENST00000669279.1/101927957, intron 2 of 3)</t>
  </si>
  <si>
    <t>long intergenic non-protein coding RNA 1572</t>
  </si>
  <si>
    <t>hepatocellular carcinoma associated transcript 5</t>
  </si>
  <si>
    <t>Intron (ENST00000641206.2/463, intron 1 of 17)</t>
  </si>
  <si>
    <t>uncharacterized LOC105371342</t>
  </si>
  <si>
    <t>Exon (ENST00000339953.9/497190, exon 12 of 13)</t>
  </si>
  <si>
    <t>C-type lectin domain family 18 member B</t>
  </si>
  <si>
    <t>BCAR1 scaffold protein, Cas family member</t>
  </si>
  <si>
    <t>Intron (ENST00000570103.5/10428, intron 2 of 2)</t>
  </si>
  <si>
    <t>craniofacial development protein 1</t>
  </si>
  <si>
    <t>uncharacterized LOC105371347</t>
  </si>
  <si>
    <t>Intron (ENST00000307431.12/85445, intron 9 of 23)</t>
  </si>
  <si>
    <t>contactin associated protein family member 4</t>
  </si>
  <si>
    <t>vesicle amine transport 1 like</t>
  </si>
  <si>
    <t>Intron (ENST00000683929.1/51741, intron 8 of 10)</t>
  </si>
  <si>
    <t>uncharacterized LOC105371354</t>
  </si>
  <si>
    <t>MAF bZIP transcription factor</t>
  </si>
  <si>
    <t>Intron (ENST00000569649.1/4094, intron 1 of 1)</t>
  </si>
  <si>
    <t>long intergenic non-protein coding RNA 1228</t>
  </si>
  <si>
    <t>androgen receptor regulated long noncoding RNA 1</t>
  </si>
  <si>
    <t>phospholipase C gamma 2</t>
  </si>
  <si>
    <t>uncharacterized LOC105371363</t>
  </si>
  <si>
    <t>M-phase phosphoprotein 6</t>
  </si>
  <si>
    <t>Intron (ENST00000268613.14/1012, intron 11 of 14)</t>
  </si>
  <si>
    <t>uncharacterized LOC105371366</t>
  </si>
  <si>
    <t>TATA-box binding protein associated factor, RNA polymerase I subunit C</t>
  </si>
  <si>
    <t>adenosine deaminase domain containing 2</t>
  </si>
  <si>
    <t>ATPase secretory pathway Ca2+ transporting 2</t>
  </si>
  <si>
    <t>long intergenic non-protein coding RNA 2139</t>
  </si>
  <si>
    <t>Intron (ENST00000637419.1/23199, intron 1 of 2)</t>
  </si>
  <si>
    <t>Gse1 coiled-coil protein</t>
  </si>
  <si>
    <t>uncharacterized LOC105371388</t>
  </si>
  <si>
    <t>Exon (ENST00000646214.1/105371388, exon 2 of 4)</t>
  </si>
  <si>
    <t>long intergenic non-protein coding RNA 2132</t>
  </si>
  <si>
    <t>long intergenic non-protein coding RNA 1082</t>
  </si>
  <si>
    <t>Intron (ENST00000602425.2/101154687, intron 3 of 7)</t>
  </si>
  <si>
    <t>long intergenic non-protein coding RNA 1081</t>
  </si>
  <si>
    <t>Intron (ENST00000670133.1/ENST00000670133.1, intron 1 of 2)</t>
  </si>
  <si>
    <t>uncharacterized LOC107984819</t>
  </si>
  <si>
    <t>Exon (ENST00000648601.1/ENST00000648601.1, exon 2 of 2)</t>
  </si>
  <si>
    <t>long intergenic non-protein coding RNA 2181</t>
  </si>
  <si>
    <t>uncharacterized LOC101928682</t>
  </si>
  <si>
    <t>microtubule associated protein 1 light chain 3 beta</t>
  </si>
  <si>
    <t>Exon (ENST00000268616.9/23174, exon 12 of 13)</t>
  </si>
  <si>
    <t>zinc finger CCHC-type containing 14</t>
  </si>
  <si>
    <t>kelch domain containing 4</t>
  </si>
  <si>
    <t>long intergenic non-protein coding RNA 2182</t>
  </si>
  <si>
    <t>Intron (ENST00000319555.8/161882, intron 1 of 9)</t>
  </si>
  <si>
    <t>microRNA 5189</t>
  </si>
  <si>
    <t>zinc finger CCCH-type containing 18</t>
  </si>
  <si>
    <t>SNAI3 antisense RNA 1</t>
  </si>
  <si>
    <t>piezo type mechanosensitive ion channel component 1</t>
  </si>
  <si>
    <t>uncharacterized LOC339059</t>
  </si>
  <si>
    <t>adenine phosphoribosyltransferase</t>
  </si>
  <si>
    <t>Intron (ENST00000268695.10/2588, intron 13 of 13)</t>
  </si>
  <si>
    <t>galactosamine (N-acetyl)-6-sulfatase</t>
  </si>
  <si>
    <t>acyl-CoA synthetase family member 3</t>
  </si>
  <si>
    <t>Exon (ENST00000289746.3/1013, exon 5 of 14)</t>
  </si>
  <si>
    <t>cadherin 15</t>
  </si>
  <si>
    <t>solute carrier family 22 member 31</t>
  </si>
  <si>
    <t>ankyrin repeat domain 11</t>
  </si>
  <si>
    <t>VPS9 domain containing 1</t>
  </si>
  <si>
    <t>tubulin beta 3 class III</t>
  </si>
  <si>
    <t>rabphilin 3A like (without C2 domains)</t>
  </si>
  <si>
    <t>VPS53 subunit of GARP complex</t>
  </si>
  <si>
    <t>ABR activator of RhoGEF and GTPase</t>
  </si>
  <si>
    <t>basic helix-loop-helix family member a9</t>
  </si>
  <si>
    <t>Intron (ENST00000398970.5/1398, intron 1 of 2)</t>
  </si>
  <si>
    <t>CRK proto-oncogene, adaptor protein</t>
  </si>
  <si>
    <t>myosin IC</t>
  </si>
  <si>
    <t>Intron (ENST00000263073.11/23293, intron 13 of 18)</t>
  </si>
  <si>
    <t>SMG6 nonsense mediated mRNA decay factor</t>
  </si>
  <si>
    <t>MAX network transcriptional repressor</t>
  </si>
  <si>
    <t>microRNA 6776</t>
  </si>
  <si>
    <t>clustered mitochondria homolog</t>
  </si>
  <si>
    <t>Intron (ENST00000572821.5/100288728, intron 3 of 3)</t>
  </si>
  <si>
    <t>uncharacterized LOC100288728</t>
  </si>
  <si>
    <t>purinergic receptor P2X 5</t>
  </si>
  <si>
    <t>P2RX5-TAX1BP3 readthrough (NMD candidate)</t>
  </si>
  <si>
    <t>Intron (ENST00000263087.9/3682, intron 2 of 30)</t>
  </si>
  <si>
    <t>integrin subunit alpha E</t>
  </si>
  <si>
    <t>long intergenic non-protein coding RNA 1975</t>
  </si>
  <si>
    <t>sphingolipid transporter 2</t>
  </si>
  <si>
    <t>MYB binding protein 1a</t>
  </si>
  <si>
    <t>proteasome 20S subunit beta 6</t>
  </si>
  <si>
    <t>cholinergic receptor nicotinic epsilon subunit</t>
  </si>
  <si>
    <t>enolase 3</t>
  </si>
  <si>
    <t>ZFP3 zinc finger protein</t>
  </si>
  <si>
    <t>uncharacterized LOC728392</t>
  </si>
  <si>
    <t>NLR family pyrin domain containing 1</t>
  </si>
  <si>
    <t>Exon (ENST00000664051.1/105371508, exon 4 of 4)</t>
  </si>
  <si>
    <t>uncharacterized LOC105371508</t>
  </si>
  <si>
    <t>PITPNM family member 3</t>
  </si>
  <si>
    <t>arachidonate 15-lipoxygenase pseudogene 1</t>
  </si>
  <si>
    <t>discs large MAGUK scaffold protein 4</t>
  </si>
  <si>
    <t>ArfGAP with coiled-coil, ankyrin repeat and PH domains 1</t>
  </si>
  <si>
    <t>solute carrier family 35 member G6</t>
  </si>
  <si>
    <t>TNF superfamily member 13</t>
  </si>
  <si>
    <t>Intron (ENST00000572933.6/146754, intron 12 of 85)</t>
  </si>
  <si>
    <t>ribosomal protein L29 pseudogene 2</t>
  </si>
  <si>
    <t>Exon (ENST00000254854.5/3000, exon 11 of 20)</t>
  </si>
  <si>
    <t>guanylate cyclase 2D, retinal</t>
  </si>
  <si>
    <t>microRNA 6883</t>
  </si>
  <si>
    <t>long intergenic non-protein coding RNA 324</t>
  </si>
  <si>
    <t>Exon (ENST00000702297.1/ENST00000702297.1, exon 1 of 1)</t>
  </si>
  <si>
    <t>Rho guanine nucleotide exchange factor 15</t>
  </si>
  <si>
    <t>myosin heavy chain 10</t>
  </si>
  <si>
    <t>Intron (ENST00000269300.8/23533, intron 1 of 17)</t>
  </si>
  <si>
    <t>phosphoinositide-3-kinase regulatory subunit 5</t>
  </si>
  <si>
    <t>netrin 1</t>
  </si>
  <si>
    <t>Intron (ENST00000306357.9/9482, intron 7 of 7)</t>
  </si>
  <si>
    <t>syntaxin 8</t>
  </si>
  <si>
    <t>Intron (ENST00000574745.5/9340, intron 3 of 12)</t>
  </si>
  <si>
    <t>glucagon like peptide 2 receptor</t>
  </si>
  <si>
    <t>Intron (ENST00000609088.1/ENST00000609088.1, intron 1 of 1)</t>
  </si>
  <si>
    <t>uncharacterized LOC107985004</t>
  </si>
  <si>
    <t>Intron (ENST00000399342.6/100128560, intron 2 of 3)</t>
  </si>
  <si>
    <t>myosin heavy chain 4</t>
  </si>
  <si>
    <t>Intron (ENST00000647474.1/101101775, intron 3 of 5)</t>
  </si>
  <si>
    <t>transmembrane protein 238 like</t>
  </si>
  <si>
    <t>Intron (ENST00000648331.1/ENST00000648331.1, intron 1 of 1)</t>
  </si>
  <si>
    <t>shisa family member 6</t>
  </si>
  <si>
    <t>mitogen-activated protein kinase kinase 4</t>
  </si>
  <si>
    <t>Intron (ENST00000582752.7/100874058, intron 2 of 4)</t>
  </si>
  <si>
    <t>uncharacterized LOC107985014</t>
  </si>
  <si>
    <t>Intron (ENST00000700765.1/107985080, intron 2 of 3)</t>
  </si>
  <si>
    <t>uncharacterized LOC107985080</t>
  </si>
  <si>
    <t>Intron (ENST00000421102.6/ENST00000421102.6, intron 8 of 8)</t>
  </si>
  <si>
    <t>uncharacterized LOC105371557</t>
  </si>
  <si>
    <t>nuclear receptor corepressor 1</t>
  </si>
  <si>
    <t>transient receptor potential cation channel subfamily V member 2</t>
  </si>
  <si>
    <t>zinc finger protein 624</t>
  </si>
  <si>
    <t>Intron (ENST00000616989.1/56953, intron 3 of 4)</t>
  </si>
  <si>
    <t>5',3'-nucleotidase, mitochondrial</t>
  </si>
  <si>
    <t>Intron (ENST00000584205.5/107984989, intron 1 of 6)</t>
  </si>
  <si>
    <t>ATP synthase mitochondrial F1 complex assembly factor 2</t>
  </si>
  <si>
    <t>Exon (ENST00000399134.5/645027, exon 6 of 11)</t>
  </si>
  <si>
    <t>envoplakin like</t>
  </si>
  <si>
    <t>Exon (ENST00000399134.5/645027, exon 7 of 11)</t>
  </si>
  <si>
    <t>small nucleolar RNA, C/D box 3B-1</t>
  </si>
  <si>
    <t>small nucleolar RNA, C/D box 3D</t>
  </si>
  <si>
    <t>microRNA 1180</t>
  </si>
  <si>
    <t>unc-51 like autophagy activating kinase 2</t>
  </si>
  <si>
    <t>Intron (ENST00000225737.11/11216, intron 8 of 14)</t>
  </si>
  <si>
    <t>A-kinase anchoring protein 10</t>
  </si>
  <si>
    <t>ribosomal protein S6 kinase B1 pseudogene</t>
  </si>
  <si>
    <t>Exon (ENST00000455244.2/ENST00000455244.2, exon 1 of 1)</t>
  </si>
  <si>
    <t>Exon (ENST00000583088.6/3768, exon 3 of 3)</t>
  </si>
  <si>
    <t>potassium inwardly rectifying channel subfamily J member 12</t>
  </si>
  <si>
    <t>Intron (ENST00000667136.1/339263, intron 5 of 6)</t>
  </si>
  <si>
    <t>Intron (ENST00000667136.1/339263, intron 2 of 6)</t>
  </si>
  <si>
    <t>uncharacterized LOC105371589</t>
  </si>
  <si>
    <t>potassium inwardly rectifying channel subfamily J member 18</t>
  </si>
  <si>
    <t>uncharacterized FLJ36000</t>
  </si>
  <si>
    <t>Intron (ENST00000580686.1/ENST00000580686.1, intron 2 of 2)</t>
  </si>
  <si>
    <t>microRNA 4522</t>
  </si>
  <si>
    <t>galectin 9</t>
  </si>
  <si>
    <t>sterile alpha and TIR motif containing 1</t>
  </si>
  <si>
    <t>tumor protein p53 inducible protein 13</t>
  </si>
  <si>
    <t>abhydrolase domain containing 15</t>
  </si>
  <si>
    <t>EF-hand calcium binding domain 5</t>
  </si>
  <si>
    <t>Intron (ENST00000621161.5/84440, intron 3 of 14)</t>
  </si>
  <si>
    <t>RAB11 family interacting protein 4</t>
  </si>
  <si>
    <t>leucine rich repeat containing 37B</t>
  </si>
  <si>
    <t>Exon (ENST00000583470.1/ENST00000583470.1, exon 1 of 1)</t>
  </si>
  <si>
    <t>uncharacterized LOC102724625</t>
  </si>
  <si>
    <t>Intron (ENST00000584219.1/ENST00000584219.1, intron 1 of 1)</t>
  </si>
  <si>
    <t>uncharacterized LOC105371734</t>
  </si>
  <si>
    <t>Intron (ENST00000318217.10/4642, intron 21 of 21)</t>
  </si>
  <si>
    <t>myosin ID</t>
  </si>
  <si>
    <t>sperm acrosome associated 3</t>
  </si>
  <si>
    <t>Intron (ENST00000359872.6/40, intron 1 of 9)</t>
  </si>
  <si>
    <t>uncharacterized LOC100506677</t>
  </si>
  <si>
    <t>uncharacterized LOC107985038</t>
  </si>
  <si>
    <t>C-C motif chemokine ligand 11</t>
  </si>
  <si>
    <t>C-C motif chemokine ligand 1</t>
  </si>
  <si>
    <t>transmembrane protein 132E</t>
  </si>
  <si>
    <t>DNA ligase 3</t>
  </si>
  <si>
    <t>Exon (ENST00000587542.1/ENST00000587542.1, exon 1 of 1)</t>
  </si>
  <si>
    <t>schlafen family member 12 like</t>
  </si>
  <si>
    <t>TATA-box binding protein associated factor 15</t>
  </si>
  <si>
    <t>Exon (ENST00000603850.1/ENST00000603850.1, exon 1 of 1)</t>
  </si>
  <si>
    <t>leucine rich repeat containing 37 member A8, pseudogene</t>
  </si>
  <si>
    <t>TBC1 domain family member 3G</t>
  </si>
  <si>
    <t>gametogenetin binding protein 2</t>
  </si>
  <si>
    <t>uncharacterized LOC105371750</t>
  </si>
  <si>
    <t>Intron (ENST00000616341.1/102723471, intron 1 of 2)</t>
  </si>
  <si>
    <t>LHX1 divergent transcript</t>
  </si>
  <si>
    <t>dual specificity phosphatase 14</t>
  </si>
  <si>
    <t>HNF1 homeobox B</t>
  </si>
  <si>
    <t>tyrosine 3-monooxygenase/tryptophan 5-monooxygenase activation protein epsilon pseudogene 7</t>
  </si>
  <si>
    <t>TBC1 domain family member 3K</t>
  </si>
  <si>
    <t>TBC1 domain family member 3D</t>
  </si>
  <si>
    <t>TBC1 domain family member 3E</t>
  </si>
  <si>
    <t>SRC kinase signaling inhibitor 1</t>
  </si>
  <si>
    <t>Intron (ENST00000578423.1/100131347, intron 3 of 4)</t>
  </si>
  <si>
    <t>plexin domain containing 1</t>
  </si>
  <si>
    <t>transcription factor CP2-like</t>
  </si>
  <si>
    <t>Intron (ENST00000398554.1/ENST00000398554.1, intron 3 of 3)</t>
  </si>
  <si>
    <t>protein phosphatase 1 regulatory inhibitor subunit 1B</t>
  </si>
  <si>
    <t>Intron (ENST00000300658.9/93210, intron 6 of 7)</t>
  </si>
  <si>
    <t>phenylethanolamine N-methyltransferase</t>
  </si>
  <si>
    <t>erb-b2 receptor tyrosine kinase 2</t>
  </si>
  <si>
    <t>microRNA 6867</t>
  </si>
  <si>
    <t>keratin associated protein 2-1</t>
  </si>
  <si>
    <t>keratin associated protein 2-4</t>
  </si>
  <si>
    <t>keratin 42 pseudogene</t>
  </si>
  <si>
    <t>junction plakoglobin</t>
  </si>
  <si>
    <t>DnaJ heat shock protein family (Hsp40) member C7</t>
  </si>
  <si>
    <t>DExH-box helicase 58</t>
  </si>
  <si>
    <t>signal transducer and activator of transcription 5B</t>
  </si>
  <si>
    <t>Exon (ENST00000345506.8/6776, exon 8 of 20)</t>
  </si>
  <si>
    <t>signal transducer and activator of transcription 5A</t>
  </si>
  <si>
    <t>Intron (ENST00000345506.8/6776, intron 8 of 19)</t>
  </si>
  <si>
    <t>signal transducer and activator of transcription 3</t>
  </si>
  <si>
    <t>caveolae associated protein 1</t>
  </si>
  <si>
    <t>enhancer of zeste 1 polycomb repressive complex 2 subunit</t>
  </si>
  <si>
    <t>amine oxidase copper containing 3</t>
  </si>
  <si>
    <t>Rho family GTPase 2</t>
  </si>
  <si>
    <t>Intron (ENST00000377184.7/4355, intron 2 of 11)</t>
  </si>
  <si>
    <t>membrane palmitoylated protein 2</t>
  </si>
  <si>
    <t>histone deacetylase 5</t>
  </si>
  <si>
    <t>Exon (ENST00000293414.6/92591, exon 3 of 5)</t>
  </si>
  <si>
    <t>ankyrin repeat and SOCS box containing 16</t>
  </si>
  <si>
    <t>solute carrier family 4 member 1 (Diego blood group)</t>
  </si>
  <si>
    <t>solute carrier family 25 member 39</t>
  </si>
  <si>
    <t>family with sequence similarity 171 member A2</t>
  </si>
  <si>
    <t>Intron (ENST00000678938.1/4836, intron 1 of 11)</t>
  </si>
  <si>
    <t>N-myristoyltransferase 1</t>
  </si>
  <si>
    <t>Intron (ENST00000634540.1/104909134, intron 3 of 14)</t>
  </si>
  <si>
    <t>corticotropin releasing hormone receptor 1</t>
  </si>
  <si>
    <t>Exon (ENST00000362042.8/4779, exon 6 of 6)</t>
  </si>
  <si>
    <t>nuclear factor, erythroid 2 like 1</t>
  </si>
  <si>
    <t>HOXB cluster antisense RNA 3</t>
  </si>
  <si>
    <t>translation initiation factor IF-2</t>
  </si>
  <si>
    <t>long intergenic non-protein coding RNA 2086</t>
  </si>
  <si>
    <t>ATP synthase membrane subunit c locus 1</t>
  </si>
  <si>
    <t>Intron (ENST00000576461.1/102724596, intron 2 of 2)</t>
  </si>
  <si>
    <t>long intergenic non-protein coding RNA 2075</t>
  </si>
  <si>
    <t>Intron (ENST00000514506.1/100288866, intron 1 of 2)</t>
  </si>
  <si>
    <t>microRNA 6165</t>
  </si>
  <si>
    <t>ATP binding cassette subfamily C member 3</t>
  </si>
  <si>
    <t>Intron (ENST00000262013.12/9043, intron 5 of 29)</t>
  </si>
  <si>
    <t>sperm associated antigen 9</t>
  </si>
  <si>
    <t>Intron (ENST00000636752.1/101927367, intron 3 of 4)</t>
  </si>
  <si>
    <t>uncharacterized LOC101927367</t>
  </si>
  <si>
    <t>Intron (ENST00000635860.2/162282, intron 10 of 22)</t>
  </si>
  <si>
    <t>ankyrin repeat and fibronectin type III domain containing 1</t>
  </si>
  <si>
    <t>TBC1D3P1-DHX40P1 readthrough, transcribed pseudogene</t>
  </si>
  <si>
    <t>microRNA 4737</t>
  </si>
  <si>
    <t>adaptor related protein complex 1 sigma 2 subunit pseudogene</t>
  </si>
  <si>
    <t>Exon (ENST00000590609.1/ENST00000590609.1, exon 3 of 3)</t>
  </si>
  <si>
    <t>Intron (ENST00000300896.9/84669, intron 1 of 33)</t>
  </si>
  <si>
    <t>ubiquitin specific peptidase 32</t>
  </si>
  <si>
    <t>TBX2 antisense RNA 1</t>
  </si>
  <si>
    <t>mediator complex subunit 13</t>
  </si>
  <si>
    <t>mannose receptor C type 2</t>
  </si>
  <si>
    <t>Intron (ENST00000689528.1/26115, intron 19 of 27)</t>
  </si>
  <si>
    <t>tetratricopeptide repeat, ankyrin repeat and coiled-coil containing 2</t>
  </si>
  <si>
    <t>STE20 related adaptor alpha</t>
  </si>
  <si>
    <t>DEAD-box helicase 42</t>
  </si>
  <si>
    <t>FtsJ RNA 2'-O-methyltransferase 3</t>
  </si>
  <si>
    <t>archaelysin family metallopeptidase 2 pseudogene 1</t>
  </si>
  <si>
    <t>long intergenic non-protein coding RNA 2563</t>
  </si>
  <si>
    <t>Intron (ENST00000205948.11/350, intron 3 of 7)</t>
  </si>
  <si>
    <t>apolipoprotein H</t>
  </si>
  <si>
    <t>Rho GTPase activating protein 27 pseudogene 2</t>
  </si>
  <si>
    <t>archaelysin family metallopeptidase 2</t>
  </si>
  <si>
    <t>Intron (ENST00000590353.1/5573, intron 1 of 5)</t>
  </si>
  <si>
    <t>WD repeat domain, phosphoinositide interacting 1</t>
  </si>
  <si>
    <t>Intron (ENST00000269081.8/10349, intron 1 of 39)</t>
  </si>
  <si>
    <t>uncharacterized LOC100133319</t>
  </si>
  <si>
    <t>potassium inwardly rectifying channel subfamily J member 2</t>
  </si>
  <si>
    <t>Exon (ENST00000604782.1/ENST00000604782.1, exon 1 of 2)</t>
  </si>
  <si>
    <t>cancer susceptibility 17</t>
  </si>
  <si>
    <t>Intron (ENST00000604782.1/ENST00000604782.1, intron 1 of 1)</t>
  </si>
  <si>
    <t>Intron (ENST00000255559.8/201266, intron 7 of 9)</t>
  </si>
  <si>
    <t>solute carrier family 39 member 11</t>
  </si>
  <si>
    <t>component of oligomeric golgi complex 1</t>
  </si>
  <si>
    <t>CDC42 effector protein 4</t>
  </si>
  <si>
    <t>Intron (ENST00000392650.8/54549, intron 1 of 44)</t>
  </si>
  <si>
    <t>uncharacterized LOC101928251</t>
  </si>
  <si>
    <t>uncharacterized LOC105371888</t>
  </si>
  <si>
    <t>long intergenic non-protein coding RNA 2074</t>
  </si>
  <si>
    <t>tweety family member 2</t>
  </si>
  <si>
    <t>dynein axonemal intermediate chain 2</t>
  </si>
  <si>
    <t>Exon (ENST00000337231.5/30850, exon 5 of 5)</t>
  </si>
  <si>
    <t>mitochondrial ribosomal protein L58</t>
  </si>
  <si>
    <t>transmembrane protein 94</t>
  </si>
  <si>
    <t>Exon (ENST00000301607.8/2125, exon 22 of 22)</t>
  </si>
  <si>
    <t>Exon (ENST00000301607.8/2125, exon 15 of 22)</t>
  </si>
  <si>
    <t>Intron (ENST00000647930.1/114804, intron 3 of 18)</t>
  </si>
  <si>
    <t>ring finger protein 157</t>
  </si>
  <si>
    <t>Intron (ENST00000319380.12/63893, intron 1 of 17)</t>
  </si>
  <si>
    <t>ubiquitin conjugating enzyme E2 O</t>
  </si>
  <si>
    <t>rhomboid 5 homolog 2</t>
  </si>
  <si>
    <t>Intron (ENST00000701062.1/100507246, intron 3 of 3)</t>
  </si>
  <si>
    <t>ST6 N-acetylgalactosaminide alpha-2,6-sialyltransferase 1</t>
  </si>
  <si>
    <t>Intron (ENST00000589070.1/10801, intron 1 of 1)</t>
  </si>
  <si>
    <t>septin 9</t>
  </si>
  <si>
    <t>long intergenic non-protein coding RNA 1973</t>
  </si>
  <si>
    <t>Intron (ENST00000696270.1/57690, intron 3 of 22)</t>
  </si>
  <si>
    <t>trinucleotide repeat containing adaptor 6C</t>
  </si>
  <si>
    <t>Intron (ENST00000696270.1/57690, intron 8 of 22)</t>
  </si>
  <si>
    <t>galectin 3 binding protein</t>
  </si>
  <si>
    <t>Intron (ENST00000583458.5/146713, intron 5 of 13)</t>
  </si>
  <si>
    <t>RNA binding fox-1 homolog 3</t>
  </si>
  <si>
    <t>Intron (ENST00000583458.5/146713, intron 2 of 13)</t>
  </si>
  <si>
    <t>Intron (ENST00000693108.1/146713, intron 1 of 14)</t>
  </si>
  <si>
    <t>microRNA 4739</t>
  </si>
  <si>
    <t>chromobox 4</t>
  </si>
  <si>
    <t>Intron (ENST00000374877.7/55036, intron 10 of 17)</t>
  </si>
  <si>
    <t>coiled-coil domain containing 40</t>
  </si>
  <si>
    <t>Exon (ENST00000582970.6/57674, exon 29 of 68)</t>
  </si>
  <si>
    <t>ring finger protein 213</t>
  </si>
  <si>
    <t>Intron (ENST00000574767.5/57521, intron 5 of 11)</t>
  </si>
  <si>
    <t>regulatory associated protein of MTOR complex 1</t>
  </si>
  <si>
    <t>Intron (ENST00000574767.5/57521, intron 10 of 11)</t>
  </si>
  <si>
    <t>uncharacterized LOC101928855</t>
  </si>
  <si>
    <t>Exon (ENST00000576234.1/400627, exon 2 of 2)</t>
  </si>
  <si>
    <t>uncharacterized LOC400627</t>
  </si>
  <si>
    <t>Intron (ENST00000321280.11/10458, intron 1 of 13)</t>
  </si>
  <si>
    <t>BAR/IMD domain containing adaptor protein 2</t>
  </si>
  <si>
    <t>apoptosis associated tyrosine kinase</t>
  </si>
  <si>
    <t>BAH domain and coiled-coil containing 1</t>
  </si>
  <si>
    <t>NPL4 homolog, ubiquitin recognition factor</t>
  </si>
  <si>
    <t>hepatocyte growth factor-regulated tyrosine kinase substrate</t>
  </si>
  <si>
    <t>centromere protein X</t>
  </si>
  <si>
    <t>leucine rich repeat containing 45</t>
  </si>
  <si>
    <t>Rac family small GTPase 3</t>
  </si>
  <si>
    <t>fatty acid synthase</t>
  </si>
  <si>
    <t>Downstream (&lt;=300bp)</t>
  </si>
  <si>
    <t>nuclear prelamin A recognition factor</t>
  </si>
  <si>
    <t>RAB40B, member RAS oncogene family</t>
  </si>
  <si>
    <t>Intron (ENST00000320865.4/146712, intron 3 of 12)</t>
  </si>
  <si>
    <t>UDP-GlcNAc:betaGal beta-1,3-N-acetylglucosaminyltransferase like 1</t>
  </si>
  <si>
    <t>long intergenic non-protein coding RNA 2564</t>
  </si>
  <si>
    <t>tubulin beta 8B</t>
  </si>
  <si>
    <t>Rho associated coiled-coil containing protein kinase 1 pseudogene 1</t>
  </si>
  <si>
    <t>long intergenic non-protein coding RNA 1925</t>
  </si>
  <si>
    <t>centrin 1</t>
  </si>
  <si>
    <t>uncharacterized LOC105371953</t>
  </si>
  <si>
    <t>Intron (ENST00000670529.1/105371956, intron 1 of 3)</t>
  </si>
  <si>
    <t>uncharacterized LOC105371958</t>
  </si>
  <si>
    <t>Exon (ENST00000659469.1/ENST00000659469.1, exon 2 of 2)</t>
  </si>
  <si>
    <t>uncharacterized LOC105371956</t>
  </si>
  <si>
    <t>elastin microfibril interfacer 2</t>
  </si>
  <si>
    <t>DLG associated protein 1</t>
  </si>
  <si>
    <t>Intron (ENST00000585028.5/ENST00000585028.5, intron 4 of 4)</t>
  </si>
  <si>
    <t>long intergenic non-protein coding RNA 1892</t>
  </si>
  <si>
    <t>Intron (ENST00000580082.3/339290, intron 2 of 2)</t>
  </si>
  <si>
    <t>zinc finger and BTB domain containing 14</t>
  </si>
  <si>
    <t>MIR3976 host gene</t>
  </si>
  <si>
    <t>Intron (ENST00000659442.1/121725015, intron 1 of 7)</t>
  </si>
  <si>
    <t>transmembrane protein 200C</t>
  </si>
  <si>
    <t>Intron (ENST00000400105.6/91133, intron 13 of 19)</t>
  </si>
  <si>
    <t>L3MBTL4 antisense RNA 1</t>
  </si>
  <si>
    <t>leucine rich repeat containing 30</t>
  </si>
  <si>
    <t>Intron (ENST00000332175.12/5797, intron 1 of 30)</t>
  </si>
  <si>
    <t>protein tyrosine phosphatase receptor type M</t>
  </si>
  <si>
    <t>Intron (ENST00000332175.12/5797, intron 7 of 30)</t>
  </si>
  <si>
    <t>Intron (ENST00000332175.12/5797, intron 21 of 30)</t>
  </si>
  <si>
    <t>uncharacterized LOC100192426</t>
  </si>
  <si>
    <t>microtubule crosslinking factor 1</t>
  </si>
  <si>
    <t>Intron (ENST00000262126.9/23253, intron 9 of 12)</t>
  </si>
  <si>
    <t>ankyrin repeat domain 12</t>
  </si>
  <si>
    <t>protein phosphatase 4 regulatory subunit 1</t>
  </si>
  <si>
    <t>uncharacterized LOC105371984</t>
  </si>
  <si>
    <t>uncharacterized LOC105371986</t>
  </si>
  <si>
    <t>Exon (ENST00000666410.1/105371985, exon 6 of 7)</t>
  </si>
  <si>
    <t>piezo type mechanosensitive ion channel component 2</t>
  </si>
  <si>
    <t>Intron (ENST00000302079.10/63895, intron 25 of 50)</t>
  </si>
  <si>
    <t>microRNA 6788</t>
  </si>
  <si>
    <t>Intron (ENST00000302079.10/63895, intron 3 of 50)</t>
  </si>
  <si>
    <t>Intron (ENST00000334049.11/2774, intron 1 of 11)</t>
  </si>
  <si>
    <t>G protein subunit alpha L</t>
  </si>
  <si>
    <t>Intron (ENST00000590371.5/753, intron 1 of 2)</t>
  </si>
  <si>
    <t>chromosome 18 putative open reading frame 15</t>
  </si>
  <si>
    <t>low density lipoprotein receptor class A domain containing 4</t>
  </si>
  <si>
    <t>ankyrin repeat domain 20 family member A5, pseudogene</t>
  </si>
  <si>
    <t>Intron (ENST00000581457.1/440224, intron 3 of 3)</t>
  </si>
  <si>
    <t>CXADR pseudogene 3</t>
  </si>
  <si>
    <t>ankyrin repeat domain 30B</t>
  </si>
  <si>
    <t>long intergenic non-protein coding RNA 1906</t>
  </si>
  <si>
    <t>ankyrin repeat domain 30B pseudogene</t>
  </si>
  <si>
    <t>Rho associated coiled-coil containing protein kinase 1</t>
  </si>
  <si>
    <t>Intron (ENST00000424526.7/80000, intron 1 of 32)</t>
  </si>
  <si>
    <t>GREB1 like retinoic acid receptor coactivator</t>
  </si>
  <si>
    <t>Intron (ENST00000424526.7/80000, intron 7 of 32)</t>
  </si>
  <si>
    <t>Intron (ENST00000424526.7/80000, intron 14 of 32)</t>
  </si>
  <si>
    <t>Exon (ENST00000424526.7/80000, exon 15 of 33)</t>
  </si>
  <si>
    <t>Intron (ENST00000583436.1/ENST00000583436.1, intron 1 of 1)</t>
  </si>
  <si>
    <t>mindbomb E3 ubiquitin protein ligase 1</t>
  </si>
  <si>
    <t>cutaneous T cell lymphoma-associated antigen 1</t>
  </si>
  <si>
    <t>Intron (ENST00000581444.5/85019, intron 14 of 15)</t>
  </si>
  <si>
    <t>transmembrane protein 241</t>
  </si>
  <si>
    <t>NPC intracellular cholesterol transporter 1</t>
  </si>
  <si>
    <t>tetratricopeptide repeat domain 39C</t>
  </si>
  <si>
    <t>TTC39C antisense RNA 1</t>
  </si>
  <si>
    <t>Intron (ENST00000627314.1/26256, intron 1 of 2)</t>
  </si>
  <si>
    <t>calcium binding tyrosine phosphorylation regulated</t>
  </si>
  <si>
    <t>uncharacterized LOC105372046</t>
  </si>
  <si>
    <t>Intron (ENST00000360428.9/1825, intron 7 of 15)</t>
  </si>
  <si>
    <t>desmocollin 3</t>
  </si>
  <si>
    <t>DSC1/DSC2 antisense RNA</t>
  </si>
  <si>
    <t>DSG1 antisense RNA 1</t>
  </si>
  <si>
    <t>Intron (ENST00000308128.9/147409, intron 14 of 15)</t>
  </si>
  <si>
    <t>Exon (ENST00000359747.4/147409, exon 14 of 15)</t>
  </si>
  <si>
    <t>Exon (ENST00000583900.2/ENST00000583900.2, exon 1 of 1)</t>
  </si>
  <si>
    <t>solute carrier family 25 member 52</t>
  </si>
  <si>
    <t>Intron (ENST00000580366.1/105372058, intron 1 of 2)</t>
  </si>
  <si>
    <t>uncharacterized LOC105372058</t>
  </si>
  <si>
    <t>nucleolar protein 4</t>
  </si>
  <si>
    <t>microtubule associated protein RP/EB family member 2</t>
  </si>
  <si>
    <t>zinc finger protein 396</t>
  </si>
  <si>
    <t>Intron (ENST00000590592.6/80206, intron 3 of 28)</t>
  </si>
  <si>
    <t>formin homology 2 domain containing 3</t>
  </si>
  <si>
    <t>Intron (ENST00000420428.7/56853, intron 1 of 12)</t>
  </si>
  <si>
    <t>uncharacterized LOC105372072</t>
  </si>
  <si>
    <t>microRNA 4318</t>
  </si>
  <si>
    <t>keratoconus gene 6</t>
  </si>
  <si>
    <t>long intergenic non-protein coding RNA 1478</t>
  </si>
  <si>
    <t>Exon (ENST00000676383.1/ENST00000676383.1, exon 1 of 1)</t>
  </si>
  <si>
    <t>katanin catalytic subunit A1 like 2</t>
  </si>
  <si>
    <t>Intron (ENST00000592005.5/83473, intron 3 of 6)</t>
  </si>
  <si>
    <t>Exon (ENST00000620522.2/ENST00000620522.2, exon 1 of 1)</t>
  </si>
  <si>
    <t>elongin A2</t>
  </si>
  <si>
    <t>SMAD family member 2</t>
  </si>
  <si>
    <t>Intron (ENST00000256413.8/9811, intron 1 of 11)</t>
  </si>
  <si>
    <t>cap binding complex dependent translation initiation factor</t>
  </si>
  <si>
    <t>Intron (ENST00000256413.8/9811, intron 10 of 11)</t>
  </si>
  <si>
    <t>Intron (ENST00000285039.12/4645, intron 1 of 39)</t>
  </si>
  <si>
    <t>myosin VB</t>
  </si>
  <si>
    <t>spindle and kinetochore associated complex subunit 1</t>
  </si>
  <si>
    <t>long intergenic non-protein coding RNA 1630</t>
  </si>
  <si>
    <t>uncharacterized LOC107985164</t>
  </si>
  <si>
    <t>thioredoxin like 1</t>
  </si>
  <si>
    <t>Intron (ENST00000262717.9/28316, intron 6 of 11)</t>
  </si>
  <si>
    <t>cadherin 20</t>
  </si>
  <si>
    <t>zinc finger CCHC-type containing 2</t>
  </si>
  <si>
    <t>PH domain and leucine rich repeat protein phosphatase 1</t>
  </si>
  <si>
    <t>Intron (ENST00000636430.1/5271, intron 6 of 7)</t>
  </si>
  <si>
    <t>serpin family B member 8</t>
  </si>
  <si>
    <t>Intron (ENST00000583687.1/643542, intron 1 of 4)</t>
  </si>
  <si>
    <t>uncharacterized LOC105372173</t>
  </si>
  <si>
    <t>Gilles de la Tourette syndrome chromosome region, candidate 1</t>
  </si>
  <si>
    <t>long intergenic non-protein coding RNA 2864</t>
  </si>
  <si>
    <t>F-box protein 15</t>
  </si>
  <si>
    <t>zinc binding alcohol dehydrogenase domain containing 2</t>
  </si>
  <si>
    <t>teashirt zinc finger homeobox 1</t>
  </si>
  <si>
    <t>Intron (ENST00000581971.1/ENST00000581971.1, intron 1 of 1)</t>
  </si>
  <si>
    <t>long intergenic non-protein coding RNA 1898</t>
  </si>
  <si>
    <t>zinc finger protein 516</t>
  </si>
  <si>
    <t>Exon (ENST00000320610.14/7776, exon 20 of 31)</t>
  </si>
  <si>
    <t>zinc finger protein 236</t>
  </si>
  <si>
    <t>Intron (ENST00000320610.14/7776, intron 20 of 30)</t>
  </si>
  <si>
    <t>myelin basic protein</t>
  </si>
  <si>
    <t>galanin receptor 1</t>
  </si>
  <si>
    <t>uncharacterized LOC107985172</t>
  </si>
  <si>
    <t>spalt like transcription factor 3</t>
  </si>
  <si>
    <t>solute carrier family 66 member 2</t>
  </si>
  <si>
    <t>heat shock factor binding protein 1 like 1</t>
  </si>
  <si>
    <t>Exon (ENST00000632944.1/ENST00000632944.1, exon 1 of 1)</t>
  </si>
  <si>
    <t>long intergenic non-protein coding RNA 1002</t>
  </si>
  <si>
    <t>Exon (ENST00000632679.1/ENST00000632679.1, exon 1 of 1)</t>
  </si>
  <si>
    <t>Exon (ENST00000633895.1/ENST00000633895.1, exon 1 of 1)</t>
  </si>
  <si>
    <t>SHC adaptor protein 2</t>
  </si>
  <si>
    <t>RNA polymerase mitochondrial</t>
  </si>
  <si>
    <t>proteinase 3</t>
  </si>
  <si>
    <t>Intron (ENST00000263620.8/1820, intron 3 of 8)</t>
  </si>
  <si>
    <t>AT-rich interaction domain 3A</t>
  </si>
  <si>
    <t>transmembrane protein 259</t>
  </si>
  <si>
    <t>strawberry notch homolog 2</t>
  </si>
  <si>
    <t>NADH:ubiquinone oxidoreductase core subunit S7</t>
  </si>
  <si>
    <t>Exon (ENST00000336761.10/26528, exon 11 of 13)</t>
  </si>
  <si>
    <t>ribosomal protein S15</t>
  </si>
  <si>
    <t>Exon (ENST00000589874.2/ENST00000589874.2, exon 1 of 1)</t>
  </si>
  <si>
    <t>APC regulator of WNT signaling pathway 2</t>
  </si>
  <si>
    <t>Exon (ENST00000590469.6/10297, exon 15 of 15)</t>
  </si>
  <si>
    <t>chromosome 19 open reading frame 25</t>
  </si>
  <si>
    <t>one cut homeobox 3</t>
  </si>
  <si>
    <t>casein kinase 1 gamma 2</t>
  </si>
  <si>
    <t>MAPK interacting serine/threonine kinase 2</t>
  </si>
  <si>
    <t>Exon (ENST00000686010.1/84444, exon 27 of 28)</t>
  </si>
  <si>
    <t>DOT1 like histone lysine methyltransferase</t>
  </si>
  <si>
    <t>Exon (ENST00000342063.5/374872, exon 4 of 4)</t>
  </si>
  <si>
    <t>ornithine decarboxylase antizyme 1</t>
  </si>
  <si>
    <t>zinc finger protein 77</t>
  </si>
  <si>
    <t>Intron (ENST00000262958.4/2769, intron 1 of 6)</t>
  </si>
  <si>
    <t>G protein subunit alpha 15</t>
  </si>
  <si>
    <t>Intron (ENST00000641145.1/4782, intron 2 of 10)</t>
  </si>
  <si>
    <t>nuclear factor I C</t>
  </si>
  <si>
    <t>fizzy and cell division cycle 20 related 1</t>
  </si>
  <si>
    <t>cactin, spliceosome C complex subunit</t>
  </si>
  <si>
    <t>Intron (ENST00000679885.1/23396, intron 15 of 18)</t>
  </si>
  <si>
    <t>phosphatidylinositol-4-phosphate 5-kinase type 1 gamma</t>
  </si>
  <si>
    <t>zinc finger RNA binding protein 2</t>
  </si>
  <si>
    <t>death associated protein kinase 3</t>
  </si>
  <si>
    <t>eukaryotic translation elongation factor 2</t>
  </si>
  <si>
    <t>Intron (ENST00000262971.3/51588, intron 9 of 10)</t>
  </si>
  <si>
    <t>protein inhibitor of activated STAT 4</t>
  </si>
  <si>
    <t>Exon (ENST00000262971.3/51588, exon 10 of 11)</t>
  </si>
  <si>
    <t>zinc finger and BTB domain containing 7A</t>
  </si>
  <si>
    <t>mitogen-activated protein kinase kinase 2</t>
  </si>
  <si>
    <t>Exon (ENST00000318934.9/170961, exon 18 of 22)</t>
  </si>
  <si>
    <t>ankyrin repeat domain 24</t>
  </si>
  <si>
    <t>SH3 domain containing GRB2 like 1, endophilin A2</t>
  </si>
  <si>
    <t>Exon (ENST00000633942.1/729359, exon 5 of 8)</t>
  </si>
  <si>
    <t>perilipin 4</t>
  </si>
  <si>
    <t>Intron (ENST00000248244.6/148022, intron 1 of 1)</t>
  </si>
  <si>
    <t>toll like receptor adaptor molecule 1</t>
  </si>
  <si>
    <t>Intron (ENST00000612630.4/29128, intron 5 of 16)</t>
  </si>
  <si>
    <t>microRNA 4747</t>
  </si>
  <si>
    <t>lysine demethylase 4B</t>
  </si>
  <si>
    <t>Intron (ENST00000252674.9/4298, intron 10 of 11)</t>
  </si>
  <si>
    <t>MLLT1 super elongation complex subunit</t>
  </si>
  <si>
    <t>caseinolytic mitochondrial matrix peptidase proteolytic subunit</t>
  </si>
  <si>
    <t>KH-type splicing regulatory protein</t>
  </si>
  <si>
    <t>solute carrier family 25 member 23</t>
  </si>
  <si>
    <t>TNF superfamily member 14</t>
  </si>
  <si>
    <t>complement C3</t>
  </si>
  <si>
    <t>SH2 domain containing 3A</t>
  </si>
  <si>
    <t>Intron (ENST00000341500.9/3643, intron 9 of 20)</t>
  </si>
  <si>
    <t>insulin receptor</t>
  </si>
  <si>
    <t>Intron (ENST00000341500.9/3643, intron 2 of 20)</t>
  </si>
  <si>
    <t>Intron (ENST00000668164.2/23370, intron 16 of 28)</t>
  </si>
  <si>
    <t>Rho/Rac guanine nucleotide exchange factor 18</t>
  </si>
  <si>
    <t>mucolipin 1</t>
  </si>
  <si>
    <t>calmodulin regulated spectrin associated protein family member 3</t>
  </si>
  <si>
    <t>Fc fragment of IgE receptor II</t>
  </si>
  <si>
    <t>ecotropic viral integration site 5 like</t>
  </si>
  <si>
    <t>Exon (ENST00000618098.4/80131, exon 4 of 4)</t>
  </si>
  <si>
    <t>mitogen-activated protein kinase kinase 7</t>
  </si>
  <si>
    <t>ELAV like RNA binding protein 1</t>
  </si>
  <si>
    <t>fibrillin 3</t>
  </si>
  <si>
    <t>KN motif and ankyrin repeat domains 3</t>
  </si>
  <si>
    <t>heterogeneous nuclear ribonucleoprotein M</t>
  </si>
  <si>
    <t>Exon (ENST00000644032.2/4542, exon 18 of 28)</t>
  </si>
  <si>
    <t>myosin IF</t>
  </si>
  <si>
    <t>ADAM metallopeptidase with thrombospondin type 1 motif 10</t>
  </si>
  <si>
    <t>uncharacterized LOC112268250</t>
  </si>
  <si>
    <t>zinc finger protein 812, pseudogene</t>
  </si>
  <si>
    <t>olfactomedin 2</t>
  </si>
  <si>
    <t>Intron (ENST00000593091.2/93145, intron 1 of 5)</t>
  </si>
  <si>
    <t>eukaryotic translation initiation factor 3 subunit G</t>
  </si>
  <si>
    <t>Intron (ENST00000682524.1/1785, intron 1 of 7)</t>
  </si>
  <si>
    <t>dynamin 2</t>
  </si>
  <si>
    <t>SWI/SNF related, matrix associated, actin dependent regulator of chromatin, subfamily a, member 4</t>
  </si>
  <si>
    <t>KN motif and ankyrin repeat domains 2</t>
  </si>
  <si>
    <t>dedicator of cytokinesis 6</t>
  </si>
  <si>
    <t>calponin 1</t>
  </si>
  <si>
    <t>Intron (ENST00000622593.4/90592, intron 1 of 3)</t>
  </si>
  <si>
    <t>zinc finger protein 700</t>
  </si>
  <si>
    <t>zinc finger protein 763</t>
  </si>
  <si>
    <t>Exon (ENST00000393261.8/84261, exon 4 of 10)</t>
  </si>
  <si>
    <t>G protein subunit gamma 14</t>
  </si>
  <si>
    <t>microtubule associated serine/threonine kinase 1</t>
  </si>
  <si>
    <t>nuclear factor I X</t>
  </si>
  <si>
    <t>Intron (ENST00000592199.6/4784, intron 2 of 10)</t>
  </si>
  <si>
    <t>Exon (ENST00000586171.3/112939, exon 3 of 7)</t>
  </si>
  <si>
    <t>syntaxin 10</t>
  </si>
  <si>
    <t>calcium voltage-gated channel subunit alpha1 A</t>
  </si>
  <si>
    <t>Intron (ENST00000360228.11/773, intron 1 of 46)</t>
  </si>
  <si>
    <t>regulatory factor X1</t>
  </si>
  <si>
    <t>long intergenic non-protein coding RNA 1842</t>
  </si>
  <si>
    <t>cytochrome P450 family 4 subfamily F member 8</t>
  </si>
  <si>
    <t>Intron (ENST00000592279.6/4051, intron 8 of 11)</t>
  </si>
  <si>
    <t>cytochrome P450 family 4 subfamily F member 3</t>
  </si>
  <si>
    <t>olfactory receptor family 10 subfamily H member 2</t>
  </si>
  <si>
    <t>olfactory receptor family 10 subfamily H member 1</t>
  </si>
  <si>
    <t>Exon (ENST00000546361.7/10523, exon 7 of 17)</t>
  </si>
  <si>
    <t>calcium homeostasis endoplasmic reticulum protein</t>
  </si>
  <si>
    <t>Exon (ENST00000546361.7/10523, exon 6 of 17)</t>
  </si>
  <si>
    <t>Intron (ENST00000524140.7/284434, intron 4 of 18)</t>
  </si>
  <si>
    <t>NACHT and WD repeat domain containing 1</t>
  </si>
  <si>
    <t>Intron (ENST00000682292.1/4650, intron 1 of 39)</t>
  </si>
  <si>
    <t>myosin IXB</t>
  </si>
  <si>
    <t>Intron (ENST00000682292.1/4650, intron 2 of 39)</t>
  </si>
  <si>
    <t>Intron (ENST00000291442.4/2063, intron 2 of 3)</t>
  </si>
  <si>
    <t>nuclear receptor subfamily 2 group F member 6</t>
  </si>
  <si>
    <t>transmembrane protein 221</t>
  </si>
  <si>
    <t>Exon (ENST00000341130.6/100130519, exon 3 of 3)</t>
  </si>
  <si>
    <t>solute carrier family 27 member 1</t>
  </si>
  <si>
    <t>unc-13 homolog A</t>
  </si>
  <si>
    <t>Exon (ENST00000599265.5/10331, exon 2 of 3)</t>
  </si>
  <si>
    <t>UDP-GlcNAc:betaGal beta-1,3-N-acetylglucosaminyltransferase 3</t>
  </si>
  <si>
    <t>Intron (ENST00000593829.6/25804, intron 3 of 4)</t>
  </si>
  <si>
    <t>LSM4 homolog, U6 small nuclear RNA and mRNA degradation associated</t>
  </si>
  <si>
    <t>inositol-3-phosphate synthase 1</t>
  </si>
  <si>
    <t>Intron (ENST00000262809.9/8178, intron 1 of 11)</t>
  </si>
  <si>
    <t>elongation factor for RNA polymerase II</t>
  </si>
  <si>
    <t>FKBP prolyl isomerase 8</t>
  </si>
  <si>
    <t>required for excision 1-B domain containing</t>
  </si>
  <si>
    <t>SURP and G-patch domain containing 2</t>
  </si>
  <si>
    <t>Exon (ENST00000318596.8/284439, exon 8 of 8)</t>
  </si>
  <si>
    <t>solute carrier family 25 member 42</t>
  </si>
  <si>
    <t>transmembrane protein 161A</t>
  </si>
  <si>
    <t>hyaluronan and proteoglycan link protein 4</t>
  </si>
  <si>
    <t>Intron (ENST00000494516.6/54815, intron 2 of 2)</t>
  </si>
  <si>
    <t>GATA zinc finger domain containing 2A</t>
  </si>
  <si>
    <t>uncharacterized LOC105372310</t>
  </si>
  <si>
    <t>zinc finger protein 85</t>
  </si>
  <si>
    <t>zinc finger protein 100</t>
  </si>
  <si>
    <t>zinc finger protein 726</t>
  </si>
  <si>
    <t>Intron (ENST00000664647.1/9534, intron 1 of 5)</t>
  </si>
  <si>
    <t>zinc finger protein 254</t>
  </si>
  <si>
    <t>hepatitis A virus cellular receptor 1 pseudogene 1</t>
  </si>
  <si>
    <t>uncharacterized LOC107985269</t>
  </si>
  <si>
    <t>Intron (ENST00000582581.5/284395, intron 1 of 9)</t>
  </si>
  <si>
    <t>uncharacterized LOC284395</t>
  </si>
  <si>
    <t>Exon (ENST00000592810.1/79156, exon 2 of 2)</t>
  </si>
  <si>
    <t>pleckstrin homology and FYVE domain containing 1</t>
  </si>
  <si>
    <t>zinc finger protein 536</t>
  </si>
  <si>
    <t>Intron (ENST00000684934.1/107985270, intron 1 of 1)</t>
  </si>
  <si>
    <t>uncharacterized LOC107985270</t>
  </si>
  <si>
    <t>Intron (ENST00000306065.9/84079, intron 18 of 28)</t>
  </si>
  <si>
    <t>small nucleolar RNA, H/ACA box 68B</t>
  </si>
  <si>
    <t>Exon (ENST00000306065.9/84079, exon 18 of 29)</t>
  </si>
  <si>
    <t>Intron (ENST00000590341.5/11136, intron 9 of 12)</t>
  </si>
  <si>
    <t>solute carrier family 7 member 9</t>
  </si>
  <si>
    <t>Intron (ENST00000592765.5/126248, intron 2 of 5)</t>
  </si>
  <si>
    <t>WD repeat domain 88</t>
  </si>
  <si>
    <t>uncharacterized LOC105372371</t>
  </si>
  <si>
    <t>uroplakin 1A</t>
  </si>
  <si>
    <t>Intron (ENST00000589390.5/342892, intron 1 of 4)</t>
  </si>
  <si>
    <t>zinc finger protein 850</t>
  </si>
  <si>
    <t>Intron (ENST00000590332.1/147923, intron 1 of 1)</t>
  </si>
  <si>
    <t>zinc finger protein 420</t>
  </si>
  <si>
    <t>Intron (ENST00000590674.1/ENST00000590674.1, intron 1 of 1)</t>
  </si>
  <si>
    <t>zinc finger protein 607</t>
  </si>
  <si>
    <t>WD repeat domain 87B, pseudogene</t>
  </si>
  <si>
    <t>actinin alpha 4</t>
  </si>
  <si>
    <t>calpain 12</t>
  </si>
  <si>
    <t>galectin 7B</t>
  </si>
  <si>
    <t>Exon (ENST00000660381.1/ENST00000660381.1, exon 2 of 2)</t>
  </si>
  <si>
    <t>F-box protein 27</t>
  </si>
  <si>
    <t>Intron (ENST00000598394.1/126433, intron 1 of 2)</t>
  </si>
  <si>
    <t>glia maturation factor gamma</t>
  </si>
  <si>
    <t>microRNA 6719</t>
  </si>
  <si>
    <t>phospholipase D family member 3</t>
  </si>
  <si>
    <t>spectrin beta, non-erythrocytic 4</t>
  </si>
  <si>
    <t>NUMB like endocytic adaptor protein</t>
  </si>
  <si>
    <t>Exon (ENST00000598758.5/7040, exon 2 of 4)</t>
  </si>
  <si>
    <t>transforming growth factor beta 1</t>
  </si>
  <si>
    <t>zinc finger protein 574</t>
  </si>
  <si>
    <t>Intron (ENST00000635495.1/107985349, intron 1 of 2)</t>
  </si>
  <si>
    <t>uncharacterized LOC107985349</t>
  </si>
  <si>
    <t>uncharacterized LOC284344</t>
  </si>
  <si>
    <t>Intron (ENST00000636801.1/105372412, intron 5 of 5)</t>
  </si>
  <si>
    <t>phospholipase A2 inhibitor and Ly6/PLAUR domain-containing protein-like</t>
  </si>
  <si>
    <t>Exon (ENST00000636801.1/105372412, exon 6 of 6)</t>
  </si>
  <si>
    <t>Exon (ENST00000623722.1/ENST00000623722.1, exon 1 of 1)</t>
  </si>
  <si>
    <t>uncharacterized LOC100505715</t>
  </si>
  <si>
    <t>zinc finger protein 222</t>
  </si>
  <si>
    <t>Intron (ENST00000252485.8/5819, intron 2 of 5)</t>
  </si>
  <si>
    <t>nectin cell adhesion molecule 2</t>
  </si>
  <si>
    <t>FosB proto-oncogene, AP-1 transcription factor subunit</t>
  </si>
  <si>
    <t>DM1 locus antisense RNA</t>
  </si>
  <si>
    <t>DM1 locus, WD repeat containing</t>
  </si>
  <si>
    <t>protein phosphatase 5 catalytic subunit</t>
  </si>
  <si>
    <t>Exon (ENST00000328771.9/9704, exon 6 of 17)</t>
  </si>
  <si>
    <t>DExH-box helicase 34</t>
  </si>
  <si>
    <t>cone-rod homeobox</t>
  </si>
  <si>
    <t>Exon (ENST00000598711.1/83743, exon 4 of 6)</t>
  </si>
  <si>
    <t>glutamate rich WD repeat containing 1</t>
  </si>
  <si>
    <t>Exon (ENST00000598711.1/83743, exon 5 of 6)</t>
  </si>
  <si>
    <t>fucosyltransferase 1 (H blood group)</t>
  </si>
  <si>
    <t>potassium voltage-gated channel subfamily A member 7</t>
  </si>
  <si>
    <t>dickkopf like acrosomal protein 1</t>
  </si>
  <si>
    <t>Exon (ENST00000246792.4/6237, exon 3 of 6)</t>
  </si>
  <si>
    <t>RAS related</t>
  </si>
  <si>
    <t>potassium voltage-gated channel subfamily C member 3</t>
  </si>
  <si>
    <t>aspartate dehydrogenase domain containing</t>
  </si>
  <si>
    <t>leucine rich repeat containing 4B</t>
  </si>
  <si>
    <t>kallikrein related peptidase 4</t>
  </si>
  <si>
    <t>kallikrein related peptidase 5</t>
  </si>
  <si>
    <t>Intron (ENST00000601506.1/ENST00000601506.1, intron 3 of 3)</t>
  </si>
  <si>
    <t>uncharacterized LOC105372442</t>
  </si>
  <si>
    <t>Exon (ENST00000594119.1/ENST00000594119.1, exon 1 of 1)</t>
  </si>
  <si>
    <t>ZNF528 antisense RNA 1</t>
  </si>
  <si>
    <t>zinc finger protein 528</t>
  </si>
  <si>
    <t>Intron (ENST00000702778.1/55762, intron 1 of 3)</t>
  </si>
  <si>
    <t>zinc finger protein 701</t>
  </si>
  <si>
    <t>Intron (ENST00000599056.5/90338, intron 3 of 6)</t>
  </si>
  <si>
    <t>zinc finger protein 160</t>
  </si>
  <si>
    <t>zinc finger protein 415</t>
  </si>
  <si>
    <t>divergent-paired related homeobox</t>
  </si>
  <si>
    <t>calcium voltage-gated channel auxiliary subunit gamma 7</t>
  </si>
  <si>
    <t>calcium voltage-gated channel auxiliary subunit gamma 8</t>
  </si>
  <si>
    <t>microRNA 935</t>
  </si>
  <si>
    <t>Intron (ENST00000252729.7/59285, intron 3 of 3)</t>
  </si>
  <si>
    <t>calcium voltage-gated channel auxiliary subunit gamma 6</t>
  </si>
  <si>
    <t>Intron (ENST00000419967.5/26121, intron 11 of 12)</t>
  </si>
  <si>
    <t>CCR4-NOT transcription complex subunit 3</t>
  </si>
  <si>
    <t>Exon (ENST00000419967.5/26121, exon 12 of 13)</t>
  </si>
  <si>
    <t>transmembrane channel like 4</t>
  </si>
  <si>
    <t>retinol dehydrogenase 13</t>
  </si>
  <si>
    <t>EPS8 like 1</t>
  </si>
  <si>
    <t>Intron (ENST00000263433.8/54776, intron 3 of 21)</t>
  </si>
  <si>
    <t>protein phosphatase 1 regulatory subunit 12C</t>
  </si>
  <si>
    <t>transmembrane protein 190</t>
  </si>
  <si>
    <t>chromosome 19 open reading frame 85</t>
  </si>
  <si>
    <t>zinc finger protein 628</t>
  </si>
  <si>
    <t>scavenger receptor cysteine rich family member with 5 domains</t>
  </si>
  <si>
    <t>Intron (ENST00000328070.10/58491, intron 2 of 2)</t>
  </si>
  <si>
    <t>ZNF71-SMIM17 readthrough (NMD candidate)</t>
  </si>
  <si>
    <t>Intron (ENST00000650950.1/101929059, intron 5 of 5)</t>
  </si>
  <si>
    <t>uncharacterized LOC105372473</t>
  </si>
  <si>
    <t>ubiquitin specific peptidase 29</t>
  </si>
  <si>
    <t>zinc finger protein 548</t>
  </si>
  <si>
    <t>Exon (ENST00000282326.6/284312, exon 3 of 6)</t>
  </si>
  <si>
    <t>zinc finger and SCAN domain containing 1</t>
  </si>
  <si>
    <t>alpha-1-B glycoprotein</t>
  </si>
  <si>
    <t>Intron (ENST00000436808.2/105373350, intron 2 of 3)</t>
  </si>
  <si>
    <t>long intergenic non-protein coding RNA 1865</t>
  </si>
  <si>
    <t>long intergenic non-protein coding RNA 1874</t>
  </si>
  <si>
    <t>uncharacterized LOC105373352</t>
  </si>
  <si>
    <t>Intron (ENST00000308624.10/54221, intron 1 of 16)</t>
  </si>
  <si>
    <t>SNTG2 antisense RNA 1</t>
  </si>
  <si>
    <t>uncharacterized LOC102723730</t>
  </si>
  <si>
    <t>Intron (ENST00000647755.1/23040, intron 3 of 24)</t>
  </si>
  <si>
    <t>myelin transcription factor 1 like</t>
  </si>
  <si>
    <t>Intron (ENST00000647755.1/23040, intron 2 of 24)</t>
  </si>
  <si>
    <t>uncharacterized LOC107985839</t>
  </si>
  <si>
    <t>Intron (ENST00000398659.8/7260, intron 1 of 9)</t>
  </si>
  <si>
    <t>EARP complex and GARP complex interacting protein 1</t>
  </si>
  <si>
    <t>trafficking protein particle complex 12</t>
  </si>
  <si>
    <t>Intron (ENST00000399143.9/728597, intron 2 of 10)</t>
  </si>
  <si>
    <t>doublecortin domain containing 2C</t>
  </si>
  <si>
    <t>Intron (ENST00000399143.9/728597, intron 10 of 10)</t>
  </si>
  <si>
    <t>long intergenic non-protein coding RNA 1304</t>
  </si>
  <si>
    <t>MIR7515 host gene</t>
  </si>
  <si>
    <t>ring finger protein 144A</t>
  </si>
  <si>
    <t>uncharacterized LOC105373416</t>
  </si>
  <si>
    <t>Intron (ENST00000238112.8/51692, intron 15 of 17)</t>
  </si>
  <si>
    <t>cleavage and polyadenylation specific factor 3</t>
  </si>
  <si>
    <t>ADAM metallopeptidase domain 17</t>
  </si>
  <si>
    <t>Intron (ENST00000263663.10/9014, intron 8 of 14)</t>
  </si>
  <si>
    <t>TATA-box binding protein associated factor, RNA polymerase I subunit B</t>
  </si>
  <si>
    <t>Kruppel like factor 11</t>
  </si>
  <si>
    <t>hippocalcin like 1</t>
  </si>
  <si>
    <t>Intron (ENST00000423674.5/3241, intron 1 of 3)</t>
  </si>
  <si>
    <t>protein disulfide isomerase family A member 6</t>
  </si>
  <si>
    <t>uncharacterized LOC285150</t>
  </si>
  <si>
    <t>Intron (ENST00000412294.5/100506457, intron 4 of 5)</t>
  </si>
  <si>
    <t>MIR3681 host gene</t>
  </si>
  <si>
    <t>uncharacterized LOC105373438</t>
  </si>
  <si>
    <t>long intergenic non-protein coding RNA 276</t>
  </si>
  <si>
    <t>Intron (ENST00000654007.1/ENST00000654007.1, intron 2 of 3)</t>
  </si>
  <si>
    <t>LRAT domain containing 1</t>
  </si>
  <si>
    <t>Intron (ENST00000431117.1/ENST00000431117.1, intron 1 of 2)</t>
  </si>
  <si>
    <t>long intergenic non-protein coding RNA 1804</t>
  </si>
  <si>
    <t>Intron (ENST00000381323.7/81553, intron 2 of 11)</t>
  </si>
  <si>
    <t>CYFIP related Rac1 interactor A</t>
  </si>
  <si>
    <t>long intergenic non-protein coding RNA 1866</t>
  </si>
  <si>
    <t>Intron (ENST00000465292.5/3790, intron 2 of 4)</t>
  </si>
  <si>
    <t>potassium voltage-gated channel modifier subfamily S member 3</t>
  </si>
  <si>
    <t>Intron (ENST00000650025.1/400945, intron 4 of 7)</t>
  </si>
  <si>
    <t>long intergenic non-protein coding RNA 1376</t>
  </si>
  <si>
    <t>syndecan 1</t>
  </si>
  <si>
    <t>ras homolog family member B</t>
  </si>
  <si>
    <t>Exon (ENST00000272224.5/151449, exon 2 of 2)</t>
  </si>
  <si>
    <t>growth differentiation factor 7</t>
  </si>
  <si>
    <t>Intron (ENST00000435237.1/105374320, intron 1 of 5)</t>
  </si>
  <si>
    <t>uncharacterized LOC105374318</t>
  </si>
  <si>
    <t>uncharacterized LOC107985792</t>
  </si>
  <si>
    <t>Exon (ENST00000432612.1/107985792, exon 3 of 3)</t>
  </si>
  <si>
    <t>Intron (ENST00000486442.6/114818, intron 3 of 13)</t>
  </si>
  <si>
    <t>kelch like family member 29</t>
  </si>
  <si>
    <t>Exon (ENST00000486442.6/114818, exon 9 of 14)</t>
  </si>
  <si>
    <t>Intron (ENST00000361999.7/50618, intron 17 of 38)</t>
  </si>
  <si>
    <t>intersectin 2</t>
  </si>
  <si>
    <t>Intron (ENST00000473706.5/79172, intron 2 of 6)</t>
  </si>
  <si>
    <t>centromere protein O</t>
  </si>
  <si>
    <t>Exon (ENST00000403714.8/22979, exon 6 of 23)</t>
  </si>
  <si>
    <t>EFR3 homolog B</t>
  </si>
  <si>
    <t>long intergenic non-protein coding RNA 1381</t>
  </si>
  <si>
    <t>kinesin family member 3C</t>
  </si>
  <si>
    <t>Intron (ENST00000272371.7/9381, intron 1 of 46)</t>
  </si>
  <si>
    <t>calcium and integrin binding family member 4</t>
  </si>
  <si>
    <t>potassium two pore domain channel subfamily K member 3</t>
  </si>
  <si>
    <t>Intron (ENST00000302909.4/3777, intron 1 of 1)</t>
  </si>
  <si>
    <t>dihydropyrimidinase like 5</t>
  </si>
  <si>
    <t>abhydrolase domain containing 1</t>
  </si>
  <si>
    <t>solute carrier family 5 member 6</t>
  </si>
  <si>
    <t>Intron (ENST00000448427.1/9577, intron 3 of 5)</t>
  </si>
  <si>
    <t>mitochondrial ribosomal protein L33</t>
  </si>
  <si>
    <t>Intron (ENST00000344773.6/9577, intron 7 of 12)</t>
  </si>
  <si>
    <t>microRNA 4263</t>
  </si>
  <si>
    <t>uncharacterized LOC100505716</t>
  </si>
  <si>
    <t>Intron (ENST00000344773.6/9577, intron 10 of 12)</t>
  </si>
  <si>
    <t>Intron (ENST00000416713.5/151056, intron 1 of 10)</t>
  </si>
  <si>
    <t>phospholipase B1</t>
  </si>
  <si>
    <t>Intron (ENST00000389048.8/238, intron 1 of 28)</t>
  </si>
  <si>
    <t>ALK receptor tyrosine kinase</t>
  </si>
  <si>
    <t>Intron (ENST00000450650.5/92291, intron 3 of 10)</t>
  </si>
  <si>
    <t>calpain 13</t>
  </si>
  <si>
    <t>polypeptide N-acetylgalactosaminyltransferase 14</t>
  </si>
  <si>
    <t>Intron (ENST00000435713.1/ENST00000435713.1, intron 2 of 2)</t>
  </si>
  <si>
    <t>steroid 5 alpha-reductase 2</t>
  </si>
  <si>
    <t>baculoviral IAP repeat containing 6</t>
  </si>
  <si>
    <t>cysteine rich transmembrane BMP regulator 1</t>
  </si>
  <si>
    <t>Intron (ENST00000389975.7/5212, intron 14 of 14)</t>
  </si>
  <si>
    <t>uncharacterized LOC105374464</t>
  </si>
  <si>
    <t>CYP1B1 antisense RNA 1</t>
  </si>
  <si>
    <t>Exon (ENST00000671178.1/101929596, exon 4 of 6)</t>
  </si>
  <si>
    <t>long intergenic non-protein coding RNA 2613</t>
  </si>
  <si>
    <t>cyclin dependent kinase like 4</t>
  </si>
  <si>
    <t>Intron (ENST00000599740.1/100128590, intron 1 of 1)</t>
  </si>
  <si>
    <t>SLC8A1 antisense RNA 1</t>
  </si>
  <si>
    <t>long intergenic non-protein coding RNA 1913</t>
  </si>
  <si>
    <t>long intergenic non-protein coding RNA 1819</t>
  </si>
  <si>
    <t>Intron (ENST00000660392.1/ENST00000660392.1, intron 1 of 1)</t>
  </si>
  <si>
    <t>ZFP36 ring finger protein like 2</t>
  </si>
  <si>
    <t>Intron (ENST00000282406.9/130271, intron 2 of 29)</t>
  </si>
  <si>
    <t>C1GALT1 specific chaperone 1 like</t>
  </si>
  <si>
    <t>SIX3 antisense RNA 1</t>
  </si>
  <si>
    <t>Intron (ENST00000425325.2/ENST00000425325.2, intron 1 of 3)</t>
  </si>
  <si>
    <t>SIX homeobox 2</t>
  </si>
  <si>
    <t>Intron (ENST00000306156.8/5581, intron 2 of 14)</t>
  </si>
  <si>
    <t>protein kinase C epsilon</t>
  </si>
  <si>
    <t>Intron (ENST00000306156.8/5581, intron 10 of 14)</t>
  </si>
  <si>
    <t>long intergenic non-protein coding RNA 1119</t>
  </si>
  <si>
    <t>Intron (ENST00000698500.1/57217, intron 2 of 21)</t>
  </si>
  <si>
    <t>tetratricopeptide repeat domain 7A</t>
  </si>
  <si>
    <t>Intron (ENST00000496939.1/ENST00000496939.1, intron 1 of 2)</t>
  </si>
  <si>
    <t>sperm-tail PG-rich repeat containing 4</t>
  </si>
  <si>
    <t>Intron (ENST00000440698.1/730100, intron 6 of 10)</t>
  </si>
  <si>
    <t>uncharacterized LOC105374597</t>
  </si>
  <si>
    <t>Intron (ENST00000406053.5/100302652, intron 9 of 9)</t>
  </si>
  <si>
    <t>uncharacterized LOC105374601</t>
  </si>
  <si>
    <t>Intron (ENST00000404125.6/23198, intron 44 of 46)</t>
  </si>
  <si>
    <t>proteasome activator subunit 4</t>
  </si>
  <si>
    <t>Intron (ENST00000607452.6/98, intron 6 of 6)</t>
  </si>
  <si>
    <t>TSPY like 6</t>
  </si>
  <si>
    <t>protein phosphatase 4 regulatory subunit 3B</t>
  </si>
  <si>
    <t>long intergenic non-protein coding RNA 1122</t>
  </si>
  <si>
    <t>Intron (ENST00000650010.1/400955, intron 5 of 8)</t>
  </si>
  <si>
    <t>Intron (ENST00000606382.1/ENST00000606382.1, intron 1 of 3)</t>
  </si>
  <si>
    <t>uncharacterized LOC105374754</t>
  </si>
  <si>
    <t>Intron (ENST00000404929.6/84140, intron 5 of 6)</t>
  </si>
  <si>
    <t>FAM161 centrosomal protein A</t>
  </si>
  <si>
    <t>Intron (ENST00000404929.6/84140, intron 1 of 6)</t>
  </si>
  <si>
    <t>Intron (ENST00000405015.7/23301, intron 7 of 22)</t>
  </si>
  <si>
    <t>EH domain binding protein 1</t>
  </si>
  <si>
    <t>VPS54 subunit of GARP complex</t>
  </si>
  <si>
    <t>Intron (ENST00000606978.5/105369168, intron 6 of 9)</t>
  </si>
  <si>
    <t>uncharacterized LOC105369167</t>
  </si>
  <si>
    <t>Intron (ENST00000666114.1/105369168, intron 2 of 2)</t>
  </si>
  <si>
    <t>uncharacterized LOC105369168</t>
  </si>
  <si>
    <t>Intron (ENST00000419809.1/105374786, intron 1 of 1)</t>
  </si>
  <si>
    <t>uncharacterized LOC105374786</t>
  </si>
  <si>
    <t>glutamine--fructose-6-phosphate transaminase 1</t>
  </si>
  <si>
    <t>PCBP1 antisense RNA 1</t>
  </si>
  <si>
    <t>family with sequence similarity 136 member A</t>
  </si>
  <si>
    <t>Intron (ENST00000234392.3/25806, intron 1 of 2)</t>
  </si>
  <si>
    <t>ATPase H+ transporting V1 subunit B1</t>
  </si>
  <si>
    <t>Intron (ENST00000434990.1/ENST00000434990.1, intron 1 of 3)</t>
  </si>
  <si>
    <t>olfactory receptor family 7 subfamily E member 91 pseudogene</t>
  </si>
  <si>
    <t>zinc finger protein 638</t>
  </si>
  <si>
    <t>Intron (ENST00000258104.8/8291, intron 43 of 54)</t>
  </si>
  <si>
    <t>cytochrome P450 family 26 subfamily B member 1</t>
  </si>
  <si>
    <t>RAB11 family interacting protein 5</t>
  </si>
  <si>
    <t>notochord homeobox</t>
  </si>
  <si>
    <t>F-box protein 41</t>
  </si>
  <si>
    <t>Intron (ENST00000438902.6/72, intron 4 of 9)</t>
  </si>
  <si>
    <t>actin gamma 2, smooth muscle</t>
  </si>
  <si>
    <t>WW domain binding protein 1</t>
  </si>
  <si>
    <t>meiosis 1 associated protein</t>
  </si>
  <si>
    <t>GC-rich sequence DNA-binding factor 2</t>
  </si>
  <si>
    <t>LRRTM4 antisense RNA 1</t>
  </si>
  <si>
    <t>Intron (ENST00000409884.6/80059, intron 3 of 3)</t>
  </si>
  <si>
    <t>regenerating family member 1 alpha</t>
  </si>
  <si>
    <t>Intron (ENST00000466387.5/1496, intron 5 of 21)</t>
  </si>
  <si>
    <t>catenin alpha 2</t>
  </si>
  <si>
    <t>Exon (ENST00000378334.3/ENST00000378334.3, exon 1 of 1)</t>
  </si>
  <si>
    <t>long intergenic non-protein coding RNA 1815</t>
  </si>
  <si>
    <t>long intergenic non-protein coding RNA 1809</t>
  </si>
  <si>
    <t>FUN14 domain containing 2 pseudogene 2</t>
  </si>
  <si>
    <t>Intron (ENST00000456682.1/56888, intron 1 of 2)</t>
  </si>
  <si>
    <t>potassium channel modulatory factor 1</t>
  </si>
  <si>
    <t>Intron (ENST00000282111.4/83439, intron 3 of 11)</t>
  </si>
  <si>
    <t>transcription factor 7 like 1</t>
  </si>
  <si>
    <t>Exon (ENST00000282111.4/83439, exon 12 of 12)</t>
  </si>
  <si>
    <t>vesicle associated membrane protein 8</t>
  </si>
  <si>
    <t>surfactant protein B</t>
  </si>
  <si>
    <t>ST3 beta-galactoside alpha-2,3-sialyltransferase 5</t>
  </si>
  <si>
    <t>RNA polymerase I subunit A</t>
  </si>
  <si>
    <t>ring finger protein 103</t>
  </si>
  <si>
    <t>Exon (ENST00000648819.1/285074, exon 7 of 11)</t>
  </si>
  <si>
    <t>plasminogen like B1</t>
  </si>
  <si>
    <t>Intron (ENST00000667385.1/107985772, intron 1 of 3)</t>
  </si>
  <si>
    <t>ANAPC1 pseudogene 2</t>
  </si>
  <si>
    <t>Exon (ENST00000454465.2/102724642, exon 12 of 31)</t>
  </si>
  <si>
    <t>anaphase-promoting complex subunit 1-like</t>
  </si>
  <si>
    <t>long intergenic non-protein coding RNA 1943</t>
  </si>
  <si>
    <t>Exon (ENST00000643276.1/730268, exon 14 of 18)</t>
  </si>
  <si>
    <t>plasminogen like B2</t>
  </si>
  <si>
    <t>forkhead box I3</t>
  </si>
  <si>
    <t>ankyrin repeat domain 36B pseudogene 2</t>
  </si>
  <si>
    <t>MALL pseudogene 2</t>
  </si>
  <si>
    <t>lymphocyte specific protein 1 pseudogene</t>
  </si>
  <si>
    <t>Exon (ENST00000578059.2/ENST00000578059.2, exon 1 of 1)</t>
  </si>
  <si>
    <t>lysine methyltransferase 2C pseudogene</t>
  </si>
  <si>
    <t>LSP1 pseudogene 4</t>
  </si>
  <si>
    <t>gamma-glutamyltransferase 8 pseudogene</t>
  </si>
  <si>
    <t>Intron (ENST00000398120.6/ENST00000398120.6, intron 2 of 7)</t>
  </si>
  <si>
    <t>ACTR3B pseudogene 2</t>
  </si>
  <si>
    <t>putative aquaporin-7-like protein 3</t>
  </si>
  <si>
    <t>Exon (ENST00000295225.10/30818, exon 8 of 9)</t>
  </si>
  <si>
    <t>fumarylacetoacetate hydrolase domain containing 2A</t>
  </si>
  <si>
    <t>Intron (ENST00000295225.10/30818, intron 8 of 8)</t>
  </si>
  <si>
    <t>uncharacterized LOC101926959</t>
  </si>
  <si>
    <t>Intron (ENST00000471661.5/ENST00000471661.5, intron 1 of 8)</t>
  </si>
  <si>
    <t>long intergenic non-protein coding RNA 342</t>
  </si>
  <si>
    <t>glycerol-3-phosphate acyltransferase 2, mitochondrial</t>
  </si>
  <si>
    <t>neuralized E3 ubiquitin protein ligase 3</t>
  </si>
  <si>
    <t>semaphorin 4C</t>
  </si>
  <si>
    <t>family with sequence similarity 178 member B</t>
  </si>
  <si>
    <t>zeta chain of T cell receptor associated protein kinase 70</t>
  </si>
  <si>
    <t>Intron (ENST00000436404.6/1261, intron 4 of 6)</t>
  </si>
  <si>
    <t>cyclic nucleotide gated channel subunit alpha 3</t>
  </si>
  <si>
    <t>Exon (ENST00000415616.1/ENST00000415616.1, exon 1 of 1)</t>
  </si>
  <si>
    <t>alpha-1,3-mannosyl-glycoprotein 4-beta-N-acetylglucosaminyltransferase A</t>
  </si>
  <si>
    <t>Intron (ENST00000424491.5/51263, intron 11 of 13)</t>
  </si>
  <si>
    <t>lysozyme g1</t>
  </si>
  <si>
    <t>Intron (ENST00000617677.1/9669, intron 1 of 24)</t>
  </si>
  <si>
    <t>thioredoxin domain containing 9</t>
  </si>
  <si>
    <t>AF4/FMR2 family member 3</t>
  </si>
  <si>
    <t>Intron (ENST00000427603.5/9448, intron 3 of 4)</t>
  </si>
  <si>
    <t>mitogen-activated protein kinase kinase kinase kinase 4</t>
  </si>
  <si>
    <t>solute carrier family 9 member A2</t>
  </si>
  <si>
    <t>NCK adaptor protein 2</t>
  </si>
  <si>
    <t>Intron (ENST00000283148.12/80146, intron 10 of 14)</t>
  </si>
  <si>
    <t>UDP-glucuronate decarboxylase 1</t>
  </si>
  <si>
    <t>Intron (ENST00000283148.12/80146, intron 6 of 14)</t>
  </si>
  <si>
    <t>ANAPC1 pseudogene 6</t>
  </si>
  <si>
    <t>Intron (ENST00000643224.2/927, intron 2 of 5)</t>
  </si>
  <si>
    <t>CD8b2 molecule</t>
  </si>
  <si>
    <t>Intron (ENST00000443123.1/105373536, intron 3 of 3)</t>
  </si>
  <si>
    <t>long intergenic non-protein coding RNA 1789</t>
  </si>
  <si>
    <t>Intron (ENST00000654481.1/105373538, intron 1 of 6)</t>
  </si>
  <si>
    <t>long intergenic non-protein coding RNA 1885</t>
  </si>
  <si>
    <t>sulfotransferase family 1C member 4</t>
  </si>
  <si>
    <t>Intron (ENST00000309415.8/344558, intron 1 of 9)</t>
  </si>
  <si>
    <t>microRNA 4265</t>
  </si>
  <si>
    <t>Intron (ENST00000309415.8/344558, intron 5 of 9)</t>
  </si>
  <si>
    <t>microRNA 4266</t>
  </si>
  <si>
    <t>Intron (ENST00000309415.8/344558, intron 7 of 9)</t>
  </si>
  <si>
    <t>septin 10</t>
  </si>
  <si>
    <t>Intron (ENST00000309415.8/344558, intron 8 of 9)</t>
  </si>
  <si>
    <t>two pore channel 3 pseudogene</t>
  </si>
  <si>
    <t>delta-like protein 3</t>
  </si>
  <si>
    <t>uncharacterized LOC105373551</t>
  </si>
  <si>
    <t>glycosylphosphatidylinositol anchor attachment protein 1 homolog (yeast) pseudogene</t>
  </si>
  <si>
    <t>Intron (ENST00000644013.1/541471, intron 1 of 7)</t>
  </si>
  <si>
    <t>MIR4435-2 host gene</t>
  </si>
  <si>
    <t>Exon (ENST00000427997.5/64682, exon 18 of 37)</t>
  </si>
  <si>
    <t>anaphase promoting complex subunit 1</t>
  </si>
  <si>
    <t>RANBP2 like and GRIP domain containing 8</t>
  </si>
  <si>
    <t>cytoskeleton associated protein 2 like</t>
  </si>
  <si>
    <t>pleckstrin and Sec7 domain containing 4</t>
  </si>
  <si>
    <t>long intergenic non-protein coding RNA 1191</t>
  </si>
  <si>
    <t>dipeptidyl peptidase like 10</t>
  </si>
  <si>
    <t>Intron (ENST00000436732.5/57628, intron 1 of 4)</t>
  </si>
  <si>
    <t>uncharacterized LOC101929908</t>
  </si>
  <si>
    <t>Intron (ENST00000414886.5/100506797, intron 3 of 3)</t>
  </si>
  <si>
    <t>insulin induced gene 2</t>
  </si>
  <si>
    <t>complement C1q like 2</t>
  </si>
  <si>
    <t>STEAP3 antisense RNA 1</t>
  </si>
  <si>
    <t>secretin receptor</t>
  </si>
  <si>
    <t>Intron (ENST00000019103.8/6344, intron 1 of 12)</t>
  </si>
  <si>
    <t>long intergenic non-protein coding RNA 1823</t>
  </si>
  <si>
    <t>Intron (ENST00000657880.1/105373595, intron 2 of 8)</t>
  </si>
  <si>
    <t>uncharacterized LOC105373595</t>
  </si>
  <si>
    <t>Intron (ENST00000657880.1/105373595, intron 4 of 8)</t>
  </si>
  <si>
    <t>Intron (ENST00000431078.1/129684, intron 1 of 23)</t>
  </si>
  <si>
    <t>contactin associated protein family member 5</t>
  </si>
  <si>
    <t>Intron (ENST00000431078.1/129684, intron 10 of 23)</t>
  </si>
  <si>
    <t>long intergenic non-protein coding RNA 1889</t>
  </si>
  <si>
    <t>Intron (ENST00000658792.1/ENST00000658792.1, intron 1 of 1)</t>
  </si>
  <si>
    <t>long intergenic non-protein coding RNA 1941</t>
  </si>
  <si>
    <t>testis expressed 51</t>
  </si>
  <si>
    <t>uncharacterized LOC105373604</t>
  </si>
  <si>
    <t>protein C, inactivator of coagulation factors Va and VIIIa</t>
  </si>
  <si>
    <t>Intron (ENST00000469019.1/9394, intron 1 of 2)</t>
  </si>
  <si>
    <t>heparan sulfate 6-O-sulfotransferase 1</t>
  </si>
  <si>
    <t>long intergenic non-protein coding RNA 1854</t>
  </si>
  <si>
    <t>long intergenic non-protein coding RNA 2572</t>
  </si>
  <si>
    <t>sphingomyelin phosphodiesterase 4</t>
  </si>
  <si>
    <t>fatty acyl-CoA reductase 2 pseudogene 2</t>
  </si>
  <si>
    <t>Exon (ENST00000434289.1/ENST00000434289.1, exon 1 of 2)</t>
  </si>
  <si>
    <t>cytochrome P450 family 4 subfamily F member 30, pseudogene</t>
  </si>
  <si>
    <t>long intergenic non-protein coding RNA 1120</t>
  </si>
  <si>
    <t>Intron (ENST00000415574.6/150776, intron 14 of 18)</t>
  </si>
  <si>
    <t>coiled-coil domain containing 74A</t>
  </si>
  <si>
    <t>Intron (ENST00000652878.1/29798, intron 1 of 5)</t>
  </si>
  <si>
    <t>chromosome 2 open reading frame 27A</t>
  </si>
  <si>
    <t>Intron (ENST00000329321.4/2863, intron 1 of 1)</t>
  </si>
  <si>
    <t>G protein-coupled receptor 39</t>
  </si>
  <si>
    <t>Intron (ENST00000409261.6/344148, intron 5 of 19)</t>
  </si>
  <si>
    <t>NCKAP5 antisense RNA 2</t>
  </si>
  <si>
    <t>Intron (ENST00000409261.6/344148, intron 3 of 19)</t>
  </si>
  <si>
    <t>NCK associated protein 5</t>
  </si>
  <si>
    <t>Intron (ENST00000409645.5/4249, intron 3 of 16)</t>
  </si>
  <si>
    <t>alpha-1,6-mannosylglycoprotein 6-beta-N-acetylglucosaminyltransferase</t>
  </si>
  <si>
    <t>Intron (ENST00000419781.5/905, intron 2 of 9)</t>
  </si>
  <si>
    <t>cyclin T2</t>
  </si>
  <si>
    <t>C-X-C motif chemokine receptor 4</t>
  </si>
  <si>
    <t>thrombospondin type 1 domain containing 7B</t>
  </si>
  <si>
    <t>Intron (ENST00000472720.5/80731, intron 3 of 3)</t>
  </si>
  <si>
    <t>uncharacterized LOC105373640</t>
  </si>
  <si>
    <t>uncharacterized LOC105373643</t>
  </si>
  <si>
    <t>long intergenic non-protein coding RNA 1853</t>
  </si>
  <si>
    <t>Intron (ENST00000295095.11/55843, intron 13 of 13)</t>
  </si>
  <si>
    <t>Rho GTPase activating protein 15</t>
  </si>
  <si>
    <t>Intron (ENST00000682281.1/79712, intron 1 of 11)</t>
  </si>
  <si>
    <t>glycosyltransferase like domain containing 1</t>
  </si>
  <si>
    <t>poly(A) binding protein cytoplasmic 1 pseudogene 2</t>
  </si>
  <si>
    <t>Intron (ENST00000457184.5/26122, intron 2 of 4)</t>
  </si>
  <si>
    <t>enhancer of polycomb homolog 2</t>
  </si>
  <si>
    <t>MMADHC divergent transcript</t>
  </si>
  <si>
    <t>Rho family GTPase 3</t>
  </si>
  <si>
    <t>ADP ribosylation factor like GTPase 6 interacting protein 6</t>
  </si>
  <si>
    <t>polypeptide N-acetylgalactosaminyltransferase 13</t>
  </si>
  <si>
    <t>long intergenic non-protein coding RNA 1876</t>
  </si>
  <si>
    <t>uncharacterized LOC105373712</t>
  </si>
  <si>
    <t>Intron (ENST00000243349.13/130399, intron 2 of 8)</t>
  </si>
  <si>
    <t>activin A receptor type 1C</t>
  </si>
  <si>
    <t>Intron (ENST00000620391.4/3694, intron 5 of 12)</t>
  </si>
  <si>
    <t>integrin subunit beta 6</t>
  </si>
  <si>
    <t>Intron (ENST00000485635.1/3694, intron 1 of 9)</t>
  </si>
  <si>
    <t>long intergenic non-protein coding RNA 2478</t>
  </si>
  <si>
    <t>Intron (ENST00000474820.5/5937, intron 7 of 15)</t>
  </si>
  <si>
    <t>RNA binding motif single stranded interacting protein 1</t>
  </si>
  <si>
    <t>TRAF family member associated NFKB activator</t>
  </si>
  <si>
    <t>Intron (ENST00000429636.1/ENST00000429636.1, intron 1 of 4)</t>
  </si>
  <si>
    <t>growth factor receptor bound protein 14</t>
  </si>
  <si>
    <t>Intron (ENST00000636384.2/6326, intron 27 of 28)</t>
  </si>
  <si>
    <t>sodium voltage-gated channel alpha subunit 2</t>
  </si>
  <si>
    <t>Intron (ENST00000421875.5/80034, intron 1 of 6)</t>
  </si>
  <si>
    <t>cysteine and serine rich nuclear protein 3</t>
  </si>
  <si>
    <t>Intron (ENST00000430546.2/105616981, intron 1 of 3)</t>
  </si>
  <si>
    <t>B3GALT1 antisense RNA 1</t>
  </si>
  <si>
    <t>Intron (ENST00000355999.5/27347, intron 1 of 17)</t>
  </si>
  <si>
    <t>serine/threonine kinase 39</t>
  </si>
  <si>
    <t>small RNA binding exonuclease protection factor La</t>
  </si>
  <si>
    <t>distal-less homeobox 2</t>
  </si>
  <si>
    <t>Intron (ENST00000667725.1/107985960, intron 2 of 4)</t>
  </si>
  <si>
    <t>uncharacterized LOC107985960</t>
  </si>
  <si>
    <t>integrin subunit alpha 6</t>
  </si>
  <si>
    <t>Sp3 transcription factor</t>
  </si>
  <si>
    <t>Intron (ENST00000444567.1/ENST00000444567.1, intron 2 of 2)</t>
  </si>
  <si>
    <t>uncharacterized LOC105373752</t>
  </si>
  <si>
    <t>Intron (ENST00000286063.11/50940, intron 5 of 19)</t>
  </si>
  <si>
    <t>phosphodiesterase 11A</t>
  </si>
  <si>
    <t>Intron (ENST00000286063.11/50940, intron 2 of 19)</t>
  </si>
  <si>
    <t>Exon (ENST00000342992.11/7273, exon 79 of 312)</t>
  </si>
  <si>
    <t>Intron (ENST00000652826.1/105373766, intron 3 of 5)</t>
  </si>
  <si>
    <t>coiled-coil domain containing 141</t>
  </si>
  <si>
    <t>SEC14 and spectrin domain containing 1</t>
  </si>
  <si>
    <t>Intron (ENST00000428443.8/91404, intron 1 of 17)</t>
  </si>
  <si>
    <t>Intron (ENST00000462938.6/5136, intron 8 of 15)</t>
  </si>
  <si>
    <t>phosphodiesterase 1A</t>
  </si>
  <si>
    <t>Intron (ENST00000671393.1/107985968, intron 4 of 5)</t>
  </si>
  <si>
    <t>microRNA 548ae-1</t>
  </si>
  <si>
    <t>tissue factor pathway inhibitor</t>
  </si>
  <si>
    <t>myosin IB</t>
  </si>
  <si>
    <t>transmembrane protein with EGF like and two follistatin like domains 2</t>
  </si>
  <si>
    <t>PCGEM1 prostate-specific transcript</t>
  </si>
  <si>
    <t>long intergenic non-protein coding RNA 1821</t>
  </si>
  <si>
    <t>Intron (ENST00000260983.8/57520, intron 1 of 28)</t>
  </si>
  <si>
    <t>HECT, C2 and WW domain containing E3 ubiquitin protein ligase 2</t>
  </si>
  <si>
    <t>Intron (ENST00000354764.9/80055, intron 4 of 26)</t>
  </si>
  <si>
    <t>post-GPI attachment to proteins inositol deacylase 1</t>
  </si>
  <si>
    <t>Intron (ENST00000424317.5/91526, intron 10 of 21)</t>
  </si>
  <si>
    <t>ankyrin repeat domain 44</t>
  </si>
  <si>
    <t>Intron (ENST00000282272.15/91526, intron 1 of 27)</t>
  </si>
  <si>
    <t>ANKRD44 intronic transcript 1</t>
  </si>
  <si>
    <t>Intron (ENST00000604458.1/100529241, intron 2 of 8)</t>
  </si>
  <si>
    <t>heat shock protein family E (Hsp10) member 1</t>
  </si>
  <si>
    <t>methionyl-tRNA synthetase 2, mitochondrial</t>
  </si>
  <si>
    <t>phospholipase C like 1 (inactive)</t>
  </si>
  <si>
    <t>Intron (ENST00000428675.6/5334, intron 1 of 5)</t>
  </si>
  <si>
    <t>potassium channel tetramerization domain containing 18</t>
  </si>
  <si>
    <t>Intron (ENST00000418596.7/285172, intron 2 of 11)</t>
  </si>
  <si>
    <t>family with sequence similarity 126 member B</t>
  </si>
  <si>
    <t>Intron (ENST00000696069.1/841, intron 6 of 6)</t>
  </si>
  <si>
    <t>flagellum associated containing coiled-coil domains 1</t>
  </si>
  <si>
    <t>Intron (ENST00000439140.6/151254, intron 4 of 15)</t>
  </si>
  <si>
    <t>C2 calcium dependent domain containing 6</t>
  </si>
  <si>
    <t>Intron (ENST00000374580.10/659, intron 3 of 12)</t>
  </si>
  <si>
    <t>bone morphogenetic protein receptor type 2</t>
  </si>
  <si>
    <t>IDH1 antisense RNA 1</t>
  </si>
  <si>
    <t>isocitrate dehydrogenase (NADP(+)) 1</t>
  </si>
  <si>
    <t>Intron (ENST00000419079.1/101927960, intron 5 of 6)</t>
  </si>
  <si>
    <t>uncharacterized LOC101927960</t>
  </si>
  <si>
    <t>microtubule associated protein 2</t>
  </si>
  <si>
    <t>acyl-CoA dehydrogenase long chain</t>
  </si>
  <si>
    <t>Intron (ENST00000402597.6/2066, intron 19 of 25)</t>
  </si>
  <si>
    <t>erb-b2 receptor tyrosine kinase 4</t>
  </si>
  <si>
    <t>Intron (ENST00000402597.6/2066, intron 18 of 25)</t>
  </si>
  <si>
    <t>microRNA 4438</t>
  </si>
  <si>
    <t>SWI/SNF related, matrix associated, actin dependent regulator of chromatin, subfamily a like 1</t>
  </si>
  <si>
    <t>Intron (ENST00000676082.1/729582, intron 1 of 9)</t>
  </si>
  <si>
    <t>disrupted in renal carcinoma 3</t>
  </si>
  <si>
    <t>cyclin dependent kinase 5 regulatory subunit 2</t>
  </si>
  <si>
    <t>Indian hedgehog signaling molecule</t>
  </si>
  <si>
    <t>striated muscle enriched protein kinase</t>
  </si>
  <si>
    <t>paired box 3</t>
  </si>
  <si>
    <t>potassium voltage-gated channel subfamily E regulatory subunit 4</t>
  </si>
  <si>
    <t>microRNA 5702</t>
  </si>
  <si>
    <t>Intron (ENST00000644224.2/80704, intron 1 of 5)</t>
  </si>
  <si>
    <t>solute carrier family 19 member 3</t>
  </si>
  <si>
    <t>long intergenic non-protein coding RNA 1807</t>
  </si>
  <si>
    <t>Intron (ENST00000665053.1/101928765, intron 1 of 5)</t>
  </si>
  <si>
    <t>Intron (ENST00000341772.5/92737, intron 1 of 12)</t>
  </si>
  <si>
    <t>delta/notch like EGF repeat containing</t>
  </si>
  <si>
    <t>uncharacterized LOC107985997</t>
  </si>
  <si>
    <t>Intron (ENST00000628587.2/107985997, intron 1 of 3)</t>
  </si>
  <si>
    <t>SP110 nuclear body protein</t>
  </si>
  <si>
    <t>uncharacterized LOC112268431</t>
  </si>
  <si>
    <t>integral membrane protein 2C</t>
  </si>
  <si>
    <t>spermatogenesis associated 3</t>
  </si>
  <si>
    <t>Intron (ENST00000273009.10/129563, intron 8 of 13)</t>
  </si>
  <si>
    <t>microRNA 562</t>
  </si>
  <si>
    <t>DIS3 like 3'-5' exoribonuclease 2</t>
  </si>
  <si>
    <t>alkaline phosphatase, placental</t>
  </si>
  <si>
    <t>Intron (ENST00000409613.5/80303, intron 1 of 3)</t>
  </si>
  <si>
    <t>uncharacterized LOC105373929</t>
  </si>
  <si>
    <t>Intron (ENST00000431917.5/55054, intron 2 of 5)</t>
  </si>
  <si>
    <t>autophagy related 16 like 1</t>
  </si>
  <si>
    <t>ubiquitin specific peptidase 40</t>
  </si>
  <si>
    <t>Exon (ENST00000610772.4/339766, exon 32 of 42)</t>
  </si>
  <si>
    <t>maestro heat like repeat family member 2A</t>
  </si>
  <si>
    <t>Intron (ENST00000324695.9/79054, intron 17 of 25)</t>
  </si>
  <si>
    <t>transient receptor potential cation channel subfamily M member 8</t>
  </si>
  <si>
    <t>ADP ribosylation factor like GTPase 4C</t>
  </si>
  <si>
    <t>long intergenic non-protein coding RNA 1173</t>
  </si>
  <si>
    <t>Intron (ENST00000427619.6/101927896, intron 2 of 6)</t>
  </si>
  <si>
    <t>uncharacterized LOC101927896</t>
  </si>
  <si>
    <t>ArfGAP with GTPase domain, ankyrin repeat and PH domain 1</t>
  </si>
  <si>
    <t>gastrulation brain homeobox 2</t>
  </si>
  <si>
    <t>IQ motif containing with AAA domain 1</t>
  </si>
  <si>
    <t>kelch like family member 30</t>
  </si>
  <si>
    <t>ankyrin repeat and SOCS box containing 1</t>
  </si>
  <si>
    <t>Intron (ENST00000455228.1/401039, intron 7 of 9)</t>
  </si>
  <si>
    <t>long intergenic non-protein coding RNA 1940</t>
  </si>
  <si>
    <t>histone deacetylase 4</t>
  </si>
  <si>
    <t>Intron (ENST00000345617.7/9759, intron 1 of 26)</t>
  </si>
  <si>
    <t>microRNA 2467</t>
  </si>
  <si>
    <t>uncharacterized LOC150935</t>
  </si>
  <si>
    <t>Intron (ENST00000457178.1/ENST00000457178.1, intron 1 of 2)</t>
  </si>
  <si>
    <t>glypican 1</t>
  </si>
  <si>
    <t>ankyrin repeat and MYND domain containing 1</t>
  </si>
  <si>
    <t>G protein-coupled receptor 35</t>
  </si>
  <si>
    <t>aquaporin 12A</t>
  </si>
  <si>
    <t>ciliary rootlet coiled-coil, rootletin family member 2</t>
  </si>
  <si>
    <t>Exon (ENST00000641230.1/666, exon 2 of 2)</t>
  </si>
  <si>
    <t>BOK antisense RNA 1</t>
  </si>
  <si>
    <t>Intron (ENST00000318407.5/666, intron 3 of 4)</t>
  </si>
  <si>
    <t>Intron (ENST00000407315.6/51078, intron 2 of 5)</t>
  </si>
  <si>
    <t>THAP domain containing 4</t>
  </si>
  <si>
    <t>neuraminidase 4</t>
  </si>
  <si>
    <t>uncharacterized LOC105373980</t>
  </si>
  <si>
    <t>casein kinase 2 alpha 1</t>
  </si>
  <si>
    <t>solute carrier family 52 member 3</t>
  </si>
  <si>
    <t>angiopoietin 4</t>
  </si>
  <si>
    <t>SIRPG antisense RNA 1</t>
  </si>
  <si>
    <t>Intron (ENST00000671643.1/107984104, intron 1 of 2)</t>
  </si>
  <si>
    <t>uncharacterized LOC107984104</t>
  </si>
  <si>
    <t>uncharacterized LOC107984088</t>
  </si>
  <si>
    <t>uncharacterized LOC388780</t>
  </si>
  <si>
    <t>Intron (ENST00000358864.2/117532, intron 19 of 19)</t>
  </si>
  <si>
    <t>NOP56 ribonucleoprotein</t>
  </si>
  <si>
    <t>leucine zipper tumor suppressor family member 3</t>
  </si>
  <si>
    <t>chromosome 20 open reading frame 194</t>
  </si>
  <si>
    <t>Intron (ENST00000379400.8/9770, intron 2 of 11)</t>
  </si>
  <si>
    <t>Ras association domain family member 2</t>
  </si>
  <si>
    <t>leucine rich repeat neuronal 4</t>
  </si>
  <si>
    <t>Exon (ENST00000443469.1/101929329, exon 3 of 5)</t>
  </si>
  <si>
    <t>lysosomal associated membrane protein family member 5</t>
  </si>
  <si>
    <t>uncharacterized LOC107985384</t>
  </si>
  <si>
    <t>BTB domain containing 3</t>
  </si>
  <si>
    <t>uncharacterized LOC105372535</t>
  </si>
  <si>
    <t>Intron (ENST00000399002.7/55304, intron 4 of 11)</t>
  </si>
  <si>
    <t>serine palmitoyltransferase long chain base subunit 3</t>
  </si>
  <si>
    <t>NADH:ubiquinone oxidoreductase complex assembly factor 5</t>
  </si>
  <si>
    <t>Intron (ENST00000284951.10/80343, intron 2 of 19)</t>
  </si>
  <si>
    <t>SEL1L2 adaptor subunit of ERAD E3 ligase</t>
  </si>
  <si>
    <t>Intron (ENST00000217246.8/140733, intron 3 of 16)</t>
  </si>
  <si>
    <t>fibronectin leucine rich transmembrane protein 3</t>
  </si>
  <si>
    <t>Intron (ENST00000217246.8/140733, intron 4 of 16)</t>
  </si>
  <si>
    <t>MACROD2 intronic transcript 1</t>
  </si>
  <si>
    <t>Intron (ENST00000217246.8/140733, intron 5 of 16)</t>
  </si>
  <si>
    <t>MACROD2 antisense RNA 1</t>
  </si>
  <si>
    <t>uncharacterized LOC613266</t>
  </si>
  <si>
    <t>SCP2D1 antisense RNA 1</t>
  </si>
  <si>
    <t>uncharacterized LOC107985442</t>
  </si>
  <si>
    <t>Intron (ENST00000328041.11/57419, intron 6 of 16)</t>
  </si>
  <si>
    <t>Ras and Rab interactor 2</t>
  </si>
  <si>
    <t>Ral GTPase activating protein catalytic subunit alpha 2</t>
  </si>
  <si>
    <t>5'-3' exoribonuclease 2</t>
  </si>
  <si>
    <t>Intron (ENST00000624692.1/101929608, intron 1 of 4)</t>
  </si>
  <si>
    <t>long intergenic non-protein coding RNA 1726</t>
  </si>
  <si>
    <t>long intergenic non-protein coding RNA 1432</t>
  </si>
  <si>
    <t>Intron (ENST00000635258.1/101929663, intron 3 of 3)</t>
  </si>
  <si>
    <t>long intergenic non-protein coding RNA 1427</t>
  </si>
  <si>
    <t>uncharacterized LOC100505664</t>
  </si>
  <si>
    <t>cystatin like 1</t>
  </si>
  <si>
    <t>cystatin 9</t>
  </si>
  <si>
    <t>Intron (ENST00000669143.1/400839, intron 2 of 4)</t>
  </si>
  <si>
    <t>long intergenic non-protein coding RNA 1721</t>
  </si>
  <si>
    <t>ectonucleoside triphosphate diphosphohydrolase 6</t>
  </si>
  <si>
    <t>ninein like</t>
  </si>
  <si>
    <t>uncharacterized LOC101926935</t>
  </si>
  <si>
    <t>MIR663A host gene</t>
  </si>
  <si>
    <t>family with sequence similarity 242 member B</t>
  </si>
  <si>
    <t>long intergenic non-protein coding RNA 1597</t>
  </si>
  <si>
    <t>ankyrin repeat domain 20 family member A21, pseudogene</t>
  </si>
  <si>
    <t>defensin beta 124</t>
  </si>
  <si>
    <t>HM13 antisense RNA 1</t>
  </si>
  <si>
    <t>BCL2 like 1</t>
  </si>
  <si>
    <t>Intron (ENST00000535842.6/164395, intron 4 of 14)</t>
  </si>
  <si>
    <t>tubulin tyrosine ligase like 9</t>
  </si>
  <si>
    <t>CCM2 like scaffold protein</t>
  </si>
  <si>
    <t>HCK proto-oncogene, Src family tyrosine kinase</t>
  </si>
  <si>
    <t>Exon (ENST00000359676.9/140688, exon 7 of 8)</t>
  </si>
  <si>
    <t>ASXL transcriptional regulator 1</t>
  </si>
  <si>
    <t>Intron (ENST00000359676.9/140688, intron 2 of 7)</t>
  </si>
  <si>
    <t>nucleolar protein 4 like</t>
  </si>
  <si>
    <t>BPI fold containing family A member 4, pseudogene</t>
  </si>
  <si>
    <t>Exon (ENST00000217381.3/6640, exon 4 of 8)</t>
  </si>
  <si>
    <t>CDK5 regulatory subunit associated protein 1</t>
  </si>
  <si>
    <t>charged multivesicular body protein 4B</t>
  </si>
  <si>
    <t>Exon (ENST00000451556.2/ENST00000451556.2, exon 1 of 3)</t>
  </si>
  <si>
    <t>RALY heterogeneous nuclear ribonucleoprotein</t>
  </si>
  <si>
    <t>Intron (ENST00000375114.7/22913, intron 2 of 8)</t>
  </si>
  <si>
    <t>microRNA 4755</t>
  </si>
  <si>
    <t>Intron (ENST00000481971.5/55902, intron 2 of 4)</t>
  </si>
  <si>
    <t>acyl-CoA synthetase short chain family member 2</t>
  </si>
  <si>
    <t>transient receptor potential cation channel subfamily C member 4 associated protein</t>
  </si>
  <si>
    <t>Exon (ENST00000624581.1/ENST00000624581.1, exon 1 of 1)</t>
  </si>
  <si>
    <t>MMP24-AS1-EDEM2 readthrough</t>
  </si>
  <si>
    <t>centrosomal protein 250</t>
  </si>
  <si>
    <t>sperm associated antigen 4</t>
  </si>
  <si>
    <t>erythrocyte membrane protein band 4.1 like 1</t>
  </si>
  <si>
    <t>Intron (ENST00000373913.7/22839, intron 10 of 12)</t>
  </si>
  <si>
    <t>DLG associated protein 4</t>
  </si>
  <si>
    <t>Intron (ENST00000373803.6/57446, intron 12 of 16)</t>
  </si>
  <si>
    <t>Src like adaptor 2</t>
  </si>
  <si>
    <t>Exon (ENST00000373803.6/57446, exon 12 of 17)</t>
  </si>
  <si>
    <t>suppressor of glucose, autophagy associated 1</t>
  </si>
  <si>
    <t>Intron (ENST00000422138.2/140699, intron 13 of 22)</t>
  </si>
  <si>
    <t>maestro heat like repeat family member 8</t>
  </si>
  <si>
    <t>transglutaminase 2</t>
  </si>
  <si>
    <t>protein phosphatase 1 regulatory subunit 16B</t>
  </si>
  <si>
    <t>Intron (ENST00000668185.1/105372614, intron 5 of 5)</t>
  </si>
  <si>
    <t>uncharacterized LOC105372614</t>
  </si>
  <si>
    <t>Exon (ENST00000432563.1/ENST00000432563.1, exon 1 of 1)</t>
  </si>
  <si>
    <t>uncharacterized LOC101927182</t>
  </si>
  <si>
    <t>Intron (ENST00000431589.1/101927182, intron 1 of 1)</t>
  </si>
  <si>
    <t>Exon (ENST00000464473.1/ENST00000464473.1, exon 1 of 1)</t>
  </si>
  <si>
    <t>protein tyrosine phosphatase receptor type T</t>
  </si>
  <si>
    <t>TOX high mobility group box family member 2</t>
  </si>
  <si>
    <t>Exon (ENST00000372980.4/57158, exon 4 of 6)</t>
  </si>
  <si>
    <t>ganglioside induced differentiation associated protein 1 like 1</t>
  </si>
  <si>
    <t>fat storage inducing transmembrane protein 2</t>
  </si>
  <si>
    <t>HNF4A antisense RNA 1</t>
  </si>
  <si>
    <t>Intron (ENST00000372851.8/140730, intron 1 of 5)</t>
  </si>
  <si>
    <t>regulating synaptic membrane exocytosis 4</t>
  </si>
  <si>
    <t>Intron (ENST00000372806.8/6789, intron 10 of 10)</t>
  </si>
  <si>
    <t>serine/threonine kinase 4</t>
  </si>
  <si>
    <t>potassium voltage-gated channel modifier subfamily S member 1</t>
  </si>
  <si>
    <t>matrilin 4</t>
  </si>
  <si>
    <t>Intron (ENST00000372733.3/6385, intron 2 of 4)</t>
  </si>
  <si>
    <t>syndecan 4</t>
  </si>
  <si>
    <t>Intron (ENST00000372733.3/6385, intron 1 of 4)</t>
  </si>
  <si>
    <t>Intron (ENST00000537909.4/64405, intron 1 of 11)</t>
  </si>
  <si>
    <t>cadherin 22</t>
  </si>
  <si>
    <t>solute carrier family 35 member C2</t>
  </si>
  <si>
    <t>zinc finger protein 334</t>
  </si>
  <si>
    <t>solute carrier family 13 member 3</t>
  </si>
  <si>
    <t>solute carrier family 2 member 10</t>
  </si>
  <si>
    <t>Intron (ENST00000357410.7/2139, intron 1 of 13)</t>
  </si>
  <si>
    <t>EYA transcriptional coactivator and phosphatase 2</t>
  </si>
  <si>
    <t>Intron (ENST00000311275.11/23613, intron 12 of 21)</t>
  </si>
  <si>
    <t>zinc finger MYND-type containing 8</t>
  </si>
  <si>
    <t>Intron (ENST00000698128.1/55959, intron 2 of 20)</t>
  </si>
  <si>
    <t>sulfatase 2</t>
  </si>
  <si>
    <t>uncharacterized LOC105372637</t>
  </si>
  <si>
    <t>long intergenic non-protein coding RNA 1522</t>
  </si>
  <si>
    <t>Intron (ENST00000701169.1/105372639, intron 1 of 3)</t>
  </si>
  <si>
    <t>uncharacterized LOC105372639</t>
  </si>
  <si>
    <t>uncharacterized LOC105372645</t>
  </si>
  <si>
    <t>Intron (ENST00000371941.4/57580, intron 8 of 39)</t>
  </si>
  <si>
    <t>phosphatidylinositol-3,4,5-trisphosphate dependent Rac exchange factor 1</t>
  </si>
  <si>
    <t>Intron (ENST00000371941.4/57580, intron 1 of 39)</t>
  </si>
  <si>
    <t>Intron (ENST00000371856.7/6780, intron 1 of 13)</t>
  </si>
  <si>
    <t>staufen double-stranded RNA binding protein 1</t>
  </si>
  <si>
    <t>Intron (ENST00000244043.5/5740, intron 6 of 9)</t>
  </si>
  <si>
    <t>potassium voltage-gated channel subfamily B member 1</t>
  </si>
  <si>
    <t>spermatogenesis associated 2</t>
  </si>
  <si>
    <t>translation regulatory long non-coding RNA 1</t>
  </si>
  <si>
    <t>breast carcinoma amplified sequence 4</t>
  </si>
  <si>
    <t>potassium voltage-gated channel modifier subfamily G member 1</t>
  </si>
  <si>
    <t>Intron (ENST00000311637.9/10079, intron 5 of 22)</t>
  </si>
  <si>
    <t>ATPase phospholipid transporting 9A (putative)</t>
  </si>
  <si>
    <t>Intron (ENST00000371518.6/55734, intron 5 of 8)</t>
  </si>
  <si>
    <t>ZFP64 zinc finger protein</t>
  </si>
  <si>
    <t>Exon (ENST00000653126.1/ENST00000653126.1, exon 2 of 2)</t>
  </si>
  <si>
    <t>teashirt zinc finger homeobox 2</t>
  </si>
  <si>
    <t>uncharacterized LOC105372669</t>
  </si>
  <si>
    <t>cytochrome P450 family 24 subfamily A member 1</t>
  </si>
  <si>
    <t>docking protein 5</t>
  </si>
  <si>
    <t>Intron (ENST00000661549.1/105372676, intron 1 of 4)</t>
  </si>
  <si>
    <t>uncharacterized LOC105372676</t>
  </si>
  <si>
    <t>melanocortin 3 receptor</t>
  </si>
  <si>
    <t>family with sequence similarity 209 member A</t>
  </si>
  <si>
    <t>uncharacterized LOC105372685</t>
  </si>
  <si>
    <t>bone morphogenetic protein 7</t>
  </si>
  <si>
    <t>ribonucleic acid export 1</t>
  </si>
  <si>
    <t>Z-DNA binding protein 1</t>
  </si>
  <si>
    <t>prostate transmembrane protein, androgen induced 1</t>
  </si>
  <si>
    <t>long intergenic non-protein coding RNA 1742</t>
  </si>
  <si>
    <t>chromosome 20 open reading frame 85</t>
  </si>
  <si>
    <t>ankyrin repeat domain 60</t>
  </si>
  <si>
    <t>protein phosphatase 4 regulatory subunit 1 like (pseudogene)</t>
  </si>
  <si>
    <t>Intron (ENST00000427140.5/149773, intron 6 of 6)</t>
  </si>
  <si>
    <t>long intergenic non-protein coding RNA 1711</t>
  </si>
  <si>
    <t>phosphatase and actin regulator 3</t>
  </si>
  <si>
    <t>family with sequence similarity 217 member B</t>
  </si>
  <si>
    <t>Exon (ENST00000655034.1/729296, exon 8 of 8)</t>
  </si>
  <si>
    <t>MIR646 host gene</t>
  </si>
  <si>
    <t>Intron (ENST00000668055.1/284757, intron 3 of 4)</t>
  </si>
  <si>
    <t>microRNA 4533</t>
  </si>
  <si>
    <t>uncharacterized LOC105372699</t>
  </si>
  <si>
    <t>cadherin 4</t>
  </si>
  <si>
    <t>Intron (ENST00000614565.5/1002, intron 2 of 15)</t>
  </si>
  <si>
    <t>uncharacterized LOC100128310</t>
  </si>
  <si>
    <t>Intron (ENST00000252996.9/6874, intron 1 of 14)</t>
  </si>
  <si>
    <t>TATA-box binding protein associated factor 4</t>
  </si>
  <si>
    <t>oxysterol binding protein like 2</t>
  </si>
  <si>
    <t>laminin subunit alpha 5</t>
  </si>
  <si>
    <t>LAMA5 antisense RNA 1</t>
  </si>
  <si>
    <t>GATA binding protein 5</t>
  </si>
  <si>
    <t>uncharacterized LOC101928465</t>
  </si>
  <si>
    <t>solute carrier organic anion transporter family member 4A1</t>
  </si>
  <si>
    <t>Intron (ENST00000466818.1/28231, intron 2 of 2)</t>
  </si>
  <si>
    <t>Exon (ENST00000649368.1/1299, exon 13 of 32)</t>
  </si>
  <si>
    <t>collagen type IX alpha 3 chain</t>
  </si>
  <si>
    <t>Exon (ENST00000649368.1/1299, exon 14 of 32)</t>
  </si>
  <si>
    <t>solute carrier family 17 member 9</t>
  </si>
  <si>
    <t>basic helix-loop-helix family member e23</t>
  </si>
  <si>
    <t>Intron (ENST00000606208.5/63930, intron 1 of 1)</t>
  </si>
  <si>
    <t>long intergenic non-protein coding RNA 1749</t>
  </si>
  <si>
    <t>long intergenic non-protein coding RNA 29</t>
  </si>
  <si>
    <t>long intergenic non-protein coding RNA 1056</t>
  </si>
  <si>
    <t>sodium/potassium transporting ATPase interacting 4</t>
  </si>
  <si>
    <t>microRNA 4326</t>
  </si>
  <si>
    <t>collagen type XX alpha 1 chain</t>
  </si>
  <si>
    <t>Intron (ENST00000358894.11/57642, intron 3 of 35)</t>
  </si>
  <si>
    <t>potassium voltage-gated channel subfamily Q member 2</t>
  </si>
  <si>
    <t>protein tyrosine kinase 6</t>
  </si>
  <si>
    <t>Exon (ENST00000217188.2/6725, exon 5 of 8)</t>
  </si>
  <si>
    <t>helicase with zinc finger 2</t>
  </si>
  <si>
    <t>SLC2A4 regulator</t>
  </si>
  <si>
    <t>Intron (ENST00000611972.4/7165, intron 3 of 4)</t>
  </si>
  <si>
    <t>TPD52 like 2</t>
  </si>
  <si>
    <t>microRNA 941-1</t>
  </si>
  <si>
    <t>Exon (ENST00000266079.5/24148, exon 16 of 21)</t>
  </si>
  <si>
    <t>chromosome 20 open reading frame 204</t>
  </si>
  <si>
    <t>microRNA 6813</t>
  </si>
  <si>
    <t>neuropeptides B and W receptor 2</t>
  </si>
  <si>
    <t>protein-L-isoaspartate (D-aspartate) O-methyltransferase domain containing 2</t>
  </si>
  <si>
    <t>long intergenic non-protein coding RNA 266-1</t>
  </si>
  <si>
    <t>uncharacterized CH507-9B2.8</t>
  </si>
  <si>
    <t>Intron (ENST00000623914.3/102724219, intron 3 of 3)</t>
  </si>
  <si>
    <t>uncharacterized LOC102724219</t>
  </si>
  <si>
    <t>Exon (ENST00000671789.1/ENST00000671789.1, exon 1 of 1)</t>
  </si>
  <si>
    <t>uncharacterized LOC102724701</t>
  </si>
  <si>
    <t>microRNA 8069-1</t>
  </si>
  <si>
    <t>uncharacterized LOC102724843</t>
  </si>
  <si>
    <t>uncharacterized LOC102724951</t>
  </si>
  <si>
    <t>uncharacterized LOC102723360</t>
  </si>
  <si>
    <t>Intron (ENST00000619874.5/102723553, intron 2 of 3)</t>
  </si>
  <si>
    <t>small integral membrane protein 11B</t>
  </si>
  <si>
    <t>RNA, 45S pre-ribosomal N2</t>
  </si>
  <si>
    <t>Intron (ENST00000623664.1/107987293, intron 5 of 6)</t>
  </si>
  <si>
    <t>RNA, 5.8S ribosomal N2</t>
  </si>
  <si>
    <t>microRNA 6724-2</t>
  </si>
  <si>
    <t>Exon (ENST00000629969.1/ENST00000629969.1, exon 1 of 1)</t>
  </si>
  <si>
    <t>RNA, 5.8S ribosomal N3</t>
  </si>
  <si>
    <t>Intron (ENST00000623860.3/105379508, intron 5 of 6)</t>
  </si>
  <si>
    <t>Intron (ENST00000651813.1/107987294, intron 2 of 6)</t>
  </si>
  <si>
    <t>microRNA 6724-4</t>
  </si>
  <si>
    <t>RNA, 5.8S ribosomal N1</t>
  </si>
  <si>
    <t>Intron (ENST00000651813.1/107987294, intron 5 of 6)</t>
  </si>
  <si>
    <t>Exon (ENST00000651312.1/ENST00000651312.1, exon 3 of 3)</t>
  </si>
  <si>
    <t>long intergenic non-protein coding RNA 1666</t>
  </si>
  <si>
    <t>Intron (ENST00000651312.1/ENST00000651312.1, intron 2 of 2)</t>
  </si>
  <si>
    <t>tektin 4 pseudogene 2</t>
  </si>
  <si>
    <t>uncharacterized LOC101930100</t>
  </si>
  <si>
    <t>BAGE family member 2</t>
  </si>
  <si>
    <t>Intron (ENST00000470054.5/85319, intron 6 of 9)</t>
  </si>
  <si>
    <t>transmembrane phosphatase with tensin homology</t>
  </si>
  <si>
    <t>Intron (ENST00000496773.1/85319, intron 13 of 14)</t>
  </si>
  <si>
    <t>ankyrin repeat domain 30B pseudogene 2</t>
  </si>
  <si>
    <t>cytochrome P450 family 4 subfamily F member 29, pseudogene</t>
  </si>
  <si>
    <t>Intron (ENST00000673983.1/ENST00000673983.1, intron 2 of 4)</t>
  </si>
  <si>
    <t>uncharacterized LOC105369292</t>
  </si>
  <si>
    <t>Intron (ENST00000428689.5/ENST00000428689.5, intron 1 of 1)</t>
  </si>
  <si>
    <t>chromosome 21 open reading frame 91</t>
  </si>
  <si>
    <t>uncharacterized LOC107985490</t>
  </si>
  <si>
    <t>long intergenic non-protein coding RNA 320</t>
  </si>
  <si>
    <t>microRNA 6130</t>
  </si>
  <si>
    <t>long intergenic non-protein coding RNA 158</t>
  </si>
  <si>
    <t>N-6 adenine-specific DNA methyltransferase 1</t>
  </si>
  <si>
    <t>keratin associated protein 19-8</t>
  </si>
  <si>
    <t>Intron (ENST00000286827.7/7074, intron 2 of 28)</t>
  </si>
  <si>
    <t>TIAM Rac1 associated GEF 1</t>
  </si>
  <si>
    <t>hormonally up-regulated Neu-associated kinase</t>
  </si>
  <si>
    <t>MIS18 kinetochore protein A</t>
  </si>
  <si>
    <t>melanocortin 2 receptor accessory protein</t>
  </si>
  <si>
    <t>Exon (ENST00000382751.4/9875, exon 22 of 39)</t>
  </si>
  <si>
    <t>URB1 ribosome biogenesis homolog</t>
  </si>
  <si>
    <t>CFAP298-TCP10L readthrough</t>
  </si>
  <si>
    <t>Intron (ENST00000612326.5/54067, intron 2 of 3)</t>
  </si>
  <si>
    <t>chromosome 21 open reading frame 62</t>
  </si>
  <si>
    <t>interferon alpha and beta receptor subunit 1</t>
  </si>
  <si>
    <t>Intron (ENST00000381285.8/6453, intron 37 of 37)</t>
  </si>
  <si>
    <t>intersectin 1</t>
  </si>
  <si>
    <t>Intron (ENST00000362077.4/64968, intron 3 of 5)</t>
  </si>
  <si>
    <t>long intergenic non-protein coding RNA 310</t>
  </si>
  <si>
    <t>Intron (ENST00000481710.5/54065, intron 2 of 4)</t>
  </si>
  <si>
    <t>uncharacterized LOC105372793</t>
  </si>
  <si>
    <t>Intron (ENST00000475045.6/101928269, intron 8 of 12)</t>
  </si>
  <si>
    <t>uncharacterized LOC100506403</t>
  </si>
  <si>
    <t>Intron (ENST00000475045.6/101928269, intron 6 of 12)</t>
  </si>
  <si>
    <t>microRNA 802</t>
  </si>
  <si>
    <t>long intergenic non-protein coding RNA 1436</t>
  </si>
  <si>
    <t>DOP1 leucine zipper like protein B</t>
  </si>
  <si>
    <t>Intron (ENST00000290399.11/6493, intron 5 of 10)</t>
  </si>
  <si>
    <t>SIM bHLH transcription factor 2</t>
  </si>
  <si>
    <t>Intron (ENST00000674895.3/3141, intron 6 of 10)</t>
  </si>
  <si>
    <t>VPS26 endosomal protein sorting factor C</t>
  </si>
  <si>
    <t>dual specificity tyrosine phosphorylation regulated kinase 1A</t>
  </si>
  <si>
    <t>Intron (ENST00000645093.1/3763, intron 2 of 4)</t>
  </si>
  <si>
    <t>Down syndrome critical region 4</t>
  </si>
  <si>
    <t>Intron (ENST00000400454.6/1826, intron 16 of 32)</t>
  </si>
  <si>
    <t>microRNA 4760</t>
  </si>
  <si>
    <t>MX dynamin like GTPase 2</t>
  </si>
  <si>
    <t>MX dynamin like GTPase 1</t>
  </si>
  <si>
    <t>PR/SET domain 15</t>
  </si>
  <si>
    <t>Intron (ENST00000398341.7/54020, intron 4 of 20)</t>
  </si>
  <si>
    <t>solute carrier family 37 member 1</t>
  </si>
  <si>
    <t>endogenous retrovirus group 48 member 1</t>
  </si>
  <si>
    <t>pyridoxal kinase</t>
  </si>
  <si>
    <t>ribosomal RNA processing 1</t>
  </si>
  <si>
    <t>Intron (ENST00000291572.13/56894, intron 8 of 9)</t>
  </si>
  <si>
    <t>1-acylglycerol-3-phosphate O-acyltransferase 3</t>
  </si>
  <si>
    <t>Exon (ENST00000291572.13/56894, exon 9 of 10)</t>
  </si>
  <si>
    <t>Intron (ENST00000645487.1/8209, intron 3 of 3)</t>
  </si>
  <si>
    <t>long intergenic non-protein coding RNA 1678</t>
  </si>
  <si>
    <t>thrombospondin type laminin G domain and EAR repeats</t>
  </si>
  <si>
    <t>signal sequence receptor subunit 4 pseudogene 1</t>
  </si>
  <si>
    <t>collagen type XVIII alpha 1 chain</t>
  </si>
  <si>
    <t>Intron (ENST00000651182.1/107985485, intron 3 of 3)</t>
  </si>
  <si>
    <t>long intergenic non-protein coding RNA 1694</t>
  </si>
  <si>
    <t>Intron (ENST00000400314.5/54039, intron 3 of 15)</t>
  </si>
  <si>
    <t>poly(rC) binding protein 3</t>
  </si>
  <si>
    <t>collagen type VI alpha 1 chain</t>
  </si>
  <si>
    <t>collagen type VI alpha 2 chain</t>
  </si>
  <si>
    <t>formimidoyltransferase cyclodeaminase</t>
  </si>
  <si>
    <t>FTCD antisense RNA 1</t>
  </si>
  <si>
    <t>spermatogenesis and centriole associated 1 like</t>
  </si>
  <si>
    <t>FSHD region gene 1 family member F, pseudogene</t>
  </si>
  <si>
    <t>uncharacterized LOC107984037</t>
  </si>
  <si>
    <t>olfactory receptor family 11 subfamily H member 1</t>
  </si>
  <si>
    <t>Intron (ENST00000435410.1/ENST00000435410.1, intron 1 of 6)</t>
  </si>
  <si>
    <t>uncharacterized LOC112268291</t>
  </si>
  <si>
    <t>Intron (ENST00000453395.5/106146148, intron 2 of 2)</t>
  </si>
  <si>
    <t>double homeobox A pseudogene 8</t>
  </si>
  <si>
    <t>BMS1 pseudogene 22</t>
  </si>
  <si>
    <t>GRB2 associated binding protein family member 4</t>
  </si>
  <si>
    <t>Exon (ENST00000319363.11/23765, exon 13 of 13)</t>
  </si>
  <si>
    <t>interleukin 17 receptor A</t>
  </si>
  <si>
    <t>transmembrane protein 121B</t>
  </si>
  <si>
    <t>microtubule associated monooxygenase, calponin and LIM domain containing 3</t>
  </si>
  <si>
    <t>Exon (ENST00000578905.1/ENST00000578905.1, exon 1 of 1)</t>
  </si>
  <si>
    <t>Intron (ENST00000441493.7/57553, intron 19 of 31)</t>
  </si>
  <si>
    <t>long intergenic non-protein coding RNA 1634</t>
  </si>
  <si>
    <t>peroxisomal biogenesis factor 26</t>
  </si>
  <si>
    <t>family with sequence similarity 230 member D</t>
  </si>
  <si>
    <t>Exon (ENST00000612861.1/ENST00000612861.1, exon 1 of 1)</t>
  </si>
  <si>
    <t>family with sequence similarity 230 member J</t>
  </si>
  <si>
    <t>phosphatidylinositol 4-kinase alpha pseudogene 1</t>
  </si>
  <si>
    <t>RIMS binding protein 3</t>
  </si>
  <si>
    <t>Exon (ENST00000611403.1/ENST00000611403.1, exon 1 of 1)</t>
  </si>
  <si>
    <t>family with sequence similarity 246 member B</t>
  </si>
  <si>
    <t>Exon (ENST00000619065.1/ENST00000619065.1, exon 1 of 1)</t>
  </si>
  <si>
    <t>family with sequence similarity 230 member E</t>
  </si>
  <si>
    <t>gamma-glutamyltransferase 3 pseudogene</t>
  </si>
  <si>
    <t>proline dehydrogenase 1</t>
  </si>
  <si>
    <t>DiGeorge syndrome critical region gene 5</t>
  </si>
  <si>
    <t>DiGeorge syndrome critical region gene 11</t>
  </si>
  <si>
    <t>Intron (ENST00000537045.5/9993, intron 1 of 8)</t>
  </si>
  <si>
    <t>DiGeorge syndrome critical region gene 2</t>
  </si>
  <si>
    <t>clathrin heavy chain like 1</t>
  </si>
  <si>
    <t>glycoprotein Ib platelet subunit beta</t>
  </si>
  <si>
    <t>T-box transcription factor 1</t>
  </si>
  <si>
    <t>Exon (ENST00000329517.11/54584, exon 8 of 8)</t>
  </si>
  <si>
    <t>G protein subunit beta 1 like</t>
  </si>
  <si>
    <t>thioredoxin reductase 2</t>
  </si>
  <si>
    <t>ARVCF delta catenin family member</t>
  </si>
  <si>
    <t>microRNA 185</t>
  </si>
  <si>
    <t>transport and golgi organization 2 homolog</t>
  </si>
  <si>
    <t>zinc finger DHHC-type palmitoyltransferase 8</t>
  </si>
  <si>
    <t>zinc finger protein 74</t>
  </si>
  <si>
    <t>scavenger receptor class F member 2</t>
  </si>
  <si>
    <t>Intron (ENST00000416717.6/ENST00000416717.6, intron 7 of 17)</t>
  </si>
  <si>
    <t>mediator complex subunit 15</t>
  </si>
  <si>
    <t>transmembrane protein 191A (pseudogene)</t>
  </si>
  <si>
    <t>microRNA 649</t>
  </si>
  <si>
    <t>Intron (ENST00000442047.3/400891, intron 4 of 9)</t>
  </si>
  <si>
    <t>leucine rich repeat containing 74B</t>
  </si>
  <si>
    <t>gamma-glutamyltransferase 2</t>
  </si>
  <si>
    <t>Exon (ENST00000416640.2/ENST00000416640.2, exon 1 of 1)</t>
  </si>
  <si>
    <t>long intergenic non-protein coding RNA 1651</t>
  </si>
  <si>
    <t>RIMS binding protein 3B</t>
  </si>
  <si>
    <t>HIC ZBTB transcriptional repressor 2</t>
  </si>
  <si>
    <t>phosphatidylinositol 4-kinase alpha pseudogene 2</t>
  </si>
  <si>
    <t>ubiquitin conjugating enzyme E2 L3</t>
  </si>
  <si>
    <t>Intron (ENST00000339468.8/29799, intron 1 of 4)</t>
  </si>
  <si>
    <t>yippee like 1</t>
  </si>
  <si>
    <t>Exon (ENST00000496490.3/ENST00000496490.3, exon 1 of 1)</t>
  </si>
  <si>
    <t>protein phosphatase, Mg2+/Mn2+ dependent 1F</t>
  </si>
  <si>
    <t>G protein subunit alpha z</t>
  </si>
  <si>
    <t>BCR activator of RhoGEF and GTPase</t>
  </si>
  <si>
    <t>long intergenic non-protein coding RNA 2556</t>
  </si>
  <si>
    <t>uncharacterized LOC105372957</t>
  </si>
  <si>
    <t>solute carrier family 2 member 11</t>
  </si>
  <si>
    <t>calcineurin binding protein 1</t>
  </si>
  <si>
    <t>sushi domain containing 2</t>
  </si>
  <si>
    <t>adenosine A2a receptor</t>
  </si>
  <si>
    <t>gamma-glutamyltransferase 1</t>
  </si>
  <si>
    <t>BCR pseudogene 3</t>
  </si>
  <si>
    <t>aspartate beta-hydroxylase domain containing 2</t>
  </si>
  <si>
    <t>Intron (ENST00000338754.9/8459, intron 1 of 6)</t>
  </si>
  <si>
    <t>tyrosylprotein sulfotransferase 2</t>
  </si>
  <si>
    <t>Intron (ENST00000670559.1/110091768, intron 3 of 3)</t>
  </si>
  <si>
    <t>long intergenic non-protein coding RNA 1422</t>
  </si>
  <si>
    <t>MN1 proto-oncogene, transcriptional regulator</t>
  </si>
  <si>
    <t>tetratricopeptide repeat domain 28</t>
  </si>
  <si>
    <t>Exon (ENST00000612946.4/23331, exon 21 of 21)</t>
  </si>
  <si>
    <t>Intron (ENST00000397906.7/23331, intron 1 of 22)</t>
  </si>
  <si>
    <t>Intron (ENST00000327813.9/83999, intron 9 of 9)</t>
  </si>
  <si>
    <t>kringle containing transmembrane protein 1</t>
  </si>
  <si>
    <t>rhomboid domain containing 3</t>
  </si>
  <si>
    <t>neurofilament heavy</t>
  </si>
  <si>
    <t>Intron (ENST00000490103.6/8563, intron 11 of 19)</t>
  </si>
  <si>
    <t>THO complex 5</t>
  </si>
  <si>
    <t>ring finger protein 215</t>
  </si>
  <si>
    <t>phosphatidylserine decarboxylase</t>
  </si>
  <si>
    <t>synapsin III</t>
  </si>
  <si>
    <t>LARGE xylosyl- and glucuronyltransferase 1</t>
  </si>
  <si>
    <t>Intron (ENST00000608642.6/9215, intron 9 of 11)</t>
  </si>
  <si>
    <t>uncharacterized LL22NC03-13G6.2</t>
  </si>
  <si>
    <t>intestine specific homeobox</t>
  </si>
  <si>
    <t>minichromosome maintenance complex component 5</t>
  </si>
  <si>
    <t>Intron (ENST00000405409.6/23543, intron 2 of 11)</t>
  </si>
  <si>
    <t>RNA binding fox-1 homolog 2</t>
  </si>
  <si>
    <t>apolipoprotein L3</t>
  </si>
  <si>
    <t>myosin heavy chain 9</t>
  </si>
  <si>
    <t>Intron (ENST00000430281.3/105373021, intron 1 of 1)</t>
  </si>
  <si>
    <t>uncharacterized LOC105373021</t>
  </si>
  <si>
    <t>intraflagellar transport 27</t>
  </si>
  <si>
    <t>Exon (ENST00000402918.7/114794, exon 3 of 3)</t>
  </si>
  <si>
    <t>extracellular leucine rich repeat and fibronectin type III domain containing 2</t>
  </si>
  <si>
    <t>SH3 domain binding protein 1</t>
  </si>
  <si>
    <t>Intron (ENST00000455236.4/11078, intron 12 of 12)</t>
  </si>
  <si>
    <t>TRIO and F-actin binding protein</t>
  </si>
  <si>
    <t>ankyrin repeat domain 54</t>
  </si>
  <si>
    <t>Intron (ENST00000660610.1/8398, intron 1 of 16)</t>
  </si>
  <si>
    <t>MAF bZIP transcription factor F</t>
  </si>
  <si>
    <t>Intron (ENST00000325157.7/150350, intron 3 of 6)</t>
  </si>
  <si>
    <t>ENTH domain containing 1</t>
  </si>
  <si>
    <t>family with sequence similarity 83 member F</t>
  </si>
  <si>
    <t>Intron (ENST00000301923.13/23112, intron 4 of 23)</t>
  </si>
  <si>
    <t>trinucleotide repeat containing adaptor 6B</t>
  </si>
  <si>
    <t>adenylosuccinate lyase</t>
  </si>
  <si>
    <t>Intron (ENST00000688408.2/ENST00000688408.2, intron 2 of 2)</t>
  </si>
  <si>
    <t>melanin concentrating hormone receptor 1</t>
  </si>
  <si>
    <t>solute carrier family 25 member 17</t>
  </si>
  <si>
    <t>Intron (ENST00000352645.5/23264, intron 17 of 22)</t>
  </si>
  <si>
    <t>TEF transcription factor, PAR bZIP family member</t>
  </si>
  <si>
    <t>septin 3</t>
  </si>
  <si>
    <t>Intron (ENST00000677622.1/6942, intron 5 of 5)</t>
  </si>
  <si>
    <t>cytochrome P450 family 2 subfamily D member 7 (gene/pseudogene)</t>
  </si>
  <si>
    <t>Intron (ENST00000263246.8/11252, intron 1 of 10)</t>
  </si>
  <si>
    <t>protein kinase C and casein kinase substrate in neurons 2</t>
  </si>
  <si>
    <t>Intron (ENST00000266254.12/25809, intron 5 of 10)</t>
  </si>
  <si>
    <t>tubulin tyrosine ligase like 1</t>
  </si>
  <si>
    <t>Intron (ENST00000360835.9/80274, intron 3 of 21)</t>
  </si>
  <si>
    <t>signal peptide, CUB domain and EGF like domain containing 1</t>
  </si>
  <si>
    <t>Intron (ENST00000493161.1/25813, intron 3 of 6)</t>
  </si>
  <si>
    <t>SAMM50 sorting and assembly machinery component</t>
  </si>
  <si>
    <t>Intron (ENST00000406477.7/29780, intron 2 of 13)</t>
  </si>
  <si>
    <t>parvin beta</t>
  </si>
  <si>
    <t>Intron (ENST00000406477.7/29780, intron 5 of 13)</t>
  </si>
  <si>
    <t>Intron (ENST00000381176.5/85352, intron 4 of 4)</t>
  </si>
  <si>
    <t>shisa like 1</t>
  </si>
  <si>
    <t>long intergenic non-protein coding RNA 1656</t>
  </si>
  <si>
    <t>Intron (ENST00000611394.4/55615, intron 1 of 8)</t>
  </si>
  <si>
    <t>proline rich 5</t>
  </si>
  <si>
    <t>Intron (ENST00000361473.9/553158, intron 8 of 14)</t>
  </si>
  <si>
    <t>Rho GTPase activating protein 8</t>
  </si>
  <si>
    <t>family with sequence similarity 118 member A</t>
  </si>
  <si>
    <t>Intron (ENST00000454439.1/ENST00000454439.1, intron 1 of 1)</t>
  </si>
  <si>
    <t>RIB43A domain with coiled-coils 2</t>
  </si>
  <si>
    <t>uncharacterized LOC107985535</t>
  </si>
  <si>
    <t>peroxisome proliferator activated receptor alpha</t>
  </si>
  <si>
    <t>GRAM domain containing 4</t>
  </si>
  <si>
    <t>microRNA 3201</t>
  </si>
  <si>
    <t>TAFA chemokine like family member 5</t>
  </si>
  <si>
    <t>Intron (ENST00000402357.6/25817, intron 1 of 3)</t>
  </si>
  <si>
    <t>uncharacterized LOC284933</t>
  </si>
  <si>
    <t>Intron (ENST00000402357.6/25817, intron 2 of 3)</t>
  </si>
  <si>
    <t>Intron (ENST00000414287.5/348645, intron 1 of 4)</t>
  </si>
  <si>
    <t>microRNA 3667</t>
  </si>
  <si>
    <t>chromosome 22 putative open reading frame 34</t>
  </si>
  <si>
    <t>Intron (ENST00000438393.5/23774, intron 7 of 11)</t>
  </si>
  <si>
    <t>bromodomain containing 1</t>
  </si>
  <si>
    <t>Pim-3 proto-oncogene, serine/threonine kinase</t>
  </si>
  <si>
    <t>pannexin 2</t>
  </si>
  <si>
    <t>TraB domain containing</t>
  </si>
  <si>
    <t>histone deacetylase 10</t>
  </si>
  <si>
    <t>plexin B2</t>
  </si>
  <si>
    <t>SH3 and multiple ankyrin repeat domains 3</t>
  </si>
  <si>
    <t>Intron (ENST00000448413.5/285362, intron 9 of 12)</t>
  </si>
  <si>
    <t>uncharacterized LOC102723512</t>
  </si>
  <si>
    <t>Intron (ENST00000661097.1/102723512, intron 1 of 6)</t>
  </si>
  <si>
    <t>Intron (ENST00000287585.8/375323, intron 3 of 3)</t>
  </si>
  <si>
    <t>SET domain containing 5</t>
  </si>
  <si>
    <t>Intron (ENST00000397077.6/491, intron 2 of 19)</t>
  </si>
  <si>
    <t>ATPase plasma membrane Ca2+ transporting 2</t>
  </si>
  <si>
    <t>uncharacterized LOC101927467</t>
  </si>
  <si>
    <t>Exon (ENST00000446110.1/10533, exon 4 of 4)</t>
  </si>
  <si>
    <t>vestigial like family member 4</t>
  </si>
  <si>
    <t>Intron (ENST00000273038.7/9686, intron 2 of 5)</t>
  </si>
  <si>
    <t>IQ motif and Sec7 domain ArfGEF 1</t>
  </si>
  <si>
    <t>nucleoporin 210</t>
  </si>
  <si>
    <t>nuclear receptor subfamily 2 group C member 2</t>
  </si>
  <si>
    <t>collagen type VI alpha 4 pseudogene 1</t>
  </si>
  <si>
    <t>Intron (ENST00000702609.1/ENST00000702609.1, intron 3 of 3)</t>
  </si>
  <si>
    <t>polypeptide N-acetylgalactosaminyltransferase 15</t>
  </si>
  <si>
    <t>Intron (ENST00000627468.2/92106, intron 4 of 8)</t>
  </si>
  <si>
    <t>oxidoreductase NAD binding domain containing 1</t>
  </si>
  <si>
    <t>phospholipase C like 2</t>
  </si>
  <si>
    <t>Intron (ENST00000414318.2/9779, intron 1 of 8)</t>
  </si>
  <si>
    <t>uncharacterized LOC105376975</t>
  </si>
  <si>
    <t>Intron (ENST00000630609.2/101927777, intron 3 of 3)</t>
  </si>
  <si>
    <t>SATB1 antisense RNA 1</t>
  </si>
  <si>
    <t>Intron (ENST00000595388.5/101927777, intron 3 of 4)</t>
  </si>
  <si>
    <t>uncharacterized LOC105376976</t>
  </si>
  <si>
    <t>potassium voltage-gated channel subfamily H member 8</t>
  </si>
  <si>
    <t>Intron (ENST00000494118.5/79750, intron 2 of 6)</t>
  </si>
  <si>
    <t>ZNF385D antisense RNA 2</t>
  </si>
  <si>
    <t>zinc finger protein 385D</t>
  </si>
  <si>
    <t>UBE2E2 antisense RNA 1 (head to head)</t>
  </si>
  <si>
    <t>long intergenic non-protein coding RNA 691</t>
  </si>
  <si>
    <t>microRNA 466</t>
  </si>
  <si>
    <t>Intron (ENST00000396556.7/114884, intron 1 of 11)</t>
  </si>
  <si>
    <t>oxysterol binding protein like 10</t>
  </si>
  <si>
    <t>Intron (ENST00000331889.10/25904, intron 12 of 17)</t>
  </si>
  <si>
    <t>CCR4-NOT transcription complex subunit 10</t>
  </si>
  <si>
    <t>C-C motif chemokine receptor 4</t>
  </si>
  <si>
    <t>cytoplasmic linker associated protein 2</t>
  </si>
  <si>
    <t>SH3 and cysteine rich domain</t>
  </si>
  <si>
    <t>tetratricopeptide repeat and ankyrin repeat containing 1</t>
  </si>
  <si>
    <t>Intron (ENST00000435830.6/2803, intron 6 of 15)</t>
  </si>
  <si>
    <t>golgin A4</t>
  </si>
  <si>
    <t>Exon (ENST00000690174.1/ENST00000690174.1, exon 1 of 1)</t>
  </si>
  <si>
    <t>myelin associated oligodendrocyte basic protein</t>
  </si>
  <si>
    <t>myosin VIIA and Rab interacting protein</t>
  </si>
  <si>
    <t>unc-51 like kinase 4</t>
  </si>
  <si>
    <t>Exon (ENST00000690717.1/ENST00000690717.1, exon 2 of 2)</t>
  </si>
  <si>
    <t>golgi associated kinase 1A</t>
  </si>
  <si>
    <t>protein O-linked mannose N-acetylglucosaminyltransferase 2 (beta 1,4-)</t>
  </si>
  <si>
    <t>Intron (ENST00000292246.8/55129, intron 11 of 12)</t>
  </si>
  <si>
    <t>anoctamin 10</t>
  </si>
  <si>
    <t>zinc finger protein 660</t>
  </si>
  <si>
    <t>Intron (ENST00000460241.2/29122, intron 1 of 10)</t>
  </si>
  <si>
    <t>serine protease 44, pseudogene</t>
  </si>
  <si>
    <t>Intron (ENST00000254480.10/6599, intron 25 of 27)</t>
  </si>
  <si>
    <t>SWI/SNF related, matrix associated, actin dependent regulator of chromatin subfamily c member 1</t>
  </si>
  <si>
    <t>plexin B1</t>
  </si>
  <si>
    <t>G protein subunit alpha i2</t>
  </si>
  <si>
    <t>Intron (ENST00000266037.10/1795, intron 1 of 52)</t>
  </si>
  <si>
    <t>microRNA 4787</t>
  </si>
  <si>
    <t>glutamate metabotropic receptor 2</t>
  </si>
  <si>
    <t>toll like receptor 9</t>
  </si>
  <si>
    <t>Intron (ENST00000637424.1/776, intron 1 of 46)</t>
  </si>
  <si>
    <t>decapping mRNA 1A</t>
  </si>
  <si>
    <t>Intron (ENST00000415676.6/55799, intron 5 of 38)</t>
  </si>
  <si>
    <t>calcium voltage-gated channel auxiliary subunit alpha2delta 3</t>
  </si>
  <si>
    <t>embryonic stem cell related</t>
  </si>
  <si>
    <t>filamin B</t>
  </si>
  <si>
    <t>Intron (ENST00000486145.6/200844, intron 1 of 3)</t>
  </si>
  <si>
    <t>CFAP20DC antisense RNA 1</t>
  </si>
  <si>
    <t>Intron (ENST00000668131.1/105377110, intron 4 of 6)</t>
  </si>
  <si>
    <t>uncharacterized LOC105377110</t>
  </si>
  <si>
    <t>Intron (ENST00000668131.1/105377110, intron 5 of 6)</t>
  </si>
  <si>
    <t>Intron (ENST00000612439.4/8618, intron 1 of 27)</t>
  </si>
  <si>
    <t>calcium dependent secretion activator</t>
  </si>
  <si>
    <t>long intergenic non-protein coding RNA 698</t>
  </si>
  <si>
    <t>membrane associated guanylate kinase, WW and PDZ domain containing 1</t>
  </si>
  <si>
    <t>leucine rich repeats and immunoglobulin like domains 1</t>
  </si>
  <si>
    <t>TAFA chemokine like family member 1</t>
  </si>
  <si>
    <t>Intron (ENST00000398540.8/23150, intron 5 of 22)</t>
  </si>
  <si>
    <t>FERM domain containing 4B</t>
  </si>
  <si>
    <t>Intron (ENST00000459638.5/23150, intron 1 of 5)</t>
  </si>
  <si>
    <t>MyoD family inhibitor domain containing 2</t>
  </si>
  <si>
    <t>SHQ1, H/ACA ribonucleoprotein assembly factor</t>
  </si>
  <si>
    <t>contactin 3</t>
  </si>
  <si>
    <t>Intron (ENST00000638439.1/ENST00000638439.1, intron 1 of 2)</t>
  </si>
  <si>
    <t>microRNA 1324</t>
  </si>
  <si>
    <t>Intron (ENST00000464233.6/6091, intron 1 of 30)</t>
  </si>
  <si>
    <t>roundabout guidance receptor 1</t>
  </si>
  <si>
    <t>Intron (ENST00000690741.2/728290, intron 1 of 1)</t>
  </si>
  <si>
    <t>long intergenic non-protein coding RNA 2027</t>
  </si>
  <si>
    <t>uncharacterized LOC105377188</t>
  </si>
  <si>
    <t>Intron (ENST00000383699.8/253559, intron 1 of 9)</t>
  </si>
  <si>
    <t>cell adhesion molecule 2</t>
  </si>
  <si>
    <t>microRNA 5688</t>
  </si>
  <si>
    <t>long intergenic non-protein coding RNA 506</t>
  </si>
  <si>
    <t>CGG triplet repeat binding protein 1</t>
  </si>
  <si>
    <t>casein kinase 2 subunit alpha' interacting protein</t>
  </si>
  <si>
    <t>EPH receptor A3</t>
  </si>
  <si>
    <t>protein S</t>
  </si>
  <si>
    <t>Intron (ENST00000394236.9/5627, intron 3 of 14)</t>
  </si>
  <si>
    <t>long intergenic non-protein coding RNA 879</t>
  </si>
  <si>
    <t>Intron (ENST00000665896.1/255025, intron 2 of 3)</t>
  </si>
  <si>
    <t>Intron (ENST00000470610.6/285220, intron 2 of 4)</t>
  </si>
  <si>
    <t>EPH receptor A6</t>
  </si>
  <si>
    <t>Intron (ENST00000508616.1/ENST00000508616.1, intron 1 of 3)</t>
  </si>
  <si>
    <t>olfactory receptor family 5 subfamily H member 2</t>
  </si>
  <si>
    <t>ST3GAL6 antisense RNA 1</t>
  </si>
  <si>
    <t>Intron (ENST00000326840.11/131566, intron 2 of 15)</t>
  </si>
  <si>
    <t>discoidin, CUB and LCCL domain containing 2</t>
  </si>
  <si>
    <t>Intron (ENST00000463526.1/84319, intron 1 of 3)</t>
  </si>
  <si>
    <t>microRNA 3921</t>
  </si>
  <si>
    <t>Intron (ENST00000323523.8/55076, intron 1 of 5)</t>
  </si>
  <si>
    <t>transmembrane protein 45A</t>
  </si>
  <si>
    <t>Intron (ENST00000471714.6/25890, intron 1 of 67)</t>
  </si>
  <si>
    <t>ABI family member 3 binding protein</t>
  </si>
  <si>
    <t>PEST proteolytic signal containing nuclear protein</t>
  </si>
  <si>
    <t>microRNA 548ab</t>
  </si>
  <si>
    <t>Intron (ENST00000660862.1/101929534, intron 8 of 9)</t>
  </si>
  <si>
    <t>uncharacterized LOC105374029</t>
  </si>
  <si>
    <t>uncharacterized LOC107986021</t>
  </si>
  <si>
    <t>Intron (ENST00000667856.1/344595, intron 2 of 2)</t>
  </si>
  <si>
    <t>coiled-coil domain containing 54</t>
  </si>
  <si>
    <t>Intron (ENST00000609293.2/101929607, intron 1 of 2)</t>
  </si>
  <si>
    <t>long intergenic non-protein coding RNA 1990</t>
  </si>
  <si>
    <t>Intron (ENST00000648541.1/677779, intron 3 of 3)</t>
  </si>
  <si>
    <t>long intergenic non-protein coding RNA 488</t>
  </si>
  <si>
    <t>uncharacterized LOC105374039</t>
  </si>
  <si>
    <t>Intron (ENST00000438817.6/10225, intron 5 of 7)</t>
  </si>
  <si>
    <t>zinc finger BED-type containing 2</t>
  </si>
  <si>
    <t>transgelin 3</t>
  </si>
  <si>
    <t>Intron (ENST00000398214.5/344807, intron 1 of 5)</t>
  </si>
  <si>
    <t>CD200 receptor 1 like</t>
  </si>
  <si>
    <t>Intron (ENST00000308611.8/131450, intron 1 of 7)</t>
  </si>
  <si>
    <t>CD200 receptor 1</t>
  </si>
  <si>
    <t>cilia and flagella associated protein 44</t>
  </si>
  <si>
    <t>Intron (ENST00000649772.1/55779, intron 7 of 38)</t>
  </si>
  <si>
    <t>spindle and centriole associated protein 1</t>
  </si>
  <si>
    <t>Intron (ENST00000383673.5/1814, intron 3 of 6)</t>
  </si>
  <si>
    <t>dopamine receptor D3</t>
  </si>
  <si>
    <t>zinc finger protein 80</t>
  </si>
  <si>
    <t>ZBTB20 antisense RNA 1</t>
  </si>
  <si>
    <t>Intron (ENST00000675478.1/26137, intron 4 of 11)</t>
  </si>
  <si>
    <t>zinc finger and BTB domain containing 20</t>
  </si>
  <si>
    <t>Intron (ENST00000662602.1/101926886, intron 7 of 7)</t>
  </si>
  <si>
    <t>uncharacterized LOC101926886</t>
  </si>
  <si>
    <t>LSAMP antisense RNA 1</t>
  </si>
  <si>
    <t>Intron (ENST00000482142.5/105374060, intron 3 of 6)</t>
  </si>
  <si>
    <t>uncharacterized LOC107986022</t>
  </si>
  <si>
    <t>Intron (ENST00000273666.10/9515, intron 3 of 27)</t>
  </si>
  <si>
    <t>syntaxin binding protein 5 like</t>
  </si>
  <si>
    <t>Intron (ENST00000264233.6/10721, intron 25 of 29)</t>
  </si>
  <si>
    <t>DNA polymerase theta</t>
  </si>
  <si>
    <t>Intron (ENST00000462833.6/111, intron 8 of 20)</t>
  </si>
  <si>
    <t>adenylate cyclase 5</t>
  </si>
  <si>
    <t>myosin light chain kinase</t>
  </si>
  <si>
    <t>oxysterol binding protein like 11</t>
  </si>
  <si>
    <t>Intron (ENST00000654154.2/100862662, intron 1 of 1)</t>
  </si>
  <si>
    <t>ALDH1L1 antisense RNA 2</t>
  </si>
  <si>
    <t>uncharacterized LOC107986124</t>
  </si>
  <si>
    <t>coiled-coil-helix-coiled-coil-helix domain containing 6</t>
  </si>
  <si>
    <t>Intron (ENST00000461398.3/101927149, intron 6 of 7)</t>
  </si>
  <si>
    <t>long intergenic non-protein coding RNA 1471</t>
  </si>
  <si>
    <t>Intron (ENST00000254730.11/60678, intron 1 of 6)</t>
  </si>
  <si>
    <t>RuvB like AAA ATPase 1</t>
  </si>
  <si>
    <t>Intron (ENST00000254730.11/60678, intron 6 of 6)</t>
  </si>
  <si>
    <t>eukaryotic elongation factor, selenocysteine-tRNA specific</t>
  </si>
  <si>
    <t>RAB7A, member RAS oncogene family</t>
  </si>
  <si>
    <t>Exon (ENST00000653122.1/ENST00000653122.1, exon 1 of 2)</t>
  </si>
  <si>
    <t>acyl-CoA dehydrogenase family member 9</t>
  </si>
  <si>
    <t>Exon (ENST00000296271.4/6010, exon 3 of 5)</t>
  </si>
  <si>
    <t>plexin D1</t>
  </si>
  <si>
    <t>Intron (ENST00000393238.8/23023, intron 2 of 6)</t>
  </si>
  <si>
    <t>transmembrane and coiled-coil domain family 1</t>
  </si>
  <si>
    <t>uncharacterized LOC105374107</t>
  </si>
  <si>
    <t>Intron (ENST00000264995.8/11222, intron 4 of 9)</t>
  </si>
  <si>
    <t>mitochondrial ribosomal protein L3</t>
  </si>
  <si>
    <t>Intron (ENST00000617767.5/131034, intron 11 of 15)</t>
  </si>
  <si>
    <t>copine 4</t>
  </si>
  <si>
    <t>Intron (ENST00000617767.5/131034, intron 7 of 15)</t>
  </si>
  <si>
    <t>Intron (ENST00000351273.11/55, intron 10 of 10)</t>
  </si>
  <si>
    <t>acid phosphatase 3</t>
  </si>
  <si>
    <t>DnaJ heat shock protein family (Hsp40) member C13</t>
  </si>
  <si>
    <t>Intron (ENST00000504440.1/348808, intron 3 of 10)</t>
  </si>
  <si>
    <t>NPHP3-ACAD11 readthrough (NMD candidate)</t>
  </si>
  <si>
    <t>transmembrane protein 108</t>
  </si>
  <si>
    <t>Intron (ENST00000514529.5/66000, intron 3 of 3)</t>
  </si>
  <si>
    <t>Intron (ENST00000321871.11/66000, intron 5 of 5)</t>
  </si>
  <si>
    <t>beaded filament structural protein 2</t>
  </si>
  <si>
    <t>microRNA 4788</t>
  </si>
  <si>
    <t>EPH receptor B1</t>
  </si>
  <si>
    <t>Intron (ENST00000398015.8/2047, intron 3 of 15)</t>
  </si>
  <si>
    <t>Intron (ENST00000649588.1/102724019, intron 1 of 6)</t>
  </si>
  <si>
    <t>uncharacterized LOC105374122</t>
  </si>
  <si>
    <t>protein phosphatase 2 regulatory subunit B''alpha</t>
  </si>
  <si>
    <t>interleukin 20 receptor subunit beta</t>
  </si>
  <si>
    <t>SRY-box transcription factor 14</t>
  </si>
  <si>
    <t>DAZ interacting zinc finger protein 1 like</t>
  </si>
  <si>
    <t>Exon (ENST00000624916.1/ENST00000624916.1, exon 1 of 1)</t>
  </si>
  <si>
    <t>extended synaptotagmin 3</t>
  </si>
  <si>
    <t>Fas apoptotic inhibitory molecule</t>
  </si>
  <si>
    <t>Intron (ENST00000495075.5/56945, intron 1 of 9)</t>
  </si>
  <si>
    <t>proline rich 23C</t>
  </si>
  <si>
    <t>calsyntenin 2</t>
  </si>
  <si>
    <t>Intron (ENST00000458420.7/64084, intron 1 of 16)</t>
  </si>
  <si>
    <t>Intron (ENST00000458420.7/64084, intron 5 of 16)</t>
  </si>
  <si>
    <t>uncharacterized LOC105374132</t>
  </si>
  <si>
    <t>Intron (ENST00000505013.5/92370, intron 1 of 4)</t>
  </si>
  <si>
    <t>2-phosphoxylose phosphatase 1</t>
  </si>
  <si>
    <t>G protein-coupled receptor kinase 7</t>
  </si>
  <si>
    <t>Intron (ENST00000489671.6/7029, intron 3 of 12)</t>
  </si>
  <si>
    <t>transcription factor Dp-2</t>
  </si>
  <si>
    <t>Intron (ENST00000656590.1/545, intron 32 of 43)</t>
  </si>
  <si>
    <t>ATR serine/threonine kinase</t>
  </si>
  <si>
    <t>uncharacterized LOC105374140</t>
  </si>
  <si>
    <t>uncharacterized LOC107986138</t>
  </si>
  <si>
    <t>phospholipid scramblase 4</t>
  </si>
  <si>
    <t>Intron (ENST00000473299.1/ENST00000473299.1, intron 2 of 5)</t>
  </si>
  <si>
    <t>uncharacterized LOC112268449</t>
  </si>
  <si>
    <t>uncharacterized LOC440982</t>
  </si>
  <si>
    <t>TSC22 domain family member 2</t>
  </si>
  <si>
    <t>glutamate rich 6</t>
  </si>
  <si>
    <t>MINDY family member 4B</t>
  </si>
  <si>
    <t>RAP2B, member of RAS oncogene family</t>
  </si>
  <si>
    <t>Intron (ENST00000488210.1/105374165, intron 3 of 3)</t>
  </si>
  <si>
    <t>long intergenic non-protein coding RNA 2006</t>
  </si>
  <si>
    <t>Intron (ENST00000492661.5/4311, intron 8 of 22)</t>
  </si>
  <si>
    <t>membrane metalloendopeptidase</t>
  </si>
  <si>
    <t>Intron (ENST00000639147.1/100505385, intron 1 of 3)</t>
  </si>
  <si>
    <t>IQ motif containing J</t>
  </si>
  <si>
    <t>IQCJ-SCHIP1 readthrough</t>
  </si>
  <si>
    <t>Intron (ENST00000639147.1/100505385, intron 3 of 3)</t>
  </si>
  <si>
    <t>microRNA 3919</t>
  </si>
  <si>
    <t>Intron (ENST00000666425.1/101928376, intron 6 of 6)</t>
  </si>
  <si>
    <t>schwannomin interacting protein 1</t>
  </si>
  <si>
    <t>IL12A antisense RNA 1</t>
  </si>
  <si>
    <t>long intergenic non-protein coding RNA 1192</t>
  </si>
  <si>
    <t>microRNA 1263</t>
  </si>
  <si>
    <t>long intergenic non-protein coding RNA 1324</t>
  </si>
  <si>
    <t>Intron (ENST00000651449.1/ENST00000651449.1, intron 7 of 8)</t>
  </si>
  <si>
    <t>zinc finger B-box domain containing</t>
  </si>
  <si>
    <t>MDS1 and EVI1 complex locus</t>
  </si>
  <si>
    <t>Intron (ENST00000351298.9/5337, intron 23 of 26)</t>
  </si>
  <si>
    <t>phospholipase D1</t>
  </si>
  <si>
    <t>fibronectin type III domain containing 3B</t>
  </si>
  <si>
    <t>growth hormone secretagogue receptor</t>
  </si>
  <si>
    <t>epithelial cell transforming 2</t>
  </si>
  <si>
    <t>Intron (ENST00000695368.1/22871, intron 4 of 6)</t>
  </si>
  <si>
    <t>neuroligin 1</t>
  </si>
  <si>
    <t>NAALADL2 antisense RNA 1</t>
  </si>
  <si>
    <t>microRNA 7977</t>
  </si>
  <si>
    <t>Intron (ENST00000428516.1/ENST00000428516.1, intron 2 of 4)</t>
  </si>
  <si>
    <t>long intergenic non-protein coding RNA 1209</t>
  </si>
  <si>
    <t>Intron (ENST00000635794.1/79718, intron 1 of 5)</t>
  </si>
  <si>
    <t>TBL1X receptor 1</t>
  </si>
  <si>
    <t>long intergenic non-protein coding RNA 501</t>
  </si>
  <si>
    <t>long intergenic non-protein coding RNA 2015</t>
  </si>
  <si>
    <t>Intron (ENST00000437510.5/10242, intron 1 of 3)</t>
  </si>
  <si>
    <t>long intergenic non-protein coding RNA 1014</t>
  </si>
  <si>
    <t>potassium calcium-activated channel subfamily M regulatory beta subunit 2</t>
  </si>
  <si>
    <t>ubiquitin specific peptidase 13</t>
  </si>
  <si>
    <t>peroxisomal biogenesis factor 5 like</t>
  </si>
  <si>
    <t>uncharacterized LOC101928856</t>
  </si>
  <si>
    <t>Intron (ENST00000492597.5/56922, intron 1 of 17)</t>
  </si>
  <si>
    <t>methylcrotonoyl-CoA carboxylase 1</t>
  </si>
  <si>
    <t>Intron (ENST00000305135.10/55689, intron 1 of 30)</t>
  </si>
  <si>
    <t>YEATS domain containing 2</t>
  </si>
  <si>
    <t>Intron (ENST00000445553.1/ENST00000445553.1, intron 4 of 8)</t>
  </si>
  <si>
    <t>5-hydroxytryptamine receptor 3E</t>
  </si>
  <si>
    <t>calcium/calmodulin dependent protein kinase II inhibitor 2</t>
  </si>
  <si>
    <t>eukaryotic translation initiation factor 4 gamma 1</t>
  </si>
  <si>
    <t>long intergenic non-protein coding RNA 1839</t>
  </si>
  <si>
    <t>Intron (ENST00000335012.3/285382, intron 1 of 1)</t>
  </si>
  <si>
    <t>chromosome 3 open reading frame 70</t>
  </si>
  <si>
    <t>insulin like growth factor 2 mRNA binding protein 2</t>
  </si>
  <si>
    <t>receptor transporter protein 4</t>
  </si>
  <si>
    <t>uncharacterized LOC105374265</t>
  </si>
  <si>
    <t>Intron (ENST00000448637.5/4026, intron 6 of 6)</t>
  </si>
  <si>
    <t>LIM domain containing preferred translocation partner in lipoma</t>
  </si>
  <si>
    <t>Intron (ENST00000617246.5/4026, intron 9 of 11)</t>
  </si>
  <si>
    <t>tumor protein p63 regulated 1</t>
  </si>
  <si>
    <t>claudin 1</t>
  </si>
  <si>
    <t>Intron (ENST00000445105.7/2257, intron 5 of 5)</t>
  </si>
  <si>
    <t>FGF12 antisense RNA 1</t>
  </si>
  <si>
    <t>Intron (ENST00000450716.5/2257, intron 1 of 5)</t>
  </si>
  <si>
    <t>fibroblast growth factor 12</t>
  </si>
  <si>
    <t>Mab-21 domain containing 2</t>
  </si>
  <si>
    <t>Intron (ENST00000457815.1/102724877, intron 1 of 1)</t>
  </si>
  <si>
    <t>uncharacterized LOC102724877</t>
  </si>
  <si>
    <t>TMEM44 antisense RNA 1</t>
  </si>
  <si>
    <t>family with sequence similarity 43 member A</t>
  </si>
  <si>
    <t>succinate dehydrogenase complex flavoprotein subunit A pseudogene 2</t>
  </si>
  <si>
    <t>MIR570 host gene</t>
  </si>
  <si>
    <t>tyrosine kinase non receptor 2</t>
  </si>
  <si>
    <t>Intron (ENST00000607976.2/ENST00000607976.2, intron 2 of 2)</t>
  </si>
  <si>
    <t>succinate dehydrogenase complex flavoprotein subunit A pseudogene 1</t>
  </si>
  <si>
    <t>long intergenic non-protein coding RNA 885</t>
  </si>
  <si>
    <t>Intron (ENST00000426755.5/54965, intron 2 of 5)</t>
  </si>
  <si>
    <t>centrosomal protein 19</t>
  </si>
  <si>
    <t>Exon (ENST00000608482.1/ENST00000608482.1, exon 1 of 1)</t>
  </si>
  <si>
    <t>uncharacterized LOC112268458</t>
  </si>
  <si>
    <t>Intron (ENST00000482695.5/89782, intron 12 of 16)</t>
  </si>
  <si>
    <t>leishmanolysin like peptidase</t>
  </si>
  <si>
    <t>LMLN antisense RNA 1</t>
  </si>
  <si>
    <t>Exon (ENST00000457191.1/ENST00000457191.1, exon 1 of 2)</t>
  </si>
  <si>
    <t>family with sequence similarity 157 member A</t>
  </si>
  <si>
    <t>Intron (ENST00000356347.3/642280, intron 1 of 1)</t>
  </si>
  <si>
    <t>zinc finger protein 876, pseudogene</t>
  </si>
  <si>
    <t>phosphodiesterase 6B</t>
  </si>
  <si>
    <t>cyclin G associated kinase</t>
  </si>
  <si>
    <t>Intron (ENST00000314167.9/2580, intron 4 of 27)</t>
  </si>
  <si>
    <t>diacylglycerol kinase theta</t>
  </si>
  <si>
    <t>ring finger protein 212</t>
  </si>
  <si>
    <t>Intron (ENST00000479478.5/100379220, intron 1 of 4)</t>
  </si>
  <si>
    <t>transmembrane p24 trafficking protein 11, pseudogene</t>
  </si>
  <si>
    <t>C-terminal binding protein 1</t>
  </si>
  <si>
    <t>NK1 homeobox 1</t>
  </si>
  <si>
    <t>family with sequence similarity 53 member A</t>
  </si>
  <si>
    <t>Intron (ENST00000466692.3/152877, intron 1 of 1)</t>
  </si>
  <si>
    <t>negative elongation factor complex member A</t>
  </si>
  <si>
    <t>Exon (ENST00000423729.3/339983, exon 3 of 3)</t>
  </si>
  <si>
    <t>N-acetyltransferase 8 like</t>
  </si>
  <si>
    <t>DNA polymerase nu</t>
  </si>
  <si>
    <t>Intron (ENST00000382865.5/353497, intron 17 of 23)</t>
  </si>
  <si>
    <t>regulator of G protein signaling 12</t>
  </si>
  <si>
    <t>docking protein 7</t>
  </si>
  <si>
    <t>Intron (ENST00000254742.6/85013, intron 2 of 4)</t>
  </si>
  <si>
    <t>transmembrane protein 128</t>
  </si>
  <si>
    <t>Intron (ENST00000421177.6/27065, intron 7 of 8)</t>
  </si>
  <si>
    <t>neuronal vesicle trafficking associated 1</t>
  </si>
  <si>
    <t>Intron (ENST00000282908.10/55351, intron 5 of 11)</t>
  </si>
  <si>
    <t>serine/threonine kinase 32B</t>
  </si>
  <si>
    <t>microRNA 378d-1</t>
  </si>
  <si>
    <t>Intron (ENST00000639345.1/389197, intron 7 of 7)</t>
  </si>
  <si>
    <t>uncharacterized LOC107986257</t>
  </si>
  <si>
    <t>long intergenic non-protein coding RNA 2482</t>
  </si>
  <si>
    <t>S100 calcium binding protein P</t>
  </si>
  <si>
    <t>biogenesis of lysosomal organelles complex 1 subunit 4</t>
  </si>
  <si>
    <t>Exon (ENST00000444368.1/57533, exon 2 of 2)</t>
  </si>
  <si>
    <t>TBC1 domain family member 14</t>
  </si>
  <si>
    <t>Exon (ENST00000448507.5/57533, exon 2 of 14)</t>
  </si>
  <si>
    <t>Intron (ENST00000507866.6/57537, intron 1 of 26)</t>
  </si>
  <si>
    <t>sortilin related VPS10 domain containing receptor 2</t>
  </si>
  <si>
    <t>long intergenic non-protein coding RNA 2517</t>
  </si>
  <si>
    <t>carboxypeptidase Z</t>
  </si>
  <si>
    <t>Intron (ENST00000503331.1/ENST00000503331.1, intron 7 of 7)</t>
  </si>
  <si>
    <t>dopamine receptor D5</t>
  </si>
  <si>
    <t>Intron (ENST00000663264.1/ENST00000663264.1, intron 1 of 2)</t>
  </si>
  <si>
    <t>zinc finger protein 518B</t>
  </si>
  <si>
    <t>long intergenic non-protein coding RNA 2498</t>
  </si>
  <si>
    <t>microRNA 572</t>
  </si>
  <si>
    <t>long intergenic non-protein coding RNA 2270</t>
  </si>
  <si>
    <t>Intron (ENST00000511649.5/9364, intron 2 of 5)</t>
  </si>
  <si>
    <t>RAB28, member RAS oncogene family</t>
  </si>
  <si>
    <t>NK3 homeobox 2</t>
  </si>
  <si>
    <t>Intron (ENST00000505089.6/201853, intron 2 of 6)</t>
  </si>
  <si>
    <t>long intergenic non-protein coding RNA 504</t>
  </si>
  <si>
    <t>Intron (ENST00000512702.6/57545, intron 12 of 17)</t>
  </si>
  <si>
    <t>coiled-coil and C2 domain containing 2A</t>
  </si>
  <si>
    <t>Intron (ENST00000502843.5/952, intron 6 of 6)</t>
  </si>
  <si>
    <t>CD38 molecule</t>
  </si>
  <si>
    <t>LIM domain binding 2</t>
  </si>
  <si>
    <t>Intron (ENST00000265018.4/27146, intron 7 of 17)</t>
  </si>
  <si>
    <t>mediator complex subunit 28</t>
  </si>
  <si>
    <t>uncharacterized LOC105374510</t>
  </si>
  <si>
    <t>long intergenic non-protein coding RNA 2438</t>
  </si>
  <si>
    <t>slit guidance ligand 2</t>
  </si>
  <si>
    <t>Intron (ENST00000382152.7/80333, intron 1 of 8)</t>
  </si>
  <si>
    <t>potassium voltage-gated channel interacting protein 4</t>
  </si>
  <si>
    <t>Intron (ENST00000514290.1/105374528, intron 1 of 1)</t>
  </si>
  <si>
    <t>uncharacterized LOC105374528</t>
  </si>
  <si>
    <t>PPARG coactivator 1 alpha</t>
  </si>
  <si>
    <t>SEL1L family member 3</t>
  </si>
  <si>
    <t>Intron (ENST00000512351.5/3516, intron 1 of 4)</t>
  </si>
  <si>
    <t>recombination signal binding protein for immunoglobulin kappa J region</t>
  </si>
  <si>
    <t>stromal interaction molecule 2</t>
  </si>
  <si>
    <t>long intergenic non-protein coding RNA 2261</t>
  </si>
  <si>
    <t>protocadherin 7</t>
  </si>
  <si>
    <t>Intron (ENST00000659320.1/ENST00000659320.1, intron 1 of 2)</t>
  </si>
  <si>
    <t>long intergenic non-protein coding RNA 2353</t>
  </si>
  <si>
    <t>uncharacterized LOC105374391</t>
  </si>
  <si>
    <t>ArfGAP with RhoGAP domain, ankyrin repeat and PH domain 2</t>
  </si>
  <si>
    <t>long intergenic non-protein coding RNA 2616</t>
  </si>
  <si>
    <t>TBC1 domain family member 1</t>
  </si>
  <si>
    <t>Exon (ENST00000436901.3/79667, exon 4 of 4)</t>
  </si>
  <si>
    <t>KLF3 antisense RNA 1</t>
  </si>
  <si>
    <t>Intron (ENST00000510213.5/92689, intron 2 of 2)</t>
  </si>
  <si>
    <t>microRNA 574</t>
  </si>
  <si>
    <t>PDS5 cohesin associated factor A</t>
  </si>
  <si>
    <t>Intron (ENST00000303538.13/23244, intron 17 of 32)</t>
  </si>
  <si>
    <t>Intron (ENST00000508593.6/323, intron 12 of 17)</t>
  </si>
  <si>
    <t>amyloid beta precursor protein binding family B member 2</t>
  </si>
  <si>
    <t>Intron (ENST00000508593.6/323, intron 10 of 17)</t>
  </si>
  <si>
    <t>long intergenic non-protein coding RNA 2383</t>
  </si>
  <si>
    <t>uncharacterized LOC105374438</t>
  </si>
  <si>
    <t>Intron (ENST00000295454.8/2560, intron 5 of 8)</t>
  </si>
  <si>
    <t>uncharacterized LOC107986277</t>
  </si>
  <si>
    <t>TXK tyrosine kinase</t>
  </si>
  <si>
    <t>cell wall biogenesis 43 C-terminal homolog</t>
  </si>
  <si>
    <t>defective in cullin neddylation 1 domain containing 4</t>
  </si>
  <si>
    <t>Intron (ENST00000660768.1/112268466, intron 2 of 2)</t>
  </si>
  <si>
    <t>uncharacterized LOC112268466</t>
  </si>
  <si>
    <t>Intron (ENST00000660768.1/112268466, intron 1 of 2)</t>
  </si>
  <si>
    <t>Intron (ENST00000650700.1/65997, intron 8 of 10)</t>
  </si>
  <si>
    <t>long intergenic non-protein coding RNA 1618</t>
  </si>
  <si>
    <t>Intron (ENST00000401642.8/152579, intron 7 of 8)</t>
  </si>
  <si>
    <t>RAS like family 11 member B</t>
  </si>
  <si>
    <t>Intron (ENST00000401642.8/152579, intron 5 of 8)</t>
  </si>
  <si>
    <t>uncharacterized LOC101928658</t>
  </si>
  <si>
    <t>Intron (ENST00000507166.5/5156, intron 12 of 23)</t>
  </si>
  <si>
    <t>platelet derived growth factor receptor alpha</t>
  </si>
  <si>
    <t>long intergenic non-protein coding RNA 2283</t>
  </si>
  <si>
    <t>long intergenic non-protein coding RNA 2260</t>
  </si>
  <si>
    <t>KIT proto-oncogene, receptor tyrosine kinase</t>
  </si>
  <si>
    <t>Intron (ENST00000629263.3/57482, intron 2 of 4)</t>
  </si>
  <si>
    <t>capping protein inhibiting regulator of actin dynamics</t>
  </si>
  <si>
    <t>aminoadipate-semialdehyde dehydrogenase</t>
  </si>
  <si>
    <t>Intron (ENST00000507808.1/ENST00000507808.1, intron 1 of 2)</t>
  </si>
  <si>
    <t>long intergenic non-protein coding RNA 2380</t>
  </si>
  <si>
    <t>uncharacterized LOC105377672</t>
  </si>
  <si>
    <t>Intron (ENST00000512546.1/ENST00000512546.1, intron 1 of 1)</t>
  </si>
  <si>
    <t>long intergenic non-protein coding RNA 2429</t>
  </si>
  <si>
    <t>Intron (ENST00000683033.1/23284, intron 8 of 26)</t>
  </si>
  <si>
    <t>adhesion G protein-coupled receptor L3</t>
  </si>
  <si>
    <t>Intron (ENST00000683033.1/23284, intron 15 of 26)</t>
  </si>
  <si>
    <t>ADGRL3 antisense RNA 1</t>
  </si>
  <si>
    <t>trans-2,3-enoyl-CoA reductase like</t>
  </si>
  <si>
    <t>Intron (ENST00000666578.1/105377255, intron 4 of 4)</t>
  </si>
  <si>
    <t>uncharacterized LOC105377255</t>
  </si>
  <si>
    <t>long intergenic non-protein coding RNA 2835</t>
  </si>
  <si>
    <t>Intron (ENST00000273854.7/2044, intron 15 of 17)</t>
  </si>
  <si>
    <t>uncharacterized LOC101927237</t>
  </si>
  <si>
    <t>Intron (ENST00000344413.6/10886, intron 1 of 2)</t>
  </si>
  <si>
    <t>neuropeptide FF receptor 2</t>
  </si>
  <si>
    <t>Intron (ENST00000286657.10/9508, intron 3 of 21)</t>
  </si>
  <si>
    <t>ADAM metallopeptidase with thrombospondin type 1 motif 3</t>
  </si>
  <si>
    <t>ankyrin repeat domain 17</t>
  </si>
  <si>
    <t>C-X-C motif chemokine ligand 2</t>
  </si>
  <si>
    <t>Intron (ENST00000508900.2/80144, intron 2 of 19)</t>
  </si>
  <si>
    <t>Fraser extracellular matrix complex subunit 1</t>
  </si>
  <si>
    <t>Intron (ENST00000684159.1/80144, intron 20 of 44)</t>
  </si>
  <si>
    <t>Intron (ENST00000502613.3/55589, intron 14 of 15)</t>
  </si>
  <si>
    <t>BMP2 inducible kinase</t>
  </si>
  <si>
    <t>long intergenic non-protein coding RNA 2469</t>
  </si>
  <si>
    <t>ANTXR cell adhesion molecule 2</t>
  </si>
  <si>
    <t>Intron (ENST00000638048.1/153020, intron 1 of 16)</t>
  </si>
  <si>
    <t>RasGEF domain family member 1B</t>
  </si>
  <si>
    <t>heterogeneous nuclear ribonucleoprotein D</t>
  </si>
  <si>
    <t>Intron (ENST00000513489.5/101928978, intron 3 of 5)</t>
  </si>
  <si>
    <t>uncharacterized LOC101928978</t>
  </si>
  <si>
    <t>Intron (ENST00000641010.1/5602, intron 13 of 14)</t>
  </si>
  <si>
    <t>mitogen-activated protein kinase 10</t>
  </si>
  <si>
    <t>Intron (ENST00000358290.9/51170, intron 5 of 6)</t>
  </si>
  <si>
    <t>hydroxysteroid 17-beta dehydrogenase 13</t>
  </si>
  <si>
    <t>hydroxysteroid 17-beta dehydrogenase 11</t>
  </si>
  <si>
    <t>Intron (ENST00000506480.5/105377324, intron 2 of 3)</t>
  </si>
  <si>
    <t>uncharacterized LOC105377324</t>
  </si>
  <si>
    <t>Intron (ENST00000509176.6/401145, intron 6 of 10)</t>
  </si>
  <si>
    <t>coiled-coil serine rich protein 1</t>
  </si>
  <si>
    <t>Intron (ENST00000282020.9/2895, intron 14 of 15)</t>
  </si>
  <si>
    <t>glutamate ionotropic receptor delta type subunit 2</t>
  </si>
  <si>
    <t>Rap1 GTPase-GDP dissociation stimulator 1</t>
  </si>
  <si>
    <t>Intron (ENST00000508798.5/10098, intron 1 of 7)</t>
  </si>
  <si>
    <t>tetraspanin 5</t>
  </si>
  <si>
    <t>eukaryotic translation initiation factor 4E</t>
  </si>
  <si>
    <t>alcohol dehydrogenase 7 (class IV), mu or sigma polypeptide</t>
  </si>
  <si>
    <t>H2AZ1 divergent transcript</t>
  </si>
  <si>
    <t>Intron (ENST00000515782.1/101929353, intron 4 of 4)</t>
  </si>
  <si>
    <t>DNA damage inducible transcript 4 like</t>
  </si>
  <si>
    <t>B cell scaffold protein with ankyrin repeats 1</t>
  </si>
  <si>
    <t>solute carrier family 39 member 8</t>
  </si>
  <si>
    <t>long intergenic non-protein coding RNA 2428</t>
  </si>
  <si>
    <t>Intron (ENST00000664466.1/101929468, intron 1 of 4)</t>
  </si>
  <si>
    <t>CXXC4 antisense RNA 1</t>
  </si>
  <si>
    <t>Intron (ENST00000515255.5/79807, intron 3 of 9)</t>
  </si>
  <si>
    <t>glutathione S-transferase C-terminal domain containing</t>
  </si>
  <si>
    <t>uncharacterized LOC105377356</t>
  </si>
  <si>
    <t>microRNA 297</t>
  </si>
  <si>
    <t>Intron (ENST00000681682.1/ENST00000681682.1, intron 2 of 4)</t>
  </si>
  <si>
    <t>Intron (ENST00000681682.1/ENST00000681682.1, intron 3 of 4)</t>
  </si>
  <si>
    <t>uncharacterized LOC105377366</t>
  </si>
  <si>
    <t>Intron (ENST00000679726.1/105377369, intron 2 of 6)</t>
  </si>
  <si>
    <t>uncharacterized LOC105377369</t>
  </si>
  <si>
    <t>adaptor related protein complex 1 associated regulatory protein</t>
  </si>
  <si>
    <t>ankyrin 2</t>
  </si>
  <si>
    <t>arylsulfatase family member J</t>
  </si>
  <si>
    <t>uncharacterized LOC105377378</t>
  </si>
  <si>
    <t>UDP glycosyltransferase 8</t>
  </si>
  <si>
    <t>Intron (ENST00000610556.4/171024, intron 1 of 4)</t>
  </si>
  <si>
    <t>synaptopodin 2</t>
  </si>
  <si>
    <t>Intron (ENST00000307128.6/51778, intron 5 of 5)</t>
  </si>
  <si>
    <t>myozenin 2</t>
  </si>
  <si>
    <t>uncharacterized LOC101929762</t>
  </si>
  <si>
    <t>Intron (ENST00000505862.2/100996694, intron 4 of 6)</t>
  </si>
  <si>
    <t>long intergenic non-protein coding RNA 2502</t>
  </si>
  <si>
    <t>Intron (ENST00000379692.9/79625, intron 1 of 3)</t>
  </si>
  <si>
    <t>uncharacterized LOC105377400</t>
  </si>
  <si>
    <t>adenosine deaminase domain containing 1</t>
  </si>
  <si>
    <t>Intron (ENST00000675612.1/166378, intron 8 of 16)</t>
  </si>
  <si>
    <t>spermatogenesis associated 5</t>
  </si>
  <si>
    <t>Intron (ENST00000675612.1/166378, intron 16 of 16)</t>
  </si>
  <si>
    <t>sprouty RTK signaling antagonist 1</t>
  </si>
  <si>
    <t>Intron (ENST00000664622.1/285419, intron 4 of 8)</t>
  </si>
  <si>
    <t>long intergenic non-protein coding RNA 1091</t>
  </si>
  <si>
    <t>uncharacterized LOC105377407</t>
  </si>
  <si>
    <t>Intron (ENST00000661809.1/105377411, intron 2 of 6)</t>
  </si>
  <si>
    <t>uncharacterized LOC105377411</t>
  </si>
  <si>
    <t>uncharacterized LOC102724210</t>
  </si>
  <si>
    <t>Intron (ENST00000503626.5/27152, intron 2 of 17)</t>
  </si>
  <si>
    <t>inturned planar cell polarity protein</t>
  </si>
  <si>
    <t>Intron (ENST00000503626.5/27152, intron 7 of 17)</t>
  </si>
  <si>
    <t>polo like kinase 4</t>
  </si>
  <si>
    <t>long intergenic non-protein coding RNA 2465</t>
  </si>
  <si>
    <t>long intergenic non-protein coding RNA 2377</t>
  </si>
  <si>
    <t>Intron (ENST00000666281.1/105377434, intron 4 of 4)</t>
  </si>
  <si>
    <t>long intergenic non-protein coding RNA 2462</t>
  </si>
  <si>
    <t>uncharacterized LOC105377438</t>
  </si>
  <si>
    <t>Intron (ENST00000514526.1/ENST00000514526.1, intron 1 of 3)</t>
  </si>
  <si>
    <t>long intergenic non-protein coding RNA 2485</t>
  </si>
  <si>
    <t>long intergenic non-protein coding RNA 2511</t>
  </si>
  <si>
    <t>protocadherin 18</t>
  </si>
  <si>
    <t>TBC1 domain family member 9</t>
  </si>
  <si>
    <t>Intron (ENST00000442267.3/23158, intron 1 of 20)</t>
  </si>
  <si>
    <t>Intron (ENST00000320650.9/3600, intron 2 of 7)</t>
  </si>
  <si>
    <t>interleukin 15</t>
  </si>
  <si>
    <t>Intron (ENST00000513000.5/8821, intron 10 of 26)</t>
  </si>
  <si>
    <t>inositol polyphosphate-4-phosphatase type II B</t>
  </si>
  <si>
    <t>Intron (ENST00000507826.1/105377623, intron 1 of 2)</t>
  </si>
  <si>
    <t>uncharacterized LOC105377623</t>
  </si>
  <si>
    <t>Intron (ENST00000641328.1/105377459, intron 2 of 6)</t>
  </si>
  <si>
    <t>uncharacterized LOC105377459</t>
  </si>
  <si>
    <t>Intron (ENST00000650526.1/2993, intron 1 of 14)</t>
  </si>
  <si>
    <t>glycophorin A (MNS blood group)</t>
  </si>
  <si>
    <t>POU class 4 homeobox 2</t>
  </si>
  <si>
    <t>Intron (ENST00000667105.1/105377476, intron 3 of 3)</t>
  </si>
  <si>
    <t>uncharacterized LOC105377476</t>
  </si>
  <si>
    <t>endothelin receptor type A</t>
  </si>
  <si>
    <t>Intron (ENST00000344721.8/4306, intron 8 of 8)</t>
  </si>
  <si>
    <t>Rho GTPase activating protein 10</t>
  </si>
  <si>
    <t>Intron (ENST00000503100.1/101927849, intron 9 of 12)</t>
  </si>
  <si>
    <t>long intergenic non-protein coding RNA 2355</t>
  </si>
  <si>
    <t>Intron (ENST00000296550.12/166614, intron 2 of 15)</t>
  </si>
  <si>
    <t>doublecortin like kinase 2</t>
  </si>
  <si>
    <t>Intron (ENST00000263985.11/5188, intron 9 of 12)</t>
  </si>
  <si>
    <t>glutamyl-tRNA amidotransferase subunit B</t>
  </si>
  <si>
    <t>Intron (ENST00000451320.6/27236, intron 8 of 8)</t>
  </si>
  <si>
    <t>ADP ribosylation factor interacting protein 1</t>
  </si>
  <si>
    <t>ring finger protein 175</t>
  </si>
  <si>
    <t>Intron (ENST00000660197.1/101927947, intron 2 of 4)</t>
  </si>
  <si>
    <t>uncharacterized LOC101927947</t>
  </si>
  <si>
    <t>Intron (ENST00000357232.10/54798, intron 10 of 19)</t>
  </si>
  <si>
    <t>dachsous cadherin-related 2</t>
  </si>
  <si>
    <t>Intron (ENST00000357232.10/54798, intron 2 of 19)</t>
  </si>
  <si>
    <t>guanylate cyclase 1 soluble subunit alpha 1</t>
  </si>
  <si>
    <t>platelet derived growth factor C</t>
  </si>
  <si>
    <t>Intron (ENST00000434826.3/152940, intron 3 of 4)</t>
  </si>
  <si>
    <t>chromosome 4 open reading frame 45</t>
  </si>
  <si>
    <t>Intron (ENST00000512652.1/105377512, intron 4 of 4)</t>
  </si>
  <si>
    <t>long intergenic non-protein coding RNA 2477</t>
  </si>
  <si>
    <t>nuclear assembly factor 1 ribonucleoprotein</t>
  </si>
  <si>
    <t>Intron (ENST00000541354.5/50859, intron 7 of 9)</t>
  </si>
  <si>
    <t>SPARC (osteonectin), cwcv and kazal like domains proteoglycan 3</t>
  </si>
  <si>
    <t>Intron (ENST00000541354.5/50859, intron 2 of 9)</t>
  </si>
  <si>
    <t>Intron (ENST00000682922.1/91351, intron 9 of 37)</t>
  </si>
  <si>
    <t>DExD/H-box 60 like</t>
  </si>
  <si>
    <t>Intron (ENST00000505667.6/23022, intron 2 of 21)</t>
  </si>
  <si>
    <t>palladin, cytoskeletal associated protein</t>
  </si>
  <si>
    <t>Intron (ENST00000284637.14/57630, intron 2 of 11)</t>
  </si>
  <si>
    <t>SH3 domain containing ring finger 1</t>
  </si>
  <si>
    <t>Intron (ENST00000687054.1/4750, intron 19 of 34)</t>
  </si>
  <si>
    <t>NIMA related kinase 1</t>
  </si>
  <si>
    <t>Intron (ENST00000647106.1/79804, intron 1 of 2)</t>
  </si>
  <si>
    <t>HAND2 antisense RNA 1</t>
  </si>
  <si>
    <t>Intron (ENST00000274093.8/8001, intron 1 of 9)</t>
  </si>
  <si>
    <t>glycine receptor alpha 3</t>
  </si>
  <si>
    <t>Intron (ENST00000504017.5/105377555, intron 2 of 2)</t>
  </si>
  <si>
    <t>uncharacterized LOC105377555</t>
  </si>
  <si>
    <t>Intron (ENST00000656694.1/105377557, intron 2 of 4)</t>
  </si>
  <si>
    <t>uncharacterized LOC105377557</t>
  </si>
  <si>
    <t>Intron (ENST00000656694.1/105377557, intron 1 of 4)</t>
  </si>
  <si>
    <t>Intron (ENST00000654463.1/285500, intron 1 of 4)</t>
  </si>
  <si>
    <t>uncharacterized LOC285500</t>
  </si>
  <si>
    <t>Intron (ENST00000511685.6/55714, intron 3 of 27)</t>
  </si>
  <si>
    <t>teneurin transmembrane protein 3</t>
  </si>
  <si>
    <t>Intron (ENST00000511685.6/55714, intron 24 of 27)</t>
  </si>
  <si>
    <t>CIBAR1 pseudogene 2</t>
  </si>
  <si>
    <t>Intron (ENST00000654924.1/389247, intron 1 of 2)</t>
  </si>
  <si>
    <t>uncharacterized LOC389247</t>
  </si>
  <si>
    <t>long intergenic non-protein coding RNA 2437</t>
  </si>
  <si>
    <t>Intron (ENST00000505053.1/107986333, intron 1 of 1)</t>
  </si>
  <si>
    <t>Exon (ENST00000515328.1/ENST00000515328.1, exon 1 of 1)</t>
  </si>
  <si>
    <t>coagulation factor XI</t>
  </si>
  <si>
    <t>long intergenic non-protein coding RNA 1060</t>
  </si>
  <si>
    <t>Intron (ENST00000664177.1/401164, intron 3 of 3)</t>
  </si>
  <si>
    <t>long intergenic non-protein coding RNA 2508</t>
  </si>
  <si>
    <t>uncharacterized LOC101930028</t>
  </si>
  <si>
    <t>long intergenic non-protein coding RNA 1262</t>
  </si>
  <si>
    <t>Intron (ENST00000563716.5/100288687, intron 1 of 2)</t>
  </si>
  <si>
    <t>double homeobox 4</t>
  </si>
  <si>
    <t>Intron (ENST00000505113.6/116412618, intron 5 of 12)</t>
  </si>
  <si>
    <t>aryl-hydrocarbon receptor repressor</t>
  </si>
  <si>
    <t>uncharacterized LOC100996325</t>
  </si>
  <si>
    <t>bromodomain containing 9</t>
  </si>
  <si>
    <t>solute carrier family 12 member 7</t>
  </si>
  <si>
    <t>Intron (ENST00000264930.10/10723, intron 1 of 23)</t>
  </si>
  <si>
    <t>Intron (ENST00000484238.6/7015, intron 4 of 10)</t>
  </si>
  <si>
    <t>telomerase reverse transcriptase</t>
  </si>
  <si>
    <t>Intron (ENST00000270349.12/6531, intron 3 of 14)</t>
  </si>
  <si>
    <t>solute carrier family 6 member 3</t>
  </si>
  <si>
    <t>microRNA 6075</t>
  </si>
  <si>
    <t>Intron (ENST00000701631.1/728613, intron 3 of 5)</t>
  </si>
  <si>
    <t>programmed cell death 6 pseudogene</t>
  </si>
  <si>
    <t>long intergenic non-protein coding RNA 2116</t>
  </si>
  <si>
    <t>uncharacterized LOC105374616</t>
  </si>
  <si>
    <t>Intron (ENST00000660942.1/105374616, intron 2 of 4)</t>
  </si>
  <si>
    <t>uncharacterized LOC105374618</t>
  </si>
  <si>
    <t>long stress-induced non-coding transcript 5</t>
  </si>
  <si>
    <t>iroquois homeobox 1</t>
  </si>
  <si>
    <t>Intron (ENST00000507435.1/107986400, intron 3 of 5)</t>
  </si>
  <si>
    <t>long intergenic non-protein coding RNA 2114</t>
  </si>
  <si>
    <t>uncharacterized LOC101929176</t>
  </si>
  <si>
    <t>long intergenic non-protein coding RNA 2145</t>
  </si>
  <si>
    <t>Intron (ENST00000399816.4/134111, intron 1 of 1)</t>
  </si>
  <si>
    <t>ubiquitin conjugating enzyme E2 Q family like 1</t>
  </si>
  <si>
    <t>steroid 5 alpha-reductase 1</t>
  </si>
  <si>
    <t>Intron (ENST00000510531.5/6715, intron 4 of 5)</t>
  </si>
  <si>
    <t>terminal nucleotidyltransferase 4A</t>
  </si>
  <si>
    <t>uncharacterized LOC102724943</t>
  </si>
  <si>
    <t>long intergenic non-protein coding RNA 2236</t>
  </si>
  <si>
    <t>Intron (ENST00000338316.9/108, intron 3 of 24)</t>
  </si>
  <si>
    <t>adenylate cyclase 2</t>
  </si>
  <si>
    <t>Intron (ENST00000338316.9/108, intron 14 of 24)</t>
  </si>
  <si>
    <t>semaphorin 5A</t>
  </si>
  <si>
    <t>small nucleolar RNA, C/D box 123</t>
  </si>
  <si>
    <t>Intron (ENST00000511616.5/285692, intron 5 of 12)</t>
  </si>
  <si>
    <t>taste 2 receptor member 1</t>
  </si>
  <si>
    <t>Intron (ENST00000511616.5/285692, intron 4 of 12)</t>
  </si>
  <si>
    <t>carboxymethylenebutenolidase homolog</t>
  </si>
  <si>
    <t>ankyrin repeat domain 33B</t>
  </si>
  <si>
    <t>death associated protein</t>
  </si>
  <si>
    <t>uncharacterized LOC105374659</t>
  </si>
  <si>
    <t>dynein axonemal heavy chain 5</t>
  </si>
  <si>
    <t>Intron (ENST00000265104.5/1767, intron 12 of 78)</t>
  </si>
  <si>
    <t>Intron (ENST00000698541.1/7204, intron 1 of 36)</t>
  </si>
  <si>
    <t>trio Rho guanine nucleotide exchange factor</t>
  </si>
  <si>
    <t>Intron (ENST00000698541.1/7204, intron 10 of 36)</t>
  </si>
  <si>
    <t>Intron (ENST00000284268.8/56172, intron 1 of 11)</t>
  </si>
  <si>
    <t>ANKH inorganic pyrophosphate transport regulator</t>
  </si>
  <si>
    <t>microRNA 4637</t>
  </si>
  <si>
    <t>long intergenic non-protein coding RNA 2149</t>
  </si>
  <si>
    <t>Intron (ENST00000504595.2/23194, intron 1 of 3)</t>
  </si>
  <si>
    <t>uncharacterized LOC101929472</t>
  </si>
  <si>
    <t>Intron (ENST00000504595.2/23194, intron 2 of 3)</t>
  </si>
  <si>
    <t>F-box and leucine rich repeat protein 7</t>
  </si>
  <si>
    <t>long intergenic non-protein coding RNA 2150</t>
  </si>
  <si>
    <t>Intron (ENST00000653650.1/101929524, intron 1 of 2)</t>
  </si>
  <si>
    <t>uncharacterized LOC101929524</t>
  </si>
  <si>
    <t>long intergenic non-protein coding RNA 2111</t>
  </si>
  <si>
    <t>Exon (ENST00000638668.1/ENST00000638668.1, exon 1 of 1)</t>
  </si>
  <si>
    <t>H3.Y histone 2</t>
  </si>
  <si>
    <t>Exon (ENST00000638483.1/ENST00000638483.1, exon 1 of 1)</t>
  </si>
  <si>
    <t>Exon (ENST00000640558.1/ENST00000640558.1, exon 1 of 1)</t>
  </si>
  <si>
    <t>Exon (ENST00000640846.1/ENST00000640846.1, exon 1 of 1)</t>
  </si>
  <si>
    <t>H3.Y histone 1</t>
  </si>
  <si>
    <t>Exon (ENST00000639969.1/ENST00000639969.1, exon 1 of 1)</t>
  </si>
  <si>
    <t>Exon (ENST00000638842.1/ENST00000638842.1, exon 1 of 1)</t>
  </si>
  <si>
    <t>Intron (ENST00000511596.5/646241, intron 1 of 4)</t>
  </si>
  <si>
    <t>uncharacterized LOC105374666</t>
  </si>
  <si>
    <t>long intergenic non-protein coding RNA 2100</t>
  </si>
  <si>
    <t>cadherin 18</t>
  </si>
  <si>
    <t>Intron (ENST00000508260.5/728411, intron 2 of 8)</t>
  </si>
  <si>
    <t>GUSB pseudogene 1</t>
  </si>
  <si>
    <t>Exon (ENST00000502532.1/ENST00000502532.1, exon 1 of 1)</t>
  </si>
  <si>
    <t>Intron (ENST00000508260.5/728411, intron 4 of 8)</t>
  </si>
  <si>
    <t>Exon (ENST00000508260.5/728411, exon 7 of 9)</t>
  </si>
  <si>
    <t>Exon (ENST00000502755.6/56979, exon 11 of 11)</t>
  </si>
  <si>
    <t>PR/SET domain 9</t>
  </si>
  <si>
    <t>chromosome 5 putative open reading frame 17</t>
  </si>
  <si>
    <t>cadherin 10</t>
  </si>
  <si>
    <t>long intergenic non-protein coding RNA 2211</t>
  </si>
  <si>
    <t>Intron (ENST00000641970.1/105374694, intron 4 of 5)</t>
  </si>
  <si>
    <t>Intron (ENST00000642024.1/105374693, intron 1 of 6)</t>
  </si>
  <si>
    <t>long intergenic non-protein coding RNA 2228</t>
  </si>
  <si>
    <t>Intron (ENST00000642024.1/105374693, intron 6 of 6)</t>
  </si>
  <si>
    <t>cadherin 9</t>
  </si>
  <si>
    <t>p53 upregulated regulator of p53 levels</t>
  </si>
  <si>
    <t>Exon (ENST00000658670.1/ENST00000658670.1, exon 3 of 3)</t>
  </si>
  <si>
    <t>uncharacterized LOC105374701</t>
  </si>
  <si>
    <t>Intron (ENST00000658190.1/101929660, intron 1 of 1)</t>
  </si>
  <si>
    <t>long intergenic non-protein coding RNA 2109</t>
  </si>
  <si>
    <t>long intergenic non-protein coding RNA 2064</t>
  </si>
  <si>
    <t>cadherin 6</t>
  </si>
  <si>
    <t>drosha ribonuclease III</t>
  </si>
  <si>
    <t>Intron (ENST00000438447.2/23037, intron 1 of 24)</t>
  </si>
  <si>
    <t>PDZ domain containing 2</t>
  </si>
  <si>
    <t>microRNA 4279</t>
  </si>
  <si>
    <t>Intron (ENST00000438447.2/23037, intron 3 of 24)</t>
  </si>
  <si>
    <t>Intron (ENST00000438447.2/23037, intron 7 of 24)</t>
  </si>
  <si>
    <t>Intron (ENST00000280285.9/54545, intron 1 of 14)</t>
  </si>
  <si>
    <t>myotubularin related protein 12</t>
  </si>
  <si>
    <t>zinc finger RNA binding protein</t>
  </si>
  <si>
    <t>natriuretic peptide receptor 3</t>
  </si>
  <si>
    <t>Intron (ENST00000657441.1/105374715, intron 1 of 1)</t>
  </si>
  <si>
    <t>uncharacterized LOC105374715</t>
  </si>
  <si>
    <t>Exon (ENST00000506026.1/ENST00000506026.1, exon 1 of 1)</t>
  </si>
  <si>
    <t>threonyl-tRNA synthetase 1</t>
  </si>
  <si>
    <t>Exon (ENST00000504847.1/ENST00000504847.1, exon 1 of 2)</t>
  </si>
  <si>
    <t>solute carrier family 45 member 2</t>
  </si>
  <si>
    <t>C1QTNF3-AMACR readthrough (NMD candidate)</t>
  </si>
  <si>
    <t>integral membrane glycoprotein-like pseudogene</t>
  </si>
  <si>
    <t>Exon (ENST00000505001.2/646652, exon 1 of 1)</t>
  </si>
  <si>
    <t>retinoic acid induced 14</t>
  </si>
  <si>
    <t>prolactin receptor</t>
  </si>
  <si>
    <t>NADK2 antisense RNA 1</t>
  </si>
  <si>
    <t>uncharacterized LOC107986412</t>
  </si>
  <si>
    <t>nucleoporin 155</t>
  </si>
  <si>
    <t>Intron (ENST00000504564.1/55100, intron 10 of 11)</t>
  </si>
  <si>
    <t>WD repeat domain 70</t>
  </si>
  <si>
    <t>GDNF antisense RNA 1</t>
  </si>
  <si>
    <t>Intron (ENST00000662290.1/101929768, intron 1 of 4)</t>
  </si>
  <si>
    <t>uncharacterized LOC107986414</t>
  </si>
  <si>
    <t>Intron (ENST00000351578.12/2533, intron 3 of 17)</t>
  </si>
  <si>
    <t>FYN binding protein 1</t>
  </si>
  <si>
    <t>long intergenic non-protein coding RNA 603</t>
  </si>
  <si>
    <t>uncharacterized LOC105374736</t>
  </si>
  <si>
    <t>Intron (ENST00000649444.1/ENST00000649444.1, intron 2 of 2)</t>
  </si>
  <si>
    <t>prostaglandin E receptor 4</t>
  </si>
  <si>
    <t>Intron (ENST00000397128.7/5562, intron 2 of 8)</t>
  </si>
  <si>
    <t>protein kinase AMP-activated catalytic subunit alpha 1</t>
  </si>
  <si>
    <t>Intron (ENST00000230882.9/2690, intron 1 of 9)</t>
  </si>
  <si>
    <t>growth hormone receptor</t>
  </si>
  <si>
    <t>coiled-coil domain containing 152</t>
  </si>
  <si>
    <t>uncharacterized LOC648987</t>
  </si>
  <si>
    <t>Intron (ENST00000500337.6/64417, intron 3 of 4)</t>
  </si>
  <si>
    <t>transmembrane protein 267</t>
  </si>
  <si>
    <t>nicotinamide nucleotide transhydrogenase</t>
  </si>
  <si>
    <t>Intron (ENST00000508829.1/ENST00000508829.1, intron 1 of 1)</t>
  </si>
  <si>
    <t>Intron (ENST00000303230.6/348980, intron 5 of 7)</t>
  </si>
  <si>
    <t>hyperpolarization activated cyclic nucleotide gated potassium channel 1</t>
  </si>
  <si>
    <t>Intron (ENST00000303230.6/348980, intron 2 of 7)</t>
  </si>
  <si>
    <t>Intron (ENST00000666280.1/ENST00000666280.1, intron 1 of 3)</t>
  </si>
  <si>
    <t>ISL LIM homeobox 1</t>
  </si>
  <si>
    <t>long intergenic non-protein coding RNA 2118</t>
  </si>
  <si>
    <t>Intron (ENST00000504924.6/54622, intron 1 of 4)</t>
  </si>
  <si>
    <t>ADP ribosylation factor like GTPase 15</t>
  </si>
  <si>
    <t>uncharacterized LOC105378969</t>
  </si>
  <si>
    <t>ankyrin repeat domain 55</t>
  </si>
  <si>
    <t>uncharacterized LOC102724122</t>
  </si>
  <si>
    <t>uncharacterized LOC101928505</t>
  </si>
  <si>
    <t>polo like kinase 2</t>
  </si>
  <si>
    <t>Intron (ENST00000676185.1/1161, intron 1 of 11)</t>
  </si>
  <si>
    <t>ERCC excision repair 8, CSA ubiquitin ligase complex subunit</t>
  </si>
  <si>
    <t>uncharacterized LOC105378998</t>
  </si>
  <si>
    <t>kinesin family member 2A</t>
  </si>
  <si>
    <t>IPO11-LRRC70 readthrough</t>
  </si>
  <si>
    <t>ADAM metallopeptidase with thrombospondin type 1 motif 6</t>
  </si>
  <si>
    <t>splicing regulatory glutamic acid and lysine rich protein 1</t>
  </si>
  <si>
    <t>microtubule associated serine/threonine kinase family member 4</t>
  </si>
  <si>
    <t>Intron (ENST00000503106.5/ENST00000503106.5, intron 3 of 3)</t>
  </si>
  <si>
    <t>uncharacterized LOC101928858</t>
  </si>
  <si>
    <t>uncharacterized LOC105379005</t>
  </si>
  <si>
    <t>GTF2H2 family member C</t>
  </si>
  <si>
    <t>Exon (ENST00000505635.1/ENST00000505635.1, exon 1 of 1)</t>
  </si>
  <si>
    <t>small EDRK-rich factor 1B</t>
  </si>
  <si>
    <t>Exon (ENST00000506490.2/ENST00000506490.2, exon 4 of 5)</t>
  </si>
  <si>
    <t>GUSB pseudogene 15</t>
  </si>
  <si>
    <t>putative POM121-like protein 1-like pseudogene</t>
  </si>
  <si>
    <t>NLR family apoptosis inhibitory protein</t>
  </si>
  <si>
    <t>Intron (ENST00000505787.8/64087, intron 10 of 20)</t>
  </si>
  <si>
    <t>methylcrotonoyl-CoA carboxylase 2</t>
  </si>
  <si>
    <t>microRNA 4803</t>
  </si>
  <si>
    <t>Intron (ENST00000296755.12/4131, intron 4 of 6)</t>
  </si>
  <si>
    <t>microtubule associated protein 1B</t>
  </si>
  <si>
    <t>Intron (ENST00000694990.1/23107, intron 5 of 11)</t>
  </si>
  <si>
    <t>mitochondrial ribosomal protein S27</t>
  </si>
  <si>
    <t>long intergenic non-protein coding RNA 2056</t>
  </si>
  <si>
    <t>Intron (ENST00000508255.1/105379030, intron 1 of 1)</t>
  </si>
  <si>
    <t>uncharacterized LOC105379030</t>
  </si>
  <si>
    <t>uncharacterized LOC107986383</t>
  </si>
  <si>
    <t>Rho guanine nucleotide exchange factor 28</t>
  </si>
  <si>
    <t>Intron (ENST00000663633.1/104310351, intron 2 of 2)</t>
  </si>
  <si>
    <t>long intergenic non-protein coding RNA 2122</t>
  </si>
  <si>
    <t>Intron (ENST00000672850.1/728780, intron 1 of 7)</t>
  </si>
  <si>
    <t>ankyrin repeat and death domain containing 1B</t>
  </si>
  <si>
    <t>POC5 centriolar protein</t>
  </si>
  <si>
    <t>Intron (ENST00000274364.11/10788, intron 8 of 35)</t>
  </si>
  <si>
    <t>IQ motif containing GTPase activating protein 2</t>
  </si>
  <si>
    <t>Intron (ENST00000646262.1/8622, intron 3 of 23)</t>
  </si>
  <si>
    <t>phosphodiesterase 8B</t>
  </si>
  <si>
    <t>Intron (ENST00000296679.9/55255, intron 2 of 12)</t>
  </si>
  <si>
    <t>WD repeat domain 41</t>
  </si>
  <si>
    <t>Intron (ENST00000522370.1/6902, intron 1 of 3)</t>
  </si>
  <si>
    <t>tubulin folding cofactor A</t>
  </si>
  <si>
    <t>Intron (ENST00000264914.10/411, intron 5 of 7)</t>
  </si>
  <si>
    <t>arylsulfatase B</t>
  </si>
  <si>
    <t>Intron (ENST00000446378.3/202333, intron 9 of 12)</t>
  </si>
  <si>
    <t>cardiomyopathy associated 5</t>
  </si>
  <si>
    <t>RASGRF2 antisense RNA 1</t>
  </si>
  <si>
    <t>Ras protein specific guanine nucleotide releasing factor 2</t>
  </si>
  <si>
    <t>Intron (ENST00000265080.9/5924, intron 17 of 26)</t>
  </si>
  <si>
    <t>Intron (ENST00000659627.1/107986385, intron 2 of 4)</t>
  </si>
  <si>
    <t>uncharacterized LOC107986385</t>
  </si>
  <si>
    <t>Intron (ENST00000282185.8/83734, intron 5 of 7)</t>
  </si>
  <si>
    <t>autophagy related 10</t>
  </si>
  <si>
    <t>ATPase H+ transporting accessory protein 1 like</t>
  </si>
  <si>
    <t>transmembrane protein 167A</t>
  </si>
  <si>
    <t>Intron (ENST00000282268.7/7518, intron 3 of 7)</t>
  </si>
  <si>
    <t>X-ray repair cross complementing 4</t>
  </si>
  <si>
    <t>NBPF member 22, pseudogene</t>
  </si>
  <si>
    <t>cytochrome c oxidase subunit 7C</t>
  </si>
  <si>
    <t>microRNA 3660</t>
  </si>
  <si>
    <t>Intron (ENST00000507217.5/105379080, intron 2 of 3)</t>
  </si>
  <si>
    <t>uncharacterized LOC105379080</t>
  </si>
  <si>
    <t>NR2F1 antisense RNA 1</t>
  </si>
  <si>
    <t>Intron (ENST00000682413.1/285600, intron 13 of 20)</t>
  </si>
  <si>
    <t>Intron (ENST00000502645.2/101929710, intron 1 of 4)</t>
  </si>
  <si>
    <t>microRNA 583</t>
  </si>
  <si>
    <t>leucyl and cystinyl aminopeptidase</t>
  </si>
  <si>
    <t>LIX1 and RIOK2 antisense RNA 1</t>
  </si>
  <si>
    <t>Intron (ENST00000659033.1/ENST00000659033.1, intron 2 of 3)</t>
  </si>
  <si>
    <t>long intergenic non-protein coding RNA 2234</t>
  </si>
  <si>
    <t>repulsive guidance molecule BMP co-receptor b</t>
  </si>
  <si>
    <t>Intron (ENST00000511592.1/ENST00000511592.1, intron 1 of 2)</t>
  </si>
  <si>
    <t>family with sequence similarity 174 member A</t>
  </si>
  <si>
    <t>solute carrier organic anion transporter family member 4C1</t>
  </si>
  <si>
    <t>peptidylglycine alpha-amidating monooxygenase</t>
  </si>
  <si>
    <t>Intron (ENST00000321521.13/23262, intron 5 of 29)</t>
  </si>
  <si>
    <t>diphosphoinositol pentakisphosphate kinase 2</t>
  </si>
  <si>
    <t>macrophage immunometabolism regulator</t>
  </si>
  <si>
    <t>long intergenic non-protein coding RNA 2163</t>
  </si>
  <si>
    <t>Intron (ENST00000524336.5/ENST00000524336.5, intron 2 of 2)</t>
  </si>
  <si>
    <t>uncharacterized LOC105379109</t>
  </si>
  <si>
    <t>uncharacterized LOC105379110</t>
  </si>
  <si>
    <t>long intergenic non-protein coding RNA 1950</t>
  </si>
  <si>
    <t>long intergenic non-protein coding RNA 1023</t>
  </si>
  <si>
    <t>Intron (ENST00000512693.1/285638, intron 3 of 3)</t>
  </si>
  <si>
    <t>uncharacterized LOC285638</t>
  </si>
  <si>
    <t>Intron (ENST00000508571.6/642987, intron 5 of 5)</t>
  </si>
  <si>
    <t>microRNA 548f-3</t>
  </si>
  <si>
    <t>solute carrier family 25 member 46</t>
  </si>
  <si>
    <t>Intron (ENST00000508074.5/814, intron 2 of 5)</t>
  </si>
  <si>
    <t>calcium/calmodulin dependent protein kinase IV</t>
  </si>
  <si>
    <t>Intron (ENST00000666013.1/100505678, intron 1 of 4)</t>
  </si>
  <si>
    <t>StAR related lipid transfer domain containing 4</t>
  </si>
  <si>
    <t>Intron (ENST00000408903.7/4163, intron 1 of 18)</t>
  </si>
  <si>
    <t>testis specific serine kinase 1B</t>
  </si>
  <si>
    <t>Intron (ENST00000161863.9/64848, intron 23 of 29)</t>
  </si>
  <si>
    <t>YTH domain containing 2</t>
  </si>
  <si>
    <t>uncharacterized LOC105379127</t>
  </si>
  <si>
    <t>potassium calcium-activated channel subfamily N member 2</t>
  </si>
  <si>
    <t>COMM domain containing 10</t>
  </si>
  <si>
    <t>long intergenic non-protein coding RNA 2214</t>
  </si>
  <si>
    <t>Intron (ENST00000503320.1/102467225, intron 4 of 4)</t>
  </si>
  <si>
    <t>long intergenic non-protein coding RNA 2215</t>
  </si>
  <si>
    <t>Intron (ENST00000510708.6/285605, intron 4 of 5)</t>
  </si>
  <si>
    <t>microRNA 1244-2</t>
  </si>
  <si>
    <t>family with sequence similarity 170 member A</t>
  </si>
  <si>
    <t>ferritin mitochondrial</t>
  </si>
  <si>
    <t>aldehyde dehydrogenase 7 family member A1</t>
  </si>
  <si>
    <t>Intron (ENST00000308660.6/115123, intron 3 of 4)</t>
  </si>
  <si>
    <t>membrane associated ring-CH-type finger 3</t>
  </si>
  <si>
    <t>cortexin 3</t>
  </si>
  <si>
    <t>Intron (ENST00000262464.9/2201, intron 5 of 64)</t>
  </si>
  <si>
    <t>fibrillin 2</t>
  </si>
  <si>
    <t>Intron (ENST00000502840.5/56990, intron 2 of 3)</t>
  </si>
  <si>
    <t>CDC42 small effector 2</t>
  </si>
  <si>
    <t>Exon (ENST00000307968.11/96459, exon 12 of 17)</t>
  </si>
  <si>
    <t>Rap guanine nucleotide exchange factor 6</t>
  </si>
  <si>
    <t>ACSL6 antisense RNA 1</t>
  </si>
  <si>
    <t>interleukin 3</t>
  </si>
  <si>
    <t>Intron (ENST00000638452.2/10111, intron 3 of 26)</t>
  </si>
  <si>
    <t>interferon regulatory factor 1</t>
  </si>
  <si>
    <t>Intron (ENST00000371493.7/23176, intron 1 of 3)</t>
  </si>
  <si>
    <t>septin 8</t>
  </si>
  <si>
    <t>transcription factor 7</t>
  </si>
  <si>
    <t>Intron (ENST00000398844.7/10802, intron 4 of 22)</t>
  </si>
  <si>
    <t>SEC24 homolog A, COPII coat complex component</t>
  </si>
  <si>
    <t>Intron (ENST00000624272.3/100996485, intron 3 of 5)</t>
  </si>
  <si>
    <t>chromosome 5 putative open reading frame 66</t>
  </si>
  <si>
    <t>uncharacterized CTB-1I21.1</t>
  </si>
  <si>
    <t>Intron (ENST00000394945.6/6695, intron 6 of 10)</t>
  </si>
  <si>
    <t>SPARC (osteonectin), cwcv and kazal like domains proteoglycan 1</t>
  </si>
  <si>
    <t>Intron (ENST00000323760.11/995, intron 7 of 13)</t>
  </si>
  <si>
    <t>cell division cycle 25C</t>
  </si>
  <si>
    <t>CXXC finger protein 5</t>
  </si>
  <si>
    <t>Intron (ENST00000541337.5/9542, intron 1 of 7)</t>
  </si>
  <si>
    <t>neuregulin 2</t>
  </si>
  <si>
    <t>protocadherin alpha 4</t>
  </si>
  <si>
    <t>protocadherin alpha 8</t>
  </si>
  <si>
    <t>protocadherin gamma subfamily B, 1</t>
  </si>
  <si>
    <t>protocadherin gamma subfamily A, 8</t>
  </si>
  <si>
    <t>protocadherin gamma subfamily B, 6</t>
  </si>
  <si>
    <t>protocadherin gamma subfamily A, 11</t>
  </si>
  <si>
    <t>protocadherin gamma subfamily B, 8 pseudogene</t>
  </si>
  <si>
    <t>Exon (ENST00000618012.1/ENST00000618012.1, exon 2 of 2)</t>
  </si>
  <si>
    <t>protocadherin gamma subfamily A, 12</t>
  </si>
  <si>
    <t>Intron (ENST00000653358.1/ENST00000653358.1, intron 1 of 1)</t>
  </si>
  <si>
    <t>ArfGAP with RhoGAP domain, ankyrin repeat and PH domain 3</t>
  </si>
  <si>
    <t>protocadherin 1</t>
  </si>
  <si>
    <t>Nedd4 family interacting protein 1</t>
  </si>
  <si>
    <t>SPRY4 antisense RNA 1</t>
  </si>
  <si>
    <t>Intron (ENST00000645722.2/23092, intron 11 of 22)</t>
  </si>
  <si>
    <t>Rho GTPase activating protein 26</t>
  </si>
  <si>
    <t>Intron (ENST00000661617.1/105378209, intron 2 of 4)</t>
  </si>
  <si>
    <t>uncharacterized LOC105378209</t>
  </si>
  <si>
    <t>potassium channel tetramerization domain containing 16</t>
  </si>
  <si>
    <t>Intron (ENST00000514002.1/ENST00000514002.1, intron 1 of 2)</t>
  </si>
  <si>
    <t>PLAC8 like 1</t>
  </si>
  <si>
    <t>Intron (ENST00000512730.1/105378215, intron 3 of 3)</t>
  </si>
  <si>
    <t>protein phosphatase 2 regulatory subunit Bbeta</t>
  </si>
  <si>
    <t>Intron (ENST00000394414.5/5521, intron 1 of 9)</t>
  </si>
  <si>
    <t>JAKMIP2 antisense RNA 1</t>
  </si>
  <si>
    <t>Intron (ENST00000616793.5/9832, intron 1 of 21)</t>
  </si>
  <si>
    <t>uncharacterized LOC105378218</t>
  </si>
  <si>
    <t>chromosome 5 open reading frame 46</t>
  </si>
  <si>
    <t>5-hydroxytryptamine receptor 4</t>
  </si>
  <si>
    <t>adrenoceptor beta 2</t>
  </si>
  <si>
    <t>FAT atypical cadherin 2</t>
  </si>
  <si>
    <t>Intron (ENST00000524295.5/101927115, intron 5 of 6)</t>
  </si>
  <si>
    <t>long intergenic non-protein coding RNA 1933</t>
  </si>
  <si>
    <t>uncharacterized LOC105378237</t>
  </si>
  <si>
    <t>neuromedin U receptor 2</t>
  </si>
  <si>
    <t>Intron (ENST00000503048.1/101927134, intron 1 of 3)</t>
  </si>
  <si>
    <t>long intergenic non-protein coding RNA 1470</t>
  </si>
  <si>
    <t>glutamate ionotropic receptor AMPA type subunit 1</t>
  </si>
  <si>
    <t>Intron (ENST00000518142.5/2890, intron 10 of 14)</t>
  </si>
  <si>
    <t>Intron (ENST00000518142.5/2890, intron 12 of 14)</t>
  </si>
  <si>
    <t>long intergenic non-protein coding RNA 1861</t>
  </si>
  <si>
    <t>Intron (ENST00000483777.2/ENST00000483777.2, intron 1 of 1)</t>
  </si>
  <si>
    <t>kinesin family member 4B</t>
  </si>
  <si>
    <t>Exon (ENST00000483777.2/ENST00000483777.2, exon 2 of 2)</t>
  </si>
  <si>
    <t>sarcoglycan delta</t>
  </si>
  <si>
    <t>Exon (ENST00000274532.7/91937, exon 3 of 9)</t>
  </si>
  <si>
    <t>T cell immunoglobulin and mucin domain containing 4</t>
  </si>
  <si>
    <t>Intron (ENST00000517951.5/8728, intron 21 of 22)</t>
  </si>
  <si>
    <t>ADAM metallopeptidase domain 19</t>
  </si>
  <si>
    <t>fatty acid binding protein 6</t>
  </si>
  <si>
    <t>Intron (ENST00000644348.1/105377697, intron 1 of 13)</t>
  </si>
  <si>
    <t>uncharacterized LOC105377698</t>
  </si>
  <si>
    <t>Intron (ENST00000646617.1/105377697, intron 4 of 14)</t>
  </si>
  <si>
    <t>Intron (ENST00000517508.5/105377703, intron 2 of 5)</t>
  </si>
  <si>
    <t>uncharacterized LOC102546299</t>
  </si>
  <si>
    <t>Intron (ENST00000670703.1/105377703, intron 5 of 7)</t>
  </si>
  <si>
    <t>uncharacterized LOC105377703</t>
  </si>
  <si>
    <t>long intergenic non-protein coding RNA 1947</t>
  </si>
  <si>
    <t>SLIT3 antisense RNA 1</t>
  </si>
  <si>
    <t>Intron (ENST00000519560.6/6586, intron 4 of 35)</t>
  </si>
  <si>
    <t>microRNA 585</t>
  </si>
  <si>
    <t>slit guidance ligand 3</t>
  </si>
  <si>
    <t>Intron (ENST00000520908.7/1794, intron 26 of 51)</t>
  </si>
  <si>
    <t>dedicator of cytokinesis 2</t>
  </si>
  <si>
    <t>Intron (ENST00000520908.7/1794, intron 41 of 51)</t>
  </si>
  <si>
    <t>uncharacterized LOC105377724</t>
  </si>
  <si>
    <t>uncharacterized LOC107986479</t>
  </si>
  <si>
    <t>Intron (ENST00000663262.1/105377732, intron 1 of 5)</t>
  </si>
  <si>
    <t>uncharacterized LOC105377732</t>
  </si>
  <si>
    <t>Intron (ENST00000663262.1/105377732, intron 5 of 5)</t>
  </si>
  <si>
    <t>Intron (ENST00000517733.1/101928136, intron 1 of 2)</t>
  </si>
  <si>
    <t>uncharacterized LOC107984118</t>
  </si>
  <si>
    <t>neuronal vesicle trafficking associated 2</t>
  </si>
  <si>
    <t>Intron (ENST00000521585.5/51617, intron 4 of 4)</t>
  </si>
  <si>
    <t>Intron (ENST00000377300.3/441116, intron 1 of 2)</t>
  </si>
  <si>
    <t>long intergenic non-protein coding RNA 1951</t>
  </si>
  <si>
    <t>THO complex 3</t>
  </si>
  <si>
    <t>family with sequence similarity 153 member B</t>
  </si>
  <si>
    <t>SUMO interacting motifs containing 1</t>
  </si>
  <si>
    <t>ring finger protein 44</t>
  </si>
  <si>
    <t>Intron (ENST00000509580.2/90249, intron 1 of 15)</t>
  </si>
  <si>
    <t>unc-5 netrin receptor A</t>
  </si>
  <si>
    <t>Intron (ENST00000509236.5/51720, intron 1 of 5)</t>
  </si>
  <si>
    <t>ubiquitin interaction motif containing 1</t>
  </si>
  <si>
    <t>regulator of G protein signaling 14</t>
  </si>
  <si>
    <t>G protein-coupled receptor kinase 6</t>
  </si>
  <si>
    <t>DEAD-box helicase 41</t>
  </si>
  <si>
    <t>beta-1,4-galactosyltransferase 7</t>
  </si>
  <si>
    <t>SUMO interacting motifs containing 1 pseudogene</t>
  </si>
  <si>
    <t>Intron (ENST00000509363.1/107986489, intron 1 of 2)</t>
  </si>
  <si>
    <t>uncharacterized LOC107986489</t>
  </si>
  <si>
    <t>Intron (ENST00000638723.1/102724657, intron 3 of 7)</t>
  </si>
  <si>
    <t>Myb/SANT DNA binding domain containing 5</t>
  </si>
  <si>
    <t>chromosome 5 open reading frame 60 pseudogene</t>
  </si>
  <si>
    <t>sequestosome 1</t>
  </si>
  <si>
    <t>glutamine-fructose-6-phosphate transaminase 2</t>
  </si>
  <si>
    <t>secretoglobin family 3A member 1</t>
  </si>
  <si>
    <t>Exon (ENST00000307826.5/4245, exon 2 of 2)</t>
  </si>
  <si>
    <t>alpha-1,3-mannosyl-glycoprotein 2-beta-N-acetylglucosaminyltransferase</t>
  </si>
  <si>
    <t>uncharacterized LOC100132062</t>
  </si>
  <si>
    <t>Exon (ENST00000622706.1/ENST00000622706.1, exon 1 of 1)</t>
  </si>
  <si>
    <t>interferon regulatory factor 4</t>
  </si>
  <si>
    <t>uncharacterized LOC105374875</t>
  </si>
  <si>
    <t>long intergenic non-protein coding RNA 1622</t>
  </si>
  <si>
    <t>microRNA 6720</t>
  </si>
  <si>
    <t>forkhead box C1</t>
  </si>
  <si>
    <t>Intron (ENST00000530927.5/2762, intron 9 of 10)</t>
  </si>
  <si>
    <t>GDP-mannose 4,6-dehydratase</t>
  </si>
  <si>
    <t>Intron (ENST00000530927.5/2762, intron 7 of 10)</t>
  </si>
  <si>
    <t>Intron (ENST00000657072.1/100508120, intron 4 of 4)</t>
  </si>
  <si>
    <t>GMDS divergent transcript</t>
  </si>
  <si>
    <t>Intron (ENST00000380773.9/56897, intron 4 of 6)</t>
  </si>
  <si>
    <t>myosin light chain kinase family member 4</t>
  </si>
  <si>
    <t>serpin family B member 9 pseudogene 1</t>
  </si>
  <si>
    <t>tubulin beta 2A class IIa</t>
  </si>
  <si>
    <t>uncharacterized LOC100507336</t>
  </si>
  <si>
    <t>Intron (ENST00000477592.2/221749, intron 3 of 4)</t>
  </si>
  <si>
    <t>PX domain containing 1</t>
  </si>
  <si>
    <t>family with sequence similarity 50 member B</t>
  </si>
  <si>
    <t>pre-mRNA processing factor 4B</t>
  </si>
  <si>
    <t>Intron (ENST00000328908.9/9425, intron 3 of 8)</t>
  </si>
  <si>
    <t>chromodomain Y like</t>
  </si>
  <si>
    <t>neuritin 1</t>
  </si>
  <si>
    <t>Intron (ENST00000689004.1/101928004, intron 1 of 4)</t>
  </si>
  <si>
    <t>uncharacterized LOC105374901</t>
  </si>
  <si>
    <t>uncharacterized LOC105374904</t>
  </si>
  <si>
    <t>Intron (ENST00000379933.7/6239, intron 11 of 11)</t>
  </si>
  <si>
    <t>signal sequence receptor subunit 1</t>
  </si>
  <si>
    <t>Exon (ENST00000418664.2/1832, exon 21 of 24)</t>
  </si>
  <si>
    <t>Intron (ENST00000439343.2/100526836, intron 4 of 12)</t>
  </si>
  <si>
    <t>thioredoxin domain containing 5</t>
  </si>
  <si>
    <t>uncharacterized LOC105374910</t>
  </si>
  <si>
    <t>Intron (ENST00000643749.1/105374910, intron 1 of 4)</t>
  </si>
  <si>
    <t>Intron (ENST00000644718.1/105374910, intron 7 of 8)</t>
  </si>
  <si>
    <t>hepatocellular carcinoma up-regulated long non-coding RNA</t>
  </si>
  <si>
    <t>uncharacterized LOC105374914</t>
  </si>
  <si>
    <t>Intron (ENST00000472329.5/266553, intron 1 of 7)</t>
  </si>
  <si>
    <t>orofacial cleft 1 candidate 1</t>
  </si>
  <si>
    <t>Exon (ENST00000485764.1/2651, exon 2 of 4)</t>
  </si>
  <si>
    <t>glucosaminyl (N-acetyl) transferase 2 (I blood group)</t>
  </si>
  <si>
    <t>Intron (ENST00000379568.4/55003, intron 7 of 9)</t>
  </si>
  <si>
    <t>PAK1 interacting protein 1</t>
  </si>
  <si>
    <t>Intron (ENST00000341041.8/221711, intron 20 of 29)</t>
  </si>
  <si>
    <t>synaptonemal complex protein 2 like</t>
  </si>
  <si>
    <t>Intron (ENST00000693693.1/221692, intron 8 of 9)</t>
  </si>
  <si>
    <t>phosphatase and actin regulator 1</t>
  </si>
  <si>
    <t>Intron (ENST00000379287.4/54438, intron 1 of 1)</t>
  </si>
  <si>
    <t>glucose-fructose oxidoreductase domain containing 1</t>
  </si>
  <si>
    <t>ring finger protein 182</t>
  </si>
  <si>
    <t>Intron (ENST00000689305.1/ENST00000689305.1, intron 1 of 2)</t>
  </si>
  <si>
    <t>uncharacterized LOC101928354</t>
  </si>
  <si>
    <t>Intron (ENST00000341776.7/3720, intron 4 of 17)</t>
  </si>
  <si>
    <t>jumonji and AT-rich interaction domain containing 2</t>
  </si>
  <si>
    <t>Intron (ENST00000462989.6/84062, intron 2 of 3)</t>
  </si>
  <si>
    <t>dystrobrevin binding protein 1</t>
  </si>
  <si>
    <t>family with sequence similarity 8 member A1</t>
  </si>
  <si>
    <t>kinesin family member 13A</t>
  </si>
  <si>
    <t>Intron (ENST00000653002.1/107986575, intron 3 of 8)</t>
  </si>
  <si>
    <t>lncRNA bladder and prostate cancer suppressor, hnRNPK interacting</t>
  </si>
  <si>
    <t>uncharacterized LOC105374959</t>
  </si>
  <si>
    <t>Intron (ENST00000449143.2/101928573, intron 1 of 2)</t>
  </si>
  <si>
    <t>uncharacterized LOC101928573</t>
  </si>
  <si>
    <t>Intron (ENST00000346618.8/1871, intron 1 of 6)</t>
  </si>
  <si>
    <t>E2F transcription factor 3</t>
  </si>
  <si>
    <t>E2F3 intronic transcript 1</t>
  </si>
  <si>
    <t>CDK5 regulatory subunit associated protein 1 like 1</t>
  </si>
  <si>
    <t>Intron (ENST00000274695.8/54901, intron 10 of 15)</t>
  </si>
  <si>
    <t>uncharacterized LOC107986577</t>
  </si>
  <si>
    <t>Intron (ENST00000274695.8/54901, intron 12 of 15)</t>
  </si>
  <si>
    <t>Intron (ENST00000658716.1/102724749, intron 2 of 2)</t>
  </si>
  <si>
    <t>uncharacterized LOC102724749</t>
  </si>
  <si>
    <t>Intron (ENST00000613507.4/9750, intron 21 of 22)</t>
  </si>
  <si>
    <t>armadillo like helical domain containing 2</t>
  </si>
  <si>
    <t>Exon (ENST00000406683.2/ENST00000406683.2, exon 1 of 1)</t>
  </si>
  <si>
    <t>H2B clustered histone 1</t>
  </si>
  <si>
    <t>Intron (ENST00000660873.1/100129195, intron 2 of 3)</t>
  </si>
  <si>
    <t>olfactory receptor family 2 subfamily B member 8 pseudogene</t>
  </si>
  <si>
    <t>zinc finger with KRAB and SCAN domains 4</t>
  </si>
  <si>
    <t>Exon (ENST00000259883.3/84547, exon 6 of 7)</t>
  </si>
  <si>
    <t>piggyBac transposable element derived 1</t>
  </si>
  <si>
    <t>zinc finger and SCAN domain containing 31</t>
  </si>
  <si>
    <t>zinc finger and SCAN domain containing 23</t>
  </si>
  <si>
    <t>Exon (ENST00000376751.8/80352, exon 4 of 5)</t>
  </si>
  <si>
    <t>protein phosphatase 1 regulatory inhibitor subunit 11</t>
  </si>
  <si>
    <t>microRNA 877</t>
  </si>
  <si>
    <t>Intron (ENST00000419357.6/401247, intron 1 of 1)</t>
  </si>
  <si>
    <t>long intergenic non-protein coding RNA 243</t>
  </si>
  <si>
    <t>mucin 22</t>
  </si>
  <si>
    <t>Exon (ENST00000561890.1/100507679, exon 2 of 4)</t>
  </si>
  <si>
    <t>HLA complex group 22</t>
  </si>
  <si>
    <t>long intergenic non-protein coding RNA 2571</t>
  </si>
  <si>
    <t>Intron (ENST00000691266.1/100287329, intron 1 of 1)</t>
  </si>
  <si>
    <t>lymphotoxin alpha</t>
  </si>
  <si>
    <t>lymphocyte antigen 6 family member G5B</t>
  </si>
  <si>
    <t>Intron (ENST00000229729.11/80736, intron 13 of 20)</t>
  </si>
  <si>
    <t>solute carrier family 44 member 4</t>
  </si>
  <si>
    <t>complement C4A (Rodgers blood group)</t>
  </si>
  <si>
    <t>complement C4B (Chido blood group)</t>
  </si>
  <si>
    <t>tenascin XB</t>
  </si>
  <si>
    <t>PBX homeobox 2</t>
  </si>
  <si>
    <t>Intron (ENST00000646628.1/101929163, intron 1 of 3)</t>
  </si>
  <si>
    <t>testis expressed basic protein 1</t>
  </si>
  <si>
    <t>Intron (ENST00000441798.1/ENST00000441798.1, intron 4 of 5)</t>
  </si>
  <si>
    <t>major histocompatibility complex, class II, DP beta 2 (pseudogene)</t>
  </si>
  <si>
    <t>synaptic Ras GTPase activating protein 1</t>
  </si>
  <si>
    <t>zinc finger and BTB domain containing 9</t>
  </si>
  <si>
    <t>gametogenetin binding protein 1 (pseudogene)</t>
  </si>
  <si>
    <t>Intron (ENST00000374316.9/3710, intron 2 of 58)</t>
  </si>
  <si>
    <t>inositol 1,4,5-trisphosphate receptor type 3</t>
  </si>
  <si>
    <t>Exon (ENST00000374316.9/3710, exon 14 of 59)</t>
  </si>
  <si>
    <t>microRNA 3934</t>
  </si>
  <si>
    <t>Intron (ENST00000538487.7/2914, intron 9 of 10)</t>
  </si>
  <si>
    <t>glutamate metabotropic receptor 4</t>
  </si>
  <si>
    <t>Exon (ENST00000374037.8/25803, exon 5 of 6)</t>
  </si>
  <si>
    <t>SAM pointed domain containing ETS transcription factor</t>
  </si>
  <si>
    <t>Exon (ENST00000374037.8/25803, exon 4 of 6)</t>
  </si>
  <si>
    <t>Intron (ENST00000244751.7/57699, intron 9 of 20)</t>
  </si>
  <si>
    <t>copine 5</t>
  </si>
  <si>
    <t>Exon (ENST00000647861.1/221476, exon 4 of 9)</t>
  </si>
  <si>
    <t>peptidase inhibitor 16</t>
  </si>
  <si>
    <t>Intron (ENST00000647861.1/221476, intron 4 of 8)</t>
  </si>
  <si>
    <t>mitochondrial carrier 1</t>
  </si>
  <si>
    <t>FYVE, RhoGEF and PH domain containing 2</t>
  </si>
  <si>
    <t>MAM domain containing glycosylphosphatidylinositol anchor 1</t>
  </si>
  <si>
    <t>uncharacterized LOC107986593</t>
  </si>
  <si>
    <t>zinc finger AN1-type containing 3</t>
  </si>
  <si>
    <t>kinesin family member 6</t>
  </si>
  <si>
    <t>forkhead box P4</t>
  </si>
  <si>
    <t>Intron (ENST00000695948.1/55809, intron 2 of 17)</t>
  </si>
  <si>
    <t>transcriptional regulating factor 1</t>
  </si>
  <si>
    <t>Intron (ENST00000230381.7/5961, intron 1 of 2)</t>
  </si>
  <si>
    <t>peripherin 2</t>
  </si>
  <si>
    <t>peroxisomal biogenesis factor 6</t>
  </si>
  <si>
    <t>Intron (ENST00000394110.7/5528, intron 1 of 15)</t>
  </si>
  <si>
    <t>protein phosphatase 2 regulatory subunit B'delta</t>
  </si>
  <si>
    <t>protein tyrosine kinase 7 (inactive)</t>
  </si>
  <si>
    <t>tau tubulin kinase 1</t>
  </si>
  <si>
    <t>Intron (ENST00000657856.1/105375065, intron 4 of 5)</t>
  </si>
  <si>
    <t>ATP binding cassette subfamily C member 10</t>
  </si>
  <si>
    <t>tight junction associated protein 1</t>
  </si>
  <si>
    <t>chromosome 6 open reading frame 223</t>
  </si>
  <si>
    <t>Intron (ENST00000505802.1/221409, intron 3 of 9)</t>
  </si>
  <si>
    <t>alanyl-tRNA synthetase 2, mitochondrial</t>
  </si>
  <si>
    <t>uncharacterized LOC105375074</t>
  </si>
  <si>
    <t>Intron (ENST00000475057.5/8464, intron 10 of 11)</t>
  </si>
  <si>
    <t>SPT3 homolog, SAGA and STAGA complex component</t>
  </si>
  <si>
    <t>Intron (ENST00000475057.5/8464, intron 3 of 11)</t>
  </si>
  <si>
    <t>Intron (ENST00000359314.5/23607, intron 1 of 17)</t>
  </si>
  <si>
    <t>CD2 associated protein</t>
  </si>
  <si>
    <t>patched domain containing 4</t>
  </si>
  <si>
    <t>methylmalonyl-CoA mutase</t>
  </si>
  <si>
    <t>uncharacterized LOC101927082</t>
  </si>
  <si>
    <t>Intron (ENST00000371117.8/5314, intron 60 of 66)</t>
  </si>
  <si>
    <t>Intron (ENST00000371117.8/5314, intron 46 of 66)</t>
  </si>
  <si>
    <t>PKHD1 ciliary IPT domain containing fibrocystin/polyductin</t>
  </si>
  <si>
    <t>EF-hand domain containing 1</t>
  </si>
  <si>
    <t>Exon (ENST00000512121.1/85315, exon 2 of 2)</t>
  </si>
  <si>
    <t>glutathione S-transferase alpha 1</t>
  </si>
  <si>
    <t>bone morphogenetic protein 5</t>
  </si>
  <si>
    <t>Intron (ENST00000244728.10/81578, intron 12 of 29)</t>
  </si>
  <si>
    <t>collagen type XXI alpha 1 chain</t>
  </si>
  <si>
    <t>Intron (ENST00000244364.10/667, intron 30 of 83)</t>
  </si>
  <si>
    <t>Intron (ENST00000421834.6/667, intron 5 of 93)</t>
  </si>
  <si>
    <t>Intron (ENST00000370746.8/221336, intron 3 of 6)</t>
  </si>
  <si>
    <t>BEN domain containing 6</t>
  </si>
  <si>
    <t>Intron (ENST00000419977.4/5558, intron 5 of 6)</t>
  </si>
  <si>
    <t>DNA primase subunit 2</t>
  </si>
  <si>
    <t>Intron (ENST00000641775.1/101927293, intron 4 of 5)</t>
  </si>
  <si>
    <t>uncharacterized LOC101927293</t>
  </si>
  <si>
    <t>Intron (ENST00000637553.1/ENST00000637553.1, intron 5 of 8)</t>
  </si>
  <si>
    <t>KH RNA binding domain containing, signal transduction associated 2</t>
  </si>
  <si>
    <t>lengsin, lens protein with glutamine synthetase domain</t>
  </si>
  <si>
    <t>uncharacterized LOC105377845</t>
  </si>
  <si>
    <t>Intron (ENST00000620364.5/1310, intron 11 of 50)</t>
  </si>
  <si>
    <t>collagen type XIX alpha 1 chain</t>
  </si>
  <si>
    <t>Intron (ENST00000316999.9/60682, intron 4 of 9)</t>
  </si>
  <si>
    <t>small ArfGAP 1</t>
  </si>
  <si>
    <t>opioid growth factor receptor like 1</t>
  </si>
  <si>
    <t>potassium voltage-gated channel subfamily Q member 5</t>
  </si>
  <si>
    <t>uncharacterized LOC112267960</t>
  </si>
  <si>
    <t>Intron (ENST00000342056.6/56479, intron 1 of 14)</t>
  </si>
  <si>
    <t>meiotic double-stranded break formation protein 4</t>
  </si>
  <si>
    <t>lung cancer associated lncRNA 1</t>
  </si>
  <si>
    <t>Intron (ENST00000369838.6/83699, intron 1 of 3)</t>
  </si>
  <si>
    <t>SH3 domain binding glutamate rich protein like 2</t>
  </si>
  <si>
    <t>uncharacterized LOC105377871</t>
  </si>
  <si>
    <t>trophoblast glycoprotein</t>
  </si>
  <si>
    <t>Intron (ENST00000461137.5/22832, intron 2 of 17)</t>
  </si>
  <si>
    <t>centrosomal protein 162</t>
  </si>
  <si>
    <t>long intergenic non-protein coding RNA 2535</t>
  </si>
  <si>
    <t>small nucleolar RNA host gene 5</t>
  </si>
  <si>
    <t>uncharacterized LOC101928842</t>
  </si>
  <si>
    <t>5-hydroxytryptamine receptor 1E</t>
  </si>
  <si>
    <t>proline rich nuclear receptor coactivator 1</t>
  </si>
  <si>
    <t>Intron (ENST00000668367.1/105377899, intron 2 of 4)</t>
  </si>
  <si>
    <t>tumor suppressor TSG1</t>
  </si>
  <si>
    <t>uncharacterized LOC105377901</t>
  </si>
  <si>
    <t>microRNA 2113</t>
  </si>
  <si>
    <t>POU class 3 homeobox 2</t>
  </si>
  <si>
    <t>Intron (ENST00000369244.7/26235, intron 7 of 9)</t>
  </si>
  <si>
    <t>Intron (ENST00000369162.7/10973, intron 4 of 41)</t>
  </si>
  <si>
    <t>activating signal cointegrator 1 complex subunit 3</t>
  </si>
  <si>
    <t>glutamate ionotropic receptor kainate type subunit 2</t>
  </si>
  <si>
    <t>uncharacterized LOC105377918</t>
  </si>
  <si>
    <t>Intron (ENST00000636437.1/9474, intron 6 of 6)</t>
  </si>
  <si>
    <t>autophagy related 5</t>
  </si>
  <si>
    <t>long intergenic non-protein coding RNA 2532</t>
  </si>
  <si>
    <t>CD24 molecule</t>
  </si>
  <si>
    <t>Exon (ENST00000369042.6/57673, exon 4 of 4)</t>
  </si>
  <si>
    <t>mitochondrial transcription rescue factor 1</t>
  </si>
  <si>
    <t>BEN domain containing 3</t>
  </si>
  <si>
    <t>Intron (ENST00000369037.9/57107, intron 1 of 7)</t>
  </si>
  <si>
    <t>decaprenyl diphosphate synthase subunit 2</t>
  </si>
  <si>
    <t>sine oculis binding protein homolog</t>
  </si>
  <si>
    <t>Intron (ENST00000640771.1/221262, intron 16 of 22)</t>
  </si>
  <si>
    <t>coiled-coil domain containing 162, pseudogene</t>
  </si>
  <si>
    <t>Intron (ENST00000698513.1/9841, intron 4 of 5)</t>
  </si>
  <si>
    <t>zinc finger and BTB domain containing 24</t>
  </si>
  <si>
    <t>Intron (ENST00000424296.7/221264, intron 32 of 40)</t>
  </si>
  <si>
    <t>adenylate kinase 9</t>
  </si>
  <si>
    <t>long intergenic non-protein coding RNA 2527</t>
  </si>
  <si>
    <t>uncharacterized LOC101927664</t>
  </si>
  <si>
    <t>uncharacterized LOC107986636</t>
  </si>
  <si>
    <t>Intron (ENST00000415883.1/ENST00000415883.1, intron 1 of 2)</t>
  </si>
  <si>
    <t>long intergenic non-protein coding RNA 2518</t>
  </si>
  <si>
    <t>uncharacterized LOC107986639</t>
  </si>
  <si>
    <t>Intron (ENST00000692859.2/2444, intron 1 of 1)</t>
  </si>
  <si>
    <t>triosephosphate isomerase 1 pseudogene 3</t>
  </si>
  <si>
    <t>Intron (ENST00000430252.6/29940, intron 2 of 3)</t>
  </si>
  <si>
    <t>dermatan sulfate epimerase</t>
  </si>
  <si>
    <t>Intron (ENST00000485498.1/221302, intron 1 of 1)</t>
  </si>
  <si>
    <t>zinc finger containing ubiquitin peptidase 1</t>
  </si>
  <si>
    <t>regulatory factor X6</t>
  </si>
  <si>
    <t>Intron (ENST00000702424.1/101927919, intron 3 of 3)</t>
  </si>
  <si>
    <t>uncharacterized LOC101927919</t>
  </si>
  <si>
    <t>Intron (ENST00000360388.9/222553, intron 1 of 7)</t>
  </si>
  <si>
    <t>solute carrier family 35 member F1</t>
  </si>
  <si>
    <t>Intron (ENST00000692359.2/105377975, intron 1 of 3)</t>
  </si>
  <si>
    <t>uncharacterized LOC105377975</t>
  </si>
  <si>
    <t>TBC1 domain family member 32</t>
  </si>
  <si>
    <t>Intron (ENST00000398212.7/221322, intron 15 of 31)</t>
  </si>
  <si>
    <t>heat shock transcription factor 2</t>
  </si>
  <si>
    <t>Intron (ENST00000668867.3/101927990, intron 2 of 2)</t>
  </si>
  <si>
    <t>TRDN antisense RNA 1</t>
  </si>
  <si>
    <t>Intron (ENST00000368417.6/154215, intron 4 of 6)</t>
  </si>
  <si>
    <t>sodium/potassium transporting ATPase interacting 2</t>
  </si>
  <si>
    <t>Intron (ENST00000534368.5/7164, intron 1 of 3)</t>
  </si>
  <si>
    <t>TPD52 like 1</t>
  </si>
  <si>
    <t>SOGA family member 3</t>
  </si>
  <si>
    <t>Intron (ENST00000617695.5/3908, intron 3 of 63)</t>
  </si>
  <si>
    <t>laminin subunit alpha 2</t>
  </si>
  <si>
    <t>Intron (ENST00000617695.5/3908, intron 41 of 63)</t>
  </si>
  <si>
    <t>small leucine rich protein 1</t>
  </si>
  <si>
    <t>long intergenic non-protein coding RNA 326</t>
  </si>
  <si>
    <t>Intron (ENST00000670829.1/285735, intron 1 of 2)</t>
  </si>
  <si>
    <t>aldehyde dehydrogenase 8 family member A1</t>
  </si>
  <si>
    <t>oligodendrocyte transcription factor 3</t>
  </si>
  <si>
    <t>prostate and breast cancer overexpressed 1</t>
  </si>
  <si>
    <t>adenosine deaminase tRNA specific 2</t>
  </si>
  <si>
    <t>Intron (ENST00000437412.5/5325, intron 1 of 3)</t>
  </si>
  <si>
    <t>PLAG1 like zinc finger 1</t>
  </si>
  <si>
    <t>Intron (ENST00000367545.8/7402, intron 2 of 74)</t>
  </si>
  <si>
    <t>Intron (ENST00000367545.8/7402, intron 33 of 74)</t>
  </si>
  <si>
    <t>Intron (ENST00000367545.8/7402, intron 54 of 74)</t>
  </si>
  <si>
    <t>glutamate metabotropic receptor 1</t>
  </si>
  <si>
    <t>SAM and SH3 domain containing 1</t>
  </si>
  <si>
    <t>uronyl 2-sulfotransferase</t>
  </si>
  <si>
    <t>UL16 binding protein 3</t>
  </si>
  <si>
    <t>Intron (ENST00000461783.7/26230, intron 4 of 28)</t>
  </si>
  <si>
    <t>TIAM Rac1 associated GEF 2</t>
  </si>
  <si>
    <t>microRNA 1202</t>
  </si>
  <si>
    <t>Intron (ENST00000663591.1/101928923, intron 3 of 3)</t>
  </si>
  <si>
    <t>Intron (ENST00000346085.10/57492, intron 6 of 20)</t>
  </si>
  <si>
    <t>AT-rich interaction domain 1B</t>
  </si>
  <si>
    <t>uncharacterized LOC105378083</t>
  </si>
  <si>
    <t>T cell activation RhoGTPase activating protein</t>
  </si>
  <si>
    <t>PARN like, ribonuclease domain containing 1</t>
  </si>
  <si>
    <t>antisense of IGF2R non-protein coding RNA</t>
  </si>
  <si>
    <t>Intron (ENST00000337019.7/135138, intron 2 of 6)</t>
  </si>
  <si>
    <t>parkin coregulated</t>
  </si>
  <si>
    <t>Intron (ENST00000337019.7/135138, intron 3 of 6)</t>
  </si>
  <si>
    <t>Intron (ENST00000435810.1/ENST00000435810.1, intron 1 of 1)</t>
  </si>
  <si>
    <t>uncharacterized LOC105378114</t>
  </si>
  <si>
    <t>uncharacterized LOC729681</t>
  </si>
  <si>
    <t>Intron (ENST00000444219.2/101929297, intron 1 of 4)</t>
  </si>
  <si>
    <t>uncharacterized LOC101929297</t>
  </si>
  <si>
    <t>Exon (ENST00000491836.2/6196, exon 4 of 4)</t>
  </si>
  <si>
    <t>ribosomal protein S6 kinase A2</t>
  </si>
  <si>
    <t>uncharacterized LOC105378123</t>
  </si>
  <si>
    <t>t-complex 10 like 3, pseudogene</t>
  </si>
  <si>
    <t>uncharacterized LOC107986547</t>
  </si>
  <si>
    <t>Intron (ENST00000515794.3/4301, intron 29 of 32)</t>
  </si>
  <si>
    <t>afadin, adherens junction formation factor</t>
  </si>
  <si>
    <t>dishevelled binding antagonist of beta catenin 2</t>
  </si>
  <si>
    <t>uncharacterized LOC101929460</t>
  </si>
  <si>
    <t>uncharacterized LOC101929614</t>
  </si>
  <si>
    <t>Exon (ENST00000366756.4/28514, exon 8 of 11)</t>
  </si>
  <si>
    <t>family with sequence similarity 120B</t>
  </si>
  <si>
    <t>Intron (ENST00000313766.6/56975, intron 3 of 9)</t>
  </si>
  <si>
    <t>FAM20C golgi associated secretory pathway kinase</t>
  </si>
  <si>
    <t>uncharacterized LOC442497</t>
  </si>
  <si>
    <t>Intron (ENST00000434541.1/ENST00000434541.1, intron 2 of 2)</t>
  </si>
  <si>
    <t>platelet derived growth factor subunit A</t>
  </si>
  <si>
    <t>Intron (ENST00000544935.5/5575, intron 9 of 10)</t>
  </si>
  <si>
    <t>PRKAR1B antisense RNA 2</t>
  </si>
  <si>
    <t>Intron (ENST00000544935.5/5575, intron 4 of 10)</t>
  </si>
  <si>
    <t>PRKAR1B antisense RNA 1</t>
  </si>
  <si>
    <t>protein kinase cAMP-dependent type I regulatory subunit beta</t>
  </si>
  <si>
    <t>dynein axonemal assembly factor 5</t>
  </si>
  <si>
    <t>ArfGAP with dual PH domains 1</t>
  </si>
  <si>
    <t>cytochrome c oxidase assembly factor COX19</t>
  </si>
  <si>
    <t>cytochrome P450 family 2 subfamily W member 1</t>
  </si>
  <si>
    <t>Intron (ENST00000357429.10/84310, intron 4 of 4)</t>
  </si>
  <si>
    <t>Intron (ENST00000357429.10/84310, intron 3 of 4)</t>
  </si>
  <si>
    <t>microRNA 339</t>
  </si>
  <si>
    <t>chromosome 7 open reading frame 50</t>
  </si>
  <si>
    <t>Intron (ENST00000357429.10/84310, intron 2 of 4)</t>
  </si>
  <si>
    <t>uncharacterized LOC105375120</t>
  </si>
  <si>
    <t>Exon (ENST00000401670.1/2852, exon 2 of 2)</t>
  </si>
  <si>
    <t>G protein-coupled estrogen receptor 1</t>
  </si>
  <si>
    <t>UNC homeobox</t>
  </si>
  <si>
    <t>MICAL like 2</t>
  </si>
  <si>
    <t>Intron (ENST00000404767.8/26173, intron 31 of 47)</t>
  </si>
  <si>
    <t>integrator complex subunit 1</t>
  </si>
  <si>
    <t>Exon (ENST00000404767.8/26173, exon 31 of 48)</t>
  </si>
  <si>
    <t>MAF bZIP transcription factor K</t>
  </si>
  <si>
    <t>Intron (ENST00000437621.6/114796, intron 3 of 3)</t>
  </si>
  <si>
    <t>proteasome assembly chaperone 3</t>
  </si>
  <si>
    <t>Exon (ENST00000685139.2/114796, exon 5 of 6)</t>
  </si>
  <si>
    <t>extracellular leucine rich repeat and fibronectin type III domain containing 1</t>
  </si>
  <si>
    <t>ELFN1 antisense RNA 1</t>
  </si>
  <si>
    <t>mitotic arrest deficient 1 like 1</t>
  </si>
  <si>
    <t>uncharacterized LOC100127955</t>
  </si>
  <si>
    <t>Intron (ENST00000402746.5/8379, intron 15 of 16)</t>
  </si>
  <si>
    <t>Intron (ENST00000402746.5/8379, intron 14 of 16)</t>
  </si>
  <si>
    <t>Intron (ENST00000402746.5/8379, intron 8 of 16)</t>
  </si>
  <si>
    <t>microRNA 4648</t>
  </si>
  <si>
    <t>BRCA1 associated ATM activator 1</t>
  </si>
  <si>
    <t>Intron (ENST00000258796.12/80727, intron 1 of 13)</t>
  </si>
  <si>
    <t>tweety family member 3</t>
  </si>
  <si>
    <t>archaelysin family metallopeptidase 1</t>
  </si>
  <si>
    <t>Intron (ENST00000275364.8/2768, intron 1 of 3)</t>
  </si>
  <si>
    <t>G protein subunit alpha 12</t>
  </si>
  <si>
    <t>Exon (ENST00000396946.9/84433, exon 20 of 25)</t>
  </si>
  <si>
    <t>caspase recruitment domain family member 11</t>
  </si>
  <si>
    <t>Intron (ENST00000396946.9/84433, intron 7 of 24)</t>
  </si>
  <si>
    <t>CARD11 antisense RNA 1</t>
  </si>
  <si>
    <t>Exon (ENST00000396946.9/84433, exon 7 of 25)</t>
  </si>
  <si>
    <t>uncharacterized LOC100129603</t>
  </si>
  <si>
    <t>sidekick cell adhesion molecule 1</t>
  </si>
  <si>
    <t>Intron (ENST00000404826.7/221935, intron 1 of 44)</t>
  </si>
  <si>
    <t>SDK1 antisense RNA 1</t>
  </si>
  <si>
    <t>Intron (ENST00000404826.7/221935, intron 32 of 44)</t>
  </si>
  <si>
    <t>forkhead box K1</t>
  </si>
  <si>
    <t>adaptor related protein complex 5 subunit zeta 1</t>
  </si>
  <si>
    <t>Exon (ENST00000445392.5/55698, exon 3 of 15)</t>
  </si>
  <si>
    <t>Rap associating with DIL domain</t>
  </si>
  <si>
    <t>zinc finger protein 890, pseudogene</t>
  </si>
  <si>
    <t>solute carrier family 29 member 4</t>
  </si>
  <si>
    <t>Exon (ENST00000399537.8/84629, exon 27 of 30)</t>
  </si>
  <si>
    <t>trinucleotide repeat containing 18</t>
  </si>
  <si>
    <t>Intron (ENST00000399537.8/84629, intron 2 of 29)</t>
  </si>
  <si>
    <t>radial spoke head 10 homolog B</t>
  </si>
  <si>
    <t>Intron (ENST00000306177.10/84132, intron 15 of 17)</t>
  </si>
  <si>
    <t>cytohesin 3</t>
  </si>
  <si>
    <t>Exon (ENST00000479544.6/84132, exon 16 of 16)</t>
  </si>
  <si>
    <t>Intron (ENST00000457091.3/392862, intron 7 of 21)</t>
  </si>
  <si>
    <t>Grid2 interacting protein</t>
  </si>
  <si>
    <t>Intron (ENST00000486256.5/441194, intron 3 of 13)</t>
  </si>
  <si>
    <t>speedy/RINGO cell cycle regulator family member E20, pseudogene</t>
  </si>
  <si>
    <t>radial spoke head 10 homolog B2</t>
  </si>
  <si>
    <t>Intron (ENST00000429911.5/56913, intron 2 of 3)</t>
  </si>
  <si>
    <t>core 1 synthase, glycoprotein-N-acetylgalactosamine 3-beta-galactosyltransferase 1</t>
  </si>
  <si>
    <t>Intron (ENST00000399429.8/340267, intron 27 of 34)</t>
  </si>
  <si>
    <t>collagen type XXVIII alpha 1 chain</t>
  </si>
  <si>
    <t>Intron (ENST00000399429.8/340267, intron 15 of 34)</t>
  </si>
  <si>
    <t>glucocorticoid induced 1</t>
  </si>
  <si>
    <t>uncharacterized LOC105375150</t>
  </si>
  <si>
    <t>Intron (ENST00000642461.1/9678, intron 3 of 15)</t>
  </si>
  <si>
    <t>PHD finger protein 14</t>
  </si>
  <si>
    <t>Intron (ENST00000639998.1/107986770, intron 3 of 7)</t>
  </si>
  <si>
    <t>uncharacterized LOC107986770</t>
  </si>
  <si>
    <t>uncharacterized LOC105375167</t>
  </si>
  <si>
    <t>Intron (ENST00000407010.7/729920, intron 9 of 9)</t>
  </si>
  <si>
    <t>CRPPA antisense RNA 1</t>
  </si>
  <si>
    <t>Intron (ENST00000663812.1/100506025, intron 1 of 2)</t>
  </si>
  <si>
    <t>sorting nexin 13</t>
  </si>
  <si>
    <t>Intron (ENST00000417496.6/9734, intron 2 of 12)</t>
  </si>
  <si>
    <t>histone deacetylase 9</t>
  </si>
  <si>
    <t>Fer3 like bHLH transcription factor</t>
  </si>
  <si>
    <t>uncharacterized LOC105375180</t>
  </si>
  <si>
    <t>Intron (ENST00000412563.1/105375180, intron 4 of 5)</t>
  </si>
  <si>
    <t>RNA polymerase I subunit F</t>
  </si>
  <si>
    <t>Sp8 transcription factor</t>
  </si>
  <si>
    <t>Rap guanine nucleotide exchange factor 5</t>
  </si>
  <si>
    <t>Intron (ENST00000439708.1/256227, intron 1 of 3)</t>
  </si>
  <si>
    <t>STEAP family member 1B</t>
  </si>
  <si>
    <t>kelch like family member 7</t>
  </si>
  <si>
    <t>serine/threonine kinase 31</t>
  </si>
  <si>
    <t>neuropeptide VF precursor</t>
  </si>
  <si>
    <t>Intron (ENST00000456777.6/646588, intron 1 of 3)</t>
  </si>
  <si>
    <t>uncharacterized LOC646588</t>
  </si>
  <si>
    <t>uncharacterized LOC105375304</t>
  </si>
  <si>
    <t>uncharacterized LOC101928077</t>
  </si>
  <si>
    <t>Intron (ENST00000345317.7/8935, intron 9 of 12)</t>
  </si>
  <si>
    <t>src kinase associated phosphoprotein 2</t>
  </si>
  <si>
    <t>HOXA distal transcript antisense RNA</t>
  </si>
  <si>
    <t>even-skipped homeobox 1</t>
  </si>
  <si>
    <t>Intron (ENST00000265394.10/54504, intron 11 of 12)</t>
  </si>
  <si>
    <t>carboxypeptidase vitellogenic like</t>
  </si>
  <si>
    <t>Intron (ENST00000644824.1/1124, intron 5 of 16)</t>
  </si>
  <si>
    <t>chimerin 2</t>
  </si>
  <si>
    <t>proline rich 15</t>
  </si>
  <si>
    <t>Intron (ENST00000409123.5/644150, intron 5 of 7)</t>
  </si>
  <si>
    <t>WAS/WASL interacting protein family member 3</t>
  </si>
  <si>
    <t>zinc and ring finger 2</t>
  </si>
  <si>
    <t>nucleotide binding oligomerization domain containing 1</t>
  </si>
  <si>
    <t>Intron (ENST00000222823.9/10392, intron 9 of 13)</t>
  </si>
  <si>
    <t>glycyl-tRNA synthetase 1</t>
  </si>
  <si>
    <t>growth hormone releasing hormone receptor</t>
  </si>
  <si>
    <t>Intron (ENST00000417811.2/100129460, intron 7 of 21)</t>
  </si>
  <si>
    <t>zinc and ring finger 2 pseudogene 1</t>
  </si>
  <si>
    <t>Exon (ENST00000505003.1/ENST00000505003.1, exon 1 of 1)</t>
  </si>
  <si>
    <t>DPY19L1 pseudogene 2</t>
  </si>
  <si>
    <t>Intron (ENST00000702940.1/441212, intron 1 of 5)</t>
  </si>
  <si>
    <t>RP9 pseudogene</t>
  </si>
  <si>
    <t>FKBP prolyl isomerase 9</t>
  </si>
  <si>
    <t>Intron (ENST00000672717.1/27241, intron 5 of 21)</t>
  </si>
  <si>
    <t>Bardet-Biedl syndrome 9</t>
  </si>
  <si>
    <t>Intron (ENST00000436222.6/168667, intron 5 of 5)</t>
  </si>
  <si>
    <t>BMP binding endothelial regulator</t>
  </si>
  <si>
    <t>Intron (ENST00000419766.5/404744, intron 3 of 4)</t>
  </si>
  <si>
    <t>neuropeptide S receptor 1</t>
  </si>
  <si>
    <t>dpy-19 like C-mannosyltransferase 1</t>
  </si>
  <si>
    <t>uncharacterized LOC401324</t>
  </si>
  <si>
    <t>septin 7</t>
  </si>
  <si>
    <t>endonuclease/exonuclease/phosphatase family domain containing 1</t>
  </si>
  <si>
    <t>Intron (ENST00000396068.6/54443, intron 20 of 22)</t>
  </si>
  <si>
    <t>anillin actin binding protein</t>
  </si>
  <si>
    <t>Intron (ENST00000476620.1/54749, intron 2 of 3)</t>
  </si>
  <si>
    <t>NME/NM23 family member 8</t>
  </si>
  <si>
    <t>POU class 6 homeobox 2</t>
  </si>
  <si>
    <t>Intron (ENST00000518318.7/11281, intron 1 of 9)</t>
  </si>
  <si>
    <t>small nucleolar RNA, H/ACA box 20B</t>
  </si>
  <si>
    <t>RAS like proto-oncogene A</t>
  </si>
  <si>
    <t>Exon (ENST00000340510.8/349114, exon 12 of 12)</t>
  </si>
  <si>
    <t>long intergenic non-protein coding RNA 265</t>
  </si>
  <si>
    <t>Intron (ENST00000453890.5/23072, intron 7 of 27)</t>
  </si>
  <si>
    <t>HECT, C2 and WW domain containing E3 ubiquitin protein ligase 1</t>
  </si>
  <si>
    <t>Exon (ENST00000453890.5/23072, exon 10 of 28)</t>
  </si>
  <si>
    <t>myosin IG</t>
  </si>
  <si>
    <t>CCM2 scaffold protein</t>
  </si>
  <si>
    <t>Intron (ENST00000666999.1/ENST00000666999.1, intron 1 of 1)</t>
  </si>
  <si>
    <t>adenylate cyclase 1</t>
  </si>
  <si>
    <t>Intron (ENST00000297323.12/107, intron 17 of 19)</t>
  </si>
  <si>
    <t>septin 7 pseudogene 2</t>
  </si>
  <si>
    <t>Exon (ENST00000609439.2/101929008, exon 11 of 17)</t>
  </si>
  <si>
    <t>general transcription factor IIi pseudogene 13</t>
  </si>
  <si>
    <t>Exon (ENST00000609439.2/101929008, exon 12 of 17)</t>
  </si>
  <si>
    <t>Exon (ENST00000413839.1/ENST00000413839.1, exon 1 of 2)</t>
  </si>
  <si>
    <t>Exon (ENST00000443330.1/ENST00000443330.1, exon 1 of 1)</t>
  </si>
  <si>
    <t>Intron (ENST00000664963.1/102723446, intron 1 of 4)</t>
  </si>
  <si>
    <t>uncharacterized LOC102723446</t>
  </si>
  <si>
    <t>uncharacterized LOC105375268</t>
  </si>
  <si>
    <t>Exon (ENST00000429010.1/101929086, exon 4 of 4)</t>
  </si>
  <si>
    <t>long intergenic non-protein coding RNA 1447</t>
  </si>
  <si>
    <t>chromosome 7 putative open reading frame 65</t>
  </si>
  <si>
    <t>Intron (ENST00000258774.10/3364, intron 7 of 7)</t>
  </si>
  <si>
    <t>HUS1 checkpoint clamp component</t>
  </si>
  <si>
    <t>Intron (ENST00000417403.5/154664, intron 3 of 17)</t>
  </si>
  <si>
    <t>ATP binding cassette subfamily A member 13</t>
  </si>
  <si>
    <t>von Willebrand factor C domain containing 2</t>
  </si>
  <si>
    <t>growth factor receptor bound protein 10</t>
  </si>
  <si>
    <t>uncharacterized LOC105375278</t>
  </si>
  <si>
    <t>POM121 transmembrane nucleoporin like 12</t>
  </si>
  <si>
    <t>uncharacterized GS1-278J22.2</t>
  </si>
  <si>
    <t>EGFR long non-coding downstream RNA</t>
  </si>
  <si>
    <t>Exon (ENST00000626532.1/102725541, exon 4 of 4)</t>
  </si>
  <si>
    <t>Exon (ENST00000421633.1/ENST00000421633.1, exon 1 of 1)</t>
  </si>
  <si>
    <t>LanC like 2</t>
  </si>
  <si>
    <t>Intron (ENST00000462326.5/81552, intron 4 of 4)</t>
  </si>
  <si>
    <t>FKBP prolyl isomerase 9 pseudogene 1</t>
  </si>
  <si>
    <t>Exon (ENST00000619081.1/ENST00000619081.1, exon 1 of 1)</t>
  </si>
  <si>
    <t>Intron (ENST00000426595.1/349075, intron 6 of 7)</t>
  </si>
  <si>
    <t>nipsnap homolog 2</t>
  </si>
  <si>
    <t>Intron (ENST00000446692.5/2631, intron 1 of 6)</t>
  </si>
  <si>
    <t>nuclear protein 2, transcriptional regulator</t>
  </si>
  <si>
    <t>ankyrin repeat domain 26 pseudogene</t>
  </si>
  <si>
    <t>uncharacterized protein DKFZp434L192</t>
  </si>
  <si>
    <t>uncharacterized LOC105375291</t>
  </si>
  <si>
    <t>uncharacterized LOC401357</t>
  </si>
  <si>
    <t>microRNA 4283-1</t>
  </si>
  <si>
    <t>GUSB pseudogene 10</t>
  </si>
  <si>
    <t>Intron (ENST00000511350.2/ENST00000511350.2, intron 1 of 3)</t>
  </si>
  <si>
    <t>zinc finger protein 716</t>
  </si>
  <si>
    <t>Exon (ENST00000511350.2/ENST00000511350.2, exon 1 of 4)</t>
  </si>
  <si>
    <t>zinc finger protein 733, pseudogene</t>
  </si>
  <si>
    <t>uncharacterized LOC101929088</t>
  </si>
  <si>
    <t>uncharacterized LOC101929050</t>
  </si>
  <si>
    <t>microRNA 4283-2</t>
  </si>
  <si>
    <t>Exon (ENST00000417666.1/ENST00000417666.1, exon 8 of 11)</t>
  </si>
  <si>
    <t>integrator complex subunit 4 pseudogene</t>
  </si>
  <si>
    <t>Intron (ENST00000633579.1/441242, intron 2 of 7)</t>
  </si>
  <si>
    <t>uncharacterized LOC441242</t>
  </si>
  <si>
    <t>Intron (ENST00000480281.5/8460, intron 2 of 4)</t>
  </si>
  <si>
    <t>tyrosylprotein sulfotransferase 1</t>
  </si>
  <si>
    <t>Exon (ENST00000455031.1/ENST00000455031.1, exon 1 of 1)</t>
  </si>
  <si>
    <t>RAB guanine nucleotide exchange factor 1 pseudogene</t>
  </si>
  <si>
    <t>Intron (ENST00000446187.2/105375341, intron 3 of 5)</t>
  </si>
  <si>
    <t>uncharacterized LOC105375341</t>
  </si>
  <si>
    <t>Intron (ENST00000644939.1/26053, intron 1 of 18)</t>
  </si>
  <si>
    <t>activator of transcription and developmental regulator AUTS2</t>
  </si>
  <si>
    <t>Intron (ENST00000644939.1/26053, intron 4 of 18)</t>
  </si>
  <si>
    <t>Intron (ENST00000333538.10/64409, intron 3 of 10)</t>
  </si>
  <si>
    <t>polypeptide N-acetylgalactosaminyltransferase 17</t>
  </si>
  <si>
    <t>Intron (ENST00000333538.10/64409, intron 6 of 10)</t>
  </si>
  <si>
    <t>calneuron 1</t>
  </si>
  <si>
    <t>NSUN5 pseudogene 2</t>
  </si>
  <si>
    <t>Exon (ENST00000544802.5/100093631, exon 24 of 24)</t>
  </si>
  <si>
    <t>neutrophil cytosolic factor 1B pseudogene</t>
  </si>
  <si>
    <t>frizzled class receptor 9</t>
  </si>
  <si>
    <t>claudin 3</t>
  </si>
  <si>
    <t>Intron (ENST00000223398.11/7461, intron 8 of 16)</t>
  </si>
  <si>
    <t>CAP-Gly domain containing linker protein 2</t>
  </si>
  <si>
    <t>Intron (ENST00000265755.7/9569, intron 9 of 26)</t>
  </si>
  <si>
    <t>GTF2I repeat domain containing 1</t>
  </si>
  <si>
    <t>general transcription factor IIi</t>
  </si>
  <si>
    <t>neutrophil cytosolic factor 1</t>
  </si>
  <si>
    <t>Intron (ENST00000651028.1/389524, intron 12 of 16)</t>
  </si>
  <si>
    <t>GTF2I repeat domain containing 2B</t>
  </si>
  <si>
    <t>neutrophil cytosolic factor 1C pseudogene</t>
  </si>
  <si>
    <t>Exon (ENST00000618412.4/2970, exon 4 of 4)</t>
  </si>
  <si>
    <t>general transcription factor IIi pseudogene 1</t>
  </si>
  <si>
    <t>NSUN5 pseudogene 1</t>
  </si>
  <si>
    <t>Intron (ENST00000336926.11/3092, intron 14 of 30)</t>
  </si>
  <si>
    <t>huntingtin interacting protein 1</t>
  </si>
  <si>
    <t>Exon (ENST00000336926.11/3092, exon 14 of 31)</t>
  </si>
  <si>
    <t>Intron (ENST00000336926.11/3092, intron 1 of 30)</t>
  </si>
  <si>
    <t>rhomboid domain containing 2</t>
  </si>
  <si>
    <t>family with sequence similarity 185, member A pseudogene</t>
  </si>
  <si>
    <t>Intron (ENST00000334955.13/222194, intron 1 of 7)</t>
  </si>
  <si>
    <t>round spermatid basic protein 1 like</t>
  </si>
  <si>
    <t>Intron (ENST00000354212.9/9863, intron 1 of 21)</t>
  </si>
  <si>
    <t>uncharacterized LOC105375366</t>
  </si>
  <si>
    <t>uncharacterized LOC105375371</t>
  </si>
  <si>
    <t>CD36 molecule</t>
  </si>
  <si>
    <t>Intron (ENST00000356860.8/781, intron 1 of 38)</t>
  </si>
  <si>
    <t>calcium voltage-gated channel auxiliary subunit alpha2delta 1</t>
  </si>
  <si>
    <t>semaphorin 3E</t>
  </si>
  <si>
    <t>Intron (ENST00000265362.9/10371, intron 5 of 16)</t>
  </si>
  <si>
    <t>semaphorin 3A</t>
  </si>
  <si>
    <t>Intron (ENST00000265362.9/10371, intron 1 of 16)</t>
  </si>
  <si>
    <t>semaphorin 3D</t>
  </si>
  <si>
    <t>Exon (ENST00000446054.1/ENST00000446054.1, exon 1 of 1)</t>
  </si>
  <si>
    <t>glutamate metabotropic receptor 3</t>
  </si>
  <si>
    <t>Intron (ENST00000450689.7/222223, intron 1 of 21)</t>
  </si>
  <si>
    <t>endosome-lysosome associated apoptosis and autophagy regulator family member 2</t>
  </si>
  <si>
    <t>Intron (ENST00000655452.1/105375387, intron 1 of 5)</t>
  </si>
  <si>
    <t>uncharacterized LOC105375387</t>
  </si>
  <si>
    <t>uncharacterized LOC102723899</t>
  </si>
  <si>
    <t>Intron (ENST00000380050.8/5218, intron 12 of 14)</t>
  </si>
  <si>
    <t>cyclin dependent kinase 14</t>
  </si>
  <si>
    <t>uncharacterized LOC105375392</t>
  </si>
  <si>
    <t>GATA zinc finger domain containing 1</t>
  </si>
  <si>
    <t>transmembrane BAX inhibitor motif containing 7, pseudogene</t>
  </si>
  <si>
    <t>CDK6 antisense RNA 1</t>
  </si>
  <si>
    <t>CAS1 domain containing 1</t>
  </si>
  <si>
    <t>uncharacterized LOC107986823</t>
  </si>
  <si>
    <t>SEM1 26S proteasome complex subunit</t>
  </si>
  <si>
    <t>tachykinin precursor 1</t>
  </si>
  <si>
    <t>Exon (ENST00000297293.6/22853, exon 13 of 14)</t>
  </si>
  <si>
    <t>basic helix-loop-helix family member a15</t>
  </si>
  <si>
    <t>tectonin beta-propeller repeat containing 1</t>
  </si>
  <si>
    <t>brain protein I3</t>
  </si>
  <si>
    <t>neuronal pentraxin 2</t>
  </si>
  <si>
    <t>Intron (ENST00000355540.7/8295, intron 65 of 70)</t>
  </si>
  <si>
    <t>uncharacterized LOC101927550</t>
  </si>
  <si>
    <t>Intron (ENST00000361368.7/57154, intron 1 of 17)</t>
  </si>
  <si>
    <t>SMAD specific E3 ubiquitin protein ligase 1</t>
  </si>
  <si>
    <t>pentatricopeptide repeat domain 1</t>
  </si>
  <si>
    <t>Exon (ENST00000429679.1/100289187, exon 4 of 4)</t>
  </si>
  <si>
    <t>transmembrane protein 225B</t>
  </si>
  <si>
    <t>cytochrome P450 family 3 subfamily A member 43</t>
  </si>
  <si>
    <t>Intron (ENST00000413800.5/79690, intron 2 of 2)</t>
  </si>
  <si>
    <t>galactose-3-O-sulfotransferase 4</t>
  </si>
  <si>
    <t>zinc finger CW-type and PWWP domain containing 1</t>
  </si>
  <si>
    <t>ArfGAP with FG repeats 2</t>
  </si>
  <si>
    <t>procollagen C-endopeptidase enhancer</t>
  </si>
  <si>
    <t>Exon (ENST00000613979.5/7455, exon 21 of 48)</t>
  </si>
  <si>
    <t>Intron (ENST00000461016.1/56996, intron 1 of 1)</t>
  </si>
  <si>
    <t>EPH receptor B4</t>
  </si>
  <si>
    <t>tripartite motif containing 56</t>
  </si>
  <si>
    <t>monoacylglycerol O-acyltransferase 3</t>
  </si>
  <si>
    <t>Intron (ENST00000313669.12/136227, intron 1 of 12)</t>
  </si>
  <si>
    <t>collagen type XXVI alpha 1 chain</t>
  </si>
  <si>
    <t>Intron (ENST00000313669.12/136227, intron 3 of 12)</t>
  </si>
  <si>
    <t>Intron (ENST00000477886.5/100630923, intron 3 of 5)</t>
  </si>
  <si>
    <t>LOC100289561-PRKRIP1 readthrough</t>
  </si>
  <si>
    <t>microRNA 548o</t>
  </si>
  <si>
    <t>leucine rich repeats and WD repeat domain containing 1</t>
  </si>
  <si>
    <t>Exon (ENST00000465829.6/100271927, exon 8 of 21)</t>
  </si>
  <si>
    <t>RAS p21 protein activator 4B</t>
  </si>
  <si>
    <t>uroplakin 3B like 2</t>
  </si>
  <si>
    <t>RAS p21 protein activator 4</t>
  </si>
  <si>
    <t>Intron (ENST00000379305.7/222235, intron 2 of 18)</t>
  </si>
  <si>
    <t>F-box and leucine rich repeat protein 13</t>
  </si>
  <si>
    <t>DPY19L2 pseudogene 2</t>
  </si>
  <si>
    <t>LHFPL tetraspan subfamily member 3</t>
  </si>
  <si>
    <t>Intron (ENST00000401970.3/375612, intron 1 of 3)</t>
  </si>
  <si>
    <t>Intron (ENST00000671314.1/55904, intron 2 of 2)</t>
  </si>
  <si>
    <t>long intergenic non-protein coding RNA 1004</t>
  </si>
  <si>
    <t>Intron (ENST00000419735.8/222255, intron 11 of 11)</t>
  </si>
  <si>
    <t>EF-hand calcium binding domain 10</t>
  </si>
  <si>
    <t>Intron (ENST00000419735.8/222255, intron 3 of 11)</t>
  </si>
  <si>
    <t>ataxin 7 like 1</t>
  </si>
  <si>
    <t>Intron (ENST00000419735.8/222255, intron 2 of 11)</t>
  </si>
  <si>
    <t>Intron (ENST00000470188.5/222256, intron 6 of 14)</t>
  </si>
  <si>
    <t>cadherin related family member 3</t>
  </si>
  <si>
    <t>Exon (ENST00000478080.5/222256, exon 5 of 18)</t>
  </si>
  <si>
    <t>HMG-box transcription factor 1</t>
  </si>
  <si>
    <t>uncharacterized LOC101927974</t>
  </si>
  <si>
    <t>uncharacterized LOC105375448</t>
  </si>
  <si>
    <t>chromosome 7 putative open reading frame 66</t>
  </si>
  <si>
    <t>Intron (ENST00000413406.1/ENST00000413406.1, intron 1 of 3)</t>
  </si>
  <si>
    <t>Intron (ENST00000667232.1/105375451, intron 3 of 7)</t>
  </si>
  <si>
    <t>uncharacterized LOC105375451</t>
  </si>
  <si>
    <t>Intron (ENST00000405709.7/83943, intron 5 of 5)</t>
  </si>
  <si>
    <t>inner mitochondrial membrane peptidase subunit 2</t>
  </si>
  <si>
    <t>Intron (ENST00000405709.7/83943, intron 2 of 5)</t>
  </si>
  <si>
    <t>Exon (ENST00000660369.1/ENST00000660369.1, exon 3 of 3)</t>
  </si>
  <si>
    <t>dedicator of cytokinesis 4</t>
  </si>
  <si>
    <t>Intron (ENST00000428084.6/9732, intron 8 of 52)</t>
  </si>
  <si>
    <t>Intron (ENST00000428084.6/9732, intron 1 of 52)</t>
  </si>
  <si>
    <t>Intron (ENST00000265440.12/22797, intron 1 of 7)</t>
  </si>
  <si>
    <t>transcription factor EC</t>
  </si>
  <si>
    <t>Intron (ENST00000477018.5/105375463, intron 7 of 10)</t>
  </si>
  <si>
    <t>uncharacterized LOC107986838</t>
  </si>
  <si>
    <t>cadherin like and PC-esterase domain containing 1</t>
  </si>
  <si>
    <t>Wnt family member 16</t>
  </si>
  <si>
    <t>Exon (ENST00000688734.1/ENST00000688734.1, exon 1 of 3)</t>
  </si>
  <si>
    <t>FAM3 metabolism regulating signaling molecule C</t>
  </si>
  <si>
    <t>FEZF1 antisense RNA 1</t>
  </si>
  <si>
    <t>Intron (ENST00000660851.1/401398, intron 3 of 3)</t>
  </si>
  <si>
    <t>uncharacterized LOC101928283</t>
  </si>
  <si>
    <t>Intron (ENST00000339582.7/2918, intron 8 of 10)</t>
  </si>
  <si>
    <t>glutamate metabotropic receptor 8</t>
  </si>
  <si>
    <t>Intron (ENST00000354725.8/27044, intron 16 of 23)</t>
  </si>
  <si>
    <t>microRNA 593</t>
  </si>
  <si>
    <t>staphylococcal nuclease and tudor domain containing 1</t>
  </si>
  <si>
    <t>Exon (ENST00000446477.6/401399, exon 6 of 6)</t>
  </si>
  <si>
    <t>proline rich transmembrane protein 4</t>
  </si>
  <si>
    <t>Exon (ENST00000489835.6/401399, exon 5 of 6)</t>
  </si>
  <si>
    <t>Exon (ENST00000605862.6/402483, exon 22 of 22)</t>
  </si>
  <si>
    <t>family with sequence similarity 71 member F2</t>
  </si>
  <si>
    <t>mitogen-activated protein kinase kinase 2 pseudogene</t>
  </si>
  <si>
    <t>Intron (ENST00000325006.8/23382, intron 1 of 16)</t>
  </si>
  <si>
    <t>adenosylhomocysteinase like 2</t>
  </si>
  <si>
    <t>Intron (ENST00000311873.9/51530, intron 5 of 10)</t>
  </si>
  <si>
    <t>zinc finger C3HC-type containing 1</t>
  </si>
  <si>
    <t>uncharacterized LOC100128325</t>
  </si>
  <si>
    <t>serine rich single-pass membrane protein 1</t>
  </si>
  <si>
    <t>Intron (ENST00000425248.5/26958, intron 9 of 23)</t>
  </si>
  <si>
    <t>COPI coat complex subunit gamma 2</t>
  </si>
  <si>
    <t>Intron (ENST00000321063.9/91584, intron 1 of 31)</t>
  </si>
  <si>
    <t>plexin A4</t>
  </si>
  <si>
    <t>exocyst complex component 4</t>
  </si>
  <si>
    <t>Intron (ENST00000701206.1/105375517, intron 1 of 2)</t>
  </si>
  <si>
    <t>uncharacterized LOC105375519</t>
  </si>
  <si>
    <t>uncharacterized LOC105375521</t>
  </si>
  <si>
    <t>Intron (ENST00000657456.1/105375523, intron 4 of 4)</t>
  </si>
  <si>
    <t>uncharacterized LOC105375523</t>
  </si>
  <si>
    <t>Intron (ENST00000586239.5/349160, intron 3 of 4)</t>
  </si>
  <si>
    <t>cholinergic receptor muscarinic 2</t>
  </si>
  <si>
    <t>Intron (ENST00000440172.5/57670, intron 1 of 19)</t>
  </si>
  <si>
    <t>killer cell lectin like receptor G2</t>
  </si>
  <si>
    <t>Intron (ENST00000406875.8/28996, intron 2 of 14)</t>
  </si>
  <si>
    <t>homeodomain interacting protein kinase 2</t>
  </si>
  <si>
    <t>Intron (ENST00000425687.5/6916, intron 12 of 14)</t>
  </si>
  <si>
    <t>poly(ADP-ribose) polymerase family member 12</t>
  </si>
  <si>
    <t>Intron (ENST00000473341.5/64761, intron 4 of 10)</t>
  </si>
  <si>
    <t>B-Raf proto-oncogene, serine/threonine kinase</t>
  </si>
  <si>
    <t>mitochondrial ribosomal protein S33</t>
  </si>
  <si>
    <t>Intron (ENST00000465654.5/8972, intron 1 of 5)</t>
  </si>
  <si>
    <t>olfactory receptor family 9 subfamily A member 4</t>
  </si>
  <si>
    <t>Exon (ENST00000477100.1/ENST00000477100.1, exon 2 of 2)</t>
  </si>
  <si>
    <t>serine protease 1</t>
  </si>
  <si>
    <t>Intron (ENST00000632998.1/5645, intron 1 of 4)</t>
  </si>
  <si>
    <t>serine protease 2</t>
  </si>
  <si>
    <t>Intron (ENST00000409500.7/373156, intron 4 of 6)</t>
  </si>
  <si>
    <t>glutathione S-transferase kappa 1</t>
  </si>
  <si>
    <t>Exon (ENST00000429289.5/285965, exon 5 of 5)</t>
  </si>
  <si>
    <t>taste 2 receptor member 41</t>
  </si>
  <si>
    <t>TRPM8 channel associated factor 1</t>
  </si>
  <si>
    <t>Exon (ENST00000378115.3/445328, exon 2 of 2)</t>
  </si>
  <si>
    <t>CTAGE family member 4</t>
  </si>
  <si>
    <t>Rho guanine nucleotide exchange factor 5</t>
  </si>
  <si>
    <t>thiamin pyrophosphokinase 1</t>
  </si>
  <si>
    <t>contactin associated protein 2</t>
  </si>
  <si>
    <t>Intron (ENST00000625365.2/26047, intron 2 of 3)</t>
  </si>
  <si>
    <t>Intron (ENST00000361727.8/26047, intron 13 of 23)</t>
  </si>
  <si>
    <t>Intron (ENST00000361727.8/26047, intron 21 of 23)</t>
  </si>
  <si>
    <t>Intron (ENST00000610704.5/8427, intron 2 of 7)</t>
  </si>
  <si>
    <t>zinc finger protein 282</t>
  </si>
  <si>
    <t>uncharacterized LOC101928733</t>
  </si>
  <si>
    <t>Intron (ENST00000463567.5/79970, intron 3 of 7)</t>
  </si>
  <si>
    <t>zinc finger family member 767, pseudogene</t>
  </si>
  <si>
    <t>Exon (ENST00000378016.5/23145, exon 98 of 103)</t>
  </si>
  <si>
    <t>SCO-spondin, pseudogene</t>
  </si>
  <si>
    <t>Intron (ENST00000378016.5/23145, intron 98 of 102)</t>
  </si>
  <si>
    <t>uncharacterized LOC100134040</t>
  </si>
  <si>
    <t>Intron (ENST00000668040.1/100134040, intron 4 of 7)</t>
  </si>
  <si>
    <t>Intron (ENST00000668040.1/100134040, intron 6 of 7)</t>
  </si>
  <si>
    <t>Intron (ENST00000478393.5/653857, intron 1 of 5)</t>
  </si>
  <si>
    <t>actin related protein 3C</t>
  </si>
  <si>
    <t>Intron (ENST00000262186.10/3757, intron 2 of 14)</t>
  </si>
  <si>
    <t>potassium voltage-gated channel subfamily H member 2</t>
  </si>
  <si>
    <t>ArfGAP with GTPase domain, ankyrin repeat and PH domain 3</t>
  </si>
  <si>
    <t>IQ motif containing with AAA domain 1 like</t>
  </si>
  <si>
    <t>Intron (ENST00000287878.9/51422, intron 4 of 15)</t>
  </si>
  <si>
    <t>protein kinase AMP-activated non-catalytic subunit gamma 2</t>
  </si>
  <si>
    <t>Intron (ENST00000287878.9/51422, intron 3 of 15)</t>
  </si>
  <si>
    <t>long intergenic non-protein coding RNA 1003</t>
  </si>
  <si>
    <t>Intron (ENST00000404039.5/1804, intron 1 of 25)</t>
  </si>
  <si>
    <t>dipeptidyl peptidase like 6</t>
  </si>
  <si>
    <t>PAXIP1 antisense RNA 2</t>
  </si>
  <si>
    <t>Intron (ENST00000660995.1/105375594, intron 3 of 3)</t>
  </si>
  <si>
    <t>uncharacterized LOC105375594</t>
  </si>
  <si>
    <t>Intron (ENST00000419225.1/ENST00000419225.1, intron 2 of 2)</t>
  </si>
  <si>
    <t>ubiquitin protein ligase E3C</t>
  </si>
  <si>
    <t>Intron (ENST00000389413.7/5799, intron 9 of 21)</t>
  </si>
  <si>
    <t>protein tyrosine phosphatase receptor type N2</t>
  </si>
  <si>
    <t>Intron (ENST00000389413.7/5799, intron 3 of 21)</t>
  </si>
  <si>
    <t>Intron (ENST00000389413.7/5799, intron 2 of 21)</t>
  </si>
  <si>
    <t>uncharacterized LOC101927506</t>
  </si>
  <si>
    <t>Intron (ENST00000637795.2/9228, intron 3 of 14)</t>
  </si>
  <si>
    <t>DLG associated protein 2</t>
  </si>
  <si>
    <t>Intron (ENST00000637795.2/9228, intron 6 of 14)</t>
  </si>
  <si>
    <t>DLGAP2 antisense RNA 1</t>
  </si>
  <si>
    <t>Intron (ENST00000637795.2/9228, intron 8 of 14)</t>
  </si>
  <si>
    <t>uncharacterized LOC105377782</t>
  </si>
  <si>
    <t>Intron (ENST00000519555.1/105377797, intron 4 of 4)</t>
  </si>
  <si>
    <t>uncharacterized LOC105377796</t>
  </si>
  <si>
    <t>Intron (ENST00000662128.1/100507530, intron 1 of 4)</t>
  </si>
  <si>
    <t>MCPH1 antisense RNA 1</t>
  </si>
  <si>
    <t>defensin beta 109B</t>
  </si>
  <si>
    <t>defensin beta 107B</t>
  </si>
  <si>
    <t>family with sequence similarity 90, member A22</t>
  </si>
  <si>
    <t>family with sequence similarity 90, member A23</t>
  </si>
  <si>
    <t>Exon (ENST00000520792.5/ENST00000520792.5, exon 5 of 6)</t>
  </si>
  <si>
    <t>uncharacterized LOC112268014</t>
  </si>
  <si>
    <t>Intron (ENST00000520792.5/ENST00000520792.5, intron 4 of 5)</t>
  </si>
  <si>
    <t>Exon (ENST00000520792.5/ENST00000520792.5, exon 4 of 6)</t>
  </si>
  <si>
    <t>uncharacterized LOC105379231</t>
  </si>
  <si>
    <t>Intron (ENST00000317173.9/4482, intron 1 of 5)</t>
  </si>
  <si>
    <t>methionine sulfoxide reductase A</t>
  </si>
  <si>
    <t>Intron (ENST00000317173.9/4482, intron 5 of 5)</t>
  </si>
  <si>
    <t>Intron (ENST00000382461.7/286046, intron 1 of 2)</t>
  </si>
  <si>
    <t>XK related 6</t>
  </si>
  <si>
    <t>Intron (ENST00000416569.3/286046, intron 1 of 2)</t>
  </si>
  <si>
    <t>uncharacterized LOC101929269</t>
  </si>
  <si>
    <t>long intergenic non-protein coding RNA 681</t>
  </si>
  <si>
    <t>Intron (ENST00000382080.6/137868, intron 1 of 7)</t>
  </si>
  <si>
    <t>microRNA 383</t>
  </si>
  <si>
    <t>Intron (ENST00000503191.5/7991, intron 1 of 5)</t>
  </si>
  <si>
    <t>tumor suppressor candidate 3</t>
  </si>
  <si>
    <t>Exon (ENST00000541323.1/5157, exon 4 of 7)</t>
  </si>
  <si>
    <t>uncharacterized LOC107986919</t>
  </si>
  <si>
    <t>Intron (ENST00000660401.1/105379301, intron 2 of 3)</t>
  </si>
  <si>
    <t>uncharacterized LOC105379301</t>
  </si>
  <si>
    <t>Intron (ENST00000265808.11/6570, intron 15 of 15)</t>
  </si>
  <si>
    <t>solute carrier family 18 member A1</t>
  </si>
  <si>
    <t>uncharacterized LOC105379314</t>
  </si>
  <si>
    <t>GDNF family receptor alpha 2</t>
  </si>
  <si>
    <t>nudix hydrolase 18</t>
  </si>
  <si>
    <t>phytanoyl-CoA 2-hydroxylase interacting protein</t>
  </si>
  <si>
    <t>sorbin and SH3 domain containing 3</t>
  </si>
  <si>
    <t>charged multivesicular body protein 7</t>
  </si>
  <si>
    <t>solute carrier family 25 member 37</t>
  </si>
  <si>
    <t>stanniocalcin 1</t>
  </si>
  <si>
    <t>Intron (ENST00000519689.1/101929294, intron 2 of 4)</t>
  </si>
  <si>
    <t>uncharacterized LOC101929294</t>
  </si>
  <si>
    <t>dedicator of cytokinesis 5</t>
  </si>
  <si>
    <t>BCL2 interacting protein 3 like</t>
  </si>
  <si>
    <t>dihydropyrimidinase like 2</t>
  </si>
  <si>
    <t>epoxide hydrolase 2</t>
  </si>
  <si>
    <t>microRNA 6843</t>
  </si>
  <si>
    <t>dynactin subunit 6</t>
  </si>
  <si>
    <t>ring finger protein 122</t>
  </si>
  <si>
    <t>Intron (ENST00000523063.5/105379364, intron 2 of 5)</t>
  </si>
  <si>
    <t>uncharacterized LOC105379364</t>
  </si>
  <si>
    <t>Intron (ENST00000523063.5/105379364, intron 3 of 5)</t>
  </si>
  <si>
    <t>uncharacterized LOC112268026</t>
  </si>
  <si>
    <t>Intron (ENST00000656455.1/ENST00000656455.1, intron 5 of 5)</t>
  </si>
  <si>
    <t>potassium calcium-activated channel subfamily U member 1</t>
  </si>
  <si>
    <t>Intron (ENST00000656455.1/ENST00000656455.1, intron 4 of 5)</t>
  </si>
  <si>
    <t>Intron (ENST00000522718.5/100507420, intron 3 of 5)</t>
  </si>
  <si>
    <t>long intergenic non-protein coding RNA 1605</t>
  </si>
  <si>
    <t>adhesion G protein-coupled receptor A2</t>
  </si>
  <si>
    <t>transforming acidic coiled-coil containing protein 1</t>
  </si>
  <si>
    <t>Intron (ENST00000347580.8/2515, intron 13 of 19)</t>
  </si>
  <si>
    <t>ADAM metallopeptidase domain 2</t>
  </si>
  <si>
    <t>Intron (ENST00000701081.1/ENST00000701081.1, intron 2 of 2)</t>
  </si>
  <si>
    <t>uncharacterized LOC105379388</t>
  </si>
  <si>
    <t>GINS complex subunit 4</t>
  </si>
  <si>
    <t>Intron (ENST00000523081.2/102723729, intron 1 of 3)</t>
  </si>
  <si>
    <t>Intron (ENST00000265709.13/286, intron 1 of 42)</t>
  </si>
  <si>
    <t>ankyrin 1</t>
  </si>
  <si>
    <t>POTE ankyrin domain family member A</t>
  </si>
  <si>
    <t>asparagine synthetase pseudogene 1</t>
  </si>
  <si>
    <t>uncharacterized LOC100287846</t>
  </si>
  <si>
    <t>Intron (ENST00000541342.2/23514, intron 4 of 18)</t>
  </si>
  <si>
    <t>scaffold protein involved in DNA repair</t>
  </si>
  <si>
    <t>ubiquitin conjugating enzyme E2 V2</t>
  </si>
  <si>
    <t>uncharacterized LOC105375822</t>
  </si>
  <si>
    <t>EF-hand calcium binding domain 1</t>
  </si>
  <si>
    <t>uncharacterized LOC105375825</t>
  </si>
  <si>
    <t>Intron (ENST00000518864.5/54212, intron 14 of 19)</t>
  </si>
  <si>
    <t>syntrophin gamma 1</t>
  </si>
  <si>
    <t>uncharacterized LOC102724330</t>
  </si>
  <si>
    <t>Intron (ENST00000689386.1/9705, intron 2 of 25)</t>
  </si>
  <si>
    <t>ST18 C2H2C-type zinc finger transcription factor</t>
  </si>
  <si>
    <t>Intron (ENST00000359530.7/51606, intron 9 of 13)</t>
  </si>
  <si>
    <t>ATPase H+ transporting V1 subunit H</t>
  </si>
  <si>
    <t>Intron (ENST00000396401.7/6917, intron 1 of 8)</t>
  </si>
  <si>
    <t>transcription elongation factor A1</t>
  </si>
  <si>
    <t>Intron (ENST00000316963.8/10434, intron 2 of 8)</t>
  </si>
  <si>
    <t>lysophospholipase 1</t>
  </si>
  <si>
    <t>XK related 4</t>
  </si>
  <si>
    <t>Intron (ENST00000327381.7/114786, intron 1 of 2)</t>
  </si>
  <si>
    <t>uncharacterized LOC105375844</t>
  </si>
  <si>
    <t>SET binding factor 1 pseudogene 1</t>
  </si>
  <si>
    <t>Intron (ENST00000520220.6/4067, intron 1 of 12)</t>
  </si>
  <si>
    <t>small nucleolar RNA, H/ACA box 1B</t>
  </si>
  <si>
    <t>Intron (ENST00000316981.8/5324, intron 1 of 4)</t>
  </si>
  <si>
    <t>PLAG1 zinc finger</t>
  </si>
  <si>
    <t>long intergenic non-protein coding RNA 588</t>
  </si>
  <si>
    <t>Intron (ENST00000650579.1/100505477, intron 2 of 3)</t>
  </si>
  <si>
    <t>long intergenic non-protein coding RNA 1602</t>
  </si>
  <si>
    <t>Intron (ENST00000361421.2/9760, intron 3 of 8)</t>
  </si>
  <si>
    <t>uncharacterized LOC100505501</t>
  </si>
  <si>
    <t>Intron (ENST00000526936.5/157807, intron 1 of 2)</t>
  </si>
  <si>
    <t>clavesin 1</t>
  </si>
  <si>
    <t>Intron (ENST00000522621.1/157807, intron 1 of 2)</t>
  </si>
  <si>
    <t>Intron (ENST00000379454.9/444, intron 24 of 24)</t>
  </si>
  <si>
    <t>aspartate beta-hydroxylase</t>
  </si>
  <si>
    <t>Intron (ENST00000379454.9/444, intron 15 of 24)</t>
  </si>
  <si>
    <t>sodium/potassium transporting ATPase interacting 3</t>
  </si>
  <si>
    <t>Intron (ENST00000674732.1/286183, intron 1 of 6)</t>
  </si>
  <si>
    <t>YTHDF3 antisense RNA 1 (head to head)</t>
  </si>
  <si>
    <t>Intron (ENST00000657029.1/286184, intron 2 of 3)</t>
  </si>
  <si>
    <t>long intergenic non-protein coding RNA 1289</t>
  </si>
  <si>
    <t>uncharacterized LOC401463</t>
  </si>
  <si>
    <t>long intergenic non-protein coding RNA 1299</t>
  </si>
  <si>
    <t>long intergenic non-protein coding RNA 967</t>
  </si>
  <si>
    <t>transcription factor 24</t>
  </si>
  <si>
    <t>Intron (ENST00000518698.6/116328, intron 8 of 13)</t>
  </si>
  <si>
    <t>chromosome 8 open reading frame 34</t>
  </si>
  <si>
    <t>long intergenic non-protein coding RNA 1592</t>
  </si>
  <si>
    <t>Intron (ENST00000276594.3/63978, intron 5 of 7)</t>
  </si>
  <si>
    <t>PR/SET domain 14</t>
  </si>
  <si>
    <t>uncharacterized LOC101926892</t>
  </si>
  <si>
    <t>Intron (ENST00000499227.6/286190, intron 1 of 3)</t>
  </si>
  <si>
    <t>LACTB2 antisense RNA 1</t>
  </si>
  <si>
    <t>Intron (ENST00000645793.1/2138, intron 4 of 20)</t>
  </si>
  <si>
    <t>EYA transcriptional coactivator and phosphatase 1</t>
  </si>
  <si>
    <t>Intron (ENST00000522519.5/100132891, intron 4 of 4)</t>
  </si>
  <si>
    <t>transient receptor potential cation channel subfamily A member 1</t>
  </si>
  <si>
    <t>transient receptor potential cation channel subfamily A member 1 pseudogene</t>
  </si>
  <si>
    <t>potassium voltage-gated channel subfamily B member 2</t>
  </si>
  <si>
    <t>Intron (ENST00000523207.2/9312, intron 2 of 2)</t>
  </si>
  <si>
    <t>telomeric repeat binding factor 1</t>
  </si>
  <si>
    <t>Intron (ENST00000358757.5/55284, intron 5 of 7)</t>
  </si>
  <si>
    <t>staufen double-stranded RNA binding protein 2</t>
  </si>
  <si>
    <t>Intron (ENST00000674710.1/54332, intron 5 of 7)</t>
  </si>
  <si>
    <t>ganglioside induced differentiation associated protein 1</t>
  </si>
  <si>
    <t>cysteine rich secretory protein LCCL domain containing 1</t>
  </si>
  <si>
    <t>hepatocyte nuclear factor 4 gamma</t>
  </si>
  <si>
    <t>uncharacterized LOC102724858</t>
  </si>
  <si>
    <t>stathmin 2</t>
  </si>
  <si>
    <t>Intron (ENST00000607172.1/101927067, intron 3 of 3)</t>
  </si>
  <si>
    <t>long intergenic non-protein coding RNA 1607</t>
  </si>
  <si>
    <t>Intron (ENST00000276585.9/28957, intron 2 of 2)</t>
  </si>
  <si>
    <t>mitochondrial ribosomal protein S28</t>
  </si>
  <si>
    <t>Intron (ENST00000688172.1/ENST00000688172.1, intron 1 of 1)</t>
  </si>
  <si>
    <t>fatty acid binding protein 5</t>
  </si>
  <si>
    <t>zinc finger AN1-type containing 1</t>
  </si>
  <si>
    <t>long intergenic non-protein coding RNA 1419</t>
  </si>
  <si>
    <t>Exon (ENST00000518452.1/ENST00000518452.1, exon 4 of 4)</t>
  </si>
  <si>
    <t>RALY RNA binding protein like</t>
  </si>
  <si>
    <t>uncharacterized LOC102723322</t>
  </si>
  <si>
    <t>Intron (ENST00000321764.4/377677, intron 6 of 6)</t>
  </si>
  <si>
    <t>uncharacterized LOC105375935</t>
  </si>
  <si>
    <t>Intron (ENST00000523022.6/759, intron 1 of 7)</t>
  </si>
  <si>
    <t>carbonic anhydrase 3</t>
  </si>
  <si>
    <t>Exon (ENST00000604378.2/ENST00000604378.2, exon 2 of 2)</t>
  </si>
  <si>
    <t>uncharacterized LOC105375937</t>
  </si>
  <si>
    <t>Exon (ENST00000622202.1/ENST00000622202.1, exon 2 of 2)</t>
  </si>
  <si>
    <t>Intron (ENST00000622202.1/ENST00000622202.1, intron 1 of 1)</t>
  </si>
  <si>
    <t>Exon (ENST00000379010.3/ENST00000379010.3, exon 1 of 1)</t>
  </si>
  <si>
    <t>Exon (ENST00000622156.1/ENST00000622156.1, exon 1 of 1)</t>
  </si>
  <si>
    <t>long intergenic non-protein coding RNA 2849</t>
  </si>
  <si>
    <t>Exon (ENST00000620964.2/ENST00000620964.2, exon 2 of 2)</t>
  </si>
  <si>
    <t>Exon (ENST00000615707.1/ENST00000615707.1, exon 2 of 2)</t>
  </si>
  <si>
    <t>Intron (ENST00000615707.1/ENST00000615707.1, intron 1 of 1)</t>
  </si>
  <si>
    <t>Exon (ENST00000604264.2/ENST00000604264.2, exon 2 of 2)</t>
  </si>
  <si>
    <t>Exon (ENST00000425429.3/ENST00000425429.3, exon 2 of 2)</t>
  </si>
  <si>
    <t>Exon (ENST00000540724.2/ENST00000540724.2, exon 2 of 2)</t>
  </si>
  <si>
    <t>Exon (ENST00000605109.2/ENST00000605109.2, exon 2 of 2)</t>
  </si>
  <si>
    <t>Exon (ENST00000622260.1/ENST00000622260.1, exon 2 of 2)</t>
  </si>
  <si>
    <t>Exon (ENST00000619970.1/ENST00000619970.1, exon 1 of 1)</t>
  </si>
  <si>
    <t>Intron (ENST00000519041.1/107986895, intron 1 of 2)</t>
  </si>
  <si>
    <t>cyclic nucleotide gated channel subunit beta 3</t>
  </si>
  <si>
    <t>Intron (ENST00000518476.6/168975, intron 6 of 10)</t>
  </si>
  <si>
    <t>cyclic nucleotide binding domain containing 1</t>
  </si>
  <si>
    <t>Intron (ENST00000518476.6/168975, intron 8 of 10)</t>
  </si>
  <si>
    <t>Intron (ENST00000658283.1/105375630, intron 3 of 6)</t>
  </si>
  <si>
    <t>uncharacterized LOC105375631</t>
  </si>
  <si>
    <t>Intron (ENST00000417640.7/64168, intron 3 of 12)</t>
  </si>
  <si>
    <t>uncharacterized LOC105375635</t>
  </si>
  <si>
    <t>Intron (ENST00000417640.7/64168, intron 4 of 12)</t>
  </si>
  <si>
    <t>Intron (ENST00000521199.1/ENST00000521199.1, intron 2 of 3)</t>
  </si>
  <si>
    <t>solute carrier family 26 member 7</t>
  </si>
  <si>
    <t>vir like m6A methyltransferase associated</t>
  </si>
  <si>
    <t>uncharacterized LOC100288748</t>
  </si>
  <si>
    <t>epithelial splicing regulatory protein 1</t>
  </si>
  <si>
    <t>NADH:ubiquinone oxidoreductase complex assembly factor 6</t>
  </si>
  <si>
    <t>Intron (ENST00000701037.1/100616530, intron 2 of 3)</t>
  </si>
  <si>
    <t>C8orf37 antisense RNA 1</t>
  </si>
  <si>
    <t>Intron (ENST00000701037.1/100616530, intron 3 of 3)</t>
  </si>
  <si>
    <t>growth differentiation factor 6</t>
  </si>
  <si>
    <t>Intron (ENST00000220763.10/10404, intron 1 of 7)</t>
  </si>
  <si>
    <t>carboxypeptidase Q</t>
  </si>
  <si>
    <t>TSPY like 5</t>
  </si>
  <si>
    <t>Intron (ENST00000545282.1/203111, intron 1 of 1)</t>
  </si>
  <si>
    <t>reactive intermediate imine deaminase A homolog</t>
  </si>
  <si>
    <t>Intron (ENST00000617590.1/6788, intron 1 of 8)</t>
  </si>
  <si>
    <t>serine/threonine kinase 3</t>
  </si>
  <si>
    <t>sperm associated antigen 1</t>
  </si>
  <si>
    <t>Intron (ENST00000665530.1/105375670, intron 1 of 1)</t>
  </si>
  <si>
    <t>uncharacterized LOC105375670</t>
  </si>
  <si>
    <t>Intron (ENST00000311812.7/169166, intron 4 of 13)</t>
  </si>
  <si>
    <t>uncharacterized LOC105375671</t>
  </si>
  <si>
    <t>poly(A) binding protein cytoplasmic 1</t>
  </si>
  <si>
    <t>Intron (ENST00000311028.4/83988, intron 3 of 6)</t>
  </si>
  <si>
    <t>neurocalcin delta</t>
  </si>
  <si>
    <t>Intron (ENST00000438105.2/79870, intron 1 of 1)</t>
  </si>
  <si>
    <t>BAALC binder of MAP3K1 and KLF4</t>
  </si>
  <si>
    <t>collagen triple helix repeat containing 1</t>
  </si>
  <si>
    <t>Exon (ENST00000562917.1/ENST00000562917.1, exon 1 of 1)</t>
  </si>
  <si>
    <t>uncharacterized LOC105375690</t>
  </si>
  <si>
    <t>Intron (ENST00000521601.1/1807, intron 2 of 4)</t>
  </si>
  <si>
    <t>dendrocyte expressed seven transmembrane protein</t>
  </si>
  <si>
    <t>Intron (ENST00000521923.5/105375694, intron 3 of 4)</t>
  </si>
  <si>
    <t>zinc finger protein, FOG family member 2</t>
  </si>
  <si>
    <t>angiopoietin 1</t>
  </si>
  <si>
    <t>Intron (ENST00000517939.5/340419, intron 1 of 4)</t>
  </si>
  <si>
    <t>R-spondin 2</t>
  </si>
  <si>
    <t>Intron (ENST00000670392.1/101927459, intron 2 of 2)</t>
  </si>
  <si>
    <t>long intergenic non-protein coding RNA 1608</t>
  </si>
  <si>
    <t>CUB and Sushi multiple domains 3</t>
  </si>
  <si>
    <t>Intron (ENST00000652926.1/ENST00000652926.1, intron 1 of 1)</t>
  </si>
  <si>
    <t>Intron (ENST00000688090.1/ENST00000688090.1, intron 3 of 3)</t>
  </si>
  <si>
    <t>Intron (ENST00000640765.1/7227, intron 1 of 5)</t>
  </si>
  <si>
    <t>transcriptional repressor GATA binding 1</t>
  </si>
  <si>
    <t>uncharacterized LOC105375713</t>
  </si>
  <si>
    <t>microRNA 3610</t>
  </si>
  <si>
    <t>alanine and arginine rich domain containing protein</t>
  </si>
  <si>
    <t>microRNA 548az</t>
  </si>
  <si>
    <t>cellular communication network factor 3</t>
  </si>
  <si>
    <t>ectonucleotide pyrophosphatase/phosphodiesterase 2</t>
  </si>
  <si>
    <t>DNA replication and sister chromatid cohesion 1</t>
  </si>
  <si>
    <t>Intron (ENST00000395601.7/6641, intron 3 of 7)</t>
  </si>
  <si>
    <t>syntrophin beta 1</t>
  </si>
  <si>
    <t>HAS2 antisense RNA 1</t>
  </si>
  <si>
    <t>Intron (ENST00000648171.1/594842, intron 5 of 8)</t>
  </si>
  <si>
    <t>long intergenic non-protein coding RNA 2855</t>
  </si>
  <si>
    <t>Intron (ENST00000664854.1/104266958, intron 3 of 3)</t>
  </si>
  <si>
    <t>uncharacterized LOC107986972</t>
  </si>
  <si>
    <t>F-box protein 32</t>
  </si>
  <si>
    <t>Intron (ENST00000652905.1/105375738, intron 2 of 2)</t>
  </si>
  <si>
    <t>kelch like family member 38</t>
  </si>
  <si>
    <t>Intron (ENST00000522917.5/654463, intron 1 of 40)</t>
  </si>
  <si>
    <t>fer-1 like family member 6</t>
  </si>
  <si>
    <t>FER1L6 antisense RNA 2</t>
  </si>
  <si>
    <t>uncharacterized LOC105375740</t>
  </si>
  <si>
    <t>Intron (ENST00000518547.6/9788, intron 3 of 13)</t>
  </si>
  <si>
    <t>MTSS I-BAR domain containing 1</t>
  </si>
  <si>
    <t>Intron (ENST00000517532.5/286053, intron 5 of 6)</t>
  </si>
  <si>
    <t>NSE2 (MMS21) homolog, SMC5-SMC6 complex SUMO ligase</t>
  </si>
  <si>
    <t>uncharacterized LOC105375746</t>
  </si>
  <si>
    <t>uncharacterized LOC101927657</t>
  </si>
  <si>
    <t>uncharacterized LOC105375752</t>
  </si>
  <si>
    <t>Intron (ENST00000502082.5/727677, intron 4 of 5)</t>
  </si>
  <si>
    <t>cancer susceptibility 8</t>
  </si>
  <si>
    <t>Exon (ENST00000652367.1/105375754, exon 5 of 5)</t>
  </si>
  <si>
    <t>uncharacterized LOC105375754</t>
  </si>
  <si>
    <t>Pvt1 oncogene</t>
  </si>
  <si>
    <t>microRNA 1207</t>
  </si>
  <si>
    <t>Exon (ENST00000522273.5/56169, exon 8 of 8)</t>
  </si>
  <si>
    <t>gasdermin C</t>
  </si>
  <si>
    <t>CYFIP related Rac1 interactor B</t>
  </si>
  <si>
    <t>ArfGAP with SH3 domain, ankyrin repeat and PH domain 1</t>
  </si>
  <si>
    <t>adenylate cyclase 8</t>
  </si>
  <si>
    <t>EFR3 homolog A</t>
  </si>
  <si>
    <t>Helicobacter pylori responsive 1</t>
  </si>
  <si>
    <t>Intron (ENST00000522652.6/6482, intron 3 of 9)</t>
  </si>
  <si>
    <t>ST3 beta-galactoside alpha-2,3-sialyltransferase 1</t>
  </si>
  <si>
    <t>uncharacterized LOC105375773</t>
  </si>
  <si>
    <t>uncharacterized LOC101927822</t>
  </si>
  <si>
    <t>zinc finger and AT-hook domain containing</t>
  </si>
  <si>
    <t>Intron (ENST00000520356.5/57623, intron 5 of 13)</t>
  </si>
  <si>
    <t>uncharacterized LOC101927845</t>
  </si>
  <si>
    <t>long intergenic non-protein coding RNA 1591</t>
  </si>
  <si>
    <t>Intron (ENST00000522279.5/286094, intron 1 of 5)</t>
  </si>
  <si>
    <t>KH RNA binding domain containing, signal transduction associated 3</t>
  </si>
  <si>
    <t>Intron (ENST00000648045.1/ENST00000648045.1, intron 1 of 2)</t>
  </si>
  <si>
    <t>uncharacterized LOC107986979</t>
  </si>
  <si>
    <t>long intergenic non-protein coding RNA 2055</t>
  </si>
  <si>
    <t>Intron (ENST00000647660.1/ENST00000647660.1, intron 1 of 3)</t>
  </si>
  <si>
    <t>uncharacterized LOC401478</t>
  </si>
  <si>
    <t>Intron (ENST00000341807.8/169044, intron 10 of 38)</t>
  </si>
  <si>
    <t>collagen type XXII alpha 1 chain</t>
  </si>
  <si>
    <t>Intron (ENST00000522317.5/51305, intron 1 of 3)</t>
  </si>
  <si>
    <t>potassium two pore domain channel subfamily K member 9</t>
  </si>
  <si>
    <t>Intron (ENST00000438773.4/83696, intron 21 of 22)</t>
  </si>
  <si>
    <t>trafficking protein particle complex 9</t>
  </si>
  <si>
    <t>Intron (ENST00000438773.4/83696, intron 19 of 22)</t>
  </si>
  <si>
    <t>uncharacterized LOC105375781</t>
  </si>
  <si>
    <t>chromosome 8 open reading frame 17</t>
  </si>
  <si>
    <t>paternally expressed 13</t>
  </si>
  <si>
    <t>Intron (ENST00000438773.4/83696, intron 17 of 22)</t>
  </si>
  <si>
    <t>Intron (ENST00000438773.4/83696, intron 15 of 22)</t>
  </si>
  <si>
    <t>Intron (ENST00000438773.4/83696, intron 9 of 22)</t>
  </si>
  <si>
    <t>chromatin accessibility complex subunit 1</t>
  </si>
  <si>
    <t>Intron (ENST00000220592.10/27161, intron 1 of 18)</t>
  </si>
  <si>
    <t>argonaute RISC catalytic component 2</t>
  </si>
  <si>
    <t>Intron (ENST00000522684.5/5747, intron 16 of 31)</t>
  </si>
  <si>
    <t>protein tyrosine kinase 2</t>
  </si>
  <si>
    <t>uncharacterized LOC105375784</t>
  </si>
  <si>
    <t>DENN domain containing 3</t>
  </si>
  <si>
    <t>Exon (ENST00000520606.1/ENST00000520606.1, exon 1 of 2)</t>
  </si>
  <si>
    <t>uncharacterized LOC105375787</t>
  </si>
  <si>
    <t>Intron (ENST00000520606.1/ENST00000520606.1, intron 1 of 1)</t>
  </si>
  <si>
    <t>solute carrier family 45 member 4</t>
  </si>
  <si>
    <t>microRNA 1302-7</t>
  </si>
  <si>
    <t>Intron (ENST00000662748.1/ENST00000662748.1, intron 1 of 1)</t>
  </si>
  <si>
    <t>microRNA 4472-1</t>
  </si>
  <si>
    <t>Intron (ENST00000524325.6/203062, intron 4 of 13)</t>
  </si>
  <si>
    <t>t-SNARE domain containing 1</t>
  </si>
  <si>
    <t>Intron (ENST00000643448.1/575, intron 1 of 30)</t>
  </si>
  <si>
    <t>adhesion G protein-coupled receptor B1</t>
  </si>
  <si>
    <t>Intron (ENST00000687693.1/ENST00000687693.1, intron 1 of 1)</t>
  </si>
  <si>
    <t>activity regulated cytoskeleton associated protein</t>
  </si>
  <si>
    <t>Intron (ENST00000685588.1/101928087, intron 4 of 6)</t>
  </si>
  <si>
    <t>uncharacterized LOC101928087</t>
  </si>
  <si>
    <t>Exon (ENST00000523657.3/ENST00000523657.3, exon 2 of 2)</t>
  </si>
  <si>
    <t>secreted LY6/PLAUR domain containing 2</t>
  </si>
  <si>
    <t>lymphocyte antigen 6 family member H</t>
  </si>
  <si>
    <t>glycosylphosphatidylinositol anchored high density lipoprotein binding protein 1</t>
  </si>
  <si>
    <t>Intron (ENST00000528185.1/ENST00000528185.1, intron 1 of 1)</t>
  </si>
  <si>
    <t>MAFA antisense RNA 1</t>
  </si>
  <si>
    <t>Exon (ENST00000262577.6/23144, exon 11 of 12)</t>
  </si>
  <si>
    <t>MAF bZIP transcription factor A</t>
  </si>
  <si>
    <t>Intron (ENST00000262577.6/23144, intron 3 of 11)</t>
  </si>
  <si>
    <t>zinc finger CCCH-type containing 3</t>
  </si>
  <si>
    <t>maestro heat like repeat family member 6</t>
  </si>
  <si>
    <t>nicotinate phosphoribosyltransferase</t>
  </si>
  <si>
    <t>eukaryotic translation elongation factor 1 delta</t>
  </si>
  <si>
    <t>long intergenic non-protein coding RNA 2878</t>
  </si>
  <si>
    <t>mitogen-activated protein kinase 15</t>
  </si>
  <si>
    <t>IQ motif and ankyrin repeat containing 1</t>
  </si>
  <si>
    <t>scribble planar cell polarity protein</t>
  </si>
  <si>
    <t>Exon (ENST00000345136.8/5339, exon 32 of 32)</t>
  </si>
  <si>
    <t>Exon (ENST00000345136.8/5339, exon 31 of 32)</t>
  </si>
  <si>
    <t>Exon (ENST00000345136.8/5339, exon 14 of 32)</t>
  </si>
  <si>
    <t>WD repeat domain 97</t>
  </si>
  <si>
    <t>Intron (ENST00000532255.5/727957, intron 9 of 30)</t>
  </si>
  <si>
    <t>maestro heat like repeat family member 1</t>
  </si>
  <si>
    <t>Exon (ENST00000569669.6/23246, exon 3 of 16)</t>
  </si>
  <si>
    <t>scleraxis bHLH transcription factor</t>
  </si>
  <si>
    <t>diacylglycerol O-acyltransferase 1</t>
  </si>
  <si>
    <t>VPS28 subunit of ESCRT-I</t>
  </si>
  <si>
    <t>microRNA 6893</t>
  </si>
  <si>
    <t>forkhead box H1</t>
  </si>
  <si>
    <t>uncharacterized LOC101928953</t>
  </si>
  <si>
    <t>leucine rich repeat containing 24</t>
  </si>
  <si>
    <t>Exon (ENST00000533965.5/340385, exon 5 of 6)</t>
  </si>
  <si>
    <t>zinc finger protein 517</t>
  </si>
  <si>
    <t>long intergenic non-protein coding RNA 1230</t>
  </si>
  <si>
    <t>Intron (ENST00000648733.1/101930053, intron 6 of 11)</t>
  </si>
  <si>
    <t>uncharacterized LOC101930053</t>
  </si>
  <si>
    <t>Janus kinase 2</t>
  </si>
  <si>
    <t>insulin like 4</t>
  </si>
  <si>
    <t>Intron (ENST00000688202.1/79956, intron 15 of 15)</t>
  </si>
  <si>
    <t>RIC1 homolog, RAB6A GEF complex partner 1</t>
  </si>
  <si>
    <t>Intron (ENST00000690753.1/158358, intron 6 of 6)</t>
  </si>
  <si>
    <t>endoplasmic reticulum metallopeptidase 1</t>
  </si>
  <si>
    <t>interleukin 33</t>
  </si>
  <si>
    <t>Intron (ENST00000381196.9/5789, intron 11 of 45)</t>
  </si>
  <si>
    <t>protein tyrosine phosphatase receptor type D</t>
  </si>
  <si>
    <t>PTPRD antisense RNA 2 (head to head)</t>
  </si>
  <si>
    <t>multiple PDZ domain crumbs cell polarity complex component</t>
  </si>
  <si>
    <t>Intron (ENST00000380701.8/203238, intron 7 of 25)</t>
  </si>
  <si>
    <t>coiled-coil domain containing 171</t>
  </si>
  <si>
    <t>Intron (ENST00000380672.9/54796, intron 5 of 6)</t>
  </si>
  <si>
    <t>basonuclin 2</t>
  </si>
  <si>
    <t>Intron (ENST00000680146.1/92949, intron 15 of 29)</t>
  </si>
  <si>
    <t>ADAMTS like 1</t>
  </si>
  <si>
    <t>MLLT3 super elongation complex subunit</t>
  </si>
  <si>
    <t>Intron (ENST00000380338.9/4300, intron 4 of 10)</t>
  </si>
  <si>
    <t>Intron (ENST00000380249.5/54914, intron 24 of 45)</t>
  </si>
  <si>
    <t>Intron (ENST00000404796.3/4507, intron 4 of 4)</t>
  </si>
  <si>
    <t>CDKN2A divergent transcript</t>
  </si>
  <si>
    <t>DMRT like family A1</t>
  </si>
  <si>
    <t>Intron (ENST00000640307.1/101929563, intron 18 of 27)</t>
  </si>
  <si>
    <t>uncharacterized LOC107987054</t>
  </si>
  <si>
    <t>Intron (ENST00000640307.1/101929563, intron 17 of 27)</t>
  </si>
  <si>
    <t>Intron (ENST00000380110.8/1993, intron 3 of 7)</t>
  </si>
  <si>
    <t>ELAV like RNA binding protein 2</t>
  </si>
  <si>
    <t>uncharacterized LOC105375992</t>
  </si>
  <si>
    <t>Intron (ENST00000665756.1/101929582, intron 5 of 5)</t>
  </si>
  <si>
    <t>long intergenic non-protein coding RNA 1241</t>
  </si>
  <si>
    <t>Intron (ENST00000262244.6/79817, intron 2 of 3)</t>
  </si>
  <si>
    <t>MOB kinase activator 3B</t>
  </si>
  <si>
    <t>long intergenic non-protein coding RNA 1243</t>
  </si>
  <si>
    <t>Intron (ENST00000541043.5/48, intron 5 of 21)</t>
  </si>
  <si>
    <t>aconitase 1</t>
  </si>
  <si>
    <t>Intron (ENST00000379521.8/4799, intron 14 of 20)</t>
  </si>
  <si>
    <t>nuclear transcription factor, X-box binding 1</t>
  </si>
  <si>
    <t>ankyrin repeat domain 18B</t>
  </si>
  <si>
    <t>Exon (ENST00000419794.1/ENST00000419794.1, exon 1 of 1)</t>
  </si>
  <si>
    <t>kinesin family member 24</t>
  </si>
  <si>
    <t>nudix hydrolase 2</t>
  </si>
  <si>
    <t>chromosome 9 open reading frame 24</t>
  </si>
  <si>
    <t>energy homeostasis associated</t>
  </si>
  <si>
    <t>Intron (ENST00000361226.8/9853, intron 1 of 11)</t>
  </si>
  <si>
    <t>RUN and SH3 domain containing 2</t>
  </si>
  <si>
    <t>carbonic anhydrase 9</t>
  </si>
  <si>
    <t>uncharacterized LOC105376032</t>
  </si>
  <si>
    <t>paired box 5</t>
  </si>
  <si>
    <t>endogenous Bornavirus like nucleoprotein 3, pseudogene</t>
  </si>
  <si>
    <t>FERM and PDZ domain containing 1</t>
  </si>
  <si>
    <t>SH2 domain containing adaptor protein B</t>
  </si>
  <si>
    <t>family with sequence similarity 201 member A</t>
  </si>
  <si>
    <t>contactin associated protein family member 3</t>
  </si>
  <si>
    <t>Intron (ENST00000692061.2/389741, intron 2 of 2)</t>
  </si>
  <si>
    <t>glioblastoma down-regulated RNA</t>
  </si>
  <si>
    <t>Intron (ENST00000654136.1/441430, intron 22 of 22)</t>
  </si>
  <si>
    <t>family with sequence similarity 95 member B1</t>
  </si>
  <si>
    <t>methylenetetrahydrofolate dehydrogenase (NADP+ dependent) 1 like pseudogene</t>
  </si>
  <si>
    <t>uncharacterized LOC107986993</t>
  </si>
  <si>
    <t>microRNA 4477a</t>
  </si>
  <si>
    <t>uncharacterized LOC101928906</t>
  </si>
  <si>
    <t>uncharacterized LOC112268044</t>
  </si>
  <si>
    <t>SPATA31 subfamily A member 5</t>
  </si>
  <si>
    <t>Exon (ENST00000377548.2/ENST00000377548.2, exon 1 of 3)</t>
  </si>
  <si>
    <t>family with sequence similarity 242 member D</t>
  </si>
  <si>
    <t>uncharacterized LOC103908604</t>
  </si>
  <si>
    <t>uncharacterized LOC100132249</t>
  </si>
  <si>
    <t>lncRNA negative regulator of fibroblast-like synoviocyte migration, SYNCRIP interacting</t>
  </si>
  <si>
    <t>Intron (ENST00000647845.1/ENST00000647845.1, intron 11 of 11)</t>
  </si>
  <si>
    <t>microRNA 4477b</t>
  </si>
  <si>
    <t>Intron (ENST00000680973.1/644316, intron 1 of 6)</t>
  </si>
  <si>
    <t>asparagine synthetase pseudogene</t>
  </si>
  <si>
    <t>ANKRD20A4-ANKRD20A20P readthrough</t>
  </si>
  <si>
    <t>forkhead box D4 like 5</t>
  </si>
  <si>
    <t>COBW domain containing 5</t>
  </si>
  <si>
    <t>Intron (ENST00000668069.1/441425, intron 10 of 10)</t>
  </si>
  <si>
    <t>family with sequence similarity 95 member B1-like</t>
  </si>
  <si>
    <t>ankyrin repeat domain 20 family member A3, pseudogene</t>
  </si>
  <si>
    <t>Intron (ENST00000617175.1/643827, intron 1 of 23)</t>
  </si>
  <si>
    <t>CNTNAP3 pseudogene 2</t>
  </si>
  <si>
    <t>ankyrin repeat domain 20 family member A1</t>
  </si>
  <si>
    <t>phosphoglucomutase 5</t>
  </si>
  <si>
    <t>Intron (ENST00000265382.8/8395, intron 14 of 15)</t>
  </si>
  <si>
    <t>uncharacterized LOC101927069</t>
  </si>
  <si>
    <t>Intron (ENST00000699288.1/320, intron 9 of 11)</t>
  </si>
  <si>
    <t>amyloid beta precursor protein binding family A member 1</t>
  </si>
  <si>
    <t>Intron (ENST00000429567.2/ENST00000429567.2, intron 2 of 2)</t>
  </si>
  <si>
    <t>Intron (ENST00000265381.7/320, intron 2 of 12)</t>
  </si>
  <si>
    <t>Intron (ENST00000377182.5/256691, intron 11 of 13)</t>
  </si>
  <si>
    <t>SMC5 antisense RNA 1 (head to head)</t>
  </si>
  <si>
    <t>Kruppel like factor 9</t>
  </si>
  <si>
    <t>Intron (ENST00000677713.2/80036, intron 8 of 25)</t>
  </si>
  <si>
    <t>microRNA 204</t>
  </si>
  <si>
    <t>Intron (ENST00000479413.1/138241, intron 1 of 2)</t>
  </si>
  <si>
    <t>chromosome 9 open reading frame 85</t>
  </si>
  <si>
    <t>transmembrane channel like 1</t>
  </si>
  <si>
    <t>uncharacterized LOC101927358</t>
  </si>
  <si>
    <t>Exon (ENST00000365347.1/ENST00000365347.1, exon 1 of 1)</t>
  </si>
  <si>
    <t>transient receptor potential cation channel subfamily M member 6</t>
  </si>
  <si>
    <t>Intron (ENST00000361255.7/140803, intron 1 of 38)</t>
  </si>
  <si>
    <t>chromosome 9 open reading frame 40</t>
  </si>
  <si>
    <t>osteoclast stimulating factor 1</t>
  </si>
  <si>
    <t>Intron (ENST00000648797.1/105376095, intron 4 of 12)</t>
  </si>
  <si>
    <t>uncharacterized LOC105376095</t>
  </si>
  <si>
    <t>Intron (ENST00000644657.1/ENST00000644657.1, intron 4 of 5)</t>
  </si>
  <si>
    <t>prune homolog 2 with BCH domain</t>
  </si>
  <si>
    <t>forkhead box B2</t>
  </si>
  <si>
    <t>phosphoserine aminotransferase 1</t>
  </si>
  <si>
    <t>uncharacterized LOC101927450</t>
  </si>
  <si>
    <t>lncRNA regulator of Akt signaling associated with HCC and RCC</t>
  </si>
  <si>
    <t>Intron (ENST00000622930.1/101927477, intron 2 of 2)</t>
  </si>
  <si>
    <t>long intergenic non-protein coding RNA 1507</t>
  </si>
  <si>
    <t>uncharacterized LOC105376105</t>
  </si>
  <si>
    <t>Intron (ENST00000376447.4/158158, intron 1 of 16)</t>
  </si>
  <si>
    <t>RAS and EF-hand domain containing</t>
  </si>
  <si>
    <t>FERM domain containing 3</t>
  </si>
  <si>
    <t>uncharacterized LOC105376114</t>
  </si>
  <si>
    <t>Intron (ENST00000277141.10/79670, intron 26 of 27)</t>
  </si>
  <si>
    <t>terminal uridylyl transferase 7</t>
  </si>
  <si>
    <t>long intergenic non-protein coding RNA 2872</t>
  </si>
  <si>
    <t>death associated protein kinase 1</t>
  </si>
  <si>
    <t>cathepsin L pseudogene 8</t>
  </si>
  <si>
    <t>long intergenic non-protein coding RNA 2843</t>
  </si>
  <si>
    <t>semaphorin 4D</t>
  </si>
  <si>
    <t>Intron (ENST00000659218.1/101927873, intron 2 of 2)</t>
  </si>
  <si>
    <t>long intergenic non-protein coding RNA 1508</t>
  </si>
  <si>
    <t>Intron (ENST00000449990.3/340515, intron 5 of 5)</t>
  </si>
  <si>
    <t>long intergenic non-protein coding RNA 1501</t>
  </si>
  <si>
    <t>uncharacterized LOC105379829</t>
  </si>
  <si>
    <t>uncharacterized LOC100507103</t>
  </si>
  <si>
    <t>Intron (ENST00000375715.5/4920, intron 12 of 12)</t>
  </si>
  <si>
    <t>microRNA 3910-1</t>
  </si>
  <si>
    <t>ankyrin repeat domain 19, pseudogene</t>
  </si>
  <si>
    <t>ninjurin 1</t>
  </si>
  <si>
    <t>WNK lysine deficient protein kinase 2</t>
  </si>
  <si>
    <t>Intron (ENST00000647389.1/101928099, intron 3 of 8)</t>
  </si>
  <si>
    <t>prostate cancer associated transcript 7</t>
  </si>
  <si>
    <t>fructose-bisphosphatase 2</t>
  </si>
  <si>
    <t>Intron (ENST00000375315.8/84909, intron 5 of 16)</t>
  </si>
  <si>
    <t>aminopeptidase O (putative)</t>
  </si>
  <si>
    <t>Intron (ENST00000289081.8/2176, intron 14 of 14)</t>
  </si>
  <si>
    <t>FA complementation group C</t>
  </si>
  <si>
    <t>patched 1</t>
  </si>
  <si>
    <t>Intron (ENST00000580326.2/ENST00000580326.2, intron 2 of 2)</t>
  </si>
  <si>
    <t>uncharacterized LOC105376161</t>
  </si>
  <si>
    <t>Intron (ENST00000402838.3/375748, intron 16 of 16)</t>
  </si>
  <si>
    <t>ERCC excision repair 6 like 2</t>
  </si>
  <si>
    <t>Intron (ENST00000375249.5/22927, intron 5 of 7)</t>
  </si>
  <si>
    <t>hyaluronan binding protein 4</t>
  </si>
  <si>
    <t>cell division cycle 14B</t>
  </si>
  <si>
    <t>Intron (ENST00000655560.3/ENST00000655560.3, intron 2 of 2)</t>
  </si>
  <si>
    <t>makorin ring finger protein 1 pseudogene</t>
  </si>
  <si>
    <t>Intron (ENST00000681517.1/1515, intron 2 of 9)</t>
  </si>
  <si>
    <t>cathepsin V</t>
  </si>
  <si>
    <t>gamma-aminobutyric acid type B receptor subunit 2</t>
  </si>
  <si>
    <t>caveolae associated protein 4</t>
  </si>
  <si>
    <t>Intron (ENST00000374874.8/54886, intron 1 of 7)</t>
  </si>
  <si>
    <t>phospholipid phosphatase related 1</t>
  </si>
  <si>
    <t>Exon (ENST00000389120.8/56254, exon 13 of 20)</t>
  </si>
  <si>
    <t>ring finger protein 20</t>
  </si>
  <si>
    <t>long intergenic non-protein coding RNA 587</t>
  </si>
  <si>
    <t>Intron (ENST00000692021.1/ENST00000692021.1, intron 1 of 2)</t>
  </si>
  <si>
    <t>uncharacterized LOC101928523</t>
  </si>
  <si>
    <t>uncharacterized LOC105376194</t>
  </si>
  <si>
    <t>Intron (ENST00000666856.1/112268038, intron 1 of 7)</t>
  </si>
  <si>
    <t>uncharacterized LOC112268038</t>
  </si>
  <si>
    <t>transmembrane protein 38B</t>
  </si>
  <si>
    <t>Kruppel like factor 4</t>
  </si>
  <si>
    <t>actin like 7B</t>
  </si>
  <si>
    <t>Intron (ENST00000374566.8/54566, intron 18 of 25)</t>
  </si>
  <si>
    <t>ferric chelate reductase 1 like</t>
  </si>
  <si>
    <t>protein tyrosine phosphatase non-receptor type 3</t>
  </si>
  <si>
    <t>Intron (ENST00000412145.5/5774, intron 4 of 20)</t>
  </si>
  <si>
    <t>thioredoxin domain containing 8</t>
  </si>
  <si>
    <t>Intron (ENST00000374469.6/79987, intron 36 of 47)</t>
  </si>
  <si>
    <t>sushi, von Willebrand factor type A, EGF and pentraxin domain containing 1</t>
  </si>
  <si>
    <t>Intron (ENST00000416899.7/4593, intron 13 of 13)</t>
  </si>
  <si>
    <t>muscle associated receptor tyrosine kinase</t>
  </si>
  <si>
    <t>Intron (ENST00000426204.1/105376219, intron 2 of 2)</t>
  </si>
  <si>
    <t>microRNA 7702</t>
  </si>
  <si>
    <t>microRNA 4668</t>
  </si>
  <si>
    <t>Intron (ENST00000458258.5/9991, intron 7 of 13)</t>
  </si>
  <si>
    <t>sushi domain containing 1</t>
  </si>
  <si>
    <t>Intron (ENST00000337530.11/158405, intron 1 of 3)</t>
  </si>
  <si>
    <t>chromosome 9 putative open reading frame 147</t>
  </si>
  <si>
    <t>Intron (ENST00000374232.8/401548, intron 1 of 8)</t>
  </si>
  <si>
    <t>sorting nexin family member 30</t>
  </si>
  <si>
    <t>zinc finger protein 883</t>
  </si>
  <si>
    <t>regulator of G protein signaling 3</t>
  </si>
  <si>
    <t>uncharacterized LOC105376223</t>
  </si>
  <si>
    <t>kinesin family member 12</t>
  </si>
  <si>
    <t>Intron (ENST00000328252.4/5069, intron 9 of 21)</t>
  </si>
  <si>
    <t>PAPPA antisense RNA 2</t>
  </si>
  <si>
    <t>astrotactin 2</t>
  </si>
  <si>
    <t>Intron (ENST00000313400.9/23245, intron 13 of 22)</t>
  </si>
  <si>
    <t>uncharacterized LOC105376239</t>
  </si>
  <si>
    <t>Intron (ENST00000313400.9/23245, intron 1 of 22)</t>
  </si>
  <si>
    <t>Intron (ENST00000670605.1/102724929, intron 1 of 2)</t>
  </si>
  <si>
    <t>uncharacterized LOC102724929</t>
  </si>
  <si>
    <t>Intron (ENST00000482797.1/1620, intron 1 of 1)</t>
  </si>
  <si>
    <t>BMP/retinoic acid inducible neural specific 1</t>
  </si>
  <si>
    <t>CDK5 regulatory subunit associated protein 2</t>
  </si>
  <si>
    <t>F-box and WD repeat domain containing 2</t>
  </si>
  <si>
    <t>Intron (ENST00000697921.1/727, intron 29 of 29)</t>
  </si>
  <si>
    <t>TNF receptor associated factor 1</t>
  </si>
  <si>
    <t>GSN antisense RNA 1</t>
  </si>
  <si>
    <t>Exon (ENST00000481534.5/2681, exon 6 of 8)</t>
  </si>
  <si>
    <t>glycoprotein alpha-galactosyltransferase 1 (inactive)</t>
  </si>
  <si>
    <t>Intron (ENST00000321582.11/158135, intron 1 of 8)</t>
  </si>
  <si>
    <t>tubulin tyrosine ligase like 11</t>
  </si>
  <si>
    <t>microRNA 4478</t>
  </si>
  <si>
    <t>NIMA related kinase 6</t>
  </si>
  <si>
    <t>adhesion G protein-coupled receptor D2</t>
  </si>
  <si>
    <t>Intron (ENST00000373588.9/2516, intron 6 of 6)</t>
  </si>
  <si>
    <t>nuclear receptor subfamily 5 group A member 1</t>
  </si>
  <si>
    <t>WD repeat domain 38</t>
  </si>
  <si>
    <t>Intron (ENST00000655188.1/112268055, intron 1 of 2)</t>
  </si>
  <si>
    <t>uncharacterized LOC112268055</t>
  </si>
  <si>
    <t>Intron (ENST00000361171.8/89853, intron 3 of 9)</t>
  </si>
  <si>
    <t>multivesicular body subunit 12B</t>
  </si>
  <si>
    <t>Intron (ENST00000355497.10/4010, intron 2 of 7)</t>
  </si>
  <si>
    <t>LIM homeobox transcription factor 1 beta</t>
  </si>
  <si>
    <t>Ral GEF with PH domain and SH3 binding motif 1</t>
  </si>
  <si>
    <t>Intron (ENST00000675224.1/90678, intron 24 of 25)</t>
  </si>
  <si>
    <t>leucine rich repeat and sterile alpha motif containing 1</t>
  </si>
  <si>
    <t>Intron (ENST00000373314.7/64855, intron 11 of 13)</t>
  </si>
  <si>
    <t>niban apoptosis regulator 2</t>
  </si>
  <si>
    <t>Exon (ENST00000373314.7/64855, exon 11 of 14)</t>
  </si>
  <si>
    <t>spectrin alpha, non-erythrocytic 1</t>
  </si>
  <si>
    <t>Exon (ENST00000427720.1/883, exon 3 of 5)</t>
  </si>
  <si>
    <t>kynurenine aminotransferase 1</t>
  </si>
  <si>
    <t>Intron (ENST00000674559.1/105376290, intron 3 of 6)</t>
  </si>
  <si>
    <t>uncharacterized LOC105376290</t>
  </si>
  <si>
    <t>PRRX2 antisense RNA 1</t>
  </si>
  <si>
    <t>ubiquitin specific peptidase 20</t>
  </si>
  <si>
    <t>GPR107 adjacent cis regulating lncRNA</t>
  </si>
  <si>
    <t>neuronal calcium sensor 1</t>
  </si>
  <si>
    <t>hemicentin 2</t>
  </si>
  <si>
    <t>fibrinogen C domain containing 1</t>
  </si>
  <si>
    <t>Rap guanine nucleotide exchange factor 1</t>
  </si>
  <si>
    <t>Intron (ENST00000393229.4/84628, intron 3 of 7)</t>
  </si>
  <si>
    <t>netrin G2</t>
  </si>
  <si>
    <t>Intron (ENST00000298545.4/158067, intron 5 of 12)</t>
  </si>
  <si>
    <t>adenylate kinase 8</t>
  </si>
  <si>
    <t>Intron (ENST00000679909.1/28, intron 1 of 1)</t>
  </si>
  <si>
    <t>ABO, alpha 1-3-N-acetylgalactosaminyltransferase and alpha 1-3-galactosyltransferase</t>
  </si>
  <si>
    <t>myomaker, myoblast fusion factor</t>
  </si>
  <si>
    <t>family with sequence similarity 163 member B</t>
  </si>
  <si>
    <t>Intron (ENST00000406606.7/7410, intron 2 of 26)</t>
  </si>
  <si>
    <t>vav guanine nucleotide exchange factor 2</t>
  </si>
  <si>
    <t>Intron (ENST00000406606.7/7410, intron 1 of 26)</t>
  </si>
  <si>
    <t>bromodomain containing 3</t>
  </si>
  <si>
    <t>long intergenic non-protein coding RNA 2247</t>
  </si>
  <si>
    <t>collagen type V alpha 1 chain</t>
  </si>
  <si>
    <t>microRNA 3689c</t>
  </si>
  <si>
    <t>Intron (ENST00000371806.4/2219, intron 8 of 8)</t>
  </si>
  <si>
    <t>ficolin 1</t>
  </si>
  <si>
    <t>uncharacterized LOC105376314</t>
  </si>
  <si>
    <t>olfactomedin 1</t>
  </si>
  <si>
    <t>uncharacterized LOC107987138</t>
  </si>
  <si>
    <t>chromosome 9 putative open reading frame 62</t>
  </si>
  <si>
    <t>Intron (ENST00000487664.5/57582, intron 2 of 31)</t>
  </si>
  <si>
    <t>potassium sodium-activated channel subfamily T member 1</t>
  </si>
  <si>
    <t>Intron (ENST00000389532.9/157922, intron 7 of 16)</t>
  </si>
  <si>
    <t>calmodulin regulated spectrin associated protein 1</t>
  </si>
  <si>
    <t>uncharacterized LOC107987141</t>
  </si>
  <si>
    <t>NACC family member 2</t>
  </si>
  <si>
    <t>Intron (ENST00000638797.2/399693, intron 4 of 25)</t>
  </si>
  <si>
    <t>coiled-coil domain containing 187</t>
  </si>
  <si>
    <t>G protein signaling modulator 1</t>
  </si>
  <si>
    <t>caspase recruitment domain family member 9</t>
  </si>
  <si>
    <t>Intron (ENST00000689006.1/6621, intron 13 of 23)</t>
  </si>
  <si>
    <t>small nuclear RNA activating complex polypeptide 4</t>
  </si>
  <si>
    <t>endosome associated trafficking regulator 1</t>
  </si>
  <si>
    <t>peptidase, mitochondrial processing subunit alpha</t>
  </si>
  <si>
    <t>microRNA 4673</t>
  </si>
  <si>
    <t>divergent protein kinase domain 1B</t>
  </si>
  <si>
    <t>microRNA 6722</t>
  </si>
  <si>
    <t>MAM domain containing 4</t>
  </si>
  <si>
    <t>lipocalin 12</t>
  </si>
  <si>
    <t>PAXX non-homologous end joining factor</t>
  </si>
  <si>
    <t>ATP binding cassette subfamily A member 2</t>
  </si>
  <si>
    <t>Intron (ENST00000409687.5/89958, intron 3 of 5)</t>
  </si>
  <si>
    <t>suppressor APC domain containing 2</t>
  </si>
  <si>
    <t>Exon (ENST00000409687.5/89958, exon 3 of 6)</t>
  </si>
  <si>
    <t>mannosidase alpha class 1B member 1</t>
  </si>
  <si>
    <t>glutamate ionotropic receptor NMDA type subunit 1</t>
  </si>
  <si>
    <t>microRNA 3621</t>
  </si>
  <si>
    <t>anaphase promoting complex subunit 2</t>
  </si>
  <si>
    <t>torsin family 4 member A</t>
  </si>
  <si>
    <t>exonuclease 3'-5' domain containing 3</t>
  </si>
  <si>
    <t>Exon (ENST00000340951.9/54932, exon 3 of 22)</t>
  </si>
  <si>
    <t>Intron (ENST00000340951.9/54932, intron 2 of 21)</t>
  </si>
  <si>
    <t>Intron (ENST00000406427.6/375775, intron 20 of 34)</t>
  </si>
  <si>
    <t>patatin like phospholipase domain containing 7</t>
  </si>
  <si>
    <t>Intron (ENST00000406427.6/375775, intron 16 of 34)</t>
  </si>
  <si>
    <t>Exon (ENST00000406427.6/375775, exon 16 of 35)</t>
  </si>
  <si>
    <t>Intron (ENST00000371372.6/774, intron 15 of 46)</t>
  </si>
  <si>
    <t>calcium voltage-gated channel subunit alpha1 B</t>
  </si>
  <si>
    <t>family with sequence similarity 157 member B</t>
  </si>
  <si>
    <t>GTP binding protein 6 (putative)</t>
  </si>
  <si>
    <t>protein phosphatase 2 regulatory subunit B''beta</t>
  </si>
  <si>
    <t>short stature homeobox</t>
  </si>
  <si>
    <t>solute carrier family 25 member 6</t>
  </si>
  <si>
    <t>Intron (ENST00000381317.9/8623, intron 9 of 12)</t>
  </si>
  <si>
    <t>acetylserotonin O-methyltransferase like</t>
  </si>
  <si>
    <t>Intron (ENST00000334651.11/207063, intron 5 of 6)</t>
  </si>
  <si>
    <t>dehydrogenase/reductase X-linked</t>
  </si>
  <si>
    <t>Intron (ENST00000334651.11/207063, intron 3 of 6)</t>
  </si>
  <si>
    <t>Intron (ENST00000334651.11/207063, intron 1 of 6)</t>
  </si>
  <si>
    <t>zinc finger BED-type containing 1</t>
  </si>
  <si>
    <t>arylsulfatase F</t>
  </si>
  <si>
    <t>Intron (ENST00000262848.6/5613, intron 4 of 8)</t>
  </si>
  <si>
    <t>protein kinase X-linked</t>
  </si>
  <si>
    <t>family with sequence similarity 239 member C</t>
  </si>
  <si>
    <t>uncharacterized LOC101928201</t>
  </si>
  <si>
    <t>Intron (ENST00000381093.6/57502, intron 1 of 5)</t>
  </si>
  <si>
    <t>neuroligin 4 X-linked</t>
  </si>
  <si>
    <t>Intron (ENST00000664306.2/412, intron 11 of 12)</t>
  </si>
  <si>
    <t>variable charge X-linked</t>
  </si>
  <si>
    <t>claudin 34</t>
  </si>
  <si>
    <t>Intron (ENST00000634846.1/ENST00000634846.1, intron 3 of 3)</t>
  </si>
  <si>
    <t>Rho GTPase activating protein 6</t>
  </si>
  <si>
    <t>Intron (ENST00000656302.1/9758, intron 3 of 18)</t>
  </si>
  <si>
    <t>FERM and PDZ domain containing 4</t>
  </si>
  <si>
    <t>MAGE family member B17</t>
  </si>
  <si>
    <t>Intron (ENST00000518578.5/389840, intron 19 of 29)</t>
  </si>
  <si>
    <t>mitogen-activated protein kinase kinase kinase 15</t>
  </si>
  <si>
    <t>BCLAF1 and THRAP3 family member 3</t>
  </si>
  <si>
    <t>Intron (ENST00000642501.1/22866, intron 10 of 18)</t>
  </si>
  <si>
    <t>connector enhancer of kinase suppressor of Ras 2</t>
  </si>
  <si>
    <t>Intron (ENST00000404933.7/6611, intron 2 of 10)</t>
  </si>
  <si>
    <t>spermine synthase</t>
  </si>
  <si>
    <t>Intron (ENST00000683289.1/5251, intron 12 of 13)</t>
  </si>
  <si>
    <t>Cbl proto-oncogene like 2</t>
  </si>
  <si>
    <t>peroxiredoxin 4</t>
  </si>
  <si>
    <t>Intron (ENST00000685367.1/80311, intron 1 of 2)</t>
  </si>
  <si>
    <t>kelch like family member 15</t>
  </si>
  <si>
    <t>eukaryotic translation initiation factor 2 subunit gamma</t>
  </si>
  <si>
    <t>MAGE family member B5</t>
  </si>
  <si>
    <t>MAGE family member B2</t>
  </si>
  <si>
    <t>uncharacterized LOC101928627</t>
  </si>
  <si>
    <t>Intron (ENST00000491253.1/5638, intron 1 of 2)</t>
  </si>
  <si>
    <t>proline rich and Gla domain 1</t>
  </si>
  <si>
    <t>Intron (ENST00000693053.1/105373175, intron 2 of 3)</t>
  </si>
  <si>
    <t>uncharacterized LOC105373175</t>
  </si>
  <si>
    <t>BCL6 corepressor</t>
  </si>
  <si>
    <t>calcium/calmodulin dependent serine protein kinase</t>
  </si>
  <si>
    <t>PPP1R2C family member C</t>
  </si>
  <si>
    <t>Intron (ENST00000649774.1/ENST00000649774.1, intron 3 of 7)</t>
  </si>
  <si>
    <t>p53-induced noncoding RNA</t>
  </si>
  <si>
    <t>Intron (ENST00000422047.1/101927528, intron 1 of 4)</t>
  </si>
  <si>
    <t>long intergenic non-protein coding RNA 1204</t>
  </si>
  <si>
    <t>potassium voltage-gated channel subfamily D member 1</t>
  </si>
  <si>
    <t>Intron (ENST00000376091.8/1184, intron 4 of 14)</t>
  </si>
  <si>
    <t>chloride voltage-gated channel 5</t>
  </si>
  <si>
    <t>bone morphogenetic protein 15</t>
  </si>
  <si>
    <t>centromere protein V like 3</t>
  </si>
  <si>
    <t>HECT, UBA and WWE domain containing E3 ubiquitin protein ligase 1</t>
  </si>
  <si>
    <t>FYVE, RhoGEF and PH domain containing 1</t>
  </si>
  <si>
    <t>Intron (ENST00000218436.7/347365, intron 6 of 12)</t>
  </si>
  <si>
    <t>inter-alpha-trypsin inhibitor heavy chain family member 6</t>
  </si>
  <si>
    <t>Intron (ENST00000452532.1/11279, intron 1 of 1)</t>
  </si>
  <si>
    <t>Kruppel like factor 8</t>
  </si>
  <si>
    <t>negative regulator of P-body association</t>
  </si>
  <si>
    <t>SPIN4 antisense RNA 1</t>
  </si>
  <si>
    <t>ankyrin repeat and SOCS box containing 12</t>
  </si>
  <si>
    <t>zinc finger C4H2-type containing</t>
  </si>
  <si>
    <t>V-set and immunoglobulin domain containing 4</t>
  </si>
  <si>
    <t>Intron (ENST00000519389.6/9843, intron 4 of 20)</t>
  </si>
  <si>
    <t>Intron (ENST00000680612.1/4983, intron 10 of 19)</t>
  </si>
  <si>
    <t>oligophrenin 1</t>
  </si>
  <si>
    <t>ephrin B1</t>
  </si>
  <si>
    <t>praja ring finger ubiquitin ligase 1</t>
  </si>
  <si>
    <t>family with sequence similarity 155 member B</t>
  </si>
  <si>
    <t>Intron (ENST00000525810.5/1896, intron 1 of 1)</t>
  </si>
  <si>
    <t>ectodysplasin A</t>
  </si>
  <si>
    <t>neuroligin 3</t>
  </si>
  <si>
    <t>Intron (ENST00000633930.2/340527, intron 1 of 7)</t>
  </si>
  <si>
    <t>NHS like 2</t>
  </si>
  <si>
    <t>nucleosome assembly protein 1 like 6, pseudogene</t>
  </si>
  <si>
    <t>Intron (ENST00000055682.12/340533, intron 1 of 3)</t>
  </si>
  <si>
    <t>neurite extension and migration factor</t>
  </si>
  <si>
    <t>polysaccharide biosynthesis domain containing 1</t>
  </si>
  <si>
    <t>retrotransposon Gag like 3</t>
  </si>
  <si>
    <t>Intron (ENST00000538312.5/169966, intron 3 of 4)</t>
  </si>
  <si>
    <t>terminal nucleotidyltransferase 5D</t>
  </si>
  <si>
    <t>ubiquitin conjugating enzyme E2 D N-terminal like (pseudogene)</t>
  </si>
  <si>
    <t>TGFB induced factor homeobox 2 like X-linked</t>
  </si>
  <si>
    <t>bromodomain testis associated pseudogene 1</t>
  </si>
  <si>
    <t>Intron (ENST00000649508.1/ENST00000649508.1, intron 2 of 6)</t>
  </si>
  <si>
    <t>DIAPH2 antisense RNA 1</t>
  </si>
  <si>
    <t>interleukin 1 receptor accessory protein like 2</t>
  </si>
  <si>
    <t>Nik related kinase</t>
  </si>
  <si>
    <t>RPA1 related single stranded DNA binding protein, X-linked</t>
  </si>
  <si>
    <t>collagen type IV alpha 6 chain</t>
  </si>
  <si>
    <t>Intron (ENST00000372216.8/1288, intron 3 of 44)</t>
  </si>
  <si>
    <t>Intron (ENST00000651919.1/101928437, intron 5 of 5)</t>
  </si>
  <si>
    <t>uncharacterized LOC101928437</t>
  </si>
  <si>
    <t>Exon (ENST00000674361.1/ENST00000674361.1, exon 2 of 2)</t>
  </si>
  <si>
    <t>X active specific transcript</t>
  </si>
  <si>
    <t>Intron (ENST00000371951.5/3358, intron 2 of 6)</t>
  </si>
  <si>
    <t>microRNA 1298</t>
  </si>
  <si>
    <t>Intron (ENST00000371951.5/3358, intron 3 of 6)</t>
  </si>
  <si>
    <t>Intron (ENST00000371951.5/3358, intron 5 of 6)</t>
  </si>
  <si>
    <t>microRNA 448</t>
  </si>
  <si>
    <t>small nucleolar RNA, H/ACA box 35B</t>
  </si>
  <si>
    <t>plastin 3</t>
  </si>
  <si>
    <t>dedicator of cytokinesis 11</t>
  </si>
  <si>
    <t>UPF3B regulator of nonsense mediated mRNA decay</t>
  </si>
  <si>
    <t>microRNA 3672</t>
  </si>
  <si>
    <t>uncharacterized LOC101928359</t>
  </si>
  <si>
    <t>THO complex 2</t>
  </si>
  <si>
    <t>SH2 domain containing 1A</t>
  </si>
  <si>
    <t>Intron (ENST00000371130.7/10178, intron 3 of 30)</t>
  </si>
  <si>
    <t>teneurin transmembrane protein 1</t>
  </si>
  <si>
    <t>TEX13 family member C</t>
  </si>
  <si>
    <t>uncharacterized LOC101928495</t>
  </si>
  <si>
    <t>proline rich 32</t>
  </si>
  <si>
    <t>Intron (ENST00000660383.1/107985698, intron 4 of 10)</t>
  </si>
  <si>
    <t>uncharacterized LOC107985698</t>
  </si>
  <si>
    <t>Intron (ENST00000357166.11/51114, intron 10 of 10)</t>
  </si>
  <si>
    <t>zinc finger DHHC-type palmitoyltransferase 9</t>
  </si>
  <si>
    <t>Exon (ENST00000654625.1/ENST00000654625.1, exon 3 of 3)</t>
  </si>
  <si>
    <t>DENND10 pseudogene 1</t>
  </si>
  <si>
    <t>ecto-NOX disulfide-thiol exchanger 2</t>
  </si>
  <si>
    <t>immunoglobulin superfamily member 1</t>
  </si>
  <si>
    <t>transcription factor Dp family member 3</t>
  </si>
  <si>
    <t>Intron (ENST00000669691.1/2719, intron 4 of 5)</t>
  </si>
  <si>
    <t>glypican 3</t>
  </si>
  <si>
    <t>Intron (ENST00000370634.8/51442, intron 2 of 4)</t>
  </si>
  <si>
    <t>vestigial like family member 1</t>
  </si>
  <si>
    <t>CD40 ligand</t>
  </si>
  <si>
    <t>G protein-coupled receptor 101</t>
  </si>
  <si>
    <t>Zic family member 3</t>
  </si>
  <si>
    <t>microRNA 504</t>
  </si>
  <si>
    <t>Intron (ENST00000441825.8/2258, intron 1 of 6)</t>
  </si>
  <si>
    <t>fibroblast growth factor 13</t>
  </si>
  <si>
    <t>SPANX family member B1</t>
  </si>
  <si>
    <t>Intron (ENST00000664519.1/105373345, intron 4 of 9)</t>
  </si>
  <si>
    <t>MAGE family member C2</t>
  </si>
  <si>
    <t>SPANX family member N4</t>
  </si>
  <si>
    <t>SPANX family member N1</t>
  </si>
  <si>
    <t>microRNA 892c</t>
  </si>
  <si>
    <t>microRNA 891a</t>
  </si>
  <si>
    <t>chromosome X open reading frame 51B</t>
  </si>
  <si>
    <t>uncharacterized LOC105373349</t>
  </si>
  <si>
    <t>Intron (ENST00000612022.1/84548, intron 1 of 3)</t>
  </si>
  <si>
    <t>transmembrane protein 185A</t>
  </si>
  <si>
    <t>Intron (ENST00000449111.5/100272228, intron 11 of 14)</t>
  </si>
  <si>
    <t>microRNA 2114</t>
  </si>
  <si>
    <t>CD99 molecule like 2</t>
  </si>
  <si>
    <t>PNMA family member 6A</t>
  </si>
  <si>
    <t>Exon (ENST00000538162.3/ENST00000538162.3, exon 1 of 1)</t>
  </si>
  <si>
    <t>PNMA family member 6E</t>
  </si>
  <si>
    <t>extracellular matrix protein X-linked, pseudogene</t>
  </si>
  <si>
    <t>L1 cell adhesion molecule</t>
  </si>
  <si>
    <t>Rho GTPase activating protein 4</t>
  </si>
  <si>
    <t>interleukin 1 receptor associated kinase 1</t>
  </si>
  <si>
    <t>Intron (ENST00000617764.1/ENST00000617764.1, intron 1 of 2)</t>
  </si>
  <si>
    <t>opsin 1, medium wave sensitive</t>
  </si>
  <si>
    <t>Intron (ENST00000621631.1/ENST00000621631.1, intron 1 of 2)</t>
  </si>
  <si>
    <t>opsin 1, medium wave sensitive 3</t>
  </si>
  <si>
    <t>Intron (ENST00000617225.5/1527, intron 3 of 4)</t>
  </si>
  <si>
    <t>testis expressed 28</t>
  </si>
  <si>
    <t>cancer/testis antigen 1A</t>
  </si>
  <si>
    <t>cancer/testis antigen 1B</t>
  </si>
  <si>
    <t>cancer/testis antigen 2</t>
  </si>
  <si>
    <t>FUN14 domain containing 2</t>
  </si>
  <si>
    <t>Intron (ENST00000452506.1/100507404, intron 1 of 1)</t>
  </si>
  <si>
    <t>trimethyllysine hydroxylase, epsilon</t>
  </si>
  <si>
    <t>Intron (ENST00000698851.1/83259, intron 5 of 5)</t>
  </si>
  <si>
    <t>protocadherin 11 Y-linked</t>
  </si>
  <si>
    <t>testis-specific transcript, Y-linked 8B</t>
  </si>
  <si>
    <t>uncharacterized LOC105379273</t>
  </si>
  <si>
    <t>Exon (ENST00000604370.1/ENST00000604370.1, exon 1 of 1)</t>
  </si>
  <si>
    <t>Exon (ENST00000603467.1/ENST00000603467.1, exon 1 of 1)</t>
  </si>
  <si>
    <t>Intron (ENST00000651802.1/352887, intron 7 of 9)</t>
  </si>
  <si>
    <t>glycogenin 2 pseudogene 1</t>
  </si>
  <si>
    <t>family with sequence similarity 41 member A, Y-linked 1</t>
  </si>
  <si>
    <t>FC_Cis_extreme</t>
  </si>
  <si>
    <t>FC_Radio_extreme</t>
  </si>
  <si>
    <t>FC_Cis_Low</t>
  </si>
  <si>
    <t>FC_Cis_High</t>
  </si>
  <si>
    <t>FC_Radio_High</t>
  </si>
  <si>
    <t>Consequence</t>
  </si>
  <si>
    <t>Counts</t>
  </si>
  <si>
    <t>%</t>
  </si>
  <si>
    <t>AnnotatVon</t>
  </si>
  <si>
    <t>BONF</t>
  </si>
  <si>
    <t>Exon</t>
  </si>
  <si>
    <t>Intron</t>
  </si>
  <si>
    <t>Promoter</t>
  </si>
  <si>
    <t>Downstream (&lt;1kb)</t>
  </si>
  <si>
    <t>Total</t>
  </si>
  <si>
    <t>Downstream (1-2kb)</t>
  </si>
  <si>
    <t>Downstream (2-3kb)</t>
  </si>
  <si>
    <t>Cisplatin_Extreme DMR R vs S Pv&lt;=.05</t>
  </si>
  <si>
    <t>Radio_Extreme DMRs R vs S Pv&lt;=.05</t>
  </si>
  <si>
    <t>Cis_Low DMRs R vs S Pv&lt;=.05</t>
  </si>
  <si>
    <t>Cisplatin_High DMRs R vs S Pv&lt;=.05</t>
  </si>
  <si>
    <t>Radio_High DMRs R vs S Pv&lt;=.05</t>
  </si>
  <si>
    <t>Radio_Low DMRs R vs S Pv&lt;=.05</t>
  </si>
  <si>
    <t>FC_Radio_Low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</si>
</sst>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11" fontId="0" fillId="0" borderId="0" xfId="0" applyNumberFormat="1"/>
    <xf numFmtId="0" fontId="2" fillId="0" borderId="0" xfId="0" applyFont="1"/>
    <xf numFmtId="0" fontId="1" fillId="0" borderId="0" xfId="0" applyFont="1" applyAlignment="1">
      <alignment horizontal="center"/>
    </xf>
    <xf numFmtId="2" fontId="0" fillId="0" borderId="0" xfId="0" applyNumberFormat="1"/>
    <xf numFmtId="10" fontId="0" fillId="0" borderId="0" xfId="0" applyNumberFormat="1"/>
    <xf numFmtId="0" fontId="1" fillId="0" borderId="0" xfId="0" applyFont="1"/>
    <xf numFmtId="0" fontId="1" fillId="0" borderId="0" xfId="0" applyFont="1" applyAlignment="1">
      <alignment horizontal="center"/>
    </xf>
  </cellXfs>
  <cellStyles count="1">
    <cellStyle name="Normal" xfId="0" builtinId="0"/>
  </cellStyles>
  <dxfs count="150">
    <dxf>
      <numFmt numFmtId="14" formatCode="0.0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numFmt numFmtId="2" formatCode="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numFmt numFmtId="14" formatCode="0.0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numFmt numFmtId="2" formatCode="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numFmt numFmtId="14" formatCode="0.0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numFmt numFmtId="2" formatCode="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numFmt numFmtId="14" formatCode="0.0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numFmt numFmtId="2" formatCode="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numFmt numFmtId="14" formatCode="0.0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numFmt numFmtId="2" formatCode="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numFmt numFmtId="14" formatCode="0.0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numFmt numFmtId="2" formatCode="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4" formatCode="0.0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numFmt numFmtId="2" formatCode="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numFmt numFmtId="14" formatCode="0.0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numFmt numFmtId="2" formatCode="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numFmt numFmtId="14" formatCode="0.0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numFmt numFmtId="2" formatCode="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numFmt numFmtId="14" formatCode="0.0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numFmt numFmtId="2" formatCode="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numFmt numFmtId="14" formatCode="0.0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numFmt numFmtId="2" formatCode="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numFmt numFmtId="14" formatCode="0.0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numFmt numFmtId="2" formatCode="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Cisplatin_Extrem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S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9F6-4179-B986-579A9B6037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9F6-4179-B986-579A9B6037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9F6-4179-B986-579A9B6037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9F6-4179-B986-579A9B6037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9F6-4179-B986-579A9B6037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9F6-4179-B986-579A9B6037D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9F6-4179-B986-579A9B6037D0}"/>
              </c:ext>
            </c:extLst>
          </c:dPt>
          <c:cat>
            <c:strRef>
              <c:f>Annotation!$D$3:$D$9</c:f>
              <c:strCache>
                <c:ptCount val="7"/>
                <c:pt idx="0">
                  <c:v>Exon</c:v>
                </c:pt>
                <c:pt idx="1">
                  <c:v>Intron</c:v>
                </c:pt>
                <c:pt idx="2">
                  <c:v>3' UTR</c:v>
                </c:pt>
                <c:pt idx="3">
                  <c:v>5' UTR</c:v>
                </c:pt>
                <c:pt idx="4">
                  <c:v>Promoter</c:v>
                </c:pt>
                <c:pt idx="5">
                  <c:v>Downstream (&lt;1kb)</c:v>
                </c:pt>
                <c:pt idx="6">
                  <c:v>Distal Intergenic</c:v>
                </c:pt>
              </c:strCache>
            </c:strRef>
          </c:cat>
          <c:val>
            <c:numRef>
              <c:f>Annotation!$E$3:$E$9</c:f>
              <c:numCache>
                <c:formatCode>General</c:formatCode>
                <c:ptCount val="7"/>
                <c:pt idx="0">
                  <c:v>8</c:v>
                </c:pt>
                <c:pt idx="1">
                  <c:v>39</c:v>
                </c:pt>
                <c:pt idx="2">
                  <c:v>2</c:v>
                </c:pt>
                <c:pt idx="3">
                  <c:v>0</c:v>
                </c:pt>
                <c:pt idx="4">
                  <c:v>28</c:v>
                </c:pt>
                <c:pt idx="5">
                  <c:v>0</c:v>
                </c:pt>
                <c:pt idx="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5-40CE-8C1E-EBD37FEFE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Radio_Extrem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S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08D-5642-8274-E20E1F658D4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08D-5642-8274-E20E1F658D4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08D-5642-8274-E20E1F658D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08D-5642-8274-E20E1F658D4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08D-5642-8274-E20E1F658D4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08D-5642-8274-E20E1F658D4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08D-5642-8274-E20E1F658D4E}"/>
              </c:ext>
            </c:extLst>
          </c:dPt>
          <c:cat>
            <c:strRef>
              <c:f>Annotation!$D$3:$D$9</c:f>
              <c:strCache>
                <c:ptCount val="7"/>
                <c:pt idx="0">
                  <c:v>Exon</c:v>
                </c:pt>
                <c:pt idx="1">
                  <c:v>Intron</c:v>
                </c:pt>
                <c:pt idx="2">
                  <c:v>3' UTR</c:v>
                </c:pt>
                <c:pt idx="3">
                  <c:v>5' UTR</c:v>
                </c:pt>
                <c:pt idx="4">
                  <c:v>Promoter</c:v>
                </c:pt>
                <c:pt idx="5">
                  <c:v>Downstream (&lt;1kb)</c:v>
                </c:pt>
                <c:pt idx="6">
                  <c:v>Distal Intergenic</c:v>
                </c:pt>
              </c:strCache>
            </c:strRef>
          </c:cat>
          <c:val>
            <c:numRef>
              <c:f>Annotation!$E$18:$E$24</c:f>
              <c:numCache>
                <c:formatCode>General</c:formatCode>
                <c:ptCount val="7"/>
                <c:pt idx="0">
                  <c:v>3</c:v>
                </c:pt>
                <c:pt idx="1">
                  <c:v>23</c:v>
                </c:pt>
                <c:pt idx="2">
                  <c:v>3</c:v>
                </c:pt>
                <c:pt idx="3">
                  <c:v>0</c:v>
                </c:pt>
                <c:pt idx="4">
                  <c:v>14</c:v>
                </c:pt>
                <c:pt idx="5">
                  <c:v>0</c:v>
                </c:pt>
                <c:pt idx="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08D-5642-8274-E20E1F658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Radio_Low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S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2BB-D44C-87DC-FEF331F74C0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2BB-D44C-87DC-FEF331F74C0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2BB-D44C-87DC-FEF331F74C0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2BB-D44C-87DC-FEF331F74C0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2BB-D44C-87DC-FEF331F74C0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2BB-D44C-87DC-FEF331F74C0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2BB-D44C-87DC-FEF331F74C07}"/>
              </c:ext>
            </c:extLst>
          </c:dPt>
          <c:cat>
            <c:strRef>
              <c:f>Annotation!$D$3:$D$9</c:f>
              <c:strCache>
                <c:ptCount val="7"/>
                <c:pt idx="0">
                  <c:v>Exon</c:v>
                </c:pt>
                <c:pt idx="1">
                  <c:v>Intron</c:v>
                </c:pt>
                <c:pt idx="2">
                  <c:v>3' UTR</c:v>
                </c:pt>
                <c:pt idx="3">
                  <c:v>5' UTR</c:v>
                </c:pt>
                <c:pt idx="4">
                  <c:v>Promoter</c:v>
                </c:pt>
                <c:pt idx="5">
                  <c:v>Downstream (&lt;1kb)</c:v>
                </c:pt>
                <c:pt idx="6">
                  <c:v>Distal Intergenic</c:v>
                </c:pt>
              </c:strCache>
            </c:strRef>
          </c:cat>
          <c:val>
            <c:numRef>
              <c:f>Annotation!$L$18:$L$24</c:f>
              <c:numCache>
                <c:formatCode>General</c:formatCode>
                <c:ptCount val="7"/>
                <c:pt idx="0">
                  <c:v>12</c:v>
                </c:pt>
                <c:pt idx="1">
                  <c:v>83</c:v>
                </c:pt>
                <c:pt idx="2">
                  <c:v>1</c:v>
                </c:pt>
                <c:pt idx="3">
                  <c:v>0</c:v>
                </c:pt>
                <c:pt idx="4">
                  <c:v>76</c:v>
                </c:pt>
                <c:pt idx="5">
                  <c:v>0</c:v>
                </c:pt>
                <c:pt idx="6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2BB-D44C-87DC-FEF331F74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Radio_High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S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2DF-E747-B291-776837BCC1C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2DF-E747-B291-776837BCC1C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2DF-E747-B291-776837BCC1C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2DF-E747-B291-776837BCC1C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2DF-E747-B291-776837BCC1C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2DF-E747-B291-776837BCC1C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2DF-E747-B291-776837BCC1CC}"/>
              </c:ext>
            </c:extLst>
          </c:dPt>
          <c:cat>
            <c:strRef>
              <c:f>Annotation!$D$18:$D$24</c:f>
              <c:strCache>
                <c:ptCount val="7"/>
                <c:pt idx="0">
                  <c:v>Exon</c:v>
                </c:pt>
                <c:pt idx="1">
                  <c:v>Intron</c:v>
                </c:pt>
                <c:pt idx="2">
                  <c:v>3' UTR</c:v>
                </c:pt>
                <c:pt idx="3">
                  <c:v>5' UTR</c:v>
                </c:pt>
                <c:pt idx="4">
                  <c:v>Promoter</c:v>
                </c:pt>
                <c:pt idx="5">
                  <c:v>Downstream (&lt;1kb)</c:v>
                </c:pt>
                <c:pt idx="6">
                  <c:v>Distal Intergenic</c:v>
                </c:pt>
              </c:strCache>
            </c:strRef>
          </c:cat>
          <c:val>
            <c:numRef>
              <c:f>Annotation!$S$18:$S$24</c:f>
              <c:numCache>
                <c:formatCode>General</c:formatCode>
                <c:ptCount val="7"/>
                <c:pt idx="0">
                  <c:v>22</c:v>
                </c:pt>
                <c:pt idx="1">
                  <c:v>148</c:v>
                </c:pt>
                <c:pt idx="2">
                  <c:v>7</c:v>
                </c:pt>
                <c:pt idx="3">
                  <c:v>1</c:v>
                </c:pt>
                <c:pt idx="4">
                  <c:v>98</c:v>
                </c:pt>
                <c:pt idx="5">
                  <c:v>0</c:v>
                </c:pt>
                <c:pt idx="6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2DF-E747-B291-776837BCC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Cisplatin_Low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S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6C2-4AEA-B950-3862666C34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6C2-4AEA-B950-3862666C34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6C2-4AEA-B950-3862666C340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6C2-4AEA-B950-3862666C340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6C2-4AEA-B950-3862666C340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6C2-4AEA-B950-3862666C340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6C2-4AEA-B950-3862666C340B}"/>
              </c:ext>
            </c:extLst>
          </c:dPt>
          <c:cat>
            <c:strRef>
              <c:f>Annotation!$D$3:$D$9</c:f>
              <c:strCache>
                <c:ptCount val="7"/>
                <c:pt idx="0">
                  <c:v>Exon</c:v>
                </c:pt>
                <c:pt idx="1">
                  <c:v>Intron</c:v>
                </c:pt>
                <c:pt idx="2">
                  <c:v>3' UTR</c:v>
                </c:pt>
                <c:pt idx="3">
                  <c:v>5' UTR</c:v>
                </c:pt>
                <c:pt idx="4">
                  <c:v>Promoter</c:v>
                </c:pt>
                <c:pt idx="5">
                  <c:v>Downstream (&lt;1kb)</c:v>
                </c:pt>
                <c:pt idx="6">
                  <c:v>Distal Intergenic</c:v>
                </c:pt>
              </c:strCache>
            </c:strRef>
          </c:cat>
          <c:val>
            <c:numRef>
              <c:f>Annotation!$L$3:$L$9</c:f>
              <c:numCache>
                <c:formatCode>General</c:formatCode>
                <c:ptCount val="7"/>
                <c:pt idx="0">
                  <c:v>6</c:v>
                </c:pt>
                <c:pt idx="1">
                  <c:v>40</c:v>
                </c:pt>
                <c:pt idx="2">
                  <c:v>3</c:v>
                </c:pt>
                <c:pt idx="3">
                  <c:v>0</c:v>
                </c:pt>
                <c:pt idx="4">
                  <c:v>36</c:v>
                </c:pt>
                <c:pt idx="5">
                  <c:v>0</c:v>
                </c:pt>
                <c:pt idx="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6C2-4AEA-B950-3862666C3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Cisplatin_High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S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77A-49AF-B7A5-4BA59EFFD36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77A-49AF-B7A5-4BA59EFFD36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77A-49AF-B7A5-4BA59EFFD36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77A-49AF-B7A5-4BA59EFFD36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77A-49AF-B7A5-4BA59EFFD36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77A-49AF-B7A5-4BA59EFFD36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A77A-49AF-B7A5-4BA59EFFD36F}"/>
              </c:ext>
            </c:extLst>
          </c:dPt>
          <c:cat>
            <c:strRef>
              <c:f>Annotation!$D$3:$D$9</c:f>
              <c:strCache>
                <c:ptCount val="7"/>
                <c:pt idx="0">
                  <c:v>Exon</c:v>
                </c:pt>
                <c:pt idx="1">
                  <c:v>Intron</c:v>
                </c:pt>
                <c:pt idx="2">
                  <c:v>3' UTR</c:v>
                </c:pt>
                <c:pt idx="3">
                  <c:v>5' UTR</c:v>
                </c:pt>
                <c:pt idx="4">
                  <c:v>Promoter</c:v>
                </c:pt>
                <c:pt idx="5">
                  <c:v>Downstream (&lt;1kb)</c:v>
                </c:pt>
                <c:pt idx="6">
                  <c:v>Distal Intergenic</c:v>
                </c:pt>
              </c:strCache>
            </c:strRef>
          </c:cat>
          <c:val>
            <c:numRef>
              <c:f>Annotation!$S$3:$S$9</c:f>
              <c:numCache>
                <c:formatCode>General</c:formatCode>
                <c:ptCount val="7"/>
                <c:pt idx="0">
                  <c:v>65</c:v>
                </c:pt>
                <c:pt idx="1">
                  <c:v>273</c:v>
                </c:pt>
                <c:pt idx="2">
                  <c:v>24</c:v>
                </c:pt>
                <c:pt idx="3">
                  <c:v>5</c:v>
                </c:pt>
                <c:pt idx="4">
                  <c:v>297</c:v>
                </c:pt>
                <c:pt idx="5">
                  <c:v>1</c:v>
                </c:pt>
                <c:pt idx="6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77A-49AF-B7A5-4BA59EFFD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Radio_Extrem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S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F13-4C3C-BC22-15DC8F55869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F13-4C3C-BC22-15DC8F55869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F13-4C3C-BC22-15DC8F55869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F13-4C3C-BC22-15DC8F55869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F13-4C3C-BC22-15DC8F55869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F13-4C3C-BC22-15DC8F55869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F13-4C3C-BC22-15DC8F558691}"/>
              </c:ext>
            </c:extLst>
          </c:dPt>
          <c:cat>
            <c:strRef>
              <c:f>Annotation!$D$3:$D$9</c:f>
              <c:strCache>
                <c:ptCount val="7"/>
                <c:pt idx="0">
                  <c:v>Exon</c:v>
                </c:pt>
                <c:pt idx="1">
                  <c:v>Intron</c:v>
                </c:pt>
                <c:pt idx="2">
                  <c:v>3' UTR</c:v>
                </c:pt>
                <c:pt idx="3">
                  <c:v>5' UTR</c:v>
                </c:pt>
                <c:pt idx="4">
                  <c:v>Promoter</c:v>
                </c:pt>
                <c:pt idx="5">
                  <c:v>Downstream (&lt;1kb)</c:v>
                </c:pt>
                <c:pt idx="6">
                  <c:v>Distal Intergenic</c:v>
                </c:pt>
              </c:strCache>
            </c:strRef>
          </c:cat>
          <c:val>
            <c:numRef>
              <c:f>Annotation!$E$18:$E$24</c:f>
              <c:numCache>
                <c:formatCode>General</c:formatCode>
                <c:ptCount val="7"/>
                <c:pt idx="0">
                  <c:v>3</c:v>
                </c:pt>
                <c:pt idx="1">
                  <c:v>23</c:v>
                </c:pt>
                <c:pt idx="2">
                  <c:v>3</c:v>
                </c:pt>
                <c:pt idx="3">
                  <c:v>0</c:v>
                </c:pt>
                <c:pt idx="4">
                  <c:v>14</c:v>
                </c:pt>
                <c:pt idx="5">
                  <c:v>0</c:v>
                </c:pt>
                <c:pt idx="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F13-4C3C-BC22-15DC8F558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Radio_Low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S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9FA-4CFD-9D0A-C1684913DCF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9FA-4CFD-9D0A-C1684913DCF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9FA-4CFD-9D0A-C1684913DCF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9FA-4CFD-9D0A-C1684913DCF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9FA-4CFD-9D0A-C1684913DCF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9FA-4CFD-9D0A-C1684913DCF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9FA-4CFD-9D0A-C1684913DCF6}"/>
              </c:ext>
            </c:extLst>
          </c:dPt>
          <c:cat>
            <c:strRef>
              <c:f>Annotation!$D$3:$D$9</c:f>
              <c:strCache>
                <c:ptCount val="7"/>
                <c:pt idx="0">
                  <c:v>Exon</c:v>
                </c:pt>
                <c:pt idx="1">
                  <c:v>Intron</c:v>
                </c:pt>
                <c:pt idx="2">
                  <c:v>3' UTR</c:v>
                </c:pt>
                <c:pt idx="3">
                  <c:v>5' UTR</c:v>
                </c:pt>
                <c:pt idx="4">
                  <c:v>Promoter</c:v>
                </c:pt>
                <c:pt idx="5">
                  <c:v>Downstream (&lt;1kb)</c:v>
                </c:pt>
                <c:pt idx="6">
                  <c:v>Distal Intergenic</c:v>
                </c:pt>
              </c:strCache>
            </c:strRef>
          </c:cat>
          <c:val>
            <c:numRef>
              <c:f>Annotation!$L$18:$L$24</c:f>
              <c:numCache>
                <c:formatCode>General</c:formatCode>
                <c:ptCount val="7"/>
                <c:pt idx="0">
                  <c:v>12</c:v>
                </c:pt>
                <c:pt idx="1">
                  <c:v>83</c:v>
                </c:pt>
                <c:pt idx="2">
                  <c:v>1</c:v>
                </c:pt>
                <c:pt idx="3">
                  <c:v>0</c:v>
                </c:pt>
                <c:pt idx="4">
                  <c:v>76</c:v>
                </c:pt>
                <c:pt idx="5">
                  <c:v>0</c:v>
                </c:pt>
                <c:pt idx="6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9FA-4CFD-9D0A-C1684913D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Radio_High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S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CB8-4B12-850B-363E6F7F80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CB8-4B12-850B-363E6F7F802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CB8-4B12-850B-363E6F7F802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CB8-4B12-850B-363E6F7F802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CB8-4B12-850B-363E6F7F802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CB8-4B12-850B-363E6F7F802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CB8-4B12-850B-363E6F7F8027}"/>
              </c:ext>
            </c:extLst>
          </c:dPt>
          <c:cat>
            <c:strRef>
              <c:f>Annotation!$D$18:$D$24</c:f>
              <c:strCache>
                <c:ptCount val="7"/>
                <c:pt idx="0">
                  <c:v>Exon</c:v>
                </c:pt>
                <c:pt idx="1">
                  <c:v>Intron</c:v>
                </c:pt>
                <c:pt idx="2">
                  <c:v>3' UTR</c:v>
                </c:pt>
                <c:pt idx="3">
                  <c:v>5' UTR</c:v>
                </c:pt>
                <c:pt idx="4">
                  <c:v>Promoter</c:v>
                </c:pt>
                <c:pt idx="5">
                  <c:v>Downstream (&lt;1kb)</c:v>
                </c:pt>
                <c:pt idx="6">
                  <c:v>Distal Intergenic</c:v>
                </c:pt>
              </c:strCache>
            </c:strRef>
          </c:cat>
          <c:val>
            <c:numRef>
              <c:f>Annotation!$S$18:$S$24</c:f>
              <c:numCache>
                <c:formatCode>General</c:formatCode>
                <c:ptCount val="7"/>
                <c:pt idx="0">
                  <c:v>22</c:v>
                </c:pt>
                <c:pt idx="1">
                  <c:v>148</c:v>
                </c:pt>
                <c:pt idx="2">
                  <c:v>7</c:v>
                </c:pt>
                <c:pt idx="3">
                  <c:v>1</c:v>
                </c:pt>
                <c:pt idx="4">
                  <c:v>98</c:v>
                </c:pt>
                <c:pt idx="5">
                  <c:v>0</c:v>
                </c:pt>
                <c:pt idx="6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CB8-4B12-850B-363E6F7F8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Cisplatin_Extrem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S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86D-9448-B64E-F8C4A5905D3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86D-9448-B64E-F8C4A5905D3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86D-9448-B64E-F8C4A5905D3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86D-9448-B64E-F8C4A5905D3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86D-9448-B64E-F8C4A5905D3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86D-9448-B64E-F8C4A5905D3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086D-9448-B64E-F8C4A5905D34}"/>
              </c:ext>
            </c:extLst>
          </c:dPt>
          <c:cat>
            <c:strRef>
              <c:f>Annotation!$D$3:$D$9</c:f>
              <c:strCache>
                <c:ptCount val="7"/>
                <c:pt idx="0">
                  <c:v>Exon</c:v>
                </c:pt>
                <c:pt idx="1">
                  <c:v>Intron</c:v>
                </c:pt>
                <c:pt idx="2">
                  <c:v>3' UTR</c:v>
                </c:pt>
                <c:pt idx="3">
                  <c:v>5' UTR</c:v>
                </c:pt>
                <c:pt idx="4">
                  <c:v>Promoter</c:v>
                </c:pt>
                <c:pt idx="5">
                  <c:v>Downstream (&lt;1kb)</c:v>
                </c:pt>
                <c:pt idx="6">
                  <c:v>Distal Intergenic</c:v>
                </c:pt>
              </c:strCache>
            </c:strRef>
          </c:cat>
          <c:val>
            <c:numRef>
              <c:f>Annotation!$E$3:$E$9</c:f>
              <c:numCache>
                <c:formatCode>General</c:formatCode>
                <c:ptCount val="7"/>
                <c:pt idx="0">
                  <c:v>8</c:v>
                </c:pt>
                <c:pt idx="1">
                  <c:v>39</c:v>
                </c:pt>
                <c:pt idx="2">
                  <c:v>2</c:v>
                </c:pt>
                <c:pt idx="3">
                  <c:v>0</c:v>
                </c:pt>
                <c:pt idx="4">
                  <c:v>28</c:v>
                </c:pt>
                <c:pt idx="5">
                  <c:v>0</c:v>
                </c:pt>
                <c:pt idx="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86D-9448-B64E-F8C4A5905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Cisplatin_Low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S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373-9546-AB3C-B6B8335AF5E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373-9546-AB3C-B6B8335AF5E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373-9546-AB3C-B6B8335AF5E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373-9546-AB3C-B6B8335AF5E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373-9546-AB3C-B6B8335AF5E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373-9546-AB3C-B6B8335AF5E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373-9546-AB3C-B6B8335AF5EA}"/>
              </c:ext>
            </c:extLst>
          </c:dPt>
          <c:cat>
            <c:strRef>
              <c:f>Annotation!$D$3:$D$9</c:f>
              <c:strCache>
                <c:ptCount val="7"/>
                <c:pt idx="0">
                  <c:v>Exon</c:v>
                </c:pt>
                <c:pt idx="1">
                  <c:v>Intron</c:v>
                </c:pt>
                <c:pt idx="2">
                  <c:v>3' UTR</c:v>
                </c:pt>
                <c:pt idx="3">
                  <c:v>5' UTR</c:v>
                </c:pt>
                <c:pt idx="4">
                  <c:v>Promoter</c:v>
                </c:pt>
                <c:pt idx="5">
                  <c:v>Downstream (&lt;1kb)</c:v>
                </c:pt>
                <c:pt idx="6">
                  <c:v>Distal Intergenic</c:v>
                </c:pt>
              </c:strCache>
            </c:strRef>
          </c:cat>
          <c:val>
            <c:numRef>
              <c:f>Annotation!$L$3:$L$9</c:f>
              <c:numCache>
                <c:formatCode>General</c:formatCode>
                <c:ptCount val="7"/>
                <c:pt idx="0">
                  <c:v>6</c:v>
                </c:pt>
                <c:pt idx="1">
                  <c:v>40</c:v>
                </c:pt>
                <c:pt idx="2">
                  <c:v>3</c:v>
                </c:pt>
                <c:pt idx="3">
                  <c:v>0</c:v>
                </c:pt>
                <c:pt idx="4">
                  <c:v>36</c:v>
                </c:pt>
                <c:pt idx="5">
                  <c:v>0</c:v>
                </c:pt>
                <c:pt idx="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373-9546-AB3C-B6B8335AF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Cisplatin_High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S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992-2547-BA87-FCB5F3C30C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992-2547-BA87-FCB5F3C30C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992-2547-BA87-FCB5F3C30C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992-2547-BA87-FCB5F3C30CB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992-2547-BA87-FCB5F3C30CB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992-2547-BA87-FCB5F3C30CB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992-2547-BA87-FCB5F3C30CBF}"/>
              </c:ext>
            </c:extLst>
          </c:dPt>
          <c:cat>
            <c:strRef>
              <c:f>Annotation!$D$3:$D$9</c:f>
              <c:strCache>
                <c:ptCount val="7"/>
                <c:pt idx="0">
                  <c:v>Exon</c:v>
                </c:pt>
                <c:pt idx="1">
                  <c:v>Intron</c:v>
                </c:pt>
                <c:pt idx="2">
                  <c:v>3' UTR</c:v>
                </c:pt>
                <c:pt idx="3">
                  <c:v>5' UTR</c:v>
                </c:pt>
                <c:pt idx="4">
                  <c:v>Promoter</c:v>
                </c:pt>
                <c:pt idx="5">
                  <c:v>Downstream (&lt;1kb)</c:v>
                </c:pt>
                <c:pt idx="6">
                  <c:v>Distal Intergenic</c:v>
                </c:pt>
              </c:strCache>
            </c:strRef>
          </c:cat>
          <c:val>
            <c:numRef>
              <c:f>Annotation!$S$3:$S$9</c:f>
              <c:numCache>
                <c:formatCode>General</c:formatCode>
                <c:ptCount val="7"/>
                <c:pt idx="0">
                  <c:v>65</c:v>
                </c:pt>
                <c:pt idx="1">
                  <c:v>273</c:v>
                </c:pt>
                <c:pt idx="2">
                  <c:v>24</c:v>
                </c:pt>
                <c:pt idx="3">
                  <c:v>5</c:v>
                </c:pt>
                <c:pt idx="4">
                  <c:v>297</c:v>
                </c:pt>
                <c:pt idx="5">
                  <c:v>1</c:v>
                </c:pt>
                <c:pt idx="6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992-2547-BA87-FCB5F3C30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209549</xdr:colOff>
      <xdr:row>31</xdr:row>
      <xdr:rowOff>7936</xdr:rowOff>
    </xdr:from>
    <xdr:to>
      <xdr:col>6</xdr:col>
      <xdr:colOff>579437</xdr:colOff>
      <xdr:row>45</xdr:row>
      <xdr:rowOff>107949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9AD9B6A-3484-493B-A931-309947E543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590550</xdr:colOff>
      <xdr:row>31</xdr:row>
      <xdr:rowOff>19050</xdr:rowOff>
    </xdr:from>
    <xdr:to>
      <xdr:col>11</xdr:col>
      <xdr:colOff>315913</xdr:colOff>
      <xdr:row>45</xdr:row>
      <xdr:rowOff>120650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7E9B5B3-18CA-49B8-9DAB-272AC632B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334962</xdr:colOff>
      <xdr:row>31</xdr:row>
      <xdr:rowOff>17462</xdr:rowOff>
    </xdr:from>
    <xdr:to>
      <xdr:col>16</xdr:col>
      <xdr:colOff>63500</xdr:colOff>
      <xdr:row>45</xdr:row>
      <xdr:rowOff>120650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675D27-74CC-4E1F-946B-0FC15B0638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196850</xdr:colOff>
      <xdr:row>45</xdr:row>
      <xdr:rowOff>127000</xdr:rowOff>
    </xdr:from>
    <xdr:to>
      <xdr:col>6</xdr:col>
      <xdr:colOff>573088</xdr:colOff>
      <xdr:row>60</xdr:row>
      <xdr:rowOff>38100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6F729A0-E468-4D5C-BF8C-22AA892DB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577851</xdr:colOff>
      <xdr:row>45</xdr:row>
      <xdr:rowOff>138114</xdr:rowOff>
    </xdr:from>
    <xdr:to>
      <xdr:col>11</xdr:col>
      <xdr:colOff>304801</xdr:colOff>
      <xdr:row>60</xdr:row>
      <xdr:rowOff>52388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1982A78-A200-4E7B-B1C1-962CF4DF5A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323850</xdr:colOff>
      <xdr:row>45</xdr:row>
      <xdr:rowOff>134938</xdr:rowOff>
    </xdr:from>
    <xdr:to>
      <xdr:col>16</xdr:col>
      <xdr:colOff>55563</xdr:colOff>
      <xdr:row>60</xdr:row>
      <xdr:rowOff>52388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263475B-A1E6-47FD-8BAD-9F1E52DC6C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209549</xdr:colOff>
      <xdr:row>31</xdr:row>
      <xdr:rowOff>7936</xdr:rowOff>
    </xdr:from>
    <xdr:to>
      <xdr:col>6</xdr:col>
      <xdr:colOff>579437</xdr:colOff>
      <xdr:row>45</xdr:row>
      <xdr:rowOff>107949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A9B4FD-FEFB-4242-9305-7973CBCE1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590550</xdr:colOff>
      <xdr:row>31</xdr:row>
      <xdr:rowOff>19050</xdr:rowOff>
    </xdr:from>
    <xdr:to>
      <xdr:col>11</xdr:col>
      <xdr:colOff>315913</xdr:colOff>
      <xdr:row>45</xdr:row>
      <xdr:rowOff>120650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ABEFB9C-FD20-E448-BA64-FD505599B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334962</xdr:colOff>
      <xdr:row>31</xdr:row>
      <xdr:rowOff>17462</xdr:rowOff>
    </xdr:from>
    <xdr:to>
      <xdr:col>16</xdr:col>
      <xdr:colOff>63500</xdr:colOff>
      <xdr:row>45</xdr:row>
      <xdr:rowOff>120650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E443E03-9394-8F4F-BCAA-FA718C942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196850</xdr:colOff>
      <xdr:row>45</xdr:row>
      <xdr:rowOff>127000</xdr:rowOff>
    </xdr:from>
    <xdr:to>
      <xdr:col>6</xdr:col>
      <xdr:colOff>573088</xdr:colOff>
      <xdr:row>60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902B39C-782C-2E44-8455-6858E71AB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577851</xdr:colOff>
      <xdr:row>45</xdr:row>
      <xdr:rowOff>138114</xdr:rowOff>
    </xdr:from>
    <xdr:to>
      <xdr:col>11</xdr:col>
      <xdr:colOff>304801</xdr:colOff>
      <xdr:row>60</xdr:row>
      <xdr:rowOff>52388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34CD975-1121-944C-8644-69CE8ECEE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323850</xdr:colOff>
      <xdr:row>45</xdr:row>
      <xdr:rowOff>134938</xdr:rowOff>
    </xdr:from>
    <xdr:to>
      <xdr:col>16</xdr:col>
      <xdr:colOff>55563</xdr:colOff>
      <xdr:row>60</xdr:row>
      <xdr:rowOff>52388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B003CE7-8F70-EB46-81D1-3D8F02439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80CA2D8-EF9D-46F2-B134-25213248A558}" name="Table1" displayName="Table1" ref="A1:AK9331" totalsRowShown="0">
  <autoFilter ref="A1:AK9331" xr:uid="{44D99899-FF37-401E-918C-20A2671E864E}"/>
  <sortState xmlns:xlrd2="http://schemas.microsoft.com/office/spreadsheetml/2017/richdata2" ref="A2:AK2">
    <sortCondition ref="A1:A2"/>
  </sortState>
  <tableColumns count="37">
    <tableColumn id="1" xr3:uid="{6DCAC589-8F51-4C26-B8C5-584E787BEE09}" name="seqnames"/>
    <tableColumn id="2" xr3:uid="{19E2199B-EF89-4CED-835F-E6606038D266}" name="start"/>
    <tableColumn id="3" xr3:uid="{4FAABB7F-5D72-4101-AF18-5B2AF386DF74}" name="end"/>
    <tableColumn id="4" xr3:uid="{A465B915-F0B1-4302-A260-7252A48D64FB}" name="width"/>
    <tableColumn id="5" xr3:uid="{0AF83B5F-D517-4E70-AD93-AFF1D7387BE3}" name="location"/>
    <tableColumn id="6" xr3:uid="{87A51351-9E8E-4C0E-B48E-482DEF46F72B}" name="seqCG"/>
    <tableColumn id="7" xr3:uid="{77B8BEFA-E16E-462C-B79C-6B183F2CB24C}" name="CG"/>
    <tableColumn id="8" xr3:uid="{FC76C196-1E08-4206-B57E-14D4EB874E30}" name="annotation"/>
    <tableColumn id="9" xr3:uid="{0F7C78A0-5DBF-464F-9064-5C54C8D34A47}" name="geneChr"/>
    <tableColumn id="10" xr3:uid="{1DD05EA5-CAA6-416A-A26F-6A42439CFB0E}" name="geneStart"/>
    <tableColumn id="11" xr3:uid="{617702ED-D8FF-411F-8671-B9FF158EFC52}" name="geneEnd"/>
    <tableColumn id="12" xr3:uid="{2AA93ECE-143A-4D4A-96CD-52EE4B14B5A2}" name="geneLength"/>
    <tableColumn id="13" xr3:uid="{01BC0891-B3B7-445C-BF69-64496E7A381E}" name="geneStrand"/>
    <tableColumn id="14" xr3:uid="{53F73D7B-BAEB-4404-966A-132DCC9FCD1A}" name="geneId"/>
    <tableColumn id="15" xr3:uid="{8256C7DA-2395-4EF8-85A9-BA4FC7F5E25E}" name="transcriptId"/>
    <tableColumn id="16" xr3:uid="{03BF906C-46E4-43FD-BFBA-A2E607410D92}" name="distanceToTSS"/>
    <tableColumn id="17" xr3:uid="{88710956-3654-4EF0-A58C-E03F16DCB66D}" name="ENSEMBL"/>
    <tableColumn id="18" xr3:uid="{A94CD211-2A42-4129-AEE8-E2D4B97575C6}" name="SYMBOL"/>
    <tableColumn id="19" xr3:uid="{84998353-1463-49C2-8560-ED0D4D59F69D}" name="GENENAME"/>
    <tableColumn id="20" xr3:uid="{E52A2232-4C24-43C3-A964-12803136D955}" name="pvalue_Cis_extreme"/>
    <tableColumn id="21" xr3:uid="{0413A7E4-C298-4316-B704-EB5281640098}" name="FDR_Cis_extreme"/>
    <tableColumn id="22" xr3:uid="{D63AC9E1-FF35-44C8-ADB9-05A94F6D1956}" name="FC_Cis_extreme"/>
    <tableColumn id="23" xr3:uid="{9E997CB6-7614-475C-AB5E-4D4ADFB08F59}" name="pvalue_Radio_extreme"/>
    <tableColumn id="24" xr3:uid="{E8B3EFBF-1202-4156-B8F7-0E9AEF210268}" name="FDR_Radio_extreme"/>
    <tableColumn id="25" xr3:uid="{F5F7BD1E-1647-4A08-9BB4-641D57446581}" name="FC_Radio_extreme"/>
    <tableColumn id="26" xr3:uid="{76C251D2-FB87-4741-B8C3-39945BBD8966}" name="pvalue_Cis_Low"/>
    <tableColumn id="27" xr3:uid="{79A604A6-5845-4BB2-8706-05B454B3CA23}" name="FDR_Cis_Low"/>
    <tableColumn id="28" xr3:uid="{B2EAAB13-65A4-485C-9A4F-10CF1FAEFD2F}" name="FC_Cis_Low"/>
    <tableColumn id="29" xr3:uid="{B5F9283B-4375-4510-8DEB-0D09C19D0360}" name="pvalue_Radio_Low"/>
    <tableColumn id="30" xr3:uid="{89365C92-609D-4943-BF7A-DD193A5BA50B}" name="FDR_Radio_Low"/>
    <tableColumn id="37" xr3:uid="{48452F8F-ADDD-4575-9931-53B02CBD1F77}" name="FC_Radio_Low"/>
    <tableColumn id="31" xr3:uid="{6516488C-1461-4432-8391-3E4C334F8D19}" name="pvalue_Cis_High"/>
    <tableColumn id="32" xr3:uid="{78A28820-5E2F-4BE4-9B21-950F7E9288E6}" name="FDR_Cis_High"/>
    <tableColumn id="33" xr3:uid="{BD76742F-5313-4F10-9EAF-A3794120D77A}" name="FC_Cis_High"/>
    <tableColumn id="34" xr3:uid="{6FA5D33B-864D-4C1A-9495-066569AB16F3}" name="pvalue_Radio_High"/>
    <tableColumn id="35" xr3:uid="{91D78659-92F3-42F2-BAF7-5F7C6FDCA53E}" name="FDR_Radio_High"/>
    <tableColumn id="36" xr3:uid="{CB395DC1-CB43-488C-9979-E82D3EED0591}" name="FC_Radio_High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120EF0F4-29E9-4EDE-B169-908526B52BE1}" name="Table615317332123" displayName="Table615317332123" ref="O2:Q14" totalsRowShown="0" headerRowDxfId="121">
  <autoFilter ref="O2:Q14" xr:uid="{88BFF4E4-B435-4D11-A3FA-674F2C625B3D}"/>
  <tableColumns count="3">
    <tableColumn id="1" xr3:uid="{50985871-3AEC-46EB-B493-9CFA538D4487}" name="Consequence"/>
    <tableColumn id="2" xr3:uid="{07E31BBB-C557-4910-AC95-6A5B6570677E}" name="Counts" dataDxfId="120"/>
    <tableColumn id="3" xr3:uid="{D83BDB6A-82FA-4568-A21C-EF4D6A098BC7}" name="%" dataDxfId="119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9CDD5357-D665-4AC3-91EE-DC9B3E37BC75}" name="Table514328342224" displayName="Table514328342224" ref="R2:T10" totalsRowShown="0" headerRowDxfId="118">
  <autoFilter ref="R2:T10" xr:uid="{4B9F3E66-8573-4161-B64B-789ABD7640D6}"/>
  <tableColumns count="3">
    <tableColumn id="1" xr3:uid="{284E784A-68DF-4E47-B6AC-D7CB96CC689D}" name="AnnotatVon" dataDxfId="117"/>
    <tableColumn id="2" xr3:uid="{3D2E5D2A-1091-425D-A0D6-DC8324B1E1B5}" name="BONF" dataDxfId="116"/>
    <tableColumn id="3" xr3:uid="{5B04CD07-3B18-465B-B8B4-A5F5B53A96C1}" name="%" dataDxfId="115">
      <calculatedColumnFormula>S3/S$10</calculatedColumnFormula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EB6A90D1-8299-45DF-88F1-1DE9F1A53372}" name="Table615317332125" displayName="Table615317332125" ref="O17:Q29" totalsRowShown="0" headerRowDxfId="114">
  <autoFilter ref="O17:Q29" xr:uid="{C141C96B-C909-4014-A601-94C9D6523693}"/>
  <tableColumns count="3">
    <tableColumn id="1" xr3:uid="{39ADCE7B-C2DF-405E-93E9-59DDD24D9FDF}" name="Consequence"/>
    <tableColumn id="2" xr3:uid="{EF563BDA-2CCF-4BD8-A213-1A278681AC1C}" name="Counts" dataDxfId="113"/>
    <tableColumn id="3" xr3:uid="{41F6C036-D4CE-49D9-A09D-025AA697230F}" name="%" dataDxfId="112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F3D9B901-46DC-4725-BDF8-C595A23A96D4}" name="Table514328342226" displayName="Table514328342226" ref="R17:T25" totalsRowShown="0" headerRowDxfId="111">
  <autoFilter ref="R17:T25" xr:uid="{3ECF2CD1-E03F-470E-A22B-6611CCD2A9CF}"/>
  <tableColumns count="3">
    <tableColumn id="1" xr3:uid="{2D201567-3751-47AB-980B-5CBC3A20CC55}" name="AnnotatVon" dataDxfId="110"/>
    <tableColumn id="2" xr3:uid="{3FC7BA89-2A6C-40A0-8A5F-1CA05971BDFC}" name="BONF" dataDxfId="109"/>
    <tableColumn id="3" xr3:uid="{2C707B58-5245-4034-A6ED-E9C7080C65A7}" name="%" dataDxfId="108">
      <calculatedColumnFormula>S18/S$10</calculatedColumnFormula>
    </tableColumn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EF01D243-6857-3745-B15D-D6BD899E3B60}" name="Table615317335" displayName="Table615317335" ref="A2:C14" totalsRowShown="0" headerRowDxfId="41">
  <autoFilter ref="A2:C14" xr:uid="{EF01D243-6857-3745-B15D-D6BD899E3B60}"/>
  <tableColumns count="3">
    <tableColumn id="1" xr3:uid="{0BD7145D-2165-C84D-97A6-491EF7470B38}" name="Consequence"/>
    <tableColumn id="2" xr3:uid="{326C73AF-421B-584B-8C5F-A9D362B6EA11}" name="Counts" dataDxfId="40"/>
    <tableColumn id="3" xr3:uid="{863DBF36-8A7F-EF4D-AC4B-43504A3E56D4}" name="%" dataDxfId="39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E0D908E-B81D-3D47-8D9E-CDF72CF351AA}" name="Table514328346" displayName="Table514328346" ref="D2:F10" totalsRowShown="0" headerRowDxfId="38">
  <autoFilter ref="D2:F10" xr:uid="{FE0D908E-B81D-3D47-8D9E-CDF72CF351AA}"/>
  <tableColumns count="3">
    <tableColumn id="1" xr3:uid="{0FD5D8AD-00DC-1847-B7DD-9CA7C7D8FA7F}" name="AnnotatVon" dataDxfId="37"/>
    <tableColumn id="2" xr3:uid="{13814509-5EC0-B04B-A21D-2FCD2B9E5801}" name="BONF" dataDxfId="36"/>
    <tableColumn id="3" xr3:uid="{408FE30D-EC97-FD4C-89EB-DA01B0CCC3EB}" name="%" dataDxfId="35">
      <calculatedColumnFormula>E3/E$10</calculatedColumnFormula>
    </tableColumn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80FA61D0-55C0-1E49-9166-A0785A3D3B2F}" name="Table61531733177" displayName="Table61531733177" ref="A17:C29" totalsRowShown="0" headerRowDxfId="34">
  <autoFilter ref="A17:C29" xr:uid="{80FA61D0-55C0-1E49-9166-A0785A3D3B2F}"/>
  <tableColumns count="3">
    <tableColumn id="1" xr3:uid="{E1991792-8B64-0E45-A58D-E77E99051EDE}" name="Consequence"/>
    <tableColumn id="2" xr3:uid="{A59B88E3-6168-F844-9EC0-24E841160C6C}" name="Counts" dataDxfId="33"/>
    <tableColumn id="3" xr3:uid="{0757135E-86D3-004B-8210-F182518389FC}" name="%" dataDxfId="32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692ACBD-B1E3-924B-9AD7-5E78D0105C3C}" name="Table51432834188" displayName="Table51432834188" ref="D17:F25" totalsRowShown="0" headerRowDxfId="31">
  <autoFilter ref="D17:F25" xr:uid="{D692ACBD-B1E3-924B-9AD7-5E78D0105C3C}"/>
  <tableColumns count="3">
    <tableColumn id="1" xr3:uid="{8C94EECF-74B7-154F-A0EE-F64F4E6AA8CA}" name="AnnotatVon" dataDxfId="30"/>
    <tableColumn id="2" xr3:uid="{761EB85F-3722-6741-90A6-EF689D56E6A9}" name="BONF" dataDxfId="29"/>
    <tableColumn id="3" xr3:uid="{BA4F8CD0-E5D6-694D-A1E9-FEF9C1D94F5B}" name="%" dataDxfId="28">
      <calculatedColumnFormula>E18/E$10</calculatedColumnFormula>
    </tableColumn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A3B96C2-FC52-5943-B7DF-C5667F1ECCB7}" name="Table6153173317199" displayName="Table6153173317199" ref="H17:J29" totalsRowShown="0" headerRowDxfId="27">
  <autoFilter ref="H17:J29" xr:uid="{DA3B96C2-FC52-5943-B7DF-C5667F1ECCB7}"/>
  <tableColumns count="3">
    <tableColumn id="1" xr3:uid="{04C9298C-24B0-DC4F-857E-CE22BC31E560}" name="Consequence"/>
    <tableColumn id="2" xr3:uid="{14B5CE1B-ACB5-EC43-ACA2-20D106E880D2}" name="Counts" dataDxfId="26"/>
    <tableColumn id="3" xr3:uid="{7C6A4784-3B35-C142-8D92-BFA69EEB353D}" name="%" dataDxfId="25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70EF085F-E779-7D4C-9413-70D387E97DD0}" name="Table51432834182010" displayName="Table51432834182010" ref="K17:M25" totalsRowShown="0" headerRowDxfId="24">
  <autoFilter ref="K17:M25" xr:uid="{70EF085F-E779-7D4C-9413-70D387E97DD0}"/>
  <tableColumns count="3">
    <tableColumn id="1" xr3:uid="{6D8FD47D-0A3A-CB43-93BF-32E14DEA80AF}" name="AnnotatVon" dataDxfId="23"/>
    <tableColumn id="2" xr3:uid="{32FD4CF9-AC7F-B04C-A945-D884CD3BD78C}" name="BONF" dataDxfId="22"/>
    <tableColumn id="3" xr3:uid="{81E7F673-AD04-9E44-A3BD-B5A61E761BC5}" name="%" dataDxfId="21">
      <calculatedColumnFormula>L18/L$10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A44DC4B-437A-488A-BA80-E2AE3F8C8929}" name="Table61531733" displayName="Table61531733" ref="A2:C14" totalsRowShown="0" headerRowDxfId="149">
  <autoFilter ref="A2:C14" xr:uid="{71850DE0-204E-418B-AE4A-DF23946D2F3F}"/>
  <tableColumns count="3">
    <tableColumn id="1" xr3:uid="{7267320E-F4F0-4F1D-BE57-148335D3529C}" name="Consequence"/>
    <tableColumn id="2" xr3:uid="{7DED8ACC-3CB6-471A-B3A4-FE6801675213}" name="Counts" dataDxfId="148"/>
    <tableColumn id="3" xr3:uid="{4335C757-2502-4E56-85FC-849C577999EE}" name="%" dataDxfId="147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A934FFF2-570D-094F-AEE5-93D1E4060782}" name="Table615317332111" displayName="Table615317332111" ref="H2:J14" totalsRowShown="0" headerRowDxfId="20">
  <autoFilter ref="H2:J14" xr:uid="{A934FFF2-570D-094F-AEE5-93D1E4060782}"/>
  <tableColumns count="3">
    <tableColumn id="1" xr3:uid="{6B6388A7-0C7D-2847-95D0-F76DC6342B63}" name="Consequence"/>
    <tableColumn id="2" xr3:uid="{119077D0-58D4-894B-AECA-24282AD10656}" name="Counts" dataDxfId="19"/>
    <tableColumn id="3" xr3:uid="{CEA69FA0-646C-6C41-A5EE-F58BA7E9F3AB}" name="%" dataDxfId="18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9D00AED6-0A67-324E-ADFE-AB01FAFA1936}" name="Table514328342212" displayName="Table514328342212" ref="K2:M10" totalsRowShown="0" headerRowDxfId="17">
  <autoFilter ref="K2:M10" xr:uid="{9D00AED6-0A67-324E-ADFE-AB01FAFA1936}"/>
  <tableColumns count="3">
    <tableColumn id="1" xr3:uid="{DE373C59-43AA-0041-9213-EC8D4C94D073}" name="AnnotatVon" dataDxfId="16"/>
    <tableColumn id="2" xr3:uid="{F87BA99E-8472-534B-AF1C-77D9CBC0850E}" name="BONF" dataDxfId="15"/>
    <tableColumn id="3" xr3:uid="{BE2C860A-B53E-0B4A-B04B-9CB6D7BF36C3}" name="%" dataDxfId="14">
      <calculatedColumnFormula>L3/L$10</calculatedColumnFormula>
    </tableColumn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FA965BF-B0A0-B442-BEEF-4AD5EEC3271F}" name="Table61531733212313" displayName="Table61531733212313" ref="O2:Q14" totalsRowShown="0" headerRowDxfId="13">
  <autoFilter ref="O2:Q14" xr:uid="{8FA965BF-B0A0-B442-BEEF-4AD5EEC3271F}"/>
  <tableColumns count="3">
    <tableColumn id="1" xr3:uid="{C04C9734-536D-E442-B9EF-3311CBB1C579}" name="Consequence"/>
    <tableColumn id="2" xr3:uid="{E03BF22D-9A1D-1B44-A806-E43CB5CE9CBE}" name="Counts" dataDxfId="12"/>
    <tableColumn id="3" xr3:uid="{C4A81B0C-CC53-8D4E-A35D-B9A23BF1DA3B}" name="%" dataDxfId="11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9C365C87-D421-A849-B72A-5AA17501E693}" name="Table51432834222414" displayName="Table51432834222414" ref="R2:T10" totalsRowShown="0" headerRowDxfId="10">
  <autoFilter ref="R2:T10" xr:uid="{9C365C87-D421-A849-B72A-5AA17501E693}"/>
  <tableColumns count="3">
    <tableColumn id="1" xr3:uid="{959E268B-130D-124E-B8CB-A7975B184E0C}" name="AnnotatVon" dataDxfId="9"/>
    <tableColumn id="2" xr3:uid="{4E08A197-0DAD-AD4B-9128-0F37144B34C0}" name="BONF" dataDxfId="8"/>
    <tableColumn id="3" xr3:uid="{8958A87F-1C40-754F-B986-2593BB8C9629}" name="%" dataDxfId="7">
      <calculatedColumnFormula>S3/S$10</calculatedColumnFormula>
    </tableColumn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4B91BC24-B728-7349-940D-1D7A1F90BBB3}" name="Table61531733212515" displayName="Table61531733212515" ref="O17:Q29" totalsRowShown="0" headerRowDxfId="6">
  <autoFilter ref="O17:Q29" xr:uid="{4B91BC24-B728-7349-940D-1D7A1F90BBB3}"/>
  <tableColumns count="3">
    <tableColumn id="1" xr3:uid="{9A342A18-8603-304B-AE38-14741A73956B}" name="Consequence"/>
    <tableColumn id="2" xr3:uid="{8A486BB6-F87B-8145-BC70-BEBB3B3A3FD8}" name="Counts" dataDxfId="5"/>
    <tableColumn id="3" xr3:uid="{3D7EE23F-736F-F742-B5E7-CAD228940ED2}" name="%" dataDxfId="4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4FC8614-11D4-0344-B052-388D5E0E2845}" name="Table51432834222616" displayName="Table51432834222616" ref="R17:T25" totalsRowShown="0" headerRowDxfId="3">
  <autoFilter ref="R17:T25" xr:uid="{04FC8614-11D4-0344-B052-388D5E0E2845}"/>
  <tableColumns count="3">
    <tableColumn id="1" xr3:uid="{9BA613B2-D049-F642-974B-61F62E718847}" name="AnnotatVon" dataDxfId="2"/>
    <tableColumn id="2" xr3:uid="{F15B758A-7077-284E-9131-E533B3343C35}" name="BONF" dataDxfId="1"/>
    <tableColumn id="3" xr3:uid="{348092D5-1AC6-2147-8430-6E2ED5D3C564}" name="%" dataDxfId="0">
      <calculatedColumnFormula>S18/S$10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C3280AA-5F33-4B2C-8A6A-5B349CEE56EB}" name="Table51432834" displayName="Table51432834" ref="D2:F10" totalsRowShown="0" headerRowDxfId="146">
  <autoFilter ref="D2:F10" xr:uid="{249EB935-CA82-46E0-9E3F-542EB98F7D9A}"/>
  <tableColumns count="3">
    <tableColumn id="1" xr3:uid="{EE588FA1-3F83-4AF5-B31B-42EB4C43D86E}" name="AnnotatVon" dataDxfId="145"/>
    <tableColumn id="2" xr3:uid="{EE56624A-6EE4-49DC-B8CB-00B154F9E8E9}" name="BONF" dataDxfId="144"/>
    <tableColumn id="3" xr3:uid="{1756F70E-B19F-43B2-866B-0E893893E0BC}" name="%" dataDxfId="143">
      <calculatedColumnFormula>E3/E$10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B5C3DEF-4C8C-48C2-82CE-CF806802F527}" name="Table6153173317" displayName="Table6153173317" ref="A17:C29" totalsRowShown="0" headerRowDxfId="142">
  <autoFilter ref="A17:C29" xr:uid="{38130EEC-C5BF-41B4-BD2F-750C796D8F60}"/>
  <tableColumns count="3">
    <tableColumn id="1" xr3:uid="{039B5F5E-3A64-4C19-B7B4-FCA44B01420B}" name="Consequence"/>
    <tableColumn id="2" xr3:uid="{D6EF1844-0F9F-44C9-8523-F9DBCAD7D8DD}" name="Counts" dataDxfId="141"/>
    <tableColumn id="3" xr3:uid="{A8891432-FFA5-42A4-91DD-CC1D7BC1EFD1}" name="%" dataDxfId="14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ADD09BE-BB3B-4CD9-8E33-D626D567D797}" name="Table5143283418" displayName="Table5143283418" ref="D17:F25" totalsRowShown="0" headerRowDxfId="139">
  <autoFilter ref="D17:F25" xr:uid="{FFC50931-2573-43E0-AF57-CF2BEC4B96FA}"/>
  <tableColumns count="3">
    <tableColumn id="1" xr3:uid="{DA7DFB47-71F2-418A-A48C-07EF264B72C6}" name="AnnotatVon" dataDxfId="138"/>
    <tableColumn id="2" xr3:uid="{2E866985-E547-4324-950D-D5D9A2A13EFD}" name="BONF" dataDxfId="137"/>
    <tableColumn id="3" xr3:uid="{3A9A6111-3591-49A1-82E7-F58195984650}" name="%" dataDxfId="136">
      <calculatedColumnFormula>E18/E$10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F6BB792-BD28-42F9-BEEC-B56C321F01A3}" name="Table615317331719" displayName="Table615317331719" ref="H17:J29" totalsRowShown="0" headerRowDxfId="135">
  <autoFilter ref="H17:J29" xr:uid="{6ABA51A8-31FA-441B-8843-C7698F70CE88}"/>
  <tableColumns count="3">
    <tableColumn id="1" xr3:uid="{9652D7E6-413D-4C7B-9DFA-4EDDA6049CCC}" name="Consequence"/>
    <tableColumn id="2" xr3:uid="{D210B497-931B-4CFC-A990-345D48E68943}" name="Counts" dataDxfId="134"/>
    <tableColumn id="3" xr3:uid="{0E7E3111-18E2-4953-B18E-0C6D8F03EEF7}" name="%" dataDxfId="133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F47A6144-37B5-4255-827D-D7100C935D1D}" name="Table514328341820" displayName="Table514328341820" ref="K17:M25" totalsRowShown="0" headerRowDxfId="132">
  <autoFilter ref="K17:M25" xr:uid="{A7A8EA4B-614C-4043-BB68-D1995093EAB2}"/>
  <tableColumns count="3">
    <tableColumn id="1" xr3:uid="{3E095B93-49AB-45A6-A8B6-E425FD251FF3}" name="AnnotatVon" dataDxfId="131"/>
    <tableColumn id="2" xr3:uid="{1F3352FE-1684-423C-A188-E26CDBFAA73D}" name="BONF" dataDxfId="130"/>
    <tableColumn id="3" xr3:uid="{7C09275D-12BD-47AA-80F8-49037F4C26F1}" name="%" dataDxfId="129">
      <calculatedColumnFormula>L18/L$10</calculatedColumn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9D300F4D-A807-47CB-AC50-220BD6E772E8}" name="Table6153173321" displayName="Table6153173321" ref="H2:J14" totalsRowShown="0" headerRowDxfId="128">
  <autoFilter ref="H2:J14" xr:uid="{F360B51A-FC0B-46EB-8A6D-15C84F3EBF76}"/>
  <tableColumns count="3">
    <tableColumn id="1" xr3:uid="{335D9DA3-FD35-4463-A8D5-5501C1B89042}" name="Consequence"/>
    <tableColumn id="2" xr3:uid="{1F0D8CD4-48D8-4960-B908-CF155C82684B}" name="Counts" dataDxfId="127"/>
    <tableColumn id="3" xr3:uid="{D9CDB19B-FDA8-40C5-BD5F-07879A77D52F}" name="%" dataDxfId="126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885F346B-67DC-4A6F-A7FB-1294E4A82FFA}" name="Table5143283422" displayName="Table5143283422" ref="K2:M10" totalsRowShown="0" headerRowDxfId="125">
  <autoFilter ref="K2:M10" xr:uid="{5CB11FBF-67F8-4AD2-8CAE-0728B28536EA}"/>
  <tableColumns count="3">
    <tableColumn id="1" xr3:uid="{F0624A92-6DB4-4740-AFF4-502F00B043D9}" name="AnnotatVon" dataDxfId="124"/>
    <tableColumn id="2" xr3:uid="{37E95A5C-C983-4324-859F-6D99D88ABDCA}" name="BONF" dataDxfId="123"/>
    <tableColumn id="3" xr3:uid="{64B0F8D4-07BA-43B7-9073-3F89DE118C27}" name="%" dataDxfId="122">
      <calculatedColumnFormula>L3/L$10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13" Type="http://schemas.openxmlformats.org/officeDocument/2006/relationships/table" Target="../tables/table13.xml"/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12" Type="http://schemas.openxmlformats.org/officeDocument/2006/relationships/table" Target="../tables/table12.xml"/><Relationship Id="rId2" Type="http://schemas.openxmlformats.org/officeDocument/2006/relationships/table" Target="../tables/table2.xml"/><Relationship Id="rId1" Type="http://schemas.openxmlformats.org/officeDocument/2006/relationships/drawing" Target="../drawings/drawing1.xml"/><Relationship Id="rId6" Type="http://schemas.openxmlformats.org/officeDocument/2006/relationships/table" Target="../tables/table6.xml"/><Relationship Id="rId11" Type="http://schemas.openxmlformats.org/officeDocument/2006/relationships/table" Target="../tables/table11.xml"/><Relationship Id="rId5" Type="http://schemas.openxmlformats.org/officeDocument/2006/relationships/table" Target="../tables/table5.xml"/><Relationship Id="rId10" Type="http://schemas.openxmlformats.org/officeDocument/2006/relationships/table" Target="../tables/table10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0.xml"/><Relationship Id="rId13" Type="http://schemas.openxmlformats.org/officeDocument/2006/relationships/table" Target="../tables/table25.xml"/><Relationship Id="rId3" Type="http://schemas.openxmlformats.org/officeDocument/2006/relationships/table" Target="../tables/table15.xml"/><Relationship Id="rId7" Type="http://schemas.openxmlformats.org/officeDocument/2006/relationships/table" Target="../tables/table19.xml"/><Relationship Id="rId12" Type="http://schemas.openxmlformats.org/officeDocument/2006/relationships/table" Target="../tables/table24.xml"/><Relationship Id="rId2" Type="http://schemas.openxmlformats.org/officeDocument/2006/relationships/table" Target="../tables/table14.xml"/><Relationship Id="rId1" Type="http://schemas.openxmlformats.org/officeDocument/2006/relationships/drawing" Target="../drawings/drawing2.xml"/><Relationship Id="rId6" Type="http://schemas.openxmlformats.org/officeDocument/2006/relationships/table" Target="../tables/table18.xml"/><Relationship Id="rId11" Type="http://schemas.openxmlformats.org/officeDocument/2006/relationships/table" Target="../tables/table23.xml"/><Relationship Id="rId5" Type="http://schemas.openxmlformats.org/officeDocument/2006/relationships/table" Target="../tables/table17.xml"/><Relationship Id="rId10" Type="http://schemas.openxmlformats.org/officeDocument/2006/relationships/table" Target="../tables/table22.xml"/><Relationship Id="rId4" Type="http://schemas.openxmlformats.org/officeDocument/2006/relationships/table" Target="../tables/table16.xml"/><Relationship Id="rId9" Type="http://schemas.openxmlformats.org/officeDocument/2006/relationships/table" Target="../tables/table2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9331"/>
  <sheetViews>
    <sheetView tabSelected="1" topLeftCell="A6656" workbookViewId="0">
      <selection activeCell="A9331" sqref="A9331"/>
    </sheetView>
  </sheetViews>
  <sheetFormatPr baseColWidth="10" defaultColWidth="8.83203125" defaultRowHeight="15" x14ac:dyDescent="0.2"/>
  <cols>
    <col min="1" max="1" width="11" customWidth="1"/>
    <col min="5" max="5" width="18.83203125" customWidth="1"/>
    <col min="7" max="7" width="11.83203125" customWidth="1"/>
    <col min="8" max="8" width="17.1640625" customWidth="1"/>
    <col min="9" max="10" width="10.6640625" customWidth="1"/>
    <col min="11" max="13" width="12" customWidth="1"/>
    <col min="14" max="14" width="12.33203125" customWidth="1"/>
    <col min="15" max="16" width="14.33203125" customWidth="1"/>
    <col min="17" max="17" width="10.33203125" customWidth="1"/>
    <col min="18" max="18" width="19.33203125" customWidth="1"/>
    <col min="19" max="20" width="19.1640625" customWidth="1"/>
    <col min="21" max="21" width="21.5" customWidth="1"/>
    <col min="22" max="22" width="19.33203125" customWidth="1"/>
    <col min="23" max="23" width="21.5" customWidth="1"/>
    <col min="24" max="24" width="19.33203125" customWidth="1"/>
    <col min="25" max="25" width="18" customWidth="1"/>
    <col min="26" max="26" width="15.6640625" customWidth="1"/>
    <col min="27" max="27" width="16" customWidth="1"/>
    <col min="28" max="28" width="13.83203125" customWidth="1"/>
    <col min="29" max="29" width="18.33203125" customWidth="1"/>
    <col min="30" max="32" width="16" customWidth="1"/>
    <col min="33" max="33" width="13.83203125" customWidth="1"/>
    <col min="34" max="34" width="12.5" customWidth="1"/>
    <col min="35" max="35" width="18.33203125" customWidth="1"/>
    <col min="36" max="36" width="16" customWidth="1"/>
    <col min="37" max="37" width="14.83203125" customWidth="1"/>
  </cols>
  <sheetData>
    <row r="1" spans="1:37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37331</v>
      </c>
      <c r="W1" t="s">
        <v>21</v>
      </c>
      <c r="X1" t="s">
        <v>22</v>
      </c>
      <c r="Y1" t="s">
        <v>37332</v>
      </c>
      <c r="Z1" t="s">
        <v>23</v>
      </c>
      <c r="AA1" t="s">
        <v>24</v>
      </c>
      <c r="AB1" t="s">
        <v>37333</v>
      </c>
      <c r="AC1" t="s">
        <v>25</v>
      </c>
      <c r="AD1" t="s">
        <v>26</v>
      </c>
      <c r="AE1" t="s">
        <v>37354</v>
      </c>
      <c r="AF1" t="s">
        <v>27</v>
      </c>
      <c r="AG1" t="s">
        <v>28</v>
      </c>
      <c r="AH1" t="s">
        <v>37334</v>
      </c>
      <c r="AI1" t="s">
        <v>29</v>
      </c>
      <c r="AJ1" t="s">
        <v>30</v>
      </c>
      <c r="AK1" t="s">
        <v>37335</v>
      </c>
    </row>
    <row r="2" spans="1:37" x14ac:dyDescent="0.2">
      <c r="A2" t="s">
        <v>31</v>
      </c>
      <c r="B2">
        <v>132476</v>
      </c>
      <c r="C2">
        <v>132746</v>
      </c>
      <c r="D2">
        <v>271</v>
      </c>
      <c r="E2" t="s">
        <v>32</v>
      </c>
      <c r="F2">
        <v>5</v>
      </c>
      <c r="G2" t="s">
        <v>33</v>
      </c>
      <c r="H2" t="s">
        <v>30987</v>
      </c>
      <c r="I2">
        <v>1</v>
      </c>
      <c r="J2">
        <v>120725</v>
      </c>
      <c r="K2">
        <v>133723</v>
      </c>
      <c r="L2">
        <v>12999</v>
      </c>
      <c r="M2">
        <v>2</v>
      </c>
      <c r="N2">
        <v>100996442</v>
      </c>
      <c r="O2" t="s">
        <v>34</v>
      </c>
      <c r="P2">
        <v>977</v>
      </c>
      <c r="Q2" t="s">
        <v>35</v>
      </c>
      <c r="R2" t="s">
        <v>36</v>
      </c>
      <c r="S2" t="s">
        <v>30988</v>
      </c>
      <c r="T2">
        <v>1</v>
      </c>
      <c r="U2">
        <v>1</v>
      </c>
      <c r="V2">
        <v>-0.76701368748559995</v>
      </c>
      <c r="W2">
        <v>0.113079289867903</v>
      </c>
      <c r="X2">
        <v>0.704072456322962</v>
      </c>
      <c r="Y2">
        <v>-23.9010506983754</v>
      </c>
      <c r="Z2">
        <v>0.693404429441695</v>
      </c>
      <c r="AA2">
        <v>0.84521697243271998</v>
      </c>
      <c r="AB2">
        <v>0.76642302617291902</v>
      </c>
      <c r="AC2">
        <v>0.114586611961368</v>
      </c>
      <c r="AD2">
        <v>0.68253123924728298</v>
      </c>
      <c r="AE2">
        <v>-2.6441573623879799</v>
      </c>
      <c r="AF2">
        <v>0.68997179462344205</v>
      </c>
      <c r="AG2">
        <v>0.83846513202101103</v>
      </c>
      <c r="AH2">
        <v>-1.6851743834322299</v>
      </c>
      <c r="AI2">
        <v>0.17351581260912399</v>
      </c>
      <c r="AJ2">
        <v>0.78121606160956403</v>
      </c>
      <c r="AK2">
        <v>-23.3706256160748</v>
      </c>
    </row>
    <row r="3" spans="1:37" x14ac:dyDescent="0.2">
      <c r="A3" t="s">
        <v>31</v>
      </c>
      <c r="B3">
        <v>394060</v>
      </c>
      <c r="C3">
        <v>394253</v>
      </c>
      <c r="D3">
        <v>194</v>
      </c>
      <c r="E3" t="s">
        <v>37</v>
      </c>
      <c r="F3">
        <v>0</v>
      </c>
      <c r="G3" t="s">
        <v>38</v>
      </c>
      <c r="H3" t="s">
        <v>30989</v>
      </c>
      <c r="I3">
        <v>1</v>
      </c>
      <c r="J3">
        <v>365615</v>
      </c>
      <c r="K3">
        <v>379972</v>
      </c>
      <c r="L3">
        <v>14358</v>
      </c>
      <c r="M3">
        <v>2</v>
      </c>
      <c r="N3">
        <v>112268260</v>
      </c>
      <c r="O3" t="s">
        <v>39</v>
      </c>
      <c r="P3">
        <v>-14088</v>
      </c>
      <c r="Q3" t="s">
        <v>40</v>
      </c>
      <c r="R3" t="s">
        <v>41</v>
      </c>
      <c r="S3" t="s">
        <v>30990</v>
      </c>
      <c r="T3">
        <v>0.62998914967601904</v>
      </c>
      <c r="U3">
        <v>0.84904924635754497</v>
      </c>
      <c r="V3">
        <v>-1.2709607319965099</v>
      </c>
      <c r="W3">
        <v>0.69201225521665499</v>
      </c>
      <c r="X3">
        <v>0.95159051474143896</v>
      </c>
      <c r="Y3">
        <v>-0.47989754337941298</v>
      </c>
      <c r="Z3">
        <v>0.42153728833196502</v>
      </c>
      <c r="AA3">
        <v>0.84435025072159198</v>
      </c>
      <c r="AB3">
        <v>-1.1774456425004101</v>
      </c>
      <c r="AC3">
        <v>0.78441786433924598</v>
      </c>
      <c r="AD3">
        <v>0.90663815930604097</v>
      </c>
      <c r="AE3">
        <v>0.90613848495160099</v>
      </c>
      <c r="AF3">
        <v>0.93997560336455299</v>
      </c>
      <c r="AG3">
        <v>1</v>
      </c>
      <c r="AH3">
        <v>-0.85378341337434904</v>
      </c>
      <c r="AI3">
        <v>0.40724312112737299</v>
      </c>
      <c r="AJ3">
        <v>0.78121606160956403</v>
      </c>
      <c r="AK3">
        <v>-1.4200969302676401</v>
      </c>
    </row>
    <row r="4" spans="1:37" x14ac:dyDescent="0.2">
      <c r="A4" t="s">
        <v>31</v>
      </c>
      <c r="B4">
        <v>488582</v>
      </c>
      <c r="C4">
        <v>488733</v>
      </c>
      <c r="D4">
        <v>152</v>
      </c>
      <c r="E4" t="s">
        <v>42</v>
      </c>
      <c r="F4">
        <v>4</v>
      </c>
      <c r="G4" t="s">
        <v>43</v>
      </c>
      <c r="H4" t="s">
        <v>30991</v>
      </c>
      <c r="I4">
        <v>1</v>
      </c>
      <c r="J4">
        <v>373182</v>
      </c>
      <c r="K4">
        <v>485208</v>
      </c>
      <c r="L4">
        <v>112027</v>
      </c>
      <c r="M4">
        <v>2</v>
      </c>
      <c r="N4">
        <v>112268260</v>
      </c>
      <c r="O4" t="s">
        <v>44</v>
      </c>
      <c r="P4">
        <v>-3374</v>
      </c>
      <c r="Q4" t="s">
        <v>40</v>
      </c>
      <c r="R4" t="s">
        <v>41</v>
      </c>
      <c r="S4" t="s">
        <v>30990</v>
      </c>
      <c r="T4">
        <v>0.97213403838398904</v>
      </c>
      <c r="U4">
        <v>1</v>
      </c>
      <c r="V4">
        <v>0.81794843955767804</v>
      </c>
      <c r="W4">
        <v>0.113079289867903</v>
      </c>
      <c r="X4">
        <v>0.704072456322962</v>
      </c>
      <c r="Y4">
        <v>-23.5896341640189</v>
      </c>
      <c r="Z4">
        <v>0.66713806400786302</v>
      </c>
      <c r="AA4">
        <v>0.84521697243271998</v>
      </c>
      <c r="AB4">
        <v>1.05023102951211</v>
      </c>
      <c r="AC4">
        <v>0.10683406973163299</v>
      </c>
      <c r="AD4">
        <v>0.68253123924728298</v>
      </c>
      <c r="AE4">
        <v>-2.9177030408922602</v>
      </c>
      <c r="AF4">
        <v>0.77173648502780101</v>
      </c>
      <c r="AG4">
        <v>0.88417364479730298</v>
      </c>
      <c r="AH4">
        <v>8.4471527356680495E-2</v>
      </c>
      <c r="AI4">
        <v>0.17351581260912399</v>
      </c>
      <c r="AJ4">
        <v>0.78121606160956403</v>
      </c>
      <c r="AK4">
        <v>-23.006156585235001</v>
      </c>
    </row>
    <row r="5" spans="1:37" x14ac:dyDescent="0.2">
      <c r="A5" t="s">
        <v>31</v>
      </c>
      <c r="B5">
        <v>623953</v>
      </c>
      <c r="C5">
        <v>624146</v>
      </c>
      <c r="D5">
        <v>194</v>
      </c>
      <c r="E5" t="s">
        <v>45</v>
      </c>
      <c r="F5">
        <v>1</v>
      </c>
      <c r="G5" t="s">
        <v>46</v>
      </c>
      <c r="H5" t="s">
        <v>30992</v>
      </c>
      <c r="I5">
        <v>1</v>
      </c>
      <c r="J5">
        <v>627377</v>
      </c>
      <c r="K5">
        <v>631150</v>
      </c>
      <c r="L5">
        <v>3774</v>
      </c>
      <c r="M5">
        <v>2</v>
      </c>
      <c r="N5">
        <v>101928626</v>
      </c>
      <c r="O5" t="s">
        <v>47</v>
      </c>
      <c r="P5">
        <v>7004</v>
      </c>
      <c r="Q5" t="s">
        <v>48</v>
      </c>
      <c r="R5" t="s">
        <v>49</v>
      </c>
      <c r="S5" t="s">
        <v>30993</v>
      </c>
      <c r="T5">
        <v>0.37540393893975199</v>
      </c>
      <c r="U5">
        <v>0.63021465694884504</v>
      </c>
      <c r="V5">
        <v>-1.2045473626334999</v>
      </c>
      <c r="W5">
        <v>0.89107655920673101</v>
      </c>
      <c r="X5">
        <v>0.95159051474143896</v>
      </c>
      <c r="Y5">
        <v>0.29352070148468701</v>
      </c>
      <c r="Z5">
        <v>0.27165421615486701</v>
      </c>
      <c r="AA5">
        <v>0.72610664078822296</v>
      </c>
      <c r="AB5">
        <v>-0.68482028092671698</v>
      </c>
      <c r="AC5">
        <v>0.38968295564817701</v>
      </c>
      <c r="AD5">
        <v>0.80432780881118404</v>
      </c>
      <c r="AE5">
        <v>1.58388679790441</v>
      </c>
      <c r="AF5">
        <v>0.54505380959242</v>
      </c>
      <c r="AG5">
        <v>0.80674443595273604</v>
      </c>
      <c r="AH5">
        <v>-1.07572627882016</v>
      </c>
      <c r="AI5">
        <v>0.58910493252618501</v>
      </c>
      <c r="AJ5">
        <v>0.78121606160956403</v>
      </c>
      <c r="AK5">
        <v>-1.14233780115285</v>
      </c>
    </row>
    <row r="6" spans="1:37" x14ac:dyDescent="0.2">
      <c r="A6" t="s">
        <v>31</v>
      </c>
      <c r="B6">
        <v>723578</v>
      </c>
      <c r="C6">
        <v>723731</v>
      </c>
      <c r="D6">
        <v>154</v>
      </c>
      <c r="E6" t="s">
        <v>50</v>
      </c>
      <c r="F6">
        <v>3</v>
      </c>
      <c r="G6" t="s">
        <v>51</v>
      </c>
      <c r="H6" t="s">
        <v>30994</v>
      </c>
      <c r="I6">
        <v>1</v>
      </c>
      <c r="J6">
        <v>601436</v>
      </c>
      <c r="K6">
        <v>720200</v>
      </c>
      <c r="L6">
        <v>118765</v>
      </c>
      <c r="M6">
        <v>2</v>
      </c>
      <c r="N6">
        <v>105378947</v>
      </c>
      <c r="O6" t="s">
        <v>52</v>
      </c>
      <c r="P6">
        <v>-3378</v>
      </c>
      <c r="Q6" t="s">
        <v>40</v>
      </c>
      <c r="R6" t="s">
        <v>53</v>
      </c>
      <c r="S6" t="s">
        <v>30995</v>
      </c>
      <c r="T6">
        <v>0.97213403838398904</v>
      </c>
      <c r="U6">
        <v>1</v>
      </c>
      <c r="V6">
        <v>0.817948259996094</v>
      </c>
      <c r="W6">
        <v>0.113079289867903</v>
      </c>
      <c r="X6">
        <v>0.704072456322962</v>
      </c>
      <c r="Y6">
        <v>-22.738588669816998</v>
      </c>
      <c r="Z6">
        <v>0.64127342146525201</v>
      </c>
      <c r="AA6">
        <v>0.84521697243271998</v>
      </c>
      <c r="AB6">
        <v>1.69601912028654</v>
      </c>
      <c r="AC6">
        <v>0.131413828155275</v>
      </c>
      <c r="AD6">
        <v>0.68253123924728298</v>
      </c>
      <c r="AE6">
        <v>-1.4816953338296099</v>
      </c>
      <c r="AF6">
        <v>0.71688106396828499</v>
      </c>
      <c r="AG6">
        <v>0.85584456000972498</v>
      </c>
      <c r="AH6">
        <v>-0.66882112684032102</v>
      </c>
      <c r="AI6">
        <v>0.17351581260912399</v>
      </c>
      <c r="AJ6">
        <v>0.78121606160956403</v>
      </c>
      <c r="AK6">
        <v>-22.540302078328999</v>
      </c>
    </row>
    <row r="7" spans="1:37" x14ac:dyDescent="0.2">
      <c r="A7" t="s">
        <v>31</v>
      </c>
      <c r="B7">
        <v>726600</v>
      </c>
      <c r="C7">
        <v>726754</v>
      </c>
      <c r="D7">
        <v>155</v>
      </c>
      <c r="E7" t="s">
        <v>54</v>
      </c>
      <c r="F7">
        <v>5</v>
      </c>
      <c r="G7" t="s">
        <v>55</v>
      </c>
      <c r="H7" t="s">
        <v>30996</v>
      </c>
      <c r="I7">
        <v>1</v>
      </c>
      <c r="J7">
        <v>711867</v>
      </c>
      <c r="K7">
        <v>732212</v>
      </c>
      <c r="L7">
        <v>20346</v>
      </c>
      <c r="M7">
        <v>2</v>
      </c>
      <c r="N7">
        <v>100288069</v>
      </c>
      <c r="O7" t="s">
        <v>56</v>
      </c>
      <c r="P7">
        <v>5458</v>
      </c>
      <c r="Q7" t="s">
        <v>40</v>
      </c>
      <c r="R7" t="s">
        <v>57</v>
      </c>
      <c r="S7" t="s">
        <v>30997</v>
      </c>
      <c r="T7">
        <v>0.32911398597860803</v>
      </c>
      <c r="U7">
        <v>0.603102917160658</v>
      </c>
      <c r="V7">
        <v>22.360254396547798</v>
      </c>
      <c r="W7">
        <v>0.89107655920673101</v>
      </c>
      <c r="X7">
        <v>0.95159051474143896</v>
      </c>
      <c r="Y7">
        <v>1.9628694105118001</v>
      </c>
      <c r="Z7">
        <v>0.48464167878831399</v>
      </c>
      <c r="AA7">
        <v>0.84435025072159198</v>
      </c>
      <c r="AB7">
        <v>21.396780527133298</v>
      </c>
      <c r="AC7">
        <v>0.75388744886274095</v>
      </c>
      <c r="AD7">
        <v>0.87989882095915395</v>
      </c>
      <c r="AE7">
        <v>0.96286948955827001</v>
      </c>
      <c r="AF7">
        <v>0.16793847098801201</v>
      </c>
      <c r="AG7">
        <v>0.68151250837662902</v>
      </c>
      <c r="AH7">
        <v>22.360254396547798</v>
      </c>
      <c r="AI7">
        <v>0.56157887380500204</v>
      </c>
      <c r="AJ7">
        <v>0.78121606160956403</v>
      </c>
      <c r="AK7">
        <v>2.8316246226731598</v>
      </c>
    </row>
    <row r="8" spans="1:37" x14ac:dyDescent="0.2">
      <c r="A8" t="s">
        <v>31</v>
      </c>
      <c r="B8">
        <v>726817</v>
      </c>
      <c r="C8">
        <v>727058</v>
      </c>
      <c r="D8">
        <v>242</v>
      </c>
      <c r="E8" t="s">
        <v>58</v>
      </c>
      <c r="F8">
        <v>8</v>
      </c>
      <c r="G8" t="s">
        <v>59</v>
      </c>
      <c r="H8" t="s">
        <v>30996</v>
      </c>
      <c r="I8">
        <v>1</v>
      </c>
      <c r="J8">
        <v>711867</v>
      </c>
      <c r="K8">
        <v>732212</v>
      </c>
      <c r="L8">
        <v>20346</v>
      </c>
      <c r="M8">
        <v>2</v>
      </c>
      <c r="N8">
        <v>100288069</v>
      </c>
      <c r="O8" t="s">
        <v>56</v>
      </c>
      <c r="P8">
        <v>5154</v>
      </c>
      <c r="Q8" t="s">
        <v>40</v>
      </c>
      <c r="R8" t="s">
        <v>57</v>
      </c>
      <c r="S8" t="s">
        <v>30997</v>
      </c>
      <c r="T8">
        <v>0.32911398597860803</v>
      </c>
      <c r="U8">
        <v>0.603102917160658</v>
      </c>
      <c r="V8">
        <v>22.360254396547798</v>
      </c>
      <c r="W8">
        <v>0.89107655920673101</v>
      </c>
      <c r="X8">
        <v>0.95159051474143896</v>
      </c>
      <c r="Y8">
        <v>1.9628694105118001</v>
      </c>
      <c r="Z8">
        <v>0.48464167878831399</v>
      </c>
      <c r="AA8">
        <v>0.84435025072159198</v>
      </c>
      <c r="AB8">
        <v>21.396780527133298</v>
      </c>
      <c r="AC8">
        <v>0.75388744886274095</v>
      </c>
      <c r="AD8">
        <v>0.87989882095915395</v>
      </c>
      <c r="AE8">
        <v>0.96286948955827001</v>
      </c>
      <c r="AF8">
        <v>0.16793847098801201</v>
      </c>
      <c r="AG8">
        <v>0.68151250837662902</v>
      </c>
      <c r="AH8">
        <v>22.360254396547798</v>
      </c>
      <c r="AI8">
        <v>0.56157887380500204</v>
      </c>
      <c r="AJ8">
        <v>0.78121606160956403</v>
      </c>
      <c r="AK8">
        <v>2.8316246226731598</v>
      </c>
    </row>
    <row r="9" spans="1:37" x14ac:dyDescent="0.2">
      <c r="A9" t="s">
        <v>31</v>
      </c>
      <c r="B9">
        <v>947993</v>
      </c>
      <c r="C9">
        <v>948283</v>
      </c>
      <c r="D9">
        <v>291</v>
      </c>
      <c r="E9" t="s">
        <v>60</v>
      </c>
      <c r="F9">
        <v>12</v>
      </c>
      <c r="G9" t="s">
        <v>61</v>
      </c>
      <c r="H9" t="s">
        <v>30987</v>
      </c>
      <c r="I9">
        <v>1</v>
      </c>
      <c r="J9">
        <v>944204</v>
      </c>
      <c r="K9">
        <v>947060</v>
      </c>
      <c r="L9">
        <v>2857</v>
      </c>
      <c r="M9">
        <v>2</v>
      </c>
      <c r="N9">
        <v>26155</v>
      </c>
      <c r="O9" t="s">
        <v>62</v>
      </c>
      <c r="P9">
        <v>-933</v>
      </c>
      <c r="Q9" t="s">
        <v>63</v>
      </c>
      <c r="R9" t="s">
        <v>64</v>
      </c>
      <c r="S9" t="s">
        <v>30998</v>
      </c>
      <c r="T9" t="s">
        <v>40</v>
      </c>
      <c r="U9" t="s">
        <v>40</v>
      </c>
      <c r="V9">
        <v>0</v>
      </c>
      <c r="W9">
        <v>0.38920677604595899</v>
      </c>
      <c r="X9">
        <v>0.704072456322962</v>
      </c>
      <c r="Y9">
        <v>-24.271994628402201</v>
      </c>
      <c r="Z9">
        <v>0.306975110376564</v>
      </c>
      <c r="AA9">
        <v>0.72610664078822296</v>
      </c>
      <c r="AB9">
        <v>24.349163333309999</v>
      </c>
      <c r="AC9">
        <v>0.71753805159658501</v>
      </c>
      <c r="AD9">
        <v>0.87989882095915395</v>
      </c>
      <c r="AE9">
        <v>-1.0665957475472301</v>
      </c>
      <c r="AF9">
        <v>0.32549523997010099</v>
      </c>
      <c r="AG9">
        <v>0.70473078222419605</v>
      </c>
      <c r="AH9">
        <v>-24.3126374590158</v>
      </c>
      <c r="AI9">
        <v>0.35038410267202102</v>
      </c>
      <c r="AJ9">
        <v>0.78121606160956403</v>
      </c>
      <c r="AK9">
        <v>-24.242248134586301</v>
      </c>
    </row>
    <row r="10" spans="1:37" x14ac:dyDescent="0.2">
      <c r="A10" t="s">
        <v>31</v>
      </c>
      <c r="B10">
        <v>948357</v>
      </c>
      <c r="C10">
        <v>948584</v>
      </c>
      <c r="D10">
        <v>228</v>
      </c>
      <c r="E10" t="s">
        <v>65</v>
      </c>
      <c r="F10">
        <v>4</v>
      </c>
      <c r="G10" t="s">
        <v>66</v>
      </c>
      <c r="H10" t="s">
        <v>30999</v>
      </c>
      <c r="I10">
        <v>1</v>
      </c>
      <c r="J10">
        <v>944204</v>
      </c>
      <c r="K10">
        <v>947060</v>
      </c>
      <c r="L10">
        <v>2857</v>
      </c>
      <c r="M10">
        <v>2</v>
      </c>
      <c r="N10">
        <v>26155</v>
      </c>
      <c r="O10" t="s">
        <v>62</v>
      </c>
      <c r="P10">
        <v>-1297</v>
      </c>
      <c r="Q10" t="s">
        <v>63</v>
      </c>
      <c r="R10" t="s">
        <v>64</v>
      </c>
      <c r="S10" t="s">
        <v>30998</v>
      </c>
      <c r="T10" t="s">
        <v>40</v>
      </c>
      <c r="U10" t="s">
        <v>40</v>
      </c>
      <c r="V10">
        <v>0</v>
      </c>
      <c r="W10">
        <v>0.38920677604595899</v>
      </c>
      <c r="X10">
        <v>0.704072456322962</v>
      </c>
      <c r="Y10">
        <v>-24.271994628402201</v>
      </c>
      <c r="Z10">
        <v>0.306975110376564</v>
      </c>
      <c r="AA10">
        <v>0.72610664078822296</v>
      </c>
      <c r="AB10">
        <v>24.349163333309999</v>
      </c>
      <c r="AC10">
        <v>0.71753805159658501</v>
      </c>
      <c r="AD10">
        <v>0.87989882095915395</v>
      </c>
      <c r="AE10">
        <v>-1.0665957475472301</v>
      </c>
      <c r="AF10">
        <v>0.32549523997010099</v>
      </c>
      <c r="AG10">
        <v>0.70473078222419605</v>
      </c>
      <c r="AH10">
        <v>-24.3126374590158</v>
      </c>
      <c r="AI10">
        <v>0.35038410267202102</v>
      </c>
      <c r="AJ10">
        <v>0.78121606160956403</v>
      </c>
      <c r="AK10">
        <v>-24.242248134586301</v>
      </c>
    </row>
    <row r="11" spans="1:37" x14ac:dyDescent="0.2">
      <c r="A11" t="s">
        <v>31</v>
      </c>
      <c r="B11">
        <v>1047865</v>
      </c>
      <c r="C11">
        <v>1048016</v>
      </c>
      <c r="D11">
        <v>152</v>
      </c>
      <c r="E11" t="s">
        <v>67</v>
      </c>
      <c r="F11">
        <v>5</v>
      </c>
      <c r="G11" t="s">
        <v>68</v>
      </c>
      <c r="H11" t="s">
        <v>30987</v>
      </c>
      <c r="I11">
        <v>1</v>
      </c>
      <c r="J11">
        <v>1047475</v>
      </c>
      <c r="K11">
        <v>1047838</v>
      </c>
      <c r="L11">
        <v>364</v>
      </c>
      <c r="M11">
        <v>1</v>
      </c>
      <c r="N11">
        <v>375790</v>
      </c>
      <c r="O11" t="s">
        <v>69</v>
      </c>
      <c r="P11">
        <v>390</v>
      </c>
      <c r="Q11" t="s">
        <v>70</v>
      </c>
      <c r="R11" t="s">
        <v>71</v>
      </c>
      <c r="S11" t="s">
        <v>72</v>
      </c>
      <c r="T11">
        <v>0.35387198439864398</v>
      </c>
      <c r="U11">
        <v>0.603102917160658</v>
      </c>
      <c r="V11">
        <v>-24.101828140555</v>
      </c>
      <c r="W11">
        <v>0.29261482077562401</v>
      </c>
      <c r="X11">
        <v>0.704072456322962</v>
      </c>
      <c r="Y11">
        <v>23.659436419642599</v>
      </c>
      <c r="Z11">
        <v>0.65379035313853895</v>
      </c>
      <c r="AA11">
        <v>0.84521697243271998</v>
      </c>
      <c r="AB11">
        <v>-1.47986631171356</v>
      </c>
      <c r="AC11">
        <v>0.27780950890804001</v>
      </c>
      <c r="AD11">
        <v>0.68253123924728298</v>
      </c>
      <c r="AE11">
        <v>23.9824562628956</v>
      </c>
      <c r="AF11">
        <v>0.32549523997010099</v>
      </c>
      <c r="AG11">
        <v>0.70473078222419605</v>
      </c>
      <c r="AH11">
        <v>-23.908455686033101</v>
      </c>
      <c r="AI11">
        <v>0.59609816080359102</v>
      </c>
      <c r="AJ11">
        <v>0.78121606160956403</v>
      </c>
      <c r="AK11">
        <v>0.55760819895647795</v>
      </c>
    </row>
    <row r="12" spans="1:37" x14ac:dyDescent="0.2">
      <c r="A12" t="s">
        <v>31</v>
      </c>
      <c r="B12">
        <v>1048175</v>
      </c>
      <c r="C12">
        <v>1048383</v>
      </c>
      <c r="D12">
        <v>209</v>
      </c>
      <c r="E12" t="s">
        <v>73</v>
      </c>
      <c r="F12">
        <v>12</v>
      </c>
      <c r="G12" t="s">
        <v>74</v>
      </c>
      <c r="H12" t="s">
        <v>30987</v>
      </c>
      <c r="I12">
        <v>1</v>
      </c>
      <c r="J12">
        <v>1048529</v>
      </c>
      <c r="K12">
        <v>1049394</v>
      </c>
      <c r="L12">
        <v>866</v>
      </c>
      <c r="M12">
        <v>1</v>
      </c>
      <c r="N12">
        <v>375790</v>
      </c>
      <c r="O12" t="s">
        <v>75</v>
      </c>
      <c r="P12">
        <v>-146</v>
      </c>
      <c r="Q12" t="s">
        <v>70</v>
      </c>
      <c r="R12" t="s">
        <v>71</v>
      </c>
      <c r="S12" t="s">
        <v>72</v>
      </c>
      <c r="T12">
        <v>0.35387198439864398</v>
      </c>
      <c r="U12">
        <v>0.603102917160658</v>
      </c>
      <c r="V12">
        <v>-24.101828140555</v>
      </c>
      <c r="W12">
        <v>0.29261482077562401</v>
      </c>
      <c r="X12">
        <v>0.704072456322962</v>
      </c>
      <c r="Y12">
        <v>23.659436419642599</v>
      </c>
      <c r="Z12">
        <v>0.65379035313853895</v>
      </c>
      <c r="AA12">
        <v>0.84521697243271998</v>
      </c>
      <c r="AB12">
        <v>-1.47986631171356</v>
      </c>
      <c r="AC12">
        <v>0.27780950890804001</v>
      </c>
      <c r="AD12">
        <v>0.68253123924728298</v>
      </c>
      <c r="AE12">
        <v>23.9824562628956</v>
      </c>
      <c r="AF12">
        <v>0.32549523997010099</v>
      </c>
      <c r="AG12">
        <v>0.70473078222419605</v>
      </c>
      <c r="AH12">
        <v>-23.908455686033101</v>
      </c>
      <c r="AI12">
        <v>0.59609816080359102</v>
      </c>
      <c r="AJ12">
        <v>0.78121606160956403</v>
      </c>
      <c r="AK12">
        <v>0.55760819895647795</v>
      </c>
    </row>
    <row r="13" spans="1:37" x14ac:dyDescent="0.2">
      <c r="A13" t="s">
        <v>31</v>
      </c>
      <c r="B13">
        <v>1053509</v>
      </c>
      <c r="C13">
        <v>1053712</v>
      </c>
      <c r="D13">
        <v>204</v>
      </c>
      <c r="E13" t="s">
        <v>76</v>
      </c>
      <c r="F13">
        <v>6</v>
      </c>
      <c r="G13" t="s">
        <v>77</v>
      </c>
      <c r="H13" t="s">
        <v>30999</v>
      </c>
      <c r="I13">
        <v>1</v>
      </c>
      <c r="J13">
        <v>1055033</v>
      </c>
      <c r="K13">
        <v>1056116</v>
      </c>
      <c r="L13">
        <v>1084</v>
      </c>
      <c r="M13">
        <v>1</v>
      </c>
      <c r="N13">
        <v>375790</v>
      </c>
      <c r="O13" t="s">
        <v>78</v>
      </c>
      <c r="P13">
        <v>-1321</v>
      </c>
      <c r="Q13" t="s">
        <v>70</v>
      </c>
      <c r="R13" t="s">
        <v>71</v>
      </c>
      <c r="S13" t="s">
        <v>72</v>
      </c>
      <c r="T13">
        <v>6.19553269169714E-2</v>
      </c>
      <c r="U13">
        <v>0.603102917160658</v>
      </c>
      <c r="V13">
        <v>-1.4472501004870399</v>
      </c>
      <c r="W13">
        <v>3.5925253123872097E-2</v>
      </c>
      <c r="X13">
        <v>0.704072456322962</v>
      </c>
      <c r="Y13">
        <v>-2.1054706583346601</v>
      </c>
      <c r="Z13">
        <v>7.8502138247359497E-3</v>
      </c>
      <c r="AA13">
        <v>0.72610664078822296</v>
      </c>
      <c r="AB13">
        <v>-1.66950115721701</v>
      </c>
      <c r="AC13">
        <v>9.1563946018934899E-3</v>
      </c>
      <c r="AD13">
        <v>0.57684129297949804</v>
      </c>
      <c r="AE13">
        <v>-2.2551711714542</v>
      </c>
      <c r="AF13">
        <v>0.36992725712358299</v>
      </c>
      <c r="AG13">
        <v>0.77529362945855096</v>
      </c>
      <c r="AH13">
        <v>-0.82163436322958605</v>
      </c>
      <c r="AI13">
        <v>0.17424555885149401</v>
      </c>
      <c r="AJ13">
        <v>0.78121606160956403</v>
      </c>
      <c r="AK13">
        <v>-1.44351062551794</v>
      </c>
    </row>
    <row r="14" spans="1:37" x14ac:dyDescent="0.2">
      <c r="A14" t="s">
        <v>31</v>
      </c>
      <c r="B14">
        <v>1053712</v>
      </c>
      <c r="C14">
        <v>1053915</v>
      </c>
      <c r="D14">
        <v>204</v>
      </c>
      <c r="E14" t="s">
        <v>79</v>
      </c>
      <c r="F14">
        <v>6</v>
      </c>
      <c r="G14" t="s">
        <v>80</v>
      </c>
      <c r="H14" t="s">
        <v>30999</v>
      </c>
      <c r="I14">
        <v>1</v>
      </c>
      <c r="J14">
        <v>1055033</v>
      </c>
      <c r="K14">
        <v>1056116</v>
      </c>
      <c r="L14">
        <v>1084</v>
      </c>
      <c r="M14">
        <v>1</v>
      </c>
      <c r="N14">
        <v>375790</v>
      </c>
      <c r="O14" t="s">
        <v>78</v>
      </c>
      <c r="P14">
        <v>-1118</v>
      </c>
      <c r="Q14" t="s">
        <v>70</v>
      </c>
      <c r="R14" t="s">
        <v>71</v>
      </c>
      <c r="S14" t="s">
        <v>72</v>
      </c>
      <c r="T14">
        <v>6.19553269169714E-2</v>
      </c>
      <c r="U14">
        <v>0.603102917160658</v>
      </c>
      <c r="V14">
        <v>-1.4472501004870399</v>
      </c>
      <c r="W14">
        <v>0.120857719684062</v>
      </c>
      <c r="X14">
        <v>0.704072456322962</v>
      </c>
      <c r="Y14">
        <v>-1.1137862683161099</v>
      </c>
      <c r="Z14">
        <v>7.8502138247359497E-3</v>
      </c>
      <c r="AA14">
        <v>0.72610664078822296</v>
      </c>
      <c r="AB14">
        <v>-1.66950115721701</v>
      </c>
      <c r="AC14">
        <v>2.5068526412111498E-2</v>
      </c>
      <c r="AD14">
        <v>0.57684129297949804</v>
      </c>
      <c r="AE14">
        <v>-1.6244919052789</v>
      </c>
      <c r="AF14">
        <v>0.36992725712358299</v>
      </c>
      <c r="AG14">
        <v>0.77529362945855096</v>
      </c>
      <c r="AH14">
        <v>-0.82163436322958605</v>
      </c>
      <c r="AI14">
        <v>0.43063726224210802</v>
      </c>
      <c r="AJ14">
        <v>0.78121606160956403</v>
      </c>
      <c r="AK14">
        <v>-0.451826235499386</v>
      </c>
    </row>
    <row r="15" spans="1:37" x14ac:dyDescent="0.2">
      <c r="A15" t="s">
        <v>31</v>
      </c>
      <c r="B15">
        <v>1149371</v>
      </c>
      <c r="C15">
        <v>1149523</v>
      </c>
      <c r="D15">
        <v>153</v>
      </c>
      <c r="E15" t="s">
        <v>81</v>
      </c>
      <c r="F15">
        <v>4</v>
      </c>
      <c r="G15" t="s">
        <v>82</v>
      </c>
      <c r="H15" t="s">
        <v>31000</v>
      </c>
      <c r="I15">
        <v>1</v>
      </c>
      <c r="J15">
        <v>1137017</v>
      </c>
      <c r="K15">
        <v>1144056</v>
      </c>
      <c r="L15">
        <v>7040</v>
      </c>
      <c r="M15">
        <v>1</v>
      </c>
      <c r="N15">
        <v>254099</v>
      </c>
      <c r="O15" t="s">
        <v>83</v>
      </c>
      <c r="P15">
        <v>12354</v>
      </c>
      <c r="Q15" t="s">
        <v>84</v>
      </c>
      <c r="R15" t="s">
        <v>85</v>
      </c>
      <c r="S15" t="s">
        <v>31001</v>
      </c>
      <c r="T15">
        <v>0.32911398597860803</v>
      </c>
      <c r="U15">
        <v>0.603102917160658</v>
      </c>
      <c r="V15">
        <v>25.082752962171298</v>
      </c>
      <c r="W15">
        <v>0.49709177864118298</v>
      </c>
      <c r="X15">
        <v>0.78363289935355196</v>
      </c>
      <c r="Y15">
        <v>8.9158942046647205E-2</v>
      </c>
      <c r="Z15">
        <v>0.306975110376564</v>
      </c>
      <c r="AA15">
        <v>0.72610664078822296</v>
      </c>
      <c r="AB15">
        <v>24.5952178540918</v>
      </c>
      <c r="AC15">
        <v>0.92091778829119397</v>
      </c>
      <c r="AD15">
        <v>0.94068432309766403</v>
      </c>
      <c r="AE15">
        <v>-0.91084101406272</v>
      </c>
      <c r="AF15">
        <v>0.61410715005536498</v>
      </c>
      <c r="AG15">
        <v>0.80674443595273604</v>
      </c>
      <c r="AH15">
        <v>2.3554119522608499</v>
      </c>
      <c r="AI15">
        <v>0.197630579561902</v>
      </c>
      <c r="AJ15">
        <v>0.78121606160956403</v>
      </c>
      <c r="AK15">
        <v>0.95791437019950698</v>
      </c>
    </row>
    <row r="16" spans="1:37" x14ac:dyDescent="0.2">
      <c r="A16" t="s">
        <v>31</v>
      </c>
      <c r="B16">
        <v>1149523</v>
      </c>
      <c r="C16">
        <v>1149675</v>
      </c>
      <c r="D16">
        <v>153</v>
      </c>
      <c r="E16" t="s">
        <v>86</v>
      </c>
      <c r="F16">
        <v>8</v>
      </c>
      <c r="G16" t="s">
        <v>87</v>
      </c>
      <c r="H16" t="s">
        <v>31000</v>
      </c>
      <c r="I16">
        <v>1</v>
      </c>
      <c r="J16">
        <v>1137017</v>
      </c>
      <c r="K16">
        <v>1144056</v>
      </c>
      <c r="L16">
        <v>7040</v>
      </c>
      <c r="M16">
        <v>1</v>
      </c>
      <c r="N16">
        <v>254099</v>
      </c>
      <c r="O16" t="s">
        <v>83</v>
      </c>
      <c r="P16">
        <v>12506</v>
      </c>
      <c r="Q16" t="s">
        <v>84</v>
      </c>
      <c r="R16" t="s">
        <v>85</v>
      </c>
      <c r="S16" t="s">
        <v>31001</v>
      </c>
      <c r="T16">
        <v>0.32911398597860803</v>
      </c>
      <c r="U16">
        <v>0.603102917160658</v>
      </c>
      <c r="V16">
        <v>25.275398035038801</v>
      </c>
      <c r="W16">
        <v>0.49709177864118298</v>
      </c>
      <c r="X16">
        <v>0.78363289935355196</v>
      </c>
      <c r="Y16">
        <v>0.18620023493929999</v>
      </c>
      <c r="Z16">
        <v>0.306975110376564</v>
      </c>
      <c r="AA16">
        <v>0.72610664078822296</v>
      </c>
      <c r="AB16">
        <v>24.909293382439898</v>
      </c>
      <c r="AC16">
        <v>0.92091778829119397</v>
      </c>
      <c r="AD16">
        <v>0.94068432309766403</v>
      </c>
      <c r="AE16">
        <v>-0.81379972915465604</v>
      </c>
      <c r="AF16">
        <v>0.61410715005536498</v>
      </c>
      <c r="AG16">
        <v>0.80674443595273604</v>
      </c>
      <c r="AH16">
        <v>1.96309459366077</v>
      </c>
      <c r="AI16">
        <v>0.197630579561902</v>
      </c>
      <c r="AJ16">
        <v>0.78121606160956403</v>
      </c>
      <c r="AK16">
        <v>1.0549556679132699</v>
      </c>
    </row>
    <row r="17" spans="1:37" x14ac:dyDescent="0.2">
      <c r="A17" t="s">
        <v>31</v>
      </c>
      <c r="B17">
        <v>1149675</v>
      </c>
      <c r="C17">
        <v>1149827</v>
      </c>
      <c r="D17">
        <v>153</v>
      </c>
      <c r="E17" t="s">
        <v>88</v>
      </c>
      <c r="F17">
        <v>6</v>
      </c>
      <c r="G17" t="s">
        <v>89</v>
      </c>
      <c r="H17" t="s">
        <v>31000</v>
      </c>
      <c r="I17">
        <v>1</v>
      </c>
      <c r="J17">
        <v>1137017</v>
      </c>
      <c r="K17">
        <v>1144056</v>
      </c>
      <c r="L17">
        <v>7040</v>
      </c>
      <c r="M17">
        <v>1</v>
      </c>
      <c r="N17">
        <v>254099</v>
      </c>
      <c r="O17" t="s">
        <v>83</v>
      </c>
      <c r="P17">
        <v>12658</v>
      </c>
      <c r="Q17" t="s">
        <v>84</v>
      </c>
      <c r="R17" t="s">
        <v>85</v>
      </c>
      <c r="S17" t="s">
        <v>31001</v>
      </c>
      <c r="T17">
        <v>0.32911398597860803</v>
      </c>
      <c r="U17">
        <v>0.603102917160658</v>
      </c>
      <c r="V17">
        <v>25.275398035038801</v>
      </c>
      <c r="W17">
        <v>0.49709177864118298</v>
      </c>
      <c r="X17">
        <v>0.78363289935355196</v>
      </c>
      <c r="Y17">
        <v>0.18620023493929999</v>
      </c>
      <c r="Z17">
        <v>0.306975110376564</v>
      </c>
      <c r="AA17">
        <v>0.72610664078822296</v>
      </c>
      <c r="AB17">
        <v>24.909293382439898</v>
      </c>
      <c r="AC17">
        <v>0.92091778829119397</v>
      </c>
      <c r="AD17">
        <v>0.94068432309766403</v>
      </c>
      <c r="AE17">
        <v>-0.81379972915465604</v>
      </c>
      <c r="AF17">
        <v>0.61410715005536498</v>
      </c>
      <c r="AG17">
        <v>0.80674443595273604</v>
      </c>
      <c r="AH17">
        <v>1.96309459366077</v>
      </c>
      <c r="AI17">
        <v>0.197630579561902</v>
      </c>
      <c r="AJ17">
        <v>0.78121606160956403</v>
      </c>
      <c r="AK17">
        <v>1.0549556679132699</v>
      </c>
    </row>
    <row r="18" spans="1:37" x14ac:dyDescent="0.2">
      <c r="A18" t="s">
        <v>31</v>
      </c>
      <c r="B18">
        <v>1286922</v>
      </c>
      <c r="C18">
        <v>1287087</v>
      </c>
      <c r="D18">
        <v>166</v>
      </c>
      <c r="E18" t="s">
        <v>90</v>
      </c>
      <c r="F18">
        <v>8</v>
      </c>
      <c r="G18" t="s">
        <v>91</v>
      </c>
      <c r="H18" t="s">
        <v>30987</v>
      </c>
      <c r="I18">
        <v>1</v>
      </c>
      <c r="J18">
        <v>1287109</v>
      </c>
      <c r="K18">
        <v>1290943</v>
      </c>
      <c r="L18">
        <v>3835</v>
      </c>
      <c r="M18">
        <v>1</v>
      </c>
      <c r="N18">
        <v>6339</v>
      </c>
      <c r="O18" t="s">
        <v>92</v>
      </c>
      <c r="P18">
        <v>-22</v>
      </c>
      <c r="Q18" t="s">
        <v>93</v>
      </c>
      <c r="R18" t="s">
        <v>94</v>
      </c>
      <c r="S18" t="s">
        <v>31002</v>
      </c>
      <c r="T18">
        <v>0.32911398597860803</v>
      </c>
      <c r="U18">
        <v>0.603102917160658</v>
      </c>
      <c r="V18">
        <v>24.734829669823402</v>
      </c>
      <c r="W18">
        <v>0.94541066367716797</v>
      </c>
      <c r="X18">
        <v>0.95159051474143896</v>
      </c>
      <c r="Y18">
        <v>0.225724062063721</v>
      </c>
      <c r="Z18">
        <v>0.48464167878831399</v>
      </c>
      <c r="AA18">
        <v>0.84435025072159198</v>
      </c>
      <c r="AB18">
        <v>23.7713555949362</v>
      </c>
      <c r="AC18">
        <v>0.71753805159658501</v>
      </c>
      <c r="AD18">
        <v>0.87989882095915395</v>
      </c>
      <c r="AE18">
        <v>-0.77427588712068696</v>
      </c>
      <c r="AF18">
        <v>0.16793847098801201</v>
      </c>
      <c r="AG18">
        <v>0.68151250837662902</v>
      </c>
      <c r="AH18">
        <v>24.734829669823402</v>
      </c>
      <c r="AI18">
        <v>0.59609816080359102</v>
      </c>
      <c r="AJ18">
        <v>0.78121606160956403</v>
      </c>
      <c r="AK18">
        <v>1.0944794796977899</v>
      </c>
    </row>
    <row r="19" spans="1:37" x14ac:dyDescent="0.2">
      <c r="A19" t="s">
        <v>31</v>
      </c>
      <c r="B19">
        <v>1287087</v>
      </c>
      <c r="C19">
        <v>1287252</v>
      </c>
      <c r="D19">
        <v>166</v>
      </c>
      <c r="E19" t="s">
        <v>95</v>
      </c>
      <c r="F19">
        <v>11</v>
      </c>
      <c r="G19" t="s">
        <v>96</v>
      </c>
      <c r="H19" t="s">
        <v>30987</v>
      </c>
      <c r="I19">
        <v>1</v>
      </c>
      <c r="J19">
        <v>1287109</v>
      </c>
      <c r="K19">
        <v>1290943</v>
      </c>
      <c r="L19">
        <v>3835</v>
      </c>
      <c r="M19">
        <v>1</v>
      </c>
      <c r="N19">
        <v>6339</v>
      </c>
      <c r="O19" t="s">
        <v>92</v>
      </c>
      <c r="P19">
        <v>0</v>
      </c>
      <c r="Q19" t="s">
        <v>93</v>
      </c>
      <c r="R19" t="s">
        <v>94</v>
      </c>
      <c r="S19" t="s">
        <v>31002</v>
      </c>
      <c r="T19">
        <v>0.32911398597860803</v>
      </c>
      <c r="U19">
        <v>0.603102917160658</v>
      </c>
      <c r="V19">
        <v>24.734829669823402</v>
      </c>
      <c r="W19">
        <v>0.94541066367716797</v>
      </c>
      <c r="X19">
        <v>0.95159051474143896</v>
      </c>
      <c r="Y19">
        <v>0.225724062063721</v>
      </c>
      <c r="Z19">
        <v>0.48464167878831399</v>
      </c>
      <c r="AA19">
        <v>0.84435025072159198</v>
      </c>
      <c r="AB19">
        <v>23.7713555949362</v>
      </c>
      <c r="AC19">
        <v>0.71753805159658501</v>
      </c>
      <c r="AD19">
        <v>0.87989882095915395</v>
      </c>
      <c r="AE19">
        <v>-0.77427588712068696</v>
      </c>
      <c r="AF19">
        <v>0.16793847098801201</v>
      </c>
      <c r="AG19">
        <v>0.68151250837662902</v>
      </c>
      <c r="AH19">
        <v>24.734829669823402</v>
      </c>
      <c r="AI19">
        <v>0.59609816080359102</v>
      </c>
      <c r="AJ19">
        <v>0.78121606160956403</v>
      </c>
      <c r="AK19">
        <v>1.0944794796977899</v>
      </c>
    </row>
    <row r="20" spans="1:37" x14ac:dyDescent="0.2">
      <c r="A20" t="s">
        <v>31</v>
      </c>
      <c r="B20">
        <v>1287252</v>
      </c>
      <c r="C20">
        <v>1287417</v>
      </c>
      <c r="D20">
        <v>166</v>
      </c>
      <c r="E20" t="s">
        <v>97</v>
      </c>
      <c r="F20">
        <v>9</v>
      </c>
      <c r="G20" t="s">
        <v>98</v>
      </c>
      <c r="H20" t="s">
        <v>30987</v>
      </c>
      <c r="I20">
        <v>1</v>
      </c>
      <c r="J20">
        <v>1287109</v>
      </c>
      <c r="K20">
        <v>1290943</v>
      </c>
      <c r="L20">
        <v>3835</v>
      </c>
      <c r="M20">
        <v>1</v>
      </c>
      <c r="N20">
        <v>6339</v>
      </c>
      <c r="O20" t="s">
        <v>92</v>
      </c>
      <c r="P20">
        <v>143</v>
      </c>
      <c r="Q20" t="s">
        <v>93</v>
      </c>
      <c r="R20" t="s">
        <v>94</v>
      </c>
      <c r="S20" t="s">
        <v>31002</v>
      </c>
      <c r="T20">
        <v>0.32911398597860803</v>
      </c>
      <c r="U20">
        <v>0.603102917160658</v>
      </c>
      <c r="V20">
        <v>24.734829669823402</v>
      </c>
      <c r="W20">
        <v>0.94541066367716797</v>
      </c>
      <c r="X20">
        <v>0.95159051474143896</v>
      </c>
      <c r="Y20">
        <v>-0.122199227497788</v>
      </c>
      <c r="Z20">
        <v>0.48464167878831399</v>
      </c>
      <c r="AA20">
        <v>0.84435025072159198</v>
      </c>
      <c r="AB20">
        <v>23.7713555949362</v>
      </c>
      <c r="AC20">
        <v>0.71753805159658501</v>
      </c>
      <c r="AD20">
        <v>0.87989882095915395</v>
      </c>
      <c r="AE20">
        <v>-1.1221991628234</v>
      </c>
      <c r="AF20">
        <v>0.16793847098801201</v>
      </c>
      <c r="AG20">
        <v>0.68151250837662902</v>
      </c>
      <c r="AH20">
        <v>24.734829669823402</v>
      </c>
      <c r="AI20">
        <v>0.59609816080359102</v>
      </c>
      <c r="AJ20">
        <v>0.78121606160956403</v>
      </c>
      <c r="AK20">
        <v>0.74655619013628505</v>
      </c>
    </row>
    <row r="21" spans="1:37" x14ac:dyDescent="0.2">
      <c r="A21" t="s">
        <v>31</v>
      </c>
      <c r="B21">
        <v>1291463</v>
      </c>
      <c r="C21">
        <v>1291625</v>
      </c>
      <c r="D21">
        <v>163</v>
      </c>
      <c r="E21" t="s">
        <v>99</v>
      </c>
      <c r="F21">
        <v>8</v>
      </c>
      <c r="G21" t="s">
        <v>100</v>
      </c>
      <c r="H21" t="s">
        <v>31003</v>
      </c>
      <c r="I21">
        <v>1</v>
      </c>
      <c r="J21">
        <v>1294499</v>
      </c>
      <c r="K21">
        <v>1295008</v>
      </c>
      <c r="L21">
        <v>510</v>
      </c>
      <c r="M21">
        <v>2</v>
      </c>
      <c r="N21">
        <v>116983</v>
      </c>
      <c r="O21" t="s">
        <v>101</v>
      </c>
      <c r="P21">
        <v>3383</v>
      </c>
      <c r="Q21" t="s">
        <v>102</v>
      </c>
      <c r="R21" t="s">
        <v>103</v>
      </c>
      <c r="S21" t="s">
        <v>31004</v>
      </c>
      <c r="T21">
        <v>0.152084254673993</v>
      </c>
      <c r="U21">
        <v>0.603102917160658</v>
      </c>
      <c r="V21">
        <v>24.919716720041102</v>
      </c>
      <c r="W21">
        <v>0.20525741147413201</v>
      </c>
      <c r="X21">
        <v>0.704072456322962</v>
      </c>
      <c r="Y21">
        <v>-24.718082865689901</v>
      </c>
      <c r="Z21">
        <v>0.306975110376564</v>
      </c>
      <c r="AA21">
        <v>0.72610664078822296</v>
      </c>
      <c r="AB21">
        <v>23.956242639249599</v>
      </c>
      <c r="AC21">
        <v>7.0489011448141195E-2</v>
      </c>
      <c r="AD21">
        <v>0.57684129297949804</v>
      </c>
      <c r="AE21">
        <v>-24.718082865689901</v>
      </c>
      <c r="AF21">
        <v>4.6407610929182198E-2</v>
      </c>
      <c r="AG21">
        <v>0.476038960109122</v>
      </c>
      <c r="AH21">
        <v>24.919716720041102</v>
      </c>
      <c r="AI21">
        <v>0.35038410267202102</v>
      </c>
      <c r="AJ21">
        <v>0.78121606160956403</v>
      </c>
      <c r="AK21">
        <v>-23.849327442151498</v>
      </c>
    </row>
    <row r="22" spans="1:37" x14ac:dyDescent="0.2">
      <c r="A22" t="s">
        <v>31</v>
      </c>
      <c r="B22">
        <v>1339674</v>
      </c>
      <c r="C22">
        <v>1339845</v>
      </c>
      <c r="D22">
        <v>172</v>
      </c>
      <c r="E22" t="s">
        <v>104</v>
      </c>
      <c r="F22">
        <v>9</v>
      </c>
      <c r="G22" t="s">
        <v>105</v>
      </c>
      <c r="H22" t="s">
        <v>30987</v>
      </c>
      <c r="I22">
        <v>1</v>
      </c>
      <c r="J22">
        <v>1339650</v>
      </c>
      <c r="K22">
        <v>1339708</v>
      </c>
      <c r="L22">
        <v>59</v>
      </c>
      <c r="M22">
        <v>2</v>
      </c>
      <c r="N22">
        <v>102466740</v>
      </c>
      <c r="O22" t="s">
        <v>106</v>
      </c>
      <c r="P22">
        <v>0</v>
      </c>
      <c r="Q22" t="s">
        <v>107</v>
      </c>
      <c r="R22" t="s">
        <v>108</v>
      </c>
      <c r="S22" t="s">
        <v>31005</v>
      </c>
      <c r="T22">
        <v>0.32911398597860803</v>
      </c>
      <c r="U22">
        <v>0.603102917160658</v>
      </c>
      <c r="V22">
        <v>23.898699525243401</v>
      </c>
      <c r="W22">
        <v>0.89107655920673101</v>
      </c>
      <c r="X22">
        <v>0.95159051474143896</v>
      </c>
      <c r="Y22">
        <v>1.3384145816658899</v>
      </c>
      <c r="Z22">
        <v>0.306975110376564</v>
      </c>
      <c r="AA22">
        <v>0.72610664078822296</v>
      </c>
      <c r="AB22">
        <v>23.499563239668898</v>
      </c>
      <c r="AC22">
        <v>0.75388744886274095</v>
      </c>
      <c r="AD22">
        <v>0.87989882095915395</v>
      </c>
      <c r="AE22">
        <v>0.33841466929990699</v>
      </c>
      <c r="AF22">
        <v>0.61410715005536498</v>
      </c>
      <c r="AG22">
        <v>0.80674443595273604</v>
      </c>
      <c r="AH22">
        <v>2.06277997987126</v>
      </c>
      <c r="AI22">
        <v>0.56157887380500204</v>
      </c>
      <c r="AJ22">
        <v>0.78121606160956403</v>
      </c>
      <c r="AK22">
        <v>2.2071698653242899</v>
      </c>
    </row>
    <row r="23" spans="1:37" x14ac:dyDescent="0.2">
      <c r="A23" t="s">
        <v>31</v>
      </c>
      <c r="B23">
        <v>1419122</v>
      </c>
      <c r="C23">
        <v>1419421</v>
      </c>
      <c r="D23">
        <v>300</v>
      </c>
      <c r="E23" t="s">
        <v>109</v>
      </c>
      <c r="F23">
        <v>16</v>
      </c>
      <c r="G23" t="s">
        <v>110</v>
      </c>
      <c r="H23" t="s">
        <v>30987</v>
      </c>
      <c r="I23">
        <v>1</v>
      </c>
      <c r="J23">
        <v>1420245</v>
      </c>
      <c r="K23">
        <v>1422691</v>
      </c>
      <c r="L23">
        <v>2447</v>
      </c>
      <c r="M23">
        <v>1</v>
      </c>
      <c r="N23">
        <v>105378585</v>
      </c>
      <c r="O23" t="s">
        <v>111</v>
      </c>
      <c r="P23">
        <v>-824</v>
      </c>
      <c r="Q23" t="s">
        <v>40</v>
      </c>
      <c r="R23" t="s">
        <v>112</v>
      </c>
      <c r="S23" t="s">
        <v>31006</v>
      </c>
      <c r="T23">
        <v>1</v>
      </c>
      <c r="U23">
        <v>1</v>
      </c>
      <c r="V23">
        <v>-1.42275245820827</v>
      </c>
      <c r="W23">
        <v>0.38920677604595899</v>
      </c>
      <c r="X23">
        <v>0.704072456322962</v>
      </c>
      <c r="Y23">
        <v>-23.395692363960801</v>
      </c>
      <c r="Z23">
        <v>0.65379035313853895</v>
      </c>
      <c r="AA23">
        <v>0.84521697243271998</v>
      </c>
      <c r="AB23">
        <v>-2.3862264741902801</v>
      </c>
      <c r="AC23">
        <v>0.75388744886274095</v>
      </c>
      <c r="AD23">
        <v>0.87989882095915395</v>
      </c>
      <c r="AE23">
        <v>0.76877624598654404</v>
      </c>
      <c r="AF23">
        <v>0.64997455747578503</v>
      </c>
      <c r="AG23">
        <v>0.80674443595273604</v>
      </c>
      <c r="AH23">
        <v>-0.49314182446285498</v>
      </c>
      <c r="AI23">
        <v>0.35038410267202102</v>
      </c>
      <c r="AJ23">
        <v>0.78121606160956403</v>
      </c>
      <c r="AK23">
        <v>-24.458625003374902</v>
      </c>
    </row>
    <row r="24" spans="1:37" x14ac:dyDescent="0.2">
      <c r="A24" t="s">
        <v>31</v>
      </c>
      <c r="B24">
        <v>1441392</v>
      </c>
      <c r="C24">
        <v>1441563</v>
      </c>
      <c r="D24">
        <v>172</v>
      </c>
      <c r="E24" t="s">
        <v>113</v>
      </c>
      <c r="F24">
        <v>2</v>
      </c>
      <c r="G24" t="s">
        <v>114</v>
      </c>
      <c r="H24" t="s">
        <v>31003</v>
      </c>
      <c r="I24">
        <v>1</v>
      </c>
      <c r="J24">
        <v>1435735</v>
      </c>
      <c r="K24">
        <v>1437177</v>
      </c>
      <c r="L24">
        <v>1443</v>
      </c>
      <c r="M24">
        <v>1</v>
      </c>
      <c r="N24">
        <v>64856</v>
      </c>
      <c r="O24" t="s">
        <v>115</v>
      </c>
      <c r="P24">
        <v>5657</v>
      </c>
      <c r="Q24" t="s">
        <v>116</v>
      </c>
      <c r="R24" t="s">
        <v>117</v>
      </c>
      <c r="S24" t="s">
        <v>31007</v>
      </c>
      <c r="T24">
        <v>0.32911398597860803</v>
      </c>
      <c r="U24">
        <v>0.603102917160658</v>
      </c>
      <c r="V24">
        <v>24.597326151240601</v>
      </c>
      <c r="W24">
        <v>0.38920677604595899</v>
      </c>
      <c r="X24">
        <v>0.704072456322962</v>
      </c>
      <c r="Y24">
        <v>-24.3956922985967</v>
      </c>
      <c r="Z24">
        <v>0.306975110376564</v>
      </c>
      <c r="AA24">
        <v>0.72610664078822296</v>
      </c>
      <c r="AB24">
        <v>24.336272284236198</v>
      </c>
      <c r="AC24">
        <v>0.71753805159658501</v>
      </c>
      <c r="AD24">
        <v>0.87989882095915395</v>
      </c>
      <c r="AE24">
        <v>-1.3972936284338699</v>
      </c>
      <c r="AF24">
        <v>0.61410715005536498</v>
      </c>
      <c r="AG24">
        <v>0.80674443595273604</v>
      </c>
      <c r="AH24">
        <v>1.6729280534597699</v>
      </c>
      <c r="AI24">
        <v>0.35038410267202102</v>
      </c>
      <c r="AJ24">
        <v>0.78121606160956403</v>
      </c>
      <c r="AK24">
        <v>-24.229357085559101</v>
      </c>
    </row>
    <row r="25" spans="1:37" x14ac:dyDescent="0.2">
      <c r="A25" t="s">
        <v>31</v>
      </c>
      <c r="B25">
        <v>1441563</v>
      </c>
      <c r="C25">
        <v>1441734</v>
      </c>
      <c r="D25">
        <v>172</v>
      </c>
      <c r="E25" t="s">
        <v>118</v>
      </c>
      <c r="F25">
        <v>7</v>
      </c>
      <c r="G25" t="s">
        <v>119</v>
      </c>
      <c r="H25" t="s">
        <v>31003</v>
      </c>
      <c r="I25">
        <v>1</v>
      </c>
      <c r="J25">
        <v>1435735</v>
      </c>
      <c r="K25">
        <v>1437177</v>
      </c>
      <c r="L25">
        <v>1443</v>
      </c>
      <c r="M25">
        <v>1</v>
      </c>
      <c r="N25">
        <v>64856</v>
      </c>
      <c r="O25" t="s">
        <v>115</v>
      </c>
      <c r="P25">
        <v>5828</v>
      </c>
      <c r="Q25" t="s">
        <v>116</v>
      </c>
      <c r="R25" t="s">
        <v>117</v>
      </c>
      <c r="S25" t="s">
        <v>31007</v>
      </c>
      <c r="T25">
        <v>0.32911398597860803</v>
      </c>
      <c r="U25">
        <v>0.603102917160658</v>
      </c>
      <c r="V25">
        <v>24.860360547601299</v>
      </c>
      <c r="W25">
        <v>0.38920677604595899</v>
      </c>
      <c r="X25">
        <v>0.704072456322962</v>
      </c>
      <c r="Y25">
        <v>-24.658726693536501</v>
      </c>
      <c r="Z25">
        <v>0.306975110376564</v>
      </c>
      <c r="AA25">
        <v>0.72610664078822296</v>
      </c>
      <c r="AB25">
        <v>24.5035121111218</v>
      </c>
      <c r="AC25">
        <v>0.71753805159658501</v>
      </c>
      <c r="AD25">
        <v>0.87989882095915395</v>
      </c>
      <c r="AE25">
        <v>-1.6603280233736399</v>
      </c>
      <c r="AF25">
        <v>0.61410715005536498</v>
      </c>
      <c r="AG25">
        <v>0.80674443595273604</v>
      </c>
      <c r="AH25">
        <v>1.9359624498204999</v>
      </c>
      <c r="AI25">
        <v>0.35038410267202102</v>
      </c>
      <c r="AJ25">
        <v>0.78121606160956403</v>
      </c>
      <c r="AK25">
        <v>-24.3965969118712</v>
      </c>
    </row>
    <row r="26" spans="1:37" x14ac:dyDescent="0.2">
      <c r="A26" t="s">
        <v>31</v>
      </c>
      <c r="B26">
        <v>1441734</v>
      </c>
      <c r="C26">
        <v>1441905</v>
      </c>
      <c r="D26">
        <v>172</v>
      </c>
      <c r="E26" t="s">
        <v>120</v>
      </c>
      <c r="F26">
        <v>5</v>
      </c>
      <c r="G26" t="s">
        <v>121</v>
      </c>
      <c r="H26" t="s">
        <v>31003</v>
      </c>
      <c r="I26">
        <v>1</v>
      </c>
      <c r="J26">
        <v>1435735</v>
      </c>
      <c r="K26">
        <v>1437177</v>
      </c>
      <c r="L26">
        <v>1443</v>
      </c>
      <c r="M26">
        <v>1</v>
      </c>
      <c r="N26">
        <v>64856</v>
      </c>
      <c r="O26" t="s">
        <v>115</v>
      </c>
      <c r="P26">
        <v>5999</v>
      </c>
      <c r="Q26" t="s">
        <v>116</v>
      </c>
      <c r="R26" t="s">
        <v>117</v>
      </c>
      <c r="S26" t="s">
        <v>31007</v>
      </c>
      <c r="T26">
        <v>0.32911398597860803</v>
      </c>
      <c r="U26">
        <v>0.603102917160658</v>
      </c>
      <c r="V26">
        <v>24.860360547601299</v>
      </c>
      <c r="W26">
        <v>0.38920677604595899</v>
      </c>
      <c r="X26">
        <v>0.704072456322962</v>
      </c>
      <c r="Y26">
        <v>-24.658726693536501</v>
      </c>
      <c r="Z26">
        <v>0.306975110376564</v>
      </c>
      <c r="AA26">
        <v>0.72610664078822296</v>
      </c>
      <c r="AB26">
        <v>24.5035121111218</v>
      </c>
      <c r="AC26">
        <v>0.71753805159658501</v>
      </c>
      <c r="AD26">
        <v>0.87989882095915395</v>
      </c>
      <c r="AE26">
        <v>-1.6603280233736399</v>
      </c>
      <c r="AF26">
        <v>0.61410715005536498</v>
      </c>
      <c r="AG26">
        <v>0.80674443595273604</v>
      </c>
      <c r="AH26">
        <v>1.9359624498204999</v>
      </c>
      <c r="AI26">
        <v>0.35038410267202102</v>
      </c>
      <c r="AJ26">
        <v>0.78121606160956403</v>
      </c>
      <c r="AK26">
        <v>-24.3965969118712</v>
      </c>
    </row>
    <row r="27" spans="1:37" x14ac:dyDescent="0.2">
      <c r="A27" t="s">
        <v>31</v>
      </c>
      <c r="B27">
        <v>1450729</v>
      </c>
      <c r="C27">
        <v>1450868</v>
      </c>
      <c r="D27">
        <v>140</v>
      </c>
      <c r="E27" t="s">
        <v>122</v>
      </c>
      <c r="F27">
        <v>7</v>
      </c>
      <c r="G27" t="s">
        <v>123</v>
      </c>
      <c r="H27" t="s">
        <v>30987</v>
      </c>
      <c r="I27">
        <v>1</v>
      </c>
      <c r="J27">
        <v>1449914</v>
      </c>
      <c r="K27">
        <v>1455902</v>
      </c>
      <c r="L27">
        <v>5989</v>
      </c>
      <c r="M27">
        <v>1</v>
      </c>
      <c r="N27">
        <v>219293</v>
      </c>
      <c r="O27" t="s">
        <v>124</v>
      </c>
      <c r="P27">
        <v>815</v>
      </c>
      <c r="Q27" t="s">
        <v>125</v>
      </c>
      <c r="R27" t="s">
        <v>126</v>
      </c>
      <c r="S27" t="s">
        <v>31008</v>
      </c>
      <c r="T27">
        <v>1</v>
      </c>
      <c r="U27">
        <v>1</v>
      </c>
      <c r="V27">
        <v>-0.37303812905888201</v>
      </c>
      <c r="W27">
        <v>0.20525741147413201</v>
      </c>
      <c r="X27">
        <v>0.704072456322962</v>
      </c>
      <c r="Y27">
        <v>-24.922735248487701</v>
      </c>
      <c r="Z27">
        <v>0.79590556428138504</v>
      </c>
      <c r="AA27">
        <v>0.927284221282906</v>
      </c>
      <c r="AB27">
        <v>-0.471417965667284</v>
      </c>
      <c r="AC27">
        <v>0.92523690913815004</v>
      </c>
      <c r="AD27">
        <v>0.94115954365910703</v>
      </c>
      <c r="AE27">
        <v>-0.13659419387712601</v>
      </c>
      <c r="AF27">
        <v>0.80618802876324702</v>
      </c>
      <c r="AG27">
        <v>0.91333021003096004</v>
      </c>
      <c r="AH27">
        <v>-0.12518144989671201</v>
      </c>
      <c r="AI27">
        <v>0.123911202140572</v>
      </c>
      <c r="AJ27">
        <v>0.78121606160956403</v>
      </c>
      <c r="AK27">
        <v>-25.377593835517299</v>
      </c>
    </row>
    <row r="28" spans="1:37" x14ac:dyDescent="0.2">
      <c r="A28" t="s">
        <v>31</v>
      </c>
      <c r="B28">
        <v>1478637</v>
      </c>
      <c r="C28">
        <v>1478790</v>
      </c>
      <c r="D28">
        <v>154</v>
      </c>
      <c r="E28" t="s">
        <v>127</v>
      </c>
      <c r="F28">
        <v>14</v>
      </c>
      <c r="G28" t="s">
        <v>128</v>
      </c>
      <c r="H28" t="s">
        <v>30987</v>
      </c>
      <c r="I28">
        <v>1</v>
      </c>
      <c r="J28">
        <v>1479049</v>
      </c>
      <c r="K28">
        <v>1482662</v>
      </c>
      <c r="L28">
        <v>3614</v>
      </c>
      <c r="M28">
        <v>1</v>
      </c>
      <c r="N28">
        <v>83858</v>
      </c>
      <c r="O28" t="s">
        <v>129</v>
      </c>
      <c r="P28">
        <v>-259</v>
      </c>
      <c r="Q28" t="s">
        <v>130</v>
      </c>
      <c r="R28" t="s">
        <v>131</v>
      </c>
      <c r="S28" t="s">
        <v>31009</v>
      </c>
      <c r="T28">
        <v>0.97213403838398904</v>
      </c>
      <c r="U28">
        <v>1</v>
      </c>
      <c r="V28">
        <v>1.5922746977962401</v>
      </c>
      <c r="W28">
        <v>0.20525741147413201</v>
      </c>
      <c r="X28">
        <v>0.704072456322962</v>
      </c>
      <c r="Y28">
        <v>-25.205271079307899</v>
      </c>
      <c r="Z28">
        <v>0.69013698642955401</v>
      </c>
      <c r="AA28">
        <v>0.84521697243271998</v>
      </c>
      <c r="AB28">
        <v>0.62880061535707898</v>
      </c>
      <c r="AC28">
        <v>7.0489011448141195E-2</v>
      </c>
      <c r="AD28">
        <v>0.57684129297949804</v>
      </c>
      <c r="AE28">
        <v>-25.205271079307899</v>
      </c>
      <c r="AF28">
        <v>0.61410715005536498</v>
      </c>
      <c r="AG28">
        <v>0.80674443595273604</v>
      </c>
      <c r="AH28">
        <v>2.5218852506283298</v>
      </c>
      <c r="AI28">
        <v>0.35038410267202102</v>
      </c>
      <c r="AJ28">
        <v>0.78121606160956403</v>
      </c>
      <c r="AK28">
        <v>-24.3365156433937</v>
      </c>
    </row>
    <row r="29" spans="1:37" x14ac:dyDescent="0.2">
      <c r="A29" t="s">
        <v>31</v>
      </c>
      <c r="B29">
        <v>1478852</v>
      </c>
      <c r="C29">
        <v>1479008</v>
      </c>
      <c r="D29">
        <v>157</v>
      </c>
      <c r="E29" t="s">
        <v>132</v>
      </c>
      <c r="F29">
        <v>15</v>
      </c>
      <c r="G29" t="s">
        <v>133</v>
      </c>
      <c r="H29" t="s">
        <v>30987</v>
      </c>
      <c r="I29">
        <v>1</v>
      </c>
      <c r="J29">
        <v>1479049</v>
      </c>
      <c r="K29">
        <v>1482662</v>
      </c>
      <c r="L29">
        <v>3614</v>
      </c>
      <c r="M29">
        <v>1</v>
      </c>
      <c r="N29">
        <v>83858</v>
      </c>
      <c r="O29" t="s">
        <v>129</v>
      </c>
      <c r="P29">
        <v>-41</v>
      </c>
      <c r="Q29" t="s">
        <v>130</v>
      </c>
      <c r="R29" t="s">
        <v>131</v>
      </c>
      <c r="S29" t="s">
        <v>31009</v>
      </c>
      <c r="T29">
        <v>0.97213403838398904</v>
      </c>
      <c r="U29">
        <v>1</v>
      </c>
      <c r="V29">
        <v>1.5922746977962401</v>
      </c>
      <c r="W29">
        <v>0.20525741147413201</v>
      </c>
      <c r="X29">
        <v>0.704072456322962</v>
      </c>
      <c r="Y29">
        <v>-25.205271079307899</v>
      </c>
      <c r="Z29">
        <v>0.69013698642955401</v>
      </c>
      <c r="AA29">
        <v>0.84521697243271998</v>
      </c>
      <c r="AB29">
        <v>0.62880061535707898</v>
      </c>
      <c r="AC29">
        <v>7.0489011448141195E-2</v>
      </c>
      <c r="AD29">
        <v>0.57684129297949804</v>
      </c>
      <c r="AE29">
        <v>-25.205271079307899</v>
      </c>
      <c r="AF29">
        <v>0.61410715005536498</v>
      </c>
      <c r="AG29">
        <v>0.80674443595273604</v>
      </c>
      <c r="AH29">
        <v>2.5218852506283298</v>
      </c>
      <c r="AI29">
        <v>0.35038410267202102</v>
      </c>
      <c r="AJ29">
        <v>0.78121606160956403</v>
      </c>
      <c r="AK29">
        <v>-24.3365156433937</v>
      </c>
    </row>
    <row r="30" spans="1:37" x14ac:dyDescent="0.2">
      <c r="A30" t="s">
        <v>31</v>
      </c>
      <c r="B30">
        <v>1517304</v>
      </c>
      <c r="C30">
        <v>1517457</v>
      </c>
      <c r="D30">
        <v>154</v>
      </c>
      <c r="E30" t="s">
        <v>134</v>
      </c>
      <c r="F30">
        <v>14</v>
      </c>
      <c r="G30" t="s">
        <v>128</v>
      </c>
      <c r="H30" t="s">
        <v>30987</v>
      </c>
      <c r="I30">
        <v>1</v>
      </c>
      <c r="J30">
        <v>1517621</v>
      </c>
      <c r="K30">
        <v>1522780</v>
      </c>
      <c r="L30">
        <v>5160</v>
      </c>
      <c r="M30">
        <v>1</v>
      </c>
      <c r="N30">
        <v>55210</v>
      </c>
      <c r="O30" t="s">
        <v>135</v>
      </c>
      <c r="P30">
        <v>-164</v>
      </c>
      <c r="Q30" t="s">
        <v>136</v>
      </c>
      <c r="R30" t="s">
        <v>137</v>
      </c>
      <c r="S30" t="s">
        <v>31010</v>
      </c>
      <c r="T30">
        <v>0.97213403838398904</v>
      </c>
      <c r="U30">
        <v>1</v>
      </c>
      <c r="V30">
        <v>1.25440508151647</v>
      </c>
      <c r="W30">
        <v>0.20525741147413201</v>
      </c>
      <c r="X30">
        <v>0.704072456322962</v>
      </c>
      <c r="Y30">
        <v>-25.184920397251901</v>
      </c>
      <c r="Z30">
        <v>0.69013698642955401</v>
      </c>
      <c r="AA30">
        <v>0.84521697243271998</v>
      </c>
      <c r="AB30">
        <v>0.29093100253862503</v>
      </c>
      <c r="AC30">
        <v>7.0489011448141195E-2</v>
      </c>
      <c r="AD30">
        <v>0.57684129297949804</v>
      </c>
      <c r="AE30">
        <v>-25.184920397251901</v>
      </c>
      <c r="AF30">
        <v>0.61410715005536498</v>
      </c>
      <c r="AG30">
        <v>0.80674443595273604</v>
      </c>
      <c r="AH30">
        <v>2.18401565138806</v>
      </c>
      <c r="AI30">
        <v>0.35038410267202102</v>
      </c>
      <c r="AJ30">
        <v>0.78121606160956403</v>
      </c>
      <c r="AK30">
        <v>-24.316164961775399</v>
      </c>
    </row>
    <row r="31" spans="1:37" x14ac:dyDescent="0.2">
      <c r="A31" t="s">
        <v>31</v>
      </c>
      <c r="B31">
        <v>1517519</v>
      </c>
      <c r="C31">
        <v>1517675</v>
      </c>
      <c r="D31">
        <v>157</v>
      </c>
      <c r="E31" t="s">
        <v>138</v>
      </c>
      <c r="F31">
        <v>15</v>
      </c>
      <c r="G31" t="s">
        <v>133</v>
      </c>
      <c r="H31" t="s">
        <v>30987</v>
      </c>
      <c r="I31">
        <v>1</v>
      </c>
      <c r="J31">
        <v>1517621</v>
      </c>
      <c r="K31">
        <v>1522780</v>
      </c>
      <c r="L31">
        <v>5160</v>
      </c>
      <c r="M31">
        <v>1</v>
      </c>
      <c r="N31">
        <v>55210</v>
      </c>
      <c r="O31" t="s">
        <v>135</v>
      </c>
      <c r="P31">
        <v>0</v>
      </c>
      <c r="Q31" t="s">
        <v>136</v>
      </c>
      <c r="R31" t="s">
        <v>137</v>
      </c>
      <c r="S31" t="s">
        <v>31010</v>
      </c>
      <c r="T31">
        <v>0.97213403838398904</v>
      </c>
      <c r="U31">
        <v>1</v>
      </c>
      <c r="V31">
        <v>1.25440508151647</v>
      </c>
      <c r="W31">
        <v>0.20525741147413201</v>
      </c>
      <c r="X31">
        <v>0.704072456322962</v>
      </c>
      <c r="Y31">
        <v>-25.184920397251901</v>
      </c>
      <c r="Z31">
        <v>0.69013698642955401</v>
      </c>
      <c r="AA31">
        <v>0.84521697243271998</v>
      </c>
      <c r="AB31">
        <v>0.29093100253862503</v>
      </c>
      <c r="AC31">
        <v>7.0489011448141195E-2</v>
      </c>
      <c r="AD31">
        <v>0.57684129297949804</v>
      </c>
      <c r="AE31">
        <v>-25.184920397251901</v>
      </c>
      <c r="AF31">
        <v>0.61410715005536498</v>
      </c>
      <c r="AG31">
        <v>0.80674443595273604</v>
      </c>
      <c r="AH31">
        <v>2.18401565138806</v>
      </c>
      <c r="AI31">
        <v>0.35038410267202102</v>
      </c>
      <c r="AJ31">
        <v>0.78121606160956403</v>
      </c>
      <c r="AK31">
        <v>-24.316164961775399</v>
      </c>
    </row>
    <row r="32" spans="1:37" x14ac:dyDescent="0.2">
      <c r="A32" t="s">
        <v>31</v>
      </c>
      <c r="B32">
        <v>1599422</v>
      </c>
      <c r="C32">
        <v>1599583</v>
      </c>
      <c r="D32">
        <v>162</v>
      </c>
      <c r="E32" t="s">
        <v>139</v>
      </c>
      <c r="F32">
        <v>23</v>
      </c>
      <c r="G32" t="s">
        <v>140</v>
      </c>
      <c r="H32" t="s">
        <v>30987</v>
      </c>
      <c r="I32">
        <v>1</v>
      </c>
      <c r="J32">
        <v>1598012</v>
      </c>
      <c r="K32">
        <v>1600135</v>
      </c>
      <c r="L32">
        <v>2124</v>
      </c>
      <c r="M32">
        <v>2</v>
      </c>
      <c r="N32">
        <v>643988</v>
      </c>
      <c r="O32" t="s">
        <v>141</v>
      </c>
      <c r="P32">
        <v>552</v>
      </c>
      <c r="Q32" t="s">
        <v>142</v>
      </c>
      <c r="R32" t="s">
        <v>143</v>
      </c>
      <c r="S32" t="s">
        <v>31011</v>
      </c>
      <c r="T32">
        <v>0.32911398597860803</v>
      </c>
      <c r="U32">
        <v>0.603102917160658</v>
      </c>
      <c r="V32">
        <v>24.097219803143201</v>
      </c>
      <c r="W32">
        <v>0.49709177864118298</v>
      </c>
      <c r="X32">
        <v>0.78363289935355196</v>
      </c>
      <c r="Y32">
        <v>0.23716768867524199</v>
      </c>
      <c r="Z32">
        <v>0.136920528570767</v>
      </c>
      <c r="AA32">
        <v>0.72610664078822296</v>
      </c>
      <c r="AB32">
        <v>24.5765019466292</v>
      </c>
      <c r="AC32">
        <v>0.63966253792798</v>
      </c>
      <c r="AD32">
        <v>0.87989882095915395</v>
      </c>
      <c r="AE32">
        <v>5.6698016071217598E-2</v>
      </c>
      <c r="AF32">
        <v>0.77173648502780101</v>
      </c>
      <c r="AG32">
        <v>0.88417364479730298</v>
      </c>
      <c r="AH32">
        <v>0.21893640980603199</v>
      </c>
      <c r="AI32">
        <v>0.43521265639500101</v>
      </c>
      <c r="AJ32">
        <v>0.78121606160956403</v>
      </c>
      <c r="AK32">
        <v>0.30293752808438501</v>
      </c>
    </row>
    <row r="33" spans="1:37" x14ac:dyDescent="0.2">
      <c r="A33" t="s">
        <v>31</v>
      </c>
      <c r="B33">
        <v>1599583</v>
      </c>
      <c r="C33">
        <v>1599744</v>
      </c>
      <c r="D33">
        <v>162</v>
      </c>
      <c r="E33" t="s">
        <v>144</v>
      </c>
      <c r="F33">
        <v>29</v>
      </c>
      <c r="G33" t="s">
        <v>145</v>
      </c>
      <c r="H33" t="s">
        <v>30987</v>
      </c>
      <c r="I33">
        <v>1</v>
      </c>
      <c r="J33">
        <v>1598012</v>
      </c>
      <c r="K33">
        <v>1600135</v>
      </c>
      <c r="L33">
        <v>2124</v>
      </c>
      <c r="M33">
        <v>2</v>
      </c>
      <c r="N33">
        <v>643988</v>
      </c>
      <c r="O33" t="s">
        <v>141</v>
      </c>
      <c r="P33">
        <v>391</v>
      </c>
      <c r="Q33" t="s">
        <v>142</v>
      </c>
      <c r="R33" t="s">
        <v>143</v>
      </c>
      <c r="S33" t="s">
        <v>31011</v>
      </c>
      <c r="T33">
        <v>0.32911398597860803</v>
      </c>
      <c r="U33">
        <v>0.603102917160658</v>
      </c>
      <c r="V33">
        <v>24.097219803143201</v>
      </c>
      <c r="W33">
        <v>0.49709177864118298</v>
      </c>
      <c r="X33">
        <v>0.78363289935355196</v>
      </c>
      <c r="Y33">
        <v>0.23716768867524199</v>
      </c>
      <c r="Z33">
        <v>0.136920528570767</v>
      </c>
      <c r="AA33">
        <v>0.72610664078822296</v>
      </c>
      <c r="AB33">
        <v>24.5765019466292</v>
      </c>
      <c r="AC33">
        <v>0.63966253792798</v>
      </c>
      <c r="AD33">
        <v>0.87989882095915395</v>
      </c>
      <c r="AE33">
        <v>5.6698016071217598E-2</v>
      </c>
      <c r="AF33">
        <v>0.77173648502780101</v>
      </c>
      <c r="AG33">
        <v>0.88417364479730298</v>
      </c>
      <c r="AH33">
        <v>0.21893640980603199</v>
      </c>
      <c r="AI33">
        <v>0.43521265639500101</v>
      </c>
      <c r="AJ33">
        <v>0.78121606160956403</v>
      </c>
      <c r="AK33">
        <v>0.30293752808438501</v>
      </c>
    </row>
    <row r="34" spans="1:37" x14ac:dyDescent="0.2">
      <c r="A34" t="s">
        <v>31</v>
      </c>
      <c r="B34">
        <v>2009140</v>
      </c>
      <c r="C34">
        <v>2009367</v>
      </c>
      <c r="D34">
        <v>228</v>
      </c>
      <c r="E34" t="s">
        <v>146</v>
      </c>
      <c r="F34">
        <v>7</v>
      </c>
      <c r="G34" t="s">
        <v>147</v>
      </c>
      <c r="H34" t="s">
        <v>31000</v>
      </c>
      <c r="I34">
        <v>1</v>
      </c>
      <c r="J34">
        <v>1983671</v>
      </c>
      <c r="K34">
        <v>2003837</v>
      </c>
      <c r="L34">
        <v>20167</v>
      </c>
      <c r="M34">
        <v>2</v>
      </c>
      <c r="N34">
        <v>85452</v>
      </c>
      <c r="O34" t="s">
        <v>148</v>
      </c>
      <c r="P34">
        <v>-5303</v>
      </c>
      <c r="Q34" t="s">
        <v>149</v>
      </c>
      <c r="R34" t="s">
        <v>150</v>
      </c>
      <c r="S34" t="s">
        <v>31012</v>
      </c>
      <c r="T34">
        <v>0.17308923567461099</v>
      </c>
      <c r="U34">
        <v>0.603102917160658</v>
      </c>
      <c r="V34">
        <v>-25.572821178873699</v>
      </c>
      <c r="W34">
        <v>0.38920677604595899</v>
      </c>
      <c r="X34">
        <v>0.704072456322962</v>
      </c>
      <c r="Y34">
        <v>-24.8568117319404</v>
      </c>
      <c r="Z34">
        <v>5.50355599158565E-2</v>
      </c>
      <c r="AA34">
        <v>0.72610664078822296</v>
      </c>
      <c r="AB34">
        <v>-25.572821178873699</v>
      </c>
      <c r="AC34">
        <v>0.71753805159658501</v>
      </c>
      <c r="AD34">
        <v>0.87989882095915395</v>
      </c>
      <c r="AE34">
        <v>-1.72495823456371</v>
      </c>
      <c r="AF34">
        <v>0.32549523997010099</v>
      </c>
      <c r="AG34">
        <v>0.70473078222419605</v>
      </c>
      <c r="AH34">
        <v>-24.6432105329182</v>
      </c>
      <c r="AI34">
        <v>0.35038410267202102</v>
      </c>
      <c r="AJ34">
        <v>0.78121606160956403</v>
      </c>
      <c r="AK34">
        <v>-24.5728212077798</v>
      </c>
    </row>
    <row r="35" spans="1:37" x14ac:dyDescent="0.2">
      <c r="A35" t="s">
        <v>31</v>
      </c>
      <c r="B35">
        <v>2009429</v>
      </c>
      <c r="C35">
        <v>2009719</v>
      </c>
      <c r="D35">
        <v>291</v>
      </c>
      <c r="E35" t="s">
        <v>151</v>
      </c>
      <c r="F35">
        <v>11</v>
      </c>
      <c r="G35" t="s">
        <v>152</v>
      </c>
      <c r="H35" t="s">
        <v>31000</v>
      </c>
      <c r="I35">
        <v>1</v>
      </c>
      <c r="J35">
        <v>1983671</v>
      </c>
      <c r="K35">
        <v>2003837</v>
      </c>
      <c r="L35">
        <v>20167</v>
      </c>
      <c r="M35">
        <v>2</v>
      </c>
      <c r="N35">
        <v>85452</v>
      </c>
      <c r="O35" t="s">
        <v>148</v>
      </c>
      <c r="P35">
        <v>-5592</v>
      </c>
      <c r="Q35" t="s">
        <v>149</v>
      </c>
      <c r="R35" t="s">
        <v>150</v>
      </c>
      <c r="S35" t="s">
        <v>31012</v>
      </c>
      <c r="T35">
        <v>0.17308923567461099</v>
      </c>
      <c r="U35">
        <v>0.603102917160658</v>
      </c>
      <c r="V35">
        <v>-25.572821178873699</v>
      </c>
      <c r="W35">
        <v>0.38920677604595899</v>
      </c>
      <c r="X35">
        <v>0.704072456322962</v>
      </c>
      <c r="Y35">
        <v>-24.8568117319404</v>
      </c>
      <c r="Z35">
        <v>5.50355599158565E-2</v>
      </c>
      <c r="AA35">
        <v>0.72610664078822296</v>
      </c>
      <c r="AB35">
        <v>-25.572821178873699</v>
      </c>
      <c r="AC35">
        <v>0.71753805159658501</v>
      </c>
      <c r="AD35">
        <v>0.87989882095915395</v>
      </c>
      <c r="AE35">
        <v>-1.72495823456371</v>
      </c>
      <c r="AF35">
        <v>0.32549523997010099</v>
      </c>
      <c r="AG35">
        <v>0.70473078222419605</v>
      </c>
      <c r="AH35">
        <v>-24.6432105329182</v>
      </c>
      <c r="AI35">
        <v>0.35038410267202102</v>
      </c>
      <c r="AJ35">
        <v>0.78121606160956403</v>
      </c>
      <c r="AK35">
        <v>-24.5728212077798</v>
      </c>
    </row>
    <row r="36" spans="1:37" x14ac:dyDescent="0.2">
      <c r="A36" t="s">
        <v>31</v>
      </c>
      <c r="B36">
        <v>2073988</v>
      </c>
      <c r="C36">
        <v>2074134</v>
      </c>
      <c r="D36">
        <v>147</v>
      </c>
      <c r="E36" t="s">
        <v>153</v>
      </c>
      <c r="F36">
        <v>14</v>
      </c>
      <c r="G36" t="s">
        <v>154</v>
      </c>
      <c r="H36" t="s">
        <v>30987</v>
      </c>
      <c r="I36">
        <v>1</v>
      </c>
      <c r="J36">
        <v>2073986</v>
      </c>
      <c r="K36">
        <v>2185190</v>
      </c>
      <c r="L36">
        <v>111205</v>
      </c>
      <c r="M36">
        <v>1</v>
      </c>
      <c r="N36">
        <v>5590</v>
      </c>
      <c r="O36" t="s">
        <v>155</v>
      </c>
      <c r="P36">
        <v>2</v>
      </c>
      <c r="Q36" t="s">
        <v>156</v>
      </c>
      <c r="R36" t="s">
        <v>157</v>
      </c>
      <c r="S36" t="s">
        <v>31013</v>
      </c>
      <c r="T36">
        <v>0.35387198439864398</v>
      </c>
      <c r="U36">
        <v>0.603102917160658</v>
      </c>
      <c r="V36">
        <v>-21.080573486035199</v>
      </c>
      <c r="W36">
        <v>0.29261482077562401</v>
      </c>
      <c r="X36">
        <v>0.704072456322962</v>
      </c>
      <c r="Y36">
        <v>20.951565617013099</v>
      </c>
      <c r="Z36">
        <v>0.184235113180511</v>
      </c>
      <c r="AA36">
        <v>0.72610664078822296</v>
      </c>
      <c r="AB36">
        <v>-21.080573486035199</v>
      </c>
      <c r="AC36">
        <v>0.27780950890804001</v>
      </c>
      <c r="AD36">
        <v>0.68253123924728298</v>
      </c>
      <c r="AE36">
        <v>21.0947310820303</v>
      </c>
      <c r="AF36">
        <v>0.501741946288212</v>
      </c>
      <c r="AG36">
        <v>0.80674443595273604</v>
      </c>
      <c r="AH36">
        <v>-20.150963402531399</v>
      </c>
      <c r="AI36">
        <v>0.59609816080359102</v>
      </c>
      <c r="AJ36">
        <v>0.78121606160956403</v>
      </c>
      <c r="AK36">
        <v>0.87099148041472396</v>
      </c>
    </row>
    <row r="37" spans="1:37" x14ac:dyDescent="0.2">
      <c r="A37" t="s">
        <v>31</v>
      </c>
      <c r="B37">
        <v>2074134</v>
      </c>
      <c r="C37">
        <v>2074280</v>
      </c>
      <c r="D37">
        <v>147</v>
      </c>
      <c r="E37" t="s">
        <v>158</v>
      </c>
      <c r="F37">
        <v>5</v>
      </c>
      <c r="G37" t="s">
        <v>159</v>
      </c>
      <c r="H37" t="s">
        <v>30987</v>
      </c>
      <c r="I37">
        <v>1</v>
      </c>
      <c r="J37">
        <v>2073986</v>
      </c>
      <c r="K37">
        <v>2185190</v>
      </c>
      <c r="L37">
        <v>111205</v>
      </c>
      <c r="M37">
        <v>1</v>
      </c>
      <c r="N37">
        <v>5590</v>
      </c>
      <c r="O37" t="s">
        <v>155</v>
      </c>
      <c r="P37">
        <v>148</v>
      </c>
      <c r="Q37" t="s">
        <v>156</v>
      </c>
      <c r="R37" t="s">
        <v>157</v>
      </c>
      <c r="S37" t="s">
        <v>31013</v>
      </c>
      <c r="T37">
        <v>0.35387198439864398</v>
      </c>
      <c r="U37">
        <v>0.603102917160658</v>
      </c>
      <c r="V37">
        <v>-21.080573486035199</v>
      </c>
      <c r="W37">
        <v>0.29261482077562401</v>
      </c>
      <c r="X37">
        <v>0.704072456322962</v>
      </c>
      <c r="Y37">
        <v>20.951565617013099</v>
      </c>
      <c r="Z37">
        <v>0.184235113180511</v>
      </c>
      <c r="AA37">
        <v>0.72610664078822296</v>
      </c>
      <c r="AB37">
        <v>-21.080573486035199</v>
      </c>
      <c r="AC37">
        <v>0.27780950890804001</v>
      </c>
      <c r="AD37">
        <v>0.68253123924728298</v>
      </c>
      <c r="AE37">
        <v>21.0947310820303</v>
      </c>
      <c r="AF37">
        <v>0.501741946288212</v>
      </c>
      <c r="AG37">
        <v>0.80674443595273604</v>
      </c>
      <c r="AH37">
        <v>-20.150963402531399</v>
      </c>
      <c r="AI37">
        <v>0.59609816080359102</v>
      </c>
      <c r="AJ37">
        <v>0.78121606160956403</v>
      </c>
      <c r="AK37">
        <v>0.87099148041472396</v>
      </c>
    </row>
    <row r="38" spans="1:37" x14ac:dyDescent="0.2">
      <c r="A38" t="s">
        <v>31</v>
      </c>
      <c r="B38">
        <v>2119680</v>
      </c>
      <c r="C38">
        <v>2119867</v>
      </c>
      <c r="D38">
        <v>188</v>
      </c>
      <c r="E38" t="s">
        <v>160</v>
      </c>
      <c r="F38">
        <v>2</v>
      </c>
      <c r="G38" t="s">
        <v>161</v>
      </c>
      <c r="H38" t="s">
        <v>31014</v>
      </c>
      <c r="I38">
        <v>1</v>
      </c>
      <c r="J38">
        <v>2116205</v>
      </c>
      <c r="K38">
        <v>2150897</v>
      </c>
      <c r="L38">
        <v>34693</v>
      </c>
      <c r="M38">
        <v>1</v>
      </c>
      <c r="N38">
        <v>5590</v>
      </c>
      <c r="O38" t="s">
        <v>162</v>
      </c>
      <c r="P38">
        <v>3475</v>
      </c>
      <c r="Q38" t="s">
        <v>156</v>
      </c>
      <c r="R38" t="s">
        <v>157</v>
      </c>
      <c r="S38" t="s">
        <v>31013</v>
      </c>
      <c r="T38">
        <v>1.5042408693360499E-2</v>
      </c>
      <c r="U38">
        <v>0.603102917160658</v>
      </c>
      <c r="V38">
        <v>3.4256155208391599</v>
      </c>
      <c r="W38">
        <v>0.37616252727257599</v>
      </c>
      <c r="X38">
        <v>0.704072456322962</v>
      </c>
      <c r="Y38">
        <v>-0.21721927889228401</v>
      </c>
      <c r="Z38">
        <v>4.5712186357364001E-2</v>
      </c>
      <c r="AA38">
        <v>0.72610664078822296</v>
      </c>
      <c r="AB38">
        <v>2.8797000544818498</v>
      </c>
      <c r="AC38">
        <v>0.57133797285021704</v>
      </c>
      <c r="AD38">
        <v>0.87989882095915395</v>
      </c>
      <c r="AE38">
        <v>-0.37311661676403901</v>
      </c>
      <c r="AF38">
        <v>1.51706993953887E-2</v>
      </c>
      <c r="AG38">
        <v>0.476038960109122</v>
      </c>
      <c r="AH38">
        <v>2.2062828724021499</v>
      </c>
      <c r="AI38">
        <v>0.35878715248693499</v>
      </c>
      <c r="AJ38">
        <v>0.78121606160956403</v>
      </c>
      <c r="AK38">
        <v>5.3307367540724199E-3</v>
      </c>
    </row>
    <row r="39" spans="1:37" x14ac:dyDescent="0.2">
      <c r="A39" t="s">
        <v>31</v>
      </c>
      <c r="B39">
        <v>2143877</v>
      </c>
      <c r="C39">
        <v>2144029</v>
      </c>
      <c r="D39">
        <v>153</v>
      </c>
      <c r="E39" t="s">
        <v>163</v>
      </c>
      <c r="F39">
        <v>3</v>
      </c>
      <c r="G39" t="s">
        <v>164</v>
      </c>
      <c r="H39" t="s">
        <v>30987</v>
      </c>
      <c r="I39">
        <v>1</v>
      </c>
      <c r="J39">
        <v>2144451</v>
      </c>
      <c r="K39">
        <v>2185395</v>
      </c>
      <c r="L39">
        <v>40945</v>
      </c>
      <c r="M39">
        <v>1</v>
      </c>
      <c r="N39">
        <v>5590</v>
      </c>
      <c r="O39" t="s">
        <v>165</v>
      </c>
      <c r="P39">
        <v>-422</v>
      </c>
      <c r="Q39" t="s">
        <v>156</v>
      </c>
      <c r="R39" t="s">
        <v>157</v>
      </c>
      <c r="S39" t="s">
        <v>31013</v>
      </c>
      <c r="T39">
        <v>0.32911398597860803</v>
      </c>
      <c r="U39">
        <v>0.603102917160658</v>
      </c>
      <c r="V39">
        <v>25.182288633015599</v>
      </c>
      <c r="W39">
        <v>0.38920677604595899</v>
      </c>
      <c r="X39">
        <v>0.704072456322962</v>
      </c>
      <c r="Y39">
        <v>-24.9806547775298</v>
      </c>
      <c r="Z39">
        <v>0.48464167878831399</v>
      </c>
      <c r="AA39">
        <v>0.84435025072159198</v>
      </c>
      <c r="AB39">
        <v>24.218814545038398</v>
      </c>
      <c r="AC39">
        <v>0.21073619169722799</v>
      </c>
      <c r="AD39">
        <v>0.68253123924728298</v>
      </c>
      <c r="AE39">
        <v>-24.9806547775298</v>
      </c>
      <c r="AF39">
        <v>0.16793847098801201</v>
      </c>
      <c r="AG39">
        <v>0.68151250837662902</v>
      </c>
      <c r="AH39">
        <v>25.182288633015599</v>
      </c>
      <c r="AI39">
        <v>0.52399907623471598</v>
      </c>
      <c r="AJ39">
        <v>0.78121606160956403</v>
      </c>
      <c r="AK39">
        <v>-24.1118993468057</v>
      </c>
    </row>
    <row r="40" spans="1:37" x14ac:dyDescent="0.2">
      <c r="A40" t="s">
        <v>31</v>
      </c>
      <c r="B40">
        <v>2144056</v>
      </c>
      <c r="C40">
        <v>2144198</v>
      </c>
      <c r="D40">
        <v>143</v>
      </c>
      <c r="E40" t="s">
        <v>166</v>
      </c>
      <c r="F40">
        <v>6</v>
      </c>
      <c r="G40" t="s">
        <v>167</v>
      </c>
      <c r="H40" t="s">
        <v>30987</v>
      </c>
      <c r="I40">
        <v>1</v>
      </c>
      <c r="J40">
        <v>2144451</v>
      </c>
      <c r="K40">
        <v>2185395</v>
      </c>
      <c r="L40">
        <v>40945</v>
      </c>
      <c r="M40">
        <v>1</v>
      </c>
      <c r="N40">
        <v>5590</v>
      </c>
      <c r="O40" t="s">
        <v>165</v>
      </c>
      <c r="P40">
        <v>-253</v>
      </c>
      <c r="Q40" t="s">
        <v>156</v>
      </c>
      <c r="R40" t="s">
        <v>157</v>
      </c>
      <c r="S40" t="s">
        <v>31013</v>
      </c>
      <c r="T40">
        <v>0.32911398597860803</v>
      </c>
      <c r="U40">
        <v>0.603102917160658</v>
      </c>
      <c r="V40">
        <v>25.182288633015599</v>
      </c>
      <c r="W40">
        <v>0.38920677604595899</v>
      </c>
      <c r="X40">
        <v>0.704072456322962</v>
      </c>
      <c r="Y40">
        <v>-24.9806547775298</v>
      </c>
      <c r="Z40">
        <v>0.48464167878831399</v>
      </c>
      <c r="AA40">
        <v>0.84435025072159198</v>
      </c>
      <c r="AB40">
        <v>24.218814545038398</v>
      </c>
      <c r="AC40">
        <v>0.21073619169722799</v>
      </c>
      <c r="AD40">
        <v>0.68253123924728298</v>
      </c>
      <c r="AE40">
        <v>-24.9806547775298</v>
      </c>
      <c r="AF40">
        <v>0.16793847098801201</v>
      </c>
      <c r="AG40">
        <v>0.68151250837662902</v>
      </c>
      <c r="AH40">
        <v>25.182288633015599</v>
      </c>
      <c r="AI40">
        <v>0.52399907623471598</v>
      </c>
      <c r="AJ40">
        <v>0.78121606160956403</v>
      </c>
      <c r="AK40">
        <v>-24.1118993468057</v>
      </c>
    </row>
    <row r="41" spans="1:37" x14ac:dyDescent="0.2">
      <c r="A41" t="s">
        <v>31</v>
      </c>
      <c r="B41">
        <v>2144198</v>
      </c>
      <c r="C41">
        <v>2144340</v>
      </c>
      <c r="D41">
        <v>143</v>
      </c>
      <c r="E41" t="s">
        <v>168</v>
      </c>
      <c r="F41">
        <v>9</v>
      </c>
      <c r="G41" t="s">
        <v>169</v>
      </c>
      <c r="H41" t="s">
        <v>30987</v>
      </c>
      <c r="I41">
        <v>1</v>
      </c>
      <c r="J41">
        <v>2144451</v>
      </c>
      <c r="K41">
        <v>2185395</v>
      </c>
      <c r="L41">
        <v>40945</v>
      </c>
      <c r="M41">
        <v>1</v>
      </c>
      <c r="N41">
        <v>5590</v>
      </c>
      <c r="O41" t="s">
        <v>165</v>
      </c>
      <c r="P41">
        <v>-111</v>
      </c>
      <c r="Q41" t="s">
        <v>156</v>
      </c>
      <c r="R41" t="s">
        <v>157</v>
      </c>
      <c r="S41" t="s">
        <v>31013</v>
      </c>
      <c r="T41">
        <v>0.32911398597860803</v>
      </c>
      <c r="U41">
        <v>0.603102917160658</v>
      </c>
      <c r="V41">
        <v>24.275398070562801</v>
      </c>
      <c r="W41">
        <v>0.38920677604595899</v>
      </c>
      <c r="X41">
        <v>0.704072456322962</v>
      </c>
      <c r="Y41">
        <v>-24.0737642200503</v>
      </c>
      <c r="Z41">
        <v>0.48464167878831399</v>
      </c>
      <c r="AA41">
        <v>0.84435025072159198</v>
      </c>
      <c r="AB41">
        <v>23.311924014083498</v>
      </c>
      <c r="AC41">
        <v>0.21073619169722799</v>
      </c>
      <c r="AD41">
        <v>0.68253123924728298</v>
      </c>
      <c r="AE41">
        <v>-24.0737642200503</v>
      </c>
      <c r="AF41">
        <v>0.16793847098801201</v>
      </c>
      <c r="AG41">
        <v>0.68151250837662902</v>
      </c>
      <c r="AH41">
        <v>24.275398070562801</v>
      </c>
      <c r="AI41">
        <v>0.52399907623471598</v>
      </c>
      <c r="AJ41">
        <v>0.78121606160956403</v>
      </c>
      <c r="AK41">
        <v>-23.205008820824201</v>
      </c>
    </row>
    <row r="42" spans="1:37" x14ac:dyDescent="0.2">
      <c r="A42" t="s">
        <v>31</v>
      </c>
      <c r="B42">
        <v>2153834</v>
      </c>
      <c r="C42">
        <v>2154128</v>
      </c>
      <c r="D42">
        <v>295</v>
      </c>
      <c r="E42" t="s">
        <v>170</v>
      </c>
      <c r="F42">
        <v>7</v>
      </c>
      <c r="G42" t="s">
        <v>171</v>
      </c>
      <c r="H42" t="s">
        <v>31015</v>
      </c>
      <c r="I42">
        <v>1</v>
      </c>
      <c r="J42">
        <v>2145387</v>
      </c>
      <c r="K42">
        <v>2185116</v>
      </c>
      <c r="L42">
        <v>39730</v>
      </c>
      <c r="M42">
        <v>1</v>
      </c>
      <c r="N42">
        <v>5590</v>
      </c>
      <c r="O42" t="s">
        <v>172</v>
      </c>
      <c r="P42">
        <v>8447</v>
      </c>
      <c r="Q42" t="s">
        <v>156</v>
      </c>
      <c r="R42" t="s">
        <v>157</v>
      </c>
      <c r="S42" t="s">
        <v>31013</v>
      </c>
      <c r="T42">
        <v>7.3374270299014499E-2</v>
      </c>
      <c r="U42">
        <v>0.603102917160658</v>
      </c>
      <c r="V42">
        <v>25.9587420372822</v>
      </c>
      <c r="W42">
        <v>0.94541066367716797</v>
      </c>
      <c r="X42">
        <v>0.95159051474143896</v>
      </c>
      <c r="Y42">
        <v>-0.68602659146161604</v>
      </c>
      <c r="Z42">
        <v>0.203350924423461</v>
      </c>
      <c r="AA42">
        <v>0.72610664078822296</v>
      </c>
      <c r="AB42">
        <v>24.995267934322801</v>
      </c>
      <c r="AC42">
        <v>0.92091778829119397</v>
      </c>
      <c r="AD42">
        <v>0.94068432309766403</v>
      </c>
      <c r="AE42">
        <v>-0.53388526044948303</v>
      </c>
      <c r="AF42">
        <v>1.3497623430991999E-2</v>
      </c>
      <c r="AG42">
        <v>0.476038960109122</v>
      </c>
      <c r="AH42">
        <v>25.9587420372822</v>
      </c>
      <c r="AI42">
        <v>0.98342151819761803</v>
      </c>
      <c r="AJ42">
        <v>0.98789258377071898</v>
      </c>
      <c r="AK42">
        <v>-0.52008658832502397</v>
      </c>
    </row>
    <row r="43" spans="1:37" x14ac:dyDescent="0.2">
      <c r="A43" t="s">
        <v>31</v>
      </c>
      <c r="B43">
        <v>2154145</v>
      </c>
      <c r="C43">
        <v>2154296</v>
      </c>
      <c r="D43">
        <v>152</v>
      </c>
      <c r="E43" t="s">
        <v>173</v>
      </c>
      <c r="F43">
        <v>9</v>
      </c>
      <c r="G43" t="s">
        <v>174</v>
      </c>
      <c r="H43" t="s">
        <v>31015</v>
      </c>
      <c r="I43">
        <v>1</v>
      </c>
      <c r="J43">
        <v>2145387</v>
      </c>
      <c r="K43">
        <v>2185116</v>
      </c>
      <c r="L43">
        <v>39730</v>
      </c>
      <c r="M43">
        <v>1</v>
      </c>
      <c r="N43">
        <v>5590</v>
      </c>
      <c r="O43" t="s">
        <v>172</v>
      </c>
      <c r="P43">
        <v>8758</v>
      </c>
      <c r="Q43" t="s">
        <v>156</v>
      </c>
      <c r="R43" t="s">
        <v>157</v>
      </c>
      <c r="S43" t="s">
        <v>31013</v>
      </c>
      <c r="T43">
        <v>7.3374270299014499E-2</v>
      </c>
      <c r="U43">
        <v>0.603102917160658</v>
      </c>
      <c r="V43">
        <v>25.9587420372822</v>
      </c>
      <c r="W43">
        <v>0.94541066367716797</v>
      </c>
      <c r="X43">
        <v>0.95159051474143896</v>
      </c>
      <c r="Y43">
        <v>-0.68602659146161604</v>
      </c>
      <c r="Z43">
        <v>0.203350924423461</v>
      </c>
      <c r="AA43">
        <v>0.72610664078822296</v>
      </c>
      <c r="AB43">
        <v>24.995267934322801</v>
      </c>
      <c r="AC43">
        <v>0.92091778829119397</v>
      </c>
      <c r="AD43">
        <v>0.94068432309766403</v>
      </c>
      <c r="AE43">
        <v>-0.53388526044948303</v>
      </c>
      <c r="AF43">
        <v>1.3497623430991999E-2</v>
      </c>
      <c r="AG43">
        <v>0.476038960109122</v>
      </c>
      <c r="AH43">
        <v>25.9587420372822</v>
      </c>
      <c r="AI43">
        <v>0.98342151819761803</v>
      </c>
      <c r="AJ43">
        <v>0.98789258377071898</v>
      </c>
      <c r="AK43">
        <v>-0.52008658832502397</v>
      </c>
    </row>
    <row r="44" spans="1:37" x14ac:dyDescent="0.2">
      <c r="A44" t="s">
        <v>31</v>
      </c>
      <c r="B44">
        <v>2154296</v>
      </c>
      <c r="C44">
        <v>2154447</v>
      </c>
      <c r="D44">
        <v>152</v>
      </c>
      <c r="E44" t="s">
        <v>175</v>
      </c>
      <c r="F44">
        <v>8</v>
      </c>
      <c r="G44" t="s">
        <v>176</v>
      </c>
      <c r="H44" t="s">
        <v>31015</v>
      </c>
      <c r="I44">
        <v>1</v>
      </c>
      <c r="J44">
        <v>2145387</v>
      </c>
      <c r="K44">
        <v>2185116</v>
      </c>
      <c r="L44">
        <v>39730</v>
      </c>
      <c r="M44">
        <v>1</v>
      </c>
      <c r="N44">
        <v>5590</v>
      </c>
      <c r="O44" t="s">
        <v>172</v>
      </c>
      <c r="P44">
        <v>8909</v>
      </c>
      <c r="Q44" t="s">
        <v>156</v>
      </c>
      <c r="R44" t="s">
        <v>157</v>
      </c>
      <c r="S44" t="s">
        <v>31013</v>
      </c>
      <c r="T44">
        <v>7.3374270299014499E-2</v>
      </c>
      <c r="U44">
        <v>0.603102917160658</v>
      </c>
      <c r="V44">
        <v>25.247513722959599</v>
      </c>
      <c r="W44">
        <v>0.89107655920673101</v>
      </c>
      <c r="X44">
        <v>0.95159051474143896</v>
      </c>
      <c r="Y44">
        <v>1.89893563690908</v>
      </c>
      <c r="Z44">
        <v>0.203350924423461</v>
      </c>
      <c r="AA44">
        <v>0.72610664078822296</v>
      </c>
      <c r="AB44">
        <v>24.284039633391099</v>
      </c>
      <c r="AC44">
        <v>0.85817338719172098</v>
      </c>
      <c r="AD44">
        <v>0.94068432309766403</v>
      </c>
      <c r="AE44">
        <v>2.05107696792121</v>
      </c>
      <c r="AF44">
        <v>1.3497623430991999E-2</v>
      </c>
      <c r="AG44">
        <v>0.476038960109122</v>
      </c>
      <c r="AH44">
        <v>25.247513722959599</v>
      </c>
      <c r="AI44">
        <v>0.95029317176085903</v>
      </c>
      <c r="AJ44">
        <v>0.98621344597861504</v>
      </c>
      <c r="AK44">
        <v>0.51489149459871597</v>
      </c>
    </row>
    <row r="45" spans="1:37" x14ac:dyDescent="0.2">
      <c r="A45" t="s">
        <v>31</v>
      </c>
      <c r="B45">
        <v>2476966</v>
      </c>
      <c r="C45">
        <v>2477128</v>
      </c>
      <c r="D45">
        <v>163</v>
      </c>
      <c r="E45" t="s">
        <v>177</v>
      </c>
      <c r="F45">
        <v>4</v>
      </c>
      <c r="G45" t="s">
        <v>178</v>
      </c>
      <c r="H45" t="s">
        <v>30987</v>
      </c>
      <c r="I45">
        <v>1</v>
      </c>
      <c r="J45">
        <v>2476315</v>
      </c>
      <c r="K45">
        <v>2505525</v>
      </c>
      <c r="L45">
        <v>29211</v>
      </c>
      <c r="M45">
        <v>1</v>
      </c>
      <c r="N45">
        <v>9651</v>
      </c>
      <c r="O45" t="s">
        <v>179</v>
      </c>
      <c r="P45">
        <v>651</v>
      </c>
      <c r="Q45" t="s">
        <v>180</v>
      </c>
      <c r="R45" t="s">
        <v>181</v>
      </c>
      <c r="S45" t="s">
        <v>31016</v>
      </c>
      <c r="T45">
        <v>0.152084254673993</v>
      </c>
      <c r="U45">
        <v>0.603102917160658</v>
      </c>
      <c r="V45">
        <v>24.681896345566201</v>
      </c>
      <c r="W45">
        <v>0.20525741147413201</v>
      </c>
      <c r="X45">
        <v>0.704072456322962</v>
      </c>
      <c r="Y45">
        <v>-24.4802624924369</v>
      </c>
      <c r="Z45">
        <v>0.203350924423461</v>
      </c>
      <c r="AA45">
        <v>0.72610664078822296</v>
      </c>
      <c r="AB45">
        <v>24.415050895826901</v>
      </c>
      <c r="AC45">
        <v>0.30184355666711699</v>
      </c>
      <c r="AD45">
        <v>0.68253123924728298</v>
      </c>
      <c r="AE45">
        <v>-1.4123671204158099</v>
      </c>
      <c r="AF45">
        <v>0.22065000948199101</v>
      </c>
      <c r="AG45">
        <v>0.68151250837662902</v>
      </c>
      <c r="AH45">
        <v>1.6880015463533</v>
      </c>
      <c r="AI45">
        <v>0.24456414000292601</v>
      </c>
      <c r="AJ45">
        <v>0.78121606160956403</v>
      </c>
      <c r="AK45">
        <v>-24.3081356968714</v>
      </c>
    </row>
    <row r="46" spans="1:37" x14ac:dyDescent="0.2">
      <c r="A46" t="s">
        <v>31</v>
      </c>
      <c r="B46">
        <v>2477128</v>
      </c>
      <c r="C46">
        <v>2477290</v>
      </c>
      <c r="D46">
        <v>163</v>
      </c>
      <c r="E46" t="s">
        <v>182</v>
      </c>
      <c r="F46">
        <v>4</v>
      </c>
      <c r="G46" t="s">
        <v>183</v>
      </c>
      <c r="H46" t="s">
        <v>30987</v>
      </c>
      <c r="I46">
        <v>1</v>
      </c>
      <c r="J46">
        <v>2476315</v>
      </c>
      <c r="K46">
        <v>2505525</v>
      </c>
      <c r="L46">
        <v>29211</v>
      </c>
      <c r="M46">
        <v>1</v>
      </c>
      <c r="N46">
        <v>9651</v>
      </c>
      <c r="O46" t="s">
        <v>179</v>
      </c>
      <c r="P46">
        <v>813</v>
      </c>
      <c r="Q46" t="s">
        <v>180</v>
      </c>
      <c r="R46" t="s">
        <v>181</v>
      </c>
      <c r="S46" t="s">
        <v>31016</v>
      </c>
      <c r="T46">
        <v>0.152084254673993</v>
      </c>
      <c r="U46">
        <v>0.603102917160658</v>
      </c>
      <c r="V46">
        <v>24.931175511052899</v>
      </c>
      <c r="W46">
        <v>0.20525741147413201</v>
      </c>
      <c r="X46">
        <v>0.704072456322962</v>
      </c>
      <c r="Y46">
        <v>-24.729541656647701</v>
      </c>
      <c r="Z46">
        <v>0.203350924423461</v>
      </c>
      <c r="AA46">
        <v>0.72610664078822296</v>
      </c>
      <c r="AB46">
        <v>24.715201437924399</v>
      </c>
      <c r="AC46">
        <v>0.30184355666711699</v>
      </c>
      <c r="AD46">
        <v>0.68253123924728298</v>
      </c>
      <c r="AE46">
        <v>-1.2831346992367001</v>
      </c>
      <c r="AF46">
        <v>0.22065000948199101</v>
      </c>
      <c r="AG46">
        <v>0.68151250837662902</v>
      </c>
      <c r="AH46">
        <v>1.55876912844288</v>
      </c>
      <c r="AI46">
        <v>0.24456414000292601</v>
      </c>
      <c r="AJ46">
        <v>0.78121606160956403</v>
      </c>
      <c r="AK46">
        <v>-24.608286238037</v>
      </c>
    </row>
    <row r="47" spans="1:37" x14ac:dyDescent="0.2">
      <c r="A47" t="s">
        <v>31</v>
      </c>
      <c r="B47">
        <v>2477290</v>
      </c>
      <c r="C47">
        <v>2477452</v>
      </c>
      <c r="D47">
        <v>163</v>
      </c>
      <c r="E47" t="s">
        <v>184</v>
      </c>
      <c r="F47">
        <v>5</v>
      </c>
      <c r="G47" t="s">
        <v>185</v>
      </c>
      <c r="H47" t="s">
        <v>30987</v>
      </c>
      <c r="I47">
        <v>1</v>
      </c>
      <c r="J47">
        <v>2476315</v>
      </c>
      <c r="K47">
        <v>2505525</v>
      </c>
      <c r="L47">
        <v>29211</v>
      </c>
      <c r="M47">
        <v>1</v>
      </c>
      <c r="N47">
        <v>9651</v>
      </c>
      <c r="O47" t="s">
        <v>179</v>
      </c>
      <c r="P47">
        <v>975</v>
      </c>
      <c r="Q47" t="s">
        <v>180</v>
      </c>
      <c r="R47" t="s">
        <v>181</v>
      </c>
      <c r="S47" t="s">
        <v>31016</v>
      </c>
      <c r="T47">
        <v>0.152084254673993</v>
      </c>
      <c r="U47">
        <v>0.603102917160658</v>
      </c>
      <c r="V47">
        <v>24.931175511052899</v>
      </c>
      <c r="W47">
        <v>0.20525741147413201</v>
      </c>
      <c r="X47">
        <v>0.704072456322962</v>
      </c>
      <c r="Y47">
        <v>-24.729541656647701</v>
      </c>
      <c r="Z47">
        <v>0.203350924423461</v>
      </c>
      <c r="AA47">
        <v>0.72610664078822296</v>
      </c>
      <c r="AB47">
        <v>24.715201437924399</v>
      </c>
      <c r="AC47">
        <v>0.30184355666711699</v>
      </c>
      <c r="AD47">
        <v>0.68253123924728298</v>
      </c>
      <c r="AE47">
        <v>-1.2831346992367001</v>
      </c>
      <c r="AF47">
        <v>0.22065000948199101</v>
      </c>
      <c r="AG47">
        <v>0.68151250837662902</v>
      </c>
      <c r="AH47">
        <v>1.55876912844288</v>
      </c>
      <c r="AI47">
        <v>0.24456414000292601</v>
      </c>
      <c r="AJ47">
        <v>0.78121606160956403</v>
      </c>
      <c r="AK47">
        <v>-24.608286238037</v>
      </c>
    </row>
    <row r="48" spans="1:37" x14ac:dyDescent="0.2">
      <c r="A48" t="s">
        <v>31</v>
      </c>
      <c r="B48">
        <v>2768523</v>
      </c>
      <c r="C48">
        <v>2768673</v>
      </c>
      <c r="D48">
        <v>151</v>
      </c>
      <c r="E48" t="s">
        <v>186</v>
      </c>
      <c r="F48">
        <v>1</v>
      </c>
      <c r="G48" t="s">
        <v>187</v>
      </c>
      <c r="H48" t="s">
        <v>30987</v>
      </c>
      <c r="I48">
        <v>1</v>
      </c>
      <c r="J48">
        <v>2768091</v>
      </c>
      <c r="K48">
        <v>2784733</v>
      </c>
      <c r="L48">
        <v>16643</v>
      </c>
      <c r="M48">
        <v>1</v>
      </c>
      <c r="N48">
        <v>105378598</v>
      </c>
      <c r="O48" t="s">
        <v>188</v>
      </c>
      <c r="P48">
        <v>432</v>
      </c>
      <c r="Q48" t="s">
        <v>40</v>
      </c>
      <c r="R48" t="s">
        <v>189</v>
      </c>
      <c r="S48" t="s">
        <v>31017</v>
      </c>
      <c r="T48">
        <v>0.310392327560365</v>
      </c>
      <c r="U48">
        <v>0.603102917160658</v>
      </c>
      <c r="V48">
        <v>-0.76248455310712604</v>
      </c>
      <c r="W48">
        <v>0.45965939254549298</v>
      </c>
      <c r="X48">
        <v>0.75726018452522603</v>
      </c>
      <c r="Y48">
        <v>-0.65424293413284396</v>
      </c>
      <c r="Z48">
        <v>0.32763050729065901</v>
      </c>
      <c r="AA48">
        <v>0.76323109848785398</v>
      </c>
      <c r="AB48">
        <v>-0.685892370489388</v>
      </c>
      <c r="AC48">
        <v>0.12479527205818799</v>
      </c>
      <c r="AD48">
        <v>0.68253123924728298</v>
      </c>
      <c r="AE48">
        <v>-1.2616505930647499</v>
      </c>
      <c r="AF48">
        <v>0.41835793604624599</v>
      </c>
      <c r="AG48">
        <v>0.80674443595273604</v>
      </c>
      <c r="AH48">
        <v>-0.50464695359873701</v>
      </c>
      <c r="AI48">
        <v>0.97109558922606898</v>
      </c>
      <c r="AJ48">
        <v>0.98789258377071898</v>
      </c>
      <c r="AK48">
        <v>-4.7811189650568296E-3</v>
      </c>
    </row>
    <row r="49" spans="1:37" x14ac:dyDescent="0.2">
      <c r="A49" t="s">
        <v>31</v>
      </c>
      <c r="B49">
        <v>2768673</v>
      </c>
      <c r="C49">
        <v>2768823</v>
      </c>
      <c r="D49">
        <v>151</v>
      </c>
      <c r="E49" t="s">
        <v>190</v>
      </c>
      <c r="F49">
        <v>0</v>
      </c>
      <c r="G49" t="s">
        <v>191</v>
      </c>
      <c r="H49" t="s">
        <v>30987</v>
      </c>
      <c r="I49">
        <v>1</v>
      </c>
      <c r="J49">
        <v>2768091</v>
      </c>
      <c r="K49">
        <v>2784733</v>
      </c>
      <c r="L49">
        <v>16643</v>
      </c>
      <c r="M49">
        <v>1</v>
      </c>
      <c r="N49">
        <v>105378598</v>
      </c>
      <c r="O49" t="s">
        <v>188</v>
      </c>
      <c r="P49">
        <v>582</v>
      </c>
      <c r="Q49" t="s">
        <v>40</v>
      </c>
      <c r="R49" t="s">
        <v>189</v>
      </c>
      <c r="S49" t="s">
        <v>31017</v>
      </c>
      <c r="T49">
        <v>0.310392327560365</v>
      </c>
      <c r="U49">
        <v>0.603102917160658</v>
      </c>
      <c r="V49">
        <v>-0.76248455310712604</v>
      </c>
      <c r="W49">
        <v>0.45965939254549298</v>
      </c>
      <c r="X49">
        <v>0.75726018452522603</v>
      </c>
      <c r="Y49">
        <v>-0.65424293413284396</v>
      </c>
      <c r="Z49">
        <v>0.32763050729065901</v>
      </c>
      <c r="AA49">
        <v>0.76323109848785398</v>
      </c>
      <c r="AB49">
        <v>-0.685892370489388</v>
      </c>
      <c r="AC49">
        <v>0.12479527205818799</v>
      </c>
      <c r="AD49">
        <v>0.68253123924728298</v>
      </c>
      <c r="AE49">
        <v>-1.2616505930647499</v>
      </c>
      <c r="AF49">
        <v>0.41835793604624599</v>
      </c>
      <c r="AG49">
        <v>0.80674443595273604</v>
      </c>
      <c r="AH49">
        <v>-0.50464695359873701</v>
      </c>
      <c r="AI49">
        <v>0.97109558922606898</v>
      </c>
      <c r="AJ49">
        <v>0.98789258377071898</v>
      </c>
      <c r="AK49">
        <v>-4.7811189650568296E-3</v>
      </c>
    </row>
    <row r="50" spans="1:37" x14ac:dyDescent="0.2">
      <c r="A50" t="s">
        <v>31</v>
      </c>
      <c r="B50">
        <v>2783648</v>
      </c>
      <c r="C50">
        <v>2783835</v>
      </c>
      <c r="D50">
        <v>188</v>
      </c>
      <c r="E50" t="s">
        <v>192</v>
      </c>
      <c r="F50">
        <v>8</v>
      </c>
      <c r="G50" t="s">
        <v>193</v>
      </c>
      <c r="H50" t="s">
        <v>31018</v>
      </c>
      <c r="I50">
        <v>1</v>
      </c>
      <c r="J50">
        <v>2641368</v>
      </c>
      <c r="K50">
        <v>2789665</v>
      </c>
      <c r="L50">
        <v>148298</v>
      </c>
      <c r="M50">
        <v>2</v>
      </c>
      <c r="N50">
        <v>100287898</v>
      </c>
      <c r="O50" t="s">
        <v>194</v>
      </c>
      <c r="P50">
        <v>5830</v>
      </c>
      <c r="Q50" t="s">
        <v>195</v>
      </c>
      <c r="R50" t="s">
        <v>196</v>
      </c>
      <c r="S50" t="s">
        <v>31019</v>
      </c>
      <c r="T50">
        <v>0.17308923567461099</v>
      </c>
      <c r="U50">
        <v>0.603102917160658</v>
      </c>
      <c r="V50">
        <v>-25.262895671185401</v>
      </c>
      <c r="W50">
        <v>0.94541066367716797</v>
      </c>
      <c r="X50">
        <v>0.95159051474143896</v>
      </c>
      <c r="Y50">
        <v>0.246149383899774</v>
      </c>
      <c r="Z50">
        <v>5.50355599158565E-2</v>
      </c>
      <c r="AA50">
        <v>0.72610664078822296</v>
      </c>
      <c r="AB50">
        <v>-25.262895671185401</v>
      </c>
      <c r="AC50">
        <v>0.71753805159658501</v>
      </c>
      <c r="AD50">
        <v>0.87989882095915395</v>
      </c>
      <c r="AE50">
        <v>-0.75385055058985495</v>
      </c>
      <c r="AF50">
        <v>0.32549523997010099</v>
      </c>
      <c r="AG50">
        <v>0.70473078222419605</v>
      </c>
      <c r="AH50">
        <v>-24.333285031497301</v>
      </c>
      <c r="AI50">
        <v>0.59609816080359102</v>
      </c>
      <c r="AJ50">
        <v>0.78121606160956403</v>
      </c>
      <c r="AK50">
        <v>1.1149047864364301</v>
      </c>
    </row>
    <row r="51" spans="1:37" x14ac:dyDescent="0.2">
      <c r="A51" t="s">
        <v>31</v>
      </c>
      <c r="B51">
        <v>3278882</v>
      </c>
      <c r="C51">
        <v>3279032</v>
      </c>
      <c r="D51">
        <v>151</v>
      </c>
      <c r="E51" t="s">
        <v>197</v>
      </c>
      <c r="F51">
        <v>14</v>
      </c>
      <c r="G51" t="s">
        <v>198</v>
      </c>
      <c r="H51" t="s">
        <v>31020</v>
      </c>
      <c r="I51">
        <v>1</v>
      </c>
      <c r="J51">
        <v>3244132</v>
      </c>
      <c r="K51">
        <v>3386918</v>
      </c>
      <c r="L51">
        <v>142787</v>
      </c>
      <c r="M51">
        <v>1</v>
      </c>
      <c r="N51">
        <v>63976</v>
      </c>
      <c r="O51" t="s">
        <v>199</v>
      </c>
      <c r="P51">
        <v>34750</v>
      </c>
      <c r="Q51" t="s">
        <v>200</v>
      </c>
      <c r="R51" t="s">
        <v>201</v>
      </c>
      <c r="S51" t="s">
        <v>31021</v>
      </c>
      <c r="T51">
        <v>1</v>
      </c>
      <c r="U51">
        <v>1</v>
      </c>
      <c r="V51">
        <v>4.83016910453423E-2</v>
      </c>
      <c r="W51">
        <v>0.94541066367716797</v>
      </c>
      <c r="X51">
        <v>0.95159051474143896</v>
      </c>
      <c r="Y51">
        <v>0.25354679456210499</v>
      </c>
      <c r="Z51">
        <v>0.65379035313853895</v>
      </c>
      <c r="AA51">
        <v>0.84521697243271998</v>
      </c>
      <c r="AB51">
        <v>-0.915172361236684</v>
      </c>
      <c r="AC51">
        <v>0.71753805159658501</v>
      </c>
      <c r="AD51">
        <v>0.87989882095915395</v>
      </c>
      <c r="AE51">
        <v>-0.74645313374503497</v>
      </c>
      <c r="AF51">
        <v>0.64997455747578503</v>
      </c>
      <c r="AG51">
        <v>0.80674443595273604</v>
      </c>
      <c r="AH51">
        <v>0.97791229255034195</v>
      </c>
      <c r="AI51">
        <v>0.59609816080359102</v>
      </c>
      <c r="AJ51">
        <v>0.78121606160956403</v>
      </c>
      <c r="AK51">
        <v>1.1223021906802499</v>
      </c>
    </row>
    <row r="52" spans="1:37" x14ac:dyDescent="0.2">
      <c r="A52" t="s">
        <v>31</v>
      </c>
      <c r="B52">
        <v>3279097</v>
      </c>
      <c r="C52">
        <v>3279276</v>
      </c>
      <c r="D52">
        <v>180</v>
      </c>
      <c r="E52" t="s">
        <v>202</v>
      </c>
      <c r="F52">
        <v>10</v>
      </c>
      <c r="G52" t="s">
        <v>203</v>
      </c>
      <c r="H52" t="s">
        <v>31020</v>
      </c>
      <c r="I52">
        <v>1</v>
      </c>
      <c r="J52">
        <v>3244132</v>
      </c>
      <c r="K52">
        <v>3386918</v>
      </c>
      <c r="L52">
        <v>142787</v>
      </c>
      <c r="M52">
        <v>1</v>
      </c>
      <c r="N52">
        <v>63976</v>
      </c>
      <c r="O52" t="s">
        <v>199</v>
      </c>
      <c r="P52">
        <v>34965</v>
      </c>
      <c r="Q52" t="s">
        <v>200</v>
      </c>
      <c r="R52" t="s">
        <v>201</v>
      </c>
      <c r="S52" t="s">
        <v>31021</v>
      </c>
      <c r="T52">
        <v>1</v>
      </c>
      <c r="U52">
        <v>1</v>
      </c>
      <c r="V52">
        <v>4.83016910453423E-2</v>
      </c>
      <c r="W52">
        <v>0.94541066367716797</v>
      </c>
      <c r="X52">
        <v>0.95159051474143896</v>
      </c>
      <c r="Y52">
        <v>0.25354679456210499</v>
      </c>
      <c r="Z52">
        <v>0.65379035313853895</v>
      </c>
      <c r="AA52">
        <v>0.84521697243271998</v>
      </c>
      <c r="AB52">
        <v>-0.915172361236684</v>
      </c>
      <c r="AC52">
        <v>0.71753805159658501</v>
      </c>
      <c r="AD52">
        <v>0.87989882095915395</v>
      </c>
      <c r="AE52">
        <v>-0.74645313374503497</v>
      </c>
      <c r="AF52">
        <v>0.64997455747578503</v>
      </c>
      <c r="AG52">
        <v>0.80674443595273604</v>
      </c>
      <c r="AH52">
        <v>0.97791229255034195</v>
      </c>
      <c r="AI52">
        <v>0.59609816080359102</v>
      </c>
      <c r="AJ52">
        <v>0.78121606160956403</v>
      </c>
      <c r="AK52">
        <v>1.1223021906802499</v>
      </c>
    </row>
    <row r="53" spans="1:37" x14ac:dyDescent="0.2">
      <c r="A53" t="s">
        <v>31</v>
      </c>
      <c r="B53">
        <v>3549095</v>
      </c>
      <c r="C53">
        <v>3549394</v>
      </c>
      <c r="D53">
        <v>300</v>
      </c>
      <c r="E53" t="s">
        <v>204</v>
      </c>
      <c r="F53">
        <v>10</v>
      </c>
      <c r="G53" t="s">
        <v>205</v>
      </c>
      <c r="H53" t="s">
        <v>31022</v>
      </c>
      <c r="I53">
        <v>1</v>
      </c>
      <c r="J53">
        <v>3560695</v>
      </c>
      <c r="K53">
        <v>3560790</v>
      </c>
      <c r="L53">
        <v>96</v>
      </c>
      <c r="M53">
        <v>2</v>
      </c>
      <c r="N53">
        <v>693135</v>
      </c>
      <c r="O53" t="s">
        <v>206</v>
      </c>
      <c r="P53">
        <v>11396</v>
      </c>
      <c r="Q53" t="s">
        <v>207</v>
      </c>
      <c r="R53" t="s">
        <v>208</v>
      </c>
      <c r="S53" t="s">
        <v>31023</v>
      </c>
      <c r="T53">
        <v>0.35387198439864398</v>
      </c>
      <c r="U53">
        <v>0.603102917160658</v>
      </c>
      <c r="V53">
        <v>-24.816858805638098</v>
      </c>
      <c r="W53">
        <v>0.38920677604595899</v>
      </c>
      <c r="X53">
        <v>0.704072456322962</v>
      </c>
      <c r="Y53">
        <v>-24.685614277008899</v>
      </c>
      <c r="Z53">
        <v>0.65379035313853895</v>
      </c>
      <c r="AA53">
        <v>0.84521697243271998</v>
      </c>
      <c r="AB53">
        <v>-1.9861411745847</v>
      </c>
      <c r="AC53">
        <v>0.71753805159658501</v>
      </c>
      <c r="AD53">
        <v>0.87989882095915395</v>
      </c>
      <c r="AE53">
        <v>-1.8174219454956799</v>
      </c>
      <c r="AF53">
        <v>0.32549523997010099</v>
      </c>
      <c r="AG53">
        <v>0.70473078222419605</v>
      </c>
      <c r="AH53">
        <v>-24.441853876922501</v>
      </c>
      <c r="AI53">
        <v>0.35038410267202102</v>
      </c>
      <c r="AJ53">
        <v>0.78121606160956403</v>
      </c>
      <c r="AK53">
        <v>-24.3714645521964</v>
      </c>
    </row>
    <row r="54" spans="1:37" x14ac:dyDescent="0.2">
      <c r="A54" t="s">
        <v>31</v>
      </c>
      <c r="B54">
        <v>3649820</v>
      </c>
      <c r="C54">
        <v>3649972</v>
      </c>
      <c r="D54">
        <v>153</v>
      </c>
      <c r="E54" t="s">
        <v>209</v>
      </c>
      <c r="F54">
        <v>13</v>
      </c>
      <c r="G54" t="s">
        <v>210</v>
      </c>
      <c r="H54" t="s">
        <v>30987</v>
      </c>
      <c r="I54">
        <v>1</v>
      </c>
      <c r="J54">
        <v>3632213</v>
      </c>
      <c r="K54">
        <v>3650026</v>
      </c>
      <c r="L54">
        <v>17814</v>
      </c>
      <c r="M54">
        <v>2</v>
      </c>
      <c r="N54">
        <v>49856</v>
      </c>
      <c r="O54" t="s">
        <v>211</v>
      </c>
      <c r="P54">
        <v>54</v>
      </c>
      <c r="Q54" t="s">
        <v>212</v>
      </c>
      <c r="R54" t="s">
        <v>213</v>
      </c>
      <c r="S54" t="s">
        <v>31024</v>
      </c>
      <c r="T54">
        <v>0.32911398597860803</v>
      </c>
      <c r="U54">
        <v>0.603102917160658</v>
      </c>
      <c r="V54">
        <v>24.360254195579099</v>
      </c>
      <c r="W54">
        <v>0.38920677604595899</v>
      </c>
      <c r="X54">
        <v>0.704072456322962</v>
      </c>
      <c r="Y54">
        <v>-24.158620344457901</v>
      </c>
      <c r="Z54">
        <v>0.48464167878831399</v>
      </c>
      <c r="AA54">
        <v>0.84435025072159198</v>
      </c>
      <c r="AB54">
        <v>23.396780135244299</v>
      </c>
      <c r="AC54">
        <v>0.21073619169722799</v>
      </c>
      <c r="AD54">
        <v>0.68253123924728298</v>
      </c>
      <c r="AE54">
        <v>-24.158620344457901</v>
      </c>
      <c r="AF54">
        <v>0.16793847098801201</v>
      </c>
      <c r="AG54">
        <v>0.68151250837662902</v>
      </c>
      <c r="AH54">
        <v>24.360254195579099</v>
      </c>
      <c r="AI54">
        <v>0.52399907623471598</v>
      </c>
      <c r="AJ54">
        <v>0.78121606160956403</v>
      </c>
      <c r="AK54">
        <v>-23.289864941376202</v>
      </c>
    </row>
    <row r="55" spans="1:37" x14ac:dyDescent="0.2">
      <c r="A55" t="s">
        <v>31</v>
      </c>
      <c r="B55">
        <v>3649972</v>
      </c>
      <c r="C55">
        <v>3650124</v>
      </c>
      <c r="D55">
        <v>153</v>
      </c>
      <c r="E55" t="s">
        <v>215</v>
      </c>
      <c r="F55">
        <v>18</v>
      </c>
      <c r="G55" t="s">
        <v>216</v>
      </c>
      <c r="H55" t="s">
        <v>30987</v>
      </c>
      <c r="I55">
        <v>1</v>
      </c>
      <c r="J55">
        <v>3630767</v>
      </c>
      <c r="K55">
        <v>3650058</v>
      </c>
      <c r="L55">
        <v>19292</v>
      </c>
      <c r="M55">
        <v>2</v>
      </c>
      <c r="N55">
        <v>49856</v>
      </c>
      <c r="O55" t="s">
        <v>217</v>
      </c>
      <c r="P55">
        <v>0</v>
      </c>
      <c r="Q55" t="s">
        <v>212</v>
      </c>
      <c r="R55" t="s">
        <v>213</v>
      </c>
      <c r="S55" t="s">
        <v>31024</v>
      </c>
      <c r="T55">
        <v>0.32911398597860803</v>
      </c>
      <c r="U55">
        <v>0.603102917160658</v>
      </c>
      <c r="V55">
        <v>24.360254195579099</v>
      </c>
      <c r="W55">
        <v>0.38920677604595899</v>
      </c>
      <c r="X55">
        <v>0.704072456322962</v>
      </c>
      <c r="Y55">
        <v>-24.158620344457901</v>
      </c>
      <c r="Z55">
        <v>0.48464167878831399</v>
      </c>
      <c r="AA55">
        <v>0.84435025072159198</v>
      </c>
      <c r="AB55">
        <v>23.396780135244299</v>
      </c>
      <c r="AC55">
        <v>0.21073619169722799</v>
      </c>
      <c r="AD55">
        <v>0.68253123924728298</v>
      </c>
      <c r="AE55">
        <v>-24.158620344457901</v>
      </c>
      <c r="AF55">
        <v>0.16793847098801201</v>
      </c>
      <c r="AG55">
        <v>0.68151250837662902</v>
      </c>
      <c r="AH55">
        <v>24.360254195579099</v>
      </c>
      <c r="AI55">
        <v>0.52399907623471598</v>
      </c>
      <c r="AJ55">
        <v>0.78121606160956403</v>
      </c>
      <c r="AK55">
        <v>-23.289864941376202</v>
      </c>
    </row>
    <row r="56" spans="1:37" x14ac:dyDescent="0.2">
      <c r="A56" t="s">
        <v>31</v>
      </c>
      <c r="B56">
        <v>3675539</v>
      </c>
      <c r="C56">
        <v>3675690</v>
      </c>
      <c r="D56">
        <v>152</v>
      </c>
      <c r="E56" t="s">
        <v>218</v>
      </c>
      <c r="F56">
        <v>7</v>
      </c>
      <c r="G56" t="s">
        <v>219</v>
      </c>
      <c r="H56" t="s">
        <v>31025</v>
      </c>
      <c r="I56">
        <v>1</v>
      </c>
      <c r="J56">
        <v>3682366</v>
      </c>
      <c r="K56">
        <v>3733079</v>
      </c>
      <c r="L56">
        <v>50714</v>
      </c>
      <c r="M56">
        <v>1</v>
      </c>
      <c r="N56">
        <v>7161</v>
      </c>
      <c r="O56" t="s">
        <v>220</v>
      </c>
      <c r="P56">
        <v>-6676</v>
      </c>
      <c r="Q56" t="s">
        <v>221</v>
      </c>
      <c r="R56" t="s">
        <v>214</v>
      </c>
      <c r="S56" t="s">
        <v>31026</v>
      </c>
      <c r="T56">
        <v>7.3374270299014499E-2</v>
      </c>
      <c r="U56">
        <v>0.603102917160658</v>
      </c>
      <c r="V56">
        <v>25.131749341553999</v>
      </c>
      <c r="W56">
        <v>0.46193634366738701</v>
      </c>
      <c r="X56">
        <v>0.75726018452522603</v>
      </c>
      <c r="Y56">
        <v>0.62179627369802104</v>
      </c>
      <c r="Z56">
        <v>0.203350924423461</v>
      </c>
      <c r="AA56">
        <v>0.72610664078822296</v>
      </c>
      <c r="AB56">
        <v>24.168275254860099</v>
      </c>
      <c r="AC56">
        <v>0.88945902157151002</v>
      </c>
      <c r="AD56">
        <v>0.94068432309766403</v>
      </c>
      <c r="AE56">
        <v>-0.378203659692952</v>
      </c>
      <c r="AF56">
        <v>1.3497623430991999E-2</v>
      </c>
      <c r="AG56">
        <v>0.476038960109122</v>
      </c>
      <c r="AH56">
        <v>25.131749341553999</v>
      </c>
      <c r="AI56">
        <v>0.183554312780425</v>
      </c>
      <c r="AJ56">
        <v>0.78121606160956403</v>
      </c>
      <c r="AK56">
        <v>1.49055165574809</v>
      </c>
    </row>
    <row r="57" spans="1:37" x14ac:dyDescent="0.2">
      <c r="A57" t="s">
        <v>31</v>
      </c>
      <c r="B57">
        <v>3732810</v>
      </c>
      <c r="C57">
        <v>3732966</v>
      </c>
      <c r="D57">
        <v>157</v>
      </c>
      <c r="E57" t="s">
        <v>222</v>
      </c>
      <c r="F57">
        <v>16</v>
      </c>
      <c r="G57" t="s">
        <v>223</v>
      </c>
      <c r="H57" t="s">
        <v>31003</v>
      </c>
      <c r="I57">
        <v>1</v>
      </c>
      <c r="J57">
        <v>3727478</v>
      </c>
      <c r="K57">
        <v>3733367</v>
      </c>
      <c r="L57">
        <v>5890</v>
      </c>
      <c r="M57">
        <v>1</v>
      </c>
      <c r="N57">
        <v>7161</v>
      </c>
      <c r="O57" t="s">
        <v>224</v>
      </c>
      <c r="P57">
        <v>5332</v>
      </c>
      <c r="Q57" t="s">
        <v>221</v>
      </c>
      <c r="R57" t="s">
        <v>214</v>
      </c>
      <c r="S57" t="s">
        <v>31026</v>
      </c>
      <c r="T57">
        <v>0.17308923567461099</v>
      </c>
      <c r="U57">
        <v>0.603102917160658</v>
      </c>
      <c r="V57">
        <v>-24.712257487482699</v>
      </c>
      <c r="W57">
        <v>0.38920677604595899</v>
      </c>
      <c r="X57">
        <v>0.704072456322962</v>
      </c>
      <c r="Y57">
        <v>-23.494241727170198</v>
      </c>
      <c r="Z57">
        <v>0.23404878042441499</v>
      </c>
      <c r="AA57">
        <v>0.72610664078822296</v>
      </c>
      <c r="AB57">
        <v>-4.07505129736764</v>
      </c>
      <c r="AC57">
        <v>0.88945902157151002</v>
      </c>
      <c r="AD57">
        <v>0.94068432309766403</v>
      </c>
      <c r="AE57">
        <v>-0.28286303485659497</v>
      </c>
      <c r="AF57">
        <v>0.22065000948199101</v>
      </c>
      <c r="AG57">
        <v>0.68151250837662902</v>
      </c>
      <c r="AH57">
        <v>-23.9334502264694</v>
      </c>
      <c r="AI57">
        <v>0.24456414000292601</v>
      </c>
      <c r="AJ57">
        <v>0.78121606160956403</v>
      </c>
      <c r="AK57">
        <v>-23.863060903080601</v>
      </c>
    </row>
    <row r="58" spans="1:37" x14ac:dyDescent="0.2">
      <c r="A58" t="s">
        <v>31</v>
      </c>
      <c r="B58">
        <v>3732966</v>
      </c>
      <c r="C58">
        <v>3733122</v>
      </c>
      <c r="D58">
        <v>157</v>
      </c>
      <c r="E58" t="s">
        <v>225</v>
      </c>
      <c r="F58">
        <v>14</v>
      </c>
      <c r="G58" t="s">
        <v>226</v>
      </c>
      <c r="H58" t="s">
        <v>31003</v>
      </c>
      <c r="I58">
        <v>1</v>
      </c>
      <c r="J58">
        <v>3727478</v>
      </c>
      <c r="K58">
        <v>3733367</v>
      </c>
      <c r="L58">
        <v>5890</v>
      </c>
      <c r="M58">
        <v>1</v>
      </c>
      <c r="N58">
        <v>7161</v>
      </c>
      <c r="O58" t="s">
        <v>224</v>
      </c>
      <c r="P58">
        <v>5488</v>
      </c>
      <c r="Q58" t="s">
        <v>221</v>
      </c>
      <c r="R58" t="s">
        <v>214</v>
      </c>
      <c r="S58" t="s">
        <v>31026</v>
      </c>
      <c r="T58">
        <v>0.17308923567461099</v>
      </c>
      <c r="U58">
        <v>0.603102917160658</v>
      </c>
      <c r="V58">
        <v>-24.712257487482699</v>
      </c>
      <c r="W58">
        <v>0.38920677604595899</v>
      </c>
      <c r="X58">
        <v>0.704072456322962</v>
      </c>
      <c r="Y58">
        <v>-23.494241727170198</v>
      </c>
      <c r="Z58">
        <v>0.23404878042441499</v>
      </c>
      <c r="AA58">
        <v>0.72610664078822296</v>
      </c>
      <c r="AB58">
        <v>-4.07505129736764</v>
      </c>
      <c r="AC58">
        <v>0.88945902157151002</v>
      </c>
      <c r="AD58">
        <v>0.94068432309766403</v>
      </c>
      <c r="AE58">
        <v>-0.28286303485659497</v>
      </c>
      <c r="AF58">
        <v>0.22065000948199101</v>
      </c>
      <c r="AG58">
        <v>0.68151250837662902</v>
      </c>
      <c r="AH58">
        <v>-23.9334502264694</v>
      </c>
      <c r="AI58">
        <v>0.24456414000292601</v>
      </c>
      <c r="AJ58">
        <v>0.78121606160956403</v>
      </c>
      <c r="AK58">
        <v>-23.863060903080601</v>
      </c>
    </row>
    <row r="59" spans="1:37" x14ac:dyDescent="0.2">
      <c r="A59" t="s">
        <v>31</v>
      </c>
      <c r="B59">
        <v>4398953</v>
      </c>
      <c r="C59">
        <v>4399244</v>
      </c>
      <c r="D59">
        <v>292</v>
      </c>
      <c r="E59" t="s">
        <v>227</v>
      </c>
      <c r="F59">
        <v>1</v>
      </c>
      <c r="G59" t="s">
        <v>228</v>
      </c>
      <c r="H59" t="s">
        <v>31000</v>
      </c>
      <c r="I59">
        <v>1</v>
      </c>
      <c r="J59">
        <v>4412027</v>
      </c>
      <c r="K59">
        <v>4424689</v>
      </c>
      <c r="L59">
        <v>12663</v>
      </c>
      <c r="M59">
        <v>1</v>
      </c>
      <c r="N59">
        <v>284661</v>
      </c>
      <c r="O59" t="s">
        <v>229</v>
      </c>
      <c r="P59">
        <v>-12783</v>
      </c>
      <c r="Q59" t="s">
        <v>230</v>
      </c>
      <c r="R59" t="s">
        <v>231</v>
      </c>
      <c r="S59" t="s">
        <v>31027</v>
      </c>
      <c r="T59">
        <v>0.152084254673993</v>
      </c>
      <c r="U59">
        <v>0.603102917160658</v>
      </c>
      <c r="V59">
        <v>24.8933744330573</v>
      </c>
      <c r="W59">
        <v>5.4349643961368002E-2</v>
      </c>
      <c r="X59">
        <v>0.704072456322962</v>
      </c>
      <c r="Y59">
        <v>25.053912627828801</v>
      </c>
      <c r="Z59">
        <v>0.306975110376564</v>
      </c>
      <c r="AA59">
        <v>0.72610664078822296</v>
      </c>
      <c r="AB59">
        <v>23.929900353061502</v>
      </c>
      <c r="AC59">
        <v>0.17695932866387601</v>
      </c>
      <c r="AD59">
        <v>0.68253123924728298</v>
      </c>
      <c r="AE59">
        <v>24.053912669247399</v>
      </c>
      <c r="AF59">
        <v>4.6407610929182198E-2</v>
      </c>
      <c r="AG59">
        <v>0.476038960109122</v>
      </c>
      <c r="AH59">
        <v>24.8933744330573</v>
      </c>
      <c r="AI59">
        <v>9.3920812249066992E-3</v>
      </c>
      <c r="AJ59">
        <v>0.78121606160956403</v>
      </c>
      <c r="AK59">
        <v>25.053912627828801</v>
      </c>
    </row>
    <row r="60" spans="1:37" x14ac:dyDescent="0.2">
      <c r="A60" t="s">
        <v>31</v>
      </c>
      <c r="B60">
        <v>4686862</v>
      </c>
      <c r="C60">
        <v>4687151</v>
      </c>
      <c r="D60">
        <v>290</v>
      </c>
      <c r="E60" t="s">
        <v>232</v>
      </c>
      <c r="F60">
        <v>4</v>
      </c>
      <c r="G60" t="s">
        <v>233</v>
      </c>
      <c r="H60" t="s">
        <v>31028</v>
      </c>
      <c r="I60">
        <v>1</v>
      </c>
      <c r="J60">
        <v>4711155</v>
      </c>
      <c r="K60">
        <v>4712165</v>
      </c>
      <c r="L60">
        <v>1011</v>
      </c>
      <c r="M60">
        <v>1</v>
      </c>
      <c r="N60">
        <v>55966</v>
      </c>
      <c r="O60" t="s">
        <v>234</v>
      </c>
      <c r="P60">
        <v>-24004</v>
      </c>
      <c r="Q60" t="s">
        <v>235</v>
      </c>
      <c r="R60" t="s">
        <v>236</v>
      </c>
      <c r="S60" t="s">
        <v>31029</v>
      </c>
      <c r="T60">
        <v>0.35387198439864398</v>
      </c>
      <c r="U60">
        <v>0.603102917160658</v>
      </c>
      <c r="V60">
        <v>-22.9261498745336</v>
      </c>
      <c r="W60">
        <v>0.94541066367716797</v>
      </c>
      <c r="X60">
        <v>0.95159051474143896</v>
      </c>
      <c r="Y60">
        <v>-1.2014548617730001</v>
      </c>
      <c r="Z60">
        <v>0.69013698642955401</v>
      </c>
      <c r="AA60">
        <v>0.84521697243271998</v>
      </c>
      <c r="AB60">
        <v>0.58400454060476903</v>
      </c>
      <c r="AC60">
        <v>0.71753805159658501</v>
      </c>
      <c r="AD60">
        <v>0.87989882095915395</v>
      </c>
      <c r="AE60">
        <v>-2.2014546979970899</v>
      </c>
      <c r="AF60">
        <v>0.32549523997010099</v>
      </c>
      <c r="AG60">
        <v>0.70473078222419605</v>
      </c>
      <c r="AH60">
        <v>-23.916399837148699</v>
      </c>
      <c r="AI60">
        <v>0.59609816080359102</v>
      </c>
      <c r="AJ60">
        <v>0.78121606160956403</v>
      </c>
      <c r="AK60">
        <v>-0.332699453881664</v>
      </c>
    </row>
    <row r="61" spans="1:37" x14ac:dyDescent="0.2">
      <c r="A61" t="s">
        <v>31</v>
      </c>
      <c r="B61">
        <v>5337409</v>
      </c>
      <c r="C61">
        <v>5337588</v>
      </c>
      <c r="D61">
        <v>180</v>
      </c>
      <c r="E61" t="s">
        <v>237</v>
      </c>
      <c r="F61">
        <v>1</v>
      </c>
      <c r="G61" t="s">
        <v>238</v>
      </c>
      <c r="H61" t="s">
        <v>31000</v>
      </c>
      <c r="I61">
        <v>1</v>
      </c>
      <c r="J61">
        <v>5490829</v>
      </c>
      <c r="K61">
        <v>5492804</v>
      </c>
      <c r="L61">
        <v>1976</v>
      </c>
      <c r="M61">
        <v>2</v>
      </c>
      <c r="N61">
        <v>105376686</v>
      </c>
      <c r="O61" t="s">
        <v>239</v>
      </c>
      <c r="P61">
        <v>155216</v>
      </c>
      <c r="Q61" t="s">
        <v>240</v>
      </c>
      <c r="R61" t="s">
        <v>241</v>
      </c>
      <c r="S61" t="s">
        <v>31030</v>
      </c>
      <c r="T61">
        <v>0.32911398597860803</v>
      </c>
      <c r="U61">
        <v>0.603102917160658</v>
      </c>
      <c r="V61">
        <v>23.296234314096001</v>
      </c>
      <c r="W61">
        <v>0.38920677604595899</v>
      </c>
      <c r="X61">
        <v>0.704072456322962</v>
      </c>
      <c r="Y61">
        <v>-23.094600473935099</v>
      </c>
      <c r="Z61">
        <v>0.306975110376564</v>
      </c>
      <c r="AA61">
        <v>0.72610664078822296</v>
      </c>
      <c r="AB61">
        <v>23.427206240058901</v>
      </c>
      <c r="AC61">
        <v>0.75388744886274095</v>
      </c>
      <c r="AD61">
        <v>0.87989882095915395</v>
      </c>
      <c r="AE61">
        <v>-0.54127820442535102</v>
      </c>
      <c r="AF61">
        <v>0.64997455747578503</v>
      </c>
      <c r="AG61">
        <v>0.80674443595273604</v>
      </c>
      <c r="AH61">
        <v>0.81691261369344603</v>
      </c>
      <c r="AI61">
        <v>0.35038410267202102</v>
      </c>
      <c r="AJ61">
        <v>0.78121606160956403</v>
      </c>
      <c r="AK61">
        <v>-23.3202910459812</v>
      </c>
    </row>
    <row r="62" spans="1:37" x14ac:dyDescent="0.2">
      <c r="A62" t="s">
        <v>31</v>
      </c>
      <c r="B62">
        <v>6128648</v>
      </c>
      <c r="C62">
        <v>6128805</v>
      </c>
      <c r="D62">
        <v>158</v>
      </c>
      <c r="E62" t="s">
        <v>242</v>
      </c>
      <c r="F62">
        <v>3</v>
      </c>
      <c r="G62" t="s">
        <v>243</v>
      </c>
      <c r="H62" t="s">
        <v>30987</v>
      </c>
      <c r="I62">
        <v>1</v>
      </c>
      <c r="J62">
        <v>6125534</v>
      </c>
      <c r="K62">
        <v>6128542</v>
      </c>
      <c r="L62">
        <v>3009</v>
      </c>
      <c r="M62">
        <v>2</v>
      </c>
      <c r="N62">
        <v>26038</v>
      </c>
      <c r="O62" t="s">
        <v>244</v>
      </c>
      <c r="P62">
        <v>-106</v>
      </c>
      <c r="Q62" t="s">
        <v>245</v>
      </c>
      <c r="R62" t="s">
        <v>246</v>
      </c>
      <c r="S62" t="s">
        <v>31031</v>
      </c>
      <c r="T62">
        <v>0.152084254673993</v>
      </c>
      <c r="U62">
        <v>0.603102917160658</v>
      </c>
      <c r="V62">
        <v>24.058416443761999</v>
      </c>
      <c r="W62">
        <v>0.94541066367716797</v>
      </c>
      <c r="X62">
        <v>0.95159051474143896</v>
      </c>
      <c r="Y62">
        <v>-1.13333049094906</v>
      </c>
      <c r="Z62">
        <v>0.306975110376564</v>
      </c>
      <c r="AA62">
        <v>0.72610664078822296</v>
      </c>
      <c r="AB62">
        <v>23.094942398237102</v>
      </c>
      <c r="AC62">
        <v>0.71753805159658501</v>
      </c>
      <c r="AD62">
        <v>0.87989882095915395</v>
      </c>
      <c r="AE62">
        <v>-2.13333020417768</v>
      </c>
      <c r="AF62">
        <v>4.6407610929182198E-2</v>
      </c>
      <c r="AG62">
        <v>0.476038960109122</v>
      </c>
      <c r="AH62">
        <v>24.058416443761999</v>
      </c>
      <c r="AI62">
        <v>0.59609816080359102</v>
      </c>
      <c r="AJ62">
        <v>0.78121606160956403</v>
      </c>
      <c r="AK62">
        <v>-0.26457513222019002</v>
      </c>
    </row>
    <row r="63" spans="1:37" x14ac:dyDescent="0.2">
      <c r="A63" t="s">
        <v>31</v>
      </c>
      <c r="B63">
        <v>6129071</v>
      </c>
      <c r="C63">
        <v>6129266</v>
      </c>
      <c r="D63">
        <v>196</v>
      </c>
      <c r="E63" t="s">
        <v>247</v>
      </c>
      <c r="F63">
        <v>4</v>
      </c>
      <c r="G63" t="s">
        <v>248</v>
      </c>
      <c r="H63" t="s">
        <v>30987</v>
      </c>
      <c r="I63">
        <v>1</v>
      </c>
      <c r="J63">
        <v>6125534</v>
      </c>
      <c r="K63">
        <v>6128542</v>
      </c>
      <c r="L63">
        <v>3009</v>
      </c>
      <c r="M63">
        <v>2</v>
      </c>
      <c r="N63">
        <v>26038</v>
      </c>
      <c r="O63" t="s">
        <v>244</v>
      </c>
      <c r="P63">
        <v>-529</v>
      </c>
      <c r="Q63" t="s">
        <v>245</v>
      </c>
      <c r="R63" t="s">
        <v>246</v>
      </c>
      <c r="S63" t="s">
        <v>31031</v>
      </c>
      <c r="T63">
        <v>0.152084254673993</v>
      </c>
      <c r="U63">
        <v>0.603102917160658</v>
      </c>
      <c r="V63">
        <v>23.831927729222102</v>
      </c>
      <c r="W63">
        <v>0.94541066367716797</v>
      </c>
      <c r="X63">
        <v>0.95159051474143896</v>
      </c>
      <c r="Y63">
        <v>-0.81140242874375201</v>
      </c>
      <c r="Z63">
        <v>0.306975110376564</v>
      </c>
      <c r="AA63">
        <v>0.72610664078822296</v>
      </c>
      <c r="AB63">
        <v>22.8684536970325</v>
      </c>
      <c r="AC63">
        <v>0.71753805159658501</v>
      </c>
      <c r="AD63">
        <v>0.87989882095915395</v>
      </c>
      <c r="AE63">
        <v>-1.81140214197238</v>
      </c>
      <c r="AF63">
        <v>4.6407610929182198E-2</v>
      </c>
      <c r="AG63">
        <v>0.476038960109122</v>
      </c>
      <c r="AH63">
        <v>23.831927729222102</v>
      </c>
      <c r="AI63">
        <v>0.59609816080359102</v>
      </c>
      <c r="AJ63">
        <v>0.78121606160956403</v>
      </c>
      <c r="AK63">
        <v>5.7352902986901398E-2</v>
      </c>
    </row>
    <row r="64" spans="1:37" x14ac:dyDescent="0.2">
      <c r="A64" t="s">
        <v>31</v>
      </c>
      <c r="B64">
        <v>6454162</v>
      </c>
      <c r="C64">
        <v>6454368</v>
      </c>
      <c r="D64">
        <v>207</v>
      </c>
      <c r="E64" t="s">
        <v>249</v>
      </c>
      <c r="F64">
        <v>22</v>
      </c>
      <c r="G64" t="s">
        <v>250</v>
      </c>
      <c r="H64" t="s">
        <v>31032</v>
      </c>
      <c r="I64">
        <v>1</v>
      </c>
      <c r="J64">
        <v>6451717</v>
      </c>
      <c r="K64">
        <v>6460405</v>
      </c>
      <c r="L64">
        <v>8689</v>
      </c>
      <c r="M64">
        <v>1</v>
      </c>
      <c r="N64">
        <v>83715</v>
      </c>
      <c r="O64" t="s">
        <v>251</v>
      </c>
      <c r="P64">
        <v>2445</v>
      </c>
      <c r="Q64" t="s">
        <v>252</v>
      </c>
      <c r="R64" t="s">
        <v>253</v>
      </c>
      <c r="S64" t="s">
        <v>254</v>
      </c>
      <c r="T64">
        <v>0.32911398597860803</v>
      </c>
      <c r="U64">
        <v>0.603102917160658</v>
      </c>
      <c r="V64">
        <v>24.275398070562801</v>
      </c>
      <c r="W64">
        <v>0.38920677604595899</v>
      </c>
      <c r="X64">
        <v>0.704072456322962</v>
      </c>
      <c r="Y64">
        <v>-24.0737642200503</v>
      </c>
      <c r="Z64">
        <v>0.48464167878831399</v>
      </c>
      <c r="AA64">
        <v>0.84435025072159198</v>
      </c>
      <c r="AB64">
        <v>23.311924014083498</v>
      </c>
      <c r="AC64">
        <v>0.21073619169722799</v>
      </c>
      <c r="AD64">
        <v>0.68253123924728298</v>
      </c>
      <c r="AE64">
        <v>-24.0737642200503</v>
      </c>
      <c r="AF64">
        <v>0.16793847098801201</v>
      </c>
      <c r="AG64">
        <v>0.68151250837662902</v>
      </c>
      <c r="AH64">
        <v>24.275398070562801</v>
      </c>
      <c r="AI64">
        <v>0.52399907623471598</v>
      </c>
      <c r="AJ64">
        <v>0.78121606160956403</v>
      </c>
      <c r="AK64">
        <v>-23.205008820824201</v>
      </c>
    </row>
    <row r="65" spans="1:37" x14ac:dyDescent="0.2">
      <c r="A65" t="s">
        <v>31</v>
      </c>
      <c r="B65">
        <v>6454368</v>
      </c>
      <c r="C65">
        <v>6454574</v>
      </c>
      <c r="D65">
        <v>207</v>
      </c>
      <c r="E65" t="s">
        <v>255</v>
      </c>
      <c r="F65">
        <v>20</v>
      </c>
      <c r="G65" t="s">
        <v>256</v>
      </c>
      <c r="H65" t="s">
        <v>31032</v>
      </c>
      <c r="I65">
        <v>1</v>
      </c>
      <c r="J65">
        <v>6451717</v>
      </c>
      <c r="K65">
        <v>6460405</v>
      </c>
      <c r="L65">
        <v>8689</v>
      </c>
      <c r="M65">
        <v>1</v>
      </c>
      <c r="N65">
        <v>83715</v>
      </c>
      <c r="O65" t="s">
        <v>251</v>
      </c>
      <c r="P65">
        <v>2651</v>
      </c>
      <c r="Q65" t="s">
        <v>252</v>
      </c>
      <c r="R65" t="s">
        <v>253</v>
      </c>
      <c r="S65" t="s">
        <v>254</v>
      </c>
      <c r="T65">
        <v>0.32911398597860803</v>
      </c>
      <c r="U65">
        <v>0.603102917160658</v>
      </c>
      <c r="V65">
        <v>24.275398070562801</v>
      </c>
      <c r="W65">
        <v>0.38920677604595899</v>
      </c>
      <c r="X65">
        <v>0.704072456322962</v>
      </c>
      <c r="Y65">
        <v>-24.0737642200503</v>
      </c>
      <c r="Z65">
        <v>0.48464167878831399</v>
      </c>
      <c r="AA65">
        <v>0.84435025072159198</v>
      </c>
      <c r="AB65">
        <v>23.311924014083498</v>
      </c>
      <c r="AC65">
        <v>0.21073619169722799</v>
      </c>
      <c r="AD65">
        <v>0.68253123924728298</v>
      </c>
      <c r="AE65">
        <v>-24.0737642200503</v>
      </c>
      <c r="AF65">
        <v>0.16793847098801201</v>
      </c>
      <c r="AG65">
        <v>0.68151250837662902</v>
      </c>
      <c r="AH65">
        <v>24.275398070562801</v>
      </c>
      <c r="AI65">
        <v>0.52399907623471598</v>
      </c>
      <c r="AJ65">
        <v>0.78121606160956403</v>
      </c>
      <c r="AK65">
        <v>-23.205008820824201</v>
      </c>
    </row>
    <row r="66" spans="1:37" x14ac:dyDescent="0.2">
      <c r="A66" t="s">
        <v>31</v>
      </c>
      <c r="B66">
        <v>7064362</v>
      </c>
      <c r="C66">
        <v>7064636</v>
      </c>
      <c r="D66">
        <v>275</v>
      </c>
      <c r="E66" t="s">
        <v>257</v>
      </c>
      <c r="F66">
        <v>1</v>
      </c>
      <c r="G66" t="s">
        <v>258</v>
      </c>
      <c r="H66" t="s">
        <v>31033</v>
      </c>
      <c r="I66">
        <v>1</v>
      </c>
      <c r="J66">
        <v>6874056</v>
      </c>
      <c r="K66">
        <v>6887842</v>
      </c>
      <c r="L66">
        <v>13787</v>
      </c>
      <c r="M66">
        <v>1</v>
      </c>
      <c r="N66">
        <v>23261</v>
      </c>
      <c r="O66" t="s">
        <v>259</v>
      </c>
      <c r="P66">
        <v>190306</v>
      </c>
      <c r="Q66" t="s">
        <v>260</v>
      </c>
      <c r="R66" t="s">
        <v>261</v>
      </c>
      <c r="S66" t="s">
        <v>31034</v>
      </c>
      <c r="T66">
        <v>0.54421053469192604</v>
      </c>
      <c r="U66">
        <v>0.80321479550967601</v>
      </c>
      <c r="V66">
        <v>1.1510255187835201</v>
      </c>
      <c r="W66">
        <v>0.113079289867903</v>
      </c>
      <c r="X66">
        <v>0.704072456322962</v>
      </c>
      <c r="Y66">
        <v>-24.9113791681355</v>
      </c>
      <c r="Z66">
        <v>0.96726857278496403</v>
      </c>
      <c r="AA66">
        <v>0.99919698600769702</v>
      </c>
      <c r="AB66">
        <v>0.187551450434609</v>
      </c>
      <c r="AC66">
        <v>2.4853262407310801E-2</v>
      </c>
      <c r="AD66">
        <v>0.57684129297949804</v>
      </c>
      <c r="AE66">
        <v>-24.9113791681355</v>
      </c>
      <c r="AF66">
        <v>0.22065000948199101</v>
      </c>
      <c r="AG66">
        <v>0.68151250837662902</v>
      </c>
      <c r="AH66">
        <v>2.0806360732449201</v>
      </c>
      <c r="AI66">
        <v>0.24456414000292601</v>
      </c>
      <c r="AJ66">
        <v>0.78121606160956403</v>
      </c>
      <c r="AK66">
        <v>-24.042623739182101</v>
      </c>
    </row>
    <row r="67" spans="1:37" x14ac:dyDescent="0.2">
      <c r="A67" t="s">
        <v>31</v>
      </c>
      <c r="B67">
        <v>7318592</v>
      </c>
      <c r="C67">
        <v>7318881</v>
      </c>
      <c r="D67">
        <v>290</v>
      </c>
      <c r="E67" t="s">
        <v>262</v>
      </c>
      <c r="F67">
        <v>4</v>
      </c>
      <c r="G67" t="s">
        <v>263</v>
      </c>
      <c r="H67" t="s">
        <v>31035</v>
      </c>
      <c r="I67">
        <v>1</v>
      </c>
      <c r="J67">
        <v>7368942</v>
      </c>
      <c r="K67">
        <v>7370270</v>
      </c>
      <c r="L67">
        <v>1329</v>
      </c>
      <c r="M67">
        <v>1</v>
      </c>
      <c r="N67">
        <v>23261</v>
      </c>
      <c r="O67" t="s">
        <v>264</v>
      </c>
      <c r="P67">
        <v>-50061</v>
      </c>
      <c r="Q67" t="s">
        <v>260</v>
      </c>
      <c r="R67" t="s">
        <v>261</v>
      </c>
      <c r="S67" t="s">
        <v>31034</v>
      </c>
      <c r="T67">
        <v>0.97213403838398904</v>
      </c>
      <c r="U67">
        <v>1</v>
      </c>
      <c r="V67">
        <v>0.217176080656204</v>
      </c>
      <c r="W67">
        <v>0.123414495547065</v>
      </c>
      <c r="X67">
        <v>0.704072456322962</v>
      </c>
      <c r="Y67">
        <v>25.493551770973401</v>
      </c>
      <c r="Z67">
        <v>0.69013698642955401</v>
      </c>
      <c r="AA67">
        <v>0.84521697243271998</v>
      </c>
      <c r="AB67">
        <v>-0.74629798519557</v>
      </c>
      <c r="AC67">
        <v>0.27780950890804001</v>
      </c>
      <c r="AD67">
        <v>0.68253123924728298</v>
      </c>
      <c r="AE67">
        <v>24.493551801512101</v>
      </c>
      <c r="AF67">
        <v>0.61410715005536498</v>
      </c>
      <c r="AG67">
        <v>0.80674443595273604</v>
      </c>
      <c r="AH67">
        <v>1.14678668841665</v>
      </c>
      <c r="AI67">
        <v>3.6185182304427702E-2</v>
      </c>
      <c r="AJ67">
        <v>0.78121606160956403</v>
      </c>
      <c r="AK67">
        <v>25.493551770973401</v>
      </c>
    </row>
    <row r="68" spans="1:37" x14ac:dyDescent="0.2">
      <c r="A68" t="s">
        <v>31</v>
      </c>
      <c r="B68">
        <v>7680050</v>
      </c>
      <c r="C68">
        <v>7680229</v>
      </c>
      <c r="D68">
        <v>180</v>
      </c>
      <c r="E68" t="s">
        <v>265</v>
      </c>
      <c r="F68">
        <v>16</v>
      </c>
      <c r="G68" t="s">
        <v>266</v>
      </c>
      <c r="H68" t="s">
        <v>31036</v>
      </c>
      <c r="I68">
        <v>1</v>
      </c>
      <c r="J68">
        <v>7671996</v>
      </c>
      <c r="K68">
        <v>7767019</v>
      </c>
      <c r="L68">
        <v>95024</v>
      </c>
      <c r="M68">
        <v>1</v>
      </c>
      <c r="N68">
        <v>23261</v>
      </c>
      <c r="O68" t="s">
        <v>267</v>
      </c>
      <c r="P68">
        <v>8054</v>
      </c>
      <c r="Q68" t="s">
        <v>260</v>
      </c>
      <c r="R68" t="s">
        <v>261</v>
      </c>
      <c r="S68" t="s">
        <v>31034</v>
      </c>
      <c r="T68" t="s">
        <v>40</v>
      </c>
      <c r="U68" t="s">
        <v>40</v>
      </c>
      <c r="V68">
        <v>0</v>
      </c>
      <c r="W68">
        <v>0.89107655920673101</v>
      </c>
      <c r="X68">
        <v>0.95159051474143896</v>
      </c>
      <c r="Y68">
        <v>0.81474897868975804</v>
      </c>
      <c r="Z68">
        <v>0.306975110376564</v>
      </c>
      <c r="AA68">
        <v>0.72610664078822296</v>
      </c>
      <c r="AB68">
        <v>23.6892717455022</v>
      </c>
      <c r="AC68">
        <v>0.75388744886274095</v>
      </c>
      <c r="AD68">
        <v>0.87989882095915395</v>
      </c>
      <c r="AE68">
        <v>-0.185250933589099</v>
      </c>
      <c r="AF68">
        <v>0.32549523997010099</v>
      </c>
      <c r="AG68">
        <v>0.70473078222419605</v>
      </c>
      <c r="AH68">
        <v>-23.652745872211899</v>
      </c>
      <c r="AI68">
        <v>0.56157887380500204</v>
      </c>
      <c r="AJ68">
        <v>0.78121606160956403</v>
      </c>
      <c r="AK68">
        <v>1.6835043179456299</v>
      </c>
    </row>
    <row r="69" spans="1:37" x14ac:dyDescent="0.2">
      <c r="A69" t="s">
        <v>31</v>
      </c>
      <c r="B69">
        <v>7680229</v>
      </c>
      <c r="C69">
        <v>7680408</v>
      </c>
      <c r="D69">
        <v>180</v>
      </c>
      <c r="E69" t="s">
        <v>268</v>
      </c>
      <c r="F69">
        <v>20</v>
      </c>
      <c r="G69" t="s">
        <v>269</v>
      </c>
      <c r="H69" t="s">
        <v>31036</v>
      </c>
      <c r="I69">
        <v>1</v>
      </c>
      <c r="J69">
        <v>7671996</v>
      </c>
      <c r="K69">
        <v>7767019</v>
      </c>
      <c r="L69">
        <v>95024</v>
      </c>
      <c r="M69">
        <v>1</v>
      </c>
      <c r="N69">
        <v>23261</v>
      </c>
      <c r="O69" t="s">
        <v>267</v>
      </c>
      <c r="P69">
        <v>8233</v>
      </c>
      <c r="Q69" t="s">
        <v>260</v>
      </c>
      <c r="R69" t="s">
        <v>261</v>
      </c>
      <c r="S69" t="s">
        <v>31034</v>
      </c>
      <c r="T69" t="s">
        <v>40</v>
      </c>
      <c r="U69" t="s">
        <v>40</v>
      </c>
      <c r="V69">
        <v>0</v>
      </c>
      <c r="W69">
        <v>0.89107655920673101</v>
      </c>
      <c r="X69">
        <v>0.95159051474143896</v>
      </c>
      <c r="Y69">
        <v>0.81474897868975804</v>
      </c>
      <c r="Z69">
        <v>0.306975110376564</v>
      </c>
      <c r="AA69">
        <v>0.72610664078822296</v>
      </c>
      <c r="AB69">
        <v>23.6892717455022</v>
      </c>
      <c r="AC69">
        <v>0.75388744886274095</v>
      </c>
      <c r="AD69">
        <v>0.87989882095915395</v>
      </c>
      <c r="AE69">
        <v>-0.185250933589099</v>
      </c>
      <c r="AF69">
        <v>0.32549523997010099</v>
      </c>
      <c r="AG69">
        <v>0.70473078222419605</v>
      </c>
      <c r="AH69">
        <v>-23.652745872211899</v>
      </c>
      <c r="AI69">
        <v>0.56157887380500204</v>
      </c>
      <c r="AJ69">
        <v>0.78121606160956403</v>
      </c>
      <c r="AK69">
        <v>1.6835043179456299</v>
      </c>
    </row>
    <row r="70" spans="1:37" x14ac:dyDescent="0.2">
      <c r="A70" t="s">
        <v>31</v>
      </c>
      <c r="B70">
        <v>8317785</v>
      </c>
      <c r="C70">
        <v>8317950</v>
      </c>
      <c r="D70">
        <v>166</v>
      </c>
      <c r="E70" t="s">
        <v>270</v>
      </c>
      <c r="F70">
        <v>13</v>
      </c>
      <c r="G70" t="s">
        <v>271</v>
      </c>
      <c r="H70" t="s">
        <v>30987</v>
      </c>
      <c r="I70">
        <v>1</v>
      </c>
      <c r="J70">
        <v>8318114</v>
      </c>
      <c r="K70">
        <v>8344165</v>
      </c>
      <c r="L70">
        <v>26052</v>
      </c>
      <c r="M70">
        <v>1</v>
      </c>
      <c r="N70">
        <v>50651</v>
      </c>
      <c r="O70" t="s">
        <v>272</v>
      </c>
      <c r="P70">
        <v>-164</v>
      </c>
      <c r="Q70" t="s">
        <v>273</v>
      </c>
      <c r="R70" t="s">
        <v>274</v>
      </c>
      <c r="S70" t="s">
        <v>31037</v>
      </c>
      <c r="T70">
        <v>0.97213403838398904</v>
      </c>
      <c r="U70">
        <v>1</v>
      </c>
      <c r="V70">
        <v>0.49619845530502998</v>
      </c>
      <c r="W70">
        <v>0.29261482077562401</v>
      </c>
      <c r="X70">
        <v>0.704072456322962</v>
      </c>
      <c r="Y70">
        <v>23.650772029096</v>
      </c>
      <c r="Z70">
        <v>0.69013698642955401</v>
      </c>
      <c r="AA70">
        <v>0.84521697243271998</v>
      </c>
      <c r="AB70">
        <v>-0.46727555912733798</v>
      </c>
      <c r="AC70">
        <v>0.27780950890804001</v>
      </c>
      <c r="AD70">
        <v>0.68253123924728298</v>
      </c>
      <c r="AE70">
        <v>23.4535203793166</v>
      </c>
      <c r="AF70">
        <v>0.61410715005536498</v>
      </c>
      <c r="AG70">
        <v>0.80674443595273604</v>
      </c>
      <c r="AH70">
        <v>1.4258089802623599</v>
      </c>
      <c r="AI70">
        <v>0.56157887380500204</v>
      </c>
      <c r="AJ70">
        <v>0.78121606160956403</v>
      </c>
      <c r="AK70">
        <v>1.5701988683425301</v>
      </c>
    </row>
    <row r="71" spans="1:37" x14ac:dyDescent="0.2">
      <c r="A71" t="s">
        <v>31</v>
      </c>
      <c r="B71">
        <v>8317950</v>
      </c>
      <c r="C71">
        <v>8318115</v>
      </c>
      <c r="D71">
        <v>166</v>
      </c>
      <c r="E71" t="s">
        <v>275</v>
      </c>
      <c r="F71">
        <v>25</v>
      </c>
      <c r="G71" t="s">
        <v>276</v>
      </c>
      <c r="H71" t="s">
        <v>30987</v>
      </c>
      <c r="I71">
        <v>1</v>
      </c>
      <c r="J71">
        <v>8318114</v>
      </c>
      <c r="K71">
        <v>8344165</v>
      </c>
      <c r="L71">
        <v>26052</v>
      </c>
      <c r="M71">
        <v>1</v>
      </c>
      <c r="N71">
        <v>50651</v>
      </c>
      <c r="O71" t="s">
        <v>272</v>
      </c>
      <c r="P71">
        <v>0</v>
      </c>
      <c r="Q71" t="s">
        <v>273</v>
      </c>
      <c r="R71" t="s">
        <v>274</v>
      </c>
      <c r="S71" t="s">
        <v>31037</v>
      </c>
      <c r="T71">
        <v>0.97213403838398904</v>
      </c>
      <c r="U71">
        <v>1</v>
      </c>
      <c r="V71">
        <v>0.49619845530502998</v>
      </c>
      <c r="W71">
        <v>0.29261482077562401</v>
      </c>
      <c r="X71">
        <v>0.704072456322962</v>
      </c>
      <c r="Y71">
        <v>23.650772029096</v>
      </c>
      <c r="Z71">
        <v>0.69013698642955401</v>
      </c>
      <c r="AA71">
        <v>0.84521697243271998</v>
      </c>
      <c r="AB71">
        <v>-0.46727555912733798</v>
      </c>
      <c r="AC71">
        <v>0.27780950890804001</v>
      </c>
      <c r="AD71">
        <v>0.68253123924728298</v>
      </c>
      <c r="AE71">
        <v>23.4535203793166</v>
      </c>
      <c r="AF71">
        <v>0.61410715005536498</v>
      </c>
      <c r="AG71">
        <v>0.80674443595273604</v>
      </c>
      <c r="AH71">
        <v>1.4258089802623599</v>
      </c>
      <c r="AI71">
        <v>0.56157887380500204</v>
      </c>
      <c r="AJ71">
        <v>0.78121606160956403</v>
      </c>
      <c r="AK71">
        <v>1.5701988683425301</v>
      </c>
    </row>
    <row r="72" spans="1:37" x14ac:dyDescent="0.2">
      <c r="A72" t="s">
        <v>31</v>
      </c>
      <c r="B72">
        <v>8342548</v>
      </c>
      <c r="C72">
        <v>8342720</v>
      </c>
      <c r="D72">
        <v>173</v>
      </c>
      <c r="E72" t="s">
        <v>277</v>
      </c>
      <c r="F72">
        <v>2</v>
      </c>
      <c r="G72" t="s">
        <v>278</v>
      </c>
      <c r="H72" t="s">
        <v>31038</v>
      </c>
      <c r="I72">
        <v>1</v>
      </c>
      <c r="J72">
        <v>8330428</v>
      </c>
      <c r="K72">
        <v>8336109</v>
      </c>
      <c r="L72">
        <v>5682</v>
      </c>
      <c r="M72">
        <v>1</v>
      </c>
      <c r="N72">
        <v>50651</v>
      </c>
      <c r="O72" t="s">
        <v>279</v>
      </c>
      <c r="P72">
        <v>12120</v>
      </c>
      <c r="Q72" t="s">
        <v>273</v>
      </c>
      <c r="R72" t="s">
        <v>274</v>
      </c>
      <c r="S72" t="s">
        <v>31037</v>
      </c>
      <c r="T72">
        <v>0.152084254673993</v>
      </c>
      <c r="U72">
        <v>0.603102917160658</v>
      </c>
      <c r="V72">
        <v>24.199532222983901</v>
      </c>
      <c r="W72">
        <v>0.89107655920673101</v>
      </c>
      <c r="X72">
        <v>0.95159051474143896</v>
      </c>
      <c r="Y72">
        <v>2.9959517982463701</v>
      </c>
      <c r="Z72">
        <v>0.306975110376564</v>
      </c>
      <c r="AA72">
        <v>0.72610664078822296</v>
      </c>
      <c r="AB72">
        <v>23.236058170148901</v>
      </c>
      <c r="AC72">
        <v>0.75388744886274095</v>
      </c>
      <c r="AD72">
        <v>0.87989882095915395</v>
      </c>
      <c r="AE72">
        <v>1.9959518801810601</v>
      </c>
      <c r="AF72">
        <v>4.6407610929182198E-2</v>
      </c>
      <c r="AG72">
        <v>0.476038960109122</v>
      </c>
      <c r="AH72">
        <v>24.199532222983901</v>
      </c>
      <c r="AI72">
        <v>0.56157887380500204</v>
      </c>
      <c r="AJ72">
        <v>0.78121606160956403</v>
      </c>
      <c r="AK72">
        <v>3.8647067250039999</v>
      </c>
    </row>
    <row r="73" spans="1:37" x14ac:dyDescent="0.2">
      <c r="A73" t="s">
        <v>31</v>
      </c>
      <c r="B73">
        <v>8342720</v>
      </c>
      <c r="C73">
        <v>8342892</v>
      </c>
      <c r="D73">
        <v>173</v>
      </c>
      <c r="E73" t="s">
        <v>280</v>
      </c>
      <c r="F73">
        <v>2</v>
      </c>
      <c r="G73" t="s">
        <v>281</v>
      </c>
      <c r="H73" t="s">
        <v>31038</v>
      </c>
      <c r="I73">
        <v>1</v>
      </c>
      <c r="J73">
        <v>8330428</v>
      </c>
      <c r="K73">
        <v>8336109</v>
      </c>
      <c r="L73">
        <v>5682</v>
      </c>
      <c r="M73">
        <v>1</v>
      </c>
      <c r="N73">
        <v>50651</v>
      </c>
      <c r="O73" t="s">
        <v>279</v>
      </c>
      <c r="P73">
        <v>12292</v>
      </c>
      <c r="Q73" t="s">
        <v>273</v>
      </c>
      <c r="R73" t="s">
        <v>274</v>
      </c>
      <c r="S73" t="s">
        <v>31037</v>
      </c>
      <c r="T73">
        <v>0.152084254673993</v>
      </c>
      <c r="U73">
        <v>0.603102917160658</v>
      </c>
      <c r="V73">
        <v>24.199532222983901</v>
      </c>
      <c r="W73">
        <v>0.89107655920673101</v>
      </c>
      <c r="X73">
        <v>0.95159051474143896</v>
      </c>
      <c r="Y73">
        <v>2.9959517982463701</v>
      </c>
      <c r="Z73">
        <v>0.306975110376564</v>
      </c>
      <c r="AA73">
        <v>0.72610664078822296</v>
      </c>
      <c r="AB73">
        <v>23.236058170148901</v>
      </c>
      <c r="AC73">
        <v>0.75388744886274095</v>
      </c>
      <c r="AD73">
        <v>0.87989882095915395</v>
      </c>
      <c r="AE73">
        <v>1.9959518801810601</v>
      </c>
      <c r="AF73">
        <v>4.6407610929182198E-2</v>
      </c>
      <c r="AG73">
        <v>0.476038960109122</v>
      </c>
      <c r="AH73">
        <v>24.199532222983901</v>
      </c>
      <c r="AI73">
        <v>0.56157887380500204</v>
      </c>
      <c r="AJ73">
        <v>0.78121606160956403</v>
      </c>
      <c r="AK73">
        <v>3.8647067250039999</v>
      </c>
    </row>
    <row r="74" spans="1:37" x14ac:dyDescent="0.2">
      <c r="A74" t="s">
        <v>31</v>
      </c>
      <c r="B74">
        <v>8360949</v>
      </c>
      <c r="C74">
        <v>8361116</v>
      </c>
      <c r="D74">
        <v>168</v>
      </c>
      <c r="E74" t="s">
        <v>282</v>
      </c>
      <c r="F74">
        <v>12</v>
      </c>
      <c r="G74" t="s">
        <v>283</v>
      </c>
      <c r="H74" t="s">
        <v>30999</v>
      </c>
      <c r="I74">
        <v>1</v>
      </c>
      <c r="J74">
        <v>8355521</v>
      </c>
      <c r="K74">
        <v>8362844</v>
      </c>
      <c r="L74">
        <v>7324</v>
      </c>
      <c r="M74">
        <v>2</v>
      </c>
      <c r="N74">
        <v>473</v>
      </c>
      <c r="O74" t="s">
        <v>284</v>
      </c>
      <c r="P74">
        <v>1728</v>
      </c>
      <c r="Q74" t="s">
        <v>285</v>
      </c>
      <c r="R74" t="s">
        <v>286</v>
      </c>
      <c r="S74" t="s">
        <v>31039</v>
      </c>
      <c r="T74">
        <v>0.97213403838398904</v>
      </c>
      <c r="U74">
        <v>1</v>
      </c>
      <c r="V74">
        <v>1.24332840874506</v>
      </c>
      <c r="W74">
        <v>0.38920677604595899</v>
      </c>
      <c r="X74">
        <v>0.704072456322962</v>
      </c>
      <c r="Y74">
        <v>-24.965975233499201</v>
      </c>
      <c r="Z74">
        <v>0.69013698642955401</v>
      </c>
      <c r="AA74">
        <v>0.84521697243271998</v>
      </c>
      <c r="AB74">
        <v>0.27985432113595199</v>
      </c>
      <c r="AC74">
        <v>0.71753805159658501</v>
      </c>
      <c r="AD74">
        <v>0.87989882095915395</v>
      </c>
      <c r="AE74">
        <v>-1.8973045706190399</v>
      </c>
      <c r="AF74">
        <v>0.61410715005536498</v>
      </c>
      <c r="AG74">
        <v>0.80674443595273604</v>
      </c>
      <c r="AH74">
        <v>2.1729389988595398</v>
      </c>
      <c r="AI74">
        <v>0.35038410267202102</v>
      </c>
      <c r="AJ74">
        <v>0.78121606160956403</v>
      </c>
      <c r="AK74">
        <v>-24.626807740518998</v>
      </c>
    </row>
    <row r="75" spans="1:37" x14ac:dyDescent="0.2">
      <c r="A75" t="s">
        <v>31</v>
      </c>
      <c r="B75">
        <v>8361116</v>
      </c>
      <c r="C75">
        <v>8361283</v>
      </c>
      <c r="D75">
        <v>168</v>
      </c>
      <c r="E75" t="s">
        <v>287</v>
      </c>
      <c r="F75">
        <v>4</v>
      </c>
      <c r="G75" t="s">
        <v>288</v>
      </c>
      <c r="H75" t="s">
        <v>30999</v>
      </c>
      <c r="I75">
        <v>1</v>
      </c>
      <c r="J75">
        <v>8355521</v>
      </c>
      <c r="K75">
        <v>8362844</v>
      </c>
      <c r="L75">
        <v>7324</v>
      </c>
      <c r="M75">
        <v>2</v>
      </c>
      <c r="N75">
        <v>473</v>
      </c>
      <c r="O75" t="s">
        <v>284</v>
      </c>
      <c r="P75">
        <v>1561</v>
      </c>
      <c r="Q75" t="s">
        <v>285</v>
      </c>
      <c r="R75" t="s">
        <v>286</v>
      </c>
      <c r="S75" t="s">
        <v>31039</v>
      </c>
      <c r="T75">
        <v>0.97213403838398904</v>
      </c>
      <c r="U75">
        <v>1</v>
      </c>
      <c r="V75">
        <v>1.24332840874506</v>
      </c>
      <c r="W75">
        <v>0.38920677604595899</v>
      </c>
      <c r="X75">
        <v>0.704072456322962</v>
      </c>
      <c r="Y75">
        <v>-24.965975233499201</v>
      </c>
      <c r="Z75">
        <v>0.69013698642955401</v>
      </c>
      <c r="AA75">
        <v>0.84521697243271998</v>
      </c>
      <c r="AB75">
        <v>0.27985432113595199</v>
      </c>
      <c r="AC75">
        <v>0.71753805159658501</v>
      </c>
      <c r="AD75">
        <v>0.87989882095915395</v>
      </c>
      <c r="AE75">
        <v>-1.8973045706190399</v>
      </c>
      <c r="AF75">
        <v>0.61410715005536498</v>
      </c>
      <c r="AG75">
        <v>0.80674443595273604</v>
      </c>
      <c r="AH75">
        <v>2.1729389988595398</v>
      </c>
      <c r="AI75">
        <v>0.35038410267202102</v>
      </c>
      <c r="AJ75">
        <v>0.78121606160956403</v>
      </c>
      <c r="AK75">
        <v>-24.626807740518998</v>
      </c>
    </row>
    <row r="76" spans="1:37" x14ac:dyDescent="0.2">
      <c r="A76" t="s">
        <v>31</v>
      </c>
      <c r="B76">
        <v>8878621</v>
      </c>
      <c r="C76">
        <v>8878846</v>
      </c>
      <c r="D76">
        <v>226</v>
      </c>
      <c r="E76" t="s">
        <v>289</v>
      </c>
      <c r="F76">
        <v>24</v>
      </c>
      <c r="G76" t="s">
        <v>290</v>
      </c>
      <c r="H76" t="s">
        <v>30987</v>
      </c>
      <c r="I76">
        <v>1</v>
      </c>
      <c r="J76">
        <v>8878835</v>
      </c>
      <c r="K76">
        <v>8879894</v>
      </c>
      <c r="L76">
        <v>1060</v>
      </c>
      <c r="M76">
        <v>1</v>
      </c>
      <c r="N76">
        <v>100505975</v>
      </c>
      <c r="O76" t="s">
        <v>291</v>
      </c>
      <c r="P76">
        <v>0</v>
      </c>
      <c r="Q76" t="s">
        <v>292</v>
      </c>
      <c r="R76" t="s">
        <v>293</v>
      </c>
      <c r="S76" t="s">
        <v>31040</v>
      </c>
      <c r="T76">
        <v>0.506551998792793</v>
      </c>
      <c r="U76">
        <v>0.78288571403930396</v>
      </c>
      <c r="V76">
        <v>5.6555618010069697</v>
      </c>
      <c r="W76">
        <v>0.20525741147413201</v>
      </c>
      <c r="X76">
        <v>0.704072456322962</v>
      </c>
      <c r="Y76">
        <v>-25.534502080307501</v>
      </c>
      <c r="Z76">
        <v>0.93459220503170903</v>
      </c>
      <c r="AA76">
        <v>0.99919698600769702</v>
      </c>
      <c r="AB76">
        <v>4.6920877015537101</v>
      </c>
      <c r="AC76">
        <v>0.283630615332017</v>
      </c>
      <c r="AD76">
        <v>0.68253123924728298</v>
      </c>
      <c r="AE76">
        <v>-6.3095369810817896</v>
      </c>
      <c r="AF76">
        <v>0.205398459628826</v>
      </c>
      <c r="AG76">
        <v>0.68151250837662902</v>
      </c>
      <c r="AH76">
        <v>6.5851712959067097</v>
      </c>
      <c r="AI76">
        <v>0.24456414000292601</v>
      </c>
      <c r="AJ76">
        <v>0.78121606160956403</v>
      </c>
      <c r="AK76">
        <v>-24.6954896695268</v>
      </c>
    </row>
    <row r="77" spans="1:37" x14ac:dyDescent="0.2">
      <c r="A77" t="s">
        <v>31</v>
      </c>
      <c r="B77">
        <v>9353377</v>
      </c>
      <c r="C77">
        <v>9353527</v>
      </c>
      <c r="D77">
        <v>151</v>
      </c>
      <c r="E77" t="s">
        <v>294</v>
      </c>
      <c r="F77">
        <v>2</v>
      </c>
      <c r="G77" t="s">
        <v>295</v>
      </c>
      <c r="H77" t="s">
        <v>30999</v>
      </c>
      <c r="I77">
        <v>1</v>
      </c>
      <c r="J77">
        <v>9351431</v>
      </c>
      <c r="K77">
        <v>9367863</v>
      </c>
      <c r="L77">
        <v>16433</v>
      </c>
      <c r="M77">
        <v>1</v>
      </c>
      <c r="N77">
        <v>80176</v>
      </c>
      <c r="O77" t="s">
        <v>296</v>
      </c>
      <c r="P77">
        <v>1946</v>
      </c>
      <c r="Q77" t="s">
        <v>297</v>
      </c>
      <c r="R77" t="s">
        <v>298</v>
      </c>
      <c r="S77" t="s">
        <v>31041</v>
      </c>
      <c r="T77" t="s">
        <v>40</v>
      </c>
      <c r="U77" t="s">
        <v>40</v>
      </c>
      <c r="V77">
        <v>0</v>
      </c>
      <c r="W77">
        <v>0.29261482077562401</v>
      </c>
      <c r="X77">
        <v>0.704072456322962</v>
      </c>
      <c r="Y77">
        <v>21.801341778338699</v>
      </c>
      <c r="Z77">
        <v>0.48464167878831399</v>
      </c>
      <c r="AA77">
        <v>0.84435025072159198</v>
      </c>
      <c r="AB77">
        <v>20.7638674884411</v>
      </c>
      <c r="AC77">
        <v>0.45677901822897599</v>
      </c>
      <c r="AD77">
        <v>0.82872126865393902</v>
      </c>
      <c r="AE77">
        <v>20.8013421730837</v>
      </c>
      <c r="AF77">
        <v>0.501741946288212</v>
      </c>
      <c r="AG77">
        <v>0.80674443595273604</v>
      </c>
      <c r="AH77">
        <v>-20.727341633192101</v>
      </c>
      <c r="AI77">
        <v>0.14667288820271701</v>
      </c>
      <c r="AJ77">
        <v>0.78121606160956403</v>
      </c>
      <c r="AK77">
        <v>21.801341778338699</v>
      </c>
    </row>
    <row r="78" spans="1:37" x14ac:dyDescent="0.2">
      <c r="A78" t="s">
        <v>31</v>
      </c>
      <c r="B78">
        <v>9829733</v>
      </c>
      <c r="C78">
        <v>9829907</v>
      </c>
      <c r="D78">
        <v>175</v>
      </c>
      <c r="E78" t="s">
        <v>299</v>
      </c>
      <c r="F78">
        <v>6</v>
      </c>
      <c r="G78" t="s">
        <v>300</v>
      </c>
      <c r="H78" t="s">
        <v>31000</v>
      </c>
      <c r="I78">
        <v>1</v>
      </c>
      <c r="J78">
        <v>9729028</v>
      </c>
      <c r="K78">
        <v>9823984</v>
      </c>
      <c r="L78">
        <v>94957</v>
      </c>
      <c r="M78">
        <v>2</v>
      </c>
      <c r="N78">
        <v>22883</v>
      </c>
      <c r="O78" t="s">
        <v>301</v>
      </c>
      <c r="P78">
        <v>-5749</v>
      </c>
      <c r="Q78" t="s">
        <v>302</v>
      </c>
      <c r="R78" t="s">
        <v>303</v>
      </c>
      <c r="S78" t="s">
        <v>31042</v>
      </c>
      <c r="T78">
        <v>0.17308923567461099</v>
      </c>
      <c r="U78">
        <v>0.603102917160658</v>
      </c>
      <c r="V78">
        <v>-24.0928801317893</v>
      </c>
      <c r="W78">
        <v>0.94541066367716797</v>
      </c>
      <c r="X78">
        <v>0.95159051474143896</v>
      </c>
      <c r="Y78">
        <v>-1.52761156550086</v>
      </c>
      <c r="Z78">
        <v>5.50355599158565E-2</v>
      </c>
      <c r="AA78">
        <v>0.72610664078822296</v>
      </c>
      <c r="AB78">
        <v>-24.0928801317893</v>
      </c>
      <c r="AC78">
        <v>0.71753805159658501</v>
      </c>
      <c r="AD78">
        <v>0.87989882095915395</v>
      </c>
      <c r="AE78">
        <v>-2.52761123794909</v>
      </c>
      <c r="AF78">
        <v>0.32549523997010099</v>
      </c>
      <c r="AG78">
        <v>0.70473078222419605</v>
      </c>
      <c r="AH78">
        <v>-23.163269532631301</v>
      </c>
      <c r="AI78">
        <v>0.59609816080359102</v>
      </c>
      <c r="AJ78">
        <v>0.78121606160956403</v>
      </c>
      <c r="AK78">
        <v>-0.65885619263226103</v>
      </c>
    </row>
    <row r="79" spans="1:37" x14ac:dyDescent="0.2">
      <c r="A79" t="s">
        <v>31</v>
      </c>
      <c r="B79">
        <v>9894379</v>
      </c>
      <c r="C79">
        <v>9894670</v>
      </c>
      <c r="D79">
        <v>292</v>
      </c>
      <c r="E79" t="s">
        <v>304</v>
      </c>
      <c r="F79">
        <v>4</v>
      </c>
      <c r="G79" t="s">
        <v>305</v>
      </c>
      <c r="H79" t="s">
        <v>30999</v>
      </c>
      <c r="I79">
        <v>1</v>
      </c>
      <c r="J79">
        <v>9850450</v>
      </c>
      <c r="K79">
        <v>9893237</v>
      </c>
      <c r="L79">
        <v>42788</v>
      </c>
      <c r="M79">
        <v>2</v>
      </c>
      <c r="N79">
        <v>56998</v>
      </c>
      <c r="O79" t="s">
        <v>306</v>
      </c>
      <c r="P79">
        <v>-1142</v>
      </c>
      <c r="Q79" t="s">
        <v>307</v>
      </c>
      <c r="R79" t="s">
        <v>308</v>
      </c>
      <c r="S79" t="s">
        <v>31043</v>
      </c>
      <c r="T79">
        <v>0.32911398597860803</v>
      </c>
      <c r="U79">
        <v>0.603102917160658</v>
      </c>
      <c r="V79">
        <v>22.576771568725501</v>
      </c>
      <c r="W79">
        <v>0.89107655920673101</v>
      </c>
      <c r="X79">
        <v>0.95159051474143896</v>
      </c>
      <c r="Y79">
        <v>0.67688088266737301</v>
      </c>
      <c r="Z79">
        <v>0.306975110376564</v>
      </c>
      <c r="AA79">
        <v>0.72610664078822296</v>
      </c>
      <c r="AB79">
        <v>22.426578939524301</v>
      </c>
      <c r="AC79">
        <v>0.75388744886274095</v>
      </c>
      <c r="AD79">
        <v>0.87989882095915395</v>
      </c>
      <c r="AE79">
        <v>-0.32311889824761503</v>
      </c>
      <c r="AF79">
        <v>0.61410715005536498</v>
      </c>
      <c r="AG79">
        <v>0.80674443595273604</v>
      </c>
      <c r="AH79">
        <v>1.4012461927067099</v>
      </c>
      <c r="AI79">
        <v>0.56157887380500204</v>
      </c>
      <c r="AJ79">
        <v>0.78121606160956403</v>
      </c>
      <c r="AK79">
        <v>1.54563606005485</v>
      </c>
    </row>
    <row r="80" spans="1:37" x14ac:dyDescent="0.2">
      <c r="A80" t="s">
        <v>31</v>
      </c>
      <c r="B80">
        <v>10844938</v>
      </c>
      <c r="C80">
        <v>10845081</v>
      </c>
      <c r="D80">
        <v>144</v>
      </c>
      <c r="E80" t="s">
        <v>309</v>
      </c>
      <c r="F80">
        <v>0</v>
      </c>
      <c r="G80" t="s">
        <v>310</v>
      </c>
      <c r="H80" t="s">
        <v>31000</v>
      </c>
      <c r="I80">
        <v>1</v>
      </c>
      <c r="J80">
        <v>10647213</v>
      </c>
      <c r="K80">
        <v>10796650</v>
      </c>
      <c r="L80">
        <v>149438</v>
      </c>
      <c r="M80">
        <v>2</v>
      </c>
      <c r="N80">
        <v>54897</v>
      </c>
      <c r="O80" t="s">
        <v>311</v>
      </c>
      <c r="P80">
        <v>-48288</v>
      </c>
      <c r="Q80" t="s">
        <v>312</v>
      </c>
      <c r="R80" t="s">
        <v>313</v>
      </c>
      <c r="S80" t="s">
        <v>31044</v>
      </c>
      <c r="T80">
        <v>0.644035865418358</v>
      </c>
      <c r="U80">
        <v>0.84904924635754497</v>
      </c>
      <c r="V80">
        <v>0.96954990081734604</v>
      </c>
      <c r="W80">
        <v>0.38920677604595899</v>
      </c>
      <c r="X80">
        <v>0.704072456322962</v>
      </c>
      <c r="Y80">
        <v>-23.881119153780102</v>
      </c>
      <c r="Z80">
        <v>0.26789404493740199</v>
      </c>
      <c r="AA80">
        <v>0.72610664078822296</v>
      </c>
      <c r="AB80">
        <v>6.0758539802336503E-3</v>
      </c>
      <c r="AC80">
        <v>0.92091778829119397</v>
      </c>
      <c r="AD80">
        <v>0.94068432309766403</v>
      </c>
      <c r="AE80">
        <v>-1.6235260137749301</v>
      </c>
      <c r="AF80">
        <v>0.98343762640780896</v>
      </c>
      <c r="AG80">
        <v>1</v>
      </c>
      <c r="AH80">
        <v>1.8991604290655</v>
      </c>
      <c r="AI80">
        <v>0.24456414000292601</v>
      </c>
      <c r="AJ80">
        <v>0.78121606160956403</v>
      </c>
      <c r="AK80">
        <v>-23.631728441732001</v>
      </c>
    </row>
    <row r="81" spans="1:37" x14ac:dyDescent="0.2">
      <c r="A81" t="s">
        <v>31</v>
      </c>
      <c r="B81">
        <v>11416279</v>
      </c>
      <c r="C81">
        <v>11416454</v>
      </c>
      <c r="D81">
        <v>176</v>
      </c>
      <c r="E81" t="s">
        <v>314</v>
      </c>
      <c r="F81">
        <v>1</v>
      </c>
      <c r="G81" t="s">
        <v>315</v>
      </c>
      <c r="H81" t="s">
        <v>31000</v>
      </c>
      <c r="I81">
        <v>1</v>
      </c>
      <c r="J81">
        <v>11479155</v>
      </c>
      <c r="K81">
        <v>11537551</v>
      </c>
      <c r="L81">
        <v>58397</v>
      </c>
      <c r="M81">
        <v>1</v>
      </c>
      <c r="N81">
        <v>57540</v>
      </c>
      <c r="O81" t="s">
        <v>316</v>
      </c>
      <c r="P81">
        <v>-62701</v>
      </c>
      <c r="Q81" t="s">
        <v>317</v>
      </c>
      <c r="R81" t="s">
        <v>318</v>
      </c>
      <c r="S81" t="s">
        <v>31045</v>
      </c>
      <c r="T81">
        <v>0.35387198439864398</v>
      </c>
      <c r="U81">
        <v>0.603102917160658</v>
      </c>
      <c r="V81">
        <v>-24.0467838967181</v>
      </c>
      <c r="W81">
        <v>0.20525741147413201</v>
      </c>
      <c r="X81">
        <v>0.704072456322962</v>
      </c>
      <c r="Y81">
        <v>-25.104748011382402</v>
      </c>
      <c r="Z81">
        <v>0.69013698642955401</v>
      </c>
      <c r="AA81">
        <v>0.84521697243271998</v>
      </c>
      <c r="AB81">
        <v>-0.53662948157976098</v>
      </c>
      <c r="AC81">
        <v>7.0489011448141195E-2</v>
      </c>
      <c r="AD81">
        <v>0.57684129297949804</v>
      </c>
      <c r="AE81">
        <v>-25.104748011382402</v>
      </c>
      <c r="AF81">
        <v>0.32549523997010099</v>
      </c>
      <c r="AG81">
        <v>0.70473078222419605</v>
      </c>
      <c r="AH81">
        <v>-24.306381902105802</v>
      </c>
      <c r="AI81">
        <v>0.35038410267202102</v>
      </c>
      <c r="AJ81">
        <v>0.78121606160956403</v>
      </c>
      <c r="AK81">
        <v>-24.235992577691398</v>
      </c>
    </row>
    <row r="82" spans="1:37" x14ac:dyDescent="0.2">
      <c r="A82" t="s">
        <v>31</v>
      </c>
      <c r="B82">
        <v>11416454</v>
      </c>
      <c r="C82">
        <v>11416629</v>
      </c>
      <c r="D82">
        <v>176</v>
      </c>
      <c r="E82" t="s">
        <v>319</v>
      </c>
      <c r="F82">
        <v>5</v>
      </c>
      <c r="G82" t="s">
        <v>320</v>
      </c>
      <c r="H82" t="s">
        <v>31000</v>
      </c>
      <c r="I82">
        <v>1</v>
      </c>
      <c r="J82">
        <v>11479155</v>
      </c>
      <c r="K82">
        <v>11537551</v>
      </c>
      <c r="L82">
        <v>58397</v>
      </c>
      <c r="M82">
        <v>1</v>
      </c>
      <c r="N82">
        <v>57540</v>
      </c>
      <c r="O82" t="s">
        <v>316</v>
      </c>
      <c r="P82">
        <v>-62526</v>
      </c>
      <c r="Q82" t="s">
        <v>317</v>
      </c>
      <c r="R82" t="s">
        <v>318</v>
      </c>
      <c r="S82" t="s">
        <v>31045</v>
      </c>
      <c r="T82">
        <v>0.35387198439864398</v>
      </c>
      <c r="U82">
        <v>0.603102917160658</v>
      </c>
      <c r="V82">
        <v>-24.0467838967181</v>
      </c>
      <c r="W82">
        <v>0.20525741147413201</v>
      </c>
      <c r="X82">
        <v>0.704072456322962</v>
      </c>
      <c r="Y82">
        <v>-25.104748011382402</v>
      </c>
      <c r="Z82">
        <v>0.69013698642955401</v>
      </c>
      <c r="AA82">
        <v>0.84521697243271998</v>
      </c>
      <c r="AB82">
        <v>-0.53662948157976098</v>
      </c>
      <c r="AC82">
        <v>7.0489011448141195E-2</v>
      </c>
      <c r="AD82">
        <v>0.57684129297949804</v>
      </c>
      <c r="AE82">
        <v>-25.104748011382402</v>
      </c>
      <c r="AF82">
        <v>0.32549523997010099</v>
      </c>
      <c r="AG82">
        <v>0.70473078222419605</v>
      </c>
      <c r="AH82">
        <v>-24.306381902105802</v>
      </c>
      <c r="AI82">
        <v>0.35038410267202102</v>
      </c>
      <c r="AJ82">
        <v>0.78121606160956403</v>
      </c>
      <c r="AK82">
        <v>-24.235992577691398</v>
      </c>
    </row>
    <row r="83" spans="1:37" x14ac:dyDescent="0.2">
      <c r="A83" t="s">
        <v>31</v>
      </c>
      <c r="B83">
        <v>11775851</v>
      </c>
      <c r="C83">
        <v>11776002</v>
      </c>
      <c r="D83">
        <v>152</v>
      </c>
      <c r="E83" t="s">
        <v>321</v>
      </c>
      <c r="F83">
        <v>2</v>
      </c>
      <c r="G83" t="s">
        <v>322</v>
      </c>
      <c r="H83" t="s">
        <v>31032</v>
      </c>
      <c r="I83">
        <v>1</v>
      </c>
      <c r="J83">
        <v>11778931</v>
      </c>
      <c r="K83">
        <v>11789478</v>
      </c>
      <c r="L83">
        <v>10548</v>
      </c>
      <c r="M83">
        <v>1</v>
      </c>
      <c r="N83">
        <v>284498</v>
      </c>
      <c r="O83" t="s">
        <v>323</v>
      </c>
      <c r="P83">
        <v>-2929</v>
      </c>
      <c r="Q83" t="s">
        <v>324</v>
      </c>
      <c r="R83" t="s">
        <v>325</v>
      </c>
      <c r="S83" t="s">
        <v>31046</v>
      </c>
      <c r="T83">
        <v>4.54222079134999E-2</v>
      </c>
      <c r="U83">
        <v>0.603102917160658</v>
      </c>
      <c r="V83">
        <v>-26.490488108266501</v>
      </c>
      <c r="W83">
        <v>0.23378313855274899</v>
      </c>
      <c r="X83">
        <v>0.704072456322962</v>
      </c>
      <c r="Y83">
        <v>1.6922945251182799</v>
      </c>
      <c r="Z83">
        <v>3.5594600696470101E-2</v>
      </c>
      <c r="AA83">
        <v>0.72610664078822296</v>
      </c>
      <c r="AB83">
        <v>-2.5147438109122402</v>
      </c>
      <c r="AC83">
        <v>0.42508348555068898</v>
      </c>
      <c r="AD83">
        <v>0.82872126865393902</v>
      </c>
      <c r="AE83">
        <v>1.08490703990258</v>
      </c>
      <c r="AF83">
        <v>0.105385325799565</v>
      </c>
      <c r="AG83">
        <v>0.68151250837662902</v>
      </c>
      <c r="AH83">
        <v>-25.9668279320789</v>
      </c>
      <c r="AI83">
        <v>0.164148692710268</v>
      </c>
      <c r="AJ83">
        <v>0.78121606160956403</v>
      </c>
      <c r="AK83">
        <v>1.68527945924193</v>
      </c>
    </row>
    <row r="84" spans="1:37" x14ac:dyDescent="0.2">
      <c r="A84" t="s">
        <v>31</v>
      </c>
      <c r="B84">
        <v>11922825</v>
      </c>
      <c r="C84">
        <v>11922969</v>
      </c>
      <c r="D84">
        <v>145</v>
      </c>
      <c r="E84" t="s">
        <v>326</v>
      </c>
      <c r="F84">
        <v>7</v>
      </c>
      <c r="G84" t="s">
        <v>327</v>
      </c>
      <c r="H84" t="s">
        <v>31047</v>
      </c>
      <c r="I84">
        <v>1</v>
      </c>
      <c r="J84">
        <v>11920183</v>
      </c>
      <c r="K84">
        <v>11926403</v>
      </c>
      <c r="L84">
        <v>6221</v>
      </c>
      <c r="M84">
        <v>2</v>
      </c>
      <c r="N84">
        <v>90231</v>
      </c>
      <c r="O84" t="s">
        <v>328</v>
      </c>
      <c r="P84">
        <v>3434</v>
      </c>
      <c r="Q84" t="s">
        <v>329</v>
      </c>
      <c r="R84" t="s">
        <v>330</v>
      </c>
      <c r="S84" t="s">
        <v>330</v>
      </c>
      <c r="T84">
        <v>0.97213403838398904</v>
      </c>
      <c r="U84">
        <v>1</v>
      </c>
      <c r="V84">
        <v>0.17026773780838</v>
      </c>
      <c r="W84">
        <v>0.20525741147413201</v>
      </c>
      <c r="X84">
        <v>0.704072456322962</v>
      </c>
      <c r="Y84">
        <v>-25.567646660857601</v>
      </c>
      <c r="Z84">
        <v>0.93459220503170903</v>
      </c>
      <c r="AA84">
        <v>0.99919698600769702</v>
      </c>
      <c r="AB84">
        <v>0.51208498981391004</v>
      </c>
      <c r="AC84">
        <v>0.283630615332017</v>
      </c>
      <c r="AD84">
        <v>0.68253123924728298</v>
      </c>
      <c r="AE84">
        <v>-2.1295352663140399</v>
      </c>
      <c r="AF84">
        <v>1</v>
      </c>
      <c r="AG84">
        <v>1</v>
      </c>
      <c r="AH84">
        <v>-0.26570571492116102</v>
      </c>
      <c r="AI84">
        <v>0.24456414000292601</v>
      </c>
      <c r="AJ84">
        <v>0.78121606160956403</v>
      </c>
      <c r="AK84">
        <v>-25.161020711480798</v>
      </c>
    </row>
    <row r="85" spans="1:37" x14ac:dyDescent="0.2">
      <c r="A85" t="s">
        <v>31</v>
      </c>
      <c r="B85">
        <v>11922969</v>
      </c>
      <c r="C85">
        <v>11923113</v>
      </c>
      <c r="D85">
        <v>145</v>
      </c>
      <c r="E85" t="s">
        <v>331</v>
      </c>
      <c r="F85">
        <v>11</v>
      </c>
      <c r="G85" t="s">
        <v>332</v>
      </c>
      <c r="H85" t="s">
        <v>31047</v>
      </c>
      <c r="I85">
        <v>1</v>
      </c>
      <c r="J85">
        <v>11920183</v>
      </c>
      <c r="K85">
        <v>11926403</v>
      </c>
      <c r="L85">
        <v>6221</v>
      </c>
      <c r="M85">
        <v>2</v>
      </c>
      <c r="N85">
        <v>90231</v>
      </c>
      <c r="O85" t="s">
        <v>328</v>
      </c>
      <c r="P85">
        <v>3290</v>
      </c>
      <c r="Q85" t="s">
        <v>329</v>
      </c>
      <c r="R85" t="s">
        <v>330</v>
      </c>
      <c r="S85" t="s">
        <v>330</v>
      </c>
      <c r="T85">
        <v>0.97213403838398904</v>
      </c>
      <c r="U85">
        <v>1</v>
      </c>
      <c r="V85">
        <v>0.17026773780838</v>
      </c>
      <c r="W85">
        <v>0.20525741147413201</v>
      </c>
      <c r="X85">
        <v>0.704072456322962</v>
      </c>
      <c r="Y85">
        <v>-25.567646660857601</v>
      </c>
      <c r="Z85">
        <v>0.93459220503170903</v>
      </c>
      <c r="AA85">
        <v>0.99919698600769702</v>
      </c>
      <c r="AB85">
        <v>0.51208498981391004</v>
      </c>
      <c r="AC85">
        <v>0.283630615332017</v>
      </c>
      <c r="AD85">
        <v>0.68253123924728298</v>
      </c>
      <c r="AE85">
        <v>-2.1295352663140399</v>
      </c>
      <c r="AF85">
        <v>1</v>
      </c>
      <c r="AG85">
        <v>1</v>
      </c>
      <c r="AH85">
        <v>-0.26570571492116102</v>
      </c>
      <c r="AI85">
        <v>0.24456414000292601</v>
      </c>
      <c r="AJ85">
        <v>0.78121606160956403</v>
      </c>
      <c r="AK85">
        <v>-25.161020711480798</v>
      </c>
    </row>
    <row r="86" spans="1:37" x14ac:dyDescent="0.2">
      <c r="A86" t="s">
        <v>31</v>
      </c>
      <c r="B86">
        <v>11923113</v>
      </c>
      <c r="C86">
        <v>11923257</v>
      </c>
      <c r="D86">
        <v>145</v>
      </c>
      <c r="E86" t="s">
        <v>333</v>
      </c>
      <c r="F86">
        <v>1</v>
      </c>
      <c r="G86" t="s">
        <v>334</v>
      </c>
      <c r="H86" t="s">
        <v>31047</v>
      </c>
      <c r="I86">
        <v>1</v>
      </c>
      <c r="J86">
        <v>11920183</v>
      </c>
      <c r="K86">
        <v>11926403</v>
      </c>
      <c r="L86">
        <v>6221</v>
      </c>
      <c r="M86">
        <v>2</v>
      </c>
      <c r="N86">
        <v>90231</v>
      </c>
      <c r="O86" t="s">
        <v>328</v>
      </c>
      <c r="P86">
        <v>3146</v>
      </c>
      <c r="Q86" t="s">
        <v>329</v>
      </c>
      <c r="R86" t="s">
        <v>330</v>
      </c>
      <c r="S86" t="s">
        <v>330</v>
      </c>
      <c r="T86">
        <v>1</v>
      </c>
      <c r="U86">
        <v>1</v>
      </c>
      <c r="V86">
        <v>-7.0740350360525894E-2</v>
      </c>
      <c r="W86">
        <v>0.20525741147413201</v>
      </c>
      <c r="X86">
        <v>0.704072456322962</v>
      </c>
      <c r="Y86">
        <v>-25.4749185239362</v>
      </c>
      <c r="Z86">
        <v>0.96726857278496403</v>
      </c>
      <c r="AA86">
        <v>0.99919698600769702</v>
      </c>
      <c r="AB86">
        <v>0.41935685423218699</v>
      </c>
      <c r="AC86">
        <v>0.30184355666711699</v>
      </c>
      <c r="AD86">
        <v>0.68253123924728298</v>
      </c>
      <c r="AE86">
        <v>-2.0368071293926202</v>
      </c>
      <c r="AF86">
        <v>0.98343762640780896</v>
      </c>
      <c r="AG86">
        <v>1</v>
      </c>
      <c r="AH86">
        <v>-0.50671380309006697</v>
      </c>
      <c r="AI86">
        <v>0.24456414000292601</v>
      </c>
      <c r="AJ86">
        <v>0.78121606160956403</v>
      </c>
      <c r="AK86">
        <v>-25.094306672469301</v>
      </c>
    </row>
    <row r="87" spans="1:37" x14ac:dyDescent="0.2">
      <c r="A87" t="s">
        <v>31</v>
      </c>
      <c r="B87">
        <v>11925621</v>
      </c>
      <c r="C87">
        <v>11925778</v>
      </c>
      <c r="D87">
        <v>158</v>
      </c>
      <c r="E87" t="s">
        <v>335</v>
      </c>
      <c r="F87">
        <v>16</v>
      </c>
      <c r="G87" t="s">
        <v>336</v>
      </c>
      <c r="H87" t="s">
        <v>30987</v>
      </c>
      <c r="I87">
        <v>1</v>
      </c>
      <c r="J87">
        <v>11920183</v>
      </c>
      <c r="K87">
        <v>11926403</v>
      </c>
      <c r="L87">
        <v>6221</v>
      </c>
      <c r="M87">
        <v>2</v>
      </c>
      <c r="N87">
        <v>90231</v>
      </c>
      <c r="O87" t="s">
        <v>328</v>
      </c>
      <c r="P87">
        <v>625</v>
      </c>
      <c r="Q87" t="s">
        <v>329</v>
      </c>
      <c r="R87" t="s">
        <v>330</v>
      </c>
      <c r="S87" t="s">
        <v>330</v>
      </c>
      <c r="T87">
        <v>0.32911398597860803</v>
      </c>
      <c r="U87">
        <v>0.603102917160658</v>
      </c>
      <c r="V87">
        <v>21.5473450054279</v>
      </c>
      <c r="W87">
        <v>0.20525741147413201</v>
      </c>
      <c r="X87">
        <v>0.704072456322962</v>
      </c>
      <c r="Y87">
        <v>-23.694258981396299</v>
      </c>
      <c r="Z87">
        <v>0.306975110376564</v>
      </c>
      <c r="AA87">
        <v>0.72610664078822296</v>
      </c>
      <c r="AB87">
        <v>22.932418792531902</v>
      </c>
      <c r="AC87">
        <v>7.0489011448141195E-2</v>
      </c>
      <c r="AD87">
        <v>0.57684129297949804</v>
      </c>
      <c r="AE87">
        <v>-23.694258981396299</v>
      </c>
      <c r="AF87">
        <v>0.64997455747578503</v>
      </c>
      <c r="AG87">
        <v>0.80674443595273604</v>
      </c>
      <c r="AH87">
        <v>-1.03319884685835</v>
      </c>
      <c r="AI87">
        <v>0.35038410267202102</v>
      </c>
      <c r="AJ87">
        <v>0.78121606160956403</v>
      </c>
      <c r="AK87">
        <v>-22.825503602479198</v>
      </c>
    </row>
    <row r="88" spans="1:37" x14ac:dyDescent="0.2">
      <c r="A88" t="s">
        <v>31</v>
      </c>
      <c r="B88">
        <v>12191459</v>
      </c>
      <c r="C88">
        <v>12191643</v>
      </c>
      <c r="D88">
        <v>185</v>
      </c>
      <c r="E88" t="s">
        <v>337</v>
      </c>
      <c r="F88">
        <v>17</v>
      </c>
      <c r="G88" t="s">
        <v>338</v>
      </c>
      <c r="H88" t="s">
        <v>30987</v>
      </c>
      <c r="I88">
        <v>1</v>
      </c>
      <c r="J88">
        <v>12191713</v>
      </c>
      <c r="K88">
        <v>12191773</v>
      </c>
      <c r="L88">
        <v>61</v>
      </c>
      <c r="M88">
        <v>1</v>
      </c>
      <c r="N88">
        <v>100616438</v>
      </c>
      <c r="O88" t="s">
        <v>339</v>
      </c>
      <c r="P88">
        <v>-70</v>
      </c>
      <c r="Q88" t="s">
        <v>340</v>
      </c>
      <c r="R88" t="s">
        <v>341</v>
      </c>
      <c r="S88" t="s">
        <v>31048</v>
      </c>
      <c r="T88">
        <v>8.8407481283857503E-2</v>
      </c>
      <c r="U88">
        <v>0.603102917160658</v>
      </c>
      <c r="V88">
        <v>-26.407743393604999</v>
      </c>
      <c r="W88">
        <v>0.113079289867903</v>
      </c>
      <c r="X88">
        <v>0.704072456322962</v>
      </c>
      <c r="Y88">
        <v>-26.276498861870099</v>
      </c>
      <c r="Z88">
        <v>1.7313209044554401E-2</v>
      </c>
      <c r="AA88">
        <v>0.72610664078822296</v>
      </c>
      <c r="AB88">
        <v>-26.407743393604999</v>
      </c>
      <c r="AC88">
        <v>2.4853262407310801E-2</v>
      </c>
      <c r="AD88">
        <v>0.57684129297949804</v>
      </c>
      <c r="AE88">
        <v>-26.276498861870099</v>
      </c>
      <c r="AF88">
        <v>0.22065000948199101</v>
      </c>
      <c r="AG88">
        <v>0.68151250837662902</v>
      </c>
      <c r="AH88">
        <v>-25.478132736158202</v>
      </c>
      <c r="AI88">
        <v>0.24456414000292601</v>
      </c>
      <c r="AJ88">
        <v>0.78121606160956403</v>
      </c>
      <c r="AK88">
        <v>-25.407743409810099</v>
      </c>
    </row>
    <row r="89" spans="1:37" x14ac:dyDescent="0.2">
      <c r="A89" t="s">
        <v>31</v>
      </c>
      <c r="B89">
        <v>12191643</v>
      </c>
      <c r="C89">
        <v>12191827</v>
      </c>
      <c r="D89">
        <v>185</v>
      </c>
      <c r="E89" t="s">
        <v>342</v>
      </c>
      <c r="F89">
        <v>11</v>
      </c>
      <c r="G89" t="s">
        <v>343</v>
      </c>
      <c r="H89" t="s">
        <v>30987</v>
      </c>
      <c r="I89">
        <v>1</v>
      </c>
      <c r="J89">
        <v>12191713</v>
      </c>
      <c r="K89">
        <v>12191773</v>
      </c>
      <c r="L89">
        <v>61</v>
      </c>
      <c r="M89">
        <v>1</v>
      </c>
      <c r="N89">
        <v>100616438</v>
      </c>
      <c r="O89" t="s">
        <v>339</v>
      </c>
      <c r="P89">
        <v>0</v>
      </c>
      <c r="Q89" t="s">
        <v>340</v>
      </c>
      <c r="R89" t="s">
        <v>341</v>
      </c>
      <c r="S89" t="s">
        <v>31048</v>
      </c>
      <c r="T89">
        <v>8.8407481283857503E-2</v>
      </c>
      <c r="U89">
        <v>0.603102917160658</v>
      </c>
      <c r="V89">
        <v>-26.407743393604999</v>
      </c>
      <c r="W89">
        <v>0.113079289867903</v>
      </c>
      <c r="X89">
        <v>0.704072456322962</v>
      </c>
      <c r="Y89">
        <v>-26.276498861870099</v>
      </c>
      <c r="Z89">
        <v>1.7313209044554401E-2</v>
      </c>
      <c r="AA89">
        <v>0.72610664078822296</v>
      </c>
      <c r="AB89">
        <v>-26.407743393604999</v>
      </c>
      <c r="AC89">
        <v>2.4853262407310801E-2</v>
      </c>
      <c r="AD89">
        <v>0.57684129297949804</v>
      </c>
      <c r="AE89">
        <v>-26.276498861870099</v>
      </c>
      <c r="AF89">
        <v>0.22065000948199101</v>
      </c>
      <c r="AG89">
        <v>0.68151250837662902</v>
      </c>
      <c r="AH89">
        <v>-25.478132736158202</v>
      </c>
      <c r="AI89">
        <v>0.24456414000292601</v>
      </c>
      <c r="AJ89">
        <v>0.78121606160956403</v>
      </c>
      <c r="AK89">
        <v>-25.407743409810099</v>
      </c>
    </row>
    <row r="90" spans="1:37" x14ac:dyDescent="0.2">
      <c r="A90" t="s">
        <v>31</v>
      </c>
      <c r="B90">
        <v>12537678</v>
      </c>
      <c r="C90">
        <v>12537820</v>
      </c>
      <c r="D90">
        <v>143</v>
      </c>
      <c r="E90" t="s">
        <v>344</v>
      </c>
      <c r="F90">
        <v>1</v>
      </c>
      <c r="G90" t="s">
        <v>345</v>
      </c>
      <c r="H90" t="s">
        <v>31000</v>
      </c>
      <c r="I90">
        <v>1</v>
      </c>
      <c r="J90">
        <v>12527724</v>
      </c>
      <c r="K90">
        <v>12528420</v>
      </c>
      <c r="L90">
        <v>697</v>
      </c>
      <c r="M90">
        <v>1</v>
      </c>
      <c r="N90">
        <v>105376744</v>
      </c>
      <c r="O90" t="s">
        <v>346</v>
      </c>
      <c r="P90">
        <v>9954</v>
      </c>
      <c r="Q90" t="s">
        <v>40</v>
      </c>
      <c r="R90" t="s">
        <v>347</v>
      </c>
      <c r="S90" t="s">
        <v>31049</v>
      </c>
      <c r="T90">
        <v>0.506551998792793</v>
      </c>
      <c r="U90">
        <v>0.78288571403930396</v>
      </c>
      <c r="V90">
        <v>4.1073385854844702</v>
      </c>
      <c r="W90">
        <v>0.89107655920673101</v>
      </c>
      <c r="X90">
        <v>0.95159051474143896</v>
      </c>
      <c r="Y90">
        <v>3.5381771358855598</v>
      </c>
      <c r="Z90">
        <v>0.93459220503170903</v>
      </c>
      <c r="AA90">
        <v>0.99919698600769702</v>
      </c>
      <c r="AB90">
        <v>3.1438645045210101</v>
      </c>
      <c r="AC90">
        <v>0.85817338719172098</v>
      </c>
      <c r="AD90">
        <v>0.94068432309766403</v>
      </c>
      <c r="AE90">
        <v>3.31258366663462</v>
      </c>
      <c r="AF90">
        <v>0.205398459628826</v>
      </c>
      <c r="AG90">
        <v>0.68151250837662902</v>
      </c>
      <c r="AH90">
        <v>5.0369485515575398</v>
      </c>
      <c r="AI90">
        <v>0.91725052871964496</v>
      </c>
      <c r="AJ90">
        <v>0.98621344597861504</v>
      </c>
      <c r="AK90">
        <v>1.4400695419776199</v>
      </c>
    </row>
    <row r="91" spans="1:37" x14ac:dyDescent="0.2">
      <c r="A91" t="s">
        <v>31</v>
      </c>
      <c r="B91">
        <v>13995794</v>
      </c>
      <c r="C91">
        <v>13995945</v>
      </c>
      <c r="D91">
        <v>152</v>
      </c>
      <c r="E91" t="s">
        <v>348</v>
      </c>
      <c r="F91">
        <v>2</v>
      </c>
      <c r="G91" t="s">
        <v>349</v>
      </c>
      <c r="H91" t="s">
        <v>31050</v>
      </c>
      <c r="I91">
        <v>1</v>
      </c>
      <c r="J91">
        <v>13892792</v>
      </c>
      <c r="K91">
        <v>15118043</v>
      </c>
      <c r="L91">
        <v>1225252</v>
      </c>
      <c r="M91">
        <v>1</v>
      </c>
      <c r="N91">
        <v>23254</v>
      </c>
      <c r="O91" t="s">
        <v>350</v>
      </c>
      <c r="P91">
        <v>103002</v>
      </c>
      <c r="Q91" t="s">
        <v>351</v>
      </c>
      <c r="R91" t="s">
        <v>352</v>
      </c>
      <c r="S91" t="s">
        <v>31051</v>
      </c>
      <c r="T91">
        <v>0.644035865418358</v>
      </c>
      <c r="U91">
        <v>0.84904924635754497</v>
      </c>
      <c r="V91">
        <v>2.2336489144942302</v>
      </c>
      <c r="W91">
        <v>0.20525741147413201</v>
      </c>
      <c r="X91">
        <v>0.704072456322962</v>
      </c>
      <c r="Y91">
        <v>-24.9957225594436</v>
      </c>
      <c r="Z91">
        <v>0.26789404493740199</v>
      </c>
      <c r="AA91">
        <v>0.72610664078822296</v>
      </c>
      <c r="AB91">
        <v>1.2701748320550701</v>
      </c>
      <c r="AC91">
        <v>0.283630615332017</v>
      </c>
      <c r="AD91">
        <v>0.68253123924728298</v>
      </c>
      <c r="AE91">
        <v>-5.0714312345805599</v>
      </c>
      <c r="AF91">
        <v>0.98343762640780896</v>
      </c>
      <c r="AG91">
        <v>1</v>
      </c>
      <c r="AH91">
        <v>3.1632594005536299</v>
      </c>
      <c r="AI91">
        <v>0.24456414000292601</v>
      </c>
      <c r="AJ91">
        <v>0.78121606160956403</v>
      </c>
      <c r="AK91">
        <v>-24.196169238856001</v>
      </c>
    </row>
    <row r="92" spans="1:37" x14ac:dyDescent="0.2">
      <c r="A92" t="s">
        <v>31</v>
      </c>
      <c r="B92">
        <v>14650476</v>
      </c>
      <c r="C92">
        <v>14650618</v>
      </c>
      <c r="D92">
        <v>143</v>
      </c>
      <c r="E92" t="s">
        <v>353</v>
      </c>
      <c r="F92">
        <v>1</v>
      </c>
      <c r="G92" t="s">
        <v>354</v>
      </c>
      <c r="H92" t="s">
        <v>31052</v>
      </c>
      <c r="I92">
        <v>1</v>
      </c>
      <c r="J92">
        <v>14598717</v>
      </c>
      <c r="K92">
        <v>15065797</v>
      </c>
      <c r="L92">
        <v>467081</v>
      </c>
      <c r="M92">
        <v>1</v>
      </c>
      <c r="N92">
        <v>23254</v>
      </c>
      <c r="O92" t="s">
        <v>355</v>
      </c>
      <c r="P92">
        <v>51759</v>
      </c>
      <c r="Q92" t="s">
        <v>351</v>
      </c>
      <c r="R92" t="s">
        <v>352</v>
      </c>
      <c r="S92" t="s">
        <v>31051</v>
      </c>
      <c r="T92">
        <v>0.506551998792793</v>
      </c>
      <c r="U92">
        <v>0.78288571403930396</v>
      </c>
      <c r="V92">
        <v>5.4155351312120201</v>
      </c>
      <c r="W92">
        <v>0.20525741147413201</v>
      </c>
      <c r="X92">
        <v>0.704072456322962</v>
      </c>
      <c r="Y92">
        <v>-25.8416633647082</v>
      </c>
      <c r="Z92">
        <v>0.93459220503170903</v>
      </c>
      <c r="AA92">
        <v>0.99919698600769702</v>
      </c>
      <c r="AB92">
        <v>4.4520610270562599</v>
      </c>
      <c r="AC92">
        <v>0.283630615332017</v>
      </c>
      <c r="AD92">
        <v>0.68253123924728298</v>
      </c>
      <c r="AE92">
        <v>-6.0695106430130501</v>
      </c>
      <c r="AF92">
        <v>0.205398459628826</v>
      </c>
      <c r="AG92">
        <v>0.68151250837662902</v>
      </c>
      <c r="AH92">
        <v>6.3451449976944003</v>
      </c>
      <c r="AI92">
        <v>0.24456414000292601</v>
      </c>
      <c r="AJ92">
        <v>0.78121606160956403</v>
      </c>
      <c r="AK92">
        <v>-25.0079699429916</v>
      </c>
    </row>
    <row r="93" spans="1:37" x14ac:dyDescent="0.2">
      <c r="A93" t="s">
        <v>31</v>
      </c>
      <c r="B93">
        <v>14988947</v>
      </c>
      <c r="C93">
        <v>14989109</v>
      </c>
      <c r="D93">
        <v>163</v>
      </c>
      <c r="E93" t="s">
        <v>356</v>
      </c>
      <c r="F93">
        <v>1</v>
      </c>
      <c r="G93" t="s">
        <v>357</v>
      </c>
      <c r="H93" t="s">
        <v>31053</v>
      </c>
      <c r="I93">
        <v>1</v>
      </c>
      <c r="J93">
        <v>14945919</v>
      </c>
      <c r="K93">
        <v>15065797</v>
      </c>
      <c r="L93">
        <v>119879</v>
      </c>
      <c r="M93">
        <v>1</v>
      </c>
      <c r="N93">
        <v>23254</v>
      </c>
      <c r="O93" t="s">
        <v>358</v>
      </c>
      <c r="P93">
        <v>43028</v>
      </c>
      <c r="Q93" t="s">
        <v>351</v>
      </c>
      <c r="R93" t="s">
        <v>352</v>
      </c>
      <c r="S93" t="s">
        <v>31051</v>
      </c>
      <c r="T93">
        <v>0.97213403838398904</v>
      </c>
      <c r="U93">
        <v>1</v>
      </c>
      <c r="V93">
        <v>2.8088049177146099</v>
      </c>
      <c r="W93">
        <v>0.20525741147413201</v>
      </c>
      <c r="X93">
        <v>0.704072456322962</v>
      </c>
      <c r="Y93">
        <v>-23.097030710447999</v>
      </c>
      <c r="Z93">
        <v>0.69013698642955401</v>
      </c>
      <c r="AA93">
        <v>0.84521697243271998</v>
      </c>
      <c r="AB93">
        <v>1.84533094647597</v>
      </c>
      <c r="AC93">
        <v>7.0489011448141195E-2</v>
      </c>
      <c r="AD93">
        <v>0.57684129297949804</v>
      </c>
      <c r="AE93">
        <v>-23.097030710447999</v>
      </c>
      <c r="AF93">
        <v>0.61410715005536498</v>
      </c>
      <c r="AG93">
        <v>0.80674443595273604</v>
      </c>
      <c r="AH93">
        <v>3.7384145705579499</v>
      </c>
      <c r="AI93">
        <v>0.35038410267202102</v>
      </c>
      <c r="AJ93">
        <v>0.78121606160956403</v>
      </c>
      <c r="AK93">
        <v>-22.2282753765578</v>
      </c>
    </row>
    <row r="94" spans="1:37" x14ac:dyDescent="0.2">
      <c r="A94" t="s">
        <v>31</v>
      </c>
      <c r="B94">
        <v>15194717</v>
      </c>
      <c r="C94">
        <v>15194949</v>
      </c>
      <c r="D94">
        <v>233</v>
      </c>
      <c r="E94" t="s">
        <v>359</v>
      </c>
      <c r="F94">
        <v>4</v>
      </c>
      <c r="G94" t="s">
        <v>360</v>
      </c>
      <c r="H94" t="s">
        <v>31054</v>
      </c>
      <c r="I94">
        <v>1</v>
      </c>
      <c r="J94">
        <v>15168474</v>
      </c>
      <c r="K94">
        <v>15171317</v>
      </c>
      <c r="L94">
        <v>2844</v>
      </c>
      <c r="M94">
        <v>2</v>
      </c>
      <c r="N94">
        <v>727684</v>
      </c>
      <c r="O94" t="s">
        <v>361</v>
      </c>
      <c r="P94">
        <v>-23400</v>
      </c>
      <c r="Q94" t="s">
        <v>40</v>
      </c>
      <c r="R94" t="s">
        <v>362</v>
      </c>
      <c r="S94" t="s">
        <v>31055</v>
      </c>
      <c r="T94">
        <v>0.55844694223806701</v>
      </c>
      <c r="U94">
        <v>0.81214233890638399</v>
      </c>
      <c r="V94">
        <v>0.86798119046951105</v>
      </c>
      <c r="W94">
        <v>0.55312925020149095</v>
      </c>
      <c r="X94">
        <v>0.85025771661781702</v>
      </c>
      <c r="Y94">
        <v>0.50842358514907404</v>
      </c>
      <c r="Z94">
        <v>0.38958998376485798</v>
      </c>
      <c r="AA94">
        <v>0.84435025072159198</v>
      </c>
      <c r="AB94">
        <v>0.96609054431983299</v>
      </c>
      <c r="AC94">
        <v>0.75791669531843997</v>
      </c>
      <c r="AD94">
        <v>0.88304669586379403</v>
      </c>
      <c r="AE94">
        <v>-4.7115068606021701E-3</v>
      </c>
      <c r="AF94">
        <v>0.88464270777380805</v>
      </c>
      <c r="AG94">
        <v>0.98766736947246303</v>
      </c>
      <c r="AH94">
        <v>0.26661976325616499</v>
      </c>
      <c r="AI94">
        <v>0.19696598446720501</v>
      </c>
      <c r="AJ94">
        <v>0.78121606160956403</v>
      </c>
      <c r="AK94">
        <v>0.81971256422682504</v>
      </c>
    </row>
    <row r="95" spans="1:37" x14ac:dyDescent="0.2">
      <c r="A95" t="s">
        <v>31</v>
      </c>
      <c r="B95">
        <v>15931886</v>
      </c>
      <c r="C95">
        <v>15932042</v>
      </c>
      <c r="D95">
        <v>157</v>
      </c>
      <c r="E95" t="s">
        <v>363</v>
      </c>
      <c r="F95">
        <v>7</v>
      </c>
      <c r="G95" t="s">
        <v>364</v>
      </c>
      <c r="H95" t="s">
        <v>31056</v>
      </c>
      <c r="I95">
        <v>1</v>
      </c>
      <c r="J95">
        <v>15938583</v>
      </c>
      <c r="K95">
        <v>15939544</v>
      </c>
      <c r="L95">
        <v>962</v>
      </c>
      <c r="M95">
        <v>1</v>
      </c>
      <c r="N95">
        <v>23013</v>
      </c>
      <c r="O95" t="s">
        <v>365</v>
      </c>
      <c r="P95">
        <v>-6541</v>
      </c>
      <c r="Q95" t="s">
        <v>366</v>
      </c>
      <c r="R95" t="s">
        <v>367</v>
      </c>
      <c r="S95" t="s">
        <v>31057</v>
      </c>
      <c r="T95">
        <v>8.8407481283857503E-2</v>
      </c>
      <c r="U95">
        <v>0.603102917160658</v>
      </c>
      <c r="V95">
        <v>-23.622364688300401</v>
      </c>
      <c r="W95">
        <v>0.55921050581604403</v>
      </c>
      <c r="X95">
        <v>0.85516106823402505</v>
      </c>
      <c r="Y95">
        <v>0.24141222568927101</v>
      </c>
      <c r="Z95">
        <v>0.456743688025605</v>
      </c>
      <c r="AA95">
        <v>0.84435025072159198</v>
      </c>
      <c r="AB95">
        <v>-0.48070480832593199</v>
      </c>
      <c r="AC95">
        <v>0.87415694492277796</v>
      </c>
      <c r="AD95">
        <v>0.94068432309766403</v>
      </c>
      <c r="AE95">
        <v>-0.12131974833853799</v>
      </c>
      <c r="AF95">
        <v>7.3108539881442502E-2</v>
      </c>
      <c r="AG95">
        <v>0.61358003653225202</v>
      </c>
      <c r="AH95">
        <v>-23.9136284133399</v>
      </c>
      <c r="AI95">
        <v>0.35800953129639501</v>
      </c>
      <c r="AJ95">
        <v>0.78121606160956403</v>
      </c>
      <c r="AK95">
        <v>0.48502644872594403</v>
      </c>
    </row>
    <row r="96" spans="1:37" x14ac:dyDescent="0.2">
      <c r="A96" t="s">
        <v>31</v>
      </c>
      <c r="B96">
        <v>15989206</v>
      </c>
      <c r="C96">
        <v>15989363</v>
      </c>
      <c r="D96">
        <v>158</v>
      </c>
      <c r="E96" t="s">
        <v>368</v>
      </c>
      <c r="F96">
        <v>4</v>
      </c>
      <c r="G96" t="s">
        <v>369</v>
      </c>
      <c r="H96" t="s">
        <v>31058</v>
      </c>
      <c r="I96">
        <v>1</v>
      </c>
      <c r="J96">
        <v>15941871</v>
      </c>
      <c r="K96">
        <v>15976132</v>
      </c>
      <c r="L96">
        <v>34262</v>
      </c>
      <c r="M96">
        <v>2</v>
      </c>
      <c r="N96">
        <v>7709</v>
      </c>
      <c r="O96" t="s">
        <v>370</v>
      </c>
      <c r="P96">
        <v>-13074</v>
      </c>
      <c r="Q96" t="s">
        <v>371</v>
      </c>
      <c r="R96" t="s">
        <v>372</v>
      </c>
      <c r="S96" t="s">
        <v>31059</v>
      </c>
      <c r="T96">
        <v>1</v>
      </c>
      <c r="U96">
        <v>1</v>
      </c>
      <c r="V96">
        <v>-2.9034042935969899</v>
      </c>
      <c r="W96">
        <v>0.38920677604595899</v>
      </c>
      <c r="X96">
        <v>0.704072456322962</v>
      </c>
      <c r="Y96">
        <v>-23.442086617844001</v>
      </c>
      <c r="Z96">
        <v>0.65379035313853895</v>
      </c>
      <c r="AA96">
        <v>0.84521697243271998</v>
      </c>
      <c r="AB96">
        <v>-3.8668775960293802</v>
      </c>
      <c r="AC96">
        <v>0.71753805159658501</v>
      </c>
      <c r="AD96">
        <v>0.87989882095915395</v>
      </c>
      <c r="AE96">
        <v>-3.6981584115794601</v>
      </c>
      <c r="AF96">
        <v>0.64997455747578503</v>
      </c>
      <c r="AG96">
        <v>0.80674443595273604</v>
      </c>
      <c r="AH96">
        <v>-1.97379372606367</v>
      </c>
      <c r="AI96">
        <v>0.35038410267202102</v>
      </c>
      <c r="AJ96">
        <v>0.78121606160956403</v>
      </c>
      <c r="AK96">
        <v>-22.746191585178799</v>
      </c>
    </row>
    <row r="97" spans="1:37" x14ac:dyDescent="0.2">
      <c r="A97" t="s">
        <v>31</v>
      </c>
      <c r="B97">
        <v>16619557</v>
      </c>
      <c r="C97">
        <v>16619765</v>
      </c>
      <c r="D97">
        <v>209</v>
      </c>
      <c r="E97" t="s">
        <v>373</v>
      </c>
      <c r="F97">
        <v>4</v>
      </c>
      <c r="G97" t="s">
        <v>374</v>
      </c>
      <c r="H97" t="s">
        <v>31060</v>
      </c>
      <c r="I97">
        <v>1</v>
      </c>
      <c r="J97">
        <v>16599589</v>
      </c>
      <c r="K97">
        <v>16613562</v>
      </c>
      <c r="L97">
        <v>13974</v>
      </c>
      <c r="M97">
        <v>2</v>
      </c>
      <c r="N97">
        <v>55672</v>
      </c>
      <c r="O97" t="s">
        <v>375</v>
      </c>
      <c r="P97">
        <v>-5995</v>
      </c>
      <c r="Q97" t="s">
        <v>376</v>
      </c>
      <c r="R97" t="s">
        <v>377</v>
      </c>
      <c r="S97" t="s">
        <v>31061</v>
      </c>
      <c r="T97">
        <v>0.32911398597860803</v>
      </c>
      <c r="U97">
        <v>0.603102917160658</v>
      </c>
      <c r="V97">
        <v>24.072980261647199</v>
      </c>
      <c r="W97">
        <v>0.29261482077562401</v>
      </c>
      <c r="X97">
        <v>0.704072456322962</v>
      </c>
      <c r="Y97">
        <v>24.12326955743</v>
      </c>
      <c r="Z97">
        <v>0.306975110376564</v>
      </c>
      <c r="AA97">
        <v>0.72610664078822296</v>
      </c>
      <c r="AB97">
        <v>24.097699207383702</v>
      </c>
      <c r="AC97">
        <v>0.27780950890804001</v>
      </c>
      <c r="AD97">
        <v>0.68253123924728298</v>
      </c>
      <c r="AE97">
        <v>24.135173910741798</v>
      </c>
      <c r="AF97">
        <v>0.61410715005536498</v>
      </c>
      <c r="AG97">
        <v>0.80674443595273604</v>
      </c>
      <c r="AH97">
        <v>1.0237111984015701</v>
      </c>
      <c r="AI97">
        <v>0.59609816080359102</v>
      </c>
      <c r="AJ97">
        <v>0.78121606160956403</v>
      </c>
      <c r="AK97">
        <v>1.1206785337496401</v>
      </c>
    </row>
    <row r="98" spans="1:37" x14ac:dyDescent="0.2">
      <c r="A98" t="s">
        <v>31</v>
      </c>
      <c r="B98">
        <v>16619765</v>
      </c>
      <c r="C98">
        <v>16619973</v>
      </c>
      <c r="D98">
        <v>209</v>
      </c>
      <c r="E98" t="s">
        <v>378</v>
      </c>
      <c r="F98">
        <v>9</v>
      </c>
      <c r="G98" t="s">
        <v>379</v>
      </c>
      <c r="H98" t="s">
        <v>31062</v>
      </c>
      <c r="I98">
        <v>1</v>
      </c>
      <c r="J98">
        <v>16599589</v>
      </c>
      <c r="K98">
        <v>16613562</v>
      </c>
      <c r="L98">
        <v>13974</v>
      </c>
      <c r="M98">
        <v>2</v>
      </c>
      <c r="N98">
        <v>55672</v>
      </c>
      <c r="O98" t="s">
        <v>375</v>
      </c>
      <c r="P98">
        <v>-6203</v>
      </c>
      <c r="Q98" t="s">
        <v>376</v>
      </c>
      <c r="R98" t="s">
        <v>377</v>
      </c>
      <c r="S98" t="s">
        <v>31061</v>
      </c>
      <c r="T98">
        <v>0.32911398597860803</v>
      </c>
      <c r="U98">
        <v>0.603102917160658</v>
      </c>
      <c r="V98">
        <v>24.072980261647199</v>
      </c>
      <c r="W98">
        <v>0.29261482077562401</v>
      </c>
      <c r="X98">
        <v>0.704072456322962</v>
      </c>
      <c r="Y98">
        <v>24.12326955743</v>
      </c>
      <c r="Z98">
        <v>0.306975110376564</v>
      </c>
      <c r="AA98">
        <v>0.72610664078822296</v>
      </c>
      <c r="AB98">
        <v>24.097699207383702</v>
      </c>
      <c r="AC98">
        <v>0.27780950890804001</v>
      </c>
      <c r="AD98">
        <v>0.68253123924728298</v>
      </c>
      <c r="AE98">
        <v>24.135173910741798</v>
      </c>
      <c r="AF98">
        <v>0.61410715005536498</v>
      </c>
      <c r="AG98">
        <v>0.80674443595273604</v>
      </c>
      <c r="AH98">
        <v>1.0237111984015701</v>
      </c>
      <c r="AI98">
        <v>0.59609816080359102</v>
      </c>
      <c r="AJ98">
        <v>0.78121606160956403</v>
      </c>
      <c r="AK98">
        <v>1.1206785337496401</v>
      </c>
    </row>
    <row r="99" spans="1:37" x14ac:dyDescent="0.2">
      <c r="A99" t="s">
        <v>31</v>
      </c>
      <c r="B99">
        <v>16644045</v>
      </c>
      <c r="C99">
        <v>16644229</v>
      </c>
      <c r="D99">
        <v>185</v>
      </c>
      <c r="E99" t="s">
        <v>380</v>
      </c>
      <c r="F99">
        <v>10</v>
      </c>
      <c r="G99" t="s">
        <v>381</v>
      </c>
      <c r="H99" t="s">
        <v>30987</v>
      </c>
      <c r="I99">
        <v>1</v>
      </c>
      <c r="J99">
        <v>16625375</v>
      </c>
      <c r="K99">
        <v>16644672</v>
      </c>
      <c r="L99">
        <v>19298</v>
      </c>
      <c r="M99">
        <v>2</v>
      </c>
      <c r="N99">
        <v>84809</v>
      </c>
      <c r="O99" t="s">
        <v>382</v>
      </c>
      <c r="P99">
        <v>443</v>
      </c>
      <c r="Q99" t="s">
        <v>383</v>
      </c>
      <c r="R99" t="s">
        <v>384</v>
      </c>
      <c r="S99" t="s">
        <v>31063</v>
      </c>
      <c r="T99">
        <v>0.32911398597860803</v>
      </c>
      <c r="U99">
        <v>0.603102917160658</v>
      </c>
      <c r="V99">
        <v>24.9758377613778</v>
      </c>
      <c r="W99">
        <v>0.94541066367716797</v>
      </c>
      <c r="X99">
        <v>0.95159051474143896</v>
      </c>
      <c r="Y99">
        <v>-1.0152839774826501</v>
      </c>
      <c r="Z99">
        <v>0.48464167878831399</v>
      </c>
      <c r="AA99">
        <v>0.84435025072159198</v>
      </c>
      <c r="AB99">
        <v>24.012363678938598</v>
      </c>
      <c r="AC99">
        <v>0.71753805159658501</v>
      </c>
      <c r="AD99">
        <v>0.87989882095915395</v>
      </c>
      <c r="AE99">
        <v>-2.0152838758514702</v>
      </c>
      <c r="AF99">
        <v>0.16793847098801201</v>
      </c>
      <c r="AG99">
        <v>0.68151250837662902</v>
      </c>
      <c r="AH99">
        <v>24.9758377613778</v>
      </c>
      <c r="AI99">
        <v>0.59609816080359102</v>
      </c>
      <c r="AJ99">
        <v>0.78121606160956403</v>
      </c>
      <c r="AK99">
        <v>-0.14652855229662601</v>
      </c>
    </row>
    <row r="100" spans="1:37" x14ac:dyDescent="0.2">
      <c r="A100" t="s">
        <v>31</v>
      </c>
      <c r="B100">
        <v>17115285</v>
      </c>
      <c r="C100">
        <v>17115368</v>
      </c>
      <c r="D100">
        <v>84</v>
      </c>
      <c r="E100" t="s">
        <v>385</v>
      </c>
      <c r="F100">
        <v>1</v>
      </c>
      <c r="G100" t="s">
        <v>386</v>
      </c>
      <c r="H100" t="s">
        <v>31064</v>
      </c>
      <c r="I100">
        <v>1</v>
      </c>
      <c r="J100">
        <v>17079031</v>
      </c>
      <c r="K100">
        <v>17119435</v>
      </c>
      <c r="L100">
        <v>40405</v>
      </c>
      <c r="M100">
        <v>2</v>
      </c>
      <c r="N100">
        <v>11240</v>
      </c>
      <c r="O100" t="s">
        <v>387</v>
      </c>
      <c r="P100">
        <v>4067</v>
      </c>
      <c r="Q100" t="s">
        <v>388</v>
      </c>
      <c r="R100" t="s">
        <v>389</v>
      </c>
      <c r="S100" t="s">
        <v>31065</v>
      </c>
      <c r="T100">
        <v>0.22264203844256</v>
      </c>
      <c r="U100">
        <v>0.603102917160658</v>
      </c>
      <c r="V100">
        <v>0.95634976786952797</v>
      </c>
      <c r="W100">
        <v>0.64924865697437095</v>
      </c>
      <c r="X100">
        <v>0.94119559056004798</v>
      </c>
      <c r="Y100">
        <v>-0.11002105667382001</v>
      </c>
      <c r="Z100">
        <v>0.14259019773224599</v>
      </c>
      <c r="AA100">
        <v>0.72610664078822296</v>
      </c>
      <c r="AB100">
        <v>0.84165535539675895</v>
      </c>
      <c r="AC100">
        <v>0.94312792517992905</v>
      </c>
      <c r="AD100">
        <v>0.95642302979671501</v>
      </c>
      <c r="AE100">
        <v>-0.38822182423386198</v>
      </c>
      <c r="AF100">
        <v>0.460775521196505</v>
      </c>
      <c r="AG100">
        <v>0.80674443595273604</v>
      </c>
      <c r="AH100">
        <v>0.57550341798292204</v>
      </c>
      <c r="AI100">
        <v>0.29210278128016198</v>
      </c>
      <c r="AJ100">
        <v>0.78121606160956403</v>
      </c>
      <c r="AK100">
        <v>0.17671160025027799</v>
      </c>
    </row>
    <row r="101" spans="1:37" x14ac:dyDescent="0.2">
      <c r="A101" t="s">
        <v>31</v>
      </c>
      <c r="B101">
        <v>17149104</v>
      </c>
      <c r="C101">
        <v>17149288</v>
      </c>
      <c r="D101">
        <v>185</v>
      </c>
      <c r="E101" t="s">
        <v>390</v>
      </c>
      <c r="F101">
        <v>16</v>
      </c>
      <c r="G101" t="s">
        <v>391</v>
      </c>
      <c r="H101" t="s">
        <v>31000</v>
      </c>
      <c r="I101">
        <v>1</v>
      </c>
      <c r="J101">
        <v>17066761</v>
      </c>
      <c r="K101">
        <v>17119451</v>
      </c>
      <c r="L101">
        <v>52691</v>
      </c>
      <c r="M101">
        <v>2</v>
      </c>
      <c r="N101">
        <v>11240</v>
      </c>
      <c r="O101" t="s">
        <v>392</v>
      </c>
      <c r="P101">
        <v>-29653</v>
      </c>
      <c r="Q101" t="s">
        <v>388</v>
      </c>
      <c r="R101" t="s">
        <v>389</v>
      </c>
      <c r="S101" t="s">
        <v>31065</v>
      </c>
      <c r="T101">
        <v>0.32911398597860803</v>
      </c>
      <c r="U101">
        <v>0.603102917160658</v>
      </c>
      <c r="V101">
        <v>22.773323706760799</v>
      </c>
      <c r="W101">
        <v>0.29261482077562401</v>
      </c>
      <c r="X101">
        <v>0.704072456322962</v>
      </c>
      <c r="Y101">
        <v>22.847324278142398</v>
      </c>
      <c r="Z101">
        <v>0.48464167878831399</v>
      </c>
      <c r="AA101">
        <v>0.84435025072159198</v>
      </c>
      <c r="AB101">
        <v>21.8098497739668</v>
      </c>
      <c r="AC101">
        <v>0.45677901822897599</v>
      </c>
      <c r="AD101">
        <v>0.82872126865393902</v>
      </c>
      <c r="AE101">
        <v>21.8473244693234</v>
      </c>
      <c r="AF101">
        <v>0.16793847098801201</v>
      </c>
      <c r="AG101">
        <v>0.68151250837662902</v>
      </c>
      <c r="AH101">
        <v>22.773323706760799</v>
      </c>
      <c r="AI101">
        <v>0.14667288820271701</v>
      </c>
      <c r="AJ101">
        <v>0.78121606160956403</v>
      </c>
      <c r="AK101">
        <v>22.847324278142398</v>
      </c>
    </row>
    <row r="102" spans="1:37" x14ac:dyDescent="0.2">
      <c r="A102" t="s">
        <v>31</v>
      </c>
      <c r="B102">
        <v>17149288</v>
      </c>
      <c r="C102">
        <v>17149472</v>
      </c>
      <c r="D102">
        <v>185</v>
      </c>
      <c r="E102" t="s">
        <v>393</v>
      </c>
      <c r="F102">
        <v>20</v>
      </c>
      <c r="G102" t="s">
        <v>394</v>
      </c>
      <c r="H102" t="s">
        <v>31000</v>
      </c>
      <c r="I102">
        <v>1</v>
      </c>
      <c r="J102">
        <v>17066761</v>
      </c>
      <c r="K102">
        <v>17119451</v>
      </c>
      <c r="L102">
        <v>52691</v>
      </c>
      <c r="M102">
        <v>2</v>
      </c>
      <c r="N102">
        <v>11240</v>
      </c>
      <c r="O102" t="s">
        <v>392</v>
      </c>
      <c r="P102">
        <v>-29837</v>
      </c>
      <c r="Q102" t="s">
        <v>388</v>
      </c>
      <c r="R102" t="s">
        <v>389</v>
      </c>
      <c r="S102" t="s">
        <v>31065</v>
      </c>
      <c r="T102">
        <v>0.32911398597860803</v>
      </c>
      <c r="U102">
        <v>0.603102917160658</v>
      </c>
      <c r="V102">
        <v>24.8888007693783</v>
      </c>
      <c r="W102">
        <v>0.29261482077562401</v>
      </c>
      <c r="X102">
        <v>0.704072456322962</v>
      </c>
      <c r="Y102">
        <v>24.962801348500101</v>
      </c>
      <c r="Z102">
        <v>0.48464167878831399</v>
      </c>
      <c r="AA102">
        <v>0.84435025072159198</v>
      </c>
      <c r="AB102">
        <v>23.925326689522102</v>
      </c>
      <c r="AC102">
        <v>0.45677901822897599</v>
      </c>
      <c r="AD102">
        <v>0.82872126865393902</v>
      </c>
      <c r="AE102">
        <v>23.9628013926188</v>
      </c>
      <c r="AF102">
        <v>0.16793847098801201</v>
      </c>
      <c r="AG102">
        <v>0.68151250837662902</v>
      </c>
      <c r="AH102">
        <v>24.8888007693783</v>
      </c>
      <c r="AI102">
        <v>0.14667288820271701</v>
      </c>
      <c r="AJ102">
        <v>0.78121606160956403</v>
      </c>
      <c r="AK102">
        <v>24.962801348500101</v>
      </c>
    </row>
    <row r="103" spans="1:37" x14ac:dyDescent="0.2">
      <c r="A103" t="s">
        <v>31</v>
      </c>
      <c r="B103">
        <v>17363055</v>
      </c>
      <c r="C103">
        <v>17363206</v>
      </c>
      <c r="D103">
        <v>152</v>
      </c>
      <c r="E103" t="s">
        <v>395</v>
      </c>
      <c r="F103">
        <v>3</v>
      </c>
      <c r="G103" t="s">
        <v>396</v>
      </c>
      <c r="H103" t="s">
        <v>31066</v>
      </c>
      <c r="I103">
        <v>1</v>
      </c>
      <c r="J103">
        <v>17372196</v>
      </c>
      <c r="K103">
        <v>17401699</v>
      </c>
      <c r="L103">
        <v>29504</v>
      </c>
      <c r="M103">
        <v>1</v>
      </c>
      <c r="N103">
        <v>353238</v>
      </c>
      <c r="O103" t="s">
        <v>397</v>
      </c>
      <c r="P103">
        <v>-8990</v>
      </c>
      <c r="Q103" t="s">
        <v>398</v>
      </c>
      <c r="R103" t="s">
        <v>399</v>
      </c>
      <c r="S103" t="s">
        <v>31067</v>
      </c>
      <c r="T103" t="s">
        <v>40</v>
      </c>
      <c r="U103" t="s">
        <v>40</v>
      </c>
      <c r="V103">
        <v>0</v>
      </c>
      <c r="W103">
        <v>0.29261482077562401</v>
      </c>
      <c r="X103">
        <v>0.704072456322962</v>
      </c>
      <c r="Y103">
        <v>22.113597154321901</v>
      </c>
      <c r="Z103">
        <v>0.203350924423461</v>
      </c>
      <c r="AA103">
        <v>0.72610664078822296</v>
      </c>
      <c r="AB103">
        <v>22.364585157840299</v>
      </c>
      <c r="AC103">
        <v>0.17695932866387601</v>
      </c>
      <c r="AD103">
        <v>0.68253123924728298</v>
      </c>
      <c r="AE103">
        <v>22.402059856408901</v>
      </c>
      <c r="AF103">
        <v>0.22065000948199101</v>
      </c>
      <c r="AG103">
        <v>0.68151250837662902</v>
      </c>
      <c r="AH103">
        <v>-22.328059288665301</v>
      </c>
      <c r="AI103">
        <v>0.95029317176085903</v>
      </c>
      <c r="AJ103">
        <v>0.98621344597861504</v>
      </c>
      <c r="AK103">
        <v>0.61564199418753196</v>
      </c>
    </row>
    <row r="104" spans="1:37" x14ac:dyDescent="0.2">
      <c r="A104" t="s">
        <v>31</v>
      </c>
      <c r="B104">
        <v>17363206</v>
      </c>
      <c r="C104">
        <v>17363357</v>
      </c>
      <c r="D104">
        <v>152</v>
      </c>
      <c r="E104" t="s">
        <v>400</v>
      </c>
      <c r="F104">
        <v>1</v>
      </c>
      <c r="G104" t="s">
        <v>401</v>
      </c>
      <c r="H104" t="s">
        <v>31066</v>
      </c>
      <c r="I104">
        <v>1</v>
      </c>
      <c r="J104">
        <v>17372196</v>
      </c>
      <c r="K104">
        <v>17401699</v>
      </c>
      <c r="L104">
        <v>29504</v>
      </c>
      <c r="M104">
        <v>1</v>
      </c>
      <c r="N104">
        <v>353238</v>
      </c>
      <c r="O104" t="s">
        <v>397</v>
      </c>
      <c r="P104">
        <v>-8839</v>
      </c>
      <c r="Q104" t="s">
        <v>398</v>
      </c>
      <c r="R104" t="s">
        <v>399</v>
      </c>
      <c r="S104" t="s">
        <v>31067</v>
      </c>
      <c r="T104" t="s">
        <v>40</v>
      </c>
      <c r="U104" t="s">
        <v>40</v>
      </c>
      <c r="V104">
        <v>0</v>
      </c>
      <c r="W104">
        <v>0.29261482077562401</v>
      </c>
      <c r="X104">
        <v>0.704072456322962</v>
      </c>
      <c r="Y104">
        <v>22.113597154321901</v>
      </c>
      <c r="Z104">
        <v>0.203350924423461</v>
      </c>
      <c r="AA104">
        <v>0.72610664078822296</v>
      </c>
      <c r="AB104">
        <v>22.364585157840299</v>
      </c>
      <c r="AC104">
        <v>0.17695932866387601</v>
      </c>
      <c r="AD104">
        <v>0.68253123924728298</v>
      </c>
      <c r="AE104">
        <v>22.402059856408901</v>
      </c>
      <c r="AF104">
        <v>0.22065000948199101</v>
      </c>
      <c r="AG104">
        <v>0.68151250837662902</v>
      </c>
      <c r="AH104">
        <v>-22.328059288665301</v>
      </c>
      <c r="AI104">
        <v>0.95029317176085903</v>
      </c>
      <c r="AJ104">
        <v>0.98621344597861504</v>
      </c>
      <c r="AK104">
        <v>0.61564199418753196</v>
      </c>
    </row>
    <row r="105" spans="1:37" x14ac:dyDescent="0.2">
      <c r="A105" t="s">
        <v>31</v>
      </c>
      <c r="B105">
        <v>17363357</v>
      </c>
      <c r="C105">
        <v>17363508</v>
      </c>
      <c r="D105">
        <v>152</v>
      </c>
      <c r="E105" t="s">
        <v>402</v>
      </c>
      <c r="F105">
        <v>4</v>
      </c>
      <c r="G105" t="s">
        <v>403</v>
      </c>
      <c r="H105" t="s">
        <v>31066</v>
      </c>
      <c r="I105">
        <v>1</v>
      </c>
      <c r="J105">
        <v>17372196</v>
      </c>
      <c r="K105">
        <v>17401699</v>
      </c>
      <c r="L105">
        <v>29504</v>
      </c>
      <c r="M105">
        <v>1</v>
      </c>
      <c r="N105">
        <v>353238</v>
      </c>
      <c r="O105" t="s">
        <v>397</v>
      </c>
      <c r="P105">
        <v>-8688</v>
      </c>
      <c r="Q105" t="s">
        <v>398</v>
      </c>
      <c r="R105" t="s">
        <v>399</v>
      </c>
      <c r="S105" t="s">
        <v>31067</v>
      </c>
      <c r="T105" t="s">
        <v>40</v>
      </c>
      <c r="U105" t="s">
        <v>40</v>
      </c>
      <c r="V105">
        <v>0</v>
      </c>
      <c r="W105">
        <v>0.29261482077562401</v>
      </c>
      <c r="X105">
        <v>0.704072456322962</v>
      </c>
      <c r="Y105">
        <v>22.113597154321901</v>
      </c>
      <c r="Z105">
        <v>0.203350924423461</v>
      </c>
      <c r="AA105">
        <v>0.72610664078822296</v>
      </c>
      <c r="AB105">
        <v>22.364585157840299</v>
      </c>
      <c r="AC105">
        <v>0.17695932866387601</v>
      </c>
      <c r="AD105">
        <v>0.68253123924728298</v>
      </c>
      <c r="AE105">
        <v>22.402059856408901</v>
      </c>
      <c r="AF105">
        <v>0.22065000948199101</v>
      </c>
      <c r="AG105">
        <v>0.68151250837662902</v>
      </c>
      <c r="AH105">
        <v>-22.328059288665301</v>
      </c>
      <c r="AI105">
        <v>0.95029317176085903</v>
      </c>
      <c r="AJ105">
        <v>0.98621344597861504</v>
      </c>
      <c r="AK105">
        <v>0.61564199418753196</v>
      </c>
    </row>
    <row r="106" spans="1:37" x14ac:dyDescent="0.2">
      <c r="A106" t="s">
        <v>31</v>
      </c>
      <c r="B106">
        <v>18071675</v>
      </c>
      <c r="C106">
        <v>18071903</v>
      </c>
      <c r="D106">
        <v>229</v>
      </c>
      <c r="E106" t="s">
        <v>404</v>
      </c>
      <c r="F106">
        <v>12</v>
      </c>
      <c r="G106" t="s">
        <v>405</v>
      </c>
      <c r="H106" t="s">
        <v>31068</v>
      </c>
      <c r="I106">
        <v>1</v>
      </c>
      <c r="J106">
        <v>18065657</v>
      </c>
      <c r="K106">
        <v>18074412</v>
      </c>
      <c r="L106">
        <v>8756</v>
      </c>
      <c r="M106">
        <v>1</v>
      </c>
      <c r="N106">
        <v>101927876</v>
      </c>
      <c r="O106" t="s">
        <v>406</v>
      </c>
      <c r="P106">
        <v>6018</v>
      </c>
      <c r="Q106" t="s">
        <v>407</v>
      </c>
      <c r="R106" t="s">
        <v>408</v>
      </c>
      <c r="S106" t="s">
        <v>31069</v>
      </c>
      <c r="T106">
        <v>0.35387198439864398</v>
      </c>
      <c r="U106">
        <v>0.603102917160658</v>
      </c>
      <c r="V106">
        <v>-23.4351162503689</v>
      </c>
      <c r="W106">
        <v>0.29261482077562401</v>
      </c>
      <c r="X106">
        <v>0.704072456322962</v>
      </c>
      <c r="Y106">
        <v>24.501781162464699</v>
      </c>
      <c r="Z106">
        <v>0.69013698642955401</v>
      </c>
      <c r="AA106">
        <v>0.84521697243271998</v>
      </c>
      <c r="AB106">
        <v>2.9190270603518399E-2</v>
      </c>
      <c r="AC106">
        <v>0.27780950890804001</v>
      </c>
      <c r="AD106">
        <v>0.68253123924728298</v>
      </c>
      <c r="AE106">
        <v>24.113120007661799</v>
      </c>
      <c r="AF106">
        <v>0.32549523997010099</v>
      </c>
      <c r="AG106">
        <v>0.70473078222419605</v>
      </c>
      <c r="AH106">
        <v>-24.039119430402501</v>
      </c>
      <c r="AI106">
        <v>0.56157887380500204</v>
      </c>
      <c r="AJ106">
        <v>0.78121606160956403</v>
      </c>
      <c r="AK106">
        <v>2.0666647848916</v>
      </c>
    </row>
    <row r="107" spans="1:37" x14ac:dyDescent="0.2">
      <c r="A107" t="s">
        <v>31</v>
      </c>
      <c r="B107">
        <v>18071922</v>
      </c>
      <c r="C107">
        <v>18072065</v>
      </c>
      <c r="D107">
        <v>144</v>
      </c>
      <c r="E107" t="s">
        <v>409</v>
      </c>
      <c r="F107">
        <v>6</v>
      </c>
      <c r="G107" t="s">
        <v>410</v>
      </c>
      <c r="H107" t="s">
        <v>31068</v>
      </c>
      <c r="I107">
        <v>1</v>
      </c>
      <c r="J107">
        <v>18065657</v>
      </c>
      <c r="K107">
        <v>18074412</v>
      </c>
      <c r="L107">
        <v>8756</v>
      </c>
      <c r="M107">
        <v>1</v>
      </c>
      <c r="N107">
        <v>101927876</v>
      </c>
      <c r="O107" t="s">
        <v>406</v>
      </c>
      <c r="P107">
        <v>6265</v>
      </c>
      <c r="Q107" t="s">
        <v>407</v>
      </c>
      <c r="R107" t="s">
        <v>408</v>
      </c>
      <c r="S107" t="s">
        <v>31069</v>
      </c>
      <c r="T107">
        <v>0.35387198439864398</v>
      </c>
      <c r="U107">
        <v>0.603102917160658</v>
      </c>
      <c r="V107">
        <v>-23.4351162503689</v>
      </c>
      <c r="W107">
        <v>0.29261482077562401</v>
      </c>
      <c r="X107">
        <v>0.704072456322962</v>
      </c>
      <c r="Y107">
        <v>24.501781162464699</v>
      </c>
      <c r="Z107">
        <v>0.69013698642955401</v>
      </c>
      <c r="AA107">
        <v>0.84521697243271998</v>
      </c>
      <c r="AB107">
        <v>2.9190270603518399E-2</v>
      </c>
      <c r="AC107">
        <v>0.27780950890804001</v>
      </c>
      <c r="AD107">
        <v>0.68253123924728298</v>
      </c>
      <c r="AE107">
        <v>24.113120007661799</v>
      </c>
      <c r="AF107">
        <v>0.32549523997010099</v>
      </c>
      <c r="AG107">
        <v>0.70473078222419605</v>
      </c>
      <c r="AH107">
        <v>-24.039119430402501</v>
      </c>
      <c r="AI107">
        <v>0.56157887380500204</v>
      </c>
      <c r="AJ107">
        <v>0.78121606160956403</v>
      </c>
      <c r="AK107">
        <v>2.0666647848916</v>
      </c>
    </row>
    <row r="108" spans="1:37" x14ac:dyDescent="0.2">
      <c r="A108" t="s">
        <v>31</v>
      </c>
      <c r="B108">
        <v>18140016</v>
      </c>
      <c r="C108">
        <v>18140159</v>
      </c>
      <c r="D108">
        <v>144</v>
      </c>
      <c r="E108" t="s">
        <v>411</v>
      </c>
      <c r="F108">
        <v>1</v>
      </c>
      <c r="G108" t="s">
        <v>412</v>
      </c>
      <c r="H108" t="s">
        <v>31070</v>
      </c>
      <c r="I108">
        <v>1</v>
      </c>
      <c r="J108">
        <v>18107798</v>
      </c>
      <c r="K108">
        <v>18378483</v>
      </c>
      <c r="L108">
        <v>270686</v>
      </c>
      <c r="M108">
        <v>1</v>
      </c>
      <c r="N108">
        <v>84966</v>
      </c>
      <c r="O108" t="s">
        <v>413</v>
      </c>
      <c r="P108">
        <v>32218</v>
      </c>
      <c r="Q108" t="s">
        <v>414</v>
      </c>
      <c r="R108" t="s">
        <v>415</v>
      </c>
      <c r="S108" t="s">
        <v>31071</v>
      </c>
      <c r="T108">
        <v>0.97213403838398904</v>
      </c>
      <c r="U108">
        <v>1</v>
      </c>
      <c r="V108">
        <v>2.65649655179653</v>
      </c>
      <c r="W108">
        <v>0.94541066367716797</v>
      </c>
      <c r="X108">
        <v>0.95159051474143896</v>
      </c>
      <c r="Y108">
        <v>-2.3104728243837802</v>
      </c>
      <c r="Z108">
        <v>0.69013698642955401</v>
      </c>
      <c r="AA108">
        <v>0.84521697243271998</v>
      </c>
      <c r="AB108">
        <v>1.6930224823703099</v>
      </c>
      <c r="AC108">
        <v>0.71753805159658501</v>
      </c>
      <c r="AD108">
        <v>0.87989882095915395</v>
      </c>
      <c r="AE108">
        <v>-3.3104724968320101</v>
      </c>
      <c r="AF108">
        <v>0.61410715005536498</v>
      </c>
      <c r="AG108">
        <v>0.80674443595273604</v>
      </c>
      <c r="AH108">
        <v>3.5861068963533702</v>
      </c>
      <c r="AI108">
        <v>0.59609816080359102</v>
      </c>
      <c r="AJ108">
        <v>0.78121606160956403</v>
      </c>
      <c r="AK108">
        <v>-1.4417174122106999</v>
      </c>
    </row>
    <row r="109" spans="1:37" x14ac:dyDescent="0.2">
      <c r="A109" t="s">
        <v>31</v>
      </c>
      <c r="B109">
        <v>18384403</v>
      </c>
      <c r="C109">
        <v>18384702</v>
      </c>
      <c r="D109">
        <v>300</v>
      </c>
      <c r="E109" t="s">
        <v>416</v>
      </c>
      <c r="F109">
        <v>2</v>
      </c>
      <c r="G109" t="s">
        <v>417</v>
      </c>
      <c r="H109" t="s">
        <v>31000</v>
      </c>
      <c r="I109">
        <v>1</v>
      </c>
      <c r="J109">
        <v>18375957</v>
      </c>
      <c r="K109">
        <v>18376920</v>
      </c>
      <c r="L109">
        <v>964</v>
      </c>
      <c r="M109">
        <v>1</v>
      </c>
      <c r="N109">
        <v>84966</v>
      </c>
      <c r="O109" t="s">
        <v>418</v>
      </c>
      <c r="P109">
        <v>8446</v>
      </c>
      <c r="Q109" t="s">
        <v>414</v>
      </c>
      <c r="R109" t="s">
        <v>415</v>
      </c>
      <c r="S109" t="s">
        <v>31071</v>
      </c>
      <c r="T109">
        <v>0.59505402657590301</v>
      </c>
      <c r="U109">
        <v>0.82125442047224695</v>
      </c>
      <c r="V109">
        <v>-6.7699713732039396E-2</v>
      </c>
      <c r="W109">
        <v>0.89448825434075596</v>
      </c>
      <c r="X109">
        <v>0.95159051474143896</v>
      </c>
      <c r="Y109">
        <v>0.115497991303752</v>
      </c>
      <c r="Z109">
        <v>0.13741039061613999</v>
      </c>
      <c r="AA109">
        <v>0.72610664078822296</v>
      </c>
      <c r="AB109">
        <v>-0.55005746283527601</v>
      </c>
      <c r="AC109">
        <v>0.48738569174406898</v>
      </c>
      <c r="AD109">
        <v>0.87080077385155197</v>
      </c>
      <c r="AE109">
        <v>-0.307681613386451</v>
      </c>
      <c r="AF109">
        <v>0.679051047073578</v>
      </c>
      <c r="AG109">
        <v>0.83720609863558604</v>
      </c>
      <c r="AH109">
        <v>0.418629585264779</v>
      </c>
      <c r="AI109">
        <v>0.42741527991397099</v>
      </c>
      <c r="AJ109">
        <v>0.78121606160956403</v>
      </c>
      <c r="AK109">
        <v>0.45826938990159799</v>
      </c>
    </row>
    <row r="110" spans="1:37" x14ac:dyDescent="0.2">
      <c r="A110" t="s">
        <v>31</v>
      </c>
      <c r="B110">
        <v>18482916</v>
      </c>
      <c r="C110">
        <v>18483214</v>
      </c>
      <c r="D110">
        <v>299</v>
      </c>
      <c r="E110" t="s">
        <v>419</v>
      </c>
      <c r="F110">
        <v>28</v>
      </c>
      <c r="G110" t="s">
        <v>420</v>
      </c>
      <c r="H110" t="s">
        <v>30999</v>
      </c>
      <c r="I110">
        <v>1</v>
      </c>
      <c r="J110">
        <v>18480930</v>
      </c>
      <c r="K110">
        <v>18485974</v>
      </c>
      <c r="L110">
        <v>5045</v>
      </c>
      <c r="M110">
        <v>1</v>
      </c>
      <c r="N110">
        <v>127707</v>
      </c>
      <c r="O110" t="s">
        <v>421</v>
      </c>
      <c r="P110">
        <v>1986</v>
      </c>
      <c r="Q110" t="s">
        <v>422</v>
      </c>
      <c r="R110" t="s">
        <v>423</v>
      </c>
      <c r="S110" t="s">
        <v>31072</v>
      </c>
      <c r="T110" t="s">
        <v>40</v>
      </c>
      <c r="U110" t="s">
        <v>40</v>
      </c>
      <c r="V110">
        <v>0</v>
      </c>
      <c r="W110">
        <v>0.38920677604595899</v>
      </c>
      <c r="X110">
        <v>0.704072456322962</v>
      </c>
      <c r="Y110">
        <v>-23.634285409607401</v>
      </c>
      <c r="Z110">
        <v>0.48464167878831399</v>
      </c>
      <c r="AA110">
        <v>0.84435025072159198</v>
      </c>
      <c r="AB110">
        <v>22.872445223881499</v>
      </c>
      <c r="AC110">
        <v>0.21073619169722799</v>
      </c>
      <c r="AD110">
        <v>0.68253123924728298</v>
      </c>
      <c r="AE110">
        <v>-23.634285409607401</v>
      </c>
      <c r="AF110">
        <v>0.501741946288212</v>
      </c>
      <c r="AG110">
        <v>0.80674443595273604</v>
      </c>
      <c r="AH110">
        <v>-22.835919352673901</v>
      </c>
      <c r="AI110">
        <v>0.52399907623471598</v>
      </c>
      <c r="AJ110">
        <v>0.78121606160956403</v>
      </c>
      <c r="AK110">
        <v>-22.765530034417399</v>
      </c>
    </row>
    <row r="111" spans="1:37" x14ac:dyDescent="0.2">
      <c r="A111" t="s">
        <v>31</v>
      </c>
      <c r="B111">
        <v>19337034</v>
      </c>
      <c r="C111">
        <v>19337333</v>
      </c>
      <c r="D111">
        <v>300</v>
      </c>
      <c r="E111" t="s">
        <v>424</v>
      </c>
      <c r="F111">
        <v>4</v>
      </c>
      <c r="G111" t="s">
        <v>425</v>
      </c>
      <c r="H111" t="s">
        <v>31000</v>
      </c>
      <c r="I111">
        <v>1</v>
      </c>
      <c r="J111">
        <v>19339137</v>
      </c>
      <c r="K111">
        <v>19346362</v>
      </c>
      <c r="L111">
        <v>7226</v>
      </c>
      <c r="M111">
        <v>2</v>
      </c>
      <c r="N111">
        <v>832</v>
      </c>
      <c r="O111" t="s">
        <v>426</v>
      </c>
      <c r="P111">
        <v>9029</v>
      </c>
      <c r="Q111" t="s">
        <v>427</v>
      </c>
      <c r="R111" t="s">
        <v>428</v>
      </c>
      <c r="S111" t="s">
        <v>31073</v>
      </c>
      <c r="T111">
        <v>0.35387198439864398</v>
      </c>
      <c r="U111">
        <v>0.603102917160658</v>
      </c>
      <c r="V111">
        <v>-23.415726028386398</v>
      </c>
      <c r="W111" t="s">
        <v>40</v>
      </c>
      <c r="X111" t="s">
        <v>40</v>
      </c>
      <c r="Y111">
        <v>0</v>
      </c>
      <c r="Z111">
        <v>0.184235113180511</v>
      </c>
      <c r="AA111">
        <v>0.72610664078822296</v>
      </c>
      <c r="AB111">
        <v>-23.415726028386398</v>
      </c>
      <c r="AC111">
        <v>0.45677901822897599</v>
      </c>
      <c r="AD111">
        <v>0.82872126865393902</v>
      </c>
      <c r="AE111">
        <v>22.560116042089799</v>
      </c>
      <c r="AF111">
        <v>0.501741946288212</v>
      </c>
      <c r="AG111">
        <v>0.80674443595273604</v>
      </c>
      <c r="AH111">
        <v>-22.486115472924599</v>
      </c>
      <c r="AI111">
        <v>0.52399907623471598</v>
      </c>
      <c r="AJ111">
        <v>0.78121606160956403</v>
      </c>
      <c r="AK111">
        <v>-22.415726157311799</v>
      </c>
    </row>
    <row r="112" spans="1:37" x14ac:dyDescent="0.2">
      <c r="A112" t="s">
        <v>31</v>
      </c>
      <c r="B112">
        <v>19666080</v>
      </c>
      <c r="C112">
        <v>19666257</v>
      </c>
      <c r="D112">
        <v>178</v>
      </c>
      <c r="E112" t="s">
        <v>429</v>
      </c>
      <c r="F112">
        <v>13</v>
      </c>
      <c r="G112" t="s">
        <v>430</v>
      </c>
      <c r="H112" t="s">
        <v>30999</v>
      </c>
      <c r="I112">
        <v>1</v>
      </c>
      <c r="J112">
        <v>19664875</v>
      </c>
      <c r="K112">
        <v>19680966</v>
      </c>
      <c r="L112">
        <v>16092</v>
      </c>
      <c r="M112">
        <v>1</v>
      </c>
      <c r="N112">
        <v>3362</v>
      </c>
      <c r="O112" t="s">
        <v>431</v>
      </c>
      <c r="P112">
        <v>1205</v>
      </c>
      <c r="Q112" t="s">
        <v>432</v>
      </c>
      <c r="R112" t="s">
        <v>433</v>
      </c>
      <c r="S112" t="s">
        <v>31074</v>
      </c>
      <c r="T112">
        <v>0.152084254673993</v>
      </c>
      <c r="U112">
        <v>0.603102917160658</v>
      </c>
      <c r="V112">
        <v>25.224390455490699</v>
      </c>
      <c r="W112">
        <v>0.94541066367716797</v>
      </c>
      <c r="X112">
        <v>0.95159051474143896</v>
      </c>
      <c r="Y112">
        <v>-0.56031573642198595</v>
      </c>
      <c r="Z112">
        <v>0.306975110376564</v>
      </c>
      <c r="AA112">
        <v>0.72610664078822296</v>
      </c>
      <c r="AB112">
        <v>24.260916366478099</v>
      </c>
      <c r="AC112">
        <v>0.71753805159658501</v>
      </c>
      <c r="AD112">
        <v>0.87989882095915395</v>
      </c>
      <c r="AE112">
        <v>-1.5603156390508599</v>
      </c>
      <c r="AF112">
        <v>4.6407610929182198E-2</v>
      </c>
      <c r="AG112">
        <v>0.476038960109122</v>
      </c>
      <c r="AH112">
        <v>25.224390455490699</v>
      </c>
      <c r="AI112">
        <v>0.59609816080359102</v>
      </c>
      <c r="AJ112">
        <v>0.78121606160956403</v>
      </c>
      <c r="AK112">
        <v>0.30843967575109599</v>
      </c>
    </row>
    <row r="113" spans="1:37" x14ac:dyDescent="0.2">
      <c r="A113" t="s">
        <v>31</v>
      </c>
      <c r="B113">
        <v>19666257</v>
      </c>
      <c r="C113">
        <v>19666434</v>
      </c>
      <c r="D113">
        <v>178</v>
      </c>
      <c r="E113" t="s">
        <v>434</v>
      </c>
      <c r="F113">
        <v>9</v>
      </c>
      <c r="G113" t="s">
        <v>435</v>
      </c>
      <c r="H113" t="s">
        <v>30999</v>
      </c>
      <c r="I113">
        <v>1</v>
      </c>
      <c r="J113">
        <v>19664875</v>
      </c>
      <c r="K113">
        <v>19680966</v>
      </c>
      <c r="L113">
        <v>16092</v>
      </c>
      <c r="M113">
        <v>1</v>
      </c>
      <c r="N113">
        <v>3362</v>
      </c>
      <c r="O113" t="s">
        <v>431</v>
      </c>
      <c r="P113">
        <v>1382</v>
      </c>
      <c r="Q113" t="s">
        <v>432</v>
      </c>
      <c r="R113" t="s">
        <v>433</v>
      </c>
      <c r="S113" t="s">
        <v>31074</v>
      </c>
      <c r="T113">
        <v>0.152084254673993</v>
      </c>
      <c r="U113">
        <v>0.603102917160658</v>
      </c>
      <c r="V113">
        <v>25.224390455490699</v>
      </c>
      <c r="W113">
        <v>0.94541066367716797</v>
      </c>
      <c r="X113">
        <v>0.95159051474143896</v>
      </c>
      <c r="Y113">
        <v>-0.56031573642198595</v>
      </c>
      <c r="Z113">
        <v>0.306975110376564</v>
      </c>
      <c r="AA113">
        <v>0.72610664078822296</v>
      </c>
      <c r="AB113">
        <v>24.260916366478099</v>
      </c>
      <c r="AC113">
        <v>0.71753805159658501</v>
      </c>
      <c r="AD113">
        <v>0.87989882095915395</v>
      </c>
      <c r="AE113">
        <v>-1.5603156390508599</v>
      </c>
      <c r="AF113">
        <v>4.6407610929182198E-2</v>
      </c>
      <c r="AG113">
        <v>0.476038960109122</v>
      </c>
      <c r="AH113">
        <v>25.224390455490699</v>
      </c>
      <c r="AI113">
        <v>0.59609816080359102</v>
      </c>
      <c r="AJ113">
        <v>0.78121606160956403</v>
      </c>
      <c r="AK113">
        <v>0.30843967575109599</v>
      </c>
    </row>
    <row r="114" spans="1:37" x14ac:dyDescent="0.2">
      <c r="A114" t="s">
        <v>31</v>
      </c>
      <c r="B114">
        <v>20031299</v>
      </c>
      <c r="C114">
        <v>20031450</v>
      </c>
      <c r="D114">
        <v>152</v>
      </c>
      <c r="E114" t="s">
        <v>436</v>
      </c>
      <c r="F114">
        <v>1</v>
      </c>
      <c r="G114" t="s">
        <v>437</v>
      </c>
      <c r="H114" t="s">
        <v>31032</v>
      </c>
      <c r="I114">
        <v>1</v>
      </c>
      <c r="J114">
        <v>20028571</v>
      </c>
      <c r="K114">
        <v>20070414</v>
      </c>
      <c r="L114">
        <v>41844</v>
      </c>
      <c r="M114">
        <v>1</v>
      </c>
      <c r="N114">
        <v>5322</v>
      </c>
      <c r="O114" t="s">
        <v>438</v>
      </c>
      <c r="P114">
        <v>2728</v>
      </c>
      <c r="Q114" t="s">
        <v>439</v>
      </c>
      <c r="R114" t="s">
        <v>440</v>
      </c>
      <c r="S114" t="s">
        <v>31075</v>
      </c>
      <c r="T114">
        <v>0.68508979017407701</v>
      </c>
      <c r="U114">
        <v>0.89172039216273802</v>
      </c>
      <c r="V114">
        <v>0.66833908269291697</v>
      </c>
      <c r="W114">
        <v>0.94789321807437399</v>
      </c>
      <c r="X114">
        <v>0.95376682408993096</v>
      </c>
      <c r="Y114">
        <v>0.146272567485247</v>
      </c>
      <c r="Z114">
        <v>0.78490754625589598</v>
      </c>
      <c r="AA114">
        <v>0.92097946962816901</v>
      </c>
      <c r="AB114">
        <v>0.51137282059581701</v>
      </c>
      <c r="AC114">
        <v>0.88028223938710404</v>
      </c>
      <c r="AD114">
        <v>0.94068432309766403</v>
      </c>
      <c r="AE114">
        <v>9.1316133992855597E-2</v>
      </c>
      <c r="AF114">
        <v>0.68594473007236501</v>
      </c>
      <c r="AG114">
        <v>0.83846513202101103</v>
      </c>
      <c r="AH114">
        <v>0.50464762177671096</v>
      </c>
      <c r="AI114">
        <v>0.97642290260933895</v>
      </c>
      <c r="AJ114">
        <v>0.98789258377071898</v>
      </c>
      <c r="AK114">
        <v>0.130708404909637</v>
      </c>
    </row>
    <row r="115" spans="1:37" x14ac:dyDescent="0.2">
      <c r="A115" t="s">
        <v>31</v>
      </c>
      <c r="B115">
        <v>20394840</v>
      </c>
      <c r="C115">
        <v>20394906</v>
      </c>
      <c r="D115">
        <v>67</v>
      </c>
      <c r="E115" t="s">
        <v>441</v>
      </c>
      <c r="F115">
        <v>0</v>
      </c>
      <c r="G115" t="s">
        <v>442</v>
      </c>
      <c r="H115" t="s">
        <v>31076</v>
      </c>
      <c r="I115">
        <v>1</v>
      </c>
      <c r="J115">
        <v>20398099</v>
      </c>
      <c r="K115">
        <v>20428772</v>
      </c>
      <c r="L115">
        <v>30674</v>
      </c>
      <c r="M115">
        <v>2</v>
      </c>
      <c r="N115">
        <v>339505</v>
      </c>
      <c r="O115" t="s">
        <v>443</v>
      </c>
      <c r="P115">
        <v>33866</v>
      </c>
      <c r="Q115" t="s">
        <v>40</v>
      </c>
      <c r="R115" t="s">
        <v>444</v>
      </c>
      <c r="S115" t="s">
        <v>31077</v>
      </c>
      <c r="T115">
        <v>0.32911398597860803</v>
      </c>
      <c r="U115">
        <v>0.603102917160658</v>
      </c>
      <c r="V115">
        <v>20.763550196189101</v>
      </c>
      <c r="W115">
        <v>0.89107655920673101</v>
      </c>
      <c r="X115">
        <v>0.95159051474143896</v>
      </c>
      <c r="Y115">
        <v>1.5516806977358699</v>
      </c>
      <c r="Z115">
        <v>0.203350924423461</v>
      </c>
      <c r="AA115">
        <v>0.72610664078822296</v>
      </c>
      <c r="AB115">
        <v>22.978423572104798</v>
      </c>
      <c r="AC115">
        <v>0.85817338719172098</v>
      </c>
      <c r="AD115">
        <v>0.94068432309766403</v>
      </c>
      <c r="AE115">
        <v>2.2851062784810501</v>
      </c>
      <c r="AF115">
        <v>0.98343762640780896</v>
      </c>
      <c r="AG115">
        <v>1</v>
      </c>
      <c r="AH115">
        <v>-2.0094719674985102</v>
      </c>
      <c r="AI115">
        <v>0.95029317176085903</v>
      </c>
      <c r="AJ115">
        <v>0.98621344597861504</v>
      </c>
      <c r="AK115">
        <v>-0.30877984582020601</v>
      </c>
    </row>
    <row r="116" spans="1:37" x14ac:dyDescent="0.2">
      <c r="A116" t="s">
        <v>31</v>
      </c>
      <c r="B116">
        <v>20430342</v>
      </c>
      <c r="C116">
        <v>20430631</v>
      </c>
      <c r="D116">
        <v>290</v>
      </c>
      <c r="E116" t="s">
        <v>445</v>
      </c>
      <c r="F116">
        <v>7</v>
      </c>
      <c r="G116" t="s">
        <v>446</v>
      </c>
      <c r="H116" t="s">
        <v>30987</v>
      </c>
      <c r="I116">
        <v>1</v>
      </c>
      <c r="J116">
        <v>20398716</v>
      </c>
      <c r="K116">
        <v>20431234</v>
      </c>
      <c r="L116">
        <v>32519</v>
      </c>
      <c r="M116">
        <v>2</v>
      </c>
      <c r="N116">
        <v>339505</v>
      </c>
      <c r="O116" t="s">
        <v>447</v>
      </c>
      <c r="P116">
        <v>603</v>
      </c>
      <c r="Q116" t="s">
        <v>40</v>
      </c>
      <c r="R116" t="s">
        <v>444</v>
      </c>
      <c r="S116" t="s">
        <v>31077</v>
      </c>
      <c r="T116">
        <v>0.97213403838398904</v>
      </c>
      <c r="U116">
        <v>1</v>
      </c>
      <c r="V116">
        <v>1.74103501115516</v>
      </c>
      <c r="W116">
        <v>0.49709177864118298</v>
      </c>
      <c r="X116">
        <v>0.78363289935355196</v>
      </c>
      <c r="Y116">
        <v>0.37743216576222099</v>
      </c>
      <c r="Z116">
        <v>0.69013698642955401</v>
      </c>
      <c r="AA116">
        <v>0.84521697243271998</v>
      </c>
      <c r="AB116">
        <v>0.77756093626795397</v>
      </c>
      <c r="AC116">
        <v>0.92091778829119397</v>
      </c>
      <c r="AD116">
        <v>0.94068432309766403</v>
      </c>
      <c r="AE116">
        <v>-0.62256778849439398</v>
      </c>
      <c r="AF116">
        <v>0.61410715005536498</v>
      </c>
      <c r="AG116">
        <v>0.80674443595273604</v>
      </c>
      <c r="AH116">
        <v>2.6706455269896998</v>
      </c>
      <c r="AI116">
        <v>0.197630579561902</v>
      </c>
      <c r="AJ116">
        <v>0.78121606160956403</v>
      </c>
      <c r="AK116">
        <v>1.2461875833962901</v>
      </c>
    </row>
    <row r="117" spans="1:37" x14ac:dyDescent="0.2">
      <c r="A117" t="s">
        <v>31</v>
      </c>
      <c r="B117">
        <v>21814245</v>
      </c>
      <c r="C117">
        <v>21814397</v>
      </c>
      <c r="D117">
        <v>153</v>
      </c>
      <c r="E117" t="s">
        <v>448</v>
      </c>
      <c r="F117">
        <v>12</v>
      </c>
      <c r="G117" t="s">
        <v>449</v>
      </c>
      <c r="H117" t="s">
        <v>30999</v>
      </c>
      <c r="I117">
        <v>1</v>
      </c>
      <c r="J117">
        <v>21812363</v>
      </c>
      <c r="K117">
        <v>21823963</v>
      </c>
      <c r="L117">
        <v>11601</v>
      </c>
      <c r="M117">
        <v>1</v>
      </c>
      <c r="N117">
        <v>401944</v>
      </c>
      <c r="O117" t="s">
        <v>450</v>
      </c>
      <c r="P117">
        <v>1882</v>
      </c>
      <c r="Q117" t="s">
        <v>451</v>
      </c>
      <c r="R117" t="s">
        <v>452</v>
      </c>
      <c r="S117" t="s">
        <v>31078</v>
      </c>
      <c r="T117">
        <v>0.73076994328668599</v>
      </c>
      <c r="U117">
        <v>0.94232282032209602</v>
      </c>
      <c r="V117">
        <v>0.124071110907833</v>
      </c>
      <c r="W117">
        <v>0.427323497058756</v>
      </c>
      <c r="X117">
        <v>0.73460997439807996</v>
      </c>
      <c r="Y117">
        <v>-0.86988080981343396</v>
      </c>
      <c r="Z117">
        <v>0.24445502912202399</v>
      </c>
      <c r="AA117">
        <v>0.72610664078822296</v>
      </c>
      <c r="AB117">
        <v>-0.83940298654099199</v>
      </c>
      <c r="AC117">
        <v>0.29469812559629099</v>
      </c>
      <c r="AD117">
        <v>0.68253123924728298</v>
      </c>
      <c r="AE117">
        <v>-1.1498640861730201</v>
      </c>
      <c r="AF117">
        <v>0.73123338343369804</v>
      </c>
      <c r="AG117">
        <v>0.86437216336234302</v>
      </c>
      <c r="AH117">
        <v>1.05368175548476</v>
      </c>
      <c r="AI117">
        <v>0.61187545788734798</v>
      </c>
      <c r="AJ117">
        <v>0.792270719854135</v>
      </c>
      <c r="AK117">
        <v>-0.371348975690727</v>
      </c>
    </row>
    <row r="118" spans="1:37" x14ac:dyDescent="0.2">
      <c r="A118" t="s">
        <v>31</v>
      </c>
      <c r="B118">
        <v>21814397</v>
      </c>
      <c r="C118">
        <v>21814549</v>
      </c>
      <c r="D118">
        <v>153</v>
      </c>
      <c r="E118" t="s">
        <v>453</v>
      </c>
      <c r="F118">
        <v>20</v>
      </c>
      <c r="G118" t="s">
        <v>454</v>
      </c>
      <c r="H118" t="s">
        <v>31032</v>
      </c>
      <c r="I118">
        <v>1</v>
      </c>
      <c r="J118">
        <v>21812363</v>
      </c>
      <c r="K118">
        <v>21823963</v>
      </c>
      <c r="L118">
        <v>11601</v>
      </c>
      <c r="M118">
        <v>1</v>
      </c>
      <c r="N118">
        <v>401944</v>
      </c>
      <c r="O118" t="s">
        <v>450</v>
      </c>
      <c r="P118">
        <v>2034</v>
      </c>
      <c r="Q118" t="s">
        <v>451</v>
      </c>
      <c r="R118" t="s">
        <v>452</v>
      </c>
      <c r="S118" t="s">
        <v>31078</v>
      </c>
      <c r="T118">
        <v>0.80077741380124101</v>
      </c>
      <c r="U118">
        <v>1</v>
      </c>
      <c r="V118">
        <v>0.90616678679440099</v>
      </c>
      <c r="W118">
        <v>0.427323497058756</v>
      </c>
      <c r="X118">
        <v>0.73460997439807996</v>
      </c>
      <c r="Y118">
        <v>-0.71987952165198199</v>
      </c>
      <c r="Z118">
        <v>0.27165421615486701</v>
      </c>
      <c r="AA118">
        <v>0.72610664078822296</v>
      </c>
      <c r="AB118">
        <v>-5.7307321755011201E-2</v>
      </c>
      <c r="AC118">
        <v>0.29469812559629099</v>
      </c>
      <c r="AD118">
        <v>0.68253123924728298</v>
      </c>
      <c r="AE118">
        <v>-1.2152314640808399</v>
      </c>
      <c r="AF118">
        <v>0.68260490708937005</v>
      </c>
      <c r="AG118">
        <v>0.83811790161578203</v>
      </c>
      <c r="AH118">
        <v>1.83577743137133</v>
      </c>
      <c r="AI118">
        <v>0.61187545788734798</v>
      </c>
      <c r="AJ118">
        <v>0.792270719854135</v>
      </c>
      <c r="AK118">
        <v>-0.12617963669139501</v>
      </c>
    </row>
    <row r="119" spans="1:37" x14ac:dyDescent="0.2">
      <c r="A119" t="s">
        <v>31</v>
      </c>
      <c r="B119">
        <v>21814549</v>
      </c>
      <c r="C119">
        <v>21814701</v>
      </c>
      <c r="D119">
        <v>153</v>
      </c>
      <c r="E119" t="s">
        <v>455</v>
      </c>
      <c r="F119">
        <v>16</v>
      </c>
      <c r="G119" t="s">
        <v>456</v>
      </c>
      <c r="H119" t="s">
        <v>31032</v>
      </c>
      <c r="I119">
        <v>1</v>
      </c>
      <c r="J119">
        <v>21812363</v>
      </c>
      <c r="K119">
        <v>21823963</v>
      </c>
      <c r="L119">
        <v>11601</v>
      </c>
      <c r="M119">
        <v>1</v>
      </c>
      <c r="N119">
        <v>401944</v>
      </c>
      <c r="O119" t="s">
        <v>450</v>
      </c>
      <c r="P119">
        <v>2186</v>
      </c>
      <c r="Q119" t="s">
        <v>451</v>
      </c>
      <c r="R119" t="s">
        <v>452</v>
      </c>
      <c r="S119" t="s">
        <v>31078</v>
      </c>
      <c r="T119">
        <v>0.80077741380124101</v>
      </c>
      <c r="U119">
        <v>1</v>
      </c>
      <c r="V119">
        <v>1.0233115803308701</v>
      </c>
      <c r="W119">
        <v>0.427323497058756</v>
      </c>
      <c r="X119">
        <v>0.73460997439807996</v>
      </c>
      <c r="Y119">
        <v>-0.64901354149059198</v>
      </c>
      <c r="Z119">
        <v>0.27165421615486701</v>
      </c>
      <c r="AA119">
        <v>0.72610664078822296</v>
      </c>
      <c r="AB119">
        <v>5.9837471781458103E-2</v>
      </c>
      <c r="AC119">
        <v>0.29469812559629099</v>
      </c>
      <c r="AD119">
        <v>0.68253123924728298</v>
      </c>
      <c r="AE119">
        <v>-1.1443654839194499</v>
      </c>
      <c r="AF119">
        <v>0.68260490708937005</v>
      </c>
      <c r="AG119">
        <v>0.83811790161578203</v>
      </c>
      <c r="AH119">
        <v>1.9529222225789999</v>
      </c>
      <c r="AI119">
        <v>0.61187545788734798</v>
      </c>
      <c r="AJ119">
        <v>0.792270719854135</v>
      </c>
      <c r="AK119">
        <v>-6.7867031487415505E-2</v>
      </c>
    </row>
    <row r="120" spans="1:37" x14ac:dyDescent="0.2">
      <c r="A120" t="s">
        <v>31</v>
      </c>
      <c r="B120">
        <v>21879409</v>
      </c>
      <c r="C120">
        <v>21879566</v>
      </c>
      <c r="D120">
        <v>158</v>
      </c>
      <c r="E120" t="s">
        <v>457</v>
      </c>
      <c r="F120">
        <v>2</v>
      </c>
      <c r="G120" t="s">
        <v>458</v>
      </c>
      <c r="H120" t="s">
        <v>30987</v>
      </c>
      <c r="I120">
        <v>1</v>
      </c>
      <c r="J120">
        <v>21877514</v>
      </c>
      <c r="K120">
        <v>21879074</v>
      </c>
      <c r="L120">
        <v>1561</v>
      </c>
      <c r="M120">
        <v>2</v>
      </c>
      <c r="N120">
        <v>3339</v>
      </c>
      <c r="O120" t="s">
        <v>459</v>
      </c>
      <c r="P120">
        <v>-335</v>
      </c>
      <c r="Q120" t="s">
        <v>460</v>
      </c>
      <c r="R120" t="s">
        <v>461</v>
      </c>
      <c r="S120" t="s">
        <v>31079</v>
      </c>
      <c r="T120">
        <v>0.53849832750378601</v>
      </c>
      <c r="U120">
        <v>0.80321479550967601</v>
      </c>
      <c r="V120">
        <v>-0.19221532993054499</v>
      </c>
      <c r="W120">
        <v>0.65075386537994595</v>
      </c>
      <c r="X120">
        <v>0.94119559056004798</v>
      </c>
      <c r="Y120">
        <v>-1.7821253029764501</v>
      </c>
      <c r="Z120">
        <v>0.118085300475937</v>
      </c>
      <c r="AA120">
        <v>0.72610664078822296</v>
      </c>
      <c r="AB120">
        <v>-1.1556894300193501</v>
      </c>
      <c r="AC120">
        <v>0.91971905611771898</v>
      </c>
      <c r="AD120">
        <v>0.94068432309766403</v>
      </c>
      <c r="AE120">
        <v>-0.46176088552101202</v>
      </c>
      <c r="AF120">
        <v>0.91604196300691298</v>
      </c>
      <c r="AG120">
        <v>1</v>
      </c>
      <c r="AH120">
        <v>0.73739532226705895</v>
      </c>
      <c r="AI120">
        <v>0.40724312112737299</v>
      </c>
      <c r="AJ120">
        <v>0.78121606160956403</v>
      </c>
      <c r="AK120">
        <v>-1.8838214665358299</v>
      </c>
    </row>
    <row r="121" spans="1:37" x14ac:dyDescent="0.2">
      <c r="A121" t="s">
        <v>31</v>
      </c>
      <c r="B121">
        <v>22015800</v>
      </c>
      <c r="C121">
        <v>22015944</v>
      </c>
      <c r="D121">
        <v>145</v>
      </c>
      <c r="E121" t="s">
        <v>462</v>
      </c>
      <c r="F121">
        <v>1</v>
      </c>
      <c r="G121" t="s">
        <v>463</v>
      </c>
      <c r="H121" t="s">
        <v>31080</v>
      </c>
      <c r="I121">
        <v>1</v>
      </c>
      <c r="J121">
        <v>22007450</v>
      </c>
      <c r="K121">
        <v>22012539</v>
      </c>
      <c r="L121">
        <v>5090</v>
      </c>
      <c r="M121">
        <v>1</v>
      </c>
      <c r="N121">
        <v>10136</v>
      </c>
      <c r="O121" t="s">
        <v>464</v>
      </c>
      <c r="P121">
        <v>8350</v>
      </c>
      <c r="Q121" t="s">
        <v>465</v>
      </c>
      <c r="R121" t="s">
        <v>466</v>
      </c>
      <c r="S121" t="s">
        <v>31081</v>
      </c>
      <c r="T121">
        <v>0.152084254673993</v>
      </c>
      <c r="U121">
        <v>0.603102917160658</v>
      </c>
      <c r="V121">
        <v>23.9566470252195</v>
      </c>
      <c r="W121">
        <v>0.20525741147413201</v>
      </c>
      <c r="X121">
        <v>0.704072456322962</v>
      </c>
      <c r="Y121">
        <v>-23.7550131773421</v>
      </c>
      <c r="Z121">
        <v>0.306975110376564</v>
      </c>
      <c r="AA121">
        <v>0.72610664078822296</v>
      </c>
      <c r="AB121">
        <v>22.993172985428501</v>
      </c>
      <c r="AC121">
        <v>7.0489011448141195E-2</v>
      </c>
      <c r="AD121">
        <v>0.57684129297949804</v>
      </c>
      <c r="AE121">
        <v>-23.7550131773421</v>
      </c>
      <c r="AF121">
        <v>4.6407610929182198E-2</v>
      </c>
      <c r="AG121">
        <v>0.476038960109122</v>
      </c>
      <c r="AH121">
        <v>23.9566470252195</v>
      </c>
      <c r="AI121">
        <v>0.35038410267202102</v>
      </c>
      <c r="AJ121">
        <v>0.78121606160956403</v>
      </c>
      <c r="AK121">
        <v>-22.886257794804099</v>
      </c>
    </row>
    <row r="122" spans="1:37" x14ac:dyDescent="0.2">
      <c r="A122" t="s">
        <v>31</v>
      </c>
      <c r="B122">
        <v>22015944</v>
      </c>
      <c r="C122">
        <v>22016088</v>
      </c>
      <c r="D122">
        <v>145</v>
      </c>
      <c r="E122" t="s">
        <v>467</v>
      </c>
      <c r="F122">
        <v>1</v>
      </c>
      <c r="G122" t="s">
        <v>468</v>
      </c>
      <c r="H122" t="s">
        <v>31080</v>
      </c>
      <c r="I122">
        <v>1</v>
      </c>
      <c r="J122">
        <v>22024558</v>
      </c>
      <c r="K122">
        <v>22031223</v>
      </c>
      <c r="L122">
        <v>6666</v>
      </c>
      <c r="M122">
        <v>1</v>
      </c>
      <c r="N122">
        <v>29092</v>
      </c>
      <c r="O122" t="s">
        <v>469</v>
      </c>
      <c r="P122">
        <v>-8470</v>
      </c>
      <c r="Q122" t="s">
        <v>470</v>
      </c>
      <c r="R122" t="s">
        <v>471</v>
      </c>
      <c r="S122" t="s">
        <v>31082</v>
      </c>
      <c r="T122">
        <v>0.152084254673993</v>
      </c>
      <c r="U122">
        <v>0.603102917160658</v>
      </c>
      <c r="V122">
        <v>23.9566470252195</v>
      </c>
      <c r="W122">
        <v>0.20525741147413201</v>
      </c>
      <c r="X122">
        <v>0.704072456322962</v>
      </c>
      <c r="Y122">
        <v>-23.7550131773421</v>
      </c>
      <c r="Z122">
        <v>0.306975110376564</v>
      </c>
      <c r="AA122">
        <v>0.72610664078822296</v>
      </c>
      <c r="AB122">
        <v>22.993172985428501</v>
      </c>
      <c r="AC122">
        <v>7.0489011448141195E-2</v>
      </c>
      <c r="AD122">
        <v>0.57684129297949804</v>
      </c>
      <c r="AE122">
        <v>-23.7550131773421</v>
      </c>
      <c r="AF122">
        <v>4.6407610929182198E-2</v>
      </c>
      <c r="AG122">
        <v>0.476038960109122</v>
      </c>
      <c r="AH122">
        <v>23.9566470252195</v>
      </c>
      <c r="AI122">
        <v>0.35038410267202102</v>
      </c>
      <c r="AJ122">
        <v>0.78121606160956403</v>
      </c>
      <c r="AK122">
        <v>-22.886257794804099</v>
      </c>
    </row>
    <row r="123" spans="1:37" x14ac:dyDescent="0.2">
      <c r="A123" t="s">
        <v>31</v>
      </c>
      <c r="B123">
        <v>22137593</v>
      </c>
      <c r="C123">
        <v>22137749</v>
      </c>
      <c r="D123">
        <v>157</v>
      </c>
      <c r="E123" t="s">
        <v>472</v>
      </c>
      <c r="F123">
        <v>2</v>
      </c>
      <c r="G123" t="s">
        <v>473</v>
      </c>
      <c r="H123" t="s">
        <v>31083</v>
      </c>
      <c r="I123">
        <v>1</v>
      </c>
      <c r="J123">
        <v>22142850</v>
      </c>
      <c r="K123">
        <v>22157401</v>
      </c>
      <c r="L123">
        <v>14552</v>
      </c>
      <c r="M123">
        <v>1</v>
      </c>
      <c r="N123">
        <v>105376845</v>
      </c>
      <c r="O123" t="s">
        <v>474</v>
      </c>
      <c r="P123">
        <v>-5101</v>
      </c>
      <c r="Q123" t="s">
        <v>475</v>
      </c>
      <c r="R123" t="s">
        <v>476</v>
      </c>
      <c r="S123" t="s">
        <v>31084</v>
      </c>
      <c r="T123">
        <v>0.35387198439864398</v>
      </c>
      <c r="U123">
        <v>0.603102917160658</v>
      </c>
      <c r="V123">
        <v>-23.364862599809602</v>
      </c>
      <c r="W123" t="s">
        <v>40</v>
      </c>
      <c r="X123" t="s">
        <v>40</v>
      </c>
      <c r="Y123">
        <v>0</v>
      </c>
      <c r="Z123">
        <v>0.184235113180511</v>
      </c>
      <c r="AA123">
        <v>0.72610664078822296</v>
      </c>
      <c r="AB123">
        <v>-23.364862599809602</v>
      </c>
      <c r="AC123">
        <v>0.45677901822897599</v>
      </c>
      <c r="AD123">
        <v>0.82872126865393902</v>
      </c>
      <c r="AE123">
        <v>22.509252617258198</v>
      </c>
      <c r="AF123">
        <v>0.501741946288212</v>
      </c>
      <c r="AG123">
        <v>0.80674443595273604</v>
      </c>
      <c r="AH123">
        <v>-22.435252048533599</v>
      </c>
      <c r="AI123">
        <v>0.52399907623471598</v>
      </c>
      <c r="AJ123">
        <v>0.78121606160956403</v>
      </c>
      <c r="AK123">
        <v>-22.364862733361502</v>
      </c>
    </row>
    <row r="124" spans="1:37" x14ac:dyDescent="0.2">
      <c r="A124" t="s">
        <v>31</v>
      </c>
      <c r="B124">
        <v>22137749</v>
      </c>
      <c r="C124">
        <v>22137905</v>
      </c>
      <c r="D124">
        <v>157</v>
      </c>
      <c r="E124" t="s">
        <v>477</v>
      </c>
      <c r="F124">
        <v>2</v>
      </c>
      <c r="G124" t="s">
        <v>478</v>
      </c>
      <c r="H124" t="s">
        <v>31083</v>
      </c>
      <c r="I124">
        <v>1</v>
      </c>
      <c r="J124">
        <v>22142850</v>
      </c>
      <c r="K124">
        <v>22157401</v>
      </c>
      <c r="L124">
        <v>14552</v>
      </c>
      <c r="M124">
        <v>1</v>
      </c>
      <c r="N124">
        <v>105376845</v>
      </c>
      <c r="O124" t="s">
        <v>474</v>
      </c>
      <c r="P124">
        <v>-4945</v>
      </c>
      <c r="Q124" t="s">
        <v>475</v>
      </c>
      <c r="R124" t="s">
        <v>476</v>
      </c>
      <c r="S124" t="s">
        <v>31084</v>
      </c>
      <c r="T124">
        <v>0.35387198439864398</v>
      </c>
      <c r="U124">
        <v>0.603102917160658</v>
      </c>
      <c r="V124">
        <v>-23.364862599809602</v>
      </c>
      <c r="W124" t="s">
        <v>40</v>
      </c>
      <c r="X124" t="s">
        <v>40</v>
      </c>
      <c r="Y124">
        <v>0</v>
      </c>
      <c r="Z124">
        <v>0.184235113180511</v>
      </c>
      <c r="AA124">
        <v>0.72610664078822296</v>
      </c>
      <c r="AB124">
        <v>-23.364862599809602</v>
      </c>
      <c r="AC124">
        <v>0.45677901822897599</v>
      </c>
      <c r="AD124">
        <v>0.82872126865393902</v>
      </c>
      <c r="AE124">
        <v>22.509252617258198</v>
      </c>
      <c r="AF124">
        <v>0.501741946288212</v>
      </c>
      <c r="AG124">
        <v>0.80674443595273604</v>
      </c>
      <c r="AH124">
        <v>-22.435252048533599</v>
      </c>
      <c r="AI124">
        <v>0.52399907623471598</v>
      </c>
      <c r="AJ124">
        <v>0.78121606160956403</v>
      </c>
      <c r="AK124">
        <v>-22.364862733361502</v>
      </c>
    </row>
    <row r="125" spans="1:37" x14ac:dyDescent="0.2">
      <c r="A125" t="s">
        <v>31</v>
      </c>
      <c r="B125">
        <v>23726684</v>
      </c>
      <c r="C125">
        <v>23726973</v>
      </c>
      <c r="D125">
        <v>290</v>
      </c>
      <c r="E125" t="s">
        <v>479</v>
      </c>
      <c r="F125">
        <v>1</v>
      </c>
      <c r="G125" t="s">
        <v>480</v>
      </c>
      <c r="H125" t="s">
        <v>31085</v>
      </c>
      <c r="I125">
        <v>1</v>
      </c>
      <c r="J125">
        <v>23743448</v>
      </c>
      <c r="K125">
        <v>23762023</v>
      </c>
      <c r="L125">
        <v>18576</v>
      </c>
      <c r="M125">
        <v>1</v>
      </c>
      <c r="N125">
        <v>6924</v>
      </c>
      <c r="O125" t="s">
        <v>481</v>
      </c>
      <c r="P125">
        <v>-16475</v>
      </c>
      <c r="Q125" t="s">
        <v>482</v>
      </c>
      <c r="R125" t="s">
        <v>483</v>
      </c>
      <c r="S125" t="s">
        <v>31086</v>
      </c>
      <c r="T125">
        <v>0.152084254673993</v>
      </c>
      <c r="U125">
        <v>0.603102917160658</v>
      </c>
      <c r="V125">
        <v>23.045866911277098</v>
      </c>
      <c r="W125">
        <v>0.38920677604595899</v>
      </c>
      <c r="X125">
        <v>0.704072456322962</v>
      </c>
      <c r="Y125">
        <v>-21.345711214868601</v>
      </c>
      <c r="Z125">
        <v>0.306975110376564</v>
      </c>
      <c r="AA125">
        <v>0.72610664078822296</v>
      </c>
      <c r="AB125">
        <v>22.082392945573101</v>
      </c>
      <c r="AC125">
        <v>0.75388744886274095</v>
      </c>
      <c r="AD125">
        <v>0.87989882095915395</v>
      </c>
      <c r="AE125">
        <v>0.143950856812569</v>
      </c>
      <c r="AF125">
        <v>4.6407610929182198E-2</v>
      </c>
      <c r="AG125">
        <v>0.476038960109122</v>
      </c>
      <c r="AH125">
        <v>23.045866911277098</v>
      </c>
      <c r="AI125">
        <v>0.35038410267202102</v>
      </c>
      <c r="AJ125">
        <v>0.78121606160956403</v>
      </c>
      <c r="AK125">
        <v>-21.975477766646701</v>
      </c>
    </row>
    <row r="126" spans="1:37" x14ac:dyDescent="0.2">
      <c r="A126" t="s">
        <v>31</v>
      </c>
      <c r="B126">
        <v>23743352</v>
      </c>
      <c r="C126">
        <v>23743545</v>
      </c>
      <c r="D126">
        <v>194</v>
      </c>
      <c r="E126" t="s">
        <v>484</v>
      </c>
      <c r="F126">
        <v>25</v>
      </c>
      <c r="G126" t="s">
        <v>485</v>
      </c>
      <c r="H126" t="s">
        <v>30987</v>
      </c>
      <c r="I126">
        <v>1</v>
      </c>
      <c r="J126">
        <v>23743448</v>
      </c>
      <c r="K126">
        <v>23762023</v>
      </c>
      <c r="L126">
        <v>18576</v>
      </c>
      <c r="M126">
        <v>1</v>
      </c>
      <c r="N126">
        <v>6924</v>
      </c>
      <c r="O126" t="s">
        <v>481</v>
      </c>
      <c r="P126">
        <v>0</v>
      </c>
      <c r="Q126" t="s">
        <v>482</v>
      </c>
      <c r="R126" t="s">
        <v>483</v>
      </c>
      <c r="S126" t="s">
        <v>31086</v>
      </c>
      <c r="T126">
        <v>0.152084254673993</v>
      </c>
      <c r="U126">
        <v>0.603102917160658</v>
      </c>
      <c r="V126">
        <v>24.4235598501465</v>
      </c>
      <c r="W126">
        <v>0.20525741147413201</v>
      </c>
      <c r="X126">
        <v>0.704072456322962</v>
      </c>
      <c r="Y126">
        <v>-24.2219259985939</v>
      </c>
      <c r="Z126">
        <v>0.203350924423461</v>
      </c>
      <c r="AA126">
        <v>0.72610664078822296</v>
      </c>
      <c r="AB126">
        <v>23.553774338290602</v>
      </c>
      <c r="AC126">
        <v>0.283630615332017</v>
      </c>
      <c r="AD126">
        <v>0.68253123924728298</v>
      </c>
      <c r="AE126">
        <v>-4.6220157205332404</v>
      </c>
      <c r="AF126">
        <v>0.205398459628826</v>
      </c>
      <c r="AG126">
        <v>0.68151250837662902</v>
      </c>
      <c r="AH126">
        <v>4.8976500579731699</v>
      </c>
      <c r="AI126">
        <v>0.24456414000292601</v>
      </c>
      <c r="AJ126">
        <v>0.78121606160956403</v>
      </c>
      <c r="AK126">
        <v>-23.446859143386401</v>
      </c>
    </row>
    <row r="127" spans="1:37" x14ac:dyDescent="0.2">
      <c r="A127" t="s">
        <v>31</v>
      </c>
      <c r="B127">
        <v>24166363</v>
      </c>
      <c r="C127">
        <v>24166623</v>
      </c>
      <c r="D127">
        <v>261</v>
      </c>
      <c r="E127" t="s">
        <v>486</v>
      </c>
      <c r="F127">
        <v>2</v>
      </c>
      <c r="G127" t="s">
        <v>487</v>
      </c>
      <c r="H127" t="s">
        <v>31087</v>
      </c>
      <c r="I127">
        <v>1</v>
      </c>
      <c r="J127">
        <v>24157130</v>
      </c>
      <c r="K127">
        <v>24187248</v>
      </c>
      <c r="L127">
        <v>30119</v>
      </c>
      <c r="M127">
        <v>2</v>
      </c>
      <c r="N127">
        <v>163702</v>
      </c>
      <c r="O127" t="s">
        <v>488</v>
      </c>
      <c r="P127">
        <v>20625</v>
      </c>
      <c r="Q127" t="s">
        <v>489</v>
      </c>
      <c r="R127" t="s">
        <v>490</v>
      </c>
      <c r="S127" t="s">
        <v>31088</v>
      </c>
      <c r="T127">
        <v>0.33220754654152101</v>
      </c>
      <c r="U127">
        <v>0.603102917160658</v>
      </c>
      <c r="V127">
        <v>0.54834908283420702</v>
      </c>
      <c r="W127">
        <v>0.56518387428360695</v>
      </c>
      <c r="X127">
        <v>0.86402895947054004</v>
      </c>
      <c r="Y127">
        <v>0.83901489213483105</v>
      </c>
      <c r="Z127">
        <v>0.36490313509391997</v>
      </c>
      <c r="AA127">
        <v>0.82975018305100201</v>
      </c>
      <c r="AB127">
        <v>0.49752875124201301</v>
      </c>
      <c r="AC127">
        <v>0.26264023560576</v>
      </c>
      <c r="AD127">
        <v>0.68253123924728298</v>
      </c>
      <c r="AE127">
        <v>0.98714596759546402</v>
      </c>
      <c r="AF127">
        <v>0.45597214097236899</v>
      </c>
      <c r="AG127">
        <v>0.80674443595273604</v>
      </c>
      <c r="AH127">
        <v>0.32147965887922098</v>
      </c>
      <c r="AI127">
        <v>0.96071500345919902</v>
      </c>
      <c r="AJ127">
        <v>0.98789258377071898</v>
      </c>
      <c r="AK127">
        <v>0.22373020290569501</v>
      </c>
    </row>
    <row r="128" spans="1:37" x14ac:dyDescent="0.2">
      <c r="A128" t="s">
        <v>31</v>
      </c>
      <c r="B128">
        <v>24550648</v>
      </c>
      <c r="C128">
        <v>24550798</v>
      </c>
      <c r="D128">
        <v>151</v>
      </c>
      <c r="E128" t="s">
        <v>491</v>
      </c>
      <c r="F128">
        <v>3</v>
      </c>
      <c r="G128" t="s">
        <v>492</v>
      </c>
      <c r="H128" t="s">
        <v>31089</v>
      </c>
      <c r="I128">
        <v>1</v>
      </c>
      <c r="J128">
        <v>24538802</v>
      </c>
      <c r="K128">
        <v>24556024</v>
      </c>
      <c r="L128">
        <v>17223</v>
      </c>
      <c r="M128">
        <v>2</v>
      </c>
      <c r="N128">
        <v>100506985</v>
      </c>
      <c r="O128" t="s">
        <v>493</v>
      </c>
      <c r="P128">
        <v>5226</v>
      </c>
      <c r="Q128" t="s">
        <v>40</v>
      </c>
      <c r="R128" t="s">
        <v>494</v>
      </c>
      <c r="S128" t="s">
        <v>31090</v>
      </c>
      <c r="T128">
        <v>0.32911398597860803</v>
      </c>
      <c r="U128">
        <v>0.603102917160658</v>
      </c>
      <c r="V128">
        <v>25.275398035038801</v>
      </c>
      <c r="W128">
        <v>0.38920677604595899</v>
      </c>
      <c r="X128">
        <v>0.704072456322962</v>
      </c>
      <c r="Y128">
        <v>-25.073764179197799</v>
      </c>
      <c r="Z128">
        <v>0.306975110376564</v>
      </c>
      <c r="AA128">
        <v>0.72610664078822296</v>
      </c>
      <c r="AB128">
        <v>24.845722911214001</v>
      </c>
      <c r="AC128">
        <v>0.71753805159658501</v>
      </c>
      <c r="AD128">
        <v>0.87989882095915395</v>
      </c>
      <c r="AE128">
        <v>-1.88364379048427</v>
      </c>
      <c r="AF128">
        <v>0.61410715005536498</v>
      </c>
      <c r="AG128">
        <v>0.80674443595273604</v>
      </c>
      <c r="AH128">
        <v>2.1592782198349698</v>
      </c>
      <c r="AI128">
        <v>0.35038410267202102</v>
      </c>
      <c r="AJ128">
        <v>0.78121606160956403</v>
      </c>
      <c r="AK128">
        <v>-24.738807710978101</v>
      </c>
    </row>
    <row r="129" spans="1:37" x14ac:dyDescent="0.2">
      <c r="A129" t="s">
        <v>31</v>
      </c>
      <c r="B129">
        <v>26111868</v>
      </c>
      <c r="C129">
        <v>26112139</v>
      </c>
      <c r="D129">
        <v>272</v>
      </c>
      <c r="E129" t="s">
        <v>495</v>
      </c>
      <c r="F129">
        <v>16</v>
      </c>
      <c r="G129" t="s">
        <v>496</v>
      </c>
      <c r="H129" t="s">
        <v>30987</v>
      </c>
      <c r="I129">
        <v>1</v>
      </c>
      <c r="J129">
        <v>26111837</v>
      </c>
      <c r="K129">
        <v>26125543</v>
      </c>
      <c r="L129">
        <v>13707</v>
      </c>
      <c r="M129">
        <v>1</v>
      </c>
      <c r="N129">
        <v>149420</v>
      </c>
      <c r="O129" t="s">
        <v>497</v>
      </c>
      <c r="P129">
        <v>31</v>
      </c>
      <c r="Q129" t="s">
        <v>498</v>
      </c>
      <c r="R129" t="s">
        <v>499</v>
      </c>
      <c r="S129" t="s">
        <v>31091</v>
      </c>
      <c r="T129">
        <v>0.32911398597860803</v>
      </c>
      <c r="U129">
        <v>0.603102917160658</v>
      </c>
      <c r="V129">
        <v>24.358286073319899</v>
      </c>
      <c r="W129">
        <v>0.89107655920673101</v>
      </c>
      <c r="X129">
        <v>0.95159051474143896</v>
      </c>
      <c r="Y129">
        <v>0.34291844743916899</v>
      </c>
      <c r="Z129">
        <v>0.306975110376564</v>
      </c>
      <c r="AA129">
        <v>0.72610664078822296</v>
      </c>
      <c r="AB129">
        <v>24.361562149443699</v>
      </c>
      <c r="AC129">
        <v>0.75388744886274095</v>
      </c>
      <c r="AD129">
        <v>0.87989882095915395</v>
      </c>
      <c r="AE129">
        <v>-0.65708148883384399</v>
      </c>
      <c r="AF129">
        <v>0.61410715005536498</v>
      </c>
      <c r="AG129">
        <v>0.80674443595273604</v>
      </c>
      <c r="AH129">
        <v>1.06728394843869</v>
      </c>
      <c r="AI129">
        <v>0.56157887380500204</v>
      </c>
      <c r="AJ129">
        <v>0.78121606160956403</v>
      </c>
      <c r="AK129">
        <v>1.2116738473914499</v>
      </c>
    </row>
    <row r="130" spans="1:37" x14ac:dyDescent="0.2">
      <c r="A130" t="s">
        <v>31</v>
      </c>
      <c r="B130">
        <v>26465814</v>
      </c>
      <c r="C130">
        <v>26465956</v>
      </c>
      <c r="D130">
        <v>143</v>
      </c>
      <c r="E130" t="s">
        <v>500</v>
      </c>
      <c r="F130">
        <v>0</v>
      </c>
      <c r="G130" t="s">
        <v>501</v>
      </c>
      <c r="H130" t="s">
        <v>30999</v>
      </c>
      <c r="I130">
        <v>1</v>
      </c>
      <c r="J130">
        <v>26462756</v>
      </c>
      <c r="K130">
        <v>26467282</v>
      </c>
      <c r="L130">
        <v>4527</v>
      </c>
      <c r="M130">
        <v>2</v>
      </c>
      <c r="N130">
        <v>101928324</v>
      </c>
      <c r="O130" t="s">
        <v>502</v>
      </c>
      <c r="P130">
        <v>1326</v>
      </c>
      <c r="Q130" t="s">
        <v>40</v>
      </c>
      <c r="R130" t="s">
        <v>503</v>
      </c>
      <c r="S130" t="s">
        <v>31092</v>
      </c>
      <c r="T130">
        <v>0.32911398597860803</v>
      </c>
      <c r="U130">
        <v>0.603102917160658</v>
      </c>
      <c r="V130">
        <v>23.746696442047899</v>
      </c>
      <c r="W130">
        <v>0.123414495547065</v>
      </c>
      <c r="X130">
        <v>0.704072456322962</v>
      </c>
      <c r="Y130">
        <v>24.793260170151498</v>
      </c>
      <c r="Z130">
        <v>0.306975110376564</v>
      </c>
      <c r="AA130">
        <v>0.72610664078822296</v>
      </c>
      <c r="AB130">
        <v>23.7557855169647</v>
      </c>
      <c r="AC130">
        <v>0.27780950890804001</v>
      </c>
      <c r="AD130">
        <v>0.68253123924728298</v>
      </c>
      <c r="AE130">
        <v>23.793260219771799</v>
      </c>
      <c r="AF130">
        <v>0.61410715005536498</v>
      </c>
      <c r="AG130">
        <v>0.80674443595273604</v>
      </c>
      <c r="AH130">
        <v>1.05540540859414</v>
      </c>
      <c r="AI130">
        <v>3.6185182304427702E-2</v>
      </c>
      <c r="AJ130">
        <v>0.78121606160956403</v>
      </c>
      <c r="AK130">
        <v>24.793260170151498</v>
      </c>
    </row>
    <row r="131" spans="1:37" x14ac:dyDescent="0.2">
      <c r="A131" t="s">
        <v>31</v>
      </c>
      <c r="B131">
        <v>27006002</v>
      </c>
      <c r="C131">
        <v>27006157</v>
      </c>
      <c r="D131">
        <v>156</v>
      </c>
      <c r="E131" t="s">
        <v>504</v>
      </c>
      <c r="F131">
        <v>10</v>
      </c>
      <c r="G131" t="s">
        <v>505</v>
      </c>
      <c r="H131" t="s">
        <v>31093</v>
      </c>
      <c r="I131">
        <v>1</v>
      </c>
      <c r="J131">
        <v>27005020</v>
      </c>
      <c r="K131">
        <v>27012850</v>
      </c>
      <c r="L131">
        <v>7831</v>
      </c>
      <c r="M131">
        <v>2</v>
      </c>
      <c r="N131">
        <v>115572</v>
      </c>
      <c r="O131" t="s">
        <v>506</v>
      </c>
      <c r="P131">
        <v>6693</v>
      </c>
      <c r="Q131" t="s">
        <v>507</v>
      </c>
      <c r="R131" t="s">
        <v>508</v>
      </c>
      <c r="S131" t="s">
        <v>31094</v>
      </c>
      <c r="T131">
        <v>0.97213403838398904</v>
      </c>
      <c r="U131">
        <v>1</v>
      </c>
      <c r="V131">
        <v>0.13025115907895199</v>
      </c>
      <c r="W131">
        <v>0.19708796505849599</v>
      </c>
      <c r="X131">
        <v>0.704072456322962</v>
      </c>
      <c r="Y131">
        <v>5.2084587863281104</v>
      </c>
      <c r="Z131">
        <v>0.693404429441695</v>
      </c>
      <c r="AA131">
        <v>0.84521697243271998</v>
      </c>
      <c r="AB131">
        <v>-0.52656401210804604</v>
      </c>
      <c r="AC131">
        <v>0.56718065613419599</v>
      </c>
      <c r="AD131">
        <v>0.87989882095915395</v>
      </c>
      <c r="AE131">
        <v>4.2084588162950904</v>
      </c>
      <c r="AF131">
        <v>0.77173648502780101</v>
      </c>
      <c r="AG131">
        <v>0.88417364479730298</v>
      </c>
      <c r="AH131">
        <v>0.74154613653412305</v>
      </c>
      <c r="AI131">
        <v>4.7931312381433402E-2</v>
      </c>
      <c r="AJ131">
        <v>0.78121606160956403</v>
      </c>
      <c r="AK131">
        <v>6.0772133377338999</v>
      </c>
    </row>
    <row r="132" spans="1:37" x14ac:dyDescent="0.2">
      <c r="A132" t="s">
        <v>31</v>
      </c>
      <c r="B132">
        <v>27006157</v>
      </c>
      <c r="C132">
        <v>27006312</v>
      </c>
      <c r="D132">
        <v>156</v>
      </c>
      <c r="E132" t="s">
        <v>509</v>
      </c>
      <c r="F132">
        <v>12</v>
      </c>
      <c r="G132" t="s">
        <v>510</v>
      </c>
      <c r="H132" t="s">
        <v>31093</v>
      </c>
      <c r="I132">
        <v>1</v>
      </c>
      <c r="J132">
        <v>27005020</v>
      </c>
      <c r="K132">
        <v>27012850</v>
      </c>
      <c r="L132">
        <v>7831</v>
      </c>
      <c r="M132">
        <v>2</v>
      </c>
      <c r="N132">
        <v>115572</v>
      </c>
      <c r="O132" t="s">
        <v>506</v>
      </c>
      <c r="P132">
        <v>6538</v>
      </c>
      <c r="Q132" t="s">
        <v>507</v>
      </c>
      <c r="R132" t="s">
        <v>508</v>
      </c>
      <c r="S132" t="s">
        <v>31094</v>
      </c>
      <c r="T132">
        <v>0.35387198439864398</v>
      </c>
      <c r="U132">
        <v>0.603102917160658</v>
      </c>
      <c r="V132">
        <v>-24.408607151245199</v>
      </c>
      <c r="W132">
        <v>0.428214032775322</v>
      </c>
      <c r="X132">
        <v>0.73460997439807996</v>
      </c>
      <c r="Y132">
        <v>4.4470261693398898</v>
      </c>
      <c r="Z132">
        <v>1</v>
      </c>
      <c r="AA132">
        <v>1</v>
      </c>
      <c r="AB132">
        <v>-3.09180988804146</v>
      </c>
      <c r="AC132">
        <v>0.85817338719172098</v>
      </c>
      <c r="AD132">
        <v>0.94068432309766403</v>
      </c>
      <c r="AE132">
        <v>3.44702622013912</v>
      </c>
      <c r="AF132">
        <v>0.22065000948199101</v>
      </c>
      <c r="AG132">
        <v>0.68151250837662902</v>
      </c>
      <c r="AH132">
        <v>-23.7633092478614</v>
      </c>
      <c r="AI132">
        <v>0.170234813229591</v>
      </c>
      <c r="AJ132">
        <v>0.78121606160956403</v>
      </c>
      <c r="AK132">
        <v>5.31578072074569</v>
      </c>
    </row>
    <row r="133" spans="1:37" x14ac:dyDescent="0.2">
      <c r="A133" t="s">
        <v>31</v>
      </c>
      <c r="B133">
        <v>27006312</v>
      </c>
      <c r="C133">
        <v>27006467</v>
      </c>
      <c r="D133">
        <v>156</v>
      </c>
      <c r="E133" t="s">
        <v>511</v>
      </c>
      <c r="F133">
        <v>15</v>
      </c>
      <c r="G133" t="s">
        <v>512</v>
      </c>
      <c r="H133" t="s">
        <v>31093</v>
      </c>
      <c r="I133">
        <v>1</v>
      </c>
      <c r="J133">
        <v>27005020</v>
      </c>
      <c r="K133">
        <v>27012850</v>
      </c>
      <c r="L133">
        <v>7831</v>
      </c>
      <c r="M133">
        <v>2</v>
      </c>
      <c r="N133">
        <v>115572</v>
      </c>
      <c r="O133" t="s">
        <v>506</v>
      </c>
      <c r="P133">
        <v>6383</v>
      </c>
      <c r="Q133" t="s">
        <v>507</v>
      </c>
      <c r="R133" t="s">
        <v>508</v>
      </c>
      <c r="S133" t="s">
        <v>31094</v>
      </c>
      <c r="T133">
        <v>0.35387198439864398</v>
      </c>
      <c r="U133">
        <v>0.603102917160658</v>
      </c>
      <c r="V133">
        <v>-24.408607151245199</v>
      </c>
      <c r="W133">
        <v>0.428214032775322</v>
      </c>
      <c r="X133">
        <v>0.73460997439807996</v>
      </c>
      <c r="Y133">
        <v>4.4470261693398898</v>
      </c>
      <c r="Z133">
        <v>1</v>
      </c>
      <c r="AA133">
        <v>1</v>
      </c>
      <c r="AB133">
        <v>-3.09180988804146</v>
      </c>
      <c r="AC133">
        <v>0.85817338719172098</v>
      </c>
      <c r="AD133">
        <v>0.94068432309766403</v>
      </c>
      <c r="AE133">
        <v>3.44702622013912</v>
      </c>
      <c r="AF133">
        <v>0.22065000948199101</v>
      </c>
      <c r="AG133">
        <v>0.68151250837662902</v>
      </c>
      <c r="AH133">
        <v>-23.7633092478614</v>
      </c>
      <c r="AI133">
        <v>0.170234813229591</v>
      </c>
      <c r="AJ133">
        <v>0.78121606160956403</v>
      </c>
      <c r="AK133">
        <v>5.31578072074569</v>
      </c>
    </row>
    <row r="134" spans="1:37" x14ac:dyDescent="0.2">
      <c r="A134" t="s">
        <v>31</v>
      </c>
      <c r="B134">
        <v>27152231</v>
      </c>
      <c r="C134">
        <v>27152390</v>
      </c>
      <c r="D134">
        <v>160</v>
      </c>
      <c r="E134" t="s">
        <v>513</v>
      </c>
      <c r="F134">
        <v>1</v>
      </c>
      <c r="G134" t="s">
        <v>514</v>
      </c>
      <c r="H134" t="s">
        <v>31032</v>
      </c>
      <c r="I134">
        <v>1</v>
      </c>
      <c r="J134">
        <v>27105451</v>
      </c>
      <c r="K134">
        <v>27154598</v>
      </c>
      <c r="L134">
        <v>49148</v>
      </c>
      <c r="M134">
        <v>2</v>
      </c>
      <c r="N134">
        <v>6548</v>
      </c>
      <c r="O134" t="s">
        <v>515</v>
      </c>
      <c r="P134">
        <v>2208</v>
      </c>
      <c r="Q134" t="s">
        <v>516</v>
      </c>
      <c r="R134" t="s">
        <v>517</v>
      </c>
      <c r="S134" t="s">
        <v>31095</v>
      </c>
      <c r="T134">
        <v>0.32911398597860803</v>
      </c>
      <c r="U134">
        <v>0.603102917160658</v>
      </c>
      <c r="V134">
        <v>23.8108074449082</v>
      </c>
      <c r="W134">
        <v>0.94541066367716797</v>
      </c>
      <c r="X134">
        <v>0.95159051474143896</v>
      </c>
      <c r="Y134">
        <v>0.149746330839024</v>
      </c>
      <c r="Z134">
        <v>0.48464167878831399</v>
      </c>
      <c r="AA134">
        <v>0.84435025072159198</v>
      </c>
      <c r="AB134">
        <v>22.8473334140722</v>
      </c>
      <c r="AC134">
        <v>0.71753805159658501</v>
      </c>
      <c r="AD134">
        <v>0.87989882095915395</v>
      </c>
      <c r="AE134">
        <v>-0.85025356752979797</v>
      </c>
      <c r="AF134">
        <v>0.16793847098801201</v>
      </c>
      <c r="AG134">
        <v>0.68151250837662902</v>
      </c>
      <c r="AH134">
        <v>23.8108074449082</v>
      </c>
      <c r="AI134">
        <v>0.59609816080359102</v>
      </c>
      <c r="AJ134">
        <v>0.78121606160956403</v>
      </c>
      <c r="AK134">
        <v>1.01850170442192</v>
      </c>
    </row>
    <row r="135" spans="1:37" x14ac:dyDescent="0.2">
      <c r="A135" t="s">
        <v>31</v>
      </c>
      <c r="B135">
        <v>27349463</v>
      </c>
      <c r="C135">
        <v>27349665</v>
      </c>
      <c r="D135">
        <v>203</v>
      </c>
      <c r="E135" t="s">
        <v>518</v>
      </c>
      <c r="F135">
        <v>19</v>
      </c>
      <c r="G135" t="s">
        <v>519</v>
      </c>
      <c r="H135" t="s">
        <v>30987</v>
      </c>
      <c r="I135">
        <v>1</v>
      </c>
      <c r="J135">
        <v>27349476</v>
      </c>
      <c r="K135">
        <v>27351545</v>
      </c>
      <c r="L135">
        <v>2070</v>
      </c>
      <c r="M135">
        <v>1</v>
      </c>
      <c r="N135">
        <v>84958</v>
      </c>
      <c r="O135" t="s">
        <v>520</v>
      </c>
      <c r="P135">
        <v>0</v>
      </c>
      <c r="Q135" t="s">
        <v>521</v>
      </c>
      <c r="R135" t="s">
        <v>522</v>
      </c>
      <c r="S135" t="s">
        <v>31096</v>
      </c>
      <c r="T135">
        <v>0.32911398597860803</v>
      </c>
      <c r="U135">
        <v>0.603102917160658</v>
      </c>
      <c r="V135">
        <v>24.116100797782099</v>
      </c>
      <c r="W135" t="s">
        <v>40</v>
      </c>
      <c r="X135" t="s">
        <v>40</v>
      </c>
      <c r="Y135">
        <v>0</v>
      </c>
      <c r="Z135">
        <v>0.48464167878831399</v>
      </c>
      <c r="AA135">
        <v>0.84435025072159198</v>
      </c>
      <c r="AB135">
        <v>23.152626749182399</v>
      </c>
      <c r="AC135">
        <v>0.45677901822897599</v>
      </c>
      <c r="AD135">
        <v>0.82872126865393902</v>
      </c>
      <c r="AE135">
        <v>23.190101450634</v>
      </c>
      <c r="AF135">
        <v>0.16793847098801201</v>
      </c>
      <c r="AG135">
        <v>0.68151250837662902</v>
      </c>
      <c r="AH135">
        <v>24.116100797782099</v>
      </c>
      <c r="AI135">
        <v>0.52399907623471598</v>
      </c>
      <c r="AJ135">
        <v>0.78121606160956403</v>
      </c>
      <c r="AK135">
        <v>-23.045711557167301</v>
      </c>
    </row>
    <row r="136" spans="1:37" x14ac:dyDescent="0.2">
      <c r="A136" t="s">
        <v>31</v>
      </c>
      <c r="B136">
        <v>27349665</v>
      </c>
      <c r="C136">
        <v>27349867</v>
      </c>
      <c r="D136">
        <v>203</v>
      </c>
      <c r="E136" t="s">
        <v>523</v>
      </c>
      <c r="F136">
        <v>17</v>
      </c>
      <c r="G136" t="s">
        <v>524</v>
      </c>
      <c r="H136" t="s">
        <v>30987</v>
      </c>
      <c r="I136">
        <v>1</v>
      </c>
      <c r="J136">
        <v>27349747</v>
      </c>
      <c r="K136">
        <v>27351579</v>
      </c>
      <c r="L136">
        <v>1833</v>
      </c>
      <c r="M136">
        <v>1</v>
      </c>
      <c r="N136">
        <v>84958</v>
      </c>
      <c r="O136" t="s">
        <v>525</v>
      </c>
      <c r="P136">
        <v>0</v>
      </c>
      <c r="Q136" t="s">
        <v>521</v>
      </c>
      <c r="R136" t="s">
        <v>522</v>
      </c>
      <c r="S136" t="s">
        <v>31096</v>
      </c>
      <c r="T136">
        <v>0.32911398597860803</v>
      </c>
      <c r="U136">
        <v>0.603102917160658</v>
      </c>
      <c r="V136">
        <v>24.737589146758602</v>
      </c>
      <c r="W136" t="s">
        <v>40</v>
      </c>
      <c r="X136" t="s">
        <v>40</v>
      </c>
      <c r="Y136">
        <v>0</v>
      </c>
      <c r="Z136">
        <v>0.48464167878831399</v>
      </c>
      <c r="AA136">
        <v>0.84435025072159198</v>
      </c>
      <c r="AB136">
        <v>23.774115071777601</v>
      </c>
      <c r="AC136">
        <v>0.45677901822897599</v>
      </c>
      <c r="AD136">
        <v>0.82872126865393902</v>
      </c>
      <c r="AE136">
        <v>23.811589774617602</v>
      </c>
      <c r="AF136">
        <v>0.16793847098801201</v>
      </c>
      <c r="AG136">
        <v>0.68151250837662902</v>
      </c>
      <c r="AH136">
        <v>24.737589146758602</v>
      </c>
      <c r="AI136">
        <v>0.52399907623471598</v>
      </c>
      <c r="AJ136">
        <v>0.78121606160956403</v>
      </c>
      <c r="AK136">
        <v>-23.6671998755969</v>
      </c>
    </row>
    <row r="137" spans="1:37" x14ac:dyDescent="0.2">
      <c r="A137" t="s">
        <v>31</v>
      </c>
      <c r="B137">
        <v>27351140</v>
      </c>
      <c r="C137">
        <v>27351342</v>
      </c>
      <c r="D137">
        <v>203</v>
      </c>
      <c r="E137" t="s">
        <v>526</v>
      </c>
      <c r="F137">
        <v>17</v>
      </c>
      <c r="G137" t="s">
        <v>527</v>
      </c>
      <c r="H137" t="s">
        <v>30987</v>
      </c>
      <c r="I137">
        <v>1</v>
      </c>
      <c r="J137">
        <v>27351075</v>
      </c>
      <c r="K137">
        <v>27353937</v>
      </c>
      <c r="L137">
        <v>2863</v>
      </c>
      <c r="M137">
        <v>1</v>
      </c>
      <c r="N137">
        <v>84958</v>
      </c>
      <c r="O137" t="s">
        <v>528</v>
      </c>
      <c r="P137">
        <v>65</v>
      </c>
      <c r="Q137" t="s">
        <v>521</v>
      </c>
      <c r="R137" t="s">
        <v>522</v>
      </c>
      <c r="S137" t="s">
        <v>31096</v>
      </c>
      <c r="T137">
        <v>0.35387198439864398</v>
      </c>
      <c r="U137">
        <v>0.603102917160658</v>
      </c>
      <c r="V137">
        <v>-23.949825056013399</v>
      </c>
      <c r="W137" t="s">
        <v>40</v>
      </c>
      <c r="X137" t="s">
        <v>40</v>
      </c>
      <c r="Y137">
        <v>0</v>
      </c>
      <c r="Z137">
        <v>0.69013698642955401</v>
      </c>
      <c r="AA137">
        <v>0.84521697243271998</v>
      </c>
      <c r="AB137">
        <v>0.12881997651843799</v>
      </c>
      <c r="AC137">
        <v>0.27780950890804001</v>
      </c>
      <c r="AD137">
        <v>0.68253123924728298</v>
      </c>
      <c r="AE137">
        <v>24.693817508363701</v>
      </c>
      <c r="AF137">
        <v>0.32549523997010099</v>
      </c>
      <c r="AG137">
        <v>0.70473078222419605</v>
      </c>
      <c r="AH137">
        <v>-24.619816929717899</v>
      </c>
      <c r="AI137">
        <v>0.35038410267202102</v>
      </c>
      <c r="AJ137">
        <v>0.78121606160956403</v>
      </c>
      <c r="AK137">
        <v>-24.549427604624402</v>
      </c>
    </row>
    <row r="138" spans="1:37" x14ac:dyDescent="0.2">
      <c r="A138" t="s">
        <v>31</v>
      </c>
      <c r="B138">
        <v>27356612</v>
      </c>
      <c r="C138">
        <v>27356902</v>
      </c>
      <c r="D138">
        <v>291</v>
      </c>
      <c r="E138" t="s">
        <v>529</v>
      </c>
      <c r="F138">
        <v>16</v>
      </c>
      <c r="G138" t="s">
        <v>530</v>
      </c>
      <c r="H138" t="s">
        <v>30987</v>
      </c>
      <c r="I138">
        <v>1</v>
      </c>
      <c r="J138">
        <v>27355184</v>
      </c>
      <c r="K138">
        <v>27356471</v>
      </c>
      <c r="L138">
        <v>1288</v>
      </c>
      <c r="M138">
        <v>2</v>
      </c>
      <c r="N138">
        <v>9064</v>
      </c>
      <c r="O138" t="s">
        <v>531</v>
      </c>
      <c r="P138">
        <v>-141</v>
      </c>
      <c r="Q138" t="s">
        <v>532</v>
      </c>
      <c r="R138" t="s">
        <v>533</v>
      </c>
      <c r="S138" t="s">
        <v>31097</v>
      </c>
      <c r="T138">
        <v>0.35387198439864398</v>
      </c>
      <c r="U138">
        <v>0.603102917160658</v>
      </c>
      <c r="V138">
        <v>-23.6254862498314</v>
      </c>
      <c r="W138">
        <v>0.20525741147413201</v>
      </c>
      <c r="X138">
        <v>0.704072456322962</v>
      </c>
      <c r="Y138">
        <v>-25.552611502174798</v>
      </c>
      <c r="Z138">
        <v>0.69013698642955401</v>
      </c>
      <c r="AA138">
        <v>0.84521697243271998</v>
      </c>
      <c r="AB138">
        <v>0.76919089253997996</v>
      </c>
      <c r="AC138">
        <v>7.0489011448141195E-2</v>
      </c>
      <c r="AD138">
        <v>0.57684129297949804</v>
      </c>
      <c r="AE138">
        <v>-25.552611502174798</v>
      </c>
      <c r="AF138">
        <v>0.32549523997010099</v>
      </c>
      <c r="AG138">
        <v>0.70473078222419605</v>
      </c>
      <c r="AH138">
        <v>-24.7542453850111</v>
      </c>
      <c r="AI138">
        <v>0.35038410267202102</v>
      </c>
      <c r="AJ138">
        <v>0.78121606160956403</v>
      </c>
      <c r="AK138">
        <v>-24.683856059668798</v>
      </c>
    </row>
    <row r="139" spans="1:37" x14ac:dyDescent="0.2">
      <c r="A139" t="s">
        <v>31</v>
      </c>
      <c r="B139">
        <v>27356968</v>
      </c>
      <c r="C139">
        <v>27357117</v>
      </c>
      <c r="D139">
        <v>150</v>
      </c>
      <c r="E139" t="s">
        <v>534</v>
      </c>
      <c r="F139">
        <v>9</v>
      </c>
      <c r="G139" t="s">
        <v>535</v>
      </c>
      <c r="H139" t="s">
        <v>30987</v>
      </c>
      <c r="I139">
        <v>1</v>
      </c>
      <c r="J139">
        <v>27355356</v>
      </c>
      <c r="K139">
        <v>27357167</v>
      </c>
      <c r="L139">
        <v>1812</v>
      </c>
      <c r="M139">
        <v>2</v>
      </c>
      <c r="N139">
        <v>9064</v>
      </c>
      <c r="O139" t="s">
        <v>536</v>
      </c>
      <c r="P139">
        <v>50</v>
      </c>
      <c r="Q139" t="s">
        <v>532</v>
      </c>
      <c r="R139" t="s">
        <v>533</v>
      </c>
      <c r="S139" t="s">
        <v>31097</v>
      </c>
      <c r="T139">
        <v>0.35387198439864398</v>
      </c>
      <c r="U139">
        <v>0.603102917160658</v>
      </c>
      <c r="V139">
        <v>-23.6254862498314</v>
      </c>
      <c r="W139">
        <v>0.20525741147413201</v>
      </c>
      <c r="X139">
        <v>0.704072456322962</v>
      </c>
      <c r="Y139">
        <v>-25.552611502174798</v>
      </c>
      <c r="Z139">
        <v>0.69013698642955401</v>
      </c>
      <c r="AA139">
        <v>0.84521697243271998</v>
      </c>
      <c r="AB139">
        <v>0.76919089253997996</v>
      </c>
      <c r="AC139">
        <v>7.0489011448141195E-2</v>
      </c>
      <c r="AD139">
        <v>0.57684129297949804</v>
      </c>
      <c r="AE139">
        <v>-25.552611502174798</v>
      </c>
      <c r="AF139">
        <v>0.32549523997010099</v>
      </c>
      <c r="AG139">
        <v>0.70473078222419605</v>
      </c>
      <c r="AH139">
        <v>-24.7542453850111</v>
      </c>
      <c r="AI139">
        <v>0.35038410267202102</v>
      </c>
      <c r="AJ139">
        <v>0.78121606160956403</v>
      </c>
      <c r="AK139">
        <v>-24.683856059668798</v>
      </c>
    </row>
    <row r="140" spans="1:37" x14ac:dyDescent="0.2">
      <c r="A140" t="s">
        <v>31</v>
      </c>
      <c r="B140">
        <v>27357117</v>
      </c>
      <c r="C140">
        <v>27357266</v>
      </c>
      <c r="D140">
        <v>150</v>
      </c>
      <c r="E140" t="s">
        <v>537</v>
      </c>
      <c r="F140">
        <v>6</v>
      </c>
      <c r="G140" t="s">
        <v>538</v>
      </c>
      <c r="H140" t="s">
        <v>30987</v>
      </c>
      <c r="I140">
        <v>1</v>
      </c>
      <c r="J140">
        <v>27355356</v>
      </c>
      <c r="K140">
        <v>27357167</v>
      </c>
      <c r="L140">
        <v>1812</v>
      </c>
      <c r="M140">
        <v>2</v>
      </c>
      <c r="N140">
        <v>9064</v>
      </c>
      <c r="O140" t="s">
        <v>536</v>
      </c>
      <c r="P140">
        <v>0</v>
      </c>
      <c r="Q140" t="s">
        <v>532</v>
      </c>
      <c r="R140" t="s">
        <v>533</v>
      </c>
      <c r="S140" t="s">
        <v>31097</v>
      </c>
      <c r="T140">
        <v>0.35387198439864398</v>
      </c>
      <c r="U140">
        <v>0.603102917160658</v>
      </c>
      <c r="V140">
        <v>-22.403093977134098</v>
      </c>
      <c r="W140">
        <v>0.20525741147413201</v>
      </c>
      <c r="X140">
        <v>0.704072456322962</v>
      </c>
      <c r="Y140">
        <v>-24.5938936355296</v>
      </c>
      <c r="Z140">
        <v>0.69013698642955401</v>
      </c>
      <c r="AA140">
        <v>0.84521697243271998</v>
      </c>
      <c r="AB140">
        <v>1.1070604380042399</v>
      </c>
      <c r="AC140">
        <v>7.0489011448141195E-2</v>
      </c>
      <c r="AD140">
        <v>0.57684129297949804</v>
      </c>
      <c r="AE140">
        <v>-24.5938936355296</v>
      </c>
      <c r="AF140">
        <v>0.32549523997010099</v>
      </c>
      <c r="AG140">
        <v>0.70473078222419605</v>
      </c>
      <c r="AH140">
        <v>-23.795527538810301</v>
      </c>
      <c r="AI140">
        <v>0.35038410267202102</v>
      </c>
      <c r="AJ140">
        <v>0.78121606160956403</v>
      </c>
      <c r="AK140">
        <v>-23.725138215873098</v>
      </c>
    </row>
    <row r="141" spans="1:37" x14ac:dyDescent="0.2">
      <c r="A141" t="s">
        <v>31</v>
      </c>
      <c r="B141">
        <v>27597713</v>
      </c>
      <c r="C141">
        <v>27597902</v>
      </c>
      <c r="D141">
        <v>190</v>
      </c>
      <c r="E141" t="s">
        <v>539</v>
      </c>
      <c r="F141">
        <v>0</v>
      </c>
      <c r="G141" t="s">
        <v>540</v>
      </c>
      <c r="H141" t="s">
        <v>31098</v>
      </c>
      <c r="I141">
        <v>1</v>
      </c>
      <c r="J141">
        <v>27552496</v>
      </c>
      <c r="K141">
        <v>27603414</v>
      </c>
      <c r="L141">
        <v>50919</v>
      </c>
      <c r="M141">
        <v>2</v>
      </c>
      <c r="N141">
        <v>27245</v>
      </c>
      <c r="O141" t="s">
        <v>541</v>
      </c>
      <c r="P141">
        <v>5512</v>
      </c>
      <c r="Q141" t="s">
        <v>542</v>
      </c>
      <c r="R141" t="s">
        <v>543</v>
      </c>
      <c r="S141" t="s">
        <v>31099</v>
      </c>
      <c r="T141">
        <v>0.93943752600822705</v>
      </c>
      <c r="U141">
        <v>1</v>
      </c>
      <c r="V141">
        <v>0.86076680825223995</v>
      </c>
      <c r="W141">
        <v>0.13496246468520501</v>
      </c>
      <c r="X141">
        <v>0.704072456322962</v>
      </c>
      <c r="Y141">
        <v>-2.2600133634150898</v>
      </c>
      <c r="Z141">
        <v>0.87157672656278196</v>
      </c>
      <c r="AA141">
        <v>0.99338226415155695</v>
      </c>
      <c r="AB141">
        <v>0.65103188684128999</v>
      </c>
      <c r="AC141">
        <v>1.6194402268302901E-2</v>
      </c>
      <c r="AD141">
        <v>0.57684129297949804</v>
      </c>
      <c r="AE141">
        <v>-3.26001328436862</v>
      </c>
      <c r="AF141">
        <v>0.73123338343369804</v>
      </c>
      <c r="AG141">
        <v>0.86437216336234302</v>
      </c>
      <c r="AH141">
        <v>0.66160391404669605</v>
      </c>
      <c r="AI141">
        <v>0.424511747282666</v>
      </c>
      <c r="AJ141">
        <v>0.78121606160956403</v>
      </c>
      <c r="AK141">
        <v>-1.39125791032588</v>
      </c>
    </row>
    <row r="142" spans="1:37" x14ac:dyDescent="0.2">
      <c r="A142" t="s">
        <v>31</v>
      </c>
      <c r="B142">
        <v>27597996</v>
      </c>
      <c r="C142">
        <v>27598147</v>
      </c>
      <c r="D142">
        <v>152</v>
      </c>
      <c r="E142" t="s">
        <v>544</v>
      </c>
      <c r="F142">
        <v>1</v>
      </c>
      <c r="G142" t="s">
        <v>545</v>
      </c>
      <c r="H142" t="s">
        <v>31098</v>
      </c>
      <c r="I142">
        <v>1</v>
      </c>
      <c r="J142">
        <v>27552496</v>
      </c>
      <c r="K142">
        <v>27603414</v>
      </c>
      <c r="L142">
        <v>50919</v>
      </c>
      <c r="M142">
        <v>2</v>
      </c>
      <c r="N142">
        <v>27245</v>
      </c>
      <c r="O142" t="s">
        <v>541</v>
      </c>
      <c r="P142">
        <v>5267</v>
      </c>
      <c r="Q142" t="s">
        <v>542</v>
      </c>
      <c r="R142" t="s">
        <v>543</v>
      </c>
      <c r="S142" t="s">
        <v>31099</v>
      </c>
      <c r="T142">
        <v>0.93943752600822705</v>
      </c>
      <c r="U142">
        <v>1</v>
      </c>
      <c r="V142">
        <v>0.81292018673127997</v>
      </c>
      <c r="W142">
        <v>0.13496246468520501</v>
      </c>
      <c r="X142">
        <v>0.704072456322962</v>
      </c>
      <c r="Y142">
        <v>-2.2729235492041</v>
      </c>
      <c r="Z142">
        <v>0.87157672656278196</v>
      </c>
      <c r="AA142">
        <v>0.99338226415155695</v>
      </c>
      <c r="AB142">
        <v>0.57163184033344505</v>
      </c>
      <c r="AC142">
        <v>1.6194402268302901E-2</v>
      </c>
      <c r="AD142">
        <v>0.57684129297949804</v>
      </c>
      <c r="AE142">
        <v>-3.2729234845297102</v>
      </c>
      <c r="AF142">
        <v>0.73123338343369804</v>
      </c>
      <c r="AG142">
        <v>0.86437216336234302</v>
      </c>
      <c r="AH142">
        <v>0.68111117547260502</v>
      </c>
      <c r="AI142">
        <v>0.424511747282666</v>
      </c>
      <c r="AJ142">
        <v>0.78121606160956403</v>
      </c>
      <c r="AK142">
        <v>-1.4041680935368701</v>
      </c>
    </row>
    <row r="143" spans="1:37" x14ac:dyDescent="0.2">
      <c r="A143" t="s">
        <v>31</v>
      </c>
      <c r="B143">
        <v>28314948</v>
      </c>
      <c r="C143">
        <v>28315242</v>
      </c>
      <c r="D143">
        <v>295</v>
      </c>
      <c r="E143" t="s">
        <v>546</v>
      </c>
      <c r="F143">
        <v>18</v>
      </c>
      <c r="G143" t="s">
        <v>547</v>
      </c>
      <c r="H143" t="s">
        <v>31000</v>
      </c>
      <c r="I143">
        <v>1</v>
      </c>
      <c r="J143">
        <v>28329002</v>
      </c>
      <c r="K143">
        <v>28335016</v>
      </c>
      <c r="L143">
        <v>6015</v>
      </c>
      <c r="M143">
        <v>1</v>
      </c>
      <c r="N143">
        <v>54797</v>
      </c>
      <c r="O143" t="s">
        <v>548</v>
      </c>
      <c r="P143">
        <v>-13760</v>
      </c>
      <c r="Q143" t="s">
        <v>549</v>
      </c>
      <c r="R143" t="s">
        <v>550</v>
      </c>
      <c r="S143" t="s">
        <v>31100</v>
      </c>
      <c r="T143">
        <v>1</v>
      </c>
      <c r="U143">
        <v>1</v>
      </c>
      <c r="V143">
        <v>-0.83307931747717001</v>
      </c>
      <c r="W143">
        <v>0.94541066367716797</v>
      </c>
      <c r="X143">
        <v>0.95159051474143896</v>
      </c>
      <c r="Y143">
        <v>-0.90981983299844105</v>
      </c>
      <c r="Z143">
        <v>1</v>
      </c>
      <c r="AA143">
        <v>1</v>
      </c>
      <c r="AB143">
        <v>-1.27079918039287</v>
      </c>
      <c r="AC143">
        <v>0.88945902157151002</v>
      </c>
      <c r="AD143">
        <v>0.94068432309766403</v>
      </c>
      <c r="AE143">
        <v>0.48367966094787901</v>
      </c>
      <c r="AF143">
        <v>1</v>
      </c>
      <c r="AG143">
        <v>1</v>
      </c>
      <c r="AH143">
        <v>-0.208045232459667</v>
      </c>
      <c r="AI143">
        <v>0.98342151819761803</v>
      </c>
      <c r="AJ143">
        <v>0.98789258377071898</v>
      </c>
      <c r="AK143">
        <v>-1.5623955267824201</v>
      </c>
    </row>
    <row r="144" spans="1:37" x14ac:dyDescent="0.2">
      <c r="A144" t="s">
        <v>31</v>
      </c>
      <c r="B144">
        <v>29276085</v>
      </c>
      <c r="C144">
        <v>29276241</v>
      </c>
      <c r="D144">
        <v>157</v>
      </c>
      <c r="E144" t="s">
        <v>551</v>
      </c>
      <c r="F144">
        <v>0</v>
      </c>
      <c r="G144" t="s">
        <v>552</v>
      </c>
      <c r="H144" t="s">
        <v>31101</v>
      </c>
      <c r="I144">
        <v>1</v>
      </c>
      <c r="J144">
        <v>29279551</v>
      </c>
      <c r="K144">
        <v>29312706</v>
      </c>
      <c r="L144">
        <v>33156</v>
      </c>
      <c r="M144">
        <v>1</v>
      </c>
      <c r="N144">
        <v>10076</v>
      </c>
      <c r="O144" t="s">
        <v>553</v>
      </c>
      <c r="P144">
        <v>-3310</v>
      </c>
      <c r="Q144" t="s">
        <v>554</v>
      </c>
      <c r="R144" t="s">
        <v>555</v>
      </c>
      <c r="S144" t="s">
        <v>31102</v>
      </c>
      <c r="T144">
        <v>0.32911398597860803</v>
      </c>
      <c r="U144">
        <v>0.603102917160658</v>
      </c>
      <c r="V144">
        <v>24.445323064110902</v>
      </c>
      <c r="W144">
        <v>0.94541066367716797</v>
      </c>
      <c r="X144">
        <v>0.95159051474143896</v>
      </c>
      <c r="Y144">
        <v>-3.29212359540122</v>
      </c>
      <c r="Z144">
        <v>0.306975110376564</v>
      </c>
      <c r="AA144">
        <v>0.72610664078822296</v>
      </c>
      <c r="AB144">
        <v>24.120787576250201</v>
      </c>
      <c r="AC144">
        <v>0.92091778829119397</v>
      </c>
      <c r="AD144">
        <v>0.94068432309766403</v>
      </c>
      <c r="AE144">
        <v>-1.36480796659854</v>
      </c>
      <c r="AF144">
        <v>0.61410715005536498</v>
      </c>
      <c r="AG144">
        <v>0.80674443595273604</v>
      </c>
      <c r="AH144">
        <v>1.84377635373001</v>
      </c>
      <c r="AI144">
        <v>0.98342151819761803</v>
      </c>
      <c r="AJ144">
        <v>0.98789258377071898</v>
      </c>
      <c r="AK144">
        <v>-3.06230676140409</v>
      </c>
    </row>
    <row r="145" spans="1:37" x14ac:dyDescent="0.2">
      <c r="A145" t="s">
        <v>31</v>
      </c>
      <c r="B145">
        <v>29276241</v>
      </c>
      <c r="C145">
        <v>29276397</v>
      </c>
      <c r="D145">
        <v>157</v>
      </c>
      <c r="E145" t="s">
        <v>556</v>
      </c>
      <c r="F145">
        <v>2</v>
      </c>
      <c r="G145" t="s">
        <v>557</v>
      </c>
      <c r="H145" t="s">
        <v>31101</v>
      </c>
      <c r="I145">
        <v>1</v>
      </c>
      <c r="J145">
        <v>29279551</v>
      </c>
      <c r="K145">
        <v>29312706</v>
      </c>
      <c r="L145">
        <v>33156</v>
      </c>
      <c r="M145">
        <v>1</v>
      </c>
      <c r="N145">
        <v>10076</v>
      </c>
      <c r="O145" t="s">
        <v>553</v>
      </c>
      <c r="P145">
        <v>-3154</v>
      </c>
      <c r="Q145" t="s">
        <v>554</v>
      </c>
      <c r="R145" t="s">
        <v>555</v>
      </c>
      <c r="S145" t="s">
        <v>31102</v>
      </c>
      <c r="T145">
        <v>0.32911398597860803</v>
      </c>
      <c r="U145">
        <v>0.603102917160658</v>
      </c>
      <c r="V145">
        <v>24.445323064110902</v>
      </c>
      <c r="W145">
        <v>0.94541066367716797</v>
      </c>
      <c r="X145">
        <v>0.95159051474143896</v>
      </c>
      <c r="Y145">
        <v>-3.29212359540122</v>
      </c>
      <c r="Z145">
        <v>0.306975110376564</v>
      </c>
      <c r="AA145">
        <v>0.72610664078822296</v>
      </c>
      <c r="AB145">
        <v>24.120787576250201</v>
      </c>
      <c r="AC145">
        <v>0.92091778829119397</v>
      </c>
      <c r="AD145">
        <v>0.94068432309766403</v>
      </c>
      <c r="AE145">
        <v>-1.36480796659854</v>
      </c>
      <c r="AF145">
        <v>0.61410715005536498</v>
      </c>
      <c r="AG145">
        <v>0.80674443595273604</v>
      </c>
      <c r="AH145">
        <v>1.84377635373001</v>
      </c>
      <c r="AI145">
        <v>0.98342151819761803</v>
      </c>
      <c r="AJ145">
        <v>0.98789258377071898</v>
      </c>
      <c r="AK145">
        <v>-3.06230676140409</v>
      </c>
    </row>
    <row r="146" spans="1:37" x14ac:dyDescent="0.2">
      <c r="A146" t="s">
        <v>31</v>
      </c>
      <c r="B146">
        <v>30383104</v>
      </c>
      <c r="C146">
        <v>30383288</v>
      </c>
      <c r="D146">
        <v>185</v>
      </c>
      <c r="E146" t="s">
        <v>558</v>
      </c>
      <c r="F146">
        <v>1</v>
      </c>
      <c r="G146" t="s">
        <v>559</v>
      </c>
      <c r="H146" t="s">
        <v>31000</v>
      </c>
      <c r="I146">
        <v>1</v>
      </c>
      <c r="J146">
        <v>30713767</v>
      </c>
      <c r="K146">
        <v>30716135</v>
      </c>
      <c r="L146">
        <v>2369</v>
      </c>
      <c r="M146">
        <v>2</v>
      </c>
      <c r="N146">
        <v>4146</v>
      </c>
      <c r="O146" t="s">
        <v>560</v>
      </c>
      <c r="P146">
        <v>332847</v>
      </c>
      <c r="Q146" t="s">
        <v>561</v>
      </c>
      <c r="R146" t="s">
        <v>562</v>
      </c>
      <c r="S146" t="s">
        <v>31103</v>
      </c>
      <c r="T146">
        <v>0.34987156785571599</v>
      </c>
      <c r="U146">
        <v>0.603102917160658</v>
      </c>
      <c r="V146">
        <v>-0.45616208923046703</v>
      </c>
      <c r="W146">
        <v>0.63299852295038805</v>
      </c>
      <c r="X146">
        <v>0.94119559056004798</v>
      </c>
      <c r="Y146">
        <v>7.7654363448401695E-2</v>
      </c>
      <c r="Z146">
        <v>0.21226368808830801</v>
      </c>
      <c r="AA146">
        <v>0.72610664078822296</v>
      </c>
      <c r="AB146">
        <v>-0.64044570979359705</v>
      </c>
      <c r="AC146">
        <v>0.68175460010564604</v>
      </c>
      <c r="AD146">
        <v>0.87989882095915395</v>
      </c>
      <c r="AE146">
        <v>-0.238039259612708</v>
      </c>
      <c r="AF146">
        <v>0.53629563617232301</v>
      </c>
      <c r="AG146">
        <v>0.80674443595273604</v>
      </c>
      <c r="AH146">
        <v>-0.10879169108473601</v>
      </c>
      <c r="AI146">
        <v>0.64954281355968302</v>
      </c>
      <c r="AJ146">
        <v>0.82301437873209404</v>
      </c>
      <c r="AK146">
        <v>0.33372438501685397</v>
      </c>
    </row>
    <row r="147" spans="1:37" x14ac:dyDescent="0.2">
      <c r="A147" t="s">
        <v>31</v>
      </c>
      <c r="B147">
        <v>30383288</v>
      </c>
      <c r="C147">
        <v>30383472</v>
      </c>
      <c r="D147">
        <v>185</v>
      </c>
      <c r="E147" t="s">
        <v>563</v>
      </c>
      <c r="F147">
        <v>3</v>
      </c>
      <c r="G147" t="s">
        <v>564</v>
      </c>
      <c r="H147" t="s">
        <v>31000</v>
      </c>
      <c r="I147">
        <v>1</v>
      </c>
      <c r="J147">
        <v>30713767</v>
      </c>
      <c r="K147">
        <v>30716135</v>
      </c>
      <c r="L147">
        <v>2369</v>
      </c>
      <c r="M147">
        <v>2</v>
      </c>
      <c r="N147">
        <v>4146</v>
      </c>
      <c r="O147" t="s">
        <v>560</v>
      </c>
      <c r="P147">
        <v>332663</v>
      </c>
      <c r="Q147" t="s">
        <v>561</v>
      </c>
      <c r="R147" t="s">
        <v>562</v>
      </c>
      <c r="S147" t="s">
        <v>31103</v>
      </c>
      <c r="T147">
        <v>0.34987156785571599</v>
      </c>
      <c r="U147">
        <v>0.603102917160658</v>
      </c>
      <c r="V147">
        <v>-0.49034005492164701</v>
      </c>
      <c r="W147">
        <v>0.63299852295038805</v>
      </c>
      <c r="X147">
        <v>0.94119559056004798</v>
      </c>
      <c r="Y147">
        <v>0.45914831630998298</v>
      </c>
      <c r="Z147">
        <v>0.21226368808830801</v>
      </c>
      <c r="AA147">
        <v>0.72610664078822296</v>
      </c>
      <c r="AB147">
        <v>-0.482353865512817</v>
      </c>
      <c r="AC147">
        <v>0.68175460010564604</v>
      </c>
      <c r="AD147">
        <v>0.87989882095915395</v>
      </c>
      <c r="AE147">
        <v>5.9866414655578001E-2</v>
      </c>
      <c r="AF147">
        <v>0.53629563617232301</v>
      </c>
      <c r="AG147">
        <v>0.80674443595273604</v>
      </c>
      <c r="AH147">
        <v>-0.28441884628196501</v>
      </c>
      <c r="AI147">
        <v>0.64954281355968302</v>
      </c>
      <c r="AJ147">
        <v>0.82301437873209404</v>
      </c>
      <c r="AK147">
        <v>0.66203013788685305</v>
      </c>
    </row>
    <row r="148" spans="1:37" x14ac:dyDescent="0.2">
      <c r="A148" t="s">
        <v>31</v>
      </c>
      <c r="B148">
        <v>30438539</v>
      </c>
      <c r="C148">
        <v>30438704</v>
      </c>
      <c r="D148">
        <v>166</v>
      </c>
      <c r="E148" t="s">
        <v>565</v>
      </c>
      <c r="F148">
        <v>1</v>
      </c>
      <c r="G148" t="s">
        <v>566</v>
      </c>
      <c r="H148" t="s">
        <v>31000</v>
      </c>
      <c r="I148">
        <v>1</v>
      </c>
      <c r="J148">
        <v>30713767</v>
      </c>
      <c r="K148">
        <v>30716135</v>
      </c>
      <c r="L148">
        <v>2369</v>
      </c>
      <c r="M148">
        <v>2</v>
      </c>
      <c r="N148">
        <v>4146</v>
      </c>
      <c r="O148" t="s">
        <v>560</v>
      </c>
      <c r="P148">
        <v>277431</v>
      </c>
      <c r="Q148" t="s">
        <v>561</v>
      </c>
      <c r="R148" t="s">
        <v>562</v>
      </c>
      <c r="S148" t="s">
        <v>31103</v>
      </c>
      <c r="T148">
        <v>6.7265414806076604E-2</v>
      </c>
      <c r="U148">
        <v>0.603102917160658</v>
      </c>
      <c r="V148">
        <v>1.0241102505940101E-2</v>
      </c>
      <c r="W148">
        <v>0.12445533622208201</v>
      </c>
      <c r="X148">
        <v>0.704072456322962</v>
      </c>
      <c r="Y148">
        <v>-3.8319137825050702</v>
      </c>
      <c r="Z148">
        <v>4.1918673199903504E-3</v>
      </c>
      <c r="AA148">
        <v>0.72610664078822296</v>
      </c>
      <c r="AB148">
        <v>-0.95323294433117201</v>
      </c>
      <c r="AC148">
        <v>9.6611526863034106E-2</v>
      </c>
      <c r="AD148">
        <v>0.68253123924728298</v>
      </c>
      <c r="AE148">
        <v>-3.4535743004612498</v>
      </c>
      <c r="AF148">
        <v>0.304580088823656</v>
      </c>
      <c r="AG148">
        <v>0.70473078222419605</v>
      </c>
      <c r="AH148">
        <v>0.93985170062664602</v>
      </c>
      <c r="AI148">
        <v>0.227090287301046</v>
      </c>
      <c r="AJ148">
        <v>0.78121606160956403</v>
      </c>
      <c r="AK148">
        <v>-3.09118560911149</v>
      </c>
    </row>
    <row r="149" spans="1:37" x14ac:dyDescent="0.2">
      <c r="A149" t="s">
        <v>31</v>
      </c>
      <c r="B149">
        <v>30438704</v>
      </c>
      <c r="C149">
        <v>30438869</v>
      </c>
      <c r="D149">
        <v>166</v>
      </c>
      <c r="E149" t="s">
        <v>567</v>
      </c>
      <c r="F149">
        <v>3</v>
      </c>
      <c r="G149" t="s">
        <v>568</v>
      </c>
      <c r="H149" t="s">
        <v>31000</v>
      </c>
      <c r="I149">
        <v>1</v>
      </c>
      <c r="J149">
        <v>30713767</v>
      </c>
      <c r="K149">
        <v>30716135</v>
      </c>
      <c r="L149">
        <v>2369</v>
      </c>
      <c r="M149">
        <v>2</v>
      </c>
      <c r="N149">
        <v>4146</v>
      </c>
      <c r="O149" t="s">
        <v>560</v>
      </c>
      <c r="P149">
        <v>277266</v>
      </c>
      <c r="Q149" t="s">
        <v>561</v>
      </c>
      <c r="R149" t="s">
        <v>562</v>
      </c>
      <c r="S149" t="s">
        <v>31103</v>
      </c>
      <c r="T149">
        <v>0.10243581915424201</v>
      </c>
      <c r="U149">
        <v>0.603102917160658</v>
      </c>
      <c r="V149">
        <v>-2.6418158085207799</v>
      </c>
      <c r="W149">
        <v>0.12445533622208201</v>
      </c>
      <c r="X149">
        <v>0.704072456322962</v>
      </c>
      <c r="Y149">
        <v>-2.94673226135549</v>
      </c>
      <c r="Z149">
        <v>1.04637499041544E-2</v>
      </c>
      <c r="AA149">
        <v>0.72610664078822296</v>
      </c>
      <c r="AB149">
        <v>-3.6052893925315099</v>
      </c>
      <c r="AC149">
        <v>4.2355247491770401E-2</v>
      </c>
      <c r="AD149">
        <v>0.57684129297949804</v>
      </c>
      <c r="AE149">
        <v>-3.2521477294705501</v>
      </c>
      <c r="AF149">
        <v>0.38239818147941201</v>
      </c>
      <c r="AG149">
        <v>0.79547093542540104</v>
      </c>
      <c r="AH149">
        <v>-1.7122052188088901</v>
      </c>
      <c r="AI149">
        <v>0.304388732792021</v>
      </c>
      <c r="AJ149">
        <v>0.78121606160956403</v>
      </c>
      <c r="AK149">
        <v>-2.1705364508748102</v>
      </c>
    </row>
    <row r="150" spans="1:37" x14ac:dyDescent="0.2">
      <c r="A150" t="s">
        <v>31</v>
      </c>
      <c r="B150">
        <v>30438869</v>
      </c>
      <c r="C150">
        <v>30439034</v>
      </c>
      <c r="D150">
        <v>166</v>
      </c>
      <c r="E150" t="s">
        <v>569</v>
      </c>
      <c r="F150">
        <v>0</v>
      </c>
      <c r="G150" t="s">
        <v>570</v>
      </c>
      <c r="H150" t="s">
        <v>31000</v>
      </c>
      <c r="I150">
        <v>1</v>
      </c>
      <c r="J150">
        <v>30713767</v>
      </c>
      <c r="K150">
        <v>30716135</v>
      </c>
      <c r="L150">
        <v>2369</v>
      </c>
      <c r="M150">
        <v>2</v>
      </c>
      <c r="N150">
        <v>4146</v>
      </c>
      <c r="O150" t="s">
        <v>560</v>
      </c>
      <c r="P150">
        <v>277101</v>
      </c>
      <c r="Q150" t="s">
        <v>561</v>
      </c>
      <c r="R150" t="s">
        <v>562</v>
      </c>
      <c r="S150" t="s">
        <v>31103</v>
      </c>
      <c r="T150">
        <v>0.18334507196647701</v>
      </c>
      <c r="U150">
        <v>0.603102917160658</v>
      </c>
      <c r="V150">
        <v>-2.2713919601406398</v>
      </c>
      <c r="W150">
        <v>0.20843604494082099</v>
      </c>
      <c r="X150">
        <v>0.704072456322962</v>
      </c>
      <c r="Y150">
        <v>-2.6076011322264598</v>
      </c>
      <c r="Z150">
        <v>3.02966026776872E-2</v>
      </c>
      <c r="AA150">
        <v>0.72610664078822296</v>
      </c>
      <c r="AB150">
        <v>-3.2348655441513801</v>
      </c>
      <c r="AC150">
        <v>0.103737072167691</v>
      </c>
      <c r="AD150">
        <v>0.68253123924728298</v>
      </c>
      <c r="AE150">
        <v>-2.9130166003415301</v>
      </c>
      <c r="AF150">
        <v>0.52353792694692403</v>
      </c>
      <c r="AG150">
        <v>0.80674443595273604</v>
      </c>
      <c r="AH150">
        <v>-1.3417813945489601</v>
      </c>
      <c r="AI150">
        <v>0.40724312112737299</v>
      </c>
      <c r="AJ150">
        <v>0.78121606160956403</v>
      </c>
      <c r="AK150">
        <v>-1.85496937051232</v>
      </c>
    </row>
    <row r="151" spans="1:37" x14ac:dyDescent="0.2">
      <c r="A151" t="s">
        <v>31</v>
      </c>
      <c r="B151">
        <v>31755822</v>
      </c>
      <c r="C151">
        <v>31755987</v>
      </c>
      <c r="D151">
        <v>166</v>
      </c>
      <c r="E151" t="s">
        <v>571</v>
      </c>
      <c r="F151">
        <v>3</v>
      </c>
      <c r="G151" t="s">
        <v>572</v>
      </c>
      <c r="H151" t="s">
        <v>30987</v>
      </c>
      <c r="I151">
        <v>1</v>
      </c>
      <c r="J151">
        <v>31739515</v>
      </c>
      <c r="K151">
        <v>31756264</v>
      </c>
      <c r="L151">
        <v>16750</v>
      </c>
      <c r="M151">
        <v>2</v>
      </c>
      <c r="N151">
        <v>576</v>
      </c>
      <c r="O151" t="s">
        <v>573</v>
      </c>
      <c r="P151">
        <v>277</v>
      </c>
      <c r="Q151" t="s">
        <v>574</v>
      </c>
      <c r="R151" t="s">
        <v>575</v>
      </c>
      <c r="S151" t="s">
        <v>31104</v>
      </c>
      <c r="T151">
        <v>0.583211159830616</v>
      </c>
      <c r="U151">
        <v>0.81360520874211995</v>
      </c>
      <c r="V151">
        <v>0.20601075303472899</v>
      </c>
      <c r="W151">
        <v>0.123414495547065</v>
      </c>
      <c r="X151">
        <v>0.704072456322962</v>
      </c>
      <c r="Y151">
        <v>23.994278044208698</v>
      </c>
      <c r="Z151">
        <v>1</v>
      </c>
      <c r="AA151">
        <v>1</v>
      </c>
      <c r="AB151">
        <v>-0.75746324871614101</v>
      </c>
      <c r="AC151">
        <v>0.114586611961368</v>
      </c>
      <c r="AD151">
        <v>0.68253123924728298</v>
      </c>
      <c r="AE151">
        <v>24.130994787358201</v>
      </c>
      <c r="AF151">
        <v>0.23669707478149901</v>
      </c>
      <c r="AG151">
        <v>0.69020448338054297</v>
      </c>
      <c r="AH151">
        <v>1.1356212908721901</v>
      </c>
      <c r="AI151">
        <v>0.414159359489496</v>
      </c>
      <c r="AJ151">
        <v>0.78121606160956403</v>
      </c>
      <c r="AK151">
        <v>0.88279817534889105</v>
      </c>
    </row>
    <row r="152" spans="1:37" x14ac:dyDescent="0.2">
      <c r="A152" t="s">
        <v>31</v>
      </c>
      <c r="B152">
        <v>31755987</v>
      </c>
      <c r="C152">
        <v>31756152</v>
      </c>
      <c r="D152">
        <v>166</v>
      </c>
      <c r="E152" t="s">
        <v>576</v>
      </c>
      <c r="F152">
        <v>6</v>
      </c>
      <c r="G152" t="s">
        <v>577</v>
      </c>
      <c r="H152" t="s">
        <v>30987</v>
      </c>
      <c r="I152">
        <v>1</v>
      </c>
      <c r="J152">
        <v>31739515</v>
      </c>
      <c r="K152">
        <v>31756264</v>
      </c>
      <c r="L152">
        <v>16750</v>
      </c>
      <c r="M152">
        <v>2</v>
      </c>
      <c r="N152">
        <v>576</v>
      </c>
      <c r="O152" t="s">
        <v>573</v>
      </c>
      <c r="P152">
        <v>112</v>
      </c>
      <c r="Q152" t="s">
        <v>574</v>
      </c>
      <c r="R152" t="s">
        <v>575</v>
      </c>
      <c r="S152" t="s">
        <v>31104</v>
      </c>
      <c r="T152">
        <v>0.583211159830616</v>
      </c>
      <c r="U152">
        <v>0.81360520874211995</v>
      </c>
      <c r="V152">
        <v>0.20601075303472899</v>
      </c>
      <c r="W152">
        <v>0.123414495547065</v>
      </c>
      <c r="X152">
        <v>0.704072456322962</v>
      </c>
      <c r="Y152">
        <v>23.994278044208698</v>
      </c>
      <c r="Z152">
        <v>1</v>
      </c>
      <c r="AA152">
        <v>1</v>
      </c>
      <c r="AB152">
        <v>-0.75746324871614101</v>
      </c>
      <c r="AC152">
        <v>0.114586611961368</v>
      </c>
      <c r="AD152">
        <v>0.68253123924728298</v>
      </c>
      <c r="AE152">
        <v>24.130994787358201</v>
      </c>
      <c r="AF152">
        <v>0.23669707478149901</v>
      </c>
      <c r="AG152">
        <v>0.69020448338054297</v>
      </c>
      <c r="AH152">
        <v>1.1356212908721901</v>
      </c>
      <c r="AI152">
        <v>0.414159359489496</v>
      </c>
      <c r="AJ152">
        <v>0.78121606160956403</v>
      </c>
      <c r="AK152">
        <v>0.88279817534889105</v>
      </c>
    </row>
    <row r="153" spans="1:37" x14ac:dyDescent="0.2">
      <c r="A153" t="s">
        <v>31</v>
      </c>
      <c r="B153">
        <v>31756152</v>
      </c>
      <c r="C153">
        <v>31756317</v>
      </c>
      <c r="D153">
        <v>166</v>
      </c>
      <c r="E153" t="s">
        <v>578</v>
      </c>
      <c r="F153">
        <v>9</v>
      </c>
      <c r="G153" t="s">
        <v>579</v>
      </c>
      <c r="H153" t="s">
        <v>30987</v>
      </c>
      <c r="I153">
        <v>1</v>
      </c>
      <c r="J153">
        <v>31739515</v>
      </c>
      <c r="K153">
        <v>31756264</v>
      </c>
      <c r="L153">
        <v>16750</v>
      </c>
      <c r="M153">
        <v>2</v>
      </c>
      <c r="N153">
        <v>576</v>
      </c>
      <c r="O153" t="s">
        <v>573</v>
      </c>
      <c r="P153">
        <v>0</v>
      </c>
      <c r="Q153" t="s">
        <v>574</v>
      </c>
      <c r="R153" t="s">
        <v>575</v>
      </c>
      <c r="S153" t="s">
        <v>31104</v>
      </c>
      <c r="T153">
        <v>0.583211159830616</v>
      </c>
      <c r="U153">
        <v>0.81360520874211995</v>
      </c>
      <c r="V153">
        <v>0.20601075303472899</v>
      </c>
      <c r="W153">
        <v>0.123414495547065</v>
      </c>
      <c r="X153">
        <v>0.704072456322962</v>
      </c>
      <c r="Y153">
        <v>23.807632906779698</v>
      </c>
      <c r="Z153">
        <v>1</v>
      </c>
      <c r="AA153">
        <v>1</v>
      </c>
      <c r="AB153">
        <v>-0.75746324871614101</v>
      </c>
      <c r="AC153">
        <v>0.114586611961368</v>
      </c>
      <c r="AD153">
        <v>0.68253123924728298</v>
      </c>
      <c r="AE153">
        <v>24.049089792420698</v>
      </c>
      <c r="AF153">
        <v>0.23669707478149901</v>
      </c>
      <c r="AG153">
        <v>0.69020448338054297</v>
      </c>
      <c r="AH153">
        <v>1.1356212908721901</v>
      </c>
      <c r="AI153">
        <v>0.414159359489496</v>
      </c>
      <c r="AJ153">
        <v>0.78121606160956403</v>
      </c>
      <c r="AK153">
        <v>0.69615303791989003</v>
      </c>
    </row>
    <row r="154" spans="1:37" x14ac:dyDescent="0.2">
      <c r="A154" t="s">
        <v>31</v>
      </c>
      <c r="B154">
        <v>32058947</v>
      </c>
      <c r="C154">
        <v>32059238</v>
      </c>
      <c r="D154">
        <v>292</v>
      </c>
      <c r="E154" t="s">
        <v>580</v>
      </c>
      <c r="F154">
        <v>4</v>
      </c>
      <c r="G154" t="s">
        <v>581</v>
      </c>
      <c r="H154" t="s">
        <v>31105</v>
      </c>
      <c r="I154">
        <v>1</v>
      </c>
      <c r="J154">
        <v>32072031</v>
      </c>
      <c r="K154">
        <v>32102863</v>
      </c>
      <c r="L154">
        <v>30833</v>
      </c>
      <c r="M154">
        <v>1</v>
      </c>
      <c r="N154">
        <v>55116</v>
      </c>
      <c r="O154" t="s">
        <v>582</v>
      </c>
      <c r="P154">
        <v>-12793</v>
      </c>
      <c r="Q154" t="s">
        <v>583</v>
      </c>
      <c r="R154" t="s">
        <v>584</v>
      </c>
      <c r="S154" t="s">
        <v>31106</v>
      </c>
      <c r="T154">
        <v>0.759568541961126</v>
      </c>
      <c r="U154">
        <v>0.97585322396242502</v>
      </c>
      <c r="V154">
        <v>-0.35172493394300802</v>
      </c>
      <c r="W154">
        <v>0.89234978657464903</v>
      </c>
      <c r="X154">
        <v>0.95159051474143896</v>
      </c>
      <c r="Y154">
        <v>-0.12766163054266899</v>
      </c>
      <c r="Z154">
        <v>0.71468475098461104</v>
      </c>
      <c r="AA154">
        <v>0.86308114850689799</v>
      </c>
      <c r="AB154">
        <v>-0.46342884100662701</v>
      </c>
      <c r="AC154">
        <v>0.79505745513752402</v>
      </c>
      <c r="AD154">
        <v>0.91745003527433799</v>
      </c>
      <c r="AE154">
        <v>-0.45591575332640299</v>
      </c>
      <c r="AF154">
        <v>0.85327322794566096</v>
      </c>
      <c r="AG154">
        <v>0.95692643833750501</v>
      </c>
      <c r="AH154">
        <v>-0.10071108217764101</v>
      </c>
      <c r="AI154">
        <v>0.60931400513716305</v>
      </c>
      <c r="AJ154">
        <v>0.792270719854135</v>
      </c>
      <c r="AK154">
        <v>0.20664963357594299</v>
      </c>
    </row>
    <row r="155" spans="1:37" x14ac:dyDescent="0.2">
      <c r="A155" t="s">
        <v>31</v>
      </c>
      <c r="B155">
        <v>32258741</v>
      </c>
      <c r="C155">
        <v>32258965</v>
      </c>
      <c r="D155">
        <v>225</v>
      </c>
      <c r="E155" t="s">
        <v>585</v>
      </c>
      <c r="F155">
        <v>6</v>
      </c>
      <c r="G155" t="s">
        <v>586</v>
      </c>
      <c r="H155" t="s">
        <v>31107</v>
      </c>
      <c r="I155">
        <v>1</v>
      </c>
      <c r="J155">
        <v>32251318</v>
      </c>
      <c r="K155">
        <v>32286160</v>
      </c>
      <c r="L155">
        <v>34843</v>
      </c>
      <c r="M155">
        <v>1</v>
      </c>
      <c r="N155">
        <v>3932</v>
      </c>
      <c r="O155" t="s">
        <v>587</v>
      </c>
      <c r="P155">
        <v>7423</v>
      </c>
      <c r="Q155" t="s">
        <v>588</v>
      </c>
      <c r="R155" t="s">
        <v>589</v>
      </c>
      <c r="S155" t="s">
        <v>31108</v>
      </c>
      <c r="T155">
        <v>0.32911398597860803</v>
      </c>
      <c r="U155">
        <v>0.603102917160658</v>
      </c>
      <c r="V155">
        <v>22.737589301476099</v>
      </c>
      <c r="W155">
        <v>0.38920677604595899</v>
      </c>
      <c r="X155">
        <v>0.704072456322962</v>
      </c>
      <c r="Y155">
        <v>-23.196283477166499</v>
      </c>
      <c r="Z155">
        <v>0.306975110376564</v>
      </c>
      <c r="AA155">
        <v>0.72610664078822296</v>
      </c>
      <c r="AB155">
        <v>23.141733332011601</v>
      </c>
      <c r="AC155">
        <v>0.71753805159658501</v>
      </c>
      <c r="AD155">
        <v>0.87989882095915395</v>
      </c>
      <c r="AE155">
        <v>-1.3846934085857301</v>
      </c>
      <c r="AF155">
        <v>0.64997455747578503</v>
      </c>
      <c r="AG155">
        <v>0.80674443595273604</v>
      </c>
      <c r="AH155">
        <v>0.33967185219212898</v>
      </c>
      <c r="AI155">
        <v>0.35038410267202102</v>
      </c>
      <c r="AJ155">
        <v>0.78121606160956403</v>
      </c>
      <c r="AK155">
        <v>-23.0348181400866</v>
      </c>
    </row>
    <row r="156" spans="1:37" x14ac:dyDescent="0.2">
      <c r="A156" t="s">
        <v>31</v>
      </c>
      <c r="B156">
        <v>32771790</v>
      </c>
      <c r="C156">
        <v>32771940</v>
      </c>
      <c r="D156">
        <v>151</v>
      </c>
      <c r="E156" t="s">
        <v>590</v>
      </c>
      <c r="F156">
        <v>10</v>
      </c>
      <c r="G156" t="s">
        <v>591</v>
      </c>
      <c r="H156" t="s">
        <v>31109</v>
      </c>
      <c r="I156">
        <v>1</v>
      </c>
      <c r="J156">
        <v>32765667</v>
      </c>
      <c r="K156">
        <v>32774970</v>
      </c>
      <c r="L156">
        <v>9304</v>
      </c>
      <c r="M156">
        <v>1</v>
      </c>
      <c r="N156">
        <v>57648</v>
      </c>
      <c r="O156" t="s">
        <v>592</v>
      </c>
      <c r="P156">
        <v>6123</v>
      </c>
      <c r="Q156" t="s">
        <v>593</v>
      </c>
      <c r="R156" t="s">
        <v>594</v>
      </c>
      <c r="S156" t="s">
        <v>594</v>
      </c>
      <c r="T156">
        <v>0.35387198439864398</v>
      </c>
      <c r="U156">
        <v>0.603102917160658</v>
      </c>
      <c r="V156">
        <v>-24.272203964182399</v>
      </c>
      <c r="W156">
        <v>0.38920677604595899</v>
      </c>
      <c r="X156">
        <v>0.704072456322962</v>
      </c>
      <c r="Y156">
        <v>-24.271994628402201</v>
      </c>
      <c r="Z156">
        <v>0.69013698642955401</v>
      </c>
      <c r="AA156">
        <v>0.84521697243271998</v>
      </c>
      <c r="AB156">
        <v>-0.76204954904409505</v>
      </c>
      <c r="AC156">
        <v>0.71753805159658501</v>
      </c>
      <c r="AD156">
        <v>0.87989882095915395</v>
      </c>
      <c r="AE156">
        <v>-0.85540069724208401</v>
      </c>
      <c r="AF156">
        <v>0.32549523997010099</v>
      </c>
      <c r="AG156">
        <v>0.70473078222419605</v>
      </c>
      <c r="AH156">
        <v>-24.4095980597262</v>
      </c>
      <c r="AI156">
        <v>0.35038410267202102</v>
      </c>
      <c r="AJ156">
        <v>0.78121606160956403</v>
      </c>
      <c r="AK156">
        <v>-24.339208735071601</v>
      </c>
    </row>
    <row r="157" spans="1:37" x14ac:dyDescent="0.2">
      <c r="A157" t="s">
        <v>31</v>
      </c>
      <c r="B157">
        <v>32771940</v>
      </c>
      <c r="C157">
        <v>32772090</v>
      </c>
      <c r="D157">
        <v>151</v>
      </c>
      <c r="E157" t="s">
        <v>595</v>
      </c>
      <c r="F157">
        <v>7</v>
      </c>
      <c r="G157" t="s">
        <v>596</v>
      </c>
      <c r="H157" t="s">
        <v>31109</v>
      </c>
      <c r="I157">
        <v>1</v>
      </c>
      <c r="J157">
        <v>32765667</v>
      </c>
      <c r="K157">
        <v>32774970</v>
      </c>
      <c r="L157">
        <v>9304</v>
      </c>
      <c r="M157">
        <v>1</v>
      </c>
      <c r="N157">
        <v>57648</v>
      </c>
      <c r="O157" t="s">
        <v>592</v>
      </c>
      <c r="P157">
        <v>6273</v>
      </c>
      <c r="Q157" t="s">
        <v>593</v>
      </c>
      <c r="R157" t="s">
        <v>594</v>
      </c>
      <c r="S157" t="s">
        <v>594</v>
      </c>
      <c r="T157">
        <v>0.35387198439864398</v>
      </c>
      <c r="U157">
        <v>0.603102917160658</v>
      </c>
      <c r="V157">
        <v>-24.272203964182399</v>
      </c>
      <c r="W157">
        <v>0.38920677604595899</v>
      </c>
      <c r="X157">
        <v>0.704072456322962</v>
      </c>
      <c r="Y157">
        <v>-24.271994628402201</v>
      </c>
      <c r="Z157">
        <v>0.69013698642955401</v>
      </c>
      <c r="AA157">
        <v>0.84521697243271998</v>
      </c>
      <c r="AB157">
        <v>-0.76204954904409505</v>
      </c>
      <c r="AC157">
        <v>0.71753805159658501</v>
      </c>
      <c r="AD157">
        <v>0.87989882095915395</v>
      </c>
      <c r="AE157">
        <v>-0.85540069724208401</v>
      </c>
      <c r="AF157">
        <v>0.32549523997010099</v>
      </c>
      <c r="AG157">
        <v>0.70473078222419605</v>
      </c>
      <c r="AH157">
        <v>-24.4095980597262</v>
      </c>
      <c r="AI157">
        <v>0.35038410267202102</v>
      </c>
      <c r="AJ157">
        <v>0.78121606160956403</v>
      </c>
      <c r="AK157">
        <v>-24.339208735071601</v>
      </c>
    </row>
    <row r="158" spans="1:37" x14ac:dyDescent="0.2">
      <c r="A158" t="s">
        <v>31</v>
      </c>
      <c r="B158">
        <v>33325237</v>
      </c>
      <c r="C158">
        <v>33325532</v>
      </c>
      <c r="D158">
        <v>296</v>
      </c>
      <c r="E158" t="s">
        <v>597</v>
      </c>
      <c r="F158">
        <v>6</v>
      </c>
      <c r="G158" t="s">
        <v>598</v>
      </c>
      <c r="H158" t="s">
        <v>31110</v>
      </c>
      <c r="I158">
        <v>1</v>
      </c>
      <c r="J158">
        <v>33306766</v>
      </c>
      <c r="K158">
        <v>33321098</v>
      </c>
      <c r="L158">
        <v>14333</v>
      </c>
      <c r="M158">
        <v>2</v>
      </c>
      <c r="N158">
        <v>127550</v>
      </c>
      <c r="O158" t="s">
        <v>599</v>
      </c>
      <c r="P158">
        <v>-4139</v>
      </c>
      <c r="Q158" t="s">
        <v>600</v>
      </c>
      <c r="R158" t="s">
        <v>601</v>
      </c>
      <c r="S158" t="s">
        <v>31111</v>
      </c>
      <c r="T158">
        <v>0.38451713107202101</v>
      </c>
      <c r="U158">
        <v>0.64228493218500304</v>
      </c>
      <c r="V158">
        <v>0.99217216382998996</v>
      </c>
      <c r="W158">
        <v>0.14614232260548901</v>
      </c>
      <c r="X158">
        <v>0.704072456322962</v>
      </c>
      <c r="Y158">
        <v>-1.5791391454654</v>
      </c>
      <c r="Z158">
        <v>0.73868578085032299</v>
      </c>
      <c r="AA158">
        <v>0.87994156500776499</v>
      </c>
      <c r="AB158">
        <v>0.28060730950859297</v>
      </c>
      <c r="AC158">
        <v>5.4547604593715097E-2</v>
      </c>
      <c r="AD158">
        <v>0.57684129297949804</v>
      </c>
      <c r="AE158">
        <v>-1.9904408268818601</v>
      </c>
      <c r="AF158">
        <v>0.172506682745874</v>
      </c>
      <c r="AG158">
        <v>0.68151250837662902</v>
      </c>
      <c r="AH158">
        <v>1.4766623316938401</v>
      </c>
      <c r="AI158">
        <v>0.331653000480302</v>
      </c>
      <c r="AJ158">
        <v>0.78121606160956403</v>
      </c>
      <c r="AK158">
        <v>-0.89854821561519405</v>
      </c>
    </row>
    <row r="159" spans="1:37" x14ac:dyDescent="0.2">
      <c r="A159" t="s">
        <v>31</v>
      </c>
      <c r="B159">
        <v>33945818</v>
      </c>
      <c r="C159">
        <v>33945965</v>
      </c>
      <c r="D159">
        <v>148</v>
      </c>
      <c r="E159" t="s">
        <v>602</v>
      </c>
      <c r="F159">
        <v>1</v>
      </c>
      <c r="G159" t="s">
        <v>603</v>
      </c>
      <c r="H159" t="s">
        <v>31112</v>
      </c>
      <c r="I159">
        <v>1</v>
      </c>
      <c r="J159">
        <v>33875466</v>
      </c>
      <c r="K159">
        <v>33885423</v>
      </c>
      <c r="L159">
        <v>9958</v>
      </c>
      <c r="M159">
        <v>1</v>
      </c>
      <c r="N159">
        <v>402779</v>
      </c>
      <c r="O159" t="s">
        <v>604</v>
      </c>
      <c r="P159">
        <v>70352</v>
      </c>
      <c r="Q159" t="s">
        <v>605</v>
      </c>
      <c r="R159" t="s">
        <v>606</v>
      </c>
      <c r="S159" t="s">
        <v>31113</v>
      </c>
      <c r="T159">
        <v>0.32911398597860803</v>
      </c>
      <c r="U159">
        <v>0.603102917160658</v>
      </c>
      <c r="V159">
        <v>24.107243699387102</v>
      </c>
      <c r="W159">
        <v>0.89107655920673101</v>
      </c>
      <c r="X159">
        <v>0.95159051474143896</v>
      </c>
      <c r="Y159">
        <v>0.75382651500719899</v>
      </c>
      <c r="Z159">
        <v>0.203350924423461</v>
      </c>
      <c r="AA159">
        <v>0.72610664078822296</v>
      </c>
      <c r="AB159">
        <v>24.710879502414699</v>
      </c>
      <c r="AC159">
        <v>0.88945902157151002</v>
      </c>
      <c r="AD159">
        <v>0.94068432309766403</v>
      </c>
      <c r="AE159">
        <v>0.24877207590462</v>
      </c>
      <c r="AF159">
        <v>1</v>
      </c>
      <c r="AG159">
        <v>1</v>
      </c>
      <c r="AH159">
        <v>2.6862350667608399E-2</v>
      </c>
      <c r="AI159">
        <v>0.91725052871964496</v>
      </c>
      <c r="AJ159">
        <v>0.98621344597861504</v>
      </c>
      <c r="AK159">
        <v>0.97171774676999101</v>
      </c>
    </row>
    <row r="160" spans="1:37" x14ac:dyDescent="0.2">
      <c r="A160" t="s">
        <v>31</v>
      </c>
      <c r="B160">
        <v>33945997</v>
      </c>
      <c r="C160">
        <v>33946286</v>
      </c>
      <c r="D160">
        <v>290</v>
      </c>
      <c r="E160" t="s">
        <v>608</v>
      </c>
      <c r="F160">
        <v>2</v>
      </c>
      <c r="G160" t="s">
        <v>609</v>
      </c>
      <c r="H160" t="s">
        <v>31112</v>
      </c>
      <c r="I160">
        <v>1</v>
      </c>
      <c r="J160">
        <v>33875466</v>
      </c>
      <c r="K160">
        <v>33885423</v>
      </c>
      <c r="L160">
        <v>9958</v>
      </c>
      <c r="M160">
        <v>1</v>
      </c>
      <c r="N160">
        <v>402779</v>
      </c>
      <c r="O160" t="s">
        <v>604</v>
      </c>
      <c r="P160">
        <v>70531</v>
      </c>
      <c r="Q160" t="s">
        <v>605</v>
      </c>
      <c r="R160" t="s">
        <v>606</v>
      </c>
      <c r="S160" t="s">
        <v>31113</v>
      </c>
      <c r="T160">
        <v>0.32911398597860803</v>
      </c>
      <c r="U160">
        <v>0.603102917160658</v>
      </c>
      <c r="V160">
        <v>24.107243699387102</v>
      </c>
      <c r="W160">
        <v>0.89107655920673101</v>
      </c>
      <c r="X160">
        <v>0.95159051474143896</v>
      </c>
      <c r="Y160">
        <v>0.75382651500719899</v>
      </c>
      <c r="Z160">
        <v>0.203350924423461</v>
      </c>
      <c r="AA160">
        <v>0.72610664078822296</v>
      </c>
      <c r="AB160">
        <v>24.710879502414699</v>
      </c>
      <c r="AC160">
        <v>0.88945902157151002</v>
      </c>
      <c r="AD160">
        <v>0.94068432309766403</v>
      </c>
      <c r="AE160">
        <v>0.24877207590462</v>
      </c>
      <c r="AF160">
        <v>1</v>
      </c>
      <c r="AG160">
        <v>1</v>
      </c>
      <c r="AH160">
        <v>2.6862350667608399E-2</v>
      </c>
      <c r="AI160">
        <v>0.91725052871964496</v>
      </c>
      <c r="AJ160">
        <v>0.98621344597861504</v>
      </c>
      <c r="AK160">
        <v>0.97171774676999101</v>
      </c>
    </row>
    <row r="161" spans="1:37" x14ac:dyDescent="0.2">
      <c r="A161" t="s">
        <v>31</v>
      </c>
      <c r="B161">
        <v>34092981</v>
      </c>
      <c r="C161">
        <v>34093157</v>
      </c>
      <c r="D161">
        <v>177</v>
      </c>
      <c r="E161" t="s">
        <v>610</v>
      </c>
      <c r="F161">
        <v>2</v>
      </c>
      <c r="G161" t="s">
        <v>611</v>
      </c>
      <c r="H161" t="s">
        <v>31114</v>
      </c>
      <c r="I161">
        <v>1</v>
      </c>
      <c r="J161">
        <v>33513998</v>
      </c>
      <c r="K161">
        <v>34165230</v>
      </c>
      <c r="L161">
        <v>651233</v>
      </c>
      <c r="M161">
        <v>2</v>
      </c>
      <c r="N161">
        <v>114784</v>
      </c>
      <c r="O161" t="s">
        <v>612</v>
      </c>
      <c r="P161">
        <v>72073</v>
      </c>
      <c r="Q161" t="s">
        <v>613</v>
      </c>
      <c r="R161" t="s">
        <v>607</v>
      </c>
      <c r="S161" t="s">
        <v>31115</v>
      </c>
      <c r="T161">
        <v>0.61378204920830604</v>
      </c>
      <c r="U161">
        <v>0.83217249244743297</v>
      </c>
      <c r="V161">
        <v>0.91347213022332896</v>
      </c>
      <c r="W161">
        <v>0.82227413402121297</v>
      </c>
      <c r="X161">
        <v>0.95159051474143896</v>
      </c>
      <c r="Y161">
        <v>0.60819802636354503</v>
      </c>
      <c r="Z161">
        <v>0.75976096321362996</v>
      </c>
      <c r="AA161">
        <v>0.89706013715158295</v>
      </c>
      <c r="AB161">
        <v>0.366304249706083</v>
      </c>
      <c r="AC161">
        <v>0.77769842099370001</v>
      </c>
      <c r="AD161">
        <v>0.90190469217964697</v>
      </c>
      <c r="AE161">
        <v>0.34369360278781502</v>
      </c>
      <c r="AF161">
        <v>0.56419763244961196</v>
      </c>
      <c r="AG161">
        <v>0.80674443595273604</v>
      </c>
      <c r="AH161">
        <v>1.16495307343998</v>
      </c>
      <c r="AI161">
        <v>0.91038310110390896</v>
      </c>
      <c r="AJ161">
        <v>0.98621344597861504</v>
      </c>
      <c r="AK161">
        <v>0.59931765484688404</v>
      </c>
    </row>
    <row r="162" spans="1:37" x14ac:dyDescent="0.2">
      <c r="A162" t="s">
        <v>31</v>
      </c>
      <c r="B162">
        <v>34093157</v>
      </c>
      <c r="C162">
        <v>34093333</v>
      </c>
      <c r="D162">
        <v>177</v>
      </c>
      <c r="E162" t="s">
        <v>614</v>
      </c>
      <c r="F162">
        <v>1</v>
      </c>
      <c r="G162" t="s">
        <v>615</v>
      </c>
      <c r="H162" t="s">
        <v>31114</v>
      </c>
      <c r="I162">
        <v>1</v>
      </c>
      <c r="J162">
        <v>33513998</v>
      </c>
      <c r="K162">
        <v>34165230</v>
      </c>
      <c r="L162">
        <v>651233</v>
      </c>
      <c r="M162">
        <v>2</v>
      </c>
      <c r="N162">
        <v>114784</v>
      </c>
      <c r="O162" t="s">
        <v>612</v>
      </c>
      <c r="P162">
        <v>71897</v>
      </c>
      <c r="Q162" t="s">
        <v>613</v>
      </c>
      <c r="R162" t="s">
        <v>607</v>
      </c>
      <c r="S162" t="s">
        <v>31115</v>
      </c>
      <c r="T162">
        <v>0.61378204920830604</v>
      </c>
      <c r="U162">
        <v>0.83217249244743297</v>
      </c>
      <c r="V162">
        <v>0.91347213022332896</v>
      </c>
      <c r="W162">
        <v>0.82227413402121297</v>
      </c>
      <c r="X162">
        <v>0.95159051474143896</v>
      </c>
      <c r="Y162">
        <v>0.60819802636354503</v>
      </c>
      <c r="Z162">
        <v>0.75976096321362996</v>
      </c>
      <c r="AA162">
        <v>0.89706013715158295</v>
      </c>
      <c r="AB162">
        <v>0.366304249706083</v>
      </c>
      <c r="AC162">
        <v>0.77769842099370001</v>
      </c>
      <c r="AD162">
        <v>0.90190469217964697</v>
      </c>
      <c r="AE162">
        <v>0.34369360278781502</v>
      </c>
      <c r="AF162">
        <v>0.56419763244961196</v>
      </c>
      <c r="AG162">
        <v>0.80674443595273604</v>
      </c>
      <c r="AH162">
        <v>1.16495307343998</v>
      </c>
      <c r="AI162">
        <v>0.91038310110390896</v>
      </c>
      <c r="AJ162">
        <v>0.98621344597861504</v>
      </c>
      <c r="AK162">
        <v>0.59931765484688404</v>
      </c>
    </row>
    <row r="163" spans="1:37" x14ac:dyDescent="0.2">
      <c r="A163" t="s">
        <v>31</v>
      </c>
      <c r="B163">
        <v>34571165</v>
      </c>
      <c r="C163">
        <v>34571341</v>
      </c>
      <c r="D163">
        <v>177</v>
      </c>
      <c r="E163" t="s">
        <v>616</v>
      </c>
      <c r="F163">
        <v>2</v>
      </c>
      <c r="G163" t="s">
        <v>617</v>
      </c>
      <c r="H163" t="s">
        <v>31000</v>
      </c>
      <c r="I163">
        <v>1</v>
      </c>
      <c r="J163">
        <v>34669599</v>
      </c>
      <c r="K163">
        <v>34669694</v>
      </c>
      <c r="L163">
        <v>96</v>
      </c>
      <c r="M163">
        <v>2</v>
      </c>
      <c r="N163">
        <v>693137</v>
      </c>
      <c r="O163" t="s">
        <v>618</v>
      </c>
      <c r="P163">
        <v>98353</v>
      </c>
      <c r="Q163" t="s">
        <v>619</v>
      </c>
      <c r="R163" t="s">
        <v>620</v>
      </c>
      <c r="S163" t="s">
        <v>31116</v>
      </c>
      <c r="T163">
        <v>0.43615558748806299</v>
      </c>
      <c r="U163">
        <v>0.71741633485783896</v>
      </c>
      <c r="V163">
        <v>0.88774014788173805</v>
      </c>
      <c r="W163">
        <v>0.58828292293087903</v>
      </c>
      <c r="X163">
        <v>0.89526216254578295</v>
      </c>
      <c r="Y163">
        <v>0.84180030415139795</v>
      </c>
      <c r="Z163">
        <v>0.52366912490172801</v>
      </c>
      <c r="AA163">
        <v>0.84521697243271998</v>
      </c>
      <c r="AB163">
        <v>0.78331224191209703</v>
      </c>
      <c r="AC163">
        <v>0.78507541027685501</v>
      </c>
      <c r="AD163">
        <v>0.90691510929291297</v>
      </c>
      <c r="AE163">
        <v>0.46005133555806399</v>
      </c>
      <c r="AF163">
        <v>0.47851495583284098</v>
      </c>
      <c r="AG163">
        <v>0.80674443595273604</v>
      </c>
      <c r="AH163">
        <v>0.53395053885768695</v>
      </c>
      <c r="AI163">
        <v>0.50545087917828502</v>
      </c>
      <c r="AJ163">
        <v>0.78121606160956403</v>
      </c>
      <c r="AK163">
        <v>0.86887913198767897</v>
      </c>
    </row>
    <row r="164" spans="1:37" x14ac:dyDescent="0.2">
      <c r="A164" t="s">
        <v>31</v>
      </c>
      <c r="B164">
        <v>34571341</v>
      </c>
      <c r="C164">
        <v>34571517</v>
      </c>
      <c r="D164">
        <v>177</v>
      </c>
      <c r="E164" t="s">
        <v>621</v>
      </c>
      <c r="F164">
        <v>3</v>
      </c>
      <c r="G164" t="s">
        <v>622</v>
      </c>
      <c r="H164" t="s">
        <v>31000</v>
      </c>
      <c r="I164">
        <v>1</v>
      </c>
      <c r="J164">
        <v>34669599</v>
      </c>
      <c r="K164">
        <v>34669694</v>
      </c>
      <c r="L164">
        <v>96</v>
      </c>
      <c r="M164">
        <v>2</v>
      </c>
      <c r="N164">
        <v>693137</v>
      </c>
      <c r="O164" t="s">
        <v>618</v>
      </c>
      <c r="P164">
        <v>98177</v>
      </c>
      <c r="Q164" t="s">
        <v>619</v>
      </c>
      <c r="R164" t="s">
        <v>620</v>
      </c>
      <c r="S164" t="s">
        <v>31116</v>
      </c>
      <c r="T164">
        <v>0.43615558748806299</v>
      </c>
      <c r="U164">
        <v>0.71741633485783896</v>
      </c>
      <c r="V164">
        <v>0.88774014788173805</v>
      </c>
      <c r="W164">
        <v>0.58828292293087903</v>
      </c>
      <c r="X164">
        <v>0.89526216254578295</v>
      </c>
      <c r="Y164">
        <v>0.84180030415139795</v>
      </c>
      <c r="Z164">
        <v>0.52366912490172801</v>
      </c>
      <c r="AA164">
        <v>0.84521697243271998</v>
      </c>
      <c r="AB164">
        <v>0.78331224191209703</v>
      </c>
      <c r="AC164">
        <v>0.78507541027685501</v>
      </c>
      <c r="AD164">
        <v>0.90691510929291297</v>
      </c>
      <c r="AE164">
        <v>0.46005133555806399</v>
      </c>
      <c r="AF164">
        <v>0.47851495583284098</v>
      </c>
      <c r="AG164">
        <v>0.80674443595273604</v>
      </c>
      <c r="AH164">
        <v>0.53395053885768695</v>
      </c>
      <c r="AI164">
        <v>0.50545087917828502</v>
      </c>
      <c r="AJ164">
        <v>0.78121606160956403</v>
      </c>
      <c r="AK164">
        <v>0.86887913198767897</v>
      </c>
    </row>
    <row r="165" spans="1:37" x14ac:dyDescent="0.2">
      <c r="A165" t="s">
        <v>31</v>
      </c>
      <c r="B165">
        <v>35428235</v>
      </c>
      <c r="C165">
        <v>35428309</v>
      </c>
      <c r="D165">
        <v>75</v>
      </c>
      <c r="E165" t="s">
        <v>623</v>
      </c>
      <c r="F165">
        <v>0</v>
      </c>
      <c r="G165" t="s">
        <v>624</v>
      </c>
      <c r="H165" t="s">
        <v>31117</v>
      </c>
      <c r="I165">
        <v>1</v>
      </c>
      <c r="J165">
        <v>35442267</v>
      </c>
      <c r="K165">
        <v>35443255</v>
      </c>
      <c r="L165">
        <v>989</v>
      </c>
      <c r="M165">
        <v>2</v>
      </c>
      <c r="N165">
        <v>79932</v>
      </c>
      <c r="O165" t="s">
        <v>625</v>
      </c>
      <c r="P165">
        <v>14946</v>
      </c>
      <c r="Q165" t="s">
        <v>626</v>
      </c>
      <c r="R165" t="s">
        <v>627</v>
      </c>
      <c r="S165" t="s">
        <v>31118</v>
      </c>
      <c r="T165">
        <v>7.1413896149753298E-2</v>
      </c>
      <c r="U165">
        <v>0.603102917160658</v>
      </c>
      <c r="V165">
        <v>2.8651735327288099</v>
      </c>
      <c r="W165">
        <v>0.81532649664046897</v>
      </c>
      <c r="X165">
        <v>0.95159051474143896</v>
      </c>
      <c r="Y165">
        <v>-1.27815919563035</v>
      </c>
      <c r="Z165">
        <v>0.1566407157293</v>
      </c>
      <c r="AA165">
        <v>0.72610664078822296</v>
      </c>
      <c r="AB165">
        <v>2.2792040082335201</v>
      </c>
      <c r="AC165">
        <v>0.39544811201674601</v>
      </c>
      <c r="AD165">
        <v>0.81441599634163397</v>
      </c>
      <c r="AE165">
        <v>-1.7787236905558601</v>
      </c>
      <c r="AF165">
        <v>6.3193317459627196E-2</v>
      </c>
      <c r="AG165">
        <v>0.57889197891446198</v>
      </c>
      <c r="AH165">
        <v>2.1739694217583598</v>
      </c>
      <c r="AI165">
        <v>0.74001203836423102</v>
      </c>
      <c r="AJ165">
        <v>0.90669549987061804</v>
      </c>
      <c r="AK165">
        <v>-0.59957376733272905</v>
      </c>
    </row>
    <row r="166" spans="1:37" x14ac:dyDescent="0.2">
      <c r="A166" t="s">
        <v>31</v>
      </c>
      <c r="B166">
        <v>35437226</v>
      </c>
      <c r="C166">
        <v>35437377</v>
      </c>
      <c r="D166">
        <v>152</v>
      </c>
      <c r="E166" t="s">
        <v>628</v>
      </c>
      <c r="F166">
        <v>6</v>
      </c>
      <c r="G166" t="s">
        <v>629</v>
      </c>
      <c r="H166" t="s">
        <v>31117</v>
      </c>
      <c r="I166">
        <v>1</v>
      </c>
      <c r="J166">
        <v>35442267</v>
      </c>
      <c r="K166">
        <v>35443255</v>
      </c>
      <c r="L166">
        <v>989</v>
      </c>
      <c r="M166">
        <v>2</v>
      </c>
      <c r="N166">
        <v>79932</v>
      </c>
      <c r="O166" t="s">
        <v>625</v>
      </c>
      <c r="P166">
        <v>5878</v>
      </c>
      <c r="Q166" t="s">
        <v>626</v>
      </c>
      <c r="R166" t="s">
        <v>627</v>
      </c>
      <c r="S166" t="s">
        <v>31118</v>
      </c>
      <c r="T166">
        <v>0.97213403838398904</v>
      </c>
      <c r="U166">
        <v>1</v>
      </c>
      <c r="V166">
        <v>0.808251492492436</v>
      </c>
      <c r="W166">
        <v>0.20525741147413201</v>
      </c>
      <c r="X166">
        <v>0.704072456322962</v>
      </c>
      <c r="Y166">
        <v>-24.424412804919999</v>
      </c>
      <c r="Z166">
        <v>0.69013698642955401</v>
      </c>
      <c r="AA166">
        <v>0.84521697243271998</v>
      </c>
      <c r="AB166">
        <v>-0.155222546810768</v>
      </c>
      <c r="AC166">
        <v>7.0489011448141195E-2</v>
      </c>
      <c r="AD166">
        <v>0.57684129297949804</v>
      </c>
      <c r="AE166">
        <v>-24.424412804919999</v>
      </c>
      <c r="AF166">
        <v>0.61410715005536498</v>
      </c>
      <c r="AG166">
        <v>0.80674443595273604</v>
      </c>
      <c r="AH166">
        <v>1.73786202339384</v>
      </c>
      <c r="AI166">
        <v>0.35038410267202102</v>
      </c>
      <c r="AJ166">
        <v>0.78121606160956403</v>
      </c>
      <c r="AK166">
        <v>-23.555657391130399</v>
      </c>
    </row>
    <row r="167" spans="1:37" x14ac:dyDescent="0.2">
      <c r="A167" t="s">
        <v>31</v>
      </c>
      <c r="B167">
        <v>35437438</v>
      </c>
      <c r="C167">
        <v>35437738</v>
      </c>
      <c r="D167">
        <v>301</v>
      </c>
      <c r="E167" t="s">
        <v>630</v>
      </c>
      <c r="F167">
        <v>4</v>
      </c>
      <c r="G167" t="s">
        <v>631</v>
      </c>
      <c r="H167" t="s">
        <v>31117</v>
      </c>
      <c r="I167">
        <v>1</v>
      </c>
      <c r="J167">
        <v>35442267</v>
      </c>
      <c r="K167">
        <v>35443255</v>
      </c>
      <c r="L167">
        <v>989</v>
      </c>
      <c r="M167">
        <v>2</v>
      </c>
      <c r="N167">
        <v>79932</v>
      </c>
      <c r="O167" t="s">
        <v>625</v>
      </c>
      <c r="P167">
        <v>5517</v>
      </c>
      <c r="Q167" t="s">
        <v>626</v>
      </c>
      <c r="R167" t="s">
        <v>627</v>
      </c>
      <c r="S167" t="s">
        <v>31118</v>
      </c>
      <c r="T167">
        <v>0.97213403838398904</v>
      </c>
      <c r="U167">
        <v>1</v>
      </c>
      <c r="V167">
        <v>0.93378236714895402</v>
      </c>
      <c r="W167">
        <v>0.20525741147413201</v>
      </c>
      <c r="X167">
        <v>0.704072456322962</v>
      </c>
      <c r="Y167">
        <v>-24.504158069793402</v>
      </c>
      <c r="Z167">
        <v>0.69013698642955401</v>
      </c>
      <c r="AA167">
        <v>0.84521697243271998</v>
      </c>
      <c r="AB167">
        <v>-2.9691679210222501E-2</v>
      </c>
      <c r="AC167">
        <v>7.0489011448141195E-2</v>
      </c>
      <c r="AD167">
        <v>0.57684129297949804</v>
      </c>
      <c r="AE167">
        <v>-24.504158069793402</v>
      </c>
      <c r="AF167">
        <v>0.61410715005536498</v>
      </c>
      <c r="AG167">
        <v>0.80674443595273604</v>
      </c>
      <c r="AH167">
        <v>1.86339289805036</v>
      </c>
      <c r="AI167">
        <v>0.35038410267202102</v>
      </c>
      <c r="AJ167">
        <v>0.78121606160956403</v>
      </c>
      <c r="AK167">
        <v>-23.635402653157399</v>
      </c>
    </row>
    <row r="168" spans="1:37" x14ac:dyDescent="0.2">
      <c r="A168" t="s">
        <v>31</v>
      </c>
      <c r="B168">
        <v>35707620</v>
      </c>
      <c r="C168">
        <v>35707920</v>
      </c>
      <c r="D168">
        <v>301</v>
      </c>
      <c r="E168" t="s">
        <v>632</v>
      </c>
      <c r="F168">
        <v>18</v>
      </c>
      <c r="G168" t="s">
        <v>633</v>
      </c>
      <c r="H168" t="s">
        <v>31000</v>
      </c>
      <c r="I168">
        <v>1</v>
      </c>
      <c r="J168">
        <v>35716160</v>
      </c>
      <c r="K168">
        <v>35716911</v>
      </c>
      <c r="L168">
        <v>752</v>
      </c>
      <c r="M168">
        <v>2</v>
      </c>
      <c r="N168">
        <v>127703</v>
      </c>
      <c r="O168" t="s">
        <v>634</v>
      </c>
      <c r="P168">
        <v>8991</v>
      </c>
      <c r="Q168" t="s">
        <v>635</v>
      </c>
      <c r="R168" t="s">
        <v>636</v>
      </c>
      <c r="S168" t="s">
        <v>31119</v>
      </c>
      <c r="T168">
        <v>0.32911398597860803</v>
      </c>
      <c r="U168">
        <v>0.603102917160658</v>
      </c>
      <c r="V168">
        <v>25.667715449359498</v>
      </c>
      <c r="W168">
        <v>0.38920677604595899</v>
      </c>
      <c r="X168">
        <v>0.704072456322962</v>
      </c>
      <c r="Y168">
        <v>-25.466081592249701</v>
      </c>
      <c r="Z168">
        <v>0.48464167878831399</v>
      </c>
      <c r="AA168">
        <v>0.84435025072159198</v>
      </c>
      <c r="AB168">
        <v>24.704241351097199</v>
      </c>
      <c r="AC168">
        <v>0.21073619169722799</v>
      </c>
      <c r="AD168">
        <v>0.68253123924728298</v>
      </c>
      <c r="AE168">
        <v>-25.466081592249701</v>
      </c>
      <c r="AF168">
        <v>0.16793847098801201</v>
      </c>
      <c r="AG168">
        <v>0.68151250837662902</v>
      </c>
      <c r="AH168">
        <v>25.667715449359498</v>
      </c>
      <c r="AI168">
        <v>0.52399907623471598</v>
      </c>
      <c r="AJ168">
        <v>0.78121606160956403</v>
      </c>
      <c r="AK168">
        <v>-24.597326151240601</v>
      </c>
    </row>
    <row r="169" spans="1:37" x14ac:dyDescent="0.2">
      <c r="A169" t="s">
        <v>31</v>
      </c>
      <c r="B169">
        <v>36084862</v>
      </c>
      <c r="C169">
        <v>36085160</v>
      </c>
      <c r="D169">
        <v>299</v>
      </c>
      <c r="E169" t="s">
        <v>637</v>
      </c>
      <c r="F169">
        <v>10</v>
      </c>
      <c r="G169" t="s">
        <v>638</v>
      </c>
      <c r="H169" t="s">
        <v>30987</v>
      </c>
      <c r="I169">
        <v>1</v>
      </c>
      <c r="J169">
        <v>36084338</v>
      </c>
      <c r="K169">
        <v>36088275</v>
      </c>
      <c r="L169">
        <v>3938</v>
      </c>
      <c r="M169">
        <v>1</v>
      </c>
      <c r="N169">
        <v>27285</v>
      </c>
      <c r="O169" t="s">
        <v>639</v>
      </c>
      <c r="P169">
        <v>524</v>
      </c>
      <c r="Q169" t="s">
        <v>640</v>
      </c>
      <c r="R169" t="s">
        <v>641</v>
      </c>
      <c r="S169" t="s">
        <v>31120</v>
      </c>
      <c r="T169" t="s">
        <v>40</v>
      </c>
      <c r="U169" t="s">
        <v>40</v>
      </c>
      <c r="V169">
        <v>0</v>
      </c>
      <c r="W169">
        <v>0.29261482077562401</v>
      </c>
      <c r="X169">
        <v>0.704072456322962</v>
      </c>
      <c r="Y169">
        <v>23.123269636379</v>
      </c>
      <c r="Z169">
        <v>0.48464167878831399</v>
      </c>
      <c r="AA169">
        <v>0.84435025072159198</v>
      </c>
      <c r="AB169">
        <v>22.085795097168798</v>
      </c>
      <c r="AC169">
        <v>0.45677901822897599</v>
      </c>
      <c r="AD169">
        <v>0.82872126865393902</v>
      </c>
      <c r="AE169">
        <v>22.1232697942771</v>
      </c>
      <c r="AF169">
        <v>0.501741946288212</v>
      </c>
      <c r="AG169">
        <v>0.80674443595273604</v>
      </c>
      <c r="AH169">
        <v>-22.049269229454101</v>
      </c>
      <c r="AI169">
        <v>0.14667288820271701</v>
      </c>
      <c r="AJ169">
        <v>0.78121606160956403</v>
      </c>
      <c r="AK169">
        <v>23.123269636379</v>
      </c>
    </row>
    <row r="170" spans="1:37" x14ac:dyDescent="0.2">
      <c r="A170" t="s">
        <v>31</v>
      </c>
      <c r="B170">
        <v>36172420</v>
      </c>
      <c r="C170">
        <v>36172571</v>
      </c>
      <c r="D170">
        <v>152</v>
      </c>
      <c r="E170" t="s">
        <v>642</v>
      </c>
      <c r="F170">
        <v>10</v>
      </c>
      <c r="G170" t="s">
        <v>643</v>
      </c>
      <c r="H170" t="s">
        <v>30987</v>
      </c>
      <c r="I170">
        <v>1</v>
      </c>
      <c r="J170">
        <v>36171968</v>
      </c>
      <c r="K170">
        <v>36173479</v>
      </c>
      <c r="L170">
        <v>1512</v>
      </c>
      <c r="M170">
        <v>1</v>
      </c>
      <c r="N170">
        <v>55700</v>
      </c>
      <c r="O170" t="s">
        <v>644</v>
      </c>
      <c r="P170">
        <v>452</v>
      </c>
      <c r="Q170" t="s">
        <v>645</v>
      </c>
      <c r="R170" t="s">
        <v>646</v>
      </c>
      <c r="S170" t="s">
        <v>31121</v>
      </c>
      <c r="T170">
        <v>0.97213403838398904</v>
      </c>
      <c r="U170">
        <v>1</v>
      </c>
      <c r="V170">
        <v>0.311536822246683</v>
      </c>
      <c r="W170">
        <v>0.65075386537994595</v>
      </c>
      <c r="X170">
        <v>0.94119559056004798</v>
      </c>
      <c r="Y170">
        <v>-1.28671385655423</v>
      </c>
      <c r="Z170">
        <v>0.96726857278496403</v>
      </c>
      <c r="AA170">
        <v>0.99919698600769702</v>
      </c>
      <c r="AB170">
        <v>4.8572605525316899E-2</v>
      </c>
      <c r="AC170">
        <v>0.283630615332017</v>
      </c>
      <c r="AD170">
        <v>0.68253123924728298</v>
      </c>
      <c r="AE170">
        <v>-2.2867138057404799</v>
      </c>
      <c r="AF170">
        <v>0.98343762640780896</v>
      </c>
      <c r="AG170">
        <v>1</v>
      </c>
      <c r="AH170">
        <v>0.44305451535792201</v>
      </c>
      <c r="AI170">
        <v>0.98342151819761803</v>
      </c>
      <c r="AJ170">
        <v>0.98789258377071898</v>
      </c>
      <c r="AK170">
        <v>-0.41795840703799497</v>
      </c>
    </row>
    <row r="171" spans="1:37" x14ac:dyDescent="0.2">
      <c r="A171" t="s">
        <v>31</v>
      </c>
      <c r="B171">
        <v>36172654</v>
      </c>
      <c r="C171">
        <v>36172953</v>
      </c>
      <c r="D171">
        <v>300</v>
      </c>
      <c r="E171" t="s">
        <v>647</v>
      </c>
      <c r="F171">
        <v>5</v>
      </c>
      <c r="G171" t="s">
        <v>648</v>
      </c>
      <c r="H171" t="s">
        <v>30987</v>
      </c>
      <c r="I171">
        <v>1</v>
      </c>
      <c r="J171">
        <v>36171968</v>
      </c>
      <c r="K171">
        <v>36173479</v>
      </c>
      <c r="L171">
        <v>1512</v>
      </c>
      <c r="M171">
        <v>1</v>
      </c>
      <c r="N171">
        <v>55700</v>
      </c>
      <c r="O171" t="s">
        <v>644</v>
      </c>
      <c r="P171">
        <v>686</v>
      </c>
      <c r="Q171" t="s">
        <v>645</v>
      </c>
      <c r="R171" t="s">
        <v>646</v>
      </c>
      <c r="S171" t="s">
        <v>31121</v>
      </c>
      <c r="T171">
        <v>0.97213403838398904</v>
      </c>
      <c r="U171">
        <v>1</v>
      </c>
      <c r="V171">
        <v>0.311536822246683</v>
      </c>
      <c r="W171">
        <v>0.65075386537994595</v>
      </c>
      <c r="X171">
        <v>0.94119559056004798</v>
      </c>
      <c r="Y171">
        <v>-1.28671385655423</v>
      </c>
      <c r="Z171">
        <v>0.96726857278496403</v>
      </c>
      <c r="AA171">
        <v>0.99919698600769702</v>
      </c>
      <c r="AB171">
        <v>4.8572605525316899E-2</v>
      </c>
      <c r="AC171">
        <v>0.283630615332017</v>
      </c>
      <c r="AD171">
        <v>0.68253123924728298</v>
      </c>
      <c r="AE171">
        <v>-2.2867138057404799</v>
      </c>
      <c r="AF171">
        <v>0.98343762640780896</v>
      </c>
      <c r="AG171">
        <v>1</v>
      </c>
      <c r="AH171">
        <v>0.44305451535792201</v>
      </c>
      <c r="AI171">
        <v>0.98342151819761803</v>
      </c>
      <c r="AJ171">
        <v>0.98789258377071898</v>
      </c>
      <c r="AK171">
        <v>-0.41795840703799497</v>
      </c>
    </row>
    <row r="172" spans="1:37" x14ac:dyDescent="0.2">
      <c r="A172" t="s">
        <v>31</v>
      </c>
      <c r="B172">
        <v>36178576</v>
      </c>
      <c r="C172">
        <v>36178823</v>
      </c>
      <c r="D172">
        <v>248</v>
      </c>
      <c r="E172" t="s">
        <v>649</v>
      </c>
      <c r="F172">
        <v>21</v>
      </c>
      <c r="G172" t="s">
        <v>650</v>
      </c>
      <c r="H172" t="s">
        <v>30987</v>
      </c>
      <c r="I172">
        <v>1</v>
      </c>
      <c r="J172">
        <v>36178411</v>
      </c>
      <c r="K172">
        <v>36179724</v>
      </c>
      <c r="L172">
        <v>1314</v>
      </c>
      <c r="M172">
        <v>1</v>
      </c>
      <c r="N172">
        <v>55700</v>
      </c>
      <c r="O172" t="s">
        <v>651</v>
      </c>
      <c r="P172">
        <v>165</v>
      </c>
      <c r="Q172" t="s">
        <v>645</v>
      </c>
      <c r="R172" t="s">
        <v>646</v>
      </c>
      <c r="S172" t="s">
        <v>31121</v>
      </c>
      <c r="T172">
        <v>0.124296549490194</v>
      </c>
      <c r="U172">
        <v>0.603102917160658</v>
      </c>
      <c r="V172">
        <v>3.4688706828271698</v>
      </c>
      <c r="W172">
        <v>0.80325558087809701</v>
      </c>
      <c r="X172">
        <v>0.95159051474143896</v>
      </c>
      <c r="Y172">
        <v>0.44073694219561799</v>
      </c>
      <c r="Z172">
        <v>0.20097529916239401</v>
      </c>
      <c r="AA172">
        <v>0.72610664078822296</v>
      </c>
      <c r="AB172">
        <v>3.0736373553538399</v>
      </c>
      <c r="AC172">
        <v>0.77769842099370001</v>
      </c>
      <c r="AD172">
        <v>0.90190469217964697</v>
      </c>
      <c r="AE172">
        <v>-0.26217583506484698</v>
      </c>
      <c r="AF172">
        <v>0.147455867869249</v>
      </c>
      <c r="AG172">
        <v>0.68151250837662902</v>
      </c>
      <c r="AH172">
        <v>1.7919909317137499</v>
      </c>
      <c r="AI172">
        <v>0.47304082175495599</v>
      </c>
      <c r="AJ172">
        <v>0.78121606160956403</v>
      </c>
      <c r="AK172">
        <v>0.98021325241999802</v>
      </c>
    </row>
    <row r="173" spans="1:37" x14ac:dyDescent="0.2">
      <c r="A173" t="s">
        <v>31</v>
      </c>
      <c r="B173">
        <v>36269982</v>
      </c>
      <c r="C173">
        <v>36270142</v>
      </c>
      <c r="D173">
        <v>161</v>
      </c>
      <c r="E173" t="s">
        <v>652</v>
      </c>
      <c r="F173">
        <v>0</v>
      </c>
      <c r="G173" t="s">
        <v>653</v>
      </c>
      <c r="H173" t="s">
        <v>31122</v>
      </c>
      <c r="I173">
        <v>1</v>
      </c>
      <c r="J173">
        <v>36289718</v>
      </c>
      <c r="K173">
        <v>36294169</v>
      </c>
      <c r="L173">
        <v>4452</v>
      </c>
      <c r="M173">
        <v>1</v>
      </c>
      <c r="N173">
        <v>9967</v>
      </c>
      <c r="O173" t="s">
        <v>654</v>
      </c>
      <c r="P173">
        <v>-19576</v>
      </c>
      <c r="Q173" t="s">
        <v>655</v>
      </c>
      <c r="R173" t="s">
        <v>656</v>
      </c>
      <c r="S173" t="s">
        <v>31123</v>
      </c>
      <c r="T173">
        <v>0.35387198439864398</v>
      </c>
      <c r="U173">
        <v>0.603102917160658</v>
      </c>
      <c r="V173">
        <v>-23.779900065700399</v>
      </c>
      <c r="W173" t="s">
        <v>40</v>
      </c>
      <c r="X173" t="s">
        <v>40</v>
      </c>
      <c r="Y173">
        <v>0</v>
      </c>
      <c r="Z173">
        <v>0.184235113180511</v>
      </c>
      <c r="AA173">
        <v>0.72610664078822296</v>
      </c>
      <c r="AB173">
        <v>-23.779900065700399</v>
      </c>
      <c r="AC173">
        <v>0.45677901822897599</v>
      </c>
      <c r="AD173">
        <v>0.82872126865393902</v>
      </c>
      <c r="AE173">
        <v>22.9242900561207</v>
      </c>
      <c r="AF173">
        <v>0.501741946288212</v>
      </c>
      <c r="AG173">
        <v>0.80674443595273604</v>
      </c>
      <c r="AH173">
        <v>-22.850289484216301</v>
      </c>
      <c r="AI173">
        <v>0.52399907623471598</v>
      </c>
      <c r="AJ173">
        <v>0.78121606160956403</v>
      </c>
      <c r="AK173">
        <v>-22.779900165864401</v>
      </c>
    </row>
    <row r="174" spans="1:37" x14ac:dyDescent="0.2">
      <c r="A174" t="s">
        <v>31</v>
      </c>
      <c r="B174">
        <v>36270184</v>
      </c>
      <c r="C174">
        <v>36270475</v>
      </c>
      <c r="D174">
        <v>292</v>
      </c>
      <c r="E174" t="s">
        <v>657</v>
      </c>
      <c r="F174">
        <v>10</v>
      </c>
      <c r="G174" t="s">
        <v>658</v>
      </c>
      <c r="H174" t="s">
        <v>31122</v>
      </c>
      <c r="I174">
        <v>1</v>
      </c>
      <c r="J174">
        <v>36289718</v>
      </c>
      <c r="K174">
        <v>36294169</v>
      </c>
      <c r="L174">
        <v>4452</v>
      </c>
      <c r="M174">
        <v>1</v>
      </c>
      <c r="N174">
        <v>9967</v>
      </c>
      <c r="O174" t="s">
        <v>654</v>
      </c>
      <c r="P174">
        <v>-19243</v>
      </c>
      <c r="Q174" t="s">
        <v>655</v>
      </c>
      <c r="R174" t="s">
        <v>656</v>
      </c>
      <c r="S174" t="s">
        <v>31123</v>
      </c>
      <c r="T174">
        <v>0.35387198439864398</v>
      </c>
      <c r="U174">
        <v>0.603102917160658</v>
      </c>
      <c r="V174">
        <v>-23.779900065700399</v>
      </c>
      <c r="W174" t="s">
        <v>40</v>
      </c>
      <c r="X174" t="s">
        <v>40</v>
      </c>
      <c r="Y174">
        <v>0</v>
      </c>
      <c r="Z174">
        <v>0.184235113180511</v>
      </c>
      <c r="AA174">
        <v>0.72610664078822296</v>
      </c>
      <c r="AB174">
        <v>-23.779900065700399</v>
      </c>
      <c r="AC174">
        <v>0.45677901822897599</v>
      </c>
      <c r="AD174">
        <v>0.82872126865393902</v>
      </c>
      <c r="AE174">
        <v>22.9242900561207</v>
      </c>
      <c r="AF174">
        <v>0.501741946288212</v>
      </c>
      <c r="AG174">
        <v>0.80674443595273604</v>
      </c>
      <c r="AH174">
        <v>-22.850289484216301</v>
      </c>
      <c r="AI174">
        <v>0.52399907623471598</v>
      </c>
      <c r="AJ174">
        <v>0.78121606160956403</v>
      </c>
      <c r="AK174">
        <v>-22.779900165864401</v>
      </c>
    </row>
    <row r="175" spans="1:37" x14ac:dyDescent="0.2">
      <c r="A175" t="s">
        <v>31</v>
      </c>
      <c r="B175">
        <v>36691261</v>
      </c>
      <c r="C175">
        <v>36691414</v>
      </c>
      <c r="D175">
        <v>154</v>
      </c>
      <c r="E175" t="s">
        <v>659</v>
      </c>
      <c r="F175">
        <v>2</v>
      </c>
      <c r="G175" t="s">
        <v>660</v>
      </c>
      <c r="H175" t="s">
        <v>31000</v>
      </c>
      <c r="I175">
        <v>1</v>
      </c>
      <c r="J175">
        <v>36849948</v>
      </c>
      <c r="K175">
        <v>36853687</v>
      </c>
      <c r="L175">
        <v>3740</v>
      </c>
      <c r="M175">
        <v>2</v>
      </c>
      <c r="N175">
        <v>2899</v>
      </c>
      <c r="O175" t="s">
        <v>661</v>
      </c>
      <c r="P175">
        <v>162273</v>
      </c>
      <c r="Q175" t="s">
        <v>662</v>
      </c>
      <c r="R175" t="s">
        <v>663</v>
      </c>
      <c r="S175" t="s">
        <v>31124</v>
      </c>
      <c r="T175">
        <v>0.22849771813192399</v>
      </c>
      <c r="U175">
        <v>0.603102917160658</v>
      </c>
      <c r="V175">
        <v>0.57552225079790698</v>
      </c>
      <c r="W175">
        <v>0.89597338890613198</v>
      </c>
      <c r="X175">
        <v>0.95159051474143896</v>
      </c>
      <c r="Y175">
        <v>-3.9026473251269999E-3</v>
      </c>
      <c r="Z175">
        <v>0.82947421224253404</v>
      </c>
      <c r="AA175">
        <v>0.958465537847904</v>
      </c>
      <c r="AB175">
        <v>9.3694838430837604E-2</v>
      </c>
      <c r="AC175">
        <v>0.17781436321261099</v>
      </c>
      <c r="AD175">
        <v>0.68253123924728298</v>
      </c>
      <c r="AE175">
        <v>-0.56523953413192696</v>
      </c>
      <c r="AF175">
        <v>7.0233751175650394E-2</v>
      </c>
      <c r="AG175">
        <v>0.60541362357946205</v>
      </c>
      <c r="AH175">
        <v>0.86127462309578595</v>
      </c>
      <c r="AI175">
        <v>0.35715852154413902</v>
      </c>
      <c r="AJ175">
        <v>0.78121606160956403</v>
      </c>
      <c r="AK175">
        <v>0.49440373868967602</v>
      </c>
    </row>
    <row r="176" spans="1:37" x14ac:dyDescent="0.2">
      <c r="A176" t="s">
        <v>31</v>
      </c>
      <c r="B176">
        <v>36717920</v>
      </c>
      <c r="C176">
        <v>36718106</v>
      </c>
      <c r="D176">
        <v>187</v>
      </c>
      <c r="E176" t="s">
        <v>664</v>
      </c>
      <c r="F176">
        <v>1</v>
      </c>
      <c r="G176" t="s">
        <v>665</v>
      </c>
      <c r="H176" t="s">
        <v>31000</v>
      </c>
      <c r="I176">
        <v>1</v>
      </c>
      <c r="J176">
        <v>36849948</v>
      </c>
      <c r="K176">
        <v>36853687</v>
      </c>
      <c r="L176">
        <v>3740</v>
      </c>
      <c r="M176">
        <v>2</v>
      </c>
      <c r="N176">
        <v>2899</v>
      </c>
      <c r="O176" t="s">
        <v>661</v>
      </c>
      <c r="P176">
        <v>135581</v>
      </c>
      <c r="Q176" t="s">
        <v>662</v>
      </c>
      <c r="R176" t="s">
        <v>663</v>
      </c>
      <c r="S176" t="s">
        <v>31124</v>
      </c>
      <c r="T176">
        <v>1</v>
      </c>
      <c r="U176">
        <v>1</v>
      </c>
      <c r="V176">
        <v>-4.0789890332692202</v>
      </c>
      <c r="W176">
        <v>0.25384545422922999</v>
      </c>
      <c r="X176">
        <v>0.704072456322962</v>
      </c>
      <c r="Y176">
        <v>1.1484024058820601</v>
      </c>
      <c r="Z176">
        <v>0.72004451969238803</v>
      </c>
      <c r="AA176">
        <v>0.86308114850689799</v>
      </c>
      <c r="AB176">
        <v>-2.0316799228726701E-2</v>
      </c>
      <c r="AC176">
        <v>0.63966253792798</v>
      </c>
      <c r="AD176">
        <v>0.87989882095915395</v>
      </c>
      <c r="AE176">
        <v>0.14840243285049501</v>
      </c>
      <c r="AF176">
        <v>0.68997179462344205</v>
      </c>
      <c r="AG176">
        <v>0.83846513202101103</v>
      </c>
      <c r="AH176">
        <v>-4.6217727800928898</v>
      </c>
      <c r="AI176">
        <v>6.1609259122097297E-2</v>
      </c>
      <c r="AJ176">
        <v>0.78121606160956403</v>
      </c>
      <c r="AK176">
        <v>2.0171578232199301</v>
      </c>
    </row>
    <row r="177" spans="1:37" x14ac:dyDescent="0.2">
      <c r="A177" t="s">
        <v>31</v>
      </c>
      <c r="B177">
        <v>36718106</v>
      </c>
      <c r="C177">
        <v>36718292</v>
      </c>
      <c r="D177">
        <v>187</v>
      </c>
      <c r="E177" t="s">
        <v>666</v>
      </c>
      <c r="F177">
        <v>0</v>
      </c>
      <c r="G177" t="s">
        <v>667</v>
      </c>
      <c r="H177" t="s">
        <v>31000</v>
      </c>
      <c r="I177">
        <v>1</v>
      </c>
      <c r="J177">
        <v>36849948</v>
      </c>
      <c r="K177">
        <v>36853687</v>
      </c>
      <c r="L177">
        <v>3740</v>
      </c>
      <c r="M177">
        <v>2</v>
      </c>
      <c r="N177">
        <v>2899</v>
      </c>
      <c r="O177" t="s">
        <v>661</v>
      </c>
      <c r="P177">
        <v>135395</v>
      </c>
      <c r="Q177" t="s">
        <v>662</v>
      </c>
      <c r="R177" t="s">
        <v>663</v>
      </c>
      <c r="S177" t="s">
        <v>31124</v>
      </c>
      <c r="T177">
        <v>1</v>
      </c>
      <c r="U177">
        <v>1</v>
      </c>
      <c r="V177">
        <v>-4.0789890332692202</v>
      </c>
      <c r="W177">
        <v>0.25384545422922999</v>
      </c>
      <c r="X177">
        <v>0.704072456322962</v>
      </c>
      <c r="Y177">
        <v>1.1484024058820601</v>
      </c>
      <c r="Z177">
        <v>0.72004451969238803</v>
      </c>
      <c r="AA177">
        <v>0.86308114850689799</v>
      </c>
      <c r="AB177">
        <v>-2.0316799228726701E-2</v>
      </c>
      <c r="AC177">
        <v>0.63966253792798</v>
      </c>
      <c r="AD177">
        <v>0.87989882095915395</v>
      </c>
      <c r="AE177">
        <v>0.14840243285049501</v>
      </c>
      <c r="AF177">
        <v>0.68997179462344205</v>
      </c>
      <c r="AG177">
        <v>0.83846513202101103</v>
      </c>
      <c r="AH177">
        <v>-4.6217727800928898</v>
      </c>
      <c r="AI177">
        <v>6.1609259122097297E-2</v>
      </c>
      <c r="AJ177">
        <v>0.78121606160956403</v>
      </c>
      <c r="AK177">
        <v>2.0171578232199301</v>
      </c>
    </row>
    <row r="178" spans="1:37" x14ac:dyDescent="0.2">
      <c r="A178" t="s">
        <v>31</v>
      </c>
      <c r="B178">
        <v>36718292</v>
      </c>
      <c r="C178">
        <v>36718478</v>
      </c>
      <c r="D178">
        <v>187</v>
      </c>
      <c r="E178" t="s">
        <v>668</v>
      </c>
      <c r="F178">
        <v>1</v>
      </c>
      <c r="G178" t="s">
        <v>669</v>
      </c>
      <c r="H178" t="s">
        <v>31000</v>
      </c>
      <c r="I178">
        <v>1</v>
      </c>
      <c r="J178">
        <v>36849948</v>
      </c>
      <c r="K178">
        <v>36853687</v>
      </c>
      <c r="L178">
        <v>3740</v>
      </c>
      <c r="M178">
        <v>2</v>
      </c>
      <c r="N178">
        <v>2899</v>
      </c>
      <c r="O178" t="s">
        <v>661</v>
      </c>
      <c r="P178">
        <v>135209</v>
      </c>
      <c r="Q178" t="s">
        <v>662</v>
      </c>
      <c r="R178" t="s">
        <v>663</v>
      </c>
      <c r="S178" t="s">
        <v>31124</v>
      </c>
      <c r="T178">
        <v>1</v>
      </c>
      <c r="U178">
        <v>1</v>
      </c>
      <c r="V178">
        <v>-3.49402655983915</v>
      </c>
      <c r="W178">
        <v>0.25384545422922999</v>
      </c>
      <c r="X178">
        <v>0.704072456322962</v>
      </c>
      <c r="Y178">
        <v>0.98720821620351595</v>
      </c>
      <c r="Z178">
        <v>0.72004451969238803</v>
      </c>
      <c r="AA178">
        <v>0.86308114850689799</v>
      </c>
      <c r="AB178">
        <v>-0.18151096708051601</v>
      </c>
      <c r="AC178">
        <v>0.63966253792798</v>
      </c>
      <c r="AD178">
        <v>0.87989882095915395</v>
      </c>
      <c r="AE178">
        <v>-1.2791738561825101E-2</v>
      </c>
      <c r="AF178">
        <v>0.68997179462344205</v>
      </c>
      <c r="AG178">
        <v>0.83846513202101103</v>
      </c>
      <c r="AH178">
        <v>-3.9166438609089198</v>
      </c>
      <c r="AI178">
        <v>6.1609259122097297E-2</v>
      </c>
      <c r="AJ178">
        <v>0.78121606160956403</v>
      </c>
      <c r="AK178">
        <v>1.85596360884946</v>
      </c>
    </row>
    <row r="179" spans="1:37" x14ac:dyDescent="0.2">
      <c r="A179" t="s">
        <v>31</v>
      </c>
      <c r="B179">
        <v>37033127</v>
      </c>
      <c r="C179">
        <v>37033397</v>
      </c>
      <c r="D179">
        <v>271</v>
      </c>
      <c r="E179" t="s">
        <v>670</v>
      </c>
      <c r="F179">
        <v>25</v>
      </c>
      <c r="G179" t="s">
        <v>671</v>
      </c>
      <c r="H179" t="s">
        <v>30987</v>
      </c>
      <c r="I179">
        <v>1</v>
      </c>
      <c r="J179">
        <v>36804618</v>
      </c>
      <c r="K179">
        <v>37034129</v>
      </c>
      <c r="L179">
        <v>229512</v>
      </c>
      <c r="M179">
        <v>2</v>
      </c>
      <c r="N179">
        <v>2899</v>
      </c>
      <c r="O179" t="s">
        <v>672</v>
      </c>
      <c r="P179">
        <v>732</v>
      </c>
      <c r="Q179" t="s">
        <v>662</v>
      </c>
      <c r="R179" t="s">
        <v>663</v>
      </c>
      <c r="S179" t="s">
        <v>31124</v>
      </c>
      <c r="T179">
        <v>0.27615329656722498</v>
      </c>
      <c r="U179">
        <v>0.603102917160658</v>
      </c>
      <c r="V179">
        <v>1.9367818341823</v>
      </c>
      <c r="W179">
        <v>0.94067867906597702</v>
      </c>
      <c r="X179">
        <v>0.95159051474143896</v>
      </c>
      <c r="Y179">
        <v>-1.1524954453329901</v>
      </c>
      <c r="Z179">
        <v>0.66713806400786302</v>
      </c>
      <c r="AA179">
        <v>0.84521697243271998</v>
      </c>
      <c r="AB179">
        <v>0.97330772778671104</v>
      </c>
      <c r="AC179">
        <v>0.85112879757875803</v>
      </c>
      <c r="AD179">
        <v>0.94068432309766403</v>
      </c>
      <c r="AE179">
        <v>-1.3434118432424</v>
      </c>
      <c r="AF179">
        <v>6.9808448882277996E-2</v>
      </c>
      <c r="AG179">
        <v>0.60400337402173399</v>
      </c>
      <c r="AH179">
        <v>2.8663924421933298</v>
      </c>
      <c r="AI179">
        <v>0.71878055192557699</v>
      </c>
      <c r="AJ179">
        <v>0.88524001617376902</v>
      </c>
      <c r="AK179">
        <v>-0.63930762982124401</v>
      </c>
    </row>
    <row r="180" spans="1:37" x14ac:dyDescent="0.2">
      <c r="A180" t="s">
        <v>31</v>
      </c>
      <c r="B180">
        <v>37724256</v>
      </c>
      <c r="C180">
        <v>37724554</v>
      </c>
      <c r="D180">
        <v>299</v>
      </c>
      <c r="E180" t="s">
        <v>673</v>
      </c>
      <c r="F180">
        <v>6</v>
      </c>
      <c r="G180" t="s">
        <v>674</v>
      </c>
      <c r="H180" t="s">
        <v>31032</v>
      </c>
      <c r="I180">
        <v>1</v>
      </c>
      <c r="J180">
        <v>37720679</v>
      </c>
      <c r="K180">
        <v>37721857</v>
      </c>
      <c r="L180">
        <v>1179</v>
      </c>
      <c r="M180">
        <v>2</v>
      </c>
      <c r="N180">
        <v>284656</v>
      </c>
      <c r="O180" t="s">
        <v>675</v>
      </c>
      <c r="P180">
        <v>-2399</v>
      </c>
      <c r="Q180" t="s">
        <v>676</v>
      </c>
      <c r="R180" t="s">
        <v>677</v>
      </c>
      <c r="S180" t="s">
        <v>31125</v>
      </c>
      <c r="T180">
        <v>0.97213403838398904</v>
      </c>
      <c r="U180">
        <v>1</v>
      </c>
      <c r="V180">
        <v>1.0334887769110599</v>
      </c>
      <c r="W180">
        <v>0.29261482077562401</v>
      </c>
      <c r="X180">
        <v>0.704072456322962</v>
      </c>
      <c r="Y180">
        <v>24.3579873363072</v>
      </c>
      <c r="Z180">
        <v>0.69013698642955401</v>
      </c>
      <c r="AA180">
        <v>0.84521697243271998</v>
      </c>
      <c r="AB180">
        <v>7.0014720031108701E-2</v>
      </c>
      <c r="AC180">
        <v>0.27780950890804001</v>
      </c>
      <c r="AD180">
        <v>0.68253123924728298</v>
      </c>
      <c r="AE180">
        <v>23.955355182697399</v>
      </c>
      <c r="AF180">
        <v>0.61410715005536498</v>
      </c>
      <c r="AG180">
        <v>0.80674443595273604</v>
      </c>
      <c r="AH180">
        <v>1.9630993182185299</v>
      </c>
      <c r="AI180">
        <v>0.56157887380500204</v>
      </c>
      <c r="AJ180">
        <v>0.78121606160956403</v>
      </c>
      <c r="AK180">
        <v>2.1074892102538501</v>
      </c>
    </row>
    <row r="181" spans="1:37" x14ac:dyDescent="0.2">
      <c r="A181" t="s">
        <v>31</v>
      </c>
      <c r="B181">
        <v>37724642</v>
      </c>
      <c r="C181">
        <v>37724941</v>
      </c>
      <c r="D181">
        <v>300</v>
      </c>
      <c r="E181" t="s">
        <v>678</v>
      </c>
      <c r="F181">
        <v>6</v>
      </c>
      <c r="G181" t="s">
        <v>679</v>
      </c>
      <c r="H181" t="s">
        <v>31032</v>
      </c>
      <c r="I181">
        <v>1</v>
      </c>
      <c r="J181">
        <v>37720679</v>
      </c>
      <c r="K181">
        <v>37721857</v>
      </c>
      <c r="L181">
        <v>1179</v>
      </c>
      <c r="M181">
        <v>2</v>
      </c>
      <c r="N181">
        <v>284656</v>
      </c>
      <c r="O181" t="s">
        <v>675</v>
      </c>
      <c r="P181">
        <v>-2785</v>
      </c>
      <c r="Q181" t="s">
        <v>676</v>
      </c>
      <c r="R181" t="s">
        <v>677</v>
      </c>
      <c r="S181" t="s">
        <v>31125</v>
      </c>
      <c r="T181">
        <v>0.97213403838398904</v>
      </c>
      <c r="U181">
        <v>1</v>
      </c>
      <c r="V181">
        <v>0.68556549275246104</v>
      </c>
      <c r="W181">
        <v>0.29261482077562401</v>
      </c>
      <c r="X181">
        <v>0.704072456322962</v>
      </c>
      <c r="Y181">
        <v>24.010064051185498</v>
      </c>
      <c r="Z181">
        <v>0.69013698642955401</v>
      </c>
      <c r="AA181">
        <v>0.84521697243271998</v>
      </c>
      <c r="AB181">
        <v>-0.27790854582888003</v>
      </c>
      <c r="AC181">
        <v>0.27780950890804001</v>
      </c>
      <c r="AD181">
        <v>0.68253123924728298</v>
      </c>
      <c r="AE181">
        <v>23.7350199988227</v>
      </c>
      <c r="AF181">
        <v>0.61410715005536498</v>
      </c>
      <c r="AG181">
        <v>0.80674443595273604</v>
      </c>
      <c r="AH181">
        <v>1.6151760340599299</v>
      </c>
      <c r="AI181">
        <v>0.56157887380500204</v>
      </c>
      <c r="AJ181">
        <v>0.78121606160956403</v>
      </c>
      <c r="AK181">
        <v>1.75956592513216</v>
      </c>
    </row>
    <row r="182" spans="1:37" x14ac:dyDescent="0.2">
      <c r="A182" t="s">
        <v>31</v>
      </c>
      <c r="B182">
        <v>38213695</v>
      </c>
      <c r="C182">
        <v>38213837</v>
      </c>
      <c r="D182">
        <v>143</v>
      </c>
      <c r="E182" t="s">
        <v>680</v>
      </c>
      <c r="F182">
        <v>9</v>
      </c>
      <c r="G182" t="s">
        <v>681</v>
      </c>
      <c r="H182" t="s">
        <v>30987</v>
      </c>
      <c r="I182">
        <v>1</v>
      </c>
      <c r="J182">
        <v>38209034</v>
      </c>
      <c r="K182">
        <v>38214767</v>
      </c>
      <c r="L182">
        <v>5734</v>
      </c>
      <c r="M182">
        <v>2</v>
      </c>
      <c r="N182">
        <v>339442</v>
      </c>
      <c r="O182" t="s">
        <v>682</v>
      </c>
      <c r="P182">
        <v>930</v>
      </c>
      <c r="Q182" t="s">
        <v>683</v>
      </c>
      <c r="R182" t="s">
        <v>684</v>
      </c>
      <c r="S182" t="s">
        <v>31126</v>
      </c>
      <c r="T182">
        <v>0.32911398597860803</v>
      </c>
      <c r="U182">
        <v>0.603102917160658</v>
      </c>
      <c r="V182">
        <v>21.763549790966898</v>
      </c>
      <c r="W182">
        <v>0.89107655920673101</v>
      </c>
      <c r="X182">
        <v>0.95159051474143896</v>
      </c>
      <c r="Y182">
        <v>2.04678042785492</v>
      </c>
      <c r="Z182">
        <v>0.306975110376564</v>
      </c>
      <c r="AA182">
        <v>0.72610664078822296</v>
      </c>
      <c r="AB182">
        <v>22.941917110114002</v>
      </c>
      <c r="AC182">
        <v>0.75388744886274095</v>
      </c>
      <c r="AD182">
        <v>0.87989882095915395</v>
      </c>
      <c r="AE182">
        <v>1.0467805406392501</v>
      </c>
      <c r="AF182">
        <v>0.64997455747578503</v>
      </c>
      <c r="AG182">
        <v>0.80674443595273604</v>
      </c>
      <c r="AH182">
        <v>-0.77114617068118396</v>
      </c>
      <c r="AI182">
        <v>0.56157887380500204</v>
      </c>
      <c r="AJ182">
        <v>0.78121606160956403</v>
      </c>
      <c r="AK182">
        <v>2.9155355096156401</v>
      </c>
    </row>
    <row r="183" spans="1:37" x14ac:dyDescent="0.2">
      <c r="A183" t="s">
        <v>31</v>
      </c>
      <c r="B183">
        <v>38213837</v>
      </c>
      <c r="C183">
        <v>38213979</v>
      </c>
      <c r="D183">
        <v>143</v>
      </c>
      <c r="E183" t="s">
        <v>685</v>
      </c>
      <c r="F183">
        <v>5</v>
      </c>
      <c r="G183" t="s">
        <v>686</v>
      </c>
      <c r="H183" t="s">
        <v>30987</v>
      </c>
      <c r="I183">
        <v>1</v>
      </c>
      <c r="J183">
        <v>38209034</v>
      </c>
      <c r="K183">
        <v>38214767</v>
      </c>
      <c r="L183">
        <v>5734</v>
      </c>
      <c r="M183">
        <v>2</v>
      </c>
      <c r="N183">
        <v>339442</v>
      </c>
      <c r="O183" t="s">
        <v>682</v>
      </c>
      <c r="P183">
        <v>788</v>
      </c>
      <c r="Q183" t="s">
        <v>683</v>
      </c>
      <c r="R183" t="s">
        <v>684</v>
      </c>
      <c r="S183" t="s">
        <v>31126</v>
      </c>
      <c r="T183">
        <v>0.32911398597860803</v>
      </c>
      <c r="U183">
        <v>0.603102917160658</v>
      </c>
      <c r="V183">
        <v>21.763549790966898</v>
      </c>
      <c r="W183">
        <v>0.89107655920673101</v>
      </c>
      <c r="X183">
        <v>0.95159051474143896</v>
      </c>
      <c r="Y183">
        <v>2.04678042785492</v>
      </c>
      <c r="Z183">
        <v>0.306975110376564</v>
      </c>
      <c r="AA183">
        <v>0.72610664078822296</v>
      </c>
      <c r="AB183">
        <v>22.941917110114002</v>
      </c>
      <c r="AC183">
        <v>0.75388744886274095</v>
      </c>
      <c r="AD183">
        <v>0.87989882095915395</v>
      </c>
      <c r="AE183">
        <v>1.0467805406392501</v>
      </c>
      <c r="AF183">
        <v>0.64997455747578503</v>
      </c>
      <c r="AG183">
        <v>0.80674443595273604</v>
      </c>
      <c r="AH183">
        <v>-0.77114617068118396</v>
      </c>
      <c r="AI183">
        <v>0.56157887380500204</v>
      </c>
      <c r="AJ183">
        <v>0.78121606160956403</v>
      </c>
      <c r="AK183">
        <v>2.9155355096156401</v>
      </c>
    </row>
    <row r="184" spans="1:37" x14ac:dyDescent="0.2">
      <c r="A184" t="s">
        <v>31</v>
      </c>
      <c r="B184">
        <v>39403032</v>
      </c>
      <c r="C184">
        <v>39403115</v>
      </c>
      <c r="D184">
        <v>84</v>
      </c>
      <c r="E184" t="s">
        <v>687</v>
      </c>
      <c r="F184">
        <v>0</v>
      </c>
      <c r="G184" t="s">
        <v>688</v>
      </c>
      <c r="H184" t="s">
        <v>31127</v>
      </c>
      <c r="I184">
        <v>1</v>
      </c>
      <c r="J184">
        <v>39409503</v>
      </c>
      <c r="K184">
        <v>39428092</v>
      </c>
      <c r="L184">
        <v>18590</v>
      </c>
      <c r="M184">
        <v>1</v>
      </c>
      <c r="N184">
        <v>23499</v>
      </c>
      <c r="O184" t="s">
        <v>689</v>
      </c>
      <c r="P184">
        <v>-6388</v>
      </c>
      <c r="Q184" t="s">
        <v>690</v>
      </c>
      <c r="R184" t="s">
        <v>691</v>
      </c>
      <c r="S184" t="s">
        <v>31128</v>
      </c>
      <c r="T184">
        <v>0.98307826393376296</v>
      </c>
      <c r="U184">
        <v>1</v>
      </c>
      <c r="V184">
        <v>0.15147893973736601</v>
      </c>
      <c r="W184">
        <v>0.24541905298352701</v>
      </c>
      <c r="X184">
        <v>0.704072456322962</v>
      </c>
      <c r="Y184">
        <v>-0.604027168635625</v>
      </c>
      <c r="Z184">
        <v>0.89565368059783601</v>
      </c>
      <c r="AA184">
        <v>0.99919698600769702</v>
      </c>
      <c r="AB184">
        <v>0.22874591464315899</v>
      </c>
      <c r="AC184">
        <v>2.47721217801413E-2</v>
      </c>
      <c r="AD184">
        <v>0.57684129297949804</v>
      </c>
      <c r="AE184">
        <v>-1.6040271297183399</v>
      </c>
      <c r="AF184">
        <v>0.83185481790654303</v>
      </c>
      <c r="AG184">
        <v>0.93643259101490195</v>
      </c>
      <c r="AH184">
        <v>-1.8941580405725099E-3</v>
      </c>
      <c r="AI184">
        <v>0.74001203836423102</v>
      </c>
      <c r="AJ184">
        <v>0.90669549987061804</v>
      </c>
      <c r="AK184">
        <v>0.26472827693477802</v>
      </c>
    </row>
    <row r="185" spans="1:37" x14ac:dyDescent="0.2">
      <c r="A185" t="s">
        <v>31</v>
      </c>
      <c r="B185">
        <v>39403174</v>
      </c>
      <c r="C185">
        <v>39403242</v>
      </c>
      <c r="D185">
        <v>69</v>
      </c>
      <c r="E185" t="s">
        <v>692</v>
      </c>
      <c r="F185">
        <v>0</v>
      </c>
      <c r="G185" t="s">
        <v>693</v>
      </c>
      <c r="H185" t="s">
        <v>31127</v>
      </c>
      <c r="I185">
        <v>1</v>
      </c>
      <c r="J185">
        <v>39409503</v>
      </c>
      <c r="K185">
        <v>39428092</v>
      </c>
      <c r="L185">
        <v>18590</v>
      </c>
      <c r="M185">
        <v>1</v>
      </c>
      <c r="N185">
        <v>23499</v>
      </c>
      <c r="O185" t="s">
        <v>689</v>
      </c>
      <c r="P185">
        <v>-6261</v>
      </c>
      <c r="Q185" t="s">
        <v>690</v>
      </c>
      <c r="R185" t="s">
        <v>691</v>
      </c>
      <c r="S185" t="s">
        <v>31128</v>
      </c>
      <c r="T185">
        <v>0.98307826393376296</v>
      </c>
      <c r="U185">
        <v>1</v>
      </c>
      <c r="V185">
        <v>0.15147893973736601</v>
      </c>
      <c r="W185">
        <v>0.24541905298352701</v>
      </c>
      <c r="X185">
        <v>0.704072456322962</v>
      </c>
      <c r="Y185">
        <v>-0.604027168635625</v>
      </c>
      <c r="Z185">
        <v>0.89565368059783601</v>
      </c>
      <c r="AA185">
        <v>0.99919698600769702</v>
      </c>
      <c r="AB185">
        <v>0.22874591464315899</v>
      </c>
      <c r="AC185">
        <v>2.47721217801413E-2</v>
      </c>
      <c r="AD185">
        <v>0.57684129297949804</v>
      </c>
      <c r="AE185">
        <v>-1.6040271297183399</v>
      </c>
      <c r="AF185">
        <v>0.83185481790654303</v>
      </c>
      <c r="AG185">
        <v>0.93643259101490195</v>
      </c>
      <c r="AH185">
        <v>-1.8941580405725099E-3</v>
      </c>
      <c r="AI185">
        <v>0.74001203836423102</v>
      </c>
      <c r="AJ185">
        <v>0.90669549987061804</v>
      </c>
      <c r="AK185">
        <v>0.26472827693477802</v>
      </c>
    </row>
    <row r="186" spans="1:37" x14ac:dyDescent="0.2">
      <c r="A186" t="s">
        <v>31</v>
      </c>
      <c r="B186">
        <v>39515206</v>
      </c>
      <c r="C186">
        <v>39515359</v>
      </c>
      <c r="D186">
        <v>154</v>
      </c>
      <c r="E186" t="s">
        <v>694</v>
      </c>
      <c r="F186">
        <v>10</v>
      </c>
      <c r="G186" t="s">
        <v>695</v>
      </c>
      <c r="H186" t="s">
        <v>30987</v>
      </c>
      <c r="I186">
        <v>1</v>
      </c>
      <c r="J186">
        <v>39514956</v>
      </c>
      <c r="K186">
        <v>39516490</v>
      </c>
      <c r="L186">
        <v>1535</v>
      </c>
      <c r="M186">
        <v>1</v>
      </c>
      <c r="N186">
        <v>192217</v>
      </c>
      <c r="O186" t="s">
        <v>696</v>
      </c>
      <c r="P186">
        <v>250</v>
      </c>
      <c r="Q186" t="s">
        <v>697</v>
      </c>
      <c r="R186" t="s">
        <v>698</v>
      </c>
      <c r="S186" t="s">
        <v>31129</v>
      </c>
      <c r="T186">
        <v>0.152084254673993</v>
      </c>
      <c r="U186">
        <v>0.603102917160658</v>
      </c>
      <c r="V186">
        <v>26.0660850127644</v>
      </c>
      <c r="W186">
        <v>0.94541066367716797</v>
      </c>
      <c r="X186">
        <v>0.95159051474143896</v>
      </c>
      <c r="Y186">
        <v>-0.622092838450093</v>
      </c>
      <c r="Z186">
        <v>0.306975110376564</v>
      </c>
      <c r="AA186">
        <v>0.72610664078822296</v>
      </c>
      <c r="AB186">
        <v>25.1026109082981</v>
      </c>
      <c r="AC186">
        <v>0.92091778829119397</v>
      </c>
      <c r="AD186">
        <v>0.94068432309766403</v>
      </c>
      <c r="AE186">
        <v>-0.32810116981460302</v>
      </c>
      <c r="AF186">
        <v>4.6407610929182198E-2</v>
      </c>
      <c r="AG186">
        <v>0.476038960109122</v>
      </c>
      <c r="AH186">
        <v>26.0660850127644</v>
      </c>
      <c r="AI186">
        <v>0.98342151819761803</v>
      </c>
      <c r="AJ186">
        <v>0.98789258377071898</v>
      </c>
      <c r="AK186">
        <v>-0.58469911855521095</v>
      </c>
    </row>
    <row r="187" spans="1:37" x14ac:dyDescent="0.2">
      <c r="A187" t="s">
        <v>31</v>
      </c>
      <c r="B187">
        <v>39515518</v>
      </c>
      <c r="C187">
        <v>39515669</v>
      </c>
      <c r="D187">
        <v>152</v>
      </c>
      <c r="E187" t="s">
        <v>699</v>
      </c>
      <c r="F187">
        <v>12</v>
      </c>
      <c r="G187" t="s">
        <v>700</v>
      </c>
      <c r="H187" t="s">
        <v>30987</v>
      </c>
      <c r="I187">
        <v>1</v>
      </c>
      <c r="J187">
        <v>39514956</v>
      </c>
      <c r="K187">
        <v>39516490</v>
      </c>
      <c r="L187">
        <v>1535</v>
      </c>
      <c r="M187">
        <v>1</v>
      </c>
      <c r="N187">
        <v>192217</v>
      </c>
      <c r="O187" t="s">
        <v>696</v>
      </c>
      <c r="P187">
        <v>562</v>
      </c>
      <c r="Q187" t="s">
        <v>697</v>
      </c>
      <c r="R187" t="s">
        <v>698</v>
      </c>
      <c r="S187" t="s">
        <v>31129</v>
      </c>
      <c r="T187">
        <v>0.152084254673993</v>
      </c>
      <c r="U187">
        <v>0.603102917160658</v>
      </c>
      <c r="V187">
        <v>26.0660850127644</v>
      </c>
      <c r="W187">
        <v>0.94541066367716797</v>
      </c>
      <c r="X187">
        <v>0.95159051474143896</v>
      </c>
      <c r="Y187">
        <v>-0.622092838450093</v>
      </c>
      <c r="Z187">
        <v>0.306975110376564</v>
      </c>
      <c r="AA187">
        <v>0.72610664078822296</v>
      </c>
      <c r="AB187">
        <v>25.1026109082981</v>
      </c>
      <c r="AC187">
        <v>0.92091778829119397</v>
      </c>
      <c r="AD187">
        <v>0.94068432309766403</v>
      </c>
      <c r="AE187">
        <v>-0.32810116981460302</v>
      </c>
      <c r="AF187">
        <v>4.6407610929182198E-2</v>
      </c>
      <c r="AG187">
        <v>0.476038960109122</v>
      </c>
      <c r="AH187">
        <v>26.0660850127644</v>
      </c>
      <c r="AI187">
        <v>0.98342151819761803</v>
      </c>
      <c r="AJ187">
        <v>0.98789258377071898</v>
      </c>
      <c r="AK187">
        <v>-0.58469911855521095</v>
      </c>
    </row>
    <row r="188" spans="1:37" x14ac:dyDescent="0.2">
      <c r="A188" t="s">
        <v>31</v>
      </c>
      <c r="B188">
        <v>39551582</v>
      </c>
      <c r="C188">
        <v>39551767</v>
      </c>
      <c r="D188">
        <v>186</v>
      </c>
      <c r="E188" t="s">
        <v>701</v>
      </c>
      <c r="F188">
        <v>2</v>
      </c>
      <c r="G188" t="s">
        <v>702</v>
      </c>
      <c r="H188" t="s">
        <v>31130</v>
      </c>
      <c r="I188">
        <v>1</v>
      </c>
      <c r="J188">
        <v>39522287</v>
      </c>
      <c r="K188">
        <v>39556660</v>
      </c>
      <c r="L188">
        <v>34374</v>
      </c>
      <c r="M188">
        <v>2</v>
      </c>
      <c r="N188">
        <v>728448</v>
      </c>
      <c r="O188" t="s">
        <v>703</v>
      </c>
      <c r="P188">
        <v>4893</v>
      </c>
      <c r="Q188" t="s">
        <v>704</v>
      </c>
      <c r="R188" t="s">
        <v>705</v>
      </c>
      <c r="S188" t="s">
        <v>31131</v>
      </c>
      <c r="T188">
        <v>1</v>
      </c>
      <c r="U188">
        <v>1</v>
      </c>
      <c r="V188">
        <v>-1.3101450050874299</v>
      </c>
      <c r="W188">
        <v>0.123414495547065</v>
      </c>
      <c r="X188">
        <v>0.704072456322962</v>
      </c>
      <c r="Y188">
        <v>22.224094864166201</v>
      </c>
      <c r="Z188">
        <v>1</v>
      </c>
      <c r="AA188">
        <v>1</v>
      </c>
      <c r="AB188">
        <v>-1.6001567964558101</v>
      </c>
      <c r="AC188">
        <v>0.17695932866387601</v>
      </c>
      <c r="AD188">
        <v>0.68253123924728298</v>
      </c>
      <c r="AE188">
        <v>22.6205217597504</v>
      </c>
      <c r="AF188">
        <v>1</v>
      </c>
      <c r="AG188">
        <v>1</v>
      </c>
      <c r="AH188">
        <v>-0.67741525182798401</v>
      </c>
      <c r="AI188">
        <v>0.197630579561902</v>
      </c>
      <c r="AJ188">
        <v>0.78121606160956403</v>
      </c>
      <c r="AK188">
        <v>0.43731739960910099</v>
      </c>
    </row>
    <row r="189" spans="1:37" x14ac:dyDescent="0.2">
      <c r="A189" t="s">
        <v>31</v>
      </c>
      <c r="B189">
        <v>39551767</v>
      </c>
      <c r="C189">
        <v>39551952</v>
      </c>
      <c r="D189">
        <v>186</v>
      </c>
      <c r="E189" t="s">
        <v>706</v>
      </c>
      <c r="F189">
        <v>2</v>
      </c>
      <c r="G189" t="s">
        <v>707</v>
      </c>
      <c r="H189" t="s">
        <v>31130</v>
      </c>
      <c r="I189">
        <v>1</v>
      </c>
      <c r="J189">
        <v>39522287</v>
      </c>
      <c r="K189">
        <v>39556660</v>
      </c>
      <c r="L189">
        <v>34374</v>
      </c>
      <c r="M189">
        <v>2</v>
      </c>
      <c r="N189">
        <v>728448</v>
      </c>
      <c r="O189" t="s">
        <v>703</v>
      </c>
      <c r="P189">
        <v>4708</v>
      </c>
      <c r="Q189" t="s">
        <v>704</v>
      </c>
      <c r="R189" t="s">
        <v>705</v>
      </c>
      <c r="S189" t="s">
        <v>31131</v>
      </c>
      <c r="T189">
        <v>1</v>
      </c>
      <c r="U189">
        <v>1</v>
      </c>
      <c r="V189">
        <v>-1.3101450050874299</v>
      </c>
      <c r="W189">
        <v>0.123414495547065</v>
      </c>
      <c r="X189">
        <v>0.704072456322962</v>
      </c>
      <c r="Y189">
        <v>22.224094864166201</v>
      </c>
      <c r="Z189">
        <v>1</v>
      </c>
      <c r="AA189">
        <v>1</v>
      </c>
      <c r="AB189">
        <v>-1.6001567964558101</v>
      </c>
      <c r="AC189">
        <v>0.17695932866387601</v>
      </c>
      <c r="AD189">
        <v>0.68253123924728298</v>
      </c>
      <c r="AE189">
        <v>22.6205217597504</v>
      </c>
      <c r="AF189">
        <v>1</v>
      </c>
      <c r="AG189">
        <v>1</v>
      </c>
      <c r="AH189">
        <v>-0.67741525182798401</v>
      </c>
      <c r="AI189">
        <v>0.197630579561902</v>
      </c>
      <c r="AJ189">
        <v>0.78121606160956403</v>
      </c>
      <c r="AK189">
        <v>0.43731739960910099</v>
      </c>
    </row>
    <row r="190" spans="1:37" x14ac:dyDescent="0.2">
      <c r="A190" t="s">
        <v>31</v>
      </c>
      <c r="B190">
        <v>39770448</v>
      </c>
      <c r="C190">
        <v>39770692</v>
      </c>
      <c r="D190">
        <v>245</v>
      </c>
      <c r="E190" t="s">
        <v>708</v>
      </c>
      <c r="F190">
        <v>19</v>
      </c>
      <c r="G190" t="s">
        <v>709</v>
      </c>
      <c r="H190" t="s">
        <v>30987</v>
      </c>
      <c r="I190">
        <v>1</v>
      </c>
      <c r="J190">
        <v>39769523</v>
      </c>
      <c r="K190">
        <v>39771348</v>
      </c>
      <c r="L190">
        <v>1826</v>
      </c>
      <c r="M190">
        <v>2</v>
      </c>
      <c r="N190">
        <v>64064</v>
      </c>
      <c r="O190" t="s">
        <v>710</v>
      </c>
      <c r="P190">
        <v>656</v>
      </c>
      <c r="Q190" t="s">
        <v>711</v>
      </c>
      <c r="R190" t="s">
        <v>712</v>
      </c>
      <c r="S190" t="s">
        <v>31132</v>
      </c>
      <c r="T190">
        <v>0.152084254673993</v>
      </c>
      <c r="U190">
        <v>0.603102917160658</v>
      </c>
      <c r="V190">
        <v>25.776578400132799</v>
      </c>
      <c r="W190">
        <v>0.94541066367716797</v>
      </c>
      <c r="X190">
        <v>0.95159051474143896</v>
      </c>
      <c r="Y190">
        <v>-0.79201782497745299</v>
      </c>
      <c r="Z190">
        <v>0.306975110376564</v>
      </c>
      <c r="AA190">
        <v>0.72610664078822296</v>
      </c>
      <c r="AB190">
        <v>24.813104300001701</v>
      </c>
      <c r="AC190">
        <v>0.92091778829119397</v>
      </c>
      <c r="AD190">
        <v>0.94068432309766403</v>
      </c>
      <c r="AE190">
        <v>-0.39500213317785998</v>
      </c>
      <c r="AF190">
        <v>4.6407610929182198E-2</v>
      </c>
      <c r="AG190">
        <v>0.476038960109122</v>
      </c>
      <c r="AH190">
        <v>25.776578400132799</v>
      </c>
      <c r="AI190">
        <v>0.98342151819761803</v>
      </c>
      <c r="AJ190">
        <v>0.98789258377071898</v>
      </c>
      <c r="AK190">
        <v>-0.75462410532776802</v>
      </c>
    </row>
    <row r="191" spans="1:37" x14ac:dyDescent="0.2">
      <c r="A191" t="s">
        <v>31</v>
      </c>
      <c r="B191">
        <v>39770851</v>
      </c>
      <c r="C191">
        <v>39771002</v>
      </c>
      <c r="D191">
        <v>152</v>
      </c>
      <c r="E191" t="s">
        <v>713</v>
      </c>
      <c r="F191">
        <v>10</v>
      </c>
      <c r="G191" t="s">
        <v>714</v>
      </c>
      <c r="H191" t="s">
        <v>30987</v>
      </c>
      <c r="I191">
        <v>1</v>
      </c>
      <c r="J191">
        <v>39769523</v>
      </c>
      <c r="K191">
        <v>39771348</v>
      </c>
      <c r="L191">
        <v>1826</v>
      </c>
      <c r="M191">
        <v>2</v>
      </c>
      <c r="N191">
        <v>64064</v>
      </c>
      <c r="O191" t="s">
        <v>710</v>
      </c>
      <c r="P191">
        <v>346</v>
      </c>
      <c r="Q191" t="s">
        <v>711</v>
      </c>
      <c r="R191" t="s">
        <v>712</v>
      </c>
      <c r="S191" t="s">
        <v>31132</v>
      </c>
      <c r="T191">
        <v>0.152084254673993</v>
      </c>
      <c r="U191">
        <v>0.603102917160658</v>
      </c>
      <c r="V191">
        <v>25.776578400132799</v>
      </c>
      <c r="W191">
        <v>0.94541066367716797</v>
      </c>
      <c r="X191">
        <v>0.95159051474143896</v>
      </c>
      <c r="Y191">
        <v>-0.79201782497745299</v>
      </c>
      <c r="Z191">
        <v>0.306975110376564</v>
      </c>
      <c r="AA191">
        <v>0.72610664078822296</v>
      </c>
      <c r="AB191">
        <v>24.813104300001701</v>
      </c>
      <c r="AC191">
        <v>0.92091778829119397</v>
      </c>
      <c r="AD191">
        <v>0.94068432309766403</v>
      </c>
      <c r="AE191">
        <v>-0.39500213317785998</v>
      </c>
      <c r="AF191">
        <v>4.6407610929182198E-2</v>
      </c>
      <c r="AG191">
        <v>0.476038960109122</v>
      </c>
      <c r="AH191">
        <v>25.776578400132799</v>
      </c>
      <c r="AI191">
        <v>0.98342151819761803</v>
      </c>
      <c r="AJ191">
        <v>0.98789258377071898</v>
      </c>
      <c r="AK191">
        <v>-0.75462410532776802</v>
      </c>
    </row>
    <row r="192" spans="1:37" x14ac:dyDescent="0.2">
      <c r="A192" t="s">
        <v>31</v>
      </c>
      <c r="B192">
        <v>39810407</v>
      </c>
      <c r="C192">
        <v>39810631</v>
      </c>
      <c r="D192">
        <v>225</v>
      </c>
      <c r="E192" t="s">
        <v>715</v>
      </c>
      <c r="F192">
        <v>4</v>
      </c>
      <c r="G192" t="s">
        <v>716</v>
      </c>
      <c r="H192" t="s">
        <v>31133</v>
      </c>
      <c r="I192">
        <v>1</v>
      </c>
      <c r="J192">
        <v>39804521</v>
      </c>
      <c r="K192">
        <v>39809450</v>
      </c>
      <c r="L192">
        <v>4930</v>
      </c>
      <c r="M192">
        <v>1</v>
      </c>
      <c r="N192">
        <v>105378951</v>
      </c>
      <c r="O192" t="s">
        <v>717</v>
      </c>
      <c r="P192">
        <v>5886</v>
      </c>
      <c r="Q192" t="s">
        <v>40</v>
      </c>
      <c r="R192" t="s">
        <v>718</v>
      </c>
      <c r="S192" t="s">
        <v>31134</v>
      </c>
      <c r="T192">
        <v>0.32911398597860803</v>
      </c>
      <c r="U192">
        <v>0.603102917160658</v>
      </c>
      <c r="V192">
        <v>22.8108075429491</v>
      </c>
      <c r="W192">
        <v>0.38920677604595899</v>
      </c>
      <c r="X192">
        <v>0.704072456322962</v>
      </c>
      <c r="Y192">
        <v>-22.609173711191701</v>
      </c>
      <c r="Z192">
        <v>0.306975110376564</v>
      </c>
      <c r="AA192">
        <v>0.72610664078822296</v>
      </c>
      <c r="AB192">
        <v>23.421239952030501</v>
      </c>
      <c r="AC192">
        <v>0.75388744886274095</v>
      </c>
      <c r="AD192">
        <v>0.87989882095915395</v>
      </c>
      <c r="AE192">
        <v>0.25901862032150602</v>
      </c>
      <c r="AF192">
        <v>0.64997455747578503</v>
      </c>
      <c r="AG192">
        <v>0.80674443595273604</v>
      </c>
      <c r="AH192">
        <v>1.6615782961997699E-2</v>
      </c>
      <c r="AI192">
        <v>0.35038410267202102</v>
      </c>
      <c r="AJ192">
        <v>0.78121606160956403</v>
      </c>
      <c r="AK192">
        <v>-23.3143247579935</v>
      </c>
    </row>
    <row r="193" spans="1:37" x14ac:dyDescent="0.2">
      <c r="A193" t="s">
        <v>31</v>
      </c>
      <c r="B193">
        <v>41836323</v>
      </c>
      <c r="C193">
        <v>41836592</v>
      </c>
      <c r="D193">
        <v>270</v>
      </c>
      <c r="E193" t="s">
        <v>719</v>
      </c>
      <c r="F193">
        <v>3</v>
      </c>
      <c r="G193" t="s">
        <v>720</v>
      </c>
      <c r="H193" t="s">
        <v>31135</v>
      </c>
      <c r="I193">
        <v>1</v>
      </c>
      <c r="J193">
        <v>41847948</v>
      </c>
      <c r="K193">
        <v>41869630</v>
      </c>
      <c r="L193">
        <v>21683</v>
      </c>
      <c r="M193">
        <v>2</v>
      </c>
      <c r="N193">
        <v>59269</v>
      </c>
      <c r="O193" t="s">
        <v>721</v>
      </c>
      <c r="P193">
        <v>33038</v>
      </c>
      <c r="Q193" t="s">
        <v>722</v>
      </c>
      <c r="R193" t="s">
        <v>723</v>
      </c>
      <c r="S193" t="s">
        <v>31136</v>
      </c>
      <c r="T193">
        <v>0.97213403838398904</v>
      </c>
      <c r="U193">
        <v>1</v>
      </c>
      <c r="V193">
        <v>0.83259685691016605</v>
      </c>
      <c r="W193">
        <v>0.123414495547065</v>
      </c>
      <c r="X193">
        <v>0.704072456322962</v>
      </c>
      <c r="Y193">
        <v>25.308759975689298</v>
      </c>
      <c r="Z193">
        <v>0.69013698642955401</v>
      </c>
      <c r="AA193">
        <v>0.84521697243271998</v>
      </c>
      <c r="AB193">
        <v>-0.13087721188688101</v>
      </c>
      <c r="AC193">
        <v>0.27780950890804001</v>
      </c>
      <c r="AD193">
        <v>0.68253123924728298</v>
      </c>
      <c r="AE193">
        <v>24.308760010401201</v>
      </c>
      <c r="AF193">
        <v>0.61410715005536498</v>
      </c>
      <c r="AG193">
        <v>0.80674443595273604</v>
      </c>
      <c r="AH193">
        <v>1.7622074354325299</v>
      </c>
      <c r="AI193">
        <v>3.6185182304427702E-2</v>
      </c>
      <c r="AJ193">
        <v>0.78121606160956403</v>
      </c>
      <c r="AK193">
        <v>25.308759975689298</v>
      </c>
    </row>
    <row r="194" spans="1:37" x14ac:dyDescent="0.2">
      <c r="A194" t="s">
        <v>31</v>
      </c>
      <c r="B194">
        <v>41836649</v>
      </c>
      <c r="C194">
        <v>41836876</v>
      </c>
      <c r="D194">
        <v>228</v>
      </c>
      <c r="E194" t="s">
        <v>724</v>
      </c>
      <c r="F194">
        <v>1</v>
      </c>
      <c r="G194" t="s">
        <v>725</v>
      </c>
      <c r="H194" t="s">
        <v>31135</v>
      </c>
      <c r="I194">
        <v>1</v>
      </c>
      <c r="J194">
        <v>41847948</v>
      </c>
      <c r="K194">
        <v>41869630</v>
      </c>
      <c r="L194">
        <v>21683</v>
      </c>
      <c r="M194">
        <v>2</v>
      </c>
      <c r="N194">
        <v>59269</v>
      </c>
      <c r="O194" t="s">
        <v>721</v>
      </c>
      <c r="P194">
        <v>32754</v>
      </c>
      <c r="Q194" t="s">
        <v>722</v>
      </c>
      <c r="R194" t="s">
        <v>723</v>
      </c>
      <c r="S194" t="s">
        <v>31136</v>
      </c>
      <c r="T194">
        <v>0.97213403838398904</v>
      </c>
      <c r="U194">
        <v>1</v>
      </c>
      <c r="V194">
        <v>0.83259685691016605</v>
      </c>
      <c r="W194">
        <v>0.123414495547065</v>
      </c>
      <c r="X194">
        <v>0.704072456322962</v>
      </c>
      <c r="Y194">
        <v>25.308759975689298</v>
      </c>
      <c r="Z194">
        <v>0.69013698642955401</v>
      </c>
      <c r="AA194">
        <v>0.84521697243271998</v>
      </c>
      <c r="AB194">
        <v>-0.13087721188688101</v>
      </c>
      <c r="AC194">
        <v>0.27780950890804001</v>
      </c>
      <c r="AD194">
        <v>0.68253123924728298</v>
      </c>
      <c r="AE194">
        <v>24.308760010401201</v>
      </c>
      <c r="AF194">
        <v>0.61410715005536498</v>
      </c>
      <c r="AG194">
        <v>0.80674443595273604</v>
      </c>
      <c r="AH194">
        <v>1.7622074354325299</v>
      </c>
      <c r="AI194">
        <v>3.6185182304427702E-2</v>
      </c>
      <c r="AJ194">
        <v>0.78121606160956403</v>
      </c>
      <c r="AK194">
        <v>25.308759975689298</v>
      </c>
    </row>
    <row r="195" spans="1:37" x14ac:dyDescent="0.2">
      <c r="A195" t="s">
        <v>31</v>
      </c>
      <c r="B195">
        <v>42337732</v>
      </c>
      <c r="C195">
        <v>42337804</v>
      </c>
      <c r="D195">
        <v>73</v>
      </c>
      <c r="E195" t="s">
        <v>726</v>
      </c>
      <c r="F195">
        <v>1</v>
      </c>
      <c r="G195" t="s">
        <v>727</v>
      </c>
      <c r="H195" t="s">
        <v>30999</v>
      </c>
      <c r="I195">
        <v>1</v>
      </c>
      <c r="J195">
        <v>42176539</v>
      </c>
      <c r="K195">
        <v>42335877</v>
      </c>
      <c r="L195">
        <v>159339</v>
      </c>
      <c r="M195">
        <v>2</v>
      </c>
      <c r="N195">
        <v>22887</v>
      </c>
      <c r="O195" t="s">
        <v>728</v>
      </c>
      <c r="P195">
        <v>-1855</v>
      </c>
      <c r="Q195" t="s">
        <v>729</v>
      </c>
      <c r="R195" t="s">
        <v>730</v>
      </c>
      <c r="S195" t="s">
        <v>31137</v>
      </c>
      <c r="T195">
        <v>0.17308923567461099</v>
      </c>
      <c r="U195">
        <v>0.603102917160658</v>
      </c>
      <c r="V195">
        <v>-24.495164209636499</v>
      </c>
      <c r="W195">
        <v>0.38920677604595899</v>
      </c>
      <c r="X195">
        <v>0.704072456322962</v>
      </c>
      <c r="Y195">
        <v>-23.008814948838602</v>
      </c>
      <c r="Z195">
        <v>5.50355599158565E-2</v>
      </c>
      <c r="AA195">
        <v>0.72610664078822296</v>
      </c>
      <c r="AB195">
        <v>-24.495164209636499</v>
      </c>
      <c r="AC195">
        <v>0.75388744886274095</v>
      </c>
      <c r="AD195">
        <v>0.87989882095915395</v>
      </c>
      <c r="AE195">
        <v>-8.4524892717893998E-2</v>
      </c>
      <c r="AF195">
        <v>0.32549523997010099</v>
      </c>
      <c r="AG195">
        <v>0.70473078222419605</v>
      </c>
      <c r="AH195">
        <v>-23.565553592726701</v>
      </c>
      <c r="AI195">
        <v>0.35038410267202102</v>
      </c>
      <c r="AJ195">
        <v>0.78121606160956403</v>
      </c>
      <c r="AK195">
        <v>-23.495164270645699</v>
      </c>
    </row>
    <row r="196" spans="1:37" x14ac:dyDescent="0.2">
      <c r="A196" t="s">
        <v>31</v>
      </c>
      <c r="B196">
        <v>43222008</v>
      </c>
      <c r="C196">
        <v>43222276</v>
      </c>
      <c r="D196">
        <v>269</v>
      </c>
      <c r="E196" t="s">
        <v>731</v>
      </c>
      <c r="F196">
        <v>4</v>
      </c>
      <c r="G196" t="s">
        <v>732</v>
      </c>
      <c r="H196" t="s">
        <v>31003</v>
      </c>
      <c r="I196">
        <v>1</v>
      </c>
      <c r="J196">
        <v>43215356</v>
      </c>
      <c r="K196">
        <v>43222278</v>
      </c>
      <c r="L196">
        <v>6923</v>
      </c>
      <c r="M196">
        <v>1</v>
      </c>
      <c r="N196">
        <v>149465</v>
      </c>
      <c r="O196" t="s">
        <v>733</v>
      </c>
      <c r="P196">
        <v>6652</v>
      </c>
      <c r="Q196" t="s">
        <v>734</v>
      </c>
      <c r="R196" t="s">
        <v>735</v>
      </c>
      <c r="S196" t="s">
        <v>31138</v>
      </c>
      <c r="T196">
        <v>0.17308923567461099</v>
      </c>
      <c r="U196">
        <v>0.603102917160658</v>
      </c>
      <c r="V196">
        <v>-23.721677950539</v>
      </c>
      <c r="W196">
        <v>0.89107655920673101</v>
      </c>
      <c r="X196">
        <v>0.95159051474143896</v>
      </c>
      <c r="Y196">
        <v>3.0697718226657802</v>
      </c>
      <c r="Z196">
        <v>0.250572619160632</v>
      </c>
      <c r="AA196">
        <v>0.72610664078822296</v>
      </c>
      <c r="AB196">
        <v>-1.4535588191500499</v>
      </c>
      <c r="AC196">
        <v>0.85817338719172098</v>
      </c>
      <c r="AD196">
        <v>0.94068432309766403</v>
      </c>
      <c r="AE196">
        <v>3.2904620838874301</v>
      </c>
      <c r="AF196">
        <v>0.22065000948199101</v>
      </c>
      <c r="AG196">
        <v>0.68151250837662902</v>
      </c>
      <c r="AH196">
        <v>-23.538878140827499</v>
      </c>
      <c r="AI196">
        <v>0.95029317176085903</v>
      </c>
      <c r="AJ196">
        <v>0.98621344597861504</v>
      </c>
      <c r="AK196">
        <v>0.58391563550318704</v>
      </c>
    </row>
    <row r="197" spans="1:37" x14ac:dyDescent="0.2">
      <c r="A197" t="s">
        <v>31</v>
      </c>
      <c r="B197">
        <v>43637121</v>
      </c>
      <c r="C197">
        <v>43637346</v>
      </c>
      <c r="D197">
        <v>226</v>
      </c>
      <c r="E197" t="s">
        <v>736</v>
      </c>
      <c r="F197">
        <v>5</v>
      </c>
      <c r="G197" t="s">
        <v>737</v>
      </c>
      <c r="H197" t="s">
        <v>31000</v>
      </c>
      <c r="I197">
        <v>1</v>
      </c>
      <c r="J197">
        <v>43650149</v>
      </c>
      <c r="K197">
        <v>43705518</v>
      </c>
      <c r="L197">
        <v>55370</v>
      </c>
      <c r="M197">
        <v>1</v>
      </c>
      <c r="N197">
        <v>9682</v>
      </c>
      <c r="O197" t="s">
        <v>738</v>
      </c>
      <c r="P197">
        <v>-12803</v>
      </c>
      <c r="Q197" t="s">
        <v>739</v>
      </c>
      <c r="R197" t="s">
        <v>740</v>
      </c>
      <c r="S197" t="s">
        <v>31139</v>
      </c>
      <c r="T197">
        <v>7.1413896149753298E-2</v>
      </c>
      <c r="U197">
        <v>0.603102917160658</v>
      </c>
      <c r="V197">
        <v>2.4778208693062602</v>
      </c>
      <c r="W197">
        <v>0.77131238386100998</v>
      </c>
      <c r="X197">
        <v>0.95159051474143896</v>
      </c>
      <c r="Y197">
        <v>0.47612362915141998</v>
      </c>
      <c r="Z197">
        <v>0.116024801360886</v>
      </c>
      <c r="AA197">
        <v>0.72610664078822296</v>
      </c>
      <c r="AB197">
        <v>1.9575365317054201</v>
      </c>
      <c r="AC197">
        <v>0.800052987170495</v>
      </c>
      <c r="AD197">
        <v>0.92206802296847901</v>
      </c>
      <c r="AE197">
        <v>0.114453506198592</v>
      </c>
      <c r="AF197">
        <v>0.108966669478523</v>
      </c>
      <c r="AG197">
        <v>0.68151250837662902</v>
      </c>
      <c r="AH197">
        <v>1.8674936831953299</v>
      </c>
      <c r="AI197">
        <v>0.79095926748758505</v>
      </c>
      <c r="AJ197">
        <v>0.93385521657567205</v>
      </c>
      <c r="AK197">
        <v>0.63162534709982598</v>
      </c>
    </row>
    <row r="198" spans="1:37" x14ac:dyDescent="0.2">
      <c r="A198" t="s">
        <v>31</v>
      </c>
      <c r="B198">
        <v>43637363</v>
      </c>
      <c r="C198">
        <v>43637485</v>
      </c>
      <c r="D198">
        <v>123</v>
      </c>
      <c r="E198" t="s">
        <v>741</v>
      </c>
      <c r="F198">
        <v>1</v>
      </c>
      <c r="G198" t="s">
        <v>742</v>
      </c>
      <c r="H198" t="s">
        <v>31000</v>
      </c>
      <c r="I198">
        <v>1</v>
      </c>
      <c r="J198">
        <v>43650149</v>
      </c>
      <c r="K198">
        <v>43705518</v>
      </c>
      <c r="L198">
        <v>55370</v>
      </c>
      <c r="M198">
        <v>1</v>
      </c>
      <c r="N198">
        <v>9682</v>
      </c>
      <c r="O198" t="s">
        <v>738</v>
      </c>
      <c r="P198">
        <v>-12664</v>
      </c>
      <c r="Q198" t="s">
        <v>739</v>
      </c>
      <c r="R198" t="s">
        <v>740</v>
      </c>
      <c r="S198" t="s">
        <v>31139</v>
      </c>
      <c r="T198">
        <v>7.1413896149753298E-2</v>
      </c>
      <c r="U198">
        <v>0.603102917160658</v>
      </c>
      <c r="V198">
        <v>2.4778208693062602</v>
      </c>
      <c r="W198">
        <v>0.77131238386100998</v>
      </c>
      <c r="X198">
        <v>0.95159051474143896</v>
      </c>
      <c r="Y198">
        <v>0.47612362915141998</v>
      </c>
      <c r="Z198">
        <v>0.116024801360886</v>
      </c>
      <c r="AA198">
        <v>0.72610664078822296</v>
      </c>
      <c r="AB198">
        <v>1.9575365317054201</v>
      </c>
      <c r="AC198">
        <v>0.800052987170495</v>
      </c>
      <c r="AD198">
        <v>0.92206802296847901</v>
      </c>
      <c r="AE198">
        <v>0.114453506198592</v>
      </c>
      <c r="AF198">
        <v>0.108966669478523</v>
      </c>
      <c r="AG198">
        <v>0.68151250837662902</v>
      </c>
      <c r="AH198">
        <v>1.8674936831953299</v>
      </c>
      <c r="AI198">
        <v>0.79095926748758505</v>
      </c>
      <c r="AJ198">
        <v>0.93385521657567205</v>
      </c>
      <c r="AK198">
        <v>0.63162534709982598</v>
      </c>
    </row>
    <row r="199" spans="1:37" x14ac:dyDescent="0.2">
      <c r="A199" t="s">
        <v>31</v>
      </c>
      <c r="B199">
        <v>43983054</v>
      </c>
      <c r="C199">
        <v>43983352</v>
      </c>
      <c r="D199">
        <v>299</v>
      </c>
      <c r="E199" t="s">
        <v>743</v>
      </c>
      <c r="F199">
        <v>6</v>
      </c>
      <c r="G199" t="s">
        <v>744</v>
      </c>
      <c r="H199" t="s">
        <v>31140</v>
      </c>
      <c r="I199">
        <v>1</v>
      </c>
      <c r="J199">
        <v>43979936</v>
      </c>
      <c r="K199">
        <v>43991170</v>
      </c>
      <c r="L199">
        <v>11235</v>
      </c>
      <c r="M199">
        <v>1</v>
      </c>
      <c r="N199">
        <v>8704</v>
      </c>
      <c r="O199" t="s">
        <v>745</v>
      </c>
      <c r="P199">
        <v>3118</v>
      </c>
      <c r="Q199" t="s">
        <v>746</v>
      </c>
      <c r="R199" t="s">
        <v>747</v>
      </c>
      <c r="S199" t="s">
        <v>31141</v>
      </c>
      <c r="T199" t="s">
        <v>40</v>
      </c>
      <c r="U199" t="s">
        <v>40</v>
      </c>
      <c r="V199">
        <v>0</v>
      </c>
      <c r="W199" t="s">
        <v>40</v>
      </c>
      <c r="X199" t="s">
        <v>40</v>
      </c>
      <c r="Y199">
        <v>0</v>
      </c>
      <c r="Z199">
        <v>0.48464167878831399</v>
      </c>
      <c r="AA199">
        <v>0.84435025072159198</v>
      </c>
      <c r="AB199">
        <v>20.634456440433802</v>
      </c>
      <c r="AC199">
        <v>0.45677901822897599</v>
      </c>
      <c r="AD199">
        <v>0.82872126865393902</v>
      </c>
      <c r="AE199">
        <v>20.671931123126701</v>
      </c>
      <c r="AF199">
        <v>0.501741946288212</v>
      </c>
      <c r="AG199">
        <v>0.80674443595273604</v>
      </c>
      <c r="AH199">
        <v>-20.597930587134499</v>
      </c>
      <c r="AI199">
        <v>0.52399907623471598</v>
      </c>
      <c r="AJ199">
        <v>0.78121606160956403</v>
      </c>
      <c r="AK199">
        <v>-20.5275413046948</v>
      </c>
    </row>
    <row r="200" spans="1:37" x14ac:dyDescent="0.2">
      <c r="A200" t="s">
        <v>31</v>
      </c>
      <c r="B200">
        <v>44540068</v>
      </c>
      <c r="C200">
        <v>44540219</v>
      </c>
      <c r="D200">
        <v>152</v>
      </c>
      <c r="E200" t="s">
        <v>748</v>
      </c>
      <c r="F200">
        <v>0</v>
      </c>
      <c r="G200" t="s">
        <v>749</v>
      </c>
      <c r="H200" t="s">
        <v>31142</v>
      </c>
      <c r="I200">
        <v>1</v>
      </c>
      <c r="J200">
        <v>44545493</v>
      </c>
      <c r="K200">
        <v>44545552</v>
      </c>
      <c r="L200">
        <v>60</v>
      </c>
      <c r="M200">
        <v>1</v>
      </c>
      <c r="N200">
        <v>100847089</v>
      </c>
      <c r="O200" t="s">
        <v>750</v>
      </c>
      <c r="P200">
        <v>-5274</v>
      </c>
      <c r="Q200" t="s">
        <v>751</v>
      </c>
      <c r="R200" t="s">
        <v>752</v>
      </c>
      <c r="S200" t="s">
        <v>31143</v>
      </c>
      <c r="T200">
        <v>0.67966389499336999</v>
      </c>
      <c r="U200">
        <v>0.88584722146559303</v>
      </c>
      <c r="V200">
        <v>-5.6120846182124299E-3</v>
      </c>
      <c r="W200">
        <v>0.80325558087809701</v>
      </c>
      <c r="X200">
        <v>0.95159051474143896</v>
      </c>
      <c r="Y200">
        <v>0.75296397240045498</v>
      </c>
      <c r="Z200">
        <v>0.45420745998025702</v>
      </c>
      <c r="AA200">
        <v>0.84435025072159198</v>
      </c>
      <c r="AB200">
        <v>0.428108463623663</v>
      </c>
      <c r="AC200">
        <v>0.72651462746468698</v>
      </c>
      <c r="AD200">
        <v>0.87989882095915395</v>
      </c>
      <c r="AE200">
        <v>0.85518910314195995</v>
      </c>
      <c r="AF200">
        <v>0.94968326884576904</v>
      </c>
      <c r="AG200">
        <v>1</v>
      </c>
      <c r="AH200">
        <v>-0.42652330717799702</v>
      </c>
      <c r="AI200">
        <v>0.90955539993624801</v>
      </c>
      <c r="AJ200">
        <v>0.98621344597861504</v>
      </c>
      <c r="AK200">
        <v>0.2450893073382</v>
      </c>
    </row>
    <row r="201" spans="1:37" x14ac:dyDescent="0.2">
      <c r="A201" t="s">
        <v>31</v>
      </c>
      <c r="B201">
        <v>44714885</v>
      </c>
      <c r="C201">
        <v>44715028</v>
      </c>
      <c r="D201">
        <v>144</v>
      </c>
      <c r="E201" t="s">
        <v>753</v>
      </c>
      <c r="F201">
        <v>2</v>
      </c>
      <c r="G201" t="s">
        <v>754</v>
      </c>
      <c r="H201" t="s">
        <v>31144</v>
      </c>
      <c r="I201">
        <v>1</v>
      </c>
      <c r="J201">
        <v>44721786</v>
      </c>
      <c r="K201">
        <v>44721902</v>
      </c>
      <c r="L201">
        <v>117</v>
      </c>
      <c r="M201">
        <v>2</v>
      </c>
      <c r="N201">
        <v>26828</v>
      </c>
      <c r="O201" t="s">
        <v>755</v>
      </c>
      <c r="P201">
        <v>6874</v>
      </c>
      <c r="Q201" t="s">
        <v>756</v>
      </c>
      <c r="R201" t="s">
        <v>757</v>
      </c>
      <c r="S201" t="s">
        <v>31145</v>
      </c>
      <c r="T201">
        <v>0.152084254673993</v>
      </c>
      <c r="U201">
        <v>0.603102917160658</v>
      </c>
      <c r="V201">
        <v>23.131823902608598</v>
      </c>
      <c r="W201">
        <v>0.29261482077562401</v>
      </c>
      <c r="X201">
        <v>0.704072456322962</v>
      </c>
      <c r="Y201">
        <v>22.262361873011699</v>
      </c>
      <c r="Z201">
        <v>0.306975110376564</v>
      </c>
      <c r="AA201">
        <v>0.72610664078822296</v>
      </c>
      <c r="AB201">
        <v>22.1683499277501</v>
      </c>
      <c r="AC201">
        <v>0.27780950890804001</v>
      </c>
      <c r="AD201">
        <v>0.68253123924728298</v>
      </c>
      <c r="AE201">
        <v>22.205824625320499</v>
      </c>
      <c r="AF201">
        <v>4.6407610929182198E-2</v>
      </c>
      <c r="AG201">
        <v>0.476038960109122</v>
      </c>
      <c r="AH201">
        <v>23.131823902608598</v>
      </c>
      <c r="AI201">
        <v>0.56157887380500204</v>
      </c>
      <c r="AJ201">
        <v>0.78121606160956403</v>
      </c>
      <c r="AK201">
        <v>1.2597703343093101</v>
      </c>
    </row>
    <row r="202" spans="1:37" x14ac:dyDescent="0.2">
      <c r="A202" t="s">
        <v>31</v>
      </c>
      <c r="B202">
        <v>44824544</v>
      </c>
      <c r="C202">
        <v>44824757</v>
      </c>
      <c r="D202">
        <v>214</v>
      </c>
      <c r="E202" t="s">
        <v>758</v>
      </c>
      <c r="F202">
        <v>4</v>
      </c>
      <c r="G202" t="s">
        <v>759</v>
      </c>
      <c r="H202" t="s">
        <v>30999</v>
      </c>
      <c r="I202">
        <v>1</v>
      </c>
      <c r="J202">
        <v>44819844</v>
      </c>
      <c r="K202">
        <v>44823260</v>
      </c>
      <c r="L202">
        <v>3417</v>
      </c>
      <c r="M202">
        <v>2</v>
      </c>
      <c r="N202">
        <v>8643</v>
      </c>
      <c r="O202" t="s">
        <v>760</v>
      </c>
      <c r="P202">
        <v>-1284</v>
      </c>
      <c r="Q202" t="s">
        <v>761</v>
      </c>
      <c r="R202" t="s">
        <v>762</v>
      </c>
      <c r="S202" t="s">
        <v>31146</v>
      </c>
      <c r="T202">
        <v>0.644035865418358</v>
      </c>
      <c r="U202">
        <v>0.84904924635754497</v>
      </c>
      <c r="V202">
        <v>-0.32288658327171299</v>
      </c>
      <c r="W202">
        <v>0.20525741147413201</v>
      </c>
      <c r="X202">
        <v>0.704072456322962</v>
      </c>
      <c r="Y202">
        <v>-21.679660257013701</v>
      </c>
      <c r="Z202">
        <v>0.26789404493740199</v>
      </c>
      <c r="AA202">
        <v>0.72610664078822296</v>
      </c>
      <c r="AB202">
        <v>-1.28636024127434</v>
      </c>
      <c r="AC202">
        <v>0.32081866871113202</v>
      </c>
      <c r="AD202">
        <v>0.68773325147593101</v>
      </c>
      <c r="AE202">
        <v>-1.1176410644486701</v>
      </c>
      <c r="AF202">
        <v>0.98343762640780896</v>
      </c>
      <c r="AG202">
        <v>1</v>
      </c>
      <c r="AH202">
        <v>0.60672373404618796</v>
      </c>
      <c r="AI202">
        <v>0.24456414000292601</v>
      </c>
      <c r="AJ202">
        <v>0.78121606160956403</v>
      </c>
      <c r="AK202">
        <v>-21.627626303076902</v>
      </c>
    </row>
    <row r="203" spans="1:37" x14ac:dyDescent="0.2">
      <c r="A203" t="s">
        <v>31</v>
      </c>
      <c r="B203">
        <v>44834472</v>
      </c>
      <c r="C203">
        <v>44834624</v>
      </c>
      <c r="D203">
        <v>153</v>
      </c>
      <c r="E203" t="s">
        <v>763</v>
      </c>
      <c r="F203">
        <v>2</v>
      </c>
      <c r="G203" t="s">
        <v>764</v>
      </c>
      <c r="H203" t="s">
        <v>31147</v>
      </c>
      <c r="I203">
        <v>1</v>
      </c>
      <c r="J203">
        <v>44819844</v>
      </c>
      <c r="K203">
        <v>44842944</v>
      </c>
      <c r="L203">
        <v>23101</v>
      </c>
      <c r="M203">
        <v>2</v>
      </c>
      <c r="N203">
        <v>8643</v>
      </c>
      <c r="O203" t="s">
        <v>765</v>
      </c>
      <c r="P203">
        <v>8320</v>
      </c>
      <c r="Q203" t="s">
        <v>761</v>
      </c>
      <c r="R203" t="s">
        <v>762</v>
      </c>
      <c r="S203" t="s">
        <v>31146</v>
      </c>
      <c r="T203">
        <v>0.32911398597860803</v>
      </c>
      <c r="U203">
        <v>0.603102917160658</v>
      </c>
      <c r="V203">
        <v>22.773323706760799</v>
      </c>
      <c r="W203">
        <v>0.89107655920673101</v>
      </c>
      <c r="X203">
        <v>0.95159051474143896</v>
      </c>
      <c r="Y203">
        <v>0.534966797220083</v>
      </c>
      <c r="Z203">
        <v>0.306975110376564</v>
      </c>
      <c r="AA203">
        <v>0.72610664078822296</v>
      </c>
      <c r="AB203">
        <v>22.6860026024927</v>
      </c>
      <c r="AC203">
        <v>0.75388744886274095</v>
      </c>
      <c r="AD203">
        <v>0.87989882095915395</v>
      </c>
      <c r="AE203">
        <v>-0.46503301159898203</v>
      </c>
      <c r="AF203">
        <v>0.61410715005536498</v>
      </c>
      <c r="AG203">
        <v>0.80674443595273604</v>
      </c>
      <c r="AH203">
        <v>1.25933215992692</v>
      </c>
      <c r="AI203">
        <v>0.56157887380500204</v>
      </c>
      <c r="AJ203">
        <v>0.78121606160956403</v>
      </c>
      <c r="AK203">
        <v>1.40372203511266</v>
      </c>
    </row>
    <row r="204" spans="1:37" x14ac:dyDescent="0.2">
      <c r="A204" t="s">
        <v>31</v>
      </c>
      <c r="B204">
        <v>44973237</v>
      </c>
      <c r="C204">
        <v>44973393</v>
      </c>
      <c r="D204">
        <v>157</v>
      </c>
      <c r="E204" t="s">
        <v>766</v>
      </c>
      <c r="F204">
        <v>2</v>
      </c>
      <c r="G204" t="s">
        <v>767</v>
      </c>
      <c r="H204" t="s">
        <v>31148</v>
      </c>
      <c r="I204">
        <v>1</v>
      </c>
      <c r="J204">
        <v>44926628</v>
      </c>
      <c r="K204">
        <v>44986586</v>
      </c>
      <c r="L204">
        <v>59959</v>
      </c>
      <c r="M204">
        <v>2</v>
      </c>
      <c r="N204">
        <v>8891</v>
      </c>
      <c r="O204" t="s">
        <v>768</v>
      </c>
      <c r="P204">
        <v>13193</v>
      </c>
      <c r="Q204" t="s">
        <v>769</v>
      </c>
      <c r="R204" t="s">
        <v>770</v>
      </c>
      <c r="S204" t="s">
        <v>31149</v>
      </c>
      <c r="T204">
        <v>0.32911398597860803</v>
      </c>
      <c r="U204">
        <v>0.603102917160658</v>
      </c>
      <c r="V204">
        <v>22.898699617489701</v>
      </c>
      <c r="W204">
        <v>0.29261482077562401</v>
      </c>
      <c r="X204">
        <v>0.704072456322962</v>
      </c>
      <c r="Y204">
        <v>22.972700189708899</v>
      </c>
      <c r="Z204">
        <v>0.48464167878831399</v>
      </c>
      <c r="AA204">
        <v>0.84435025072159198</v>
      </c>
      <c r="AB204">
        <v>21.935225668782799</v>
      </c>
      <c r="AC204">
        <v>0.45677901822897599</v>
      </c>
      <c r="AD204">
        <v>0.82872126865393902</v>
      </c>
      <c r="AE204">
        <v>21.972700364976902</v>
      </c>
      <c r="AF204">
        <v>0.16793847098801201</v>
      </c>
      <c r="AG204">
        <v>0.68151250837662902</v>
      </c>
      <c r="AH204">
        <v>22.898699617489701</v>
      </c>
      <c r="AI204">
        <v>0.14667288820271701</v>
      </c>
      <c r="AJ204">
        <v>0.78121606160956403</v>
      </c>
      <c r="AK204">
        <v>22.972700189708899</v>
      </c>
    </row>
    <row r="205" spans="1:37" x14ac:dyDescent="0.2">
      <c r="A205" t="s">
        <v>31</v>
      </c>
      <c r="B205">
        <v>44973393</v>
      </c>
      <c r="C205">
        <v>44973549</v>
      </c>
      <c r="D205">
        <v>157</v>
      </c>
      <c r="E205" t="s">
        <v>771</v>
      </c>
      <c r="F205">
        <v>3</v>
      </c>
      <c r="G205" t="s">
        <v>772</v>
      </c>
      <c r="H205" t="s">
        <v>31148</v>
      </c>
      <c r="I205">
        <v>1</v>
      </c>
      <c r="J205">
        <v>44926628</v>
      </c>
      <c r="K205">
        <v>44986586</v>
      </c>
      <c r="L205">
        <v>59959</v>
      </c>
      <c r="M205">
        <v>2</v>
      </c>
      <c r="N205">
        <v>8891</v>
      </c>
      <c r="O205" t="s">
        <v>768</v>
      </c>
      <c r="P205">
        <v>13037</v>
      </c>
      <c r="Q205" t="s">
        <v>769</v>
      </c>
      <c r="R205" t="s">
        <v>770</v>
      </c>
      <c r="S205" t="s">
        <v>31149</v>
      </c>
      <c r="T205">
        <v>0.32911398597860803</v>
      </c>
      <c r="U205">
        <v>0.603102917160658</v>
      </c>
      <c r="V205">
        <v>22.898699617489701</v>
      </c>
      <c r="W205">
        <v>0.29261482077562401</v>
      </c>
      <c r="X205">
        <v>0.704072456322962</v>
      </c>
      <c r="Y205">
        <v>22.972700189708899</v>
      </c>
      <c r="Z205">
        <v>0.48464167878831399</v>
      </c>
      <c r="AA205">
        <v>0.84435025072159198</v>
      </c>
      <c r="AB205">
        <v>21.935225668782799</v>
      </c>
      <c r="AC205">
        <v>0.45677901822897599</v>
      </c>
      <c r="AD205">
        <v>0.82872126865393902</v>
      </c>
      <c r="AE205">
        <v>21.972700364976902</v>
      </c>
      <c r="AF205">
        <v>0.16793847098801201</v>
      </c>
      <c r="AG205">
        <v>0.68151250837662902</v>
      </c>
      <c r="AH205">
        <v>22.898699617489701</v>
      </c>
      <c r="AI205">
        <v>0.14667288820271701</v>
      </c>
      <c r="AJ205">
        <v>0.78121606160956403</v>
      </c>
      <c r="AK205">
        <v>22.972700189708899</v>
      </c>
    </row>
    <row r="206" spans="1:37" x14ac:dyDescent="0.2">
      <c r="A206" t="s">
        <v>31</v>
      </c>
      <c r="B206">
        <v>44973549</v>
      </c>
      <c r="C206">
        <v>44973705</v>
      </c>
      <c r="D206">
        <v>157</v>
      </c>
      <c r="E206" t="s">
        <v>773</v>
      </c>
      <c r="F206">
        <v>0</v>
      </c>
      <c r="G206" t="s">
        <v>774</v>
      </c>
      <c r="H206" t="s">
        <v>31148</v>
      </c>
      <c r="I206">
        <v>1</v>
      </c>
      <c r="J206">
        <v>44926628</v>
      </c>
      <c r="K206">
        <v>44986586</v>
      </c>
      <c r="L206">
        <v>59959</v>
      </c>
      <c r="M206">
        <v>2</v>
      </c>
      <c r="N206">
        <v>8891</v>
      </c>
      <c r="O206" t="s">
        <v>768</v>
      </c>
      <c r="P206">
        <v>12881</v>
      </c>
      <c r="Q206" t="s">
        <v>769</v>
      </c>
      <c r="R206" t="s">
        <v>770</v>
      </c>
      <c r="S206" t="s">
        <v>31149</v>
      </c>
      <c r="T206">
        <v>0.32911398597860803</v>
      </c>
      <c r="U206">
        <v>0.603102917160658</v>
      </c>
      <c r="V206">
        <v>22.898699617489701</v>
      </c>
      <c r="W206">
        <v>0.29261482077562401</v>
      </c>
      <c r="X206">
        <v>0.704072456322962</v>
      </c>
      <c r="Y206">
        <v>22.972700189708899</v>
      </c>
      <c r="Z206">
        <v>0.48464167878831399</v>
      </c>
      <c r="AA206">
        <v>0.84435025072159198</v>
      </c>
      <c r="AB206">
        <v>21.935225668782799</v>
      </c>
      <c r="AC206">
        <v>0.45677901822897599</v>
      </c>
      <c r="AD206">
        <v>0.82872126865393902</v>
      </c>
      <c r="AE206">
        <v>21.972700364976902</v>
      </c>
      <c r="AF206">
        <v>0.16793847098801201</v>
      </c>
      <c r="AG206">
        <v>0.68151250837662902</v>
      </c>
      <c r="AH206">
        <v>22.898699617489701</v>
      </c>
      <c r="AI206">
        <v>0.14667288820271701</v>
      </c>
      <c r="AJ206">
        <v>0.78121606160956403</v>
      </c>
      <c r="AK206">
        <v>22.972700189708899</v>
      </c>
    </row>
    <row r="207" spans="1:37" x14ac:dyDescent="0.2">
      <c r="A207" t="s">
        <v>31</v>
      </c>
      <c r="B207">
        <v>45618860</v>
      </c>
      <c r="C207">
        <v>45618991</v>
      </c>
      <c r="D207">
        <v>132</v>
      </c>
      <c r="E207" t="s">
        <v>775</v>
      </c>
      <c r="F207">
        <v>1</v>
      </c>
      <c r="G207" t="s">
        <v>776</v>
      </c>
      <c r="H207" t="s">
        <v>30999</v>
      </c>
      <c r="I207">
        <v>1</v>
      </c>
      <c r="J207">
        <v>45617237</v>
      </c>
      <c r="K207">
        <v>45618246</v>
      </c>
      <c r="L207">
        <v>1010</v>
      </c>
      <c r="M207">
        <v>1</v>
      </c>
      <c r="N207">
        <v>4678</v>
      </c>
      <c r="O207" t="s">
        <v>777</v>
      </c>
      <c r="P207">
        <v>1623</v>
      </c>
      <c r="Q207" t="s">
        <v>778</v>
      </c>
      <c r="R207" t="s">
        <v>779</v>
      </c>
      <c r="S207" t="s">
        <v>31150</v>
      </c>
      <c r="T207">
        <v>0.97213403838398904</v>
      </c>
      <c r="U207">
        <v>1</v>
      </c>
      <c r="V207">
        <v>4.2816020576096303</v>
      </c>
      <c r="W207">
        <v>0.123414495547065</v>
      </c>
      <c r="X207">
        <v>0.704072456322962</v>
      </c>
      <c r="Y207">
        <v>25.368872279727899</v>
      </c>
      <c r="Z207">
        <v>0.64127342146525201</v>
      </c>
      <c r="AA207">
        <v>0.84521697243271998</v>
      </c>
      <c r="AB207">
        <v>4.8837224520864897</v>
      </c>
      <c r="AC207">
        <v>0.114586611961368</v>
      </c>
      <c r="AD207">
        <v>0.68253123924728298</v>
      </c>
      <c r="AE207">
        <v>25.0611044913983</v>
      </c>
      <c r="AF207">
        <v>0.74414648978297804</v>
      </c>
      <c r="AG207">
        <v>0.86906519844104402</v>
      </c>
      <c r="AH207">
        <v>-1.00513073303868E-2</v>
      </c>
      <c r="AI207">
        <v>0.414159359489496</v>
      </c>
      <c r="AJ207">
        <v>0.78121606160956403</v>
      </c>
      <c r="AK207">
        <v>1.84389916679</v>
      </c>
    </row>
    <row r="208" spans="1:37" x14ac:dyDescent="0.2">
      <c r="A208" t="s">
        <v>31</v>
      </c>
      <c r="B208">
        <v>46402746</v>
      </c>
      <c r="C208">
        <v>46402899</v>
      </c>
      <c r="D208">
        <v>154</v>
      </c>
      <c r="E208" t="s">
        <v>780</v>
      </c>
      <c r="F208">
        <v>0</v>
      </c>
      <c r="G208" t="s">
        <v>781</v>
      </c>
      <c r="H208" t="s">
        <v>31032</v>
      </c>
      <c r="I208">
        <v>1</v>
      </c>
      <c r="J208">
        <v>46405723</v>
      </c>
      <c r="K208">
        <v>46413848</v>
      </c>
      <c r="L208">
        <v>8126</v>
      </c>
      <c r="M208">
        <v>1</v>
      </c>
      <c r="N208">
        <v>2166</v>
      </c>
      <c r="O208" t="s">
        <v>782</v>
      </c>
      <c r="P208">
        <v>-2824</v>
      </c>
      <c r="Q208" t="s">
        <v>783</v>
      </c>
      <c r="R208" t="s">
        <v>784</v>
      </c>
      <c r="S208" t="s">
        <v>31151</v>
      </c>
      <c r="T208">
        <v>0.152084254673993</v>
      </c>
      <c r="U208">
        <v>0.603102917160658</v>
      </c>
      <c r="V208">
        <v>24.155788142528198</v>
      </c>
      <c r="W208">
        <v>0.113079289867903</v>
      </c>
      <c r="X208">
        <v>0.704072456322962</v>
      </c>
      <c r="Y208">
        <v>-24.5191751671533</v>
      </c>
      <c r="Z208">
        <v>0.203350924423461</v>
      </c>
      <c r="AA208">
        <v>0.72610664078822296</v>
      </c>
      <c r="AB208">
        <v>23.757334946088701</v>
      </c>
      <c r="AC208">
        <v>2.4853262407310801E-2</v>
      </c>
      <c r="AD208">
        <v>0.57684129297949804</v>
      </c>
      <c r="AE208">
        <v>-24.5191751671533</v>
      </c>
      <c r="AF208">
        <v>0.22065000948199101</v>
      </c>
      <c r="AG208">
        <v>0.68151250837662902</v>
      </c>
      <c r="AH208">
        <v>2.0606710254067999</v>
      </c>
      <c r="AI208">
        <v>0.24456414000292601</v>
      </c>
      <c r="AJ208">
        <v>0.78121606160956403</v>
      </c>
      <c r="AK208">
        <v>-23.650419749998601</v>
      </c>
    </row>
    <row r="209" spans="1:37" x14ac:dyDescent="0.2">
      <c r="A209" t="s">
        <v>31</v>
      </c>
      <c r="B209">
        <v>46402899</v>
      </c>
      <c r="C209">
        <v>46403052</v>
      </c>
      <c r="D209">
        <v>154</v>
      </c>
      <c r="E209" t="s">
        <v>785</v>
      </c>
      <c r="F209">
        <v>3</v>
      </c>
      <c r="G209" t="s">
        <v>786</v>
      </c>
      <c r="H209" t="s">
        <v>31032</v>
      </c>
      <c r="I209">
        <v>1</v>
      </c>
      <c r="J209">
        <v>46405723</v>
      </c>
      <c r="K209">
        <v>46413848</v>
      </c>
      <c r="L209">
        <v>8126</v>
      </c>
      <c r="M209">
        <v>1</v>
      </c>
      <c r="N209">
        <v>2166</v>
      </c>
      <c r="O209" t="s">
        <v>782</v>
      </c>
      <c r="P209">
        <v>-2671</v>
      </c>
      <c r="Q209" t="s">
        <v>783</v>
      </c>
      <c r="R209" t="s">
        <v>784</v>
      </c>
      <c r="S209" t="s">
        <v>31151</v>
      </c>
      <c r="T209">
        <v>0.152084254673993</v>
      </c>
      <c r="U209">
        <v>0.603102917160658</v>
      </c>
      <c r="V209">
        <v>24.155788142528198</v>
      </c>
      <c r="W209">
        <v>0.113079289867903</v>
      </c>
      <c r="X209">
        <v>0.704072456322962</v>
      </c>
      <c r="Y209">
        <v>-24.5191751671533</v>
      </c>
      <c r="Z209">
        <v>0.203350924423461</v>
      </c>
      <c r="AA209">
        <v>0.72610664078822296</v>
      </c>
      <c r="AB209">
        <v>23.757334946088701</v>
      </c>
      <c r="AC209">
        <v>2.4853262407310801E-2</v>
      </c>
      <c r="AD209">
        <v>0.57684129297949804</v>
      </c>
      <c r="AE209">
        <v>-24.5191751671533</v>
      </c>
      <c r="AF209">
        <v>0.22065000948199101</v>
      </c>
      <c r="AG209">
        <v>0.68151250837662902</v>
      </c>
      <c r="AH209">
        <v>2.0606710254067999</v>
      </c>
      <c r="AI209">
        <v>0.24456414000292601</v>
      </c>
      <c r="AJ209">
        <v>0.78121606160956403</v>
      </c>
      <c r="AK209">
        <v>-23.650419749998601</v>
      </c>
    </row>
    <row r="210" spans="1:37" x14ac:dyDescent="0.2">
      <c r="A210" t="s">
        <v>31</v>
      </c>
      <c r="B210">
        <v>46551102</v>
      </c>
      <c r="C210">
        <v>46551297</v>
      </c>
      <c r="D210">
        <v>196</v>
      </c>
      <c r="E210" t="s">
        <v>787</v>
      </c>
      <c r="F210">
        <v>8</v>
      </c>
      <c r="G210" t="s">
        <v>788</v>
      </c>
      <c r="H210" t="s">
        <v>30987</v>
      </c>
      <c r="I210">
        <v>1</v>
      </c>
      <c r="J210">
        <v>46547428</v>
      </c>
      <c r="K210">
        <v>46551215</v>
      </c>
      <c r="L210">
        <v>3788</v>
      </c>
      <c r="M210">
        <v>2</v>
      </c>
      <c r="N210">
        <v>148930</v>
      </c>
      <c r="O210" t="s">
        <v>789</v>
      </c>
      <c r="P210">
        <v>0</v>
      </c>
      <c r="Q210" t="s">
        <v>790</v>
      </c>
      <c r="R210" t="s">
        <v>791</v>
      </c>
      <c r="S210" t="s">
        <v>792</v>
      </c>
      <c r="T210">
        <v>0.35387198439864398</v>
      </c>
      <c r="U210">
        <v>0.603102917160658</v>
      </c>
      <c r="V210">
        <v>-24.248077860811701</v>
      </c>
      <c r="W210">
        <v>0.89107655920673101</v>
      </c>
      <c r="X210">
        <v>0.95159051474143896</v>
      </c>
      <c r="Y210">
        <v>1.49514787394209</v>
      </c>
      <c r="Z210">
        <v>0.65379035313853895</v>
      </c>
      <c r="AA210">
        <v>0.84521697243271998</v>
      </c>
      <c r="AB210">
        <v>-2.1125981058424701</v>
      </c>
      <c r="AC210">
        <v>0.75388744886274095</v>
      </c>
      <c r="AD210">
        <v>0.87989882095915395</v>
      </c>
      <c r="AE210">
        <v>0.49514793945246399</v>
      </c>
      <c r="AF210">
        <v>0.32549523997010099</v>
      </c>
      <c r="AG210">
        <v>0.70473078222419605</v>
      </c>
      <c r="AH210">
        <v>-23.833904650222401</v>
      </c>
      <c r="AI210">
        <v>0.56157887380500204</v>
      </c>
      <c r="AJ210">
        <v>0.78121606160956403</v>
      </c>
      <c r="AK210">
        <v>2.3639031881110402</v>
      </c>
    </row>
    <row r="211" spans="1:37" x14ac:dyDescent="0.2">
      <c r="A211" t="s">
        <v>31</v>
      </c>
      <c r="B211">
        <v>46604089</v>
      </c>
      <c r="C211">
        <v>46604379</v>
      </c>
      <c r="D211">
        <v>291</v>
      </c>
      <c r="E211" t="s">
        <v>793</v>
      </c>
      <c r="F211">
        <v>25</v>
      </c>
      <c r="G211" t="s">
        <v>794</v>
      </c>
      <c r="H211" t="s">
        <v>30987</v>
      </c>
      <c r="I211">
        <v>1</v>
      </c>
      <c r="J211">
        <v>46557407</v>
      </c>
      <c r="K211">
        <v>46604268</v>
      </c>
      <c r="L211">
        <v>46862</v>
      </c>
      <c r="M211">
        <v>2</v>
      </c>
      <c r="N211">
        <v>8569</v>
      </c>
      <c r="O211" t="s">
        <v>795</v>
      </c>
      <c r="P211">
        <v>0</v>
      </c>
      <c r="Q211" t="s">
        <v>796</v>
      </c>
      <c r="R211" t="s">
        <v>797</v>
      </c>
      <c r="S211" t="s">
        <v>31152</v>
      </c>
      <c r="T211">
        <v>0.35387198439864398</v>
      </c>
      <c r="U211">
        <v>0.603102917160658</v>
      </c>
      <c r="V211">
        <v>-24.415725963923698</v>
      </c>
      <c r="W211">
        <v>0.29261482077562401</v>
      </c>
      <c r="X211">
        <v>0.704072456322962</v>
      </c>
      <c r="Y211">
        <v>24.758919878468099</v>
      </c>
      <c r="Z211">
        <v>0.184235113180511</v>
      </c>
      <c r="AA211">
        <v>0.72610664078822296</v>
      </c>
      <c r="AB211">
        <v>-24.415725963923698</v>
      </c>
      <c r="AC211">
        <v>0.27780950890804001</v>
      </c>
      <c r="AD211">
        <v>0.68253123924728298</v>
      </c>
      <c r="AE211">
        <v>24.6629395768311</v>
      </c>
      <c r="AF211">
        <v>0.501741946288212</v>
      </c>
      <c r="AG211">
        <v>0.80674443595273604</v>
      </c>
      <c r="AH211">
        <v>-23.486115350138501</v>
      </c>
      <c r="AI211">
        <v>0.56157887380500204</v>
      </c>
      <c r="AJ211">
        <v>0.78121606160956403</v>
      </c>
      <c r="AK211">
        <v>1.34319385008176</v>
      </c>
    </row>
    <row r="212" spans="1:37" x14ac:dyDescent="0.2">
      <c r="A212" t="s">
        <v>31</v>
      </c>
      <c r="B212">
        <v>46604391</v>
      </c>
      <c r="C212">
        <v>46604577</v>
      </c>
      <c r="D212">
        <v>187</v>
      </c>
      <c r="E212" t="s">
        <v>798</v>
      </c>
      <c r="F212">
        <v>9</v>
      </c>
      <c r="G212" t="s">
        <v>799</v>
      </c>
      <c r="H212" t="s">
        <v>30987</v>
      </c>
      <c r="I212">
        <v>1</v>
      </c>
      <c r="J212">
        <v>46568456</v>
      </c>
      <c r="K212">
        <v>46604294</v>
      </c>
      <c r="L212">
        <v>35839</v>
      </c>
      <c r="M212">
        <v>2</v>
      </c>
      <c r="N212">
        <v>8569</v>
      </c>
      <c r="O212" t="s">
        <v>800</v>
      </c>
      <c r="P212">
        <v>-97</v>
      </c>
      <c r="Q212" t="s">
        <v>796</v>
      </c>
      <c r="R212" t="s">
        <v>797</v>
      </c>
      <c r="S212" t="s">
        <v>31152</v>
      </c>
      <c r="T212">
        <v>0.35387198439864398</v>
      </c>
      <c r="U212">
        <v>0.603102917160658</v>
      </c>
      <c r="V212">
        <v>-24.415725963923698</v>
      </c>
      <c r="W212">
        <v>0.29261482077562401</v>
      </c>
      <c r="X212">
        <v>0.704072456322962</v>
      </c>
      <c r="Y212">
        <v>24.758919878468099</v>
      </c>
      <c r="Z212">
        <v>0.184235113180511</v>
      </c>
      <c r="AA212">
        <v>0.72610664078822296</v>
      </c>
      <c r="AB212">
        <v>-24.415725963923698</v>
      </c>
      <c r="AC212">
        <v>0.27780950890804001</v>
      </c>
      <c r="AD212">
        <v>0.68253123924728298</v>
      </c>
      <c r="AE212">
        <v>24.6629395768311</v>
      </c>
      <c r="AF212">
        <v>0.501741946288212</v>
      </c>
      <c r="AG212">
        <v>0.80674443595273604</v>
      </c>
      <c r="AH212">
        <v>-23.486115350138501</v>
      </c>
      <c r="AI212">
        <v>0.56157887380500204</v>
      </c>
      <c r="AJ212">
        <v>0.78121606160956403</v>
      </c>
      <c r="AK212">
        <v>1.34319385008176</v>
      </c>
    </row>
    <row r="213" spans="1:37" x14ac:dyDescent="0.2">
      <c r="A213" t="s">
        <v>31</v>
      </c>
      <c r="B213">
        <v>46612685</v>
      </c>
      <c r="C213">
        <v>46612865</v>
      </c>
      <c r="D213">
        <v>181</v>
      </c>
      <c r="E213" t="s">
        <v>801</v>
      </c>
      <c r="F213">
        <v>1</v>
      </c>
      <c r="G213" t="s">
        <v>802</v>
      </c>
      <c r="H213" t="s">
        <v>31032</v>
      </c>
      <c r="I213">
        <v>1</v>
      </c>
      <c r="J213">
        <v>46607719</v>
      </c>
      <c r="K213">
        <v>46615133</v>
      </c>
      <c r="L213">
        <v>7415</v>
      </c>
      <c r="M213">
        <v>2</v>
      </c>
      <c r="N213">
        <v>148932</v>
      </c>
      <c r="O213" t="s">
        <v>803</v>
      </c>
      <c r="P213">
        <v>2268</v>
      </c>
      <c r="Q213" t="s">
        <v>804</v>
      </c>
      <c r="R213" t="s">
        <v>805</v>
      </c>
      <c r="S213" t="s">
        <v>31153</v>
      </c>
      <c r="T213">
        <v>0.152084254673993</v>
      </c>
      <c r="U213">
        <v>0.603102917160658</v>
      </c>
      <c r="V213">
        <v>24.126668186271601</v>
      </c>
      <c r="W213">
        <v>0.89107655920673101</v>
      </c>
      <c r="X213">
        <v>0.95159051474143896</v>
      </c>
      <c r="Y213">
        <v>4.2629846058285503</v>
      </c>
      <c r="Z213">
        <v>0.203350924423461</v>
      </c>
      <c r="AA213">
        <v>0.72610664078822296</v>
      </c>
      <c r="AB213">
        <v>24.381584995283401</v>
      </c>
      <c r="AC213">
        <v>0.85817338719172098</v>
      </c>
      <c r="AD213">
        <v>0.94068432309766403</v>
      </c>
      <c r="AE213">
        <v>4.0205222332193999</v>
      </c>
      <c r="AF213">
        <v>0.23669707478149901</v>
      </c>
      <c r="AG213">
        <v>0.69020448338054297</v>
      </c>
      <c r="AH213">
        <v>0.59197234334383197</v>
      </c>
      <c r="AI213">
        <v>0.91725052871964496</v>
      </c>
      <c r="AJ213">
        <v>0.98621344597861504</v>
      </c>
      <c r="AK213">
        <v>1.5524174170235701</v>
      </c>
    </row>
    <row r="214" spans="1:37" x14ac:dyDescent="0.2">
      <c r="A214" t="s">
        <v>31</v>
      </c>
      <c r="B214">
        <v>46612865</v>
      </c>
      <c r="C214">
        <v>46613045</v>
      </c>
      <c r="D214">
        <v>181</v>
      </c>
      <c r="E214" t="s">
        <v>806</v>
      </c>
      <c r="F214">
        <v>17</v>
      </c>
      <c r="G214" t="s">
        <v>807</v>
      </c>
      <c r="H214" t="s">
        <v>31032</v>
      </c>
      <c r="I214">
        <v>1</v>
      </c>
      <c r="J214">
        <v>46607719</v>
      </c>
      <c r="K214">
        <v>46615133</v>
      </c>
      <c r="L214">
        <v>7415</v>
      </c>
      <c r="M214">
        <v>2</v>
      </c>
      <c r="N214">
        <v>148932</v>
      </c>
      <c r="O214" t="s">
        <v>803</v>
      </c>
      <c r="P214">
        <v>2088</v>
      </c>
      <c r="Q214" t="s">
        <v>804</v>
      </c>
      <c r="R214" t="s">
        <v>805</v>
      </c>
      <c r="S214" t="s">
        <v>31153</v>
      </c>
      <c r="T214">
        <v>0.152084254673993</v>
      </c>
      <c r="U214">
        <v>0.603102917160658</v>
      </c>
      <c r="V214">
        <v>24.126668186271601</v>
      </c>
      <c r="W214">
        <v>0.89107655920673101</v>
      </c>
      <c r="X214">
        <v>0.95159051474143896</v>
      </c>
      <c r="Y214">
        <v>4.4556296767219301</v>
      </c>
      <c r="Z214">
        <v>0.203350924423461</v>
      </c>
      <c r="AA214">
        <v>0.72610664078822296</v>
      </c>
      <c r="AB214">
        <v>24.494568769909598</v>
      </c>
      <c r="AC214">
        <v>0.85817338719172098</v>
      </c>
      <c r="AD214">
        <v>0.94068432309766403</v>
      </c>
      <c r="AE214">
        <v>4.1375532401241202</v>
      </c>
      <c r="AF214">
        <v>0.23669707478149901</v>
      </c>
      <c r="AG214">
        <v>0.69020448338054297</v>
      </c>
      <c r="AH214">
        <v>0.39932728024147901</v>
      </c>
      <c r="AI214">
        <v>0.91725052871964496</v>
      </c>
      <c r="AJ214">
        <v>0.98621344597861504</v>
      </c>
      <c r="AK214">
        <v>1.7450624879169401</v>
      </c>
    </row>
    <row r="215" spans="1:37" x14ac:dyDescent="0.2">
      <c r="A215" t="s">
        <v>31</v>
      </c>
      <c r="B215">
        <v>46613045</v>
      </c>
      <c r="C215">
        <v>46613225</v>
      </c>
      <c r="D215">
        <v>181</v>
      </c>
      <c r="E215" t="s">
        <v>808</v>
      </c>
      <c r="F215">
        <v>15</v>
      </c>
      <c r="G215" t="s">
        <v>809</v>
      </c>
      <c r="H215" t="s">
        <v>30999</v>
      </c>
      <c r="I215">
        <v>1</v>
      </c>
      <c r="J215">
        <v>46607719</v>
      </c>
      <c r="K215">
        <v>46615133</v>
      </c>
      <c r="L215">
        <v>7415</v>
      </c>
      <c r="M215">
        <v>2</v>
      </c>
      <c r="N215">
        <v>148932</v>
      </c>
      <c r="O215" t="s">
        <v>803</v>
      </c>
      <c r="P215">
        <v>1908</v>
      </c>
      <c r="Q215" t="s">
        <v>804</v>
      </c>
      <c r="R215" t="s">
        <v>805</v>
      </c>
      <c r="S215" t="s">
        <v>31153</v>
      </c>
      <c r="T215">
        <v>0.152084254673993</v>
      </c>
      <c r="U215">
        <v>0.603102917160658</v>
      </c>
      <c r="V215">
        <v>24.126668186271601</v>
      </c>
      <c r="W215">
        <v>0.89107655920673101</v>
      </c>
      <c r="X215">
        <v>0.95159051474143896</v>
      </c>
      <c r="Y215">
        <v>4.4556296767219301</v>
      </c>
      <c r="Z215">
        <v>0.203350924423461</v>
      </c>
      <c r="AA215">
        <v>0.72610664078822296</v>
      </c>
      <c r="AB215">
        <v>24.494568769909598</v>
      </c>
      <c r="AC215">
        <v>0.85817338719172098</v>
      </c>
      <c r="AD215">
        <v>0.94068432309766403</v>
      </c>
      <c r="AE215">
        <v>4.1375532401241202</v>
      </c>
      <c r="AF215">
        <v>0.23669707478149901</v>
      </c>
      <c r="AG215">
        <v>0.69020448338054297</v>
      </c>
      <c r="AH215">
        <v>0.39932728024147901</v>
      </c>
      <c r="AI215">
        <v>0.91725052871964496</v>
      </c>
      <c r="AJ215">
        <v>0.98621344597861504</v>
      </c>
      <c r="AK215">
        <v>1.7450624879169401</v>
      </c>
    </row>
    <row r="216" spans="1:37" x14ac:dyDescent="0.2">
      <c r="A216" t="s">
        <v>31</v>
      </c>
      <c r="B216">
        <v>47341306</v>
      </c>
      <c r="C216">
        <v>47341463</v>
      </c>
      <c r="D216">
        <v>158</v>
      </c>
      <c r="E216" t="s">
        <v>810</v>
      </c>
      <c r="F216">
        <v>0</v>
      </c>
      <c r="G216" t="s">
        <v>811</v>
      </c>
      <c r="H216" t="s">
        <v>31154</v>
      </c>
      <c r="I216">
        <v>1</v>
      </c>
      <c r="J216">
        <v>47333941</v>
      </c>
      <c r="K216">
        <v>47373443</v>
      </c>
      <c r="L216">
        <v>39503</v>
      </c>
      <c r="M216">
        <v>1</v>
      </c>
      <c r="N216">
        <v>51727</v>
      </c>
      <c r="O216" t="s">
        <v>812</v>
      </c>
      <c r="P216">
        <v>7365</v>
      </c>
      <c r="Q216" t="s">
        <v>813</v>
      </c>
      <c r="R216" t="s">
        <v>814</v>
      </c>
      <c r="S216" t="s">
        <v>31155</v>
      </c>
      <c r="T216">
        <v>0.97213403838398904</v>
      </c>
      <c r="U216">
        <v>1</v>
      </c>
      <c r="V216">
        <v>0.52582795641106495</v>
      </c>
      <c r="W216">
        <v>0.89107655920673101</v>
      </c>
      <c r="X216">
        <v>0.95159051474143896</v>
      </c>
      <c r="Y216">
        <v>0.73107305795895305</v>
      </c>
      <c r="Z216">
        <v>0.69013698642955401</v>
      </c>
      <c r="AA216">
        <v>0.84521697243271998</v>
      </c>
      <c r="AB216">
        <v>-0.43764610067927501</v>
      </c>
      <c r="AC216">
        <v>0.75388744886274095</v>
      </c>
      <c r="AD216">
        <v>0.87989882095915395</v>
      </c>
      <c r="AE216">
        <v>-0.26892687515649999</v>
      </c>
      <c r="AF216">
        <v>0.61410715005536498</v>
      </c>
      <c r="AG216">
        <v>0.80674443595273604</v>
      </c>
      <c r="AH216">
        <v>1.4554385368075999</v>
      </c>
      <c r="AI216">
        <v>0.56157887380500204</v>
      </c>
      <c r="AJ216">
        <v>0.78121606160956403</v>
      </c>
      <c r="AK216">
        <v>1.5998284329686401</v>
      </c>
    </row>
    <row r="217" spans="1:37" x14ac:dyDescent="0.2">
      <c r="A217" t="s">
        <v>31</v>
      </c>
      <c r="B217">
        <v>47847421</v>
      </c>
      <c r="C217">
        <v>47847636</v>
      </c>
      <c r="D217">
        <v>216</v>
      </c>
      <c r="E217" t="s">
        <v>815</v>
      </c>
      <c r="F217">
        <v>3</v>
      </c>
      <c r="G217" t="s">
        <v>816</v>
      </c>
      <c r="H217" t="s">
        <v>31156</v>
      </c>
      <c r="I217">
        <v>1</v>
      </c>
      <c r="J217">
        <v>47761132</v>
      </c>
      <c r="K217">
        <v>47765547</v>
      </c>
      <c r="L217">
        <v>4416</v>
      </c>
      <c r="M217">
        <v>2</v>
      </c>
      <c r="N217">
        <v>388630</v>
      </c>
      <c r="O217" t="s">
        <v>817</v>
      </c>
      <c r="P217">
        <v>-81874</v>
      </c>
      <c r="Q217" t="s">
        <v>818</v>
      </c>
      <c r="R217" t="s">
        <v>819</v>
      </c>
      <c r="S217" t="s">
        <v>31157</v>
      </c>
      <c r="T217">
        <v>0.169397604644206</v>
      </c>
      <c r="U217">
        <v>0.603102917160658</v>
      </c>
      <c r="V217">
        <v>-0.53595362123021995</v>
      </c>
      <c r="W217">
        <v>0.159996861722494</v>
      </c>
      <c r="X217">
        <v>0.704072456322962</v>
      </c>
      <c r="Y217">
        <v>-1.33595819515568</v>
      </c>
      <c r="Z217">
        <v>2.91957687997314E-2</v>
      </c>
      <c r="AA217">
        <v>0.72610664078822296</v>
      </c>
      <c r="AB217">
        <v>-1.0229132298063199</v>
      </c>
      <c r="AC217">
        <v>0.27716897849087302</v>
      </c>
      <c r="AD217">
        <v>0.68253123924728298</v>
      </c>
      <c r="AE217">
        <v>-0.65615923968531698</v>
      </c>
      <c r="AF217">
        <v>0.61338704916217401</v>
      </c>
      <c r="AG217">
        <v>0.80674443595273604</v>
      </c>
      <c r="AH217">
        <v>6.3580034851948602E-2</v>
      </c>
      <c r="AI217">
        <v>0.18735963489836999</v>
      </c>
      <c r="AJ217">
        <v>0.78121606160956403</v>
      </c>
      <c r="AK217">
        <v>-1.25059693182367</v>
      </c>
    </row>
    <row r="218" spans="1:37" x14ac:dyDescent="0.2">
      <c r="A218" t="s">
        <v>31</v>
      </c>
      <c r="B218">
        <v>47852515</v>
      </c>
      <c r="C218">
        <v>47852695</v>
      </c>
      <c r="D218">
        <v>181</v>
      </c>
      <c r="E218" t="s">
        <v>820</v>
      </c>
      <c r="F218">
        <v>4</v>
      </c>
      <c r="G218" t="s">
        <v>821</v>
      </c>
      <c r="H218" t="s">
        <v>31156</v>
      </c>
      <c r="I218">
        <v>1</v>
      </c>
      <c r="J218">
        <v>47761132</v>
      </c>
      <c r="K218">
        <v>47765547</v>
      </c>
      <c r="L218">
        <v>4416</v>
      </c>
      <c r="M218">
        <v>2</v>
      </c>
      <c r="N218">
        <v>388630</v>
      </c>
      <c r="O218" t="s">
        <v>817</v>
      </c>
      <c r="P218">
        <v>-86968</v>
      </c>
      <c r="Q218" t="s">
        <v>818</v>
      </c>
      <c r="R218" t="s">
        <v>819</v>
      </c>
      <c r="S218" t="s">
        <v>31157</v>
      </c>
      <c r="T218">
        <v>0.32911398597860803</v>
      </c>
      <c r="U218">
        <v>0.603102917160658</v>
      </c>
      <c r="V218">
        <v>23.56439875253</v>
      </c>
      <c r="W218" t="s">
        <v>40</v>
      </c>
      <c r="X218" t="s">
        <v>40</v>
      </c>
      <c r="Y218">
        <v>0</v>
      </c>
      <c r="Z218">
        <v>0.48464167878831399</v>
      </c>
      <c r="AA218">
        <v>0.84435025072159198</v>
      </c>
      <c r="AB218">
        <v>22.600924739041101</v>
      </c>
      <c r="AC218">
        <v>0.45677901822897599</v>
      </c>
      <c r="AD218">
        <v>0.82872126865393902</v>
      </c>
      <c r="AE218">
        <v>22.638399438644701</v>
      </c>
      <c r="AF218">
        <v>0.16793847098801201</v>
      </c>
      <c r="AG218">
        <v>0.68151250837662902</v>
      </c>
      <c r="AH218">
        <v>23.56439875253</v>
      </c>
      <c r="AI218">
        <v>0.52399907623471598</v>
      </c>
      <c r="AJ218">
        <v>0.78121606160956403</v>
      </c>
      <c r="AK218">
        <v>-22.4940095525698</v>
      </c>
    </row>
    <row r="219" spans="1:37" x14ac:dyDescent="0.2">
      <c r="A219" t="s">
        <v>31</v>
      </c>
      <c r="B219">
        <v>47852695</v>
      </c>
      <c r="C219">
        <v>47852875</v>
      </c>
      <c r="D219">
        <v>181</v>
      </c>
      <c r="E219" t="s">
        <v>822</v>
      </c>
      <c r="F219">
        <v>1</v>
      </c>
      <c r="G219" t="s">
        <v>823</v>
      </c>
      <c r="H219" t="s">
        <v>31156</v>
      </c>
      <c r="I219">
        <v>1</v>
      </c>
      <c r="J219">
        <v>47761132</v>
      </c>
      <c r="K219">
        <v>47765547</v>
      </c>
      <c r="L219">
        <v>4416</v>
      </c>
      <c r="M219">
        <v>2</v>
      </c>
      <c r="N219">
        <v>388630</v>
      </c>
      <c r="O219" t="s">
        <v>817</v>
      </c>
      <c r="P219">
        <v>-87148</v>
      </c>
      <c r="Q219" t="s">
        <v>818</v>
      </c>
      <c r="R219" t="s">
        <v>819</v>
      </c>
      <c r="S219" t="s">
        <v>31157</v>
      </c>
      <c r="T219">
        <v>0.32911398597860803</v>
      </c>
      <c r="U219">
        <v>0.603102917160658</v>
      </c>
      <c r="V219">
        <v>23.371753691202102</v>
      </c>
      <c r="W219" t="s">
        <v>40</v>
      </c>
      <c r="X219" t="s">
        <v>40</v>
      </c>
      <c r="Y219">
        <v>0</v>
      </c>
      <c r="Z219">
        <v>0.48464167878831399</v>
      </c>
      <c r="AA219">
        <v>0.84435025072159198</v>
      </c>
      <c r="AB219">
        <v>22.408279693496901</v>
      </c>
      <c r="AC219">
        <v>0.45677901822897599</v>
      </c>
      <c r="AD219">
        <v>0.82872126865393902</v>
      </c>
      <c r="AE219">
        <v>22.445754392269802</v>
      </c>
      <c r="AF219">
        <v>0.16793847098801201</v>
      </c>
      <c r="AG219">
        <v>0.68151250837662902</v>
      </c>
      <c r="AH219">
        <v>23.371753691202102</v>
      </c>
      <c r="AI219">
        <v>0.52399907623471598</v>
      </c>
      <c r="AJ219">
        <v>0.78121606160956403</v>
      </c>
      <c r="AK219">
        <v>-22.3013645095177</v>
      </c>
    </row>
    <row r="220" spans="1:37" x14ac:dyDescent="0.2">
      <c r="A220" t="s">
        <v>31</v>
      </c>
      <c r="B220">
        <v>49251796</v>
      </c>
      <c r="C220">
        <v>49251943</v>
      </c>
      <c r="D220">
        <v>148</v>
      </c>
      <c r="E220" t="s">
        <v>824</v>
      </c>
      <c r="F220">
        <v>1</v>
      </c>
      <c r="G220" t="s">
        <v>825</v>
      </c>
      <c r="H220" t="s">
        <v>31158</v>
      </c>
      <c r="I220">
        <v>1</v>
      </c>
      <c r="J220">
        <v>49257411</v>
      </c>
      <c r="K220">
        <v>49269285</v>
      </c>
      <c r="L220">
        <v>11875</v>
      </c>
      <c r="M220">
        <v>1</v>
      </c>
      <c r="N220">
        <v>101929721</v>
      </c>
      <c r="O220" t="s">
        <v>826</v>
      </c>
      <c r="P220">
        <v>-5468</v>
      </c>
      <c r="Q220" t="s">
        <v>827</v>
      </c>
      <c r="R220" t="s">
        <v>828</v>
      </c>
      <c r="S220" t="s">
        <v>31159</v>
      </c>
      <c r="T220">
        <v>0.35387198439864398</v>
      </c>
      <c r="U220">
        <v>0.603102917160658</v>
      </c>
      <c r="V220">
        <v>-21.906107113030099</v>
      </c>
      <c r="W220">
        <v>0.94541066367716797</v>
      </c>
      <c r="X220">
        <v>0.95159051474143896</v>
      </c>
      <c r="Y220">
        <v>-2.5210579095043602</v>
      </c>
      <c r="Z220">
        <v>0.69013698642955401</v>
      </c>
      <c r="AA220">
        <v>0.84521697243271998</v>
      </c>
      <c r="AB220">
        <v>1.9036075613251999</v>
      </c>
      <c r="AC220">
        <v>0.71753805159658501</v>
      </c>
      <c r="AD220">
        <v>0.87989882095915395</v>
      </c>
      <c r="AE220">
        <v>-3.5210575773702599</v>
      </c>
      <c r="AF220">
        <v>0.32549523997010099</v>
      </c>
      <c r="AG220">
        <v>0.70473078222419605</v>
      </c>
      <c r="AH220">
        <v>-23.967170970437198</v>
      </c>
      <c r="AI220">
        <v>0.59609816080359102</v>
      </c>
      <c r="AJ220">
        <v>0.78121606160956403</v>
      </c>
      <c r="AK220">
        <v>-1.65230249058232</v>
      </c>
    </row>
    <row r="221" spans="1:37" x14ac:dyDescent="0.2">
      <c r="A221" t="s">
        <v>31</v>
      </c>
      <c r="B221">
        <v>49556824</v>
      </c>
      <c r="C221">
        <v>49556977</v>
      </c>
      <c r="D221">
        <v>154</v>
      </c>
      <c r="E221" t="s">
        <v>829</v>
      </c>
      <c r="F221">
        <v>10</v>
      </c>
      <c r="G221" t="s">
        <v>830</v>
      </c>
      <c r="H221" t="s">
        <v>31158</v>
      </c>
      <c r="I221">
        <v>1</v>
      </c>
      <c r="J221">
        <v>49374201</v>
      </c>
      <c r="K221">
        <v>49472085</v>
      </c>
      <c r="L221">
        <v>97885</v>
      </c>
      <c r="M221">
        <v>2</v>
      </c>
      <c r="N221">
        <v>100874313</v>
      </c>
      <c r="O221" t="s">
        <v>831</v>
      </c>
      <c r="P221">
        <v>-84739</v>
      </c>
      <c r="Q221" t="s">
        <v>832</v>
      </c>
      <c r="R221" t="s">
        <v>833</v>
      </c>
      <c r="S221" t="s">
        <v>31160</v>
      </c>
      <c r="T221">
        <v>3.5551012810344097E-2</v>
      </c>
      <c r="U221">
        <v>0.603102917160658</v>
      </c>
      <c r="V221">
        <v>27.183169281746199</v>
      </c>
      <c r="W221">
        <v>3.4734740880334999E-2</v>
      </c>
      <c r="X221">
        <v>0.704072456322962</v>
      </c>
      <c r="Y221">
        <v>-27.215912243973602</v>
      </c>
      <c r="Z221">
        <v>9.2719649676713103E-2</v>
      </c>
      <c r="AA221">
        <v>0.72610664078822296</v>
      </c>
      <c r="AB221">
        <v>26.4540719876065</v>
      </c>
      <c r="AC221">
        <v>3.11723668014913E-3</v>
      </c>
      <c r="AD221">
        <v>0.57684129297949804</v>
      </c>
      <c r="AE221">
        <v>-27.215912243973602</v>
      </c>
      <c r="AF221">
        <v>1.9336910666226299E-2</v>
      </c>
      <c r="AG221">
        <v>0.476038960109122</v>
      </c>
      <c r="AH221">
        <v>3.5030898785829501</v>
      </c>
      <c r="AI221">
        <v>0.123911202140572</v>
      </c>
      <c r="AJ221">
        <v>0.78121606160956403</v>
      </c>
      <c r="AK221">
        <v>-26.347156784897201</v>
      </c>
    </row>
    <row r="222" spans="1:37" x14ac:dyDescent="0.2">
      <c r="A222" t="s">
        <v>31</v>
      </c>
      <c r="B222">
        <v>49556977</v>
      </c>
      <c r="C222">
        <v>49557130</v>
      </c>
      <c r="D222">
        <v>154</v>
      </c>
      <c r="E222" t="s">
        <v>834</v>
      </c>
      <c r="F222">
        <v>8</v>
      </c>
      <c r="G222" t="s">
        <v>835</v>
      </c>
      <c r="H222" t="s">
        <v>31158</v>
      </c>
      <c r="I222">
        <v>1</v>
      </c>
      <c r="J222">
        <v>49374201</v>
      </c>
      <c r="K222">
        <v>49472085</v>
      </c>
      <c r="L222">
        <v>97885</v>
      </c>
      <c r="M222">
        <v>2</v>
      </c>
      <c r="N222">
        <v>100874313</v>
      </c>
      <c r="O222" t="s">
        <v>831</v>
      </c>
      <c r="P222">
        <v>-84892</v>
      </c>
      <c r="Q222" t="s">
        <v>832</v>
      </c>
      <c r="R222" t="s">
        <v>833</v>
      </c>
      <c r="S222" t="s">
        <v>31160</v>
      </c>
      <c r="T222">
        <v>3.5551012810344097E-2</v>
      </c>
      <c r="U222">
        <v>0.603102917160658</v>
      </c>
      <c r="V222">
        <v>27.183169281746199</v>
      </c>
      <c r="W222">
        <v>3.4734740880334999E-2</v>
      </c>
      <c r="X222">
        <v>0.704072456322962</v>
      </c>
      <c r="Y222">
        <v>-27.215912243973602</v>
      </c>
      <c r="Z222">
        <v>9.2719649676713103E-2</v>
      </c>
      <c r="AA222">
        <v>0.72610664078822296</v>
      </c>
      <c r="AB222">
        <v>26.4540719876065</v>
      </c>
      <c r="AC222">
        <v>3.11723668014913E-3</v>
      </c>
      <c r="AD222">
        <v>0.57684129297949804</v>
      </c>
      <c r="AE222">
        <v>-27.215912243973602</v>
      </c>
      <c r="AF222">
        <v>1.9336910666226299E-2</v>
      </c>
      <c r="AG222">
        <v>0.476038960109122</v>
      </c>
      <c r="AH222">
        <v>3.5030898785829501</v>
      </c>
      <c r="AI222">
        <v>0.123911202140572</v>
      </c>
      <c r="AJ222">
        <v>0.78121606160956403</v>
      </c>
      <c r="AK222">
        <v>-26.347156784897201</v>
      </c>
    </row>
    <row r="223" spans="1:37" x14ac:dyDescent="0.2">
      <c r="A223" t="s">
        <v>31</v>
      </c>
      <c r="B223">
        <v>50172023</v>
      </c>
      <c r="C223">
        <v>50172165</v>
      </c>
      <c r="D223">
        <v>143</v>
      </c>
      <c r="E223" t="s">
        <v>836</v>
      </c>
      <c r="F223">
        <v>2</v>
      </c>
      <c r="G223" t="s">
        <v>837</v>
      </c>
      <c r="H223" t="s">
        <v>31161</v>
      </c>
      <c r="I223">
        <v>1</v>
      </c>
      <c r="J223">
        <v>50174306</v>
      </c>
      <c r="K223">
        <v>50175868</v>
      </c>
      <c r="L223">
        <v>1563</v>
      </c>
      <c r="M223">
        <v>2</v>
      </c>
      <c r="N223">
        <v>107984955</v>
      </c>
      <c r="O223" t="s">
        <v>838</v>
      </c>
      <c r="P223">
        <v>3703</v>
      </c>
      <c r="Q223" t="s">
        <v>40</v>
      </c>
      <c r="R223" t="s">
        <v>839</v>
      </c>
      <c r="S223" t="s">
        <v>31162</v>
      </c>
      <c r="T223">
        <v>0.90959634291109903</v>
      </c>
      <c r="U223">
        <v>1</v>
      </c>
      <c r="V223">
        <v>0.43168022787939803</v>
      </c>
      <c r="W223">
        <v>0.12819065662711299</v>
      </c>
      <c r="X223">
        <v>0.704072456322962</v>
      </c>
      <c r="Y223">
        <v>-1.26854384987125</v>
      </c>
      <c r="Z223">
        <v>0.84995351233248795</v>
      </c>
      <c r="AA223">
        <v>0.97463306742684497</v>
      </c>
      <c r="AB223">
        <v>9.8427897845792006E-2</v>
      </c>
      <c r="AC223">
        <v>8.8722071279557099E-2</v>
      </c>
      <c r="AD223">
        <v>0.68253123924728298</v>
      </c>
      <c r="AE223">
        <v>-1.20181049597616</v>
      </c>
      <c r="AF223">
        <v>0.66487426079906697</v>
      </c>
      <c r="AG223">
        <v>0.82203283456501697</v>
      </c>
      <c r="AH223">
        <v>0.59262480143955198</v>
      </c>
      <c r="AI223">
        <v>0.247108701698801</v>
      </c>
      <c r="AJ223">
        <v>0.78121606160956403</v>
      </c>
      <c r="AK223">
        <v>-0.85959515497258299</v>
      </c>
    </row>
    <row r="224" spans="1:37" x14ac:dyDescent="0.2">
      <c r="A224" t="s">
        <v>31</v>
      </c>
      <c r="B224">
        <v>51708950</v>
      </c>
      <c r="C224">
        <v>51709171</v>
      </c>
      <c r="D224">
        <v>222</v>
      </c>
      <c r="E224" t="s">
        <v>840</v>
      </c>
      <c r="F224">
        <v>6</v>
      </c>
      <c r="G224" t="s">
        <v>841</v>
      </c>
      <c r="H224" t="s">
        <v>31163</v>
      </c>
      <c r="I224">
        <v>1</v>
      </c>
      <c r="J224">
        <v>51714003</v>
      </c>
      <c r="K224">
        <v>51756657</v>
      </c>
      <c r="L224">
        <v>42655</v>
      </c>
      <c r="M224">
        <v>1</v>
      </c>
      <c r="N224">
        <v>114883</v>
      </c>
      <c r="O224" t="s">
        <v>842</v>
      </c>
      <c r="P224">
        <v>-4832</v>
      </c>
      <c r="Q224" t="s">
        <v>843</v>
      </c>
      <c r="R224" t="s">
        <v>844</v>
      </c>
      <c r="S224" t="s">
        <v>31164</v>
      </c>
      <c r="T224">
        <v>0.54047501312167101</v>
      </c>
      <c r="U224">
        <v>0.80321479550967601</v>
      </c>
      <c r="V224">
        <v>0.78552281155520098</v>
      </c>
      <c r="W224">
        <v>0.82442854392242704</v>
      </c>
      <c r="X224">
        <v>0.95159051474143896</v>
      </c>
      <c r="Y224">
        <v>-7.0215723171809005E-2</v>
      </c>
      <c r="Z224">
        <v>0.53737219571390304</v>
      </c>
      <c r="AA224">
        <v>0.84521697243271998</v>
      </c>
      <c r="AB224">
        <v>0.61510757785313597</v>
      </c>
      <c r="AC224">
        <v>0.31733945763059801</v>
      </c>
      <c r="AD224">
        <v>0.68773325147593101</v>
      </c>
      <c r="AE224">
        <v>-0.62704755493387898</v>
      </c>
      <c r="AF224">
        <v>0.62656634622669205</v>
      </c>
      <c r="AG224">
        <v>0.80674443595273604</v>
      </c>
      <c r="AH224">
        <v>0.57573013608590495</v>
      </c>
      <c r="AI224">
        <v>0.66473286551329103</v>
      </c>
      <c r="AJ224">
        <v>0.83905345374909401</v>
      </c>
      <c r="AK224">
        <v>0.43908749848013301</v>
      </c>
    </row>
    <row r="225" spans="1:37" x14ac:dyDescent="0.2">
      <c r="A225" t="s">
        <v>31</v>
      </c>
      <c r="B225">
        <v>53439049</v>
      </c>
      <c r="C225">
        <v>53439196</v>
      </c>
      <c r="D225">
        <v>148</v>
      </c>
      <c r="E225" t="s">
        <v>845</v>
      </c>
      <c r="F225">
        <v>14</v>
      </c>
      <c r="G225" t="s">
        <v>846</v>
      </c>
      <c r="H225" t="s">
        <v>30987</v>
      </c>
      <c r="I225">
        <v>1</v>
      </c>
      <c r="J225">
        <v>53438711</v>
      </c>
      <c r="K225">
        <v>53439569</v>
      </c>
      <c r="L225">
        <v>859</v>
      </c>
      <c r="M225">
        <v>2</v>
      </c>
      <c r="N225">
        <v>163742</v>
      </c>
      <c r="O225" t="s">
        <v>847</v>
      </c>
      <c r="P225">
        <v>373</v>
      </c>
      <c r="Q225" t="s">
        <v>848</v>
      </c>
      <c r="R225" t="s">
        <v>849</v>
      </c>
      <c r="S225" t="s">
        <v>31165</v>
      </c>
      <c r="T225">
        <v>3.5551012810344097E-2</v>
      </c>
      <c r="U225">
        <v>0.603102917160658</v>
      </c>
      <c r="V225">
        <v>26.9455896562636</v>
      </c>
      <c r="W225">
        <v>0.787510172938932</v>
      </c>
      <c r="X225">
        <v>0.95159051474143896</v>
      </c>
      <c r="Y225">
        <v>-0.52915336675138702</v>
      </c>
      <c r="Z225">
        <v>0.136920528570767</v>
      </c>
      <c r="AA225">
        <v>0.72610664078822296</v>
      </c>
      <c r="AB225">
        <v>25.982115542892601</v>
      </c>
      <c r="AC225">
        <v>0.28052061913125698</v>
      </c>
      <c r="AD225">
        <v>0.68253123924728298</v>
      </c>
      <c r="AE225">
        <v>-1.5291533429459601</v>
      </c>
      <c r="AF225">
        <v>3.9401877639471897E-3</v>
      </c>
      <c r="AG225">
        <v>0.476038960109122</v>
      </c>
      <c r="AH225">
        <v>26.9455896562636</v>
      </c>
      <c r="AI225">
        <v>0.69444917998461897</v>
      </c>
      <c r="AJ225">
        <v>0.862196742697804</v>
      </c>
      <c r="AK225">
        <v>0.33960208634303102</v>
      </c>
    </row>
    <row r="226" spans="1:37" x14ac:dyDescent="0.2">
      <c r="A226" t="s">
        <v>31</v>
      </c>
      <c r="B226">
        <v>53439196</v>
      </c>
      <c r="C226">
        <v>53439343</v>
      </c>
      <c r="D226">
        <v>148</v>
      </c>
      <c r="E226" t="s">
        <v>850</v>
      </c>
      <c r="F226">
        <v>14</v>
      </c>
      <c r="G226" t="s">
        <v>851</v>
      </c>
      <c r="H226" t="s">
        <v>30987</v>
      </c>
      <c r="I226">
        <v>1</v>
      </c>
      <c r="J226">
        <v>53438711</v>
      </c>
      <c r="K226">
        <v>53439569</v>
      </c>
      <c r="L226">
        <v>859</v>
      </c>
      <c r="M226">
        <v>2</v>
      </c>
      <c r="N226">
        <v>163742</v>
      </c>
      <c r="O226" t="s">
        <v>847</v>
      </c>
      <c r="P226">
        <v>226</v>
      </c>
      <c r="Q226" t="s">
        <v>848</v>
      </c>
      <c r="R226" t="s">
        <v>849</v>
      </c>
      <c r="S226" t="s">
        <v>31165</v>
      </c>
      <c r="T226">
        <v>3.5551012810344097E-2</v>
      </c>
      <c r="U226">
        <v>0.603102917160658</v>
      </c>
      <c r="V226">
        <v>26.9455896562636</v>
      </c>
      <c r="W226">
        <v>0.787510172938932</v>
      </c>
      <c r="X226">
        <v>0.95159051474143896</v>
      </c>
      <c r="Y226">
        <v>-0.52915336675138702</v>
      </c>
      <c r="Z226">
        <v>0.136920528570767</v>
      </c>
      <c r="AA226">
        <v>0.72610664078822296</v>
      </c>
      <c r="AB226">
        <v>25.982115542892601</v>
      </c>
      <c r="AC226">
        <v>0.28052061913125698</v>
      </c>
      <c r="AD226">
        <v>0.68253123924728298</v>
      </c>
      <c r="AE226">
        <v>-1.5291533429459601</v>
      </c>
      <c r="AF226">
        <v>3.9401877639471897E-3</v>
      </c>
      <c r="AG226">
        <v>0.476038960109122</v>
      </c>
      <c r="AH226">
        <v>26.9455896562636</v>
      </c>
      <c r="AI226">
        <v>0.69444917998461897</v>
      </c>
      <c r="AJ226">
        <v>0.862196742697804</v>
      </c>
      <c r="AK226">
        <v>0.33960208634303102</v>
      </c>
    </row>
    <row r="227" spans="1:37" x14ac:dyDescent="0.2">
      <c r="A227" t="s">
        <v>31</v>
      </c>
      <c r="B227">
        <v>53439343</v>
      </c>
      <c r="C227">
        <v>53439490</v>
      </c>
      <c r="D227">
        <v>148</v>
      </c>
      <c r="E227" t="s">
        <v>852</v>
      </c>
      <c r="F227">
        <v>18</v>
      </c>
      <c r="G227" t="s">
        <v>853</v>
      </c>
      <c r="H227" t="s">
        <v>30987</v>
      </c>
      <c r="I227">
        <v>1</v>
      </c>
      <c r="J227">
        <v>53438711</v>
      </c>
      <c r="K227">
        <v>53439569</v>
      </c>
      <c r="L227">
        <v>859</v>
      </c>
      <c r="M227">
        <v>2</v>
      </c>
      <c r="N227">
        <v>163742</v>
      </c>
      <c r="O227" t="s">
        <v>847</v>
      </c>
      <c r="P227">
        <v>79</v>
      </c>
      <c r="Q227" t="s">
        <v>848</v>
      </c>
      <c r="R227" t="s">
        <v>849</v>
      </c>
      <c r="S227" t="s">
        <v>31165</v>
      </c>
      <c r="T227">
        <v>3.5551012810344097E-2</v>
      </c>
      <c r="U227">
        <v>0.603102917160658</v>
      </c>
      <c r="V227">
        <v>26.5133013602359</v>
      </c>
      <c r="W227">
        <v>0.82227413402121297</v>
      </c>
      <c r="X227">
        <v>0.95159051474143896</v>
      </c>
      <c r="Y227">
        <v>-1.3021392377662599</v>
      </c>
      <c r="Z227">
        <v>0.136920528570767</v>
      </c>
      <c r="AA227">
        <v>0.72610664078822296</v>
      </c>
      <c r="AB227">
        <v>25.549827250569699</v>
      </c>
      <c r="AC227">
        <v>0.29469812559629099</v>
      </c>
      <c r="AD227">
        <v>0.68253123924728298</v>
      </c>
      <c r="AE227">
        <v>-2.30213919396077</v>
      </c>
      <c r="AF227">
        <v>3.9401877639471897E-3</v>
      </c>
      <c r="AG227">
        <v>0.476038960109122</v>
      </c>
      <c r="AH227">
        <v>26.5133013602359</v>
      </c>
      <c r="AI227">
        <v>0.67042866055193195</v>
      </c>
      <c r="AJ227">
        <v>0.84166368640718703</v>
      </c>
      <c r="AK227">
        <v>-0.43338378571927999</v>
      </c>
    </row>
    <row r="228" spans="1:37" x14ac:dyDescent="0.2">
      <c r="A228" t="s">
        <v>31</v>
      </c>
      <c r="B228">
        <v>54065818</v>
      </c>
      <c r="C228">
        <v>54065981</v>
      </c>
      <c r="D228">
        <v>164</v>
      </c>
      <c r="E228" t="s">
        <v>854</v>
      </c>
      <c r="F228">
        <v>1</v>
      </c>
      <c r="G228" t="s">
        <v>855</v>
      </c>
      <c r="H228" t="s">
        <v>31166</v>
      </c>
      <c r="I228">
        <v>1</v>
      </c>
      <c r="J228">
        <v>54054134</v>
      </c>
      <c r="K228">
        <v>54096493</v>
      </c>
      <c r="L228">
        <v>42360</v>
      </c>
      <c r="M228">
        <v>1</v>
      </c>
      <c r="N228">
        <v>127428</v>
      </c>
      <c r="O228" t="s">
        <v>856</v>
      </c>
      <c r="P228">
        <v>11684</v>
      </c>
      <c r="Q228" t="s">
        <v>857</v>
      </c>
      <c r="R228" t="s">
        <v>858</v>
      </c>
      <c r="S228" t="s">
        <v>31167</v>
      </c>
      <c r="T228">
        <v>6.3487625030669501E-2</v>
      </c>
      <c r="U228">
        <v>0.603102917160658</v>
      </c>
      <c r="V228">
        <v>1.63071707510085</v>
      </c>
      <c r="W228">
        <v>0.825938385465256</v>
      </c>
      <c r="X228">
        <v>0.95159051474143896</v>
      </c>
      <c r="Y228">
        <v>-0.19069030596361</v>
      </c>
      <c r="Z228">
        <v>0.39923467428513798</v>
      </c>
      <c r="AA228">
        <v>0.84435025072159198</v>
      </c>
      <c r="AB228">
        <v>0.82087398473838002</v>
      </c>
      <c r="AC228">
        <v>0.36218905695440501</v>
      </c>
      <c r="AD228">
        <v>0.76129432582941803</v>
      </c>
      <c r="AE228">
        <v>-0.75547458806428702</v>
      </c>
      <c r="AF228">
        <v>6.3881014286339202E-3</v>
      </c>
      <c r="AG228">
        <v>0.476038960109122</v>
      </c>
      <c r="AH228">
        <v>2.1473949836911501</v>
      </c>
      <c r="AI228">
        <v>0.76195841516448604</v>
      </c>
      <c r="AJ228">
        <v>0.91569206070013398</v>
      </c>
      <c r="AK228">
        <v>0.35053696699702303</v>
      </c>
    </row>
    <row r="229" spans="1:37" x14ac:dyDescent="0.2">
      <c r="A229" t="s">
        <v>31</v>
      </c>
      <c r="B229">
        <v>54066153</v>
      </c>
      <c r="C229">
        <v>54066187</v>
      </c>
      <c r="D229">
        <v>35</v>
      </c>
      <c r="E229" t="s">
        <v>859</v>
      </c>
      <c r="F229">
        <v>0</v>
      </c>
      <c r="G229" t="s">
        <v>860</v>
      </c>
      <c r="H229" t="s">
        <v>31166</v>
      </c>
      <c r="I229">
        <v>1</v>
      </c>
      <c r="J229">
        <v>54054134</v>
      </c>
      <c r="K229">
        <v>54096493</v>
      </c>
      <c r="L229">
        <v>42360</v>
      </c>
      <c r="M229">
        <v>1</v>
      </c>
      <c r="N229">
        <v>127428</v>
      </c>
      <c r="O229" t="s">
        <v>856</v>
      </c>
      <c r="P229">
        <v>12019</v>
      </c>
      <c r="Q229" t="s">
        <v>857</v>
      </c>
      <c r="R229" t="s">
        <v>858</v>
      </c>
      <c r="S229" t="s">
        <v>31167</v>
      </c>
      <c r="T229">
        <v>6.3487625030669501E-2</v>
      </c>
      <c r="U229">
        <v>0.603102917160658</v>
      </c>
      <c r="V229">
        <v>1.63071707510085</v>
      </c>
      <c r="W229">
        <v>0.825938385465256</v>
      </c>
      <c r="X229">
        <v>0.95159051474143896</v>
      </c>
      <c r="Y229">
        <v>-0.19069030596361</v>
      </c>
      <c r="Z229">
        <v>0.39923467428513798</v>
      </c>
      <c r="AA229">
        <v>0.84435025072159198</v>
      </c>
      <c r="AB229">
        <v>0.82087398473838002</v>
      </c>
      <c r="AC229">
        <v>0.36218905695440501</v>
      </c>
      <c r="AD229">
        <v>0.76129432582941803</v>
      </c>
      <c r="AE229">
        <v>-0.75547458806428702</v>
      </c>
      <c r="AF229">
        <v>6.3881014286339202E-3</v>
      </c>
      <c r="AG229">
        <v>0.476038960109122</v>
      </c>
      <c r="AH229">
        <v>2.1473949836911501</v>
      </c>
      <c r="AI229">
        <v>0.76195841516448604</v>
      </c>
      <c r="AJ229">
        <v>0.91569206070013398</v>
      </c>
      <c r="AK229">
        <v>0.35053696699702303</v>
      </c>
    </row>
    <row r="230" spans="1:37" x14ac:dyDescent="0.2">
      <c r="A230" t="s">
        <v>31</v>
      </c>
      <c r="B230">
        <v>54619848</v>
      </c>
      <c r="C230">
        <v>54619990</v>
      </c>
      <c r="D230">
        <v>143</v>
      </c>
      <c r="E230" t="s">
        <v>861</v>
      </c>
      <c r="F230">
        <v>4</v>
      </c>
      <c r="G230" t="s">
        <v>862</v>
      </c>
      <c r="H230" t="s">
        <v>31168</v>
      </c>
      <c r="I230">
        <v>1</v>
      </c>
      <c r="J230">
        <v>54609181</v>
      </c>
      <c r="K230">
        <v>54623525</v>
      </c>
      <c r="L230">
        <v>14345</v>
      </c>
      <c r="M230">
        <v>2</v>
      </c>
      <c r="N230">
        <v>338094</v>
      </c>
      <c r="O230" t="s">
        <v>863</v>
      </c>
      <c r="P230">
        <v>3535</v>
      </c>
      <c r="Q230" t="s">
        <v>864</v>
      </c>
      <c r="R230" t="s">
        <v>865</v>
      </c>
      <c r="S230" t="s">
        <v>31169</v>
      </c>
      <c r="T230">
        <v>3.5551012810344097E-2</v>
      </c>
      <c r="U230">
        <v>0.603102917160658</v>
      </c>
      <c r="V230">
        <v>26.075430157744901</v>
      </c>
      <c r="W230">
        <v>0.86214887914709604</v>
      </c>
      <c r="X230">
        <v>0.95159051474143896</v>
      </c>
      <c r="Y230">
        <v>0.683326800838435</v>
      </c>
      <c r="Z230">
        <v>6.2807925220854099E-2</v>
      </c>
      <c r="AA230">
        <v>0.72610664078822296</v>
      </c>
      <c r="AB230">
        <v>25.732708454740202</v>
      </c>
      <c r="AC230">
        <v>0.85152185352875798</v>
      </c>
      <c r="AD230">
        <v>0.94068432309766403</v>
      </c>
      <c r="AE230">
        <v>0.170822977096729</v>
      </c>
      <c r="AF230">
        <v>7.8063840804869597E-2</v>
      </c>
      <c r="AG230">
        <v>0.63384817793364701</v>
      </c>
      <c r="AH230">
        <v>1.8951884838667199</v>
      </c>
      <c r="AI230">
        <v>0.89212609271138599</v>
      </c>
      <c r="AJ230">
        <v>0.98621344597861504</v>
      </c>
      <c r="AK230">
        <v>0.93545103405872698</v>
      </c>
    </row>
    <row r="231" spans="1:37" x14ac:dyDescent="0.2">
      <c r="A231" t="s">
        <v>31</v>
      </c>
      <c r="B231">
        <v>54943334</v>
      </c>
      <c r="C231">
        <v>54943475</v>
      </c>
      <c r="D231">
        <v>142</v>
      </c>
      <c r="E231" t="s">
        <v>866</v>
      </c>
      <c r="F231">
        <v>0</v>
      </c>
      <c r="G231" t="s">
        <v>867</v>
      </c>
      <c r="H231" t="s">
        <v>31170</v>
      </c>
      <c r="I231">
        <v>1</v>
      </c>
      <c r="J231">
        <v>54975195</v>
      </c>
      <c r="K231">
        <v>54980452</v>
      </c>
      <c r="L231">
        <v>5258</v>
      </c>
      <c r="M231">
        <v>2</v>
      </c>
      <c r="N231">
        <v>105378736</v>
      </c>
      <c r="O231" t="s">
        <v>868</v>
      </c>
      <c r="P231">
        <v>36977</v>
      </c>
      <c r="Q231" t="s">
        <v>869</v>
      </c>
      <c r="R231" t="s">
        <v>870</v>
      </c>
      <c r="S231" t="s">
        <v>31171</v>
      </c>
      <c r="T231">
        <v>0.97213403838398904</v>
      </c>
      <c r="U231">
        <v>1</v>
      </c>
      <c r="V231">
        <v>1.25004005961655</v>
      </c>
      <c r="W231">
        <v>0.38920677604595899</v>
      </c>
      <c r="X231">
        <v>0.704072456322962</v>
      </c>
      <c r="Y231">
        <v>-22.183114185979999</v>
      </c>
      <c r="Z231">
        <v>0.69013698642955401</v>
      </c>
      <c r="AA231">
        <v>0.84521697243271998</v>
      </c>
      <c r="AB231">
        <v>0.28656604612766901</v>
      </c>
      <c r="AC231">
        <v>0.75388744886274095</v>
      </c>
      <c r="AD231">
        <v>0.87989882095915395</v>
      </c>
      <c r="AE231">
        <v>0.45528525266478997</v>
      </c>
      <c r="AF231">
        <v>0.61410715005536498</v>
      </c>
      <c r="AG231">
        <v>0.80674443595273604</v>
      </c>
      <c r="AH231">
        <v>2.1796504814501301</v>
      </c>
      <c r="AI231">
        <v>0.35038410267202102</v>
      </c>
      <c r="AJ231">
        <v>0.78121606160956403</v>
      </c>
      <c r="AK231">
        <v>-23.0215385901537</v>
      </c>
    </row>
    <row r="232" spans="1:37" x14ac:dyDescent="0.2">
      <c r="A232" t="s">
        <v>31</v>
      </c>
      <c r="B232">
        <v>54943475</v>
      </c>
      <c r="C232">
        <v>54943616</v>
      </c>
      <c r="D232">
        <v>142</v>
      </c>
      <c r="E232" t="s">
        <v>871</v>
      </c>
      <c r="F232">
        <v>1</v>
      </c>
      <c r="G232" t="s">
        <v>872</v>
      </c>
      <c r="H232" t="s">
        <v>31170</v>
      </c>
      <c r="I232">
        <v>1</v>
      </c>
      <c r="J232">
        <v>54975195</v>
      </c>
      <c r="K232">
        <v>54980452</v>
      </c>
      <c r="L232">
        <v>5258</v>
      </c>
      <c r="M232">
        <v>2</v>
      </c>
      <c r="N232">
        <v>105378736</v>
      </c>
      <c r="O232" t="s">
        <v>868</v>
      </c>
      <c r="P232">
        <v>36836</v>
      </c>
      <c r="Q232" t="s">
        <v>869</v>
      </c>
      <c r="R232" t="s">
        <v>870</v>
      </c>
      <c r="S232" t="s">
        <v>31171</v>
      </c>
      <c r="T232">
        <v>0.97213403838398904</v>
      </c>
      <c r="U232">
        <v>1</v>
      </c>
      <c r="V232">
        <v>1.25004005961655</v>
      </c>
      <c r="W232">
        <v>0.38920677604595899</v>
      </c>
      <c r="X232">
        <v>0.704072456322962</v>
      </c>
      <c r="Y232">
        <v>-22.183114185979999</v>
      </c>
      <c r="Z232">
        <v>0.69013698642955401</v>
      </c>
      <c r="AA232">
        <v>0.84521697243271998</v>
      </c>
      <c r="AB232">
        <v>0.28656604612766901</v>
      </c>
      <c r="AC232">
        <v>0.75388744886274095</v>
      </c>
      <c r="AD232">
        <v>0.87989882095915395</v>
      </c>
      <c r="AE232">
        <v>0.45528525266478997</v>
      </c>
      <c r="AF232">
        <v>0.61410715005536498</v>
      </c>
      <c r="AG232">
        <v>0.80674443595273604</v>
      </c>
      <c r="AH232">
        <v>2.1796504814501301</v>
      </c>
      <c r="AI232">
        <v>0.35038410267202102</v>
      </c>
      <c r="AJ232">
        <v>0.78121606160956403</v>
      </c>
      <c r="AK232">
        <v>-23.0215385901537</v>
      </c>
    </row>
    <row r="233" spans="1:37" x14ac:dyDescent="0.2">
      <c r="A233" t="s">
        <v>31</v>
      </c>
      <c r="B233">
        <v>56900067</v>
      </c>
      <c r="C233">
        <v>56900220</v>
      </c>
      <c r="D233">
        <v>154</v>
      </c>
      <c r="E233" t="s">
        <v>873</v>
      </c>
      <c r="F233">
        <v>0</v>
      </c>
      <c r="G233" t="s">
        <v>874</v>
      </c>
      <c r="H233" t="s">
        <v>31172</v>
      </c>
      <c r="I233">
        <v>1</v>
      </c>
      <c r="J233">
        <v>56911845</v>
      </c>
      <c r="K233">
        <v>56918109</v>
      </c>
      <c r="L233">
        <v>6265</v>
      </c>
      <c r="M233">
        <v>1</v>
      </c>
      <c r="N233">
        <v>731</v>
      </c>
      <c r="O233" t="s">
        <v>875</v>
      </c>
      <c r="P233">
        <v>-11625</v>
      </c>
      <c r="Q233" t="s">
        <v>876</v>
      </c>
      <c r="R233" t="s">
        <v>877</v>
      </c>
      <c r="S233" t="s">
        <v>31173</v>
      </c>
      <c r="T233">
        <v>0.32395884064893299</v>
      </c>
      <c r="U233">
        <v>0.603102917160658</v>
      </c>
      <c r="V233">
        <v>1.35682867638626</v>
      </c>
      <c r="W233">
        <v>0.59997038062706198</v>
      </c>
      <c r="X233">
        <v>0.90745875924946495</v>
      </c>
      <c r="Y233">
        <v>-0.3111807438766</v>
      </c>
      <c r="Z233">
        <v>0.47070493807431701</v>
      </c>
      <c r="AA233">
        <v>0.84435025072159198</v>
      </c>
      <c r="AB233">
        <v>0.94059305037176899</v>
      </c>
      <c r="AC233">
        <v>0.16813323780049799</v>
      </c>
      <c r="AD233">
        <v>0.68253123924728298</v>
      </c>
      <c r="AE233">
        <v>-0.88005141045811497</v>
      </c>
      <c r="AF233">
        <v>0.25772128753367801</v>
      </c>
      <c r="AG233">
        <v>0.70473078222419605</v>
      </c>
      <c r="AH233">
        <v>1.1988454512486899</v>
      </c>
      <c r="AI233">
        <v>0.79674258710202195</v>
      </c>
      <c r="AJ233">
        <v>0.93984634654973498</v>
      </c>
      <c r="AK233">
        <v>0.25669611847413498</v>
      </c>
    </row>
    <row r="234" spans="1:37" x14ac:dyDescent="0.2">
      <c r="A234" t="s">
        <v>31</v>
      </c>
      <c r="B234">
        <v>57964818</v>
      </c>
      <c r="C234">
        <v>57964960</v>
      </c>
      <c r="D234">
        <v>143</v>
      </c>
      <c r="E234" t="s">
        <v>878</v>
      </c>
      <c r="F234">
        <v>0</v>
      </c>
      <c r="G234" t="s">
        <v>879</v>
      </c>
      <c r="H234" t="s">
        <v>31174</v>
      </c>
      <c r="I234">
        <v>1</v>
      </c>
      <c r="J234">
        <v>57826071</v>
      </c>
      <c r="K234">
        <v>57884085</v>
      </c>
      <c r="L234">
        <v>58015</v>
      </c>
      <c r="M234">
        <v>2</v>
      </c>
      <c r="N234">
        <v>1600</v>
      </c>
      <c r="O234" t="s">
        <v>880</v>
      </c>
      <c r="P234">
        <v>-80733</v>
      </c>
      <c r="Q234" t="s">
        <v>881</v>
      </c>
      <c r="R234" t="s">
        <v>882</v>
      </c>
      <c r="S234" t="s">
        <v>31175</v>
      </c>
      <c r="T234">
        <v>1</v>
      </c>
      <c r="U234">
        <v>1</v>
      </c>
      <c r="V234">
        <v>-2.9134290417531901</v>
      </c>
      <c r="W234">
        <v>0.20525741147413201</v>
      </c>
      <c r="X234">
        <v>0.704072456322962</v>
      </c>
      <c r="Y234">
        <v>-24.229314968264301</v>
      </c>
      <c r="Z234">
        <v>0.72004451969238803</v>
      </c>
      <c r="AA234">
        <v>0.86308114850689799</v>
      </c>
      <c r="AB234">
        <v>-0.15487459267126899</v>
      </c>
      <c r="AC234">
        <v>0.615069744472027</v>
      </c>
      <c r="AD234">
        <v>0.87989882095915395</v>
      </c>
      <c r="AE234">
        <v>-0.27157984594283902</v>
      </c>
      <c r="AF234">
        <v>0.68997179462344205</v>
      </c>
      <c r="AG234">
        <v>0.83846513202101103</v>
      </c>
      <c r="AH234">
        <v>-3.3296093980807302</v>
      </c>
      <c r="AI234">
        <v>0.17351581260912399</v>
      </c>
      <c r="AJ234">
        <v>0.78121606160956403</v>
      </c>
      <c r="AK234">
        <v>-24.6046430912908</v>
      </c>
    </row>
    <row r="235" spans="1:37" x14ac:dyDescent="0.2">
      <c r="A235" t="s">
        <v>31</v>
      </c>
      <c r="B235">
        <v>58249768</v>
      </c>
      <c r="C235">
        <v>58250053</v>
      </c>
      <c r="D235">
        <v>286</v>
      </c>
      <c r="E235" t="s">
        <v>883</v>
      </c>
      <c r="F235">
        <v>28</v>
      </c>
      <c r="G235" t="s">
        <v>884</v>
      </c>
      <c r="H235" t="s">
        <v>31176</v>
      </c>
      <c r="I235">
        <v>1</v>
      </c>
      <c r="J235">
        <v>58462552</v>
      </c>
      <c r="K235">
        <v>58506199</v>
      </c>
      <c r="L235">
        <v>43648</v>
      </c>
      <c r="M235">
        <v>2</v>
      </c>
      <c r="N235">
        <v>115209</v>
      </c>
      <c r="O235" t="s">
        <v>885</v>
      </c>
      <c r="P235">
        <v>256146</v>
      </c>
      <c r="Q235" t="s">
        <v>886</v>
      </c>
      <c r="R235" t="s">
        <v>887</v>
      </c>
      <c r="S235" t="s">
        <v>31177</v>
      </c>
      <c r="T235">
        <v>0.34873404210730502</v>
      </c>
      <c r="U235">
        <v>0.603102917160658</v>
      </c>
      <c r="V235">
        <v>-0.66735994194263104</v>
      </c>
      <c r="W235">
        <v>0.89107655920673101</v>
      </c>
      <c r="X235">
        <v>0.95159051474143896</v>
      </c>
      <c r="Y235">
        <v>2.7712394291113398</v>
      </c>
      <c r="Z235">
        <v>9.2089581954568706E-2</v>
      </c>
      <c r="AA235">
        <v>0.72610664078822296</v>
      </c>
      <c r="AB235">
        <v>-1.6308339407260699</v>
      </c>
      <c r="AC235">
        <v>0.59090205226999604</v>
      </c>
      <c r="AD235">
        <v>0.87989882095915395</v>
      </c>
      <c r="AE235">
        <v>3.0875336665455002</v>
      </c>
      <c r="AF235">
        <v>0.74414648978297804</v>
      </c>
      <c r="AG235">
        <v>0.86906519844104402</v>
      </c>
      <c r="AH235">
        <v>0.26225065509189299</v>
      </c>
      <c r="AI235">
        <v>0.81350599864527495</v>
      </c>
      <c r="AJ235">
        <v>0.94390293416205995</v>
      </c>
      <c r="AK235">
        <v>0.40664054993551002</v>
      </c>
    </row>
    <row r="236" spans="1:37" x14ac:dyDescent="0.2">
      <c r="A236" t="s">
        <v>31</v>
      </c>
      <c r="B236">
        <v>58250147</v>
      </c>
      <c r="C236">
        <v>58250305</v>
      </c>
      <c r="D236">
        <v>159</v>
      </c>
      <c r="E236" t="s">
        <v>888</v>
      </c>
      <c r="F236">
        <v>20</v>
      </c>
      <c r="G236" t="s">
        <v>889</v>
      </c>
      <c r="H236" t="s">
        <v>31176</v>
      </c>
      <c r="I236">
        <v>1</v>
      </c>
      <c r="J236">
        <v>58462552</v>
      </c>
      <c r="K236">
        <v>58506199</v>
      </c>
      <c r="L236">
        <v>43648</v>
      </c>
      <c r="M236">
        <v>2</v>
      </c>
      <c r="N236">
        <v>115209</v>
      </c>
      <c r="O236" t="s">
        <v>885</v>
      </c>
      <c r="P236">
        <v>255894</v>
      </c>
      <c r="Q236" t="s">
        <v>886</v>
      </c>
      <c r="R236" t="s">
        <v>887</v>
      </c>
      <c r="S236" t="s">
        <v>31177</v>
      </c>
      <c r="T236">
        <v>0.34873404210730502</v>
      </c>
      <c r="U236">
        <v>0.603102917160658</v>
      </c>
      <c r="V236">
        <v>-1.95997341121392</v>
      </c>
      <c r="W236">
        <v>0.89107655920673101</v>
      </c>
      <c r="X236">
        <v>0.95159051474143896</v>
      </c>
      <c r="Y236">
        <v>2.7712394291113398</v>
      </c>
      <c r="Z236">
        <v>9.2089581954568706E-2</v>
      </c>
      <c r="AA236">
        <v>0.72610664078822296</v>
      </c>
      <c r="AB236">
        <v>-2.92344740999736</v>
      </c>
      <c r="AC236">
        <v>0.59090205226999604</v>
      </c>
      <c r="AD236">
        <v>0.87989882095915395</v>
      </c>
      <c r="AE236">
        <v>4.0663039989948997</v>
      </c>
      <c r="AF236">
        <v>0.74414648978297804</v>
      </c>
      <c r="AG236">
        <v>0.86906519844104402</v>
      </c>
      <c r="AH236">
        <v>-1.03036276975137</v>
      </c>
      <c r="AI236">
        <v>0.81350599864527495</v>
      </c>
      <c r="AJ236">
        <v>0.94390293416205995</v>
      </c>
      <c r="AK236">
        <v>-0.88597287023112403</v>
      </c>
    </row>
    <row r="237" spans="1:37" x14ac:dyDescent="0.2">
      <c r="A237" t="s">
        <v>31</v>
      </c>
      <c r="B237">
        <v>58274101</v>
      </c>
      <c r="C237">
        <v>58274276</v>
      </c>
      <c r="D237">
        <v>176</v>
      </c>
      <c r="E237" t="s">
        <v>890</v>
      </c>
      <c r="F237">
        <v>2</v>
      </c>
      <c r="G237" t="s">
        <v>891</v>
      </c>
      <c r="H237" t="s">
        <v>31176</v>
      </c>
      <c r="I237">
        <v>1</v>
      </c>
      <c r="J237">
        <v>58462552</v>
      </c>
      <c r="K237">
        <v>58506199</v>
      </c>
      <c r="L237">
        <v>43648</v>
      </c>
      <c r="M237">
        <v>2</v>
      </c>
      <c r="N237">
        <v>115209</v>
      </c>
      <c r="O237" t="s">
        <v>885</v>
      </c>
      <c r="P237">
        <v>231923</v>
      </c>
      <c r="Q237" t="s">
        <v>886</v>
      </c>
      <c r="R237" t="s">
        <v>887</v>
      </c>
      <c r="S237" t="s">
        <v>31177</v>
      </c>
      <c r="T237">
        <v>0.644035865418358</v>
      </c>
      <c r="U237">
        <v>0.84904924635754497</v>
      </c>
      <c r="V237">
        <v>0.108892124908295</v>
      </c>
      <c r="W237">
        <v>0.46193634366738701</v>
      </c>
      <c r="X237">
        <v>0.75726018452522603</v>
      </c>
      <c r="Y237">
        <v>1.99801487733913</v>
      </c>
      <c r="Z237">
        <v>0.91701798945084201</v>
      </c>
      <c r="AA237">
        <v>0.99919698600769702</v>
      </c>
      <c r="AB237">
        <v>-4.5403499067150799E-2</v>
      </c>
      <c r="AC237">
        <v>0.18321024010866399</v>
      </c>
      <c r="AD237">
        <v>0.68253123924728298</v>
      </c>
      <c r="AE237">
        <v>2.71081629842914</v>
      </c>
      <c r="AF237">
        <v>0.41607721648493101</v>
      </c>
      <c r="AG237">
        <v>0.80674443595273604</v>
      </c>
      <c r="AH237">
        <v>0.21266927363013</v>
      </c>
      <c r="AI237">
        <v>0.86592800413975302</v>
      </c>
      <c r="AJ237">
        <v>0.98081433887671299</v>
      </c>
      <c r="AK237">
        <v>-0.22354888871987799</v>
      </c>
    </row>
    <row r="238" spans="1:37" x14ac:dyDescent="0.2">
      <c r="A238" t="s">
        <v>31</v>
      </c>
      <c r="B238">
        <v>58274276</v>
      </c>
      <c r="C238">
        <v>58274451</v>
      </c>
      <c r="D238">
        <v>176</v>
      </c>
      <c r="E238" t="s">
        <v>892</v>
      </c>
      <c r="F238">
        <v>3</v>
      </c>
      <c r="G238" t="s">
        <v>893</v>
      </c>
      <c r="H238" t="s">
        <v>31176</v>
      </c>
      <c r="I238">
        <v>1</v>
      </c>
      <c r="J238">
        <v>58462552</v>
      </c>
      <c r="K238">
        <v>58506199</v>
      </c>
      <c r="L238">
        <v>43648</v>
      </c>
      <c r="M238">
        <v>2</v>
      </c>
      <c r="N238">
        <v>115209</v>
      </c>
      <c r="O238" t="s">
        <v>885</v>
      </c>
      <c r="P238">
        <v>231748</v>
      </c>
      <c r="Q238" t="s">
        <v>886</v>
      </c>
      <c r="R238" t="s">
        <v>887</v>
      </c>
      <c r="S238" t="s">
        <v>31177</v>
      </c>
      <c r="T238">
        <v>0.644035865418358</v>
      </c>
      <c r="U238">
        <v>0.84904924635754497</v>
      </c>
      <c r="V238">
        <v>0.108892124908295</v>
      </c>
      <c r="W238">
        <v>0.46193634366738701</v>
      </c>
      <c r="X238">
        <v>0.75726018452522603</v>
      </c>
      <c r="Y238">
        <v>1.99801487733913</v>
      </c>
      <c r="Z238">
        <v>0.91701798945084201</v>
      </c>
      <c r="AA238">
        <v>0.99919698600769702</v>
      </c>
      <c r="AB238">
        <v>-4.5403499067150799E-2</v>
      </c>
      <c r="AC238">
        <v>0.18321024010866399</v>
      </c>
      <c r="AD238">
        <v>0.68253123924728298</v>
      </c>
      <c r="AE238">
        <v>2.71081629842914</v>
      </c>
      <c r="AF238">
        <v>0.41607721648493101</v>
      </c>
      <c r="AG238">
        <v>0.80674443595273604</v>
      </c>
      <c r="AH238">
        <v>0.21266927363013</v>
      </c>
      <c r="AI238">
        <v>0.86592800413975302</v>
      </c>
      <c r="AJ238">
        <v>0.98081433887671299</v>
      </c>
      <c r="AK238">
        <v>-0.22354888871987799</v>
      </c>
    </row>
    <row r="239" spans="1:37" x14ac:dyDescent="0.2">
      <c r="A239" t="s">
        <v>31</v>
      </c>
      <c r="B239">
        <v>58378266</v>
      </c>
      <c r="C239">
        <v>58378442</v>
      </c>
      <c r="D239">
        <v>177</v>
      </c>
      <c r="E239" t="s">
        <v>894</v>
      </c>
      <c r="F239">
        <v>3</v>
      </c>
      <c r="G239" t="s">
        <v>895</v>
      </c>
      <c r="H239" t="s">
        <v>31178</v>
      </c>
      <c r="I239">
        <v>1</v>
      </c>
      <c r="J239">
        <v>58462552</v>
      </c>
      <c r="K239">
        <v>58506199</v>
      </c>
      <c r="L239">
        <v>43648</v>
      </c>
      <c r="M239">
        <v>2</v>
      </c>
      <c r="N239">
        <v>115209</v>
      </c>
      <c r="O239" t="s">
        <v>885</v>
      </c>
      <c r="P239">
        <v>127757</v>
      </c>
      <c r="Q239" t="s">
        <v>886</v>
      </c>
      <c r="R239" t="s">
        <v>887</v>
      </c>
      <c r="S239" t="s">
        <v>31177</v>
      </c>
      <c r="T239">
        <v>0.64637634365716901</v>
      </c>
      <c r="U239">
        <v>0.84931184682313698</v>
      </c>
      <c r="V239">
        <v>-0.10756919253960601</v>
      </c>
      <c r="W239">
        <v>2.39885875359181E-2</v>
      </c>
      <c r="X239">
        <v>0.704072456322962</v>
      </c>
      <c r="Y239">
        <v>23.998294899023399</v>
      </c>
      <c r="Z239">
        <v>0.98812441339480095</v>
      </c>
      <c r="AA239">
        <v>1</v>
      </c>
      <c r="AB239">
        <v>-0.661199475570725</v>
      </c>
      <c r="AC239">
        <v>3.1475659517964501E-2</v>
      </c>
      <c r="AD239">
        <v>0.57684129297949804</v>
      </c>
      <c r="AE239">
        <v>24.160503580318402</v>
      </c>
      <c r="AF239">
        <v>0.39902384492512899</v>
      </c>
      <c r="AG239">
        <v>0.80674443595273604</v>
      </c>
      <c r="AH239">
        <v>0.45420561488669497</v>
      </c>
      <c r="AI239">
        <v>0.14340738271020401</v>
      </c>
      <c r="AJ239">
        <v>0.78121606160956403</v>
      </c>
      <c r="AK239">
        <v>0.83638096014339003</v>
      </c>
    </row>
    <row r="240" spans="1:37" x14ac:dyDescent="0.2">
      <c r="A240" t="s">
        <v>31</v>
      </c>
      <c r="B240">
        <v>58378442</v>
      </c>
      <c r="C240">
        <v>58378618</v>
      </c>
      <c r="D240">
        <v>177</v>
      </c>
      <c r="E240" t="s">
        <v>896</v>
      </c>
      <c r="F240">
        <v>3</v>
      </c>
      <c r="G240" t="s">
        <v>897</v>
      </c>
      <c r="H240" t="s">
        <v>31178</v>
      </c>
      <c r="I240">
        <v>1</v>
      </c>
      <c r="J240">
        <v>58462552</v>
      </c>
      <c r="K240">
        <v>58506199</v>
      </c>
      <c r="L240">
        <v>43648</v>
      </c>
      <c r="M240">
        <v>2</v>
      </c>
      <c r="N240">
        <v>115209</v>
      </c>
      <c r="O240" t="s">
        <v>885</v>
      </c>
      <c r="P240">
        <v>127581</v>
      </c>
      <c r="Q240" t="s">
        <v>886</v>
      </c>
      <c r="R240" t="s">
        <v>887</v>
      </c>
      <c r="S240" t="s">
        <v>31177</v>
      </c>
      <c r="T240">
        <v>0.64637634365716901</v>
      </c>
      <c r="U240">
        <v>0.84931184682313698</v>
      </c>
      <c r="V240">
        <v>-0.10756919253960601</v>
      </c>
      <c r="W240">
        <v>2.39885875359181E-2</v>
      </c>
      <c r="X240">
        <v>0.704072456322962</v>
      </c>
      <c r="Y240">
        <v>23.998294899023399</v>
      </c>
      <c r="Z240">
        <v>0.98812441339480095</v>
      </c>
      <c r="AA240">
        <v>1</v>
      </c>
      <c r="AB240">
        <v>-0.661199475570725</v>
      </c>
      <c r="AC240">
        <v>3.1475659517964501E-2</v>
      </c>
      <c r="AD240">
        <v>0.57684129297949804</v>
      </c>
      <c r="AE240">
        <v>24.160503580318402</v>
      </c>
      <c r="AF240">
        <v>0.39902384492512899</v>
      </c>
      <c r="AG240">
        <v>0.80674443595273604</v>
      </c>
      <c r="AH240">
        <v>0.45420561488669497</v>
      </c>
      <c r="AI240">
        <v>0.14340738271020401</v>
      </c>
      <c r="AJ240">
        <v>0.78121606160956403</v>
      </c>
      <c r="AK240">
        <v>0.83638096014339003</v>
      </c>
    </row>
    <row r="241" spans="1:37" x14ac:dyDescent="0.2">
      <c r="A241" t="s">
        <v>31</v>
      </c>
      <c r="B241">
        <v>58623547</v>
      </c>
      <c r="C241">
        <v>58623693</v>
      </c>
      <c r="D241">
        <v>147</v>
      </c>
      <c r="E241" t="s">
        <v>898</v>
      </c>
      <c r="F241">
        <v>7</v>
      </c>
      <c r="G241" t="s">
        <v>899</v>
      </c>
      <c r="H241" t="s">
        <v>31000</v>
      </c>
      <c r="I241">
        <v>1</v>
      </c>
      <c r="J241">
        <v>58655077</v>
      </c>
      <c r="K241">
        <v>58661694</v>
      </c>
      <c r="L241">
        <v>6618</v>
      </c>
      <c r="M241">
        <v>2</v>
      </c>
      <c r="N241">
        <v>114803</v>
      </c>
      <c r="O241" t="s">
        <v>900</v>
      </c>
      <c r="P241">
        <v>38001</v>
      </c>
      <c r="Q241" t="s">
        <v>901</v>
      </c>
      <c r="R241" t="s">
        <v>902</v>
      </c>
      <c r="S241" t="s">
        <v>31179</v>
      </c>
      <c r="T241" t="s">
        <v>40</v>
      </c>
      <c r="U241" t="s">
        <v>40</v>
      </c>
      <c r="V241">
        <v>0</v>
      </c>
      <c r="W241">
        <v>0.94541066367716797</v>
      </c>
      <c r="X241">
        <v>0.95159051474143896</v>
      </c>
      <c r="Y241">
        <v>0.229786525074757</v>
      </c>
      <c r="Z241">
        <v>0.306975110376564</v>
      </c>
      <c r="AA241">
        <v>0.72610664078822296</v>
      </c>
      <c r="AB241">
        <v>23.594327782514899</v>
      </c>
      <c r="AC241">
        <v>0.71753805159658501</v>
      </c>
      <c r="AD241">
        <v>0.87989882095915395</v>
      </c>
      <c r="AE241">
        <v>-0.77021336214091796</v>
      </c>
      <c r="AF241">
        <v>0.32549523997010099</v>
      </c>
      <c r="AG241">
        <v>0.70473078222419605</v>
      </c>
      <c r="AH241">
        <v>-23.5578019094106</v>
      </c>
      <c r="AI241">
        <v>0.59609816080359102</v>
      </c>
      <c r="AJ241">
        <v>0.78121606160956403</v>
      </c>
      <c r="AK241">
        <v>1.0985418825400399</v>
      </c>
    </row>
    <row r="242" spans="1:37" x14ac:dyDescent="0.2">
      <c r="A242" t="s">
        <v>31</v>
      </c>
      <c r="B242">
        <v>58623693</v>
      </c>
      <c r="C242">
        <v>58623839</v>
      </c>
      <c r="D242">
        <v>147</v>
      </c>
      <c r="E242" t="s">
        <v>903</v>
      </c>
      <c r="F242">
        <v>13</v>
      </c>
      <c r="G242" t="s">
        <v>904</v>
      </c>
      <c r="H242" t="s">
        <v>31000</v>
      </c>
      <c r="I242">
        <v>1</v>
      </c>
      <c r="J242">
        <v>58655077</v>
      </c>
      <c r="K242">
        <v>58661694</v>
      </c>
      <c r="L242">
        <v>6618</v>
      </c>
      <c r="M242">
        <v>2</v>
      </c>
      <c r="N242">
        <v>114803</v>
      </c>
      <c r="O242" t="s">
        <v>900</v>
      </c>
      <c r="P242">
        <v>37855</v>
      </c>
      <c r="Q242" t="s">
        <v>901</v>
      </c>
      <c r="R242" t="s">
        <v>902</v>
      </c>
      <c r="S242" t="s">
        <v>31179</v>
      </c>
      <c r="T242" t="s">
        <v>40</v>
      </c>
      <c r="U242" t="s">
        <v>40</v>
      </c>
      <c r="V242">
        <v>0</v>
      </c>
      <c r="W242">
        <v>0.94541066367716797</v>
      </c>
      <c r="X242">
        <v>0.95159051474143896</v>
      </c>
      <c r="Y242">
        <v>3.7141463664590701E-2</v>
      </c>
      <c r="Z242">
        <v>0.306975110376564</v>
      </c>
      <c r="AA242">
        <v>0.72610664078822296</v>
      </c>
      <c r="AB242">
        <v>23.695390774275399</v>
      </c>
      <c r="AC242">
        <v>0.71753805159658501</v>
      </c>
      <c r="AD242">
        <v>0.87989882095915395</v>
      </c>
      <c r="AE242">
        <v>-0.96285842355108497</v>
      </c>
      <c r="AF242">
        <v>0.32549523997010099</v>
      </c>
      <c r="AG242">
        <v>0.70473078222419605</v>
      </c>
      <c r="AH242">
        <v>-23.658864900973501</v>
      </c>
      <c r="AI242">
        <v>0.59609816080359102</v>
      </c>
      <c r="AJ242">
        <v>0.78121606160956403</v>
      </c>
      <c r="AK242">
        <v>0.90589683478692995</v>
      </c>
    </row>
    <row r="243" spans="1:37" x14ac:dyDescent="0.2">
      <c r="A243" t="s">
        <v>31</v>
      </c>
      <c r="B243">
        <v>58623839</v>
      </c>
      <c r="C243">
        <v>58623985</v>
      </c>
      <c r="D243">
        <v>147</v>
      </c>
      <c r="E243" t="s">
        <v>905</v>
      </c>
      <c r="F243">
        <v>3</v>
      </c>
      <c r="G243" t="s">
        <v>906</v>
      </c>
      <c r="H243" t="s">
        <v>31000</v>
      </c>
      <c r="I243">
        <v>1</v>
      </c>
      <c r="J243">
        <v>58655077</v>
      </c>
      <c r="K243">
        <v>58661694</v>
      </c>
      <c r="L243">
        <v>6618</v>
      </c>
      <c r="M243">
        <v>2</v>
      </c>
      <c r="N243">
        <v>114803</v>
      </c>
      <c r="O243" t="s">
        <v>900</v>
      </c>
      <c r="P243">
        <v>37709</v>
      </c>
      <c r="Q243" t="s">
        <v>901</v>
      </c>
      <c r="R243" t="s">
        <v>902</v>
      </c>
      <c r="S243" t="s">
        <v>31179</v>
      </c>
      <c r="T243" t="s">
        <v>40</v>
      </c>
      <c r="U243" t="s">
        <v>40</v>
      </c>
      <c r="V243">
        <v>0</v>
      </c>
      <c r="W243">
        <v>0.94541066367716797</v>
      </c>
      <c r="X243">
        <v>0.95159051474143896</v>
      </c>
      <c r="Y243">
        <v>3.7141463664590701E-2</v>
      </c>
      <c r="Z243">
        <v>0.306975110376564</v>
      </c>
      <c r="AA243">
        <v>0.72610664078822296</v>
      </c>
      <c r="AB243">
        <v>23.695390774275399</v>
      </c>
      <c r="AC243">
        <v>0.71753805159658501</v>
      </c>
      <c r="AD243">
        <v>0.87989882095915395</v>
      </c>
      <c r="AE243">
        <v>-0.96285842355108497</v>
      </c>
      <c r="AF243">
        <v>0.32549523997010099</v>
      </c>
      <c r="AG243">
        <v>0.70473078222419605</v>
      </c>
      <c r="AH243">
        <v>-23.658864900973501</v>
      </c>
      <c r="AI243">
        <v>0.59609816080359102</v>
      </c>
      <c r="AJ243">
        <v>0.78121606160956403</v>
      </c>
      <c r="AK243">
        <v>0.90589683478692995</v>
      </c>
    </row>
    <row r="244" spans="1:37" x14ac:dyDescent="0.2">
      <c r="A244" t="s">
        <v>31</v>
      </c>
      <c r="B244">
        <v>58639089</v>
      </c>
      <c r="C244">
        <v>58639241</v>
      </c>
      <c r="D244">
        <v>153</v>
      </c>
      <c r="E244" t="s">
        <v>907</v>
      </c>
      <c r="F244">
        <v>0</v>
      </c>
      <c r="G244" t="s">
        <v>908</v>
      </c>
      <c r="H244" t="s">
        <v>31000</v>
      </c>
      <c r="I244">
        <v>1</v>
      </c>
      <c r="J244">
        <v>58655077</v>
      </c>
      <c r="K244">
        <v>58661694</v>
      </c>
      <c r="L244">
        <v>6618</v>
      </c>
      <c r="M244">
        <v>2</v>
      </c>
      <c r="N244">
        <v>114803</v>
      </c>
      <c r="O244" t="s">
        <v>900</v>
      </c>
      <c r="P244">
        <v>22453</v>
      </c>
      <c r="Q244" t="s">
        <v>901</v>
      </c>
      <c r="R244" t="s">
        <v>902</v>
      </c>
      <c r="S244" t="s">
        <v>31179</v>
      </c>
      <c r="T244">
        <v>0.32911398597860803</v>
      </c>
      <c r="U244">
        <v>0.603102917160658</v>
      </c>
      <c r="V244">
        <v>23.875092712704198</v>
      </c>
      <c r="W244">
        <v>0.29261482077562401</v>
      </c>
      <c r="X244">
        <v>0.704072456322962</v>
      </c>
      <c r="Y244">
        <v>24.3115130766272</v>
      </c>
      <c r="Z244">
        <v>0.306975110376564</v>
      </c>
      <c r="AA244">
        <v>0.72610664078822296</v>
      </c>
      <c r="AB244">
        <v>24.104179126588999</v>
      </c>
      <c r="AC244">
        <v>0.27780950890804001</v>
      </c>
      <c r="AD244">
        <v>0.68253123924728298</v>
      </c>
      <c r="AE244">
        <v>24.1416538299564</v>
      </c>
      <c r="AF244">
        <v>0.64997455747578503</v>
      </c>
      <c r="AG244">
        <v>0.80674443595273604</v>
      </c>
      <c r="AH244">
        <v>0.637580140935464</v>
      </c>
      <c r="AI244">
        <v>0.56157887380500204</v>
      </c>
      <c r="AJ244">
        <v>0.78121606160956403</v>
      </c>
      <c r="AK244">
        <v>1.5068095886694</v>
      </c>
    </row>
    <row r="245" spans="1:37" x14ac:dyDescent="0.2">
      <c r="A245" t="s">
        <v>31</v>
      </c>
      <c r="B245">
        <v>59472231</v>
      </c>
      <c r="C245">
        <v>59472436</v>
      </c>
      <c r="D245">
        <v>206</v>
      </c>
      <c r="E245" t="s">
        <v>909</v>
      </c>
      <c r="F245">
        <v>13</v>
      </c>
      <c r="G245" t="s">
        <v>910</v>
      </c>
      <c r="H245" t="s">
        <v>31180</v>
      </c>
      <c r="I245">
        <v>1</v>
      </c>
      <c r="J245">
        <v>59512316</v>
      </c>
      <c r="K245">
        <v>59660423</v>
      </c>
      <c r="L245">
        <v>148108</v>
      </c>
      <c r="M245">
        <v>1</v>
      </c>
      <c r="N245">
        <v>55277</v>
      </c>
      <c r="O245" t="s">
        <v>911</v>
      </c>
      <c r="P245">
        <v>-39880</v>
      </c>
      <c r="Q245" t="s">
        <v>912</v>
      </c>
      <c r="R245" t="s">
        <v>913</v>
      </c>
      <c r="S245" t="s">
        <v>31181</v>
      </c>
      <c r="T245">
        <v>0.152084254673993</v>
      </c>
      <c r="U245">
        <v>0.603102917160658</v>
      </c>
      <c r="V245">
        <v>24.759756683558201</v>
      </c>
      <c r="W245">
        <v>0.20525741147413201</v>
      </c>
      <c r="X245">
        <v>0.704072456322962</v>
      </c>
      <c r="Y245">
        <v>-24.5581228300065</v>
      </c>
      <c r="Z245">
        <v>0.306975110376564</v>
      </c>
      <c r="AA245">
        <v>0.72610664078822296</v>
      </c>
      <c r="AB245">
        <v>23.796282607830101</v>
      </c>
      <c r="AC245">
        <v>7.0489011448141195E-2</v>
      </c>
      <c r="AD245">
        <v>0.57684129297949804</v>
      </c>
      <c r="AE245">
        <v>-24.5581228300065</v>
      </c>
      <c r="AF245">
        <v>4.6407610929182198E-2</v>
      </c>
      <c r="AG245">
        <v>0.476038960109122</v>
      </c>
      <c r="AH245">
        <v>24.759756683558201</v>
      </c>
      <c r="AI245">
        <v>0.35038410267202102</v>
      </c>
      <c r="AJ245">
        <v>0.78121606160956403</v>
      </c>
      <c r="AK245">
        <v>-23.689367411531499</v>
      </c>
    </row>
    <row r="246" spans="1:37" x14ac:dyDescent="0.2">
      <c r="A246" t="s">
        <v>31</v>
      </c>
      <c r="B246">
        <v>59472436</v>
      </c>
      <c r="C246">
        <v>59472641</v>
      </c>
      <c r="D246">
        <v>206</v>
      </c>
      <c r="E246" t="s">
        <v>914</v>
      </c>
      <c r="F246">
        <v>8</v>
      </c>
      <c r="G246" t="s">
        <v>915</v>
      </c>
      <c r="H246" t="s">
        <v>31180</v>
      </c>
      <c r="I246">
        <v>1</v>
      </c>
      <c r="J246">
        <v>59512316</v>
      </c>
      <c r="K246">
        <v>59660423</v>
      </c>
      <c r="L246">
        <v>148108</v>
      </c>
      <c r="M246">
        <v>1</v>
      </c>
      <c r="N246">
        <v>55277</v>
      </c>
      <c r="O246" t="s">
        <v>911</v>
      </c>
      <c r="P246">
        <v>-39675</v>
      </c>
      <c r="Q246" t="s">
        <v>912</v>
      </c>
      <c r="R246" t="s">
        <v>913</v>
      </c>
      <c r="S246" t="s">
        <v>31181</v>
      </c>
      <c r="T246">
        <v>0.152084254673993</v>
      </c>
      <c r="U246">
        <v>0.603102917160658</v>
      </c>
      <c r="V246">
        <v>24.759756683558201</v>
      </c>
      <c r="W246">
        <v>0.20525741147413201</v>
      </c>
      <c r="X246">
        <v>0.704072456322962</v>
      </c>
      <c r="Y246">
        <v>-24.5581228300065</v>
      </c>
      <c r="Z246">
        <v>0.306975110376564</v>
      </c>
      <c r="AA246">
        <v>0.72610664078822296</v>
      </c>
      <c r="AB246">
        <v>23.796282607830101</v>
      </c>
      <c r="AC246">
        <v>7.0489011448141195E-2</v>
      </c>
      <c r="AD246">
        <v>0.57684129297949804</v>
      </c>
      <c r="AE246">
        <v>-24.5581228300065</v>
      </c>
      <c r="AF246">
        <v>4.6407610929182198E-2</v>
      </c>
      <c r="AG246">
        <v>0.476038960109122</v>
      </c>
      <c r="AH246">
        <v>24.759756683558201</v>
      </c>
      <c r="AI246">
        <v>0.35038410267202102</v>
      </c>
      <c r="AJ246">
        <v>0.78121606160956403</v>
      </c>
      <c r="AK246">
        <v>-23.689367411531499</v>
      </c>
    </row>
    <row r="247" spans="1:37" x14ac:dyDescent="0.2">
      <c r="A247" t="s">
        <v>31</v>
      </c>
      <c r="B247">
        <v>59652839</v>
      </c>
      <c r="C247">
        <v>59653012</v>
      </c>
      <c r="D247">
        <v>174</v>
      </c>
      <c r="E247" t="s">
        <v>916</v>
      </c>
      <c r="F247">
        <v>2</v>
      </c>
      <c r="G247" t="s">
        <v>917</v>
      </c>
      <c r="H247" t="s">
        <v>31182</v>
      </c>
      <c r="I247">
        <v>1</v>
      </c>
      <c r="J247">
        <v>59660219</v>
      </c>
      <c r="K247">
        <v>59767675</v>
      </c>
      <c r="L247">
        <v>107457</v>
      </c>
      <c r="M247">
        <v>1</v>
      </c>
      <c r="N247">
        <v>55277</v>
      </c>
      <c r="O247" t="s">
        <v>918</v>
      </c>
      <c r="P247">
        <v>-7207</v>
      </c>
      <c r="Q247" t="s">
        <v>912</v>
      </c>
      <c r="R247" t="s">
        <v>913</v>
      </c>
      <c r="S247" t="s">
        <v>31181</v>
      </c>
      <c r="T247">
        <v>0.35387198439864398</v>
      </c>
      <c r="U247">
        <v>0.603102917160658</v>
      </c>
      <c r="V247">
        <v>-21.367065765952699</v>
      </c>
      <c r="W247">
        <v>0.38920677604595899</v>
      </c>
      <c r="X247">
        <v>0.704072456322962</v>
      </c>
      <c r="Y247">
        <v>-21.235821283473701</v>
      </c>
      <c r="Z247">
        <v>0.69013698642955401</v>
      </c>
      <c r="AA247">
        <v>0.84521697243271998</v>
      </c>
      <c r="AB247">
        <v>1.7855799213092001</v>
      </c>
      <c r="AC247">
        <v>0.75388744886274095</v>
      </c>
      <c r="AD247">
        <v>0.87989882095915395</v>
      </c>
      <c r="AE247">
        <v>1.95429910523978</v>
      </c>
      <c r="AF247">
        <v>0.32549523997010099</v>
      </c>
      <c r="AG247">
        <v>0.70473078222419605</v>
      </c>
      <c r="AH247">
        <v>-23.325493012708101</v>
      </c>
      <c r="AI247">
        <v>0.35038410267202102</v>
      </c>
      <c r="AJ247">
        <v>0.78121606160956403</v>
      </c>
      <c r="AK247">
        <v>-23.255103691679</v>
      </c>
    </row>
    <row r="248" spans="1:37" x14ac:dyDescent="0.2">
      <c r="A248" t="s">
        <v>31</v>
      </c>
      <c r="B248">
        <v>59653012</v>
      </c>
      <c r="C248">
        <v>59653185</v>
      </c>
      <c r="D248">
        <v>174</v>
      </c>
      <c r="E248" t="s">
        <v>919</v>
      </c>
      <c r="F248">
        <v>4</v>
      </c>
      <c r="G248" t="s">
        <v>920</v>
      </c>
      <c r="H248" t="s">
        <v>31182</v>
      </c>
      <c r="I248">
        <v>1</v>
      </c>
      <c r="J248">
        <v>59660219</v>
      </c>
      <c r="K248">
        <v>59767675</v>
      </c>
      <c r="L248">
        <v>107457</v>
      </c>
      <c r="M248">
        <v>1</v>
      </c>
      <c r="N248">
        <v>55277</v>
      </c>
      <c r="O248" t="s">
        <v>918</v>
      </c>
      <c r="P248">
        <v>-7034</v>
      </c>
      <c r="Q248" t="s">
        <v>912</v>
      </c>
      <c r="R248" t="s">
        <v>913</v>
      </c>
      <c r="S248" t="s">
        <v>31181</v>
      </c>
      <c r="T248">
        <v>0.35387198439864398</v>
      </c>
      <c r="U248">
        <v>0.603102917160658</v>
      </c>
      <c r="V248">
        <v>-21.367065765952699</v>
      </c>
      <c r="W248">
        <v>0.38920677604595899</v>
      </c>
      <c r="X248">
        <v>0.704072456322962</v>
      </c>
      <c r="Y248">
        <v>-21.235821283473701</v>
      </c>
      <c r="Z248">
        <v>0.69013698642955401</v>
      </c>
      <c r="AA248">
        <v>0.84521697243271998</v>
      </c>
      <c r="AB248">
        <v>1.7855799213092001</v>
      </c>
      <c r="AC248">
        <v>0.75388744886274095</v>
      </c>
      <c r="AD248">
        <v>0.87989882095915395</v>
      </c>
      <c r="AE248">
        <v>1.95429910523978</v>
      </c>
      <c r="AF248">
        <v>0.32549523997010099</v>
      </c>
      <c r="AG248">
        <v>0.70473078222419605</v>
      </c>
      <c r="AH248">
        <v>-23.325493012708101</v>
      </c>
      <c r="AI248">
        <v>0.35038410267202102</v>
      </c>
      <c r="AJ248">
        <v>0.78121606160956403</v>
      </c>
      <c r="AK248">
        <v>-23.255103691679</v>
      </c>
    </row>
    <row r="249" spans="1:37" x14ac:dyDescent="0.2">
      <c r="A249" t="s">
        <v>31</v>
      </c>
      <c r="B249">
        <v>59969490</v>
      </c>
      <c r="C249">
        <v>59969639</v>
      </c>
      <c r="D249">
        <v>150</v>
      </c>
      <c r="E249" t="s">
        <v>921</v>
      </c>
      <c r="F249">
        <v>3</v>
      </c>
      <c r="G249" t="s">
        <v>922</v>
      </c>
      <c r="H249" t="s">
        <v>31000</v>
      </c>
      <c r="I249">
        <v>1</v>
      </c>
      <c r="J249">
        <v>59990397</v>
      </c>
      <c r="K249">
        <v>60008845</v>
      </c>
      <c r="L249">
        <v>18449</v>
      </c>
      <c r="M249">
        <v>2</v>
      </c>
      <c r="N249">
        <v>127795</v>
      </c>
      <c r="O249" t="s">
        <v>923</v>
      </c>
      <c r="P249">
        <v>39206</v>
      </c>
      <c r="Q249" t="s">
        <v>924</v>
      </c>
      <c r="R249" t="s">
        <v>925</v>
      </c>
      <c r="S249" t="s">
        <v>31183</v>
      </c>
      <c r="T249">
        <v>0.32911398597860803</v>
      </c>
      <c r="U249">
        <v>0.603102917160658</v>
      </c>
      <c r="V249">
        <v>24.358286073319899</v>
      </c>
      <c r="W249">
        <v>0.123414495547065</v>
      </c>
      <c r="X249">
        <v>0.704072456322962</v>
      </c>
      <c r="Y249">
        <v>25.186700770305301</v>
      </c>
      <c r="Z249">
        <v>0.203350924423461</v>
      </c>
      <c r="AA249">
        <v>0.72610664078822296</v>
      </c>
      <c r="AB249">
        <v>24.211109378681101</v>
      </c>
      <c r="AC249">
        <v>0.17695932866387601</v>
      </c>
      <c r="AD249">
        <v>0.68253123924728298</v>
      </c>
      <c r="AE249">
        <v>24.248584082194999</v>
      </c>
      <c r="AF249">
        <v>0.98343762640780896</v>
      </c>
      <c r="AG249">
        <v>1</v>
      </c>
      <c r="AH249">
        <v>1.3942571328290101</v>
      </c>
      <c r="AI249">
        <v>0.170234813229591</v>
      </c>
      <c r="AJ249">
        <v>0.78121606160956403</v>
      </c>
      <c r="AK249">
        <v>5.65640876339243</v>
      </c>
    </row>
    <row r="250" spans="1:37" x14ac:dyDescent="0.2">
      <c r="A250" t="s">
        <v>31</v>
      </c>
      <c r="B250">
        <v>59969639</v>
      </c>
      <c r="C250">
        <v>59969788</v>
      </c>
      <c r="D250">
        <v>150</v>
      </c>
      <c r="E250" t="s">
        <v>926</v>
      </c>
      <c r="F250">
        <v>13</v>
      </c>
      <c r="G250" t="s">
        <v>927</v>
      </c>
      <c r="H250" t="s">
        <v>31000</v>
      </c>
      <c r="I250">
        <v>1</v>
      </c>
      <c r="J250">
        <v>59990397</v>
      </c>
      <c r="K250">
        <v>60008845</v>
      </c>
      <c r="L250">
        <v>18449</v>
      </c>
      <c r="M250">
        <v>2</v>
      </c>
      <c r="N250">
        <v>127795</v>
      </c>
      <c r="O250" t="s">
        <v>923</v>
      </c>
      <c r="P250">
        <v>39057</v>
      </c>
      <c r="Q250" t="s">
        <v>924</v>
      </c>
      <c r="R250" t="s">
        <v>925</v>
      </c>
      <c r="S250" t="s">
        <v>31183</v>
      </c>
      <c r="T250">
        <v>0.32911398597860803</v>
      </c>
      <c r="U250">
        <v>0.603102917160658</v>
      </c>
      <c r="V250">
        <v>24.5102891600568</v>
      </c>
      <c r="W250">
        <v>0.123414495547065</v>
      </c>
      <c r="X250">
        <v>0.704072456322962</v>
      </c>
      <c r="Y250">
        <v>25.278725798703899</v>
      </c>
      <c r="Z250">
        <v>0.203350924423461</v>
      </c>
      <c r="AA250">
        <v>0.72610664078822296</v>
      </c>
      <c r="AB250">
        <v>24.2993863136386</v>
      </c>
      <c r="AC250">
        <v>0.17695932866387601</v>
      </c>
      <c r="AD250">
        <v>0.68253123924728298</v>
      </c>
      <c r="AE250">
        <v>24.336861017265601</v>
      </c>
      <c r="AF250">
        <v>0.98343762640780896</v>
      </c>
      <c r="AG250">
        <v>1</v>
      </c>
      <c r="AH250">
        <v>1.54626021956596</v>
      </c>
      <c r="AI250">
        <v>0.170234813229591</v>
      </c>
      <c r="AJ250">
        <v>0.78121606160956403</v>
      </c>
      <c r="AK250">
        <v>5.7484337917910198</v>
      </c>
    </row>
    <row r="251" spans="1:37" x14ac:dyDescent="0.2">
      <c r="A251" t="s">
        <v>31</v>
      </c>
      <c r="B251">
        <v>59969788</v>
      </c>
      <c r="C251">
        <v>59969937</v>
      </c>
      <c r="D251">
        <v>150</v>
      </c>
      <c r="E251" t="s">
        <v>928</v>
      </c>
      <c r="F251">
        <v>12</v>
      </c>
      <c r="G251" t="s">
        <v>929</v>
      </c>
      <c r="H251" t="s">
        <v>31000</v>
      </c>
      <c r="I251">
        <v>1</v>
      </c>
      <c r="J251">
        <v>59990397</v>
      </c>
      <c r="K251">
        <v>60008845</v>
      </c>
      <c r="L251">
        <v>18449</v>
      </c>
      <c r="M251">
        <v>2</v>
      </c>
      <c r="N251">
        <v>127795</v>
      </c>
      <c r="O251" t="s">
        <v>923</v>
      </c>
      <c r="P251">
        <v>38908</v>
      </c>
      <c r="Q251" t="s">
        <v>924</v>
      </c>
      <c r="R251" t="s">
        <v>925</v>
      </c>
      <c r="S251" t="s">
        <v>31183</v>
      </c>
      <c r="T251">
        <v>0.32911398597860803</v>
      </c>
      <c r="U251">
        <v>0.603102917160658</v>
      </c>
      <c r="V251">
        <v>24.5102891600568</v>
      </c>
      <c r="W251">
        <v>0.123414495547065</v>
      </c>
      <c r="X251">
        <v>0.704072456322962</v>
      </c>
      <c r="Y251">
        <v>24.934536391617598</v>
      </c>
      <c r="Z251">
        <v>0.203350924423461</v>
      </c>
      <c r="AA251">
        <v>0.72610664078822296</v>
      </c>
      <c r="AB251">
        <v>23.9704682060311</v>
      </c>
      <c r="AC251">
        <v>0.17695932866387601</v>
      </c>
      <c r="AD251">
        <v>0.68253123924728298</v>
      </c>
      <c r="AE251">
        <v>24.007942909199301</v>
      </c>
      <c r="AF251">
        <v>0.98343762640780896</v>
      </c>
      <c r="AG251">
        <v>1</v>
      </c>
      <c r="AH251">
        <v>2.5508041094189799</v>
      </c>
      <c r="AI251">
        <v>0.170234813229591</v>
      </c>
      <c r="AJ251">
        <v>0.78121606160956403</v>
      </c>
      <c r="AK251">
        <v>5.4042443847046799</v>
      </c>
    </row>
    <row r="252" spans="1:37" x14ac:dyDescent="0.2">
      <c r="A252" t="s">
        <v>31</v>
      </c>
      <c r="B252">
        <v>59974784</v>
      </c>
      <c r="C252">
        <v>59974971</v>
      </c>
      <c r="D252">
        <v>188</v>
      </c>
      <c r="E252" t="s">
        <v>930</v>
      </c>
      <c r="F252">
        <v>0</v>
      </c>
      <c r="G252" t="s">
        <v>931</v>
      </c>
      <c r="H252" t="s">
        <v>31184</v>
      </c>
      <c r="I252">
        <v>1</v>
      </c>
      <c r="J252">
        <v>59990397</v>
      </c>
      <c r="K252">
        <v>60008845</v>
      </c>
      <c r="L252">
        <v>18449</v>
      </c>
      <c r="M252">
        <v>2</v>
      </c>
      <c r="N252">
        <v>127795</v>
      </c>
      <c r="O252" t="s">
        <v>923</v>
      </c>
      <c r="P252">
        <v>33874</v>
      </c>
      <c r="Q252" t="s">
        <v>924</v>
      </c>
      <c r="R252" t="s">
        <v>925</v>
      </c>
      <c r="S252" t="s">
        <v>31183</v>
      </c>
      <c r="T252">
        <v>0.152084254673993</v>
      </c>
      <c r="U252">
        <v>0.603102917160658</v>
      </c>
      <c r="V252">
        <v>23.1657521585553</v>
      </c>
      <c r="W252">
        <v>0.123414495547065</v>
      </c>
      <c r="X252">
        <v>0.704072456322962</v>
      </c>
      <c r="Y252">
        <v>23.239752732333201</v>
      </c>
      <c r="Z252">
        <v>0.306975110376564</v>
      </c>
      <c r="AA252">
        <v>0.72610664078822296</v>
      </c>
      <c r="AB252">
        <v>22.202278180230799</v>
      </c>
      <c r="AC252">
        <v>0.27780950890804001</v>
      </c>
      <c r="AD252">
        <v>0.68253123924728298</v>
      </c>
      <c r="AE252">
        <v>22.239752877983701</v>
      </c>
      <c r="AF252">
        <v>4.6407610929182198E-2</v>
      </c>
      <c r="AG252">
        <v>0.476038960109122</v>
      </c>
      <c r="AH252">
        <v>23.1657521585553</v>
      </c>
      <c r="AI252">
        <v>3.6185182304427702E-2</v>
      </c>
      <c r="AJ252">
        <v>0.78121606160956403</v>
      </c>
      <c r="AK252">
        <v>23.239752732333201</v>
      </c>
    </row>
    <row r="253" spans="1:37" x14ac:dyDescent="0.2">
      <c r="A253" t="s">
        <v>31</v>
      </c>
      <c r="B253">
        <v>62013993</v>
      </c>
      <c r="C253">
        <v>62014138</v>
      </c>
      <c r="D253">
        <v>146</v>
      </c>
      <c r="E253" t="s">
        <v>932</v>
      </c>
      <c r="F253">
        <v>3</v>
      </c>
      <c r="G253" t="s">
        <v>933</v>
      </c>
      <c r="H253" t="s">
        <v>31185</v>
      </c>
      <c r="I253">
        <v>1</v>
      </c>
      <c r="J253">
        <v>61952312</v>
      </c>
      <c r="K253">
        <v>62117393</v>
      </c>
      <c r="L253">
        <v>165082</v>
      </c>
      <c r="M253">
        <v>1</v>
      </c>
      <c r="N253">
        <v>10207</v>
      </c>
      <c r="O253" t="s">
        <v>934</v>
      </c>
      <c r="P253">
        <v>61681</v>
      </c>
      <c r="Q253" t="s">
        <v>935</v>
      </c>
      <c r="R253" t="s">
        <v>936</v>
      </c>
      <c r="S253" t="s">
        <v>31186</v>
      </c>
      <c r="T253">
        <v>0.35387198439864398</v>
      </c>
      <c r="U253">
        <v>0.603102917160658</v>
      </c>
      <c r="V253">
        <v>-24.518570994462898</v>
      </c>
      <c r="W253">
        <v>0.20525741147413201</v>
      </c>
      <c r="X253">
        <v>0.704072456322962</v>
      </c>
      <c r="Y253">
        <v>-25.1002458526768</v>
      </c>
      <c r="Z253">
        <v>0.65379035313853895</v>
      </c>
      <c r="AA253">
        <v>0.84521697243271998</v>
      </c>
      <c r="AB253">
        <v>-1.53893124235346</v>
      </c>
      <c r="AC253">
        <v>7.0489011448141195E-2</v>
      </c>
      <c r="AD253">
        <v>0.57684129297949804</v>
      </c>
      <c r="AE253">
        <v>-25.1002458526768</v>
      </c>
      <c r="AF253">
        <v>0.32549523997010099</v>
      </c>
      <c r="AG253">
        <v>0.70473078222419605</v>
      </c>
      <c r="AH253">
        <v>-24.301879743492702</v>
      </c>
      <c r="AI253">
        <v>0.35038410267202102</v>
      </c>
      <c r="AJ253">
        <v>0.78121606160956403</v>
      </c>
      <c r="AK253">
        <v>-24.231490419088999</v>
      </c>
    </row>
    <row r="254" spans="1:37" x14ac:dyDescent="0.2">
      <c r="A254" t="s">
        <v>31</v>
      </c>
      <c r="B254">
        <v>62014138</v>
      </c>
      <c r="C254">
        <v>62014283</v>
      </c>
      <c r="D254">
        <v>146</v>
      </c>
      <c r="E254" t="s">
        <v>937</v>
      </c>
      <c r="F254">
        <v>1</v>
      </c>
      <c r="G254" t="s">
        <v>938</v>
      </c>
      <c r="H254" t="s">
        <v>31185</v>
      </c>
      <c r="I254">
        <v>1</v>
      </c>
      <c r="J254">
        <v>61952312</v>
      </c>
      <c r="K254">
        <v>62117393</v>
      </c>
      <c r="L254">
        <v>165082</v>
      </c>
      <c r="M254">
        <v>1</v>
      </c>
      <c r="N254">
        <v>10207</v>
      </c>
      <c r="O254" t="s">
        <v>934</v>
      </c>
      <c r="P254">
        <v>61826</v>
      </c>
      <c r="Q254" t="s">
        <v>935</v>
      </c>
      <c r="R254" t="s">
        <v>936</v>
      </c>
      <c r="S254" t="s">
        <v>31186</v>
      </c>
      <c r="T254">
        <v>0.35387198439864398</v>
      </c>
      <c r="U254">
        <v>0.603102917160658</v>
      </c>
      <c r="V254">
        <v>-24.518570994462898</v>
      </c>
      <c r="W254">
        <v>0.20525741147413201</v>
      </c>
      <c r="X254">
        <v>0.704072456322962</v>
      </c>
      <c r="Y254">
        <v>-25.1002458526768</v>
      </c>
      <c r="Z254">
        <v>0.65379035313853895</v>
      </c>
      <c r="AA254">
        <v>0.84521697243271998</v>
      </c>
      <c r="AB254">
        <v>-1.53893124235346</v>
      </c>
      <c r="AC254">
        <v>7.0489011448141195E-2</v>
      </c>
      <c r="AD254">
        <v>0.57684129297949804</v>
      </c>
      <c r="AE254">
        <v>-25.1002458526768</v>
      </c>
      <c r="AF254">
        <v>0.32549523997010099</v>
      </c>
      <c r="AG254">
        <v>0.70473078222419605</v>
      </c>
      <c r="AH254">
        <v>-24.301879743492702</v>
      </c>
      <c r="AI254">
        <v>0.35038410267202102</v>
      </c>
      <c r="AJ254">
        <v>0.78121606160956403</v>
      </c>
      <c r="AK254">
        <v>-24.231490419088999</v>
      </c>
    </row>
    <row r="255" spans="1:37" x14ac:dyDescent="0.2">
      <c r="A255" t="s">
        <v>31</v>
      </c>
      <c r="B255">
        <v>62114050</v>
      </c>
      <c r="C255">
        <v>62114201</v>
      </c>
      <c r="D255">
        <v>152</v>
      </c>
      <c r="E255" t="s">
        <v>939</v>
      </c>
      <c r="F255">
        <v>3</v>
      </c>
      <c r="G255" t="s">
        <v>940</v>
      </c>
      <c r="H255" t="s">
        <v>30987</v>
      </c>
      <c r="I255">
        <v>1</v>
      </c>
      <c r="J255">
        <v>62114090</v>
      </c>
      <c r="K255">
        <v>62117395</v>
      </c>
      <c r="L255">
        <v>3306</v>
      </c>
      <c r="M255">
        <v>1</v>
      </c>
      <c r="N255">
        <v>10207</v>
      </c>
      <c r="O255" t="s">
        <v>941</v>
      </c>
      <c r="P255">
        <v>0</v>
      </c>
      <c r="Q255" t="s">
        <v>935</v>
      </c>
      <c r="R255" t="s">
        <v>936</v>
      </c>
      <c r="S255" t="s">
        <v>31186</v>
      </c>
      <c r="T255">
        <v>0.15494316491903801</v>
      </c>
      <c r="U255">
        <v>0.603102917160658</v>
      </c>
      <c r="V255">
        <v>-2.9823751066436102</v>
      </c>
      <c r="W255">
        <v>0.69201225521665499</v>
      </c>
      <c r="X255">
        <v>0.95159051474143896</v>
      </c>
      <c r="Y255">
        <v>-0.58198191641713104</v>
      </c>
      <c r="Z255">
        <v>2.56908474133122E-2</v>
      </c>
      <c r="AA255">
        <v>0.72610664078822296</v>
      </c>
      <c r="AB255">
        <v>-3.9458489977714</v>
      </c>
      <c r="AC255">
        <v>0.95011731855419801</v>
      </c>
      <c r="AD255">
        <v>0.960571817865013</v>
      </c>
      <c r="AE255">
        <v>0.28521298338117801</v>
      </c>
      <c r="AF255">
        <v>0.48185193705156298</v>
      </c>
      <c r="AG255">
        <v>0.80674443595273604</v>
      </c>
      <c r="AH255">
        <v>-2.0527644625956198</v>
      </c>
      <c r="AI255">
        <v>0.58910493252618501</v>
      </c>
      <c r="AJ255">
        <v>0.78121606160956403</v>
      </c>
      <c r="AK255">
        <v>-1.01274030749924</v>
      </c>
    </row>
    <row r="256" spans="1:37" x14ac:dyDescent="0.2">
      <c r="A256" t="s">
        <v>31</v>
      </c>
      <c r="B256">
        <v>62222344</v>
      </c>
      <c r="C256">
        <v>62222526</v>
      </c>
      <c r="D256">
        <v>183</v>
      </c>
      <c r="E256" t="s">
        <v>942</v>
      </c>
      <c r="F256">
        <v>4</v>
      </c>
      <c r="G256" t="s">
        <v>943</v>
      </c>
      <c r="H256" t="s">
        <v>31000</v>
      </c>
      <c r="I256">
        <v>1</v>
      </c>
      <c r="J256">
        <v>62194849</v>
      </c>
      <c r="K256">
        <v>62212328</v>
      </c>
      <c r="L256">
        <v>17480</v>
      </c>
      <c r="M256">
        <v>1</v>
      </c>
      <c r="N256">
        <v>54596</v>
      </c>
      <c r="O256" t="s">
        <v>944</v>
      </c>
      <c r="P256">
        <v>27495</v>
      </c>
      <c r="Q256" t="s">
        <v>945</v>
      </c>
      <c r="R256" t="s">
        <v>946</v>
      </c>
      <c r="S256" t="s">
        <v>31187</v>
      </c>
      <c r="T256">
        <v>0.17308923567461099</v>
      </c>
      <c r="U256">
        <v>0.603102917160658</v>
      </c>
      <c r="V256">
        <v>-23.772357853493499</v>
      </c>
      <c r="W256">
        <v>0.69201225521665499</v>
      </c>
      <c r="X256">
        <v>0.95159051474143896</v>
      </c>
      <c r="Y256">
        <v>-6.8466890228931293E-2</v>
      </c>
      <c r="Z256">
        <v>0.250572619160632</v>
      </c>
      <c r="AA256">
        <v>0.72610664078822296</v>
      </c>
      <c r="AB256">
        <v>-1.23718599761213</v>
      </c>
      <c r="AC256">
        <v>0.30184355666711699</v>
      </c>
      <c r="AD256">
        <v>0.68253123924728298</v>
      </c>
      <c r="AE256">
        <v>-1.06846677459085</v>
      </c>
      <c r="AF256">
        <v>0.22065000948199101</v>
      </c>
      <c r="AG256">
        <v>0.68151250837662902</v>
      </c>
      <c r="AH256">
        <v>-23.680931367928402</v>
      </c>
      <c r="AI256">
        <v>0.95029317176085903</v>
      </c>
      <c r="AJ256">
        <v>0.98621344597861504</v>
      </c>
      <c r="AK256">
        <v>0.80028848539330499</v>
      </c>
    </row>
    <row r="257" spans="1:37" x14ac:dyDescent="0.2">
      <c r="A257" t="s">
        <v>31</v>
      </c>
      <c r="B257">
        <v>62327528</v>
      </c>
      <c r="C257">
        <v>62327697</v>
      </c>
      <c r="D257">
        <v>170</v>
      </c>
      <c r="E257" t="s">
        <v>947</v>
      </c>
      <c r="F257">
        <v>7</v>
      </c>
      <c r="G257" t="s">
        <v>948</v>
      </c>
      <c r="H257" t="s">
        <v>31000</v>
      </c>
      <c r="I257">
        <v>1</v>
      </c>
      <c r="J257">
        <v>62236165</v>
      </c>
      <c r="K257">
        <v>62319434</v>
      </c>
      <c r="L257">
        <v>83270</v>
      </c>
      <c r="M257">
        <v>2</v>
      </c>
      <c r="N257">
        <v>163782</v>
      </c>
      <c r="O257" t="s">
        <v>949</v>
      </c>
      <c r="P257">
        <v>-8094</v>
      </c>
      <c r="Q257" t="s">
        <v>950</v>
      </c>
      <c r="R257" t="s">
        <v>951</v>
      </c>
      <c r="S257" t="s">
        <v>31188</v>
      </c>
      <c r="T257">
        <v>0.32911398597860803</v>
      </c>
      <c r="U257">
        <v>0.603102917160658</v>
      </c>
      <c r="V257">
        <v>24.445323064110902</v>
      </c>
      <c r="W257">
        <v>0.20525741147413201</v>
      </c>
      <c r="X257">
        <v>0.704072456322962</v>
      </c>
      <c r="Y257">
        <v>-24.508846665885098</v>
      </c>
      <c r="Z257">
        <v>0.306975110376564</v>
      </c>
      <c r="AA257">
        <v>0.72610664078822296</v>
      </c>
      <c r="AB257">
        <v>23.747006445120501</v>
      </c>
      <c r="AC257">
        <v>7.0489011448141195E-2</v>
      </c>
      <c r="AD257">
        <v>0.57684129297949804</v>
      </c>
      <c r="AE257">
        <v>-24.508846665885098</v>
      </c>
      <c r="AF257">
        <v>0.61410715005536498</v>
      </c>
      <c r="AG257">
        <v>0.80674443595273604</v>
      </c>
      <c r="AH257">
        <v>3.3092357858992498</v>
      </c>
      <c r="AI257">
        <v>0.35038410267202102</v>
      </c>
      <c r="AJ257">
        <v>0.78121606160956403</v>
      </c>
      <c r="AK257">
        <v>-23.640091249086598</v>
      </c>
    </row>
    <row r="258" spans="1:37" x14ac:dyDescent="0.2">
      <c r="A258" t="s">
        <v>31</v>
      </c>
      <c r="B258">
        <v>62327697</v>
      </c>
      <c r="C258">
        <v>62327866</v>
      </c>
      <c r="D258">
        <v>170</v>
      </c>
      <c r="E258" t="s">
        <v>952</v>
      </c>
      <c r="F258">
        <v>6</v>
      </c>
      <c r="G258" t="s">
        <v>953</v>
      </c>
      <c r="H258" t="s">
        <v>31000</v>
      </c>
      <c r="I258">
        <v>1</v>
      </c>
      <c r="J258">
        <v>62236165</v>
      </c>
      <c r="K258">
        <v>62319434</v>
      </c>
      <c r="L258">
        <v>83270</v>
      </c>
      <c r="M258">
        <v>2</v>
      </c>
      <c r="N258">
        <v>163782</v>
      </c>
      <c r="O258" t="s">
        <v>949</v>
      </c>
      <c r="P258">
        <v>-8263</v>
      </c>
      <c r="Q258" t="s">
        <v>950</v>
      </c>
      <c r="R258" t="s">
        <v>951</v>
      </c>
      <c r="S258" t="s">
        <v>31188</v>
      </c>
      <c r="T258">
        <v>0.32911398597860803</v>
      </c>
      <c r="U258">
        <v>0.603102917160658</v>
      </c>
      <c r="V258">
        <v>24.9758377613778</v>
      </c>
      <c r="W258">
        <v>0.20525741147413201</v>
      </c>
      <c r="X258">
        <v>0.704072456322962</v>
      </c>
      <c r="Y258">
        <v>-24.9628390211031</v>
      </c>
      <c r="Z258">
        <v>0.306975110376564</v>
      </c>
      <c r="AA258">
        <v>0.72610664078822296</v>
      </c>
      <c r="AB258">
        <v>24.200998788988301</v>
      </c>
      <c r="AC258">
        <v>7.0489011448141195E-2</v>
      </c>
      <c r="AD258">
        <v>0.57684129297949804</v>
      </c>
      <c r="AE258">
        <v>-24.9628390211031</v>
      </c>
      <c r="AF258">
        <v>0.61410715005536498</v>
      </c>
      <c r="AG258">
        <v>0.80674443595273604</v>
      </c>
      <c r="AH258">
        <v>3.8397504831661098</v>
      </c>
      <c r="AI258">
        <v>0.35038410267202102</v>
      </c>
      <c r="AJ258">
        <v>0.78121606160956403</v>
      </c>
      <c r="AK258">
        <v>-24.094083590826202</v>
      </c>
    </row>
    <row r="259" spans="1:37" x14ac:dyDescent="0.2">
      <c r="A259" t="s">
        <v>31</v>
      </c>
      <c r="B259">
        <v>62327866</v>
      </c>
      <c r="C259">
        <v>62328035</v>
      </c>
      <c r="D259">
        <v>170</v>
      </c>
      <c r="E259" t="s">
        <v>954</v>
      </c>
      <c r="F259">
        <v>4</v>
      </c>
      <c r="G259" t="s">
        <v>955</v>
      </c>
      <c r="H259" t="s">
        <v>31000</v>
      </c>
      <c r="I259">
        <v>1</v>
      </c>
      <c r="J259">
        <v>62236165</v>
      </c>
      <c r="K259">
        <v>62319434</v>
      </c>
      <c r="L259">
        <v>83270</v>
      </c>
      <c r="M259">
        <v>2</v>
      </c>
      <c r="N259">
        <v>163782</v>
      </c>
      <c r="O259" t="s">
        <v>949</v>
      </c>
      <c r="P259">
        <v>-8432</v>
      </c>
      <c r="Q259" t="s">
        <v>950</v>
      </c>
      <c r="R259" t="s">
        <v>951</v>
      </c>
      <c r="S259" t="s">
        <v>31188</v>
      </c>
      <c r="T259">
        <v>0.32911398597860803</v>
      </c>
      <c r="U259">
        <v>0.603102917160658</v>
      </c>
      <c r="V259">
        <v>22.860360689697199</v>
      </c>
      <c r="W259">
        <v>0.20525741147413201</v>
      </c>
      <c r="X259">
        <v>0.704072456322962</v>
      </c>
      <c r="Y259">
        <v>-23.341571178533499</v>
      </c>
      <c r="Z259">
        <v>0.306975110376564</v>
      </c>
      <c r="AA259">
        <v>0.72610664078822296</v>
      </c>
      <c r="AB259">
        <v>22.579731010145998</v>
      </c>
      <c r="AC259">
        <v>7.0489011448141195E-2</v>
      </c>
      <c r="AD259">
        <v>0.57684129297949804</v>
      </c>
      <c r="AE259">
        <v>-23.341571178533499</v>
      </c>
      <c r="AF259">
        <v>0.61410715005536498</v>
      </c>
      <c r="AG259">
        <v>0.80674443595273604</v>
      </c>
      <c r="AH259">
        <v>1.72427341148556</v>
      </c>
      <c r="AI259">
        <v>0.35038410267202102</v>
      </c>
      <c r="AJ259">
        <v>0.78121606160956403</v>
      </c>
      <c r="AK259">
        <v>-22.472815823932802</v>
      </c>
    </row>
    <row r="260" spans="1:37" x14ac:dyDescent="0.2">
      <c r="A260" t="s">
        <v>31</v>
      </c>
      <c r="B260">
        <v>63629274</v>
      </c>
      <c r="C260">
        <v>63629416</v>
      </c>
      <c r="D260">
        <v>143</v>
      </c>
      <c r="E260" t="s">
        <v>956</v>
      </c>
      <c r="F260">
        <v>1</v>
      </c>
      <c r="G260" t="s">
        <v>957</v>
      </c>
      <c r="H260" t="s">
        <v>31189</v>
      </c>
      <c r="I260">
        <v>1</v>
      </c>
      <c r="J260">
        <v>63623093</v>
      </c>
      <c r="K260">
        <v>63660221</v>
      </c>
      <c r="L260">
        <v>37129</v>
      </c>
      <c r="M260">
        <v>1</v>
      </c>
      <c r="N260">
        <v>5236</v>
      </c>
      <c r="O260" t="s">
        <v>958</v>
      </c>
      <c r="P260">
        <v>6181</v>
      </c>
      <c r="Q260" t="s">
        <v>959</v>
      </c>
      <c r="R260" t="s">
        <v>960</v>
      </c>
      <c r="S260" t="s">
        <v>31190</v>
      </c>
      <c r="T260">
        <v>0.152084254673993</v>
      </c>
      <c r="U260">
        <v>0.603102917160658</v>
      </c>
      <c r="V260">
        <v>24.1356281244306</v>
      </c>
      <c r="W260">
        <v>0.46193634366738701</v>
      </c>
      <c r="X260">
        <v>0.75726018452522603</v>
      </c>
      <c r="Y260">
        <v>1.1021814503868299</v>
      </c>
      <c r="Z260">
        <v>0.203350924423461</v>
      </c>
      <c r="AA260">
        <v>0.72610664078822296</v>
      </c>
      <c r="AB260">
        <v>23.605420043311199</v>
      </c>
      <c r="AC260">
        <v>0.88945902157151002</v>
      </c>
      <c r="AD260">
        <v>0.94068432309766403</v>
      </c>
      <c r="AE260">
        <v>0.102181536511319</v>
      </c>
      <c r="AF260">
        <v>0.205398459628826</v>
      </c>
      <c r="AG260">
        <v>0.68151250837662902</v>
      </c>
      <c r="AH260">
        <v>2.51339055990876</v>
      </c>
      <c r="AI260">
        <v>0.183554312780425</v>
      </c>
      <c r="AJ260">
        <v>0.78121606160956403</v>
      </c>
      <c r="AK260">
        <v>1.9709367643723299</v>
      </c>
    </row>
    <row r="261" spans="1:37" x14ac:dyDescent="0.2">
      <c r="A261" t="s">
        <v>31</v>
      </c>
      <c r="B261">
        <v>65549393</v>
      </c>
      <c r="C261">
        <v>65549536</v>
      </c>
      <c r="D261">
        <v>144</v>
      </c>
      <c r="E261" t="s">
        <v>961</v>
      </c>
      <c r="F261">
        <v>2</v>
      </c>
      <c r="G261" t="s">
        <v>962</v>
      </c>
      <c r="H261" t="s">
        <v>31191</v>
      </c>
      <c r="I261">
        <v>1</v>
      </c>
      <c r="J261">
        <v>65565546</v>
      </c>
      <c r="K261">
        <v>65626234</v>
      </c>
      <c r="L261">
        <v>60689</v>
      </c>
      <c r="M261">
        <v>1</v>
      </c>
      <c r="N261">
        <v>3953</v>
      </c>
      <c r="O261" t="s">
        <v>963</v>
      </c>
      <c r="P261">
        <v>-16010</v>
      </c>
      <c r="Q261" t="s">
        <v>964</v>
      </c>
      <c r="R261" t="s">
        <v>965</v>
      </c>
      <c r="S261" t="s">
        <v>31192</v>
      </c>
      <c r="T261">
        <v>0.58193367309619304</v>
      </c>
      <c r="U261">
        <v>0.81360520874211995</v>
      </c>
      <c r="V261">
        <v>1.6047298094328</v>
      </c>
      <c r="W261">
        <v>1</v>
      </c>
      <c r="X261">
        <v>1</v>
      </c>
      <c r="Y261">
        <v>0.111159035449093</v>
      </c>
      <c r="Z261">
        <v>0.50356939191822203</v>
      </c>
      <c r="AA261">
        <v>0.84521697243271998</v>
      </c>
      <c r="AB261">
        <v>1.46244667942851</v>
      </c>
      <c r="AC261">
        <v>0.51773129198787704</v>
      </c>
      <c r="AD261">
        <v>0.87989882095915395</v>
      </c>
      <c r="AE261">
        <v>-0.43109770170334999</v>
      </c>
      <c r="AF261">
        <v>0.79069815739449201</v>
      </c>
      <c r="AG261">
        <v>0.89887026093657796</v>
      </c>
      <c r="AH261">
        <v>0.84671202305050297</v>
      </c>
      <c r="AI261">
        <v>0.66136788977169603</v>
      </c>
      <c r="AJ261">
        <v>0.83537416865133296</v>
      </c>
      <c r="AK261">
        <v>0.56506464808340495</v>
      </c>
    </row>
    <row r="262" spans="1:37" x14ac:dyDescent="0.2">
      <c r="A262" t="s">
        <v>31</v>
      </c>
      <c r="B262">
        <v>65563640</v>
      </c>
      <c r="C262">
        <v>65563804</v>
      </c>
      <c r="D262">
        <v>165</v>
      </c>
      <c r="E262" t="s">
        <v>966</v>
      </c>
      <c r="F262">
        <v>1</v>
      </c>
      <c r="G262" t="s">
        <v>967</v>
      </c>
      <c r="H262" t="s">
        <v>30999</v>
      </c>
      <c r="I262">
        <v>1</v>
      </c>
      <c r="J262">
        <v>65565546</v>
      </c>
      <c r="K262">
        <v>65626234</v>
      </c>
      <c r="L262">
        <v>60689</v>
      </c>
      <c r="M262">
        <v>1</v>
      </c>
      <c r="N262">
        <v>3953</v>
      </c>
      <c r="O262" t="s">
        <v>963</v>
      </c>
      <c r="P262">
        <v>-1742</v>
      </c>
      <c r="Q262" t="s">
        <v>964</v>
      </c>
      <c r="R262" t="s">
        <v>965</v>
      </c>
      <c r="S262" t="s">
        <v>31192</v>
      </c>
      <c r="T262">
        <v>1</v>
      </c>
      <c r="U262">
        <v>1</v>
      </c>
      <c r="V262">
        <v>-2.72439743550453</v>
      </c>
      <c r="W262">
        <v>0.65075386537994595</v>
      </c>
      <c r="X262">
        <v>0.94119559056004798</v>
      </c>
      <c r="Y262">
        <v>-3.0053456058710202</v>
      </c>
      <c r="Z262">
        <v>0.51787522577244804</v>
      </c>
      <c r="AA262">
        <v>0.84521697243271998</v>
      </c>
      <c r="AB262">
        <v>1.81301321238303E-2</v>
      </c>
      <c r="AC262">
        <v>0.87571881649376604</v>
      </c>
      <c r="AD262">
        <v>0.94068432309766403</v>
      </c>
      <c r="AE262">
        <v>-1.3305586787613199</v>
      </c>
      <c r="AF262">
        <v>0.48185193705156298</v>
      </c>
      <c r="AG262">
        <v>0.80674443595273604</v>
      </c>
      <c r="AH262">
        <v>-3.2471299352312601</v>
      </c>
      <c r="AI262">
        <v>0.566733449666177</v>
      </c>
      <c r="AJ262">
        <v>0.78121606160956403</v>
      </c>
      <c r="AK262">
        <v>-2.7726220438276301</v>
      </c>
    </row>
    <row r="263" spans="1:37" x14ac:dyDescent="0.2">
      <c r="A263" t="s">
        <v>31</v>
      </c>
      <c r="B263">
        <v>65563804</v>
      </c>
      <c r="C263">
        <v>65563968</v>
      </c>
      <c r="D263">
        <v>165</v>
      </c>
      <c r="E263" t="s">
        <v>968</v>
      </c>
      <c r="F263">
        <v>4</v>
      </c>
      <c r="G263" t="s">
        <v>969</v>
      </c>
      <c r="H263" t="s">
        <v>30999</v>
      </c>
      <c r="I263">
        <v>1</v>
      </c>
      <c r="J263">
        <v>65565546</v>
      </c>
      <c r="K263">
        <v>65626234</v>
      </c>
      <c r="L263">
        <v>60689</v>
      </c>
      <c r="M263">
        <v>1</v>
      </c>
      <c r="N263">
        <v>3953</v>
      </c>
      <c r="O263" t="s">
        <v>963</v>
      </c>
      <c r="P263">
        <v>-1578</v>
      </c>
      <c r="Q263" t="s">
        <v>964</v>
      </c>
      <c r="R263" t="s">
        <v>965</v>
      </c>
      <c r="S263" t="s">
        <v>31192</v>
      </c>
      <c r="T263">
        <v>1</v>
      </c>
      <c r="U263">
        <v>1</v>
      </c>
      <c r="V263">
        <v>-2.72439743550453</v>
      </c>
      <c r="W263">
        <v>0.65075386537994595</v>
      </c>
      <c r="X263">
        <v>0.94119559056004798</v>
      </c>
      <c r="Y263">
        <v>-3.0053456058710202</v>
      </c>
      <c r="Z263">
        <v>0.51787522577244804</v>
      </c>
      <c r="AA263">
        <v>0.84521697243271998</v>
      </c>
      <c r="AB263">
        <v>1.81301321238303E-2</v>
      </c>
      <c r="AC263">
        <v>0.87571881649376604</v>
      </c>
      <c r="AD263">
        <v>0.94068432309766403</v>
      </c>
      <c r="AE263">
        <v>-1.3305586787613199</v>
      </c>
      <c r="AF263">
        <v>0.48185193705156298</v>
      </c>
      <c r="AG263">
        <v>0.80674443595273604</v>
      </c>
      <c r="AH263">
        <v>-3.2471299352312601</v>
      </c>
      <c r="AI263">
        <v>0.566733449666177</v>
      </c>
      <c r="AJ263">
        <v>0.78121606160956403</v>
      </c>
      <c r="AK263">
        <v>-2.7726220438276301</v>
      </c>
    </row>
    <row r="264" spans="1:37" x14ac:dyDescent="0.2">
      <c r="A264" t="s">
        <v>31</v>
      </c>
      <c r="B264">
        <v>65563968</v>
      </c>
      <c r="C264">
        <v>65564132</v>
      </c>
      <c r="D264">
        <v>165</v>
      </c>
      <c r="E264" t="s">
        <v>970</v>
      </c>
      <c r="F264">
        <v>1</v>
      </c>
      <c r="G264" t="s">
        <v>971</v>
      </c>
      <c r="H264" t="s">
        <v>30999</v>
      </c>
      <c r="I264">
        <v>1</v>
      </c>
      <c r="J264">
        <v>65565546</v>
      </c>
      <c r="K264">
        <v>65626234</v>
      </c>
      <c r="L264">
        <v>60689</v>
      </c>
      <c r="M264">
        <v>1</v>
      </c>
      <c r="N264">
        <v>3953</v>
      </c>
      <c r="O264" t="s">
        <v>963</v>
      </c>
      <c r="P264">
        <v>-1414</v>
      </c>
      <c r="Q264" t="s">
        <v>964</v>
      </c>
      <c r="R264" t="s">
        <v>965</v>
      </c>
      <c r="S264" t="s">
        <v>31192</v>
      </c>
      <c r="T264">
        <v>1</v>
      </c>
      <c r="U264">
        <v>1</v>
      </c>
      <c r="V264">
        <v>-2.72439743550453</v>
      </c>
      <c r="W264">
        <v>0.65075386537994595</v>
      </c>
      <c r="X264">
        <v>0.94119559056004798</v>
      </c>
      <c r="Y264">
        <v>-3.0053456058710202</v>
      </c>
      <c r="Z264">
        <v>0.51787522577244804</v>
      </c>
      <c r="AA264">
        <v>0.84521697243271998</v>
      </c>
      <c r="AB264">
        <v>-0.11336013315712599</v>
      </c>
      <c r="AC264">
        <v>0.85112879757875803</v>
      </c>
      <c r="AD264">
        <v>0.94068432309766403</v>
      </c>
      <c r="AE264">
        <v>-1.55393776030666</v>
      </c>
      <c r="AF264">
        <v>0.48185193705156298</v>
      </c>
      <c r="AG264">
        <v>0.80674443595273604</v>
      </c>
      <c r="AH264">
        <v>-3.15806781191782</v>
      </c>
      <c r="AI264">
        <v>0.566733449666177</v>
      </c>
      <c r="AJ264">
        <v>0.78121606160956403</v>
      </c>
      <c r="AK264">
        <v>-2.6823777706419198</v>
      </c>
    </row>
    <row r="265" spans="1:37" x14ac:dyDescent="0.2">
      <c r="A265" t="s">
        <v>31</v>
      </c>
      <c r="B265">
        <v>67083982</v>
      </c>
      <c r="C265">
        <v>67084157</v>
      </c>
      <c r="D265">
        <v>176</v>
      </c>
      <c r="E265" t="s">
        <v>972</v>
      </c>
      <c r="F265">
        <v>2</v>
      </c>
      <c r="G265" t="s">
        <v>973</v>
      </c>
      <c r="H265" t="s">
        <v>31000</v>
      </c>
      <c r="I265">
        <v>1</v>
      </c>
      <c r="J265">
        <v>66999350</v>
      </c>
      <c r="K265">
        <v>67054148</v>
      </c>
      <c r="L265">
        <v>54799</v>
      </c>
      <c r="M265">
        <v>2</v>
      </c>
      <c r="N265">
        <v>23169</v>
      </c>
      <c r="O265" t="s">
        <v>974</v>
      </c>
      <c r="P265">
        <v>-29834</v>
      </c>
      <c r="Q265" t="s">
        <v>975</v>
      </c>
      <c r="R265" t="s">
        <v>976</v>
      </c>
      <c r="S265" t="s">
        <v>31193</v>
      </c>
      <c r="T265">
        <v>0.22774543955932</v>
      </c>
      <c r="U265">
        <v>0.603102917160658</v>
      </c>
      <c r="V265">
        <v>1.1785086177108399</v>
      </c>
      <c r="W265">
        <v>0.14614232260548901</v>
      </c>
      <c r="X265">
        <v>0.704072456322962</v>
      </c>
      <c r="Y265">
        <v>-1.3743176387291201</v>
      </c>
      <c r="Z265">
        <v>0.56586644336707403</v>
      </c>
      <c r="AA265">
        <v>0.84521697243271998</v>
      </c>
      <c r="AB265">
        <v>0.46072605329004501</v>
      </c>
      <c r="AC265">
        <v>0.51254547585059396</v>
      </c>
      <c r="AD265">
        <v>0.87989882095915395</v>
      </c>
      <c r="AE265">
        <v>-0.80217763908151396</v>
      </c>
      <c r="AF265">
        <v>8.7649747387619506E-2</v>
      </c>
      <c r="AG265">
        <v>0.68151250837662902</v>
      </c>
      <c r="AH265">
        <v>1.6224667149308201</v>
      </c>
      <c r="AI265">
        <v>0.101446297955936</v>
      </c>
      <c r="AJ265">
        <v>0.78121606160956403</v>
      </c>
      <c r="AK265">
        <v>-1.20940949268681</v>
      </c>
    </row>
    <row r="266" spans="1:37" x14ac:dyDescent="0.2">
      <c r="A266" t="s">
        <v>31</v>
      </c>
      <c r="B266">
        <v>67084157</v>
      </c>
      <c r="C266">
        <v>67084332</v>
      </c>
      <c r="D266">
        <v>176</v>
      </c>
      <c r="E266" t="s">
        <v>977</v>
      </c>
      <c r="F266">
        <v>3</v>
      </c>
      <c r="G266" t="s">
        <v>978</v>
      </c>
      <c r="H266" t="s">
        <v>31000</v>
      </c>
      <c r="I266">
        <v>1</v>
      </c>
      <c r="J266">
        <v>66999350</v>
      </c>
      <c r="K266">
        <v>67054148</v>
      </c>
      <c r="L266">
        <v>54799</v>
      </c>
      <c r="M266">
        <v>2</v>
      </c>
      <c r="N266">
        <v>23169</v>
      </c>
      <c r="O266" t="s">
        <v>974</v>
      </c>
      <c r="P266">
        <v>-30009</v>
      </c>
      <c r="Q266" t="s">
        <v>975</v>
      </c>
      <c r="R266" t="s">
        <v>976</v>
      </c>
      <c r="S266" t="s">
        <v>31193</v>
      </c>
      <c r="T266">
        <v>0.22774543955932</v>
      </c>
      <c r="U266">
        <v>0.603102917160658</v>
      </c>
      <c r="V266">
        <v>1.1785086177108399</v>
      </c>
      <c r="W266">
        <v>0.14614232260548901</v>
      </c>
      <c r="X266">
        <v>0.704072456322962</v>
      </c>
      <c r="Y266">
        <v>-1.3743176387291201</v>
      </c>
      <c r="Z266">
        <v>0.56586644336707403</v>
      </c>
      <c r="AA266">
        <v>0.84521697243271998</v>
      </c>
      <c r="AB266">
        <v>0.46072605329004501</v>
      </c>
      <c r="AC266">
        <v>0.51254547585059396</v>
      </c>
      <c r="AD266">
        <v>0.87989882095915395</v>
      </c>
      <c r="AE266">
        <v>-0.80217763908151396</v>
      </c>
      <c r="AF266">
        <v>8.7649747387619506E-2</v>
      </c>
      <c r="AG266">
        <v>0.68151250837662902</v>
      </c>
      <c r="AH266">
        <v>1.6224667149308201</v>
      </c>
      <c r="AI266">
        <v>0.101446297955936</v>
      </c>
      <c r="AJ266">
        <v>0.78121606160956403</v>
      </c>
      <c r="AK266">
        <v>-1.20940949268681</v>
      </c>
    </row>
    <row r="267" spans="1:37" x14ac:dyDescent="0.2">
      <c r="A267" t="s">
        <v>31</v>
      </c>
      <c r="B267">
        <v>67342992</v>
      </c>
      <c r="C267">
        <v>67343143</v>
      </c>
      <c r="D267">
        <v>152</v>
      </c>
      <c r="E267" t="s">
        <v>979</v>
      </c>
      <c r="F267">
        <v>1</v>
      </c>
      <c r="G267" t="s">
        <v>980</v>
      </c>
      <c r="H267" t="s">
        <v>30987</v>
      </c>
      <c r="I267">
        <v>1</v>
      </c>
      <c r="J267">
        <v>67343724</v>
      </c>
      <c r="K267">
        <v>67397023</v>
      </c>
      <c r="L267">
        <v>53300</v>
      </c>
      <c r="M267">
        <v>1</v>
      </c>
      <c r="N267">
        <v>3595</v>
      </c>
      <c r="O267" t="s">
        <v>981</v>
      </c>
      <c r="P267">
        <v>-581</v>
      </c>
      <c r="Q267" t="s">
        <v>982</v>
      </c>
      <c r="R267" t="s">
        <v>983</v>
      </c>
      <c r="S267" t="s">
        <v>31194</v>
      </c>
      <c r="T267">
        <v>1</v>
      </c>
      <c r="U267">
        <v>1</v>
      </c>
      <c r="V267">
        <v>-0.21543361400241201</v>
      </c>
      <c r="W267">
        <v>0.38920677604595899</v>
      </c>
      <c r="X267">
        <v>0.704072456322962</v>
      </c>
      <c r="Y267">
        <v>-22.1571696144428</v>
      </c>
      <c r="Z267">
        <v>1</v>
      </c>
      <c r="AA267">
        <v>1</v>
      </c>
      <c r="AB267">
        <v>-0.68102303321308799</v>
      </c>
      <c r="AC267">
        <v>0.92091778829119397</v>
      </c>
      <c r="AD267">
        <v>0.94068432309766403</v>
      </c>
      <c r="AE267">
        <v>-0.51230383291706205</v>
      </c>
      <c r="AF267">
        <v>1</v>
      </c>
      <c r="AG267">
        <v>1</v>
      </c>
      <c r="AH267">
        <v>0.294024739427583</v>
      </c>
      <c r="AI267">
        <v>0.24456414000292601</v>
      </c>
      <c r="AJ267">
        <v>0.78121606160956403</v>
      </c>
      <c r="AK267">
        <v>-22.398337757973799</v>
      </c>
    </row>
    <row r="268" spans="1:37" x14ac:dyDescent="0.2">
      <c r="A268" t="s">
        <v>31</v>
      </c>
      <c r="B268">
        <v>67343143</v>
      </c>
      <c r="C268">
        <v>67343294</v>
      </c>
      <c r="D268">
        <v>152</v>
      </c>
      <c r="E268" t="s">
        <v>984</v>
      </c>
      <c r="F268">
        <v>1</v>
      </c>
      <c r="G268" t="s">
        <v>985</v>
      </c>
      <c r="H268" t="s">
        <v>30987</v>
      </c>
      <c r="I268">
        <v>1</v>
      </c>
      <c r="J268">
        <v>67343724</v>
      </c>
      <c r="K268">
        <v>67397023</v>
      </c>
      <c r="L268">
        <v>53300</v>
      </c>
      <c r="M268">
        <v>1</v>
      </c>
      <c r="N268">
        <v>3595</v>
      </c>
      <c r="O268" t="s">
        <v>981</v>
      </c>
      <c r="P268">
        <v>-430</v>
      </c>
      <c r="Q268" t="s">
        <v>982</v>
      </c>
      <c r="R268" t="s">
        <v>983</v>
      </c>
      <c r="S268" t="s">
        <v>31194</v>
      </c>
      <c r="T268">
        <v>1</v>
      </c>
      <c r="U268">
        <v>1</v>
      </c>
      <c r="V268">
        <v>-0.21543361400241201</v>
      </c>
      <c r="W268">
        <v>0.38920677604595899</v>
      </c>
      <c r="X268">
        <v>0.704072456322962</v>
      </c>
      <c r="Y268">
        <v>-22.1571696144428</v>
      </c>
      <c r="Z268">
        <v>1</v>
      </c>
      <c r="AA268">
        <v>1</v>
      </c>
      <c r="AB268">
        <v>-0.68102303321308799</v>
      </c>
      <c r="AC268">
        <v>0.92091778829119397</v>
      </c>
      <c r="AD268">
        <v>0.94068432309766403</v>
      </c>
      <c r="AE268">
        <v>-0.51230383291706205</v>
      </c>
      <c r="AF268">
        <v>1</v>
      </c>
      <c r="AG268">
        <v>1</v>
      </c>
      <c r="AH268">
        <v>0.294024739427583</v>
      </c>
      <c r="AI268">
        <v>0.24456414000292601</v>
      </c>
      <c r="AJ268">
        <v>0.78121606160956403</v>
      </c>
      <c r="AK268">
        <v>-22.398337757973799</v>
      </c>
    </row>
    <row r="269" spans="1:37" x14ac:dyDescent="0.2">
      <c r="A269" t="s">
        <v>31</v>
      </c>
      <c r="B269">
        <v>68739196</v>
      </c>
      <c r="C269">
        <v>68739370</v>
      </c>
      <c r="D269">
        <v>175</v>
      </c>
      <c r="E269" t="s">
        <v>986</v>
      </c>
      <c r="F269">
        <v>1</v>
      </c>
      <c r="G269" t="s">
        <v>987</v>
      </c>
      <c r="H269" t="s">
        <v>31195</v>
      </c>
      <c r="I269">
        <v>1</v>
      </c>
      <c r="J269">
        <v>68474152</v>
      </c>
      <c r="K269">
        <v>68497221</v>
      </c>
      <c r="L269">
        <v>23070</v>
      </c>
      <c r="M269">
        <v>2</v>
      </c>
      <c r="N269">
        <v>55635</v>
      </c>
      <c r="O269" t="s">
        <v>988</v>
      </c>
      <c r="P269">
        <v>-241975</v>
      </c>
      <c r="Q269" t="s">
        <v>989</v>
      </c>
      <c r="R269" t="s">
        <v>990</v>
      </c>
      <c r="S269" t="s">
        <v>31196</v>
      </c>
      <c r="T269">
        <v>8.9923889598785597E-2</v>
      </c>
      <c r="U269">
        <v>0.603102917160658</v>
      </c>
      <c r="V269">
        <v>0.64362848719526899</v>
      </c>
      <c r="W269">
        <v>0.58889774963992803</v>
      </c>
      <c r="X269">
        <v>0.89526216254578295</v>
      </c>
      <c r="Y269">
        <v>-0.73471607340423495</v>
      </c>
      <c r="Z269">
        <v>0.32032258634981398</v>
      </c>
      <c r="AA269">
        <v>0.75113490403390404</v>
      </c>
      <c r="AB269">
        <v>0.40264816684452198</v>
      </c>
      <c r="AC269">
        <v>0.59128365232514601</v>
      </c>
      <c r="AD269">
        <v>0.87989882095915395</v>
      </c>
      <c r="AE269">
        <v>-0.78962107662779402</v>
      </c>
      <c r="AF269">
        <v>6.3592737897968904E-2</v>
      </c>
      <c r="AG269">
        <v>0.57889197891446198</v>
      </c>
      <c r="AH269">
        <v>0.59712740417832999</v>
      </c>
      <c r="AI269">
        <v>0.74905312492532705</v>
      </c>
      <c r="AJ269">
        <v>0.91200148566411499</v>
      </c>
      <c r="AK269">
        <v>-0.411286933334224</v>
      </c>
    </row>
    <row r="270" spans="1:37" x14ac:dyDescent="0.2">
      <c r="A270" t="s">
        <v>31</v>
      </c>
      <c r="B270">
        <v>68739370</v>
      </c>
      <c r="C270">
        <v>68739544</v>
      </c>
      <c r="D270">
        <v>175</v>
      </c>
      <c r="E270" t="s">
        <v>991</v>
      </c>
      <c r="F270">
        <v>3</v>
      </c>
      <c r="G270" t="s">
        <v>992</v>
      </c>
      <c r="H270" t="s">
        <v>31195</v>
      </c>
      <c r="I270">
        <v>1</v>
      </c>
      <c r="J270">
        <v>68474152</v>
      </c>
      <c r="K270">
        <v>68497221</v>
      </c>
      <c r="L270">
        <v>23070</v>
      </c>
      <c r="M270">
        <v>2</v>
      </c>
      <c r="N270">
        <v>55635</v>
      </c>
      <c r="O270" t="s">
        <v>988</v>
      </c>
      <c r="P270">
        <v>-242149</v>
      </c>
      <c r="Q270" t="s">
        <v>989</v>
      </c>
      <c r="R270" t="s">
        <v>990</v>
      </c>
      <c r="S270" t="s">
        <v>31196</v>
      </c>
      <c r="T270">
        <v>8.9923889598785597E-2</v>
      </c>
      <c r="U270">
        <v>0.603102917160658</v>
      </c>
      <c r="V270">
        <v>0.64362848719526899</v>
      </c>
      <c r="W270">
        <v>0.58889774963992803</v>
      </c>
      <c r="X270">
        <v>0.89526216254578295</v>
      </c>
      <c r="Y270">
        <v>-0.73471607340423495</v>
      </c>
      <c r="Z270">
        <v>0.32032258634981398</v>
      </c>
      <c r="AA270">
        <v>0.75113490403390404</v>
      </c>
      <c r="AB270">
        <v>0.40264816684452198</v>
      </c>
      <c r="AC270">
        <v>0.59128365232514601</v>
      </c>
      <c r="AD270">
        <v>0.87989882095915395</v>
      </c>
      <c r="AE270">
        <v>-0.78962107662779402</v>
      </c>
      <c r="AF270">
        <v>6.3592737897968904E-2</v>
      </c>
      <c r="AG270">
        <v>0.57889197891446198</v>
      </c>
      <c r="AH270">
        <v>0.59712740417832999</v>
      </c>
      <c r="AI270">
        <v>0.74905312492532705</v>
      </c>
      <c r="AJ270">
        <v>0.91200148566411499</v>
      </c>
      <c r="AK270">
        <v>-0.411286933334224</v>
      </c>
    </row>
    <row r="271" spans="1:37" x14ac:dyDescent="0.2">
      <c r="A271" t="s">
        <v>31</v>
      </c>
      <c r="B271">
        <v>68880867</v>
      </c>
      <c r="C271">
        <v>68881040</v>
      </c>
      <c r="D271">
        <v>174</v>
      </c>
      <c r="E271" t="s">
        <v>993</v>
      </c>
      <c r="F271">
        <v>0</v>
      </c>
      <c r="G271" t="s">
        <v>994</v>
      </c>
      <c r="H271" t="s">
        <v>31197</v>
      </c>
      <c r="I271">
        <v>1</v>
      </c>
      <c r="J271">
        <v>69055838</v>
      </c>
      <c r="K271">
        <v>69229597</v>
      </c>
      <c r="L271">
        <v>173760</v>
      </c>
      <c r="M271">
        <v>1</v>
      </c>
      <c r="N271">
        <v>105378787</v>
      </c>
      <c r="O271" t="s">
        <v>995</v>
      </c>
      <c r="P271">
        <v>-174798</v>
      </c>
      <c r="Q271" t="s">
        <v>40</v>
      </c>
      <c r="R271" t="s">
        <v>996</v>
      </c>
      <c r="S271" t="s">
        <v>31198</v>
      </c>
      <c r="T271">
        <v>0.323300140219206</v>
      </c>
      <c r="U271">
        <v>0.603102917160658</v>
      </c>
      <c r="V271">
        <v>-3.1930270012596198</v>
      </c>
      <c r="W271">
        <v>0.24279500649351901</v>
      </c>
      <c r="X271">
        <v>0.704072456322962</v>
      </c>
      <c r="Y271">
        <v>-2.8999676409827901</v>
      </c>
      <c r="Z271">
        <v>0.219227112082651</v>
      </c>
      <c r="AA271">
        <v>0.72610664078822296</v>
      </c>
      <c r="AB271">
        <v>-3.03652516612157</v>
      </c>
      <c r="AC271">
        <v>4.5295221746086002E-2</v>
      </c>
      <c r="AD271">
        <v>0.57684129297949804</v>
      </c>
      <c r="AE271">
        <v>-3.8999668787770299</v>
      </c>
      <c r="AF271">
        <v>0.50246633758904102</v>
      </c>
      <c r="AG271">
        <v>0.80674443595273604</v>
      </c>
      <c r="AH271">
        <v>-2.4297465362431199</v>
      </c>
      <c r="AI271">
        <v>0.58910493252618501</v>
      </c>
      <c r="AJ271">
        <v>0.78121606160956403</v>
      </c>
      <c r="AK271">
        <v>-2.0312122586179902</v>
      </c>
    </row>
    <row r="272" spans="1:37" x14ac:dyDescent="0.2">
      <c r="A272" t="s">
        <v>31</v>
      </c>
      <c r="B272">
        <v>68881040</v>
      </c>
      <c r="C272">
        <v>68881213</v>
      </c>
      <c r="D272">
        <v>174</v>
      </c>
      <c r="E272" t="s">
        <v>997</v>
      </c>
      <c r="F272">
        <v>3</v>
      </c>
      <c r="G272" t="s">
        <v>998</v>
      </c>
      <c r="H272" t="s">
        <v>31197</v>
      </c>
      <c r="I272">
        <v>1</v>
      </c>
      <c r="J272">
        <v>69055838</v>
      </c>
      <c r="K272">
        <v>69229597</v>
      </c>
      <c r="L272">
        <v>173760</v>
      </c>
      <c r="M272">
        <v>1</v>
      </c>
      <c r="N272">
        <v>105378787</v>
      </c>
      <c r="O272" t="s">
        <v>995</v>
      </c>
      <c r="P272">
        <v>-174625</v>
      </c>
      <c r="Q272" t="s">
        <v>40</v>
      </c>
      <c r="R272" t="s">
        <v>996</v>
      </c>
      <c r="S272" t="s">
        <v>31198</v>
      </c>
      <c r="T272">
        <v>0.323300140219206</v>
      </c>
      <c r="U272">
        <v>0.603102917160658</v>
      </c>
      <c r="V272">
        <v>-3.1930270012596198</v>
      </c>
      <c r="W272">
        <v>0.24279500649351901</v>
      </c>
      <c r="X272">
        <v>0.704072456322962</v>
      </c>
      <c r="Y272">
        <v>-2.8999676409827901</v>
      </c>
      <c r="Z272">
        <v>0.219227112082651</v>
      </c>
      <c r="AA272">
        <v>0.72610664078822296</v>
      </c>
      <c r="AB272">
        <v>-3.03652516612157</v>
      </c>
      <c r="AC272">
        <v>4.5295221746086002E-2</v>
      </c>
      <c r="AD272">
        <v>0.57684129297949804</v>
      </c>
      <c r="AE272">
        <v>-3.8999668787770299</v>
      </c>
      <c r="AF272">
        <v>0.50246633758904102</v>
      </c>
      <c r="AG272">
        <v>0.80674443595273604</v>
      </c>
      <c r="AH272">
        <v>-2.4297465362431199</v>
      </c>
      <c r="AI272">
        <v>0.58910493252618501</v>
      </c>
      <c r="AJ272">
        <v>0.78121606160956403</v>
      </c>
      <c r="AK272">
        <v>-2.0312122586179902</v>
      </c>
    </row>
    <row r="273" spans="1:37" x14ac:dyDescent="0.2">
      <c r="A273" t="s">
        <v>31</v>
      </c>
      <c r="B273">
        <v>68881213</v>
      </c>
      <c r="C273">
        <v>68881386</v>
      </c>
      <c r="D273">
        <v>174</v>
      </c>
      <c r="E273" t="s">
        <v>999</v>
      </c>
      <c r="F273">
        <v>4</v>
      </c>
      <c r="G273" t="s">
        <v>1000</v>
      </c>
      <c r="H273" t="s">
        <v>31197</v>
      </c>
      <c r="I273">
        <v>1</v>
      </c>
      <c r="J273">
        <v>69055838</v>
      </c>
      <c r="K273">
        <v>69229597</v>
      </c>
      <c r="L273">
        <v>173760</v>
      </c>
      <c r="M273">
        <v>1</v>
      </c>
      <c r="N273">
        <v>105378787</v>
      </c>
      <c r="O273" t="s">
        <v>995</v>
      </c>
      <c r="P273">
        <v>-174452</v>
      </c>
      <c r="Q273" t="s">
        <v>40</v>
      </c>
      <c r="R273" t="s">
        <v>996</v>
      </c>
      <c r="S273" t="s">
        <v>31198</v>
      </c>
      <c r="T273">
        <v>0.323300140219206</v>
      </c>
      <c r="U273">
        <v>0.603102917160658</v>
      </c>
      <c r="V273">
        <v>-2.9797854574791698</v>
      </c>
      <c r="W273">
        <v>0.24279500649351901</v>
      </c>
      <c r="X273">
        <v>0.704072456322962</v>
      </c>
      <c r="Y273">
        <v>-2.7082395830822001</v>
      </c>
      <c r="Z273">
        <v>0.219227112082651</v>
      </c>
      <c r="AA273">
        <v>0.72610664078822296</v>
      </c>
      <c r="AB273">
        <v>-2.82328362234112</v>
      </c>
      <c r="AC273">
        <v>4.5295221746086002E-2</v>
      </c>
      <c r="AD273">
        <v>0.57684129297949804</v>
      </c>
      <c r="AE273">
        <v>-3.7082388208764399</v>
      </c>
      <c r="AF273">
        <v>0.50246633758904102</v>
      </c>
      <c r="AG273">
        <v>0.80674443595273604</v>
      </c>
      <c r="AH273">
        <v>-2.24131491549233</v>
      </c>
      <c r="AI273">
        <v>0.58910493252618501</v>
      </c>
      <c r="AJ273">
        <v>0.78121606160956403</v>
      </c>
      <c r="AK273">
        <v>-1.83948421270713</v>
      </c>
    </row>
    <row r="274" spans="1:37" x14ac:dyDescent="0.2">
      <c r="A274" t="s">
        <v>31</v>
      </c>
      <c r="B274">
        <v>68924074</v>
      </c>
      <c r="C274">
        <v>68924250</v>
      </c>
      <c r="D274">
        <v>177</v>
      </c>
      <c r="E274" t="s">
        <v>1001</v>
      </c>
      <c r="F274">
        <v>3</v>
      </c>
      <c r="G274" t="s">
        <v>1002</v>
      </c>
      <c r="H274" t="s">
        <v>31199</v>
      </c>
      <c r="I274">
        <v>1</v>
      </c>
      <c r="J274">
        <v>69055838</v>
      </c>
      <c r="K274">
        <v>69229597</v>
      </c>
      <c r="L274">
        <v>173760</v>
      </c>
      <c r="M274">
        <v>1</v>
      </c>
      <c r="N274">
        <v>105378787</v>
      </c>
      <c r="O274" t="s">
        <v>995</v>
      </c>
      <c r="P274">
        <v>-131588</v>
      </c>
      <c r="Q274" t="s">
        <v>40</v>
      </c>
      <c r="R274" t="s">
        <v>996</v>
      </c>
      <c r="S274" t="s">
        <v>31198</v>
      </c>
      <c r="T274">
        <v>1</v>
      </c>
      <c r="U274">
        <v>1</v>
      </c>
      <c r="V274">
        <v>0.58933139624138298</v>
      </c>
      <c r="W274">
        <v>0.77366869869802801</v>
      </c>
      <c r="X274">
        <v>0.95159051474143896</v>
      </c>
      <c r="Y274">
        <v>0.52834601708773798</v>
      </c>
      <c r="Z274">
        <v>0.58211111364942003</v>
      </c>
      <c r="AA274">
        <v>0.84521697243271998</v>
      </c>
      <c r="AB274">
        <v>0.137111299300577</v>
      </c>
      <c r="AC274">
        <v>0.90050874808013404</v>
      </c>
      <c r="AD274">
        <v>0.94068432309766403</v>
      </c>
      <c r="AE274">
        <v>0.2256815913212</v>
      </c>
      <c r="AF274">
        <v>0.61338704916217401</v>
      </c>
      <c r="AG274">
        <v>0.80674443595273604</v>
      </c>
      <c r="AH274">
        <v>0.83242117658343895</v>
      </c>
      <c r="AI274">
        <v>0.66518390003913097</v>
      </c>
      <c r="AJ274">
        <v>0.83916620342076398</v>
      </c>
      <c r="AK274">
        <v>0.597606766126074</v>
      </c>
    </row>
    <row r="275" spans="1:37" x14ac:dyDescent="0.2">
      <c r="A275" t="s">
        <v>31</v>
      </c>
      <c r="B275">
        <v>68924250</v>
      </c>
      <c r="C275">
        <v>68924426</v>
      </c>
      <c r="D275">
        <v>177</v>
      </c>
      <c r="E275" t="s">
        <v>1003</v>
      </c>
      <c r="F275">
        <v>1</v>
      </c>
      <c r="G275" t="s">
        <v>1004</v>
      </c>
      <c r="H275" t="s">
        <v>31199</v>
      </c>
      <c r="I275">
        <v>1</v>
      </c>
      <c r="J275">
        <v>69055838</v>
      </c>
      <c r="K275">
        <v>69229597</v>
      </c>
      <c r="L275">
        <v>173760</v>
      </c>
      <c r="M275">
        <v>1</v>
      </c>
      <c r="N275">
        <v>105378787</v>
      </c>
      <c r="O275" t="s">
        <v>995</v>
      </c>
      <c r="P275">
        <v>-131412</v>
      </c>
      <c r="Q275" t="s">
        <v>40</v>
      </c>
      <c r="R275" t="s">
        <v>996</v>
      </c>
      <c r="S275" t="s">
        <v>31198</v>
      </c>
      <c r="T275">
        <v>1</v>
      </c>
      <c r="U275">
        <v>1</v>
      </c>
      <c r="V275">
        <v>0.58933139624138298</v>
      </c>
      <c r="W275">
        <v>0.77366869869802801</v>
      </c>
      <c r="X275">
        <v>0.95159051474143896</v>
      </c>
      <c r="Y275">
        <v>0.52834601708773798</v>
      </c>
      <c r="Z275">
        <v>0.58211111364942003</v>
      </c>
      <c r="AA275">
        <v>0.84521697243271998</v>
      </c>
      <c r="AB275">
        <v>0.137111299300577</v>
      </c>
      <c r="AC275">
        <v>0.90050874808013404</v>
      </c>
      <c r="AD275">
        <v>0.94068432309766403</v>
      </c>
      <c r="AE275">
        <v>0.2256815913212</v>
      </c>
      <c r="AF275">
        <v>0.61338704916217401</v>
      </c>
      <c r="AG275">
        <v>0.80674443595273604</v>
      </c>
      <c r="AH275">
        <v>0.83242117658343895</v>
      </c>
      <c r="AI275">
        <v>0.66518390003913097</v>
      </c>
      <c r="AJ275">
        <v>0.83916620342076398</v>
      </c>
      <c r="AK275">
        <v>0.597606766126074</v>
      </c>
    </row>
    <row r="276" spans="1:37" x14ac:dyDescent="0.2">
      <c r="A276" t="s">
        <v>31</v>
      </c>
      <c r="B276">
        <v>70889913</v>
      </c>
      <c r="C276">
        <v>70890128</v>
      </c>
      <c r="D276">
        <v>216</v>
      </c>
      <c r="E276" t="s">
        <v>1005</v>
      </c>
      <c r="F276">
        <v>1</v>
      </c>
      <c r="G276" t="s">
        <v>1006</v>
      </c>
      <c r="H276" t="s">
        <v>31200</v>
      </c>
      <c r="I276">
        <v>1</v>
      </c>
      <c r="J276">
        <v>70760382</v>
      </c>
      <c r="K276">
        <v>70786460</v>
      </c>
      <c r="L276">
        <v>26079</v>
      </c>
      <c r="M276">
        <v>1</v>
      </c>
      <c r="N276">
        <v>101927244</v>
      </c>
      <c r="O276" t="s">
        <v>1007</v>
      </c>
      <c r="P276">
        <v>129531</v>
      </c>
      <c r="Q276" t="s">
        <v>1008</v>
      </c>
      <c r="R276" t="s">
        <v>1009</v>
      </c>
      <c r="S276" t="s">
        <v>31201</v>
      </c>
      <c r="T276">
        <v>0.28267915800069998</v>
      </c>
      <c r="U276">
        <v>0.603102917160658</v>
      </c>
      <c r="V276">
        <v>2.2686796991710998</v>
      </c>
      <c r="W276">
        <v>0.68474665780344501</v>
      </c>
      <c r="X276">
        <v>0.95159051474143896</v>
      </c>
      <c r="Y276">
        <v>0.61879299644642505</v>
      </c>
      <c r="Z276">
        <v>0.36306483076338902</v>
      </c>
      <c r="AA276">
        <v>0.82618055647217403</v>
      </c>
      <c r="AB276">
        <v>1.65420326228007</v>
      </c>
      <c r="AC276">
        <v>0.83860325819821502</v>
      </c>
      <c r="AD276">
        <v>0.94068432309766403</v>
      </c>
      <c r="AE276">
        <v>8.3331112640359001E-2</v>
      </c>
      <c r="AF276">
        <v>0.33445985155554397</v>
      </c>
      <c r="AG276">
        <v>0.71916631056622005</v>
      </c>
      <c r="AH276">
        <v>2.0245278975175802</v>
      </c>
      <c r="AI276">
        <v>0.36349259143347801</v>
      </c>
      <c r="AJ276">
        <v>0.78121606160956403</v>
      </c>
      <c r="AK276">
        <v>0.92011615049298001</v>
      </c>
    </row>
    <row r="277" spans="1:37" x14ac:dyDescent="0.2">
      <c r="A277" t="s">
        <v>31</v>
      </c>
      <c r="B277">
        <v>71514134</v>
      </c>
      <c r="C277">
        <v>71514306</v>
      </c>
      <c r="D277">
        <v>173</v>
      </c>
      <c r="E277" t="s">
        <v>1010</v>
      </c>
      <c r="F277">
        <v>5</v>
      </c>
      <c r="G277" t="s">
        <v>1011</v>
      </c>
      <c r="H277" t="s">
        <v>31202</v>
      </c>
      <c r="I277">
        <v>1</v>
      </c>
      <c r="J277">
        <v>71407492</v>
      </c>
      <c r="K277">
        <v>71439838</v>
      </c>
      <c r="L277">
        <v>32347</v>
      </c>
      <c r="M277">
        <v>2</v>
      </c>
      <c r="N277">
        <v>257194</v>
      </c>
      <c r="O277" t="s">
        <v>1012</v>
      </c>
      <c r="P277">
        <v>-74296</v>
      </c>
      <c r="Q277" t="s">
        <v>1013</v>
      </c>
      <c r="R277" t="s">
        <v>1014</v>
      </c>
      <c r="S277" t="s">
        <v>31203</v>
      </c>
      <c r="T277">
        <v>0.405827941023295</v>
      </c>
      <c r="U277">
        <v>0.675554104038396</v>
      </c>
      <c r="V277">
        <v>0.60294947297810597</v>
      </c>
      <c r="W277">
        <v>0.40944370654371998</v>
      </c>
      <c r="X277">
        <v>0.72901549903149199</v>
      </c>
      <c r="Y277">
        <v>-0.64168726397034903</v>
      </c>
      <c r="Z277">
        <v>0.78781839419629895</v>
      </c>
      <c r="AA277">
        <v>0.92380787694909605</v>
      </c>
      <c r="AB277">
        <v>0.27438377598205899</v>
      </c>
      <c r="AC277">
        <v>0.21855917316224699</v>
      </c>
      <c r="AD277">
        <v>0.68253123924728298</v>
      </c>
      <c r="AE277">
        <v>-0.71945571851676604</v>
      </c>
      <c r="AF277">
        <v>0.28004848212480998</v>
      </c>
      <c r="AG277">
        <v>0.70473078222419605</v>
      </c>
      <c r="AH277">
        <v>0.684820980505219</v>
      </c>
      <c r="AI277">
        <v>0.85105016042330905</v>
      </c>
      <c r="AJ277">
        <v>0.96632148399954898</v>
      </c>
      <c r="AK277">
        <v>-0.33258801752873302</v>
      </c>
    </row>
    <row r="278" spans="1:37" x14ac:dyDescent="0.2">
      <c r="A278" t="s">
        <v>31</v>
      </c>
      <c r="B278">
        <v>71514306</v>
      </c>
      <c r="C278">
        <v>71514478</v>
      </c>
      <c r="D278">
        <v>173</v>
      </c>
      <c r="E278" t="s">
        <v>1015</v>
      </c>
      <c r="F278">
        <v>3</v>
      </c>
      <c r="G278" t="s">
        <v>1016</v>
      </c>
      <c r="H278" t="s">
        <v>31202</v>
      </c>
      <c r="I278">
        <v>1</v>
      </c>
      <c r="J278">
        <v>71407492</v>
      </c>
      <c r="K278">
        <v>71439838</v>
      </c>
      <c r="L278">
        <v>32347</v>
      </c>
      <c r="M278">
        <v>2</v>
      </c>
      <c r="N278">
        <v>257194</v>
      </c>
      <c r="O278" t="s">
        <v>1012</v>
      </c>
      <c r="P278">
        <v>-74468</v>
      </c>
      <c r="Q278" t="s">
        <v>1013</v>
      </c>
      <c r="R278" t="s">
        <v>1014</v>
      </c>
      <c r="S278" t="s">
        <v>31203</v>
      </c>
      <c r="T278">
        <v>0.405827941023295</v>
      </c>
      <c r="U278">
        <v>0.675554104038396</v>
      </c>
      <c r="V278">
        <v>0.60294947297810597</v>
      </c>
      <c r="W278">
        <v>0.40944370654371998</v>
      </c>
      <c r="X278">
        <v>0.72901549903149199</v>
      </c>
      <c r="Y278">
        <v>-0.64168726397034903</v>
      </c>
      <c r="Z278">
        <v>0.78781839419629895</v>
      </c>
      <c r="AA278">
        <v>0.92380787694909605</v>
      </c>
      <c r="AB278">
        <v>0.27438377598205899</v>
      </c>
      <c r="AC278">
        <v>0.21855917316224699</v>
      </c>
      <c r="AD278">
        <v>0.68253123924728298</v>
      </c>
      <c r="AE278">
        <v>-0.71945571851676604</v>
      </c>
      <c r="AF278">
        <v>0.28004848212480998</v>
      </c>
      <c r="AG278">
        <v>0.70473078222419605</v>
      </c>
      <c r="AH278">
        <v>0.684820980505219</v>
      </c>
      <c r="AI278">
        <v>0.85105016042330905</v>
      </c>
      <c r="AJ278">
        <v>0.96632148399954898</v>
      </c>
      <c r="AK278">
        <v>-0.33258801752873302</v>
      </c>
    </row>
    <row r="279" spans="1:37" x14ac:dyDescent="0.2">
      <c r="A279" t="s">
        <v>31</v>
      </c>
      <c r="B279">
        <v>71514478</v>
      </c>
      <c r="C279">
        <v>71514650</v>
      </c>
      <c r="D279">
        <v>173</v>
      </c>
      <c r="E279" t="s">
        <v>1017</v>
      </c>
      <c r="F279">
        <v>1</v>
      </c>
      <c r="G279" t="s">
        <v>1018</v>
      </c>
      <c r="H279" t="s">
        <v>31202</v>
      </c>
      <c r="I279">
        <v>1</v>
      </c>
      <c r="J279">
        <v>71407492</v>
      </c>
      <c r="K279">
        <v>71439838</v>
      </c>
      <c r="L279">
        <v>32347</v>
      </c>
      <c r="M279">
        <v>2</v>
      </c>
      <c r="N279">
        <v>257194</v>
      </c>
      <c r="O279" t="s">
        <v>1012</v>
      </c>
      <c r="P279">
        <v>-74640</v>
      </c>
      <c r="Q279" t="s">
        <v>1013</v>
      </c>
      <c r="R279" t="s">
        <v>1014</v>
      </c>
      <c r="S279" t="s">
        <v>31203</v>
      </c>
      <c r="T279">
        <v>0.405827941023295</v>
      </c>
      <c r="U279">
        <v>0.675554104038396</v>
      </c>
      <c r="V279">
        <v>0.60294947297810597</v>
      </c>
      <c r="W279">
        <v>0.45957837416585501</v>
      </c>
      <c r="X279">
        <v>0.75726018452522603</v>
      </c>
      <c r="Y279">
        <v>-0.52817445055699996</v>
      </c>
      <c r="Z279">
        <v>0.84353587433811905</v>
      </c>
      <c r="AA279">
        <v>0.971114744068449</v>
      </c>
      <c r="AB279">
        <v>0.18987749805277901</v>
      </c>
      <c r="AC279">
        <v>0.24522952640118301</v>
      </c>
      <c r="AD279">
        <v>0.68253123924728298</v>
      </c>
      <c r="AE279">
        <v>-0.60594290510341797</v>
      </c>
      <c r="AF279">
        <v>0.26419960097842299</v>
      </c>
      <c r="AG279">
        <v>0.70473078222419605</v>
      </c>
      <c r="AH279">
        <v>0.79108237420557603</v>
      </c>
      <c r="AI279">
        <v>0.89330166057204197</v>
      </c>
      <c r="AJ279">
        <v>0.98621344597861504</v>
      </c>
      <c r="AK279">
        <v>-0.25655682650832201</v>
      </c>
    </row>
    <row r="280" spans="1:37" x14ac:dyDescent="0.2">
      <c r="A280" t="s">
        <v>31</v>
      </c>
      <c r="B280">
        <v>71888789</v>
      </c>
      <c r="C280">
        <v>71888965</v>
      </c>
      <c r="D280">
        <v>177</v>
      </c>
      <c r="E280" t="s">
        <v>1019</v>
      </c>
      <c r="F280">
        <v>3</v>
      </c>
      <c r="G280" t="s">
        <v>1020</v>
      </c>
      <c r="H280" t="s">
        <v>31204</v>
      </c>
      <c r="I280">
        <v>1</v>
      </c>
      <c r="J280">
        <v>71794232</v>
      </c>
      <c r="K280">
        <v>71837012</v>
      </c>
      <c r="L280">
        <v>42781</v>
      </c>
      <c r="M280">
        <v>2</v>
      </c>
      <c r="N280">
        <v>100852409</v>
      </c>
      <c r="O280" t="s">
        <v>1021</v>
      </c>
      <c r="P280">
        <v>-51777</v>
      </c>
      <c r="Q280" t="s">
        <v>1022</v>
      </c>
      <c r="R280" t="s">
        <v>1023</v>
      </c>
      <c r="S280" t="s">
        <v>31205</v>
      </c>
      <c r="T280">
        <v>0.29420488661453897</v>
      </c>
      <c r="U280">
        <v>0.603102917160658</v>
      </c>
      <c r="V280">
        <v>0.74699987918864597</v>
      </c>
      <c r="W280">
        <v>0.47702388188002898</v>
      </c>
      <c r="X280">
        <v>0.77657679348715702</v>
      </c>
      <c r="Y280">
        <v>-0.68135178670677499</v>
      </c>
      <c r="Z280">
        <v>0.58742410078291896</v>
      </c>
      <c r="AA280">
        <v>0.84521697243271998</v>
      </c>
      <c r="AB280">
        <v>0.35334651375237802</v>
      </c>
      <c r="AC280">
        <v>0.32332724889679099</v>
      </c>
      <c r="AD280">
        <v>0.69215152705010896</v>
      </c>
      <c r="AE280">
        <v>-0.91198718231730203</v>
      </c>
      <c r="AF280">
        <v>0.202293195756654</v>
      </c>
      <c r="AG280">
        <v>0.68151250837662902</v>
      </c>
      <c r="AH280">
        <v>0.84947600410553503</v>
      </c>
      <c r="AI280">
        <v>0.79780209583282302</v>
      </c>
      <c r="AJ280">
        <v>0.94037894694888802</v>
      </c>
      <c r="AK280">
        <v>-0.25929737139285503</v>
      </c>
    </row>
    <row r="281" spans="1:37" x14ac:dyDescent="0.2">
      <c r="A281" t="s">
        <v>31</v>
      </c>
      <c r="B281">
        <v>71888965</v>
      </c>
      <c r="C281">
        <v>71889141</v>
      </c>
      <c r="D281">
        <v>177</v>
      </c>
      <c r="E281" t="s">
        <v>1024</v>
      </c>
      <c r="F281">
        <v>2</v>
      </c>
      <c r="G281" t="s">
        <v>1025</v>
      </c>
      <c r="H281" t="s">
        <v>31204</v>
      </c>
      <c r="I281">
        <v>1</v>
      </c>
      <c r="J281">
        <v>71794232</v>
      </c>
      <c r="K281">
        <v>71837012</v>
      </c>
      <c r="L281">
        <v>42781</v>
      </c>
      <c r="M281">
        <v>2</v>
      </c>
      <c r="N281">
        <v>100852409</v>
      </c>
      <c r="O281" t="s">
        <v>1021</v>
      </c>
      <c r="P281">
        <v>-51953</v>
      </c>
      <c r="Q281" t="s">
        <v>1022</v>
      </c>
      <c r="R281" t="s">
        <v>1023</v>
      </c>
      <c r="S281" t="s">
        <v>31205</v>
      </c>
      <c r="T281">
        <v>0.28117659849264798</v>
      </c>
      <c r="U281">
        <v>0.603102917160658</v>
      </c>
      <c r="V281">
        <v>0.85552107792712695</v>
      </c>
      <c r="W281">
        <v>0.49482581751094201</v>
      </c>
      <c r="X281">
        <v>0.78363289935355196</v>
      </c>
      <c r="Y281">
        <v>-0.62192984446426702</v>
      </c>
      <c r="Z281">
        <v>0.57542831354841995</v>
      </c>
      <c r="AA281">
        <v>0.84521697243271998</v>
      </c>
      <c r="AB281">
        <v>0.46186771249086001</v>
      </c>
      <c r="AC281">
        <v>0.33166742915788799</v>
      </c>
      <c r="AD281">
        <v>0.70642041372164399</v>
      </c>
      <c r="AE281">
        <v>-0.85256524007479395</v>
      </c>
      <c r="AF281">
        <v>0.196096051113824</v>
      </c>
      <c r="AG281">
        <v>0.68151250837662902</v>
      </c>
      <c r="AH281">
        <v>0.90963689224247501</v>
      </c>
      <c r="AI281">
        <v>0.81147456601799905</v>
      </c>
      <c r="AJ281">
        <v>0.94390293416205995</v>
      </c>
      <c r="AK281">
        <v>-0.21593899881383399</v>
      </c>
    </row>
    <row r="282" spans="1:37" x14ac:dyDescent="0.2">
      <c r="A282" t="s">
        <v>31</v>
      </c>
      <c r="B282">
        <v>72030966</v>
      </c>
      <c r="C282">
        <v>72031117</v>
      </c>
      <c r="D282">
        <v>152</v>
      </c>
      <c r="E282" t="s">
        <v>1026</v>
      </c>
      <c r="F282">
        <v>1</v>
      </c>
      <c r="G282" t="s">
        <v>1027</v>
      </c>
      <c r="H282" t="s">
        <v>31206</v>
      </c>
      <c r="I282">
        <v>1</v>
      </c>
      <c r="J282">
        <v>71697946</v>
      </c>
      <c r="K282">
        <v>72100917</v>
      </c>
      <c r="L282">
        <v>402972</v>
      </c>
      <c r="M282">
        <v>2</v>
      </c>
      <c r="N282">
        <v>257194</v>
      </c>
      <c r="O282" t="s">
        <v>1028</v>
      </c>
      <c r="P282">
        <v>69800</v>
      </c>
      <c r="Q282" t="s">
        <v>1013</v>
      </c>
      <c r="R282" t="s">
        <v>1014</v>
      </c>
      <c r="S282" t="s">
        <v>31203</v>
      </c>
      <c r="T282">
        <v>1</v>
      </c>
      <c r="U282">
        <v>1</v>
      </c>
      <c r="V282">
        <v>-9.20447158262587E-3</v>
      </c>
      <c r="W282">
        <v>0.94541066367716797</v>
      </c>
      <c r="X282">
        <v>0.95159051474143896</v>
      </c>
      <c r="Y282">
        <v>0.19604063122208601</v>
      </c>
      <c r="Z282">
        <v>0.65379035313853895</v>
      </c>
      <c r="AA282">
        <v>0.84521697243271998</v>
      </c>
      <c r="AB282">
        <v>-0.97267851728009402</v>
      </c>
      <c r="AC282">
        <v>0.71753805159658501</v>
      </c>
      <c r="AD282">
        <v>0.87989882095915395</v>
      </c>
      <c r="AE282">
        <v>-0.80395929050049597</v>
      </c>
      <c r="AF282">
        <v>0.64997455747578503</v>
      </c>
      <c r="AG282">
        <v>0.80674443595273604</v>
      </c>
      <c r="AH282">
        <v>0.92040612645017295</v>
      </c>
      <c r="AI282">
        <v>0.59609816080359102</v>
      </c>
      <c r="AJ282">
        <v>0.78121606160956403</v>
      </c>
      <c r="AK282">
        <v>1.0647960238680301</v>
      </c>
    </row>
    <row r="283" spans="1:37" x14ac:dyDescent="0.2">
      <c r="A283" t="s">
        <v>31</v>
      </c>
      <c r="B283">
        <v>75260742</v>
      </c>
      <c r="C283">
        <v>75261022</v>
      </c>
      <c r="D283">
        <v>281</v>
      </c>
      <c r="E283" t="s">
        <v>1029</v>
      </c>
      <c r="F283">
        <v>0</v>
      </c>
      <c r="G283" t="s">
        <v>1030</v>
      </c>
      <c r="H283" t="s">
        <v>31207</v>
      </c>
      <c r="I283">
        <v>1</v>
      </c>
      <c r="J283">
        <v>75134388</v>
      </c>
      <c r="K283">
        <v>75161533</v>
      </c>
      <c r="L283">
        <v>27146</v>
      </c>
      <c r="M283">
        <v>1</v>
      </c>
      <c r="N283">
        <v>431707</v>
      </c>
      <c r="O283" t="s">
        <v>1031</v>
      </c>
      <c r="P283">
        <v>126354</v>
      </c>
      <c r="Q283" t="s">
        <v>1032</v>
      </c>
      <c r="R283" t="s">
        <v>1033</v>
      </c>
      <c r="S283" t="s">
        <v>31208</v>
      </c>
      <c r="T283">
        <v>5.9069478535332703E-2</v>
      </c>
      <c r="U283">
        <v>0.603102917160658</v>
      </c>
      <c r="V283">
        <v>3.0156542946712901</v>
      </c>
      <c r="W283">
        <v>0.84567993221869697</v>
      </c>
      <c r="X283">
        <v>0.95159051474143896</v>
      </c>
      <c r="Y283">
        <v>-0.782778822384532</v>
      </c>
      <c r="Z283">
        <v>9.4629052994316606E-2</v>
      </c>
      <c r="AA283">
        <v>0.72610664078822296</v>
      </c>
      <c r="AB283">
        <v>2.4818316378371299</v>
      </c>
      <c r="AC283">
        <v>0.66414919414116602</v>
      </c>
      <c r="AD283">
        <v>0.87989882095915395</v>
      </c>
      <c r="AE283">
        <v>-0.60142302702216299</v>
      </c>
      <c r="AF283">
        <v>9.8261965687605202E-2</v>
      </c>
      <c r="AG283">
        <v>0.68151250837662902</v>
      </c>
      <c r="AH283">
        <v>2.0687203164991002</v>
      </c>
      <c r="AI283">
        <v>0.98992924849886899</v>
      </c>
      <c r="AJ283">
        <v>0.99367695252239097</v>
      </c>
      <c r="AK283">
        <v>-0.60000275320241503</v>
      </c>
    </row>
    <row r="284" spans="1:37" x14ac:dyDescent="0.2">
      <c r="A284" t="s">
        <v>31</v>
      </c>
      <c r="B284">
        <v>77282525</v>
      </c>
      <c r="C284">
        <v>77282676</v>
      </c>
      <c r="D284">
        <v>152</v>
      </c>
      <c r="E284" t="s">
        <v>1034</v>
      </c>
      <c r="F284">
        <v>6</v>
      </c>
      <c r="G284" t="s">
        <v>1035</v>
      </c>
      <c r="H284" t="s">
        <v>30987</v>
      </c>
      <c r="I284">
        <v>1</v>
      </c>
      <c r="J284">
        <v>77282602</v>
      </c>
      <c r="K284">
        <v>77559962</v>
      </c>
      <c r="L284">
        <v>277361</v>
      </c>
      <c r="M284">
        <v>1</v>
      </c>
      <c r="N284">
        <v>26289</v>
      </c>
      <c r="O284" t="s">
        <v>1036</v>
      </c>
      <c r="P284">
        <v>0</v>
      </c>
      <c r="Q284" t="s">
        <v>1037</v>
      </c>
      <c r="R284" t="s">
        <v>1038</v>
      </c>
      <c r="S284" t="s">
        <v>31209</v>
      </c>
      <c r="T284">
        <v>0.29910708687459298</v>
      </c>
      <c r="U284">
        <v>0.603102917160658</v>
      </c>
      <c r="V284">
        <v>1.74511538168419</v>
      </c>
      <c r="W284">
        <v>0.94067867906597702</v>
      </c>
      <c r="X284">
        <v>0.95159051474143896</v>
      </c>
      <c r="Y284">
        <v>-0.207777863022442</v>
      </c>
      <c r="Z284">
        <v>0.49716615025021699</v>
      </c>
      <c r="AA284">
        <v>0.84521697243271998</v>
      </c>
      <c r="AB284">
        <v>1.1488303696429101</v>
      </c>
      <c r="AC284">
        <v>0.85112879757875803</v>
      </c>
      <c r="AD284">
        <v>0.94068432309766403</v>
      </c>
      <c r="AE284">
        <v>-0.80951136515511501</v>
      </c>
      <c r="AF284">
        <v>0.196302067133383</v>
      </c>
      <c r="AG284">
        <v>0.68151250837662902</v>
      </c>
      <c r="AH284">
        <v>1.7296196215058799</v>
      </c>
      <c r="AI284">
        <v>0.69444917998461897</v>
      </c>
      <c r="AJ284">
        <v>0.862196742697804</v>
      </c>
      <c r="AK284">
        <v>0.36536571371249998</v>
      </c>
    </row>
    <row r="285" spans="1:37" x14ac:dyDescent="0.2">
      <c r="A285" t="s">
        <v>31</v>
      </c>
      <c r="B285">
        <v>79943480</v>
      </c>
      <c r="C285">
        <v>79943641</v>
      </c>
      <c r="D285">
        <v>162</v>
      </c>
      <c r="E285" t="s">
        <v>1039</v>
      </c>
      <c r="F285">
        <v>0</v>
      </c>
      <c r="G285" t="s">
        <v>1040</v>
      </c>
      <c r="H285" t="s">
        <v>31000</v>
      </c>
      <c r="I285">
        <v>1</v>
      </c>
      <c r="J285">
        <v>80535755</v>
      </c>
      <c r="K285">
        <v>80646788</v>
      </c>
      <c r="L285">
        <v>111034</v>
      </c>
      <c r="M285">
        <v>1</v>
      </c>
      <c r="N285">
        <v>101927412</v>
      </c>
      <c r="O285" t="s">
        <v>1041</v>
      </c>
      <c r="P285">
        <v>-592114</v>
      </c>
      <c r="Q285" t="s">
        <v>1042</v>
      </c>
      <c r="R285" t="s">
        <v>1043</v>
      </c>
      <c r="S285" t="s">
        <v>31210</v>
      </c>
      <c r="T285">
        <v>7.3374270299014499E-2</v>
      </c>
      <c r="U285">
        <v>0.603102917160658</v>
      </c>
      <c r="V285">
        <v>25.033419588364101</v>
      </c>
      <c r="W285">
        <v>0.49709177864118298</v>
      </c>
      <c r="X285">
        <v>0.78363289935355196</v>
      </c>
      <c r="Y285">
        <v>1.04155191987622</v>
      </c>
      <c r="Z285">
        <v>0.136920528570767</v>
      </c>
      <c r="AA285">
        <v>0.72610664078822296</v>
      </c>
      <c r="AB285">
        <v>24.227496908944701</v>
      </c>
      <c r="AC285">
        <v>0.40715378447724998</v>
      </c>
      <c r="AD285">
        <v>0.82872126865393902</v>
      </c>
      <c r="AE285">
        <v>3.1679803578849199</v>
      </c>
      <c r="AF285">
        <v>7.5586582389297496E-2</v>
      </c>
      <c r="AG285">
        <v>0.61808266485207697</v>
      </c>
      <c r="AH285">
        <v>4.1153785516457404</v>
      </c>
      <c r="AI285">
        <v>0.74340040463428003</v>
      </c>
      <c r="AJ285">
        <v>0.90832860500409796</v>
      </c>
      <c r="AK285">
        <v>-1.9123294289000199</v>
      </c>
    </row>
    <row r="286" spans="1:37" x14ac:dyDescent="0.2">
      <c r="A286" t="s">
        <v>31</v>
      </c>
      <c r="B286">
        <v>79943641</v>
      </c>
      <c r="C286">
        <v>79943802</v>
      </c>
      <c r="D286">
        <v>162</v>
      </c>
      <c r="E286" t="s">
        <v>1044</v>
      </c>
      <c r="F286">
        <v>3</v>
      </c>
      <c r="G286" t="s">
        <v>1045</v>
      </c>
      <c r="H286" t="s">
        <v>31000</v>
      </c>
      <c r="I286">
        <v>1</v>
      </c>
      <c r="J286">
        <v>80535755</v>
      </c>
      <c r="K286">
        <v>80646788</v>
      </c>
      <c r="L286">
        <v>111034</v>
      </c>
      <c r="M286">
        <v>1</v>
      </c>
      <c r="N286">
        <v>101927412</v>
      </c>
      <c r="O286" t="s">
        <v>1041</v>
      </c>
      <c r="P286">
        <v>-591953</v>
      </c>
      <c r="Q286" t="s">
        <v>1042</v>
      </c>
      <c r="R286" t="s">
        <v>1043</v>
      </c>
      <c r="S286" t="s">
        <v>31210</v>
      </c>
      <c r="T286">
        <v>7.3374270299014499E-2</v>
      </c>
      <c r="U286">
        <v>0.603102917160658</v>
      </c>
      <c r="V286">
        <v>25.207794163833402</v>
      </c>
      <c r="W286">
        <v>0.49709177864118298</v>
      </c>
      <c r="X286">
        <v>0.78363289935355196</v>
      </c>
      <c r="Y286">
        <v>1.04155191987622</v>
      </c>
      <c r="Z286">
        <v>0.136920528570767</v>
      </c>
      <c r="AA286">
        <v>0.72610664078822296</v>
      </c>
      <c r="AB286">
        <v>24.384778357663201</v>
      </c>
      <c r="AC286">
        <v>0.40715378447724998</v>
      </c>
      <c r="AD286">
        <v>0.82872126865393902</v>
      </c>
      <c r="AE286">
        <v>3.32767818402922</v>
      </c>
      <c r="AF286">
        <v>7.5586582389297496E-2</v>
      </c>
      <c r="AG286">
        <v>0.61808266485207697</v>
      </c>
      <c r="AH286">
        <v>4.28975312711506</v>
      </c>
      <c r="AI286">
        <v>0.74340040463428003</v>
      </c>
      <c r="AJ286">
        <v>0.90832860500409796</v>
      </c>
      <c r="AK286">
        <v>-2.0794919009994999</v>
      </c>
    </row>
    <row r="287" spans="1:37" x14ac:dyDescent="0.2">
      <c r="A287" t="s">
        <v>31</v>
      </c>
      <c r="B287">
        <v>79943802</v>
      </c>
      <c r="C287">
        <v>79943963</v>
      </c>
      <c r="D287">
        <v>162</v>
      </c>
      <c r="E287" t="s">
        <v>1046</v>
      </c>
      <c r="F287">
        <v>1</v>
      </c>
      <c r="G287" t="s">
        <v>1047</v>
      </c>
      <c r="H287" t="s">
        <v>31000</v>
      </c>
      <c r="I287">
        <v>1</v>
      </c>
      <c r="J287">
        <v>80535755</v>
      </c>
      <c r="K287">
        <v>80646788</v>
      </c>
      <c r="L287">
        <v>111034</v>
      </c>
      <c r="M287">
        <v>1</v>
      </c>
      <c r="N287">
        <v>101927412</v>
      </c>
      <c r="O287" t="s">
        <v>1041</v>
      </c>
      <c r="P287">
        <v>-591792</v>
      </c>
      <c r="Q287" t="s">
        <v>1042</v>
      </c>
      <c r="R287" t="s">
        <v>1043</v>
      </c>
      <c r="S287" t="s">
        <v>31210</v>
      </c>
      <c r="T287">
        <v>7.3374270299014499E-2</v>
      </c>
      <c r="U287">
        <v>0.603102917160658</v>
      </c>
      <c r="V287">
        <v>25.0939167054599</v>
      </c>
      <c r="W287">
        <v>0.49709177864118298</v>
      </c>
      <c r="X287">
        <v>0.78363289935355196</v>
      </c>
      <c r="Y287">
        <v>1.04155191987622</v>
      </c>
      <c r="Z287">
        <v>0.136920528570767</v>
      </c>
      <c r="AA287">
        <v>0.72610664078822296</v>
      </c>
      <c r="AB287">
        <v>24.2818516734093</v>
      </c>
      <c r="AC287">
        <v>0.40715378447724998</v>
      </c>
      <c r="AD287">
        <v>0.82872126865393902</v>
      </c>
      <c r="AE287">
        <v>3.22320061026987</v>
      </c>
      <c r="AF287">
        <v>7.5586582389297496E-2</v>
      </c>
      <c r="AG287">
        <v>0.61808266485207697</v>
      </c>
      <c r="AH287">
        <v>4.1758756687415497</v>
      </c>
      <c r="AI287">
        <v>0.74340040463428003</v>
      </c>
      <c r="AJ287">
        <v>0.90832860500409796</v>
      </c>
      <c r="AK287">
        <v>-1.9702292166661599</v>
      </c>
    </row>
    <row r="288" spans="1:37" x14ac:dyDescent="0.2">
      <c r="A288" t="s">
        <v>31</v>
      </c>
      <c r="B288">
        <v>80137632</v>
      </c>
      <c r="C288">
        <v>80137792</v>
      </c>
      <c r="D288">
        <v>161</v>
      </c>
      <c r="E288" t="s">
        <v>1048</v>
      </c>
      <c r="F288">
        <v>1</v>
      </c>
      <c r="G288" t="s">
        <v>1049</v>
      </c>
      <c r="H288" t="s">
        <v>31000</v>
      </c>
      <c r="I288">
        <v>1</v>
      </c>
      <c r="J288">
        <v>80535755</v>
      </c>
      <c r="K288">
        <v>80646788</v>
      </c>
      <c r="L288">
        <v>111034</v>
      </c>
      <c r="M288">
        <v>1</v>
      </c>
      <c r="N288">
        <v>101927412</v>
      </c>
      <c r="O288" t="s">
        <v>1041</v>
      </c>
      <c r="P288">
        <v>-397963</v>
      </c>
      <c r="Q288" t="s">
        <v>1042</v>
      </c>
      <c r="R288" t="s">
        <v>1043</v>
      </c>
      <c r="S288" t="s">
        <v>31210</v>
      </c>
      <c r="T288">
        <v>0.66293691547041</v>
      </c>
      <c r="U288">
        <v>0.86689457880934995</v>
      </c>
      <c r="V288">
        <v>-1.74471858697718</v>
      </c>
      <c r="W288">
        <v>0.65075386537994595</v>
      </c>
      <c r="X288">
        <v>0.94119559056004798</v>
      </c>
      <c r="Y288">
        <v>-1.10881079298245</v>
      </c>
      <c r="Z288">
        <v>0.219227112082651</v>
      </c>
      <c r="AA288">
        <v>0.72610664078822296</v>
      </c>
      <c r="AB288">
        <v>-2.7081924328284499</v>
      </c>
      <c r="AC288">
        <v>0.90042941727307502</v>
      </c>
      <c r="AD288">
        <v>0.94068432309766403</v>
      </c>
      <c r="AE288">
        <v>0.63707487629054105</v>
      </c>
      <c r="AF288">
        <v>0.78096665068996296</v>
      </c>
      <c r="AG288">
        <v>0.89109926080456503</v>
      </c>
      <c r="AH288">
        <v>-0.81510799390658495</v>
      </c>
      <c r="AI288">
        <v>0.566733449666177</v>
      </c>
      <c r="AJ288">
        <v>0.78121606160956403</v>
      </c>
      <c r="AK288">
        <v>-1.9119732672148499</v>
      </c>
    </row>
    <row r="289" spans="1:37" x14ac:dyDescent="0.2">
      <c r="A289" t="s">
        <v>31</v>
      </c>
      <c r="B289">
        <v>80137792</v>
      </c>
      <c r="C289">
        <v>80137952</v>
      </c>
      <c r="D289">
        <v>161</v>
      </c>
      <c r="E289" t="s">
        <v>1050</v>
      </c>
      <c r="F289">
        <v>4</v>
      </c>
      <c r="G289" t="s">
        <v>1051</v>
      </c>
      <c r="H289" t="s">
        <v>31000</v>
      </c>
      <c r="I289">
        <v>1</v>
      </c>
      <c r="J289">
        <v>80535755</v>
      </c>
      <c r="K289">
        <v>80646788</v>
      </c>
      <c r="L289">
        <v>111034</v>
      </c>
      <c r="M289">
        <v>1</v>
      </c>
      <c r="N289">
        <v>101927412</v>
      </c>
      <c r="O289" t="s">
        <v>1041</v>
      </c>
      <c r="P289">
        <v>-397803</v>
      </c>
      <c r="Q289" t="s">
        <v>1042</v>
      </c>
      <c r="R289" t="s">
        <v>1043</v>
      </c>
      <c r="S289" t="s">
        <v>31210</v>
      </c>
      <c r="T289">
        <v>0.66293691547041</v>
      </c>
      <c r="U289">
        <v>0.86689457880934995</v>
      </c>
      <c r="V289">
        <v>-1.74471858697718</v>
      </c>
      <c r="W289">
        <v>0.65075386537994595</v>
      </c>
      <c r="X289">
        <v>0.94119559056004798</v>
      </c>
      <c r="Y289">
        <v>-1.10881079298245</v>
      </c>
      <c r="Z289">
        <v>0.219227112082651</v>
      </c>
      <c r="AA289">
        <v>0.72610664078822296</v>
      </c>
      <c r="AB289">
        <v>-2.7081924328284499</v>
      </c>
      <c r="AC289">
        <v>0.90042941727307502</v>
      </c>
      <c r="AD289">
        <v>0.94068432309766403</v>
      </c>
      <c r="AE289">
        <v>0.63707487629054105</v>
      </c>
      <c r="AF289">
        <v>0.78096665068996296</v>
      </c>
      <c r="AG289">
        <v>0.89109926080456503</v>
      </c>
      <c r="AH289">
        <v>-0.81510799390658495</v>
      </c>
      <c r="AI289">
        <v>0.566733449666177</v>
      </c>
      <c r="AJ289">
        <v>0.78121606160956403</v>
      </c>
      <c r="AK289">
        <v>-1.9119732672148499</v>
      </c>
    </row>
    <row r="290" spans="1:37" x14ac:dyDescent="0.2">
      <c r="A290" t="s">
        <v>31</v>
      </c>
      <c r="B290">
        <v>80137952</v>
      </c>
      <c r="C290">
        <v>80138112</v>
      </c>
      <c r="D290">
        <v>161</v>
      </c>
      <c r="E290" t="s">
        <v>1052</v>
      </c>
      <c r="F290">
        <v>1</v>
      </c>
      <c r="G290" t="s">
        <v>1053</v>
      </c>
      <c r="H290" t="s">
        <v>31000</v>
      </c>
      <c r="I290">
        <v>1</v>
      </c>
      <c r="J290">
        <v>80535755</v>
      </c>
      <c r="K290">
        <v>80646788</v>
      </c>
      <c r="L290">
        <v>111034</v>
      </c>
      <c r="M290">
        <v>1</v>
      </c>
      <c r="N290">
        <v>101927412</v>
      </c>
      <c r="O290" t="s">
        <v>1041</v>
      </c>
      <c r="P290">
        <v>-397643</v>
      </c>
      <c r="Q290" t="s">
        <v>1042</v>
      </c>
      <c r="R290" t="s">
        <v>1043</v>
      </c>
      <c r="S290" t="s">
        <v>31210</v>
      </c>
      <c r="T290">
        <v>0.66293691547041</v>
      </c>
      <c r="U290">
        <v>0.86689457880934995</v>
      </c>
      <c r="V290">
        <v>-1.74471858697718</v>
      </c>
      <c r="W290">
        <v>0.65075386537994595</v>
      </c>
      <c r="X290">
        <v>0.94119559056004798</v>
      </c>
      <c r="Y290">
        <v>-1.10881079298245</v>
      </c>
      <c r="Z290">
        <v>0.219227112082651</v>
      </c>
      <c r="AA290">
        <v>0.72610664078822296</v>
      </c>
      <c r="AB290">
        <v>-2.7081924328284499</v>
      </c>
      <c r="AC290">
        <v>0.90042941727307502</v>
      </c>
      <c r="AD290">
        <v>0.94068432309766403</v>
      </c>
      <c r="AE290">
        <v>0.63707487629054105</v>
      </c>
      <c r="AF290">
        <v>0.78096665068996296</v>
      </c>
      <c r="AG290">
        <v>0.89109926080456503</v>
      </c>
      <c r="AH290">
        <v>-0.81510799390658495</v>
      </c>
      <c r="AI290">
        <v>0.566733449666177</v>
      </c>
      <c r="AJ290">
        <v>0.78121606160956403</v>
      </c>
      <c r="AK290">
        <v>-1.9119732672148499</v>
      </c>
    </row>
    <row r="291" spans="1:37" x14ac:dyDescent="0.2">
      <c r="A291" t="s">
        <v>31</v>
      </c>
      <c r="B291">
        <v>80944325</v>
      </c>
      <c r="C291">
        <v>80944511</v>
      </c>
      <c r="D291">
        <v>187</v>
      </c>
      <c r="E291" t="s">
        <v>1054</v>
      </c>
      <c r="F291">
        <v>1</v>
      </c>
      <c r="G291" t="s">
        <v>1055</v>
      </c>
      <c r="H291" t="s">
        <v>31000</v>
      </c>
      <c r="I291">
        <v>1</v>
      </c>
      <c r="J291">
        <v>80641280</v>
      </c>
      <c r="K291">
        <v>80646795</v>
      </c>
      <c r="L291">
        <v>5516</v>
      </c>
      <c r="M291">
        <v>1</v>
      </c>
      <c r="N291">
        <v>101927412</v>
      </c>
      <c r="O291" t="s">
        <v>1056</v>
      </c>
      <c r="P291">
        <v>303045</v>
      </c>
      <c r="Q291" t="s">
        <v>1042</v>
      </c>
      <c r="R291" t="s">
        <v>1043</v>
      </c>
      <c r="S291" t="s">
        <v>31210</v>
      </c>
      <c r="T291">
        <v>0.80077741380124101</v>
      </c>
      <c r="U291">
        <v>1</v>
      </c>
      <c r="V291">
        <v>1.1843508922057</v>
      </c>
      <c r="W291">
        <v>0.70862454565668698</v>
      </c>
      <c r="X291">
        <v>0.95159051474143896</v>
      </c>
      <c r="Y291">
        <v>1.5484333991496799</v>
      </c>
      <c r="Z291">
        <v>0.27165421615486701</v>
      </c>
      <c r="AA291">
        <v>0.72610664078822296</v>
      </c>
      <c r="AB291">
        <v>0.220876851030754</v>
      </c>
      <c r="AC291">
        <v>0.59421734404788495</v>
      </c>
      <c r="AD291">
        <v>0.87989882095915395</v>
      </c>
      <c r="AE291">
        <v>0.54843347331744696</v>
      </c>
      <c r="AF291">
        <v>0.68260490708937005</v>
      </c>
      <c r="AG291">
        <v>0.83811790161578203</v>
      </c>
      <c r="AH291">
        <v>2.1139613851028001</v>
      </c>
      <c r="AI291">
        <v>0.258425537419877</v>
      </c>
      <c r="AJ291">
        <v>0.78121606160956403</v>
      </c>
      <c r="AK291">
        <v>2.4171886866599301</v>
      </c>
    </row>
    <row r="292" spans="1:37" x14ac:dyDescent="0.2">
      <c r="A292" t="s">
        <v>31</v>
      </c>
      <c r="B292">
        <v>80944511</v>
      </c>
      <c r="C292">
        <v>80944697</v>
      </c>
      <c r="D292">
        <v>187</v>
      </c>
      <c r="E292" t="s">
        <v>1057</v>
      </c>
      <c r="F292">
        <v>3</v>
      </c>
      <c r="G292" t="s">
        <v>1058</v>
      </c>
      <c r="H292" t="s">
        <v>31000</v>
      </c>
      <c r="I292">
        <v>1</v>
      </c>
      <c r="J292">
        <v>80641280</v>
      </c>
      <c r="K292">
        <v>80646795</v>
      </c>
      <c r="L292">
        <v>5516</v>
      </c>
      <c r="M292">
        <v>1</v>
      </c>
      <c r="N292">
        <v>101927412</v>
      </c>
      <c r="O292" t="s">
        <v>1056</v>
      </c>
      <c r="P292">
        <v>303231</v>
      </c>
      <c r="Q292" t="s">
        <v>1042</v>
      </c>
      <c r="R292" t="s">
        <v>1043</v>
      </c>
      <c r="S292" t="s">
        <v>31210</v>
      </c>
      <c r="T292">
        <v>0.80077741380124101</v>
      </c>
      <c r="U292">
        <v>1</v>
      </c>
      <c r="V292">
        <v>1.1843508922057</v>
      </c>
      <c r="W292">
        <v>0.70862454565668698</v>
      </c>
      <c r="X292">
        <v>0.95159051474143896</v>
      </c>
      <c r="Y292">
        <v>1.5484333991496799</v>
      </c>
      <c r="Z292">
        <v>0.27165421615486701</v>
      </c>
      <c r="AA292">
        <v>0.72610664078822296</v>
      </c>
      <c r="AB292">
        <v>0.220876851030754</v>
      </c>
      <c r="AC292">
        <v>0.59421734404788495</v>
      </c>
      <c r="AD292">
        <v>0.87989882095915395</v>
      </c>
      <c r="AE292">
        <v>0.54843347331744696</v>
      </c>
      <c r="AF292">
        <v>0.68260490708937005</v>
      </c>
      <c r="AG292">
        <v>0.83811790161578203</v>
      </c>
      <c r="AH292">
        <v>2.1139613851028001</v>
      </c>
      <c r="AI292">
        <v>0.258425537419877</v>
      </c>
      <c r="AJ292">
        <v>0.78121606160956403</v>
      </c>
      <c r="AK292">
        <v>2.4171886866599301</v>
      </c>
    </row>
    <row r="293" spans="1:37" x14ac:dyDescent="0.2">
      <c r="A293" t="s">
        <v>31</v>
      </c>
      <c r="B293">
        <v>81989285</v>
      </c>
      <c r="C293">
        <v>81989436</v>
      </c>
      <c r="D293">
        <v>152</v>
      </c>
      <c r="E293" t="s">
        <v>1059</v>
      </c>
      <c r="F293">
        <v>2</v>
      </c>
      <c r="G293" t="s">
        <v>1060</v>
      </c>
      <c r="H293" t="s">
        <v>30987</v>
      </c>
      <c r="I293">
        <v>1</v>
      </c>
      <c r="J293">
        <v>81988392</v>
      </c>
      <c r="K293">
        <v>81990709</v>
      </c>
      <c r="L293">
        <v>2318</v>
      </c>
      <c r="M293">
        <v>1</v>
      </c>
      <c r="N293">
        <v>23266</v>
      </c>
      <c r="O293" t="s">
        <v>1061</v>
      </c>
      <c r="P293">
        <v>893</v>
      </c>
      <c r="Q293" t="s">
        <v>1062</v>
      </c>
      <c r="R293" t="s">
        <v>1063</v>
      </c>
      <c r="S293" t="s">
        <v>31211</v>
      </c>
      <c r="T293">
        <v>0.644035865418358</v>
      </c>
      <c r="U293">
        <v>0.84904924635754497</v>
      </c>
      <c r="V293">
        <v>6.8174326031148202E-2</v>
      </c>
      <c r="W293">
        <v>0.123414495547065</v>
      </c>
      <c r="X293">
        <v>0.704072456322962</v>
      </c>
      <c r="Y293">
        <v>24.984216564156299</v>
      </c>
      <c r="Z293">
        <v>0.26789404493740199</v>
      </c>
      <c r="AA293">
        <v>0.72610664078822296</v>
      </c>
      <c r="AB293">
        <v>-0.89529973421675202</v>
      </c>
      <c r="AC293">
        <v>0.17695932866387601</v>
      </c>
      <c r="AD293">
        <v>0.68253123924728298</v>
      </c>
      <c r="AE293">
        <v>24.433394575759198</v>
      </c>
      <c r="AF293">
        <v>0.98343762640780896</v>
      </c>
      <c r="AG293">
        <v>1</v>
      </c>
      <c r="AH293">
        <v>0.99778493451052996</v>
      </c>
      <c r="AI293">
        <v>0.183554312780425</v>
      </c>
      <c r="AJ293">
        <v>0.78121606160956403</v>
      </c>
      <c r="AK293">
        <v>2.5973855384295401</v>
      </c>
    </row>
    <row r="294" spans="1:37" x14ac:dyDescent="0.2">
      <c r="A294" t="s">
        <v>31</v>
      </c>
      <c r="B294">
        <v>82777500</v>
      </c>
      <c r="C294">
        <v>82777798</v>
      </c>
      <c r="D294">
        <v>299</v>
      </c>
      <c r="E294" t="s">
        <v>1064</v>
      </c>
      <c r="F294">
        <v>8</v>
      </c>
      <c r="G294" t="s">
        <v>1065</v>
      </c>
      <c r="H294" t="s">
        <v>31212</v>
      </c>
      <c r="I294">
        <v>1</v>
      </c>
      <c r="J294">
        <v>82903183</v>
      </c>
      <c r="K294">
        <v>83166815</v>
      </c>
      <c r="L294">
        <v>263633</v>
      </c>
      <c r="M294">
        <v>1</v>
      </c>
      <c r="N294">
        <v>103283057</v>
      </c>
      <c r="O294" t="s">
        <v>1066</v>
      </c>
      <c r="P294">
        <v>-125385</v>
      </c>
      <c r="Q294" t="s">
        <v>1067</v>
      </c>
      <c r="R294" t="s">
        <v>1068</v>
      </c>
      <c r="S294" t="s">
        <v>31213</v>
      </c>
      <c r="T294">
        <v>0.16869595235821</v>
      </c>
      <c r="U294">
        <v>0.603102917160658</v>
      </c>
      <c r="V294">
        <v>-2.53070675255249</v>
      </c>
      <c r="W294">
        <v>0.73420570613580904</v>
      </c>
      <c r="X294">
        <v>0.95159051474143896</v>
      </c>
      <c r="Y294">
        <v>0.42474275800791</v>
      </c>
      <c r="Z294">
        <v>9.8500449008025306E-2</v>
      </c>
      <c r="AA294">
        <v>0.72610664078822296</v>
      </c>
      <c r="AB294">
        <v>-0.88363842993406705</v>
      </c>
      <c r="AC294">
        <v>0.78441786433924598</v>
      </c>
      <c r="AD294">
        <v>0.90663815930604097</v>
      </c>
      <c r="AE294">
        <v>1.5458383052189999</v>
      </c>
      <c r="AF294">
        <v>0.35044498323680101</v>
      </c>
      <c r="AG294">
        <v>0.74289508271920801</v>
      </c>
      <c r="AH294">
        <v>-2.4821780073841802</v>
      </c>
      <c r="AI294">
        <v>0.46030466842151802</v>
      </c>
      <c r="AJ294">
        <v>0.78121606160956403</v>
      </c>
      <c r="AK294">
        <v>-0.94376842580929998</v>
      </c>
    </row>
    <row r="295" spans="1:37" x14ac:dyDescent="0.2">
      <c r="A295" t="s">
        <v>31</v>
      </c>
      <c r="B295">
        <v>83182610</v>
      </c>
      <c r="C295">
        <v>83182777</v>
      </c>
      <c r="D295">
        <v>168</v>
      </c>
      <c r="E295" t="s">
        <v>1069</v>
      </c>
      <c r="F295">
        <v>1</v>
      </c>
      <c r="G295" t="s">
        <v>1070</v>
      </c>
      <c r="H295" t="s">
        <v>31000</v>
      </c>
      <c r="I295">
        <v>1</v>
      </c>
      <c r="J295">
        <v>82973929</v>
      </c>
      <c r="K295">
        <v>82986208</v>
      </c>
      <c r="L295">
        <v>12280</v>
      </c>
      <c r="M295">
        <v>2</v>
      </c>
      <c r="N295">
        <v>101927498</v>
      </c>
      <c r="O295" t="s">
        <v>1071</v>
      </c>
      <c r="P295">
        <v>-196402</v>
      </c>
      <c r="Q295" t="s">
        <v>1072</v>
      </c>
      <c r="R295" t="s">
        <v>1073</v>
      </c>
      <c r="S295" t="s">
        <v>31214</v>
      </c>
      <c r="T295">
        <v>0.54421053469192604</v>
      </c>
      <c r="U295">
        <v>0.80321479550967601</v>
      </c>
      <c r="V295">
        <v>0.69316266245206204</v>
      </c>
      <c r="W295">
        <v>5.4349643961368002E-2</v>
      </c>
      <c r="X295">
        <v>0.704072456322962</v>
      </c>
      <c r="Y295">
        <v>23.380529238551699</v>
      </c>
      <c r="Z295">
        <v>0.693404429441695</v>
      </c>
      <c r="AA295">
        <v>0.84521697243271998</v>
      </c>
      <c r="AB295">
        <v>-2.18080611658618E-2</v>
      </c>
      <c r="AC295">
        <v>0.114586611961368</v>
      </c>
      <c r="AD295">
        <v>0.68253123924728298</v>
      </c>
      <c r="AE295">
        <v>23.0096880315356</v>
      </c>
      <c r="AF295">
        <v>0.47948624871920598</v>
      </c>
      <c r="AG295">
        <v>0.80674443595273604</v>
      </c>
      <c r="AH295">
        <v>1.25601903330931</v>
      </c>
      <c r="AI295">
        <v>5.6729316954765997E-2</v>
      </c>
      <c r="AJ295">
        <v>0.78121606160956403</v>
      </c>
      <c r="AK295">
        <v>2.0156662380864798</v>
      </c>
    </row>
    <row r="296" spans="1:37" x14ac:dyDescent="0.2">
      <c r="A296" t="s">
        <v>31</v>
      </c>
      <c r="B296">
        <v>83355524</v>
      </c>
      <c r="C296">
        <v>83355697</v>
      </c>
      <c r="D296">
        <v>174</v>
      </c>
      <c r="E296" t="s">
        <v>1074</v>
      </c>
      <c r="F296">
        <v>0</v>
      </c>
      <c r="G296" t="s">
        <v>1075</v>
      </c>
      <c r="H296" t="s">
        <v>31000</v>
      </c>
      <c r="I296">
        <v>1</v>
      </c>
      <c r="J296">
        <v>83445967</v>
      </c>
      <c r="K296">
        <v>83462702</v>
      </c>
      <c r="L296">
        <v>16736</v>
      </c>
      <c r="M296">
        <v>1</v>
      </c>
      <c r="N296">
        <v>101927542</v>
      </c>
      <c r="O296" t="s">
        <v>1076</v>
      </c>
      <c r="P296">
        <v>-90270</v>
      </c>
      <c r="Q296" t="s">
        <v>40</v>
      </c>
      <c r="R296" t="s">
        <v>1077</v>
      </c>
      <c r="S296" t="s">
        <v>31215</v>
      </c>
      <c r="T296">
        <v>0.97213403838398904</v>
      </c>
      <c r="U296">
        <v>1</v>
      </c>
      <c r="V296">
        <v>2.7293718336644601</v>
      </c>
      <c r="W296" t="s">
        <v>40</v>
      </c>
      <c r="X296" t="s">
        <v>40</v>
      </c>
      <c r="Y296">
        <v>0</v>
      </c>
      <c r="Z296">
        <v>0.93459220503170903</v>
      </c>
      <c r="AA296">
        <v>0.99919698600769702</v>
      </c>
      <c r="AB296">
        <v>2.6985570049158198</v>
      </c>
      <c r="AC296">
        <v>0.17695932866387601</v>
      </c>
      <c r="AD296">
        <v>0.68253123924728298</v>
      </c>
      <c r="AE296">
        <v>22.931570264058401</v>
      </c>
      <c r="AF296">
        <v>0.98343762640780896</v>
      </c>
      <c r="AG296">
        <v>1</v>
      </c>
      <c r="AH296">
        <v>0.90627433671133395</v>
      </c>
      <c r="AI296">
        <v>0.24456414000292601</v>
      </c>
      <c r="AJ296">
        <v>0.78121606160956403</v>
      </c>
      <c r="AK296">
        <v>-22.787180373706001</v>
      </c>
    </row>
    <row r="297" spans="1:37" x14ac:dyDescent="0.2">
      <c r="A297" t="s">
        <v>31</v>
      </c>
      <c r="B297">
        <v>83355697</v>
      </c>
      <c r="C297">
        <v>83355870</v>
      </c>
      <c r="D297">
        <v>174</v>
      </c>
      <c r="E297" t="s">
        <v>1078</v>
      </c>
      <c r="F297">
        <v>3</v>
      </c>
      <c r="G297" t="s">
        <v>1079</v>
      </c>
      <c r="H297" t="s">
        <v>31000</v>
      </c>
      <c r="I297">
        <v>1</v>
      </c>
      <c r="J297">
        <v>83445967</v>
      </c>
      <c r="K297">
        <v>83462702</v>
      </c>
      <c r="L297">
        <v>16736</v>
      </c>
      <c r="M297">
        <v>1</v>
      </c>
      <c r="N297">
        <v>101927542</v>
      </c>
      <c r="O297" t="s">
        <v>1076</v>
      </c>
      <c r="P297">
        <v>-90097</v>
      </c>
      <c r="Q297" t="s">
        <v>40</v>
      </c>
      <c r="R297" t="s">
        <v>1077</v>
      </c>
      <c r="S297" t="s">
        <v>31215</v>
      </c>
      <c r="T297">
        <v>0.97213403838398904</v>
      </c>
      <c r="U297">
        <v>1</v>
      </c>
      <c r="V297">
        <v>2.7293718336644601</v>
      </c>
      <c r="W297" t="s">
        <v>40</v>
      </c>
      <c r="X297" t="s">
        <v>40</v>
      </c>
      <c r="Y297">
        <v>0</v>
      </c>
      <c r="Z297">
        <v>0.93459220503170903</v>
      </c>
      <c r="AA297">
        <v>0.99919698600769702</v>
      </c>
      <c r="AB297">
        <v>2.6985570049158198</v>
      </c>
      <c r="AC297">
        <v>0.17695932866387601</v>
      </c>
      <c r="AD297">
        <v>0.68253123924728298</v>
      </c>
      <c r="AE297">
        <v>22.931570264058401</v>
      </c>
      <c r="AF297">
        <v>0.98343762640780896</v>
      </c>
      <c r="AG297">
        <v>1</v>
      </c>
      <c r="AH297">
        <v>0.90627433671133395</v>
      </c>
      <c r="AI297">
        <v>0.24456414000292601</v>
      </c>
      <c r="AJ297">
        <v>0.78121606160956403</v>
      </c>
      <c r="AK297">
        <v>-22.787180373706001</v>
      </c>
    </row>
    <row r="298" spans="1:37" x14ac:dyDescent="0.2">
      <c r="A298" t="s">
        <v>31</v>
      </c>
      <c r="B298">
        <v>83651753</v>
      </c>
      <c r="C298">
        <v>83651904</v>
      </c>
      <c r="D298">
        <v>152</v>
      </c>
      <c r="E298" t="s">
        <v>1080</v>
      </c>
      <c r="F298">
        <v>0</v>
      </c>
      <c r="G298" t="s">
        <v>1081</v>
      </c>
      <c r="H298" t="s">
        <v>31216</v>
      </c>
      <c r="I298">
        <v>1</v>
      </c>
      <c r="J298">
        <v>83747054</v>
      </c>
      <c r="K298">
        <v>83752515</v>
      </c>
      <c r="L298">
        <v>5462</v>
      </c>
      <c r="M298">
        <v>2</v>
      </c>
      <c r="N298">
        <v>101927587</v>
      </c>
      <c r="O298" t="s">
        <v>1082</v>
      </c>
      <c r="P298">
        <v>100611</v>
      </c>
      <c r="Q298" t="s">
        <v>1083</v>
      </c>
      <c r="R298" t="s">
        <v>1084</v>
      </c>
      <c r="S298" t="s">
        <v>31217</v>
      </c>
      <c r="T298">
        <v>0.32911398597860803</v>
      </c>
      <c r="U298">
        <v>0.603102917160658</v>
      </c>
      <c r="V298">
        <v>24.2548885545216</v>
      </c>
      <c r="W298">
        <v>0.45677437087276901</v>
      </c>
      <c r="X298">
        <v>0.75726018452522603</v>
      </c>
      <c r="Y298">
        <v>-3.4050341725934199E-2</v>
      </c>
      <c r="Z298">
        <v>9.2719649676713103E-2</v>
      </c>
      <c r="AA298">
        <v>0.72610664078822296</v>
      </c>
      <c r="AB298">
        <v>24.270329008058098</v>
      </c>
      <c r="AC298">
        <v>0.34006762341144098</v>
      </c>
      <c r="AD298">
        <v>0.720344109851215</v>
      </c>
      <c r="AE298">
        <v>0.691194711772257</v>
      </c>
      <c r="AF298">
        <v>0.56699985775999995</v>
      </c>
      <c r="AG298">
        <v>0.80674443595273604</v>
      </c>
      <c r="AH298">
        <v>1.0424835133783299</v>
      </c>
      <c r="AI298">
        <v>0.61187545788734798</v>
      </c>
      <c r="AJ298">
        <v>0.792270719854135</v>
      </c>
      <c r="AK298">
        <v>-0.68172113320611105</v>
      </c>
    </row>
    <row r="299" spans="1:37" x14ac:dyDescent="0.2">
      <c r="A299" t="s">
        <v>31</v>
      </c>
      <c r="B299">
        <v>85749106</v>
      </c>
      <c r="C299">
        <v>85749282</v>
      </c>
      <c r="D299">
        <v>177</v>
      </c>
      <c r="E299" t="s">
        <v>1085</v>
      </c>
      <c r="F299">
        <v>3</v>
      </c>
      <c r="G299" t="s">
        <v>1086</v>
      </c>
      <c r="H299" t="s">
        <v>31218</v>
      </c>
      <c r="I299">
        <v>1</v>
      </c>
      <c r="J299">
        <v>85734789</v>
      </c>
      <c r="K299">
        <v>85744749</v>
      </c>
      <c r="L299">
        <v>9961</v>
      </c>
      <c r="M299">
        <v>2</v>
      </c>
      <c r="N299">
        <v>255631</v>
      </c>
      <c r="O299" t="s">
        <v>1087</v>
      </c>
      <c r="P299">
        <v>-4357</v>
      </c>
      <c r="Q299" t="s">
        <v>1088</v>
      </c>
      <c r="R299" t="s">
        <v>1089</v>
      </c>
      <c r="S299" t="s">
        <v>31219</v>
      </c>
      <c r="T299">
        <v>0.34873404210730502</v>
      </c>
      <c r="U299">
        <v>0.603102917160658</v>
      </c>
      <c r="V299">
        <v>-1.175679483041</v>
      </c>
      <c r="W299">
        <v>0.289678113486669</v>
      </c>
      <c r="X299">
        <v>0.704072456322962</v>
      </c>
      <c r="Y299">
        <v>1.03772938861294</v>
      </c>
      <c r="Z299">
        <v>0.578217440933673</v>
      </c>
      <c r="AA299">
        <v>0.84521697243271998</v>
      </c>
      <c r="AB299">
        <v>-1.0884451125247001</v>
      </c>
      <c r="AC299">
        <v>0.485440166683202</v>
      </c>
      <c r="AD299">
        <v>0.86749176715195597</v>
      </c>
      <c r="AE299">
        <v>0.32115263634445301</v>
      </c>
      <c r="AF299">
        <v>0.291521943755501</v>
      </c>
      <c r="AG299">
        <v>0.70473078222419605</v>
      </c>
      <c r="AH299">
        <v>-0.78387108704813302</v>
      </c>
      <c r="AI299">
        <v>0.217040799740359</v>
      </c>
      <c r="AJ299">
        <v>0.78121606160956403</v>
      </c>
      <c r="AK299">
        <v>1.4542520299713899</v>
      </c>
    </row>
    <row r="300" spans="1:37" x14ac:dyDescent="0.2">
      <c r="A300" t="s">
        <v>31</v>
      </c>
      <c r="B300">
        <v>85749282</v>
      </c>
      <c r="C300">
        <v>85749458</v>
      </c>
      <c r="D300">
        <v>177</v>
      </c>
      <c r="E300" t="s">
        <v>1090</v>
      </c>
      <c r="F300">
        <v>0</v>
      </c>
      <c r="G300" t="s">
        <v>1091</v>
      </c>
      <c r="H300" t="s">
        <v>31218</v>
      </c>
      <c r="I300">
        <v>1</v>
      </c>
      <c r="J300">
        <v>85734789</v>
      </c>
      <c r="K300">
        <v>85744749</v>
      </c>
      <c r="L300">
        <v>9961</v>
      </c>
      <c r="M300">
        <v>2</v>
      </c>
      <c r="N300">
        <v>255631</v>
      </c>
      <c r="O300" t="s">
        <v>1087</v>
      </c>
      <c r="P300">
        <v>-4533</v>
      </c>
      <c r="Q300" t="s">
        <v>1088</v>
      </c>
      <c r="R300" t="s">
        <v>1089</v>
      </c>
      <c r="S300" t="s">
        <v>31219</v>
      </c>
      <c r="T300">
        <v>0.34873404210730502</v>
      </c>
      <c r="U300">
        <v>0.603102917160658</v>
      </c>
      <c r="V300">
        <v>-1.175679483041</v>
      </c>
      <c r="W300">
        <v>0.289678113486669</v>
      </c>
      <c r="X300">
        <v>0.704072456322962</v>
      </c>
      <c r="Y300">
        <v>1.03772938861294</v>
      </c>
      <c r="Z300">
        <v>0.578217440933673</v>
      </c>
      <c r="AA300">
        <v>0.84521697243271998</v>
      </c>
      <c r="AB300">
        <v>-1.0884451125247001</v>
      </c>
      <c r="AC300">
        <v>0.485440166683202</v>
      </c>
      <c r="AD300">
        <v>0.86749176715195597</v>
      </c>
      <c r="AE300">
        <v>0.32115263634445301</v>
      </c>
      <c r="AF300">
        <v>0.291521943755501</v>
      </c>
      <c r="AG300">
        <v>0.70473078222419605</v>
      </c>
      <c r="AH300">
        <v>-0.78387108704813302</v>
      </c>
      <c r="AI300">
        <v>0.217040799740359</v>
      </c>
      <c r="AJ300">
        <v>0.78121606160956403</v>
      </c>
      <c r="AK300">
        <v>1.4542520299713899</v>
      </c>
    </row>
    <row r="301" spans="1:37" x14ac:dyDescent="0.2">
      <c r="A301" t="s">
        <v>31</v>
      </c>
      <c r="B301">
        <v>85830009</v>
      </c>
      <c r="C301">
        <v>85830182</v>
      </c>
      <c r="D301">
        <v>174</v>
      </c>
      <c r="E301" t="s">
        <v>1092</v>
      </c>
      <c r="F301">
        <v>3</v>
      </c>
      <c r="G301" t="s">
        <v>1093</v>
      </c>
      <c r="H301" t="s">
        <v>31220</v>
      </c>
      <c r="I301">
        <v>1</v>
      </c>
      <c r="J301">
        <v>85734789</v>
      </c>
      <c r="K301">
        <v>85744749</v>
      </c>
      <c r="L301">
        <v>9961</v>
      </c>
      <c r="M301">
        <v>2</v>
      </c>
      <c r="N301">
        <v>255631</v>
      </c>
      <c r="O301" t="s">
        <v>1087</v>
      </c>
      <c r="P301">
        <v>-85260</v>
      </c>
      <c r="Q301" t="s">
        <v>1088</v>
      </c>
      <c r="R301" t="s">
        <v>1089</v>
      </c>
      <c r="S301" t="s">
        <v>31219</v>
      </c>
      <c r="T301" t="s">
        <v>40</v>
      </c>
      <c r="U301" t="s">
        <v>40</v>
      </c>
      <c r="V301">
        <v>0</v>
      </c>
      <c r="W301">
        <v>0.29261482077562401</v>
      </c>
      <c r="X301">
        <v>0.704072456322962</v>
      </c>
      <c r="Y301">
        <v>24.229074127187602</v>
      </c>
      <c r="Z301">
        <v>0.203350924423461</v>
      </c>
      <c r="AA301">
        <v>0.72610664078822296</v>
      </c>
      <c r="AB301">
        <v>23.976808367118601</v>
      </c>
      <c r="AC301">
        <v>0.17695932866387601</v>
      </c>
      <c r="AD301">
        <v>0.68253123924728298</v>
      </c>
      <c r="AE301">
        <v>24.014283070296599</v>
      </c>
      <c r="AF301">
        <v>0.22065000948199101</v>
      </c>
      <c r="AG301">
        <v>0.68151250837662902</v>
      </c>
      <c r="AH301">
        <v>-23.940282493334099</v>
      </c>
      <c r="AI301">
        <v>0.91725052871964496</v>
      </c>
      <c r="AJ301">
        <v>0.98621344597861504</v>
      </c>
      <c r="AK301">
        <v>1.6116401782096099</v>
      </c>
    </row>
    <row r="302" spans="1:37" x14ac:dyDescent="0.2">
      <c r="A302" t="s">
        <v>31</v>
      </c>
      <c r="B302">
        <v>85830182</v>
      </c>
      <c r="C302">
        <v>85830355</v>
      </c>
      <c r="D302">
        <v>174</v>
      </c>
      <c r="E302" t="s">
        <v>1094</v>
      </c>
      <c r="F302">
        <v>2</v>
      </c>
      <c r="G302" t="s">
        <v>1095</v>
      </c>
      <c r="H302" t="s">
        <v>31220</v>
      </c>
      <c r="I302">
        <v>1</v>
      </c>
      <c r="J302">
        <v>85734789</v>
      </c>
      <c r="K302">
        <v>85744749</v>
      </c>
      <c r="L302">
        <v>9961</v>
      </c>
      <c r="M302">
        <v>2</v>
      </c>
      <c r="N302">
        <v>255631</v>
      </c>
      <c r="O302" t="s">
        <v>1087</v>
      </c>
      <c r="P302">
        <v>-85433</v>
      </c>
      <c r="Q302" t="s">
        <v>1088</v>
      </c>
      <c r="R302" t="s">
        <v>1089</v>
      </c>
      <c r="S302" t="s">
        <v>31219</v>
      </c>
      <c r="T302" t="s">
        <v>40</v>
      </c>
      <c r="U302" t="s">
        <v>40</v>
      </c>
      <c r="V302">
        <v>0</v>
      </c>
      <c r="W302">
        <v>0.29261482077562401</v>
      </c>
      <c r="X302">
        <v>0.704072456322962</v>
      </c>
      <c r="Y302">
        <v>24.229074127187602</v>
      </c>
      <c r="Z302">
        <v>0.203350924423461</v>
      </c>
      <c r="AA302">
        <v>0.72610664078822296</v>
      </c>
      <c r="AB302">
        <v>23.976808367118601</v>
      </c>
      <c r="AC302">
        <v>0.17695932866387601</v>
      </c>
      <c r="AD302">
        <v>0.68253123924728298</v>
      </c>
      <c r="AE302">
        <v>24.014283070296599</v>
      </c>
      <c r="AF302">
        <v>0.22065000948199101</v>
      </c>
      <c r="AG302">
        <v>0.68151250837662902</v>
      </c>
      <c r="AH302">
        <v>-23.940282493334099</v>
      </c>
      <c r="AI302">
        <v>0.91725052871964496</v>
      </c>
      <c r="AJ302">
        <v>0.98621344597861504</v>
      </c>
      <c r="AK302">
        <v>1.6116401782096099</v>
      </c>
    </row>
    <row r="303" spans="1:37" x14ac:dyDescent="0.2">
      <c r="A303" t="s">
        <v>31</v>
      </c>
      <c r="B303">
        <v>86573636</v>
      </c>
      <c r="C303">
        <v>86573778</v>
      </c>
      <c r="D303">
        <v>143</v>
      </c>
      <c r="E303" t="s">
        <v>1096</v>
      </c>
      <c r="F303">
        <v>1</v>
      </c>
      <c r="G303" t="s">
        <v>1097</v>
      </c>
      <c r="H303" t="s">
        <v>31032</v>
      </c>
      <c r="I303">
        <v>1</v>
      </c>
      <c r="J303">
        <v>86571116</v>
      </c>
      <c r="K303">
        <v>86572956</v>
      </c>
      <c r="L303">
        <v>1841</v>
      </c>
      <c r="M303">
        <v>1</v>
      </c>
      <c r="N303">
        <v>22802</v>
      </c>
      <c r="O303" t="s">
        <v>1098</v>
      </c>
      <c r="P303">
        <v>2520</v>
      </c>
      <c r="Q303" t="s">
        <v>1099</v>
      </c>
      <c r="R303" t="s">
        <v>1100</v>
      </c>
      <c r="S303" t="s">
        <v>31221</v>
      </c>
      <c r="T303">
        <v>0.583211159830616</v>
      </c>
      <c r="U303">
        <v>0.81360520874211995</v>
      </c>
      <c r="V303">
        <v>-0.59823306776138097</v>
      </c>
      <c r="W303">
        <v>0.123414495547065</v>
      </c>
      <c r="X303">
        <v>0.704072456322962</v>
      </c>
      <c r="Y303">
        <v>25.426362882879701</v>
      </c>
      <c r="Z303">
        <v>1</v>
      </c>
      <c r="AA303">
        <v>1</v>
      </c>
      <c r="AB303">
        <v>-1.5617071116345</v>
      </c>
      <c r="AC303">
        <v>0.17695932866387601</v>
      </c>
      <c r="AD303">
        <v>0.68253123924728298</v>
      </c>
      <c r="AE303">
        <v>24.475060845000002</v>
      </c>
      <c r="AF303">
        <v>0.23669707478149901</v>
      </c>
      <c r="AG303">
        <v>0.69020448338054297</v>
      </c>
      <c r="AH303">
        <v>0.33137755395462698</v>
      </c>
      <c r="AI303">
        <v>0.170234813229591</v>
      </c>
      <c r="AJ303">
        <v>0.78121606160956403</v>
      </c>
      <c r="AK303">
        <v>6.0087324715071402</v>
      </c>
    </row>
    <row r="304" spans="1:37" x14ac:dyDescent="0.2">
      <c r="A304" t="s">
        <v>31</v>
      </c>
      <c r="B304">
        <v>86684169</v>
      </c>
      <c r="C304">
        <v>86684331</v>
      </c>
      <c r="D304">
        <v>163</v>
      </c>
      <c r="E304" t="s">
        <v>1101</v>
      </c>
      <c r="F304">
        <v>1</v>
      </c>
      <c r="G304" t="s">
        <v>1102</v>
      </c>
      <c r="H304" t="s">
        <v>31222</v>
      </c>
      <c r="I304">
        <v>1</v>
      </c>
      <c r="J304">
        <v>86571181</v>
      </c>
      <c r="K304">
        <v>86693203</v>
      </c>
      <c r="L304">
        <v>122023</v>
      </c>
      <c r="M304">
        <v>2</v>
      </c>
      <c r="N304">
        <v>105378828</v>
      </c>
      <c r="O304" t="s">
        <v>1103</v>
      </c>
      <c r="P304">
        <v>8872</v>
      </c>
      <c r="Q304" t="s">
        <v>1104</v>
      </c>
      <c r="R304" t="s">
        <v>1105</v>
      </c>
      <c r="S304" t="s">
        <v>31223</v>
      </c>
      <c r="T304">
        <v>0.323300140219206</v>
      </c>
      <c r="U304">
        <v>0.603102917160658</v>
      </c>
      <c r="V304">
        <v>6.7778458437301098E-2</v>
      </c>
      <c r="W304">
        <v>0.50039843522710903</v>
      </c>
      <c r="X304">
        <v>0.78363289935355196</v>
      </c>
      <c r="Y304">
        <v>0.66925940231175496</v>
      </c>
      <c r="Z304">
        <v>0.37182321658043199</v>
      </c>
      <c r="AA304">
        <v>0.84072298199131701</v>
      </c>
      <c r="AB304">
        <v>-0.199903915224379</v>
      </c>
      <c r="AC304">
        <v>0.62840251879890197</v>
      </c>
      <c r="AD304">
        <v>0.87989882095915395</v>
      </c>
      <c r="AE304">
        <v>9.1620427517208503E-2</v>
      </c>
      <c r="AF304">
        <v>0.39902384492512899</v>
      </c>
      <c r="AG304">
        <v>0.80674443595273604</v>
      </c>
      <c r="AH304">
        <v>0.30259581814082598</v>
      </c>
      <c r="AI304">
        <v>0.45586130922784701</v>
      </c>
      <c r="AJ304">
        <v>0.78121606160956403</v>
      </c>
      <c r="AK304">
        <v>1.0051385504714601</v>
      </c>
    </row>
    <row r="305" spans="1:37" x14ac:dyDescent="0.2">
      <c r="A305" t="s">
        <v>31</v>
      </c>
      <c r="B305">
        <v>86684331</v>
      </c>
      <c r="C305">
        <v>86684493</v>
      </c>
      <c r="D305">
        <v>163</v>
      </c>
      <c r="E305" t="s">
        <v>1106</v>
      </c>
      <c r="F305">
        <v>3</v>
      </c>
      <c r="G305" t="s">
        <v>1107</v>
      </c>
      <c r="H305" t="s">
        <v>31222</v>
      </c>
      <c r="I305">
        <v>1</v>
      </c>
      <c r="J305">
        <v>86571181</v>
      </c>
      <c r="K305">
        <v>86693203</v>
      </c>
      <c r="L305">
        <v>122023</v>
      </c>
      <c r="M305">
        <v>2</v>
      </c>
      <c r="N305">
        <v>105378828</v>
      </c>
      <c r="O305" t="s">
        <v>1103</v>
      </c>
      <c r="P305">
        <v>8710</v>
      </c>
      <c r="Q305" t="s">
        <v>1104</v>
      </c>
      <c r="R305" t="s">
        <v>1105</v>
      </c>
      <c r="S305" t="s">
        <v>31223</v>
      </c>
      <c r="T305">
        <v>0.323300140219206</v>
      </c>
      <c r="U305">
        <v>0.603102917160658</v>
      </c>
      <c r="V305">
        <v>6.7778458437301098E-2</v>
      </c>
      <c r="W305">
        <v>0.50039843522710903</v>
      </c>
      <c r="X305">
        <v>0.78363289935355196</v>
      </c>
      <c r="Y305">
        <v>0.66925940231175496</v>
      </c>
      <c r="Z305">
        <v>0.37182321658043199</v>
      </c>
      <c r="AA305">
        <v>0.84072298199131701</v>
      </c>
      <c r="AB305">
        <v>-0.199903915224379</v>
      </c>
      <c r="AC305">
        <v>0.62840251879890197</v>
      </c>
      <c r="AD305">
        <v>0.87989882095915395</v>
      </c>
      <c r="AE305">
        <v>9.1620427517208503E-2</v>
      </c>
      <c r="AF305">
        <v>0.39902384492512899</v>
      </c>
      <c r="AG305">
        <v>0.80674443595273604</v>
      </c>
      <c r="AH305">
        <v>0.30259581814082598</v>
      </c>
      <c r="AI305">
        <v>0.45586130922784701</v>
      </c>
      <c r="AJ305">
        <v>0.78121606160956403</v>
      </c>
      <c r="AK305">
        <v>1.0051385504714601</v>
      </c>
    </row>
    <row r="306" spans="1:37" x14ac:dyDescent="0.2">
      <c r="A306" t="s">
        <v>31</v>
      </c>
      <c r="B306">
        <v>86684493</v>
      </c>
      <c r="C306">
        <v>86684655</v>
      </c>
      <c r="D306">
        <v>163</v>
      </c>
      <c r="E306" t="s">
        <v>1108</v>
      </c>
      <c r="F306">
        <v>2</v>
      </c>
      <c r="G306" t="s">
        <v>1109</v>
      </c>
      <c r="H306" t="s">
        <v>31222</v>
      </c>
      <c r="I306">
        <v>1</v>
      </c>
      <c r="J306">
        <v>86571181</v>
      </c>
      <c r="K306">
        <v>86693203</v>
      </c>
      <c r="L306">
        <v>122023</v>
      </c>
      <c r="M306">
        <v>2</v>
      </c>
      <c r="N306">
        <v>105378828</v>
      </c>
      <c r="O306" t="s">
        <v>1103</v>
      </c>
      <c r="P306">
        <v>8548</v>
      </c>
      <c r="Q306" t="s">
        <v>1104</v>
      </c>
      <c r="R306" t="s">
        <v>1105</v>
      </c>
      <c r="S306" t="s">
        <v>31223</v>
      </c>
      <c r="T306">
        <v>0.323300140219206</v>
      </c>
      <c r="U306">
        <v>0.603102917160658</v>
      </c>
      <c r="V306">
        <v>6.7778458437301098E-2</v>
      </c>
      <c r="W306">
        <v>0.50039843522710903</v>
      </c>
      <c r="X306">
        <v>0.78363289935355196</v>
      </c>
      <c r="Y306">
        <v>0.66925940231175496</v>
      </c>
      <c r="Z306">
        <v>0.37182321658043199</v>
      </c>
      <c r="AA306">
        <v>0.84072298199131701</v>
      </c>
      <c r="AB306">
        <v>-0.199903915224379</v>
      </c>
      <c r="AC306">
        <v>0.62840251879890197</v>
      </c>
      <c r="AD306">
        <v>0.87989882095915395</v>
      </c>
      <c r="AE306">
        <v>9.1620427517208503E-2</v>
      </c>
      <c r="AF306">
        <v>0.39902384492512899</v>
      </c>
      <c r="AG306">
        <v>0.80674443595273604</v>
      </c>
      <c r="AH306">
        <v>0.30259581814082598</v>
      </c>
      <c r="AI306">
        <v>0.45586130922784701</v>
      </c>
      <c r="AJ306">
        <v>0.78121606160956403</v>
      </c>
      <c r="AK306">
        <v>1.0051385504714601</v>
      </c>
    </row>
    <row r="307" spans="1:37" x14ac:dyDescent="0.2">
      <c r="A307" t="s">
        <v>31</v>
      </c>
      <c r="B307">
        <v>88684476</v>
      </c>
      <c r="C307">
        <v>88684686</v>
      </c>
      <c r="D307">
        <v>211</v>
      </c>
      <c r="E307" t="s">
        <v>1110</v>
      </c>
      <c r="F307">
        <v>19</v>
      </c>
      <c r="G307" t="s">
        <v>1111</v>
      </c>
      <c r="H307" t="s">
        <v>30987</v>
      </c>
      <c r="I307">
        <v>1</v>
      </c>
      <c r="J307">
        <v>88684573</v>
      </c>
      <c r="K307">
        <v>88833519</v>
      </c>
      <c r="L307">
        <v>148947</v>
      </c>
      <c r="M307">
        <v>1</v>
      </c>
      <c r="N307">
        <v>5586</v>
      </c>
      <c r="O307" t="s">
        <v>1112</v>
      </c>
      <c r="P307">
        <v>0</v>
      </c>
      <c r="Q307" t="s">
        <v>1113</v>
      </c>
      <c r="R307" t="s">
        <v>1114</v>
      </c>
      <c r="S307" t="s">
        <v>31224</v>
      </c>
      <c r="T307" t="s">
        <v>40</v>
      </c>
      <c r="U307" t="s">
        <v>40</v>
      </c>
      <c r="V307">
        <v>0</v>
      </c>
      <c r="W307">
        <v>0.38920677604595899</v>
      </c>
      <c r="X307">
        <v>0.704072456322962</v>
      </c>
      <c r="Y307">
        <v>-24.271994628402201</v>
      </c>
      <c r="Z307">
        <v>0.48464167878831399</v>
      </c>
      <c r="AA307">
        <v>0.84435025072159198</v>
      </c>
      <c r="AB307">
        <v>23.510154415138398</v>
      </c>
      <c r="AC307">
        <v>0.21073619169722799</v>
      </c>
      <c r="AD307">
        <v>0.68253123924728298</v>
      </c>
      <c r="AE307">
        <v>-24.271994628402201</v>
      </c>
      <c r="AF307">
        <v>0.501741946288212</v>
      </c>
      <c r="AG307">
        <v>0.80674443595273604</v>
      </c>
      <c r="AH307">
        <v>-23.4736285422096</v>
      </c>
      <c r="AI307">
        <v>0.52399907623471598</v>
      </c>
      <c r="AJ307">
        <v>0.78121606160956403</v>
      </c>
      <c r="AK307">
        <v>-23.403239220510901</v>
      </c>
    </row>
    <row r="308" spans="1:37" x14ac:dyDescent="0.2">
      <c r="A308" t="s">
        <v>31</v>
      </c>
      <c r="B308">
        <v>89272735</v>
      </c>
      <c r="C308">
        <v>89272877</v>
      </c>
      <c r="D308">
        <v>143</v>
      </c>
      <c r="E308" t="s">
        <v>1115</v>
      </c>
      <c r="F308">
        <v>0</v>
      </c>
      <c r="G308" t="s">
        <v>1116</v>
      </c>
      <c r="H308" t="s">
        <v>30987</v>
      </c>
      <c r="I308">
        <v>1</v>
      </c>
      <c r="J308">
        <v>89256189</v>
      </c>
      <c r="K308">
        <v>89272860</v>
      </c>
      <c r="L308">
        <v>16672</v>
      </c>
      <c r="M308">
        <v>2</v>
      </c>
      <c r="N308">
        <v>115362</v>
      </c>
      <c r="O308" t="s">
        <v>1117</v>
      </c>
      <c r="P308">
        <v>0</v>
      </c>
      <c r="Q308" t="s">
        <v>1118</v>
      </c>
      <c r="R308" t="s">
        <v>1119</v>
      </c>
      <c r="S308" t="s">
        <v>31225</v>
      </c>
      <c r="T308">
        <v>0.152084254673993</v>
      </c>
      <c r="U308">
        <v>0.603102917160658</v>
      </c>
      <c r="V308">
        <v>23.212358642937001</v>
      </c>
      <c r="W308">
        <v>0.20525741147413201</v>
      </c>
      <c r="X308">
        <v>0.704072456322962</v>
      </c>
      <c r="Y308">
        <v>-23.0107248040337</v>
      </c>
      <c r="Z308">
        <v>0.306975110376564</v>
      </c>
      <c r="AA308">
        <v>0.72610664078822296</v>
      </c>
      <c r="AB308">
        <v>22.248884659982501</v>
      </c>
      <c r="AC308">
        <v>7.0489011448141195E-2</v>
      </c>
      <c r="AD308">
        <v>0.57684129297949804</v>
      </c>
      <c r="AE308">
        <v>-23.0107248040337</v>
      </c>
      <c r="AF308">
        <v>4.6407610929182198E-2</v>
      </c>
      <c r="AG308">
        <v>0.476038960109122</v>
      </c>
      <c r="AH308">
        <v>23.212358642937001</v>
      </c>
      <c r="AI308">
        <v>0.35038410267202102</v>
      </c>
      <c r="AJ308">
        <v>0.78121606160956403</v>
      </c>
      <c r="AK308">
        <v>-22.1419694783323</v>
      </c>
    </row>
    <row r="309" spans="1:37" x14ac:dyDescent="0.2">
      <c r="A309" t="s">
        <v>31</v>
      </c>
      <c r="B309">
        <v>89272889</v>
      </c>
      <c r="C309">
        <v>89272990</v>
      </c>
      <c r="D309">
        <v>102</v>
      </c>
      <c r="E309" t="s">
        <v>1120</v>
      </c>
      <c r="F309">
        <v>1</v>
      </c>
      <c r="G309" t="s">
        <v>1121</v>
      </c>
      <c r="H309" t="s">
        <v>30987</v>
      </c>
      <c r="I309">
        <v>1</v>
      </c>
      <c r="J309">
        <v>89256189</v>
      </c>
      <c r="K309">
        <v>89272860</v>
      </c>
      <c r="L309">
        <v>16672</v>
      </c>
      <c r="M309">
        <v>2</v>
      </c>
      <c r="N309">
        <v>115362</v>
      </c>
      <c r="O309" t="s">
        <v>1117</v>
      </c>
      <c r="P309">
        <v>-29</v>
      </c>
      <c r="Q309" t="s">
        <v>1118</v>
      </c>
      <c r="R309" t="s">
        <v>1119</v>
      </c>
      <c r="S309" t="s">
        <v>31225</v>
      </c>
      <c r="T309">
        <v>0.152084254673993</v>
      </c>
      <c r="U309">
        <v>0.603102917160658</v>
      </c>
      <c r="V309">
        <v>23.212358642937001</v>
      </c>
      <c r="W309">
        <v>0.20525741147413201</v>
      </c>
      <c r="X309">
        <v>0.704072456322962</v>
      </c>
      <c r="Y309">
        <v>-23.0107248040337</v>
      </c>
      <c r="Z309">
        <v>0.306975110376564</v>
      </c>
      <c r="AA309">
        <v>0.72610664078822296</v>
      </c>
      <c r="AB309">
        <v>22.248884659982501</v>
      </c>
      <c r="AC309">
        <v>7.0489011448141195E-2</v>
      </c>
      <c r="AD309">
        <v>0.57684129297949804</v>
      </c>
      <c r="AE309">
        <v>-23.0107248040337</v>
      </c>
      <c r="AF309">
        <v>4.6407610929182198E-2</v>
      </c>
      <c r="AG309">
        <v>0.476038960109122</v>
      </c>
      <c r="AH309">
        <v>23.212358642937001</v>
      </c>
      <c r="AI309">
        <v>0.35038410267202102</v>
      </c>
      <c r="AJ309">
        <v>0.78121606160956403</v>
      </c>
      <c r="AK309">
        <v>-22.1419694783323</v>
      </c>
    </row>
    <row r="310" spans="1:37" x14ac:dyDescent="0.2">
      <c r="A310" t="s">
        <v>31</v>
      </c>
      <c r="B310">
        <v>89273062</v>
      </c>
      <c r="C310">
        <v>89273120</v>
      </c>
      <c r="D310">
        <v>59</v>
      </c>
      <c r="E310" t="s">
        <v>1122</v>
      </c>
      <c r="F310">
        <v>0</v>
      </c>
      <c r="G310" t="s">
        <v>1123</v>
      </c>
      <c r="H310" t="s">
        <v>30987</v>
      </c>
      <c r="I310">
        <v>1</v>
      </c>
      <c r="J310">
        <v>89256189</v>
      </c>
      <c r="K310">
        <v>89272860</v>
      </c>
      <c r="L310">
        <v>16672</v>
      </c>
      <c r="M310">
        <v>2</v>
      </c>
      <c r="N310">
        <v>115362</v>
      </c>
      <c r="O310" t="s">
        <v>1117</v>
      </c>
      <c r="P310">
        <v>-202</v>
      </c>
      <c r="Q310" t="s">
        <v>1118</v>
      </c>
      <c r="R310" t="s">
        <v>1119</v>
      </c>
      <c r="S310" t="s">
        <v>31225</v>
      </c>
      <c r="T310">
        <v>0.152084254673993</v>
      </c>
      <c r="U310">
        <v>0.603102917160658</v>
      </c>
      <c r="V310">
        <v>23.212358642937001</v>
      </c>
      <c r="W310">
        <v>0.20525741147413201</v>
      </c>
      <c r="X310">
        <v>0.704072456322962</v>
      </c>
      <c r="Y310">
        <v>-23.0107248040337</v>
      </c>
      <c r="Z310">
        <v>0.306975110376564</v>
      </c>
      <c r="AA310">
        <v>0.72610664078822296</v>
      </c>
      <c r="AB310">
        <v>22.248884659982501</v>
      </c>
      <c r="AC310">
        <v>7.0489011448141195E-2</v>
      </c>
      <c r="AD310">
        <v>0.57684129297949804</v>
      </c>
      <c r="AE310">
        <v>-23.0107248040337</v>
      </c>
      <c r="AF310">
        <v>4.6407610929182198E-2</v>
      </c>
      <c r="AG310">
        <v>0.476038960109122</v>
      </c>
      <c r="AH310">
        <v>23.212358642937001</v>
      </c>
      <c r="AI310">
        <v>0.35038410267202102</v>
      </c>
      <c r="AJ310">
        <v>0.78121606160956403</v>
      </c>
      <c r="AK310">
        <v>-22.1419694783323</v>
      </c>
    </row>
    <row r="311" spans="1:37" x14ac:dyDescent="0.2">
      <c r="A311" t="s">
        <v>31</v>
      </c>
      <c r="B311">
        <v>89752115</v>
      </c>
      <c r="C311">
        <v>89752289</v>
      </c>
      <c r="D311">
        <v>175</v>
      </c>
      <c r="E311" t="s">
        <v>1124</v>
      </c>
      <c r="F311">
        <v>2</v>
      </c>
      <c r="G311" t="s">
        <v>1125</v>
      </c>
      <c r="H311" t="s">
        <v>31226</v>
      </c>
      <c r="I311">
        <v>1</v>
      </c>
      <c r="J311">
        <v>89788914</v>
      </c>
      <c r="K311">
        <v>89790492</v>
      </c>
      <c r="L311">
        <v>1579</v>
      </c>
      <c r="M311">
        <v>1</v>
      </c>
      <c r="N311">
        <v>101927975</v>
      </c>
      <c r="O311" t="s">
        <v>1126</v>
      </c>
      <c r="P311">
        <v>-36625</v>
      </c>
      <c r="Q311" t="s">
        <v>40</v>
      </c>
      <c r="R311" t="s">
        <v>1127</v>
      </c>
      <c r="S311" t="s">
        <v>31227</v>
      </c>
      <c r="T311">
        <v>0.86206815660031899</v>
      </c>
      <c r="U311">
        <v>1</v>
      </c>
      <c r="V311">
        <v>0.21031713253025</v>
      </c>
      <c r="W311">
        <v>0.87741421797810104</v>
      </c>
      <c r="X311">
        <v>0.95159051474143896</v>
      </c>
      <c r="Y311">
        <v>-0.36594642491343499</v>
      </c>
      <c r="Z311">
        <v>0.78490160178345603</v>
      </c>
      <c r="AA311">
        <v>0.92097946962816901</v>
      </c>
      <c r="AB311">
        <v>0.19321720848548599</v>
      </c>
      <c r="AC311">
        <v>0.56819372656327105</v>
      </c>
      <c r="AD311">
        <v>0.87989882095915395</v>
      </c>
      <c r="AE311">
        <v>-0.43892088076348601</v>
      </c>
      <c r="AF311">
        <v>0.57444062451647504</v>
      </c>
      <c r="AG311">
        <v>0.80674443595273604</v>
      </c>
      <c r="AH311">
        <v>0.124543799978568</v>
      </c>
      <c r="AI311">
        <v>0.98533760794390401</v>
      </c>
      <c r="AJ311">
        <v>0.98960313871422401</v>
      </c>
      <c r="AK311">
        <v>-0.155083087041608</v>
      </c>
    </row>
    <row r="312" spans="1:37" x14ac:dyDescent="0.2">
      <c r="A312" t="s">
        <v>31</v>
      </c>
      <c r="B312">
        <v>89752289</v>
      </c>
      <c r="C312">
        <v>89752463</v>
      </c>
      <c r="D312">
        <v>175</v>
      </c>
      <c r="E312" t="s">
        <v>1128</v>
      </c>
      <c r="F312">
        <v>3</v>
      </c>
      <c r="G312" t="s">
        <v>1129</v>
      </c>
      <c r="H312" t="s">
        <v>31226</v>
      </c>
      <c r="I312">
        <v>1</v>
      </c>
      <c r="J312">
        <v>89788914</v>
      </c>
      <c r="K312">
        <v>89790492</v>
      </c>
      <c r="L312">
        <v>1579</v>
      </c>
      <c r="M312">
        <v>1</v>
      </c>
      <c r="N312">
        <v>101927975</v>
      </c>
      <c r="O312" t="s">
        <v>1126</v>
      </c>
      <c r="P312">
        <v>-36451</v>
      </c>
      <c r="Q312" t="s">
        <v>40</v>
      </c>
      <c r="R312" t="s">
        <v>1127</v>
      </c>
      <c r="S312" t="s">
        <v>31227</v>
      </c>
      <c r="T312">
        <v>0.86206815660031899</v>
      </c>
      <c r="U312">
        <v>1</v>
      </c>
      <c r="V312">
        <v>0.12827399512849499</v>
      </c>
      <c r="W312">
        <v>0.87741421797810104</v>
      </c>
      <c r="X312">
        <v>0.95159051474143896</v>
      </c>
      <c r="Y312">
        <v>-0.33836454213709199</v>
      </c>
      <c r="Z312">
        <v>0.78490160178345603</v>
      </c>
      <c r="AA312">
        <v>0.92097946962816901</v>
      </c>
      <c r="AB312">
        <v>0.14849925459971799</v>
      </c>
      <c r="AC312">
        <v>0.56819372656327105</v>
      </c>
      <c r="AD312">
        <v>0.87989882095915395</v>
      </c>
      <c r="AE312">
        <v>-0.45162645634583198</v>
      </c>
      <c r="AF312">
        <v>0.57444062451647504</v>
      </c>
      <c r="AG312">
        <v>0.80674443595273604</v>
      </c>
      <c r="AH312">
        <v>4.52815185296922E-2</v>
      </c>
      <c r="AI312">
        <v>0.98533760794390401</v>
      </c>
      <c r="AJ312">
        <v>0.98960313871422401</v>
      </c>
      <c r="AK312">
        <v>-0.106260386332098</v>
      </c>
    </row>
    <row r="313" spans="1:37" x14ac:dyDescent="0.2">
      <c r="A313" t="s">
        <v>31</v>
      </c>
      <c r="B313">
        <v>89984470</v>
      </c>
      <c r="C313">
        <v>89984631</v>
      </c>
      <c r="D313">
        <v>162</v>
      </c>
      <c r="E313" t="s">
        <v>1130</v>
      </c>
      <c r="F313">
        <v>0</v>
      </c>
      <c r="G313" t="s">
        <v>1131</v>
      </c>
      <c r="H313" t="s">
        <v>31000</v>
      </c>
      <c r="I313">
        <v>1</v>
      </c>
      <c r="J313">
        <v>89993593</v>
      </c>
      <c r="K313">
        <v>89994321</v>
      </c>
      <c r="L313">
        <v>729</v>
      </c>
      <c r="M313">
        <v>2</v>
      </c>
      <c r="N313">
        <v>492303</v>
      </c>
      <c r="O313" t="s">
        <v>1132</v>
      </c>
      <c r="P313">
        <v>9690</v>
      </c>
      <c r="Q313" t="s">
        <v>40</v>
      </c>
      <c r="R313" t="s">
        <v>1133</v>
      </c>
      <c r="S313" t="s">
        <v>31228</v>
      </c>
      <c r="T313">
        <v>0.35387198439864398</v>
      </c>
      <c r="U313">
        <v>0.603102917160658</v>
      </c>
      <c r="V313">
        <v>-24.6842137876022</v>
      </c>
      <c r="W313">
        <v>0.20525741147413201</v>
      </c>
      <c r="X313">
        <v>0.704072456322962</v>
      </c>
      <c r="Y313">
        <v>-24.641532023041201</v>
      </c>
      <c r="Z313">
        <v>1</v>
      </c>
      <c r="AA313">
        <v>1</v>
      </c>
      <c r="AB313">
        <v>-3.0558737565077401</v>
      </c>
      <c r="AC313">
        <v>0.30184355666711699</v>
      </c>
      <c r="AD313">
        <v>0.68253123924728298</v>
      </c>
      <c r="AE313">
        <v>-3.4566604546416699</v>
      </c>
      <c r="AF313">
        <v>0.22065000948199101</v>
      </c>
      <c r="AG313">
        <v>0.68151250837662902</v>
      </c>
      <c r="AH313">
        <v>-24.0454097811945</v>
      </c>
      <c r="AI313">
        <v>0.24456414000292601</v>
      </c>
      <c r="AJ313">
        <v>0.78121606160956403</v>
      </c>
      <c r="AK313">
        <v>-23.975020457469402</v>
      </c>
    </row>
    <row r="314" spans="1:37" x14ac:dyDescent="0.2">
      <c r="A314" t="s">
        <v>31</v>
      </c>
      <c r="B314">
        <v>89984631</v>
      </c>
      <c r="C314">
        <v>89984792</v>
      </c>
      <c r="D314">
        <v>162</v>
      </c>
      <c r="E314" t="s">
        <v>1134</v>
      </c>
      <c r="F314">
        <v>11</v>
      </c>
      <c r="G314" t="s">
        <v>1135</v>
      </c>
      <c r="H314" t="s">
        <v>31000</v>
      </c>
      <c r="I314">
        <v>1</v>
      </c>
      <c r="J314">
        <v>89993593</v>
      </c>
      <c r="K314">
        <v>89994321</v>
      </c>
      <c r="L314">
        <v>729</v>
      </c>
      <c r="M314">
        <v>2</v>
      </c>
      <c r="N314">
        <v>492303</v>
      </c>
      <c r="O314" t="s">
        <v>1132</v>
      </c>
      <c r="P314">
        <v>9529</v>
      </c>
      <c r="Q314" t="s">
        <v>40</v>
      </c>
      <c r="R314" t="s">
        <v>1133</v>
      </c>
      <c r="S314" t="s">
        <v>31228</v>
      </c>
      <c r="T314">
        <v>0.35387198439864398</v>
      </c>
      <c r="U314">
        <v>0.603102917160658</v>
      </c>
      <c r="V314">
        <v>-25.2691762704846</v>
      </c>
      <c r="W314">
        <v>0.20525741147413201</v>
      </c>
      <c r="X314">
        <v>0.704072456322962</v>
      </c>
      <c r="Y314">
        <v>-25.197573468890901</v>
      </c>
      <c r="Z314">
        <v>1</v>
      </c>
      <c r="AA314">
        <v>1</v>
      </c>
      <c r="AB314">
        <v>-3.6408362393901399</v>
      </c>
      <c r="AC314">
        <v>0.30184355666711699</v>
      </c>
      <c r="AD314">
        <v>0.68253123924728298</v>
      </c>
      <c r="AE314">
        <v>-4.0127019004913498</v>
      </c>
      <c r="AF314">
        <v>0.22065000948199101</v>
      </c>
      <c r="AG314">
        <v>0.68151250837662902</v>
      </c>
      <c r="AH314">
        <v>-24.5397971446504</v>
      </c>
      <c r="AI314">
        <v>0.24456414000292601</v>
      </c>
      <c r="AJ314">
        <v>0.78121606160956403</v>
      </c>
      <c r="AK314">
        <v>-24.469407819716601</v>
      </c>
    </row>
    <row r="315" spans="1:37" x14ac:dyDescent="0.2">
      <c r="A315" t="s">
        <v>31</v>
      </c>
      <c r="B315">
        <v>90840491</v>
      </c>
      <c r="C315">
        <v>90840642</v>
      </c>
      <c r="D315">
        <v>152</v>
      </c>
      <c r="E315" t="s">
        <v>1136</v>
      </c>
      <c r="F315">
        <v>4</v>
      </c>
      <c r="G315" t="s">
        <v>1137</v>
      </c>
      <c r="H315" t="s">
        <v>30987</v>
      </c>
      <c r="I315">
        <v>1</v>
      </c>
      <c r="J315">
        <v>90841587</v>
      </c>
      <c r="K315">
        <v>90849472</v>
      </c>
      <c r="L315">
        <v>7886</v>
      </c>
      <c r="M315">
        <v>1</v>
      </c>
      <c r="N315">
        <v>105378855</v>
      </c>
      <c r="O315" t="s">
        <v>1138</v>
      </c>
      <c r="P315">
        <v>-945</v>
      </c>
      <c r="Q315" t="s">
        <v>40</v>
      </c>
      <c r="R315" t="s">
        <v>1139</v>
      </c>
      <c r="S315" t="s">
        <v>31229</v>
      </c>
      <c r="T315">
        <v>0.35387198439864398</v>
      </c>
      <c r="U315">
        <v>0.603102917160658</v>
      </c>
      <c r="V315">
        <v>-22.818131411383298</v>
      </c>
      <c r="W315">
        <v>0.94541066367716797</v>
      </c>
      <c r="X315">
        <v>0.95159051474143896</v>
      </c>
      <c r="Y315">
        <v>-0.15825232256431601</v>
      </c>
      <c r="Z315">
        <v>0.65379035313853895</v>
      </c>
      <c r="AA315">
        <v>0.84521697243271998</v>
      </c>
      <c r="AB315">
        <v>-1.32697129169151</v>
      </c>
      <c r="AC315">
        <v>0.71753805159658501</v>
      </c>
      <c r="AD315">
        <v>0.87989882095915395</v>
      </c>
      <c r="AE315">
        <v>-1.1582520841239701</v>
      </c>
      <c r="AF315">
        <v>0.32549523997010099</v>
      </c>
      <c r="AG315">
        <v>0.70473078222419605</v>
      </c>
      <c r="AH315">
        <v>-22.687827549166201</v>
      </c>
      <c r="AI315">
        <v>0.59609816080359102</v>
      </c>
      <c r="AJ315">
        <v>0.78121606160956403</v>
      </c>
      <c r="AK315">
        <v>0.710502967648449</v>
      </c>
    </row>
    <row r="316" spans="1:37" x14ac:dyDescent="0.2">
      <c r="A316" t="s">
        <v>31</v>
      </c>
      <c r="B316">
        <v>92591980</v>
      </c>
      <c r="C316">
        <v>92592122</v>
      </c>
      <c r="D316">
        <v>143</v>
      </c>
      <c r="E316" t="s">
        <v>1140</v>
      </c>
      <c r="F316">
        <v>6</v>
      </c>
      <c r="G316" t="s">
        <v>1141</v>
      </c>
      <c r="H316" t="s">
        <v>31230</v>
      </c>
      <c r="I316">
        <v>1</v>
      </c>
      <c r="J316">
        <v>92607449</v>
      </c>
      <c r="K316">
        <v>92625934</v>
      </c>
      <c r="L316">
        <v>18486</v>
      </c>
      <c r="M316">
        <v>2</v>
      </c>
      <c r="N316">
        <v>7813</v>
      </c>
      <c r="O316" t="s">
        <v>1142</v>
      </c>
      <c r="P316">
        <v>33812</v>
      </c>
      <c r="Q316" t="s">
        <v>1143</v>
      </c>
      <c r="R316" t="s">
        <v>1144</v>
      </c>
      <c r="S316" t="s">
        <v>31231</v>
      </c>
      <c r="T316">
        <v>0.339859523617834</v>
      </c>
      <c r="U316">
        <v>0.603102917160658</v>
      </c>
      <c r="V316">
        <v>-2.5255585498529398</v>
      </c>
      <c r="W316">
        <v>6.2825850358688304E-2</v>
      </c>
      <c r="X316">
        <v>0.704072456322962</v>
      </c>
      <c r="Y316">
        <v>-26.635546635222902</v>
      </c>
      <c r="Z316">
        <v>0.25385425968177</v>
      </c>
      <c r="AA316">
        <v>0.72610664078822296</v>
      </c>
      <c r="AB316">
        <v>-1.9419182305404801</v>
      </c>
      <c r="AC316">
        <v>0.439120552379898</v>
      </c>
      <c r="AD316">
        <v>0.82872126865393902</v>
      </c>
      <c r="AE316">
        <v>-0.77056532072047901</v>
      </c>
      <c r="AF316">
        <v>0.51553713549447999</v>
      </c>
      <c r="AG316">
        <v>0.80674443595273604</v>
      </c>
      <c r="AH316">
        <v>-1.99425057228569</v>
      </c>
      <c r="AI316">
        <v>4.50381561912633E-2</v>
      </c>
      <c r="AJ316">
        <v>0.78121606160956403</v>
      </c>
      <c r="AK316">
        <v>-26.743876206364401</v>
      </c>
    </row>
    <row r="317" spans="1:37" x14ac:dyDescent="0.2">
      <c r="A317" t="s">
        <v>31</v>
      </c>
      <c r="B317">
        <v>93795742</v>
      </c>
      <c r="C317">
        <v>93795916</v>
      </c>
      <c r="D317">
        <v>175</v>
      </c>
      <c r="E317" t="s">
        <v>1145</v>
      </c>
      <c r="F317">
        <v>2</v>
      </c>
      <c r="G317" t="s">
        <v>1146</v>
      </c>
      <c r="H317" t="s">
        <v>31232</v>
      </c>
      <c r="I317">
        <v>1</v>
      </c>
      <c r="J317">
        <v>93752924</v>
      </c>
      <c r="K317">
        <v>93775444</v>
      </c>
      <c r="L317">
        <v>22521</v>
      </c>
      <c r="M317">
        <v>2</v>
      </c>
      <c r="N317">
        <v>8412</v>
      </c>
      <c r="O317" t="s">
        <v>1147</v>
      </c>
      <c r="P317">
        <v>-20298</v>
      </c>
      <c r="Q317" t="s">
        <v>1148</v>
      </c>
      <c r="R317" t="s">
        <v>1149</v>
      </c>
      <c r="S317" t="s">
        <v>31233</v>
      </c>
      <c r="T317">
        <v>0.62376565041752996</v>
      </c>
      <c r="U317">
        <v>0.84269686724622495</v>
      </c>
      <c r="V317">
        <v>0.48581489201207201</v>
      </c>
      <c r="W317">
        <v>0.44939415267535698</v>
      </c>
      <c r="X317">
        <v>0.75726018452522603</v>
      </c>
      <c r="Y317">
        <v>-0.323275174675278</v>
      </c>
      <c r="Z317">
        <v>0.91888302656121301</v>
      </c>
      <c r="AA317">
        <v>0.99919698600769702</v>
      </c>
      <c r="AB317">
        <v>0.30115086585933798</v>
      </c>
      <c r="AC317">
        <v>0.38130322959299801</v>
      </c>
      <c r="AD317">
        <v>0.79324946878671099</v>
      </c>
      <c r="AE317">
        <v>-0.48044664734203102</v>
      </c>
      <c r="AF317">
        <v>0.51956294952372395</v>
      </c>
      <c r="AG317">
        <v>0.80674443595273604</v>
      </c>
      <c r="AH317">
        <v>0.44859374829305998</v>
      </c>
      <c r="AI317">
        <v>0.58956371352479298</v>
      </c>
      <c r="AJ317">
        <v>0.78121606160956403</v>
      </c>
      <c r="AK317">
        <v>-6.2337422646440502E-2</v>
      </c>
    </row>
    <row r="318" spans="1:37" x14ac:dyDescent="0.2">
      <c r="A318" t="s">
        <v>31</v>
      </c>
      <c r="B318">
        <v>93795916</v>
      </c>
      <c r="C318">
        <v>93796090</v>
      </c>
      <c r="D318">
        <v>175</v>
      </c>
      <c r="E318" t="s">
        <v>1150</v>
      </c>
      <c r="F318">
        <v>3</v>
      </c>
      <c r="G318" t="s">
        <v>992</v>
      </c>
      <c r="H318" t="s">
        <v>31232</v>
      </c>
      <c r="I318">
        <v>1</v>
      </c>
      <c r="J318">
        <v>93752924</v>
      </c>
      <c r="K318">
        <v>93775444</v>
      </c>
      <c r="L318">
        <v>22521</v>
      </c>
      <c r="M318">
        <v>2</v>
      </c>
      <c r="N318">
        <v>8412</v>
      </c>
      <c r="O318" t="s">
        <v>1147</v>
      </c>
      <c r="P318">
        <v>-20472</v>
      </c>
      <c r="Q318" t="s">
        <v>1148</v>
      </c>
      <c r="R318" t="s">
        <v>1149</v>
      </c>
      <c r="S318" t="s">
        <v>31233</v>
      </c>
      <c r="T318">
        <v>0.62376565041752996</v>
      </c>
      <c r="U318">
        <v>0.84269686724622495</v>
      </c>
      <c r="V318">
        <v>0.48581489201207201</v>
      </c>
      <c r="W318">
        <v>0.44939415267535698</v>
      </c>
      <c r="X318">
        <v>0.75726018452522603</v>
      </c>
      <c r="Y318">
        <v>-0.323275174675278</v>
      </c>
      <c r="Z318">
        <v>0.91888302656121301</v>
      </c>
      <c r="AA318">
        <v>0.99919698600769702</v>
      </c>
      <c r="AB318">
        <v>0.30115086585933798</v>
      </c>
      <c r="AC318">
        <v>0.38130322959299801</v>
      </c>
      <c r="AD318">
        <v>0.79324946878671099</v>
      </c>
      <c r="AE318">
        <v>-0.48044664734203102</v>
      </c>
      <c r="AF318">
        <v>0.51956294952372395</v>
      </c>
      <c r="AG318">
        <v>0.80674443595273604</v>
      </c>
      <c r="AH318">
        <v>0.44859374829305998</v>
      </c>
      <c r="AI318">
        <v>0.58956371352479298</v>
      </c>
      <c r="AJ318">
        <v>0.78121606160956403</v>
      </c>
      <c r="AK318">
        <v>-6.2337422646440502E-2</v>
      </c>
    </row>
    <row r="319" spans="1:37" x14ac:dyDescent="0.2">
      <c r="A319" t="s">
        <v>31</v>
      </c>
      <c r="B319">
        <v>93801645</v>
      </c>
      <c r="C319">
        <v>93801796</v>
      </c>
      <c r="D319">
        <v>152</v>
      </c>
      <c r="E319" t="s">
        <v>1151</v>
      </c>
      <c r="F319">
        <v>2</v>
      </c>
      <c r="G319" t="s">
        <v>1152</v>
      </c>
      <c r="H319" t="s">
        <v>31232</v>
      </c>
      <c r="I319">
        <v>1</v>
      </c>
      <c r="J319">
        <v>93752924</v>
      </c>
      <c r="K319">
        <v>93775444</v>
      </c>
      <c r="L319">
        <v>22521</v>
      </c>
      <c r="M319">
        <v>2</v>
      </c>
      <c r="N319">
        <v>8412</v>
      </c>
      <c r="O319" t="s">
        <v>1147</v>
      </c>
      <c r="P319">
        <v>-26201</v>
      </c>
      <c r="Q319" t="s">
        <v>1148</v>
      </c>
      <c r="R319" t="s">
        <v>1149</v>
      </c>
      <c r="S319" t="s">
        <v>31233</v>
      </c>
      <c r="T319">
        <v>0.86530150684157003</v>
      </c>
      <c r="U319">
        <v>1</v>
      </c>
      <c r="V319">
        <v>1.15132899701729</v>
      </c>
      <c r="W319">
        <v>0.75132777767382597</v>
      </c>
      <c r="X319">
        <v>0.95159051474143896</v>
      </c>
      <c r="Y319">
        <v>-1.8003745304397401</v>
      </c>
      <c r="Z319">
        <v>0.86785839999084602</v>
      </c>
      <c r="AA319">
        <v>0.99257541485573497</v>
      </c>
      <c r="AB319">
        <v>0.60706123824032998</v>
      </c>
      <c r="AC319">
        <v>0.58457037049379201</v>
      </c>
      <c r="AD319">
        <v>0.87989882095915395</v>
      </c>
      <c r="AE319">
        <v>-1.68545427393033</v>
      </c>
      <c r="AF319">
        <v>0.88400211885041702</v>
      </c>
      <c r="AG319">
        <v>0.98707154828580701</v>
      </c>
      <c r="AH319">
        <v>1.3041618961696</v>
      </c>
      <c r="AI319">
        <v>0.99104880817658703</v>
      </c>
      <c r="AJ319">
        <v>0.99426302052742999</v>
      </c>
      <c r="AK319">
        <v>-1.2838120676412801</v>
      </c>
    </row>
    <row r="320" spans="1:37" x14ac:dyDescent="0.2">
      <c r="A320" t="s">
        <v>31</v>
      </c>
      <c r="B320">
        <v>94070066</v>
      </c>
      <c r="C320">
        <v>94070225</v>
      </c>
      <c r="D320">
        <v>160</v>
      </c>
      <c r="E320" t="s">
        <v>1153</v>
      </c>
      <c r="F320">
        <v>0</v>
      </c>
      <c r="G320" t="s">
        <v>1154</v>
      </c>
      <c r="H320" t="s">
        <v>31234</v>
      </c>
      <c r="I320">
        <v>1</v>
      </c>
      <c r="J320">
        <v>94059469</v>
      </c>
      <c r="K320">
        <v>94061439</v>
      </c>
      <c r="L320">
        <v>1971</v>
      </c>
      <c r="M320">
        <v>2</v>
      </c>
      <c r="N320">
        <v>24</v>
      </c>
      <c r="O320" t="s">
        <v>1155</v>
      </c>
      <c r="P320">
        <v>-8627</v>
      </c>
      <c r="Q320" t="s">
        <v>1156</v>
      </c>
      <c r="R320" t="s">
        <v>1157</v>
      </c>
      <c r="S320" t="s">
        <v>31235</v>
      </c>
      <c r="T320">
        <v>0.97213403838398904</v>
      </c>
      <c r="U320">
        <v>1</v>
      </c>
      <c r="V320">
        <v>3.02092162761637</v>
      </c>
      <c r="W320">
        <v>0.20525741147413201</v>
      </c>
      <c r="X320">
        <v>0.704072456322962</v>
      </c>
      <c r="Y320">
        <v>-23.361859882967899</v>
      </c>
      <c r="Z320">
        <v>0.69013698642955401</v>
      </c>
      <c r="AA320">
        <v>0.84521697243271998</v>
      </c>
      <c r="AB320">
        <v>2.0574476284982901</v>
      </c>
      <c r="AC320">
        <v>7.0489011448141195E-2</v>
      </c>
      <c r="AD320">
        <v>0.57684129297949804</v>
      </c>
      <c r="AE320">
        <v>-23.361859882967899</v>
      </c>
      <c r="AF320">
        <v>0.61410715005536498</v>
      </c>
      <c r="AG320">
        <v>0.80674443595273604</v>
      </c>
      <c r="AH320">
        <v>3.9505313345394</v>
      </c>
      <c r="AI320">
        <v>0.35038410267202102</v>
      </c>
      <c r="AJ320">
        <v>0.78121606160956403</v>
      </c>
      <c r="AK320">
        <v>-22.493104526801499</v>
      </c>
    </row>
    <row r="321" spans="1:37" x14ac:dyDescent="0.2">
      <c r="A321" t="s">
        <v>31</v>
      </c>
      <c r="B321">
        <v>94070225</v>
      </c>
      <c r="C321">
        <v>94070384</v>
      </c>
      <c r="D321">
        <v>160</v>
      </c>
      <c r="E321" t="s">
        <v>1158</v>
      </c>
      <c r="F321">
        <v>1</v>
      </c>
      <c r="G321" t="s">
        <v>1159</v>
      </c>
      <c r="H321" t="s">
        <v>31234</v>
      </c>
      <c r="I321">
        <v>1</v>
      </c>
      <c r="J321">
        <v>94059469</v>
      </c>
      <c r="K321">
        <v>94061439</v>
      </c>
      <c r="L321">
        <v>1971</v>
      </c>
      <c r="M321">
        <v>2</v>
      </c>
      <c r="N321">
        <v>24</v>
      </c>
      <c r="O321" t="s">
        <v>1155</v>
      </c>
      <c r="P321">
        <v>-8786</v>
      </c>
      <c r="Q321" t="s">
        <v>1156</v>
      </c>
      <c r="R321" t="s">
        <v>1157</v>
      </c>
      <c r="S321" t="s">
        <v>31235</v>
      </c>
      <c r="T321">
        <v>0.97213403838398904</v>
      </c>
      <c r="U321">
        <v>1</v>
      </c>
      <c r="V321">
        <v>3.1908466144555399</v>
      </c>
      <c r="W321">
        <v>0.20525741147413201</v>
      </c>
      <c r="X321">
        <v>0.704072456322962</v>
      </c>
      <c r="Y321">
        <v>-23.513305852219698</v>
      </c>
      <c r="Z321">
        <v>0.69013698642955401</v>
      </c>
      <c r="AA321">
        <v>0.84521697243271998</v>
      </c>
      <c r="AB321">
        <v>2.2273726014644901</v>
      </c>
      <c r="AC321">
        <v>7.0489011448141195E-2</v>
      </c>
      <c r="AD321">
        <v>0.57684129297949804</v>
      </c>
      <c r="AE321">
        <v>-23.513305852219698</v>
      </c>
      <c r="AF321">
        <v>0.61410715005536498</v>
      </c>
      <c r="AG321">
        <v>0.80674443595273604</v>
      </c>
      <c r="AH321">
        <v>4.1204563213785796</v>
      </c>
      <c r="AI321">
        <v>0.35038410267202102</v>
      </c>
      <c r="AJ321">
        <v>0.78121606160956403</v>
      </c>
      <c r="AK321">
        <v>-22.644550485036198</v>
      </c>
    </row>
    <row r="322" spans="1:37" x14ac:dyDescent="0.2">
      <c r="A322" t="s">
        <v>31</v>
      </c>
      <c r="B322">
        <v>94152540</v>
      </c>
      <c r="C322">
        <v>94152682</v>
      </c>
      <c r="D322">
        <v>143</v>
      </c>
      <c r="E322" t="s">
        <v>1160</v>
      </c>
      <c r="F322">
        <v>4</v>
      </c>
      <c r="G322" t="s">
        <v>1161</v>
      </c>
      <c r="H322" t="s">
        <v>31032</v>
      </c>
      <c r="I322">
        <v>1</v>
      </c>
      <c r="J322">
        <v>94148988</v>
      </c>
      <c r="K322">
        <v>94154829</v>
      </c>
      <c r="L322">
        <v>5842</v>
      </c>
      <c r="M322">
        <v>2</v>
      </c>
      <c r="N322">
        <v>105378858</v>
      </c>
      <c r="O322" t="s">
        <v>1162</v>
      </c>
      <c r="P322">
        <v>2147</v>
      </c>
      <c r="Q322" t="s">
        <v>40</v>
      </c>
      <c r="R322" t="s">
        <v>1163</v>
      </c>
      <c r="S322" t="s">
        <v>31236</v>
      </c>
      <c r="T322">
        <v>0.152084254673993</v>
      </c>
      <c r="U322">
        <v>0.603102917160658</v>
      </c>
      <c r="V322">
        <v>24.882589064434701</v>
      </c>
      <c r="W322">
        <v>0.69201225521665499</v>
      </c>
      <c r="X322">
        <v>0.95159051474143896</v>
      </c>
      <c r="Y322">
        <v>-0.69640974451029503</v>
      </c>
      <c r="Z322">
        <v>9.2719649676713103E-2</v>
      </c>
      <c r="AA322">
        <v>0.72610664078822296</v>
      </c>
      <c r="AB322">
        <v>25.161402870079002</v>
      </c>
      <c r="AC322">
        <v>0.92523690913815004</v>
      </c>
      <c r="AD322">
        <v>0.94115954365910703</v>
      </c>
      <c r="AE322">
        <v>-1.6682157630410999E-3</v>
      </c>
      <c r="AF322">
        <v>0.73123338343369804</v>
      </c>
      <c r="AG322">
        <v>0.86437216336234302</v>
      </c>
      <c r="AH322">
        <v>0.55032333602285499</v>
      </c>
      <c r="AI322">
        <v>0.566733449666177</v>
      </c>
      <c r="AJ322">
        <v>0.78121606160956403</v>
      </c>
      <c r="AK322">
        <v>-0.92558954281875006</v>
      </c>
    </row>
    <row r="323" spans="1:37" x14ac:dyDescent="0.2">
      <c r="A323" t="s">
        <v>31</v>
      </c>
      <c r="B323">
        <v>94450247</v>
      </c>
      <c r="C323">
        <v>94450396</v>
      </c>
      <c r="D323">
        <v>150</v>
      </c>
      <c r="E323" t="s">
        <v>1164</v>
      </c>
      <c r="F323">
        <v>1</v>
      </c>
      <c r="G323" t="s">
        <v>1165</v>
      </c>
      <c r="H323" t="s">
        <v>31237</v>
      </c>
      <c r="I323">
        <v>1</v>
      </c>
      <c r="J323">
        <v>94480222</v>
      </c>
      <c r="K323">
        <v>94487791</v>
      </c>
      <c r="L323">
        <v>7570</v>
      </c>
      <c r="M323">
        <v>1</v>
      </c>
      <c r="N323">
        <v>5825</v>
      </c>
      <c r="O323" t="s">
        <v>1166</v>
      </c>
      <c r="P323">
        <v>-29826</v>
      </c>
      <c r="Q323" t="s">
        <v>1167</v>
      </c>
      <c r="R323" t="s">
        <v>1168</v>
      </c>
      <c r="S323" t="s">
        <v>31238</v>
      </c>
      <c r="T323">
        <v>0.35387198439864398</v>
      </c>
      <c r="U323">
        <v>0.603102917160658</v>
      </c>
      <c r="V323">
        <v>-21.8181316064722</v>
      </c>
      <c r="W323">
        <v>0.38920677604595899</v>
      </c>
      <c r="X323">
        <v>0.704072456322962</v>
      </c>
      <c r="Y323">
        <v>-21.686887110353702</v>
      </c>
      <c r="Z323">
        <v>0.69013698642955401</v>
      </c>
      <c r="AA323">
        <v>0.84521697243271998</v>
      </c>
      <c r="AB323">
        <v>1.6977158435056099</v>
      </c>
      <c r="AC323">
        <v>0.75388744886274095</v>
      </c>
      <c r="AD323">
        <v>0.87989882095915395</v>
      </c>
      <c r="AE323">
        <v>1.86643504195859</v>
      </c>
      <c r="AF323">
        <v>0.32549523997010099</v>
      </c>
      <c r="AG323">
        <v>0.70473078222419605</v>
      </c>
      <c r="AH323">
        <v>-23.700881367593102</v>
      </c>
      <c r="AI323">
        <v>0.35038410267202102</v>
      </c>
      <c r="AJ323">
        <v>0.78121606160956403</v>
      </c>
      <c r="AK323">
        <v>-23.630492044991801</v>
      </c>
    </row>
    <row r="324" spans="1:37" x14ac:dyDescent="0.2">
      <c r="A324" t="s">
        <v>31</v>
      </c>
      <c r="B324">
        <v>94450396</v>
      </c>
      <c r="C324">
        <v>94450545</v>
      </c>
      <c r="D324">
        <v>150</v>
      </c>
      <c r="E324" t="s">
        <v>1169</v>
      </c>
      <c r="F324">
        <v>4</v>
      </c>
      <c r="G324" t="s">
        <v>1170</v>
      </c>
      <c r="H324" t="s">
        <v>31237</v>
      </c>
      <c r="I324">
        <v>1</v>
      </c>
      <c r="J324">
        <v>94480222</v>
      </c>
      <c r="K324">
        <v>94487791</v>
      </c>
      <c r="L324">
        <v>7570</v>
      </c>
      <c r="M324">
        <v>1</v>
      </c>
      <c r="N324">
        <v>5825</v>
      </c>
      <c r="O324" t="s">
        <v>1166</v>
      </c>
      <c r="P324">
        <v>-29677</v>
      </c>
      <c r="Q324" t="s">
        <v>1167</v>
      </c>
      <c r="R324" t="s">
        <v>1168</v>
      </c>
      <c r="S324" t="s">
        <v>31238</v>
      </c>
      <c r="T324">
        <v>0.35387198439864398</v>
      </c>
      <c r="U324">
        <v>0.603102917160658</v>
      </c>
      <c r="V324">
        <v>-21.8181316064722</v>
      </c>
      <c r="W324">
        <v>0.38920677604595899</v>
      </c>
      <c r="X324">
        <v>0.704072456322962</v>
      </c>
      <c r="Y324">
        <v>-21.686887110353702</v>
      </c>
      <c r="Z324">
        <v>0.69013698642955401</v>
      </c>
      <c r="AA324">
        <v>0.84521697243271998</v>
      </c>
      <c r="AB324">
        <v>1.6977158435056099</v>
      </c>
      <c r="AC324">
        <v>0.75388744886274095</v>
      </c>
      <c r="AD324">
        <v>0.87989882095915395</v>
      </c>
      <c r="AE324">
        <v>1.86643504195859</v>
      </c>
      <c r="AF324">
        <v>0.32549523997010099</v>
      </c>
      <c r="AG324">
        <v>0.70473078222419605</v>
      </c>
      <c r="AH324">
        <v>-23.700881367593102</v>
      </c>
      <c r="AI324">
        <v>0.35038410267202102</v>
      </c>
      <c r="AJ324">
        <v>0.78121606160956403</v>
      </c>
      <c r="AK324">
        <v>-23.630492044991801</v>
      </c>
    </row>
    <row r="325" spans="1:37" x14ac:dyDescent="0.2">
      <c r="A325" t="s">
        <v>31</v>
      </c>
      <c r="B325">
        <v>94730160</v>
      </c>
      <c r="C325">
        <v>94730328</v>
      </c>
      <c r="D325">
        <v>169</v>
      </c>
      <c r="E325" t="s">
        <v>1171</v>
      </c>
      <c r="F325">
        <v>4</v>
      </c>
      <c r="G325" t="s">
        <v>1172</v>
      </c>
      <c r="H325" t="s">
        <v>31239</v>
      </c>
      <c r="I325">
        <v>1</v>
      </c>
      <c r="J325">
        <v>94732133</v>
      </c>
      <c r="K325">
        <v>94742495</v>
      </c>
      <c r="L325">
        <v>10363</v>
      </c>
      <c r="M325">
        <v>2</v>
      </c>
      <c r="N325">
        <v>101928079</v>
      </c>
      <c r="O325" t="s">
        <v>1173</v>
      </c>
      <c r="P325">
        <v>12167</v>
      </c>
      <c r="Q325" t="s">
        <v>1174</v>
      </c>
      <c r="R325" t="s">
        <v>1175</v>
      </c>
      <c r="S325" t="s">
        <v>31240</v>
      </c>
      <c r="T325">
        <v>0.55087957105200003</v>
      </c>
      <c r="U325">
        <v>0.80952764179854397</v>
      </c>
      <c r="V325">
        <v>1.7471608402715899</v>
      </c>
      <c r="W325">
        <v>0.78495938470128301</v>
      </c>
      <c r="X325">
        <v>0.95159051474143896</v>
      </c>
      <c r="Y325">
        <v>1.6938225198755801</v>
      </c>
      <c r="Z325">
        <v>0.86994504451071397</v>
      </c>
      <c r="AA325">
        <v>0.99336210895768795</v>
      </c>
      <c r="AB325">
        <v>1.3289381579331401</v>
      </c>
      <c r="AC325">
        <v>0.78441786433924598</v>
      </c>
      <c r="AD325">
        <v>0.90663815930604097</v>
      </c>
      <c r="AE325">
        <v>1.3420204936581901</v>
      </c>
      <c r="AF325">
        <v>0.35044498323680101</v>
      </c>
      <c r="AG325">
        <v>0.74289508271920801</v>
      </c>
      <c r="AH325">
        <v>1.3732217468776999</v>
      </c>
      <c r="AI325">
        <v>0.84469820681520702</v>
      </c>
      <c r="AJ325">
        <v>0.95957881738831197</v>
      </c>
      <c r="AK325">
        <v>1.2315233574004401</v>
      </c>
    </row>
    <row r="326" spans="1:37" x14ac:dyDescent="0.2">
      <c r="A326" t="s">
        <v>31</v>
      </c>
      <c r="B326">
        <v>95297372</v>
      </c>
      <c r="C326">
        <v>95297527</v>
      </c>
      <c r="D326">
        <v>156</v>
      </c>
      <c r="E326" t="s">
        <v>1176</v>
      </c>
      <c r="F326">
        <v>1</v>
      </c>
      <c r="G326" t="s">
        <v>1177</v>
      </c>
      <c r="H326" t="s">
        <v>31000</v>
      </c>
      <c r="I326">
        <v>1</v>
      </c>
      <c r="J326">
        <v>95310928</v>
      </c>
      <c r="K326">
        <v>95318263</v>
      </c>
      <c r="L326">
        <v>7336</v>
      </c>
      <c r="M326">
        <v>2</v>
      </c>
      <c r="N326">
        <v>100996630</v>
      </c>
      <c r="O326" t="s">
        <v>1178</v>
      </c>
      <c r="P326">
        <v>20736</v>
      </c>
      <c r="Q326" t="s">
        <v>1179</v>
      </c>
      <c r="R326" t="s">
        <v>1180</v>
      </c>
      <c r="S326" t="s">
        <v>31241</v>
      </c>
      <c r="T326">
        <v>0.97213403838398904</v>
      </c>
      <c r="U326">
        <v>1</v>
      </c>
      <c r="V326">
        <v>3.3886473709660998</v>
      </c>
      <c r="W326">
        <v>0.73420570613580904</v>
      </c>
      <c r="X326">
        <v>0.95159051474143896</v>
      </c>
      <c r="Y326">
        <v>0.565249035451446</v>
      </c>
      <c r="Z326">
        <v>0.93459220503170903</v>
      </c>
      <c r="AA326">
        <v>0.99919698600769702</v>
      </c>
      <c r="AB326">
        <v>3.6546727917619801</v>
      </c>
      <c r="AC326">
        <v>0.32081866871113202</v>
      </c>
      <c r="AD326">
        <v>0.68773325147593101</v>
      </c>
      <c r="AE326">
        <v>-0.43475091191586701</v>
      </c>
      <c r="AF326">
        <v>1</v>
      </c>
      <c r="AG326">
        <v>1</v>
      </c>
      <c r="AH326">
        <v>0.46881962406446598</v>
      </c>
      <c r="AI326">
        <v>0.91725052871964496</v>
      </c>
      <c r="AJ326">
        <v>0.98621344597861504</v>
      </c>
      <c r="AK326">
        <v>1.43400443783954</v>
      </c>
    </row>
    <row r="327" spans="1:37" x14ac:dyDescent="0.2">
      <c r="A327" t="s">
        <v>31</v>
      </c>
      <c r="B327">
        <v>95297527</v>
      </c>
      <c r="C327">
        <v>95297682</v>
      </c>
      <c r="D327">
        <v>156</v>
      </c>
      <c r="E327" t="s">
        <v>1181</v>
      </c>
      <c r="F327">
        <v>1</v>
      </c>
      <c r="G327" t="s">
        <v>1182</v>
      </c>
      <c r="H327" t="s">
        <v>31000</v>
      </c>
      <c r="I327">
        <v>1</v>
      </c>
      <c r="J327">
        <v>95310928</v>
      </c>
      <c r="K327">
        <v>95318263</v>
      </c>
      <c r="L327">
        <v>7336</v>
      </c>
      <c r="M327">
        <v>2</v>
      </c>
      <c r="N327">
        <v>100996630</v>
      </c>
      <c r="O327" t="s">
        <v>1178</v>
      </c>
      <c r="P327">
        <v>20581</v>
      </c>
      <c r="Q327" t="s">
        <v>1179</v>
      </c>
      <c r="R327" t="s">
        <v>1180</v>
      </c>
      <c r="S327" t="s">
        <v>31241</v>
      </c>
      <c r="T327">
        <v>0.97213403838398904</v>
      </c>
      <c r="U327">
        <v>1</v>
      </c>
      <c r="V327">
        <v>3.3886473709660998</v>
      </c>
      <c r="W327">
        <v>0.73420570613580904</v>
      </c>
      <c r="X327">
        <v>0.95159051474143896</v>
      </c>
      <c r="Y327">
        <v>0.565249035451446</v>
      </c>
      <c r="Z327">
        <v>0.93459220503170903</v>
      </c>
      <c r="AA327">
        <v>0.99919698600769702</v>
      </c>
      <c r="AB327">
        <v>3.6546727917619801</v>
      </c>
      <c r="AC327">
        <v>0.32081866871113202</v>
      </c>
      <c r="AD327">
        <v>0.68773325147593101</v>
      </c>
      <c r="AE327">
        <v>-0.43475091191586701</v>
      </c>
      <c r="AF327">
        <v>1</v>
      </c>
      <c r="AG327">
        <v>1</v>
      </c>
      <c r="AH327">
        <v>0.46881962406446598</v>
      </c>
      <c r="AI327">
        <v>0.91725052871964496</v>
      </c>
      <c r="AJ327">
        <v>0.98621344597861504</v>
      </c>
      <c r="AK327">
        <v>1.43400443783954</v>
      </c>
    </row>
    <row r="328" spans="1:37" x14ac:dyDescent="0.2">
      <c r="A328" t="s">
        <v>31</v>
      </c>
      <c r="B328">
        <v>95376317</v>
      </c>
      <c r="C328">
        <v>95376468</v>
      </c>
      <c r="D328">
        <v>152</v>
      </c>
      <c r="E328" t="s">
        <v>1183</v>
      </c>
      <c r="F328">
        <v>1</v>
      </c>
      <c r="G328" t="s">
        <v>1184</v>
      </c>
      <c r="H328" t="s">
        <v>31242</v>
      </c>
      <c r="I328">
        <v>1</v>
      </c>
      <c r="J328">
        <v>95351251</v>
      </c>
      <c r="K328">
        <v>95352676</v>
      </c>
      <c r="L328">
        <v>1426</v>
      </c>
      <c r="M328">
        <v>2</v>
      </c>
      <c r="N328">
        <v>101928169</v>
      </c>
      <c r="O328" t="s">
        <v>1185</v>
      </c>
      <c r="P328">
        <v>-23641</v>
      </c>
      <c r="Q328" t="s">
        <v>40</v>
      </c>
      <c r="R328" t="s">
        <v>1186</v>
      </c>
      <c r="S328" t="s">
        <v>31243</v>
      </c>
      <c r="T328">
        <v>0.17308923567461099</v>
      </c>
      <c r="U328">
        <v>0.603102917160658</v>
      </c>
      <c r="V328">
        <v>-24.155189086279599</v>
      </c>
      <c r="W328">
        <v>0.20525741147413201</v>
      </c>
      <c r="X328">
        <v>0.704072456322962</v>
      </c>
      <c r="Y328">
        <v>-24.023944560355801</v>
      </c>
      <c r="Z328">
        <v>5.50355599158565E-2</v>
      </c>
      <c r="AA328">
        <v>0.72610664078822296</v>
      </c>
      <c r="AB328">
        <v>-24.155189086279599</v>
      </c>
      <c r="AC328">
        <v>7.0489011448141195E-2</v>
      </c>
      <c r="AD328">
        <v>0.57684129297949804</v>
      </c>
      <c r="AE328">
        <v>-24.023944560355801</v>
      </c>
      <c r="AF328">
        <v>0.32549523997010099</v>
      </c>
      <c r="AG328">
        <v>0.70473078222419605</v>
      </c>
      <c r="AH328">
        <v>-23.225578484038099</v>
      </c>
      <c r="AI328">
        <v>0.35038410267202102</v>
      </c>
      <c r="AJ328">
        <v>0.78121606160956403</v>
      </c>
      <c r="AK328">
        <v>-23.155189163501099</v>
      </c>
    </row>
    <row r="329" spans="1:37" x14ac:dyDescent="0.2">
      <c r="A329" t="s">
        <v>31</v>
      </c>
      <c r="B329">
        <v>95669444</v>
      </c>
      <c r="C329">
        <v>95669596</v>
      </c>
      <c r="D329">
        <v>153</v>
      </c>
      <c r="E329" t="s">
        <v>1187</v>
      </c>
      <c r="F329">
        <v>2</v>
      </c>
      <c r="G329" t="s">
        <v>1188</v>
      </c>
      <c r="H329" t="s">
        <v>31244</v>
      </c>
      <c r="I329">
        <v>1</v>
      </c>
      <c r="J329">
        <v>95625485</v>
      </c>
      <c r="K329">
        <v>95777693</v>
      </c>
      <c r="L329">
        <v>152209</v>
      </c>
      <c r="M329">
        <v>1</v>
      </c>
      <c r="N329">
        <v>101928219</v>
      </c>
      <c r="O329" t="s">
        <v>1189</v>
      </c>
      <c r="P329">
        <v>43959</v>
      </c>
      <c r="Q329" t="s">
        <v>40</v>
      </c>
      <c r="R329" t="s">
        <v>1190</v>
      </c>
      <c r="S329" t="s">
        <v>31245</v>
      </c>
      <c r="T329">
        <v>1</v>
      </c>
      <c r="U329">
        <v>1</v>
      </c>
      <c r="V329">
        <v>-2.2185862916066199</v>
      </c>
      <c r="W329">
        <v>0.46193634366738701</v>
      </c>
      <c r="X329">
        <v>0.75726018452522603</v>
      </c>
      <c r="Y329">
        <v>1.218138874955</v>
      </c>
      <c r="Z329">
        <v>0.96726857278496403</v>
      </c>
      <c r="AA329">
        <v>0.99919698600769702</v>
      </c>
      <c r="AB329">
        <v>4.9419783803299602E-2</v>
      </c>
      <c r="AC329">
        <v>0.88945902157151002</v>
      </c>
      <c r="AD329">
        <v>0.94068432309766403</v>
      </c>
      <c r="AE329">
        <v>0.21813899252720301</v>
      </c>
      <c r="AF329">
        <v>0.98343762640780896</v>
      </c>
      <c r="AG329">
        <v>1</v>
      </c>
      <c r="AH329">
        <v>-2.7311181606197401</v>
      </c>
      <c r="AI329">
        <v>0.183554312780425</v>
      </c>
      <c r="AJ329">
        <v>0.78121606160956403</v>
      </c>
      <c r="AK329">
        <v>2.0868941157192502</v>
      </c>
    </row>
    <row r="330" spans="1:37" x14ac:dyDescent="0.2">
      <c r="A330" t="s">
        <v>31</v>
      </c>
      <c r="B330">
        <v>95669596</v>
      </c>
      <c r="C330">
        <v>95669748</v>
      </c>
      <c r="D330">
        <v>153</v>
      </c>
      <c r="E330" t="s">
        <v>1191</v>
      </c>
      <c r="F330">
        <v>9</v>
      </c>
      <c r="G330" t="s">
        <v>1192</v>
      </c>
      <c r="H330" t="s">
        <v>31244</v>
      </c>
      <c r="I330">
        <v>1</v>
      </c>
      <c r="J330">
        <v>95625485</v>
      </c>
      <c r="K330">
        <v>95777693</v>
      </c>
      <c r="L330">
        <v>152209</v>
      </c>
      <c r="M330">
        <v>1</v>
      </c>
      <c r="N330">
        <v>101928219</v>
      </c>
      <c r="O330" t="s">
        <v>1189</v>
      </c>
      <c r="P330">
        <v>44111</v>
      </c>
      <c r="Q330" t="s">
        <v>40</v>
      </c>
      <c r="R330" t="s">
        <v>1190</v>
      </c>
      <c r="S330" t="s">
        <v>31245</v>
      </c>
      <c r="T330">
        <v>1</v>
      </c>
      <c r="U330">
        <v>1</v>
      </c>
      <c r="V330">
        <v>-2.2185862916066199</v>
      </c>
      <c r="W330">
        <v>0.46193634366738701</v>
      </c>
      <c r="X330">
        <v>0.75726018452522603</v>
      </c>
      <c r="Y330">
        <v>1.218138874955</v>
      </c>
      <c r="Z330">
        <v>0.96726857278496403</v>
      </c>
      <c r="AA330">
        <v>0.99919698600769702</v>
      </c>
      <c r="AB330">
        <v>4.9419783803299602E-2</v>
      </c>
      <c r="AC330">
        <v>0.88945902157151002</v>
      </c>
      <c r="AD330">
        <v>0.94068432309766403</v>
      </c>
      <c r="AE330">
        <v>0.21813899252720301</v>
      </c>
      <c r="AF330">
        <v>0.98343762640780896</v>
      </c>
      <c r="AG330">
        <v>1</v>
      </c>
      <c r="AH330">
        <v>-2.7311181606197401</v>
      </c>
      <c r="AI330">
        <v>0.183554312780425</v>
      </c>
      <c r="AJ330">
        <v>0.78121606160956403</v>
      </c>
      <c r="AK330">
        <v>2.0868941157192502</v>
      </c>
    </row>
    <row r="331" spans="1:37" x14ac:dyDescent="0.2">
      <c r="A331" t="s">
        <v>31</v>
      </c>
      <c r="B331">
        <v>95669748</v>
      </c>
      <c r="C331">
        <v>95669900</v>
      </c>
      <c r="D331">
        <v>153</v>
      </c>
      <c r="E331" t="s">
        <v>1193</v>
      </c>
      <c r="F331">
        <v>11</v>
      </c>
      <c r="G331" t="s">
        <v>1194</v>
      </c>
      <c r="H331" t="s">
        <v>31244</v>
      </c>
      <c r="I331">
        <v>1</v>
      </c>
      <c r="J331">
        <v>95625485</v>
      </c>
      <c r="K331">
        <v>95777693</v>
      </c>
      <c r="L331">
        <v>152209</v>
      </c>
      <c r="M331">
        <v>1</v>
      </c>
      <c r="N331">
        <v>101928219</v>
      </c>
      <c r="O331" t="s">
        <v>1189</v>
      </c>
      <c r="P331">
        <v>44263</v>
      </c>
      <c r="Q331" t="s">
        <v>40</v>
      </c>
      <c r="R331" t="s">
        <v>1190</v>
      </c>
      <c r="S331" t="s">
        <v>31245</v>
      </c>
      <c r="T331">
        <v>1</v>
      </c>
      <c r="U331">
        <v>1</v>
      </c>
      <c r="V331">
        <v>-2.2185862916066199</v>
      </c>
      <c r="W331">
        <v>0.46193634366738701</v>
      </c>
      <c r="X331">
        <v>0.75726018452522603</v>
      </c>
      <c r="Y331">
        <v>0.98550272433522801</v>
      </c>
      <c r="Z331">
        <v>0.96726857278496403</v>
      </c>
      <c r="AA331">
        <v>0.99919698600769702</v>
      </c>
      <c r="AB331">
        <v>-0.18321634516091201</v>
      </c>
      <c r="AC331">
        <v>0.88945902157151002</v>
      </c>
      <c r="AD331">
        <v>0.94068432309766403</v>
      </c>
      <c r="AE331">
        <v>-1.44971375197867E-2</v>
      </c>
      <c r="AF331">
        <v>0.98343762640780896</v>
      </c>
      <c r="AG331">
        <v>1</v>
      </c>
      <c r="AH331">
        <v>-2.5705458168515101</v>
      </c>
      <c r="AI331">
        <v>0.183554312780425</v>
      </c>
      <c r="AJ331">
        <v>0.78121606160956403</v>
      </c>
      <c r="AK331">
        <v>1.8542579650994799</v>
      </c>
    </row>
    <row r="332" spans="1:37" x14ac:dyDescent="0.2">
      <c r="A332" t="s">
        <v>31</v>
      </c>
      <c r="B332">
        <v>95945157</v>
      </c>
      <c r="C332">
        <v>95945299</v>
      </c>
      <c r="D332">
        <v>143</v>
      </c>
      <c r="E332" t="s">
        <v>1195</v>
      </c>
      <c r="F332">
        <v>4</v>
      </c>
      <c r="G332" t="s">
        <v>1196</v>
      </c>
      <c r="H332" t="s">
        <v>31246</v>
      </c>
      <c r="I332">
        <v>1</v>
      </c>
      <c r="J332">
        <v>95937901</v>
      </c>
      <c r="K332">
        <v>96022866</v>
      </c>
      <c r="L332">
        <v>84966</v>
      </c>
      <c r="M332">
        <v>1</v>
      </c>
      <c r="N332">
        <v>102723661</v>
      </c>
      <c r="O332" t="s">
        <v>1197</v>
      </c>
      <c r="P332">
        <v>7256</v>
      </c>
      <c r="Q332" t="s">
        <v>1198</v>
      </c>
      <c r="R332" t="s">
        <v>1199</v>
      </c>
      <c r="S332" t="s">
        <v>31247</v>
      </c>
      <c r="T332">
        <v>0.17308923567461099</v>
      </c>
      <c r="U332">
        <v>0.603102917160658</v>
      </c>
      <c r="V332">
        <v>-25.6040303164073</v>
      </c>
      <c r="W332">
        <v>0.38920677604595899</v>
      </c>
      <c r="X332">
        <v>0.704072456322962</v>
      </c>
      <c r="Y332">
        <v>-24.667355951895399</v>
      </c>
      <c r="Z332">
        <v>5.50355599158565E-2</v>
      </c>
      <c r="AA332">
        <v>0.72610664078822296</v>
      </c>
      <c r="AB332">
        <v>-25.6040303164073</v>
      </c>
      <c r="AC332">
        <v>0.71753805159658501</v>
      </c>
      <c r="AD332">
        <v>0.87989882095915395</v>
      </c>
      <c r="AE332">
        <v>-1.14389881172633</v>
      </c>
      <c r="AF332">
        <v>0.32549523997010099</v>
      </c>
      <c r="AG332">
        <v>0.70473078222419605</v>
      </c>
      <c r="AH332">
        <v>-24.674419669892099</v>
      </c>
      <c r="AI332">
        <v>0.35038410267202102</v>
      </c>
      <c r="AJ332">
        <v>0.78121606160956403</v>
      </c>
      <c r="AK332">
        <v>-24.604030344694699</v>
      </c>
    </row>
    <row r="333" spans="1:37" x14ac:dyDescent="0.2">
      <c r="A333" t="s">
        <v>31</v>
      </c>
      <c r="B333">
        <v>96482435</v>
      </c>
      <c r="C333">
        <v>96482597</v>
      </c>
      <c r="D333">
        <v>163</v>
      </c>
      <c r="E333" t="s">
        <v>1200</v>
      </c>
      <c r="F333">
        <v>1</v>
      </c>
      <c r="G333" t="s">
        <v>1201</v>
      </c>
      <c r="H333" t="s">
        <v>31000</v>
      </c>
      <c r="I333">
        <v>1</v>
      </c>
      <c r="J333">
        <v>96254069</v>
      </c>
      <c r="K333">
        <v>96374125</v>
      </c>
      <c r="L333">
        <v>120057</v>
      </c>
      <c r="M333">
        <v>2</v>
      </c>
      <c r="N333">
        <v>101928241</v>
      </c>
      <c r="O333" t="s">
        <v>1202</v>
      </c>
      <c r="P333">
        <v>-108310</v>
      </c>
      <c r="Q333" t="s">
        <v>1203</v>
      </c>
      <c r="R333" t="s">
        <v>1204</v>
      </c>
      <c r="S333" t="s">
        <v>31248</v>
      </c>
      <c r="T333">
        <v>0.32911398597860803</v>
      </c>
      <c r="U333">
        <v>0.603102917160658</v>
      </c>
      <c r="V333">
        <v>22.8108075429491</v>
      </c>
      <c r="W333">
        <v>0.38920677604595899</v>
      </c>
      <c r="X333">
        <v>0.704072456322962</v>
      </c>
      <c r="Y333">
        <v>-22.609173711191701</v>
      </c>
      <c r="Z333">
        <v>0.48464167878831399</v>
      </c>
      <c r="AA333">
        <v>0.84435025072159198</v>
      </c>
      <c r="AB333">
        <v>21.847333605251901</v>
      </c>
      <c r="AC333">
        <v>0.21073619169722799</v>
      </c>
      <c r="AD333">
        <v>0.68253123924728298</v>
      </c>
      <c r="AE333">
        <v>-22.609173711191701</v>
      </c>
      <c r="AF333">
        <v>0.16793847098801201</v>
      </c>
      <c r="AG333">
        <v>0.68151250837662902</v>
      </c>
      <c r="AH333">
        <v>22.8108075429491</v>
      </c>
      <c r="AI333">
        <v>0.52399907623471598</v>
      </c>
      <c r="AJ333">
        <v>0.78121606160956403</v>
      </c>
      <c r="AK333">
        <v>-21.740418430747699</v>
      </c>
    </row>
    <row r="334" spans="1:37" x14ac:dyDescent="0.2">
      <c r="A334" t="s">
        <v>31</v>
      </c>
      <c r="B334">
        <v>98578302</v>
      </c>
      <c r="C334">
        <v>98578512</v>
      </c>
      <c r="D334">
        <v>211</v>
      </c>
      <c r="E334" t="s">
        <v>1205</v>
      </c>
      <c r="F334">
        <v>2</v>
      </c>
      <c r="G334" t="s">
        <v>1206</v>
      </c>
      <c r="H334" t="s">
        <v>31000</v>
      </c>
      <c r="I334">
        <v>1</v>
      </c>
      <c r="J334">
        <v>98661701</v>
      </c>
      <c r="K334">
        <v>98760498</v>
      </c>
      <c r="L334">
        <v>98798</v>
      </c>
      <c r="M334">
        <v>1</v>
      </c>
      <c r="N334">
        <v>51375</v>
      </c>
      <c r="O334" t="s">
        <v>1207</v>
      </c>
      <c r="P334">
        <v>-83189</v>
      </c>
      <c r="Q334" t="s">
        <v>1208</v>
      </c>
      <c r="R334" t="s">
        <v>1209</v>
      </c>
      <c r="S334" t="s">
        <v>31249</v>
      </c>
      <c r="T334" t="s">
        <v>40</v>
      </c>
      <c r="U334" t="s">
        <v>40</v>
      </c>
      <c r="V334">
        <v>0</v>
      </c>
      <c r="W334" t="s">
        <v>40</v>
      </c>
      <c r="X334" t="s">
        <v>40</v>
      </c>
      <c r="Y334">
        <v>0</v>
      </c>
      <c r="Z334" t="s">
        <v>40</v>
      </c>
      <c r="AA334" t="s">
        <v>40</v>
      </c>
      <c r="AB334">
        <v>0</v>
      </c>
      <c r="AC334" t="s">
        <v>40</v>
      </c>
      <c r="AD334" t="s">
        <v>40</v>
      </c>
      <c r="AE334">
        <v>0</v>
      </c>
      <c r="AF334" t="s">
        <v>40</v>
      </c>
      <c r="AG334" t="s">
        <v>40</v>
      </c>
      <c r="AH334">
        <v>0</v>
      </c>
      <c r="AI334" t="s">
        <v>40</v>
      </c>
      <c r="AJ334" t="s">
        <v>40</v>
      </c>
      <c r="AK334">
        <v>0</v>
      </c>
    </row>
    <row r="335" spans="1:37" x14ac:dyDescent="0.2">
      <c r="A335" t="s">
        <v>31</v>
      </c>
      <c r="B335">
        <v>99404402</v>
      </c>
      <c r="C335">
        <v>99404544</v>
      </c>
      <c r="D335">
        <v>143</v>
      </c>
      <c r="E335" t="s">
        <v>1210</v>
      </c>
      <c r="F335">
        <v>2</v>
      </c>
      <c r="G335" t="s">
        <v>1211</v>
      </c>
      <c r="H335" t="s">
        <v>31000</v>
      </c>
      <c r="I335">
        <v>1</v>
      </c>
      <c r="J335">
        <v>99472332</v>
      </c>
      <c r="K335">
        <v>99493149</v>
      </c>
      <c r="L335">
        <v>20818</v>
      </c>
      <c r="M335">
        <v>2</v>
      </c>
      <c r="N335">
        <v>101928270</v>
      </c>
      <c r="O335" t="s">
        <v>1212</v>
      </c>
      <c r="P335">
        <v>88605</v>
      </c>
      <c r="Q335" t="s">
        <v>1213</v>
      </c>
      <c r="R335" t="s">
        <v>1214</v>
      </c>
      <c r="S335" t="s">
        <v>31250</v>
      </c>
      <c r="T335">
        <v>0.34873404210730502</v>
      </c>
      <c r="U335">
        <v>0.603102917160658</v>
      </c>
      <c r="V335">
        <v>-1.94492535097277</v>
      </c>
      <c r="W335">
        <v>0.113079289867903</v>
      </c>
      <c r="X335">
        <v>0.704072456322962</v>
      </c>
      <c r="Y335">
        <v>-23.224638182375099</v>
      </c>
      <c r="Z335">
        <v>9.2089581954568706E-2</v>
      </c>
      <c r="AA335">
        <v>0.72610664078822296</v>
      </c>
      <c r="AB335">
        <v>-2.9083989349835102</v>
      </c>
      <c r="AC335">
        <v>0.10683406973163299</v>
      </c>
      <c r="AD335">
        <v>0.68253123924728298</v>
      </c>
      <c r="AE335">
        <v>-3.6080699627322801</v>
      </c>
      <c r="AF335">
        <v>0.74414648978297804</v>
      </c>
      <c r="AG335">
        <v>0.86906519844104402</v>
      </c>
      <c r="AH335">
        <v>-1.0153148124298299</v>
      </c>
      <c r="AI335">
        <v>0.17351581260912399</v>
      </c>
      <c r="AJ335">
        <v>0.78121606160956403</v>
      </c>
      <c r="AK335">
        <v>-22.539202061639902</v>
      </c>
    </row>
    <row r="336" spans="1:37" x14ac:dyDescent="0.2">
      <c r="A336" t="s">
        <v>31</v>
      </c>
      <c r="B336">
        <v>100603491</v>
      </c>
      <c r="C336">
        <v>100603668</v>
      </c>
      <c r="D336">
        <v>178</v>
      </c>
      <c r="E336" t="s">
        <v>1215</v>
      </c>
      <c r="F336">
        <v>1</v>
      </c>
      <c r="G336" t="s">
        <v>1216</v>
      </c>
      <c r="H336" t="s">
        <v>31000</v>
      </c>
      <c r="I336">
        <v>1</v>
      </c>
      <c r="J336">
        <v>100627049</v>
      </c>
      <c r="K336">
        <v>100640613</v>
      </c>
      <c r="L336">
        <v>13565</v>
      </c>
      <c r="M336">
        <v>2</v>
      </c>
      <c r="N336">
        <v>100128787</v>
      </c>
      <c r="O336" t="s">
        <v>1217</v>
      </c>
      <c r="P336">
        <v>36945</v>
      </c>
      <c r="Q336" t="s">
        <v>40</v>
      </c>
      <c r="R336" t="s">
        <v>1218</v>
      </c>
      <c r="S336" t="s">
        <v>31251</v>
      </c>
      <c r="T336">
        <v>0.152084254673993</v>
      </c>
      <c r="U336">
        <v>0.603102917160658</v>
      </c>
      <c r="V336">
        <v>24.824811640607098</v>
      </c>
      <c r="W336">
        <v>0.38920677604595899</v>
      </c>
      <c r="X336">
        <v>0.704072456322962</v>
      </c>
      <c r="Y336">
        <v>-24.480548423937599</v>
      </c>
      <c r="Z336">
        <v>0.306975110376564</v>
      </c>
      <c r="AA336">
        <v>0.72610664078822296</v>
      </c>
      <c r="AB336">
        <v>23.8613375627518</v>
      </c>
      <c r="AC336">
        <v>0.71753805159658501</v>
      </c>
      <c r="AD336">
        <v>0.87989882095915395</v>
      </c>
      <c r="AE336">
        <v>-3.99088586231793</v>
      </c>
      <c r="AF336">
        <v>4.6407610929182198E-2</v>
      </c>
      <c r="AG336">
        <v>0.476038960109122</v>
      </c>
      <c r="AH336">
        <v>24.824811640607098</v>
      </c>
      <c r="AI336">
        <v>0.35038410267202102</v>
      </c>
      <c r="AJ336">
        <v>0.78121606160956403</v>
      </c>
      <c r="AK336">
        <v>-23.7544223661173</v>
      </c>
    </row>
    <row r="337" spans="1:37" x14ac:dyDescent="0.2">
      <c r="A337" t="s">
        <v>31</v>
      </c>
      <c r="B337">
        <v>100603668</v>
      </c>
      <c r="C337">
        <v>100603845</v>
      </c>
      <c r="D337">
        <v>178</v>
      </c>
      <c r="E337" t="s">
        <v>1219</v>
      </c>
      <c r="F337">
        <v>1</v>
      </c>
      <c r="G337" t="s">
        <v>1220</v>
      </c>
      <c r="H337" t="s">
        <v>31000</v>
      </c>
      <c r="I337">
        <v>1</v>
      </c>
      <c r="J337">
        <v>100627049</v>
      </c>
      <c r="K337">
        <v>100640613</v>
      </c>
      <c r="L337">
        <v>13565</v>
      </c>
      <c r="M337">
        <v>2</v>
      </c>
      <c r="N337">
        <v>100128787</v>
      </c>
      <c r="O337" t="s">
        <v>1217</v>
      </c>
      <c r="P337">
        <v>36768</v>
      </c>
      <c r="Q337" t="s">
        <v>40</v>
      </c>
      <c r="R337" t="s">
        <v>1218</v>
      </c>
      <c r="S337" t="s">
        <v>31251</v>
      </c>
      <c r="T337">
        <v>0.152084254673993</v>
      </c>
      <c r="U337">
        <v>0.603102917160658</v>
      </c>
      <c r="V337">
        <v>24.824811640607098</v>
      </c>
      <c r="W337">
        <v>0.38920677604595899</v>
      </c>
      <c r="X337">
        <v>0.704072456322962</v>
      </c>
      <c r="Y337">
        <v>-24.480548423937599</v>
      </c>
      <c r="Z337">
        <v>0.306975110376564</v>
      </c>
      <c r="AA337">
        <v>0.72610664078822296</v>
      </c>
      <c r="AB337">
        <v>23.8613375627518</v>
      </c>
      <c r="AC337">
        <v>0.71753805159658501</v>
      </c>
      <c r="AD337">
        <v>0.87989882095915395</v>
      </c>
      <c r="AE337">
        <v>-3.99088586231793</v>
      </c>
      <c r="AF337">
        <v>4.6407610929182198E-2</v>
      </c>
      <c r="AG337">
        <v>0.476038960109122</v>
      </c>
      <c r="AH337">
        <v>24.824811640607098</v>
      </c>
      <c r="AI337">
        <v>0.35038410267202102</v>
      </c>
      <c r="AJ337">
        <v>0.78121606160956403</v>
      </c>
      <c r="AK337">
        <v>-23.7544223661173</v>
      </c>
    </row>
    <row r="338" spans="1:37" x14ac:dyDescent="0.2">
      <c r="A338" t="s">
        <v>31</v>
      </c>
      <c r="B338">
        <v>100681472</v>
      </c>
      <c r="C338">
        <v>100681662</v>
      </c>
      <c r="D338">
        <v>191</v>
      </c>
      <c r="E338" t="s">
        <v>1221</v>
      </c>
      <c r="F338">
        <v>2</v>
      </c>
      <c r="G338" t="s">
        <v>1222</v>
      </c>
      <c r="H338" t="s">
        <v>31000</v>
      </c>
      <c r="I338">
        <v>1</v>
      </c>
      <c r="J338">
        <v>100719742</v>
      </c>
      <c r="K338">
        <v>100738613</v>
      </c>
      <c r="L338">
        <v>18872</v>
      </c>
      <c r="M338">
        <v>1</v>
      </c>
      <c r="N338">
        <v>7412</v>
      </c>
      <c r="O338" t="s">
        <v>1223</v>
      </c>
      <c r="P338">
        <v>-38080</v>
      </c>
      <c r="Q338" t="s">
        <v>1224</v>
      </c>
      <c r="R338" t="s">
        <v>1225</v>
      </c>
      <c r="S338" t="s">
        <v>31252</v>
      </c>
      <c r="T338">
        <v>0.56354823081344896</v>
      </c>
      <c r="U338">
        <v>0.81214233890638399</v>
      </c>
      <c r="V338">
        <v>-2.0307282287875998</v>
      </c>
      <c r="W338">
        <v>0.29261482077562401</v>
      </c>
      <c r="X338">
        <v>0.704072456322962</v>
      </c>
      <c r="Y338">
        <v>21.262362159783098</v>
      </c>
      <c r="Z338">
        <v>0.48462788743282897</v>
      </c>
      <c r="AA338">
        <v>0.84435025072159198</v>
      </c>
      <c r="AB338">
        <v>-2.2877352659789398</v>
      </c>
      <c r="AC338">
        <v>0.114586611961368</v>
      </c>
      <c r="AD338">
        <v>0.68253123924728298</v>
      </c>
      <c r="AE338">
        <v>22.828499984403301</v>
      </c>
      <c r="AF338">
        <v>0.71688106396828499</v>
      </c>
      <c r="AG338">
        <v>0.85584456000972498</v>
      </c>
      <c r="AH338">
        <v>-1.29930892612023</v>
      </c>
      <c r="AI338">
        <v>0.78546927494779295</v>
      </c>
      <c r="AJ338">
        <v>0.92808185275216604</v>
      </c>
      <c r="AK338">
        <v>-1.1549190592369001</v>
      </c>
    </row>
    <row r="339" spans="1:37" x14ac:dyDescent="0.2">
      <c r="A339" t="s">
        <v>31</v>
      </c>
      <c r="B339">
        <v>101979652</v>
      </c>
      <c r="C339">
        <v>101979895</v>
      </c>
      <c r="D339">
        <v>244</v>
      </c>
      <c r="E339" t="s">
        <v>1226</v>
      </c>
      <c r="F339">
        <v>3</v>
      </c>
      <c r="G339" t="s">
        <v>1227</v>
      </c>
      <c r="H339" t="s">
        <v>31253</v>
      </c>
      <c r="I339">
        <v>1</v>
      </c>
      <c r="J339">
        <v>101803486</v>
      </c>
      <c r="K339">
        <v>101996905</v>
      </c>
      <c r="L339">
        <v>193420</v>
      </c>
      <c r="M339">
        <v>2</v>
      </c>
      <c r="N339">
        <v>118427</v>
      </c>
      <c r="O339" t="s">
        <v>1228</v>
      </c>
      <c r="P339">
        <v>17010</v>
      </c>
      <c r="Q339" t="s">
        <v>1229</v>
      </c>
      <c r="R339" t="s">
        <v>1230</v>
      </c>
      <c r="S339" t="s">
        <v>31254</v>
      </c>
      <c r="T339">
        <v>0.35387198439864398</v>
      </c>
      <c r="U339">
        <v>0.603102917160658</v>
      </c>
      <c r="V339">
        <v>-24.6254861940917</v>
      </c>
      <c r="W339">
        <v>0.38920677604595899</v>
      </c>
      <c r="X339">
        <v>0.704072456322962</v>
      </c>
      <c r="Y339">
        <v>-24.494241666122001</v>
      </c>
      <c r="Z339">
        <v>0.184235113180511</v>
      </c>
      <c r="AA339">
        <v>0.72610664078822296</v>
      </c>
      <c r="AB339">
        <v>-24.6254861940917</v>
      </c>
      <c r="AC339">
        <v>0.21073619169722799</v>
      </c>
      <c r="AD339">
        <v>0.68253123924728298</v>
      </c>
      <c r="AE339">
        <v>-24.494241666122001</v>
      </c>
      <c r="AF339">
        <v>0.501741946288212</v>
      </c>
      <c r="AG339">
        <v>0.80674443595273604</v>
      </c>
      <c r="AH339">
        <v>-23.695875572414302</v>
      </c>
      <c r="AI339">
        <v>0.52399907623471598</v>
      </c>
      <c r="AJ339">
        <v>0.78121606160956403</v>
      </c>
      <c r="AK339">
        <v>-23.6254862498314</v>
      </c>
    </row>
    <row r="340" spans="1:37" x14ac:dyDescent="0.2">
      <c r="A340" t="s">
        <v>31</v>
      </c>
      <c r="B340">
        <v>104775338</v>
      </c>
      <c r="C340">
        <v>104775514</v>
      </c>
      <c r="D340">
        <v>177</v>
      </c>
      <c r="E340" t="s">
        <v>1231</v>
      </c>
      <c r="F340">
        <v>1</v>
      </c>
      <c r="G340" t="s">
        <v>1232</v>
      </c>
      <c r="H340" t="s">
        <v>31000</v>
      </c>
      <c r="I340">
        <v>1</v>
      </c>
      <c r="J340">
        <v>104998406</v>
      </c>
      <c r="K340">
        <v>105032365</v>
      </c>
      <c r="L340">
        <v>33960</v>
      </c>
      <c r="M340">
        <v>2</v>
      </c>
      <c r="N340">
        <v>105378880</v>
      </c>
      <c r="O340" t="s">
        <v>1233</v>
      </c>
      <c r="P340">
        <v>256851</v>
      </c>
      <c r="Q340" t="s">
        <v>40</v>
      </c>
      <c r="R340" t="s">
        <v>1234</v>
      </c>
      <c r="S340" t="s">
        <v>31255</v>
      </c>
      <c r="T340">
        <v>0.34873404210730502</v>
      </c>
      <c r="U340">
        <v>0.603102917160658</v>
      </c>
      <c r="V340">
        <v>-1.1756611257319001</v>
      </c>
      <c r="W340">
        <v>0.83553089073937903</v>
      </c>
      <c r="X340">
        <v>0.95159051474143896</v>
      </c>
      <c r="Y340">
        <v>0.39277215685015499</v>
      </c>
      <c r="Z340">
        <v>0.387975496440782</v>
      </c>
      <c r="AA340">
        <v>0.84435025072159198</v>
      </c>
      <c r="AB340">
        <v>-1.3369835031644399</v>
      </c>
      <c r="AC340">
        <v>0.73679936501090604</v>
      </c>
      <c r="AD340">
        <v>0.87989882095915395</v>
      </c>
      <c r="AE340">
        <v>-0.408237464526016</v>
      </c>
      <c r="AF340">
        <v>0.39902384492512899</v>
      </c>
      <c r="AG340">
        <v>0.80674443595273604</v>
      </c>
      <c r="AH340">
        <v>-0.63951549825598997</v>
      </c>
      <c r="AI340">
        <v>0.49057070351603199</v>
      </c>
      <c r="AJ340">
        <v>0.78121606160956403</v>
      </c>
      <c r="AK340">
        <v>1.04690065462909</v>
      </c>
    </row>
    <row r="341" spans="1:37" x14ac:dyDescent="0.2">
      <c r="A341" t="s">
        <v>31</v>
      </c>
      <c r="B341">
        <v>104775514</v>
      </c>
      <c r="C341">
        <v>104775690</v>
      </c>
      <c r="D341">
        <v>177</v>
      </c>
      <c r="E341" t="s">
        <v>1235</v>
      </c>
      <c r="F341">
        <v>3</v>
      </c>
      <c r="G341" t="s">
        <v>1236</v>
      </c>
      <c r="H341" t="s">
        <v>31000</v>
      </c>
      <c r="I341">
        <v>1</v>
      </c>
      <c r="J341">
        <v>104998406</v>
      </c>
      <c r="K341">
        <v>105032365</v>
      </c>
      <c r="L341">
        <v>33960</v>
      </c>
      <c r="M341">
        <v>2</v>
      </c>
      <c r="N341">
        <v>105378880</v>
      </c>
      <c r="O341" t="s">
        <v>1233</v>
      </c>
      <c r="P341">
        <v>256675</v>
      </c>
      <c r="Q341" t="s">
        <v>40</v>
      </c>
      <c r="R341" t="s">
        <v>1234</v>
      </c>
      <c r="S341" t="s">
        <v>31255</v>
      </c>
      <c r="T341">
        <v>0.66293691547041</v>
      </c>
      <c r="U341">
        <v>0.86689457880934995</v>
      </c>
      <c r="V341">
        <v>-0.78841261284628195</v>
      </c>
      <c r="W341">
        <v>0.93794469136600001</v>
      </c>
      <c r="X341">
        <v>0.95159051474143896</v>
      </c>
      <c r="Y341">
        <v>0.21669266558894101</v>
      </c>
      <c r="Z341">
        <v>0.578217440933673</v>
      </c>
      <c r="AA341">
        <v>0.84521697243271998</v>
      </c>
      <c r="AB341">
        <v>-1.10238823544648</v>
      </c>
      <c r="AC341">
        <v>0.45427161340049899</v>
      </c>
      <c r="AD341">
        <v>0.82872126865393902</v>
      </c>
      <c r="AE341">
        <v>-0.58431695578723097</v>
      </c>
      <c r="AF341">
        <v>0.76773351034474402</v>
      </c>
      <c r="AG341">
        <v>0.88417364479730298</v>
      </c>
      <c r="AH341">
        <v>-0.25226698537036901</v>
      </c>
      <c r="AI341">
        <v>0.66136788977169603</v>
      </c>
      <c r="AJ341">
        <v>0.83537416865133296</v>
      </c>
      <c r="AK341">
        <v>0.89391803006686699</v>
      </c>
    </row>
    <row r="342" spans="1:37" x14ac:dyDescent="0.2">
      <c r="A342" t="s">
        <v>31</v>
      </c>
      <c r="B342">
        <v>107234137</v>
      </c>
      <c r="C342">
        <v>107234198</v>
      </c>
      <c r="D342">
        <v>62</v>
      </c>
      <c r="E342" t="s">
        <v>1237</v>
      </c>
      <c r="F342">
        <v>0</v>
      </c>
      <c r="G342" t="s">
        <v>1238</v>
      </c>
      <c r="H342" t="s">
        <v>31256</v>
      </c>
      <c r="I342">
        <v>1</v>
      </c>
      <c r="J342">
        <v>107260803</v>
      </c>
      <c r="K342">
        <v>107334023</v>
      </c>
      <c r="L342">
        <v>73221</v>
      </c>
      <c r="M342">
        <v>1</v>
      </c>
      <c r="N342">
        <v>22854</v>
      </c>
      <c r="O342" t="s">
        <v>1239</v>
      </c>
      <c r="P342">
        <v>-26605</v>
      </c>
      <c r="Q342" t="s">
        <v>1240</v>
      </c>
      <c r="R342" t="s">
        <v>1241</v>
      </c>
      <c r="S342" t="s">
        <v>31257</v>
      </c>
      <c r="T342">
        <v>0.44081488949910702</v>
      </c>
      <c r="U342">
        <v>0.72480699562261297</v>
      </c>
      <c r="V342">
        <v>0.13161414985678499</v>
      </c>
      <c r="W342">
        <v>3.8182897954272703E-2</v>
      </c>
      <c r="X342">
        <v>0.704072456322962</v>
      </c>
      <c r="Y342">
        <v>-1.1015078108863401</v>
      </c>
      <c r="Z342">
        <v>0.42415208813577898</v>
      </c>
      <c r="AA342">
        <v>0.84435025072159198</v>
      </c>
      <c r="AB342">
        <v>-7.8893446337953393E-2</v>
      </c>
      <c r="AC342">
        <v>5.4602670991756301E-2</v>
      </c>
      <c r="AD342">
        <v>0.57684129297949804</v>
      </c>
      <c r="AE342">
        <v>-0.95482907452073995</v>
      </c>
      <c r="AF342">
        <v>0.67660127550064797</v>
      </c>
      <c r="AG342">
        <v>0.83452010359679096</v>
      </c>
      <c r="AH342">
        <v>0.28304893046792901</v>
      </c>
      <c r="AI342">
        <v>6.3069875554637597E-2</v>
      </c>
      <c r="AJ342">
        <v>0.78121606160956403</v>
      </c>
      <c r="AK342">
        <v>-0.78599523608426403</v>
      </c>
    </row>
    <row r="343" spans="1:37" x14ac:dyDescent="0.2">
      <c r="A343" t="s">
        <v>31</v>
      </c>
      <c r="B343">
        <v>107701431</v>
      </c>
      <c r="C343">
        <v>107701712</v>
      </c>
      <c r="D343">
        <v>282</v>
      </c>
      <c r="E343" t="s">
        <v>1242</v>
      </c>
      <c r="F343">
        <v>1</v>
      </c>
      <c r="G343" t="s">
        <v>1243</v>
      </c>
      <c r="H343" t="s">
        <v>31258</v>
      </c>
      <c r="I343">
        <v>1</v>
      </c>
      <c r="J343">
        <v>107609814</v>
      </c>
      <c r="K343">
        <v>107688528</v>
      </c>
      <c r="L343">
        <v>78715</v>
      </c>
      <c r="M343">
        <v>2</v>
      </c>
      <c r="N343">
        <v>10451</v>
      </c>
      <c r="O343" t="s">
        <v>1244</v>
      </c>
      <c r="P343">
        <v>-12903</v>
      </c>
      <c r="Q343" t="s">
        <v>1245</v>
      </c>
      <c r="R343" t="s">
        <v>1246</v>
      </c>
      <c r="S343" t="s">
        <v>31259</v>
      </c>
      <c r="T343">
        <v>0.644035865418358</v>
      </c>
      <c r="U343">
        <v>0.84904924635754497</v>
      </c>
      <c r="V343">
        <v>3.9242463280895902E-2</v>
      </c>
      <c r="W343">
        <v>0.89107655920673101</v>
      </c>
      <c r="X343">
        <v>0.95159051474143896</v>
      </c>
      <c r="Y343">
        <v>0.48126141610432099</v>
      </c>
      <c r="Z343">
        <v>0.26789404493740199</v>
      </c>
      <c r="AA343">
        <v>0.72610664078822296</v>
      </c>
      <c r="AB343">
        <v>-0.92423152119853202</v>
      </c>
      <c r="AC343">
        <v>0.88945902157151002</v>
      </c>
      <c r="AD343">
        <v>0.94068432309766403</v>
      </c>
      <c r="AE343">
        <v>-0.31126741044127199</v>
      </c>
      <c r="AF343">
        <v>0.98343762640780896</v>
      </c>
      <c r="AG343">
        <v>1</v>
      </c>
      <c r="AH343">
        <v>0.96885299887338105</v>
      </c>
      <c r="AI343">
        <v>0.91725052871964496</v>
      </c>
      <c r="AJ343">
        <v>0.98621344597861504</v>
      </c>
      <c r="AK343">
        <v>1.11324288649657</v>
      </c>
    </row>
    <row r="344" spans="1:37" x14ac:dyDescent="0.2">
      <c r="A344" t="s">
        <v>31</v>
      </c>
      <c r="B344">
        <v>108698255</v>
      </c>
      <c r="C344">
        <v>108698406</v>
      </c>
      <c r="D344">
        <v>152</v>
      </c>
      <c r="E344" t="s">
        <v>1247</v>
      </c>
      <c r="F344">
        <v>2</v>
      </c>
      <c r="G344" t="s">
        <v>1248</v>
      </c>
      <c r="H344" t="s">
        <v>30987</v>
      </c>
      <c r="I344">
        <v>1</v>
      </c>
      <c r="J344">
        <v>108697700</v>
      </c>
      <c r="K344">
        <v>108699385</v>
      </c>
      <c r="L344">
        <v>1686</v>
      </c>
      <c r="M344">
        <v>1</v>
      </c>
      <c r="N344">
        <v>55119</v>
      </c>
      <c r="O344" t="s">
        <v>1249</v>
      </c>
      <c r="P344">
        <v>555</v>
      </c>
      <c r="Q344" t="s">
        <v>1250</v>
      </c>
      <c r="R344" t="s">
        <v>1251</v>
      </c>
      <c r="S344" t="s">
        <v>31260</v>
      </c>
      <c r="T344">
        <v>0.42968150795638899</v>
      </c>
      <c r="U344">
        <v>0.70984491450727905</v>
      </c>
      <c r="V344">
        <v>-5.4481455147189703E-2</v>
      </c>
      <c r="W344">
        <v>0.53724007433458598</v>
      </c>
      <c r="X344">
        <v>0.83026321230008404</v>
      </c>
      <c r="Y344">
        <v>0.57746456987471195</v>
      </c>
      <c r="Z344">
        <v>0.13792787449173199</v>
      </c>
      <c r="AA344">
        <v>0.72610664078822296</v>
      </c>
      <c r="AB344">
        <v>-0.70119686780503798</v>
      </c>
      <c r="AC344">
        <v>0.93997147194837605</v>
      </c>
      <c r="AD344">
        <v>0.95374319480438696</v>
      </c>
      <c r="AE344">
        <v>-4.2464722035420698E-2</v>
      </c>
      <c r="AF344">
        <v>0.93576473927133297</v>
      </c>
      <c r="AG344">
        <v>1</v>
      </c>
      <c r="AH344">
        <v>0.58214570390048204</v>
      </c>
      <c r="AI344">
        <v>0.29184357762914798</v>
      </c>
      <c r="AJ344">
        <v>0.78121606160956403</v>
      </c>
      <c r="AK344">
        <v>0.99041819497943495</v>
      </c>
    </row>
    <row r="345" spans="1:37" x14ac:dyDescent="0.2">
      <c r="A345" t="s">
        <v>31</v>
      </c>
      <c r="B345">
        <v>109018645</v>
      </c>
      <c r="C345">
        <v>109018816</v>
      </c>
      <c r="D345">
        <v>172</v>
      </c>
      <c r="E345" t="s">
        <v>1252</v>
      </c>
      <c r="F345">
        <v>1</v>
      </c>
      <c r="G345" t="s">
        <v>1253</v>
      </c>
      <c r="H345" t="s">
        <v>31261</v>
      </c>
      <c r="I345">
        <v>1</v>
      </c>
      <c r="J345">
        <v>109011527</v>
      </c>
      <c r="K345">
        <v>109041547</v>
      </c>
      <c r="L345">
        <v>30021</v>
      </c>
      <c r="M345">
        <v>2</v>
      </c>
      <c r="N345">
        <v>22911</v>
      </c>
      <c r="O345" t="s">
        <v>1254</v>
      </c>
      <c r="P345">
        <v>22731</v>
      </c>
      <c r="Q345" t="s">
        <v>1255</v>
      </c>
      <c r="R345" t="s">
        <v>1256</v>
      </c>
      <c r="S345" t="s">
        <v>31262</v>
      </c>
      <c r="T345">
        <v>1</v>
      </c>
      <c r="U345">
        <v>1</v>
      </c>
      <c r="V345">
        <v>-0.35119139679345301</v>
      </c>
      <c r="W345">
        <v>0.89107655920673101</v>
      </c>
      <c r="X345">
        <v>0.95159051474143896</v>
      </c>
      <c r="Y345">
        <v>0.69721515133660195</v>
      </c>
      <c r="Z345">
        <v>0.65379035313853895</v>
      </c>
      <c r="AA345">
        <v>0.84521697243271998</v>
      </c>
      <c r="AB345">
        <v>-1.3146654532727899</v>
      </c>
      <c r="AC345">
        <v>0.75388744886274095</v>
      </c>
      <c r="AD345">
        <v>0.87989882095915395</v>
      </c>
      <c r="AE345">
        <v>-0.30278479827080401</v>
      </c>
      <c r="AF345">
        <v>0.64997455747578503</v>
      </c>
      <c r="AG345">
        <v>0.80674443595273604</v>
      </c>
      <c r="AH345">
        <v>0.57841922492255504</v>
      </c>
      <c r="AI345">
        <v>0.56157887380500204</v>
      </c>
      <c r="AJ345">
        <v>0.78121606160956403</v>
      </c>
      <c r="AK345">
        <v>1.5659705505628001</v>
      </c>
    </row>
    <row r="346" spans="1:37" x14ac:dyDescent="0.2">
      <c r="A346" t="s">
        <v>31</v>
      </c>
      <c r="B346">
        <v>109018816</v>
      </c>
      <c r="C346">
        <v>109018987</v>
      </c>
      <c r="D346">
        <v>172</v>
      </c>
      <c r="E346" t="s">
        <v>1257</v>
      </c>
      <c r="F346">
        <v>1</v>
      </c>
      <c r="G346" t="s">
        <v>1258</v>
      </c>
      <c r="H346" t="s">
        <v>31261</v>
      </c>
      <c r="I346">
        <v>1</v>
      </c>
      <c r="J346">
        <v>109011527</v>
      </c>
      <c r="K346">
        <v>109041547</v>
      </c>
      <c r="L346">
        <v>30021</v>
      </c>
      <c r="M346">
        <v>2</v>
      </c>
      <c r="N346">
        <v>22911</v>
      </c>
      <c r="O346" t="s">
        <v>1254</v>
      </c>
      <c r="P346">
        <v>22560</v>
      </c>
      <c r="Q346" t="s">
        <v>1255</v>
      </c>
      <c r="R346" t="s">
        <v>1256</v>
      </c>
      <c r="S346" t="s">
        <v>31262</v>
      </c>
      <c r="T346">
        <v>1</v>
      </c>
      <c r="U346">
        <v>1</v>
      </c>
      <c r="V346">
        <v>-0.18126640324535701</v>
      </c>
      <c r="W346">
        <v>0.89107655920673101</v>
      </c>
      <c r="X346">
        <v>0.95159051474143896</v>
      </c>
      <c r="Y346">
        <v>0.52729015897263898</v>
      </c>
      <c r="Z346">
        <v>0.65379035313853895</v>
      </c>
      <c r="AA346">
        <v>0.84521697243271998</v>
      </c>
      <c r="AB346">
        <v>-1.1447404672242001</v>
      </c>
      <c r="AC346">
        <v>0.75388744886274095</v>
      </c>
      <c r="AD346">
        <v>0.87989882095915395</v>
      </c>
      <c r="AE346">
        <v>-0.47270979063476698</v>
      </c>
      <c r="AF346">
        <v>0.64997455747578503</v>
      </c>
      <c r="AG346">
        <v>0.80674443595273604</v>
      </c>
      <c r="AH346">
        <v>0.74834421847065102</v>
      </c>
      <c r="AI346">
        <v>0.56157887380500204</v>
      </c>
      <c r="AJ346">
        <v>0.78121606160956403</v>
      </c>
      <c r="AK346">
        <v>1.3960455656983399</v>
      </c>
    </row>
    <row r="347" spans="1:37" x14ac:dyDescent="0.2">
      <c r="A347" t="s">
        <v>31</v>
      </c>
      <c r="B347">
        <v>109018987</v>
      </c>
      <c r="C347">
        <v>109019158</v>
      </c>
      <c r="D347">
        <v>172</v>
      </c>
      <c r="E347" t="s">
        <v>1259</v>
      </c>
      <c r="F347">
        <v>1</v>
      </c>
      <c r="G347" t="s">
        <v>1260</v>
      </c>
      <c r="H347" t="s">
        <v>31261</v>
      </c>
      <c r="I347">
        <v>1</v>
      </c>
      <c r="J347">
        <v>109011527</v>
      </c>
      <c r="K347">
        <v>109041547</v>
      </c>
      <c r="L347">
        <v>30021</v>
      </c>
      <c r="M347">
        <v>2</v>
      </c>
      <c r="N347">
        <v>22911</v>
      </c>
      <c r="O347" t="s">
        <v>1254</v>
      </c>
      <c r="P347">
        <v>22389</v>
      </c>
      <c r="Q347" t="s">
        <v>1255</v>
      </c>
      <c r="R347" t="s">
        <v>1256</v>
      </c>
      <c r="S347" t="s">
        <v>31262</v>
      </c>
      <c r="T347">
        <v>1</v>
      </c>
      <c r="U347">
        <v>1</v>
      </c>
      <c r="V347">
        <v>-0.18126640324535701</v>
      </c>
      <c r="W347">
        <v>0.89107655920673101</v>
      </c>
      <c r="X347">
        <v>0.95159051474143896</v>
      </c>
      <c r="Y347">
        <v>0.52729015897263898</v>
      </c>
      <c r="Z347">
        <v>0.65379035313853895</v>
      </c>
      <c r="AA347">
        <v>0.84521697243271998</v>
      </c>
      <c r="AB347">
        <v>-1.1447404672242001</v>
      </c>
      <c r="AC347">
        <v>0.75388744886274095</v>
      </c>
      <c r="AD347">
        <v>0.87989882095915395</v>
      </c>
      <c r="AE347">
        <v>-0.47270979063476698</v>
      </c>
      <c r="AF347">
        <v>0.64997455747578503</v>
      </c>
      <c r="AG347">
        <v>0.80674443595273604</v>
      </c>
      <c r="AH347">
        <v>0.74834421847065102</v>
      </c>
      <c r="AI347">
        <v>0.56157887380500204</v>
      </c>
      <c r="AJ347">
        <v>0.78121606160956403</v>
      </c>
      <c r="AK347">
        <v>1.3960455656983399</v>
      </c>
    </row>
    <row r="348" spans="1:37" x14ac:dyDescent="0.2">
      <c r="A348" t="s">
        <v>31</v>
      </c>
      <c r="B348">
        <v>110656863</v>
      </c>
      <c r="C348">
        <v>110657005</v>
      </c>
      <c r="D348">
        <v>143</v>
      </c>
      <c r="E348" t="s">
        <v>1261</v>
      </c>
      <c r="F348">
        <v>0</v>
      </c>
      <c r="G348" t="s">
        <v>1262</v>
      </c>
      <c r="H348" t="s">
        <v>31003</v>
      </c>
      <c r="I348">
        <v>1</v>
      </c>
      <c r="J348">
        <v>110653560</v>
      </c>
      <c r="K348">
        <v>110674930</v>
      </c>
      <c r="L348">
        <v>21371</v>
      </c>
      <c r="M348">
        <v>2</v>
      </c>
      <c r="N348">
        <v>3738</v>
      </c>
      <c r="O348" t="s">
        <v>1263</v>
      </c>
      <c r="P348">
        <v>17925</v>
      </c>
      <c r="Q348" t="s">
        <v>1264</v>
      </c>
      <c r="R348" t="s">
        <v>1265</v>
      </c>
      <c r="S348" t="s">
        <v>31263</v>
      </c>
      <c r="T348">
        <v>0.54421053469192604</v>
      </c>
      <c r="U348">
        <v>0.80321479550967601</v>
      </c>
      <c r="V348">
        <v>1.3300951099551701</v>
      </c>
      <c r="W348">
        <v>0.86214887914709604</v>
      </c>
      <c r="X348">
        <v>0.95159051474143896</v>
      </c>
      <c r="Y348">
        <v>0.11905470520474901</v>
      </c>
      <c r="Z348">
        <v>0.34079228555837798</v>
      </c>
      <c r="AA348">
        <v>0.78595912572444204</v>
      </c>
      <c r="AB348">
        <v>1.2507139352001699</v>
      </c>
      <c r="AC348">
        <v>0.82900842948436704</v>
      </c>
      <c r="AD348">
        <v>0.94068432309766403</v>
      </c>
      <c r="AE348">
        <v>0.46324313391813499</v>
      </c>
      <c r="AF348">
        <v>0.96396358433015406</v>
      </c>
      <c r="AG348">
        <v>1</v>
      </c>
      <c r="AH348">
        <v>0.66287922374125996</v>
      </c>
      <c r="AI348">
        <v>0.96394405878495903</v>
      </c>
      <c r="AJ348">
        <v>0.98789258377071898</v>
      </c>
      <c r="AK348">
        <v>-0.263514697914351</v>
      </c>
    </row>
    <row r="349" spans="1:37" x14ac:dyDescent="0.2">
      <c r="A349" t="s">
        <v>31</v>
      </c>
      <c r="B349">
        <v>112854430</v>
      </c>
      <c r="C349">
        <v>112854604</v>
      </c>
      <c r="D349">
        <v>175</v>
      </c>
      <c r="E349" t="s">
        <v>1266</v>
      </c>
      <c r="F349">
        <v>14</v>
      </c>
      <c r="G349" t="s">
        <v>1267</v>
      </c>
      <c r="H349" t="s">
        <v>31264</v>
      </c>
      <c r="I349">
        <v>1</v>
      </c>
      <c r="J349">
        <v>112820174</v>
      </c>
      <c r="K349">
        <v>112850643</v>
      </c>
      <c r="L349">
        <v>30470</v>
      </c>
      <c r="M349">
        <v>2</v>
      </c>
      <c r="N349">
        <v>100996702</v>
      </c>
      <c r="O349" t="s">
        <v>1268</v>
      </c>
      <c r="P349">
        <v>-3787</v>
      </c>
      <c r="Q349" t="s">
        <v>1269</v>
      </c>
      <c r="R349" t="s">
        <v>1270</v>
      </c>
      <c r="S349" t="s">
        <v>31265</v>
      </c>
      <c r="T349">
        <v>0.54421053469192604</v>
      </c>
      <c r="U349">
        <v>0.80321479550967601</v>
      </c>
      <c r="V349">
        <v>1.58412659400862</v>
      </c>
      <c r="W349">
        <v>0.427323497058756</v>
      </c>
      <c r="X349">
        <v>0.73460997439807996</v>
      </c>
      <c r="Y349">
        <v>-0.91520129630519598</v>
      </c>
      <c r="Z349">
        <v>0.66713806400786302</v>
      </c>
      <c r="AA349">
        <v>0.84521697243271998</v>
      </c>
      <c r="AB349">
        <v>1.2909988645967201</v>
      </c>
      <c r="AC349">
        <v>0.122775156056933</v>
      </c>
      <c r="AD349">
        <v>0.68253123924728298</v>
      </c>
      <c r="AE349">
        <v>-1.91520120858405</v>
      </c>
      <c r="AF349">
        <v>0.47948624871920598</v>
      </c>
      <c r="AG349">
        <v>0.80674443595273604</v>
      </c>
      <c r="AH349">
        <v>1.08672508760343</v>
      </c>
      <c r="AI349">
        <v>0.81350599864527495</v>
      </c>
      <c r="AJ349">
        <v>0.94390293416205995</v>
      </c>
      <c r="AK349">
        <v>-4.6445868009610897E-2</v>
      </c>
    </row>
    <row r="350" spans="1:37" x14ac:dyDescent="0.2">
      <c r="A350" t="s">
        <v>31</v>
      </c>
      <c r="B350">
        <v>112854604</v>
      </c>
      <c r="C350">
        <v>112854778</v>
      </c>
      <c r="D350">
        <v>175</v>
      </c>
      <c r="E350" t="s">
        <v>1271</v>
      </c>
      <c r="F350">
        <v>11</v>
      </c>
      <c r="G350" t="s">
        <v>1272</v>
      </c>
      <c r="H350" t="s">
        <v>31264</v>
      </c>
      <c r="I350">
        <v>1</v>
      </c>
      <c r="J350">
        <v>112820174</v>
      </c>
      <c r="K350">
        <v>112850643</v>
      </c>
      <c r="L350">
        <v>30470</v>
      </c>
      <c r="M350">
        <v>2</v>
      </c>
      <c r="N350">
        <v>100996702</v>
      </c>
      <c r="O350" t="s">
        <v>1268</v>
      </c>
      <c r="P350">
        <v>-3961</v>
      </c>
      <c r="Q350" t="s">
        <v>1269</v>
      </c>
      <c r="R350" t="s">
        <v>1270</v>
      </c>
      <c r="S350" t="s">
        <v>31265</v>
      </c>
      <c r="T350">
        <v>0.54421053469192604</v>
      </c>
      <c r="U350">
        <v>0.80321479550967601</v>
      </c>
      <c r="V350">
        <v>1.58412659400862</v>
      </c>
      <c r="W350">
        <v>0.427323497058756</v>
      </c>
      <c r="X350">
        <v>0.73460997439807996</v>
      </c>
      <c r="Y350">
        <v>-0.91520129630519598</v>
      </c>
      <c r="Z350">
        <v>0.66713806400786302</v>
      </c>
      <c r="AA350">
        <v>0.84521697243271998</v>
      </c>
      <c r="AB350">
        <v>1.2909988645967201</v>
      </c>
      <c r="AC350">
        <v>0.122775156056933</v>
      </c>
      <c r="AD350">
        <v>0.68253123924728298</v>
      </c>
      <c r="AE350">
        <v>-1.91520120858405</v>
      </c>
      <c r="AF350">
        <v>0.47948624871920598</v>
      </c>
      <c r="AG350">
        <v>0.80674443595273604</v>
      </c>
      <c r="AH350">
        <v>1.08672508760343</v>
      </c>
      <c r="AI350">
        <v>0.81350599864527495</v>
      </c>
      <c r="AJ350">
        <v>0.94390293416205995</v>
      </c>
      <c r="AK350">
        <v>-4.6445868009610897E-2</v>
      </c>
    </row>
    <row r="351" spans="1:37" x14ac:dyDescent="0.2">
      <c r="A351" t="s">
        <v>31</v>
      </c>
      <c r="B351">
        <v>113211356</v>
      </c>
      <c r="C351">
        <v>113211534</v>
      </c>
      <c r="D351">
        <v>179</v>
      </c>
      <c r="E351" t="s">
        <v>1273</v>
      </c>
      <c r="F351">
        <v>2</v>
      </c>
      <c r="G351" t="s">
        <v>1274</v>
      </c>
      <c r="H351" t="s">
        <v>31000</v>
      </c>
      <c r="I351">
        <v>1</v>
      </c>
      <c r="J351">
        <v>113103201</v>
      </c>
      <c r="K351">
        <v>113124997</v>
      </c>
      <c r="L351">
        <v>21797</v>
      </c>
      <c r="M351">
        <v>1</v>
      </c>
      <c r="N351">
        <v>9860</v>
      </c>
      <c r="O351" t="s">
        <v>1275</v>
      </c>
      <c r="P351">
        <v>108155</v>
      </c>
      <c r="Q351" t="s">
        <v>1276</v>
      </c>
      <c r="R351" t="s">
        <v>1277</v>
      </c>
      <c r="S351" t="s">
        <v>31266</v>
      </c>
      <c r="T351">
        <v>0.152084254673993</v>
      </c>
      <c r="U351">
        <v>0.603102917160658</v>
      </c>
      <c r="V351">
        <v>25.419952008538498</v>
      </c>
      <c r="W351">
        <v>0.46193634366738701</v>
      </c>
      <c r="X351">
        <v>0.75726018452522603</v>
      </c>
      <c r="Y351">
        <v>1.2148189443883901</v>
      </c>
      <c r="Z351">
        <v>0.136920528570767</v>
      </c>
      <c r="AA351">
        <v>0.72610664078822296</v>
      </c>
      <c r="AB351">
        <v>25.611242796200301</v>
      </c>
      <c r="AC351">
        <v>0.615069744472027</v>
      </c>
      <c r="AD351">
        <v>0.87989882095915395</v>
      </c>
      <c r="AE351">
        <v>0.58644875304060795</v>
      </c>
      <c r="AF351">
        <v>0.50230584886502705</v>
      </c>
      <c r="AG351">
        <v>0.80674443595273604</v>
      </c>
      <c r="AH351">
        <v>0.70547579360384305</v>
      </c>
      <c r="AI351">
        <v>0.393720794027765</v>
      </c>
      <c r="AJ351">
        <v>0.78121606160956403</v>
      </c>
      <c r="AK351">
        <v>1.43891405286771</v>
      </c>
    </row>
    <row r="352" spans="1:37" x14ac:dyDescent="0.2">
      <c r="A352" t="s">
        <v>31</v>
      </c>
      <c r="B352">
        <v>113497711</v>
      </c>
      <c r="C352">
        <v>113497853</v>
      </c>
      <c r="D352">
        <v>143</v>
      </c>
      <c r="E352" t="s">
        <v>1278</v>
      </c>
      <c r="F352">
        <v>1</v>
      </c>
      <c r="G352" t="s">
        <v>1279</v>
      </c>
      <c r="H352" t="s">
        <v>31267</v>
      </c>
      <c r="I352">
        <v>1</v>
      </c>
      <c r="J352">
        <v>113391261</v>
      </c>
      <c r="K352">
        <v>113404455</v>
      </c>
      <c r="L352">
        <v>13195</v>
      </c>
      <c r="M352">
        <v>1</v>
      </c>
      <c r="N352">
        <v>260425</v>
      </c>
      <c r="O352" t="s">
        <v>1280</v>
      </c>
      <c r="P352">
        <v>106450</v>
      </c>
      <c r="Q352" t="s">
        <v>1281</v>
      </c>
      <c r="R352" t="s">
        <v>1282</v>
      </c>
      <c r="S352" t="s">
        <v>31268</v>
      </c>
      <c r="T352">
        <v>0.24280883197602501</v>
      </c>
      <c r="U352">
        <v>0.603102917160658</v>
      </c>
      <c r="V352">
        <v>0.86612368599410805</v>
      </c>
      <c r="W352">
        <v>0.43644373105366902</v>
      </c>
      <c r="X352">
        <v>0.74757939433070897</v>
      </c>
      <c r="Y352">
        <v>-0.46426899166184998</v>
      </c>
      <c r="Z352">
        <v>0.43617594252772401</v>
      </c>
      <c r="AA352">
        <v>0.84435025072159198</v>
      </c>
      <c r="AB352">
        <v>0.61586745265908804</v>
      </c>
      <c r="AC352">
        <v>0.45786465655834802</v>
      </c>
      <c r="AD352">
        <v>0.83020398844499199</v>
      </c>
      <c r="AE352">
        <v>-0.51337515144369295</v>
      </c>
      <c r="AF352">
        <v>0.26138711433956802</v>
      </c>
      <c r="AG352">
        <v>0.70473078222419605</v>
      </c>
      <c r="AH352">
        <v>0.71844217442971303</v>
      </c>
      <c r="AI352">
        <v>0.53095817898749398</v>
      </c>
      <c r="AJ352">
        <v>0.78121606160956403</v>
      </c>
      <c r="AK352">
        <v>-0.235859666760737</v>
      </c>
    </row>
    <row r="353" spans="1:37" x14ac:dyDescent="0.2">
      <c r="A353" t="s">
        <v>31</v>
      </c>
      <c r="B353">
        <v>113497853</v>
      </c>
      <c r="C353">
        <v>113497995</v>
      </c>
      <c r="D353">
        <v>143</v>
      </c>
      <c r="E353" t="s">
        <v>1283</v>
      </c>
      <c r="F353">
        <v>3</v>
      </c>
      <c r="G353" t="s">
        <v>1284</v>
      </c>
      <c r="H353" t="s">
        <v>31267</v>
      </c>
      <c r="I353">
        <v>1</v>
      </c>
      <c r="J353">
        <v>113391261</v>
      </c>
      <c r="K353">
        <v>113404455</v>
      </c>
      <c r="L353">
        <v>13195</v>
      </c>
      <c r="M353">
        <v>1</v>
      </c>
      <c r="N353">
        <v>260425</v>
      </c>
      <c r="O353" t="s">
        <v>1280</v>
      </c>
      <c r="P353">
        <v>106592</v>
      </c>
      <c r="Q353" t="s">
        <v>1281</v>
      </c>
      <c r="R353" t="s">
        <v>1282</v>
      </c>
      <c r="S353" t="s">
        <v>31268</v>
      </c>
      <c r="T353">
        <v>0.24280883197602501</v>
      </c>
      <c r="U353">
        <v>0.603102917160658</v>
      </c>
      <c r="V353">
        <v>0.86612368599410805</v>
      </c>
      <c r="W353">
        <v>0.43644373105366902</v>
      </c>
      <c r="X353">
        <v>0.74757939433070897</v>
      </c>
      <c r="Y353">
        <v>-0.46426899166184998</v>
      </c>
      <c r="Z353">
        <v>0.43617594252772401</v>
      </c>
      <c r="AA353">
        <v>0.84435025072159198</v>
      </c>
      <c r="AB353">
        <v>0.61586745265908804</v>
      </c>
      <c r="AC353">
        <v>0.45786465655834802</v>
      </c>
      <c r="AD353">
        <v>0.83020398844499199</v>
      </c>
      <c r="AE353">
        <v>-0.51337515144369295</v>
      </c>
      <c r="AF353">
        <v>0.26138711433956802</v>
      </c>
      <c r="AG353">
        <v>0.70473078222419605</v>
      </c>
      <c r="AH353">
        <v>0.71844217442971303</v>
      </c>
      <c r="AI353">
        <v>0.53095817898749398</v>
      </c>
      <c r="AJ353">
        <v>0.78121606160956403</v>
      </c>
      <c r="AK353">
        <v>-0.235859666760737</v>
      </c>
    </row>
    <row r="354" spans="1:37" x14ac:dyDescent="0.2">
      <c r="A354" t="s">
        <v>31</v>
      </c>
      <c r="B354">
        <v>113744683</v>
      </c>
      <c r="C354">
        <v>113744890</v>
      </c>
      <c r="D354">
        <v>208</v>
      </c>
      <c r="E354" t="s">
        <v>1285</v>
      </c>
      <c r="F354">
        <v>2</v>
      </c>
      <c r="G354" t="s">
        <v>1286</v>
      </c>
      <c r="H354" t="s">
        <v>31269</v>
      </c>
      <c r="I354">
        <v>1</v>
      </c>
      <c r="J354">
        <v>113725669</v>
      </c>
      <c r="K354">
        <v>113738786</v>
      </c>
      <c r="L354">
        <v>13118</v>
      </c>
      <c r="M354">
        <v>2</v>
      </c>
      <c r="N354">
        <v>10745</v>
      </c>
      <c r="O354" t="s">
        <v>1287</v>
      </c>
      <c r="P354">
        <v>-5897</v>
      </c>
      <c r="Q354" t="s">
        <v>1288</v>
      </c>
      <c r="R354" t="s">
        <v>1289</v>
      </c>
      <c r="S354" t="s">
        <v>31270</v>
      </c>
      <c r="T354">
        <v>0.15496229082903801</v>
      </c>
      <c r="U354">
        <v>0.603102917160658</v>
      </c>
      <c r="V354">
        <v>2.3132179648042102</v>
      </c>
      <c r="W354">
        <v>0.94385953798214495</v>
      </c>
      <c r="X354">
        <v>0.95159051474143896</v>
      </c>
      <c r="Y354">
        <v>0.271641556626047</v>
      </c>
      <c r="Z354">
        <v>0.42150688391463398</v>
      </c>
      <c r="AA354">
        <v>0.84435025072159198</v>
      </c>
      <c r="AB354">
        <v>1.7094479213417799</v>
      </c>
      <c r="AC354">
        <v>0.64904765187759295</v>
      </c>
      <c r="AD354">
        <v>0.87989882095915395</v>
      </c>
      <c r="AE354">
        <v>-0.26476578367722398</v>
      </c>
      <c r="AF354">
        <v>7.54631480506434E-2</v>
      </c>
      <c r="AG354">
        <v>0.61808266485207697</v>
      </c>
      <c r="AH354">
        <v>2.0161490810732698</v>
      </c>
      <c r="AI354">
        <v>0.60927254000661102</v>
      </c>
      <c r="AJ354">
        <v>0.792270719854135</v>
      </c>
      <c r="AK354">
        <v>0.67790059526791602</v>
      </c>
    </row>
    <row r="355" spans="1:37" x14ac:dyDescent="0.2">
      <c r="A355" t="s">
        <v>31</v>
      </c>
      <c r="B355">
        <v>113939230</v>
      </c>
      <c r="C355">
        <v>113939372</v>
      </c>
      <c r="D355">
        <v>143</v>
      </c>
      <c r="E355" t="s">
        <v>1290</v>
      </c>
      <c r="F355">
        <v>0</v>
      </c>
      <c r="G355" t="s">
        <v>1291</v>
      </c>
      <c r="H355" t="s">
        <v>31271</v>
      </c>
      <c r="I355">
        <v>1</v>
      </c>
      <c r="J355">
        <v>113930728</v>
      </c>
      <c r="K355">
        <v>113940702</v>
      </c>
      <c r="L355">
        <v>9975</v>
      </c>
      <c r="M355">
        <v>1</v>
      </c>
      <c r="N355">
        <v>204851</v>
      </c>
      <c r="O355" t="s">
        <v>1292</v>
      </c>
      <c r="P355">
        <v>8502</v>
      </c>
      <c r="Q355" t="s">
        <v>1293</v>
      </c>
      <c r="R355" t="s">
        <v>1294</v>
      </c>
      <c r="S355" t="s">
        <v>31272</v>
      </c>
      <c r="T355">
        <v>1</v>
      </c>
      <c r="U355">
        <v>1</v>
      </c>
      <c r="V355">
        <v>-0.81751772793358202</v>
      </c>
      <c r="W355">
        <v>0.89107655920673101</v>
      </c>
      <c r="X355">
        <v>0.95159051474143896</v>
      </c>
      <c r="Y355">
        <v>0.45563056347012199</v>
      </c>
      <c r="Z355">
        <v>1</v>
      </c>
      <c r="AA355">
        <v>1</v>
      </c>
      <c r="AB355">
        <v>-0.68818844765778098</v>
      </c>
      <c r="AC355">
        <v>0.85817338719172098</v>
      </c>
      <c r="AD355">
        <v>0.94068432309766403</v>
      </c>
      <c r="AE355">
        <v>0.85257752596684699</v>
      </c>
      <c r="AF355">
        <v>0.98343762640780896</v>
      </c>
      <c r="AG355">
        <v>1</v>
      </c>
      <c r="AH355">
        <v>-0.57694316974247195</v>
      </c>
      <c r="AI355">
        <v>0.95029317176085903</v>
      </c>
      <c r="AJ355">
        <v>0.98621344597861504</v>
      </c>
      <c r="AK355">
        <v>-0.18682366364269501</v>
      </c>
    </row>
    <row r="356" spans="1:37" x14ac:dyDescent="0.2">
      <c r="A356" t="s">
        <v>31</v>
      </c>
      <c r="B356">
        <v>113944588</v>
      </c>
      <c r="C356">
        <v>113944714</v>
      </c>
      <c r="D356">
        <v>127</v>
      </c>
      <c r="E356" t="s">
        <v>1295</v>
      </c>
      <c r="F356">
        <v>3</v>
      </c>
      <c r="G356" t="s">
        <v>1296</v>
      </c>
      <c r="H356" t="s">
        <v>31273</v>
      </c>
      <c r="I356">
        <v>1</v>
      </c>
      <c r="J356">
        <v>113951145</v>
      </c>
      <c r="K356">
        <v>113977804</v>
      </c>
      <c r="L356">
        <v>26660</v>
      </c>
      <c r="M356">
        <v>1</v>
      </c>
      <c r="N356">
        <v>204851</v>
      </c>
      <c r="O356" t="s">
        <v>1297</v>
      </c>
      <c r="P356">
        <v>-6431</v>
      </c>
      <c r="Q356" t="s">
        <v>1293</v>
      </c>
      <c r="R356" t="s">
        <v>1294</v>
      </c>
      <c r="S356" t="s">
        <v>31272</v>
      </c>
      <c r="T356">
        <v>0.17308923567461099</v>
      </c>
      <c r="U356">
        <v>0.603102917160658</v>
      </c>
      <c r="V356">
        <v>-24.0614757927051</v>
      </c>
      <c r="W356">
        <v>0.38920677604595899</v>
      </c>
      <c r="X356">
        <v>0.704072456322962</v>
      </c>
      <c r="Y356">
        <v>-22.667356114331199</v>
      </c>
      <c r="Z356">
        <v>5.50355599158565E-2</v>
      </c>
      <c r="AA356">
        <v>0.72610664078822296</v>
      </c>
      <c r="AB356">
        <v>-24.0614757927051</v>
      </c>
      <c r="AC356">
        <v>0.75388744886274095</v>
      </c>
      <c r="AD356">
        <v>0.87989882095915395</v>
      </c>
      <c r="AE356">
        <v>-0.23921149029373501</v>
      </c>
      <c r="AF356">
        <v>0.32549523997010099</v>
      </c>
      <c r="AG356">
        <v>0.70473078222419605</v>
      </c>
      <c r="AH356">
        <v>-23.131865195152599</v>
      </c>
      <c r="AI356">
        <v>0.35038410267202102</v>
      </c>
      <c r="AJ356">
        <v>0.78121606160956403</v>
      </c>
      <c r="AK356">
        <v>-23.061475875109199</v>
      </c>
    </row>
    <row r="357" spans="1:37" x14ac:dyDescent="0.2">
      <c r="A357" t="s">
        <v>31</v>
      </c>
      <c r="B357">
        <v>113944776</v>
      </c>
      <c r="C357">
        <v>113944927</v>
      </c>
      <c r="D357">
        <v>152</v>
      </c>
      <c r="E357" t="s">
        <v>1298</v>
      </c>
      <c r="F357">
        <v>0</v>
      </c>
      <c r="G357" t="s">
        <v>1299</v>
      </c>
      <c r="H357" t="s">
        <v>31273</v>
      </c>
      <c r="I357">
        <v>1</v>
      </c>
      <c r="J357">
        <v>113951145</v>
      </c>
      <c r="K357">
        <v>113977804</v>
      </c>
      <c r="L357">
        <v>26660</v>
      </c>
      <c r="M357">
        <v>1</v>
      </c>
      <c r="N357">
        <v>204851</v>
      </c>
      <c r="O357" t="s">
        <v>1297</v>
      </c>
      <c r="P357">
        <v>-6218</v>
      </c>
      <c r="Q357" t="s">
        <v>1293</v>
      </c>
      <c r="R357" t="s">
        <v>1294</v>
      </c>
      <c r="S357" t="s">
        <v>31272</v>
      </c>
      <c r="T357">
        <v>0.17308923567461099</v>
      </c>
      <c r="U357">
        <v>0.603102917160658</v>
      </c>
      <c r="V357">
        <v>-24.0614757927051</v>
      </c>
      <c r="W357">
        <v>0.38920677604595899</v>
      </c>
      <c r="X357">
        <v>0.704072456322962</v>
      </c>
      <c r="Y357">
        <v>-22.667356114331199</v>
      </c>
      <c r="Z357">
        <v>5.50355599158565E-2</v>
      </c>
      <c r="AA357">
        <v>0.72610664078822296</v>
      </c>
      <c r="AB357">
        <v>-24.0614757927051</v>
      </c>
      <c r="AC357">
        <v>0.75388744886274095</v>
      </c>
      <c r="AD357">
        <v>0.87989882095915395</v>
      </c>
      <c r="AE357">
        <v>-0.23921149029373501</v>
      </c>
      <c r="AF357">
        <v>0.32549523997010099</v>
      </c>
      <c r="AG357">
        <v>0.70473078222419605</v>
      </c>
      <c r="AH357">
        <v>-23.131865195152599</v>
      </c>
      <c r="AI357">
        <v>0.35038410267202102</v>
      </c>
      <c r="AJ357">
        <v>0.78121606160956403</v>
      </c>
      <c r="AK357">
        <v>-23.061475875109199</v>
      </c>
    </row>
    <row r="358" spans="1:37" x14ac:dyDescent="0.2">
      <c r="A358" t="s">
        <v>31</v>
      </c>
      <c r="B358">
        <v>115286363</v>
      </c>
      <c r="C358">
        <v>115286526</v>
      </c>
      <c r="D358">
        <v>164</v>
      </c>
      <c r="E358" t="s">
        <v>1300</v>
      </c>
      <c r="F358">
        <v>7</v>
      </c>
      <c r="G358" t="s">
        <v>1301</v>
      </c>
      <c r="H358" t="s">
        <v>31274</v>
      </c>
      <c r="I358">
        <v>1</v>
      </c>
      <c r="J358">
        <v>115283034</v>
      </c>
      <c r="K358">
        <v>115368072</v>
      </c>
      <c r="L358">
        <v>85039</v>
      </c>
      <c r="M358">
        <v>1</v>
      </c>
      <c r="N358">
        <v>112840934</v>
      </c>
      <c r="O358" t="s">
        <v>1302</v>
      </c>
      <c r="P358">
        <v>3329</v>
      </c>
      <c r="Q358" t="s">
        <v>1303</v>
      </c>
      <c r="R358" t="s">
        <v>1304</v>
      </c>
      <c r="S358" t="s">
        <v>31275</v>
      </c>
      <c r="T358">
        <v>0.506551998792793</v>
      </c>
      <c r="U358">
        <v>0.78288571403930396</v>
      </c>
      <c r="V358">
        <v>4.9337626463148601</v>
      </c>
      <c r="W358">
        <v>0.428214032775322</v>
      </c>
      <c r="X358">
        <v>0.73460997439807996</v>
      </c>
      <c r="Y358">
        <v>1.79173493783166</v>
      </c>
      <c r="Z358">
        <v>0.93459220503170903</v>
      </c>
      <c r="AA358">
        <v>0.99919698600769702</v>
      </c>
      <c r="AB358">
        <v>3.97028855332514</v>
      </c>
      <c r="AC358">
        <v>0.59090205226999604</v>
      </c>
      <c r="AD358">
        <v>0.87989882095915395</v>
      </c>
      <c r="AE358">
        <v>0.83382401138351903</v>
      </c>
      <c r="AF358">
        <v>0.205398459628826</v>
      </c>
      <c r="AG358">
        <v>0.68151250837662902</v>
      </c>
      <c r="AH358">
        <v>5.8633724164889296</v>
      </c>
      <c r="AI358">
        <v>0.37390512596567999</v>
      </c>
      <c r="AJ358">
        <v>0.78121606160956403</v>
      </c>
      <c r="AK358">
        <v>2.5432322936266298</v>
      </c>
    </row>
    <row r="359" spans="1:37" x14ac:dyDescent="0.2">
      <c r="A359" t="s">
        <v>31</v>
      </c>
      <c r="B359">
        <v>115286526</v>
      </c>
      <c r="C359">
        <v>115286689</v>
      </c>
      <c r="D359">
        <v>164</v>
      </c>
      <c r="E359" t="s">
        <v>1305</v>
      </c>
      <c r="F359">
        <v>14</v>
      </c>
      <c r="G359" t="s">
        <v>1306</v>
      </c>
      <c r="H359" t="s">
        <v>31274</v>
      </c>
      <c r="I359">
        <v>1</v>
      </c>
      <c r="J359">
        <v>115283034</v>
      </c>
      <c r="K359">
        <v>115368072</v>
      </c>
      <c r="L359">
        <v>85039</v>
      </c>
      <c r="M359">
        <v>1</v>
      </c>
      <c r="N359">
        <v>112840934</v>
      </c>
      <c r="O359" t="s">
        <v>1302</v>
      </c>
      <c r="P359">
        <v>3492</v>
      </c>
      <c r="Q359" t="s">
        <v>1303</v>
      </c>
      <c r="R359" t="s">
        <v>1304</v>
      </c>
      <c r="S359" t="s">
        <v>31275</v>
      </c>
      <c r="T359">
        <v>0.506551998792793</v>
      </c>
      <c r="U359">
        <v>0.78288571403930396</v>
      </c>
      <c r="V359">
        <v>4.9337626463148601</v>
      </c>
      <c r="W359">
        <v>0.428214032775322</v>
      </c>
      <c r="X359">
        <v>0.73460997439807996</v>
      </c>
      <c r="Y359">
        <v>1.79173493783166</v>
      </c>
      <c r="Z359">
        <v>0.93459220503170903</v>
      </c>
      <c r="AA359">
        <v>0.99919698600769702</v>
      </c>
      <c r="AB359">
        <v>3.97028855332514</v>
      </c>
      <c r="AC359">
        <v>0.59090205226999604</v>
      </c>
      <c r="AD359">
        <v>0.87989882095915395</v>
      </c>
      <c r="AE359">
        <v>0.83382401138351903</v>
      </c>
      <c r="AF359">
        <v>0.205398459628826</v>
      </c>
      <c r="AG359">
        <v>0.68151250837662902</v>
      </c>
      <c r="AH359">
        <v>5.8633724164889296</v>
      </c>
      <c r="AI359">
        <v>0.37390512596567999</v>
      </c>
      <c r="AJ359">
        <v>0.78121606160956403</v>
      </c>
      <c r="AK359">
        <v>2.5432322936266298</v>
      </c>
    </row>
    <row r="360" spans="1:37" x14ac:dyDescent="0.2">
      <c r="A360" t="s">
        <v>31</v>
      </c>
      <c r="B360">
        <v>115286689</v>
      </c>
      <c r="C360">
        <v>115286852</v>
      </c>
      <c r="D360">
        <v>164</v>
      </c>
      <c r="E360" t="s">
        <v>1307</v>
      </c>
      <c r="F360">
        <v>3</v>
      </c>
      <c r="G360" t="s">
        <v>1308</v>
      </c>
      <c r="H360" t="s">
        <v>31274</v>
      </c>
      <c r="I360">
        <v>1</v>
      </c>
      <c r="J360">
        <v>115283034</v>
      </c>
      <c r="K360">
        <v>115368072</v>
      </c>
      <c r="L360">
        <v>85039</v>
      </c>
      <c r="M360">
        <v>1</v>
      </c>
      <c r="N360">
        <v>112840934</v>
      </c>
      <c r="O360" t="s">
        <v>1302</v>
      </c>
      <c r="P360">
        <v>3655</v>
      </c>
      <c r="Q360" t="s">
        <v>1303</v>
      </c>
      <c r="R360" t="s">
        <v>1304</v>
      </c>
      <c r="S360" t="s">
        <v>31275</v>
      </c>
      <c r="T360">
        <v>0.506551998792793</v>
      </c>
      <c r="U360">
        <v>0.78288571403930396</v>
      </c>
      <c r="V360">
        <v>4.7688001268490998</v>
      </c>
      <c r="W360">
        <v>0.428214032775322</v>
      </c>
      <c r="X360">
        <v>0.73460997439807996</v>
      </c>
      <c r="Y360">
        <v>1.6507384429638099</v>
      </c>
      <c r="Z360">
        <v>0.93459220503170903</v>
      </c>
      <c r="AA360">
        <v>0.99919698600769702</v>
      </c>
      <c r="AB360">
        <v>3.8053260376128399</v>
      </c>
      <c r="AC360">
        <v>0.59090205226999604</v>
      </c>
      <c r="AD360">
        <v>0.87989882095915395</v>
      </c>
      <c r="AE360">
        <v>0.69707995663664002</v>
      </c>
      <c r="AF360">
        <v>0.205398459628826</v>
      </c>
      <c r="AG360">
        <v>0.68151250837662902</v>
      </c>
      <c r="AH360">
        <v>5.69840989702318</v>
      </c>
      <c r="AI360">
        <v>0.37390512596567999</v>
      </c>
      <c r="AJ360">
        <v>0.78121606160956403</v>
      </c>
      <c r="AK360">
        <v>2.4022357987587699</v>
      </c>
    </row>
    <row r="361" spans="1:37" x14ac:dyDescent="0.2">
      <c r="A361" t="s">
        <v>31</v>
      </c>
      <c r="B361">
        <v>116146376</v>
      </c>
      <c r="C361">
        <v>116146527</v>
      </c>
      <c r="D361">
        <v>152</v>
      </c>
      <c r="E361" t="s">
        <v>1309</v>
      </c>
      <c r="F361">
        <v>2</v>
      </c>
      <c r="G361" t="s">
        <v>1310</v>
      </c>
      <c r="H361" t="s">
        <v>31000</v>
      </c>
      <c r="I361">
        <v>1</v>
      </c>
      <c r="J361">
        <v>116164209</v>
      </c>
      <c r="K361">
        <v>116167494</v>
      </c>
      <c r="L361">
        <v>3286</v>
      </c>
      <c r="M361">
        <v>1</v>
      </c>
      <c r="N361">
        <v>107985190</v>
      </c>
      <c r="O361" t="s">
        <v>1311</v>
      </c>
      <c r="P361">
        <v>-17682</v>
      </c>
      <c r="Q361" t="s">
        <v>40</v>
      </c>
      <c r="R361" t="s">
        <v>1312</v>
      </c>
      <c r="S361" t="s">
        <v>31276</v>
      </c>
      <c r="T361">
        <v>0.35387198439864398</v>
      </c>
      <c r="U361">
        <v>0.603102917160658</v>
      </c>
      <c r="V361">
        <v>-23.608371090213101</v>
      </c>
      <c r="W361">
        <v>0.38920677604595899</v>
      </c>
      <c r="X361">
        <v>0.704072456322962</v>
      </c>
      <c r="Y361">
        <v>-21.571555301947701</v>
      </c>
      <c r="Z361">
        <v>1</v>
      </c>
      <c r="AA361">
        <v>1</v>
      </c>
      <c r="AB361">
        <v>-1.2607568547183401</v>
      </c>
      <c r="AC361">
        <v>0.85817338719172098</v>
      </c>
      <c r="AD361">
        <v>0.94068432309766403</v>
      </c>
      <c r="AE361">
        <v>1.7739583066330999</v>
      </c>
      <c r="AF361">
        <v>0.22065000948199101</v>
      </c>
      <c r="AG361">
        <v>0.68151250837662902</v>
      </c>
      <c r="AH361">
        <v>-23.506605459989299</v>
      </c>
      <c r="AI361">
        <v>0.24456414000292601</v>
      </c>
      <c r="AJ361">
        <v>0.78121606160956403</v>
      </c>
      <c r="AK361">
        <v>-23.436216138150598</v>
      </c>
    </row>
    <row r="362" spans="1:37" x14ac:dyDescent="0.2">
      <c r="A362" t="s">
        <v>31</v>
      </c>
      <c r="B362">
        <v>116146527</v>
      </c>
      <c r="C362">
        <v>116146678</v>
      </c>
      <c r="D362">
        <v>152</v>
      </c>
      <c r="E362" t="s">
        <v>1313</v>
      </c>
      <c r="F362">
        <v>11</v>
      </c>
      <c r="G362" t="s">
        <v>1314</v>
      </c>
      <c r="H362" t="s">
        <v>31000</v>
      </c>
      <c r="I362">
        <v>1</v>
      </c>
      <c r="J362">
        <v>116164209</v>
      </c>
      <c r="K362">
        <v>116167494</v>
      </c>
      <c r="L362">
        <v>3286</v>
      </c>
      <c r="M362">
        <v>1</v>
      </c>
      <c r="N362">
        <v>107985190</v>
      </c>
      <c r="O362" t="s">
        <v>1311</v>
      </c>
      <c r="P362">
        <v>-17531</v>
      </c>
      <c r="Q362" t="s">
        <v>40</v>
      </c>
      <c r="R362" t="s">
        <v>1312</v>
      </c>
      <c r="S362" t="s">
        <v>31276</v>
      </c>
      <c r="T362">
        <v>0.35387198439864398</v>
      </c>
      <c r="U362">
        <v>0.603102917160658</v>
      </c>
      <c r="V362">
        <v>-23.608371090213101</v>
      </c>
      <c r="W362">
        <v>0.38920677604595899</v>
      </c>
      <c r="X362">
        <v>0.704072456322962</v>
      </c>
      <c r="Y362">
        <v>-21.571555301947701</v>
      </c>
      <c r="Z362">
        <v>1</v>
      </c>
      <c r="AA362">
        <v>1</v>
      </c>
      <c r="AB362">
        <v>-1.2607568547183401</v>
      </c>
      <c r="AC362">
        <v>0.85817338719172098</v>
      </c>
      <c r="AD362">
        <v>0.94068432309766403</v>
      </c>
      <c r="AE362">
        <v>1.7739583066330999</v>
      </c>
      <c r="AF362">
        <v>0.22065000948199101</v>
      </c>
      <c r="AG362">
        <v>0.68151250837662902</v>
      </c>
      <c r="AH362">
        <v>-23.506605459989299</v>
      </c>
      <c r="AI362">
        <v>0.24456414000292601</v>
      </c>
      <c r="AJ362">
        <v>0.78121606160956403</v>
      </c>
      <c r="AK362">
        <v>-23.436216138150598</v>
      </c>
    </row>
    <row r="363" spans="1:37" x14ac:dyDescent="0.2">
      <c r="A363" t="s">
        <v>31</v>
      </c>
      <c r="B363">
        <v>116146678</v>
      </c>
      <c r="C363">
        <v>116146829</v>
      </c>
      <c r="D363">
        <v>152</v>
      </c>
      <c r="E363" t="s">
        <v>1315</v>
      </c>
      <c r="F363">
        <v>9</v>
      </c>
      <c r="G363" t="s">
        <v>1316</v>
      </c>
      <c r="H363" t="s">
        <v>31000</v>
      </c>
      <c r="I363">
        <v>1</v>
      </c>
      <c r="J363">
        <v>116164209</v>
      </c>
      <c r="K363">
        <v>116167494</v>
      </c>
      <c r="L363">
        <v>3286</v>
      </c>
      <c r="M363">
        <v>1</v>
      </c>
      <c r="N363">
        <v>107985190</v>
      </c>
      <c r="O363" t="s">
        <v>1311</v>
      </c>
      <c r="P363">
        <v>-17380</v>
      </c>
      <c r="Q363" t="s">
        <v>40</v>
      </c>
      <c r="R363" t="s">
        <v>1312</v>
      </c>
      <c r="S363" t="s">
        <v>31276</v>
      </c>
      <c r="T363">
        <v>0.35387198439864398</v>
      </c>
      <c r="U363">
        <v>0.603102917160658</v>
      </c>
      <c r="V363">
        <v>-23.193333628537498</v>
      </c>
      <c r="W363">
        <v>0.38920677604595899</v>
      </c>
      <c r="X363">
        <v>0.704072456322962</v>
      </c>
      <c r="Y363">
        <v>-21.571555301947701</v>
      </c>
      <c r="Z363">
        <v>1</v>
      </c>
      <c r="AA363">
        <v>1</v>
      </c>
      <c r="AB363">
        <v>-1.0126575074691899</v>
      </c>
      <c r="AC363">
        <v>0.85817338719172098</v>
      </c>
      <c r="AD363">
        <v>0.94068432309766403</v>
      </c>
      <c r="AE363">
        <v>1.41194309426769</v>
      </c>
      <c r="AF363">
        <v>0.22065000948199101</v>
      </c>
      <c r="AG363">
        <v>0.68151250837662902</v>
      </c>
      <c r="AH363">
        <v>-23.205174967262401</v>
      </c>
      <c r="AI363">
        <v>0.24456414000292601</v>
      </c>
      <c r="AJ363">
        <v>0.78121606160956403</v>
      </c>
      <c r="AK363">
        <v>-23.134785646830199</v>
      </c>
    </row>
    <row r="364" spans="1:37" x14ac:dyDescent="0.2">
      <c r="A364" t="s">
        <v>31</v>
      </c>
      <c r="B364">
        <v>116285144</v>
      </c>
      <c r="C364">
        <v>116285286</v>
      </c>
      <c r="D364">
        <v>143</v>
      </c>
      <c r="E364" t="s">
        <v>1317</v>
      </c>
      <c r="F364">
        <v>2</v>
      </c>
      <c r="G364" t="s">
        <v>1318</v>
      </c>
      <c r="H364" t="s">
        <v>31000</v>
      </c>
      <c r="I364">
        <v>1</v>
      </c>
      <c r="J364">
        <v>116289237</v>
      </c>
      <c r="K364">
        <v>116297621</v>
      </c>
      <c r="L364">
        <v>8385</v>
      </c>
      <c r="M364">
        <v>2</v>
      </c>
      <c r="N364">
        <v>105378920</v>
      </c>
      <c r="O364" t="s">
        <v>1319</v>
      </c>
      <c r="P364">
        <v>12335</v>
      </c>
      <c r="Q364" t="s">
        <v>40</v>
      </c>
      <c r="R364" t="s">
        <v>1320</v>
      </c>
      <c r="S364" t="s">
        <v>31277</v>
      </c>
      <c r="T364">
        <v>0.32911398597860803</v>
      </c>
      <c r="U364">
        <v>0.603102917160658</v>
      </c>
      <c r="V364">
        <v>24.862754516405399</v>
      </c>
      <c r="W364">
        <v>0.38920677604595899</v>
      </c>
      <c r="X364">
        <v>0.704072456322962</v>
      </c>
      <c r="Y364">
        <v>-24.661120662328798</v>
      </c>
      <c r="Z364">
        <v>0.306975110376564</v>
      </c>
      <c r="AA364">
        <v>0.72610664078822296</v>
      </c>
      <c r="AB364">
        <v>24.726928539703898</v>
      </c>
      <c r="AC364">
        <v>0.71753805159658501</v>
      </c>
      <c r="AD364">
        <v>0.87989882095915395</v>
      </c>
      <c r="AE364">
        <v>-1.09248868514967</v>
      </c>
      <c r="AF364">
        <v>0.61410715005536498</v>
      </c>
      <c r="AG364">
        <v>0.80674443595273604</v>
      </c>
      <c r="AH364">
        <v>1.3681231145668999</v>
      </c>
      <c r="AI364">
        <v>0.35038410267202102</v>
      </c>
      <c r="AJ364">
        <v>0.78121606160956403</v>
      </c>
      <c r="AK364">
        <v>-24.620013339783899</v>
      </c>
    </row>
    <row r="365" spans="1:37" x14ac:dyDescent="0.2">
      <c r="A365" t="s">
        <v>31</v>
      </c>
      <c r="B365">
        <v>118852938</v>
      </c>
      <c r="C365">
        <v>118853100</v>
      </c>
      <c r="D365">
        <v>163</v>
      </c>
      <c r="E365" t="s">
        <v>1321</v>
      </c>
      <c r="F365">
        <v>3</v>
      </c>
      <c r="G365" t="s">
        <v>1322</v>
      </c>
      <c r="H365" t="s">
        <v>31000</v>
      </c>
      <c r="I365">
        <v>1</v>
      </c>
      <c r="J365">
        <v>118883047</v>
      </c>
      <c r="K365">
        <v>118914125</v>
      </c>
      <c r="L365">
        <v>31079</v>
      </c>
      <c r="M365">
        <v>2</v>
      </c>
      <c r="N365">
        <v>6913</v>
      </c>
      <c r="O365" t="s">
        <v>1323</v>
      </c>
      <c r="P365">
        <v>61025</v>
      </c>
      <c r="Q365" t="s">
        <v>1324</v>
      </c>
      <c r="R365" t="s">
        <v>1325</v>
      </c>
      <c r="S365" t="s">
        <v>31278</v>
      </c>
      <c r="T365">
        <v>0.97979524468909096</v>
      </c>
      <c r="U365">
        <v>1</v>
      </c>
      <c r="V365">
        <v>-0.77710353379666397</v>
      </c>
      <c r="W365">
        <v>0.25350666873229399</v>
      </c>
      <c r="X365">
        <v>0.704072456322962</v>
      </c>
      <c r="Y365">
        <v>1.95784579335107</v>
      </c>
      <c r="Z365">
        <v>0.71780512870512203</v>
      </c>
      <c r="AA365">
        <v>0.86308114850689799</v>
      </c>
      <c r="AB365">
        <v>0.14536356318936</v>
      </c>
      <c r="AC365">
        <v>0.42426392489208298</v>
      </c>
      <c r="AD365">
        <v>0.82872126865393902</v>
      </c>
      <c r="AE365">
        <v>1.1570508634346099</v>
      </c>
      <c r="AF365">
        <v>0.74634041819048802</v>
      </c>
      <c r="AG365">
        <v>0.87107645268452505</v>
      </c>
      <c r="AH365">
        <v>-1.1684209087670101</v>
      </c>
      <c r="AI365">
        <v>0.180042848719453</v>
      </c>
      <c r="AJ365">
        <v>0.78121606160956403</v>
      </c>
      <c r="AK365">
        <v>2.2657187423895802</v>
      </c>
    </row>
    <row r="366" spans="1:37" x14ac:dyDescent="0.2">
      <c r="A366" t="s">
        <v>31</v>
      </c>
      <c r="B366">
        <v>118853100</v>
      </c>
      <c r="C366">
        <v>118853262</v>
      </c>
      <c r="D366">
        <v>163</v>
      </c>
      <c r="E366" t="s">
        <v>1326</v>
      </c>
      <c r="F366">
        <v>1</v>
      </c>
      <c r="G366" t="s">
        <v>1327</v>
      </c>
      <c r="H366" t="s">
        <v>31000</v>
      </c>
      <c r="I366">
        <v>1</v>
      </c>
      <c r="J366">
        <v>118883047</v>
      </c>
      <c r="K366">
        <v>118914125</v>
      </c>
      <c r="L366">
        <v>31079</v>
      </c>
      <c r="M366">
        <v>2</v>
      </c>
      <c r="N366">
        <v>6913</v>
      </c>
      <c r="O366" t="s">
        <v>1323</v>
      </c>
      <c r="P366">
        <v>60863</v>
      </c>
      <c r="Q366" t="s">
        <v>1324</v>
      </c>
      <c r="R366" t="s">
        <v>1325</v>
      </c>
      <c r="S366" t="s">
        <v>31278</v>
      </c>
      <c r="T366">
        <v>0.97979524468909096</v>
      </c>
      <c r="U366">
        <v>1</v>
      </c>
      <c r="V366">
        <v>-0.77710353379666397</v>
      </c>
      <c r="W366">
        <v>0.25350666873229399</v>
      </c>
      <c r="X366">
        <v>0.704072456322962</v>
      </c>
      <c r="Y366">
        <v>1.95784579335107</v>
      </c>
      <c r="Z366">
        <v>0.71780512870512203</v>
      </c>
      <c r="AA366">
        <v>0.86308114850689799</v>
      </c>
      <c r="AB366">
        <v>0.14536356318936</v>
      </c>
      <c r="AC366">
        <v>0.42426392489208298</v>
      </c>
      <c r="AD366">
        <v>0.82872126865393902</v>
      </c>
      <c r="AE366">
        <v>1.1570508634346099</v>
      </c>
      <c r="AF366">
        <v>0.74634041819048802</v>
      </c>
      <c r="AG366">
        <v>0.87107645268452505</v>
      </c>
      <c r="AH366">
        <v>-1.1684209087670101</v>
      </c>
      <c r="AI366">
        <v>0.180042848719453</v>
      </c>
      <c r="AJ366">
        <v>0.78121606160956403</v>
      </c>
      <c r="AK366">
        <v>2.2657187423895802</v>
      </c>
    </row>
    <row r="367" spans="1:37" x14ac:dyDescent="0.2">
      <c r="A367" t="s">
        <v>31</v>
      </c>
      <c r="B367">
        <v>119639121</v>
      </c>
      <c r="C367">
        <v>119639410</v>
      </c>
      <c r="D367">
        <v>290</v>
      </c>
      <c r="E367" t="s">
        <v>1328</v>
      </c>
      <c r="F367">
        <v>1</v>
      </c>
      <c r="G367" t="s">
        <v>1329</v>
      </c>
      <c r="H367" t="s">
        <v>31279</v>
      </c>
      <c r="I367">
        <v>1</v>
      </c>
      <c r="J367">
        <v>119619377</v>
      </c>
      <c r="K367">
        <v>119648266</v>
      </c>
      <c r="L367">
        <v>28890</v>
      </c>
      <c r="M367">
        <v>2</v>
      </c>
      <c r="N367">
        <v>90874</v>
      </c>
      <c r="O367" t="s">
        <v>1330</v>
      </c>
      <c r="P367">
        <v>8856</v>
      </c>
      <c r="Q367" t="s">
        <v>1331</v>
      </c>
      <c r="R367" t="s">
        <v>1332</v>
      </c>
      <c r="S367" t="s">
        <v>31280</v>
      </c>
      <c r="T367">
        <v>0.93943752600822705</v>
      </c>
      <c r="U367">
        <v>1</v>
      </c>
      <c r="V367">
        <v>1.03544093850813</v>
      </c>
      <c r="W367">
        <v>0.45677437087276901</v>
      </c>
      <c r="X367">
        <v>0.75726018452522603</v>
      </c>
      <c r="Y367">
        <v>-0.33984010527110298</v>
      </c>
      <c r="Z367">
        <v>0.55428001561304696</v>
      </c>
      <c r="AA367">
        <v>0.84521697243271998</v>
      </c>
      <c r="AB367">
        <v>7.1966858472797698E-2</v>
      </c>
      <c r="AC367">
        <v>0.131413828155275</v>
      </c>
      <c r="AD367">
        <v>0.68253123924728298</v>
      </c>
      <c r="AE367">
        <v>-1.33984003170065</v>
      </c>
      <c r="AF367">
        <v>0.45724430223818102</v>
      </c>
      <c r="AG367">
        <v>0.80674443595273604</v>
      </c>
      <c r="AH367">
        <v>1.96505152484088</v>
      </c>
      <c r="AI367">
        <v>0.84178376985732795</v>
      </c>
      <c r="AJ367">
        <v>0.95896800690842199</v>
      </c>
      <c r="AK367">
        <v>0.52891531343009601</v>
      </c>
    </row>
    <row r="368" spans="1:37" x14ac:dyDescent="0.2">
      <c r="A368" t="s">
        <v>31</v>
      </c>
      <c r="B368">
        <v>119639526</v>
      </c>
      <c r="C368">
        <v>119639673</v>
      </c>
      <c r="D368">
        <v>148</v>
      </c>
      <c r="E368" t="s">
        <v>1333</v>
      </c>
      <c r="F368">
        <v>4</v>
      </c>
      <c r="G368" t="s">
        <v>1334</v>
      </c>
      <c r="H368" t="s">
        <v>31279</v>
      </c>
      <c r="I368">
        <v>1</v>
      </c>
      <c r="J368">
        <v>119619377</v>
      </c>
      <c r="K368">
        <v>119648266</v>
      </c>
      <c r="L368">
        <v>28890</v>
      </c>
      <c r="M368">
        <v>2</v>
      </c>
      <c r="N368">
        <v>90874</v>
      </c>
      <c r="O368" t="s">
        <v>1330</v>
      </c>
      <c r="P368">
        <v>8593</v>
      </c>
      <c r="Q368" t="s">
        <v>1331</v>
      </c>
      <c r="R368" t="s">
        <v>1332</v>
      </c>
      <c r="S368" t="s">
        <v>31280</v>
      </c>
      <c r="T368">
        <v>0.93943752600822705</v>
      </c>
      <c r="U368">
        <v>1</v>
      </c>
      <c r="V368">
        <v>1.03544093850813</v>
      </c>
      <c r="W368">
        <v>0.45677437087276901</v>
      </c>
      <c r="X368">
        <v>0.75726018452522603</v>
      </c>
      <c r="Y368">
        <v>-0.33984010527110298</v>
      </c>
      <c r="Z368">
        <v>0.55428001561304696</v>
      </c>
      <c r="AA368">
        <v>0.84521697243271998</v>
      </c>
      <c r="AB368">
        <v>7.1966858472797698E-2</v>
      </c>
      <c r="AC368">
        <v>0.131413828155275</v>
      </c>
      <c r="AD368">
        <v>0.68253123924728298</v>
      </c>
      <c r="AE368">
        <v>-1.33984003170065</v>
      </c>
      <c r="AF368">
        <v>0.45724430223818102</v>
      </c>
      <c r="AG368">
        <v>0.80674443595273604</v>
      </c>
      <c r="AH368">
        <v>1.96505152484088</v>
      </c>
      <c r="AI368">
        <v>0.84178376985732795</v>
      </c>
      <c r="AJ368">
        <v>0.95896800690842199</v>
      </c>
      <c r="AK368">
        <v>0.52891531343009601</v>
      </c>
    </row>
    <row r="369" spans="1:37" x14ac:dyDescent="0.2">
      <c r="A369" t="s">
        <v>31</v>
      </c>
      <c r="B369">
        <v>119722699</v>
      </c>
      <c r="C369">
        <v>119722994</v>
      </c>
      <c r="D369">
        <v>296</v>
      </c>
      <c r="E369" t="s">
        <v>1335</v>
      </c>
      <c r="F369">
        <v>2</v>
      </c>
      <c r="G369" t="s">
        <v>1336</v>
      </c>
      <c r="H369" t="s">
        <v>30999</v>
      </c>
      <c r="I369">
        <v>1</v>
      </c>
      <c r="J369">
        <v>119721276</v>
      </c>
      <c r="K369">
        <v>119744215</v>
      </c>
      <c r="L369">
        <v>22940</v>
      </c>
      <c r="M369">
        <v>1</v>
      </c>
      <c r="N369">
        <v>26227</v>
      </c>
      <c r="O369" t="s">
        <v>1337</v>
      </c>
      <c r="P369">
        <v>1423</v>
      </c>
      <c r="Q369" t="s">
        <v>1338</v>
      </c>
      <c r="R369" t="s">
        <v>1339</v>
      </c>
      <c r="S369" t="s">
        <v>31281</v>
      </c>
      <c r="T369">
        <v>0.35387198439864398</v>
      </c>
      <c r="U369">
        <v>0.603102917160658</v>
      </c>
      <c r="V369">
        <v>-22.288414120898299</v>
      </c>
      <c r="W369">
        <v>0.38920677604595899</v>
      </c>
      <c r="X369">
        <v>0.704072456322962</v>
      </c>
      <c r="Y369">
        <v>-22.1571696144428</v>
      </c>
      <c r="Z369">
        <v>0.184235113180511</v>
      </c>
      <c r="AA369">
        <v>0.72610664078822296</v>
      </c>
      <c r="AB369">
        <v>-22.288414120898299</v>
      </c>
      <c r="AC369">
        <v>0.21073619169722799</v>
      </c>
      <c r="AD369">
        <v>0.68253123924728298</v>
      </c>
      <c r="AE369">
        <v>-22.1571696144428</v>
      </c>
      <c r="AF369">
        <v>0.501741946288212</v>
      </c>
      <c r="AG369">
        <v>0.80674443595273604</v>
      </c>
      <c r="AH369">
        <v>-21.358803703606199</v>
      </c>
      <c r="AI369">
        <v>0.52399907623471598</v>
      </c>
      <c r="AJ369">
        <v>0.78121606160956403</v>
      </c>
      <c r="AK369">
        <v>-21.288414402537601</v>
      </c>
    </row>
    <row r="370" spans="1:37" x14ac:dyDescent="0.2">
      <c r="A370" t="s">
        <v>31</v>
      </c>
      <c r="B370">
        <v>119821889</v>
      </c>
      <c r="C370">
        <v>119822035</v>
      </c>
      <c r="D370">
        <v>147</v>
      </c>
      <c r="E370" t="s">
        <v>1340</v>
      </c>
      <c r="F370">
        <v>1</v>
      </c>
      <c r="G370" t="s">
        <v>1341</v>
      </c>
      <c r="H370" t="s">
        <v>31000</v>
      </c>
      <c r="I370">
        <v>1</v>
      </c>
      <c r="J370">
        <v>119801172</v>
      </c>
      <c r="K370">
        <v>119811580</v>
      </c>
      <c r="L370">
        <v>10409</v>
      </c>
      <c r="M370">
        <v>2</v>
      </c>
      <c r="N370">
        <v>83998</v>
      </c>
      <c r="O370" t="s">
        <v>1342</v>
      </c>
      <c r="P370">
        <v>-10309</v>
      </c>
      <c r="Q370" t="s">
        <v>1343</v>
      </c>
      <c r="R370" t="s">
        <v>1344</v>
      </c>
      <c r="S370" t="s">
        <v>31282</v>
      </c>
      <c r="T370">
        <v>0.97213403838398904</v>
      </c>
      <c r="U370">
        <v>1</v>
      </c>
      <c r="V370">
        <v>1.32873843049308</v>
      </c>
      <c r="W370">
        <v>0.20525741147413201</v>
      </c>
      <c r="X370">
        <v>0.704072456322962</v>
      </c>
      <c r="Y370">
        <v>-24.984428332997201</v>
      </c>
      <c r="Z370">
        <v>0.69013698642955401</v>
      </c>
      <c r="AA370">
        <v>0.84521697243271998</v>
      </c>
      <c r="AB370">
        <v>0.36526435743027802</v>
      </c>
      <c r="AC370">
        <v>7.0489011448141195E-2</v>
      </c>
      <c r="AD370">
        <v>0.57684129297949804</v>
      </c>
      <c r="AE370">
        <v>-24.984428332997201</v>
      </c>
      <c r="AF370">
        <v>0.61410715005536498</v>
      </c>
      <c r="AG370">
        <v>0.80674443595273604</v>
      </c>
      <c r="AH370">
        <v>2.2583489808088499</v>
      </c>
      <c r="AI370">
        <v>0.35038410267202102</v>
      </c>
      <c r="AJ370">
        <v>0.78121606160956403</v>
      </c>
      <c r="AK370">
        <v>-24.115672902179</v>
      </c>
    </row>
    <row r="371" spans="1:37" x14ac:dyDescent="0.2">
      <c r="A371" t="s">
        <v>31</v>
      </c>
      <c r="B371">
        <v>120944929</v>
      </c>
      <c r="C371">
        <v>120945078</v>
      </c>
      <c r="D371">
        <v>150</v>
      </c>
      <c r="E371" t="s">
        <v>1345</v>
      </c>
      <c r="F371">
        <v>7</v>
      </c>
      <c r="G371" t="s">
        <v>1346</v>
      </c>
      <c r="H371" t="s">
        <v>31032</v>
      </c>
      <c r="I371">
        <v>1</v>
      </c>
      <c r="J371">
        <v>120942600</v>
      </c>
      <c r="K371">
        <v>120942763</v>
      </c>
      <c r="L371">
        <v>164</v>
      </c>
      <c r="M371">
        <v>1</v>
      </c>
      <c r="N371">
        <v>101954264</v>
      </c>
      <c r="O371" t="s">
        <v>1347</v>
      </c>
      <c r="P371">
        <v>2329</v>
      </c>
      <c r="Q371" t="s">
        <v>1348</v>
      </c>
      <c r="R371" t="s">
        <v>1349</v>
      </c>
      <c r="S371" t="s">
        <v>31283</v>
      </c>
      <c r="T371">
        <v>0.35387198439864398</v>
      </c>
      <c r="U371">
        <v>0.603102917160658</v>
      </c>
      <c r="V371">
        <v>-22.7293961230374</v>
      </c>
      <c r="W371">
        <v>0.20525741147413201</v>
      </c>
      <c r="X371">
        <v>0.704072456322962</v>
      </c>
      <c r="Y371">
        <v>-24.528419364067201</v>
      </c>
      <c r="Z371">
        <v>0.69013698642955401</v>
      </c>
      <c r="AA371">
        <v>0.84521697243271998</v>
      </c>
      <c r="AB371">
        <v>0.59813187435475401</v>
      </c>
      <c r="AC371">
        <v>7.0489011448141195E-2</v>
      </c>
      <c r="AD371">
        <v>0.57684129297949804</v>
      </c>
      <c r="AE371">
        <v>-24.528419364067201</v>
      </c>
      <c r="AF371">
        <v>0.32549523997010099</v>
      </c>
      <c r="AG371">
        <v>0.70473078222419605</v>
      </c>
      <c r="AH371">
        <v>-23.730053269302999</v>
      </c>
      <c r="AI371">
        <v>0.35038410267202102</v>
      </c>
      <c r="AJ371">
        <v>0.78121606160956403</v>
      </c>
      <c r="AK371">
        <v>-23.659663946595899</v>
      </c>
    </row>
    <row r="372" spans="1:37" x14ac:dyDescent="0.2">
      <c r="A372" t="s">
        <v>31</v>
      </c>
      <c r="B372">
        <v>121289059</v>
      </c>
      <c r="C372">
        <v>121289336</v>
      </c>
      <c r="D372">
        <v>278</v>
      </c>
      <c r="E372" t="s">
        <v>1350</v>
      </c>
      <c r="F372">
        <v>19</v>
      </c>
      <c r="G372" t="s">
        <v>1351</v>
      </c>
      <c r="H372" t="s">
        <v>31284</v>
      </c>
      <c r="I372">
        <v>1</v>
      </c>
      <c r="J372">
        <v>121187102</v>
      </c>
      <c r="K372">
        <v>121387966</v>
      </c>
      <c r="L372">
        <v>200865</v>
      </c>
      <c r="M372">
        <v>1</v>
      </c>
      <c r="N372">
        <v>653464</v>
      </c>
      <c r="O372" t="s">
        <v>1352</v>
      </c>
      <c r="P372">
        <v>101957</v>
      </c>
      <c r="Q372" t="s">
        <v>1353</v>
      </c>
      <c r="R372" t="s">
        <v>1354</v>
      </c>
      <c r="S372" t="s">
        <v>31285</v>
      </c>
      <c r="T372">
        <v>0.17308923567461099</v>
      </c>
      <c r="U372">
        <v>0.603102917160658</v>
      </c>
      <c r="V372">
        <v>-24.439740056627699</v>
      </c>
      <c r="W372">
        <v>0.29261482077562401</v>
      </c>
      <c r="X372">
        <v>0.704072456322962</v>
      </c>
      <c r="Y372">
        <v>23.138184551553501</v>
      </c>
      <c r="Z372">
        <v>0.23404878042441499</v>
      </c>
      <c r="AA372">
        <v>0.72610664078822296</v>
      </c>
      <c r="AB372">
        <v>-3.4851731620878299</v>
      </c>
      <c r="AC372">
        <v>0.17695932866387601</v>
      </c>
      <c r="AD372">
        <v>0.68253123924728298</v>
      </c>
      <c r="AE372">
        <v>23.805506501935799</v>
      </c>
      <c r="AF372">
        <v>0.22065000948199101</v>
      </c>
      <c r="AG372">
        <v>0.68151250837662902</v>
      </c>
      <c r="AH372">
        <v>-23.731505925671101</v>
      </c>
      <c r="AI372">
        <v>0.95029317176085903</v>
      </c>
      <c r="AJ372">
        <v>0.98621344597861504</v>
      </c>
      <c r="AK372">
        <v>2.2549202337413699E-2</v>
      </c>
    </row>
    <row r="373" spans="1:37" x14ac:dyDescent="0.2">
      <c r="A373" t="s">
        <v>31</v>
      </c>
      <c r="B373">
        <v>122387656</v>
      </c>
      <c r="C373">
        <v>122387834</v>
      </c>
      <c r="D373">
        <v>179</v>
      </c>
      <c r="E373" t="s">
        <v>1355</v>
      </c>
      <c r="F373">
        <v>2</v>
      </c>
      <c r="G373" t="s">
        <v>1356</v>
      </c>
      <c r="H373" t="s">
        <v>31000</v>
      </c>
      <c r="I373">
        <v>1</v>
      </c>
      <c r="J373">
        <v>121573946</v>
      </c>
      <c r="K373">
        <v>121580524</v>
      </c>
      <c r="L373">
        <v>6579</v>
      </c>
      <c r="M373">
        <v>2</v>
      </c>
      <c r="N373">
        <v>107985195</v>
      </c>
      <c r="O373" t="s">
        <v>1357</v>
      </c>
      <c r="P373">
        <v>-807132</v>
      </c>
      <c r="Q373" t="s">
        <v>40</v>
      </c>
      <c r="R373" t="s">
        <v>1358</v>
      </c>
      <c r="S373" t="s">
        <v>31286</v>
      </c>
      <c r="T373">
        <v>0.35387198439864398</v>
      </c>
      <c r="U373">
        <v>0.603102917160658</v>
      </c>
      <c r="V373">
        <v>-22.383563195413501</v>
      </c>
      <c r="W373">
        <v>0.38920677604595899</v>
      </c>
      <c r="X373">
        <v>0.704072456322962</v>
      </c>
      <c r="Y373">
        <v>-22.252318687245999</v>
      </c>
      <c r="Z373">
        <v>0.184235113180511</v>
      </c>
      <c r="AA373">
        <v>0.72610664078822296</v>
      </c>
      <c r="AB373">
        <v>-22.383563195413501</v>
      </c>
      <c r="AC373">
        <v>0.21073619169722799</v>
      </c>
      <c r="AD373">
        <v>0.68253123924728298</v>
      </c>
      <c r="AE373">
        <v>-22.252318687245999</v>
      </c>
      <c r="AF373">
        <v>0.501741946288212</v>
      </c>
      <c r="AG373">
        <v>0.80674443595273604</v>
      </c>
      <c r="AH373">
        <v>-21.453952761857899</v>
      </c>
      <c r="AI373">
        <v>0.52399907623471598</v>
      </c>
      <c r="AJ373">
        <v>0.78121606160956403</v>
      </c>
      <c r="AK373">
        <v>-21.383563459077301</v>
      </c>
    </row>
    <row r="374" spans="1:37" x14ac:dyDescent="0.2">
      <c r="A374" t="s">
        <v>31</v>
      </c>
      <c r="B374">
        <v>143326693</v>
      </c>
      <c r="C374">
        <v>143326920</v>
      </c>
      <c r="D374">
        <v>228</v>
      </c>
      <c r="E374" t="s">
        <v>1359</v>
      </c>
      <c r="F374">
        <v>14</v>
      </c>
      <c r="G374" t="s">
        <v>1360</v>
      </c>
      <c r="H374" t="s">
        <v>31000</v>
      </c>
      <c r="I374">
        <v>1</v>
      </c>
      <c r="J374">
        <v>143419625</v>
      </c>
      <c r="K374">
        <v>143420207</v>
      </c>
      <c r="L374">
        <v>583</v>
      </c>
      <c r="M374">
        <v>2</v>
      </c>
      <c r="N374">
        <v>107985200</v>
      </c>
      <c r="O374" t="s">
        <v>1361</v>
      </c>
      <c r="P374">
        <v>93287</v>
      </c>
      <c r="Q374" t="s">
        <v>1362</v>
      </c>
      <c r="R374" t="s">
        <v>1363</v>
      </c>
      <c r="S374" t="s">
        <v>31287</v>
      </c>
      <c r="T374">
        <v>0.89923478520719502</v>
      </c>
      <c r="U374">
        <v>1</v>
      </c>
      <c r="V374">
        <v>1.6301475800687799</v>
      </c>
      <c r="W374">
        <v>0.78495938470128301</v>
      </c>
      <c r="X374">
        <v>0.95159051474143896</v>
      </c>
      <c r="Y374">
        <v>1.8353926854373901</v>
      </c>
      <c r="Z374">
        <v>0.84618586979904598</v>
      </c>
      <c r="AA374">
        <v>0.971114744068449</v>
      </c>
      <c r="AB374">
        <v>0.71129519021305798</v>
      </c>
      <c r="AC374">
        <v>0.95011731855419801</v>
      </c>
      <c r="AD374">
        <v>0.960571817865013</v>
      </c>
      <c r="AE374">
        <v>0.88001441959785898</v>
      </c>
      <c r="AF374">
        <v>0.68260490708937005</v>
      </c>
      <c r="AG374">
        <v>0.83811790161578203</v>
      </c>
      <c r="AH374">
        <v>2.4319849029312199</v>
      </c>
      <c r="AI374">
        <v>0.60044139461188495</v>
      </c>
      <c r="AJ374">
        <v>0.78491624961973305</v>
      </c>
      <c r="AK374">
        <v>2.5763748035907801</v>
      </c>
    </row>
    <row r="375" spans="1:37" x14ac:dyDescent="0.2">
      <c r="A375" t="s">
        <v>31</v>
      </c>
      <c r="B375">
        <v>143336761</v>
      </c>
      <c r="C375">
        <v>143337017</v>
      </c>
      <c r="D375">
        <v>257</v>
      </c>
      <c r="E375" t="s">
        <v>1364</v>
      </c>
      <c r="F375">
        <v>4</v>
      </c>
      <c r="G375" t="s">
        <v>1365</v>
      </c>
      <c r="H375" t="s">
        <v>31000</v>
      </c>
      <c r="I375">
        <v>1</v>
      </c>
      <c r="J375">
        <v>143419625</v>
      </c>
      <c r="K375">
        <v>143420207</v>
      </c>
      <c r="L375">
        <v>583</v>
      </c>
      <c r="M375">
        <v>2</v>
      </c>
      <c r="N375">
        <v>107985200</v>
      </c>
      <c r="O375" t="s">
        <v>1361</v>
      </c>
      <c r="P375">
        <v>83190</v>
      </c>
      <c r="Q375" t="s">
        <v>1362</v>
      </c>
      <c r="R375" t="s">
        <v>1363</v>
      </c>
      <c r="S375" t="s">
        <v>31287</v>
      </c>
      <c r="T375">
        <v>0.32911398597860803</v>
      </c>
      <c r="U375">
        <v>0.603102917160658</v>
      </c>
      <c r="V375">
        <v>22.809945970262799</v>
      </c>
      <c r="W375" t="s">
        <v>40</v>
      </c>
      <c r="X375" t="s">
        <v>40</v>
      </c>
      <c r="Y375">
        <v>0</v>
      </c>
      <c r="Z375">
        <v>0.306975110376564</v>
      </c>
      <c r="AA375">
        <v>0.72610664078822296</v>
      </c>
      <c r="AB375">
        <v>22.7114318279313</v>
      </c>
      <c r="AC375">
        <v>0.27780950890804001</v>
      </c>
      <c r="AD375">
        <v>0.68253123924728298</v>
      </c>
      <c r="AE375">
        <v>22.748906527963701</v>
      </c>
      <c r="AF375">
        <v>0.61410715005536498</v>
      </c>
      <c r="AG375">
        <v>0.80674443595273604</v>
      </c>
      <c r="AH375">
        <v>1.2840376114369401</v>
      </c>
      <c r="AI375">
        <v>0.35038410267202102</v>
      </c>
      <c r="AJ375">
        <v>0.78121606160956403</v>
      </c>
      <c r="AK375">
        <v>-22.6045166401736</v>
      </c>
    </row>
    <row r="376" spans="1:37" x14ac:dyDescent="0.2">
      <c r="A376" t="s">
        <v>31</v>
      </c>
      <c r="B376">
        <v>143439845</v>
      </c>
      <c r="C376">
        <v>143439998</v>
      </c>
      <c r="D376">
        <v>154</v>
      </c>
      <c r="E376" t="s">
        <v>1366</v>
      </c>
      <c r="F376">
        <v>2</v>
      </c>
      <c r="G376" t="s">
        <v>1367</v>
      </c>
      <c r="H376" t="s">
        <v>31000</v>
      </c>
      <c r="I376">
        <v>1</v>
      </c>
      <c r="J376">
        <v>143419625</v>
      </c>
      <c r="K376">
        <v>143420207</v>
      </c>
      <c r="L376">
        <v>583</v>
      </c>
      <c r="M376">
        <v>2</v>
      </c>
      <c r="N376">
        <v>107985200</v>
      </c>
      <c r="O376" t="s">
        <v>1361</v>
      </c>
      <c r="P376">
        <v>-19638</v>
      </c>
      <c r="Q376" t="s">
        <v>1362</v>
      </c>
      <c r="R376" t="s">
        <v>1363</v>
      </c>
      <c r="S376" t="s">
        <v>31287</v>
      </c>
      <c r="T376">
        <v>0.35387198439864398</v>
      </c>
      <c r="U376">
        <v>0.603102917160658</v>
      </c>
      <c r="V376">
        <v>-23.461821437620699</v>
      </c>
      <c r="W376">
        <v>0.38920677604595899</v>
      </c>
      <c r="X376">
        <v>0.704072456322962</v>
      </c>
      <c r="Y376">
        <v>-23.330576916235</v>
      </c>
      <c r="Z376">
        <v>0.184235113180511</v>
      </c>
      <c r="AA376">
        <v>0.72610664078822296</v>
      </c>
      <c r="AB376">
        <v>-23.461821437620699</v>
      </c>
      <c r="AC376">
        <v>0.21073619169722799</v>
      </c>
      <c r="AD376">
        <v>0.68253123924728298</v>
      </c>
      <c r="AE376">
        <v>-23.330576916235</v>
      </c>
      <c r="AF376">
        <v>0.501741946288212</v>
      </c>
      <c r="AG376">
        <v>0.80674443595273604</v>
      </c>
      <c r="AH376">
        <v>-22.532210878490901</v>
      </c>
      <c r="AI376">
        <v>0.52399907623471598</v>
      </c>
      <c r="AJ376">
        <v>0.78121606160956403</v>
      </c>
      <c r="AK376">
        <v>-22.461821562491998</v>
      </c>
    </row>
    <row r="377" spans="1:37" x14ac:dyDescent="0.2">
      <c r="A377" t="s">
        <v>31</v>
      </c>
      <c r="B377">
        <v>144152073</v>
      </c>
      <c r="C377">
        <v>144152300</v>
      </c>
      <c r="D377">
        <v>228</v>
      </c>
      <c r="E377" t="s">
        <v>1368</v>
      </c>
      <c r="F377">
        <v>13</v>
      </c>
      <c r="G377" t="s">
        <v>1369</v>
      </c>
      <c r="H377" t="s">
        <v>31000</v>
      </c>
      <c r="I377">
        <v>1</v>
      </c>
      <c r="J377">
        <v>144245027</v>
      </c>
      <c r="K377">
        <v>144245821</v>
      </c>
      <c r="L377">
        <v>795</v>
      </c>
      <c r="M377">
        <v>2</v>
      </c>
      <c r="N377">
        <v>100996732</v>
      </c>
      <c r="O377" t="s">
        <v>1370</v>
      </c>
      <c r="P377">
        <v>93521</v>
      </c>
      <c r="Q377" t="s">
        <v>1362</v>
      </c>
      <c r="R377" t="s">
        <v>1371</v>
      </c>
      <c r="S377" t="s">
        <v>31288</v>
      </c>
      <c r="T377">
        <v>0.583211159830616</v>
      </c>
      <c r="U377">
        <v>0.81360520874211995</v>
      </c>
      <c r="V377">
        <v>-1.54260324691444</v>
      </c>
      <c r="W377">
        <v>0.49709177864118298</v>
      </c>
      <c r="X377">
        <v>0.78363289935355196</v>
      </c>
      <c r="Y377">
        <v>-1.3373581622736399</v>
      </c>
      <c r="Z377">
        <v>1</v>
      </c>
      <c r="AA377">
        <v>1</v>
      </c>
      <c r="AB377">
        <v>-2.5060770253034899</v>
      </c>
      <c r="AC377">
        <v>0.92091778829119397</v>
      </c>
      <c r="AD377">
        <v>0.94068432309766403</v>
      </c>
      <c r="AE377">
        <v>-2.3373578166878</v>
      </c>
      <c r="AF377">
        <v>0.23669707478149901</v>
      </c>
      <c r="AG377">
        <v>0.69020448338054297</v>
      </c>
      <c r="AH377">
        <v>-0.61299268778460303</v>
      </c>
      <c r="AI377">
        <v>0.197630579561902</v>
      </c>
      <c r="AJ377">
        <v>0.78121606160956403</v>
      </c>
      <c r="AK377">
        <v>-0.468602808530659</v>
      </c>
    </row>
    <row r="378" spans="1:37" x14ac:dyDescent="0.2">
      <c r="A378" t="s">
        <v>31</v>
      </c>
      <c r="B378">
        <v>144162333</v>
      </c>
      <c r="C378">
        <v>144162556</v>
      </c>
      <c r="D378">
        <v>224</v>
      </c>
      <c r="E378" t="s">
        <v>1372</v>
      </c>
      <c r="F378">
        <v>3</v>
      </c>
      <c r="G378" t="s">
        <v>1373</v>
      </c>
      <c r="H378" t="s">
        <v>31000</v>
      </c>
      <c r="I378">
        <v>1</v>
      </c>
      <c r="J378">
        <v>144245027</v>
      </c>
      <c r="K378">
        <v>144245821</v>
      </c>
      <c r="L378">
        <v>795</v>
      </c>
      <c r="M378">
        <v>2</v>
      </c>
      <c r="N378">
        <v>100996732</v>
      </c>
      <c r="O378" t="s">
        <v>1370</v>
      </c>
      <c r="P378">
        <v>83265</v>
      </c>
      <c r="Q378" t="s">
        <v>1362</v>
      </c>
      <c r="R378" t="s">
        <v>1371</v>
      </c>
      <c r="S378" t="s">
        <v>31288</v>
      </c>
      <c r="T378">
        <v>0.32911398597860803</v>
      </c>
      <c r="U378">
        <v>0.603102917160658</v>
      </c>
      <c r="V378">
        <v>23.295372741376202</v>
      </c>
      <c r="W378" t="s">
        <v>40</v>
      </c>
      <c r="X378" t="s">
        <v>40</v>
      </c>
      <c r="Y378">
        <v>0</v>
      </c>
      <c r="Z378">
        <v>0.306975110376564</v>
      </c>
      <c r="AA378">
        <v>0.72610664078822296</v>
      </c>
      <c r="AB378">
        <v>22.7029752296542</v>
      </c>
      <c r="AC378">
        <v>0.27780950890804001</v>
      </c>
      <c r="AD378">
        <v>0.68253123924728298</v>
      </c>
      <c r="AE378">
        <v>22.740449929655</v>
      </c>
      <c r="AF378">
        <v>0.61410715005536498</v>
      </c>
      <c r="AG378">
        <v>0.80674443595273604</v>
      </c>
      <c r="AH378">
        <v>2.7694639047677101</v>
      </c>
      <c r="AI378">
        <v>0.35038410267202102</v>
      </c>
      <c r="AJ378">
        <v>0.78121606160956403</v>
      </c>
      <c r="AK378">
        <v>-22.5960600419915</v>
      </c>
    </row>
    <row r="379" spans="1:37" x14ac:dyDescent="0.2">
      <c r="A379" t="s">
        <v>31</v>
      </c>
      <c r="B379">
        <v>144203861</v>
      </c>
      <c r="C379">
        <v>144204003</v>
      </c>
      <c r="D379">
        <v>143</v>
      </c>
      <c r="E379" t="s">
        <v>1374</v>
      </c>
      <c r="F379">
        <v>1</v>
      </c>
      <c r="G379" t="s">
        <v>1375</v>
      </c>
      <c r="H379" t="s">
        <v>31289</v>
      </c>
      <c r="I379">
        <v>1</v>
      </c>
      <c r="J379">
        <v>144245027</v>
      </c>
      <c r="K379">
        <v>144245821</v>
      </c>
      <c r="L379">
        <v>795</v>
      </c>
      <c r="M379">
        <v>2</v>
      </c>
      <c r="N379">
        <v>100996732</v>
      </c>
      <c r="O379" t="s">
        <v>1370</v>
      </c>
      <c r="P379">
        <v>41818</v>
      </c>
      <c r="Q379" t="s">
        <v>1362</v>
      </c>
      <c r="R379" t="s">
        <v>1371</v>
      </c>
      <c r="S379" t="s">
        <v>31288</v>
      </c>
      <c r="T379" t="s">
        <v>40</v>
      </c>
      <c r="U379" t="s">
        <v>40</v>
      </c>
      <c r="V379">
        <v>0</v>
      </c>
      <c r="W379">
        <v>0.123414495547065</v>
      </c>
      <c r="X379">
        <v>0.704072456322962</v>
      </c>
      <c r="Y379">
        <v>23.538284315643502</v>
      </c>
      <c r="Z379">
        <v>0.306975110376564</v>
      </c>
      <c r="AA379">
        <v>0.72610664078822296</v>
      </c>
      <c r="AB379">
        <v>22.500809734883202</v>
      </c>
      <c r="AC379">
        <v>0.27780950890804001</v>
      </c>
      <c r="AD379">
        <v>0.68253123924728298</v>
      </c>
      <c r="AE379">
        <v>22.538284434068899</v>
      </c>
      <c r="AF379">
        <v>0.32549523997010099</v>
      </c>
      <c r="AG379">
        <v>0.70473078222419605</v>
      </c>
      <c r="AH379">
        <v>-22.464283865091002</v>
      </c>
      <c r="AI379">
        <v>3.6185182304427702E-2</v>
      </c>
      <c r="AJ379">
        <v>0.78121606160956403</v>
      </c>
      <c r="AK379">
        <v>23.538284315643502</v>
      </c>
    </row>
    <row r="380" spans="1:37" x14ac:dyDescent="0.2">
      <c r="A380" t="s">
        <v>31</v>
      </c>
      <c r="B380">
        <v>144265458</v>
      </c>
      <c r="C380">
        <v>144265609</v>
      </c>
      <c r="D380">
        <v>152</v>
      </c>
      <c r="E380" t="s">
        <v>1376</v>
      </c>
      <c r="F380">
        <v>2</v>
      </c>
      <c r="G380" t="s">
        <v>1377</v>
      </c>
      <c r="H380" t="s">
        <v>31000</v>
      </c>
      <c r="I380">
        <v>1</v>
      </c>
      <c r="J380">
        <v>144227029</v>
      </c>
      <c r="K380">
        <v>144250326</v>
      </c>
      <c r="L380">
        <v>23298</v>
      </c>
      <c r="M380">
        <v>2</v>
      </c>
      <c r="N380">
        <v>100996732</v>
      </c>
      <c r="O380" t="s">
        <v>1378</v>
      </c>
      <c r="P380">
        <v>-15132</v>
      </c>
      <c r="Q380" t="s">
        <v>1362</v>
      </c>
      <c r="R380" t="s">
        <v>1371</v>
      </c>
      <c r="S380" t="s">
        <v>31288</v>
      </c>
      <c r="T380">
        <v>0.35387198439864398</v>
      </c>
      <c r="U380">
        <v>0.603102917160658</v>
      </c>
      <c r="V380">
        <v>-23.461821437620699</v>
      </c>
      <c r="W380">
        <v>0.38920677604595899</v>
      </c>
      <c r="X380">
        <v>0.704072456322962</v>
      </c>
      <c r="Y380">
        <v>-23.330576916235</v>
      </c>
      <c r="Z380">
        <v>0.184235113180511</v>
      </c>
      <c r="AA380">
        <v>0.72610664078822296</v>
      </c>
      <c r="AB380">
        <v>-23.461821437620699</v>
      </c>
      <c r="AC380">
        <v>0.21073619169722799</v>
      </c>
      <c r="AD380">
        <v>0.68253123924728298</v>
      </c>
      <c r="AE380">
        <v>-23.330576916235</v>
      </c>
      <c r="AF380">
        <v>0.501741946288212</v>
      </c>
      <c r="AG380">
        <v>0.80674443595273604</v>
      </c>
      <c r="AH380">
        <v>-22.532210878490901</v>
      </c>
      <c r="AI380">
        <v>0.52399907623471598</v>
      </c>
      <c r="AJ380">
        <v>0.78121606160956403</v>
      </c>
      <c r="AK380">
        <v>-22.461821562491998</v>
      </c>
    </row>
    <row r="381" spans="1:37" x14ac:dyDescent="0.2">
      <c r="A381" t="s">
        <v>31</v>
      </c>
      <c r="B381">
        <v>144700766</v>
      </c>
      <c r="C381">
        <v>144700918</v>
      </c>
      <c r="D381">
        <v>153</v>
      </c>
      <c r="E381" t="s">
        <v>1379</v>
      </c>
      <c r="F381">
        <v>2</v>
      </c>
      <c r="G381" t="s">
        <v>1380</v>
      </c>
      <c r="H381" t="s">
        <v>31290</v>
      </c>
      <c r="I381">
        <v>1</v>
      </c>
      <c r="J381">
        <v>144716025</v>
      </c>
      <c r="K381">
        <v>144758296</v>
      </c>
      <c r="L381">
        <v>42272</v>
      </c>
      <c r="M381">
        <v>1</v>
      </c>
      <c r="N381">
        <v>645166</v>
      </c>
      <c r="O381" t="s">
        <v>1381</v>
      </c>
      <c r="P381">
        <v>-15107</v>
      </c>
      <c r="Q381" t="s">
        <v>1362</v>
      </c>
      <c r="R381" t="s">
        <v>1382</v>
      </c>
      <c r="S381" t="s">
        <v>31291</v>
      </c>
      <c r="T381">
        <v>0.35387198439864398</v>
      </c>
      <c r="U381">
        <v>0.603102917160658</v>
      </c>
      <c r="V381">
        <v>-23.461821437620699</v>
      </c>
      <c r="W381">
        <v>0.38920677604595899</v>
      </c>
      <c r="X381">
        <v>0.704072456322962</v>
      </c>
      <c r="Y381">
        <v>-23.330576916235</v>
      </c>
      <c r="Z381">
        <v>0.184235113180511</v>
      </c>
      <c r="AA381">
        <v>0.72610664078822296</v>
      </c>
      <c r="AB381">
        <v>-23.461821437620699</v>
      </c>
      <c r="AC381">
        <v>0.21073619169722799</v>
      </c>
      <c r="AD381">
        <v>0.68253123924728298</v>
      </c>
      <c r="AE381">
        <v>-23.330576916235</v>
      </c>
      <c r="AF381">
        <v>0.501741946288212</v>
      </c>
      <c r="AG381">
        <v>0.80674443595273604</v>
      </c>
      <c r="AH381">
        <v>-22.532210878490901</v>
      </c>
      <c r="AI381">
        <v>0.52399907623471598</v>
      </c>
      <c r="AJ381">
        <v>0.78121606160956403</v>
      </c>
      <c r="AK381">
        <v>-22.461821562491998</v>
      </c>
    </row>
    <row r="382" spans="1:37" x14ac:dyDescent="0.2">
      <c r="A382" t="s">
        <v>31</v>
      </c>
      <c r="B382">
        <v>144762378</v>
      </c>
      <c r="C382">
        <v>144762529</v>
      </c>
      <c r="D382">
        <v>152</v>
      </c>
      <c r="E382" t="s">
        <v>1383</v>
      </c>
      <c r="F382">
        <v>1</v>
      </c>
      <c r="G382" t="s">
        <v>1384</v>
      </c>
      <c r="H382" t="s">
        <v>31290</v>
      </c>
      <c r="I382">
        <v>1</v>
      </c>
      <c r="J382">
        <v>144716073</v>
      </c>
      <c r="K382">
        <v>144739347</v>
      </c>
      <c r="L382">
        <v>23275</v>
      </c>
      <c r="M382">
        <v>1</v>
      </c>
      <c r="N382">
        <v>645166</v>
      </c>
      <c r="O382" t="s">
        <v>1385</v>
      </c>
      <c r="P382">
        <v>46305</v>
      </c>
      <c r="Q382" t="s">
        <v>1362</v>
      </c>
      <c r="R382" t="s">
        <v>1382</v>
      </c>
      <c r="S382" t="s">
        <v>31291</v>
      </c>
      <c r="T382" t="s">
        <v>40</v>
      </c>
      <c r="U382" t="s">
        <v>40</v>
      </c>
      <c r="V382">
        <v>0</v>
      </c>
      <c r="W382">
        <v>0.123414495547065</v>
      </c>
      <c r="X382">
        <v>0.704072456322962</v>
      </c>
      <c r="Y382">
        <v>23.294672546547002</v>
      </c>
      <c r="Z382">
        <v>0.306975110376564</v>
      </c>
      <c r="AA382">
        <v>0.72610664078822296</v>
      </c>
      <c r="AB382">
        <v>22.257197988717898</v>
      </c>
      <c r="AC382">
        <v>0.27780950890804001</v>
      </c>
      <c r="AD382">
        <v>0.68253123924728298</v>
      </c>
      <c r="AE382">
        <v>22.294672686757099</v>
      </c>
      <c r="AF382">
        <v>0.32549523997010099</v>
      </c>
      <c r="AG382">
        <v>0.70473078222419605</v>
      </c>
      <c r="AH382">
        <v>-22.220672120072301</v>
      </c>
      <c r="AI382">
        <v>3.6185182304427702E-2</v>
      </c>
      <c r="AJ382">
        <v>0.78121606160956403</v>
      </c>
      <c r="AK382">
        <v>23.294672546547002</v>
      </c>
    </row>
    <row r="383" spans="1:37" x14ac:dyDescent="0.2">
      <c r="A383" t="s">
        <v>31</v>
      </c>
      <c r="B383">
        <v>144762619</v>
      </c>
      <c r="C383">
        <v>144762663</v>
      </c>
      <c r="D383">
        <v>45</v>
      </c>
      <c r="E383" t="s">
        <v>1386</v>
      </c>
      <c r="F383">
        <v>0</v>
      </c>
      <c r="G383" t="s">
        <v>1387</v>
      </c>
      <c r="H383" t="s">
        <v>31290</v>
      </c>
      <c r="I383">
        <v>1</v>
      </c>
      <c r="J383">
        <v>144716073</v>
      </c>
      <c r="K383">
        <v>144739347</v>
      </c>
      <c r="L383">
        <v>23275</v>
      </c>
      <c r="M383">
        <v>1</v>
      </c>
      <c r="N383">
        <v>645166</v>
      </c>
      <c r="O383" t="s">
        <v>1385</v>
      </c>
      <c r="P383">
        <v>46546</v>
      </c>
      <c r="Q383" t="s">
        <v>1362</v>
      </c>
      <c r="R383" t="s">
        <v>1382</v>
      </c>
      <c r="S383" t="s">
        <v>31291</v>
      </c>
      <c r="T383" t="s">
        <v>40</v>
      </c>
      <c r="U383" t="s">
        <v>40</v>
      </c>
      <c r="V383">
        <v>0</v>
      </c>
      <c r="W383">
        <v>0.123414495547065</v>
      </c>
      <c r="X383">
        <v>0.704072456322962</v>
      </c>
      <c r="Y383">
        <v>23.294672546547002</v>
      </c>
      <c r="Z383">
        <v>0.306975110376564</v>
      </c>
      <c r="AA383">
        <v>0.72610664078822296</v>
      </c>
      <c r="AB383">
        <v>22.257197988717898</v>
      </c>
      <c r="AC383">
        <v>0.27780950890804001</v>
      </c>
      <c r="AD383">
        <v>0.68253123924728298</v>
      </c>
      <c r="AE383">
        <v>22.294672686757099</v>
      </c>
      <c r="AF383">
        <v>0.32549523997010099</v>
      </c>
      <c r="AG383">
        <v>0.70473078222419605</v>
      </c>
      <c r="AH383">
        <v>-22.220672120072301</v>
      </c>
      <c r="AI383">
        <v>3.6185182304427702E-2</v>
      </c>
      <c r="AJ383">
        <v>0.78121606160956403</v>
      </c>
      <c r="AK383">
        <v>23.294672546547002</v>
      </c>
    </row>
    <row r="384" spans="1:37" x14ac:dyDescent="0.2">
      <c r="A384" t="s">
        <v>31</v>
      </c>
      <c r="B384">
        <v>144803828</v>
      </c>
      <c r="C384">
        <v>144804075</v>
      </c>
      <c r="D384">
        <v>248</v>
      </c>
      <c r="E384" t="s">
        <v>1388</v>
      </c>
      <c r="F384">
        <v>3</v>
      </c>
      <c r="G384" t="s">
        <v>1389</v>
      </c>
      <c r="H384" t="s">
        <v>31290</v>
      </c>
      <c r="I384">
        <v>1</v>
      </c>
      <c r="J384">
        <v>144716073</v>
      </c>
      <c r="K384">
        <v>144739347</v>
      </c>
      <c r="L384">
        <v>23275</v>
      </c>
      <c r="M384">
        <v>1</v>
      </c>
      <c r="N384">
        <v>645166</v>
      </c>
      <c r="O384" t="s">
        <v>1385</v>
      </c>
      <c r="P384">
        <v>87755</v>
      </c>
      <c r="Q384" t="s">
        <v>1362</v>
      </c>
      <c r="R384" t="s">
        <v>1382</v>
      </c>
      <c r="S384" t="s">
        <v>31291</v>
      </c>
      <c r="T384">
        <v>0.32911398597860803</v>
      </c>
      <c r="U384">
        <v>0.603102917160658</v>
      </c>
      <c r="V384">
        <v>23.295372741376202</v>
      </c>
      <c r="W384" t="s">
        <v>40</v>
      </c>
      <c r="X384" t="s">
        <v>40</v>
      </c>
      <c r="Y384">
        <v>0</v>
      </c>
      <c r="Z384">
        <v>0.306975110376564</v>
      </c>
      <c r="AA384">
        <v>0.72610664078822296</v>
      </c>
      <c r="AB384">
        <v>23.2425949390183</v>
      </c>
      <c r="AC384">
        <v>0.27780950890804001</v>
      </c>
      <c r="AD384">
        <v>0.68253123924728298</v>
      </c>
      <c r="AE384">
        <v>23.280069640709701</v>
      </c>
      <c r="AF384">
        <v>0.61410715005536498</v>
      </c>
      <c r="AG384">
        <v>0.80674443595273604</v>
      </c>
      <c r="AH384">
        <v>1.1845020410901099</v>
      </c>
      <c r="AI384">
        <v>0.35038410267202102</v>
      </c>
      <c r="AJ384">
        <v>0.78121606160956403</v>
      </c>
      <c r="AK384">
        <v>-23.1356797462836</v>
      </c>
    </row>
    <row r="385" spans="1:37" x14ac:dyDescent="0.2">
      <c r="A385" t="s">
        <v>31</v>
      </c>
      <c r="B385">
        <v>144814265</v>
      </c>
      <c r="C385">
        <v>144814489</v>
      </c>
      <c r="D385">
        <v>225</v>
      </c>
      <c r="E385" t="s">
        <v>1390</v>
      </c>
      <c r="F385">
        <v>13</v>
      </c>
      <c r="G385" t="s">
        <v>1391</v>
      </c>
      <c r="H385" t="s">
        <v>31290</v>
      </c>
      <c r="I385">
        <v>1</v>
      </c>
      <c r="J385">
        <v>144716073</v>
      </c>
      <c r="K385">
        <v>144739347</v>
      </c>
      <c r="L385">
        <v>23275</v>
      </c>
      <c r="M385">
        <v>1</v>
      </c>
      <c r="N385">
        <v>645166</v>
      </c>
      <c r="O385" t="s">
        <v>1385</v>
      </c>
      <c r="P385">
        <v>98192</v>
      </c>
      <c r="Q385" t="s">
        <v>1362</v>
      </c>
      <c r="R385" t="s">
        <v>1382</v>
      </c>
      <c r="S385" t="s">
        <v>31291</v>
      </c>
      <c r="T385">
        <v>0.60318812523568999</v>
      </c>
      <c r="U385">
        <v>0.82125442047224695</v>
      </c>
      <c r="V385">
        <v>-3.0372927066531399</v>
      </c>
      <c r="W385">
        <v>0.69201225521665499</v>
      </c>
      <c r="X385">
        <v>0.95159051474143896</v>
      </c>
      <c r="Y385">
        <v>-2.83204764831213</v>
      </c>
      <c r="Z385">
        <v>0.250572619160632</v>
      </c>
      <c r="AA385">
        <v>0.72610664078822296</v>
      </c>
      <c r="AB385">
        <v>-4.0007659611296704</v>
      </c>
      <c r="AC385">
        <v>0.30184355666711699</v>
      </c>
      <c r="AD385">
        <v>0.68253123924728298</v>
      </c>
      <c r="AE385">
        <v>-3.8320467788137398</v>
      </c>
      <c r="AF385">
        <v>1</v>
      </c>
      <c r="AG385">
        <v>1</v>
      </c>
      <c r="AH385">
        <v>-2.1076821354148598</v>
      </c>
      <c r="AI385">
        <v>0.95029317176085903</v>
      </c>
      <c r="AJ385">
        <v>0.98621344597861504</v>
      </c>
      <c r="AK385">
        <v>-1.96329228246069</v>
      </c>
    </row>
    <row r="386" spans="1:37" x14ac:dyDescent="0.2">
      <c r="A386" t="s">
        <v>31</v>
      </c>
      <c r="B386">
        <v>144990855</v>
      </c>
      <c r="C386">
        <v>144991032</v>
      </c>
      <c r="D386">
        <v>178</v>
      </c>
      <c r="E386" t="s">
        <v>1392</v>
      </c>
      <c r="F386">
        <v>11</v>
      </c>
      <c r="G386" t="s">
        <v>1393</v>
      </c>
      <c r="H386" t="s">
        <v>31292</v>
      </c>
      <c r="I386">
        <v>1</v>
      </c>
      <c r="J386">
        <v>144897236</v>
      </c>
      <c r="K386">
        <v>144955446</v>
      </c>
      <c r="L386">
        <v>58211</v>
      </c>
      <c r="M386">
        <v>2</v>
      </c>
      <c r="N386">
        <v>647135</v>
      </c>
      <c r="O386" t="s">
        <v>1394</v>
      </c>
      <c r="P386">
        <v>-35409</v>
      </c>
      <c r="Q386" t="s">
        <v>1395</v>
      </c>
      <c r="R386" t="s">
        <v>1396</v>
      </c>
      <c r="S386" t="s">
        <v>31293</v>
      </c>
      <c r="T386">
        <v>0.17308923567461099</v>
      </c>
      <c r="U386">
        <v>0.603102917160658</v>
      </c>
      <c r="V386">
        <v>-24.098434984624198</v>
      </c>
      <c r="W386">
        <v>0.29261482077562401</v>
      </c>
      <c r="X386">
        <v>0.704072456322962</v>
      </c>
      <c r="Y386">
        <v>22.9157921562627</v>
      </c>
      <c r="Z386">
        <v>0.23404878042441499</v>
      </c>
      <c r="AA386">
        <v>0.72610664078822296</v>
      </c>
      <c r="AB386">
        <v>-3.1438680900842901</v>
      </c>
      <c r="AC386">
        <v>0.17695932866387601</v>
      </c>
      <c r="AD386">
        <v>0.68253123924728298</v>
      </c>
      <c r="AE386">
        <v>23.517963015447201</v>
      </c>
      <c r="AF386">
        <v>0.22065000948199101</v>
      </c>
      <c r="AG386">
        <v>0.68151250837662902</v>
      </c>
      <c r="AH386">
        <v>-23.4439624403247</v>
      </c>
      <c r="AI386">
        <v>0.95029317176085903</v>
      </c>
      <c r="AJ386">
        <v>0.98621344597861504</v>
      </c>
      <c r="AK386">
        <v>0.11865362863899</v>
      </c>
    </row>
    <row r="387" spans="1:37" x14ac:dyDescent="0.2">
      <c r="A387" t="s">
        <v>31</v>
      </c>
      <c r="B387">
        <v>144991032</v>
      </c>
      <c r="C387">
        <v>144991209</v>
      </c>
      <c r="D387">
        <v>178</v>
      </c>
      <c r="E387" t="s">
        <v>1397</v>
      </c>
      <c r="F387">
        <v>6</v>
      </c>
      <c r="G387" t="s">
        <v>1398</v>
      </c>
      <c r="H387" t="s">
        <v>31292</v>
      </c>
      <c r="I387">
        <v>1</v>
      </c>
      <c r="J387">
        <v>144897236</v>
      </c>
      <c r="K387">
        <v>144955446</v>
      </c>
      <c r="L387">
        <v>58211</v>
      </c>
      <c r="M387">
        <v>2</v>
      </c>
      <c r="N387">
        <v>647135</v>
      </c>
      <c r="O387" t="s">
        <v>1394</v>
      </c>
      <c r="P387">
        <v>-35586</v>
      </c>
      <c r="Q387" t="s">
        <v>1395</v>
      </c>
      <c r="R387" t="s">
        <v>1396</v>
      </c>
      <c r="S387" t="s">
        <v>31293</v>
      </c>
      <c r="T387">
        <v>0.17308923567461099</v>
      </c>
      <c r="U387">
        <v>0.603102917160658</v>
      </c>
      <c r="V387">
        <v>-24.098434984624198</v>
      </c>
      <c r="W387">
        <v>0.29261482077562401</v>
      </c>
      <c r="X387">
        <v>0.704072456322962</v>
      </c>
      <c r="Y387">
        <v>22.9157921562627</v>
      </c>
      <c r="Z387">
        <v>0.23404878042441499</v>
      </c>
      <c r="AA387">
        <v>0.72610664078822296</v>
      </c>
      <c r="AB387">
        <v>-3.1438680900842901</v>
      </c>
      <c r="AC387">
        <v>0.17695932866387601</v>
      </c>
      <c r="AD387">
        <v>0.68253123924728298</v>
      </c>
      <c r="AE387">
        <v>23.517963015447201</v>
      </c>
      <c r="AF387">
        <v>0.22065000948199101</v>
      </c>
      <c r="AG387">
        <v>0.68151250837662902</v>
      </c>
      <c r="AH387">
        <v>-23.4439624403247</v>
      </c>
      <c r="AI387">
        <v>0.95029317176085903</v>
      </c>
      <c r="AJ387">
        <v>0.98621344597861504</v>
      </c>
      <c r="AK387">
        <v>0.11865362863899</v>
      </c>
    </row>
    <row r="388" spans="1:37" x14ac:dyDescent="0.2">
      <c r="A388" t="s">
        <v>31</v>
      </c>
      <c r="B388">
        <v>145872808</v>
      </c>
      <c r="C388">
        <v>145872961</v>
      </c>
      <c r="D388">
        <v>154</v>
      </c>
      <c r="E388" t="s">
        <v>1399</v>
      </c>
      <c r="F388">
        <v>4</v>
      </c>
      <c r="G388" t="s">
        <v>1400</v>
      </c>
      <c r="H388" t="s">
        <v>31294</v>
      </c>
      <c r="I388">
        <v>1</v>
      </c>
      <c r="J388">
        <v>145866560</v>
      </c>
      <c r="K388">
        <v>145885866</v>
      </c>
      <c r="L388">
        <v>19307</v>
      </c>
      <c r="M388">
        <v>2</v>
      </c>
      <c r="N388">
        <v>148741</v>
      </c>
      <c r="O388" t="s">
        <v>1401</v>
      </c>
      <c r="P388">
        <v>12905</v>
      </c>
      <c r="Q388" t="s">
        <v>1402</v>
      </c>
      <c r="R388" t="s">
        <v>1403</v>
      </c>
      <c r="S388" t="s">
        <v>31295</v>
      </c>
      <c r="T388">
        <v>0.31580582218866099</v>
      </c>
      <c r="U388">
        <v>0.603102917160658</v>
      </c>
      <c r="V388">
        <v>0.64589895970264999</v>
      </c>
      <c r="W388">
        <v>0.34332624104947501</v>
      </c>
      <c r="X388">
        <v>0.704072456322962</v>
      </c>
      <c r="Y388">
        <v>-1.0745173040560401</v>
      </c>
      <c r="Z388">
        <v>0.51426458337382197</v>
      </c>
      <c r="AA388">
        <v>0.84521697243271998</v>
      </c>
      <c r="AB388">
        <v>0.29060256357869202</v>
      </c>
      <c r="AC388">
        <v>0.211208709132607</v>
      </c>
      <c r="AD388">
        <v>0.68253123924728298</v>
      </c>
      <c r="AE388">
        <v>-1.4414073197964401</v>
      </c>
      <c r="AF388">
        <v>0.24395588808838101</v>
      </c>
      <c r="AG388">
        <v>0.70473078222419605</v>
      </c>
      <c r="AH388">
        <v>0.74252855938690099</v>
      </c>
      <c r="AI388">
        <v>0.63555714432361998</v>
      </c>
      <c r="AJ388">
        <v>0.81138675186727105</v>
      </c>
      <c r="AK388">
        <v>-0.48801513893972098</v>
      </c>
    </row>
    <row r="389" spans="1:37" x14ac:dyDescent="0.2">
      <c r="A389" t="s">
        <v>31</v>
      </c>
      <c r="B389">
        <v>146531749</v>
      </c>
      <c r="C389">
        <v>146531900</v>
      </c>
      <c r="D389">
        <v>152</v>
      </c>
      <c r="E389" t="s">
        <v>1404</v>
      </c>
      <c r="F389">
        <v>0</v>
      </c>
      <c r="G389" t="s">
        <v>1405</v>
      </c>
      <c r="H389" t="s">
        <v>31296</v>
      </c>
      <c r="I389">
        <v>1</v>
      </c>
      <c r="J389">
        <v>146526907</v>
      </c>
      <c r="K389">
        <v>146641639</v>
      </c>
      <c r="L389">
        <v>114733</v>
      </c>
      <c r="M389">
        <v>1</v>
      </c>
      <c r="N389">
        <v>100288805</v>
      </c>
      <c r="O389" t="s">
        <v>1406</v>
      </c>
      <c r="P389">
        <v>4842</v>
      </c>
      <c r="Q389" t="s">
        <v>40</v>
      </c>
      <c r="R389" t="s">
        <v>1407</v>
      </c>
      <c r="S389" t="s">
        <v>31297</v>
      </c>
      <c r="T389">
        <v>0.32911398597860803</v>
      </c>
      <c r="U389">
        <v>0.603102917160658</v>
      </c>
      <c r="V389">
        <v>23.597326208078901</v>
      </c>
      <c r="W389">
        <v>0.89107655920673101</v>
      </c>
      <c r="X389">
        <v>0.95159051474143896</v>
      </c>
      <c r="Y389">
        <v>0.30286707913530397</v>
      </c>
      <c r="Z389">
        <v>0.306975110376564</v>
      </c>
      <c r="AA389">
        <v>0.72610664078822296</v>
      </c>
      <c r="AB389">
        <v>23.6475326661898</v>
      </c>
      <c r="AC389">
        <v>0.75388744886274095</v>
      </c>
      <c r="AD389">
        <v>0.87989882095915395</v>
      </c>
      <c r="AE389">
        <v>-0.69713281489119605</v>
      </c>
      <c r="AF389">
        <v>0.64997455747578503</v>
      </c>
      <c r="AG389">
        <v>0.80674443595273604</v>
      </c>
      <c r="AH389">
        <v>0.97276722929801096</v>
      </c>
      <c r="AI389">
        <v>0.56157887380500204</v>
      </c>
      <c r="AJ389">
        <v>0.78121606160956403</v>
      </c>
      <c r="AK389">
        <v>1.17162243786417</v>
      </c>
    </row>
    <row r="390" spans="1:37" x14ac:dyDescent="0.2">
      <c r="A390" t="s">
        <v>31</v>
      </c>
      <c r="B390">
        <v>146722278</v>
      </c>
      <c r="C390">
        <v>146722454</v>
      </c>
      <c r="D390">
        <v>177</v>
      </c>
      <c r="E390" t="s">
        <v>1408</v>
      </c>
      <c r="F390">
        <v>3</v>
      </c>
      <c r="G390" t="s">
        <v>1409</v>
      </c>
      <c r="H390" t="s">
        <v>31298</v>
      </c>
      <c r="I390">
        <v>1</v>
      </c>
      <c r="J390">
        <v>146743160</v>
      </c>
      <c r="K390">
        <v>146779280</v>
      </c>
      <c r="L390">
        <v>36121</v>
      </c>
      <c r="M390">
        <v>1</v>
      </c>
      <c r="N390">
        <v>100288805</v>
      </c>
      <c r="O390" t="s">
        <v>1410</v>
      </c>
      <c r="P390">
        <v>-20706</v>
      </c>
      <c r="Q390" t="s">
        <v>40</v>
      </c>
      <c r="R390" t="s">
        <v>1407</v>
      </c>
      <c r="S390" t="s">
        <v>31297</v>
      </c>
      <c r="T390">
        <v>0.15717073238575799</v>
      </c>
      <c r="U390">
        <v>0.603102917160658</v>
      </c>
      <c r="V390">
        <v>0.58370972058047099</v>
      </c>
      <c r="W390">
        <v>0.36173197301885102</v>
      </c>
      <c r="X390">
        <v>0.704072456322962</v>
      </c>
      <c r="Y390">
        <v>-0.475657973491875</v>
      </c>
      <c r="Z390">
        <v>0.57761762184131504</v>
      </c>
      <c r="AA390">
        <v>0.84521697243271998</v>
      </c>
      <c r="AB390">
        <v>0.29257798873388902</v>
      </c>
      <c r="AC390">
        <v>0.279157118395362</v>
      </c>
      <c r="AD390">
        <v>0.68253123924728298</v>
      </c>
      <c r="AE390">
        <v>-0.40965274952891201</v>
      </c>
      <c r="AF390">
        <v>6.3592737897968904E-2</v>
      </c>
      <c r="AG390">
        <v>0.57889197891446198</v>
      </c>
      <c r="AH390">
        <v>0.62786530685225495</v>
      </c>
      <c r="AI390">
        <v>0.56241583491838698</v>
      </c>
      <c r="AJ390">
        <v>0.78121606160956403</v>
      </c>
      <c r="AK390">
        <v>-0.32909999657306099</v>
      </c>
    </row>
    <row r="391" spans="1:37" x14ac:dyDescent="0.2">
      <c r="A391" t="s">
        <v>31</v>
      </c>
      <c r="B391">
        <v>146722454</v>
      </c>
      <c r="C391">
        <v>146722630</v>
      </c>
      <c r="D391">
        <v>177</v>
      </c>
      <c r="E391" t="s">
        <v>1411</v>
      </c>
      <c r="F391">
        <v>3</v>
      </c>
      <c r="G391" t="s">
        <v>1236</v>
      </c>
      <c r="H391" t="s">
        <v>31298</v>
      </c>
      <c r="I391">
        <v>1</v>
      </c>
      <c r="J391">
        <v>146743160</v>
      </c>
      <c r="K391">
        <v>146779280</v>
      </c>
      <c r="L391">
        <v>36121</v>
      </c>
      <c r="M391">
        <v>1</v>
      </c>
      <c r="N391">
        <v>100288805</v>
      </c>
      <c r="O391" t="s">
        <v>1410</v>
      </c>
      <c r="P391">
        <v>-20530</v>
      </c>
      <c r="Q391" t="s">
        <v>40</v>
      </c>
      <c r="R391" t="s">
        <v>1407</v>
      </c>
      <c r="S391" t="s">
        <v>31297</v>
      </c>
      <c r="T391">
        <v>0.15717073238575799</v>
      </c>
      <c r="U391">
        <v>0.603102917160658</v>
      </c>
      <c r="V391">
        <v>0.58370972058047099</v>
      </c>
      <c r="W391">
        <v>0.36173197301885102</v>
      </c>
      <c r="X391">
        <v>0.704072456322962</v>
      </c>
      <c r="Y391">
        <v>-0.475657973491875</v>
      </c>
      <c r="Z391">
        <v>0.57761762184131504</v>
      </c>
      <c r="AA391">
        <v>0.84521697243271998</v>
      </c>
      <c r="AB391">
        <v>0.29257798873388902</v>
      </c>
      <c r="AC391">
        <v>0.279157118395362</v>
      </c>
      <c r="AD391">
        <v>0.68253123924728298</v>
      </c>
      <c r="AE391">
        <v>-0.40965274952891201</v>
      </c>
      <c r="AF391">
        <v>6.3592737897968904E-2</v>
      </c>
      <c r="AG391">
        <v>0.57889197891446198</v>
      </c>
      <c r="AH391">
        <v>0.62786530685225495</v>
      </c>
      <c r="AI391">
        <v>0.56241583491838698</v>
      </c>
      <c r="AJ391">
        <v>0.78121606160956403</v>
      </c>
      <c r="AK391">
        <v>-0.32909999657306099</v>
      </c>
    </row>
    <row r="392" spans="1:37" x14ac:dyDescent="0.2">
      <c r="A392" t="s">
        <v>31</v>
      </c>
      <c r="B392">
        <v>147052758</v>
      </c>
      <c r="C392">
        <v>147052939</v>
      </c>
      <c r="D392">
        <v>182</v>
      </c>
      <c r="E392" t="s">
        <v>1412</v>
      </c>
      <c r="F392">
        <v>4</v>
      </c>
      <c r="G392" t="s">
        <v>1413</v>
      </c>
      <c r="H392" t="s">
        <v>31299</v>
      </c>
      <c r="I392">
        <v>1</v>
      </c>
      <c r="J392">
        <v>147019656</v>
      </c>
      <c r="K392">
        <v>147056593</v>
      </c>
      <c r="L392">
        <v>36938</v>
      </c>
      <c r="M392">
        <v>2</v>
      </c>
      <c r="N392">
        <v>728989</v>
      </c>
      <c r="O392" t="s">
        <v>1414</v>
      </c>
      <c r="P392">
        <v>3654</v>
      </c>
      <c r="Q392" t="s">
        <v>40</v>
      </c>
      <c r="R392" t="s">
        <v>1415</v>
      </c>
      <c r="S392" t="s">
        <v>31300</v>
      </c>
      <c r="T392">
        <v>0.152084254673993</v>
      </c>
      <c r="U392">
        <v>0.603102917160658</v>
      </c>
      <c r="V392">
        <v>25.188199545051599</v>
      </c>
      <c r="W392">
        <v>0.94541066367716797</v>
      </c>
      <c r="X392">
        <v>0.95159051474143896</v>
      </c>
      <c r="Y392">
        <v>-0.70716168752849196</v>
      </c>
      <c r="Z392">
        <v>0.136920528570767</v>
      </c>
      <c r="AA392">
        <v>0.72610664078822296</v>
      </c>
      <c r="AB392">
        <v>25.1019365676025</v>
      </c>
      <c r="AC392">
        <v>0.42508348555068898</v>
      </c>
      <c r="AD392">
        <v>0.82872126865393902</v>
      </c>
      <c r="AE392">
        <v>0.64296924432319702</v>
      </c>
      <c r="AF392">
        <v>0.47948624871920598</v>
      </c>
      <c r="AG392">
        <v>0.80674443595273604</v>
      </c>
      <c r="AH392">
        <v>1.25700876004411</v>
      </c>
      <c r="AI392">
        <v>0.566733449666177</v>
      </c>
      <c r="AJ392">
        <v>0.78121606160956403</v>
      </c>
      <c r="AK392">
        <v>-1.45849384188193</v>
      </c>
    </row>
    <row r="393" spans="1:37" x14ac:dyDescent="0.2">
      <c r="A393" t="s">
        <v>31</v>
      </c>
      <c r="B393">
        <v>147438671</v>
      </c>
      <c r="C393">
        <v>147438822</v>
      </c>
      <c r="D393">
        <v>152</v>
      </c>
      <c r="E393" t="s">
        <v>1416</v>
      </c>
      <c r="F393">
        <v>0</v>
      </c>
      <c r="G393" t="s">
        <v>1417</v>
      </c>
      <c r="H393" t="s">
        <v>31301</v>
      </c>
      <c r="I393">
        <v>1</v>
      </c>
      <c r="J393">
        <v>147258885</v>
      </c>
      <c r="K393">
        <v>147517875</v>
      </c>
      <c r="L393">
        <v>258991</v>
      </c>
      <c r="M393">
        <v>2</v>
      </c>
      <c r="N393">
        <v>100289211</v>
      </c>
      <c r="O393" t="s">
        <v>1418</v>
      </c>
      <c r="P393">
        <v>79053</v>
      </c>
      <c r="Q393" t="s">
        <v>1419</v>
      </c>
      <c r="R393" t="s">
        <v>1420</v>
      </c>
      <c r="S393" t="s">
        <v>31302</v>
      </c>
      <c r="T393">
        <v>0.32911398597860803</v>
      </c>
      <c r="U393">
        <v>0.603102917160658</v>
      </c>
      <c r="V393">
        <v>24.445323064110902</v>
      </c>
      <c r="W393">
        <v>0.38920677604595899</v>
      </c>
      <c r="X393">
        <v>0.704072456322962</v>
      </c>
      <c r="Y393">
        <v>-24.243689212414299</v>
      </c>
      <c r="Z393">
        <v>0.48464167878831399</v>
      </c>
      <c r="AA393">
        <v>0.84435025072159198</v>
      </c>
      <c r="AB393">
        <v>23.481849000132101</v>
      </c>
      <c r="AC393">
        <v>0.21073619169722799</v>
      </c>
      <c r="AD393">
        <v>0.68253123924728298</v>
      </c>
      <c r="AE393">
        <v>-24.243689212414299</v>
      </c>
      <c r="AF393">
        <v>0.16793847098801201</v>
      </c>
      <c r="AG393">
        <v>0.68151250837662902</v>
      </c>
      <c r="AH393">
        <v>24.445323064110902</v>
      </c>
      <c r="AI393">
        <v>0.52399907623471598</v>
      </c>
      <c r="AJ393">
        <v>0.78121606160956403</v>
      </c>
      <c r="AK393">
        <v>-23.374933805688599</v>
      </c>
    </row>
    <row r="394" spans="1:37" x14ac:dyDescent="0.2">
      <c r="A394" t="s">
        <v>31</v>
      </c>
      <c r="B394">
        <v>147680724</v>
      </c>
      <c r="C394">
        <v>147680877</v>
      </c>
      <c r="D394">
        <v>154</v>
      </c>
      <c r="E394" t="s">
        <v>1421</v>
      </c>
      <c r="F394">
        <v>10</v>
      </c>
      <c r="G394" t="s">
        <v>1422</v>
      </c>
      <c r="H394" t="s">
        <v>31000</v>
      </c>
      <c r="I394">
        <v>1</v>
      </c>
      <c r="J394">
        <v>147642230</v>
      </c>
      <c r="K394">
        <v>147670524</v>
      </c>
      <c r="L394">
        <v>28295</v>
      </c>
      <c r="M394">
        <v>2</v>
      </c>
      <c r="N394">
        <v>51205</v>
      </c>
      <c r="O394" t="s">
        <v>1423</v>
      </c>
      <c r="P394">
        <v>-10200</v>
      </c>
      <c r="Q394" t="s">
        <v>1424</v>
      </c>
      <c r="R394" t="s">
        <v>1425</v>
      </c>
      <c r="S394" t="s">
        <v>31303</v>
      </c>
      <c r="T394">
        <v>0.17308923567461099</v>
      </c>
      <c r="U394">
        <v>0.603102917160658</v>
      </c>
      <c r="V394">
        <v>-25.047230917639101</v>
      </c>
      <c r="W394">
        <v>0.29261482077562401</v>
      </c>
      <c r="X394">
        <v>0.704072456322962</v>
      </c>
      <c r="Y394">
        <v>23.924965863767799</v>
      </c>
      <c r="Z394">
        <v>5.50355599158565E-2</v>
      </c>
      <c r="AA394">
        <v>0.72610664078822296</v>
      </c>
      <c r="AB394">
        <v>-25.047230917639101</v>
      </c>
      <c r="AC394">
        <v>0.27780950890804001</v>
      </c>
      <c r="AD394">
        <v>0.68253123924728298</v>
      </c>
      <c r="AE394">
        <v>24.191620860659299</v>
      </c>
      <c r="AF394">
        <v>0.32549523997010099</v>
      </c>
      <c r="AG394">
        <v>0.70473078222419605</v>
      </c>
      <c r="AH394">
        <v>-24.1176202831784</v>
      </c>
      <c r="AI394">
        <v>0.59609816080359102</v>
      </c>
      <c r="AJ394">
        <v>0.78121606160956403</v>
      </c>
      <c r="AK394">
        <v>0.65276182837992602</v>
      </c>
    </row>
    <row r="395" spans="1:37" x14ac:dyDescent="0.2">
      <c r="A395" t="s">
        <v>31</v>
      </c>
      <c r="B395">
        <v>147680877</v>
      </c>
      <c r="C395">
        <v>147681030</v>
      </c>
      <c r="D395">
        <v>154</v>
      </c>
      <c r="E395" t="s">
        <v>1426</v>
      </c>
      <c r="F395">
        <v>11</v>
      </c>
      <c r="G395" t="s">
        <v>1427</v>
      </c>
      <c r="H395" t="s">
        <v>31000</v>
      </c>
      <c r="I395">
        <v>1</v>
      </c>
      <c r="J395">
        <v>147642230</v>
      </c>
      <c r="K395">
        <v>147670524</v>
      </c>
      <c r="L395">
        <v>28295</v>
      </c>
      <c r="M395">
        <v>2</v>
      </c>
      <c r="N395">
        <v>51205</v>
      </c>
      <c r="O395" t="s">
        <v>1423</v>
      </c>
      <c r="P395">
        <v>-10353</v>
      </c>
      <c r="Q395" t="s">
        <v>1424</v>
      </c>
      <c r="R395" t="s">
        <v>1425</v>
      </c>
      <c r="S395" t="s">
        <v>31303</v>
      </c>
      <c r="T395">
        <v>0.17308923567461099</v>
      </c>
      <c r="U395">
        <v>0.603102917160658</v>
      </c>
      <c r="V395">
        <v>-25.047230917639101</v>
      </c>
      <c r="W395">
        <v>0.29261482077562401</v>
      </c>
      <c r="X395">
        <v>0.704072456322962</v>
      </c>
      <c r="Y395">
        <v>23.924965863767799</v>
      </c>
      <c r="Z395">
        <v>5.50355599158565E-2</v>
      </c>
      <c r="AA395">
        <v>0.72610664078822296</v>
      </c>
      <c r="AB395">
        <v>-25.047230917639101</v>
      </c>
      <c r="AC395">
        <v>0.27780950890804001</v>
      </c>
      <c r="AD395">
        <v>0.68253123924728298</v>
      </c>
      <c r="AE395">
        <v>24.191620860659299</v>
      </c>
      <c r="AF395">
        <v>0.32549523997010099</v>
      </c>
      <c r="AG395">
        <v>0.70473078222419605</v>
      </c>
      <c r="AH395">
        <v>-24.1176202831784</v>
      </c>
      <c r="AI395">
        <v>0.59609816080359102</v>
      </c>
      <c r="AJ395">
        <v>0.78121606160956403</v>
      </c>
      <c r="AK395">
        <v>0.65276182837992602</v>
      </c>
    </row>
    <row r="396" spans="1:37" x14ac:dyDescent="0.2">
      <c r="A396" t="s">
        <v>31</v>
      </c>
      <c r="B396">
        <v>147908192</v>
      </c>
      <c r="C396">
        <v>147908345</v>
      </c>
      <c r="D396">
        <v>154</v>
      </c>
      <c r="E396" t="s">
        <v>1428</v>
      </c>
      <c r="F396">
        <v>16</v>
      </c>
      <c r="G396" t="s">
        <v>1429</v>
      </c>
      <c r="H396" t="s">
        <v>31304</v>
      </c>
      <c r="I396">
        <v>1</v>
      </c>
      <c r="J396">
        <v>147902795</v>
      </c>
      <c r="K396">
        <v>147909269</v>
      </c>
      <c r="L396">
        <v>6475</v>
      </c>
      <c r="M396">
        <v>1</v>
      </c>
      <c r="N396">
        <v>2703</v>
      </c>
      <c r="O396" t="s">
        <v>1430</v>
      </c>
      <c r="P396">
        <v>5397</v>
      </c>
      <c r="Q396" t="s">
        <v>1431</v>
      </c>
      <c r="R396" t="s">
        <v>1432</v>
      </c>
      <c r="S396" t="s">
        <v>31305</v>
      </c>
      <c r="T396">
        <v>0.32911398597860803</v>
      </c>
      <c r="U396">
        <v>0.603102917160658</v>
      </c>
      <c r="V396">
        <v>23.746696442047899</v>
      </c>
      <c r="W396">
        <v>0.123414495547065</v>
      </c>
      <c r="X396">
        <v>0.704072456322962</v>
      </c>
      <c r="Y396">
        <v>25.1458296849565</v>
      </c>
      <c r="Z396">
        <v>0.48464167878831399</v>
      </c>
      <c r="AA396">
        <v>0.84435025072159198</v>
      </c>
      <c r="AB396">
        <v>22.7832224154442</v>
      </c>
      <c r="AC396">
        <v>0.27780950890804001</v>
      </c>
      <c r="AD396">
        <v>0.68253123924728298</v>
      </c>
      <c r="AE396">
        <v>24.145829723818601</v>
      </c>
      <c r="AF396">
        <v>0.16793847098801201</v>
      </c>
      <c r="AG396">
        <v>0.68151250837662902</v>
      </c>
      <c r="AH396">
        <v>23.746696442047899</v>
      </c>
      <c r="AI396">
        <v>3.6185182304427702E-2</v>
      </c>
      <c r="AJ396">
        <v>0.78121606160956403</v>
      </c>
      <c r="AK396">
        <v>25.1458296849565</v>
      </c>
    </row>
    <row r="397" spans="1:37" x14ac:dyDescent="0.2">
      <c r="A397" t="s">
        <v>31</v>
      </c>
      <c r="B397">
        <v>147908353</v>
      </c>
      <c r="C397">
        <v>147908652</v>
      </c>
      <c r="D397">
        <v>300</v>
      </c>
      <c r="E397" t="s">
        <v>1433</v>
      </c>
      <c r="F397">
        <v>11</v>
      </c>
      <c r="G397" t="s">
        <v>1434</v>
      </c>
      <c r="H397" t="s">
        <v>31304</v>
      </c>
      <c r="I397">
        <v>1</v>
      </c>
      <c r="J397">
        <v>147902795</v>
      </c>
      <c r="K397">
        <v>147909269</v>
      </c>
      <c r="L397">
        <v>6475</v>
      </c>
      <c r="M397">
        <v>1</v>
      </c>
      <c r="N397">
        <v>2703</v>
      </c>
      <c r="O397" t="s">
        <v>1430</v>
      </c>
      <c r="P397">
        <v>5558</v>
      </c>
      <c r="Q397" t="s">
        <v>1431</v>
      </c>
      <c r="R397" t="s">
        <v>1432</v>
      </c>
      <c r="S397" t="s">
        <v>31305</v>
      </c>
      <c r="T397">
        <v>0.32911398597860803</v>
      </c>
      <c r="U397">
        <v>0.603102917160658</v>
      </c>
      <c r="V397">
        <v>23.746696442047899</v>
      </c>
      <c r="W397">
        <v>0.123414495547065</v>
      </c>
      <c r="X397">
        <v>0.704072456322962</v>
      </c>
      <c r="Y397">
        <v>25.1458296849565</v>
      </c>
      <c r="Z397">
        <v>0.48464167878831399</v>
      </c>
      <c r="AA397">
        <v>0.84435025072159198</v>
      </c>
      <c r="AB397">
        <v>22.7832224154442</v>
      </c>
      <c r="AC397">
        <v>0.27780950890804001</v>
      </c>
      <c r="AD397">
        <v>0.68253123924728298</v>
      </c>
      <c r="AE397">
        <v>24.145829723818601</v>
      </c>
      <c r="AF397">
        <v>0.16793847098801201</v>
      </c>
      <c r="AG397">
        <v>0.68151250837662902</v>
      </c>
      <c r="AH397">
        <v>23.746696442047899</v>
      </c>
      <c r="AI397">
        <v>3.6185182304427702E-2</v>
      </c>
      <c r="AJ397">
        <v>0.78121606160956403</v>
      </c>
      <c r="AK397">
        <v>25.1458296849565</v>
      </c>
    </row>
    <row r="398" spans="1:37" x14ac:dyDescent="0.2">
      <c r="A398" t="s">
        <v>31</v>
      </c>
      <c r="B398">
        <v>148056614</v>
      </c>
      <c r="C398">
        <v>148056859</v>
      </c>
      <c r="D398">
        <v>246</v>
      </c>
      <c r="E398" t="s">
        <v>1435</v>
      </c>
      <c r="F398">
        <v>1</v>
      </c>
      <c r="G398" t="s">
        <v>1436</v>
      </c>
      <c r="H398" t="s">
        <v>31000</v>
      </c>
      <c r="I398">
        <v>1</v>
      </c>
      <c r="J398">
        <v>148038753</v>
      </c>
      <c r="K398">
        <v>148038916</v>
      </c>
      <c r="L398">
        <v>164</v>
      </c>
      <c r="M398">
        <v>2</v>
      </c>
      <c r="N398">
        <v>26864</v>
      </c>
      <c r="O398" t="s">
        <v>1437</v>
      </c>
      <c r="P398">
        <v>-17698</v>
      </c>
      <c r="Q398" t="s">
        <v>1438</v>
      </c>
      <c r="R398" t="s">
        <v>1439</v>
      </c>
      <c r="S398" t="s">
        <v>31306</v>
      </c>
      <c r="T398">
        <v>7.3374270299014499E-2</v>
      </c>
      <c r="U398">
        <v>0.603102917160658</v>
      </c>
      <c r="V398">
        <v>25.666067581139899</v>
      </c>
      <c r="W398">
        <v>0.50039843522710903</v>
      </c>
      <c r="X398">
        <v>0.78363289935355196</v>
      </c>
      <c r="Y398">
        <v>0.51831696488763102</v>
      </c>
      <c r="Z398">
        <v>6.2807925220854099E-2</v>
      </c>
      <c r="AA398">
        <v>0.72610664078822296</v>
      </c>
      <c r="AB398">
        <v>25.704388431905201</v>
      </c>
      <c r="AC398">
        <v>0.85152185352875798</v>
      </c>
      <c r="AD398">
        <v>0.94068432309766403</v>
      </c>
      <c r="AE398">
        <v>-0.17630927817273601</v>
      </c>
      <c r="AF398">
        <v>0.35044498323680101</v>
      </c>
      <c r="AG398">
        <v>0.74289508271920801</v>
      </c>
      <c r="AH398">
        <v>0.99641225263856503</v>
      </c>
      <c r="AI398">
        <v>0.29847433952700497</v>
      </c>
      <c r="AJ398">
        <v>0.78121606160956403</v>
      </c>
      <c r="AK398">
        <v>1.03214205209892</v>
      </c>
    </row>
    <row r="399" spans="1:37" x14ac:dyDescent="0.2">
      <c r="A399" t="s">
        <v>31</v>
      </c>
      <c r="B399">
        <v>148093334</v>
      </c>
      <c r="C399">
        <v>148093536</v>
      </c>
      <c r="D399">
        <v>203</v>
      </c>
      <c r="E399" t="s">
        <v>1440</v>
      </c>
      <c r="F399">
        <v>0</v>
      </c>
      <c r="G399" t="s">
        <v>1441</v>
      </c>
      <c r="H399" t="s">
        <v>31307</v>
      </c>
      <c r="I399">
        <v>1</v>
      </c>
      <c r="J399">
        <v>148080598</v>
      </c>
      <c r="K399">
        <v>148093883</v>
      </c>
      <c r="L399">
        <v>13286</v>
      </c>
      <c r="M399">
        <v>1</v>
      </c>
      <c r="N399">
        <v>728920</v>
      </c>
      <c r="O399" t="s">
        <v>1442</v>
      </c>
      <c r="P399">
        <v>12736</v>
      </c>
      <c r="Q399" t="s">
        <v>40</v>
      </c>
      <c r="R399" t="s">
        <v>1443</v>
      </c>
      <c r="S399" t="s">
        <v>31308</v>
      </c>
      <c r="T399">
        <v>0.32911398597860803</v>
      </c>
      <c r="U399">
        <v>0.603102917160658</v>
      </c>
      <c r="V399">
        <v>24.445323064110902</v>
      </c>
      <c r="W399">
        <v>0.38920677604595899</v>
      </c>
      <c r="X399">
        <v>0.704072456322962</v>
      </c>
      <c r="Y399">
        <v>-24.243689212414299</v>
      </c>
      <c r="Z399">
        <v>0.48464167878831399</v>
      </c>
      <c r="AA399">
        <v>0.84435025072159198</v>
      </c>
      <c r="AB399">
        <v>23.481849000132101</v>
      </c>
      <c r="AC399">
        <v>0.21073619169722799</v>
      </c>
      <c r="AD399">
        <v>0.68253123924728298</v>
      </c>
      <c r="AE399">
        <v>-24.243689212414299</v>
      </c>
      <c r="AF399">
        <v>0.16793847098801201</v>
      </c>
      <c r="AG399">
        <v>0.68151250837662902</v>
      </c>
      <c r="AH399">
        <v>24.445323064110902</v>
      </c>
      <c r="AI399">
        <v>0.52399907623471598</v>
      </c>
      <c r="AJ399">
        <v>0.78121606160956403</v>
      </c>
      <c r="AK399">
        <v>-23.374933805688599</v>
      </c>
    </row>
    <row r="400" spans="1:37" x14ac:dyDescent="0.2">
      <c r="A400" t="s">
        <v>31</v>
      </c>
      <c r="B400">
        <v>148151552</v>
      </c>
      <c r="C400">
        <v>148151751</v>
      </c>
      <c r="D400">
        <v>200</v>
      </c>
      <c r="E400" t="s">
        <v>1444</v>
      </c>
      <c r="F400">
        <v>23</v>
      </c>
      <c r="G400" t="s">
        <v>1445</v>
      </c>
      <c r="H400" t="s">
        <v>30987</v>
      </c>
      <c r="I400">
        <v>1</v>
      </c>
      <c r="J400">
        <v>148102151</v>
      </c>
      <c r="K400">
        <v>148151988</v>
      </c>
      <c r="L400">
        <v>49838</v>
      </c>
      <c r="M400">
        <v>2</v>
      </c>
      <c r="N400">
        <v>200030</v>
      </c>
      <c r="O400" t="s">
        <v>1446</v>
      </c>
      <c r="P400">
        <v>237</v>
      </c>
      <c r="Q400" t="s">
        <v>1447</v>
      </c>
      <c r="R400" t="s">
        <v>1448</v>
      </c>
      <c r="S400" t="s">
        <v>31309</v>
      </c>
      <c r="T400">
        <v>0.32911398597860803</v>
      </c>
      <c r="U400">
        <v>0.603102917160658</v>
      </c>
      <c r="V400">
        <v>25.523325542873401</v>
      </c>
      <c r="W400">
        <v>0.38920677604595899</v>
      </c>
      <c r="X400">
        <v>0.704072456322962</v>
      </c>
      <c r="Y400">
        <v>-25.321691686190999</v>
      </c>
      <c r="Z400">
        <v>0.48464167878831399</v>
      </c>
      <c r="AA400">
        <v>0.84435025072159198</v>
      </c>
      <c r="AB400">
        <v>24.559851447317701</v>
      </c>
      <c r="AC400">
        <v>0.21073619169722799</v>
      </c>
      <c r="AD400">
        <v>0.68253123924728298</v>
      </c>
      <c r="AE400">
        <v>-25.321691686190999</v>
      </c>
      <c r="AF400">
        <v>0.16793847098801201</v>
      </c>
      <c r="AG400">
        <v>0.68151250837662902</v>
      </c>
      <c r="AH400">
        <v>25.523325542873401</v>
      </c>
      <c r="AI400">
        <v>0.52399907623471598</v>
      </c>
      <c r="AJ400">
        <v>0.78121606160956403</v>
      </c>
      <c r="AK400">
        <v>-24.452936247888399</v>
      </c>
    </row>
    <row r="401" spans="1:37" x14ac:dyDescent="0.2">
      <c r="A401" t="s">
        <v>31</v>
      </c>
      <c r="B401">
        <v>148151751</v>
      </c>
      <c r="C401">
        <v>148151950</v>
      </c>
      <c r="D401">
        <v>200</v>
      </c>
      <c r="E401" t="s">
        <v>1449</v>
      </c>
      <c r="F401">
        <v>20</v>
      </c>
      <c r="G401" t="s">
        <v>1450</v>
      </c>
      <c r="H401" t="s">
        <v>30987</v>
      </c>
      <c r="I401">
        <v>1</v>
      </c>
      <c r="J401">
        <v>148102151</v>
      </c>
      <c r="K401">
        <v>148151988</v>
      </c>
      <c r="L401">
        <v>49838</v>
      </c>
      <c r="M401">
        <v>2</v>
      </c>
      <c r="N401">
        <v>200030</v>
      </c>
      <c r="O401" t="s">
        <v>1446</v>
      </c>
      <c r="P401">
        <v>38</v>
      </c>
      <c r="Q401" t="s">
        <v>1447</v>
      </c>
      <c r="R401" t="s">
        <v>1448</v>
      </c>
      <c r="S401" t="s">
        <v>31309</v>
      </c>
      <c r="T401">
        <v>0.97213403838398904</v>
      </c>
      <c r="U401">
        <v>1</v>
      </c>
      <c r="V401">
        <v>4.7350987826629902</v>
      </c>
      <c r="W401">
        <v>0.38920677604595899</v>
      </c>
      <c r="X401">
        <v>0.704072456322962</v>
      </c>
      <c r="Y401">
        <v>-25.161227018045</v>
      </c>
      <c r="Z401">
        <v>0.69013698642955401</v>
      </c>
      <c r="AA401">
        <v>0.84521697243271998</v>
      </c>
      <c r="AB401">
        <v>3.7716246904507198</v>
      </c>
      <c r="AC401">
        <v>0.71753805159658501</v>
      </c>
      <c r="AD401">
        <v>0.87989882095915395</v>
      </c>
      <c r="AE401">
        <v>-5.3890742963498397</v>
      </c>
      <c r="AF401">
        <v>0.61410715005536498</v>
      </c>
      <c r="AG401">
        <v>0.80674443595273604</v>
      </c>
      <c r="AH401">
        <v>5.6647086491453802</v>
      </c>
      <c r="AI401">
        <v>0.35038410267202102</v>
      </c>
      <c r="AJ401">
        <v>0.78121606160956403</v>
      </c>
      <c r="AK401">
        <v>-24.34825857653</v>
      </c>
    </row>
    <row r="402" spans="1:37" x14ac:dyDescent="0.2">
      <c r="A402" t="s">
        <v>31</v>
      </c>
      <c r="B402">
        <v>149639093</v>
      </c>
      <c r="C402">
        <v>149639242</v>
      </c>
      <c r="D402">
        <v>150</v>
      </c>
      <c r="E402" t="s">
        <v>1451</v>
      </c>
      <c r="F402">
        <v>9</v>
      </c>
      <c r="G402" t="s">
        <v>1452</v>
      </c>
      <c r="H402" t="s">
        <v>31032</v>
      </c>
      <c r="I402">
        <v>1</v>
      </c>
      <c r="J402">
        <v>149636650</v>
      </c>
      <c r="K402">
        <v>149672793</v>
      </c>
      <c r="L402">
        <v>36144</v>
      </c>
      <c r="M402">
        <v>1</v>
      </c>
      <c r="N402">
        <v>57234</v>
      </c>
      <c r="O402" t="s">
        <v>1453</v>
      </c>
      <c r="P402">
        <v>2443</v>
      </c>
      <c r="Q402" t="s">
        <v>1454</v>
      </c>
      <c r="R402" t="s">
        <v>1455</v>
      </c>
      <c r="S402" t="s">
        <v>31310</v>
      </c>
      <c r="T402">
        <v>0.35387198439864398</v>
      </c>
      <c r="U402">
        <v>0.603102917160658</v>
      </c>
      <c r="V402">
        <v>-24.977323472692898</v>
      </c>
      <c r="W402">
        <v>0.39900964277550199</v>
      </c>
      <c r="X402">
        <v>0.71143044911719</v>
      </c>
      <c r="Y402">
        <v>-4.4790559547492501</v>
      </c>
      <c r="Z402">
        <v>1</v>
      </c>
      <c r="AA402">
        <v>1</v>
      </c>
      <c r="AB402">
        <v>-1.89434461392216</v>
      </c>
      <c r="AC402">
        <v>0.114586611961368</v>
      </c>
      <c r="AD402">
        <v>0.68253123924728298</v>
      </c>
      <c r="AE402">
        <v>-5.4790552433314499</v>
      </c>
      <c r="AF402">
        <v>0.22065000948199101</v>
      </c>
      <c r="AG402">
        <v>0.68151250837662902</v>
      </c>
      <c r="AH402">
        <v>-24.632255456510499</v>
      </c>
      <c r="AI402">
        <v>0.78546927494779295</v>
      </c>
      <c r="AJ402">
        <v>0.92808185275216604</v>
      </c>
      <c r="AK402">
        <v>-3.6103005143799098</v>
      </c>
    </row>
    <row r="403" spans="1:37" x14ac:dyDescent="0.2">
      <c r="A403" t="s">
        <v>31</v>
      </c>
      <c r="B403">
        <v>149639242</v>
      </c>
      <c r="C403">
        <v>149639391</v>
      </c>
      <c r="D403">
        <v>150</v>
      </c>
      <c r="E403" t="s">
        <v>1456</v>
      </c>
      <c r="F403">
        <v>7</v>
      </c>
      <c r="G403" t="s">
        <v>1457</v>
      </c>
      <c r="H403" t="s">
        <v>31032</v>
      </c>
      <c r="I403">
        <v>1</v>
      </c>
      <c r="J403">
        <v>149636650</v>
      </c>
      <c r="K403">
        <v>149672793</v>
      </c>
      <c r="L403">
        <v>36144</v>
      </c>
      <c r="M403">
        <v>1</v>
      </c>
      <c r="N403">
        <v>57234</v>
      </c>
      <c r="O403" t="s">
        <v>1453</v>
      </c>
      <c r="P403">
        <v>2592</v>
      </c>
      <c r="Q403" t="s">
        <v>1454</v>
      </c>
      <c r="R403" t="s">
        <v>1455</v>
      </c>
      <c r="S403" t="s">
        <v>31310</v>
      </c>
      <c r="T403">
        <v>0.35387198439864398</v>
      </c>
      <c r="U403">
        <v>0.603102917160658</v>
      </c>
      <c r="V403">
        <v>-24.977323472692898</v>
      </c>
      <c r="W403">
        <v>0.39900964277550199</v>
      </c>
      <c r="X403">
        <v>0.71143044911719</v>
      </c>
      <c r="Y403">
        <v>-4.4345773490894498</v>
      </c>
      <c r="Z403">
        <v>1</v>
      </c>
      <c r="AA403">
        <v>1</v>
      </c>
      <c r="AB403">
        <v>-2.0322027063350898</v>
      </c>
      <c r="AC403">
        <v>0.114586611961368</v>
      </c>
      <c r="AD403">
        <v>0.68253123924728298</v>
      </c>
      <c r="AE403">
        <v>-5.4345766376716496</v>
      </c>
      <c r="AF403">
        <v>0.22065000948199101</v>
      </c>
      <c r="AG403">
        <v>0.68151250837662902</v>
      </c>
      <c r="AH403">
        <v>-24.587776851588899</v>
      </c>
      <c r="AI403">
        <v>0.78546927494779295</v>
      </c>
      <c r="AJ403">
        <v>0.92808185275216604</v>
      </c>
      <c r="AK403">
        <v>-3.5658219095452202</v>
      </c>
    </row>
    <row r="404" spans="1:37" x14ac:dyDescent="0.2">
      <c r="A404" t="s">
        <v>31</v>
      </c>
      <c r="B404">
        <v>150499861</v>
      </c>
      <c r="C404">
        <v>150500123</v>
      </c>
      <c r="D404">
        <v>263</v>
      </c>
      <c r="E404" t="s">
        <v>1458</v>
      </c>
      <c r="F404">
        <v>1</v>
      </c>
      <c r="G404" t="s">
        <v>1459</v>
      </c>
      <c r="H404" t="s">
        <v>31311</v>
      </c>
      <c r="I404">
        <v>1</v>
      </c>
      <c r="J404">
        <v>150504333</v>
      </c>
      <c r="K404">
        <v>150506935</v>
      </c>
      <c r="L404">
        <v>2603</v>
      </c>
      <c r="M404">
        <v>1</v>
      </c>
      <c r="N404">
        <v>80222</v>
      </c>
      <c r="O404" t="s">
        <v>1460</v>
      </c>
      <c r="P404">
        <v>-4210</v>
      </c>
      <c r="Q404" t="s">
        <v>1461</v>
      </c>
      <c r="R404" t="s">
        <v>1462</v>
      </c>
      <c r="S404" t="s">
        <v>31312</v>
      </c>
      <c r="T404">
        <v>0.17308923567461099</v>
      </c>
      <c r="U404">
        <v>0.603102917160658</v>
      </c>
      <c r="V404">
        <v>-25.079607667152001</v>
      </c>
      <c r="W404">
        <v>0.94541066367716797</v>
      </c>
      <c r="X404">
        <v>0.95159051474143896</v>
      </c>
      <c r="Y404">
        <v>-0.17698631102770701</v>
      </c>
      <c r="Z404">
        <v>0.48462788743282897</v>
      </c>
      <c r="AA404">
        <v>0.84435025072159198</v>
      </c>
      <c r="AB404">
        <v>-1.1351335035863399</v>
      </c>
      <c r="AC404">
        <v>0.63966253792798</v>
      </c>
      <c r="AD404">
        <v>0.87989882095915395</v>
      </c>
      <c r="AE404">
        <v>0.53772223008042797</v>
      </c>
      <c r="AF404">
        <v>0.15203231574161999</v>
      </c>
      <c r="AG404">
        <v>0.68151250837662902</v>
      </c>
      <c r="AH404">
        <v>-25.034042904463799</v>
      </c>
      <c r="AI404">
        <v>0.75770813086964806</v>
      </c>
      <c r="AJ404">
        <v>0.91200148566411499</v>
      </c>
      <c r="AK404">
        <v>-0.72383350802017599</v>
      </c>
    </row>
    <row r="405" spans="1:37" x14ac:dyDescent="0.2">
      <c r="A405" t="s">
        <v>31</v>
      </c>
      <c r="B405">
        <v>150609109</v>
      </c>
      <c r="C405">
        <v>150609259</v>
      </c>
      <c r="D405">
        <v>151</v>
      </c>
      <c r="E405" t="s">
        <v>1463</v>
      </c>
      <c r="F405">
        <v>5</v>
      </c>
      <c r="G405" t="s">
        <v>1464</v>
      </c>
      <c r="H405" t="s">
        <v>31313</v>
      </c>
      <c r="I405">
        <v>1</v>
      </c>
      <c r="J405">
        <v>150624622</v>
      </c>
      <c r="K405">
        <v>150629116</v>
      </c>
      <c r="L405">
        <v>4495</v>
      </c>
      <c r="M405">
        <v>2</v>
      </c>
      <c r="N405">
        <v>2029</v>
      </c>
      <c r="O405" t="s">
        <v>1465</v>
      </c>
      <c r="P405">
        <v>19857</v>
      </c>
      <c r="Q405" t="s">
        <v>1466</v>
      </c>
      <c r="R405" t="s">
        <v>1467</v>
      </c>
      <c r="S405" t="s">
        <v>31314</v>
      </c>
      <c r="T405">
        <v>0.32911398597860803</v>
      </c>
      <c r="U405">
        <v>0.603102917160658</v>
      </c>
      <c r="V405">
        <v>21.775292029805801</v>
      </c>
      <c r="W405">
        <v>0.38920677604595899</v>
      </c>
      <c r="X405">
        <v>0.704072456322962</v>
      </c>
      <c r="Y405">
        <v>-21.573658228926799</v>
      </c>
      <c r="Z405">
        <v>0.48464167878831399</v>
      </c>
      <c r="AA405">
        <v>0.84435025072159198</v>
      </c>
      <c r="AB405">
        <v>20.8118182876715</v>
      </c>
      <c r="AC405">
        <v>0.21073619169722799</v>
      </c>
      <c r="AD405">
        <v>0.68253123924728298</v>
      </c>
      <c r="AE405">
        <v>-21.573658228926799</v>
      </c>
      <c r="AF405">
        <v>0.16793847098801201</v>
      </c>
      <c r="AG405">
        <v>0.68151250837662902</v>
      </c>
      <c r="AH405">
        <v>21.775292029805801</v>
      </c>
      <c r="AI405">
        <v>0.52399907623471598</v>
      </c>
      <c r="AJ405">
        <v>0.78121606160956403</v>
      </c>
      <c r="AK405">
        <v>-20.704903144045598</v>
      </c>
    </row>
    <row r="406" spans="1:37" x14ac:dyDescent="0.2">
      <c r="A406" t="s">
        <v>31</v>
      </c>
      <c r="B406">
        <v>150609385</v>
      </c>
      <c r="C406">
        <v>150609536</v>
      </c>
      <c r="D406">
        <v>152</v>
      </c>
      <c r="E406" t="s">
        <v>1468</v>
      </c>
      <c r="F406">
        <v>1</v>
      </c>
      <c r="G406" t="s">
        <v>1469</v>
      </c>
      <c r="H406" t="s">
        <v>31313</v>
      </c>
      <c r="I406">
        <v>1</v>
      </c>
      <c r="J406">
        <v>150624622</v>
      </c>
      <c r="K406">
        <v>150629116</v>
      </c>
      <c r="L406">
        <v>4495</v>
      </c>
      <c r="M406">
        <v>2</v>
      </c>
      <c r="N406">
        <v>2029</v>
      </c>
      <c r="O406" t="s">
        <v>1465</v>
      </c>
      <c r="P406">
        <v>19580</v>
      </c>
      <c r="Q406" t="s">
        <v>1466</v>
      </c>
      <c r="R406" t="s">
        <v>1467</v>
      </c>
      <c r="S406" t="s">
        <v>31314</v>
      </c>
      <c r="T406">
        <v>0.32911398597860803</v>
      </c>
      <c r="U406">
        <v>0.603102917160658</v>
      </c>
      <c r="V406">
        <v>21.775292029805801</v>
      </c>
      <c r="W406">
        <v>0.38920677604595899</v>
      </c>
      <c r="X406">
        <v>0.704072456322962</v>
      </c>
      <c r="Y406">
        <v>-21.573658228926799</v>
      </c>
      <c r="Z406">
        <v>0.48464167878831399</v>
      </c>
      <c r="AA406">
        <v>0.84435025072159198</v>
      </c>
      <c r="AB406">
        <v>20.8118182876715</v>
      </c>
      <c r="AC406">
        <v>0.21073619169722799</v>
      </c>
      <c r="AD406">
        <v>0.68253123924728298</v>
      </c>
      <c r="AE406">
        <v>-21.573658228926799</v>
      </c>
      <c r="AF406">
        <v>0.16793847098801201</v>
      </c>
      <c r="AG406">
        <v>0.68151250837662902</v>
      </c>
      <c r="AH406">
        <v>21.775292029805801</v>
      </c>
      <c r="AI406">
        <v>0.52399907623471598</v>
      </c>
      <c r="AJ406">
        <v>0.78121606160956403</v>
      </c>
      <c r="AK406">
        <v>-20.704903144045598</v>
      </c>
    </row>
    <row r="407" spans="1:37" x14ac:dyDescent="0.2">
      <c r="A407" t="s">
        <v>31</v>
      </c>
      <c r="B407">
        <v>151059373</v>
      </c>
      <c r="C407">
        <v>151059526</v>
      </c>
      <c r="D407">
        <v>154</v>
      </c>
      <c r="E407" t="s">
        <v>1470</v>
      </c>
      <c r="F407">
        <v>11</v>
      </c>
      <c r="G407" t="s">
        <v>1471</v>
      </c>
      <c r="H407" t="s">
        <v>30987</v>
      </c>
      <c r="I407">
        <v>1</v>
      </c>
      <c r="J407">
        <v>151052114</v>
      </c>
      <c r="K407">
        <v>151059574</v>
      </c>
      <c r="L407">
        <v>7461</v>
      </c>
      <c r="M407">
        <v>2</v>
      </c>
      <c r="N407">
        <v>56882</v>
      </c>
      <c r="O407" t="s">
        <v>1472</v>
      </c>
      <c r="P407">
        <v>48</v>
      </c>
      <c r="Q407" t="s">
        <v>1473</v>
      </c>
      <c r="R407" t="s">
        <v>1474</v>
      </c>
      <c r="S407" t="s">
        <v>31315</v>
      </c>
      <c r="T407">
        <v>0.32911398597860803</v>
      </c>
      <c r="U407">
        <v>0.603102917160658</v>
      </c>
      <c r="V407">
        <v>24.384126326057501</v>
      </c>
      <c r="W407">
        <v>0.29261482077562401</v>
      </c>
      <c r="X407">
        <v>0.704072456322962</v>
      </c>
      <c r="Y407">
        <v>24.4581269042068</v>
      </c>
      <c r="Z407">
        <v>0.306975110376564</v>
      </c>
      <c r="AA407">
        <v>0.72610664078822296</v>
      </c>
      <c r="AB407">
        <v>24.5334542053155</v>
      </c>
      <c r="AC407">
        <v>0.27780950890804001</v>
      </c>
      <c r="AD407">
        <v>0.68253123924728298</v>
      </c>
      <c r="AE407">
        <v>24.570928909210799</v>
      </c>
      <c r="AF407">
        <v>0.64997455747578503</v>
      </c>
      <c r="AG407">
        <v>0.80674443595273604</v>
      </c>
      <c r="AH407">
        <v>0.78257972902128903</v>
      </c>
      <c r="AI407">
        <v>0.59609816080359102</v>
      </c>
      <c r="AJ407">
        <v>0.78121606160956403</v>
      </c>
      <c r="AK407">
        <v>0.92696962939471905</v>
      </c>
    </row>
    <row r="408" spans="1:37" x14ac:dyDescent="0.2">
      <c r="A408" t="s">
        <v>31</v>
      </c>
      <c r="B408">
        <v>151059560</v>
      </c>
      <c r="C408">
        <v>151059745</v>
      </c>
      <c r="D408">
        <v>186</v>
      </c>
      <c r="E408" t="s">
        <v>1475</v>
      </c>
      <c r="F408">
        <v>23</v>
      </c>
      <c r="G408" t="s">
        <v>1476</v>
      </c>
      <c r="H408" t="s">
        <v>30987</v>
      </c>
      <c r="I408">
        <v>1</v>
      </c>
      <c r="J408">
        <v>151050973</v>
      </c>
      <c r="K408">
        <v>151059649</v>
      </c>
      <c r="L408">
        <v>8677</v>
      </c>
      <c r="M408">
        <v>2</v>
      </c>
      <c r="N408">
        <v>56882</v>
      </c>
      <c r="O408" t="s">
        <v>1477</v>
      </c>
      <c r="P408">
        <v>0</v>
      </c>
      <c r="Q408" t="s">
        <v>1473</v>
      </c>
      <c r="R408" t="s">
        <v>1474</v>
      </c>
      <c r="S408" t="s">
        <v>31315</v>
      </c>
      <c r="T408">
        <v>0.32911398597860803</v>
      </c>
      <c r="U408">
        <v>0.603102917160658</v>
      </c>
      <c r="V408">
        <v>24.384126326057501</v>
      </c>
      <c r="W408">
        <v>0.29261482077562401</v>
      </c>
      <c r="X408">
        <v>0.704072456322962</v>
      </c>
      <c r="Y408">
        <v>24.4581269042068</v>
      </c>
      <c r="Z408">
        <v>0.306975110376564</v>
      </c>
      <c r="AA408">
        <v>0.72610664078822296</v>
      </c>
      <c r="AB408">
        <v>24.5334542053155</v>
      </c>
      <c r="AC408">
        <v>0.27780950890804001</v>
      </c>
      <c r="AD408">
        <v>0.68253123924728298</v>
      </c>
      <c r="AE408">
        <v>24.570928909210799</v>
      </c>
      <c r="AF408">
        <v>0.64997455747578503</v>
      </c>
      <c r="AG408">
        <v>0.80674443595273604</v>
      </c>
      <c r="AH408">
        <v>0.78257972902128903</v>
      </c>
      <c r="AI408">
        <v>0.59609816080359102</v>
      </c>
      <c r="AJ408">
        <v>0.78121606160956403</v>
      </c>
      <c r="AK408">
        <v>0.92696962939471905</v>
      </c>
    </row>
    <row r="409" spans="1:37" x14ac:dyDescent="0.2">
      <c r="A409" t="s">
        <v>31</v>
      </c>
      <c r="B409">
        <v>151266060</v>
      </c>
      <c r="C409">
        <v>151266249</v>
      </c>
      <c r="D409">
        <v>190</v>
      </c>
      <c r="E409" t="s">
        <v>1478</v>
      </c>
      <c r="F409">
        <v>4</v>
      </c>
      <c r="G409" t="s">
        <v>1479</v>
      </c>
      <c r="H409" t="s">
        <v>30987</v>
      </c>
      <c r="I409">
        <v>1</v>
      </c>
      <c r="J409">
        <v>151266038</v>
      </c>
      <c r="K409">
        <v>151267460</v>
      </c>
      <c r="L409">
        <v>1423</v>
      </c>
      <c r="M409">
        <v>1</v>
      </c>
      <c r="N409">
        <v>5710</v>
      </c>
      <c r="O409" t="s">
        <v>1480</v>
      </c>
      <c r="P409">
        <v>22</v>
      </c>
      <c r="Q409" t="s">
        <v>1481</v>
      </c>
      <c r="R409" t="s">
        <v>1482</v>
      </c>
      <c r="S409" t="s">
        <v>31316</v>
      </c>
      <c r="T409" t="s">
        <v>40</v>
      </c>
      <c r="U409" t="s">
        <v>40</v>
      </c>
      <c r="V409">
        <v>0</v>
      </c>
      <c r="W409">
        <v>0.89107655920673101</v>
      </c>
      <c r="X409">
        <v>0.95159051474143896</v>
      </c>
      <c r="Y409">
        <v>0.74435966406921705</v>
      </c>
      <c r="Z409">
        <v>0.306975110376564</v>
      </c>
      <c r="AA409">
        <v>0.72610664078822296</v>
      </c>
      <c r="AB409">
        <v>23.870384938084602</v>
      </c>
      <c r="AC409">
        <v>0.75388744886274095</v>
      </c>
      <c r="AD409">
        <v>0.87989882095915395</v>
      </c>
      <c r="AE409">
        <v>-0.25564025698175302</v>
      </c>
      <c r="AF409">
        <v>0.32549523997010099</v>
      </c>
      <c r="AG409">
        <v>0.70473078222419605</v>
      </c>
      <c r="AH409">
        <v>-23.833859064471699</v>
      </c>
      <c r="AI409">
        <v>0.56157887380500204</v>
      </c>
      <c r="AJ409">
        <v>0.78121606160956403</v>
      </c>
      <c r="AK409">
        <v>1.6131150215345</v>
      </c>
    </row>
    <row r="410" spans="1:37" x14ac:dyDescent="0.2">
      <c r="A410" t="s">
        <v>31</v>
      </c>
      <c r="B410">
        <v>151266249</v>
      </c>
      <c r="C410">
        <v>151266438</v>
      </c>
      <c r="D410">
        <v>190</v>
      </c>
      <c r="E410" t="s">
        <v>1483</v>
      </c>
      <c r="F410">
        <v>2</v>
      </c>
      <c r="G410" t="s">
        <v>1484</v>
      </c>
      <c r="H410" t="s">
        <v>30987</v>
      </c>
      <c r="I410">
        <v>1</v>
      </c>
      <c r="J410">
        <v>151266308</v>
      </c>
      <c r="K410">
        <v>151266725</v>
      </c>
      <c r="L410">
        <v>418</v>
      </c>
      <c r="M410">
        <v>1</v>
      </c>
      <c r="N410">
        <v>5710</v>
      </c>
      <c r="O410" t="s">
        <v>1485</v>
      </c>
      <c r="P410">
        <v>0</v>
      </c>
      <c r="Q410" t="s">
        <v>1481</v>
      </c>
      <c r="R410" t="s">
        <v>1482</v>
      </c>
      <c r="S410" t="s">
        <v>31316</v>
      </c>
      <c r="T410" t="s">
        <v>40</v>
      </c>
      <c r="U410" t="s">
        <v>40</v>
      </c>
      <c r="V410">
        <v>0</v>
      </c>
      <c r="W410">
        <v>0.89107655920673101</v>
      </c>
      <c r="X410">
        <v>0.95159051474143896</v>
      </c>
      <c r="Y410">
        <v>0.881863180641967</v>
      </c>
      <c r="Z410">
        <v>0.306975110376564</v>
      </c>
      <c r="AA410">
        <v>0.72610664078822296</v>
      </c>
      <c r="AB410">
        <v>23.951795041056499</v>
      </c>
      <c r="AC410">
        <v>0.75388744886274095</v>
      </c>
      <c r="AD410">
        <v>0.87989882095915395</v>
      </c>
      <c r="AE410">
        <v>-0.118136747586187</v>
      </c>
      <c r="AF410">
        <v>0.32549523997010099</v>
      </c>
      <c r="AG410">
        <v>0.70473078222419605</v>
      </c>
      <c r="AH410">
        <v>-23.915269167311202</v>
      </c>
      <c r="AI410">
        <v>0.56157887380500204</v>
      </c>
      <c r="AJ410">
        <v>0.78121606160956403</v>
      </c>
      <c r="AK410">
        <v>1.7506185381072501</v>
      </c>
    </row>
    <row r="411" spans="1:37" x14ac:dyDescent="0.2">
      <c r="A411" t="s">
        <v>31</v>
      </c>
      <c r="B411">
        <v>151594690</v>
      </c>
      <c r="C411">
        <v>151594911</v>
      </c>
      <c r="D411">
        <v>222</v>
      </c>
      <c r="E411" t="s">
        <v>1486</v>
      </c>
      <c r="F411">
        <v>4</v>
      </c>
      <c r="G411" t="s">
        <v>1487</v>
      </c>
      <c r="H411" t="s">
        <v>31000</v>
      </c>
      <c r="I411">
        <v>1</v>
      </c>
      <c r="J411">
        <v>151612006</v>
      </c>
      <c r="K411">
        <v>151693618</v>
      </c>
      <c r="L411">
        <v>81613</v>
      </c>
      <c r="M411">
        <v>1</v>
      </c>
      <c r="N411">
        <v>81609</v>
      </c>
      <c r="O411" t="s">
        <v>1488</v>
      </c>
      <c r="P411">
        <v>-17095</v>
      </c>
      <c r="Q411" t="s">
        <v>1489</v>
      </c>
      <c r="R411" t="s">
        <v>1490</v>
      </c>
      <c r="S411" t="s">
        <v>31317</v>
      </c>
      <c r="T411">
        <v>0.32911398597860803</v>
      </c>
      <c r="U411">
        <v>0.603102917160658</v>
      </c>
      <c r="V411">
        <v>21.576771799341302</v>
      </c>
      <c r="W411">
        <v>0.123414495547065</v>
      </c>
      <c r="X411">
        <v>0.704072456322962</v>
      </c>
      <c r="Y411">
        <v>22.686124503096899</v>
      </c>
      <c r="Z411">
        <v>0.306975110376564</v>
      </c>
      <c r="AA411">
        <v>0.72610664078822296</v>
      </c>
      <c r="AB411">
        <v>21.648650022711699</v>
      </c>
      <c r="AC411">
        <v>0.27780950890804001</v>
      </c>
      <c r="AD411">
        <v>0.68253123924728298</v>
      </c>
      <c r="AE411">
        <v>21.686124716878702</v>
      </c>
      <c r="AF411">
        <v>0.64997455747578503</v>
      </c>
      <c r="AG411">
        <v>0.80674443595273604</v>
      </c>
      <c r="AH411">
        <v>0.93014045146870095</v>
      </c>
      <c r="AI411">
        <v>3.6185182304427702E-2</v>
      </c>
      <c r="AJ411">
        <v>0.78121606160956403</v>
      </c>
      <c r="AK411">
        <v>22.686124503096899</v>
      </c>
    </row>
    <row r="412" spans="1:37" x14ac:dyDescent="0.2">
      <c r="A412" t="s">
        <v>31</v>
      </c>
      <c r="B412">
        <v>151906256</v>
      </c>
      <c r="C412">
        <v>151906405</v>
      </c>
      <c r="D412">
        <v>150</v>
      </c>
      <c r="E412" t="s">
        <v>1491</v>
      </c>
      <c r="F412">
        <v>8</v>
      </c>
      <c r="G412" t="s">
        <v>1492</v>
      </c>
      <c r="H412" t="s">
        <v>31318</v>
      </c>
      <c r="I412">
        <v>1</v>
      </c>
      <c r="J412">
        <v>151874055</v>
      </c>
      <c r="K412">
        <v>151909502</v>
      </c>
      <c r="L412">
        <v>35448</v>
      </c>
      <c r="M412">
        <v>2</v>
      </c>
      <c r="N412">
        <v>117145</v>
      </c>
      <c r="O412" t="s">
        <v>1493</v>
      </c>
      <c r="P412">
        <v>3097</v>
      </c>
      <c r="Q412" t="s">
        <v>1494</v>
      </c>
      <c r="R412" t="s">
        <v>1495</v>
      </c>
      <c r="S412" t="s">
        <v>31319</v>
      </c>
      <c r="T412">
        <v>0.54421053469192604</v>
      </c>
      <c r="U412">
        <v>0.80321479550967601</v>
      </c>
      <c r="V412">
        <v>1.8261723236729901</v>
      </c>
      <c r="W412">
        <v>0.46193634366738701</v>
      </c>
      <c r="X412">
        <v>0.75726018452522603</v>
      </c>
      <c r="Y412">
        <v>2.0314174110884999</v>
      </c>
      <c r="Z412">
        <v>0.96726857278496403</v>
      </c>
      <c r="AA412">
        <v>0.99919698600769702</v>
      </c>
      <c r="AB412">
        <v>0.86269826660693605</v>
      </c>
      <c r="AC412">
        <v>0.88945902157151002</v>
      </c>
      <c r="AD412">
        <v>0.94068432309766403</v>
      </c>
      <c r="AE412">
        <v>1.03141747799733</v>
      </c>
      <c r="AF412">
        <v>0.22065000948199101</v>
      </c>
      <c r="AG412">
        <v>0.68151250837662902</v>
      </c>
      <c r="AH412">
        <v>2.7557827698240902</v>
      </c>
      <c r="AI412">
        <v>0.183554312780425</v>
      </c>
      <c r="AJ412">
        <v>0.78121606160956403</v>
      </c>
      <c r="AK412">
        <v>2.90017265185275</v>
      </c>
    </row>
    <row r="413" spans="1:37" x14ac:dyDescent="0.2">
      <c r="A413" t="s">
        <v>31</v>
      </c>
      <c r="B413">
        <v>151906405</v>
      </c>
      <c r="C413">
        <v>151906554</v>
      </c>
      <c r="D413">
        <v>150</v>
      </c>
      <c r="E413" t="s">
        <v>1496</v>
      </c>
      <c r="F413">
        <v>8</v>
      </c>
      <c r="G413" t="s">
        <v>1497</v>
      </c>
      <c r="H413" t="s">
        <v>31032</v>
      </c>
      <c r="I413">
        <v>1</v>
      </c>
      <c r="J413">
        <v>151874055</v>
      </c>
      <c r="K413">
        <v>151909502</v>
      </c>
      <c r="L413">
        <v>35448</v>
      </c>
      <c r="M413">
        <v>2</v>
      </c>
      <c r="N413">
        <v>117145</v>
      </c>
      <c r="O413" t="s">
        <v>1493</v>
      </c>
      <c r="P413">
        <v>2948</v>
      </c>
      <c r="Q413" t="s">
        <v>1494</v>
      </c>
      <c r="R413" t="s">
        <v>1495</v>
      </c>
      <c r="S413" t="s">
        <v>31319</v>
      </c>
      <c r="T413">
        <v>0.54421053469192604</v>
      </c>
      <c r="U413">
        <v>0.80321479550967601</v>
      </c>
      <c r="V413">
        <v>1.9331249361249601</v>
      </c>
      <c r="W413">
        <v>0.46193634366738701</v>
      </c>
      <c r="X413">
        <v>0.75726018452522603</v>
      </c>
      <c r="Y413">
        <v>2.1383700237920902</v>
      </c>
      <c r="Z413">
        <v>0.96726857278496403</v>
      </c>
      <c r="AA413">
        <v>0.99919698600769702</v>
      </c>
      <c r="AB413">
        <v>0.96965087427808905</v>
      </c>
      <c r="AC413">
        <v>0.88945902157151002</v>
      </c>
      <c r="AD413">
        <v>0.94068432309766403</v>
      </c>
      <c r="AE413">
        <v>1.13837008592011</v>
      </c>
      <c r="AF413">
        <v>0.22065000948199101</v>
      </c>
      <c r="AG413">
        <v>0.68151250837662902</v>
      </c>
      <c r="AH413">
        <v>2.8627353822760599</v>
      </c>
      <c r="AI413">
        <v>0.183554312780425</v>
      </c>
      <c r="AJ413">
        <v>0.78121606160956403</v>
      </c>
      <c r="AK413">
        <v>3.0071252645563402</v>
      </c>
    </row>
    <row r="414" spans="1:37" x14ac:dyDescent="0.2">
      <c r="A414" t="s">
        <v>31</v>
      </c>
      <c r="B414">
        <v>151906554</v>
      </c>
      <c r="C414">
        <v>151906703</v>
      </c>
      <c r="D414">
        <v>150</v>
      </c>
      <c r="E414" t="s">
        <v>1498</v>
      </c>
      <c r="F414">
        <v>2</v>
      </c>
      <c r="G414" t="s">
        <v>1499</v>
      </c>
      <c r="H414" t="s">
        <v>31032</v>
      </c>
      <c r="I414">
        <v>1</v>
      </c>
      <c r="J414">
        <v>151874055</v>
      </c>
      <c r="K414">
        <v>151909502</v>
      </c>
      <c r="L414">
        <v>35448</v>
      </c>
      <c r="M414">
        <v>2</v>
      </c>
      <c r="N414">
        <v>117145</v>
      </c>
      <c r="O414" t="s">
        <v>1493</v>
      </c>
      <c r="P414">
        <v>2799</v>
      </c>
      <c r="Q414" t="s">
        <v>1494</v>
      </c>
      <c r="R414" t="s">
        <v>1495</v>
      </c>
      <c r="S414" t="s">
        <v>31319</v>
      </c>
      <c r="T414">
        <v>0.54421053469192604</v>
      </c>
      <c r="U414">
        <v>0.80321479550967601</v>
      </c>
      <c r="V414">
        <v>1.9331249361249601</v>
      </c>
      <c r="W414">
        <v>0.46193634366738701</v>
      </c>
      <c r="X414">
        <v>0.75726018452522603</v>
      </c>
      <c r="Y414">
        <v>2.1383700237920902</v>
      </c>
      <c r="Z414">
        <v>0.96726857278496403</v>
      </c>
      <c r="AA414">
        <v>0.99919698600769702</v>
      </c>
      <c r="AB414">
        <v>0.96965087427808905</v>
      </c>
      <c r="AC414">
        <v>0.88945902157151002</v>
      </c>
      <c r="AD414">
        <v>0.94068432309766403</v>
      </c>
      <c r="AE414">
        <v>1.13837008592011</v>
      </c>
      <c r="AF414">
        <v>0.22065000948199101</v>
      </c>
      <c r="AG414">
        <v>0.68151250837662902</v>
      </c>
      <c r="AH414">
        <v>2.8627353822760599</v>
      </c>
      <c r="AI414">
        <v>0.183554312780425</v>
      </c>
      <c r="AJ414">
        <v>0.78121606160956403</v>
      </c>
      <c r="AK414">
        <v>3.0071252645563402</v>
      </c>
    </row>
    <row r="415" spans="1:37" x14ac:dyDescent="0.2">
      <c r="A415" t="s">
        <v>31</v>
      </c>
      <c r="B415">
        <v>153795016</v>
      </c>
      <c r="C415">
        <v>153795167</v>
      </c>
      <c r="D415">
        <v>152</v>
      </c>
      <c r="E415" t="s">
        <v>1500</v>
      </c>
      <c r="F415">
        <v>5</v>
      </c>
      <c r="G415" t="s">
        <v>1501</v>
      </c>
      <c r="H415" t="s">
        <v>30999</v>
      </c>
      <c r="I415">
        <v>1</v>
      </c>
      <c r="J415">
        <v>153793947</v>
      </c>
      <c r="K415">
        <v>153796302</v>
      </c>
      <c r="L415">
        <v>2356</v>
      </c>
      <c r="M415">
        <v>1</v>
      </c>
      <c r="N415">
        <v>343052</v>
      </c>
      <c r="O415" t="s">
        <v>1502</v>
      </c>
      <c r="P415">
        <v>1069</v>
      </c>
      <c r="Q415" t="s">
        <v>1503</v>
      </c>
      <c r="R415" t="s">
        <v>1504</v>
      </c>
      <c r="S415" t="s">
        <v>31320</v>
      </c>
      <c r="T415">
        <v>0.32911398597860803</v>
      </c>
      <c r="U415">
        <v>0.603102917160658</v>
      </c>
      <c r="V415">
        <v>25.362860874199502</v>
      </c>
      <c r="W415">
        <v>0.38920677604595899</v>
      </c>
      <c r="X415">
        <v>0.704072456322962</v>
      </c>
      <c r="Y415">
        <v>-25.161227018045</v>
      </c>
      <c r="Z415">
        <v>0.48464167878831399</v>
      </c>
      <c r="AA415">
        <v>0.84435025072159198</v>
      </c>
      <c r="AB415">
        <v>24.3993867819872</v>
      </c>
      <c r="AC415">
        <v>0.21073619169722799</v>
      </c>
      <c r="AD415">
        <v>0.68253123924728298</v>
      </c>
      <c r="AE415">
        <v>-25.161227018045</v>
      </c>
      <c r="AF415">
        <v>0.16793847098801201</v>
      </c>
      <c r="AG415">
        <v>0.68151250837662902</v>
      </c>
      <c r="AH415">
        <v>25.362860874199502</v>
      </c>
      <c r="AI415">
        <v>0.52399907623471598</v>
      </c>
      <c r="AJ415">
        <v>0.78121606160956403</v>
      </c>
      <c r="AK415">
        <v>-24.292471583085899</v>
      </c>
    </row>
    <row r="416" spans="1:37" x14ac:dyDescent="0.2">
      <c r="A416" t="s">
        <v>31</v>
      </c>
      <c r="B416">
        <v>153795279</v>
      </c>
      <c r="C416">
        <v>153795431</v>
      </c>
      <c r="D416">
        <v>153</v>
      </c>
      <c r="E416" t="s">
        <v>1505</v>
      </c>
      <c r="F416">
        <v>3</v>
      </c>
      <c r="G416" t="s">
        <v>1506</v>
      </c>
      <c r="H416" t="s">
        <v>30999</v>
      </c>
      <c r="I416">
        <v>1</v>
      </c>
      <c r="J416">
        <v>153793947</v>
      </c>
      <c r="K416">
        <v>153796302</v>
      </c>
      <c r="L416">
        <v>2356</v>
      </c>
      <c r="M416">
        <v>1</v>
      </c>
      <c r="N416">
        <v>343052</v>
      </c>
      <c r="O416" t="s">
        <v>1502</v>
      </c>
      <c r="P416">
        <v>1332</v>
      </c>
      <c r="Q416" t="s">
        <v>1503</v>
      </c>
      <c r="R416" t="s">
        <v>1504</v>
      </c>
      <c r="S416" t="s">
        <v>31320</v>
      </c>
      <c r="T416">
        <v>0.32911398597860803</v>
      </c>
      <c r="U416">
        <v>0.603102917160658</v>
      </c>
      <c r="V416">
        <v>25.362860874199502</v>
      </c>
      <c r="W416">
        <v>0.38920677604595899</v>
      </c>
      <c r="X416">
        <v>0.704072456322962</v>
      </c>
      <c r="Y416">
        <v>-25.161227018045</v>
      </c>
      <c r="Z416">
        <v>0.48464167878831399</v>
      </c>
      <c r="AA416">
        <v>0.84435025072159198</v>
      </c>
      <c r="AB416">
        <v>24.3993867819872</v>
      </c>
      <c r="AC416">
        <v>0.21073619169722799</v>
      </c>
      <c r="AD416">
        <v>0.68253123924728298</v>
      </c>
      <c r="AE416">
        <v>-25.161227018045</v>
      </c>
      <c r="AF416">
        <v>0.16793847098801201</v>
      </c>
      <c r="AG416">
        <v>0.68151250837662902</v>
      </c>
      <c r="AH416">
        <v>25.362860874199502</v>
      </c>
      <c r="AI416">
        <v>0.52399907623471598</v>
      </c>
      <c r="AJ416">
        <v>0.78121606160956403</v>
      </c>
      <c r="AK416">
        <v>-24.292471583085899</v>
      </c>
    </row>
    <row r="417" spans="1:37" x14ac:dyDescent="0.2">
      <c r="A417" t="s">
        <v>31</v>
      </c>
      <c r="B417">
        <v>153795431</v>
      </c>
      <c r="C417">
        <v>153795583</v>
      </c>
      <c r="D417">
        <v>153</v>
      </c>
      <c r="E417" t="s">
        <v>1507</v>
      </c>
      <c r="F417">
        <v>4</v>
      </c>
      <c r="G417" t="s">
        <v>1508</v>
      </c>
      <c r="H417" t="s">
        <v>30999</v>
      </c>
      <c r="I417">
        <v>1</v>
      </c>
      <c r="J417">
        <v>153793947</v>
      </c>
      <c r="K417">
        <v>153796302</v>
      </c>
      <c r="L417">
        <v>2356</v>
      </c>
      <c r="M417">
        <v>1</v>
      </c>
      <c r="N417">
        <v>343052</v>
      </c>
      <c r="O417" t="s">
        <v>1502</v>
      </c>
      <c r="P417">
        <v>1484</v>
      </c>
      <c r="Q417" t="s">
        <v>1503</v>
      </c>
      <c r="R417" t="s">
        <v>1504</v>
      </c>
      <c r="S417" t="s">
        <v>31320</v>
      </c>
      <c r="T417">
        <v>0.32911398597860803</v>
      </c>
      <c r="U417">
        <v>0.603102917160658</v>
      </c>
      <c r="V417">
        <v>25.275398035038801</v>
      </c>
      <c r="W417">
        <v>0.38920677604595899</v>
      </c>
      <c r="X417">
        <v>0.704072456322962</v>
      </c>
      <c r="Y417">
        <v>-25.073764179197799</v>
      </c>
      <c r="Z417">
        <v>0.48464167878831399</v>
      </c>
      <c r="AA417">
        <v>0.84435025072159198</v>
      </c>
      <c r="AB417">
        <v>24.311923944811699</v>
      </c>
      <c r="AC417">
        <v>0.21073619169722799</v>
      </c>
      <c r="AD417">
        <v>0.68253123924728298</v>
      </c>
      <c r="AE417">
        <v>-25.073764179197799</v>
      </c>
      <c r="AF417">
        <v>0.16793847098801201</v>
      </c>
      <c r="AG417">
        <v>0.68151250837662902</v>
      </c>
      <c r="AH417">
        <v>25.275398035038801</v>
      </c>
      <c r="AI417">
        <v>0.52399907623471598</v>
      </c>
      <c r="AJ417">
        <v>0.78121606160956403</v>
      </c>
      <c r="AK417">
        <v>-24.2050087462238</v>
      </c>
    </row>
    <row r="418" spans="1:37" x14ac:dyDescent="0.2">
      <c r="A418" t="s">
        <v>31</v>
      </c>
      <c r="B418">
        <v>153858434</v>
      </c>
      <c r="C418">
        <v>153858606</v>
      </c>
      <c r="D418">
        <v>173</v>
      </c>
      <c r="E418" t="s">
        <v>1509</v>
      </c>
      <c r="F418">
        <v>4</v>
      </c>
      <c r="G418" t="s">
        <v>1510</v>
      </c>
      <c r="H418" t="s">
        <v>31321</v>
      </c>
      <c r="I418">
        <v>1</v>
      </c>
      <c r="J418">
        <v>153819677</v>
      </c>
      <c r="K418">
        <v>153827610</v>
      </c>
      <c r="L418">
        <v>7934</v>
      </c>
      <c r="M418">
        <v>2</v>
      </c>
      <c r="N418">
        <v>57459</v>
      </c>
      <c r="O418" t="s">
        <v>1511</v>
      </c>
      <c r="P418">
        <v>-30824</v>
      </c>
      <c r="Q418" t="s">
        <v>1512</v>
      </c>
      <c r="R418" t="s">
        <v>1513</v>
      </c>
      <c r="S418" t="s">
        <v>31322</v>
      </c>
      <c r="T418">
        <v>0.32911398597860803</v>
      </c>
      <c r="U418">
        <v>0.603102917160658</v>
      </c>
      <c r="V418">
        <v>23.4880178018009</v>
      </c>
      <c r="W418">
        <v>0.123414495547065</v>
      </c>
      <c r="X418">
        <v>0.704072456322962</v>
      </c>
      <c r="Y418">
        <v>24.8964518469155</v>
      </c>
      <c r="Z418">
        <v>0.306975110376564</v>
      </c>
      <c r="AA418">
        <v>0.72610664078822296</v>
      </c>
      <c r="AB418">
        <v>23.772793385979401</v>
      </c>
      <c r="AC418">
        <v>0.17695932866387601</v>
      </c>
      <c r="AD418">
        <v>0.68253123924728298</v>
      </c>
      <c r="AE418">
        <v>24.378316757072099</v>
      </c>
      <c r="AF418">
        <v>0.64997455747578503</v>
      </c>
      <c r="AG418">
        <v>0.80674443595273604</v>
      </c>
      <c r="AH418">
        <v>0.540011814810056</v>
      </c>
      <c r="AI418">
        <v>0.170234813229591</v>
      </c>
      <c r="AJ418">
        <v>0.78121606160956403</v>
      </c>
      <c r="AK418">
        <v>2.4788232381192898</v>
      </c>
    </row>
    <row r="419" spans="1:37" x14ac:dyDescent="0.2">
      <c r="A419" t="s">
        <v>31</v>
      </c>
      <c r="B419">
        <v>154340763</v>
      </c>
      <c r="C419">
        <v>154340922</v>
      </c>
      <c r="D419">
        <v>160</v>
      </c>
      <c r="E419" t="s">
        <v>1514</v>
      </c>
      <c r="F419">
        <v>4</v>
      </c>
      <c r="G419" t="s">
        <v>1515</v>
      </c>
      <c r="H419" t="s">
        <v>31323</v>
      </c>
      <c r="I419">
        <v>1</v>
      </c>
      <c r="J419">
        <v>154346615</v>
      </c>
      <c r="K419">
        <v>154349459</v>
      </c>
      <c r="L419">
        <v>2845</v>
      </c>
      <c r="M419">
        <v>1</v>
      </c>
      <c r="N419">
        <v>57198</v>
      </c>
      <c r="O419" t="s">
        <v>1516</v>
      </c>
      <c r="P419">
        <v>-5693</v>
      </c>
      <c r="Q419" t="s">
        <v>1517</v>
      </c>
      <c r="R419" t="s">
        <v>1518</v>
      </c>
      <c r="S419" t="s">
        <v>31324</v>
      </c>
      <c r="T419">
        <v>0.32911398597860803</v>
      </c>
      <c r="U419">
        <v>0.603102917160658</v>
      </c>
      <c r="V419">
        <v>23.4880178018009</v>
      </c>
      <c r="W419">
        <v>0.38920677604595899</v>
      </c>
      <c r="X419">
        <v>0.704072456322962</v>
      </c>
      <c r="Y419">
        <v>-22.634285520408898</v>
      </c>
      <c r="Z419">
        <v>0.306975110376564</v>
      </c>
      <c r="AA419">
        <v>0.72610664078822296</v>
      </c>
      <c r="AB419">
        <v>23.235028597599101</v>
      </c>
      <c r="AC419">
        <v>0.75388744886274095</v>
      </c>
      <c r="AD419">
        <v>0.87989882095915395</v>
      </c>
      <c r="AE419">
        <v>-7.2267026802410206E-2</v>
      </c>
      <c r="AF419">
        <v>0.61410715005536498</v>
      </c>
      <c r="AG419">
        <v>0.80674443595273604</v>
      </c>
      <c r="AH419">
        <v>1.6520982564287501</v>
      </c>
      <c r="AI419">
        <v>0.35038410267202102</v>
      </c>
      <c r="AJ419">
        <v>0.78121606160956403</v>
      </c>
      <c r="AK419">
        <v>-23.128113404923301</v>
      </c>
    </row>
    <row r="420" spans="1:37" x14ac:dyDescent="0.2">
      <c r="A420" t="s">
        <v>31</v>
      </c>
      <c r="B420">
        <v>154679312</v>
      </c>
      <c r="C420">
        <v>154679480</v>
      </c>
      <c r="D420">
        <v>169</v>
      </c>
      <c r="E420" t="s">
        <v>1519</v>
      </c>
      <c r="F420">
        <v>1</v>
      </c>
      <c r="G420" t="s">
        <v>1520</v>
      </c>
      <c r="H420" t="s">
        <v>31000</v>
      </c>
      <c r="I420">
        <v>1</v>
      </c>
      <c r="J420">
        <v>154582107</v>
      </c>
      <c r="K420">
        <v>154628013</v>
      </c>
      <c r="L420">
        <v>45907</v>
      </c>
      <c r="M420">
        <v>2</v>
      </c>
      <c r="N420">
        <v>103</v>
      </c>
      <c r="O420" t="s">
        <v>1521</v>
      </c>
      <c r="P420">
        <v>-51299</v>
      </c>
      <c r="Q420" t="s">
        <v>1522</v>
      </c>
      <c r="R420" t="s">
        <v>1523</v>
      </c>
      <c r="S420" t="s">
        <v>31325</v>
      </c>
      <c r="T420">
        <v>1</v>
      </c>
      <c r="U420">
        <v>1</v>
      </c>
      <c r="V420">
        <v>-1.09461083352638</v>
      </c>
      <c r="W420">
        <v>0.20525741147413201</v>
      </c>
      <c r="X420">
        <v>0.704072456322962</v>
      </c>
      <c r="Y420">
        <v>-24.850097697621901</v>
      </c>
      <c r="Z420">
        <v>0.65379035313853895</v>
      </c>
      <c r="AA420">
        <v>0.84521697243271998</v>
      </c>
      <c r="AB420">
        <v>-2.0580848297300598</v>
      </c>
      <c r="AC420">
        <v>7.0489011448141195E-2</v>
      </c>
      <c r="AD420">
        <v>0.57684129297949804</v>
      </c>
      <c r="AE420">
        <v>-24.850097697621901</v>
      </c>
      <c r="AF420">
        <v>0.64997455747578503</v>
      </c>
      <c r="AG420">
        <v>0.80674443595273604</v>
      </c>
      <c r="AH420">
        <v>-0.16500021839917101</v>
      </c>
      <c r="AI420">
        <v>0.35038410267202102</v>
      </c>
      <c r="AJ420">
        <v>0.78121606160956403</v>
      </c>
      <c r="AK420">
        <v>-23.981342270307401</v>
      </c>
    </row>
    <row r="421" spans="1:37" x14ac:dyDescent="0.2">
      <c r="A421" t="s">
        <v>31</v>
      </c>
      <c r="B421">
        <v>155115484</v>
      </c>
      <c r="C421">
        <v>155115645</v>
      </c>
      <c r="D421">
        <v>162</v>
      </c>
      <c r="E421" t="s">
        <v>1524</v>
      </c>
      <c r="F421">
        <v>0</v>
      </c>
      <c r="G421" t="s">
        <v>1525</v>
      </c>
      <c r="H421" t="s">
        <v>31000</v>
      </c>
      <c r="I421">
        <v>1</v>
      </c>
      <c r="J421">
        <v>155127876</v>
      </c>
      <c r="K421">
        <v>155134857</v>
      </c>
      <c r="L421">
        <v>6982</v>
      </c>
      <c r="M421">
        <v>1</v>
      </c>
      <c r="N421">
        <v>1942</v>
      </c>
      <c r="O421" t="s">
        <v>1526</v>
      </c>
      <c r="P421">
        <v>-12231</v>
      </c>
      <c r="Q421" t="s">
        <v>1527</v>
      </c>
      <c r="R421" t="s">
        <v>1528</v>
      </c>
      <c r="S421" t="s">
        <v>31326</v>
      </c>
      <c r="T421">
        <v>1</v>
      </c>
      <c r="U421">
        <v>1</v>
      </c>
      <c r="V421">
        <v>-0.104002352702457</v>
      </c>
      <c r="W421">
        <v>0.65075386537994595</v>
      </c>
      <c r="X421">
        <v>0.94119559056004798</v>
      </c>
      <c r="Y421">
        <v>-4.2444113776607404</v>
      </c>
      <c r="Z421">
        <v>1</v>
      </c>
      <c r="AA421">
        <v>1</v>
      </c>
      <c r="AB421">
        <v>-0.93948828443502796</v>
      </c>
      <c r="AC421">
        <v>0.283630615332017</v>
      </c>
      <c r="AD421">
        <v>0.68253123924728298</v>
      </c>
      <c r="AE421">
        <v>-5.2444104239000797</v>
      </c>
      <c r="AF421">
        <v>1</v>
      </c>
      <c r="AG421">
        <v>1</v>
      </c>
      <c r="AH421">
        <v>0.71163285303291801</v>
      </c>
      <c r="AI421">
        <v>0.98342151819761803</v>
      </c>
      <c r="AJ421">
        <v>0.98789258377071898</v>
      </c>
      <c r="AK421">
        <v>-3.3756559525080498</v>
      </c>
    </row>
    <row r="422" spans="1:37" x14ac:dyDescent="0.2">
      <c r="A422" t="s">
        <v>31</v>
      </c>
      <c r="B422">
        <v>155115645</v>
      </c>
      <c r="C422">
        <v>155115806</v>
      </c>
      <c r="D422">
        <v>162</v>
      </c>
      <c r="E422" t="s">
        <v>1529</v>
      </c>
      <c r="F422">
        <v>3</v>
      </c>
      <c r="G422" t="s">
        <v>1530</v>
      </c>
      <c r="H422" t="s">
        <v>31000</v>
      </c>
      <c r="I422">
        <v>1</v>
      </c>
      <c r="J422">
        <v>155127876</v>
      </c>
      <c r="K422">
        <v>155134857</v>
      </c>
      <c r="L422">
        <v>6982</v>
      </c>
      <c r="M422">
        <v>1</v>
      </c>
      <c r="N422">
        <v>1942</v>
      </c>
      <c r="O422" t="s">
        <v>1526</v>
      </c>
      <c r="P422">
        <v>-12070</v>
      </c>
      <c r="Q422" t="s">
        <v>1527</v>
      </c>
      <c r="R422" t="s">
        <v>1528</v>
      </c>
      <c r="S422" t="s">
        <v>31326</v>
      </c>
      <c r="T422">
        <v>1</v>
      </c>
      <c r="U422">
        <v>1</v>
      </c>
      <c r="V422">
        <v>-0.104002352702457</v>
      </c>
      <c r="W422">
        <v>0.65075386537994595</v>
      </c>
      <c r="X422">
        <v>0.94119559056004798</v>
      </c>
      <c r="Y422">
        <v>-4.2444113776607404</v>
      </c>
      <c r="Z422">
        <v>1</v>
      </c>
      <c r="AA422">
        <v>1</v>
      </c>
      <c r="AB422">
        <v>-0.93948828443502796</v>
      </c>
      <c r="AC422">
        <v>0.283630615332017</v>
      </c>
      <c r="AD422">
        <v>0.68253123924728298</v>
      </c>
      <c r="AE422">
        <v>-5.2444104239000797</v>
      </c>
      <c r="AF422">
        <v>1</v>
      </c>
      <c r="AG422">
        <v>1</v>
      </c>
      <c r="AH422">
        <v>0.71163285303291801</v>
      </c>
      <c r="AI422">
        <v>0.98342151819761803</v>
      </c>
      <c r="AJ422">
        <v>0.98789258377071898</v>
      </c>
      <c r="AK422">
        <v>-3.3756559525080498</v>
      </c>
    </row>
    <row r="423" spans="1:37" x14ac:dyDescent="0.2">
      <c r="A423" t="s">
        <v>31</v>
      </c>
      <c r="B423">
        <v>155115806</v>
      </c>
      <c r="C423">
        <v>155115967</v>
      </c>
      <c r="D423">
        <v>162</v>
      </c>
      <c r="E423" t="s">
        <v>1531</v>
      </c>
      <c r="F423">
        <v>4</v>
      </c>
      <c r="G423" t="s">
        <v>1532</v>
      </c>
      <c r="H423" t="s">
        <v>31000</v>
      </c>
      <c r="I423">
        <v>1</v>
      </c>
      <c r="J423">
        <v>155127876</v>
      </c>
      <c r="K423">
        <v>155134857</v>
      </c>
      <c r="L423">
        <v>6982</v>
      </c>
      <c r="M423">
        <v>1</v>
      </c>
      <c r="N423">
        <v>1942</v>
      </c>
      <c r="O423" t="s">
        <v>1526</v>
      </c>
      <c r="P423">
        <v>-11909</v>
      </c>
      <c r="Q423" t="s">
        <v>1527</v>
      </c>
      <c r="R423" t="s">
        <v>1528</v>
      </c>
      <c r="S423" t="s">
        <v>31326</v>
      </c>
      <c r="T423">
        <v>1</v>
      </c>
      <c r="U423">
        <v>1</v>
      </c>
      <c r="V423">
        <v>-0.12602865616129399</v>
      </c>
      <c r="W423">
        <v>0.65075386537994595</v>
      </c>
      <c r="X423">
        <v>0.94119559056004798</v>
      </c>
      <c r="Y423">
        <v>-3.99309682460594</v>
      </c>
      <c r="Z423">
        <v>1</v>
      </c>
      <c r="AA423">
        <v>1</v>
      </c>
      <c r="AB423">
        <v>-0.93722517138906403</v>
      </c>
      <c r="AC423">
        <v>0.283630615332017</v>
      </c>
      <c r="AD423">
        <v>0.68253123924728298</v>
      </c>
      <c r="AE423">
        <v>-4.9930958708452904</v>
      </c>
      <c r="AF423">
        <v>1</v>
      </c>
      <c r="AG423">
        <v>1</v>
      </c>
      <c r="AH423">
        <v>0.66981751427620795</v>
      </c>
      <c r="AI423">
        <v>0.98342151819761803</v>
      </c>
      <c r="AJ423">
        <v>0.98789258377071898</v>
      </c>
      <c r="AK423">
        <v>-3.1243414073634801</v>
      </c>
    </row>
    <row r="424" spans="1:37" x14ac:dyDescent="0.2">
      <c r="A424" t="s">
        <v>31</v>
      </c>
      <c r="B424">
        <v>155388795</v>
      </c>
      <c r="C424">
        <v>155388946</v>
      </c>
      <c r="D424">
        <v>152</v>
      </c>
      <c r="E424" t="s">
        <v>1533</v>
      </c>
      <c r="F424">
        <v>2</v>
      </c>
      <c r="G424" t="s">
        <v>1534</v>
      </c>
      <c r="H424" t="s">
        <v>31327</v>
      </c>
      <c r="I424">
        <v>1</v>
      </c>
      <c r="J424">
        <v>155370147</v>
      </c>
      <c r="K424">
        <v>155370868</v>
      </c>
      <c r="L424">
        <v>722</v>
      </c>
      <c r="M424">
        <v>2</v>
      </c>
      <c r="N424">
        <v>55870</v>
      </c>
      <c r="O424" t="s">
        <v>1535</v>
      </c>
      <c r="P424">
        <v>-17927</v>
      </c>
      <c r="Q424" t="s">
        <v>1536</v>
      </c>
      <c r="R424" t="s">
        <v>1537</v>
      </c>
      <c r="S424" t="s">
        <v>31328</v>
      </c>
      <c r="T424">
        <v>0.58193367309619304</v>
      </c>
      <c r="U424">
        <v>0.81360520874211995</v>
      </c>
      <c r="V424">
        <v>1.05538929444975</v>
      </c>
      <c r="W424">
        <v>0.94067867906597702</v>
      </c>
      <c r="X424">
        <v>0.95159051474143896</v>
      </c>
      <c r="Y424">
        <v>-6.7643219826677798E-3</v>
      </c>
      <c r="Z424">
        <v>0.91701798945084201</v>
      </c>
      <c r="AA424">
        <v>0.99919698600769702</v>
      </c>
      <c r="AB424">
        <v>0.37458237329914701</v>
      </c>
      <c r="AC424">
        <v>0.91971905611771898</v>
      </c>
      <c r="AD424">
        <v>0.94068432309766403</v>
      </c>
      <c r="AE424">
        <v>-0.26959874419431901</v>
      </c>
      <c r="AF424">
        <v>0.335122776002587</v>
      </c>
      <c r="AG424">
        <v>0.71916631056622005</v>
      </c>
      <c r="AH424">
        <v>1.47059389864357</v>
      </c>
      <c r="AI424">
        <v>0.915996609709537</v>
      </c>
      <c r="AJ424">
        <v>0.98621344597861504</v>
      </c>
      <c r="AK424">
        <v>0.23127024716212599</v>
      </c>
    </row>
    <row r="425" spans="1:37" x14ac:dyDescent="0.2">
      <c r="A425" t="s">
        <v>31</v>
      </c>
      <c r="B425">
        <v>155591029</v>
      </c>
      <c r="C425">
        <v>155591185</v>
      </c>
      <c r="D425">
        <v>157</v>
      </c>
      <c r="E425" t="s">
        <v>1538</v>
      </c>
      <c r="F425">
        <v>4</v>
      </c>
      <c r="G425" t="s">
        <v>1539</v>
      </c>
      <c r="H425" t="s">
        <v>31329</v>
      </c>
      <c r="I425">
        <v>1</v>
      </c>
      <c r="J425">
        <v>155610205</v>
      </c>
      <c r="K425">
        <v>155612316</v>
      </c>
      <c r="L425">
        <v>2112</v>
      </c>
      <c r="M425">
        <v>1</v>
      </c>
      <c r="N425">
        <v>55154</v>
      </c>
      <c r="O425" t="s">
        <v>1540</v>
      </c>
      <c r="P425">
        <v>-19020</v>
      </c>
      <c r="Q425" t="s">
        <v>1541</v>
      </c>
      <c r="R425" t="s">
        <v>1542</v>
      </c>
      <c r="S425" t="s">
        <v>31330</v>
      </c>
      <c r="T425">
        <v>0.152084254673993</v>
      </c>
      <c r="U425">
        <v>0.603102917160658</v>
      </c>
      <c r="V425">
        <v>25.754204969916302</v>
      </c>
      <c r="W425">
        <v>0.89107655920673101</v>
      </c>
      <c r="X425">
        <v>0.95159051474143896</v>
      </c>
      <c r="Y425">
        <v>0.31412831835228</v>
      </c>
      <c r="Z425">
        <v>0.306975110376564</v>
      </c>
      <c r="AA425">
        <v>0.72610664078822296</v>
      </c>
      <c r="AB425">
        <v>24.790730870157802</v>
      </c>
      <c r="AC425">
        <v>0.75388744886274095</v>
      </c>
      <c r="AD425">
        <v>0.87989882095915395</v>
      </c>
      <c r="AE425">
        <v>-0.68587163385247896</v>
      </c>
      <c r="AF425">
        <v>4.6407610929182198E-2</v>
      </c>
      <c r="AG425">
        <v>0.476038960109122</v>
      </c>
      <c r="AH425">
        <v>25.754204969916302</v>
      </c>
      <c r="AI425">
        <v>0.56157887380500204</v>
      </c>
      <c r="AJ425">
        <v>0.78121606160956403</v>
      </c>
      <c r="AK425">
        <v>1.18288373598635</v>
      </c>
    </row>
    <row r="426" spans="1:37" x14ac:dyDescent="0.2">
      <c r="A426" t="s">
        <v>31</v>
      </c>
      <c r="B426">
        <v>155591235</v>
      </c>
      <c r="C426">
        <v>155591387</v>
      </c>
      <c r="D426">
        <v>153</v>
      </c>
      <c r="E426" t="s">
        <v>1543</v>
      </c>
      <c r="F426">
        <v>4</v>
      </c>
      <c r="G426" t="s">
        <v>1544</v>
      </c>
      <c r="H426" t="s">
        <v>31329</v>
      </c>
      <c r="I426">
        <v>1</v>
      </c>
      <c r="J426">
        <v>155610205</v>
      </c>
      <c r="K426">
        <v>155612316</v>
      </c>
      <c r="L426">
        <v>2112</v>
      </c>
      <c r="M426">
        <v>1</v>
      </c>
      <c r="N426">
        <v>55154</v>
      </c>
      <c r="O426" t="s">
        <v>1540</v>
      </c>
      <c r="P426">
        <v>-18818</v>
      </c>
      <c r="Q426" t="s">
        <v>1541</v>
      </c>
      <c r="R426" t="s">
        <v>1542</v>
      </c>
      <c r="S426" t="s">
        <v>31330</v>
      </c>
      <c r="T426">
        <v>0.152084254673993</v>
      </c>
      <c r="U426">
        <v>0.603102917160658</v>
      </c>
      <c r="V426">
        <v>25.754204969916302</v>
      </c>
      <c r="W426">
        <v>0.89107655920673101</v>
      </c>
      <c r="X426">
        <v>0.95159051474143896</v>
      </c>
      <c r="Y426">
        <v>0.31412831835228</v>
      </c>
      <c r="Z426">
        <v>0.306975110376564</v>
      </c>
      <c r="AA426">
        <v>0.72610664078822296</v>
      </c>
      <c r="AB426">
        <v>24.790730870157802</v>
      </c>
      <c r="AC426">
        <v>0.75388744886274095</v>
      </c>
      <c r="AD426">
        <v>0.87989882095915395</v>
      </c>
      <c r="AE426">
        <v>-0.68587163385247896</v>
      </c>
      <c r="AF426">
        <v>4.6407610929182198E-2</v>
      </c>
      <c r="AG426">
        <v>0.476038960109122</v>
      </c>
      <c r="AH426">
        <v>25.754204969916302</v>
      </c>
      <c r="AI426">
        <v>0.56157887380500204</v>
      </c>
      <c r="AJ426">
        <v>0.78121606160956403</v>
      </c>
      <c r="AK426">
        <v>1.18288373598635</v>
      </c>
    </row>
    <row r="427" spans="1:37" x14ac:dyDescent="0.2">
      <c r="A427" t="s">
        <v>31</v>
      </c>
      <c r="B427">
        <v>155712207</v>
      </c>
      <c r="C427">
        <v>155712354</v>
      </c>
      <c r="D427">
        <v>148</v>
      </c>
      <c r="E427" t="s">
        <v>1545</v>
      </c>
      <c r="F427">
        <v>0</v>
      </c>
      <c r="G427" t="s">
        <v>1546</v>
      </c>
      <c r="H427" t="s">
        <v>31032</v>
      </c>
      <c r="I427">
        <v>1</v>
      </c>
      <c r="J427">
        <v>155709801</v>
      </c>
      <c r="K427">
        <v>155721876</v>
      </c>
      <c r="L427">
        <v>12076</v>
      </c>
      <c r="M427">
        <v>1</v>
      </c>
      <c r="N427">
        <v>7818</v>
      </c>
      <c r="O427" t="s">
        <v>1547</v>
      </c>
      <c r="P427">
        <v>2406</v>
      </c>
      <c r="Q427" t="s">
        <v>1548</v>
      </c>
      <c r="R427" t="s">
        <v>1549</v>
      </c>
      <c r="S427" t="s">
        <v>31331</v>
      </c>
      <c r="T427">
        <v>0.152084254673993</v>
      </c>
      <c r="U427">
        <v>0.603102917160658</v>
      </c>
      <c r="V427">
        <v>24.489568821358699</v>
      </c>
      <c r="W427">
        <v>0.94541066367716797</v>
      </c>
      <c r="X427">
        <v>0.95159051474143896</v>
      </c>
      <c r="Y427">
        <v>-0.336850893929248</v>
      </c>
      <c r="Z427">
        <v>0.136920528570767</v>
      </c>
      <c r="AA427">
        <v>0.72610664078822296</v>
      </c>
      <c r="AB427">
        <v>24.321630562329201</v>
      </c>
      <c r="AC427">
        <v>0.615069744472027</v>
      </c>
      <c r="AD427">
        <v>0.87989882095915395</v>
      </c>
      <c r="AE427">
        <v>0.17944690491728099</v>
      </c>
      <c r="AF427">
        <v>0.47948624871920598</v>
      </c>
      <c r="AG427">
        <v>0.80674443595273604</v>
      </c>
      <c r="AH427">
        <v>1.44276735460048</v>
      </c>
      <c r="AI427">
        <v>0.78546927494779295</v>
      </c>
      <c r="AJ427">
        <v>0.92808185275216604</v>
      </c>
      <c r="AK427">
        <v>-0.61666176983149201</v>
      </c>
    </row>
    <row r="428" spans="1:37" x14ac:dyDescent="0.2">
      <c r="A428" t="s">
        <v>31</v>
      </c>
      <c r="B428">
        <v>155970076</v>
      </c>
      <c r="C428">
        <v>155970226</v>
      </c>
      <c r="D428">
        <v>151</v>
      </c>
      <c r="E428" t="s">
        <v>1550</v>
      </c>
      <c r="F428">
        <v>1</v>
      </c>
      <c r="G428" t="s">
        <v>1551</v>
      </c>
      <c r="H428" t="s">
        <v>30987</v>
      </c>
      <c r="I428">
        <v>1</v>
      </c>
      <c r="J428">
        <v>155965324</v>
      </c>
      <c r="K428">
        <v>155969729</v>
      </c>
      <c r="L428">
        <v>4406</v>
      </c>
      <c r="M428">
        <v>2</v>
      </c>
      <c r="N428">
        <v>9181</v>
      </c>
      <c r="O428" t="s">
        <v>1552</v>
      </c>
      <c r="P428">
        <v>-347</v>
      </c>
      <c r="Q428" t="s">
        <v>1553</v>
      </c>
      <c r="R428" t="s">
        <v>1554</v>
      </c>
      <c r="S428" t="s">
        <v>31332</v>
      </c>
      <c r="T428">
        <v>0.40813288918773499</v>
      </c>
      <c r="U428">
        <v>0.67783928265172699</v>
      </c>
      <c r="V428">
        <v>0.862866888511442</v>
      </c>
      <c r="W428">
        <v>0.24279500649351901</v>
      </c>
      <c r="X428">
        <v>0.704072456322962</v>
      </c>
      <c r="Y428">
        <v>-2.0381838000165402</v>
      </c>
      <c r="Z428">
        <v>0.98812441339480095</v>
      </c>
      <c r="AA428">
        <v>1</v>
      </c>
      <c r="AB428">
        <v>-0.100607196890316</v>
      </c>
      <c r="AC428">
        <v>0.138069679189123</v>
      </c>
      <c r="AD428">
        <v>0.68253123924728298</v>
      </c>
      <c r="AE428">
        <v>-1.52930128025564</v>
      </c>
      <c r="AF428">
        <v>8.3289216341358704E-2</v>
      </c>
      <c r="AG428">
        <v>0.65945629953981399</v>
      </c>
      <c r="AH428">
        <v>1.7924774938096</v>
      </c>
      <c r="AI428">
        <v>0.424511747282666</v>
      </c>
      <c r="AJ428">
        <v>0.78121606160956403</v>
      </c>
      <c r="AK428">
        <v>-1.6249306343072401</v>
      </c>
    </row>
    <row r="429" spans="1:37" x14ac:dyDescent="0.2">
      <c r="A429" t="s">
        <v>31</v>
      </c>
      <c r="B429">
        <v>156020345</v>
      </c>
      <c r="C429">
        <v>156020516</v>
      </c>
      <c r="D429">
        <v>172</v>
      </c>
      <c r="E429" t="s">
        <v>1555</v>
      </c>
      <c r="F429">
        <v>7</v>
      </c>
      <c r="G429" t="s">
        <v>1556</v>
      </c>
      <c r="H429" t="s">
        <v>30987</v>
      </c>
      <c r="I429">
        <v>1</v>
      </c>
      <c r="J429">
        <v>156009062</v>
      </c>
      <c r="K429">
        <v>156020171</v>
      </c>
      <c r="L429">
        <v>11110</v>
      </c>
      <c r="M429">
        <v>2</v>
      </c>
      <c r="N429">
        <v>6746</v>
      </c>
      <c r="O429" t="s">
        <v>1557</v>
      </c>
      <c r="P429">
        <v>-174</v>
      </c>
      <c r="Q429" t="s">
        <v>1558</v>
      </c>
      <c r="R429" t="s">
        <v>1559</v>
      </c>
      <c r="S429" t="s">
        <v>31333</v>
      </c>
      <c r="T429">
        <v>0.152084254673993</v>
      </c>
      <c r="U429">
        <v>0.603102917160658</v>
      </c>
      <c r="V429">
        <v>24.973567325166599</v>
      </c>
      <c r="W429">
        <v>0.94541066367716797</v>
      </c>
      <c r="X429">
        <v>0.95159051474143896</v>
      </c>
      <c r="Y429">
        <v>-1.4083125650800301</v>
      </c>
      <c r="Z429">
        <v>0.306975110376564</v>
      </c>
      <c r="AA429">
        <v>0.72610664078822296</v>
      </c>
      <c r="AB429">
        <v>24.010093242792799</v>
      </c>
      <c r="AC429">
        <v>0.71753805159658501</v>
      </c>
      <c r="AD429">
        <v>0.87989882095915395</v>
      </c>
      <c r="AE429">
        <v>-2.40831238981202</v>
      </c>
      <c r="AF429">
        <v>4.6407610929182198E-2</v>
      </c>
      <c r="AG429">
        <v>0.476038960109122</v>
      </c>
      <c r="AH429">
        <v>24.973567325166599</v>
      </c>
      <c r="AI429">
        <v>0.59609816080359102</v>
      </c>
      <c r="AJ429">
        <v>0.78121606160956403</v>
      </c>
      <c r="AK429">
        <v>-0.53955715290695105</v>
      </c>
    </row>
    <row r="430" spans="1:37" x14ac:dyDescent="0.2">
      <c r="A430" t="s">
        <v>31</v>
      </c>
      <c r="B430">
        <v>156261822</v>
      </c>
      <c r="C430">
        <v>156261996</v>
      </c>
      <c r="D430">
        <v>175</v>
      </c>
      <c r="E430" t="s">
        <v>1560</v>
      </c>
      <c r="F430">
        <v>3</v>
      </c>
      <c r="G430" t="s">
        <v>1561</v>
      </c>
      <c r="H430" t="s">
        <v>31334</v>
      </c>
      <c r="I430">
        <v>1</v>
      </c>
      <c r="J430">
        <v>156266137</v>
      </c>
      <c r="K430">
        <v>156267588</v>
      </c>
      <c r="L430">
        <v>1452</v>
      </c>
      <c r="M430">
        <v>2</v>
      </c>
      <c r="N430">
        <v>23381</v>
      </c>
      <c r="O430" t="s">
        <v>1562</v>
      </c>
      <c r="P430">
        <v>5592</v>
      </c>
      <c r="Q430" t="s">
        <v>1563</v>
      </c>
      <c r="R430" t="s">
        <v>1564</v>
      </c>
      <c r="S430" t="s">
        <v>31335</v>
      </c>
      <c r="T430">
        <v>0.35387198439864398</v>
      </c>
      <c r="U430">
        <v>0.603102917160658</v>
      </c>
      <c r="V430">
        <v>-22.403093977134098</v>
      </c>
      <c r="W430">
        <v>0.38920677604595899</v>
      </c>
      <c r="X430">
        <v>0.704072456322962</v>
      </c>
      <c r="Y430">
        <v>-22.2718494686291</v>
      </c>
      <c r="Z430">
        <v>0.184235113180511</v>
      </c>
      <c r="AA430">
        <v>0.72610664078822296</v>
      </c>
      <c r="AB430">
        <v>-22.403093977134098</v>
      </c>
      <c r="AC430">
        <v>0.21073619169722799</v>
      </c>
      <c r="AD430">
        <v>0.68253123924728298</v>
      </c>
      <c r="AE430">
        <v>-22.2718494686291</v>
      </c>
      <c r="AF430">
        <v>0.501741946288212</v>
      </c>
      <c r="AG430">
        <v>0.80674443595273604</v>
      </c>
      <c r="AH430">
        <v>-21.4734835403708</v>
      </c>
      <c r="AI430">
        <v>0.52399907623471598</v>
      </c>
      <c r="AJ430">
        <v>0.78121606160956403</v>
      </c>
      <c r="AK430">
        <v>-21.403094237252599</v>
      </c>
    </row>
    <row r="431" spans="1:37" x14ac:dyDescent="0.2">
      <c r="A431" t="s">
        <v>31</v>
      </c>
      <c r="B431">
        <v>156261996</v>
      </c>
      <c r="C431">
        <v>156262170</v>
      </c>
      <c r="D431">
        <v>175</v>
      </c>
      <c r="E431" t="s">
        <v>1565</v>
      </c>
      <c r="F431">
        <v>1</v>
      </c>
      <c r="G431" t="s">
        <v>1566</v>
      </c>
      <c r="H431" t="s">
        <v>31334</v>
      </c>
      <c r="I431">
        <v>1</v>
      </c>
      <c r="J431">
        <v>156266137</v>
      </c>
      <c r="K431">
        <v>156267588</v>
      </c>
      <c r="L431">
        <v>1452</v>
      </c>
      <c r="M431">
        <v>2</v>
      </c>
      <c r="N431">
        <v>23381</v>
      </c>
      <c r="O431" t="s">
        <v>1562</v>
      </c>
      <c r="P431">
        <v>5418</v>
      </c>
      <c r="Q431" t="s">
        <v>1563</v>
      </c>
      <c r="R431" t="s">
        <v>1564</v>
      </c>
      <c r="S431" t="s">
        <v>31335</v>
      </c>
      <c r="T431">
        <v>0.35387198439864398</v>
      </c>
      <c r="U431">
        <v>0.603102917160658</v>
      </c>
      <c r="V431">
        <v>-22.403093977134098</v>
      </c>
      <c r="W431">
        <v>0.38920677604595899</v>
      </c>
      <c r="X431">
        <v>0.704072456322962</v>
      </c>
      <c r="Y431">
        <v>-22.2718494686291</v>
      </c>
      <c r="Z431">
        <v>0.184235113180511</v>
      </c>
      <c r="AA431">
        <v>0.72610664078822296</v>
      </c>
      <c r="AB431">
        <v>-22.403093977134098</v>
      </c>
      <c r="AC431">
        <v>0.21073619169722799</v>
      </c>
      <c r="AD431">
        <v>0.68253123924728298</v>
      </c>
      <c r="AE431">
        <v>-22.2718494686291</v>
      </c>
      <c r="AF431">
        <v>0.501741946288212</v>
      </c>
      <c r="AG431">
        <v>0.80674443595273604</v>
      </c>
      <c r="AH431">
        <v>-21.4734835403708</v>
      </c>
      <c r="AI431">
        <v>0.52399907623471598</v>
      </c>
      <c r="AJ431">
        <v>0.78121606160956403</v>
      </c>
      <c r="AK431">
        <v>-21.403094237252599</v>
      </c>
    </row>
    <row r="432" spans="1:37" x14ac:dyDescent="0.2">
      <c r="A432" t="s">
        <v>31</v>
      </c>
      <c r="B432">
        <v>156464971</v>
      </c>
      <c r="C432">
        <v>156465121</v>
      </c>
      <c r="D432">
        <v>151</v>
      </c>
      <c r="E432" t="s">
        <v>1567</v>
      </c>
      <c r="F432">
        <v>4</v>
      </c>
      <c r="G432" t="s">
        <v>1568</v>
      </c>
      <c r="H432" t="s">
        <v>31003</v>
      </c>
      <c r="I432">
        <v>1</v>
      </c>
      <c r="J432">
        <v>156404253</v>
      </c>
      <c r="K432">
        <v>156456613</v>
      </c>
      <c r="L432">
        <v>52361</v>
      </c>
      <c r="M432">
        <v>2</v>
      </c>
      <c r="N432">
        <v>10485</v>
      </c>
      <c r="O432" t="s">
        <v>1569</v>
      </c>
      <c r="P432">
        <v>-8358</v>
      </c>
      <c r="Q432" t="s">
        <v>1570</v>
      </c>
      <c r="R432" t="s">
        <v>1571</v>
      </c>
      <c r="S432" t="s">
        <v>31336</v>
      </c>
      <c r="T432">
        <v>0.35387198439864398</v>
      </c>
      <c r="U432">
        <v>0.603102917160658</v>
      </c>
      <c r="V432">
        <v>-24.101828140555</v>
      </c>
      <c r="W432">
        <v>0.29261482077562401</v>
      </c>
      <c r="X432">
        <v>0.704072456322962</v>
      </c>
      <c r="Y432">
        <v>24.121489986083699</v>
      </c>
      <c r="Z432">
        <v>0.184235113180511</v>
      </c>
      <c r="AA432">
        <v>0.72610664078822296</v>
      </c>
      <c r="AB432">
        <v>-24.101828140555</v>
      </c>
      <c r="AC432">
        <v>0.27780950890804001</v>
      </c>
      <c r="AD432">
        <v>0.68253123924728298</v>
      </c>
      <c r="AE432">
        <v>24.185201513550901</v>
      </c>
      <c r="AF432">
        <v>0.501741946288212</v>
      </c>
      <c r="AG432">
        <v>0.80674443595273604</v>
      </c>
      <c r="AH432">
        <v>-23.172217540946001</v>
      </c>
      <c r="AI432">
        <v>0.59609816080359102</v>
      </c>
      <c r="AJ432">
        <v>0.78121606160956403</v>
      </c>
      <c r="AK432">
        <v>1.0196617653975899</v>
      </c>
    </row>
    <row r="433" spans="1:37" x14ac:dyDescent="0.2">
      <c r="A433" t="s">
        <v>31</v>
      </c>
      <c r="B433">
        <v>156465121</v>
      </c>
      <c r="C433">
        <v>156465271</v>
      </c>
      <c r="D433">
        <v>151</v>
      </c>
      <c r="E433" t="s">
        <v>1572</v>
      </c>
      <c r="F433">
        <v>3</v>
      </c>
      <c r="G433" t="s">
        <v>1573</v>
      </c>
      <c r="H433" t="s">
        <v>31003</v>
      </c>
      <c r="I433">
        <v>1</v>
      </c>
      <c r="J433">
        <v>156404253</v>
      </c>
      <c r="K433">
        <v>156456613</v>
      </c>
      <c r="L433">
        <v>52361</v>
      </c>
      <c r="M433">
        <v>2</v>
      </c>
      <c r="N433">
        <v>10485</v>
      </c>
      <c r="O433" t="s">
        <v>1569</v>
      </c>
      <c r="P433">
        <v>-8508</v>
      </c>
      <c r="Q433" t="s">
        <v>1570</v>
      </c>
      <c r="R433" t="s">
        <v>1571</v>
      </c>
      <c r="S433" t="s">
        <v>31336</v>
      </c>
      <c r="T433">
        <v>0.35387198439864398</v>
      </c>
      <c r="U433">
        <v>0.603102917160658</v>
      </c>
      <c r="V433">
        <v>-24.364862533033602</v>
      </c>
      <c r="W433">
        <v>0.29261482077562401</v>
      </c>
      <c r="X433">
        <v>0.704072456322962</v>
      </c>
      <c r="Y433">
        <v>24.121489986083699</v>
      </c>
      <c r="Z433">
        <v>0.184235113180511</v>
      </c>
      <c r="AA433">
        <v>0.72610664078822296</v>
      </c>
      <c r="AB433">
        <v>-24.364862533033602</v>
      </c>
      <c r="AC433">
        <v>0.27780950890804001</v>
      </c>
      <c r="AD433">
        <v>0.68253123924728298</v>
      </c>
      <c r="AE433">
        <v>24.328359861930299</v>
      </c>
      <c r="AF433">
        <v>0.501741946288212</v>
      </c>
      <c r="AG433">
        <v>0.80674443595273604</v>
      </c>
      <c r="AH433">
        <v>-23.435251921341301</v>
      </c>
      <c r="AI433">
        <v>0.59609816080359102</v>
      </c>
      <c r="AJ433">
        <v>0.78121606160956403</v>
      </c>
      <c r="AK433">
        <v>0.75662738627417303</v>
      </c>
    </row>
    <row r="434" spans="1:37" x14ac:dyDescent="0.2">
      <c r="A434" t="s">
        <v>31</v>
      </c>
      <c r="B434">
        <v>156465271</v>
      </c>
      <c r="C434">
        <v>156465421</v>
      </c>
      <c r="D434">
        <v>151</v>
      </c>
      <c r="E434" t="s">
        <v>1574</v>
      </c>
      <c r="F434">
        <v>0</v>
      </c>
      <c r="G434" t="s">
        <v>1575</v>
      </c>
      <c r="H434" t="s">
        <v>31003</v>
      </c>
      <c r="I434">
        <v>1</v>
      </c>
      <c r="J434">
        <v>156404253</v>
      </c>
      <c r="K434">
        <v>156456613</v>
      </c>
      <c r="L434">
        <v>52361</v>
      </c>
      <c r="M434">
        <v>2</v>
      </c>
      <c r="N434">
        <v>10485</v>
      </c>
      <c r="O434" t="s">
        <v>1569</v>
      </c>
      <c r="P434">
        <v>-8658</v>
      </c>
      <c r="Q434" t="s">
        <v>1570</v>
      </c>
      <c r="R434" t="s">
        <v>1571</v>
      </c>
      <c r="S434" t="s">
        <v>31336</v>
      </c>
      <c r="T434">
        <v>0.35387198439864398</v>
      </c>
      <c r="U434">
        <v>0.603102917160658</v>
      </c>
      <c r="V434">
        <v>-24.364862533033602</v>
      </c>
      <c r="W434">
        <v>0.29261482077562401</v>
      </c>
      <c r="X434">
        <v>0.704072456322962</v>
      </c>
      <c r="Y434">
        <v>24.121489986083699</v>
      </c>
      <c r="Z434">
        <v>0.184235113180511</v>
      </c>
      <c r="AA434">
        <v>0.72610664078822296</v>
      </c>
      <c r="AB434">
        <v>-24.364862533033602</v>
      </c>
      <c r="AC434">
        <v>0.27780950890804001</v>
      </c>
      <c r="AD434">
        <v>0.68253123924728298</v>
      </c>
      <c r="AE434">
        <v>24.328359861930299</v>
      </c>
      <c r="AF434">
        <v>0.501741946288212</v>
      </c>
      <c r="AG434">
        <v>0.80674443595273604</v>
      </c>
      <c r="AH434">
        <v>-23.435251921341301</v>
      </c>
      <c r="AI434">
        <v>0.59609816080359102</v>
      </c>
      <c r="AJ434">
        <v>0.78121606160956403</v>
      </c>
      <c r="AK434">
        <v>0.75662738627417303</v>
      </c>
    </row>
    <row r="435" spans="1:37" x14ac:dyDescent="0.2">
      <c r="A435" t="s">
        <v>31</v>
      </c>
      <c r="B435">
        <v>156532961</v>
      </c>
      <c r="C435">
        <v>156533108</v>
      </c>
      <c r="D435">
        <v>148</v>
      </c>
      <c r="E435" t="s">
        <v>1576</v>
      </c>
      <c r="F435">
        <v>4</v>
      </c>
      <c r="G435" t="s">
        <v>1577</v>
      </c>
      <c r="H435" t="s">
        <v>31337</v>
      </c>
      <c r="I435">
        <v>1</v>
      </c>
      <c r="J435">
        <v>156536831</v>
      </c>
      <c r="K435">
        <v>156538861</v>
      </c>
      <c r="L435">
        <v>2031</v>
      </c>
      <c r="M435">
        <v>2</v>
      </c>
      <c r="N435">
        <v>128239</v>
      </c>
      <c r="O435" t="s">
        <v>1578</v>
      </c>
      <c r="P435">
        <v>5753</v>
      </c>
      <c r="Q435" t="s">
        <v>1579</v>
      </c>
      <c r="R435" t="s">
        <v>1580</v>
      </c>
      <c r="S435" t="s">
        <v>31338</v>
      </c>
      <c r="T435">
        <v>0.97213403838398904</v>
      </c>
      <c r="U435">
        <v>1</v>
      </c>
      <c r="V435">
        <v>1.8135765974181099</v>
      </c>
      <c r="W435">
        <v>0.20525741147413201</v>
      </c>
      <c r="X435">
        <v>0.704072456322962</v>
      </c>
      <c r="Y435">
        <v>-25.450842380892102</v>
      </c>
      <c r="Z435">
        <v>0.69013698642955401</v>
      </c>
      <c r="AA435">
        <v>0.84521697243271998</v>
      </c>
      <c r="AB435">
        <v>0.850102507191002</v>
      </c>
      <c r="AC435">
        <v>7.0489011448141195E-2</v>
      </c>
      <c r="AD435">
        <v>0.57684129297949804</v>
      </c>
      <c r="AE435">
        <v>-25.450842380892102</v>
      </c>
      <c r="AF435">
        <v>0.61410715005536498</v>
      </c>
      <c r="AG435">
        <v>0.80674443595273604</v>
      </c>
      <c r="AH435">
        <v>2.74318715654795</v>
      </c>
      <c r="AI435">
        <v>0.35038410267202102</v>
      </c>
      <c r="AJ435">
        <v>0.78121606160956403</v>
      </c>
      <c r="AK435">
        <v>-24.582086940156</v>
      </c>
    </row>
    <row r="436" spans="1:37" x14ac:dyDescent="0.2">
      <c r="A436" t="s">
        <v>31</v>
      </c>
      <c r="B436">
        <v>158089170</v>
      </c>
      <c r="C436">
        <v>158089336</v>
      </c>
      <c r="D436">
        <v>167</v>
      </c>
      <c r="E436" t="s">
        <v>1581</v>
      </c>
      <c r="F436">
        <v>3</v>
      </c>
      <c r="G436" t="s">
        <v>1582</v>
      </c>
      <c r="H436" t="s">
        <v>31032</v>
      </c>
      <c r="I436">
        <v>1</v>
      </c>
      <c r="J436">
        <v>158086680</v>
      </c>
      <c r="K436">
        <v>158100262</v>
      </c>
      <c r="L436">
        <v>13583</v>
      </c>
      <c r="M436">
        <v>1</v>
      </c>
      <c r="N436">
        <v>55243</v>
      </c>
      <c r="O436" t="s">
        <v>1583</v>
      </c>
      <c r="P436">
        <v>2490</v>
      </c>
      <c r="Q436" t="s">
        <v>1584</v>
      </c>
      <c r="R436" t="s">
        <v>1585</v>
      </c>
      <c r="S436" t="s">
        <v>31339</v>
      </c>
      <c r="T436">
        <v>0.32911398597860803</v>
      </c>
      <c r="U436">
        <v>0.603102917160658</v>
      </c>
      <c r="V436">
        <v>24.082753002770101</v>
      </c>
      <c r="W436">
        <v>0.20525741147413201</v>
      </c>
      <c r="X436">
        <v>0.704072456322962</v>
      </c>
      <c r="Y436">
        <v>-25.089754252867301</v>
      </c>
      <c r="Z436">
        <v>0.306975110376564</v>
      </c>
      <c r="AA436">
        <v>0.72610664078822296</v>
      </c>
      <c r="AB436">
        <v>24.327914018167998</v>
      </c>
      <c r="AC436">
        <v>7.0489011448141195E-2</v>
      </c>
      <c r="AD436">
        <v>0.57684129297949804</v>
      </c>
      <c r="AE436">
        <v>-25.089754252867301</v>
      </c>
      <c r="AF436">
        <v>0.64997455747578503</v>
      </c>
      <c r="AG436">
        <v>0.80674443595273604</v>
      </c>
      <c r="AH436">
        <v>0.60912446056053804</v>
      </c>
      <c r="AI436">
        <v>0.35038410267202102</v>
      </c>
      <c r="AJ436">
        <v>0.78121606160956403</v>
      </c>
      <c r="AK436">
        <v>-24.220998819521299</v>
      </c>
    </row>
    <row r="437" spans="1:37" x14ac:dyDescent="0.2">
      <c r="A437" t="s">
        <v>31</v>
      </c>
      <c r="B437">
        <v>158089336</v>
      </c>
      <c r="C437">
        <v>158089502</v>
      </c>
      <c r="D437">
        <v>167</v>
      </c>
      <c r="E437" t="s">
        <v>1586</v>
      </c>
      <c r="F437">
        <v>4</v>
      </c>
      <c r="G437" t="s">
        <v>1587</v>
      </c>
      <c r="H437" t="s">
        <v>31032</v>
      </c>
      <c r="I437">
        <v>1</v>
      </c>
      <c r="J437">
        <v>158086680</v>
      </c>
      <c r="K437">
        <v>158100262</v>
      </c>
      <c r="L437">
        <v>13583</v>
      </c>
      <c r="M437">
        <v>1</v>
      </c>
      <c r="N437">
        <v>55243</v>
      </c>
      <c r="O437" t="s">
        <v>1583</v>
      </c>
      <c r="P437">
        <v>2656</v>
      </c>
      <c r="Q437" t="s">
        <v>1584</v>
      </c>
      <c r="R437" t="s">
        <v>1585</v>
      </c>
      <c r="S437" t="s">
        <v>31339</v>
      </c>
      <c r="T437">
        <v>0.32911398597860803</v>
      </c>
      <c r="U437">
        <v>0.603102917160658</v>
      </c>
      <c r="V437">
        <v>24.082753002770101</v>
      </c>
      <c r="W437">
        <v>0.20525741147413201</v>
      </c>
      <c r="X437">
        <v>0.704072456322962</v>
      </c>
      <c r="Y437">
        <v>-25.089754252867301</v>
      </c>
      <c r="Z437">
        <v>0.306975110376564</v>
      </c>
      <c r="AA437">
        <v>0.72610664078822296</v>
      </c>
      <c r="AB437">
        <v>24.327914018167998</v>
      </c>
      <c r="AC437">
        <v>7.0489011448141195E-2</v>
      </c>
      <c r="AD437">
        <v>0.57684129297949804</v>
      </c>
      <c r="AE437">
        <v>-25.089754252867301</v>
      </c>
      <c r="AF437">
        <v>0.64997455747578503</v>
      </c>
      <c r="AG437">
        <v>0.80674443595273604</v>
      </c>
      <c r="AH437">
        <v>0.60912446056053804</v>
      </c>
      <c r="AI437">
        <v>0.35038410267202102</v>
      </c>
      <c r="AJ437">
        <v>0.78121606160956403</v>
      </c>
      <c r="AK437">
        <v>-24.220998819521299</v>
      </c>
    </row>
    <row r="438" spans="1:37" x14ac:dyDescent="0.2">
      <c r="A438" t="s">
        <v>31</v>
      </c>
      <c r="B438">
        <v>158089526</v>
      </c>
      <c r="C438">
        <v>158089716</v>
      </c>
      <c r="D438">
        <v>191</v>
      </c>
      <c r="E438" t="s">
        <v>1588</v>
      </c>
      <c r="F438">
        <v>11</v>
      </c>
      <c r="G438" t="s">
        <v>1589</v>
      </c>
      <c r="H438" t="s">
        <v>31032</v>
      </c>
      <c r="I438">
        <v>1</v>
      </c>
      <c r="J438">
        <v>158086680</v>
      </c>
      <c r="K438">
        <v>158100262</v>
      </c>
      <c r="L438">
        <v>13583</v>
      </c>
      <c r="M438">
        <v>1</v>
      </c>
      <c r="N438">
        <v>55243</v>
      </c>
      <c r="O438" t="s">
        <v>1583</v>
      </c>
      <c r="P438">
        <v>2846</v>
      </c>
      <c r="Q438" t="s">
        <v>1584</v>
      </c>
      <c r="R438" t="s">
        <v>1585</v>
      </c>
      <c r="S438" t="s">
        <v>31339</v>
      </c>
      <c r="T438">
        <v>0.32911398597860803</v>
      </c>
      <c r="U438">
        <v>0.603102917160658</v>
      </c>
      <c r="V438">
        <v>24.082753002770101</v>
      </c>
      <c r="W438">
        <v>0.20525741147413201</v>
      </c>
      <c r="X438">
        <v>0.704072456322962</v>
      </c>
      <c r="Y438">
        <v>-25.089754252867301</v>
      </c>
      <c r="Z438">
        <v>0.306975110376564</v>
      </c>
      <c r="AA438">
        <v>0.72610664078822296</v>
      </c>
      <c r="AB438">
        <v>24.327914018167998</v>
      </c>
      <c r="AC438">
        <v>7.0489011448141195E-2</v>
      </c>
      <c r="AD438">
        <v>0.57684129297949804</v>
      </c>
      <c r="AE438">
        <v>-25.089754252867301</v>
      </c>
      <c r="AF438">
        <v>0.64997455747578503</v>
      </c>
      <c r="AG438">
        <v>0.80674443595273604</v>
      </c>
      <c r="AH438">
        <v>0.60912446056053804</v>
      </c>
      <c r="AI438">
        <v>0.35038410267202102</v>
      </c>
      <c r="AJ438">
        <v>0.78121606160956403</v>
      </c>
      <c r="AK438">
        <v>-24.220998819521299</v>
      </c>
    </row>
    <row r="439" spans="1:37" x14ac:dyDescent="0.2">
      <c r="A439" t="s">
        <v>31</v>
      </c>
      <c r="B439">
        <v>160084192</v>
      </c>
      <c r="C439">
        <v>160084459</v>
      </c>
      <c r="D439">
        <v>268</v>
      </c>
      <c r="E439" t="s">
        <v>1590</v>
      </c>
      <c r="F439">
        <v>28</v>
      </c>
      <c r="G439" t="s">
        <v>1591</v>
      </c>
      <c r="H439" t="s">
        <v>31032</v>
      </c>
      <c r="I439">
        <v>1</v>
      </c>
      <c r="J439">
        <v>160081538</v>
      </c>
      <c r="K439">
        <v>160090563</v>
      </c>
      <c r="L439">
        <v>9026</v>
      </c>
      <c r="M439">
        <v>1</v>
      </c>
      <c r="N439">
        <v>3765</v>
      </c>
      <c r="O439" t="s">
        <v>1592</v>
      </c>
      <c r="P439">
        <v>2654</v>
      </c>
      <c r="Q439" t="s">
        <v>1593</v>
      </c>
      <c r="R439" t="s">
        <v>1594</v>
      </c>
      <c r="S439" t="s">
        <v>31340</v>
      </c>
      <c r="T439">
        <v>0.97213403838398904</v>
      </c>
      <c r="U439">
        <v>1</v>
      </c>
      <c r="V439">
        <v>0.38858281654711901</v>
      </c>
      <c r="W439">
        <v>0.38920677604595899</v>
      </c>
      <c r="X439">
        <v>0.704072456322962</v>
      </c>
      <c r="Y439">
        <v>-24.774203906766399</v>
      </c>
      <c r="Z439">
        <v>0.69013698642955401</v>
      </c>
      <c r="AA439">
        <v>0.84521697243271998</v>
      </c>
      <c r="AB439">
        <v>-0.57489126589204098</v>
      </c>
      <c r="AC439">
        <v>0.71753805159658501</v>
      </c>
      <c r="AD439">
        <v>0.87989882095915395</v>
      </c>
      <c r="AE439">
        <v>-1.04255900626623</v>
      </c>
      <c r="AF439">
        <v>0.61410715005536498</v>
      </c>
      <c r="AG439">
        <v>0.80674443595273604</v>
      </c>
      <c r="AH439">
        <v>1.3181934368702899</v>
      </c>
      <c r="AI439">
        <v>0.35038410267202102</v>
      </c>
      <c r="AJ439">
        <v>0.78121606160956403</v>
      </c>
      <c r="AK439">
        <v>-24.755106359881399</v>
      </c>
    </row>
    <row r="440" spans="1:37" x14ac:dyDescent="0.2">
      <c r="A440" t="s">
        <v>31</v>
      </c>
      <c r="B440">
        <v>161311927</v>
      </c>
      <c r="C440">
        <v>161312077</v>
      </c>
      <c r="D440">
        <v>151</v>
      </c>
      <c r="E440" t="s">
        <v>1595</v>
      </c>
      <c r="F440">
        <v>1</v>
      </c>
      <c r="G440" t="s">
        <v>1596</v>
      </c>
      <c r="H440" t="s">
        <v>30999</v>
      </c>
      <c r="I440">
        <v>1</v>
      </c>
      <c r="J440">
        <v>161305329</v>
      </c>
      <c r="K440">
        <v>161309968</v>
      </c>
      <c r="L440">
        <v>4640</v>
      </c>
      <c r="M440">
        <v>2</v>
      </c>
      <c r="N440">
        <v>4359</v>
      </c>
      <c r="O440" t="s">
        <v>1597</v>
      </c>
      <c r="P440">
        <v>-1959</v>
      </c>
      <c r="Q440" t="s">
        <v>1598</v>
      </c>
      <c r="R440" t="s">
        <v>1599</v>
      </c>
      <c r="S440" t="s">
        <v>31341</v>
      </c>
      <c r="T440" t="s">
        <v>40</v>
      </c>
      <c r="U440" t="s">
        <v>40</v>
      </c>
      <c r="V440">
        <v>0</v>
      </c>
      <c r="W440">
        <v>0.29261482077562401</v>
      </c>
      <c r="X440">
        <v>0.704072456322962</v>
      </c>
      <c r="Y440">
        <v>22.305593829483801</v>
      </c>
      <c r="Z440">
        <v>0.48464167878831399</v>
      </c>
      <c r="AA440">
        <v>0.84435025072159198</v>
      </c>
      <c r="AB440">
        <v>21.268119417018202</v>
      </c>
      <c r="AC440">
        <v>0.45677901822897599</v>
      </c>
      <c r="AD440">
        <v>0.82872126865393902</v>
      </c>
      <c r="AE440">
        <v>21.305594107789201</v>
      </c>
      <c r="AF440">
        <v>0.501741946288212</v>
      </c>
      <c r="AG440">
        <v>0.80674443595273604</v>
      </c>
      <c r="AH440">
        <v>-21.2315935556407</v>
      </c>
      <c r="AI440">
        <v>0.14667288820271701</v>
      </c>
      <c r="AJ440">
        <v>0.78121606160956403</v>
      </c>
      <c r="AK440">
        <v>22.305593829483801</v>
      </c>
    </row>
    <row r="441" spans="1:37" x14ac:dyDescent="0.2">
      <c r="A441" t="s">
        <v>31</v>
      </c>
      <c r="B441">
        <v>161312077</v>
      </c>
      <c r="C441">
        <v>161312227</v>
      </c>
      <c r="D441">
        <v>151</v>
      </c>
      <c r="E441" t="s">
        <v>1600</v>
      </c>
      <c r="F441">
        <v>1</v>
      </c>
      <c r="G441" t="s">
        <v>1601</v>
      </c>
      <c r="H441" t="s">
        <v>31032</v>
      </c>
      <c r="I441">
        <v>1</v>
      </c>
      <c r="J441">
        <v>161305329</v>
      </c>
      <c r="K441">
        <v>161309968</v>
      </c>
      <c r="L441">
        <v>4640</v>
      </c>
      <c r="M441">
        <v>2</v>
      </c>
      <c r="N441">
        <v>4359</v>
      </c>
      <c r="O441" t="s">
        <v>1597</v>
      </c>
      <c r="P441">
        <v>-2109</v>
      </c>
      <c r="Q441" t="s">
        <v>1598</v>
      </c>
      <c r="R441" t="s">
        <v>1599</v>
      </c>
      <c r="S441" t="s">
        <v>31341</v>
      </c>
      <c r="T441" t="s">
        <v>40</v>
      </c>
      <c r="U441" t="s">
        <v>40</v>
      </c>
      <c r="V441">
        <v>0</v>
      </c>
      <c r="W441">
        <v>0.29261482077562401</v>
      </c>
      <c r="X441">
        <v>0.704072456322962</v>
      </c>
      <c r="Y441">
        <v>22.305593829483801</v>
      </c>
      <c r="Z441">
        <v>0.48464167878831399</v>
      </c>
      <c r="AA441">
        <v>0.84435025072159198</v>
      </c>
      <c r="AB441">
        <v>21.268119417018202</v>
      </c>
      <c r="AC441">
        <v>0.45677901822897599</v>
      </c>
      <c r="AD441">
        <v>0.82872126865393902</v>
      </c>
      <c r="AE441">
        <v>21.305594107789201</v>
      </c>
      <c r="AF441">
        <v>0.501741946288212</v>
      </c>
      <c r="AG441">
        <v>0.80674443595273604</v>
      </c>
      <c r="AH441">
        <v>-21.2315935556407</v>
      </c>
      <c r="AI441">
        <v>0.14667288820271701</v>
      </c>
      <c r="AJ441">
        <v>0.78121606160956403</v>
      </c>
      <c r="AK441">
        <v>22.305593829483801</v>
      </c>
    </row>
    <row r="442" spans="1:37" x14ac:dyDescent="0.2">
      <c r="A442" t="s">
        <v>31</v>
      </c>
      <c r="B442">
        <v>161312227</v>
      </c>
      <c r="C442">
        <v>161312377</v>
      </c>
      <c r="D442">
        <v>151</v>
      </c>
      <c r="E442" t="s">
        <v>1602</v>
      </c>
      <c r="F442">
        <v>0</v>
      </c>
      <c r="G442" t="s">
        <v>1603</v>
      </c>
      <c r="H442" t="s">
        <v>31032</v>
      </c>
      <c r="I442">
        <v>1</v>
      </c>
      <c r="J442">
        <v>161314381</v>
      </c>
      <c r="K442">
        <v>161328495</v>
      </c>
      <c r="L442">
        <v>14115</v>
      </c>
      <c r="M442">
        <v>1</v>
      </c>
      <c r="N442">
        <v>6391</v>
      </c>
      <c r="O442" t="s">
        <v>1604</v>
      </c>
      <c r="P442">
        <v>-2004</v>
      </c>
      <c r="Q442" t="s">
        <v>1605</v>
      </c>
      <c r="R442" t="s">
        <v>1606</v>
      </c>
      <c r="S442" t="s">
        <v>31342</v>
      </c>
      <c r="T442" t="s">
        <v>40</v>
      </c>
      <c r="U442" t="s">
        <v>40</v>
      </c>
      <c r="V442">
        <v>0</v>
      </c>
      <c r="W442">
        <v>0.29261482077562401</v>
      </c>
      <c r="X442">
        <v>0.704072456322962</v>
      </c>
      <c r="Y442">
        <v>22.305593829483801</v>
      </c>
      <c r="Z442">
        <v>0.48464167878831399</v>
      </c>
      <c r="AA442">
        <v>0.84435025072159198</v>
      </c>
      <c r="AB442">
        <v>21.268119417018202</v>
      </c>
      <c r="AC442">
        <v>0.45677901822897599</v>
      </c>
      <c r="AD442">
        <v>0.82872126865393902</v>
      </c>
      <c r="AE442">
        <v>21.305594107789201</v>
      </c>
      <c r="AF442">
        <v>0.501741946288212</v>
      </c>
      <c r="AG442">
        <v>0.80674443595273604</v>
      </c>
      <c r="AH442">
        <v>-21.2315935556407</v>
      </c>
      <c r="AI442">
        <v>0.14667288820271701</v>
      </c>
      <c r="AJ442">
        <v>0.78121606160956403</v>
      </c>
      <c r="AK442">
        <v>22.305593829483801</v>
      </c>
    </row>
    <row r="443" spans="1:37" x14ac:dyDescent="0.2">
      <c r="A443" t="s">
        <v>31</v>
      </c>
      <c r="B443">
        <v>161727390</v>
      </c>
      <c r="C443">
        <v>161727687</v>
      </c>
      <c r="D443">
        <v>298</v>
      </c>
      <c r="E443" t="s">
        <v>1607</v>
      </c>
      <c r="F443">
        <v>23</v>
      </c>
      <c r="G443" t="s">
        <v>1608</v>
      </c>
      <c r="H443" t="s">
        <v>30999</v>
      </c>
      <c r="I443">
        <v>1</v>
      </c>
      <c r="J443">
        <v>161725901</v>
      </c>
      <c r="K443">
        <v>161728142</v>
      </c>
      <c r="L443">
        <v>2242</v>
      </c>
      <c r="M443">
        <v>1</v>
      </c>
      <c r="N443">
        <v>127943</v>
      </c>
      <c r="O443" t="s">
        <v>1609</v>
      </c>
      <c r="P443">
        <v>1489</v>
      </c>
      <c r="Q443" t="s">
        <v>1610</v>
      </c>
      <c r="R443" t="s">
        <v>1611</v>
      </c>
      <c r="S443" t="s">
        <v>31343</v>
      </c>
      <c r="T443">
        <v>0.54421053469192604</v>
      </c>
      <c r="U443">
        <v>0.80321479550967601</v>
      </c>
      <c r="V443">
        <v>0.88565267973310102</v>
      </c>
      <c r="W443">
        <v>0.65075386537994595</v>
      </c>
      <c r="X443">
        <v>0.94119559056004798</v>
      </c>
      <c r="Y443">
        <v>-1.52490745379564</v>
      </c>
      <c r="Z443">
        <v>0.96726857278496403</v>
      </c>
      <c r="AA443">
        <v>0.99919698600769702</v>
      </c>
      <c r="AB443">
        <v>-7.7821394086333595E-2</v>
      </c>
      <c r="AC443">
        <v>0.283630615332017</v>
      </c>
      <c r="AD443">
        <v>0.68253123924728298</v>
      </c>
      <c r="AE443">
        <v>-2.52490731040993</v>
      </c>
      <c r="AF443">
        <v>0.22065000948199101</v>
      </c>
      <c r="AG443">
        <v>0.68151250837662902</v>
      </c>
      <c r="AH443">
        <v>1.8152632635871999</v>
      </c>
      <c r="AI443">
        <v>0.98342151819761803</v>
      </c>
      <c r="AJ443">
        <v>0.98789258377071898</v>
      </c>
      <c r="AK443">
        <v>-0.65615202823516505</v>
      </c>
    </row>
    <row r="444" spans="1:37" x14ac:dyDescent="0.2">
      <c r="A444" t="s">
        <v>31</v>
      </c>
      <c r="B444">
        <v>162047326</v>
      </c>
      <c r="C444">
        <v>162047468</v>
      </c>
      <c r="D444">
        <v>143</v>
      </c>
      <c r="E444" t="s">
        <v>1612</v>
      </c>
      <c r="F444">
        <v>1</v>
      </c>
      <c r="G444" t="s">
        <v>1613</v>
      </c>
      <c r="H444" t="s">
        <v>31000</v>
      </c>
      <c r="I444">
        <v>1</v>
      </c>
      <c r="J444">
        <v>162069691</v>
      </c>
      <c r="K444">
        <v>162370475</v>
      </c>
      <c r="L444">
        <v>300785</v>
      </c>
      <c r="M444">
        <v>1</v>
      </c>
      <c r="N444">
        <v>9722</v>
      </c>
      <c r="O444" t="s">
        <v>1614</v>
      </c>
      <c r="P444">
        <v>-22223</v>
      </c>
      <c r="Q444" t="s">
        <v>1615</v>
      </c>
      <c r="R444" t="s">
        <v>1616</v>
      </c>
      <c r="S444" t="s">
        <v>31344</v>
      </c>
      <c r="T444">
        <v>0.35387198439864398</v>
      </c>
      <c r="U444">
        <v>0.603102917160658</v>
      </c>
      <c r="V444">
        <v>-24.140059389217399</v>
      </c>
      <c r="W444">
        <v>0.94541066367716797</v>
      </c>
      <c r="X444">
        <v>0.95159051474143896</v>
      </c>
      <c r="Y444">
        <v>-0.118258718703107</v>
      </c>
      <c r="Z444">
        <v>0.65379035313853895</v>
      </c>
      <c r="AA444">
        <v>0.84521697243271998</v>
      </c>
      <c r="AB444">
        <v>-1.2869778523170201</v>
      </c>
      <c r="AC444">
        <v>0.71753805159658501</v>
      </c>
      <c r="AD444">
        <v>0.87989882095915395</v>
      </c>
      <c r="AE444">
        <v>-1.1182586259346099</v>
      </c>
      <c r="AF444">
        <v>0.32549523997010099</v>
      </c>
      <c r="AG444">
        <v>0.70473078222419605</v>
      </c>
      <c r="AH444">
        <v>-24.026903473914398</v>
      </c>
      <c r="AI444">
        <v>0.59609816080359102</v>
      </c>
      <c r="AJ444">
        <v>0.78121606160956403</v>
      </c>
      <c r="AK444">
        <v>0.750496677415039</v>
      </c>
    </row>
    <row r="445" spans="1:37" x14ac:dyDescent="0.2">
      <c r="A445" t="s">
        <v>31</v>
      </c>
      <c r="B445">
        <v>163645246</v>
      </c>
      <c r="C445">
        <v>163645390</v>
      </c>
      <c r="D445">
        <v>145</v>
      </c>
      <c r="E445" t="s">
        <v>1617</v>
      </c>
      <c r="F445">
        <v>2</v>
      </c>
      <c r="G445" t="s">
        <v>1618</v>
      </c>
      <c r="H445" t="s">
        <v>31000</v>
      </c>
      <c r="I445">
        <v>1</v>
      </c>
      <c r="J445">
        <v>163340255</v>
      </c>
      <c r="K445">
        <v>163343815</v>
      </c>
      <c r="L445">
        <v>3561</v>
      </c>
      <c r="M445">
        <v>1</v>
      </c>
      <c r="N445">
        <v>83540</v>
      </c>
      <c r="O445" t="s">
        <v>1619</v>
      </c>
      <c r="P445">
        <v>304991</v>
      </c>
      <c r="Q445" t="s">
        <v>1620</v>
      </c>
      <c r="R445" t="s">
        <v>1621</v>
      </c>
      <c r="S445" t="s">
        <v>31345</v>
      </c>
      <c r="T445">
        <v>1</v>
      </c>
      <c r="U445">
        <v>1</v>
      </c>
      <c r="V445">
        <v>-0.176501426700261</v>
      </c>
      <c r="W445">
        <v>0.123414495547065</v>
      </c>
      <c r="X445">
        <v>0.704072456322962</v>
      </c>
      <c r="Y445">
        <v>22.750977795468</v>
      </c>
      <c r="Z445">
        <v>0.65379035313853895</v>
      </c>
      <c r="AA445">
        <v>0.84521697243271998</v>
      </c>
      <c r="AB445">
        <v>-1.1399752639037799</v>
      </c>
      <c r="AC445">
        <v>0.17695932866387601</v>
      </c>
      <c r="AD445">
        <v>0.68253123924728298</v>
      </c>
      <c r="AE445">
        <v>22.635171961216699</v>
      </c>
      <c r="AF445">
        <v>0.64997455747578503</v>
      </c>
      <c r="AG445">
        <v>0.80674443595273604</v>
      </c>
      <c r="AH445">
        <v>0.75310900374305101</v>
      </c>
      <c r="AI445">
        <v>0.197630579561902</v>
      </c>
      <c r="AJ445">
        <v>0.78121606160956403</v>
      </c>
      <c r="AK445">
        <v>1.3861147950028601</v>
      </c>
    </row>
    <row r="446" spans="1:37" x14ac:dyDescent="0.2">
      <c r="A446" t="s">
        <v>31</v>
      </c>
      <c r="B446">
        <v>163645390</v>
      </c>
      <c r="C446">
        <v>163645534</v>
      </c>
      <c r="D446">
        <v>145</v>
      </c>
      <c r="E446" t="s">
        <v>1622</v>
      </c>
      <c r="F446">
        <v>1</v>
      </c>
      <c r="G446" t="s">
        <v>1623</v>
      </c>
      <c r="H446" t="s">
        <v>31000</v>
      </c>
      <c r="I446">
        <v>1</v>
      </c>
      <c r="J446">
        <v>163340255</v>
      </c>
      <c r="K446">
        <v>163343815</v>
      </c>
      <c r="L446">
        <v>3561</v>
      </c>
      <c r="M446">
        <v>1</v>
      </c>
      <c r="N446">
        <v>83540</v>
      </c>
      <c r="O446" t="s">
        <v>1619</v>
      </c>
      <c r="P446">
        <v>305135</v>
      </c>
      <c r="Q446" t="s">
        <v>1620</v>
      </c>
      <c r="R446" t="s">
        <v>1621</v>
      </c>
      <c r="S446" t="s">
        <v>31345</v>
      </c>
      <c r="T446">
        <v>0.583211159830616</v>
      </c>
      <c r="U446">
        <v>0.81360520874211995</v>
      </c>
      <c r="V446">
        <v>0.231925137789987</v>
      </c>
      <c r="W446">
        <v>5.4349643961368002E-2</v>
      </c>
      <c r="X446">
        <v>0.704072456322962</v>
      </c>
      <c r="Y446">
        <v>23.053413794323799</v>
      </c>
      <c r="Z446">
        <v>1</v>
      </c>
      <c r="AA446">
        <v>1</v>
      </c>
      <c r="AB446">
        <v>-0.73154877011853803</v>
      </c>
      <c r="AC446">
        <v>0.114586611961368</v>
      </c>
      <c r="AD446">
        <v>0.68253123924728298</v>
      </c>
      <c r="AE446">
        <v>22.806838644792801</v>
      </c>
      <c r="AF446">
        <v>0.23669707478149901</v>
      </c>
      <c r="AG446">
        <v>0.69020448338054297</v>
      </c>
      <c r="AH446">
        <v>1.1615355682333</v>
      </c>
      <c r="AI446">
        <v>6.1609259122097297E-2</v>
      </c>
      <c r="AJ446">
        <v>0.78121606160956403</v>
      </c>
      <c r="AK446">
        <v>1.6885507938586</v>
      </c>
    </row>
    <row r="447" spans="1:37" x14ac:dyDescent="0.2">
      <c r="A447" t="s">
        <v>31</v>
      </c>
      <c r="B447">
        <v>164459716</v>
      </c>
      <c r="C447">
        <v>164459858</v>
      </c>
      <c r="D447">
        <v>143</v>
      </c>
      <c r="E447" t="s">
        <v>1624</v>
      </c>
      <c r="F447">
        <v>0</v>
      </c>
      <c r="G447" t="s">
        <v>1625</v>
      </c>
      <c r="H447" t="s">
        <v>31000</v>
      </c>
      <c r="I447">
        <v>1</v>
      </c>
      <c r="J447">
        <v>164555584</v>
      </c>
      <c r="K447">
        <v>164564015</v>
      </c>
      <c r="L447">
        <v>8432</v>
      </c>
      <c r="M447">
        <v>1</v>
      </c>
      <c r="N447">
        <v>5087</v>
      </c>
      <c r="O447" t="s">
        <v>1626</v>
      </c>
      <c r="P447">
        <v>-95726</v>
      </c>
      <c r="Q447" t="s">
        <v>1627</v>
      </c>
      <c r="R447" t="s">
        <v>1628</v>
      </c>
      <c r="S447" t="s">
        <v>31346</v>
      </c>
      <c r="T447">
        <v>0.35387198439864398</v>
      </c>
      <c r="U447">
        <v>0.603102917160658</v>
      </c>
      <c r="V447">
        <v>-21.748871053017599</v>
      </c>
      <c r="W447">
        <v>0.89107655920673101</v>
      </c>
      <c r="X447">
        <v>0.95159051474143896</v>
      </c>
      <c r="Y447">
        <v>2.2344549252475998</v>
      </c>
      <c r="Z447">
        <v>0.69013698642955401</v>
      </c>
      <c r="AA447">
        <v>0.84521697243271998</v>
      </c>
      <c r="AB447">
        <v>1.0657358258282399</v>
      </c>
      <c r="AC447">
        <v>0.75388744886274095</v>
      </c>
      <c r="AD447">
        <v>0.87989882095915395</v>
      </c>
      <c r="AE447">
        <v>1.23445502052339</v>
      </c>
      <c r="AF447">
        <v>0.32549523997010099</v>
      </c>
      <c r="AG447">
        <v>0.70473078222419605</v>
      </c>
      <c r="AH447">
        <v>-23.108339462445201</v>
      </c>
      <c r="AI447">
        <v>0.56157887380500204</v>
      </c>
      <c r="AJ447">
        <v>0.78121606160956403</v>
      </c>
      <c r="AK447">
        <v>3.1032100215904701</v>
      </c>
    </row>
    <row r="448" spans="1:37" x14ac:dyDescent="0.2">
      <c r="A448" t="s">
        <v>31</v>
      </c>
      <c r="B448">
        <v>164459858</v>
      </c>
      <c r="C448">
        <v>164460000</v>
      </c>
      <c r="D448">
        <v>143</v>
      </c>
      <c r="E448" t="s">
        <v>1629</v>
      </c>
      <c r="F448">
        <v>1</v>
      </c>
      <c r="G448" t="s">
        <v>1630</v>
      </c>
      <c r="H448" t="s">
        <v>31000</v>
      </c>
      <c r="I448">
        <v>1</v>
      </c>
      <c r="J448">
        <v>164555584</v>
      </c>
      <c r="K448">
        <v>164564015</v>
      </c>
      <c r="L448">
        <v>8432</v>
      </c>
      <c r="M448">
        <v>1</v>
      </c>
      <c r="N448">
        <v>5087</v>
      </c>
      <c r="O448" t="s">
        <v>1626</v>
      </c>
      <c r="P448">
        <v>-95584</v>
      </c>
      <c r="Q448" t="s">
        <v>1627</v>
      </c>
      <c r="R448" t="s">
        <v>1628</v>
      </c>
      <c r="S448" t="s">
        <v>31346</v>
      </c>
      <c r="T448">
        <v>0.35387198439864398</v>
      </c>
      <c r="U448">
        <v>0.603102917160658</v>
      </c>
      <c r="V448">
        <v>-21.748871053017599</v>
      </c>
      <c r="W448">
        <v>0.89107655920673101</v>
      </c>
      <c r="X448">
        <v>0.95159051474143896</v>
      </c>
      <c r="Y448">
        <v>2.2344549252475998</v>
      </c>
      <c r="Z448">
        <v>0.69013698642955401</v>
      </c>
      <c r="AA448">
        <v>0.84521697243271998</v>
      </c>
      <c r="AB448">
        <v>1.0657358258282399</v>
      </c>
      <c r="AC448">
        <v>0.75388744886274095</v>
      </c>
      <c r="AD448">
        <v>0.87989882095915395</v>
      </c>
      <c r="AE448">
        <v>1.23445502052339</v>
      </c>
      <c r="AF448">
        <v>0.32549523997010099</v>
      </c>
      <c r="AG448">
        <v>0.70473078222419605</v>
      </c>
      <c r="AH448">
        <v>-23.108339462445201</v>
      </c>
      <c r="AI448">
        <v>0.56157887380500204</v>
      </c>
      <c r="AJ448">
        <v>0.78121606160956403</v>
      </c>
      <c r="AK448">
        <v>3.1032100215904701</v>
      </c>
    </row>
    <row r="449" spans="1:37" x14ac:dyDescent="0.2">
      <c r="A449" t="s">
        <v>31</v>
      </c>
      <c r="B449">
        <v>165207863</v>
      </c>
      <c r="C449">
        <v>165208017</v>
      </c>
      <c r="D449">
        <v>155</v>
      </c>
      <c r="E449" t="s">
        <v>1631</v>
      </c>
      <c r="F449">
        <v>1</v>
      </c>
      <c r="G449" t="s">
        <v>1632</v>
      </c>
      <c r="H449" t="s">
        <v>31032</v>
      </c>
      <c r="I449">
        <v>1</v>
      </c>
      <c r="J449">
        <v>165210627</v>
      </c>
      <c r="K449">
        <v>165213090</v>
      </c>
      <c r="L449">
        <v>2464</v>
      </c>
      <c r="M449">
        <v>1</v>
      </c>
      <c r="N449">
        <v>105371561</v>
      </c>
      <c r="O449" t="s">
        <v>1633</v>
      </c>
      <c r="P449">
        <v>-2610</v>
      </c>
      <c r="Q449" t="s">
        <v>40</v>
      </c>
      <c r="R449" t="s">
        <v>1634</v>
      </c>
      <c r="S449" t="s">
        <v>31347</v>
      </c>
      <c r="T449" t="s">
        <v>40</v>
      </c>
      <c r="U449" t="s">
        <v>40</v>
      </c>
      <c r="V449">
        <v>0</v>
      </c>
      <c r="W449">
        <v>0.38920677604595899</v>
      </c>
      <c r="X449">
        <v>0.704072456322962</v>
      </c>
      <c r="Y449">
        <v>-22.312357480922302</v>
      </c>
      <c r="Z449">
        <v>0.306975110376564</v>
      </c>
      <c r="AA449">
        <v>0.72610664078822296</v>
      </c>
      <c r="AB449">
        <v>22.6820374625715</v>
      </c>
      <c r="AC449">
        <v>0.75388744886274095</v>
      </c>
      <c r="AD449">
        <v>0.87989882095915395</v>
      </c>
      <c r="AE449">
        <v>-0.47231930005067502</v>
      </c>
      <c r="AF449">
        <v>0.32549523997010099</v>
      </c>
      <c r="AG449">
        <v>0.70473078222419605</v>
      </c>
      <c r="AH449">
        <v>-22.645511592043501</v>
      </c>
      <c r="AI449">
        <v>0.35038410267202102</v>
      </c>
      <c r="AJ449">
        <v>0.78121606160956403</v>
      </c>
      <c r="AK449">
        <v>-22.575122275146398</v>
      </c>
    </row>
    <row r="450" spans="1:37" x14ac:dyDescent="0.2">
      <c r="A450" t="s">
        <v>31</v>
      </c>
      <c r="B450">
        <v>165356402</v>
      </c>
      <c r="C450">
        <v>165356555</v>
      </c>
      <c r="D450">
        <v>154</v>
      </c>
      <c r="E450" t="s">
        <v>1636</v>
      </c>
      <c r="F450">
        <v>21</v>
      </c>
      <c r="G450" t="s">
        <v>1637</v>
      </c>
      <c r="H450" t="s">
        <v>30987</v>
      </c>
      <c r="I450">
        <v>1</v>
      </c>
      <c r="J450">
        <v>165201867</v>
      </c>
      <c r="K450">
        <v>165356715</v>
      </c>
      <c r="L450">
        <v>154849</v>
      </c>
      <c r="M450">
        <v>2</v>
      </c>
      <c r="N450">
        <v>4009</v>
      </c>
      <c r="O450" t="s">
        <v>1638</v>
      </c>
      <c r="P450">
        <v>160</v>
      </c>
      <c r="Q450" t="s">
        <v>1639</v>
      </c>
      <c r="R450" t="s">
        <v>1635</v>
      </c>
      <c r="S450" t="s">
        <v>31348</v>
      </c>
      <c r="T450">
        <v>0.97213403838398904</v>
      </c>
      <c r="U450">
        <v>1</v>
      </c>
      <c r="V450">
        <v>0.24651982931026201</v>
      </c>
      <c r="W450">
        <v>0.29261482077562401</v>
      </c>
      <c r="X450">
        <v>0.704072456322962</v>
      </c>
      <c r="Y450">
        <v>23.635459266702199</v>
      </c>
      <c r="Z450">
        <v>0.69013698642955401</v>
      </c>
      <c r="AA450">
        <v>0.84521697243271998</v>
      </c>
      <c r="AB450">
        <v>-0.71695419667687998</v>
      </c>
      <c r="AC450">
        <v>0.27780950890804001</v>
      </c>
      <c r="AD450">
        <v>0.68253123924728298</v>
      </c>
      <c r="AE450">
        <v>23.7262107007483</v>
      </c>
      <c r="AF450">
        <v>0.61410715005536498</v>
      </c>
      <c r="AG450">
        <v>0.80674443595273604</v>
      </c>
      <c r="AH450">
        <v>1.1761303907074701</v>
      </c>
      <c r="AI450">
        <v>0.59609816080359102</v>
      </c>
      <c r="AJ450">
        <v>0.78121606160956403</v>
      </c>
      <c r="AK450">
        <v>0.96825928280298701</v>
      </c>
    </row>
    <row r="451" spans="1:37" x14ac:dyDescent="0.2">
      <c r="A451" t="s">
        <v>31</v>
      </c>
      <c r="B451">
        <v>165356555</v>
      </c>
      <c r="C451">
        <v>165356708</v>
      </c>
      <c r="D451">
        <v>154</v>
      </c>
      <c r="E451" t="s">
        <v>1640</v>
      </c>
      <c r="F451">
        <v>14</v>
      </c>
      <c r="G451" t="s">
        <v>1641</v>
      </c>
      <c r="H451" t="s">
        <v>30987</v>
      </c>
      <c r="I451">
        <v>1</v>
      </c>
      <c r="J451">
        <v>165201867</v>
      </c>
      <c r="K451">
        <v>165356715</v>
      </c>
      <c r="L451">
        <v>154849</v>
      </c>
      <c r="M451">
        <v>2</v>
      </c>
      <c r="N451">
        <v>4009</v>
      </c>
      <c r="O451" t="s">
        <v>1638</v>
      </c>
      <c r="P451">
        <v>7</v>
      </c>
      <c r="Q451" t="s">
        <v>1639</v>
      </c>
      <c r="R451" t="s">
        <v>1635</v>
      </c>
      <c r="S451" t="s">
        <v>31348</v>
      </c>
      <c r="T451">
        <v>0.97213403838398904</v>
      </c>
      <c r="U451">
        <v>1</v>
      </c>
      <c r="V451">
        <v>0.50955421795322298</v>
      </c>
      <c r="W451">
        <v>0.29261482077562401</v>
      </c>
      <c r="X451">
        <v>0.704072456322962</v>
      </c>
      <c r="Y451">
        <v>23.635459266702199</v>
      </c>
      <c r="Z451">
        <v>0.69013698642955401</v>
      </c>
      <c r="AA451">
        <v>0.84521697243271998</v>
      </c>
      <c r="AB451">
        <v>-0.453919824365208</v>
      </c>
      <c r="AC451">
        <v>0.27780950890804001</v>
      </c>
      <c r="AD451">
        <v>0.68253123924728298</v>
      </c>
      <c r="AE451">
        <v>23.871688141296101</v>
      </c>
      <c r="AF451">
        <v>0.61410715005536498</v>
      </c>
      <c r="AG451">
        <v>0.80674443595273604</v>
      </c>
      <c r="AH451">
        <v>1.4391647793504301</v>
      </c>
      <c r="AI451">
        <v>0.59609816080359102</v>
      </c>
      <c r="AJ451">
        <v>0.78121606160956403</v>
      </c>
      <c r="AK451">
        <v>0.70522491306993995</v>
      </c>
    </row>
    <row r="452" spans="1:37" x14ac:dyDescent="0.2">
      <c r="A452" t="s">
        <v>31</v>
      </c>
      <c r="B452">
        <v>165424791</v>
      </c>
      <c r="C452">
        <v>165424933</v>
      </c>
      <c r="D452">
        <v>143</v>
      </c>
      <c r="E452" t="s">
        <v>1642</v>
      </c>
      <c r="F452">
        <v>3</v>
      </c>
      <c r="G452" t="s">
        <v>1643</v>
      </c>
      <c r="H452" t="s">
        <v>30987</v>
      </c>
      <c r="I452">
        <v>1</v>
      </c>
      <c r="J452">
        <v>165410750</v>
      </c>
      <c r="K452">
        <v>165424972</v>
      </c>
      <c r="L452">
        <v>14223</v>
      </c>
      <c r="M452">
        <v>2</v>
      </c>
      <c r="N452">
        <v>6258</v>
      </c>
      <c r="O452" t="s">
        <v>1644</v>
      </c>
      <c r="P452">
        <v>39</v>
      </c>
      <c r="Q452" t="s">
        <v>1645</v>
      </c>
      <c r="R452" t="s">
        <v>1646</v>
      </c>
      <c r="S452" t="s">
        <v>31349</v>
      </c>
      <c r="T452">
        <v>7.3374270299014499E-2</v>
      </c>
      <c r="U452">
        <v>0.603102917160658</v>
      </c>
      <c r="V452">
        <v>26.073815824356899</v>
      </c>
      <c r="W452">
        <v>6.2825850358688304E-2</v>
      </c>
      <c r="X452">
        <v>0.704072456322962</v>
      </c>
      <c r="Y452">
        <v>-25.812129919893898</v>
      </c>
      <c r="Z452">
        <v>9.2719649676713103E-2</v>
      </c>
      <c r="AA452">
        <v>0.72610664078822296</v>
      </c>
      <c r="AB452">
        <v>25.4620533024585</v>
      </c>
      <c r="AC452">
        <v>4.5295221746086002E-2</v>
      </c>
      <c r="AD452">
        <v>0.57684129297949804</v>
      </c>
      <c r="AE452">
        <v>-2.32246821566677</v>
      </c>
      <c r="AF452">
        <v>0.164438489855599</v>
      </c>
      <c r="AG452">
        <v>0.68151250837662902</v>
      </c>
      <c r="AH452">
        <v>2.8568748038023499</v>
      </c>
      <c r="AI452">
        <v>0.123911202140572</v>
      </c>
      <c r="AJ452">
        <v>0.78121606160956403</v>
      </c>
      <c r="AK452">
        <v>-25.355138100943002</v>
      </c>
    </row>
    <row r="453" spans="1:37" x14ac:dyDescent="0.2">
      <c r="A453" t="s">
        <v>31</v>
      </c>
      <c r="B453">
        <v>165761472</v>
      </c>
      <c r="C453">
        <v>165761625</v>
      </c>
      <c r="D453">
        <v>154</v>
      </c>
      <c r="E453" t="s">
        <v>1647</v>
      </c>
      <c r="F453">
        <v>3</v>
      </c>
      <c r="G453" t="s">
        <v>1648</v>
      </c>
      <c r="H453" t="s">
        <v>31350</v>
      </c>
      <c r="I453">
        <v>1</v>
      </c>
      <c r="J453">
        <v>165743169</v>
      </c>
      <c r="K453">
        <v>165768837</v>
      </c>
      <c r="L453">
        <v>25669</v>
      </c>
      <c r="M453">
        <v>2</v>
      </c>
      <c r="N453">
        <v>54499</v>
      </c>
      <c r="O453" t="s">
        <v>1649</v>
      </c>
      <c r="P453">
        <v>7212</v>
      </c>
      <c r="Q453" t="s">
        <v>1650</v>
      </c>
      <c r="R453" t="s">
        <v>1651</v>
      </c>
      <c r="S453" t="s">
        <v>31351</v>
      </c>
      <c r="T453">
        <v>0.48548534569234297</v>
      </c>
      <c r="U453">
        <v>0.78288571403930396</v>
      </c>
      <c r="V453">
        <v>0.42693576807622202</v>
      </c>
      <c r="W453">
        <v>0.42250121241690197</v>
      </c>
      <c r="X453">
        <v>0.73460997439807996</v>
      </c>
      <c r="Y453">
        <v>-0.93256086142497596</v>
      </c>
      <c r="Z453">
        <v>0.96748464988417704</v>
      </c>
      <c r="AA453">
        <v>0.99930837857806198</v>
      </c>
      <c r="AB453">
        <v>-0.137508076565662</v>
      </c>
      <c r="AC453">
        <v>0.157457947325293</v>
      </c>
      <c r="AD453">
        <v>0.68253123924728298</v>
      </c>
      <c r="AE453">
        <v>-1.11184539067484</v>
      </c>
      <c r="AF453">
        <v>0.20470259811556299</v>
      </c>
      <c r="AG453">
        <v>0.68151250837662902</v>
      </c>
      <c r="AH453">
        <v>0.86295127593688803</v>
      </c>
      <c r="AI453">
        <v>0.88000308525757398</v>
      </c>
      <c r="AJ453">
        <v>0.98621344597861504</v>
      </c>
      <c r="AK453">
        <v>-0.47702483932526302</v>
      </c>
    </row>
    <row r="454" spans="1:37" x14ac:dyDescent="0.2">
      <c r="A454" t="s">
        <v>31</v>
      </c>
      <c r="B454">
        <v>165830992</v>
      </c>
      <c r="C454">
        <v>165831173</v>
      </c>
      <c r="D454">
        <v>182</v>
      </c>
      <c r="E454" t="s">
        <v>1652</v>
      </c>
      <c r="F454">
        <v>3</v>
      </c>
      <c r="G454" t="s">
        <v>1653</v>
      </c>
      <c r="H454" t="s">
        <v>31352</v>
      </c>
      <c r="I454">
        <v>1</v>
      </c>
      <c r="J454">
        <v>165827805</v>
      </c>
      <c r="K454">
        <v>165911608</v>
      </c>
      <c r="L454">
        <v>83804</v>
      </c>
      <c r="M454">
        <v>1</v>
      </c>
      <c r="N454">
        <v>7371</v>
      </c>
      <c r="O454" t="s">
        <v>1654</v>
      </c>
      <c r="P454">
        <v>3187</v>
      </c>
      <c r="Q454" t="s">
        <v>1655</v>
      </c>
      <c r="R454" t="s">
        <v>1656</v>
      </c>
      <c r="S454" t="s">
        <v>31353</v>
      </c>
      <c r="T454">
        <v>0.35387198439864398</v>
      </c>
      <c r="U454">
        <v>0.603102917160658</v>
      </c>
      <c r="V454">
        <v>-21.6083714286423</v>
      </c>
      <c r="W454" t="s">
        <v>40</v>
      </c>
      <c r="X454" t="s">
        <v>40</v>
      </c>
      <c r="Y454">
        <v>0</v>
      </c>
      <c r="Z454">
        <v>0.184235113180511</v>
      </c>
      <c r="AA454">
        <v>0.72610664078822296</v>
      </c>
      <c r="AB454">
        <v>-21.6083714286423</v>
      </c>
      <c r="AC454">
        <v>0.45677901822897599</v>
      </c>
      <c r="AD454">
        <v>0.82872126865393902</v>
      </c>
      <c r="AE454">
        <v>20.752761703266199</v>
      </c>
      <c r="AF454">
        <v>0.501741946288212</v>
      </c>
      <c r="AG454">
        <v>0.80674443595273604</v>
      </c>
      <c r="AH454">
        <v>-20.6787611647975</v>
      </c>
      <c r="AI454">
        <v>0.52399907623471598</v>
      </c>
      <c r="AJ454">
        <v>0.78121606160956403</v>
      </c>
      <c r="AK454">
        <v>-20.608371879881201</v>
      </c>
    </row>
    <row r="455" spans="1:37" x14ac:dyDescent="0.2">
      <c r="A455" t="s">
        <v>31</v>
      </c>
      <c r="B455">
        <v>165831173</v>
      </c>
      <c r="C455">
        <v>165831354</v>
      </c>
      <c r="D455">
        <v>182</v>
      </c>
      <c r="E455" t="s">
        <v>1657</v>
      </c>
      <c r="F455">
        <v>2</v>
      </c>
      <c r="G455" t="s">
        <v>1658</v>
      </c>
      <c r="H455" t="s">
        <v>31352</v>
      </c>
      <c r="I455">
        <v>1</v>
      </c>
      <c r="J455">
        <v>165827805</v>
      </c>
      <c r="K455">
        <v>165911608</v>
      </c>
      <c r="L455">
        <v>83804</v>
      </c>
      <c r="M455">
        <v>1</v>
      </c>
      <c r="N455">
        <v>7371</v>
      </c>
      <c r="O455" t="s">
        <v>1654</v>
      </c>
      <c r="P455">
        <v>3368</v>
      </c>
      <c r="Q455" t="s">
        <v>1655</v>
      </c>
      <c r="R455" t="s">
        <v>1656</v>
      </c>
      <c r="S455" t="s">
        <v>31353</v>
      </c>
      <c r="T455">
        <v>0.35387198439864398</v>
      </c>
      <c r="U455">
        <v>0.603102917160658</v>
      </c>
      <c r="V455">
        <v>-21.6083714286423</v>
      </c>
      <c r="W455" t="s">
        <v>40</v>
      </c>
      <c r="X455" t="s">
        <v>40</v>
      </c>
      <c r="Y455">
        <v>0</v>
      </c>
      <c r="Z455">
        <v>0.184235113180511</v>
      </c>
      <c r="AA455">
        <v>0.72610664078822296</v>
      </c>
      <c r="AB455">
        <v>-21.6083714286423</v>
      </c>
      <c r="AC455">
        <v>0.45677901822897599</v>
      </c>
      <c r="AD455">
        <v>0.82872126865393902</v>
      </c>
      <c r="AE455">
        <v>20.752761703266199</v>
      </c>
      <c r="AF455">
        <v>0.501741946288212</v>
      </c>
      <c r="AG455">
        <v>0.80674443595273604</v>
      </c>
      <c r="AH455">
        <v>-20.6787611647975</v>
      </c>
      <c r="AI455">
        <v>0.52399907623471598</v>
      </c>
      <c r="AJ455">
        <v>0.78121606160956403</v>
      </c>
      <c r="AK455">
        <v>-20.608371879881201</v>
      </c>
    </row>
    <row r="456" spans="1:37" x14ac:dyDescent="0.2">
      <c r="A456" t="s">
        <v>31</v>
      </c>
      <c r="B456">
        <v>167788925</v>
      </c>
      <c r="C456">
        <v>167788981</v>
      </c>
      <c r="D456">
        <v>57</v>
      </c>
      <c r="E456" t="s">
        <v>1659</v>
      </c>
      <c r="F456">
        <v>1</v>
      </c>
      <c r="G456" t="s">
        <v>1660</v>
      </c>
      <c r="H456" t="s">
        <v>30999</v>
      </c>
      <c r="I456">
        <v>1</v>
      </c>
      <c r="J456">
        <v>167787067</v>
      </c>
      <c r="K456">
        <v>167788154</v>
      </c>
      <c r="L456">
        <v>1088</v>
      </c>
      <c r="M456">
        <v>1</v>
      </c>
      <c r="N456">
        <v>9019</v>
      </c>
      <c r="O456" t="s">
        <v>1661</v>
      </c>
      <c r="P456">
        <v>1858</v>
      </c>
      <c r="Q456" t="s">
        <v>1662</v>
      </c>
      <c r="R456" t="s">
        <v>1663</v>
      </c>
      <c r="S456" t="s">
        <v>31354</v>
      </c>
      <c r="T456">
        <v>0.17308923567461099</v>
      </c>
      <c r="U456">
        <v>0.603102917160658</v>
      </c>
      <c r="V456">
        <v>-23.832142184712399</v>
      </c>
      <c r="W456">
        <v>0.20525741147413201</v>
      </c>
      <c r="X456">
        <v>0.704072456322962</v>
      </c>
      <c r="Y456">
        <v>-23.7008976606344</v>
      </c>
      <c r="Z456">
        <v>0.250572619160632</v>
      </c>
      <c r="AA456">
        <v>0.72610664078822296</v>
      </c>
      <c r="AB456">
        <v>-2.53868671503872</v>
      </c>
      <c r="AC456">
        <v>0.30184355666711699</v>
      </c>
      <c r="AD456">
        <v>0.68253123924728298</v>
      </c>
      <c r="AE456">
        <v>-2.3699674999346301</v>
      </c>
      <c r="AF456">
        <v>0.22065000948199101</v>
      </c>
      <c r="AG456">
        <v>0.68151250837662902</v>
      </c>
      <c r="AH456">
        <v>-23.302646359332002</v>
      </c>
      <c r="AI456">
        <v>0.24456414000292601</v>
      </c>
      <c r="AJ456">
        <v>0.78121606160956403</v>
      </c>
      <c r="AK456">
        <v>-23.232257038412499</v>
      </c>
    </row>
    <row r="457" spans="1:37" x14ac:dyDescent="0.2">
      <c r="A457" t="s">
        <v>31</v>
      </c>
      <c r="B457">
        <v>167789002</v>
      </c>
      <c r="C457">
        <v>167789153</v>
      </c>
      <c r="D457">
        <v>152</v>
      </c>
      <c r="E457" t="s">
        <v>1664</v>
      </c>
      <c r="F457">
        <v>1</v>
      </c>
      <c r="G457" t="s">
        <v>1665</v>
      </c>
      <c r="H457" t="s">
        <v>30999</v>
      </c>
      <c r="I457">
        <v>1</v>
      </c>
      <c r="J457">
        <v>167787067</v>
      </c>
      <c r="K457">
        <v>167788154</v>
      </c>
      <c r="L457">
        <v>1088</v>
      </c>
      <c r="M457">
        <v>1</v>
      </c>
      <c r="N457">
        <v>9019</v>
      </c>
      <c r="O457" t="s">
        <v>1661</v>
      </c>
      <c r="P457">
        <v>1935</v>
      </c>
      <c r="Q457" t="s">
        <v>1662</v>
      </c>
      <c r="R457" t="s">
        <v>1663</v>
      </c>
      <c r="S457" t="s">
        <v>31354</v>
      </c>
      <c r="T457">
        <v>0.17308923567461099</v>
      </c>
      <c r="U457">
        <v>0.603102917160658</v>
      </c>
      <c r="V457">
        <v>-23.832142184712399</v>
      </c>
      <c r="W457">
        <v>0.20525741147413201</v>
      </c>
      <c r="X457">
        <v>0.704072456322962</v>
      </c>
      <c r="Y457">
        <v>-23.7008976606344</v>
      </c>
      <c r="Z457">
        <v>0.250572619160632</v>
      </c>
      <c r="AA457">
        <v>0.72610664078822296</v>
      </c>
      <c r="AB457">
        <v>-2.53868671503872</v>
      </c>
      <c r="AC457">
        <v>0.30184355666711699</v>
      </c>
      <c r="AD457">
        <v>0.68253123924728298</v>
      </c>
      <c r="AE457">
        <v>-2.3699674999346301</v>
      </c>
      <c r="AF457">
        <v>0.22065000948199101</v>
      </c>
      <c r="AG457">
        <v>0.68151250837662902</v>
      </c>
      <c r="AH457">
        <v>-23.302646359332002</v>
      </c>
      <c r="AI457">
        <v>0.24456414000292601</v>
      </c>
      <c r="AJ457">
        <v>0.78121606160956403</v>
      </c>
      <c r="AK457">
        <v>-23.232257038412499</v>
      </c>
    </row>
    <row r="458" spans="1:37" x14ac:dyDescent="0.2">
      <c r="A458" t="s">
        <v>31</v>
      </c>
      <c r="B458">
        <v>167855568</v>
      </c>
      <c r="C458">
        <v>167855756</v>
      </c>
      <c r="D458">
        <v>189</v>
      </c>
      <c r="E458" t="s">
        <v>1666</v>
      </c>
      <c r="F458">
        <v>1</v>
      </c>
      <c r="G458" t="s">
        <v>1667</v>
      </c>
      <c r="H458" t="s">
        <v>31355</v>
      </c>
      <c r="I458">
        <v>1</v>
      </c>
      <c r="J458">
        <v>167809646</v>
      </c>
      <c r="K458">
        <v>167848489</v>
      </c>
      <c r="L458">
        <v>38844</v>
      </c>
      <c r="M458">
        <v>2</v>
      </c>
      <c r="N458">
        <v>55811</v>
      </c>
      <c r="O458" t="s">
        <v>1668</v>
      </c>
      <c r="P458">
        <v>-7079</v>
      </c>
      <c r="Q458" t="s">
        <v>1669</v>
      </c>
      <c r="R458" t="s">
        <v>1670</v>
      </c>
      <c r="S458" t="s">
        <v>31356</v>
      </c>
      <c r="T458" t="s">
        <v>40</v>
      </c>
      <c r="U458" t="s">
        <v>40</v>
      </c>
      <c r="V458">
        <v>0</v>
      </c>
      <c r="W458">
        <v>0.29261482077562401</v>
      </c>
      <c r="X458">
        <v>0.704072456322962</v>
      </c>
      <c r="Y458">
        <v>21.765291806613298</v>
      </c>
      <c r="Z458">
        <v>0.306975110376564</v>
      </c>
      <c r="AA458">
        <v>0.72610664078822296</v>
      </c>
      <c r="AB458">
        <v>22.382188872406999</v>
      </c>
      <c r="AC458">
        <v>0.27780950890804001</v>
      </c>
      <c r="AD458">
        <v>0.68253123924728298</v>
      </c>
      <c r="AE458">
        <v>22.419663571058599</v>
      </c>
      <c r="AF458">
        <v>0.32549523997010099</v>
      </c>
      <c r="AG458">
        <v>0.70473078222419605</v>
      </c>
      <c r="AH458">
        <v>-22.345663003148999</v>
      </c>
      <c r="AI458">
        <v>0.59609816080359102</v>
      </c>
      <c r="AJ458">
        <v>0.78121606160956403</v>
      </c>
      <c r="AK458">
        <v>4.1489156329132602E-2</v>
      </c>
    </row>
    <row r="459" spans="1:37" x14ac:dyDescent="0.2">
      <c r="A459" t="s">
        <v>31</v>
      </c>
      <c r="B459">
        <v>167855756</v>
      </c>
      <c r="C459">
        <v>167855944</v>
      </c>
      <c r="D459">
        <v>189</v>
      </c>
      <c r="E459" t="s">
        <v>1671</v>
      </c>
      <c r="F459">
        <v>1</v>
      </c>
      <c r="G459" t="s">
        <v>1672</v>
      </c>
      <c r="H459" t="s">
        <v>31355</v>
      </c>
      <c r="I459">
        <v>1</v>
      </c>
      <c r="J459">
        <v>167809646</v>
      </c>
      <c r="K459">
        <v>167848489</v>
      </c>
      <c r="L459">
        <v>38844</v>
      </c>
      <c r="M459">
        <v>2</v>
      </c>
      <c r="N459">
        <v>55811</v>
      </c>
      <c r="O459" t="s">
        <v>1668</v>
      </c>
      <c r="P459">
        <v>-7267</v>
      </c>
      <c r="Q459" t="s">
        <v>1669</v>
      </c>
      <c r="R459" t="s">
        <v>1670</v>
      </c>
      <c r="S459" t="s">
        <v>31356</v>
      </c>
      <c r="T459" t="s">
        <v>40</v>
      </c>
      <c r="U459" t="s">
        <v>40</v>
      </c>
      <c r="V459">
        <v>0</v>
      </c>
      <c r="W459">
        <v>0.123414495547065</v>
      </c>
      <c r="X459">
        <v>0.704072456322962</v>
      </c>
      <c r="Y459">
        <v>22.362371197426501</v>
      </c>
      <c r="Z459">
        <v>0.136920528570767</v>
      </c>
      <c r="AA459">
        <v>0.72610664078822296</v>
      </c>
      <c r="AB459">
        <v>22.689274153147199</v>
      </c>
      <c r="AC459">
        <v>0.114586611961368</v>
      </c>
      <c r="AD459">
        <v>0.68253123924728298</v>
      </c>
      <c r="AE459">
        <v>22.726748853096201</v>
      </c>
      <c r="AF459">
        <v>0.15203231574161999</v>
      </c>
      <c r="AG459">
        <v>0.68151250837662902</v>
      </c>
      <c r="AH459">
        <v>-22.652748282591698</v>
      </c>
      <c r="AI459">
        <v>0.414159359489496</v>
      </c>
      <c r="AJ459">
        <v>0.78121606160956403</v>
      </c>
      <c r="AK459">
        <v>0.489356333004767</v>
      </c>
    </row>
    <row r="460" spans="1:37" x14ac:dyDescent="0.2">
      <c r="A460" t="s">
        <v>31</v>
      </c>
      <c r="B460">
        <v>167888703</v>
      </c>
      <c r="C460">
        <v>167888841</v>
      </c>
      <c r="D460">
        <v>139</v>
      </c>
      <c r="E460" t="s">
        <v>1673</v>
      </c>
      <c r="F460">
        <v>10</v>
      </c>
      <c r="G460" t="s">
        <v>1674</v>
      </c>
      <c r="H460" t="s">
        <v>31357</v>
      </c>
      <c r="I460">
        <v>1</v>
      </c>
      <c r="J460">
        <v>167904610</v>
      </c>
      <c r="K460">
        <v>167914089</v>
      </c>
      <c r="L460">
        <v>9480</v>
      </c>
      <c r="M460">
        <v>2</v>
      </c>
      <c r="N460">
        <v>55811</v>
      </c>
      <c r="O460" t="s">
        <v>1675</v>
      </c>
      <c r="P460">
        <v>25248</v>
      </c>
      <c r="Q460" t="s">
        <v>1669</v>
      </c>
      <c r="R460" t="s">
        <v>1670</v>
      </c>
      <c r="S460" t="s">
        <v>31356</v>
      </c>
      <c r="T460">
        <v>0.32911398597860803</v>
      </c>
      <c r="U460">
        <v>0.603102917160658</v>
      </c>
      <c r="V460">
        <v>20.5858079677812</v>
      </c>
      <c r="W460">
        <v>0.123414495547065</v>
      </c>
      <c r="X460">
        <v>0.704072456322962</v>
      </c>
      <c r="Y460">
        <v>24.699216399025399</v>
      </c>
      <c r="Z460">
        <v>0.306975110376564</v>
      </c>
      <c r="AA460">
        <v>0.72610664078822296</v>
      </c>
      <c r="AB460">
        <v>23.661741749356899</v>
      </c>
      <c r="AC460">
        <v>0.27780950890804001</v>
      </c>
      <c r="AD460">
        <v>0.68253123924728298</v>
      </c>
      <c r="AE460">
        <v>23.6992164519881</v>
      </c>
      <c r="AF460">
        <v>0.64997455747578503</v>
      </c>
      <c r="AG460">
        <v>0.80674443595273604</v>
      </c>
      <c r="AH460">
        <v>-2.9488878751465499</v>
      </c>
      <c r="AI460">
        <v>3.6185182304427702E-2</v>
      </c>
      <c r="AJ460">
        <v>0.78121606160956403</v>
      </c>
      <c r="AK460">
        <v>24.699216399025399</v>
      </c>
    </row>
    <row r="461" spans="1:37" x14ac:dyDescent="0.2">
      <c r="A461" t="s">
        <v>31</v>
      </c>
      <c r="B461">
        <v>167972076</v>
      </c>
      <c r="C461">
        <v>167972228</v>
      </c>
      <c r="D461">
        <v>153</v>
      </c>
      <c r="E461" t="s">
        <v>1676</v>
      </c>
      <c r="F461">
        <v>1</v>
      </c>
      <c r="G461" t="s">
        <v>1677</v>
      </c>
      <c r="H461" t="s">
        <v>31358</v>
      </c>
      <c r="I461">
        <v>1</v>
      </c>
      <c r="J461">
        <v>167968490</v>
      </c>
      <c r="K461">
        <v>167991339</v>
      </c>
      <c r="L461">
        <v>22850</v>
      </c>
      <c r="M461">
        <v>1</v>
      </c>
      <c r="N461">
        <v>55827</v>
      </c>
      <c r="O461" t="s">
        <v>1678</v>
      </c>
      <c r="P461">
        <v>3586</v>
      </c>
      <c r="Q461" t="s">
        <v>1679</v>
      </c>
      <c r="R461" t="s">
        <v>1680</v>
      </c>
      <c r="S461" t="s">
        <v>31359</v>
      </c>
      <c r="T461">
        <v>1</v>
      </c>
      <c r="U461">
        <v>1</v>
      </c>
      <c r="V461">
        <v>-4.82398927914304E-2</v>
      </c>
      <c r="W461">
        <v>0.65075386537994595</v>
      </c>
      <c r="X461">
        <v>0.94119559056004798</v>
      </c>
      <c r="Y461">
        <v>-1.0930757148159</v>
      </c>
      <c r="Z461">
        <v>0.96438376098710099</v>
      </c>
      <c r="AA461">
        <v>0.99919698600769702</v>
      </c>
      <c r="AB461">
        <v>-5.9033039191160097E-2</v>
      </c>
      <c r="AC461">
        <v>0.91971905611771898</v>
      </c>
      <c r="AD461">
        <v>0.94068432309766403</v>
      </c>
      <c r="AE461">
        <v>-0.245201542879221</v>
      </c>
      <c r="AF461">
        <v>0.98798422886439796</v>
      </c>
      <c r="AG461">
        <v>1</v>
      </c>
      <c r="AH461">
        <v>-1.51898203777691E-2</v>
      </c>
      <c r="AI461">
        <v>0.44220099729825602</v>
      </c>
      <c r="AJ461">
        <v>0.78121606160956403</v>
      </c>
      <c r="AK461">
        <v>-1.22914404706237</v>
      </c>
    </row>
    <row r="462" spans="1:37" x14ac:dyDescent="0.2">
      <c r="A462" t="s">
        <v>31</v>
      </c>
      <c r="B462">
        <v>169463017</v>
      </c>
      <c r="C462">
        <v>169463256</v>
      </c>
      <c r="D462">
        <v>240</v>
      </c>
      <c r="E462" t="s">
        <v>1681</v>
      </c>
      <c r="F462">
        <v>11</v>
      </c>
      <c r="G462" t="s">
        <v>1682</v>
      </c>
      <c r="H462" t="s">
        <v>31032</v>
      </c>
      <c r="I462">
        <v>1</v>
      </c>
      <c r="J462">
        <v>169395047</v>
      </c>
      <c r="K462">
        <v>169460669</v>
      </c>
      <c r="L462">
        <v>65623</v>
      </c>
      <c r="M462">
        <v>2</v>
      </c>
      <c r="N462">
        <v>57821</v>
      </c>
      <c r="O462" t="s">
        <v>1683</v>
      </c>
      <c r="P462">
        <v>-2348</v>
      </c>
      <c r="Q462" t="s">
        <v>1684</v>
      </c>
      <c r="R462" t="s">
        <v>1685</v>
      </c>
      <c r="S462" t="s">
        <v>31360</v>
      </c>
      <c r="T462">
        <v>0.644035865418358</v>
      </c>
      <c r="U462">
        <v>0.84904924635754497</v>
      </c>
      <c r="V462">
        <v>0.12616972675429</v>
      </c>
      <c r="W462">
        <v>0.38920677604595899</v>
      </c>
      <c r="X462">
        <v>0.704072456322962</v>
      </c>
      <c r="Y462">
        <v>-24.0461504749474</v>
      </c>
      <c r="Z462">
        <v>0.26789404493740199</v>
      </c>
      <c r="AA462">
        <v>0.72610664078822296</v>
      </c>
      <c r="AB462">
        <v>-0.83730432842070901</v>
      </c>
      <c r="AC462">
        <v>0.92091778829119397</v>
      </c>
      <c r="AD462">
        <v>0.94068432309766403</v>
      </c>
      <c r="AE462">
        <v>-0.78014590312812904</v>
      </c>
      <c r="AF462">
        <v>0.98343762640780896</v>
      </c>
      <c r="AG462">
        <v>1</v>
      </c>
      <c r="AH462">
        <v>1.0557803273508299</v>
      </c>
      <c r="AI462">
        <v>0.24456414000292601</v>
      </c>
      <c r="AJ462">
        <v>0.78121606160956403</v>
      </c>
      <c r="AK462">
        <v>-24.149774369836699</v>
      </c>
    </row>
    <row r="463" spans="1:37" x14ac:dyDescent="0.2">
      <c r="A463" t="s">
        <v>31</v>
      </c>
      <c r="B463">
        <v>169612310</v>
      </c>
      <c r="C463">
        <v>169612468</v>
      </c>
      <c r="D463">
        <v>159</v>
      </c>
      <c r="E463" t="s">
        <v>1686</v>
      </c>
      <c r="F463">
        <v>1</v>
      </c>
      <c r="G463" t="s">
        <v>1687</v>
      </c>
      <c r="H463" t="s">
        <v>31361</v>
      </c>
      <c r="I463">
        <v>1</v>
      </c>
      <c r="J463">
        <v>169588849</v>
      </c>
      <c r="K463">
        <v>169619219</v>
      </c>
      <c r="L463">
        <v>30371</v>
      </c>
      <c r="M463">
        <v>2</v>
      </c>
      <c r="N463">
        <v>6403</v>
      </c>
      <c r="O463" t="s">
        <v>1688</v>
      </c>
      <c r="P463">
        <v>6751</v>
      </c>
      <c r="Q463" t="s">
        <v>1689</v>
      </c>
      <c r="R463" t="s">
        <v>1690</v>
      </c>
      <c r="S463" t="s">
        <v>31362</v>
      </c>
      <c r="T463">
        <v>0.97213403838398904</v>
      </c>
      <c r="U463">
        <v>1</v>
      </c>
      <c r="V463">
        <v>1.1780737888027899</v>
      </c>
      <c r="W463">
        <v>0.38920677604595899</v>
      </c>
      <c r="X463">
        <v>0.704072456322962</v>
      </c>
      <c r="Y463">
        <v>-24.533195816404401</v>
      </c>
      <c r="Z463">
        <v>0.69013698642955401</v>
      </c>
      <c r="AA463">
        <v>0.84521697243271998</v>
      </c>
      <c r="AB463">
        <v>0.214599713915575</v>
      </c>
      <c r="AC463">
        <v>0.71753805159658501</v>
      </c>
      <c r="AD463">
        <v>0.87989882095915395</v>
      </c>
      <c r="AE463">
        <v>-1.83204993140008</v>
      </c>
      <c r="AF463">
        <v>0.61410715005536498</v>
      </c>
      <c r="AG463">
        <v>0.80674443595273604</v>
      </c>
      <c r="AH463">
        <v>2.1076843551277</v>
      </c>
      <c r="AI463">
        <v>0.35038410267202102</v>
      </c>
      <c r="AJ463">
        <v>0.78121606160956403</v>
      </c>
      <c r="AK463">
        <v>-24.214393559908899</v>
      </c>
    </row>
    <row r="464" spans="1:37" x14ac:dyDescent="0.2">
      <c r="A464" t="s">
        <v>31</v>
      </c>
      <c r="B464">
        <v>169612468</v>
      </c>
      <c r="C464">
        <v>169612626</v>
      </c>
      <c r="D464">
        <v>159</v>
      </c>
      <c r="E464" t="s">
        <v>1691</v>
      </c>
      <c r="F464">
        <v>0</v>
      </c>
      <c r="G464" t="s">
        <v>1692</v>
      </c>
      <c r="H464" t="s">
        <v>31363</v>
      </c>
      <c r="I464">
        <v>1</v>
      </c>
      <c r="J464">
        <v>169588849</v>
      </c>
      <c r="K464">
        <v>169619219</v>
      </c>
      <c r="L464">
        <v>30371</v>
      </c>
      <c r="M464">
        <v>2</v>
      </c>
      <c r="N464">
        <v>6403</v>
      </c>
      <c r="O464" t="s">
        <v>1688</v>
      </c>
      <c r="P464">
        <v>6593</v>
      </c>
      <c r="Q464" t="s">
        <v>1689</v>
      </c>
      <c r="R464" t="s">
        <v>1690</v>
      </c>
      <c r="S464" t="s">
        <v>31362</v>
      </c>
      <c r="T464">
        <v>0.97213403838398904</v>
      </c>
      <c r="U464">
        <v>1</v>
      </c>
      <c r="V464">
        <v>1.1780737888027899</v>
      </c>
      <c r="W464">
        <v>0.38920677604595899</v>
      </c>
      <c r="X464">
        <v>0.704072456322962</v>
      </c>
      <c r="Y464">
        <v>-24.533195816404401</v>
      </c>
      <c r="Z464">
        <v>0.69013698642955401</v>
      </c>
      <c r="AA464">
        <v>0.84521697243271998</v>
      </c>
      <c r="AB464">
        <v>0.214599713915575</v>
      </c>
      <c r="AC464">
        <v>0.71753805159658501</v>
      </c>
      <c r="AD464">
        <v>0.87989882095915395</v>
      </c>
      <c r="AE464">
        <v>-1.83204993140008</v>
      </c>
      <c r="AF464">
        <v>0.61410715005536498</v>
      </c>
      <c r="AG464">
        <v>0.80674443595273604</v>
      </c>
      <c r="AH464">
        <v>2.1076843551277</v>
      </c>
      <c r="AI464">
        <v>0.35038410267202102</v>
      </c>
      <c r="AJ464">
        <v>0.78121606160956403</v>
      </c>
      <c r="AK464">
        <v>-24.214393559908899</v>
      </c>
    </row>
    <row r="465" spans="1:37" x14ac:dyDescent="0.2">
      <c r="A465" t="s">
        <v>31</v>
      </c>
      <c r="B465">
        <v>169794352</v>
      </c>
      <c r="C465">
        <v>169794541</v>
      </c>
      <c r="D465">
        <v>190</v>
      </c>
      <c r="E465" t="s">
        <v>1693</v>
      </c>
      <c r="F465">
        <v>3</v>
      </c>
      <c r="G465" t="s">
        <v>1694</v>
      </c>
      <c r="H465" t="s">
        <v>30987</v>
      </c>
      <c r="I465">
        <v>1</v>
      </c>
      <c r="J465">
        <v>169792529</v>
      </c>
      <c r="K465">
        <v>169794689</v>
      </c>
      <c r="L465">
        <v>2161</v>
      </c>
      <c r="M465">
        <v>2</v>
      </c>
      <c r="N465">
        <v>92342</v>
      </c>
      <c r="O465" t="s">
        <v>1695</v>
      </c>
      <c r="P465">
        <v>148</v>
      </c>
      <c r="Q465" t="s">
        <v>1696</v>
      </c>
      <c r="R465" t="s">
        <v>1697</v>
      </c>
      <c r="S465" t="s">
        <v>31364</v>
      </c>
      <c r="T465">
        <v>0.152084254673993</v>
      </c>
      <c r="U465">
        <v>0.603102917160658</v>
      </c>
      <c r="V465">
        <v>25.1306989941484</v>
      </c>
      <c r="W465">
        <v>0.89107655920673101</v>
      </c>
      <c r="X465">
        <v>0.95159051474143896</v>
      </c>
      <c r="Y465">
        <v>0.77355990340305603</v>
      </c>
      <c r="Z465">
        <v>0.306975110376564</v>
      </c>
      <c r="AA465">
        <v>0.72610664078822296</v>
      </c>
      <c r="AB465">
        <v>24.1672249074816</v>
      </c>
      <c r="AC465">
        <v>0.75388744886274095</v>
      </c>
      <c r="AD465">
        <v>0.87989882095915395</v>
      </c>
      <c r="AE465">
        <v>-0.22644003286995701</v>
      </c>
      <c r="AF465">
        <v>4.6407610929182198E-2</v>
      </c>
      <c r="AG465">
        <v>0.476038960109122</v>
      </c>
      <c r="AH465">
        <v>25.1306989941484</v>
      </c>
      <c r="AI465">
        <v>0.56157887380500204</v>
      </c>
      <c r="AJ465">
        <v>0.78121606160956403</v>
      </c>
      <c r="AK465">
        <v>1.6423152801307399</v>
      </c>
    </row>
    <row r="466" spans="1:37" x14ac:dyDescent="0.2">
      <c r="A466" t="s">
        <v>31</v>
      </c>
      <c r="B466">
        <v>169794541</v>
      </c>
      <c r="C466">
        <v>169794730</v>
      </c>
      <c r="D466">
        <v>190</v>
      </c>
      <c r="E466" t="s">
        <v>1698</v>
      </c>
      <c r="F466">
        <v>8</v>
      </c>
      <c r="G466" t="s">
        <v>1699</v>
      </c>
      <c r="H466" t="s">
        <v>30987</v>
      </c>
      <c r="I466">
        <v>1</v>
      </c>
      <c r="J466">
        <v>169794730</v>
      </c>
      <c r="K466">
        <v>169804386</v>
      </c>
      <c r="L466">
        <v>9657</v>
      </c>
      <c r="M466">
        <v>1</v>
      </c>
      <c r="N466">
        <v>55732</v>
      </c>
      <c r="O466" t="s">
        <v>1700</v>
      </c>
      <c r="P466">
        <v>0</v>
      </c>
      <c r="Q466" t="s">
        <v>1701</v>
      </c>
      <c r="R466" t="s">
        <v>1702</v>
      </c>
      <c r="S466" t="s">
        <v>31365</v>
      </c>
      <c r="T466">
        <v>0.152084254673993</v>
      </c>
      <c r="U466">
        <v>0.603102917160658</v>
      </c>
      <c r="V466">
        <v>25.1306989941484</v>
      </c>
      <c r="W466">
        <v>0.89107655920673101</v>
      </c>
      <c r="X466">
        <v>0.95159051474143896</v>
      </c>
      <c r="Y466">
        <v>0.77355990340305603</v>
      </c>
      <c r="Z466">
        <v>0.306975110376564</v>
      </c>
      <c r="AA466">
        <v>0.72610664078822296</v>
      </c>
      <c r="AB466">
        <v>24.1672249074816</v>
      </c>
      <c r="AC466">
        <v>0.75388744886274095</v>
      </c>
      <c r="AD466">
        <v>0.87989882095915395</v>
      </c>
      <c r="AE466">
        <v>-0.22644003286995701</v>
      </c>
      <c r="AF466">
        <v>4.6407610929182198E-2</v>
      </c>
      <c r="AG466">
        <v>0.476038960109122</v>
      </c>
      <c r="AH466">
        <v>25.1306989941484</v>
      </c>
      <c r="AI466">
        <v>0.56157887380500204</v>
      </c>
      <c r="AJ466">
        <v>0.78121606160956403</v>
      </c>
      <c r="AK466">
        <v>1.6423152801307399</v>
      </c>
    </row>
    <row r="467" spans="1:37" x14ac:dyDescent="0.2">
      <c r="A467" t="s">
        <v>31</v>
      </c>
      <c r="B467">
        <v>170660157</v>
      </c>
      <c r="C467">
        <v>170660438</v>
      </c>
      <c r="D467">
        <v>282</v>
      </c>
      <c r="E467" t="s">
        <v>1703</v>
      </c>
      <c r="F467">
        <v>17</v>
      </c>
      <c r="G467" t="s">
        <v>1704</v>
      </c>
      <c r="H467" t="s">
        <v>31032</v>
      </c>
      <c r="I467">
        <v>1</v>
      </c>
      <c r="J467">
        <v>170662728</v>
      </c>
      <c r="K467">
        <v>170719903</v>
      </c>
      <c r="L467">
        <v>57176</v>
      </c>
      <c r="M467">
        <v>1</v>
      </c>
      <c r="N467">
        <v>5396</v>
      </c>
      <c r="O467" t="s">
        <v>1705</v>
      </c>
      <c r="P467">
        <v>-2290</v>
      </c>
      <c r="Q467" t="s">
        <v>1706</v>
      </c>
      <c r="R467" t="s">
        <v>1707</v>
      </c>
      <c r="S467" t="s">
        <v>31366</v>
      </c>
      <c r="T467">
        <v>0.97979524468909096</v>
      </c>
      <c r="U467">
        <v>1</v>
      </c>
      <c r="V467">
        <v>-0.59832451488142402</v>
      </c>
      <c r="W467">
        <v>0.371855812393517</v>
      </c>
      <c r="X467">
        <v>0.704072456322962</v>
      </c>
      <c r="Y467">
        <v>-2.0466282248656902</v>
      </c>
      <c r="Z467">
        <v>0.48462788743282897</v>
      </c>
      <c r="AA467">
        <v>0.84435025072159198</v>
      </c>
      <c r="AB467">
        <v>-1.56179858590927</v>
      </c>
      <c r="AC467">
        <v>0.10683406973163299</v>
      </c>
      <c r="AD467">
        <v>0.68253123924728298</v>
      </c>
      <c r="AE467">
        <v>-3.0466281021684201</v>
      </c>
      <c r="AF467">
        <v>0.52568734144070195</v>
      </c>
      <c r="AG467">
        <v>0.80674443595273604</v>
      </c>
      <c r="AH467">
        <v>0.33128612391993001</v>
      </c>
      <c r="AI467">
        <v>0.75770813086964806</v>
      </c>
      <c r="AJ467">
        <v>0.91200148566411499</v>
      </c>
      <c r="AK467">
        <v>-1.1778727826777</v>
      </c>
    </row>
    <row r="468" spans="1:37" x14ac:dyDescent="0.2">
      <c r="A468" t="s">
        <v>31</v>
      </c>
      <c r="B468">
        <v>170660469</v>
      </c>
      <c r="C468">
        <v>170660622</v>
      </c>
      <c r="D468">
        <v>154</v>
      </c>
      <c r="E468" t="s">
        <v>1708</v>
      </c>
      <c r="F468">
        <v>7</v>
      </c>
      <c r="G468" t="s">
        <v>1709</v>
      </c>
      <c r="H468" t="s">
        <v>31032</v>
      </c>
      <c r="I468">
        <v>1</v>
      </c>
      <c r="J468">
        <v>170662728</v>
      </c>
      <c r="K468">
        <v>170719903</v>
      </c>
      <c r="L468">
        <v>57176</v>
      </c>
      <c r="M468">
        <v>1</v>
      </c>
      <c r="N468">
        <v>5396</v>
      </c>
      <c r="O468" t="s">
        <v>1705</v>
      </c>
      <c r="P468">
        <v>-2106</v>
      </c>
      <c r="Q468" t="s">
        <v>1706</v>
      </c>
      <c r="R468" t="s">
        <v>1707</v>
      </c>
      <c r="S468" t="s">
        <v>31366</v>
      </c>
      <c r="T468">
        <v>0.97979524468909096</v>
      </c>
      <c r="U468">
        <v>1</v>
      </c>
      <c r="V468">
        <v>-0.59832451488142402</v>
      </c>
      <c r="W468">
        <v>0.371855812393517</v>
      </c>
      <c r="X468">
        <v>0.704072456322962</v>
      </c>
      <c r="Y468">
        <v>-2.0466282248656902</v>
      </c>
      <c r="Z468">
        <v>0.48462788743282897</v>
      </c>
      <c r="AA468">
        <v>0.84435025072159198</v>
      </c>
      <c r="AB468">
        <v>-1.56179858590927</v>
      </c>
      <c r="AC468">
        <v>0.10683406973163299</v>
      </c>
      <c r="AD468">
        <v>0.68253123924728298</v>
      </c>
      <c r="AE468">
        <v>-3.0466281021684201</v>
      </c>
      <c r="AF468">
        <v>0.52568734144070195</v>
      </c>
      <c r="AG468">
        <v>0.80674443595273604</v>
      </c>
      <c r="AH468">
        <v>0.33128612391993001</v>
      </c>
      <c r="AI468">
        <v>0.75770813086964806</v>
      </c>
      <c r="AJ468">
        <v>0.91200148566411499</v>
      </c>
      <c r="AK468">
        <v>-1.1778727826777</v>
      </c>
    </row>
    <row r="469" spans="1:37" x14ac:dyDescent="0.2">
      <c r="A469" t="s">
        <v>31</v>
      </c>
      <c r="B469">
        <v>171169462</v>
      </c>
      <c r="C469">
        <v>171169613</v>
      </c>
      <c r="D469">
        <v>152</v>
      </c>
      <c r="E469" t="s">
        <v>1710</v>
      </c>
      <c r="F469">
        <v>1</v>
      </c>
      <c r="G469" t="s">
        <v>1711</v>
      </c>
      <c r="H469" t="s">
        <v>31367</v>
      </c>
      <c r="I469">
        <v>1</v>
      </c>
      <c r="J469">
        <v>171154191</v>
      </c>
      <c r="K469">
        <v>171161568</v>
      </c>
      <c r="L469">
        <v>7378</v>
      </c>
      <c r="M469">
        <v>1</v>
      </c>
      <c r="N469">
        <v>388714</v>
      </c>
      <c r="O469" t="s">
        <v>1712</v>
      </c>
      <c r="P469">
        <v>15271</v>
      </c>
      <c r="Q469" t="s">
        <v>1713</v>
      </c>
      <c r="R469" t="s">
        <v>1714</v>
      </c>
      <c r="S469" t="s">
        <v>31368</v>
      </c>
      <c r="T469">
        <v>7.3374270299014499E-2</v>
      </c>
      <c r="U469">
        <v>0.603102917160658</v>
      </c>
      <c r="V469">
        <v>26.490512270505601</v>
      </c>
      <c r="W469">
        <v>0.94067867906597702</v>
      </c>
      <c r="X469">
        <v>0.95159051474143896</v>
      </c>
      <c r="Y469">
        <v>-1.7343978362157499</v>
      </c>
      <c r="Z469">
        <v>0.136920528570767</v>
      </c>
      <c r="AA469">
        <v>0.72610664078822296</v>
      </c>
      <c r="AB469">
        <v>25.5542935580171</v>
      </c>
      <c r="AC469">
        <v>0.56718065613419599</v>
      </c>
      <c r="AD469">
        <v>0.87989882095915395</v>
      </c>
      <c r="AE469">
        <v>-2.7343977644954101</v>
      </c>
      <c r="AF469">
        <v>6.4397970358010495E-2</v>
      </c>
      <c r="AG469">
        <v>0.57889197891446198</v>
      </c>
      <c r="AH469">
        <v>6.71242985860688</v>
      </c>
      <c r="AI469">
        <v>0.45687063064905098</v>
      </c>
      <c r="AJ469">
        <v>0.78121606160956403</v>
      </c>
      <c r="AK469">
        <v>-0.865642387299835</v>
      </c>
    </row>
    <row r="470" spans="1:37" x14ac:dyDescent="0.2">
      <c r="A470" t="s">
        <v>31</v>
      </c>
      <c r="B470">
        <v>171307130</v>
      </c>
      <c r="C470">
        <v>171307428</v>
      </c>
      <c r="D470">
        <v>299</v>
      </c>
      <c r="E470" t="s">
        <v>1715</v>
      </c>
      <c r="F470">
        <v>2</v>
      </c>
      <c r="G470" t="s">
        <v>1716</v>
      </c>
      <c r="H470" t="s">
        <v>31000</v>
      </c>
      <c r="I470">
        <v>1</v>
      </c>
      <c r="J470">
        <v>171314183</v>
      </c>
      <c r="K470">
        <v>171342084</v>
      </c>
      <c r="L470">
        <v>27902</v>
      </c>
      <c r="M470">
        <v>1</v>
      </c>
      <c r="N470">
        <v>2329</v>
      </c>
      <c r="O470" t="s">
        <v>1717</v>
      </c>
      <c r="P470">
        <v>-6755</v>
      </c>
      <c r="Q470" t="s">
        <v>1718</v>
      </c>
      <c r="R470" t="s">
        <v>1719</v>
      </c>
      <c r="S470" t="s">
        <v>31369</v>
      </c>
      <c r="T470">
        <v>0.35387198439864398</v>
      </c>
      <c r="U470">
        <v>0.603102917160658</v>
      </c>
      <c r="V470">
        <v>-21.3211447958567</v>
      </c>
      <c r="W470">
        <v>0.123414495547065</v>
      </c>
      <c r="X470">
        <v>0.704072456322962</v>
      </c>
      <c r="Y470">
        <v>22.728921087565698</v>
      </c>
      <c r="Z470">
        <v>0.184235113180511</v>
      </c>
      <c r="AA470">
        <v>0.72610664078822296</v>
      </c>
      <c r="AB470">
        <v>-21.3211447958567</v>
      </c>
      <c r="AC470">
        <v>0.27780950890804001</v>
      </c>
      <c r="AD470">
        <v>0.68253123924728298</v>
      </c>
      <c r="AE470">
        <v>21.7289212950988</v>
      </c>
      <c r="AF470">
        <v>0.501741946288212</v>
      </c>
      <c r="AG470">
        <v>0.80674443595273604</v>
      </c>
      <c r="AH470">
        <v>-20.391534621949202</v>
      </c>
      <c r="AI470">
        <v>3.6185182304427702E-2</v>
      </c>
      <c r="AJ470">
        <v>0.78121606160956403</v>
      </c>
      <c r="AK470">
        <v>22.728921087565698</v>
      </c>
    </row>
    <row r="471" spans="1:37" x14ac:dyDescent="0.2">
      <c r="A471" t="s">
        <v>31</v>
      </c>
      <c r="B471">
        <v>171307642</v>
      </c>
      <c r="C471">
        <v>171307793</v>
      </c>
      <c r="D471">
        <v>152</v>
      </c>
      <c r="E471" t="s">
        <v>1720</v>
      </c>
      <c r="F471">
        <v>0</v>
      </c>
      <c r="G471" t="s">
        <v>1721</v>
      </c>
      <c r="H471" t="s">
        <v>31000</v>
      </c>
      <c r="I471">
        <v>1</v>
      </c>
      <c r="J471">
        <v>171314183</v>
      </c>
      <c r="K471">
        <v>171342084</v>
      </c>
      <c r="L471">
        <v>27902</v>
      </c>
      <c r="M471">
        <v>1</v>
      </c>
      <c r="N471">
        <v>2329</v>
      </c>
      <c r="O471" t="s">
        <v>1717</v>
      </c>
      <c r="P471">
        <v>-6390</v>
      </c>
      <c r="Q471" t="s">
        <v>1718</v>
      </c>
      <c r="R471" t="s">
        <v>1719</v>
      </c>
      <c r="S471" t="s">
        <v>31369</v>
      </c>
      <c r="T471">
        <v>0.35387198439864398</v>
      </c>
      <c r="U471">
        <v>0.603102917160658</v>
      </c>
      <c r="V471">
        <v>-21.3211447958567</v>
      </c>
      <c r="W471">
        <v>0.123414495547065</v>
      </c>
      <c r="X471">
        <v>0.704072456322962</v>
      </c>
      <c r="Y471">
        <v>22.728921087565698</v>
      </c>
      <c r="Z471">
        <v>0.184235113180511</v>
      </c>
      <c r="AA471">
        <v>0.72610664078822296</v>
      </c>
      <c r="AB471">
        <v>-21.3211447958567</v>
      </c>
      <c r="AC471">
        <v>0.27780950890804001</v>
      </c>
      <c r="AD471">
        <v>0.68253123924728298</v>
      </c>
      <c r="AE471">
        <v>21.7289212950988</v>
      </c>
      <c r="AF471">
        <v>0.501741946288212</v>
      </c>
      <c r="AG471">
        <v>0.80674443595273604</v>
      </c>
      <c r="AH471">
        <v>-20.391534621949202</v>
      </c>
      <c r="AI471">
        <v>3.6185182304427702E-2</v>
      </c>
      <c r="AJ471">
        <v>0.78121606160956403</v>
      </c>
      <c r="AK471">
        <v>22.728921087565698</v>
      </c>
    </row>
    <row r="472" spans="1:37" x14ac:dyDescent="0.2">
      <c r="A472" t="s">
        <v>31</v>
      </c>
      <c r="B472">
        <v>171374144</v>
      </c>
      <c r="C472">
        <v>171374317</v>
      </c>
      <c r="D472">
        <v>174</v>
      </c>
      <c r="E472" t="s">
        <v>1722</v>
      </c>
      <c r="F472">
        <v>2</v>
      </c>
      <c r="G472" t="s">
        <v>1723</v>
      </c>
      <c r="H472" t="s">
        <v>31000</v>
      </c>
      <c r="I472">
        <v>1</v>
      </c>
      <c r="J472">
        <v>171339299</v>
      </c>
      <c r="K472">
        <v>171339959</v>
      </c>
      <c r="L472">
        <v>661</v>
      </c>
      <c r="M472">
        <v>1</v>
      </c>
      <c r="N472">
        <v>7151</v>
      </c>
      <c r="O472" t="s">
        <v>1724</v>
      </c>
      <c r="P472">
        <v>34845</v>
      </c>
      <c r="Q472" t="s">
        <v>40</v>
      </c>
      <c r="R472" t="s">
        <v>1725</v>
      </c>
      <c r="S472" t="s">
        <v>31370</v>
      </c>
      <c r="T472">
        <v>0.29910708687459298</v>
      </c>
      <c r="U472">
        <v>0.603102917160658</v>
      </c>
      <c r="V472">
        <v>-3.0912071866093198</v>
      </c>
      <c r="W472">
        <v>0.23665223614800801</v>
      </c>
      <c r="X472">
        <v>0.704072456322962</v>
      </c>
      <c r="Y472">
        <v>2.9030050986417799</v>
      </c>
      <c r="Z472">
        <v>0.63650442605896596</v>
      </c>
      <c r="AA472">
        <v>0.84521697243271998</v>
      </c>
      <c r="AB472">
        <v>-0.237032582932418</v>
      </c>
      <c r="AC472">
        <v>0.55416744885208802</v>
      </c>
      <c r="AD472">
        <v>0.87989882095915395</v>
      </c>
      <c r="AE472">
        <v>2.4398836890141502</v>
      </c>
      <c r="AF472">
        <v>0.23192013729727601</v>
      </c>
      <c r="AG472">
        <v>0.69020448338054297</v>
      </c>
      <c r="AH472">
        <v>-3.46260486238346</v>
      </c>
      <c r="AI472">
        <v>0.11507775218366</v>
      </c>
      <c r="AJ472">
        <v>0.78121606160956403</v>
      </c>
      <c r="AK472">
        <v>1.85121038798624</v>
      </c>
    </row>
    <row r="473" spans="1:37" x14ac:dyDescent="0.2">
      <c r="A473" t="s">
        <v>31</v>
      </c>
      <c r="B473">
        <v>171374317</v>
      </c>
      <c r="C473">
        <v>171374490</v>
      </c>
      <c r="D473">
        <v>174</v>
      </c>
      <c r="E473" t="s">
        <v>1726</v>
      </c>
      <c r="F473">
        <v>0</v>
      </c>
      <c r="G473" t="s">
        <v>1727</v>
      </c>
      <c r="H473" t="s">
        <v>31000</v>
      </c>
      <c r="I473">
        <v>1</v>
      </c>
      <c r="J473">
        <v>171339299</v>
      </c>
      <c r="K473">
        <v>171339959</v>
      </c>
      <c r="L473">
        <v>661</v>
      </c>
      <c r="M473">
        <v>1</v>
      </c>
      <c r="N473">
        <v>7151</v>
      </c>
      <c r="O473" t="s">
        <v>1724</v>
      </c>
      <c r="P473">
        <v>35018</v>
      </c>
      <c r="Q473" t="s">
        <v>40</v>
      </c>
      <c r="R473" t="s">
        <v>1725</v>
      </c>
      <c r="S473" t="s">
        <v>31370</v>
      </c>
      <c r="T473">
        <v>0.29910708687459298</v>
      </c>
      <c r="U473">
        <v>0.603102917160658</v>
      </c>
      <c r="V473">
        <v>-3.0912071866093198</v>
      </c>
      <c r="W473">
        <v>0.23665223614800801</v>
      </c>
      <c r="X473">
        <v>0.704072456322962</v>
      </c>
      <c r="Y473">
        <v>2.9030050986417799</v>
      </c>
      <c r="Z473">
        <v>0.63650442605896596</v>
      </c>
      <c r="AA473">
        <v>0.84521697243271998</v>
      </c>
      <c r="AB473">
        <v>-0.237032582932418</v>
      </c>
      <c r="AC473">
        <v>0.55416744885208802</v>
      </c>
      <c r="AD473">
        <v>0.87989882095915395</v>
      </c>
      <c r="AE473">
        <v>2.4398836890141502</v>
      </c>
      <c r="AF473">
        <v>0.23192013729727601</v>
      </c>
      <c r="AG473">
        <v>0.69020448338054297</v>
      </c>
      <c r="AH473">
        <v>-3.46260486238346</v>
      </c>
      <c r="AI473">
        <v>0.11507775218366</v>
      </c>
      <c r="AJ473">
        <v>0.78121606160956403</v>
      </c>
      <c r="AK473">
        <v>1.85121038798624</v>
      </c>
    </row>
    <row r="474" spans="1:37" x14ac:dyDescent="0.2">
      <c r="A474" t="s">
        <v>31</v>
      </c>
      <c r="B474">
        <v>172986366</v>
      </c>
      <c r="C474">
        <v>172986531</v>
      </c>
      <c r="D474">
        <v>166</v>
      </c>
      <c r="E474" t="s">
        <v>1728</v>
      </c>
      <c r="F474">
        <v>2</v>
      </c>
      <c r="G474" t="s">
        <v>1729</v>
      </c>
      <c r="H474" t="s">
        <v>31371</v>
      </c>
      <c r="I474">
        <v>1</v>
      </c>
      <c r="J474">
        <v>173039202</v>
      </c>
      <c r="K474">
        <v>173050941</v>
      </c>
      <c r="L474">
        <v>11740</v>
      </c>
      <c r="M474">
        <v>2</v>
      </c>
      <c r="N474">
        <v>8995</v>
      </c>
      <c r="O474" t="s">
        <v>1730</v>
      </c>
      <c r="P474">
        <v>64410</v>
      </c>
      <c r="Q474" t="s">
        <v>1731</v>
      </c>
      <c r="R474" t="s">
        <v>1732</v>
      </c>
      <c r="S474" t="s">
        <v>31372</v>
      </c>
      <c r="T474">
        <v>0.77617647076935303</v>
      </c>
      <c r="U474">
        <v>0.99353320873307605</v>
      </c>
      <c r="V474">
        <v>0.59344819039367203</v>
      </c>
      <c r="W474">
        <v>0.90179164126332101</v>
      </c>
      <c r="X474">
        <v>0.95159051474143896</v>
      </c>
      <c r="Y474">
        <v>-0.29506622145033501</v>
      </c>
      <c r="Z474">
        <v>0.35545341227627503</v>
      </c>
      <c r="AA474">
        <v>0.81332655330779302</v>
      </c>
      <c r="AB474">
        <v>0.68952227253049103</v>
      </c>
      <c r="AC474">
        <v>0.53879795515803697</v>
      </c>
      <c r="AD474">
        <v>0.87989882095915395</v>
      </c>
      <c r="AE474">
        <v>-0.38320088919516698</v>
      </c>
      <c r="AF474">
        <v>0.74382948392568204</v>
      </c>
      <c r="AG474">
        <v>0.86906519844104402</v>
      </c>
      <c r="AH474">
        <v>0.167982135295697</v>
      </c>
      <c r="AI474">
        <v>0.83493875170786402</v>
      </c>
      <c r="AJ474">
        <v>0.95896800690842199</v>
      </c>
      <c r="AK474">
        <v>-9.8499921489599199E-2</v>
      </c>
    </row>
    <row r="475" spans="1:37" x14ac:dyDescent="0.2">
      <c r="A475" t="s">
        <v>31</v>
      </c>
      <c r="B475">
        <v>172986531</v>
      </c>
      <c r="C475">
        <v>172986696</v>
      </c>
      <c r="D475">
        <v>166</v>
      </c>
      <c r="E475" t="s">
        <v>1733</v>
      </c>
      <c r="F475">
        <v>4</v>
      </c>
      <c r="G475" t="s">
        <v>1734</v>
      </c>
      <c r="H475" t="s">
        <v>31371</v>
      </c>
      <c r="I475">
        <v>1</v>
      </c>
      <c r="J475">
        <v>173039202</v>
      </c>
      <c r="K475">
        <v>173050941</v>
      </c>
      <c r="L475">
        <v>11740</v>
      </c>
      <c r="M475">
        <v>2</v>
      </c>
      <c r="N475">
        <v>8995</v>
      </c>
      <c r="O475" t="s">
        <v>1730</v>
      </c>
      <c r="P475">
        <v>64245</v>
      </c>
      <c r="Q475" t="s">
        <v>1731</v>
      </c>
      <c r="R475" t="s">
        <v>1732</v>
      </c>
      <c r="S475" t="s">
        <v>31372</v>
      </c>
      <c r="T475">
        <v>0.77617647076935303</v>
      </c>
      <c r="U475">
        <v>0.99353320873307605</v>
      </c>
      <c r="V475">
        <v>0.59344819039367203</v>
      </c>
      <c r="W475">
        <v>0.90179164126332101</v>
      </c>
      <c r="X475">
        <v>0.95159051474143896</v>
      </c>
      <c r="Y475">
        <v>-0.29506622145033501</v>
      </c>
      <c r="Z475">
        <v>0.35545341227627503</v>
      </c>
      <c r="AA475">
        <v>0.81332655330779302</v>
      </c>
      <c r="AB475">
        <v>0.68952227253049103</v>
      </c>
      <c r="AC475">
        <v>0.53879795515803697</v>
      </c>
      <c r="AD475">
        <v>0.87989882095915395</v>
      </c>
      <c r="AE475">
        <v>-0.38320088919516698</v>
      </c>
      <c r="AF475">
        <v>0.74382948392568204</v>
      </c>
      <c r="AG475">
        <v>0.86906519844104402</v>
      </c>
      <c r="AH475">
        <v>0.167982135295697</v>
      </c>
      <c r="AI475">
        <v>0.83493875170786402</v>
      </c>
      <c r="AJ475">
        <v>0.95896800690842199</v>
      </c>
      <c r="AK475">
        <v>-9.8499921489599199E-2</v>
      </c>
    </row>
    <row r="476" spans="1:37" x14ac:dyDescent="0.2">
      <c r="A476" t="s">
        <v>31</v>
      </c>
      <c r="B476">
        <v>172986696</v>
      </c>
      <c r="C476">
        <v>172986861</v>
      </c>
      <c r="D476">
        <v>166</v>
      </c>
      <c r="E476" t="s">
        <v>1735</v>
      </c>
      <c r="F476">
        <v>1</v>
      </c>
      <c r="G476" t="s">
        <v>1736</v>
      </c>
      <c r="H476" t="s">
        <v>31371</v>
      </c>
      <c r="I476">
        <v>1</v>
      </c>
      <c r="J476">
        <v>173039202</v>
      </c>
      <c r="K476">
        <v>173050941</v>
      </c>
      <c r="L476">
        <v>11740</v>
      </c>
      <c r="M476">
        <v>2</v>
      </c>
      <c r="N476">
        <v>8995</v>
      </c>
      <c r="O476" t="s">
        <v>1730</v>
      </c>
      <c r="P476">
        <v>64080</v>
      </c>
      <c r="Q476" t="s">
        <v>1731</v>
      </c>
      <c r="R476" t="s">
        <v>1732</v>
      </c>
      <c r="S476" t="s">
        <v>31372</v>
      </c>
      <c r="T476">
        <v>0.77617647076935303</v>
      </c>
      <c r="U476">
        <v>0.99353320873307605</v>
      </c>
      <c r="V476">
        <v>0.59344819039367203</v>
      </c>
      <c r="W476">
        <v>0.90179164126332101</v>
      </c>
      <c r="X476">
        <v>0.95159051474143896</v>
      </c>
      <c r="Y476">
        <v>-0.29506622145033501</v>
      </c>
      <c r="Z476">
        <v>0.35545341227627503</v>
      </c>
      <c r="AA476">
        <v>0.81332655330779302</v>
      </c>
      <c r="AB476">
        <v>0.68952227253049103</v>
      </c>
      <c r="AC476">
        <v>0.53879795515803697</v>
      </c>
      <c r="AD476">
        <v>0.87989882095915395</v>
      </c>
      <c r="AE476">
        <v>-0.38320088919516698</v>
      </c>
      <c r="AF476">
        <v>0.74382948392568204</v>
      </c>
      <c r="AG476">
        <v>0.86906519844104402</v>
      </c>
      <c r="AH476">
        <v>0.167982135295697</v>
      </c>
      <c r="AI476">
        <v>0.83493875170786402</v>
      </c>
      <c r="AJ476">
        <v>0.95896800690842199</v>
      </c>
      <c r="AK476">
        <v>-9.8499921489599199E-2</v>
      </c>
    </row>
    <row r="477" spans="1:37" x14ac:dyDescent="0.2">
      <c r="A477" t="s">
        <v>31</v>
      </c>
      <c r="B477">
        <v>174614524</v>
      </c>
      <c r="C477">
        <v>174614805</v>
      </c>
      <c r="D477">
        <v>282</v>
      </c>
      <c r="E477" t="s">
        <v>1737</v>
      </c>
      <c r="F477">
        <v>2</v>
      </c>
      <c r="G477" t="s">
        <v>1738</v>
      </c>
      <c r="H477" t="s">
        <v>31373</v>
      </c>
      <c r="I477">
        <v>1</v>
      </c>
      <c r="J477">
        <v>174637378</v>
      </c>
      <c r="K477">
        <v>174705750</v>
      </c>
      <c r="L477">
        <v>68373</v>
      </c>
      <c r="M477">
        <v>1</v>
      </c>
      <c r="N477">
        <v>9910</v>
      </c>
      <c r="O477" t="s">
        <v>1739</v>
      </c>
      <c r="P477">
        <v>-22573</v>
      </c>
      <c r="Q477" t="s">
        <v>1740</v>
      </c>
      <c r="R477" t="s">
        <v>1741</v>
      </c>
      <c r="S477" t="s">
        <v>31374</v>
      </c>
      <c r="T477">
        <v>0.97213403838398904</v>
      </c>
      <c r="U477">
        <v>1</v>
      </c>
      <c r="V477">
        <v>3.2793876383365599</v>
      </c>
      <c r="W477">
        <v>0.20525741147413201</v>
      </c>
      <c r="X477">
        <v>0.704072456322962</v>
      </c>
      <c r="Y477">
        <v>-23.5291557512625</v>
      </c>
      <c r="Z477">
        <v>0.69013698642955401</v>
      </c>
      <c r="AA477">
        <v>0.84521697243271998</v>
      </c>
      <c r="AB477">
        <v>2.3159136234590001</v>
      </c>
      <c r="AC477">
        <v>7.0489011448141195E-2</v>
      </c>
      <c r="AD477">
        <v>0.57684129297949804</v>
      </c>
      <c r="AE477">
        <v>-23.5291557512625</v>
      </c>
      <c r="AF477">
        <v>0.61410715005536498</v>
      </c>
      <c r="AG477">
        <v>0.80674443595273604</v>
      </c>
      <c r="AH477">
        <v>4.2089973016134703</v>
      </c>
      <c r="AI477">
        <v>0.35038410267202102</v>
      </c>
      <c r="AJ477">
        <v>0.78121606160956403</v>
      </c>
      <c r="AK477">
        <v>-22.660400382991401</v>
      </c>
    </row>
    <row r="478" spans="1:37" x14ac:dyDescent="0.2">
      <c r="A478" t="s">
        <v>31</v>
      </c>
      <c r="B478">
        <v>175073446</v>
      </c>
      <c r="C478">
        <v>175073591</v>
      </c>
      <c r="D478">
        <v>146</v>
      </c>
      <c r="E478" t="s">
        <v>1742</v>
      </c>
      <c r="F478">
        <v>0</v>
      </c>
      <c r="G478" t="s">
        <v>1743</v>
      </c>
      <c r="H478" t="s">
        <v>31375</v>
      </c>
      <c r="I478">
        <v>1</v>
      </c>
      <c r="J478">
        <v>175077419</v>
      </c>
      <c r="K478">
        <v>175147936</v>
      </c>
      <c r="L478">
        <v>70518</v>
      </c>
      <c r="M478">
        <v>1</v>
      </c>
      <c r="N478">
        <v>63923</v>
      </c>
      <c r="O478" t="s">
        <v>1744</v>
      </c>
      <c r="P478">
        <v>-3828</v>
      </c>
      <c r="Q478" t="s">
        <v>1745</v>
      </c>
      <c r="R478" t="s">
        <v>1746</v>
      </c>
      <c r="S478" t="s">
        <v>31376</v>
      </c>
      <c r="T478">
        <v>0.69655006609544201</v>
      </c>
      <c r="U478">
        <v>0.903134602785859</v>
      </c>
      <c r="V478">
        <v>-0.30094677739391501</v>
      </c>
      <c r="W478">
        <v>0.39900964277550199</v>
      </c>
      <c r="X478">
        <v>0.71143044911719</v>
      </c>
      <c r="Y478">
        <v>-1.5343234321289501</v>
      </c>
      <c r="Z478">
        <v>0.43893771721163999</v>
      </c>
      <c r="AA478">
        <v>0.84435025072159198</v>
      </c>
      <c r="AB478">
        <v>-0.69616795363143802</v>
      </c>
      <c r="AC478">
        <v>0.55497112122419601</v>
      </c>
      <c r="AD478">
        <v>0.87989882095915395</v>
      </c>
      <c r="AE478">
        <v>-9.0539351968908693E-2</v>
      </c>
      <c r="AF478">
        <v>1</v>
      </c>
      <c r="AG478">
        <v>1</v>
      </c>
      <c r="AH478">
        <v>0.17114325093282301</v>
      </c>
      <c r="AI478">
        <v>0.40724312112737299</v>
      </c>
      <c r="AJ478">
        <v>0.78121606160956403</v>
      </c>
      <c r="AK478">
        <v>-1.8460185430600999</v>
      </c>
    </row>
    <row r="479" spans="1:37" x14ac:dyDescent="0.2">
      <c r="A479" t="s">
        <v>31</v>
      </c>
      <c r="B479">
        <v>175403381</v>
      </c>
      <c r="C479">
        <v>175403560</v>
      </c>
      <c r="D479">
        <v>180</v>
      </c>
      <c r="E479" t="s">
        <v>1747</v>
      </c>
      <c r="F479">
        <v>9</v>
      </c>
      <c r="G479" t="s">
        <v>1748</v>
      </c>
      <c r="H479" t="s">
        <v>31032</v>
      </c>
      <c r="I479">
        <v>1</v>
      </c>
      <c r="J479">
        <v>175391428</v>
      </c>
      <c r="K479">
        <v>175406364</v>
      </c>
      <c r="L479">
        <v>14937</v>
      </c>
      <c r="M479">
        <v>2</v>
      </c>
      <c r="N479">
        <v>7143</v>
      </c>
      <c r="O479" t="s">
        <v>1749</v>
      </c>
      <c r="P479">
        <v>2804</v>
      </c>
      <c r="Q479" t="s">
        <v>1750</v>
      </c>
      <c r="R479" t="s">
        <v>1751</v>
      </c>
      <c r="S479" t="s">
        <v>31377</v>
      </c>
      <c r="T479">
        <v>1</v>
      </c>
      <c r="U479">
        <v>1</v>
      </c>
      <c r="V479">
        <v>-1.83307906040725</v>
      </c>
      <c r="W479">
        <v>0.38920677604595899</v>
      </c>
      <c r="X479">
        <v>0.704072456322962</v>
      </c>
      <c r="Y479">
        <v>-21.573658228926799</v>
      </c>
      <c r="Z479">
        <v>0.65379035313853895</v>
      </c>
      <c r="AA479">
        <v>0.84521697243271998</v>
      </c>
      <c r="AB479">
        <v>-2.7965528025416102</v>
      </c>
      <c r="AC479">
        <v>0.75388744886274095</v>
      </c>
      <c r="AD479">
        <v>0.87989882095915395</v>
      </c>
      <c r="AE479">
        <v>1.1791028619436501</v>
      </c>
      <c r="AF479">
        <v>0.64997455747578503</v>
      </c>
      <c r="AG479">
        <v>0.80674443595273604</v>
      </c>
      <c r="AH479">
        <v>-0.90346849036462396</v>
      </c>
      <c r="AI479">
        <v>0.35038410267202102</v>
      </c>
      <c r="AJ479">
        <v>0.78121606160956403</v>
      </c>
      <c r="AK479">
        <v>-22.950129151901699</v>
      </c>
    </row>
    <row r="480" spans="1:37" x14ac:dyDescent="0.2">
      <c r="A480" t="s">
        <v>31</v>
      </c>
      <c r="B480">
        <v>175403560</v>
      </c>
      <c r="C480">
        <v>175403739</v>
      </c>
      <c r="D480">
        <v>180</v>
      </c>
      <c r="E480" t="s">
        <v>1752</v>
      </c>
      <c r="F480">
        <v>1</v>
      </c>
      <c r="G480" t="s">
        <v>1753</v>
      </c>
      <c r="H480" t="s">
        <v>31032</v>
      </c>
      <c r="I480">
        <v>1</v>
      </c>
      <c r="J480">
        <v>175391428</v>
      </c>
      <c r="K480">
        <v>175406364</v>
      </c>
      <c r="L480">
        <v>14937</v>
      </c>
      <c r="M480">
        <v>2</v>
      </c>
      <c r="N480">
        <v>7143</v>
      </c>
      <c r="O480" t="s">
        <v>1749</v>
      </c>
      <c r="P480">
        <v>2625</v>
      </c>
      <c r="Q480" t="s">
        <v>1750</v>
      </c>
      <c r="R480" t="s">
        <v>1751</v>
      </c>
      <c r="S480" t="s">
        <v>31377</v>
      </c>
      <c r="T480">
        <v>1</v>
      </c>
      <c r="U480">
        <v>1</v>
      </c>
      <c r="V480">
        <v>-1.83307906040725</v>
      </c>
      <c r="W480">
        <v>0.38920677604595899</v>
      </c>
      <c r="X480">
        <v>0.704072456322962</v>
      </c>
      <c r="Y480">
        <v>-21.573658228926799</v>
      </c>
      <c r="Z480">
        <v>0.65379035313853895</v>
      </c>
      <c r="AA480">
        <v>0.84521697243271998</v>
      </c>
      <c r="AB480">
        <v>-2.7965528025416102</v>
      </c>
      <c r="AC480">
        <v>0.75388744886274095</v>
      </c>
      <c r="AD480">
        <v>0.87989882095915395</v>
      </c>
      <c r="AE480">
        <v>1.1791028619436501</v>
      </c>
      <c r="AF480">
        <v>0.64997455747578503</v>
      </c>
      <c r="AG480">
        <v>0.80674443595273604</v>
      </c>
      <c r="AH480">
        <v>-0.90346849036462396</v>
      </c>
      <c r="AI480">
        <v>0.35038410267202102</v>
      </c>
      <c r="AJ480">
        <v>0.78121606160956403</v>
      </c>
      <c r="AK480">
        <v>-22.950129151901699</v>
      </c>
    </row>
    <row r="481" spans="1:37" x14ac:dyDescent="0.2">
      <c r="A481" t="s">
        <v>31</v>
      </c>
      <c r="B481">
        <v>175494210</v>
      </c>
      <c r="C481">
        <v>175494379</v>
      </c>
      <c r="D481">
        <v>170</v>
      </c>
      <c r="E481" t="s">
        <v>1754</v>
      </c>
      <c r="F481">
        <v>2</v>
      </c>
      <c r="G481" t="s">
        <v>1755</v>
      </c>
      <c r="H481" t="s">
        <v>31378</v>
      </c>
      <c r="I481">
        <v>1</v>
      </c>
      <c r="J481">
        <v>175391428</v>
      </c>
      <c r="K481">
        <v>175406364</v>
      </c>
      <c r="L481">
        <v>14937</v>
      </c>
      <c r="M481">
        <v>2</v>
      </c>
      <c r="N481">
        <v>7143</v>
      </c>
      <c r="O481" t="s">
        <v>1749</v>
      </c>
      <c r="P481">
        <v>-87846</v>
      </c>
      <c r="Q481" t="s">
        <v>1750</v>
      </c>
      <c r="R481" t="s">
        <v>1751</v>
      </c>
      <c r="S481" t="s">
        <v>31377</v>
      </c>
      <c r="T481">
        <v>0.152084254673993</v>
      </c>
      <c r="U481">
        <v>0.603102917160658</v>
      </c>
      <c r="V481">
        <v>23.210617603337901</v>
      </c>
      <c r="W481">
        <v>0.89107655920673101</v>
      </c>
      <c r="X481">
        <v>0.95159051474143896</v>
      </c>
      <c r="Y481">
        <v>1.7735594861561801</v>
      </c>
      <c r="Z481">
        <v>0.136920528570767</v>
      </c>
      <c r="AA481">
        <v>0.72610664078822296</v>
      </c>
      <c r="AB481">
        <v>23.380490205348799</v>
      </c>
      <c r="AC481">
        <v>0.56718065613419599</v>
      </c>
      <c r="AD481">
        <v>0.87989882095915395</v>
      </c>
      <c r="AE481">
        <v>2.16108952992013</v>
      </c>
      <c r="AF481">
        <v>0.50230584886502705</v>
      </c>
      <c r="AG481">
        <v>0.80674443595273604</v>
      </c>
      <c r="AH481">
        <v>0.74459543182594001</v>
      </c>
      <c r="AI481">
        <v>0.81350599864527495</v>
      </c>
      <c r="AJ481">
        <v>0.94390293416205995</v>
      </c>
      <c r="AK481">
        <v>0.165926270223438</v>
      </c>
    </row>
    <row r="482" spans="1:37" x14ac:dyDescent="0.2">
      <c r="A482" t="s">
        <v>31</v>
      </c>
      <c r="B482">
        <v>176261176</v>
      </c>
      <c r="C482">
        <v>176261351</v>
      </c>
      <c r="D482">
        <v>176</v>
      </c>
      <c r="E482" t="s">
        <v>1756</v>
      </c>
      <c r="F482">
        <v>2</v>
      </c>
      <c r="G482" t="s">
        <v>1757</v>
      </c>
      <c r="H482" t="s">
        <v>31379</v>
      </c>
      <c r="I482">
        <v>1</v>
      </c>
      <c r="J482">
        <v>175944831</v>
      </c>
      <c r="K482">
        <v>176207286</v>
      </c>
      <c r="L482">
        <v>262456</v>
      </c>
      <c r="M482">
        <v>2</v>
      </c>
      <c r="N482">
        <v>64326</v>
      </c>
      <c r="O482" t="s">
        <v>1758</v>
      </c>
      <c r="P482">
        <v>-53890</v>
      </c>
      <c r="Q482" t="s">
        <v>1759</v>
      </c>
      <c r="R482" t="s">
        <v>1760</v>
      </c>
      <c r="S482" t="s">
        <v>31380</v>
      </c>
      <c r="T482">
        <v>0.50600882950723303</v>
      </c>
      <c r="U482">
        <v>0.78288571403930396</v>
      </c>
      <c r="V482">
        <v>0.23191831284814099</v>
      </c>
      <c r="W482">
        <v>0.13001936068452899</v>
      </c>
      <c r="X482">
        <v>0.704072456322962</v>
      </c>
      <c r="Y482">
        <v>-1.8409610370823499</v>
      </c>
      <c r="Z482">
        <v>0.56408683099649504</v>
      </c>
      <c r="AA482">
        <v>0.84521697243271998</v>
      </c>
      <c r="AB482">
        <v>-0.73155573538326601</v>
      </c>
      <c r="AC482">
        <v>7.3414769642310307E-2</v>
      </c>
      <c r="AD482">
        <v>0.592168439978217</v>
      </c>
      <c r="AE482">
        <v>-1.95120439537421</v>
      </c>
      <c r="AF482">
        <v>5.0845066922489503E-2</v>
      </c>
      <c r="AG482">
        <v>0.50582075197028298</v>
      </c>
      <c r="AH482">
        <v>1.1615289002397899</v>
      </c>
      <c r="AI482">
        <v>0.26671034716591602</v>
      </c>
      <c r="AJ482">
        <v>0.78121606160956403</v>
      </c>
      <c r="AK482">
        <v>-1.23122149202165</v>
      </c>
    </row>
    <row r="483" spans="1:37" x14ac:dyDescent="0.2">
      <c r="A483" t="s">
        <v>31</v>
      </c>
      <c r="B483">
        <v>176261351</v>
      </c>
      <c r="C483">
        <v>176261526</v>
      </c>
      <c r="D483">
        <v>176</v>
      </c>
      <c r="E483" t="s">
        <v>1761</v>
      </c>
      <c r="F483">
        <v>2</v>
      </c>
      <c r="G483" t="s">
        <v>1762</v>
      </c>
      <c r="H483" t="s">
        <v>31379</v>
      </c>
      <c r="I483">
        <v>1</v>
      </c>
      <c r="J483">
        <v>175944831</v>
      </c>
      <c r="K483">
        <v>176207286</v>
      </c>
      <c r="L483">
        <v>262456</v>
      </c>
      <c r="M483">
        <v>2</v>
      </c>
      <c r="N483">
        <v>64326</v>
      </c>
      <c r="O483" t="s">
        <v>1758</v>
      </c>
      <c r="P483">
        <v>-54065</v>
      </c>
      <c r="Q483" t="s">
        <v>1759</v>
      </c>
      <c r="R483" t="s">
        <v>1760</v>
      </c>
      <c r="S483" t="s">
        <v>31380</v>
      </c>
      <c r="T483">
        <v>0.50600882950723303</v>
      </c>
      <c r="U483">
        <v>0.78288571403930396</v>
      </c>
      <c r="V483">
        <v>0.23191831284814099</v>
      </c>
      <c r="W483">
        <v>0.13001936068452899</v>
      </c>
      <c r="X483">
        <v>0.704072456322962</v>
      </c>
      <c r="Y483">
        <v>-1.8409610370823499</v>
      </c>
      <c r="Z483">
        <v>0.56408683099649504</v>
      </c>
      <c r="AA483">
        <v>0.84521697243271998</v>
      </c>
      <c r="AB483">
        <v>-0.73155573538326601</v>
      </c>
      <c r="AC483">
        <v>7.3414769642310307E-2</v>
      </c>
      <c r="AD483">
        <v>0.592168439978217</v>
      </c>
      <c r="AE483">
        <v>-1.95120439537421</v>
      </c>
      <c r="AF483">
        <v>5.0845066922489503E-2</v>
      </c>
      <c r="AG483">
        <v>0.50582075197028298</v>
      </c>
      <c r="AH483">
        <v>1.1615289002397899</v>
      </c>
      <c r="AI483">
        <v>0.26671034716591602</v>
      </c>
      <c r="AJ483">
        <v>0.78121606160956403</v>
      </c>
      <c r="AK483">
        <v>-1.23122149202165</v>
      </c>
    </row>
    <row r="484" spans="1:37" x14ac:dyDescent="0.2">
      <c r="A484" t="s">
        <v>31</v>
      </c>
      <c r="B484">
        <v>176552433</v>
      </c>
      <c r="C484">
        <v>176552575</v>
      </c>
      <c r="D484">
        <v>143</v>
      </c>
      <c r="E484" t="s">
        <v>1763</v>
      </c>
      <c r="F484">
        <v>2</v>
      </c>
      <c r="G484" t="s">
        <v>1764</v>
      </c>
      <c r="H484" t="s">
        <v>30987</v>
      </c>
      <c r="I484">
        <v>1</v>
      </c>
      <c r="J484">
        <v>176553488</v>
      </c>
      <c r="K484">
        <v>176555736</v>
      </c>
      <c r="L484">
        <v>2249</v>
      </c>
      <c r="M484">
        <v>1</v>
      </c>
      <c r="N484">
        <v>60676</v>
      </c>
      <c r="O484" t="s">
        <v>1765</v>
      </c>
      <c r="P484">
        <v>-913</v>
      </c>
      <c r="Q484" t="s">
        <v>1766</v>
      </c>
      <c r="R484" t="s">
        <v>1767</v>
      </c>
      <c r="S484" t="s">
        <v>31381</v>
      </c>
      <c r="T484">
        <v>0.32911398597860803</v>
      </c>
      <c r="U484">
        <v>0.603102917160658</v>
      </c>
      <c r="V484">
        <v>22.773323706760799</v>
      </c>
      <c r="W484">
        <v>0.123414495547065</v>
      </c>
      <c r="X484">
        <v>0.704072456322962</v>
      </c>
      <c r="Y484">
        <v>23.635151428214801</v>
      </c>
      <c r="Z484">
        <v>0.306975110376564</v>
      </c>
      <c r="AA484">
        <v>0.72610664078822296</v>
      </c>
      <c r="AB484">
        <v>22.597676839359298</v>
      </c>
      <c r="AC484">
        <v>0.27780950890804001</v>
      </c>
      <c r="AD484">
        <v>0.68253123924728298</v>
      </c>
      <c r="AE484">
        <v>22.635151538949799</v>
      </c>
      <c r="AF484">
        <v>0.61410715005536498</v>
      </c>
      <c r="AG484">
        <v>0.80674443595273604</v>
      </c>
      <c r="AH484">
        <v>1.4610198498616001</v>
      </c>
      <c r="AI484">
        <v>3.6185182304427702E-2</v>
      </c>
      <c r="AJ484">
        <v>0.78121606160956403</v>
      </c>
      <c r="AK484">
        <v>23.635151428214801</v>
      </c>
    </row>
    <row r="485" spans="1:37" x14ac:dyDescent="0.2">
      <c r="A485" t="s">
        <v>31</v>
      </c>
      <c r="B485">
        <v>176915941</v>
      </c>
      <c r="C485">
        <v>176916092</v>
      </c>
      <c r="D485">
        <v>152</v>
      </c>
      <c r="E485" t="s">
        <v>1768</v>
      </c>
      <c r="F485">
        <v>1</v>
      </c>
      <c r="G485" t="s">
        <v>1769</v>
      </c>
      <c r="H485" t="s">
        <v>31382</v>
      </c>
      <c r="I485">
        <v>1</v>
      </c>
      <c r="J485">
        <v>177029363</v>
      </c>
      <c r="K485">
        <v>177029445</v>
      </c>
      <c r="L485">
        <v>83</v>
      </c>
      <c r="M485">
        <v>2</v>
      </c>
      <c r="N485">
        <v>574441</v>
      </c>
      <c r="O485" t="s">
        <v>1770</v>
      </c>
      <c r="P485">
        <v>113353</v>
      </c>
      <c r="Q485" t="s">
        <v>1771</v>
      </c>
      <c r="R485" t="s">
        <v>1772</v>
      </c>
      <c r="S485" t="s">
        <v>31383</v>
      </c>
      <c r="T485">
        <v>0.32911398597860803</v>
      </c>
      <c r="U485">
        <v>0.603102917160658</v>
      </c>
      <c r="V485">
        <v>24.6477926783183</v>
      </c>
      <c r="W485">
        <v>0.123414495547065</v>
      </c>
      <c r="X485">
        <v>0.704072456322962</v>
      </c>
      <c r="Y485">
        <v>25.381460284018001</v>
      </c>
      <c r="Z485">
        <v>0.306975110376564</v>
      </c>
      <c r="AA485">
        <v>0.72610664078822296</v>
      </c>
      <c r="AB485">
        <v>24.3439856133426</v>
      </c>
      <c r="AC485">
        <v>0.27780950890804001</v>
      </c>
      <c r="AD485">
        <v>0.68253123924728298</v>
      </c>
      <c r="AE485">
        <v>24.3814603170241</v>
      </c>
      <c r="AF485">
        <v>0.61410715005536498</v>
      </c>
      <c r="AG485">
        <v>0.80674443595273604</v>
      </c>
      <c r="AH485">
        <v>1.7865766670908301</v>
      </c>
      <c r="AI485">
        <v>3.6185182304427702E-2</v>
      </c>
      <c r="AJ485">
        <v>0.78121606160956403</v>
      </c>
      <c r="AK485">
        <v>25.381460284018001</v>
      </c>
    </row>
    <row r="486" spans="1:37" x14ac:dyDescent="0.2">
      <c r="A486" t="s">
        <v>31</v>
      </c>
      <c r="B486">
        <v>177738080</v>
      </c>
      <c r="C486">
        <v>177738237</v>
      </c>
      <c r="D486">
        <v>158</v>
      </c>
      <c r="E486" t="s">
        <v>1773</v>
      </c>
      <c r="F486">
        <v>0</v>
      </c>
      <c r="G486" t="s">
        <v>1774</v>
      </c>
      <c r="H486" t="s">
        <v>31384</v>
      </c>
      <c r="I486">
        <v>1</v>
      </c>
      <c r="J486">
        <v>177700548</v>
      </c>
      <c r="K486">
        <v>177710340</v>
      </c>
      <c r="L486">
        <v>9793</v>
      </c>
      <c r="M486">
        <v>1</v>
      </c>
      <c r="N486">
        <v>101928778</v>
      </c>
      <c r="O486" t="s">
        <v>1775</v>
      </c>
      <c r="P486">
        <v>37532</v>
      </c>
      <c r="Q486" t="s">
        <v>1776</v>
      </c>
      <c r="R486" t="s">
        <v>1777</v>
      </c>
      <c r="S486" t="s">
        <v>31385</v>
      </c>
      <c r="T486">
        <v>7.3374270299014499E-2</v>
      </c>
      <c r="U486">
        <v>0.603102917160658</v>
      </c>
      <c r="V486">
        <v>26.806732369213702</v>
      </c>
      <c r="W486">
        <v>0.49709177864118298</v>
      </c>
      <c r="X486">
        <v>0.78363289935355196</v>
      </c>
      <c r="Y486">
        <v>-0.212579687406312</v>
      </c>
      <c r="Z486">
        <v>0.203350924423461</v>
      </c>
      <c r="AA486">
        <v>0.72610664078822296</v>
      </c>
      <c r="AB486">
        <v>25.843258256914101</v>
      </c>
      <c r="AC486">
        <v>0.92091778829119397</v>
      </c>
      <c r="AD486">
        <v>0.94068432309766403</v>
      </c>
      <c r="AE486">
        <v>-1.2125796593540099</v>
      </c>
      <c r="AF486">
        <v>1.3497623430991999E-2</v>
      </c>
      <c r="AG486">
        <v>0.476038960109122</v>
      </c>
      <c r="AH486">
        <v>26.806732369213702</v>
      </c>
      <c r="AI486">
        <v>0.197630579561902</v>
      </c>
      <c r="AJ486">
        <v>0.78121606160956403</v>
      </c>
      <c r="AK486">
        <v>0.65617575931675198</v>
      </c>
    </row>
    <row r="487" spans="1:37" x14ac:dyDescent="0.2">
      <c r="A487" t="s">
        <v>31</v>
      </c>
      <c r="B487">
        <v>178319880</v>
      </c>
      <c r="C487">
        <v>178320056</v>
      </c>
      <c r="D487">
        <v>177</v>
      </c>
      <c r="E487" t="s">
        <v>1778</v>
      </c>
      <c r="F487">
        <v>2</v>
      </c>
      <c r="G487" t="s">
        <v>1779</v>
      </c>
      <c r="H487" t="s">
        <v>31386</v>
      </c>
      <c r="I487">
        <v>1</v>
      </c>
      <c r="J487">
        <v>178341471</v>
      </c>
      <c r="K487">
        <v>178484147</v>
      </c>
      <c r="L487">
        <v>142677</v>
      </c>
      <c r="M487">
        <v>1</v>
      </c>
      <c r="N487">
        <v>9462</v>
      </c>
      <c r="O487" t="s">
        <v>1780</v>
      </c>
      <c r="P487">
        <v>-21415</v>
      </c>
      <c r="Q487" t="s">
        <v>1781</v>
      </c>
      <c r="R487" t="s">
        <v>1782</v>
      </c>
      <c r="S487" t="s">
        <v>31387</v>
      </c>
      <c r="T487">
        <v>8.8407481283857503E-2</v>
      </c>
      <c r="U487">
        <v>0.603102917160658</v>
      </c>
      <c r="V487">
        <v>-22.979752400799502</v>
      </c>
      <c r="W487">
        <v>0.78495938470128301</v>
      </c>
      <c r="X487">
        <v>0.95159051474143896</v>
      </c>
      <c r="Y487">
        <v>2.1819874313533201</v>
      </c>
      <c r="Z487">
        <v>0.23159719125723299</v>
      </c>
      <c r="AA487">
        <v>0.72610664078822296</v>
      </c>
      <c r="AB487">
        <v>-0.44151335843661299</v>
      </c>
      <c r="AC487">
        <v>0.82900842948436704</v>
      </c>
      <c r="AD487">
        <v>0.94068432309766403</v>
      </c>
      <c r="AE487">
        <v>1.3780995516852099</v>
      </c>
      <c r="AF487">
        <v>0.105385325799565</v>
      </c>
      <c r="AG487">
        <v>0.68151250837662902</v>
      </c>
      <c r="AH487">
        <v>-23.293523761950301</v>
      </c>
      <c r="AI487">
        <v>0.82118270748657496</v>
      </c>
      <c r="AJ487">
        <v>0.94983421942510304</v>
      </c>
      <c r="AK487">
        <v>2.4223681899673402</v>
      </c>
    </row>
    <row r="488" spans="1:37" x14ac:dyDescent="0.2">
      <c r="A488" t="s">
        <v>31</v>
      </c>
      <c r="B488">
        <v>178320056</v>
      </c>
      <c r="C488">
        <v>178320232</v>
      </c>
      <c r="D488">
        <v>177</v>
      </c>
      <c r="E488" t="s">
        <v>1783</v>
      </c>
      <c r="F488">
        <v>3</v>
      </c>
      <c r="G488" t="s">
        <v>1784</v>
      </c>
      <c r="H488" t="s">
        <v>31386</v>
      </c>
      <c r="I488">
        <v>1</v>
      </c>
      <c r="J488">
        <v>178341471</v>
      </c>
      <c r="K488">
        <v>178484147</v>
      </c>
      <c r="L488">
        <v>142677</v>
      </c>
      <c r="M488">
        <v>1</v>
      </c>
      <c r="N488">
        <v>9462</v>
      </c>
      <c r="O488" t="s">
        <v>1780</v>
      </c>
      <c r="P488">
        <v>-21239</v>
      </c>
      <c r="Q488" t="s">
        <v>1781</v>
      </c>
      <c r="R488" t="s">
        <v>1782</v>
      </c>
      <c r="S488" t="s">
        <v>31387</v>
      </c>
      <c r="T488">
        <v>8.8407481283857503E-2</v>
      </c>
      <c r="U488">
        <v>0.603102917160658</v>
      </c>
      <c r="V488">
        <v>-22.979752400799502</v>
      </c>
      <c r="W488">
        <v>0.78495938470128301</v>
      </c>
      <c r="X488">
        <v>0.95159051474143896</v>
      </c>
      <c r="Y488">
        <v>2.1819874313533201</v>
      </c>
      <c r="Z488">
        <v>0.23159719125723299</v>
      </c>
      <c r="AA488">
        <v>0.72610664078822296</v>
      </c>
      <c r="AB488">
        <v>-0.44151335843661299</v>
      </c>
      <c r="AC488">
        <v>0.82900842948436704</v>
      </c>
      <c r="AD488">
        <v>0.94068432309766403</v>
      </c>
      <c r="AE488">
        <v>1.3780995516852099</v>
      </c>
      <c r="AF488">
        <v>0.105385325799565</v>
      </c>
      <c r="AG488">
        <v>0.68151250837662902</v>
      </c>
      <c r="AH488">
        <v>-23.293523761950301</v>
      </c>
      <c r="AI488">
        <v>0.82118270748657496</v>
      </c>
      <c r="AJ488">
        <v>0.94983421942510304</v>
      </c>
      <c r="AK488">
        <v>2.4223681899673402</v>
      </c>
    </row>
    <row r="489" spans="1:37" x14ac:dyDescent="0.2">
      <c r="A489" t="s">
        <v>31</v>
      </c>
      <c r="B489">
        <v>178992682</v>
      </c>
      <c r="C489">
        <v>178992858</v>
      </c>
      <c r="D489">
        <v>177</v>
      </c>
      <c r="E489" t="s">
        <v>1785</v>
      </c>
      <c r="F489">
        <v>0</v>
      </c>
      <c r="G489" t="s">
        <v>1786</v>
      </c>
      <c r="H489" t="s">
        <v>31000</v>
      </c>
      <c r="I489">
        <v>1</v>
      </c>
      <c r="J489">
        <v>179025804</v>
      </c>
      <c r="K489">
        <v>179050316</v>
      </c>
      <c r="L489">
        <v>24513</v>
      </c>
      <c r="M489">
        <v>1</v>
      </c>
      <c r="N489">
        <v>9917</v>
      </c>
      <c r="O489" t="s">
        <v>1787</v>
      </c>
      <c r="P489">
        <v>-32946</v>
      </c>
      <c r="Q489" t="s">
        <v>1788</v>
      </c>
      <c r="R489" t="s">
        <v>1789</v>
      </c>
      <c r="S489" t="s">
        <v>31388</v>
      </c>
      <c r="T489">
        <v>0.644035865418358</v>
      </c>
      <c r="U489">
        <v>0.84904924635754497</v>
      </c>
      <c r="V489">
        <v>1.11245768406745</v>
      </c>
      <c r="W489">
        <v>0.29261482077562401</v>
      </c>
      <c r="X489">
        <v>0.704072456322962</v>
      </c>
      <c r="Y489">
        <v>23.8206970183669</v>
      </c>
      <c r="Z489">
        <v>0.26789404493740199</v>
      </c>
      <c r="AA489">
        <v>0.72610664078822296</v>
      </c>
      <c r="AB489">
        <v>0.14898365746369399</v>
      </c>
      <c r="AC489">
        <v>0.17695932866387601</v>
      </c>
      <c r="AD489">
        <v>0.68253123924728298</v>
      </c>
      <c r="AE489">
        <v>23.391772583109599</v>
      </c>
      <c r="AF489">
        <v>0.98343762640780896</v>
      </c>
      <c r="AG489">
        <v>1</v>
      </c>
      <c r="AH489">
        <v>2.0420681556716</v>
      </c>
      <c r="AI489">
        <v>0.91725052871964496</v>
      </c>
      <c r="AJ489">
        <v>0.98621344597861504</v>
      </c>
      <c r="AK489">
        <v>2.1864580387762498</v>
      </c>
    </row>
    <row r="490" spans="1:37" x14ac:dyDescent="0.2">
      <c r="A490" t="s">
        <v>31</v>
      </c>
      <c r="B490">
        <v>178992858</v>
      </c>
      <c r="C490">
        <v>178993034</v>
      </c>
      <c r="D490">
        <v>177</v>
      </c>
      <c r="E490" t="s">
        <v>1790</v>
      </c>
      <c r="F490">
        <v>2</v>
      </c>
      <c r="G490" t="s">
        <v>1791</v>
      </c>
      <c r="H490" t="s">
        <v>31000</v>
      </c>
      <c r="I490">
        <v>1</v>
      </c>
      <c r="J490">
        <v>179025804</v>
      </c>
      <c r="K490">
        <v>179050316</v>
      </c>
      <c r="L490">
        <v>24513</v>
      </c>
      <c r="M490">
        <v>1</v>
      </c>
      <c r="N490">
        <v>9917</v>
      </c>
      <c r="O490" t="s">
        <v>1787</v>
      </c>
      <c r="P490">
        <v>-32770</v>
      </c>
      <c r="Q490" t="s">
        <v>1788</v>
      </c>
      <c r="R490" t="s">
        <v>1789</v>
      </c>
      <c r="S490" t="s">
        <v>31388</v>
      </c>
      <c r="T490">
        <v>0.644035865418358</v>
      </c>
      <c r="U490">
        <v>0.84904924635754497</v>
      </c>
      <c r="V490">
        <v>1.26446076726291</v>
      </c>
      <c r="W490">
        <v>0.29261482077562401</v>
      </c>
      <c r="X490">
        <v>0.704072456322962</v>
      </c>
      <c r="Y490">
        <v>23.9727001020748</v>
      </c>
      <c r="Z490">
        <v>0.26789404493740199</v>
      </c>
      <c r="AA490">
        <v>0.72610664078822296</v>
      </c>
      <c r="AB490">
        <v>0.30098673092203898</v>
      </c>
      <c r="AC490">
        <v>0.17695932866387601</v>
      </c>
      <c r="AD490">
        <v>0.68253123924728298</v>
      </c>
      <c r="AE490">
        <v>23.495828092381402</v>
      </c>
      <c r="AF490">
        <v>0.98343762640780896</v>
      </c>
      <c r="AG490">
        <v>1</v>
      </c>
      <c r="AH490">
        <v>2.19407123886706</v>
      </c>
      <c r="AI490">
        <v>0.91725052871964496</v>
      </c>
      <c r="AJ490">
        <v>0.98621344597861504</v>
      </c>
      <c r="AK490">
        <v>2.33846112248419</v>
      </c>
    </row>
    <row r="491" spans="1:37" x14ac:dyDescent="0.2">
      <c r="A491" t="s">
        <v>31</v>
      </c>
      <c r="B491">
        <v>179944987</v>
      </c>
      <c r="C491">
        <v>179945129</v>
      </c>
      <c r="D491">
        <v>143</v>
      </c>
      <c r="E491" t="s">
        <v>1792</v>
      </c>
      <c r="F491">
        <v>4</v>
      </c>
      <c r="G491" t="s">
        <v>1793</v>
      </c>
      <c r="H491" t="s">
        <v>31000</v>
      </c>
      <c r="I491">
        <v>1</v>
      </c>
      <c r="J491">
        <v>179926641</v>
      </c>
      <c r="K491">
        <v>179941796</v>
      </c>
      <c r="L491">
        <v>15156</v>
      </c>
      <c r="M491">
        <v>2</v>
      </c>
      <c r="N491">
        <v>101928933</v>
      </c>
      <c r="O491" t="s">
        <v>1794</v>
      </c>
      <c r="P491">
        <v>-3191</v>
      </c>
      <c r="Q491" t="s">
        <v>40</v>
      </c>
      <c r="R491" t="s">
        <v>1795</v>
      </c>
      <c r="S491" t="s">
        <v>31389</v>
      </c>
      <c r="T491">
        <v>0.32911398597860803</v>
      </c>
      <c r="U491">
        <v>0.603102917160658</v>
      </c>
      <c r="V491">
        <v>24.475731407845998</v>
      </c>
      <c r="W491">
        <v>0.38920677604595899</v>
      </c>
      <c r="X491">
        <v>0.704072456322962</v>
      </c>
      <c r="Y491">
        <v>-24.274097555951801</v>
      </c>
      <c r="Z491">
        <v>0.48464167878831399</v>
      </c>
      <c r="AA491">
        <v>0.84435025072159198</v>
      </c>
      <c r="AB491">
        <v>23.512257342615801</v>
      </c>
      <c r="AC491">
        <v>0.21073619169722799</v>
      </c>
      <c r="AD491">
        <v>0.68253123924728298</v>
      </c>
      <c r="AE491">
        <v>-24.274097555951801</v>
      </c>
      <c r="AF491">
        <v>0.16793847098801201</v>
      </c>
      <c r="AG491">
        <v>0.68151250837662902</v>
      </c>
      <c r="AH491">
        <v>24.475731407845998</v>
      </c>
      <c r="AI491">
        <v>0.52399907623471598</v>
      </c>
      <c r="AJ491">
        <v>0.78121606160956403</v>
      </c>
      <c r="AK491">
        <v>-23.4053421479748</v>
      </c>
    </row>
    <row r="492" spans="1:37" x14ac:dyDescent="0.2">
      <c r="A492" t="s">
        <v>31</v>
      </c>
      <c r="B492">
        <v>180422204</v>
      </c>
      <c r="C492">
        <v>180422404</v>
      </c>
      <c r="D492">
        <v>201</v>
      </c>
      <c r="E492" t="s">
        <v>1796</v>
      </c>
      <c r="F492">
        <v>5</v>
      </c>
      <c r="G492" t="s">
        <v>1797</v>
      </c>
      <c r="H492" t="s">
        <v>31390</v>
      </c>
      <c r="I492">
        <v>1</v>
      </c>
      <c r="J492">
        <v>180275380</v>
      </c>
      <c r="K492">
        <v>180430262</v>
      </c>
      <c r="L492">
        <v>154883</v>
      </c>
      <c r="M492">
        <v>2</v>
      </c>
      <c r="N492">
        <v>84320</v>
      </c>
      <c r="O492" t="s">
        <v>1798</v>
      </c>
      <c r="P492">
        <v>7858</v>
      </c>
      <c r="Q492" t="s">
        <v>1799</v>
      </c>
      <c r="R492" t="s">
        <v>1800</v>
      </c>
      <c r="S492" t="s">
        <v>31391</v>
      </c>
      <c r="T492" t="s">
        <v>40</v>
      </c>
      <c r="U492" t="s">
        <v>40</v>
      </c>
      <c r="V492">
        <v>0</v>
      </c>
      <c r="W492">
        <v>0.29261482077562401</v>
      </c>
      <c r="X492">
        <v>0.704072456322962</v>
      </c>
      <c r="Y492">
        <v>23.758919929283699</v>
      </c>
      <c r="Z492" t="s">
        <v>40</v>
      </c>
      <c r="AA492" t="s">
        <v>40</v>
      </c>
      <c r="AB492">
        <v>0</v>
      </c>
      <c r="AC492">
        <v>0.45677901822897599</v>
      </c>
      <c r="AD492">
        <v>0.82872126865393902</v>
      </c>
      <c r="AE492">
        <v>22.758920030914901</v>
      </c>
      <c r="AF492" t="s">
        <v>40</v>
      </c>
      <c r="AG492" t="s">
        <v>40</v>
      </c>
      <c r="AH492">
        <v>0</v>
      </c>
      <c r="AI492">
        <v>0.14667288820271701</v>
      </c>
      <c r="AJ492">
        <v>0.78121606160956403</v>
      </c>
      <c r="AK492">
        <v>23.758919929283699</v>
      </c>
    </row>
    <row r="493" spans="1:37" x14ac:dyDescent="0.2">
      <c r="A493" t="s">
        <v>31</v>
      </c>
      <c r="B493">
        <v>180422430</v>
      </c>
      <c r="C493">
        <v>180422729</v>
      </c>
      <c r="D493">
        <v>300</v>
      </c>
      <c r="E493" t="s">
        <v>1801</v>
      </c>
      <c r="F493">
        <v>4</v>
      </c>
      <c r="G493" t="s">
        <v>1802</v>
      </c>
      <c r="H493" t="s">
        <v>31390</v>
      </c>
      <c r="I493">
        <v>1</v>
      </c>
      <c r="J493">
        <v>180275380</v>
      </c>
      <c r="K493">
        <v>180430262</v>
      </c>
      <c r="L493">
        <v>154883</v>
      </c>
      <c r="M493">
        <v>2</v>
      </c>
      <c r="N493">
        <v>84320</v>
      </c>
      <c r="O493" t="s">
        <v>1798</v>
      </c>
      <c r="P493">
        <v>7533</v>
      </c>
      <c r="Q493" t="s">
        <v>1799</v>
      </c>
      <c r="R493" t="s">
        <v>1800</v>
      </c>
      <c r="S493" t="s">
        <v>31391</v>
      </c>
      <c r="T493" t="s">
        <v>40</v>
      </c>
      <c r="U493" t="s">
        <v>40</v>
      </c>
      <c r="V493">
        <v>0</v>
      </c>
      <c r="W493">
        <v>0.29261482077562401</v>
      </c>
      <c r="X493">
        <v>0.704072456322962</v>
      </c>
      <c r="Y493">
        <v>23.758919929283699</v>
      </c>
      <c r="Z493" t="s">
        <v>40</v>
      </c>
      <c r="AA493" t="s">
        <v>40</v>
      </c>
      <c r="AB493">
        <v>0</v>
      </c>
      <c r="AC493">
        <v>0.45677901822897599</v>
      </c>
      <c r="AD493">
        <v>0.82872126865393902</v>
      </c>
      <c r="AE493">
        <v>22.758920030914901</v>
      </c>
      <c r="AF493" t="s">
        <v>40</v>
      </c>
      <c r="AG493" t="s">
        <v>40</v>
      </c>
      <c r="AH493">
        <v>0</v>
      </c>
      <c r="AI493">
        <v>0.14667288820271701</v>
      </c>
      <c r="AJ493">
        <v>0.78121606160956403</v>
      </c>
      <c r="AK493">
        <v>23.758919929283699</v>
      </c>
    </row>
    <row r="494" spans="1:37" x14ac:dyDescent="0.2">
      <c r="A494" t="s">
        <v>31</v>
      </c>
      <c r="B494">
        <v>180610939</v>
      </c>
      <c r="C494">
        <v>180611093</v>
      </c>
      <c r="D494">
        <v>155</v>
      </c>
      <c r="E494" t="s">
        <v>1803</v>
      </c>
      <c r="F494">
        <v>1</v>
      </c>
      <c r="G494" t="s">
        <v>1804</v>
      </c>
      <c r="H494" t="s">
        <v>31000</v>
      </c>
      <c r="I494">
        <v>1</v>
      </c>
      <c r="J494">
        <v>180632022</v>
      </c>
      <c r="K494">
        <v>180890279</v>
      </c>
      <c r="L494">
        <v>258258</v>
      </c>
      <c r="M494">
        <v>1</v>
      </c>
      <c r="N494">
        <v>9213</v>
      </c>
      <c r="O494" t="s">
        <v>1805</v>
      </c>
      <c r="P494">
        <v>-20929</v>
      </c>
      <c r="Q494" t="s">
        <v>1806</v>
      </c>
      <c r="R494" t="s">
        <v>1807</v>
      </c>
      <c r="S494" t="s">
        <v>31392</v>
      </c>
      <c r="T494">
        <v>1</v>
      </c>
      <c r="U494">
        <v>1</v>
      </c>
      <c r="V494">
        <v>-1.4313879090864201</v>
      </c>
      <c r="W494">
        <v>0.89107655920673101</v>
      </c>
      <c r="X494">
        <v>0.95159051474143896</v>
      </c>
      <c r="Y494">
        <v>1.6120415933171399</v>
      </c>
      <c r="Z494">
        <v>0.65379035313853895</v>
      </c>
      <c r="AA494">
        <v>0.84521697243271998</v>
      </c>
      <c r="AB494">
        <v>-2.3948617764205702</v>
      </c>
      <c r="AC494">
        <v>0.85817338719172098</v>
      </c>
      <c r="AD494">
        <v>0.94068432309766403</v>
      </c>
      <c r="AE494">
        <v>1.69709477392882</v>
      </c>
      <c r="AF494">
        <v>0.64997455747578503</v>
      </c>
      <c r="AG494">
        <v>0.80674443595273604</v>
      </c>
      <c r="AH494">
        <v>-0.50177732760231197</v>
      </c>
      <c r="AI494">
        <v>0.95029317176085903</v>
      </c>
      <c r="AJ494">
        <v>0.98621344597861504</v>
      </c>
      <c r="AK494">
        <v>0.54273207459835304</v>
      </c>
    </row>
    <row r="495" spans="1:37" x14ac:dyDescent="0.2">
      <c r="A495" t="s">
        <v>31</v>
      </c>
      <c r="B495">
        <v>180611111</v>
      </c>
      <c r="C495">
        <v>180611264</v>
      </c>
      <c r="D495">
        <v>154</v>
      </c>
      <c r="E495" t="s">
        <v>1808</v>
      </c>
      <c r="F495">
        <v>1</v>
      </c>
      <c r="G495" t="s">
        <v>1809</v>
      </c>
      <c r="H495" t="s">
        <v>31000</v>
      </c>
      <c r="I495">
        <v>1</v>
      </c>
      <c r="J495">
        <v>180632022</v>
      </c>
      <c r="K495">
        <v>180890279</v>
      </c>
      <c r="L495">
        <v>258258</v>
      </c>
      <c r="M495">
        <v>1</v>
      </c>
      <c r="N495">
        <v>9213</v>
      </c>
      <c r="O495" t="s">
        <v>1805</v>
      </c>
      <c r="P495">
        <v>-20758</v>
      </c>
      <c r="Q495" t="s">
        <v>1806</v>
      </c>
      <c r="R495" t="s">
        <v>1807</v>
      </c>
      <c r="S495" t="s">
        <v>31392</v>
      </c>
      <c r="T495">
        <v>0.35387198439864398</v>
      </c>
      <c r="U495">
        <v>0.603102917160658</v>
      </c>
      <c r="V495">
        <v>-23.779900065700399</v>
      </c>
      <c r="W495">
        <v>0.29261482077562401</v>
      </c>
      <c r="X495">
        <v>0.704072456322962</v>
      </c>
      <c r="Y495">
        <v>23.758919929283699</v>
      </c>
      <c r="Z495">
        <v>0.184235113180511</v>
      </c>
      <c r="AA495">
        <v>0.72610664078822296</v>
      </c>
      <c r="AB495">
        <v>-23.779900065700399</v>
      </c>
      <c r="AC495">
        <v>0.27780950890804001</v>
      </c>
      <c r="AD495">
        <v>0.68253123924728298</v>
      </c>
      <c r="AE495">
        <v>23.843973109895401</v>
      </c>
      <c r="AF495">
        <v>0.501741946288212</v>
      </c>
      <c r="AG495">
        <v>0.80674443595273604</v>
      </c>
      <c r="AH495">
        <v>-22.850289484216301</v>
      </c>
      <c r="AI495">
        <v>0.59609816080359102</v>
      </c>
      <c r="AJ495">
        <v>0.78121606160956403</v>
      </c>
      <c r="AK495">
        <v>0.97901976341938202</v>
      </c>
    </row>
    <row r="496" spans="1:37" x14ac:dyDescent="0.2">
      <c r="A496" t="s">
        <v>31</v>
      </c>
      <c r="B496">
        <v>180764464</v>
      </c>
      <c r="C496">
        <v>180764697</v>
      </c>
      <c r="D496">
        <v>234</v>
      </c>
      <c r="E496" t="s">
        <v>1810</v>
      </c>
      <c r="F496">
        <v>3</v>
      </c>
      <c r="G496" t="s">
        <v>1811</v>
      </c>
      <c r="H496" t="s">
        <v>31393</v>
      </c>
      <c r="I496">
        <v>1</v>
      </c>
      <c r="J496">
        <v>180836652</v>
      </c>
      <c r="K496">
        <v>180874055</v>
      </c>
      <c r="L496">
        <v>37404</v>
      </c>
      <c r="M496">
        <v>1</v>
      </c>
      <c r="N496">
        <v>9213</v>
      </c>
      <c r="O496" t="s">
        <v>1812</v>
      </c>
      <c r="P496">
        <v>-71955</v>
      </c>
      <c r="Q496" t="s">
        <v>1806</v>
      </c>
      <c r="R496" t="s">
        <v>1807</v>
      </c>
      <c r="S496" t="s">
        <v>31392</v>
      </c>
      <c r="T496">
        <v>0.32911398597860803</v>
      </c>
      <c r="U496">
        <v>0.603102917160658</v>
      </c>
      <c r="V496">
        <v>22.2753982837066</v>
      </c>
      <c r="W496">
        <v>0.89107655920673101</v>
      </c>
      <c r="X496">
        <v>0.95159051474143896</v>
      </c>
      <c r="Y496">
        <v>0.31253968231243201</v>
      </c>
      <c r="Z496">
        <v>0.306975110376564</v>
      </c>
      <c r="AA496">
        <v>0.72610664078822296</v>
      </c>
      <c r="AB496">
        <v>22.330494805973899</v>
      </c>
      <c r="AC496">
        <v>0.75388744886274095</v>
      </c>
      <c r="AD496">
        <v>0.87989882095915395</v>
      </c>
      <c r="AE496">
        <v>-0.68746005452418602</v>
      </c>
      <c r="AF496">
        <v>0.64997455747578503</v>
      </c>
      <c r="AG496">
        <v>0.80674443595273604</v>
      </c>
      <c r="AH496">
        <v>0.96309442680744295</v>
      </c>
      <c r="AI496">
        <v>0.56157887380500204</v>
      </c>
      <c r="AJ496">
        <v>0.78121606160956403</v>
      </c>
      <c r="AK496">
        <v>1.1812948790520399</v>
      </c>
    </row>
    <row r="497" spans="1:37" x14ac:dyDescent="0.2">
      <c r="A497" t="s">
        <v>31</v>
      </c>
      <c r="B497">
        <v>180764775</v>
      </c>
      <c r="C497">
        <v>180765065</v>
      </c>
      <c r="D497">
        <v>291</v>
      </c>
      <c r="E497" t="s">
        <v>1813</v>
      </c>
      <c r="F497">
        <v>10</v>
      </c>
      <c r="G497" t="s">
        <v>1814</v>
      </c>
      <c r="H497" t="s">
        <v>31393</v>
      </c>
      <c r="I497">
        <v>1</v>
      </c>
      <c r="J497">
        <v>180836652</v>
      </c>
      <c r="K497">
        <v>180874055</v>
      </c>
      <c r="L497">
        <v>37404</v>
      </c>
      <c r="M497">
        <v>1</v>
      </c>
      <c r="N497">
        <v>9213</v>
      </c>
      <c r="O497" t="s">
        <v>1812</v>
      </c>
      <c r="P497">
        <v>-71587</v>
      </c>
      <c r="Q497" t="s">
        <v>1806</v>
      </c>
      <c r="R497" t="s">
        <v>1807</v>
      </c>
      <c r="S497" t="s">
        <v>31392</v>
      </c>
      <c r="T497">
        <v>0.32911398597860803</v>
      </c>
      <c r="U497">
        <v>0.603102917160658</v>
      </c>
      <c r="V497">
        <v>22.2753982837066</v>
      </c>
      <c r="W497">
        <v>0.89107655920673101</v>
      </c>
      <c r="X497">
        <v>0.95159051474143896</v>
      </c>
      <c r="Y497">
        <v>0.31253968231243201</v>
      </c>
      <c r="Z497">
        <v>0.306975110376564</v>
      </c>
      <c r="AA497">
        <v>0.72610664078822296</v>
      </c>
      <c r="AB497">
        <v>22.330494805973899</v>
      </c>
      <c r="AC497">
        <v>0.75388744886274095</v>
      </c>
      <c r="AD497">
        <v>0.87989882095915395</v>
      </c>
      <c r="AE497">
        <v>-0.68746005452418602</v>
      </c>
      <c r="AF497">
        <v>0.64997455747578503</v>
      </c>
      <c r="AG497">
        <v>0.80674443595273604</v>
      </c>
      <c r="AH497">
        <v>0.96309442680744295</v>
      </c>
      <c r="AI497">
        <v>0.56157887380500204</v>
      </c>
      <c r="AJ497">
        <v>0.78121606160956403</v>
      </c>
      <c r="AK497">
        <v>1.1812948790520399</v>
      </c>
    </row>
    <row r="498" spans="1:37" x14ac:dyDescent="0.2">
      <c r="A498" t="s">
        <v>31</v>
      </c>
      <c r="B498">
        <v>180871903</v>
      </c>
      <c r="C498">
        <v>180872072</v>
      </c>
      <c r="D498">
        <v>170</v>
      </c>
      <c r="E498" t="s">
        <v>1815</v>
      </c>
      <c r="F498">
        <v>1</v>
      </c>
      <c r="G498" t="s">
        <v>1816</v>
      </c>
      <c r="H498" t="s">
        <v>31394</v>
      </c>
      <c r="I498">
        <v>1</v>
      </c>
      <c r="J498">
        <v>180863764</v>
      </c>
      <c r="K498">
        <v>180878290</v>
      </c>
      <c r="L498">
        <v>14527</v>
      </c>
      <c r="M498">
        <v>1</v>
      </c>
      <c r="N498">
        <v>9213</v>
      </c>
      <c r="O498" t="s">
        <v>1817</v>
      </c>
      <c r="P498">
        <v>8139</v>
      </c>
      <c r="Q498" t="s">
        <v>1806</v>
      </c>
      <c r="R498" t="s">
        <v>1807</v>
      </c>
      <c r="S498" t="s">
        <v>31392</v>
      </c>
      <c r="T498">
        <v>0.43259187873510402</v>
      </c>
      <c r="U498">
        <v>0.71276373373159296</v>
      </c>
      <c r="V498">
        <v>-1.1036245882640301</v>
      </c>
      <c r="W498">
        <v>0.50039843522710903</v>
      </c>
      <c r="X498">
        <v>0.78363289935355196</v>
      </c>
      <c r="Y498">
        <v>1.0841379097799699</v>
      </c>
      <c r="Z498">
        <v>0.191356290050852</v>
      </c>
      <c r="AA498">
        <v>0.72610664078822296</v>
      </c>
      <c r="AB498">
        <v>-1.53133471590604</v>
      </c>
      <c r="AC498">
        <v>0.469713004540048</v>
      </c>
      <c r="AD498">
        <v>0.84721801401975505</v>
      </c>
      <c r="AE498">
        <v>0.62700401483527402</v>
      </c>
      <c r="AF498">
        <v>0.78930504886633102</v>
      </c>
      <c r="AG498">
        <v>0.89850360186608702</v>
      </c>
      <c r="AH498">
        <v>-0.43621286167663498</v>
      </c>
      <c r="AI498">
        <v>0.62334203025950496</v>
      </c>
      <c r="AJ498">
        <v>0.80316496274521099</v>
      </c>
      <c r="AK498">
        <v>1.10477739291058</v>
      </c>
    </row>
    <row r="499" spans="1:37" x14ac:dyDescent="0.2">
      <c r="A499" t="s">
        <v>31</v>
      </c>
      <c r="B499">
        <v>180872072</v>
      </c>
      <c r="C499">
        <v>180872241</v>
      </c>
      <c r="D499">
        <v>170</v>
      </c>
      <c r="E499" t="s">
        <v>1818</v>
      </c>
      <c r="F499">
        <v>3</v>
      </c>
      <c r="G499" t="s">
        <v>1819</v>
      </c>
      <c r="H499" t="s">
        <v>31394</v>
      </c>
      <c r="I499">
        <v>1</v>
      </c>
      <c r="J499">
        <v>180863764</v>
      </c>
      <c r="K499">
        <v>180878290</v>
      </c>
      <c r="L499">
        <v>14527</v>
      </c>
      <c r="M499">
        <v>1</v>
      </c>
      <c r="N499">
        <v>9213</v>
      </c>
      <c r="O499" t="s">
        <v>1817</v>
      </c>
      <c r="P499">
        <v>8308</v>
      </c>
      <c r="Q499" t="s">
        <v>1806</v>
      </c>
      <c r="R499" t="s">
        <v>1807</v>
      </c>
      <c r="S499" t="s">
        <v>31392</v>
      </c>
      <c r="T499">
        <v>0.43259187873510402</v>
      </c>
      <c r="U499">
        <v>0.71276373373159296</v>
      </c>
      <c r="V499">
        <v>-1.1036245882640301</v>
      </c>
      <c r="W499">
        <v>0.50039843522710903</v>
      </c>
      <c r="X499">
        <v>0.78363289935355196</v>
      </c>
      <c r="Y499">
        <v>1.0841379097799699</v>
      </c>
      <c r="Z499">
        <v>0.191356290050852</v>
      </c>
      <c r="AA499">
        <v>0.72610664078822296</v>
      </c>
      <c r="AB499">
        <v>-1.53133471590604</v>
      </c>
      <c r="AC499">
        <v>0.469713004540048</v>
      </c>
      <c r="AD499">
        <v>0.84721801401975505</v>
      </c>
      <c r="AE499">
        <v>0.62700401483527402</v>
      </c>
      <c r="AF499">
        <v>0.78930504886633102</v>
      </c>
      <c r="AG499">
        <v>0.89850360186608702</v>
      </c>
      <c r="AH499">
        <v>-0.43621286167663498</v>
      </c>
      <c r="AI499">
        <v>0.62334203025950496</v>
      </c>
      <c r="AJ499">
        <v>0.80316496274521099</v>
      </c>
      <c r="AK499">
        <v>1.10477739291058</v>
      </c>
    </row>
    <row r="500" spans="1:37" x14ac:dyDescent="0.2">
      <c r="A500" t="s">
        <v>31</v>
      </c>
      <c r="B500">
        <v>180872241</v>
      </c>
      <c r="C500">
        <v>180872410</v>
      </c>
      <c r="D500">
        <v>170</v>
      </c>
      <c r="E500" t="s">
        <v>1820</v>
      </c>
      <c r="F500">
        <v>3</v>
      </c>
      <c r="G500" t="s">
        <v>1821</v>
      </c>
      <c r="H500" t="s">
        <v>31394</v>
      </c>
      <c r="I500">
        <v>1</v>
      </c>
      <c r="J500">
        <v>180863764</v>
      </c>
      <c r="K500">
        <v>180878290</v>
      </c>
      <c r="L500">
        <v>14527</v>
      </c>
      <c r="M500">
        <v>1</v>
      </c>
      <c r="N500">
        <v>9213</v>
      </c>
      <c r="O500" t="s">
        <v>1817</v>
      </c>
      <c r="P500">
        <v>8477</v>
      </c>
      <c r="Q500" t="s">
        <v>1806</v>
      </c>
      <c r="R500" t="s">
        <v>1807</v>
      </c>
      <c r="S500" t="s">
        <v>31392</v>
      </c>
      <c r="T500">
        <v>0.43259187873510402</v>
      </c>
      <c r="U500">
        <v>0.71276373373159296</v>
      </c>
      <c r="V500">
        <v>-1.1036245882640301</v>
      </c>
      <c r="W500">
        <v>0.50039843522710903</v>
      </c>
      <c r="X500">
        <v>0.78363289935355196</v>
      </c>
      <c r="Y500">
        <v>1.0841379097799699</v>
      </c>
      <c r="Z500">
        <v>0.191356290050852</v>
      </c>
      <c r="AA500">
        <v>0.72610664078822296</v>
      </c>
      <c r="AB500">
        <v>-1.53133471590604</v>
      </c>
      <c r="AC500">
        <v>0.469713004540048</v>
      </c>
      <c r="AD500">
        <v>0.84721801401975505</v>
      </c>
      <c r="AE500">
        <v>0.62700401483527402</v>
      </c>
      <c r="AF500">
        <v>0.78930504886633102</v>
      </c>
      <c r="AG500">
        <v>0.89850360186608702</v>
      </c>
      <c r="AH500">
        <v>-0.43621286167663498</v>
      </c>
      <c r="AI500">
        <v>0.62334203025950496</v>
      </c>
      <c r="AJ500">
        <v>0.80316496274521099</v>
      </c>
      <c r="AK500">
        <v>1.10477739291058</v>
      </c>
    </row>
    <row r="501" spans="1:37" x14ac:dyDescent="0.2">
      <c r="A501" t="s">
        <v>31</v>
      </c>
      <c r="B501">
        <v>180947062</v>
      </c>
      <c r="C501">
        <v>180947211</v>
      </c>
      <c r="D501">
        <v>150</v>
      </c>
      <c r="E501" t="s">
        <v>1822</v>
      </c>
      <c r="F501">
        <v>5</v>
      </c>
      <c r="G501" t="s">
        <v>1823</v>
      </c>
      <c r="H501" t="s">
        <v>31003</v>
      </c>
      <c r="I501">
        <v>1</v>
      </c>
      <c r="J501">
        <v>180941193</v>
      </c>
      <c r="K501">
        <v>180950925</v>
      </c>
      <c r="L501">
        <v>9733</v>
      </c>
      <c r="M501">
        <v>1</v>
      </c>
      <c r="N501">
        <v>57710</v>
      </c>
      <c r="O501" t="s">
        <v>1824</v>
      </c>
      <c r="P501">
        <v>5869</v>
      </c>
      <c r="Q501" t="s">
        <v>1825</v>
      </c>
      <c r="R501" t="s">
        <v>1826</v>
      </c>
      <c r="S501" t="s">
        <v>1826</v>
      </c>
      <c r="T501">
        <v>0.17590681744969899</v>
      </c>
      <c r="U501">
        <v>0.603102917160658</v>
      </c>
      <c r="V501">
        <v>0.38404286026619899</v>
      </c>
      <c r="W501">
        <v>0.51983398034510298</v>
      </c>
      <c r="X501">
        <v>0.80882182551604798</v>
      </c>
      <c r="Y501">
        <v>-1.21893455406419</v>
      </c>
      <c r="Z501">
        <v>0.189676227026157</v>
      </c>
      <c r="AA501">
        <v>0.72610664078822296</v>
      </c>
      <c r="AB501">
        <v>0.19448536458691901</v>
      </c>
      <c r="AC501">
        <v>0.439120552379898</v>
      </c>
      <c r="AD501">
        <v>0.82872126865393902</v>
      </c>
      <c r="AE501">
        <v>-1.0014220970040699</v>
      </c>
      <c r="AF501">
        <v>0.30687278194717299</v>
      </c>
      <c r="AG501">
        <v>0.70473078222419605</v>
      </c>
      <c r="AH501">
        <v>0.401151644498697</v>
      </c>
      <c r="AI501">
        <v>0.68072179000195199</v>
      </c>
      <c r="AJ501">
        <v>0.85136094490810099</v>
      </c>
      <c r="AK501">
        <v>-0.90637423864625999</v>
      </c>
    </row>
    <row r="502" spans="1:37" x14ac:dyDescent="0.2">
      <c r="A502" t="s">
        <v>31</v>
      </c>
      <c r="B502">
        <v>181427952</v>
      </c>
      <c r="C502">
        <v>181428103</v>
      </c>
      <c r="D502">
        <v>152</v>
      </c>
      <c r="E502" t="s">
        <v>1827</v>
      </c>
      <c r="F502">
        <v>0</v>
      </c>
      <c r="G502" t="s">
        <v>1828</v>
      </c>
      <c r="H502" t="s">
        <v>31395</v>
      </c>
      <c r="I502">
        <v>1</v>
      </c>
      <c r="J502">
        <v>181483311</v>
      </c>
      <c r="K502">
        <v>181652094</v>
      </c>
      <c r="L502">
        <v>168784</v>
      </c>
      <c r="M502">
        <v>1</v>
      </c>
      <c r="N502">
        <v>777</v>
      </c>
      <c r="O502" t="s">
        <v>1829</v>
      </c>
      <c r="P502">
        <v>-55208</v>
      </c>
      <c r="Q502" t="s">
        <v>1830</v>
      </c>
      <c r="R502" t="s">
        <v>1831</v>
      </c>
      <c r="S502" t="s">
        <v>31396</v>
      </c>
      <c r="T502">
        <v>0.54421053469192604</v>
      </c>
      <c r="U502">
        <v>0.80321479550967601</v>
      </c>
      <c r="V502">
        <v>1.68831679753833</v>
      </c>
      <c r="W502">
        <v>0.113079289867903</v>
      </c>
      <c r="X502">
        <v>0.704072456322962</v>
      </c>
      <c r="Y502">
        <v>-24.711680910239799</v>
      </c>
      <c r="Z502">
        <v>0.96726857278496403</v>
      </c>
      <c r="AA502">
        <v>0.99919698600769702</v>
      </c>
      <c r="AB502">
        <v>0.72484273107063601</v>
      </c>
      <c r="AC502">
        <v>2.4853262407310801E-2</v>
      </c>
      <c r="AD502">
        <v>0.57684129297949804</v>
      </c>
      <c r="AE502">
        <v>-24.711680910239799</v>
      </c>
      <c r="AF502">
        <v>0.22065000948199101</v>
      </c>
      <c r="AG502">
        <v>0.68151250837662902</v>
      </c>
      <c r="AH502">
        <v>2.6179272931379498</v>
      </c>
      <c r="AI502">
        <v>0.24456414000292601</v>
      </c>
      <c r="AJ502">
        <v>0.78121606160956403</v>
      </c>
      <c r="AK502">
        <v>-23.8429254868934</v>
      </c>
    </row>
    <row r="503" spans="1:37" x14ac:dyDescent="0.2">
      <c r="A503" t="s">
        <v>31</v>
      </c>
      <c r="B503">
        <v>181582272</v>
      </c>
      <c r="C503">
        <v>181582436</v>
      </c>
      <c r="D503">
        <v>165</v>
      </c>
      <c r="E503" t="s">
        <v>1832</v>
      </c>
      <c r="F503">
        <v>0</v>
      </c>
      <c r="G503" t="s">
        <v>1833</v>
      </c>
      <c r="H503" t="s">
        <v>31397</v>
      </c>
      <c r="I503">
        <v>1</v>
      </c>
      <c r="J503">
        <v>181483763</v>
      </c>
      <c r="K503">
        <v>181656553</v>
      </c>
      <c r="L503">
        <v>172791</v>
      </c>
      <c r="M503">
        <v>1</v>
      </c>
      <c r="N503">
        <v>777</v>
      </c>
      <c r="O503" t="s">
        <v>1834</v>
      </c>
      <c r="P503">
        <v>98509</v>
      </c>
      <c r="Q503" t="s">
        <v>1830</v>
      </c>
      <c r="R503" t="s">
        <v>1831</v>
      </c>
      <c r="S503" t="s">
        <v>31396</v>
      </c>
      <c r="T503">
        <v>0.152084254673993</v>
      </c>
      <c r="U503">
        <v>0.603102917160658</v>
      </c>
      <c r="V503">
        <v>24.354263879261801</v>
      </c>
      <c r="W503">
        <v>0.89107655920673101</v>
      </c>
      <c r="X503">
        <v>0.95159051474143896</v>
      </c>
      <c r="Y503">
        <v>2.5903707815749102</v>
      </c>
      <c r="Z503">
        <v>0.306975110376564</v>
      </c>
      <c r="AA503">
        <v>0.72610664078822296</v>
      </c>
      <c r="AB503">
        <v>23.390789819191799</v>
      </c>
      <c r="AC503">
        <v>0.75388744886274095</v>
      </c>
      <c r="AD503">
        <v>0.87989882095915395</v>
      </c>
      <c r="AE503">
        <v>1.5903708583246601</v>
      </c>
      <c r="AF503">
        <v>4.6407610929182198E-2</v>
      </c>
      <c r="AG503">
        <v>0.476038960109122</v>
      </c>
      <c r="AH503">
        <v>24.354263879261801</v>
      </c>
      <c r="AI503">
        <v>0.56157887380500204</v>
      </c>
      <c r="AJ503">
        <v>0.78121606160956403</v>
      </c>
      <c r="AK503">
        <v>3.45912586645614</v>
      </c>
    </row>
    <row r="504" spans="1:37" x14ac:dyDescent="0.2">
      <c r="A504" t="s">
        <v>31</v>
      </c>
      <c r="B504">
        <v>181986953</v>
      </c>
      <c r="C504">
        <v>181987106</v>
      </c>
      <c r="D504">
        <v>154</v>
      </c>
      <c r="E504" t="s">
        <v>1835</v>
      </c>
      <c r="F504">
        <v>2</v>
      </c>
      <c r="G504" t="s">
        <v>1836</v>
      </c>
      <c r="H504" t="s">
        <v>31398</v>
      </c>
      <c r="I504">
        <v>1</v>
      </c>
      <c r="J504">
        <v>182054570</v>
      </c>
      <c r="K504">
        <v>182061712</v>
      </c>
      <c r="L504">
        <v>7143</v>
      </c>
      <c r="M504">
        <v>2</v>
      </c>
      <c r="N504">
        <v>127665</v>
      </c>
      <c r="O504" t="s">
        <v>1837</v>
      </c>
      <c r="P504">
        <v>74606</v>
      </c>
      <c r="Q504" t="s">
        <v>1838</v>
      </c>
      <c r="R504" t="s">
        <v>1839</v>
      </c>
      <c r="S504" t="s">
        <v>31399</v>
      </c>
      <c r="T504">
        <v>0.10243581915424201</v>
      </c>
      <c r="U504">
        <v>0.603102917160658</v>
      </c>
      <c r="V504">
        <v>-2.1721335269128001</v>
      </c>
      <c r="W504">
        <v>0.90129300205075202</v>
      </c>
      <c r="X504">
        <v>0.95159051474143896</v>
      </c>
      <c r="Y504">
        <v>-0.11842212880591001</v>
      </c>
      <c r="Z504">
        <v>8.3410835685745602E-2</v>
      </c>
      <c r="AA504">
        <v>0.72610664078822296</v>
      </c>
      <c r="AB504">
        <v>-1.94874857156851</v>
      </c>
      <c r="AC504">
        <v>0.485440166683202</v>
      </c>
      <c r="AD504">
        <v>0.86749176715195597</v>
      </c>
      <c r="AE504">
        <v>0.24757518703914599</v>
      </c>
      <c r="AF504">
        <v>0.19343643083057999</v>
      </c>
      <c r="AG504">
        <v>0.68151250837662902</v>
      </c>
      <c r="AH504">
        <v>-1.5870779599937399</v>
      </c>
      <c r="AI504">
        <v>0.70028824916981403</v>
      </c>
      <c r="AJ504">
        <v>0.86637447704251103</v>
      </c>
      <c r="AK504">
        <v>-0.38749186644428302</v>
      </c>
    </row>
    <row r="505" spans="1:37" x14ac:dyDescent="0.2">
      <c r="A505" t="s">
        <v>31</v>
      </c>
      <c r="B505">
        <v>184846186</v>
      </c>
      <c r="C505">
        <v>184846368</v>
      </c>
      <c r="D505">
        <v>183</v>
      </c>
      <c r="E505" t="s">
        <v>1840</v>
      </c>
      <c r="F505">
        <v>4</v>
      </c>
      <c r="G505" t="s">
        <v>1841</v>
      </c>
      <c r="H505" t="s">
        <v>31400</v>
      </c>
      <c r="I505">
        <v>1</v>
      </c>
      <c r="J505">
        <v>184794118</v>
      </c>
      <c r="K505">
        <v>184868041</v>
      </c>
      <c r="L505">
        <v>73924</v>
      </c>
      <c r="M505">
        <v>2</v>
      </c>
      <c r="N505">
        <v>116496</v>
      </c>
      <c r="O505" t="s">
        <v>1842</v>
      </c>
      <c r="P505">
        <v>21673</v>
      </c>
      <c r="Q505" t="s">
        <v>1843</v>
      </c>
      <c r="R505" t="s">
        <v>1844</v>
      </c>
      <c r="S505" t="s">
        <v>31401</v>
      </c>
      <c r="T505">
        <v>0.36804603536381397</v>
      </c>
      <c r="U505">
        <v>0.62275929893050896</v>
      </c>
      <c r="V505">
        <v>0.37477436456268098</v>
      </c>
      <c r="W505">
        <v>0.59287053429983905</v>
      </c>
      <c r="X505">
        <v>0.89927424283829205</v>
      </c>
      <c r="Y505">
        <v>1.84039678162723</v>
      </c>
      <c r="Z505">
        <v>0.35724229140962799</v>
      </c>
      <c r="AA505">
        <v>0.81534260427532401</v>
      </c>
      <c r="AB505">
        <v>0.89803097753146199</v>
      </c>
      <c r="AC505">
        <v>0.69163237408144196</v>
      </c>
      <c r="AD505">
        <v>0.87989882095915395</v>
      </c>
      <c r="AE505">
        <v>1.12316826527627</v>
      </c>
      <c r="AF505">
        <v>0.54449035014635205</v>
      </c>
      <c r="AG505">
        <v>0.80674443595273604</v>
      </c>
      <c r="AH505">
        <v>-0.38533114171270899</v>
      </c>
      <c r="AI505">
        <v>0.613664140596893</v>
      </c>
      <c r="AJ505">
        <v>0.79347961888521201</v>
      </c>
      <c r="AK505">
        <v>1.99496653637002</v>
      </c>
    </row>
    <row r="506" spans="1:37" x14ac:dyDescent="0.2">
      <c r="A506" t="s">
        <v>31</v>
      </c>
      <c r="B506">
        <v>184846368</v>
      </c>
      <c r="C506">
        <v>184846550</v>
      </c>
      <c r="D506">
        <v>183</v>
      </c>
      <c r="E506" t="s">
        <v>1845</v>
      </c>
      <c r="F506">
        <v>2</v>
      </c>
      <c r="G506" t="s">
        <v>1846</v>
      </c>
      <c r="H506" t="s">
        <v>31400</v>
      </c>
      <c r="I506">
        <v>1</v>
      </c>
      <c r="J506">
        <v>184794118</v>
      </c>
      <c r="K506">
        <v>184868041</v>
      </c>
      <c r="L506">
        <v>73924</v>
      </c>
      <c r="M506">
        <v>2</v>
      </c>
      <c r="N506">
        <v>116496</v>
      </c>
      <c r="O506" t="s">
        <v>1842</v>
      </c>
      <c r="P506">
        <v>21491</v>
      </c>
      <c r="Q506" t="s">
        <v>1843</v>
      </c>
      <c r="R506" t="s">
        <v>1844</v>
      </c>
      <c r="S506" t="s">
        <v>31401</v>
      </c>
      <c r="T506">
        <v>0.36804603536381397</v>
      </c>
      <c r="U506">
        <v>0.62275929893050896</v>
      </c>
      <c r="V506">
        <v>0.37477436456268098</v>
      </c>
      <c r="W506">
        <v>0.59287053429983905</v>
      </c>
      <c r="X506">
        <v>0.89927424283829205</v>
      </c>
      <c r="Y506">
        <v>1.84039678162723</v>
      </c>
      <c r="Z506">
        <v>0.35724229140962799</v>
      </c>
      <c r="AA506">
        <v>0.81534260427532401</v>
      </c>
      <c r="AB506">
        <v>0.89803097753146199</v>
      </c>
      <c r="AC506">
        <v>0.69163237408144196</v>
      </c>
      <c r="AD506">
        <v>0.87989882095915395</v>
      </c>
      <c r="AE506">
        <v>1.12316826527627</v>
      </c>
      <c r="AF506">
        <v>0.54449035014635205</v>
      </c>
      <c r="AG506">
        <v>0.80674443595273604</v>
      </c>
      <c r="AH506">
        <v>-0.38533114171270899</v>
      </c>
      <c r="AI506">
        <v>0.613664140596893</v>
      </c>
      <c r="AJ506">
        <v>0.79347961888521201</v>
      </c>
      <c r="AK506">
        <v>1.99496653637002</v>
      </c>
    </row>
    <row r="507" spans="1:37" x14ac:dyDescent="0.2">
      <c r="A507" t="s">
        <v>31</v>
      </c>
      <c r="B507">
        <v>185001964</v>
      </c>
      <c r="C507">
        <v>185002134</v>
      </c>
      <c r="D507">
        <v>171</v>
      </c>
      <c r="E507" t="s">
        <v>1847</v>
      </c>
      <c r="F507">
        <v>3</v>
      </c>
      <c r="G507" t="s">
        <v>1848</v>
      </c>
      <c r="H507" t="s">
        <v>31032</v>
      </c>
      <c r="I507">
        <v>1</v>
      </c>
      <c r="J507">
        <v>184999710</v>
      </c>
      <c r="K507">
        <v>185008789</v>
      </c>
      <c r="L507">
        <v>9080</v>
      </c>
      <c r="M507">
        <v>1</v>
      </c>
      <c r="N507">
        <v>101929069</v>
      </c>
      <c r="O507" t="s">
        <v>1849</v>
      </c>
      <c r="P507">
        <v>2254</v>
      </c>
      <c r="Q507" t="s">
        <v>40</v>
      </c>
      <c r="R507" t="s">
        <v>1850</v>
      </c>
      <c r="S507" t="s">
        <v>31402</v>
      </c>
      <c r="T507">
        <v>1</v>
      </c>
      <c r="U507">
        <v>1</v>
      </c>
      <c r="V507">
        <v>-2.6096674544473202</v>
      </c>
      <c r="W507">
        <v>5.4349643961368002E-2</v>
      </c>
      <c r="X507">
        <v>0.704072456322962</v>
      </c>
      <c r="Y507">
        <v>24.9449440308615</v>
      </c>
      <c r="Z507">
        <v>0.96726857278496403</v>
      </c>
      <c r="AA507">
        <v>0.99919698600769702</v>
      </c>
      <c r="AB507">
        <v>0.15042524330954399</v>
      </c>
      <c r="AC507">
        <v>0.17695932866387601</v>
      </c>
      <c r="AD507">
        <v>0.68253123924728298</v>
      </c>
      <c r="AE507">
        <v>23.944944075529701</v>
      </c>
      <c r="AF507">
        <v>0.98343762640780896</v>
      </c>
      <c r="AG507">
        <v>1</v>
      </c>
      <c r="AH507">
        <v>-3.21869492056631</v>
      </c>
      <c r="AI507">
        <v>9.3920812249066992E-3</v>
      </c>
      <c r="AJ507">
        <v>0.78121606160956403</v>
      </c>
      <c r="AK507">
        <v>24.9449440308615</v>
      </c>
    </row>
    <row r="508" spans="1:37" x14ac:dyDescent="0.2">
      <c r="A508" t="s">
        <v>31</v>
      </c>
      <c r="B508">
        <v>185002134</v>
      </c>
      <c r="C508">
        <v>185002304</v>
      </c>
      <c r="D508">
        <v>171</v>
      </c>
      <c r="E508" t="s">
        <v>1851</v>
      </c>
      <c r="F508">
        <v>2</v>
      </c>
      <c r="G508" t="s">
        <v>1852</v>
      </c>
      <c r="H508" t="s">
        <v>31032</v>
      </c>
      <c r="I508">
        <v>1</v>
      </c>
      <c r="J508">
        <v>184999710</v>
      </c>
      <c r="K508">
        <v>185008789</v>
      </c>
      <c r="L508">
        <v>9080</v>
      </c>
      <c r="M508">
        <v>1</v>
      </c>
      <c r="N508">
        <v>101929069</v>
      </c>
      <c r="O508" t="s">
        <v>1849</v>
      </c>
      <c r="P508">
        <v>2424</v>
      </c>
      <c r="Q508" t="s">
        <v>40</v>
      </c>
      <c r="R508" t="s">
        <v>1850</v>
      </c>
      <c r="S508" t="s">
        <v>31402</v>
      </c>
      <c r="T508">
        <v>1</v>
      </c>
      <c r="U508">
        <v>1</v>
      </c>
      <c r="V508">
        <v>-2.7795924390970201</v>
      </c>
      <c r="W508">
        <v>5.4349643961368002E-2</v>
      </c>
      <c r="X508">
        <v>0.704072456322962</v>
      </c>
      <c r="Y508">
        <v>25.002682877913401</v>
      </c>
      <c r="Z508">
        <v>0.96726857278496403</v>
      </c>
      <c r="AA508">
        <v>0.99919698600769702</v>
      </c>
      <c r="AB508">
        <v>-1.9499741340158701E-2</v>
      </c>
      <c r="AC508">
        <v>0.17695932866387601</v>
      </c>
      <c r="AD508">
        <v>0.68253123924728298</v>
      </c>
      <c r="AE508">
        <v>24.002682920829201</v>
      </c>
      <c r="AF508">
        <v>0.98343762640780896</v>
      </c>
      <c r="AG508">
        <v>1</v>
      </c>
      <c r="AH508">
        <v>-3.2794704201726699</v>
      </c>
      <c r="AI508">
        <v>9.3920812249066992E-3</v>
      </c>
      <c r="AJ508">
        <v>0.78121606160956403</v>
      </c>
      <c r="AK508">
        <v>25.002682877913401</v>
      </c>
    </row>
    <row r="509" spans="1:37" x14ac:dyDescent="0.2">
      <c r="A509" t="s">
        <v>31</v>
      </c>
      <c r="B509">
        <v>185002304</v>
      </c>
      <c r="C509">
        <v>185002474</v>
      </c>
      <c r="D509">
        <v>171</v>
      </c>
      <c r="E509" t="s">
        <v>1853</v>
      </c>
      <c r="F509">
        <v>0</v>
      </c>
      <c r="G509" t="s">
        <v>1854</v>
      </c>
      <c r="H509" t="s">
        <v>31032</v>
      </c>
      <c r="I509">
        <v>1</v>
      </c>
      <c r="J509">
        <v>184999710</v>
      </c>
      <c r="K509">
        <v>185008789</v>
      </c>
      <c r="L509">
        <v>9080</v>
      </c>
      <c r="M509">
        <v>1</v>
      </c>
      <c r="N509">
        <v>101929069</v>
      </c>
      <c r="O509" t="s">
        <v>1849</v>
      </c>
      <c r="P509">
        <v>2594</v>
      </c>
      <c r="Q509" t="s">
        <v>40</v>
      </c>
      <c r="R509" t="s">
        <v>1850</v>
      </c>
      <c r="S509" t="s">
        <v>31402</v>
      </c>
      <c r="T509">
        <v>1</v>
      </c>
      <c r="U509">
        <v>1</v>
      </c>
      <c r="V509">
        <v>-2.7795924390970201</v>
      </c>
      <c r="W509">
        <v>5.4349643961368002E-2</v>
      </c>
      <c r="X509">
        <v>0.704072456322962</v>
      </c>
      <c r="Y509">
        <v>24.922047613212001</v>
      </c>
      <c r="Z509">
        <v>0.96726857278496403</v>
      </c>
      <c r="AA509">
        <v>0.99919698600769702</v>
      </c>
      <c r="AB509">
        <v>-0.146123215901374</v>
      </c>
      <c r="AC509">
        <v>0.17695932866387601</v>
      </c>
      <c r="AD509">
        <v>0.68253123924728298</v>
      </c>
      <c r="AE509">
        <v>23.922047658594799</v>
      </c>
      <c r="AF509">
        <v>0.98343762640780896</v>
      </c>
      <c r="AG509">
        <v>1</v>
      </c>
      <c r="AH509">
        <v>-3.19455842005577</v>
      </c>
      <c r="AI509">
        <v>9.3920812249066992E-3</v>
      </c>
      <c r="AJ509">
        <v>0.78121606160956403</v>
      </c>
      <c r="AK509">
        <v>24.922047613212001</v>
      </c>
    </row>
    <row r="510" spans="1:37" x14ac:dyDescent="0.2">
      <c r="A510" t="s">
        <v>31</v>
      </c>
      <c r="B510">
        <v>185070618</v>
      </c>
      <c r="C510">
        <v>185070781</v>
      </c>
      <c r="D510">
        <v>164</v>
      </c>
      <c r="E510" t="s">
        <v>1855</v>
      </c>
      <c r="F510">
        <v>6</v>
      </c>
      <c r="G510" t="s">
        <v>1856</v>
      </c>
      <c r="H510" t="s">
        <v>31403</v>
      </c>
      <c r="I510">
        <v>1</v>
      </c>
      <c r="J510">
        <v>185046096</v>
      </c>
      <c r="K510">
        <v>185098344</v>
      </c>
      <c r="L510">
        <v>52249</v>
      </c>
      <c r="M510">
        <v>1</v>
      </c>
      <c r="N510">
        <v>6045</v>
      </c>
      <c r="O510" t="s">
        <v>1857</v>
      </c>
      <c r="P510">
        <v>24522</v>
      </c>
      <c r="Q510" t="s">
        <v>1858</v>
      </c>
      <c r="R510" t="s">
        <v>1859</v>
      </c>
      <c r="S510" t="s">
        <v>31404</v>
      </c>
      <c r="T510">
        <v>0.17308923567461099</v>
      </c>
      <c r="U510">
        <v>0.603102917160658</v>
      </c>
      <c r="V510">
        <v>-22.184423903591998</v>
      </c>
      <c r="W510">
        <v>0.65075386537994595</v>
      </c>
      <c r="X510">
        <v>0.94119559056004798</v>
      </c>
      <c r="Y510">
        <v>-1.86546897369123</v>
      </c>
      <c r="Z510">
        <v>0.26789404493740199</v>
      </c>
      <c r="AA510">
        <v>0.72610664078822296</v>
      </c>
      <c r="AB510">
        <v>-0.557335315971482</v>
      </c>
      <c r="AC510">
        <v>0.283630615332017</v>
      </c>
      <c r="AD510">
        <v>0.68253123924728298</v>
      </c>
      <c r="AE510">
        <v>-2.8654683185879199</v>
      </c>
      <c r="AF510">
        <v>0.22065000948199101</v>
      </c>
      <c r="AG510">
        <v>0.68151250837662902</v>
      </c>
      <c r="AH510">
        <v>-22.432432994178999</v>
      </c>
      <c r="AI510">
        <v>0.98342151819761803</v>
      </c>
      <c r="AJ510">
        <v>0.98789258377071898</v>
      </c>
      <c r="AK510">
        <v>-0.996713655485582</v>
      </c>
    </row>
    <row r="511" spans="1:37" x14ac:dyDescent="0.2">
      <c r="A511" t="s">
        <v>31</v>
      </c>
      <c r="B511">
        <v>185070781</v>
      </c>
      <c r="C511">
        <v>185070944</v>
      </c>
      <c r="D511">
        <v>164</v>
      </c>
      <c r="E511" t="s">
        <v>1860</v>
      </c>
      <c r="F511">
        <v>12</v>
      </c>
      <c r="G511" t="s">
        <v>1861</v>
      </c>
      <c r="H511" t="s">
        <v>31403</v>
      </c>
      <c r="I511">
        <v>1</v>
      </c>
      <c r="J511">
        <v>185046096</v>
      </c>
      <c r="K511">
        <v>185098344</v>
      </c>
      <c r="L511">
        <v>52249</v>
      </c>
      <c r="M511">
        <v>1</v>
      </c>
      <c r="N511">
        <v>6045</v>
      </c>
      <c r="O511" t="s">
        <v>1857</v>
      </c>
      <c r="P511">
        <v>24685</v>
      </c>
      <c r="Q511" t="s">
        <v>1858</v>
      </c>
      <c r="R511" t="s">
        <v>1859</v>
      </c>
      <c r="S511" t="s">
        <v>31404</v>
      </c>
      <c r="T511">
        <v>0.35387198439864398</v>
      </c>
      <c r="U511">
        <v>0.603102917160658</v>
      </c>
      <c r="V511">
        <v>-20.926150417580001</v>
      </c>
      <c r="W511">
        <v>0.94541066367716797</v>
      </c>
      <c r="X511">
        <v>0.95159051474143896</v>
      </c>
      <c r="Y511">
        <v>-0.318388672416475</v>
      </c>
      <c r="Z511">
        <v>0.69013698642955401</v>
      </c>
      <c r="AA511">
        <v>0.84521697243271998</v>
      </c>
      <c r="AB511">
        <v>-0.29906138453703501</v>
      </c>
      <c r="AC511">
        <v>0.71753805159658501</v>
      </c>
      <c r="AD511">
        <v>0.87989882095915395</v>
      </c>
      <c r="AE511">
        <v>-1.3183880173131599</v>
      </c>
      <c r="AF511">
        <v>0.32549523997010099</v>
      </c>
      <c r="AG511">
        <v>0.70473078222419605</v>
      </c>
      <c r="AH511">
        <v>-21.323910938085199</v>
      </c>
      <c r="AI511">
        <v>0.59609816080359102</v>
      </c>
      <c r="AJ511">
        <v>0.78121606160956403</v>
      </c>
      <c r="AK511">
        <v>0.55036636030394703</v>
      </c>
    </row>
    <row r="512" spans="1:37" x14ac:dyDescent="0.2">
      <c r="A512" t="s">
        <v>31</v>
      </c>
      <c r="B512">
        <v>187073756</v>
      </c>
      <c r="C512">
        <v>187073922</v>
      </c>
      <c r="D512">
        <v>167</v>
      </c>
      <c r="E512" t="s">
        <v>1862</v>
      </c>
      <c r="F512">
        <v>13</v>
      </c>
      <c r="G512" t="s">
        <v>1863</v>
      </c>
      <c r="H512" t="s">
        <v>30987</v>
      </c>
      <c r="I512">
        <v>1</v>
      </c>
      <c r="J512">
        <v>187072779</v>
      </c>
      <c r="K512">
        <v>187374445</v>
      </c>
      <c r="L512">
        <v>301667</v>
      </c>
      <c r="M512">
        <v>1</v>
      </c>
      <c r="N512">
        <v>104169671</v>
      </c>
      <c r="O512" t="s">
        <v>1864</v>
      </c>
      <c r="P512">
        <v>977</v>
      </c>
      <c r="Q512" t="s">
        <v>1865</v>
      </c>
      <c r="R512" t="s">
        <v>1866</v>
      </c>
      <c r="S512" t="s">
        <v>31405</v>
      </c>
      <c r="T512">
        <v>0.583211159830616</v>
      </c>
      <c r="U512">
        <v>0.81360520874211995</v>
      </c>
      <c r="V512">
        <v>-2.71166265781204</v>
      </c>
      <c r="W512">
        <v>0.49709177864118298</v>
      </c>
      <c r="X512">
        <v>0.78363289935355196</v>
      </c>
      <c r="Y512">
        <v>-1.19777485406908</v>
      </c>
      <c r="Z512">
        <v>0.693404429441695</v>
      </c>
      <c r="AA512">
        <v>0.84521697243271998</v>
      </c>
      <c r="AB512">
        <v>-0.33519412278208299</v>
      </c>
      <c r="AC512">
        <v>0.44346611787992302</v>
      </c>
      <c r="AD512">
        <v>0.82872126865393902</v>
      </c>
      <c r="AE512">
        <v>-0.507838743954239</v>
      </c>
      <c r="AF512">
        <v>0.52568734144070195</v>
      </c>
      <c r="AG512">
        <v>0.80674443595273604</v>
      </c>
      <c r="AH512">
        <v>-3.0003561239573999</v>
      </c>
      <c r="AI512">
        <v>0.69444917998461897</v>
      </c>
      <c r="AJ512">
        <v>0.862196742697804</v>
      </c>
      <c r="AK512">
        <v>-1.1784604237790799</v>
      </c>
    </row>
    <row r="513" spans="1:37" x14ac:dyDescent="0.2">
      <c r="A513" t="s">
        <v>31</v>
      </c>
      <c r="B513">
        <v>187073922</v>
      </c>
      <c r="C513">
        <v>187074088</v>
      </c>
      <c r="D513">
        <v>167</v>
      </c>
      <c r="E513" t="s">
        <v>1867</v>
      </c>
      <c r="F513">
        <v>11</v>
      </c>
      <c r="G513" t="s">
        <v>1868</v>
      </c>
      <c r="H513" t="s">
        <v>30999</v>
      </c>
      <c r="I513">
        <v>1</v>
      </c>
      <c r="J513">
        <v>187072779</v>
      </c>
      <c r="K513">
        <v>187374445</v>
      </c>
      <c r="L513">
        <v>301667</v>
      </c>
      <c r="M513">
        <v>1</v>
      </c>
      <c r="N513">
        <v>104169671</v>
      </c>
      <c r="O513" t="s">
        <v>1864</v>
      </c>
      <c r="P513">
        <v>1143</v>
      </c>
      <c r="Q513" t="s">
        <v>1865</v>
      </c>
      <c r="R513" t="s">
        <v>1866</v>
      </c>
      <c r="S513" t="s">
        <v>31405</v>
      </c>
      <c r="T513">
        <v>0.583211159830616</v>
      </c>
      <c r="U513">
        <v>0.81360520874211995</v>
      </c>
      <c r="V513">
        <v>-2.71166265781204</v>
      </c>
      <c r="W513">
        <v>0.49709177864118298</v>
      </c>
      <c r="X513">
        <v>0.78363289935355196</v>
      </c>
      <c r="Y513">
        <v>-1.19777485406908</v>
      </c>
      <c r="Z513">
        <v>0.693404429441695</v>
      </c>
      <c r="AA513">
        <v>0.84521697243271998</v>
      </c>
      <c r="AB513">
        <v>-0.33519412278208299</v>
      </c>
      <c r="AC513">
        <v>0.44346611787992302</v>
      </c>
      <c r="AD513">
        <v>0.82872126865393902</v>
      </c>
      <c r="AE513">
        <v>-0.507838743954239</v>
      </c>
      <c r="AF513">
        <v>0.52568734144070195</v>
      </c>
      <c r="AG513">
        <v>0.80674443595273604</v>
      </c>
      <c r="AH513">
        <v>-3.0003561239573999</v>
      </c>
      <c r="AI513">
        <v>0.69444917998461897</v>
      </c>
      <c r="AJ513">
        <v>0.862196742697804</v>
      </c>
      <c r="AK513">
        <v>-1.1784604237790799</v>
      </c>
    </row>
    <row r="514" spans="1:37" x14ac:dyDescent="0.2">
      <c r="A514" t="s">
        <v>31</v>
      </c>
      <c r="B514">
        <v>191151543</v>
      </c>
      <c r="C514">
        <v>191151746</v>
      </c>
      <c r="D514">
        <v>204</v>
      </c>
      <c r="E514" t="s">
        <v>1869</v>
      </c>
      <c r="F514">
        <v>13</v>
      </c>
      <c r="G514" t="s">
        <v>1870</v>
      </c>
      <c r="H514" t="s">
        <v>31406</v>
      </c>
      <c r="I514">
        <v>1</v>
      </c>
      <c r="J514">
        <v>191221159</v>
      </c>
      <c r="K514">
        <v>191228467</v>
      </c>
      <c r="L514">
        <v>7309</v>
      </c>
      <c r="M514">
        <v>2</v>
      </c>
      <c r="N514">
        <v>105371660</v>
      </c>
      <c r="O514" t="s">
        <v>1871</v>
      </c>
      <c r="P514">
        <v>76721</v>
      </c>
      <c r="Q514" t="s">
        <v>1872</v>
      </c>
      <c r="R514" t="s">
        <v>1873</v>
      </c>
      <c r="S514" t="s">
        <v>31407</v>
      </c>
      <c r="T514">
        <v>0.152084254673993</v>
      </c>
      <c r="U514">
        <v>0.603102917160658</v>
      </c>
      <c r="V514">
        <v>24.631384339608498</v>
      </c>
      <c r="W514">
        <v>0.38920677604595899</v>
      </c>
      <c r="X514">
        <v>0.704072456322962</v>
      </c>
      <c r="Y514">
        <v>-24.345710741190501</v>
      </c>
      <c r="Z514">
        <v>0.203350924423461</v>
      </c>
      <c r="AA514">
        <v>0.72610664078822296</v>
      </c>
      <c r="AB514">
        <v>24.355574431847099</v>
      </c>
      <c r="AC514">
        <v>0.92091778829119397</v>
      </c>
      <c r="AD514">
        <v>0.94068432309766403</v>
      </c>
      <c r="AE514">
        <v>-1.2240017907312299</v>
      </c>
      <c r="AF514">
        <v>0.22065000948199101</v>
      </c>
      <c r="AG514">
        <v>0.68151250837662902</v>
      </c>
      <c r="AH514">
        <v>1.71152638481305</v>
      </c>
      <c r="AI514">
        <v>0.24456414000292601</v>
      </c>
      <c r="AJ514">
        <v>0.78121606160956403</v>
      </c>
      <c r="AK514">
        <v>-24.248659233100401</v>
      </c>
    </row>
    <row r="515" spans="1:37" x14ac:dyDescent="0.2">
      <c r="A515" t="s">
        <v>31</v>
      </c>
      <c r="B515">
        <v>191151746</v>
      </c>
      <c r="C515">
        <v>191151949</v>
      </c>
      <c r="D515">
        <v>204</v>
      </c>
      <c r="E515" t="s">
        <v>1874</v>
      </c>
      <c r="F515">
        <v>8</v>
      </c>
      <c r="G515" t="s">
        <v>1875</v>
      </c>
      <c r="H515" t="s">
        <v>31406</v>
      </c>
      <c r="I515">
        <v>1</v>
      </c>
      <c r="J515">
        <v>191221159</v>
      </c>
      <c r="K515">
        <v>191228467</v>
      </c>
      <c r="L515">
        <v>7309</v>
      </c>
      <c r="M515">
        <v>2</v>
      </c>
      <c r="N515">
        <v>105371660</v>
      </c>
      <c r="O515" t="s">
        <v>1871</v>
      </c>
      <c r="P515">
        <v>76518</v>
      </c>
      <c r="Q515" t="s">
        <v>1872</v>
      </c>
      <c r="R515" t="s">
        <v>1873</v>
      </c>
      <c r="S515" t="s">
        <v>31407</v>
      </c>
      <c r="T515">
        <v>0.152084254673993</v>
      </c>
      <c r="U515">
        <v>0.603102917160658</v>
      </c>
      <c r="V515">
        <v>24.631384339608498</v>
      </c>
      <c r="W515">
        <v>0.38920677604595899</v>
      </c>
      <c r="X515">
        <v>0.704072456322962</v>
      </c>
      <c r="Y515">
        <v>-24.345710741190501</v>
      </c>
      <c r="Z515">
        <v>0.203350924423461</v>
      </c>
      <c r="AA515">
        <v>0.72610664078822296</v>
      </c>
      <c r="AB515">
        <v>24.355574431847099</v>
      </c>
      <c r="AC515">
        <v>0.92091778829119397</v>
      </c>
      <c r="AD515">
        <v>0.94068432309766403</v>
      </c>
      <c r="AE515">
        <v>-1.2240017907312299</v>
      </c>
      <c r="AF515">
        <v>0.22065000948199101</v>
      </c>
      <c r="AG515">
        <v>0.68151250837662902</v>
      </c>
      <c r="AH515">
        <v>1.71152638481305</v>
      </c>
      <c r="AI515">
        <v>0.24456414000292601</v>
      </c>
      <c r="AJ515">
        <v>0.78121606160956403</v>
      </c>
      <c r="AK515">
        <v>-24.248659233100401</v>
      </c>
    </row>
    <row r="516" spans="1:37" x14ac:dyDescent="0.2">
      <c r="A516" t="s">
        <v>31</v>
      </c>
      <c r="B516">
        <v>192652709</v>
      </c>
      <c r="C516">
        <v>192652851</v>
      </c>
      <c r="D516">
        <v>143</v>
      </c>
      <c r="E516" t="s">
        <v>1876</v>
      </c>
      <c r="F516">
        <v>1</v>
      </c>
      <c r="G516" t="s">
        <v>1877</v>
      </c>
      <c r="H516" t="s">
        <v>31408</v>
      </c>
      <c r="I516">
        <v>1</v>
      </c>
      <c r="J516">
        <v>192644531</v>
      </c>
      <c r="K516">
        <v>192659862</v>
      </c>
      <c r="L516">
        <v>15332</v>
      </c>
      <c r="M516">
        <v>1</v>
      </c>
      <c r="N516">
        <v>6003</v>
      </c>
      <c r="O516" t="s">
        <v>1878</v>
      </c>
      <c r="P516">
        <v>8178</v>
      </c>
      <c r="Q516" t="s">
        <v>1879</v>
      </c>
      <c r="R516" t="s">
        <v>1880</v>
      </c>
      <c r="S516" t="s">
        <v>31409</v>
      </c>
      <c r="T516">
        <v>7.3374270299014499E-2</v>
      </c>
      <c r="U516">
        <v>0.603102917160658</v>
      </c>
      <c r="V516">
        <v>24.761379850541999</v>
      </c>
      <c r="W516">
        <v>0.45677437087276901</v>
      </c>
      <c r="X516">
        <v>0.75726018452522603</v>
      </c>
      <c r="Y516">
        <v>-0.72927590067605297</v>
      </c>
      <c r="Z516">
        <v>6.2807925220854099E-2</v>
      </c>
      <c r="AA516">
        <v>0.72610664078822296</v>
      </c>
      <c r="AB516">
        <v>24.563415553610501</v>
      </c>
      <c r="AC516">
        <v>0.55497112122419601</v>
      </c>
      <c r="AD516">
        <v>0.87989882095915395</v>
      </c>
      <c r="AE516">
        <v>-0.70107921631178005</v>
      </c>
      <c r="AF516">
        <v>0.335122776002587</v>
      </c>
      <c r="AG516">
        <v>0.71916631056622005</v>
      </c>
      <c r="AH516">
        <v>1.5146336158274201</v>
      </c>
      <c r="AI516">
        <v>0.47881565140445098</v>
      </c>
      <c r="AJ516">
        <v>0.78121606160956403</v>
      </c>
      <c r="AK516">
        <v>-0.462664407931069</v>
      </c>
    </row>
    <row r="517" spans="1:37" x14ac:dyDescent="0.2">
      <c r="A517" t="s">
        <v>31</v>
      </c>
      <c r="B517">
        <v>193722954</v>
      </c>
      <c r="C517">
        <v>193723129</v>
      </c>
      <c r="D517">
        <v>176</v>
      </c>
      <c r="E517" t="s">
        <v>1881</v>
      </c>
      <c r="F517">
        <v>2</v>
      </c>
      <c r="G517" t="s">
        <v>973</v>
      </c>
      <c r="H517" t="s">
        <v>31410</v>
      </c>
      <c r="I517">
        <v>1</v>
      </c>
      <c r="J517">
        <v>193349131</v>
      </c>
      <c r="K517">
        <v>193365953</v>
      </c>
      <c r="L517">
        <v>16823</v>
      </c>
      <c r="M517">
        <v>1</v>
      </c>
      <c r="N517">
        <v>101929184</v>
      </c>
      <c r="O517" t="s">
        <v>1882</v>
      </c>
      <c r="P517">
        <v>373823</v>
      </c>
      <c r="Q517" t="s">
        <v>1883</v>
      </c>
      <c r="R517" t="s">
        <v>1884</v>
      </c>
      <c r="S517" t="s">
        <v>31411</v>
      </c>
      <c r="T517">
        <v>0.57317222932728795</v>
      </c>
      <c r="U517">
        <v>0.81360520874211995</v>
      </c>
      <c r="V517">
        <v>0.74410059576172205</v>
      </c>
      <c r="W517">
        <v>0.25070195742592699</v>
      </c>
      <c r="X517">
        <v>0.704072456322962</v>
      </c>
      <c r="Y517">
        <v>-0.87767285077735602</v>
      </c>
      <c r="Z517">
        <v>0.94633945289189603</v>
      </c>
      <c r="AA517">
        <v>0.99919698600769702</v>
      </c>
      <c r="AB517">
        <v>0.40081131336794601</v>
      </c>
      <c r="AC517">
        <v>0.33451116923059299</v>
      </c>
      <c r="AD517">
        <v>0.71117151213285401</v>
      </c>
      <c r="AE517">
        <v>-0.73878522109780898</v>
      </c>
      <c r="AF517">
        <v>0.37600291316857398</v>
      </c>
      <c r="AG517">
        <v>0.78677672129924603</v>
      </c>
      <c r="AH517">
        <v>0.78095348497317496</v>
      </c>
      <c r="AI517">
        <v>0.231424932994895</v>
      </c>
      <c r="AJ517">
        <v>0.78121606160956403</v>
      </c>
      <c r="AK517">
        <v>-0.63227996495869399</v>
      </c>
    </row>
    <row r="518" spans="1:37" x14ac:dyDescent="0.2">
      <c r="A518" t="s">
        <v>31</v>
      </c>
      <c r="B518">
        <v>193723129</v>
      </c>
      <c r="C518">
        <v>193723304</v>
      </c>
      <c r="D518">
        <v>176</v>
      </c>
      <c r="E518" t="s">
        <v>1885</v>
      </c>
      <c r="F518">
        <v>3</v>
      </c>
      <c r="G518" t="s">
        <v>1886</v>
      </c>
      <c r="H518" t="s">
        <v>31410</v>
      </c>
      <c r="I518">
        <v>1</v>
      </c>
      <c r="J518">
        <v>193349131</v>
      </c>
      <c r="K518">
        <v>193365953</v>
      </c>
      <c r="L518">
        <v>16823</v>
      </c>
      <c r="M518">
        <v>1</v>
      </c>
      <c r="N518">
        <v>101929184</v>
      </c>
      <c r="O518" t="s">
        <v>1882</v>
      </c>
      <c r="P518">
        <v>373998</v>
      </c>
      <c r="Q518" t="s">
        <v>1883</v>
      </c>
      <c r="R518" t="s">
        <v>1884</v>
      </c>
      <c r="S518" t="s">
        <v>31411</v>
      </c>
      <c r="T518">
        <v>0.57317222932728795</v>
      </c>
      <c r="U518">
        <v>0.81360520874211995</v>
      </c>
      <c r="V518">
        <v>0.74410059576172205</v>
      </c>
      <c r="W518">
        <v>0.25070195742592699</v>
      </c>
      <c r="X518">
        <v>0.704072456322962</v>
      </c>
      <c r="Y518">
        <v>-0.87767285077735602</v>
      </c>
      <c r="Z518">
        <v>0.94633945289189603</v>
      </c>
      <c r="AA518">
        <v>0.99919698600769702</v>
      </c>
      <c r="AB518">
        <v>0.40081131336794601</v>
      </c>
      <c r="AC518">
        <v>0.33451116923059299</v>
      </c>
      <c r="AD518">
        <v>0.71117151213285401</v>
      </c>
      <c r="AE518">
        <v>-0.73878522109780898</v>
      </c>
      <c r="AF518">
        <v>0.37600291316857398</v>
      </c>
      <c r="AG518">
        <v>0.78677672129924603</v>
      </c>
      <c r="AH518">
        <v>0.78095348497317496</v>
      </c>
      <c r="AI518">
        <v>0.231424932994895</v>
      </c>
      <c r="AJ518">
        <v>0.78121606160956403</v>
      </c>
      <c r="AK518">
        <v>-0.63227996495869399</v>
      </c>
    </row>
    <row r="519" spans="1:37" x14ac:dyDescent="0.2">
      <c r="A519" t="s">
        <v>31</v>
      </c>
      <c r="B519">
        <v>195558903</v>
      </c>
      <c r="C519">
        <v>195559054</v>
      </c>
      <c r="D519">
        <v>152</v>
      </c>
      <c r="E519" t="s">
        <v>1887</v>
      </c>
      <c r="F519">
        <v>2</v>
      </c>
      <c r="G519" t="s">
        <v>1888</v>
      </c>
      <c r="H519" t="s">
        <v>31000</v>
      </c>
      <c r="I519">
        <v>1</v>
      </c>
      <c r="J519">
        <v>195747166</v>
      </c>
      <c r="K519">
        <v>195763425</v>
      </c>
      <c r="L519">
        <v>16260</v>
      </c>
      <c r="M519">
        <v>2</v>
      </c>
      <c r="N519">
        <v>105371672</v>
      </c>
      <c r="O519" t="s">
        <v>1889</v>
      </c>
      <c r="P519">
        <v>204371</v>
      </c>
      <c r="Q519" t="s">
        <v>1890</v>
      </c>
      <c r="R519" t="s">
        <v>1891</v>
      </c>
      <c r="S519" t="s">
        <v>31412</v>
      </c>
      <c r="T519" t="s">
        <v>40</v>
      </c>
      <c r="U519" t="s">
        <v>40</v>
      </c>
      <c r="V519">
        <v>0</v>
      </c>
      <c r="W519" t="s">
        <v>40</v>
      </c>
      <c r="X519" t="s">
        <v>40</v>
      </c>
      <c r="Y519">
        <v>0</v>
      </c>
      <c r="Z519" t="s">
        <v>40</v>
      </c>
      <c r="AA519" t="s">
        <v>40</v>
      </c>
      <c r="AB519">
        <v>0</v>
      </c>
      <c r="AC519" t="s">
        <v>40</v>
      </c>
      <c r="AD519" t="s">
        <v>40</v>
      </c>
      <c r="AE519">
        <v>0</v>
      </c>
      <c r="AF519" t="s">
        <v>40</v>
      </c>
      <c r="AG519" t="s">
        <v>40</v>
      </c>
      <c r="AH519">
        <v>0</v>
      </c>
      <c r="AI519" t="s">
        <v>40</v>
      </c>
      <c r="AJ519" t="s">
        <v>40</v>
      </c>
      <c r="AK519">
        <v>0</v>
      </c>
    </row>
    <row r="520" spans="1:37" x14ac:dyDescent="0.2">
      <c r="A520" t="s">
        <v>31</v>
      </c>
      <c r="B520">
        <v>195722727</v>
      </c>
      <c r="C520">
        <v>195722910</v>
      </c>
      <c r="D520">
        <v>184</v>
      </c>
      <c r="E520" t="s">
        <v>1892</v>
      </c>
      <c r="F520">
        <v>3</v>
      </c>
      <c r="G520" t="s">
        <v>1893</v>
      </c>
      <c r="H520" t="s">
        <v>31000</v>
      </c>
      <c r="I520">
        <v>1</v>
      </c>
      <c r="J520">
        <v>195747166</v>
      </c>
      <c r="K520">
        <v>195763425</v>
      </c>
      <c r="L520">
        <v>16260</v>
      </c>
      <c r="M520">
        <v>2</v>
      </c>
      <c r="N520">
        <v>105371672</v>
      </c>
      <c r="O520" t="s">
        <v>1889</v>
      </c>
      <c r="P520">
        <v>40515</v>
      </c>
      <c r="Q520" t="s">
        <v>1890</v>
      </c>
      <c r="R520" t="s">
        <v>1891</v>
      </c>
      <c r="S520" t="s">
        <v>31412</v>
      </c>
      <c r="T520">
        <v>0.54421053469192604</v>
      </c>
      <c r="U520">
        <v>0.80321479550967601</v>
      </c>
      <c r="V520">
        <v>1.28328144219063</v>
      </c>
      <c r="W520">
        <v>0.123414495547065</v>
      </c>
      <c r="X520">
        <v>0.704072456322962</v>
      </c>
      <c r="Y520">
        <v>24.909874626510799</v>
      </c>
      <c r="Z520">
        <v>0.66713806400786302</v>
      </c>
      <c r="AA520">
        <v>0.84521697243271998</v>
      </c>
      <c r="AB520">
        <v>1.3986568756392901</v>
      </c>
      <c r="AC520">
        <v>0.114586611961368</v>
      </c>
      <c r="AD520">
        <v>0.68253123924728298</v>
      </c>
      <c r="AE520">
        <v>24.6303909657825</v>
      </c>
      <c r="AF520">
        <v>0.50230584886502705</v>
      </c>
      <c r="AG520">
        <v>0.80674443595273604</v>
      </c>
      <c r="AH520">
        <v>0.37355722107230999</v>
      </c>
      <c r="AI520">
        <v>0.393720794027765</v>
      </c>
      <c r="AJ520">
        <v>0.78121606160956403</v>
      </c>
      <c r="AK520">
        <v>1.7708325558687701</v>
      </c>
    </row>
    <row r="521" spans="1:37" x14ac:dyDescent="0.2">
      <c r="A521" t="s">
        <v>31</v>
      </c>
      <c r="B521">
        <v>195722910</v>
      </c>
      <c r="C521">
        <v>195723093</v>
      </c>
      <c r="D521">
        <v>184</v>
      </c>
      <c r="E521" t="s">
        <v>1894</v>
      </c>
      <c r="F521">
        <v>10</v>
      </c>
      <c r="G521" t="s">
        <v>1895</v>
      </c>
      <c r="H521" t="s">
        <v>31000</v>
      </c>
      <c r="I521">
        <v>1</v>
      </c>
      <c r="J521">
        <v>195747166</v>
      </c>
      <c r="K521">
        <v>195763425</v>
      </c>
      <c r="L521">
        <v>16260</v>
      </c>
      <c r="M521">
        <v>2</v>
      </c>
      <c r="N521">
        <v>105371672</v>
      </c>
      <c r="O521" t="s">
        <v>1889</v>
      </c>
      <c r="P521">
        <v>40332</v>
      </c>
      <c r="Q521" t="s">
        <v>1890</v>
      </c>
      <c r="R521" t="s">
        <v>1891</v>
      </c>
      <c r="S521" t="s">
        <v>31412</v>
      </c>
      <c r="T521">
        <v>0.54421053469192604</v>
      </c>
      <c r="U521">
        <v>0.80321479550967601</v>
      </c>
      <c r="V521">
        <v>1.28328144219063</v>
      </c>
      <c r="W521">
        <v>0.123414495547065</v>
      </c>
      <c r="X521">
        <v>0.704072456322962</v>
      </c>
      <c r="Y521">
        <v>24.909874626510799</v>
      </c>
      <c r="Z521">
        <v>0.66713806400786302</v>
      </c>
      <c r="AA521">
        <v>0.84521697243271998</v>
      </c>
      <c r="AB521">
        <v>1.3986568756392901</v>
      </c>
      <c r="AC521">
        <v>0.114586611961368</v>
      </c>
      <c r="AD521">
        <v>0.68253123924728298</v>
      </c>
      <c r="AE521">
        <v>24.6303909657825</v>
      </c>
      <c r="AF521">
        <v>0.50230584886502705</v>
      </c>
      <c r="AG521">
        <v>0.80674443595273604</v>
      </c>
      <c r="AH521">
        <v>0.37355722107230999</v>
      </c>
      <c r="AI521">
        <v>0.393720794027765</v>
      </c>
      <c r="AJ521">
        <v>0.78121606160956403</v>
      </c>
      <c r="AK521">
        <v>1.7708325558687701</v>
      </c>
    </row>
    <row r="522" spans="1:37" x14ac:dyDescent="0.2">
      <c r="A522" t="s">
        <v>31</v>
      </c>
      <c r="B522">
        <v>197708301</v>
      </c>
      <c r="C522">
        <v>197708477</v>
      </c>
      <c r="D522">
        <v>177</v>
      </c>
      <c r="E522" t="s">
        <v>1896</v>
      </c>
      <c r="F522">
        <v>3</v>
      </c>
      <c r="G522" t="s">
        <v>1086</v>
      </c>
      <c r="H522" t="s">
        <v>31413</v>
      </c>
      <c r="I522">
        <v>1</v>
      </c>
      <c r="J522">
        <v>197658300</v>
      </c>
      <c r="K522">
        <v>197735529</v>
      </c>
      <c r="L522">
        <v>77230</v>
      </c>
      <c r="M522">
        <v>2</v>
      </c>
      <c r="N522">
        <v>163486</v>
      </c>
      <c r="O522" t="s">
        <v>1897</v>
      </c>
      <c r="P522">
        <v>27052</v>
      </c>
      <c r="Q522" t="s">
        <v>1898</v>
      </c>
      <c r="R522" t="s">
        <v>1899</v>
      </c>
      <c r="S522" t="s">
        <v>31414</v>
      </c>
      <c r="T522">
        <v>0.54421053469192604</v>
      </c>
      <c r="U522">
        <v>0.80321479550967601</v>
      </c>
      <c r="V522">
        <v>0.72952113339094204</v>
      </c>
      <c r="W522">
        <v>0.27117935853314301</v>
      </c>
      <c r="X522">
        <v>0.704072456322962</v>
      </c>
      <c r="Y522">
        <v>1.43155555800037</v>
      </c>
      <c r="Z522">
        <v>0.49716615025021699</v>
      </c>
      <c r="AA522">
        <v>0.84521697243271998</v>
      </c>
      <c r="AB522">
        <v>0.13582764034651501</v>
      </c>
      <c r="AC522">
        <v>0.82900842948436704</v>
      </c>
      <c r="AD522">
        <v>0.94068432309766403</v>
      </c>
      <c r="AE522">
        <v>0.43155561831025002</v>
      </c>
      <c r="AF522">
        <v>0.70676954854459395</v>
      </c>
      <c r="AG522">
        <v>0.85225920482806805</v>
      </c>
      <c r="AH522">
        <v>1.11182666639368</v>
      </c>
      <c r="AI522">
        <v>5.1918739675020198E-2</v>
      </c>
      <c r="AJ522">
        <v>0.78121606160956403</v>
      </c>
      <c r="AK522">
        <v>2.3003108903356799</v>
      </c>
    </row>
    <row r="523" spans="1:37" x14ac:dyDescent="0.2">
      <c r="A523" t="s">
        <v>31</v>
      </c>
      <c r="B523">
        <v>197708477</v>
      </c>
      <c r="C523">
        <v>197708653</v>
      </c>
      <c r="D523">
        <v>177</v>
      </c>
      <c r="E523" t="s">
        <v>1900</v>
      </c>
      <c r="F523">
        <v>1</v>
      </c>
      <c r="G523" t="s">
        <v>1901</v>
      </c>
      <c r="H523" t="s">
        <v>31413</v>
      </c>
      <c r="I523">
        <v>1</v>
      </c>
      <c r="J523">
        <v>197658300</v>
      </c>
      <c r="K523">
        <v>197735529</v>
      </c>
      <c r="L523">
        <v>77230</v>
      </c>
      <c r="M523">
        <v>2</v>
      </c>
      <c r="N523">
        <v>163486</v>
      </c>
      <c r="O523" t="s">
        <v>1897</v>
      </c>
      <c r="P523">
        <v>26876</v>
      </c>
      <c r="Q523" t="s">
        <v>1898</v>
      </c>
      <c r="R523" t="s">
        <v>1899</v>
      </c>
      <c r="S523" t="s">
        <v>31414</v>
      </c>
      <c r="T523">
        <v>0.583211159830616</v>
      </c>
      <c r="U523">
        <v>0.81360520874211995</v>
      </c>
      <c r="V523">
        <v>0.41201697456152098</v>
      </c>
      <c r="W523">
        <v>0.289678113486669</v>
      </c>
      <c r="X523">
        <v>0.704072456322962</v>
      </c>
      <c r="Y523">
        <v>1.27126813962615</v>
      </c>
      <c r="Z523">
        <v>0.51787522577244804</v>
      </c>
      <c r="AA523">
        <v>0.84521697243271998</v>
      </c>
      <c r="AB523">
        <v>-0.103531761547335</v>
      </c>
      <c r="AC523">
        <v>0.85152185352875798</v>
      </c>
      <c r="AD523">
        <v>0.94068432309766403</v>
      </c>
      <c r="AE523">
        <v>0.271268207023035</v>
      </c>
      <c r="AF523">
        <v>0.73123338343369804</v>
      </c>
      <c r="AG523">
        <v>0.86437216336234302</v>
      </c>
      <c r="AH523">
        <v>0.79432250756426104</v>
      </c>
      <c r="AI523">
        <v>5.5662286931730698E-2</v>
      </c>
      <c r="AJ523">
        <v>0.78121606160956403</v>
      </c>
      <c r="AK523">
        <v>2.1400234719614701</v>
      </c>
    </row>
    <row r="524" spans="1:37" x14ac:dyDescent="0.2">
      <c r="A524" t="s">
        <v>31</v>
      </c>
      <c r="B524">
        <v>199337446</v>
      </c>
      <c r="C524">
        <v>199337593</v>
      </c>
      <c r="D524">
        <v>148</v>
      </c>
      <c r="E524" t="s">
        <v>1902</v>
      </c>
      <c r="F524">
        <v>0</v>
      </c>
      <c r="G524" t="s">
        <v>1903</v>
      </c>
      <c r="H524" t="s">
        <v>31415</v>
      </c>
      <c r="I524">
        <v>1</v>
      </c>
      <c r="J524">
        <v>199148598</v>
      </c>
      <c r="K524">
        <v>199393307</v>
      </c>
      <c r="L524">
        <v>244710</v>
      </c>
      <c r="M524">
        <v>1</v>
      </c>
      <c r="N524">
        <v>400800</v>
      </c>
      <c r="O524" t="s">
        <v>1904</v>
      </c>
      <c r="P524">
        <v>188848</v>
      </c>
      <c r="Q524" t="s">
        <v>1905</v>
      </c>
      <c r="R524" t="s">
        <v>1906</v>
      </c>
      <c r="S524" t="s">
        <v>31416</v>
      </c>
      <c r="T524">
        <v>7.8337160069440304E-2</v>
      </c>
      <c r="U524">
        <v>0.603102917160658</v>
      </c>
      <c r="V524">
        <v>-3.0836122119918801</v>
      </c>
      <c r="W524">
        <v>0.311493195877318</v>
      </c>
      <c r="X524">
        <v>0.704072456322962</v>
      </c>
      <c r="Y524">
        <v>-1.2425563789993299</v>
      </c>
      <c r="Z524">
        <v>0.14791277138174999</v>
      </c>
      <c r="AA524">
        <v>0.72610664078822296</v>
      </c>
      <c r="AB524">
        <v>-1.4377692830309901</v>
      </c>
      <c r="AC524">
        <v>0.196872113149414</v>
      </c>
      <c r="AD524">
        <v>0.68253123924728298</v>
      </c>
      <c r="AE524">
        <v>-1.3106030335707799</v>
      </c>
      <c r="AF524">
        <v>0.108966669478523</v>
      </c>
      <c r="AG524">
        <v>0.68151250837662902</v>
      </c>
      <c r="AH524">
        <v>-2.80770091773784</v>
      </c>
      <c r="AI524">
        <v>0.51159778290454205</v>
      </c>
      <c r="AJ524">
        <v>0.78121606160956403</v>
      </c>
      <c r="AK524">
        <v>-0.77100620717525603</v>
      </c>
    </row>
    <row r="525" spans="1:37" x14ac:dyDescent="0.2">
      <c r="A525" t="s">
        <v>31</v>
      </c>
      <c r="B525">
        <v>200603728</v>
      </c>
      <c r="C525">
        <v>200603879</v>
      </c>
      <c r="D525">
        <v>152</v>
      </c>
      <c r="E525" t="s">
        <v>1907</v>
      </c>
      <c r="F525">
        <v>3</v>
      </c>
      <c r="G525" t="s">
        <v>1908</v>
      </c>
      <c r="H525" t="s">
        <v>31417</v>
      </c>
      <c r="I525">
        <v>1</v>
      </c>
      <c r="J525">
        <v>200551497</v>
      </c>
      <c r="K525">
        <v>200618723</v>
      </c>
      <c r="L525">
        <v>67227</v>
      </c>
      <c r="M525">
        <v>2</v>
      </c>
      <c r="N525">
        <v>9928</v>
      </c>
      <c r="O525" t="s">
        <v>1909</v>
      </c>
      <c r="P525">
        <v>14844</v>
      </c>
      <c r="Q525" t="s">
        <v>1910</v>
      </c>
      <c r="R525" t="s">
        <v>1911</v>
      </c>
      <c r="S525" t="s">
        <v>31418</v>
      </c>
      <c r="T525">
        <v>0.32911398597860803</v>
      </c>
      <c r="U525">
        <v>0.603102917160658</v>
      </c>
      <c r="V525">
        <v>23.773323606139201</v>
      </c>
      <c r="W525">
        <v>0.123414495547065</v>
      </c>
      <c r="X525">
        <v>0.704072456322962</v>
      </c>
      <c r="Y525">
        <v>24.467877054857698</v>
      </c>
      <c r="Z525">
        <v>0.48464167878831399</v>
      </c>
      <c r="AA525">
        <v>0.84435025072159198</v>
      </c>
      <c r="AB525">
        <v>22.8098495777548</v>
      </c>
      <c r="AC525">
        <v>0.27780950890804001</v>
      </c>
      <c r="AD525">
        <v>0.68253123924728298</v>
      </c>
      <c r="AE525">
        <v>23.467877117031801</v>
      </c>
      <c r="AF525">
        <v>0.16793847098801201</v>
      </c>
      <c r="AG525">
        <v>0.68151250837662902</v>
      </c>
      <c r="AH525">
        <v>23.773323606139201</v>
      </c>
      <c r="AI525">
        <v>3.6185182304427702E-2</v>
      </c>
      <c r="AJ525">
        <v>0.78121606160956403</v>
      </c>
      <c r="AK525">
        <v>24.467877054857698</v>
      </c>
    </row>
    <row r="526" spans="1:37" x14ac:dyDescent="0.2">
      <c r="A526" t="s">
        <v>31</v>
      </c>
      <c r="B526">
        <v>200603994</v>
      </c>
      <c r="C526">
        <v>200604146</v>
      </c>
      <c r="D526">
        <v>153</v>
      </c>
      <c r="E526" t="s">
        <v>1912</v>
      </c>
      <c r="F526">
        <v>1</v>
      </c>
      <c r="G526" t="s">
        <v>1913</v>
      </c>
      <c r="H526" t="s">
        <v>31419</v>
      </c>
      <c r="I526">
        <v>1</v>
      </c>
      <c r="J526">
        <v>200551497</v>
      </c>
      <c r="K526">
        <v>200618723</v>
      </c>
      <c r="L526">
        <v>67227</v>
      </c>
      <c r="M526">
        <v>2</v>
      </c>
      <c r="N526">
        <v>9928</v>
      </c>
      <c r="O526" t="s">
        <v>1909</v>
      </c>
      <c r="P526">
        <v>14577</v>
      </c>
      <c r="Q526" t="s">
        <v>1910</v>
      </c>
      <c r="R526" t="s">
        <v>1911</v>
      </c>
      <c r="S526" t="s">
        <v>31418</v>
      </c>
      <c r="T526">
        <v>0.32911398597860803</v>
      </c>
      <c r="U526">
        <v>0.603102917160658</v>
      </c>
      <c r="V526">
        <v>23.773323606139201</v>
      </c>
      <c r="W526">
        <v>0.123414495547065</v>
      </c>
      <c r="X526">
        <v>0.704072456322962</v>
      </c>
      <c r="Y526">
        <v>24.467877054857698</v>
      </c>
      <c r="Z526">
        <v>0.48464167878831399</v>
      </c>
      <c r="AA526">
        <v>0.84435025072159198</v>
      </c>
      <c r="AB526">
        <v>22.8098495777548</v>
      </c>
      <c r="AC526">
        <v>0.27780950890804001</v>
      </c>
      <c r="AD526">
        <v>0.68253123924728298</v>
      </c>
      <c r="AE526">
        <v>23.467877117031801</v>
      </c>
      <c r="AF526">
        <v>0.16793847098801201</v>
      </c>
      <c r="AG526">
        <v>0.68151250837662902</v>
      </c>
      <c r="AH526">
        <v>23.773323606139201</v>
      </c>
      <c r="AI526">
        <v>3.6185182304427702E-2</v>
      </c>
      <c r="AJ526">
        <v>0.78121606160956403</v>
      </c>
      <c r="AK526">
        <v>24.467877054857698</v>
      </c>
    </row>
    <row r="527" spans="1:37" x14ac:dyDescent="0.2">
      <c r="A527" t="s">
        <v>31</v>
      </c>
      <c r="B527">
        <v>201238617</v>
      </c>
      <c r="C527">
        <v>201238772</v>
      </c>
      <c r="D527">
        <v>156</v>
      </c>
      <c r="E527" t="s">
        <v>1914</v>
      </c>
      <c r="F527">
        <v>3</v>
      </c>
      <c r="G527" t="s">
        <v>1915</v>
      </c>
      <c r="H527" t="s">
        <v>31000</v>
      </c>
      <c r="I527">
        <v>1</v>
      </c>
      <c r="J527">
        <v>201213096</v>
      </c>
      <c r="K527">
        <v>201228952</v>
      </c>
      <c r="L527">
        <v>15857</v>
      </c>
      <c r="M527">
        <v>1</v>
      </c>
      <c r="N527">
        <v>91156</v>
      </c>
      <c r="O527" t="s">
        <v>1916</v>
      </c>
      <c r="P527">
        <v>25521</v>
      </c>
      <c r="Q527" t="s">
        <v>1917</v>
      </c>
      <c r="R527" t="s">
        <v>1918</v>
      </c>
      <c r="S527" t="s">
        <v>31420</v>
      </c>
      <c r="T527">
        <v>0.93943752600822705</v>
      </c>
      <c r="U527">
        <v>1</v>
      </c>
      <c r="V527">
        <v>1.40363027958303</v>
      </c>
      <c r="W527">
        <v>0.90129300205075202</v>
      </c>
      <c r="X527">
        <v>0.95159051474143896</v>
      </c>
      <c r="Y527">
        <v>-2.16051407992056</v>
      </c>
      <c r="Z527">
        <v>0.59076320078300004</v>
      </c>
      <c r="AA527">
        <v>0.84521697243271998</v>
      </c>
      <c r="AB527">
        <v>0.78865965052628495</v>
      </c>
      <c r="AC527">
        <v>0.50144808531121599</v>
      </c>
      <c r="AD527">
        <v>0.87989882095915395</v>
      </c>
      <c r="AE527">
        <v>-1.24384185664613</v>
      </c>
      <c r="AF527">
        <v>0.70035893718908904</v>
      </c>
      <c r="AG527">
        <v>0.84985721715689599</v>
      </c>
      <c r="AH527">
        <v>1.57751963280199</v>
      </c>
      <c r="AI527">
        <v>0.70028824916981403</v>
      </c>
      <c r="AJ527">
        <v>0.86637447704251103</v>
      </c>
      <c r="AK527">
        <v>-1.8890263676127601</v>
      </c>
    </row>
    <row r="528" spans="1:37" x14ac:dyDescent="0.2">
      <c r="A528" t="s">
        <v>31</v>
      </c>
      <c r="B528">
        <v>201238772</v>
      </c>
      <c r="C528">
        <v>201238927</v>
      </c>
      <c r="D528">
        <v>156</v>
      </c>
      <c r="E528" t="s">
        <v>1919</v>
      </c>
      <c r="F528">
        <v>2</v>
      </c>
      <c r="G528" t="s">
        <v>1920</v>
      </c>
      <c r="H528" t="s">
        <v>31000</v>
      </c>
      <c r="I528">
        <v>1</v>
      </c>
      <c r="J528">
        <v>201213096</v>
      </c>
      <c r="K528">
        <v>201228952</v>
      </c>
      <c r="L528">
        <v>15857</v>
      </c>
      <c r="M528">
        <v>1</v>
      </c>
      <c r="N528">
        <v>91156</v>
      </c>
      <c r="O528" t="s">
        <v>1916</v>
      </c>
      <c r="P528">
        <v>25676</v>
      </c>
      <c r="Q528" t="s">
        <v>1917</v>
      </c>
      <c r="R528" t="s">
        <v>1918</v>
      </c>
      <c r="S528" t="s">
        <v>31420</v>
      </c>
      <c r="T528">
        <v>0.93943752600822705</v>
      </c>
      <c r="U528">
        <v>1</v>
      </c>
      <c r="V528">
        <v>1.40363027958303</v>
      </c>
      <c r="W528">
        <v>0.90129300205075202</v>
      </c>
      <c r="X528">
        <v>0.95159051474143896</v>
      </c>
      <c r="Y528">
        <v>-2.16051407992056</v>
      </c>
      <c r="Z528">
        <v>0.59076320078300004</v>
      </c>
      <c r="AA528">
        <v>0.84521697243271998</v>
      </c>
      <c r="AB528">
        <v>0.78865965052628495</v>
      </c>
      <c r="AC528">
        <v>0.50144808531121599</v>
      </c>
      <c r="AD528">
        <v>0.87989882095915395</v>
      </c>
      <c r="AE528">
        <v>-1.24384185664613</v>
      </c>
      <c r="AF528">
        <v>0.70035893718908904</v>
      </c>
      <c r="AG528">
        <v>0.84985721715689599</v>
      </c>
      <c r="AH528">
        <v>1.57751963280199</v>
      </c>
      <c r="AI528">
        <v>0.70028824916981403</v>
      </c>
      <c r="AJ528">
        <v>0.86637447704251103</v>
      </c>
      <c r="AK528">
        <v>-1.8890263676127601</v>
      </c>
    </row>
    <row r="529" spans="1:37" x14ac:dyDescent="0.2">
      <c r="A529" t="s">
        <v>31</v>
      </c>
      <c r="B529">
        <v>201692745</v>
      </c>
      <c r="C529">
        <v>201692896</v>
      </c>
      <c r="D529">
        <v>152</v>
      </c>
      <c r="E529" t="s">
        <v>1921</v>
      </c>
      <c r="F529">
        <v>0</v>
      </c>
      <c r="G529" t="s">
        <v>1922</v>
      </c>
      <c r="H529" t="s">
        <v>31421</v>
      </c>
      <c r="I529">
        <v>1</v>
      </c>
      <c r="J529">
        <v>201719508</v>
      </c>
      <c r="K529">
        <v>201719627</v>
      </c>
      <c r="L529">
        <v>120</v>
      </c>
      <c r="M529">
        <v>1</v>
      </c>
      <c r="N529">
        <v>100847050</v>
      </c>
      <c r="O529" t="s">
        <v>1923</v>
      </c>
      <c r="P529">
        <v>-26612</v>
      </c>
      <c r="Q529" t="s">
        <v>1924</v>
      </c>
      <c r="R529" t="s">
        <v>1925</v>
      </c>
      <c r="S529" t="s">
        <v>31422</v>
      </c>
      <c r="T529">
        <v>0.38451713107202101</v>
      </c>
      <c r="U529">
        <v>0.64228493218500304</v>
      </c>
      <c r="V529">
        <v>0.61546104690840098</v>
      </c>
      <c r="W529">
        <v>0.83553089073937903</v>
      </c>
      <c r="X529">
        <v>0.95159051474143896</v>
      </c>
      <c r="Y529">
        <v>-8.9439751507353008E-3</v>
      </c>
      <c r="Z529">
        <v>0.57278058406279897</v>
      </c>
      <c r="AA529">
        <v>0.84521697243271998</v>
      </c>
      <c r="AB529">
        <v>5.5254283381876698E-2</v>
      </c>
      <c r="AC529">
        <v>0.96964798063740798</v>
      </c>
      <c r="AD529">
        <v>0.977123820210136</v>
      </c>
      <c r="AE529">
        <v>-0.45803558978527797</v>
      </c>
      <c r="AF529">
        <v>0.28242545118034801</v>
      </c>
      <c r="AG529">
        <v>0.70473078222419605</v>
      </c>
      <c r="AH529">
        <v>0.988709044397446</v>
      </c>
      <c r="AI529">
        <v>0.68072179000195199</v>
      </c>
      <c r="AJ529">
        <v>0.85136094490810099</v>
      </c>
      <c r="AK529">
        <v>0.39330148874682402</v>
      </c>
    </row>
    <row r="530" spans="1:37" x14ac:dyDescent="0.2">
      <c r="A530" t="s">
        <v>31</v>
      </c>
      <c r="B530">
        <v>202361303</v>
      </c>
      <c r="C530">
        <v>202361372</v>
      </c>
      <c r="D530">
        <v>70</v>
      </c>
      <c r="E530" t="s">
        <v>1926</v>
      </c>
      <c r="F530">
        <v>1</v>
      </c>
      <c r="G530" t="s">
        <v>1927</v>
      </c>
      <c r="H530" t="s">
        <v>31423</v>
      </c>
      <c r="I530">
        <v>1</v>
      </c>
      <c r="J530">
        <v>202348728</v>
      </c>
      <c r="K530">
        <v>202438242</v>
      </c>
      <c r="L530">
        <v>89515</v>
      </c>
      <c r="M530">
        <v>1</v>
      </c>
      <c r="N530">
        <v>4660</v>
      </c>
      <c r="O530" t="s">
        <v>1928</v>
      </c>
      <c r="P530">
        <v>12575</v>
      </c>
      <c r="Q530" t="s">
        <v>1929</v>
      </c>
      <c r="R530" t="s">
        <v>1930</v>
      </c>
      <c r="S530" t="s">
        <v>31424</v>
      </c>
      <c r="T530">
        <v>0.644035865418358</v>
      </c>
      <c r="U530">
        <v>0.84904924635754497</v>
      </c>
      <c r="V530">
        <v>0.20948753748131901</v>
      </c>
      <c r="W530">
        <v>0.20525741147413201</v>
      </c>
      <c r="X530">
        <v>0.704072456322962</v>
      </c>
      <c r="Y530">
        <v>-23.335763581213602</v>
      </c>
      <c r="Z530">
        <v>0.53052895265546796</v>
      </c>
      <c r="AA530">
        <v>0.84521697243271998</v>
      </c>
      <c r="AB530">
        <v>-0.51630704922855197</v>
      </c>
      <c r="AC530">
        <v>0.59090205226999604</v>
      </c>
      <c r="AD530">
        <v>0.87989882095915395</v>
      </c>
      <c r="AE530">
        <v>-1.1576651650986201</v>
      </c>
      <c r="AF530">
        <v>0.77173648502780101</v>
      </c>
      <c r="AG530">
        <v>0.88417364479730298</v>
      </c>
      <c r="AH530">
        <v>0.87940751696313302</v>
      </c>
      <c r="AI530">
        <v>0.17351581260912399</v>
      </c>
      <c r="AJ530">
        <v>0.78121606160956403</v>
      </c>
      <c r="AK530">
        <v>-23.266564642992101</v>
      </c>
    </row>
    <row r="531" spans="1:37" x14ac:dyDescent="0.2">
      <c r="A531" t="s">
        <v>31</v>
      </c>
      <c r="B531">
        <v>202691519</v>
      </c>
      <c r="C531">
        <v>202691660</v>
      </c>
      <c r="D531">
        <v>142</v>
      </c>
      <c r="E531" t="s">
        <v>1931</v>
      </c>
      <c r="F531">
        <v>1</v>
      </c>
      <c r="G531" t="s">
        <v>1932</v>
      </c>
      <c r="H531" t="s">
        <v>31425</v>
      </c>
      <c r="I531">
        <v>1</v>
      </c>
      <c r="J531">
        <v>202590596</v>
      </c>
      <c r="K531">
        <v>202710454</v>
      </c>
      <c r="L531">
        <v>119859</v>
      </c>
      <c r="M531">
        <v>2</v>
      </c>
      <c r="N531">
        <v>127833</v>
      </c>
      <c r="O531" t="s">
        <v>1933</v>
      </c>
      <c r="P531">
        <v>18794</v>
      </c>
      <c r="Q531" t="s">
        <v>1934</v>
      </c>
      <c r="R531" t="s">
        <v>1935</v>
      </c>
      <c r="S531" t="s">
        <v>31426</v>
      </c>
      <c r="T531">
        <v>0.254431078355565</v>
      </c>
      <c r="U531">
        <v>0.603102917160658</v>
      </c>
      <c r="V531">
        <v>2.3658890943631099</v>
      </c>
      <c r="W531">
        <v>0.113079289867903</v>
      </c>
      <c r="X531">
        <v>0.704072456322962</v>
      </c>
      <c r="Y531">
        <v>-26.761902823531202</v>
      </c>
      <c r="Z531">
        <v>0.64127342146525201</v>
      </c>
      <c r="AA531">
        <v>0.84521697243271998</v>
      </c>
      <c r="AB531">
        <v>1.4024149804955499</v>
      </c>
      <c r="AC531">
        <v>0.114586611961368</v>
      </c>
      <c r="AD531">
        <v>0.68253123924728298</v>
      </c>
      <c r="AE531">
        <v>-2.7404528595513402</v>
      </c>
      <c r="AF531">
        <v>6.4397970358010495E-2</v>
      </c>
      <c r="AG531">
        <v>0.57889197891446198</v>
      </c>
      <c r="AH531">
        <v>3.2954997168524098</v>
      </c>
      <c r="AI531">
        <v>0.17351581260912399</v>
      </c>
      <c r="AJ531">
        <v>0.78121606160956403</v>
      </c>
      <c r="AK531">
        <v>-26.211872301858701</v>
      </c>
    </row>
    <row r="532" spans="1:37" x14ac:dyDescent="0.2">
      <c r="A532" t="s">
        <v>31</v>
      </c>
      <c r="B532">
        <v>202691660</v>
      </c>
      <c r="C532">
        <v>202691801</v>
      </c>
      <c r="D532">
        <v>142</v>
      </c>
      <c r="E532" t="s">
        <v>1936</v>
      </c>
      <c r="F532">
        <v>2</v>
      </c>
      <c r="G532" t="s">
        <v>1937</v>
      </c>
      <c r="H532" t="s">
        <v>31425</v>
      </c>
      <c r="I532">
        <v>1</v>
      </c>
      <c r="J532">
        <v>202590596</v>
      </c>
      <c r="K532">
        <v>202710454</v>
      </c>
      <c r="L532">
        <v>119859</v>
      </c>
      <c r="M532">
        <v>2</v>
      </c>
      <c r="N532">
        <v>127833</v>
      </c>
      <c r="O532" t="s">
        <v>1933</v>
      </c>
      <c r="P532">
        <v>18653</v>
      </c>
      <c r="Q532" t="s">
        <v>1934</v>
      </c>
      <c r="R532" t="s">
        <v>1935</v>
      </c>
      <c r="S532" t="s">
        <v>31426</v>
      </c>
      <c r="T532">
        <v>0.254431078355565</v>
      </c>
      <c r="U532">
        <v>0.603102917160658</v>
      </c>
      <c r="V532">
        <v>2.3658890943631099</v>
      </c>
      <c r="W532">
        <v>0.113079289867903</v>
      </c>
      <c r="X532">
        <v>0.704072456322962</v>
      </c>
      <c r="Y532">
        <v>-26.761902823531202</v>
      </c>
      <c r="Z532">
        <v>0.64127342146525201</v>
      </c>
      <c r="AA532">
        <v>0.84521697243271998</v>
      </c>
      <c r="AB532">
        <v>1.4024149804955499</v>
      </c>
      <c r="AC532">
        <v>0.114586611961368</v>
      </c>
      <c r="AD532">
        <v>0.68253123924728298</v>
      </c>
      <c r="AE532">
        <v>-2.7404528595513402</v>
      </c>
      <c r="AF532">
        <v>6.4397970358010495E-2</v>
      </c>
      <c r="AG532">
        <v>0.57889197891446198</v>
      </c>
      <c r="AH532">
        <v>3.2954997168524098</v>
      </c>
      <c r="AI532">
        <v>0.17351581260912399</v>
      </c>
      <c r="AJ532">
        <v>0.78121606160956403</v>
      </c>
      <c r="AK532">
        <v>-26.211872301858701</v>
      </c>
    </row>
    <row r="533" spans="1:37" x14ac:dyDescent="0.2">
      <c r="A533" t="s">
        <v>31</v>
      </c>
      <c r="B533">
        <v>203075568</v>
      </c>
      <c r="C533">
        <v>203075726</v>
      </c>
      <c r="D533">
        <v>159</v>
      </c>
      <c r="E533" t="s">
        <v>1938</v>
      </c>
      <c r="F533">
        <v>18</v>
      </c>
      <c r="G533" t="s">
        <v>1939</v>
      </c>
      <c r="H533" t="s">
        <v>30987</v>
      </c>
      <c r="I533">
        <v>1</v>
      </c>
      <c r="J533">
        <v>203076003</v>
      </c>
      <c r="K533">
        <v>203076981</v>
      </c>
      <c r="L533">
        <v>979</v>
      </c>
      <c r="M533">
        <v>1</v>
      </c>
      <c r="N533">
        <v>8497</v>
      </c>
      <c r="O533" t="s">
        <v>1940</v>
      </c>
      <c r="P533">
        <v>-277</v>
      </c>
      <c r="Q533" t="s">
        <v>1941</v>
      </c>
      <c r="R533" t="s">
        <v>1942</v>
      </c>
      <c r="S533" t="s">
        <v>31427</v>
      </c>
      <c r="T533">
        <v>0.35387198439864398</v>
      </c>
      <c r="U533">
        <v>0.603102917160658</v>
      </c>
      <c r="V533">
        <v>-24.120528605015</v>
      </c>
      <c r="W533">
        <v>0.38920677604595899</v>
      </c>
      <c r="X533">
        <v>0.704072456322962</v>
      </c>
      <c r="Y533">
        <v>-23.98928407927</v>
      </c>
      <c r="Z533">
        <v>0.184235113180511</v>
      </c>
      <c r="AA533">
        <v>0.72610664078822296</v>
      </c>
      <c r="AB533">
        <v>-24.120528605015</v>
      </c>
      <c r="AC533">
        <v>0.21073619169722799</v>
      </c>
      <c r="AD533">
        <v>0.68253123924728298</v>
      </c>
      <c r="AE533">
        <v>-23.98928407927</v>
      </c>
      <c r="AF533">
        <v>0.501741946288212</v>
      </c>
      <c r="AG533">
        <v>0.80674443595273604</v>
      </c>
      <c r="AH533">
        <v>-23.190918004472302</v>
      </c>
      <c r="AI533">
        <v>0.52399907623471598</v>
      </c>
      <c r="AJ533">
        <v>0.78121606160956403</v>
      </c>
      <c r="AK533">
        <v>-23.120528684114099</v>
      </c>
    </row>
    <row r="534" spans="1:37" x14ac:dyDescent="0.2">
      <c r="A534" t="s">
        <v>31</v>
      </c>
      <c r="B534">
        <v>203075726</v>
      </c>
      <c r="C534">
        <v>203075884</v>
      </c>
      <c r="D534">
        <v>159</v>
      </c>
      <c r="E534" t="s">
        <v>1943</v>
      </c>
      <c r="F534">
        <v>14</v>
      </c>
      <c r="G534" t="s">
        <v>1944</v>
      </c>
      <c r="H534" t="s">
        <v>30987</v>
      </c>
      <c r="I534">
        <v>1</v>
      </c>
      <c r="J534">
        <v>203076003</v>
      </c>
      <c r="K534">
        <v>203076981</v>
      </c>
      <c r="L534">
        <v>979</v>
      </c>
      <c r="M534">
        <v>1</v>
      </c>
      <c r="N534">
        <v>8497</v>
      </c>
      <c r="O534" t="s">
        <v>1940</v>
      </c>
      <c r="P534">
        <v>-119</v>
      </c>
      <c r="Q534" t="s">
        <v>1941</v>
      </c>
      <c r="R534" t="s">
        <v>1942</v>
      </c>
      <c r="S534" t="s">
        <v>31427</v>
      </c>
      <c r="T534">
        <v>0.35387198439864398</v>
      </c>
      <c r="U534">
        <v>0.603102917160658</v>
      </c>
      <c r="V534">
        <v>-24.120528605015</v>
      </c>
      <c r="W534">
        <v>0.38920677604595899</v>
      </c>
      <c r="X534">
        <v>0.704072456322962</v>
      </c>
      <c r="Y534">
        <v>-23.98928407927</v>
      </c>
      <c r="Z534">
        <v>0.184235113180511</v>
      </c>
      <c r="AA534">
        <v>0.72610664078822296</v>
      </c>
      <c r="AB534">
        <v>-24.120528605015</v>
      </c>
      <c r="AC534">
        <v>0.21073619169722799</v>
      </c>
      <c r="AD534">
        <v>0.68253123924728298</v>
      </c>
      <c r="AE534">
        <v>-23.98928407927</v>
      </c>
      <c r="AF534">
        <v>0.501741946288212</v>
      </c>
      <c r="AG534">
        <v>0.80674443595273604</v>
      </c>
      <c r="AH534">
        <v>-23.190918004472302</v>
      </c>
      <c r="AI534">
        <v>0.52399907623471598</v>
      </c>
      <c r="AJ534">
        <v>0.78121606160956403</v>
      </c>
      <c r="AK534">
        <v>-23.120528684114099</v>
      </c>
    </row>
    <row r="535" spans="1:37" x14ac:dyDescent="0.2">
      <c r="A535" t="s">
        <v>31</v>
      </c>
      <c r="B535">
        <v>203154550</v>
      </c>
      <c r="C535">
        <v>203154698</v>
      </c>
      <c r="D535">
        <v>149</v>
      </c>
      <c r="E535" t="s">
        <v>1945</v>
      </c>
      <c r="F535">
        <v>2</v>
      </c>
      <c r="G535" t="s">
        <v>1946</v>
      </c>
      <c r="H535" t="s">
        <v>30999</v>
      </c>
      <c r="I535">
        <v>1</v>
      </c>
      <c r="J535">
        <v>203152646</v>
      </c>
      <c r="K535">
        <v>203166115</v>
      </c>
      <c r="L535">
        <v>13470</v>
      </c>
      <c r="M535">
        <v>1</v>
      </c>
      <c r="N535">
        <v>134</v>
      </c>
      <c r="O535" t="s">
        <v>1947</v>
      </c>
      <c r="P535">
        <v>1904</v>
      </c>
      <c r="Q535" t="s">
        <v>1948</v>
      </c>
      <c r="R535" t="s">
        <v>1949</v>
      </c>
      <c r="S535" t="s">
        <v>31428</v>
      </c>
      <c r="T535">
        <v>1</v>
      </c>
      <c r="U535">
        <v>1</v>
      </c>
      <c r="V535">
        <v>-2.2979325722159798</v>
      </c>
      <c r="W535">
        <v>0.20525741147413201</v>
      </c>
      <c r="X535">
        <v>0.704072456322962</v>
      </c>
      <c r="Y535">
        <v>-23.697491495469201</v>
      </c>
      <c r="Z535">
        <v>1</v>
      </c>
      <c r="AA535">
        <v>1</v>
      </c>
      <c r="AB535">
        <v>-0.89300292933683001</v>
      </c>
      <c r="AC535">
        <v>0.30184355666711699</v>
      </c>
      <c r="AD535">
        <v>0.68253123924728298</v>
      </c>
      <c r="AE535">
        <v>-1.2902278515568599</v>
      </c>
      <c r="AF535">
        <v>0.98343762640780896</v>
      </c>
      <c r="AG535">
        <v>1</v>
      </c>
      <c r="AH535">
        <v>-2.2214280957227199</v>
      </c>
      <c r="AI535">
        <v>0.24456414000292601</v>
      </c>
      <c r="AJ535">
        <v>0.78121606160956403</v>
      </c>
      <c r="AK535">
        <v>-23.573372024534098</v>
      </c>
    </row>
    <row r="536" spans="1:37" x14ac:dyDescent="0.2">
      <c r="A536" t="s">
        <v>31</v>
      </c>
      <c r="B536">
        <v>204174750</v>
      </c>
      <c r="C536">
        <v>204174905</v>
      </c>
      <c r="D536">
        <v>156</v>
      </c>
      <c r="E536" t="s">
        <v>1950</v>
      </c>
      <c r="F536">
        <v>0</v>
      </c>
      <c r="G536" t="s">
        <v>1951</v>
      </c>
      <c r="H536" t="s">
        <v>31429</v>
      </c>
      <c r="I536">
        <v>1</v>
      </c>
      <c r="J536">
        <v>204154819</v>
      </c>
      <c r="K536">
        <v>204166337</v>
      </c>
      <c r="L536">
        <v>11519</v>
      </c>
      <c r="M536">
        <v>2</v>
      </c>
      <c r="N536">
        <v>5972</v>
      </c>
      <c r="O536" t="s">
        <v>1952</v>
      </c>
      <c r="P536">
        <v>-8413</v>
      </c>
      <c r="Q536" t="s">
        <v>1953</v>
      </c>
      <c r="R536" t="s">
        <v>1954</v>
      </c>
      <c r="S536" t="s">
        <v>1955</v>
      </c>
      <c r="T536" t="s">
        <v>40</v>
      </c>
      <c r="U536" t="s">
        <v>40</v>
      </c>
      <c r="V536">
        <v>0</v>
      </c>
      <c r="W536">
        <v>0.123414495547065</v>
      </c>
      <c r="X536">
        <v>0.704072456322962</v>
      </c>
      <c r="Y536">
        <v>24.639756938320701</v>
      </c>
      <c r="Z536">
        <v>0.306975110376564</v>
      </c>
      <c r="AA536">
        <v>0.72610664078822296</v>
      </c>
      <c r="AB536">
        <v>23.602282290997799</v>
      </c>
      <c r="AC536">
        <v>0.27780950890804001</v>
      </c>
      <c r="AD536">
        <v>0.68253123924728298</v>
      </c>
      <c r="AE536">
        <v>23.6397569935117</v>
      </c>
      <c r="AF536">
        <v>0.32549523997010099</v>
      </c>
      <c r="AG536">
        <v>0.70473078222419605</v>
      </c>
      <c r="AH536">
        <v>-23.565756417877498</v>
      </c>
      <c r="AI536">
        <v>3.6185182304427702E-2</v>
      </c>
      <c r="AJ536">
        <v>0.78121606160956403</v>
      </c>
      <c r="AK536">
        <v>24.639756938320701</v>
      </c>
    </row>
    <row r="537" spans="1:37" x14ac:dyDescent="0.2">
      <c r="A537" t="s">
        <v>31</v>
      </c>
      <c r="B537">
        <v>204174905</v>
      </c>
      <c r="C537">
        <v>204175060</v>
      </c>
      <c r="D537">
        <v>156</v>
      </c>
      <c r="E537" t="s">
        <v>1956</v>
      </c>
      <c r="F537">
        <v>2</v>
      </c>
      <c r="G537" t="s">
        <v>1957</v>
      </c>
      <c r="H537" t="s">
        <v>31429</v>
      </c>
      <c r="I537">
        <v>1</v>
      </c>
      <c r="J537">
        <v>204154819</v>
      </c>
      <c r="K537">
        <v>204166337</v>
      </c>
      <c r="L537">
        <v>11519</v>
      </c>
      <c r="M537">
        <v>2</v>
      </c>
      <c r="N537">
        <v>5972</v>
      </c>
      <c r="O537" t="s">
        <v>1952</v>
      </c>
      <c r="P537">
        <v>-8568</v>
      </c>
      <c r="Q537" t="s">
        <v>1953</v>
      </c>
      <c r="R537" t="s">
        <v>1954</v>
      </c>
      <c r="S537" t="s">
        <v>1955</v>
      </c>
      <c r="T537" t="s">
        <v>40</v>
      </c>
      <c r="U537" t="s">
        <v>40</v>
      </c>
      <c r="V537">
        <v>0</v>
      </c>
      <c r="W537">
        <v>0.123414495547065</v>
      </c>
      <c r="X537">
        <v>0.704072456322962</v>
      </c>
      <c r="Y537">
        <v>24.639756938320701</v>
      </c>
      <c r="Z537">
        <v>0.306975110376564</v>
      </c>
      <c r="AA537">
        <v>0.72610664078822296</v>
      </c>
      <c r="AB537">
        <v>23.602282290997799</v>
      </c>
      <c r="AC537">
        <v>0.27780950890804001</v>
      </c>
      <c r="AD537">
        <v>0.68253123924728298</v>
      </c>
      <c r="AE537">
        <v>23.6397569935117</v>
      </c>
      <c r="AF537">
        <v>0.32549523997010099</v>
      </c>
      <c r="AG537">
        <v>0.70473078222419605</v>
      </c>
      <c r="AH537">
        <v>-23.565756417877498</v>
      </c>
      <c r="AI537">
        <v>3.6185182304427702E-2</v>
      </c>
      <c r="AJ537">
        <v>0.78121606160956403</v>
      </c>
      <c r="AK537">
        <v>24.639756938320701</v>
      </c>
    </row>
    <row r="538" spans="1:37" x14ac:dyDescent="0.2">
      <c r="A538" t="s">
        <v>31</v>
      </c>
      <c r="B538">
        <v>204932920</v>
      </c>
      <c r="C538">
        <v>204933062</v>
      </c>
      <c r="D538">
        <v>143</v>
      </c>
      <c r="E538" t="s">
        <v>1958</v>
      </c>
      <c r="F538">
        <v>1</v>
      </c>
      <c r="G538" t="s">
        <v>1959</v>
      </c>
      <c r="H538" t="s">
        <v>31430</v>
      </c>
      <c r="I538">
        <v>1</v>
      </c>
      <c r="J538">
        <v>204929409</v>
      </c>
      <c r="K538">
        <v>204954361</v>
      </c>
      <c r="L538">
        <v>24953</v>
      </c>
      <c r="M538">
        <v>1</v>
      </c>
      <c r="N538">
        <v>23114</v>
      </c>
      <c r="O538" t="s">
        <v>1960</v>
      </c>
      <c r="P538">
        <v>3511</v>
      </c>
      <c r="Q538" t="s">
        <v>1961</v>
      </c>
      <c r="R538" t="s">
        <v>1962</v>
      </c>
      <c r="S538" t="s">
        <v>1963</v>
      </c>
      <c r="T538">
        <v>0.63973272813687598</v>
      </c>
      <c r="U538">
        <v>0.84904924635754497</v>
      </c>
      <c r="V538">
        <v>1.0190713224200301</v>
      </c>
      <c r="W538">
        <v>0.52622562441513698</v>
      </c>
      <c r="X538">
        <v>0.81819656191706003</v>
      </c>
      <c r="Y538">
        <v>-4.1036148648402597E-2</v>
      </c>
      <c r="Z538">
        <v>0.62318425496907204</v>
      </c>
      <c r="AA538">
        <v>0.84521697243271998</v>
      </c>
      <c r="AB538">
        <v>0.59825188886827796</v>
      </c>
      <c r="AC538">
        <v>0.49857905971655497</v>
      </c>
      <c r="AD538">
        <v>0.87989882095915395</v>
      </c>
      <c r="AE538">
        <v>-0.28333488646379001</v>
      </c>
      <c r="AF538">
        <v>0.73500128512626095</v>
      </c>
      <c r="AG538">
        <v>0.86860366926339505</v>
      </c>
      <c r="AH538">
        <v>1.03688697262729</v>
      </c>
      <c r="AI538">
        <v>0.64944815840273995</v>
      </c>
      <c r="AJ538">
        <v>0.82301437873209404</v>
      </c>
      <c r="AK538">
        <v>0.19112657977094299</v>
      </c>
    </row>
    <row r="539" spans="1:37" x14ac:dyDescent="0.2">
      <c r="A539" t="s">
        <v>31</v>
      </c>
      <c r="B539">
        <v>205295242</v>
      </c>
      <c r="C539">
        <v>205295395</v>
      </c>
      <c r="D539">
        <v>154</v>
      </c>
      <c r="E539" t="s">
        <v>1964</v>
      </c>
      <c r="F539">
        <v>1</v>
      </c>
      <c r="G539" t="s">
        <v>1965</v>
      </c>
      <c r="H539" t="s">
        <v>31000</v>
      </c>
      <c r="I539">
        <v>1</v>
      </c>
      <c r="J539">
        <v>205302063</v>
      </c>
      <c r="K539">
        <v>205321745</v>
      </c>
      <c r="L539">
        <v>19683</v>
      </c>
      <c r="M539">
        <v>2</v>
      </c>
      <c r="N539">
        <v>81788</v>
      </c>
      <c r="O539" t="s">
        <v>1966</v>
      </c>
      <c r="P539">
        <v>26350</v>
      </c>
      <c r="Q539" t="s">
        <v>1967</v>
      </c>
      <c r="R539" t="s">
        <v>1968</v>
      </c>
      <c r="S539" t="s">
        <v>31431</v>
      </c>
      <c r="T539">
        <v>0.152084254673993</v>
      </c>
      <c r="U539">
        <v>0.603102917160658</v>
      </c>
      <c r="V539">
        <v>24.430078707560799</v>
      </c>
      <c r="W539">
        <v>0.94541066367716797</v>
      </c>
      <c r="X539">
        <v>0.95159051474143896</v>
      </c>
      <c r="Y539">
        <v>-1.67052105974361</v>
      </c>
      <c r="Z539">
        <v>0.306975110376564</v>
      </c>
      <c r="AA539">
        <v>0.72610664078822296</v>
      </c>
      <c r="AB539">
        <v>23.466604644219299</v>
      </c>
      <c r="AC539">
        <v>0.71753805159658501</v>
      </c>
      <c r="AD539">
        <v>0.87989882095915395</v>
      </c>
      <c r="AE539">
        <v>-2.6705207654618701</v>
      </c>
      <c r="AF539">
        <v>4.6407610929182198E-2</v>
      </c>
      <c r="AG539">
        <v>0.476038960109122</v>
      </c>
      <c r="AH539">
        <v>24.430078707560799</v>
      </c>
      <c r="AI539">
        <v>0.59609816080359102</v>
      </c>
      <c r="AJ539">
        <v>0.78121606160956403</v>
      </c>
      <c r="AK539">
        <v>-0.80176566938999105</v>
      </c>
    </row>
    <row r="540" spans="1:37" x14ac:dyDescent="0.2">
      <c r="A540" t="s">
        <v>31</v>
      </c>
      <c r="B540">
        <v>205295406</v>
      </c>
      <c r="C540">
        <v>205295558</v>
      </c>
      <c r="D540">
        <v>153</v>
      </c>
      <c r="E540" t="s">
        <v>1969</v>
      </c>
      <c r="F540">
        <v>4</v>
      </c>
      <c r="G540" t="s">
        <v>1970</v>
      </c>
      <c r="H540" t="s">
        <v>31000</v>
      </c>
      <c r="I540">
        <v>1</v>
      </c>
      <c r="J540">
        <v>205302063</v>
      </c>
      <c r="K540">
        <v>205321745</v>
      </c>
      <c r="L540">
        <v>19683</v>
      </c>
      <c r="M540">
        <v>2</v>
      </c>
      <c r="N540">
        <v>81788</v>
      </c>
      <c r="O540" t="s">
        <v>1966</v>
      </c>
      <c r="P540">
        <v>26187</v>
      </c>
      <c r="Q540" t="s">
        <v>1967</v>
      </c>
      <c r="R540" t="s">
        <v>1968</v>
      </c>
      <c r="S540" t="s">
        <v>31431</v>
      </c>
      <c r="T540">
        <v>0.152084254673993</v>
      </c>
      <c r="U540">
        <v>0.603102917160658</v>
      </c>
      <c r="V540">
        <v>24.430078707560799</v>
      </c>
      <c r="W540">
        <v>0.94541066367716797</v>
      </c>
      <c r="X540">
        <v>0.95159051474143896</v>
      </c>
      <c r="Y540">
        <v>-1.67052105974361</v>
      </c>
      <c r="Z540">
        <v>0.306975110376564</v>
      </c>
      <c r="AA540">
        <v>0.72610664078822296</v>
      </c>
      <c r="AB540">
        <v>23.466604644219299</v>
      </c>
      <c r="AC540">
        <v>0.71753805159658501</v>
      </c>
      <c r="AD540">
        <v>0.87989882095915395</v>
      </c>
      <c r="AE540">
        <v>-2.6705207654618701</v>
      </c>
      <c r="AF540">
        <v>4.6407610929182198E-2</v>
      </c>
      <c r="AG540">
        <v>0.476038960109122</v>
      </c>
      <c r="AH540">
        <v>24.430078707560799</v>
      </c>
      <c r="AI540">
        <v>0.59609816080359102</v>
      </c>
      <c r="AJ540">
        <v>0.78121606160956403</v>
      </c>
      <c r="AK540">
        <v>-0.80176566938999105</v>
      </c>
    </row>
    <row r="541" spans="1:37" x14ac:dyDescent="0.2">
      <c r="A541" t="s">
        <v>31</v>
      </c>
      <c r="B541">
        <v>205405140</v>
      </c>
      <c r="C541">
        <v>205405438</v>
      </c>
      <c r="D541">
        <v>299</v>
      </c>
      <c r="E541" t="s">
        <v>1971</v>
      </c>
      <c r="F541">
        <v>6</v>
      </c>
      <c r="G541" t="s">
        <v>1972</v>
      </c>
      <c r="H541" t="s">
        <v>31432</v>
      </c>
      <c r="I541">
        <v>1</v>
      </c>
      <c r="J541">
        <v>205381378</v>
      </c>
      <c r="K541">
        <v>205420574</v>
      </c>
      <c r="L541">
        <v>39197</v>
      </c>
      <c r="M541">
        <v>2</v>
      </c>
      <c r="N541">
        <v>93273</v>
      </c>
      <c r="O541" t="s">
        <v>1973</v>
      </c>
      <c r="P541">
        <v>15136</v>
      </c>
      <c r="Q541" t="s">
        <v>1974</v>
      </c>
      <c r="R541" t="s">
        <v>1975</v>
      </c>
      <c r="S541" t="s">
        <v>31433</v>
      </c>
      <c r="T541">
        <v>0.97213403838398904</v>
      </c>
      <c r="U541">
        <v>1</v>
      </c>
      <c r="V541">
        <v>2.7943386002324901</v>
      </c>
      <c r="W541">
        <v>0.20525741147413201</v>
      </c>
      <c r="X541">
        <v>0.704072456322962</v>
      </c>
      <c r="Y541">
        <v>-24.0844573951236</v>
      </c>
      <c r="Z541">
        <v>0.69013698642955401</v>
      </c>
      <c r="AA541">
        <v>0.84521697243271998</v>
      </c>
      <c r="AB541">
        <v>1.83086455339538</v>
      </c>
      <c r="AC541">
        <v>7.0489011448141195E-2</v>
      </c>
      <c r="AD541">
        <v>0.57684129297949804</v>
      </c>
      <c r="AE541">
        <v>-24.0844573951236</v>
      </c>
      <c r="AF541">
        <v>0.61410715005536498</v>
      </c>
      <c r="AG541">
        <v>0.80674443595273604</v>
      </c>
      <c r="AH541">
        <v>3.72394876270817</v>
      </c>
      <c r="AI541">
        <v>0.35038410267202102</v>
      </c>
      <c r="AJ541">
        <v>0.78121606160956403</v>
      </c>
      <c r="AK541">
        <v>-23.215701995399002</v>
      </c>
    </row>
    <row r="542" spans="1:37" x14ac:dyDescent="0.2">
      <c r="A542" t="s">
        <v>31</v>
      </c>
      <c r="B542">
        <v>206307276</v>
      </c>
      <c r="C542">
        <v>206307426</v>
      </c>
      <c r="D542">
        <v>151</v>
      </c>
      <c r="E542" t="s">
        <v>1976</v>
      </c>
      <c r="F542">
        <v>2</v>
      </c>
      <c r="G542" t="s">
        <v>1977</v>
      </c>
      <c r="H542" t="s">
        <v>31434</v>
      </c>
      <c r="I542">
        <v>1</v>
      </c>
      <c r="J542">
        <v>206312148</v>
      </c>
      <c r="K542">
        <v>206392904</v>
      </c>
      <c r="L542">
        <v>80757</v>
      </c>
      <c r="M542">
        <v>1</v>
      </c>
      <c r="N542">
        <v>23380</v>
      </c>
      <c r="O542" t="s">
        <v>1978</v>
      </c>
      <c r="P542">
        <v>-4722</v>
      </c>
      <c r="Q542" t="s">
        <v>1979</v>
      </c>
      <c r="R542" t="s">
        <v>1980</v>
      </c>
      <c r="S542" t="s">
        <v>31435</v>
      </c>
      <c r="T542">
        <v>0.56354823081344896</v>
      </c>
      <c r="U542">
        <v>0.81214233890638399</v>
      </c>
      <c r="V542">
        <v>-3.5304395966273598</v>
      </c>
      <c r="W542">
        <v>0.73420570613580904</v>
      </c>
      <c r="X542">
        <v>0.95159051474143896</v>
      </c>
      <c r="Y542">
        <v>1.94585807797232</v>
      </c>
      <c r="Z542">
        <v>0.74645891108500395</v>
      </c>
      <c r="AA542">
        <v>0.88634195075713995</v>
      </c>
      <c r="AB542">
        <v>-2.9307687395420898</v>
      </c>
      <c r="AC542">
        <v>1</v>
      </c>
      <c r="AD542">
        <v>1</v>
      </c>
      <c r="AE542">
        <v>2.2471801589876299</v>
      </c>
      <c r="AF542">
        <v>0.50246633758904102</v>
      </c>
      <c r="AG542">
        <v>0.80674443595273604</v>
      </c>
      <c r="AH542">
        <v>-2.8163615902919701</v>
      </c>
      <c r="AI542">
        <v>0.61187545788734798</v>
      </c>
      <c r="AJ542">
        <v>0.792270719854135</v>
      </c>
      <c r="AK542">
        <v>0.31352539940357899</v>
      </c>
    </row>
    <row r="543" spans="1:37" x14ac:dyDescent="0.2">
      <c r="A543" t="s">
        <v>31</v>
      </c>
      <c r="B543">
        <v>206307426</v>
      </c>
      <c r="C543">
        <v>206307576</v>
      </c>
      <c r="D543">
        <v>151</v>
      </c>
      <c r="E543" t="s">
        <v>1981</v>
      </c>
      <c r="F543">
        <v>10</v>
      </c>
      <c r="G543" t="s">
        <v>1982</v>
      </c>
      <c r="H543" t="s">
        <v>31434</v>
      </c>
      <c r="I543">
        <v>1</v>
      </c>
      <c r="J543">
        <v>206312148</v>
      </c>
      <c r="K543">
        <v>206392904</v>
      </c>
      <c r="L543">
        <v>80757</v>
      </c>
      <c r="M543">
        <v>1</v>
      </c>
      <c r="N543">
        <v>23380</v>
      </c>
      <c r="O543" t="s">
        <v>1978</v>
      </c>
      <c r="P543">
        <v>-4572</v>
      </c>
      <c r="Q543" t="s">
        <v>1979</v>
      </c>
      <c r="R543" t="s">
        <v>1980</v>
      </c>
      <c r="S543" t="s">
        <v>31435</v>
      </c>
      <c r="T543">
        <v>0.56354823081344896</v>
      </c>
      <c r="U543">
        <v>0.81214233890638399</v>
      </c>
      <c r="V543">
        <v>-3.67065577714874</v>
      </c>
      <c r="W543">
        <v>0.73420570613580904</v>
      </c>
      <c r="X543">
        <v>0.95159051474143896</v>
      </c>
      <c r="Y543">
        <v>2.0713889517689199</v>
      </c>
      <c r="Z543">
        <v>0.74645891108500395</v>
      </c>
      <c r="AA543">
        <v>0.88634195075713995</v>
      </c>
      <c r="AB543">
        <v>-3.07098492006347</v>
      </c>
      <c r="AC543">
        <v>1</v>
      </c>
      <c r="AD543">
        <v>1</v>
      </c>
      <c r="AE543">
        <v>2.3748711834581702</v>
      </c>
      <c r="AF543">
        <v>0.50246633758904102</v>
      </c>
      <c r="AG543">
        <v>0.80674443595273604</v>
      </c>
      <c r="AH543">
        <v>-2.9379151836609099</v>
      </c>
      <c r="AI543">
        <v>0.61187545788734798</v>
      </c>
      <c r="AJ543">
        <v>0.792270719854135</v>
      </c>
      <c r="AK543">
        <v>0.33188334967312699</v>
      </c>
    </row>
    <row r="544" spans="1:37" x14ac:dyDescent="0.2">
      <c r="A544" t="s">
        <v>31</v>
      </c>
      <c r="B544">
        <v>206307576</v>
      </c>
      <c r="C544">
        <v>206307726</v>
      </c>
      <c r="D544">
        <v>151</v>
      </c>
      <c r="E544" t="s">
        <v>1983</v>
      </c>
      <c r="F544">
        <v>10</v>
      </c>
      <c r="G544" t="s">
        <v>1984</v>
      </c>
      <c r="H544" t="s">
        <v>31434</v>
      </c>
      <c r="I544">
        <v>1</v>
      </c>
      <c r="J544">
        <v>206312148</v>
      </c>
      <c r="K544">
        <v>206392904</v>
      </c>
      <c r="L544">
        <v>80757</v>
      </c>
      <c r="M544">
        <v>1</v>
      </c>
      <c r="N544">
        <v>23380</v>
      </c>
      <c r="O544" t="s">
        <v>1978</v>
      </c>
      <c r="P544">
        <v>-4422</v>
      </c>
      <c r="Q544" t="s">
        <v>1979</v>
      </c>
      <c r="R544" t="s">
        <v>1980</v>
      </c>
      <c r="S544" t="s">
        <v>31435</v>
      </c>
      <c r="T544">
        <v>0.56354823081344896</v>
      </c>
      <c r="U544">
        <v>0.81214233890638399</v>
      </c>
      <c r="V544">
        <v>-3.67065577714874</v>
      </c>
      <c r="W544">
        <v>0.73420570613580904</v>
      </c>
      <c r="X544">
        <v>0.95159051474143896</v>
      </c>
      <c r="Y544">
        <v>2.0713889517689199</v>
      </c>
      <c r="Z544">
        <v>0.74645891108500395</v>
      </c>
      <c r="AA544">
        <v>0.88634195075713995</v>
      </c>
      <c r="AB544">
        <v>-3.2320975802002598</v>
      </c>
      <c r="AC544">
        <v>0.97504645870380702</v>
      </c>
      <c r="AD544">
        <v>0.98031027550246497</v>
      </c>
      <c r="AE544">
        <v>2.34372607491746</v>
      </c>
      <c r="AF544">
        <v>0.52353792694692403</v>
      </c>
      <c r="AG544">
        <v>0.80674443595273604</v>
      </c>
      <c r="AH544">
        <v>-2.9082197048195702</v>
      </c>
      <c r="AI544">
        <v>0.61187545788734798</v>
      </c>
      <c r="AJ544">
        <v>0.792270719854135</v>
      </c>
      <c r="AK544">
        <v>0.37584859535797899</v>
      </c>
    </row>
    <row r="545" spans="1:37" x14ac:dyDescent="0.2">
      <c r="A545" t="s">
        <v>31</v>
      </c>
      <c r="B545">
        <v>207195999</v>
      </c>
      <c r="C545">
        <v>207196150</v>
      </c>
      <c r="D545">
        <v>152</v>
      </c>
      <c r="E545" t="s">
        <v>1985</v>
      </c>
      <c r="F545">
        <v>7</v>
      </c>
      <c r="G545" t="s">
        <v>1986</v>
      </c>
      <c r="H545" t="s">
        <v>31000</v>
      </c>
      <c r="I545">
        <v>1</v>
      </c>
      <c r="J545">
        <v>207104378</v>
      </c>
      <c r="K545">
        <v>207115465</v>
      </c>
      <c r="L545">
        <v>11088</v>
      </c>
      <c r="M545">
        <v>1</v>
      </c>
      <c r="N545">
        <v>722</v>
      </c>
      <c r="O545" t="s">
        <v>1987</v>
      </c>
      <c r="P545">
        <v>91621</v>
      </c>
      <c r="Q545" t="s">
        <v>1988</v>
      </c>
      <c r="R545" t="s">
        <v>1989</v>
      </c>
      <c r="S545" t="s">
        <v>31436</v>
      </c>
      <c r="T545">
        <v>0.97213403838398904</v>
      </c>
      <c r="U545">
        <v>1</v>
      </c>
      <c r="V545">
        <v>1.4590797158261599</v>
      </c>
      <c r="W545">
        <v>0.46193634366738701</v>
      </c>
      <c r="X545">
        <v>0.75726018452522603</v>
      </c>
      <c r="Y545">
        <v>2.0680922849110401</v>
      </c>
      <c r="Z545">
        <v>0.96726857278496403</v>
      </c>
      <c r="AA545">
        <v>0.99919698600769702</v>
      </c>
      <c r="AB545">
        <v>0.89937311843041801</v>
      </c>
      <c r="AC545">
        <v>0.88945902157151002</v>
      </c>
      <c r="AD545">
        <v>0.94068432309766403</v>
      </c>
      <c r="AE545">
        <v>1.06809233586562</v>
      </c>
      <c r="AF545">
        <v>0.98343762640780896</v>
      </c>
      <c r="AG545">
        <v>1</v>
      </c>
      <c r="AH545">
        <v>1.50457177102406</v>
      </c>
      <c r="AI545">
        <v>0.183554312780425</v>
      </c>
      <c r="AJ545">
        <v>0.78121606160956403</v>
      </c>
      <c r="AK545">
        <v>2.9368475751237999</v>
      </c>
    </row>
    <row r="546" spans="1:37" x14ac:dyDescent="0.2">
      <c r="A546" t="s">
        <v>31</v>
      </c>
      <c r="B546">
        <v>208110774</v>
      </c>
      <c r="C546">
        <v>208110952</v>
      </c>
      <c r="D546">
        <v>179</v>
      </c>
      <c r="E546" t="s">
        <v>1990</v>
      </c>
      <c r="F546">
        <v>3</v>
      </c>
      <c r="G546" t="s">
        <v>1991</v>
      </c>
      <c r="H546" t="s">
        <v>31437</v>
      </c>
      <c r="I546">
        <v>1</v>
      </c>
      <c r="J546">
        <v>208106102</v>
      </c>
      <c r="K546">
        <v>208107655</v>
      </c>
      <c r="L546">
        <v>1554</v>
      </c>
      <c r="M546">
        <v>1</v>
      </c>
      <c r="N546">
        <v>105372887</v>
      </c>
      <c r="O546" t="s">
        <v>1992</v>
      </c>
      <c r="P546">
        <v>4672</v>
      </c>
      <c r="Q546" t="s">
        <v>40</v>
      </c>
      <c r="R546" t="s">
        <v>1993</v>
      </c>
      <c r="S546" t="s">
        <v>31438</v>
      </c>
      <c r="T546">
        <v>0.32911398597860803</v>
      </c>
      <c r="U546">
        <v>0.603102917160658</v>
      </c>
      <c r="V546">
        <v>24.2347233195852</v>
      </c>
      <c r="W546">
        <v>0.38920677604595899</v>
      </c>
      <c r="X546">
        <v>0.704072456322962</v>
      </c>
      <c r="Y546">
        <v>-24.033089469377501</v>
      </c>
      <c r="Z546">
        <v>0.48464167878831399</v>
      </c>
      <c r="AA546">
        <v>0.84435025072159198</v>
      </c>
      <c r="AB546">
        <v>23.271249265035902</v>
      </c>
      <c r="AC546">
        <v>0.21073619169722799</v>
      </c>
      <c r="AD546">
        <v>0.68253123924728298</v>
      </c>
      <c r="AE546">
        <v>-24.033089469377501</v>
      </c>
      <c r="AF546">
        <v>0.16793847098801201</v>
      </c>
      <c r="AG546">
        <v>0.68151250837662902</v>
      </c>
      <c r="AH546">
        <v>24.2347233195852</v>
      </c>
      <c r="AI546">
        <v>0.52399907623471598</v>
      </c>
      <c r="AJ546">
        <v>0.78121606160956403</v>
      </c>
      <c r="AK546">
        <v>-23.164334072081299</v>
      </c>
    </row>
    <row r="547" spans="1:37" x14ac:dyDescent="0.2">
      <c r="A547" t="s">
        <v>31</v>
      </c>
      <c r="B547">
        <v>208110952</v>
      </c>
      <c r="C547">
        <v>208111130</v>
      </c>
      <c r="D547">
        <v>179</v>
      </c>
      <c r="E547" t="s">
        <v>1994</v>
      </c>
      <c r="F547">
        <v>1</v>
      </c>
      <c r="G547" t="s">
        <v>1995</v>
      </c>
      <c r="H547" t="s">
        <v>31437</v>
      </c>
      <c r="I547">
        <v>1</v>
      </c>
      <c r="J547">
        <v>208106102</v>
      </c>
      <c r="K547">
        <v>208107655</v>
      </c>
      <c r="L547">
        <v>1554</v>
      </c>
      <c r="M547">
        <v>1</v>
      </c>
      <c r="N547">
        <v>105372887</v>
      </c>
      <c r="O547" t="s">
        <v>1992</v>
      </c>
      <c r="P547">
        <v>4850</v>
      </c>
      <c r="Q547" t="s">
        <v>40</v>
      </c>
      <c r="R547" t="s">
        <v>1993</v>
      </c>
      <c r="S547" t="s">
        <v>31438</v>
      </c>
      <c r="T547">
        <v>0.32911398597860803</v>
      </c>
      <c r="U547">
        <v>0.603102917160658</v>
      </c>
      <c r="V547">
        <v>24.2347233195852</v>
      </c>
      <c r="W547">
        <v>0.38920677604595899</v>
      </c>
      <c r="X547">
        <v>0.704072456322962</v>
      </c>
      <c r="Y547">
        <v>-24.033089469377501</v>
      </c>
      <c r="Z547">
        <v>0.48464167878831399</v>
      </c>
      <c r="AA547">
        <v>0.84435025072159198</v>
      </c>
      <c r="AB547">
        <v>23.271249265035902</v>
      </c>
      <c r="AC547">
        <v>0.21073619169722799</v>
      </c>
      <c r="AD547">
        <v>0.68253123924728298</v>
      </c>
      <c r="AE547">
        <v>-24.033089469377501</v>
      </c>
      <c r="AF547">
        <v>0.16793847098801201</v>
      </c>
      <c r="AG547">
        <v>0.68151250837662902</v>
      </c>
      <c r="AH547">
        <v>24.2347233195852</v>
      </c>
      <c r="AI547">
        <v>0.52399907623471598</v>
      </c>
      <c r="AJ547">
        <v>0.78121606160956403</v>
      </c>
      <c r="AK547">
        <v>-23.164334072081299</v>
      </c>
    </row>
    <row r="548" spans="1:37" x14ac:dyDescent="0.2">
      <c r="A548" t="s">
        <v>31</v>
      </c>
      <c r="B548">
        <v>208258343</v>
      </c>
      <c r="C548">
        <v>208258485</v>
      </c>
      <c r="D548">
        <v>143</v>
      </c>
      <c r="E548" t="s">
        <v>1996</v>
      </c>
      <c r="F548">
        <v>1</v>
      </c>
      <c r="G548" t="s">
        <v>1997</v>
      </c>
      <c r="H548" t="s">
        <v>31439</v>
      </c>
      <c r="I548">
        <v>1</v>
      </c>
      <c r="J548">
        <v>208022242</v>
      </c>
      <c r="K548">
        <v>208244384</v>
      </c>
      <c r="L548">
        <v>222143</v>
      </c>
      <c r="M548">
        <v>2</v>
      </c>
      <c r="N548">
        <v>5362</v>
      </c>
      <c r="O548" t="s">
        <v>1998</v>
      </c>
      <c r="P548">
        <v>-13959</v>
      </c>
      <c r="Q548" t="s">
        <v>1999</v>
      </c>
      <c r="R548" t="s">
        <v>2000</v>
      </c>
      <c r="S548" t="s">
        <v>31440</v>
      </c>
      <c r="T548">
        <v>0.15494316491903801</v>
      </c>
      <c r="U548">
        <v>0.603102917160658</v>
      </c>
      <c r="V548">
        <v>-3.6256012618018101</v>
      </c>
      <c r="W548">
        <v>1.8974544760126898E-2</v>
      </c>
      <c r="X548">
        <v>0.704072456322962</v>
      </c>
      <c r="Y548">
        <v>-25.084308885309198</v>
      </c>
      <c r="Z548">
        <v>0.37954761428016498</v>
      </c>
      <c r="AA548">
        <v>0.84435025072159198</v>
      </c>
      <c r="AB548">
        <v>-0.29409429873878401</v>
      </c>
      <c r="AC548">
        <v>1.7703082430565301E-2</v>
      </c>
      <c r="AD548">
        <v>0.57684129297949804</v>
      </c>
      <c r="AE548">
        <v>-3.2676015104164802</v>
      </c>
      <c r="AF548">
        <v>0.15953361025579901</v>
      </c>
      <c r="AG548">
        <v>0.68151250837662902</v>
      </c>
      <c r="AH548">
        <v>-3.9813902474935698</v>
      </c>
      <c r="AI548">
        <v>4.50381561912633E-2</v>
      </c>
      <c r="AJ548">
        <v>0.78121606160956403</v>
      </c>
      <c r="AK548">
        <v>-24.4439811451665</v>
      </c>
    </row>
    <row r="549" spans="1:37" x14ac:dyDescent="0.2">
      <c r="A549" t="s">
        <v>31</v>
      </c>
      <c r="B549">
        <v>209584654</v>
      </c>
      <c r="C549">
        <v>209584805</v>
      </c>
      <c r="D549">
        <v>152</v>
      </c>
      <c r="E549" t="s">
        <v>2001</v>
      </c>
      <c r="F549">
        <v>1</v>
      </c>
      <c r="G549" t="s">
        <v>2002</v>
      </c>
      <c r="H549" t="s">
        <v>30987</v>
      </c>
      <c r="I549">
        <v>1</v>
      </c>
      <c r="J549">
        <v>209583729</v>
      </c>
      <c r="K549">
        <v>209609913</v>
      </c>
      <c r="L549">
        <v>26185</v>
      </c>
      <c r="M549">
        <v>1</v>
      </c>
      <c r="N549">
        <v>57172</v>
      </c>
      <c r="O549" t="s">
        <v>2003</v>
      </c>
      <c r="P549">
        <v>925</v>
      </c>
      <c r="Q549" t="s">
        <v>2004</v>
      </c>
      <c r="R549" t="s">
        <v>2005</v>
      </c>
      <c r="S549" t="s">
        <v>31441</v>
      </c>
      <c r="T549">
        <v>0.32911398597860803</v>
      </c>
      <c r="U549">
        <v>0.603102917160658</v>
      </c>
      <c r="V549">
        <v>21.763549790966898</v>
      </c>
      <c r="W549">
        <v>0.38920677604595899</v>
      </c>
      <c r="X549">
        <v>0.704072456322962</v>
      </c>
      <c r="Y549">
        <v>-21.561915990580601</v>
      </c>
      <c r="Z549">
        <v>0.306975110376564</v>
      </c>
      <c r="AA549">
        <v>0.72610664078822296</v>
      </c>
      <c r="AB549">
        <v>23.1850138682384</v>
      </c>
      <c r="AC549">
        <v>0.75388744886274095</v>
      </c>
      <c r="AD549">
        <v>0.87989882095915395</v>
      </c>
      <c r="AE549">
        <v>1.3539763062261101</v>
      </c>
      <c r="AF549">
        <v>0.64997455747578503</v>
      </c>
      <c r="AG549">
        <v>0.80674443595273604</v>
      </c>
      <c r="AH549">
        <v>-1.07834193399112</v>
      </c>
      <c r="AI549">
        <v>0.35038410267202102</v>
      </c>
      <c r="AJ549">
        <v>0.78121606160956403</v>
      </c>
      <c r="AK549">
        <v>-23.078098675959001</v>
      </c>
    </row>
    <row r="550" spans="1:37" x14ac:dyDescent="0.2">
      <c r="A550" t="s">
        <v>31</v>
      </c>
      <c r="B550">
        <v>209888761</v>
      </c>
      <c r="C550">
        <v>209888961</v>
      </c>
      <c r="D550">
        <v>201</v>
      </c>
      <c r="E550" t="s">
        <v>2006</v>
      </c>
      <c r="F550">
        <v>7</v>
      </c>
      <c r="G550" t="s">
        <v>2007</v>
      </c>
      <c r="H550" t="s">
        <v>31000</v>
      </c>
      <c r="I550">
        <v>1</v>
      </c>
      <c r="J550">
        <v>209900923</v>
      </c>
      <c r="K550">
        <v>209952756</v>
      </c>
      <c r="L550">
        <v>51834</v>
      </c>
      <c r="M550">
        <v>1</v>
      </c>
      <c r="N550">
        <v>255928</v>
      </c>
      <c r="O550" t="s">
        <v>2008</v>
      </c>
      <c r="P550">
        <v>-11962</v>
      </c>
      <c r="Q550" t="s">
        <v>2009</v>
      </c>
      <c r="R550" t="s">
        <v>2010</v>
      </c>
      <c r="S550" t="s">
        <v>31442</v>
      </c>
      <c r="T550">
        <v>0.35387198439864398</v>
      </c>
      <c r="U550">
        <v>0.603102917160658</v>
      </c>
      <c r="V550">
        <v>-22.887927943404598</v>
      </c>
      <c r="W550">
        <v>0.38920677604595899</v>
      </c>
      <c r="X550">
        <v>0.704072456322962</v>
      </c>
      <c r="Y550">
        <v>-23.312357342420501</v>
      </c>
      <c r="Z550">
        <v>0.69013698642955401</v>
      </c>
      <c r="AA550">
        <v>0.84521697243271998</v>
      </c>
      <c r="AB550">
        <v>-0.33741076744023102</v>
      </c>
      <c r="AC550">
        <v>0.71753805159658501</v>
      </c>
      <c r="AD550">
        <v>0.87989882095915395</v>
      </c>
      <c r="AE550">
        <v>-1.2800393392102101</v>
      </c>
      <c r="AF550">
        <v>0.32549523997010099</v>
      </c>
      <c r="AG550">
        <v>0.70473078222419605</v>
      </c>
      <c r="AH550">
        <v>-23.262743657760598</v>
      </c>
      <c r="AI550">
        <v>0.35038410267202102</v>
      </c>
      <c r="AJ550">
        <v>0.78121606160956403</v>
      </c>
      <c r="AK550">
        <v>-23.192354337036601</v>
      </c>
    </row>
    <row r="551" spans="1:37" x14ac:dyDescent="0.2">
      <c r="A551" t="s">
        <v>31</v>
      </c>
      <c r="B551">
        <v>209888961</v>
      </c>
      <c r="C551">
        <v>209889161</v>
      </c>
      <c r="D551">
        <v>201</v>
      </c>
      <c r="E551" t="s">
        <v>2011</v>
      </c>
      <c r="F551">
        <v>21</v>
      </c>
      <c r="G551" t="s">
        <v>2012</v>
      </c>
      <c r="H551" t="s">
        <v>31000</v>
      </c>
      <c r="I551">
        <v>1</v>
      </c>
      <c r="J551">
        <v>209900923</v>
      </c>
      <c r="K551">
        <v>209952756</v>
      </c>
      <c r="L551">
        <v>51834</v>
      </c>
      <c r="M551">
        <v>1</v>
      </c>
      <c r="N551">
        <v>255928</v>
      </c>
      <c r="O551" t="s">
        <v>2008</v>
      </c>
      <c r="P551">
        <v>-11762</v>
      </c>
      <c r="Q551" t="s">
        <v>2009</v>
      </c>
      <c r="R551" t="s">
        <v>2010</v>
      </c>
      <c r="S551" t="s">
        <v>31442</v>
      </c>
      <c r="T551">
        <v>0.35387198439864398</v>
      </c>
      <c r="U551">
        <v>0.603102917160658</v>
      </c>
      <c r="V551">
        <v>-22.887927943404598</v>
      </c>
      <c r="W551">
        <v>0.38920677604595899</v>
      </c>
      <c r="X551">
        <v>0.704072456322962</v>
      </c>
      <c r="Y551">
        <v>-23.312357342420501</v>
      </c>
      <c r="Z551">
        <v>0.69013698642955401</v>
      </c>
      <c r="AA551">
        <v>0.84521697243271998</v>
      </c>
      <c r="AB551">
        <v>-0.33741076744023102</v>
      </c>
      <c r="AC551">
        <v>0.71753805159658501</v>
      </c>
      <c r="AD551">
        <v>0.87989882095915395</v>
      </c>
      <c r="AE551">
        <v>-1.2800393392102101</v>
      </c>
      <c r="AF551">
        <v>0.32549523997010099</v>
      </c>
      <c r="AG551">
        <v>0.70473078222419605</v>
      </c>
      <c r="AH551">
        <v>-23.262743657760598</v>
      </c>
      <c r="AI551">
        <v>0.35038410267202102</v>
      </c>
      <c r="AJ551">
        <v>0.78121606160956403</v>
      </c>
      <c r="AK551">
        <v>-23.192354337036601</v>
      </c>
    </row>
    <row r="552" spans="1:37" x14ac:dyDescent="0.2">
      <c r="A552" t="s">
        <v>31</v>
      </c>
      <c r="B552">
        <v>209918884</v>
      </c>
      <c r="C552">
        <v>209919059</v>
      </c>
      <c r="D552">
        <v>176</v>
      </c>
      <c r="E552" t="s">
        <v>2013</v>
      </c>
      <c r="F552">
        <v>2</v>
      </c>
      <c r="G552" t="s">
        <v>2014</v>
      </c>
      <c r="H552" t="s">
        <v>31443</v>
      </c>
      <c r="I552">
        <v>1</v>
      </c>
      <c r="J552">
        <v>209900923</v>
      </c>
      <c r="K552">
        <v>209952756</v>
      </c>
      <c r="L552">
        <v>51834</v>
      </c>
      <c r="M552">
        <v>1</v>
      </c>
      <c r="N552">
        <v>255928</v>
      </c>
      <c r="O552" t="s">
        <v>2008</v>
      </c>
      <c r="P552">
        <v>17961</v>
      </c>
      <c r="Q552" t="s">
        <v>2009</v>
      </c>
      <c r="R552" t="s">
        <v>2010</v>
      </c>
      <c r="S552" t="s">
        <v>31442</v>
      </c>
      <c r="T552">
        <v>0.62998914967601904</v>
      </c>
      <c r="U552">
        <v>0.84904924635754497</v>
      </c>
      <c r="V552">
        <v>-1.6632655337556299</v>
      </c>
      <c r="W552">
        <v>0.83553089073937903</v>
      </c>
      <c r="X552">
        <v>0.95159051474143896</v>
      </c>
      <c r="Y552">
        <v>-0.21491467566391301</v>
      </c>
      <c r="Z552">
        <v>0.75293704735967204</v>
      </c>
      <c r="AA552">
        <v>0.89242711788733997</v>
      </c>
      <c r="AB552">
        <v>-1.82265399185858</v>
      </c>
      <c r="AC552">
        <v>0.83754478050508196</v>
      </c>
      <c r="AD552">
        <v>0.94068432309766403</v>
      </c>
      <c r="AE552">
        <v>-0.51084529176552695</v>
      </c>
      <c r="AF552">
        <v>0.568258022633366</v>
      </c>
      <c r="AG552">
        <v>0.80674443595273604</v>
      </c>
      <c r="AH552">
        <v>-1.0256424454966999</v>
      </c>
      <c r="AI552">
        <v>0.86966190386540798</v>
      </c>
      <c r="AJ552">
        <v>0.98264488833203201</v>
      </c>
      <c r="AK552">
        <v>0.12001844608218</v>
      </c>
    </row>
    <row r="553" spans="1:37" x14ac:dyDescent="0.2">
      <c r="A553" t="s">
        <v>31</v>
      </c>
      <c r="B553">
        <v>209919059</v>
      </c>
      <c r="C553">
        <v>209919234</v>
      </c>
      <c r="D553">
        <v>176</v>
      </c>
      <c r="E553" t="s">
        <v>2015</v>
      </c>
      <c r="F553">
        <v>2</v>
      </c>
      <c r="G553" t="s">
        <v>2016</v>
      </c>
      <c r="H553" t="s">
        <v>31443</v>
      </c>
      <c r="I553">
        <v>1</v>
      </c>
      <c r="J553">
        <v>209900923</v>
      </c>
      <c r="K553">
        <v>209952756</v>
      </c>
      <c r="L553">
        <v>51834</v>
      </c>
      <c r="M553">
        <v>1</v>
      </c>
      <c r="N553">
        <v>255928</v>
      </c>
      <c r="O553" t="s">
        <v>2008</v>
      </c>
      <c r="P553">
        <v>18136</v>
      </c>
      <c r="Q553" t="s">
        <v>2009</v>
      </c>
      <c r="R553" t="s">
        <v>2010</v>
      </c>
      <c r="S553" t="s">
        <v>31442</v>
      </c>
      <c r="T553">
        <v>0.59776149568237302</v>
      </c>
      <c r="U553">
        <v>0.82125442047224695</v>
      </c>
      <c r="V553">
        <v>-1.75160964502173</v>
      </c>
      <c r="W553">
        <v>0.83553089073937903</v>
      </c>
      <c r="X553">
        <v>0.95159051474143896</v>
      </c>
      <c r="Y553">
        <v>-0.21491467566391301</v>
      </c>
      <c r="Z553">
        <v>0.73310376650596298</v>
      </c>
      <c r="AA553">
        <v>0.87676068161113196</v>
      </c>
      <c r="AB553">
        <v>-1.9109981031246801</v>
      </c>
      <c r="AC553">
        <v>0.81874707595858798</v>
      </c>
      <c r="AD553">
        <v>0.93949447398230601</v>
      </c>
      <c r="AE553">
        <v>-0.40909852219966297</v>
      </c>
      <c r="AF553">
        <v>0.55040103932088003</v>
      </c>
      <c r="AG553">
        <v>0.80674443595273604</v>
      </c>
      <c r="AH553">
        <v>-1.09819937177893</v>
      </c>
      <c r="AI553">
        <v>0.86966190386540798</v>
      </c>
      <c r="AJ553">
        <v>0.98264488833203201</v>
      </c>
      <c r="AK553">
        <v>3.7965206001844401E-2</v>
      </c>
    </row>
    <row r="554" spans="1:37" x14ac:dyDescent="0.2">
      <c r="A554" t="s">
        <v>31</v>
      </c>
      <c r="B554">
        <v>211127593</v>
      </c>
      <c r="C554">
        <v>211127735</v>
      </c>
      <c r="D554">
        <v>143</v>
      </c>
      <c r="E554" t="s">
        <v>2017</v>
      </c>
      <c r="F554">
        <v>0</v>
      </c>
      <c r="G554" t="s">
        <v>2018</v>
      </c>
      <c r="H554" t="s">
        <v>31444</v>
      </c>
      <c r="I554">
        <v>1</v>
      </c>
      <c r="J554">
        <v>211132588</v>
      </c>
      <c r="K554">
        <v>211133374</v>
      </c>
      <c r="L554">
        <v>787</v>
      </c>
      <c r="M554">
        <v>2</v>
      </c>
      <c r="N554">
        <v>100874296</v>
      </c>
      <c r="O554" t="s">
        <v>2019</v>
      </c>
      <c r="P554">
        <v>5639</v>
      </c>
      <c r="Q554" t="s">
        <v>40</v>
      </c>
      <c r="R554" t="s">
        <v>2020</v>
      </c>
      <c r="S554" t="s">
        <v>31445</v>
      </c>
      <c r="T554">
        <v>1</v>
      </c>
      <c r="U554">
        <v>1</v>
      </c>
      <c r="V554">
        <v>-3.2413773591340198</v>
      </c>
      <c r="W554">
        <v>0.46193634366738701</v>
      </c>
      <c r="X554">
        <v>0.75726018452522603</v>
      </c>
      <c r="Y554">
        <v>1.41768279680342</v>
      </c>
      <c r="Z554">
        <v>0.693404429441695</v>
      </c>
      <c r="AA554">
        <v>0.84521697243271998</v>
      </c>
      <c r="AB554">
        <v>0.31333855921199599</v>
      </c>
      <c r="AC554">
        <v>0.615069744472027</v>
      </c>
      <c r="AD554">
        <v>0.87989882095915395</v>
      </c>
      <c r="AE554">
        <v>0.48205778588908099</v>
      </c>
      <c r="AF554">
        <v>0.68997179462344205</v>
      </c>
      <c r="AG554">
        <v>0.83846513202101103</v>
      </c>
      <c r="AH554">
        <v>-3.99296470724846</v>
      </c>
      <c r="AI554">
        <v>0.393720794027765</v>
      </c>
      <c r="AJ554">
        <v>0.78121606160956403</v>
      </c>
      <c r="AK554">
        <v>2.1480080176754801</v>
      </c>
    </row>
    <row r="555" spans="1:37" x14ac:dyDescent="0.2">
      <c r="A555" t="s">
        <v>31</v>
      </c>
      <c r="B555">
        <v>211514957</v>
      </c>
      <c r="C555">
        <v>211515142</v>
      </c>
      <c r="D555">
        <v>186</v>
      </c>
      <c r="E555" t="s">
        <v>2021</v>
      </c>
      <c r="F555">
        <v>7</v>
      </c>
      <c r="G555" t="s">
        <v>2022</v>
      </c>
      <c r="H555" t="s">
        <v>31000</v>
      </c>
      <c r="I555">
        <v>1</v>
      </c>
      <c r="J555">
        <v>211476522</v>
      </c>
      <c r="K555">
        <v>211492162</v>
      </c>
      <c r="L555">
        <v>15641</v>
      </c>
      <c r="M555">
        <v>2</v>
      </c>
      <c r="N555">
        <v>343035</v>
      </c>
      <c r="O555" t="s">
        <v>2023</v>
      </c>
      <c r="P555">
        <v>-22795</v>
      </c>
      <c r="Q555" t="s">
        <v>2024</v>
      </c>
      <c r="R555" t="s">
        <v>2025</v>
      </c>
      <c r="S555" t="s">
        <v>31446</v>
      </c>
      <c r="T555">
        <v>0.17308923567461099</v>
      </c>
      <c r="U555">
        <v>0.603102917160658</v>
      </c>
      <c r="V555">
        <v>-24.725237178289198</v>
      </c>
      <c r="W555">
        <v>0.38920677604595899</v>
      </c>
      <c r="X555">
        <v>0.704072456322962</v>
      </c>
      <c r="Y555">
        <v>-22.5981516095177</v>
      </c>
      <c r="Z555">
        <v>0.23404878042441499</v>
      </c>
      <c r="AA555">
        <v>0.72610664078822296</v>
      </c>
      <c r="AB555">
        <v>-5.0880301035550302</v>
      </c>
      <c r="AC555">
        <v>0.88945902157151002</v>
      </c>
      <c r="AD555">
        <v>0.94068432309766403</v>
      </c>
      <c r="AE555">
        <v>0.95652510762427101</v>
      </c>
      <c r="AF555">
        <v>0.22065000948199101</v>
      </c>
      <c r="AG555">
        <v>0.68151250837662902</v>
      </c>
      <c r="AH555">
        <v>-23.872322875206201</v>
      </c>
      <c r="AI555">
        <v>0.24456414000292601</v>
      </c>
      <c r="AJ555">
        <v>0.78121606160956403</v>
      </c>
      <c r="AK555">
        <v>-23.801933552012201</v>
      </c>
    </row>
    <row r="556" spans="1:37" x14ac:dyDescent="0.2">
      <c r="A556" t="s">
        <v>31</v>
      </c>
      <c r="B556">
        <v>211515142</v>
      </c>
      <c r="C556">
        <v>211515327</v>
      </c>
      <c r="D556">
        <v>186</v>
      </c>
      <c r="E556" t="s">
        <v>2027</v>
      </c>
      <c r="F556">
        <v>12</v>
      </c>
      <c r="G556" t="s">
        <v>2028</v>
      </c>
      <c r="H556" t="s">
        <v>31000</v>
      </c>
      <c r="I556">
        <v>1</v>
      </c>
      <c r="J556">
        <v>211476522</v>
      </c>
      <c r="K556">
        <v>211492162</v>
      </c>
      <c r="L556">
        <v>15641</v>
      </c>
      <c r="M556">
        <v>2</v>
      </c>
      <c r="N556">
        <v>343035</v>
      </c>
      <c r="O556" t="s">
        <v>2023</v>
      </c>
      <c r="P556">
        <v>-22980</v>
      </c>
      <c r="Q556" t="s">
        <v>2024</v>
      </c>
      <c r="R556" t="s">
        <v>2025</v>
      </c>
      <c r="S556" t="s">
        <v>31446</v>
      </c>
      <c r="T556">
        <v>0.17308923567461099</v>
      </c>
      <c r="U556">
        <v>0.603102917160658</v>
      </c>
      <c r="V556">
        <v>-24.725237178289198</v>
      </c>
      <c r="W556">
        <v>0.38920677604595899</v>
      </c>
      <c r="X556">
        <v>0.704072456322962</v>
      </c>
      <c r="Y556">
        <v>-22.5981516095177</v>
      </c>
      <c r="Z556">
        <v>0.23404878042441499</v>
      </c>
      <c r="AA556">
        <v>0.72610664078822296</v>
      </c>
      <c r="AB556">
        <v>-5.0880301035550302</v>
      </c>
      <c r="AC556">
        <v>0.88945902157151002</v>
      </c>
      <c r="AD556">
        <v>0.94068432309766403</v>
      </c>
      <c r="AE556">
        <v>0.95652510762427101</v>
      </c>
      <c r="AF556">
        <v>0.22065000948199101</v>
      </c>
      <c r="AG556">
        <v>0.68151250837662902</v>
      </c>
      <c r="AH556">
        <v>-23.872322875206201</v>
      </c>
      <c r="AI556">
        <v>0.24456414000292601</v>
      </c>
      <c r="AJ556">
        <v>0.78121606160956403</v>
      </c>
      <c r="AK556">
        <v>-23.801933552012201</v>
      </c>
    </row>
    <row r="557" spans="1:37" x14ac:dyDescent="0.2">
      <c r="A557" t="s">
        <v>31</v>
      </c>
      <c r="B557">
        <v>211815547</v>
      </c>
      <c r="C557">
        <v>211815725</v>
      </c>
      <c r="D557">
        <v>179</v>
      </c>
      <c r="E557" t="s">
        <v>2029</v>
      </c>
      <c r="F557">
        <v>1</v>
      </c>
      <c r="G557" t="s">
        <v>2030</v>
      </c>
      <c r="H557" t="s">
        <v>31447</v>
      </c>
      <c r="I557">
        <v>1</v>
      </c>
      <c r="J557">
        <v>211829636</v>
      </c>
      <c r="K557">
        <v>211839933</v>
      </c>
      <c r="L557">
        <v>10298</v>
      </c>
      <c r="M557">
        <v>1</v>
      </c>
      <c r="N557">
        <v>102723727</v>
      </c>
      <c r="O557" t="s">
        <v>2031</v>
      </c>
      <c r="P557">
        <v>-13911</v>
      </c>
      <c r="Q557" t="s">
        <v>2032</v>
      </c>
      <c r="R557" t="s">
        <v>2033</v>
      </c>
      <c r="S557" t="s">
        <v>31448</v>
      </c>
      <c r="T557">
        <v>8.8407481283857503E-2</v>
      </c>
      <c r="U557">
        <v>0.603102917160658</v>
      </c>
      <c r="V557">
        <v>-23.700951994887301</v>
      </c>
      <c r="W557">
        <v>0.65075386537994595</v>
      </c>
      <c r="X557">
        <v>0.94119559056004798</v>
      </c>
      <c r="Y557">
        <v>-1.21195201444052</v>
      </c>
      <c r="Z557">
        <v>0.19592519711296399</v>
      </c>
      <c r="AA557">
        <v>0.72610664078822296</v>
      </c>
      <c r="AB557">
        <v>-2.3294927585485499</v>
      </c>
      <c r="AC557">
        <v>0.87571881649376604</v>
      </c>
      <c r="AD557">
        <v>0.94068432309766403</v>
      </c>
      <c r="AE557">
        <v>-0.70433844635267395</v>
      </c>
      <c r="AF557">
        <v>0.105385325799565</v>
      </c>
      <c r="AG557">
        <v>0.68151250837662902</v>
      </c>
      <c r="AH557">
        <v>-23.224975883315501</v>
      </c>
      <c r="AI557">
        <v>0.566733449666177</v>
      </c>
      <c r="AJ557">
        <v>0.78121606160956403</v>
      </c>
      <c r="AK557">
        <v>-1.0720921731973101</v>
      </c>
    </row>
    <row r="558" spans="1:37" x14ac:dyDescent="0.2">
      <c r="A558" t="s">
        <v>31</v>
      </c>
      <c r="B558">
        <v>212695578</v>
      </c>
      <c r="C558">
        <v>212695810</v>
      </c>
      <c r="D558">
        <v>233</v>
      </c>
      <c r="E558" t="s">
        <v>2034</v>
      </c>
      <c r="F558">
        <v>4</v>
      </c>
      <c r="G558" t="s">
        <v>2035</v>
      </c>
      <c r="H558" t="s">
        <v>31032</v>
      </c>
      <c r="I558">
        <v>1</v>
      </c>
      <c r="J558">
        <v>212686418</v>
      </c>
      <c r="K558">
        <v>212698755</v>
      </c>
      <c r="L558">
        <v>12338</v>
      </c>
      <c r="M558">
        <v>2</v>
      </c>
      <c r="N558">
        <v>55509</v>
      </c>
      <c r="O558" t="s">
        <v>2036</v>
      </c>
      <c r="P558">
        <v>2945</v>
      </c>
      <c r="Q558" t="s">
        <v>2037</v>
      </c>
      <c r="R558" t="s">
        <v>2038</v>
      </c>
      <c r="S558" t="s">
        <v>31449</v>
      </c>
      <c r="T558">
        <v>0.97213403838398904</v>
      </c>
      <c r="U558">
        <v>1</v>
      </c>
      <c r="V558">
        <v>0.83739953280675405</v>
      </c>
      <c r="W558">
        <v>0.94541066367716797</v>
      </c>
      <c r="X558">
        <v>0.95159051474143896</v>
      </c>
      <c r="Y558">
        <v>-0.49137582717273498</v>
      </c>
      <c r="Z558">
        <v>0.69013698642955401</v>
      </c>
      <c r="AA558">
        <v>0.84521697243271998</v>
      </c>
      <c r="AB558">
        <v>-0.12607439868756901</v>
      </c>
      <c r="AC558">
        <v>0.71753805159658501</v>
      </c>
      <c r="AD558">
        <v>0.87989882095915395</v>
      </c>
      <c r="AE558">
        <v>-1.49137549962097</v>
      </c>
      <c r="AF558">
        <v>0.61410715005536498</v>
      </c>
      <c r="AG558">
        <v>0.80674443595273604</v>
      </c>
      <c r="AH558">
        <v>1.7670098773635901</v>
      </c>
      <c r="AI558">
        <v>0.59609816080359102</v>
      </c>
      <c r="AJ558">
        <v>0.78121606160956403</v>
      </c>
      <c r="AK558">
        <v>0.377379447068453</v>
      </c>
    </row>
    <row r="559" spans="1:37" x14ac:dyDescent="0.2">
      <c r="A559" t="s">
        <v>31</v>
      </c>
      <c r="B559">
        <v>213010234</v>
      </c>
      <c r="C559">
        <v>213010412</v>
      </c>
      <c r="D559">
        <v>179</v>
      </c>
      <c r="E559" t="s">
        <v>2039</v>
      </c>
      <c r="F559">
        <v>5</v>
      </c>
      <c r="G559" t="s">
        <v>2040</v>
      </c>
      <c r="H559" t="s">
        <v>30999</v>
      </c>
      <c r="I559">
        <v>1</v>
      </c>
      <c r="J559">
        <v>213005125</v>
      </c>
      <c r="K559">
        <v>213011463</v>
      </c>
      <c r="L559">
        <v>6339</v>
      </c>
      <c r="M559">
        <v>2</v>
      </c>
      <c r="N559">
        <v>90806</v>
      </c>
      <c r="O559" t="s">
        <v>2041</v>
      </c>
      <c r="P559">
        <v>1051</v>
      </c>
      <c r="Q559" t="s">
        <v>2042</v>
      </c>
      <c r="R559" t="s">
        <v>2043</v>
      </c>
      <c r="S559" t="s">
        <v>31450</v>
      </c>
      <c r="T559">
        <v>0.32911398597860803</v>
      </c>
      <c r="U559">
        <v>0.603102917160658</v>
      </c>
      <c r="V559">
        <v>23.1617339925747</v>
      </c>
      <c r="W559">
        <v>0.89107655920673101</v>
      </c>
      <c r="X559">
        <v>0.95159051474143896</v>
      </c>
      <c r="Y559">
        <v>1.33841449235323</v>
      </c>
      <c r="Z559">
        <v>0.306975110376564</v>
      </c>
      <c r="AA559">
        <v>0.72610664078822296</v>
      </c>
      <c r="AB559">
        <v>22.7625977266006</v>
      </c>
      <c r="AC559">
        <v>0.75388744886274095</v>
      </c>
      <c r="AD559">
        <v>0.87989882095915395</v>
      </c>
      <c r="AE559">
        <v>0.33841463840991898</v>
      </c>
      <c r="AF559">
        <v>0.61410715005536498</v>
      </c>
      <c r="AG559">
        <v>0.80674443595273604</v>
      </c>
      <c r="AH559">
        <v>2.0627797844378302</v>
      </c>
      <c r="AI559">
        <v>0.56157887380500204</v>
      </c>
      <c r="AJ559">
        <v>0.78121606160956403</v>
      </c>
      <c r="AK559">
        <v>2.2071696539694399</v>
      </c>
    </row>
    <row r="560" spans="1:37" x14ac:dyDescent="0.2">
      <c r="A560" t="s">
        <v>31</v>
      </c>
      <c r="B560">
        <v>213010412</v>
      </c>
      <c r="C560">
        <v>213010590</v>
      </c>
      <c r="D560">
        <v>179</v>
      </c>
      <c r="E560" t="s">
        <v>2044</v>
      </c>
      <c r="F560">
        <v>7</v>
      </c>
      <c r="G560" t="s">
        <v>2045</v>
      </c>
      <c r="H560" t="s">
        <v>30987</v>
      </c>
      <c r="I560">
        <v>1</v>
      </c>
      <c r="J560">
        <v>213005125</v>
      </c>
      <c r="K560">
        <v>213011463</v>
      </c>
      <c r="L560">
        <v>6339</v>
      </c>
      <c r="M560">
        <v>2</v>
      </c>
      <c r="N560">
        <v>90806</v>
      </c>
      <c r="O560" t="s">
        <v>2041</v>
      </c>
      <c r="P560">
        <v>873</v>
      </c>
      <c r="Q560" t="s">
        <v>2042</v>
      </c>
      <c r="R560" t="s">
        <v>2043</v>
      </c>
      <c r="S560" t="s">
        <v>31450</v>
      </c>
      <c r="T560">
        <v>0.32911398597860803</v>
      </c>
      <c r="U560">
        <v>0.603102917160658</v>
      </c>
      <c r="V560">
        <v>23.1617339925747</v>
      </c>
      <c r="W560">
        <v>0.89107655920673101</v>
      </c>
      <c r="X560">
        <v>0.95159051474143896</v>
      </c>
      <c r="Y560">
        <v>1.33841449235323</v>
      </c>
      <c r="Z560">
        <v>0.306975110376564</v>
      </c>
      <c r="AA560">
        <v>0.72610664078822296</v>
      </c>
      <c r="AB560">
        <v>22.7625977266006</v>
      </c>
      <c r="AC560">
        <v>0.75388744886274095</v>
      </c>
      <c r="AD560">
        <v>0.87989882095915395</v>
      </c>
      <c r="AE560">
        <v>0.33841463840991898</v>
      </c>
      <c r="AF560">
        <v>0.61410715005536498</v>
      </c>
      <c r="AG560">
        <v>0.80674443595273604</v>
      </c>
      <c r="AH560">
        <v>2.0627797844378302</v>
      </c>
      <c r="AI560">
        <v>0.56157887380500204</v>
      </c>
      <c r="AJ560">
        <v>0.78121606160956403</v>
      </c>
      <c r="AK560">
        <v>2.2071696539694399</v>
      </c>
    </row>
    <row r="561" spans="1:37" x14ac:dyDescent="0.2">
      <c r="A561" t="s">
        <v>31</v>
      </c>
      <c r="B561">
        <v>214450011</v>
      </c>
      <c r="C561">
        <v>214450225</v>
      </c>
      <c r="D561">
        <v>215</v>
      </c>
      <c r="E561" t="s">
        <v>2046</v>
      </c>
      <c r="F561">
        <v>4</v>
      </c>
      <c r="G561" t="s">
        <v>2047</v>
      </c>
      <c r="H561" t="s">
        <v>31451</v>
      </c>
      <c r="I561">
        <v>1</v>
      </c>
      <c r="J561">
        <v>214372246</v>
      </c>
      <c r="K561">
        <v>214376406</v>
      </c>
      <c r="L561">
        <v>4161</v>
      </c>
      <c r="M561">
        <v>2</v>
      </c>
      <c r="N561">
        <v>5784</v>
      </c>
      <c r="O561" t="s">
        <v>2048</v>
      </c>
      <c r="P561">
        <v>-73605</v>
      </c>
      <c r="Q561" t="s">
        <v>2049</v>
      </c>
      <c r="R561" t="s">
        <v>2050</v>
      </c>
      <c r="S561" t="s">
        <v>31452</v>
      </c>
      <c r="T561" t="s">
        <v>40</v>
      </c>
      <c r="U561" t="s">
        <v>40</v>
      </c>
      <c r="V561">
        <v>0</v>
      </c>
      <c r="W561">
        <v>0.29261482077562401</v>
      </c>
      <c r="X561">
        <v>0.704072456322962</v>
      </c>
      <c r="Y561">
        <v>22.437044143488301</v>
      </c>
      <c r="Z561">
        <v>0.48464167878831399</v>
      </c>
      <c r="AA561">
        <v>0.84435025072159198</v>
      </c>
      <c r="AB561">
        <v>21.399569705510402</v>
      </c>
      <c r="AC561">
        <v>0.45677901822897599</v>
      </c>
      <c r="AD561">
        <v>0.82872126865393902</v>
      </c>
      <c r="AE561">
        <v>21.437044397556999</v>
      </c>
      <c r="AF561">
        <v>0.501741946288212</v>
      </c>
      <c r="AG561">
        <v>0.80674443595273604</v>
      </c>
      <c r="AH561">
        <v>-21.363043842857302</v>
      </c>
      <c r="AI561">
        <v>0.14667288820271701</v>
      </c>
      <c r="AJ561">
        <v>0.78121606160956403</v>
      </c>
      <c r="AK561">
        <v>22.437044143488301</v>
      </c>
    </row>
    <row r="562" spans="1:37" x14ac:dyDescent="0.2">
      <c r="A562" t="s">
        <v>31</v>
      </c>
      <c r="B562">
        <v>214450262</v>
      </c>
      <c r="C562">
        <v>214450414</v>
      </c>
      <c r="D562">
        <v>153</v>
      </c>
      <c r="E562" t="s">
        <v>2051</v>
      </c>
      <c r="F562">
        <v>7</v>
      </c>
      <c r="G562" t="s">
        <v>2052</v>
      </c>
      <c r="H562" t="s">
        <v>31451</v>
      </c>
      <c r="I562">
        <v>1</v>
      </c>
      <c r="J562">
        <v>214372246</v>
      </c>
      <c r="K562">
        <v>214376406</v>
      </c>
      <c r="L562">
        <v>4161</v>
      </c>
      <c r="M562">
        <v>2</v>
      </c>
      <c r="N562">
        <v>5784</v>
      </c>
      <c r="O562" t="s">
        <v>2048</v>
      </c>
      <c r="P562">
        <v>-73856</v>
      </c>
      <c r="Q562" t="s">
        <v>2049</v>
      </c>
      <c r="R562" t="s">
        <v>2050</v>
      </c>
      <c r="S562" t="s">
        <v>31452</v>
      </c>
      <c r="T562" t="s">
        <v>40</v>
      </c>
      <c r="U562" t="s">
        <v>40</v>
      </c>
      <c r="V562">
        <v>0</v>
      </c>
      <c r="W562">
        <v>0.29261482077562401</v>
      </c>
      <c r="X562">
        <v>0.704072456322962</v>
      </c>
      <c r="Y562">
        <v>22.437044143488301</v>
      </c>
      <c r="Z562">
        <v>0.48464167878831399</v>
      </c>
      <c r="AA562">
        <v>0.84435025072159198</v>
      </c>
      <c r="AB562">
        <v>21.399569705510402</v>
      </c>
      <c r="AC562">
        <v>0.45677901822897599</v>
      </c>
      <c r="AD562">
        <v>0.82872126865393902</v>
      </c>
      <c r="AE562">
        <v>21.437044397556999</v>
      </c>
      <c r="AF562">
        <v>0.501741946288212</v>
      </c>
      <c r="AG562">
        <v>0.80674443595273604</v>
      </c>
      <c r="AH562">
        <v>-21.363043842857302</v>
      </c>
      <c r="AI562">
        <v>0.14667288820271701</v>
      </c>
      <c r="AJ562">
        <v>0.78121606160956403</v>
      </c>
      <c r="AK562">
        <v>22.437044143488301</v>
      </c>
    </row>
    <row r="563" spans="1:37" x14ac:dyDescent="0.2">
      <c r="A563" t="s">
        <v>31</v>
      </c>
      <c r="B563">
        <v>215572148</v>
      </c>
      <c r="C563">
        <v>215572300</v>
      </c>
      <c r="D563">
        <v>153</v>
      </c>
      <c r="E563" t="s">
        <v>2053</v>
      </c>
      <c r="F563">
        <v>2</v>
      </c>
      <c r="G563" t="s">
        <v>2054</v>
      </c>
      <c r="H563" t="s">
        <v>30999</v>
      </c>
      <c r="I563">
        <v>1</v>
      </c>
      <c r="J563">
        <v>215573786</v>
      </c>
      <c r="K563">
        <v>215581179</v>
      </c>
      <c r="L563">
        <v>7394</v>
      </c>
      <c r="M563">
        <v>1</v>
      </c>
      <c r="N563">
        <v>51133</v>
      </c>
      <c r="O563" t="s">
        <v>2055</v>
      </c>
      <c r="P563">
        <v>-1486</v>
      </c>
      <c r="Q563" t="s">
        <v>2056</v>
      </c>
      <c r="R563" t="s">
        <v>2057</v>
      </c>
      <c r="S563" t="s">
        <v>31453</v>
      </c>
      <c r="T563">
        <v>0.152084254673993</v>
      </c>
      <c r="U563">
        <v>0.603102917160658</v>
      </c>
      <c r="V563">
        <v>24.792187209723199</v>
      </c>
      <c r="W563">
        <v>0.94541066367716797</v>
      </c>
      <c r="X563">
        <v>0.95159051474143896</v>
      </c>
      <c r="Y563">
        <v>0.238150584107232</v>
      </c>
      <c r="Z563">
        <v>0.306975110376564</v>
      </c>
      <c r="AA563">
        <v>0.72610664078822296</v>
      </c>
      <c r="AB563">
        <v>23.828713132922701</v>
      </c>
      <c r="AC563">
        <v>0.71753805159658501</v>
      </c>
      <c r="AD563">
        <v>0.87989882095915395</v>
      </c>
      <c r="AE563">
        <v>-0.76184932030229102</v>
      </c>
      <c r="AF563">
        <v>4.6407610929182198E-2</v>
      </c>
      <c r="AG563">
        <v>0.476038960109122</v>
      </c>
      <c r="AH563">
        <v>24.792187209723199</v>
      </c>
      <c r="AI563">
        <v>0.59609816080359102</v>
      </c>
      <c r="AJ563">
        <v>0.78121606160956403</v>
      </c>
      <c r="AK563">
        <v>1.1069059576901299</v>
      </c>
    </row>
    <row r="564" spans="1:37" x14ac:dyDescent="0.2">
      <c r="A564" t="s">
        <v>31</v>
      </c>
      <c r="B564">
        <v>215572446</v>
      </c>
      <c r="C564">
        <v>215572598</v>
      </c>
      <c r="D564">
        <v>153</v>
      </c>
      <c r="E564" t="s">
        <v>2058</v>
      </c>
      <c r="F564">
        <v>0</v>
      </c>
      <c r="G564" t="s">
        <v>2059</v>
      </c>
      <c r="H564" t="s">
        <v>30999</v>
      </c>
      <c r="I564">
        <v>1</v>
      </c>
      <c r="J564">
        <v>215573786</v>
      </c>
      <c r="K564">
        <v>215581179</v>
      </c>
      <c r="L564">
        <v>7394</v>
      </c>
      <c r="M564">
        <v>1</v>
      </c>
      <c r="N564">
        <v>51133</v>
      </c>
      <c r="O564" t="s">
        <v>2055</v>
      </c>
      <c r="P564">
        <v>-1188</v>
      </c>
      <c r="Q564" t="s">
        <v>2056</v>
      </c>
      <c r="R564" t="s">
        <v>2057</v>
      </c>
      <c r="S564" t="s">
        <v>31453</v>
      </c>
      <c r="T564">
        <v>0.152084254673993</v>
      </c>
      <c r="U564">
        <v>0.603102917160658</v>
      </c>
      <c r="V564">
        <v>24.792187209723199</v>
      </c>
      <c r="W564">
        <v>0.94541066367716797</v>
      </c>
      <c r="X564">
        <v>0.95159051474143896</v>
      </c>
      <c r="Y564">
        <v>0.238150584107232</v>
      </c>
      <c r="Z564">
        <v>0.306975110376564</v>
      </c>
      <c r="AA564">
        <v>0.72610664078822296</v>
      </c>
      <c r="AB564">
        <v>23.828713132922701</v>
      </c>
      <c r="AC564">
        <v>0.71753805159658501</v>
      </c>
      <c r="AD564">
        <v>0.87989882095915395</v>
      </c>
      <c r="AE564">
        <v>-0.76184932030229102</v>
      </c>
      <c r="AF564">
        <v>4.6407610929182198E-2</v>
      </c>
      <c r="AG564">
        <v>0.476038960109122</v>
      </c>
      <c r="AH564">
        <v>24.792187209723199</v>
      </c>
      <c r="AI564">
        <v>0.59609816080359102</v>
      </c>
      <c r="AJ564">
        <v>0.78121606160956403</v>
      </c>
      <c r="AK564">
        <v>1.1069059576901299</v>
      </c>
    </row>
    <row r="565" spans="1:37" x14ac:dyDescent="0.2">
      <c r="A565" t="s">
        <v>31</v>
      </c>
      <c r="B565">
        <v>218014314</v>
      </c>
      <c r="C565">
        <v>218014490</v>
      </c>
      <c r="D565">
        <v>177</v>
      </c>
      <c r="E565" t="s">
        <v>2060</v>
      </c>
      <c r="F565">
        <v>2</v>
      </c>
      <c r="G565" t="s">
        <v>2061</v>
      </c>
      <c r="H565" t="s">
        <v>31000</v>
      </c>
      <c r="I565">
        <v>1</v>
      </c>
      <c r="J565">
        <v>218043505</v>
      </c>
      <c r="K565">
        <v>218059140</v>
      </c>
      <c r="L565">
        <v>15636</v>
      </c>
      <c r="M565">
        <v>1</v>
      </c>
      <c r="N565">
        <v>101929631</v>
      </c>
      <c r="O565" t="s">
        <v>2062</v>
      </c>
      <c r="P565">
        <v>-29015</v>
      </c>
      <c r="Q565" t="s">
        <v>2063</v>
      </c>
      <c r="R565" t="s">
        <v>2064</v>
      </c>
      <c r="S565" t="s">
        <v>31454</v>
      </c>
      <c r="T565">
        <v>0.60505517487546101</v>
      </c>
      <c r="U565">
        <v>0.82341101933301197</v>
      </c>
      <c r="V565">
        <v>-1.28070426232885</v>
      </c>
      <c r="W565">
        <v>0.52938914056192898</v>
      </c>
      <c r="X565">
        <v>0.81997475101605799</v>
      </c>
      <c r="Y565">
        <v>0.26103117769485001</v>
      </c>
      <c r="Z565">
        <v>0.276340843525124</v>
      </c>
      <c r="AA565">
        <v>0.72610664078822296</v>
      </c>
      <c r="AB565">
        <v>-1.90181566678625</v>
      </c>
      <c r="AC565">
        <v>0.469713004540048</v>
      </c>
      <c r="AD565">
        <v>0.84721801401975505</v>
      </c>
      <c r="AE565">
        <v>0.51377391659412197</v>
      </c>
      <c r="AF565">
        <v>0.91545409724140403</v>
      </c>
      <c r="AG565">
        <v>1</v>
      </c>
      <c r="AH565">
        <v>-0.49512488203035099</v>
      </c>
      <c r="AI565">
        <v>0.70028824916981403</v>
      </c>
      <c r="AJ565">
        <v>0.86637447704251103</v>
      </c>
      <c r="AK565">
        <v>-0.114499094173381</v>
      </c>
    </row>
    <row r="566" spans="1:37" x14ac:dyDescent="0.2">
      <c r="A566" t="s">
        <v>31</v>
      </c>
      <c r="B566">
        <v>218014490</v>
      </c>
      <c r="C566">
        <v>218014666</v>
      </c>
      <c r="D566">
        <v>177</v>
      </c>
      <c r="E566" t="s">
        <v>2065</v>
      </c>
      <c r="F566">
        <v>2</v>
      </c>
      <c r="G566" t="s">
        <v>2066</v>
      </c>
      <c r="H566" t="s">
        <v>31000</v>
      </c>
      <c r="I566">
        <v>1</v>
      </c>
      <c r="J566">
        <v>218043505</v>
      </c>
      <c r="K566">
        <v>218059140</v>
      </c>
      <c r="L566">
        <v>15636</v>
      </c>
      <c r="M566">
        <v>1</v>
      </c>
      <c r="N566">
        <v>101929631</v>
      </c>
      <c r="O566" t="s">
        <v>2062</v>
      </c>
      <c r="P566">
        <v>-28839</v>
      </c>
      <c r="Q566" t="s">
        <v>2063</v>
      </c>
      <c r="R566" t="s">
        <v>2064</v>
      </c>
      <c r="S566" t="s">
        <v>31454</v>
      </c>
      <c r="T566">
        <v>0.60505517487546101</v>
      </c>
      <c r="U566">
        <v>0.82341101933301197</v>
      </c>
      <c r="V566">
        <v>-1.28070426232885</v>
      </c>
      <c r="W566">
        <v>0.52938914056192898</v>
      </c>
      <c r="X566">
        <v>0.81997475101605799</v>
      </c>
      <c r="Y566">
        <v>0.26103117769485001</v>
      </c>
      <c r="Z566">
        <v>0.276340843525124</v>
      </c>
      <c r="AA566">
        <v>0.72610664078822296</v>
      </c>
      <c r="AB566">
        <v>-1.90181566678625</v>
      </c>
      <c r="AC566">
        <v>0.469713004540048</v>
      </c>
      <c r="AD566">
        <v>0.84721801401975505</v>
      </c>
      <c r="AE566">
        <v>0.51377391659412197</v>
      </c>
      <c r="AF566">
        <v>0.91545409724140403</v>
      </c>
      <c r="AG566">
        <v>1</v>
      </c>
      <c r="AH566">
        <v>-0.49512488203035099</v>
      </c>
      <c r="AI566">
        <v>0.70028824916981403</v>
      </c>
      <c r="AJ566">
        <v>0.86637447704251103</v>
      </c>
      <c r="AK566">
        <v>-0.114499094173381</v>
      </c>
    </row>
    <row r="567" spans="1:37" x14ac:dyDescent="0.2">
      <c r="A567" t="s">
        <v>31</v>
      </c>
      <c r="B567">
        <v>218880454</v>
      </c>
      <c r="C567">
        <v>218880596</v>
      </c>
      <c r="D567">
        <v>143</v>
      </c>
      <c r="E567" t="s">
        <v>2067</v>
      </c>
      <c r="F567">
        <v>1</v>
      </c>
      <c r="G567" t="s">
        <v>2068</v>
      </c>
      <c r="H567" t="s">
        <v>31000</v>
      </c>
      <c r="I567">
        <v>1</v>
      </c>
      <c r="J567">
        <v>218912757</v>
      </c>
      <c r="K567">
        <v>218916184</v>
      </c>
      <c r="L567">
        <v>3428</v>
      </c>
      <c r="M567">
        <v>2</v>
      </c>
      <c r="N567">
        <v>105372925</v>
      </c>
      <c r="O567" t="s">
        <v>2069</v>
      </c>
      <c r="P567">
        <v>35588</v>
      </c>
      <c r="Q567" t="s">
        <v>40</v>
      </c>
      <c r="R567" t="s">
        <v>2070</v>
      </c>
      <c r="S567" t="s">
        <v>31455</v>
      </c>
      <c r="T567">
        <v>0.520663594717519</v>
      </c>
      <c r="U567">
        <v>0.79931571560609904</v>
      </c>
      <c r="V567">
        <v>1.6340372158805201</v>
      </c>
      <c r="W567">
        <v>0.84567993221869697</v>
      </c>
      <c r="X567">
        <v>0.95159051474143896</v>
      </c>
      <c r="Y567">
        <v>-0.49836662281836502</v>
      </c>
      <c r="Z567">
        <v>0.48698330763025399</v>
      </c>
      <c r="AA567">
        <v>0.84521697243271998</v>
      </c>
      <c r="AB567">
        <v>1.2795568221184499</v>
      </c>
      <c r="AC567">
        <v>0.39544811201674601</v>
      </c>
      <c r="AD567">
        <v>0.81441599634163397</v>
      </c>
      <c r="AE567">
        <v>-1.27235020841611</v>
      </c>
      <c r="AF567">
        <v>0.65185476709410495</v>
      </c>
      <c r="AG567">
        <v>0.80799183805219899</v>
      </c>
      <c r="AH567">
        <v>1.2117492285196401</v>
      </c>
      <c r="AI567">
        <v>0.70028824916981403</v>
      </c>
      <c r="AJ567">
        <v>0.86637447704251103</v>
      </c>
      <c r="AK567">
        <v>0.23395917842571101</v>
      </c>
    </row>
    <row r="568" spans="1:37" x14ac:dyDescent="0.2">
      <c r="A568" t="s">
        <v>31</v>
      </c>
      <c r="B568">
        <v>219410759</v>
      </c>
      <c r="C568">
        <v>219410909</v>
      </c>
      <c r="D568">
        <v>151</v>
      </c>
      <c r="E568" t="s">
        <v>2071</v>
      </c>
      <c r="F568">
        <v>10</v>
      </c>
      <c r="G568" t="s">
        <v>2072</v>
      </c>
      <c r="H568" t="s">
        <v>31456</v>
      </c>
      <c r="I568">
        <v>1</v>
      </c>
      <c r="J568">
        <v>219409538</v>
      </c>
      <c r="K568">
        <v>219433030</v>
      </c>
      <c r="L568">
        <v>23493</v>
      </c>
      <c r="M568">
        <v>2</v>
      </c>
      <c r="N568">
        <v>107984018</v>
      </c>
      <c r="O568" t="s">
        <v>2073</v>
      </c>
      <c r="P568">
        <v>22121</v>
      </c>
      <c r="Q568" t="s">
        <v>40</v>
      </c>
      <c r="R568" t="s">
        <v>2074</v>
      </c>
      <c r="S568" t="s">
        <v>31457</v>
      </c>
      <c r="T568">
        <v>0.583211159830616</v>
      </c>
      <c r="U568">
        <v>0.81360520874211995</v>
      </c>
      <c r="V568">
        <v>-1.8906999835856E-2</v>
      </c>
      <c r="W568">
        <v>0.29261482077562401</v>
      </c>
      <c r="X568">
        <v>0.704072456322962</v>
      </c>
      <c r="Y568">
        <v>22.262361873011699</v>
      </c>
      <c r="Z568">
        <v>1</v>
      </c>
      <c r="AA568">
        <v>1</v>
      </c>
      <c r="AB568">
        <v>-0.982380995262775</v>
      </c>
      <c r="AC568">
        <v>0.17695932866387601</v>
      </c>
      <c r="AD568">
        <v>0.68253123924728298</v>
      </c>
      <c r="AE568">
        <v>23.465295105273501</v>
      </c>
      <c r="AF568">
        <v>0.23669707478149901</v>
      </c>
      <c r="AG568">
        <v>0.69020448338054297</v>
      </c>
      <c r="AH568">
        <v>0.91070355144008497</v>
      </c>
      <c r="AI568">
        <v>0.98342151819761803</v>
      </c>
      <c r="AJ568">
        <v>0.98789258377071898</v>
      </c>
      <c r="AK568">
        <v>-0.70526719345182398</v>
      </c>
    </row>
    <row r="569" spans="1:37" x14ac:dyDescent="0.2">
      <c r="A569" t="s">
        <v>31</v>
      </c>
      <c r="B569">
        <v>219410909</v>
      </c>
      <c r="C569">
        <v>219411059</v>
      </c>
      <c r="D569">
        <v>151</v>
      </c>
      <c r="E569" t="s">
        <v>2075</v>
      </c>
      <c r="F569">
        <v>8</v>
      </c>
      <c r="G569" t="s">
        <v>2076</v>
      </c>
      <c r="H569" t="s">
        <v>31456</v>
      </c>
      <c r="I569">
        <v>1</v>
      </c>
      <c r="J569">
        <v>219409538</v>
      </c>
      <c r="K569">
        <v>219433030</v>
      </c>
      <c r="L569">
        <v>23493</v>
      </c>
      <c r="M569">
        <v>2</v>
      </c>
      <c r="N569">
        <v>107984018</v>
      </c>
      <c r="O569" t="s">
        <v>2073</v>
      </c>
      <c r="P569">
        <v>21971</v>
      </c>
      <c r="Q569" t="s">
        <v>40</v>
      </c>
      <c r="R569" t="s">
        <v>2074</v>
      </c>
      <c r="S569" t="s">
        <v>31457</v>
      </c>
      <c r="T569">
        <v>0.54421053469192604</v>
      </c>
      <c r="U569">
        <v>0.80321479550967601</v>
      </c>
      <c r="V569">
        <v>1.14550367477614</v>
      </c>
      <c r="W569">
        <v>0.29261482077562401</v>
      </c>
      <c r="X569">
        <v>0.704072456322962</v>
      </c>
      <c r="Y569">
        <v>22.262361873011699</v>
      </c>
      <c r="Z569">
        <v>0.96726857278496403</v>
      </c>
      <c r="AA569">
        <v>0.99919698600769702</v>
      </c>
      <c r="AB569">
        <v>0.18202960815247801</v>
      </c>
      <c r="AC569">
        <v>0.17695932866387601</v>
      </c>
      <c r="AD569">
        <v>0.68253123924728298</v>
      </c>
      <c r="AE569">
        <v>24.144723227990401</v>
      </c>
      <c r="AF569">
        <v>0.22065000948199101</v>
      </c>
      <c r="AG569">
        <v>0.68151250837662902</v>
      </c>
      <c r="AH569">
        <v>2.0751142260520798</v>
      </c>
      <c r="AI569">
        <v>0.98342151819761803</v>
      </c>
      <c r="AJ569">
        <v>0.98789258377071898</v>
      </c>
      <c r="AK569">
        <v>-1.5277096003741699</v>
      </c>
    </row>
    <row r="570" spans="1:37" x14ac:dyDescent="0.2">
      <c r="A570" t="s">
        <v>31</v>
      </c>
      <c r="B570">
        <v>219411059</v>
      </c>
      <c r="C570">
        <v>219411209</v>
      </c>
      <c r="D570">
        <v>151</v>
      </c>
      <c r="E570" t="s">
        <v>2077</v>
      </c>
      <c r="F570">
        <v>3</v>
      </c>
      <c r="G570" t="s">
        <v>2078</v>
      </c>
      <c r="H570" t="s">
        <v>31456</v>
      </c>
      <c r="I570">
        <v>1</v>
      </c>
      <c r="J570">
        <v>219409538</v>
      </c>
      <c r="K570">
        <v>219433030</v>
      </c>
      <c r="L570">
        <v>23493</v>
      </c>
      <c r="M570">
        <v>2</v>
      </c>
      <c r="N570">
        <v>107984018</v>
      </c>
      <c r="O570" t="s">
        <v>2073</v>
      </c>
      <c r="P570">
        <v>21821</v>
      </c>
      <c r="Q570" t="s">
        <v>40</v>
      </c>
      <c r="R570" t="s">
        <v>2074</v>
      </c>
      <c r="S570" t="s">
        <v>31457</v>
      </c>
      <c r="T570">
        <v>0.54421053469192604</v>
      </c>
      <c r="U570">
        <v>0.80321479550967601</v>
      </c>
      <c r="V570">
        <v>1.14550367477614</v>
      </c>
      <c r="W570">
        <v>0.29261482077562401</v>
      </c>
      <c r="X570">
        <v>0.704072456322962</v>
      </c>
      <c r="Y570">
        <v>22.262361873011699</v>
      </c>
      <c r="Z570">
        <v>0.96726857278496403</v>
      </c>
      <c r="AA570">
        <v>0.99919698600769702</v>
      </c>
      <c r="AB570">
        <v>0.18202960815247801</v>
      </c>
      <c r="AC570">
        <v>0.17695932866387601</v>
      </c>
      <c r="AD570">
        <v>0.68253123924728298</v>
      </c>
      <c r="AE570">
        <v>24.144723227990401</v>
      </c>
      <c r="AF570">
        <v>0.22065000948199101</v>
      </c>
      <c r="AG570">
        <v>0.68151250837662902</v>
      </c>
      <c r="AH570">
        <v>2.0751142260520798</v>
      </c>
      <c r="AI570">
        <v>0.98342151819761803</v>
      </c>
      <c r="AJ570">
        <v>0.98789258377071898</v>
      </c>
      <c r="AK570">
        <v>-1.5277096003741699</v>
      </c>
    </row>
    <row r="571" spans="1:37" x14ac:dyDescent="0.2">
      <c r="A571" t="s">
        <v>31</v>
      </c>
      <c r="B571">
        <v>220412539</v>
      </c>
      <c r="C571">
        <v>220412692</v>
      </c>
      <c r="D571">
        <v>154</v>
      </c>
      <c r="E571" t="s">
        <v>2079</v>
      </c>
      <c r="F571">
        <v>7</v>
      </c>
      <c r="G571" t="s">
        <v>2080</v>
      </c>
      <c r="H571" t="s">
        <v>31000</v>
      </c>
      <c r="I571">
        <v>1</v>
      </c>
      <c r="J571">
        <v>220485104</v>
      </c>
      <c r="K571">
        <v>220487558</v>
      </c>
      <c r="L571">
        <v>2455</v>
      </c>
      <c r="M571">
        <v>2</v>
      </c>
      <c r="N571">
        <v>105372929</v>
      </c>
      <c r="O571" t="s">
        <v>2081</v>
      </c>
      <c r="P571">
        <v>74866</v>
      </c>
      <c r="Q571" t="s">
        <v>40</v>
      </c>
      <c r="R571" t="s">
        <v>2082</v>
      </c>
      <c r="S571" t="s">
        <v>31458</v>
      </c>
      <c r="T571">
        <v>0.17308923567461099</v>
      </c>
      <c r="U571">
        <v>0.603102917160658</v>
      </c>
      <c r="V571">
        <v>-23.289621287942801</v>
      </c>
      <c r="W571">
        <v>0.38920677604595899</v>
      </c>
      <c r="X571">
        <v>0.704072456322962</v>
      </c>
      <c r="Y571">
        <v>-23.934452881024502</v>
      </c>
      <c r="Z571">
        <v>0.26789404493740199</v>
      </c>
      <c r="AA571">
        <v>0.72610664078822296</v>
      </c>
      <c r="AB571">
        <v>-0.117008607122929</v>
      </c>
      <c r="AC571">
        <v>0.92091778829119397</v>
      </c>
      <c r="AD571">
        <v>0.94068432309766403</v>
      </c>
      <c r="AE571">
        <v>-1.50044156984501</v>
      </c>
      <c r="AF571">
        <v>0.22065000948199101</v>
      </c>
      <c r="AG571">
        <v>0.68151250837662902</v>
      </c>
      <c r="AH571">
        <v>-23.799616153459699</v>
      </c>
      <c r="AI571">
        <v>0.24456414000292601</v>
      </c>
      <c r="AJ571">
        <v>0.78121606160956403</v>
      </c>
      <c r="AK571">
        <v>-23.729226830508502</v>
      </c>
    </row>
    <row r="572" spans="1:37" x14ac:dyDescent="0.2">
      <c r="A572" t="s">
        <v>31</v>
      </c>
      <c r="B572">
        <v>220412692</v>
      </c>
      <c r="C572">
        <v>220412845</v>
      </c>
      <c r="D572">
        <v>154</v>
      </c>
      <c r="E572" t="s">
        <v>2083</v>
      </c>
      <c r="F572">
        <v>8</v>
      </c>
      <c r="G572" t="s">
        <v>2084</v>
      </c>
      <c r="H572" t="s">
        <v>31000</v>
      </c>
      <c r="I572">
        <v>1</v>
      </c>
      <c r="J572">
        <v>220485104</v>
      </c>
      <c r="K572">
        <v>220487558</v>
      </c>
      <c r="L572">
        <v>2455</v>
      </c>
      <c r="M572">
        <v>2</v>
      </c>
      <c r="N572">
        <v>105372929</v>
      </c>
      <c r="O572" t="s">
        <v>2081</v>
      </c>
      <c r="P572">
        <v>74713</v>
      </c>
      <c r="Q572" t="s">
        <v>40</v>
      </c>
      <c r="R572" t="s">
        <v>2082</v>
      </c>
      <c r="S572" t="s">
        <v>31458</v>
      </c>
      <c r="T572">
        <v>0.17308923567461099</v>
      </c>
      <c r="U572">
        <v>0.603102917160658</v>
      </c>
      <c r="V572">
        <v>-23.289621287942801</v>
      </c>
      <c r="W572">
        <v>0.38920677604595899</v>
      </c>
      <c r="X572">
        <v>0.704072456322962</v>
      </c>
      <c r="Y572">
        <v>-24.156845289505501</v>
      </c>
      <c r="Z572">
        <v>0.26789404493740199</v>
      </c>
      <c r="AA572">
        <v>0.72610664078822296</v>
      </c>
      <c r="AB572">
        <v>0.1053837924151</v>
      </c>
      <c r="AC572">
        <v>0.92091778829119397</v>
      </c>
      <c r="AD572">
        <v>0.94068432309766403</v>
      </c>
      <c r="AE572">
        <v>-1.7228339783259801</v>
      </c>
      <c r="AF572">
        <v>0.22065000948199101</v>
      </c>
      <c r="AG572">
        <v>0.68151250837662902</v>
      </c>
      <c r="AH572">
        <v>-23.943952311497199</v>
      </c>
      <c r="AI572">
        <v>0.24456414000292601</v>
      </c>
      <c r="AJ572">
        <v>0.78121606160956403</v>
      </c>
      <c r="AK572">
        <v>-23.873562988075701</v>
      </c>
    </row>
    <row r="573" spans="1:37" x14ac:dyDescent="0.2">
      <c r="A573" t="s">
        <v>31</v>
      </c>
      <c r="B573">
        <v>220412845</v>
      </c>
      <c r="C573">
        <v>220412998</v>
      </c>
      <c r="D573">
        <v>154</v>
      </c>
      <c r="E573" t="s">
        <v>2085</v>
      </c>
      <c r="F573">
        <v>4</v>
      </c>
      <c r="G573" t="s">
        <v>2086</v>
      </c>
      <c r="H573" t="s">
        <v>31000</v>
      </c>
      <c r="I573">
        <v>1</v>
      </c>
      <c r="J573">
        <v>220485104</v>
      </c>
      <c r="K573">
        <v>220487558</v>
      </c>
      <c r="L573">
        <v>2455</v>
      </c>
      <c r="M573">
        <v>2</v>
      </c>
      <c r="N573">
        <v>105372929</v>
      </c>
      <c r="O573" t="s">
        <v>2081</v>
      </c>
      <c r="P573">
        <v>74560</v>
      </c>
      <c r="Q573" t="s">
        <v>40</v>
      </c>
      <c r="R573" t="s">
        <v>2082</v>
      </c>
      <c r="S573" t="s">
        <v>31458</v>
      </c>
      <c r="T573">
        <v>0.17308923567461099</v>
      </c>
      <c r="U573">
        <v>0.603102917160658</v>
      </c>
      <c r="V573">
        <v>-23.289621287942801</v>
      </c>
      <c r="W573">
        <v>0.38920677604595899</v>
      </c>
      <c r="X573">
        <v>0.704072456322962</v>
      </c>
      <c r="Y573">
        <v>-24.156845289505501</v>
      </c>
      <c r="Z573">
        <v>0.26789404493740199</v>
      </c>
      <c r="AA573">
        <v>0.72610664078822296</v>
      </c>
      <c r="AB573">
        <v>0.1053837924151</v>
      </c>
      <c r="AC573">
        <v>0.92091778829119397</v>
      </c>
      <c r="AD573">
        <v>0.94068432309766403</v>
      </c>
      <c r="AE573">
        <v>-1.7228339783259801</v>
      </c>
      <c r="AF573">
        <v>0.22065000948199101</v>
      </c>
      <c r="AG573">
        <v>0.68151250837662902</v>
      </c>
      <c r="AH573">
        <v>-23.943952311497199</v>
      </c>
      <c r="AI573">
        <v>0.24456414000292601</v>
      </c>
      <c r="AJ573">
        <v>0.78121606160956403</v>
      </c>
      <c r="AK573">
        <v>-23.873562988075701</v>
      </c>
    </row>
    <row r="574" spans="1:37" x14ac:dyDescent="0.2">
      <c r="A574" t="s">
        <v>31</v>
      </c>
      <c r="B574">
        <v>220580266</v>
      </c>
      <c r="C574">
        <v>220580417</v>
      </c>
      <c r="D574">
        <v>152</v>
      </c>
      <c r="E574" t="s">
        <v>2087</v>
      </c>
      <c r="F574">
        <v>1</v>
      </c>
      <c r="G574" t="s">
        <v>2088</v>
      </c>
      <c r="H574" t="s">
        <v>31459</v>
      </c>
      <c r="I574">
        <v>1</v>
      </c>
      <c r="J574">
        <v>220593998</v>
      </c>
      <c r="K574">
        <v>220631036</v>
      </c>
      <c r="L574">
        <v>37039</v>
      </c>
      <c r="M574">
        <v>1</v>
      </c>
      <c r="N574">
        <v>4139</v>
      </c>
      <c r="O574" t="s">
        <v>2089</v>
      </c>
      <c r="P574">
        <v>-13581</v>
      </c>
      <c r="Q574" t="s">
        <v>2090</v>
      </c>
      <c r="R574" t="s">
        <v>2091</v>
      </c>
      <c r="S574" t="s">
        <v>31460</v>
      </c>
      <c r="T574">
        <v>0.80244187070850204</v>
      </c>
      <c r="U574">
        <v>1</v>
      </c>
      <c r="V574">
        <v>-0.15095880866203501</v>
      </c>
      <c r="W574">
        <v>0.94903269801034695</v>
      </c>
      <c r="X574">
        <v>0.95480579316553005</v>
      </c>
      <c r="Y574">
        <v>-5.5050162658791403E-2</v>
      </c>
      <c r="Z574">
        <v>0.48136647329607102</v>
      </c>
      <c r="AA574">
        <v>0.84435025072159198</v>
      </c>
      <c r="AB574">
        <v>-0.22968440852807601</v>
      </c>
      <c r="AC574">
        <v>0.92820686986159096</v>
      </c>
      <c r="AD574">
        <v>0.94366342597672703</v>
      </c>
      <c r="AE574">
        <v>-0.130495779357408</v>
      </c>
      <c r="AF574">
        <v>0.98736879753073004</v>
      </c>
      <c r="AG574">
        <v>1</v>
      </c>
      <c r="AH574">
        <v>-8.8204738037122605E-3</v>
      </c>
      <c r="AI574">
        <v>0.93736797331937805</v>
      </c>
      <c r="AJ574">
        <v>0.98621344597861504</v>
      </c>
      <c r="AK574">
        <v>3.6228217511925502E-2</v>
      </c>
    </row>
    <row r="575" spans="1:37" x14ac:dyDescent="0.2">
      <c r="A575" t="s">
        <v>31</v>
      </c>
      <c r="B575">
        <v>220800940</v>
      </c>
      <c r="C575">
        <v>220801082</v>
      </c>
      <c r="D575">
        <v>143</v>
      </c>
      <c r="E575" t="s">
        <v>2092</v>
      </c>
      <c r="F575">
        <v>0</v>
      </c>
      <c r="G575" t="s">
        <v>2093</v>
      </c>
      <c r="H575" t="s">
        <v>31461</v>
      </c>
      <c r="I575">
        <v>1</v>
      </c>
      <c r="J575">
        <v>220797762</v>
      </c>
      <c r="K575">
        <v>220805093</v>
      </c>
      <c r="L575">
        <v>7332</v>
      </c>
      <c r="M575">
        <v>1</v>
      </c>
      <c r="N575">
        <v>64757</v>
      </c>
      <c r="O575" t="s">
        <v>2094</v>
      </c>
      <c r="P575">
        <v>3178</v>
      </c>
      <c r="Q575" t="s">
        <v>2095</v>
      </c>
      <c r="R575" t="s">
        <v>2096</v>
      </c>
      <c r="S575" t="s">
        <v>31462</v>
      </c>
      <c r="T575">
        <v>8.8407481283857503E-2</v>
      </c>
      <c r="U575">
        <v>0.603102917160658</v>
      </c>
      <c r="V575">
        <v>-25.5928701082433</v>
      </c>
      <c r="W575">
        <v>0.38920677604595899</v>
      </c>
      <c r="X575">
        <v>0.704072456322962</v>
      </c>
      <c r="Y575">
        <v>-23.964524316170301</v>
      </c>
      <c r="Z575">
        <v>1.7313209044554401E-2</v>
      </c>
      <c r="AA575">
        <v>0.72610664078822296</v>
      </c>
      <c r="AB575">
        <v>-25.5928701082433</v>
      </c>
      <c r="AC575">
        <v>0.88945902157151002</v>
      </c>
      <c r="AD575">
        <v>0.94068432309766403</v>
      </c>
      <c r="AE575">
        <v>0.14175107065447001</v>
      </c>
      <c r="AF575">
        <v>0.22065000948199101</v>
      </c>
      <c r="AG575">
        <v>0.68151250837662902</v>
      </c>
      <c r="AH575">
        <v>-24.663259461926799</v>
      </c>
      <c r="AI575">
        <v>0.24456414000292601</v>
      </c>
      <c r="AJ575">
        <v>0.78121606160956403</v>
      </c>
      <c r="AK575">
        <v>-24.592870136750399</v>
      </c>
    </row>
    <row r="576" spans="1:37" x14ac:dyDescent="0.2">
      <c r="A576" t="s">
        <v>31</v>
      </c>
      <c r="B576">
        <v>220894201</v>
      </c>
      <c r="C576">
        <v>220894477</v>
      </c>
      <c r="D576">
        <v>277</v>
      </c>
      <c r="E576" t="s">
        <v>2097</v>
      </c>
      <c r="F576">
        <v>28</v>
      </c>
      <c r="G576" t="s">
        <v>2098</v>
      </c>
      <c r="H576" t="s">
        <v>31000</v>
      </c>
      <c r="I576">
        <v>1</v>
      </c>
      <c r="J576">
        <v>220881069</v>
      </c>
      <c r="K576">
        <v>220884493</v>
      </c>
      <c r="L576">
        <v>3425</v>
      </c>
      <c r="M576">
        <v>1</v>
      </c>
      <c r="N576">
        <v>3142</v>
      </c>
      <c r="O576" t="s">
        <v>2099</v>
      </c>
      <c r="P576">
        <v>13132</v>
      </c>
      <c r="Q576" t="s">
        <v>2100</v>
      </c>
      <c r="R576" t="s">
        <v>2101</v>
      </c>
      <c r="S576" t="s">
        <v>31463</v>
      </c>
      <c r="T576">
        <v>0.152084254673993</v>
      </c>
      <c r="U576">
        <v>0.603102917160658</v>
      </c>
      <c r="V576">
        <v>26.133613979593498</v>
      </c>
      <c r="W576">
        <v>0.89107655920673101</v>
      </c>
      <c r="X576">
        <v>0.95159051474143896</v>
      </c>
      <c r="Y576">
        <v>0.57562055446207905</v>
      </c>
      <c r="Z576">
        <v>0.306975110376564</v>
      </c>
      <c r="AA576">
        <v>0.72610664078822296</v>
      </c>
      <c r="AB576">
        <v>25.170139874235002</v>
      </c>
      <c r="AC576">
        <v>0.75388744886274095</v>
      </c>
      <c r="AD576">
        <v>0.87989882095915395</v>
      </c>
      <c r="AE576">
        <v>-0.42437941180010302</v>
      </c>
      <c r="AF576">
        <v>4.6407610929182198E-2</v>
      </c>
      <c r="AG576">
        <v>0.476038960109122</v>
      </c>
      <c r="AH576">
        <v>26.133613979593498</v>
      </c>
      <c r="AI576">
        <v>0.56157887380500204</v>
      </c>
      <c r="AJ576">
        <v>0.78121606160956403</v>
      </c>
      <c r="AK576">
        <v>1.4443759796480999</v>
      </c>
    </row>
    <row r="577" spans="1:37" x14ac:dyDescent="0.2">
      <c r="A577" t="s">
        <v>31</v>
      </c>
      <c r="B577">
        <v>222241313</v>
      </c>
      <c r="C577">
        <v>222241494</v>
      </c>
      <c r="D577">
        <v>182</v>
      </c>
      <c r="E577" t="s">
        <v>2102</v>
      </c>
      <c r="F577">
        <v>1</v>
      </c>
      <c r="G577" t="s">
        <v>2103</v>
      </c>
      <c r="H577" t="s">
        <v>31464</v>
      </c>
      <c r="I577">
        <v>1</v>
      </c>
      <c r="J577">
        <v>222010825</v>
      </c>
      <c r="K577">
        <v>222064773</v>
      </c>
      <c r="L577">
        <v>53949</v>
      </c>
      <c r="M577">
        <v>2</v>
      </c>
      <c r="N577">
        <v>107985307</v>
      </c>
      <c r="O577" t="s">
        <v>2104</v>
      </c>
      <c r="P577">
        <v>-176540</v>
      </c>
      <c r="Q577" t="s">
        <v>40</v>
      </c>
      <c r="R577" t="s">
        <v>2105</v>
      </c>
      <c r="S577" t="s">
        <v>31465</v>
      </c>
      <c r="T577">
        <v>1</v>
      </c>
      <c r="U577">
        <v>1</v>
      </c>
      <c r="V577">
        <v>-1.5179473215346799</v>
      </c>
      <c r="W577">
        <v>0.38920677604595899</v>
      </c>
      <c r="X577">
        <v>0.704072456322962</v>
      </c>
      <c r="Y577">
        <v>-24.387326466901499</v>
      </c>
      <c r="Z577">
        <v>0.65379035313853895</v>
      </c>
      <c r="AA577">
        <v>0.84521697243271998</v>
      </c>
      <c r="AB577">
        <v>-2.4814212821966701</v>
      </c>
      <c r="AC577">
        <v>0.71753805159658501</v>
      </c>
      <c r="AD577">
        <v>0.87989882095915395</v>
      </c>
      <c r="AE577">
        <v>-2.3127020578120598</v>
      </c>
      <c r="AF577">
        <v>0.64997455747578503</v>
      </c>
      <c r="AG577">
        <v>0.80674443595273604</v>
      </c>
      <c r="AH577">
        <v>-0.58833670373654001</v>
      </c>
      <c r="AI577">
        <v>0.35038410267202102</v>
      </c>
      <c r="AJ577">
        <v>0.78121606160956403</v>
      </c>
      <c r="AK577">
        <v>-23.932765698240601</v>
      </c>
    </row>
    <row r="578" spans="1:37" x14ac:dyDescent="0.2">
      <c r="A578" t="s">
        <v>31</v>
      </c>
      <c r="B578">
        <v>222469446</v>
      </c>
      <c r="C578">
        <v>222469744</v>
      </c>
      <c r="D578">
        <v>299</v>
      </c>
      <c r="E578" t="s">
        <v>2106</v>
      </c>
      <c r="F578">
        <v>5</v>
      </c>
      <c r="G578" t="s">
        <v>2107</v>
      </c>
      <c r="H578" t="s">
        <v>31466</v>
      </c>
      <c r="I578">
        <v>1</v>
      </c>
      <c r="J578">
        <v>222479174</v>
      </c>
      <c r="K578">
        <v>222486207</v>
      </c>
      <c r="L578">
        <v>7034</v>
      </c>
      <c r="M578">
        <v>2</v>
      </c>
      <c r="N578">
        <v>105372956</v>
      </c>
      <c r="O578" t="s">
        <v>2108</v>
      </c>
      <c r="P578">
        <v>16463</v>
      </c>
      <c r="Q578" t="s">
        <v>40</v>
      </c>
      <c r="R578" t="s">
        <v>2109</v>
      </c>
      <c r="S578" t="s">
        <v>31467</v>
      </c>
      <c r="T578">
        <v>0.97213403838398904</v>
      </c>
      <c r="U578">
        <v>1</v>
      </c>
      <c r="V578">
        <v>2.1398760724418602</v>
      </c>
      <c r="W578">
        <v>0.113079289867903</v>
      </c>
      <c r="X578">
        <v>0.704072456322962</v>
      </c>
      <c r="Y578">
        <v>-23.5602162794846</v>
      </c>
      <c r="Z578">
        <v>0.64127342146525201</v>
      </c>
      <c r="AA578">
        <v>0.84521697243271998</v>
      </c>
      <c r="AB578">
        <v>2.3396794770776101</v>
      </c>
      <c r="AC578">
        <v>0.122775156056933</v>
      </c>
      <c r="AD578">
        <v>0.68253123924728298</v>
      </c>
      <c r="AE578">
        <v>-2.30332294349724</v>
      </c>
      <c r="AF578">
        <v>0.77173648502780101</v>
      </c>
      <c r="AG578">
        <v>0.88417364479730298</v>
      </c>
      <c r="AH578">
        <v>0.43645054748621698</v>
      </c>
      <c r="AI578">
        <v>0.17351581260912399</v>
      </c>
      <c r="AJ578">
        <v>0.78121606160956403</v>
      </c>
      <c r="AK578">
        <v>-23.1080018634913</v>
      </c>
    </row>
    <row r="579" spans="1:37" x14ac:dyDescent="0.2">
      <c r="A579" t="s">
        <v>31</v>
      </c>
      <c r="B579">
        <v>223394154</v>
      </c>
      <c r="C579">
        <v>223394452</v>
      </c>
      <c r="D579">
        <v>299</v>
      </c>
      <c r="E579" t="s">
        <v>2110</v>
      </c>
      <c r="F579">
        <v>12</v>
      </c>
      <c r="G579" t="s">
        <v>2111</v>
      </c>
      <c r="H579" t="s">
        <v>30987</v>
      </c>
      <c r="I579">
        <v>1</v>
      </c>
      <c r="J579">
        <v>223393415</v>
      </c>
      <c r="K579">
        <v>223395465</v>
      </c>
      <c r="L579">
        <v>2051</v>
      </c>
      <c r="M579">
        <v>1</v>
      </c>
      <c r="N579">
        <v>164127</v>
      </c>
      <c r="O579" t="s">
        <v>2112</v>
      </c>
      <c r="P579">
        <v>739</v>
      </c>
      <c r="Q579" t="s">
        <v>2113</v>
      </c>
      <c r="R579" t="s">
        <v>2114</v>
      </c>
      <c r="S579" t="s">
        <v>31468</v>
      </c>
      <c r="T579">
        <v>0.152084254673993</v>
      </c>
      <c r="U579">
        <v>0.603102917160658</v>
      </c>
      <c r="V579">
        <v>26.547746965286201</v>
      </c>
      <c r="W579">
        <v>0.65075386537994595</v>
      </c>
      <c r="X579">
        <v>0.94119559056004798</v>
      </c>
      <c r="Y579">
        <v>-2.8456032083587401</v>
      </c>
      <c r="Z579">
        <v>0.136920528570767</v>
      </c>
      <c r="AA579">
        <v>0.72610664078822296</v>
      </c>
      <c r="AB579">
        <v>26.103608520097598</v>
      </c>
      <c r="AC579">
        <v>0.56718065613419599</v>
      </c>
      <c r="AD579">
        <v>0.87989882095915395</v>
      </c>
      <c r="AE579">
        <v>-3.7011644624903801</v>
      </c>
      <c r="AF579">
        <v>0.45724430223818102</v>
      </c>
      <c r="AG579">
        <v>0.80674443595273604</v>
      </c>
      <c r="AH579">
        <v>2.2065781267634001</v>
      </c>
      <c r="AI579">
        <v>0.78546927494779295</v>
      </c>
      <c r="AJ579">
        <v>0.92808185275216604</v>
      </c>
      <c r="AK579">
        <v>-1.9942019349478299</v>
      </c>
    </row>
    <row r="580" spans="1:37" x14ac:dyDescent="0.2">
      <c r="A580" t="s">
        <v>31</v>
      </c>
      <c r="B580">
        <v>223394511</v>
      </c>
      <c r="C580">
        <v>223394668</v>
      </c>
      <c r="D580">
        <v>158</v>
      </c>
      <c r="E580" t="s">
        <v>2115</v>
      </c>
      <c r="F580">
        <v>11</v>
      </c>
      <c r="G580" t="s">
        <v>2116</v>
      </c>
      <c r="H580" t="s">
        <v>30999</v>
      </c>
      <c r="I580">
        <v>1</v>
      </c>
      <c r="J580">
        <v>223393415</v>
      </c>
      <c r="K580">
        <v>223395465</v>
      </c>
      <c r="L580">
        <v>2051</v>
      </c>
      <c r="M580">
        <v>1</v>
      </c>
      <c r="N580">
        <v>164127</v>
      </c>
      <c r="O580" t="s">
        <v>2112</v>
      </c>
      <c r="P580">
        <v>1096</v>
      </c>
      <c r="Q580" t="s">
        <v>2113</v>
      </c>
      <c r="R580" t="s">
        <v>2114</v>
      </c>
      <c r="S580" t="s">
        <v>31468</v>
      </c>
      <c r="T580">
        <v>0.506551998792793</v>
      </c>
      <c r="U580">
        <v>0.78288571403930396</v>
      </c>
      <c r="V580">
        <v>6.0755694578842903</v>
      </c>
      <c r="W580">
        <v>0.65075386537994595</v>
      </c>
      <c r="X580">
        <v>0.94119559056004798</v>
      </c>
      <c r="Y580">
        <v>-2.8190221273534899</v>
      </c>
      <c r="Z580">
        <v>0.45710774983416202</v>
      </c>
      <c r="AA580">
        <v>0.84435025072159198</v>
      </c>
      <c r="AB580">
        <v>5.6078704746111701</v>
      </c>
      <c r="AC580">
        <v>0.85112879757875803</v>
      </c>
      <c r="AD580">
        <v>0.94068432309766403</v>
      </c>
      <c r="AE580">
        <v>-3.5418419804894401</v>
      </c>
      <c r="AF580">
        <v>0.70676954854459395</v>
      </c>
      <c r="AG580">
        <v>0.85225920482806805</v>
      </c>
      <c r="AH580">
        <v>2.2322700722747499</v>
      </c>
      <c r="AI580">
        <v>0.58910493252618501</v>
      </c>
      <c r="AJ580">
        <v>0.78121606160956403</v>
      </c>
      <c r="AK580">
        <v>-1.98560413533785</v>
      </c>
    </row>
    <row r="581" spans="1:37" x14ac:dyDescent="0.2">
      <c r="A581" t="s">
        <v>31</v>
      </c>
      <c r="B581">
        <v>223949499</v>
      </c>
      <c r="C581">
        <v>223949713</v>
      </c>
      <c r="D581">
        <v>215</v>
      </c>
      <c r="E581" t="s">
        <v>2117</v>
      </c>
      <c r="F581">
        <v>6</v>
      </c>
      <c r="G581" t="s">
        <v>2118</v>
      </c>
      <c r="H581" t="s">
        <v>31469</v>
      </c>
      <c r="I581">
        <v>1</v>
      </c>
      <c r="J581">
        <v>223982754</v>
      </c>
      <c r="K581">
        <v>223988154</v>
      </c>
      <c r="L581">
        <v>5401</v>
      </c>
      <c r="M581">
        <v>2</v>
      </c>
      <c r="N581">
        <v>441124</v>
      </c>
      <c r="O581" t="s">
        <v>2119</v>
      </c>
      <c r="P581">
        <v>38441</v>
      </c>
      <c r="Q581" t="s">
        <v>40</v>
      </c>
      <c r="R581" t="s">
        <v>2120</v>
      </c>
      <c r="S581" t="s">
        <v>31470</v>
      </c>
      <c r="T581">
        <v>0.506551998792793</v>
      </c>
      <c r="U581">
        <v>0.78288571403930396</v>
      </c>
      <c r="V581">
        <v>1.68870530427409</v>
      </c>
      <c r="W581">
        <v>0.69201225521665499</v>
      </c>
      <c r="X581">
        <v>0.95159051474143896</v>
      </c>
      <c r="Y581">
        <v>-1.1264347791645799</v>
      </c>
      <c r="Z581">
        <v>0.93459220503170903</v>
      </c>
      <c r="AA581">
        <v>0.99919698600769702</v>
      </c>
      <c r="AB581">
        <v>0.72523120483182302</v>
      </c>
      <c r="AC581">
        <v>0.30184355666711699</v>
      </c>
      <c r="AD581">
        <v>0.68253123924728298</v>
      </c>
      <c r="AE581">
        <v>-2.1264347117538001</v>
      </c>
      <c r="AF581">
        <v>0.205398459628826</v>
      </c>
      <c r="AG581">
        <v>0.68151250837662902</v>
      </c>
      <c r="AH581">
        <v>2.61831590106351</v>
      </c>
      <c r="AI581">
        <v>0.95029317176085903</v>
      </c>
      <c r="AJ581">
        <v>0.98621344597861504</v>
      </c>
      <c r="AK581">
        <v>-0.25767933795013698</v>
      </c>
    </row>
    <row r="582" spans="1:37" x14ac:dyDescent="0.2">
      <c r="A582" t="s">
        <v>31</v>
      </c>
      <c r="B582">
        <v>223949920</v>
      </c>
      <c r="C582">
        <v>223950218</v>
      </c>
      <c r="D582">
        <v>299</v>
      </c>
      <c r="E582" t="s">
        <v>2121</v>
      </c>
      <c r="F582">
        <v>10</v>
      </c>
      <c r="G582" t="s">
        <v>2122</v>
      </c>
      <c r="H582" t="s">
        <v>31471</v>
      </c>
      <c r="I582">
        <v>1</v>
      </c>
      <c r="J582">
        <v>223982754</v>
      </c>
      <c r="K582">
        <v>223988154</v>
      </c>
      <c r="L582">
        <v>5401</v>
      </c>
      <c r="M582">
        <v>2</v>
      </c>
      <c r="N582">
        <v>441124</v>
      </c>
      <c r="O582" t="s">
        <v>2119</v>
      </c>
      <c r="P582">
        <v>37936</v>
      </c>
      <c r="Q582" t="s">
        <v>40</v>
      </c>
      <c r="R582" t="s">
        <v>2120</v>
      </c>
      <c r="S582" t="s">
        <v>31470</v>
      </c>
      <c r="T582">
        <v>0.506551998792793</v>
      </c>
      <c r="U582">
        <v>0.78288571403930396</v>
      </c>
      <c r="V582">
        <v>1.68870530427409</v>
      </c>
      <c r="W582">
        <v>0.69201225521665499</v>
      </c>
      <c r="X582">
        <v>0.95159051474143896</v>
      </c>
      <c r="Y582">
        <v>-1.1264347791645799</v>
      </c>
      <c r="Z582">
        <v>0.93459220503170903</v>
      </c>
      <c r="AA582">
        <v>0.99919698600769702</v>
      </c>
      <c r="AB582">
        <v>0.72523120483182302</v>
      </c>
      <c r="AC582">
        <v>0.30184355666711699</v>
      </c>
      <c r="AD582">
        <v>0.68253123924728298</v>
      </c>
      <c r="AE582">
        <v>-2.1264347117538001</v>
      </c>
      <c r="AF582">
        <v>0.205398459628826</v>
      </c>
      <c r="AG582">
        <v>0.68151250837662902</v>
      </c>
      <c r="AH582">
        <v>2.61831590106351</v>
      </c>
      <c r="AI582">
        <v>0.95029317176085903</v>
      </c>
      <c r="AJ582">
        <v>0.98621344597861504</v>
      </c>
      <c r="AK582">
        <v>-0.25767933795013698</v>
      </c>
    </row>
    <row r="583" spans="1:37" x14ac:dyDescent="0.2">
      <c r="A583" t="s">
        <v>31</v>
      </c>
      <c r="B583">
        <v>224616178</v>
      </c>
      <c r="C583">
        <v>224616359</v>
      </c>
      <c r="D583">
        <v>182</v>
      </c>
      <c r="E583" t="s">
        <v>2123</v>
      </c>
      <c r="F583">
        <v>25</v>
      </c>
      <c r="G583" t="s">
        <v>2124</v>
      </c>
      <c r="H583" t="s">
        <v>30987</v>
      </c>
      <c r="I583">
        <v>1</v>
      </c>
      <c r="J583">
        <v>224608130</v>
      </c>
      <c r="K583">
        <v>224616220</v>
      </c>
      <c r="L583">
        <v>8091</v>
      </c>
      <c r="M583">
        <v>2</v>
      </c>
      <c r="N583">
        <v>102723817</v>
      </c>
      <c r="O583" t="s">
        <v>2125</v>
      </c>
      <c r="P583">
        <v>0</v>
      </c>
      <c r="Q583" t="s">
        <v>2126</v>
      </c>
      <c r="R583" t="s">
        <v>2127</v>
      </c>
      <c r="S583" t="s">
        <v>31472</v>
      </c>
      <c r="T583">
        <v>0.32911398597860803</v>
      </c>
      <c r="U583">
        <v>0.603102917160658</v>
      </c>
      <c r="V583">
        <v>23.413159239087801</v>
      </c>
      <c r="W583">
        <v>0.94541066367716797</v>
      </c>
      <c r="X583">
        <v>0.95159051474143896</v>
      </c>
      <c r="Y583">
        <v>-0.52563719321772695</v>
      </c>
      <c r="Z583">
        <v>0.306975110376564</v>
      </c>
      <c r="AA583">
        <v>0.72610664078822296</v>
      </c>
      <c r="AB583">
        <v>23.905248507088899</v>
      </c>
      <c r="AC583">
        <v>0.71753805159658501</v>
      </c>
      <c r="AD583">
        <v>0.87989882095915395</v>
      </c>
      <c r="AE583">
        <v>-1.52563707052046</v>
      </c>
      <c r="AF583">
        <v>0.64997455747578503</v>
      </c>
      <c r="AG583">
        <v>0.80674443595273604</v>
      </c>
      <c r="AH583">
        <v>0.19872830762908</v>
      </c>
      <c r="AI583">
        <v>0.59609816080359102</v>
      </c>
      <c r="AJ583">
        <v>0.78121606160956403</v>
      </c>
      <c r="AK583">
        <v>0.34311820309502999</v>
      </c>
    </row>
    <row r="584" spans="1:37" x14ac:dyDescent="0.2">
      <c r="A584" t="s">
        <v>31</v>
      </c>
      <c r="B584">
        <v>224616359</v>
      </c>
      <c r="C584">
        <v>224616540</v>
      </c>
      <c r="D584">
        <v>182</v>
      </c>
      <c r="E584" t="s">
        <v>2129</v>
      </c>
      <c r="F584">
        <v>18</v>
      </c>
      <c r="G584" t="s">
        <v>2130</v>
      </c>
      <c r="H584" t="s">
        <v>30987</v>
      </c>
      <c r="I584">
        <v>1</v>
      </c>
      <c r="J584">
        <v>224616317</v>
      </c>
      <c r="K584">
        <v>224740554</v>
      </c>
      <c r="L584">
        <v>124238</v>
      </c>
      <c r="M584">
        <v>1</v>
      </c>
      <c r="N584">
        <v>149111</v>
      </c>
      <c r="O584" t="s">
        <v>2131</v>
      </c>
      <c r="P584">
        <v>42</v>
      </c>
      <c r="Q584" t="s">
        <v>2132</v>
      </c>
      <c r="R584" t="s">
        <v>2128</v>
      </c>
      <c r="S584" t="s">
        <v>31473</v>
      </c>
      <c r="T584">
        <v>0.32911398597860803</v>
      </c>
      <c r="U584">
        <v>0.603102917160658</v>
      </c>
      <c r="V584">
        <v>23.413159239087801</v>
      </c>
      <c r="W584">
        <v>0.94541066367716797</v>
      </c>
      <c r="X584">
        <v>0.95159051474143896</v>
      </c>
      <c r="Y584">
        <v>-0.52563719321772695</v>
      </c>
      <c r="Z584">
        <v>0.306975110376564</v>
      </c>
      <c r="AA584">
        <v>0.72610664078822296</v>
      </c>
      <c r="AB584">
        <v>23.905248507088899</v>
      </c>
      <c r="AC584">
        <v>0.71753805159658501</v>
      </c>
      <c r="AD584">
        <v>0.87989882095915395</v>
      </c>
      <c r="AE584">
        <v>-1.52563707052046</v>
      </c>
      <c r="AF584">
        <v>0.64997455747578503</v>
      </c>
      <c r="AG584">
        <v>0.80674443595273604</v>
      </c>
      <c r="AH584">
        <v>0.19872830762908</v>
      </c>
      <c r="AI584">
        <v>0.59609816080359102</v>
      </c>
      <c r="AJ584">
        <v>0.78121606160956403</v>
      </c>
      <c r="AK584">
        <v>0.34311820309502999</v>
      </c>
    </row>
    <row r="585" spans="1:37" x14ac:dyDescent="0.2">
      <c r="A585" t="s">
        <v>31</v>
      </c>
      <c r="B585">
        <v>224888779</v>
      </c>
      <c r="C585">
        <v>224889059</v>
      </c>
      <c r="D585">
        <v>281</v>
      </c>
      <c r="E585" t="s">
        <v>2133</v>
      </c>
      <c r="F585">
        <v>5</v>
      </c>
      <c r="G585" t="s">
        <v>2134</v>
      </c>
      <c r="H585" t="s">
        <v>31000</v>
      </c>
      <c r="I585">
        <v>1</v>
      </c>
      <c r="J585">
        <v>224896262</v>
      </c>
      <c r="K585">
        <v>225399269</v>
      </c>
      <c r="L585">
        <v>503008</v>
      </c>
      <c r="M585">
        <v>1</v>
      </c>
      <c r="N585">
        <v>127602</v>
      </c>
      <c r="O585" t="s">
        <v>2135</v>
      </c>
      <c r="P585">
        <v>-7203</v>
      </c>
      <c r="Q585" t="s">
        <v>2136</v>
      </c>
      <c r="R585" t="s">
        <v>2137</v>
      </c>
      <c r="S585" t="s">
        <v>31474</v>
      </c>
      <c r="T585">
        <v>0.152084254673993</v>
      </c>
      <c r="U585">
        <v>0.603102917160658</v>
      </c>
      <c r="V585">
        <v>24.559729091546998</v>
      </c>
      <c r="W585">
        <v>0.20525741147413201</v>
      </c>
      <c r="X585">
        <v>0.704072456322962</v>
      </c>
      <c r="Y585">
        <v>-25.097973863784699</v>
      </c>
      <c r="Z585">
        <v>0.136920528570767</v>
      </c>
      <c r="AA585">
        <v>0.72610664078822296</v>
      </c>
      <c r="AB585">
        <v>24.4221063782554</v>
      </c>
      <c r="AC585">
        <v>0.56718065613419599</v>
      </c>
      <c r="AD585">
        <v>0.87989882095915395</v>
      </c>
      <c r="AE585">
        <v>-4.7499077302720298</v>
      </c>
      <c r="AF585">
        <v>0.45724430223818102</v>
      </c>
      <c r="AG585">
        <v>0.80674443595273604</v>
      </c>
      <c r="AH585">
        <v>1.3722421475490201</v>
      </c>
      <c r="AI585">
        <v>0.17351581260912399</v>
      </c>
      <c r="AJ585">
        <v>0.78121606160956403</v>
      </c>
      <c r="AK585">
        <v>-24.315191179275701</v>
      </c>
    </row>
    <row r="586" spans="1:37" x14ac:dyDescent="0.2">
      <c r="A586" t="s">
        <v>31</v>
      </c>
      <c r="B586">
        <v>225472905</v>
      </c>
      <c r="C586">
        <v>225473090</v>
      </c>
      <c r="D586">
        <v>186</v>
      </c>
      <c r="E586" t="s">
        <v>2138</v>
      </c>
      <c r="F586">
        <v>12</v>
      </c>
      <c r="G586" t="s">
        <v>2139</v>
      </c>
      <c r="H586" t="s">
        <v>31475</v>
      </c>
      <c r="I586">
        <v>1</v>
      </c>
      <c r="J586">
        <v>225447233</v>
      </c>
      <c r="K586">
        <v>225465400</v>
      </c>
      <c r="L586">
        <v>18168</v>
      </c>
      <c r="M586">
        <v>2</v>
      </c>
      <c r="N586">
        <v>105373110</v>
      </c>
      <c r="O586" t="s">
        <v>2140</v>
      </c>
      <c r="P586">
        <v>-7505</v>
      </c>
      <c r="Q586" t="s">
        <v>40</v>
      </c>
      <c r="R586" t="s">
        <v>2141</v>
      </c>
      <c r="S586" t="s">
        <v>31476</v>
      </c>
      <c r="T586">
        <v>0.254431078355565</v>
      </c>
      <c r="U586">
        <v>0.603102917160658</v>
      </c>
      <c r="V586">
        <v>3.62321516626481</v>
      </c>
      <c r="W586">
        <v>0.94541066367716797</v>
      </c>
      <c r="X586">
        <v>0.95159051474143896</v>
      </c>
      <c r="Y586">
        <v>-0.51184224883321505</v>
      </c>
      <c r="Z586">
        <v>0.64127342146525201</v>
      </c>
      <c r="AA586">
        <v>0.84521697243271998</v>
      </c>
      <c r="AB586">
        <v>2.6597410614061601</v>
      </c>
      <c r="AC586">
        <v>0.63966253792798</v>
      </c>
      <c r="AD586">
        <v>0.87989882095915395</v>
      </c>
      <c r="AE586">
        <v>-0.28294232051080498</v>
      </c>
      <c r="AF586">
        <v>6.4397970358010495E-2</v>
      </c>
      <c r="AG586">
        <v>0.57889197891446198</v>
      </c>
      <c r="AH586">
        <v>4.5528256140319501</v>
      </c>
      <c r="AI586">
        <v>0.78546927494779295</v>
      </c>
      <c r="AJ586">
        <v>0.92808185275216604</v>
      </c>
      <c r="AK586">
        <v>-0.47381814971674902</v>
      </c>
    </row>
    <row r="587" spans="1:37" x14ac:dyDescent="0.2">
      <c r="A587" t="s">
        <v>31</v>
      </c>
      <c r="B587">
        <v>225473090</v>
      </c>
      <c r="C587">
        <v>225473275</v>
      </c>
      <c r="D587">
        <v>186</v>
      </c>
      <c r="E587" t="s">
        <v>2142</v>
      </c>
      <c r="F587">
        <v>5</v>
      </c>
      <c r="G587" t="s">
        <v>2143</v>
      </c>
      <c r="H587" t="s">
        <v>31475</v>
      </c>
      <c r="I587">
        <v>1</v>
      </c>
      <c r="J587">
        <v>225447233</v>
      </c>
      <c r="K587">
        <v>225465400</v>
      </c>
      <c r="L587">
        <v>18168</v>
      </c>
      <c r="M587">
        <v>2</v>
      </c>
      <c r="N587">
        <v>105373110</v>
      </c>
      <c r="O587" t="s">
        <v>2140</v>
      </c>
      <c r="P587">
        <v>-7690</v>
      </c>
      <c r="Q587" t="s">
        <v>40</v>
      </c>
      <c r="R587" t="s">
        <v>2141</v>
      </c>
      <c r="S587" t="s">
        <v>31476</v>
      </c>
      <c r="T587">
        <v>0.506551998792793</v>
      </c>
      <c r="U587">
        <v>0.78288571403930396</v>
      </c>
      <c r="V587">
        <v>3.1758072147796499</v>
      </c>
      <c r="W587">
        <v>0.38920677604595899</v>
      </c>
      <c r="X587">
        <v>0.704072456322962</v>
      </c>
      <c r="Y587">
        <v>-24.774203906766399</v>
      </c>
      <c r="Z587">
        <v>0.93459220503170903</v>
      </c>
      <c r="AA587">
        <v>0.99919698600769702</v>
      </c>
      <c r="AB587">
        <v>2.21233311687143</v>
      </c>
      <c r="AC587">
        <v>0.92091778829119397</v>
      </c>
      <c r="AD587">
        <v>0.94068432309766403</v>
      </c>
      <c r="AE587">
        <v>-1.0854357498687499</v>
      </c>
      <c r="AF587">
        <v>0.205398459628826</v>
      </c>
      <c r="AG587">
        <v>0.68151250837662902</v>
      </c>
      <c r="AH587">
        <v>4.10541766254679</v>
      </c>
      <c r="AI587">
        <v>0.24456414000292601</v>
      </c>
      <c r="AJ587">
        <v>0.78121606160956403</v>
      </c>
      <c r="AK587">
        <v>-24.736179807649901</v>
      </c>
    </row>
    <row r="588" spans="1:37" x14ac:dyDescent="0.2">
      <c r="A588" t="s">
        <v>31</v>
      </c>
      <c r="B588">
        <v>225731396</v>
      </c>
      <c r="C588">
        <v>225731576</v>
      </c>
      <c r="D588">
        <v>181</v>
      </c>
      <c r="E588" t="s">
        <v>2144</v>
      </c>
      <c r="F588">
        <v>2</v>
      </c>
      <c r="G588" t="s">
        <v>2145</v>
      </c>
      <c r="H588" t="s">
        <v>31477</v>
      </c>
      <c r="I588">
        <v>1</v>
      </c>
      <c r="J588">
        <v>225735855</v>
      </c>
      <c r="K588">
        <v>225745604</v>
      </c>
      <c r="L588">
        <v>9750</v>
      </c>
      <c r="M588">
        <v>1</v>
      </c>
      <c r="N588">
        <v>107985352</v>
      </c>
      <c r="O588" t="s">
        <v>2146</v>
      </c>
      <c r="P588">
        <v>-4279</v>
      </c>
      <c r="Q588" t="s">
        <v>40</v>
      </c>
      <c r="R588" t="s">
        <v>2147</v>
      </c>
      <c r="S588" t="s">
        <v>31478</v>
      </c>
      <c r="T588">
        <v>0.59124354399484402</v>
      </c>
      <c r="U588">
        <v>0.82125442047224695</v>
      </c>
      <c r="V588">
        <v>0.655205215882537</v>
      </c>
      <c r="W588">
        <v>0.23800601200834001</v>
      </c>
      <c r="X588">
        <v>0.704072456322962</v>
      </c>
      <c r="Y588">
        <v>1.3133449744666801</v>
      </c>
      <c r="Z588">
        <v>0.70245478132619499</v>
      </c>
      <c r="AA588">
        <v>0.85307320983996804</v>
      </c>
      <c r="AB588">
        <v>0.39760823838154602</v>
      </c>
      <c r="AC588">
        <v>0.525588105221102</v>
      </c>
      <c r="AD588">
        <v>0.87989882095915395</v>
      </c>
      <c r="AE588">
        <v>0.75982653400493305</v>
      </c>
      <c r="AF588">
        <v>0.57023922770340996</v>
      </c>
      <c r="AG588">
        <v>0.80674443595273604</v>
      </c>
      <c r="AH588">
        <v>0.62385355989529301</v>
      </c>
      <c r="AI588">
        <v>0.13738400531450401</v>
      </c>
      <c r="AJ588">
        <v>0.78121606160956403</v>
      </c>
      <c r="AK588">
        <v>1.3791731357110499</v>
      </c>
    </row>
    <row r="589" spans="1:37" x14ac:dyDescent="0.2">
      <c r="A589" t="s">
        <v>31</v>
      </c>
      <c r="B589">
        <v>225731576</v>
      </c>
      <c r="C589">
        <v>225731756</v>
      </c>
      <c r="D589">
        <v>181</v>
      </c>
      <c r="E589" t="s">
        <v>2148</v>
      </c>
      <c r="F589">
        <v>0</v>
      </c>
      <c r="G589" t="s">
        <v>2149</v>
      </c>
      <c r="H589" t="s">
        <v>31477</v>
      </c>
      <c r="I589">
        <v>1</v>
      </c>
      <c r="J589">
        <v>225735855</v>
      </c>
      <c r="K589">
        <v>225745604</v>
      </c>
      <c r="L589">
        <v>9750</v>
      </c>
      <c r="M589">
        <v>1</v>
      </c>
      <c r="N589">
        <v>107985352</v>
      </c>
      <c r="O589" t="s">
        <v>2146</v>
      </c>
      <c r="P589">
        <v>-4099</v>
      </c>
      <c r="Q589" t="s">
        <v>40</v>
      </c>
      <c r="R589" t="s">
        <v>2147</v>
      </c>
      <c r="S589" t="s">
        <v>31478</v>
      </c>
      <c r="T589">
        <v>0.59124354399484402</v>
      </c>
      <c r="U589">
        <v>0.82125442047224695</v>
      </c>
      <c r="V589">
        <v>0.655205215882537</v>
      </c>
      <c r="W589">
        <v>0.23800601200834001</v>
      </c>
      <c r="X589">
        <v>0.704072456322962</v>
      </c>
      <c r="Y589">
        <v>1.3133449744666801</v>
      </c>
      <c r="Z589">
        <v>0.70245478132619499</v>
      </c>
      <c r="AA589">
        <v>0.85307320983996804</v>
      </c>
      <c r="AB589">
        <v>0.39760823838154602</v>
      </c>
      <c r="AC589">
        <v>0.525588105221102</v>
      </c>
      <c r="AD589">
        <v>0.87989882095915395</v>
      </c>
      <c r="AE589">
        <v>0.75982653400493305</v>
      </c>
      <c r="AF589">
        <v>0.57023922770340996</v>
      </c>
      <c r="AG589">
        <v>0.80674443595273604</v>
      </c>
      <c r="AH589">
        <v>0.62385355989529301</v>
      </c>
      <c r="AI589">
        <v>0.13738400531450401</v>
      </c>
      <c r="AJ589">
        <v>0.78121606160956403</v>
      </c>
      <c r="AK589">
        <v>1.3791731357110499</v>
      </c>
    </row>
    <row r="590" spans="1:37" x14ac:dyDescent="0.2">
      <c r="A590" t="s">
        <v>31</v>
      </c>
      <c r="B590">
        <v>226083729</v>
      </c>
      <c r="C590">
        <v>226083904</v>
      </c>
      <c r="D590">
        <v>176</v>
      </c>
      <c r="E590" t="s">
        <v>2150</v>
      </c>
      <c r="F590">
        <v>17</v>
      </c>
      <c r="G590" t="s">
        <v>2151</v>
      </c>
      <c r="H590" t="s">
        <v>30987</v>
      </c>
      <c r="I590">
        <v>1</v>
      </c>
      <c r="J590">
        <v>226083951</v>
      </c>
      <c r="K590">
        <v>226090292</v>
      </c>
      <c r="L590">
        <v>6342</v>
      </c>
      <c r="M590">
        <v>1</v>
      </c>
      <c r="N590">
        <v>105373113</v>
      </c>
      <c r="O590" t="s">
        <v>2152</v>
      </c>
      <c r="P590">
        <v>-47</v>
      </c>
      <c r="Q590" t="s">
        <v>40</v>
      </c>
      <c r="R590" t="s">
        <v>2153</v>
      </c>
      <c r="S590" t="s">
        <v>31479</v>
      </c>
      <c r="T590">
        <v>0.152084254673993</v>
      </c>
      <c r="U590">
        <v>0.603102917160658</v>
      </c>
      <c r="V590">
        <v>25.468968876344</v>
      </c>
      <c r="W590">
        <v>0.89107655920673101</v>
      </c>
      <c r="X590">
        <v>0.95159051474143896</v>
      </c>
      <c r="Y590">
        <v>0.96620498097658902</v>
      </c>
      <c r="Z590">
        <v>0.306975110376564</v>
      </c>
      <c r="AA590">
        <v>0.72610664078822296</v>
      </c>
      <c r="AB590">
        <v>24.505494781879499</v>
      </c>
      <c r="AC590">
        <v>0.75388744886274095</v>
      </c>
      <c r="AD590">
        <v>0.87989882095915395</v>
      </c>
      <c r="AE590">
        <v>-3.3794971228170198E-2</v>
      </c>
      <c r="AF590">
        <v>4.6407610929182198E-2</v>
      </c>
      <c r="AG590">
        <v>0.476038960109122</v>
      </c>
      <c r="AH590">
        <v>25.468968876344</v>
      </c>
      <c r="AI590">
        <v>0.56157887380500204</v>
      </c>
      <c r="AJ590">
        <v>0.78121606160956403</v>
      </c>
      <c r="AK590">
        <v>1.8349603705605599</v>
      </c>
    </row>
    <row r="591" spans="1:37" x14ac:dyDescent="0.2">
      <c r="A591" t="s">
        <v>31</v>
      </c>
      <c r="B591">
        <v>226135236</v>
      </c>
      <c r="C591">
        <v>226135388</v>
      </c>
      <c r="D591">
        <v>153</v>
      </c>
      <c r="E591" t="s">
        <v>2154</v>
      </c>
      <c r="F591">
        <v>8</v>
      </c>
      <c r="G591" t="s">
        <v>2155</v>
      </c>
      <c r="H591" t="s">
        <v>31000</v>
      </c>
      <c r="I591">
        <v>1</v>
      </c>
      <c r="J591">
        <v>226148003</v>
      </c>
      <c r="K591">
        <v>226155071</v>
      </c>
      <c r="L591">
        <v>7069</v>
      </c>
      <c r="M591">
        <v>1</v>
      </c>
      <c r="N591">
        <v>107985353</v>
      </c>
      <c r="O591" t="s">
        <v>2156</v>
      </c>
      <c r="P591">
        <v>-12615</v>
      </c>
      <c r="Q591" t="s">
        <v>2157</v>
      </c>
      <c r="R591" t="s">
        <v>2158</v>
      </c>
      <c r="S591" t="s">
        <v>31480</v>
      </c>
      <c r="T591">
        <v>0.583211159830616</v>
      </c>
      <c r="U591">
        <v>0.81360520874211995</v>
      </c>
      <c r="V591">
        <v>-7.1414501549206602E-2</v>
      </c>
      <c r="W591">
        <v>0.20525741147413201</v>
      </c>
      <c r="X591">
        <v>0.704072456322962</v>
      </c>
      <c r="Y591">
        <v>-23.814144550731999</v>
      </c>
      <c r="Z591">
        <v>1</v>
      </c>
      <c r="AA591">
        <v>1</v>
      </c>
      <c r="AB591">
        <v>-1.03488854472091</v>
      </c>
      <c r="AC591">
        <v>0.32081866871113202</v>
      </c>
      <c r="AD591">
        <v>0.68773325147593101</v>
      </c>
      <c r="AE591">
        <v>-0.58256167517490698</v>
      </c>
      <c r="AF591">
        <v>0.23669707478149901</v>
      </c>
      <c r="AG591">
        <v>0.69020448338054297</v>
      </c>
      <c r="AH591">
        <v>0.85819609732058899</v>
      </c>
      <c r="AI591">
        <v>0.24456414000292601</v>
      </c>
      <c r="AJ591">
        <v>0.78121606160956403</v>
      </c>
      <c r="AK591">
        <v>-24.018032540796099</v>
      </c>
    </row>
    <row r="592" spans="1:37" x14ac:dyDescent="0.2">
      <c r="A592" t="s">
        <v>31</v>
      </c>
      <c r="B592">
        <v>226402567</v>
      </c>
      <c r="C592">
        <v>226402721</v>
      </c>
      <c r="D592">
        <v>155</v>
      </c>
      <c r="E592" t="s">
        <v>2159</v>
      </c>
      <c r="F592">
        <v>3</v>
      </c>
      <c r="G592" t="s">
        <v>2160</v>
      </c>
      <c r="H592" t="s">
        <v>31481</v>
      </c>
      <c r="I592">
        <v>1</v>
      </c>
      <c r="J592">
        <v>226399195</v>
      </c>
      <c r="K592">
        <v>226407982</v>
      </c>
      <c r="L592">
        <v>8788</v>
      </c>
      <c r="M592">
        <v>2</v>
      </c>
      <c r="N592">
        <v>142</v>
      </c>
      <c r="O592" t="s">
        <v>2161</v>
      </c>
      <c r="P592">
        <v>5261</v>
      </c>
      <c r="Q592" t="s">
        <v>2162</v>
      </c>
      <c r="R592" t="s">
        <v>2163</v>
      </c>
      <c r="S592" t="s">
        <v>31482</v>
      </c>
      <c r="T592">
        <v>1</v>
      </c>
      <c r="U592">
        <v>1</v>
      </c>
      <c r="V592">
        <v>-0.28777460639556302</v>
      </c>
      <c r="W592">
        <v>0.20525741147413201</v>
      </c>
      <c r="X592">
        <v>0.704072456322962</v>
      </c>
      <c r="Y592">
        <v>-24.752083863279999</v>
      </c>
      <c r="Z592">
        <v>0.65379035313853895</v>
      </c>
      <c r="AA592">
        <v>0.84521697243271998</v>
      </c>
      <c r="AB592">
        <v>-1.2512486341301601</v>
      </c>
      <c r="AC592">
        <v>7.0489011448141195E-2</v>
      </c>
      <c r="AD592">
        <v>0.57684129297949804</v>
      </c>
      <c r="AE592">
        <v>-24.752083863279999</v>
      </c>
      <c r="AF592">
        <v>0.64997455747578503</v>
      </c>
      <c r="AG592">
        <v>0.80674443595273604</v>
      </c>
      <c r="AH592">
        <v>0.64183599063051799</v>
      </c>
      <c r="AI592">
        <v>0.35038410267202102</v>
      </c>
      <c r="AJ592">
        <v>0.78121606160956403</v>
      </c>
      <c r="AK592">
        <v>-23.883328438735699</v>
      </c>
    </row>
    <row r="593" spans="1:37" x14ac:dyDescent="0.2">
      <c r="A593" t="s">
        <v>31</v>
      </c>
      <c r="B593">
        <v>226402721</v>
      </c>
      <c r="C593">
        <v>226402875</v>
      </c>
      <c r="D593">
        <v>155</v>
      </c>
      <c r="E593" t="s">
        <v>2164</v>
      </c>
      <c r="F593">
        <v>0</v>
      </c>
      <c r="G593" t="s">
        <v>2165</v>
      </c>
      <c r="H593" t="s">
        <v>31481</v>
      </c>
      <c r="I593">
        <v>1</v>
      </c>
      <c r="J593">
        <v>226399195</v>
      </c>
      <c r="K593">
        <v>226407982</v>
      </c>
      <c r="L593">
        <v>8788</v>
      </c>
      <c r="M593">
        <v>2</v>
      </c>
      <c r="N593">
        <v>142</v>
      </c>
      <c r="O593" t="s">
        <v>2161</v>
      </c>
      <c r="P593">
        <v>5107</v>
      </c>
      <c r="Q593" t="s">
        <v>2162</v>
      </c>
      <c r="R593" t="s">
        <v>2163</v>
      </c>
      <c r="S593" t="s">
        <v>31482</v>
      </c>
      <c r="T593">
        <v>1</v>
      </c>
      <c r="U593">
        <v>1</v>
      </c>
      <c r="V593">
        <v>3.4153467745312603E-2</v>
      </c>
      <c r="W593">
        <v>0.20525741147413201</v>
      </c>
      <c r="X593">
        <v>0.704072456322962</v>
      </c>
      <c r="Y593">
        <v>-24.580147273983702</v>
      </c>
      <c r="Z593">
        <v>0.65379035313853895</v>
      </c>
      <c r="AA593">
        <v>0.84521697243271998</v>
      </c>
      <c r="AB593">
        <v>-0.92932055998928198</v>
      </c>
      <c r="AC593">
        <v>7.0489011448141195E-2</v>
      </c>
      <c r="AD593">
        <v>0.57684129297949804</v>
      </c>
      <c r="AE593">
        <v>-24.580147273983702</v>
      </c>
      <c r="AF593">
        <v>0.64997455747578503</v>
      </c>
      <c r="AG593">
        <v>0.80674443595273604</v>
      </c>
      <c r="AH593">
        <v>0.96376404600076504</v>
      </c>
      <c r="AI593">
        <v>0.35038410267202102</v>
      </c>
      <c r="AJ593">
        <v>0.78121606160956403</v>
      </c>
      <c r="AK593">
        <v>-23.711391854777801</v>
      </c>
    </row>
    <row r="594" spans="1:37" x14ac:dyDescent="0.2">
      <c r="A594" t="s">
        <v>31</v>
      </c>
      <c r="B594">
        <v>226638311</v>
      </c>
      <c r="C594">
        <v>226638482</v>
      </c>
      <c r="D594">
        <v>172</v>
      </c>
      <c r="E594" t="s">
        <v>2166</v>
      </c>
      <c r="F594">
        <v>3</v>
      </c>
      <c r="G594" t="s">
        <v>2167</v>
      </c>
      <c r="H594" t="s">
        <v>31483</v>
      </c>
      <c r="I594">
        <v>1</v>
      </c>
      <c r="J594">
        <v>226656640</v>
      </c>
      <c r="K594">
        <v>226659670</v>
      </c>
      <c r="L594">
        <v>3031</v>
      </c>
      <c r="M594">
        <v>2</v>
      </c>
      <c r="N594">
        <v>100506443</v>
      </c>
      <c r="O594" t="s">
        <v>2168</v>
      </c>
      <c r="P594">
        <v>21188</v>
      </c>
      <c r="Q594" t="s">
        <v>40</v>
      </c>
      <c r="R594" t="s">
        <v>2169</v>
      </c>
      <c r="S594" t="s">
        <v>31484</v>
      </c>
      <c r="T594">
        <v>0.152084254673993</v>
      </c>
      <c r="U594">
        <v>0.603102917160658</v>
      </c>
      <c r="V594">
        <v>25.0535924242775</v>
      </c>
      <c r="W594">
        <v>0.38920677604595899</v>
      </c>
      <c r="X594">
        <v>0.704072456322962</v>
      </c>
      <c r="Y594">
        <v>-23.881119153780102</v>
      </c>
      <c r="Z594">
        <v>0.306975110376564</v>
      </c>
      <c r="AA594">
        <v>0.72610664078822296</v>
      </c>
      <c r="AB594">
        <v>24.090118339659</v>
      </c>
      <c r="AC594">
        <v>0.71753805159658501</v>
      </c>
      <c r="AD594">
        <v>0.87989882095915395</v>
      </c>
      <c r="AE594">
        <v>-0.78328815676316299</v>
      </c>
      <c r="AF594">
        <v>4.6407610929182198E-2</v>
      </c>
      <c r="AG594">
        <v>0.476038960109122</v>
      </c>
      <c r="AH594">
        <v>25.0535924242775</v>
      </c>
      <c r="AI594">
        <v>0.35038410267202102</v>
      </c>
      <c r="AJ594">
        <v>0.78121606160956403</v>
      </c>
      <c r="AK594">
        <v>-23.983203141956601</v>
      </c>
    </row>
    <row r="595" spans="1:37" x14ac:dyDescent="0.2">
      <c r="A595" t="s">
        <v>31</v>
      </c>
      <c r="B595">
        <v>226638482</v>
      </c>
      <c r="C595">
        <v>226638653</v>
      </c>
      <c r="D595">
        <v>172</v>
      </c>
      <c r="E595" t="s">
        <v>2170</v>
      </c>
      <c r="F595">
        <v>4</v>
      </c>
      <c r="G595" t="s">
        <v>2171</v>
      </c>
      <c r="H595" t="s">
        <v>31483</v>
      </c>
      <c r="I595">
        <v>1</v>
      </c>
      <c r="J595">
        <v>226656640</v>
      </c>
      <c r="K595">
        <v>226659670</v>
      </c>
      <c r="L595">
        <v>3031</v>
      </c>
      <c r="M595">
        <v>2</v>
      </c>
      <c r="N595">
        <v>100506443</v>
      </c>
      <c r="O595" t="s">
        <v>2168</v>
      </c>
      <c r="P595">
        <v>21017</v>
      </c>
      <c r="Q595" t="s">
        <v>40</v>
      </c>
      <c r="R595" t="s">
        <v>2169</v>
      </c>
      <c r="S595" t="s">
        <v>31484</v>
      </c>
      <c r="T595">
        <v>0.152084254673993</v>
      </c>
      <c r="U595">
        <v>0.603102917160658</v>
      </c>
      <c r="V595">
        <v>25.155090575554301</v>
      </c>
      <c r="W595">
        <v>0.38920677604595899</v>
      </c>
      <c r="X595">
        <v>0.704072456322962</v>
      </c>
      <c r="Y595">
        <v>-24.0737642200503</v>
      </c>
      <c r="Z595">
        <v>0.306975110376564</v>
      </c>
      <c r="AA595">
        <v>0.72610664078822296</v>
      </c>
      <c r="AB595">
        <v>24.191616488262198</v>
      </c>
      <c r="AC595">
        <v>0.71753805159658501</v>
      </c>
      <c r="AD595">
        <v>0.87989882095915395</v>
      </c>
      <c r="AE595">
        <v>-0.97593322303339503</v>
      </c>
      <c r="AF595">
        <v>4.6407610929182198E-2</v>
      </c>
      <c r="AG595">
        <v>0.476038960109122</v>
      </c>
      <c r="AH595">
        <v>25.155090575554301</v>
      </c>
      <c r="AI595">
        <v>0.35038410267202102</v>
      </c>
      <c r="AJ595">
        <v>0.78121606160956403</v>
      </c>
      <c r="AK595">
        <v>-24.084701290137598</v>
      </c>
    </row>
    <row r="596" spans="1:37" x14ac:dyDescent="0.2">
      <c r="A596" t="s">
        <v>31</v>
      </c>
      <c r="B596">
        <v>226666845</v>
      </c>
      <c r="C596">
        <v>226666996</v>
      </c>
      <c r="D596">
        <v>152</v>
      </c>
      <c r="E596" t="s">
        <v>2172</v>
      </c>
      <c r="F596">
        <v>2</v>
      </c>
      <c r="G596" t="s">
        <v>2173</v>
      </c>
      <c r="H596" t="s">
        <v>31485</v>
      </c>
      <c r="I596">
        <v>1</v>
      </c>
      <c r="J596">
        <v>226656640</v>
      </c>
      <c r="K596">
        <v>226659670</v>
      </c>
      <c r="L596">
        <v>3031</v>
      </c>
      <c r="M596">
        <v>2</v>
      </c>
      <c r="N596">
        <v>100506443</v>
      </c>
      <c r="O596" t="s">
        <v>2168</v>
      </c>
      <c r="P596">
        <v>-7175</v>
      </c>
      <c r="Q596" t="s">
        <v>40</v>
      </c>
      <c r="R596" t="s">
        <v>2169</v>
      </c>
      <c r="S596" t="s">
        <v>31484</v>
      </c>
      <c r="T596">
        <v>0.152084254673993</v>
      </c>
      <c r="U596">
        <v>0.603102917160658</v>
      </c>
      <c r="V596">
        <v>25.058341708590401</v>
      </c>
      <c r="W596">
        <v>0.50039843522710903</v>
      </c>
      <c r="X596">
        <v>0.78363289935355196</v>
      </c>
      <c r="Y596">
        <v>1.44377082748368</v>
      </c>
      <c r="Z596">
        <v>9.2719649676713103E-2</v>
      </c>
      <c r="AA596">
        <v>0.72610664078822296</v>
      </c>
      <c r="AB596">
        <v>25.1522973616255</v>
      </c>
      <c r="AC596">
        <v>0.92523690913815004</v>
      </c>
      <c r="AD596">
        <v>0.94115954365910703</v>
      </c>
      <c r="AE596">
        <v>0.44377085471910799</v>
      </c>
      <c r="AF596">
        <v>0.73123338343369804</v>
      </c>
      <c r="AG596">
        <v>0.86437216336234302</v>
      </c>
      <c r="AH596">
        <v>0.88733927765850096</v>
      </c>
      <c r="AI596">
        <v>0.15444981296854099</v>
      </c>
      <c r="AJ596">
        <v>0.78121606160956403</v>
      </c>
      <c r="AK596">
        <v>2.3125262330016501</v>
      </c>
    </row>
    <row r="597" spans="1:37" x14ac:dyDescent="0.2">
      <c r="A597" t="s">
        <v>31</v>
      </c>
      <c r="B597">
        <v>227726120</v>
      </c>
      <c r="C597">
        <v>227726284</v>
      </c>
      <c r="D597">
        <v>165</v>
      </c>
      <c r="E597" t="s">
        <v>2174</v>
      </c>
      <c r="F597">
        <v>2</v>
      </c>
      <c r="G597" t="s">
        <v>2175</v>
      </c>
      <c r="H597" t="s">
        <v>30999</v>
      </c>
      <c r="I597">
        <v>1</v>
      </c>
      <c r="J597">
        <v>227728200</v>
      </c>
      <c r="K597">
        <v>227781821</v>
      </c>
      <c r="L597">
        <v>53622</v>
      </c>
      <c r="M597">
        <v>1</v>
      </c>
      <c r="N597">
        <v>116841</v>
      </c>
      <c r="O597" t="s">
        <v>2176</v>
      </c>
      <c r="P597">
        <v>-1916</v>
      </c>
      <c r="Q597" t="s">
        <v>2177</v>
      </c>
      <c r="R597" t="s">
        <v>2178</v>
      </c>
      <c r="S597" t="s">
        <v>31486</v>
      </c>
      <c r="T597">
        <v>0.35387198439864398</v>
      </c>
      <c r="U597">
        <v>0.603102917160658</v>
      </c>
      <c r="V597">
        <v>-23.110612992750301</v>
      </c>
      <c r="W597">
        <v>0.428214032775322</v>
      </c>
      <c r="X597">
        <v>0.73460997439807996</v>
      </c>
      <c r="Y597">
        <v>1.9779853581322899</v>
      </c>
      <c r="Z597">
        <v>0.93459220503170903</v>
      </c>
      <c r="AA597">
        <v>0.99919698600769702</v>
      </c>
      <c r="AB597">
        <v>0.80926618122220295</v>
      </c>
      <c r="AC597">
        <v>0.85817338719172098</v>
      </c>
      <c r="AD597">
        <v>0.94068432309766403</v>
      </c>
      <c r="AE597">
        <v>0.97798540241788101</v>
      </c>
      <c r="AF597">
        <v>0.22065000948199101</v>
      </c>
      <c r="AG597">
        <v>0.68151250837662902</v>
      </c>
      <c r="AH597">
        <v>-24.2699269050986</v>
      </c>
      <c r="AI597">
        <v>0.170234813229591</v>
      </c>
      <c r="AJ597">
        <v>0.78121606160956403</v>
      </c>
      <c r="AK597">
        <v>2.8467406807350901</v>
      </c>
    </row>
    <row r="598" spans="1:37" x14ac:dyDescent="0.2">
      <c r="A598" t="s">
        <v>31</v>
      </c>
      <c r="B598">
        <v>227914477</v>
      </c>
      <c r="C598">
        <v>227914635</v>
      </c>
      <c r="D598">
        <v>159</v>
      </c>
      <c r="E598" t="s">
        <v>2179</v>
      </c>
      <c r="F598">
        <v>2</v>
      </c>
      <c r="G598" t="s">
        <v>2180</v>
      </c>
      <c r="H598" t="s">
        <v>31000</v>
      </c>
      <c r="I598">
        <v>1</v>
      </c>
      <c r="J598">
        <v>227941590</v>
      </c>
      <c r="K598">
        <v>227941683</v>
      </c>
      <c r="L598">
        <v>94</v>
      </c>
      <c r="M598">
        <v>2</v>
      </c>
      <c r="N598">
        <v>100847072</v>
      </c>
      <c r="O598" t="s">
        <v>2181</v>
      </c>
      <c r="P598">
        <v>27048</v>
      </c>
      <c r="Q598" t="s">
        <v>2182</v>
      </c>
      <c r="R598" t="s">
        <v>2183</v>
      </c>
      <c r="S598" t="s">
        <v>31487</v>
      </c>
      <c r="T598">
        <v>0.152084254673993</v>
      </c>
      <c r="U598">
        <v>0.603102917160658</v>
      </c>
      <c r="V598">
        <v>25.1652962434224</v>
      </c>
      <c r="W598">
        <v>0.94541066367716797</v>
      </c>
      <c r="X598">
        <v>0.95159051474143896</v>
      </c>
      <c r="Y598">
        <v>-1.81140241539403</v>
      </c>
      <c r="Z598">
        <v>0.306975110376564</v>
      </c>
      <c r="AA598">
        <v>0.72610664078822296</v>
      </c>
      <c r="AB598">
        <v>24.201822155871699</v>
      </c>
      <c r="AC598">
        <v>0.71753805159658501</v>
      </c>
      <c r="AD598">
        <v>0.87989882095915395</v>
      </c>
      <c r="AE598">
        <v>-2.8114022242130998</v>
      </c>
      <c r="AF598">
        <v>4.6407610929182198E-2</v>
      </c>
      <c r="AG598">
        <v>0.476038960109122</v>
      </c>
      <c r="AH598">
        <v>25.1652962434224</v>
      </c>
      <c r="AI598">
        <v>0.59609816080359102</v>
      </c>
      <c r="AJ598">
        <v>0.78121606160956403</v>
      </c>
      <c r="AK598">
        <v>-0.94264699366932203</v>
      </c>
    </row>
    <row r="599" spans="1:37" x14ac:dyDescent="0.2">
      <c r="A599" t="s">
        <v>31</v>
      </c>
      <c r="B599">
        <v>227914635</v>
      </c>
      <c r="C599">
        <v>227914793</v>
      </c>
      <c r="D599">
        <v>159</v>
      </c>
      <c r="E599" t="s">
        <v>2184</v>
      </c>
      <c r="F599">
        <v>6</v>
      </c>
      <c r="G599" t="s">
        <v>2185</v>
      </c>
      <c r="H599" t="s">
        <v>31000</v>
      </c>
      <c r="I599">
        <v>1</v>
      </c>
      <c r="J599">
        <v>227941590</v>
      </c>
      <c r="K599">
        <v>227941683</v>
      </c>
      <c r="L599">
        <v>94</v>
      </c>
      <c r="M599">
        <v>2</v>
      </c>
      <c r="N599">
        <v>100847072</v>
      </c>
      <c r="O599" t="s">
        <v>2181</v>
      </c>
      <c r="P599">
        <v>26890</v>
      </c>
      <c r="Q599" t="s">
        <v>2182</v>
      </c>
      <c r="R599" t="s">
        <v>2183</v>
      </c>
      <c r="S599" t="s">
        <v>31487</v>
      </c>
      <c r="T599">
        <v>0.152084254673993</v>
      </c>
      <c r="U599">
        <v>0.603102917160658</v>
      </c>
      <c r="V599">
        <v>25.874650715089999</v>
      </c>
      <c r="W599">
        <v>0.89107655920673101</v>
      </c>
      <c r="X599">
        <v>0.95159051474143896</v>
      </c>
      <c r="Y599">
        <v>0.30407465496362801</v>
      </c>
      <c r="Z599">
        <v>0.306975110376564</v>
      </c>
      <c r="AA599">
        <v>0.72610664078822296</v>
      </c>
      <c r="AB599">
        <v>24.911176613391898</v>
      </c>
      <c r="AC599">
        <v>0.75388744886274095</v>
      </c>
      <c r="AD599">
        <v>0.87989882095915395</v>
      </c>
      <c r="AE599">
        <v>-0.69592530091768801</v>
      </c>
      <c r="AF599">
        <v>4.6407610929182198E-2</v>
      </c>
      <c r="AG599">
        <v>0.476038960109122</v>
      </c>
      <c r="AH599">
        <v>25.874650715089999</v>
      </c>
      <c r="AI599">
        <v>0.56157887380500204</v>
      </c>
      <c r="AJ599">
        <v>0.78121606160956403</v>
      </c>
      <c r="AK599">
        <v>1.1728300766883399</v>
      </c>
    </row>
    <row r="600" spans="1:37" x14ac:dyDescent="0.2">
      <c r="A600" t="s">
        <v>31</v>
      </c>
      <c r="B600">
        <v>227914793</v>
      </c>
      <c r="C600">
        <v>227914951</v>
      </c>
      <c r="D600">
        <v>159</v>
      </c>
      <c r="E600" t="s">
        <v>2186</v>
      </c>
      <c r="F600">
        <v>0</v>
      </c>
      <c r="G600" t="s">
        <v>2187</v>
      </c>
      <c r="H600" t="s">
        <v>31000</v>
      </c>
      <c r="I600">
        <v>1</v>
      </c>
      <c r="J600">
        <v>227941590</v>
      </c>
      <c r="K600">
        <v>227941683</v>
      </c>
      <c r="L600">
        <v>94</v>
      </c>
      <c r="M600">
        <v>2</v>
      </c>
      <c r="N600">
        <v>100847072</v>
      </c>
      <c r="O600" t="s">
        <v>2181</v>
      </c>
      <c r="P600">
        <v>26732</v>
      </c>
      <c r="Q600" t="s">
        <v>2182</v>
      </c>
      <c r="R600" t="s">
        <v>2183</v>
      </c>
      <c r="S600" t="s">
        <v>31487</v>
      </c>
      <c r="T600">
        <v>0.152084254673993</v>
      </c>
      <c r="U600">
        <v>0.603102917160658</v>
      </c>
      <c r="V600">
        <v>25.874650715089999</v>
      </c>
      <c r="W600">
        <v>0.89107655920673101</v>
      </c>
      <c r="X600">
        <v>0.95159051474143896</v>
      </c>
      <c r="Y600">
        <v>0.30407465496362801</v>
      </c>
      <c r="Z600">
        <v>0.306975110376564</v>
      </c>
      <c r="AA600">
        <v>0.72610664078822296</v>
      </c>
      <c r="AB600">
        <v>24.911176613391898</v>
      </c>
      <c r="AC600">
        <v>0.75388744886274095</v>
      </c>
      <c r="AD600">
        <v>0.87989882095915395</v>
      </c>
      <c r="AE600">
        <v>-0.69592530091768801</v>
      </c>
      <c r="AF600">
        <v>4.6407610929182198E-2</v>
      </c>
      <c r="AG600">
        <v>0.476038960109122</v>
      </c>
      <c r="AH600">
        <v>25.874650715089999</v>
      </c>
      <c r="AI600">
        <v>0.56157887380500204</v>
      </c>
      <c r="AJ600">
        <v>0.78121606160956403</v>
      </c>
      <c r="AK600">
        <v>1.1728300766883399</v>
      </c>
    </row>
    <row r="601" spans="1:37" x14ac:dyDescent="0.2">
      <c r="A601" t="s">
        <v>31</v>
      </c>
      <c r="B601">
        <v>228278666</v>
      </c>
      <c r="C601">
        <v>228278837</v>
      </c>
      <c r="D601">
        <v>172</v>
      </c>
      <c r="E601" t="s">
        <v>2188</v>
      </c>
      <c r="F601">
        <v>12</v>
      </c>
      <c r="G601" t="s">
        <v>2189</v>
      </c>
      <c r="H601" t="s">
        <v>30999</v>
      </c>
      <c r="I601">
        <v>1</v>
      </c>
      <c r="J601">
        <v>228277178</v>
      </c>
      <c r="K601">
        <v>228284195</v>
      </c>
      <c r="L601">
        <v>7018</v>
      </c>
      <c r="M601">
        <v>1</v>
      </c>
      <c r="N601">
        <v>84033</v>
      </c>
      <c r="O601" t="s">
        <v>2190</v>
      </c>
      <c r="P601">
        <v>1488</v>
      </c>
      <c r="Q601" t="s">
        <v>2191</v>
      </c>
      <c r="R601" t="s">
        <v>2192</v>
      </c>
      <c r="S601" t="s">
        <v>31488</v>
      </c>
      <c r="T601">
        <v>0.35387198439864398</v>
      </c>
      <c r="U601">
        <v>0.603102917160658</v>
      </c>
      <c r="V601">
        <v>-22.403093977134098</v>
      </c>
      <c r="W601">
        <v>0.38920677604595899</v>
      </c>
      <c r="X601">
        <v>0.704072456322962</v>
      </c>
      <c r="Y601">
        <v>-22.2718494686291</v>
      </c>
      <c r="Z601">
        <v>0.69013698642955401</v>
      </c>
      <c r="AA601">
        <v>0.84521697243271998</v>
      </c>
      <c r="AB601">
        <v>0.69354310783859696</v>
      </c>
      <c r="AC601">
        <v>0.75388744886274095</v>
      </c>
      <c r="AD601">
        <v>0.87989882095915395</v>
      </c>
      <c r="AE601">
        <v>0.86226231763822003</v>
      </c>
      <c r="AF601">
        <v>0.32549523997010099</v>
      </c>
      <c r="AG601">
        <v>0.70473078222419605</v>
      </c>
      <c r="AH601">
        <v>-23.4747324757457</v>
      </c>
      <c r="AI601">
        <v>0.35038410267202102</v>
      </c>
      <c r="AJ601">
        <v>0.78121606160956403</v>
      </c>
      <c r="AK601">
        <v>-23.404343154042198</v>
      </c>
    </row>
    <row r="602" spans="1:37" x14ac:dyDescent="0.2">
      <c r="A602" t="s">
        <v>31</v>
      </c>
      <c r="B602">
        <v>228278837</v>
      </c>
      <c r="C602">
        <v>228279008</v>
      </c>
      <c r="D602">
        <v>172</v>
      </c>
      <c r="E602" t="s">
        <v>2193</v>
      </c>
      <c r="F602">
        <v>6</v>
      </c>
      <c r="G602" t="s">
        <v>2194</v>
      </c>
      <c r="H602" t="s">
        <v>30999</v>
      </c>
      <c r="I602">
        <v>1</v>
      </c>
      <c r="J602">
        <v>228277178</v>
      </c>
      <c r="K602">
        <v>228284195</v>
      </c>
      <c r="L602">
        <v>7018</v>
      </c>
      <c r="M602">
        <v>1</v>
      </c>
      <c r="N602">
        <v>84033</v>
      </c>
      <c r="O602" t="s">
        <v>2190</v>
      </c>
      <c r="P602">
        <v>1659</v>
      </c>
      <c r="Q602" t="s">
        <v>2191</v>
      </c>
      <c r="R602" t="s">
        <v>2192</v>
      </c>
      <c r="S602" t="s">
        <v>31488</v>
      </c>
      <c r="T602">
        <v>0.35387198439864398</v>
      </c>
      <c r="U602">
        <v>0.603102917160658</v>
      </c>
      <c r="V602">
        <v>-22.403093977134098</v>
      </c>
      <c r="W602">
        <v>0.38920677604595899</v>
      </c>
      <c r="X602">
        <v>0.704072456322962</v>
      </c>
      <c r="Y602">
        <v>-22.2718494686291</v>
      </c>
      <c r="Z602">
        <v>0.69013698642955401</v>
      </c>
      <c r="AA602">
        <v>0.84521697243271998</v>
      </c>
      <c r="AB602">
        <v>0.69354310783859696</v>
      </c>
      <c r="AC602">
        <v>0.75388744886274095</v>
      </c>
      <c r="AD602">
        <v>0.87989882095915395</v>
      </c>
      <c r="AE602">
        <v>0.86226231763822003</v>
      </c>
      <c r="AF602">
        <v>0.32549523997010099</v>
      </c>
      <c r="AG602">
        <v>0.70473078222419605</v>
      </c>
      <c r="AH602">
        <v>-23.4747324757457</v>
      </c>
      <c r="AI602">
        <v>0.35038410267202102</v>
      </c>
      <c r="AJ602">
        <v>0.78121606160956403</v>
      </c>
      <c r="AK602">
        <v>-23.404343154042198</v>
      </c>
    </row>
    <row r="603" spans="1:37" x14ac:dyDescent="0.2">
      <c r="A603" t="s">
        <v>31</v>
      </c>
      <c r="B603">
        <v>228352770</v>
      </c>
      <c r="C603">
        <v>228352914</v>
      </c>
      <c r="D603">
        <v>145</v>
      </c>
      <c r="E603" t="s">
        <v>2195</v>
      </c>
      <c r="F603">
        <v>4</v>
      </c>
      <c r="G603" t="s">
        <v>2196</v>
      </c>
      <c r="H603" t="s">
        <v>30987</v>
      </c>
      <c r="I603">
        <v>1</v>
      </c>
      <c r="J603">
        <v>228353007</v>
      </c>
      <c r="K603">
        <v>228361250</v>
      </c>
      <c r="L603">
        <v>8244</v>
      </c>
      <c r="M603">
        <v>1</v>
      </c>
      <c r="N603">
        <v>84033</v>
      </c>
      <c r="O603" t="s">
        <v>2197</v>
      </c>
      <c r="P603">
        <v>-93</v>
      </c>
      <c r="Q603" t="s">
        <v>2191</v>
      </c>
      <c r="R603" t="s">
        <v>2192</v>
      </c>
      <c r="S603" t="s">
        <v>31488</v>
      </c>
      <c r="T603">
        <v>0.152084254673993</v>
      </c>
      <c r="U603">
        <v>0.603102917160658</v>
      </c>
      <c r="V603">
        <v>24.9796634376772</v>
      </c>
      <c r="W603">
        <v>0.89107655920673101</v>
      </c>
      <c r="X603">
        <v>0.95159051474143896</v>
      </c>
      <c r="Y603">
        <v>0.68708363400515604</v>
      </c>
      <c r="Z603">
        <v>0.306975110376564</v>
      </c>
      <c r="AA603">
        <v>0.72610664078822296</v>
      </c>
      <c r="AB603">
        <v>24.016189355128098</v>
      </c>
      <c r="AC603">
        <v>0.75388744886274095</v>
      </c>
      <c r="AD603">
        <v>0.87989882095915395</v>
      </c>
      <c r="AE603">
        <v>-0.31291629342244898</v>
      </c>
      <c r="AF603">
        <v>4.6407610929182198E-2</v>
      </c>
      <c r="AG603">
        <v>0.476038960109122</v>
      </c>
      <c r="AH603">
        <v>24.9796634376772</v>
      </c>
      <c r="AI603">
        <v>0.56157887380500204</v>
      </c>
      <c r="AJ603">
        <v>0.78121606160956403</v>
      </c>
      <c r="AK603">
        <v>1.5558390042040799</v>
      </c>
    </row>
    <row r="604" spans="1:37" x14ac:dyDescent="0.2">
      <c r="A604" t="s">
        <v>31</v>
      </c>
      <c r="B604">
        <v>228352914</v>
      </c>
      <c r="C604">
        <v>228353058</v>
      </c>
      <c r="D604">
        <v>145</v>
      </c>
      <c r="E604" t="s">
        <v>2198</v>
      </c>
      <c r="F604">
        <v>9</v>
      </c>
      <c r="G604" t="s">
        <v>2199</v>
      </c>
      <c r="H604" t="s">
        <v>30987</v>
      </c>
      <c r="I604">
        <v>1</v>
      </c>
      <c r="J604">
        <v>228353007</v>
      </c>
      <c r="K604">
        <v>228361250</v>
      </c>
      <c r="L604">
        <v>8244</v>
      </c>
      <c r="M604">
        <v>1</v>
      </c>
      <c r="N604">
        <v>84033</v>
      </c>
      <c r="O604" t="s">
        <v>2197</v>
      </c>
      <c r="P604">
        <v>0</v>
      </c>
      <c r="Q604" t="s">
        <v>2191</v>
      </c>
      <c r="R604" t="s">
        <v>2192</v>
      </c>
      <c r="S604" t="s">
        <v>31488</v>
      </c>
      <c r="T604">
        <v>0.152084254673993</v>
      </c>
      <c r="U604">
        <v>0.603102917160658</v>
      </c>
      <c r="V604">
        <v>24.9796634376772</v>
      </c>
      <c r="W604">
        <v>0.89107655920673101</v>
      </c>
      <c r="X604">
        <v>0.95159051474143896</v>
      </c>
      <c r="Y604">
        <v>0.68708363400515604</v>
      </c>
      <c r="Z604">
        <v>0.306975110376564</v>
      </c>
      <c r="AA604">
        <v>0.72610664078822296</v>
      </c>
      <c r="AB604">
        <v>24.016189355128098</v>
      </c>
      <c r="AC604">
        <v>0.75388744886274095</v>
      </c>
      <c r="AD604">
        <v>0.87989882095915395</v>
      </c>
      <c r="AE604">
        <v>-0.31291629342244898</v>
      </c>
      <c r="AF604">
        <v>4.6407610929182198E-2</v>
      </c>
      <c r="AG604">
        <v>0.476038960109122</v>
      </c>
      <c r="AH604">
        <v>24.9796634376772</v>
      </c>
      <c r="AI604">
        <v>0.56157887380500204</v>
      </c>
      <c r="AJ604">
        <v>0.78121606160956403</v>
      </c>
      <c r="AK604">
        <v>1.5558390042040799</v>
      </c>
    </row>
    <row r="605" spans="1:37" x14ac:dyDescent="0.2">
      <c r="A605" t="s">
        <v>31</v>
      </c>
      <c r="B605">
        <v>228457469</v>
      </c>
      <c r="C605">
        <v>228457610</v>
      </c>
      <c r="D605">
        <v>142</v>
      </c>
      <c r="E605" t="s">
        <v>2200</v>
      </c>
      <c r="F605">
        <v>17</v>
      </c>
      <c r="G605" t="s">
        <v>2201</v>
      </c>
      <c r="H605" t="s">
        <v>30987</v>
      </c>
      <c r="I605">
        <v>1</v>
      </c>
      <c r="J605">
        <v>228456979</v>
      </c>
      <c r="K605">
        <v>228457873</v>
      </c>
      <c r="L605">
        <v>895</v>
      </c>
      <c r="M605">
        <v>2</v>
      </c>
      <c r="N605">
        <v>92815</v>
      </c>
      <c r="O605" t="s">
        <v>2202</v>
      </c>
      <c r="P605">
        <v>263</v>
      </c>
      <c r="Q605" t="s">
        <v>2203</v>
      </c>
      <c r="R605" t="s">
        <v>2204</v>
      </c>
      <c r="S605" t="s">
        <v>31489</v>
      </c>
      <c r="T605" t="s">
        <v>40</v>
      </c>
      <c r="U605" t="s">
        <v>40</v>
      </c>
      <c r="V605">
        <v>0</v>
      </c>
      <c r="W605">
        <v>0.123414495547065</v>
      </c>
      <c r="X605">
        <v>0.704072456322962</v>
      </c>
      <c r="Y605">
        <v>26.015772284875698</v>
      </c>
      <c r="Z605">
        <v>0.306975110376564</v>
      </c>
      <c r="AA605">
        <v>0.72610664078822296</v>
      </c>
      <c r="AB605">
        <v>24.764022737117902</v>
      </c>
      <c r="AC605">
        <v>0.17695932866387601</v>
      </c>
      <c r="AD605">
        <v>0.68253123924728298</v>
      </c>
      <c r="AE605">
        <v>25.405696905080401</v>
      </c>
      <c r="AF605">
        <v>0.32549523997010099</v>
      </c>
      <c r="AG605">
        <v>0.70473078222419605</v>
      </c>
      <c r="AH605">
        <v>-24.727496862391199</v>
      </c>
      <c r="AI605">
        <v>0.170234813229591</v>
      </c>
      <c r="AJ605">
        <v>0.78121606160956403</v>
      </c>
      <c r="AK605">
        <v>2.8325382810261299</v>
      </c>
    </row>
    <row r="606" spans="1:37" x14ac:dyDescent="0.2">
      <c r="A606" t="s">
        <v>31</v>
      </c>
      <c r="B606">
        <v>228457610</v>
      </c>
      <c r="C606">
        <v>228457751</v>
      </c>
      <c r="D606">
        <v>142</v>
      </c>
      <c r="E606" t="s">
        <v>2205</v>
      </c>
      <c r="F606">
        <v>18</v>
      </c>
      <c r="G606" t="s">
        <v>2206</v>
      </c>
      <c r="H606" t="s">
        <v>30987</v>
      </c>
      <c r="I606">
        <v>1</v>
      </c>
      <c r="J606">
        <v>228456979</v>
      </c>
      <c r="K606">
        <v>228457873</v>
      </c>
      <c r="L606">
        <v>895</v>
      </c>
      <c r="M606">
        <v>2</v>
      </c>
      <c r="N606">
        <v>92815</v>
      </c>
      <c r="O606" t="s">
        <v>2202</v>
      </c>
      <c r="P606">
        <v>122</v>
      </c>
      <c r="Q606" t="s">
        <v>2203</v>
      </c>
      <c r="R606" t="s">
        <v>2204</v>
      </c>
      <c r="S606" t="s">
        <v>31489</v>
      </c>
      <c r="T606" t="s">
        <v>40</v>
      </c>
      <c r="U606" t="s">
        <v>40</v>
      </c>
      <c r="V606">
        <v>0</v>
      </c>
      <c r="W606">
        <v>0.29261482077562401</v>
      </c>
      <c r="X606">
        <v>0.704072456322962</v>
      </c>
      <c r="Y606">
        <v>24.858455548631401</v>
      </c>
      <c r="Z606">
        <v>0.48464167878831399</v>
      </c>
      <c r="AA606">
        <v>0.84435025072159198</v>
      </c>
      <c r="AB606">
        <v>23.2901491969468</v>
      </c>
      <c r="AC606">
        <v>0.27780950890804001</v>
      </c>
      <c r="AD606">
        <v>0.68253123924728298</v>
      </c>
      <c r="AE606">
        <v>24.6173177750346</v>
      </c>
      <c r="AF606">
        <v>0.501741946288212</v>
      </c>
      <c r="AG606">
        <v>0.80674443595273604</v>
      </c>
      <c r="AH606">
        <v>-23.2536233245281</v>
      </c>
      <c r="AI606">
        <v>0.56157887380500204</v>
      </c>
      <c r="AJ606">
        <v>0.78121606160956403</v>
      </c>
      <c r="AK606">
        <v>1.6752215447818</v>
      </c>
    </row>
    <row r="607" spans="1:37" x14ac:dyDescent="0.2">
      <c r="A607" t="s">
        <v>31</v>
      </c>
      <c r="B607">
        <v>229343046</v>
      </c>
      <c r="C607">
        <v>229343281</v>
      </c>
      <c r="D607">
        <v>236</v>
      </c>
      <c r="E607" t="s">
        <v>2207</v>
      </c>
      <c r="F607">
        <v>26</v>
      </c>
      <c r="G607" t="s">
        <v>2208</v>
      </c>
      <c r="H607" t="s">
        <v>30987</v>
      </c>
      <c r="I607">
        <v>1</v>
      </c>
      <c r="J607">
        <v>229321015</v>
      </c>
      <c r="K607">
        <v>229343047</v>
      </c>
      <c r="L607">
        <v>22033</v>
      </c>
      <c r="M607">
        <v>2</v>
      </c>
      <c r="N607">
        <v>126731</v>
      </c>
      <c r="O607" t="s">
        <v>2209</v>
      </c>
      <c r="P607">
        <v>0</v>
      </c>
      <c r="Q607" t="s">
        <v>2210</v>
      </c>
      <c r="R607" t="s">
        <v>2211</v>
      </c>
      <c r="S607" t="s">
        <v>31490</v>
      </c>
      <c r="T607">
        <v>0.97213403838398904</v>
      </c>
      <c r="U607">
        <v>1</v>
      </c>
      <c r="V607">
        <v>0.45726673022742098</v>
      </c>
      <c r="W607">
        <v>0.20525741147413201</v>
      </c>
      <c r="X607">
        <v>0.704072456322962</v>
      </c>
      <c r="Y607">
        <v>-23.8932551098091</v>
      </c>
      <c r="Z607">
        <v>0.69013698642955401</v>
      </c>
      <c r="AA607">
        <v>0.84521697243271998</v>
      </c>
      <c r="AB607">
        <v>-0.50620725875636996</v>
      </c>
      <c r="AC607">
        <v>7.0489011448141195E-2</v>
      </c>
      <c r="AD607">
        <v>0.57684129297949804</v>
      </c>
      <c r="AE607">
        <v>-23.8932551098091</v>
      </c>
      <c r="AF607">
        <v>0.61410715005536498</v>
      </c>
      <c r="AG607">
        <v>0.80674443595273604</v>
      </c>
      <c r="AH607">
        <v>1.3868772258270401</v>
      </c>
      <c r="AI607">
        <v>0.35038410267202102</v>
      </c>
      <c r="AJ607">
        <v>0.78121606160956403</v>
      </c>
      <c r="AK607">
        <v>-23.024499719578898</v>
      </c>
    </row>
    <row r="608" spans="1:37" x14ac:dyDescent="0.2">
      <c r="A608" t="s">
        <v>31</v>
      </c>
      <c r="B608">
        <v>230356933</v>
      </c>
      <c r="C608">
        <v>230357084</v>
      </c>
      <c r="D608">
        <v>152</v>
      </c>
      <c r="E608" t="s">
        <v>2212</v>
      </c>
      <c r="F608">
        <v>12</v>
      </c>
      <c r="G608" t="s">
        <v>2213</v>
      </c>
      <c r="H608" t="s">
        <v>31491</v>
      </c>
      <c r="I608">
        <v>1</v>
      </c>
      <c r="J608">
        <v>230323248</v>
      </c>
      <c r="K608">
        <v>230377645</v>
      </c>
      <c r="L608">
        <v>54398</v>
      </c>
      <c r="M608">
        <v>2</v>
      </c>
      <c r="N608">
        <v>79605</v>
      </c>
      <c r="O608" t="s">
        <v>2214</v>
      </c>
      <c r="P608">
        <v>20561</v>
      </c>
      <c r="Q608" t="s">
        <v>2215</v>
      </c>
      <c r="R608" t="s">
        <v>2216</v>
      </c>
      <c r="S608" t="s">
        <v>31492</v>
      </c>
      <c r="T608">
        <v>0.32911398597860803</v>
      </c>
      <c r="U608">
        <v>0.603102917160658</v>
      </c>
      <c r="V608">
        <v>22.149361447086299</v>
      </c>
      <c r="W608">
        <v>0.38920677604595899</v>
      </c>
      <c r="X608">
        <v>0.704072456322962</v>
      </c>
      <c r="Y608">
        <v>-22.893483119093698</v>
      </c>
      <c r="Z608">
        <v>0.306975110376564</v>
      </c>
      <c r="AA608">
        <v>0.72610664078822296</v>
      </c>
      <c r="AB608">
        <v>22.734914380193398</v>
      </c>
      <c r="AC608">
        <v>0.71753805159658501</v>
      </c>
      <c r="AD608">
        <v>0.87989882095915395</v>
      </c>
      <c r="AE608">
        <v>-1.6701208114411401</v>
      </c>
      <c r="AF608">
        <v>0.64997455747578503</v>
      </c>
      <c r="AG608">
        <v>0.80674443595273604</v>
      </c>
      <c r="AH608">
        <v>5.4244329964850901E-2</v>
      </c>
      <c r="AI608">
        <v>0.35038410267202102</v>
      </c>
      <c r="AJ608">
        <v>0.78121606160956403</v>
      </c>
      <c r="AK608">
        <v>-22.627999192174801</v>
      </c>
    </row>
    <row r="609" spans="1:37" x14ac:dyDescent="0.2">
      <c r="A609" t="s">
        <v>31</v>
      </c>
      <c r="B609">
        <v>231611328</v>
      </c>
      <c r="C609">
        <v>231611497</v>
      </c>
      <c r="D609">
        <v>170</v>
      </c>
      <c r="E609" t="s">
        <v>2217</v>
      </c>
      <c r="F609">
        <v>1</v>
      </c>
      <c r="G609" t="s">
        <v>2218</v>
      </c>
      <c r="H609" t="s">
        <v>30987</v>
      </c>
      <c r="I609">
        <v>1</v>
      </c>
      <c r="J609">
        <v>231591292</v>
      </c>
      <c r="K609">
        <v>231612090</v>
      </c>
      <c r="L609">
        <v>20799</v>
      </c>
      <c r="M609">
        <v>2</v>
      </c>
      <c r="N609">
        <v>100287814</v>
      </c>
      <c r="O609" t="s">
        <v>2219</v>
      </c>
      <c r="P609">
        <v>593</v>
      </c>
      <c r="Q609" t="s">
        <v>2220</v>
      </c>
      <c r="R609" t="s">
        <v>2221</v>
      </c>
      <c r="S609" t="s">
        <v>31493</v>
      </c>
      <c r="T609">
        <v>0.97979524468909096</v>
      </c>
      <c r="U609">
        <v>1</v>
      </c>
      <c r="V609">
        <v>6.7449056774630103E-2</v>
      </c>
      <c r="W609">
        <v>0.73420570613580904</v>
      </c>
      <c r="X609">
        <v>0.95159051474143896</v>
      </c>
      <c r="Y609">
        <v>2.5504596036631098E-2</v>
      </c>
      <c r="Z609">
        <v>0.79590556428138504</v>
      </c>
      <c r="AA609">
        <v>0.927284221282906</v>
      </c>
      <c r="AB609">
        <v>-0.66986768495130999</v>
      </c>
      <c r="AC609">
        <v>0.90042941727307502</v>
      </c>
      <c r="AD609">
        <v>0.94068432309766403</v>
      </c>
      <c r="AE609">
        <v>-0.50114846827300896</v>
      </c>
      <c r="AF609">
        <v>0.75597362904566501</v>
      </c>
      <c r="AG609">
        <v>0.87732854096160695</v>
      </c>
      <c r="AH609">
        <v>0.77132858230286105</v>
      </c>
      <c r="AI609">
        <v>0.63502732279614804</v>
      </c>
      <c r="AJ609">
        <v>0.81104508058742797</v>
      </c>
      <c r="AK609">
        <v>0.48662124072632401</v>
      </c>
    </row>
    <row r="610" spans="1:37" x14ac:dyDescent="0.2">
      <c r="A610" t="s">
        <v>31</v>
      </c>
      <c r="B610">
        <v>232682700</v>
      </c>
      <c r="C610">
        <v>232682906</v>
      </c>
      <c r="D610">
        <v>207</v>
      </c>
      <c r="E610" t="s">
        <v>2222</v>
      </c>
      <c r="F610">
        <v>2</v>
      </c>
      <c r="G610" t="s">
        <v>2223</v>
      </c>
      <c r="H610" t="s">
        <v>31000</v>
      </c>
      <c r="I610">
        <v>1</v>
      </c>
      <c r="J610">
        <v>232718071</v>
      </c>
      <c r="K610">
        <v>232722250</v>
      </c>
      <c r="L610">
        <v>4180</v>
      </c>
      <c r="M610">
        <v>1</v>
      </c>
      <c r="N610">
        <v>105373199</v>
      </c>
      <c r="O610" t="s">
        <v>2224</v>
      </c>
      <c r="P610">
        <v>-35165</v>
      </c>
      <c r="Q610" t="s">
        <v>2225</v>
      </c>
      <c r="R610" t="s">
        <v>2226</v>
      </c>
      <c r="S610" t="s">
        <v>31494</v>
      </c>
      <c r="T610">
        <v>0.323300140219206</v>
      </c>
      <c r="U610">
        <v>0.603102917160658</v>
      </c>
      <c r="V610">
        <v>-0.16693658363173799</v>
      </c>
      <c r="W610">
        <v>0.94541066367716797</v>
      </c>
      <c r="X610">
        <v>0.95159051474143896</v>
      </c>
      <c r="Y610">
        <v>-0.67530923542833099</v>
      </c>
      <c r="Z610">
        <v>0.51787522577244804</v>
      </c>
      <c r="AA610">
        <v>0.84521697243271998</v>
      </c>
      <c r="AB610">
        <v>-0.826076191273726</v>
      </c>
      <c r="AC610">
        <v>0.44346611787992302</v>
      </c>
      <c r="AD610">
        <v>0.82872126865393902</v>
      </c>
      <c r="AE610">
        <v>-0.65735697592838505</v>
      </c>
      <c r="AF610">
        <v>0.21992285400248601</v>
      </c>
      <c r="AG610">
        <v>0.68151250837662902</v>
      </c>
      <c r="AH610">
        <v>0.50057036048362902</v>
      </c>
      <c r="AI610">
        <v>0.61187545788734798</v>
      </c>
      <c r="AJ610">
        <v>0.792270719854135</v>
      </c>
      <c r="AK610">
        <v>-0.42031960281966801</v>
      </c>
    </row>
    <row r="611" spans="1:37" x14ac:dyDescent="0.2">
      <c r="A611" t="s">
        <v>31</v>
      </c>
      <c r="B611">
        <v>232682906</v>
      </c>
      <c r="C611">
        <v>232683112</v>
      </c>
      <c r="D611">
        <v>207</v>
      </c>
      <c r="E611" t="s">
        <v>2227</v>
      </c>
      <c r="F611">
        <v>1</v>
      </c>
      <c r="G611" t="s">
        <v>2228</v>
      </c>
      <c r="H611" t="s">
        <v>31000</v>
      </c>
      <c r="I611">
        <v>1</v>
      </c>
      <c r="J611">
        <v>232718071</v>
      </c>
      <c r="K611">
        <v>232722250</v>
      </c>
      <c r="L611">
        <v>4180</v>
      </c>
      <c r="M611">
        <v>1</v>
      </c>
      <c r="N611">
        <v>105373199</v>
      </c>
      <c r="O611" t="s">
        <v>2224</v>
      </c>
      <c r="P611">
        <v>-34959</v>
      </c>
      <c r="Q611" t="s">
        <v>2225</v>
      </c>
      <c r="R611" t="s">
        <v>2226</v>
      </c>
      <c r="S611" t="s">
        <v>31494</v>
      </c>
      <c r="T611">
        <v>0.323300140219206</v>
      </c>
      <c r="U611">
        <v>0.603102917160658</v>
      </c>
      <c r="V611">
        <v>-0.16693658363173799</v>
      </c>
      <c r="W611">
        <v>0.94541066367716797</v>
      </c>
      <c r="X611">
        <v>0.95159051474143896</v>
      </c>
      <c r="Y611">
        <v>-0.67530923542833099</v>
      </c>
      <c r="Z611">
        <v>0.51787522577244804</v>
      </c>
      <c r="AA611">
        <v>0.84521697243271998</v>
      </c>
      <c r="AB611">
        <v>-0.826076191273726</v>
      </c>
      <c r="AC611">
        <v>0.44346611787992302</v>
      </c>
      <c r="AD611">
        <v>0.82872126865393902</v>
      </c>
      <c r="AE611">
        <v>-0.65735697592838505</v>
      </c>
      <c r="AF611">
        <v>0.21992285400248601</v>
      </c>
      <c r="AG611">
        <v>0.68151250837662902</v>
      </c>
      <c r="AH611">
        <v>0.50057036048362902</v>
      </c>
      <c r="AI611">
        <v>0.61187545788734798</v>
      </c>
      <c r="AJ611">
        <v>0.792270719854135</v>
      </c>
      <c r="AK611">
        <v>-0.42031960281966801</v>
      </c>
    </row>
    <row r="612" spans="1:37" x14ac:dyDescent="0.2">
      <c r="A612" t="s">
        <v>31</v>
      </c>
      <c r="B612">
        <v>234067600</v>
      </c>
      <c r="C612">
        <v>234067748</v>
      </c>
      <c r="D612">
        <v>149</v>
      </c>
      <c r="E612" t="s">
        <v>2229</v>
      </c>
      <c r="F612">
        <v>3</v>
      </c>
      <c r="G612" t="s">
        <v>2230</v>
      </c>
      <c r="H612" t="s">
        <v>31495</v>
      </c>
      <c r="I612">
        <v>1</v>
      </c>
      <c r="J612">
        <v>234214271</v>
      </c>
      <c r="K612">
        <v>234324511</v>
      </c>
      <c r="L612">
        <v>110241</v>
      </c>
      <c r="M612">
        <v>1</v>
      </c>
      <c r="N612">
        <v>148641</v>
      </c>
      <c r="O612" t="s">
        <v>2231</v>
      </c>
      <c r="P612">
        <v>-146523</v>
      </c>
      <c r="Q612" t="s">
        <v>2232</v>
      </c>
      <c r="R612" t="s">
        <v>2233</v>
      </c>
      <c r="S612" t="s">
        <v>31496</v>
      </c>
      <c r="T612">
        <v>0.54421053469192604</v>
      </c>
      <c r="U612">
        <v>0.80321479550967601</v>
      </c>
      <c r="V612">
        <v>1.38904149786788</v>
      </c>
      <c r="W612">
        <v>0.20525741147413201</v>
      </c>
      <c r="X612">
        <v>0.704072456322962</v>
      </c>
      <c r="Y612">
        <v>-23.886199819088201</v>
      </c>
      <c r="Z612">
        <v>0.66713806400786302</v>
      </c>
      <c r="AA612">
        <v>0.84521697243271998</v>
      </c>
      <c r="AB612">
        <v>1.5361480335084401</v>
      </c>
      <c r="AC612">
        <v>0.63966253792798</v>
      </c>
      <c r="AD612">
        <v>0.87989882095915395</v>
      </c>
      <c r="AE612">
        <v>-8.26025101249237E-2</v>
      </c>
      <c r="AF612">
        <v>0.50230584886502705</v>
      </c>
      <c r="AG612">
        <v>0.80674443595273604</v>
      </c>
      <c r="AH612">
        <v>0.35823693541561902</v>
      </c>
      <c r="AI612">
        <v>0.17351581260912399</v>
      </c>
      <c r="AJ612">
        <v>0.78121606160956403</v>
      </c>
      <c r="AK612">
        <v>-24.373720381903599</v>
      </c>
    </row>
    <row r="613" spans="1:37" x14ac:dyDescent="0.2">
      <c r="A613" t="s">
        <v>31</v>
      </c>
      <c r="B613">
        <v>234214458</v>
      </c>
      <c r="C613">
        <v>234214628</v>
      </c>
      <c r="D613">
        <v>171</v>
      </c>
      <c r="E613" t="s">
        <v>2234</v>
      </c>
      <c r="F613">
        <v>17</v>
      </c>
      <c r="G613" t="s">
        <v>2235</v>
      </c>
      <c r="H613" t="s">
        <v>30987</v>
      </c>
      <c r="I613">
        <v>1</v>
      </c>
      <c r="J613">
        <v>234214271</v>
      </c>
      <c r="K613">
        <v>234324511</v>
      </c>
      <c r="L613">
        <v>110241</v>
      </c>
      <c r="M613">
        <v>1</v>
      </c>
      <c r="N613">
        <v>148641</v>
      </c>
      <c r="O613" t="s">
        <v>2231</v>
      </c>
      <c r="P613">
        <v>187</v>
      </c>
      <c r="Q613" t="s">
        <v>2232</v>
      </c>
      <c r="R613" t="s">
        <v>2233</v>
      </c>
      <c r="S613" t="s">
        <v>31496</v>
      </c>
      <c r="T613">
        <v>0.32911398597860803</v>
      </c>
      <c r="U613">
        <v>0.603102917160658</v>
      </c>
      <c r="V613">
        <v>22.773323706760799</v>
      </c>
      <c r="W613">
        <v>0.29261482077562401</v>
      </c>
      <c r="X613">
        <v>0.704072456322962</v>
      </c>
      <c r="Y613">
        <v>22.847324278142398</v>
      </c>
      <c r="Z613">
        <v>0.306975110376564</v>
      </c>
      <c r="AA613">
        <v>0.72610664078822296</v>
      </c>
      <c r="AB613">
        <v>22.3395282774304</v>
      </c>
      <c r="AC613">
        <v>0.27780950890804001</v>
      </c>
      <c r="AD613">
        <v>0.68253123924728298</v>
      </c>
      <c r="AE613">
        <v>22.377002975878899</v>
      </c>
      <c r="AF613">
        <v>0.61410715005536498</v>
      </c>
      <c r="AG613">
        <v>0.80674443595273604</v>
      </c>
      <c r="AH613">
        <v>2.1726433699882701</v>
      </c>
      <c r="AI613">
        <v>0.56157887380500204</v>
      </c>
      <c r="AJ613">
        <v>0.78121606160956403</v>
      </c>
      <c r="AK613">
        <v>2.3170332238962001</v>
      </c>
    </row>
    <row r="614" spans="1:37" x14ac:dyDescent="0.2">
      <c r="A614" t="s">
        <v>31</v>
      </c>
      <c r="B614">
        <v>234612011</v>
      </c>
      <c r="C614">
        <v>234612220</v>
      </c>
      <c r="D614">
        <v>210</v>
      </c>
      <c r="E614" t="s">
        <v>2236</v>
      </c>
      <c r="F614">
        <v>4</v>
      </c>
      <c r="G614" t="s">
        <v>2237</v>
      </c>
      <c r="H614" t="s">
        <v>30999</v>
      </c>
      <c r="I614">
        <v>1</v>
      </c>
      <c r="J614">
        <v>234604269</v>
      </c>
      <c r="K614">
        <v>234610178</v>
      </c>
      <c r="L614">
        <v>5910</v>
      </c>
      <c r="M614">
        <v>2</v>
      </c>
      <c r="N614">
        <v>359948</v>
      </c>
      <c r="O614" t="s">
        <v>2238</v>
      </c>
      <c r="P614">
        <v>-1833</v>
      </c>
      <c r="Q614" t="s">
        <v>2239</v>
      </c>
      <c r="R614" t="s">
        <v>2240</v>
      </c>
      <c r="S614" t="s">
        <v>31497</v>
      </c>
      <c r="T614">
        <v>0.323300140219206</v>
      </c>
      <c r="U614">
        <v>0.603102917160658</v>
      </c>
      <c r="V614">
        <v>0.655129292062125</v>
      </c>
      <c r="W614">
        <v>0.94541066367716797</v>
      </c>
      <c r="X614">
        <v>0.95159051474143896</v>
      </c>
      <c r="Y614">
        <v>-3.3987585025457001</v>
      </c>
      <c r="Z614">
        <v>0.72004451969238803</v>
      </c>
      <c r="AA614">
        <v>0.86308114850689799</v>
      </c>
      <c r="AB614">
        <v>-0.30834480824163601</v>
      </c>
      <c r="AC614">
        <v>0.615069744472027</v>
      </c>
      <c r="AD614">
        <v>0.87989882095915395</v>
      </c>
      <c r="AE614">
        <v>0.38876873387128003</v>
      </c>
      <c r="AF614">
        <v>8.1749245526768599E-2</v>
      </c>
      <c r="AG614">
        <v>0.65061123681304101</v>
      </c>
      <c r="AH614">
        <v>1.5847399286695201</v>
      </c>
      <c r="AI614">
        <v>0.75770813086964806</v>
      </c>
      <c r="AJ614">
        <v>0.91200148566411499</v>
      </c>
      <c r="AK614">
        <v>-4.1551923362470902</v>
      </c>
    </row>
    <row r="615" spans="1:37" x14ac:dyDescent="0.2">
      <c r="A615" t="s">
        <v>31</v>
      </c>
      <c r="B615">
        <v>234978480</v>
      </c>
      <c r="C615">
        <v>234978633</v>
      </c>
      <c r="D615">
        <v>154</v>
      </c>
      <c r="E615" t="s">
        <v>2241</v>
      </c>
      <c r="F615">
        <v>4</v>
      </c>
      <c r="G615" t="s">
        <v>2242</v>
      </c>
      <c r="H615" t="s">
        <v>31032</v>
      </c>
      <c r="I615">
        <v>1</v>
      </c>
      <c r="J615">
        <v>234978814</v>
      </c>
      <c r="K615">
        <v>234980804</v>
      </c>
      <c r="L615">
        <v>1991</v>
      </c>
      <c r="M615">
        <v>2</v>
      </c>
      <c r="N615">
        <v>107985366</v>
      </c>
      <c r="O615" t="s">
        <v>2243</v>
      </c>
      <c r="P615">
        <v>2171</v>
      </c>
      <c r="Q615" t="s">
        <v>40</v>
      </c>
      <c r="R615" t="s">
        <v>2244</v>
      </c>
      <c r="S615" t="s">
        <v>31498</v>
      </c>
      <c r="T615">
        <v>0.32911398597860803</v>
      </c>
      <c r="U615">
        <v>0.603102917160658</v>
      </c>
      <c r="V615">
        <v>23.995716013101202</v>
      </c>
      <c r="W615">
        <v>0.123414495547065</v>
      </c>
      <c r="X615">
        <v>0.704072456322962</v>
      </c>
      <c r="Y615">
        <v>24.941760522147302</v>
      </c>
      <c r="Z615">
        <v>0.203350924423461</v>
      </c>
      <c r="AA615">
        <v>0.72610664078822296</v>
      </c>
      <c r="AB615">
        <v>23.987523456616</v>
      </c>
      <c r="AC615">
        <v>0.17695932866387601</v>
      </c>
      <c r="AD615">
        <v>0.68253123924728298</v>
      </c>
      <c r="AE615">
        <v>24.0249981598107</v>
      </c>
      <c r="AF615">
        <v>0.98343762640780896</v>
      </c>
      <c r="AG615">
        <v>1</v>
      </c>
      <c r="AH615">
        <v>1.09086734238795</v>
      </c>
      <c r="AI615">
        <v>0.170234813229591</v>
      </c>
      <c r="AJ615">
        <v>0.78121606160956403</v>
      </c>
      <c r="AK615">
        <v>5.2179566222390399</v>
      </c>
    </row>
    <row r="616" spans="1:37" x14ac:dyDescent="0.2">
      <c r="A616" t="s">
        <v>31</v>
      </c>
      <c r="B616">
        <v>235036120</v>
      </c>
      <c r="C616">
        <v>235036262</v>
      </c>
      <c r="D616">
        <v>143</v>
      </c>
      <c r="E616" t="s">
        <v>2245</v>
      </c>
      <c r="F616">
        <v>1</v>
      </c>
      <c r="G616" t="s">
        <v>2246</v>
      </c>
      <c r="H616" t="s">
        <v>31000</v>
      </c>
      <c r="I616">
        <v>1</v>
      </c>
      <c r="J616">
        <v>235064927</v>
      </c>
      <c r="K616">
        <v>235069796</v>
      </c>
      <c r="L616">
        <v>4870</v>
      </c>
      <c r="M616">
        <v>2</v>
      </c>
      <c r="N616">
        <v>731656</v>
      </c>
      <c r="O616" t="s">
        <v>2247</v>
      </c>
      <c r="P616">
        <v>33534</v>
      </c>
      <c r="Q616" t="s">
        <v>40</v>
      </c>
      <c r="R616" t="s">
        <v>2248</v>
      </c>
      <c r="S616" t="s">
        <v>31499</v>
      </c>
      <c r="T616">
        <v>0.32911398597860803</v>
      </c>
      <c r="U616">
        <v>0.603102917160658</v>
      </c>
      <c r="V616">
        <v>23.717269640742199</v>
      </c>
      <c r="W616">
        <v>0.38920677604595899</v>
      </c>
      <c r="X616">
        <v>0.704072456322962</v>
      </c>
      <c r="Y616">
        <v>-23.515635795263702</v>
      </c>
      <c r="Z616">
        <v>0.48464167878831399</v>
      </c>
      <c r="AA616">
        <v>0.84435025072159198</v>
      </c>
      <c r="AB616">
        <v>22.753795616144899</v>
      </c>
      <c r="AC616">
        <v>0.21073619169722799</v>
      </c>
      <c r="AD616">
        <v>0.68253123924728298</v>
      </c>
      <c r="AE616">
        <v>-23.515635795263702</v>
      </c>
      <c r="AF616">
        <v>0.16793847098801201</v>
      </c>
      <c r="AG616">
        <v>0.68151250837662902</v>
      </c>
      <c r="AH616">
        <v>23.717269640742199</v>
      </c>
      <c r="AI616">
        <v>0.52399907623471598</v>
      </c>
      <c r="AJ616">
        <v>0.78121606160956403</v>
      </c>
      <c r="AK616">
        <v>-22.646880427919601</v>
      </c>
    </row>
    <row r="617" spans="1:37" x14ac:dyDescent="0.2">
      <c r="A617" t="s">
        <v>31</v>
      </c>
      <c r="B617">
        <v>235140403</v>
      </c>
      <c r="C617">
        <v>235140561</v>
      </c>
      <c r="D617">
        <v>159</v>
      </c>
      <c r="E617" t="s">
        <v>2249</v>
      </c>
      <c r="F617">
        <v>11</v>
      </c>
      <c r="G617" t="s">
        <v>2250</v>
      </c>
      <c r="H617" t="s">
        <v>31500</v>
      </c>
      <c r="I617">
        <v>1</v>
      </c>
      <c r="J617">
        <v>235131649</v>
      </c>
      <c r="K617">
        <v>235136114</v>
      </c>
      <c r="L617">
        <v>4466</v>
      </c>
      <c r="M617">
        <v>2</v>
      </c>
      <c r="N617">
        <v>23029</v>
      </c>
      <c r="O617" t="s">
        <v>2251</v>
      </c>
      <c r="P617">
        <v>-4289</v>
      </c>
      <c r="Q617" t="s">
        <v>2252</v>
      </c>
      <c r="R617" t="s">
        <v>2253</v>
      </c>
      <c r="S617" t="s">
        <v>31501</v>
      </c>
      <c r="T617">
        <v>0.32911398597860803</v>
      </c>
      <c r="U617">
        <v>0.603102917160658</v>
      </c>
      <c r="V617">
        <v>20.415662031748401</v>
      </c>
      <c r="W617">
        <v>0.29261482077562401</v>
      </c>
      <c r="X617">
        <v>0.704072456322962</v>
      </c>
      <c r="Y617">
        <v>24.437043952936801</v>
      </c>
      <c r="Z617">
        <v>0.306975110376564</v>
      </c>
      <c r="AA617">
        <v>0.72610664078822296</v>
      </c>
      <c r="AB617">
        <v>23.490181002687201</v>
      </c>
      <c r="AC617">
        <v>0.27780950890804001</v>
      </c>
      <c r="AD617">
        <v>0.68253123924728298</v>
      </c>
      <c r="AE617">
        <v>23.527655704966399</v>
      </c>
      <c r="AF617">
        <v>0.64997455747578503</v>
      </c>
      <c r="AG617">
        <v>0.80674443595273604</v>
      </c>
      <c r="AH617">
        <v>-2.9473814099478002</v>
      </c>
      <c r="AI617">
        <v>0.56157887380500204</v>
      </c>
      <c r="AJ617">
        <v>0.78121606160956403</v>
      </c>
      <c r="AK617">
        <v>5.0917701144859802</v>
      </c>
    </row>
    <row r="618" spans="1:37" x14ac:dyDescent="0.2">
      <c r="A618" t="s">
        <v>31</v>
      </c>
      <c r="B618">
        <v>235140561</v>
      </c>
      <c r="C618">
        <v>235140719</v>
      </c>
      <c r="D618">
        <v>159</v>
      </c>
      <c r="E618" t="s">
        <v>2254</v>
      </c>
      <c r="F618">
        <v>9</v>
      </c>
      <c r="G618" t="s">
        <v>2255</v>
      </c>
      <c r="H618" t="s">
        <v>31500</v>
      </c>
      <c r="I618">
        <v>1</v>
      </c>
      <c r="J618">
        <v>235131649</v>
      </c>
      <c r="K618">
        <v>235136114</v>
      </c>
      <c r="L618">
        <v>4466</v>
      </c>
      <c r="M618">
        <v>2</v>
      </c>
      <c r="N618">
        <v>23029</v>
      </c>
      <c r="O618" t="s">
        <v>2251</v>
      </c>
      <c r="P618">
        <v>-4447</v>
      </c>
      <c r="Q618" t="s">
        <v>2252</v>
      </c>
      <c r="R618" t="s">
        <v>2253</v>
      </c>
      <c r="S618" t="s">
        <v>31501</v>
      </c>
      <c r="T618">
        <v>0.32911398597860803</v>
      </c>
      <c r="U618">
        <v>0.603102917160658</v>
      </c>
      <c r="V618">
        <v>20.415662031748401</v>
      </c>
      <c r="W618">
        <v>0.29261482077562401</v>
      </c>
      <c r="X618">
        <v>0.704072456322962</v>
      </c>
      <c r="Y618">
        <v>24.437043952936801</v>
      </c>
      <c r="Z618">
        <v>0.306975110376564</v>
      </c>
      <c r="AA618">
        <v>0.72610664078822296</v>
      </c>
      <c r="AB618">
        <v>23.490181002687201</v>
      </c>
      <c r="AC618">
        <v>0.27780950890804001</v>
      </c>
      <c r="AD618">
        <v>0.68253123924728298</v>
      </c>
      <c r="AE618">
        <v>23.527655704966399</v>
      </c>
      <c r="AF618">
        <v>0.64997455747578503</v>
      </c>
      <c r="AG618">
        <v>0.80674443595273604</v>
      </c>
      <c r="AH618">
        <v>-2.9473814099478002</v>
      </c>
      <c r="AI618">
        <v>0.56157887380500204</v>
      </c>
      <c r="AJ618">
        <v>0.78121606160956403</v>
      </c>
      <c r="AK618">
        <v>5.0917701144859802</v>
      </c>
    </row>
    <row r="619" spans="1:37" x14ac:dyDescent="0.2">
      <c r="A619" t="s">
        <v>31</v>
      </c>
      <c r="B619">
        <v>235341264</v>
      </c>
      <c r="C619">
        <v>235341414</v>
      </c>
      <c r="D619">
        <v>151</v>
      </c>
      <c r="E619" t="s">
        <v>2256</v>
      </c>
      <c r="F619">
        <v>2</v>
      </c>
      <c r="G619" t="s">
        <v>2257</v>
      </c>
      <c r="H619" t="s">
        <v>30987</v>
      </c>
      <c r="I619">
        <v>1</v>
      </c>
      <c r="J619">
        <v>235342252</v>
      </c>
      <c r="K619">
        <v>235448929</v>
      </c>
      <c r="L619">
        <v>106678</v>
      </c>
      <c r="M619">
        <v>1</v>
      </c>
      <c r="N619">
        <v>6905</v>
      </c>
      <c r="O619" t="s">
        <v>2258</v>
      </c>
      <c r="P619">
        <v>-838</v>
      </c>
      <c r="Q619" t="s">
        <v>2259</v>
      </c>
      <c r="R619" t="s">
        <v>2260</v>
      </c>
      <c r="S619" t="s">
        <v>31502</v>
      </c>
      <c r="T619">
        <v>0.97213403838398904</v>
      </c>
      <c r="U619">
        <v>1</v>
      </c>
      <c r="V619">
        <v>2.5265266792270298</v>
      </c>
      <c r="W619">
        <v>0.20525741147413201</v>
      </c>
      <c r="X619">
        <v>0.704072456322962</v>
      </c>
      <c r="Y619">
        <v>-23.315279571992299</v>
      </c>
      <c r="Z619">
        <v>0.93459220503170903</v>
      </c>
      <c r="AA619">
        <v>0.99919698600769702</v>
      </c>
      <c r="AB619">
        <v>2.0047370348596298</v>
      </c>
      <c r="AC619">
        <v>0.30184355666711699</v>
      </c>
      <c r="AD619">
        <v>0.68253123924728298</v>
      </c>
      <c r="AE619">
        <v>-2.4470866751726801</v>
      </c>
      <c r="AF619">
        <v>0.98343762640780896</v>
      </c>
      <c r="AG619">
        <v>1</v>
      </c>
      <c r="AH619">
        <v>1.8878389247001399</v>
      </c>
      <c r="AI619">
        <v>0.24456414000292601</v>
      </c>
      <c r="AJ619">
        <v>0.78121606160956403</v>
      </c>
      <c r="AK619">
        <v>-22.828335332979901</v>
      </c>
    </row>
    <row r="620" spans="1:37" x14ac:dyDescent="0.2">
      <c r="A620" t="s">
        <v>31</v>
      </c>
      <c r="B620">
        <v>235341420</v>
      </c>
      <c r="C620">
        <v>235341718</v>
      </c>
      <c r="D620">
        <v>299</v>
      </c>
      <c r="E620" t="s">
        <v>2261</v>
      </c>
      <c r="F620">
        <v>1</v>
      </c>
      <c r="G620" t="s">
        <v>2262</v>
      </c>
      <c r="H620" t="s">
        <v>30987</v>
      </c>
      <c r="I620">
        <v>1</v>
      </c>
      <c r="J620">
        <v>235342252</v>
      </c>
      <c r="K620">
        <v>235448929</v>
      </c>
      <c r="L620">
        <v>106678</v>
      </c>
      <c r="M620">
        <v>1</v>
      </c>
      <c r="N620">
        <v>6905</v>
      </c>
      <c r="O620" t="s">
        <v>2258</v>
      </c>
      <c r="P620">
        <v>-534</v>
      </c>
      <c r="Q620" t="s">
        <v>2259</v>
      </c>
      <c r="R620" t="s">
        <v>2260</v>
      </c>
      <c r="S620" t="s">
        <v>31502</v>
      </c>
      <c r="T620">
        <v>0.97213403838398904</v>
      </c>
      <c r="U620">
        <v>1</v>
      </c>
      <c r="V620">
        <v>2.5265266792270298</v>
      </c>
      <c r="W620">
        <v>0.20525741147413201</v>
      </c>
      <c r="X620">
        <v>0.704072456322962</v>
      </c>
      <c r="Y620">
        <v>-23.315279571992299</v>
      </c>
      <c r="Z620">
        <v>0.93459220503170903</v>
      </c>
      <c r="AA620">
        <v>0.99919698600769702</v>
      </c>
      <c r="AB620">
        <v>2.0047370348596298</v>
      </c>
      <c r="AC620">
        <v>0.30184355666711699</v>
      </c>
      <c r="AD620">
        <v>0.68253123924728298</v>
      </c>
      <c r="AE620">
        <v>-2.4470866751726801</v>
      </c>
      <c r="AF620">
        <v>0.98343762640780896</v>
      </c>
      <c r="AG620">
        <v>1</v>
      </c>
      <c r="AH620">
        <v>1.8878389247001399</v>
      </c>
      <c r="AI620">
        <v>0.24456414000292601</v>
      </c>
      <c r="AJ620">
        <v>0.78121606160956403</v>
      </c>
      <c r="AK620">
        <v>-22.828335332979901</v>
      </c>
    </row>
    <row r="621" spans="1:37" x14ac:dyDescent="0.2">
      <c r="A621" t="s">
        <v>31</v>
      </c>
      <c r="B621">
        <v>235386383</v>
      </c>
      <c r="C621">
        <v>235386525</v>
      </c>
      <c r="D621">
        <v>143</v>
      </c>
      <c r="E621" t="s">
        <v>2263</v>
      </c>
      <c r="F621">
        <v>2</v>
      </c>
      <c r="G621" t="s">
        <v>2264</v>
      </c>
      <c r="H621" t="s">
        <v>31503</v>
      </c>
      <c r="I621">
        <v>1</v>
      </c>
      <c r="J621">
        <v>235380073</v>
      </c>
      <c r="K621">
        <v>235430804</v>
      </c>
      <c r="L621">
        <v>50732</v>
      </c>
      <c r="M621">
        <v>1</v>
      </c>
      <c r="N621">
        <v>6905</v>
      </c>
      <c r="O621" t="s">
        <v>2265</v>
      </c>
      <c r="P621">
        <v>6310</v>
      </c>
      <c r="Q621" t="s">
        <v>2259</v>
      </c>
      <c r="R621" t="s">
        <v>2260</v>
      </c>
      <c r="S621" t="s">
        <v>31502</v>
      </c>
      <c r="T621">
        <v>7.3374270299014499E-2</v>
      </c>
      <c r="U621">
        <v>0.603102917160658</v>
      </c>
      <c r="V621">
        <v>23.397206077703299</v>
      </c>
      <c r="W621">
        <v>0.21487136447640501</v>
      </c>
      <c r="X621">
        <v>0.704072456322962</v>
      </c>
      <c r="Y621">
        <v>2.8996508877676099</v>
      </c>
      <c r="Z621">
        <v>0.136920528570767</v>
      </c>
      <c r="AA621">
        <v>0.72610664078822296</v>
      </c>
      <c r="AB621">
        <v>22.650609526888999</v>
      </c>
      <c r="AC621">
        <v>0.59090205226999604</v>
      </c>
      <c r="AD621">
        <v>0.87989882095915395</v>
      </c>
      <c r="AE621">
        <v>1.8996510118291801</v>
      </c>
      <c r="AF621">
        <v>6.9808448882277996E-2</v>
      </c>
      <c r="AG621">
        <v>0.60400337402173399</v>
      </c>
      <c r="AH621">
        <v>3.6240157673937601</v>
      </c>
      <c r="AI621">
        <v>5.2175397303601399E-2</v>
      </c>
      <c r="AJ621">
        <v>0.78121606160956403</v>
      </c>
      <c r="AK621">
        <v>3.76840558969469</v>
      </c>
    </row>
    <row r="622" spans="1:37" x14ac:dyDescent="0.2">
      <c r="A622" t="s">
        <v>31</v>
      </c>
      <c r="B622">
        <v>236124749</v>
      </c>
      <c r="C622">
        <v>236124890</v>
      </c>
      <c r="D622">
        <v>142</v>
      </c>
      <c r="E622" t="s">
        <v>2266</v>
      </c>
      <c r="F622">
        <v>2</v>
      </c>
      <c r="G622" t="s">
        <v>2267</v>
      </c>
      <c r="H622" t="s">
        <v>31504</v>
      </c>
      <c r="I622">
        <v>1</v>
      </c>
      <c r="J622">
        <v>236142505</v>
      </c>
      <c r="K622">
        <v>236205198</v>
      </c>
      <c r="L622">
        <v>62694</v>
      </c>
      <c r="M622">
        <v>1</v>
      </c>
      <c r="N622">
        <v>7107</v>
      </c>
      <c r="O622" t="s">
        <v>2268</v>
      </c>
      <c r="P622">
        <v>-17615</v>
      </c>
      <c r="Q622" t="s">
        <v>2269</v>
      </c>
      <c r="R622" t="s">
        <v>2270</v>
      </c>
      <c r="S622" t="s">
        <v>31505</v>
      </c>
      <c r="T622">
        <v>0.34873404210730502</v>
      </c>
      <c r="U622">
        <v>0.603102917160658</v>
      </c>
      <c r="V622">
        <v>-1.0275328433211499</v>
      </c>
      <c r="W622">
        <v>0.20525741147413201</v>
      </c>
      <c r="X622">
        <v>0.704072456322962</v>
      </c>
      <c r="Y622">
        <v>-24.077752977980801</v>
      </c>
      <c r="Z622">
        <v>9.2089581954568706E-2</v>
      </c>
      <c r="AA622">
        <v>0.72610664078822296</v>
      </c>
      <c r="AB622">
        <v>-1.9910068246025501</v>
      </c>
      <c r="AC622">
        <v>0.56718065613419599</v>
      </c>
      <c r="AD622">
        <v>0.87989882095915395</v>
      </c>
      <c r="AE622">
        <v>-1.7791448721555501</v>
      </c>
      <c r="AF622">
        <v>0.74414648978297804</v>
      </c>
      <c r="AG622">
        <v>0.86906519844104402</v>
      </c>
      <c r="AH622">
        <v>-9.7922237877361207E-2</v>
      </c>
      <c r="AI622">
        <v>0.17351581260912399</v>
      </c>
      <c r="AJ622">
        <v>0.78121606160956403</v>
      </c>
      <c r="AK622">
        <v>-23.7759303194095</v>
      </c>
    </row>
    <row r="623" spans="1:37" x14ac:dyDescent="0.2">
      <c r="A623" t="s">
        <v>31</v>
      </c>
      <c r="B623">
        <v>236124890</v>
      </c>
      <c r="C623">
        <v>236125031</v>
      </c>
      <c r="D623">
        <v>142</v>
      </c>
      <c r="E623" t="s">
        <v>2271</v>
      </c>
      <c r="F623">
        <v>2</v>
      </c>
      <c r="G623" t="s">
        <v>2272</v>
      </c>
      <c r="H623" t="s">
        <v>31504</v>
      </c>
      <c r="I623">
        <v>1</v>
      </c>
      <c r="J623">
        <v>236142505</v>
      </c>
      <c r="K623">
        <v>236205198</v>
      </c>
      <c r="L623">
        <v>62694</v>
      </c>
      <c r="M623">
        <v>1</v>
      </c>
      <c r="N623">
        <v>7107</v>
      </c>
      <c r="O623" t="s">
        <v>2268</v>
      </c>
      <c r="P623">
        <v>-17474</v>
      </c>
      <c r="Q623" t="s">
        <v>2269</v>
      </c>
      <c r="R623" t="s">
        <v>2270</v>
      </c>
      <c r="S623" t="s">
        <v>31505</v>
      </c>
      <c r="T623">
        <v>0.34873404210730502</v>
      </c>
      <c r="U623">
        <v>0.603102917160658</v>
      </c>
      <c r="V623">
        <v>-1.0275328433211499</v>
      </c>
      <c r="W623">
        <v>0.20525741147413201</v>
      </c>
      <c r="X623">
        <v>0.704072456322962</v>
      </c>
      <c r="Y623">
        <v>-24.077752977980801</v>
      </c>
      <c r="Z623">
        <v>9.2089581954568706E-2</v>
      </c>
      <c r="AA623">
        <v>0.72610664078822296</v>
      </c>
      <c r="AB623">
        <v>-1.9910068246025501</v>
      </c>
      <c r="AC623">
        <v>0.56718065613419599</v>
      </c>
      <c r="AD623">
        <v>0.87989882095915395</v>
      </c>
      <c r="AE623">
        <v>-1.7791448721555501</v>
      </c>
      <c r="AF623">
        <v>0.74414648978297804</v>
      </c>
      <c r="AG623">
        <v>0.86906519844104402</v>
      </c>
      <c r="AH623">
        <v>-9.7922237877361207E-2</v>
      </c>
      <c r="AI623">
        <v>0.17351581260912399</v>
      </c>
      <c r="AJ623">
        <v>0.78121606160956403</v>
      </c>
      <c r="AK623">
        <v>-23.7759303194095</v>
      </c>
    </row>
    <row r="624" spans="1:37" x14ac:dyDescent="0.2">
      <c r="A624" t="s">
        <v>31</v>
      </c>
      <c r="B624">
        <v>236736306</v>
      </c>
      <c r="C624">
        <v>236736448</v>
      </c>
      <c r="D624">
        <v>143</v>
      </c>
      <c r="E624" t="s">
        <v>2273</v>
      </c>
      <c r="F624">
        <v>3</v>
      </c>
      <c r="G624" t="s">
        <v>2274</v>
      </c>
      <c r="H624" t="s">
        <v>31506</v>
      </c>
      <c r="I624">
        <v>1</v>
      </c>
      <c r="J624">
        <v>236731250</v>
      </c>
      <c r="K624">
        <v>236762848</v>
      </c>
      <c r="L624">
        <v>31599</v>
      </c>
      <c r="M624">
        <v>1</v>
      </c>
      <c r="N624">
        <v>88</v>
      </c>
      <c r="O624" t="s">
        <v>2275</v>
      </c>
      <c r="P624">
        <v>5056</v>
      </c>
      <c r="Q624" t="s">
        <v>2276</v>
      </c>
      <c r="R624" t="s">
        <v>2277</v>
      </c>
      <c r="S624" t="s">
        <v>31507</v>
      </c>
      <c r="T624">
        <v>7.3374270299014499E-2</v>
      </c>
      <c r="U624">
        <v>0.603102917160658</v>
      </c>
      <c r="V624">
        <v>24.3172121099714</v>
      </c>
      <c r="W624">
        <v>0.89107655920673101</v>
      </c>
      <c r="X624">
        <v>0.95159051474143896</v>
      </c>
      <c r="Y624">
        <v>2.4734527067357299</v>
      </c>
      <c r="Z624">
        <v>0.203350924423461</v>
      </c>
      <c r="AA624">
        <v>0.72610664078822296</v>
      </c>
      <c r="AB624">
        <v>23.353738051563901</v>
      </c>
      <c r="AC624">
        <v>0.85817338719172098</v>
      </c>
      <c r="AD624">
        <v>0.94068432309766403</v>
      </c>
      <c r="AE624">
        <v>3.1069040543259399</v>
      </c>
      <c r="AF624">
        <v>1.3497623430991999E-2</v>
      </c>
      <c r="AG624">
        <v>0.476038960109122</v>
      </c>
      <c r="AH624">
        <v>24.3172121099714</v>
      </c>
      <c r="AI624">
        <v>0.95029317176085903</v>
      </c>
      <c r="AJ624">
        <v>0.98621344597861504</v>
      </c>
      <c r="AK624">
        <v>-7.0052204656407893E-2</v>
      </c>
    </row>
    <row r="625" spans="1:37" x14ac:dyDescent="0.2">
      <c r="A625" t="s">
        <v>31</v>
      </c>
      <c r="B625">
        <v>237024557</v>
      </c>
      <c r="C625">
        <v>237024743</v>
      </c>
      <c r="D625">
        <v>187</v>
      </c>
      <c r="E625" t="s">
        <v>2278</v>
      </c>
      <c r="F625">
        <v>2</v>
      </c>
      <c r="G625" t="s">
        <v>2279</v>
      </c>
      <c r="H625" t="s">
        <v>31000</v>
      </c>
      <c r="I625">
        <v>1</v>
      </c>
      <c r="J625">
        <v>237042184</v>
      </c>
      <c r="K625">
        <v>237833988</v>
      </c>
      <c r="L625">
        <v>791805</v>
      </c>
      <c r="M625">
        <v>1</v>
      </c>
      <c r="N625">
        <v>6262</v>
      </c>
      <c r="O625" t="s">
        <v>2280</v>
      </c>
      <c r="P625">
        <v>-17441</v>
      </c>
      <c r="Q625" t="s">
        <v>2281</v>
      </c>
      <c r="R625" t="s">
        <v>2282</v>
      </c>
      <c r="S625" t="s">
        <v>31508</v>
      </c>
      <c r="T625">
        <v>0.10243581915424201</v>
      </c>
      <c r="U625">
        <v>0.603102917160658</v>
      </c>
      <c r="V625">
        <v>-2.2358066368701599</v>
      </c>
      <c r="W625">
        <v>0.787510172938932</v>
      </c>
      <c r="X625">
        <v>0.95159051474143896</v>
      </c>
      <c r="Y625">
        <v>-0.50246569584510603</v>
      </c>
      <c r="Z625">
        <v>3.0131122141206699E-2</v>
      </c>
      <c r="AA625">
        <v>0.72610664078822296</v>
      </c>
      <c r="AB625">
        <v>-2.7835453372823999</v>
      </c>
      <c r="AC625">
        <v>0.71661802812375797</v>
      </c>
      <c r="AD625">
        <v>0.87989882095915395</v>
      </c>
      <c r="AE625">
        <v>-0.81474158641852601</v>
      </c>
      <c r="AF625">
        <v>0.27884550244565598</v>
      </c>
      <c r="AG625">
        <v>0.70473078222419605</v>
      </c>
      <c r="AH625">
        <v>-1.40046997451496</v>
      </c>
      <c r="AI625">
        <v>0.86592800413975302</v>
      </c>
      <c r="AJ625">
        <v>0.98081433887671299</v>
      </c>
      <c r="AK625">
        <v>-7.3220279337637195E-2</v>
      </c>
    </row>
    <row r="626" spans="1:37" x14ac:dyDescent="0.2">
      <c r="A626" t="s">
        <v>31</v>
      </c>
      <c r="B626">
        <v>237024743</v>
      </c>
      <c r="C626">
        <v>237024929</v>
      </c>
      <c r="D626">
        <v>187</v>
      </c>
      <c r="E626" t="s">
        <v>2283</v>
      </c>
      <c r="F626">
        <v>2</v>
      </c>
      <c r="G626" t="s">
        <v>2284</v>
      </c>
      <c r="H626" t="s">
        <v>31000</v>
      </c>
      <c r="I626">
        <v>1</v>
      </c>
      <c r="J626">
        <v>237042184</v>
      </c>
      <c r="K626">
        <v>237833988</v>
      </c>
      <c r="L626">
        <v>791805</v>
      </c>
      <c r="M626">
        <v>1</v>
      </c>
      <c r="N626">
        <v>6262</v>
      </c>
      <c r="O626" t="s">
        <v>2280</v>
      </c>
      <c r="P626">
        <v>-17255</v>
      </c>
      <c r="Q626" t="s">
        <v>2281</v>
      </c>
      <c r="R626" t="s">
        <v>2282</v>
      </c>
      <c r="S626" t="s">
        <v>31508</v>
      </c>
      <c r="T626">
        <v>0.10243581915424201</v>
      </c>
      <c r="U626">
        <v>0.603102917160658</v>
      </c>
      <c r="V626">
        <v>-2.2358066368701599</v>
      </c>
      <c r="W626">
        <v>0.787510172938932</v>
      </c>
      <c r="X626">
        <v>0.95159051474143896</v>
      </c>
      <c r="Y626">
        <v>-0.50246569584510603</v>
      </c>
      <c r="Z626">
        <v>3.0131122141206699E-2</v>
      </c>
      <c r="AA626">
        <v>0.72610664078822296</v>
      </c>
      <c r="AB626">
        <v>-2.7835453372823999</v>
      </c>
      <c r="AC626">
        <v>0.71661802812375797</v>
      </c>
      <c r="AD626">
        <v>0.87989882095915395</v>
      </c>
      <c r="AE626">
        <v>-0.81474158641852601</v>
      </c>
      <c r="AF626">
        <v>0.27884550244565598</v>
      </c>
      <c r="AG626">
        <v>0.70473078222419605</v>
      </c>
      <c r="AH626">
        <v>-1.40046997451496</v>
      </c>
      <c r="AI626">
        <v>0.86592800413975302</v>
      </c>
      <c r="AJ626">
        <v>0.98081433887671299</v>
      </c>
      <c r="AK626">
        <v>-7.3220279337637195E-2</v>
      </c>
    </row>
    <row r="627" spans="1:37" x14ac:dyDescent="0.2">
      <c r="A627" t="s">
        <v>31</v>
      </c>
      <c r="B627">
        <v>237042089</v>
      </c>
      <c r="C627">
        <v>237042372</v>
      </c>
      <c r="D627">
        <v>284</v>
      </c>
      <c r="E627" t="s">
        <v>2285</v>
      </c>
      <c r="F627">
        <v>36</v>
      </c>
      <c r="G627" t="s">
        <v>2286</v>
      </c>
      <c r="H627" t="s">
        <v>30987</v>
      </c>
      <c r="I627">
        <v>1</v>
      </c>
      <c r="J627">
        <v>237042184</v>
      </c>
      <c r="K627">
        <v>237833988</v>
      </c>
      <c r="L627">
        <v>791805</v>
      </c>
      <c r="M627">
        <v>1</v>
      </c>
      <c r="N627">
        <v>6262</v>
      </c>
      <c r="O627" t="s">
        <v>2280</v>
      </c>
      <c r="P627">
        <v>0</v>
      </c>
      <c r="Q627" t="s">
        <v>2281</v>
      </c>
      <c r="R627" t="s">
        <v>2282</v>
      </c>
      <c r="S627" t="s">
        <v>31508</v>
      </c>
      <c r="T627" t="s">
        <v>40</v>
      </c>
      <c r="U627" t="s">
        <v>40</v>
      </c>
      <c r="V627">
        <v>0</v>
      </c>
      <c r="W627">
        <v>0.29261482077562401</v>
      </c>
      <c r="X627">
        <v>0.704072456322962</v>
      </c>
      <c r="Y627">
        <v>21.801341778338699</v>
      </c>
      <c r="Z627">
        <v>0.48464167878831399</v>
      </c>
      <c r="AA627">
        <v>0.84435025072159198</v>
      </c>
      <c r="AB627">
        <v>20.7638674884411</v>
      </c>
      <c r="AC627">
        <v>0.45677901822897599</v>
      </c>
      <c r="AD627">
        <v>0.82872126865393902</v>
      </c>
      <c r="AE627">
        <v>20.8013421730837</v>
      </c>
      <c r="AF627">
        <v>0.501741946288212</v>
      </c>
      <c r="AG627">
        <v>0.80674443595273604</v>
      </c>
      <c r="AH627">
        <v>-20.727341633192101</v>
      </c>
      <c r="AI627">
        <v>0.14667288820271701</v>
      </c>
      <c r="AJ627">
        <v>0.78121606160956403</v>
      </c>
      <c r="AK627">
        <v>21.801341778338699</v>
      </c>
    </row>
    <row r="628" spans="1:37" x14ac:dyDescent="0.2">
      <c r="A628" t="s">
        <v>31</v>
      </c>
      <c r="B628">
        <v>237075849</v>
      </c>
      <c r="C628">
        <v>237076025</v>
      </c>
      <c r="D628">
        <v>177</v>
      </c>
      <c r="E628" t="s">
        <v>2287</v>
      </c>
      <c r="F628">
        <v>3</v>
      </c>
      <c r="G628" t="s">
        <v>2288</v>
      </c>
      <c r="H628" t="s">
        <v>31509</v>
      </c>
      <c r="I628">
        <v>1</v>
      </c>
      <c r="J628">
        <v>237042184</v>
      </c>
      <c r="K628">
        <v>237833988</v>
      </c>
      <c r="L628">
        <v>791805</v>
      </c>
      <c r="M628">
        <v>1</v>
      </c>
      <c r="N628">
        <v>6262</v>
      </c>
      <c r="O628" t="s">
        <v>2280</v>
      </c>
      <c r="P628">
        <v>33665</v>
      </c>
      <c r="Q628" t="s">
        <v>2281</v>
      </c>
      <c r="R628" t="s">
        <v>2282</v>
      </c>
      <c r="S628" t="s">
        <v>31508</v>
      </c>
      <c r="T628">
        <v>0.29320564402378202</v>
      </c>
      <c r="U628">
        <v>0.603102917160658</v>
      </c>
      <c r="V628">
        <v>1.07599754809105</v>
      </c>
      <c r="W628">
        <v>0.34797319830171503</v>
      </c>
      <c r="X628">
        <v>0.704072456322962</v>
      </c>
      <c r="Y628">
        <v>-0.137501931652177</v>
      </c>
      <c r="Z628">
        <v>0.64674864913101204</v>
      </c>
      <c r="AA628">
        <v>0.84521697243271998</v>
      </c>
      <c r="AB628">
        <v>0.60941560744527101</v>
      </c>
      <c r="AC628">
        <v>0.34255065505129201</v>
      </c>
      <c r="AD628">
        <v>0.724776579771087</v>
      </c>
      <c r="AE628">
        <v>-0.35414464130936502</v>
      </c>
      <c r="AF628">
        <v>0.16161260806174399</v>
      </c>
      <c r="AG628">
        <v>0.68151250837662902</v>
      </c>
      <c r="AH628">
        <v>1.1372820297809001</v>
      </c>
      <c r="AI628">
        <v>0.40137222157725</v>
      </c>
      <c r="AJ628">
        <v>0.78121606160956403</v>
      </c>
      <c r="AK628">
        <v>0.106860836677587</v>
      </c>
    </row>
    <row r="629" spans="1:37" x14ac:dyDescent="0.2">
      <c r="A629" t="s">
        <v>31</v>
      </c>
      <c r="B629">
        <v>237076025</v>
      </c>
      <c r="C629">
        <v>237076201</v>
      </c>
      <c r="D629">
        <v>177</v>
      </c>
      <c r="E629" t="s">
        <v>2289</v>
      </c>
      <c r="F629">
        <v>2</v>
      </c>
      <c r="G629" t="s">
        <v>2290</v>
      </c>
      <c r="H629" t="s">
        <v>31509</v>
      </c>
      <c r="I629">
        <v>1</v>
      </c>
      <c r="J629">
        <v>237042184</v>
      </c>
      <c r="K629">
        <v>237833988</v>
      </c>
      <c r="L629">
        <v>791805</v>
      </c>
      <c r="M629">
        <v>1</v>
      </c>
      <c r="N629">
        <v>6262</v>
      </c>
      <c r="O629" t="s">
        <v>2280</v>
      </c>
      <c r="P629">
        <v>33841</v>
      </c>
      <c r="Q629" t="s">
        <v>2281</v>
      </c>
      <c r="R629" t="s">
        <v>2282</v>
      </c>
      <c r="S629" t="s">
        <v>31508</v>
      </c>
      <c r="T629">
        <v>0.29320564402378202</v>
      </c>
      <c r="U629">
        <v>0.603102917160658</v>
      </c>
      <c r="V629">
        <v>1.1511874959752</v>
      </c>
      <c r="W629">
        <v>0.34797319830171503</v>
      </c>
      <c r="X629">
        <v>0.704072456322962</v>
      </c>
      <c r="Y629">
        <v>-0.227326803887833</v>
      </c>
      <c r="Z629">
        <v>0.64674864913101204</v>
      </c>
      <c r="AA629">
        <v>0.84521697243271998</v>
      </c>
      <c r="AB629">
        <v>0.66309918607446405</v>
      </c>
      <c r="AC629">
        <v>0.34255065505129201</v>
      </c>
      <c r="AD629">
        <v>0.724776579771087</v>
      </c>
      <c r="AE629">
        <v>-0.44396951354502201</v>
      </c>
      <c r="AF629">
        <v>0.16161260806174399</v>
      </c>
      <c r="AG629">
        <v>0.68151250837662902</v>
      </c>
      <c r="AH629">
        <v>1.2124719776650601</v>
      </c>
      <c r="AI629">
        <v>0.40137222157725</v>
      </c>
      <c r="AJ629">
        <v>0.78121606160956403</v>
      </c>
      <c r="AK629">
        <v>4.7958840089226101E-2</v>
      </c>
    </row>
    <row r="630" spans="1:37" x14ac:dyDescent="0.2">
      <c r="A630" t="s">
        <v>31</v>
      </c>
      <c r="B630">
        <v>238832231</v>
      </c>
      <c r="C630">
        <v>238832389</v>
      </c>
      <c r="D630">
        <v>159</v>
      </c>
      <c r="E630" t="s">
        <v>2291</v>
      </c>
      <c r="F630">
        <v>0</v>
      </c>
      <c r="G630" t="s">
        <v>2292</v>
      </c>
      <c r="H630" t="s">
        <v>31000</v>
      </c>
      <c r="I630">
        <v>1</v>
      </c>
      <c r="J630">
        <v>238842767</v>
      </c>
      <c r="K630">
        <v>238848115</v>
      </c>
      <c r="L630">
        <v>5349</v>
      </c>
      <c r="M630">
        <v>1</v>
      </c>
      <c r="N630">
        <v>105373222</v>
      </c>
      <c r="O630" t="s">
        <v>2293</v>
      </c>
      <c r="P630">
        <v>-10378</v>
      </c>
      <c r="Q630" t="s">
        <v>40</v>
      </c>
      <c r="R630" t="s">
        <v>2294</v>
      </c>
      <c r="S630" t="s">
        <v>31510</v>
      </c>
      <c r="T630">
        <v>0.97979524468909096</v>
      </c>
      <c r="U630">
        <v>1</v>
      </c>
      <c r="V630">
        <v>-0.477240910641623</v>
      </c>
      <c r="W630">
        <v>0.69201225521665499</v>
      </c>
      <c r="X630">
        <v>0.95159051474143896</v>
      </c>
      <c r="Y630">
        <v>-0.96329828961360997</v>
      </c>
      <c r="Z630">
        <v>0.48462788743282897</v>
      </c>
      <c r="AA630">
        <v>0.84435025072159198</v>
      </c>
      <c r="AB630">
        <v>-1.44071500633669</v>
      </c>
      <c r="AC630">
        <v>0.615069744472027</v>
      </c>
      <c r="AD630">
        <v>0.87989882095915395</v>
      </c>
      <c r="AE630">
        <v>-0.85205947536583104</v>
      </c>
      <c r="AF630">
        <v>0.52568734144070195</v>
      </c>
      <c r="AG630">
        <v>0.80674443595273604</v>
      </c>
      <c r="AH630">
        <v>0.45236974211953901</v>
      </c>
      <c r="AI630">
        <v>0.78546927494779295</v>
      </c>
      <c r="AJ630">
        <v>0.92808185275216604</v>
      </c>
      <c r="AK630">
        <v>-0.67141064772385195</v>
      </c>
    </row>
    <row r="631" spans="1:37" x14ac:dyDescent="0.2">
      <c r="A631" t="s">
        <v>31</v>
      </c>
      <c r="B631">
        <v>239628589</v>
      </c>
      <c r="C631">
        <v>239628770</v>
      </c>
      <c r="D631">
        <v>182</v>
      </c>
      <c r="E631" t="s">
        <v>2295</v>
      </c>
      <c r="F631">
        <v>2</v>
      </c>
      <c r="G631" t="s">
        <v>2296</v>
      </c>
      <c r="H631" t="s">
        <v>30987</v>
      </c>
      <c r="I631">
        <v>1</v>
      </c>
      <c r="J631">
        <v>239629073</v>
      </c>
      <c r="K631">
        <v>239915452</v>
      </c>
      <c r="L631">
        <v>286380</v>
      </c>
      <c r="M631">
        <v>1</v>
      </c>
      <c r="N631">
        <v>1131</v>
      </c>
      <c r="O631" t="s">
        <v>2297</v>
      </c>
      <c r="P631">
        <v>-303</v>
      </c>
      <c r="Q631" t="s">
        <v>2298</v>
      </c>
      <c r="R631" t="s">
        <v>2299</v>
      </c>
      <c r="S631" t="s">
        <v>31511</v>
      </c>
      <c r="T631">
        <v>0.93943752600822705</v>
      </c>
      <c r="U631">
        <v>1</v>
      </c>
      <c r="V631">
        <v>2.96670380895057</v>
      </c>
      <c r="W631">
        <v>0.90129300205075202</v>
      </c>
      <c r="X631">
        <v>0.95159051474143896</v>
      </c>
      <c r="Y631">
        <v>-2.6620350954747098</v>
      </c>
      <c r="Z631">
        <v>0.84618586979904598</v>
      </c>
      <c r="AA631">
        <v>0.971114744068449</v>
      </c>
      <c r="AB631">
        <v>2.1061567085059201</v>
      </c>
      <c r="AC631">
        <v>0.90042941727307502</v>
      </c>
      <c r="AD631">
        <v>0.94068432309766403</v>
      </c>
      <c r="AE631">
        <v>-2.9878766661018501</v>
      </c>
      <c r="AF631">
        <v>0.73123338343369804</v>
      </c>
      <c r="AG631">
        <v>0.86437216336234302</v>
      </c>
      <c r="AH631">
        <v>3.2635110713268101</v>
      </c>
      <c r="AI631">
        <v>0.71878055192557699</v>
      </c>
      <c r="AJ631">
        <v>0.88524001617376902</v>
      </c>
      <c r="AK631">
        <v>-1.9012963309428299</v>
      </c>
    </row>
    <row r="632" spans="1:37" x14ac:dyDescent="0.2">
      <c r="A632" t="s">
        <v>31</v>
      </c>
      <c r="B632">
        <v>239628770</v>
      </c>
      <c r="C632">
        <v>239628951</v>
      </c>
      <c r="D632">
        <v>182</v>
      </c>
      <c r="E632" t="s">
        <v>2300</v>
      </c>
      <c r="F632">
        <v>2</v>
      </c>
      <c r="G632" t="s">
        <v>2301</v>
      </c>
      <c r="H632" t="s">
        <v>30987</v>
      </c>
      <c r="I632">
        <v>1</v>
      </c>
      <c r="J632">
        <v>239629073</v>
      </c>
      <c r="K632">
        <v>239915452</v>
      </c>
      <c r="L632">
        <v>286380</v>
      </c>
      <c r="M632">
        <v>1</v>
      </c>
      <c r="N632">
        <v>1131</v>
      </c>
      <c r="O632" t="s">
        <v>2297</v>
      </c>
      <c r="P632">
        <v>-122</v>
      </c>
      <c r="Q632" t="s">
        <v>2298</v>
      </c>
      <c r="R632" t="s">
        <v>2299</v>
      </c>
      <c r="S632" t="s">
        <v>31511</v>
      </c>
      <c r="T632">
        <v>0.93943752600822705</v>
      </c>
      <c r="U632">
        <v>1</v>
      </c>
      <c r="V632">
        <v>3.1099495516490299</v>
      </c>
      <c r="W632">
        <v>0.90129300205075202</v>
      </c>
      <c r="X632">
        <v>0.95159051474143896</v>
      </c>
      <c r="Y632">
        <v>-2.80528083733196</v>
      </c>
      <c r="Z632">
        <v>0.84618586979904598</v>
      </c>
      <c r="AA632">
        <v>0.971114744068449</v>
      </c>
      <c r="AB632">
        <v>2.2399820036636702</v>
      </c>
      <c r="AC632">
        <v>0.90042941727307502</v>
      </c>
      <c r="AD632">
        <v>0.94068432309766403</v>
      </c>
      <c r="AE632">
        <v>-3.13112240795911</v>
      </c>
      <c r="AF632">
        <v>0.73123338343369804</v>
      </c>
      <c r="AG632">
        <v>0.86437216336234302</v>
      </c>
      <c r="AH632">
        <v>3.4067568140252802</v>
      </c>
      <c r="AI632">
        <v>0.71878055192557699</v>
      </c>
      <c r="AJ632">
        <v>0.88524001617376902</v>
      </c>
      <c r="AK632">
        <v>-2.0346714632227401</v>
      </c>
    </row>
    <row r="633" spans="1:37" x14ac:dyDescent="0.2">
      <c r="A633" t="s">
        <v>31</v>
      </c>
      <c r="B633">
        <v>239653117</v>
      </c>
      <c r="C633">
        <v>239653415</v>
      </c>
      <c r="D633">
        <v>299</v>
      </c>
      <c r="E633" t="s">
        <v>2302</v>
      </c>
      <c r="F633">
        <v>5</v>
      </c>
      <c r="G633" t="s">
        <v>2303</v>
      </c>
      <c r="H633" t="s">
        <v>31512</v>
      </c>
      <c r="I633">
        <v>1</v>
      </c>
      <c r="J633">
        <v>239632251</v>
      </c>
      <c r="K633">
        <v>239703649</v>
      </c>
      <c r="L633">
        <v>71399</v>
      </c>
      <c r="M633">
        <v>1</v>
      </c>
      <c r="N633">
        <v>1131</v>
      </c>
      <c r="O633" t="s">
        <v>2304</v>
      </c>
      <c r="P633">
        <v>20866</v>
      </c>
      <c r="Q633" t="s">
        <v>2298</v>
      </c>
      <c r="R633" t="s">
        <v>2299</v>
      </c>
      <c r="S633" t="s">
        <v>31511</v>
      </c>
      <c r="T633">
        <v>1</v>
      </c>
      <c r="U633">
        <v>1</v>
      </c>
      <c r="V633">
        <v>-1.8203703543549401</v>
      </c>
      <c r="W633">
        <v>0.20525741147413201</v>
      </c>
      <c r="X633">
        <v>0.704072456322962</v>
      </c>
      <c r="Y633">
        <v>-23.308972200739301</v>
      </c>
      <c r="Z633">
        <v>0.65379035313853895</v>
      </c>
      <c r="AA633">
        <v>0.84521697243271998</v>
      </c>
      <c r="AB633">
        <v>-2.7838439383656799</v>
      </c>
      <c r="AC633">
        <v>7.0489011448141195E-2</v>
      </c>
      <c r="AD633">
        <v>0.57684129297949804</v>
      </c>
      <c r="AE633">
        <v>-23.308972200739301</v>
      </c>
      <c r="AF633">
        <v>0.64997455747578503</v>
      </c>
      <c r="AG633">
        <v>0.80674443595273604</v>
      </c>
      <c r="AH633">
        <v>-0.89075982785580499</v>
      </c>
      <c r="AI633">
        <v>0.35038410267202102</v>
      </c>
      <c r="AJ633">
        <v>0.78121606160956403</v>
      </c>
      <c r="AK633">
        <v>-22.440216848700899</v>
      </c>
    </row>
    <row r="634" spans="1:37" x14ac:dyDescent="0.2">
      <c r="A634" t="s">
        <v>31</v>
      </c>
      <c r="B634">
        <v>240654326</v>
      </c>
      <c r="C634">
        <v>240654478</v>
      </c>
      <c r="D634">
        <v>153</v>
      </c>
      <c r="E634" t="s">
        <v>2305</v>
      </c>
      <c r="F634">
        <v>3</v>
      </c>
      <c r="G634" t="s">
        <v>2306</v>
      </c>
      <c r="H634" t="s">
        <v>31513</v>
      </c>
      <c r="I634">
        <v>1</v>
      </c>
      <c r="J634">
        <v>240489573</v>
      </c>
      <c r="K634">
        <v>240612155</v>
      </c>
      <c r="L634">
        <v>122583</v>
      </c>
      <c r="M634">
        <v>2</v>
      </c>
      <c r="N634">
        <v>64388</v>
      </c>
      <c r="O634" t="s">
        <v>2307</v>
      </c>
      <c r="P634">
        <v>-42171</v>
      </c>
      <c r="Q634" t="s">
        <v>2308</v>
      </c>
      <c r="R634" t="s">
        <v>2309</v>
      </c>
      <c r="S634" t="s">
        <v>31514</v>
      </c>
      <c r="T634">
        <v>0.35387198439864398</v>
      </c>
      <c r="U634">
        <v>0.603102917160658</v>
      </c>
      <c r="V634">
        <v>-21.464849469357301</v>
      </c>
      <c r="W634">
        <v>0.38920677604595899</v>
      </c>
      <c r="X634">
        <v>0.704072456322962</v>
      </c>
      <c r="Y634">
        <v>-22.312357480922302</v>
      </c>
      <c r="Z634">
        <v>0.93459220503170903</v>
      </c>
      <c r="AA634">
        <v>0.99919698600769702</v>
      </c>
      <c r="AB634">
        <v>1.4184766054236599</v>
      </c>
      <c r="AC634">
        <v>0.88945902157151002</v>
      </c>
      <c r="AD634">
        <v>0.94068432309766403</v>
      </c>
      <c r="AE634">
        <v>0.29451391962826101</v>
      </c>
      <c r="AF634">
        <v>0.22065000948199101</v>
      </c>
      <c r="AG634">
        <v>0.68151250837662902</v>
      </c>
      <c r="AH634">
        <v>-23.111567488503599</v>
      </c>
      <c r="AI634">
        <v>0.24456414000292601</v>
      </c>
      <c r="AJ634">
        <v>0.78121606160956403</v>
      </c>
      <c r="AK634">
        <v>-23.041178168571399</v>
      </c>
    </row>
    <row r="635" spans="1:37" x14ac:dyDescent="0.2">
      <c r="A635" t="s">
        <v>31</v>
      </c>
      <c r="B635">
        <v>240762604</v>
      </c>
      <c r="C635">
        <v>240762757</v>
      </c>
      <c r="D635">
        <v>154</v>
      </c>
      <c r="E635" t="s">
        <v>2310</v>
      </c>
      <c r="F635">
        <v>13</v>
      </c>
      <c r="G635" t="s">
        <v>2311</v>
      </c>
      <c r="H635" t="s">
        <v>31000</v>
      </c>
      <c r="I635">
        <v>1</v>
      </c>
      <c r="J635">
        <v>240739131</v>
      </c>
      <c r="K635">
        <v>240743904</v>
      </c>
      <c r="L635">
        <v>4774</v>
      </c>
      <c r="M635">
        <v>2</v>
      </c>
      <c r="N635">
        <v>100506929</v>
      </c>
      <c r="O635" t="s">
        <v>2312</v>
      </c>
      <c r="P635">
        <v>-18700</v>
      </c>
      <c r="Q635" t="s">
        <v>40</v>
      </c>
      <c r="R635" t="s">
        <v>2313</v>
      </c>
      <c r="S635" t="s">
        <v>31515</v>
      </c>
      <c r="T635">
        <v>0.64637634365716901</v>
      </c>
      <c r="U635">
        <v>0.84931184682313698</v>
      </c>
      <c r="V635">
        <v>0.58183616175438602</v>
      </c>
      <c r="W635">
        <v>0.280953098756627</v>
      </c>
      <c r="X635">
        <v>0.704072456322962</v>
      </c>
      <c r="Y635">
        <v>0.14555522686608899</v>
      </c>
      <c r="Z635">
        <v>0.98812441339480095</v>
      </c>
      <c r="AA635">
        <v>1</v>
      </c>
      <c r="AB635">
        <v>-0.33297180606642302</v>
      </c>
      <c r="AC635">
        <v>0.130581117781253</v>
      </c>
      <c r="AD635">
        <v>0.68253123924728298</v>
      </c>
      <c r="AE635">
        <v>-0.79477238314686505</v>
      </c>
      <c r="AF635">
        <v>0.36620419616503802</v>
      </c>
      <c r="AG635">
        <v>0.76871240086303505</v>
      </c>
      <c r="AH635">
        <v>1.44256193942916</v>
      </c>
      <c r="AI635">
        <v>0.47881565140445098</v>
      </c>
      <c r="AJ635">
        <v>0.78121606160956403</v>
      </c>
      <c r="AK635">
        <v>0.959687056189793</v>
      </c>
    </row>
    <row r="636" spans="1:37" x14ac:dyDescent="0.2">
      <c r="A636" t="s">
        <v>31</v>
      </c>
      <c r="B636">
        <v>240762757</v>
      </c>
      <c r="C636">
        <v>240762910</v>
      </c>
      <c r="D636">
        <v>154</v>
      </c>
      <c r="E636" t="s">
        <v>2314</v>
      </c>
      <c r="F636">
        <v>12</v>
      </c>
      <c r="G636" t="s">
        <v>2315</v>
      </c>
      <c r="H636" t="s">
        <v>31000</v>
      </c>
      <c r="I636">
        <v>1</v>
      </c>
      <c r="J636">
        <v>240739131</v>
      </c>
      <c r="K636">
        <v>240743904</v>
      </c>
      <c r="L636">
        <v>4774</v>
      </c>
      <c r="M636">
        <v>2</v>
      </c>
      <c r="N636">
        <v>100506929</v>
      </c>
      <c r="O636" t="s">
        <v>2312</v>
      </c>
      <c r="P636">
        <v>-18853</v>
      </c>
      <c r="Q636" t="s">
        <v>40</v>
      </c>
      <c r="R636" t="s">
        <v>2313</v>
      </c>
      <c r="S636" t="s">
        <v>31515</v>
      </c>
      <c r="T636">
        <v>0.64637634365716901</v>
      </c>
      <c r="U636">
        <v>0.84931184682313698</v>
      </c>
      <c r="V636">
        <v>0.58183616175438602</v>
      </c>
      <c r="W636">
        <v>0.280953098756627</v>
      </c>
      <c r="X636">
        <v>0.704072456322962</v>
      </c>
      <c r="Y636">
        <v>0.14555522686608899</v>
      </c>
      <c r="Z636">
        <v>0.98812441339480095</v>
      </c>
      <c r="AA636">
        <v>1</v>
      </c>
      <c r="AB636">
        <v>-0.33297180606642302</v>
      </c>
      <c r="AC636">
        <v>0.130581117781253</v>
      </c>
      <c r="AD636">
        <v>0.68253123924728298</v>
      </c>
      <c r="AE636">
        <v>-0.79477238314686505</v>
      </c>
      <c r="AF636">
        <v>0.36620419616503802</v>
      </c>
      <c r="AG636">
        <v>0.76871240086303505</v>
      </c>
      <c r="AH636">
        <v>1.44256193942916</v>
      </c>
      <c r="AI636">
        <v>0.47881565140445098</v>
      </c>
      <c r="AJ636">
        <v>0.78121606160956403</v>
      </c>
      <c r="AK636">
        <v>0.959687056189793</v>
      </c>
    </row>
    <row r="637" spans="1:37" x14ac:dyDescent="0.2">
      <c r="A637" t="s">
        <v>31</v>
      </c>
      <c r="B637">
        <v>240829455</v>
      </c>
      <c r="C637">
        <v>240829598</v>
      </c>
      <c r="D637">
        <v>144</v>
      </c>
      <c r="E637" t="s">
        <v>2316</v>
      </c>
      <c r="F637">
        <v>4</v>
      </c>
      <c r="G637" t="s">
        <v>2317</v>
      </c>
      <c r="H637" t="s">
        <v>30999</v>
      </c>
      <c r="I637">
        <v>1</v>
      </c>
      <c r="J637">
        <v>240775521</v>
      </c>
      <c r="K637">
        <v>240827809</v>
      </c>
      <c r="L637">
        <v>52289</v>
      </c>
      <c r="M637">
        <v>2</v>
      </c>
      <c r="N637">
        <v>6000</v>
      </c>
      <c r="O637" t="s">
        <v>2318</v>
      </c>
      <c r="P637">
        <v>-1646</v>
      </c>
      <c r="Q637" t="s">
        <v>2319</v>
      </c>
      <c r="R637" t="s">
        <v>2320</v>
      </c>
      <c r="S637" t="s">
        <v>31516</v>
      </c>
      <c r="T637">
        <v>0.35387198439864398</v>
      </c>
      <c r="U637">
        <v>0.603102917160658</v>
      </c>
      <c r="V637">
        <v>-21.8768591866421</v>
      </c>
      <c r="W637">
        <v>0.46193634366738701</v>
      </c>
      <c r="X637">
        <v>0.75726018452522603</v>
      </c>
      <c r="Y637">
        <v>2.3934009614213099</v>
      </c>
      <c r="Z637">
        <v>0.69013698642955401</v>
      </c>
      <c r="AA637">
        <v>0.84521697243271998</v>
      </c>
      <c r="AB637">
        <v>1.05693267303437</v>
      </c>
      <c r="AC637">
        <v>0.88945902157151002</v>
      </c>
      <c r="AD637">
        <v>0.94068432309766403</v>
      </c>
      <c r="AE637">
        <v>1.39340103951335</v>
      </c>
      <c r="AF637">
        <v>0.32549523997010099</v>
      </c>
      <c r="AG637">
        <v>0.70473078222419605</v>
      </c>
      <c r="AH637">
        <v>-23.229330004345599</v>
      </c>
      <c r="AI637">
        <v>0.183554312780425</v>
      </c>
      <c r="AJ637">
        <v>0.78121606160956403</v>
      </c>
      <c r="AK637">
        <v>3.2621560892068602</v>
      </c>
    </row>
    <row r="638" spans="1:37" x14ac:dyDescent="0.2">
      <c r="A638" t="s">
        <v>31</v>
      </c>
      <c r="B638">
        <v>240829598</v>
      </c>
      <c r="C638">
        <v>240829741</v>
      </c>
      <c r="D638">
        <v>144</v>
      </c>
      <c r="E638" t="s">
        <v>2321</v>
      </c>
      <c r="F638">
        <v>0</v>
      </c>
      <c r="G638" t="s">
        <v>2322</v>
      </c>
      <c r="H638" t="s">
        <v>30999</v>
      </c>
      <c r="I638">
        <v>1</v>
      </c>
      <c r="J638">
        <v>240775521</v>
      </c>
      <c r="K638">
        <v>240827809</v>
      </c>
      <c r="L638">
        <v>52289</v>
      </c>
      <c r="M638">
        <v>2</v>
      </c>
      <c r="N638">
        <v>6000</v>
      </c>
      <c r="O638" t="s">
        <v>2318</v>
      </c>
      <c r="P638">
        <v>-1789</v>
      </c>
      <c r="Q638" t="s">
        <v>2319</v>
      </c>
      <c r="R638" t="s">
        <v>2320</v>
      </c>
      <c r="S638" t="s">
        <v>31516</v>
      </c>
      <c r="T638">
        <v>0.35387198439864398</v>
      </c>
      <c r="U638">
        <v>0.603102917160658</v>
      </c>
      <c r="V638">
        <v>-21.8768591866421</v>
      </c>
      <c r="W638">
        <v>0.46193634366738701</v>
      </c>
      <c r="X638">
        <v>0.75726018452522603</v>
      </c>
      <c r="Y638">
        <v>2.3934009614213099</v>
      </c>
      <c r="Z638">
        <v>0.69013698642955401</v>
      </c>
      <c r="AA638">
        <v>0.84521697243271998</v>
      </c>
      <c r="AB638">
        <v>1.05693267303437</v>
      </c>
      <c r="AC638">
        <v>0.88945902157151002</v>
      </c>
      <c r="AD638">
        <v>0.94068432309766403</v>
      </c>
      <c r="AE638">
        <v>1.39340103951335</v>
      </c>
      <c r="AF638">
        <v>0.32549523997010099</v>
      </c>
      <c r="AG638">
        <v>0.70473078222419605</v>
      </c>
      <c r="AH638">
        <v>-23.229330004345599</v>
      </c>
      <c r="AI638">
        <v>0.183554312780425</v>
      </c>
      <c r="AJ638">
        <v>0.78121606160956403</v>
      </c>
      <c r="AK638">
        <v>3.2621560892068602</v>
      </c>
    </row>
    <row r="639" spans="1:37" x14ac:dyDescent="0.2">
      <c r="A639" t="s">
        <v>31</v>
      </c>
      <c r="B639">
        <v>241855406</v>
      </c>
      <c r="C639">
        <v>241855553</v>
      </c>
      <c r="D639">
        <v>148</v>
      </c>
      <c r="E639" t="s">
        <v>2323</v>
      </c>
      <c r="F639">
        <v>4</v>
      </c>
      <c r="G639" t="s">
        <v>2324</v>
      </c>
      <c r="H639" t="s">
        <v>31517</v>
      </c>
      <c r="I639">
        <v>1</v>
      </c>
      <c r="J639">
        <v>241850492</v>
      </c>
      <c r="K639">
        <v>241860704</v>
      </c>
      <c r="L639">
        <v>10213</v>
      </c>
      <c r="M639">
        <v>1</v>
      </c>
      <c r="N639">
        <v>9156</v>
      </c>
      <c r="O639" t="s">
        <v>2325</v>
      </c>
      <c r="P639">
        <v>4914</v>
      </c>
      <c r="Q639" t="s">
        <v>2326</v>
      </c>
      <c r="R639" t="s">
        <v>2327</v>
      </c>
      <c r="S639" t="s">
        <v>31518</v>
      </c>
      <c r="T639" t="s">
        <v>40</v>
      </c>
      <c r="U639" t="s">
        <v>40</v>
      </c>
      <c r="V639">
        <v>0</v>
      </c>
      <c r="W639" t="s">
        <v>40</v>
      </c>
      <c r="X639" t="s">
        <v>40</v>
      </c>
      <c r="Y639">
        <v>0</v>
      </c>
      <c r="Z639">
        <v>0.48464167878831399</v>
      </c>
      <c r="AA639">
        <v>0.84435025072159198</v>
      </c>
      <c r="AB639">
        <v>20.708493249609401</v>
      </c>
      <c r="AC639">
        <v>0.45677901822897599</v>
      </c>
      <c r="AD639">
        <v>0.82872126865393902</v>
      </c>
      <c r="AE639">
        <v>20.745967933439101</v>
      </c>
      <c r="AF639">
        <v>0.501741946288212</v>
      </c>
      <c r="AG639">
        <v>0.80674443595273604</v>
      </c>
      <c r="AH639">
        <v>-20.671967395173301</v>
      </c>
      <c r="AI639">
        <v>0.52399907623471598</v>
      </c>
      <c r="AJ639">
        <v>0.78121606160956403</v>
      </c>
      <c r="AK639">
        <v>-20.601578110459901</v>
      </c>
    </row>
    <row r="640" spans="1:37" x14ac:dyDescent="0.2">
      <c r="A640" t="s">
        <v>31</v>
      </c>
      <c r="B640">
        <v>241855553</v>
      </c>
      <c r="C640">
        <v>241855700</v>
      </c>
      <c r="D640">
        <v>148</v>
      </c>
      <c r="E640" t="s">
        <v>2328</v>
      </c>
      <c r="F640">
        <v>10</v>
      </c>
      <c r="G640" t="s">
        <v>2329</v>
      </c>
      <c r="H640" t="s">
        <v>31517</v>
      </c>
      <c r="I640">
        <v>1</v>
      </c>
      <c r="J640">
        <v>241850492</v>
      </c>
      <c r="K640">
        <v>241860704</v>
      </c>
      <c r="L640">
        <v>10213</v>
      </c>
      <c r="M640">
        <v>1</v>
      </c>
      <c r="N640">
        <v>9156</v>
      </c>
      <c r="O640" t="s">
        <v>2325</v>
      </c>
      <c r="P640">
        <v>5061</v>
      </c>
      <c r="Q640" t="s">
        <v>2326</v>
      </c>
      <c r="R640" t="s">
        <v>2327</v>
      </c>
      <c r="S640" t="s">
        <v>31518</v>
      </c>
      <c r="T640" t="s">
        <v>40</v>
      </c>
      <c r="U640" t="s">
        <v>40</v>
      </c>
      <c r="V640">
        <v>0</v>
      </c>
      <c r="W640" t="s">
        <v>40</v>
      </c>
      <c r="X640" t="s">
        <v>40</v>
      </c>
      <c r="Y640">
        <v>0</v>
      </c>
      <c r="Z640">
        <v>0.48464167878831399</v>
      </c>
      <c r="AA640">
        <v>0.84435025072159198</v>
      </c>
      <c r="AB640">
        <v>20.708493249609401</v>
      </c>
      <c r="AC640">
        <v>0.45677901822897599</v>
      </c>
      <c r="AD640">
        <v>0.82872126865393902</v>
      </c>
      <c r="AE640">
        <v>20.745967933439101</v>
      </c>
      <c r="AF640">
        <v>0.501741946288212</v>
      </c>
      <c r="AG640">
        <v>0.80674443595273604</v>
      </c>
      <c r="AH640">
        <v>-20.671967395173301</v>
      </c>
      <c r="AI640">
        <v>0.52399907623471598</v>
      </c>
      <c r="AJ640">
        <v>0.78121606160956403</v>
      </c>
      <c r="AK640">
        <v>-20.601578110459901</v>
      </c>
    </row>
    <row r="641" spans="1:37" x14ac:dyDescent="0.2">
      <c r="A641" t="s">
        <v>31</v>
      </c>
      <c r="B641">
        <v>241855700</v>
      </c>
      <c r="C641">
        <v>241855847</v>
      </c>
      <c r="D641">
        <v>148</v>
      </c>
      <c r="E641" t="s">
        <v>2330</v>
      </c>
      <c r="F641">
        <v>11</v>
      </c>
      <c r="G641" t="s">
        <v>2331</v>
      </c>
      <c r="H641" t="s">
        <v>31517</v>
      </c>
      <c r="I641">
        <v>1</v>
      </c>
      <c r="J641">
        <v>241850492</v>
      </c>
      <c r="K641">
        <v>241860704</v>
      </c>
      <c r="L641">
        <v>10213</v>
      </c>
      <c r="M641">
        <v>1</v>
      </c>
      <c r="N641">
        <v>9156</v>
      </c>
      <c r="O641" t="s">
        <v>2325</v>
      </c>
      <c r="P641">
        <v>5208</v>
      </c>
      <c r="Q641" t="s">
        <v>2326</v>
      </c>
      <c r="R641" t="s">
        <v>2327</v>
      </c>
      <c r="S641" t="s">
        <v>31518</v>
      </c>
      <c r="T641" t="s">
        <v>40</v>
      </c>
      <c r="U641" t="s">
        <v>40</v>
      </c>
      <c r="V641">
        <v>0</v>
      </c>
      <c r="W641" t="s">
        <v>40</v>
      </c>
      <c r="X641" t="s">
        <v>40</v>
      </c>
      <c r="Y641">
        <v>0</v>
      </c>
      <c r="Z641">
        <v>0.48464167878831399</v>
      </c>
      <c r="AA641">
        <v>0.84435025072159198</v>
      </c>
      <c r="AB641">
        <v>20.708493249609401</v>
      </c>
      <c r="AC641">
        <v>0.45677901822897599</v>
      </c>
      <c r="AD641">
        <v>0.82872126865393902</v>
      </c>
      <c r="AE641">
        <v>20.745967933439101</v>
      </c>
      <c r="AF641">
        <v>0.501741946288212</v>
      </c>
      <c r="AG641">
        <v>0.80674443595273604</v>
      </c>
      <c r="AH641">
        <v>-20.671967395173301</v>
      </c>
      <c r="AI641">
        <v>0.52399907623471598</v>
      </c>
      <c r="AJ641">
        <v>0.78121606160956403</v>
      </c>
      <c r="AK641">
        <v>-20.601578110459901</v>
      </c>
    </row>
    <row r="642" spans="1:37" x14ac:dyDescent="0.2">
      <c r="A642" t="s">
        <v>31</v>
      </c>
      <c r="B642">
        <v>241908099</v>
      </c>
      <c r="C642">
        <v>241908387</v>
      </c>
      <c r="D642">
        <v>289</v>
      </c>
      <c r="E642" t="s">
        <v>2332</v>
      </c>
      <c r="F642">
        <v>4</v>
      </c>
      <c r="G642" t="s">
        <v>2333</v>
      </c>
      <c r="H642" t="s">
        <v>31000</v>
      </c>
      <c r="I642">
        <v>1</v>
      </c>
      <c r="J642">
        <v>241885357</v>
      </c>
      <c r="K642">
        <v>241895148</v>
      </c>
      <c r="L642">
        <v>9792</v>
      </c>
      <c r="M642">
        <v>1</v>
      </c>
      <c r="N642">
        <v>9156</v>
      </c>
      <c r="O642" t="s">
        <v>2334</v>
      </c>
      <c r="P642">
        <v>22742</v>
      </c>
      <c r="Q642" t="s">
        <v>2326</v>
      </c>
      <c r="R642" t="s">
        <v>2327</v>
      </c>
      <c r="S642" t="s">
        <v>31518</v>
      </c>
      <c r="T642">
        <v>0.98307826393376296</v>
      </c>
      <c r="U642">
        <v>1</v>
      </c>
      <c r="V642">
        <v>-0.56190648373225704</v>
      </c>
      <c r="W642">
        <v>3.4734740880334999E-2</v>
      </c>
      <c r="X642">
        <v>0.704072456322962</v>
      </c>
      <c r="Y642">
        <v>-25.3821392310916</v>
      </c>
      <c r="Z642">
        <v>0.578217440933673</v>
      </c>
      <c r="AA642">
        <v>0.84521697243271998</v>
      </c>
      <c r="AB642">
        <v>-1.42195211407522</v>
      </c>
      <c r="AC642">
        <v>4.8127880280180897E-2</v>
      </c>
      <c r="AD642">
        <v>0.57684129297949804</v>
      </c>
      <c r="AE642">
        <v>-2.6775387457361002</v>
      </c>
      <c r="AF642">
        <v>0.62255339608399896</v>
      </c>
      <c r="AG642">
        <v>0.80674443595273604</v>
      </c>
      <c r="AH642">
        <v>0.30013467128134402</v>
      </c>
      <c r="AI642">
        <v>6.3287974194947097E-2</v>
      </c>
      <c r="AJ642">
        <v>0.78121606160956403</v>
      </c>
      <c r="AK642">
        <v>-24.844799581533501</v>
      </c>
    </row>
    <row r="643" spans="1:37" x14ac:dyDescent="0.2">
      <c r="A643" t="s">
        <v>31</v>
      </c>
      <c r="B643">
        <v>241971639</v>
      </c>
      <c r="C643">
        <v>241971781</v>
      </c>
      <c r="D643">
        <v>143</v>
      </c>
      <c r="E643" t="s">
        <v>2335</v>
      </c>
      <c r="F643">
        <v>4</v>
      </c>
      <c r="G643" t="s">
        <v>2336</v>
      </c>
      <c r="H643" t="s">
        <v>31000</v>
      </c>
      <c r="I643">
        <v>1</v>
      </c>
      <c r="J643">
        <v>241957767</v>
      </c>
      <c r="K643">
        <v>241959062</v>
      </c>
      <c r="L643">
        <v>1296</v>
      </c>
      <c r="M643">
        <v>1</v>
      </c>
      <c r="N643">
        <v>441925</v>
      </c>
      <c r="O643" t="s">
        <v>2337</v>
      </c>
      <c r="P643">
        <v>13872</v>
      </c>
      <c r="Q643" t="s">
        <v>2338</v>
      </c>
      <c r="R643" t="s">
        <v>2339</v>
      </c>
      <c r="S643" t="s">
        <v>31519</v>
      </c>
      <c r="T643">
        <v>0.152084254673993</v>
      </c>
      <c r="U643">
        <v>0.603102917160658</v>
      </c>
      <c r="V643">
        <v>25.2304644265582</v>
      </c>
      <c r="W643">
        <v>0.113079289867903</v>
      </c>
      <c r="X643">
        <v>0.704072456322962</v>
      </c>
      <c r="Y643">
        <v>-25.608468296683402</v>
      </c>
      <c r="Z643">
        <v>0.136920528570767</v>
      </c>
      <c r="AA643">
        <v>0.72610664078822296</v>
      </c>
      <c r="AB643">
        <v>25.316448972267001</v>
      </c>
      <c r="AC643">
        <v>0.122775156056933</v>
      </c>
      <c r="AD643">
        <v>0.68253123924728298</v>
      </c>
      <c r="AE643">
        <v>-2.1016691175496902</v>
      </c>
      <c r="AF643">
        <v>0.47948624871920598</v>
      </c>
      <c r="AG643">
        <v>0.80674443595273604</v>
      </c>
      <c r="AH643">
        <v>0.90272212329502499</v>
      </c>
      <c r="AI643">
        <v>0.17351581260912399</v>
      </c>
      <c r="AJ643">
        <v>0.78121606160956403</v>
      </c>
      <c r="AK643">
        <v>-25.209533771006399</v>
      </c>
    </row>
    <row r="644" spans="1:37" x14ac:dyDescent="0.2">
      <c r="A644" t="s">
        <v>31</v>
      </c>
      <c r="B644">
        <v>242050648</v>
      </c>
      <c r="C644">
        <v>242050826</v>
      </c>
      <c r="D644">
        <v>179</v>
      </c>
      <c r="E644" t="s">
        <v>2340</v>
      </c>
      <c r="F644">
        <v>2</v>
      </c>
      <c r="G644" t="s">
        <v>2341</v>
      </c>
      <c r="H644" t="s">
        <v>31000</v>
      </c>
      <c r="I644">
        <v>1</v>
      </c>
      <c r="J644">
        <v>241995490</v>
      </c>
      <c r="K644">
        <v>241999098</v>
      </c>
      <c r="L644">
        <v>3609</v>
      </c>
      <c r="M644">
        <v>2</v>
      </c>
      <c r="N644">
        <v>440738</v>
      </c>
      <c r="O644" t="s">
        <v>2342</v>
      </c>
      <c r="P644">
        <v>-51550</v>
      </c>
      <c r="Q644" t="s">
        <v>2343</v>
      </c>
      <c r="R644" t="s">
        <v>2344</v>
      </c>
      <c r="S644" t="s">
        <v>31520</v>
      </c>
      <c r="T644">
        <v>0.22273272660149401</v>
      </c>
      <c r="U644">
        <v>0.603102917160658</v>
      </c>
      <c r="V644">
        <v>0.73291852591321804</v>
      </c>
      <c r="W644">
        <v>0.51297677313516399</v>
      </c>
      <c r="X644">
        <v>0.79996430257903794</v>
      </c>
      <c r="Y644">
        <v>-0.13615728970119401</v>
      </c>
      <c r="Z644">
        <v>0.43493213483214399</v>
      </c>
      <c r="AA644">
        <v>0.84435025072159198</v>
      </c>
      <c r="AB644">
        <v>0.53718714827463598</v>
      </c>
      <c r="AC644">
        <v>0.81878950773450399</v>
      </c>
      <c r="AD644">
        <v>0.93949447398230601</v>
      </c>
      <c r="AE644">
        <v>-9.5473526009764401E-2</v>
      </c>
      <c r="AF644">
        <v>0.232641382196702</v>
      </c>
      <c r="AG644">
        <v>0.69020448338054297</v>
      </c>
      <c r="AH644">
        <v>0.583837397416612</v>
      </c>
      <c r="AI644">
        <v>0.41594058401335199</v>
      </c>
      <c r="AJ644">
        <v>0.78121606160956403</v>
      </c>
      <c r="AK644">
        <v>-0.11113463828751501</v>
      </c>
    </row>
    <row r="645" spans="1:37" x14ac:dyDescent="0.2">
      <c r="A645" t="s">
        <v>31</v>
      </c>
      <c r="B645">
        <v>242050826</v>
      </c>
      <c r="C645">
        <v>242051004</v>
      </c>
      <c r="D645">
        <v>179</v>
      </c>
      <c r="E645" t="s">
        <v>2345</v>
      </c>
      <c r="F645">
        <v>3</v>
      </c>
      <c r="G645" t="s">
        <v>2346</v>
      </c>
      <c r="H645" t="s">
        <v>31000</v>
      </c>
      <c r="I645">
        <v>1</v>
      </c>
      <c r="J645">
        <v>241995490</v>
      </c>
      <c r="K645">
        <v>241999098</v>
      </c>
      <c r="L645">
        <v>3609</v>
      </c>
      <c r="M645">
        <v>2</v>
      </c>
      <c r="N645">
        <v>440738</v>
      </c>
      <c r="O645" t="s">
        <v>2342</v>
      </c>
      <c r="P645">
        <v>-51728</v>
      </c>
      <c r="Q645" t="s">
        <v>2343</v>
      </c>
      <c r="R645" t="s">
        <v>2344</v>
      </c>
      <c r="S645" t="s">
        <v>31520</v>
      </c>
      <c r="T645">
        <v>0.22273272660149401</v>
      </c>
      <c r="U645">
        <v>0.603102917160658</v>
      </c>
      <c r="V645">
        <v>0.618304936094211</v>
      </c>
      <c r="W645">
        <v>0.51297677313516399</v>
      </c>
      <c r="X645">
        <v>0.79996430257903794</v>
      </c>
      <c r="Y645">
        <v>-0.216108157298294</v>
      </c>
      <c r="Z645">
        <v>0.43493213483214399</v>
      </c>
      <c r="AA645">
        <v>0.84435025072159198</v>
      </c>
      <c r="AB645">
        <v>0.42257355845562899</v>
      </c>
      <c r="AC645">
        <v>0.81878950773450399</v>
      </c>
      <c r="AD645">
        <v>0.93949447398230601</v>
      </c>
      <c r="AE645">
        <v>-0.17542439360686399</v>
      </c>
      <c r="AF645">
        <v>0.232641382196702</v>
      </c>
      <c r="AG645">
        <v>0.69020448338054297</v>
      </c>
      <c r="AH645">
        <v>0.52843641945495201</v>
      </c>
      <c r="AI645">
        <v>0.41594058401335199</v>
      </c>
      <c r="AJ645">
        <v>0.78121606160956403</v>
      </c>
      <c r="AK645">
        <v>-0.15622862902871501</v>
      </c>
    </row>
    <row r="646" spans="1:37" x14ac:dyDescent="0.2">
      <c r="A646" t="s">
        <v>31</v>
      </c>
      <c r="B646">
        <v>242079935</v>
      </c>
      <c r="C646">
        <v>242080086</v>
      </c>
      <c r="D646">
        <v>152</v>
      </c>
      <c r="E646" t="s">
        <v>2347</v>
      </c>
      <c r="F646">
        <v>0</v>
      </c>
      <c r="G646" t="s">
        <v>2348</v>
      </c>
      <c r="H646" t="s">
        <v>31000</v>
      </c>
      <c r="I646">
        <v>1</v>
      </c>
      <c r="J646">
        <v>241995490</v>
      </c>
      <c r="K646">
        <v>241999098</v>
      </c>
      <c r="L646">
        <v>3609</v>
      </c>
      <c r="M646">
        <v>2</v>
      </c>
      <c r="N646">
        <v>440738</v>
      </c>
      <c r="O646" t="s">
        <v>2342</v>
      </c>
      <c r="P646">
        <v>-80837</v>
      </c>
      <c r="Q646" t="s">
        <v>2343</v>
      </c>
      <c r="R646" t="s">
        <v>2344</v>
      </c>
      <c r="S646" t="s">
        <v>31520</v>
      </c>
      <c r="T646">
        <v>1</v>
      </c>
      <c r="U646">
        <v>1</v>
      </c>
      <c r="V646">
        <v>-0.48225148668727003</v>
      </c>
      <c r="W646">
        <v>0.38920677604595899</v>
      </c>
      <c r="X646">
        <v>0.704072456322962</v>
      </c>
      <c r="Y646">
        <v>-23.731840629574101</v>
      </c>
      <c r="Z646">
        <v>0.65379035313853895</v>
      </c>
      <c r="AA646">
        <v>0.84521697243271998</v>
      </c>
      <c r="AB646">
        <v>-1.4457255251152299</v>
      </c>
      <c r="AC646">
        <v>0.75388744886274095</v>
      </c>
      <c r="AD646">
        <v>0.87989882095915395</v>
      </c>
      <c r="AE646">
        <v>-0.171724704131206</v>
      </c>
      <c r="AF646">
        <v>0.64997455747578503</v>
      </c>
      <c r="AG646">
        <v>0.80674443595273604</v>
      </c>
      <c r="AH646">
        <v>0.44735912709791598</v>
      </c>
      <c r="AI646">
        <v>0.35038410267202102</v>
      </c>
      <c r="AJ646">
        <v>0.78121606160956403</v>
      </c>
      <c r="AK646">
        <v>-24.165707257538799</v>
      </c>
    </row>
    <row r="647" spans="1:37" x14ac:dyDescent="0.2">
      <c r="A647" t="s">
        <v>31</v>
      </c>
      <c r="B647">
        <v>242494094</v>
      </c>
      <c r="C647">
        <v>242494146</v>
      </c>
      <c r="D647">
        <v>53</v>
      </c>
      <c r="E647" t="s">
        <v>2349</v>
      </c>
      <c r="F647">
        <v>0</v>
      </c>
      <c r="G647" t="s">
        <v>2350</v>
      </c>
      <c r="H647" t="s">
        <v>31521</v>
      </c>
      <c r="I647">
        <v>1</v>
      </c>
      <c r="J647">
        <v>242124418</v>
      </c>
      <c r="K647">
        <v>242524671</v>
      </c>
      <c r="L647">
        <v>400254</v>
      </c>
      <c r="M647">
        <v>2</v>
      </c>
      <c r="N647">
        <v>200150</v>
      </c>
      <c r="O647" t="s">
        <v>2351</v>
      </c>
      <c r="P647">
        <v>30525</v>
      </c>
      <c r="Q647" t="s">
        <v>2352</v>
      </c>
      <c r="R647" t="s">
        <v>2353</v>
      </c>
      <c r="S647" t="s">
        <v>31522</v>
      </c>
      <c r="T647">
        <v>0.32911398597860803</v>
      </c>
      <c r="U647">
        <v>0.603102917160658</v>
      </c>
      <c r="V647">
        <v>23.354699591245499</v>
      </c>
      <c r="W647">
        <v>0.38920677604595899</v>
      </c>
      <c r="X647">
        <v>0.704072456322962</v>
      </c>
      <c r="Y647">
        <v>-23.1530657502502</v>
      </c>
      <c r="Z647">
        <v>0.48464167878831399</v>
      </c>
      <c r="AA647">
        <v>0.84435025072159198</v>
      </c>
      <c r="AB647">
        <v>22.391225595041799</v>
      </c>
      <c r="AC647">
        <v>0.21073619169722799</v>
      </c>
      <c r="AD647">
        <v>0.68253123924728298</v>
      </c>
      <c r="AE647">
        <v>-23.1530657502502</v>
      </c>
      <c r="AF647">
        <v>0.16793847098801201</v>
      </c>
      <c r="AG647">
        <v>0.68151250837662902</v>
      </c>
      <c r="AH647">
        <v>23.354699591245499</v>
      </c>
      <c r="AI647">
        <v>0.52399907623471598</v>
      </c>
      <c r="AJ647">
        <v>0.78121606160956403</v>
      </c>
      <c r="AK647">
        <v>-22.2843104112997</v>
      </c>
    </row>
    <row r="648" spans="1:37" x14ac:dyDescent="0.2">
      <c r="A648" t="s">
        <v>31</v>
      </c>
      <c r="B648">
        <v>242494364</v>
      </c>
      <c r="C648">
        <v>242494575</v>
      </c>
      <c r="D648">
        <v>212</v>
      </c>
      <c r="E648" t="s">
        <v>2354</v>
      </c>
      <c r="F648">
        <v>2</v>
      </c>
      <c r="G648" t="s">
        <v>2355</v>
      </c>
      <c r="H648" t="s">
        <v>31521</v>
      </c>
      <c r="I648">
        <v>1</v>
      </c>
      <c r="J648">
        <v>242124418</v>
      </c>
      <c r="K648">
        <v>242524671</v>
      </c>
      <c r="L648">
        <v>400254</v>
      </c>
      <c r="M648">
        <v>2</v>
      </c>
      <c r="N648">
        <v>200150</v>
      </c>
      <c r="O648" t="s">
        <v>2351</v>
      </c>
      <c r="P648">
        <v>30096</v>
      </c>
      <c r="Q648" t="s">
        <v>2352</v>
      </c>
      <c r="R648" t="s">
        <v>2353</v>
      </c>
      <c r="S648" t="s">
        <v>31522</v>
      </c>
      <c r="T648">
        <v>0.32911398597860803</v>
      </c>
      <c r="U648">
        <v>0.603102917160658</v>
      </c>
      <c r="V648">
        <v>24.006776238917499</v>
      </c>
      <c r="W648">
        <v>0.38920677604595899</v>
      </c>
      <c r="X648">
        <v>0.704072456322962</v>
      </c>
      <c r="Y648">
        <v>-23.805142390586099</v>
      </c>
      <c r="Z648">
        <v>0.48464167878831399</v>
      </c>
      <c r="AA648">
        <v>0.84435025072159198</v>
      </c>
      <c r="AB648">
        <v>23.043302196251599</v>
      </c>
      <c r="AC648">
        <v>0.21073619169722799</v>
      </c>
      <c r="AD648">
        <v>0.68253123924728298</v>
      </c>
      <c r="AE648">
        <v>-23.805142390586099</v>
      </c>
      <c r="AF648">
        <v>0.16793847098801201</v>
      </c>
      <c r="AG648">
        <v>0.68151250837662902</v>
      </c>
      <c r="AH648">
        <v>24.006776238917499</v>
      </c>
      <c r="AI648">
        <v>0.52399907623471598</v>
      </c>
      <c r="AJ648">
        <v>0.78121606160956403</v>
      </c>
      <c r="AK648">
        <v>-22.936387005173302</v>
      </c>
    </row>
    <row r="649" spans="1:37" x14ac:dyDescent="0.2">
      <c r="A649" t="s">
        <v>31</v>
      </c>
      <c r="B649">
        <v>242819926</v>
      </c>
      <c r="C649">
        <v>242820097</v>
      </c>
      <c r="D649">
        <v>172</v>
      </c>
      <c r="E649" t="s">
        <v>2356</v>
      </c>
      <c r="F649">
        <v>3</v>
      </c>
      <c r="G649" t="s">
        <v>2357</v>
      </c>
      <c r="H649" t="s">
        <v>31000</v>
      </c>
      <c r="I649">
        <v>1</v>
      </c>
      <c r="J649">
        <v>243087710</v>
      </c>
      <c r="K649">
        <v>243097299</v>
      </c>
      <c r="L649">
        <v>9590</v>
      </c>
      <c r="M649">
        <v>2</v>
      </c>
      <c r="N649">
        <v>731275</v>
      </c>
      <c r="O649" t="s">
        <v>2358</v>
      </c>
      <c r="P649">
        <v>277202</v>
      </c>
      <c r="Q649" t="s">
        <v>2359</v>
      </c>
      <c r="R649" t="s">
        <v>2360</v>
      </c>
      <c r="S649" t="s">
        <v>31523</v>
      </c>
      <c r="T649">
        <v>0.28816098082751201</v>
      </c>
      <c r="U649">
        <v>0.603102917160658</v>
      </c>
      <c r="V649">
        <v>0.32144358693111602</v>
      </c>
      <c r="W649">
        <v>0.76799666329999805</v>
      </c>
      <c r="X649">
        <v>0.95159051474143896</v>
      </c>
      <c r="Y649">
        <v>0.419830152664875</v>
      </c>
      <c r="Z649">
        <v>0.61338198173568903</v>
      </c>
      <c r="AA649">
        <v>0.84521697243271998</v>
      </c>
      <c r="AB649">
        <v>-8.0112094380646801E-2</v>
      </c>
      <c r="AC649">
        <v>0.63315925807469997</v>
      </c>
      <c r="AD649">
        <v>0.87989882095915395</v>
      </c>
      <c r="AE649">
        <v>-4.9568101562242901E-2</v>
      </c>
      <c r="AF649">
        <v>0.13392714669967901</v>
      </c>
      <c r="AG649">
        <v>0.68151250837662902</v>
      </c>
      <c r="AH649">
        <v>0.60327812383588397</v>
      </c>
      <c r="AI649">
        <v>0.89832463431406295</v>
      </c>
      <c r="AJ649">
        <v>0.98621344597861504</v>
      </c>
      <c r="AK649">
        <v>0.71205550236061099</v>
      </c>
    </row>
    <row r="650" spans="1:37" x14ac:dyDescent="0.2">
      <c r="A650" t="s">
        <v>31</v>
      </c>
      <c r="B650">
        <v>242820097</v>
      </c>
      <c r="C650">
        <v>242820268</v>
      </c>
      <c r="D650">
        <v>172</v>
      </c>
      <c r="E650" t="s">
        <v>2361</v>
      </c>
      <c r="F650">
        <v>1</v>
      </c>
      <c r="G650" t="s">
        <v>2362</v>
      </c>
      <c r="H650" t="s">
        <v>31000</v>
      </c>
      <c r="I650">
        <v>1</v>
      </c>
      <c r="J650">
        <v>243087710</v>
      </c>
      <c r="K650">
        <v>243097299</v>
      </c>
      <c r="L650">
        <v>9590</v>
      </c>
      <c r="M650">
        <v>2</v>
      </c>
      <c r="N650">
        <v>731275</v>
      </c>
      <c r="O650" t="s">
        <v>2358</v>
      </c>
      <c r="P650">
        <v>277031</v>
      </c>
      <c r="Q650" t="s">
        <v>2359</v>
      </c>
      <c r="R650" t="s">
        <v>2360</v>
      </c>
      <c r="S650" t="s">
        <v>31523</v>
      </c>
      <c r="T650">
        <v>0.28816098082751201</v>
      </c>
      <c r="U650">
        <v>0.603102917160658</v>
      </c>
      <c r="V650">
        <v>0.32144358693111602</v>
      </c>
      <c r="W650">
        <v>0.76799666329999805</v>
      </c>
      <c r="X650">
        <v>0.95159051474143896</v>
      </c>
      <c r="Y650">
        <v>0.419830152664875</v>
      </c>
      <c r="Z650">
        <v>0.61338198173568903</v>
      </c>
      <c r="AA650">
        <v>0.84521697243271998</v>
      </c>
      <c r="AB650">
        <v>-8.0112094380646801E-2</v>
      </c>
      <c r="AC650">
        <v>0.63315925807469997</v>
      </c>
      <c r="AD650">
        <v>0.87989882095915395</v>
      </c>
      <c r="AE650">
        <v>-4.9568101562242901E-2</v>
      </c>
      <c r="AF650">
        <v>0.13392714669967901</v>
      </c>
      <c r="AG650">
        <v>0.68151250837662902</v>
      </c>
      <c r="AH650">
        <v>0.60327812383588397</v>
      </c>
      <c r="AI650">
        <v>0.89832463431406295</v>
      </c>
      <c r="AJ650">
        <v>0.98621344597861504</v>
      </c>
      <c r="AK650">
        <v>0.71205550236061099</v>
      </c>
    </row>
    <row r="651" spans="1:37" x14ac:dyDescent="0.2">
      <c r="A651" t="s">
        <v>31</v>
      </c>
      <c r="B651">
        <v>243051127</v>
      </c>
      <c r="C651">
        <v>243051417</v>
      </c>
      <c r="D651">
        <v>291</v>
      </c>
      <c r="E651" t="s">
        <v>2363</v>
      </c>
      <c r="F651">
        <v>3</v>
      </c>
      <c r="G651" t="s">
        <v>2364</v>
      </c>
      <c r="H651" t="s">
        <v>31524</v>
      </c>
      <c r="I651">
        <v>1</v>
      </c>
      <c r="J651">
        <v>243087710</v>
      </c>
      <c r="K651">
        <v>243097299</v>
      </c>
      <c r="L651">
        <v>9590</v>
      </c>
      <c r="M651">
        <v>2</v>
      </c>
      <c r="N651">
        <v>731275</v>
      </c>
      <c r="O651" t="s">
        <v>2358</v>
      </c>
      <c r="P651">
        <v>45882</v>
      </c>
      <c r="Q651" t="s">
        <v>2359</v>
      </c>
      <c r="R651" t="s">
        <v>2360</v>
      </c>
      <c r="S651" t="s">
        <v>31523</v>
      </c>
      <c r="T651">
        <v>1</v>
      </c>
      <c r="U651">
        <v>1</v>
      </c>
      <c r="V651">
        <v>-1.1820511176095001</v>
      </c>
      <c r="W651">
        <v>0.113079289867903</v>
      </c>
      <c r="X651">
        <v>0.704072456322962</v>
      </c>
      <c r="Y651">
        <v>-23.646729299846101</v>
      </c>
      <c r="Z651">
        <v>0.72004451969238803</v>
      </c>
      <c r="AA651">
        <v>0.86308114850689799</v>
      </c>
      <c r="AB651">
        <v>-0.305042450758155</v>
      </c>
      <c r="AC651">
        <v>0.114586611961368</v>
      </c>
      <c r="AD651">
        <v>0.68253123924728298</v>
      </c>
      <c r="AE651">
        <v>-2.97479817671943</v>
      </c>
      <c r="AF651">
        <v>0.68997179462344205</v>
      </c>
      <c r="AG651">
        <v>0.83846513202101103</v>
      </c>
      <c r="AH651">
        <v>-1.31142739779857</v>
      </c>
      <c r="AI651">
        <v>0.17351581260912399</v>
      </c>
      <c r="AJ651">
        <v>0.78121606160956403</v>
      </c>
      <c r="AK651">
        <v>-23.053172842512001</v>
      </c>
    </row>
    <row r="652" spans="1:37" x14ac:dyDescent="0.2">
      <c r="A652" t="s">
        <v>31</v>
      </c>
      <c r="B652">
        <v>243806426</v>
      </c>
      <c r="C652">
        <v>243806568</v>
      </c>
      <c r="D652">
        <v>143</v>
      </c>
      <c r="E652" t="s">
        <v>2365</v>
      </c>
      <c r="F652">
        <v>0</v>
      </c>
      <c r="G652" t="s">
        <v>2366</v>
      </c>
      <c r="H652" t="s">
        <v>31525</v>
      </c>
      <c r="I652">
        <v>1</v>
      </c>
      <c r="J652">
        <v>243664772</v>
      </c>
      <c r="K652">
        <v>243814682</v>
      </c>
      <c r="L652">
        <v>149911</v>
      </c>
      <c r="M652">
        <v>2</v>
      </c>
      <c r="N652">
        <v>10000</v>
      </c>
      <c r="O652" t="s">
        <v>2367</v>
      </c>
      <c r="P652">
        <v>8114</v>
      </c>
      <c r="Q652" t="s">
        <v>2368</v>
      </c>
      <c r="R652" t="s">
        <v>2369</v>
      </c>
      <c r="S652" t="s">
        <v>31526</v>
      </c>
      <c r="T652">
        <v>8.8407481283857503E-2</v>
      </c>
      <c r="U652">
        <v>0.603102917160658</v>
      </c>
      <c r="V652">
        <v>-25.574336353292999</v>
      </c>
      <c r="W652">
        <v>0.94541066367716797</v>
      </c>
      <c r="X652">
        <v>0.95159051474143896</v>
      </c>
      <c r="Y652">
        <v>-0.39565160968047902</v>
      </c>
      <c r="Z652">
        <v>9.2089581954568706E-2</v>
      </c>
      <c r="AA652">
        <v>0.72610664078822296</v>
      </c>
      <c r="AB652">
        <v>-2.4064121739313999</v>
      </c>
      <c r="AC652">
        <v>0.63966253792798</v>
      </c>
      <c r="AD652">
        <v>0.87989882095915395</v>
      </c>
      <c r="AE652">
        <v>0.43517775138997</v>
      </c>
      <c r="AF652">
        <v>0.15203231574161999</v>
      </c>
      <c r="AG652">
        <v>0.68151250837662902</v>
      </c>
      <c r="AH652">
        <v>-25.07800815529</v>
      </c>
      <c r="AI652">
        <v>0.75770813086964806</v>
      </c>
      <c r="AJ652">
        <v>0.91200148566411499</v>
      </c>
      <c r="AK652">
        <v>-0.90868913313718502</v>
      </c>
    </row>
    <row r="653" spans="1:37" x14ac:dyDescent="0.2">
      <c r="A653" t="s">
        <v>31</v>
      </c>
      <c r="B653">
        <v>244867190</v>
      </c>
      <c r="C653">
        <v>244867332</v>
      </c>
      <c r="D653">
        <v>143</v>
      </c>
      <c r="E653" t="s">
        <v>2370</v>
      </c>
      <c r="F653">
        <v>4</v>
      </c>
      <c r="G653" t="s">
        <v>2371</v>
      </c>
      <c r="H653" t="s">
        <v>31032</v>
      </c>
      <c r="I653">
        <v>1</v>
      </c>
      <c r="J653">
        <v>244850297</v>
      </c>
      <c r="K653">
        <v>244864560</v>
      </c>
      <c r="L653">
        <v>14264</v>
      </c>
      <c r="M653">
        <v>2</v>
      </c>
      <c r="N653">
        <v>3192</v>
      </c>
      <c r="O653" t="s">
        <v>2372</v>
      </c>
      <c r="P653">
        <v>-2630</v>
      </c>
      <c r="Q653" t="s">
        <v>2373</v>
      </c>
      <c r="R653" t="s">
        <v>2374</v>
      </c>
      <c r="S653" t="s">
        <v>31527</v>
      </c>
      <c r="T653">
        <v>0.25009664988848901</v>
      </c>
      <c r="U653">
        <v>0.603102917160658</v>
      </c>
      <c r="V653">
        <v>-0.649393895839671</v>
      </c>
      <c r="W653">
        <v>0.850026255016749</v>
      </c>
      <c r="X653">
        <v>0.95159051474143896</v>
      </c>
      <c r="Y653">
        <v>0.27942447804574799</v>
      </c>
      <c r="Z653">
        <v>8.7038537142460695E-2</v>
      </c>
      <c r="AA653">
        <v>0.72610664078822296</v>
      </c>
      <c r="AB653">
        <v>-0.77521798052714197</v>
      </c>
      <c r="AC653">
        <v>0.76325491480980601</v>
      </c>
      <c r="AD653">
        <v>0.88848540007965404</v>
      </c>
      <c r="AE653">
        <v>0.31425659748005202</v>
      </c>
      <c r="AF653">
        <v>0.695621982730666</v>
      </c>
      <c r="AG653">
        <v>0.84488648132739297</v>
      </c>
      <c r="AH653">
        <v>-0.28337143460189002</v>
      </c>
      <c r="AI653">
        <v>0.90097364675486302</v>
      </c>
      <c r="AJ653">
        <v>0.98621344597861504</v>
      </c>
      <c r="AK653">
        <v>0.111406358778613</v>
      </c>
    </row>
    <row r="654" spans="1:37" x14ac:dyDescent="0.2">
      <c r="A654" t="s">
        <v>31</v>
      </c>
      <c r="B654">
        <v>246436984</v>
      </c>
      <c r="C654">
        <v>246437159</v>
      </c>
      <c r="D654">
        <v>176</v>
      </c>
      <c r="E654" t="s">
        <v>2375</v>
      </c>
      <c r="F654">
        <v>6</v>
      </c>
      <c r="G654" t="s">
        <v>2376</v>
      </c>
      <c r="H654" t="s">
        <v>31528</v>
      </c>
      <c r="I654">
        <v>1</v>
      </c>
      <c r="J654">
        <v>245749342</v>
      </c>
      <c r="K654">
        <v>246417409</v>
      </c>
      <c r="L654">
        <v>668068</v>
      </c>
      <c r="M654">
        <v>2</v>
      </c>
      <c r="N654">
        <v>64754</v>
      </c>
      <c r="O654" t="s">
        <v>2377</v>
      </c>
      <c r="P654">
        <v>-19575</v>
      </c>
      <c r="Q654" t="s">
        <v>2378</v>
      </c>
      <c r="R654" t="s">
        <v>2379</v>
      </c>
      <c r="S654" t="s">
        <v>31529</v>
      </c>
      <c r="T654">
        <v>0.35387198439864398</v>
      </c>
      <c r="U654">
        <v>0.603102917160658</v>
      </c>
      <c r="V654">
        <v>-24.003697715315699</v>
      </c>
      <c r="W654">
        <v>0.89107655920673101</v>
      </c>
      <c r="X654">
        <v>0.95159051474143896</v>
      </c>
      <c r="Y654">
        <v>1.3212056537610499</v>
      </c>
      <c r="Z654">
        <v>0.69013698642955401</v>
      </c>
      <c r="AA654">
        <v>0.84521697243271998</v>
      </c>
      <c r="AB654">
        <v>0.15248646280627201</v>
      </c>
      <c r="AC654">
        <v>0.75388744886274095</v>
      </c>
      <c r="AD654">
        <v>0.87989882095915395</v>
      </c>
      <c r="AE654">
        <v>0.32120569135582799</v>
      </c>
      <c r="AF654">
        <v>0.32549523997010099</v>
      </c>
      <c r="AG654">
        <v>0.70473078222419605</v>
      </c>
      <c r="AH654">
        <v>-24.689589733700199</v>
      </c>
      <c r="AI654">
        <v>0.56157887380500204</v>
      </c>
      <c r="AJ654">
        <v>0.78121606160956403</v>
      </c>
      <c r="AK654">
        <v>2.18996104288028</v>
      </c>
    </row>
    <row r="655" spans="1:37" x14ac:dyDescent="0.2">
      <c r="A655" t="s">
        <v>31</v>
      </c>
      <c r="B655">
        <v>246437159</v>
      </c>
      <c r="C655">
        <v>246437334</v>
      </c>
      <c r="D655">
        <v>176</v>
      </c>
      <c r="E655" t="s">
        <v>2380</v>
      </c>
      <c r="F655">
        <v>0</v>
      </c>
      <c r="G655" t="s">
        <v>2381</v>
      </c>
      <c r="H655" t="s">
        <v>31528</v>
      </c>
      <c r="I655">
        <v>1</v>
      </c>
      <c r="J655">
        <v>245749342</v>
      </c>
      <c r="K655">
        <v>246417409</v>
      </c>
      <c r="L655">
        <v>668068</v>
      </c>
      <c r="M655">
        <v>2</v>
      </c>
      <c r="N655">
        <v>64754</v>
      </c>
      <c r="O655" t="s">
        <v>2377</v>
      </c>
      <c r="P655">
        <v>-19750</v>
      </c>
      <c r="Q655" t="s">
        <v>2378</v>
      </c>
      <c r="R655" t="s">
        <v>2379</v>
      </c>
      <c r="S655" t="s">
        <v>31529</v>
      </c>
      <c r="T655">
        <v>0.35387198439864398</v>
      </c>
      <c r="U655">
        <v>0.603102917160658</v>
      </c>
      <c r="V655">
        <v>-24.003697715315699</v>
      </c>
      <c r="W655">
        <v>0.89107655920673101</v>
      </c>
      <c r="X655">
        <v>0.95159051474143896</v>
      </c>
      <c r="Y655">
        <v>1.3212056537610499</v>
      </c>
      <c r="Z655">
        <v>0.69013698642955401</v>
      </c>
      <c r="AA655">
        <v>0.84521697243271998</v>
      </c>
      <c r="AB655">
        <v>0.15248646280627201</v>
      </c>
      <c r="AC655">
        <v>0.75388744886274095</v>
      </c>
      <c r="AD655">
        <v>0.87989882095915395</v>
      </c>
      <c r="AE655">
        <v>0.32120569135582799</v>
      </c>
      <c r="AF655">
        <v>0.32549523997010099</v>
      </c>
      <c r="AG655">
        <v>0.70473078222419605</v>
      </c>
      <c r="AH655">
        <v>-24.689589733700199</v>
      </c>
      <c r="AI655">
        <v>0.56157887380500204</v>
      </c>
      <c r="AJ655">
        <v>0.78121606160956403</v>
      </c>
      <c r="AK655">
        <v>2.18996104288028</v>
      </c>
    </row>
    <row r="656" spans="1:37" x14ac:dyDescent="0.2">
      <c r="A656" t="s">
        <v>31</v>
      </c>
      <c r="B656">
        <v>247687759</v>
      </c>
      <c r="C656">
        <v>247687935</v>
      </c>
      <c r="D656">
        <v>177</v>
      </c>
      <c r="E656" t="s">
        <v>2382</v>
      </c>
      <c r="F656">
        <v>3</v>
      </c>
      <c r="G656" t="s">
        <v>1086</v>
      </c>
      <c r="H656" t="s">
        <v>31530</v>
      </c>
      <c r="I656">
        <v>1</v>
      </c>
      <c r="J656">
        <v>247670812</v>
      </c>
      <c r="K656">
        <v>247679739</v>
      </c>
      <c r="L656">
        <v>8928</v>
      </c>
      <c r="M656">
        <v>2</v>
      </c>
      <c r="N656">
        <v>441933</v>
      </c>
      <c r="O656" t="s">
        <v>2383</v>
      </c>
      <c r="P656">
        <v>-8020</v>
      </c>
      <c r="Q656" t="s">
        <v>2384</v>
      </c>
      <c r="R656" t="s">
        <v>2385</v>
      </c>
      <c r="S656" t="s">
        <v>31531</v>
      </c>
      <c r="T656">
        <v>0.31970912387830802</v>
      </c>
      <c r="U656">
        <v>0.603102917160658</v>
      </c>
      <c r="V656">
        <v>0.82600840255879104</v>
      </c>
      <c r="W656">
        <v>0.60865791935758196</v>
      </c>
      <c r="X656">
        <v>0.91621841863855702</v>
      </c>
      <c r="Y656">
        <v>6.9735891764586999E-2</v>
      </c>
      <c r="Z656">
        <v>0.59530347662062</v>
      </c>
      <c r="AA656">
        <v>0.84521697243271998</v>
      </c>
      <c r="AB656">
        <v>0.71544897172144795</v>
      </c>
      <c r="AC656">
        <v>0.66150038285344703</v>
      </c>
      <c r="AD656">
        <v>0.87989882095915395</v>
      </c>
      <c r="AE656">
        <v>-0.13729691491986601</v>
      </c>
      <c r="AF656">
        <v>0.30637218188166998</v>
      </c>
      <c r="AG656">
        <v>0.70473078222419605</v>
      </c>
      <c r="AH656">
        <v>0.51618330265124102</v>
      </c>
      <c r="AI656">
        <v>0.68448956587925602</v>
      </c>
      <c r="AJ656">
        <v>0.85515120777591502</v>
      </c>
      <c r="AK656">
        <v>0.22903054729028699</v>
      </c>
    </row>
    <row r="657" spans="1:37" x14ac:dyDescent="0.2">
      <c r="A657" t="s">
        <v>31</v>
      </c>
      <c r="B657">
        <v>247687935</v>
      </c>
      <c r="C657">
        <v>247688111</v>
      </c>
      <c r="D657">
        <v>177</v>
      </c>
      <c r="E657" t="s">
        <v>2386</v>
      </c>
      <c r="F657">
        <v>2</v>
      </c>
      <c r="G657" t="s">
        <v>2290</v>
      </c>
      <c r="H657" t="s">
        <v>31530</v>
      </c>
      <c r="I657">
        <v>1</v>
      </c>
      <c r="J657">
        <v>247670812</v>
      </c>
      <c r="K657">
        <v>247679739</v>
      </c>
      <c r="L657">
        <v>8928</v>
      </c>
      <c r="M657">
        <v>2</v>
      </c>
      <c r="N657">
        <v>441933</v>
      </c>
      <c r="O657" t="s">
        <v>2383</v>
      </c>
      <c r="P657">
        <v>-8196</v>
      </c>
      <c r="Q657" t="s">
        <v>2384</v>
      </c>
      <c r="R657" t="s">
        <v>2385</v>
      </c>
      <c r="S657" t="s">
        <v>31531</v>
      </c>
      <c r="T657">
        <v>0.45230816624998199</v>
      </c>
      <c r="U657">
        <v>0.74119080914504099</v>
      </c>
      <c r="V657">
        <v>0.76493132455407797</v>
      </c>
      <c r="W657">
        <v>0.60865791935758196</v>
      </c>
      <c r="X657">
        <v>0.91621841863855702</v>
      </c>
      <c r="Y657">
        <v>6.9735891764586999E-2</v>
      </c>
      <c r="Z657">
        <v>0.70333375848158497</v>
      </c>
      <c r="AA657">
        <v>0.85391599925065598</v>
      </c>
      <c r="AB657">
        <v>0.68195268230408801</v>
      </c>
      <c r="AC657">
        <v>0.57029407673602195</v>
      </c>
      <c r="AD657">
        <v>0.87989882095915395</v>
      </c>
      <c r="AE657">
        <v>-0.17943859746355001</v>
      </c>
      <c r="AF657">
        <v>0.44613015082527102</v>
      </c>
      <c r="AG657">
        <v>0.80674443595273604</v>
      </c>
      <c r="AH657">
        <v>0.455106224646529</v>
      </c>
      <c r="AI657">
        <v>0.75979315668634595</v>
      </c>
      <c r="AJ657">
        <v>0.91410462510700996</v>
      </c>
      <c r="AK657">
        <v>0.26769819051830901</v>
      </c>
    </row>
    <row r="658" spans="1:37" x14ac:dyDescent="0.2">
      <c r="A658" t="s">
        <v>31</v>
      </c>
      <c r="B658">
        <v>247893430</v>
      </c>
      <c r="C658">
        <v>247893583</v>
      </c>
      <c r="D658">
        <v>154</v>
      </c>
      <c r="E658" t="s">
        <v>2387</v>
      </c>
      <c r="F658">
        <v>1</v>
      </c>
      <c r="G658" t="s">
        <v>2388</v>
      </c>
      <c r="H658" t="s">
        <v>31032</v>
      </c>
      <c r="I658">
        <v>1</v>
      </c>
      <c r="J658">
        <v>247895587</v>
      </c>
      <c r="K658">
        <v>247896531</v>
      </c>
      <c r="L658">
        <v>945</v>
      </c>
      <c r="M658">
        <v>1</v>
      </c>
      <c r="N658">
        <v>343171</v>
      </c>
      <c r="O658" t="s">
        <v>2389</v>
      </c>
      <c r="P658">
        <v>-2004</v>
      </c>
      <c r="Q658" t="s">
        <v>2390</v>
      </c>
      <c r="R658" t="s">
        <v>2391</v>
      </c>
      <c r="S658" t="s">
        <v>31532</v>
      </c>
      <c r="T658">
        <v>3.5551012810344097E-2</v>
      </c>
      <c r="U658">
        <v>0.603102917160658</v>
      </c>
      <c r="V658">
        <v>24.645542378910498</v>
      </c>
      <c r="W658">
        <v>0.640413864359198</v>
      </c>
      <c r="X658">
        <v>0.94119559056004798</v>
      </c>
      <c r="Y658">
        <v>-1.0102739454629901</v>
      </c>
      <c r="Z658">
        <v>4.24211440606354E-2</v>
      </c>
      <c r="AA658">
        <v>0.72610664078822296</v>
      </c>
      <c r="AB658">
        <v>24.0060044569742</v>
      </c>
      <c r="AC658">
        <v>0.67685573606933103</v>
      </c>
      <c r="AD658">
        <v>0.87989882095915395</v>
      </c>
      <c r="AE658">
        <v>-2.0102738020175099</v>
      </c>
      <c r="AF658">
        <v>0.139754926539682</v>
      </c>
      <c r="AG658">
        <v>0.68151250837662902</v>
      </c>
      <c r="AH658">
        <v>2.98998706991327</v>
      </c>
      <c r="AI658">
        <v>0.159444697826152</v>
      </c>
      <c r="AJ658">
        <v>0.78121606160956403</v>
      </c>
      <c r="AK658">
        <v>-0.141518537570024</v>
      </c>
    </row>
    <row r="659" spans="1:37" x14ac:dyDescent="0.2">
      <c r="A659" t="s">
        <v>31</v>
      </c>
      <c r="B659">
        <v>247893583</v>
      </c>
      <c r="C659">
        <v>247893736</v>
      </c>
      <c r="D659">
        <v>154</v>
      </c>
      <c r="E659" t="s">
        <v>2392</v>
      </c>
      <c r="F659">
        <v>2</v>
      </c>
      <c r="G659" t="s">
        <v>2393</v>
      </c>
      <c r="H659" t="s">
        <v>30999</v>
      </c>
      <c r="I659">
        <v>1</v>
      </c>
      <c r="J659">
        <v>247895587</v>
      </c>
      <c r="K659">
        <v>247896531</v>
      </c>
      <c r="L659">
        <v>945</v>
      </c>
      <c r="M659">
        <v>1</v>
      </c>
      <c r="N659">
        <v>343171</v>
      </c>
      <c r="O659" t="s">
        <v>2389</v>
      </c>
      <c r="P659">
        <v>-1851</v>
      </c>
      <c r="Q659" t="s">
        <v>2390</v>
      </c>
      <c r="R659" t="s">
        <v>2391</v>
      </c>
      <c r="S659" t="s">
        <v>31532</v>
      </c>
      <c r="T659">
        <v>3.5551012810344097E-2</v>
      </c>
      <c r="U659">
        <v>0.603102917160658</v>
      </c>
      <c r="V659">
        <v>24.645542378910498</v>
      </c>
      <c r="W659">
        <v>0.640413864359198</v>
      </c>
      <c r="X659">
        <v>0.94119559056004798</v>
      </c>
      <c r="Y659">
        <v>-1.0102739454629901</v>
      </c>
      <c r="Z659">
        <v>4.24211440606354E-2</v>
      </c>
      <c r="AA659">
        <v>0.72610664078822296</v>
      </c>
      <c r="AB659">
        <v>24.0060044569742</v>
      </c>
      <c r="AC659">
        <v>0.67685573606933103</v>
      </c>
      <c r="AD659">
        <v>0.87989882095915395</v>
      </c>
      <c r="AE659">
        <v>-2.0102738020175099</v>
      </c>
      <c r="AF659">
        <v>0.139754926539682</v>
      </c>
      <c r="AG659">
        <v>0.68151250837662902</v>
      </c>
      <c r="AH659">
        <v>2.98998706991327</v>
      </c>
      <c r="AI659">
        <v>0.159444697826152</v>
      </c>
      <c r="AJ659">
        <v>0.78121606160956403</v>
      </c>
      <c r="AK659">
        <v>-0.141518537570024</v>
      </c>
    </row>
    <row r="660" spans="1:37" x14ac:dyDescent="0.2">
      <c r="A660" t="s">
        <v>31</v>
      </c>
      <c r="B660">
        <v>247893736</v>
      </c>
      <c r="C660">
        <v>247893889</v>
      </c>
      <c r="D660">
        <v>154</v>
      </c>
      <c r="E660" t="s">
        <v>2394</v>
      </c>
      <c r="F660">
        <v>1</v>
      </c>
      <c r="G660" t="s">
        <v>2395</v>
      </c>
      <c r="H660" t="s">
        <v>30999</v>
      </c>
      <c r="I660">
        <v>1</v>
      </c>
      <c r="J660">
        <v>247895587</v>
      </c>
      <c r="K660">
        <v>247896531</v>
      </c>
      <c r="L660">
        <v>945</v>
      </c>
      <c r="M660">
        <v>1</v>
      </c>
      <c r="N660">
        <v>343171</v>
      </c>
      <c r="O660" t="s">
        <v>2389</v>
      </c>
      <c r="P660">
        <v>-1698</v>
      </c>
      <c r="Q660" t="s">
        <v>2390</v>
      </c>
      <c r="R660" t="s">
        <v>2391</v>
      </c>
      <c r="S660" t="s">
        <v>31532</v>
      </c>
      <c r="T660">
        <v>3.5551012810344097E-2</v>
      </c>
      <c r="U660">
        <v>0.603102917160658</v>
      </c>
      <c r="V660">
        <v>24.645542378910498</v>
      </c>
      <c r="W660">
        <v>0.640413864359198</v>
      </c>
      <c r="X660">
        <v>0.94119559056004798</v>
      </c>
      <c r="Y660">
        <v>-1.0102739454629901</v>
      </c>
      <c r="Z660">
        <v>4.24211440606354E-2</v>
      </c>
      <c r="AA660">
        <v>0.72610664078822296</v>
      </c>
      <c r="AB660">
        <v>24.0060044569742</v>
      </c>
      <c r="AC660">
        <v>0.67685573606933103</v>
      </c>
      <c r="AD660">
        <v>0.87989882095915395</v>
      </c>
      <c r="AE660">
        <v>-2.0102738020175099</v>
      </c>
      <c r="AF660">
        <v>0.139754926539682</v>
      </c>
      <c r="AG660">
        <v>0.68151250837662902</v>
      </c>
      <c r="AH660">
        <v>2.98998706991327</v>
      </c>
      <c r="AI660">
        <v>0.159444697826152</v>
      </c>
      <c r="AJ660">
        <v>0.78121606160956403</v>
      </c>
      <c r="AK660">
        <v>-0.141518537570024</v>
      </c>
    </row>
    <row r="661" spans="1:37" x14ac:dyDescent="0.2">
      <c r="A661" t="s">
        <v>31</v>
      </c>
      <c r="B661">
        <v>248762141</v>
      </c>
      <c r="C661">
        <v>248762314</v>
      </c>
      <c r="D661">
        <v>174</v>
      </c>
      <c r="E661" t="s">
        <v>2396</v>
      </c>
      <c r="F661">
        <v>1</v>
      </c>
      <c r="G661" t="s">
        <v>2397</v>
      </c>
      <c r="H661" t="s">
        <v>31000</v>
      </c>
      <c r="I661">
        <v>1</v>
      </c>
      <c r="J661">
        <v>248739415</v>
      </c>
      <c r="K661">
        <v>248755759</v>
      </c>
      <c r="L661">
        <v>16345</v>
      </c>
      <c r="M661">
        <v>2</v>
      </c>
      <c r="N661">
        <v>646627</v>
      </c>
      <c r="O661" t="s">
        <v>2398</v>
      </c>
      <c r="P661">
        <v>-6382</v>
      </c>
      <c r="Q661" t="s">
        <v>2399</v>
      </c>
      <c r="R661" t="s">
        <v>2400</v>
      </c>
      <c r="S661" t="s">
        <v>31533</v>
      </c>
      <c r="T661">
        <v>0.32911398597860803</v>
      </c>
      <c r="U661">
        <v>0.603102917160658</v>
      </c>
      <c r="V661">
        <v>23.360254262568699</v>
      </c>
      <c r="W661">
        <v>0.38920677604595899</v>
      </c>
      <c r="X661">
        <v>0.704072456322962</v>
      </c>
      <c r="Y661">
        <v>-23.1586204214959</v>
      </c>
      <c r="Z661">
        <v>0.48464167878831399</v>
      </c>
      <c r="AA661">
        <v>0.84435025072159198</v>
      </c>
      <c r="AB661">
        <v>22.396780265874</v>
      </c>
      <c r="AC661">
        <v>0.21073619169722799</v>
      </c>
      <c r="AD661">
        <v>0.68253123924728298</v>
      </c>
      <c r="AE661">
        <v>-23.1586204214959</v>
      </c>
      <c r="AF661">
        <v>0.16793847098801201</v>
      </c>
      <c r="AG661">
        <v>0.68151250837662902</v>
      </c>
      <c r="AH661">
        <v>23.360254262568699</v>
      </c>
      <c r="AI661">
        <v>0.52399907623471598</v>
      </c>
      <c r="AJ661">
        <v>0.78121606160956403</v>
      </c>
      <c r="AK661">
        <v>-22.289865082054401</v>
      </c>
    </row>
    <row r="662" spans="1:37" x14ac:dyDescent="0.2">
      <c r="A662" t="s">
        <v>31</v>
      </c>
      <c r="B662">
        <v>248762314</v>
      </c>
      <c r="C662">
        <v>248762487</v>
      </c>
      <c r="D662">
        <v>174</v>
      </c>
      <c r="E662" t="s">
        <v>2401</v>
      </c>
      <c r="F662">
        <v>8</v>
      </c>
      <c r="G662" t="s">
        <v>2402</v>
      </c>
      <c r="H662" t="s">
        <v>31000</v>
      </c>
      <c r="I662">
        <v>1</v>
      </c>
      <c r="J662">
        <v>248739415</v>
      </c>
      <c r="K662">
        <v>248755759</v>
      </c>
      <c r="L662">
        <v>16345</v>
      </c>
      <c r="M662">
        <v>2</v>
      </c>
      <c r="N662">
        <v>646627</v>
      </c>
      <c r="O662" t="s">
        <v>2398</v>
      </c>
      <c r="P662">
        <v>-6555</v>
      </c>
      <c r="Q662" t="s">
        <v>2399</v>
      </c>
      <c r="R662" t="s">
        <v>2400</v>
      </c>
      <c r="S662" t="s">
        <v>31533</v>
      </c>
      <c r="T662">
        <v>0.32911398597860803</v>
      </c>
      <c r="U662">
        <v>0.603102917160658</v>
      </c>
      <c r="V662">
        <v>23.360254262568699</v>
      </c>
      <c r="W662">
        <v>0.38920677604595899</v>
      </c>
      <c r="X662">
        <v>0.704072456322962</v>
      </c>
      <c r="Y662">
        <v>-23.1586204214959</v>
      </c>
      <c r="Z662">
        <v>0.48464167878831399</v>
      </c>
      <c r="AA662">
        <v>0.84435025072159198</v>
      </c>
      <c r="AB662">
        <v>22.396780265874</v>
      </c>
      <c r="AC662">
        <v>0.21073619169722799</v>
      </c>
      <c r="AD662">
        <v>0.68253123924728298</v>
      </c>
      <c r="AE662">
        <v>-23.1586204214959</v>
      </c>
      <c r="AF662">
        <v>0.16793847098801201</v>
      </c>
      <c r="AG662">
        <v>0.68151250837662902</v>
      </c>
      <c r="AH662">
        <v>23.360254262568699</v>
      </c>
      <c r="AI662">
        <v>0.52399907623471598</v>
      </c>
      <c r="AJ662">
        <v>0.78121606160956403</v>
      </c>
      <c r="AK662">
        <v>-22.289865082054401</v>
      </c>
    </row>
    <row r="663" spans="1:37" x14ac:dyDescent="0.2">
      <c r="A663" t="s">
        <v>31</v>
      </c>
      <c r="B663">
        <v>248762487</v>
      </c>
      <c r="C663">
        <v>248762660</v>
      </c>
      <c r="D663">
        <v>174</v>
      </c>
      <c r="E663" t="s">
        <v>2403</v>
      </c>
      <c r="F663">
        <v>1</v>
      </c>
      <c r="G663" t="s">
        <v>2404</v>
      </c>
      <c r="H663" t="s">
        <v>31000</v>
      </c>
      <c r="I663">
        <v>1</v>
      </c>
      <c r="J663">
        <v>248739415</v>
      </c>
      <c r="K663">
        <v>248755759</v>
      </c>
      <c r="L663">
        <v>16345</v>
      </c>
      <c r="M663">
        <v>2</v>
      </c>
      <c r="N663">
        <v>646627</v>
      </c>
      <c r="O663" t="s">
        <v>2398</v>
      </c>
      <c r="P663">
        <v>-6728</v>
      </c>
      <c r="Q663" t="s">
        <v>2399</v>
      </c>
      <c r="R663" t="s">
        <v>2400</v>
      </c>
      <c r="S663" t="s">
        <v>31533</v>
      </c>
      <c r="T663">
        <v>0.32911398597860803</v>
      </c>
      <c r="U663">
        <v>0.603102917160658</v>
      </c>
      <c r="V663">
        <v>23.360254262568699</v>
      </c>
      <c r="W663">
        <v>0.38920677604595899</v>
      </c>
      <c r="X663">
        <v>0.704072456322962</v>
      </c>
      <c r="Y663">
        <v>-23.1586204214959</v>
      </c>
      <c r="Z663">
        <v>0.48464167878831399</v>
      </c>
      <c r="AA663">
        <v>0.84435025072159198</v>
      </c>
      <c r="AB663">
        <v>22.396780265874</v>
      </c>
      <c r="AC663">
        <v>0.21073619169722799</v>
      </c>
      <c r="AD663">
        <v>0.68253123924728298</v>
      </c>
      <c r="AE663">
        <v>-23.1586204214959</v>
      </c>
      <c r="AF663">
        <v>0.16793847098801201</v>
      </c>
      <c r="AG663">
        <v>0.68151250837662902</v>
      </c>
      <c r="AH663">
        <v>23.360254262568699</v>
      </c>
      <c r="AI663">
        <v>0.52399907623471598</v>
      </c>
      <c r="AJ663">
        <v>0.78121606160956403</v>
      </c>
      <c r="AK663">
        <v>-22.289865082054401</v>
      </c>
    </row>
    <row r="664" spans="1:37" x14ac:dyDescent="0.2">
      <c r="A664" t="s">
        <v>31</v>
      </c>
      <c r="B664">
        <v>248811896</v>
      </c>
      <c r="C664">
        <v>248812195</v>
      </c>
      <c r="D664">
        <v>300</v>
      </c>
      <c r="E664" t="s">
        <v>2405</v>
      </c>
      <c r="F664">
        <v>29</v>
      </c>
      <c r="G664" t="s">
        <v>2406</v>
      </c>
      <c r="H664" t="s">
        <v>30999</v>
      </c>
      <c r="I664">
        <v>1</v>
      </c>
      <c r="J664">
        <v>248810446</v>
      </c>
      <c r="K664">
        <v>248814173</v>
      </c>
      <c r="L664">
        <v>3728</v>
      </c>
      <c r="M664">
        <v>2</v>
      </c>
      <c r="N664">
        <v>80851</v>
      </c>
      <c r="O664" t="s">
        <v>2407</v>
      </c>
      <c r="P664">
        <v>1978</v>
      </c>
      <c r="Q664" t="s">
        <v>2408</v>
      </c>
      <c r="R664" t="s">
        <v>2409</v>
      </c>
      <c r="S664" t="s">
        <v>31534</v>
      </c>
      <c r="T664">
        <v>0.152084254673993</v>
      </c>
      <c r="U664">
        <v>0.603102917160658</v>
      </c>
      <c r="V664">
        <v>25.553816749942701</v>
      </c>
      <c r="W664">
        <v>0.20525741147413201</v>
      </c>
      <c r="X664">
        <v>0.704072456322962</v>
      </c>
      <c r="Y664">
        <v>-25.3521828931664</v>
      </c>
      <c r="Z664">
        <v>0.306975110376564</v>
      </c>
      <c r="AA664">
        <v>0.72610664078822296</v>
      </c>
      <c r="AB664">
        <v>24.5903426537926</v>
      </c>
      <c r="AC664">
        <v>7.0489011448141195E-2</v>
      </c>
      <c r="AD664">
        <v>0.57684129297949804</v>
      </c>
      <c r="AE664">
        <v>-25.3521828931664</v>
      </c>
      <c r="AF664">
        <v>4.6407610929182198E-2</v>
      </c>
      <c r="AG664">
        <v>0.476038960109122</v>
      </c>
      <c r="AH664">
        <v>25.553816749942701</v>
      </c>
      <c r="AI664">
        <v>0.35038410267202102</v>
      </c>
      <c r="AJ664">
        <v>0.78121606160956403</v>
      </c>
      <c r="AK664">
        <v>-24.483427454269499</v>
      </c>
    </row>
    <row r="665" spans="1:37" x14ac:dyDescent="0.2">
      <c r="A665" t="s">
        <v>31</v>
      </c>
      <c r="B665">
        <v>248812224</v>
      </c>
      <c r="C665">
        <v>248812522</v>
      </c>
      <c r="D665">
        <v>299</v>
      </c>
      <c r="E665" t="s">
        <v>2410</v>
      </c>
      <c r="F665">
        <v>12</v>
      </c>
      <c r="G665" t="s">
        <v>2411</v>
      </c>
      <c r="H665" t="s">
        <v>30999</v>
      </c>
      <c r="I665">
        <v>1</v>
      </c>
      <c r="J665">
        <v>248810446</v>
      </c>
      <c r="K665">
        <v>248814173</v>
      </c>
      <c r="L665">
        <v>3728</v>
      </c>
      <c r="M665">
        <v>2</v>
      </c>
      <c r="N665">
        <v>80851</v>
      </c>
      <c r="O665" t="s">
        <v>2407</v>
      </c>
      <c r="P665">
        <v>1651</v>
      </c>
      <c r="Q665" t="s">
        <v>2408</v>
      </c>
      <c r="R665" t="s">
        <v>2409</v>
      </c>
      <c r="S665" t="s">
        <v>31534</v>
      </c>
      <c r="T665">
        <v>0.152084254673993</v>
      </c>
      <c r="U665">
        <v>0.603102917160658</v>
      </c>
      <c r="V665">
        <v>25.553816749942701</v>
      </c>
      <c r="W665">
        <v>0.20525741147413201</v>
      </c>
      <c r="X665">
        <v>0.704072456322962</v>
      </c>
      <c r="Y665">
        <v>-25.3521828931664</v>
      </c>
      <c r="Z665">
        <v>0.306975110376564</v>
      </c>
      <c r="AA665">
        <v>0.72610664078822296</v>
      </c>
      <c r="AB665">
        <v>24.5903426537926</v>
      </c>
      <c r="AC665">
        <v>7.0489011448141195E-2</v>
      </c>
      <c r="AD665">
        <v>0.57684129297949804</v>
      </c>
      <c r="AE665">
        <v>-25.3521828931664</v>
      </c>
      <c r="AF665">
        <v>4.6407610929182198E-2</v>
      </c>
      <c r="AG665">
        <v>0.476038960109122</v>
      </c>
      <c r="AH665">
        <v>25.553816749942701</v>
      </c>
      <c r="AI665">
        <v>0.35038410267202102</v>
      </c>
      <c r="AJ665">
        <v>0.78121606160956403</v>
      </c>
      <c r="AK665">
        <v>-24.483427454269499</v>
      </c>
    </row>
    <row r="666" spans="1:37" x14ac:dyDescent="0.2">
      <c r="A666" t="s">
        <v>2412</v>
      </c>
      <c r="B666">
        <v>11831</v>
      </c>
      <c r="C666">
        <v>11986</v>
      </c>
      <c r="D666">
        <v>156</v>
      </c>
      <c r="E666" t="s">
        <v>2413</v>
      </c>
      <c r="F666">
        <v>13</v>
      </c>
      <c r="G666" t="s">
        <v>2414</v>
      </c>
      <c r="H666" t="s">
        <v>31000</v>
      </c>
      <c r="I666">
        <v>10</v>
      </c>
      <c r="J666">
        <v>47494</v>
      </c>
      <c r="K666">
        <v>49269</v>
      </c>
      <c r="L666">
        <v>1776</v>
      </c>
      <c r="M666">
        <v>2</v>
      </c>
      <c r="N666">
        <v>347688</v>
      </c>
      <c r="O666" t="s">
        <v>2415</v>
      </c>
      <c r="P666">
        <v>37283</v>
      </c>
      <c r="Q666" t="s">
        <v>2416</v>
      </c>
      <c r="R666" t="s">
        <v>2417</v>
      </c>
      <c r="S666" t="s">
        <v>31535</v>
      </c>
      <c r="T666">
        <v>0.97213403838398904</v>
      </c>
      <c r="U666">
        <v>1</v>
      </c>
      <c r="V666">
        <v>0.71917238789206905</v>
      </c>
      <c r="W666">
        <v>0.20525741147413201</v>
      </c>
      <c r="X666">
        <v>0.704072456322962</v>
      </c>
      <c r="Y666">
        <v>-24.785539305472899</v>
      </c>
      <c r="Z666">
        <v>0.69013698642955401</v>
      </c>
      <c r="AA666">
        <v>0.84521697243271998</v>
      </c>
      <c r="AB666">
        <v>-0.24430166858726399</v>
      </c>
      <c r="AC666">
        <v>7.0489011448141195E-2</v>
      </c>
      <c r="AD666">
        <v>0.57684129297949804</v>
      </c>
      <c r="AE666">
        <v>-24.785539305472899</v>
      </c>
      <c r="AF666">
        <v>0.61410715005536498</v>
      </c>
      <c r="AG666">
        <v>0.80674443595273604</v>
      </c>
      <c r="AH666">
        <v>1.6487829541781001</v>
      </c>
      <c r="AI666">
        <v>0.35038410267202102</v>
      </c>
      <c r="AJ666">
        <v>0.78121606160956403</v>
      </c>
      <c r="AK666">
        <v>-23.916783879961802</v>
      </c>
    </row>
    <row r="667" spans="1:37" x14ac:dyDescent="0.2">
      <c r="A667" t="s">
        <v>2412</v>
      </c>
      <c r="B667">
        <v>11986</v>
      </c>
      <c r="C667">
        <v>12141</v>
      </c>
      <c r="D667">
        <v>156</v>
      </c>
      <c r="E667" t="s">
        <v>2418</v>
      </c>
      <c r="F667">
        <v>7</v>
      </c>
      <c r="G667" t="s">
        <v>2419</v>
      </c>
      <c r="H667" t="s">
        <v>31000</v>
      </c>
      <c r="I667">
        <v>10</v>
      </c>
      <c r="J667">
        <v>47494</v>
      </c>
      <c r="K667">
        <v>49269</v>
      </c>
      <c r="L667">
        <v>1776</v>
      </c>
      <c r="M667">
        <v>2</v>
      </c>
      <c r="N667">
        <v>347688</v>
      </c>
      <c r="O667" t="s">
        <v>2415</v>
      </c>
      <c r="P667">
        <v>37128</v>
      </c>
      <c r="Q667" t="s">
        <v>2416</v>
      </c>
      <c r="R667" t="s">
        <v>2417</v>
      </c>
      <c r="S667" t="s">
        <v>31535</v>
      </c>
      <c r="T667">
        <v>0.97213403838398904</v>
      </c>
      <c r="U667">
        <v>1</v>
      </c>
      <c r="V667">
        <v>0.71917238789206905</v>
      </c>
      <c r="W667">
        <v>0.20525741147413201</v>
      </c>
      <c r="X667">
        <v>0.704072456322962</v>
      </c>
      <c r="Y667">
        <v>-24.785539305472899</v>
      </c>
      <c r="Z667">
        <v>0.69013698642955401</v>
      </c>
      <c r="AA667">
        <v>0.84521697243271998</v>
      </c>
      <c r="AB667">
        <v>-0.24430166858726399</v>
      </c>
      <c r="AC667">
        <v>7.0489011448141195E-2</v>
      </c>
      <c r="AD667">
        <v>0.57684129297949804</v>
      </c>
      <c r="AE667">
        <v>-24.785539305472899</v>
      </c>
      <c r="AF667">
        <v>0.61410715005536498</v>
      </c>
      <c r="AG667">
        <v>0.80674443595273604</v>
      </c>
      <c r="AH667">
        <v>1.6487829541781001</v>
      </c>
      <c r="AI667">
        <v>0.35038410267202102</v>
      </c>
      <c r="AJ667">
        <v>0.78121606160956403</v>
      </c>
      <c r="AK667">
        <v>-23.916783879961802</v>
      </c>
    </row>
    <row r="668" spans="1:37" x14ac:dyDescent="0.2">
      <c r="A668" t="s">
        <v>2412</v>
      </c>
      <c r="B668">
        <v>48560</v>
      </c>
      <c r="C668">
        <v>48701</v>
      </c>
      <c r="D668">
        <v>142</v>
      </c>
      <c r="E668" t="s">
        <v>2420</v>
      </c>
      <c r="F668">
        <v>9</v>
      </c>
      <c r="G668" t="s">
        <v>2421</v>
      </c>
      <c r="H668" t="s">
        <v>30987</v>
      </c>
      <c r="I668">
        <v>10</v>
      </c>
      <c r="J668">
        <v>47494</v>
      </c>
      <c r="K668">
        <v>49269</v>
      </c>
      <c r="L668">
        <v>1776</v>
      </c>
      <c r="M668">
        <v>2</v>
      </c>
      <c r="N668">
        <v>347688</v>
      </c>
      <c r="O668" t="s">
        <v>2415</v>
      </c>
      <c r="P668">
        <v>568</v>
      </c>
      <c r="Q668" t="s">
        <v>2416</v>
      </c>
      <c r="R668" t="s">
        <v>2417</v>
      </c>
      <c r="S668" t="s">
        <v>31535</v>
      </c>
      <c r="T668">
        <v>0.17308923567461099</v>
      </c>
      <c r="U668">
        <v>0.603102917160658</v>
      </c>
      <c r="V668">
        <v>-25.178503098523102</v>
      </c>
      <c r="W668">
        <v>0.113079289867903</v>
      </c>
      <c r="X668">
        <v>0.704072456322962</v>
      </c>
      <c r="Y668">
        <v>-25.568920163580401</v>
      </c>
      <c r="Z668">
        <v>0.250572619160632</v>
      </c>
      <c r="AA668">
        <v>0.72610664078822296</v>
      </c>
      <c r="AB668">
        <v>-2.0919831757159999</v>
      </c>
      <c r="AC668">
        <v>2.4853262407310801E-2</v>
      </c>
      <c r="AD668">
        <v>0.57684129297949804</v>
      </c>
      <c r="AE668">
        <v>-25.568920163580401</v>
      </c>
      <c r="AF668">
        <v>0.22065000948199101</v>
      </c>
      <c r="AG668">
        <v>0.68151250837662902</v>
      </c>
      <c r="AH668">
        <v>-24.770554046173199</v>
      </c>
      <c r="AI668">
        <v>0.24456414000292601</v>
      </c>
      <c r="AJ668">
        <v>0.78121606160956403</v>
      </c>
      <c r="AK668">
        <v>-24.700164720802199</v>
      </c>
    </row>
    <row r="669" spans="1:37" x14ac:dyDescent="0.2">
      <c r="A669" t="s">
        <v>2412</v>
      </c>
      <c r="B669">
        <v>48701</v>
      </c>
      <c r="C669">
        <v>48842</v>
      </c>
      <c r="D669">
        <v>142</v>
      </c>
      <c r="E669" t="s">
        <v>2422</v>
      </c>
      <c r="F669">
        <v>14</v>
      </c>
      <c r="G669" t="s">
        <v>2423</v>
      </c>
      <c r="H669" t="s">
        <v>30987</v>
      </c>
      <c r="I669">
        <v>10</v>
      </c>
      <c r="J669">
        <v>47494</v>
      </c>
      <c r="K669">
        <v>49269</v>
      </c>
      <c r="L669">
        <v>1776</v>
      </c>
      <c r="M669">
        <v>2</v>
      </c>
      <c r="N669">
        <v>347688</v>
      </c>
      <c r="O669" t="s">
        <v>2415</v>
      </c>
      <c r="P669">
        <v>427</v>
      </c>
      <c r="Q669" t="s">
        <v>2416</v>
      </c>
      <c r="R669" t="s">
        <v>2417</v>
      </c>
      <c r="S669" t="s">
        <v>31535</v>
      </c>
      <c r="T669">
        <v>0.17308923567461099</v>
      </c>
      <c r="U669">
        <v>0.603102917160658</v>
      </c>
      <c r="V669">
        <v>-25.178503098523102</v>
      </c>
      <c r="W669">
        <v>0.113079289867903</v>
      </c>
      <c r="X669">
        <v>0.704072456322962</v>
      </c>
      <c r="Y669">
        <v>-25.568920163580401</v>
      </c>
      <c r="Z669">
        <v>0.250572619160632</v>
      </c>
      <c r="AA669">
        <v>0.72610664078822296</v>
      </c>
      <c r="AB669">
        <v>-2.0919831757159999</v>
      </c>
      <c r="AC669">
        <v>2.4853262407310801E-2</v>
      </c>
      <c r="AD669">
        <v>0.57684129297949804</v>
      </c>
      <c r="AE669">
        <v>-25.568920163580401</v>
      </c>
      <c r="AF669">
        <v>0.22065000948199101</v>
      </c>
      <c r="AG669">
        <v>0.68151250837662902</v>
      </c>
      <c r="AH669">
        <v>-24.770554046173199</v>
      </c>
      <c r="AI669">
        <v>0.24456414000292601</v>
      </c>
      <c r="AJ669">
        <v>0.78121606160956403</v>
      </c>
      <c r="AK669">
        <v>-24.700164720802199</v>
      </c>
    </row>
    <row r="670" spans="1:37" x14ac:dyDescent="0.2">
      <c r="A670" t="s">
        <v>2412</v>
      </c>
      <c r="B670">
        <v>635583</v>
      </c>
      <c r="C670">
        <v>635761</v>
      </c>
      <c r="D670">
        <v>179</v>
      </c>
      <c r="E670" t="s">
        <v>2424</v>
      </c>
      <c r="F670">
        <v>7</v>
      </c>
      <c r="G670" t="s">
        <v>2425</v>
      </c>
      <c r="H670" t="s">
        <v>31536</v>
      </c>
      <c r="I670">
        <v>10</v>
      </c>
      <c r="J670">
        <v>641689</v>
      </c>
      <c r="K670">
        <v>641778</v>
      </c>
      <c r="L670">
        <v>90</v>
      </c>
      <c r="M670">
        <v>2</v>
      </c>
      <c r="N670">
        <v>100847086</v>
      </c>
      <c r="O670" t="s">
        <v>2426</v>
      </c>
      <c r="P670">
        <v>6017</v>
      </c>
      <c r="Q670" t="s">
        <v>2427</v>
      </c>
      <c r="R670" t="s">
        <v>2428</v>
      </c>
      <c r="S670" t="s">
        <v>31537</v>
      </c>
      <c r="T670">
        <v>0.17308923567461099</v>
      </c>
      <c r="U670">
        <v>0.603102917160658</v>
      </c>
      <c r="V670">
        <v>-24.210582567124199</v>
      </c>
      <c r="W670">
        <v>0.20525741147413201</v>
      </c>
      <c r="X670">
        <v>0.704072456322962</v>
      </c>
      <c r="Y670">
        <v>-24.0793380409234</v>
      </c>
      <c r="Z670">
        <v>0.23404878042441499</v>
      </c>
      <c r="AA670">
        <v>0.72610664078822296</v>
      </c>
      <c r="AB670">
        <v>-4.5733754923900403</v>
      </c>
      <c r="AC670">
        <v>0.283630615332017</v>
      </c>
      <c r="AD670">
        <v>0.68253123924728298</v>
      </c>
      <c r="AE670">
        <v>-4.4046563061355899</v>
      </c>
      <c r="AF670">
        <v>0.22065000948199101</v>
      </c>
      <c r="AG670">
        <v>0.68151250837662902</v>
      </c>
      <c r="AH670">
        <v>-23.389335618798199</v>
      </c>
      <c r="AI670">
        <v>0.24456414000292601</v>
      </c>
      <c r="AJ670">
        <v>0.78121606160956403</v>
      </c>
      <c r="AK670">
        <v>-23.318946297472099</v>
      </c>
    </row>
    <row r="671" spans="1:37" x14ac:dyDescent="0.2">
      <c r="A671" t="s">
        <v>2412</v>
      </c>
      <c r="B671">
        <v>635761</v>
      </c>
      <c r="C671">
        <v>635939</v>
      </c>
      <c r="D671">
        <v>179</v>
      </c>
      <c r="E671" t="s">
        <v>2429</v>
      </c>
      <c r="F671">
        <v>6</v>
      </c>
      <c r="G671" t="s">
        <v>2430</v>
      </c>
      <c r="H671" t="s">
        <v>31536</v>
      </c>
      <c r="I671">
        <v>10</v>
      </c>
      <c r="J671">
        <v>641689</v>
      </c>
      <c r="K671">
        <v>641778</v>
      </c>
      <c r="L671">
        <v>90</v>
      </c>
      <c r="M671">
        <v>2</v>
      </c>
      <c r="N671">
        <v>100847086</v>
      </c>
      <c r="O671" t="s">
        <v>2426</v>
      </c>
      <c r="P671">
        <v>5839</v>
      </c>
      <c r="Q671" t="s">
        <v>2427</v>
      </c>
      <c r="R671" t="s">
        <v>2428</v>
      </c>
      <c r="S671" t="s">
        <v>31537</v>
      </c>
      <c r="T671">
        <v>0.17308923567461099</v>
      </c>
      <c r="U671">
        <v>0.603102917160658</v>
      </c>
      <c r="V671">
        <v>-23.818248436531199</v>
      </c>
      <c r="W671">
        <v>0.20525741147413201</v>
      </c>
      <c r="X671">
        <v>0.704072456322962</v>
      </c>
      <c r="Y671">
        <v>-23.687003912542099</v>
      </c>
      <c r="Z671">
        <v>0.23404878042441499</v>
      </c>
      <c r="AA671">
        <v>0.72610664078822296</v>
      </c>
      <c r="AB671">
        <v>-4.1810413617969804</v>
      </c>
      <c r="AC671">
        <v>0.283630615332017</v>
      </c>
      <c r="AD671">
        <v>0.68253123924728298</v>
      </c>
      <c r="AE671">
        <v>-4.0123221777543199</v>
      </c>
      <c r="AF671">
        <v>0.22065000948199101</v>
      </c>
      <c r="AG671">
        <v>0.68151250837662902</v>
      </c>
      <c r="AH671">
        <v>-23.029262793029901</v>
      </c>
      <c r="AI671">
        <v>0.24456414000292601</v>
      </c>
      <c r="AJ671">
        <v>0.78121606160956403</v>
      </c>
      <c r="AK671">
        <v>-22.958873473564999</v>
      </c>
    </row>
    <row r="672" spans="1:37" x14ac:dyDescent="0.2">
      <c r="A672" t="s">
        <v>2412</v>
      </c>
      <c r="B672">
        <v>1115887</v>
      </c>
      <c r="C672">
        <v>1116029</v>
      </c>
      <c r="D672">
        <v>143</v>
      </c>
      <c r="E672" t="s">
        <v>2431</v>
      </c>
      <c r="F672">
        <v>0</v>
      </c>
      <c r="G672" t="s">
        <v>2432</v>
      </c>
      <c r="H672" t="s">
        <v>31538</v>
      </c>
      <c r="I672">
        <v>10</v>
      </c>
      <c r="J672">
        <v>1123807</v>
      </c>
      <c r="K672">
        <v>1129252</v>
      </c>
      <c r="L672">
        <v>5446</v>
      </c>
      <c r="M672">
        <v>1</v>
      </c>
      <c r="N672">
        <v>22884</v>
      </c>
      <c r="O672" t="s">
        <v>2433</v>
      </c>
      <c r="P672">
        <v>-7778</v>
      </c>
      <c r="Q672" t="s">
        <v>2434</v>
      </c>
      <c r="R672" t="s">
        <v>2435</v>
      </c>
      <c r="S672" t="s">
        <v>31539</v>
      </c>
      <c r="T672">
        <v>0.35572665292566902</v>
      </c>
      <c r="U672">
        <v>0.60555418912005299</v>
      </c>
      <c r="V672">
        <v>0.99952521270297101</v>
      </c>
      <c r="W672">
        <v>0.92190927768114705</v>
      </c>
      <c r="X672">
        <v>0.95159051474143896</v>
      </c>
      <c r="Y672">
        <v>-0.27895140512473299</v>
      </c>
      <c r="Z672">
        <v>0.41175738294464098</v>
      </c>
      <c r="AA672">
        <v>0.84435025072159198</v>
      </c>
      <c r="AB672">
        <v>0.73560919221912202</v>
      </c>
      <c r="AC672">
        <v>0.28856172077826597</v>
      </c>
      <c r="AD672">
        <v>0.68253123924728298</v>
      </c>
      <c r="AE672">
        <v>-0.997148404133954</v>
      </c>
      <c r="AF672">
        <v>0.43209999266788801</v>
      </c>
      <c r="AG672">
        <v>0.80674443595273604</v>
      </c>
      <c r="AH672">
        <v>0.79939509856244595</v>
      </c>
      <c r="AI672">
        <v>0.45225214047791301</v>
      </c>
      <c r="AJ672">
        <v>0.78121606160956403</v>
      </c>
      <c r="AK672">
        <v>0.39210356052149198</v>
      </c>
    </row>
    <row r="673" spans="1:37" x14ac:dyDescent="0.2">
      <c r="A673" t="s">
        <v>2412</v>
      </c>
      <c r="B673">
        <v>1416838</v>
      </c>
      <c r="C673">
        <v>1417022</v>
      </c>
      <c r="D673">
        <v>185</v>
      </c>
      <c r="E673" t="s">
        <v>2436</v>
      </c>
      <c r="F673">
        <v>4</v>
      </c>
      <c r="G673" t="s">
        <v>2437</v>
      </c>
      <c r="H673" t="s">
        <v>31540</v>
      </c>
      <c r="I673">
        <v>10</v>
      </c>
      <c r="J673">
        <v>1526637</v>
      </c>
      <c r="K673">
        <v>1556984</v>
      </c>
      <c r="L673">
        <v>30348</v>
      </c>
      <c r="M673">
        <v>1</v>
      </c>
      <c r="N673">
        <v>642394</v>
      </c>
      <c r="O673" t="s">
        <v>2438</v>
      </c>
      <c r="P673">
        <v>-109615</v>
      </c>
      <c r="Q673" t="s">
        <v>2439</v>
      </c>
      <c r="R673" t="s">
        <v>2440</v>
      </c>
      <c r="S673" t="s">
        <v>31541</v>
      </c>
      <c r="T673">
        <v>0.152084254673993</v>
      </c>
      <c r="U673">
        <v>0.603102917160658</v>
      </c>
      <c r="V673">
        <v>24.178709505553702</v>
      </c>
      <c r="W673">
        <v>0.21487136447640501</v>
      </c>
      <c r="X673">
        <v>0.704072456322962</v>
      </c>
      <c r="Y673">
        <v>2.3187172771946001</v>
      </c>
      <c r="Z673">
        <v>9.2719649676713103E-2</v>
      </c>
      <c r="AA673">
        <v>0.72610664078822296</v>
      </c>
      <c r="AB673">
        <v>24.462625750594899</v>
      </c>
      <c r="AC673">
        <v>0.40715378447724998</v>
      </c>
      <c r="AD673">
        <v>0.82872126865393902</v>
      </c>
      <c r="AE673">
        <v>1.51150527314613</v>
      </c>
      <c r="AF673">
        <v>0.73123338343369804</v>
      </c>
      <c r="AG673">
        <v>0.86437216336234302</v>
      </c>
      <c r="AH673">
        <v>0.54149624388165096</v>
      </c>
      <c r="AI673">
        <v>0.145192630196497</v>
      </c>
      <c r="AJ673">
        <v>0.78121606160956403</v>
      </c>
      <c r="AK673">
        <v>2.5191566497801099</v>
      </c>
    </row>
    <row r="674" spans="1:37" x14ac:dyDescent="0.2">
      <c r="A674" t="s">
        <v>2412</v>
      </c>
      <c r="B674">
        <v>2987773</v>
      </c>
      <c r="C674">
        <v>2987951</v>
      </c>
      <c r="D674">
        <v>179</v>
      </c>
      <c r="E674" t="s">
        <v>2441</v>
      </c>
      <c r="F674">
        <v>3</v>
      </c>
      <c r="G674" t="s">
        <v>2442</v>
      </c>
      <c r="H674" t="s">
        <v>31000</v>
      </c>
      <c r="I674">
        <v>10</v>
      </c>
      <c r="J674">
        <v>3066333</v>
      </c>
      <c r="K674">
        <v>3101554</v>
      </c>
      <c r="L674">
        <v>35222</v>
      </c>
      <c r="M674">
        <v>1</v>
      </c>
      <c r="N674">
        <v>5214</v>
      </c>
      <c r="O674" t="s">
        <v>2443</v>
      </c>
      <c r="P674">
        <v>-78382</v>
      </c>
      <c r="Q674" t="s">
        <v>2444</v>
      </c>
      <c r="R674" t="s">
        <v>2445</v>
      </c>
      <c r="S674" t="s">
        <v>31542</v>
      </c>
      <c r="T674">
        <v>0.97213403838398904</v>
      </c>
      <c r="U674">
        <v>1</v>
      </c>
      <c r="V674">
        <v>0.62093158698620499</v>
      </c>
      <c r="W674">
        <v>0.113079289867903</v>
      </c>
      <c r="X674">
        <v>0.704072456322962</v>
      </c>
      <c r="Y674">
        <v>-25.674552054306201</v>
      </c>
      <c r="Z674">
        <v>0.96726857278496403</v>
      </c>
      <c r="AA674">
        <v>0.99919698600769702</v>
      </c>
      <c r="AB674">
        <v>-0.27156200954586501</v>
      </c>
      <c r="AC674">
        <v>2.4853262407310801E-2</v>
      </c>
      <c r="AD674">
        <v>0.57684129297949804</v>
      </c>
      <c r="AE674">
        <v>-25.674552054306201</v>
      </c>
      <c r="AF674">
        <v>0.98343762640780896</v>
      </c>
      <c r="AG674">
        <v>1</v>
      </c>
      <c r="AH674">
        <v>1.4477334714200301</v>
      </c>
      <c r="AI674">
        <v>0.24456414000292601</v>
      </c>
      <c r="AJ674">
        <v>0.78121606160956403</v>
      </c>
      <c r="AK674">
        <v>-24.8057966098376</v>
      </c>
    </row>
    <row r="675" spans="1:37" x14ac:dyDescent="0.2">
      <c r="A675" t="s">
        <v>2412</v>
      </c>
      <c r="B675">
        <v>3096169</v>
      </c>
      <c r="C675">
        <v>3096336</v>
      </c>
      <c r="D675">
        <v>168</v>
      </c>
      <c r="E675" t="s">
        <v>2446</v>
      </c>
      <c r="F675">
        <v>8</v>
      </c>
      <c r="G675" t="s">
        <v>2447</v>
      </c>
      <c r="H675" t="s">
        <v>31543</v>
      </c>
      <c r="I675">
        <v>10</v>
      </c>
      <c r="J675">
        <v>3104724</v>
      </c>
      <c r="K675">
        <v>3137718</v>
      </c>
      <c r="L675">
        <v>32995</v>
      </c>
      <c r="M675">
        <v>1</v>
      </c>
      <c r="N675">
        <v>5214</v>
      </c>
      <c r="O675" t="s">
        <v>2448</v>
      </c>
      <c r="P675">
        <v>-8388</v>
      </c>
      <c r="Q675" t="s">
        <v>2444</v>
      </c>
      <c r="R675" t="s">
        <v>2445</v>
      </c>
      <c r="S675" t="s">
        <v>31542</v>
      </c>
      <c r="T675" t="s">
        <v>40</v>
      </c>
      <c r="U675" t="s">
        <v>40</v>
      </c>
      <c r="V675">
        <v>0</v>
      </c>
      <c r="W675">
        <v>0.29261482077562401</v>
      </c>
      <c r="X675">
        <v>0.704072456322962</v>
      </c>
      <c r="Y675">
        <v>22.437044143488301</v>
      </c>
      <c r="Z675">
        <v>0.306975110376564</v>
      </c>
      <c r="AA675">
        <v>0.72610664078822296</v>
      </c>
      <c r="AB675">
        <v>23.434122037010201</v>
      </c>
      <c r="AC675">
        <v>0.27780950890804001</v>
      </c>
      <c r="AD675">
        <v>0.68253123924728298</v>
      </c>
      <c r="AE675">
        <v>23.471596739165001</v>
      </c>
      <c r="AF675">
        <v>0.32549523997010099</v>
      </c>
      <c r="AG675">
        <v>0.70473078222419605</v>
      </c>
      <c r="AH675">
        <v>-23.397596164248998</v>
      </c>
      <c r="AI675">
        <v>0.59609816080359102</v>
      </c>
      <c r="AJ675">
        <v>0.78121606160956403</v>
      </c>
      <c r="AK675">
        <v>-0.48646133646876399</v>
      </c>
    </row>
    <row r="676" spans="1:37" x14ac:dyDescent="0.2">
      <c r="A676" t="s">
        <v>2412</v>
      </c>
      <c r="B676">
        <v>3096336</v>
      </c>
      <c r="C676">
        <v>3096503</v>
      </c>
      <c r="D676">
        <v>168</v>
      </c>
      <c r="E676" t="s">
        <v>2449</v>
      </c>
      <c r="F676">
        <v>7</v>
      </c>
      <c r="G676" t="s">
        <v>2450</v>
      </c>
      <c r="H676" t="s">
        <v>31543</v>
      </c>
      <c r="I676">
        <v>10</v>
      </c>
      <c r="J676">
        <v>3104724</v>
      </c>
      <c r="K676">
        <v>3137718</v>
      </c>
      <c r="L676">
        <v>32995</v>
      </c>
      <c r="M676">
        <v>1</v>
      </c>
      <c r="N676">
        <v>5214</v>
      </c>
      <c r="O676" t="s">
        <v>2448</v>
      </c>
      <c r="P676">
        <v>-8221</v>
      </c>
      <c r="Q676" t="s">
        <v>2444</v>
      </c>
      <c r="R676" t="s">
        <v>2445</v>
      </c>
      <c r="S676" t="s">
        <v>31542</v>
      </c>
      <c r="T676" t="s">
        <v>40</v>
      </c>
      <c r="U676" t="s">
        <v>40</v>
      </c>
      <c r="V676">
        <v>0</v>
      </c>
      <c r="W676">
        <v>0.29261482077562401</v>
      </c>
      <c r="X676">
        <v>0.704072456322962</v>
      </c>
      <c r="Y676">
        <v>22.437044143488301</v>
      </c>
      <c r="Z676">
        <v>0.306975110376564</v>
      </c>
      <c r="AA676">
        <v>0.72610664078822296</v>
      </c>
      <c r="AB676">
        <v>23.434122037010201</v>
      </c>
      <c r="AC676">
        <v>0.27780950890804001</v>
      </c>
      <c r="AD676">
        <v>0.68253123924728298</v>
      </c>
      <c r="AE676">
        <v>23.471596739165001</v>
      </c>
      <c r="AF676">
        <v>0.32549523997010099</v>
      </c>
      <c r="AG676">
        <v>0.70473078222419605</v>
      </c>
      <c r="AH676">
        <v>-23.397596164248998</v>
      </c>
      <c r="AI676">
        <v>0.59609816080359102</v>
      </c>
      <c r="AJ676">
        <v>0.78121606160956403</v>
      </c>
      <c r="AK676">
        <v>-0.48646133646876399</v>
      </c>
    </row>
    <row r="677" spans="1:37" x14ac:dyDescent="0.2">
      <c r="A677" t="s">
        <v>2412</v>
      </c>
      <c r="B677">
        <v>3096503</v>
      </c>
      <c r="C677">
        <v>3096670</v>
      </c>
      <c r="D677">
        <v>168</v>
      </c>
      <c r="E677" t="s">
        <v>2451</v>
      </c>
      <c r="F677">
        <v>5</v>
      </c>
      <c r="G677" t="s">
        <v>2452</v>
      </c>
      <c r="H677" t="s">
        <v>31543</v>
      </c>
      <c r="I677">
        <v>10</v>
      </c>
      <c r="J677">
        <v>3104724</v>
      </c>
      <c r="K677">
        <v>3137718</v>
      </c>
      <c r="L677">
        <v>32995</v>
      </c>
      <c r="M677">
        <v>1</v>
      </c>
      <c r="N677">
        <v>5214</v>
      </c>
      <c r="O677" t="s">
        <v>2448</v>
      </c>
      <c r="P677">
        <v>-8054</v>
      </c>
      <c r="Q677" t="s">
        <v>2444</v>
      </c>
      <c r="R677" t="s">
        <v>2445</v>
      </c>
      <c r="S677" t="s">
        <v>31542</v>
      </c>
      <c r="T677" t="s">
        <v>40</v>
      </c>
      <c r="U677" t="s">
        <v>40</v>
      </c>
      <c r="V677">
        <v>0</v>
      </c>
      <c r="W677">
        <v>0.29261482077562401</v>
      </c>
      <c r="X677">
        <v>0.704072456322962</v>
      </c>
      <c r="Y677">
        <v>22.437044143488301</v>
      </c>
      <c r="Z677">
        <v>0.306975110376564</v>
      </c>
      <c r="AA677">
        <v>0.72610664078822296</v>
      </c>
      <c r="AB677">
        <v>23.434122037010201</v>
      </c>
      <c r="AC677">
        <v>0.27780950890804001</v>
      </c>
      <c r="AD677">
        <v>0.68253123924728298</v>
      </c>
      <c r="AE677">
        <v>23.471596739165001</v>
      </c>
      <c r="AF677">
        <v>0.32549523997010099</v>
      </c>
      <c r="AG677">
        <v>0.70473078222419605</v>
      </c>
      <c r="AH677">
        <v>-23.397596164248998</v>
      </c>
      <c r="AI677">
        <v>0.59609816080359102</v>
      </c>
      <c r="AJ677">
        <v>0.78121606160956403</v>
      </c>
      <c r="AK677">
        <v>-0.48646133646876399</v>
      </c>
    </row>
    <row r="678" spans="1:37" x14ac:dyDescent="0.2">
      <c r="A678" t="s">
        <v>2412</v>
      </c>
      <c r="B678">
        <v>3209173</v>
      </c>
      <c r="C678">
        <v>3209332</v>
      </c>
      <c r="D678">
        <v>160</v>
      </c>
      <c r="E678" t="s">
        <v>2453</v>
      </c>
      <c r="F678">
        <v>0</v>
      </c>
      <c r="G678" t="s">
        <v>2454</v>
      </c>
      <c r="H678" t="s">
        <v>31544</v>
      </c>
      <c r="I678">
        <v>10</v>
      </c>
      <c r="J678">
        <v>3137730</v>
      </c>
      <c r="K678">
        <v>3172841</v>
      </c>
      <c r="L678">
        <v>35112</v>
      </c>
      <c r="M678">
        <v>2</v>
      </c>
      <c r="N678">
        <v>10531</v>
      </c>
      <c r="O678" t="s">
        <v>2455</v>
      </c>
      <c r="P678">
        <v>-36332</v>
      </c>
      <c r="Q678" t="s">
        <v>2456</v>
      </c>
      <c r="R678" t="s">
        <v>2457</v>
      </c>
      <c r="S678" t="s">
        <v>31545</v>
      </c>
      <c r="T678">
        <v>0.152084254673993</v>
      </c>
      <c r="U678">
        <v>0.603102917160658</v>
      </c>
      <c r="V678">
        <v>23.786934182274901</v>
      </c>
      <c r="W678">
        <v>0.38920677604595899</v>
      </c>
      <c r="X678">
        <v>0.704072456322962</v>
      </c>
      <c r="Y678">
        <v>-22.5619157575778</v>
      </c>
      <c r="Z678">
        <v>0.306975110376564</v>
      </c>
      <c r="AA678">
        <v>0.72610664078822296</v>
      </c>
      <c r="AB678">
        <v>22.823460152992901</v>
      </c>
      <c r="AC678">
        <v>0.75388744886274095</v>
      </c>
      <c r="AD678">
        <v>0.87989882095915395</v>
      </c>
      <c r="AE678">
        <v>-0.67796902929222203</v>
      </c>
      <c r="AF678">
        <v>4.6407610929182198E-2</v>
      </c>
      <c r="AG678">
        <v>0.476038960109122</v>
      </c>
      <c r="AH678">
        <v>23.786934182274901</v>
      </c>
      <c r="AI678">
        <v>0.35038410267202102</v>
      </c>
      <c r="AJ678">
        <v>0.78121606160956403</v>
      </c>
      <c r="AK678">
        <v>-22.7165449640279</v>
      </c>
    </row>
    <row r="679" spans="1:37" x14ac:dyDescent="0.2">
      <c r="A679" t="s">
        <v>2412</v>
      </c>
      <c r="B679">
        <v>3209332</v>
      </c>
      <c r="C679">
        <v>3209491</v>
      </c>
      <c r="D679">
        <v>160</v>
      </c>
      <c r="E679" t="s">
        <v>2458</v>
      </c>
      <c r="F679">
        <v>6</v>
      </c>
      <c r="G679" t="s">
        <v>2459</v>
      </c>
      <c r="H679" t="s">
        <v>31544</v>
      </c>
      <c r="I679">
        <v>10</v>
      </c>
      <c r="J679">
        <v>3137730</v>
      </c>
      <c r="K679">
        <v>3172841</v>
      </c>
      <c r="L679">
        <v>35112</v>
      </c>
      <c r="M679">
        <v>2</v>
      </c>
      <c r="N679">
        <v>10531</v>
      </c>
      <c r="O679" t="s">
        <v>2455</v>
      </c>
      <c r="P679">
        <v>-36491</v>
      </c>
      <c r="Q679" t="s">
        <v>2456</v>
      </c>
      <c r="R679" t="s">
        <v>2457</v>
      </c>
      <c r="S679" t="s">
        <v>31545</v>
      </c>
      <c r="T679">
        <v>0.152084254673993</v>
      </c>
      <c r="U679">
        <v>0.603102917160658</v>
      </c>
      <c r="V679">
        <v>23.786934182274901</v>
      </c>
      <c r="W679">
        <v>0.38920677604595899</v>
      </c>
      <c r="X679">
        <v>0.704072456322962</v>
      </c>
      <c r="Y679">
        <v>-22.5619157575778</v>
      </c>
      <c r="Z679">
        <v>0.306975110376564</v>
      </c>
      <c r="AA679">
        <v>0.72610664078822296</v>
      </c>
      <c r="AB679">
        <v>22.823460152992901</v>
      </c>
      <c r="AC679">
        <v>0.75388744886274095</v>
      </c>
      <c r="AD679">
        <v>0.87989882095915395</v>
      </c>
      <c r="AE679">
        <v>-0.67796902929222203</v>
      </c>
      <c r="AF679">
        <v>4.6407610929182198E-2</v>
      </c>
      <c r="AG679">
        <v>0.476038960109122</v>
      </c>
      <c r="AH679">
        <v>23.786934182274901</v>
      </c>
      <c r="AI679">
        <v>0.35038410267202102</v>
      </c>
      <c r="AJ679">
        <v>0.78121606160956403</v>
      </c>
      <c r="AK679">
        <v>-22.7165449640279</v>
      </c>
    </row>
    <row r="680" spans="1:37" x14ac:dyDescent="0.2">
      <c r="A680" t="s">
        <v>2412</v>
      </c>
      <c r="B680">
        <v>3318343</v>
      </c>
      <c r="C680">
        <v>3318495</v>
      </c>
      <c r="D680">
        <v>153</v>
      </c>
      <c r="E680" t="s">
        <v>2460</v>
      </c>
      <c r="F680">
        <v>12</v>
      </c>
      <c r="G680" t="s">
        <v>2461</v>
      </c>
      <c r="H680" t="s">
        <v>31000</v>
      </c>
      <c r="I680">
        <v>10</v>
      </c>
      <c r="J680">
        <v>3232264</v>
      </c>
      <c r="K680">
        <v>3258897</v>
      </c>
      <c r="L680">
        <v>26634</v>
      </c>
      <c r="M680">
        <v>2</v>
      </c>
      <c r="N680">
        <v>105376354</v>
      </c>
      <c r="O680" t="s">
        <v>2462</v>
      </c>
      <c r="P680">
        <v>-59446</v>
      </c>
      <c r="Q680" t="s">
        <v>2463</v>
      </c>
      <c r="R680" t="s">
        <v>2464</v>
      </c>
      <c r="S680" t="s">
        <v>31546</v>
      </c>
      <c r="T680">
        <v>0.32911398597860803</v>
      </c>
      <c r="U680">
        <v>0.603102917160658</v>
      </c>
      <c r="V680">
        <v>24.275398070562801</v>
      </c>
      <c r="W680">
        <v>0.89107655920673101</v>
      </c>
      <c r="X680">
        <v>0.95159051474143896</v>
      </c>
      <c r="Y680">
        <v>0.78469132858100599</v>
      </c>
      <c r="Z680">
        <v>0.48464167878831399</v>
      </c>
      <c r="AA680">
        <v>0.84435025072159198</v>
      </c>
      <c r="AB680">
        <v>23.311924014083498</v>
      </c>
      <c r="AC680">
        <v>0.75388744886274095</v>
      </c>
      <c r="AD680">
        <v>0.87989882095915395</v>
      </c>
      <c r="AE680">
        <v>-0.215308623991109</v>
      </c>
      <c r="AF680">
        <v>0.16793847098801201</v>
      </c>
      <c r="AG680">
        <v>0.68151250837662902</v>
      </c>
      <c r="AH680">
        <v>24.275398070562801</v>
      </c>
      <c r="AI680">
        <v>0.56157887380500204</v>
      </c>
      <c r="AJ680">
        <v>0.78121606160956403</v>
      </c>
      <c r="AK680">
        <v>1.6534467278072</v>
      </c>
    </row>
    <row r="681" spans="1:37" x14ac:dyDescent="0.2">
      <c r="A681" t="s">
        <v>2412</v>
      </c>
      <c r="B681">
        <v>3318495</v>
      </c>
      <c r="C681">
        <v>3318647</v>
      </c>
      <c r="D681">
        <v>153</v>
      </c>
      <c r="E681" t="s">
        <v>2465</v>
      </c>
      <c r="F681">
        <v>11</v>
      </c>
      <c r="G681" t="s">
        <v>2466</v>
      </c>
      <c r="H681" t="s">
        <v>31000</v>
      </c>
      <c r="I681">
        <v>10</v>
      </c>
      <c r="J681">
        <v>3232264</v>
      </c>
      <c r="K681">
        <v>3258897</v>
      </c>
      <c r="L681">
        <v>26634</v>
      </c>
      <c r="M681">
        <v>2</v>
      </c>
      <c r="N681">
        <v>105376354</v>
      </c>
      <c r="O681" t="s">
        <v>2462</v>
      </c>
      <c r="P681">
        <v>-59598</v>
      </c>
      <c r="Q681" t="s">
        <v>2463</v>
      </c>
      <c r="R681" t="s">
        <v>2464</v>
      </c>
      <c r="S681" t="s">
        <v>31546</v>
      </c>
      <c r="T681">
        <v>0.32911398597860803</v>
      </c>
      <c r="U681">
        <v>0.603102917160658</v>
      </c>
      <c r="V681">
        <v>24.275398070562801</v>
      </c>
      <c r="W681">
        <v>0.89107655920673101</v>
      </c>
      <c r="X681">
        <v>0.95159051474143896</v>
      </c>
      <c r="Y681">
        <v>0.78469132858100599</v>
      </c>
      <c r="Z681">
        <v>0.48464167878831399</v>
      </c>
      <c r="AA681">
        <v>0.84435025072159198</v>
      </c>
      <c r="AB681">
        <v>23.311924014083498</v>
      </c>
      <c r="AC681">
        <v>0.75388744886274095</v>
      </c>
      <c r="AD681">
        <v>0.87989882095915395</v>
      </c>
      <c r="AE681">
        <v>-0.215308623991109</v>
      </c>
      <c r="AF681">
        <v>0.16793847098801201</v>
      </c>
      <c r="AG681">
        <v>0.68151250837662902</v>
      </c>
      <c r="AH681">
        <v>24.275398070562801</v>
      </c>
      <c r="AI681">
        <v>0.56157887380500204</v>
      </c>
      <c r="AJ681">
        <v>0.78121606160956403</v>
      </c>
      <c r="AK681">
        <v>1.6534467278072</v>
      </c>
    </row>
    <row r="682" spans="1:37" x14ac:dyDescent="0.2">
      <c r="A682" t="s">
        <v>2412</v>
      </c>
      <c r="B682">
        <v>3465485</v>
      </c>
      <c r="C682">
        <v>3465663</v>
      </c>
      <c r="D682">
        <v>179</v>
      </c>
      <c r="E682" t="s">
        <v>2467</v>
      </c>
      <c r="F682">
        <v>3</v>
      </c>
      <c r="G682" t="s">
        <v>2468</v>
      </c>
      <c r="H682" t="s">
        <v>31547</v>
      </c>
      <c r="I682">
        <v>10</v>
      </c>
      <c r="J682">
        <v>3432519</v>
      </c>
      <c r="K682">
        <v>3435758</v>
      </c>
      <c r="L682">
        <v>3240</v>
      </c>
      <c r="M682">
        <v>2</v>
      </c>
      <c r="N682">
        <v>101927880</v>
      </c>
      <c r="O682" t="s">
        <v>2469</v>
      </c>
      <c r="P682">
        <v>-29727</v>
      </c>
      <c r="Q682" t="s">
        <v>2470</v>
      </c>
      <c r="R682" t="s">
        <v>2471</v>
      </c>
      <c r="S682" t="s">
        <v>31548</v>
      </c>
      <c r="T682">
        <v>1</v>
      </c>
      <c r="U682">
        <v>1</v>
      </c>
      <c r="V682">
        <v>-0.57028371452400395</v>
      </c>
      <c r="W682">
        <v>0.20525741147413201</v>
      </c>
      <c r="X682">
        <v>0.704072456322962</v>
      </c>
      <c r="Y682">
        <v>-24.502490009712201</v>
      </c>
      <c r="Z682">
        <v>0.65379035313853895</v>
      </c>
      <c r="AA682">
        <v>0.84521697243271998</v>
      </c>
      <c r="AB682">
        <v>-1.5337577101785</v>
      </c>
      <c r="AC682">
        <v>7.0489011448141195E-2</v>
      </c>
      <c r="AD682">
        <v>0.57684129297949804</v>
      </c>
      <c r="AE682">
        <v>-24.502490009712201</v>
      </c>
      <c r="AF682">
        <v>0.64997455747578503</v>
      </c>
      <c r="AG682">
        <v>0.80674443595273604</v>
      </c>
      <c r="AH682">
        <v>0.35932687527815099</v>
      </c>
      <c r="AI682">
        <v>0.35038410267202102</v>
      </c>
      <c r="AJ682">
        <v>0.78121606160956403</v>
      </c>
      <c r="AK682">
        <v>-23.633734593134101</v>
      </c>
    </row>
    <row r="683" spans="1:37" x14ac:dyDescent="0.2">
      <c r="A683" t="s">
        <v>2412</v>
      </c>
      <c r="B683">
        <v>3654251</v>
      </c>
      <c r="C683">
        <v>3654522</v>
      </c>
      <c r="D683">
        <v>272</v>
      </c>
      <c r="E683" t="s">
        <v>2472</v>
      </c>
      <c r="F683">
        <v>3</v>
      </c>
      <c r="G683" t="s">
        <v>2473</v>
      </c>
      <c r="H683" t="s">
        <v>31000</v>
      </c>
      <c r="I683">
        <v>10</v>
      </c>
      <c r="J683">
        <v>3748966</v>
      </c>
      <c r="K683">
        <v>3763712</v>
      </c>
      <c r="L683">
        <v>14747</v>
      </c>
      <c r="M683">
        <v>1</v>
      </c>
      <c r="N683">
        <v>105376363</v>
      </c>
      <c r="O683" t="s">
        <v>2474</v>
      </c>
      <c r="P683">
        <v>-94444</v>
      </c>
      <c r="Q683" t="s">
        <v>40</v>
      </c>
      <c r="R683" t="s">
        <v>2475</v>
      </c>
      <c r="S683" t="s">
        <v>31549</v>
      </c>
      <c r="T683">
        <v>0.91554331166325298</v>
      </c>
      <c r="U683">
        <v>1</v>
      </c>
      <c r="V683">
        <v>0.52827044299850301</v>
      </c>
      <c r="W683">
        <v>0.54712176940017698</v>
      </c>
      <c r="X683">
        <v>0.84261847258371703</v>
      </c>
      <c r="Y683">
        <v>-0.72101731200914199</v>
      </c>
      <c r="Z683">
        <v>0.456743688025605</v>
      </c>
      <c r="AA683">
        <v>0.84435025072159198</v>
      </c>
      <c r="AB683">
        <v>-0.43520364869072597</v>
      </c>
      <c r="AC683">
        <v>0.130581117781253</v>
      </c>
      <c r="AD683">
        <v>0.68253123924728298</v>
      </c>
      <c r="AE683">
        <v>-1.7210172560460499</v>
      </c>
      <c r="AF683">
        <v>0.35044498323680101</v>
      </c>
      <c r="AG683">
        <v>0.74289508271920801</v>
      </c>
      <c r="AH683">
        <v>1.45788107076201</v>
      </c>
      <c r="AI683">
        <v>0.915996609709537</v>
      </c>
      <c r="AJ683">
        <v>0.98621344597861504</v>
      </c>
      <c r="AK683">
        <v>0.147738126666044</v>
      </c>
    </row>
    <row r="684" spans="1:37" x14ac:dyDescent="0.2">
      <c r="A684" t="s">
        <v>2412</v>
      </c>
      <c r="B684">
        <v>3717653</v>
      </c>
      <c r="C684">
        <v>3717825</v>
      </c>
      <c r="D684">
        <v>173</v>
      </c>
      <c r="E684" t="s">
        <v>2476</v>
      </c>
      <c r="F684">
        <v>6</v>
      </c>
      <c r="G684" t="s">
        <v>2477</v>
      </c>
      <c r="H684" t="s">
        <v>31000</v>
      </c>
      <c r="I684">
        <v>10</v>
      </c>
      <c r="J684">
        <v>3748966</v>
      </c>
      <c r="K684">
        <v>3763712</v>
      </c>
      <c r="L684">
        <v>14747</v>
      </c>
      <c r="M684">
        <v>1</v>
      </c>
      <c r="N684">
        <v>105376363</v>
      </c>
      <c r="O684" t="s">
        <v>2474</v>
      </c>
      <c r="P684">
        <v>-31141</v>
      </c>
      <c r="Q684" t="s">
        <v>40</v>
      </c>
      <c r="R684" t="s">
        <v>2475</v>
      </c>
      <c r="S684" t="s">
        <v>31549</v>
      </c>
      <c r="T684">
        <v>0.32911398597860803</v>
      </c>
      <c r="U684">
        <v>0.603102917160658</v>
      </c>
      <c r="V684">
        <v>22.488879497082198</v>
      </c>
      <c r="W684">
        <v>0.20525741147413201</v>
      </c>
      <c r="X684">
        <v>0.704072456322962</v>
      </c>
      <c r="Y684">
        <v>-23.3187036459864</v>
      </c>
      <c r="Z684">
        <v>0.306975110376564</v>
      </c>
      <c r="AA684">
        <v>0.72610664078822296</v>
      </c>
      <c r="AB684">
        <v>22.556863479107399</v>
      </c>
      <c r="AC684">
        <v>7.0489011448141195E-2</v>
      </c>
      <c r="AD684">
        <v>0.57684129297949804</v>
      </c>
      <c r="AE684">
        <v>-23.3187036459864</v>
      </c>
      <c r="AF684">
        <v>0.64997455747578503</v>
      </c>
      <c r="AG684">
        <v>0.80674443595273604</v>
      </c>
      <c r="AH684">
        <v>0.93775487609313601</v>
      </c>
      <c r="AI684">
        <v>0.35038410267202102</v>
      </c>
      <c r="AJ684">
        <v>0.78121606160956403</v>
      </c>
      <c r="AK684">
        <v>-22.449948293177101</v>
      </c>
    </row>
    <row r="685" spans="1:37" x14ac:dyDescent="0.2">
      <c r="A685" t="s">
        <v>2412</v>
      </c>
      <c r="B685">
        <v>3943152</v>
      </c>
      <c r="C685">
        <v>3943303</v>
      </c>
      <c r="D685">
        <v>152</v>
      </c>
      <c r="E685" t="s">
        <v>2478</v>
      </c>
      <c r="F685">
        <v>3</v>
      </c>
      <c r="G685" t="s">
        <v>2479</v>
      </c>
      <c r="H685" t="s">
        <v>31000</v>
      </c>
      <c r="I685">
        <v>10</v>
      </c>
      <c r="J685">
        <v>3934519</v>
      </c>
      <c r="K685">
        <v>3935813</v>
      </c>
      <c r="L685">
        <v>1295</v>
      </c>
      <c r="M685">
        <v>1</v>
      </c>
      <c r="N685">
        <v>101927904</v>
      </c>
      <c r="O685" t="s">
        <v>2480</v>
      </c>
      <c r="P685">
        <v>8633</v>
      </c>
      <c r="Q685" t="s">
        <v>40</v>
      </c>
      <c r="R685" t="s">
        <v>2481</v>
      </c>
      <c r="S685" t="s">
        <v>31550</v>
      </c>
      <c r="T685">
        <v>0.35387198439864398</v>
      </c>
      <c r="U685">
        <v>0.603102917160658</v>
      </c>
      <c r="V685">
        <v>-21.1138300933575</v>
      </c>
      <c r="W685" t="s">
        <v>40</v>
      </c>
      <c r="X685" t="s">
        <v>40</v>
      </c>
      <c r="Y685">
        <v>0</v>
      </c>
      <c r="Z685">
        <v>0.184235113180511</v>
      </c>
      <c r="AA685">
        <v>0.72610664078822296</v>
      </c>
      <c r="AB685">
        <v>-21.1138300933575</v>
      </c>
      <c r="AC685">
        <v>0.45677901822897599</v>
      </c>
      <c r="AD685">
        <v>0.82872126865393902</v>
      </c>
      <c r="AE685">
        <v>20.2582205173379</v>
      </c>
      <c r="AF685">
        <v>0.501741946288212</v>
      </c>
      <c r="AG685">
        <v>0.80674443595273604</v>
      </c>
      <c r="AH685">
        <v>-20.1842199964406</v>
      </c>
      <c r="AI685">
        <v>0.52399907623471598</v>
      </c>
      <c r="AJ685">
        <v>0.78121606160956403</v>
      </c>
      <c r="AK685">
        <v>-20.113830729095699</v>
      </c>
    </row>
    <row r="686" spans="1:37" x14ac:dyDescent="0.2">
      <c r="A686" t="s">
        <v>2412</v>
      </c>
      <c r="B686">
        <v>3943409</v>
      </c>
      <c r="C686">
        <v>3943709</v>
      </c>
      <c r="D686">
        <v>301</v>
      </c>
      <c r="E686" t="s">
        <v>2482</v>
      </c>
      <c r="F686">
        <v>12</v>
      </c>
      <c r="G686" t="s">
        <v>2483</v>
      </c>
      <c r="H686" t="s">
        <v>31000</v>
      </c>
      <c r="I686">
        <v>10</v>
      </c>
      <c r="J686">
        <v>3934519</v>
      </c>
      <c r="K686">
        <v>3935813</v>
      </c>
      <c r="L686">
        <v>1295</v>
      </c>
      <c r="M686">
        <v>1</v>
      </c>
      <c r="N686">
        <v>101927904</v>
      </c>
      <c r="O686" t="s">
        <v>2480</v>
      </c>
      <c r="P686">
        <v>8890</v>
      </c>
      <c r="Q686" t="s">
        <v>40</v>
      </c>
      <c r="R686" t="s">
        <v>2481</v>
      </c>
      <c r="S686" t="s">
        <v>31550</v>
      </c>
      <c r="T686">
        <v>0.35387198439864398</v>
      </c>
      <c r="U686">
        <v>0.603102917160658</v>
      </c>
      <c r="V686">
        <v>-21.1138300933575</v>
      </c>
      <c r="W686" t="s">
        <v>40</v>
      </c>
      <c r="X686" t="s">
        <v>40</v>
      </c>
      <c r="Y686">
        <v>0</v>
      </c>
      <c r="Z686">
        <v>0.184235113180511</v>
      </c>
      <c r="AA686">
        <v>0.72610664078822296</v>
      </c>
      <c r="AB686">
        <v>-21.1138300933575</v>
      </c>
      <c r="AC686">
        <v>0.45677901822897599</v>
      </c>
      <c r="AD686">
        <v>0.82872126865393902</v>
      </c>
      <c r="AE686">
        <v>20.2582205173379</v>
      </c>
      <c r="AF686">
        <v>0.501741946288212</v>
      </c>
      <c r="AG686">
        <v>0.80674443595273604</v>
      </c>
      <c r="AH686">
        <v>-20.1842199964406</v>
      </c>
      <c r="AI686">
        <v>0.52399907623471598</v>
      </c>
      <c r="AJ686">
        <v>0.78121606160956403</v>
      </c>
      <c r="AK686">
        <v>-20.113830729095699</v>
      </c>
    </row>
    <row r="687" spans="1:37" x14ac:dyDescent="0.2">
      <c r="A687" t="s">
        <v>2412</v>
      </c>
      <c r="B687">
        <v>5224102</v>
      </c>
      <c r="C687">
        <v>5224328</v>
      </c>
      <c r="D687">
        <v>227</v>
      </c>
      <c r="E687" t="s">
        <v>2484</v>
      </c>
      <c r="F687">
        <v>1</v>
      </c>
      <c r="G687" t="s">
        <v>2485</v>
      </c>
      <c r="H687" t="s">
        <v>31000</v>
      </c>
      <c r="I687">
        <v>10</v>
      </c>
      <c r="J687">
        <v>5196837</v>
      </c>
      <c r="K687">
        <v>5218949</v>
      </c>
      <c r="L687">
        <v>22113</v>
      </c>
      <c r="M687">
        <v>1</v>
      </c>
      <c r="N687">
        <v>1109</v>
      </c>
      <c r="O687" t="s">
        <v>2486</v>
      </c>
      <c r="P687">
        <v>27265</v>
      </c>
      <c r="Q687" t="s">
        <v>2487</v>
      </c>
      <c r="R687" t="s">
        <v>2488</v>
      </c>
      <c r="S687" t="s">
        <v>31551</v>
      </c>
      <c r="T687">
        <v>0.54421053469192604</v>
      </c>
      <c r="U687">
        <v>0.80321479550967601</v>
      </c>
      <c r="V687">
        <v>0.89964898633703005</v>
      </c>
      <c r="W687">
        <v>0.94541066367716797</v>
      </c>
      <c r="X687">
        <v>0.95159051474143896</v>
      </c>
      <c r="Y687">
        <v>-2.7494782478010702</v>
      </c>
      <c r="Z687">
        <v>0.96726857278496403</v>
      </c>
      <c r="AA687">
        <v>0.99919698600769702</v>
      </c>
      <c r="AB687">
        <v>-6.3825062067643906E-2</v>
      </c>
      <c r="AC687">
        <v>0.92091778829119397</v>
      </c>
      <c r="AD687">
        <v>0.94068432309766403</v>
      </c>
      <c r="AE687">
        <v>-1.1302008351749</v>
      </c>
      <c r="AF687">
        <v>0.22065000948199101</v>
      </c>
      <c r="AG687">
        <v>0.68151250837662902</v>
      </c>
      <c r="AH687">
        <v>1.8292595241745</v>
      </c>
      <c r="AI687">
        <v>0.98342151819761803</v>
      </c>
      <c r="AJ687">
        <v>0.98789258377071898</v>
      </c>
      <c r="AK687">
        <v>-2.5873251015026399</v>
      </c>
    </row>
    <row r="688" spans="1:37" x14ac:dyDescent="0.2">
      <c r="A688" t="s">
        <v>2412</v>
      </c>
      <c r="B688">
        <v>5245778</v>
      </c>
      <c r="C688">
        <v>5245949</v>
      </c>
      <c r="D688">
        <v>172</v>
      </c>
      <c r="E688" t="s">
        <v>2489</v>
      </c>
      <c r="F688">
        <v>4</v>
      </c>
      <c r="G688" t="s">
        <v>2490</v>
      </c>
      <c r="H688" t="s">
        <v>31552</v>
      </c>
      <c r="I688">
        <v>10</v>
      </c>
      <c r="J688">
        <v>5266033</v>
      </c>
      <c r="K688">
        <v>5271236</v>
      </c>
      <c r="L688">
        <v>5204</v>
      </c>
      <c r="M688">
        <v>2</v>
      </c>
      <c r="N688">
        <v>110806285</v>
      </c>
      <c r="O688" t="s">
        <v>2491</v>
      </c>
      <c r="P688">
        <v>25287</v>
      </c>
      <c r="Q688" t="s">
        <v>2492</v>
      </c>
      <c r="R688" t="s">
        <v>2493</v>
      </c>
      <c r="S688" t="s">
        <v>31553</v>
      </c>
      <c r="T688">
        <v>7.3374270299014499E-2</v>
      </c>
      <c r="U688">
        <v>0.603102917160658</v>
      </c>
      <c r="V688">
        <v>22.3877313036533</v>
      </c>
      <c r="W688">
        <v>0.78495938470128301</v>
      </c>
      <c r="X688">
        <v>0.95159051474143896</v>
      </c>
      <c r="Y688">
        <v>2.2942766951445299</v>
      </c>
      <c r="Z688">
        <v>4.24211440606354E-2</v>
      </c>
      <c r="AA688">
        <v>0.72610664078822296</v>
      </c>
      <c r="AB688">
        <v>23.7038573806846</v>
      </c>
      <c r="AC688">
        <v>0.60944620305506203</v>
      </c>
      <c r="AD688">
        <v>0.87989882095915395</v>
      </c>
      <c r="AE688">
        <v>1.6410525244167</v>
      </c>
      <c r="AF688">
        <v>0.66285170732664001</v>
      </c>
      <c r="AG688">
        <v>0.819861597272179</v>
      </c>
      <c r="AH688">
        <v>-0.94689327370615495</v>
      </c>
      <c r="AI688">
        <v>1</v>
      </c>
      <c r="AJ688">
        <v>1</v>
      </c>
      <c r="AK688">
        <v>2.09195811658984</v>
      </c>
    </row>
    <row r="689" spans="1:37" x14ac:dyDescent="0.2">
      <c r="A689" t="s">
        <v>2412</v>
      </c>
      <c r="B689">
        <v>5245949</v>
      </c>
      <c r="C689">
        <v>5246120</v>
      </c>
      <c r="D689">
        <v>172</v>
      </c>
      <c r="E689" t="s">
        <v>2494</v>
      </c>
      <c r="F689">
        <v>3</v>
      </c>
      <c r="G689" t="s">
        <v>2495</v>
      </c>
      <c r="H689" t="s">
        <v>31552</v>
      </c>
      <c r="I689">
        <v>10</v>
      </c>
      <c r="J689">
        <v>5266033</v>
      </c>
      <c r="K689">
        <v>5271236</v>
      </c>
      <c r="L689">
        <v>5204</v>
      </c>
      <c r="M689">
        <v>2</v>
      </c>
      <c r="N689">
        <v>110806285</v>
      </c>
      <c r="O689" t="s">
        <v>2491</v>
      </c>
      <c r="P689">
        <v>25116</v>
      </c>
      <c r="Q689" t="s">
        <v>2492</v>
      </c>
      <c r="R689" t="s">
        <v>2493</v>
      </c>
      <c r="S689" t="s">
        <v>31553</v>
      </c>
      <c r="T689">
        <v>7.3374270299014499E-2</v>
      </c>
      <c r="U689">
        <v>0.603102917160658</v>
      </c>
      <c r="V689">
        <v>22.3877313036533</v>
      </c>
      <c r="W689">
        <v>0.78495938470128301</v>
      </c>
      <c r="X689">
        <v>0.95159051474143896</v>
      </c>
      <c r="Y689">
        <v>2.2942766951445299</v>
      </c>
      <c r="Z689">
        <v>4.24211440606354E-2</v>
      </c>
      <c r="AA689">
        <v>0.72610664078822296</v>
      </c>
      <c r="AB689">
        <v>23.7038573806846</v>
      </c>
      <c r="AC689">
        <v>0.60944620305506203</v>
      </c>
      <c r="AD689">
        <v>0.87989882095915395</v>
      </c>
      <c r="AE689">
        <v>1.6410525244167</v>
      </c>
      <c r="AF689">
        <v>0.66285170732664001</v>
      </c>
      <c r="AG689">
        <v>0.819861597272179</v>
      </c>
      <c r="AH689">
        <v>-0.94689327370615495</v>
      </c>
      <c r="AI689">
        <v>1</v>
      </c>
      <c r="AJ689">
        <v>1</v>
      </c>
      <c r="AK689">
        <v>2.09195811658984</v>
      </c>
    </row>
    <row r="690" spans="1:37" x14ac:dyDescent="0.2">
      <c r="A690" t="s">
        <v>2412</v>
      </c>
      <c r="B690">
        <v>5246120</v>
      </c>
      <c r="C690">
        <v>5246291</v>
      </c>
      <c r="D690">
        <v>172</v>
      </c>
      <c r="E690" t="s">
        <v>2496</v>
      </c>
      <c r="F690">
        <v>2</v>
      </c>
      <c r="G690" t="s">
        <v>2497</v>
      </c>
      <c r="H690" t="s">
        <v>31552</v>
      </c>
      <c r="I690">
        <v>10</v>
      </c>
      <c r="J690">
        <v>5266033</v>
      </c>
      <c r="K690">
        <v>5271236</v>
      </c>
      <c r="L690">
        <v>5204</v>
      </c>
      <c r="M690">
        <v>2</v>
      </c>
      <c r="N690">
        <v>110806285</v>
      </c>
      <c r="O690" t="s">
        <v>2491</v>
      </c>
      <c r="P690">
        <v>24945</v>
      </c>
      <c r="Q690" t="s">
        <v>2492</v>
      </c>
      <c r="R690" t="s">
        <v>2493</v>
      </c>
      <c r="S690" t="s">
        <v>31553</v>
      </c>
      <c r="T690">
        <v>7.3374270299014499E-2</v>
      </c>
      <c r="U690">
        <v>0.603102917160658</v>
      </c>
      <c r="V690">
        <v>22.3877313036533</v>
      </c>
      <c r="W690">
        <v>0.78495938470128301</v>
      </c>
      <c r="X690">
        <v>0.95159051474143896</v>
      </c>
      <c r="Y690">
        <v>2.2942766951445299</v>
      </c>
      <c r="Z690">
        <v>4.24211440606354E-2</v>
      </c>
      <c r="AA690">
        <v>0.72610664078822296</v>
      </c>
      <c r="AB690">
        <v>23.7038573806846</v>
      </c>
      <c r="AC690">
        <v>0.60944620305506203</v>
      </c>
      <c r="AD690">
        <v>0.87989882095915395</v>
      </c>
      <c r="AE690">
        <v>1.6410525244167</v>
      </c>
      <c r="AF690">
        <v>0.66285170732664001</v>
      </c>
      <c r="AG690">
        <v>0.819861597272179</v>
      </c>
      <c r="AH690">
        <v>-0.94689327370615495</v>
      </c>
      <c r="AI690">
        <v>1</v>
      </c>
      <c r="AJ690">
        <v>1</v>
      </c>
      <c r="AK690">
        <v>2.09195811658984</v>
      </c>
    </row>
    <row r="691" spans="1:37" x14ac:dyDescent="0.2">
      <c r="A691" t="s">
        <v>2412</v>
      </c>
      <c r="B691">
        <v>5328290</v>
      </c>
      <c r="C691">
        <v>5328561</v>
      </c>
      <c r="D691">
        <v>272</v>
      </c>
      <c r="E691" t="s">
        <v>2498</v>
      </c>
      <c r="F691">
        <v>2</v>
      </c>
      <c r="G691" t="s">
        <v>2499</v>
      </c>
      <c r="H691" t="s">
        <v>31000</v>
      </c>
      <c r="I691">
        <v>10</v>
      </c>
      <c r="J691">
        <v>5364966</v>
      </c>
      <c r="K691">
        <v>5374692</v>
      </c>
      <c r="L691">
        <v>9727</v>
      </c>
      <c r="M691">
        <v>1</v>
      </c>
      <c r="N691">
        <v>114131</v>
      </c>
      <c r="O691" t="s">
        <v>2500</v>
      </c>
      <c r="P691">
        <v>-36405</v>
      </c>
      <c r="Q691" t="s">
        <v>2501</v>
      </c>
      <c r="R691" t="s">
        <v>2502</v>
      </c>
      <c r="S691" t="s">
        <v>31554</v>
      </c>
      <c r="T691">
        <v>0.32911398597860803</v>
      </c>
      <c r="U691">
        <v>0.603102917160658</v>
      </c>
      <c r="V691">
        <v>24.082753002770101</v>
      </c>
      <c r="W691">
        <v>0.38920677604595899</v>
      </c>
      <c r="X691">
        <v>0.704072456322962</v>
      </c>
      <c r="Y691">
        <v>-23.881119153780102</v>
      </c>
      <c r="Z691">
        <v>0.48464167878831399</v>
      </c>
      <c r="AA691">
        <v>0.84435025072159198</v>
      </c>
      <c r="AB691">
        <v>23.119278955933002</v>
      </c>
      <c r="AC691">
        <v>0.21073619169722799</v>
      </c>
      <c r="AD691">
        <v>0.68253123924728298</v>
      </c>
      <c r="AE691">
        <v>-23.881119153780102</v>
      </c>
      <c r="AF691">
        <v>0.16793847098801201</v>
      </c>
      <c r="AG691">
        <v>0.68151250837662902</v>
      </c>
      <c r="AH691">
        <v>24.082753002770101</v>
      </c>
      <c r="AI691">
        <v>0.52399907623471598</v>
      </c>
      <c r="AJ691">
        <v>0.78121606160956403</v>
      </c>
      <c r="AK691">
        <v>-23.012363764196099</v>
      </c>
    </row>
    <row r="692" spans="1:37" x14ac:dyDescent="0.2">
      <c r="A692" t="s">
        <v>2412</v>
      </c>
      <c r="B692">
        <v>5488366</v>
      </c>
      <c r="C692">
        <v>5488664</v>
      </c>
      <c r="D692">
        <v>299</v>
      </c>
      <c r="E692" t="s">
        <v>2503</v>
      </c>
      <c r="F692">
        <v>7</v>
      </c>
      <c r="G692" t="s">
        <v>2504</v>
      </c>
      <c r="H692" t="s">
        <v>31000</v>
      </c>
      <c r="I692">
        <v>10</v>
      </c>
      <c r="J692">
        <v>5498697</v>
      </c>
      <c r="K692">
        <v>5499570</v>
      </c>
      <c r="L692">
        <v>874</v>
      </c>
      <c r="M692">
        <v>2</v>
      </c>
      <c r="N692">
        <v>51806</v>
      </c>
      <c r="O692" t="s">
        <v>2505</v>
      </c>
      <c r="P692">
        <v>10906</v>
      </c>
      <c r="Q692" t="s">
        <v>2506</v>
      </c>
      <c r="R692" t="s">
        <v>2507</v>
      </c>
      <c r="S692" t="s">
        <v>31555</v>
      </c>
      <c r="T692">
        <v>0.35387198439864398</v>
      </c>
      <c r="U692">
        <v>0.603102917160658</v>
      </c>
      <c r="V692">
        <v>-23.949689385037399</v>
      </c>
      <c r="W692" t="s">
        <v>40</v>
      </c>
      <c r="X692" t="s">
        <v>40</v>
      </c>
      <c r="Y692">
        <v>0</v>
      </c>
      <c r="Z692">
        <v>0.184235113180511</v>
      </c>
      <c r="AA692">
        <v>0.72610664078822296</v>
      </c>
      <c r="AB692">
        <v>-23.949689385037399</v>
      </c>
      <c r="AC692">
        <v>0.45677901822897599</v>
      </c>
      <c r="AD692">
        <v>0.82872126865393902</v>
      </c>
      <c r="AE692">
        <v>23.094079366454899</v>
      </c>
      <c r="AF692">
        <v>0.501741946288212</v>
      </c>
      <c r="AG692">
        <v>0.80674443595273604</v>
      </c>
      <c r="AH692">
        <v>-23.0200787934915</v>
      </c>
      <c r="AI692">
        <v>0.52399907623471598</v>
      </c>
      <c r="AJ692">
        <v>0.78121606160956403</v>
      </c>
      <c r="AK692">
        <v>-22.949689474080301</v>
      </c>
    </row>
    <row r="693" spans="1:37" x14ac:dyDescent="0.2">
      <c r="A693" t="s">
        <v>2412</v>
      </c>
      <c r="B693">
        <v>5488842</v>
      </c>
      <c r="C693">
        <v>5489140</v>
      </c>
      <c r="D693">
        <v>299</v>
      </c>
      <c r="E693" t="s">
        <v>2508</v>
      </c>
      <c r="F693">
        <v>9</v>
      </c>
      <c r="G693" t="s">
        <v>2509</v>
      </c>
      <c r="H693" t="s">
        <v>31000</v>
      </c>
      <c r="I693">
        <v>10</v>
      </c>
      <c r="J693">
        <v>5498697</v>
      </c>
      <c r="K693">
        <v>5499570</v>
      </c>
      <c r="L693">
        <v>874</v>
      </c>
      <c r="M693">
        <v>2</v>
      </c>
      <c r="N693">
        <v>51806</v>
      </c>
      <c r="O693" t="s">
        <v>2505</v>
      </c>
      <c r="P693">
        <v>10430</v>
      </c>
      <c r="Q693" t="s">
        <v>2506</v>
      </c>
      <c r="R693" t="s">
        <v>2507</v>
      </c>
      <c r="S693" t="s">
        <v>31555</v>
      </c>
      <c r="T693">
        <v>0.35387198439864398</v>
      </c>
      <c r="U693">
        <v>0.603102917160658</v>
      </c>
      <c r="V693">
        <v>-23.4351162503689</v>
      </c>
      <c r="W693" t="s">
        <v>40</v>
      </c>
      <c r="X693" t="s">
        <v>40</v>
      </c>
      <c r="Y693">
        <v>0</v>
      </c>
      <c r="Z693">
        <v>0.184235113180511</v>
      </c>
      <c r="AA693">
        <v>0.72610664078822296</v>
      </c>
      <c r="AB693">
        <v>-23.4351162503689</v>
      </c>
      <c r="AC693">
        <v>0.45677901822897599</v>
      </c>
      <c r="AD693">
        <v>0.82872126865393902</v>
      </c>
      <c r="AE693">
        <v>22.579506262678901</v>
      </c>
      <c r="AF693">
        <v>0.501741946288212</v>
      </c>
      <c r="AG693">
        <v>0.80674443595273604</v>
      </c>
      <c r="AH693">
        <v>-22.5055056933498</v>
      </c>
      <c r="AI693">
        <v>0.52399907623471598</v>
      </c>
      <c r="AJ693">
        <v>0.78121606160956403</v>
      </c>
      <c r="AK693">
        <v>-22.435116377573099</v>
      </c>
    </row>
    <row r="694" spans="1:37" x14ac:dyDescent="0.2">
      <c r="A694" t="s">
        <v>2412</v>
      </c>
      <c r="B694">
        <v>5557906</v>
      </c>
      <c r="C694">
        <v>5558085</v>
      </c>
      <c r="D694">
        <v>180</v>
      </c>
      <c r="E694" t="s">
        <v>2510</v>
      </c>
      <c r="F694">
        <v>7</v>
      </c>
      <c r="G694" t="s">
        <v>2511</v>
      </c>
      <c r="H694" t="s">
        <v>31000</v>
      </c>
      <c r="I694">
        <v>10</v>
      </c>
      <c r="J694">
        <v>5549637</v>
      </c>
      <c r="K694">
        <v>5554329</v>
      </c>
      <c r="L694">
        <v>4693</v>
      </c>
      <c r="M694">
        <v>2</v>
      </c>
      <c r="N694">
        <v>105376380</v>
      </c>
      <c r="O694" t="s">
        <v>2512</v>
      </c>
      <c r="P694">
        <v>-3577</v>
      </c>
      <c r="Q694" t="s">
        <v>2513</v>
      </c>
      <c r="R694" t="s">
        <v>2514</v>
      </c>
      <c r="S694" t="s">
        <v>31556</v>
      </c>
      <c r="T694">
        <v>0.32911398597860803</v>
      </c>
      <c r="U694">
        <v>0.603102917160658</v>
      </c>
      <c r="V694">
        <v>22.072980506895899</v>
      </c>
      <c r="W694" t="s">
        <v>40</v>
      </c>
      <c r="X694" t="s">
        <v>40</v>
      </c>
      <c r="Y694">
        <v>0</v>
      </c>
      <c r="Z694">
        <v>0.306975110376564</v>
      </c>
      <c r="AA694">
        <v>0.72610664078822296</v>
      </c>
      <c r="AB694">
        <v>24.4989700588626</v>
      </c>
      <c r="AC694">
        <v>0.27780950890804001</v>
      </c>
      <c r="AD694">
        <v>0.68253123924728298</v>
      </c>
      <c r="AE694">
        <v>24.5364447627211</v>
      </c>
      <c r="AF694">
        <v>0.64997455747578503</v>
      </c>
      <c r="AG694">
        <v>0.80674443595273604</v>
      </c>
      <c r="AH694">
        <v>-2.2447730797874899</v>
      </c>
      <c r="AI694">
        <v>0.35038410267202102</v>
      </c>
      <c r="AJ694">
        <v>0.78121606160956403</v>
      </c>
      <c r="AK694">
        <v>-24.3920548596267</v>
      </c>
    </row>
    <row r="695" spans="1:37" x14ac:dyDescent="0.2">
      <c r="A695" t="s">
        <v>2412</v>
      </c>
      <c r="B695">
        <v>5558085</v>
      </c>
      <c r="C695">
        <v>5558264</v>
      </c>
      <c r="D695">
        <v>180</v>
      </c>
      <c r="E695" t="s">
        <v>2515</v>
      </c>
      <c r="F695">
        <v>7</v>
      </c>
      <c r="G695" t="s">
        <v>2516</v>
      </c>
      <c r="H695" t="s">
        <v>31000</v>
      </c>
      <c r="I695">
        <v>10</v>
      </c>
      <c r="J695">
        <v>5549637</v>
      </c>
      <c r="K695">
        <v>5554329</v>
      </c>
      <c r="L695">
        <v>4693</v>
      </c>
      <c r="M695">
        <v>2</v>
      </c>
      <c r="N695">
        <v>105376380</v>
      </c>
      <c r="O695" t="s">
        <v>2512</v>
      </c>
      <c r="P695">
        <v>-3756</v>
      </c>
      <c r="Q695" t="s">
        <v>2513</v>
      </c>
      <c r="R695" t="s">
        <v>2514</v>
      </c>
      <c r="S695" t="s">
        <v>31556</v>
      </c>
      <c r="T695">
        <v>0.32911398597860803</v>
      </c>
      <c r="U695">
        <v>0.603102917160658</v>
      </c>
      <c r="V695">
        <v>22.072980506895899</v>
      </c>
      <c r="W695" t="s">
        <v>40</v>
      </c>
      <c r="X695" t="s">
        <v>40</v>
      </c>
      <c r="Y695">
        <v>0</v>
      </c>
      <c r="Z695">
        <v>0.306975110376564</v>
      </c>
      <c r="AA695">
        <v>0.72610664078822296</v>
      </c>
      <c r="AB695">
        <v>24.4989700588626</v>
      </c>
      <c r="AC695">
        <v>0.27780950890804001</v>
      </c>
      <c r="AD695">
        <v>0.68253123924728298</v>
      </c>
      <c r="AE695">
        <v>24.5364447627211</v>
      </c>
      <c r="AF695">
        <v>0.64997455747578503</v>
      </c>
      <c r="AG695">
        <v>0.80674443595273604</v>
      </c>
      <c r="AH695">
        <v>-2.2447730797874899</v>
      </c>
      <c r="AI695">
        <v>0.35038410267202102</v>
      </c>
      <c r="AJ695">
        <v>0.78121606160956403</v>
      </c>
      <c r="AK695">
        <v>-24.3920548596267</v>
      </c>
    </row>
    <row r="696" spans="1:37" x14ac:dyDescent="0.2">
      <c r="A696" t="s">
        <v>2412</v>
      </c>
      <c r="B696">
        <v>5558383</v>
      </c>
      <c r="C696">
        <v>5558682</v>
      </c>
      <c r="D696">
        <v>300</v>
      </c>
      <c r="E696" t="s">
        <v>2517</v>
      </c>
      <c r="F696">
        <v>8</v>
      </c>
      <c r="G696" t="s">
        <v>2518</v>
      </c>
      <c r="H696" t="s">
        <v>31000</v>
      </c>
      <c r="I696">
        <v>10</v>
      </c>
      <c r="J696">
        <v>5549637</v>
      </c>
      <c r="K696">
        <v>5554329</v>
      </c>
      <c r="L696">
        <v>4693</v>
      </c>
      <c r="M696">
        <v>2</v>
      </c>
      <c r="N696">
        <v>105376380</v>
      </c>
      <c r="O696" t="s">
        <v>2512</v>
      </c>
      <c r="P696">
        <v>-4054</v>
      </c>
      <c r="Q696" t="s">
        <v>2513</v>
      </c>
      <c r="R696" t="s">
        <v>2514</v>
      </c>
      <c r="S696" t="s">
        <v>31556</v>
      </c>
      <c r="T696">
        <v>0.32911398597860803</v>
      </c>
      <c r="U696">
        <v>0.603102917160658</v>
      </c>
      <c r="V696">
        <v>22.072980506895899</v>
      </c>
      <c r="W696" t="s">
        <v>40</v>
      </c>
      <c r="X696" t="s">
        <v>40</v>
      </c>
      <c r="Y696">
        <v>0</v>
      </c>
      <c r="Z696">
        <v>0.306975110376564</v>
      </c>
      <c r="AA696">
        <v>0.72610664078822296</v>
      </c>
      <c r="AB696">
        <v>24.4989700588626</v>
      </c>
      <c r="AC696">
        <v>0.27780950890804001</v>
      </c>
      <c r="AD696">
        <v>0.68253123924728298</v>
      </c>
      <c r="AE696">
        <v>24.5364447627211</v>
      </c>
      <c r="AF696">
        <v>0.64997455747578503</v>
      </c>
      <c r="AG696">
        <v>0.80674443595273604</v>
      </c>
      <c r="AH696">
        <v>-2.2447730797874899</v>
      </c>
      <c r="AI696">
        <v>0.35038410267202102</v>
      </c>
      <c r="AJ696">
        <v>0.78121606160956403</v>
      </c>
      <c r="AK696">
        <v>-24.3920548596267</v>
      </c>
    </row>
    <row r="697" spans="1:37" x14ac:dyDescent="0.2">
      <c r="A697" t="s">
        <v>2412</v>
      </c>
      <c r="B697">
        <v>6019570</v>
      </c>
      <c r="C697">
        <v>6019713</v>
      </c>
      <c r="D697">
        <v>144</v>
      </c>
      <c r="E697" t="s">
        <v>2519</v>
      </c>
      <c r="F697">
        <v>2</v>
      </c>
      <c r="G697" t="s">
        <v>2520</v>
      </c>
      <c r="H697" t="s">
        <v>30987</v>
      </c>
      <c r="I697">
        <v>10</v>
      </c>
      <c r="J697">
        <v>6010715</v>
      </c>
      <c r="K697">
        <v>6020339</v>
      </c>
      <c r="L697">
        <v>9625</v>
      </c>
      <c r="M697">
        <v>2</v>
      </c>
      <c r="N697">
        <v>3559</v>
      </c>
      <c r="O697" t="s">
        <v>2521</v>
      </c>
      <c r="P697">
        <v>626</v>
      </c>
      <c r="Q697" t="s">
        <v>2522</v>
      </c>
      <c r="R697" t="s">
        <v>2523</v>
      </c>
      <c r="S697" t="s">
        <v>31557</v>
      </c>
      <c r="T697">
        <v>1</v>
      </c>
      <c r="U697">
        <v>1</v>
      </c>
      <c r="V697">
        <v>-3.3535273180732799</v>
      </c>
      <c r="W697">
        <v>0.29261482077562401</v>
      </c>
      <c r="X697">
        <v>0.704072456322962</v>
      </c>
      <c r="Y697">
        <v>21.650772357723501</v>
      </c>
      <c r="Z697">
        <v>0.65379035313853895</v>
      </c>
      <c r="AA697">
        <v>0.84521697243271998</v>
      </c>
      <c r="AB697">
        <v>-4.31700100387825</v>
      </c>
      <c r="AC697">
        <v>0.27780950890804001</v>
      </c>
      <c r="AD697">
        <v>0.68253123924728298</v>
      </c>
      <c r="AE697">
        <v>24.203213105723801</v>
      </c>
      <c r="AF697">
        <v>0.64997455747578503</v>
      </c>
      <c r="AG697">
        <v>0.80674443595273604</v>
      </c>
      <c r="AH697">
        <v>-2.42391668679107</v>
      </c>
      <c r="AI697">
        <v>0.59609816080359102</v>
      </c>
      <c r="AJ697">
        <v>0.78121606160956403</v>
      </c>
      <c r="AK697">
        <v>-2.2795268048149899</v>
      </c>
    </row>
    <row r="698" spans="1:37" x14ac:dyDescent="0.2">
      <c r="A698" t="s">
        <v>2412</v>
      </c>
      <c r="B698">
        <v>6694164</v>
      </c>
      <c r="C698">
        <v>6694315</v>
      </c>
      <c r="D698">
        <v>152</v>
      </c>
      <c r="E698" t="s">
        <v>2524</v>
      </c>
      <c r="F698">
        <v>1</v>
      </c>
      <c r="G698" t="s">
        <v>2525</v>
      </c>
      <c r="H698" t="s">
        <v>31558</v>
      </c>
      <c r="I698">
        <v>10</v>
      </c>
      <c r="J698">
        <v>6682513</v>
      </c>
      <c r="K698">
        <v>6823789</v>
      </c>
      <c r="L698">
        <v>141277</v>
      </c>
      <c r="M698">
        <v>1</v>
      </c>
      <c r="N698">
        <v>100507127</v>
      </c>
      <c r="O698" t="s">
        <v>2526</v>
      </c>
      <c r="P698">
        <v>11651</v>
      </c>
      <c r="Q698" t="s">
        <v>2527</v>
      </c>
      <c r="R698" t="s">
        <v>2528</v>
      </c>
      <c r="S698" t="s">
        <v>31559</v>
      </c>
      <c r="T698">
        <v>0.35387198439864398</v>
      </c>
      <c r="U698">
        <v>0.603102917160658</v>
      </c>
      <c r="V698">
        <v>-23.949689385037399</v>
      </c>
      <c r="W698" t="s">
        <v>40</v>
      </c>
      <c r="X698" t="s">
        <v>40</v>
      </c>
      <c r="Y698">
        <v>0</v>
      </c>
      <c r="Z698">
        <v>0.184235113180511</v>
      </c>
      <c r="AA698">
        <v>0.72610664078822296</v>
      </c>
      <c r="AB698">
        <v>-23.949689385037399</v>
      </c>
      <c r="AC698">
        <v>0.45677901822897599</v>
      </c>
      <c r="AD698">
        <v>0.82872126865393902</v>
      </c>
      <c r="AE698">
        <v>23.094079366454899</v>
      </c>
      <c r="AF698">
        <v>0.501741946288212</v>
      </c>
      <c r="AG698">
        <v>0.80674443595273604</v>
      </c>
      <c r="AH698">
        <v>-23.0200787934915</v>
      </c>
      <c r="AI698">
        <v>0.52399907623471598</v>
      </c>
      <c r="AJ698">
        <v>0.78121606160956403</v>
      </c>
      <c r="AK698">
        <v>-22.949689474080301</v>
      </c>
    </row>
    <row r="699" spans="1:37" x14ac:dyDescent="0.2">
      <c r="A699" t="s">
        <v>2412</v>
      </c>
      <c r="B699">
        <v>11073931</v>
      </c>
      <c r="C699">
        <v>11074082</v>
      </c>
      <c r="D699">
        <v>152</v>
      </c>
      <c r="E699" t="s">
        <v>2529</v>
      </c>
      <c r="F699">
        <v>2</v>
      </c>
      <c r="G699" t="s">
        <v>2530</v>
      </c>
      <c r="H699" t="s">
        <v>31560</v>
      </c>
      <c r="I699">
        <v>10</v>
      </c>
      <c r="J699">
        <v>11082125</v>
      </c>
      <c r="K699">
        <v>11096474</v>
      </c>
      <c r="L699">
        <v>14350</v>
      </c>
      <c r="M699">
        <v>2</v>
      </c>
      <c r="N699">
        <v>439950</v>
      </c>
      <c r="O699" t="s">
        <v>2531</v>
      </c>
      <c r="P699">
        <v>22392</v>
      </c>
      <c r="Q699" t="s">
        <v>2532</v>
      </c>
      <c r="R699" t="s">
        <v>2533</v>
      </c>
      <c r="S699" t="s">
        <v>31561</v>
      </c>
      <c r="T699">
        <v>0.69476855196447296</v>
      </c>
      <c r="U699">
        <v>0.903134602785859</v>
      </c>
      <c r="V699">
        <v>0.27571078640792501</v>
      </c>
      <c r="W699">
        <v>0.39598490903280598</v>
      </c>
      <c r="X699">
        <v>0.71143044911719</v>
      </c>
      <c r="Y699">
        <v>-0.174673657028592</v>
      </c>
      <c r="Z699">
        <v>0.58386881442105099</v>
      </c>
      <c r="AA699">
        <v>0.84521697243271998</v>
      </c>
      <c r="AB699">
        <v>-0.185073474333902</v>
      </c>
      <c r="AC699">
        <v>0.26009280865982198</v>
      </c>
      <c r="AD699">
        <v>0.68253123924728298</v>
      </c>
      <c r="AE699">
        <v>-0.340958098589346</v>
      </c>
      <c r="AF699">
        <v>0.25711658820604499</v>
      </c>
      <c r="AG699">
        <v>0.70473078222419605</v>
      </c>
      <c r="AH699">
        <v>0.63913213214037801</v>
      </c>
      <c r="AI699">
        <v>0.59215346316237405</v>
      </c>
      <c r="AJ699">
        <v>0.78121606160956403</v>
      </c>
      <c r="AK699">
        <v>4.0991922328313002E-2</v>
      </c>
    </row>
    <row r="700" spans="1:37" x14ac:dyDescent="0.2">
      <c r="A700" t="s">
        <v>2412</v>
      </c>
      <c r="B700">
        <v>11496304</v>
      </c>
      <c r="C700">
        <v>11496455</v>
      </c>
      <c r="D700">
        <v>152</v>
      </c>
      <c r="E700" t="s">
        <v>2534</v>
      </c>
      <c r="F700">
        <v>1</v>
      </c>
      <c r="G700" t="s">
        <v>2535</v>
      </c>
      <c r="H700" t="s">
        <v>31562</v>
      </c>
      <c r="I700">
        <v>10</v>
      </c>
      <c r="J700">
        <v>11460510</v>
      </c>
      <c r="K700">
        <v>11532275</v>
      </c>
      <c r="L700">
        <v>71766</v>
      </c>
      <c r="M700">
        <v>2</v>
      </c>
      <c r="N700">
        <v>9712</v>
      </c>
      <c r="O700" t="s">
        <v>2536</v>
      </c>
      <c r="P700">
        <v>35820</v>
      </c>
      <c r="Q700" t="s">
        <v>2537</v>
      </c>
      <c r="R700" t="s">
        <v>2538</v>
      </c>
      <c r="S700" t="s">
        <v>31563</v>
      </c>
      <c r="T700">
        <v>0.77739465478570102</v>
      </c>
      <c r="U700">
        <v>0.99436320106420795</v>
      </c>
      <c r="V700">
        <v>1.43516359563134</v>
      </c>
      <c r="W700">
        <v>0.968948840757619</v>
      </c>
      <c r="X700">
        <v>0.97276102706905299</v>
      </c>
      <c r="Y700">
        <v>0.41340486079422301</v>
      </c>
      <c r="Z700">
        <v>0.63550082999490698</v>
      </c>
      <c r="AA700">
        <v>0.84521697243271998</v>
      </c>
      <c r="AB700">
        <v>0.66829100700604005</v>
      </c>
      <c r="AC700">
        <v>0.89897915399633299</v>
      </c>
      <c r="AD700">
        <v>0.94068432309766403</v>
      </c>
      <c r="AE700">
        <v>0.13721909543310901</v>
      </c>
      <c r="AF700">
        <v>0.35688019559054202</v>
      </c>
      <c r="AG700">
        <v>0.75445797245062596</v>
      </c>
      <c r="AH700">
        <v>1.90430288761508</v>
      </c>
      <c r="AI700">
        <v>0.99036332237559799</v>
      </c>
      <c r="AJ700">
        <v>0.99368273668997198</v>
      </c>
      <c r="AK700">
        <v>0.50241353628176599</v>
      </c>
    </row>
    <row r="701" spans="1:37" x14ac:dyDescent="0.2">
      <c r="A701" t="s">
        <v>2412</v>
      </c>
      <c r="B701">
        <v>11736528</v>
      </c>
      <c r="C701">
        <v>11736701</v>
      </c>
      <c r="D701">
        <v>174</v>
      </c>
      <c r="E701" t="s">
        <v>2539</v>
      </c>
      <c r="F701">
        <v>2</v>
      </c>
      <c r="G701" t="s">
        <v>2540</v>
      </c>
      <c r="H701" t="s">
        <v>31000</v>
      </c>
      <c r="I701">
        <v>10</v>
      </c>
      <c r="J701">
        <v>11742366</v>
      </c>
      <c r="K701">
        <v>11764070</v>
      </c>
      <c r="L701">
        <v>21705</v>
      </c>
      <c r="M701">
        <v>1</v>
      </c>
      <c r="N701">
        <v>79746</v>
      </c>
      <c r="O701" t="s">
        <v>2541</v>
      </c>
      <c r="P701">
        <v>-5665</v>
      </c>
      <c r="Q701" t="s">
        <v>2542</v>
      </c>
      <c r="R701" t="s">
        <v>2543</v>
      </c>
      <c r="S701" t="s">
        <v>31564</v>
      </c>
      <c r="T701">
        <v>0.73526292438676699</v>
      </c>
      <c r="U701">
        <v>0.94601950430535697</v>
      </c>
      <c r="V701">
        <v>-0.30132162505267701</v>
      </c>
      <c r="W701">
        <v>0.50812911334850597</v>
      </c>
      <c r="X701">
        <v>0.79281990064911001</v>
      </c>
      <c r="Y701">
        <v>0.88043204310493395</v>
      </c>
      <c r="Z701">
        <v>1</v>
      </c>
      <c r="AA701">
        <v>1</v>
      </c>
      <c r="AB701">
        <v>-0.62037157048148295</v>
      </c>
      <c r="AC701">
        <v>0.61970877338121499</v>
      </c>
      <c r="AD701">
        <v>0.87989882095915395</v>
      </c>
      <c r="AE701">
        <v>0.60705054843219897</v>
      </c>
      <c r="AF701">
        <v>0.51979192309294697</v>
      </c>
      <c r="AG701">
        <v>0.80674443595273604</v>
      </c>
      <c r="AH701">
        <v>0.10702488524553</v>
      </c>
      <c r="AI701">
        <v>0.491169167354572</v>
      </c>
      <c r="AJ701">
        <v>0.78121606160956403</v>
      </c>
      <c r="AK701">
        <v>0.75227076340840804</v>
      </c>
    </row>
    <row r="702" spans="1:37" x14ac:dyDescent="0.2">
      <c r="A702" t="s">
        <v>2412</v>
      </c>
      <c r="B702">
        <v>11736701</v>
      </c>
      <c r="C702">
        <v>11736874</v>
      </c>
      <c r="D702">
        <v>174</v>
      </c>
      <c r="E702" t="s">
        <v>2544</v>
      </c>
      <c r="F702">
        <v>3</v>
      </c>
      <c r="G702" t="s">
        <v>2545</v>
      </c>
      <c r="H702" t="s">
        <v>31000</v>
      </c>
      <c r="I702">
        <v>10</v>
      </c>
      <c r="J702">
        <v>11742366</v>
      </c>
      <c r="K702">
        <v>11764070</v>
      </c>
      <c r="L702">
        <v>21705</v>
      </c>
      <c r="M702">
        <v>1</v>
      </c>
      <c r="N702">
        <v>79746</v>
      </c>
      <c r="O702" t="s">
        <v>2541</v>
      </c>
      <c r="P702">
        <v>-5492</v>
      </c>
      <c r="Q702" t="s">
        <v>2542</v>
      </c>
      <c r="R702" t="s">
        <v>2543</v>
      </c>
      <c r="S702" t="s">
        <v>31564</v>
      </c>
      <c r="T702">
        <v>0.73526292438676699</v>
      </c>
      <c r="U702">
        <v>0.94601950430535697</v>
      </c>
      <c r="V702">
        <v>-0.40793925491868099</v>
      </c>
      <c r="W702">
        <v>0.50812911334850597</v>
      </c>
      <c r="X702">
        <v>0.79281990064911001</v>
      </c>
      <c r="Y702">
        <v>0.72479836583984703</v>
      </c>
      <c r="Z702">
        <v>1</v>
      </c>
      <c r="AA702">
        <v>1</v>
      </c>
      <c r="AB702">
        <v>-0.72698920034748804</v>
      </c>
      <c r="AC702">
        <v>0.61970877338121499</v>
      </c>
      <c r="AD702">
        <v>0.87989882095915395</v>
      </c>
      <c r="AE702">
        <v>0.45141687116711199</v>
      </c>
      <c r="AF702">
        <v>0.51979192309294697</v>
      </c>
      <c r="AG702">
        <v>0.80674443595273604</v>
      </c>
      <c r="AH702">
        <v>3.1913661494835197E-2</v>
      </c>
      <c r="AI702">
        <v>0.491169167354572</v>
      </c>
      <c r="AJ702">
        <v>0.78121606160956403</v>
      </c>
      <c r="AK702">
        <v>0.67218996584708401</v>
      </c>
    </row>
    <row r="703" spans="1:37" x14ac:dyDescent="0.2">
      <c r="A703" t="s">
        <v>2412</v>
      </c>
      <c r="B703">
        <v>11736874</v>
      </c>
      <c r="C703">
        <v>11737047</v>
      </c>
      <c r="D703">
        <v>174</v>
      </c>
      <c r="E703" t="s">
        <v>2546</v>
      </c>
      <c r="F703">
        <v>5</v>
      </c>
      <c r="G703" t="s">
        <v>2547</v>
      </c>
      <c r="H703" t="s">
        <v>31000</v>
      </c>
      <c r="I703">
        <v>10</v>
      </c>
      <c r="J703">
        <v>11742366</v>
      </c>
      <c r="K703">
        <v>11764070</v>
      </c>
      <c r="L703">
        <v>21705</v>
      </c>
      <c r="M703">
        <v>1</v>
      </c>
      <c r="N703">
        <v>79746</v>
      </c>
      <c r="O703" t="s">
        <v>2541</v>
      </c>
      <c r="P703">
        <v>-5319</v>
      </c>
      <c r="Q703" t="s">
        <v>2542</v>
      </c>
      <c r="R703" t="s">
        <v>2543</v>
      </c>
      <c r="S703" t="s">
        <v>31564</v>
      </c>
      <c r="T703">
        <v>0.76543399158729997</v>
      </c>
      <c r="U703">
        <v>0.98077402964937099</v>
      </c>
      <c r="V703">
        <v>-0.82237743582215095</v>
      </c>
      <c r="W703">
        <v>0.55928740337643501</v>
      </c>
      <c r="X703">
        <v>0.85516106823402505</v>
      </c>
      <c r="Y703">
        <v>0.30739286781567499</v>
      </c>
      <c r="Z703">
        <v>0.98009699876438805</v>
      </c>
      <c r="AA703">
        <v>1</v>
      </c>
      <c r="AB703">
        <v>-0.90295201164713101</v>
      </c>
      <c r="AC703">
        <v>0.66936686201572204</v>
      </c>
      <c r="AD703">
        <v>0.87989882095915395</v>
      </c>
      <c r="AE703">
        <v>8.8772835505392195E-2</v>
      </c>
      <c r="AF703">
        <v>0.55305898210437998</v>
      </c>
      <c r="AG703">
        <v>0.80674443595273604</v>
      </c>
      <c r="AH703">
        <v>-0.43339286652595599</v>
      </c>
      <c r="AI703">
        <v>0.55396723145988602</v>
      </c>
      <c r="AJ703">
        <v>0.78121606160956403</v>
      </c>
      <c r="AK703">
        <v>0.38140216211758798</v>
      </c>
    </row>
    <row r="704" spans="1:37" x14ac:dyDescent="0.2">
      <c r="A704" t="s">
        <v>2412</v>
      </c>
      <c r="B704">
        <v>13300010</v>
      </c>
      <c r="C704">
        <v>13300161</v>
      </c>
      <c r="D704">
        <v>152</v>
      </c>
      <c r="E704" t="s">
        <v>2548</v>
      </c>
      <c r="F704">
        <v>19</v>
      </c>
      <c r="G704" t="s">
        <v>2549</v>
      </c>
      <c r="H704" t="s">
        <v>30987</v>
      </c>
      <c r="I704">
        <v>10</v>
      </c>
      <c r="J704">
        <v>13277799</v>
      </c>
      <c r="K704">
        <v>13300064</v>
      </c>
      <c r="L704">
        <v>22266</v>
      </c>
      <c r="M704">
        <v>2</v>
      </c>
      <c r="N704">
        <v>5264</v>
      </c>
      <c r="O704" t="s">
        <v>2550</v>
      </c>
      <c r="P704">
        <v>0</v>
      </c>
      <c r="Q704" t="s">
        <v>2551</v>
      </c>
      <c r="R704" t="s">
        <v>2552</v>
      </c>
      <c r="S704" t="s">
        <v>31565</v>
      </c>
      <c r="T704">
        <v>0.97213403838398904</v>
      </c>
      <c r="U704">
        <v>1</v>
      </c>
      <c r="V704">
        <v>8.7410797424732303E-2</v>
      </c>
      <c r="W704">
        <v>0.428214032775322</v>
      </c>
      <c r="X704">
        <v>0.73460997439807996</v>
      </c>
      <c r="Y704">
        <v>5.14957763514475</v>
      </c>
      <c r="Z704">
        <v>0.96726857278496403</v>
      </c>
      <c r="AA704">
        <v>0.99919698600769702</v>
      </c>
      <c r="AB704">
        <v>-0.78141286365022</v>
      </c>
      <c r="AC704">
        <v>0.85817338719172098</v>
      </c>
      <c r="AD704">
        <v>0.94068432309766403</v>
      </c>
      <c r="AE704">
        <v>4.1495776647465297</v>
      </c>
      <c r="AF704">
        <v>0.98343762640780896</v>
      </c>
      <c r="AG704">
        <v>1</v>
      </c>
      <c r="AH704">
        <v>0.921284136309799</v>
      </c>
      <c r="AI704">
        <v>0.170234813229591</v>
      </c>
      <c r="AJ704">
        <v>0.78121606160956403</v>
      </c>
      <c r="AK704">
        <v>6.0183322338642897</v>
      </c>
    </row>
    <row r="705" spans="1:37" x14ac:dyDescent="0.2">
      <c r="A705" t="s">
        <v>2412</v>
      </c>
      <c r="B705">
        <v>13300192</v>
      </c>
      <c r="C705">
        <v>13300344</v>
      </c>
      <c r="D705">
        <v>153</v>
      </c>
      <c r="E705" t="s">
        <v>2553</v>
      </c>
      <c r="F705">
        <v>11</v>
      </c>
      <c r="G705" t="s">
        <v>2554</v>
      </c>
      <c r="H705" t="s">
        <v>30987</v>
      </c>
      <c r="I705">
        <v>10</v>
      </c>
      <c r="J705">
        <v>13295228</v>
      </c>
      <c r="K705">
        <v>13300097</v>
      </c>
      <c r="L705">
        <v>4870</v>
      </c>
      <c r="M705">
        <v>2</v>
      </c>
      <c r="N705">
        <v>5264</v>
      </c>
      <c r="O705" t="s">
        <v>2555</v>
      </c>
      <c r="P705">
        <v>-95</v>
      </c>
      <c r="Q705" t="s">
        <v>2551</v>
      </c>
      <c r="R705" t="s">
        <v>2552</v>
      </c>
      <c r="S705" t="s">
        <v>31565</v>
      </c>
      <c r="T705">
        <v>0.97213403838398904</v>
      </c>
      <c r="U705">
        <v>1</v>
      </c>
      <c r="V705">
        <v>8.7410797424732303E-2</v>
      </c>
      <c r="W705">
        <v>0.428214032775322</v>
      </c>
      <c r="X705">
        <v>0.73460997439807996</v>
      </c>
      <c r="Y705">
        <v>5.14957763514475</v>
      </c>
      <c r="Z705">
        <v>0.96726857278496403</v>
      </c>
      <c r="AA705">
        <v>0.99919698600769702</v>
      </c>
      <c r="AB705">
        <v>-0.78141286365022</v>
      </c>
      <c r="AC705">
        <v>0.85817338719172098</v>
      </c>
      <c r="AD705">
        <v>0.94068432309766403</v>
      </c>
      <c r="AE705">
        <v>4.1495776647465297</v>
      </c>
      <c r="AF705">
        <v>0.98343762640780896</v>
      </c>
      <c r="AG705">
        <v>1</v>
      </c>
      <c r="AH705">
        <v>0.921284136309799</v>
      </c>
      <c r="AI705">
        <v>0.170234813229591</v>
      </c>
      <c r="AJ705">
        <v>0.78121606160956403</v>
      </c>
      <c r="AK705">
        <v>6.0183322338642897</v>
      </c>
    </row>
    <row r="706" spans="1:37" x14ac:dyDescent="0.2">
      <c r="A706" t="s">
        <v>2412</v>
      </c>
      <c r="B706">
        <v>13324402</v>
      </c>
      <c r="C706">
        <v>13324577</v>
      </c>
      <c r="D706">
        <v>176</v>
      </c>
      <c r="E706" t="s">
        <v>2556</v>
      </c>
      <c r="F706">
        <v>1</v>
      </c>
      <c r="G706" t="s">
        <v>2557</v>
      </c>
      <c r="H706" t="s">
        <v>31566</v>
      </c>
      <c r="I706">
        <v>10</v>
      </c>
      <c r="J706">
        <v>13333901</v>
      </c>
      <c r="K706">
        <v>13340790</v>
      </c>
      <c r="L706">
        <v>6890</v>
      </c>
      <c r="M706">
        <v>2</v>
      </c>
      <c r="N706">
        <v>22929</v>
      </c>
      <c r="O706" t="s">
        <v>2558</v>
      </c>
      <c r="P706">
        <v>16213</v>
      </c>
      <c r="Q706" t="s">
        <v>2559</v>
      </c>
      <c r="R706" t="s">
        <v>2560</v>
      </c>
      <c r="S706" t="s">
        <v>31567</v>
      </c>
      <c r="T706">
        <v>0.32911398597860803</v>
      </c>
      <c r="U706">
        <v>0.603102917160658</v>
      </c>
      <c r="V706">
        <v>22.360254396547798</v>
      </c>
      <c r="W706">
        <v>0.89107655920673101</v>
      </c>
      <c r="X706">
        <v>0.95159051474143896</v>
      </c>
      <c r="Y706">
        <v>1.0153890604550899</v>
      </c>
      <c r="Z706">
        <v>0.306975110376564</v>
      </c>
      <c r="AA706">
        <v>0.72610664078822296</v>
      </c>
      <c r="AB706">
        <v>22.8135615685323</v>
      </c>
      <c r="AC706">
        <v>0.75388744886274095</v>
      </c>
      <c r="AD706">
        <v>0.87989882095915395</v>
      </c>
      <c r="AE706">
        <v>1.5389212896337399E-2</v>
      </c>
      <c r="AF706">
        <v>0.64997455747578503</v>
      </c>
      <c r="AG706">
        <v>0.80674443595273604</v>
      </c>
      <c r="AH706">
        <v>0.26024517347689502</v>
      </c>
      <c r="AI706">
        <v>0.56157887380500204</v>
      </c>
      <c r="AJ706">
        <v>0.78121606160956403</v>
      </c>
      <c r="AK706">
        <v>1.8841442726164599</v>
      </c>
    </row>
    <row r="707" spans="1:37" x14ac:dyDescent="0.2">
      <c r="A707" t="s">
        <v>2412</v>
      </c>
      <c r="B707">
        <v>13324577</v>
      </c>
      <c r="C707">
        <v>13324752</v>
      </c>
      <c r="D707">
        <v>176</v>
      </c>
      <c r="E707" t="s">
        <v>2561</v>
      </c>
      <c r="F707">
        <v>3</v>
      </c>
      <c r="G707" t="s">
        <v>2562</v>
      </c>
      <c r="H707" t="s">
        <v>31566</v>
      </c>
      <c r="I707">
        <v>10</v>
      </c>
      <c r="J707">
        <v>13333901</v>
      </c>
      <c r="K707">
        <v>13340790</v>
      </c>
      <c r="L707">
        <v>6890</v>
      </c>
      <c r="M707">
        <v>2</v>
      </c>
      <c r="N707">
        <v>22929</v>
      </c>
      <c r="O707" t="s">
        <v>2558</v>
      </c>
      <c r="P707">
        <v>16038</v>
      </c>
      <c r="Q707" t="s">
        <v>2559</v>
      </c>
      <c r="R707" t="s">
        <v>2560</v>
      </c>
      <c r="S707" t="s">
        <v>31567</v>
      </c>
      <c r="T707">
        <v>0.32911398597860803</v>
      </c>
      <c r="U707">
        <v>0.603102917160658</v>
      </c>
      <c r="V707">
        <v>22.360254396547798</v>
      </c>
      <c r="W707">
        <v>0.89107655920673101</v>
      </c>
      <c r="X707">
        <v>0.95159051474143896</v>
      </c>
      <c r="Y707">
        <v>1.0153890604550899</v>
      </c>
      <c r="Z707">
        <v>0.306975110376564</v>
      </c>
      <c r="AA707">
        <v>0.72610664078822296</v>
      </c>
      <c r="AB707">
        <v>22.8135615685323</v>
      </c>
      <c r="AC707">
        <v>0.75388744886274095</v>
      </c>
      <c r="AD707">
        <v>0.87989882095915395</v>
      </c>
      <c r="AE707">
        <v>1.5389212896337399E-2</v>
      </c>
      <c r="AF707">
        <v>0.64997455747578503</v>
      </c>
      <c r="AG707">
        <v>0.80674443595273604</v>
      </c>
      <c r="AH707">
        <v>0.26024517347689502</v>
      </c>
      <c r="AI707">
        <v>0.56157887380500204</v>
      </c>
      <c r="AJ707">
        <v>0.78121606160956403</v>
      </c>
      <c r="AK707">
        <v>1.8841442726164599</v>
      </c>
    </row>
    <row r="708" spans="1:37" x14ac:dyDescent="0.2">
      <c r="A708" t="s">
        <v>2412</v>
      </c>
      <c r="B708">
        <v>13580688</v>
      </c>
      <c r="C708">
        <v>13580941</v>
      </c>
      <c r="D708">
        <v>254</v>
      </c>
      <c r="E708" t="s">
        <v>2563</v>
      </c>
      <c r="F708">
        <v>2</v>
      </c>
      <c r="G708" t="s">
        <v>2564</v>
      </c>
      <c r="H708" t="s">
        <v>31000</v>
      </c>
      <c r="I708">
        <v>10</v>
      </c>
      <c r="J708">
        <v>13586939</v>
      </c>
      <c r="K708">
        <v>13614060</v>
      </c>
      <c r="L708">
        <v>27122</v>
      </c>
      <c r="M708">
        <v>1</v>
      </c>
      <c r="N708">
        <v>8559</v>
      </c>
      <c r="O708" t="s">
        <v>2565</v>
      </c>
      <c r="P708">
        <v>-5998</v>
      </c>
      <c r="Q708" t="s">
        <v>2566</v>
      </c>
      <c r="R708" t="s">
        <v>2567</v>
      </c>
      <c r="S708" t="s">
        <v>31568</v>
      </c>
      <c r="T708">
        <v>0.152084254673993</v>
      </c>
      <c r="U708">
        <v>0.603102917160658</v>
      </c>
      <c r="V708">
        <v>24.414008360188902</v>
      </c>
      <c r="W708">
        <v>0.38920677604595899</v>
      </c>
      <c r="X708">
        <v>0.704072456322962</v>
      </c>
      <c r="Y708">
        <v>-23.3810128208215</v>
      </c>
      <c r="Z708">
        <v>0.203350924423461</v>
      </c>
      <c r="AA708">
        <v>0.72610664078822296</v>
      </c>
      <c r="AB708">
        <v>24.032594715190299</v>
      </c>
      <c r="AC708">
        <v>0.92091778829119397</v>
      </c>
      <c r="AD708">
        <v>0.94068432309766403</v>
      </c>
      <c r="AE708">
        <v>1.0014696476527399E-2</v>
      </c>
      <c r="AF708">
        <v>0.22065000948199101</v>
      </c>
      <c r="AG708">
        <v>0.68151250837662902</v>
      </c>
      <c r="AH708">
        <v>2.0087235003061199</v>
      </c>
      <c r="AI708">
        <v>0.24456414000292601</v>
      </c>
      <c r="AJ708">
        <v>0.78121606160956403</v>
      </c>
      <c r="AK708">
        <v>-23.9256795177408</v>
      </c>
    </row>
    <row r="709" spans="1:37" x14ac:dyDescent="0.2">
      <c r="A709" t="s">
        <v>2412</v>
      </c>
      <c r="B709">
        <v>14209761</v>
      </c>
      <c r="C709">
        <v>14210024</v>
      </c>
      <c r="D709">
        <v>264</v>
      </c>
      <c r="E709" t="s">
        <v>2568</v>
      </c>
      <c r="F709">
        <v>1</v>
      </c>
      <c r="G709" t="s">
        <v>2569</v>
      </c>
      <c r="H709" t="s">
        <v>31569</v>
      </c>
      <c r="I709">
        <v>10</v>
      </c>
      <c r="J709">
        <v>14024376</v>
      </c>
      <c r="K709">
        <v>14174366</v>
      </c>
      <c r="L709">
        <v>149991</v>
      </c>
      <c r="M709">
        <v>2</v>
      </c>
      <c r="N709">
        <v>55691</v>
      </c>
      <c r="O709" t="s">
        <v>2570</v>
      </c>
      <c r="P709">
        <v>-35395</v>
      </c>
      <c r="Q709" t="s">
        <v>2571</v>
      </c>
      <c r="R709" t="s">
        <v>2572</v>
      </c>
      <c r="S709" t="s">
        <v>31570</v>
      </c>
      <c r="T709" t="s">
        <v>40</v>
      </c>
      <c r="U709" t="s">
        <v>40</v>
      </c>
      <c r="V709">
        <v>0</v>
      </c>
      <c r="W709">
        <v>0.29261482077562401</v>
      </c>
      <c r="X709">
        <v>0.704072456322962</v>
      </c>
      <c r="Y709">
        <v>22.801341580966199</v>
      </c>
      <c r="Z709">
        <v>0.48464167878831399</v>
      </c>
      <c r="AA709">
        <v>0.84435025072159198</v>
      </c>
      <c r="AB709">
        <v>21.763867083308099</v>
      </c>
      <c r="AC709">
        <v>0.45677901822897599</v>
      </c>
      <c r="AD709">
        <v>0.82872126865393902</v>
      </c>
      <c r="AE709">
        <v>21.801341778338699</v>
      </c>
      <c r="AF709">
        <v>0.501741946288212</v>
      </c>
      <c r="AG709">
        <v>0.80674443595273604</v>
      </c>
      <c r="AH709">
        <v>-21.727341217671</v>
      </c>
      <c r="AI709">
        <v>0.14667288820271701</v>
      </c>
      <c r="AJ709">
        <v>0.78121606160956403</v>
      </c>
      <c r="AK709">
        <v>22.801341580966199</v>
      </c>
    </row>
    <row r="710" spans="1:37" x14ac:dyDescent="0.2">
      <c r="A710" t="s">
        <v>2412</v>
      </c>
      <c r="B710">
        <v>14627422</v>
      </c>
      <c r="C710">
        <v>14627711</v>
      </c>
      <c r="D710">
        <v>290</v>
      </c>
      <c r="E710" t="s">
        <v>2573</v>
      </c>
      <c r="F710">
        <v>4</v>
      </c>
      <c r="G710" t="s">
        <v>2574</v>
      </c>
      <c r="H710" t="s">
        <v>31571</v>
      </c>
      <c r="I710">
        <v>10</v>
      </c>
      <c r="J710">
        <v>14521876</v>
      </c>
      <c r="K710">
        <v>14612552</v>
      </c>
      <c r="L710">
        <v>90677</v>
      </c>
      <c r="M710">
        <v>2</v>
      </c>
      <c r="N710">
        <v>83641</v>
      </c>
      <c r="O710" t="s">
        <v>2575</v>
      </c>
      <c r="P710">
        <v>-14870</v>
      </c>
      <c r="Q710" t="s">
        <v>2576</v>
      </c>
      <c r="R710" t="s">
        <v>2577</v>
      </c>
      <c r="S710" t="s">
        <v>31572</v>
      </c>
      <c r="T710">
        <v>0.35387198439864398</v>
      </c>
      <c r="U710">
        <v>0.603102917160658</v>
      </c>
      <c r="V710">
        <v>-21.386831288794099</v>
      </c>
      <c r="W710">
        <v>0.89107655920673101</v>
      </c>
      <c r="X710">
        <v>0.95159051474143896</v>
      </c>
      <c r="Y710">
        <v>2.2602886816496599</v>
      </c>
      <c r="Z710">
        <v>0.64127342146525201</v>
      </c>
      <c r="AA710">
        <v>0.84521697243271998</v>
      </c>
      <c r="AB710">
        <v>1.7894338805980701</v>
      </c>
      <c r="AC710">
        <v>0.59090205226999604</v>
      </c>
      <c r="AD710">
        <v>0.87989882095915395</v>
      </c>
      <c r="AE710">
        <v>1.8923343414926701</v>
      </c>
      <c r="AF710">
        <v>0.15203231574161999</v>
      </c>
      <c r="AG710">
        <v>0.68151250837662902</v>
      </c>
      <c r="AH710">
        <v>-23.348592476728601</v>
      </c>
      <c r="AI710">
        <v>0.84178376985732795</v>
      </c>
      <c r="AJ710">
        <v>0.95896800690842199</v>
      </c>
      <c r="AK710">
        <v>1.4619346923657</v>
      </c>
    </row>
    <row r="711" spans="1:37" x14ac:dyDescent="0.2">
      <c r="A711" t="s">
        <v>2412</v>
      </c>
      <c r="B711">
        <v>16598156</v>
      </c>
      <c r="C711">
        <v>16598307</v>
      </c>
      <c r="D711">
        <v>152</v>
      </c>
      <c r="E711" t="s">
        <v>2578</v>
      </c>
      <c r="F711">
        <v>1</v>
      </c>
      <c r="G711" t="s">
        <v>2579</v>
      </c>
      <c r="H711" t="s">
        <v>31573</v>
      </c>
      <c r="I711">
        <v>10</v>
      </c>
      <c r="J711">
        <v>16526187</v>
      </c>
      <c r="K711">
        <v>16528795</v>
      </c>
      <c r="L711">
        <v>2609</v>
      </c>
      <c r="M711">
        <v>1</v>
      </c>
      <c r="N711">
        <v>101928701</v>
      </c>
      <c r="O711" t="s">
        <v>2580</v>
      </c>
      <c r="P711">
        <v>71969</v>
      </c>
      <c r="Q711" t="s">
        <v>2581</v>
      </c>
      <c r="R711" t="s">
        <v>2582</v>
      </c>
      <c r="S711" t="s">
        <v>31574</v>
      </c>
      <c r="T711" t="s">
        <v>40</v>
      </c>
      <c r="U711" t="s">
        <v>40</v>
      </c>
      <c r="V711">
        <v>0</v>
      </c>
      <c r="W711" t="s">
        <v>40</v>
      </c>
      <c r="X711" t="s">
        <v>40</v>
      </c>
      <c r="Y711">
        <v>0</v>
      </c>
      <c r="Z711" t="s">
        <v>40</v>
      </c>
      <c r="AA711" t="s">
        <v>40</v>
      </c>
      <c r="AB711">
        <v>0</v>
      </c>
      <c r="AC711" t="s">
        <v>40</v>
      </c>
      <c r="AD711" t="s">
        <v>40</v>
      </c>
      <c r="AE711">
        <v>0</v>
      </c>
      <c r="AF711" t="s">
        <v>40</v>
      </c>
      <c r="AG711" t="s">
        <v>40</v>
      </c>
      <c r="AH711">
        <v>0</v>
      </c>
      <c r="AI711" t="s">
        <v>40</v>
      </c>
      <c r="AJ711" t="s">
        <v>40</v>
      </c>
      <c r="AK711">
        <v>0</v>
      </c>
    </row>
    <row r="712" spans="1:37" x14ac:dyDescent="0.2">
      <c r="A712" t="s">
        <v>2412</v>
      </c>
      <c r="B712">
        <v>16598307</v>
      </c>
      <c r="C712">
        <v>16598458</v>
      </c>
      <c r="D712">
        <v>152</v>
      </c>
      <c r="E712" t="s">
        <v>2583</v>
      </c>
      <c r="F712">
        <v>3</v>
      </c>
      <c r="G712" t="s">
        <v>2584</v>
      </c>
      <c r="H712" t="s">
        <v>31573</v>
      </c>
      <c r="I712">
        <v>10</v>
      </c>
      <c r="J712">
        <v>16526187</v>
      </c>
      <c r="K712">
        <v>16528795</v>
      </c>
      <c r="L712">
        <v>2609</v>
      </c>
      <c r="M712">
        <v>1</v>
      </c>
      <c r="N712">
        <v>101928701</v>
      </c>
      <c r="O712" t="s">
        <v>2580</v>
      </c>
      <c r="P712">
        <v>72120</v>
      </c>
      <c r="Q712" t="s">
        <v>2581</v>
      </c>
      <c r="R712" t="s">
        <v>2582</v>
      </c>
      <c r="S712" t="s">
        <v>31574</v>
      </c>
      <c r="T712" t="s">
        <v>40</v>
      </c>
      <c r="U712" t="s">
        <v>40</v>
      </c>
      <c r="V712">
        <v>0</v>
      </c>
      <c r="W712" t="s">
        <v>40</v>
      </c>
      <c r="X712" t="s">
        <v>40</v>
      </c>
      <c r="Y712">
        <v>0</v>
      </c>
      <c r="Z712" t="s">
        <v>40</v>
      </c>
      <c r="AA712" t="s">
        <v>40</v>
      </c>
      <c r="AB712">
        <v>0</v>
      </c>
      <c r="AC712" t="s">
        <v>40</v>
      </c>
      <c r="AD712" t="s">
        <v>40</v>
      </c>
      <c r="AE712">
        <v>0</v>
      </c>
      <c r="AF712" t="s">
        <v>40</v>
      </c>
      <c r="AG712" t="s">
        <v>40</v>
      </c>
      <c r="AH712">
        <v>0</v>
      </c>
      <c r="AI712" t="s">
        <v>40</v>
      </c>
      <c r="AJ712" t="s">
        <v>40</v>
      </c>
      <c r="AK712">
        <v>0</v>
      </c>
    </row>
    <row r="713" spans="1:37" x14ac:dyDescent="0.2">
      <c r="A713" t="s">
        <v>2412</v>
      </c>
      <c r="B713">
        <v>16598458</v>
      </c>
      <c r="C713">
        <v>16598609</v>
      </c>
      <c r="D713">
        <v>152</v>
      </c>
      <c r="E713" t="s">
        <v>2585</v>
      </c>
      <c r="F713">
        <v>2</v>
      </c>
      <c r="G713" t="s">
        <v>2586</v>
      </c>
      <c r="H713" t="s">
        <v>31573</v>
      </c>
      <c r="I713">
        <v>10</v>
      </c>
      <c r="J713">
        <v>16526187</v>
      </c>
      <c r="K713">
        <v>16528795</v>
      </c>
      <c r="L713">
        <v>2609</v>
      </c>
      <c r="M713">
        <v>1</v>
      </c>
      <c r="N713">
        <v>101928701</v>
      </c>
      <c r="O713" t="s">
        <v>2580</v>
      </c>
      <c r="P713">
        <v>72271</v>
      </c>
      <c r="Q713" t="s">
        <v>2581</v>
      </c>
      <c r="R713" t="s">
        <v>2582</v>
      </c>
      <c r="S713" t="s">
        <v>31574</v>
      </c>
      <c r="T713" t="s">
        <v>40</v>
      </c>
      <c r="U713" t="s">
        <v>40</v>
      </c>
      <c r="V713">
        <v>0</v>
      </c>
      <c r="W713" t="s">
        <v>40</v>
      </c>
      <c r="X713" t="s">
        <v>40</v>
      </c>
      <c r="Y713">
        <v>0</v>
      </c>
      <c r="Z713" t="s">
        <v>40</v>
      </c>
      <c r="AA713" t="s">
        <v>40</v>
      </c>
      <c r="AB713">
        <v>0</v>
      </c>
      <c r="AC713" t="s">
        <v>40</v>
      </c>
      <c r="AD713" t="s">
        <v>40</v>
      </c>
      <c r="AE713">
        <v>0</v>
      </c>
      <c r="AF713" t="s">
        <v>40</v>
      </c>
      <c r="AG713" t="s">
        <v>40</v>
      </c>
      <c r="AH713">
        <v>0</v>
      </c>
      <c r="AI713" t="s">
        <v>40</v>
      </c>
      <c r="AJ713" t="s">
        <v>40</v>
      </c>
      <c r="AK713">
        <v>0</v>
      </c>
    </row>
    <row r="714" spans="1:37" x14ac:dyDescent="0.2">
      <c r="A714" t="s">
        <v>2412</v>
      </c>
      <c r="B714">
        <v>17721354</v>
      </c>
      <c r="C714">
        <v>17721540</v>
      </c>
      <c r="D714">
        <v>187</v>
      </c>
      <c r="E714" t="s">
        <v>2587</v>
      </c>
      <c r="F714">
        <v>2</v>
      </c>
      <c r="G714" t="s">
        <v>2588</v>
      </c>
      <c r="H714" t="s">
        <v>31000</v>
      </c>
      <c r="I714">
        <v>10</v>
      </c>
      <c r="J714">
        <v>17694926</v>
      </c>
      <c r="K714">
        <v>17700241</v>
      </c>
      <c r="L714">
        <v>5316</v>
      </c>
      <c r="M714">
        <v>1</v>
      </c>
      <c r="N714">
        <v>8027</v>
      </c>
      <c r="O714" t="s">
        <v>2589</v>
      </c>
      <c r="P714">
        <v>26428</v>
      </c>
      <c r="Q714" t="s">
        <v>2590</v>
      </c>
      <c r="R714" t="s">
        <v>2591</v>
      </c>
      <c r="S714" t="s">
        <v>31575</v>
      </c>
      <c r="T714">
        <v>0.98307826393376296</v>
      </c>
      <c r="U714">
        <v>1</v>
      </c>
      <c r="V714">
        <v>-0.49631208255814002</v>
      </c>
      <c r="W714">
        <v>0.81532649664046897</v>
      </c>
      <c r="X714">
        <v>0.95159051474143896</v>
      </c>
      <c r="Y714">
        <v>-1.09846510083574</v>
      </c>
      <c r="Z714">
        <v>0.83378786728399401</v>
      </c>
      <c r="AA714">
        <v>0.96219119884572901</v>
      </c>
      <c r="AB714">
        <v>7.7071149828163807E-2</v>
      </c>
      <c r="AC714">
        <v>0.42426392489208298</v>
      </c>
      <c r="AD714">
        <v>0.82872126865393902</v>
      </c>
      <c r="AE714">
        <v>-1.2220673214539</v>
      </c>
      <c r="AF714">
        <v>0.87347783973237303</v>
      </c>
      <c r="AG714">
        <v>0.976383026566081</v>
      </c>
      <c r="AH714">
        <v>-0.75819687140276903</v>
      </c>
      <c r="AI714">
        <v>0.78044173838539699</v>
      </c>
      <c r="AJ714">
        <v>0.92808185275216604</v>
      </c>
      <c r="AK714">
        <v>-0.63291265173730604</v>
      </c>
    </row>
    <row r="715" spans="1:37" x14ac:dyDescent="0.2">
      <c r="A715" t="s">
        <v>2412</v>
      </c>
      <c r="B715">
        <v>17721620</v>
      </c>
      <c r="C715">
        <v>17721767</v>
      </c>
      <c r="D715">
        <v>148</v>
      </c>
      <c r="E715" t="s">
        <v>2592</v>
      </c>
      <c r="F715">
        <v>2</v>
      </c>
      <c r="G715" t="s">
        <v>2593</v>
      </c>
      <c r="H715" t="s">
        <v>31000</v>
      </c>
      <c r="I715">
        <v>10</v>
      </c>
      <c r="J715">
        <v>17694926</v>
      </c>
      <c r="K715">
        <v>17700241</v>
      </c>
      <c r="L715">
        <v>5316</v>
      </c>
      <c r="M715">
        <v>1</v>
      </c>
      <c r="N715">
        <v>8027</v>
      </c>
      <c r="O715" t="s">
        <v>2589</v>
      </c>
      <c r="P715">
        <v>26694</v>
      </c>
      <c r="Q715" t="s">
        <v>2590</v>
      </c>
      <c r="R715" t="s">
        <v>2591</v>
      </c>
      <c r="S715" t="s">
        <v>31575</v>
      </c>
      <c r="T715">
        <v>0.98307826393376296</v>
      </c>
      <c r="U715">
        <v>1</v>
      </c>
      <c r="V715">
        <v>-0.49631208255814002</v>
      </c>
      <c r="W715">
        <v>0.81532649664046897</v>
      </c>
      <c r="X715">
        <v>0.95159051474143896</v>
      </c>
      <c r="Y715">
        <v>-1.09846510083574</v>
      </c>
      <c r="Z715">
        <v>0.83378786728399401</v>
      </c>
      <c r="AA715">
        <v>0.96219119884572901</v>
      </c>
      <c r="AB715">
        <v>7.7071149828163807E-2</v>
      </c>
      <c r="AC715">
        <v>0.42426392489208298</v>
      </c>
      <c r="AD715">
        <v>0.82872126865393902</v>
      </c>
      <c r="AE715">
        <v>-1.2220673214539</v>
      </c>
      <c r="AF715">
        <v>0.87347783973237303</v>
      </c>
      <c r="AG715">
        <v>0.976383026566081</v>
      </c>
      <c r="AH715">
        <v>-0.75819687140276903</v>
      </c>
      <c r="AI715">
        <v>0.78044173838539699</v>
      </c>
      <c r="AJ715">
        <v>0.92808185275216604</v>
      </c>
      <c r="AK715">
        <v>-0.63291265173730604</v>
      </c>
    </row>
    <row r="716" spans="1:37" x14ac:dyDescent="0.2">
      <c r="A716" t="s">
        <v>2412</v>
      </c>
      <c r="B716">
        <v>18951092</v>
      </c>
      <c r="C716">
        <v>18951243</v>
      </c>
      <c r="D716">
        <v>152</v>
      </c>
      <c r="E716" t="s">
        <v>2594</v>
      </c>
      <c r="F716">
        <v>3</v>
      </c>
      <c r="G716" t="s">
        <v>2595</v>
      </c>
      <c r="H716" t="s">
        <v>31000</v>
      </c>
      <c r="I716">
        <v>10</v>
      </c>
      <c r="J716">
        <v>19048801</v>
      </c>
      <c r="K716">
        <v>19734478</v>
      </c>
      <c r="L716">
        <v>685678</v>
      </c>
      <c r="M716">
        <v>1</v>
      </c>
      <c r="N716">
        <v>340895</v>
      </c>
      <c r="O716" t="s">
        <v>2596</v>
      </c>
      <c r="P716">
        <v>-97558</v>
      </c>
      <c r="Q716" t="s">
        <v>2597</v>
      </c>
      <c r="R716" t="s">
        <v>2598</v>
      </c>
      <c r="S716" t="s">
        <v>31576</v>
      </c>
      <c r="T716">
        <v>0.97213403838398904</v>
      </c>
      <c r="U716">
        <v>1</v>
      </c>
      <c r="V716">
        <v>1.99267554629923</v>
      </c>
      <c r="W716">
        <v>0.371855812393517</v>
      </c>
      <c r="X716">
        <v>0.704072456322962</v>
      </c>
      <c r="Y716">
        <v>-3.2891238745433098</v>
      </c>
      <c r="Z716">
        <v>0.66713806400786302</v>
      </c>
      <c r="AA716">
        <v>0.84521697243271998</v>
      </c>
      <c r="AB716">
        <v>2.5515014447812501</v>
      </c>
      <c r="AC716">
        <v>0.10683406973163299</v>
      </c>
      <c r="AD716">
        <v>0.68253123924728298</v>
      </c>
      <c r="AE716">
        <v>-4.2891231123375597</v>
      </c>
      <c r="AF716">
        <v>0.74414648978297804</v>
      </c>
      <c r="AG716">
        <v>0.86906519844104402</v>
      </c>
      <c r="AH716">
        <v>-9.5129387021153297E-2</v>
      </c>
      <c r="AI716">
        <v>0.75770813086964806</v>
      </c>
      <c r="AJ716">
        <v>0.91200148566411499</v>
      </c>
      <c r="AK716">
        <v>-2.42036847223451</v>
      </c>
    </row>
    <row r="717" spans="1:37" x14ac:dyDescent="0.2">
      <c r="A717" t="s">
        <v>2412</v>
      </c>
      <c r="B717">
        <v>18951243</v>
      </c>
      <c r="C717">
        <v>18951394</v>
      </c>
      <c r="D717">
        <v>152</v>
      </c>
      <c r="E717" t="s">
        <v>2599</v>
      </c>
      <c r="F717">
        <v>8</v>
      </c>
      <c r="G717" t="s">
        <v>2600</v>
      </c>
      <c r="H717" t="s">
        <v>31000</v>
      </c>
      <c r="I717">
        <v>10</v>
      </c>
      <c r="J717">
        <v>19048801</v>
      </c>
      <c r="K717">
        <v>19734478</v>
      </c>
      <c r="L717">
        <v>685678</v>
      </c>
      <c r="M717">
        <v>1</v>
      </c>
      <c r="N717">
        <v>340895</v>
      </c>
      <c r="O717" t="s">
        <v>2596</v>
      </c>
      <c r="P717">
        <v>-97407</v>
      </c>
      <c r="Q717" t="s">
        <v>2597</v>
      </c>
      <c r="R717" t="s">
        <v>2598</v>
      </c>
      <c r="S717" t="s">
        <v>31576</v>
      </c>
      <c r="T717">
        <v>0.97213403838398904</v>
      </c>
      <c r="U717">
        <v>1</v>
      </c>
      <c r="V717">
        <v>1.99267554629923</v>
      </c>
      <c r="W717">
        <v>0.371855812393517</v>
      </c>
      <c r="X717">
        <v>0.704072456322962</v>
      </c>
      <c r="Y717">
        <v>-3.93342160811389</v>
      </c>
      <c r="Z717">
        <v>0.66713806400786302</v>
      </c>
      <c r="AA717">
        <v>0.84521697243271998</v>
      </c>
      <c r="AB717">
        <v>3.1993122898509201</v>
      </c>
      <c r="AC717">
        <v>0.10683406973163299</v>
      </c>
      <c r="AD717">
        <v>0.68253123924728298</v>
      </c>
      <c r="AE717">
        <v>-4.9334208459081301</v>
      </c>
      <c r="AF717">
        <v>0.74414648978297804</v>
      </c>
      <c r="AG717">
        <v>0.86906519844104402</v>
      </c>
      <c r="AH717">
        <v>-0.91242601529967404</v>
      </c>
      <c r="AI717">
        <v>0.75770813086964806</v>
      </c>
      <c r="AJ717">
        <v>0.91200148566411499</v>
      </c>
      <c r="AK717">
        <v>-3.0646661826038102</v>
      </c>
    </row>
    <row r="718" spans="1:37" x14ac:dyDescent="0.2">
      <c r="A718" t="s">
        <v>2412</v>
      </c>
      <c r="B718">
        <v>18951394</v>
      </c>
      <c r="C718">
        <v>18951545</v>
      </c>
      <c r="D718">
        <v>152</v>
      </c>
      <c r="E718" t="s">
        <v>2601</v>
      </c>
      <c r="F718">
        <v>7</v>
      </c>
      <c r="G718" t="s">
        <v>2602</v>
      </c>
      <c r="H718" t="s">
        <v>31000</v>
      </c>
      <c r="I718">
        <v>10</v>
      </c>
      <c r="J718">
        <v>19048801</v>
      </c>
      <c r="K718">
        <v>19734478</v>
      </c>
      <c r="L718">
        <v>685678</v>
      </c>
      <c r="M718">
        <v>1</v>
      </c>
      <c r="N718">
        <v>340895</v>
      </c>
      <c r="O718" t="s">
        <v>2596</v>
      </c>
      <c r="P718">
        <v>-97256</v>
      </c>
      <c r="Q718" t="s">
        <v>2597</v>
      </c>
      <c r="R718" t="s">
        <v>2598</v>
      </c>
      <c r="S718" t="s">
        <v>31576</v>
      </c>
      <c r="T718">
        <v>0.76553425578064005</v>
      </c>
      <c r="U718">
        <v>0.98077402964937099</v>
      </c>
      <c r="V718">
        <v>0.72134027568186898</v>
      </c>
      <c r="W718">
        <v>0.20843604494082099</v>
      </c>
      <c r="X718">
        <v>0.704072456322962</v>
      </c>
      <c r="Y718">
        <v>-4.8953786555168</v>
      </c>
      <c r="Z718">
        <v>0.71780512870512203</v>
      </c>
      <c r="AA718">
        <v>0.86308114850689799</v>
      </c>
      <c r="AB718">
        <v>0.491126484307702</v>
      </c>
      <c r="AC718">
        <v>0.22630139905562999</v>
      </c>
      <c r="AD718">
        <v>0.68253123924728298</v>
      </c>
      <c r="AE718">
        <v>-2.1201246769668298</v>
      </c>
      <c r="AF718">
        <v>0.85493136737798903</v>
      </c>
      <c r="AG718">
        <v>0.95797140231018196</v>
      </c>
      <c r="AH718">
        <v>0.62231864964711103</v>
      </c>
      <c r="AI718">
        <v>0.29133101895795899</v>
      </c>
      <c r="AJ718">
        <v>0.78121606160956403</v>
      </c>
      <c r="AK718">
        <v>-4.4620254436457198</v>
      </c>
    </row>
    <row r="719" spans="1:37" x14ac:dyDescent="0.2">
      <c r="A719" t="s">
        <v>2412</v>
      </c>
      <c r="B719">
        <v>18951545</v>
      </c>
      <c r="C719">
        <v>18951696</v>
      </c>
      <c r="D719">
        <v>152</v>
      </c>
      <c r="E719" t="s">
        <v>2603</v>
      </c>
      <c r="F719">
        <v>13</v>
      </c>
      <c r="G719" t="s">
        <v>2604</v>
      </c>
      <c r="H719" t="s">
        <v>31000</v>
      </c>
      <c r="I719">
        <v>10</v>
      </c>
      <c r="J719">
        <v>19048801</v>
      </c>
      <c r="K719">
        <v>19734478</v>
      </c>
      <c r="L719">
        <v>685678</v>
      </c>
      <c r="M719">
        <v>1</v>
      </c>
      <c r="N719">
        <v>340895</v>
      </c>
      <c r="O719" t="s">
        <v>2596</v>
      </c>
      <c r="P719">
        <v>-97105</v>
      </c>
      <c r="Q719" t="s">
        <v>2597</v>
      </c>
      <c r="R719" t="s">
        <v>2598</v>
      </c>
      <c r="S719" t="s">
        <v>31576</v>
      </c>
      <c r="T719">
        <v>0.644035865418358</v>
      </c>
      <c r="U719">
        <v>0.84904924635754497</v>
      </c>
      <c r="V719">
        <v>0.60230588228324899</v>
      </c>
      <c r="W719">
        <v>0.38920677604595899</v>
      </c>
      <c r="X719">
        <v>0.704072456322962</v>
      </c>
      <c r="Y719">
        <v>-24.774203906766399</v>
      </c>
      <c r="Z719">
        <v>0.26789404493740199</v>
      </c>
      <c r="AA719">
        <v>0.72610664078822296</v>
      </c>
      <c r="AB719">
        <v>-0.361168200155911</v>
      </c>
      <c r="AC719">
        <v>0.92091778829119397</v>
      </c>
      <c r="AD719">
        <v>0.94068432309766403</v>
      </c>
      <c r="AE719">
        <v>-1.25628206460384</v>
      </c>
      <c r="AF719">
        <v>0.98343762640780896</v>
      </c>
      <c r="AG719">
        <v>1</v>
      </c>
      <c r="AH719">
        <v>1.5319164943374799</v>
      </c>
      <c r="AI719">
        <v>0.24456414000292601</v>
      </c>
      <c r="AJ719">
        <v>0.78121606160956403</v>
      </c>
      <c r="AK719">
        <v>-24.663867020847398</v>
      </c>
    </row>
    <row r="720" spans="1:37" x14ac:dyDescent="0.2">
      <c r="A720" t="s">
        <v>2412</v>
      </c>
      <c r="B720">
        <v>21063212</v>
      </c>
      <c r="C720">
        <v>21063360</v>
      </c>
      <c r="D720">
        <v>149</v>
      </c>
      <c r="E720" t="s">
        <v>2605</v>
      </c>
      <c r="F720">
        <v>1</v>
      </c>
      <c r="G720" t="s">
        <v>2606</v>
      </c>
      <c r="H720" t="s">
        <v>31577</v>
      </c>
      <c r="I720">
        <v>10</v>
      </c>
      <c r="J720">
        <v>20785664</v>
      </c>
      <c r="K720">
        <v>21101130</v>
      </c>
      <c r="L720">
        <v>315467</v>
      </c>
      <c r="M720">
        <v>2</v>
      </c>
      <c r="N720">
        <v>10529</v>
      </c>
      <c r="O720" t="s">
        <v>2607</v>
      </c>
      <c r="P720">
        <v>37770</v>
      </c>
      <c r="Q720" t="s">
        <v>2608</v>
      </c>
      <c r="R720" t="s">
        <v>2609</v>
      </c>
      <c r="S720" t="s">
        <v>2610</v>
      </c>
      <c r="T720">
        <v>0.506551998792793</v>
      </c>
      <c r="U720">
        <v>0.78288571403930396</v>
      </c>
      <c r="V720">
        <v>2.8369089290796099</v>
      </c>
      <c r="W720">
        <v>0.65075386537994595</v>
      </c>
      <c r="X720">
        <v>0.94119559056004798</v>
      </c>
      <c r="Y720">
        <v>-3.49946867383338</v>
      </c>
      <c r="Z720">
        <v>0.66713806400786302</v>
      </c>
      <c r="AA720">
        <v>0.84521697243271998</v>
      </c>
      <c r="AB720">
        <v>1.97514317612088</v>
      </c>
      <c r="AC720">
        <v>0.56718065613419599</v>
      </c>
      <c r="AD720">
        <v>0.87989882095915395</v>
      </c>
      <c r="AE720">
        <v>-2.90877819272366</v>
      </c>
      <c r="AF720">
        <v>0.43559387281936701</v>
      </c>
      <c r="AG720">
        <v>0.80674443595273604</v>
      </c>
      <c r="AH720">
        <v>3.1844125986401401</v>
      </c>
      <c r="AI720">
        <v>0.75770813086964806</v>
      </c>
      <c r="AJ720">
        <v>0.91200148566411499</v>
      </c>
      <c r="AK720">
        <v>-2.8285263523905502</v>
      </c>
    </row>
    <row r="721" spans="1:37" x14ac:dyDescent="0.2">
      <c r="A721" t="s">
        <v>2412</v>
      </c>
      <c r="B721">
        <v>21063437</v>
      </c>
      <c r="C721">
        <v>21063579</v>
      </c>
      <c r="D721">
        <v>143</v>
      </c>
      <c r="E721" t="s">
        <v>2611</v>
      </c>
      <c r="F721">
        <v>0</v>
      </c>
      <c r="G721" t="s">
        <v>2612</v>
      </c>
      <c r="H721" t="s">
        <v>31577</v>
      </c>
      <c r="I721">
        <v>10</v>
      </c>
      <c r="J721">
        <v>20785664</v>
      </c>
      <c r="K721">
        <v>21101130</v>
      </c>
      <c r="L721">
        <v>315467</v>
      </c>
      <c r="M721">
        <v>2</v>
      </c>
      <c r="N721">
        <v>10529</v>
      </c>
      <c r="O721" t="s">
        <v>2607</v>
      </c>
      <c r="P721">
        <v>37551</v>
      </c>
      <c r="Q721" t="s">
        <v>2608</v>
      </c>
      <c r="R721" t="s">
        <v>2609</v>
      </c>
      <c r="S721" t="s">
        <v>2610</v>
      </c>
      <c r="T721">
        <v>0.506551998792793</v>
      </c>
      <c r="U721">
        <v>0.78288571403930396</v>
      </c>
      <c r="V721">
        <v>2.8369089290796099</v>
      </c>
      <c r="W721">
        <v>0.65075386537994595</v>
      </c>
      <c r="X721">
        <v>0.94119559056004798</v>
      </c>
      <c r="Y721">
        <v>-3.49946867383338</v>
      </c>
      <c r="Z721">
        <v>0.66713806400786302</v>
      </c>
      <c r="AA721">
        <v>0.84521697243271998</v>
      </c>
      <c r="AB721">
        <v>1.97514317612088</v>
      </c>
      <c r="AC721">
        <v>0.56718065613419599</v>
      </c>
      <c r="AD721">
        <v>0.87989882095915395</v>
      </c>
      <c r="AE721">
        <v>-2.90877819272366</v>
      </c>
      <c r="AF721">
        <v>0.43559387281936701</v>
      </c>
      <c r="AG721">
        <v>0.80674443595273604</v>
      </c>
      <c r="AH721">
        <v>3.1844125986401401</v>
      </c>
      <c r="AI721">
        <v>0.75770813086964806</v>
      </c>
      <c r="AJ721">
        <v>0.91200148566411499</v>
      </c>
      <c r="AK721">
        <v>-2.8285263523905502</v>
      </c>
    </row>
    <row r="722" spans="1:37" x14ac:dyDescent="0.2">
      <c r="A722" t="s">
        <v>2412</v>
      </c>
      <c r="B722">
        <v>21215185</v>
      </c>
      <c r="C722">
        <v>21215397</v>
      </c>
      <c r="D722">
        <v>213</v>
      </c>
      <c r="E722" t="s">
        <v>2613</v>
      </c>
      <c r="F722">
        <v>1</v>
      </c>
      <c r="G722" t="s">
        <v>2614</v>
      </c>
      <c r="H722" t="s">
        <v>31578</v>
      </c>
      <c r="I722">
        <v>10</v>
      </c>
      <c r="J722">
        <v>20780050</v>
      </c>
      <c r="K722">
        <v>21174931</v>
      </c>
      <c r="L722">
        <v>394882</v>
      </c>
      <c r="M722">
        <v>2</v>
      </c>
      <c r="N722">
        <v>10529</v>
      </c>
      <c r="O722" t="s">
        <v>2615</v>
      </c>
      <c r="P722">
        <v>-40254</v>
      </c>
      <c r="Q722" t="s">
        <v>2608</v>
      </c>
      <c r="R722" t="s">
        <v>2609</v>
      </c>
      <c r="S722" t="s">
        <v>2610</v>
      </c>
      <c r="T722">
        <v>0.40813288918773499</v>
      </c>
      <c r="U722">
        <v>0.67783928265172699</v>
      </c>
      <c r="V722">
        <v>0.57236264804819204</v>
      </c>
      <c r="W722">
        <v>0.585771677133478</v>
      </c>
      <c r="X722">
        <v>0.89199093750709102</v>
      </c>
      <c r="Y722">
        <v>5.7088180129273698E-2</v>
      </c>
      <c r="Z722">
        <v>0.57278058406279897</v>
      </c>
      <c r="AA722">
        <v>0.84521697243271998</v>
      </c>
      <c r="AB722">
        <v>0.34464914023821902</v>
      </c>
      <c r="AC722">
        <v>0.92925448489946505</v>
      </c>
      <c r="AD722">
        <v>0.94369463995043001</v>
      </c>
      <c r="AE722">
        <v>-0.65494354687576095</v>
      </c>
      <c r="AF722">
        <v>0.34609811128777601</v>
      </c>
      <c r="AG722">
        <v>0.74030995445059</v>
      </c>
      <c r="AH722">
        <v>0.54433430544449501</v>
      </c>
      <c r="AI722">
        <v>0.24817472599531801</v>
      </c>
      <c r="AJ722">
        <v>0.78121606160956403</v>
      </c>
      <c r="AK722">
        <v>0.67504549679300896</v>
      </c>
    </row>
    <row r="723" spans="1:37" x14ac:dyDescent="0.2">
      <c r="A723" t="s">
        <v>2412</v>
      </c>
      <c r="B723">
        <v>22128998</v>
      </c>
      <c r="C723">
        <v>22129172</v>
      </c>
      <c r="D723">
        <v>175</v>
      </c>
      <c r="E723" t="s">
        <v>2616</v>
      </c>
      <c r="F723">
        <v>2</v>
      </c>
      <c r="G723" t="s">
        <v>2617</v>
      </c>
      <c r="H723" t="s">
        <v>31000</v>
      </c>
      <c r="I723">
        <v>10</v>
      </c>
      <c r="J723">
        <v>22208475</v>
      </c>
      <c r="K723">
        <v>22218015</v>
      </c>
      <c r="L723">
        <v>9541</v>
      </c>
      <c r="M723">
        <v>2</v>
      </c>
      <c r="N723">
        <v>340900</v>
      </c>
      <c r="O723" t="s">
        <v>2618</v>
      </c>
      <c r="P723">
        <v>88843</v>
      </c>
      <c r="Q723" t="s">
        <v>2619</v>
      </c>
      <c r="R723" t="s">
        <v>2620</v>
      </c>
      <c r="S723" t="s">
        <v>31579</v>
      </c>
      <c r="T723">
        <v>0.29910708687459298</v>
      </c>
      <c r="U723">
        <v>0.603102917160658</v>
      </c>
      <c r="V723">
        <v>-3.2976752484268399</v>
      </c>
      <c r="W723">
        <v>0.45677437087276901</v>
      </c>
      <c r="X723">
        <v>0.75726018452522603</v>
      </c>
      <c r="Y723">
        <v>-0.66111841467525101</v>
      </c>
      <c r="Z723">
        <v>0.219227112082651</v>
      </c>
      <c r="AA723">
        <v>0.72610664078822296</v>
      </c>
      <c r="AB723">
        <v>-2.53369232785874</v>
      </c>
      <c r="AC723">
        <v>0.55497112122419601</v>
      </c>
      <c r="AD723">
        <v>0.87989882095915395</v>
      </c>
      <c r="AE723">
        <v>0.53220424146231704</v>
      </c>
      <c r="AF723">
        <v>0.48185193705156298</v>
      </c>
      <c r="AG723">
        <v>0.80674443595273604</v>
      </c>
      <c r="AH723">
        <v>-2.6595134031911298</v>
      </c>
      <c r="AI723">
        <v>0.46030466842151802</v>
      </c>
      <c r="AJ723">
        <v>0.78121606160956403</v>
      </c>
      <c r="AK723">
        <v>-1.3118356473978401</v>
      </c>
    </row>
    <row r="724" spans="1:37" x14ac:dyDescent="0.2">
      <c r="A724" t="s">
        <v>2412</v>
      </c>
      <c r="B724">
        <v>22129172</v>
      </c>
      <c r="C724">
        <v>22129346</v>
      </c>
      <c r="D724">
        <v>175</v>
      </c>
      <c r="E724" t="s">
        <v>2621</v>
      </c>
      <c r="F724">
        <v>3</v>
      </c>
      <c r="G724" t="s">
        <v>2622</v>
      </c>
      <c r="H724" t="s">
        <v>31000</v>
      </c>
      <c r="I724">
        <v>10</v>
      </c>
      <c r="J724">
        <v>22208475</v>
      </c>
      <c r="K724">
        <v>22218015</v>
      </c>
      <c r="L724">
        <v>9541</v>
      </c>
      <c r="M724">
        <v>2</v>
      </c>
      <c r="N724">
        <v>340900</v>
      </c>
      <c r="O724" t="s">
        <v>2618</v>
      </c>
      <c r="P724">
        <v>88669</v>
      </c>
      <c r="Q724" t="s">
        <v>2619</v>
      </c>
      <c r="R724" t="s">
        <v>2620</v>
      </c>
      <c r="S724" t="s">
        <v>31579</v>
      </c>
      <c r="T724">
        <v>0.29910708687459298</v>
      </c>
      <c r="U724">
        <v>0.603102917160658</v>
      </c>
      <c r="V724">
        <v>-3.2976752484268399</v>
      </c>
      <c r="W724">
        <v>0.45677437087276901</v>
      </c>
      <c r="X724">
        <v>0.75726018452522603</v>
      </c>
      <c r="Y724">
        <v>-0.66111841467525101</v>
      </c>
      <c r="Z724">
        <v>0.219227112082651</v>
      </c>
      <c r="AA724">
        <v>0.72610664078822296</v>
      </c>
      <c r="AB724">
        <v>-2.53369232785874</v>
      </c>
      <c r="AC724">
        <v>0.55497112122419601</v>
      </c>
      <c r="AD724">
        <v>0.87989882095915395</v>
      </c>
      <c r="AE724">
        <v>0.53220424146231704</v>
      </c>
      <c r="AF724">
        <v>0.48185193705156298</v>
      </c>
      <c r="AG724">
        <v>0.80674443595273604</v>
      </c>
      <c r="AH724">
        <v>-2.6595134031911298</v>
      </c>
      <c r="AI724">
        <v>0.46030466842151802</v>
      </c>
      <c r="AJ724">
        <v>0.78121606160956403</v>
      </c>
      <c r="AK724">
        <v>-1.3118356473978401</v>
      </c>
    </row>
    <row r="725" spans="1:37" x14ac:dyDescent="0.2">
      <c r="A725" t="s">
        <v>2412</v>
      </c>
      <c r="B725">
        <v>22408222</v>
      </c>
      <c r="C725">
        <v>22408396</v>
      </c>
      <c r="D725">
        <v>175</v>
      </c>
      <c r="E725" t="s">
        <v>2623</v>
      </c>
      <c r="F725">
        <v>2</v>
      </c>
      <c r="G725" t="s">
        <v>2617</v>
      </c>
      <c r="H725" t="s">
        <v>31580</v>
      </c>
      <c r="I725">
        <v>10</v>
      </c>
      <c r="J725">
        <v>22391805</v>
      </c>
      <c r="K725">
        <v>22454224</v>
      </c>
      <c r="L725">
        <v>62420</v>
      </c>
      <c r="M725">
        <v>1</v>
      </c>
      <c r="N725">
        <v>105376449</v>
      </c>
      <c r="O725" t="s">
        <v>2624</v>
      </c>
      <c r="P725">
        <v>16417</v>
      </c>
      <c r="Q725" t="s">
        <v>40</v>
      </c>
      <c r="R725" t="s">
        <v>2625</v>
      </c>
      <c r="S725" t="s">
        <v>31581</v>
      </c>
      <c r="T725">
        <v>0.97979524468909096</v>
      </c>
      <c r="U725">
        <v>1</v>
      </c>
      <c r="V725">
        <v>0.13006418616446</v>
      </c>
      <c r="W725">
        <v>0.123414495547065</v>
      </c>
      <c r="X725">
        <v>0.704072456322962</v>
      </c>
      <c r="Y725">
        <v>22.883968908209699</v>
      </c>
      <c r="Z725">
        <v>0.79590556428138504</v>
      </c>
      <c r="AA725">
        <v>0.927284221282906</v>
      </c>
      <c r="AB725">
        <v>-0.56499702853236899</v>
      </c>
      <c r="AC725">
        <v>4.8545979939751703E-2</v>
      </c>
      <c r="AD725">
        <v>0.57684129297949804</v>
      </c>
      <c r="AE725">
        <v>23.504264244483998</v>
      </c>
      <c r="AF725">
        <v>0.75597362904566501</v>
      </c>
      <c r="AG725">
        <v>0.87732854096160695</v>
      </c>
      <c r="AH725">
        <v>0.78095554867766404</v>
      </c>
      <c r="AI725">
        <v>0.93994311981466405</v>
      </c>
      <c r="AJ725">
        <v>0.98621344597861504</v>
      </c>
      <c r="AK725">
        <v>9.1709835971152398E-2</v>
      </c>
    </row>
    <row r="726" spans="1:37" x14ac:dyDescent="0.2">
      <c r="A726" t="s">
        <v>2412</v>
      </c>
      <c r="B726">
        <v>22408396</v>
      </c>
      <c r="C726">
        <v>22408570</v>
      </c>
      <c r="D726">
        <v>175</v>
      </c>
      <c r="E726" t="s">
        <v>2626</v>
      </c>
      <c r="F726">
        <v>3</v>
      </c>
      <c r="G726" t="s">
        <v>2627</v>
      </c>
      <c r="H726" t="s">
        <v>31580</v>
      </c>
      <c r="I726">
        <v>10</v>
      </c>
      <c r="J726">
        <v>22391805</v>
      </c>
      <c r="K726">
        <v>22454224</v>
      </c>
      <c r="L726">
        <v>62420</v>
      </c>
      <c r="M726">
        <v>1</v>
      </c>
      <c r="N726">
        <v>105376449</v>
      </c>
      <c r="O726" t="s">
        <v>2624</v>
      </c>
      <c r="P726">
        <v>16591</v>
      </c>
      <c r="Q726" t="s">
        <v>40</v>
      </c>
      <c r="R726" t="s">
        <v>2625</v>
      </c>
      <c r="S726" t="s">
        <v>31581</v>
      </c>
      <c r="T726">
        <v>0.97979524468909096</v>
      </c>
      <c r="U726">
        <v>1</v>
      </c>
      <c r="V726">
        <v>0.13006418616446</v>
      </c>
      <c r="W726">
        <v>0.123414495547065</v>
      </c>
      <c r="X726">
        <v>0.704072456322962</v>
      </c>
      <c r="Y726">
        <v>22.883968908209699</v>
      </c>
      <c r="Z726">
        <v>0.79590556428138504</v>
      </c>
      <c r="AA726">
        <v>0.927284221282906</v>
      </c>
      <c r="AB726">
        <v>-0.56499702853236899</v>
      </c>
      <c r="AC726">
        <v>4.8545979939751703E-2</v>
      </c>
      <c r="AD726">
        <v>0.57684129297949804</v>
      </c>
      <c r="AE726">
        <v>23.504264244483998</v>
      </c>
      <c r="AF726">
        <v>0.75597362904566501</v>
      </c>
      <c r="AG726">
        <v>0.87732854096160695</v>
      </c>
      <c r="AH726">
        <v>0.78095554867766404</v>
      </c>
      <c r="AI726">
        <v>0.93994311981466405</v>
      </c>
      <c r="AJ726">
        <v>0.98621344597861504</v>
      </c>
      <c r="AK726">
        <v>9.1709835971152398E-2</v>
      </c>
    </row>
    <row r="727" spans="1:37" x14ac:dyDescent="0.2">
      <c r="A727" t="s">
        <v>2412</v>
      </c>
      <c r="B727">
        <v>22532901</v>
      </c>
      <c r="C727">
        <v>22533095</v>
      </c>
      <c r="D727">
        <v>195</v>
      </c>
      <c r="E727" t="s">
        <v>2628</v>
      </c>
      <c r="F727">
        <v>1</v>
      </c>
      <c r="G727" t="s">
        <v>2629</v>
      </c>
      <c r="H727" t="s">
        <v>31000</v>
      </c>
      <c r="I727">
        <v>10</v>
      </c>
      <c r="J727">
        <v>22536893</v>
      </c>
      <c r="K727">
        <v>22539635</v>
      </c>
      <c r="L727">
        <v>2743</v>
      </c>
      <c r="M727">
        <v>2</v>
      </c>
      <c r="N727">
        <v>5305</v>
      </c>
      <c r="O727" t="s">
        <v>2630</v>
      </c>
      <c r="P727">
        <v>6540</v>
      </c>
      <c r="Q727" t="s">
        <v>2631</v>
      </c>
      <c r="R727" t="s">
        <v>2632</v>
      </c>
      <c r="S727" t="s">
        <v>31582</v>
      </c>
      <c r="T727">
        <v>0.35387198439864398</v>
      </c>
      <c r="U727">
        <v>0.603102917160658</v>
      </c>
      <c r="V727">
        <v>-23.101828220686102</v>
      </c>
      <c r="W727">
        <v>0.29261482077562401</v>
      </c>
      <c r="X727">
        <v>0.704072456322962</v>
      </c>
      <c r="Y727">
        <v>23.852081483974199</v>
      </c>
      <c r="Z727">
        <v>0.69013698642955401</v>
      </c>
      <c r="AA727">
        <v>0.84521697243271998</v>
      </c>
      <c r="AB727">
        <v>-0.287221341840315</v>
      </c>
      <c r="AC727">
        <v>0.27780950890804001</v>
      </c>
      <c r="AD727">
        <v>0.68253123924728298</v>
      </c>
      <c r="AE727">
        <v>23.580723031223499</v>
      </c>
      <c r="AF727">
        <v>0.32549523997010099</v>
      </c>
      <c r="AG727">
        <v>0.70473078222419605</v>
      </c>
      <c r="AH727">
        <v>-23.506722455832001</v>
      </c>
      <c r="AI727">
        <v>0.56157887380500204</v>
      </c>
      <c r="AJ727">
        <v>0.78121606160956403</v>
      </c>
      <c r="AK727">
        <v>1.75025310302579</v>
      </c>
    </row>
    <row r="728" spans="1:37" x14ac:dyDescent="0.2">
      <c r="A728" t="s">
        <v>2412</v>
      </c>
      <c r="B728">
        <v>23855596</v>
      </c>
      <c r="C728">
        <v>23855747</v>
      </c>
      <c r="D728">
        <v>152</v>
      </c>
      <c r="E728" t="s">
        <v>2633</v>
      </c>
      <c r="F728">
        <v>4</v>
      </c>
      <c r="G728" t="s">
        <v>2634</v>
      </c>
      <c r="H728" t="s">
        <v>31583</v>
      </c>
      <c r="I728">
        <v>10</v>
      </c>
      <c r="J728">
        <v>23694782</v>
      </c>
      <c r="K728">
        <v>23877495</v>
      </c>
      <c r="L728">
        <v>182714</v>
      </c>
      <c r="M728">
        <v>1</v>
      </c>
      <c r="N728">
        <v>56243</v>
      </c>
      <c r="O728" t="s">
        <v>2635</v>
      </c>
      <c r="P728">
        <v>160814</v>
      </c>
      <c r="Q728" t="s">
        <v>2636</v>
      </c>
      <c r="R728" t="s">
        <v>2637</v>
      </c>
      <c r="S728" t="s">
        <v>2637</v>
      </c>
      <c r="T728">
        <v>0.32911398597860803</v>
      </c>
      <c r="U728">
        <v>0.603102917160658</v>
      </c>
      <c r="V728">
        <v>23.188361155728899</v>
      </c>
      <c r="W728">
        <v>0.29261482077562401</v>
      </c>
      <c r="X728">
        <v>0.704072456322962</v>
      </c>
      <c r="Y728">
        <v>23.262361729626001</v>
      </c>
      <c r="Z728">
        <v>0.306975110376564</v>
      </c>
      <c r="AA728">
        <v>0.72610664078822296</v>
      </c>
      <c r="AB728">
        <v>22.958942550193601</v>
      </c>
      <c r="AC728">
        <v>0.27780950890804001</v>
      </c>
      <c r="AD728">
        <v>0.68253123924728298</v>
      </c>
      <c r="AE728">
        <v>22.996417251075101</v>
      </c>
      <c r="AF728">
        <v>0.61410715005536498</v>
      </c>
      <c r="AG728">
        <v>0.80674443595273604</v>
      </c>
      <c r="AH728">
        <v>1.59224848695159</v>
      </c>
      <c r="AI728">
        <v>0.56157887380500204</v>
      </c>
      <c r="AJ728">
        <v>0.78121606160956403</v>
      </c>
      <c r="AK728">
        <v>1.7366383659856699</v>
      </c>
    </row>
    <row r="729" spans="1:37" x14ac:dyDescent="0.2">
      <c r="A729" t="s">
        <v>2412</v>
      </c>
      <c r="B729">
        <v>24489146</v>
      </c>
      <c r="C729">
        <v>24489330</v>
      </c>
      <c r="D729">
        <v>185</v>
      </c>
      <c r="E729" t="s">
        <v>2638</v>
      </c>
      <c r="F729">
        <v>1</v>
      </c>
      <c r="G729" t="s">
        <v>2639</v>
      </c>
      <c r="H729" t="s">
        <v>31584</v>
      </c>
      <c r="I729">
        <v>10</v>
      </c>
      <c r="J729">
        <v>24494974</v>
      </c>
      <c r="K729">
        <v>24513347</v>
      </c>
      <c r="L729">
        <v>18374</v>
      </c>
      <c r="M729">
        <v>1</v>
      </c>
      <c r="N729">
        <v>56243</v>
      </c>
      <c r="O729" t="s">
        <v>2640</v>
      </c>
      <c r="P729">
        <v>-5644</v>
      </c>
      <c r="Q729" t="s">
        <v>2636</v>
      </c>
      <c r="R729" t="s">
        <v>2637</v>
      </c>
      <c r="S729" t="s">
        <v>2637</v>
      </c>
      <c r="T729">
        <v>0.32911398597860803</v>
      </c>
      <c r="U729">
        <v>0.603102917160658</v>
      </c>
      <c r="V729">
        <v>23.000623672928199</v>
      </c>
      <c r="W729">
        <v>0.123414495547065</v>
      </c>
      <c r="X729">
        <v>0.704072456322962</v>
      </c>
      <c r="Y729">
        <v>23.420328183624701</v>
      </c>
      <c r="Z729">
        <v>0.203350924423461</v>
      </c>
      <c r="AA729">
        <v>0.72610664078822296</v>
      </c>
      <c r="AB729">
        <v>23.2203316912098</v>
      </c>
      <c r="AC729">
        <v>0.17695932866387601</v>
      </c>
      <c r="AD729">
        <v>0.68253123924728298</v>
      </c>
      <c r="AE729">
        <v>23.2578063928432</v>
      </c>
      <c r="AF729">
        <v>0.98343762640780896</v>
      </c>
      <c r="AG729">
        <v>1</v>
      </c>
      <c r="AH729">
        <v>0.65429592870458098</v>
      </c>
      <c r="AI729">
        <v>0.197630579561902</v>
      </c>
      <c r="AJ729">
        <v>0.78121606160956403</v>
      </c>
      <c r="AK729">
        <v>1.49009364948875</v>
      </c>
    </row>
    <row r="730" spans="1:37" x14ac:dyDescent="0.2">
      <c r="A730" t="s">
        <v>2412</v>
      </c>
      <c r="B730">
        <v>24506721</v>
      </c>
      <c r="C730">
        <v>24506872</v>
      </c>
      <c r="D730">
        <v>152</v>
      </c>
      <c r="E730" t="s">
        <v>2641</v>
      </c>
      <c r="F730">
        <v>0</v>
      </c>
      <c r="G730" t="s">
        <v>2642</v>
      </c>
      <c r="H730" t="s">
        <v>31585</v>
      </c>
      <c r="I730">
        <v>10</v>
      </c>
      <c r="J730">
        <v>24494974</v>
      </c>
      <c r="K730">
        <v>24513347</v>
      </c>
      <c r="L730">
        <v>18374</v>
      </c>
      <c r="M730">
        <v>1</v>
      </c>
      <c r="N730">
        <v>56243</v>
      </c>
      <c r="O730" t="s">
        <v>2640</v>
      </c>
      <c r="P730">
        <v>11747</v>
      </c>
      <c r="Q730" t="s">
        <v>2636</v>
      </c>
      <c r="R730" t="s">
        <v>2637</v>
      </c>
      <c r="S730" t="s">
        <v>2637</v>
      </c>
      <c r="T730">
        <v>0.97213403838398904</v>
      </c>
      <c r="U730">
        <v>1</v>
      </c>
      <c r="V730">
        <v>0.57660590154072999</v>
      </c>
      <c r="W730">
        <v>0.38920677604595899</v>
      </c>
      <c r="X730">
        <v>0.704072456322962</v>
      </c>
      <c r="Y730">
        <v>-22.073764465165802</v>
      </c>
      <c r="Z730">
        <v>0.69013698642955401</v>
      </c>
      <c r="AA730">
        <v>0.84521697243271998</v>
      </c>
      <c r="AB730">
        <v>-0.386867952452004</v>
      </c>
      <c r="AC730">
        <v>0.71753805159658501</v>
      </c>
      <c r="AD730">
        <v>0.87989882095915395</v>
      </c>
      <c r="AE730">
        <v>-1.23058183056781</v>
      </c>
      <c r="AF730">
        <v>0.61410715005536498</v>
      </c>
      <c r="AG730">
        <v>0.80674443595273604</v>
      </c>
      <c r="AH730">
        <v>1.5062161901881499</v>
      </c>
      <c r="AI730">
        <v>0.35038410267202102</v>
      </c>
      <c r="AJ730">
        <v>0.78121606160956403</v>
      </c>
      <c r="AK730">
        <v>-21.973990527231901</v>
      </c>
    </row>
    <row r="731" spans="1:37" x14ac:dyDescent="0.2">
      <c r="A731" t="s">
        <v>2412</v>
      </c>
      <c r="B731">
        <v>25252398</v>
      </c>
      <c r="C731">
        <v>25252568</v>
      </c>
      <c r="D731">
        <v>171</v>
      </c>
      <c r="E731" t="s">
        <v>2643</v>
      </c>
      <c r="F731">
        <v>0</v>
      </c>
      <c r="G731" t="s">
        <v>2644</v>
      </c>
      <c r="H731" t="s">
        <v>31586</v>
      </c>
      <c r="I731">
        <v>10</v>
      </c>
      <c r="J731">
        <v>25158072</v>
      </c>
      <c r="K731">
        <v>25176276</v>
      </c>
      <c r="L731">
        <v>18205</v>
      </c>
      <c r="M731">
        <v>2</v>
      </c>
      <c r="N731">
        <v>100128811</v>
      </c>
      <c r="O731" t="s">
        <v>2645</v>
      </c>
      <c r="P731">
        <v>-76122</v>
      </c>
      <c r="Q731" t="s">
        <v>2646</v>
      </c>
      <c r="R731" t="s">
        <v>2647</v>
      </c>
      <c r="S731" t="s">
        <v>31587</v>
      </c>
      <c r="T731">
        <v>0.583211159830616</v>
      </c>
      <c r="U731">
        <v>0.81360520874211995</v>
      </c>
      <c r="V731">
        <v>-9.3112304427368106E-2</v>
      </c>
      <c r="W731">
        <v>0.94067867906597702</v>
      </c>
      <c r="X731">
        <v>0.95159051474143896</v>
      </c>
      <c r="Y731">
        <v>-1.8776327658818599</v>
      </c>
      <c r="Z731">
        <v>0.49716615025021699</v>
      </c>
      <c r="AA731">
        <v>0.84521697243271998</v>
      </c>
      <c r="AB731">
        <v>0.18798144185429899</v>
      </c>
      <c r="AC731">
        <v>0.85112879757875803</v>
      </c>
      <c r="AD731">
        <v>0.94068432309766403</v>
      </c>
      <c r="AE731">
        <v>-1.7765112019923901</v>
      </c>
      <c r="AF731">
        <v>0.78096665068996296</v>
      </c>
      <c r="AG731">
        <v>0.89109926080456503</v>
      </c>
      <c r="AH731">
        <v>-0.315843242351386</v>
      </c>
      <c r="AI731">
        <v>0.74340040463428003</v>
      </c>
      <c r="AJ731">
        <v>0.90832860500409796</v>
      </c>
      <c r="AK731">
        <v>-1.33937542917945</v>
      </c>
    </row>
    <row r="732" spans="1:37" x14ac:dyDescent="0.2">
      <c r="A732" t="s">
        <v>2412</v>
      </c>
      <c r="B732">
        <v>25252568</v>
      </c>
      <c r="C732">
        <v>25252738</v>
      </c>
      <c r="D732">
        <v>171</v>
      </c>
      <c r="E732" t="s">
        <v>2648</v>
      </c>
      <c r="F732">
        <v>3</v>
      </c>
      <c r="G732" t="s">
        <v>2649</v>
      </c>
      <c r="H732" t="s">
        <v>31586</v>
      </c>
      <c r="I732">
        <v>10</v>
      </c>
      <c r="J732">
        <v>25158072</v>
      </c>
      <c r="K732">
        <v>25176276</v>
      </c>
      <c r="L732">
        <v>18205</v>
      </c>
      <c r="M732">
        <v>2</v>
      </c>
      <c r="N732">
        <v>100128811</v>
      </c>
      <c r="O732" t="s">
        <v>2645</v>
      </c>
      <c r="P732">
        <v>-76292</v>
      </c>
      <c r="Q732" t="s">
        <v>2646</v>
      </c>
      <c r="R732" t="s">
        <v>2647</v>
      </c>
      <c r="S732" t="s">
        <v>31587</v>
      </c>
      <c r="T732">
        <v>0.583211159830616</v>
      </c>
      <c r="U732">
        <v>0.81360520874211995</v>
      </c>
      <c r="V732">
        <v>-9.3112304427368106E-2</v>
      </c>
      <c r="W732">
        <v>0.94067867906597702</v>
      </c>
      <c r="X732">
        <v>0.95159051474143896</v>
      </c>
      <c r="Y732">
        <v>-1.8776327658818599</v>
      </c>
      <c r="Z732">
        <v>0.49716615025021699</v>
      </c>
      <c r="AA732">
        <v>0.84521697243271998</v>
      </c>
      <c r="AB732">
        <v>0.18798144185429899</v>
      </c>
      <c r="AC732">
        <v>0.85112879757875803</v>
      </c>
      <c r="AD732">
        <v>0.94068432309766403</v>
      </c>
      <c r="AE732">
        <v>-1.7765112019923901</v>
      </c>
      <c r="AF732">
        <v>0.78096665068996296</v>
      </c>
      <c r="AG732">
        <v>0.89109926080456503</v>
      </c>
      <c r="AH732">
        <v>-0.315843242351386</v>
      </c>
      <c r="AI732">
        <v>0.74340040463428003</v>
      </c>
      <c r="AJ732">
        <v>0.90832860500409796</v>
      </c>
      <c r="AK732">
        <v>-1.33937542917945</v>
      </c>
    </row>
    <row r="733" spans="1:37" x14ac:dyDescent="0.2">
      <c r="A733" t="s">
        <v>2412</v>
      </c>
      <c r="B733">
        <v>25252738</v>
      </c>
      <c r="C733">
        <v>25252908</v>
      </c>
      <c r="D733">
        <v>171</v>
      </c>
      <c r="E733" t="s">
        <v>2650</v>
      </c>
      <c r="F733">
        <v>3</v>
      </c>
      <c r="G733" t="s">
        <v>2651</v>
      </c>
      <c r="H733" t="s">
        <v>31586</v>
      </c>
      <c r="I733">
        <v>10</v>
      </c>
      <c r="J733">
        <v>25158072</v>
      </c>
      <c r="K733">
        <v>25176276</v>
      </c>
      <c r="L733">
        <v>18205</v>
      </c>
      <c r="M733">
        <v>2</v>
      </c>
      <c r="N733">
        <v>100128811</v>
      </c>
      <c r="O733" t="s">
        <v>2645</v>
      </c>
      <c r="P733">
        <v>-76462</v>
      </c>
      <c r="Q733" t="s">
        <v>2646</v>
      </c>
      <c r="R733" t="s">
        <v>2647</v>
      </c>
      <c r="S733" t="s">
        <v>31587</v>
      </c>
      <c r="T733">
        <v>0.583211159830616</v>
      </c>
      <c r="U733">
        <v>0.81360520874211995</v>
      </c>
      <c r="V733">
        <v>0.12928009832918499</v>
      </c>
      <c r="W733">
        <v>0.94067867906597702</v>
      </c>
      <c r="X733">
        <v>0.95159051474143896</v>
      </c>
      <c r="Y733">
        <v>-1.5094558738580399</v>
      </c>
      <c r="Z733">
        <v>0.51787522577244804</v>
      </c>
      <c r="AA733">
        <v>0.84521697243271998</v>
      </c>
      <c r="AB733">
        <v>0.16524585452690899</v>
      </c>
      <c r="AC733">
        <v>0.85112879757875803</v>
      </c>
      <c r="AD733">
        <v>0.94068432309766403</v>
      </c>
      <c r="AE733">
        <v>-1.4083343099685799</v>
      </c>
      <c r="AF733">
        <v>0.78096665068996296</v>
      </c>
      <c r="AG733">
        <v>0.89109926080456503</v>
      </c>
      <c r="AH733">
        <v>2.9716468675119401E-2</v>
      </c>
      <c r="AI733">
        <v>0.74340040463428003</v>
      </c>
      <c r="AJ733">
        <v>0.90832860500409796</v>
      </c>
      <c r="AK733">
        <v>-1.0546115723339</v>
      </c>
    </row>
    <row r="734" spans="1:37" x14ac:dyDescent="0.2">
      <c r="A734" t="s">
        <v>2412</v>
      </c>
      <c r="B734">
        <v>26598359</v>
      </c>
      <c r="C734">
        <v>26598501</v>
      </c>
      <c r="D734">
        <v>143</v>
      </c>
      <c r="E734" t="s">
        <v>2652</v>
      </c>
      <c r="F734">
        <v>0</v>
      </c>
      <c r="G734" t="s">
        <v>2653</v>
      </c>
      <c r="H734" t="s">
        <v>31588</v>
      </c>
      <c r="I734">
        <v>10</v>
      </c>
      <c r="J734">
        <v>26591310</v>
      </c>
      <c r="K734">
        <v>26594271</v>
      </c>
      <c r="L734">
        <v>2962</v>
      </c>
      <c r="M734">
        <v>1</v>
      </c>
      <c r="N734">
        <v>645528</v>
      </c>
      <c r="O734" t="s">
        <v>2654</v>
      </c>
      <c r="P734">
        <v>7049</v>
      </c>
      <c r="Q734" t="s">
        <v>2655</v>
      </c>
      <c r="R734" t="s">
        <v>2656</v>
      </c>
      <c r="S734" t="s">
        <v>31589</v>
      </c>
      <c r="T734">
        <v>0.148394313193741</v>
      </c>
      <c r="U734">
        <v>0.603102917160658</v>
      </c>
      <c r="V734">
        <v>2.1577803463004002</v>
      </c>
      <c r="W734">
        <v>0.427323497058756</v>
      </c>
      <c r="X734">
        <v>0.73460997439807996</v>
      </c>
      <c r="Y734">
        <v>-1.3257763478223501</v>
      </c>
      <c r="Z734">
        <v>0.32591772323588503</v>
      </c>
      <c r="AA734">
        <v>0.76096925162207596</v>
      </c>
      <c r="AB734">
        <v>1.50767348615588</v>
      </c>
      <c r="AC734">
        <v>0.55497112122419601</v>
      </c>
      <c r="AD734">
        <v>0.87989882095915395</v>
      </c>
      <c r="AE734">
        <v>-0.77582083527917001</v>
      </c>
      <c r="AF734">
        <v>7.3108539881442502E-2</v>
      </c>
      <c r="AG734">
        <v>0.61358003653225202</v>
      </c>
      <c r="AH734">
        <v>2.0651879303265899</v>
      </c>
      <c r="AI734">
        <v>0.46030466842151802</v>
      </c>
      <c r="AJ734">
        <v>0.78121606160956403</v>
      </c>
      <c r="AK734">
        <v>-1.1666714007036101</v>
      </c>
    </row>
    <row r="735" spans="1:37" x14ac:dyDescent="0.2">
      <c r="A735" t="s">
        <v>2412</v>
      </c>
      <c r="B735">
        <v>26857579</v>
      </c>
      <c r="C735">
        <v>26857793</v>
      </c>
      <c r="D735">
        <v>215</v>
      </c>
      <c r="E735" t="s">
        <v>2657</v>
      </c>
      <c r="F735">
        <v>0</v>
      </c>
      <c r="G735" t="s">
        <v>2658</v>
      </c>
      <c r="H735" t="s">
        <v>31590</v>
      </c>
      <c r="I735">
        <v>10</v>
      </c>
      <c r="J735">
        <v>26746593</v>
      </c>
      <c r="K735">
        <v>26860892</v>
      </c>
      <c r="L735">
        <v>114300</v>
      </c>
      <c r="M735">
        <v>2</v>
      </c>
      <c r="N735">
        <v>10006</v>
      </c>
      <c r="O735" t="s">
        <v>2659</v>
      </c>
      <c r="P735">
        <v>3099</v>
      </c>
      <c r="Q735" t="s">
        <v>2660</v>
      </c>
      <c r="R735" t="s">
        <v>2661</v>
      </c>
      <c r="S735" t="s">
        <v>31591</v>
      </c>
      <c r="T735" t="s">
        <v>40</v>
      </c>
      <c r="U735" t="s">
        <v>40</v>
      </c>
      <c r="V735">
        <v>0</v>
      </c>
      <c r="W735" t="s">
        <v>40</v>
      </c>
      <c r="X735" t="s">
        <v>40</v>
      </c>
      <c r="Y735">
        <v>0</v>
      </c>
      <c r="Z735">
        <v>0.48464167878831399</v>
      </c>
      <c r="AA735">
        <v>0.84435025072159198</v>
      </c>
      <c r="AB735">
        <v>23.0006426110075</v>
      </c>
      <c r="AC735">
        <v>0.45677901822897599</v>
      </c>
      <c r="AD735">
        <v>0.82872126865393902</v>
      </c>
      <c r="AE735">
        <v>23.038117312018301</v>
      </c>
      <c r="AF735">
        <v>0.501741946288212</v>
      </c>
      <c r="AG735">
        <v>0.80674443595273604</v>
      </c>
      <c r="AH735">
        <v>-22.964116739390199</v>
      </c>
      <c r="AI735">
        <v>0.52399907623471598</v>
      </c>
      <c r="AJ735">
        <v>0.78121606160956403</v>
      </c>
      <c r="AK735">
        <v>-22.893727420314502</v>
      </c>
    </row>
    <row r="736" spans="1:37" x14ac:dyDescent="0.2">
      <c r="A736" t="s">
        <v>2412</v>
      </c>
      <c r="B736">
        <v>29678994</v>
      </c>
      <c r="C736">
        <v>29679293</v>
      </c>
      <c r="D736">
        <v>300</v>
      </c>
      <c r="E736" t="s">
        <v>2662</v>
      </c>
      <c r="F736">
        <v>4</v>
      </c>
      <c r="G736" t="s">
        <v>2663</v>
      </c>
      <c r="H736" t="s">
        <v>31592</v>
      </c>
      <c r="I736">
        <v>10</v>
      </c>
      <c r="J736">
        <v>29670982</v>
      </c>
      <c r="K736">
        <v>29686622</v>
      </c>
      <c r="L736">
        <v>15641</v>
      </c>
      <c r="M736">
        <v>2</v>
      </c>
      <c r="N736">
        <v>6840</v>
      </c>
      <c r="O736" t="s">
        <v>2664</v>
      </c>
      <c r="P736">
        <v>7329</v>
      </c>
      <c r="Q736" t="s">
        <v>2665</v>
      </c>
      <c r="R736" t="s">
        <v>2666</v>
      </c>
      <c r="S736" t="s">
        <v>2667</v>
      </c>
      <c r="T736">
        <v>0.35387198439864398</v>
      </c>
      <c r="U736">
        <v>0.603102917160658</v>
      </c>
      <c r="V736">
        <v>-23.3868308941931</v>
      </c>
      <c r="W736">
        <v>0.38920677604595899</v>
      </c>
      <c r="X736">
        <v>0.704072456322962</v>
      </c>
      <c r="Y736">
        <v>-24.502397032778401</v>
      </c>
      <c r="Z736">
        <v>0.69013698642955401</v>
      </c>
      <c r="AA736">
        <v>0.84521697243271998</v>
      </c>
      <c r="AB736">
        <v>0.35372591800897801</v>
      </c>
      <c r="AC736">
        <v>0.71753805159658501</v>
      </c>
      <c r="AD736">
        <v>0.87989882095915395</v>
      </c>
      <c r="AE736">
        <v>-1.9711761227704601</v>
      </c>
      <c r="AF736">
        <v>0.32549523997010099</v>
      </c>
      <c r="AG736">
        <v>0.70473078222419605</v>
      </c>
      <c r="AH736">
        <v>-24.2113218814089</v>
      </c>
      <c r="AI736">
        <v>0.35038410267202102</v>
      </c>
      <c r="AJ736">
        <v>0.78121606160956403</v>
      </c>
      <c r="AK736">
        <v>-24.140932557231299</v>
      </c>
    </row>
    <row r="737" spans="1:37" x14ac:dyDescent="0.2">
      <c r="A737" t="s">
        <v>2412</v>
      </c>
      <c r="B737">
        <v>29679483</v>
      </c>
      <c r="C737">
        <v>29679782</v>
      </c>
      <c r="D737">
        <v>300</v>
      </c>
      <c r="E737" t="s">
        <v>2668</v>
      </c>
      <c r="F737">
        <v>5</v>
      </c>
      <c r="G737" t="s">
        <v>2669</v>
      </c>
      <c r="H737" t="s">
        <v>31592</v>
      </c>
      <c r="I737">
        <v>10</v>
      </c>
      <c r="J737">
        <v>29670982</v>
      </c>
      <c r="K737">
        <v>29686622</v>
      </c>
      <c r="L737">
        <v>15641</v>
      </c>
      <c r="M737">
        <v>2</v>
      </c>
      <c r="N737">
        <v>6840</v>
      </c>
      <c r="O737" t="s">
        <v>2664</v>
      </c>
      <c r="P737">
        <v>6840</v>
      </c>
      <c r="Q737" t="s">
        <v>2665</v>
      </c>
      <c r="R737" t="s">
        <v>2666</v>
      </c>
      <c r="S737" t="s">
        <v>2667</v>
      </c>
      <c r="T737">
        <v>0.35387198439864398</v>
      </c>
      <c r="U737">
        <v>0.603102917160658</v>
      </c>
      <c r="V737">
        <v>-22.971793438758901</v>
      </c>
      <c r="W737">
        <v>0.38920677604595899</v>
      </c>
      <c r="X737">
        <v>0.704072456322962</v>
      </c>
      <c r="Y737">
        <v>-23.917434562409301</v>
      </c>
      <c r="Z737">
        <v>0.69013698642955401</v>
      </c>
      <c r="AA737">
        <v>0.84521697243271998</v>
      </c>
      <c r="AB737">
        <v>0.183800924188632</v>
      </c>
      <c r="AC737">
        <v>0.71753805159658501</v>
      </c>
      <c r="AD737">
        <v>0.87989882095915395</v>
      </c>
      <c r="AE737">
        <v>-1.80125107234244</v>
      </c>
      <c r="AF737">
        <v>0.32549523997010099</v>
      </c>
      <c r="AG737">
        <v>0.70473078222419605</v>
      </c>
      <c r="AH737">
        <v>-23.678854904879799</v>
      </c>
      <c r="AI737">
        <v>0.35038410267202102</v>
      </c>
      <c r="AJ737">
        <v>0.78121606160956403</v>
      </c>
      <c r="AK737">
        <v>-23.608465582360001</v>
      </c>
    </row>
    <row r="738" spans="1:37" x14ac:dyDescent="0.2">
      <c r="A738" t="s">
        <v>2412</v>
      </c>
      <c r="B738">
        <v>30080542</v>
      </c>
      <c r="C738">
        <v>30080693</v>
      </c>
      <c r="D738">
        <v>152</v>
      </c>
      <c r="E738" t="s">
        <v>2670</v>
      </c>
      <c r="F738">
        <v>0</v>
      </c>
      <c r="G738" t="s">
        <v>2671</v>
      </c>
      <c r="H738" t="s">
        <v>31593</v>
      </c>
      <c r="I738">
        <v>10</v>
      </c>
      <c r="J738">
        <v>30012803</v>
      </c>
      <c r="K738">
        <v>30059586</v>
      </c>
      <c r="L738">
        <v>46784</v>
      </c>
      <c r="M738">
        <v>2</v>
      </c>
      <c r="N738">
        <v>57608</v>
      </c>
      <c r="O738" t="s">
        <v>2672</v>
      </c>
      <c r="P738">
        <v>-20956</v>
      </c>
      <c r="Q738" t="s">
        <v>2673</v>
      </c>
      <c r="R738" t="s">
        <v>2674</v>
      </c>
      <c r="S738" t="s">
        <v>31594</v>
      </c>
      <c r="T738">
        <v>0.97213403838398904</v>
      </c>
      <c r="U738">
        <v>1</v>
      </c>
      <c r="V738">
        <v>1.0258907263249899</v>
      </c>
      <c r="W738">
        <v>0.38920677604595899</v>
      </c>
      <c r="X738">
        <v>0.704072456322962</v>
      </c>
      <c r="Y738">
        <v>-24.381012754788902</v>
      </c>
      <c r="Z738">
        <v>0.69013698642955401</v>
      </c>
      <c r="AA738">
        <v>0.84521697243271998</v>
      </c>
      <c r="AB738">
        <v>6.2416656898769497E-2</v>
      </c>
      <c r="AC738">
        <v>0.71753805159658501</v>
      </c>
      <c r="AD738">
        <v>0.87989882095915395</v>
      </c>
      <c r="AE738">
        <v>-1.67986686978455</v>
      </c>
      <c r="AF738">
        <v>0.61410715005536498</v>
      </c>
      <c r="AG738">
        <v>0.80674443595273604</v>
      </c>
      <c r="AH738">
        <v>1.9555012926499</v>
      </c>
      <c r="AI738">
        <v>0.35038410267202102</v>
      </c>
      <c r="AJ738">
        <v>0.78121606160956403</v>
      </c>
      <c r="AK738">
        <v>-24.1122056698782</v>
      </c>
    </row>
    <row r="739" spans="1:37" x14ac:dyDescent="0.2">
      <c r="A739" t="s">
        <v>2412</v>
      </c>
      <c r="B739">
        <v>30603339</v>
      </c>
      <c r="C739">
        <v>30603487</v>
      </c>
      <c r="D739">
        <v>149</v>
      </c>
      <c r="E739" t="s">
        <v>2675</v>
      </c>
      <c r="F739">
        <v>0</v>
      </c>
      <c r="G739" t="s">
        <v>2676</v>
      </c>
      <c r="H739" t="s">
        <v>31000</v>
      </c>
      <c r="I739">
        <v>10</v>
      </c>
      <c r="J739">
        <v>30587706</v>
      </c>
      <c r="K739">
        <v>30591092</v>
      </c>
      <c r="L739">
        <v>3387</v>
      </c>
      <c r="M739">
        <v>1</v>
      </c>
      <c r="N739">
        <v>105376479</v>
      </c>
      <c r="O739" t="s">
        <v>2677</v>
      </c>
      <c r="P739">
        <v>15633</v>
      </c>
      <c r="Q739" t="s">
        <v>40</v>
      </c>
      <c r="R739" t="s">
        <v>2678</v>
      </c>
      <c r="S739" t="s">
        <v>31595</v>
      </c>
      <c r="T739" t="s">
        <v>40</v>
      </c>
      <c r="U739" t="s">
        <v>40</v>
      </c>
      <c r="V739">
        <v>0</v>
      </c>
      <c r="W739">
        <v>0.29261482077562401</v>
      </c>
      <c r="X739">
        <v>0.704072456322962</v>
      </c>
      <c r="Y739">
        <v>25.1740095216961</v>
      </c>
      <c r="Z739">
        <v>0.48464167878831399</v>
      </c>
      <c r="AA739">
        <v>0.84435025072159198</v>
      </c>
      <c r="AB739">
        <v>24.136534856393499</v>
      </c>
      <c r="AC739">
        <v>0.45677901822897599</v>
      </c>
      <c r="AD739">
        <v>0.82872126865393902</v>
      </c>
      <c r="AE739">
        <v>24.1740095598064</v>
      </c>
      <c r="AF739">
        <v>0.501741946288212</v>
      </c>
      <c r="AG739">
        <v>0.80674443595273604</v>
      </c>
      <c r="AH739">
        <v>-24.100008982374199</v>
      </c>
      <c r="AI739">
        <v>0.14667288820271701</v>
      </c>
      <c r="AJ739">
        <v>0.78121606160956403</v>
      </c>
      <c r="AK739">
        <v>25.1740095216961</v>
      </c>
    </row>
    <row r="740" spans="1:37" x14ac:dyDescent="0.2">
      <c r="A740" t="s">
        <v>2412</v>
      </c>
      <c r="B740">
        <v>32397101</v>
      </c>
      <c r="C740">
        <v>32397350</v>
      </c>
      <c r="D740">
        <v>250</v>
      </c>
      <c r="E740" t="s">
        <v>2679</v>
      </c>
      <c r="F740">
        <v>7</v>
      </c>
      <c r="G740" t="s">
        <v>2680</v>
      </c>
      <c r="H740" t="s">
        <v>31000</v>
      </c>
      <c r="I740">
        <v>10</v>
      </c>
      <c r="J740">
        <v>32267751</v>
      </c>
      <c r="K740">
        <v>32378798</v>
      </c>
      <c r="L740">
        <v>111048</v>
      </c>
      <c r="M740">
        <v>2</v>
      </c>
      <c r="N740">
        <v>80314</v>
      </c>
      <c r="O740" t="s">
        <v>2681</v>
      </c>
      <c r="P740">
        <v>-18303</v>
      </c>
      <c r="Q740" t="s">
        <v>2682</v>
      </c>
      <c r="R740" t="s">
        <v>2683</v>
      </c>
      <c r="S740" t="s">
        <v>31596</v>
      </c>
      <c r="T740">
        <v>0.35387198439864398</v>
      </c>
      <c r="U740">
        <v>0.603102917160658</v>
      </c>
      <c r="V740">
        <v>-23.779900065700399</v>
      </c>
      <c r="W740">
        <v>0.29261482077562401</v>
      </c>
      <c r="X740">
        <v>0.704072456322962</v>
      </c>
      <c r="Y740">
        <v>24.437043952936801</v>
      </c>
      <c r="Z740">
        <v>0.69013698642955401</v>
      </c>
      <c r="AA740">
        <v>0.84521697243271998</v>
      </c>
      <c r="AB740">
        <v>-0.380330751322139</v>
      </c>
      <c r="AC740">
        <v>0.27780950890804001</v>
      </c>
      <c r="AD740">
        <v>0.68253123924728298</v>
      </c>
      <c r="AE740">
        <v>24.203328053468098</v>
      </c>
      <c r="AF740">
        <v>0.32549523997010099</v>
      </c>
      <c r="AG740">
        <v>0.70473078222419605</v>
      </c>
      <c r="AH740">
        <v>-24.1293274759553</v>
      </c>
      <c r="AI740">
        <v>0.56157887380500204</v>
      </c>
      <c r="AJ740">
        <v>0.78121606160956403</v>
      </c>
      <c r="AK740">
        <v>1.6571437870724</v>
      </c>
    </row>
    <row r="741" spans="1:37" x14ac:dyDescent="0.2">
      <c r="A741" t="s">
        <v>2412</v>
      </c>
      <c r="B741">
        <v>33355370</v>
      </c>
      <c r="C741">
        <v>33355668</v>
      </c>
      <c r="D741">
        <v>299</v>
      </c>
      <c r="E741" t="s">
        <v>2684</v>
      </c>
      <c r="F741">
        <v>2</v>
      </c>
      <c r="G741" t="s">
        <v>2685</v>
      </c>
      <c r="H741" t="s">
        <v>31000</v>
      </c>
      <c r="I741">
        <v>10</v>
      </c>
      <c r="J741">
        <v>33177492</v>
      </c>
      <c r="K741">
        <v>33336262</v>
      </c>
      <c r="L741">
        <v>158771</v>
      </c>
      <c r="M741">
        <v>2</v>
      </c>
      <c r="N741">
        <v>8829</v>
      </c>
      <c r="O741" t="s">
        <v>2686</v>
      </c>
      <c r="P741">
        <v>-19108</v>
      </c>
      <c r="Q741" t="s">
        <v>2687</v>
      </c>
      <c r="R741" t="s">
        <v>2688</v>
      </c>
      <c r="S741" t="s">
        <v>31597</v>
      </c>
      <c r="T741">
        <v>0.101056740329208</v>
      </c>
      <c r="U741">
        <v>0.603102917160658</v>
      </c>
      <c r="V741">
        <v>2.0756188133914399</v>
      </c>
      <c r="W741">
        <v>0.25350666873229399</v>
      </c>
      <c r="X741">
        <v>0.704072456322962</v>
      </c>
      <c r="Y741">
        <v>2.0362096824856701</v>
      </c>
      <c r="Z741">
        <v>0.190513512551471</v>
      </c>
      <c r="AA741">
        <v>0.72610664078822296</v>
      </c>
      <c r="AB741">
        <v>1.696281804881</v>
      </c>
      <c r="AC741">
        <v>0.142878998401434</v>
      </c>
      <c r="AD741">
        <v>0.68253123924728298</v>
      </c>
      <c r="AE741">
        <v>1.7144560837410801</v>
      </c>
      <c r="AF741">
        <v>9.6622393309488297E-2</v>
      </c>
      <c r="AG741">
        <v>0.68151250837662902</v>
      </c>
      <c r="AH741">
        <v>1.4184317938325699</v>
      </c>
      <c r="AI741">
        <v>0.54581597649623104</v>
      </c>
      <c r="AJ741">
        <v>0.78121606160956403</v>
      </c>
      <c r="AK741">
        <v>1.3039081448684999</v>
      </c>
    </row>
    <row r="742" spans="1:37" x14ac:dyDescent="0.2">
      <c r="A742" t="s">
        <v>2412</v>
      </c>
      <c r="B742">
        <v>33515937</v>
      </c>
      <c r="C742">
        <v>33516113</v>
      </c>
      <c r="D742">
        <v>177</v>
      </c>
      <c r="E742" t="s">
        <v>2689</v>
      </c>
      <c r="F742">
        <v>2</v>
      </c>
      <c r="G742" t="s">
        <v>2690</v>
      </c>
      <c r="H742" t="s">
        <v>31000</v>
      </c>
      <c r="I742">
        <v>10</v>
      </c>
      <c r="J742">
        <v>33578931</v>
      </c>
      <c r="K742">
        <v>33600040</v>
      </c>
      <c r="L742">
        <v>21110</v>
      </c>
      <c r="M742">
        <v>2</v>
      </c>
      <c r="N742">
        <v>105376490</v>
      </c>
      <c r="O742" t="s">
        <v>2691</v>
      </c>
      <c r="P742">
        <v>83927</v>
      </c>
      <c r="Q742" t="s">
        <v>40</v>
      </c>
      <c r="R742" t="s">
        <v>2692</v>
      </c>
      <c r="S742" t="s">
        <v>31598</v>
      </c>
      <c r="T742">
        <v>0.36732596971954701</v>
      </c>
      <c r="U742">
        <v>0.62202336731472296</v>
      </c>
      <c r="V742">
        <v>0.57593804109028102</v>
      </c>
      <c r="W742">
        <v>0.64389488173613496</v>
      </c>
      <c r="X742">
        <v>0.94119559056004798</v>
      </c>
      <c r="Y742">
        <v>-0.46166777127782399</v>
      </c>
      <c r="Z742">
        <v>0.77292654164285601</v>
      </c>
      <c r="AA742">
        <v>0.909116808822378</v>
      </c>
      <c r="AB742">
        <v>0.319570361738931</v>
      </c>
      <c r="AC742">
        <v>0.55578086977119501</v>
      </c>
      <c r="AD742">
        <v>0.87989882095915395</v>
      </c>
      <c r="AE742">
        <v>-0.55139624368791695</v>
      </c>
      <c r="AF742">
        <v>0.24636054918439601</v>
      </c>
      <c r="AG742">
        <v>0.70473078222419605</v>
      </c>
      <c r="AH742">
        <v>0.58108798666633599</v>
      </c>
      <c r="AI742">
        <v>0.83717230986648195</v>
      </c>
      <c r="AJ742">
        <v>0.95896800690842199</v>
      </c>
      <c r="AK742">
        <v>-0.20410018565548199</v>
      </c>
    </row>
    <row r="743" spans="1:37" x14ac:dyDescent="0.2">
      <c r="A743" t="s">
        <v>2412</v>
      </c>
      <c r="B743">
        <v>33516113</v>
      </c>
      <c r="C743">
        <v>33516289</v>
      </c>
      <c r="D743">
        <v>177</v>
      </c>
      <c r="E743" t="s">
        <v>2693</v>
      </c>
      <c r="F743">
        <v>3</v>
      </c>
      <c r="G743" t="s">
        <v>1236</v>
      </c>
      <c r="H743" t="s">
        <v>31000</v>
      </c>
      <c r="I743">
        <v>10</v>
      </c>
      <c r="J743">
        <v>33578931</v>
      </c>
      <c r="K743">
        <v>33600040</v>
      </c>
      <c r="L743">
        <v>21110</v>
      </c>
      <c r="M743">
        <v>2</v>
      </c>
      <c r="N743">
        <v>105376490</v>
      </c>
      <c r="O743" t="s">
        <v>2691</v>
      </c>
      <c r="P743">
        <v>83751</v>
      </c>
      <c r="Q743" t="s">
        <v>40</v>
      </c>
      <c r="R743" t="s">
        <v>2692</v>
      </c>
      <c r="S743" t="s">
        <v>31598</v>
      </c>
      <c r="T743">
        <v>0.36732596971954701</v>
      </c>
      <c r="U743">
        <v>0.62202336731472296</v>
      </c>
      <c r="V743">
        <v>0.57593804109028102</v>
      </c>
      <c r="W743">
        <v>0.64389488173613496</v>
      </c>
      <c r="X743">
        <v>0.94119559056004798</v>
      </c>
      <c r="Y743">
        <v>-0.46166777127782399</v>
      </c>
      <c r="Z743">
        <v>0.77292654164285601</v>
      </c>
      <c r="AA743">
        <v>0.909116808822378</v>
      </c>
      <c r="AB743">
        <v>0.319570361738931</v>
      </c>
      <c r="AC743">
        <v>0.55578086977119501</v>
      </c>
      <c r="AD743">
        <v>0.87989882095915395</v>
      </c>
      <c r="AE743">
        <v>-0.55139624368791695</v>
      </c>
      <c r="AF743">
        <v>0.24636054918439601</v>
      </c>
      <c r="AG743">
        <v>0.70473078222419605</v>
      </c>
      <c r="AH743">
        <v>0.58108798666633599</v>
      </c>
      <c r="AI743">
        <v>0.83717230986648195</v>
      </c>
      <c r="AJ743">
        <v>0.95896800690842199</v>
      </c>
      <c r="AK743">
        <v>-0.20410018565548199</v>
      </c>
    </row>
    <row r="744" spans="1:37" x14ac:dyDescent="0.2">
      <c r="A744" t="s">
        <v>2412</v>
      </c>
      <c r="B744">
        <v>33885461</v>
      </c>
      <c r="C744">
        <v>33885573</v>
      </c>
      <c r="D744">
        <v>113</v>
      </c>
      <c r="E744" t="s">
        <v>2694</v>
      </c>
      <c r="F744">
        <v>1</v>
      </c>
      <c r="G744" t="s">
        <v>2695</v>
      </c>
      <c r="H744" t="s">
        <v>31000</v>
      </c>
      <c r="I744">
        <v>10</v>
      </c>
      <c r="J744">
        <v>33909238</v>
      </c>
      <c r="K744">
        <v>33917804</v>
      </c>
      <c r="L744">
        <v>8567</v>
      </c>
      <c r="M744">
        <v>1</v>
      </c>
      <c r="N744">
        <v>114515519</v>
      </c>
      <c r="O744" t="s">
        <v>2696</v>
      </c>
      <c r="P744">
        <v>-23665</v>
      </c>
      <c r="Q744" t="s">
        <v>40</v>
      </c>
      <c r="R744" t="s">
        <v>2697</v>
      </c>
      <c r="S744" t="s">
        <v>31599</v>
      </c>
      <c r="T744">
        <v>0.73076994328668599</v>
      </c>
      <c r="U744">
        <v>0.94232282032209602</v>
      </c>
      <c r="V744">
        <v>0.137378692859978</v>
      </c>
      <c r="W744">
        <v>0.427323497058756</v>
      </c>
      <c r="X744">
        <v>0.73460997439807996</v>
      </c>
      <c r="Y744">
        <v>-0.69582728238147595</v>
      </c>
      <c r="Z744">
        <v>0.24445502912202399</v>
      </c>
      <c r="AA744">
        <v>0.72610664078822296</v>
      </c>
      <c r="AB744">
        <v>-0.82609537554705204</v>
      </c>
      <c r="AC744">
        <v>0.29469812559629099</v>
      </c>
      <c r="AD744">
        <v>0.68253123924728298</v>
      </c>
      <c r="AE744">
        <v>-1.2087338191294901</v>
      </c>
      <c r="AF744">
        <v>0.73123338343369804</v>
      </c>
      <c r="AG744">
        <v>0.86437216336234302</v>
      </c>
      <c r="AH744">
        <v>1.0669893067596701</v>
      </c>
      <c r="AI744">
        <v>0.61187545788734798</v>
      </c>
      <c r="AJ744">
        <v>0.792270719854135</v>
      </c>
      <c r="AK744">
        <v>-9.5890544828907298E-2</v>
      </c>
    </row>
    <row r="745" spans="1:37" x14ac:dyDescent="0.2">
      <c r="A745" t="s">
        <v>2412</v>
      </c>
      <c r="B745">
        <v>33985442</v>
      </c>
      <c r="C745">
        <v>33985595</v>
      </c>
      <c r="D745">
        <v>154</v>
      </c>
      <c r="E745" t="s">
        <v>2698</v>
      </c>
      <c r="F745">
        <v>0</v>
      </c>
      <c r="G745" t="s">
        <v>2699</v>
      </c>
      <c r="H745" t="s">
        <v>31000</v>
      </c>
      <c r="I745">
        <v>10</v>
      </c>
      <c r="J745">
        <v>33909238</v>
      </c>
      <c r="K745">
        <v>33917804</v>
      </c>
      <c r="L745">
        <v>8567</v>
      </c>
      <c r="M745">
        <v>1</v>
      </c>
      <c r="N745">
        <v>114515519</v>
      </c>
      <c r="O745" t="s">
        <v>2696</v>
      </c>
      <c r="P745">
        <v>76204</v>
      </c>
      <c r="Q745" t="s">
        <v>40</v>
      </c>
      <c r="R745" t="s">
        <v>2697</v>
      </c>
      <c r="S745" t="s">
        <v>31599</v>
      </c>
      <c r="T745">
        <v>0.32911398597860803</v>
      </c>
      <c r="U745">
        <v>0.603102917160658</v>
      </c>
      <c r="V745">
        <v>22.564398868831098</v>
      </c>
      <c r="W745">
        <v>0.29261482077562401</v>
      </c>
      <c r="X745">
        <v>0.704072456322962</v>
      </c>
      <c r="Y745">
        <v>23.123269636379</v>
      </c>
      <c r="Z745">
        <v>0.306975110376564</v>
      </c>
      <c r="AA745">
        <v>0.72610664078822296</v>
      </c>
      <c r="AB745">
        <v>22.863634469502699</v>
      </c>
      <c r="AC745">
        <v>0.27780950890804001</v>
      </c>
      <c r="AD745">
        <v>0.68253123924728298</v>
      </c>
      <c r="AE745">
        <v>22.901109170074399</v>
      </c>
      <c r="AF745">
        <v>0.64997455747578503</v>
      </c>
      <c r="AG745">
        <v>0.80674443595273604</v>
      </c>
      <c r="AH745">
        <v>0.51512963937693002</v>
      </c>
      <c r="AI745">
        <v>0.56157887380500204</v>
      </c>
      <c r="AJ745">
        <v>0.78121606160956403</v>
      </c>
      <c r="AK745">
        <v>1.6292598395770601</v>
      </c>
    </row>
    <row r="746" spans="1:37" x14ac:dyDescent="0.2">
      <c r="A746" t="s">
        <v>2412</v>
      </c>
      <c r="B746">
        <v>33985711</v>
      </c>
      <c r="C746">
        <v>33985863</v>
      </c>
      <c r="D746">
        <v>153</v>
      </c>
      <c r="E746" t="s">
        <v>2700</v>
      </c>
      <c r="F746">
        <v>2</v>
      </c>
      <c r="G746" t="s">
        <v>2701</v>
      </c>
      <c r="H746" t="s">
        <v>31000</v>
      </c>
      <c r="I746">
        <v>10</v>
      </c>
      <c r="J746">
        <v>33909238</v>
      </c>
      <c r="K746">
        <v>33917804</v>
      </c>
      <c r="L746">
        <v>8567</v>
      </c>
      <c r="M746">
        <v>1</v>
      </c>
      <c r="N746">
        <v>114515519</v>
      </c>
      <c r="O746" t="s">
        <v>2696</v>
      </c>
      <c r="P746">
        <v>76473</v>
      </c>
      <c r="Q746" t="s">
        <v>40</v>
      </c>
      <c r="R746" t="s">
        <v>2697</v>
      </c>
      <c r="S746" t="s">
        <v>31599</v>
      </c>
      <c r="T746">
        <v>0.32911398597860803</v>
      </c>
      <c r="U746">
        <v>0.603102917160658</v>
      </c>
      <c r="V746">
        <v>22.564398868831098</v>
      </c>
      <c r="W746">
        <v>0.29261482077562401</v>
      </c>
      <c r="X746">
        <v>0.704072456322962</v>
      </c>
      <c r="Y746">
        <v>23.123269636379</v>
      </c>
      <c r="Z746">
        <v>0.306975110376564</v>
      </c>
      <c r="AA746">
        <v>0.72610664078822296</v>
      </c>
      <c r="AB746">
        <v>22.863634469502699</v>
      </c>
      <c r="AC746">
        <v>0.27780950890804001</v>
      </c>
      <c r="AD746">
        <v>0.68253123924728298</v>
      </c>
      <c r="AE746">
        <v>22.901109170074399</v>
      </c>
      <c r="AF746">
        <v>0.64997455747578503</v>
      </c>
      <c r="AG746">
        <v>0.80674443595273604</v>
      </c>
      <c r="AH746">
        <v>0.51512963937693002</v>
      </c>
      <c r="AI746">
        <v>0.56157887380500204</v>
      </c>
      <c r="AJ746">
        <v>0.78121606160956403</v>
      </c>
      <c r="AK746">
        <v>1.6292598395770601</v>
      </c>
    </row>
    <row r="747" spans="1:37" x14ac:dyDescent="0.2">
      <c r="A747" t="s">
        <v>2412</v>
      </c>
      <c r="B747">
        <v>34643157</v>
      </c>
      <c r="C747">
        <v>34643299</v>
      </c>
      <c r="D747">
        <v>143</v>
      </c>
      <c r="E747" t="s">
        <v>2702</v>
      </c>
      <c r="F747">
        <v>4</v>
      </c>
      <c r="G747" t="s">
        <v>2703</v>
      </c>
      <c r="H747" t="s">
        <v>31600</v>
      </c>
      <c r="I747">
        <v>10</v>
      </c>
      <c r="J747">
        <v>34109561</v>
      </c>
      <c r="K747">
        <v>34679686</v>
      </c>
      <c r="L747">
        <v>570126</v>
      </c>
      <c r="M747">
        <v>2</v>
      </c>
      <c r="N747">
        <v>56288</v>
      </c>
      <c r="O747" t="s">
        <v>2704</v>
      </c>
      <c r="P747">
        <v>36387</v>
      </c>
      <c r="Q747" t="s">
        <v>2705</v>
      </c>
      <c r="R747" t="s">
        <v>2706</v>
      </c>
      <c r="S747" t="s">
        <v>31601</v>
      </c>
      <c r="T747" t="s">
        <v>40</v>
      </c>
      <c r="U747" t="s">
        <v>40</v>
      </c>
      <c r="V747">
        <v>0</v>
      </c>
      <c r="W747">
        <v>0.38920677604595899</v>
      </c>
      <c r="X747">
        <v>0.704072456322962</v>
      </c>
      <c r="Y747">
        <v>-22.9738910808477</v>
      </c>
      <c r="Z747">
        <v>0.48464167878831399</v>
      </c>
      <c r="AA747">
        <v>0.84435025072159198</v>
      </c>
      <c r="AB747">
        <v>22.212050939867499</v>
      </c>
      <c r="AC747">
        <v>0.21073619169722799</v>
      </c>
      <c r="AD747">
        <v>0.68253123924728298</v>
      </c>
      <c r="AE747">
        <v>-22.9738910808477</v>
      </c>
      <c r="AF747">
        <v>0.501741946288212</v>
      </c>
      <c r="AG747">
        <v>0.80674443595273604</v>
      </c>
      <c r="AH747">
        <v>-22.175525071456399</v>
      </c>
      <c r="AI747">
        <v>0.52399907623471598</v>
      </c>
      <c r="AJ747">
        <v>0.78121606160956403</v>
      </c>
      <c r="AK747">
        <v>-22.1051357587931</v>
      </c>
    </row>
    <row r="748" spans="1:37" x14ac:dyDescent="0.2">
      <c r="A748" t="s">
        <v>2412</v>
      </c>
      <c r="B748">
        <v>35585579</v>
      </c>
      <c r="C748">
        <v>35585790</v>
      </c>
      <c r="D748">
        <v>212</v>
      </c>
      <c r="E748" t="s">
        <v>2707</v>
      </c>
      <c r="F748">
        <v>2</v>
      </c>
      <c r="G748" t="s">
        <v>2708</v>
      </c>
      <c r="H748" t="s">
        <v>31000</v>
      </c>
      <c r="I748">
        <v>10</v>
      </c>
      <c r="J748">
        <v>35605341</v>
      </c>
      <c r="K748">
        <v>35608935</v>
      </c>
      <c r="L748">
        <v>3595</v>
      </c>
      <c r="M748">
        <v>1</v>
      </c>
      <c r="N748">
        <v>219770</v>
      </c>
      <c r="O748" t="s">
        <v>2709</v>
      </c>
      <c r="P748">
        <v>-19551</v>
      </c>
      <c r="Q748" t="s">
        <v>2710</v>
      </c>
      <c r="R748" t="s">
        <v>2711</v>
      </c>
      <c r="S748" t="s">
        <v>31602</v>
      </c>
      <c r="T748">
        <v>0.97213403838398904</v>
      </c>
      <c r="U748">
        <v>1</v>
      </c>
      <c r="V748">
        <v>0.16825987622534899</v>
      </c>
      <c r="W748">
        <v>0.94541066367716797</v>
      </c>
      <c r="X748">
        <v>0.95159051474143896</v>
      </c>
      <c r="Y748">
        <v>0.17776385971140901</v>
      </c>
      <c r="Z748">
        <v>0.69013698642955401</v>
      </c>
      <c r="AA748">
        <v>0.84521697243271998</v>
      </c>
      <c r="AB748">
        <v>-0.79521411997832703</v>
      </c>
      <c r="AC748">
        <v>0.71753805159658501</v>
      </c>
      <c r="AD748">
        <v>0.87989882095915395</v>
      </c>
      <c r="AE748">
        <v>-0.82223600354877802</v>
      </c>
      <c r="AF748">
        <v>0.61410715005536498</v>
      </c>
      <c r="AG748">
        <v>0.80674443595273604</v>
      </c>
      <c r="AH748">
        <v>1.09787041159414</v>
      </c>
      <c r="AI748">
        <v>0.59609816080359102</v>
      </c>
      <c r="AJ748">
        <v>0.78121606160956403</v>
      </c>
      <c r="AK748">
        <v>1.04651919866195</v>
      </c>
    </row>
    <row r="749" spans="1:37" x14ac:dyDescent="0.2">
      <c r="A749" t="s">
        <v>2412</v>
      </c>
      <c r="B749">
        <v>35585790</v>
      </c>
      <c r="C749">
        <v>35586001</v>
      </c>
      <c r="D749">
        <v>212</v>
      </c>
      <c r="E749" t="s">
        <v>2712</v>
      </c>
      <c r="F749">
        <v>1</v>
      </c>
      <c r="G749" t="s">
        <v>2713</v>
      </c>
      <c r="H749" t="s">
        <v>31000</v>
      </c>
      <c r="I749">
        <v>10</v>
      </c>
      <c r="J749">
        <v>35605341</v>
      </c>
      <c r="K749">
        <v>35608935</v>
      </c>
      <c r="L749">
        <v>3595</v>
      </c>
      <c r="M749">
        <v>1</v>
      </c>
      <c r="N749">
        <v>219770</v>
      </c>
      <c r="O749" t="s">
        <v>2709</v>
      </c>
      <c r="P749">
        <v>-19340</v>
      </c>
      <c r="Q749" t="s">
        <v>2710</v>
      </c>
      <c r="R749" t="s">
        <v>2711</v>
      </c>
      <c r="S749" t="s">
        <v>31602</v>
      </c>
      <c r="T749">
        <v>0.97213403838398904</v>
      </c>
      <c r="U749">
        <v>1</v>
      </c>
      <c r="V749">
        <v>0.13851253365680199</v>
      </c>
      <c r="W749">
        <v>0.94541066367716797</v>
      </c>
      <c r="X749">
        <v>0.95159051474143896</v>
      </c>
      <c r="Y749">
        <v>0.207511196861318</v>
      </c>
      <c r="Z749">
        <v>0.69013698642955401</v>
      </c>
      <c r="AA749">
        <v>0.84521697243271998</v>
      </c>
      <c r="AB749">
        <v>-0.82496144125167503</v>
      </c>
      <c r="AC749">
        <v>0.71753805159658501</v>
      </c>
      <c r="AD749">
        <v>0.87989882095915395</v>
      </c>
      <c r="AE749">
        <v>-0.79248864686461296</v>
      </c>
      <c r="AF749">
        <v>0.61410715005536498</v>
      </c>
      <c r="AG749">
        <v>0.80674443595273604</v>
      </c>
      <c r="AH749">
        <v>1.0681230494913401</v>
      </c>
      <c r="AI749">
        <v>0.59609816080359102</v>
      </c>
      <c r="AJ749">
        <v>0.78121606160956403</v>
      </c>
      <c r="AK749">
        <v>1.0762665145166599</v>
      </c>
    </row>
    <row r="750" spans="1:37" x14ac:dyDescent="0.2">
      <c r="A750" t="s">
        <v>2412</v>
      </c>
      <c r="B750">
        <v>35713979</v>
      </c>
      <c r="C750">
        <v>35714126</v>
      </c>
      <c r="D750">
        <v>148</v>
      </c>
      <c r="E750" t="s">
        <v>2714</v>
      </c>
      <c r="F750">
        <v>0</v>
      </c>
      <c r="G750" t="s">
        <v>2715</v>
      </c>
      <c r="H750" t="s">
        <v>31000</v>
      </c>
      <c r="I750">
        <v>10</v>
      </c>
      <c r="J750">
        <v>35778302</v>
      </c>
      <c r="K750">
        <v>35800920</v>
      </c>
      <c r="L750">
        <v>22619</v>
      </c>
      <c r="M750">
        <v>1</v>
      </c>
      <c r="N750">
        <v>102578074</v>
      </c>
      <c r="O750" t="s">
        <v>2716</v>
      </c>
      <c r="P750">
        <v>-64176</v>
      </c>
      <c r="Q750" t="s">
        <v>2717</v>
      </c>
      <c r="R750" t="s">
        <v>2718</v>
      </c>
      <c r="S750" t="s">
        <v>31603</v>
      </c>
      <c r="T750">
        <v>0.35387198439864398</v>
      </c>
      <c r="U750">
        <v>0.603102917160658</v>
      </c>
      <c r="V750">
        <v>-23.556755881020599</v>
      </c>
      <c r="W750" t="s">
        <v>40</v>
      </c>
      <c r="X750" t="s">
        <v>40</v>
      </c>
      <c r="Y750">
        <v>0</v>
      </c>
      <c r="Z750">
        <v>0.184235113180511</v>
      </c>
      <c r="AA750">
        <v>0.72610664078822296</v>
      </c>
      <c r="AB750">
        <v>-23.556755881020599</v>
      </c>
      <c r="AC750">
        <v>0.45677901822897599</v>
      </c>
      <c r="AD750">
        <v>0.82872126865393902</v>
      </c>
      <c r="AE750">
        <v>22.701145885004301</v>
      </c>
      <c r="AF750">
        <v>0.501741946288212</v>
      </c>
      <c r="AG750">
        <v>0.80674443595273604</v>
      </c>
      <c r="AH750">
        <v>-22.627145314695699</v>
      </c>
      <c r="AI750">
        <v>0.52399907623471598</v>
      </c>
      <c r="AJ750">
        <v>0.78121606160956403</v>
      </c>
      <c r="AK750">
        <v>-22.556755997939401</v>
      </c>
    </row>
    <row r="751" spans="1:37" x14ac:dyDescent="0.2">
      <c r="A751" t="s">
        <v>2412</v>
      </c>
      <c r="B751">
        <v>39372201</v>
      </c>
      <c r="C751">
        <v>39372354</v>
      </c>
      <c r="D751">
        <v>154</v>
      </c>
      <c r="E751" t="s">
        <v>2719</v>
      </c>
      <c r="F751">
        <v>2</v>
      </c>
      <c r="G751" t="s">
        <v>2720</v>
      </c>
      <c r="H751" t="s">
        <v>31000</v>
      </c>
      <c r="I751">
        <v>10</v>
      </c>
      <c r="J751">
        <v>38696424</v>
      </c>
      <c r="K751">
        <v>38697902</v>
      </c>
      <c r="L751">
        <v>1479</v>
      </c>
      <c r="M751">
        <v>1</v>
      </c>
      <c r="N751">
        <v>399746</v>
      </c>
      <c r="O751" t="s">
        <v>2721</v>
      </c>
      <c r="P751">
        <v>675777</v>
      </c>
      <c r="Q751" t="s">
        <v>40</v>
      </c>
      <c r="R751" t="s">
        <v>2722</v>
      </c>
      <c r="S751" t="s">
        <v>31604</v>
      </c>
      <c r="T751" t="s">
        <v>40</v>
      </c>
      <c r="U751" t="s">
        <v>40</v>
      </c>
      <c r="V751">
        <v>0</v>
      </c>
      <c r="W751">
        <v>0.29261482077562401</v>
      </c>
      <c r="X751">
        <v>0.704072456322962</v>
      </c>
      <c r="Y751">
        <v>22.959272281783601</v>
      </c>
      <c r="Z751">
        <v>0.306975110376564</v>
      </c>
      <c r="AA751">
        <v>0.72610664078822296</v>
      </c>
      <c r="AB751">
        <v>22.3966273700124</v>
      </c>
      <c r="AC751">
        <v>0.27780950890804001</v>
      </c>
      <c r="AD751">
        <v>0.68253123924728298</v>
      </c>
      <c r="AE751">
        <v>22.434102068731399</v>
      </c>
      <c r="AF751">
        <v>0.32549523997010099</v>
      </c>
      <c r="AG751">
        <v>0.70473078222419605</v>
      </c>
      <c r="AH751">
        <v>-22.360101500686898</v>
      </c>
      <c r="AI751">
        <v>0.56157887380500204</v>
      </c>
      <c r="AJ751">
        <v>0.78121606160956403</v>
      </c>
      <c r="AK751">
        <v>2.5037527252881699</v>
      </c>
    </row>
    <row r="752" spans="1:37" x14ac:dyDescent="0.2">
      <c r="A752" t="s">
        <v>2412</v>
      </c>
      <c r="B752">
        <v>39372354</v>
      </c>
      <c r="C752">
        <v>39372507</v>
      </c>
      <c r="D752">
        <v>154</v>
      </c>
      <c r="E752" t="s">
        <v>2723</v>
      </c>
      <c r="F752">
        <v>1</v>
      </c>
      <c r="G752" t="s">
        <v>2724</v>
      </c>
      <c r="H752" t="s">
        <v>31000</v>
      </c>
      <c r="I752">
        <v>10</v>
      </c>
      <c r="J752">
        <v>38696424</v>
      </c>
      <c r="K752">
        <v>38697902</v>
      </c>
      <c r="L752">
        <v>1479</v>
      </c>
      <c r="M752">
        <v>1</v>
      </c>
      <c r="N752">
        <v>399746</v>
      </c>
      <c r="O752" t="s">
        <v>2721</v>
      </c>
      <c r="P752">
        <v>675930</v>
      </c>
      <c r="Q752" t="s">
        <v>40</v>
      </c>
      <c r="R752" t="s">
        <v>2722</v>
      </c>
      <c r="S752" t="s">
        <v>31604</v>
      </c>
      <c r="T752" t="s">
        <v>40</v>
      </c>
      <c r="U752" t="s">
        <v>40</v>
      </c>
      <c r="V752">
        <v>0</v>
      </c>
      <c r="W752">
        <v>0.29261482077562401</v>
      </c>
      <c r="X752">
        <v>0.704072456322962</v>
      </c>
      <c r="Y752">
        <v>22.959272281783601</v>
      </c>
      <c r="Z752">
        <v>0.306975110376564</v>
      </c>
      <c r="AA752">
        <v>0.72610664078822296</v>
      </c>
      <c r="AB752">
        <v>22.3966273700124</v>
      </c>
      <c r="AC752">
        <v>0.27780950890804001</v>
      </c>
      <c r="AD752">
        <v>0.68253123924728298</v>
      </c>
      <c r="AE752">
        <v>22.434102068731399</v>
      </c>
      <c r="AF752">
        <v>0.32549523997010099</v>
      </c>
      <c r="AG752">
        <v>0.70473078222419605</v>
      </c>
      <c r="AH752">
        <v>-22.360101500686898</v>
      </c>
      <c r="AI752">
        <v>0.56157887380500204</v>
      </c>
      <c r="AJ752">
        <v>0.78121606160956403</v>
      </c>
      <c r="AK752">
        <v>2.5037527252881699</v>
      </c>
    </row>
    <row r="753" spans="1:37" x14ac:dyDescent="0.2">
      <c r="A753" t="s">
        <v>2412</v>
      </c>
      <c r="B753">
        <v>39372507</v>
      </c>
      <c r="C753">
        <v>39372660</v>
      </c>
      <c r="D753">
        <v>154</v>
      </c>
      <c r="E753" t="s">
        <v>2725</v>
      </c>
      <c r="F753">
        <v>0</v>
      </c>
      <c r="G753" t="s">
        <v>2726</v>
      </c>
      <c r="H753" t="s">
        <v>31000</v>
      </c>
      <c r="I753">
        <v>10</v>
      </c>
      <c r="J753">
        <v>38696424</v>
      </c>
      <c r="K753">
        <v>38697902</v>
      </c>
      <c r="L753">
        <v>1479</v>
      </c>
      <c r="M753">
        <v>1</v>
      </c>
      <c r="N753">
        <v>399746</v>
      </c>
      <c r="O753" t="s">
        <v>2721</v>
      </c>
      <c r="P753">
        <v>676083</v>
      </c>
      <c r="Q753" t="s">
        <v>40</v>
      </c>
      <c r="R753" t="s">
        <v>2722</v>
      </c>
      <c r="S753" t="s">
        <v>31604</v>
      </c>
      <c r="T753" t="s">
        <v>40</v>
      </c>
      <c r="U753" t="s">
        <v>40</v>
      </c>
      <c r="V753">
        <v>0</v>
      </c>
      <c r="W753">
        <v>0.29261482077562401</v>
      </c>
      <c r="X753">
        <v>0.704072456322962</v>
      </c>
      <c r="Y753">
        <v>22.959272281783601</v>
      </c>
      <c r="Z753">
        <v>0.306975110376564</v>
      </c>
      <c r="AA753">
        <v>0.72610664078822296</v>
      </c>
      <c r="AB753">
        <v>22.3966273700124</v>
      </c>
      <c r="AC753">
        <v>0.27780950890804001</v>
      </c>
      <c r="AD753">
        <v>0.68253123924728298</v>
      </c>
      <c r="AE753">
        <v>22.434102068731399</v>
      </c>
      <c r="AF753">
        <v>0.32549523997010099</v>
      </c>
      <c r="AG753">
        <v>0.70473078222419605</v>
      </c>
      <c r="AH753">
        <v>-22.360101500686898</v>
      </c>
      <c r="AI753">
        <v>0.56157887380500204</v>
      </c>
      <c r="AJ753">
        <v>0.78121606160956403</v>
      </c>
      <c r="AK753">
        <v>2.5037527252881699</v>
      </c>
    </row>
    <row r="754" spans="1:37" x14ac:dyDescent="0.2">
      <c r="A754" t="s">
        <v>2412</v>
      </c>
      <c r="B754">
        <v>39372660</v>
      </c>
      <c r="C754">
        <v>39372813</v>
      </c>
      <c r="D754">
        <v>154</v>
      </c>
      <c r="E754" t="s">
        <v>2727</v>
      </c>
      <c r="F754">
        <v>2</v>
      </c>
      <c r="G754" t="s">
        <v>2728</v>
      </c>
      <c r="H754" t="s">
        <v>31000</v>
      </c>
      <c r="I754">
        <v>10</v>
      </c>
      <c r="J754">
        <v>38696424</v>
      </c>
      <c r="K754">
        <v>38697902</v>
      </c>
      <c r="L754">
        <v>1479</v>
      </c>
      <c r="M754">
        <v>1</v>
      </c>
      <c r="N754">
        <v>399746</v>
      </c>
      <c r="O754" t="s">
        <v>2721</v>
      </c>
      <c r="P754">
        <v>676236</v>
      </c>
      <c r="Q754" t="s">
        <v>40</v>
      </c>
      <c r="R754" t="s">
        <v>2722</v>
      </c>
      <c r="S754" t="s">
        <v>31604</v>
      </c>
      <c r="T754" t="s">
        <v>40</v>
      </c>
      <c r="U754" t="s">
        <v>40</v>
      </c>
      <c r="V754">
        <v>0</v>
      </c>
      <c r="W754">
        <v>0.29261482077562401</v>
      </c>
      <c r="X754">
        <v>0.704072456322962</v>
      </c>
      <c r="Y754">
        <v>22.959272281783601</v>
      </c>
      <c r="Z754">
        <v>0.306975110376564</v>
      </c>
      <c r="AA754">
        <v>0.72610664078822296</v>
      </c>
      <c r="AB754">
        <v>22.3966273700124</v>
      </c>
      <c r="AC754">
        <v>0.27780950890804001</v>
      </c>
      <c r="AD754">
        <v>0.68253123924728298</v>
      </c>
      <c r="AE754">
        <v>22.434102068731399</v>
      </c>
      <c r="AF754">
        <v>0.32549523997010099</v>
      </c>
      <c r="AG754">
        <v>0.70473078222419605</v>
      </c>
      <c r="AH754">
        <v>-22.360101500686898</v>
      </c>
      <c r="AI754">
        <v>0.56157887380500204</v>
      </c>
      <c r="AJ754">
        <v>0.78121606160956403</v>
      </c>
      <c r="AK754">
        <v>2.5037527252881699</v>
      </c>
    </row>
    <row r="755" spans="1:37" x14ac:dyDescent="0.2">
      <c r="A755" t="s">
        <v>2412</v>
      </c>
      <c r="B755">
        <v>40836145</v>
      </c>
      <c r="C755">
        <v>40836305</v>
      </c>
      <c r="D755">
        <v>161</v>
      </c>
      <c r="E755" t="s">
        <v>2729</v>
      </c>
      <c r="F755">
        <v>3</v>
      </c>
      <c r="G755" t="s">
        <v>2730</v>
      </c>
      <c r="H755" t="s">
        <v>31000</v>
      </c>
      <c r="I755">
        <v>10</v>
      </c>
      <c r="J755">
        <v>42242721</v>
      </c>
      <c r="K755">
        <v>42276842</v>
      </c>
      <c r="L755">
        <v>34122</v>
      </c>
      <c r="M755">
        <v>1</v>
      </c>
      <c r="N755">
        <v>101929373</v>
      </c>
      <c r="O755" t="s">
        <v>2731</v>
      </c>
      <c r="P755">
        <v>-1406416</v>
      </c>
      <c r="Q755" t="s">
        <v>40</v>
      </c>
      <c r="R755" t="s">
        <v>2732</v>
      </c>
      <c r="S755" t="s">
        <v>31605</v>
      </c>
      <c r="T755">
        <v>0.17308923567461099</v>
      </c>
      <c r="U755">
        <v>0.603102917160658</v>
      </c>
      <c r="V755">
        <v>-22.949152156337298</v>
      </c>
      <c r="W755">
        <v>0.29261482077562401</v>
      </c>
      <c r="X755">
        <v>0.704072456322962</v>
      </c>
      <c r="Y755">
        <v>22.070539930405101</v>
      </c>
      <c r="Z755">
        <v>5.50355599158565E-2</v>
      </c>
      <c r="AA755">
        <v>0.72610664078822296</v>
      </c>
      <c r="AB755">
        <v>-22.949152156337298</v>
      </c>
      <c r="AC755">
        <v>0.27780950890804001</v>
      </c>
      <c r="AD755">
        <v>0.68253123924728298</v>
      </c>
      <c r="AE755">
        <v>22.093542209891002</v>
      </c>
      <c r="AF755">
        <v>0.32549523997010099</v>
      </c>
      <c r="AG755">
        <v>0.70473078222419605</v>
      </c>
      <c r="AH755">
        <v>-22.019541645414101</v>
      </c>
      <c r="AI755">
        <v>0.59609816080359102</v>
      </c>
      <c r="AJ755">
        <v>0.78121606160956403</v>
      </c>
      <c r="AK755">
        <v>1.09874596551168</v>
      </c>
    </row>
    <row r="756" spans="1:37" x14ac:dyDescent="0.2">
      <c r="A756" t="s">
        <v>2412</v>
      </c>
      <c r="B756">
        <v>41045943</v>
      </c>
      <c r="C756">
        <v>41046094</v>
      </c>
      <c r="D756">
        <v>152</v>
      </c>
      <c r="E756" t="s">
        <v>2733</v>
      </c>
      <c r="F756">
        <v>4</v>
      </c>
      <c r="G756" t="s">
        <v>2734</v>
      </c>
      <c r="H756" t="s">
        <v>31000</v>
      </c>
      <c r="I756">
        <v>10</v>
      </c>
      <c r="J756">
        <v>42242721</v>
      </c>
      <c r="K756">
        <v>42276842</v>
      </c>
      <c r="L756">
        <v>34122</v>
      </c>
      <c r="M756">
        <v>1</v>
      </c>
      <c r="N756">
        <v>101929373</v>
      </c>
      <c r="O756" t="s">
        <v>2731</v>
      </c>
      <c r="P756">
        <v>-1196627</v>
      </c>
      <c r="Q756" t="s">
        <v>40</v>
      </c>
      <c r="R756" t="s">
        <v>2732</v>
      </c>
      <c r="S756" t="s">
        <v>31605</v>
      </c>
      <c r="T756">
        <v>0.583211159830616</v>
      </c>
      <c r="U756">
        <v>0.81360520874211995</v>
      </c>
      <c r="V756">
        <v>0.28242917823796998</v>
      </c>
      <c r="W756">
        <v>0.49709177864118298</v>
      </c>
      <c r="X756">
        <v>0.78363289935355196</v>
      </c>
      <c r="Y756">
        <v>0.48767425524334401</v>
      </c>
      <c r="Z756">
        <v>1</v>
      </c>
      <c r="AA756">
        <v>1</v>
      </c>
      <c r="AB756">
        <v>-0.68104472967055496</v>
      </c>
      <c r="AC756">
        <v>0.92091778829119397</v>
      </c>
      <c r="AD756">
        <v>0.94068432309766403</v>
      </c>
      <c r="AE756">
        <v>-0.51232552869029402</v>
      </c>
      <c r="AF756">
        <v>0.23669707478149901</v>
      </c>
      <c r="AG756">
        <v>0.69020448338054297</v>
      </c>
      <c r="AH756">
        <v>1.2120396000715501</v>
      </c>
      <c r="AI756">
        <v>0.197630579561902</v>
      </c>
      <c r="AJ756">
        <v>0.78121606160956403</v>
      </c>
      <c r="AK756">
        <v>1.35642947169007</v>
      </c>
    </row>
    <row r="757" spans="1:37" x14ac:dyDescent="0.2">
      <c r="A757" t="s">
        <v>2412</v>
      </c>
      <c r="B757">
        <v>41046133</v>
      </c>
      <c r="C757">
        <v>41046432</v>
      </c>
      <c r="D757">
        <v>300</v>
      </c>
      <c r="E757" t="s">
        <v>2735</v>
      </c>
      <c r="F757">
        <v>5</v>
      </c>
      <c r="G757" t="s">
        <v>2736</v>
      </c>
      <c r="H757" t="s">
        <v>31000</v>
      </c>
      <c r="I757">
        <v>10</v>
      </c>
      <c r="J757">
        <v>42242721</v>
      </c>
      <c r="K757">
        <v>42276842</v>
      </c>
      <c r="L757">
        <v>34122</v>
      </c>
      <c r="M757">
        <v>1</v>
      </c>
      <c r="N757">
        <v>101929373</v>
      </c>
      <c r="O757" t="s">
        <v>2731</v>
      </c>
      <c r="P757">
        <v>-1196289</v>
      </c>
      <c r="Q757" t="s">
        <v>40</v>
      </c>
      <c r="R757" t="s">
        <v>2732</v>
      </c>
      <c r="S757" t="s">
        <v>31605</v>
      </c>
      <c r="T757">
        <v>0.583211159830616</v>
      </c>
      <c r="U757">
        <v>0.81360520874211995</v>
      </c>
      <c r="V757">
        <v>0.28242917823796998</v>
      </c>
      <c r="W757">
        <v>0.49709177864118298</v>
      </c>
      <c r="X757">
        <v>0.78363289935355196</v>
      </c>
      <c r="Y757">
        <v>0.48767425524334401</v>
      </c>
      <c r="Z757">
        <v>1</v>
      </c>
      <c r="AA757">
        <v>1</v>
      </c>
      <c r="AB757">
        <v>-0.68104472967055496</v>
      </c>
      <c r="AC757">
        <v>0.92091778829119397</v>
      </c>
      <c r="AD757">
        <v>0.94068432309766403</v>
      </c>
      <c r="AE757">
        <v>-0.51232552869029402</v>
      </c>
      <c r="AF757">
        <v>0.23669707478149901</v>
      </c>
      <c r="AG757">
        <v>0.69020448338054297</v>
      </c>
      <c r="AH757">
        <v>1.2120396000715501</v>
      </c>
      <c r="AI757">
        <v>0.197630579561902</v>
      </c>
      <c r="AJ757">
        <v>0.78121606160956403</v>
      </c>
      <c r="AK757">
        <v>1.35642947169007</v>
      </c>
    </row>
    <row r="758" spans="1:37" x14ac:dyDescent="0.2">
      <c r="A758" t="s">
        <v>2412</v>
      </c>
      <c r="B758">
        <v>42363487</v>
      </c>
      <c r="C758">
        <v>42363629</v>
      </c>
      <c r="D758">
        <v>143</v>
      </c>
      <c r="E758" t="s">
        <v>2737</v>
      </c>
      <c r="F758">
        <v>2</v>
      </c>
      <c r="G758" t="s">
        <v>2738</v>
      </c>
      <c r="H758" t="s">
        <v>31606</v>
      </c>
      <c r="I758">
        <v>10</v>
      </c>
      <c r="J758">
        <v>42337783</v>
      </c>
      <c r="K758">
        <v>42367933</v>
      </c>
      <c r="L758">
        <v>30151</v>
      </c>
      <c r="M758">
        <v>2</v>
      </c>
      <c r="N758">
        <v>441666</v>
      </c>
      <c r="O758" t="s">
        <v>2739</v>
      </c>
      <c r="P758">
        <v>4304</v>
      </c>
      <c r="Q758" t="s">
        <v>2740</v>
      </c>
      <c r="R758" t="s">
        <v>2741</v>
      </c>
      <c r="S758" t="s">
        <v>31607</v>
      </c>
      <c r="T758">
        <v>0.29910708687459298</v>
      </c>
      <c r="U758">
        <v>0.603102917160658</v>
      </c>
      <c r="V758">
        <v>1.55876958837577</v>
      </c>
      <c r="W758">
        <v>0.20843604494082099</v>
      </c>
      <c r="X758">
        <v>0.704072456322962</v>
      </c>
      <c r="Y758">
        <v>-1.97388480310898</v>
      </c>
      <c r="Z758">
        <v>0.49716615025021699</v>
      </c>
      <c r="AA758">
        <v>0.84521697243271998</v>
      </c>
      <c r="AB758">
        <v>0.963974649614603</v>
      </c>
      <c r="AC758">
        <v>3.8973940422527102E-2</v>
      </c>
      <c r="AD758">
        <v>0.57684129297949804</v>
      </c>
      <c r="AE758">
        <v>-2.9738847511769002</v>
      </c>
      <c r="AF758">
        <v>0.196302067133383</v>
      </c>
      <c r="AG758">
        <v>0.68151250837662902</v>
      </c>
      <c r="AH758">
        <v>1.62686370906303</v>
      </c>
      <c r="AI758">
        <v>0.54477755481726198</v>
      </c>
      <c r="AJ758">
        <v>0.78121606160956403</v>
      </c>
      <c r="AK758">
        <v>-1.10512934730825</v>
      </c>
    </row>
    <row r="759" spans="1:37" x14ac:dyDescent="0.2">
      <c r="A759" t="s">
        <v>2412</v>
      </c>
      <c r="B759">
        <v>42959989</v>
      </c>
      <c r="C759">
        <v>42960142</v>
      </c>
      <c r="D759">
        <v>154</v>
      </c>
      <c r="E759" t="s">
        <v>2742</v>
      </c>
      <c r="F759">
        <v>2</v>
      </c>
      <c r="G759" t="s">
        <v>2743</v>
      </c>
      <c r="H759" t="s">
        <v>31000</v>
      </c>
      <c r="I759">
        <v>10</v>
      </c>
      <c r="J759">
        <v>42979017</v>
      </c>
      <c r="K759">
        <v>42981507</v>
      </c>
      <c r="L759">
        <v>2491</v>
      </c>
      <c r="M759">
        <v>2</v>
      </c>
      <c r="N759">
        <v>104266963</v>
      </c>
      <c r="O759" t="s">
        <v>2744</v>
      </c>
      <c r="P759">
        <v>21365</v>
      </c>
      <c r="Q759" t="s">
        <v>2745</v>
      </c>
      <c r="R759" t="s">
        <v>2746</v>
      </c>
      <c r="S759" t="s">
        <v>31608</v>
      </c>
      <c r="T759">
        <v>0.35387198439864398</v>
      </c>
      <c r="U759">
        <v>0.603102917160658</v>
      </c>
      <c r="V759">
        <v>-22.186439866153599</v>
      </c>
      <c r="W759">
        <v>0.29261482077562401</v>
      </c>
      <c r="X759">
        <v>0.704072456322962</v>
      </c>
      <c r="Y759">
        <v>22.330829746701401</v>
      </c>
      <c r="Z759">
        <v>0.184235113180511</v>
      </c>
      <c r="AA759">
        <v>0.72610664078822296</v>
      </c>
      <c r="AB759">
        <v>-22.186439866153599</v>
      </c>
      <c r="AC759">
        <v>0.45677901822897599</v>
      </c>
      <c r="AD759">
        <v>0.82872126865393902</v>
      </c>
      <c r="AE759">
        <v>21.330830020181001</v>
      </c>
      <c r="AF759">
        <v>0.501741946288212</v>
      </c>
      <c r="AG759">
        <v>0.80674443595273604</v>
      </c>
      <c r="AH759">
        <v>-21.2568294675246</v>
      </c>
      <c r="AI759">
        <v>0.14667288820271701</v>
      </c>
      <c r="AJ759">
        <v>0.78121606160956403</v>
      </c>
      <c r="AK759">
        <v>22.330829746701401</v>
      </c>
    </row>
    <row r="760" spans="1:37" x14ac:dyDescent="0.2">
      <c r="A760" t="s">
        <v>2412</v>
      </c>
      <c r="B760">
        <v>42960142</v>
      </c>
      <c r="C760">
        <v>42960295</v>
      </c>
      <c r="D760">
        <v>154</v>
      </c>
      <c r="E760" t="s">
        <v>2747</v>
      </c>
      <c r="F760">
        <v>0</v>
      </c>
      <c r="G760" t="s">
        <v>2748</v>
      </c>
      <c r="H760" t="s">
        <v>31000</v>
      </c>
      <c r="I760">
        <v>10</v>
      </c>
      <c r="J760">
        <v>42979017</v>
      </c>
      <c r="K760">
        <v>42981507</v>
      </c>
      <c r="L760">
        <v>2491</v>
      </c>
      <c r="M760">
        <v>2</v>
      </c>
      <c r="N760">
        <v>104266963</v>
      </c>
      <c r="O760" t="s">
        <v>2744</v>
      </c>
      <c r="P760">
        <v>21212</v>
      </c>
      <c r="Q760" t="s">
        <v>2745</v>
      </c>
      <c r="R760" t="s">
        <v>2746</v>
      </c>
      <c r="S760" t="s">
        <v>31608</v>
      </c>
      <c r="T760">
        <v>0.35387198439864398</v>
      </c>
      <c r="U760">
        <v>0.603102917160658</v>
      </c>
      <c r="V760">
        <v>-22.508367900587601</v>
      </c>
      <c r="W760">
        <v>0.29261482077562401</v>
      </c>
      <c r="X760">
        <v>0.704072456322962</v>
      </c>
      <c r="Y760">
        <v>22.652757786892899</v>
      </c>
      <c r="Z760">
        <v>0.184235113180511</v>
      </c>
      <c r="AA760">
        <v>0.72610664078822296</v>
      </c>
      <c r="AB760">
        <v>-22.508367900587601</v>
      </c>
      <c r="AC760">
        <v>0.45677901822897599</v>
      </c>
      <c r="AD760">
        <v>0.82872126865393902</v>
      </c>
      <c r="AE760">
        <v>21.652758005676599</v>
      </c>
      <c r="AF760">
        <v>0.501741946288212</v>
      </c>
      <c r="AG760">
        <v>0.80674443595273604</v>
      </c>
      <c r="AH760">
        <v>-21.5787574472626</v>
      </c>
      <c r="AI760">
        <v>0.14667288820271701</v>
      </c>
      <c r="AJ760">
        <v>0.78121606160956403</v>
      </c>
      <c r="AK760">
        <v>22.652757786892899</v>
      </c>
    </row>
    <row r="761" spans="1:37" x14ac:dyDescent="0.2">
      <c r="A761" t="s">
        <v>2412</v>
      </c>
      <c r="B761">
        <v>42960295</v>
      </c>
      <c r="C761">
        <v>42960448</v>
      </c>
      <c r="D761">
        <v>154</v>
      </c>
      <c r="E761" t="s">
        <v>2749</v>
      </c>
      <c r="F761">
        <v>1</v>
      </c>
      <c r="G761" t="s">
        <v>2750</v>
      </c>
      <c r="H761" t="s">
        <v>31000</v>
      </c>
      <c r="I761">
        <v>10</v>
      </c>
      <c r="J761">
        <v>42979017</v>
      </c>
      <c r="K761">
        <v>42981507</v>
      </c>
      <c r="L761">
        <v>2491</v>
      </c>
      <c r="M761">
        <v>2</v>
      </c>
      <c r="N761">
        <v>104266963</v>
      </c>
      <c r="O761" t="s">
        <v>2744</v>
      </c>
      <c r="P761">
        <v>21059</v>
      </c>
      <c r="Q761" t="s">
        <v>2745</v>
      </c>
      <c r="R761" t="s">
        <v>2746</v>
      </c>
      <c r="S761" t="s">
        <v>31608</v>
      </c>
      <c r="T761">
        <v>0.35387198439864398</v>
      </c>
      <c r="U761">
        <v>0.603102917160658</v>
      </c>
      <c r="V761">
        <v>-22.508367900587601</v>
      </c>
      <c r="W761">
        <v>0.29261482077562401</v>
      </c>
      <c r="X761">
        <v>0.704072456322962</v>
      </c>
      <c r="Y761">
        <v>22.652757786892899</v>
      </c>
      <c r="Z761">
        <v>0.184235113180511</v>
      </c>
      <c r="AA761">
        <v>0.72610664078822296</v>
      </c>
      <c r="AB761">
        <v>-22.508367900587601</v>
      </c>
      <c r="AC761">
        <v>0.45677901822897599</v>
      </c>
      <c r="AD761">
        <v>0.82872126865393902</v>
      </c>
      <c r="AE761">
        <v>21.652758005676599</v>
      </c>
      <c r="AF761">
        <v>0.501741946288212</v>
      </c>
      <c r="AG761">
        <v>0.80674443595273604</v>
      </c>
      <c r="AH761">
        <v>-21.5787574472626</v>
      </c>
      <c r="AI761">
        <v>0.14667288820271701</v>
      </c>
      <c r="AJ761">
        <v>0.78121606160956403</v>
      </c>
      <c r="AK761">
        <v>22.652757786892899</v>
      </c>
    </row>
    <row r="762" spans="1:37" x14ac:dyDescent="0.2">
      <c r="A762" t="s">
        <v>2412</v>
      </c>
      <c r="B762">
        <v>43153462</v>
      </c>
      <c r="C762">
        <v>43153614</v>
      </c>
      <c r="D762">
        <v>153</v>
      </c>
      <c r="E762" t="s">
        <v>2751</v>
      </c>
      <c r="F762">
        <v>1</v>
      </c>
      <c r="G762" t="s">
        <v>2752</v>
      </c>
      <c r="H762" t="s">
        <v>31609</v>
      </c>
      <c r="I762">
        <v>10</v>
      </c>
      <c r="J762">
        <v>43138445</v>
      </c>
      <c r="K762">
        <v>43185302</v>
      </c>
      <c r="L762">
        <v>46858</v>
      </c>
      <c r="M762">
        <v>1</v>
      </c>
      <c r="N762">
        <v>55454</v>
      </c>
      <c r="O762" t="s">
        <v>2753</v>
      </c>
      <c r="P762">
        <v>15017</v>
      </c>
      <c r="Q762" t="s">
        <v>2754</v>
      </c>
      <c r="R762" t="s">
        <v>2755</v>
      </c>
      <c r="S762" t="s">
        <v>31610</v>
      </c>
      <c r="T762">
        <v>0.32911398597860803</v>
      </c>
      <c r="U762">
        <v>0.603102917160658</v>
      </c>
      <c r="V762">
        <v>24.2347233195852</v>
      </c>
      <c r="W762">
        <v>0.94541066367716797</v>
      </c>
      <c r="X762">
        <v>0.95159051474143896</v>
      </c>
      <c r="Y762">
        <v>-8.1524474855237603E-2</v>
      </c>
      <c r="Z762">
        <v>0.48464167878831399</v>
      </c>
      <c r="AA762">
        <v>0.84435025072159198</v>
      </c>
      <c r="AB762">
        <v>23.271249265035902</v>
      </c>
      <c r="AC762">
        <v>0.71753805159658501</v>
      </c>
      <c r="AD762">
        <v>0.87989882095915395</v>
      </c>
      <c r="AE762">
        <v>-1.08152438592796</v>
      </c>
      <c r="AF762">
        <v>0.16793847098801201</v>
      </c>
      <c r="AG762">
        <v>0.68151250837662902</v>
      </c>
      <c r="AH762">
        <v>24.2347233195852</v>
      </c>
      <c r="AI762">
        <v>0.59609816080359102</v>
      </c>
      <c r="AJ762">
        <v>0.78121606160956403</v>
      </c>
      <c r="AK762">
        <v>0.78723092244093695</v>
      </c>
    </row>
    <row r="763" spans="1:37" x14ac:dyDescent="0.2">
      <c r="A763" t="s">
        <v>2412</v>
      </c>
      <c r="B763">
        <v>44326858</v>
      </c>
      <c r="C763">
        <v>44327009</v>
      </c>
      <c r="D763">
        <v>152</v>
      </c>
      <c r="E763" t="s">
        <v>2756</v>
      </c>
      <c r="F763">
        <v>0</v>
      </c>
      <c r="G763" t="s">
        <v>2757</v>
      </c>
      <c r="H763" t="s">
        <v>31000</v>
      </c>
      <c r="I763">
        <v>10</v>
      </c>
      <c r="J763">
        <v>44296805</v>
      </c>
      <c r="K763">
        <v>44310220</v>
      </c>
      <c r="L763">
        <v>13416</v>
      </c>
      <c r="M763">
        <v>2</v>
      </c>
      <c r="N763">
        <v>6387</v>
      </c>
      <c r="O763" t="s">
        <v>2758</v>
      </c>
      <c r="P763">
        <v>-16638</v>
      </c>
      <c r="Q763" t="s">
        <v>2759</v>
      </c>
      <c r="R763" t="s">
        <v>2760</v>
      </c>
      <c r="S763" t="s">
        <v>31611</v>
      </c>
      <c r="T763">
        <v>0.32911398597860803</v>
      </c>
      <c r="U763">
        <v>0.603102917160658</v>
      </c>
      <c r="V763">
        <v>24.384126326057501</v>
      </c>
      <c r="W763">
        <v>0.29261482077562401</v>
      </c>
      <c r="X763">
        <v>0.704072456322962</v>
      </c>
      <c r="Y763">
        <v>24.4581269042068</v>
      </c>
      <c r="Z763">
        <v>0.306975110376564</v>
      </c>
      <c r="AA763">
        <v>0.72610664078822296</v>
      </c>
      <c r="AB763">
        <v>24.155630984338799</v>
      </c>
      <c r="AC763">
        <v>0.27780950890804001</v>
      </c>
      <c r="AD763">
        <v>0.68253123924728298</v>
      </c>
      <c r="AE763">
        <v>24.193105687778001</v>
      </c>
      <c r="AF763">
        <v>0.61410715005536498</v>
      </c>
      <c r="AG763">
        <v>0.80674443595273604</v>
      </c>
      <c r="AH763">
        <v>1.5899345660704001</v>
      </c>
      <c r="AI763">
        <v>0.56157887380500204</v>
      </c>
      <c r="AJ763">
        <v>0.78121606160956403</v>
      </c>
      <c r="AK763">
        <v>1.73432446219341</v>
      </c>
    </row>
    <row r="764" spans="1:37" x14ac:dyDescent="0.2">
      <c r="A764" t="s">
        <v>2412</v>
      </c>
      <c r="B764">
        <v>44458748</v>
      </c>
      <c r="C764">
        <v>44459037</v>
      </c>
      <c r="D764">
        <v>290</v>
      </c>
      <c r="E764" t="s">
        <v>2761</v>
      </c>
      <c r="F764">
        <v>2</v>
      </c>
      <c r="G764" t="s">
        <v>2762</v>
      </c>
      <c r="H764" t="s">
        <v>31000</v>
      </c>
      <c r="I764">
        <v>10</v>
      </c>
      <c r="J764">
        <v>44378557</v>
      </c>
      <c r="K764">
        <v>44386493</v>
      </c>
      <c r="L764">
        <v>7937</v>
      </c>
      <c r="M764">
        <v>2</v>
      </c>
      <c r="N764">
        <v>6387</v>
      </c>
      <c r="O764" t="s">
        <v>2763</v>
      </c>
      <c r="P764">
        <v>-72255</v>
      </c>
      <c r="Q764" t="s">
        <v>2759</v>
      </c>
      <c r="R764" t="s">
        <v>2760</v>
      </c>
      <c r="S764" t="s">
        <v>31611</v>
      </c>
      <c r="T764">
        <v>0.35387198439864398</v>
      </c>
      <c r="U764">
        <v>0.603102917160658</v>
      </c>
      <c r="V764">
        <v>-23.461821437620699</v>
      </c>
      <c r="W764">
        <v>0.20525741147413201</v>
      </c>
      <c r="X764">
        <v>0.704072456322962</v>
      </c>
      <c r="Y764">
        <v>-23.704028429414201</v>
      </c>
      <c r="Z764">
        <v>0.65379035313853895</v>
      </c>
      <c r="AA764">
        <v>0.84521697243271998</v>
      </c>
      <c r="AB764">
        <v>-2.6521060764592801</v>
      </c>
      <c r="AC764">
        <v>7.0489011448141195E-2</v>
      </c>
      <c r="AD764">
        <v>0.57684129297949804</v>
      </c>
      <c r="AE764">
        <v>-23.704028429414201</v>
      </c>
      <c r="AF764">
        <v>0.32549523997010099</v>
      </c>
      <c r="AG764">
        <v>0.70473078222419605</v>
      </c>
      <c r="AH764">
        <v>-22.905662368615701</v>
      </c>
      <c r="AI764">
        <v>0.35038410267202102</v>
      </c>
      <c r="AJ764">
        <v>0.78121606160956403</v>
      </c>
      <c r="AK764">
        <v>-22.8352730499046</v>
      </c>
    </row>
    <row r="765" spans="1:37" x14ac:dyDescent="0.2">
      <c r="A765" t="s">
        <v>2412</v>
      </c>
      <c r="B765">
        <v>46273851</v>
      </c>
      <c r="C765">
        <v>46273999</v>
      </c>
      <c r="D765">
        <v>149</v>
      </c>
      <c r="E765" t="s">
        <v>2764</v>
      </c>
      <c r="F765">
        <v>1</v>
      </c>
      <c r="G765" t="s">
        <v>2765</v>
      </c>
      <c r="H765" t="s">
        <v>30987</v>
      </c>
      <c r="I765">
        <v>10</v>
      </c>
      <c r="J765">
        <v>46233885</v>
      </c>
      <c r="K765">
        <v>46273557</v>
      </c>
      <c r="L765">
        <v>39673</v>
      </c>
      <c r="M765">
        <v>2</v>
      </c>
      <c r="N765">
        <v>100996567</v>
      </c>
      <c r="O765" t="s">
        <v>2766</v>
      </c>
      <c r="P765">
        <v>-294</v>
      </c>
      <c r="Q765" t="s">
        <v>40</v>
      </c>
      <c r="R765" t="s">
        <v>2767</v>
      </c>
      <c r="S765" t="s">
        <v>31612</v>
      </c>
      <c r="T765">
        <v>0.506551998792793</v>
      </c>
      <c r="U765">
        <v>0.78288571403930396</v>
      </c>
      <c r="V765">
        <v>1.90968241544175</v>
      </c>
      <c r="W765">
        <v>0.85739061170441999</v>
      </c>
      <c r="X765">
        <v>0.95159051474143896</v>
      </c>
      <c r="Y765">
        <v>0.36314111599790699</v>
      </c>
      <c r="Z765">
        <v>0.21094238626532899</v>
      </c>
      <c r="AA765">
        <v>0.72610664078822296</v>
      </c>
      <c r="AB765">
        <v>2.5851978987387101</v>
      </c>
      <c r="AC765">
        <v>0.81922298313198505</v>
      </c>
      <c r="AD765">
        <v>0.93949447398230601</v>
      </c>
      <c r="AE765">
        <v>0.23729018249709199</v>
      </c>
      <c r="AF765">
        <v>0.76773351034474402</v>
      </c>
      <c r="AG765">
        <v>0.88417364479730298</v>
      </c>
      <c r="AH765">
        <v>-0.25938398842543398</v>
      </c>
      <c r="AI765">
        <v>0.93272529076338095</v>
      </c>
      <c r="AJ765">
        <v>0.98621344597861504</v>
      </c>
      <c r="AK765">
        <v>0.31732327944146999</v>
      </c>
    </row>
    <row r="766" spans="1:37" x14ac:dyDescent="0.2">
      <c r="A766" t="s">
        <v>2412</v>
      </c>
      <c r="B766">
        <v>46460505</v>
      </c>
      <c r="C766">
        <v>46460649</v>
      </c>
      <c r="D766">
        <v>145</v>
      </c>
      <c r="E766" t="s">
        <v>2768</v>
      </c>
      <c r="F766">
        <v>1</v>
      </c>
      <c r="G766" t="s">
        <v>2769</v>
      </c>
      <c r="H766" t="s">
        <v>31613</v>
      </c>
      <c r="I766">
        <v>10</v>
      </c>
      <c r="J766">
        <v>46461099</v>
      </c>
      <c r="K766">
        <v>46465881</v>
      </c>
      <c r="L766">
        <v>4783</v>
      </c>
      <c r="M766">
        <v>2</v>
      </c>
      <c r="N766">
        <v>5540</v>
      </c>
      <c r="O766" t="s">
        <v>2770</v>
      </c>
      <c r="P766">
        <v>5232</v>
      </c>
      <c r="Q766" t="s">
        <v>2771</v>
      </c>
      <c r="R766" t="s">
        <v>2772</v>
      </c>
      <c r="S766" t="s">
        <v>31614</v>
      </c>
      <c r="T766">
        <v>0.152084254673993</v>
      </c>
      <c r="U766">
        <v>0.603102917160658</v>
      </c>
      <c r="V766">
        <v>24.8033783212618</v>
      </c>
      <c r="W766">
        <v>0.20525741147413201</v>
      </c>
      <c r="X766">
        <v>0.704072456322962</v>
      </c>
      <c r="Y766">
        <v>-24.601744467483201</v>
      </c>
      <c r="Z766">
        <v>0.306975110376564</v>
      </c>
      <c r="AA766">
        <v>0.72610664078822296</v>
      </c>
      <c r="AB766">
        <v>23.8399042440968</v>
      </c>
      <c r="AC766">
        <v>7.0489011448141195E-2</v>
      </c>
      <c r="AD766">
        <v>0.57684129297949804</v>
      </c>
      <c r="AE766">
        <v>-24.601744467483201</v>
      </c>
      <c r="AF766">
        <v>4.6407610929182198E-2</v>
      </c>
      <c r="AG766">
        <v>0.476038960109122</v>
      </c>
      <c r="AH766">
        <v>24.8033783212618</v>
      </c>
      <c r="AI766">
        <v>0.35038410267202102</v>
      </c>
      <c r="AJ766">
        <v>0.78121606160956403</v>
      </c>
      <c r="AK766">
        <v>-23.732989047571301</v>
      </c>
    </row>
    <row r="767" spans="1:37" x14ac:dyDescent="0.2">
      <c r="A767" t="s">
        <v>2412</v>
      </c>
      <c r="B767">
        <v>46460649</v>
      </c>
      <c r="C767">
        <v>46460793</v>
      </c>
      <c r="D767">
        <v>145</v>
      </c>
      <c r="E767" t="s">
        <v>2773</v>
      </c>
      <c r="F767">
        <v>0</v>
      </c>
      <c r="G767" t="s">
        <v>2774</v>
      </c>
      <c r="H767" t="s">
        <v>31613</v>
      </c>
      <c r="I767">
        <v>10</v>
      </c>
      <c r="J767">
        <v>46461099</v>
      </c>
      <c r="K767">
        <v>46465881</v>
      </c>
      <c r="L767">
        <v>4783</v>
      </c>
      <c r="M767">
        <v>2</v>
      </c>
      <c r="N767">
        <v>5540</v>
      </c>
      <c r="O767" t="s">
        <v>2770</v>
      </c>
      <c r="P767">
        <v>5088</v>
      </c>
      <c r="Q767" t="s">
        <v>2771</v>
      </c>
      <c r="R767" t="s">
        <v>2772</v>
      </c>
      <c r="S767" t="s">
        <v>31614</v>
      </c>
      <c r="T767">
        <v>0.152084254673993</v>
      </c>
      <c r="U767">
        <v>0.603102917160658</v>
      </c>
      <c r="V767">
        <v>25.1368843252441</v>
      </c>
      <c r="W767">
        <v>0.20525741147413201</v>
      </c>
      <c r="X767">
        <v>0.704072456322962</v>
      </c>
      <c r="Y767">
        <v>-24.935250469940001</v>
      </c>
      <c r="Z767">
        <v>0.306975110376564</v>
      </c>
      <c r="AA767">
        <v>0.72610664078822296</v>
      </c>
      <c r="AB767">
        <v>24.173410238417802</v>
      </c>
      <c r="AC767">
        <v>7.0489011448141195E-2</v>
      </c>
      <c r="AD767">
        <v>0.57684129297949804</v>
      </c>
      <c r="AE767">
        <v>-24.935250469940001</v>
      </c>
      <c r="AF767">
        <v>4.6407610929182198E-2</v>
      </c>
      <c r="AG767">
        <v>0.476038960109122</v>
      </c>
      <c r="AH767">
        <v>25.1368843252441</v>
      </c>
      <c r="AI767">
        <v>0.35038410267202102</v>
      </c>
      <c r="AJ767">
        <v>0.78121606160956403</v>
      </c>
      <c r="AK767">
        <v>-24.066495040366899</v>
      </c>
    </row>
    <row r="768" spans="1:37" x14ac:dyDescent="0.2">
      <c r="A768" t="s">
        <v>2412</v>
      </c>
      <c r="B768">
        <v>46460793</v>
      </c>
      <c r="C768">
        <v>46460937</v>
      </c>
      <c r="D768">
        <v>145</v>
      </c>
      <c r="E768" t="s">
        <v>2775</v>
      </c>
      <c r="F768">
        <v>2</v>
      </c>
      <c r="G768" t="s">
        <v>2776</v>
      </c>
      <c r="H768" t="s">
        <v>31613</v>
      </c>
      <c r="I768">
        <v>10</v>
      </c>
      <c r="J768">
        <v>46461099</v>
      </c>
      <c r="K768">
        <v>46465881</v>
      </c>
      <c r="L768">
        <v>4783</v>
      </c>
      <c r="M768">
        <v>2</v>
      </c>
      <c r="N768">
        <v>5540</v>
      </c>
      <c r="O768" t="s">
        <v>2770</v>
      </c>
      <c r="P768">
        <v>4944</v>
      </c>
      <c r="Q768" t="s">
        <v>2771</v>
      </c>
      <c r="R768" t="s">
        <v>2772</v>
      </c>
      <c r="S768" t="s">
        <v>31614</v>
      </c>
      <c r="T768">
        <v>0.152084254673993</v>
      </c>
      <c r="U768">
        <v>0.603102917160658</v>
      </c>
      <c r="V768">
        <v>25.1368843252441</v>
      </c>
      <c r="W768">
        <v>0.20525741147413201</v>
      </c>
      <c r="X768">
        <v>0.704072456322962</v>
      </c>
      <c r="Y768">
        <v>-24.935250469940001</v>
      </c>
      <c r="Z768">
        <v>0.306975110376564</v>
      </c>
      <c r="AA768">
        <v>0.72610664078822296</v>
      </c>
      <c r="AB768">
        <v>24.173410238417802</v>
      </c>
      <c r="AC768">
        <v>7.0489011448141195E-2</v>
      </c>
      <c r="AD768">
        <v>0.57684129297949804</v>
      </c>
      <c r="AE768">
        <v>-24.935250469940001</v>
      </c>
      <c r="AF768">
        <v>4.6407610929182198E-2</v>
      </c>
      <c r="AG768">
        <v>0.476038960109122</v>
      </c>
      <c r="AH768">
        <v>25.1368843252441</v>
      </c>
      <c r="AI768">
        <v>0.35038410267202102</v>
      </c>
      <c r="AJ768">
        <v>0.78121606160956403</v>
      </c>
      <c r="AK768">
        <v>-24.066495040366899</v>
      </c>
    </row>
    <row r="769" spans="1:37" x14ac:dyDescent="0.2">
      <c r="A769" t="s">
        <v>2412</v>
      </c>
      <c r="B769">
        <v>46460937</v>
      </c>
      <c r="C769">
        <v>46461081</v>
      </c>
      <c r="D769">
        <v>145</v>
      </c>
      <c r="E769" t="s">
        <v>2777</v>
      </c>
      <c r="F769">
        <v>1</v>
      </c>
      <c r="G769" t="s">
        <v>2778</v>
      </c>
      <c r="H769" t="s">
        <v>31613</v>
      </c>
      <c r="I769">
        <v>10</v>
      </c>
      <c r="J769">
        <v>46461099</v>
      </c>
      <c r="K769">
        <v>46465881</v>
      </c>
      <c r="L769">
        <v>4783</v>
      </c>
      <c r="M769">
        <v>2</v>
      </c>
      <c r="N769">
        <v>5540</v>
      </c>
      <c r="O769" t="s">
        <v>2770</v>
      </c>
      <c r="P769">
        <v>4800</v>
      </c>
      <c r="Q769" t="s">
        <v>2771</v>
      </c>
      <c r="R769" t="s">
        <v>2772</v>
      </c>
      <c r="S769" t="s">
        <v>31614</v>
      </c>
      <c r="T769">
        <v>0.152084254673993</v>
      </c>
      <c r="U769">
        <v>0.603102917160658</v>
      </c>
      <c r="V769">
        <v>25.064941449750702</v>
      </c>
      <c r="W769">
        <v>0.20525741147413201</v>
      </c>
      <c r="X769">
        <v>0.704072456322962</v>
      </c>
      <c r="Y769">
        <v>-24.863307594746502</v>
      </c>
      <c r="Z769">
        <v>0.306975110376564</v>
      </c>
      <c r="AA769">
        <v>0.72610664078822296</v>
      </c>
      <c r="AB769">
        <v>24.101467364823801</v>
      </c>
      <c r="AC769">
        <v>7.0489011448141195E-2</v>
      </c>
      <c r="AD769">
        <v>0.57684129297949804</v>
      </c>
      <c r="AE769">
        <v>-24.863307594746502</v>
      </c>
      <c r="AF769">
        <v>4.6407610929182198E-2</v>
      </c>
      <c r="AG769">
        <v>0.476038960109122</v>
      </c>
      <c r="AH769">
        <v>25.064941449750702</v>
      </c>
      <c r="AI769">
        <v>0.35038410267202102</v>
      </c>
      <c r="AJ769">
        <v>0.78121606160956403</v>
      </c>
      <c r="AK769">
        <v>-23.994552167072801</v>
      </c>
    </row>
    <row r="770" spans="1:37" x14ac:dyDescent="0.2">
      <c r="A770" t="s">
        <v>2412</v>
      </c>
      <c r="B770">
        <v>46837680</v>
      </c>
      <c r="C770">
        <v>46837823</v>
      </c>
      <c r="D770">
        <v>144</v>
      </c>
      <c r="E770" t="s">
        <v>2779</v>
      </c>
      <c r="F770">
        <v>7</v>
      </c>
      <c r="G770" t="s">
        <v>2780</v>
      </c>
      <c r="H770" t="s">
        <v>31615</v>
      </c>
      <c r="I770">
        <v>10</v>
      </c>
      <c r="J770">
        <v>46816516</v>
      </c>
      <c r="K770">
        <v>46837947</v>
      </c>
      <c r="L770">
        <v>21432</v>
      </c>
      <c r="M770">
        <v>1</v>
      </c>
      <c r="N770">
        <v>728005</v>
      </c>
      <c r="O770" t="s">
        <v>2781</v>
      </c>
      <c r="P770">
        <v>21164</v>
      </c>
      <c r="Q770" t="s">
        <v>40</v>
      </c>
      <c r="R770" t="s">
        <v>2782</v>
      </c>
      <c r="S770" t="s">
        <v>31616</v>
      </c>
      <c r="T770">
        <v>0.17308923567461099</v>
      </c>
      <c r="U770">
        <v>0.603102917160658</v>
      </c>
      <c r="V770">
        <v>-24.861591101395501</v>
      </c>
      <c r="W770">
        <v>0.94541066367716797</v>
      </c>
      <c r="X770">
        <v>0.95159051474143896</v>
      </c>
      <c r="Y770">
        <v>-0.13261721899491299</v>
      </c>
      <c r="Z770">
        <v>5.50355599158565E-2</v>
      </c>
      <c r="AA770">
        <v>0.72610664078822296</v>
      </c>
      <c r="AB770">
        <v>-24.861591101395501</v>
      </c>
      <c r="AC770">
        <v>0.71753805159658501</v>
      </c>
      <c r="AD770">
        <v>0.87989882095915395</v>
      </c>
      <c r="AE770">
        <v>-1.1326171193546599</v>
      </c>
      <c r="AF770">
        <v>0.32549523997010099</v>
      </c>
      <c r="AG770">
        <v>0.70473078222419605</v>
      </c>
      <c r="AH770">
        <v>-23.931980472104598</v>
      </c>
      <c r="AI770">
        <v>0.59609816080359102</v>
      </c>
      <c r="AJ770">
        <v>0.78121606160956403</v>
      </c>
      <c r="AK770">
        <v>0.73613817264431303</v>
      </c>
    </row>
    <row r="771" spans="1:37" x14ac:dyDescent="0.2">
      <c r="A771" t="s">
        <v>2412</v>
      </c>
      <c r="B771">
        <v>47227592</v>
      </c>
      <c r="C771">
        <v>47227745</v>
      </c>
      <c r="D771">
        <v>154</v>
      </c>
      <c r="E771" t="s">
        <v>2783</v>
      </c>
      <c r="F771">
        <v>1</v>
      </c>
      <c r="G771" t="s">
        <v>2784</v>
      </c>
      <c r="H771" t="s">
        <v>31000</v>
      </c>
      <c r="I771">
        <v>10</v>
      </c>
      <c r="J771">
        <v>47207531</v>
      </c>
      <c r="K771">
        <v>47224994</v>
      </c>
      <c r="L771">
        <v>17464</v>
      </c>
      <c r="M771">
        <v>1</v>
      </c>
      <c r="N771">
        <v>101929216</v>
      </c>
      <c r="O771" t="s">
        <v>2785</v>
      </c>
      <c r="P771">
        <v>20061</v>
      </c>
      <c r="Q771" t="s">
        <v>40</v>
      </c>
      <c r="R771" t="s">
        <v>2786</v>
      </c>
      <c r="S771" t="s">
        <v>31617</v>
      </c>
      <c r="T771">
        <v>0.17308923567461099</v>
      </c>
      <c r="U771">
        <v>0.603102917160658</v>
      </c>
      <c r="V771">
        <v>-24.2910289121312</v>
      </c>
      <c r="W771">
        <v>0.65075386537994595</v>
      </c>
      <c r="X771">
        <v>0.94119559056004798</v>
      </c>
      <c r="Y771">
        <v>-0.82379499155692304</v>
      </c>
      <c r="Z771">
        <v>0.23404878042441499</v>
      </c>
      <c r="AA771">
        <v>0.72610664078822296</v>
      </c>
      <c r="AB771">
        <v>-1.9925140801375101</v>
      </c>
      <c r="AC771">
        <v>0.283630615332017</v>
      </c>
      <c r="AD771">
        <v>0.68253123924728298</v>
      </c>
      <c r="AE771">
        <v>-1.8237948553052801</v>
      </c>
      <c r="AF771">
        <v>0.22065000948199101</v>
      </c>
      <c r="AG771">
        <v>0.68151250837662902</v>
      </c>
      <c r="AH771">
        <v>-23.9139930694691</v>
      </c>
      <c r="AI771">
        <v>0.98342151819761803</v>
      </c>
      <c r="AJ771">
        <v>0.98789258377071898</v>
      </c>
      <c r="AK771">
        <v>4.4960411576042802E-2</v>
      </c>
    </row>
    <row r="772" spans="1:37" x14ac:dyDescent="0.2">
      <c r="A772" t="s">
        <v>2412</v>
      </c>
      <c r="B772">
        <v>47549679</v>
      </c>
      <c r="C772">
        <v>47549830</v>
      </c>
      <c r="D772">
        <v>152</v>
      </c>
      <c r="E772" t="s">
        <v>2787</v>
      </c>
      <c r="F772">
        <v>1</v>
      </c>
      <c r="G772" t="s">
        <v>2788</v>
      </c>
      <c r="H772" t="s">
        <v>31032</v>
      </c>
      <c r="I772">
        <v>10</v>
      </c>
      <c r="J772">
        <v>47540077</v>
      </c>
      <c r="K772">
        <v>47551919</v>
      </c>
      <c r="L772">
        <v>11843</v>
      </c>
      <c r="M772">
        <v>2</v>
      </c>
      <c r="N772">
        <v>113939912</v>
      </c>
      <c r="O772" t="s">
        <v>2789</v>
      </c>
      <c r="P772">
        <v>2089</v>
      </c>
      <c r="Q772" t="s">
        <v>40</v>
      </c>
      <c r="R772" t="s">
        <v>2790</v>
      </c>
      <c r="S772" t="s">
        <v>31618</v>
      </c>
      <c r="T772">
        <v>0.32911398597860803</v>
      </c>
      <c r="U772">
        <v>0.603102917160658</v>
      </c>
      <c r="V772">
        <v>22.5661017501691</v>
      </c>
      <c r="W772">
        <v>0.123414495547065</v>
      </c>
      <c r="X772">
        <v>0.704072456322962</v>
      </c>
      <c r="Y772">
        <v>24.237982893839199</v>
      </c>
      <c r="Z772">
        <v>0.306975110376564</v>
      </c>
      <c r="AA772">
        <v>0.72610664078822296</v>
      </c>
      <c r="AB772">
        <v>23.2005082651728</v>
      </c>
      <c r="AC772">
        <v>0.27780950890804001</v>
      </c>
      <c r="AD772">
        <v>0.68253123924728298</v>
      </c>
      <c r="AE772">
        <v>23.237982966753801</v>
      </c>
      <c r="AF772">
        <v>0.64997455747578503</v>
      </c>
      <c r="AG772">
        <v>0.80674443595273604</v>
      </c>
      <c r="AH772">
        <v>-1.9334208378121699E-2</v>
      </c>
      <c r="AI772">
        <v>3.6185182304427702E-2</v>
      </c>
      <c r="AJ772">
        <v>0.78121606160956403</v>
      </c>
      <c r="AK772">
        <v>24.237982893839199</v>
      </c>
    </row>
    <row r="773" spans="1:37" x14ac:dyDescent="0.2">
      <c r="A773" t="s">
        <v>2412</v>
      </c>
      <c r="B773">
        <v>47549907</v>
      </c>
      <c r="C773">
        <v>47550059</v>
      </c>
      <c r="D773">
        <v>153</v>
      </c>
      <c r="E773" t="s">
        <v>2791</v>
      </c>
      <c r="F773">
        <v>0</v>
      </c>
      <c r="G773" t="s">
        <v>2792</v>
      </c>
      <c r="H773" t="s">
        <v>30999</v>
      </c>
      <c r="I773">
        <v>10</v>
      </c>
      <c r="J773">
        <v>47540077</v>
      </c>
      <c r="K773">
        <v>47551919</v>
      </c>
      <c r="L773">
        <v>11843</v>
      </c>
      <c r="M773">
        <v>2</v>
      </c>
      <c r="N773">
        <v>113939912</v>
      </c>
      <c r="O773" t="s">
        <v>2789</v>
      </c>
      <c r="P773">
        <v>1860</v>
      </c>
      <c r="Q773" t="s">
        <v>40</v>
      </c>
      <c r="R773" t="s">
        <v>2790</v>
      </c>
      <c r="S773" t="s">
        <v>31618</v>
      </c>
      <c r="T773">
        <v>0.32911398597860803</v>
      </c>
      <c r="U773">
        <v>0.603102917160658</v>
      </c>
      <c r="V773">
        <v>22.5661017501691</v>
      </c>
      <c r="W773">
        <v>0.123414495547065</v>
      </c>
      <c r="X773">
        <v>0.704072456322962</v>
      </c>
      <c r="Y773">
        <v>24.237982893839199</v>
      </c>
      <c r="Z773">
        <v>0.306975110376564</v>
      </c>
      <c r="AA773">
        <v>0.72610664078822296</v>
      </c>
      <c r="AB773">
        <v>23.2005082651728</v>
      </c>
      <c r="AC773">
        <v>0.27780950890804001</v>
      </c>
      <c r="AD773">
        <v>0.68253123924728298</v>
      </c>
      <c r="AE773">
        <v>23.237982966753801</v>
      </c>
      <c r="AF773">
        <v>0.64997455747578503</v>
      </c>
      <c r="AG773">
        <v>0.80674443595273604</v>
      </c>
      <c r="AH773">
        <v>-1.9334208378121699E-2</v>
      </c>
      <c r="AI773">
        <v>3.6185182304427702E-2</v>
      </c>
      <c r="AJ773">
        <v>0.78121606160956403</v>
      </c>
      <c r="AK773">
        <v>24.237982893839199</v>
      </c>
    </row>
    <row r="774" spans="1:37" x14ac:dyDescent="0.2">
      <c r="A774" t="s">
        <v>2412</v>
      </c>
      <c r="B774">
        <v>49316678</v>
      </c>
      <c r="C774">
        <v>49316977</v>
      </c>
      <c r="D774">
        <v>300</v>
      </c>
      <c r="E774" t="s">
        <v>2793</v>
      </c>
      <c r="F774">
        <v>5</v>
      </c>
      <c r="G774" t="s">
        <v>2794</v>
      </c>
      <c r="H774" t="s">
        <v>31619</v>
      </c>
      <c r="I774">
        <v>10</v>
      </c>
      <c r="J774">
        <v>49299274</v>
      </c>
      <c r="K774">
        <v>49316247</v>
      </c>
      <c r="L774">
        <v>16974</v>
      </c>
      <c r="M774">
        <v>1</v>
      </c>
      <c r="N774">
        <v>118461</v>
      </c>
      <c r="O774" t="s">
        <v>2795</v>
      </c>
      <c r="P774">
        <v>17404</v>
      </c>
      <c r="Q774" t="s">
        <v>2796</v>
      </c>
      <c r="R774" t="s">
        <v>2797</v>
      </c>
      <c r="S774" t="s">
        <v>31620</v>
      </c>
      <c r="T774">
        <v>0.94926522301609495</v>
      </c>
      <c r="U774">
        <v>1</v>
      </c>
      <c r="V774">
        <v>0.28881366899449701</v>
      </c>
      <c r="W774">
        <v>1.8974544760126898E-2</v>
      </c>
      <c r="X774">
        <v>0.704072456322962</v>
      </c>
      <c r="Y774">
        <v>-26.008683915899201</v>
      </c>
      <c r="Z774">
        <v>0.67668369291718</v>
      </c>
      <c r="AA774">
        <v>0.84521697243271998</v>
      </c>
      <c r="AB774">
        <v>-0.197560134337051</v>
      </c>
      <c r="AC774">
        <v>6.6146575766731002E-3</v>
      </c>
      <c r="AD774">
        <v>0.57684129297949804</v>
      </c>
      <c r="AE774">
        <v>-2.9705666038809699</v>
      </c>
      <c r="AF774">
        <v>0.58335538524185004</v>
      </c>
      <c r="AG774">
        <v>0.80674443595273604</v>
      </c>
      <c r="AH774">
        <v>0.67640301183389995</v>
      </c>
      <c r="AI774">
        <v>6.3287974194947097E-2</v>
      </c>
      <c r="AJ774">
        <v>0.78121606160956403</v>
      </c>
      <c r="AK774">
        <v>-25.415863280783999</v>
      </c>
    </row>
    <row r="775" spans="1:37" x14ac:dyDescent="0.2">
      <c r="A775" t="s">
        <v>2412</v>
      </c>
      <c r="B775">
        <v>49610993</v>
      </c>
      <c r="C775">
        <v>49611142</v>
      </c>
      <c r="D775">
        <v>150</v>
      </c>
      <c r="E775" t="s">
        <v>2798</v>
      </c>
      <c r="F775">
        <v>14</v>
      </c>
      <c r="G775" t="s">
        <v>2799</v>
      </c>
      <c r="H775" t="s">
        <v>30987</v>
      </c>
      <c r="I775">
        <v>10</v>
      </c>
      <c r="J775">
        <v>49610310</v>
      </c>
      <c r="K775">
        <v>49612720</v>
      </c>
      <c r="L775">
        <v>2411</v>
      </c>
      <c r="M775">
        <v>1</v>
      </c>
      <c r="N775">
        <v>6572</v>
      </c>
      <c r="O775" t="s">
        <v>2800</v>
      </c>
      <c r="P775">
        <v>683</v>
      </c>
      <c r="Q775" t="s">
        <v>2801</v>
      </c>
      <c r="R775" t="s">
        <v>2802</v>
      </c>
      <c r="S775" t="s">
        <v>31621</v>
      </c>
      <c r="T775">
        <v>0.506551998792793</v>
      </c>
      <c r="U775">
        <v>0.78288571403930396</v>
      </c>
      <c r="V775">
        <v>5.6096300949122098</v>
      </c>
      <c r="W775">
        <v>0.20525741147413201</v>
      </c>
      <c r="X775">
        <v>0.704072456322962</v>
      </c>
      <c r="Y775">
        <v>-25.433408881131101</v>
      </c>
      <c r="Z775">
        <v>0.93459220503170903</v>
      </c>
      <c r="AA775">
        <v>0.99919698600769702</v>
      </c>
      <c r="AB775">
        <v>4.6461559928557596</v>
      </c>
      <c r="AC775">
        <v>0.30184355666711699</v>
      </c>
      <c r="AD775">
        <v>0.68253123924728298</v>
      </c>
      <c r="AE775">
        <v>-2.8713903875245901</v>
      </c>
      <c r="AF775">
        <v>0.205398459628826</v>
      </c>
      <c r="AG775">
        <v>0.68151250837662902</v>
      </c>
      <c r="AH775">
        <v>6.5392397477555502</v>
      </c>
      <c r="AI775">
        <v>0.24456414000292601</v>
      </c>
      <c r="AJ775">
        <v>0.78121606160956403</v>
      </c>
      <c r="AK775">
        <v>-24.858350805849501</v>
      </c>
    </row>
    <row r="776" spans="1:37" x14ac:dyDescent="0.2">
      <c r="A776" t="s">
        <v>2412</v>
      </c>
      <c r="B776">
        <v>49611142</v>
      </c>
      <c r="C776">
        <v>49611291</v>
      </c>
      <c r="D776">
        <v>150</v>
      </c>
      <c r="E776" t="s">
        <v>2803</v>
      </c>
      <c r="F776">
        <v>18</v>
      </c>
      <c r="G776" t="s">
        <v>2804</v>
      </c>
      <c r="H776" t="s">
        <v>30987</v>
      </c>
      <c r="I776">
        <v>10</v>
      </c>
      <c r="J776">
        <v>49610310</v>
      </c>
      <c r="K776">
        <v>49612720</v>
      </c>
      <c r="L776">
        <v>2411</v>
      </c>
      <c r="M776">
        <v>1</v>
      </c>
      <c r="N776">
        <v>6572</v>
      </c>
      <c r="O776" t="s">
        <v>2800</v>
      </c>
      <c r="P776">
        <v>832</v>
      </c>
      <c r="Q776" t="s">
        <v>2801</v>
      </c>
      <c r="R776" t="s">
        <v>2802</v>
      </c>
      <c r="S776" t="s">
        <v>31621</v>
      </c>
      <c r="T776">
        <v>0.506551998792793</v>
      </c>
      <c r="U776">
        <v>0.78288571403930396</v>
      </c>
      <c r="V776">
        <v>5.6096300949122098</v>
      </c>
      <c r="W776">
        <v>0.20525741147413201</v>
      </c>
      <c r="X776">
        <v>0.704072456322962</v>
      </c>
      <c r="Y776">
        <v>-25.433408881131101</v>
      </c>
      <c r="Z776">
        <v>0.93459220503170903</v>
      </c>
      <c r="AA776">
        <v>0.99919698600769702</v>
      </c>
      <c r="AB776">
        <v>4.6461559928557596</v>
      </c>
      <c r="AC776">
        <v>0.30184355666711699</v>
      </c>
      <c r="AD776">
        <v>0.68253123924728298</v>
      </c>
      <c r="AE776">
        <v>-2.8713903875245901</v>
      </c>
      <c r="AF776">
        <v>0.205398459628826</v>
      </c>
      <c r="AG776">
        <v>0.68151250837662902</v>
      </c>
      <c r="AH776">
        <v>6.5392397477555502</v>
      </c>
      <c r="AI776">
        <v>0.24456414000292601</v>
      </c>
      <c r="AJ776">
        <v>0.78121606160956403</v>
      </c>
      <c r="AK776">
        <v>-24.858350805849501</v>
      </c>
    </row>
    <row r="777" spans="1:37" x14ac:dyDescent="0.2">
      <c r="A777" t="s">
        <v>2412</v>
      </c>
      <c r="B777">
        <v>49614354</v>
      </c>
      <c r="C777">
        <v>49614497</v>
      </c>
      <c r="D777">
        <v>144</v>
      </c>
      <c r="E777" t="s">
        <v>2805</v>
      </c>
      <c r="F777">
        <v>11</v>
      </c>
      <c r="G777" t="s">
        <v>2806</v>
      </c>
      <c r="H777" t="s">
        <v>30987</v>
      </c>
      <c r="I777">
        <v>10</v>
      </c>
      <c r="J777">
        <v>49614037</v>
      </c>
      <c r="K777">
        <v>49667942</v>
      </c>
      <c r="L777">
        <v>53906</v>
      </c>
      <c r="M777">
        <v>1</v>
      </c>
      <c r="N777">
        <v>1103</v>
      </c>
      <c r="O777" t="s">
        <v>2807</v>
      </c>
      <c r="P777">
        <v>317</v>
      </c>
      <c r="Q777" t="s">
        <v>2808</v>
      </c>
      <c r="R777" t="s">
        <v>2809</v>
      </c>
      <c r="S777" t="s">
        <v>31622</v>
      </c>
      <c r="T777">
        <v>1</v>
      </c>
      <c r="U777">
        <v>1</v>
      </c>
      <c r="V777">
        <v>-0.23661339729720501</v>
      </c>
      <c r="W777">
        <v>0.20525741147413201</v>
      </c>
      <c r="X777">
        <v>0.704072456322962</v>
      </c>
      <c r="Y777">
        <v>-24.057238157264202</v>
      </c>
      <c r="Z777">
        <v>1</v>
      </c>
      <c r="AA777">
        <v>1</v>
      </c>
      <c r="AB777">
        <v>-0.42710013127909002</v>
      </c>
      <c r="AC777">
        <v>0.283630615332017</v>
      </c>
      <c r="AD777">
        <v>0.68253123924728298</v>
      </c>
      <c r="AE777">
        <v>-2.3825577153814699</v>
      </c>
      <c r="AF777">
        <v>1</v>
      </c>
      <c r="AG777">
        <v>1</v>
      </c>
      <c r="AH777">
        <v>3.95332459285248E-2</v>
      </c>
      <c r="AI777">
        <v>0.24456414000292601</v>
      </c>
      <c r="AJ777">
        <v>0.78121606160956403</v>
      </c>
      <c r="AK777">
        <v>-23.5855582410347</v>
      </c>
    </row>
    <row r="778" spans="1:37" x14ac:dyDescent="0.2">
      <c r="A778" t="s">
        <v>2412</v>
      </c>
      <c r="B778">
        <v>49614497</v>
      </c>
      <c r="C778">
        <v>49614640</v>
      </c>
      <c r="D778">
        <v>144</v>
      </c>
      <c r="E778" t="s">
        <v>2810</v>
      </c>
      <c r="F778">
        <v>14</v>
      </c>
      <c r="G778" t="s">
        <v>2811</v>
      </c>
      <c r="H778" t="s">
        <v>30987</v>
      </c>
      <c r="I778">
        <v>10</v>
      </c>
      <c r="J778">
        <v>49614037</v>
      </c>
      <c r="K778">
        <v>49667942</v>
      </c>
      <c r="L778">
        <v>53906</v>
      </c>
      <c r="M778">
        <v>1</v>
      </c>
      <c r="N778">
        <v>1103</v>
      </c>
      <c r="O778" t="s">
        <v>2807</v>
      </c>
      <c r="P778">
        <v>460</v>
      </c>
      <c r="Q778" t="s">
        <v>2808</v>
      </c>
      <c r="R778" t="s">
        <v>2809</v>
      </c>
      <c r="S778" t="s">
        <v>31622</v>
      </c>
      <c r="T778">
        <v>1</v>
      </c>
      <c r="U778">
        <v>1</v>
      </c>
      <c r="V778">
        <v>-0.23661339729720501</v>
      </c>
      <c r="W778">
        <v>0.20525741147413201</v>
      </c>
      <c r="X778">
        <v>0.704072456322962</v>
      </c>
      <c r="Y778">
        <v>-24.057238157264202</v>
      </c>
      <c r="Z778">
        <v>1</v>
      </c>
      <c r="AA778">
        <v>1</v>
      </c>
      <c r="AB778">
        <v>-0.42710013127909002</v>
      </c>
      <c r="AC778">
        <v>0.283630615332017</v>
      </c>
      <c r="AD778">
        <v>0.68253123924728298</v>
      </c>
      <c r="AE778">
        <v>-2.3825577153814699</v>
      </c>
      <c r="AF778">
        <v>1</v>
      </c>
      <c r="AG778">
        <v>1</v>
      </c>
      <c r="AH778">
        <v>3.95332459285248E-2</v>
      </c>
      <c r="AI778">
        <v>0.24456414000292601</v>
      </c>
      <c r="AJ778">
        <v>0.78121606160956403</v>
      </c>
      <c r="AK778">
        <v>-23.5855582410347</v>
      </c>
    </row>
    <row r="779" spans="1:37" x14ac:dyDescent="0.2">
      <c r="A779" t="s">
        <v>2412</v>
      </c>
      <c r="B779">
        <v>52620337</v>
      </c>
      <c r="C779">
        <v>52620492</v>
      </c>
      <c r="D779">
        <v>156</v>
      </c>
      <c r="E779" t="s">
        <v>2812</v>
      </c>
      <c r="F779">
        <v>0</v>
      </c>
      <c r="G779" t="s">
        <v>2813</v>
      </c>
      <c r="H779" t="s">
        <v>31623</v>
      </c>
      <c r="I779">
        <v>10</v>
      </c>
      <c r="J779">
        <v>52451317</v>
      </c>
      <c r="K779">
        <v>52755404</v>
      </c>
      <c r="L779">
        <v>304088</v>
      </c>
      <c r="M779">
        <v>2</v>
      </c>
      <c r="N779">
        <v>101928687</v>
      </c>
      <c r="O779" t="s">
        <v>2814</v>
      </c>
      <c r="P779">
        <v>134912</v>
      </c>
      <c r="Q779" t="s">
        <v>2815</v>
      </c>
      <c r="R779" t="s">
        <v>2816</v>
      </c>
      <c r="S779" t="s">
        <v>31624</v>
      </c>
      <c r="T779">
        <v>0.152084254673993</v>
      </c>
      <c r="U779">
        <v>0.603102917160658</v>
      </c>
      <c r="V779">
        <v>24.084470539953699</v>
      </c>
      <c r="W779">
        <v>0.38920677604595899</v>
      </c>
      <c r="X779">
        <v>0.704072456322962</v>
      </c>
      <c r="Y779">
        <v>-22.158620575571899</v>
      </c>
      <c r="Z779">
        <v>0.306975110376564</v>
      </c>
      <c r="AA779">
        <v>0.72610664078822296</v>
      </c>
      <c r="AB779">
        <v>23.120996493024801</v>
      </c>
      <c r="AC779">
        <v>0.75388744886274095</v>
      </c>
      <c r="AD779">
        <v>0.87989882095915395</v>
      </c>
      <c r="AE779">
        <v>0.47977886307280698</v>
      </c>
      <c r="AF779">
        <v>4.6407610929182198E-2</v>
      </c>
      <c r="AG779">
        <v>0.476038960109122</v>
      </c>
      <c r="AH779">
        <v>24.084470539953699</v>
      </c>
      <c r="AI779">
        <v>0.35038410267202102</v>
      </c>
      <c r="AJ779">
        <v>0.78121606160956403</v>
      </c>
      <c r="AK779">
        <v>-23.0140813012734</v>
      </c>
    </row>
    <row r="780" spans="1:37" x14ac:dyDescent="0.2">
      <c r="A780" t="s">
        <v>2412</v>
      </c>
      <c r="B780">
        <v>52620492</v>
      </c>
      <c r="C780">
        <v>52620647</v>
      </c>
      <c r="D780">
        <v>156</v>
      </c>
      <c r="E780" t="s">
        <v>2817</v>
      </c>
      <c r="F780">
        <v>1</v>
      </c>
      <c r="G780" t="s">
        <v>2818</v>
      </c>
      <c r="H780" t="s">
        <v>31623</v>
      </c>
      <c r="I780">
        <v>10</v>
      </c>
      <c r="J780">
        <v>52451317</v>
      </c>
      <c r="K780">
        <v>52755404</v>
      </c>
      <c r="L780">
        <v>304088</v>
      </c>
      <c r="M780">
        <v>2</v>
      </c>
      <c r="N780">
        <v>101928687</v>
      </c>
      <c r="O780" t="s">
        <v>2814</v>
      </c>
      <c r="P780">
        <v>134757</v>
      </c>
      <c r="Q780" t="s">
        <v>2815</v>
      </c>
      <c r="R780" t="s">
        <v>2816</v>
      </c>
      <c r="S780" t="s">
        <v>31624</v>
      </c>
      <c r="T780">
        <v>0.152084254673993</v>
      </c>
      <c r="U780">
        <v>0.603102917160658</v>
      </c>
      <c r="V780">
        <v>24.084470539953699</v>
      </c>
      <c r="W780">
        <v>0.38920677604595899</v>
      </c>
      <c r="X780">
        <v>0.704072456322962</v>
      </c>
      <c r="Y780">
        <v>-22.158620575571899</v>
      </c>
      <c r="Z780">
        <v>0.306975110376564</v>
      </c>
      <c r="AA780">
        <v>0.72610664078822296</v>
      </c>
      <c r="AB780">
        <v>23.120996493024801</v>
      </c>
      <c r="AC780">
        <v>0.75388744886274095</v>
      </c>
      <c r="AD780">
        <v>0.87989882095915395</v>
      </c>
      <c r="AE780">
        <v>0.47977886307280698</v>
      </c>
      <c r="AF780">
        <v>4.6407610929182198E-2</v>
      </c>
      <c r="AG780">
        <v>0.476038960109122</v>
      </c>
      <c r="AH780">
        <v>24.084470539953699</v>
      </c>
      <c r="AI780">
        <v>0.35038410267202102</v>
      </c>
      <c r="AJ780">
        <v>0.78121606160956403</v>
      </c>
      <c r="AK780">
        <v>-23.0140813012734</v>
      </c>
    </row>
    <row r="781" spans="1:37" x14ac:dyDescent="0.2">
      <c r="A781" t="s">
        <v>2412</v>
      </c>
      <c r="B781">
        <v>53423210</v>
      </c>
      <c r="C781">
        <v>53423361</v>
      </c>
      <c r="D781">
        <v>152</v>
      </c>
      <c r="E781" t="s">
        <v>2819</v>
      </c>
      <c r="F781">
        <v>1</v>
      </c>
      <c r="G781" t="s">
        <v>2820</v>
      </c>
      <c r="H781" t="s">
        <v>31000</v>
      </c>
      <c r="I781">
        <v>10</v>
      </c>
      <c r="J781">
        <v>53808522</v>
      </c>
      <c r="K781">
        <v>53810664</v>
      </c>
      <c r="L781">
        <v>2143</v>
      </c>
      <c r="M781">
        <v>2</v>
      </c>
      <c r="N781">
        <v>65217</v>
      </c>
      <c r="O781" t="s">
        <v>2821</v>
      </c>
      <c r="P781">
        <v>387303</v>
      </c>
      <c r="Q781" t="s">
        <v>2822</v>
      </c>
      <c r="R781" t="s">
        <v>2823</v>
      </c>
      <c r="S781" t="s">
        <v>31625</v>
      </c>
      <c r="T781">
        <v>0.35387198439864398</v>
      </c>
      <c r="U781">
        <v>0.603102917160658</v>
      </c>
      <c r="V781">
        <v>-24.1864396394534</v>
      </c>
      <c r="W781">
        <v>0.123414495547065</v>
      </c>
      <c r="X781">
        <v>0.704072456322962</v>
      </c>
      <c r="Y781">
        <v>25.500336251144901</v>
      </c>
      <c r="Z781">
        <v>0.184235113180511</v>
      </c>
      <c r="AA781">
        <v>0.72610664078822296</v>
      </c>
      <c r="AB781">
        <v>-24.1864396394534</v>
      </c>
      <c r="AC781">
        <v>0.27780950890804001</v>
      </c>
      <c r="AD781">
        <v>0.68253123924728298</v>
      </c>
      <c r="AE781">
        <v>24.500336281540299</v>
      </c>
      <c r="AF781">
        <v>0.501741946288212</v>
      </c>
      <c r="AG781">
        <v>0.80674443595273604</v>
      </c>
      <c r="AH781">
        <v>-23.256829035714699</v>
      </c>
      <c r="AI781">
        <v>3.6185182304427702E-2</v>
      </c>
      <c r="AJ781">
        <v>0.78121606160956403</v>
      </c>
      <c r="AK781">
        <v>25.500336251144901</v>
      </c>
    </row>
    <row r="782" spans="1:37" x14ac:dyDescent="0.2">
      <c r="A782" t="s">
        <v>2412</v>
      </c>
      <c r="B782">
        <v>55907018</v>
      </c>
      <c r="C782">
        <v>55907241</v>
      </c>
      <c r="D782">
        <v>224</v>
      </c>
      <c r="E782" t="s">
        <v>2824</v>
      </c>
      <c r="F782">
        <v>1</v>
      </c>
      <c r="G782" t="s">
        <v>2825</v>
      </c>
      <c r="H782" t="s">
        <v>31000</v>
      </c>
      <c r="I782">
        <v>10</v>
      </c>
      <c r="J782">
        <v>54378816</v>
      </c>
      <c r="K782">
        <v>55627942</v>
      </c>
      <c r="L782">
        <v>1249127</v>
      </c>
      <c r="M782">
        <v>2</v>
      </c>
      <c r="N782">
        <v>65217</v>
      </c>
      <c r="O782" t="s">
        <v>2826</v>
      </c>
      <c r="P782">
        <v>-279076</v>
      </c>
      <c r="Q782" t="s">
        <v>2822</v>
      </c>
      <c r="R782" t="s">
        <v>2823</v>
      </c>
      <c r="S782" t="s">
        <v>31625</v>
      </c>
      <c r="T782" t="s">
        <v>40</v>
      </c>
      <c r="U782" t="s">
        <v>40</v>
      </c>
      <c r="V782">
        <v>0</v>
      </c>
      <c r="W782">
        <v>0.29261482077562401</v>
      </c>
      <c r="X782">
        <v>0.704072456322962</v>
      </c>
      <c r="Y782">
        <v>24.858455548631401</v>
      </c>
      <c r="Z782">
        <v>0.48464167878831399</v>
      </c>
      <c r="AA782">
        <v>0.84435025072159198</v>
      </c>
      <c r="AB782">
        <v>20.708493249609401</v>
      </c>
      <c r="AC782">
        <v>0.27780950890804001</v>
      </c>
      <c r="AD782">
        <v>0.68253123924728298</v>
      </c>
      <c r="AE782">
        <v>24.0163063397491</v>
      </c>
      <c r="AF782">
        <v>0.501741946288212</v>
      </c>
      <c r="AG782">
        <v>0.80674443595273604</v>
      </c>
      <c r="AH782">
        <v>-20.671967395173301</v>
      </c>
      <c r="AI782">
        <v>0.56157887380500204</v>
      </c>
      <c r="AJ782">
        <v>0.78121606160956403</v>
      </c>
      <c r="AK782">
        <v>4.2568774381714602</v>
      </c>
    </row>
    <row r="783" spans="1:37" x14ac:dyDescent="0.2">
      <c r="A783" t="s">
        <v>2412</v>
      </c>
      <c r="B783">
        <v>55923586</v>
      </c>
      <c r="C783">
        <v>55923748</v>
      </c>
      <c r="D783">
        <v>163</v>
      </c>
      <c r="E783" t="s">
        <v>2827</v>
      </c>
      <c r="F783">
        <v>0</v>
      </c>
      <c r="G783" t="s">
        <v>2828</v>
      </c>
      <c r="H783" t="s">
        <v>31000</v>
      </c>
      <c r="I783">
        <v>10</v>
      </c>
      <c r="J783">
        <v>54378816</v>
      </c>
      <c r="K783">
        <v>55627942</v>
      </c>
      <c r="L783">
        <v>1249127</v>
      </c>
      <c r="M783">
        <v>2</v>
      </c>
      <c r="N783">
        <v>65217</v>
      </c>
      <c r="O783" t="s">
        <v>2826</v>
      </c>
      <c r="P783">
        <v>-295644</v>
      </c>
      <c r="Q783" t="s">
        <v>2822</v>
      </c>
      <c r="R783" t="s">
        <v>2823</v>
      </c>
      <c r="S783" t="s">
        <v>31625</v>
      </c>
      <c r="T783" t="s">
        <v>40</v>
      </c>
      <c r="U783" t="s">
        <v>40</v>
      </c>
      <c r="V783">
        <v>0</v>
      </c>
      <c r="W783" t="s">
        <v>40</v>
      </c>
      <c r="X783" t="s">
        <v>40</v>
      </c>
      <c r="Y783">
        <v>0</v>
      </c>
      <c r="Z783" t="s">
        <v>40</v>
      </c>
      <c r="AA783" t="s">
        <v>40</v>
      </c>
      <c r="AB783">
        <v>0</v>
      </c>
      <c r="AC783" t="s">
        <v>40</v>
      </c>
      <c r="AD783" t="s">
        <v>40</v>
      </c>
      <c r="AE783">
        <v>0</v>
      </c>
      <c r="AF783" t="s">
        <v>40</v>
      </c>
      <c r="AG783" t="s">
        <v>40</v>
      </c>
      <c r="AH783">
        <v>0</v>
      </c>
      <c r="AI783" t="s">
        <v>40</v>
      </c>
      <c r="AJ783" t="s">
        <v>40</v>
      </c>
      <c r="AK783">
        <v>0</v>
      </c>
    </row>
    <row r="784" spans="1:37" x14ac:dyDescent="0.2">
      <c r="A784" t="s">
        <v>2412</v>
      </c>
      <c r="B784">
        <v>55923748</v>
      </c>
      <c r="C784">
        <v>55923910</v>
      </c>
      <c r="D784">
        <v>163</v>
      </c>
      <c r="E784" t="s">
        <v>2829</v>
      </c>
      <c r="F784">
        <v>2</v>
      </c>
      <c r="G784" t="s">
        <v>2830</v>
      </c>
      <c r="H784" t="s">
        <v>31000</v>
      </c>
      <c r="I784">
        <v>10</v>
      </c>
      <c r="J784">
        <v>54378816</v>
      </c>
      <c r="K784">
        <v>55627942</v>
      </c>
      <c r="L784">
        <v>1249127</v>
      </c>
      <c r="M784">
        <v>2</v>
      </c>
      <c r="N784">
        <v>65217</v>
      </c>
      <c r="O784" t="s">
        <v>2826</v>
      </c>
      <c r="P784">
        <v>-295806</v>
      </c>
      <c r="Q784" t="s">
        <v>2822</v>
      </c>
      <c r="R784" t="s">
        <v>2823</v>
      </c>
      <c r="S784" t="s">
        <v>31625</v>
      </c>
      <c r="T784" t="s">
        <v>40</v>
      </c>
      <c r="U784" t="s">
        <v>40</v>
      </c>
      <c r="V784">
        <v>0</v>
      </c>
      <c r="W784" t="s">
        <v>40</v>
      </c>
      <c r="X784" t="s">
        <v>40</v>
      </c>
      <c r="Y784">
        <v>0</v>
      </c>
      <c r="Z784" t="s">
        <v>40</v>
      </c>
      <c r="AA784" t="s">
        <v>40</v>
      </c>
      <c r="AB784">
        <v>0</v>
      </c>
      <c r="AC784" t="s">
        <v>40</v>
      </c>
      <c r="AD784" t="s">
        <v>40</v>
      </c>
      <c r="AE784">
        <v>0</v>
      </c>
      <c r="AF784" t="s">
        <v>40</v>
      </c>
      <c r="AG784" t="s">
        <v>40</v>
      </c>
      <c r="AH784">
        <v>0</v>
      </c>
      <c r="AI784" t="s">
        <v>40</v>
      </c>
      <c r="AJ784" t="s">
        <v>40</v>
      </c>
      <c r="AK784">
        <v>0</v>
      </c>
    </row>
    <row r="785" spans="1:37" x14ac:dyDescent="0.2">
      <c r="A785" t="s">
        <v>2412</v>
      </c>
      <c r="B785">
        <v>55923910</v>
      </c>
      <c r="C785">
        <v>55924072</v>
      </c>
      <c r="D785">
        <v>163</v>
      </c>
      <c r="E785" t="s">
        <v>2831</v>
      </c>
      <c r="F785">
        <v>0</v>
      </c>
      <c r="G785" t="s">
        <v>2832</v>
      </c>
      <c r="H785" t="s">
        <v>31000</v>
      </c>
      <c r="I785">
        <v>10</v>
      </c>
      <c r="J785">
        <v>54378816</v>
      </c>
      <c r="K785">
        <v>55627942</v>
      </c>
      <c r="L785">
        <v>1249127</v>
      </c>
      <c r="M785">
        <v>2</v>
      </c>
      <c r="N785">
        <v>65217</v>
      </c>
      <c r="O785" t="s">
        <v>2826</v>
      </c>
      <c r="P785">
        <v>-295968</v>
      </c>
      <c r="Q785" t="s">
        <v>2822</v>
      </c>
      <c r="R785" t="s">
        <v>2823</v>
      </c>
      <c r="S785" t="s">
        <v>31625</v>
      </c>
      <c r="T785" t="s">
        <v>40</v>
      </c>
      <c r="U785" t="s">
        <v>40</v>
      </c>
      <c r="V785">
        <v>0</v>
      </c>
      <c r="W785" t="s">
        <v>40</v>
      </c>
      <c r="X785" t="s">
        <v>40</v>
      </c>
      <c r="Y785">
        <v>0</v>
      </c>
      <c r="Z785" t="s">
        <v>40</v>
      </c>
      <c r="AA785" t="s">
        <v>40</v>
      </c>
      <c r="AB785">
        <v>0</v>
      </c>
      <c r="AC785" t="s">
        <v>40</v>
      </c>
      <c r="AD785" t="s">
        <v>40</v>
      </c>
      <c r="AE785">
        <v>0</v>
      </c>
      <c r="AF785" t="s">
        <v>40</v>
      </c>
      <c r="AG785" t="s">
        <v>40</v>
      </c>
      <c r="AH785">
        <v>0</v>
      </c>
      <c r="AI785" t="s">
        <v>40</v>
      </c>
      <c r="AJ785" t="s">
        <v>40</v>
      </c>
      <c r="AK785">
        <v>0</v>
      </c>
    </row>
    <row r="786" spans="1:37" x14ac:dyDescent="0.2">
      <c r="A786" t="s">
        <v>2412</v>
      </c>
      <c r="B786">
        <v>57321721</v>
      </c>
      <c r="C786">
        <v>57321879</v>
      </c>
      <c r="D786">
        <v>159</v>
      </c>
      <c r="E786" t="s">
        <v>2833</v>
      </c>
      <c r="F786">
        <v>12</v>
      </c>
      <c r="G786" t="s">
        <v>2834</v>
      </c>
      <c r="H786" t="s">
        <v>31000</v>
      </c>
      <c r="I786">
        <v>10</v>
      </c>
      <c r="J786">
        <v>57304479</v>
      </c>
      <c r="K786">
        <v>57304559</v>
      </c>
      <c r="L786">
        <v>81</v>
      </c>
      <c r="M786">
        <v>2</v>
      </c>
      <c r="N786">
        <v>100500834</v>
      </c>
      <c r="O786" t="s">
        <v>2835</v>
      </c>
      <c r="P786">
        <v>-17162</v>
      </c>
      <c r="Q786" t="s">
        <v>2836</v>
      </c>
      <c r="R786" t="s">
        <v>2837</v>
      </c>
      <c r="S786" t="s">
        <v>31626</v>
      </c>
      <c r="T786">
        <v>0.35387198439864398</v>
      </c>
      <c r="U786">
        <v>0.603102917160658</v>
      </c>
      <c r="V786">
        <v>-23.057139181602</v>
      </c>
      <c r="W786">
        <v>0.29261482077562401</v>
      </c>
      <c r="X786">
        <v>0.704072456322962</v>
      </c>
      <c r="Y786">
        <v>24.5525211654708</v>
      </c>
      <c r="Z786">
        <v>0.69013698642955401</v>
      </c>
      <c r="AA786">
        <v>0.84521697243271998</v>
      </c>
      <c r="AB786">
        <v>0.45790734016717799</v>
      </c>
      <c r="AC786">
        <v>0.27780950890804001</v>
      </c>
      <c r="AD786">
        <v>0.68253123924728298</v>
      </c>
      <c r="AE786">
        <v>24.029703567726202</v>
      </c>
      <c r="AF786">
        <v>0.32549523997010099</v>
      </c>
      <c r="AG786">
        <v>0.70473078222419605</v>
      </c>
      <c r="AH786">
        <v>-23.955702990715999</v>
      </c>
      <c r="AI786">
        <v>0.56157887380500204</v>
      </c>
      <c r="AJ786">
        <v>0.78121606160956403</v>
      </c>
      <c r="AK786">
        <v>2.49538181856449</v>
      </c>
    </row>
    <row r="787" spans="1:37" x14ac:dyDescent="0.2">
      <c r="A787" t="s">
        <v>2412</v>
      </c>
      <c r="B787">
        <v>57321879</v>
      </c>
      <c r="C787">
        <v>57322037</v>
      </c>
      <c r="D787">
        <v>159</v>
      </c>
      <c r="E787" t="s">
        <v>2838</v>
      </c>
      <c r="F787">
        <v>3</v>
      </c>
      <c r="G787" t="s">
        <v>2839</v>
      </c>
      <c r="H787" t="s">
        <v>31000</v>
      </c>
      <c r="I787">
        <v>10</v>
      </c>
      <c r="J787">
        <v>57304479</v>
      </c>
      <c r="K787">
        <v>57304559</v>
      </c>
      <c r="L787">
        <v>81</v>
      </c>
      <c r="M787">
        <v>2</v>
      </c>
      <c r="N787">
        <v>100500834</v>
      </c>
      <c r="O787" t="s">
        <v>2835</v>
      </c>
      <c r="P787">
        <v>-17320</v>
      </c>
      <c r="Q787" t="s">
        <v>2836</v>
      </c>
      <c r="R787" t="s">
        <v>2837</v>
      </c>
      <c r="S787" t="s">
        <v>31626</v>
      </c>
      <c r="T787">
        <v>1</v>
      </c>
      <c r="U787">
        <v>1</v>
      </c>
      <c r="V787">
        <v>-1.78174061370364</v>
      </c>
      <c r="W787">
        <v>0.89107655920673101</v>
      </c>
      <c r="X787">
        <v>0.95159051474143896</v>
      </c>
      <c r="Y787">
        <v>3.4787563734845102</v>
      </c>
      <c r="Z787">
        <v>0.96726857278496403</v>
      </c>
      <c r="AA787">
        <v>0.99919698600769702</v>
      </c>
      <c r="AB787">
        <v>0.60662483467101802</v>
      </c>
      <c r="AC787">
        <v>0.85817338719172098</v>
      </c>
      <c r="AD787">
        <v>0.94068432309766403</v>
      </c>
      <c r="AE787">
        <v>2.9559387757399298</v>
      </c>
      <c r="AF787">
        <v>0.98343762640780896</v>
      </c>
      <c r="AG787">
        <v>1</v>
      </c>
      <c r="AH787">
        <v>-2.68030442281764</v>
      </c>
      <c r="AI787">
        <v>0.91725052871964496</v>
      </c>
      <c r="AJ787">
        <v>0.98621344597861504</v>
      </c>
      <c r="AK787">
        <v>2.1426425023006801</v>
      </c>
    </row>
    <row r="788" spans="1:37" x14ac:dyDescent="0.2">
      <c r="A788" t="s">
        <v>2412</v>
      </c>
      <c r="B788">
        <v>57742999</v>
      </c>
      <c r="C788">
        <v>57743150</v>
      </c>
      <c r="D788">
        <v>152</v>
      </c>
      <c r="E788" t="s">
        <v>2840</v>
      </c>
      <c r="F788">
        <v>2</v>
      </c>
      <c r="G788" t="s">
        <v>2841</v>
      </c>
      <c r="H788" t="s">
        <v>31000</v>
      </c>
      <c r="I788">
        <v>10</v>
      </c>
      <c r="J788">
        <v>57304479</v>
      </c>
      <c r="K788">
        <v>57304559</v>
      </c>
      <c r="L788">
        <v>81</v>
      </c>
      <c r="M788">
        <v>2</v>
      </c>
      <c r="N788">
        <v>100500834</v>
      </c>
      <c r="O788" t="s">
        <v>2835</v>
      </c>
      <c r="P788">
        <v>-438440</v>
      </c>
      <c r="Q788" t="s">
        <v>2836</v>
      </c>
      <c r="R788" t="s">
        <v>2837</v>
      </c>
      <c r="S788" t="s">
        <v>31626</v>
      </c>
      <c r="T788">
        <v>0.318831239190626</v>
      </c>
      <c r="U788">
        <v>0.603102917160658</v>
      </c>
      <c r="V788">
        <v>2.9683089661422599</v>
      </c>
      <c r="W788">
        <v>0.39900964277550199</v>
      </c>
      <c r="X788">
        <v>0.71143044911719</v>
      </c>
      <c r="Y788">
        <v>-3.02250248956621</v>
      </c>
      <c r="Z788">
        <v>0.893434591003479</v>
      </c>
      <c r="AA788">
        <v>0.99919698600769702</v>
      </c>
      <c r="AB788">
        <v>2.0048348746906099</v>
      </c>
      <c r="AC788">
        <v>0.46275995318913599</v>
      </c>
      <c r="AD788">
        <v>0.83711742019399304</v>
      </c>
      <c r="AE788">
        <v>-3.2185429055888299</v>
      </c>
      <c r="AF788">
        <v>6.3969420106651201E-2</v>
      </c>
      <c r="AG788">
        <v>0.57889197891446198</v>
      </c>
      <c r="AH788">
        <v>3.89791939583864</v>
      </c>
      <c r="AI788">
        <v>0.44220099729825602</v>
      </c>
      <c r="AJ788">
        <v>0.78121606160956403</v>
      </c>
      <c r="AK788">
        <v>-2.2591956050034701</v>
      </c>
    </row>
    <row r="789" spans="1:37" x14ac:dyDescent="0.2">
      <c r="A789" t="s">
        <v>2412</v>
      </c>
      <c r="B789">
        <v>57779730</v>
      </c>
      <c r="C789">
        <v>57779878</v>
      </c>
      <c r="D789">
        <v>149</v>
      </c>
      <c r="E789" t="s">
        <v>2842</v>
      </c>
      <c r="F789">
        <v>0</v>
      </c>
      <c r="G789" t="s">
        <v>2843</v>
      </c>
      <c r="H789" t="s">
        <v>31000</v>
      </c>
      <c r="I789">
        <v>10</v>
      </c>
      <c r="J789">
        <v>57304479</v>
      </c>
      <c r="K789">
        <v>57304559</v>
      </c>
      <c r="L789">
        <v>81</v>
      </c>
      <c r="M789">
        <v>2</v>
      </c>
      <c r="N789">
        <v>100500834</v>
      </c>
      <c r="O789" t="s">
        <v>2835</v>
      </c>
      <c r="P789">
        <v>-475171</v>
      </c>
      <c r="Q789" t="s">
        <v>2836</v>
      </c>
      <c r="R789" t="s">
        <v>2837</v>
      </c>
      <c r="S789" t="s">
        <v>31626</v>
      </c>
      <c r="T789">
        <v>0.167900157553244</v>
      </c>
      <c r="U789">
        <v>0.603102917160658</v>
      </c>
      <c r="V789">
        <v>0.88893826640940898</v>
      </c>
      <c r="W789">
        <v>0.73285761116078596</v>
      </c>
      <c r="X789">
        <v>0.95159051474143896</v>
      </c>
      <c r="Y789">
        <v>1.9008727180210499E-2</v>
      </c>
      <c r="Z789">
        <v>0.36487222181283302</v>
      </c>
      <c r="AA789">
        <v>0.82975018305100201</v>
      </c>
      <c r="AB789">
        <v>0.56602861743652999</v>
      </c>
      <c r="AC789">
        <v>0.462459258931809</v>
      </c>
      <c r="AD789">
        <v>0.83711742019399304</v>
      </c>
      <c r="AE789">
        <v>-0.238583537829853</v>
      </c>
      <c r="AF789">
        <v>0.12500988255937501</v>
      </c>
      <c r="AG789">
        <v>0.68151250837662902</v>
      </c>
      <c r="AH789">
        <v>0.82885601547301202</v>
      </c>
      <c r="AI789">
        <v>0.89330166057204197</v>
      </c>
      <c r="AJ789">
        <v>0.98621344597861504</v>
      </c>
      <c r="AK789">
        <v>0.24316828652208</v>
      </c>
    </row>
    <row r="790" spans="1:37" x14ac:dyDescent="0.2">
      <c r="A790" t="s">
        <v>2412</v>
      </c>
      <c r="B790">
        <v>58448016</v>
      </c>
      <c r="C790">
        <v>58448168</v>
      </c>
      <c r="D790">
        <v>153</v>
      </c>
      <c r="E790" t="s">
        <v>2844</v>
      </c>
      <c r="F790">
        <v>0</v>
      </c>
      <c r="G790" t="s">
        <v>2845</v>
      </c>
      <c r="H790" t="s">
        <v>31000</v>
      </c>
      <c r="I790">
        <v>10</v>
      </c>
      <c r="J790">
        <v>58385604</v>
      </c>
      <c r="K790">
        <v>58394539</v>
      </c>
      <c r="L790">
        <v>8936</v>
      </c>
      <c r="M790">
        <v>1</v>
      </c>
      <c r="N790">
        <v>7019</v>
      </c>
      <c r="O790" t="s">
        <v>2846</v>
      </c>
      <c r="P790">
        <v>62412</v>
      </c>
      <c r="Q790" t="s">
        <v>2847</v>
      </c>
      <c r="R790" t="s">
        <v>2848</v>
      </c>
      <c r="S790" t="s">
        <v>31627</v>
      </c>
      <c r="T790">
        <v>0.17308923567461099</v>
      </c>
      <c r="U790">
        <v>0.603102917160658</v>
      </c>
      <c r="V790">
        <v>-24.294669101131401</v>
      </c>
      <c r="W790">
        <v>0.94541066367716797</v>
      </c>
      <c r="X790">
        <v>0.95159051474143896</v>
      </c>
      <c r="Y790">
        <v>-0.41339364708461401</v>
      </c>
      <c r="Z790">
        <v>5.50355599158565E-2</v>
      </c>
      <c r="AA790">
        <v>0.72610664078822296</v>
      </c>
      <c r="AB790">
        <v>-24.294669101131401</v>
      </c>
      <c r="AC790">
        <v>0.92091778829119397</v>
      </c>
      <c r="AD790">
        <v>0.94068432309766403</v>
      </c>
      <c r="AE790">
        <v>-0.70762369067620601</v>
      </c>
      <c r="AF790">
        <v>0.32549523997010099</v>
      </c>
      <c r="AG790">
        <v>0.70473078222419605</v>
      </c>
      <c r="AH790">
        <v>-23.365058492451301</v>
      </c>
      <c r="AI790">
        <v>0.95029317176085903</v>
      </c>
      <c r="AJ790">
        <v>0.98621344597861504</v>
      </c>
      <c r="AK790">
        <v>-2.1176028470652801E-2</v>
      </c>
    </row>
    <row r="791" spans="1:37" x14ac:dyDescent="0.2">
      <c r="A791" t="s">
        <v>2412</v>
      </c>
      <c r="B791">
        <v>58448168</v>
      </c>
      <c r="C791">
        <v>58448320</v>
      </c>
      <c r="D791">
        <v>153</v>
      </c>
      <c r="E791" t="s">
        <v>2849</v>
      </c>
      <c r="F791">
        <v>12</v>
      </c>
      <c r="G791" t="s">
        <v>2850</v>
      </c>
      <c r="H791" t="s">
        <v>31000</v>
      </c>
      <c r="I791">
        <v>10</v>
      </c>
      <c r="J791">
        <v>58385604</v>
      </c>
      <c r="K791">
        <v>58394539</v>
      </c>
      <c r="L791">
        <v>8936</v>
      </c>
      <c r="M791">
        <v>1</v>
      </c>
      <c r="N791">
        <v>7019</v>
      </c>
      <c r="O791" t="s">
        <v>2846</v>
      </c>
      <c r="P791">
        <v>62564</v>
      </c>
      <c r="Q791" t="s">
        <v>2847</v>
      </c>
      <c r="R791" t="s">
        <v>2848</v>
      </c>
      <c r="S791" t="s">
        <v>31627</v>
      </c>
      <c r="T791">
        <v>0.17308923567461099</v>
      </c>
      <c r="U791">
        <v>0.603102917160658</v>
      </c>
      <c r="V791">
        <v>-24.5330586333491</v>
      </c>
      <c r="W791">
        <v>0.94541066367716797</v>
      </c>
      <c r="X791">
        <v>0.95159051474143896</v>
      </c>
      <c r="Y791">
        <v>-0.73532172060509704</v>
      </c>
      <c r="Z791">
        <v>5.50355599158565E-2</v>
      </c>
      <c r="AA791">
        <v>0.72610664078822296</v>
      </c>
      <c r="AB791">
        <v>-24.5330586333491</v>
      </c>
      <c r="AC791">
        <v>0.92091778829119397</v>
      </c>
      <c r="AD791">
        <v>0.94068432309766403</v>
      </c>
      <c r="AE791">
        <v>-1.02955176419669</v>
      </c>
      <c r="AF791">
        <v>0.32549523997010099</v>
      </c>
      <c r="AG791">
        <v>0.70473078222419605</v>
      </c>
      <c r="AH791">
        <v>-23.603448015008301</v>
      </c>
      <c r="AI791">
        <v>0.95029317176085903</v>
      </c>
      <c r="AJ791">
        <v>0.98621344597861504</v>
      </c>
      <c r="AK791">
        <v>-0.25956555001074799</v>
      </c>
    </row>
    <row r="792" spans="1:37" x14ac:dyDescent="0.2">
      <c r="A792" t="s">
        <v>2412</v>
      </c>
      <c r="B792">
        <v>58448320</v>
      </c>
      <c r="C792">
        <v>58448472</v>
      </c>
      <c r="D792">
        <v>153</v>
      </c>
      <c r="E792" t="s">
        <v>2851</v>
      </c>
      <c r="F792">
        <v>5</v>
      </c>
      <c r="G792" t="s">
        <v>2852</v>
      </c>
      <c r="H792" t="s">
        <v>31000</v>
      </c>
      <c r="I792">
        <v>10</v>
      </c>
      <c r="J792">
        <v>58385604</v>
      </c>
      <c r="K792">
        <v>58394539</v>
      </c>
      <c r="L792">
        <v>8936</v>
      </c>
      <c r="M792">
        <v>1</v>
      </c>
      <c r="N792">
        <v>7019</v>
      </c>
      <c r="O792" t="s">
        <v>2846</v>
      </c>
      <c r="P792">
        <v>62716</v>
      </c>
      <c r="Q792" t="s">
        <v>2847</v>
      </c>
      <c r="R792" t="s">
        <v>2848</v>
      </c>
      <c r="S792" t="s">
        <v>31627</v>
      </c>
      <c r="T792">
        <v>0.17308923567461099</v>
      </c>
      <c r="U792">
        <v>0.603102917160658</v>
      </c>
      <c r="V792">
        <v>-24.5330586333491</v>
      </c>
      <c r="W792">
        <v>0.94541066367716797</v>
      </c>
      <c r="X792">
        <v>0.95159051474143896</v>
      </c>
      <c r="Y792">
        <v>-0.73532172060509704</v>
      </c>
      <c r="Z792">
        <v>5.50355599158565E-2</v>
      </c>
      <c r="AA792">
        <v>0.72610664078822296</v>
      </c>
      <c r="AB792">
        <v>-24.5330586333491</v>
      </c>
      <c r="AC792">
        <v>0.92091778829119397</v>
      </c>
      <c r="AD792">
        <v>0.94068432309766403</v>
      </c>
      <c r="AE792">
        <v>-1.02955176419669</v>
      </c>
      <c r="AF792">
        <v>0.32549523997010099</v>
      </c>
      <c r="AG792">
        <v>0.70473078222419605</v>
      </c>
      <c r="AH792">
        <v>-23.603448015008301</v>
      </c>
      <c r="AI792">
        <v>0.95029317176085903</v>
      </c>
      <c r="AJ792">
        <v>0.98621344597861504</v>
      </c>
      <c r="AK792">
        <v>-0.25956555001074799</v>
      </c>
    </row>
    <row r="793" spans="1:37" x14ac:dyDescent="0.2">
      <c r="A793" t="s">
        <v>2412</v>
      </c>
      <c r="B793">
        <v>58753036</v>
      </c>
      <c r="C793">
        <v>58753249</v>
      </c>
      <c r="D793">
        <v>214</v>
      </c>
      <c r="E793" t="s">
        <v>2853</v>
      </c>
      <c r="F793">
        <v>1</v>
      </c>
      <c r="G793" t="s">
        <v>2854</v>
      </c>
      <c r="H793" t="s">
        <v>31628</v>
      </c>
      <c r="I793">
        <v>10</v>
      </c>
      <c r="J793">
        <v>58715554</v>
      </c>
      <c r="K793">
        <v>58716257</v>
      </c>
      <c r="L793">
        <v>704</v>
      </c>
      <c r="M793">
        <v>1</v>
      </c>
      <c r="N793">
        <v>728640</v>
      </c>
      <c r="O793" t="s">
        <v>2855</v>
      </c>
      <c r="P793">
        <v>37482</v>
      </c>
      <c r="Q793" t="s">
        <v>40</v>
      </c>
      <c r="R793" t="s">
        <v>2856</v>
      </c>
      <c r="S793" t="s">
        <v>31629</v>
      </c>
      <c r="T793">
        <v>0.97213403838398904</v>
      </c>
      <c r="U793">
        <v>1</v>
      </c>
      <c r="V793">
        <v>3.4141493167552701</v>
      </c>
      <c r="W793" t="s">
        <v>40</v>
      </c>
      <c r="X793" t="s">
        <v>40</v>
      </c>
      <c r="Y793">
        <v>0</v>
      </c>
      <c r="Z793">
        <v>0.69013698642955401</v>
      </c>
      <c r="AA793">
        <v>0.84521697243271998</v>
      </c>
      <c r="AB793">
        <v>2.4506752811691901</v>
      </c>
      <c r="AC793">
        <v>0.27780950890804001</v>
      </c>
      <c r="AD793">
        <v>0.68253123924728298</v>
      </c>
      <c r="AE793">
        <v>23.095859794694899</v>
      </c>
      <c r="AF793">
        <v>0.61410715005536498</v>
      </c>
      <c r="AG793">
        <v>0.80674443595273604</v>
      </c>
      <c r="AH793">
        <v>4.3437590914987103</v>
      </c>
      <c r="AI793">
        <v>0.35038410267202102</v>
      </c>
      <c r="AJ793">
        <v>0.78121606160956403</v>
      </c>
      <c r="AK793">
        <v>-22.951469902299401</v>
      </c>
    </row>
    <row r="794" spans="1:37" x14ac:dyDescent="0.2">
      <c r="A794" t="s">
        <v>2412</v>
      </c>
      <c r="B794">
        <v>58794494</v>
      </c>
      <c r="C794">
        <v>58794644</v>
      </c>
      <c r="D794">
        <v>151</v>
      </c>
      <c r="E794" t="s">
        <v>2857</v>
      </c>
      <c r="F794">
        <v>2</v>
      </c>
      <c r="G794" t="s">
        <v>2858</v>
      </c>
      <c r="H794" t="s">
        <v>30987</v>
      </c>
      <c r="I794">
        <v>10</v>
      </c>
      <c r="J794">
        <v>58793535</v>
      </c>
      <c r="K794">
        <v>58814314</v>
      </c>
      <c r="L794">
        <v>20780</v>
      </c>
      <c r="M794">
        <v>1</v>
      </c>
      <c r="N794">
        <v>80114</v>
      </c>
      <c r="O794" t="s">
        <v>2859</v>
      </c>
      <c r="P794">
        <v>959</v>
      </c>
      <c r="Q794" t="s">
        <v>2860</v>
      </c>
      <c r="R794" t="s">
        <v>2861</v>
      </c>
      <c r="S794" t="s">
        <v>31630</v>
      </c>
      <c r="T794">
        <v>0.152084254673993</v>
      </c>
      <c r="U794">
        <v>0.603102917160658</v>
      </c>
      <c r="V794">
        <v>24.9627844939778</v>
      </c>
      <c r="W794">
        <v>0.94541066367716797</v>
      </c>
      <c r="X794">
        <v>0.95159051474143896</v>
      </c>
      <c r="Y794">
        <v>-2.2708339433926898</v>
      </c>
      <c r="Z794">
        <v>0.306975110376564</v>
      </c>
      <c r="AA794">
        <v>0.72610664078822296</v>
      </c>
      <c r="AB794">
        <v>23.999310411916198</v>
      </c>
      <c r="AC794">
        <v>0.71753805159658501</v>
      </c>
      <c r="AD794">
        <v>0.87989882095915395</v>
      </c>
      <c r="AE794">
        <v>-3.2708336566213099</v>
      </c>
      <c r="AF794">
        <v>4.6407610929182198E-2</v>
      </c>
      <c r="AG794">
        <v>0.476038960109122</v>
      </c>
      <c r="AH794">
        <v>24.9627844939778</v>
      </c>
      <c r="AI794">
        <v>0.59609816080359102</v>
      </c>
      <c r="AJ794">
        <v>0.78121606160956403</v>
      </c>
      <c r="AK794">
        <v>-1.4020785257586099</v>
      </c>
    </row>
    <row r="795" spans="1:37" x14ac:dyDescent="0.2">
      <c r="A795" t="s">
        <v>2412</v>
      </c>
      <c r="B795">
        <v>58794714</v>
      </c>
      <c r="C795">
        <v>58794867</v>
      </c>
      <c r="D795">
        <v>154</v>
      </c>
      <c r="E795" t="s">
        <v>2862</v>
      </c>
      <c r="F795">
        <v>3</v>
      </c>
      <c r="G795" t="s">
        <v>2863</v>
      </c>
      <c r="H795" t="s">
        <v>30999</v>
      </c>
      <c r="I795">
        <v>10</v>
      </c>
      <c r="J795">
        <v>58793535</v>
      </c>
      <c r="K795">
        <v>58814314</v>
      </c>
      <c r="L795">
        <v>20780</v>
      </c>
      <c r="M795">
        <v>1</v>
      </c>
      <c r="N795">
        <v>80114</v>
      </c>
      <c r="O795" t="s">
        <v>2859</v>
      </c>
      <c r="P795">
        <v>1179</v>
      </c>
      <c r="Q795" t="s">
        <v>2860</v>
      </c>
      <c r="R795" t="s">
        <v>2861</v>
      </c>
      <c r="S795" t="s">
        <v>31630</v>
      </c>
      <c r="T795">
        <v>0.152084254673993</v>
      </c>
      <c r="U795">
        <v>0.603102917160658</v>
      </c>
      <c r="V795">
        <v>24.9627844939778</v>
      </c>
      <c r="W795">
        <v>0.94541066367716797</v>
      </c>
      <c r="X795">
        <v>0.95159051474143896</v>
      </c>
      <c r="Y795">
        <v>-2.2708339433926898</v>
      </c>
      <c r="Z795">
        <v>0.306975110376564</v>
      </c>
      <c r="AA795">
        <v>0.72610664078822296</v>
      </c>
      <c r="AB795">
        <v>23.999310411916198</v>
      </c>
      <c r="AC795">
        <v>0.71753805159658501</v>
      </c>
      <c r="AD795">
        <v>0.87989882095915395</v>
      </c>
      <c r="AE795">
        <v>-3.2708336566213099</v>
      </c>
      <c r="AF795">
        <v>4.6407610929182198E-2</v>
      </c>
      <c r="AG795">
        <v>0.476038960109122</v>
      </c>
      <c r="AH795">
        <v>24.9627844939778</v>
      </c>
      <c r="AI795">
        <v>0.59609816080359102</v>
      </c>
      <c r="AJ795">
        <v>0.78121606160956403</v>
      </c>
      <c r="AK795">
        <v>-1.4020785257586099</v>
      </c>
    </row>
    <row r="796" spans="1:37" x14ac:dyDescent="0.2">
      <c r="A796" t="s">
        <v>2412</v>
      </c>
      <c r="B796">
        <v>60400616</v>
      </c>
      <c r="C796">
        <v>60400913</v>
      </c>
      <c r="D796">
        <v>298</v>
      </c>
      <c r="E796" t="s">
        <v>2864</v>
      </c>
      <c r="F796">
        <v>1</v>
      </c>
      <c r="G796" t="s">
        <v>2865</v>
      </c>
      <c r="H796" t="s">
        <v>31631</v>
      </c>
      <c r="I796">
        <v>10</v>
      </c>
      <c r="J796">
        <v>60026298</v>
      </c>
      <c r="K796">
        <v>60389875</v>
      </c>
      <c r="L796">
        <v>363578</v>
      </c>
      <c r="M796">
        <v>2</v>
      </c>
      <c r="N796">
        <v>288</v>
      </c>
      <c r="O796" t="s">
        <v>2866</v>
      </c>
      <c r="P796">
        <v>-10741</v>
      </c>
      <c r="Q796" t="s">
        <v>2867</v>
      </c>
      <c r="R796" t="s">
        <v>2868</v>
      </c>
      <c r="S796" t="s">
        <v>31632</v>
      </c>
      <c r="T796">
        <v>1</v>
      </c>
      <c r="U796">
        <v>1</v>
      </c>
      <c r="V796">
        <v>-0.13878601443594099</v>
      </c>
      <c r="W796">
        <v>0.65075386537994595</v>
      </c>
      <c r="X796">
        <v>0.94119559056004798</v>
      </c>
      <c r="Y796">
        <v>-0.95548260829995402</v>
      </c>
      <c r="Z796">
        <v>1</v>
      </c>
      <c r="AA796">
        <v>1</v>
      </c>
      <c r="AB796">
        <v>-0.16232605382554599</v>
      </c>
      <c r="AC796">
        <v>0.283630615332017</v>
      </c>
      <c r="AD796">
        <v>0.68253123924728298</v>
      </c>
      <c r="AE796">
        <v>-1.95548253900847</v>
      </c>
      <c r="AF796">
        <v>1</v>
      </c>
      <c r="AG796">
        <v>1</v>
      </c>
      <c r="AH796">
        <v>-5.2741252772446803E-2</v>
      </c>
      <c r="AI796">
        <v>0.98342151819761803</v>
      </c>
      <c r="AJ796">
        <v>0.98789258377071898</v>
      </c>
      <c r="AK796">
        <v>-8.6727171095511105E-2</v>
      </c>
    </row>
    <row r="797" spans="1:37" x14ac:dyDescent="0.2">
      <c r="A797" t="s">
        <v>2412</v>
      </c>
      <c r="B797">
        <v>60668368</v>
      </c>
      <c r="C797">
        <v>60668510</v>
      </c>
      <c r="D797">
        <v>143</v>
      </c>
      <c r="E797" t="s">
        <v>2869</v>
      </c>
      <c r="F797">
        <v>2</v>
      </c>
      <c r="G797" t="s">
        <v>2870</v>
      </c>
      <c r="H797" t="s">
        <v>31633</v>
      </c>
      <c r="I797">
        <v>10</v>
      </c>
      <c r="J797">
        <v>60507501</v>
      </c>
      <c r="K797">
        <v>60733324</v>
      </c>
      <c r="L797">
        <v>225824</v>
      </c>
      <c r="M797">
        <v>2</v>
      </c>
      <c r="N797">
        <v>107984292</v>
      </c>
      <c r="O797" t="s">
        <v>2871</v>
      </c>
      <c r="P797">
        <v>64814</v>
      </c>
      <c r="Q797" t="s">
        <v>40</v>
      </c>
      <c r="R797" t="s">
        <v>2872</v>
      </c>
      <c r="S797" t="s">
        <v>31634</v>
      </c>
      <c r="T797">
        <v>0.89923478520719502</v>
      </c>
      <c r="U797">
        <v>1</v>
      </c>
      <c r="V797">
        <v>0.80702898027609904</v>
      </c>
      <c r="W797">
        <v>0.90129300205075202</v>
      </c>
      <c r="X797">
        <v>0.95159051474143896</v>
      </c>
      <c r="Y797">
        <v>-4.4399664152109303E-2</v>
      </c>
      <c r="Z797">
        <v>0.57853978204985401</v>
      </c>
      <c r="AA797">
        <v>0.84521697243271998</v>
      </c>
      <c r="AB797">
        <v>-0.15644511289935201</v>
      </c>
      <c r="AC797">
        <v>0.59090205226999604</v>
      </c>
      <c r="AD797">
        <v>0.87989882095915395</v>
      </c>
      <c r="AE797">
        <v>-1.0443996208756401</v>
      </c>
      <c r="AF797">
        <v>0.43559387281936701</v>
      </c>
      <c r="AG797">
        <v>0.80674443595273604</v>
      </c>
      <c r="AH797">
        <v>1.73663960106391</v>
      </c>
      <c r="AI797">
        <v>0.43521265639500101</v>
      </c>
      <c r="AJ797">
        <v>0.78121606160956403</v>
      </c>
      <c r="AK797">
        <v>0.82435576790298104</v>
      </c>
    </row>
    <row r="798" spans="1:37" x14ac:dyDescent="0.2">
      <c r="A798" t="s">
        <v>2412</v>
      </c>
      <c r="B798">
        <v>61867849</v>
      </c>
      <c r="C798">
        <v>61868025</v>
      </c>
      <c r="D798">
        <v>177</v>
      </c>
      <c r="E798" t="s">
        <v>2873</v>
      </c>
      <c r="F798">
        <v>15</v>
      </c>
      <c r="G798" t="s">
        <v>2874</v>
      </c>
      <c r="H798" t="s">
        <v>31000</v>
      </c>
      <c r="I798">
        <v>10</v>
      </c>
      <c r="J798">
        <v>61901684</v>
      </c>
      <c r="K798">
        <v>62025352</v>
      </c>
      <c r="L798">
        <v>123669</v>
      </c>
      <c r="M798">
        <v>1</v>
      </c>
      <c r="N798">
        <v>84159</v>
      </c>
      <c r="O798" t="s">
        <v>2875</v>
      </c>
      <c r="P798">
        <v>-33659</v>
      </c>
      <c r="Q798" t="s">
        <v>2876</v>
      </c>
      <c r="R798" t="s">
        <v>2877</v>
      </c>
      <c r="S798" t="s">
        <v>31635</v>
      </c>
      <c r="T798">
        <v>0.152084254673993</v>
      </c>
      <c r="U798">
        <v>0.603102917160658</v>
      </c>
      <c r="V798">
        <v>25.887281593612698</v>
      </c>
      <c r="W798">
        <v>0.371855812393517</v>
      </c>
      <c r="X798">
        <v>0.704072456322962</v>
      </c>
      <c r="Y798">
        <v>-5.1449781350280404</v>
      </c>
      <c r="Z798">
        <v>0.136920528570767</v>
      </c>
      <c r="AA798">
        <v>0.72610664078822296</v>
      </c>
      <c r="AB798">
        <v>25.217775611192</v>
      </c>
      <c r="AC798">
        <v>0.10683406973163299</v>
      </c>
      <c r="AD798">
        <v>0.68253123924728298</v>
      </c>
      <c r="AE798">
        <v>-6.1449773455383303</v>
      </c>
      <c r="AF798">
        <v>0.43559387281936701</v>
      </c>
      <c r="AG798">
        <v>0.80674443595273604</v>
      </c>
      <c r="AH798">
        <v>3.1455555102791699</v>
      </c>
      <c r="AI798">
        <v>0.75770813086964806</v>
      </c>
      <c r="AJ798">
        <v>0.91200148566411499</v>
      </c>
      <c r="AK798">
        <v>-4.2762226867386</v>
      </c>
    </row>
    <row r="799" spans="1:37" x14ac:dyDescent="0.2">
      <c r="A799" t="s">
        <v>2412</v>
      </c>
      <c r="B799">
        <v>61868025</v>
      </c>
      <c r="C799">
        <v>61868201</v>
      </c>
      <c r="D799">
        <v>177</v>
      </c>
      <c r="E799" t="s">
        <v>2878</v>
      </c>
      <c r="F799">
        <v>7</v>
      </c>
      <c r="G799" t="s">
        <v>2879</v>
      </c>
      <c r="H799" t="s">
        <v>31000</v>
      </c>
      <c r="I799">
        <v>10</v>
      </c>
      <c r="J799">
        <v>61901684</v>
      </c>
      <c r="K799">
        <v>62025352</v>
      </c>
      <c r="L799">
        <v>123669</v>
      </c>
      <c r="M799">
        <v>1</v>
      </c>
      <c r="N799">
        <v>84159</v>
      </c>
      <c r="O799" t="s">
        <v>2875</v>
      </c>
      <c r="P799">
        <v>-33483</v>
      </c>
      <c r="Q799" t="s">
        <v>2876</v>
      </c>
      <c r="R799" t="s">
        <v>2877</v>
      </c>
      <c r="S799" t="s">
        <v>31635</v>
      </c>
      <c r="T799">
        <v>0.152084254673993</v>
      </c>
      <c r="U799">
        <v>0.603102917160658</v>
      </c>
      <c r="V799">
        <v>25.887281593612698</v>
      </c>
      <c r="W799">
        <v>0.371855812393517</v>
      </c>
      <c r="X799">
        <v>0.704072456322962</v>
      </c>
      <c r="Y799">
        <v>-5.1449781350280404</v>
      </c>
      <c r="Z799">
        <v>0.136920528570767</v>
      </c>
      <c r="AA799">
        <v>0.72610664078822296</v>
      </c>
      <c r="AB799">
        <v>25.217775611192</v>
      </c>
      <c r="AC799">
        <v>0.10683406973163299</v>
      </c>
      <c r="AD799">
        <v>0.68253123924728298</v>
      </c>
      <c r="AE799">
        <v>-6.1449773455383303</v>
      </c>
      <c r="AF799">
        <v>0.43559387281936701</v>
      </c>
      <c r="AG799">
        <v>0.80674443595273604</v>
      </c>
      <c r="AH799">
        <v>3.1455555102791699</v>
      </c>
      <c r="AI799">
        <v>0.75770813086964806</v>
      </c>
      <c r="AJ799">
        <v>0.91200148566411499</v>
      </c>
      <c r="AK799">
        <v>-4.2762226867386</v>
      </c>
    </row>
    <row r="800" spans="1:37" x14ac:dyDescent="0.2">
      <c r="A800" t="s">
        <v>2412</v>
      </c>
      <c r="B800">
        <v>62679477</v>
      </c>
      <c r="C800">
        <v>62679742</v>
      </c>
      <c r="D800">
        <v>266</v>
      </c>
      <c r="E800" t="s">
        <v>2880</v>
      </c>
      <c r="F800">
        <v>0</v>
      </c>
      <c r="G800" t="s">
        <v>2881</v>
      </c>
      <c r="H800" t="s">
        <v>31000</v>
      </c>
      <c r="I800">
        <v>10</v>
      </c>
      <c r="J800">
        <v>62804720</v>
      </c>
      <c r="K800">
        <v>62808479</v>
      </c>
      <c r="L800">
        <v>3760</v>
      </c>
      <c r="M800">
        <v>1</v>
      </c>
      <c r="N800">
        <v>84890</v>
      </c>
      <c r="O800" t="s">
        <v>2882</v>
      </c>
      <c r="P800">
        <v>-124978</v>
      </c>
      <c r="Q800" t="s">
        <v>2883</v>
      </c>
      <c r="R800" t="s">
        <v>2884</v>
      </c>
      <c r="S800" t="s">
        <v>31636</v>
      </c>
      <c r="T800">
        <v>0.35387198439864398</v>
      </c>
      <c r="U800">
        <v>0.603102917160658</v>
      </c>
      <c r="V800">
        <v>-24.336290498777199</v>
      </c>
      <c r="W800">
        <v>0.89107655920673101</v>
      </c>
      <c r="X800">
        <v>0.95159051474143896</v>
      </c>
      <c r="Y800">
        <v>0.68551012629795005</v>
      </c>
      <c r="Z800">
        <v>0.96726857278496403</v>
      </c>
      <c r="AA800">
        <v>0.99919698600769702</v>
      </c>
      <c r="AB800">
        <v>-0.26767405916554599</v>
      </c>
      <c r="AC800">
        <v>0.88945902157151002</v>
      </c>
      <c r="AD800">
        <v>0.94068432309766403</v>
      </c>
      <c r="AE800">
        <v>-9.8954829057942395E-2</v>
      </c>
      <c r="AF800">
        <v>0.22065000948199101</v>
      </c>
      <c r="AG800">
        <v>0.68151250837662902</v>
      </c>
      <c r="AH800">
        <v>-24.7530126631336</v>
      </c>
      <c r="AI800">
        <v>0.91725052871964496</v>
      </c>
      <c r="AJ800">
        <v>0.98621344597861504</v>
      </c>
      <c r="AK800">
        <v>1.27440374262816</v>
      </c>
    </row>
    <row r="801" spans="1:37" x14ac:dyDescent="0.2">
      <c r="A801" t="s">
        <v>2412</v>
      </c>
      <c r="B801">
        <v>62694311</v>
      </c>
      <c r="C801">
        <v>62694465</v>
      </c>
      <c r="D801">
        <v>155</v>
      </c>
      <c r="E801" t="s">
        <v>2885</v>
      </c>
      <c r="F801">
        <v>0</v>
      </c>
      <c r="G801" t="s">
        <v>2886</v>
      </c>
      <c r="H801" t="s">
        <v>31637</v>
      </c>
      <c r="I801">
        <v>10</v>
      </c>
      <c r="J801">
        <v>62804720</v>
      </c>
      <c r="K801">
        <v>62808479</v>
      </c>
      <c r="L801">
        <v>3760</v>
      </c>
      <c r="M801">
        <v>1</v>
      </c>
      <c r="N801">
        <v>84890</v>
      </c>
      <c r="O801" t="s">
        <v>2882</v>
      </c>
      <c r="P801">
        <v>-110255</v>
      </c>
      <c r="Q801" t="s">
        <v>2883</v>
      </c>
      <c r="R801" t="s">
        <v>2884</v>
      </c>
      <c r="S801" t="s">
        <v>31636</v>
      </c>
      <c r="T801">
        <v>0.17308923567461099</v>
      </c>
      <c r="U801">
        <v>0.603102917160658</v>
      </c>
      <c r="V801">
        <v>-24.835076612968301</v>
      </c>
      <c r="W801">
        <v>0.20525741147413201</v>
      </c>
      <c r="X801">
        <v>0.704072456322962</v>
      </c>
      <c r="Y801">
        <v>-24.890549359247</v>
      </c>
      <c r="Z801">
        <v>0.57853978204985401</v>
      </c>
      <c r="AA801">
        <v>0.84521697243271998</v>
      </c>
      <c r="AB801">
        <v>-0.37761655239241299</v>
      </c>
      <c r="AC801">
        <v>0.615069744472027</v>
      </c>
      <c r="AD801">
        <v>0.87989882095915395</v>
      </c>
      <c r="AE801">
        <v>-0.54227309290442005</v>
      </c>
      <c r="AF801">
        <v>0.15203231574161999</v>
      </c>
      <c r="AG801">
        <v>0.68151250837662902</v>
      </c>
      <c r="AH801">
        <v>-25.186100420678098</v>
      </c>
      <c r="AI801">
        <v>0.17351581260912399</v>
      </c>
      <c r="AJ801">
        <v>0.78121606160956403</v>
      </c>
      <c r="AK801">
        <v>-25.1157110946763</v>
      </c>
    </row>
    <row r="802" spans="1:37" x14ac:dyDescent="0.2">
      <c r="A802" t="s">
        <v>2412</v>
      </c>
      <c r="B802">
        <v>63653585</v>
      </c>
      <c r="C802">
        <v>63653734</v>
      </c>
      <c r="D802">
        <v>150</v>
      </c>
      <c r="E802" t="s">
        <v>2887</v>
      </c>
      <c r="F802">
        <v>1</v>
      </c>
      <c r="G802" t="s">
        <v>2888</v>
      </c>
      <c r="H802" t="s">
        <v>31638</v>
      </c>
      <c r="I802">
        <v>10</v>
      </c>
      <c r="J802">
        <v>63630672</v>
      </c>
      <c r="K802">
        <v>63655769</v>
      </c>
      <c r="L802">
        <v>25098</v>
      </c>
      <c r="M802">
        <v>1</v>
      </c>
      <c r="N802">
        <v>101929846</v>
      </c>
      <c r="O802" t="s">
        <v>2889</v>
      </c>
      <c r="P802">
        <v>22913</v>
      </c>
      <c r="Q802" t="s">
        <v>40</v>
      </c>
      <c r="R802" t="s">
        <v>2890</v>
      </c>
      <c r="S802" t="s">
        <v>31639</v>
      </c>
      <c r="T802">
        <v>0.89923478520719502</v>
      </c>
      <c r="U802">
        <v>1</v>
      </c>
      <c r="V802">
        <v>1.15915074760446</v>
      </c>
      <c r="W802">
        <v>0.94541066367716797</v>
      </c>
      <c r="X802">
        <v>0.95159051474143896</v>
      </c>
      <c r="Y802">
        <v>0.103741308130128</v>
      </c>
      <c r="Z802">
        <v>0.57853978204985401</v>
      </c>
      <c r="AA802">
        <v>0.84521697243271998</v>
      </c>
      <c r="AB802">
        <v>0.195676691056476</v>
      </c>
      <c r="AC802">
        <v>0.63966253792798</v>
      </c>
      <c r="AD802">
        <v>0.87989882095915395</v>
      </c>
      <c r="AE802">
        <v>0.103613121626237</v>
      </c>
      <c r="AF802">
        <v>0.43559387281936701</v>
      </c>
      <c r="AG802">
        <v>0.80674443595273604</v>
      </c>
      <c r="AH802">
        <v>2.0887612763018701</v>
      </c>
      <c r="AI802">
        <v>0.81350599864527495</v>
      </c>
      <c r="AJ802">
        <v>0.94390293416205995</v>
      </c>
      <c r="AK802">
        <v>5.6005339523648098E-2</v>
      </c>
    </row>
    <row r="803" spans="1:37" x14ac:dyDescent="0.2">
      <c r="A803" t="s">
        <v>2412</v>
      </c>
      <c r="B803">
        <v>63696662</v>
      </c>
      <c r="C803">
        <v>63696937</v>
      </c>
      <c r="D803">
        <v>276</v>
      </c>
      <c r="E803" t="s">
        <v>2891</v>
      </c>
      <c r="F803">
        <v>1</v>
      </c>
      <c r="G803" t="s">
        <v>2892</v>
      </c>
      <c r="H803" t="s">
        <v>31640</v>
      </c>
      <c r="I803">
        <v>10</v>
      </c>
      <c r="J803">
        <v>63630672</v>
      </c>
      <c r="K803">
        <v>63655769</v>
      </c>
      <c r="L803">
        <v>25098</v>
      </c>
      <c r="M803">
        <v>1</v>
      </c>
      <c r="N803">
        <v>101929846</v>
      </c>
      <c r="O803" t="s">
        <v>2889</v>
      </c>
      <c r="P803">
        <v>65990</v>
      </c>
      <c r="Q803" t="s">
        <v>40</v>
      </c>
      <c r="R803" t="s">
        <v>2890</v>
      </c>
      <c r="S803" t="s">
        <v>31639</v>
      </c>
      <c r="T803">
        <v>7.3374270299014499E-2</v>
      </c>
      <c r="U803">
        <v>0.603102917160658</v>
      </c>
      <c r="V803">
        <v>25.796991127464501</v>
      </c>
      <c r="W803">
        <v>0.65075386537994595</v>
      </c>
      <c r="X803">
        <v>0.94119559056004798</v>
      </c>
      <c r="Y803">
        <v>-0.94451633588695405</v>
      </c>
      <c r="Z803">
        <v>0.203350924423461</v>
      </c>
      <c r="AA803">
        <v>0.72610664078822296</v>
      </c>
      <c r="AB803">
        <v>24.8335170269984</v>
      </c>
      <c r="AC803">
        <v>0.283630615332017</v>
      </c>
      <c r="AD803">
        <v>0.68253123924728298</v>
      </c>
      <c r="AE803">
        <v>-1.9445162576095401</v>
      </c>
      <c r="AF803">
        <v>1.3497623430991999E-2</v>
      </c>
      <c r="AG803">
        <v>0.476038960109122</v>
      </c>
      <c r="AH803">
        <v>25.796991127464501</v>
      </c>
      <c r="AI803">
        <v>0.98342151819761803</v>
      </c>
      <c r="AJ803">
        <v>0.98789258377071898</v>
      </c>
      <c r="AK803">
        <v>-7.5760902764838295E-2</v>
      </c>
    </row>
    <row r="804" spans="1:37" x14ac:dyDescent="0.2">
      <c r="A804" t="s">
        <v>2412</v>
      </c>
      <c r="B804">
        <v>64785961</v>
      </c>
      <c r="C804">
        <v>64786191</v>
      </c>
      <c r="D804">
        <v>231</v>
      </c>
      <c r="E804" t="s">
        <v>2893</v>
      </c>
      <c r="F804">
        <v>1</v>
      </c>
      <c r="G804" t="s">
        <v>2894</v>
      </c>
      <c r="H804" t="s">
        <v>31000</v>
      </c>
      <c r="I804">
        <v>10</v>
      </c>
      <c r="J804">
        <v>64825572</v>
      </c>
      <c r="K804">
        <v>64826579</v>
      </c>
      <c r="L804">
        <v>1008</v>
      </c>
      <c r="M804">
        <v>1</v>
      </c>
      <c r="N804">
        <v>305</v>
      </c>
      <c r="O804" t="s">
        <v>2895</v>
      </c>
      <c r="P804">
        <v>-39381</v>
      </c>
      <c r="Q804" t="s">
        <v>40</v>
      </c>
      <c r="R804" t="s">
        <v>2896</v>
      </c>
      <c r="S804" t="s">
        <v>31641</v>
      </c>
      <c r="T804">
        <v>1</v>
      </c>
      <c r="U804">
        <v>1</v>
      </c>
      <c r="V804">
        <v>-0.78820461760899996</v>
      </c>
      <c r="W804">
        <v>0.89107655920673101</v>
      </c>
      <c r="X804">
        <v>0.95159051474143896</v>
      </c>
      <c r="Y804">
        <v>2.7164963993200102</v>
      </c>
      <c r="Z804">
        <v>0.50730577232210405</v>
      </c>
      <c r="AA804">
        <v>0.84521697243271998</v>
      </c>
      <c r="AB804">
        <v>-1.7516786683519601</v>
      </c>
      <c r="AC804">
        <v>0.56718065613419599</v>
      </c>
      <c r="AD804">
        <v>0.87989882095915395</v>
      </c>
      <c r="AE804">
        <v>3.5789191695245202</v>
      </c>
      <c r="AF804">
        <v>0.50230584886502705</v>
      </c>
      <c r="AG804">
        <v>0.80674443595273604</v>
      </c>
      <c r="AH804">
        <v>0.14140601411294401</v>
      </c>
      <c r="AI804">
        <v>0.78546927494779295</v>
      </c>
      <c r="AJ804">
        <v>0.92808185275216604</v>
      </c>
      <c r="AK804">
        <v>-0.35148503915003299</v>
      </c>
    </row>
    <row r="805" spans="1:37" x14ac:dyDescent="0.2">
      <c r="A805" t="s">
        <v>2412</v>
      </c>
      <c r="B805">
        <v>66444110</v>
      </c>
      <c r="C805">
        <v>66444390</v>
      </c>
      <c r="D805">
        <v>281</v>
      </c>
      <c r="E805" t="s">
        <v>2897</v>
      </c>
      <c r="F805">
        <v>3</v>
      </c>
      <c r="G805" t="s">
        <v>2898</v>
      </c>
      <c r="H805" t="s">
        <v>31642</v>
      </c>
      <c r="I805">
        <v>10</v>
      </c>
      <c r="J805">
        <v>66079243</v>
      </c>
      <c r="K805">
        <v>66118326</v>
      </c>
      <c r="L805">
        <v>39084</v>
      </c>
      <c r="M805">
        <v>1</v>
      </c>
      <c r="N805">
        <v>105378340</v>
      </c>
      <c r="O805" t="s">
        <v>2899</v>
      </c>
      <c r="P805">
        <v>364867</v>
      </c>
      <c r="Q805" t="s">
        <v>40</v>
      </c>
      <c r="R805" t="s">
        <v>2900</v>
      </c>
      <c r="S805" t="s">
        <v>31643</v>
      </c>
      <c r="T805">
        <v>0.152084254673993</v>
      </c>
      <c r="U805">
        <v>0.603102917160658</v>
      </c>
      <c r="V805">
        <v>24.812766895504801</v>
      </c>
      <c r="W805">
        <v>0.20525741147413201</v>
      </c>
      <c r="X805">
        <v>0.704072456322962</v>
      </c>
      <c r="Y805">
        <v>-24.611133041678301</v>
      </c>
      <c r="Z805">
        <v>0.306975110376564</v>
      </c>
      <c r="AA805">
        <v>0.72610664078822296</v>
      </c>
      <c r="AB805">
        <v>23.849292818036201</v>
      </c>
      <c r="AC805">
        <v>7.0489011448141195E-2</v>
      </c>
      <c r="AD805">
        <v>0.57684129297949804</v>
      </c>
      <c r="AE805">
        <v>-24.611133041678301</v>
      </c>
      <c r="AF805">
        <v>4.6407610929182198E-2</v>
      </c>
      <c r="AG805">
        <v>0.476038960109122</v>
      </c>
      <c r="AH805">
        <v>24.812766895504801</v>
      </c>
      <c r="AI805">
        <v>0.35038410267202102</v>
      </c>
      <c r="AJ805">
        <v>0.78121606160956403</v>
      </c>
      <c r="AK805">
        <v>-23.742377621462701</v>
      </c>
    </row>
    <row r="806" spans="1:37" x14ac:dyDescent="0.2">
      <c r="A806" t="s">
        <v>2412</v>
      </c>
      <c r="B806">
        <v>67231937</v>
      </c>
      <c r="C806">
        <v>67232089</v>
      </c>
      <c r="D806">
        <v>153</v>
      </c>
      <c r="E806" t="s">
        <v>2901</v>
      </c>
      <c r="F806">
        <v>3</v>
      </c>
      <c r="G806" t="s">
        <v>2902</v>
      </c>
      <c r="H806" t="s">
        <v>31644</v>
      </c>
      <c r="I806">
        <v>10</v>
      </c>
      <c r="J806">
        <v>66766155</v>
      </c>
      <c r="K806">
        <v>67180443</v>
      </c>
      <c r="L806">
        <v>414289</v>
      </c>
      <c r="M806">
        <v>2</v>
      </c>
      <c r="N806">
        <v>29119</v>
      </c>
      <c r="O806" t="s">
        <v>2903</v>
      </c>
      <c r="P806">
        <v>-51494</v>
      </c>
      <c r="Q806" t="s">
        <v>2904</v>
      </c>
      <c r="R806" t="s">
        <v>2905</v>
      </c>
      <c r="S806" t="s">
        <v>31645</v>
      </c>
      <c r="T806">
        <v>0.32911398597860803</v>
      </c>
      <c r="U806">
        <v>0.603102917160658</v>
      </c>
      <c r="V806">
        <v>20.387988846958599</v>
      </c>
      <c r="W806">
        <v>0.38920677604595899</v>
      </c>
      <c r="X806">
        <v>0.704072456322962</v>
      </c>
      <c r="Y806">
        <v>-20.186355143502698</v>
      </c>
      <c r="Z806">
        <v>0.48464167878831399</v>
      </c>
      <c r="AA806">
        <v>0.84435025072159198</v>
      </c>
      <c r="AB806">
        <v>19.424515721837299</v>
      </c>
      <c r="AC806">
        <v>0.21073619169722799</v>
      </c>
      <c r="AD806">
        <v>0.68253123924728298</v>
      </c>
      <c r="AE806">
        <v>-20.186355143502698</v>
      </c>
      <c r="AF806">
        <v>0.16793847098801201</v>
      </c>
      <c r="AG806">
        <v>0.68151250837662902</v>
      </c>
      <c r="AH806">
        <v>20.387988846958599</v>
      </c>
      <c r="AI806">
        <v>0.52399907623471598</v>
      </c>
      <c r="AJ806">
        <v>0.78121606160956403</v>
      </c>
      <c r="AK806">
        <v>-19.317600675634399</v>
      </c>
    </row>
    <row r="807" spans="1:37" x14ac:dyDescent="0.2">
      <c r="A807" t="s">
        <v>2412</v>
      </c>
      <c r="B807">
        <v>68318721</v>
      </c>
      <c r="C807">
        <v>68318872</v>
      </c>
      <c r="D807">
        <v>152</v>
      </c>
      <c r="E807" t="s">
        <v>2906</v>
      </c>
      <c r="F807">
        <v>1</v>
      </c>
      <c r="G807" t="s">
        <v>2907</v>
      </c>
      <c r="H807" t="s">
        <v>31646</v>
      </c>
      <c r="I807">
        <v>10</v>
      </c>
      <c r="J807">
        <v>68287027</v>
      </c>
      <c r="K807">
        <v>68306879</v>
      </c>
      <c r="L807">
        <v>19853</v>
      </c>
      <c r="M807">
        <v>2</v>
      </c>
      <c r="N807">
        <v>64081</v>
      </c>
      <c r="O807" t="s">
        <v>2908</v>
      </c>
      <c r="P807">
        <v>-11842</v>
      </c>
      <c r="Q807" t="s">
        <v>2909</v>
      </c>
      <c r="R807" t="s">
        <v>2910</v>
      </c>
      <c r="S807" t="s">
        <v>31647</v>
      </c>
      <c r="T807">
        <v>1</v>
      </c>
      <c r="U807">
        <v>1</v>
      </c>
      <c r="V807">
        <v>-8.9400480778706298E-2</v>
      </c>
      <c r="W807">
        <v>0.23378313855274899</v>
      </c>
      <c r="X807">
        <v>0.704072456322962</v>
      </c>
      <c r="Y807">
        <v>1.8456416316916899</v>
      </c>
      <c r="Z807">
        <v>0.693404429441695</v>
      </c>
      <c r="AA807">
        <v>0.84521697243271998</v>
      </c>
      <c r="AB807">
        <v>0.67692241330223901</v>
      </c>
      <c r="AC807">
        <v>0.615069744472027</v>
      </c>
      <c r="AD807">
        <v>0.87989882095915395</v>
      </c>
      <c r="AE807">
        <v>0.84564164656716201</v>
      </c>
      <c r="AF807">
        <v>0.71688106396828499</v>
      </c>
      <c r="AG807">
        <v>0.85584456000972498</v>
      </c>
      <c r="AH807">
        <v>-0.77986309066326098</v>
      </c>
      <c r="AI807">
        <v>5.6729316954765997E-2</v>
      </c>
      <c r="AJ807">
        <v>0.78121606160956403</v>
      </c>
      <c r="AK807">
        <v>2.7143970542472502</v>
      </c>
    </row>
    <row r="808" spans="1:37" x14ac:dyDescent="0.2">
      <c r="A808" t="s">
        <v>2412</v>
      </c>
      <c r="B808">
        <v>68618867</v>
      </c>
      <c r="C808">
        <v>68618928</v>
      </c>
      <c r="D808">
        <v>62</v>
      </c>
      <c r="E808" t="s">
        <v>2911</v>
      </c>
      <c r="F808">
        <v>0</v>
      </c>
      <c r="G808" t="s">
        <v>2912</v>
      </c>
      <c r="H808" t="s">
        <v>31648</v>
      </c>
      <c r="I808">
        <v>10</v>
      </c>
      <c r="J808">
        <v>68560337</v>
      </c>
      <c r="K808">
        <v>68694487</v>
      </c>
      <c r="L808">
        <v>134151</v>
      </c>
      <c r="M808">
        <v>1</v>
      </c>
      <c r="N808">
        <v>80312</v>
      </c>
      <c r="O808" t="s">
        <v>2913</v>
      </c>
      <c r="P808">
        <v>58530</v>
      </c>
      <c r="Q808" t="s">
        <v>2914</v>
      </c>
      <c r="R808" t="s">
        <v>2915</v>
      </c>
      <c r="S808" t="s">
        <v>31649</v>
      </c>
      <c r="T808">
        <v>0.17308923567461099</v>
      </c>
      <c r="U808">
        <v>0.603102917160658</v>
      </c>
      <c r="V808">
        <v>-25.794795124147601</v>
      </c>
      <c r="W808">
        <v>0.89107655920673101</v>
      </c>
      <c r="X808">
        <v>0.95159051474143896</v>
      </c>
      <c r="Y808">
        <v>0.75249611336627997</v>
      </c>
      <c r="Z808">
        <v>5.50355599158565E-2</v>
      </c>
      <c r="AA808">
        <v>0.72610664078822296</v>
      </c>
      <c r="AB808">
        <v>-25.794795124147601</v>
      </c>
      <c r="AC808">
        <v>0.75388744886274095</v>
      </c>
      <c r="AD808">
        <v>0.87989882095915395</v>
      </c>
      <c r="AE808">
        <v>-0.247503848098206</v>
      </c>
      <c r="AF808">
        <v>0.32549523997010099</v>
      </c>
      <c r="AG808">
        <v>0.70473078222419605</v>
      </c>
      <c r="AH808">
        <v>-24.865184474462499</v>
      </c>
      <c r="AI808">
        <v>0.56157887380500204</v>
      </c>
      <c r="AJ808">
        <v>0.78121606160956403</v>
      </c>
      <c r="AK808">
        <v>1.6212515264576499</v>
      </c>
    </row>
    <row r="809" spans="1:37" x14ac:dyDescent="0.2">
      <c r="A809" t="s">
        <v>2412</v>
      </c>
      <c r="B809">
        <v>68745239</v>
      </c>
      <c r="C809">
        <v>68745392</v>
      </c>
      <c r="D809">
        <v>154</v>
      </c>
      <c r="E809" t="s">
        <v>2916</v>
      </c>
      <c r="F809">
        <v>4</v>
      </c>
      <c r="G809" t="s">
        <v>2917</v>
      </c>
      <c r="H809" t="s">
        <v>31650</v>
      </c>
      <c r="I809">
        <v>10</v>
      </c>
      <c r="J809">
        <v>68755172</v>
      </c>
      <c r="K809">
        <v>68755238</v>
      </c>
      <c r="L809">
        <v>67</v>
      </c>
      <c r="M809">
        <v>1</v>
      </c>
      <c r="N809">
        <v>692211</v>
      </c>
      <c r="O809" t="s">
        <v>2918</v>
      </c>
      <c r="P809">
        <v>-9780</v>
      </c>
      <c r="Q809" t="s">
        <v>2919</v>
      </c>
      <c r="R809" t="s">
        <v>2920</v>
      </c>
      <c r="S809" t="s">
        <v>31651</v>
      </c>
      <c r="T809">
        <v>0.35387198439864398</v>
      </c>
      <c r="U809">
        <v>0.603102917160658</v>
      </c>
      <c r="V809">
        <v>-22.403093977134098</v>
      </c>
      <c r="W809">
        <v>0.94541066367716797</v>
      </c>
      <c r="X809">
        <v>0.95159051474143896</v>
      </c>
      <c r="Y809">
        <v>-0.55121800071370697</v>
      </c>
      <c r="Z809">
        <v>0.65379035313853895</v>
      </c>
      <c r="AA809">
        <v>0.84521697243271998</v>
      </c>
      <c r="AB809">
        <v>-1.71993677520787</v>
      </c>
      <c r="AC809">
        <v>0.71753805159658501</v>
      </c>
      <c r="AD809">
        <v>0.87989882095915395</v>
      </c>
      <c r="AE809">
        <v>-1.5512175832556201</v>
      </c>
      <c r="AF809">
        <v>0.32549523997010099</v>
      </c>
      <c r="AG809">
        <v>0.70473078222419605</v>
      </c>
      <c r="AH809">
        <v>-22.118500453024101</v>
      </c>
      <c r="AI809">
        <v>0.59609816080359102</v>
      </c>
      <c r="AJ809">
        <v>0.78121606160956403</v>
      </c>
      <c r="AK809">
        <v>0.31753723066274703</v>
      </c>
    </row>
    <row r="810" spans="1:37" x14ac:dyDescent="0.2">
      <c r="A810" t="s">
        <v>2412</v>
      </c>
      <c r="B810">
        <v>68745392</v>
      </c>
      <c r="C810">
        <v>68745545</v>
      </c>
      <c r="D810">
        <v>154</v>
      </c>
      <c r="E810" t="s">
        <v>2921</v>
      </c>
      <c r="F810">
        <v>4</v>
      </c>
      <c r="G810" t="s">
        <v>2922</v>
      </c>
      <c r="H810" t="s">
        <v>31650</v>
      </c>
      <c r="I810">
        <v>10</v>
      </c>
      <c r="J810">
        <v>68755172</v>
      </c>
      <c r="K810">
        <v>68755238</v>
      </c>
      <c r="L810">
        <v>67</v>
      </c>
      <c r="M810">
        <v>1</v>
      </c>
      <c r="N810">
        <v>692211</v>
      </c>
      <c r="O810" t="s">
        <v>2918</v>
      </c>
      <c r="P810">
        <v>-9627</v>
      </c>
      <c r="Q810" t="s">
        <v>2919</v>
      </c>
      <c r="R810" t="s">
        <v>2920</v>
      </c>
      <c r="S810" t="s">
        <v>31651</v>
      </c>
      <c r="T810">
        <v>0.35387198439864398</v>
      </c>
      <c r="U810">
        <v>0.603102917160658</v>
      </c>
      <c r="V810">
        <v>-22.403093977134098</v>
      </c>
      <c r="W810">
        <v>0.94541066367716797</v>
      </c>
      <c r="X810">
        <v>0.95159051474143896</v>
      </c>
      <c r="Y810">
        <v>-0.55121800071370697</v>
      </c>
      <c r="Z810">
        <v>0.65379035313853895</v>
      </c>
      <c r="AA810">
        <v>0.84521697243271998</v>
      </c>
      <c r="AB810">
        <v>-1.71993677520787</v>
      </c>
      <c r="AC810">
        <v>0.71753805159658501</v>
      </c>
      <c r="AD810">
        <v>0.87989882095915395</v>
      </c>
      <c r="AE810">
        <v>-1.5512175832556201</v>
      </c>
      <c r="AF810">
        <v>0.32549523997010099</v>
      </c>
      <c r="AG810">
        <v>0.70473078222419605</v>
      </c>
      <c r="AH810">
        <v>-22.118500453024101</v>
      </c>
      <c r="AI810">
        <v>0.59609816080359102</v>
      </c>
      <c r="AJ810">
        <v>0.78121606160956403</v>
      </c>
      <c r="AK810">
        <v>0.31753723066274703</v>
      </c>
    </row>
    <row r="811" spans="1:37" x14ac:dyDescent="0.2">
      <c r="A811" t="s">
        <v>2412</v>
      </c>
      <c r="B811">
        <v>68924210</v>
      </c>
      <c r="C811">
        <v>68924508</v>
      </c>
      <c r="D811">
        <v>299</v>
      </c>
      <c r="E811" t="s">
        <v>2923</v>
      </c>
      <c r="F811">
        <v>2</v>
      </c>
      <c r="G811" t="s">
        <v>2924</v>
      </c>
      <c r="H811" t="s">
        <v>31652</v>
      </c>
      <c r="I811">
        <v>10</v>
      </c>
      <c r="J811">
        <v>68919854</v>
      </c>
      <c r="K811">
        <v>68946553</v>
      </c>
      <c r="L811">
        <v>26700</v>
      </c>
      <c r="M811">
        <v>1</v>
      </c>
      <c r="N811">
        <v>79009</v>
      </c>
      <c r="O811" t="s">
        <v>2925</v>
      </c>
      <c r="P811">
        <v>4356</v>
      </c>
      <c r="Q811" t="s">
        <v>2926</v>
      </c>
      <c r="R811" t="s">
        <v>2927</v>
      </c>
      <c r="S811" t="s">
        <v>31653</v>
      </c>
      <c r="T811">
        <v>0.97213403838398904</v>
      </c>
      <c r="U811">
        <v>1</v>
      </c>
      <c r="V811">
        <v>0.58885196268350704</v>
      </c>
      <c r="W811">
        <v>0.49709177864118298</v>
      </c>
      <c r="X811">
        <v>0.78363289935355196</v>
      </c>
      <c r="Y811">
        <v>1.01152437727336</v>
      </c>
      <c r="Z811">
        <v>0.93459220503170903</v>
      </c>
      <c r="AA811">
        <v>0.99919698600769702</v>
      </c>
      <c r="AB811">
        <v>0.60160163248937204</v>
      </c>
      <c r="AC811">
        <v>0.92091778829119397</v>
      </c>
      <c r="AD811">
        <v>0.94068432309766403</v>
      </c>
      <c r="AE811">
        <v>1.15244919109792E-2</v>
      </c>
      <c r="AF811">
        <v>0.98343762640780896</v>
      </c>
      <c r="AG811">
        <v>1</v>
      </c>
      <c r="AH811">
        <v>0.26410990849001797</v>
      </c>
      <c r="AI811">
        <v>0.197630579561902</v>
      </c>
      <c r="AJ811">
        <v>0.78121606160956403</v>
      </c>
      <c r="AK811">
        <v>1.8802796530748001</v>
      </c>
    </row>
    <row r="812" spans="1:37" x14ac:dyDescent="0.2">
      <c r="A812" t="s">
        <v>2412</v>
      </c>
      <c r="B812">
        <v>69576404</v>
      </c>
      <c r="C812">
        <v>69576687</v>
      </c>
      <c r="D812">
        <v>284</v>
      </c>
      <c r="E812" t="s">
        <v>2928</v>
      </c>
      <c r="F812">
        <v>14</v>
      </c>
      <c r="G812" t="s">
        <v>2929</v>
      </c>
      <c r="H812" t="s">
        <v>30987</v>
      </c>
      <c r="I812">
        <v>10</v>
      </c>
      <c r="J812">
        <v>69575807</v>
      </c>
      <c r="K812">
        <v>69577154</v>
      </c>
      <c r="L812">
        <v>1348</v>
      </c>
      <c r="M812">
        <v>1</v>
      </c>
      <c r="N812">
        <v>101929021</v>
      </c>
      <c r="O812" t="s">
        <v>2930</v>
      </c>
      <c r="P812">
        <v>597</v>
      </c>
      <c r="Q812" t="s">
        <v>40</v>
      </c>
      <c r="R812" t="s">
        <v>2931</v>
      </c>
      <c r="S812" t="s">
        <v>31654</v>
      </c>
      <c r="T812">
        <v>1.7043382947969098E-2</v>
      </c>
      <c r="U812">
        <v>0.603102917160658</v>
      </c>
      <c r="V812">
        <v>25.4291552603894</v>
      </c>
      <c r="W812">
        <v>0.46744242736047098</v>
      </c>
      <c r="X812">
        <v>0.76488243289783298</v>
      </c>
      <c r="Y812">
        <v>-2.5899225391004101</v>
      </c>
      <c r="Z812">
        <v>2.8504831217845701E-2</v>
      </c>
      <c r="AA812">
        <v>0.72610664078822296</v>
      </c>
      <c r="AB812">
        <v>24.850673387936101</v>
      </c>
      <c r="AC812">
        <v>0.40970537951811198</v>
      </c>
      <c r="AD812">
        <v>0.82872126865393902</v>
      </c>
      <c r="AE812">
        <v>-1.3645927777010201</v>
      </c>
      <c r="AF812">
        <v>5.2690344365042198E-2</v>
      </c>
      <c r="AG812">
        <v>0.52361384195701799</v>
      </c>
      <c r="AH812">
        <v>2.7090906264091901</v>
      </c>
      <c r="AI812">
        <v>0.60469107925277399</v>
      </c>
      <c r="AJ812">
        <v>0.78946725034689702</v>
      </c>
      <c r="AK812">
        <v>-2.3103584192396101</v>
      </c>
    </row>
    <row r="813" spans="1:37" x14ac:dyDescent="0.2">
      <c r="A813" t="s">
        <v>2412</v>
      </c>
      <c r="B813">
        <v>70339911</v>
      </c>
      <c r="C813">
        <v>70340061</v>
      </c>
      <c r="D813">
        <v>151</v>
      </c>
      <c r="E813" t="s">
        <v>2932</v>
      </c>
      <c r="F813">
        <v>1</v>
      </c>
      <c r="G813" t="s">
        <v>2933</v>
      </c>
      <c r="H813" t="s">
        <v>31655</v>
      </c>
      <c r="I813">
        <v>10</v>
      </c>
      <c r="J813">
        <v>70298970</v>
      </c>
      <c r="K813">
        <v>70376779</v>
      </c>
      <c r="L813">
        <v>77810</v>
      </c>
      <c r="M813">
        <v>2</v>
      </c>
      <c r="N813">
        <v>55222</v>
      </c>
      <c r="O813" t="s">
        <v>2934</v>
      </c>
      <c r="P813">
        <v>36718</v>
      </c>
      <c r="Q813" t="s">
        <v>2935</v>
      </c>
      <c r="R813" t="s">
        <v>2936</v>
      </c>
      <c r="S813" t="s">
        <v>31656</v>
      </c>
      <c r="T813">
        <v>0.60318812523568999</v>
      </c>
      <c r="U813">
        <v>0.82125442047224695</v>
      </c>
      <c r="V813">
        <v>-0.843546230416236</v>
      </c>
      <c r="W813">
        <v>0.29261482077562401</v>
      </c>
      <c r="X813">
        <v>0.704072456322962</v>
      </c>
      <c r="Y813">
        <v>21.330830020181001</v>
      </c>
      <c r="Z813">
        <v>0.250572619160632</v>
      </c>
      <c r="AA813">
        <v>0.72610664078822296</v>
      </c>
      <c r="AB813">
        <v>-1.8070199436196901</v>
      </c>
      <c r="AC813">
        <v>0.17695932866387601</v>
      </c>
      <c r="AD813">
        <v>0.68253123924728298</v>
      </c>
      <c r="AE813">
        <v>22.2720873700151</v>
      </c>
      <c r="AF813">
        <v>1</v>
      </c>
      <c r="AG813">
        <v>1</v>
      </c>
      <c r="AH813">
        <v>8.6064223681449795E-2</v>
      </c>
      <c r="AI813">
        <v>0.98342151819761803</v>
      </c>
      <c r="AJ813">
        <v>0.98789258377071898</v>
      </c>
      <c r="AK813">
        <v>-0.36170547132908598</v>
      </c>
    </row>
    <row r="814" spans="1:37" x14ac:dyDescent="0.2">
      <c r="A814" t="s">
        <v>2412</v>
      </c>
      <c r="B814">
        <v>70340061</v>
      </c>
      <c r="C814">
        <v>70340211</v>
      </c>
      <c r="D814">
        <v>151</v>
      </c>
      <c r="E814" t="s">
        <v>2937</v>
      </c>
      <c r="F814">
        <v>3</v>
      </c>
      <c r="G814" t="s">
        <v>2938</v>
      </c>
      <c r="H814" t="s">
        <v>31655</v>
      </c>
      <c r="I814">
        <v>10</v>
      </c>
      <c r="J814">
        <v>70298970</v>
      </c>
      <c r="K814">
        <v>70376779</v>
      </c>
      <c r="L814">
        <v>77810</v>
      </c>
      <c r="M814">
        <v>2</v>
      </c>
      <c r="N814">
        <v>55222</v>
      </c>
      <c r="O814" t="s">
        <v>2934</v>
      </c>
      <c r="P814">
        <v>36568</v>
      </c>
      <c r="Q814" t="s">
        <v>2935</v>
      </c>
      <c r="R814" t="s">
        <v>2936</v>
      </c>
      <c r="S814" t="s">
        <v>31656</v>
      </c>
      <c r="T814">
        <v>0.60318812523568999</v>
      </c>
      <c r="U814">
        <v>0.82125442047224695</v>
      </c>
      <c r="V814">
        <v>-0.843546230416236</v>
      </c>
      <c r="W814">
        <v>0.29261482077562401</v>
      </c>
      <c r="X814">
        <v>0.704072456322962</v>
      </c>
      <c r="Y814">
        <v>21.330830020181001</v>
      </c>
      <c r="Z814">
        <v>0.250572619160632</v>
      </c>
      <c r="AA814">
        <v>0.72610664078822296</v>
      </c>
      <c r="AB814">
        <v>-1.8070199436196901</v>
      </c>
      <c r="AC814">
        <v>0.17695932866387601</v>
      </c>
      <c r="AD814">
        <v>0.68253123924728298</v>
      </c>
      <c r="AE814">
        <v>22.2720873700151</v>
      </c>
      <c r="AF814">
        <v>1</v>
      </c>
      <c r="AG814">
        <v>1</v>
      </c>
      <c r="AH814">
        <v>8.6064223681449795E-2</v>
      </c>
      <c r="AI814">
        <v>0.98342151819761803</v>
      </c>
      <c r="AJ814">
        <v>0.98789258377071898</v>
      </c>
      <c r="AK814">
        <v>-0.36170547132908598</v>
      </c>
    </row>
    <row r="815" spans="1:37" x14ac:dyDescent="0.2">
      <c r="A815" t="s">
        <v>2412</v>
      </c>
      <c r="B815">
        <v>70517417</v>
      </c>
      <c r="C815">
        <v>70517599</v>
      </c>
      <c r="D815">
        <v>183</v>
      </c>
      <c r="E815" t="s">
        <v>2939</v>
      </c>
      <c r="F815">
        <v>6</v>
      </c>
      <c r="G815" t="s">
        <v>2940</v>
      </c>
      <c r="H815" t="s">
        <v>31657</v>
      </c>
      <c r="I815">
        <v>10</v>
      </c>
      <c r="J815">
        <v>70538172</v>
      </c>
      <c r="K815">
        <v>70568378</v>
      </c>
      <c r="L815">
        <v>30207</v>
      </c>
      <c r="M815">
        <v>1</v>
      </c>
      <c r="N815">
        <v>27143</v>
      </c>
      <c r="O815" t="s">
        <v>2941</v>
      </c>
      <c r="P815">
        <v>-20573</v>
      </c>
      <c r="Q815" t="s">
        <v>2942</v>
      </c>
      <c r="R815" t="s">
        <v>2943</v>
      </c>
      <c r="S815" t="s">
        <v>31658</v>
      </c>
      <c r="T815">
        <v>0.32911398597860803</v>
      </c>
      <c r="U815">
        <v>0.603102917160658</v>
      </c>
      <c r="V815">
        <v>23.5826466647652</v>
      </c>
      <c r="W815">
        <v>0.94541066367716797</v>
      </c>
      <c r="X815">
        <v>0.95159051474143896</v>
      </c>
      <c r="Y815">
        <v>-1.57967104248275</v>
      </c>
      <c r="Z815">
        <v>0.306975110376564</v>
      </c>
      <c r="AA815">
        <v>0.72610664078822296</v>
      </c>
      <c r="AB815">
        <v>22.9712238242541</v>
      </c>
      <c r="AC815">
        <v>0.71753805159658501</v>
      </c>
      <c r="AD815">
        <v>0.87989882095915395</v>
      </c>
      <c r="AE815">
        <v>-2.5796706477377298</v>
      </c>
      <c r="AF815">
        <v>0.61410715005536498</v>
      </c>
      <c r="AG815">
        <v>0.80674443595273604</v>
      </c>
      <c r="AH815">
        <v>2.8553050315731698</v>
      </c>
      <c r="AI815">
        <v>0.59609816080359102</v>
      </c>
      <c r="AJ815">
        <v>0.78121606160956403</v>
      </c>
      <c r="AK815">
        <v>-0.71091568485832901</v>
      </c>
    </row>
    <row r="816" spans="1:37" x14ac:dyDescent="0.2">
      <c r="A816" t="s">
        <v>2412</v>
      </c>
      <c r="B816">
        <v>70517599</v>
      </c>
      <c r="C816">
        <v>70517781</v>
      </c>
      <c r="D816">
        <v>183</v>
      </c>
      <c r="E816" t="s">
        <v>2944</v>
      </c>
      <c r="F816">
        <v>5</v>
      </c>
      <c r="G816" t="s">
        <v>2945</v>
      </c>
      <c r="H816" t="s">
        <v>31657</v>
      </c>
      <c r="I816">
        <v>10</v>
      </c>
      <c r="J816">
        <v>70538172</v>
      </c>
      <c r="K816">
        <v>70568378</v>
      </c>
      <c r="L816">
        <v>30207</v>
      </c>
      <c r="M816">
        <v>1</v>
      </c>
      <c r="N816">
        <v>27143</v>
      </c>
      <c r="O816" t="s">
        <v>2941</v>
      </c>
      <c r="P816">
        <v>-20391</v>
      </c>
      <c r="Q816" t="s">
        <v>2942</v>
      </c>
      <c r="R816" t="s">
        <v>2943</v>
      </c>
      <c r="S816" t="s">
        <v>31658</v>
      </c>
      <c r="T816">
        <v>0.32911398597860803</v>
      </c>
      <c r="U816">
        <v>0.603102917160658</v>
      </c>
      <c r="V816">
        <v>23.5826466647652</v>
      </c>
      <c r="W816">
        <v>0.94541066367716797</v>
      </c>
      <c r="X816">
        <v>0.95159051474143896</v>
      </c>
      <c r="Y816">
        <v>-1.57967104248275</v>
      </c>
      <c r="Z816">
        <v>0.306975110376564</v>
      </c>
      <c r="AA816">
        <v>0.72610664078822296</v>
      </c>
      <c r="AB816">
        <v>22.9712238242541</v>
      </c>
      <c r="AC816">
        <v>0.71753805159658501</v>
      </c>
      <c r="AD816">
        <v>0.87989882095915395</v>
      </c>
      <c r="AE816">
        <v>-2.5796706477377298</v>
      </c>
      <c r="AF816">
        <v>0.61410715005536498</v>
      </c>
      <c r="AG816">
        <v>0.80674443595273604</v>
      </c>
      <c r="AH816">
        <v>2.8553050315731698</v>
      </c>
      <c r="AI816">
        <v>0.59609816080359102</v>
      </c>
      <c r="AJ816">
        <v>0.78121606160956403</v>
      </c>
      <c r="AK816">
        <v>-0.71091568485832901</v>
      </c>
    </row>
    <row r="817" spans="1:37" x14ac:dyDescent="0.2">
      <c r="A817" t="s">
        <v>2412</v>
      </c>
      <c r="B817">
        <v>70713881</v>
      </c>
      <c r="C817">
        <v>70714079</v>
      </c>
      <c r="D817">
        <v>199</v>
      </c>
      <c r="E817" t="s">
        <v>2946</v>
      </c>
      <c r="F817">
        <v>1</v>
      </c>
      <c r="G817" t="s">
        <v>2947</v>
      </c>
      <c r="H817" t="s">
        <v>31659</v>
      </c>
      <c r="I817">
        <v>10</v>
      </c>
      <c r="J817">
        <v>70672803</v>
      </c>
      <c r="K817">
        <v>70762441</v>
      </c>
      <c r="L817">
        <v>89639</v>
      </c>
      <c r="M817">
        <v>1</v>
      </c>
      <c r="N817">
        <v>140766</v>
      </c>
      <c r="O817" t="s">
        <v>2948</v>
      </c>
      <c r="P817">
        <v>41078</v>
      </c>
      <c r="Q817" t="s">
        <v>2949</v>
      </c>
      <c r="R817" t="s">
        <v>2950</v>
      </c>
      <c r="S817" t="s">
        <v>31660</v>
      </c>
      <c r="T817">
        <v>0.32911398597860803</v>
      </c>
      <c r="U817">
        <v>0.603102917160658</v>
      </c>
      <c r="V817">
        <v>22.860360689697199</v>
      </c>
      <c r="W817">
        <v>0.38920677604595899</v>
      </c>
      <c r="X817">
        <v>0.704072456322962</v>
      </c>
      <c r="Y817">
        <v>-22.6587268569467</v>
      </c>
      <c r="Z817">
        <v>0.306975110376564</v>
      </c>
      <c r="AA817">
        <v>0.72610664078822296</v>
      </c>
      <c r="AB817">
        <v>22.6762541663511</v>
      </c>
      <c r="AC817">
        <v>0.71753805159658501</v>
      </c>
      <c r="AD817">
        <v>0.87989882095915395</v>
      </c>
      <c r="AE817">
        <v>-1.20557171065322</v>
      </c>
      <c r="AF817">
        <v>0.61410715005536498</v>
      </c>
      <c r="AG817">
        <v>0.80674443595273604</v>
      </c>
      <c r="AH817">
        <v>1.4812060984003901</v>
      </c>
      <c r="AI817">
        <v>0.35038410267202102</v>
      </c>
      <c r="AJ817">
        <v>0.78121606160956403</v>
      </c>
      <c r="AK817">
        <v>-22.569338978992199</v>
      </c>
    </row>
    <row r="818" spans="1:37" x14ac:dyDescent="0.2">
      <c r="A818" t="s">
        <v>2412</v>
      </c>
      <c r="B818">
        <v>70714079</v>
      </c>
      <c r="C818">
        <v>70714277</v>
      </c>
      <c r="D818">
        <v>199</v>
      </c>
      <c r="E818" t="s">
        <v>2951</v>
      </c>
      <c r="F818">
        <v>2</v>
      </c>
      <c r="G818" t="s">
        <v>2952</v>
      </c>
      <c r="H818" t="s">
        <v>31659</v>
      </c>
      <c r="I818">
        <v>10</v>
      </c>
      <c r="J818">
        <v>70672803</v>
      </c>
      <c r="K818">
        <v>70762441</v>
      </c>
      <c r="L818">
        <v>89639</v>
      </c>
      <c r="M818">
        <v>1</v>
      </c>
      <c r="N818">
        <v>140766</v>
      </c>
      <c r="O818" t="s">
        <v>2948</v>
      </c>
      <c r="P818">
        <v>41276</v>
      </c>
      <c r="Q818" t="s">
        <v>2949</v>
      </c>
      <c r="R818" t="s">
        <v>2950</v>
      </c>
      <c r="S818" t="s">
        <v>31660</v>
      </c>
      <c r="T818">
        <v>0.32911398597860803</v>
      </c>
      <c r="U818">
        <v>0.603102917160658</v>
      </c>
      <c r="V818">
        <v>22.860360689697199</v>
      </c>
      <c r="W818">
        <v>0.38920677604595899</v>
      </c>
      <c r="X818">
        <v>0.704072456322962</v>
      </c>
      <c r="Y818">
        <v>-22.6587268569467</v>
      </c>
      <c r="Z818">
        <v>0.306975110376564</v>
      </c>
      <c r="AA818">
        <v>0.72610664078822296</v>
      </c>
      <c r="AB818">
        <v>22.460128279222999</v>
      </c>
      <c r="AC818">
        <v>0.71753805159658501</v>
      </c>
      <c r="AD818">
        <v>0.87989882095915395</v>
      </c>
      <c r="AE818">
        <v>-1.79053396012713</v>
      </c>
      <c r="AF818">
        <v>0.61410715005536498</v>
      </c>
      <c r="AG818">
        <v>0.80674443595273604</v>
      </c>
      <c r="AH818">
        <v>2.06616833465077</v>
      </c>
      <c r="AI818">
        <v>0.35038410267202102</v>
      </c>
      <c r="AJ818">
        <v>0.78121606160956403</v>
      </c>
      <c r="AK818">
        <v>-22.353213094539999</v>
      </c>
    </row>
    <row r="819" spans="1:37" x14ac:dyDescent="0.2">
      <c r="A819" t="s">
        <v>2412</v>
      </c>
      <c r="B819">
        <v>70753686</v>
      </c>
      <c r="C819">
        <v>70753867</v>
      </c>
      <c r="D819">
        <v>182</v>
      </c>
      <c r="E819" t="s">
        <v>2953</v>
      </c>
      <c r="F819">
        <v>3</v>
      </c>
      <c r="G819" t="s">
        <v>2954</v>
      </c>
      <c r="H819" t="s">
        <v>31661</v>
      </c>
      <c r="I819">
        <v>10</v>
      </c>
      <c r="J819">
        <v>70771240</v>
      </c>
      <c r="K819">
        <v>70772339</v>
      </c>
      <c r="L819">
        <v>1100</v>
      </c>
      <c r="M819">
        <v>2</v>
      </c>
      <c r="N819">
        <v>219793</v>
      </c>
      <c r="O819" t="s">
        <v>2955</v>
      </c>
      <c r="P819">
        <v>18472</v>
      </c>
      <c r="Q819" t="s">
        <v>2956</v>
      </c>
      <c r="R819" t="s">
        <v>2957</v>
      </c>
      <c r="S819" t="s">
        <v>31662</v>
      </c>
      <c r="T819">
        <v>0.97213403838398904</v>
      </c>
      <c r="U819">
        <v>1</v>
      </c>
      <c r="V819">
        <v>2.27437912137687</v>
      </c>
      <c r="W819">
        <v>0.20525741147413201</v>
      </c>
      <c r="X819">
        <v>0.704072456322962</v>
      </c>
      <c r="Y819">
        <v>-24.039963413786001</v>
      </c>
      <c r="Z819">
        <v>0.93459220503170903</v>
      </c>
      <c r="AA819">
        <v>0.99919698600769702</v>
      </c>
      <c r="AB819">
        <v>2.9106628589986898</v>
      </c>
      <c r="AC819">
        <v>0.30184355666711699</v>
      </c>
      <c r="AD819">
        <v>0.68253123924728298</v>
      </c>
      <c r="AE819">
        <v>-1.8929823417962299</v>
      </c>
      <c r="AF819">
        <v>1</v>
      </c>
      <c r="AG819">
        <v>1</v>
      </c>
      <c r="AH819">
        <v>-0.16861699338118899</v>
      </c>
      <c r="AI819">
        <v>0.24456414000292601</v>
      </c>
      <c r="AJ819">
        <v>0.78121606160956403</v>
      </c>
      <c r="AK819">
        <v>-23.702125270622101</v>
      </c>
    </row>
    <row r="820" spans="1:37" x14ac:dyDescent="0.2">
      <c r="A820" t="s">
        <v>2412</v>
      </c>
      <c r="B820">
        <v>70753867</v>
      </c>
      <c r="C820">
        <v>70754048</v>
      </c>
      <c r="D820">
        <v>182</v>
      </c>
      <c r="E820" t="s">
        <v>2958</v>
      </c>
      <c r="F820">
        <v>7</v>
      </c>
      <c r="G820" t="s">
        <v>2959</v>
      </c>
      <c r="H820" t="s">
        <v>31661</v>
      </c>
      <c r="I820">
        <v>10</v>
      </c>
      <c r="J820">
        <v>70771240</v>
      </c>
      <c r="K820">
        <v>70772339</v>
      </c>
      <c r="L820">
        <v>1100</v>
      </c>
      <c r="M820">
        <v>2</v>
      </c>
      <c r="N820">
        <v>219793</v>
      </c>
      <c r="O820" t="s">
        <v>2955</v>
      </c>
      <c r="P820">
        <v>18291</v>
      </c>
      <c r="Q820" t="s">
        <v>2956</v>
      </c>
      <c r="R820" t="s">
        <v>2957</v>
      </c>
      <c r="S820" t="s">
        <v>31662</v>
      </c>
      <c r="T820">
        <v>0.97213403838398904</v>
      </c>
      <c r="U820">
        <v>1</v>
      </c>
      <c r="V820">
        <v>2.27437912137687</v>
      </c>
      <c r="W820">
        <v>0.20525741147413201</v>
      </c>
      <c r="X820">
        <v>0.704072456322962</v>
      </c>
      <c r="Y820">
        <v>-24.039963413786001</v>
      </c>
      <c r="Z820">
        <v>0.93459220503170903</v>
      </c>
      <c r="AA820">
        <v>0.99919698600769702</v>
      </c>
      <c r="AB820">
        <v>2.9106628589986898</v>
      </c>
      <c r="AC820">
        <v>0.30184355666711699</v>
      </c>
      <c r="AD820">
        <v>0.68253123924728298</v>
      </c>
      <c r="AE820">
        <v>-1.8929823417962299</v>
      </c>
      <c r="AF820">
        <v>1</v>
      </c>
      <c r="AG820">
        <v>1</v>
      </c>
      <c r="AH820">
        <v>-0.16861699338118899</v>
      </c>
      <c r="AI820">
        <v>0.24456414000292601</v>
      </c>
      <c r="AJ820">
        <v>0.78121606160956403</v>
      </c>
      <c r="AK820">
        <v>-23.702125270622101</v>
      </c>
    </row>
    <row r="821" spans="1:37" x14ac:dyDescent="0.2">
      <c r="A821" t="s">
        <v>2412</v>
      </c>
      <c r="B821">
        <v>70754048</v>
      </c>
      <c r="C821">
        <v>70754229</v>
      </c>
      <c r="D821">
        <v>182</v>
      </c>
      <c r="E821" t="s">
        <v>2960</v>
      </c>
      <c r="F821">
        <v>2</v>
      </c>
      <c r="G821" t="s">
        <v>2961</v>
      </c>
      <c r="H821" t="s">
        <v>31663</v>
      </c>
      <c r="I821">
        <v>10</v>
      </c>
      <c r="J821">
        <v>70771240</v>
      </c>
      <c r="K821">
        <v>70772339</v>
      </c>
      <c r="L821">
        <v>1100</v>
      </c>
      <c r="M821">
        <v>2</v>
      </c>
      <c r="N821">
        <v>219793</v>
      </c>
      <c r="O821" t="s">
        <v>2955</v>
      </c>
      <c r="P821">
        <v>18110</v>
      </c>
      <c r="Q821" t="s">
        <v>2956</v>
      </c>
      <c r="R821" t="s">
        <v>2957</v>
      </c>
      <c r="S821" t="s">
        <v>31662</v>
      </c>
      <c r="T821">
        <v>0.97213403838398904</v>
      </c>
      <c r="U821">
        <v>1</v>
      </c>
      <c r="V821">
        <v>2.27437912137687</v>
      </c>
      <c r="W821">
        <v>0.20525741147413201</v>
      </c>
      <c r="X821">
        <v>0.704072456322962</v>
      </c>
      <c r="Y821">
        <v>-23.903354521098599</v>
      </c>
      <c r="Z821">
        <v>0.93459220503170903</v>
      </c>
      <c r="AA821">
        <v>0.99919698600769702</v>
      </c>
      <c r="AB821">
        <v>2.8106013896480802</v>
      </c>
      <c r="AC821">
        <v>0.30184355666711699</v>
      </c>
      <c r="AD821">
        <v>0.68253123924728298</v>
      </c>
      <c r="AE821">
        <v>-1.7563734491088201</v>
      </c>
      <c r="AF821">
        <v>1</v>
      </c>
      <c r="AG821">
        <v>1</v>
      </c>
      <c r="AH821">
        <v>-3.2008106833865499E-2</v>
      </c>
      <c r="AI821">
        <v>0.24456414000292601</v>
      </c>
      <c r="AJ821">
        <v>0.78121606160956403</v>
      </c>
      <c r="AK821">
        <v>-23.6089709149161</v>
      </c>
    </row>
    <row r="822" spans="1:37" x14ac:dyDescent="0.2">
      <c r="A822" t="s">
        <v>2412</v>
      </c>
      <c r="B822">
        <v>71092340</v>
      </c>
      <c r="C822">
        <v>71092555</v>
      </c>
      <c r="D822">
        <v>216</v>
      </c>
      <c r="E822" t="s">
        <v>2962</v>
      </c>
      <c r="F822">
        <v>1</v>
      </c>
      <c r="G822" t="s">
        <v>2963</v>
      </c>
      <c r="H822" t="s">
        <v>31000</v>
      </c>
      <c r="I822">
        <v>10</v>
      </c>
      <c r="J822">
        <v>71212570</v>
      </c>
      <c r="K822">
        <v>71302864</v>
      </c>
      <c r="L822">
        <v>90295</v>
      </c>
      <c r="M822">
        <v>1</v>
      </c>
      <c r="N822">
        <v>219699</v>
      </c>
      <c r="O822" t="s">
        <v>2964</v>
      </c>
      <c r="P822">
        <v>-120015</v>
      </c>
      <c r="Q822" t="s">
        <v>2965</v>
      </c>
      <c r="R822" t="s">
        <v>2966</v>
      </c>
      <c r="S822" t="s">
        <v>31664</v>
      </c>
      <c r="T822">
        <v>0.35387198439864398</v>
      </c>
      <c r="U822">
        <v>0.603102917160658</v>
      </c>
      <c r="V822">
        <v>-23.491069369020799</v>
      </c>
      <c r="W822">
        <v>0.123414495547065</v>
      </c>
      <c r="X822">
        <v>0.704072456322962</v>
      </c>
      <c r="Y822">
        <v>25.132693092579999</v>
      </c>
      <c r="Z822">
        <v>0.69013698642955401</v>
      </c>
      <c r="AA822">
        <v>0.84521697243271998</v>
      </c>
      <c r="AB822">
        <v>-2.67628480484155E-2</v>
      </c>
      <c r="AC822">
        <v>0.27780950890804001</v>
      </c>
      <c r="AD822">
        <v>0.68253123924728298</v>
      </c>
      <c r="AE822">
        <v>24.132693131797499</v>
      </c>
      <c r="AF822">
        <v>0.32549523997010099</v>
      </c>
      <c r="AG822">
        <v>0.70473078222419605</v>
      </c>
      <c r="AH822">
        <v>-24.058692554481901</v>
      </c>
      <c r="AI822">
        <v>3.6185182304427702E-2</v>
      </c>
      <c r="AJ822">
        <v>0.78121606160956403</v>
      </c>
      <c r="AK822">
        <v>25.132693092579999</v>
      </c>
    </row>
    <row r="823" spans="1:37" x14ac:dyDescent="0.2">
      <c r="A823" t="s">
        <v>2412</v>
      </c>
      <c r="B823">
        <v>71529947</v>
      </c>
      <c r="C823">
        <v>71530104</v>
      </c>
      <c r="D823">
        <v>158</v>
      </c>
      <c r="E823" t="s">
        <v>2967</v>
      </c>
      <c r="F823">
        <v>1</v>
      </c>
      <c r="G823" t="s">
        <v>2968</v>
      </c>
      <c r="H823" t="s">
        <v>31665</v>
      </c>
      <c r="I823">
        <v>10</v>
      </c>
      <c r="J823">
        <v>71512113</v>
      </c>
      <c r="K823">
        <v>71646782</v>
      </c>
      <c r="L823">
        <v>134670</v>
      </c>
      <c r="M823">
        <v>1</v>
      </c>
      <c r="N823">
        <v>64072</v>
      </c>
      <c r="O823" t="s">
        <v>2969</v>
      </c>
      <c r="P823">
        <v>17834</v>
      </c>
      <c r="Q823" t="s">
        <v>2970</v>
      </c>
      <c r="R823" t="s">
        <v>2971</v>
      </c>
      <c r="S823" t="s">
        <v>31666</v>
      </c>
      <c r="T823">
        <v>0.254431078355565</v>
      </c>
      <c r="U823">
        <v>0.603102917160658</v>
      </c>
      <c r="V823">
        <v>5.5175018395907998</v>
      </c>
      <c r="W823">
        <v>0.73420570613580904</v>
      </c>
      <c r="X823">
        <v>0.95159051474143896</v>
      </c>
      <c r="Y823">
        <v>0.48553830412543902</v>
      </c>
      <c r="Z823">
        <v>0.43777911271820902</v>
      </c>
      <c r="AA823">
        <v>0.84435025072159198</v>
      </c>
      <c r="AB823">
        <v>4.6533846579160798</v>
      </c>
      <c r="AC823">
        <v>0.97504645870380702</v>
      </c>
      <c r="AD823">
        <v>0.98031027550246497</v>
      </c>
      <c r="AE823">
        <v>0.52464122049265804</v>
      </c>
      <c r="AF823">
        <v>0.164438489855599</v>
      </c>
      <c r="AG823">
        <v>0.68151250837662902</v>
      </c>
      <c r="AH823">
        <v>4.4078532629455998</v>
      </c>
      <c r="AI823">
        <v>0.63502732279614804</v>
      </c>
      <c r="AJ823">
        <v>0.81104508058742797</v>
      </c>
      <c r="AK823">
        <v>0.20362604604572301</v>
      </c>
    </row>
    <row r="824" spans="1:37" x14ac:dyDescent="0.2">
      <c r="A824" t="s">
        <v>2412</v>
      </c>
      <c r="B824">
        <v>71582703</v>
      </c>
      <c r="C824">
        <v>71582992</v>
      </c>
      <c r="D824">
        <v>290</v>
      </c>
      <c r="E824" t="s">
        <v>2972</v>
      </c>
      <c r="F824">
        <v>6</v>
      </c>
      <c r="G824" t="s">
        <v>2973</v>
      </c>
      <c r="H824" t="s">
        <v>31667</v>
      </c>
      <c r="I824">
        <v>10</v>
      </c>
      <c r="J824">
        <v>71570795</v>
      </c>
      <c r="K824">
        <v>71716872</v>
      </c>
      <c r="L824">
        <v>146078</v>
      </c>
      <c r="M824">
        <v>1</v>
      </c>
      <c r="N824">
        <v>64072</v>
      </c>
      <c r="O824" t="s">
        <v>2974</v>
      </c>
      <c r="P824">
        <v>11908</v>
      </c>
      <c r="Q824" t="s">
        <v>2970</v>
      </c>
      <c r="R824" t="s">
        <v>2971</v>
      </c>
      <c r="S824" t="s">
        <v>31666</v>
      </c>
      <c r="T824">
        <v>1</v>
      </c>
      <c r="U824">
        <v>1</v>
      </c>
      <c r="V824">
        <v>-3.4745518328730101</v>
      </c>
      <c r="W824">
        <v>0.90129300205075202</v>
      </c>
      <c r="X824">
        <v>0.95159051474143896</v>
      </c>
      <c r="Y824">
        <v>-0.65703604863994303</v>
      </c>
      <c r="Z824">
        <v>0.96726857278496403</v>
      </c>
      <c r="AA824">
        <v>0.99919698600769702</v>
      </c>
      <c r="AB824">
        <v>-0.55536492474163701</v>
      </c>
      <c r="AC824">
        <v>0.59090205226999604</v>
      </c>
      <c r="AD824">
        <v>0.87989882095915395</v>
      </c>
      <c r="AE824">
        <v>-1.65703598283981</v>
      </c>
      <c r="AF824">
        <v>0.98343762640780896</v>
      </c>
      <c r="AG824">
        <v>1</v>
      </c>
      <c r="AH824">
        <v>-3.66799828475314</v>
      </c>
      <c r="AI824">
        <v>0.43521265639500101</v>
      </c>
      <c r="AJ824">
        <v>0.78121606160956403</v>
      </c>
      <c r="AK824">
        <v>0.21171938360992301</v>
      </c>
    </row>
    <row r="825" spans="1:37" x14ac:dyDescent="0.2">
      <c r="A825" t="s">
        <v>2412</v>
      </c>
      <c r="B825">
        <v>71700948</v>
      </c>
      <c r="C825">
        <v>71701139</v>
      </c>
      <c r="D825">
        <v>192</v>
      </c>
      <c r="E825" t="s">
        <v>2975</v>
      </c>
      <c r="F825">
        <v>3</v>
      </c>
      <c r="G825" t="s">
        <v>2976</v>
      </c>
      <c r="H825" t="s">
        <v>31668</v>
      </c>
      <c r="I825">
        <v>10</v>
      </c>
      <c r="J825">
        <v>71712604</v>
      </c>
      <c r="K825">
        <v>71742036</v>
      </c>
      <c r="L825">
        <v>29433</v>
      </c>
      <c r="M825">
        <v>1</v>
      </c>
      <c r="N825">
        <v>64072</v>
      </c>
      <c r="O825" t="s">
        <v>2977</v>
      </c>
      <c r="P825">
        <v>-11465</v>
      </c>
      <c r="Q825" t="s">
        <v>2970</v>
      </c>
      <c r="R825" t="s">
        <v>2971</v>
      </c>
      <c r="S825" t="s">
        <v>31666</v>
      </c>
      <c r="T825">
        <v>0.54421053469192604</v>
      </c>
      <c r="U825">
        <v>0.80321479550967601</v>
      </c>
      <c r="V825">
        <v>1.7809671500555</v>
      </c>
      <c r="W825">
        <v>0.82227413402121297</v>
      </c>
      <c r="X825">
        <v>0.95159051474143896</v>
      </c>
      <c r="Y825">
        <v>-6.4889477920509905E-2</v>
      </c>
      <c r="Z825">
        <v>0.66713806400786302</v>
      </c>
      <c r="AA825">
        <v>0.84521697243271998</v>
      </c>
      <c r="AB825">
        <v>1.59368049029406</v>
      </c>
      <c r="AC825">
        <v>0.29469812559629099</v>
      </c>
      <c r="AD825">
        <v>0.68253123924728298</v>
      </c>
      <c r="AE825">
        <v>-1.06488944957708</v>
      </c>
      <c r="AF825">
        <v>0.47948624871920598</v>
      </c>
      <c r="AG825">
        <v>0.80674443595273604</v>
      </c>
      <c r="AH825">
        <v>0.97406863373573804</v>
      </c>
      <c r="AI825">
        <v>0.67042866055193195</v>
      </c>
      <c r="AJ825">
        <v>0.84166368640718703</v>
      </c>
      <c r="AK825">
        <v>0.80386596641688901</v>
      </c>
    </row>
    <row r="826" spans="1:37" x14ac:dyDescent="0.2">
      <c r="A826" t="s">
        <v>2412</v>
      </c>
      <c r="B826">
        <v>71701181</v>
      </c>
      <c r="C826">
        <v>71701335</v>
      </c>
      <c r="D826">
        <v>155</v>
      </c>
      <c r="E826" t="s">
        <v>2978</v>
      </c>
      <c r="F826">
        <v>7</v>
      </c>
      <c r="G826" t="s">
        <v>2979</v>
      </c>
      <c r="H826" t="s">
        <v>31668</v>
      </c>
      <c r="I826">
        <v>10</v>
      </c>
      <c r="J826">
        <v>71712604</v>
      </c>
      <c r="K826">
        <v>71742036</v>
      </c>
      <c r="L826">
        <v>29433</v>
      </c>
      <c r="M826">
        <v>1</v>
      </c>
      <c r="N826">
        <v>64072</v>
      </c>
      <c r="O826" t="s">
        <v>2977</v>
      </c>
      <c r="P826">
        <v>-11269</v>
      </c>
      <c r="Q826" t="s">
        <v>2970</v>
      </c>
      <c r="R826" t="s">
        <v>2971</v>
      </c>
      <c r="S826" t="s">
        <v>31666</v>
      </c>
      <c r="T826">
        <v>0.54421053469192604</v>
      </c>
      <c r="U826">
        <v>0.80321479550967601</v>
      </c>
      <c r="V826">
        <v>1.6730181949135401</v>
      </c>
      <c r="W826">
        <v>0.82227413402121297</v>
      </c>
      <c r="X826">
        <v>0.95159051474143896</v>
      </c>
      <c r="Y826">
        <v>-0.18744867716965799</v>
      </c>
      <c r="Z826">
        <v>0.66713806400786302</v>
      </c>
      <c r="AA826">
        <v>0.84521697243271998</v>
      </c>
      <c r="AB826">
        <v>1.53163336614455</v>
      </c>
      <c r="AC826">
        <v>0.29469812559629099</v>
      </c>
      <c r="AD826">
        <v>0.68253123924728298</v>
      </c>
      <c r="AE826">
        <v>-1.1874486449786901</v>
      </c>
      <c r="AF826">
        <v>0.50230584886502705</v>
      </c>
      <c r="AG826">
        <v>0.80674443595273604</v>
      </c>
      <c r="AH826">
        <v>0.86611967859377503</v>
      </c>
      <c r="AI826">
        <v>0.67042866055193195</v>
      </c>
      <c r="AJ826">
        <v>0.84166368640718703</v>
      </c>
      <c r="AK826">
        <v>0.68130676619966002</v>
      </c>
    </row>
    <row r="827" spans="1:37" x14ac:dyDescent="0.2">
      <c r="A827" t="s">
        <v>2412</v>
      </c>
      <c r="B827">
        <v>72451514</v>
      </c>
      <c r="C827">
        <v>72451656</v>
      </c>
      <c r="D827">
        <v>143</v>
      </c>
      <c r="E827" t="s">
        <v>2980</v>
      </c>
      <c r="F827">
        <v>0</v>
      </c>
      <c r="G827" t="s">
        <v>2981</v>
      </c>
      <c r="H827" t="s">
        <v>31669</v>
      </c>
      <c r="I827">
        <v>10</v>
      </c>
      <c r="J827">
        <v>72477174</v>
      </c>
      <c r="K827">
        <v>72508625</v>
      </c>
      <c r="L827">
        <v>31452</v>
      </c>
      <c r="M827">
        <v>2</v>
      </c>
      <c r="N827">
        <v>10367</v>
      </c>
      <c r="O827" t="s">
        <v>2982</v>
      </c>
      <c r="P827">
        <v>56969</v>
      </c>
      <c r="Q827" t="s">
        <v>2983</v>
      </c>
      <c r="R827" t="s">
        <v>2984</v>
      </c>
      <c r="S827" t="s">
        <v>31670</v>
      </c>
      <c r="T827">
        <v>0.32911398597860803</v>
      </c>
      <c r="U827">
        <v>0.603102917160658</v>
      </c>
      <c r="V827">
        <v>21.775292029805801</v>
      </c>
      <c r="W827">
        <v>0.38920677604595899</v>
      </c>
      <c r="X827">
        <v>0.704072456322962</v>
      </c>
      <c r="Y827">
        <v>-21.573658228926799</v>
      </c>
      <c r="Z827">
        <v>0.48464167878831399</v>
      </c>
      <c r="AA827">
        <v>0.84435025072159198</v>
      </c>
      <c r="AB827">
        <v>20.8118182876715</v>
      </c>
      <c r="AC827">
        <v>0.21073619169722799</v>
      </c>
      <c r="AD827">
        <v>0.68253123924728298</v>
      </c>
      <c r="AE827">
        <v>-21.573658228926799</v>
      </c>
      <c r="AF827">
        <v>0.16793847098801201</v>
      </c>
      <c r="AG827">
        <v>0.68151250837662902</v>
      </c>
      <c r="AH827">
        <v>21.775292029805801</v>
      </c>
      <c r="AI827">
        <v>0.52399907623471598</v>
      </c>
      <c r="AJ827">
        <v>0.78121606160956403</v>
      </c>
      <c r="AK827">
        <v>-20.704903144045598</v>
      </c>
    </row>
    <row r="828" spans="1:37" x14ac:dyDescent="0.2">
      <c r="A828" t="s">
        <v>2412</v>
      </c>
      <c r="B828">
        <v>72451656</v>
      </c>
      <c r="C828">
        <v>72451798</v>
      </c>
      <c r="D828">
        <v>143</v>
      </c>
      <c r="E828" t="s">
        <v>2985</v>
      </c>
      <c r="F828">
        <v>2</v>
      </c>
      <c r="G828" t="s">
        <v>2986</v>
      </c>
      <c r="H828" t="s">
        <v>31669</v>
      </c>
      <c r="I828">
        <v>10</v>
      </c>
      <c r="J828">
        <v>72477174</v>
      </c>
      <c r="K828">
        <v>72508625</v>
      </c>
      <c r="L828">
        <v>31452</v>
      </c>
      <c r="M828">
        <v>2</v>
      </c>
      <c r="N828">
        <v>10367</v>
      </c>
      <c r="O828" t="s">
        <v>2982</v>
      </c>
      <c r="P828">
        <v>56827</v>
      </c>
      <c r="Q828" t="s">
        <v>2983</v>
      </c>
      <c r="R828" t="s">
        <v>2984</v>
      </c>
      <c r="S828" t="s">
        <v>31670</v>
      </c>
      <c r="T828">
        <v>0.32911398597860803</v>
      </c>
      <c r="U828">
        <v>0.603102917160658</v>
      </c>
      <c r="V828">
        <v>21.775292029805801</v>
      </c>
      <c r="W828">
        <v>0.38920677604595899</v>
      </c>
      <c r="X828">
        <v>0.704072456322962</v>
      </c>
      <c r="Y828">
        <v>-21.573658228926799</v>
      </c>
      <c r="Z828">
        <v>0.48464167878831399</v>
      </c>
      <c r="AA828">
        <v>0.84435025072159198</v>
      </c>
      <c r="AB828">
        <v>20.8118182876715</v>
      </c>
      <c r="AC828">
        <v>0.21073619169722799</v>
      </c>
      <c r="AD828">
        <v>0.68253123924728298</v>
      </c>
      <c r="AE828">
        <v>-21.573658228926799</v>
      </c>
      <c r="AF828">
        <v>0.16793847098801201</v>
      </c>
      <c r="AG828">
        <v>0.68151250837662902</v>
      </c>
      <c r="AH828">
        <v>21.775292029805801</v>
      </c>
      <c r="AI828">
        <v>0.52399907623471598</v>
      </c>
      <c r="AJ828">
        <v>0.78121606160956403</v>
      </c>
      <c r="AK828">
        <v>-20.704903144045598</v>
      </c>
    </row>
    <row r="829" spans="1:37" x14ac:dyDescent="0.2">
      <c r="A829" t="s">
        <v>2412</v>
      </c>
      <c r="B829">
        <v>72451798</v>
      </c>
      <c r="C829">
        <v>72451940</v>
      </c>
      <c r="D829">
        <v>143</v>
      </c>
      <c r="E829" t="s">
        <v>2987</v>
      </c>
      <c r="F829">
        <v>2</v>
      </c>
      <c r="G829" t="s">
        <v>2988</v>
      </c>
      <c r="H829" t="s">
        <v>31669</v>
      </c>
      <c r="I829">
        <v>10</v>
      </c>
      <c r="J829">
        <v>72477174</v>
      </c>
      <c r="K829">
        <v>72508625</v>
      </c>
      <c r="L829">
        <v>31452</v>
      </c>
      <c r="M829">
        <v>2</v>
      </c>
      <c r="N829">
        <v>10367</v>
      </c>
      <c r="O829" t="s">
        <v>2982</v>
      </c>
      <c r="P829">
        <v>56685</v>
      </c>
      <c r="Q829" t="s">
        <v>2983</v>
      </c>
      <c r="R829" t="s">
        <v>2984</v>
      </c>
      <c r="S829" t="s">
        <v>31670</v>
      </c>
      <c r="T829">
        <v>0.32911398597860803</v>
      </c>
      <c r="U829">
        <v>0.603102917160658</v>
      </c>
      <c r="V829">
        <v>21.775292029805801</v>
      </c>
      <c r="W829">
        <v>0.38920677604595899</v>
      </c>
      <c r="X829">
        <v>0.704072456322962</v>
      </c>
      <c r="Y829">
        <v>-21.573658228926799</v>
      </c>
      <c r="Z829">
        <v>0.48464167878831399</v>
      </c>
      <c r="AA829">
        <v>0.84435025072159198</v>
      </c>
      <c r="AB829">
        <v>20.8118182876715</v>
      </c>
      <c r="AC829">
        <v>0.21073619169722799</v>
      </c>
      <c r="AD829">
        <v>0.68253123924728298</v>
      </c>
      <c r="AE829">
        <v>-21.573658228926799</v>
      </c>
      <c r="AF829">
        <v>0.16793847098801201</v>
      </c>
      <c r="AG829">
        <v>0.68151250837662902</v>
      </c>
      <c r="AH829">
        <v>21.775292029805801</v>
      </c>
      <c r="AI829">
        <v>0.52399907623471598</v>
      </c>
      <c r="AJ829">
        <v>0.78121606160956403</v>
      </c>
      <c r="AK829">
        <v>-20.704903144045598</v>
      </c>
    </row>
    <row r="830" spans="1:37" x14ac:dyDescent="0.2">
      <c r="A830" t="s">
        <v>2412</v>
      </c>
      <c r="B830">
        <v>73034663</v>
      </c>
      <c r="C830">
        <v>73034745</v>
      </c>
      <c r="D830">
        <v>83</v>
      </c>
      <c r="E830" t="s">
        <v>2989</v>
      </c>
      <c r="F830">
        <v>1</v>
      </c>
      <c r="G830" t="s">
        <v>2990</v>
      </c>
      <c r="H830" t="s">
        <v>31671</v>
      </c>
      <c r="I830">
        <v>10</v>
      </c>
      <c r="J830">
        <v>73009640</v>
      </c>
      <c r="K830">
        <v>73016861</v>
      </c>
      <c r="L830">
        <v>7222</v>
      </c>
      <c r="M830">
        <v>2</v>
      </c>
      <c r="N830">
        <v>5033</v>
      </c>
      <c r="O830" t="s">
        <v>2991</v>
      </c>
      <c r="P830">
        <v>-17802</v>
      </c>
      <c r="Q830" t="s">
        <v>2992</v>
      </c>
      <c r="R830" t="s">
        <v>2993</v>
      </c>
      <c r="S830" t="s">
        <v>31672</v>
      </c>
      <c r="T830">
        <v>0.37540393893975199</v>
      </c>
      <c r="U830">
        <v>0.63021465694884504</v>
      </c>
      <c r="V830">
        <v>-0.81854075344783805</v>
      </c>
      <c r="W830">
        <v>0.65075386537994595</v>
      </c>
      <c r="X830">
        <v>0.94119559056004798</v>
      </c>
      <c r="Y830">
        <v>-1.48724202387219</v>
      </c>
      <c r="Z830">
        <v>9.92220743461492E-2</v>
      </c>
      <c r="AA830">
        <v>0.72610664078822296</v>
      </c>
      <c r="AB830">
        <v>-1.78201473744024</v>
      </c>
      <c r="AC830">
        <v>0.615069744472027</v>
      </c>
      <c r="AD830">
        <v>0.87989882095915395</v>
      </c>
      <c r="AE830">
        <v>-0.73334509269227</v>
      </c>
      <c r="AF830">
        <v>0.77173648502780101</v>
      </c>
      <c r="AG830">
        <v>0.88417364479730298</v>
      </c>
      <c r="AH830">
        <v>0.111069843068198</v>
      </c>
      <c r="AI830">
        <v>0.75770813086964806</v>
      </c>
      <c r="AJ830">
        <v>0.91200148566411499</v>
      </c>
      <c r="AK830">
        <v>-1.3832871316751401</v>
      </c>
    </row>
    <row r="831" spans="1:37" x14ac:dyDescent="0.2">
      <c r="A831" t="s">
        <v>2412</v>
      </c>
      <c r="B831">
        <v>73105355</v>
      </c>
      <c r="C831">
        <v>73105521</v>
      </c>
      <c r="D831">
        <v>167</v>
      </c>
      <c r="E831" t="s">
        <v>2994</v>
      </c>
      <c r="F831">
        <v>7</v>
      </c>
      <c r="G831" t="s">
        <v>2995</v>
      </c>
      <c r="H831" t="s">
        <v>31000</v>
      </c>
      <c r="I831">
        <v>10</v>
      </c>
      <c r="J831">
        <v>73110375</v>
      </c>
      <c r="K831">
        <v>73126657</v>
      </c>
      <c r="L831">
        <v>16283</v>
      </c>
      <c r="M831">
        <v>1</v>
      </c>
      <c r="N831">
        <v>25961</v>
      </c>
      <c r="O831" t="s">
        <v>2996</v>
      </c>
      <c r="P831">
        <v>-4854</v>
      </c>
      <c r="Q831" t="s">
        <v>2997</v>
      </c>
      <c r="R831" t="s">
        <v>2998</v>
      </c>
      <c r="S831" t="s">
        <v>31673</v>
      </c>
      <c r="T831">
        <v>0.32911398597860803</v>
      </c>
      <c r="U831">
        <v>0.603102917160658</v>
      </c>
      <c r="V831">
        <v>22.2753982837066</v>
      </c>
      <c r="W831">
        <v>0.89107655920673101</v>
      </c>
      <c r="X831">
        <v>0.95159051474143896</v>
      </c>
      <c r="Y831">
        <v>0.77831711408422299</v>
      </c>
      <c r="Z831">
        <v>0.306975110376564</v>
      </c>
      <c r="AA831">
        <v>0.72610664078822296</v>
      </c>
      <c r="AB831">
        <v>22.585049565578998</v>
      </c>
      <c r="AC831">
        <v>0.75388744886274095</v>
      </c>
      <c r="AD831">
        <v>0.87989882095915395</v>
      </c>
      <c r="AE831">
        <v>-0.221682695364224</v>
      </c>
      <c r="AF831">
        <v>0.64997455747578503</v>
      </c>
      <c r="AG831">
        <v>0.80674443595273604</v>
      </c>
      <c r="AH831">
        <v>0.49731707529083102</v>
      </c>
      <c r="AI831">
        <v>0.56157887380500204</v>
      </c>
      <c r="AJ831">
        <v>0.78121606160956403</v>
      </c>
      <c r="AK831">
        <v>1.6470723108238301</v>
      </c>
    </row>
    <row r="832" spans="1:37" x14ac:dyDescent="0.2">
      <c r="A832" t="s">
        <v>2412</v>
      </c>
      <c r="B832">
        <v>73324545</v>
      </c>
      <c r="C832">
        <v>73324692</v>
      </c>
      <c r="D832">
        <v>148</v>
      </c>
      <c r="E832" t="s">
        <v>2999</v>
      </c>
      <c r="F832">
        <v>3</v>
      </c>
      <c r="G832" t="s">
        <v>3000</v>
      </c>
      <c r="H832" t="s">
        <v>31674</v>
      </c>
      <c r="I832">
        <v>10</v>
      </c>
      <c r="J832">
        <v>73253762</v>
      </c>
      <c r="K832">
        <v>73297116</v>
      </c>
      <c r="L832">
        <v>43355</v>
      </c>
      <c r="M832">
        <v>2</v>
      </c>
      <c r="N832">
        <v>118491</v>
      </c>
      <c r="O832" t="s">
        <v>3001</v>
      </c>
      <c r="P832">
        <v>-27429</v>
      </c>
      <c r="Q832" t="s">
        <v>3002</v>
      </c>
      <c r="R832" t="s">
        <v>3003</v>
      </c>
      <c r="S832" t="s">
        <v>31675</v>
      </c>
      <c r="T832">
        <v>1</v>
      </c>
      <c r="U832">
        <v>1</v>
      </c>
      <c r="V832">
        <v>-1.55320641773224</v>
      </c>
      <c r="W832">
        <v>0.603737492139787</v>
      </c>
      <c r="X832">
        <v>0.91126914691574001</v>
      </c>
      <c r="Y832">
        <v>-0.13021894590143901</v>
      </c>
      <c r="Z832">
        <v>0.96438376098710099</v>
      </c>
      <c r="AA832">
        <v>0.99919698600769702</v>
      </c>
      <c r="AB832">
        <v>-0.504605886109742</v>
      </c>
      <c r="AC832">
        <v>0.145884948517119</v>
      </c>
      <c r="AD832">
        <v>0.68253123924728298</v>
      </c>
      <c r="AE832">
        <v>-1.1302188388738901</v>
      </c>
      <c r="AF832">
        <v>0.96396358433015406</v>
      </c>
      <c r="AG832">
        <v>1</v>
      </c>
      <c r="AH832">
        <v>-1.6123617983749801</v>
      </c>
      <c r="AI832">
        <v>0.86835292688536703</v>
      </c>
      <c r="AJ832">
        <v>0.98188316820960198</v>
      </c>
      <c r="AK832">
        <v>0.73853644003702101</v>
      </c>
    </row>
    <row r="833" spans="1:37" x14ac:dyDescent="0.2">
      <c r="A833" t="s">
        <v>2412</v>
      </c>
      <c r="B833">
        <v>73324768</v>
      </c>
      <c r="C833">
        <v>73324914</v>
      </c>
      <c r="D833">
        <v>147</v>
      </c>
      <c r="E833" t="s">
        <v>3004</v>
      </c>
      <c r="F833">
        <v>1</v>
      </c>
      <c r="G833" t="s">
        <v>3005</v>
      </c>
      <c r="H833" t="s">
        <v>31674</v>
      </c>
      <c r="I833">
        <v>10</v>
      </c>
      <c r="J833">
        <v>73253762</v>
      </c>
      <c r="K833">
        <v>73297116</v>
      </c>
      <c r="L833">
        <v>43355</v>
      </c>
      <c r="M833">
        <v>2</v>
      </c>
      <c r="N833">
        <v>118491</v>
      </c>
      <c r="O833" t="s">
        <v>3001</v>
      </c>
      <c r="P833">
        <v>-27652</v>
      </c>
      <c r="Q833" t="s">
        <v>3002</v>
      </c>
      <c r="R833" t="s">
        <v>3003</v>
      </c>
      <c r="S833" t="s">
        <v>31675</v>
      </c>
      <c r="T833">
        <v>1</v>
      </c>
      <c r="U833">
        <v>1</v>
      </c>
      <c r="V833">
        <v>-1.55320641773224</v>
      </c>
      <c r="W833">
        <v>0.603737492139787</v>
      </c>
      <c r="X833">
        <v>0.91126914691574001</v>
      </c>
      <c r="Y833">
        <v>-0.13021894590143901</v>
      </c>
      <c r="Z833">
        <v>0.96438376098710099</v>
      </c>
      <c r="AA833">
        <v>0.99919698600769702</v>
      </c>
      <c r="AB833">
        <v>-0.504605886109742</v>
      </c>
      <c r="AC833">
        <v>0.145884948517119</v>
      </c>
      <c r="AD833">
        <v>0.68253123924728298</v>
      </c>
      <c r="AE833">
        <v>-1.1302188388738901</v>
      </c>
      <c r="AF833">
        <v>0.96396358433015406</v>
      </c>
      <c r="AG833">
        <v>1</v>
      </c>
      <c r="AH833">
        <v>-1.6123617983749801</v>
      </c>
      <c r="AI833">
        <v>0.86835292688536703</v>
      </c>
      <c r="AJ833">
        <v>0.98188316820960198</v>
      </c>
      <c r="AK833">
        <v>0.73853644003702101</v>
      </c>
    </row>
    <row r="834" spans="1:37" x14ac:dyDescent="0.2">
      <c r="A834" t="s">
        <v>2412</v>
      </c>
      <c r="B834">
        <v>73671810</v>
      </c>
      <c r="C834">
        <v>73672110</v>
      </c>
      <c r="D834">
        <v>301</v>
      </c>
      <c r="E834" t="s">
        <v>3006</v>
      </c>
      <c r="F834">
        <v>0</v>
      </c>
      <c r="G834" t="s">
        <v>3007</v>
      </c>
      <c r="H834" t="s">
        <v>31676</v>
      </c>
      <c r="I834">
        <v>10</v>
      </c>
      <c r="J834">
        <v>73666640</v>
      </c>
      <c r="K834">
        <v>73675421</v>
      </c>
      <c r="L834">
        <v>8782</v>
      </c>
      <c r="M834">
        <v>1</v>
      </c>
      <c r="N834">
        <v>105378360</v>
      </c>
      <c r="O834" t="s">
        <v>3008</v>
      </c>
      <c r="P834">
        <v>5170</v>
      </c>
      <c r="Q834" t="s">
        <v>40</v>
      </c>
      <c r="R834" t="s">
        <v>3009</v>
      </c>
      <c r="S834" t="s">
        <v>31677</v>
      </c>
      <c r="T834">
        <v>0.97213403838398904</v>
      </c>
      <c r="U834">
        <v>1</v>
      </c>
      <c r="V834">
        <v>2.5392157991098698</v>
      </c>
      <c r="W834">
        <v>0.94541066367716797</v>
      </c>
      <c r="X834">
        <v>0.95159051474143896</v>
      </c>
      <c r="Y834">
        <v>-2.19319209525686</v>
      </c>
      <c r="Z834">
        <v>0.93459220503170903</v>
      </c>
      <c r="AA834">
        <v>0.99919698600769702</v>
      </c>
      <c r="AB834">
        <v>2.1005988072971</v>
      </c>
      <c r="AC834">
        <v>0.92091778829119397</v>
      </c>
      <c r="AD834">
        <v>0.94068432309766403</v>
      </c>
      <c r="AE834">
        <v>-1.4153544804767999</v>
      </c>
      <c r="AF834">
        <v>0.98343762640780896</v>
      </c>
      <c r="AG834">
        <v>1</v>
      </c>
      <c r="AH834">
        <v>1.69098889358743</v>
      </c>
      <c r="AI834">
        <v>0.98342151819761803</v>
      </c>
      <c r="AJ834">
        <v>0.98789258377071898</v>
      </c>
      <c r="AK834">
        <v>-1.8492937563637</v>
      </c>
    </row>
    <row r="835" spans="1:37" x14ac:dyDescent="0.2">
      <c r="A835" t="s">
        <v>2412</v>
      </c>
      <c r="B835">
        <v>74825480</v>
      </c>
      <c r="C835">
        <v>74825640</v>
      </c>
      <c r="D835">
        <v>161</v>
      </c>
      <c r="E835" t="s">
        <v>3010</v>
      </c>
      <c r="F835">
        <v>18</v>
      </c>
      <c r="G835" t="s">
        <v>3011</v>
      </c>
      <c r="H835" t="s">
        <v>30987</v>
      </c>
      <c r="I835">
        <v>10</v>
      </c>
      <c r="J835">
        <v>74825484</v>
      </c>
      <c r="K835">
        <v>75032237</v>
      </c>
      <c r="L835">
        <v>206754</v>
      </c>
      <c r="M835">
        <v>1</v>
      </c>
      <c r="N835">
        <v>23522</v>
      </c>
      <c r="O835" t="s">
        <v>3012</v>
      </c>
      <c r="P835">
        <v>0</v>
      </c>
      <c r="Q835" t="s">
        <v>3013</v>
      </c>
      <c r="R835" t="s">
        <v>3014</v>
      </c>
      <c r="S835" t="s">
        <v>31678</v>
      </c>
      <c r="T835">
        <v>0.644035865418358</v>
      </c>
      <c r="U835">
        <v>0.84904924635754497</v>
      </c>
      <c r="V835">
        <v>0.70434070534566096</v>
      </c>
      <c r="W835">
        <v>0.38920677604595899</v>
      </c>
      <c r="X835">
        <v>0.704072456322962</v>
      </c>
      <c r="Y835">
        <v>-24.658726693536501</v>
      </c>
      <c r="Z835">
        <v>0.55428001561304696</v>
      </c>
      <c r="AA835">
        <v>0.84521697243271998</v>
      </c>
      <c r="AB835">
        <v>0.34687793305836101</v>
      </c>
      <c r="AC835">
        <v>0.63966253792798</v>
      </c>
      <c r="AD835">
        <v>0.87989882095915395</v>
      </c>
      <c r="AE835">
        <v>-0.50223567156914795</v>
      </c>
      <c r="AF835">
        <v>0.77173648502780101</v>
      </c>
      <c r="AG835">
        <v>0.88417364479730298</v>
      </c>
      <c r="AH835">
        <v>0.77787010301715798</v>
      </c>
      <c r="AI835">
        <v>0.17351581260912399</v>
      </c>
      <c r="AJ835">
        <v>0.78121606160956403</v>
      </c>
      <c r="AK835">
        <v>-24.9053070641218</v>
      </c>
    </row>
    <row r="836" spans="1:37" x14ac:dyDescent="0.2">
      <c r="A836" t="s">
        <v>2412</v>
      </c>
      <c r="B836">
        <v>74825640</v>
      </c>
      <c r="C836">
        <v>74825800</v>
      </c>
      <c r="D836">
        <v>161</v>
      </c>
      <c r="E836" t="s">
        <v>3015</v>
      </c>
      <c r="F836">
        <v>17</v>
      </c>
      <c r="G836" t="s">
        <v>3016</v>
      </c>
      <c r="H836" t="s">
        <v>30987</v>
      </c>
      <c r="I836">
        <v>10</v>
      </c>
      <c r="J836">
        <v>74825614</v>
      </c>
      <c r="K836">
        <v>75022116</v>
      </c>
      <c r="L836">
        <v>196503</v>
      </c>
      <c r="M836">
        <v>1</v>
      </c>
      <c r="N836">
        <v>23522</v>
      </c>
      <c r="O836" t="s">
        <v>3017</v>
      </c>
      <c r="P836">
        <v>26</v>
      </c>
      <c r="Q836" t="s">
        <v>3013</v>
      </c>
      <c r="R836" t="s">
        <v>3014</v>
      </c>
      <c r="S836" t="s">
        <v>31678</v>
      </c>
      <c r="T836">
        <v>0.35387198439864398</v>
      </c>
      <c r="U836">
        <v>0.603102917160658</v>
      </c>
      <c r="V836">
        <v>-24.067802678084099</v>
      </c>
      <c r="W836" t="s">
        <v>40</v>
      </c>
      <c r="X836" t="s">
        <v>40</v>
      </c>
      <c r="Y836">
        <v>0</v>
      </c>
      <c r="Z836">
        <v>0.184235113180511</v>
      </c>
      <c r="AA836">
        <v>0.72610664078822296</v>
      </c>
      <c r="AB836">
        <v>-24.067802678084099</v>
      </c>
      <c r="AC836">
        <v>0.45677901822897599</v>
      </c>
      <c r="AD836">
        <v>0.82872126865393902</v>
      </c>
      <c r="AE836">
        <v>23.212192653835402</v>
      </c>
      <c r="AF836">
        <v>0.501741946288212</v>
      </c>
      <c r="AG836">
        <v>0.80674443595273604</v>
      </c>
      <c r="AH836">
        <v>-23.1381920802053</v>
      </c>
      <c r="AI836">
        <v>0.52399907623471598</v>
      </c>
      <c r="AJ836">
        <v>0.78121606160956403</v>
      </c>
      <c r="AK836">
        <v>-23.067802760127599</v>
      </c>
    </row>
    <row r="837" spans="1:37" x14ac:dyDescent="0.2">
      <c r="A837" t="s">
        <v>2412</v>
      </c>
      <c r="B837">
        <v>74825800</v>
      </c>
      <c r="C837">
        <v>74825960</v>
      </c>
      <c r="D837">
        <v>161</v>
      </c>
      <c r="E837" t="s">
        <v>3018</v>
      </c>
      <c r="F837">
        <v>13</v>
      </c>
      <c r="G837" t="s">
        <v>3019</v>
      </c>
      <c r="H837" t="s">
        <v>30987</v>
      </c>
      <c r="I837">
        <v>10</v>
      </c>
      <c r="J837">
        <v>74825614</v>
      </c>
      <c r="K837">
        <v>75022116</v>
      </c>
      <c r="L837">
        <v>196503</v>
      </c>
      <c r="M837">
        <v>1</v>
      </c>
      <c r="N837">
        <v>23522</v>
      </c>
      <c r="O837" t="s">
        <v>3017</v>
      </c>
      <c r="P837">
        <v>186</v>
      </c>
      <c r="Q837" t="s">
        <v>3013</v>
      </c>
      <c r="R837" t="s">
        <v>3014</v>
      </c>
      <c r="S837" t="s">
        <v>31678</v>
      </c>
      <c r="T837">
        <v>0.32911398597860803</v>
      </c>
      <c r="U837">
        <v>0.603102917160658</v>
      </c>
      <c r="V837">
        <v>23.8603605949666</v>
      </c>
      <c r="W837">
        <v>0.38920677604595899</v>
      </c>
      <c r="X837">
        <v>0.704072456322962</v>
      </c>
      <c r="Y837">
        <v>-23.6587267480066</v>
      </c>
      <c r="Z837">
        <v>0.48464167878831399</v>
      </c>
      <c r="AA837">
        <v>0.84435025072159198</v>
      </c>
      <c r="AB837">
        <v>22.896886560985799</v>
      </c>
      <c r="AC837">
        <v>0.21073619169722799</v>
      </c>
      <c r="AD837">
        <v>0.68253123924728298</v>
      </c>
      <c r="AE837">
        <v>-23.6587267480066</v>
      </c>
      <c r="AF837">
        <v>0.16793847098801201</v>
      </c>
      <c r="AG837">
        <v>0.68151250837662902</v>
      </c>
      <c r="AH837">
        <v>23.8603605949666</v>
      </c>
      <c r="AI837">
        <v>0.52399907623471598</v>
      </c>
      <c r="AJ837">
        <v>0.78121606160956403</v>
      </c>
      <c r="AK837">
        <v>-22.789971371278899</v>
      </c>
    </row>
    <row r="838" spans="1:37" x14ac:dyDescent="0.2">
      <c r="A838" t="s">
        <v>2412</v>
      </c>
      <c r="B838">
        <v>74853108</v>
      </c>
      <c r="C838">
        <v>74853319</v>
      </c>
      <c r="D838">
        <v>212</v>
      </c>
      <c r="E838" t="s">
        <v>3020</v>
      </c>
      <c r="F838">
        <v>2</v>
      </c>
      <c r="G838" t="s">
        <v>3021</v>
      </c>
      <c r="H838" t="s">
        <v>31679</v>
      </c>
      <c r="I838">
        <v>10</v>
      </c>
      <c r="J838">
        <v>74842883</v>
      </c>
      <c r="K838">
        <v>74970271</v>
      </c>
      <c r="L838">
        <v>127389</v>
      </c>
      <c r="M838">
        <v>1</v>
      </c>
      <c r="N838">
        <v>23522</v>
      </c>
      <c r="O838" t="s">
        <v>3022</v>
      </c>
      <c r="P838">
        <v>10225</v>
      </c>
      <c r="Q838" t="s">
        <v>3013</v>
      </c>
      <c r="R838" t="s">
        <v>3014</v>
      </c>
      <c r="S838" t="s">
        <v>31678</v>
      </c>
      <c r="T838">
        <v>0.35387198439864398</v>
      </c>
      <c r="U838">
        <v>0.603102917160658</v>
      </c>
      <c r="V838">
        <v>-23.198787056761201</v>
      </c>
      <c r="W838">
        <v>0.89107655920673101</v>
      </c>
      <c r="X838">
        <v>0.95159051474143896</v>
      </c>
      <c r="Y838">
        <v>0.31876147814255401</v>
      </c>
      <c r="Z838">
        <v>0.69013698642955401</v>
      </c>
      <c r="AA838">
        <v>0.84521697243271998</v>
      </c>
      <c r="AB838">
        <v>-0.84995760777629803</v>
      </c>
      <c r="AC838">
        <v>0.75388744886274095</v>
      </c>
      <c r="AD838">
        <v>0.87989882095915395</v>
      </c>
      <c r="AE838">
        <v>-0.68123839027573696</v>
      </c>
      <c r="AF838">
        <v>0.32549523997010099</v>
      </c>
      <c r="AG838">
        <v>0.70473078222419605</v>
      </c>
      <c r="AH838">
        <v>-23.290901055283602</v>
      </c>
      <c r="AI838">
        <v>0.56157887380500204</v>
      </c>
      <c r="AJ838">
        <v>0.78121606160956403</v>
      </c>
      <c r="AK838">
        <v>1.1875168092897901</v>
      </c>
    </row>
    <row r="839" spans="1:37" x14ac:dyDescent="0.2">
      <c r="A839" t="s">
        <v>2412</v>
      </c>
      <c r="B839">
        <v>74853319</v>
      </c>
      <c r="C839">
        <v>74853530</v>
      </c>
      <c r="D839">
        <v>212</v>
      </c>
      <c r="E839" t="s">
        <v>3023</v>
      </c>
      <c r="F839">
        <v>4</v>
      </c>
      <c r="G839" t="s">
        <v>3024</v>
      </c>
      <c r="H839" t="s">
        <v>31679</v>
      </c>
      <c r="I839">
        <v>10</v>
      </c>
      <c r="J839">
        <v>74842883</v>
      </c>
      <c r="K839">
        <v>74970271</v>
      </c>
      <c r="L839">
        <v>127389</v>
      </c>
      <c r="M839">
        <v>1</v>
      </c>
      <c r="N839">
        <v>23522</v>
      </c>
      <c r="O839" t="s">
        <v>3022</v>
      </c>
      <c r="P839">
        <v>10436</v>
      </c>
      <c r="Q839" t="s">
        <v>3013</v>
      </c>
      <c r="R839" t="s">
        <v>3014</v>
      </c>
      <c r="S839" t="s">
        <v>31678</v>
      </c>
      <c r="T839">
        <v>0.35387198439864398</v>
      </c>
      <c r="U839">
        <v>0.603102917160658</v>
      </c>
      <c r="V839">
        <v>-23.198787056761201</v>
      </c>
      <c r="W839">
        <v>0.89107655920673101</v>
      </c>
      <c r="X839">
        <v>0.95159051474143896</v>
      </c>
      <c r="Y839">
        <v>0.31876147814255401</v>
      </c>
      <c r="Z839">
        <v>0.69013698642955401</v>
      </c>
      <c r="AA839">
        <v>0.84521697243271998</v>
      </c>
      <c r="AB839">
        <v>-0.84995760777629803</v>
      </c>
      <c r="AC839">
        <v>0.75388744886274095</v>
      </c>
      <c r="AD839">
        <v>0.87989882095915395</v>
      </c>
      <c r="AE839">
        <v>-0.68123839027573696</v>
      </c>
      <c r="AF839">
        <v>0.32549523997010099</v>
      </c>
      <c r="AG839">
        <v>0.70473078222419605</v>
      </c>
      <c r="AH839">
        <v>-23.290901055283602</v>
      </c>
      <c r="AI839">
        <v>0.56157887380500204</v>
      </c>
      <c r="AJ839">
        <v>0.78121606160956403</v>
      </c>
      <c r="AK839">
        <v>1.1875168092897901</v>
      </c>
    </row>
    <row r="840" spans="1:37" x14ac:dyDescent="0.2">
      <c r="A840" t="s">
        <v>2412</v>
      </c>
      <c r="B840">
        <v>76463144</v>
      </c>
      <c r="C840">
        <v>76463344</v>
      </c>
      <c r="D840">
        <v>201</v>
      </c>
      <c r="E840" t="s">
        <v>3025</v>
      </c>
      <c r="F840">
        <v>1</v>
      </c>
      <c r="G840" t="s">
        <v>3026</v>
      </c>
      <c r="H840" t="s">
        <v>30999</v>
      </c>
      <c r="I840">
        <v>10</v>
      </c>
      <c r="J840">
        <v>76464814</v>
      </c>
      <c r="K840">
        <v>76557340</v>
      </c>
      <c r="L840">
        <v>92527</v>
      </c>
      <c r="M840">
        <v>1</v>
      </c>
      <c r="N840">
        <v>83938</v>
      </c>
      <c r="O840" t="s">
        <v>3027</v>
      </c>
      <c r="P840">
        <v>-1470</v>
      </c>
      <c r="Q840" t="s">
        <v>3028</v>
      </c>
      <c r="R840" t="s">
        <v>3029</v>
      </c>
      <c r="S840" t="s">
        <v>31680</v>
      </c>
      <c r="T840">
        <v>0.35387198439864398</v>
      </c>
      <c r="U840">
        <v>0.603102917160658</v>
      </c>
      <c r="V840">
        <v>-23.762689631406602</v>
      </c>
      <c r="W840">
        <v>0.38920677604595899</v>
      </c>
      <c r="X840">
        <v>0.704072456322962</v>
      </c>
      <c r="Y840">
        <v>-23.631445107782302</v>
      </c>
      <c r="Z840">
        <v>0.184235113180511</v>
      </c>
      <c r="AA840">
        <v>0.72610664078822296</v>
      </c>
      <c r="AB840">
        <v>-23.762689631406602</v>
      </c>
      <c r="AC840">
        <v>0.21073619169722799</v>
      </c>
      <c r="AD840">
        <v>0.68253123924728298</v>
      </c>
      <c r="AE840">
        <v>-23.631445107782302</v>
      </c>
      <c r="AF840">
        <v>0.501741946288212</v>
      </c>
      <c r="AG840">
        <v>0.80674443595273604</v>
      </c>
      <c r="AH840">
        <v>-22.833079051010099</v>
      </c>
      <c r="AI840">
        <v>0.52399907623471598</v>
      </c>
      <c r="AJ840">
        <v>0.78121606160956403</v>
      </c>
      <c r="AK840">
        <v>-22.7626897327726</v>
      </c>
    </row>
    <row r="841" spans="1:37" x14ac:dyDescent="0.2">
      <c r="A841" t="s">
        <v>2412</v>
      </c>
      <c r="B841">
        <v>76463549</v>
      </c>
      <c r="C841">
        <v>76463725</v>
      </c>
      <c r="D841">
        <v>177</v>
      </c>
      <c r="E841" t="s">
        <v>3030</v>
      </c>
      <c r="F841">
        <v>1</v>
      </c>
      <c r="G841" t="s">
        <v>3031</v>
      </c>
      <c r="H841" t="s">
        <v>30999</v>
      </c>
      <c r="I841">
        <v>10</v>
      </c>
      <c r="J841">
        <v>76464814</v>
      </c>
      <c r="K841">
        <v>76557340</v>
      </c>
      <c r="L841">
        <v>92527</v>
      </c>
      <c r="M841">
        <v>1</v>
      </c>
      <c r="N841">
        <v>83938</v>
      </c>
      <c r="O841" t="s">
        <v>3027</v>
      </c>
      <c r="P841">
        <v>-1089</v>
      </c>
      <c r="Q841" t="s">
        <v>3028</v>
      </c>
      <c r="R841" t="s">
        <v>3029</v>
      </c>
      <c r="S841" t="s">
        <v>31680</v>
      </c>
      <c r="T841">
        <v>0.35387198439864398</v>
      </c>
      <c r="U841">
        <v>0.603102917160658</v>
      </c>
      <c r="V841">
        <v>-23.762689631406602</v>
      </c>
      <c r="W841">
        <v>0.38920677604595899</v>
      </c>
      <c r="X841">
        <v>0.704072456322962</v>
      </c>
      <c r="Y841">
        <v>-23.631445107782302</v>
      </c>
      <c r="Z841">
        <v>0.184235113180511</v>
      </c>
      <c r="AA841">
        <v>0.72610664078822296</v>
      </c>
      <c r="AB841">
        <v>-23.762689631406602</v>
      </c>
      <c r="AC841">
        <v>0.21073619169722799</v>
      </c>
      <c r="AD841">
        <v>0.68253123924728298</v>
      </c>
      <c r="AE841">
        <v>-23.631445107782302</v>
      </c>
      <c r="AF841">
        <v>0.501741946288212</v>
      </c>
      <c r="AG841">
        <v>0.80674443595273604</v>
      </c>
      <c r="AH841">
        <v>-22.833079051010099</v>
      </c>
      <c r="AI841">
        <v>0.52399907623471598</v>
      </c>
      <c r="AJ841">
        <v>0.78121606160956403</v>
      </c>
      <c r="AK841">
        <v>-22.7626897327726</v>
      </c>
    </row>
    <row r="842" spans="1:37" x14ac:dyDescent="0.2">
      <c r="A842" t="s">
        <v>2412</v>
      </c>
      <c r="B842">
        <v>77103374</v>
      </c>
      <c r="C842">
        <v>77103528</v>
      </c>
      <c r="D842">
        <v>155</v>
      </c>
      <c r="E842" t="s">
        <v>3032</v>
      </c>
      <c r="F842">
        <v>2</v>
      </c>
      <c r="G842" t="s">
        <v>3033</v>
      </c>
      <c r="H842" t="s">
        <v>31681</v>
      </c>
      <c r="I842">
        <v>10</v>
      </c>
      <c r="J842">
        <v>77012198</v>
      </c>
      <c r="K842">
        <v>77092170</v>
      </c>
      <c r="L842">
        <v>79973</v>
      </c>
      <c r="M842">
        <v>2</v>
      </c>
      <c r="N842">
        <v>3778</v>
      </c>
      <c r="O842" t="s">
        <v>3034</v>
      </c>
      <c r="P842">
        <v>-11204</v>
      </c>
      <c r="Q842" t="s">
        <v>3035</v>
      </c>
      <c r="R842" t="s">
        <v>3036</v>
      </c>
      <c r="S842" t="s">
        <v>31682</v>
      </c>
      <c r="T842">
        <v>0.97213403838398904</v>
      </c>
      <c r="U842">
        <v>1</v>
      </c>
      <c r="V842">
        <v>0.28296765347536701</v>
      </c>
      <c r="W842">
        <v>0.20525741147413201</v>
      </c>
      <c r="X842">
        <v>0.704072456322962</v>
      </c>
      <c r="Y842">
        <v>-24.293314967969401</v>
      </c>
      <c r="Z842">
        <v>0.69013698642955401</v>
      </c>
      <c r="AA842">
        <v>0.84521697243271998</v>
      </c>
      <c r="AB842">
        <v>-0.68050636250663898</v>
      </c>
      <c r="AC842">
        <v>7.0489011448141195E-2</v>
      </c>
      <c r="AD842">
        <v>0.57684129297949804</v>
      </c>
      <c r="AE842">
        <v>-24.293314967969401</v>
      </c>
      <c r="AF842">
        <v>0.61410715005536498</v>
      </c>
      <c r="AG842">
        <v>0.80674443595273604</v>
      </c>
      <c r="AH842">
        <v>1.21257820044644</v>
      </c>
      <c r="AI842">
        <v>0.35038410267202102</v>
      </c>
      <c r="AJ842">
        <v>0.78121606160956403</v>
      </c>
      <c r="AK842">
        <v>-23.424559559215101</v>
      </c>
    </row>
    <row r="843" spans="1:37" x14ac:dyDescent="0.2">
      <c r="A843" t="s">
        <v>2412</v>
      </c>
      <c r="B843">
        <v>77961681</v>
      </c>
      <c r="C843">
        <v>77961843</v>
      </c>
      <c r="D843">
        <v>163</v>
      </c>
      <c r="E843" t="s">
        <v>3037</v>
      </c>
      <c r="F843">
        <v>5</v>
      </c>
      <c r="G843" t="s">
        <v>3038</v>
      </c>
      <c r="H843" t="s">
        <v>31683</v>
      </c>
      <c r="I843">
        <v>10</v>
      </c>
      <c r="J843">
        <v>77975162</v>
      </c>
      <c r="K843">
        <v>77981834</v>
      </c>
      <c r="L843">
        <v>6673</v>
      </c>
      <c r="M843">
        <v>2</v>
      </c>
      <c r="N843">
        <v>11128</v>
      </c>
      <c r="O843" t="s">
        <v>3039</v>
      </c>
      <c r="P843">
        <v>19991</v>
      </c>
      <c r="Q843" t="s">
        <v>3040</v>
      </c>
      <c r="R843" t="s">
        <v>3041</v>
      </c>
      <c r="S843" t="s">
        <v>31684</v>
      </c>
      <c r="T843">
        <v>0.89923478520719502</v>
      </c>
      <c r="U843">
        <v>1</v>
      </c>
      <c r="V843">
        <v>1.84643418660843</v>
      </c>
      <c r="W843">
        <v>0.69201225521665499</v>
      </c>
      <c r="X843">
        <v>0.95159051474143896</v>
      </c>
      <c r="Y843">
        <v>-1.5226291367918601</v>
      </c>
      <c r="Z843">
        <v>0.57853978204985401</v>
      </c>
      <c r="AA843">
        <v>0.84521697243271998</v>
      </c>
      <c r="AB843">
        <v>0.88296017610696698</v>
      </c>
      <c r="AC843">
        <v>0.59090205226999604</v>
      </c>
      <c r="AD843">
        <v>0.87989882095915395</v>
      </c>
      <c r="AE843">
        <v>-1.8922939049343801</v>
      </c>
      <c r="AF843">
        <v>0.43559387281936701</v>
      </c>
      <c r="AG843">
        <v>0.80674443595273604</v>
      </c>
      <c r="AH843">
        <v>2.7760444700865299</v>
      </c>
      <c r="AI843">
        <v>0.81350599864527495</v>
      </c>
      <c r="AJ843">
        <v>0.94390293416205995</v>
      </c>
      <c r="AK843">
        <v>-0.864935134383787</v>
      </c>
    </row>
    <row r="844" spans="1:37" x14ac:dyDescent="0.2">
      <c r="A844" t="s">
        <v>2412</v>
      </c>
      <c r="B844">
        <v>77961843</v>
      </c>
      <c r="C844">
        <v>77962005</v>
      </c>
      <c r="D844">
        <v>163</v>
      </c>
      <c r="E844" t="s">
        <v>3042</v>
      </c>
      <c r="F844">
        <v>1</v>
      </c>
      <c r="G844" t="s">
        <v>3043</v>
      </c>
      <c r="H844" t="s">
        <v>31683</v>
      </c>
      <c r="I844">
        <v>10</v>
      </c>
      <c r="J844">
        <v>77975162</v>
      </c>
      <c r="K844">
        <v>77981834</v>
      </c>
      <c r="L844">
        <v>6673</v>
      </c>
      <c r="M844">
        <v>2</v>
      </c>
      <c r="N844">
        <v>11128</v>
      </c>
      <c r="O844" t="s">
        <v>3039</v>
      </c>
      <c r="P844">
        <v>19829</v>
      </c>
      <c r="Q844" t="s">
        <v>3040</v>
      </c>
      <c r="R844" t="s">
        <v>3041</v>
      </c>
      <c r="S844" t="s">
        <v>31684</v>
      </c>
      <c r="T844">
        <v>0.89923478520719502</v>
      </c>
      <c r="U844">
        <v>1</v>
      </c>
      <c r="V844">
        <v>1.84643418660843</v>
      </c>
      <c r="W844">
        <v>0.69201225521665499</v>
      </c>
      <c r="X844">
        <v>0.95159051474143896</v>
      </c>
      <c r="Y844">
        <v>-1.5226291367918601</v>
      </c>
      <c r="Z844">
        <v>0.57853978204985401</v>
      </c>
      <c r="AA844">
        <v>0.84521697243271998</v>
      </c>
      <c r="AB844">
        <v>0.88296017610696698</v>
      </c>
      <c r="AC844">
        <v>0.59090205226999604</v>
      </c>
      <c r="AD844">
        <v>0.87989882095915395</v>
      </c>
      <c r="AE844">
        <v>-1.8922939049343801</v>
      </c>
      <c r="AF844">
        <v>0.43559387281936701</v>
      </c>
      <c r="AG844">
        <v>0.80674443595273604</v>
      </c>
      <c r="AH844">
        <v>2.7760444700865299</v>
      </c>
      <c r="AI844">
        <v>0.81350599864527495</v>
      </c>
      <c r="AJ844">
        <v>0.94390293416205995</v>
      </c>
      <c r="AK844">
        <v>-0.864935134383787</v>
      </c>
    </row>
    <row r="845" spans="1:37" x14ac:dyDescent="0.2">
      <c r="A845" t="s">
        <v>2412</v>
      </c>
      <c r="B845">
        <v>78268416</v>
      </c>
      <c r="C845">
        <v>78268558</v>
      </c>
      <c r="D845">
        <v>143</v>
      </c>
      <c r="E845" t="s">
        <v>3044</v>
      </c>
      <c r="F845">
        <v>0</v>
      </c>
      <c r="G845" t="s">
        <v>3045</v>
      </c>
      <c r="H845" t="s">
        <v>30987</v>
      </c>
      <c r="I845">
        <v>10</v>
      </c>
      <c r="J845">
        <v>78267442</v>
      </c>
      <c r="K845">
        <v>78330595</v>
      </c>
      <c r="L845">
        <v>63154</v>
      </c>
      <c r="M845">
        <v>1</v>
      </c>
      <c r="N845">
        <v>414243</v>
      </c>
      <c r="O845" t="s">
        <v>3046</v>
      </c>
      <c r="P845">
        <v>974</v>
      </c>
      <c r="Q845" t="s">
        <v>3047</v>
      </c>
      <c r="R845" t="s">
        <v>3048</v>
      </c>
      <c r="S845" t="s">
        <v>31685</v>
      </c>
      <c r="T845">
        <v>0.26146834415512399</v>
      </c>
      <c r="U845">
        <v>0.603102917160658</v>
      </c>
      <c r="V845">
        <v>0.58048184018029103</v>
      </c>
      <c r="W845">
        <v>0.84659140594289595</v>
      </c>
      <c r="X845">
        <v>0.95159051474143896</v>
      </c>
      <c r="Y845">
        <v>-3.6921621168677102E-2</v>
      </c>
      <c r="Z845">
        <v>0.396327052783019</v>
      </c>
      <c r="AA845">
        <v>0.84435025072159198</v>
      </c>
      <c r="AB845">
        <v>0.235306757542115</v>
      </c>
      <c r="AC845">
        <v>0.79787623268596297</v>
      </c>
      <c r="AD845">
        <v>0.92047382388435295</v>
      </c>
      <c r="AE845">
        <v>-0.39885282533059002</v>
      </c>
      <c r="AF845">
        <v>0.223505116052055</v>
      </c>
      <c r="AG845">
        <v>0.68848823202955201</v>
      </c>
      <c r="AH845">
        <v>0.692872682474591</v>
      </c>
      <c r="AI845">
        <v>0.52795509242621796</v>
      </c>
      <c r="AJ845">
        <v>0.78121606160956403</v>
      </c>
      <c r="AK845">
        <v>0.29787602648962402</v>
      </c>
    </row>
    <row r="846" spans="1:37" x14ac:dyDescent="0.2">
      <c r="A846" t="s">
        <v>2412</v>
      </c>
      <c r="B846">
        <v>78435167</v>
      </c>
      <c r="C846">
        <v>78435457</v>
      </c>
      <c r="D846">
        <v>291</v>
      </c>
      <c r="E846" t="s">
        <v>3049</v>
      </c>
      <c r="F846">
        <v>3</v>
      </c>
      <c r="G846" t="s">
        <v>3050</v>
      </c>
      <c r="H846" t="s">
        <v>31686</v>
      </c>
      <c r="I846">
        <v>10</v>
      </c>
      <c r="J846">
        <v>78267442</v>
      </c>
      <c r="K846">
        <v>78330595</v>
      </c>
      <c r="L846">
        <v>63154</v>
      </c>
      <c r="M846">
        <v>1</v>
      </c>
      <c r="N846">
        <v>414243</v>
      </c>
      <c r="O846" t="s">
        <v>3046</v>
      </c>
      <c r="P846">
        <v>167725</v>
      </c>
      <c r="Q846" t="s">
        <v>3047</v>
      </c>
      <c r="R846" t="s">
        <v>3048</v>
      </c>
      <c r="S846" t="s">
        <v>31685</v>
      </c>
      <c r="T846">
        <v>0.152084254673993</v>
      </c>
      <c r="U846">
        <v>0.603102917160658</v>
      </c>
      <c r="V846">
        <v>24.866929394770601</v>
      </c>
      <c r="W846">
        <v>0.94541066367716797</v>
      </c>
      <c r="X846">
        <v>0.95159051474143896</v>
      </c>
      <c r="Y846">
        <v>-0.55418454895190306</v>
      </c>
      <c r="Z846">
        <v>0.306975110376564</v>
      </c>
      <c r="AA846">
        <v>0.72610664078822296</v>
      </c>
      <c r="AB846">
        <v>23.9034553155883</v>
      </c>
      <c r="AC846">
        <v>0.71753805159658501</v>
      </c>
      <c r="AD846">
        <v>0.87989882095915395</v>
      </c>
      <c r="AE846">
        <v>-1.5541844245420899</v>
      </c>
      <c r="AF846">
        <v>4.6407610929182198E-2</v>
      </c>
      <c r="AG846">
        <v>0.476038960109122</v>
      </c>
      <c r="AH846">
        <v>24.866929394770601</v>
      </c>
      <c r="AI846">
        <v>0.59609816080359102</v>
      </c>
      <c r="AJ846">
        <v>0.78121606160956403</v>
      </c>
      <c r="AK846">
        <v>0.31457084777690397</v>
      </c>
    </row>
    <row r="847" spans="1:37" x14ac:dyDescent="0.2">
      <c r="A847" t="s">
        <v>2412</v>
      </c>
      <c r="B847">
        <v>78626453</v>
      </c>
      <c r="C847">
        <v>78626601</v>
      </c>
      <c r="D847">
        <v>149</v>
      </c>
      <c r="E847" t="s">
        <v>3051</v>
      </c>
      <c r="F847">
        <v>4</v>
      </c>
      <c r="G847" t="s">
        <v>3052</v>
      </c>
      <c r="H847" t="s">
        <v>31687</v>
      </c>
      <c r="I847">
        <v>10</v>
      </c>
      <c r="J847">
        <v>78943328</v>
      </c>
      <c r="K847">
        <v>78962394</v>
      </c>
      <c r="L847">
        <v>19067</v>
      </c>
      <c r="M847">
        <v>2</v>
      </c>
      <c r="N847">
        <v>283050</v>
      </c>
      <c r="O847" t="s">
        <v>3053</v>
      </c>
      <c r="P847">
        <v>335793</v>
      </c>
      <c r="Q847" t="s">
        <v>3054</v>
      </c>
      <c r="R847" t="s">
        <v>3055</v>
      </c>
      <c r="S847" t="s">
        <v>31688</v>
      </c>
      <c r="T847">
        <v>0.46230219534935701</v>
      </c>
      <c r="U847">
        <v>0.75388692891394005</v>
      </c>
      <c r="V847">
        <v>-1.32741673666315</v>
      </c>
      <c r="W847">
        <v>0.50812911334850597</v>
      </c>
      <c r="X847">
        <v>0.79281990064911001</v>
      </c>
      <c r="Y847">
        <v>7.3224235538617496E-2</v>
      </c>
      <c r="Z847">
        <v>0.42150688391463398</v>
      </c>
      <c r="AA847">
        <v>0.84435025072159198</v>
      </c>
      <c r="AB847">
        <v>-1.0108269231412199</v>
      </c>
      <c r="AC847">
        <v>0.45707222151136401</v>
      </c>
      <c r="AD847">
        <v>0.82909112893382597</v>
      </c>
      <c r="AE847">
        <v>9.7491551284451097E-2</v>
      </c>
      <c r="AF847">
        <v>0.58501634883618703</v>
      </c>
      <c r="AG847">
        <v>0.80674443595273604</v>
      </c>
      <c r="AH847">
        <v>-1.0227239805621799</v>
      </c>
      <c r="AI847">
        <v>0.69287957813437495</v>
      </c>
      <c r="AJ847">
        <v>0.862196742697804</v>
      </c>
      <c r="AK847">
        <v>1.7056963986587799E-2</v>
      </c>
    </row>
    <row r="848" spans="1:37" x14ac:dyDescent="0.2">
      <c r="A848" t="s">
        <v>2412</v>
      </c>
      <c r="B848">
        <v>79080231</v>
      </c>
      <c r="C848">
        <v>79080382</v>
      </c>
      <c r="D848">
        <v>152</v>
      </c>
      <c r="E848" t="s">
        <v>3057</v>
      </c>
      <c r="F848">
        <v>4</v>
      </c>
      <c r="G848" t="s">
        <v>3058</v>
      </c>
      <c r="H848" t="s">
        <v>31689</v>
      </c>
      <c r="I848">
        <v>10</v>
      </c>
      <c r="J848">
        <v>79068966</v>
      </c>
      <c r="K848">
        <v>79316519</v>
      </c>
      <c r="L848">
        <v>247554</v>
      </c>
      <c r="M848">
        <v>1</v>
      </c>
      <c r="N848">
        <v>57178</v>
      </c>
      <c r="O848" t="s">
        <v>3059</v>
      </c>
      <c r="P848">
        <v>11265</v>
      </c>
      <c r="Q848" t="s">
        <v>3060</v>
      </c>
      <c r="R848" t="s">
        <v>3056</v>
      </c>
      <c r="S848" t="s">
        <v>31690</v>
      </c>
      <c r="T848">
        <v>0.35387198439864398</v>
      </c>
      <c r="U848">
        <v>0.603102917160658</v>
      </c>
      <c r="V848">
        <v>-21.4721770114893</v>
      </c>
      <c r="W848" t="s">
        <v>40</v>
      </c>
      <c r="X848" t="s">
        <v>40</v>
      </c>
      <c r="Y848">
        <v>0</v>
      </c>
      <c r="Z848">
        <v>0.184235113180511</v>
      </c>
      <c r="AA848">
        <v>0.72610664078822296</v>
      </c>
      <c r="AB848">
        <v>-21.4721770114893</v>
      </c>
      <c r="AC848">
        <v>0.45677901822897599</v>
      </c>
      <c r="AD848">
        <v>0.82872126865393902</v>
      </c>
      <c r="AE848">
        <v>20.6165673222776</v>
      </c>
      <c r="AF848">
        <v>0.501741946288212</v>
      </c>
      <c r="AG848">
        <v>0.80674443595273604</v>
      </c>
      <c r="AH848">
        <v>-20.5425667880635</v>
      </c>
      <c r="AI848">
        <v>0.52399907623471598</v>
      </c>
      <c r="AJ848">
        <v>0.78121606160956403</v>
      </c>
      <c r="AK848">
        <v>-20.472177507401899</v>
      </c>
    </row>
    <row r="849" spans="1:37" x14ac:dyDescent="0.2">
      <c r="A849" t="s">
        <v>2412</v>
      </c>
      <c r="B849">
        <v>79080382</v>
      </c>
      <c r="C849">
        <v>79080533</v>
      </c>
      <c r="D849">
        <v>152</v>
      </c>
      <c r="E849" t="s">
        <v>3061</v>
      </c>
      <c r="F849">
        <v>3</v>
      </c>
      <c r="G849" t="s">
        <v>3062</v>
      </c>
      <c r="H849" t="s">
        <v>31689</v>
      </c>
      <c r="I849">
        <v>10</v>
      </c>
      <c r="J849">
        <v>79068966</v>
      </c>
      <c r="K849">
        <v>79316519</v>
      </c>
      <c r="L849">
        <v>247554</v>
      </c>
      <c r="M849">
        <v>1</v>
      </c>
      <c r="N849">
        <v>57178</v>
      </c>
      <c r="O849" t="s">
        <v>3059</v>
      </c>
      <c r="P849">
        <v>11416</v>
      </c>
      <c r="Q849" t="s">
        <v>3060</v>
      </c>
      <c r="R849" t="s">
        <v>3056</v>
      </c>
      <c r="S849" t="s">
        <v>31690</v>
      </c>
      <c r="T849">
        <v>0.35387198439864398</v>
      </c>
      <c r="U849">
        <v>0.603102917160658</v>
      </c>
      <c r="V849">
        <v>-21.4721770114893</v>
      </c>
      <c r="W849" t="s">
        <v>40</v>
      </c>
      <c r="X849" t="s">
        <v>40</v>
      </c>
      <c r="Y849">
        <v>0</v>
      </c>
      <c r="Z849">
        <v>0.69013698642955401</v>
      </c>
      <c r="AA849">
        <v>0.84521697243271998</v>
      </c>
      <c r="AB849">
        <v>-0.76368376187989395</v>
      </c>
      <c r="AC849">
        <v>0.27780950890804001</v>
      </c>
      <c r="AD849">
        <v>0.68253123924728298</v>
      </c>
      <c r="AE849">
        <v>21.682717515171401</v>
      </c>
      <c r="AF849">
        <v>0.32549523997010099</v>
      </c>
      <c r="AG849">
        <v>0.70473078222419605</v>
      </c>
      <c r="AH849">
        <v>-21.608716956284201</v>
      </c>
      <c r="AI849">
        <v>0.35038410267202102</v>
      </c>
      <c r="AJ849">
        <v>0.78121606160956403</v>
      </c>
      <c r="AK849">
        <v>-21.538327650949299</v>
      </c>
    </row>
    <row r="850" spans="1:37" x14ac:dyDescent="0.2">
      <c r="A850" t="s">
        <v>2412</v>
      </c>
      <c r="B850">
        <v>79080604</v>
      </c>
      <c r="C850">
        <v>79080894</v>
      </c>
      <c r="D850">
        <v>291</v>
      </c>
      <c r="E850" t="s">
        <v>3063</v>
      </c>
      <c r="F850">
        <v>3</v>
      </c>
      <c r="G850" t="s">
        <v>3064</v>
      </c>
      <c r="H850" t="s">
        <v>31689</v>
      </c>
      <c r="I850">
        <v>10</v>
      </c>
      <c r="J850">
        <v>79068966</v>
      </c>
      <c r="K850">
        <v>79316519</v>
      </c>
      <c r="L850">
        <v>247554</v>
      </c>
      <c r="M850">
        <v>1</v>
      </c>
      <c r="N850">
        <v>57178</v>
      </c>
      <c r="O850" t="s">
        <v>3059</v>
      </c>
      <c r="P850">
        <v>11638</v>
      </c>
      <c r="Q850" t="s">
        <v>3060</v>
      </c>
      <c r="R850" t="s">
        <v>3056</v>
      </c>
      <c r="S850" t="s">
        <v>31690</v>
      </c>
      <c r="T850">
        <v>0.35387198439864398</v>
      </c>
      <c r="U850">
        <v>0.603102917160658</v>
      </c>
      <c r="V850">
        <v>-21.4721770114893</v>
      </c>
      <c r="W850" t="s">
        <v>40</v>
      </c>
      <c r="X850" t="s">
        <v>40</v>
      </c>
      <c r="Y850">
        <v>0</v>
      </c>
      <c r="Z850">
        <v>0.69013698642955401</v>
      </c>
      <c r="AA850">
        <v>0.84521697243271998</v>
      </c>
      <c r="AB850">
        <v>-0.76368376187989395</v>
      </c>
      <c r="AC850">
        <v>0.27780950890804001</v>
      </c>
      <c r="AD850">
        <v>0.68253123924728298</v>
      </c>
      <c r="AE850">
        <v>21.682717515171401</v>
      </c>
      <c r="AF850">
        <v>0.32549523997010099</v>
      </c>
      <c r="AG850">
        <v>0.70473078222419605</v>
      </c>
      <c r="AH850">
        <v>-21.608716956284201</v>
      </c>
      <c r="AI850">
        <v>0.35038410267202102</v>
      </c>
      <c r="AJ850">
        <v>0.78121606160956403</v>
      </c>
      <c r="AK850">
        <v>-21.538327650949299</v>
      </c>
    </row>
    <row r="851" spans="1:37" x14ac:dyDescent="0.2">
      <c r="A851" t="s">
        <v>2412</v>
      </c>
      <c r="B851">
        <v>79188030</v>
      </c>
      <c r="C851">
        <v>79188284</v>
      </c>
      <c r="D851">
        <v>255</v>
      </c>
      <c r="E851" t="s">
        <v>3065</v>
      </c>
      <c r="F851">
        <v>3</v>
      </c>
      <c r="G851" t="s">
        <v>3066</v>
      </c>
      <c r="H851" t="s">
        <v>31691</v>
      </c>
      <c r="I851">
        <v>10</v>
      </c>
      <c r="J851">
        <v>79243669</v>
      </c>
      <c r="K851">
        <v>79291085</v>
      </c>
      <c r="L851">
        <v>47417</v>
      </c>
      <c r="M851">
        <v>1</v>
      </c>
      <c r="N851">
        <v>57178</v>
      </c>
      <c r="O851" t="s">
        <v>3067</v>
      </c>
      <c r="P851">
        <v>-55385</v>
      </c>
      <c r="Q851" t="s">
        <v>3060</v>
      </c>
      <c r="R851" t="s">
        <v>3056</v>
      </c>
      <c r="S851" t="s">
        <v>31690</v>
      </c>
      <c r="T851">
        <v>0.15211722924135199</v>
      </c>
      <c r="U851">
        <v>0.603102917160658</v>
      </c>
      <c r="V851">
        <v>2.31509743678492</v>
      </c>
      <c r="W851">
        <v>0.30900819435752003</v>
      </c>
      <c r="X851">
        <v>0.704072456322962</v>
      </c>
      <c r="Y851">
        <v>0.198522946647469</v>
      </c>
      <c r="Z851">
        <v>0.47069688638285001</v>
      </c>
      <c r="AA851">
        <v>0.84435025072159198</v>
      </c>
      <c r="AB851">
        <v>1.5469098931219301</v>
      </c>
      <c r="AC851">
        <v>0.50144808531121599</v>
      </c>
      <c r="AD851">
        <v>0.87989882095915395</v>
      </c>
      <c r="AE851">
        <v>-4.2540251740804003E-2</v>
      </c>
      <c r="AF851">
        <v>4.6532477990487799E-2</v>
      </c>
      <c r="AG851">
        <v>0.47679005195136898</v>
      </c>
      <c r="AH851">
        <v>2.4902607561435799</v>
      </c>
      <c r="AI851">
        <v>0.24817472599531801</v>
      </c>
      <c r="AJ851">
        <v>0.78121606160956403</v>
      </c>
      <c r="AK851">
        <v>0.33938899285843099</v>
      </c>
    </row>
    <row r="852" spans="1:37" x14ac:dyDescent="0.2">
      <c r="A852" t="s">
        <v>2412</v>
      </c>
      <c r="B852">
        <v>79198724</v>
      </c>
      <c r="C852">
        <v>79198976</v>
      </c>
      <c r="D852">
        <v>253</v>
      </c>
      <c r="E852" t="s">
        <v>3068</v>
      </c>
      <c r="F852">
        <v>10</v>
      </c>
      <c r="G852" t="s">
        <v>3069</v>
      </c>
      <c r="H852" t="s">
        <v>31691</v>
      </c>
      <c r="I852">
        <v>10</v>
      </c>
      <c r="J852">
        <v>79243669</v>
      </c>
      <c r="K852">
        <v>79291085</v>
      </c>
      <c r="L852">
        <v>47417</v>
      </c>
      <c r="M852">
        <v>1</v>
      </c>
      <c r="N852">
        <v>57178</v>
      </c>
      <c r="O852" t="s">
        <v>3067</v>
      </c>
      <c r="P852">
        <v>-44693</v>
      </c>
      <c r="Q852" t="s">
        <v>3060</v>
      </c>
      <c r="R852" t="s">
        <v>3056</v>
      </c>
      <c r="S852" t="s">
        <v>31690</v>
      </c>
      <c r="T852">
        <v>1</v>
      </c>
      <c r="U852">
        <v>1</v>
      </c>
      <c r="V852">
        <v>-0.32956420364696698</v>
      </c>
      <c r="W852">
        <v>0.20525741147413201</v>
      </c>
      <c r="X852">
        <v>0.704072456322962</v>
      </c>
      <c r="Y852">
        <v>-23.086000423573001</v>
      </c>
      <c r="Z852">
        <v>0.65379035313853895</v>
      </c>
      <c r="AA852">
        <v>0.84521697243271998</v>
      </c>
      <c r="AB852">
        <v>-1.2930380171590901</v>
      </c>
      <c r="AC852">
        <v>7.0489011448141195E-2</v>
      </c>
      <c r="AD852">
        <v>0.57684129297949804</v>
      </c>
      <c r="AE852">
        <v>-23.086000423573001</v>
      </c>
      <c r="AF852">
        <v>0.64997455747578503</v>
      </c>
      <c r="AG852">
        <v>0.80674443595273604</v>
      </c>
      <c r="AH852">
        <v>0.60004623316727701</v>
      </c>
      <c r="AI852">
        <v>0.35038410267202102</v>
      </c>
      <c r="AJ852">
        <v>0.78121606160956403</v>
      </c>
      <c r="AK852">
        <v>-22.217245090702299</v>
      </c>
    </row>
    <row r="853" spans="1:37" x14ac:dyDescent="0.2">
      <c r="A853" t="s">
        <v>2412</v>
      </c>
      <c r="B853">
        <v>79258183</v>
      </c>
      <c r="C853">
        <v>79258361</v>
      </c>
      <c r="D853">
        <v>179</v>
      </c>
      <c r="E853" t="s">
        <v>3070</v>
      </c>
      <c r="F853">
        <v>3</v>
      </c>
      <c r="G853" t="s">
        <v>3071</v>
      </c>
      <c r="H853" t="s">
        <v>31692</v>
      </c>
      <c r="I853">
        <v>10</v>
      </c>
      <c r="J853">
        <v>79243669</v>
      </c>
      <c r="K853">
        <v>79291085</v>
      </c>
      <c r="L853">
        <v>47417</v>
      </c>
      <c r="M853">
        <v>1</v>
      </c>
      <c r="N853">
        <v>57178</v>
      </c>
      <c r="O853" t="s">
        <v>3067</v>
      </c>
      <c r="P853">
        <v>14514</v>
      </c>
      <c r="Q853" t="s">
        <v>3060</v>
      </c>
      <c r="R853" t="s">
        <v>3056</v>
      </c>
      <c r="S853" t="s">
        <v>31690</v>
      </c>
      <c r="T853">
        <v>0.152084254673993</v>
      </c>
      <c r="U853">
        <v>0.603102917160658</v>
      </c>
      <c r="V853">
        <v>23.962043639736901</v>
      </c>
      <c r="W853">
        <v>0.46193634366738701</v>
      </c>
      <c r="X853">
        <v>0.75726018452522603</v>
      </c>
      <c r="Y853">
        <v>0.84125813989002696</v>
      </c>
      <c r="Z853">
        <v>0.306975110376564</v>
      </c>
      <c r="AA853">
        <v>0.72610664078822296</v>
      </c>
      <c r="AB853">
        <v>22.998569599631502</v>
      </c>
      <c r="AC853">
        <v>0.88945902157151002</v>
      </c>
      <c r="AD853">
        <v>0.94068432309766403</v>
      </c>
      <c r="AE853">
        <v>-0.15874179561105001</v>
      </c>
      <c r="AF853">
        <v>4.6407610929182198E-2</v>
      </c>
      <c r="AG853">
        <v>0.476038960109122</v>
      </c>
      <c r="AH853">
        <v>23.962043639736901</v>
      </c>
      <c r="AI853">
        <v>0.183554312780425</v>
      </c>
      <c r="AJ853">
        <v>0.78121606160956403</v>
      </c>
      <c r="AK853">
        <v>1.7100135111516099</v>
      </c>
    </row>
    <row r="854" spans="1:37" x14ac:dyDescent="0.2">
      <c r="A854" t="s">
        <v>2412</v>
      </c>
      <c r="B854">
        <v>79258361</v>
      </c>
      <c r="C854">
        <v>79258539</v>
      </c>
      <c r="D854">
        <v>179</v>
      </c>
      <c r="E854" t="s">
        <v>3072</v>
      </c>
      <c r="F854">
        <v>1</v>
      </c>
      <c r="G854" t="s">
        <v>3073</v>
      </c>
      <c r="H854" t="s">
        <v>31692</v>
      </c>
      <c r="I854">
        <v>10</v>
      </c>
      <c r="J854">
        <v>79243669</v>
      </c>
      <c r="K854">
        <v>79291085</v>
      </c>
      <c r="L854">
        <v>47417</v>
      </c>
      <c r="M854">
        <v>1</v>
      </c>
      <c r="N854">
        <v>57178</v>
      </c>
      <c r="O854" t="s">
        <v>3067</v>
      </c>
      <c r="P854">
        <v>14692</v>
      </c>
      <c r="Q854" t="s">
        <v>3060</v>
      </c>
      <c r="R854" t="s">
        <v>3056</v>
      </c>
      <c r="S854" t="s">
        <v>31690</v>
      </c>
      <c r="T854">
        <v>0.152084254673993</v>
      </c>
      <c r="U854">
        <v>0.603102917160658</v>
      </c>
      <c r="V854">
        <v>23.962043639736901</v>
      </c>
      <c r="W854">
        <v>0.46193634366738701</v>
      </c>
      <c r="X854">
        <v>0.75726018452522603</v>
      </c>
      <c r="Y854">
        <v>0.84125813989002696</v>
      </c>
      <c r="Z854">
        <v>0.306975110376564</v>
      </c>
      <c r="AA854">
        <v>0.72610664078822296</v>
      </c>
      <c r="AB854">
        <v>22.998569599631502</v>
      </c>
      <c r="AC854">
        <v>0.88945902157151002</v>
      </c>
      <c r="AD854">
        <v>0.94068432309766403</v>
      </c>
      <c r="AE854">
        <v>-0.15874179561105001</v>
      </c>
      <c r="AF854">
        <v>4.6407610929182198E-2</v>
      </c>
      <c r="AG854">
        <v>0.476038960109122</v>
      </c>
      <c r="AH854">
        <v>23.962043639736901</v>
      </c>
      <c r="AI854">
        <v>0.183554312780425</v>
      </c>
      <c r="AJ854">
        <v>0.78121606160956403</v>
      </c>
      <c r="AK854">
        <v>1.7100135111516099</v>
      </c>
    </row>
    <row r="855" spans="1:37" x14ac:dyDescent="0.2">
      <c r="A855" t="s">
        <v>2412</v>
      </c>
      <c r="B855">
        <v>79337864</v>
      </c>
      <c r="C855">
        <v>79338162</v>
      </c>
      <c r="D855">
        <v>299</v>
      </c>
      <c r="E855" t="s">
        <v>3074</v>
      </c>
      <c r="F855">
        <v>6</v>
      </c>
      <c r="G855" t="s">
        <v>3075</v>
      </c>
      <c r="H855" t="s">
        <v>31000</v>
      </c>
      <c r="I855">
        <v>10</v>
      </c>
      <c r="J855">
        <v>79347469</v>
      </c>
      <c r="K855">
        <v>79351609</v>
      </c>
      <c r="L855">
        <v>4141</v>
      </c>
      <c r="M855">
        <v>1</v>
      </c>
      <c r="N855">
        <v>10105</v>
      </c>
      <c r="O855" t="s">
        <v>3076</v>
      </c>
      <c r="P855">
        <v>-9307</v>
      </c>
      <c r="Q855" t="s">
        <v>3077</v>
      </c>
      <c r="R855" t="s">
        <v>3078</v>
      </c>
      <c r="S855" t="s">
        <v>31693</v>
      </c>
      <c r="T855">
        <v>0.97979524468909096</v>
      </c>
      <c r="U855">
        <v>1</v>
      </c>
      <c r="V855">
        <v>7.5354594940375996E-2</v>
      </c>
      <c r="W855">
        <v>0.85739061170441999</v>
      </c>
      <c r="X855">
        <v>0.95159051474143896</v>
      </c>
      <c r="Y855">
        <v>0.20305607487515101</v>
      </c>
      <c r="Z855">
        <v>0.79590556428138504</v>
      </c>
      <c r="AA855">
        <v>0.927284221282906</v>
      </c>
      <c r="AB855">
        <v>-0.82050640273424302</v>
      </c>
      <c r="AC855">
        <v>0.30934799025328302</v>
      </c>
      <c r="AD855">
        <v>0.68773325147593101</v>
      </c>
      <c r="AE855">
        <v>-0.79694388830239704</v>
      </c>
      <c r="AF855">
        <v>0.73123338343369804</v>
      </c>
      <c r="AG855">
        <v>0.86437216336234302</v>
      </c>
      <c r="AH855">
        <v>0.93712443429874204</v>
      </c>
      <c r="AI855">
        <v>0.64674041799899995</v>
      </c>
      <c r="AJ855">
        <v>0.82002337464554198</v>
      </c>
      <c r="AK855">
        <v>1.0718115065810701</v>
      </c>
    </row>
    <row r="856" spans="1:37" x14ac:dyDescent="0.2">
      <c r="A856" t="s">
        <v>2412</v>
      </c>
      <c r="B856">
        <v>79737978</v>
      </c>
      <c r="C856">
        <v>79738120</v>
      </c>
      <c r="D856">
        <v>143</v>
      </c>
      <c r="E856" t="s">
        <v>3079</v>
      </c>
      <c r="F856">
        <v>0</v>
      </c>
      <c r="G856" t="s">
        <v>3080</v>
      </c>
      <c r="H856" t="s">
        <v>31694</v>
      </c>
      <c r="I856">
        <v>10</v>
      </c>
      <c r="J856">
        <v>79663088</v>
      </c>
      <c r="K856">
        <v>79766324</v>
      </c>
      <c r="L856">
        <v>103237</v>
      </c>
      <c r="M856">
        <v>2</v>
      </c>
      <c r="N856">
        <v>101060691</v>
      </c>
      <c r="O856" t="s">
        <v>3081</v>
      </c>
      <c r="P856">
        <v>28204</v>
      </c>
      <c r="Q856" t="s">
        <v>3082</v>
      </c>
      <c r="R856" t="s">
        <v>3083</v>
      </c>
      <c r="S856" t="s">
        <v>31695</v>
      </c>
      <c r="T856">
        <v>4.54222079134999E-2</v>
      </c>
      <c r="U856">
        <v>0.603102917160658</v>
      </c>
      <c r="V856">
        <v>-24.296883392790299</v>
      </c>
      <c r="W856">
        <v>0.427323497058756</v>
      </c>
      <c r="X856">
        <v>0.73460997439807996</v>
      </c>
      <c r="Y856">
        <v>-1.93691355664021</v>
      </c>
      <c r="Z856">
        <v>0.23193887484614201</v>
      </c>
      <c r="AA856">
        <v>0.72610664078822296</v>
      </c>
      <c r="AB856">
        <v>-0.72499590597959296</v>
      </c>
      <c r="AC856">
        <v>0.86126090732781002</v>
      </c>
      <c r="AD856">
        <v>0.94068432309766403</v>
      </c>
      <c r="AE856">
        <v>0.65647836798904702</v>
      </c>
      <c r="AF856">
        <v>5.0597804864900599E-2</v>
      </c>
      <c r="AG856">
        <v>0.50499344271650004</v>
      </c>
      <c r="AH856">
        <v>-24.453763762693299</v>
      </c>
      <c r="AI856">
        <v>0.304388732792021</v>
      </c>
      <c r="AJ856">
        <v>0.78121606160956403</v>
      </c>
      <c r="AK856">
        <v>-2.82878515365798</v>
      </c>
    </row>
    <row r="857" spans="1:37" x14ac:dyDescent="0.2">
      <c r="A857" t="s">
        <v>2412</v>
      </c>
      <c r="B857">
        <v>80359427</v>
      </c>
      <c r="C857">
        <v>80359584</v>
      </c>
      <c r="D857">
        <v>158</v>
      </c>
      <c r="E857" t="s">
        <v>3084</v>
      </c>
      <c r="F857">
        <v>11</v>
      </c>
      <c r="G857" t="s">
        <v>3085</v>
      </c>
      <c r="H857" t="s">
        <v>31032</v>
      </c>
      <c r="I857">
        <v>10</v>
      </c>
      <c r="J857">
        <v>80356781</v>
      </c>
      <c r="K857">
        <v>80368073</v>
      </c>
      <c r="L857">
        <v>11293</v>
      </c>
      <c r="M857">
        <v>1</v>
      </c>
      <c r="N857">
        <v>84332</v>
      </c>
      <c r="O857" t="s">
        <v>3086</v>
      </c>
      <c r="P857">
        <v>2646</v>
      </c>
      <c r="Q857" t="s">
        <v>3087</v>
      </c>
      <c r="R857" t="s">
        <v>3088</v>
      </c>
      <c r="S857" t="s">
        <v>31696</v>
      </c>
      <c r="T857">
        <v>0.32911398597860803</v>
      </c>
      <c r="U857">
        <v>0.603102917160658</v>
      </c>
      <c r="V857">
        <v>24.358286073319899</v>
      </c>
      <c r="W857">
        <v>0.123414495547065</v>
      </c>
      <c r="X857">
        <v>0.704072456322962</v>
      </c>
      <c r="Y857">
        <v>24.544278300818799</v>
      </c>
      <c r="Z857">
        <v>0.203350924423461</v>
      </c>
      <c r="AA857">
        <v>0.72610664078822296</v>
      </c>
      <c r="AB857">
        <v>24.626816482604902</v>
      </c>
      <c r="AC857">
        <v>0.17695932866387601</v>
      </c>
      <c r="AD857">
        <v>0.68253123924728298</v>
      </c>
      <c r="AE857">
        <v>24.664291186595602</v>
      </c>
      <c r="AF857">
        <v>1</v>
      </c>
      <c r="AG857">
        <v>1</v>
      </c>
      <c r="AH857">
        <v>0.56818304805702502</v>
      </c>
      <c r="AI857">
        <v>0.197630579561902</v>
      </c>
      <c r="AJ857">
        <v>0.78121606160956403</v>
      </c>
      <c r="AK857">
        <v>0.91358536038992399</v>
      </c>
    </row>
    <row r="858" spans="1:37" x14ac:dyDescent="0.2">
      <c r="A858" t="s">
        <v>2412</v>
      </c>
      <c r="B858">
        <v>80359584</v>
      </c>
      <c r="C858">
        <v>80359741</v>
      </c>
      <c r="D858">
        <v>158</v>
      </c>
      <c r="E858" t="s">
        <v>3089</v>
      </c>
      <c r="F858">
        <v>9</v>
      </c>
      <c r="G858" t="s">
        <v>3090</v>
      </c>
      <c r="H858" t="s">
        <v>31032</v>
      </c>
      <c r="I858">
        <v>10</v>
      </c>
      <c r="J858">
        <v>80356781</v>
      </c>
      <c r="K858">
        <v>80368073</v>
      </c>
      <c r="L858">
        <v>11293</v>
      </c>
      <c r="M858">
        <v>1</v>
      </c>
      <c r="N858">
        <v>84332</v>
      </c>
      <c r="O858" t="s">
        <v>3086</v>
      </c>
      <c r="P858">
        <v>2803</v>
      </c>
      <c r="Q858" t="s">
        <v>3087</v>
      </c>
      <c r="R858" t="s">
        <v>3088</v>
      </c>
      <c r="S858" t="s">
        <v>31696</v>
      </c>
      <c r="T858">
        <v>0.32911398597860803</v>
      </c>
      <c r="U858">
        <v>0.603102917160658</v>
      </c>
      <c r="V858">
        <v>24.358286073319899</v>
      </c>
      <c r="W858">
        <v>0.123414495547065</v>
      </c>
      <c r="X858">
        <v>0.704072456322962</v>
      </c>
      <c r="Y858">
        <v>24.544278300818799</v>
      </c>
      <c r="Z858">
        <v>0.203350924423461</v>
      </c>
      <c r="AA858">
        <v>0.72610664078822296</v>
      </c>
      <c r="AB858">
        <v>24.626816482604902</v>
      </c>
      <c r="AC858">
        <v>0.17695932866387601</v>
      </c>
      <c r="AD858">
        <v>0.68253123924728298</v>
      </c>
      <c r="AE858">
        <v>24.664291186595602</v>
      </c>
      <c r="AF858">
        <v>1</v>
      </c>
      <c r="AG858">
        <v>1</v>
      </c>
      <c r="AH858">
        <v>0.56818304805702502</v>
      </c>
      <c r="AI858">
        <v>0.197630579561902</v>
      </c>
      <c r="AJ858">
        <v>0.78121606160956403</v>
      </c>
      <c r="AK858">
        <v>0.91358536038992399</v>
      </c>
    </row>
    <row r="859" spans="1:37" x14ac:dyDescent="0.2">
      <c r="A859" t="s">
        <v>2412</v>
      </c>
      <c r="B859">
        <v>80859505</v>
      </c>
      <c r="C859">
        <v>80859659</v>
      </c>
      <c r="D859">
        <v>155</v>
      </c>
      <c r="E859" t="s">
        <v>3091</v>
      </c>
      <c r="F859">
        <v>9</v>
      </c>
      <c r="G859" t="s">
        <v>3092</v>
      </c>
      <c r="H859" t="s">
        <v>31000</v>
      </c>
      <c r="I859">
        <v>10</v>
      </c>
      <c r="J859">
        <v>80649797</v>
      </c>
      <c r="K859">
        <v>80653732</v>
      </c>
      <c r="L859">
        <v>3936</v>
      </c>
      <c r="M859">
        <v>1</v>
      </c>
      <c r="N859">
        <v>105378386</v>
      </c>
      <c r="O859" t="s">
        <v>3093</v>
      </c>
      <c r="P859">
        <v>209708</v>
      </c>
      <c r="Q859" t="s">
        <v>3094</v>
      </c>
      <c r="R859" t="s">
        <v>3095</v>
      </c>
      <c r="S859" t="s">
        <v>31697</v>
      </c>
      <c r="T859">
        <v>0.32911398597860803</v>
      </c>
      <c r="U859">
        <v>0.603102917160658</v>
      </c>
      <c r="V859">
        <v>23.9201034417537</v>
      </c>
      <c r="W859">
        <v>0.29261482077562401</v>
      </c>
      <c r="X859">
        <v>0.704072456322962</v>
      </c>
      <c r="Y859">
        <v>23.9941040186531</v>
      </c>
      <c r="Z859">
        <v>0.48464167878831399</v>
      </c>
      <c r="AA859">
        <v>0.84435025072159198</v>
      </c>
      <c r="AB859">
        <v>22.9566294041223</v>
      </c>
      <c r="AC859">
        <v>0.45677901822897599</v>
      </c>
      <c r="AD859">
        <v>0.82872126865393902</v>
      </c>
      <c r="AE859">
        <v>22.994104104996602</v>
      </c>
      <c r="AF859">
        <v>0.16793847098801201</v>
      </c>
      <c r="AG859">
        <v>0.68151250837662902</v>
      </c>
      <c r="AH859">
        <v>23.9201034417537</v>
      </c>
      <c r="AI859">
        <v>0.14667288820271701</v>
      </c>
      <c r="AJ859">
        <v>0.78121606160956403</v>
      </c>
      <c r="AK859">
        <v>23.9941040186531</v>
      </c>
    </row>
    <row r="860" spans="1:37" x14ac:dyDescent="0.2">
      <c r="A860" t="s">
        <v>2412</v>
      </c>
      <c r="B860">
        <v>80859659</v>
      </c>
      <c r="C860">
        <v>80859813</v>
      </c>
      <c r="D860">
        <v>155</v>
      </c>
      <c r="E860" t="s">
        <v>3096</v>
      </c>
      <c r="F860">
        <v>3</v>
      </c>
      <c r="G860" t="s">
        <v>3097</v>
      </c>
      <c r="H860" t="s">
        <v>31000</v>
      </c>
      <c r="I860">
        <v>10</v>
      </c>
      <c r="J860">
        <v>80649797</v>
      </c>
      <c r="K860">
        <v>80653732</v>
      </c>
      <c r="L860">
        <v>3936</v>
      </c>
      <c r="M860">
        <v>1</v>
      </c>
      <c r="N860">
        <v>105378386</v>
      </c>
      <c r="O860" t="s">
        <v>3093</v>
      </c>
      <c r="P860">
        <v>209862</v>
      </c>
      <c r="Q860" t="s">
        <v>3094</v>
      </c>
      <c r="R860" t="s">
        <v>3095</v>
      </c>
      <c r="S860" t="s">
        <v>31697</v>
      </c>
      <c r="T860">
        <v>0.32911398597860803</v>
      </c>
      <c r="U860">
        <v>0.603102917160658</v>
      </c>
      <c r="V860">
        <v>23.9201034417537</v>
      </c>
      <c r="W860">
        <v>0.29261482077562401</v>
      </c>
      <c r="X860">
        <v>0.704072456322962</v>
      </c>
      <c r="Y860">
        <v>23.9941040186531</v>
      </c>
      <c r="Z860">
        <v>0.48464167878831399</v>
      </c>
      <c r="AA860">
        <v>0.84435025072159198</v>
      </c>
      <c r="AB860">
        <v>22.9566294041223</v>
      </c>
      <c r="AC860">
        <v>0.45677901822897599</v>
      </c>
      <c r="AD860">
        <v>0.82872126865393902</v>
      </c>
      <c r="AE860">
        <v>22.994104104996602</v>
      </c>
      <c r="AF860">
        <v>0.16793847098801201</v>
      </c>
      <c r="AG860">
        <v>0.68151250837662902</v>
      </c>
      <c r="AH860">
        <v>23.9201034417537</v>
      </c>
      <c r="AI860">
        <v>0.14667288820271701</v>
      </c>
      <c r="AJ860">
        <v>0.78121606160956403</v>
      </c>
      <c r="AK860">
        <v>23.9941040186531</v>
      </c>
    </row>
    <row r="861" spans="1:37" x14ac:dyDescent="0.2">
      <c r="A861" t="s">
        <v>2412</v>
      </c>
      <c r="B861">
        <v>81129452</v>
      </c>
      <c r="C861">
        <v>81129699</v>
      </c>
      <c r="D861">
        <v>248</v>
      </c>
      <c r="E861" t="s">
        <v>3098</v>
      </c>
      <c r="F861">
        <v>0</v>
      </c>
      <c r="G861" t="s">
        <v>3099</v>
      </c>
      <c r="H861" t="s">
        <v>31000</v>
      </c>
      <c r="I861">
        <v>10</v>
      </c>
      <c r="J861">
        <v>80649797</v>
      </c>
      <c r="K861">
        <v>80653732</v>
      </c>
      <c r="L861">
        <v>3936</v>
      </c>
      <c r="M861">
        <v>1</v>
      </c>
      <c r="N861">
        <v>105378386</v>
      </c>
      <c r="O861" t="s">
        <v>3093</v>
      </c>
      <c r="P861">
        <v>479655</v>
      </c>
      <c r="Q861" t="s">
        <v>3094</v>
      </c>
      <c r="R861" t="s">
        <v>3095</v>
      </c>
      <c r="S861" t="s">
        <v>31697</v>
      </c>
      <c r="T861">
        <v>1</v>
      </c>
      <c r="U861">
        <v>1</v>
      </c>
      <c r="V861">
        <v>1.6760565128280499E-2</v>
      </c>
      <c r="W861">
        <v>0.29261482077562401</v>
      </c>
      <c r="X861">
        <v>0.704072456322962</v>
      </c>
      <c r="Y861">
        <v>24.392467763250998</v>
      </c>
      <c r="Z861">
        <v>1</v>
      </c>
      <c r="AA861">
        <v>1</v>
      </c>
      <c r="AB861">
        <v>-0.10770482876128</v>
      </c>
      <c r="AC861">
        <v>0.17695932866387601</v>
      </c>
      <c r="AD861">
        <v>0.68253123924728298</v>
      </c>
      <c r="AE861">
        <v>24.837954080077701</v>
      </c>
      <c r="AF861">
        <v>1</v>
      </c>
      <c r="AG861">
        <v>1</v>
      </c>
      <c r="AH861">
        <v>0.130765970118073</v>
      </c>
      <c r="AI861">
        <v>0.91725052871964496</v>
      </c>
      <c r="AJ861">
        <v>0.98621344597861504</v>
      </c>
      <c r="AK861">
        <v>0.359009929115707</v>
      </c>
    </row>
    <row r="862" spans="1:37" x14ac:dyDescent="0.2">
      <c r="A862" t="s">
        <v>2412</v>
      </c>
      <c r="B862">
        <v>81264870</v>
      </c>
      <c r="C862">
        <v>81265029</v>
      </c>
      <c r="D862">
        <v>160</v>
      </c>
      <c r="E862" t="s">
        <v>3100</v>
      </c>
      <c r="F862">
        <v>12</v>
      </c>
      <c r="G862" t="s">
        <v>3101</v>
      </c>
      <c r="H862" t="s">
        <v>31000</v>
      </c>
      <c r="I862">
        <v>10</v>
      </c>
      <c r="J862">
        <v>81875194</v>
      </c>
      <c r="K862">
        <v>82987178</v>
      </c>
      <c r="L862">
        <v>1111985</v>
      </c>
      <c r="M862">
        <v>1</v>
      </c>
      <c r="N862">
        <v>10718</v>
      </c>
      <c r="O862" t="s">
        <v>3102</v>
      </c>
      <c r="P862">
        <v>-610165</v>
      </c>
      <c r="Q862" t="s">
        <v>3103</v>
      </c>
      <c r="R862" t="s">
        <v>3104</v>
      </c>
      <c r="S862" t="s">
        <v>31698</v>
      </c>
      <c r="T862">
        <v>0.62998914967601904</v>
      </c>
      <c r="U862">
        <v>0.84904924635754497</v>
      </c>
      <c r="V862">
        <v>-1.8767646381977401</v>
      </c>
      <c r="W862">
        <v>0.113079289867903</v>
      </c>
      <c r="X862">
        <v>0.704072456322962</v>
      </c>
      <c r="Y862">
        <v>-22.908516579091501</v>
      </c>
      <c r="Z862">
        <v>0.20733872103273601</v>
      </c>
      <c r="AA862">
        <v>0.72610664078822296</v>
      </c>
      <c r="AB862">
        <v>-2.8402382945784201</v>
      </c>
      <c r="AC862">
        <v>0.28052061913125698</v>
      </c>
      <c r="AD862">
        <v>0.68253123924728298</v>
      </c>
      <c r="AE862">
        <v>-1.5301111714275499</v>
      </c>
      <c r="AF862">
        <v>0.80618802876324702</v>
      </c>
      <c r="AG862">
        <v>0.91333021003096004</v>
      </c>
      <c r="AH862">
        <v>-0.94715408734909301</v>
      </c>
      <c r="AI862">
        <v>0.123911202140572</v>
      </c>
      <c r="AJ862">
        <v>0.78121606160956403</v>
      </c>
      <c r="AK862">
        <v>-22.692423123300902</v>
      </c>
    </row>
    <row r="863" spans="1:37" x14ac:dyDescent="0.2">
      <c r="A863" t="s">
        <v>2412</v>
      </c>
      <c r="B863">
        <v>81265029</v>
      </c>
      <c r="C863">
        <v>81265188</v>
      </c>
      <c r="D863">
        <v>160</v>
      </c>
      <c r="E863" t="s">
        <v>3105</v>
      </c>
      <c r="F863">
        <v>8</v>
      </c>
      <c r="G863" t="s">
        <v>3106</v>
      </c>
      <c r="H863" t="s">
        <v>31000</v>
      </c>
      <c r="I863">
        <v>10</v>
      </c>
      <c r="J863">
        <v>81875194</v>
      </c>
      <c r="K863">
        <v>82987178</v>
      </c>
      <c r="L863">
        <v>1111985</v>
      </c>
      <c r="M863">
        <v>1</v>
      </c>
      <c r="N863">
        <v>10718</v>
      </c>
      <c r="O863" t="s">
        <v>3102</v>
      </c>
      <c r="P863">
        <v>-610006</v>
      </c>
      <c r="Q863" t="s">
        <v>3103</v>
      </c>
      <c r="R863" t="s">
        <v>3104</v>
      </c>
      <c r="S863" t="s">
        <v>31698</v>
      </c>
      <c r="T863">
        <v>0.62998914967601904</v>
      </c>
      <c r="U863">
        <v>0.84904924635754497</v>
      </c>
      <c r="V863">
        <v>-1.8767646381977401</v>
      </c>
      <c r="W863">
        <v>0.113079289867903</v>
      </c>
      <c r="X863">
        <v>0.704072456322962</v>
      </c>
      <c r="Y863">
        <v>-22.908516579091501</v>
      </c>
      <c r="Z863">
        <v>0.20733872103273601</v>
      </c>
      <c r="AA863">
        <v>0.72610664078822296</v>
      </c>
      <c r="AB863">
        <v>-2.8402382945784201</v>
      </c>
      <c r="AC863">
        <v>0.28052061913125698</v>
      </c>
      <c r="AD863">
        <v>0.68253123924728298</v>
      </c>
      <c r="AE863">
        <v>-1.5301111714275499</v>
      </c>
      <c r="AF863">
        <v>0.80618802876324702</v>
      </c>
      <c r="AG863">
        <v>0.91333021003096004</v>
      </c>
      <c r="AH863">
        <v>-0.94715408734909301</v>
      </c>
      <c r="AI863">
        <v>0.123911202140572</v>
      </c>
      <c r="AJ863">
        <v>0.78121606160956403</v>
      </c>
      <c r="AK863">
        <v>-22.692423123300902</v>
      </c>
    </row>
    <row r="864" spans="1:37" x14ac:dyDescent="0.2">
      <c r="A864" t="s">
        <v>2412</v>
      </c>
      <c r="B864">
        <v>81308897</v>
      </c>
      <c r="C864">
        <v>81309047</v>
      </c>
      <c r="D864">
        <v>151</v>
      </c>
      <c r="E864" t="s">
        <v>3107</v>
      </c>
      <c r="F864">
        <v>2</v>
      </c>
      <c r="G864" t="s">
        <v>3108</v>
      </c>
      <c r="H864" t="s">
        <v>31000</v>
      </c>
      <c r="I864">
        <v>10</v>
      </c>
      <c r="J864">
        <v>81875194</v>
      </c>
      <c r="K864">
        <v>82987178</v>
      </c>
      <c r="L864">
        <v>1111985</v>
      </c>
      <c r="M864">
        <v>1</v>
      </c>
      <c r="N864">
        <v>10718</v>
      </c>
      <c r="O864" t="s">
        <v>3102</v>
      </c>
      <c r="P864">
        <v>-566147</v>
      </c>
      <c r="Q864" t="s">
        <v>3103</v>
      </c>
      <c r="R864" t="s">
        <v>3104</v>
      </c>
      <c r="S864" t="s">
        <v>31698</v>
      </c>
      <c r="T864">
        <v>0.54421053469192604</v>
      </c>
      <c r="U864">
        <v>0.80321479550967601</v>
      </c>
      <c r="V864">
        <v>1.67758714755379</v>
      </c>
      <c r="W864">
        <v>0.69201225521665499</v>
      </c>
      <c r="X864">
        <v>0.95159051474143896</v>
      </c>
      <c r="Y864">
        <v>-1.3315633966145399</v>
      </c>
      <c r="Z864">
        <v>0.96726857278496403</v>
      </c>
      <c r="AA864">
        <v>0.99919698600769702</v>
      </c>
      <c r="AB864">
        <v>0.71411306446070899</v>
      </c>
      <c r="AC864">
        <v>0.30184355666711699</v>
      </c>
      <c r="AD864">
        <v>0.68253123924728298</v>
      </c>
      <c r="AE864">
        <v>-2.3315632720642299</v>
      </c>
      <c r="AF864">
        <v>0.22065000948199101</v>
      </c>
      <c r="AG864">
        <v>0.68151250837662902</v>
      </c>
      <c r="AH864">
        <v>2.6071976951120699</v>
      </c>
      <c r="AI864">
        <v>0.95029317176085903</v>
      </c>
      <c r="AJ864">
        <v>0.98621344597861504</v>
      </c>
      <c r="AK864">
        <v>-0.462807970774605</v>
      </c>
    </row>
    <row r="865" spans="1:37" x14ac:dyDescent="0.2">
      <c r="A865" t="s">
        <v>2412</v>
      </c>
      <c r="B865">
        <v>81309047</v>
      </c>
      <c r="C865">
        <v>81309197</v>
      </c>
      <c r="D865">
        <v>151</v>
      </c>
      <c r="E865" t="s">
        <v>3109</v>
      </c>
      <c r="F865">
        <v>11</v>
      </c>
      <c r="G865" t="s">
        <v>3110</v>
      </c>
      <c r="H865" t="s">
        <v>31000</v>
      </c>
      <c r="I865">
        <v>10</v>
      </c>
      <c r="J865">
        <v>81875194</v>
      </c>
      <c r="K865">
        <v>82987178</v>
      </c>
      <c r="L865">
        <v>1111985</v>
      </c>
      <c r="M865">
        <v>1</v>
      </c>
      <c r="N865">
        <v>10718</v>
      </c>
      <c r="O865" t="s">
        <v>3102</v>
      </c>
      <c r="P865">
        <v>-565997</v>
      </c>
      <c r="Q865" t="s">
        <v>3103</v>
      </c>
      <c r="R865" t="s">
        <v>3104</v>
      </c>
      <c r="S865" t="s">
        <v>31698</v>
      </c>
      <c r="T865">
        <v>0.54421053469192604</v>
      </c>
      <c r="U865">
        <v>0.80321479550967601</v>
      </c>
      <c r="V865">
        <v>1.67758714755379</v>
      </c>
      <c r="W865">
        <v>0.69201225521665499</v>
      </c>
      <c r="X865">
        <v>0.95159051474143896</v>
      </c>
      <c r="Y865">
        <v>-1.3315633966145399</v>
      </c>
      <c r="Z865">
        <v>0.96726857278496403</v>
      </c>
      <c r="AA865">
        <v>0.99919698600769702</v>
      </c>
      <c r="AB865">
        <v>0.71411306446070899</v>
      </c>
      <c r="AC865">
        <v>0.30184355666711699</v>
      </c>
      <c r="AD865">
        <v>0.68253123924728298</v>
      </c>
      <c r="AE865">
        <v>-2.3315632720642299</v>
      </c>
      <c r="AF865">
        <v>0.22065000948199101</v>
      </c>
      <c r="AG865">
        <v>0.68151250837662902</v>
      </c>
      <c r="AH865">
        <v>2.6071976951120699</v>
      </c>
      <c r="AI865">
        <v>0.95029317176085903</v>
      </c>
      <c r="AJ865">
        <v>0.98621344597861504</v>
      </c>
      <c r="AK865">
        <v>-0.462807970774605</v>
      </c>
    </row>
    <row r="866" spans="1:37" x14ac:dyDescent="0.2">
      <c r="A866" t="s">
        <v>2412</v>
      </c>
      <c r="B866">
        <v>81309197</v>
      </c>
      <c r="C866">
        <v>81309347</v>
      </c>
      <c r="D866">
        <v>151</v>
      </c>
      <c r="E866" t="s">
        <v>3111</v>
      </c>
      <c r="F866">
        <v>8</v>
      </c>
      <c r="G866" t="s">
        <v>3112</v>
      </c>
      <c r="H866" t="s">
        <v>31000</v>
      </c>
      <c r="I866">
        <v>10</v>
      </c>
      <c r="J866">
        <v>81875194</v>
      </c>
      <c r="K866">
        <v>82987178</v>
      </c>
      <c r="L866">
        <v>1111985</v>
      </c>
      <c r="M866">
        <v>1</v>
      </c>
      <c r="N866">
        <v>10718</v>
      </c>
      <c r="O866" t="s">
        <v>3102</v>
      </c>
      <c r="P866">
        <v>-565847</v>
      </c>
      <c r="Q866" t="s">
        <v>3103</v>
      </c>
      <c r="R866" t="s">
        <v>3104</v>
      </c>
      <c r="S866" t="s">
        <v>31698</v>
      </c>
      <c r="T866">
        <v>0.54421053469192604</v>
      </c>
      <c r="U866">
        <v>0.80321479550967601</v>
      </c>
      <c r="V866">
        <v>1.3058734198779101</v>
      </c>
      <c r="W866">
        <v>0.69201225521665499</v>
      </c>
      <c r="X866">
        <v>0.95159051474143896</v>
      </c>
      <c r="Y866">
        <v>-0.95984967083572303</v>
      </c>
      <c r="Z866">
        <v>0.96726857278496403</v>
      </c>
      <c r="AA866">
        <v>0.99919698600769702</v>
      </c>
      <c r="AB866">
        <v>0.34239934879953698</v>
      </c>
      <c r="AC866">
        <v>0.30184355666711699</v>
      </c>
      <c r="AD866">
        <v>0.68253123924728298</v>
      </c>
      <c r="AE866">
        <v>-1.95984954628541</v>
      </c>
      <c r="AF866">
        <v>0.22065000948199101</v>
      </c>
      <c r="AG866">
        <v>0.68151250837662902</v>
      </c>
      <c r="AH866">
        <v>2.2354839674361902</v>
      </c>
      <c r="AI866">
        <v>0.95029317176085903</v>
      </c>
      <c r="AJ866">
        <v>0.98621344597861504</v>
      </c>
      <c r="AK866">
        <v>-9.10942570104918E-2</v>
      </c>
    </row>
    <row r="867" spans="1:37" x14ac:dyDescent="0.2">
      <c r="A867" t="s">
        <v>2412</v>
      </c>
      <c r="B867">
        <v>81506026</v>
      </c>
      <c r="C867">
        <v>81506183</v>
      </c>
      <c r="D867">
        <v>158</v>
      </c>
      <c r="E867" t="s">
        <v>3113</v>
      </c>
      <c r="F867">
        <v>7</v>
      </c>
      <c r="G867" t="s">
        <v>3114</v>
      </c>
      <c r="H867" t="s">
        <v>31000</v>
      </c>
      <c r="I867">
        <v>10</v>
      </c>
      <c r="J867">
        <v>81875194</v>
      </c>
      <c r="K867">
        <v>82987178</v>
      </c>
      <c r="L867">
        <v>1111985</v>
      </c>
      <c r="M867">
        <v>1</v>
      </c>
      <c r="N867">
        <v>10718</v>
      </c>
      <c r="O867" t="s">
        <v>3102</v>
      </c>
      <c r="P867">
        <v>-369011</v>
      </c>
      <c r="Q867" t="s">
        <v>3103</v>
      </c>
      <c r="R867" t="s">
        <v>3104</v>
      </c>
      <c r="S867" t="s">
        <v>31698</v>
      </c>
      <c r="T867" t="s">
        <v>40</v>
      </c>
      <c r="U867" t="s">
        <v>40</v>
      </c>
      <c r="V867">
        <v>0</v>
      </c>
      <c r="W867">
        <v>0.65075386537994595</v>
      </c>
      <c r="X867">
        <v>0.94119559056004798</v>
      </c>
      <c r="Y867">
        <v>-4.0570918210773099</v>
      </c>
      <c r="Z867">
        <v>9.2719649676713103E-2</v>
      </c>
      <c r="AA867">
        <v>0.72610664078822296</v>
      </c>
      <c r="AB867">
        <v>24.568890901940801</v>
      </c>
      <c r="AC867">
        <v>0.85112879757875803</v>
      </c>
      <c r="AD867">
        <v>0.94068432309766403</v>
      </c>
      <c r="AE867">
        <v>-2.09277981524074</v>
      </c>
      <c r="AF867">
        <v>0.105385325799565</v>
      </c>
      <c r="AG867">
        <v>0.68151250837662902</v>
      </c>
      <c r="AH867">
        <v>-24.532365027402101</v>
      </c>
      <c r="AI867">
        <v>0.566733449666177</v>
      </c>
      <c r="AJ867">
        <v>0.78121606160956403</v>
      </c>
      <c r="AK867">
        <v>-3.6080797151602901</v>
      </c>
    </row>
    <row r="868" spans="1:37" x14ac:dyDescent="0.2">
      <c r="A868" t="s">
        <v>2412</v>
      </c>
      <c r="B868">
        <v>81506183</v>
      </c>
      <c r="C868">
        <v>81506340</v>
      </c>
      <c r="D868">
        <v>158</v>
      </c>
      <c r="E868" t="s">
        <v>3115</v>
      </c>
      <c r="F868">
        <v>1</v>
      </c>
      <c r="G868" t="s">
        <v>3116</v>
      </c>
      <c r="H868" t="s">
        <v>31000</v>
      </c>
      <c r="I868">
        <v>10</v>
      </c>
      <c r="J868">
        <v>81875194</v>
      </c>
      <c r="K868">
        <v>82987178</v>
      </c>
      <c r="L868">
        <v>1111985</v>
      </c>
      <c r="M868">
        <v>1</v>
      </c>
      <c r="N868">
        <v>10718</v>
      </c>
      <c r="O868" t="s">
        <v>3102</v>
      </c>
      <c r="P868">
        <v>-368854</v>
      </c>
      <c r="Q868" t="s">
        <v>3103</v>
      </c>
      <c r="R868" t="s">
        <v>3104</v>
      </c>
      <c r="S868" t="s">
        <v>31698</v>
      </c>
      <c r="T868" t="s">
        <v>40</v>
      </c>
      <c r="U868" t="s">
        <v>40</v>
      </c>
      <c r="V868">
        <v>0</v>
      </c>
      <c r="W868">
        <v>0.65075386537994595</v>
      </c>
      <c r="X868">
        <v>0.94119559056004798</v>
      </c>
      <c r="Y868">
        <v>-3.9939765837382102</v>
      </c>
      <c r="Z868">
        <v>9.2719649676713103E-2</v>
      </c>
      <c r="AA868">
        <v>0.72610664078822296</v>
      </c>
      <c r="AB868">
        <v>24.5236760422077</v>
      </c>
      <c r="AC868">
        <v>0.85112879757875803</v>
      </c>
      <c r="AD868">
        <v>0.94068432309766403</v>
      </c>
      <c r="AE868">
        <v>-2.02966457790163</v>
      </c>
      <c r="AF868">
        <v>0.105385325799565</v>
      </c>
      <c r="AG868">
        <v>0.68151250837662902</v>
      </c>
      <c r="AH868">
        <v>-24.487150167716301</v>
      </c>
      <c r="AI868">
        <v>0.566733449666177</v>
      </c>
      <c r="AJ868">
        <v>0.78121606160956403</v>
      </c>
      <c r="AK868">
        <v>-3.5611598534232001</v>
      </c>
    </row>
    <row r="869" spans="1:37" x14ac:dyDescent="0.2">
      <c r="A869" t="s">
        <v>2412</v>
      </c>
      <c r="B869">
        <v>83921576</v>
      </c>
      <c r="C869">
        <v>83921856</v>
      </c>
      <c r="D869">
        <v>281</v>
      </c>
      <c r="E869" t="s">
        <v>3117</v>
      </c>
      <c r="F869">
        <v>2</v>
      </c>
      <c r="G869" t="s">
        <v>3118</v>
      </c>
      <c r="H869" t="s">
        <v>31000</v>
      </c>
      <c r="I869">
        <v>10</v>
      </c>
      <c r="J869">
        <v>84139482</v>
      </c>
      <c r="K869">
        <v>84154841</v>
      </c>
      <c r="L869">
        <v>15360</v>
      </c>
      <c r="M869">
        <v>1</v>
      </c>
      <c r="N869">
        <v>27069</v>
      </c>
      <c r="O869" t="s">
        <v>3119</v>
      </c>
      <c r="P869">
        <v>-217626</v>
      </c>
      <c r="Q869" t="s">
        <v>3120</v>
      </c>
      <c r="R869" t="s">
        <v>3121</v>
      </c>
      <c r="S869" t="s">
        <v>31699</v>
      </c>
      <c r="T869">
        <v>0.35387198439864398</v>
      </c>
      <c r="U869">
        <v>0.603102917160658</v>
      </c>
      <c r="V869">
        <v>-23.608371090213101</v>
      </c>
      <c r="W869">
        <v>0.29261482077562401</v>
      </c>
      <c r="X869">
        <v>0.704072456322962</v>
      </c>
      <c r="Y869">
        <v>23.801341482279899</v>
      </c>
      <c r="Z869">
        <v>0.69013698642955401</v>
      </c>
      <c r="AA869">
        <v>0.84521697243271998</v>
      </c>
      <c r="AB869">
        <v>-0.84450420947156202</v>
      </c>
      <c r="AC869">
        <v>0.27780950890804001</v>
      </c>
      <c r="AD869">
        <v>0.68253123924728298</v>
      </c>
      <c r="AE869">
        <v>23.777255709875401</v>
      </c>
      <c r="AF869">
        <v>0.32549523997010099</v>
      </c>
      <c r="AG869">
        <v>0.70473078222419605</v>
      </c>
      <c r="AH869">
        <v>-23.703255133713</v>
      </c>
      <c r="AI869">
        <v>0.56157887380500204</v>
      </c>
      <c r="AJ869">
        <v>0.78121606160956403</v>
      </c>
      <c r="AK869">
        <v>1.19297027925704</v>
      </c>
    </row>
    <row r="870" spans="1:37" x14ac:dyDescent="0.2">
      <c r="A870" t="s">
        <v>2412</v>
      </c>
      <c r="B870">
        <v>84716201</v>
      </c>
      <c r="C870">
        <v>84716400</v>
      </c>
      <c r="D870">
        <v>200</v>
      </c>
      <c r="E870" t="s">
        <v>3122</v>
      </c>
      <c r="F870">
        <v>10</v>
      </c>
      <c r="G870" t="s">
        <v>3123</v>
      </c>
      <c r="H870" t="s">
        <v>31000</v>
      </c>
      <c r="I870">
        <v>10</v>
      </c>
      <c r="J870">
        <v>84452217</v>
      </c>
      <c r="K870">
        <v>84513870</v>
      </c>
      <c r="L870">
        <v>61654</v>
      </c>
      <c r="M870">
        <v>1</v>
      </c>
      <c r="N870">
        <v>54462</v>
      </c>
      <c r="O870" t="s">
        <v>3124</v>
      </c>
      <c r="P870">
        <v>263984</v>
      </c>
      <c r="Q870" t="s">
        <v>3125</v>
      </c>
      <c r="R870" t="s">
        <v>3126</v>
      </c>
      <c r="S870" t="s">
        <v>31700</v>
      </c>
      <c r="T870" t="s">
        <v>40</v>
      </c>
      <c r="U870" t="s">
        <v>40</v>
      </c>
      <c r="V870">
        <v>0</v>
      </c>
      <c r="W870">
        <v>0.29261482077562401</v>
      </c>
      <c r="X870">
        <v>0.704072456322962</v>
      </c>
      <c r="Y870">
        <v>23.273493142766</v>
      </c>
      <c r="Z870">
        <v>0.48464167878831399</v>
      </c>
      <c r="AA870">
        <v>0.84435025072159198</v>
      </c>
      <c r="AB870">
        <v>20.830718211236199</v>
      </c>
      <c r="AC870">
        <v>0.27780950890804001</v>
      </c>
      <c r="AD870">
        <v>0.68253123924728298</v>
      </c>
      <c r="AE870">
        <v>22.735586797019302</v>
      </c>
      <c r="AF870">
        <v>0.501741946288212</v>
      </c>
      <c r="AG870">
        <v>0.80674443595273604</v>
      </c>
      <c r="AH870">
        <v>-20.794192355046398</v>
      </c>
      <c r="AI870">
        <v>0.56157887380500204</v>
      </c>
      <c r="AJ870">
        <v>0.78121606160956403</v>
      </c>
      <c r="AK870">
        <v>2.5496900759403101</v>
      </c>
    </row>
    <row r="871" spans="1:37" x14ac:dyDescent="0.2">
      <c r="A871" t="s">
        <v>2412</v>
      </c>
      <c r="B871">
        <v>84716400</v>
      </c>
      <c r="C871">
        <v>84716599</v>
      </c>
      <c r="D871">
        <v>200</v>
      </c>
      <c r="E871" t="s">
        <v>3127</v>
      </c>
      <c r="F871">
        <v>14</v>
      </c>
      <c r="G871" t="s">
        <v>3128</v>
      </c>
      <c r="H871" t="s">
        <v>31000</v>
      </c>
      <c r="I871">
        <v>10</v>
      </c>
      <c r="J871">
        <v>84452217</v>
      </c>
      <c r="K871">
        <v>84513870</v>
      </c>
      <c r="L871">
        <v>61654</v>
      </c>
      <c r="M871">
        <v>1</v>
      </c>
      <c r="N871">
        <v>54462</v>
      </c>
      <c r="O871" t="s">
        <v>3124</v>
      </c>
      <c r="P871">
        <v>264183</v>
      </c>
      <c r="Q871" t="s">
        <v>3125</v>
      </c>
      <c r="R871" t="s">
        <v>3126</v>
      </c>
      <c r="S871" t="s">
        <v>31700</v>
      </c>
      <c r="T871" t="s">
        <v>40</v>
      </c>
      <c r="U871" t="s">
        <v>40</v>
      </c>
      <c r="V871">
        <v>0</v>
      </c>
      <c r="W871">
        <v>0.29261482077562401</v>
      </c>
      <c r="X871">
        <v>0.704072456322962</v>
      </c>
      <c r="Y871">
        <v>23.273493142766</v>
      </c>
      <c r="Z871">
        <v>0.48464167878831399</v>
      </c>
      <c r="AA871">
        <v>0.84435025072159198</v>
      </c>
      <c r="AB871">
        <v>20.830718211236199</v>
      </c>
      <c r="AC871">
        <v>0.27780950890804001</v>
      </c>
      <c r="AD871">
        <v>0.68253123924728298</v>
      </c>
      <c r="AE871">
        <v>22.735586797019302</v>
      </c>
      <c r="AF871">
        <v>0.501741946288212</v>
      </c>
      <c r="AG871">
        <v>0.80674443595273604</v>
      </c>
      <c r="AH871">
        <v>-20.794192355046398</v>
      </c>
      <c r="AI871">
        <v>0.56157887380500204</v>
      </c>
      <c r="AJ871">
        <v>0.78121606160956403</v>
      </c>
      <c r="AK871">
        <v>2.5496900759403101</v>
      </c>
    </row>
    <row r="872" spans="1:37" x14ac:dyDescent="0.2">
      <c r="A872" t="s">
        <v>2412</v>
      </c>
      <c r="B872">
        <v>85206203</v>
      </c>
      <c r="C872">
        <v>85206354</v>
      </c>
      <c r="D872">
        <v>152</v>
      </c>
      <c r="E872" t="s">
        <v>3129</v>
      </c>
      <c r="F872">
        <v>2</v>
      </c>
      <c r="G872" t="s">
        <v>3130</v>
      </c>
      <c r="H872" t="s">
        <v>31701</v>
      </c>
      <c r="I872">
        <v>10</v>
      </c>
      <c r="J872">
        <v>85199002</v>
      </c>
      <c r="K872">
        <v>85212800</v>
      </c>
      <c r="L872">
        <v>13799</v>
      </c>
      <c r="M872">
        <v>1</v>
      </c>
      <c r="N872">
        <v>105378402</v>
      </c>
      <c r="O872" t="s">
        <v>3131</v>
      </c>
      <c r="P872">
        <v>7201</v>
      </c>
      <c r="Q872" t="s">
        <v>3132</v>
      </c>
      <c r="R872" t="s">
        <v>3133</v>
      </c>
      <c r="S872" t="s">
        <v>31702</v>
      </c>
      <c r="T872">
        <v>1</v>
      </c>
      <c r="U872">
        <v>1</v>
      </c>
      <c r="V872">
        <v>-1.1320878778022601</v>
      </c>
      <c r="W872">
        <v>0.428214032775322</v>
      </c>
      <c r="X872">
        <v>0.73460997439807996</v>
      </c>
      <c r="Y872">
        <v>2.3022106894193701</v>
      </c>
      <c r="Z872">
        <v>1</v>
      </c>
      <c r="AA872">
        <v>1</v>
      </c>
      <c r="AB872">
        <v>-0.64713623307046297</v>
      </c>
      <c r="AC872">
        <v>0.56718065613419599</v>
      </c>
      <c r="AD872">
        <v>0.87989882095915395</v>
      </c>
      <c r="AE872">
        <v>1.9482210654549199</v>
      </c>
      <c r="AF872">
        <v>0.98343762640780896</v>
      </c>
      <c r="AG872">
        <v>1</v>
      </c>
      <c r="AH872">
        <v>-1.0109394391081701</v>
      </c>
      <c r="AI872">
        <v>0.393720794027765</v>
      </c>
      <c r="AJ872">
        <v>0.78121606160956403</v>
      </c>
      <c r="AK872">
        <v>1.4479123155676701</v>
      </c>
    </row>
    <row r="873" spans="1:37" x14ac:dyDescent="0.2">
      <c r="A873" t="s">
        <v>2412</v>
      </c>
      <c r="B873">
        <v>85356093</v>
      </c>
      <c r="C873">
        <v>85356269</v>
      </c>
      <c r="D873">
        <v>177</v>
      </c>
      <c r="E873" t="s">
        <v>3134</v>
      </c>
      <c r="F873">
        <v>3</v>
      </c>
      <c r="G873" t="s">
        <v>1086</v>
      </c>
      <c r="H873" t="s">
        <v>31000</v>
      </c>
      <c r="I873">
        <v>10</v>
      </c>
      <c r="J873">
        <v>85431943</v>
      </c>
      <c r="K873">
        <v>85432515</v>
      </c>
      <c r="L873">
        <v>573</v>
      </c>
      <c r="M873">
        <v>2</v>
      </c>
      <c r="N873">
        <v>101929646</v>
      </c>
      <c r="O873" t="s">
        <v>3135</v>
      </c>
      <c r="P873">
        <v>76246</v>
      </c>
      <c r="Q873" t="s">
        <v>3136</v>
      </c>
      <c r="R873" t="s">
        <v>3137</v>
      </c>
      <c r="S873" t="s">
        <v>31703</v>
      </c>
      <c r="T873">
        <v>0.49945589061575901</v>
      </c>
      <c r="U873">
        <v>0.78288571403930396</v>
      </c>
      <c r="V873">
        <v>0.322826283718123</v>
      </c>
      <c r="W873">
        <v>0.33349781336290701</v>
      </c>
      <c r="X873">
        <v>0.704072456322962</v>
      </c>
      <c r="Y873">
        <v>-0.418230265443853</v>
      </c>
      <c r="Z873">
        <v>0.66519299749530703</v>
      </c>
      <c r="AA873">
        <v>0.84521697243271998</v>
      </c>
      <c r="AB873">
        <v>0.17771855088472099</v>
      </c>
      <c r="AC873">
        <v>0.36289688232332901</v>
      </c>
      <c r="AD873">
        <v>0.76226416205533898</v>
      </c>
      <c r="AE873">
        <v>-0.59910860163516599</v>
      </c>
      <c r="AF873">
        <v>0.50011439002960101</v>
      </c>
      <c r="AG873">
        <v>0.80674443595273604</v>
      </c>
      <c r="AH873">
        <v>0.319328810211638</v>
      </c>
      <c r="AI873">
        <v>0.42157482949970299</v>
      </c>
      <c r="AJ873">
        <v>0.78121606160956403</v>
      </c>
      <c r="AK873">
        <v>-0.107748681539953</v>
      </c>
    </row>
    <row r="874" spans="1:37" x14ac:dyDescent="0.2">
      <c r="A874" t="s">
        <v>2412</v>
      </c>
      <c r="B874">
        <v>85356269</v>
      </c>
      <c r="C874">
        <v>85356445</v>
      </c>
      <c r="D874">
        <v>177</v>
      </c>
      <c r="E874" t="s">
        <v>3138</v>
      </c>
      <c r="F874">
        <v>2</v>
      </c>
      <c r="G874" t="s">
        <v>2290</v>
      </c>
      <c r="H874" t="s">
        <v>31000</v>
      </c>
      <c r="I874">
        <v>10</v>
      </c>
      <c r="J874">
        <v>85431943</v>
      </c>
      <c r="K874">
        <v>85432515</v>
      </c>
      <c r="L874">
        <v>573</v>
      </c>
      <c r="M874">
        <v>2</v>
      </c>
      <c r="N874">
        <v>101929646</v>
      </c>
      <c r="O874" t="s">
        <v>3135</v>
      </c>
      <c r="P874">
        <v>76070</v>
      </c>
      <c r="Q874" t="s">
        <v>3136</v>
      </c>
      <c r="R874" t="s">
        <v>3137</v>
      </c>
      <c r="S874" t="s">
        <v>31703</v>
      </c>
      <c r="T874">
        <v>0.49945589061575901</v>
      </c>
      <c r="U874">
        <v>0.78288571403930396</v>
      </c>
      <c r="V874">
        <v>0.322826283718123</v>
      </c>
      <c r="W874">
        <v>0.33349781336290701</v>
      </c>
      <c r="X874">
        <v>0.704072456322962</v>
      </c>
      <c r="Y874">
        <v>-0.418230265443853</v>
      </c>
      <c r="Z874">
        <v>0.66519299749530703</v>
      </c>
      <c r="AA874">
        <v>0.84521697243271998</v>
      </c>
      <c r="AB874">
        <v>0.17771855088472099</v>
      </c>
      <c r="AC874">
        <v>0.36289688232332901</v>
      </c>
      <c r="AD874">
        <v>0.76226416205533898</v>
      </c>
      <c r="AE874">
        <v>-0.59910860163516599</v>
      </c>
      <c r="AF874">
        <v>0.50011439002960101</v>
      </c>
      <c r="AG874">
        <v>0.80674443595273604</v>
      </c>
      <c r="AH874">
        <v>0.319328810211638</v>
      </c>
      <c r="AI874">
        <v>0.42157482949970299</v>
      </c>
      <c r="AJ874">
        <v>0.78121606160956403</v>
      </c>
      <c r="AK874">
        <v>-0.107748681539953</v>
      </c>
    </row>
    <row r="875" spans="1:37" x14ac:dyDescent="0.2">
      <c r="A875" t="s">
        <v>2412</v>
      </c>
      <c r="B875">
        <v>87095578</v>
      </c>
      <c r="C875">
        <v>87095760</v>
      </c>
      <c r="D875">
        <v>183</v>
      </c>
      <c r="E875" t="s">
        <v>3139</v>
      </c>
      <c r="F875">
        <v>15</v>
      </c>
      <c r="G875" t="s">
        <v>3140</v>
      </c>
      <c r="H875" t="s">
        <v>30987</v>
      </c>
      <c r="I875">
        <v>10</v>
      </c>
      <c r="J875">
        <v>87095206</v>
      </c>
      <c r="K875">
        <v>87191465</v>
      </c>
      <c r="L875">
        <v>96260</v>
      </c>
      <c r="M875">
        <v>1</v>
      </c>
      <c r="N875">
        <v>54537</v>
      </c>
      <c r="O875" t="s">
        <v>3141</v>
      </c>
      <c r="P875">
        <v>372</v>
      </c>
      <c r="Q875" t="s">
        <v>3142</v>
      </c>
      <c r="R875" t="s">
        <v>3143</v>
      </c>
      <c r="S875" t="s">
        <v>31704</v>
      </c>
      <c r="T875">
        <v>0.17308923567461099</v>
      </c>
      <c r="U875">
        <v>0.603102917160658</v>
      </c>
      <c r="V875">
        <v>-24.002096574034098</v>
      </c>
      <c r="W875">
        <v>0.20525741147413201</v>
      </c>
      <c r="X875">
        <v>0.704072456322962</v>
      </c>
      <c r="Y875">
        <v>-23.8708520489336</v>
      </c>
      <c r="Z875">
        <v>5.50355599158565E-2</v>
      </c>
      <c r="AA875">
        <v>0.72610664078822296</v>
      </c>
      <c r="AB875">
        <v>-24.002096574034098</v>
      </c>
      <c r="AC875">
        <v>7.0489011448141195E-2</v>
      </c>
      <c r="AD875">
        <v>0.57684129297949804</v>
      </c>
      <c r="AE875">
        <v>-23.8708520489336</v>
      </c>
      <c r="AF875">
        <v>0.32549523997010099</v>
      </c>
      <c r="AG875">
        <v>0.70473078222419605</v>
      </c>
      <c r="AH875">
        <v>-23.0724859796142</v>
      </c>
      <c r="AI875">
        <v>0.35038410267202102</v>
      </c>
      <c r="AJ875">
        <v>0.78121606160956403</v>
      </c>
      <c r="AK875">
        <v>-23.002096659900499</v>
      </c>
    </row>
    <row r="876" spans="1:37" x14ac:dyDescent="0.2">
      <c r="A876" t="s">
        <v>2412</v>
      </c>
      <c r="B876">
        <v>87095760</v>
      </c>
      <c r="C876">
        <v>87095942</v>
      </c>
      <c r="D876">
        <v>183</v>
      </c>
      <c r="E876" t="s">
        <v>3144</v>
      </c>
      <c r="F876">
        <v>8</v>
      </c>
      <c r="G876" t="s">
        <v>3145</v>
      </c>
      <c r="H876" t="s">
        <v>30987</v>
      </c>
      <c r="I876">
        <v>10</v>
      </c>
      <c r="J876">
        <v>87095206</v>
      </c>
      <c r="K876">
        <v>87191465</v>
      </c>
      <c r="L876">
        <v>96260</v>
      </c>
      <c r="M876">
        <v>1</v>
      </c>
      <c r="N876">
        <v>54537</v>
      </c>
      <c r="O876" t="s">
        <v>3141</v>
      </c>
      <c r="P876">
        <v>554</v>
      </c>
      <c r="Q876" t="s">
        <v>3142</v>
      </c>
      <c r="R876" t="s">
        <v>3143</v>
      </c>
      <c r="S876" t="s">
        <v>31704</v>
      </c>
      <c r="T876">
        <v>0.17308923567461099</v>
      </c>
      <c r="U876">
        <v>0.603102917160658</v>
      </c>
      <c r="V876">
        <v>-24.002096574034098</v>
      </c>
      <c r="W876">
        <v>0.20525741147413201</v>
      </c>
      <c r="X876">
        <v>0.704072456322962</v>
      </c>
      <c r="Y876">
        <v>-23.8708520489336</v>
      </c>
      <c r="Z876">
        <v>5.50355599158565E-2</v>
      </c>
      <c r="AA876">
        <v>0.72610664078822296</v>
      </c>
      <c r="AB876">
        <v>-24.002096574034098</v>
      </c>
      <c r="AC876">
        <v>7.0489011448141195E-2</v>
      </c>
      <c r="AD876">
        <v>0.57684129297949804</v>
      </c>
      <c r="AE876">
        <v>-23.8708520489336</v>
      </c>
      <c r="AF876">
        <v>0.32549523997010099</v>
      </c>
      <c r="AG876">
        <v>0.70473078222419605</v>
      </c>
      <c r="AH876">
        <v>-23.0724859796142</v>
      </c>
      <c r="AI876">
        <v>0.35038410267202102</v>
      </c>
      <c r="AJ876">
        <v>0.78121606160956403</v>
      </c>
      <c r="AK876">
        <v>-23.002096659900499</v>
      </c>
    </row>
    <row r="877" spans="1:37" x14ac:dyDescent="0.2">
      <c r="A877" t="s">
        <v>2412</v>
      </c>
      <c r="B877">
        <v>87260185</v>
      </c>
      <c r="C877">
        <v>87260367</v>
      </c>
      <c r="D877">
        <v>183</v>
      </c>
      <c r="E877" t="s">
        <v>3146</v>
      </c>
      <c r="F877">
        <v>0</v>
      </c>
      <c r="G877" t="s">
        <v>3147</v>
      </c>
      <c r="H877" t="s">
        <v>31705</v>
      </c>
      <c r="I877">
        <v>10</v>
      </c>
      <c r="J877">
        <v>87225500</v>
      </c>
      <c r="K877">
        <v>87236908</v>
      </c>
      <c r="L877">
        <v>11409</v>
      </c>
      <c r="M877">
        <v>1</v>
      </c>
      <c r="N877">
        <v>728118</v>
      </c>
      <c r="O877" t="s">
        <v>3148</v>
      </c>
      <c r="P877">
        <v>34685</v>
      </c>
      <c r="Q877" t="s">
        <v>3149</v>
      </c>
      <c r="R877" t="s">
        <v>3150</v>
      </c>
      <c r="S877" t="s">
        <v>31706</v>
      </c>
      <c r="T877">
        <v>0.68119195188454695</v>
      </c>
      <c r="U877">
        <v>0.88770623837284302</v>
      </c>
      <c r="V877">
        <v>0.29165231594775698</v>
      </c>
      <c r="W877">
        <v>0.23616138082882701</v>
      </c>
      <c r="X877">
        <v>0.704072456322962</v>
      </c>
      <c r="Y877">
        <v>-0.55645570890096796</v>
      </c>
      <c r="Z877">
        <v>0.92374277481722999</v>
      </c>
      <c r="AA877">
        <v>0.99919698600769702</v>
      </c>
      <c r="AB877">
        <v>0.10673938430765501</v>
      </c>
      <c r="AC877">
        <v>0.32196479731672401</v>
      </c>
      <c r="AD877">
        <v>0.68955303925668199</v>
      </c>
      <c r="AE877">
        <v>-0.45016888460106103</v>
      </c>
      <c r="AF877">
        <v>0.47256868284745002</v>
      </c>
      <c r="AG877">
        <v>0.80674443595273604</v>
      </c>
      <c r="AH877">
        <v>0.34626730875930301</v>
      </c>
      <c r="AI877">
        <v>0.278041546945616</v>
      </c>
      <c r="AJ877">
        <v>0.78121606160956403</v>
      </c>
      <c r="AK877">
        <v>-0.408071241132065</v>
      </c>
    </row>
    <row r="878" spans="1:37" x14ac:dyDescent="0.2">
      <c r="A878" t="s">
        <v>2412</v>
      </c>
      <c r="B878">
        <v>87477639</v>
      </c>
      <c r="C878">
        <v>87477781</v>
      </c>
      <c r="D878">
        <v>143</v>
      </c>
      <c r="E878" t="s">
        <v>3151</v>
      </c>
      <c r="F878">
        <v>0</v>
      </c>
      <c r="G878" t="s">
        <v>3152</v>
      </c>
      <c r="H878" t="s">
        <v>31000</v>
      </c>
      <c r="I878">
        <v>10</v>
      </c>
      <c r="J878">
        <v>87503881</v>
      </c>
      <c r="K878">
        <v>87503954</v>
      </c>
      <c r="L878">
        <v>74</v>
      </c>
      <c r="M878">
        <v>1</v>
      </c>
      <c r="N878">
        <v>100616296</v>
      </c>
      <c r="O878" t="s">
        <v>3153</v>
      </c>
      <c r="P878">
        <v>-26100</v>
      </c>
      <c r="Q878" t="s">
        <v>3154</v>
      </c>
      <c r="R878" t="s">
        <v>3155</v>
      </c>
      <c r="S878" t="s">
        <v>31707</v>
      </c>
      <c r="T878">
        <v>0.48557390080965201</v>
      </c>
      <c r="U878">
        <v>0.78288571403930396</v>
      </c>
      <c r="V878">
        <v>0.36531117852676898</v>
      </c>
      <c r="W878">
        <v>0.87021795678006797</v>
      </c>
      <c r="X878">
        <v>0.95159051474143896</v>
      </c>
      <c r="Y878">
        <v>1.0699007119302399</v>
      </c>
      <c r="Z878">
        <v>0.31557477897439501</v>
      </c>
      <c r="AA878">
        <v>0.74169713836344597</v>
      </c>
      <c r="AB878">
        <v>0.35720647450492199</v>
      </c>
      <c r="AC878">
        <v>0.63498721949359105</v>
      </c>
      <c r="AD878">
        <v>0.87989882095915395</v>
      </c>
      <c r="AE878">
        <v>0.178725992249299</v>
      </c>
      <c r="AF878">
        <v>0.93256344269111702</v>
      </c>
      <c r="AG878">
        <v>1</v>
      </c>
      <c r="AH878">
        <v>0.18919286052909501</v>
      </c>
      <c r="AI878">
        <v>0.53285352233696703</v>
      </c>
      <c r="AJ878">
        <v>0.78121606160956403</v>
      </c>
      <c r="AK878">
        <v>1.75485350427438</v>
      </c>
    </row>
    <row r="879" spans="1:37" x14ac:dyDescent="0.2">
      <c r="A879" t="s">
        <v>2412</v>
      </c>
      <c r="B879">
        <v>89649624</v>
      </c>
      <c r="C879">
        <v>89649712</v>
      </c>
      <c r="D879">
        <v>89</v>
      </c>
      <c r="E879" t="s">
        <v>3156</v>
      </c>
      <c r="F879">
        <v>0</v>
      </c>
      <c r="G879" t="s">
        <v>3157</v>
      </c>
      <c r="H879" t="s">
        <v>31708</v>
      </c>
      <c r="I879">
        <v>10</v>
      </c>
      <c r="J879">
        <v>89645442</v>
      </c>
      <c r="K879">
        <v>89650667</v>
      </c>
      <c r="L879">
        <v>5226</v>
      </c>
      <c r="M879">
        <v>1</v>
      </c>
      <c r="N879">
        <v>105378421</v>
      </c>
      <c r="O879" t="s">
        <v>3158</v>
      </c>
      <c r="P879">
        <v>4182</v>
      </c>
      <c r="Q879" t="s">
        <v>40</v>
      </c>
      <c r="R879" t="s">
        <v>3159</v>
      </c>
      <c r="S879" t="s">
        <v>31709</v>
      </c>
      <c r="T879">
        <v>0.32911398597860803</v>
      </c>
      <c r="U879">
        <v>0.603102917160658</v>
      </c>
      <c r="V879">
        <v>23.9360634742361</v>
      </c>
      <c r="W879">
        <v>0.29261482077562401</v>
      </c>
      <c r="X879">
        <v>0.704072456322962</v>
      </c>
      <c r="Y879">
        <v>24.010064051185498</v>
      </c>
      <c r="Z879">
        <v>0.48464167878831399</v>
      </c>
      <c r="AA879">
        <v>0.84435025072159198</v>
      </c>
      <c r="AB879">
        <v>22.9725894356548</v>
      </c>
      <c r="AC879">
        <v>0.45677901822897599</v>
      </c>
      <c r="AD879">
        <v>0.82872126865393902</v>
      </c>
      <c r="AE879">
        <v>23.0100641365791</v>
      </c>
      <c r="AF879">
        <v>0.16793847098801201</v>
      </c>
      <c r="AG879">
        <v>0.68151250837662902</v>
      </c>
      <c r="AH879">
        <v>23.9360634742361</v>
      </c>
      <c r="AI879">
        <v>0.14667288820271701</v>
      </c>
      <c r="AJ879">
        <v>0.78121606160956403</v>
      </c>
      <c r="AK879">
        <v>24.010064051185498</v>
      </c>
    </row>
    <row r="880" spans="1:37" x14ac:dyDescent="0.2">
      <c r="A880" t="s">
        <v>2412</v>
      </c>
      <c r="B880">
        <v>90832000</v>
      </c>
      <c r="C880">
        <v>90832148</v>
      </c>
      <c r="D880">
        <v>149</v>
      </c>
      <c r="E880" t="s">
        <v>3160</v>
      </c>
      <c r="F880">
        <v>0</v>
      </c>
      <c r="G880" t="s">
        <v>3161</v>
      </c>
      <c r="H880" t="s">
        <v>31710</v>
      </c>
      <c r="I880">
        <v>10</v>
      </c>
      <c r="J880">
        <v>90740823</v>
      </c>
      <c r="K880">
        <v>90857698</v>
      </c>
      <c r="L880">
        <v>116876</v>
      </c>
      <c r="M880">
        <v>2</v>
      </c>
      <c r="N880">
        <v>3363</v>
      </c>
      <c r="O880" t="s">
        <v>3162</v>
      </c>
      <c r="P880">
        <v>25550</v>
      </c>
      <c r="Q880" t="s">
        <v>3163</v>
      </c>
      <c r="R880" t="s">
        <v>3164</v>
      </c>
      <c r="S880" t="s">
        <v>31711</v>
      </c>
      <c r="T880">
        <v>0.152084254673993</v>
      </c>
      <c r="U880">
        <v>0.603102917160658</v>
      </c>
      <c r="V880">
        <v>25.8198515915578</v>
      </c>
      <c r="W880">
        <v>0.29261482077562401</v>
      </c>
      <c r="X880">
        <v>0.704072456322962</v>
      </c>
      <c r="Y880">
        <v>25.349824461228501</v>
      </c>
      <c r="Z880">
        <v>0.306975110376564</v>
      </c>
      <c r="AA880">
        <v>0.72610664078822296</v>
      </c>
      <c r="AB880">
        <v>24.8563774907221</v>
      </c>
      <c r="AC880">
        <v>0.27780950890804001</v>
      </c>
      <c r="AD880">
        <v>0.68253123924728298</v>
      </c>
      <c r="AE880">
        <v>24.8938521949229</v>
      </c>
      <c r="AF880">
        <v>4.6407610929182198E-2</v>
      </c>
      <c r="AG880">
        <v>0.476038960109122</v>
      </c>
      <c r="AH880">
        <v>25.8198515915578</v>
      </c>
      <c r="AI880">
        <v>0.56157887380500204</v>
      </c>
      <c r="AJ880">
        <v>0.78121606160956403</v>
      </c>
      <c r="AK880">
        <v>2.2708524893482598</v>
      </c>
    </row>
    <row r="881" spans="1:37" x14ac:dyDescent="0.2">
      <c r="A881" t="s">
        <v>2412</v>
      </c>
      <c r="B881">
        <v>90832148</v>
      </c>
      <c r="C881">
        <v>90832296</v>
      </c>
      <c r="D881">
        <v>149</v>
      </c>
      <c r="E881" t="s">
        <v>3165</v>
      </c>
      <c r="F881">
        <v>7</v>
      </c>
      <c r="G881" t="s">
        <v>3166</v>
      </c>
      <c r="H881" t="s">
        <v>31710</v>
      </c>
      <c r="I881">
        <v>10</v>
      </c>
      <c r="J881">
        <v>90740823</v>
      </c>
      <c r="K881">
        <v>90857698</v>
      </c>
      <c r="L881">
        <v>116876</v>
      </c>
      <c r="M881">
        <v>2</v>
      </c>
      <c r="N881">
        <v>3363</v>
      </c>
      <c r="O881" t="s">
        <v>3162</v>
      </c>
      <c r="P881">
        <v>25402</v>
      </c>
      <c r="Q881" t="s">
        <v>3163</v>
      </c>
      <c r="R881" t="s">
        <v>3164</v>
      </c>
      <c r="S881" t="s">
        <v>31711</v>
      </c>
      <c r="T881">
        <v>0.152084254673993</v>
      </c>
      <c r="U881">
        <v>0.603102917160658</v>
      </c>
      <c r="V881">
        <v>25.9289267697261</v>
      </c>
      <c r="W881">
        <v>0.29261482077562401</v>
      </c>
      <c r="X881">
        <v>0.704072456322962</v>
      </c>
      <c r="Y881">
        <v>25.349824461228501</v>
      </c>
      <c r="Z881">
        <v>0.306975110376564</v>
      </c>
      <c r="AA881">
        <v>0.72610664078822296</v>
      </c>
      <c r="AB881">
        <v>24.965452667205501</v>
      </c>
      <c r="AC881">
        <v>0.27780950890804001</v>
      </c>
      <c r="AD881">
        <v>0.68253123924728298</v>
      </c>
      <c r="AE881">
        <v>25.002927371495002</v>
      </c>
      <c r="AF881">
        <v>4.6407610929182198E-2</v>
      </c>
      <c r="AG881">
        <v>0.476038960109122</v>
      </c>
      <c r="AH881">
        <v>25.9289267697261</v>
      </c>
      <c r="AI881">
        <v>0.56157887380500204</v>
      </c>
      <c r="AJ881">
        <v>0.78121606160956403</v>
      </c>
      <c r="AK881">
        <v>1.9489244270252</v>
      </c>
    </row>
    <row r="882" spans="1:37" x14ac:dyDescent="0.2">
      <c r="A882" t="s">
        <v>2412</v>
      </c>
      <c r="B882">
        <v>90832296</v>
      </c>
      <c r="C882">
        <v>90832444</v>
      </c>
      <c r="D882">
        <v>149</v>
      </c>
      <c r="E882" t="s">
        <v>3167</v>
      </c>
      <c r="F882">
        <v>4</v>
      </c>
      <c r="G882" t="s">
        <v>3168</v>
      </c>
      <c r="H882" t="s">
        <v>31710</v>
      </c>
      <c r="I882">
        <v>10</v>
      </c>
      <c r="J882">
        <v>90740823</v>
      </c>
      <c r="K882">
        <v>90857698</v>
      </c>
      <c r="L882">
        <v>116876</v>
      </c>
      <c r="M882">
        <v>2</v>
      </c>
      <c r="N882">
        <v>3363</v>
      </c>
      <c r="O882" t="s">
        <v>3162</v>
      </c>
      <c r="P882">
        <v>25254</v>
      </c>
      <c r="Q882" t="s">
        <v>3163</v>
      </c>
      <c r="R882" t="s">
        <v>3164</v>
      </c>
      <c r="S882" t="s">
        <v>31711</v>
      </c>
      <c r="T882">
        <v>0.152084254673993</v>
      </c>
      <c r="U882">
        <v>0.603102917160658</v>
      </c>
      <c r="V882">
        <v>25.9289267697261</v>
      </c>
      <c r="W882">
        <v>0.29261482077562401</v>
      </c>
      <c r="X882">
        <v>0.704072456322962</v>
      </c>
      <c r="Y882">
        <v>25.349824461228501</v>
      </c>
      <c r="Z882">
        <v>0.306975110376564</v>
      </c>
      <c r="AA882">
        <v>0.72610664078822296</v>
      </c>
      <c r="AB882">
        <v>24.965452667205501</v>
      </c>
      <c r="AC882">
        <v>0.27780950890804001</v>
      </c>
      <c r="AD882">
        <v>0.68253123924728298</v>
      </c>
      <c r="AE882">
        <v>25.002927371495002</v>
      </c>
      <c r="AF882">
        <v>4.6407610929182198E-2</v>
      </c>
      <c r="AG882">
        <v>0.476038960109122</v>
      </c>
      <c r="AH882">
        <v>25.9289267697261</v>
      </c>
      <c r="AI882">
        <v>0.56157887380500204</v>
      </c>
      <c r="AJ882">
        <v>0.78121606160956403</v>
      </c>
      <c r="AK882">
        <v>1.9489244270252</v>
      </c>
    </row>
    <row r="883" spans="1:37" x14ac:dyDescent="0.2">
      <c r="A883" t="s">
        <v>2412</v>
      </c>
      <c r="B883">
        <v>91005123</v>
      </c>
      <c r="C883">
        <v>91005265</v>
      </c>
      <c r="D883">
        <v>143</v>
      </c>
      <c r="E883" t="s">
        <v>3169</v>
      </c>
      <c r="F883">
        <v>0</v>
      </c>
      <c r="G883" t="s">
        <v>3170</v>
      </c>
      <c r="H883" t="s">
        <v>31712</v>
      </c>
      <c r="I883">
        <v>10</v>
      </c>
      <c r="J883">
        <v>91033157</v>
      </c>
      <c r="K883">
        <v>91062164</v>
      </c>
      <c r="L883">
        <v>29008</v>
      </c>
      <c r="M883">
        <v>1</v>
      </c>
      <c r="N883">
        <v>100874184</v>
      </c>
      <c r="O883" t="s">
        <v>3171</v>
      </c>
      <c r="P883">
        <v>-27892</v>
      </c>
      <c r="Q883" t="s">
        <v>40</v>
      </c>
      <c r="R883" t="s">
        <v>3172</v>
      </c>
      <c r="S883" t="s">
        <v>31713</v>
      </c>
      <c r="T883">
        <v>0.35387198439864398</v>
      </c>
      <c r="U883">
        <v>0.603102917160658</v>
      </c>
      <c r="V883">
        <v>-22.794104808829101</v>
      </c>
      <c r="W883">
        <v>0.89107655920673101</v>
      </c>
      <c r="X883">
        <v>0.95159051474143896</v>
      </c>
      <c r="Y883">
        <v>1.5397238213239099</v>
      </c>
      <c r="Z883">
        <v>1</v>
      </c>
      <c r="AA883">
        <v>1</v>
      </c>
      <c r="AB883">
        <v>-0.47730782177796799</v>
      </c>
      <c r="AC883">
        <v>0.85817338719172098</v>
      </c>
      <c r="AD883">
        <v>0.94068432309766403</v>
      </c>
      <c r="AE883">
        <v>1.5835772705879401</v>
      </c>
      <c r="AF883">
        <v>0.22065000948199101</v>
      </c>
      <c r="AG883">
        <v>0.68151250837662902</v>
      </c>
      <c r="AH883">
        <v>-23.087309080684001</v>
      </c>
      <c r="AI883">
        <v>0.95029317176085903</v>
      </c>
      <c r="AJ883">
        <v>0.98621344597861504</v>
      </c>
      <c r="AK883">
        <v>0.58065649111536</v>
      </c>
    </row>
    <row r="884" spans="1:37" x14ac:dyDescent="0.2">
      <c r="A884" t="s">
        <v>2412</v>
      </c>
      <c r="B884">
        <v>93009462</v>
      </c>
      <c r="C884">
        <v>93009760</v>
      </c>
      <c r="D884">
        <v>299</v>
      </c>
      <c r="E884" t="s">
        <v>3173</v>
      </c>
      <c r="F884">
        <v>2</v>
      </c>
      <c r="G884" t="s">
        <v>3174</v>
      </c>
      <c r="H884" t="s">
        <v>31714</v>
      </c>
      <c r="I884">
        <v>10</v>
      </c>
      <c r="J884">
        <v>92997474</v>
      </c>
      <c r="K884">
        <v>93014267</v>
      </c>
      <c r="L884">
        <v>16794</v>
      </c>
      <c r="M884">
        <v>1</v>
      </c>
      <c r="N884">
        <v>54536</v>
      </c>
      <c r="O884" t="s">
        <v>3175</v>
      </c>
      <c r="P884">
        <v>11988</v>
      </c>
      <c r="Q884" t="s">
        <v>3176</v>
      </c>
      <c r="R884" t="s">
        <v>3177</v>
      </c>
      <c r="S884" t="s">
        <v>31715</v>
      </c>
      <c r="T884">
        <v>0.32911398597860803</v>
      </c>
      <c r="U884">
        <v>0.603102917160658</v>
      </c>
      <c r="V884">
        <v>23.5709044235801</v>
      </c>
      <c r="W884">
        <v>0.20525741147413201</v>
      </c>
      <c r="X884">
        <v>0.704072456322962</v>
      </c>
      <c r="Y884">
        <v>-25.0921899429758</v>
      </c>
      <c r="Z884">
        <v>0.306975110376564</v>
      </c>
      <c r="AA884">
        <v>0.72610664078822296</v>
      </c>
      <c r="AB884">
        <v>24.3303497082291</v>
      </c>
      <c r="AC884">
        <v>7.0489011448141195E-2</v>
      </c>
      <c r="AD884">
        <v>0.57684129297949804</v>
      </c>
      <c r="AE884">
        <v>-25.0921899429758</v>
      </c>
      <c r="AF884">
        <v>0.64997455747578503</v>
      </c>
      <c r="AG884">
        <v>0.80674443595273604</v>
      </c>
      <c r="AH884">
        <v>-0.202284377265879</v>
      </c>
      <c r="AI884">
        <v>0.35038410267202102</v>
      </c>
      <c r="AJ884">
        <v>0.78121606160956403</v>
      </c>
      <c r="AK884">
        <v>-24.2234345095736</v>
      </c>
    </row>
    <row r="885" spans="1:37" x14ac:dyDescent="0.2">
      <c r="A885" t="s">
        <v>2412</v>
      </c>
      <c r="B885">
        <v>93009940</v>
      </c>
      <c r="C885">
        <v>93010229</v>
      </c>
      <c r="D885">
        <v>290</v>
      </c>
      <c r="E885" t="s">
        <v>3178</v>
      </c>
      <c r="F885">
        <v>2</v>
      </c>
      <c r="G885" t="s">
        <v>3179</v>
      </c>
      <c r="H885" t="s">
        <v>31714</v>
      </c>
      <c r="I885">
        <v>10</v>
      </c>
      <c r="J885">
        <v>92997474</v>
      </c>
      <c r="K885">
        <v>93014267</v>
      </c>
      <c r="L885">
        <v>16794</v>
      </c>
      <c r="M885">
        <v>1</v>
      </c>
      <c r="N885">
        <v>54536</v>
      </c>
      <c r="O885" t="s">
        <v>3175</v>
      </c>
      <c r="P885">
        <v>12466</v>
      </c>
      <c r="Q885" t="s">
        <v>3176</v>
      </c>
      <c r="R885" t="s">
        <v>3177</v>
      </c>
      <c r="S885" t="s">
        <v>31715</v>
      </c>
      <c r="T885">
        <v>0.32911398597860803</v>
      </c>
      <c r="U885">
        <v>0.603102917160658</v>
      </c>
      <c r="V885">
        <v>23.085477642720999</v>
      </c>
      <c r="W885">
        <v>0.20525741147413201</v>
      </c>
      <c r="X885">
        <v>0.704072456322962</v>
      </c>
      <c r="Y885">
        <v>-24.8169519772329</v>
      </c>
      <c r="Z885">
        <v>0.306975110376564</v>
      </c>
      <c r="AA885">
        <v>0.72610664078822296</v>
      </c>
      <c r="AB885">
        <v>24.055111748383901</v>
      </c>
      <c r="AC885">
        <v>7.0489011448141195E-2</v>
      </c>
      <c r="AD885">
        <v>0.57684129297949804</v>
      </c>
      <c r="AE885">
        <v>-24.8169519772329</v>
      </c>
      <c r="AF885">
        <v>0.64997455747578503</v>
      </c>
      <c r="AG885">
        <v>0.80674443595273604</v>
      </c>
      <c r="AH885">
        <v>-0.49506609455845801</v>
      </c>
      <c r="AI885">
        <v>0.35038410267202102</v>
      </c>
      <c r="AJ885">
        <v>0.78121606160956403</v>
      </c>
      <c r="AK885">
        <v>-23.948196550834201</v>
      </c>
    </row>
    <row r="886" spans="1:37" x14ac:dyDescent="0.2">
      <c r="A886" t="s">
        <v>2412</v>
      </c>
      <c r="B886">
        <v>94313374</v>
      </c>
      <c r="C886">
        <v>94313525</v>
      </c>
      <c r="D886">
        <v>152</v>
      </c>
      <c r="E886" t="s">
        <v>3180</v>
      </c>
      <c r="F886">
        <v>2</v>
      </c>
      <c r="G886" t="s">
        <v>3181</v>
      </c>
      <c r="H886" t="s">
        <v>31003</v>
      </c>
      <c r="I886">
        <v>10</v>
      </c>
      <c r="J886">
        <v>94309642</v>
      </c>
      <c r="K886">
        <v>94322031</v>
      </c>
      <c r="L886">
        <v>12390</v>
      </c>
      <c r="M886">
        <v>1</v>
      </c>
      <c r="N886">
        <v>51196</v>
      </c>
      <c r="O886" t="s">
        <v>3182</v>
      </c>
      <c r="P886">
        <v>3732</v>
      </c>
      <c r="Q886" t="s">
        <v>3183</v>
      </c>
      <c r="R886" t="s">
        <v>3184</v>
      </c>
      <c r="S886" t="s">
        <v>31716</v>
      </c>
      <c r="T886">
        <v>8.8407481283857503E-2</v>
      </c>
      <c r="U886">
        <v>0.603102917160658</v>
      </c>
      <c r="V886">
        <v>-25.387795687353702</v>
      </c>
      <c r="W886">
        <v>0.20525741147413201</v>
      </c>
      <c r="X886">
        <v>0.704072456322962</v>
      </c>
      <c r="Y886">
        <v>-24.675933222092599</v>
      </c>
      <c r="Z886">
        <v>1.7313209044554401E-2</v>
      </c>
      <c r="AA886">
        <v>0.72610664078822296</v>
      </c>
      <c r="AB886">
        <v>-25.387795687353702</v>
      </c>
      <c r="AC886">
        <v>0.30184355666711699</v>
      </c>
      <c r="AD886">
        <v>0.68253123924728298</v>
      </c>
      <c r="AE886">
        <v>-1.73743852282029</v>
      </c>
      <c r="AF886">
        <v>0.22065000948199101</v>
      </c>
      <c r="AG886">
        <v>0.68151250837662902</v>
      </c>
      <c r="AH886">
        <v>-24.458185044976901</v>
      </c>
      <c r="AI886">
        <v>0.24456414000292601</v>
      </c>
      <c r="AJ886">
        <v>0.78121606160956403</v>
      </c>
      <c r="AK886">
        <v>-24.387795720215099</v>
      </c>
    </row>
    <row r="887" spans="1:37" x14ac:dyDescent="0.2">
      <c r="A887" t="s">
        <v>2412</v>
      </c>
      <c r="B887">
        <v>97165591</v>
      </c>
      <c r="C887">
        <v>97165881</v>
      </c>
      <c r="D887">
        <v>291</v>
      </c>
      <c r="E887" t="s">
        <v>3185</v>
      </c>
      <c r="F887">
        <v>5</v>
      </c>
      <c r="G887" t="s">
        <v>3186</v>
      </c>
      <c r="H887" t="s">
        <v>31717</v>
      </c>
      <c r="I887">
        <v>10</v>
      </c>
      <c r="J887">
        <v>97037698</v>
      </c>
      <c r="K887">
        <v>97185623</v>
      </c>
      <c r="L887">
        <v>147926</v>
      </c>
      <c r="M887">
        <v>2</v>
      </c>
      <c r="N887">
        <v>6585</v>
      </c>
      <c r="O887" t="s">
        <v>3187</v>
      </c>
      <c r="P887">
        <v>19742</v>
      </c>
      <c r="Q887" t="s">
        <v>3188</v>
      </c>
      <c r="R887" t="s">
        <v>3189</v>
      </c>
      <c r="S887" t="s">
        <v>31718</v>
      </c>
      <c r="T887">
        <v>0.35387198439864398</v>
      </c>
      <c r="U887">
        <v>0.603102917160658</v>
      </c>
      <c r="V887">
        <v>-24.172616310012</v>
      </c>
      <c r="W887" t="s">
        <v>40</v>
      </c>
      <c r="X887" t="s">
        <v>40</v>
      </c>
      <c r="Y887">
        <v>0</v>
      </c>
      <c r="Z887">
        <v>0.65379035313853895</v>
      </c>
      <c r="AA887">
        <v>0.84521697243271998</v>
      </c>
      <c r="AB887">
        <v>-3.4641230604025299</v>
      </c>
      <c r="AC887">
        <v>0.27780950890804001</v>
      </c>
      <c r="AD887">
        <v>0.68253123924728298</v>
      </c>
      <c r="AE887">
        <v>23.541395995806301</v>
      </c>
      <c r="AF887">
        <v>0.32549523997010099</v>
      </c>
      <c r="AG887">
        <v>0.70473078222419605</v>
      </c>
      <c r="AH887">
        <v>-23.467395420582001</v>
      </c>
      <c r="AI887">
        <v>0.35038410267202102</v>
      </c>
      <c r="AJ887">
        <v>0.78121606160956403</v>
      </c>
      <c r="AK887">
        <v>-23.397006098910101</v>
      </c>
    </row>
    <row r="888" spans="1:37" x14ac:dyDescent="0.2">
      <c r="A888" t="s">
        <v>2412</v>
      </c>
      <c r="B888">
        <v>97165954</v>
      </c>
      <c r="C888">
        <v>97166107</v>
      </c>
      <c r="D888">
        <v>154</v>
      </c>
      <c r="E888" t="s">
        <v>3190</v>
      </c>
      <c r="F888">
        <v>2</v>
      </c>
      <c r="G888" t="s">
        <v>3191</v>
      </c>
      <c r="H888" t="s">
        <v>31717</v>
      </c>
      <c r="I888">
        <v>10</v>
      </c>
      <c r="J888">
        <v>97037698</v>
      </c>
      <c r="K888">
        <v>97185623</v>
      </c>
      <c r="L888">
        <v>147926</v>
      </c>
      <c r="M888">
        <v>2</v>
      </c>
      <c r="N888">
        <v>6585</v>
      </c>
      <c r="O888" t="s">
        <v>3187</v>
      </c>
      <c r="P888">
        <v>19516</v>
      </c>
      <c r="Q888" t="s">
        <v>3188</v>
      </c>
      <c r="R888" t="s">
        <v>3189</v>
      </c>
      <c r="S888" t="s">
        <v>31718</v>
      </c>
      <c r="T888">
        <v>0.35387198439864398</v>
      </c>
      <c r="U888">
        <v>0.603102917160658</v>
      </c>
      <c r="V888">
        <v>-24.172616310012</v>
      </c>
      <c r="W888" t="s">
        <v>40</v>
      </c>
      <c r="X888" t="s">
        <v>40</v>
      </c>
      <c r="Y888">
        <v>0</v>
      </c>
      <c r="Z888">
        <v>0.65379035313853895</v>
      </c>
      <c r="AA888">
        <v>0.84521697243271998</v>
      </c>
      <c r="AB888">
        <v>-3.4641230604025299</v>
      </c>
      <c r="AC888">
        <v>0.27780950890804001</v>
      </c>
      <c r="AD888">
        <v>0.68253123924728298</v>
      </c>
      <c r="AE888">
        <v>23.541395995806301</v>
      </c>
      <c r="AF888">
        <v>0.32549523997010099</v>
      </c>
      <c r="AG888">
        <v>0.70473078222419605</v>
      </c>
      <c r="AH888">
        <v>-23.467395420582001</v>
      </c>
      <c r="AI888">
        <v>0.35038410267202102</v>
      </c>
      <c r="AJ888">
        <v>0.78121606160956403</v>
      </c>
      <c r="AK888">
        <v>-23.397006098910101</v>
      </c>
    </row>
    <row r="889" spans="1:37" x14ac:dyDescent="0.2">
      <c r="A889" t="s">
        <v>2412</v>
      </c>
      <c r="B889">
        <v>98788031</v>
      </c>
      <c r="C889">
        <v>98788205</v>
      </c>
      <c r="D889">
        <v>175</v>
      </c>
      <c r="E889" t="s">
        <v>3192</v>
      </c>
      <c r="F889">
        <v>2</v>
      </c>
      <c r="G889" t="s">
        <v>3193</v>
      </c>
      <c r="H889" t="s">
        <v>31719</v>
      </c>
      <c r="I889">
        <v>10</v>
      </c>
      <c r="J889">
        <v>98457077</v>
      </c>
      <c r="K889">
        <v>98744071</v>
      </c>
      <c r="L889">
        <v>286995</v>
      </c>
      <c r="M889">
        <v>2</v>
      </c>
      <c r="N889">
        <v>60495</v>
      </c>
      <c r="O889" t="s">
        <v>3194</v>
      </c>
      <c r="P889">
        <v>-43960</v>
      </c>
      <c r="Q889" t="s">
        <v>3195</v>
      </c>
      <c r="R889" t="s">
        <v>3196</v>
      </c>
      <c r="S889" t="s">
        <v>31720</v>
      </c>
      <c r="T889">
        <v>0.16337817945559199</v>
      </c>
      <c r="U889">
        <v>0.603102917160658</v>
      </c>
      <c r="V889">
        <v>-0.58972253990710499</v>
      </c>
      <c r="W889">
        <v>0.148028429016099</v>
      </c>
      <c r="X889">
        <v>0.704072456322962</v>
      </c>
      <c r="Y889">
        <v>-1.1225446198334501</v>
      </c>
      <c r="Z889">
        <v>0.28492163613444799</v>
      </c>
      <c r="AA889">
        <v>0.72610664078822296</v>
      </c>
      <c r="AB889">
        <v>-0.234911717000612</v>
      </c>
      <c r="AC889">
        <v>0.38553149633238598</v>
      </c>
      <c r="AD889">
        <v>0.80002958094019305</v>
      </c>
      <c r="AE889">
        <v>-0.75284906089836701</v>
      </c>
      <c r="AF889">
        <v>0.16161260806174399</v>
      </c>
      <c r="AG889">
        <v>0.68151250837662902</v>
      </c>
      <c r="AH889">
        <v>-0.62007024116342402</v>
      </c>
      <c r="AI889">
        <v>8.4906023355553195E-2</v>
      </c>
      <c r="AJ889">
        <v>0.78121606160956403</v>
      </c>
      <c r="AK889">
        <v>-0.93280088620844903</v>
      </c>
    </row>
    <row r="890" spans="1:37" x14ac:dyDescent="0.2">
      <c r="A890" t="s">
        <v>2412</v>
      </c>
      <c r="B890">
        <v>98788205</v>
      </c>
      <c r="C890">
        <v>98788379</v>
      </c>
      <c r="D890">
        <v>175</v>
      </c>
      <c r="E890" t="s">
        <v>3197</v>
      </c>
      <c r="F890">
        <v>3</v>
      </c>
      <c r="G890" t="s">
        <v>3198</v>
      </c>
      <c r="H890" t="s">
        <v>31719</v>
      </c>
      <c r="I890">
        <v>10</v>
      </c>
      <c r="J890">
        <v>98457077</v>
      </c>
      <c r="K890">
        <v>98744071</v>
      </c>
      <c r="L890">
        <v>286995</v>
      </c>
      <c r="M890">
        <v>2</v>
      </c>
      <c r="N890">
        <v>60495</v>
      </c>
      <c r="O890" t="s">
        <v>3194</v>
      </c>
      <c r="P890">
        <v>-44134</v>
      </c>
      <c r="Q890" t="s">
        <v>3195</v>
      </c>
      <c r="R890" t="s">
        <v>3196</v>
      </c>
      <c r="S890" t="s">
        <v>31720</v>
      </c>
      <c r="T890">
        <v>0.16337817945559199</v>
      </c>
      <c r="U890">
        <v>0.603102917160658</v>
      </c>
      <c r="V890">
        <v>-0.58972253990710499</v>
      </c>
      <c r="W890">
        <v>0.148028429016099</v>
      </c>
      <c r="X890">
        <v>0.704072456322962</v>
      </c>
      <c r="Y890">
        <v>-1.1225446198334501</v>
      </c>
      <c r="Z890">
        <v>0.28492163613444799</v>
      </c>
      <c r="AA890">
        <v>0.72610664078822296</v>
      </c>
      <c r="AB890">
        <v>-0.234911717000612</v>
      </c>
      <c r="AC890">
        <v>0.38553149633238598</v>
      </c>
      <c r="AD890">
        <v>0.80002958094019305</v>
      </c>
      <c r="AE890">
        <v>-0.75284906089836701</v>
      </c>
      <c r="AF890">
        <v>0.16161260806174399</v>
      </c>
      <c r="AG890">
        <v>0.68151250837662902</v>
      </c>
      <c r="AH890">
        <v>-0.62007024116342402</v>
      </c>
      <c r="AI890">
        <v>8.4906023355553195E-2</v>
      </c>
      <c r="AJ890">
        <v>0.78121606160956403</v>
      </c>
      <c r="AK890">
        <v>-0.93280088620844903</v>
      </c>
    </row>
    <row r="891" spans="1:37" x14ac:dyDescent="0.2">
      <c r="A891" t="s">
        <v>2412</v>
      </c>
      <c r="B891">
        <v>99526680</v>
      </c>
      <c r="C891">
        <v>99526828</v>
      </c>
      <c r="D891">
        <v>149</v>
      </c>
      <c r="E891" t="s">
        <v>3199</v>
      </c>
      <c r="F891">
        <v>2</v>
      </c>
      <c r="G891" t="s">
        <v>3200</v>
      </c>
      <c r="H891" t="s">
        <v>30987</v>
      </c>
      <c r="I891">
        <v>10</v>
      </c>
      <c r="J891">
        <v>99526350</v>
      </c>
      <c r="K891">
        <v>99527443</v>
      </c>
      <c r="L891">
        <v>1094</v>
      </c>
      <c r="M891">
        <v>2</v>
      </c>
      <c r="N891">
        <v>101927324</v>
      </c>
      <c r="O891" t="s">
        <v>3201</v>
      </c>
      <c r="P891">
        <v>615</v>
      </c>
      <c r="Q891" t="s">
        <v>3202</v>
      </c>
      <c r="R891" t="s">
        <v>3203</v>
      </c>
      <c r="S891" t="s">
        <v>31721</v>
      </c>
      <c r="T891">
        <v>0.32911398597860803</v>
      </c>
      <c r="U891">
        <v>0.603102917160658</v>
      </c>
      <c r="V891">
        <v>23.387987926961401</v>
      </c>
      <c r="W891">
        <v>0.38920677604595899</v>
      </c>
      <c r="X891">
        <v>0.704072456322962</v>
      </c>
      <c r="Y891">
        <v>-23.186354085506</v>
      </c>
      <c r="Z891">
        <v>0.306975110376564</v>
      </c>
      <c r="AA891">
        <v>0.72610664078822296</v>
      </c>
      <c r="AB891">
        <v>23.470903269158701</v>
      </c>
      <c r="AC891">
        <v>0.75388744886274095</v>
      </c>
      <c r="AD891">
        <v>0.87989882095915395</v>
      </c>
      <c r="AE891">
        <v>-0.63303181599619796</v>
      </c>
      <c r="AF891">
        <v>0.64997455747578503</v>
      </c>
      <c r="AG891">
        <v>0.80674443595273604</v>
      </c>
      <c r="AH891">
        <v>0.90866622655882201</v>
      </c>
      <c r="AI891">
        <v>0.35038410267202102</v>
      </c>
      <c r="AJ891">
        <v>0.78121606160956403</v>
      </c>
      <c r="AK891">
        <v>-23.3639880747874</v>
      </c>
    </row>
    <row r="892" spans="1:37" x14ac:dyDescent="0.2">
      <c r="A892" t="s">
        <v>2412</v>
      </c>
      <c r="B892">
        <v>99526828</v>
      </c>
      <c r="C892">
        <v>99526976</v>
      </c>
      <c r="D892">
        <v>149</v>
      </c>
      <c r="E892" t="s">
        <v>3204</v>
      </c>
      <c r="F892">
        <v>0</v>
      </c>
      <c r="G892" t="s">
        <v>3205</v>
      </c>
      <c r="H892" t="s">
        <v>30987</v>
      </c>
      <c r="I892">
        <v>10</v>
      </c>
      <c r="J892">
        <v>99526350</v>
      </c>
      <c r="K892">
        <v>99527443</v>
      </c>
      <c r="L892">
        <v>1094</v>
      </c>
      <c r="M892">
        <v>2</v>
      </c>
      <c r="N892">
        <v>101927324</v>
      </c>
      <c r="O892" t="s">
        <v>3201</v>
      </c>
      <c r="P892">
        <v>467</v>
      </c>
      <c r="Q892" t="s">
        <v>3202</v>
      </c>
      <c r="R892" t="s">
        <v>3203</v>
      </c>
      <c r="S892" t="s">
        <v>31721</v>
      </c>
      <c r="T892">
        <v>0.32911398597860803</v>
      </c>
      <c r="U892">
        <v>0.603102917160658</v>
      </c>
      <c r="V892">
        <v>23.387987926961401</v>
      </c>
      <c r="W892">
        <v>0.38920677604595899</v>
      </c>
      <c r="X892">
        <v>0.704072456322962</v>
      </c>
      <c r="Y892">
        <v>-23.186354085506</v>
      </c>
      <c r="Z892">
        <v>0.306975110376564</v>
      </c>
      <c r="AA892">
        <v>0.72610664078822296</v>
      </c>
      <c r="AB892">
        <v>23.470903269158701</v>
      </c>
      <c r="AC892">
        <v>0.75388744886274095</v>
      </c>
      <c r="AD892">
        <v>0.87989882095915395</v>
      </c>
      <c r="AE892">
        <v>-0.63303181599619796</v>
      </c>
      <c r="AF892">
        <v>0.64997455747578503</v>
      </c>
      <c r="AG892">
        <v>0.80674443595273604</v>
      </c>
      <c r="AH892">
        <v>0.90866622655882201</v>
      </c>
      <c r="AI892">
        <v>0.35038410267202102</v>
      </c>
      <c r="AJ892">
        <v>0.78121606160956403</v>
      </c>
      <c r="AK892">
        <v>-23.3639880747874</v>
      </c>
    </row>
    <row r="893" spans="1:37" x14ac:dyDescent="0.2">
      <c r="A893" t="s">
        <v>2412</v>
      </c>
      <c r="B893">
        <v>99526976</v>
      </c>
      <c r="C893">
        <v>99527124</v>
      </c>
      <c r="D893">
        <v>149</v>
      </c>
      <c r="E893" t="s">
        <v>3206</v>
      </c>
      <c r="F893">
        <v>2</v>
      </c>
      <c r="G893" t="s">
        <v>3207</v>
      </c>
      <c r="H893" t="s">
        <v>30987</v>
      </c>
      <c r="I893">
        <v>10</v>
      </c>
      <c r="J893">
        <v>99526350</v>
      </c>
      <c r="K893">
        <v>99527443</v>
      </c>
      <c r="L893">
        <v>1094</v>
      </c>
      <c r="M893">
        <v>2</v>
      </c>
      <c r="N893">
        <v>101927324</v>
      </c>
      <c r="O893" t="s">
        <v>3201</v>
      </c>
      <c r="P893">
        <v>319</v>
      </c>
      <c r="Q893" t="s">
        <v>3202</v>
      </c>
      <c r="R893" t="s">
        <v>3203</v>
      </c>
      <c r="S893" t="s">
        <v>31721</v>
      </c>
      <c r="T893">
        <v>0.32911398597860803</v>
      </c>
      <c r="U893">
        <v>0.603102917160658</v>
      </c>
      <c r="V893">
        <v>23.387987926961401</v>
      </c>
      <c r="W893">
        <v>0.38920677604595899</v>
      </c>
      <c r="X893">
        <v>0.704072456322962</v>
      </c>
      <c r="Y893">
        <v>-23.186354085506</v>
      </c>
      <c r="Z893">
        <v>0.306975110376564</v>
      </c>
      <c r="AA893">
        <v>0.72610664078822296</v>
      </c>
      <c r="AB893">
        <v>23.360472134074101</v>
      </c>
      <c r="AC893">
        <v>0.71753805159658501</v>
      </c>
      <c r="AD893">
        <v>0.87989882095915395</v>
      </c>
      <c r="AE893">
        <v>-0.85542419826684202</v>
      </c>
      <c r="AF893">
        <v>0.61410715005536498</v>
      </c>
      <c r="AG893">
        <v>0.80674443595273604</v>
      </c>
      <c r="AH893">
        <v>1.1310586067733699</v>
      </c>
      <c r="AI893">
        <v>0.35038410267202102</v>
      </c>
      <c r="AJ893">
        <v>0.78121606160956403</v>
      </c>
      <c r="AK893">
        <v>-23.253556940462101</v>
      </c>
    </row>
    <row r="894" spans="1:37" x14ac:dyDescent="0.2">
      <c r="A894" t="s">
        <v>2412</v>
      </c>
      <c r="B894">
        <v>100103199</v>
      </c>
      <c r="C894">
        <v>100103445</v>
      </c>
      <c r="D894">
        <v>247</v>
      </c>
      <c r="E894" t="s">
        <v>3208</v>
      </c>
      <c r="F894">
        <v>2</v>
      </c>
      <c r="G894" t="s">
        <v>3209</v>
      </c>
      <c r="H894" t="s">
        <v>31000</v>
      </c>
      <c r="I894">
        <v>10</v>
      </c>
      <c r="J894">
        <v>100042193</v>
      </c>
      <c r="K894">
        <v>100081869</v>
      </c>
      <c r="L894">
        <v>39677</v>
      </c>
      <c r="M894">
        <v>2</v>
      </c>
      <c r="N894">
        <v>1369</v>
      </c>
      <c r="O894" t="s">
        <v>3210</v>
      </c>
      <c r="P894">
        <v>-21330</v>
      </c>
      <c r="Q894" t="s">
        <v>3211</v>
      </c>
      <c r="R894" t="s">
        <v>3212</v>
      </c>
      <c r="S894" t="s">
        <v>31722</v>
      </c>
      <c r="T894">
        <v>0.32911398597860803</v>
      </c>
      <c r="U894">
        <v>0.603102917160658</v>
      </c>
      <c r="V894">
        <v>23.56439875253</v>
      </c>
      <c r="W894">
        <v>0.29261482077562401</v>
      </c>
      <c r="X894">
        <v>0.704072456322962</v>
      </c>
      <c r="Y894">
        <v>23.758919929283699</v>
      </c>
      <c r="Z894">
        <v>0.48464167878831399</v>
      </c>
      <c r="AA894">
        <v>0.84435025072159198</v>
      </c>
      <c r="AB894">
        <v>22.600924739041101</v>
      </c>
      <c r="AC894">
        <v>0.27780950890804001</v>
      </c>
      <c r="AD894">
        <v>0.68253123924728298</v>
      </c>
      <c r="AE894">
        <v>23.6999177769463</v>
      </c>
      <c r="AF894">
        <v>0.16793847098801201</v>
      </c>
      <c r="AG894">
        <v>0.68151250837662902</v>
      </c>
      <c r="AH894">
        <v>23.56439875253</v>
      </c>
      <c r="AI894">
        <v>0.56157887380500204</v>
      </c>
      <c r="AJ894">
        <v>0.78121606160956403</v>
      </c>
      <c r="AK894">
        <v>1.26491037671395</v>
      </c>
    </row>
    <row r="895" spans="1:37" x14ac:dyDescent="0.2">
      <c r="A895" t="s">
        <v>2412</v>
      </c>
      <c r="B895">
        <v>100304568</v>
      </c>
      <c r="C895">
        <v>100304715</v>
      </c>
      <c r="D895">
        <v>148</v>
      </c>
      <c r="E895" t="s">
        <v>3213</v>
      </c>
      <c r="F895">
        <v>0</v>
      </c>
      <c r="G895" t="s">
        <v>3214</v>
      </c>
      <c r="H895" t="s">
        <v>31723</v>
      </c>
      <c r="I895">
        <v>10</v>
      </c>
      <c r="J895">
        <v>100273293</v>
      </c>
      <c r="K895">
        <v>100286680</v>
      </c>
      <c r="L895">
        <v>13388</v>
      </c>
      <c r="M895">
        <v>2</v>
      </c>
      <c r="N895">
        <v>282991</v>
      </c>
      <c r="O895" t="s">
        <v>3215</v>
      </c>
      <c r="P895">
        <v>-17888</v>
      </c>
      <c r="Q895" t="s">
        <v>3216</v>
      </c>
      <c r="R895" t="s">
        <v>3217</v>
      </c>
      <c r="S895" t="s">
        <v>31724</v>
      </c>
      <c r="T895">
        <v>0.17308923567461099</v>
      </c>
      <c r="U895">
        <v>0.603102917160658</v>
      </c>
      <c r="V895">
        <v>-24.334200853252401</v>
      </c>
      <c r="W895">
        <v>0.38920677604595899</v>
      </c>
      <c r="X895">
        <v>0.704072456322962</v>
      </c>
      <c r="Y895">
        <v>-23.330576916235</v>
      </c>
      <c r="Z895">
        <v>5.50355599158565E-2</v>
      </c>
      <c r="AA895">
        <v>0.72610664078822296</v>
      </c>
      <c r="AB895">
        <v>-24.334200853252401</v>
      </c>
      <c r="AC895">
        <v>0.71753805159658501</v>
      </c>
      <c r="AD895">
        <v>0.87989882095915395</v>
      </c>
      <c r="AE895">
        <v>-0.99200105016751505</v>
      </c>
      <c r="AF895">
        <v>0.32549523997010099</v>
      </c>
      <c r="AG895">
        <v>0.70473078222419605</v>
      </c>
      <c r="AH895">
        <v>-23.4045902428579</v>
      </c>
      <c r="AI895">
        <v>0.35038410267202102</v>
      </c>
      <c r="AJ895">
        <v>0.78121606160956403</v>
      </c>
      <c r="AK895">
        <v>-23.334200921462699</v>
      </c>
    </row>
    <row r="896" spans="1:37" x14ac:dyDescent="0.2">
      <c r="A896" t="s">
        <v>2412</v>
      </c>
      <c r="B896">
        <v>100304715</v>
      </c>
      <c r="C896">
        <v>100304862</v>
      </c>
      <c r="D896">
        <v>148</v>
      </c>
      <c r="E896" t="s">
        <v>3218</v>
      </c>
      <c r="F896">
        <v>3</v>
      </c>
      <c r="G896" t="s">
        <v>3219</v>
      </c>
      <c r="H896" t="s">
        <v>31723</v>
      </c>
      <c r="I896">
        <v>10</v>
      </c>
      <c r="J896">
        <v>100273293</v>
      </c>
      <c r="K896">
        <v>100286680</v>
      </c>
      <c r="L896">
        <v>13388</v>
      </c>
      <c r="M896">
        <v>2</v>
      </c>
      <c r="N896">
        <v>282991</v>
      </c>
      <c r="O896" t="s">
        <v>3215</v>
      </c>
      <c r="P896">
        <v>-18035</v>
      </c>
      <c r="Q896" t="s">
        <v>3216</v>
      </c>
      <c r="R896" t="s">
        <v>3217</v>
      </c>
      <c r="S896" t="s">
        <v>31724</v>
      </c>
      <c r="T896">
        <v>0.17308923567461099</v>
      </c>
      <c r="U896">
        <v>0.603102917160658</v>
      </c>
      <c r="V896">
        <v>-24.334200853252401</v>
      </c>
      <c r="W896">
        <v>0.38920677604595899</v>
      </c>
      <c r="X896">
        <v>0.704072456322962</v>
      </c>
      <c r="Y896">
        <v>-23.330576916235</v>
      </c>
      <c r="Z896">
        <v>5.50355599158565E-2</v>
      </c>
      <c r="AA896">
        <v>0.72610664078822296</v>
      </c>
      <c r="AB896">
        <v>-24.334200853252401</v>
      </c>
      <c r="AC896">
        <v>0.71753805159658501</v>
      </c>
      <c r="AD896">
        <v>0.87989882095915395</v>
      </c>
      <c r="AE896">
        <v>-0.99200105016751505</v>
      </c>
      <c r="AF896">
        <v>0.32549523997010099</v>
      </c>
      <c r="AG896">
        <v>0.70473078222419605</v>
      </c>
      <c r="AH896">
        <v>-23.4045902428579</v>
      </c>
      <c r="AI896">
        <v>0.35038410267202102</v>
      </c>
      <c r="AJ896">
        <v>0.78121606160956403</v>
      </c>
      <c r="AK896">
        <v>-23.334200921462699</v>
      </c>
    </row>
    <row r="897" spans="1:37" x14ac:dyDescent="0.2">
      <c r="A897" t="s">
        <v>2412</v>
      </c>
      <c r="B897">
        <v>100304862</v>
      </c>
      <c r="C897">
        <v>100305009</v>
      </c>
      <c r="D897">
        <v>148</v>
      </c>
      <c r="E897" t="s">
        <v>3220</v>
      </c>
      <c r="F897">
        <v>0</v>
      </c>
      <c r="G897" t="s">
        <v>3221</v>
      </c>
      <c r="H897" t="s">
        <v>31723</v>
      </c>
      <c r="I897">
        <v>10</v>
      </c>
      <c r="J897">
        <v>100273293</v>
      </c>
      <c r="K897">
        <v>100286680</v>
      </c>
      <c r="L897">
        <v>13388</v>
      </c>
      <c r="M897">
        <v>2</v>
      </c>
      <c r="N897">
        <v>282991</v>
      </c>
      <c r="O897" t="s">
        <v>3215</v>
      </c>
      <c r="P897">
        <v>-18182</v>
      </c>
      <c r="Q897" t="s">
        <v>3216</v>
      </c>
      <c r="R897" t="s">
        <v>3217</v>
      </c>
      <c r="S897" t="s">
        <v>31724</v>
      </c>
      <c r="T897">
        <v>0.17308923567461099</v>
      </c>
      <c r="U897">
        <v>0.603102917160658</v>
      </c>
      <c r="V897">
        <v>-24.334200853252401</v>
      </c>
      <c r="W897">
        <v>0.38920677604595899</v>
      </c>
      <c r="X897">
        <v>0.704072456322962</v>
      </c>
      <c r="Y897">
        <v>-23.330576916235</v>
      </c>
      <c r="Z897">
        <v>5.50355599158565E-2</v>
      </c>
      <c r="AA897">
        <v>0.72610664078822296</v>
      </c>
      <c r="AB897">
        <v>-24.334200853252401</v>
      </c>
      <c r="AC897">
        <v>0.71753805159658501</v>
      </c>
      <c r="AD897">
        <v>0.87989882095915395</v>
      </c>
      <c r="AE897">
        <v>-0.99200105016751505</v>
      </c>
      <c r="AF897">
        <v>0.32549523997010099</v>
      </c>
      <c r="AG897">
        <v>0.70473078222419605</v>
      </c>
      <c r="AH897">
        <v>-23.4045902428579</v>
      </c>
      <c r="AI897">
        <v>0.35038410267202102</v>
      </c>
      <c r="AJ897">
        <v>0.78121606160956403</v>
      </c>
      <c r="AK897">
        <v>-23.334200921462699</v>
      </c>
    </row>
    <row r="898" spans="1:37" x14ac:dyDescent="0.2">
      <c r="A898" t="s">
        <v>2412</v>
      </c>
      <c r="B898">
        <v>100562498</v>
      </c>
      <c r="C898">
        <v>100562797</v>
      </c>
      <c r="D898">
        <v>300</v>
      </c>
      <c r="E898" t="s">
        <v>3222</v>
      </c>
      <c r="F898">
        <v>22</v>
      </c>
      <c r="G898" t="s">
        <v>3223</v>
      </c>
      <c r="H898" t="s">
        <v>31000</v>
      </c>
      <c r="I898">
        <v>10</v>
      </c>
      <c r="J898">
        <v>100536470</v>
      </c>
      <c r="K898">
        <v>100545497</v>
      </c>
      <c r="L898">
        <v>9028</v>
      </c>
      <c r="M898">
        <v>1</v>
      </c>
      <c r="N898">
        <v>55662</v>
      </c>
      <c r="O898" t="s">
        <v>3224</v>
      </c>
      <c r="P898">
        <v>26028</v>
      </c>
      <c r="Q898" t="s">
        <v>3225</v>
      </c>
      <c r="R898" t="s">
        <v>3226</v>
      </c>
      <c r="S898" t="s">
        <v>31725</v>
      </c>
      <c r="T898" t="s">
        <v>40</v>
      </c>
      <c r="U898" t="s">
        <v>40</v>
      </c>
      <c r="V898">
        <v>0</v>
      </c>
      <c r="W898">
        <v>0.29261482077562401</v>
      </c>
      <c r="X898">
        <v>0.704072456322962</v>
      </c>
      <c r="Y898">
        <v>24.5525211654708</v>
      </c>
      <c r="Z898">
        <v>0.48464167878831399</v>
      </c>
      <c r="AA898">
        <v>0.84435025072159198</v>
      </c>
      <c r="AB898">
        <v>23.5150465217692</v>
      </c>
      <c r="AC898">
        <v>0.45677901822897599</v>
      </c>
      <c r="AD898">
        <v>0.82872126865393902</v>
      </c>
      <c r="AE898">
        <v>23.552521224102001</v>
      </c>
      <c r="AF898">
        <v>0.501741946288212</v>
      </c>
      <c r="AG898">
        <v>0.80674443595273604</v>
      </c>
      <c r="AH898">
        <v>-23.4785206488299</v>
      </c>
      <c r="AI898">
        <v>0.14667288820271701</v>
      </c>
      <c r="AJ898">
        <v>0.78121606160956403</v>
      </c>
      <c r="AK898">
        <v>24.5525211654708</v>
      </c>
    </row>
    <row r="899" spans="1:37" x14ac:dyDescent="0.2">
      <c r="A899" t="s">
        <v>2412</v>
      </c>
      <c r="B899">
        <v>100562875</v>
      </c>
      <c r="C899">
        <v>100563026</v>
      </c>
      <c r="D899">
        <v>152</v>
      </c>
      <c r="E899" t="s">
        <v>3227</v>
      </c>
      <c r="F899">
        <v>10</v>
      </c>
      <c r="G899" t="s">
        <v>3228</v>
      </c>
      <c r="H899" t="s">
        <v>31000</v>
      </c>
      <c r="I899">
        <v>10</v>
      </c>
      <c r="J899">
        <v>100536470</v>
      </c>
      <c r="K899">
        <v>100545497</v>
      </c>
      <c r="L899">
        <v>9028</v>
      </c>
      <c r="M899">
        <v>1</v>
      </c>
      <c r="N899">
        <v>55662</v>
      </c>
      <c r="O899" t="s">
        <v>3224</v>
      </c>
      <c r="P899">
        <v>26405</v>
      </c>
      <c r="Q899" t="s">
        <v>3225</v>
      </c>
      <c r="R899" t="s">
        <v>3226</v>
      </c>
      <c r="S899" t="s">
        <v>31725</v>
      </c>
      <c r="T899" t="s">
        <v>40</v>
      </c>
      <c r="U899" t="s">
        <v>40</v>
      </c>
      <c r="V899">
        <v>0</v>
      </c>
      <c r="W899">
        <v>0.29261482077562401</v>
      </c>
      <c r="X899">
        <v>0.704072456322962</v>
      </c>
      <c r="Y899">
        <v>24.5525211654708</v>
      </c>
      <c r="Z899">
        <v>0.48464167878831399</v>
      </c>
      <c r="AA899">
        <v>0.84435025072159198</v>
      </c>
      <c r="AB899">
        <v>23.5150465217692</v>
      </c>
      <c r="AC899">
        <v>0.45677901822897599</v>
      </c>
      <c r="AD899">
        <v>0.82872126865393902</v>
      </c>
      <c r="AE899">
        <v>23.552521224102001</v>
      </c>
      <c r="AF899">
        <v>0.501741946288212</v>
      </c>
      <c r="AG899">
        <v>0.80674443595273604</v>
      </c>
      <c r="AH899">
        <v>-23.4785206488299</v>
      </c>
      <c r="AI899">
        <v>0.14667288820271701</v>
      </c>
      <c r="AJ899">
        <v>0.78121606160956403</v>
      </c>
      <c r="AK899">
        <v>24.5525211654708</v>
      </c>
    </row>
    <row r="900" spans="1:37" x14ac:dyDescent="0.2">
      <c r="A900" t="s">
        <v>2412</v>
      </c>
      <c r="B900">
        <v>100935857</v>
      </c>
      <c r="C900">
        <v>100936116</v>
      </c>
      <c r="D900">
        <v>260</v>
      </c>
      <c r="E900" t="s">
        <v>3229</v>
      </c>
      <c r="F900">
        <v>2</v>
      </c>
      <c r="G900" t="s">
        <v>3230</v>
      </c>
      <c r="H900" t="s">
        <v>31726</v>
      </c>
      <c r="I900">
        <v>10</v>
      </c>
      <c r="J900">
        <v>100943654</v>
      </c>
      <c r="K900">
        <v>100945356</v>
      </c>
      <c r="L900">
        <v>1703</v>
      </c>
      <c r="M900">
        <v>1</v>
      </c>
      <c r="N900">
        <v>55719</v>
      </c>
      <c r="O900" t="s">
        <v>3231</v>
      </c>
      <c r="P900">
        <v>-7538</v>
      </c>
      <c r="Q900" t="s">
        <v>3232</v>
      </c>
      <c r="R900" t="s">
        <v>3233</v>
      </c>
      <c r="S900" t="s">
        <v>31727</v>
      </c>
      <c r="T900">
        <v>0.152084254673993</v>
      </c>
      <c r="U900">
        <v>0.603102917160658</v>
      </c>
      <c r="V900">
        <v>22.6618783459603</v>
      </c>
      <c r="W900">
        <v>0.29261482077562401</v>
      </c>
      <c r="X900">
        <v>0.704072456322962</v>
      </c>
      <c r="Y900">
        <v>20.9941046230573</v>
      </c>
      <c r="Z900">
        <v>0.306975110376564</v>
      </c>
      <c r="AA900">
        <v>0.72610664078822296</v>
      </c>
      <c r="AB900">
        <v>21.698404428520099</v>
      </c>
      <c r="AC900">
        <v>0.27780950890804001</v>
      </c>
      <c r="AD900">
        <v>0.68253123924728298</v>
      </c>
      <c r="AE900">
        <v>21.735879123068599</v>
      </c>
      <c r="AF900">
        <v>4.6407610929182198E-2</v>
      </c>
      <c r="AG900">
        <v>0.476038960109122</v>
      </c>
      <c r="AH900">
        <v>22.6618783459603</v>
      </c>
      <c r="AI900">
        <v>0.59609816080359102</v>
      </c>
      <c r="AJ900">
        <v>0.78121606160956403</v>
      </c>
      <c r="AK900">
        <v>-8.4867837287265394E-2</v>
      </c>
    </row>
    <row r="901" spans="1:37" x14ac:dyDescent="0.2">
      <c r="A901" t="s">
        <v>2412</v>
      </c>
      <c r="B901">
        <v>103087462</v>
      </c>
      <c r="C901">
        <v>103087614</v>
      </c>
      <c r="D901">
        <v>153</v>
      </c>
      <c r="E901" t="s">
        <v>3234</v>
      </c>
      <c r="F901">
        <v>0</v>
      </c>
      <c r="G901" t="s">
        <v>3235</v>
      </c>
      <c r="H901" t="s">
        <v>31003</v>
      </c>
      <c r="I901">
        <v>10</v>
      </c>
      <c r="J901">
        <v>103089841</v>
      </c>
      <c r="K901">
        <v>103094368</v>
      </c>
      <c r="L901">
        <v>4528</v>
      </c>
      <c r="M901">
        <v>2</v>
      </c>
      <c r="N901">
        <v>22978</v>
      </c>
      <c r="O901" t="s">
        <v>3236</v>
      </c>
      <c r="P901">
        <v>6754</v>
      </c>
      <c r="Q901" t="s">
        <v>3237</v>
      </c>
      <c r="R901" t="s">
        <v>3238</v>
      </c>
      <c r="S901" t="s">
        <v>31728</v>
      </c>
      <c r="T901">
        <v>0.61420649487959</v>
      </c>
      <c r="U901">
        <v>0.83248926286413505</v>
      </c>
      <c r="V901">
        <v>0.83114423479043298</v>
      </c>
      <c r="W901">
        <v>0.76075014751339898</v>
      </c>
      <c r="X901">
        <v>0.95159051474143896</v>
      </c>
      <c r="Y901">
        <v>-1.5996645400522699E-2</v>
      </c>
      <c r="Z901">
        <v>0.69870006376906402</v>
      </c>
      <c r="AA901">
        <v>0.84963105752318202</v>
      </c>
      <c r="AB901">
        <v>0.55783322111938405</v>
      </c>
      <c r="AC901">
        <v>0.84350734735365995</v>
      </c>
      <c r="AD901">
        <v>0.94068432309766403</v>
      </c>
      <c r="AE901">
        <v>-0.62331642278996702</v>
      </c>
      <c r="AF901">
        <v>0.62444759450126597</v>
      </c>
      <c r="AG901">
        <v>0.80674443595273604</v>
      </c>
      <c r="AH901">
        <v>0.73258003783596903</v>
      </c>
      <c r="AI901">
        <v>0.45309260535510298</v>
      </c>
      <c r="AJ901">
        <v>0.78121606160956403</v>
      </c>
      <c r="AK901">
        <v>0.52441030183509796</v>
      </c>
    </row>
    <row r="902" spans="1:37" x14ac:dyDescent="0.2">
      <c r="A902" t="s">
        <v>2412</v>
      </c>
      <c r="B902">
        <v>103238326</v>
      </c>
      <c r="C902">
        <v>103238562</v>
      </c>
      <c r="D902">
        <v>237</v>
      </c>
      <c r="E902" t="s">
        <v>3239</v>
      </c>
      <c r="F902">
        <v>7</v>
      </c>
      <c r="G902" t="s">
        <v>3240</v>
      </c>
      <c r="H902" t="s">
        <v>31729</v>
      </c>
      <c r="I902">
        <v>10</v>
      </c>
      <c r="J902">
        <v>103245887</v>
      </c>
      <c r="K902">
        <v>103248016</v>
      </c>
      <c r="L902">
        <v>2130</v>
      </c>
      <c r="M902">
        <v>1</v>
      </c>
      <c r="N902">
        <v>729020</v>
      </c>
      <c r="O902" t="s">
        <v>3241</v>
      </c>
      <c r="P902">
        <v>-7325</v>
      </c>
      <c r="Q902" t="s">
        <v>3242</v>
      </c>
      <c r="R902" t="s">
        <v>3243</v>
      </c>
      <c r="S902" t="s">
        <v>31730</v>
      </c>
      <c r="T902">
        <v>0.32911398597860803</v>
      </c>
      <c r="U902">
        <v>0.603102917160658</v>
      </c>
      <c r="V902">
        <v>22.151064328332801</v>
      </c>
      <c r="W902">
        <v>0.29261482077562401</v>
      </c>
      <c r="X902">
        <v>0.704072456322962</v>
      </c>
      <c r="Y902">
        <v>22.225064894288099</v>
      </c>
      <c r="Z902">
        <v>0.48464167878831399</v>
      </c>
      <c r="AA902">
        <v>0.84435025072159198</v>
      </c>
      <c r="AB902">
        <v>21.1875904986397</v>
      </c>
      <c r="AC902">
        <v>0.45677901822897599</v>
      </c>
      <c r="AD902">
        <v>0.82872126865393902</v>
      </c>
      <c r="AE902">
        <v>21.225065188569801</v>
      </c>
      <c r="AF902">
        <v>0.16793847098801201</v>
      </c>
      <c r="AG902">
        <v>0.68151250837662902</v>
      </c>
      <c r="AH902">
        <v>22.151064328332801</v>
      </c>
      <c r="AI902">
        <v>0.14667288820271701</v>
      </c>
      <c r="AJ902">
        <v>0.78121606160956403</v>
      </c>
      <c r="AK902">
        <v>22.225064894288099</v>
      </c>
    </row>
    <row r="903" spans="1:37" x14ac:dyDescent="0.2">
      <c r="A903" t="s">
        <v>2412</v>
      </c>
      <c r="B903">
        <v>103771808</v>
      </c>
      <c r="C903">
        <v>103771849</v>
      </c>
      <c r="D903">
        <v>42</v>
      </c>
      <c r="E903" t="s">
        <v>3244</v>
      </c>
      <c r="F903">
        <v>0</v>
      </c>
      <c r="G903" t="s">
        <v>3245</v>
      </c>
      <c r="H903" t="s">
        <v>31731</v>
      </c>
      <c r="I903">
        <v>10</v>
      </c>
      <c r="J903">
        <v>103746793</v>
      </c>
      <c r="K903">
        <v>103754466</v>
      </c>
      <c r="L903">
        <v>7674</v>
      </c>
      <c r="M903">
        <v>1</v>
      </c>
      <c r="N903">
        <v>100505839</v>
      </c>
      <c r="O903" t="s">
        <v>3246</v>
      </c>
      <c r="P903">
        <v>25015</v>
      </c>
      <c r="Q903" t="s">
        <v>3247</v>
      </c>
      <c r="R903" t="s">
        <v>3248</v>
      </c>
      <c r="S903" t="s">
        <v>31732</v>
      </c>
      <c r="T903">
        <v>0.87357319988972604</v>
      </c>
      <c r="U903">
        <v>1</v>
      </c>
      <c r="V903">
        <v>0.10786147948328099</v>
      </c>
      <c r="W903">
        <v>0.39637419380781702</v>
      </c>
      <c r="X903">
        <v>0.71143044911719</v>
      </c>
      <c r="Y903">
        <v>0.71804744788542196</v>
      </c>
      <c r="Z903">
        <v>0.78364747844567195</v>
      </c>
      <c r="AA903">
        <v>0.92020268646787595</v>
      </c>
      <c r="AB903">
        <v>-3.7546170510079101E-2</v>
      </c>
      <c r="AC903">
        <v>0.586522126224301</v>
      </c>
      <c r="AD903">
        <v>0.87989882095915395</v>
      </c>
      <c r="AE903">
        <v>0.16595046602184299</v>
      </c>
      <c r="AF903">
        <v>0.94222609691542303</v>
      </c>
      <c r="AG903">
        <v>1</v>
      </c>
      <c r="AH903">
        <v>0.20306819114253799</v>
      </c>
      <c r="AI903">
        <v>0.26979378913002799</v>
      </c>
      <c r="AJ903">
        <v>0.78121606160956403</v>
      </c>
      <c r="AK903">
        <v>1.0069403331925499</v>
      </c>
    </row>
    <row r="904" spans="1:37" x14ac:dyDescent="0.2">
      <c r="A904" t="s">
        <v>2412</v>
      </c>
      <c r="B904">
        <v>104067513</v>
      </c>
      <c r="C904">
        <v>104067666</v>
      </c>
      <c r="D904">
        <v>154</v>
      </c>
      <c r="E904" t="s">
        <v>3249</v>
      </c>
      <c r="F904">
        <v>5</v>
      </c>
      <c r="G904" t="s">
        <v>3250</v>
      </c>
      <c r="H904" t="s">
        <v>31032</v>
      </c>
      <c r="I904">
        <v>10</v>
      </c>
      <c r="J904">
        <v>104059685</v>
      </c>
      <c r="K904">
        <v>104064548</v>
      </c>
      <c r="L904">
        <v>4864</v>
      </c>
      <c r="M904">
        <v>2</v>
      </c>
      <c r="N904">
        <v>1308</v>
      </c>
      <c r="O904" t="s">
        <v>3251</v>
      </c>
      <c r="P904">
        <v>-2965</v>
      </c>
      <c r="Q904" t="s">
        <v>3252</v>
      </c>
      <c r="R904" t="s">
        <v>3253</v>
      </c>
      <c r="S904" t="s">
        <v>31733</v>
      </c>
      <c r="T904" t="s">
        <v>40</v>
      </c>
      <c r="U904" t="s">
        <v>40</v>
      </c>
      <c r="V904">
        <v>0</v>
      </c>
      <c r="W904">
        <v>0.29261482077562401</v>
      </c>
      <c r="X904">
        <v>0.704072456322962</v>
      </c>
      <c r="Y904">
        <v>23.3359893939895</v>
      </c>
      <c r="Z904">
        <v>0.306975110376564</v>
      </c>
      <c r="AA904">
        <v>0.72610664078822296</v>
      </c>
      <c r="AB904">
        <v>23.664627302938701</v>
      </c>
      <c r="AC904">
        <v>0.27780950890804001</v>
      </c>
      <c r="AD904">
        <v>0.68253123924728298</v>
      </c>
      <c r="AE904">
        <v>23.702102005575501</v>
      </c>
      <c r="AF904">
        <v>0.32549523997010099</v>
      </c>
      <c r="AG904">
        <v>0.70473078222419605</v>
      </c>
      <c r="AH904">
        <v>-23.628101429695601</v>
      </c>
      <c r="AI904">
        <v>0.59609816080359102</v>
      </c>
      <c r="AJ904">
        <v>0.78121606160956403</v>
      </c>
      <c r="AK904">
        <v>0.48652075799516797</v>
      </c>
    </row>
    <row r="905" spans="1:37" x14ac:dyDescent="0.2">
      <c r="A905" t="s">
        <v>2412</v>
      </c>
      <c r="B905">
        <v>105138475</v>
      </c>
      <c r="C905">
        <v>105138617</v>
      </c>
      <c r="D905">
        <v>143</v>
      </c>
      <c r="E905" t="s">
        <v>3254</v>
      </c>
      <c r="F905">
        <v>1</v>
      </c>
      <c r="G905" t="s">
        <v>3255</v>
      </c>
      <c r="H905" t="s">
        <v>31734</v>
      </c>
      <c r="I905">
        <v>10</v>
      </c>
      <c r="J905">
        <v>105158928</v>
      </c>
      <c r="K905">
        <v>105211250</v>
      </c>
      <c r="L905">
        <v>52323</v>
      </c>
      <c r="M905">
        <v>1</v>
      </c>
      <c r="N905">
        <v>22986</v>
      </c>
      <c r="O905" t="s">
        <v>3256</v>
      </c>
      <c r="P905">
        <v>-20311</v>
      </c>
      <c r="Q905" t="s">
        <v>3257</v>
      </c>
      <c r="R905" t="s">
        <v>3258</v>
      </c>
      <c r="S905" t="s">
        <v>31735</v>
      </c>
      <c r="T905">
        <v>0.16170920290747501</v>
      </c>
      <c r="U905">
        <v>0.603102917160658</v>
      </c>
      <c r="V905">
        <v>1.18813596859492</v>
      </c>
      <c r="W905">
        <v>0.280953098756627</v>
      </c>
      <c r="X905">
        <v>0.704072456322962</v>
      </c>
      <c r="Y905">
        <v>-0.82192494619148504</v>
      </c>
      <c r="Z905">
        <v>0.34079228555837798</v>
      </c>
      <c r="AA905">
        <v>0.78595912572444204</v>
      </c>
      <c r="AB905">
        <v>0.83431637383866697</v>
      </c>
      <c r="AC905">
        <v>0.145884948517119</v>
      </c>
      <c r="AD905">
        <v>0.68253123924728298</v>
      </c>
      <c r="AE905">
        <v>-1.11012321657844</v>
      </c>
      <c r="AF905">
        <v>8.8794389810469096E-2</v>
      </c>
      <c r="AG905">
        <v>0.68151250837662902</v>
      </c>
      <c r="AH905">
        <v>1.0193066679042699</v>
      </c>
      <c r="AI905">
        <v>0.47881565140445098</v>
      </c>
      <c r="AJ905">
        <v>0.78121606160956403</v>
      </c>
      <c r="AK905">
        <v>-0.329538296981368</v>
      </c>
    </row>
    <row r="906" spans="1:37" x14ac:dyDescent="0.2">
      <c r="A906" t="s">
        <v>2412</v>
      </c>
      <c r="B906">
        <v>105737134</v>
      </c>
      <c r="C906">
        <v>105737285</v>
      </c>
      <c r="D906">
        <v>152</v>
      </c>
      <c r="E906" t="s">
        <v>3259</v>
      </c>
      <c r="F906">
        <v>2</v>
      </c>
      <c r="G906" t="s">
        <v>3260</v>
      </c>
      <c r="H906" t="s">
        <v>31000</v>
      </c>
      <c r="I906">
        <v>10</v>
      </c>
      <c r="J906">
        <v>105808225</v>
      </c>
      <c r="K906">
        <v>105820349</v>
      </c>
      <c r="L906">
        <v>12125</v>
      </c>
      <c r="M906">
        <v>2</v>
      </c>
      <c r="N906">
        <v>101927549</v>
      </c>
      <c r="O906" t="s">
        <v>3261</v>
      </c>
      <c r="P906">
        <v>83064</v>
      </c>
      <c r="Q906" t="s">
        <v>40</v>
      </c>
      <c r="R906" t="s">
        <v>3262</v>
      </c>
      <c r="S906" t="s">
        <v>31736</v>
      </c>
      <c r="T906">
        <v>0.152084254673993</v>
      </c>
      <c r="U906">
        <v>0.603102917160658</v>
      </c>
      <c r="V906">
        <v>24.354395021170198</v>
      </c>
      <c r="W906">
        <v>0.20525741147413201</v>
      </c>
      <c r="X906">
        <v>0.704072456322962</v>
      </c>
      <c r="Y906">
        <v>-24.152761170089899</v>
      </c>
      <c r="Z906">
        <v>0.306975110376564</v>
      </c>
      <c r="AA906">
        <v>0.72610664078822296</v>
      </c>
      <c r="AB906">
        <v>23.390920961094402</v>
      </c>
      <c r="AC906">
        <v>7.0489011448141195E-2</v>
      </c>
      <c r="AD906">
        <v>0.57684129297949804</v>
      </c>
      <c r="AE906">
        <v>-24.152761170089899</v>
      </c>
      <c r="AF906">
        <v>4.6407610929182198E-2</v>
      </c>
      <c r="AG906">
        <v>0.476038960109122</v>
      </c>
      <c r="AH906">
        <v>24.354395021170198</v>
      </c>
      <c r="AI906">
        <v>0.35038410267202102</v>
      </c>
      <c r="AJ906">
        <v>0.78121606160956403</v>
      </c>
      <c r="AK906">
        <v>-23.2840057672672</v>
      </c>
    </row>
    <row r="907" spans="1:37" x14ac:dyDescent="0.2">
      <c r="A907" t="s">
        <v>2412</v>
      </c>
      <c r="B907">
        <v>105780752</v>
      </c>
      <c r="C907">
        <v>105780893</v>
      </c>
      <c r="D907">
        <v>142</v>
      </c>
      <c r="E907" t="s">
        <v>3263</v>
      </c>
      <c r="F907">
        <v>2</v>
      </c>
      <c r="G907" t="s">
        <v>3264</v>
      </c>
      <c r="H907" t="s">
        <v>31000</v>
      </c>
      <c r="I907">
        <v>10</v>
      </c>
      <c r="J907">
        <v>105808225</v>
      </c>
      <c r="K907">
        <v>105820349</v>
      </c>
      <c r="L907">
        <v>12125</v>
      </c>
      <c r="M907">
        <v>2</v>
      </c>
      <c r="N907">
        <v>101927549</v>
      </c>
      <c r="O907" t="s">
        <v>3261</v>
      </c>
      <c r="P907">
        <v>39456</v>
      </c>
      <c r="Q907" t="s">
        <v>40</v>
      </c>
      <c r="R907" t="s">
        <v>3262</v>
      </c>
      <c r="S907" t="s">
        <v>31736</v>
      </c>
      <c r="T907">
        <v>0.29910708687459298</v>
      </c>
      <c r="U907">
        <v>0.603102917160658</v>
      </c>
      <c r="V907">
        <v>-3.35329356605284</v>
      </c>
      <c r="W907">
        <v>0.44238658451920998</v>
      </c>
      <c r="X907">
        <v>0.75414288725731404</v>
      </c>
      <c r="Y907">
        <v>-2.3585120475699202</v>
      </c>
      <c r="Z907">
        <v>0.356094662962533</v>
      </c>
      <c r="AA907">
        <v>0.81332655330779302</v>
      </c>
      <c r="AB907">
        <v>-2.7086415507693</v>
      </c>
      <c r="AC907">
        <v>0.103737072167691</v>
      </c>
      <c r="AD907">
        <v>0.68253123924728298</v>
      </c>
      <c r="AE907">
        <v>-3.3585115927285001</v>
      </c>
      <c r="AF907">
        <v>0.35044498323680101</v>
      </c>
      <c r="AG907">
        <v>0.74289508271920801</v>
      </c>
      <c r="AH907">
        <v>-2.6757408702151402</v>
      </c>
      <c r="AI907">
        <v>1</v>
      </c>
      <c r="AJ907">
        <v>1</v>
      </c>
      <c r="AK907">
        <v>-1.4897566541142599</v>
      </c>
    </row>
    <row r="908" spans="1:37" x14ac:dyDescent="0.2">
      <c r="A908" t="s">
        <v>2412</v>
      </c>
      <c r="B908">
        <v>105780893</v>
      </c>
      <c r="C908">
        <v>105781034</v>
      </c>
      <c r="D908">
        <v>142</v>
      </c>
      <c r="E908" t="s">
        <v>3265</v>
      </c>
      <c r="F908">
        <v>1</v>
      </c>
      <c r="G908" t="s">
        <v>3266</v>
      </c>
      <c r="H908" t="s">
        <v>31000</v>
      </c>
      <c r="I908">
        <v>10</v>
      </c>
      <c r="J908">
        <v>105808225</v>
      </c>
      <c r="K908">
        <v>105820349</v>
      </c>
      <c r="L908">
        <v>12125</v>
      </c>
      <c r="M908">
        <v>2</v>
      </c>
      <c r="N908">
        <v>101927549</v>
      </c>
      <c r="O908" t="s">
        <v>3261</v>
      </c>
      <c r="P908">
        <v>39315</v>
      </c>
      <c r="Q908" t="s">
        <v>40</v>
      </c>
      <c r="R908" t="s">
        <v>3262</v>
      </c>
      <c r="S908" t="s">
        <v>31736</v>
      </c>
      <c r="T908">
        <v>0.29910708687459298</v>
      </c>
      <c r="U908">
        <v>0.603102917160658</v>
      </c>
      <c r="V908">
        <v>-3.35329356605284</v>
      </c>
      <c r="W908">
        <v>0.44238658451920998</v>
      </c>
      <c r="X908">
        <v>0.75414288725731404</v>
      </c>
      <c r="Y908">
        <v>-2.3585120475699202</v>
      </c>
      <c r="Z908">
        <v>0.356094662962533</v>
      </c>
      <c r="AA908">
        <v>0.81332655330779302</v>
      </c>
      <c r="AB908">
        <v>-2.7086415507693</v>
      </c>
      <c r="AC908">
        <v>0.103737072167691</v>
      </c>
      <c r="AD908">
        <v>0.68253123924728298</v>
      </c>
      <c r="AE908">
        <v>-3.3585115927285001</v>
      </c>
      <c r="AF908">
        <v>0.35044498323680101</v>
      </c>
      <c r="AG908">
        <v>0.74289508271920801</v>
      </c>
      <c r="AH908">
        <v>-2.6757408702151402</v>
      </c>
      <c r="AI908">
        <v>1</v>
      </c>
      <c r="AJ908">
        <v>1</v>
      </c>
      <c r="AK908">
        <v>-1.4897566541142599</v>
      </c>
    </row>
    <row r="909" spans="1:37" x14ac:dyDescent="0.2">
      <c r="A909" t="s">
        <v>2412</v>
      </c>
      <c r="B909">
        <v>106114780</v>
      </c>
      <c r="C909">
        <v>106114921</v>
      </c>
      <c r="D909">
        <v>142</v>
      </c>
      <c r="E909" t="s">
        <v>3267</v>
      </c>
      <c r="F909">
        <v>0</v>
      </c>
      <c r="G909" t="s">
        <v>3268</v>
      </c>
      <c r="H909" t="s">
        <v>31000</v>
      </c>
      <c r="I909">
        <v>10</v>
      </c>
      <c r="J909">
        <v>106140143</v>
      </c>
      <c r="K909">
        <v>106158675</v>
      </c>
      <c r="L909">
        <v>18533</v>
      </c>
      <c r="M909">
        <v>1</v>
      </c>
      <c r="N909">
        <v>105378470</v>
      </c>
      <c r="O909" t="s">
        <v>3269</v>
      </c>
      <c r="P909">
        <v>-25222</v>
      </c>
      <c r="Q909" t="s">
        <v>3270</v>
      </c>
      <c r="R909" t="s">
        <v>3271</v>
      </c>
      <c r="S909" t="s">
        <v>31737</v>
      </c>
      <c r="T909">
        <v>0.32911398597860803</v>
      </c>
      <c r="U909">
        <v>0.603102917160658</v>
      </c>
      <c r="V909">
        <v>22.2753982837066</v>
      </c>
      <c r="W909">
        <v>0.94541066367716797</v>
      </c>
      <c r="X909">
        <v>0.95159051474143896</v>
      </c>
      <c r="Y909">
        <v>-1.2724222920820101</v>
      </c>
      <c r="Z909">
        <v>0.203350924423461</v>
      </c>
      <c r="AA909">
        <v>0.72610664078822296</v>
      </c>
      <c r="AB909">
        <v>23.611714262970199</v>
      </c>
      <c r="AC909">
        <v>0.88945902157151002</v>
      </c>
      <c r="AD909">
        <v>0.94068432309766403</v>
      </c>
      <c r="AE909">
        <v>1.24790849006515</v>
      </c>
      <c r="AF909">
        <v>1</v>
      </c>
      <c r="AG909">
        <v>1</v>
      </c>
      <c r="AH909">
        <v>-0.97227409732314696</v>
      </c>
      <c r="AI909">
        <v>0.98342151819761803</v>
      </c>
      <c r="AJ909">
        <v>0.98789258377071898</v>
      </c>
      <c r="AK909">
        <v>-2.5996099402545201</v>
      </c>
    </row>
    <row r="910" spans="1:37" x14ac:dyDescent="0.2">
      <c r="A910" t="s">
        <v>2412</v>
      </c>
      <c r="B910">
        <v>106114921</v>
      </c>
      <c r="C910">
        <v>106115062</v>
      </c>
      <c r="D910">
        <v>142</v>
      </c>
      <c r="E910" t="s">
        <v>3272</v>
      </c>
      <c r="F910">
        <v>4</v>
      </c>
      <c r="G910" t="s">
        <v>3273</v>
      </c>
      <c r="H910" t="s">
        <v>31000</v>
      </c>
      <c r="I910">
        <v>10</v>
      </c>
      <c r="J910">
        <v>106140143</v>
      </c>
      <c r="K910">
        <v>106158675</v>
      </c>
      <c r="L910">
        <v>18533</v>
      </c>
      <c r="M910">
        <v>1</v>
      </c>
      <c r="N910">
        <v>105378470</v>
      </c>
      <c r="O910" t="s">
        <v>3269</v>
      </c>
      <c r="P910">
        <v>-25081</v>
      </c>
      <c r="Q910" t="s">
        <v>3270</v>
      </c>
      <c r="R910" t="s">
        <v>3271</v>
      </c>
      <c r="S910" t="s">
        <v>31737</v>
      </c>
      <c r="T910">
        <v>0.32911398597860803</v>
      </c>
      <c r="U910">
        <v>0.603102917160658</v>
      </c>
      <c r="V910">
        <v>22.2753982837066</v>
      </c>
      <c r="W910">
        <v>0.94541066367716797</v>
      </c>
      <c r="X910">
        <v>0.95159051474143896</v>
      </c>
      <c r="Y910">
        <v>-1.2724222920820101</v>
      </c>
      <c r="Z910">
        <v>0.203350924423461</v>
      </c>
      <c r="AA910">
        <v>0.72610664078822296</v>
      </c>
      <c r="AB910">
        <v>23.611714262970199</v>
      </c>
      <c r="AC910">
        <v>0.88945902157151002</v>
      </c>
      <c r="AD910">
        <v>0.94068432309766403</v>
      </c>
      <c r="AE910">
        <v>1.24790849006515</v>
      </c>
      <c r="AF910">
        <v>1</v>
      </c>
      <c r="AG910">
        <v>1</v>
      </c>
      <c r="AH910">
        <v>-0.97227409732314696</v>
      </c>
      <c r="AI910">
        <v>0.98342151819761803</v>
      </c>
      <c r="AJ910">
        <v>0.98789258377071898</v>
      </c>
      <c r="AK910">
        <v>-2.5996099402545201</v>
      </c>
    </row>
    <row r="911" spans="1:37" x14ac:dyDescent="0.2">
      <c r="A911" t="s">
        <v>2412</v>
      </c>
      <c r="B911">
        <v>107921408</v>
      </c>
      <c r="C911">
        <v>107921549</v>
      </c>
      <c r="D911">
        <v>142</v>
      </c>
      <c r="E911" t="s">
        <v>3274</v>
      </c>
      <c r="F911">
        <v>0</v>
      </c>
      <c r="G911" t="s">
        <v>3275</v>
      </c>
      <c r="H911" t="s">
        <v>31738</v>
      </c>
      <c r="I911">
        <v>10</v>
      </c>
      <c r="J911">
        <v>108040383</v>
      </c>
      <c r="K911">
        <v>108040699</v>
      </c>
      <c r="L911">
        <v>317</v>
      </c>
      <c r="M911">
        <v>2</v>
      </c>
      <c r="N911">
        <v>103695365</v>
      </c>
      <c r="O911" t="s">
        <v>3276</v>
      </c>
      <c r="P911">
        <v>119150</v>
      </c>
      <c r="Q911" t="s">
        <v>3277</v>
      </c>
      <c r="R911" t="s">
        <v>3278</v>
      </c>
      <c r="S911" t="s">
        <v>31739</v>
      </c>
      <c r="T911">
        <v>0.32911398597860803</v>
      </c>
      <c r="U911">
        <v>0.603102917160658</v>
      </c>
      <c r="V911">
        <v>23.510289220429801</v>
      </c>
      <c r="W911">
        <v>0.29261482077562401</v>
      </c>
      <c r="X911">
        <v>0.704072456322962</v>
      </c>
      <c r="Y911">
        <v>23.584289795836199</v>
      </c>
      <c r="Z911">
        <v>0.48464167878831399</v>
      </c>
      <c r="AA911">
        <v>0.84435025072159198</v>
      </c>
      <c r="AB911">
        <v>22.546815211163398</v>
      </c>
      <c r="AC911">
        <v>0.45677901822897599</v>
      </c>
      <c r="AD911">
        <v>0.82872126865393902</v>
      </c>
      <c r="AE911">
        <v>22.584289910544801</v>
      </c>
      <c r="AF911">
        <v>0.16793847098801201</v>
      </c>
      <c r="AG911">
        <v>0.68151250837662902</v>
      </c>
      <c r="AH911">
        <v>23.510289220429801</v>
      </c>
      <c r="AI911">
        <v>0.14667288820271701</v>
      </c>
      <c r="AJ911">
        <v>0.78121606160956403</v>
      </c>
      <c r="AK911">
        <v>23.584289795836199</v>
      </c>
    </row>
    <row r="912" spans="1:37" x14ac:dyDescent="0.2">
      <c r="A912" t="s">
        <v>2412</v>
      </c>
      <c r="B912">
        <v>108114392</v>
      </c>
      <c r="C912">
        <v>108114555</v>
      </c>
      <c r="D912">
        <v>164</v>
      </c>
      <c r="E912" t="s">
        <v>3279</v>
      </c>
      <c r="F912">
        <v>2</v>
      </c>
      <c r="G912" t="s">
        <v>3280</v>
      </c>
      <c r="H912" t="s">
        <v>31032</v>
      </c>
      <c r="I912">
        <v>10</v>
      </c>
      <c r="J912">
        <v>108041056</v>
      </c>
      <c r="K912">
        <v>108111602</v>
      </c>
      <c r="L912">
        <v>70547</v>
      </c>
      <c r="M912">
        <v>2</v>
      </c>
      <c r="N912">
        <v>103695365</v>
      </c>
      <c r="O912" t="s">
        <v>3281</v>
      </c>
      <c r="P912">
        <v>-2790</v>
      </c>
      <c r="Q912" t="s">
        <v>3277</v>
      </c>
      <c r="R912" t="s">
        <v>3278</v>
      </c>
      <c r="S912" t="s">
        <v>31739</v>
      </c>
      <c r="T912">
        <v>0.32911398597860803</v>
      </c>
      <c r="U912">
        <v>0.603102917160658</v>
      </c>
      <c r="V912">
        <v>22.2753982837066</v>
      </c>
      <c r="W912">
        <v>0.38920677604595899</v>
      </c>
      <c r="X912">
        <v>0.704072456322962</v>
      </c>
      <c r="Y912">
        <v>-22.073764465165802</v>
      </c>
      <c r="Z912">
        <v>0.48464167878831399</v>
      </c>
      <c r="AA912">
        <v>0.84435025072159198</v>
      </c>
      <c r="AB912">
        <v>21.311924429713901</v>
      </c>
      <c r="AC912">
        <v>0.21073619169722799</v>
      </c>
      <c r="AD912">
        <v>0.68253123924728298</v>
      </c>
      <c r="AE912">
        <v>-22.073764465165802</v>
      </c>
      <c r="AF912">
        <v>0.16793847098801201</v>
      </c>
      <c r="AG912">
        <v>0.68151250837662902</v>
      </c>
      <c r="AH912">
        <v>22.2753982837066</v>
      </c>
      <c r="AI912">
        <v>0.52399907623471598</v>
      </c>
      <c r="AJ912">
        <v>0.78121606160956403</v>
      </c>
      <c r="AK912">
        <v>-21.205009268426199</v>
      </c>
    </row>
    <row r="913" spans="1:37" x14ac:dyDescent="0.2">
      <c r="A913" t="s">
        <v>2412</v>
      </c>
      <c r="B913">
        <v>108114555</v>
      </c>
      <c r="C913">
        <v>108114718</v>
      </c>
      <c r="D913">
        <v>164</v>
      </c>
      <c r="E913" t="s">
        <v>3282</v>
      </c>
      <c r="F913">
        <v>3</v>
      </c>
      <c r="G913" t="s">
        <v>3283</v>
      </c>
      <c r="H913" t="s">
        <v>31032</v>
      </c>
      <c r="I913">
        <v>10</v>
      </c>
      <c r="J913">
        <v>108041056</v>
      </c>
      <c r="K913">
        <v>108111602</v>
      </c>
      <c r="L913">
        <v>70547</v>
      </c>
      <c r="M913">
        <v>2</v>
      </c>
      <c r="N913">
        <v>103695365</v>
      </c>
      <c r="O913" t="s">
        <v>3281</v>
      </c>
      <c r="P913">
        <v>-2953</v>
      </c>
      <c r="Q913" t="s">
        <v>3277</v>
      </c>
      <c r="R913" t="s">
        <v>3278</v>
      </c>
      <c r="S913" t="s">
        <v>31739</v>
      </c>
      <c r="T913">
        <v>0.32911398597860803</v>
      </c>
      <c r="U913">
        <v>0.603102917160658</v>
      </c>
      <c r="V913">
        <v>22.2753982837066</v>
      </c>
      <c r="W913">
        <v>0.38920677604595899</v>
      </c>
      <c r="X913">
        <v>0.704072456322962</v>
      </c>
      <c r="Y913">
        <v>-22.073764465165802</v>
      </c>
      <c r="Z913">
        <v>0.48464167878831399</v>
      </c>
      <c r="AA913">
        <v>0.84435025072159198</v>
      </c>
      <c r="AB913">
        <v>21.311924429713901</v>
      </c>
      <c r="AC913">
        <v>0.21073619169722799</v>
      </c>
      <c r="AD913">
        <v>0.68253123924728298</v>
      </c>
      <c r="AE913">
        <v>-22.073764465165802</v>
      </c>
      <c r="AF913">
        <v>0.16793847098801201</v>
      </c>
      <c r="AG913">
        <v>0.68151250837662902</v>
      </c>
      <c r="AH913">
        <v>22.2753982837066</v>
      </c>
      <c r="AI913">
        <v>0.52399907623471598</v>
      </c>
      <c r="AJ913">
        <v>0.78121606160956403</v>
      </c>
      <c r="AK913">
        <v>-21.205009268426199</v>
      </c>
    </row>
    <row r="914" spans="1:37" x14ac:dyDescent="0.2">
      <c r="A914" t="s">
        <v>2412</v>
      </c>
      <c r="B914">
        <v>108114718</v>
      </c>
      <c r="C914">
        <v>108114881</v>
      </c>
      <c r="D914">
        <v>164</v>
      </c>
      <c r="E914" t="s">
        <v>3284</v>
      </c>
      <c r="F914">
        <v>1</v>
      </c>
      <c r="G914" t="s">
        <v>3285</v>
      </c>
      <c r="H914" t="s">
        <v>31740</v>
      </c>
      <c r="I914">
        <v>10</v>
      </c>
      <c r="J914">
        <v>108041056</v>
      </c>
      <c r="K914">
        <v>108111602</v>
      </c>
      <c r="L914">
        <v>70547</v>
      </c>
      <c r="M914">
        <v>2</v>
      </c>
      <c r="N914">
        <v>103695365</v>
      </c>
      <c r="O914" t="s">
        <v>3281</v>
      </c>
      <c r="P914">
        <v>-3116</v>
      </c>
      <c r="Q914" t="s">
        <v>3277</v>
      </c>
      <c r="R914" t="s">
        <v>3278</v>
      </c>
      <c r="S914" t="s">
        <v>31739</v>
      </c>
      <c r="T914">
        <v>0.32911398597860803</v>
      </c>
      <c r="U914">
        <v>0.603102917160658</v>
      </c>
      <c r="V914">
        <v>22.2753982837066</v>
      </c>
      <c r="W914">
        <v>0.38920677604595899</v>
      </c>
      <c r="X914">
        <v>0.704072456322962</v>
      </c>
      <c r="Y914">
        <v>-22.073764465165802</v>
      </c>
      <c r="Z914">
        <v>0.48464167878831399</v>
      </c>
      <c r="AA914">
        <v>0.84435025072159198</v>
      </c>
      <c r="AB914">
        <v>21.311924429713901</v>
      </c>
      <c r="AC914">
        <v>0.21073619169722799</v>
      </c>
      <c r="AD914">
        <v>0.68253123924728298</v>
      </c>
      <c r="AE914">
        <v>-22.073764465165802</v>
      </c>
      <c r="AF914">
        <v>0.16793847098801201</v>
      </c>
      <c r="AG914">
        <v>0.68151250837662902</v>
      </c>
      <c r="AH914">
        <v>22.2753982837066</v>
      </c>
      <c r="AI914">
        <v>0.52399907623471598</v>
      </c>
      <c r="AJ914">
        <v>0.78121606160956403</v>
      </c>
      <c r="AK914">
        <v>-21.205009268426199</v>
      </c>
    </row>
    <row r="915" spans="1:37" x14ac:dyDescent="0.2">
      <c r="A915" t="s">
        <v>2412</v>
      </c>
      <c r="B915">
        <v>109224204</v>
      </c>
      <c r="C915">
        <v>109224377</v>
      </c>
      <c r="D915">
        <v>174</v>
      </c>
      <c r="E915" t="s">
        <v>3286</v>
      </c>
      <c r="F915">
        <v>1</v>
      </c>
      <c r="G915" t="s">
        <v>3287</v>
      </c>
      <c r="H915" t="s">
        <v>31000</v>
      </c>
      <c r="I915">
        <v>10</v>
      </c>
      <c r="J915">
        <v>108710518</v>
      </c>
      <c r="K915">
        <v>108839363</v>
      </c>
      <c r="L915">
        <v>128846</v>
      </c>
      <c r="M915">
        <v>1</v>
      </c>
      <c r="N915">
        <v>105378478</v>
      </c>
      <c r="O915" t="s">
        <v>3288</v>
      </c>
      <c r="P915">
        <v>513686</v>
      </c>
      <c r="Q915" t="s">
        <v>40</v>
      </c>
      <c r="R915" t="s">
        <v>3289</v>
      </c>
      <c r="S915" t="s">
        <v>31741</v>
      </c>
      <c r="T915">
        <v>0.35387198439864398</v>
      </c>
      <c r="U915">
        <v>0.603102917160658</v>
      </c>
      <c r="V915">
        <v>-21.3211447958567</v>
      </c>
      <c r="W915">
        <v>0.94541066367716797</v>
      </c>
      <c r="X915">
        <v>0.95159051474143896</v>
      </c>
      <c r="Y915">
        <v>-0.10602064919802701</v>
      </c>
      <c r="Z915">
        <v>0.69013698642955401</v>
      </c>
      <c r="AA915">
        <v>0.84521697243271998</v>
      </c>
      <c r="AB915">
        <v>-0.511429434695304</v>
      </c>
      <c r="AC915">
        <v>0.71753805159658501</v>
      </c>
      <c r="AD915">
        <v>0.87989882095915395</v>
      </c>
      <c r="AE915">
        <v>-1.1060201509969501</v>
      </c>
      <c r="AF915">
        <v>0.32549523997010099</v>
      </c>
      <c r="AG915">
        <v>0.70473078222419605</v>
      </c>
      <c r="AH915">
        <v>-21.594945494312199</v>
      </c>
      <c r="AI915">
        <v>0.59609816080359102</v>
      </c>
      <c r="AJ915">
        <v>0.78121606160956403</v>
      </c>
      <c r="AK915">
        <v>0.76273443512621797</v>
      </c>
    </row>
    <row r="916" spans="1:37" x14ac:dyDescent="0.2">
      <c r="A916" t="s">
        <v>2412</v>
      </c>
      <c r="B916">
        <v>109224377</v>
      </c>
      <c r="C916">
        <v>109224550</v>
      </c>
      <c r="D916">
        <v>174</v>
      </c>
      <c r="E916" t="s">
        <v>3290</v>
      </c>
      <c r="F916">
        <v>1</v>
      </c>
      <c r="G916" t="s">
        <v>3291</v>
      </c>
      <c r="H916" t="s">
        <v>31000</v>
      </c>
      <c r="I916">
        <v>10</v>
      </c>
      <c r="J916">
        <v>108710518</v>
      </c>
      <c r="K916">
        <v>108839363</v>
      </c>
      <c r="L916">
        <v>128846</v>
      </c>
      <c r="M916">
        <v>1</v>
      </c>
      <c r="N916">
        <v>105378478</v>
      </c>
      <c r="O916" t="s">
        <v>3288</v>
      </c>
      <c r="P916">
        <v>513859</v>
      </c>
      <c r="Q916" t="s">
        <v>40</v>
      </c>
      <c r="R916" t="s">
        <v>3289</v>
      </c>
      <c r="S916" t="s">
        <v>31741</v>
      </c>
      <c r="T916">
        <v>0.35387198439864398</v>
      </c>
      <c r="U916">
        <v>0.603102917160658</v>
      </c>
      <c r="V916">
        <v>-21.3211447958567</v>
      </c>
      <c r="W916">
        <v>0.94541066367716797</v>
      </c>
      <c r="X916">
        <v>0.95159051474143896</v>
      </c>
      <c r="Y916">
        <v>-0.10602064919802701</v>
      </c>
      <c r="Z916">
        <v>0.69013698642955401</v>
      </c>
      <c r="AA916">
        <v>0.84521697243271998</v>
      </c>
      <c r="AB916">
        <v>-0.511429434695304</v>
      </c>
      <c r="AC916">
        <v>0.71753805159658501</v>
      </c>
      <c r="AD916">
        <v>0.87989882095915395</v>
      </c>
      <c r="AE916">
        <v>-1.1060201509969501</v>
      </c>
      <c r="AF916">
        <v>0.32549523997010099</v>
      </c>
      <c r="AG916">
        <v>0.70473078222419605</v>
      </c>
      <c r="AH916">
        <v>-21.594945494312199</v>
      </c>
      <c r="AI916">
        <v>0.59609816080359102</v>
      </c>
      <c r="AJ916">
        <v>0.78121606160956403</v>
      </c>
      <c r="AK916">
        <v>0.76273443512621797</v>
      </c>
    </row>
    <row r="917" spans="1:37" x14ac:dyDescent="0.2">
      <c r="A917" t="s">
        <v>2412</v>
      </c>
      <c r="B917">
        <v>109772017</v>
      </c>
      <c r="C917">
        <v>109772168</v>
      </c>
      <c r="D917">
        <v>152</v>
      </c>
      <c r="E917" t="s">
        <v>3292</v>
      </c>
      <c r="F917">
        <v>0</v>
      </c>
      <c r="G917" t="s">
        <v>3293</v>
      </c>
      <c r="H917" t="s">
        <v>31000</v>
      </c>
      <c r="I917">
        <v>10</v>
      </c>
      <c r="J917">
        <v>109868636</v>
      </c>
      <c r="K917">
        <v>109871032</v>
      </c>
      <c r="L917">
        <v>2397</v>
      </c>
      <c r="M917">
        <v>2</v>
      </c>
      <c r="N917">
        <v>7511</v>
      </c>
      <c r="O917" t="s">
        <v>3294</v>
      </c>
      <c r="P917">
        <v>98864</v>
      </c>
      <c r="Q917" t="s">
        <v>3295</v>
      </c>
      <c r="R917" t="s">
        <v>3296</v>
      </c>
      <c r="S917" t="s">
        <v>31742</v>
      </c>
      <c r="T917">
        <v>0.73076994328668599</v>
      </c>
      <c r="U917">
        <v>0.94232282032209602</v>
      </c>
      <c r="V917">
        <v>-0.39510607105770501</v>
      </c>
      <c r="W917">
        <v>0.73420570613580904</v>
      </c>
      <c r="X917">
        <v>0.95159051474143896</v>
      </c>
      <c r="Y917">
        <v>-0.417386522351607</v>
      </c>
      <c r="Z917">
        <v>0.24445502912202399</v>
      </c>
      <c r="AA917">
        <v>0.72610664078822296</v>
      </c>
      <c r="AB917">
        <v>-1.3585801493035601</v>
      </c>
      <c r="AC917">
        <v>0.90042941727307502</v>
      </c>
      <c r="AD917">
        <v>0.94068432309766403</v>
      </c>
      <c r="AE917">
        <v>-0.33612785519072202</v>
      </c>
      <c r="AF917">
        <v>0.73123338343369804</v>
      </c>
      <c r="AG917">
        <v>0.86437216336234302</v>
      </c>
      <c r="AH917">
        <v>0.53450456793290801</v>
      </c>
      <c r="AI917">
        <v>0.63502732279614804</v>
      </c>
      <c r="AJ917">
        <v>0.81104508058742797</v>
      </c>
      <c r="AK917">
        <v>-0.30585613166456499</v>
      </c>
    </row>
    <row r="918" spans="1:37" x14ac:dyDescent="0.2">
      <c r="A918" t="s">
        <v>2412</v>
      </c>
      <c r="B918">
        <v>110431826</v>
      </c>
      <c r="C918">
        <v>110431990</v>
      </c>
      <c r="D918">
        <v>165</v>
      </c>
      <c r="E918" t="s">
        <v>3297</v>
      </c>
      <c r="F918">
        <v>5</v>
      </c>
      <c r="G918" t="s">
        <v>3298</v>
      </c>
      <c r="H918" t="s">
        <v>31743</v>
      </c>
      <c r="I918">
        <v>10</v>
      </c>
      <c r="J918">
        <v>110428840</v>
      </c>
      <c r="K918">
        <v>110496187</v>
      </c>
      <c r="L918">
        <v>67348</v>
      </c>
      <c r="M918">
        <v>2</v>
      </c>
      <c r="N918">
        <v>105378482</v>
      </c>
      <c r="O918" t="s">
        <v>3299</v>
      </c>
      <c r="P918">
        <v>64197</v>
      </c>
      <c r="Q918" t="s">
        <v>40</v>
      </c>
      <c r="R918" t="s">
        <v>3300</v>
      </c>
      <c r="S918" t="s">
        <v>31744</v>
      </c>
      <c r="T918">
        <v>0.60318812523568999</v>
      </c>
      <c r="U918">
        <v>0.82125442047224695</v>
      </c>
      <c r="V918">
        <v>-0.98596246034643298</v>
      </c>
      <c r="W918" t="s">
        <v>40</v>
      </c>
      <c r="X918" t="s">
        <v>40</v>
      </c>
      <c r="Y918">
        <v>0</v>
      </c>
      <c r="Z918">
        <v>0.250572619160632</v>
      </c>
      <c r="AA918">
        <v>0.72610664078822296</v>
      </c>
      <c r="AB918">
        <v>-1.94943647383531</v>
      </c>
      <c r="AC918">
        <v>0.17695932866387601</v>
      </c>
      <c r="AD918">
        <v>0.68253123924728298</v>
      </c>
      <c r="AE918">
        <v>24.261173183483301</v>
      </c>
      <c r="AF918">
        <v>1</v>
      </c>
      <c r="AG918">
        <v>1</v>
      </c>
      <c r="AH918">
        <v>-5.6351841364637299E-2</v>
      </c>
      <c r="AI918">
        <v>0.24456414000292601</v>
      </c>
      <c r="AJ918">
        <v>0.78121606160956403</v>
      </c>
      <c r="AK918">
        <v>-24.116783281701</v>
      </c>
    </row>
    <row r="919" spans="1:37" x14ac:dyDescent="0.2">
      <c r="A919" t="s">
        <v>2412</v>
      </c>
      <c r="B919">
        <v>110431990</v>
      </c>
      <c r="C919">
        <v>110432154</v>
      </c>
      <c r="D919">
        <v>165</v>
      </c>
      <c r="E919" t="s">
        <v>3301</v>
      </c>
      <c r="F919">
        <v>1</v>
      </c>
      <c r="G919" t="s">
        <v>3302</v>
      </c>
      <c r="H919" t="s">
        <v>31743</v>
      </c>
      <c r="I919">
        <v>10</v>
      </c>
      <c r="J919">
        <v>110428840</v>
      </c>
      <c r="K919">
        <v>110496187</v>
      </c>
      <c r="L919">
        <v>67348</v>
      </c>
      <c r="M919">
        <v>2</v>
      </c>
      <c r="N919">
        <v>105378482</v>
      </c>
      <c r="O919" t="s">
        <v>3299</v>
      </c>
      <c r="P919">
        <v>64033</v>
      </c>
      <c r="Q919" t="s">
        <v>40</v>
      </c>
      <c r="R919" t="s">
        <v>3300</v>
      </c>
      <c r="S919" t="s">
        <v>31744</v>
      </c>
      <c r="T919">
        <v>0.60318812523568999</v>
      </c>
      <c r="U919">
        <v>0.82125442047224695</v>
      </c>
      <c r="V919">
        <v>-0.98596246034643298</v>
      </c>
      <c r="W919" t="s">
        <v>40</v>
      </c>
      <c r="X919" t="s">
        <v>40</v>
      </c>
      <c r="Y919">
        <v>0</v>
      </c>
      <c r="Z919">
        <v>0.250572619160632</v>
      </c>
      <c r="AA919">
        <v>0.72610664078822296</v>
      </c>
      <c r="AB919">
        <v>-1.94943647383531</v>
      </c>
      <c r="AC919">
        <v>0.17695932866387601</v>
      </c>
      <c r="AD919">
        <v>0.68253123924728298</v>
      </c>
      <c r="AE919">
        <v>24.261173183483301</v>
      </c>
      <c r="AF919">
        <v>1</v>
      </c>
      <c r="AG919">
        <v>1</v>
      </c>
      <c r="AH919">
        <v>-5.6351841364637299E-2</v>
      </c>
      <c r="AI919">
        <v>0.24456414000292601</v>
      </c>
      <c r="AJ919">
        <v>0.78121606160956403</v>
      </c>
      <c r="AK919">
        <v>-24.116783281701</v>
      </c>
    </row>
    <row r="920" spans="1:37" x14ac:dyDescent="0.2">
      <c r="A920" t="s">
        <v>2412</v>
      </c>
      <c r="B920">
        <v>112062895</v>
      </c>
      <c r="C920">
        <v>112063040</v>
      </c>
      <c r="D920">
        <v>146</v>
      </c>
      <c r="E920" t="s">
        <v>3303</v>
      </c>
      <c r="F920">
        <v>0</v>
      </c>
      <c r="G920" t="s">
        <v>3304</v>
      </c>
      <c r="H920" t="s">
        <v>31000</v>
      </c>
      <c r="I920">
        <v>10</v>
      </c>
      <c r="J920">
        <v>111787233</v>
      </c>
      <c r="K920">
        <v>111989909</v>
      </c>
      <c r="L920">
        <v>202677</v>
      </c>
      <c r="M920">
        <v>2</v>
      </c>
      <c r="N920">
        <v>105378486</v>
      </c>
      <c r="O920" t="s">
        <v>3305</v>
      </c>
      <c r="P920">
        <v>-72986</v>
      </c>
      <c r="Q920" t="s">
        <v>40</v>
      </c>
      <c r="R920" t="s">
        <v>3306</v>
      </c>
      <c r="S920" t="s">
        <v>31745</v>
      </c>
      <c r="T920">
        <v>0.32911398597860803</v>
      </c>
      <c r="U920">
        <v>0.603102917160658</v>
      </c>
      <c r="V920">
        <v>23.149361292018199</v>
      </c>
      <c r="W920" t="s">
        <v>40</v>
      </c>
      <c r="X920" t="s">
        <v>40</v>
      </c>
      <c r="Y920">
        <v>0</v>
      </c>
      <c r="Z920">
        <v>0.306975110376564</v>
      </c>
      <c r="AA920">
        <v>0.72610664078822296</v>
      </c>
      <c r="AB920">
        <v>23.544033259493801</v>
      </c>
      <c r="AC920">
        <v>0.27780950890804001</v>
      </c>
      <c r="AD920">
        <v>0.68253123924728298</v>
      </c>
      <c r="AE920">
        <v>23.581507961887901</v>
      </c>
      <c r="AF920">
        <v>0.64997455747578503</v>
      </c>
      <c r="AG920">
        <v>0.80674443595273604</v>
      </c>
      <c r="AH920">
        <v>0.35516953203106999</v>
      </c>
      <c r="AI920">
        <v>0.35038410267202102</v>
      </c>
      <c r="AJ920">
        <v>0.78121606160956403</v>
      </c>
      <c r="AK920">
        <v>-23.437118064650701</v>
      </c>
    </row>
    <row r="921" spans="1:37" x14ac:dyDescent="0.2">
      <c r="A921" t="s">
        <v>2412</v>
      </c>
      <c r="B921">
        <v>112063040</v>
      </c>
      <c r="C921">
        <v>112063185</v>
      </c>
      <c r="D921">
        <v>146</v>
      </c>
      <c r="E921" t="s">
        <v>3307</v>
      </c>
      <c r="F921">
        <v>3</v>
      </c>
      <c r="G921" t="s">
        <v>3308</v>
      </c>
      <c r="H921" t="s">
        <v>31000</v>
      </c>
      <c r="I921">
        <v>10</v>
      </c>
      <c r="J921">
        <v>111787233</v>
      </c>
      <c r="K921">
        <v>111989909</v>
      </c>
      <c r="L921">
        <v>202677</v>
      </c>
      <c r="M921">
        <v>2</v>
      </c>
      <c r="N921">
        <v>105378486</v>
      </c>
      <c r="O921" t="s">
        <v>3305</v>
      </c>
      <c r="P921">
        <v>-73131</v>
      </c>
      <c r="Q921" t="s">
        <v>40</v>
      </c>
      <c r="R921" t="s">
        <v>3306</v>
      </c>
      <c r="S921" t="s">
        <v>31745</v>
      </c>
      <c r="T921">
        <v>0.32911398597860803</v>
      </c>
      <c r="U921">
        <v>0.603102917160658</v>
      </c>
      <c r="V921">
        <v>23.149361292018199</v>
      </c>
      <c r="W921" t="s">
        <v>40</v>
      </c>
      <c r="X921" t="s">
        <v>40</v>
      </c>
      <c r="Y921">
        <v>0</v>
      </c>
      <c r="Z921">
        <v>0.306975110376564</v>
      </c>
      <c r="AA921">
        <v>0.72610664078822296</v>
      </c>
      <c r="AB921">
        <v>23.544033259493801</v>
      </c>
      <c r="AC921">
        <v>0.27780950890804001</v>
      </c>
      <c r="AD921">
        <v>0.68253123924728298</v>
      </c>
      <c r="AE921">
        <v>23.581507961887901</v>
      </c>
      <c r="AF921">
        <v>0.64997455747578503</v>
      </c>
      <c r="AG921">
        <v>0.80674443595273604</v>
      </c>
      <c r="AH921">
        <v>0.35516953203106999</v>
      </c>
      <c r="AI921">
        <v>0.35038410267202102</v>
      </c>
      <c r="AJ921">
        <v>0.78121606160956403</v>
      </c>
      <c r="AK921">
        <v>-23.437118064650701</v>
      </c>
    </row>
    <row r="922" spans="1:37" x14ac:dyDescent="0.2">
      <c r="A922" t="s">
        <v>2412</v>
      </c>
      <c r="B922">
        <v>113547394</v>
      </c>
      <c r="C922">
        <v>113547547</v>
      </c>
      <c r="D922">
        <v>154</v>
      </c>
      <c r="E922" t="s">
        <v>3309</v>
      </c>
      <c r="F922">
        <v>0</v>
      </c>
      <c r="G922" t="s">
        <v>3310</v>
      </c>
      <c r="H922" t="s">
        <v>31000</v>
      </c>
      <c r="I922">
        <v>10</v>
      </c>
      <c r="J922">
        <v>113550837</v>
      </c>
      <c r="K922">
        <v>113589602</v>
      </c>
      <c r="L922">
        <v>38766</v>
      </c>
      <c r="M922">
        <v>1</v>
      </c>
      <c r="N922">
        <v>3026</v>
      </c>
      <c r="O922" t="s">
        <v>3311</v>
      </c>
      <c r="P922">
        <v>-3290</v>
      </c>
      <c r="Q922" t="s">
        <v>3312</v>
      </c>
      <c r="R922" t="s">
        <v>3313</v>
      </c>
      <c r="S922" t="s">
        <v>31746</v>
      </c>
      <c r="T922">
        <v>1</v>
      </c>
      <c r="U922">
        <v>1</v>
      </c>
      <c r="V922">
        <v>-2.2512551526125901</v>
      </c>
      <c r="W922">
        <v>0.69201225521665499</v>
      </c>
      <c r="X922">
        <v>0.95159051474143896</v>
      </c>
      <c r="Y922">
        <v>-0.39390998956839401</v>
      </c>
      <c r="Z922">
        <v>0.65379035313853895</v>
      </c>
      <c r="AA922">
        <v>0.84521697243271998</v>
      </c>
      <c r="AB922">
        <v>-3.2147283821897501</v>
      </c>
      <c r="AC922">
        <v>0.30184355666711699</v>
      </c>
      <c r="AD922">
        <v>0.68253123924728298</v>
      </c>
      <c r="AE922">
        <v>-1.3939097524290101</v>
      </c>
      <c r="AF922">
        <v>0.64997455747578503</v>
      </c>
      <c r="AG922">
        <v>0.80674443595273604</v>
      </c>
      <c r="AH922">
        <v>-1.3216446594187501</v>
      </c>
      <c r="AI922">
        <v>0.95029317176085903</v>
      </c>
      <c r="AJ922">
        <v>0.98621344597861504</v>
      </c>
      <c r="AK922">
        <v>0.47484532806259</v>
      </c>
    </row>
    <row r="923" spans="1:37" x14ac:dyDescent="0.2">
      <c r="A923" t="s">
        <v>2412</v>
      </c>
      <c r="B923">
        <v>114101080</v>
      </c>
      <c r="C923">
        <v>114101232</v>
      </c>
      <c r="D923">
        <v>153</v>
      </c>
      <c r="E923" t="s">
        <v>3314</v>
      </c>
      <c r="F923">
        <v>12</v>
      </c>
      <c r="G923" t="s">
        <v>3315</v>
      </c>
      <c r="H923" t="s">
        <v>31000</v>
      </c>
      <c r="I923">
        <v>10</v>
      </c>
      <c r="J923">
        <v>114130199</v>
      </c>
      <c r="K923">
        <v>114131336</v>
      </c>
      <c r="L923">
        <v>1138</v>
      </c>
      <c r="M923">
        <v>2</v>
      </c>
      <c r="N923">
        <v>55088</v>
      </c>
      <c r="O923" t="s">
        <v>3316</v>
      </c>
      <c r="P923">
        <v>30104</v>
      </c>
      <c r="Q923" t="s">
        <v>3317</v>
      </c>
      <c r="R923" t="s">
        <v>3318</v>
      </c>
      <c r="S923" t="s">
        <v>31747</v>
      </c>
      <c r="T923">
        <v>0.17308923567461099</v>
      </c>
      <c r="U923">
        <v>0.603102917160658</v>
      </c>
      <c r="V923">
        <v>-25.344572375388399</v>
      </c>
      <c r="W923">
        <v>0.89107655920673101</v>
      </c>
      <c r="X923">
        <v>0.95159051474143896</v>
      </c>
      <c r="Y923">
        <v>0.40667867505948102</v>
      </c>
      <c r="Z923">
        <v>5.50355599158565E-2</v>
      </c>
      <c r="AA923">
        <v>0.72610664078822296</v>
      </c>
      <c r="AB923">
        <v>-25.344572375388399</v>
      </c>
      <c r="AC923">
        <v>0.75388744886274095</v>
      </c>
      <c r="AD923">
        <v>0.87989882095915395</v>
      </c>
      <c r="AE923">
        <v>-0.59332126632860105</v>
      </c>
      <c r="AF923">
        <v>0.32549523997010099</v>
      </c>
      <c r="AG923">
        <v>0.70473078222419605</v>
      </c>
      <c r="AH923">
        <v>-24.414961733915799</v>
      </c>
      <c r="AI923">
        <v>0.56157887380500204</v>
      </c>
      <c r="AJ923">
        <v>0.78121606160956403</v>
      </c>
      <c r="AK923">
        <v>1.2754340775961399</v>
      </c>
    </row>
    <row r="924" spans="1:37" x14ac:dyDescent="0.2">
      <c r="A924" t="s">
        <v>2412</v>
      </c>
      <c r="B924">
        <v>114101239</v>
      </c>
      <c r="C924">
        <v>114101393</v>
      </c>
      <c r="D924">
        <v>155</v>
      </c>
      <c r="E924" t="s">
        <v>3319</v>
      </c>
      <c r="F924">
        <v>13</v>
      </c>
      <c r="G924" t="s">
        <v>3320</v>
      </c>
      <c r="H924" t="s">
        <v>31000</v>
      </c>
      <c r="I924">
        <v>10</v>
      </c>
      <c r="J924">
        <v>114130199</v>
      </c>
      <c r="K924">
        <v>114131336</v>
      </c>
      <c r="L924">
        <v>1138</v>
      </c>
      <c r="M924">
        <v>2</v>
      </c>
      <c r="N924">
        <v>55088</v>
      </c>
      <c r="O924" t="s">
        <v>3316</v>
      </c>
      <c r="P924">
        <v>29943</v>
      </c>
      <c r="Q924" t="s">
        <v>3317</v>
      </c>
      <c r="R924" t="s">
        <v>3318</v>
      </c>
      <c r="S924" t="s">
        <v>31747</v>
      </c>
      <c r="T924">
        <v>0.17308923567461099</v>
      </c>
      <c r="U924">
        <v>0.603102917160658</v>
      </c>
      <c r="V924">
        <v>-25.344572375388399</v>
      </c>
      <c r="W924">
        <v>0.89107655920673101</v>
      </c>
      <c r="X924">
        <v>0.95159051474143896</v>
      </c>
      <c r="Y924">
        <v>0.40667867505948102</v>
      </c>
      <c r="Z924">
        <v>5.50355599158565E-2</v>
      </c>
      <c r="AA924">
        <v>0.72610664078822296</v>
      </c>
      <c r="AB924">
        <v>-25.344572375388399</v>
      </c>
      <c r="AC924">
        <v>0.75388744886274095</v>
      </c>
      <c r="AD924">
        <v>0.87989882095915395</v>
      </c>
      <c r="AE924">
        <v>-0.59332126632860105</v>
      </c>
      <c r="AF924">
        <v>0.32549523997010099</v>
      </c>
      <c r="AG924">
        <v>0.70473078222419605</v>
      </c>
      <c r="AH924">
        <v>-24.414961733915799</v>
      </c>
      <c r="AI924">
        <v>0.56157887380500204</v>
      </c>
      <c r="AJ924">
        <v>0.78121606160956403</v>
      </c>
      <c r="AK924">
        <v>1.2754340775961399</v>
      </c>
    </row>
    <row r="925" spans="1:37" x14ac:dyDescent="0.2">
      <c r="A925" t="s">
        <v>2412</v>
      </c>
      <c r="B925">
        <v>116240793</v>
      </c>
      <c r="C925">
        <v>116240935</v>
      </c>
      <c r="D925">
        <v>143</v>
      </c>
      <c r="E925" t="s">
        <v>3321</v>
      </c>
      <c r="F925">
        <v>1</v>
      </c>
      <c r="G925" t="s">
        <v>3322</v>
      </c>
      <c r="H925" t="s">
        <v>31748</v>
      </c>
      <c r="I925">
        <v>10</v>
      </c>
      <c r="J925">
        <v>116064211</v>
      </c>
      <c r="K925">
        <v>116255795</v>
      </c>
      <c r="L925">
        <v>191585</v>
      </c>
      <c r="M925">
        <v>2</v>
      </c>
      <c r="N925">
        <v>2674</v>
      </c>
      <c r="O925" t="s">
        <v>3323</v>
      </c>
      <c r="P925">
        <v>14860</v>
      </c>
      <c r="Q925" t="s">
        <v>3324</v>
      </c>
      <c r="R925" t="s">
        <v>3325</v>
      </c>
      <c r="S925" t="s">
        <v>31749</v>
      </c>
      <c r="T925">
        <v>0.35387198439864398</v>
      </c>
      <c r="U925">
        <v>0.603102917160658</v>
      </c>
      <c r="V925">
        <v>-24.403406088104401</v>
      </c>
      <c r="W925">
        <v>0.89107655920673101</v>
      </c>
      <c r="X925">
        <v>0.95159051474143896</v>
      </c>
      <c r="Y925">
        <v>0.58629398761325002</v>
      </c>
      <c r="Z925">
        <v>0.184235113180511</v>
      </c>
      <c r="AA925">
        <v>0.72610664078822296</v>
      </c>
      <c r="AB925">
        <v>-24.403406088104401</v>
      </c>
      <c r="AC925">
        <v>0.75388744886274095</v>
      </c>
      <c r="AD925">
        <v>0.87989882095915395</v>
      </c>
      <c r="AE925">
        <v>-0.41370596495886403</v>
      </c>
      <c r="AF925">
        <v>0.501741946288212</v>
      </c>
      <c r="AG925">
        <v>0.80674443595273604</v>
      </c>
      <c r="AH925">
        <v>-23.473795474819401</v>
      </c>
      <c r="AI925">
        <v>0.56157887380500204</v>
      </c>
      <c r="AJ925">
        <v>0.78121606160956403</v>
      </c>
      <c r="AK925">
        <v>1.4550493955113999</v>
      </c>
    </row>
    <row r="926" spans="1:37" x14ac:dyDescent="0.2">
      <c r="A926" t="s">
        <v>2412</v>
      </c>
      <c r="B926">
        <v>117005045</v>
      </c>
      <c r="C926">
        <v>117005239</v>
      </c>
      <c r="D926">
        <v>195</v>
      </c>
      <c r="E926" t="s">
        <v>3326</v>
      </c>
      <c r="F926">
        <v>17</v>
      </c>
      <c r="G926" t="s">
        <v>3327</v>
      </c>
      <c r="H926" t="s">
        <v>30987</v>
      </c>
      <c r="I926">
        <v>10</v>
      </c>
      <c r="J926">
        <v>116881477</v>
      </c>
      <c r="K926">
        <v>117005187</v>
      </c>
      <c r="L926">
        <v>123711</v>
      </c>
      <c r="M926">
        <v>2</v>
      </c>
      <c r="N926">
        <v>57698</v>
      </c>
      <c r="O926" t="s">
        <v>3328</v>
      </c>
      <c r="P926">
        <v>0</v>
      </c>
      <c r="Q926" t="s">
        <v>3329</v>
      </c>
      <c r="R926" t="s">
        <v>3330</v>
      </c>
      <c r="S926" t="s">
        <v>31750</v>
      </c>
      <c r="T926" t="s">
        <v>40</v>
      </c>
      <c r="U926" t="s">
        <v>40</v>
      </c>
      <c r="V926">
        <v>0</v>
      </c>
      <c r="W926">
        <v>0.89107655920673101</v>
      </c>
      <c r="X926">
        <v>0.95159051474143896</v>
      </c>
      <c r="Y926">
        <v>0.75344986792827495</v>
      </c>
      <c r="Z926">
        <v>0.136920528570767</v>
      </c>
      <c r="AA926">
        <v>0.72610664078822296</v>
      </c>
      <c r="AB926">
        <v>25.475715815925899</v>
      </c>
      <c r="AC926">
        <v>0.59090205226999604</v>
      </c>
      <c r="AD926">
        <v>0.87989882095915395</v>
      </c>
      <c r="AE926">
        <v>0.78237810387988505</v>
      </c>
      <c r="AF926">
        <v>0.15203231574161999</v>
      </c>
      <c r="AG926">
        <v>0.68151250837662902</v>
      </c>
      <c r="AH926">
        <v>-25.439189940693598</v>
      </c>
      <c r="AI926">
        <v>0.84178376985732795</v>
      </c>
      <c r="AJ926">
        <v>0.95896800690842199</v>
      </c>
      <c r="AK926">
        <v>0.32998556200715001</v>
      </c>
    </row>
    <row r="927" spans="1:37" x14ac:dyDescent="0.2">
      <c r="A927" t="s">
        <v>2412</v>
      </c>
      <c r="B927">
        <v>117005239</v>
      </c>
      <c r="C927">
        <v>117005433</v>
      </c>
      <c r="D927">
        <v>195</v>
      </c>
      <c r="E927" t="s">
        <v>3331</v>
      </c>
      <c r="F927">
        <v>22</v>
      </c>
      <c r="G927" t="s">
        <v>3332</v>
      </c>
      <c r="H927" t="s">
        <v>30987</v>
      </c>
      <c r="I927">
        <v>10</v>
      </c>
      <c r="J927">
        <v>116881482</v>
      </c>
      <c r="K927">
        <v>117005365</v>
      </c>
      <c r="L927">
        <v>123884</v>
      </c>
      <c r="M927">
        <v>2</v>
      </c>
      <c r="N927">
        <v>57698</v>
      </c>
      <c r="O927" t="s">
        <v>3333</v>
      </c>
      <c r="P927">
        <v>0</v>
      </c>
      <c r="Q927" t="s">
        <v>3329</v>
      </c>
      <c r="R927" t="s">
        <v>3330</v>
      </c>
      <c r="S927" t="s">
        <v>31750</v>
      </c>
      <c r="T927" t="s">
        <v>40</v>
      </c>
      <c r="U927" t="s">
        <v>40</v>
      </c>
      <c r="V927">
        <v>0</v>
      </c>
      <c r="W927">
        <v>0.89107655920673101</v>
      </c>
      <c r="X927">
        <v>0.95159051474143896</v>
      </c>
      <c r="Y927">
        <v>0.75344986792827495</v>
      </c>
      <c r="Z927">
        <v>0.136920528570767</v>
      </c>
      <c r="AA927">
        <v>0.72610664078822296</v>
      </c>
      <c r="AB927">
        <v>25.475715815925899</v>
      </c>
      <c r="AC927">
        <v>0.59090205226999604</v>
      </c>
      <c r="AD927">
        <v>0.87989882095915395</v>
      </c>
      <c r="AE927">
        <v>0.78237810387988505</v>
      </c>
      <c r="AF927">
        <v>0.15203231574161999</v>
      </c>
      <c r="AG927">
        <v>0.68151250837662902</v>
      </c>
      <c r="AH927">
        <v>-25.439189940693598</v>
      </c>
      <c r="AI927">
        <v>0.84178376985732795</v>
      </c>
      <c r="AJ927">
        <v>0.95896800690842199</v>
      </c>
      <c r="AK927">
        <v>0.32998556200715001</v>
      </c>
    </row>
    <row r="928" spans="1:37" x14ac:dyDescent="0.2">
      <c r="A928" t="s">
        <v>2412</v>
      </c>
      <c r="B928">
        <v>117139972</v>
      </c>
      <c r="C928">
        <v>117140123</v>
      </c>
      <c r="D928">
        <v>152</v>
      </c>
      <c r="E928" t="s">
        <v>3334</v>
      </c>
      <c r="F928">
        <v>14</v>
      </c>
      <c r="G928" t="s">
        <v>3335</v>
      </c>
      <c r="H928" t="s">
        <v>30999</v>
      </c>
      <c r="I928">
        <v>10</v>
      </c>
      <c r="J928">
        <v>117128521</v>
      </c>
      <c r="K928">
        <v>117138301</v>
      </c>
      <c r="L928">
        <v>9781</v>
      </c>
      <c r="M928">
        <v>2</v>
      </c>
      <c r="N928">
        <v>11023</v>
      </c>
      <c r="O928" t="s">
        <v>3336</v>
      </c>
      <c r="P928">
        <v>-1671</v>
      </c>
      <c r="Q928" t="s">
        <v>3337</v>
      </c>
      <c r="R928" t="s">
        <v>3338</v>
      </c>
      <c r="S928" t="s">
        <v>31751</v>
      </c>
      <c r="T928">
        <v>0.152084254673993</v>
      </c>
      <c r="U928">
        <v>0.603102917160658</v>
      </c>
      <c r="V928">
        <v>26.128333957063798</v>
      </c>
      <c r="W928">
        <v>0.20525741147413201</v>
      </c>
      <c r="X928">
        <v>0.704072456322962</v>
      </c>
      <c r="Y928">
        <v>-25.9267000988443</v>
      </c>
      <c r="Z928">
        <v>0.306975110376564</v>
      </c>
      <c r="AA928">
        <v>0.72610664078822296</v>
      </c>
      <c r="AB928">
        <v>25.164859851773599</v>
      </c>
      <c r="AC928">
        <v>7.0489011448141195E-2</v>
      </c>
      <c r="AD928">
        <v>0.57684129297949804</v>
      </c>
      <c r="AE928">
        <v>-25.9267000988443</v>
      </c>
      <c r="AF928">
        <v>4.6407610929182198E-2</v>
      </c>
      <c r="AG928">
        <v>0.476038960109122</v>
      </c>
      <c r="AH928">
        <v>26.128333957063798</v>
      </c>
      <c r="AI928">
        <v>0.35038410267202102</v>
      </c>
      <c r="AJ928">
        <v>0.78121606160956403</v>
      </c>
      <c r="AK928">
        <v>-25.0579446508073</v>
      </c>
    </row>
    <row r="929" spans="1:37" x14ac:dyDescent="0.2">
      <c r="A929" t="s">
        <v>2412</v>
      </c>
      <c r="B929">
        <v>117140306</v>
      </c>
      <c r="C929">
        <v>117140475</v>
      </c>
      <c r="D929">
        <v>170</v>
      </c>
      <c r="E929" t="s">
        <v>3339</v>
      </c>
      <c r="F929">
        <v>13</v>
      </c>
      <c r="G929" t="s">
        <v>3340</v>
      </c>
      <c r="H929" t="s">
        <v>31032</v>
      </c>
      <c r="I929">
        <v>10</v>
      </c>
      <c r="J929">
        <v>117128521</v>
      </c>
      <c r="K929">
        <v>117138301</v>
      </c>
      <c r="L929">
        <v>9781</v>
      </c>
      <c r="M929">
        <v>2</v>
      </c>
      <c r="N929">
        <v>11023</v>
      </c>
      <c r="O929" t="s">
        <v>3336</v>
      </c>
      <c r="P929">
        <v>-2005</v>
      </c>
      <c r="Q929" t="s">
        <v>3337</v>
      </c>
      <c r="R929" t="s">
        <v>3338</v>
      </c>
      <c r="S929" t="s">
        <v>31751</v>
      </c>
      <c r="T929">
        <v>0.152084254673993</v>
      </c>
      <c r="U929">
        <v>0.603102917160658</v>
      </c>
      <c r="V929">
        <v>26.128333957063798</v>
      </c>
      <c r="W929">
        <v>0.20525741147413201</v>
      </c>
      <c r="X929">
        <v>0.704072456322962</v>
      </c>
      <c r="Y929">
        <v>-25.9267000988443</v>
      </c>
      <c r="Z929">
        <v>0.306975110376564</v>
      </c>
      <c r="AA929">
        <v>0.72610664078822296</v>
      </c>
      <c r="AB929">
        <v>25.164859851773599</v>
      </c>
      <c r="AC929">
        <v>7.0489011448141195E-2</v>
      </c>
      <c r="AD929">
        <v>0.57684129297949804</v>
      </c>
      <c r="AE929">
        <v>-25.9267000988443</v>
      </c>
      <c r="AF929">
        <v>4.6407610929182198E-2</v>
      </c>
      <c r="AG929">
        <v>0.476038960109122</v>
      </c>
      <c r="AH929">
        <v>26.128333957063798</v>
      </c>
      <c r="AI929">
        <v>0.35038410267202102</v>
      </c>
      <c r="AJ929">
        <v>0.78121606160956403</v>
      </c>
      <c r="AK929">
        <v>-25.0579446508073</v>
      </c>
    </row>
    <row r="930" spans="1:37" x14ac:dyDescent="0.2">
      <c r="A930" t="s">
        <v>2412</v>
      </c>
      <c r="B930">
        <v>117794955</v>
      </c>
      <c r="C930">
        <v>117795106</v>
      </c>
      <c r="D930">
        <v>152</v>
      </c>
      <c r="E930" t="s">
        <v>3341</v>
      </c>
      <c r="F930">
        <v>2</v>
      </c>
      <c r="G930" t="s">
        <v>3342</v>
      </c>
      <c r="H930" t="s">
        <v>31000</v>
      </c>
      <c r="I930">
        <v>10</v>
      </c>
      <c r="J930">
        <v>117735313</v>
      </c>
      <c r="K930">
        <v>117736407</v>
      </c>
      <c r="L930">
        <v>1095</v>
      </c>
      <c r="M930">
        <v>1</v>
      </c>
      <c r="N930">
        <v>102724627</v>
      </c>
      <c r="O930" t="s">
        <v>3343</v>
      </c>
      <c r="P930">
        <v>59642</v>
      </c>
      <c r="Q930" t="s">
        <v>40</v>
      </c>
      <c r="R930" t="s">
        <v>3344</v>
      </c>
      <c r="S930" t="s">
        <v>31752</v>
      </c>
      <c r="T930">
        <v>0.97213403838398904</v>
      </c>
      <c r="U930">
        <v>1</v>
      </c>
      <c r="V930">
        <v>0.51874491867208805</v>
      </c>
      <c r="W930">
        <v>0.69201225521665499</v>
      </c>
      <c r="X930">
        <v>0.95159051474143896</v>
      </c>
      <c r="Y930">
        <v>-0.64164391031208601</v>
      </c>
      <c r="Z930">
        <v>0.93459220503170903</v>
      </c>
      <c r="AA930">
        <v>0.99919698600769702</v>
      </c>
      <c r="AB930">
        <v>0.49455068163247501</v>
      </c>
      <c r="AC930">
        <v>0.30184355666711699</v>
      </c>
      <c r="AD930">
        <v>0.68253123924728298</v>
      </c>
      <c r="AE930">
        <v>-1.6416438539199201</v>
      </c>
      <c r="AF930">
        <v>0.98343762640780896</v>
      </c>
      <c r="AG930">
        <v>1</v>
      </c>
      <c r="AH930">
        <v>0.277141813292413</v>
      </c>
      <c r="AI930">
        <v>0.95029317176085903</v>
      </c>
      <c r="AJ930">
        <v>0.98621344597861504</v>
      </c>
      <c r="AK930">
        <v>0.227111526549615</v>
      </c>
    </row>
    <row r="931" spans="1:37" x14ac:dyDescent="0.2">
      <c r="A931" t="s">
        <v>2412</v>
      </c>
      <c r="B931">
        <v>117837973</v>
      </c>
      <c r="C931">
        <v>117838147</v>
      </c>
      <c r="D931">
        <v>175</v>
      </c>
      <c r="E931" t="s">
        <v>3345</v>
      </c>
      <c r="F931">
        <v>2</v>
      </c>
      <c r="G931" t="s">
        <v>3346</v>
      </c>
      <c r="H931" t="s">
        <v>31000</v>
      </c>
      <c r="I931">
        <v>10</v>
      </c>
      <c r="J931">
        <v>117735313</v>
      </c>
      <c r="K931">
        <v>117736407</v>
      </c>
      <c r="L931">
        <v>1095</v>
      </c>
      <c r="M931">
        <v>1</v>
      </c>
      <c r="N931">
        <v>102724627</v>
      </c>
      <c r="O931" t="s">
        <v>3343</v>
      </c>
      <c r="P931">
        <v>102660</v>
      </c>
      <c r="Q931" t="s">
        <v>40</v>
      </c>
      <c r="R931" t="s">
        <v>3344</v>
      </c>
      <c r="S931" t="s">
        <v>31752</v>
      </c>
      <c r="T931">
        <v>0.254431078355565</v>
      </c>
      <c r="U931">
        <v>0.603102917160658</v>
      </c>
      <c r="V931">
        <v>3.6847762273259401</v>
      </c>
      <c r="W931">
        <v>0.94067867906597702</v>
      </c>
      <c r="X931">
        <v>0.95159051474143896</v>
      </c>
      <c r="Y931">
        <v>-1.8630471260208701</v>
      </c>
      <c r="Z931">
        <v>0.43777911271820902</v>
      </c>
      <c r="AA931">
        <v>0.84435025072159198</v>
      </c>
      <c r="AB931">
        <v>2.8382619222191399</v>
      </c>
      <c r="AC931">
        <v>0.85112879757875803</v>
      </c>
      <c r="AD931">
        <v>0.94068432309766403</v>
      </c>
      <c r="AE931">
        <v>-2.3705775530789799</v>
      </c>
      <c r="AF931">
        <v>0.164438489855599</v>
      </c>
      <c r="AG931">
        <v>0.68151250837662902</v>
      </c>
      <c r="AH931">
        <v>3.5898922340903399</v>
      </c>
      <c r="AI931">
        <v>0.69444917998461897</v>
      </c>
      <c r="AJ931">
        <v>0.862196742697804</v>
      </c>
      <c r="AK931">
        <v>-1.1217805571504</v>
      </c>
    </row>
    <row r="932" spans="1:37" x14ac:dyDescent="0.2">
      <c r="A932" t="s">
        <v>2412</v>
      </c>
      <c r="B932">
        <v>117838147</v>
      </c>
      <c r="C932">
        <v>117838321</v>
      </c>
      <c r="D932">
        <v>175</v>
      </c>
      <c r="E932" t="s">
        <v>3347</v>
      </c>
      <c r="F932">
        <v>2</v>
      </c>
      <c r="G932" t="s">
        <v>3348</v>
      </c>
      <c r="H932" t="s">
        <v>31000</v>
      </c>
      <c r="I932">
        <v>10</v>
      </c>
      <c r="J932">
        <v>117735313</v>
      </c>
      <c r="K932">
        <v>117736407</v>
      </c>
      <c r="L932">
        <v>1095</v>
      </c>
      <c r="M932">
        <v>1</v>
      </c>
      <c r="N932">
        <v>102724627</v>
      </c>
      <c r="O932" t="s">
        <v>3343</v>
      </c>
      <c r="P932">
        <v>102834</v>
      </c>
      <c r="Q932" t="s">
        <v>40</v>
      </c>
      <c r="R932" t="s">
        <v>3344</v>
      </c>
      <c r="S932" t="s">
        <v>31752</v>
      </c>
      <c r="T932">
        <v>0.254431078355565</v>
      </c>
      <c r="U932">
        <v>0.603102917160658</v>
      </c>
      <c r="V932">
        <v>3.80552773044346</v>
      </c>
      <c r="W932">
        <v>0.94067867906597702</v>
      </c>
      <c r="X932">
        <v>0.95159051474143896</v>
      </c>
      <c r="Y932">
        <v>-1.99895496020147</v>
      </c>
      <c r="Z932">
        <v>0.43777911271820902</v>
      </c>
      <c r="AA932">
        <v>0.84435025072159198</v>
      </c>
      <c r="AB932">
        <v>2.9499648021804301</v>
      </c>
      <c r="AC932">
        <v>0.85112879757875803</v>
      </c>
      <c r="AD932">
        <v>0.94068432309766403</v>
      </c>
      <c r="AE932">
        <v>-2.50648538725958</v>
      </c>
      <c r="AF932">
        <v>0.164438489855599</v>
      </c>
      <c r="AG932">
        <v>0.68151250837662902</v>
      </c>
      <c r="AH932">
        <v>3.7106437372078598</v>
      </c>
      <c r="AI932">
        <v>0.69444917998461897</v>
      </c>
      <c r="AJ932">
        <v>0.862196742697804</v>
      </c>
      <c r="AK932">
        <v>-1.2466766649367</v>
      </c>
    </row>
    <row r="933" spans="1:37" x14ac:dyDescent="0.2">
      <c r="A933" t="s">
        <v>2412</v>
      </c>
      <c r="B933">
        <v>118965226</v>
      </c>
      <c r="C933">
        <v>118965388</v>
      </c>
      <c r="D933">
        <v>163</v>
      </c>
      <c r="E933" t="s">
        <v>3349</v>
      </c>
      <c r="F933">
        <v>1</v>
      </c>
      <c r="G933" t="s">
        <v>3350</v>
      </c>
      <c r="H933" t="s">
        <v>31753</v>
      </c>
      <c r="I933">
        <v>10</v>
      </c>
      <c r="J933">
        <v>119029714</v>
      </c>
      <c r="K933">
        <v>119033730</v>
      </c>
      <c r="L933">
        <v>4017</v>
      </c>
      <c r="M933">
        <v>1</v>
      </c>
      <c r="N933">
        <v>340719</v>
      </c>
      <c r="O933" t="s">
        <v>3351</v>
      </c>
      <c r="P933">
        <v>-64326</v>
      </c>
      <c r="Q933" t="s">
        <v>3352</v>
      </c>
      <c r="R933" t="s">
        <v>3353</v>
      </c>
      <c r="S933" t="s">
        <v>31754</v>
      </c>
      <c r="T933">
        <v>0.93943752600822705</v>
      </c>
      <c r="U933">
        <v>1</v>
      </c>
      <c r="V933">
        <v>0.35545092368838799</v>
      </c>
      <c r="W933">
        <v>0.65075386537994595</v>
      </c>
      <c r="X933">
        <v>0.94119559056004798</v>
      </c>
      <c r="Y933">
        <v>-1.25327399916296</v>
      </c>
      <c r="Z933">
        <v>0.91701798945084201</v>
      </c>
      <c r="AA933">
        <v>0.99919698600769702</v>
      </c>
      <c r="AB933">
        <v>0.21984537538769799</v>
      </c>
      <c r="AC933">
        <v>0.89689549903358201</v>
      </c>
      <c r="AD933">
        <v>0.94068432309766403</v>
      </c>
      <c r="AE933">
        <v>-0.17656504860330199</v>
      </c>
      <c r="AF933">
        <v>0.98798422886439796</v>
      </c>
      <c r="AG933">
        <v>1</v>
      </c>
      <c r="AH933">
        <v>0.325749500465352</v>
      </c>
      <c r="AI933">
        <v>0.424511747282666</v>
      </c>
      <c r="AJ933">
        <v>0.78121606160956403</v>
      </c>
      <c r="AK933">
        <v>-1.46539161570086</v>
      </c>
    </row>
    <row r="934" spans="1:37" x14ac:dyDescent="0.2">
      <c r="A934" t="s">
        <v>2412</v>
      </c>
      <c r="B934">
        <v>118965388</v>
      </c>
      <c r="C934">
        <v>118965550</v>
      </c>
      <c r="D934">
        <v>163</v>
      </c>
      <c r="E934" t="s">
        <v>3354</v>
      </c>
      <c r="F934">
        <v>1</v>
      </c>
      <c r="G934" t="s">
        <v>3355</v>
      </c>
      <c r="H934" t="s">
        <v>31753</v>
      </c>
      <c r="I934">
        <v>10</v>
      </c>
      <c r="J934">
        <v>119029714</v>
      </c>
      <c r="K934">
        <v>119033730</v>
      </c>
      <c r="L934">
        <v>4017</v>
      </c>
      <c r="M934">
        <v>1</v>
      </c>
      <c r="N934">
        <v>340719</v>
      </c>
      <c r="O934" t="s">
        <v>3351</v>
      </c>
      <c r="P934">
        <v>-64164</v>
      </c>
      <c r="Q934" t="s">
        <v>3352</v>
      </c>
      <c r="R934" t="s">
        <v>3353</v>
      </c>
      <c r="S934" t="s">
        <v>31754</v>
      </c>
      <c r="T934">
        <v>0.93943752600822705</v>
      </c>
      <c r="U934">
        <v>1</v>
      </c>
      <c r="V934">
        <v>0.35545092368838799</v>
      </c>
      <c r="W934">
        <v>0.65075386537994595</v>
      </c>
      <c r="X934">
        <v>0.94119559056004798</v>
      </c>
      <c r="Y934">
        <v>-1.25327399916296</v>
      </c>
      <c r="Z934">
        <v>0.91701798945084201</v>
      </c>
      <c r="AA934">
        <v>0.99919698600769702</v>
      </c>
      <c r="AB934">
        <v>0.21984537538769799</v>
      </c>
      <c r="AC934">
        <v>0.89689549903358201</v>
      </c>
      <c r="AD934">
        <v>0.94068432309766403</v>
      </c>
      <c r="AE934">
        <v>-0.17656504860330199</v>
      </c>
      <c r="AF934">
        <v>0.98798422886439796</v>
      </c>
      <c r="AG934">
        <v>1</v>
      </c>
      <c r="AH934">
        <v>0.325749500465352</v>
      </c>
      <c r="AI934">
        <v>0.424511747282666</v>
      </c>
      <c r="AJ934">
        <v>0.78121606160956403</v>
      </c>
      <c r="AK934">
        <v>-1.46539161570086</v>
      </c>
    </row>
    <row r="935" spans="1:37" x14ac:dyDescent="0.2">
      <c r="A935" t="s">
        <v>2412</v>
      </c>
      <c r="B935">
        <v>119524251</v>
      </c>
      <c r="C935">
        <v>119524533</v>
      </c>
      <c r="D935">
        <v>283</v>
      </c>
      <c r="E935" t="s">
        <v>3356</v>
      </c>
      <c r="F935">
        <v>8</v>
      </c>
      <c r="G935" t="s">
        <v>3357</v>
      </c>
      <c r="H935" t="s">
        <v>30999</v>
      </c>
      <c r="I935">
        <v>10</v>
      </c>
      <c r="J935">
        <v>119500080</v>
      </c>
      <c r="K935">
        <v>119526094</v>
      </c>
      <c r="L935">
        <v>26015</v>
      </c>
      <c r="M935">
        <v>2</v>
      </c>
      <c r="N935">
        <v>6001</v>
      </c>
      <c r="O935" t="s">
        <v>3358</v>
      </c>
      <c r="P935">
        <v>1561</v>
      </c>
      <c r="Q935" t="s">
        <v>3359</v>
      </c>
      <c r="R935" t="s">
        <v>3360</v>
      </c>
      <c r="S935" t="s">
        <v>31755</v>
      </c>
      <c r="T935">
        <v>0.97213403838398904</v>
      </c>
      <c r="U935">
        <v>1</v>
      </c>
      <c r="V935">
        <v>1.3977314003575201</v>
      </c>
      <c r="W935">
        <v>5.4349643961368002E-2</v>
      </c>
      <c r="X935">
        <v>0.704072456322962</v>
      </c>
      <c r="Y935">
        <v>26.1434032317357</v>
      </c>
      <c r="Z935">
        <v>0.69013698642955401</v>
      </c>
      <c r="AA935">
        <v>0.84521697243271998</v>
      </c>
      <c r="AB935">
        <v>0.43425732050132299</v>
      </c>
      <c r="AC935">
        <v>0.17695932866387601</v>
      </c>
      <c r="AD935">
        <v>0.68253123924728298</v>
      </c>
      <c r="AE935">
        <v>25.143403251199501</v>
      </c>
      <c r="AF935">
        <v>0.61410715005536498</v>
      </c>
      <c r="AG935">
        <v>0.80674443595273604</v>
      </c>
      <c r="AH935">
        <v>2.3273419617547302</v>
      </c>
      <c r="AI935">
        <v>9.3920812249066992E-3</v>
      </c>
      <c r="AJ935">
        <v>0.78121606160956403</v>
      </c>
      <c r="AK935">
        <v>26.1434032317357</v>
      </c>
    </row>
    <row r="936" spans="1:37" x14ac:dyDescent="0.2">
      <c r="A936" t="s">
        <v>2412</v>
      </c>
      <c r="B936">
        <v>119948640</v>
      </c>
      <c r="C936">
        <v>119948786</v>
      </c>
      <c r="D936">
        <v>147</v>
      </c>
      <c r="E936" t="s">
        <v>3361</v>
      </c>
      <c r="F936">
        <v>2</v>
      </c>
      <c r="G936" t="s">
        <v>3362</v>
      </c>
      <c r="H936" t="s">
        <v>31000</v>
      </c>
      <c r="I936">
        <v>10</v>
      </c>
      <c r="J936">
        <v>119958513</v>
      </c>
      <c r="K936">
        <v>119958592</v>
      </c>
      <c r="L936">
        <v>80</v>
      </c>
      <c r="M936">
        <v>1</v>
      </c>
      <c r="N936">
        <v>100616322</v>
      </c>
      <c r="O936" t="s">
        <v>3363</v>
      </c>
      <c r="P936">
        <v>-9727</v>
      </c>
      <c r="Q936" t="s">
        <v>3364</v>
      </c>
      <c r="R936" t="s">
        <v>3365</v>
      </c>
      <c r="S936" t="s">
        <v>31756</v>
      </c>
      <c r="T936">
        <v>0.35387198439864398</v>
      </c>
      <c r="U936">
        <v>0.603102917160658</v>
      </c>
      <c r="V936">
        <v>-22.367065499256501</v>
      </c>
      <c r="W936">
        <v>0.89107655920673101</v>
      </c>
      <c r="X936">
        <v>0.95159051474143896</v>
      </c>
      <c r="Y936">
        <v>0.85139866728284996</v>
      </c>
      <c r="Z936">
        <v>0.69013698642955401</v>
      </c>
      <c r="AA936">
        <v>0.84521697243271998</v>
      </c>
      <c r="AB936">
        <v>-0.31732037560042198</v>
      </c>
      <c r="AC936">
        <v>0.75388744886274095</v>
      </c>
      <c r="AD936">
        <v>0.87989882095915395</v>
      </c>
      <c r="AE936">
        <v>-0.14860117082384799</v>
      </c>
      <c r="AF936">
        <v>0.32549523997010099</v>
      </c>
      <c r="AG936">
        <v>0.70473078222419605</v>
      </c>
      <c r="AH936">
        <v>-22.753871012105002</v>
      </c>
      <c r="AI936">
        <v>0.56157887380500204</v>
      </c>
      <c r="AJ936">
        <v>0.78121606160956403</v>
      </c>
      <c r="AK936">
        <v>1.72015389270801</v>
      </c>
    </row>
    <row r="937" spans="1:37" x14ac:dyDescent="0.2">
      <c r="A937" t="s">
        <v>2412</v>
      </c>
      <c r="B937">
        <v>119948786</v>
      </c>
      <c r="C937">
        <v>119948932</v>
      </c>
      <c r="D937">
        <v>147</v>
      </c>
      <c r="E937" t="s">
        <v>3366</v>
      </c>
      <c r="F937">
        <v>3</v>
      </c>
      <c r="G937" t="s">
        <v>3367</v>
      </c>
      <c r="H937" t="s">
        <v>31000</v>
      </c>
      <c r="I937">
        <v>10</v>
      </c>
      <c r="J937">
        <v>119958513</v>
      </c>
      <c r="K937">
        <v>119958592</v>
      </c>
      <c r="L937">
        <v>80</v>
      </c>
      <c r="M937">
        <v>1</v>
      </c>
      <c r="N937">
        <v>100616322</v>
      </c>
      <c r="O937" t="s">
        <v>3363</v>
      </c>
      <c r="P937">
        <v>-9581</v>
      </c>
      <c r="Q937" t="s">
        <v>3364</v>
      </c>
      <c r="R937" t="s">
        <v>3365</v>
      </c>
      <c r="S937" t="s">
        <v>31756</v>
      </c>
      <c r="T937">
        <v>0.35387198439864398</v>
      </c>
      <c r="U937">
        <v>0.603102917160658</v>
      </c>
      <c r="V937">
        <v>-22.367065499256501</v>
      </c>
      <c r="W937">
        <v>0.89107655920673101</v>
      </c>
      <c r="X937">
        <v>0.95159051474143896</v>
      </c>
      <c r="Y937">
        <v>0.85139866728284996</v>
      </c>
      <c r="Z937">
        <v>0.69013698642955401</v>
      </c>
      <c r="AA937">
        <v>0.84521697243271998</v>
      </c>
      <c r="AB937">
        <v>-0.31732037560042198</v>
      </c>
      <c r="AC937">
        <v>0.75388744886274095</v>
      </c>
      <c r="AD937">
        <v>0.87989882095915395</v>
      </c>
      <c r="AE937">
        <v>-0.14860117082384799</v>
      </c>
      <c r="AF937">
        <v>0.32549523997010099</v>
      </c>
      <c r="AG937">
        <v>0.70473078222419605</v>
      </c>
      <c r="AH937">
        <v>-22.753871012105002</v>
      </c>
      <c r="AI937">
        <v>0.56157887380500204</v>
      </c>
      <c r="AJ937">
        <v>0.78121606160956403</v>
      </c>
      <c r="AK937">
        <v>1.72015389270801</v>
      </c>
    </row>
    <row r="938" spans="1:37" x14ac:dyDescent="0.2">
      <c r="A938" t="s">
        <v>2412</v>
      </c>
      <c r="B938">
        <v>120924032</v>
      </c>
      <c r="C938">
        <v>120924207</v>
      </c>
      <c r="D938">
        <v>176</v>
      </c>
      <c r="E938" t="s">
        <v>3368</v>
      </c>
      <c r="F938">
        <v>10</v>
      </c>
      <c r="G938" t="s">
        <v>3369</v>
      </c>
      <c r="H938" t="s">
        <v>31000</v>
      </c>
      <c r="I938">
        <v>10</v>
      </c>
      <c r="J938">
        <v>120904065</v>
      </c>
      <c r="K938">
        <v>120905656</v>
      </c>
      <c r="L938">
        <v>1592</v>
      </c>
      <c r="M938">
        <v>1</v>
      </c>
      <c r="N938">
        <v>55717</v>
      </c>
      <c r="O938" t="s">
        <v>3370</v>
      </c>
      <c r="P938">
        <v>19967</v>
      </c>
      <c r="Q938" t="s">
        <v>3371</v>
      </c>
      <c r="R938" t="s">
        <v>3372</v>
      </c>
      <c r="S938" t="s">
        <v>31757</v>
      </c>
      <c r="T938">
        <v>3.5551012810344097E-2</v>
      </c>
      <c r="U938">
        <v>0.603102917160658</v>
      </c>
      <c r="V938">
        <v>25.325946416921902</v>
      </c>
      <c r="W938">
        <v>0.49709177864118298</v>
      </c>
      <c r="X938">
        <v>0.78363289935355196</v>
      </c>
      <c r="Y938">
        <v>3.0254518236410101E-2</v>
      </c>
      <c r="Z938">
        <v>0.136920528570767</v>
      </c>
      <c r="AA938">
        <v>0.72610664078822296</v>
      </c>
      <c r="AB938">
        <v>24.362472325532799</v>
      </c>
      <c r="AC938">
        <v>0.63966253792798</v>
      </c>
      <c r="AD938">
        <v>0.87989882095915395</v>
      </c>
      <c r="AE938">
        <v>-0.27312070222826801</v>
      </c>
      <c r="AF938">
        <v>3.9401877639471897E-3</v>
      </c>
      <c r="AG938">
        <v>0.476038960109122</v>
      </c>
      <c r="AH938">
        <v>25.325946416921902</v>
      </c>
      <c r="AI938">
        <v>0.45687063064905098</v>
      </c>
      <c r="AJ938">
        <v>0.78121606160956403</v>
      </c>
      <c r="AK938">
        <v>0.29150129997535301</v>
      </c>
    </row>
    <row r="939" spans="1:37" x14ac:dyDescent="0.2">
      <c r="A939" t="s">
        <v>2412</v>
      </c>
      <c r="B939">
        <v>120924207</v>
      </c>
      <c r="C939">
        <v>120924382</v>
      </c>
      <c r="D939">
        <v>176</v>
      </c>
      <c r="E939" t="s">
        <v>3373</v>
      </c>
      <c r="F939">
        <v>7</v>
      </c>
      <c r="G939" t="s">
        <v>3374</v>
      </c>
      <c r="H939" t="s">
        <v>31000</v>
      </c>
      <c r="I939">
        <v>10</v>
      </c>
      <c r="J939">
        <v>120904065</v>
      </c>
      <c r="K939">
        <v>120905656</v>
      </c>
      <c r="L939">
        <v>1592</v>
      </c>
      <c r="M939">
        <v>1</v>
      </c>
      <c r="N939">
        <v>55717</v>
      </c>
      <c r="O939" t="s">
        <v>3370</v>
      </c>
      <c r="P939">
        <v>20142</v>
      </c>
      <c r="Q939" t="s">
        <v>3371</v>
      </c>
      <c r="R939" t="s">
        <v>3372</v>
      </c>
      <c r="S939" t="s">
        <v>31757</v>
      </c>
      <c r="T939">
        <v>3.5551012810344097E-2</v>
      </c>
      <c r="U939">
        <v>0.603102917160658</v>
      </c>
      <c r="V939">
        <v>25.325946416921902</v>
      </c>
      <c r="W939">
        <v>0.49709177864118298</v>
      </c>
      <c r="X939">
        <v>0.78363289935355196</v>
      </c>
      <c r="Y939">
        <v>3.0254518236410101E-2</v>
      </c>
      <c r="Z939">
        <v>0.136920528570767</v>
      </c>
      <c r="AA939">
        <v>0.72610664078822296</v>
      </c>
      <c r="AB939">
        <v>24.362472325532799</v>
      </c>
      <c r="AC939">
        <v>0.63966253792798</v>
      </c>
      <c r="AD939">
        <v>0.87989882095915395</v>
      </c>
      <c r="AE939">
        <v>-0.27312070222826801</v>
      </c>
      <c r="AF939">
        <v>3.9401877639471897E-3</v>
      </c>
      <c r="AG939">
        <v>0.476038960109122</v>
      </c>
      <c r="AH939">
        <v>25.325946416921902</v>
      </c>
      <c r="AI939">
        <v>0.45687063064905098</v>
      </c>
      <c r="AJ939">
        <v>0.78121606160956403</v>
      </c>
      <c r="AK939">
        <v>0.29150129997535301</v>
      </c>
    </row>
    <row r="940" spans="1:37" x14ac:dyDescent="0.2">
      <c r="A940" t="s">
        <v>2412</v>
      </c>
      <c r="B940">
        <v>121365639</v>
      </c>
      <c r="C940">
        <v>121365795</v>
      </c>
      <c r="D940">
        <v>157</v>
      </c>
      <c r="E940" t="s">
        <v>3375</v>
      </c>
      <c r="F940">
        <v>12</v>
      </c>
      <c r="G940" t="s">
        <v>3376</v>
      </c>
      <c r="H940" t="s">
        <v>31000</v>
      </c>
      <c r="I940">
        <v>10</v>
      </c>
      <c r="J940">
        <v>121479785</v>
      </c>
      <c r="K940">
        <v>121480485</v>
      </c>
      <c r="L940">
        <v>701</v>
      </c>
      <c r="M940">
        <v>2</v>
      </c>
      <c r="N940">
        <v>2263</v>
      </c>
      <c r="O940" t="s">
        <v>3377</v>
      </c>
      <c r="P940">
        <v>114690</v>
      </c>
      <c r="Q940" t="s">
        <v>3378</v>
      </c>
      <c r="R940" t="s">
        <v>3379</v>
      </c>
      <c r="S940" t="s">
        <v>31758</v>
      </c>
      <c r="T940">
        <v>0.583211159830616</v>
      </c>
      <c r="U940">
        <v>0.81360520874211995</v>
      </c>
      <c r="V940">
        <v>-0.25952990280517702</v>
      </c>
      <c r="W940">
        <v>0.94541066367716797</v>
      </c>
      <c r="X940">
        <v>0.95159051474143896</v>
      </c>
      <c r="Y940">
        <v>-3.5983035771587799</v>
      </c>
      <c r="Z940">
        <v>0.72004451969238803</v>
      </c>
      <c r="AA940">
        <v>0.86308114850689799</v>
      </c>
      <c r="AB940">
        <v>-0.64507911004524399</v>
      </c>
      <c r="AC940">
        <v>0.63966253792798</v>
      </c>
      <c r="AD940">
        <v>0.87989882095915395</v>
      </c>
      <c r="AE940">
        <v>-0.476359882614729</v>
      </c>
      <c r="AF940">
        <v>0.50230584886502705</v>
      </c>
      <c r="AG940">
        <v>0.80674443595273604</v>
      </c>
      <c r="AH940">
        <v>0.19293884211932799</v>
      </c>
      <c r="AI940">
        <v>0.75770813086964806</v>
      </c>
      <c r="AJ940">
        <v>0.91200148566411499</v>
      </c>
      <c r="AK940">
        <v>-3.8131750190709801</v>
      </c>
    </row>
    <row r="941" spans="1:37" x14ac:dyDescent="0.2">
      <c r="A941" t="s">
        <v>2412</v>
      </c>
      <c r="B941">
        <v>121365795</v>
      </c>
      <c r="C941">
        <v>121365951</v>
      </c>
      <c r="D941">
        <v>157</v>
      </c>
      <c r="E941" t="s">
        <v>3380</v>
      </c>
      <c r="F941">
        <v>11</v>
      </c>
      <c r="G941" t="s">
        <v>3381</v>
      </c>
      <c r="H941" t="s">
        <v>31000</v>
      </c>
      <c r="I941">
        <v>10</v>
      </c>
      <c r="J941">
        <v>121479785</v>
      </c>
      <c r="K941">
        <v>121480485</v>
      </c>
      <c r="L941">
        <v>701</v>
      </c>
      <c r="M941">
        <v>2</v>
      </c>
      <c r="N941">
        <v>2263</v>
      </c>
      <c r="O941" t="s">
        <v>3377</v>
      </c>
      <c r="P941">
        <v>114534</v>
      </c>
      <c r="Q941" t="s">
        <v>3378</v>
      </c>
      <c r="R941" t="s">
        <v>3379</v>
      </c>
      <c r="S941" t="s">
        <v>31758</v>
      </c>
      <c r="T941">
        <v>0.583211159830616</v>
      </c>
      <c r="U941">
        <v>0.81360520874211995</v>
      </c>
      <c r="V941">
        <v>-0.25952990280517702</v>
      </c>
      <c r="W941">
        <v>0.94541066367716797</v>
      </c>
      <c r="X941">
        <v>0.95159051474143896</v>
      </c>
      <c r="Y941">
        <v>-3.5983035771587799</v>
      </c>
      <c r="Z941">
        <v>0.72004451969238803</v>
      </c>
      <c r="AA941">
        <v>0.86308114850689799</v>
      </c>
      <c r="AB941">
        <v>-0.54295903119378597</v>
      </c>
      <c r="AC941">
        <v>0.63966253792798</v>
      </c>
      <c r="AD941">
        <v>0.87989882095915395</v>
      </c>
      <c r="AE941">
        <v>-0.37423980353515701</v>
      </c>
      <c r="AF941">
        <v>0.50230584886502705</v>
      </c>
      <c r="AG941">
        <v>0.80674443595273604</v>
      </c>
      <c r="AH941">
        <v>0.10537022935849701</v>
      </c>
      <c r="AI941">
        <v>0.75770813086964806</v>
      </c>
      <c r="AJ941">
        <v>0.91200148566411499</v>
      </c>
      <c r="AK941">
        <v>-3.8712848476122699</v>
      </c>
    </row>
    <row r="942" spans="1:37" x14ac:dyDescent="0.2">
      <c r="A942" t="s">
        <v>2412</v>
      </c>
      <c r="B942">
        <v>121365951</v>
      </c>
      <c r="C942">
        <v>121366107</v>
      </c>
      <c r="D942">
        <v>157</v>
      </c>
      <c r="E942" t="s">
        <v>3382</v>
      </c>
      <c r="F942">
        <v>2</v>
      </c>
      <c r="G942" t="s">
        <v>3383</v>
      </c>
      <c r="H942" t="s">
        <v>31000</v>
      </c>
      <c r="I942">
        <v>10</v>
      </c>
      <c r="J942">
        <v>121479785</v>
      </c>
      <c r="K942">
        <v>121480485</v>
      </c>
      <c r="L942">
        <v>701</v>
      </c>
      <c r="M942">
        <v>2</v>
      </c>
      <c r="N942">
        <v>2263</v>
      </c>
      <c r="O942" t="s">
        <v>3377</v>
      </c>
      <c r="P942">
        <v>114378</v>
      </c>
      <c r="Q942" t="s">
        <v>3378</v>
      </c>
      <c r="R942" t="s">
        <v>3379</v>
      </c>
      <c r="S942" t="s">
        <v>31758</v>
      </c>
      <c r="T942">
        <v>0.583211159830616</v>
      </c>
      <c r="U942">
        <v>0.81360520874211995</v>
      </c>
      <c r="V942">
        <v>-2.67597210087935</v>
      </c>
      <c r="W942">
        <v>0.94541066367716797</v>
      </c>
      <c r="X942">
        <v>0.95159051474143896</v>
      </c>
      <c r="Y942">
        <v>-3.5983035771587799</v>
      </c>
      <c r="Z942">
        <v>0.72004451969238803</v>
      </c>
      <c r="AA942">
        <v>0.86308114850689799</v>
      </c>
      <c r="AB942">
        <v>-1.5639796047215999</v>
      </c>
      <c r="AC942">
        <v>0.63966253792798</v>
      </c>
      <c r="AD942">
        <v>0.87989882095915395</v>
      </c>
      <c r="AE942">
        <v>-1.3952603802642201</v>
      </c>
      <c r="AF942">
        <v>0.52568734144070195</v>
      </c>
      <c r="AG942">
        <v>0.80674443595273604</v>
      </c>
      <c r="AH942">
        <v>-2.3110719687156802</v>
      </c>
      <c r="AI942">
        <v>0.75770813086964806</v>
      </c>
      <c r="AJ942">
        <v>0.91200148566411499</v>
      </c>
      <c r="AK942">
        <v>-3.37101095848621</v>
      </c>
    </row>
    <row r="943" spans="1:37" x14ac:dyDescent="0.2">
      <c r="A943" t="s">
        <v>2412</v>
      </c>
      <c r="B943">
        <v>122146606</v>
      </c>
      <c r="C943">
        <v>122146748</v>
      </c>
      <c r="D943">
        <v>143</v>
      </c>
      <c r="E943" t="s">
        <v>3384</v>
      </c>
      <c r="F943">
        <v>0</v>
      </c>
      <c r="G943" t="s">
        <v>3385</v>
      </c>
      <c r="H943" t="s">
        <v>31759</v>
      </c>
      <c r="I943">
        <v>10</v>
      </c>
      <c r="J943">
        <v>122163426</v>
      </c>
      <c r="K943">
        <v>122254545</v>
      </c>
      <c r="L943">
        <v>91120</v>
      </c>
      <c r="M943">
        <v>1</v>
      </c>
      <c r="N943">
        <v>10579</v>
      </c>
      <c r="O943" t="s">
        <v>3386</v>
      </c>
      <c r="P943">
        <v>-16678</v>
      </c>
      <c r="Q943" t="s">
        <v>3387</v>
      </c>
      <c r="R943" t="s">
        <v>3388</v>
      </c>
      <c r="S943" t="s">
        <v>31760</v>
      </c>
      <c r="T943">
        <v>0.506551998792793</v>
      </c>
      <c r="U943">
        <v>0.78288571403930396</v>
      </c>
      <c r="V943">
        <v>1.66695144236953</v>
      </c>
      <c r="W943">
        <v>6.2825850358688304E-2</v>
      </c>
      <c r="X943">
        <v>0.704072456322962</v>
      </c>
      <c r="Y943">
        <v>-26.365880345055501</v>
      </c>
      <c r="Z943">
        <v>0.66713806400786302</v>
      </c>
      <c r="AA943">
        <v>0.84521697243271998</v>
      </c>
      <c r="AB943">
        <v>0.94498024933169</v>
      </c>
      <c r="AC943">
        <v>8.8372216911897592E-3</v>
      </c>
      <c r="AD943">
        <v>0.57684129297949804</v>
      </c>
      <c r="AE943">
        <v>-26.365880345055501</v>
      </c>
      <c r="AF943">
        <v>0.43559387281936701</v>
      </c>
      <c r="AG943">
        <v>0.80674443595273604</v>
      </c>
      <c r="AH943">
        <v>1.9632853937894199</v>
      </c>
      <c r="AI943">
        <v>0.17351581260912399</v>
      </c>
      <c r="AJ943">
        <v>0.78121606160956403</v>
      </c>
      <c r="AK943">
        <v>-25.497124892114702</v>
      </c>
    </row>
    <row r="944" spans="1:37" x14ac:dyDescent="0.2">
      <c r="A944" t="s">
        <v>2412</v>
      </c>
      <c r="B944">
        <v>122349957</v>
      </c>
      <c r="C944">
        <v>122350099</v>
      </c>
      <c r="D944">
        <v>143</v>
      </c>
      <c r="E944" t="s">
        <v>3389</v>
      </c>
      <c r="F944">
        <v>1</v>
      </c>
      <c r="G944" t="s">
        <v>3390</v>
      </c>
      <c r="H944" t="s">
        <v>31000</v>
      </c>
      <c r="I944">
        <v>10</v>
      </c>
      <c r="J944">
        <v>122331967</v>
      </c>
      <c r="K944">
        <v>122336622</v>
      </c>
      <c r="L944">
        <v>4656</v>
      </c>
      <c r="M944">
        <v>1</v>
      </c>
      <c r="N944">
        <v>118663</v>
      </c>
      <c r="O944" t="s">
        <v>3391</v>
      </c>
      <c r="P944">
        <v>17990</v>
      </c>
      <c r="Q944" t="s">
        <v>3392</v>
      </c>
      <c r="R944" t="s">
        <v>3393</v>
      </c>
      <c r="S944" t="s">
        <v>31761</v>
      </c>
      <c r="T944">
        <v>0.32911398597860803</v>
      </c>
      <c r="U944">
        <v>0.603102917160658</v>
      </c>
      <c r="V944">
        <v>23.5826466647652</v>
      </c>
      <c r="W944">
        <v>0.38920677604595899</v>
      </c>
      <c r="X944">
        <v>0.704072456322962</v>
      </c>
      <c r="Y944">
        <v>-23.3810128208215</v>
      </c>
      <c r="Z944">
        <v>0.48464167878831399</v>
      </c>
      <c r="AA944">
        <v>0.84435025072159198</v>
      </c>
      <c r="AB944">
        <v>22.619172649887702</v>
      </c>
      <c r="AC944">
        <v>0.21073619169722799</v>
      </c>
      <c r="AD944">
        <v>0.68253123924728298</v>
      </c>
      <c r="AE944">
        <v>-23.3810128208215</v>
      </c>
      <c r="AF944">
        <v>0.16793847098801201</v>
      </c>
      <c r="AG944">
        <v>0.68151250837662902</v>
      </c>
      <c r="AH944">
        <v>23.5826466647652</v>
      </c>
      <c r="AI944">
        <v>0.52399907623471598</v>
      </c>
      <c r="AJ944">
        <v>0.78121606160956403</v>
      </c>
      <c r="AK944">
        <v>-22.512257463197098</v>
      </c>
    </row>
    <row r="945" spans="1:37" x14ac:dyDescent="0.2">
      <c r="A945" t="s">
        <v>2412</v>
      </c>
      <c r="B945">
        <v>122350099</v>
      </c>
      <c r="C945">
        <v>122350241</v>
      </c>
      <c r="D945">
        <v>143</v>
      </c>
      <c r="E945" t="s">
        <v>3394</v>
      </c>
      <c r="F945">
        <v>1</v>
      </c>
      <c r="G945" t="s">
        <v>3395</v>
      </c>
      <c r="H945" t="s">
        <v>31000</v>
      </c>
      <c r="I945">
        <v>10</v>
      </c>
      <c r="J945">
        <v>122331967</v>
      </c>
      <c r="K945">
        <v>122336622</v>
      </c>
      <c r="L945">
        <v>4656</v>
      </c>
      <c r="M945">
        <v>1</v>
      </c>
      <c r="N945">
        <v>118663</v>
      </c>
      <c r="O945" t="s">
        <v>3391</v>
      </c>
      <c r="P945">
        <v>18132</v>
      </c>
      <c r="Q945" t="s">
        <v>3392</v>
      </c>
      <c r="R945" t="s">
        <v>3393</v>
      </c>
      <c r="S945" t="s">
        <v>31761</v>
      </c>
      <c r="T945">
        <v>0.32911398597860803</v>
      </c>
      <c r="U945">
        <v>0.603102917160658</v>
      </c>
      <c r="V945">
        <v>24.475731407845998</v>
      </c>
      <c r="W945">
        <v>0.38920677604595899</v>
      </c>
      <c r="X945">
        <v>0.704072456322962</v>
      </c>
      <c r="Y945">
        <v>-24.274097555951801</v>
      </c>
      <c r="Z945">
        <v>0.48464167878831399</v>
      </c>
      <c r="AA945">
        <v>0.84435025072159198</v>
      </c>
      <c r="AB945">
        <v>23.512257342615801</v>
      </c>
      <c r="AC945">
        <v>0.21073619169722799</v>
      </c>
      <c r="AD945">
        <v>0.68253123924728298</v>
      </c>
      <c r="AE945">
        <v>-24.274097555951801</v>
      </c>
      <c r="AF945">
        <v>0.16793847098801201</v>
      </c>
      <c r="AG945">
        <v>0.68151250837662902</v>
      </c>
      <c r="AH945">
        <v>24.475731407845998</v>
      </c>
      <c r="AI945">
        <v>0.52399907623471598</v>
      </c>
      <c r="AJ945">
        <v>0.78121606160956403</v>
      </c>
      <c r="AK945">
        <v>-23.4053421479748</v>
      </c>
    </row>
    <row r="946" spans="1:37" x14ac:dyDescent="0.2">
      <c r="A946" t="s">
        <v>2412</v>
      </c>
      <c r="B946">
        <v>122350330</v>
      </c>
      <c r="C946">
        <v>122350486</v>
      </c>
      <c r="D946">
        <v>157</v>
      </c>
      <c r="E946" t="s">
        <v>3396</v>
      </c>
      <c r="F946">
        <v>2</v>
      </c>
      <c r="G946" t="s">
        <v>3397</v>
      </c>
      <c r="H946" t="s">
        <v>31000</v>
      </c>
      <c r="I946">
        <v>10</v>
      </c>
      <c r="J946">
        <v>122331967</v>
      </c>
      <c r="K946">
        <v>122336622</v>
      </c>
      <c r="L946">
        <v>4656</v>
      </c>
      <c r="M946">
        <v>1</v>
      </c>
      <c r="N946">
        <v>118663</v>
      </c>
      <c r="O946" t="s">
        <v>3391</v>
      </c>
      <c r="P946">
        <v>18363</v>
      </c>
      <c r="Q946" t="s">
        <v>3392</v>
      </c>
      <c r="R946" t="s">
        <v>3393</v>
      </c>
      <c r="S946" t="s">
        <v>31761</v>
      </c>
      <c r="T946">
        <v>0.32911398597860803</v>
      </c>
      <c r="U946">
        <v>0.603102917160658</v>
      </c>
      <c r="V946">
        <v>24.475731407845998</v>
      </c>
      <c r="W946">
        <v>0.38920677604595899</v>
      </c>
      <c r="X946">
        <v>0.704072456322962</v>
      </c>
      <c r="Y946">
        <v>-24.274097555951801</v>
      </c>
      <c r="Z946">
        <v>0.48464167878831399</v>
      </c>
      <c r="AA946">
        <v>0.84435025072159198</v>
      </c>
      <c r="AB946">
        <v>23.512257342615801</v>
      </c>
      <c r="AC946">
        <v>0.21073619169722799</v>
      </c>
      <c r="AD946">
        <v>0.68253123924728298</v>
      </c>
      <c r="AE946">
        <v>-24.274097555951801</v>
      </c>
      <c r="AF946">
        <v>0.16793847098801201</v>
      </c>
      <c r="AG946">
        <v>0.68151250837662902</v>
      </c>
      <c r="AH946">
        <v>24.475731407845998</v>
      </c>
      <c r="AI946">
        <v>0.52399907623471598</v>
      </c>
      <c r="AJ946">
        <v>0.78121606160956403</v>
      </c>
      <c r="AK946">
        <v>-23.4053421479748</v>
      </c>
    </row>
    <row r="947" spans="1:37" x14ac:dyDescent="0.2">
      <c r="A947" t="s">
        <v>2412</v>
      </c>
      <c r="B947">
        <v>122547082</v>
      </c>
      <c r="C947">
        <v>122547228</v>
      </c>
      <c r="D947">
        <v>147</v>
      </c>
      <c r="E947" t="s">
        <v>3398</v>
      </c>
      <c r="F947">
        <v>0</v>
      </c>
      <c r="G947" t="s">
        <v>3399</v>
      </c>
      <c r="H947" t="s">
        <v>31000</v>
      </c>
      <c r="I947">
        <v>10</v>
      </c>
      <c r="J947">
        <v>122560665</v>
      </c>
      <c r="K947">
        <v>122643736</v>
      </c>
      <c r="L947">
        <v>83072</v>
      </c>
      <c r="M947">
        <v>1</v>
      </c>
      <c r="N947">
        <v>1755</v>
      </c>
      <c r="O947" t="s">
        <v>3400</v>
      </c>
      <c r="P947">
        <v>-13437</v>
      </c>
      <c r="Q947" t="s">
        <v>3401</v>
      </c>
      <c r="R947" t="s">
        <v>3402</v>
      </c>
      <c r="S947" t="s">
        <v>31762</v>
      </c>
      <c r="T947" t="s">
        <v>40</v>
      </c>
      <c r="U947" t="s">
        <v>40</v>
      </c>
      <c r="V947">
        <v>0</v>
      </c>
      <c r="W947" t="s">
        <v>40</v>
      </c>
      <c r="X947" t="s">
        <v>40</v>
      </c>
      <c r="Y947">
        <v>0</v>
      </c>
      <c r="Z947">
        <v>0.48464167878831399</v>
      </c>
      <c r="AA947">
        <v>0.84435025072159198</v>
      </c>
      <c r="AB947">
        <v>22.152645841977399</v>
      </c>
      <c r="AC947">
        <v>0.45677901822897599</v>
      </c>
      <c r="AD947">
        <v>0.82872126865393902</v>
      </c>
      <c r="AE947">
        <v>22.190120539461901</v>
      </c>
      <c r="AF947">
        <v>0.501741946288212</v>
      </c>
      <c r="AG947">
        <v>0.80674443595273604</v>
      </c>
      <c r="AH947">
        <v>-22.116119973886398</v>
      </c>
      <c r="AI947">
        <v>0.52399907623471598</v>
      </c>
      <c r="AJ947">
        <v>0.78121606160956403</v>
      </c>
      <c r="AK947">
        <v>-22.0457306618632</v>
      </c>
    </row>
    <row r="948" spans="1:37" x14ac:dyDescent="0.2">
      <c r="A948" t="s">
        <v>2412</v>
      </c>
      <c r="B948">
        <v>122547425</v>
      </c>
      <c r="C948">
        <v>122547477</v>
      </c>
      <c r="D948">
        <v>53</v>
      </c>
      <c r="E948" t="s">
        <v>3403</v>
      </c>
      <c r="F948">
        <v>2</v>
      </c>
      <c r="G948" t="s">
        <v>3404</v>
      </c>
      <c r="H948" t="s">
        <v>31000</v>
      </c>
      <c r="I948">
        <v>10</v>
      </c>
      <c r="J948">
        <v>122560665</v>
      </c>
      <c r="K948">
        <v>122643736</v>
      </c>
      <c r="L948">
        <v>83072</v>
      </c>
      <c r="M948">
        <v>1</v>
      </c>
      <c r="N948">
        <v>1755</v>
      </c>
      <c r="O948" t="s">
        <v>3400</v>
      </c>
      <c r="P948">
        <v>-13188</v>
      </c>
      <c r="Q948" t="s">
        <v>3401</v>
      </c>
      <c r="R948" t="s">
        <v>3402</v>
      </c>
      <c r="S948" t="s">
        <v>31762</v>
      </c>
      <c r="T948" t="s">
        <v>40</v>
      </c>
      <c r="U948" t="s">
        <v>40</v>
      </c>
      <c r="V948">
        <v>0</v>
      </c>
      <c r="W948" t="s">
        <v>40</v>
      </c>
      <c r="X948" t="s">
        <v>40</v>
      </c>
      <c r="Y948">
        <v>0</v>
      </c>
      <c r="Z948">
        <v>0.48464167878831399</v>
      </c>
      <c r="AA948">
        <v>0.84435025072159198</v>
      </c>
      <c r="AB948">
        <v>22.152645841977399</v>
      </c>
      <c r="AC948">
        <v>0.45677901822897599</v>
      </c>
      <c r="AD948">
        <v>0.82872126865393902</v>
      </c>
      <c r="AE948">
        <v>22.190120539461901</v>
      </c>
      <c r="AF948">
        <v>0.501741946288212</v>
      </c>
      <c r="AG948">
        <v>0.80674443595273604</v>
      </c>
      <c r="AH948">
        <v>-22.116119973886398</v>
      </c>
      <c r="AI948">
        <v>0.52399907623471598</v>
      </c>
      <c r="AJ948">
        <v>0.78121606160956403</v>
      </c>
      <c r="AK948">
        <v>-22.0457306618632</v>
      </c>
    </row>
    <row r="949" spans="1:37" x14ac:dyDescent="0.2">
      <c r="A949" t="s">
        <v>2412</v>
      </c>
      <c r="B949">
        <v>122855754</v>
      </c>
      <c r="C949">
        <v>122855905</v>
      </c>
      <c r="D949">
        <v>152</v>
      </c>
      <c r="E949" t="s">
        <v>3405</v>
      </c>
      <c r="F949">
        <v>0</v>
      </c>
      <c r="G949" t="s">
        <v>3406</v>
      </c>
      <c r="H949" t="s">
        <v>30987</v>
      </c>
      <c r="I949">
        <v>10</v>
      </c>
      <c r="J949">
        <v>122832167</v>
      </c>
      <c r="K949">
        <v>122855773</v>
      </c>
      <c r="L949">
        <v>23607</v>
      </c>
      <c r="M949">
        <v>2</v>
      </c>
      <c r="N949">
        <v>100533195</v>
      </c>
      <c r="O949" t="s">
        <v>3407</v>
      </c>
      <c r="P949">
        <v>0</v>
      </c>
      <c r="Q949" t="s">
        <v>3408</v>
      </c>
      <c r="R949" t="s">
        <v>3409</v>
      </c>
      <c r="S949" t="s">
        <v>31763</v>
      </c>
      <c r="T949">
        <v>7.3368138163782001E-2</v>
      </c>
      <c r="U949">
        <v>0.603102917160658</v>
      </c>
      <c r="V949">
        <v>3.8378196638700102</v>
      </c>
      <c r="W949">
        <v>0.113092411521235</v>
      </c>
      <c r="X949">
        <v>0.704072456322962</v>
      </c>
      <c r="Y949">
        <v>1.97751711458899</v>
      </c>
      <c r="Z949">
        <v>0.218850276491621</v>
      </c>
      <c r="AA949">
        <v>0.72610664078822296</v>
      </c>
      <c r="AB949">
        <v>3.3976577686997498</v>
      </c>
      <c r="AC949">
        <v>0.54075402032862996</v>
      </c>
      <c r="AD949">
        <v>0.87989882095915395</v>
      </c>
      <c r="AE949">
        <v>1.00050908261724</v>
      </c>
      <c r="AF949">
        <v>4.3680487699560198E-2</v>
      </c>
      <c r="AG949">
        <v>0.476038960109122</v>
      </c>
      <c r="AH949">
        <v>1.9694970751132901</v>
      </c>
      <c r="AI949">
        <v>2.10596768242962E-2</v>
      </c>
      <c r="AJ949">
        <v>0.78121606160956403</v>
      </c>
      <c r="AK949">
        <v>2.7727788586576199</v>
      </c>
    </row>
    <row r="950" spans="1:37" x14ac:dyDescent="0.2">
      <c r="A950" t="s">
        <v>2412</v>
      </c>
      <c r="B950">
        <v>123261948</v>
      </c>
      <c r="C950">
        <v>123262095</v>
      </c>
      <c r="D950">
        <v>148</v>
      </c>
      <c r="E950" t="s">
        <v>3410</v>
      </c>
      <c r="F950">
        <v>1</v>
      </c>
      <c r="G950" t="s">
        <v>3411</v>
      </c>
      <c r="H950" t="s">
        <v>31000</v>
      </c>
      <c r="I950">
        <v>10</v>
      </c>
      <c r="J950">
        <v>123356450</v>
      </c>
      <c r="K950">
        <v>123517708</v>
      </c>
      <c r="L950">
        <v>161259</v>
      </c>
      <c r="M950">
        <v>1</v>
      </c>
      <c r="N950">
        <v>105378531</v>
      </c>
      <c r="O950" t="s">
        <v>3412</v>
      </c>
      <c r="P950">
        <v>-94355</v>
      </c>
      <c r="Q950" t="s">
        <v>3413</v>
      </c>
      <c r="R950" t="s">
        <v>3414</v>
      </c>
      <c r="S950" t="s">
        <v>31764</v>
      </c>
      <c r="T950">
        <v>1</v>
      </c>
      <c r="U950">
        <v>1</v>
      </c>
      <c r="V950">
        <v>-7.6965781637406902E-2</v>
      </c>
      <c r="W950">
        <v>0.123414495547065</v>
      </c>
      <c r="X950">
        <v>0.704072456322962</v>
      </c>
      <c r="Y950">
        <v>24.5564125367587</v>
      </c>
      <c r="Z950">
        <v>1</v>
      </c>
      <c r="AA950">
        <v>1</v>
      </c>
      <c r="AB950">
        <v>-6.8317109176264601E-2</v>
      </c>
      <c r="AC950">
        <v>0.17695932866387601</v>
      </c>
      <c r="AD950">
        <v>0.68253123924728298</v>
      </c>
      <c r="AE950">
        <v>24.2021816269704</v>
      </c>
      <c r="AF950">
        <v>1</v>
      </c>
      <c r="AG950">
        <v>1</v>
      </c>
      <c r="AH950">
        <v>-4.9116420573690103E-2</v>
      </c>
      <c r="AI950">
        <v>0.197630579561902</v>
      </c>
      <c r="AJ950">
        <v>0.78121606160956403</v>
      </c>
      <c r="AK950">
        <v>1.9691574202184801</v>
      </c>
    </row>
    <row r="951" spans="1:37" x14ac:dyDescent="0.2">
      <c r="A951" t="s">
        <v>2412</v>
      </c>
      <c r="B951">
        <v>123262105</v>
      </c>
      <c r="C951">
        <v>123262147</v>
      </c>
      <c r="D951">
        <v>43</v>
      </c>
      <c r="E951" t="s">
        <v>3415</v>
      </c>
      <c r="F951">
        <v>0</v>
      </c>
      <c r="G951" t="s">
        <v>3416</v>
      </c>
      <c r="H951" t="s">
        <v>31000</v>
      </c>
      <c r="I951">
        <v>10</v>
      </c>
      <c r="J951">
        <v>123356450</v>
      </c>
      <c r="K951">
        <v>123517708</v>
      </c>
      <c r="L951">
        <v>161259</v>
      </c>
      <c r="M951">
        <v>1</v>
      </c>
      <c r="N951">
        <v>105378531</v>
      </c>
      <c r="O951" t="s">
        <v>3412</v>
      </c>
      <c r="P951">
        <v>-94303</v>
      </c>
      <c r="Q951" t="s">
        <v>3413</v>
      </c>
      <c r="R951" t="s">
        <v>3414</v>
      </c>
      <c r="S951" t="s">
        <v>31764</v>
      </c>
      <c r="T951">
        <v>1</v>
      </c>
      <c r="U951">
        <v>1</v>
      </c>
      <c r="V951">
        <v>-7.6965781637406902E-2</v>
      </c>
      <c r="W951">
        <v>0.123414495547065</v>
      </c>
      <c r="X951">
        <v>0.704072456322962</v>
      </c>
      <c r="Y951">
        <v>24.5564125367587</v>
      </c>
      <c r="Z951">
        <v>1</v>
      </c>
      <c r="AA951">
        <v>1</v>
      </c>
      <c r="AB951">
        <v>-6.8317109176264601E-2</v>
      </c>
      <c r="AC951">
        <v>0.17695932866387601</v>
      </c>
      <c r="AD951">
        <v>0.68253123924728298</v>
      </c>
      <c r="AE951">
        <v>24.2021816269704</v>
      </c>
      <c r="AF951">
        <v>1</v>
      </c>
      <c r="AG951">
        <v>1</v>
      </c>
      <c r="AH951">
        <v>-4.9116420573690103E-2</v>
      </c>
      <c r="AI951">
        <v>0.197630579561902</v>
      </c>
      <c r="AJ951">
        <v>0.78121606160956403</v>
      </c>
      <c r="AK951">
        <v>1.9691574202184801</v>
      </c>
    </row>
    <row r="952" spans="1:37" x14ac:dyDescent="0.2">
      <c r="A952" t="s">
        <v>2412</v>
      </c>
      <c r="B952">
        <v>123283167</v>
      </c>
      <c r="C952">
        <v>123283318</v>
      </c>
      <c r="D952">
        <v>152</v>
      </c>
      <c r="E952" t="s">
        <v>3417</v>
      </c>
      <c r="F952">
        <v>3</v>
      </c>
      <c r="G952" t="s">
        <v>3418</v>
      </c>
      <c r="H952" t="s">
        <v>31000</v>
      </c>
      <c r="I952">
        <v>10</v>
      </c>
      <c r="J952">
        <v>123356450</v>
      </c>
      <c r="K952">
        <v>123517708</v>
      </c>
      <c r="L952">
        <v>161259</v>
      </c>
      <c r="M952">
        <v>1</v>
      </c>
      <c r="N952">
        <v>105378531</v>
      </c>
      <c r="O952" t="s">
        <v>3412</v>
      </c>
      <c r="P952">
        <v>-73132</v>
      </c>
      <c r="Q952" t="s">
        <v>3413</v>
      </c>
      <c r="R952" t="s">
        <v>3414</v>
      </c>
      <c r="S952" t="s">
        <v>31764</v>
      </c>
      <c r="T952" t="s">
        <v>40</v>
      </c>
      <c r="U952" t="s">
        <v>40</v>
      </c>
      <c r="V952">
        <v>0</v>
      </c>
      <c r="W952">
        <v>0.29261482077562401</v>
      </c>
      <c r="X952">
        <v>0.704072456322962</v>
      </c>
      <c r="Y952">
        <v>23.6086964184355</v>
      </c>
      <c r="Z952">
        <v>0.48464167878831399</v>
      </c>
      <c r="AA952">
        <v>0.84435025072159198</v>
      </c>
      <c r="AB952">
        <v>22.571221831737201</v>
      </c>
      <c r="AC952">
        <v>0.45677901822897599</v>
      </c>
      <c r="AD952">
        <v>0.82872126865393902</v>
      </c>
      <c r="AE952">
        <v>22.608696531219898</v>
      </c>
      <c r="AF952">
        <v>0.501741946288212</v>
      </c>
      <c r="AG952">
        <v>0.80674443595273604</v>
      </c>
      <c r="AH952">
        <v>-22.534695961648101</v>
      </c>
      <c r="AI952">
        <v>0.14667288820271701</v>
      </c>
      <c r="AJ952">
        <v>0.78121606160956403</v>
      </c>
      <c r="AK952">
        <v>23.6086964184355</v>
      </c>
    </row>
    <row r="953" spans="1:37" x14ac:dyDescent="0.2">
      <c r="A953" t="s">
        <v>2412</v>
      </c>
      <c r="B953">
        <v>123283318</v>
      </c>
      <c r="C953">
        <v>123283469</v>
      </c>
      <c r="D953">
        <v>152</v>
      </c>
      <c r="E953" t="s">
        <v>3419</v>
      </c>
      <c r="F953">
        <v>11</v>
      </c>
      <c r="G953" t="s">
        <v>3420</v>
      </c>
      <c r="H953" t="s">
        <v>31000</v>
      </c>
      <c r="I953">
        <v>10</v>
      </c>
      <c r="J953">
        <v>123356450</v>
      </c>
      <c r="K953">
        <v>123517708</v>
      </c>
      <c r="L953">
        <v>161259</v>
      </c>
      <c r="M953">
        <v>1</v>
      </c>
      <c r="N953">
        <v>105378531</v>
      </c>
      <c r="O953" t="s">
        <v>3412</v>
      </c>
      <c r="P953">
        <v>-72981</v>
      </c>
      <c r="Q953" t="s">
        <v>3413</v>
      </c>
      <c r="R953" t="s">
        <v>3414</v>
      </c>
      <c r="S953" t="s">
        <v>31764</v>
      </c>
      <c r="T953" t="s">
        <v>40</v>
      </c>
      <c r="U953" t="s">
        <v>40</v>
      </c>
      <c r="V953">
        <v>0</v>
      </c>
      <c r="W953">
        <v>0.29261482077562401</v>
      </c>
      <c r="X953">
        <v>0.704072456322962</v>
      </c>
      <c r="Y953">
        <v>24.6086963620434</v>
      </c>
      <c r="Z953">
        <v>0.48464167878831399</v>
      </c>
      <c r="AA953">
        <v>0.84435025072159198</v>
      </c>
      <c r="AB953">
        <v>23.571221715984901</v>
      </c>
      <c r="AC953">
        <v>0.45677901822897599</v>
      </c>
      <c r="AD953">
        <v>0.82872126865393902</v>
      </c>
      <c r="AE953">
        <v>23.6086964184355</v>
      </c>
      <c r="AF953">
        <v>0.501741946288212</v>
      </c>
      <c r="AG953">
        <v>0.80674443595273604</v>
      </c>
      <c r="AH953">
        <v>-23.5346958429278</v>
      </c>
      <c r="AI953">
        <v>0.14667288820271701</v>
      </c>
      <c r="AJ953">
        <v>0.78121606160956403</v>
      </c>
      <c r="AK953">
        <v>24.6086963620434</v>
      </c>
    </row>
    <row r="954" spans="1:37" x14ac:dyDescent="0.2">
      <c r="A954" t="s">
        <v>2412</v>
      </c>
      <c r="B954">
        <v>123283469</v>
      </c>
      <c r="C954">
        <v>123283620</v>
      </c>
      <c r="D954">
        <v>152</v>
      </c>
      <c r="E954" t="s">
        <v>3421</v>
      </c>
      <c r="F954">
        <v>13</v>
      </c>
      <c r="G954" t="s">
        <v>3422</v>
      </c>
      <c r="H954" t="s">
        <v>31000</v>
      </c>
      <c r="I954">
        <v>10</v>
      </c>
      <c r="J954">
        <v>123356450</v>
      </c>
      <c r="K954">
        <v>123517708</v>
      </c>
      <c r="L954">
        <v>161259</v>
      </c>
      <c r="M954">
        <v>1</v>
      </c>
      <c r="N954">
        <v>105378531</v>
      </c>
      <c r="O954" t="s">
        <v>3412</v>
      </c>
      <c r="P954">
        <v>-72830</v>
      </c>
      <c r="Q954" t="s">
        <v>3413</v>
      </c>
      <c r="R954" t="s">
        <v>3414</v>
      </c>
      <c r="S954" t="s">
        <v>31764</v>
      </c>
      <c r="T954">
        <v>0.152084254673993</v>
      </c>
      <c r="U954">
        <v>0.603102917160658</v>
      </c>
      <c r="V954">
        <v>24.931175511052899</v>
      </c>
      <c r="W954">
        <v>0.69201225521665499</v>
      </c>
      <c r="X954">
        <v>0.95159051474143896</v>
      </c>
      <c r="Y954">
        <v>-0.12084529460433099</v>
      </c>
      <c r="Z954">
        <v>0.203350924423461</v>
      </c>
      <c r="AA954">
        <v>0.72610664078822296</v>
      </c>
      <c r="AB954">
        <v>24.783038886572001</v>
      </c>
      <c r="AC954">
        <v>0.30184355666711699</v>
      </c>
      <c r="AD954">
        <v>0.68253123924728298</v>
      </c>
      <c r="AE954">
        <v>-1.1208452382121701</v>
      </c>
      <c r="AF954">
        <v>0.22065000948199101</v>
      </c>
      <c r="AG954">
        <v>0.68151250837662902</v>
      </c>
      <c r="AH954">
        <v>1.3964796681250999</v>
      </c>
      <c r="AI954">
        <v>0.95029317176085903</v>
      </c>
      <c r="AJ954">
        <v>0.98621344597861504</v>
      </c>
      <c r="AK954">
        <v>0.74791012927573797</v>
      </c>
    </row>
    <row r="955" spans="1:37" x14ac:dyDescent="0.2">
      <c r="A955" t="s">
        <v>2412</v>
      </c>
      <c r="B955">
        <v>124671019</v>
      </c>
      <c r="C955">
        <v>124671161</v>
      </c>
      <c r="D955">
        <v>143</v>
      </c>
      <c r="E955" t="s">
        <v>3423</v>
      </c>
      <c r="F955">
        <v>9</v>
      </c>
      <c r="G955" t="s">
        <v>3424</v>
      </c>
      <c r="H955" t="s">
        <v>31765</v>
      </c>
      <c r="I955">
        <v>10</v>
      </c>
      <c r="J955">
        <v>124703625</v>
      </c>
      <c r="K955">
        <v>124714217</v>
      </c>
      <c r="L955">
        <v>10593</v>
      </c>
      <c r="M955">
        <v>1</v>
      </c>
      <c r="N955">
        <v>101927944</v>
      </c>
      <c r="O955" t="s">
        <v>3425</v>
      </c>
      <c r="P955">
        <v>-32464</v>
      </c>
      <c r="Q955" t="s">
        <v>40</v>
      </c>
      <c r="R955" t="s">
        <v>3426</v>
      </c>
      <c r="S955" t="s">
        <v>31766</v>
      </c>
      <c r="T955">
        <v>0.644035865418358</v>
      </c>
      <c r="U955">
        <v>0.84904924635754497</v>
      </c>
      <c r="V955">
        <v>0.20874477315757101</v>
      </c>
      <c r="W955">
        <v>0.94541066367716797</v>
      </c>
      <c r="X955">
        <v>0.95159051474143896</v>
      </c>
      <c r="Y955">
        <v>-0.65530119790731001</v>
      </c>
      <c r="Z955">
        <v>0.26789404493740199</v>
      </c>
      <c r="AA955">
        <v>0.72610664078822296</v>
      </c>
      <c r="AB955">
        <v>-0.75472930172963903</v>
      </c>
      <c r="AC955">
        <v>0.92091778829119397</v>
      </c>
      <c r="AD955">
        <v>0.94068432309766403</v>
      </c>
      <c r="AE955">
        <v>-0.86272096206228699</v>
      </c>
      <c r="AF955">
        <v>0.98343762640780896</v>
      </c>
      <c r="AG955">
        <v>1</v>
      </c>
      <c r="AH955">
        <v>1.1383553912378399</v>
      </c>
      <c r="AI955">
        <v>0.95029317176085903</v>
      </c>
      <c r="AJ955">
        <v>0.98621344597861504</v>
      </c>
      <c r="AK955">
        <v>-0.25542741541522002</v>
      </c>
    </row>
    <row r="956" spans="1:37" x14ac:dyDescent="0.2">
      <c r="A956" t="s">
        <v>2412</v>
      </c>
      <c r="B956">
        <v>125158765</v>
      </c>
      <c r="C956">
        <v>125159003</v>
      </c>
      <c r="D956">
        <v>239</v>
      </c>
      <c r="E956" t="s">
        <v>3427</v>
      </c>
      <c r="F956">
        <v>34</v>
      </c>
      <c r="G956" t="s">
        <v>3428</v>
      </c>
      <c r="H956" t="s">
        <v>30987</v>
      </c>
      <c r="I956">
        <v>10</v>
      </c>
      <c r="J956">
        <v>124989225</v>
      </c>
      <c r="K956">
        <v>125158716</v>
      </c>
      <c r="L956">
        <v>169492</v>
      </c>
      <c r="M956">
        <v>2</v>
      </c>
      <c r="N956">
        <v>1488</v>
      </c>
      <c r="O956" t="s">
        <v>3429</v>
      </c>
      <c r="P956">
        <v>-49</v>
      </c>
      <c r="Q956" t="s">
        <v>3430</v>
      </c>
      <c r="R956" t="s">
        <v>3431</v>
      </c>
      <c r="S956" t="s">
        <v>31767</v>
      </c>
      <c r="T956">
        <v>0.98496258213670695</v>
      </c>
      <c r="U956">
        <v>1</v>
      </c>
      <c r="V956">
        <v>0.127575488012385</v>
      </c>
      <c r="W956">
        <v>0.55928740337643501</v>
      </c>
      <c r="X956">
        <v>0.85516106823402505</v>
      </c>
      <c r="Y956">
        <v>0.21463674667084601</v>
      </c>
      <c r="Z956">
        <v>0.92048117353356196</v>
      </c>
      <c r="AA956">
        <v>0.99919698600769702</v>
      </c>
      <c r="AB956">
        <v>9.5628566521679295E-2</v>
      </c>
      <c r="AC956">
        <v>0.35100492300661001</v>
      </c>
      <c r="AD956">
        <v>0.74097490571003999</v>
      </c>
      <c r="AE956">
        <v>0.54480769544539898</v>
      </c>
      <c r="AF956">
        <v>0.99104560712434697</v>
      </c>
      <c r="AG956">
        <v>1</v>
      </c>
      <c r="AH956">
        <v>9.8172834839049899E-2</v>
      </c>
      <c r="AI956">
        <v>0.97315093028713595</v>
      </c>
      <c r="AJ956">
        <v>0.98789258377071898</v>
      </c>
      <c r="AK956">
        <v>-0.21035086740779199</v>
      </c>
    </row>
    <row r="957" spans="1:37" x14ac:dyDescent="0.2">
      <c r="A957" t="s">
        <v>2412</v>
      </c>
      <c r="B957">
        <v>125885903</v>
      </c>
      <c r="C957">
        <v>125886054</v>
      </c>
      <c r="D957">
        <v>152</v>
      </c>
      <c r="E957" t="s">
        <v>3432</v>
      </c>
      <c r="F957">
        <v>1</v>
      </c>
      <c r="G957" t="s">
        <v>3433</v>
      </c>
      <c r="H957" t="s">
        <v>31768</v>
      </c>
      <c r="I957">
        <v>10</v>
      </c>
      <c r="J957">
        <v>125836337</v>
      </c>
      <c r="K957">
        <v>125881292</v>
      </c>
      <c r="L957">
        <v>44956</v>
      </c>
      <c r="M957">
        <v>2</v>
      </c>
      <c r="N957">
        <v>55760</v>
      </c>
      <c r="O957" t="s">
        <v>3434</v>
      </c>
      <c r="P957">
        <v>-4611</v>
      </c>
      <c r="Q957" t="s">
        <v>3435</v>
      </c>
      <c r="R957" t="s">
        <v>3436</v>
      </c>
      <c r="S957" t="s">
        <v>31769</v>
      </c>
      <c r="T957">
        <v>1</v>
      </c>
      <c r="U957">
        <v>1</v>
      </c>
      <c r="V957">
        <v>-7.1692624532113697E-2</v>
      </c>
      <c r="W957">
        <v>0.38920677604595899</v>
      </c>
      <c r="X957">
        <v>0.704072456322962</v>
      </c>
      <c r="Y957">
        <v>-23.235820845329901</v>
      </c>
      <c r="Z957">
        <v>1</v>
      </c>
      <c r="AA957">
        <v>1</v>
      </c>
      <c r="AB957">
        <v>-0.80050343069079299</v>
      </c>
      <c r="AC957">
        <v>0.92091778829119397</v>
      </c>
      <c r="AD957">
        <v>0.94068432309766403</v>
      </c>
      <c r="AE957">
        <v>-0.63178421064892099</v>
      </c>
      <c r="AF957">
        <v>1</v>
      </c>
      <c r="AG957">
        <v>1</v>
      </c>
      <c r="AH957">
        <v>0.64371132267726205</v>
      </c>
      <c r="AI957">
        <v>0.24456414000292601</v>
      </c>
      <c r="AJ957">
        <v>0.78121606160956403</v>
      </c>
      <c r="AK957">
        <v>-23.4140985132465</v>
      </c>
    </row>
    <row r="958" spans="1:37" x14ac:dyDescent="0.2">
      <c r="A958" t="s">
        <v>2412</v>
      </c>
      <c r="B958">
        <v>126453651</v>
      </c>
      <c r="C958">
        <v>126453804</v>
      </c>
      <c r="D958">
        <v>154</v>
      </c>
      <c r="E958" t="s">
        <v>3437</v>
      </c>
      <c r="F958">
        <v>1</v>
      </c>
      <c r="G958" t="s">
        <v>3438</v>
      </c>
      <c r="H958" t="s">
        <v>31770</v>
      </c>
      <c r="I958">
        <v>10</v>
      </c>
      <c r="J958">
        <v>126425552</v>
      </c>
      <c r="K958">
        <v>126463376</v>
      </c>
      <c r="L958">
        <v>37825</v>
      </c>
      <c r="M958">
        <v>2</v>
      </c>
      <c r="N958">
        <v>118611</v>
      </c>
      <c r="O958" t="s">
        <v>3439</v>
      </c>
      <c r="P958">
        <v>9572</v>
      </c>
      <c r="Q958" t="s">
        <v>3440</v>
      </c>
      <c r="R958" t="s">
        <v>3441</v>
      </c>
      <c r="S958" t="s">
        <v>31771</v>
      </c>
      <c r="T958">
        <v>0.98496258213670695</v>
      </c>
      <c r="U958">
        <v>1</v>
      </c>
      <c r="V958">
        <v>-0.48362873039399301</v>
      </c>
      <c r="W958">
        <v>0.24279500649351901</v>
      </c>
      <c r="X958">
        <v>0.704072456322962</v>
      </c>
      <c r="Y958">
        <v>-1.7265418930352201</v>
      </c>
      <c r="Z958">
        <v>0.65870792919357501</v>
      </c>
      <c r="AA958">
        <v>0.84521697243271998</v>
      </c>
      <c r="AB958">
        <v>-0.73188858447122895</v>
      </c>
      <c r="AC958">
        <v>0.82643267352672201</v>
      </c>
      <c r="AD958">
        <v>0.94068432309766403</v>
      </c>
      <c r="AE958">
        <v>-0.55165183393352202</v>
      </c>
      <c r="AF958">
        <v>0.70807705885970096</v>
      </c>
      <c r="AG958">
        <v>0.85361287638975802</v>
      </c>
      <c r="AH958">
        <v>-7.7171917320858804E-2</v>
      </c>
      <c r="AI958">
        <v>0.13110474033369801</v>
      </c>
      <c r="AJ958">
        <v>0.78121606160956403</v>
      </c>
      <c r="AK958">
        <v>-1.76664049594579</v>
      </c>
    </row>
    <row r="959" spans="1:37" x14ac:dyDescent="0.2">
      <c r="A959" t="s">
        <v>2412</v>
      </c>
      <c r="B959">
        <v>127100695</v>
      </c>
      <c r="C959">
        <v>127100842</v>
      </c>
      <c r="D959">
        <v>148</v>
      </c>
      <c r="E959" t="s">
        <v>3442</v>
      </c>
      <c r="F959">
        <v>5</v>
      </c>
      <c r="G959" t="s">
        <v>3443</v>
      </c>
      <c r="H959" t="s">
        <v>31772</v>
      </c>
      <c r="I959">
        <v>10</v>
      </c>
      <c r="J959">
        <v>127110245</v>
      </c>
      <c r="K959">
        <v>127128096</v>
      </c>
      <c r="L959">
        <v>17852</v>
      </c>
      <c r="M959">
        <v>1</v>
      </c>
      <c r="N959">
        <v>1793</v>
      </c>
      <c r="O959" t="s">
        <v>3444</v>
      </c>
      <c r="P959">
        <v>-9403</v>
      </c>
      <c r="Q959" t="s">
        <v>3445</v>
      </c>
      <c r="R959" t="s">
        <v>3446</v>
      </c>
      <c r="S959" t="s">
        <v>31773</v>
      </c>
      <c r="T959">
        <v>0.35387198439864398</v>
      </c>
      <c r="U959">
        <v>0.603102917160658</v>
      </c>
      <c r="V959">
        <v>-23.1400594672529</v>
      </c>
      <c r="W959">
        <v>0.38920677604595899</v>
      </c>
      <c r="X959">
        <v>0.704072456322962</v>
      </c>
      <c r="Y959">
        <v>-23.008814948838602</v>
      </c>
      <c r="Z959">
        <v>0.184235113180511</v>
      </c>
      <c r="AA959">
        <v>0.72610664078822296</v>
      </c>
      <c r="AB959">
        <v>-23.1400594672529</v>
      </c>
      <c r="AC959">
        <v>0.21073619169722799</v>
      </c>
      <c r="AD959">
        <v>0.68253123924728298</v>
      </c>
      <c r="AE959">
        <v>-23.008814948838602</v>
      </c>
      <c r="AF959">
        <v>0.501741946288212</v>
      </c>
      <c r="AG959">
        <v>0.80674443595273604</v>
      </c>
      <c r="AH959">
        <v>-22.210448936351501</v>
      </c>
      <c r="AI959">
        <v>0.52399907623471598</v>
      </c>
      <c r="AJ959">
        <v>0.78121606160956403</v>
      </c>
      <c r="AK959">
        <v>-22.140059623323999</v>
      </c>
    </row>
    <row r="960" spans="1:37" x14ac:dyDescent="0.2">
      <c r="A960" t="s">
        <v>2412</v>
      </c>
      <c r="B960">
        <v>127738512</v>
      </c>
      <c r="C960">
        <v>127738679</v>
      </c>
      <c r="D960">
        <v>168</v>
      </c>
      <c r="E960" t="s">
        <v>3447</v>
      </c>
      <c r="F960">
        <v>13</v>
      </c>
      <c r="G960" t="s">
        <v>3448</v>
      </c>
      <c r="H960" t="s">
        <v>30999</v>
      </c>
      <c r="I960">
        <v>10</v>
      </c>
      <c r="J960">
        <v>127737185</v>
      </c>
      <c r="K960">
        <v>127741183</v>
      </c>
      <c r="L960">
        <v>3999</v>
      </c>
      <c r="M960">
        <v>1</v>
      </c>
      <c r="N960">
        <v>399823</v>
      </c>
      <c r="O960" t="s">
        <v>3449</v>
      </c>
      <c r="P960">
        <v>1327</v>
      </c>
      <c r="Q960" t="s">
        <v>3450</v>
      </c>
      <c r="R960" t="s">
        <v>3451</v>
      </c>
      <c r="S960" t="s">
        <v>31774</v>
      </c>
      <c r="T960">
        <v>0.35387198439864398</v>
      </c>
      <c r="U960">
        <v>0.603102917160658</v>
      </c>
      <c r="V960">
        <v>-20.876859561255799</v>
      </c>
      <c r="W960">
        <v>0.69201225521665499</v>
      </c>
      <c r="X960">
        <v>0.95159051474143896</v>
      </c>
      <c r="Y960">
        <v>-0.44020786898221198</v>
      </c>
      <c r="Z960">
        <v>0.93459220503170903</v>
      </c>
      <c r="AA960">
        <v>0.99919698600769702</v>
      </c>
      <c r="AB960">
        <v>3.74213387110012</v>
      </c>
      <c r="AC960">
        <v>0.30184355666711699</v>
      </c>
      <c r="AD960">
        <v>0.68253123924728298</v>
      </c>
      <c r="AE960">
        <v>-1.4402077996907301</v>
      </c>
      <c r="AF960">
        <v>0.22065000948199101</v>
      </c>
      <c r="AG960">
        <v>0.68151250837662902</v>
      </c>
      <c r="AH960">
        <v>-24.639384227506198</v>
      </c>
      <c r="AI960">
        <v>0.95029317176085903</v>
      </c>
      <c r="AJ960">
        <v>0.98621344597861504</v>
      </c>
      <c r="AK960">
        <v>0.42854755555144702</v>
      </c>
    </row>
    <row r="961" spans="1:37" x14ac:dyDescent="0.2">
      <c r="A961" t="s">
        <v>2412</v>
      </c>
      <c r="B961">
        <v>127738679</v>
      </c>
      <c r="C961">
        <v>127738846</v>
      </c>
      <c r="D961">
        <v>168</v>
      </c>
      <c r="E961" t="s">
        <v>3452</v>
      </c>
      <c r="F961">
        <v>17</v>
      </c>
      <c r="G961" t="s">
        <v>3453</v>
      </c>
      <c r="H961" t="s">
        <v>30999</v>
      </c>
      <c r="I961">
        <v>10</v>
      </c>
      <c r="J961">
        <v>127737185</v>
      </c>
      <c r="K961">
        <v>127741183</v>
      </c>
      <c r="L961">
        <v>3999</v>
      </c>
      <c r="M961">
        <v>1</v>
      </c>
      <c r="N961">
        <v>399823</v>
      </c>
      <c r="O961" t="s">
        <v>3449</v>
      </c>
      <c r="P961">
        <v>1494</v>
      </c>
      <c r="Q961" t="s">
        <v>3450</v>
      </c>
      <c r="R961" t="s">
        <v>3451</v>
      </c>
      <c r="S961" t="s">
        <v>31774</v>
      </c>
      <c r="T961">
        <v>0.35387198439864398</v>
      </c>
      <c r="U961">
        <v>0.603102917160658</v>
      </c>
      <c r="V961">
        <v>-20.876859561255799</v>
      </c>
      <c r="W961">
        <v>0.69201225521665499</v>
      </c>
      <c r="X961">
        <v>0.95159051474143896</v>
      </c>
      <c r="Y961">
        <v>-0.57771138580299897</v>
      </c>
      <c r="Z961">
        <v>0.93459220503170903</v>
      </c>
      <c r="AA961">
        <v>0.99919698600769702</v>
      </c>
      <c r="AB961">
        <v>3.6895564015121902</v>
      </c>
      <c r="AC961">
        <v>0.30184355666711699</v>
      </c>
      <c r="AD961">
        <v>0.68253123924728298</v>
      </c>
      <c r="AE961">
        <v>-1.57771130958237</v>
      </c>
      <c r="AF961">
        <v>0.22065000948199101</v>
      </c>
      <c r="AG961">
        <v>0.68151250837662902</v>
      </c>
      <c r="AH961">
        <v>-24.588876671082499</v>
      </c>
      <c r="AI961">
        <v>0.95029317176085903</v>
      </c>
      <c r="AJ961">
        <v>0.98621344597861504</v>
      </c>
      <c r="AK961">
        <v>0.29104403873065998</v>
      </c>
    </row>
    <row r="962" spans="1:37" x14ac:dyDescent="0.2">
      <c r="A962" t="s">
        <v>2412</v>
      </c>
      <c r="B962">
        <v>128455351</v>
      </c>
      <c r="C962">
        <v>128455501</v>
      </c>
      <c r="D962">
        <v>151</v>
      </c>
      <c r="E962" t="s">
        <v>3454</v>
      </c>
      <c r="F962">
        <v>2</v>
      </c>
      <c r="G962" t="s">
        <v>3455</v>
      </c>
      <c r="H962" t="s">
        <v>31000</v>
      </c>
      <c r="I962">
        <v>10</v>
      </c>
      <c r="J962">
        <v>128181136</v>
      </c>
      <c r="K962">
        <v>128317726</v>
      </c>
      <c r="L962">
        <v>136591</v>
      </c>
      <c r="M962">
        <v>1</v>
      </c>
      <c r="N962">
        <v>101927381</v>
      </c>
      <c r="O962" t="s">
        <v>3456</v>
      </c>
      <c r="P962">
        <v>274215</v>
      </c>
      <c r="Q962" t="s">
        <v>3457</v>
      </c>
      <c r="R962" t="s">
        <v>3458</v>
      </c>
      <c r="S962" t="s">
        <v>31775</v>
      </c>
      <c r="T962">
        <v>0.17308923567461099</v>
      </c>
      <c r="U962">
        <v>0.603102917160658</v>
      </c>
      <c r="V962">
        <v>-24.088994699469399</v>
      </c>
      <c r="W962">
        <v>0.89107655920673101</v>
      </c>
      <c r="X962">
        <v>0.95159051474143896</v>
      </c>
      <c r="Y962">
        <v>2.1151266530084301</v>
      </c>
      <c r="Z962">
        <v>5.50355599158565E-2</v>
      </c>
      <c r="AA962">
        <v>0.72610664078822296</v>
      </c>
      <c r="AB962">
        <v>-24.088994699469399</v>
      </c>
      <c r="AC962">
        <v>0.75388744886274095</v>
      </c>
      <c r="AD962">
        <v>0.87989882095915395</v>
      </c>
      <c r="AE962">
        <v>1.1151267465946699</v>
      </c>
      <c r="AF962">
        <v>0.32549523997010099</v>
      </c>
      <c r="AG962">
        <v>0.70473078222419605</v>
      </c>
      <c r="AH962">
        <v>-23.159384100508198</v>
      </c>
      <c r="AI962">
        <v>0.56157887380500204</v>
      </c>
      <c r="AJ962">
        <v>0.78121606160956403</v>
      </c>
      <c r="AK962">
        <v>2.9838817847999799</v>
      </c>
    </row>
    <row r="963" spans="1:37" x14ac:dyDescent="0.2">
      <c r="A963" t="s">
        <v>2412</v>
      </c>
      <c r="B963">
        <v>128455501</v>
      </c>
      <c r="C963">
        <v>128455651</v>
      </c>
      <c r="D963">
        <v>151</v>
      </c>
      <c r="E963" t="s">
        <v>3459</v>
      </c>
      <c r="F963">
        <v>2</v>
      </c>
      <c r="G963" t="s">
        <v>3460</v>
      </c>
      <c r="H963" t="s">
        <v>31000</v>
      </c>
      <c r="I963">
        <v>10</v>
      </c>
      <c r="J963">
        <v>128181136</v>
      </c>
      <c r="K963">
        <v>128317726</v>
      </c>
      <c r="L963">
        <v>136591</v>
      </c>
      <c r="M963">
        <v>1</v>
      </c>
      <c r="N963">
        <v>101927381</v>
      </c>
      <c r="O963" t="s">
        <v>3456</v>
      </c>
      <c r="P963">
        <v>274365</v>
      </c>
      <c r="Q963" t="s">
        <v>3457</v>
      </c>
      <c r="R963" t="s">
        <v>3458</v>
      </c>
      <c r="S963" t="s">
        <v>31775</v>
      </c>
      <c r="T963">
        <v>0.17308923567461099</v>
      </c>
      <c r="U963">
        <v>0.603102917160658</v>
      </c>
      <c r="V963">
        <v>-24.088994699469399</v>
      </c>
      <c r="W963">
        <v>0.89107655920673101</v>
      </c>
      <c r="X963">
        <v>0.95159051474143896</v>
      </c>
      <c r="Y963">
        <v>2.1151266530084301</v>
      </c>
      <c r="Z963">
        <v>5.50355599158565E-2</v>
      </c>
      <c r="AA963">
        <v>0.72610664078822296</v>
      </c>
      <c r="AB963">
        <v>-24.088994699469399</v>
      </c>
      <c r="AC963">
        <v>0.75388744886274095</v>
      </c>
      <c r="AD963">
        <v>0.87989882095915395</v>
      </c>
      <c r="AE963">
        <v>1.1151267465946699</v>
      </c>
      <c r="AF963">
        <v>0.32549523997010099</v>
      </c>
      <c r="AG963">
        <v>0.70473078222419605</v>
      </c>
      <c r="AH963">
        <v>-23.159384100508198</v>
      </c>
      <c r="AI963">
        <v>0.56157887380500204</v>
      </c>
      <c r="AJ963">
        <v>0.78121606160956403</v>
      </c>
      <c r="AK963">
        <v>2.9838817847999799</v>
      </c>
    </row>
    <row r="964" spans="1:37" x14ac:dyDescent="0.2">
      <c r="A964" t="s">
        <v>2412</v>
      </c>
      <c r="B964">
        <v>128464588</v>
      </c>
      <c r="C964">
        <v>128464877</v>
      </c>
      <c r="D964">
        <v>290</v>
      </c>
      <c r="E964" t="s">
        <v>3461</v>
      </c>
      <c r="F964">
        <v>3</v>
      </c>
      <c r="G964" t="s">
        <v>3462</v>
      </c>
      <c r="H964" t="s">
        <v>31000</v>
      </c>
      <c r="I964">
        <v>10</v>
      </c>
      <c r="J964">
        <v>128181136</v>
      </c>
      <c r="K964">
        <v>128317726</v>
      </c>
      <c r="L964">
        <v>136591</v>
      </c>
      <c r="M964">
        <v>1</v>
      </c>
      <c r="N964">
        <v>101927381</v>
      </c>
      <c r="O964" t="s">
        <v>3456</v>
      </c>
      <c r="P964">
        <v>283452</v>
      </c>
      <c r="Q964" t="s">
        <v>3457</v>
      </c>
      <c r="R964" t="s">
        <v>3458</v>
      </c>
      <c r="S964" t="s">
        <v>31775</v>
      </c>
      <c r="T964">
        <v>0.583211159830616</v>
      </c>
      <c r="U964">
        <v>0.81360520874211995</v>
      </c>
      <c r="V964">
        <v>-0.69914219633133301</v>
      </c>
      <c r="W964">
        <v>0.123414495547065</v>
      </c>
      <c r="X964">
        <v>0.704072456322962</v>
      </c>
      <c r="Y964">
        <v>24.305157498863998</v>
      </c>
      <c r="Z964">
        <v>0.72004451969238803</v>
      </c>
      <c r="AA964">
        <v>0.86308114850689799</v>
      </c>
      <c r="AB964">
        <v>-0.30101108410821797</v>
      </c>
      <c r="AC964">
        <v>0.114586611961368</v>
      </c>
      <c r="AD964">
        <v>0.68253123924728298</v>
      </c>
      <c r="AE964">
        <v>25.4008880343887</v>
      </c>
      <c r="AF964">
        <v>0.52568734144070195</v>
      </c>
      <c r="AG964">
        <v>0.80674443595273604</v>
      </c>
      <c r="AH964">
        <v>-0.71124183544629305</v>
      </c>
      <c r="AI964">
        <v>0.45687063064905098</v>
      </c>
      <c r="AJ964">
        <v>0.78121606160956403</v>
      </c>
      <c r="AK964">
        <v>-0.56685193201149198</v>
      </c>
    </row>
    <row r="965" spans="1:37" x14ac:dyDescent="0.2">
      <c r="A965" t="s">
        <v>2412</v>
      </c>
      <c r="B965">
        <v>130128965</v>
      </c>
      <c r="C965">
        <v>130129117</v>
      </c>
      <c r="D965">
        <v>153</v>
      </c>
      <c r="E965" t="s">
        <v>3463</v>
      </c>
      <c r="F965">
        <v>9</v>
      </c>
      <c r="G965" t="s">
        <v>3464</v>
      </c>
      <c r="H965" t="s">
        <v>31000</v>
      </c>
      <c r="I965">
        <v>10</v>
      </c>
      <c r="J965">
        <v>130136391</v>
      </c>
      <c r="K965">
        <v>130179672</v>
      </c>
      <c r="L965">
        <v>43282</v>
      </c>
      <c r="M965">
        <v>1</v>
      </c>
      <c r="N965">
        <v>10539</v>
      </c>
      <c r="O965" t="s">
        <v>3465</v>
      </c>
      <c r="P965">
        <v>-7274</v>
      </c>
      <c r="Q965" t="s">
        <v>3466</v>
      </c>
      <c r="R965" t="s">
        <v>3467</v>
      </c>
      <c r="S965" t="s">
        <v>31776</v>
      </c>
      <c r="T965">
        <v>0.32911398597860803</v>
      </c>
      <c r="U965">
        <v>0.603102917160658</v>
      </c>
      <c r="V965">
        <v>23.9452167186301</v>
      </c>
      <c r="W965">
        <v>0.38920677604595899</v>
      </c>
      <c r="X965">
        <v>0.704072456322962</v>
      </c>
      <c r="Y965">
        <v>-23.7435828708584</v>
      </c>
      <c r="Z965">
        <v>0.48464167878831399</v>
      </c>
      <c r="AA965">
        <v>0.84435025072159198</v>
      </c>
      <c r="AB965">
        <v>22.981742679508699</v>
      </c>
      <c r="AC965">
        <v>0.21073619169722799</v>
      </c>
      <c r="AD965">
        <v>0.68253123924728298</v>
      </c>
      <c r="AE965">
        <v>-23.7435828708584</v>
      </c>
      <c r="AF965">
        <v>0.16793847098801201</v>
      </c>
      <c r="AG965">
        <v>0.68151250837662902</v>
      </c>
      <c r="AH965">
        <v>23.9452167186301</v>
      </c>
      <c r="AI965">
        <v>0.52399907623471598</v>
      </c>
      <c r="AJ965">
        <v>0.78121606160956403</v>
      </c>
      <c r="AK965">
        <v>-22.8748274889901</v>
      </c>
    </row>
    <row r="966" spans="1:37" x14ac:dyDescent="0.2">
      <c r="A966" t="s">
        <v>2412</v>
      </c>
      <c r="B966">
        <v>130129263</v>
      </c>
      <c r="C966">
        <v>130129414</v>
      </c>
      <c r="D966">
        <v>152</v>
      </c>
      <c r="E966" t="s">
        <v>3468</v>
      </c>
      <c r="F966">
        <v>4</v>
      </c>
      <c r="G966" t="s">
        <v>3469</v>
      </c>
      <c r="H966" t="s">
        <v>31000</v>
      </c>
      <c r="I966">
        <v>10</v>
      </c>
      <c r="J966">
        <v>130136391</v>
      </c>
      <c r="K966">
        <v>130179672</v>
      </c>
      <c r="L966">
        <v>43282</v>
      </c>
      <c r="M966">
        <v>1</v>
      </c>
      <c r="N966">
        <v>10539</v>
      </c>
      <c r="O966" t="s">
        <v>3465</v>
      </c>
      <c r="P966">
        <v>-6977</v>
      </c>
      <c r="Q966" t="s">
        <v>3466</v>
      </c>
      <c r="R966" t="s">
        <v>3467</v>
      </c>
      <c r="S966" t="s">
        <v>31776</v>
      </c>
      <c r="T966">
        <v>0.32911398597860803</v>
      </c>
      <c r="U966">
        <v>0.603102917160658</v>
      </c>
      <c r="V966">
        <v>23.9452167186301</v>
      </c>
      <c r="W966">
        <v>0.38920677604595899</v>
      </c>
      <c r="X966">
        <v>0.704072456322962</v>
      </c>
      <c r="Y966">
        <v>-23.7435828708584</v>
      </c>
      <c r="Z966">
        <v>0.48464167878831399</v>
      </c>
      <c r="AA966">
        <v>0.84435025072159198</v>
      </c>
      <c r="AB966">
        <v>22.981742679508699</v>
      </c>
      <c r="AC966">
        <v>0.21073619169722799</v>
      </c>
      <c r="AD966">
        <v>0.68253123924728298</v>
      </c>
      <c r="AE966">
        <v>-23.7435828708584</v>
      </c>
      <c r="AF966">
        <v>0.16793847098801201</v>
      </c>
      <c r="AG966">
        <v>0.68151250837662902</v>
      </c>
      <c r="AH966">
        <v>23.9452167186301</v>
      </c>
      <c r="AI966">
        <v>0.52399907623471598</v>
      </c>
      <c r="AJ966">
        <v>0.78121606160956403</v>
      </c>
      <c r="AK966">
        <v>-22.8748274889901</v>
      </c>
    </row>
    <row r="967" spans="1:37" x14ac:dyDescent="0.2">
      <c r="A967" t="s">
        <v>2412</v>
      </c>
      <c r="B967">
        <v>130200419</v>
      </c>
      <c r="C967">
        <v>130200561</v>
      </c>
      <c r="D967">
        <v>143</v>
      </c>
      <c r="E967" t="s">
        <v>3470</v>
      </c>
      <c r="F967">
        <v>4</v>
      </c>
      <c r="G967" t="s">
        <v>3471</v>
      </c>
      <c r="H967" t="s">
        <v>31000</v>
      </c>
      <c r="I967">
        <v>10</v>
      </c>
      <c r="J967">
        <v>130213488</v>
      </c>
      <c r="K967">
        <v>130216381</v>
      </c>
      <c r="L967">
        <v>2894</v>
      </c>
      <c r="M967">
        <v>1</v>
      </c>
      <c r="N967">
        <v>107984002</v>
      </c>
      <c r="O967" t="s">
        <v>3472</v>
      </c>
      <c r="P967">
        <v>-12927</v>
      </c>
      <c r="Q967" t="s">
        <v>40</v>
      </c>
      <c r="R967" t="s">
        <v>3473</v>
      </c>
      <c r="S967" t="s">
        <v>31777</v>
      </c>
      <c r="T967" t="s">
        <v>40</v>
      </c>
      <c r="U967" t="s">
        <v>40</v>
      </c>
      <c r="V967">
        <v>0</v>
      </c>
      <c r="W967" t="s">
        <v>40</v>
      </c>
      <c r="X967" t="s">
        <v>40</v>
      </c>
      <c r="Y967">
        <v>0</v>
      </c>
      <c r="Z967">
        <v>0.48464167878831399</v>
      </c>
      <c r="AA967">
        <v>0.84435025072159198</v>
      </c>
      <c r="AB967">
        <v>22.884362038290899</v>
      </c>
      <c r="AC967">
        <v>0.45677901822897599</v>
      </c>
      <c r="AD967">
        <v>0.82872126865393902</v>
      </c>
      <c r="AE967">
        <v>22.921836738931699</v>
      </c>
      <c r="AF967">
        <v>0.501741946288212</v>
      </c>
      <c r="AG967">
        <v>0.80674443595273604</v>
      </c>
      <c r="AH967">
        <v>-22.847836167043599</v>
      </c>
      <c r="AI967">
        <v>0.52399907623471598</v>
      </c>
      <c r="AJ967">
        <v>0.78121606160956403</v>
      </c>
      <c r="AK967">
        <v>-22.7774468487078</v>
      </c>
    </row>
    <row r="968" spans="1:37" x14ac:dyDescent="0.2">
      <c r="A968" t="s">
        <v>2412</v>
      </c>
      <c r="B968">
        <v>130200561</v>
      </c>
      <c r="C968">
        <v>130200703</v>
      </c>
      <c r="D968">
        <v>143</v>
      </c>
      <c r="E968" t="s">
        <v>3474</v>
      </c>
      <c r="F968">
        <v>4</v>
      </c>
      <c r="G968" t="s">
        <v>3475</v>
      </c>
      <c r="H968" t="s">
        <v>31000</v>
      </c>
      <c r="I968">
        <v>10</v>
      </c>
      <c r="J968">
        <v>130213488</v>
      </c>
      <c r="K968">
        <v>130216381</v>
      </c>
      <c r="L968">
        <v>2894</v>
      </c>
      <c r="M968">
        <v>1</v>
      </c>
      <c r="N968">
        <v>107984002</v>
      </c>
      <c r="O968" t="s">
        <v>3472</v>
      </c>
      <c r="P968">
        <v>-12785</v>
      </c>
      <c r="Q968" t="s">
        <v>40</v>
      </c>
      <c r="R968" t="s">
        <v>3473</v>
      </c>
      <c r="S968" t="s">
        <v>31777</v>
      </c>
      <c r="T968">
        <v>0.35387198439864398</v>
      </c>
      <c r="U968">
        <v>0.603102917160658</v>
      </c>
      <c r="V968">
        <v>-20.080574136598401</v>
      </c>
      <c r="W968" t="s">
        <v>40</v>
      </c>
      <c r="X968" t="s">
        <v>40</v>
      </c>
      <c r="Y968">
        <v>0</v>
      </c>
      <c r="Z968">
        <v>0.93459220503170903</v>
      </c>
      <c r="AA968">
        <v>0.99919698600769702</v>
      </c>
      <c r="AB968">
        <v>4.2925913344870201</v>
      </c>
      <c r="AC968">
        <v>0.17695932866387601</v>
      </c>
      <c r="AD968">
        <v>0.68253123924728298</v>
      </c>
      <c r="AE968">
        <v>24.4497450513724</v>
      </c>
      <c r="AF968">
        <v>0.22065000948199101</v>
      </c>
      <c r="AG968">
        <v>0.68151250837662902</v>
      </c>
      <c r="AH968">
        <v>-24.375744473242399</v>
      </c>
      <c r="AI968">
        <v>0.24456414000292601</v>
      </c>
      <c r="AJ968">
        <v>0.78121606160956403</v>
      </c>
      <c r="AK968">
        <v>-24.305355148664699</v>
      </c>
    </row>
    <row r="969" spans="1:37" x14ac:dyDescent="0.2">
      <c r="A969" t="s">
        <v>2412</v>
      </c>
      <c r="B969">
        <v>130301077</v>
      </c>
      <c r="C969">
        <v>130301224</v>
      </c>
      <c r="D969">
        <v>148</v>
      </c>
      <c r="E969" t="s">
        <v>3476</v>
      </c>
      <c r="F969">
        <v>9</v>
      </c>
      <c r="G969" t="s">
        <v>3477</v>
      </c>
      <c r="H969" t="s">
        <v>31778</v>
      </c>
      <c r="I969">
        <v>10</v>
      </c>
      <c r="J969">
        <v>130213527</v>
      </c>
      <c r="K969">
        <v>130483193</v>
      </c>
      <c r="L969">
        <v>269667</v>
      </c>
      <c r="M969">
        <v>1</v>
      </c>
      <c r="N969">
        <v>107984002</v>
      </c>
      <c r="O969" t="s">
        <v>3478</v>
      </c>
      <c r="P969">
        <v>87550</v>
      </c>
      <c r="Q969" t="s">
        <v>40</v>
      </c>
      <c r="R969" t="s">
        <v>3473</v>
      </c>
      <c r="S969" t="s">
        <v>31777</v>
      </c>
      <c r="T969">
        <v>0.35387198439864398</v>
      </c>
      <c r="U969">
        <v>0.603102917160658</v>
      </c>
      <c r="V969">
        <v>-22.906106929482299</v>
      </c>
      <c r="W969">
        <v>0.29261482077562401</v>
      </c>
      <c r="X969">
        <v>0.704072456322962</v>
      </c>
      <c r="Y969">
        <v>23.050496821336701</v>
      </c>
      <c r="Z969">
        <v>0.184235113180511</v>
      </c>
      <c r="AA969">
        <v>0.72610664078822296</v>
      </c>
      <c r="AB969">
        <v>-22.906106929482299</v>
      </c>
      <c r="AC969">
        <v>0.45677901822897599</v>
      </c>
      <c r="AD969">
        <v>0.82872126865393902</v>
      </c>
      <c r="AE969">
        <v>22.0504969874038</v>
      </c>
      <c r="AF969">
        <v>0.501741946288212</v>
      </c>
      <c r="AG969">
        <v>0.80674443595273604</v>
      </c>
      <c r="AH969">
        <v>-21.9764964234408</v>
      </c>
      <c r="AI969">
        <v>0.14667288820271701</v>
      </c>
      <c r="AJ969">
        <v>0.78121606160956403</v>
      </c>
      <c r="AK969">
        <v>23.050496821336701</v>
      </c>
    </row>
    <row r="970" spans="1:37" x14ac:dyDescent="0.2">
      <c r="A970" t="s">
        <v>2412</v>
      </c>
      <c r="B970">
        <v>130301224</v>
      </c>
      <c r="C970">
        <v>130301371</v>
      </c>
      <c r="D970">
        <v>148</v>
      </c>
      <c r="E970" t="s">
        <v>3479</v>
      </c>
      <c r="F970">
        <v>11</v>
      </c>
      <c r="G970" t="s">
        <v>3480</v>
      </c>
      <c r="H970" t="s">
        <v>31778</v>
      </c>
      <c r="I970">
        <v>10</v>
      </c>
      <c r="J970">
        <v>130213527</v>
      </c>
      <c r="K970">
        <v>130483193</v>
      </c>
      <c r="L970">
        <v>269667</v>
      </c>
      <c r="M970">
        <v>1</v>
      </c>
      <c r="N970">
        <v>107984002</v>
      </c>
      <c r="O970" t="s">
        <v>3478</v>
      </c>
      <c r="P970">
        <v>87697</v>
      </c>
      <c r="Q970" t="s">
        <v>40</v>
      </c>
      <c r="R970" t="s">
        <v>3473</v>
      </c>
      <c r="S970" t="s">
        <v>31777</v>
      </c>
      <c r="T970">
        <v>1</v>
      </c>
      <c r="U970">
        <v>1</v>
      </c>
      <c r="V970">
        <v>-0.71774562282108301</v>
      </c>
      <c r="W970">
        <v>5.4349643961368002E-2</v>
      </c>
      <c r="X970">
        <v>0.704072456322962</v>
      </c>
      <c r="Y970">
        <v>25.770831940673201</v>
      </c>
      <c r="Z970">
        <v>0.693404429441695</v>
      </c>
      <c r="AA970">
        <v>0.84521697243271998</v>
      </c>
      <c r="AB970">
        <v>1.6362851722368501</v>
      </c>
      <c r="AC970">
        <v>0.114586611961368</v>
      </c>
      <c r="AD970">
        <v>0.68253123924728298</v>
      </c>
      <c r="AE970">
        <v>24.8103333526042</v>
      </c>
      <c r="AF970">
        <v>0.71688106396828499</v>
      </c>
      <c r="AG970">
        <v>0.85584456000972498</v>
      </c>
      <c r="AH970">
        <v>-2.4190302817807599</v>
      </c>
      <c r="AI970">
        <v>4.7931312381433402E-2</v>
      </c>
      <c r="AJ970">
        <v>0.78121606160956403</v>
      </c>
      <c r="AK970">
        <v>6.3153113808348298</v>
      </c>
    </row>
    <row r="971" spans="1:37" x14ac:dyDescent="0.2">
      <c r="A971" t="s">
        <v>2412</v>
      </c>
      <c r="B971">
        <v>130301371</v>
      </c>
      <c r="C971">
        <v>130301518</v>
      </c>
      <c r="D971">
        <v>148</v>
      </c>
      <c r="E971" t="s">
        <v>3481</v>
      </c>
      <c r="F971">
        <v>4</v>
      </c>
      <c r="G971" t="s">
        <v>3482</v>
      </c>
      <c r="H971" t="s">
        <v>31778</v>
      </c>
      <c r="I971">
        <v>10</v>
      </c>
      <c r="J971">
        <v>130213527</v>
      </c>
      <c r="K971">
        <v>130483193</v>
      </c>
      <c r="L971">
        <v>269667</v>
      </c>
      <c r="M971">
        <v>1</v>
      </c>
      <c r="N971">
        <v>107984002</v>
      </c>
      <c r="O971" t="s">
        <v>3478</v>
      </c>
      <c r="P971">
        <v>87844</v>
      </c>
      <c r="Q971" t="s">
        <v>40</v>
      </c>
      <c r="R971" t="s">
        <v>3473</v>
      </c>
      <c r="S971" t="s">
        <v>31777</v>
      </c>
      <c r="T971">
        <v>0.32911398597860803</v>
      </c>
      <c r="U971">
        <v>0.603102917160658</v>
      </c>
      <c r="V971">
        <v>22.1883613066612</v>
      </c>
      <c r="W971">
        <v>0.123414495547065</v>
      </c>
      <c r="X971">
        <v>0.704072456322962</v>
      </c>
      <c r="Y971">
        <v>25.692941790753999</v>
      </c>
      <c r="Z971">
        <v>0.203350924423461</v>
      </c>
      <c r="AA971">
        <v>0.72610664078822296</v>
      </c>
      <c r="AB971">
        <v>24.6971284295823</v>
      </c>
      <c r="AC971">
        <v>0.17695932866387601</v>
      </c>
      <c r="AD971">
        <v>0.68253123924728298</v>
      </c>
      <c r="AE971">
        <v>24.734603133640899</v>
      </c>
      <c r="AF971">
        <v>1</v>
      </c>
      <c r="AG971">
        <v>1</v>
      </c>
      <c r="AH971">
        <v>-2.3360124840204999</v>
      </c>
      <c r="AI971">
        <v>0.170234813229591</v>
      </c>
      <c r="AJ971">
        <v>0.78121606160956403</v>
      </c>
      <c r="AK971">
        <v>6.2374212309156203</v>
      </c>
    </row>
    <row r="972" spans="1:37" x14ac:dyDescent="0.2">
      <c r="A972" t="s">
        <v>2412</v>
      </c>
      <c r="B972">
        <v>130301518</v>
      </c>
      <c r="C972">
        <v>130301665</v>
      </c>
      <c r="D972">
        <v>148</v>
      </c>
      <c r="E972" t="s">
        <v>3483</v>
      </c>
      <c r="F972">
        <v>11</v>
      </c>
      <c r="G972" t="s">
        <v>3484</v>
      </c>
      <c r="H972" t="s">
        <v>31778</v>
      </c>
      <c r="I972">
        <v>10</v>
      </c>
      <c r="J972">
        <v>130213527</v>
      </c>
      <c r="K972">
        <v>130483193</v>
      </c>
      <c r="L972">
        <v>269667</v>
      </c>
      <c r="M972">
        <v>1</v>
      </c>
      <c r="N972">
        <v>107984002</v>
      </c>
      <c r="O972" t="s">
        <v>3478</v>
      </c>
      <c r="P972">
        <v>87991</v>
      </c>
      <c r="Q972" t="s">
        <v>40</v>
      </c>
      <c r="R972" t="s">
        <v>3473</v>
      </c>
      <c r="S972" t="s">
        <v>31777</v>
      </c>
      <c r="T972">
        <v>0.32911398597860803</v>
      </c>
      <c r="U972">
        <v>0.603102917160658</v>
      </c>
      <c r="V972">
        <v>24.358286073319899</v>
      </c>
      <c r="W972">
        <v>0.123414495547065</v>
      </c>
      <c r="X972">
        <v>0.704072456322962</v>
      </c>
      <c r="Y972">
        <v>26.2082426539727</v>
      </c>
      <c r="Z972">
        <v>0.203350924423461</v>
      </c>
      <c r="AA972">
        <v>0.72610664078822296</v>
      </c>
      <c r="AB972">
        <v>25.2000421029732</v>
      </c>
      <c r="AC972">
        <v>0.17695932866387601</v>
      </c>
      <c r="AD972">
        <v>0.68253123924728298</v>
      </c>
      <c r="AE972">
        <v>25.2375168074322</v>
      </c>
      <c r="AF972">
        <v>1</v>
      </c>
      <c r="AG972">
        <v>1</v>
      </c>
      <c r="AH972">
        <v>-0.318952570336477</v>
      </c>
      <c r="AI972">
        <v>0.170234813229591</v>
      </c>
      <c r="AJ972">
        <v>0.78121606160956403</v>
      </c>
      <c r="AK972">
        <v>6.7527220941343504</v>
      </c>
    </row>
    <row r="973" spans="1:37" x14ac:dyDescent="0.2">
      <c r="A973" t="s">
        <v>2412</v>
      </c>
      <c r="B973">
        <v>130301665</v>
      </c>
      <c r="C973">
        <v>130301812</v>
      </c>
      <c r="D973">
        <v>148</v>
      </c>
      <c r="E973" t="s">
        <v>3485</v>
      </c>
      <c r="F973">
        <v>8</v>
      </c>
      <c r="G973" t="s">
        <v>3486</v>
      </c>
      <c r="H973" t="s">
        <v>31778</v>
      </c>
      <c r="I973">
        <v>10</v>
      </c>
      <c r="J973">
        <v>130213527</v>
      </c>
      <c r="K973">
        <v>130483193</v>
      </c>
      <c r="L973">
        <v>269667</v>
      </c>
      <c r="M973">
        <v>1</v>
      </c>
      <c r="N973">
        <v>107984002</v>
      </c>
      <c r="O973" t="s">
        <v>3478</v>
      </c>
      <c r="P973">
        <v>88138</v>
      </c>
      <c r="Q973" t="s">
        <v>40</v>
      </c>
      <c r="R973" t="s">
        <v>3473</v>
      </c>
      <c r="S973" t="s">
        <v>31777</v>
      </c>
      <c r="T973">
        <v>0.32911398597860803</v>
      </c>
      <c r="U973">
        <v>0.603102917160658</v>
      </c>
      <c r="V973">
        <v>24.358286073319899</v>
      </c>
      <c r="W973">
        <v>0.123414495547065</v>
      </c>
      <c r="X973">
        <v>0.704072456322962</v>
      </c>
      <c r="Y973">
        <v>26.0985083104671</v>
      </c>
      <c r="Z973">
        <v>0.203350924423461</v>
      </c>
      <c r="AA973">
        <v>0.72610664078822296</v>
      </c>
      <c r="AB973">
        <v>25.092596151932</v>
      </c>
      <c r="AC973">
        <v>0.17695932866387601</v>
      </c>
      <c r="AD973">
        <v>0.68253123924728298</v>
      </c>
      <c r="AE973">
        <v>25.130070856316699</v>
      </c>
      <c r="AF973">
        <v>1</v>
      </c>
      <c r="AG973">
        <v>1</v>
      </c>
      <c r="AH973">
        <v>-0.16608771736181299</v>
      </c>
      <c r="AI973">
        <v>0.170234813229591</v>
      </c>
      <c r="AJ973">
        <v>0.78121606160956403</v>
      </c>
      <c r="AK973">
        <v>6.6429877506287296</v>
      </c>
    </row>
    <row r="974" spans="1:37" x14ac:dyDescent="0.2">
      <c r="A974" t="s">
        <v>2412</v>
      </c>
      <c r="B974">
        <v>130858517</v>
      </c>
      <c r="C974">
        <v>130858699</v>
      </c>
      <c r="D974">
        <v>183</v>
      </c>
      <c r="E974" t="s">
        <v>3487</v>
      </c>
      <c r="F974">
        <v>3</v>
      </c>
      <c r="G974" t="s">
        <v>3488</v>
      </c>
      <c r="H974" t="s">
        <v>31000</v>
      </c>
      <c r="I974">
        <v>10</v>
      </c>
      <c r="J974">
        <v>130962588</v>
      </c>
      <c r="K974">
        <v>130962668</v>
      </c>
      <c r="L974">
        <v>81</v>
      </c>
      <c r="M974">
        <v>2</v>
      </c>
      <c r="N974">
        <v>100422867</v>
      </c>
      <c r="O974" t="s">
        <v>3489</v>
      </c>
      <c r="P974">
        <v>103969</v>
      </c>
      <c r="Q974" t="s">
        <v>3490</v>
      </c>
      <c r="R974" t="s">
        <v>3491</v>
      </c>
      <c r="S974" t="s">
        <v>31779</v>
      </c>
      <c r="T974">
        <v>1</v>
      </c>
      <c r="U974">
        <v>1</v>
      </c>
      <c r="V974">
        <v>-3.0804158362470102</v>
      </c>
      <c r="W974">
        <v>0.38920677604595899</v>
      </c>
      <c r="X974">
        <v>0.704072456322962</v>
      </c>
      <c r="Y974">
        <v>-20.345711756214801</v>
      </c>
      <c r="Z974">
        <v>1</v>
      </c>
      <c r="AA974">
        <v>1</v>
      </c>
      <c r="AB974">
        <v>-2.9151934945567901</v>
      </c>
      <c r="AC974">
        <v>0.85817338719172098</v>
      </c>
      <c r="AD974">
        <v>0.94068432309766403</v>
      </c>
      <c r="AE974">
        <v>2.6073569843371698</v>
      </c>
      <c r="AF974">
        <v>0.98343762640780896</v>
      </c>
      <c r="AG974">
        <v>1</v>
      </c>
      <c r="AH974">
        <v>-2.3317226922954899</v>
      </c>
      <c r="AI974">
        <v>0.24456414000292601</v>
      </c>
      <c r="AJ974">
        <v>0.78121606160956403</v>
      </c>
      <c r="AK974">
        <v>-22.945294612522101</v>
      </c>
    </row>
    <row r="975" spans="1:37" x14ac:dyDescent="0.2">
      <c r="A975" t="s">
        <v>2412</v>
      </c>
      <c r="B975">
        <v>131994110</v>
      </c>
      <c r="C975">
        <v>131994251</v>
      </c>
      <c r="D975">
        <v>142</v>
      </c>
      <c r="E975" t="s">
        <v>3492</v>
      </c>
      <c r="F975">
        <v>1</v>
      </c>
      <c r="G975" t="s">
        <v>3493</v>
      </c>
      <c r="H975" t="s">
        <v>31000</v>
      </c>
      <c r="I975">
        <v>10</v>
      </c>
      <c r="J975">
        <v>131969650</v>
      </c>
      <c r="K975">
        <v>131981967</v>
      </c>
      <c r="L975">
        <v>12318</v>
      </c>
      <c r="M975">
        <v>2</v>
      </c>
      <c r="N975">
        <v>664</v>
      </c>
      <c r="O975" t="s">
        <v>3494</v>
      </c>
      <c r="P975">
        <v>-12143</v>
      </c>
      <c r="Q975" t="s">
        <v>3495</v>
      </c>
      <c r="R975" t="s">
        <v>3496</v>
      </c>
      <c r="S975" t="s">
        <v>31780</v>
      </c>
      <c r="T975">
        <v>0.152084254673993</v>
      </c>
      <c r="U975">
        <v>0.603102917160658</v>
      </c>
      <c r="V975">
        <v>24.615453998804099</v>
      </c>
      <c r="W975">
        <v>5.4349643961368002E-2</v>
      </c>
      <c r="X975">
        <v>0.704072456322962</v>
      </c>
      <c r="Y975">
        <v>24.872248656307502</v>
      </c>
      <c r="Z975">
        <v>0.203350924423461</v>
      </c>
      <c r="AA975">
        <v>0.72610664078822296</v>
      </c>
      <c r="AB975">
        <v>23.834774000337799</v>
      </c>
      <c r="AC975">
        <v>0.17695932866387601</v>
      </c>
      <c r="AD975">
        <v>0.68253123924728298</v>
      </c>
      <c r="AE975">
        <v>23.8722487032841</v>
      </c>
      <c r="AF975">
        <v>0.205398459628826</v>
      </c>
      <c r="AG975">
        <v>0.68151250837662902</v>
      </c>
      <c r="AH975">
        <v>3.8881123656120402</v>
      </c>
      <c r="AI975">
        <v>9.3920812249066992E-3</v>
      </c>
      <c r="AJ975">
        <v>0.78121606160956403</v>
      </c>
      <c r="AK975">
        <v>24.872248656307502</v>
      </c>
    </row>
    <row r="976" spans="1:37" x14ac:dyDescent="0.2">
      <c r="A976" t="s">
        <v>2412</v>
      </c>
      <c r="B976">
        <v>131994251</v>
      </c>
      <c r="C976">
        <v>131994392</v>
      </c>
      <c r="D976">
        <v>142</v>
      </c>
      <c r="E976" t="s">
        <v>3497</v>
      </c>
      <c r="F976">
        <v>4</v>
      </c>
      <c r="G976" t="s">
        <v>3498</v>
      </c>
      <c r="H976" t="s">
        <v>31000</v>
      </c>
      <c r="I976">
        <v>10</v>
      </c>
      <c r="J976">
        <v>131969650</v>
      </c>
      <c r="K976">
        <v>131981967</v>
      </c>
      <c r="L976">
        <v>12318</v>
      </c>
      <c r="M976">
        <v>2</v>
      </c>
      <c r="N976">
        <v>664</v>
      </c>
      <c r="O976" t="s">
        <v>3494</v>
      </c>
      <c r="P976">
        <v>-12284</v>
      </c>
      <c r="Q976" t="s">
        <v>3495</v>
      </c>
      <c r="R976" t="s">
        <v>3496</v>
      </c>
      <c r="S976" t="s">
        <v>31780</v>
      </c>
      <c r="T976">
        <v>0.152084254673993</v>
      </c>
      <c r="U976">
        <v>0.603102917160658</v>
      </c>
      <c r="V976">
        <v>24.615453998804099</v>
      </c>
      <c r="W976">
        <v>5.4349643961368002E-2</v>
      </c>
      <c r="X976">
        <v>0.704072456322962</v>
      </c>
      <c r="Y976">
        <v>24.872248656307502</v>
      </c>
      <c r="Z976">
        <v>0.203350924423461</v>
      </c>
      <c r="AA976">
        <v>0.72610664078822296</v>
      </c>
      <c r="AB976">
        <v>23.834774000337799</v>
      </c>
      <c r="AC976">
        <v>0.17695932866387601</v>
      </c>
      <c r="AD976">
        <v>0.68253123924728298</v>
      </c>
      <c r="AE976">
        <v>23.8722487032841</v>
      </c>
      <c r="AF976">
        <v>0.205398459628826</v>
      </c>
      <c r="AG976">
        <v>0.68151250837662902</v>
      </c>
      <c r="AH976">
        <v>3.8881123656120402</v>
      </c>
      <c r="AI976">
        <v>9.3920812249066992E-3</v>
      </c>
      <c r="AJ976">
        <v>0.78121606160956403</v>
      </c>
      <c r="AK976">
        <v>24.872248656307502</v>
      </c>
    </row>
    <row r="977" spans="1:37" x14ac:dyDescent="0.2">
      <c r="A977" t="s">
        <v>2412</v>
      </c>
      <c r="B977">
        <v>131994392</v>
      </c>
      <c r="C977">
        <v>131994533</v>
      </c>
      <c r="D977">
        <v>142</v>
      </c>
      <c r="E977" t="s">
        <v>3499</v>
      </c>
      <c r="F977">
        <v>0</v>
      </c>
      <c r="G977" t="s">
        <v>3500</v>
      </c>
      <c r="H977" t="s">
        <v>31000</v>
      </c>
      <c r="I977">
        <v>10</v>
      </c>
      <c r="J977">
        <v>131969650</v>
      </c>
      <c r="K977">
        <v>131981967</v>
      </c>
      <c r="L977">
        <v>12318</v>
      </c>
      <c r="M977">
        <v>2</v>
      </c>
      <c r="N977">
        <v>664</v>
      </c>
      <c r="O977" t="s">
        <v>3494</v>
      </c>
      <c r="P977">
        <v>-12425</v>
      </c>
      <c r="Q977" t="s">
        <v>3495</v>
      </c>
      <c r="R977" t="s">
        <v>3496</v>
      </c>
      <c r="S977" t="s">
        <v>31780</v>
      </c>
      <c r="T977">
        <v>0.152084254673993</v>
      </c>
      <c r="U977">
        <v>0.603102917160658</v>
      </c>
      <c r="V977">
        <v>24.239601194145301</v>
      </c>
      <c r="W977">
        <v>5.4349643961368002E-2</v>
      </c>
      <c r="X977">
        <v>0.704072456322962</v>
      </c>
      <c r="Y977">
        <v>24.5466072210668</v>
      </c>
      <c r="Z977">
        <v>0.203350924423461</v>
      </c>
      <c r="AA977">
        <v>0.72610664078822296</v>
      </c>
      <c r="AB977">
        <v>23.509132577618701</v>
      </c>
      <c r="AC977">
        <v>0.17695932866387601</v>
      </c>
      <c r="AD977">
        <v>0.68253123924728298</v>
      </c>
      <c r="AE977">
        <v>23.546607279938801</v>
      </c>
      <c r="AF977">
        <v>0.205398459628826</v>
      </c>
      <c r="AG977">
        <v>0.68151250837662902</v>
      </c>
      <c r="AH977">
        <v>3.5122595609532401</v>
      </c>
      <c r="AI977">
        <v>9.3920812249066992E-3</v>
      </c>
      <c r="AJ977">
        <v>0.78121606160956403</v>
      </c>
      <c r="AK977">
        <v>24.5466072210668</v>
      </c>
    </row>
    <row r="978" spans="1:37" x14ac:dyDescent="0.2">
      <c r="A978" t="s">
        <v>2412</v>
      </c>
      <c r="B978">
        <v>132102084</v>
      </c>
      <c r="C978">
        <v>132102227</v>
      </c>
      <c r="D978">
        <v>144</v>
      </c>
      <c r="E978" t="s">
        <v>3501</v>
      </c>
      <c r="F978">
        <v>1</v>
      </c>
      <c r="G978" t="s">
        <v>3502</v>
      </c>
      <c r="H978" t="s">
        <v>31032</v>
      </c>
      <c r="I978">
        <v>10</v>
      </c>
      <c r="J978">
        <v>132104672</v>
      </c>
      <c r="K978">
        <v>132107558</v>
      </c>
      <c r="L978">
        <v>2887</v>
      </c>
      <c r="M978">
        <v>1</v>
      </c>
      <c r="N978">
        <v>282973</v>
      </c>
      <c r="O978" t="s">
        <v>3503</v>
      </c>
      <c r="P978">
        <v>-2445</v>
      </c>
      <c r="Q978" t="s">
        <v>3504</v>
      </c>
      <c r="R978" t="s">
        <v>3505</v>
      </c>
      <c r="S978" t="s">
        <v>31781</v>
      </c>
      <c r="T978">
        <v>0.34873404210730502</v>
      </c>
      <c r="U978">
        <v>0.603102917160658</v>
      </c>
      <c r="V978">
        <v>-1.27736627545774</v>
      </c>
      <c r="W978">
        <v>0.39900964277550199</v>
      </c>
      <c r="X978">
        <v>0.71143044911719</v>
      </c>
      <c r="Y978">
        <v>-1.2737291496902401</v>
      </c>
      <c r="Z978">
        <v>0.23159719125723299</v>
      </c>
      <c r="AA978">
        <v>0.72610664078822296</v>
      </c>
      <c r="AB978">
        <v>-1.40319049452224</v>
      </c>
      <c r="AC978">
        <v>0.30934799025328302</v>
      </c>
      <c r="AD978">
        <v>0.68773325147593101</v>
      </c>
      <c r="AE978">
        <v>-0.90804377300479699</v>
      </c>
      <c r="AF978">
        <v>0.54505380959242</v>
      </c>
      <c r="AG978">
        <v>0.80674443595273604</v>
      </c>
      <c r="AH978">
        <v>-0.73651624118070902</v>
      </c>
      <c r="AI978">
        <v>0.566733449666177</v>
      </c>
      <c r="AJ978">
        <v>0.78121606160956403</v>
      </c>
      <c r="AK978">
        <v>-1.0267743794514099</v>
      </c>
    </row>
    <row r="979" spans="1:37" x14ac:dyDescent="0.2">
      <c r="A979" t="s">
        <v>2412</v>
      </c>
      <c r="B979">
        <v>132102227</v>
      </c>
      <c r="C979">
        <v>132102370</v>
      </c>
      <c r="D979">
        <v>144</v>
      </c>
      <c r="E979" t="s">
        <v>3506</v>
      </c>
      <c r="F979">
        <v>8</v>
      </c>
      <c r="G979" t="s">
        <v>3507</v>
      </c>
      <c r="H979" t="s">
        <v>31032</v>
      </c>
      <c r="I979">
        <v>10</v>
      </c>
      <c r="J979">
        <v>132104672</v>
      </c>
      <c r="K979">
        <v>132107558</v>
      </c>
      <c r="L979">
        <v>2887</v>
      </c>
      <c r="M979">
        <v>1</v>
      </c>
      <c r="N979">
        <v>282973</v>
      </c>
      <c r="O979" t="s">
        <v>3503</v>
      </c>
      <c r="P979">
        <v>-2302</v>
      </c>
      <c r="Q979" t="s">
        <v>3504</v>
      </c>
      <c r="R979" t="s">
        <v>3505</v>
      </c>
      <c r="S979" t="s">
        <v>31781</v>
      </c>
      <c r="T979">
        <v>0.34873404210730502</v>
      </c>
      <c r="U979">
        <v>0.603102917160658</v>
      </c>
      <c r="V979">
        <v>-1.27736627545774</v>
      </c>
      <c r="W979">
        <v>0.39900964277550199</v>
      </c>
      <c r="X979">
        <v>0.71143044911719</v>
      </c>
      <c r="Y979">
        <v>-1.2737291496902401</v>
      </c>
      <c r="Z979">
        <v>0.23159719125723299</v>
      </c>
      <c r="AA979">
        <v>0.72610664078822296</v>
      </c>
      <c r="AB979">
        <v>-1.40319049452224</v>
      </c>
      <c r="AC979">
        <v>0.30934799025328302</v>
      </c>
      <c r="AD979">
        <v>0.68773325147593101</v>
      </c>
      <c r="AE979">
        <v>-0.90804377300479699</v>
      </c>
      <c r="AF979">
        <v>0.54505380959242</v>
      </c>
      <c r="AG979">
        <v>0.80674443595273604</v>
      </c>
      <c r="AH979">
        <v>-0.73651624118070902</v>
      </c>
      <c r="AI979">
        <v>0.566733449666177</v>
      </c>
      <c r="AJ979">
        <v>0.78121606160956403</v>
      </c>
      <c r="AK979">
        <v>-1.0267743794514099</v>
      </c>
    </row>
    <row r="980" spans="1:37" x14ac:dyDescent="0.2">
      <c r="A980" t="s">
        <v>2412</v>
      </c>
      <c r="B980">
        <v>132102370</v>
      </c>
      <c r="C980">
        <v>132102513</v>
      </c>
      <c r="D980">
        <v>144</v>
      </c>
      <c r="E980" t="s">
        <v>3508</v>
      </c>
      <c r="F980">
        <v>5</v>
      </c>
      <c r="G980" t="s">
        <v>3509</v>
      </c>
      <c r="H980" t="s">
        <v>31032</v>
      </c>
      <c r="I980">
        <v>10</v>
      </c>
      <c r="J980">
        <v>132104672</v>
      </c>
      <c r="K980">
        <v>132107558</v>
      </c>
      <c r="L980">
        <v>2887</v>
      </c>
      <c r="M980">
        <v>1</v>
      </c>
      <c r="N980">
        <v>282973</v>
      </c>
      <c r="O980" t="s">
        <v>3503</v>
      </c>
      <c r="P980">
        <v>-2159</v>
      </c>
      <c r="Q980" t="s">
        <v>3504</v>
      </c>
      <c r="R980" t="s">
        <v>3505</v>
      </c>
      <c r="S980" t="s">
        <v>31781</v>
      </c>
      <c r="T980">
        <v>0.34873404210730502</v>
      </c>
      <c r="U980">
        <v>0.603102917160658</v>
      </c>
      <c r="V980">
        <v>-1.27736627545774</v>
      </c>
      <c r="W980">
        <v>0.39900964277550199</v>
      </c>
      <c r="X980">
        <v>0.71143044911719</v>
      </c>
      <c r="Y980">
        <v>-1.2737291496902401</v>
      </c>
      <c r="Z980">
        <v>0.23159719125723299</v>
      </c>
      <c r="AA980">
        <v>0.72610664078822296</v>
      </c>
      <c r="AB980">
        <v>-1.40319049452224</v>
      </c>
      <c r="AC980">
        <v>0.30934799025328302</v>
      </c>
      <c r="AD980">
        <v>0.68773325147593101</v>
      </c>
      <c r="AE980">
        <v>-0.90804377300479699</v>
      </c>
      <c r="AF980">
        <v>0.54505380959242</v>
      </c>
      <c r="AG980">
        <v>0.80674443595273604</v>
      </c>
      <c r="AH980">
        <v>-0.73651624118070902</v>
      </c>
      <c r="AI980">
        <v>0.566733449666177</v>
      </c>
      <c r="AJ980">
        <v>0.78121606160956403</v>
      </c>
      <c r="AK980">
        <v>-1.0267743794514099</v>
      </c>
    </row>
    <row r="981" spans="1:37" x14ac:dyDescent="0.2">
      <c r="A981" t="s">
        <v>2412</v>
      </c>
      <c r="B981">
        <v>132230179</v>
      </c>
      <c r="C981">
        <v>132230334</v>
      </c>
      <c r="D981">
        <v>156</v>
      </c>
      <c r="E981" t="s">
        <v>3510</v>
      </c>
      <c r="F981">
        <v>5</v>
      </c>
      <c r="G981" t="s">
        <v>3511</v>
      </c>
      <c r="H981" t="s">
        <v>31782</v>
      </c>
      <c r="I981">
        <v>10</v>
      </c>
      <c r="J981">
        <v>132207492</v>
      </c>
      <c r="K981">
        <v>132249108</v>
      </c>
      <c r="L981">
        <v>41617</v>
      </c>
      <c r="M981">
        <v>2</v>
      </c>
      <c r="N981">
        <v>282974</v>
      </c>
      <c r="O981" t="s">
        <v>3512</v>
      </c>
      <c r="P981">
        <v>18774</v>
      </c>
      <c r="Q981" t="s">
        <v>3513</v>
      </c>
      <c r="R981" t="s">
        <v>3514</v>
      </c>
      <c r="S981" t="s">
        <v>31783</v>
      </c>
      <c r="T981">
        <v>0.97213403838398904</v>
      </c>
      <c r="U981">
        <v>1</v>
      </c>
      <c r="V981">
        <v>0.77705077953934598</v>
      </c>
      <c r="W981">
        <v>0.20525741147413201</v>
      </c>
      <c r="X981">
        <v>0.704072456322962</v>
      </c>
      <c r="Y981">
        <v>-25.463714558997701</v>
      </c>
      <c r="Z981">
        <v>0.69013698642955401</v>
      </c>
      <c r="AA981">
        <v>0.84521697243271998</v>
      </c>
      <c r="AB981">
        <v>-0.18642330289981399</v>
      </c>
      <c r="AC981">
        <v>7.0489011448141195E-2</v>
      </c>
      <c r="AD981">
        <v>0.57684129297949804</v>
      </c>
      <c r="AE981">
        <v>-25.463714558997701</v>
      </c>
      <c r="AF981">
        <v>0.61410715005536498</v>
      </c>
      <c r="AG981">
        <v>0.80674443595273604</v>
      </c>
      <c r="AH981">
        <v>1.7066613838606901</v>
      </c>
      <c r="AI981">
        <v>0.35038410267202102</v>
      </c>
      <c r="AJ981">
        <v>0.78121606160956403</v>
      </c>
      <c r="AK981">
        <v>-24.594959118030701</v>
      </c>
    </row>
    <row r="982" spans="1:37" x14ac:dyDescent="0.2">
      <c r="A982" t="s">
        <v>2412</v>
      </c>
      <c r="B982">
        <v>132230334</v>
      </c>
      <c r="C982">
        <v>132230489</v>
      </c>
      <c r="D982">
        <v>156</v>
      </c>
      <c r="E982" t="s">
        <v>3515</v>
      </c>
      <c r="F982">
        <v>13</v>
      </c>
      <c r="G982" t="s">
        <v>3516</v>
      </c>
      <c r="H982" t="s">
        <v>31782</v>
      </c>
      <c r="I982">
        <v>10</v>
      </c>
      <c r="J982">
        <v>132207492</v>
      </c>
      <c r="K982">
        <v>132249108</v>
      </c>
      <c r="L982">
        <v>41617</v>
      </c>
      <c r="M982">
        <v>2</v>
      </c>
      <c r="N982">
        <v>282974</v>
      </c>
      <c r="O982" t="s">
        <v>3512</v>
      </c>
      <c r="P982">
        <v>18619</v>
      </c>
      <c r="Q982" t="s">
        <v>3513</v>
      </c>
      <c r="R982" t="s">
        <v>3514</v>
      </c>
      <c r="S982" t="s">
        <v>31783</v>
      </c>
      <c r="T982">
        <v>0.97213403838398904</v>
      </c>
      <c r="U982">
        <v>1</v>
      </c>
      <c r="V982">
        <v>0.77705077953934598</v>
      </c>
      <c r="W982">
        <v>0.20525741147413201</v>
      </c>
      <c r="X982">
        <v>0.704072456322962</v>
      </c>
      <c r="Y982">
        <v>-25.463714558997701</v>
      </c>
      <c r="Z982">
        <v>0.69013698642955401</v>
      </c>
      <c r="AA982">
        <v>0.84521697243271998</v>
      </c>
      <c r="AB982">
        <v>-0.18642330289981399</v>
      </c>
      <c r="AC982">
        <v>7.0489011448141195E-2</v>
      </c>
      <c r="AD982">
        <v>0.57684129297949804</v>
      </c>
      <c r="AE982">
        <v>-25.463714558997701</v>
      </c>
      <c r="AF982">
        <v>0.61410715005536498</v>
      </c>
      <c r="AG982">
        <v>0.80674443595273604</v>
      </c>
      <c r="AH982">
        <v>1.7066613838606901</v>
      </c>
      <c r="AI982">
        <v>0.35038410267202102</v>
      </c>
      <c r="AJ982">
        <v>0.78121606160956403</v>
      </c>
      <c r="AK982">
        <v>-24.594959118030701</v>
      </c>
    </row>
    <row r="983" spans="1:37" x14ac:dyDescent="0.2">
      <c r="A983" t="s">
        <v>2412</v>
      </c>
      <c r="B983">
        <v>132429368</v>
      </c>
      <c r="C983">
        <v>132429519</v>
      </c>
      <c r="D983">
        <v>152</v>
      </c>
      <c r="E983" t="s">
        <v>3517</v>
      </c>
      <c r="F983">
        <v>3</v>
      </c>
      <c r="G983" t="s">
        <v>3518</v>
      </c>
      <c r="H983" t="s">
        <v>31000</v>
      </c>
      <c r="I983">
        <v>10</v>
      </c>
      <c r="J983">
        <v>132433733</v>
      </c>
      <c r="K983">
        <v>132441484</v>
      </c>
      <c r="L983">
        <v>7752</v>
      </c>
      <c r="M983">
        <v>2</v>
      </c>
      <c r="N983">
        <v>105378568</v>
      </c>
      <c r="O983" t="s">
        <v>3519</v>
      </c>
      <c r="P983">
        <v>11965</v>
      </c>
      <c r="Q983" t="s">
        <v>40</v>
      </c>
      <c r="R983" t="s">
        <v>3520</v>
      </c>
      <c r="S983" t="s">
        <v>31784</v>
      </c>
      <c r="T983">
        <v>0.35387198439864398</v>
      </c>
      <c r="U983">
        <v>0.603102917160658</v>
      </c>
      <c r="V983">
        <v>-24.725021863926699</v>
      </c>
      <c r="W983">
        <v>0.38920677604595899</v>
      </c>
      <c r="X983">
        <v>0.704072456322962</v>
      </c>
      <c r="Y983">
        <v>-24.593777335603001</v>
      </c>
      <c r="Z983">
        <v>0.65379035313853895</v>
      </c>
      <c r="AA983">
        <v>0.84521697243271998</v>
      </c>
      <c r="AB983">
        <v>-0.89430432957041195</v>
      </c>
      <c r="AC983">
        <v>0.71753805159658501</v>
      </c>
      <c r="AD983">
        <v>0.87989882095915395</v>
      </c>
      <c r="AE983">
        <v>-0.72558509830754903</v>
      </c>
      <c r="AF983">
        <v>0.32549523997010099</v>
      </c>
      <c r="AG983">
        <v>0.70473078222419605</v>
      </c>
      <c r="AH983">
        <v>-24.794801529152402</v>
      </c>
      <c r="AI983">
        <v>0.35038410267202102</v>
      </c>
      <c r="AJ983">
        <v>0.78121606160956403</v>
      </c>
      <c r="AK983">
        <v>-24.724412203739298</v>
      </c>
    </row>
    <row r="984" spans="1:37" x14ac:dyDescent="0.2">
      <c r="A984" t="s">
        <v>2412</v>
      </c>
      <c r="B984">
        <v>132429558</v>
      </c>
      <c r="C984">
        <v>132429724</v>
      </c>
      <c r="D984">
        <v>167</v>
      </c>
      <c r="E984" t="s">
        <v>3521</v>
      </c>
      <c r="F984">
        <v>4</v>
      </c>
      <c r="G984" t="s">
        <v>3522</v>
      </c>
      <c r="H984" t="s">
        <v>31000</v>
      </c>
      <c r="I984">
        <v>10</v>
      </c>
      <c r="J984">
        <v>132433733</v>
      </c>
      <c r="K984">
        <v>132441484</v>
      </c>
      <c r="L984">
        <v>7752</v>
      </c>
      <c r="M984">
        <v>2</v>
      </c>
      <c r="N984">
        <v>105378568</v>
      </c>
      <c r="O984" t="s">
        <v>3519</v>
      </c>
      <c r="P984">
        <v>11760</v>
      </c>
      <c r="Q984" t="s">
        <v>40</v>
      </c>
      <c r="R984" t="s">
        <v>3520</v>
      </c>
      <c r="S984" t="s">
        <v>31784</v>
      </c>
      <c r="T984">
        <v>0.35387198439864398</v>
      </c>
      <c r="U984">
        <v>0.603102917160658</v>
      </c>
      <c r="V984">
        <v>-24.725021863926699</v>
      </c>
      <c r="W984">
        <v>0.38920677604595899</v>
      </c>
      <c r="X984">
        <v>0.704072456322962</v>
      </c>
      <c r="Y984">
        <v>-24.593777335603001</v>
      </c>
      <c r="Z984">
        <v>0.65379035313853895</v>
      </c>
      <c r="AA984">
        <v>0.84521697243271998</v>
      </c>
      <c r="AB984">
        <v>-0.89430432957041195</v>
      </c>
      <c r="AC984">
        <v>0.71753805159658501</v>
      </c>
      <c r="AD984">
        <v>0.87989882095915395</v>
      </c>
      <c r="AE984">
        <v>-0.72558509830754903</v>
      </c>
      <c r="AF984">
        <v>0.32549523997010099</v>
      </c>
      <c r="AG984">
        <v>0.70473078222419605</v>
      </c>
      <c r="AH984">
        <v>-24.794801529152402</v>
      </c>
      <c r="AI984">
        <v>0.35038410267202102</v>
      </c>
      <c r="AJ984">
        <v>0.78121606160956403</v>
      </c>
      <c r="AK984">
        <v>-24.724412203739298</v>
      </c>
    </row>
    <row r="985" spans="1:37" x14ac:dyDescent="0.2">
      <c r="A985" t="s">
        <v>2412</v>
      </c>
      <c r="B985">
        <v>132757234</v>
      </c>
      <c r="C985">
        <v>132757485</v>
      </c>
      <c r="D985">
        <v>252</v>
      </c>
      <c r="E985" t="s">
        <v>3523</v>
      </c>
      <c r="F985">
        <v>16</v>
      </c>
      <c r="G985" t="s">
        <v>3524</v>
      </c>
      <c r="H985" t="s">
        <v>31785</v>
      </c>
      <c r="I985">
        <v>10</v>
      </c>
      <c r="J985">
        <v>132765824</v>
      </c>
      <c r="K985">
        <v>132782405</v>
      </c>
      <c r="L985">
        <v>16582</v>
      </c>
      <c r="M985">
        <v>1</v>
      </c>
      <c r="N985">
        <v>3632</v>
      </c>
      <c r="O985" t="s">
        <v>3525</v>
      </c>
      <c r="P985">
        <v>-8339</v>
      </c>
      <c r="Q985" t="s">
        <v>3526</v>
      </c>
      <c r="R985" t="s">
        <v>3527</v>
      </c>
      <c r="S985" t="s">
        <v>31786</v>
      </c>
      <c r="T985" t="s">
        <v>40</v>
      </c>
      <c r="U985" t="s">
        <v>40</v>
      </c>
      <c r="V985">
        <v>0</v>
      </c>
      <c r="W985">
        <v>0.123414495547065</v>
      </c>
      <c r="X985">
        <v>0.704072456322962</v>
      </c>
      <c r="Y985">
        <v>25.8106507451973</v>
      </c>
      <c r="Z985">
        <v>0.48464167878831399</v>
      </c>
      <c r="AA985">
        <v>0.84435025072159198</v>
      </c>
      <c r="AB985">
        <v>24.085794854088899</v>
      </c>
      <c r="AC985">
        <v>0.27780950890804001</v>
      </c>
      <c r="AD985">
        <v>0.68253123924728298</v>
      </c>
      <c r="AE985">
        <v>24.8106507697102</v>
      </c>
      <c r="AF985">
        <v>0.501741946288212</v>
      </c>
      <c r="AG985">
        <v>0.80674443595273604</v>
      </c>
      <c r="AH985">
        <v>-24.049268980141399</v>
      </c>
      <c r="AI985">
        <v>3.6185182304427702E-2</v>
      </c>
      <c r="AJ985">
        <v>0.78121606160956403</v>
      </c>
      <c r="AK985">
        <v>25.8106507451973</v>
      </c>
    </row>
    <row r="986" spans="1:37" x14ac:dyDescent="0.2">
      <c r="A986" t="s">
        <v>2412</v>
      </c>
      <c r="B986">
        <v>132800767</v>
      </c>
      <c r="C986">
        <v>132800913</v>
      </c>
      <c r="D986">
        <v>147</v>
      </c>
      <c r="E986" t="s">
        <v>3528</v>
      </c>
      <c r="F986">
        <v>3</v>
      </c>
      <c r="G986" t="s">
        <v>3529</v>
      </c>
      <c r="H986" t="s">
        <v>31000</v>
      </c>
      <c r="I986">
        <v>10</v>
      </c>
      <c r="J986">
        <v>132783181</v>
      </c>
      <c r="K986">
        <v>132786147</v>
      </c>
      <c r="L986">
        <v>2967</v>
      </c>
      <c r="M986">
        <v>2</v>
      </c>
      <c r="N986">
        <v>84504</v>
      </c>
      <c r="O986" t="s">
        <v>3530</v>
      </c>
      <c r="P986">
        <v>-14620</v>
      </c>
      <c r="Q986" t="s">
        <v>3531</v>
      </c>
      <c r="R986" t="s">
        <v>3532</v>
      </c>
      <c r="S986" t="s">
        <v>31787</v>
      </c>
      <c r="T986">
        <v>0.97213403838398904</v>
      </c>
      <c r="U986">
        <v>1</v>
      </c>
      <c r="V986">
        <v>4.6209989407277199</v>
      </c>
      <c r="W986">
        <v>0.38920677604595899</v>
      </c>
      <c r="X986">
        <v>0.704072456322962</v>
      </c>
      <c r="Y986">
        <v>-24.533195816404401</v>
      </c>
      <c r="Z986">
        <v>0.69013698642955401</v>
      </c>
      <c r="AA986">
        <v>0.84521697243271998</v>
      </c>
      <c r="AB986">
        <v>3.65752486584051</v>
      </c>
      <c r="AC986">
        <v>0.71753805159658501</v>
      </c>
      <c r="AD986">
        <v>0.87989882095915395</v>
      </c>
      <c r="AE986">
        <v>-5.2749741486838699</v>
      </c>
      <c r="AF986">
        <v>0.61410715005536498</v>
      </c>
      <c r="AG986">
        <v>0.80674443595273604</v>
      </c>
      <c r="AH986">
        <v>5.5506084624537504</v>
      </c>
      <c r="AI986">
        <v>0.35038410267202102</v>
      </c>
      <c r="AJ986">
        <v>0.78121606160956403</v>
      </c>
      <c r="AK986">
        <v>-23.724723969788698</v>
      </c>
    </row>
    <row r="987" spans="1:37" x14ac:dyDescent="0.2">
      <c r="A987" t="s">
        <v>2412</v>
      </c>
      <c r="B987">
        <v>132800913</v>
      </c>
      <c r="C987">
        <v>132801059</v>
      </c>
      <c r="D987">
        <v>147</v>
      </c>
      <c r="E987" t="s">
        <v>3533</v>
      </c>
      <c r="F987">
        <v>13</v>
      </c>
      <c r="G987" t="s">
        <v>3534</v>
      </c>
      <c r="H987" t="s">
        <v>31000</v>
      </c>
      <c r="I987">
        <v>10</v>
      </c>
      <c r="J987">
        <v>132783181</v>
      </c>
      <c r="K987">
        <v>132786147</v>
      </c>
      <c r="L987">
        <v>2967</v>
      </c>
      <c r="M987">
        <v>2</v>
      </c>
      <c r="N987">
        <v>84504</v>
      </c>
      <c r="O987" t="s">
        <v>3530</v>
      </c>
      <c r="P987">
        <v>-14766</v>
      </c>
      <c r="Q987" t="s">
        <v>3531</v>
      </c>
      <c r="R987" t="s">
        <v>3532</v>
      </c>
      <c r="S987" t="s">
        <v>31787</v>
      </c>
      <c r="T987">
        <v>0.97213403838398904</v>
      </c>
      <c r="U987">
        <v>1</v>
      </c>
      <c r="V987">
        <v>5.06845790391995</v>
      </c>
      <c r="W987">
        <v>0.38920677604595899</v>
      </c>
      <c r="X987">
        <v>0.704072456322962</v>
      </c>
      <c r="Y987">
        <v>-24.9806547775298</v>
      </c>
      <c r="Z987">
        <v>0.69013698642955401</v>
      </c>
      <c r="AA987">
        <v>0.84521697243271998</v>
      </c>
      <c r="AB987">
        <v>4.1049838159426901</v>
      </c>
      <c r="AC987">
        <v>0.71753805159658501</v>
      </c>
      <c r="AD987">
        <v>0.87989882095915395</v>
      </c>
      <c r="AE987">
        <v>-5.7224331098092396</v>
      </c>
      <c r="AF987">
        <v>0.61410715005536498</v>
      </c>
      <c r="AG987">
        <v>0.80674443595273604</v>
      </c>
      <c r="AH987">
        <v>5.9980674256459796</v>
      </c>
      <c r="AI987">
        <v>0.35038410267202102</v>
      </c>
      <c r="AJ987">
        <v>0.78121606160956403</v>
      </c>
      <c r="AK987">
        <v>-24.156351992325199</v>
      </c>
    </row>
    <row r="988" spans="1:37" x14ac:dyDescent="0.2">
      <c r="A988" t="s">
        <v>2412</v>
      </c>
      <c r="B988">
        <v>132801059</v>
      </c>
      <c r="C988">
        <v>132801205</v>
      </c>
      <c r="D988">
        <v>147</v>
      </c>
      <c r="E988" t="s">
        <v>3535</v>
      </c>
      <c r="F988">
        <v>9</v>
      </c>
      <c r="G988" t="s">
        <v>3536</v>
      </c>
      <c r="H988" t="s">
        <v>31000</v>
      </c>
      <c r="I988">
        <v>10</v>
      </c>
      <c r="J988">
        <v>132783181</v>
      </c>
      <c r="K988">
        <v>132786147</v>
      </c>
      <c r="L988">
        <v>2967</v>
      </c>
      <c r="M988">
        <v>2</v>
      </c>
      <c r="N988">
        <v>84504</v>
      </c>
      <c r="O988" t="s">
        <v>3530</v>
      </c>
      <c r="P988">
        <v>-14912</v>
      </c>
      <c r="Q988" t="s">
        <v>3531</v>
      </c>
      <c r="R988" t="s">
        <v>3532</v>
      </c>
      <c r="S988" t="s">
        <v>31787</v>
      </c>
      <c r="T988">
        <v>0.97213403838398904</v>
      </c>
      <c r="U988">
        <v>1</v>
      </c>
      <c r="V988">
        <v>5.06845790391995</v>
      </c>
      <c r="W988">
        <v>0.38920677604595899</v>
      </c>
      <c r="X988">
        <v>0.704072456322962</v>
      </c>
      <c r="Y988">
        <v>-24.9806547775298</v>
      </c>
      <c r="Z988">
        <v>0.69013698642955401</v>
      </c>
      <c r="AA988">
        <v>0.84521697243271998</v>
      </c>
      <c r="AB988">
        <v>4.1049838159426901</v>
      </c>
      <c r="AC988">
        <v>0.71753805159658501</v>
      </c>
      <c r="AD988">
        <v>0.87989882095915395</v>
      </c>
      <c r="AE988">
        <v>-5.7224331098092396</v>
      </c>
      <c r="AF988">
        <v>0.61410715005536498</v>
      </c>
      <c r="AG988">
        <v>0.80674443595273604</v>
      </c>
      <c r="AH988">
        <v>5.9980674256459796</v>
      </c>
      <c r="AI988">
        <v>0.35038410267202102</v>
      </c>
      <c r="AJ988">
        <v>0.78121606160956403</v>
      </c>
      <c r="AK988">
        <v>-24.156351992325199</v>
      </c>
    </row>
    <row r="989" spans="1:37" x14ac:dyDescent="0.2">
      <c r="A989" t="s">
        <v>2412</v>
      </c>
      <c r="B989">
        <v>133015109</v>
      </c>
      <c r="C989">
        <v>133015274</v>
      </c>
      <c r="D989">
        <v>166</v>
      </c>
      <c r="E989" t="s">
        <v>3537</v>
      </c>
      <c r="F989">
        <v>9</v>
      </c>
      <c r="G989" t="s">
        <v>3538</v>
      </c>
      <c r="H989" t="s">
        <v>30999</v>
      </c>
      <c r="I989">
        <v>10</v>
      </c>
      <c r="J989">
        <v>133013700</v>
      </c>
      <c r="K989">
        <v>133015767</v>
      </c>
      <c r="L989">
        <v>2068</v>
      </c>
      <c r="M989">
        <v>1</v>
      </c>
      <c r="N989">
        <v>112268067</v>
      </c>
      <c r="O989" t="s">
        <v>3539</v>
      </c>
      <c r="P989">
        <v>1409</v>
      </c>
      <c r="Q989" t="s">
        <v>40</v>
      </c>
      <c r="R989" t="s">
        <v>3540</v>
      </c>
      <c r="S989" t="s">
        <v>31788</v>
      </c>
      <c r="T989">
        <v>1</v>
      </c>
      <c r="U989">
        <v>1</v>
      </c>
      <c r="V989">
        <v>-1.5182423369321001</v>
      </c>
      <c r="W989">
        <v>0.20525741147413201</v>
      </c>
      <c r="X989">
        <v>0.704072456322962</v>
      </c>
      <c r="Y989">
        <v>-24.101007800540799</v>
      </c>
      <c r="Z989">
        <v>0.65379035313853895</v>
      </c>
      <c r="AA989">
        <v>0.84521697243271998</v>
      </c>
      <c r="AB989">
        <v>-2.4817161954692701</v>
      </c>
      <c r="AC989">
        <v>7.0489011448141195E-2</v>
      </c>
      <c r="AD989">
        <v>0.57684129297949804</v>
      </c>
      <c r="AE989">
        <v>-24.101007800540799</v>
      </c>
      <c r="AF989">
        <v>0.64997455747578503</v>
      </c>
      <c r="AG989">
        <v>0.80674443595273604</v>
      </c>
      <c r="AH989">
        <v>-0.58863175307799698</v>
      </c>
      <c r="AI989">
        <v>0.35038410267202102</v>
      </c>
      <c r="AJ989">
        <v>0.78121606160956403</v>
      </c>
      <c r="AK989">
        <v>-23.232252400052001</v>
      </c>
    </row>
    <row r="990" spans="1:37" x14ac:dyDescent="0.2">
      <c r="A990" t="s">
        <v>2412</v>
      </c>
      <c r="B990">
        <v>133015447</v>
      </c>
      <c r="C990">
        <v>133015603</v>
      </c>
      <c r="D990">
        <v>157</v>
      </c>
      <c r="E990" t="s">
        <v>3541</v>
      </c>
      <c r="F990">
        <v>10</v>
      </c>
      <c r="G990" t="s">
        <v>3542</v>
      </c>
      <c r="H990" t="s">
        <v>30999</v>
      </c>
      <c r="I990">
        <v>10</v>
      </c>
      <c r="J990">
        <v>133013700</v>
      </c>
      <c r="K990">
        <v>133015767</v>
      </c>
      <c r="L990">
        <v>2068</v>
      </c>
      <c r="M990">
        <v>1</v>
      </c>
      <c r="N990">
        <v>112268067</v>
      </c>
      <c r="O990" t="s">
        <v>3539</v>
      </c>
      <c r="P990">
        <v>1747</v>
      </c>
      <c r="Q990" t="s">
        <v>40</v>
      </c>
      <c r="R990" t="s">
        <v>3540</v>
      </c>
      <c r="S990" t="s">
        <v>31788</v>
      </c>
      <c r="T990">
        <v>1</v>
      </c>
      <c r="U990">
        <v>1</v>
      </c>
      <c r="V990">
        <v>-1.5182423369321001</v>
      </c>
      <c r="W990">
        <v>0.20525741147413201</v>
      </c>
      <c r="X990">
        <v>0.704072456322962</v>
      </c>
      <c r="Y990">
        <v>-24.101007800540799</v>
      </c>
      <c r="Z990">
        <v>0.65379035313853895</v>
      </c>
      <c r="AA990">
        <v>0.84521697243271998</v>
      </c>
      <c r="AB990">
        <v>-2.4817161954692701</v>
      </c>
      <c r="AC990">
        <v>7.0489011448141195E-2</v>
      </c>
      <c r="AD990">
        <v>0.57684129297949804</v>
      </c>
      <c r="AE990">
        <v>-24.101007800540799</v>
      </c>
      <c r="AF990">
        <v>0.64997455747578503</v>
      </c>
      <c r="AG990">
        <v>0.80674443595273604</v>
      </c>
      <c r="AH990">
        <v>-0.58863175307799698</v>
      </c>
      <c r="AI990">
        <v>0.35038410267202102</v>
      </c>
      <c r="AJ990">
        <v>0.78121606160956403</v>
      </c>
      <c r="AK990">
        <v>-23.232252400052001</v>
      </c>
    </row>
    <row r="991" spans="1:37" x14ac:dyDescent="0.2">
      <c r="A991" t="s">
        <v>2412</v>
      </c>
      <c r="B991">
        <v>133128261</v>
      </c>
      <c r="C991">
        <v>133128414</v>
      </c>
      <c r="D991">
        <v>154</v>
      </c>
      <c r="E991" t="s">
        <v>3543</v>
      </c>
      <c r="F991">
        <v>8</v>
      </c>
      <c r="G991" t="s">
        <v>3544</v>
      </c>
      <c r="H991" t="s">
        <v>31789</v>
      </c>
      <c r="I991">
        <v>10</v>
      </c>
      <c r="J991">
        <v>133102246</v>
      </c>
      <c r="K991">
        <v>133131428</v>
      </c>
      <c r="L991">
        <v>29183</v>
      </c>
      <c r="M991">
        <v>1</v>
      </c>
      <c r="N991">
        <v>84435</v>
      </c>
      <c r="O991" t="s">
        <v>3545</v>
      </c>
      <c r="P991">
        <v>26015</v>
      </c>
      <c r="Q991" t="s">
        <v>3546</v>
      </c>
      <c r="R991" t="s">
        <v>3547</v>
      </c>
      <c r="S991" t="s">
        <v>31790</v>
      </c>
      <c r="T991">
        <v>0.32911398597860803</v>
      </c>
      <c r="U991">
        <v>0.603102917160658</v>
      </c>
      <c r="V991">
        <v>24.621816848267599</v>
      </c>
      <c r="W991">
        <v>0.38920677604595899</v>
      </c>
      <c r="X991">
        <v>0.704072456322962</v>
      </c>
      <c r="Y991">
        <v>-24.4201829954802</v>
      </c>
      <c r="Z991">
        <v>0.48464167878831399</v>
      </c>
      <c r="AA991">
        <v>0.84435025072159198</v>
      </c>
      <c r="AB991">
        <v>23.658342777380302</v>
      </c>
      <c r="AC991">
        <v>0.21073619169722799</v>
      </c>
      <c r="AD991">
        <v>0.68253123924728298</v>
      </c>
      <c r="AE991">
        <v>-24.4201829954802</v>
      </c>
      <c r="AF991">
        <v>0.16793847098801201</v>
      </c>
      <c r="AG991">
        <v>0.68151250837662902</v>
      </c>
      <c r="AH991">
        <v>24.621816848267599</v>
      </c>
      <c r="AI991">
        <v>0.52399907623471598</v>
      </c>
      <c r="AJ991">
        <v>0.78121606160956403</v>
      </c>
      <c r="AK991">
        <v>-23.551427581845999</v>
      </c>
    </row>
    <row r="992" spans="1:37" x14ac:dyDescent="0.2">
      <c r="A992" t="s">
        <v>2412</v>
      </c>
      <c r="B992">
        <v>133128417</v>
      </c>
      <c r="C992">
        <v>133128715</v>
      </c>
      <c r="D992">
        <v>299</v>
      </c>
      <c r="E992" t="s">
        <v>3548</v>
      </c>
      <c r="F992">
        <v>33</v>
      </c>
      <c r="G992" t="s">
        <v>3549</v>
      </c>
      <c r="H992" t="s">
        <v>31789</v>
      </c>
      <c r="I992">
        <v>10</v>
      </c>
      <c r="J992">
        <v>133102246</v>
      </c>
      <c r="K992">
        <v>133131428</v>
      </c>
      <c r="L992">
        <v>29183</v>
      </c>
      <c r="M992">
        <v>1</v>
      </c>
      <c r="N992">
        <v>84435</v>
      </c>
      <c r="O992" t="s">
        <v>3545</v>
      </c>
      <c r="P992">
        <v>26171</v>
      </c>
      <c r="Q992" t="s">
        <v>3546</v>
      </c>
      <c r="R992" t="s">
        <v>3547</v>
      </c>
      <c r="S992" t="s">
        <v>31790</v>
      </c>
      <c r="T992">
        <v>0.32911398597860803</v>
      </c>
      <c r="U992">
        <v>0.603102917160658</v>
      </c>
      <c r="V992">
        <v>24.621816848267599</v>
      </c>
      <c r="W992">
        <v>0.38920677604595899</v>
      </c>
      <c r="X992">
        <v>0.704072456322962</v>
      </c>
      <c r="Y992">
        <v>-24.4201829954802</v>
      </c>
      <c r="Z992">
        <v>0.48464167878831399</v>
      </c>
      <c r="AA992">
        <v>0.84435025072159198</v>
      </c>
      <c r="AB992">
        <v>23.658342777380302</v>
      </c>
      <c r="AC992">
        <v>0.21073619169722799</v>
      </c>
      <c r="AD992">
        <v>0.68253123924728298</v>
      </c>
      <c r="AE992">
        <v>-24.4201829954802</v>
      </c>
      <c r="AF992">
        <v>0.16793847098801201</v>
      </c>
      <c r="AG992">
        <v>0.68151250837662902</v>
      </c>
      <c r="AH992">
        <v>24.621816848267599</v>
      </c>
      <c r="AI992">
        <v>0.52399907623471598</v>
      </c>
      <c r="AJ992">
        <v>0.78121606160956403</v>
      </c>
      <c r="AK992">
        <v>-23.551427581845999</v>
      </c>
    </row>
    <row r="993" spans="1:37" x14ac:dyDescent="0.2">
      <c r="A993" t="s">
        <v>2412</v>
      </c>
      <c r="B993">
        <v>133252028</v>
      </c>
      <c r="C993">
        <v>133252308</v>
      </c>
      <c r="D993">
        <v>281</v>
      </c>
      <c r="E993" t="s">
        <v>3550</v>
      </c>
      <c r="F993">
        <v>9</v>
      </c>
      <c r="G993" t="s">
        <v>3551</v>
      </c>
      <c r="H993" t="s">
        <v>31000</v>
      </c>
      <c r="I993">
        <v>10</v>
      </c>
      <c r="J993">
        <v>133246478</v>
      </c>
      <c r="K993">
        <v>133247891</v>
      </c>
      <c r="L993">
        <v>1414</v>
      </c>
      <c r="M993">
        <v>2</v>
      </c>
      <c r="N993">
        <v>101927671</v>
      </c>
      <c r="O993" t="s">
        <v>3552</v>
      </c>
      <c r="P993">
        <v>-4137</v>
      </c>
      <c r="Q993" t="s">
        <v>3553</v>
      </c>
      <c r="R993" t="s">
        <v>3554</v>
      </c>
      <c r="S993" t="s">
        <v>31791</v>
      </c>
      <c r="T993">
        <v>0.32911398597860803</v>
      </c>
      <c r="U993">
        <v>0.603102917160658</v>
      </c>
      <c r="V993">
        <v>22.2998889769068</v>
      </c>
      <c r="W993">
        <v>0.89107655920673101</v>
      </c>
      <c r="X993">
        <v>0.95159051474143896</v>
      </c>
      <c r="Y993">
        <v>0.75382642160162305</v>
      </c>
      <c r="Z993">
        <v>0.306975110376564</v>
      </c>
      <c r="AA993">
        <v>0.72610664078822296</v>
      </c>
      <c r="AB993">
        <v>22.595233365481398</v>
      </c>
      <c r="AC993">
        <v>0.75388744886274095</v>
      </c>
      <c r="AD993">
        <v>0.87989882095915395</v>
      </c>
      <c r="AE993">
        <v>-0.24617338784682399</v>
      </c>
      <c r="AF993">
        <v>0.64997455747578503</v>
      </c>
      <c r="AG993">
        <v>0.80674443595273604</v>
      </c>
      <c r="AH993">
        <v>0.52180776849097399</v>
      </c>
      <c r="AI993">
        <v>0.56157887380500204</v>
      </c>
      <c r="AJ993">
        <v>0.78121606160956403</v>
      </c>
      <c r="AK993">
        <v>1.62258162288567</v>
      </c>
    </row>
    <row r="994" spans="1:37" x14ac:dyDescent="0.2">
      <c r="A994" t="s">
        <v>2412</v>
      </c>
      <c r="B994">
        <v>133252623</v>
      </c>
      <c r="C994">
        <v>133252774</v>
      </c>
      <c r="D994">
        <v>152</v>
      </c>
      <c r="E994" t="s">
        <v>3555</v>
      </c>
      <c r="F994">
        <v>6</v>
      </c>
      <c r="G994" t="s">
        <v>3556</v>
      </c>
      <c r="H994" t="s">
        <v>31000</v>
      </c>
      <c r="I994">
        <v>10</v>
      </c>
      <c r="J994">
        <v>133246478</v>
      </c>
      <c r="K994">
        <v>133247891</v>
      </c>
      <c r="L994">
        <v>1414</v>
      </c>
      <c r="M994">
        <v>2</v>
      </c>
      <c r="N994">
        <v>101927671</v>
      </c>
      <c r="O994" t="s">
        <v>3552</v>
      </c>
      <c r="P994">
        <v>-4732</v>
      </c>
      <c r="Q994" t="s">
        <v>3553</v>
      </c>
      <c r="R994" t="s">
        <v>3554</v>
      </c>
      <c r="S994" t="s">
        <v>31791</v>
      </c>
      <c r="T994">
        <v>0.32911398597860803</v>
      </c>
      <c r="U994">
        <v>0.603102917160658</v>
      </c>
      <c r="V994">
        <v>22.2998889769068</v>
      </c>
      <c r="W994">
        <v>0.89107655920673101</v>
      </c>
      <c r="X994">
        <v>0.95159051474143896</v>
      </c>
      <c r="Y994">
        <v>0.75382642160162305</v>
      </c>
      <c r="Z994">
        <v>0.306975110376564</v>
      </c>
      <c r="AA994">
        <v>0.72610664078822296</v>
      </c>
      <c r="AB994">
        <v>22.595233365481398</v>
      </c>
      <c r="AC994">
        <v>0.75388744886274095</v>
      </c>
      <c r="AD994">
        <v>0.87989882095915395</v>
      </c>
      <c r="AE994">
        <v>-0.24617338784682399</v>
      </c>
      <c r="AF994">
        <v>0.64997455747578503</v>
      </c>
      <c r="AG994">
        <v>0.80674443595273604</v>
      </c>
      <c r="AH994">
        <v>0.52180776849097399</v>
      </c>
      <c r="AI994">
        <v>0.56157887380500204</v>
      </c>
      <c r="AJ994">
        <v>0.78121606160956403</v>
      </c>
      <c r="AK994">
        <v>1.62258162288567</v>
      </c>
    </row>
    <row r="995" spans="1:37" x14ac:dyDescent="0.2">
      <c r="A995" t="s">
        <v>2412</v>
      </c>
      <c r="B995">
        <v>133458144</v>
      </c>
      <c r="C995">
        <v>133458307</v>
      </c>
      <c r="D995">
        <v>164</v>
      </c>
      <c r="E995" t="s">
        <v>3557</v>
      </c>
      <c r="F995">
        <v>4</v>
      </c>
      <c r="G995" t="s">
        <v>3558</v>
      </c>
      <c r="H995" t="s">
        <v>30999</v>
      </c>
      <c r="I995">
        <v>10</v>
      </c>
      <c r="J995">
        <v>133456237</v>
      </c>
      <c r="K995">
        <v>133523558</v>
      </c>
      <c r="L995">
        <v>67322</v>
      </c>
      <c r="M995">
        <v>1</v>
      </c>
      <c r="N995">
        <v>619207</v>
      </c>
      <c r="O995" t="s">
        <v>3559</v>
      </c>
      <c r="P995">
        <v>1907</v>
      </c>
      <c r="Q995" t="s">
        <v>3560</v>
      </c>
      <c r="R995" t="s">
        <v>3561</v>
      </c>
      <c r="S995" t="s">
        <v>31792</v>
      </c>
      <c r="T995">
        <v>0.152084254673993</v>
      </c>
      <c r="U995">
        <v>0.603102917160658</v>
      </c>
      <c r="V995">
        <v>25.803378296624999</v>
      </c>
      <c r="W995">
        <v>0.20525741147413201</v>
      </c>
      <c r="X995">
        <v>0.704072456322962</v>
      </c>
      <c r="Y995">
        <v>-25.601744439150899</v>
      </c>
      <c r="Z995">
        <v>0.306975110376564</v>
      </c>
      <c r="AA995">
        <v>0.72610664078822296</v>
      </c>
      <c r="AB995">
        <v>24.839904196055102</v>
      </c>
      <c r="AC995">
        <v>7.0489011448141195E-2</v>
      </c>
      <c r="AD995">
        <v>0.57684129297949804</v>
      </c>
      <c r="AE995">
        <v>-25.601744439150899</v>
      </c>
      <c r="AF995">
        <v>4.6407610929182198E-2</v>
      </c>
      <c r="AG995">
        <v>0.476038960109122</v>
      </c>
      <c r="AH995">
        <v>25.803378296624999</v>
      </c>
      <c r="AI995">
        <v>0.35038410267202102</v>
      </c>
      <c r="AJ995">
        <v>0.78121606160956403</v>
      </c>
      <c r="AK995">
        <v>-24.732988995834098</v>
      </c>
    </row>
    <row r="996" spans="1:37" x14ac:dyDescent="0.2">
      <c r="A996" t="s">
        <v>2412</v>
      </c>
      <c r="B996">
        <v>133577104</v>
      </c>
      <c r="C996">
        <v>133577404</v>
      </c>
      <c r="D996">
        <v>301</v>
      </c>
      <c r="E996" t="s">
        <v>3562</v>
      </c>
      <c r="F996">
        <v>23</v>
      </c>
      <c r="G996" t="s">
        <v>3563</v>
      </c>
      <c r="H996" t="s">
        <v>31793</v>
      </c>
      <c r="I996">
        <v>10</v>
      </c>
      <c r="J996">
        <v>133567798</v>
      </c>
      <c r="K996">
        <v>133569835</v>
      </c>
      <c r="L996">
        <v>2038</v>
      </c>
      <c r="M996">
        <v>2</v>
      </c>
      <c r="N996">
        <v>399833</v>
      </c>
      <c r="O996" t="s">
        <v>3564</v>
      </c>
      <c r="P996">
        <v>-7269</v>
      </c>
      <c r="Q996" t="s">
        <v>40</v>
      </c>
      <c r="R996" t="s">
        <v>3565</v>
      </c>
      <c r="S996" t="s">
        <v>31794</v>
      </c>
      <c r="T996">
        <v>0.152084254673993</v>
      </c>
      <c r="U996">
        <v>0.603102917160658</v>
      </c>
      <c r="V996">
        <v>23.9679667490478</v>
      </c>
      <c r="W996">
        <v>0.94541066367716797</v>
      </c>
      <c r="X996">
        <v>0.95159051474143896</v>
      </c>
      <c r="Y996">
        <v>-0.42299216311698901</v>
      </c>
      <c r="Z996">
        <v>0.306975110376564</v>
      </c>
      <c r="AA996">
        <v>0.72610664078822296</v>
      </c>
      <c r="AB996">
        <v>23.004492708598899</v>
      </c>
      <c r="AC996">
        <v>0.71753805159658501</v>
      </c>
      <c r="AD996">
        <v>0.87989882095915395</v>
      </c>
      <c r="AE996">
        <v>-1.42299194403198</v>
      </c>
      <c r="AF996">
        <v>4.6407610929182198E-2</v>
      </c>
      <c r="AG996">
        <v>0.476038960109122</v>
      </c>
      <c r="AH996">
        <v>23.9679667490478</v>
      </c>
      <c r="AI996">
        <v>0.59609816080359102</v>
      </c>
      <c r="AJ996">
        <v>0.78121606160956403</v>
      </c>
      <c r="AK996">
        <v>0.445763168613664</v>
      </c>
    </row>
    <row r="997" spans="1:37" x14ac:dyDescent="0.2">
      <c r="A997" t="s">
        <v>2412</v>
      </c>
      <c r="B997">
        <v>133577437</v>
      </c>
      <c r="C997">
        <v>133577589</v>
      </c>
      <c r="D997">
        <v>153</v>
      </c>
      <c r="E997" t="s">
        <v>3566</v>
      </c>
      <c r="F997">
        <v>5</v>
      </c>
      <c r="G997" t="s">
        <v>3567</v>
      </c>
      <c r="H997" t="s">
        <v>31793</v>
      </c>
      <c r="I997">
        <v>10</v>
      </c>
      <c r="J997">
        <v>133567798</v>
      </c>
      <c r="K997">
        <v>133569835</v>
      </c>
      <c r="L997">
        <v>2038</v>
      </c>
      <c r="M997">
        <v>2</v>
      </c>
      <c r="N997">
        <v>399833</v>
      </c>
      <c r="O997" t="s">
        <v>3564</v>
      </c>
      <c r="P997">
        <v>-7602</v>
      </c>
      <c r="Q997" t="s">
        <v>40</v>
      </c>
      <c r="R997" t="s">
        <v>3565</v>
      </c>
      <c r="S997" t="s">
        <v>31794</v>
      </c>
      <c r="T997">
        <v>0.152084254673993</v>
      </c>
      <c r="U997">
        <v>0.603102917160658</v>
      </c>
      <c r="V997">
        <v>23.9679667490478</v>
      </c>
      <c r="W997">
        <v>0.94541066367716797</v>
      </c>
      <c r="X997">
        <v>0.95159051474143896</v>
      </c>
      <c r="Y997">
        <v>-0.42299216311698901</v>
      </c>
      <c r="Z997">
        <v>0.306975110376564</v>
      </c>
      <c r="AA997">
        <v>0.72610664078822296</v>
      </c>
      <c r="AB997">
        <v>23.004492708598899</v>
      </c>
      <c r="AC997">
        <v>0.71753805159658501</v>
      </c>
      <c r="AD997">
        <v>0.87989882095915395</v>
      </c>
      <c r="AE997">
        <v>-1.42299194403198</v>
      </c>
      <c r="AF997">
        <v>4.6407610929182198E-2</v>
      </c>
      <c r="AG997">
        <v>0.476038960109122</v>
      </c>
      <c r="AH997">
        <v>23.9679667490478</v>
      </c>
      <c r="AI997">
        <v>0.59609816080359102</v>
      </c>
      <c r="AJ997">
        <v>0.78121606160956403</v>
      </c>
      <c r="AK997">
        <v>0.445763168613664</v>
      </c>
    </row>
    <row r="998" spans="1:37" x14ac:dyDescent="0.2">
      <c r="A998" t="s">
        <v>2412</v>
      </c>
      <c r="B998">
        <v>133687603</v>
      </c>
      <c r="C998">
        <v>133687746</v>
      </c>
      <c r="D998">
        <v>144</v>
      </c>
      <c r="E998" t="s">
        <v>3568</v>
      </c>
      <c r="F998">
        <v>0</v>
      </c>
      <c r="G998" t="s">
        <v>3569</v>
      </c>
      <c r="H998" t="s">
        <v>31000</v>
      </c>
      <c r="I998">
        <v>10</v>
      </c>
      <c r="J998">
        <v>133623895</v>
      </c>
      <c r="K998">
        <v>133626795</v>
      </c>
      <c r="L998">
        <v>2901</v>
      </c>
      <c r="M998">
        <v>2</v>
      </c>
      <c r="N998">
        <v>441581</v>
      </c>
      <c r="O998" t="s">
        <v>3570</v>
      </c>
      <c r="P998">
        <v>-60808</v>
      </c>
      <c r="Q998" t="s">
        <v>3571</v>
      </c>
      <c r="R998" t="s">
        <v>3572</v>
      </c>
      <c r="S998" t="s">
        <v>31795</v>
      </c>
      <c r="T998">
        <v>0.152084254673993</v>
      </c>
      <c r="U998">
        <v>0.603102917160658</v>
      </c>
      <c r="V998">
        <v>24.540858729044501</v>
      </c>
      <c r="W998">
        <v>0.94541066367716797</v>
      </c>
      <c r="X998">
        <v>0.95159051474143896</v>
      </c>
      <c r="Y998">
        <v>-3.59291641652087</v>
      </c>
      <c r="Z998">
        <v>0.306975110376564</v>
      </c>
      <c r="AA998">
        <v>0.72610664078822296</v>
      </c>
      <c r="AB998">
        <v>23.577384661221402</v>
      </c>
      <c r="AC998">
        <v>0.71753805159658501</v>
      </c>
      <c r="AD998">
        <v>0.87989882095915395</v>
      </c>
      <c r="AE998">
        <v>-4.5929155401814299</v>
      </c>
      <c r="AF998">
        <v>4.6407610929182198E-2</v>
      </c>
      <c r="AG998">
        <v>0.476038960109122</v>
      </c>
      <c r="AH998">
        <v>24.540858729044501</v>
      </c>
      <c r="AI998">
        <v>0.59609816080359102</v>
      </c>
      <c r="AJ998">
        <v>0.78121606160956403</v>
      </c>
      <c r="AK998">
        <v>-2.7241610097951701</v>
      </c>
    </row>
    <row r="999" spans="1:37" x14ac:dyDescent="0.2">
      <c r="A999" t="s">
        <v>2412</v>
      </c>
      <c r="B999">
        <v>133687889</v>
      </c>
      <c r="C999">
        <v>133688032</v>
      </c>
      <c r="D999">
        <v>144</v>
      </c>
      <c r="E999" t="s">
        <v>3573</v>
      </c>
      <c r="F999">
        <v>3</v>
      </c>
      <c r="G999" t="s">
        <v>3574</v>
      </c>
      <c r="H999" t="s">
        <v>31000</v>
      </c>
      <c r="I999">
        <v>10</v>
      </c>
      <c r="J999">
        <v>133623895</v>
      </c>
      <c r="K999">
        <v>133626795</v>
      </c>
      <c r="L999">
        <v>2901</v>
      </c>
      <c r="M999">
        <v>2</v>
      </c>
      <c r="N999">
        <v>441581</v>
      </c>
      <c r="O999" t="s">
        <v>3570</v>
      </c>
      <c r="P999">
        <v>-61094</v>
      </c>
      <c r="Q999" t="s">
        <v>3571</v>
      </c>
      <c r="R999" t="s">
        <v>3572</v>
      </c>
      <c r="S999" t="s">
        <v>31795</v>
      </c>
      <c r="T999">
        <v>0.32911398597860803</v>
      </c>
      <c r="U999">
        <v>0.603102917160658</v>
      </c>
      <c r="V999">
        <v>23.597326208078901</v>
      </c>
      <c r="W999">
        <v>0.38920677604595899</v>
      </c>
      <c r="X999">
        <v>0.704072456322962</v>
      </c>
      <c r="Y999">
        <v>-23.395692363960801</v>
      </c>
      <c r="Z999">
        <v>0.48464167878831399</v>
      </c>
      <c r="AA999">
        <v>0.84435025072159198</v>
      </c>
      <c r="AB999">
        <v>22.633852192096899</v>
      </c>
      <c r="AC999">
        <v>0.21073619169722799</v>
      </c>
      <c r="AD999">
        <v>0.68253123924728298</v>
      </c>
      <c r="AE999">
        <v>-23.395692363960801</v>
      </c>
      <c r="AF999">
        <v>0.16793847098801201</v>
      </c>
      <c r="AG999">
        <v>0.68151250837662902</v>
      </c>
      <c r="AH999">
        <v>23.597326208078901</v>
      </c>
      <c r="AI999">
        <v>0.52399907623471598</v>
      </c>
      <c r="AJ999">
        <v>0.78121606160956403</v>
      </c>
      <c r="AK999">
        <v>-22.5269370052319</v>
      </c>
    </row>
    <row r="1000" spans="1:37" x14ac:dyDescent="0.2">
      <c r="A1000" t="s">
        <v>2412</v>
      </c>
      <c r="B1000">
        <v>133688175</v>
      </c>
      <c r="C1000">
        <v>133688318</v>
      </c>
      <c r="D1000">
        <v>144</v>
      </c>
      <c r="E1000" t="s">
        <v>3575</v>
      </c>
      <c r="F1000">
        <v>1</v>
      </c>
      <c r="G1000" t="s">
        <v>3576</v>
      </c>
      <c r="H1000" t="s">
        <v>31000</v>
      </c>
      <c r="I1000">
        <v>10</v>
      </c>
      <c r="J1000">
        <v>133623895</v>
      </c>
      <c r="K1000">
        <v>133626795</v>
      </c>
      <c r="L1000">
        <v>2901</v>
      </c>
      <c r="M1000">
        <v>2</v>
      </c>
      <c r="N1000">
        <v>441581</v>
      </c>
      <c r="O1000" t="s">
        <v>3570</v>
      </c>
      <c r="P1000">
        <v>-61380</v>
      </c>
      <c r="Q1000" t="s">
        <v>3571</v>
      </c>
      <c r="R1000" t="s">
        <v>3572</v>
      </c>
      <c r="S1000" t="s">
        <v>31795</v>
      </c>
      <c r="T1000">
        <v>0.152084254673993</v>
      </c>
      <c r="U1000">
        <v>0.603102917160658</v>
      </c>
      <c r="V1000">
        <v>24.5717619204691</v>
      </c>
      <c r="W1000">
        <v>0.94541066367716797</v>
      </c>
      <c r="X1000">
        <v>0.95159051474143896</v>
      </c>
      <c r="Y1000">
        <v>-1.03379487563769</v>
      </c>
      <c r="Z1000">
        <v>0.306975110376564</v>
      </c>
      <c r="AA1000">
        <v>0.72610664078822296</v>
      </c>
      <c r="AB1000">
        <v>23.608287851456002</v>
      </c>
      <c r="AC1000">
        <v>0.71753805159658501</v>
      </c>
      <c r="AD1000">
        <v>0.87989882095915395</v>
      </c>
      <c r="AE1000">
        <v>-2.03379468445676</v>
      </c>
      <c r="AF1000">
        <v>4.6407610929182198E-2</v>
      </c>
      <c r="AG1000">
        <v>0.476038960109122</v>
      </c>
      <c r="AH1000">
        <v>24.5717619204691</v>
      </c>
      <c r="AI1000">
        <v>0.59609816080359102</v>
      </c>
      <c r="AJ1000">
        <v>0.78121606160956403</v>
      </c>
      <c r="AK1000">
        <v>-0.16503948605371899</v>
      </c>
    </row>
    <row r="1001" spans="1:37" x14ac:dyDescent="0.2">
      <c r="A1001" t="s">
        <v>2412</v>
      </c>
      <c r="B1001">
        <v>133688318</v>
      </c>
      <c r="C1001">
        <v>133688461</v>
      </c>
      <c r="D1001">
        <v>144</v>
      </c>
      <c r="E1001" t="s">
        <v>3577</v>
      </c>
      <c r="F1001">
        <v>1</v>
      </c>
      <c r="G1001" t="s">
        <v>3578</v>
      </c>
      <c r="H1001" t="s">
        <v>31000</v>
      </c>
      <c r="I1001">
        <v>10</v>
      </c>
      <c r="J1001">
        <v>133623895</v>
      </c>
      <c r="K1001">
        <v>133626795</v>
      </c>
      <c r="L1001">
        <v>2901</v>
      </c>
      <c r="M1001">
        <v>2</v>
      </c>
      <c r="N1001">
        <v>441581</v>
      </c>
      <c r="O1001" t="s">
        <v>3570</v>
      </c>
      <c r="P1001">
        <v>-61523</v>
      </c>
      <c r="Q1001" t="s">
        <v>3571</v>
      </c>
      <c r="R1001" t="s">
        <v>3572</v>
      </c>
      <c r="S1001" t="s">
        <v>31795</v>
      </c>
      <c r="T1001">
        <v>0.152084254673993</v>
      </c>
      <c r="U1001">
        <v>0.603102917160658</v>
      </c>
      <c r="V1001">
        <v>24.5717619204691</v>
      </c>
      <c r="W1001">
        <v>0.94541066367716797</v>
      </c>
      <c r="X1001">
        <v>0.95159051474143896</v>
      </c>
      <c r="Y1001">
        <v>-1.03379487563769</v>
      </c>
      <c r="Z1001">
        <v>0.306975110376564</v>
      </c>
      <c r="AA1001">
        <v>0.72610664078822296</v>
      </c>
      <c r="AB1001">
        <v>23.608287851456002</v>
      </c>
      <c r="AC1001">
        <v>0.71753805159658501</v>
      </c>
      <c r="AD1001">
        <v>0.87989882095915395</v>
      </c>
      <c r="AE1001">
        <v>-2.03379468445676</v>
      </c>
      <c r="AF1001">
        <v>4.6407610929182198E-2</v>
      </c>
      <c r="AG1001">
        <v>0.476038960109122</v>
      </c>
      <c r="AH1001">
        <v>24.5717619204691</v>
      </c>
      <c r="AI1001">
        <v>0.59609816080359102</v>
      </c>
      <c r="AJ1001">
        <v>0.78121606160956403</v>
      </c>
      <c r="AK1001">
        <v>-0.16503948605371899</v>
      </c>
    </row>
    <row r="1002" spans="1:37" x14ac:dyDescent="0.2">
      <c r="A1002" t="s">
        <v>3579</v>
      </c>
      <c r="B1002">
        <v>124799</v>
      </c>
      <c r="C1002">
        <v>124951</v>
      </c>
      <c r="D1002">
        <v>153</v>
      </c>
      <c r="E1002" t="s">
        <v>3580</v>
      </c>
      <c r="F1002">
        <v>3</v>
      </c>
      <c r="G1002" t="s">
        <v>3581</v>
      </c>
      <c r="H1002" t="s">
        <v>31796</v>
      </c>
      <c r="I1002">
        <v>11</v>
      </c>
      <c r="J1002">
        <v>127204</v>
      </c>
      <c r="K1002">
        <v>138998</v>
      </c>
      <c r="L1002">
        <v>11795</v>
      </c>
      <c r="M1002">
        <v>2</v>
      </c>
      <c r="N1002">
        <v>100133161</v>
      </c>
      <c r="O1002" t="s">
        <v>3582</v>
      </c>
      <c r="P1002">
        <v>14047</v>
      </c>
      <c r="Q1002" t="s">
        <v>40</v>
      </c>
      <c r="R1002" t="s">
        <v>3583</v>
      </c>
      <c r="S1002" t="s">
        <v>31797</v>
      </c>
      <c r="T1002">
        <v>0.97213403838398904</v>
      </c>
      <c r="U1002">
        <v>1</v>
      </c>
      <c r="V1002">
        <v>1.1945324048079899</v>
      </c>
      <c r="W1002">
        <v>0.20525741147413201</v>
      </c>
      <c r="X1002">
        <v>0.704072456322962</v>
      </c>
      <c r="Y1002">
        <v>-24.425875918937699</v>
      </c>
      <c r="Z1002">
        <v>0.69013698642955401</v>
      </c>
      <c r="AA1002">
        <v>0.84521697243271998</v>
      </c>
      <c r="AB1002">
        <v>0.23105835797087701</v>
      </c>
      <c r="AC1002">
        <v>7.0489011448141195E-2</v>
      </c>
      <c r="AD1002">
        <v>0.57684129297949804</v>
      </c>
      <c r="AE1002">
        <v>-24.425875918937699</v>
      </c>
      <c r="AF1002">
        <v>0.61410715005536498</v>
      </c>
      <c r="AG1002">
        <v>0.80674443595273604</v>
      </c>
      <c r="AH1002">
        <v>2.1241429087778201</v>
      </c>
      <c r="AI1002">
        <v>0.35038410267202102</v>
      </c>
      <c r="AJ1002">
        <v>0.78121606160956403</v>
      </c>
      <c r="AK1002">
        <v>-23.557120505094499</v>
      </c>
    </row>
    <row r="1003" spans="1:37" x14ac:dyDescent="0.2">
      <c r="A1003" t="s">
        <v>3579</v>
      </c>
      <c r="B1003">
        <v>249124</v>
      </c>
      <c r="C1003">
        <v>249249</v>
      </c>
      <c r="D1003">
        <v>126</v>
      </c>
      <c r="E1003" t="s">
        <v>3584</v>
      </c>
      <c r="F1003">
        <v>1</v>
      </c>
      <c r="G1003" t="s">
        <v>3585</v>
      </c>
      <c r="H1003" t="s">
        <v>30987</v>
      </c>
      <c r="I1003">
        <v>11</v>
      </c>
      <c r="J1003">
        <v>248607</v>
      </c>
      <c r="K1003">
        <v>251894</v>
      </c>
      <c r="L1003">
        <v>3288</v>
      </c>
      <c r="M1003">
        <v>1</v>
      </c>
      <c r="N1003">
        <v>5719</v>
      </c>
      <c r="O1003" t="s">
        <v>3586</v>
      </c>
      <c r="P1003">
        <v>517</v>
      </c>
      <c r="Q1003" t="s">
        <v>3587</v>
      </c>
      <c r="R1003" t="s">
        <v>3588</v>
      </c>
      <c r="S1003" t="s">
        <v>31798</v>
      </c>
      <c r="T1003">
        <v>0.62998914967601904</v>
      </c>
      <c r="U1003">
        <v>0.84904924635754497</v>
      </c>
      <c r="V1003">
        <v>-1.5982414055304299</v>
      </c>
      <c r="W1003">
        <v>0.87626418272964801</v>
      </c>
      <c r="X1003">
        <v>0.95159051474143896</v>
      </c>
      <c r="Y1003">
        <v>-0.35163441028352099</v>
      </c>
      <c r="Z1003">
        <v>0.63650442605896596</v>
      </c>
      <c r="AA1003">
        <v>0.84521697243271998</v>
      </c>
      <c r="AB1003">
        <v>-0.79134160842969004</v>
      </c>
      <c r="AC1003">
        <v>0.45427161340049899</v>
      </c>
      <c r="AD1003">
        <v>0.82872126865393902</v>
      </c>
      <c r="AE1003">
        <v>-0.63769936738455701</v>
      </c>
      <c r="AF1003">
        <v>0.72514107400333305</v>
      </c>
      <c r="AG1003">
        <v>0.86437216336234302</v>
      </c>
      <c r="AH1003">
        <v>-1.4829904333891</v>
      </c>
      <c r="AI1003">
        <v>0.72005566671916099</v>
      </c>
      <c r="AJ1003">
        <v>0.88551770304185196</v>
      </c>
      <c r="AK1003">
        <v>1.6816017321561599E-2</v>
      </c>
    </row>
    <row r="1004" spans="1:37" x14ac:dyDescent="0.2">
      <c r="A1004" t="s">
        <v>3579</v>
      </c>
      <c r="B1004">
        <v>472700</v>
      </c>
      <c r="C1004">
        <v>472855</v>
      </c>
      <c r="D1004">
        <v>156</v>
      </c>
      <c r="E1004" t="s">
        <v>3589</v>
      </c>
      <c r="F1004">
        <v>8</v>
      </c>
      <c r="G1004" t="s">
        <v>3590</v>
      </c>
      <c r="H1004" t="s">
        <v>30999</v>
      </c>
      <c r="I1004">
        <v>11</v>
      </c>
      <c r="J1004">
        <v>473920</v>
      </c>
      <c r="K1004">
        <v>480594</v>
      </c>
      <c r="L1004">
        <v>6675</v>
      </c>
      <c r="M1004">
        <v>1</v>
      </c>
      <c r="N1004">
        <v>81490</v>
      </c>
      <c r="O1004" t="s">
        <v>3591</v>
      </c>
      <c r="P1004">
        <v>-1065</v>
      </c>
      <c r="Q1004" t="s">
        <v>3592</v>
      </c>
      <c r="R1004" t="s">
        <v>3593</v>
      </c>
      <c r="S1004" t="s">
        <v>31799</v>
      </c>
      <c r="T1004">
        <v>0.644035865418358</v>
      </c>
      <c r="U1004">
        <v>0.84904924635754497</v>
      </c>
      <c r="V1004">
        <v>1.17200091838559</v>
      </c>
      <c r="W1004">
        <v>0.123414495547065</v>
      </c>
      <c r="X1004">
        <v>0.704072456322962</v>
      </c>
      <c r="Y1004">
        <v>25.254648868992501</v>
      </c>
      <c r="Z1004">
        <v>0.26789404493740199</v>
      </c>
      <c r="AA1004">
        <v>0.72610664078822296</v>
      </c>
      <c r="AB1004">
        <v>0.20852684563828</v>
      </c>
      <c r="AC1004">
        <v>0.17695932866387601</v>
      </c>
      <c r="AD1004">
        <v>0.68253123924728298</v>
      </c>
      <c r="AE1004">
        <v>24.299151350133499</v>
      </c>
      <c r="AF1004">
        <v>0.98343762640780896</v>
      </c>
      <c r="AG1004">
        <v>1</v>
      </c>
      <c r="AH1004">
        <v>2.1016114805627599</v>
      </c>
      <c r="AI1004">
        <v>0.170234813229591</v>
      </c>
      <c r="AJ1004">
        <v>0.78121606160956403</v>
      </c>
      <c r="AK1004">
        <v>6.1408168684214299</v>
      </c>
    </row>
    <row r="1005" spans="1:37" x14ac:dyDescent="0.2">
      <c r="A1005" t="s">
        <v>3579</v>
      </c>
      <c r="B1005">
        <v>472861</v>
      </c>
      <c r="C1005">
        <v>473161</v>
      </c>
      <c r="D1005">
        <v>301</v>
      </c>
      <c r="E1005" t="s">
        <v>3594</v>
      </c>
      <c r="F1005">
        <v>22</v>
      </c>
      <c r="G1005" t="s">
        <v>3595</v>
      </c>
      <c r="H1005" t="s">
        <v>30987</v>
      </c>
      <c r="I1005">
        <v>11</v>
      </c>
      <c r="J1005">
        <v>473920</v>
      </c>
      <c r="K1005">
        <v>480594</v>
      </c>
      <c r="L1005">
        <v>6675</v>
      </c>
      <c r="M1005">
        <v>1</v>
      </c>
      <c r="N1005">
        <v>81490</v>
      </c>
      <c r="O1005" t="s">
        <v>3591</v>
      </c>
      <c r="P1005">
        <v>-759</v>
      </c>
      <c r="Q1005" t="s">
        <v>3592</v>
      </c>
      <c r="R1005" t="s">
        <v>3593</v>
      </c>
      <c r="S1005" t="s">
        <v>31799</v>
      </c>
      <c r="T1005">
        <v>0.644035865418358</v>
      </c>
      <c r="U1005">
        <v>0.84904924635754497</v>
      </c>
      <c r="V1005">
        <v>1.17200091838559</v>
      </c>
      <c r="W1005">
        <v>0.123414495547065</v>
      </c>
      <c r="X1005">
        <v>0.704072456322962</v>
      </c>
      <c r="Y1005">
        <v>25.254648868992501</v>
      </c>
      <c r="Z1005">
        <v>0.26789404493740199</v>
      </c>
      <c r="AA1005">
        <v>0.72610664078822296</v>
      </c>
      <c r="AB1005">
        <v>0.20852684563828</v>
      </c>
      <c r="AC1005">
        <v>0.17695932866387601</v>
      </c>
      <c r="AD1005">
        <v>0.68253123924728298</v>
      </c>
      <c r="AE1005">
        <v>24.299151350133499</v>
      </c>
      <c r="AF1005">
        <v>0.98343762640780896</v>
      </c>
      <c r="AG1005">
        <v>1</v>
      </c>
      <c r="AH1005">
        <v>2.1016114805627599</v>
      </c>
      <c r="AI1005">
        <v>0.170234813229591</v>
      </c>
      <c r="AJ1005">
        <v>0.78121606160956403</v>
      </c>
      <c r="AK1005">
        <v>6.1408168684214299</v>
      </c>
    </row>
    <row r="1006" spans="1:37" x14ac:dyDescent="0.2">
      <c r="A1006" t="s">
        <v>3579</v>
      </c>
      <c r="B1006">
        <v>495009</v>
      </c>
      <c r="C1006">
        <v>495151</v>
      </c>
      <c r="D1006">
        <v>143</v>
      </c>
      <c r="E1006" t="s">
        <v>3596</v>
      </c>
      <c r="F1006">
        <v>11</v>
      </c>
      <c r="G1006" t="s">
        <v>3597</v>
      </c>
      <c r="H1006" t="s">
        <v>31003</v>
      </c>
      <c r="I1006">
        <v>11</v>
      </c>
      <c r="J1006">
        <v>494544</v>
      </c>
      <c r="K1006">
        <v>498929</v>
      </c>
      <c r="L1006">
        <v>4386</v>
      </c>
      <c r="M1006">
        <v>2</v>
      </c>
      <c r="N1006">
        <v>6050</v>
      </c>
      <c r="O1006" t="s">
        <v>3598</v>
      </c>
      <c r="P1006">
        <v>3778</v>
      </c>
      <c r="Q1006" t="s">
        <v>3599</v>
      </c>
      <c r="R1006" t="s">
        <v>3600</v>
      </c>
      <c r="S1006" t="s">
        <v>31800</v>
      </c>
      <c r="T1006" t="s">
        <v>40</v>
      </c>
      <c r="U1006" t="s">
        <v>40</v>
      </c>
      <c r="V1006">
        <v>0</v>
      </c>
      <c r="W1006">
        <v>0.29261482077562401</v>
      </c>
      <c r="X1006">
        <v>0.704072456322962</v>
      </c>
      <c r="Y1006">
        <v>23.659436419642599</v>
      </c>
      <c r="Z1006">
        <v>0.306975110376564</v>
      </c>
      <c r="AA1006">
        <v>0.72610664078822296</v>
      </c>
      <c r="AB1006">
        <v>22.785392604888401</v>
      </c>
      <c r="AC1006">
        <v>0.27780950890804001</v>
      </c>
      <c r="AD1006">
        <v>0.68253123924728298</v>
      </c>
      <c r="AE1006">
        <v>22.822867305189899</v>
      </c>
      <c r="AF1006">
        <v>0.32549523997010099</v>
      </c>
      <c r="AG1006">
        <v>0.70473078222419605</v>
      </c>
      <c r="AH1006">
        <v>-22.7488667339803</v>
      </c>
      <c r="AI1006">
        <v>0.56157887380500204</v>
      </c>
      <c r="AJ1006">
        <v>0.78121606160956403</v>
      </c>
      <c r="AK1006">
        <v>4.2039158598042397</v>
      </c>
    </row>
    <row r="1007" spans="1:37" x14ac:dyDescent="0.2">
      <c r="A1007" t="s">
        <v>3579</v>
      </c>
      <c r="B1007">
        <v>495151</v>
      </c>
      <c r="C1007">
        <v>495293</v>
      </c>
      <c r="D1007">
        <v>143</v>
      </c>
      <c r="E1007" t="s">
        <v>3601</v>
      </c>
      <c r="F1007">
        <v>6</v>
      </c>
      <c r="G1007" t="s">
        <v>3602</v>
      </c>
      <c r="H1007" t="s">
        <v>31801</v>
      </c>
      <c r="I1007">
        <v>11</v>
      </c>
      <c r="J1007">
        <v>494544</v>
      </c>
      <c r="K1007">
        <v>498929</v>
      </c>
      <c r="L1007">
        <v>4386</v>
      </c>
      <c r="M1007">
        <v>2</v>
      </c>
      <c r="N1007">
        <v>6050</v>
      </c>
      <c r="O1007" t="s">
        <v>3598</v>
      </c>
      <c r="P1007">
        <v>3636</v>
      </c>
      <c r="Q1007" t="s">
        <v>3599</v>
      </c>
      <c r="R1007" t="s">
        <v>3600</v>
      </c>
      <c r="S1007" t="s">
        <v>31800</v>
      </c>
      <c r="T1007" t="s">
        <v>40</v>
      </c>
      <c r="U1007" t="s">
        <v>40</v>
      </c>
      <c r="V1007">
        <v>0</v>
      </c>
      <c r="W1007">
        <v>0.29261482077562401</v>
      </c>
      <c r="X1007">
        <v>0.704072456322962</v>
      </c>
      <c r="Y1007">
        <v>23.659436419642599</v>
      </c>
      <c r="Z1007">
        <v>0.306975110376564</v>
      </c>
      <c r="AA1007">
        <v>0.72610664078822296</v>
      </c>
      <c r="AB1007">
        <v>22.785392604888401</v>
      </c>
      <c r="AC1007">
        <v>0.27780950890804001</v>
      </c>
      <c r="AD1007">
        <v>0.68253123924728298</v>
      </c>
      <c r="AE1007">
        <v>22.822867305189899</v>
      </c>
      <c r="AF1007">
        <v>0.32549523997010099</v>
      </c>
      <c r="AG1007">
        <v>0.70473078222419605</v>
      </c>
      <c r="AH1007">
        <v>-22.7488667339803</v>
      </c>
      <c r="AI1007">
        <v>0.56157887380500204</v>
      </c>
      <c r="AJ1007">
        <v>0.78121606160956403</v>
      </c>
      <c r="AK1007">
        <v>4.2039158598042397</v>
      </c>
    </row>
    <row r="1008" spans="1:37" x14ac:dyDescent="0.2">
      <c r="A1008" t="s">
        <v>3579</v>
      </c>
      <c r="B1008">
        <v>540472</v>
      </c>
      <c r="C1008">
        <v>540770</v>
      </c>
      <c r="D1008">
        <v>299</v>
      </c>
      <c r="E1008" t="s">
        <v>3603</v>
      </c>
      <c r="F1008">
        <v>11</v>
      </c>
      <c r="G1008" t="s">
        <v>3604</v>
      </c>
      <c r="H1008" t="s">
        <v>31032</v>
      </c>
      <c r="I1008">
        <v>11</v>
      </c>
      <c r="J1008">
        <v>537527</v>
      </c>
      <c r="K1008">
        <v>554912</v>
      </c>
      <c r="L1008">
        <v>17386</v>
      </c>
      <c r="M1008">
        <v>1</v>
      </c>
      <c r="N1008">
        <v>115399</v>
      </c>
      <c r="O1008" t="s">
        <v>3605</v>
      </c>
      <c r="P1008">
        <v>2945</v>
      </c>
      <c r="Q1008" t="s">
        <v>3606</v>
      </c>
      <c r="R1008" t="s">
        <v>3607</v>
      </c>
      <c r="S1008" t="s">
        <v>31802</v>
      </c>
      <c r="T1008">
        <v>0.644035865418358</v>
      </c>
      <c r="U1008">
        <v>0.84904924635754497</v>
      </c>
      <c r="V1008">
        <v>0.70223039428174305</v>
      </c>
      <c r="W1008">
        <v>0.46193634366738701</v>
      </c>
      <c r="X1008">
        <v>0.75726018452522603</v>
      </c>
      <c r="Y1008">
        <v>1.16006181617475</v>
      </c>
      <c r="Z1008">
        <v>0.55428001561304696</v>
      </c>
      <c r="AA1008">
        <v>0.84521697243271998</v>
      </c>
      <c r="AB1008">
        <v>-0.15393288568286501</v>
      </c>
      <c r="AC1008">
        <v>0.615069744472027</v>
      </c>
      <c r="AD1008">
        <v>0.87989882095915395</v>
      </c>
      <c r="AE1008">
        <v>0.24056804163701601</v>
      </c>
      <c r="AF1008">
        <v>0.77173648502780101</v>
      </c>
      <c r="AG1008">
        <v>0.88417364479730298</v>
      </c>
      <c r="AH1008">
        <v>1.46878916896234</v>
      </c>
      <c r="AI1008">
        <v>0.393720794027765</v>
      </c>
      <c r="AJ1008">
        <v>0.78121606160956403</v>
      </c>
      <c r="AK1008">
        <v>1.8835416614224101</v>
      </c>
    </row>
    <row r="1009" spans="1:37" x14ac:dyDescent="0.2">
      <c r="A1009" t="s">
        <v>3579</v>
      </c>
      <c r="B1009">
        <v>540853</v>
      </c>
      <c r="C1009">
        <v>541008</v>
      </c>
      <c r="D1009">
        <v>156</v>
      </c>
      <c r="E1009" t="s">
        <v>3608</v>
      </c>
      <c r="F1009">
        <v>3</v>
      </c>
      <c r="G1009" t="s">
        <v>3609</v>
      </c>
      <c r="H1009" t="s">
        <v>31803</v>
      </c>
      <c r="I1009">
        <v>11</v>
      </c>
      <c r="J1009">
        <v>537527</v>
      </c>
      <c r="K1009">
        <v>554912</v>
      </c>
      <c r="L1009">
        <v>17386</v>
      </c>
      <c r="M1009">
        <v>1</v>
      </c>
      <c r="N1009">
        <v>115399</v>
      </c>
      <c r="O1009" t="s">
        <v>3605</v>
      </c>
      <c r="P1009">
        <v>3326</v>
      </c>
      <c r="Q1009" t="s">
        <v>3606</v>
      </c>
      <c r="R1009" t="s">
        <v>3607</v>
      </c>
      <c r="S1009" t="s">
        <v>31802</v>
      </c>
      <c r="T1009">
        <v>0.97213403838398904</v>
      </c>
      <c r="U1009">
        <v>1</v>
      </c>
      <c r="V1009">
        <v>4.0861603604754002</v>
      </c>
      <c r="W1009">
        <v>0.123414495547065</v>
      </c>
      <c r="X1009">
        <v>0.704072456322962</v>
      </c>
      <c r="Y1009">
        <v>24.654303543345002</v>
      </c>
      <c r="Z1009">
        <v>0.93459220503170903</v>
      </c>
      <c r="AA1009">
        <v>0.99919698600769702</v>
      </c>
      <c r="AB1009">
        <v>3.22999708051079</v>
      </c>
      <c r="AC1009">
        <v>0.17695932866387601</v>
      </c>
      <c r="AD1009">
        <v>0.68253123924728298</v>
      </c>
      <c r="AE1009">
        <v>23.734809768807299</v>
      </c>
      <c r="AF1009">
        <v>0.98343762640780896</v>
      </c>
      <c r="AG1009">
        <v>1</v>
      </c>
      <c r="AH1009">
        <v>3.8464390826180401</v>
      </c>
      <c r="AI1009">
        <v>0.170234813229591</v>
      </c>
      <c r="AJ1009">
        <v>0.78121606160956403</v>
      </c>
      <c r="AK1009">
        <v>5.2674706761481502</v>
      </c>
    </row>
    <row r="1010" spans="1:37" x14ac:dyDescent="0.2">
      <c r="A1010" t="s">
        <v>3579</v>
      </c>
      <c r="B1010">
        <v>782315</v>
      </c>
      <c r="C1010">
        <v>782598</v>
      </c>
      <c r="D1010">
        <v>284</v>
      </c>
      <c r="E1010" t="s">
        <v>3610</v>
      </c>
      <c r="F1010">
        <v>14</v>
      </c>
      <c r="G1010" t="s">
        <v>3611</v>
      </c>
      <c r="H1010" t="s">
        <v>31804</v>
      </c>
      <c r="I1010">
        <v>11</v>
      </c>
      <c r="J1010">
        <v>777608</v>
      </c>
      <c r="K1010">
        <v>784297</v>
      </c>
      <c r="L1010">
        <v>6690</v>
      </c>
      <c r="M1010">
        <v>1</v>
      </c>
      <c r="N1010">
        <v>171391</v>
      </c>
      <c r="O1010" t="s">
        <v>3612</v>
      </c>
      <c r="P1010">
        <v>4707</v>
      </c>
      <c r="Q1010" t="s">
        <v>3613</v>
      </c>
      <c r="R1010" t="s">
        <v>3614</v>
      </c>
      <c r="S1010" t="s">
        <v>31805</v>
      </c>
      <c r="T1010">
        <v>7.3374270299014499E-2</v>
      </c>
      <c r="U1010">
        <v>0.603102917160658</v>
      </c>
      <c r="V1010">
        <v>26.5572175931771</v>
      </c>
      <c r="W1010">
        <v>0.90129300205075202</v>
      </c>
      <c r="X1010">
        <v>0.95159051474143896</v>
      </c>
      <c r="Y1010">
        <v>-0.92559744797919397</v>
      </c>
      <c r="Z1010">
        <v>0.136920528570767</v>
      </c>
      <c r="AA1010">
        <v>0.72610664078822296</v>
      </c>
      <c r="AB1010">
        <v>25.619778416552599</v>
      </c>
      <c r="AC1010">
        <v>0.59090205226999604</v>
      </c>
      <c r="AD1010">
        <v>0.87989882095915395</v>
      </c>
      <c r="AE1010">
        <v>-1.92559740300418</v>
      </c>
      <c r="AF1010">
        <v>6.4397970358010495E-2</v>
      </c>
      <c r="AG1010">
        <v>0.57889197891446198</v>
      </c>
      <c r="AH1010">
        <v>6.7791351812783898</v>
      </c>
      <c r="AI1010">
        <v>0.43521265639500101</v>
      </c>
      <c r="AJ1010">
        <v>0.78121606160956403</v>
      </c>
      <c r="AK1010">
        <v>-5.6842000817251097E-2</v>
      </c>
    </row>
    <row r="1011" spans="1:37" x14ac:dyDescent="0.2">
      <c r="A1011" t="s">
        <v>3579</v>
      </c>
      <c r="B1011">
        <v>797420</v>
      </c>
      <c r="C1011">
        <v>797574</v>
      </c>
      <c r="D1011">
        <v>155</v>
      </c>
      <c r="E1011" t="s">
        <v>3615</v>
      </c>
      <c r="F1011">
        <v>5</v>
      </c>
      <c r="G1011" t="s">
        <v>3616</v>
      </c>
      <c r="H1011" t="s">
        <v>30987</v>
      </c>
      <c r="I1011">
        <v>11</v>
      </c>
      <c r="J1011">
        <v>797511</v>
      </c>
      <c r="K1011">
        <v>799190</v>
      </c>
      <c r="L1011">
        <v>1680</v>
      </c>
      <c r="M1011">
        <v>1</v>
      </c>
      <c r="N1011">
        <v>101927423</v>
      </c>
      <c r="O1011" t="s">
        <v>3617</v>
      </c>
      <c r="P1011">
        <v>0</v>
      </c>
      <c r="Q1011" t="s">
        <v>40</v>
      </c>
      <c r="R1011" t="s">
        <v>3618</v>
      </c>
      <c r="S1011" t="s">
        <v>31806</v>
      </c>
      <c r="T1011">
        <v>0.35387198439864398</v>
      </c>
      <c r="U1011">
        <v>0.603102917160658</v>
      </c>
      <c r="V1011">
        <v>-21.988368870559601</v>
      </c>
      <c r="W1011">
        <v>0.20525741147413201</v>
      </c>
      <c r="X1011">
        <v>0.704072456322962</v>
      </c>
      <c r="Y1011">
        <v>-24.492518749077099</v>
      </c>
      <c r="Z1011">
        <v>0.69013698642955401</v>
      </c>
      <c r="AA1011">
        <v>0.84521697243271998</v>
      </c>
      <c r="AB1011">
        <v>1.48915355639532</v>
      </c>
      <c r="AC1011">
        <v>7.0489011448141195E-2</v>
      </c>
      <c r="AD1011">
        <v>0.57684129297949804</v>
      </c>
      <c r="AE1011">
        <v>-24.492518749077099</v>
      </c>
      <c r="AF1011">
        <v>0.32549523997010099</v>
      </c>
      <c r="AG1011">
        <v>0.70473078222419605</v>
      </c>
      <c r="AH1011">
        <v>-23.694152655423199</v>
      </c>
      <c r="AI1011">
        <v>0.35038410267202102</v>
      </c>
      <c r="AJ1011">
        <v>0.78121606160956403</v>
      </c>
      <c r="AK1011">
        <v>-23.6237633328467</v>
      </c>
    </row>
    <row r="1012" spans="1:37" x14ac:dyDescent="0.2">
      <c r="A1012" t="s">
        <v>3579</v>
      </c>
      <c r="B1012">
        <v>855148</v>
      </c>
      <c r="C1012">
        <v>855304</v>
      </c>
      <c r="D1012">
        <v>157</v>
      </c>
      <c r="E1012" t="s">
        <v>3619</v>
      </c>
      <c r="F1012">
        <v>5</v>
      </c>
      <c r="G1012" t="s">
        <v>3620</v>
      </c>
      <c r="H1012" t="s">
        <v>31807</v>
      </c>
      <c r="I1012">
        <v>11</v>
      </c>
      <c r="J1012">
        <v>849816</v>
      </c>
      <c r="K1012">
        <v>867111</v>
      </c>
      <c r="L1012">
        <v>17296</v>
      </c>
      <c r="M1012">
        <v>1</v>
      </c>
      <c r="N1012">
        <v>7106</v>
      </c>
      <c r="O1012" t="s">
        <v>3621</v>
      </c>
      <c r="P1012">
        <v>5332</v>
      </c>
      <c r="Q1012" t="s">
        <v>3622</v>
      </c>
      <c r="R1012" t="s">
        <v>3623</v>
      </c>
      <c r="S1012" t="s">
        <v>31808</v>
      </c>
      <c r="T1012">
        <v>0.35387198439864398</v>
      </c>
      <c r="U1012">
        <v>0.603102917160658</v>
      </c>
      <c r="V1012">
        <v>-24.6254861940917</v>
      </c>
      <c r="W1012">
        <v>0.20525741147413201</v>
      </c>
      <c r="X1012">
        <v>0.704072456322962</v>
      </c>
      <c r="Y1012">
        <v>-25.533416086518798</v>
      </c>
      <c r="Z1012">
        <v>0.69013698642955401</v>
      </c>
      <c r="AA1012">
        <v>0.84521697243271998</v>
      </c>
      <c r="AB1012">
        <v>-0.81577151973642703</v>
      </c>
      <c r="AC1012">
        <v>7.0489011448141195E-2</v>
      </c>
      <c r="AD1012">
        <v>0.57684129297949804</v>
      </c>
      <c r="AE1012">
        <v>-25.533416086518798</v>
      </c>
      <c r="AF1012">
        <v>0.32549523997010099</v>
      </c>
      <c r="AG1012">
        <v>0.70473078222419605</v>
      </c>
      <c r="AH1012">
        <v>-24.735049969645299</v>
      </c>
      <c r="AI1012">
        <v>0.35038410267202102</v>
      </c>
      <c r="AJ1012">
        <v>0.78121606160956403</v>
      </c>
      <c r="AK1012">
        <v>-24.664660644337101</v>
      </c>
    </row>
    <row r="1013" spans="1:37" x14ac:dyDescent="0.2">
      <c r="A1013" t="s">
        <v>3579</v>
      </c>
      <c r="B1013">
        <v>855304</v>
      </c>
      <c r="C1013">
        <v>855460</v>
      </c>
      <c r="D1013">
        <v>157</v>
      </c>
      <c r="E1013" t="s">
        <v>3624</v>
      </c>
      <c r="F1013">
        <v>7</v>
      </c>
      <c r="G1013" t="s">
        <v>3625</v>
      </c>
      <c r="H1013" t="s">
        <v>31807</v>
      </c>
      <c r="I1013">
        <v>11</v>
      </c>
      <c r="J1013">
        <v>849816</v>
      </c>
      <c r="K1013">
        <v>867111</v>
      </c>
      <c r="L1013">
        <v>17296</v>
      </c>
      <c r="M1013">
        <v>1</v>
      </c>
      <c r="N1013">
        <v>7106</v>
      </c>
      <c r="O1013" t="s">
        <v>3621</v>
      </c>
      <c r="P1013">
        <v>5488</v>
      </c>
      <c r="Q1013" t="s">
        <v>3622</v>
      </c>
      <c r="R1013" t="s">
        <v>3623</v>
      </c>
      <c r="S1013" t="s">
        <v>31808</v>
      </c>
      <c r="T1013">
        <v>0.35387198439864398</v>
      </c>
      <c r="U1013">
        <v>0.603102917160658</v>
      </c>
      <c r="V1013">
        <v>-24.6254861940917</v>
      </c>
      <c r="W1013">
        <v>0.20525741147413201</v>
      </c>
      <c r="X1013">
        <v>0.704072456322962</v>
      </c>
      <c r="Y1013">
        <v>-25.5789808622424</v>
      </c>
      <c r="Z1013">
        <v>0.69013698642955401</v>
      </c>
      <c r="AA1013">
        <v>0.84521697243271998</v>
      </c>
      <c r="AB1013">
        <v>-0.72830868425756901</v>
      </c>
      <c r="AC1013">
        <v>7.0489011448141195E-2</v>
      </c>
      <c r="AD1013">
        <v>0.57684129297949804</v>
      </c>
      <c r="AE1013">
        <v>-25.5789808622424</v>
      </c>
      <c r="AF1013">
        <v>0.32549523997010099</v>
      </c>
      <c r="AG1013">
        <v>0.70473078222419605</v>
      </c>
      <c r="AH1013">
        <v>-24.7806147446863</v>
      </c>
      <c r="AI1013">
        <v>0.35038410267202102</v>
      </c>
      <c r="AJ1013">
        <v>0.78121606160956403</v>
      </c>
      <c r="AK1013">
        <v>-24.710225419297799</v>
      </c>
    </row>
    <row r="1014" spans="1:37" x14ac:dyDescent="0.2">
      <c r="A1014" t="s">
        <v>3579</v>
      </c>
      <c r="B1014">
        <v>855460</v>
      </c>
      <c r="C1014">
        <v>855616</v>
      </c>
      <c r="D1014">
        <v>157</v>
      </c>
      <c r="E1014" t="s">
        <v>3626</v>
      </c>
      <c r="F1014">
        <v>1</v>
      </c>
      <c r="G1014" t="s">
        <v>3627</v>
      </c>
      <c r="H1014" t="s">
        <v>31807</v>
      </c>
      <c r="I1014">
        <v>11</v>
      </c>
      <c r="J1014">
        <v>849816</v>
      </c>
      <c r="K1014">
        <v>867111</v>
      </c>
      <c r="L1014">
        <v>17296</v>
      </c>
      <c r="M1014">
        <v>1</v>
      </c>
      <c r="N1014">
        <v>7106</v>
      </c>
      <c r="O1014" t="s">
        <v>3621</v>
      </c>
      <c r="P1014">
        <v>5644</v>
      </c>
      <c r="Q1014" t="s">
        <v>3622</v>
      </c>
      <c r="R1014" t="s">
        <v>3623</v>
      </c>
      <c r="S1014" t="s">
        <v>31808</v>
      </c>
      <c r="T1014">
        <v>0.35387198439864398</v>
      </c>
      <c r="U1014">
        <v>0.603102917160658</v>
      </c>
      <c r="V1014">
        <v>-24.6254861940917</v>
      </c>
      <c r="W1014">
        <v>0.20525741147413201</v>
      </c>
      <c r="X1014">
        <v>0.704072456322962</v>
      </c>
      <c r="Y1014">
        <v>-25.5789808622424</v>
      </c>
      <c r="Z1014">
        <v>0.69013698642955401</v>
      </c>
      <c r="AA1014">
        <v>0.84521697243271998</v>
      </c>
      <c r="AB1014">
        <v>-0.72830868425756901</v>
      </c>
      <c r="AC1014">
        <v>7.0489011448141195E-2</v>
      </c>
      <c r="AD1014">
        <v>0.57684129297949804</v>
      </c>
      <c r="AE1014">
        <v>-25.5789808622424</v>
      </c>
      <c r="AF1014">
        <v>0.32549523997010099</v>
      </c>
      <c r="AG1014">
        <v>0.70473078222419605</v>
      </c>
      <c r="AH1014">
        <v>-24.7806147446863</v>
      </c>
      <c r="AI1014">
        <v>0.35038410267202102</v>
      </c>
      <c r="AJ1014">
        <v>0.78121606160956403</v>
      </c>
      <c r="AK1014">
        <v>-24.710225419297799</v>
      </c>
    </row>
    <row r="1015" spans="1:37" x14ac:dyDescent="0.2">
      <c r="A1015" t="s">
        <v>3579</v>
      </c>
      <c r="B1015">
        <v>1013246</v>
      </c>
      <c r="C1015">
        <v>1013389</v>
      </c>
      <c r="D1015">
        <v>144</v>
      </c>
      <c r="E1015" t="s">
        <v>3628</v>
      </c>
      <c r="F1015">
        <v>3</v>
      </c>
      <c r="G1015" t="s">
        <v>3629</v>
      </c>
      <c r="H1015" t="s">
        <v>31032</v>
      </c>
      <c r="I1015">
        <v>11</v>
      </c>
      <c r="J1015">
        <v>1013473</v>
      </c>
      <c r="K1015">
        <v>1016153</v>
      </c>
      <c r="L1015">
        <v>2681</v>
      </c>
      <c r="M1015">
        <v>2</v>
      </c>
      <c r="N1015">
        <v>4588</v>
      </c>
      <c r="O1015" t="s">
        <v>3630</v>
      </c>
      <c r="P1015">
        <v>2764</v>
      </c>
      <c r="Q1015" t="s">
        <v>3631</v>
      </c>
      <c r="R1015" t="s">
        <v>3632</v>
      </c>
      <c r="S1015" t="s">
        <v>31809</v>
      </c>
      <c r="T1015">
        <v>0.17308923567461099</v>
      </c>
      <c r="U1015">
        <v>0.603102917160658</v>
      </c>
      <c r="V1015">
        <v>-23.871355294882601</v>
      </c>
      <c r="W1015">
        <v>0.38920677604595899</v>
      </c>
      <c r="X1015">
        <v>0.704072456322962</v>
      </c>
      <c r="Y1015">
        <v>-22.183114185979999</v>
      </c>
      <c r="Z1015">
        <v>5.50355599158565E-2</v>
      </c>
      <c r="AA1015">
        <v>0.72610664078822296</v>
      </c>
      <c r="AB1015">
        <v>-23.871355294882601</v>
      </c>
      <c r="AC1015">
        <v>0.75388744886274095</v>
      </c>
      <c r="AD1015">
        <v>0.87989882095915395</v>
      </c>
      <c r="AE1015">
        <v>0.23347987402805501</v>
      </c>
      <c r="AF1015">
        <v>0.32549523997010099</v>
      </c>
      <c r="AG1015">
        <v>0.70473078222419605</v>
      </c>
      <c r="AH1015">
        <v>-22.941744707832001</v>
      </c>
      <c r="AI1015">
        <v>0.35038410267202102</v>
      </c>
      <c r="AJ1015">
        <v>0.78121606160956403</v>
      </c>
      <c r="AK1015">
        <v>-22.871355388893999</v>
      </c>
    </row>
    <row r="1016" spans="1:37" x14ac:dyDescent="0.2">
      <c r="A1016" t="s">
        <v>3579</v>
      </c>
      <c r="B1016">
        <v>1025582</v>
      </c>
      <c r="C1016">
        <v>1025749</v>
      </c>
      <c r="D1016">
        <v>168</v>
      </c>
      <c r="E1016" t="s">
        <v>3633</v>
      </c>
      <c r="F1016">
        <v>7</v>
      </c>
      <c r="G1016" t="s">
        <v>3634</v>
      </c>
      <c r="H1016" t="s">
        <v>31810</v>
      </c>
      <c r="I1016">
        <v>11</v>
      </c>
      <c r="J1016">
        <v>1019905</v>
      </c>
      <c r="K1016">
        <v>1020734</v>
      </c>
      <c r="L1016">
        <v>830</v>
      </c>
      <c r="M1016">
        <v>2</v>
      </c>
      <c r="N1016">
        <v>4588</v>
      </c>
      <c r="O1016" t="s">
        <v>3635</v>
      </c>
      <c r="P1016">
        <v>-4848</v>
      </c>
      <c r="Q1016" t="s">
        <v>3631</v>
      </c>
      <c r="R1016" t="s">
        <v>3632</v>
      </c>
      <c r="S1016" t="s">
        <v>31809</v>
      </c>
      <c r="T1016">
        <v>0.152084254673993</v>
      </c>
      <c r="U1016">
        <v>0.603102917160658</v>
      </c>
      <c r="V1016">
        <v>25.605165181214101</v>
      </c>
      <c r="W1016">
        <v>0.38920677604595899</v>
      </c>
      <c r="X1016">
        <v>0.704072456322962</v>
      </c>
      <c r="Y1016">
        <v>-24.8811191070915</v>
      </c>
      <c r="Z1016">
        <v>0.306975110376564</v>
      </c>
      <c r="AA1016">
        <v>0.72610664078822296</v>
      </c>
      <c r="AB1016">
        <v>24.6416910840912</v>
      </c>
      <c r="AC1016">
        <v>0.71753805159658501</v>
      </c>
      <c r="AD1016">
        <v>0.87989882095915395</v>
      </c>
      <c r="AE1016">
        <v>-1.9207916177537501</v>
      </c>
      <c r="AF1016">
        <v>4.6407610929182198E-2</v>
      </c>
      <c r="AG1016">
        <v>0.476038960109122</v>
      </c>
      <c r="AH1016">
        <v>25.605165181214101</v>
      </c>
      <c r="AI1016">
        <v>0.35038410267202102</v>
      </c>
      <c r="AJ1016">
        <v>0.78121606160956403</v>
      </c>
      <c r="AK1016">
        <v>-24.534775884414401</v>
      </c>
    </row>
    <row r="1017" spans="1:37" x14ac:dyDescent="0.2">
      <c r="A1017" t="s">
        <v>3579</v>
      </c>
      <c r="B1017">
        <v>1025768</v>
      </c>
      <c r="C1017">
        <v>1026067</v>
      </c>
      <c r="D1017">
        <v>300</v>
      </c>
      <c r="E1017" t="s">
        <v>3636</v>
      </c>
      <c r="F1017">
        <v>21</v>
      </c>
      <c r="G1017" t="s">
        <v>3637</v>
      </c>
      <c r="H1017" t="s">
        <v>31811</v>
      </c>
      <c r="I1017">
        <v>11</v>
      </c>
      <c r="J1017">
        <v>1019905</v>
      </c>
      <c r="K1017">
        <v>1020734</v>
      </c>
      <c r="L1017">
        <v>830</v>
      </c>
      <c r="M1017">
        <v>2</v>
      </c>
      <c r="N1017">
        <v>4588</v>
      </c>
      <c r="O1017" t="s">
        <v>3635</v>
      </c>
      <c r="P1017">
        <v>-5034</v>
      </c>
      <c r="Q1017" t="s">
        <v>3631</v>
      </c>
      <c r="R1017" t="s">
        <v>3632</v>
      </c>
      <c r="S1017" t="s">
        <v>31809</v>
      </c>
      <c r="T1017">
        <v>0.152084254673993</v>
      </c>
      <c r="U1017">
        <v>0.603102917160658</v>
      </c>
      <c r="V1017">
        <v>25.605165181214101</v>
      </c>
      <c r="W1017">
        <v>0.38920677604595899</v>
      </c>
      <c r="X1017">
        <v>0.704072456322962</v>
      </c>
      <c r="Y1017">
        <v>-24.8811191070915</v>
      </c>
      <c r="Z1017">
        <v>0.306975110376564</v>
      </c>
      <c r="AA1017">
        <v>0.72610664078822296</v>
      </c>
      <c r="AB1017">
        <v>24.6416910840912</v>
      </c>
      <c r="AC1017">
        <v>0.71753805159658501</v>
      </c>
      <c r="AD1017">
        <v>0.87989882095915395</v>
      </c>
      <c r="AE1017">
        <v>-1.9207916177537501</v>
      </c>
      <c r="AF1017">
        <v>4.6407610929182198E-2</v>
      </c>
      <c r="AG1017">
        <v>0.476038960109122</v>
      </c>
      <c r="AH1017">
        <v>25.605165181214101</v>
      </c>
      <c r="AI1017">
        <v>0.35038410267202102</v>
      </c>
      <c r="AJ1017">
        <v>0.78121606160956403</v>
      </c>
      <c r="AK1017">
        <v>-24.534775884414401</v>
      </c>
    </row>
    <row r="1018" spans="1:37" x14ac:dyDescent="0.2">
      <c r="A1018" t="s">
        <v>3579</v>
      </c>
      <c r="B1018">
        <v>1197595</v>
      </c>
      <c r="C1018">
        <v>1197746</v>
      </c>
      <c r="D1018">
        <v>152</v>
      </c>
      <c r="E1018" t="s">
        <v>3638</v>
      </c>
      <c r="F1018">
        <v>6</v>
      </c>
      <c r="G1018" t="s">
        <v>3639</v>
      </c>
      <c r="H1018" t="s">
        <v>31812</v>
      </c>
      <c r="I1018">
        <v>11</v>
      </c>
      <c r="J1018">
        <v>1223066</v>
      </c>
      <c r="K1018">
        <v>1239541</v>
      </c>
      <c r="L1018">
        <v>16476</v>
      </c>
      <c r="M1018">
        <v>1</v>
      </c>
      <c r="N1018">
        <v>727897</v>
      </c>
      <c r="O1018" t="s">
        <v>3640</v>
      </c>
      <c r="P1018">
        <v>-25320</v>
      </c>
      <c r="Q1018" t="s">
        <v>3641</v>
      </c>
      <c r="R1018" t="s">
        <v>3642</v>
      </c>
      <c r="S1018" t="s">
        <v>31813</v>
      </c>
      <c r="T1018">
        <v>0.152084254673993</v>
      </c>
      <c r="U1018">
        <v>0.603102917160658</v>
      </c>
      <c r="V1018">
        <v>26.0398907073359</v>
      </c>
      <c r="W1018">
        <v>0.94541066367716797</v>
      </c>
      <c r="X1018">
        <v>0.95159051474143896</v>
      </c>
      <c r="Y1018">
        <v>0.18859744217380001</v>
      </c>
      <c r="Z1018">
        <v>0.306975110376564</v>
      </c>
      <c r="AA1018">
        <v>0.72610664078822296</v>
      </c>
      <c r="AB1018">
        <v>25.076416603226999</v>
      </c>
      <c r="AC1018">
        <v>0.71753805159658501</v>
      </c>
      <c r="AD1018">
        <v>0.87989882095915395</v>
      </c>
      <c r="AE1018">
        <v>-0.81140251685885101</v>
      </c>
      <c r="AF1018">
        <v>4.6407610929182198E-2</v>
      </c>
      <c r="AG1018">
        <v>0.476038960109122</v>
      </c>
      <c r="AH1018">
        <v>26.0398907073359</v>
      </c>
      <c r="AI1018">
        <v>0.59609816080359102</v>
      </c>
      <c r="AJ1018">
        <v>0.78121606160956403</v>
      </c>
      <c r="AK1018">
        <v>1.0573528703266599</v>
      </c>
    </row>
    <row r="1019" spans="1:37" x14ac:dyDescent="0.2">
      <c r="A1019" t="s">
        <v>3579</v>
      </c>
      <c r="B1019">
        <v>1197853</v>
      </c>
      <c r="C1019">
        <v>1198004</v>
      </c>
      <c r="D1019">
        <v>152</v>
      </c>
      <c r="E1019" t="s">
        <v>3643</v>
      </c>
      <c r="F1019">
        <v>12</v>
      </c>
      <c r="G1019" t="s">
        <v>3644</v>
      </c>
      <c r="H1019" t="s">
        <v>31814</v>
      </c>
      <c r="I1019">
        <v>11</v>
      </c>
      <c r="J1019">
        <v>1223066</v>
      </c>
      <c r="K1019">
        <v>1239541</v>
      </c>
      <c r="L1019">
        <v>16476</v>
      </c>
      <c r="M1019">
        <v>1</v>
      </c>
      <c r="N1019">
        <v>727897</v>
      </c>
      <c r="O1019" t="s">
        <v>3640</v>
      </c>
      <c r="P1019">
        <v>-25062</v>
      </c>
      <c r="Q1019" t="s">
        <v>3641</v>
      </c>
      <c r="R1019" t="s">
        <v>3642</v>
      </c>
      <c r="S1019" t="s">
        <v>31813</v>
      </c>
      <c r="T1019">
        <v>0.27615329656722498</v>
      </c>
      <c r="U1019">
        <v>0.603102917160658</v>
      </c>
      <c r="V1019">
        <v>3.3825909629221602</v>
      </c>
      <c r="W1019">
        <v>0.427323497058756</v>
      </c>
      <c r="X1019">
        <v>0.73460997439807996</v>
      </c>
      <c r="Y1019">
        <v>-0.12513933396135801</v>
      </c>
      <c r="Z1019">
        <v>0.66713806400786302</v>
      </c>
      <c r="AA1019">
        <v>0.84521697243271998</v>
      </c>
      <c r="AB1019">
        <v>2.4191168583815901</v>
      </c>
      <c r="AC1019">
        <v>0.122775156056933</v>
      </c>
      <c r="AD1019">
        <v>0.68253123924728298</v>
      </c>
      <c r="AE1019">
        <v>-1.1251392929940101</v>
      </c>
      <c r="AF1019">
        <v>6.9808448882277996E-2</v>
      </c>
      <c r="AG1019">
        <v>0.60400337402173399</v>
      </c>
      <c r="AH1019">
        <v>4.31220144199348</v>
      </c>
      <c r="AI1019">
        <v>0.81350599864527495</v>
      </c>
      <c r="AJ1019">
        <v>0.94390293416205995</v>
      </c>
      <c r="AK1019">
        <v>0.74361610172959203</v>
      </c>
    </row>
    <row r="1020" spans="1:37" x14ac:dyDescent="0.2">
      <c r="A1020" t="s">
        <v>3579</v>
      </c>
      <c r="B1020">
        <v>1198004</v>
      </c>
      <c r="C1020">
        <v>1198155</v>
      </c>
      <c r="D1020">
        <v>152</v>
      </c>
      <c r="E1020" t="s">
        <v>3645</v>
      </c>
      <c r="F1020">
        <v>4</v>
      </c>
      <c r="G1020" t="s">
        <v>3646</v>
      </c>
      <c r="H1020" t="s">
        <v>31814</v>
      </c>
      <c r="I1020">
        <v>11</v>
      </c>
      <c r="J1020">
        <v>1223066</v>
      </c>
      <c r="K1020">
        <v>1239541</v>
      </c>
      <c r="L1020">
        <v>16476</v>
      </c>
      <c r="M1020">
        <v>1</v>
      </c>
      <c r="N1020">
        <v>727897</v>
      </c>
      <c r="O1020" t="s">
        <v>3640</v>
      </c>
      <c r="P1020">
        <v>-24911</v>
      </c>
      <c r="Q1020" t="s">
        <v>3641</v>
      </c>
      <c r="R1020" t="s">
        <v>3642</v>
      </c>
      <c r="S1020" t="s">
        <v>31813</v>
      </c>
      <c r="T1020">
        <v>0.27615329656722498</v>
      </c>
      <c r="U1020">
        <v>0.603102917160658</v>
      </c>
      <c r="V1020">
        <v>2.7045191378184001</v>
      </c>
      <c r="W1020">
        <v>0.427323497058756</v>
      </c>
      <c r="X1020">
        <v>0.73460997439807996</v>
      </c>
      <c r="Y1020">
        <v>-0.25797955763604802</v>
      </c>
      <c r="Z1020">
        <v>0.66713806400786302</v>
      </c>
      <c r="AA1020">
        <v>0.84521697243271998</v>
      </c>
      <c r="AB1020">
        <v>1.74104503327783</v>
      </c>
      <c r="AC1020">
        <v>0.122775156056933</v>
      </c>
      <c r="AD1020">
        <v>0.68253123924728298</v>
      </c>
      <c r="AE1020">
        <v>-1.2579795166687</v>
      </c>
      <c r="AF1020">
        <v>6.9808448882277996E-2</v>
      </c>
      <c r="AG1020">
        <v>0.60400337402173399</v>
      </c>
      <c r="AH1020">
        <v>3.6341296892787001</v>
      </c>
      <c r="AI1020">
        <v>0.81350599864527495</v>
      </c>
      <c r="AJ1020">
        <v>0.94390293416205995</v>
      </c>
      <c r="AK1020">
        <v>0.61077588078455203</v>
      </c>
    </row>
    <row r="1021" spans="1:37" x14ac:dyDescent="0.2">
      <c r="A1021" t="s">
        <v>3579</v>
      </c>
      <c r="B1021">
        <v>1229704</v>
      </c>
      <c r="C1021">
        <v>1229845</v>
      </c>
      <c r="D1021">
        <v>142</v>
      </c>
      <c r="E1021" t="s">
        <v>3647</v>
      </c>
      <c r="F1021">
        <v>7</v>
      </c>
      <c r="G1021" t="s">
        <v>3648</v>
      </c>
      <c r="H1021" t="s">
        <v>30999</v>
      </c>
      <c r="I1021">
        <v>11</v>
      </c>
      <c r="J1021">
        <v>1228520</v>
      </c>
      <c r="K1021">
        <v>1229763</v>
      </c>
      <c r="L1021">
        <v>1244</v>
      </c>
      <c r="M1021">
        <v>1</v>
      </c>
      <c r="N1021">
        <v>727897</v>
      </c>
      <c r="O1021" t="s">
        <v>3649</v>
      </c>
      <c r="P1021">
        <v>1184</v>
      </c>
      <c r="Q1021" t="s">
        <v>3641</v>
      </c>
      <c r="R1021" t="s">
        <v>3642</v>
      </c>
      <c r="S1021" t="s">
        <v>31813</v>
      </c>
      <c r="T1021">
        <v>0.35387198439864398</v>
      </c>
      <c r="U1021">
        <v>0.603102917160658</v>
      </c>
      <c r="V1021">
        <v>-24.461821375185099</v>
      </c>
      <c r="W1021">
        <v>0.94541066367716797</v>
      </c>
      <c r="X1021">
        <v>0.95159051474143896</v>
      </c>
      <c r="Y1021">
        <v>-3.5292346747693299</v>
      </c>
      <c r="Z1021">
        <v>1</v>
      </c>
      <c r="AA1021">
        <v>1</v>
      </c>
      <c r="AB1021">
        <v>-1.46845547959084</v>
      </c>
      <c r="AC1021">
        <v>0.92091778829119397</v>
      </c>
      <c r="AD1021">
        <v>0.94068432309766403</v>
      </c>
      <c r="AE1021">
        <v>-1.2997362512703099</v>
      </c>
      <c r="AF1021">
        <v>0.22065000948199101</v>
      </c>
      <c r="AG1021">
        <v>0.68151250837662902</v>
      </c>
      <c r="AH1021">
        <v>-24.273020644515999</v>
      </c>
      <c r="AI1021">
        <v>0.98342151819761803</v>
      </c>
      <c r="AJ1021">
        <v>0.98789258377071898</v>
      </c>
      <c r="AK1021">
        <v>-3.3381561561730102</v>
      </c>
    </row>
    <row r="1022" spans="1:37" x14ac:dyDescent="0.2">
      <c r="A1022" t="s">
        <v>3579</v>
      </c>
      <c r="B1022">
        <v>1229845</v>
      </c>
      <c r="C1022">
        <v>1229986</v>
      </c>
      <c r="D1022">
        <v>142</v>
      </c>
      <c r="E1022" t="s">
        <v>3650</v>
      </c>
      <c r="F1022">
        <v>5</v>
      </c>
      <c r="G1022" t="s">
        <v>3651</v>
      </c>
      <c r="H1022" t="s">
        <v>30999</v>
      </c>
      <c r="I1022">
        <v>11</v>
      </c>
      <c r="J1022">
        <v>1228520</v>
      </c>
      <c r="K1022">
        <v>1229763</v>
      </c>
      <c r="L1022">
        <v>1244</v>
      </c>
      <c r="M1022">
        <v>1</v>
      </c>
      <c r="N1022">
        <v>727897</v>
      </c>
      <c r="O1022" t="s">
        <v>3649</v>
      </c>
      <c r="P1022">
        <v>1325</v>
      </c>
      <c r="Q1022" t="s">
        <v>3641</v>
      </c>
      <c r="R1022" t="s">
        <v>3642</v>
      </c>
      <c r="S1022" t="s">
        <v>31813</v>
      </c>
      <c r="T1022">
        <v>0.35387198439864398</v>
      </c>
      <c r="U1022">
        <v>0.603102917160658</v>
      </c>
      <c r="V1022">
        <v>-24.964321697350801</v>
      </c>
      <c r="W1022">
        <v>0.94541066367716797</v>
      </c>
      <c r="X1022">
        <v>0.95159051474143896</v>
      </c>
      <c r="Y1022">
        <v>-4.0317349951861896</v>
      </c>
      <c r="Z1022">
        <v>1</v>
      </c>
      <c r="AA1022">
        <v>1</v>
      </c>
      <c r="AB1022">
        <v>-1.9709558017566</v>
      </c>
      <c r="AC1022">
        <v>0.92091778829119397</v>
      </c>
      <c r="AD1022">
        <v>0.94068432309766403</v>
      </c>
      <c r="AE1022">
        <v>-1.80223657168717</v>
      </c>
      <c r="AF1022">
        <v>0.22065000948199101</v>
      </c>
      <c r="AG1022">
        <v>0.68151250837662902</v>
      </c>
      <c r="AH1022">
        <v>-24.594180676573501</v>
      </c>
      <c r="AI1022">
        <v>0.98342151819761803</v>
      </c>
      <c r="AJ1022">
        <v>0.98789258377071898</v>
      </c>
      <c r="AK1022">
        <v>-3.6721384901407501</v>
      </c>
    </row>
    <row r="1023" spans="1:37" x14ac:dyDescent="0.2">
      <c r="A1023" t="s">
        <v>3579</v>
      </c>
      <c r="B1023">
        <v>1229986</v>
      </c>
      <c r="C1023">
        <v>1230127</v>
      </c>
      <c r="D1023">
        <v>142</v>
      </c>
      <c r="E1023" t="s">
        <v>3652</v>
      </c>
      <c r="F1023">
        <v>5</v>
      </c>
      <c r="G1023" t="s">
        <v>3653</v>
      </c>
      <c r="H1023" t="s">
        <v>30999</v>
      </c>
      <c r="I1023">
        <v>11</v>
      </c>
      <c r="J1023">
        <v>1228520</v>
      </c>
      <c r="K1023">
        <v>1229763</v>
      </c>
      <c r="L1023">
        <v>1244</v>
      </c>
      <c r="M1023">
        <v>1</v>
      </c>
      <c r="N1023">
        <v>727897</v>
      </c>
      <c r="O1023" t="s">
        <v>3649</v>
      </c>
      <c r="P1023">
        <v>1466</v>
      </c>
      <c r="Q1023" t="s">
        <v>3641</v>
      </c>
      <c r="R1023" t="s">
        <v>3642</v>
      </c>
      <c r="S1023" t="s">
        <v>31813</v>
      </c>
      <c r="T1023">
        <v>0.35387198439864398</v>
      </c>
      <c r="U1023">
        <v>0.603102917160658</v>
      </c>
      <c r="V1023">
        <v>-24.964321697350801</v>
      </c>
      <c r="W1023">
        <v>0.94541066367716797</v>
      </c>
      <c r="X1023">
        <v>0.95159051474143896</v>
      </c>
      <c r="Y1023">
        <v>-4.0317349951861896</v>
      </c>
      <c r="Z1023">
        <v>1</v>
      </c>
      <c r="AA1023">
        <v>1</v>
      </c>
      <c r="AB1023">
        <v>-1.9709558017566</v>
      </c>
      <c r="AC1023">
        <v>0.92091778829119397</v>
      </c>
      <c r="AD1023">
        <v>0.94068432309766403</v>
      </c>
      <c r="AE1023">
        <v>-1.80223657168717</v>
      </c>
      <c r="AF1023">
        <v>0.22065000948199101</v>
      </c>
      <c r="AG1023">
        <v>0.68151250837662902</v>
      </c>
      <c r="AH1023">
        <v>-24.594180676573501</v>
      </c>
      <c r="AI1023">
        <v>0.98342151819761803</v>
      </c>
      <c r="AJ1023">
        <v>0.98789258377071898</v>
      </c>
      <c r="AK1023">
        <v>-3.6721384901407501</v>
      </c>
    </row>
    <row r="1024" spans="1:37" x14ac:dyDescent="0.2">
      <c r="A1024" t="s">
        <v>3579</v>
      </c>
      <c r="B1024">
        <v>1271969</v>
      </c>
      <c r="C1024">
        <v>1272141</v>
      </c>
      <c r="D1024">
        <v>173</v>
      </c>
      <c r="E1024" t="s">
        <v>3654</v>
      </c>
      <c r="F1024">
        <v>11</v>
      </c>
      <c r="G1024" t="s">
        <v>3655</v>
      </c>
      <c r="H1024" t="s">
        <v>31000</v>
      </c>
      <c r="I1024">
        <v>11</v>
      </c>
      <c r="J1024">
        <v>1259523</v>
      </c>
      <c r="K1024">
        <v>1260085</v>
      </c>
      <c r="L1024">
        <v>563</v>
      </c>
      <c r="M1024">
        <v>1</v>
      </c>
      <c r="N1024">
        <v>727897</v>
      </c>
      <c r="O1024" t="s">
        <v>3656</v>
      </c>
      <c r="P1024">
        <v>12446</v>
      </c>
      <c r="Q1024" t="s">
        <v>3641</v>
      </c>
      <c r="R1024" t="s">
        <v>3642</v>
      </c>
      <c r="S1024" t="s">
        <v>31813</v>
      </c>
      <c r="T1024">
        <v>1</v>
      </c>
      <c r="U1024">
        <v>1</v>
      </c>
      <c r="V1024">
        <v>-7.1434871790964097E-2</v>
      </c>
      <c r="W1024">
        <v>0.94541066367716797</v>
      </c>
      <c r="X1024">
        <v>0.95159051474143896</v>
      </c>
      <c r="Y1024">
        <v>0.13381022851632099</v>
      </c>
      <c r="Z1024">
        <v>0.65379035313853895</v>
      </c>
      <c r="AA1024">
        <v>0.84521697243271998</v>
      </c>
      <c r="AB1024">
        <v>-1.0349088983947199</v>
      </c>
      <c r="AC1024">
        <v>0.71753805159658501</v>
      </c>
      <c r="AD1024">
        <v>0.87989882095915395</v>
      </c>
      <c r="AE1024">
        <v>-0.86618967411254999</v>
      </c>
      <c r="AF1024">
        <v>0.64997455747578503</v>
      </c>
      <c r="AG1024">
        <v>0.80674443595273604</v>
      </c>
      <c r="AH1024">
        <v>0.85817571206313703</v>
      </c>
      <c r="AI1024">
        <v>0.59609816080359102</v>
      </c>
      <c r="AJ1024">
        <v>0.78121606160956403</v>
      </c>
      <c r="AK1024">
        <v>1.00256560698357</v>
      </c>
    </row>
    <row r="1025" spans="1:37" x14ac:dyDescent="0.2">
      <c r="A1025" t="s">
        <v>3579</v>
      </c>
      <c r="B1025">
        <v>1272141</v>
      </c>
      <c r="C1025">
        <v>1272313</v>
      </c>
      <c r="D1025">
        <v>173</v>
      </c>
      <c r="E1025" t="s">
        <v>3657</v>
      </c>
      <c r="F1025">
        <v>15</v>
      </c>
      <c r="G1025" t="s">
        <v>3658</v>
      </c>
      <c r="H1025" t="s">
        <v>31000</v>
      </c>
      <c r="I1025">
        <v>11</v>
      </c>
      <c r="J1025">
        <v>1259523</v>
      </c>
      <c r="K1025">
        <v>1260085</v>
      </c>
      <c r="L1025">
        <v>563</v>
      </c>
      <c r="M1025">
        <v>1</v>
      </c>
      <c r="N1025">
        <v>727897</v>
      </c>
      <c r="O1025" t="s">
        <v>3656</v>
      </c>
      <c r="P1025">
        <v>12618</v>
      </c>
      <c r="Q1025" t="s">
        <v>3641</v>
      </c>
      <c r="R1025" t="s">
        <v>3642</v>
      </c>
      <c r="S1025" t="s">
        <v>31813</v>
      </c>
      <c r="T1025">
        <v>1</v>
      </c>
      <c r="U1025">
        <v>1</v>
      </c>
      <c r="V1025">
        <v>-7.1434871790964097E-2</v>
      </c>
      <c r="W1025">
        <v>0.94541066367716797</v>
      </c>
      <c r="X1025">
        <v>0.95159051474143896</v>
      </c>
      <c r="Y1025">
        <v>0.13381022851632099</v>
      </c>
      <c r="Z1025">
        <v>0.65379035313853895</v>
      </c>
      <c r="AA1025">
        <v>0.84521697243271998</v>
      </c>
      <c r="AB1025">
        <v>-1.0349088983947199</v>
      </c>
      <c r="AC1025">
        <v>0.71753805159658501</v>
      </c>
      <c r="AD1025">
        <v>0.87989882095915395</v>
      </c>
      <c r="AE1025">
        <v>-0.86618967411254999</v>
      </c>
      <c r="AF1025">
        <v>0.64997455747578503</v>
      </c>
      <c r="AG1025">
        <v>0.80674443595273604</v>
      </c>
      <c r="AH1025">
        <v>0.85817571206313703</v>
      </c>
      <c r="AI1025">
        <v>0.59609816080359102</v>
      </c>
      <c r="AJ1025">
        <v>0.78121606160956403</v>
      </c>
      <c r="AK1025">
        <v>1.00256560698357</v>
      </c>
    </row>
    <row r="1026" spans="1:37" x14ac:dyDescent="0.2">
      <c r="A1026" t="s">
        <v>3579</v>
      </c>
      <c r="B1026">
        <v>1295549</v>
      </c>
      <c r="C1026">
        <v>1295848</v>
      </c>
      <c r="D1026">
        <v>300</v>
      </c>
      <c r="E1026" t="s">
        <v>3659</v>
      </c>
      <c r="F1026">
        <v>20</v>
      </c>
      <c r="G1026" t="s">
        <v>3660</v>
      </c>
      <c r="H1026" t="s">
        <v>31274</v>
      </c>
      <c r="I1026">
        <v>11</v>
      </c>
      <c r="J1026">
        <v>1288636</v>
      </c>
      <c r="K1026">
        <v>1292170</v>
      </c>
      <c r="L1026">
        <v>3535</v>
      </c>
      <c r="M1026">
        <v>2</v>
      </c>
      <c r="N1026">
        <v>54472</v>
      </c>
      <c r="O1026" t="s">
        <v>3661</v>
      </c>
      <c r="P1026">
        <v>-3379</v>
      </c>
      <c r="Q1026" t="s">
        <v>3662</v>
      </c>
      <c r="R1026" t="s">
        <v>3663</v>
      </c>
      <c r="S1026" t="s">
        <v>31815</v>
      </c>
      <c r="T1026">
        <v>0.32911398597860803</v>
      </c>
      <c r="U1026">
        <v>0.603102917160658</v>
      </c>
      <c r="V1026">
        <v>21.243234689687998</v>
      </c>
      <c r="W1026">
        <v>0.29261482077562401</v>
      </c>
      <c r="X1026">
        <v>0.704072456322962</v>
      </c>
      <c r="Y1026">
        <v>21.317235242071899</v>
      </c>
      <c r="Z1026">
        <v>0.48464167878831399</v>
      </c>
      <c r="AA1026">
        <v>0.84435025072159198</v>
      </c>
      <c r="AB1026">
        <v>20.279761117850601</v>
      </c>
      <c r="AC1026">
        <v>0.45677901822897599</v>
      </c>
      <c r="AD1026">
        <v>0.82872126865393902</v>
      </c>
      <c r="AE1026">
        <v>20.317235794209399</v>
      </c>
      <c r="AF1026">
        <v>0.16793847098801201</v>
      </c>
      <c r="AG1026">
        <v>0.68151250837662902</v>
      </c>
      <c r="AH1026">
        <v>21.243234689687998</v>
      </c>
      <c r="AI1026">
        <v>0.14667288820271701</v>
      </c>
      <c r="AJ1026">
        <v>0.78121606160956403</v>
      </c>
      <c r="AK1026">
        <v>21.317235242071899</v>
      </c>
    </row>
    <row r="1027" spans="1:37" x14ac:dyDescent="0.2">
      <c r="A1027" t="s">
        <v>3579</v>
      </c>
      <c r="B1027">
        <v>1296023</v>
      </c>
      <c r="C1027">
        <v>1296171</v>
      </c>
      <c r="D1027">
        <v>149</v>
      </c>
      <c r="E1027" t="s">
        <v>3664</v>
      </c>
      <c r="F1027">
        <v>2</v>
      </c>
      <c r="G1027" t="s">
        <v>3665</v>
      </c>
      <c r="H1027" t="s">
        <v>31816</v>
      </c>
      <c r="I1027">
        <v>11</v>
      </c>
      <c r="J1027">
        <v>1288636</v>
      </c>
      <c r="K1027">
        <v>1292170</v>
      </c>
      <c r="L1027">
        <v>3535</v>
      </c>
      <c r="M1027">
        <v>2</v>
      </c>
      <c r="N1027">
        <v>54472</v>
      </c>
      <c r="O1027" t="s">
        <v>3661</v>
      </c>
      <c r="P1027">
        <v>-3853</v>
      </c>
      <c r="Q1027" t="s">
        <v>3662</v>
      </c>
      <c r="R1027" t="s">
        <v>3663</v>
      </c>
      <c r="S1027" t="s">
        <v>31815</v>
      </c>
      <c r="T1027">
        <v>0.32911398597860803</v>
      </c>
      <c r="U1027">
        <v>0.603102917160658</v>
      </c>
      <c r="V1027">
        <v>21.243234689687998</v>
      </c>
      <c r="W1027">
        <v>0.29261482077562401</v>
      </c>
      <c r="X1027">
        <v>0.704072456322962</v>
      </c>
      <c r="Y1027">
        <v>21.317235242071899</v>
      </c>
      <c r="Z1027">
        <v>0.48464167878831399</v>
      </c>
      <c r="AA1027">
        <v>0.84435025072159198</v>
      </c>
      <c r="AB1027">
        <v>20.279761117850601</v>
      </c>
      <c r="AC1027">
        <v>0.45677901822897599</v>
      </c>
      <c r="AD1027">
        <v>0.82872126865393902</v>
      </c>
      <c r="AE1027">
        <v>20.317235794209399</v>
      </c>
      <c r="AF1027">
        <v>0.16793847098801201</v>
      </c>
      <c r="AG1027">
        <v>0.68151250837662902</v>
      </c>
      <c r="AH1027">
        <v>21.243234689687998</v>
      </c>
      <c r="AI1027">
        <v>0.14667288820271701</v>
      </c>
      <c r="AJ1027">
        <v>0.78121606160956403</v>
      </c>
      <c r="AK1027">
        <v>21.317235242071899</v>
      </c>
    </row>
    <row r="1028" spans="1:37" x14ac:dyDescent="0.2">
      <c r="A1028" t="s">
        <v>3579</v>
      </c>
      <c r="B1028">
        <v>1296171</v>
      </c>
      <c r="C1028">
        <v>1296319</v>
      </c>
      <c r="D1028">
        <v>149</v>
      </c>
      <c r="E1028" t="s">
        <v>3666</v>
      </c>
      <c r="F1028">
        <v>3</v>
      </c>
      <c r="G1028" t="s">
        <v>3667</v>
      </c>
      <c r="H1028" t="s">
        <v>31816</v>
      </c>
      <c r="I1028">
        <v>11</v>
      </c>
      <c r="J1028">
        <v>1288636</v>
      </c>
      <c r="K1028">
        <v>1292170</v>
      </c>
      <c r="L1028">
        <v>3535</v>
      </c>
      <c r="M1028">
        <v>2</v>
      </c>
      <c r="N1028">
        <v>54472</v>
      </c>
      <c r="O1028" t="s">
        <v>3661</v>
      </c>
      <c r="P1028">
        <v>-4001</v>
      </c>
      <c r="Q1028" t="s">
        <v>3662</v>
      </c>
      <c r="R1028" t="s">
        <v>3663</v>
      </c>
      <c r="S1028" t="s">
        <v>31815</v>
      </c>
      <c r="T1028">
        <v>0.32911398597860803</v>
      </c>
      <c r="U1028">
        <v>0.603102917160658</v>
      </c>
      <c r="V1028">
        <v>21.243234689687998</v>
      </c>
      <c r="W1028">
        <v>0.29261482077562401</v>
      </c>
      <c r="X1028">
        <v>0.704072456322962</v>
      </c>
      <c r="Y1028">
        <v>21.317235242071899</v>
      </c>
      <c r="Z1028">
        <v>0.48464167878831399</v>
      </c>
      <c r="AA1028">
        <v>0.84435025072159198</v>
      </c>
      <c r="AB1028">
        <v>20.279761117850601</v>
      </c>
      <c r="AC1028">
        <v>0.45677901822897599</v>
      </c>
      <c r="AD1028">
        <v>0.82872126865393902</v>
      </c>
      <c r="AE1028">
        <v>20.317235794209399</v>
      </c>
      <c r="AF1028">
        <v>0.16793847098801201</v>
      </c>
      <c r="AG1028">
        <v>0.68151250837662902</v>
      </c>
      <c r="AH1028">
        <v>21.243234689687998</v>
      </c>
      <c r="AI1028">
        <v>0.14667288820271701</v>
      </c>
      <c r="AJ1028">
        <v>0.78121606160956403</v>
      </c>
      <c r="AK1028">
        <v>21.317235242071899</v>
      </c>
    </row>
    <row r="1029" spans="1:37" x14ac:dyDescent="0.2">
      <c r="A1029" t="s">
        <v>3579</v>
      </c>
      <c r="B1029">
        <v>1372833</v>
      </c>
      <c r="C1029">
        <v>1373001</v>
      </c>
      <c r="D1029">
        <v>169</v>
      </c>
      <c r="E1029" t="s">
        <v>3668</v>
      </c>
      <c r="F1029">
        <v>5</v>
      </c>
      <c r="G1029" t="s">
        <v>3669</v>
      </c>
      <c r="H1029" t="s">
        <v>31000</v>
      </c>
      <c r="I1029">
        <v>11</v>
      </c>
      <c r="J1029">
        <v>1389899</v>
      </c>
      <c r="K1029">
        <v>1462685</v>
      </c>
      <c r="L1029">
        <v>72787</v>
      </c>
      <c r="M1029">
        <v>1</v>
      </c>
      <c r="N1029">
        <v>9024</v>
      </c>
      <c r="O1029" t="s">
        <v>3670</v>
      </c>
      <c r="P1029">
        <v>-16898</v>
      </c>
      <c r="Q1029" t="s">
        <v>3671</v>
      </c>
      <c r="R1029" t="s">
        <v>3672</v>
      </c>
      <c r="S1029" t="s">
        <v>31817</v>
      </c>
      <c r="T1029">
        <v>0.35387198439864398</v>
      </c>
      <c r="U1029">
        <v>0.603102917160658</v>
      </c>
      <c r="V1029">
        <v>-23.403093847074899</v>
      </c>
      <c r="W1029">
        <v>0.38920677604595899</v>
      </c>
      <c r="X1029">
        <v>0.704072456322962</v>
      </c>
      <c r="Y1029">
        <v>-23.271849326183201</v>
      </c>
      <c r="Z1029">
        <v>0.65379035313853895</v>
      </c>
      <c r="AA1029">
        <v>0.84521697243271998</v>
      </c>
      <c r="AB1029">
        <v>-2.5723756358386098</v>
      </c>
      <c r="AC1029">
        <v>0.71753805159658501</v>
      </c>
      <c r="AD1029">
        <v>0.87989882095915395</v>
      </c>
      <c r="AE1029">
        <v>-2.4036564293636</v>
      </c>
      <c r="AF1029">
        <v>0.32549523997010099</v>
      </c>
      <c r="AG1029">
        <v>0.70473078222419605</v>
      </c>
      <c r="AH1029">
        <v>-22.865510374217301</v>
      </c>
      <c r="AI1029">
        <v>0.35038410267202102</v>
      </c>
      <c r="AJ1029">
        <v>0.78121606160956403</v>
      </c>
      <c r="AK1029">
        <v>-22.7951210557652</v>
      </c>
    </row>
    <row r="1030" spans="1:37" x14ac:dyDescent="0.2">
      <c r="A1030" t="s">
        <v>3579</v>
      </c>
      <c r="B1030">
        <v>1373001</v>
      </c>
      <c r="C1030">
        <v>1373169</v>
      </c>
      <c r="D1030">
        <v>169</v>
      </c>
      <c r="E1030" t="s">
        <v>3673</v>
      </c>
      <c r="F1030">
        <v>3</v>
      </c>
      <c r="G1030" t="s">
        <v>3674</v>
      </c>
      <c r="H1030" t="s">
        <v>31000</v>
      </c>
      <c r="I1030">
        <v>11</v>
      </c>
      <c r="J1030">
        <v>1389899</v>
      </c>
      <c r="K1030">
        <v>1462685</v>
      </c>
      <c r="L1030">
        <v>72787</v>
      </c>
      <c r="M1030">
        <v>1</v>
      </c>
      <c r="N1030">
        <v>9024</v>
      </c>
      <c r="O1030" t="s">
        <v>3670</v>
      </c>
      <c r="P1030">
        <v>-16730</v>
      </c>
      <c r="Q1030" t="s">
        <v>3671</v>
      </c>
      <c r="R1030" t="s">
        <v>3672</v>
      </c>
      <c r="S1030" t="s">
        <v>31817</v>
      </c>
      <c r="T1030">
        <v>0.35387198439864398</v>
      </c>
      <c r="U1030">
        <v>0.603102917160658</v>
      </c>
      <c r="V1030">
        <v>-23.403093847074899</v>
      </c>
      <c r="W1030">
        <v>0.38920677604595899</v>
      </c>
      <c r="X1030">
        <v>0.704072456322962</v>
      </c>
      <c r="Y1030">
        <v>-23.271849326183201</v>
      </c>
      <c r="Z1030">
        <v>0.65379035313853895</v>
      </c>
      <c r="AA1030">
        <v>0.84521697243271998</v>
      </c>
      <c r="AB1030">
        <v>-2.5723756358386098</v>
      </c>
      <c r="AC1030">
        <v>0.71753805159658501</v>
      </c>
      <c r="AD1030">
        <v>0.87989882095915395</v>
      </c>
      <c r="AE1030">
        <v>-2.4036564293636</v>
      </c>
      <c r="AF1030">
        <v>0.32549523997010099</v>
      </c>
      <c r="AG1030">
        <v>0.70473078222419605</v>
      </c>
      <c r="AH1030">
        <v>-22.865510374217301</v>
      </c>
      <c r="AI1030">
        <v>0.35038410267202102</v>
      </c>
      <c r="AJ1030">
        <v>0.78121606160956403</v>
      </c>
      <c r="AK1030">
        <v>-22.7951210557652</v>
      </c>
    </row>
    <row r="1031" spans="1:37" x14ac:dyDescent="0.2">
      <c r="A1031" t="s">
        <v>3579</v>
      </c>
      <c r="B1031">
        <v>1451537</v>
      </c>
      <c r="C1031">
        <v>1451682</v>
      </c>
      <c r="D1031">
        <v>146</v>
      </c>
      <c r="E1031" t="s">
        <v>3675</v>
      </c>
      <c r="F1031">
        <v>5</v>
      </c>
      <c r="G1031" t="s">
        <v>3676</v>
      </c>
      <c r="H1031" t="s">
        <v>30987</v>
      </c>
      <c r="I1031">
        <v>11</v>
      </c>
      <c r="J1031">
        <v>1450685</v>
      </c>
      <c r="K1031">
        <v>1462689</v>
      </c>
      <c r="L1031">
        <v>12005</v>
      </c>
      <c r="M1031">
        <v>1</v>
      </c>
      <c r="N1031">
        <v>9024</v>
      </c>
      <c r="O1031" t="s">
        <v>3677</v>
      </c>
      <c r="P1031">
        <v>852</v>
      </c>
      <c r="Q1031" t="s">
        <v>3671</v>
      </c>
      <c r="R1031" t="s">
        <v>3672</v>
      </c>
      <c r="S1031" t="s">
        <v>31817</v>
      </c>
      <c r="T1031" t="s">
        <v>40</v>
      </c>
      <c r="U1031" t="s">
        <v>40</v>
      </c>
      <c r="V1031">
        <v>0</v>
      </c>
      <c r="W1031" t="s">
        <v>40</v>
      </c>
      <c r="X1031" t="s">
        <v>40</v>
      </c>
      <c r="Y1031">
        <v>0</v>
      </c>
      <c r="Z1031">
        <v>0.48464167878831399</v>
      </c>
      <c r="AA1031">
        <v>0.84435025072159198</v>
      </c>
      <c r="AB1031">
        <v>23.638072470227701</v>
      </c>
      <c r="AC1031">
        <v>0.45677901822897599</v>
      </c>
      <c r="AD1031">
        <v>0.82872126865393902</v>
      </c>
      <c r="AE1031">
        <v>23.675547172812799</v>
      </c>
      <c r="AF1031">
        <v>0.501741946288212</v>
      </c>
      <c r="AG1031">
        <v>0.80674443595273604</v>
      </c>
      <c r="AH1031">
        <v>-23.601546597036201</v>
      </c>
      <c r="AI1031">
        <v>0.52399907623471598</v>
      </c>
      <c r="AJ1031">
        <v>0.78121606160956403</v>
      </c>
      <c r="AK1031">
        <v>-23.531157274812099</v>
      </c>
    </row>
    <row r="1032" spans="1:37" x14ac:dyDescent="0.2">
      <c r="A1032" t="s">
        <v>3579</v>
      </c>
      <c r="B1032">
        <v>1451682</v>
      </c>
      <c r="C1032">
        <v>1451827</v>
      </c>
      <c r="D1032">
        <v>146</v>
      </c>
      <c r="E1032" t="s">
        <v>3678</v>
      </c>
      <c r="F1032">
        <v>7</v>
      </c>
      <c r="G1032" t="s">
        <v>3679</v>
      </c>
      <c r="H1032" t="s">
        <v>30987</v>
      </c>
      <c r="I1032">
        <v>11</v>
      </c>
      <c r="J1032">
        <v>1450685</v>
      </c>
      <c r="K1032">
        <v>1462689</v>
      </c>
      <c r="L1032">
        <v>12005</v>
      </c>
      <c r="M1032">
        <v>1</v>
      </c>
      <c r="N1032">
        <v>9024</v>
      </c>
      <c r="O1032" t="s">
        <v>3677</v>
      </c>
      <c r="P1032">
        <v>997</v>
      </c>
      <c r="Q1032" t="s">
        <v>3671</v>
      </c>
      <c r="R1032" t="s">
        <v>3672</v>
      </c>
      <c r="S1032" t="s">
        <v>31817</v>
      </c>
      <c r="T1032" t="s">
        <v>40</v>
      </c>
      <c r="U1032" t="s">
        <v>40</v>
      </c>
      <c r="V1032">
        <v>0</v>
      </c>
      <c r="W1032" t="s">
        <v>40</v>
      </c>
      <c r="X1032" t="s">
        <v>40</v>
      </c>
      <c r="Y1032">
        <v>0</v>
      </c>
      <c r="Z1032">
        <v>0.48464167878831399</v>
      </c>
      <c r="AA1032">
        <v>0.84435025072159198</v>
      </c>
      <c r="AB1032">
        <v>23.638072470227701</v>
      </c>
      <c r="AC1032">
        <v>0.45677901822897599</v>
      </c>
      <c r="AD1032">
        <v>0.82872126865393902</v>
      </c>
      <c r="AE1032">
        <v>23.675547172812799</v>
      </c>
      <c r="AF1032">
        <v>0.501741946288212</v>
      </c>
      <c r="AG1032">
        <v>0.80674443595273604</v>
      </c>
      <c r="AH1032">
        <v>-23.601546597036201</v>
      </c>
      <c r="AI1032">
        <v>0.52399907623471598</v>
      </c>
      <c r="AJ1032">
        <v>0.78121606160956403</v>
      </c>
      <c r="AK1032">
        <v>-23.531157274812099</v>
      </c>
    </row>
    <row r="1033" spans="1:37" x14ac:dyDescent="0.2">
      <c r="A1033" t="s">
        <v>3579</v>
      </c>
      <c r="B1033">
        <v>1451827</v>
      </c>
      <c r="C1033">
        <v>1451972</v>
      </c>
      <c r="D1033">
        <v>146</v>
      </c>
      <c r="E1033" t="s">
        <v>3680</v>
      </c>
      <c r="F1033">
        <v>6</v>
      </c>
      <c r="G1033" t="s">
        <v>3681</v>
      </c>
      <c r="H1033" t="s">
        <v>30999</v>
      </c>
      <c r="I1033">
        <v>11</v>
      </c>
      <c r="J1033">
        <v>1450685</v>
      </c>
      <c r="K1033">
        <v>1462689</v>
      </c>
      <c r="L1033">
        <v>12005</v>
      </c>
      <c r="M1033">
        <v>1</v>
      </c>
      <c r="N1033">
        <v>9024</v>
      </c>
      <c r="O1033" t="s">
        <v>3677</v>
      </c>
      <c r="P1033">
        <v>1142</v>
      </c>
      <c r="Q1033" t="s">
        <v>3671</v>
      </c>
      <c r="R1033" t="s">
        <v>3672</v>
      </c>
      <c r="S1033" t="s">
        <v>31817</v>
      </c>
      <c r="T1033" t="s">
        <v>40</v>
      </c>
      <c r="U1033" t="s">
        <v>40</v>
      </c>
      <c r="V1033">
        <v>0</v>
      </c>
      <c r="W1033" t="s">
        <v>40</v>
      </c>
      <c r="X1033" t="s">
        <v>40</v>
      </c>
      <c r="Y1033">
        <v>0</v>
      </c>
      <c r="Z1033">
        <v>0.48464167878831399</v>
      </c>
      <c r="AA1033">
        <v>0.84435025072159198</v>
      </c>
      <c r="AB1033">
        <v>23.638072470227701</v>
      </c>
      <c r="AC1033">
        <v>0.45677901822897599</v>
      </c>
      <c r="AD1033">
        <v>0.82872126865393902</v>
      </c>
      <c r="AE1033">
        <v>23.675547172812799</v>
      </c>
      <c r="AF1033">
        <v>0.501741946288212</v>
      </c>
      <c r="AG1033">
        <v>0.80674443595273604</v>
      </c>
      <c r="AH1033">
        <v>-23.601546597036201</v>
      </c>
      <c r="AI1033">
        <v>0.52399907623471598</v>
      </c>
      <c r="AJ1033">
        <v>0.78121606160956403</v>
      </c>
      <c r="AK1033">
        <v>-23.531157274812099</v>
      </c>
    </row>
    <row r="1034" spans="1:37" x14ac:dyDescent="0.2">
      <c r="A1034" t="s">
        <v>3579</v>
      </c>
      <c r="B1034">
        <v>1565498</v>
      </c>
      <c r="C1034">
        <v>1565648</v>
      </c>
      <c r="D1034">
        <v>151</v>
      </c>
      <c r="E1034" t="s">
        <v>3682</v>
      </c>
      <c r="F1034">
        <v>5</v>
      </c>
      <c r="G1034" t="s">
        <v>3683</v>
      </c>
      <c r="H1034" t="s">
        <v>30987</v>
      </c>
      <c r="I1034">
        <v>11</v>
      </c>
      <c r="J1034">
        <v>1554051</v>
      </c>
      <c r="K1034">
        <v>1565936</v>
      </c>
      <c r="L1034">
        <v>11886</v>
      </c>
      <c r="M1034">
        <v>2</v>
      </c>
      <c r="N1034">
        <v>1850</v>
      </c>
      <c r="O1034" t="s">
        <v>3684</v>
      </c>
      <c r="P1034">
        <v>288</v>
      </c>
      <c r="Q1034" t="s">
        <v>3685</v>
      </c>
      <c r="R1034" t="s">
        <v>3686</v>
      </c>
      <c r="S1034" t="s">
        <v>31818</v>
      </c>
      <c r="T1034">
        <v>1</v>
      </c>
      <c r="U1034">
        <v>1</v>
      </c>
      <c r="V1034">
        <v>-0.90892207490546895</v>
      </c>
      <c r="W1034">
        <v>0.39900964277550199</v>
      </c>
      <c r="X1034">
        <v>0.71143044911719</v>
      </c>
      <c r="Y1034">
        <v>-4.9175859261958701</v>
      </c>
      <c r="Z1034">
        <v>0.72004451969238803</v>
      </c>
      <c r="AA1034">
        <v>0.86308114850689799</v>
      </c>
      <c r="AB1034">
        <v>-1.64995441330076</v>
      </c>
      <c r="AC1034">
        <v>0.114586611961368</v>
      </c>
      <c r="AD1034">
        <v>0.68253123924728298</v>
      </c>
      <c r="AE1034">
        <v>-5.9175851639901103</v>
      </c>
      <c r="AF1034">
        <v>0.74414648978297804</v>
      </c>
      <c r="AG1034">
        <v>0.86906519844104402</v>
      </c>
      <c r="AH1034">
        <v>-9.6417561428047499E-2</v>
      </c>
      <c r="AI1034">
        <v>0.78546927494779295</v>
      </c>
      <c r="AJ1034">
        <v>0.92808185275216604</v>
      </c>
      <c r="AK1034">
        <v>-4.0488304803073802</v>
      </c>
    </row>
    <row r="1035" spans="1:37" x14ac:dyDescent="0.2">
      <c r="A1035" t="s">
        <v>3579</v>
      </c>
      <c r="B1035">
        <v>1565648</v>
      </c>
      <c r="C1035">
        <v>1565798</v>
      </c>
      <c r="D1035">
        <v>151</v>
      </c>
      <c r="E1035" t="s">
        <v>3687</v>
      </c>
      <c r="F1035">
        <v>9</v>
      </c>
      <c r="G1035" t="s">
        <v>3688</v>
      </c>
      <c r="H1035" t="s">
        <v>30987</v>
      </c>
      <c r="I1035">
        <v>11</v>
      </c>
      <c r="J1035">
        <v>1554051</v>
      </c>
      <c r="K1035">
        <v>1565936</v>
      </c>
      <c r="L1035">
        <v>11886</v>
      </c>
      <c r="M1035">
        <v>2</v>
      </c>
      <c r="N1035">
        <v>1850</v>
      </c>
      <c r="O1035" t="s">
        <v>3684</v>
      </c>
      <c r="P1035">
        <v>138</v>
      </c>
      <c r="Q1035" t="s">
        <v>3685</v>
      </c>
      <c r="R1035" t="s">
        <v>3686</v>
      </c>
      <c r="S1035" t="s">
        <v>31818</v>
      </c>
      <c r="T1035">
        <v>1</v>
      </c>
      <c r="U1035">
        <v>1</v>
      </c>
      <c r="V1035">
        <v>-0.90892207490546895</v>
      </c>
      <c r="W1035">
        <v>0.39900964277550199</v>
      </c>
      <c r="X1035">
        <v>0.71143044911719</v>
      </c>
      <c r="Y1035">
        <v>-1.45815500047325</v>
      </c>
      <c r="Z1035">
        <v>0.72004451969238803</v>
      </c>
      <c r="AA1035">
        <v>0.86308114850689799</v>
      </c>
      <c r="AB1035">
        <v>-0.87120464054121904</v>
      </c>
      <c r="AC1035">
        <v>0.114586611961368</v>
      </c>
      <c r="AD1035">
        <v>0.68253123924728298</v>
      </c>
      <c r="AE1035">
        <v>-2.4581549311817699</v>
      </c>
      <c r="AF1035">
        <v>0.74414648978297804</v>
      </c>
      <c r="AG1035">
        <v>0.86906519844104402</v>
      </c>
      <c r="AH1035">
        <v>-0.57200521219744904</v>
      </c>
      <c r="AI1035">
        <v>0.78546927494779295</v>
      </c>
      <c r="AJ1035">
        <v>0.92808185275216604</v>
      </c>
      <c r="AK1035">
        <v>-0.58939955458476001</v>
      </c>
    </row>
    <row r="1036" spans="1:37" x14ac:dyDescent="0.2">
      <c r="A1036" t="s">
        <v>3579</v>
      </c>
      <c r="B1036">
        <v>1565798</v>
      </c>
      <c r="C1036">
        <v>1565948</v>
      </c>
      <c r="D1036">
        <v>151</v>
      </c>
      <c r="E1036" t="s">
        <v>3689</v>
      </c>
      <c r="F1036">
        <v>6</v>
      </c>
      <c r="G1036" t="s">
        <v>3690</v>
      </c>
      <c r="H1036" t="s">
        <v>30987</v>
      </c>
      <c r="I1036">
        <v>11</v>
      </c>
      <c r="J1036">
        <v>1554051</v>
      </c>
      <c r="K1036">
        <v>1565936</v>
      </c>
      <c r="L1036">
        <v>11886</v>
      </c>
      <c r="M1036">
        <v>2</v>
      </c>
      <c r="N1036">
        <v>1850</v>
      </c>
      <c r="O1036" t="s">
        <v>3684</v>
      </c>
      <c r="P1036">
        <v>0</v>
      </c>
      <c r="Q1036" t="s">
        <v>3685</v>
      </c>
      <c r="R1036" t="s">
        <v>3686</v>
      </c>
      <c r="S1036" t="s">
        <v>31818</v>
      </c>
      <c r="T1036">
        <v>1</v>
      </c>
      <c r="U1036">
        <v>1</v>
      </c>
      <c r="V1036">
        <v>-0.90892207490546895</v>
      </c>
      <c r="W1036">
        <v>0.39900964277550199</v>
      </c>
      <c r="X1036">
        <v>0.71143044911719</v>
      </c>
      <c r="Y1036">
        <v>-1.45815500047325</v>
      </c>
      <c r="Z1036">
        <v>0.72004451969238803</v>
      </c>
      <c r="AA1036">
        <v>0.86308114850689799</v>
      </c>
      <c r="AB1036">
        <v>-0.87120464054121904</v>
      </c>
      <c r="AC1036">
        <v>0.114586611961368</v>
      </c>
      <c r="AD1036">
        <v>0.68253123924728298</v>
      </c>
      <c r="AE1036">
        <v>-2.4581549311817699</v>
      </c>
      <c r="AF1036">
        <v>0.74414648978297804</v>
      </c>
      <c r="AG1036">
        <v>0.86906519844104402</v>
      </c>
      <c r="AH1036">
        <v>-0.57200521219744904</v>
      </c>
      <c r="AI1036">
        <v>0.78546927494779295</v>
      </c>
      <c r="AJ1036">
        <v>0.92808185275216604</v>
      </c>
      <c r="AK1036">
        <v>-0.58939955458476001</v>
      </c>
    </row>
    <row r="1037" spans="1:37" x14ac:dyDescent="0.2">
      <c r="A1037" t="s">
        <v>3579</v>
      </c>
      <c r="B1037">
        <v>1566600</v>
      </c>
      <c r="C1037">
        <v>1566748</v>
      </c>
      <c r="D1037">
        <v>149</v>
      </c>
      <c r="E1037" t="s">
        <v>3691</v>
      </c>
      <c r="F1037">
        <v>4</v>
      </c>
      <c r="G1037" t="s">
        <v>3692</v>
      </c>
      <c r="H1037" t="s">
        <v>30987</v>
      </c>
      <c r="I1037">
        <v>11</v>
      </c>
      <c r="J1037">
        <v>1554051</v>
      </c>
      <c r="K1037">
        <v>1565936</v>
      </c>
      <c r="L1037">
        <v>11886</v>
      </c>
      <c r="M1037">
        <v>2</v>
      </c>
      <c r="N1037">
        <v>1850</v>
      </c>
      <c r="O1037" t="s">
        <v>3684</v>
      </c>
      <c r="P1037">
        <v>-664</v>
      </c>
      <c r="Q1037" t="s">
        <v>3685</v>
      </c>
      <c r="R1037" t="s">
        <v>3686</v>
      </c>
      <c r="S1037" t="s">
        <v>31818</v>
      </c>
      <c r="T1037">
        <v>0.152084254673993</v>
      </c>
      <c r="U1037">
        <v>0.603102917160658</v>
      </c>
      <c r="V1037">
        <v>25.0245398901999</v>
      </c>
      <c r="W1037">
        <v>0.73420570613580904</v>
      </c>
      <c r="X1037">
        <v>0.95159051474143896</v>
      </c>
      <c r="Y1037">
        <v>0.325145733586095</v>
      </c>
      <c r="Z1037">
        <v>0.203350924423461</v>
      </c>
      <c r="AA1037">
        <v>0.72610664078822296</v>
      </c>
      <c r="AB1037">
        <v>24.9007833784766</v>
      </c>
      <c r="AC1037">
        <v>0.32081866871113202</v>
      </c>
      <c r="AD1037">
        <v>0.68773325147593101</v>
      </c>
      <c r="AE1037">
        <v>-0.67485422229522096</v>
      </c>
      <c r="AF1037">
        <v>0.22065000948199101</v>
      </c>
      <c r="AG1037">
        <v>0.68151250837662902</v>
      </c>
      <c r="AH1037">
        <v>1.3406237166147901</v>
      </c>
      <c r="AI1037">
        <v>0.91725052871964496</v>
      </c>
      <c r="AJ1037">
        <v>0.98621344597861504</v>
      </c>
      <c r="AK1037">
        <v>1.1939011546487901</v>
      </c>
    </row>
    <row r="1038" spans="1:37" x14ac:dyDescent="0.2">
      <c r="A1038" t="s">
        <v>3579</v>
      </c>
      <c r="B1038">
        <v>1566748</v>
      </c>
      <c r="C1038">
        <v>1566896</v>
      </c>
      <c r="D1038">
        <v>149</v>
      </c>
      <c r="E1038" t="s">
        <v>3693</v>
      </c>
      <c r="F1038">
        <v>6</v>
      </c>
      <c r="G1038" t="s">
        <v>3694</v>
      </c>
      <c r="H1038" t="s">
        <v>30987</v>
      </c>
      <c r="I1038">
        <v>11</v>
      </c>
      <c r="J1038">
        <v>1554051</v>
      </c>
      <c r="K1038">
        <v>1565936</v>
      </c>
      <c r="L1038">
        <v>11886</v>
      </c>
      <c r="M1038">
        <v>2</v>
      </c>
      <c r="N1038">
        <v>1850</v>
      </c>
      <c r="O1038" t="s">
        <v>3684</v>
      </c>
      <c r="P1038">
        <v>-812</v>
      </c>
      <c r="Q1038" t="s">
        <v>3685</v>
      </c>
      <c r="R1038" t="s">
        <v>3686</v>
      </c>
      <c r="S1038" t="s">
        <v>31818</v>
      </c>
      <c r="T1038">
        <v>0.152084254673993</v>
      </c>
      <c r="U1038">
        <v>0.603102917160658</v>
      </c>
      <c r="V1038">
        <v>25.0245398901999</v>
      </c>
      <c r="W1038">
        <v>0.73420570613580904</v>
      </c>
      <c r="X1038">
        <v>0.95159051474143896</v>
      </c>
      <c r="Y1038">
        <v>0.254916718526704</v>
      </c>
      <c r="Z1038">
        <v>0.203350924423461</v>
      </c>
      <c r="AA1038">
        <v>0.72610664078822296</v>
      </c>
      <c r="AB1038">
        <v>24.9357226907808</v>
      </c>
      <c r="AC1038">
        <v>0.32081866871113202</v>
      </c>
      <c r="AD1038">
        <v>0.68773325147593101</v>
      </c>
      <c r="AE1038">
        <v>-0.74508323735461202</v>
      </c>
      <c r="AF1038">
        <v>0.22065000948199101</v>
      </c>
      <c r="AG1038">
        <v>0.68151250837662902</v>
      </c>
      <c r="AH1038">
        <v>1.2626212102479699</v>
      </c>
      <c r="AI1038">
        <v>0.91725052871964496</v>
      </c>
      <c r="AJ1038">
        <v>0.98621344597861504</v>
      </c>
      <c r="AK1038">
        <v>1.1236721417588</v>
      </c>
    </row>
    <row r="1039" spans="1:37" x14ac:dyDescent="0.2">
      <c r="A1039" t="s">
        <v>3579</v>
      </c>
      <c r="B1039">
        <v>1838010</v>
      </c>
      <c r="C1039">
        <v>1838155</v>
      </c>
      <c r="D1039">
        <v>146</v>
      </c>
      <c r="E1039" t="s">
        <v>3695</v>
      </c>
      <c r="F1039">
        <v>8</v>
      </c>
      <c r="G1039" t="s">
        <v>3696</v>
      </c>
      <c r="H1039" t="s">
        <v>30987</v>
      </c>
      <c r="I1039">
        <v>11</v>
      </c>
      <c r="J1039">
        <v>1838981</v>
      </c>
      <c r="K1039">
        <v>1841678</v>
      </c>
      <c r="L1039">
        <v>2698</v>
      </c>
      <c r="M1039">
        <v>1</v>
      </c>
      <c r="N1039">
        <v>7136</v>
      </c>
      <c r="O1039" t="s">
        <v>3697</v>
      </c>
      <c r="P1039">
        <v>-826</v>
      </c>
      <c r="Q1039" t="s">
        <v>3698</v>
      </c>
      <c r="R1039" t="s">
        <v>3699</v>
      </c>
      <c r="S1039" t="s">
        <v>31819</v>
      </c>
      <c r="T1039">
        <v>0.17308923567461099</v>
      </c>
      <c r="U1039">
        <v>0.603102917160658</v>
      </c>
      <c r="V1039">
        <v>-23.8215641551148</v>
      </c>
      <c r="W1039" t="s">
        <v>40</v>
      </c>
      <c r="X1039" t="s">
        <v>40</v>
      </c>
      <c r="Y1039">
        <v>0</v>
      </c>
      <c r="Z1039">
        <v>5.50355599158565E-2</v>
      </c>
      <c r="AA1039">
        <v>0.72610664078822296</v>
      </c>
      <c r="AB1039">
        <v>-23.8215641551148</v>
      </c>
      <c r="AC1039">
        <v>0.27780950890804001</v>
      </c>
      <c r="AD1039">
        <v>0.68253123924728298</v>
      </c>
      <c r="AE1039">
        <v>22.965954143226899</v>
      </c>
      <c r="AF1039">
        <v>0.32549523997010099</v>
      </c>
      <c r="AG1039">
        <v>0.70473078222419605</v>
      </c>
      <c r="AH1039">
        <v>-22.891953571051001</v>
      </c>
      <c r="AI1039">
        <v>0.35038410267202102</v>
      </c>
      <c r="AJ1039">
        <v>0.78121606160956403</v>
      </c>
      <c r="AK1039">
        <v>-22.8215642524274</v>
      </c>
    </row>
    <row r="1040" spans="1:37" x14ac:dyDescent="0.2">
      <c r="A1040" t="s">
        <v>3579</v>
      </c>
      <c r="B1040">
        <v>1838155</v>
      </c>
      <c r="C1040">
        <v>1838300</v>
      </c>
      <c r="D1040">
        <v>146</v>
      </c>
      <c r="E1040" t="s">
        <v>3700</v>
      </c>
      <c r="F1040">
        <v>5</v>
      </c>
      <c r="G1040" t="s">
        <v>3701</v>
      </c>
      <c r="H1040" t="s">
        <v>30987</v>
      </c>
      <c r="I1040">
        <v>11</v>
      </c>
      <c r="J1040">
        <v>1838981</v>
      </c>
      <c r="K1040">
        <v>1841678</v>
      </c>
      <c r="L1040">
        <v>2698</v>
      </c>
      <c r="M1040">
        <v>1</v>
      </c>
      <c r="N1040">
        <v>7136</v>
      </c>
      <c r="O1040" t="s">
        <v>3697</v>
      </c>
      <c r="P1040">
        <v>-681</v>
      </c>
      <c r="Q1040" t="s">
        <v>3698</v>
      </c>
      <c r="R1040" t="s">
        <v>3699</v>
      </c>
      <c r="S1040" t="s">
        <v>31819</v>
      </c>
      <c r="T1040">
        <v>0.17308923567461099</v>
      </c>
      <c r="U1040">
        <v>0.603102917160658</v>
      </c>
      <c r="V1040">
        <v>-23.8215641551148</v>
      </c>
      <c r="W1040" t="s">
        <v>40</v>
      </c>
      <c r="X1040" t="s">
        <v>40</v>
      </c>
      <c r="Y1040">
        <v>0</v>
      </c>
      <c r="Z1040">
        <v>5.50355599158565E-2</v>
      </c>
      <c r="AA1040">
        <v>0.72610664078822296</v>
      </c>
      <c r="AB1040">
        <v>-23.8215641551148</v>
      </c>
      <c r="AC1040">
        <v>0.27780950890804001</v>
      </c>
      <c r="AD1040">
        <v>0.68253123924728298</v>
      </c>
      <c r="AE1040">
        <v>22.965954143226899</v>
      </c>
      <c r="AF1040">
        <v>0.32549523997010099</v>
      </c>
      <c r="AG1040">
        <v>0.70473078222419605</v>
      </c>
      <c r="AH1040">
        <v>-22.891953571051001</v>
      </c>
      <c r="AI1040">
        <v>0.35038410267202102</v>
      </c>
      <c r="AJ1040">
        <v>0.78121606160956403</v>
      </c>
      <c r="AK1040">
        <v>-22.8215642524274</v>
      </c>
    </row>
    <row r="1041" spans="1:37" x14ac:dyDescent="0.2">
      <c r="A1041" t="s">
        <v>3579</v>
      </c>
      <c r="B1041">
        <v>1964332</v>
      </c>
      <c r="C1041">
        <v>1964630</v>
      </c>
      <c r="D1041">
        <v>299</v>
      </c>
      <c r="E1041" t="s">
        <v>3702</v>
      </c>
      <c r="F1041">
        <v>14</v>
      </c>
      <c r="G1041" t="s">
        <v>3703</v>
      </c>
      <c r="H1041" t="s">
        <v>31820</v>
      </c>
      <c r="I1041">
        <v>11</v>
      </c>
      <c r="J1041">
        <v>1955577</v>
      </c>
      <c r="K1041">
        <v>1956346</v>
      </c>
      <c r="L1041">
        <v>770</v>
      </c>
      <c r="M1041">
        <v>1</v>
      </c>
      <c r="N1041">
        <v>6150</v>
      </c>
      <c r="O1041" t="s">
        <v>3704</v>
      </c>
      <c r="P1041">
        <v>8755</v>
      </c>
      <c r="Q1041" t="s">
        <v>3705</v>
      </c>
      <c r="R1041" t="s">
        <v>3706</v>
      </c>
      <c r="S1041" t="s">
        <v>31821</v>
      </c>
      <c r="T1041" t="s">
        <v>40</v>
      </c>
      <c r="U1041" t="s">
        <v>40</v>
      </c>
      <c r="V1041">
        <v>0</v>
      </c>
      <c r="W1041" t="s">
        <v>40</v>
      </c>
      <c r="X1041" t="s">
        <v>40</v>
      </c>
      <c r="Y1041">
        <v>0</v>
      </c>
      <c r="Z1041">
        <v>0.48464167878831399</v>
      </c>
      <c r="AA1041">
        <v>0.84435025072159198</v>
      </c>
      <c r="AB1041">
        <v>23.531157274812099</v>
      </c>
      <c r="AC1041">
        <v>0.45677901822897599</v>
      </c>
      <c r="AD1041">
        <v>0.82872126865393902</v>
      </c>
      <c r="AE1041">
        <v>23.568631977179098</v>
      </c>
      <c r="AF1041">
        <v>0.501741946288212</v>
      </c>
      <c r="AG1041">
        <v>0.80674443595273604</v>
      </c>
      <c r="AH1041">
        <v>-23.4946314018385</v>
      </c>
      <c r="AI1041">
        <v>0.52399907623471598</v>
      </c>
      <c r="AJ1041">
        <v>0.78121606160956403</v>
      </c>
      <c r="AK1041">
        <v>-23.424242080050298</v>
      </c>
    </row>
    <row r="1042" spans="1:37" x14ac:dyDescent="0.2">
      <c r="A1042" t="s">
        <v>3579</v>
      </c>
      <c r="B1042">
        <v>1964735</v>
      </c>
      <c r="C1042">
        <v>1964890</v>
      </c>
      <c r="D1042">
        <v>156</v>
      </c>
      <c r="E1042" t="s">
        <v>3707</v>
      </c>
      <c r="F1042">
        <v>9</v>
      </c>
      <c r="G1042" t="s">
        <v>3708</v>
      </c>
      <c r="H1042" t="s">
        <v>31820</v>
      </c>
      <c r="I1042">
        <v>11</v>
      </c>
      <c r="J1042">
        <v>1955577</v>
      </c>
      <c r="K1042">
        <v>1956346</v>
      </c>
      <c r="L1042">
        <v>770</v>
      </c>
      <c r="M1042">
        <v>1</v>
      </c>
      <c r="N1042">
        <v>6150</v>
      </c>
      <c r="O1042" t="s">
        <v>3704</v>
      </c>
      <c r="P1042">
        <v>9158</v>
      </c>
      <c r="Q1042" t="s">
        <v>3705</v>
      </c>
      <c r="R1042" t="s">
        <v>3706</v>
      </c>
      <c r="S1042" t="s">
        <v>31821</v>
      </c>
      <c r="T1042" t="s">
        <v>40</v>
      </c>
      <c r="U1042" t="s">
        <v>40</v>
      </c>
      <c r="V1042">
        <v>0</v>
      </c>
      <c r="W1042" t="s">
        <v>40</v>
      </c>
      <c r="X1042" t="s">
        <v>40</v>
      </c>
      <c r="Y1042">
        <v>0</v>
      </c>
      <c r="Z1042">
        <v>0.48464167878831399</v>
      </c>
      <c r="AA1042">
        <v>0.84435025072159198</v>
      </c>
      <c r="AB1042">
        <v>23.531157274812099</v>
      </c>
      <c r="AC1042">
        <v>0.45677901822897599</v>
      </c>
      <c r="AD1042">
        <v>0.82872126865393902</v>
      </c>
      <c r="AE1042">
        <v>23.568631977179098</v>
      </c>
      <c r="AF1042">
        <v>0.501741946288212</v>
      </c>
      <c r="AG1042">
        <v>0.80674443595273604</v>
      </c>
      <c r="AH1042">
        <v>-23.4946314018385</v>
      </c>
      <c r="AI1042">
        <v>0.52399907623471598</v>
      </c>
      <c r="AJ1042">
        <v>0.78121606160956403</v>
      </c>
      <c r="AK1042">
        <v>-23.424242080050298</v>
      </c>
    </row>
    <row r="1043" spans="1:37" x14ac:dyDescent="0.2">
      <c r="A1043" t="s">
        <v>3579</v>
      </c>
      <c r="B1043">
        <v>2067819</v>
      </c>
      <c r="C1043">
        <v>2067970</v>
      </c>
      <c r="D1043">
        <v>152</v>
      </c>
      <c r="E1043" t="s">
        <v>3709</v>
      </c>
      <c r="F1043">
        <v>0</v>
      </c>
      <c r="G1043" t="s">
        <v>3710</v>
      </c>
      <c r="H1043" t="s">
        <v>31000</v>
      </c>
      <c r="I1043">
        <v>11</v>
      </c>
      <c r="J1043">
        <v>2134134</v>
      </c>
      <c r="K1043">
        <v>2134209</v>
      </c>
      <c r="L1043">
        <v>76</v>
      </c>
      <c r="M1043">
        <v>2</v>
      </c>
      <c r="N1043">
        <v>619552</v>
      </c>
      <c r="O1043" t="s">
        <v>3711</v>
      </c>
      <c r="P1043">
        <v>66239</v>
      </c>
      <c r="Q1043" t="s">
        <v>3712</v>
      </c>
      <c r="R1043" t="s">
        <v>3713</v>
      </c>
      <c r="S1043" t="s">
        <v>31822</v>
      </c>
      <c r="T1043">
        <v>0.97213403838398904</v>
      </c>
      <c r="U1043">
        <v>1</v>
      </c>
      <c r="V1043">
        <v>0.24272436392223601</v>
      </c>
      <c r="W1043">
        <v>0.38920677604595899</v>
      </c>
      <c r="X1043">
        <v>0.704072456322962</v>
      </c>
      <c r="Y1043">
        <v>-23.742131909522602</v>
      </c>
      <c r="Z1043">
        <v>0.69013698642955401</v>
      </c>
      <c r="AA1043">
        <v>0.84521697243271998</v>
      </c>
      <c r="AB1043">
        <v>-0.72074968467746103</v>
      </c>
      <c r="AC1043">
        <v>0.75388744886274095</v>
      </c>
      <c r="AD1043">
        <v>0.87989882095915395</v>
      </c>
      <c r="AE1043">
        <v>-0.55203045888859403</v>
      </c>
      <c r="AF1043">
        <v>0.61410715005536498</v>
      </c>
      <c r="AG1043">
        <v>0.80674443595273604</v>
      </c>
      <c r="AH1043">
        <v>1.17233495109198</v>
      </c>
      <c r="AI1043">
        <v>0.35038410267202102</v>
      </c>
      <c r="AJ1043">
        <v>0.78121606160956403</v>
      </c>
      <c r="AK1043">
        <v>-23.9621156793668</v>
      </c>
    </row>
    <row r="1044" spans="1:37" x14ac:dyDescent="0.2">
      <c r="A1044" t="s">
        <v>3579</v>
      </c>
      <c r="B1044">
        <v>2197373</v>
      </c>
      <c r="C1044">
        <v>2197583</v>
      </c>
      <c r="D1044">
        <v>211</v>
      </c>
      <c r="E1044" t="s">
        <v>3714</v>
      </c>
      <c r="F1044">
        <v>5</v>
      </c>
      <c r="G1044" t="s">
        <v>3715</v>
      </c>
      <c r="H1044" t="s">
        <v>31000</v>
      </c>
      <c r="I1044">
        <v>11</v>
      </c>
      <c r="J1044">
        <v>2173063</v>
      </c>
      <c r="K1044">
        <v>2173138</v>
      </c>
      <c r="L1044">
        <v>76</v>
      </c>
      <c r="M1044">
        <v>1</v>
      </c>
      <c r="N1044">
        <v>100616126</v>
      </c>
      <c r="O1044" t="s">
        <v>3716</v>
      </c>
      <c r="P1044">
        <v>24310</v>
      </c>
      <c r="Q1044" t="s">
        <v>3717</v>
      </c>
      <c r="R1044" t="s">
        <v>3718</v>
      </c>
      <c r="S1044" t="s">
        <v>31823</v>
      </c>
      <c r="T1044">
        <v>0.70256070091544098</v>
      </c>
      <c r="U1044">
        <v>0.91011648993291805</v>
      </c>
      <c r="V1044">
        <v>0.52491044040237</v>
      </c>
      <c r="W1044">
        <v>0.93865916871235699</v>
      </c>
      <c r="X1044">
        <v>0.95159051474143896</v>
      </c>
      <c r="Y1044">
        <v>-0.153635638337522</v>
      </c>
      <c r="Z1044">
        <v>0.75276565822693098</v>
      </c>
      <c r="AA1044">
        <v>0.89242711788733997</v>
      </c>
      <c r="AB1044">
        <v>0.12737892239661</v>
      </c>
      <c r="AC1044">
        <v>0.64946879636856203</v>
      </c>
      <c r="AD1044">
        <v>0.87989882095915395</v>
      </c>
      <c r="AE1044">
        <v>-0.41516776333299199</v>
      </c>
      <c r="AF1044">
        <v>0.21095277324700601</v>
      </c>
      <c r="AG1044">
        <v>0.68151250837662902</v>
      </c>
      <c r="AH1044">
        <v>0.72486565496893895</v>
      </c>
      <c r="AI1044">
        <v>0.60635137249803095</v>
      </c>
      <c r="AJ1044">
        <v>0.79130090518657403</v>
      </c>
      <c r="AK1044">
        <v>0.13364214561589699</v>
      </c>
    </row>
    <row r="1045" spans="1:37" x14ac:dyDescent="0.2">
      <c r="A1045" t="s">
        <v>3579</v>
      </c>
      <c r="B1045">
        <v>2396618</v>
      </c>
      <c r="C1045">
        <v>2396761</v>
      </c>
      <c r="D1045">
        <v>144</v>
      </c>
      <c r="E1045" t="s">
        <v>3719</v>
      </c>
      <c r="F1045">
        <v>9</v>
      </c>
      <c r="G1045" t="s">
        <v>3720</v>
      </c>
      <c r="H1045" t="s">
        <v>30987</v>
      </c>
      <c r="I1045">
        <v>11</v>
      </c>
      <c r="J1045">
        <v>2396313</v>
      </c>
      <c r="K1045">
        <v>2397299</v>
      </c>
      <c r="L1045">
        <v>987</v>
      </c>
      <c r="M1045">
        <v>1</v>
      </c>
      <c r="N1045">
        <v>975</v>
      </c>
      <c r="O1045" t="s">
        <v>3721</v>
      </c>
      <c r="P1045">
        <v>305</v>
      </c>
      <c r="Q1045" t="s">
        <v>3722</v>
      </c>
      <c r="R1045" t="s">
        <v>3723</v>
      </c>
      <c r="S1045" t="s">
        <v>31824</v>
      </c>
      <c r="T1045">
        <v>0.97213403838398904</v>
      </c>
      <c r="U1045">
        <v>1</v>
      </c>
      <c r="V1045">
        <v>4.5719455817851999</v>
      </c>
      <c r="W1045">
        <v>0.427323497058756</v>
      </c>
      <c r="X1045">
        <v>0.73460997439807996</v>
      </c>
      <c r="Y1045">
        <v>-0.29291862128433299</v>
      </c>
      <c r="Z1045">
        <v>0.93459220503170903</v>
      </c>
      <c r="AA1045">
        <v>0.99919698600769702</v>
      </c>
      <c r="AB1045">
        <v>4.0551279514889504</v>
      </c>
      <c r="AC1045">
        <v>0.122775156056933</v>
      </c>
      <c r="AD1045">
        <v>0.68253123924728298</v>
      </c>
      <c r="AE1045">
        <v>-1.2929185738564499</v>
      </c>
      <c r="AF1045">
        <v>0.98343762640780896</v>
      </c>
      <c r="AG1045">
        <v>1</v>
      </c>
      <c r="AH1045">
        <v>2.2968121263904302</v>
      </c>
      <c r="AI1045">
        <v>0.81350599864527495</v>
      </c>
      <c r="AJ1045">
        <v>0.94390293416205995</v>
      </c>
      <c r="AK1045">
        <v>0.575836813457136</v>
      </c>
    </row>
    <row r="1046" spans="1:37" x14ac:dyDescent="0.2">
      <c r="A1046" t="s">
        <v>3579</v>
      </c>
      <c r="B1046">
        <v>2396761</v>
      </c>
      <c r="C1046">
        <v>2396904</v>
      </c>
      <c r="D1046">
        <v>144</v>
      </c>
      <c r="E1046" t="s">
        <v>3724</v>
      </c>
      <c r="F1046">
        <v>6</v>
      </c>
      <c r="G1046" t="s">
        <v>3725</v>
      </c>
      <c r="H1046" t="s">
        <v>30987</v>
      </c>
      <c r="I1046">
        <v>11</v>
      </c>
      <c r="J1046">
        <v>2396313</v>
      </c>
      <c r="K1046">
        <v>2397299</v>
      </c>
      <c r="L1046">
        <v>987</v>
      </c>
      <c r="M1046">
        <v>1</v>
      </c>
      <c r="N1046">
        <v>975</v>
      </c>
      <c r="O1046" t="s">
        <v>3721</v>
      </c>
      <c r="P1046">
        <v>448</v>
      </c>
      <c r="Q1046" t="s">
        <v>3722</v>
      </c>
      <c r="R1046" t="s">
        <v>3723</v>
      </c>
      <c r="S1046" t="s">
        <v>31824</v>
      </c>
      <c r="T1046">
        <v>0.97213403838398904</v>
      </c>
      <c r="U1046">
        <v>1</v>
      </c>
      <c r="V1046">
        <v>4.5719455817851999</v>
      </c>
      <c r="W1046">
        <v>0.427323497058756</v>
      </c>
      <c r="X1046">
        <v>0.73460997439807996</v>
      </c>
      <c r="Y1046">
        <v>-0.29291862128433299</v>
      </c>
      <c r="Z1046">
        <v>0.93459220503170903</v>
      </c>
      <c r="AA1046">
        <v>0.99919698600769702</v>
      </c>
      <c r="AB1046">
        <v>4.0551279514889504</v>
      </c>
      <c r="AC1046">
        <v>0.122775156056933</v>
      </c>
      <c r="AD1046">
        <v>0.68253123924728298</v>
      </c>
      <c r="AE1046">
        <v>-1.2929185738564499</v>
      </c>
      <c r="AF1046">
        <v>0.98343762640780896</v>
      </c>
      <c r="AG1046">
        <v>1</v>
      </c>
      <c r="AH1046">
        <v>2.2968121263904302</v>
      </c>
      <c r="AI1046">
        <v>0.81350599864527495</v>
      </c>
      <c r="AJ1046">
        <v>0.94390293416205995</v>
      </c>
      <c r="AK1046">
        <v>0.575836813457136</v>
      </c>
    </row>
    <row r="1047" spans="1:37" x14ac:dyDescent="0.2">
      <c r="A1047" t="s">
        <v>3579</v>
      </c>
      <c r="B1047">
        <v>2421884</v>
      </c>
      <c r="C1047">
        <v>2422060</v>
      </c>
      <c r="D1047">
        <v>177</v>
      </c>
      <c r="E1047" t="s">
        <v>3726</v>
      </c>
      <c r="F1047">
        <v>5</v>
      </c>
      <c r="G1047" t="s">
        <v>3727</v>
      </c>
      <c r="H1047" t="s">
        <v>30987</v>
      </c>
      <c r="I1047">
        <v>11</v>
      </c>
      <c r="J1047">
        <v>2404515</v>
      </c>
      <c r="K1047">
        <v>2423012</v>
      </c>
      <c r="L1047">
        <v>18498</v>
      </c>
      <c r="M1047">
        <v>2</v>
      </c>
      <c r="N1047">
        <v>29850</v>
      </c>
      <c r="O1047" t="s">
        <v>3728</v>
      </c>
      <c r="P1047">
        <v>952</v>
      </c>
      <c r="Q1047" t="s">
        <v>3729</v>
      </c>
      <c r="R1047" t="s">
        <v>3730</v>
      </c>
      <c r="S1047" t="s">
        <v>31825</v>
      </c>
      <c r="T1047">
        <v>1</v>
      </c>
      <c r="U1047">
        <v>1</v>
      </c>
      <c r="V1047">
        <v>-0.54782070790447002</v>
      </c>
      <c r="W1047">
        <v>0.123414495547065</v>
      </c>
      <c r="X1047">
        <v>0.704072456322962</v>
      </c>
      <c r="Y1047">
        <v>25.189292561278901</v>
      </c>
      <c r="Z1047">
        <v>0.65379035313853895</v>
      </c>
      <c r="AA1047">
        <v>0.84521697243271998</v>
      </c>
      <c r="AB1047">
        <v>-1.51129473628888</v>
      </c>
      <c r="AC1047">
        <v>0.27780950890804001</v>
      </c>
      <c r="AD1047">
        <v>0.68253123924728298</v>
      </c>
      <c r="AE1047">
        <v>24.189292598987599</v>
      </c>
      <c r="AF1047">
        <v>0.64997455747578503</v>
      </c>
      <c r="AG1047">
        <v>0.80674443595273604</v>
      </c>
      <c r="AH1047">
        <v>0.381789901928969</v>
      </c>
      <c r="AI1047">
        <v>3.6185182304427702E-2</v>
      </c>
      <c r="AJ1047">
        <v>0.78121606160956403</v>
      </c>
      <c r="AK1047">
        <v>25.189292561278901</v>
      </c>
    </row>
    <row r="1048" spans="1:37" x14ac:dyDescent="0.2">
      <c r="A1048" t="s">
        <v>3579</v>
      </c>
      <c r="B1048">
        <v>2775897</v>
      </c>
      <c r="C1048">
        <v>2776054</v>
      </c>
      <c r="D1048">
        <v>158</v>
      </c>
      <c r="E1048" t="s">
        <v>3731</v>
      </c>
      <c r="F1048">
        <v>9</v>
      </c>
      <c r="G1048" t="s">
        <v>3732</v>
      </c>
      <c r="H1048" t="s">
        <v>30999</v>
      </c>
      <c r="I1048">
        <v>11</v>
      </c>
      <c r="J1048">
        <v>2777575</v>
      </c>
      <c r="K1048">
        <v>2848293</v>
      </c>
      <c r="L1048">
        <v>70719</v>
      </c>
      <c r="M1048">
        <v>1</v>
      </c>
      <c r="N1048">
        <v>3784</v>
      </c>
      <c r="O1048" t="s">
        <v>3733</v>
      </c>
      <c r="P1048">
        <v>-1521</v>
      </c>
      <c r="Q1048" t="s">
        <v>3734</v>
      </c>
      <c r="R1048" t="s">
        <v>3735</v>
      </c>
      <c r="S1048" t="s">
        <v>31826</v>
      </c>
      <c r="T1048">
        <v>0.32911398597860803</v>
      </c>
      <c r="U1048">
        <v>0.603102917160658</v>
      </c>
      <c r="V1048">
        <v>24.773323555828501</v>
      </c>
      <c r="W1048">
        <v>0.123414495547065</v>
      </c>
      <c r="X1048">
        <v>0.704072456322962</v>
      </c>
      <c r="Y1048">
        <v>25.7002789215036</v>
      </c>
      <c r="Z1048">
        <v>0.48464167878831399</v>
      </c>
      <c r="AA1048">
        <v>0.84435025072159198</v>
      </c>
      <c r="AB1048">
        <v>23.8098494796488</v>
      </c>
      <c r="AC1048">
        <v>0.27780950890804001</v>
      </c>
      <c r="AD1048">
        <v>0.68253123924728298</v>
      </c>
      <c r="AE1048">
        <v>24.700278947965501</v>
      </c>
      <c r="AF1048">
        <v>0.16793847098801201</v>
      </c>
      <c r="AG1048">
        <v>0.68151250837662902</v>
      </c>
      <c r="AH1048">
        <v>24.773323555828501</v>
      </c>
      <c r="AI1048">
        <v>3.6185182304427702E-2</v>
      </c>
      <c r="AJ1048">
        <v>0.78121606160956403</v>
      </c>
      <c r="AK1048">
        <v>25.7002789215036</v>
      </c>
    </row>
    <row r="1049" spans="1:37" x14ac:dyDescent="0.2">
      <c r="A1049" t="s">
        <v>3579</v>
      </c>
      <c r="B1049">
        <v>2776054</v>
      </c>
      <c r="C1049">
        <v>2776211</v>
      </c>
      <c r="D1049">
        <v>158</v>
      </c>
      <c r="E1049" t="s">
        <v>3736</v>
      </c>
      <c r="F1049">
        <v>6</v>
      </c>
      <c r="G1049" t="s">
        <v>3737</v>
      </c>
      <c r="H1049" t="s">
        <v>30999</v>
      </c>
      <c r="I1049">
        <v>11</v>
      </c>
      <c r="J1049">
        <v>2777575</v>
      </c>
      <c r="K1049">
        <v>2848293</v>
      </c>
      <c r="L1049">
        <v>70719</v>
      </c>
      <c r="M1049">
        <v>1</v>
      </c>
      <c r="N1049">
        <v>3784</v>
      </c>
      <c r="O1049" t="s">
        <v>3733</v>
      </c>
      <c r="P1049">
        <v>-1364</v>
      </c>
      <c r="Q1049" t="s">
        <v>3734</v>
      </c>
      <c r="R1049" t="s">
        <v>3735</v>
      </c>
      <c r="S1049" t="s">
        <v>31826</v>
      </c>
      <c r="T1049">
        <v>0.32911398597860803</v>
      </c>
      <c r="U1049">
        <v>0.603102917160658</v>
      </c>
      <c r="V1049">
        <v>24.773323555828501</v>
      </c>
      <c r="W1049">
        <v>0.123414495547065</v>
      </c>
      <c r="X1049">
        <v>0.704072456322962</v>
      </c>
      <c r="Y1049">
        <v>25.8529005537046</v>
      </c>
      <c r="Z1049">
        <v>0.48464167878831399</v>
      </c>
      <c r="AA1049">
        <v>0.84435025072159198</v>
      </c>
      <c r="AB1049">
        <v>23.8098494796488</v>
      </c>
      <c r="AC1049">
        <v>0.27780950890804001</v>
      </c>
      <c r="AD1049">
        <v>0.68253123924728298</v>
      </c>
      <c r="AE1049">
        <v>24.852900577509999</v>
      </c>
      <c r="AF1049">
        <v>0.16793847098801201</v>
      </c>
      <c r="AG1049">
        <v>0.68151250837662902</v>
      </c>
      <c r="AH1049">
        <v>24.773323555828501</v>
      </c>
      <c r="AI1049">
        <v>3.6185182304427702E-2</v>
      </c>
      <c r="AJ1049">
        <v>0.78121606160956403</v>
      </c>
      <c r="AK1049">
        <v>25.8529005537046</v>
      </c>
    </row>
    <row r="1050" spans="1:37" x14ac:dyDescent="0.2">
      <c r="A1050" t="s">
        <v>3579</v>
      </c>
      <c r="B1050">
        <v>2902891</v>
      </c>
      <c r="C1050">
        <v>2903044</v>
      </c>
      <c r="D1050">
        <v>154</v>
      </c>
      <c r="E1050" t="s">
        <v>3738</v>
      </c>
      <c r="F1050">
        <v>2</v>
      </c>
      <c r="G1050" t="s">
        <v>3739</v>
      </c>
      <c r="H1050" t="s">
        <v>30987</v>
      </c>
      <c r="I1050">
        <v>11</v>
      </c>
      <c r="J1050">
        <v>2903114</v>
      </c>
      <c r="K1050">
        <v>2909356</v>
      </c>
      <c r="L1050">
        <v>6243</v>
      </c>
      <c r="M1050">
        <v>1</v>
      </c>
      <c r="N1050">
        <v>5002</v>
      </c>
      <c r="O1050" t="s">
        <v>3740</v>
      </c>
      <c r="P1050">
        <v>-70</v>
      </c>
      <c r="Q1050" t="s">
        <v>3741</v>
      </c>
      <c r="R1050" t="s">
        <v>3742</v>
      </c>
      <c r="S1050" t="s">
        <v>31827</v>
      </c>
      <c r="T1050" t="s">
        <v>40</v>
      </c>
      <c r="U1050" t="s">
        <v>40</v>
      </c>
      <c r="V1050">
        <v>0</v>
      </c>
      <c r="W1050">
        <v>0.29261482077562401</v>
      </c>
      <c r="X1050">
        <v>0.704072456322962</v>
      </c>
      <c r="Y1050">
        <v>22.801341580966199</v>
      </c>
      <c r="Z1050">
        <v>0.48464167878831399</v>
      </c>
      <c r="AA1050">
        <v>0.84435025072159198</v>
      </c>
      <c r="AB1050">
        <v>21.763867083308099</v>
      </c>
      <c r="AC1050">
        <v>0.45677901822897599</v>
      </c>
      <c r="AD1050">
        <v>0.82872126865393902</v>
      </c>
      <c r="AE1050">
        <v>21.801341778338699</v>
      </c>
      <c r="AF1050">
        <v>0.501741946288212</v>
      </c>
      <c r="AG1050">
        <v>0.80674443595273604</v>
      </c>
      <c r="AH1050">
        <v>-21.727341217671</v>
      </c>
      <c r="AI1050">
        <v>0.14667288820271701</v>
      </c>
      <c r="AJ1050">
        <v>0.78121606160956403</v>
      </c>
      <c r="AK1050">
        <v>22.801341580966199</v>
      </c>
    </row>
    <row r="1051" spans="1:37" x14ac:dyDescent="0.2">
      <c r="A1051" t="s">
        <v>3579</v>
      </c>
      <c r="B1051">
        <v>2903044</v>
      </c>
      <c r="C1051">
        <v>2903197</v>
      </c>
      <c r="D1051">
        <v>154</v>
      </c>
      <c r="E1051" t="s">
        <v>3743</v>
      </c>
      <c r="F1051">
        <v>2</v>
      </c>
      <c r="G1051" t="s">
        <v>3744</v>
      </c>
      <c r="H1051" t="s">
        <v>30987</v>
      </c>
      <c r="I1051">
        <v>11</v>
      </c>
      <c r="J1051">
        <v>2903114</v>
      </c>
      <c r="K1051">
        <v>2909356</v>
      </c>
      <c r="L1051">
        <v>6243</v>
      </c>
      <c r="M1051">
        <v>1</v>
      </c>
      <c r="N1051">
        <v>5002</v>
      </c>
      <c r="O1051" t="s">
        <v>3740</v>
      </c>
      <c r="P1051">
        <v>0</v>
      </c>
      <c r="Q1051" t="s">
        <v>3741</v>
      </c>
      <c r="R1051" t="s">
        <v>3742</v>
      </c>
      <c r="S1051" t="s">
        <v>31827</v>
      </c>
      <c r="T1051">
        <v>0.32911398597860803</v>
      </c>
      <c r="U1051">
        <v>0.603102917160658</v>
      </c>
      <c r="V1051">
        <v>20.5858079677812</v>
      </c>
      <c r="W1051">
        <v>0.49709177864118298</v>
      </c>
      <c r="X1051">
        <v>0.78363289935355196</v>
      </c>
      <c r="Y1051">
        <v>-1.47550295835956</v>
      </c>
      <c r="Z1051">
        <v>0.203350924423461</v>
      </c>
      <c r="AA1051">
        <v>0.72610664078822296</v>
      </c>
      <c r="AB1051">
        <v>24.184968168863701</v>
      </c>
      <c r="AC1051">
        <v>0.92091778829119397</v>
      </c>
      <c r="AD1051">
        <v>0.94068432309766403</v>
      </c>
      <c r="AE1051">
        <v>-2.47550279745436</v>
      </c>
      <c r="AF1051">
        <v>0.98343762640780896</v>
      </c>
      <c r="AG1051">
        <v>1</v>
      </c>
      <c r="AH1051">
        <v>-3.5002551495780598</v>
      </c>
      <c r="AI1051">
        <v>0.197630579561902</v>
      </c>
      <c r="AJ1051">
        <v>0.78121606160956403</v>
      </c>
      <c r="AK1051">
        <v>-0.60674753943752402</v>
      </c>
    </row>
    <row r="1052" spans="1:37" x14ac:dyDescent="0.2">
      <c r="A1052" t="s">
        <v>3579</v>
      </c>
      <c r="B1052">
        <v>3234660</v>
      </c>
      <c r="C1052">
        <v>3234948</v>
      </c>
      <c r="D1052">
        <v>289</v>
      </c>
      <c r="E1052" t="s">
        <v>3745</v>
      </c>
      <c r="F1052">
        <v>3</v>
      </c>
      <c r="G1052" t="s">
        <v>3746</v>
      </c>
      <c r="H1052" t="s">
        <v>31032</v>
      </c>
      <c r="I1052">
        <v>11</v>
      </c>
      <c r="J1052">
        <v>3225030</v>
      </c>
      <c r="K1052">
        <v>3232417</v>
      </c>
      <c r="L1052">
        <v>7388</v>
      </c>
      <c r="M1052">
        <v>2</v>
      </c>
      <c r="N1052">
        <v>116534</v>
      </c>
      <c r="O1052" t="s">
        <v>3747</v>
      </c>
      <c r="P1052">
        <v>-2243</v>
      </c>
      <c r="Q1052" t="s">
        <v>3748</v>
      </c>
      <c r="R1052" t="s">
        <v>3749</v>
      </c>
      <c r="S1052" t="s">
        <v>31828</v>
      </c>
      <c r="T1052">
        <v>0.27938500886818901</v>
      </c>
      <c r="U1052">
        <v>0.603102917160658</v>
      </c>
      <c r="V1052">
        <v>2.49257265012759</v>
      </c>
      <c r="W1052">
        <v>1</v>
      </c>
      <c r="X1052">
        <v>1</v>
      </c>
      <c r="Y1052">
        <v>0.27856445647807698</v>
      </c>
      <c r="Z1052">
        <v>0.616799557564497</v>
      </c>
      <c r="AA1052">
        <v>0.84521697243271998</v>
      </c>
      <c r="AB1052">
        <v>2.0847172865815402</v>
      </c>
      <c r="AC1052">
        <v>0.469713004540048</v>
      </c>
      <c r="AD1052">
        <v>0.84721801401975505</v>
      </c>
      <c r="AE1052">
        <v>-0.69115910101911304</v>
      </c>
      <c r="AF1052">
        <v>0.147455867869249</v>
      </c>
      <c r="AG1052">
        <v>0.68151250837662902</v>
      </c>
      <c r="AH1052">
        <v>1.6074133612675301</v>
      </c>
      <c r="AI1052">
        <v>0.60469107925277399</v>
      </c>
      <c r="AJ1052">
        <v>0.78946725034689702</v>
      </c>
      <c r="AK1052">
        <v>1.1169825715091</v>
      </c>
    </row>
    <row r="1053" spans="1:37" x14ac:dyDescent="0.2">
      <c r="A1053" t="s">
        <v>3579</v>
      </c>
      <c r="B1053">
        <v>3900515</v>
      </c>
      <c r="C1053">
        <v>3900812</v>
      </c>
      <c r="D1053">
        <v>298</v>
      </c>
      <c r="E1053" t="s">
        <v>3750</v>
      </c>
      <c r="F1053">
        <v>5</v>
      </c>
      <c r="G1053" t="s">
        <v>3751</v>
      </c>
      <c r="H1053" t="s">
        <v>31032</v>
      </c>
      <c r="I1053">
        <v>11</v>
      </c>
      <c r="J1053">
        <v>3903463</v>
      </c>
      <c r="K1053">
        <v>4055610</v>
      </c>
      <c r="L1053">
        <v>152148</v>
      </c>
      <c r="M1053">
        <v>1</v>
      </c>
      <c r="N1053">
        <v>6786</v>
      </c>
      <c r="O1053" t="s">
        <v>3752</v>
      </c>
      <c r="P1053">
        <v>-2651</v>
      </c>
      <c r="Q1053" t="s">
        <v>3753</v>
      </c>
      <c r="R1053" t="s">
        <v>3754</v>
      </c>
      <c r="S1053" t="s">
        <v>31829</v>
      </c>
      <c r="T1053">
        <v>0.97213403838398904</v>
      </c>
      <c r="U1053">
        <v>1</v>
      </c>
      <c r="V1053">
        <v>0.35101915084412399</v>
      </c>
      <c r="W1053">
        <v>0.89107655920673101</v>
      </c>
      <c r="X1053">
        <v>0.95159051474143896</v>
      </c>
      <c r="Y1053">
        <v>0.55626424458401602</v>
      </c>
      <c r="Z1053">
        <v>0.69013698642955401</v>
      </c>
      <c r="AA1053">
        <v>0.84521697243271998</v>
      </c>
      <c r="AB1053">
        <v>-0.61245485688454404</v>
      </c>
      <c r="AC1053">
        <v>0.75388744886274095</v>
      </c>
      <c r="AD1053">
        <v>0.87989882095915395</v>
      </c>
      <c r="AE1053">
        <v>-0.44373563916976599</v>
      </c>
      <c r="AF1053">
        <v>0.61410715005536498</v>
      </c>
      <c r="AG1053">
        <v>0.80674443595273604</v>
      </c>
      <c r="AH1053">
        <v>1.28062968174553</v>
      </c>
      <c r="AI1053">
        <v>0.56157887380500204</v>
      </c>
      <c r="AJ1053">
        <v>0.78121606160956403</v>
      </c>
      <c r="AK1053">
        <v>1.4250195700985699</v>
      </c>
    </row>
    <row r="1054" spans="1:37" x14ac:dyDescent="0.2">
      <c r="A1054" t="s">
        <v>3579</v>
      </c>
      <c r="B1054">
        <v>3935055</v>
      </c>
      <c r="C1054">
        <v>3935196</v>
      </c>
      <c r="D1054">
        <v>142</v>
      </c>
      <c r="E1054" t="s">
        <v>3755</v>
      </c>
      <c r="F1054">
        <v>1</v>
      </c>
      <c r="G1054" t="s">
        <v>3756</v>
      </c>
      <c r="H1054" t="s">
        <v>31830</v>
      </c>
      <c r="I1054">
        <v>11</v>
      </c>
      <c r="J1054">
        <v>3947343</v>
      </c>
      <c r="K1054">
        <v>4055565</v>
      </c>
      <c r="L1054">
        <v>108223</v>
      </c>
      <c r="M1054">
        <v>1</v>
      </c>
      <c r="N1054">
        <v>6786</v>
      </c>
      <c r="O1054" t="s">
        <v>3757</v>
      </c>
      <c r="P1054">
        <v>-12147</v>
      </c>
      <c r="Q1054" t="s">
        <v>3753</v>
      </c>
      <c r="R1054" t="s">
        <v>3754</v>
      </c>
      <c r="S1054" t="s">
        <v>31829</v>
      </c>
      <c r="T1054">
        <v>0.35387198439864398</v>
      </c>
      <c r="U1054">
        <v>0.603102917160658</v>
      </c>
      <c r="V1054">
        <v>-23.899321009221399</v>
      </c>
      <c r="W1054">
        <v>0.38920677604595899</v>
      </c>
      <c r="X1054">
        <v>0.704072456322962</v>
      </c>
      <c r="Y1054">
        <v>-23.768076484724801</v>
      </c>
      <c r="Z1054">
        <v>0.65379035313853895</v>
      </c>
      <c r="AA1054">
        <v>0.84521697243271998</v>
      </c>
      <c r="AB1054">
        <v>-0.89867839821395901</v>
      </c>
      <c r="AC1054">
        <v>0.71753805159658501</v>
      </c>
      <c r="AD1054">
        <v>0.87989882095915395</v>
      </c>
      <c r="AE1054">
        <v>-0.72995917270647304</v>
      </c>
      <c r="AF1054">
        <v>0.32549523997010099</v>
      </c>
      <c r="AG1054">
        <v>0.70473078222419605</v>
      </c>
      <c r="AH1054">
        <v>-23.966916202984802</v>
      </c>
      <c r="AI1054">
        <v>0.35038410267202102</v>
      </c>
      <c r="AJ1054">
        <v>0.78121606160956403</v>
      </c>
      <c r="AK1054">
        <v>-23.896526879492701</v>
      </c>
    </row>
    <row r="1055" spans="1:37" x14ac:dyDescent="0.2">
      <c r="A1055" t="s">
        <v>3579</v>
      </c>
      <c r="B1055">
        <v>4175328</v>
      </c>
      <c r="C1055">
        <v>4175504</v>
      </c>
      <c r="D1055">
        <v>177</v>
      </c>
      <c r="E1055" t="s">
        <v>3758</v>
      </c>
      <c r="F1055">
        <v>0</v>
      </c>
      <c r="G1055" t="s">
        <v>3759</v>
      </c>
      <c r="H1055" t="s">
        <v>31000</v>
      </c>
      <c r="I1055">
        <v>11</v>
      </c>
      <c r="J1055">
        <v>4179675</v>
      </c>
      <c r="K1055">
        <v>4202663</v>
      </c>
      <c r="L1055">
        <v>22989</v>
      </c>
      <c r="M1055">
        <v>1</v>
      </c>
      <c r="N1055">
        <v>100506082</v>
      </c>
      <c r="O1055" t="s">
        <v>3760</v>
      </c>
      <c r="P1055">
        <v>-4171</v>
      </c>
      <c r="Q1055" t="s">
        <v>3761</v>
      </c>
      <c r="R1055" t="s">
        <v>3762</v>
      </c>
      <c r="S1055" t="s">
        <v>31831</v>
      </c>
      <c r="T1055">
        <v>0.152084254673993</v>
      </c>
      <c r="U1055">
        <v>0.603102917160658</v>
      </c>
      <c r="V1055">
        <v>22.862867603717799</v>
      </c>
      <c r="W1055">
        <v>0.89107655920673101</v>
      </c>
      <c r="X1055">
        <v>0.95159051474143896</v>
      </c>
      <c r="Y1055">
        <v>2.4644169951357502</v>
      </c>
      <c r="Z1055">
        <v>0.306975110376564</v>
      </c>
      <c r="AA1055">
        <v>0.72610664078822296</v>
      </c>
      <c r="AB1055">
        <v>21.8993936594186</v>
      </c>
      <c r="AC1055">
        <v>0.75388744886274095</v>
      </c>
      <c r="AD1055">
        <v>0.87989882095915395</v>
      </c>
      <c r="AE1055">
        <v>1.4644172142207601</v>
      </c>
      <c r="AF1055">
        <v>4.6407610929182198E-2</v>
      </c>
      <c r="AG1055">
        <v>0.476038960109122</v>
      </c>
      <c r="AH1055">
        <v>22.862867603717799</v>
      </c>
      <c r="AI1055">
        <v>0.56157887380500204</v>
      </c>
      <c r="AJ1055">
        <v>0.78121606160956403</v>
      </c>
      <c r="AK1055">
        <v>3.3331714630041001</v>
      </c>
    </row>
    <row r="1056" spans="1:37" x14ac:dyDescent="0.2">
      <c r="A1056" t="s">
        <v>3579</v>
      </c>
      <c r="B1056">
        <v>4175504</v>
      </c>
      <c r="C1056">
        <v>4175680</v>
      </c>
      <c r="D1056">
        <v>177</v>
      </c>
      <c r="E1056" t="s">
        <v>3763</v>
      </c>
      <c r="F1056">
        <v>4</v>
      </c>
      <c r="G1056" t="s">
        <v>3764</v>
      </c>
      <c r="H1056" t="s">
        <v>31000</v>
      </c>
      <c r="I1056">
        <v>11</v>
      </c>
      <c r="J1056">
        <v>4179675</v>
      </c>
      <c r="K1056">
        <v>4202663</v>
      </c>
      <c r="L1056">
        <v>22989</v>
      </c>
      <c r="M1056">
        <v>1</v>
      </c>
      <c r="N1056">
        <v>100506082</v>
      </c>
      <c r="O1056" t="s">
        <v>3760</v>
      </c>
      <c r="P1056">
        <v>-3995</v>
      </c>
      <c r="Q1056" t="s">
        <v>3761</v>
      </c>
      <c r="R1056" t="s">
        <v>3762</v>
      </c>
      <c r="S1056" t="s">
        <v>31831</v>
      </c>
      <c r="T1056">
        <v>0.152084254673993</v>
      </c>
      <c r="U1056">
        <v>0.603102917160658</v>
      </c>
      <c r="V1056">
        <v>22.862867603717799</v>
      </c>
      <c r="W1056">
        <v>0.89107655920673101</v>
      </c>
      <c r="X1056">
        <v>0.95159051474143896</v>
      </c>
      <c r="Y1056">
        <v>2.4644169951357502</v>
      </c>
      <c r="Z1056">
        <v>0.306975110376564</v>
      </c>
      <c r="AA1056">
        <v>0.72610664078822296</v>
      </c>
      <c r="AB1056">
        <v>21.8993936594186</v>
      </c>
      <c r="AC1056">
        <v>0.75388744886274095</v>
      </c>
      <c r="AD1056">
        <v>0.87989882095915395</v>
      </c>
      <c r="AE1056">
        <v>1.4644172142207601</v>
      </c>
      <c r="AF1056">
        <v>4.6407610929182198E-2</v>
      </c>
      <c r="AG1056">
        <v>0.476038960109122</v>
      </c>
      <c r="AH1056">
        <v>22.862867603717799</v>
      </c>
      <c r="AI1056">
        <v>0.56157887380500204</v>
      </c>
      <c r="AJ1056">
        <v>0.78121606160956403</v>
      </c>
      <c r="AK1056">
        <v>3.3331714630041001</v>
      </c>
    </row>
    <row r="1057" spans="1:37" x14ac:dyDescent="0.2">
      <c r="A1057" t="s">
        <v>3579</v>
      </c>
      <c r="B1057">
        <v>4388292</v>
      </c>
      <c r="C1057">
        <v>4388456</v>
      </c>
      <c r="D1057">
        <v>165</v>
      </c>
      <c r="E1057" t="s">
        <v>3765</v>
      </c>
      <c r="F1057">
        <v>1</v>
      </c>
      <c r="G1057" t="s">
        <v>3766</v>
      </c>
      <c r="H1057" t="s">
        <v>31032</v>
      </c>
      <c r="I1057">
        <v>11</v>
      </c>
      <c r="J1057">
        <v>4384897</v>
      </c>
      <c r="K1057">
        <v>4386188</v>
      </c>
      <c r="L1057">
        <v>1292</v>
      </c>
      <c r="M1057">
        <v>2</v>
      </c>
      <c r="N1057">
        <v>6737</v>
      </c>
      <c r="O1057" t="s">
        <v>3767</v>
      </c>
      <c r="P1057">
        <v>-2104</v>
      </c>
      <c r="Q1057" t="s">
        <v>3768</v>
      </c>
      <c r="R1057" t="s">
        <v>3769</v>
      </c>
      <c r="S1057" t="s">
        <v>31832</v>
      </c>
      <c r="T1057">
        <v>0.17308923567461099</v>
      </c>
      <c r="U1057">
        <v>0.603102917160658</v>
      </c>
      <c r="V1057">
        <v>-24.188045480635299</v>
      </c>
      <c r="W1057" t="s">
        <v>40</v>
      </c>
      <c r="X1057" t="s">
        <v>40</v>
      </c>
      <c r="Y1057">
        <v>0</v>
      </c>
      <c r="Z1057">
        <v>5.50355599158565E-2</v>
      </c>
      <c r="AA1057">
        <v>0.72610664078822296</v>
      </c>
      <c r="AB1057">
        <v>-24.188045480635299</v>
      </c>
      <c r="AC1057">
        <v>0.27780950890804001</v>
      </c>
      <c r="AD1057">
        <v>0.68253123924728298</v>
      </c>
      <c r="AE1057">
        <v>23.332435451075501</v>
      </c>
      <c r="AF1057">
        <v>0.32549523997010099</v>
      </c>
      <c r="AG1057">
        <v>0.70473078222419605</v>
      </c>
      <c r="AH1057">
        <v>-23.258434876820498</v>
      </c>
      <c r="AI1057">
        <v>0.35038410267202102</v>
      </c>
      <c r="AJ1057">
        <v>0.78121606160956403</v>
      </c>
      <c r="AK1057">
        <v>-23.188045556117999</v>
      </c>
    </row>
    <row r="1058" spans="1:37" x14ac:dyDescent="0.2">
      <c r="A1058" t="s">
        <v>3579</v>
      </c>
      <c r="B1058">
        <v>5144620</v>
      </c>
      <c r="C1058">
        <v>5144791</v>
      </c>
      <c r="D1058">
        <v>172</v>
      </c>
      <c r="E1058" t="s">
        <v>3770</v>
      </c>
      <c r="F1058">
        <v>15</v>
      </c>
      <c r="G1058" t="s">
        <v>3771</v>
      </c>
      <c r="H1058" t="s">
        <v>31000</v>
      </c>
      <c r="I1058">
        <v>11</v>
      </c>
      <c r="J1058">
        <v>5128776</v>
      </c>
      <c r="K1058">
        <v>5138356</v>
      </c>
      <c r="L1058">
        <v>9581</v>
      </c>
      <c r="M1058">
        <v>2</v>
      </c>
      <c r="N1058">
        <v>390054</v>
      </c>
      <c r="O1058" t="s">
        <v>3772</v>
      </c>
      <c r="P1058">
        <v>-6264</v>
      </c>
      <c r="Q1058" t="s">
        <v>3773</v>
      </c>
      <c r="R1058" t="s">
        <v>3774</v>
      </c>
      <c r="S1058" t="s">
        <v>31833</v>
      </c>
      <c r="T1058">
        <v>0.152084254673993</v>
      </c>
      <c r="U1058">
        <v>0.603102917160658</v>
      </c>
      <c r="V1058">
        <v>25.333405968901399</v>
      </c>
      <c r="W1058">
        <v>0.113079289867903</v>
      </c>
      <c r="X1058">
        <v>0.704072456322962</v>
      </c>
      <c r="Y1058">
        <v>-25.184671404027402</v>
      </c>
      <c r="Z1058">
        <v>0.136920528570767</v>
      </c>
      <c r="AA1058">
        <v>0.72610664078822296</v>
      </c>
      <c r="AB1058">
        <v>24.956420089510701</v>
      </c>
      <c r="AC1058">
        <v>0.122775156056933</v>
      </c>
      <c r="AD1058">
        <v>0.68253123924728298</v>
      </c>
      <c r="AE1058">
        <v>-1.8843230837398299</v>
      </c>
      <c r="AF1058">
        <v>0.45724430223818102</v>
      </c>
      <c r="AG1058">
        <v>0.80674443595273604</v>
      </c>
      <c r="AH1058">
        <v>1.99542752918207</v>
      </c>
      <c r="AI1058">
        <v>0.17351581260912399</v>
      </c>
      <c r="AJ1058">
        <v>0.78121606160956403</v>
      </c>
      <c r="AK1058">
        <v>-24.849504889003001</v>
      </c>
    </row>
    <row r="1059" spans="1:37" x14ac:dyDescent="0.2">
      <c r="A1059" t="s">
        <v>3579</v>
      </c>
      <c r="B1059">
        <v>5144791</v>
      </c>
      <c r="C1059">
        <v>5144962</v>
      </c>
      <c r="D1059">
        <v>172</v>
      </c>
      <c r="E1059" t="s">
        <v>3775</v>
      </c>
      <c r="F1059">
        <v>3</v>
      </c>
      <c r="G1059" t="s">
        <v>3776</v>
      </c>
      <c r="H1059" t="s">
        <v>31000</v>
      </c>
      <c r="I1059">
        <v>11</v>
      </c>
      <c r="J1059">
        <v>5128776</v>
      </c>
      <c r="K1059">
        <v>5138356</v>
      </c>
      <c r="L1059">
        <v>9581</v>
      </c>
      <c r="M1059">
        <v>2</v>
      </c>
      <c r="N1059">
        <v>390054</v>
      </c>
      <c r="O1059" t="s">
        <v>3772</v>
      </c>
      <c r="P1059">
        <v>-6435</v>
      </c>
      <c r="Q1059" t="s">
        <v>3773</v>
      </c>
      <c r="R1059" t="s">
        <v>3774</v>
      </c>
      <c r="S1059" t="s">
        <v>31833</v>
      </c>
      <c r="T1059">
        <v>0.152084254673993</v>
      </c>
      <c r="U1059">
        <v>0.603102917160658</v>
      </c>
      <c r="V1059">
        <v>25.333405968901399</v>
      </c>
      <c r="W1059">
        <v>0.113079289867903</v>
      </c>
      <c r="X1059">
        <v>0.704072456322962</v>
      </c>
      <c r="Y1059">
        <v>-25.184671404027402</v>
      </c>
      <c r="Z1059">
        <v>0.136920528570767</v>
      </c>
      <c r="AA1059">
        <v>0.72610664078822296</v>
      </c>
      <c r="AB1059">
        <v>24.956420089510701</v>
      </c>
      <c r="AC1059">
        <v>0.122775156056933</v>
      </c>
      <c r="AD1059">
        <v>0.68253123924728298</v>
      </c>
      <c r="AE1059">
        <v>-1.8843230837398299</v>
      </c>
      <c r="AF1059">
        <v>0.45724430223818102</v>
      </c>
      <c r="AG1059">
        <v>0.80674443595273604</v>
      </c>
      <c r="AH1059">
        <v>1.99542752918207</v>
      </c>
      <c r="AI1059">
        <v>0.17351581260912399</v>
      </c>
      <c r="AJ1059">
        <v>0.78121606160956403</v>
      </c>
      <c r="AK1059">
        <v>-24.849504889003001</v>
      </c>
    </row>
    <row r="1060" spans="1:37" x14ac:dyDescent="0.2">
      <c r="A1060" t="s">
        <v>3579</v>
      </c>
      <c r="B1060">
        <v>5248391</v>
      </c>
      <c r="C1060">
        <v>5248533</v>
      </c>
      <c r="D1060">
        <v>143</v>
      </c>
      <c r="E1060" t="s">
        <v>3777</v>
      </c>
      <c r="F1060">
        <v>2</v>
      </c>
      <c r="G1060" t="s">
        <v>3778</v>
      </c>
      <c r="H1060" t="s">
        <v>30999</v>
      </c>
      <c r="I1060">
        <v>11</v>
      </c>
      <c r="J1060">
        <v>5248428</v>
      </c>
      <c r="K1060">
        <v>5249836</v>
      </c>
      <c r="L1060">
        <v>1409</v>
      </c>
      <c r="M1060">
        <v>2</v>
      </c>
      <c r="N1060">
        <v>3047</v>
      </c>
      <c r="O1060" t="s">
        <v>3779</v>
      </c>
      <c r="P1060">
        <v>1303</v>
      </c>
      <c r="Q1060" t="s">
        <v>3780</v>
      </c>
      <c r="R1060" t="s">
        <v>3781</v>
      </c>
      <c r="S1060" t="s">
        <v>31834</v>
      </c>
      <c r="T1060">
        <v>0.35387198439864398</v>
      </c>
      <c r="U1060">
        <v>0.603102917160658</v>
      </c>
      <c r="V1060">
        <v>-23.5083677796808</v>
      </c>
      <c r="W1060">
        <v>0.123414495547065</v>
      </c>
      <c r="X1060">
        <v>0.704072456322962</v>
      </c>
      <c r="Y1060">
        <v>23.859108170508001</v>
      </c>
      <c r="Z1060">
        <v>0.184235113180511</v>
      </c>
      <c r="AA1060">
        <v>0.72610664078822296</v>
      </c>
      <c r="AB1060">
        <v>-23.5083677796808</v>
      </c>
      <c r="AC1060">
        <v>0.27780950890804001</v>
      </c>
      <c r="AD1060">
        <v>0.68253123924728298</v>
      </c>
      <c r="AE1060">
        <v>22.859108265320899</v>
      </c>
      <c r="AF1060">
        <v>0.501741946288212</v>
      </c>
      <c r="AG1060">
        <v>0.80674443595273604</v>
      </c>
      <c r="AH1060">
        <v>-22.578757216964</v>
      </c>
      <c r="AI1060">
        <v>3.6185182304427702E-2</v>
      </c>
      <c r="AJ1060">
        <v>0.78121606160956403</v>
      </c>
      <c r="AK1060">
        <v>23.859108170508001</v>
      </c>
    </row>
    <row r="1061" spans="1:37" x14ac:dyDescent="0.2">
      <c r="A1061" t="s">
        <v>3579</v>
      </c>
      <c r="B1061">
        <v>6612168</v>
      </c>
      <c r="C1061">
        <v>6612366</v>
      </c>
      <c r="D1061">
        <v>199</v>
      </c>
      <c r="E1061" t="s">
        <v>3782</v>
      </c>
      <c r="F1061">
        <v>24</v>
      </c>
      <c r="G1061" t="s">
        <v>3783</v>
      </c>
      <c r="H1061" t="s">
        <v>30987</v>
      </c>
      <c r="I1061">
        <v>11</v>
      </c>
      <c r="J1061">
        <v>6606294</v>
      </c>
      <c r="K1061">
        <v>6612216</v>
      </c>
      <c r="L1061">
        <v>5923</v>
      </c>
      <c r="M1061">
        <v>2</v>
      </c>
      <c r="N1061">
        <v>6881</v>
      </c>
      <c r="O1061" t="s">
        <v>3784</v>
      </c>
      <c r="P1061">
        <v>0</v>
      </c>
      <c r="Q1061" t="s">
        <v>3785</v>
      </c>
      <c r="R1061" t="s">
        <v>3786</v>
      </c>
      <c r="S1061" t="s">
        <v>31835</v>
      </c>
      <c r="T1061">
        <v>0.17308923567461099</v>
      </c>
      <c r="U1061">
        <v>0.603102917160658</v>
      </c>
      <c r="V1061">
        <v>-24.4240912569486</v>
      </c>
      <c r="W1061" t="s">
        <v>40</v>
      </c>
      <c r="X1061" t="s">
        <v>40</v>
      </c>
      <c r="Y1061">
        <v>0</v>
      </c>
      <c r="Z1061">
        <v>5.50355599158565E-2</v>
      </c>
      <c r="AA1061">
        <v>0.72610664078822296</v>
      </c>
      <c r="AB1061">
        <v>-24.4240912569486</v>
      </c>
      <c r="AC1061">
        <v>0.27780950890804001</v>
      </c>
      <c r="AD1061">
        <v>0.68253123924728298</v>
      </c>
      <c r="AE1061">
        <v>23.568481218166198</v>
      </c>
      <c r="AF1061">
        <v>0.32549523997010099</v>
      </c>
      <c r="AG1061">
        <v>0.70473078222419605</v>
      </c>
      <c r="AH1061">
        <v>-23.494480642826201</v>
      </c>
      <c r="AI1061">
        <v>0.35038410267202102</v>
      </c>
      <c r="AJ1061">
        <v>0.78121606160956403</v>
      </c>
      <c r="AK1061">
        <v>-23.424091321038599</v>
      </c>
    </row>
    <row r="1062" spans="1:37" x14ac:dyDescent="0.2">
      <c r="A1062" t="s">
        <v>3579</v>
      </c>
      <c r="B1062">
        <v>6639528</v>
      </c>
      <c r="C1062">
        <v>6639674</v>
      </c>
      <c r="D1062">
        <v>147</v>
      </c>
      <c r="E1062" t="s">
        <v>3787</v>
      </c>
      <c r="F1062">
        <v>0</v>
      </c>
      <c r="G1062" t="s">
        <v>3788</v>
      </c>
      <c r="H1062" t="s">
        <v>31836</v>
      </c>
      <c r="I1062">
        <v>11</v>
      </c>
      <c r="J1062">
        <v>6633342</v>
      </c>
      <c r="K1062">
        <v>6633890</v>
      </c>
      <c r="L1062">
        <v>549</v>
      </c>
      <c r="M1062">
        <v>2</v>
      </c>
      <c r="N1062">
        <v>8642</v>
      </c>
      <c r="O1062" t="s">
        <v>3789</v>
      </c>
      <c r="P1062">
        <v>-5638</v>
      </c>
      <c r="Q1062" t="s">
        <v>3790</v>
      </c>
      <c r="R1062" t="s">
        <v>3791</v>
      </c>
      <c r="S1062" t="s">
        <v>31837</v>
      </c>
      <c r="T1062">
        <v>0.32911398597860803</v>
      </c>
      <c r="U1062">
        <v>0.603102917160658</v>
      </c>
      <c r="V1062">
        <v>22.348512156613999</v>
      </c>
      <c r="W1062">
        <v>0.38920677604595899</v>
      </c>
      <c r="X1062">
        <v>0.704072456322962</v>
      </c>
      <c r="Y1062">
        <v>-22.146878335966601</v>
      </c>
      <c r="Z1062">
        <v>0.48464167878831399</v>
      </c>
      <c r="AA1062">
        <v>0.84435025072159198</v>
      </c>
      <c r="AB1062">
        <v>21.385038289279901</v>
      </c>
      <c r="AC1062">
        <v>0.21073619169722799</v>
      </c>
      <c r="AD1062">
        <v>0.68253123924728298</v>
      </c>
      <c r="AE1062">
        <v>-22.146878335966601</v>
      </c>
      <c r="AF1062">
        <v>0.16793847098801201</v>
      </c>
      <c r="AG1062">
        <v>0.68151250837662902</v>
      </c>
      <c r="AH1062">
        <v>22.348512156613999</v>
      </c>
      <c r="AI1062">
        <v>0.52399907623471598</v>
      </c>
      <c r="AJ1062">
        <v>0.78121606160956403</v>
      </c>
      <c r="AK1062">
        <v>-21.2781231258856</v>
      </c>
    </row>
    <row r="1063" spans="1:37" x14ac:dyDescent="0.2">
      <c r="A1063" t="s">
        <v>3579</v>
      </c>
      <c r="B1063">
        <v>6639674</v>
      </c>
      <c r="C1063">
        <v>6639820</v>
      </c>
      <c r="D1063">
        <v>147</v>
      </c>
      <c r="E1063" t="s">
        <v>3792</v>
      </c>
      <c r="F1063">
        <v>0</v>
      </c>
      <c r="G1063" t="s">
        <v>3793</v>
      </c>
      <c r="H1063" t="s">
        <v>31838</v>
      </c>
      <c r="I1063">
        <v>11</v>
      </c>
      <c r="J1063">
        <v>6633342</v>
      </c>
      <c r="K1063">
        <v>6633890</v>
      </c>
      <c r="L1063">
        <v>549</v>
      </c>
      <c r="M1063">
        <v>2</v>
      </c>
      <c r="N1063">
        <v>8642</v>
      </c>
      <c r="O1063" t="s">
        <v>3789</v>
      </c>
      <c r="P1063">
        <v>-5784</v>
      </c>
      <c r="Q1063" t="s">
        <v>3790</v>
      </c>
      <c r="R1063" t="s">
        <v>3791</v>
      </c>
      <c r="S1063" t="s">
        <v>31837</v>
      </c>
      <c r="T1063">
        <v>0.32911398597860803</v>
      </c>
      <c r="U1063">
        <v>0.603102917160658</v>
      </c>
      <c r="V1063">
        <v>22.348512156613999</v>
      </c>
      <c r="W1063">
        <v>0.38920677604595899</v>
      </c>
      <c r="X1063">
        <v>0.704072456322962</v>
      </c>
      <c r="Y1063">
        <v>-22.146878335966601</v>
      </c>
      <c r="Z1063">
        <v>0.48464167878831399</v>
      </c>
      <c r="AA1063">
        <v>0.84435025072159198</v>
      </c>
      <c r="AB1063">
        <v>21.385038289279901</v>
      </c>
      <c r="AC1063">
        <v>0.21073619169722799</v>
      </c>
      <c r="AD1063">
        <v>0.68253123924728298</v>
      </c>
      <c r="AE1063">
        <v>-22.146878335966601</v>
      </c>
      <c r="AF1063">
        <v>0.16793847098801201</v>
      </c>
      <c r="AG1063">
        <v>0.68151250837662902</v>
      </c>
      <c r="AH1063">
        <v>22.348512156613999</v>
      </c>
      <c r="AI1063">
        <v>0.52399907623471598</v>
      </c>
      <c r="AJ1063">
        <v>0.78121606160956403</v>
      </c>
      <c r="AK1063">
        <v>-21.2781231258856</v>
      </c>
    </row>
    <row r="1064" spans="1:37" x14ac:dyDescent="0.2">
      <c r="A1064" t="s">
        <v>3579</v>
      </c>
      <c r="B1064">
        <v>6905014</v>
      </c>
      <c r="C1064">
        <v>6905173</v>
      </c>
      <c r="D1064">
        <v>160</v>
      </c>
      <c r="E1064" t="s">
        <v>3794</v>
      </c>
      <c r="F1064">
        <v>5</v>
      </c>
      <c r="G1064" t="s">
        <v>3795</v>
      </c>
      <c r="H1064" t="s">
        <v>31839</v>
      </c>
      <c r="I1064">
        <v>11</v>
      </c>
      <c r="J1064">
        <v>6891574</v>
      </c>
      <c r="K1064">
        <v>6892500</v>
      </c>
      <c r="L1064">
        <v>927</v>
      </c>
      <c r="M1064">
        <v>2</v>
      </c>
      <c r="N1064">
        <v>120776</v>
      </c>
      <c r="O1064" t="s">
        <v>3796</v>
      </c>
      <c r="P1064">
        <v>-12514</v>
      </c>
      <c r="Q1064" t="s">
        <v>3797</v>
      </c>
      <c r="R1064" t="s">
        <v>3798</v>
      </c>
      <c r="S1064" t="s">
        <v>31840</v>
      </c>
      <c r="T1064">
        <v>0.35387198439864398</v>
      </c>
      <c r="U1064">
        <v>0.603102917160658</v>
      </c>
      <c r="V1064">
        <v>-22.949689474080301</v>
      </c>
      <c r="W1064" t="s">
        <v>40</v>
      </c>
      <c r="X1064" t="s">
        <v>40</v>
      </c>
      <c r="Y1064">
        <v>0</v>
      </c>
      <c r="Z1064">
        <v>0.184235113180511</v>
      </c>
      <c r="AA1064">
        <v>0.72610664078822296</v>
      </c>
      <c r="AB1064">
        <v>-22.949689474080301</v>
      </c>
      <c r="AC1064">
        <v>0.45677901822897599</v>
      </c>
      <c r="AD1064">
        <v>0.82872126865393902</v>
      </c>
      <c r="AE1064">
        <v>22.094079527580298</v>
      </c>
      <c r="AF1064">
        <v>0.501741946288212</v>
      </c>
      <c r="AG1064">
        <v>0.80674443595273604</v>
      </c>
      <c r="AH1064">
        <v>-22.020078963097099</v>
      </c>
      <c r="AI1064">
        <v>0.52399907623471598</v>
      </c>
      <c r="AJ1064">
        <v>0.78121606160956403</v>
      </c>
      <c r="AK1064">
        <v>-21.949689652166299</v>
      </c>
    </row>
    <row r="1065" spans="1:37" x14ac:dyDescent="0.2">
      <c r="A1065" t="s">
        <v>3579</v>
      </c>
      <c r="B1065">
        <v>6905173</v>
      </c>
      <c r="C1065">
        <v>6905332</v>
      </c>
      <c r="D1065">
        <v>160</v>
      </c>
      <c r="E1065" t="s">
        <v>3799</v>
      </c>
      <c r="F1065">
        <v>2</v>
      </c>
      <c r="G1065" t="s">
        <v>3800</v>
      </c>
      <c r="H1065" t="s">
        <v>31839</v>
      </c>
      <c r="I1065">
        <v>11</v>
      </c>
      <c r="J1065">
        <v>6891574</v>
      </c>
      <c r="K1065">
        <v>6892500</v>
      </c>
      <c r="L1065">
        <v>927</v>
      </c>
      <c r="M1065">
        <v>2</v>
      </c>
      <c r="N1065">
        <v>120776</v>
      </c>
      <c r="O1065" t="s">
        <v>3796</v>
      </c>
      <c r="P1065">
        <v>-12673</v>
      </c>
      <c r="Q1065" t="s">
        <v>3797</v>
      </c>
      <c r="R1065" t="s">
        <v>3798</v>
      </c>
      <c r="S1065" t="s">
        <v>31840</v>
      </c>
      <c r="T1065">
        <v>0.35387198439864398</v>
      </c>
      <c r="U1065">
        <v>0.603102917160658</v>
      </c>
      <c r="V1065">
        <v>-22.949689474080301</v>
      </c>
      <c r="W1065" t="s">
        <v>40</v>
      </c>
      <c r="X1065" t="s">
        <v>40</v>
      </c>
      <c r="Y1065">
        <v>0</v>
      </c>
      <c r="Z1065">
        <v>0.184235113180511</v>
      </c>
      <c r="AA1065">
        <v>0.72610664078822296</v>
      </c>
      <c r="AB1065">
        <v>-22.949689474080301</v>
      </c>
      <c r="AC1065">
        <v>0.45677901822897599</v>
      </c>
      <c r="AD1065">
        <v>0.82872126865393902</v>
      </c>
      <c r="AE1065">
        <v>22.094079527580298</v>
      </c>
      <c r="AF1065">
        <v>0.501741946288212</v>
      </c>
      <c r="AG1065">
        <v>0.80674443595273604</v>
      </c>
      <c r="AH1065">
        <v>-22.020078963097099</v>
      </c>
      <c r="AI1065">
        <v>0.52399907623471598</v>
      </c>
      <c r="AJ1065">
        <v>0.78121606160956403</v>
      </c>
      <c r="AK1065">
        <v>-21.949689652166299</v>
      </c>
    </row>
    <row r="1066" spans="1:37" x14ac:dyDescent="0.2">
      <c r="A1066" t="s">
        <v>3579</v>
      </c>
      <c r="B1066">
        <v>7476776</v>
      </c>
      <c r="C1066">
        <v>7476927</v>
      </c>
      <c r="D1066">
        <v>152</v>
      </c>
      <c r="E1066" t="s">
        <v>3801</v>
      </c>
      <c r="F1066">
        <v>1</v>
      </c>
      <c r="G1066" t="s">
        <v>3802</v>
      </c>
      <c r="H1066" t="s">
        <v>31841</v>
      </c>
      <c r="I1066">
        <v>11</v>
      </c>
      <c r="J1066">
        <v>7485388</v>
      </c>
      <c r="K1066">
        <v>7510349</v>
      </c>
      <c r="L1066">
        <v>24962</v>
      </c>
      <c r="M1066">
        <v>1</v>
      </c>
      <c r="N1066">
        <v>283298</v>
      </c>
      <c r="O1066" t="s">
        <v>3803</v>
      </c>
      <c r="P1066">
        <v>-8461</v>
      </c>
      <c r="Q1066" t="s">
        <v>3804</v>
      </c>
      <c r="R1066" t="s">
        <v>3805</v>
      </c>
      <c r="S1066" t="s">
        <v>31842</v>
      </c>
      <c r="T1066">
        <v>0.54421053469192604</v>
      </c>
      <c r="U1066">
        <v>0.80321479550967601</v>
      </c>
      <c r="V1066">
        <v>1.2116349309666301</v>
      </c>
      <c r="W1066">
        <v>0.89107655920673101</v>
      </c>
      <c r="X1066">
        <v>0.95159051474143896</v>
      </c>
      <c r="Y1066">
        <v>0.70044588243111805</v>
      </c>
      <c r="Z1066">
        <v>0.96726857278496403</v>
      </c>
      <c r="AA1066">
        <v>0.99919698600769702</v>
      </c>
      <c r="AB1066">
        <v>0.24816097133668799</v>
      </c>
      <c r="AC1066">
        <v>0.85817338719172098</v>
      </c>
      <c r="AD1066">
        <v>0.94068432309766403</v>
      </c>
      <c r="AE1066">
        <v>0.54129017433251803</v>
      </c>
      <c r="AF1066">
        <v>0.22065000948199101</v>
      </c>
      <c r="AG1066">
        <v>0.68151250837662902</v>
      </c>
      <c r="AH1066">
        <v>2.1412452405773501</v>
      </c>
      <c r="AI1066">
        <v>0.91725052871964496</v>
      </c>
      <c r="AJ1066">
        <v>0.98621344597861504</v>
      </c>
      <c r="AK1066">
        <v>0.52517965818466605</v>
      </c>
    </row>
    <row r="1067" spans="1:37" x14ac:dyDescent="0.2">
      <c r="A1067" t="s">
        <v>3579</v>
      </c>
      <c r="B1067">
        <v>8089457</v>
      </c>
      <c r="C1067">
        <v>8089641</v>
      </c>
      <c r="D1067">
        <v>185</v>
      </c>
      <c r="E1067" t="s">
        <v>3806</v>
      </c>
      <c r="F1067">
        <v>4</v>
      </c>
      <c r="G1067" t="s">
        <v>3807</v>
      </c>
      <c r="H1067" t="s">
        <v>31843</v>
      </c>
      <c r="I1067">
        <v>11</v>
      </c>
      <c r="J1067">
        <v>8081211</v>
      </c>
      <c r="K1067">
        <v>8106243</v>
      </c>
      <c r="L1067">
        <v>25033</v>
      </c>
      <c r="M1067">
        <v>1</v>
      </c>
      <c r="N1067">
        <v>7275</v>
      </c>
      <c r="O1067" t="s">
        <v>3808</v>
      </c>
      <c r="P1067">
        <v>8246</v>
      </c>
      <c r="Q1067" t="s">
        <v>3809</v>
      </c>
      <c r="R1067" t="s">
        <v>3810</v>
      </c>
      <c r="S1067" t="s">
        <v>31844</v>
      </c>
      <c r="T1067">
        <v>0.152084254673993</v>
      </c>
      <c r="U1067">
        <v>0.603102917160658</v>
      </c>
      <c r="V1067">
        <v>24.5486535499101</v>
      </c>
      <c r="W1067">
        <v>0.94541066367716797</v>
      </c>
      <c r="X1067">
        <v>0.95159051474143896</v>
      </c>
      <c r="Y1067">
        <v>-1.8253111709209699</v>
      </c>
      <c r="Z1067">
        <v>0.203350924423461</v>
      </c>
      <c r="AA1067">
        <v>0.72610664078822296</v>
      </c>
      <c r="AB1067">
        <v>23.871846882023299</v>
      </c>
      <c r="AC1067">
        <v>0.92091778829119397</v>
      </c>
      <c r="AD1067">
        <v>0.94068432309766403</v>
      </c>
      <c r="AE1067">
        <v>-2.4927047426697602</v>
      </c>
      <c r="AF1067">
        <v>0.22065000948199101</v>
      </c>
      <c r="AG1067">
        <v>0.68151250837662902</v>
      </c>
      <c r="AH1067">
        <v>3.1856097070527798</v>
      </c>
      <c r="AI1067">
        <v>0.95029317176085903</v>
      </c>
      <c r="AJ1067">
        <v>0.98621344597861504</v>
      </c>
      <c r="AK1067">
        <v>-1.04122014319791</v>
      </c>
    </row>
    <row r="1068" spans="1:37" x14ac:dyDescent="0.2">
      <c r="A1068" t="s">
        <v>3579</v>
      </c>
      <c r="B1068">
        <v>8089641</v>
      </c>
      <c r="C1068">
        <v>8089825</v>
      </c>
      <c r="D1068">
        <v>185</v>
      </c>
      <c r="E1068" t="s">
        <v>3811</v>
      </c>
      <c r="F1068">
        <v>3</v>
      </c>
      <c r="G1068" t="s">
        <v>3812</v>
      </c>
      <c r="H1068" t="s">
        <v>31843</v>
      </c>
      <c r="I1068">
        <v>11</v>
      </c>
      <c r="J1068">
        <v>8081211</v>
      </c>
      <c r="K1068">
        <v>8106243</v>
      </c>
      <c r="L1068">
        <v>25033</v>
      </c>
      <c r="M1068">
        <v>1</v>
      </c>
      <c r="N1068">
        <v>7275</v>
      </c>
      <c r="O1068" t="s">
        <v>3808</v>
      </c>
      <c r="P1068">
        <v>8430</v>
      </c>
      <c r="Q1068" t="s">
        <v>3809</v>
      </c>
      <c r="R1068" t="s">
        <v>3810</v>
      </c>
      <c r="S1068" t="s">
        <v>31844</v>
      </c>
      <c r="T1068">
        <v>0.152084254673993</v>
      </c>
      <c r="U1068">
        <v>0.603102917160658</v>
      </c>
      <c r="V1068">
        <v>24.916197983901199</v>
      </c>
      <c r="W1068">
        <v>0.94541066367716797</v>
      </c>
      <c r="X1068">
        <v>0.95159051474143896</v>
      </c>
      <c r="Y1068">
        <v>-2.2123342771612302</v>
      </c>
      <c r="Z1068">
        <v>0.203350924423461</v>
      </c>
      <c r="AA1068">
        <v>0.72610664078822296</v>
      </c>
      <c r="AB1068">
        <v>24.179703454769101</v>
      </c>
      <c r="AC1068">
        <v>0.92091778829119397</v>
      </c>
      <c r="AD1068">
        <v>0.94068432309766403</v>
      </c>
      <c r="AE1068">
        <v>-2.87972784891002</v>
      </c>
      <c r="AF1068">
        <v>0.22065000948199101</v>
      </c>
      <c r="AG1068">
        <v>0.68151250837662902</v>
      </c>
      <c r="AH1068">
        <v>3.55315414104389</v>
      </c>
      <c r="AI1068">
        <v>0.95029317176085903</v>
      </c>
      <c r="AJ1068">
        <v>0.98621344597861504</v>
      </c>
      <c r="AK1068">
        <v>-1.40876456264533</v>
      </c>
    </row>
    <row r="1069" spans="1:37" x14ac:dyDescent="0.2">
      <c r="A1069" t="s">
        <v>3579</v>
      </c>
      <c r="B1069">
        <v>8089825</v>
      </c>
      <c r="C1069">
        <v>8090009</v>
      </c>
      <c r="D1069">
        <v>185</v>
      </c>
      <c r="E1069" t="s">
        <v>3813</v>
      </c>
      <c r="F1069">
        <v>3</v>
      </c>
      <c r="G1069" t="s">
        <v>3814</v>
      </c>
      <c r="H1069" t="s">
        <v>31845</v>
      </c>
      <c r="I1069">
        <v>11</v>
      </c>
      <c r="J1069">
        <v>8081211</v>
      </c>
      <c r="K1069">
        <v>8106243</v>
      </c>
      <c r="L1069">
        <v>25033</v>
      </c>
      <c r="M1069">
        <v>1</v>
      </c>
      <c r="N1069">
        <v>7275</v>
      </c>
      <c r="O1069" t="s">
        <v>3808</v>
      </c>
      <c r="P1069">
        <v>8614</v>
      </c>
      <c r="Q1069" t="s">
        <v>3809</v>
      </c>
      <c r="R1069" t="s">
        <v>3810</v>
      </c>
      <c r="S1069" t="s">
        <v>31844</v>
      </c>
      <c r="T1069">
        <v>0.152084254673993</v>
      </c>
      <c r="U1069">
        <v>0.603102917160658</v>
      </c>
      <c r="V1069">
        <v>24.916197983901199</v>
      </c>
      <c r="W1069">
        <v>0.94541066367716797</v>
      </c>
      <c r="X1069">
        <v>0.95159051474143896</v>
      </c>
      <c r="Y1069">
        <v>-2.2123342771612302</v>
      </c>
      <c r="Z1069">
        <v>0.203350924423461</v>
      </c>
      <c r="AA1069">
        <v>0.72610664078822296</v>
      </c>
      <c r="AB1069">
        <v>24.179703454769101</v>
      </c>
      <c r="AC1069">
        <v>0.92091778829119397</v>
      </c>
      <c r="AD1069">
        <v>0.94068432309766403</v>
      </c>
      <c r="AE1069">
        <v>-2.87972784891002</v>
      </c>
      <c r="AF1069">
        <v>0.22065000948199101</v>
      </c>
      <c r="AG1069">
        <v>0.68151250837662902</v>
      </c>
      <c r="AH1069">
        <v>3.55315414104389</v>
      </c>
      <c r="AI1069">
        <v>0.95029317176085903</v>
      </c>
      <c r="AJ1069">
        <v>0.98621344597861504</v>
      </c>
      <c r="AK1069">
        <v>-1.40876456264533</v>
      </c>
    </row>
    <row r="1070" spans="1:37" x14ac:dyDescent="0.2">
      <c r="A1070" t="s">
        <v>3579</v>
      </c>
      <c r="B1070">
        <v>8561559</v>
      </c>
      <c r="C1070">
        <v>8561710</v>
      </c>
      <c r="D1070">
        <v>152</v>
      </c>
      <c r="E1070" t="s">
        <v>3815</v>
      </c>
      <c r="F1070">
        <v>2</v>
      </c>
      <c r="G1070" t="s">
        <v>3816</v>
      </c>
      <c r="H1070" t="s">
        <v>31846</v>
      </c>
      <c r="I1070">
        <v>11</v>
      </c>
      <c r="J1070">
        <v>8474819</v>
      </c>
      <c r="K1070">
        <v>8565911</v>
      </c>
      <c r="L1070">
        <v>91093</v>
      </c>
      <c r="M1070">
        <v>2</v>
      </c>
      <c r="N1070">
        <v>65975</v>
      </c>
      <c r="O1070" t="s">
        <v>3817</v>
      </c>
      <c r="P1070">
        <v>4201</v>
      </c>
      <c r="Q1070" t="s">
        <v>3818</v>
      </c>
      <c r="R1070" t="s">
        <v>3819</v>
      </c>
      <c r="S1070" t="s">
        <v>31847</v>
      </c>
      <c r="T1070">
        <v>1</v>
      </c>
      <c r="U1070">
        <v>1</v>
      </c>
      <c r="V1070">
        <v>-3.0920708241169699</v>
      </c>
      <c r="W1070">
        <v>0.94541066367716797</v>
      </c>
      <c r="X1070">
        <v>0.95159051474143896</v>
      </c>
      <c r="Y1070">
        <v>0.146973238988542</v>
      </c>
      <c r="Z1070">
        <v>1</v>
      </c>
      <c r="AA1070">
        <v>1</v>
      </c>
      <c r="AB1070">
        <v>-3.11844172687687</v>
      </c>
      <c r="AC1070">
        <v>0.88945902157151002</v>
      </c>
      <c r="AD1070">
        <v>0.94068432309766403</v>
      </c>
      <c r="AE1070">
        <v>2.5784260143453599</v>
      </c>
      <c r="AF1070">
        <v>1</v>
      </c>
      <c r="AG1070">
        <v>1</v>
      </c>
      <c r="AH1070">
        <v>-2.30279163609559</v>
      </c>
      <c r="AI1070">
        <v>0.98342151819761803</v>
      </c>
      <c r="AJ1070">
        <v>0.98789258377071898</v>
      </c>
      <c r="AK1070">
        <v>-2.2994827069363</v>
      </c>
    </row>
    <row r="1071" spans="1:37" x14ac:dyDescent="0.2">
      <c r="A1071" t="s">
        <v>3579</v>
      </c>
      <c r="B1071">
        <v>10939651</v>
      </c>
      <c r="C1071">
        <v>10939802</v>
      </c>
      <c r="D1071">
        <v>152</v>
      </c>
      <c r="E1071" t="s">
        <v>3820</v>
      </c>
      <c r="F1071">
        <v>0</v>
      </c>
      <c r="G1071" t="s">
        <v>3821</v>
      </c>
      <c r="H1071" t="s">
        <v>31000</v>
      </c>
      <c r="I1071">
        <v>11</v>
      </c>
      <c r="J1071">
        <v>10865261</v>
      </c>
      <c r="K1071">
        <v>10906802</v>
      </c>
      <c r="L1071">
        <v>41542</v>
      </c>
      <c r="M1071">
        <v>1</v>
      </c>
      <c r="N1071">
        <v>729013</v>
      </c>
      <c r="O1071" t="s">
        <v>3822</v>
      </c>
      <c r="P1071">
        <v>74390</v>
      </c>
      <c r="Q1071" t="s">
        <v>3823</v>
      </c>
      <c r="R1071" t="s">
        <v>3824</v>
      </c>
      <c r="S1071" t="s">
        <v>31848</v>
      </c>
      <c r="T1071">
        <v>7.3374270299014499E-2</v>
      </c>
      <c r="U1071">
        <v>0.603102917160658</v>
      </c>
      <c r="V1071">
        <v>24.922305580094701</v>
      </c>
      <c r="W1071">
        <v>0.39900964277550199</v>
      </c>
      <c r="X1071">
        <v>0.71143044911719</v>
      </c>
      <c r="Y1071">
        <v>-1.4471906356187501</v>
      </c>
      <c r="Z1071">
        <v>9.2719649676713103E-2</v>
      </c>
      <c r="AA1071">
        <v>0.72610664078822296</v>
      </c>
      <c r="AB1071">
        <v>24.7991559247493</v>
      </c>
      <c r="AC1071">
        <v>0.28052061913125698</v>
      </c>
      <c r="AD1071">
        <v>0.68253123924728298</v>
      </c>
      <c r="AE1071">
        <v>-1.2437598204648399</v>
      </c>
      <c r="AF1071">
        <v>0.196302067133383</v>
      </c>
      <c r="AG1071">
        <v>0.68151250837662902</v>
      </c>
      <c r="AH1071">
        <v>1.3392487576257499</v>
      </c>
      <c r="AI1071">
        <v>0.566733449666177</v>
      </c>
      <c r="AJ1071">
        <v>0.78121606160956403</v>
      </c>
      <c r="AK1071">
        <v>-1.05840013929864</v>
      </c>
    </row>
    <row r="1072" spans="1:37" x14ac:dyDescent="0.2">
      <c r="A1072" t="s">
        <v>3579</v>
      </c>
      <c r="B1072">
        <v>11171880</v>
      </c>
      <c r="C1072">
        <v>11172180</v>
      </c>
      <c r="D1072">
        <v>301</v>
      </c>
      <c r="E1072" t="s">
        <v>3825</v>
      </c>
      <c r="F1072">
        <v>1</v>
      </c>
      <c r="G1072" t="s">
        <v>3826</v>
      </c>
      <c r="H1072" t="s">
        <v>31849</v>
      </c>
      <c r="I1072">
        <v>11</v>
      </c>
      <c r="J1072">
        <v>11152351</v>
      </c>
      <c r="K1072">
        <v>11156539</v>
      </c>
      <c r="L1072">
        <v>4189</v>
      </c>
      <c r="M1072">
        <v>2</v>
      </c>
      <c r="N1072">
        <v>105376548</v>
      </c>
      <c r="O1072" t="s">
        <v>3827</v>
      </c>
      <c r="P1072">
        <v>-15341</v>
      </c>
      <c r="Q1072" t="s">
        <v>40</v>
      </c>
      <c r="R1072" t="s">
        <v>3828</v>
      </c>
      <c r="S1072" t="s">
        <v>31850</v>
      </c>
      <c r="T1072">
        <v>0.152084254673993</v>
      </c>
      <c r="U1072">
        <v>0.603102917160658</v>
      </c>
      <c r="V1072">
        <v>24.441751141429801</v>
      </c>
      <c r="W1072">
        <v>0.65075386537994595</v>
      </c>
      <c r="X1072">
        <v>0.94119559056004798</v>
      </c>
      <c r="Y1072">
        <v>-1.93452346027294</v>
      </c>
      <c r="Z1072">
        <v>0.203350924423461</v>
      </c>
      <c r="AA1072">
        <v>0.72610664078822296</v>
      </c>
      <c r="AB1072">
        <v>23.7605515239187</v>
      </c>
      <c r="AC1072">
        <v>0.283630615332017</v>
      </c>
      <c r="AD1072">
        <v>0.68253123924728298</v>
      </c>
      <c r="AE1072">
        <v>-2.9345231819675099</v>
      </c>
      <c r="AF1072">
        <v>0.205398459628826</v>
      </c>
      <c r="AG1072">
        <v>0.68151250837662902</v>
      </c>
      <c r="AH1072">
        <v>3.2101575857890898</v>
      </c>
      <c r="AI1072">
        <v>0.98342151819761803</v>
      </c>
      <c r="AJ1072">
        <v>0.98789258377071898</v>
      </c>
      <c r="AK1072">
        <v>-1.0657680536959699</v>
      </c>
    </row>
    <row r="1073" spans="1:37" x14ac:dyDescent="0.2">
      <c r="A1073" t="s">
        <v>3579</v>
      </c>
      <c r="B1073">
        <v>11253832</v>
      </c>
      <c r="C1073">
        <v>11254007</v>
      </c>
      <c r="D1073">
        <v>176</v>
      </c>
      <c r="E1073" t="s">
        <v>3829</v>
      </c>
      <c r="F1073">
        <v>2</v>
      </c>
      <c r="G1073" t="s">
        <v>3830</v>
      </c>
      <c r="H1073" t="s">
        <v>31000</v>
      </c>
      <c r="I1073">
        <v>11</v>
      </c>
      <c r="J1073">
        <v>11152351</v>
      </c>
      <c r="K1073">
        <v>11156539</v>
      </c>
      <c r="L1073">
        <v>4189</v>
      </c>
      <c r="M1073">
        <v>2</v>
      </c>
      <c r="N1073">
        <v>105376548</v>
      </c>
      <c r="O1073" t="s">
        <v>3827</v>
      </c>
      <c r="P1073">
        <v>-97293</v>
      </c>
      <c r="Q1073" t="s">
        <v>40</v>
      </c>
      <c r="R1073" t="s">
        <v>3828</v>
      </c>
      <c r="S1073" t="s">
        <v>31850</v>
      </c>
      <c r="T1073">
        <v>0.91988112375884201</v>
      </c>
      <c r="U1073">
        <v>1</v>
      </c>
      <c r="V1073">
        <v>-2.7526546747701702E-2</v>
      </c>
      <c r="W1073">
        <v>0.65833315336903597</v>
      </c>
      <c r="X1073">
        <v>0.950310876473066</v>
      </c>
      <c r="Y1073">
        <v>3.0879903119915598E-2</v>
      </c>
      <c r="Z1073">
        <v>0.54595613369735696</v>
      </c>
      <c r="AA1073">
        <v>0.84521697243271998</v>
      </c>
      <c r="AB1073">
        <v>-0.28215039686690202</v>
      </c>
      <c r="AC1073">
        <v>0.345553910368746</v>
      </c>
      <c r="AD1073">
        <v>0.73079769558385599</v>
      </c>
      <c r="AE1073">
        <v>-0.31114041885059901</v>
      </c>
      <c r="AF1073">
        <v>0.74320216227228597</v>
      </c>
      <c r="AG1073">
        <v>0.86906519844104402</v>
      </c>
      <c r="AH1073">
        <v>0.23045902043091601</v>
      </c>
      <c r="AI1073">
        <v>0.94428418311931595</v>
      </c>
      <c r="AJ1073">
        <v>0.98621344597861504</v>
      </c>
      <c r="AK1073">
        <v>0.32655170703618402</v>
      </c>
    </row>
    <row r="1074" spans="1:37" x14ac:dyDescent="0.2">
      <c r="A1074" t="s">
        <v>3579</v>
      </c>
      <c r="B1074">
        <v>11444917</v>
      </c>
      <c r="C1074">
        <v>11445056</v>
      </c>
      <c r="D1074">
        <v>140</v>
      </c>
      <c r="E1074" t="s">
        <v>3831</v>
      </c>
      <c r="F1074">
        <v>0</v>
      </c>
      <c r="G1074" t="s">
        <v>3832</v>
      </c>
      <c r="H1074" t="s">
        <v>31851</v>
      </c>
      <c r="I1074">
        <v>11</v>
      </c>
      <c r="J1074">
        <v>11351942</v>
      </c>
      <c r="K1074">
        <v>11353250</v>
      </c>
      <c r="L1074">
        <v>1309</v>
      </c>
      <c r="M1074">
        <v>2</v>
      </c>
      <c r="N1074">
        <v>283106</v>
      </c>
      <c r="O1074" t="s">
        <v>3833</v>
      </c>
      <c r="P1074">
        <v>-91667</v>
      </c>
      <c r="Q1074" t="s">
        <v>3834</v>
      </c>
      <c r="R1074" t="s">
        <v>3835</v>
      </c>
      <c r="S1074" t="s">
        <v>31852</v>
      </c>
      <c r="T1074">
        <v>0.35387198439864398</v>
      </c>
      <c r="U1074">
        <v>0.603102917160658</v>
      </c>
      <c r="V1074">
        <v>-23.625186117793302</v>
      </c>
      <c r="W1074">
        <v>0.69201225521665499</v>
      </c>
      <c r="X1074">
        <v>0.95159051474143896</v>
      </c>
      <c r="Y1074">
        <v>-0.85089073682661998</v>
      </c>
      <c r="Z1074">
        <v>0.93459220503170903</v>
      </c>
      <c r="AA1074">
        <v>0.99919698600769702</v>
      </c>
      <c r="AB1074">
        <v>0.51886441747737799</v>
      </c>
      <c r="AC1074">
        <v>0.30184355666711699</v>
      </c>
      <c r="AD1074">
        <v>0.68253123924728298</v>
      </c>
      <c r="AE1074">
        <v>-1.85089064910548</v>
      </c>
      <c r="AF1074">
        <v>0.22065000948199101</v>
      </c>
      <c r="AG1074">
        <v>0.68151250837662902</v>
      </c>
      <c r="AH1074">
        <v>-24.567799164456101</v>
      </c>
      <c r="AI1074">
        <v>0.95029317176085903</v>
      </c>
      <c r="AJ1074">
        <v>0.98621344597861504</v>
      </c>
      <c r="AK1074">
        <v>1.7864689717302502E-2</v>
      </c>
    </row>
    <row r="1075" spans="1:37" x14ac:dyDescent="0.2">
      <c r="A1075" t="s">
        <v>3579</v>
      </c>
      <c r="B1075">
        <v>11871440</v>
      </c>
      <c r="C1075">
        <v>11871549</v>
      </c>
      <c r="D1075">
        <v>110</v>
      </c>
      <c r="E1075" t="s">
        <v>3836</v>
      </c>
      <c r="F1075">
        <v>2</v>
      </c>
      <c r="G1075" t="s">
        <v>3837</v>
      </c>
      <c r="H1075" t="s">
        <v>31853</v>
      </c>
      <c r="I1075">
        <v>11</v>
      </c>
      <c r="J1075">
        <v>11880186</v>
      </c>
      <c r="K1075">
        <v>11884705</v>
      </c>
      <c r="L1075">
        <v>4520</v>
      </c>
      <c r="M1075">
        <v>1</v>
      </c>
      <c r="N1075">
        <v>55031</v>
      </c>
      <c r="O1075" t="s">
        <v>3838</v>
      </c>
      <c r="P1075">
        <v>-8637</v>
      </c>
      <c r="Q1075" t="s">
        <v>3839</v>
      </c>
      <c r="R1075" t="s">
        <v>3840</v>
      </c>
      <c r="S1075" t="s">
        <v>31854</v>
      </c>
      <c r="T1075">
        <v>0.32911398597860803</v>
      </c>
      <c r="U1075">
        <v>0.603102917160658</v>
      </c>
      <c r="V1075">
        <v>21.585807509429401</v>
      </c>
      <c r="W1075">
        <v>0.29261482077562401</v>
      </c>
      <c r="X1075">
        <v>0.704072456322962</v>
      </c>
      <c r="Y1075">
        <v>21.659808067955598</v>
      </c>
      <c r="Z1075">
        <v>0.48464167878831399</v>
      </c>
      <c r="AA1075">
        <v>0.84435025072159198</v>
      </c>
      <c r="AB1075">
        <v>20.622333820888802</v>
      </c>
      <c r="AC1075">
        <v>0.45677901822897599</v>
      </c>
      <c r="AD1075">
        <v>0.82872126865393902</v>
      </c>
      <c r="AE1075">
        <v>20.659808503389801</v>
      </c>
      <c r="AF1075">
        <v>0.16793847098801201</v>
      </c>
      <c r="AG1075">
        <v>0.68151250837662902</v>
      </c>
      <c r="AH1075">
        <v>21.585807509429401</v>
      </c>
      <c r="AI1075">
        <v>0.14667288820271701</v>
      </c>
      <c r="AJ1075">
        <v>0.78121606160956403</v>
      </c>
      <c r="AK1075">
        <v>21.659808067955598</v>
      </c>
    </row>
    <row r="1076" spans="1:37" x14ac:dyDescent="0.2">
      <c r="A1076" t="s">
        <v>3579</v>
      </c>
      <c r="B1076">
        <v>11871825</v>
      </c>
      <c r="C1076">
        <v>11871967</v>
      </c>
      <c r="D1076">
        <v>143</v>
      </c>
      <c r="E1076" t="s">
        <v>3841</v>
      </c>
      <c r="F1076">
        <v>0</v>
      </c>
      <c r="G1076" t="s">
        <v>3842</v>
      </c>
      <c r="H1076" t="s">
        <v>31853</v>
      </c>
      <c r="I1076">
        <v>11</v>
      </c>
      <c r="J1076">
        <v>11880186</v>
      </c>
      <c r="K1076">
        <v>11884705</v>
      </c>
      <c r="L1076">
        <v>4520</v>
      </c>
      <c r="M1076">
        <v>1</v>
      </c>
      <c r="N1076">
        <v>55031</v>
      </c>
      <c r="O1076" t="s">
        <v>3838</v>
      </c>
      <c r="P1076">
        <v>-8219</v>
      </c>
      <c r="Q1076" t="s">
        <v>3839</v>
      </c>
      <c r="R1076" t="s">
        <v>3840</v>
      </c>
      <c r="S1076" t="s">
        <v>31854</v>
      </c>
      <c r="T1076">
        <v>0.32911398597860803</v>
      </c>
      <c r="U1076">
        <v>0.603102917160658</v>
      </c>
      <c r="V1076">
        <v>21.585807509429401</v>
      </c>
      <c r="W1076">
        <v>0.29261482077562401</v>
      </c>
      <c r="X1076">
        <v>0.704072456322962</v>
      </c>
      <c r="Y1076">
        <v>21.659808067955598</v>
      </c>
      <c r="Z1076">
        <v>0.48464167878831399</v>
      </c>
      <c r="AA1076">
        <v>0.84435025072159198</v>
      </c>
      <c r="AB1076">
        <v>20.622333820888802</v>
      </c>
      <c r="AC1076">
        <v>0.45677901822897599</v>
      </c>
      <c r="AD1076">
        <v>0.82872126865393902</v>
      </c>
      <c r="AE1076">
        <v>20.659808503389801</v>
      </c>
      <c r="AF1076">
        <v>0.16793847098801201</v>
      </c>
      <c r="AG1076">
        <v>0.68151250837662902</v>
      </c>
      <c r="AH1076">
        <v>21.585807509429401</v>
      </c>
      <c r="AI1076">
        <v>0.14667288820271701</v>
      </c>
      <c r="AJ1076">
        <v>0.78121606160956403</v>
      </c>
      <c r="AK1076">
        <v>21.659808067955598</v>
      </c>
    </row>
    <row r="1077" spans="1:37" x14ac:dyDescent="0.2">
      <c r="A1077" t="s">
        <v>3579</v>
      </c>
      <c r="B1077">
        <v>13534938</v>
      </c>
      <c r="C1077">
        <v>13535092</v>
      </c>
      <c r="D1077">
        <v>155</v>
      </c>
      <c r="E1077" t="s">
        <v>3843</v>
      </c>
      <c r="F1077">
        <v>1</v>
      </c>
      <c r="G1077" t="s">
        <v>3844</v>
      </c>
      <c r="H1077" t="s">
        <v>31000</v>
      </c>
      <c r="I1077">
        <v>11</v>
      </c>
      <c r="J1077">
        <v>13492099</v>
      </c>
      <c r="K1077">
        <v>13496181</v>
      </c>
      <c r="L1077">
        <v>4083</v>
      </c>
      <c r="M1077">
        <v>2</v>
      </c>
      <c r="N1077">
        <v>5741</v>
      </c>
      <c r="O1077" t="s">
        <v>3845</v>
      </c>
      <c r="P1077">
        <v>-38757</v>
      </c>
      <c r="Q1077" t="s">
        <v>3846</v>
      </c>
      <c r="R1077" t="s">
        <v>3847</v>
      </c>
      <c r="S1077" t="s">
        <v>31855</v>
      </c>
      <c r="T1077">
        <v>0.152084254673993</v>
      </c>
      <c r="U1077">
        <v>0.603102917160658</v>
      </c>
      <c r="V1077">
        <v>24.131851571763999</v>
      </c>
      <c r="W1077">
        <v>0.20525741147413201</v>
      </c>
      <c r="X1077">
        <v>0.704072456322962</v>
      </c>
      <c r="Y1077">
        <v>-23.9302177223665</v>
      </c>
      <c r="Z1077">
        <v>0.306975110376564</v>
      </c>
      <c r="AA1077">
        <v>0.72610664078822296</v>
      </c>
      <c r="AB1077">
        <v>23.168377522345899</v>
      </c>
      <c r="AC1077">
        <v>7.0489011448141195E-2</v>
      </c>
      <c r="AD1077">
        <v>0.57684129297949804</v>
      </c>
      <c r="AE1077">
        <v>-23.9302177223665</v>
      </c>
      <c r="AF1077">
        <v>4.6407610929182198E-2</v>
      </c>
      <c r="AG1077">
        <v>0.476038960109122</v>
      </c>
      <c r="AH1077">
        <v>24.131851571763999</v>
      </c>
      <c r="AI1077">
        <v>0.35038410267202102</v>
      </c>
      <c r="AJ1077">
        <v>0.78121606160956403</v>
      </c>
      <c r="AK1077">
        <v>-23.0614623302015</v>
      </c>
    </row>
    <row r="1078" spans="1:37" x14ac:dyDescent="0.2">
      <c r="A1078" t="s">
        <v>3579</v>
      </c>
      <c r="B1078">
        <v>13560046</v>
      </c>
      <c r="C1078">
        <v>13560225</v>
      </c>
      <c r="D1078">
        <v>180</v>
      </c>
      <c r="E1078" t="s">
        <v>3848</v>
      </c>
      <c r="F1078">
        <v>0</v>
      </c>
      <c r="G1078" t="s">
        <v>3849</v>
      </c>
      <c r="H1078" t="s">
        <v>31000</v>
      </c>
      <c r="I1078">
        <v>11</v>
      </c>
      <c r="J1078">
        <v>13492099</v>
      </c>
      <c r="K1078">
        <v>13496181</v>
      </c>
      <c r="L1078">
        <v>4083</v>
      </c>
      <c r="M1078">
        <v>2</v>
      </c>
      <c r="N1078">
        <v>5741</v>
      </c>
      <c r="O1078" t="s">
        <v>3845</v>
      </c>
      <c r="P1078">
        <v>-63865</v>
      </c>
      <c r="Q1078" t="s">
        <v>3846</v>
      </c>
      <c r="R1078" t="s">
        <v>3847</v>
      </c>
      <c r="S1078" t="s">
        <v>31855</v>
      </c>
      <c r="T1078">
        <v>0.35387198439864398</v>
      </c>
      <c r="U1078">
        <v>0.603102917160658</v>
      </c>
      <c r="V1078">
        <v>-22.314358692913501</v>
      </c>
      <c r="W1078">
        <v>0.20525741147413201</v>
      </c>
      <c r="X1078">
        <v>0.704072456322962</v>
      </c>
      <c r="Y1078">
        <v>-24.083951706094101</v>
      </c>
      <c r="Z1078">
        <v>0.69013698642955401</v>
      </c>
      <c r="AA1078">
        <v>0.84521697243271998</v>
      </c>
      <c r="AB1078">
        <v>0.55808653096804495</v>
      </c>
      <c r="AC1078">
        <v>7.0489011448141195E-2</v>
      </c>
      <c r="AD1078">
        <v>0.57684129297949804</v>
      </c>
      <c r="AE1078">
        <v>-24.083951706094101</v>
      </c>
      <c r="AF1078">
        <v>0.32549523997010099</v>
      </c>
      <c r="AG1078">
        <v>0.70473078222419605</v>
      </c>
      <c r="AH1078">
        <v>-23.285585627229501</v>
      </c>
      <c r="AI1078">
        <v>0.35038410267202102</v>
      </c>
      <c r="AJ1078">
        <v>0.78121606160956403</v>
      </c>
      <c r="AK1078">
        <v>-23.215196306392901</v>
      </c>
    </row>
    <row r="1079" spans="1:37" x14ac:dyDescent="0.2">
      <c r="A1079" t="s">
        <v>3579</v>
      </c>
      <c r="B1079">
        <v>13560225</v>
      </c>
      <c r="C1079">
        <v>13560404</v>
      </c>
      <c r="D1079">
        <v>180</v>
      </c>
      <c r="E1079" t="s">
        <v>3850</v>
      </c>
      <c r="F1079">
        <v>2</v>
      </c>
      <c r="G1079" t="s">
        <v>3851</v>
      </c>
      <c r="H1079" t="s">
        <v>31000</v>
      </c>
      <c r="I1079">
        <v>11</v>
      </c>
      <c r="J1079">
        <v>13492099</v>
      </c>
      <c r="K1079">
        <v>13496181</v>
      </c>
      <c r="L1079">
        <v>4083</v>
      </c>
      <c r="M1079">
        <v>2</v>
      </c>
      <c r="N1079">
        <v>5741</v>
      </c>
      <c r="O1079" t="s">
        <v>3845</v>
      </c>
      <c r="P1079">
        <v>-64044</v>
      </c>
      <c r="Q1079" t="s">
        <v>3846</v>
      </c>
      <c r="R1079" t="s">
        <v>3847</v>
      </c>
      <c r="S1079" t="s">
        <v>31855</v>
      </c>
      <c r="T1079">
        <v>0.35387198439864398</v>
      </c>
      <c r="U1079">
        <v>0.603102917160658</v>
      </c>
      <c r="V1079">
        <v>-22.314358692913501</v>
      </c>
      <c r="W1079">
        <v>0.20525741147413201</v>
      </c>
      <c r="X1079">
        <v>0.704072456322962</v>
      </c>
      <c r="Y1079">
        <v>-24.083951706094101</v>
      </c>
      <c r="Z1079">
        <v>0.69013698642955401</v>
      </c>
      <c r="AA1079">
        <v>0.84521697243271998</v>
      </c>
      <c r="AB1079">
        <v>0.55808653096804495</v>
      </c>
      <c r="AC1079">
        <v>7.0489011448141195E-2</v>
      </c>
      <c r="AD1079">
        <v>0.57684129297949804</v>
      </c>
      <c r="AE1079">
        <v>-24.083951706094101</v>
      </c>
      <c r="AF1079">
        <v>0.32549523997010099</v>
      </c>
      <c r="AG1079">
        <v>0.70473078222419605</v>
      </c>
      <c r="AH1079">
        <v>-23.285585627229501</v>
      </c>
      <c r="AI1079">
        <v>0.35038410267202102</v>
      </c>
      <c r="AJ1079">
        <v>0.78121606160956403</v>
      </c>
      <c r="AK1079">
        <v>-23.215196306392901</v>
      </c>
    </row>
    <row r="1080" spans="1:37" x14ac:dyDescent="0.2">
      <c r="A1080" t="s">
        <v>3579</v>
      </c>
      <c r="B1080">
        <v>14633224</v>
      </c>
      <c r="C1080">
        <v>14633395</v>
      </c>
      <c r="D1080">
        <v>172</v>
      </c>
      <c r="E1080" t="s">
        <v>3852</v>
      </c>
      <c r="F1080">
        <v>0</v>
      </c>
      <c r="G1080" t="s">
        <v>3853</v>
      </c>
      <c r="H1080" t="s">
        <v>31856</v>
      </c>
      <c r="I1080">
        <v>11</v>
      </c>
      <c r="J1080">
        <v>14505064</v>
      </c>
      <c r="K1080">
        <v>14643617</v>
      </c>
      <c r="L1080">
        <v>138554</v>
      </c>
      <c r="M1080">
        <v>2</v>
      </c>
      <c r="N1080">
        <v>5682</v>
      </c>
      <c r="O1080" t="s">
        <v>3854</v>
      </c>
      <c r="P1080">
        <v>10222</v>
      </c>
      <c r="Q1080" t="s">
        <v>3855</v>
      </c>
      <c r="R1080" t="s">
        <v>3856</v>
      </c>
      <c r="S1080" t="s">
        <v>31857</v>
      </c>
      <c r="T1080">
        <v>0.98496258213670695</v>
      </c>
      <c r="U1080">
        <v>1</v>
      </c>
      <c r="V1080">
        <v>-0.212832344490161</v>
      </c>
      <c r="W1080">
        <v>0.80325558087809701</v>
      </c>
      <c r="X1080">
        <v>0.95159051474143896</v>
      </c>
      <c r="Y1080">
        <v>0.39110396771372302</v>
      </c>
      <c r="Z1080">
        <v>0.31255092257004102</v>
      </c>
      <c r="AA1080">
        <v>0.735338969716264</v>
      </c>
      <c r="AB1080">
        <v>-1.17630632088081</v>
      </c>
      <c r="AC1080">
        <v>0.81874707595858798</v>
      </c>
      <c r="AD1080">
        <v>0.93949447398230601</v>
      </c>
      <c r="AE1080">
        <v>-5.2052536429972103E-2</v>
      </c>
      <c r="AF1080">
        <v>0.33268238426535501</v>
      </c>
      <c r="AG1080">
        <v>0.717096374395926</v>
      </c>
      <c r="AH1080">
        <v>0.71677820634051304</v>
      </c>
      <c r="AI1080">
        <v>0.81046913703786905</v>
      </c>
      <c r="AJ1080">
        <v>0.94390293416205995</v>
      </c>
      <c r="AK1080">
        <v>0.66502584575469903</v>
      </c>
    </row>
    <row r="1081" spans="1:37" x14ac:dyDescent="0.2">
      <c r="A1081" t="s">
        <v>3579</v>
      </c>
      <c r="B1081">
        <v>14633395</v>
      </c>
      <c r="C1081">
        <v>14633566</v>
      </c>
      <c r="D1081">
        <v>172</v>
      </c>
      <c r="E1081" t="s">
        <v>3857</v>
      </c>
      <c r="F1081">
        <v>4</v>
      </c>
      <c r="G1081" t="s">
        <v>3858</v>
      </c>
      <c r="H1081" t="s">
        <v>31856</v>
      </c>
      <c r="I1081">
        <v>11</v>
      </c>
      <c r="J1081">
        <v>14505064</v>
      </c>
      <c r="K1081">
        <v>14643617</v>
      </c>
      <c r="L1081">
        <v>138554</v>
      </c>
      <c r="M1081">
        <v>2</v>
      </c>
      <c r="N1081">
        <v>5682</v>
      </c>
      <c r="O1081" t="s">
        <v>3854</v>
      </c>
      <c r="P1081">
        <v>10051</v>
      </c>
      <c r="Q1081" t="s">
        <v>3855</v>
      </c>
      <c r="R1081" t="s">
        <v>3856</v>
      </c>
      <c r="S1081" t="s">
        <v>31857</v>
      </c>
      <c r="T1081">
        <v>0.98496258213670695</v>
      </c>
      <c r="U1081">
        <v>1</v>
      </c>
      <c r="V1081">
        <v>-0.42885400861274803</v>
      </c>
      <c r="W1081">
        <v>0.80325558087809701</v>
      </c>
      <c r="X1081">
        <v>0.95159051474143896</v>
      </c>
      <c r="Y1081">
        <v>0.13565063754474899</v>
      </c>
      <c r="Z1081">
        <v>0.31255092257004102</v>
      </c>
      <c r="AA1081">
        <v>0.735338969716264</v>
      </c>
      <c r="AB1081">
        <v>-1.3923279850033901</v>
      </c>
      <c r="AC1081">
        <v>0.83754478050508196</v>
      </c>
      <c r="AD1081">
        <v>0.94068432309766403</v>
      </c>
      <c r="AE1081">
        <v>-0.30750586659894702</v>
      </c>
      <c r="AF1081">
        <v>0.33268238426535501</v>
      </c>
      <c r="AG1081">
        <v>0.717096374395926</v>
      </c>
      <c r="AH1081">
        <v>0.50075655908328798</v>
      </c>
      <c r="AI1081">
        <v>0.81046913703786905</v>
      </c>
      <c r="AJ1081">
        <v>0.94390293416205995</v>
      </c>
      <c r="AK1081">
        <v>0.49092635741871399</v>
      </c>
    </row>
    <row r="1082" spans="1:37" x14ac:dyDescent="0.2">
      <c r="A1082" t="s">
        <v>3579</v>
      </c>
      <c r="B1082">
        <v>14633566</v>
      </c>
      <c r="C1082">
        <v>14633737</v>
      </c>
      <c r="D1082">
        <v>172</v>
      </c>
      <c r="E1082" t="s">
        <v>3859</v>
      </c>
      <c r="F1082">
        <v>2</v>
      </c>
      <c r="G1082" t="s">
        <v>3860</v>
      </c>
      <c r="H1082" t="s">
        <v>31856</v>
      </c>
      <c r="I1082">
        <v>11</v>
      </c>
      <c r="J1082">
        <v>14505064</v>
      </c>
      <c r="K1082">
        <v>14643617</v>
      </c>
      <c r="L1082">
        <v>138554</v>
      </c>
      <c r="M1082">
        <v>2</v>
      </c>
      <c r="N1082">
        <v>5682</v>
      </c>
      <c r="O1082" t="s">
        <v>3854</v>
      </c>
      <c r="P1082">
        <v>9880</v>
      </c>
      <c r="Q1082" t="s">
        <v>3855</v>
      </c>
      <c r="R1082" t="s">
        <v>3856</v>
      </c>
      <c r="S1082" t="s">
        <v>31857</v>
      </c>
      <c r="T1082">
        <v>0.98496258213670695</v>
      </c>
      <c r="U1082">
        <v>1</v>
      </c>
      <c r="V1082">
        <v>-0.42885400861274803</v>
      </c>
      <c r="W1082">
        <v>0.80325558087809701</v>
      </c>
      <c r="X1082">
        <v>0.95159051474143896</v>
      </c>
      <c r="Y1082">
        <v>0.13565063754474899</v>
      </c>
      <c r="Z1082">
        <v>0.31255092257004102</v>
      </c>
      <c r="AA1082">
        <v>0.735338969716264</v>
      </c>
      <c r="AB1082">
        <v>-1.3923279850033901</v>
      </c>
      <c r="AC1082">
        <v>0.83754478050508196</v>
      </c>
      <c r="AD1082">
        <v>0.94068432309766403</v>
      </c>
      <c r="AE1082">
        <v>-0.30750586659894702</v>
      </c>
      <c r="AF1082">
        <v>0.33268238426535501</v>
      </c>
      <c r="AG1082">
        <v>0.717096374395926</v>
      </c>
      <c r="AH1082">
        <v>0.50075655908328798</v>
      </c>
      <c r="AI1082">
        <v>0.81046913703786905</v>
      </c>
      <c r="AJ1082">
        <v>0.94390293416205995</v>
      </c>
      <c r="AK1082">
        <v>0.49092635741871399</v>
      </c>
    </row>
    <row r="1083" spans="1:37" x14ac:dyDescent="0.2">
      <c r="A1083" t="s">
        <v>3579</v>
      </c>
      <c r="B1083">
        <v>14716496</v>
      </c>
      <c r="C1083">
        <v>14716671</v>
      </c>
      <c r="D1083">
        <v>176</v>
      </c>
      <c r="E1083" t="s">
        <v>3861</v>
      </c>
      <c r="F1083">
        <v>3</v>
      </c>
      <c r="G1083" t="s">
        <v>3862</v>
      </c>
      <c r="H1083" t="s">
        <v>31858</v>
      </c>
      <c r="I1083">
        <v>11</v>
      </c>
      <c r="J1083">
        <v>14698839</v>
      </c>
      <c r="K1083">
        <v>14700926</v>
      </c>
      <c r="L1083">
        <v>2088</v>
      </c>
      <c r="M1083">
        <v>1</v>
      </c>
      <c r="N1083">
        <v>107984315</v>
      </c>
      <c r="O1083" t="s">
        <v>3863</v>
      </c>
      <c r="P1083">
        <v>17657</v>
      </c>
      <c r="Q1083" t="s">
        <v>40</v>
      </c>
      <c r="R1083" t="s">
        <v>3864</v>
      </c>
      <c r="S1083" t="s">
        <v>31859</v>
      </c>
      <c r="T1083">
        <v>0.35387198439864398</v>
      </c>
      <c r="U1083">
        <v>0.603102917160658</v>
      </c>
      <c r="V1083">
        <v>-20.8181319966499</v>
      </c>
      <c r="W1083">
        <v>0.89107655920673101</v>
      </c>
      <c r="X1083">
        <v>0.95159051474143896</v>
      </c>
      <c r="Y1083">
        <v>2.5866056050747899</v>
      </c>
      <c r="Z1083">
        <v>0.184235113180511</v>
      </c>
      <c r="AA1083">
        <v>0.72610664078822296</v>
      </c>
      <c r="AB1083">
        <v>-20.8181319966499</v>
      </c>
      <c r="AC1083">
        <v>0.75388744886274095</v>
      </c>
      <c r="AD1083">
        <v>0.87989882095915395</v>
      </c>
      <c r="AE1083">
        <v>1.5866057473584301</v>
      </c>
      <c r="AF1083">
        <v>0.501741946288212</v>
      </c>
      <c r="AG1083">
        <v>0.80674443595273604</v>
      </c>
      <c r="AH1083">
        <v>-19.888522030576802</v>
      </c>
      <c r="AI1083">
        <v>0.56157887380500204</v>
      </c>
      <c r="AJ1083">
        <v>0.78121606160956403</v>
      </c>
      <c r="AK1083">
        <v>3.4553603657610399</v>
      </c>
    </row>
    <row r="1084" spans="1:37" x14ac:dyDescent="0.2">
      <c r="A1084" t="s">
        <v>3579</v>
      </c>
      <c r="B1084">
        <v>14716671</v>
      </c>
      <c r="C1084">
        <v>14716846</v>
      </c>
      <c r="D1084">
        <v>176</v>
      </c>
      <c r="E1084" t="s">
        <v>3865</v>
      </c>
      <c r="F1084">
        <v>1</v>
      </c>
      <c r="G1084" t="s">
        <v>3866</v>
      </c>
      <c r="H1084" t="s">
        <v>31858</v>
      </c>
      <c r="I1084">
        <v>11</v>
      </c>
      <c r="J1084">
        <v>14698839</v>
      </c>
      <c r="K1084">
        <v>14700926</v>
      </c>
      <c r="L1084">
        <v>2088</v>
      </c>
      <c r="M1084">
        <v>1</v>
      </c>
      <c r="N1084">
        <v>107984315</v>
      </c>
      <c r="O1084" t="s">
        <v>3863</v>
      </c>
      <c r="P1084">
        <v>17832</v>
      </c>
      <c r="Q1084" t="s">
        <v>40</v>
      </c>
      <c r="R1084" t="s">
        <v>3864</v>
      </c>
      <c r="S1084" t="s">
        <v>31859</v>
      </c>
      <c r="T1084">
        <v>0.35387198439864398</v>
      </c>
      <c r="U1084">
        <v>0.603102917160658</v>
      </c>
      <c r="V1084">
        <v>-20.8181319966499</v>
      </c>
      <c r="W1084">
        <v>0.89107655920673101</v>
      </c>
      <c r="X1084">
        <v>0.95159051474143896</v>
      </c>
      <c r="Y1084">
        <v>2.5866056050747899</v>
      </c>
      <c r="Z1084">
        <v>0.184235113180511</v>
      </c>
      <c r="AA1084">
        <v>0.72610664078822296</v>
      </c>
      <c r="AB1084">
        <v>-20.8181319966499</v>
      </c>
      <c r="AC1084">
        <v>0.75388744886274095</v>
      </c>
      <c r="AD1084">
        <v>0.87989882095915395</v>
      </c>
      <c r="AE1084">
        <v>1.5866057473584301</v>
      </c>
      <c r="AF1084">
        <v>0.501741946288212</v>
      </c>
      <c r="AG1084">
        <v>0.80674443595273604</v>
      </c>
      <c r="AH1084">
        <v>-19.888522030576802</v>
      </c>
      <c r="AI1084">
        <v>0.56157887380500204</v>
      </c>
      <c r="AJ1084">
        <v>0.78121606160956403</v>
      </c>
      <c r="AK1084">
        <v>3.4553603657610399</v>
      </c>
    </row>
    <row r="1085" spans="1:37" x14ac:dyDescent="0.2">
      <c r="A1085" t="s">
        <v>3579</v>
      </c>
      <c r="B1085">
        <v>15042847</v>
      </c>
      <c r="C1085">
        <v>15043000</v>
      </c>
      <c r="D1085">
        <v>154</v>
      </c>
      <c r="E1085" t="s">
        <v>3867</v>
      </c>
      <c r="F1085">
        <v>6</v>
      </c>
      <c r="G1085" t="s">
        <v>3868</v>
      </c>
      <c r="H1085" t="s">
        <v>31860</v>
      </c>
      <c r="I1085">
        <v>11</v>
      </c>
      <c r="J1085">
        <v>15073562</v>
      </c>
      <c r="K1085">
        <v>15082342</v>
      </c>
      <c r="L1085">
        <v>8781</v>
      </c>
      <c r="M1085">
        <v>1</v>
      </c>
      <c r="N1085">
        <v>797</v>
      </c>
      <c r="O1085" t="s">
        <v>3869</v>
      </c>
      <c r="P1085">
        <v>-30562</v>
      </c>
      <c r="Q1085" t="s">
        <v>3870</v>
      </c>
      <c r="R1085" t="s">
        <v>3871</v>
      </c>
      <c r="S1085" t="s">
        <v>31861</v>
      </c>
      <c r="T1085">
        <v>0.78148632077501701</v>
      </c>
      <c r="U1085">
        <v>0.99842600806483195</v>
      </c>
      <c r="V1085">
        <v>0.37014654775617301</v>
      </c>
      <c r="W1085">
        <v>0.82500847277362299</v>
      </c>
      <c r="X1085">
        <v>0.95159051474143896</v>
      </c>
      <c r="Y1085">
        <v>8.3869544009689906E-2</v>
      </c>
      <c r="Z1085">
        <v>0.39548255523296899</v>
      </c>
      <c r="AA1085">
        <v>0.84435025072159198</v>
      </c>
      <c r="AB1085">
        <v>-6.5041076817782803E-2</v>
      </c>
      <c r="AC1085">
        <v>0.82807482473333804</v>
      </c>
      <c r="AD1085">
        <v>0.94068432309766403</v>
      </c>
      <c r="AE1085">
        <v>-0.17073378887017099</v>
      </c>
      <c r="AF1085">
        <v>0.81161276651209302</v>
      </c>
      <c r="AG1085">
        <v>0.91677585469712997</v>
      </c>
      <c r="AH1085">
        <v>0.67276753840456505</v>
      </c>
      <c r="AI1085">
        <v>0.81366907007657696</v>
      </c>
      <c r="AJ1085">
        <v>0.943944933663734</v>
      </c>
      <c r="AK1085">
        <v>0.28156542348459401</v>
      </c>
    </row>
    <row r="1086" spans="1:37" x14ac:dyDescent="0.2">
      <c r="A1086" t="s">
        <v>3579</v>
      </c>
      <c r="B1086">
        <v>17011974</v>
      </c>
      <c r="C1086">
        <v>17012125</v>
      </c>
      <c r="D1086">
        <v>152</v>
      </c>
      <c r="E1086" t="s">
        <v>3872</v>
      </c>
      <c r="F1086">
        <v>0</v>
      </c>
      <c r="G1086" t="s">
        <v>3873</v>
      </c>
      <c r="H1086" t="s">
        <v>30999</v>
      </c>
      <c r="I1086">
        <v>11</v>
      </c>
      <c r="J1086">
        <v>16854894</v>
      </c>
      <c r="K1086">
        <v>17013342</v>
      </c>
      <c r="L1086">
        <v>158449</v>
      </c>
      <c r="M1086">
        <v>2</v>
      </c>
      <c r="N1086">
        <v>144100</v>
      </c>
      <c r="O1086" t="s">
        <v>3874</v>
      </c>
      <c r="P1086">
        <v>1217</v>
      </c>
      <c r="Q1086" t="s">
        <v>3875</v>
      </c>
      <c r="R1086" t="s">
        <v>3876</v>
      </c>
      <c r="S1086" t="s">
        <v>31862</v>
      </c>
      <c r="T1086">
        <v>0.27615329656722498</v>
      </c>
      <c r="U1086">
        <v>0.603102917160658</v>
      </c>
      <c r="V1086">
        <v>1.9549616380097099</v>
      </c>
      <c r="W1086">
        <v>3.4734740880334999E-2</v>
      </c>
      <c r="X1086">
        <v>0.704072456322962</v>
      </c>
      <c r="Y1086">
        <v>-26.0219658908374</v>
      </c>
      <c r="Z1086">
        <v>0.45710774983416202</v>
      </c>
      <c r="AA1086">
        <v>0.84435025072159198</v>
      </c>
      <c r="AB1086">
        <v>1.6671023883998899</v>
      </c>
      <c r="AC1086">
        <v>3.11723668014913E-3</v>
      </c>
      <c r="AD1086">
        <v>0.57684129297949804</v>
      </c>
      <c r="AE1086">
        <v>-26.0219658908374</v>
      </c>
      <c r="AF1086">
        <v>0.20786922184425</v>
      </c>
      <c r="AG1086">
        <v>0.68151250837662902</v>
      </c>
      <c r="AH1086">
        <v>1.2040644917896099</v>
      </c>
      <c r="AI1086">
        <v>0.123911202140572</v>
      </c>
      <c r="AJ1086">
        <v>0.78121606160956403</v>
      </c>
      <c r="AK1086">
        <v>-25.153210441606401</v>
      </c>
    </row>
    <row r="1087" spans="1:37" x14ac:dyDescent="0.2">
      <c r="A1087" t="s">
        <v>3579</v>
      </c>
      <c r="B1087">
        <v>17541641</v>
      </c>
      <c r="C1087">
        <v>17541783</v>
      </c>
      <c r="D1087">
        <v>143</v>
      </c>
      <c r="E1087" t="s">
        <v>3877</v>
      </c>
      <c r="F1087">
        <v>2</v>
      </c>
      <c r="G1087" t="s">
        <v>3878</v>
      </c>
      <c r="H1087" t="s">
        <v>31032</v>
      </c>
      <c r="I1087">
        <v>11</v>
      </c>
      <c r="J1087">
        <v>17493900</v>
      </c>
      <c r="K1087">
        <v>17544400</v>
      </c>
      <c r="L1087">
        <v>50501</v>
      </c>
      <c r="M1087">
        <v>2</v>
      </c>
      <c r="N1087">
        <v>10083</v>
      </c>
      <c r="O1087" t="s">
        <v>3879</v>
      </c>
      <c r="P1087">
        <v>2617</v>
      </c>
      <c r="Q1087" t="s">
        <v>3880</v>
      </c>
      <c r="R1087" t="s">
        <v>3881</v>
      </c>
      <c r="S1087" t="s">
        <v>31863</v>
      </c>
      <c r="T1087">
        <v>0.97213403838398904</v>
      </c>
      <c r="U1087">
        <v>1</v>
      </c>
      <c r="V1087">
        <v>1.3011466952714601</v>
      </c>
      <c r="W1087">
        <v>0.29261482077562401</v>
      </c>
      <c r="X1087">
        <v>0.704072456322962</v>
      </c>
      <c r="Y1087">
        <v>22.847324278142398</v>
      </c>
      <c r="Z1087">
        <v>0.69013698642955401</v>
      </c>
      <c r="AA1087">
        <v>0.84521697243271998</v>
      </c>
      <c r="AB1087">
        <v>0.33767276247750999</v>
      </c>
      <c r="AC1087">
        <v>0.27780950890804001</v>
      </c>
      <c r="AD1087">
        <v>0.68253123924728298</v>
      </c>
      <c r="AE1087">
        <v>22.359393044730702</v>
      </c>
      <c r="AF1087">
        <v>0.61410715005536498</v>
      </c>
      <c r="AG1087">
        <v>0.80674443595273604</v>
      </c>
      <c r="AH1087">
        <v>2.23075691869726</v>
      </c>
      <c r="AI1087">
        <v>0.56157887380500204</v>
      </c>
      <c r="AJ1087">
        <v>0.78121606160956403</v>
      </c>
      <c r="AK1087">
        <v>2.3751467707405198</v>
      </c>
    </row>
    <row r="1088" spans="1:37" x14ac:dyDescent="0.2">
      <c r="A1088" t="s">
        <v>3579</v>
      </c>
      <c r="B1088">
        <v>17590372</v>
      </c>
      <c r="C1088">
        <v>17590514</v>
      </c>
      <c r="D1088">
        <v>143</v>
      </c>
      <c r="E1088" t="s">
        <v>3882</v>
      </c>
      <c r="F1088">
        <v>0</v>
      </c>
      <c r="G1088" t="s">
        <v>3883</v>
      </c>
      <c r="H1088" t="s">
        <v>31864</v>
      </c>
      <c r="I1088">
        <v>11</v>
      </c>
      <c r="J1088">
        <v>17578264</v>
      </c>
      <c r="K1088">
        <v>17638934</v>
      </c>
      <c r="L1088">
        <v>60671</v>
      </c>
      <c r="M1088">
        <v>1</v>
      </c>
      <c r="N1088">
        <v>340990</v>
      </c>
      <c r="O1088" t="s">
        <v>3884</v>
      </c>
      <c r="P1088">
        <v>12108</v>
      </c>
      <c r="Q1088" t="s">
        <v>3885</v>
      </c>
      <c r="R1088" t="s">
        <v>3886</v>
      </c>
      <c r="S1088" t="s">
        <v>3887</v>
      </c>
      <c r="T1088">
        <v>0.35387198439864398</v>
      </c>
      <c r="U1088">
        <v>0.603102917160658</v>
      </c>
      <c r="V1088">
        <v>-23.9261497840258</v>
      </c>
      <c r="W1088">
        <v>0.123414495547065</v>
      </c>
      <c r="X1088">
        <v>0.704072456322962</v>
      </c>
      <c r="Y1088">
        <v>25.317693315274099</v>
      </c>
      <c r="Z1088">
        <v>0.69013698642955401</v>
      </c>
      <c r="AA1088">
        <v>0.84521697243271998</v>
      </c>
      <c r="AB1088">
        <v>-0.43499003140665299</v>
      </c>
      <c r="AC1088">
        <v>0.27780950890804001</v>
      </c>
      <c r="AD1088">
        <v>0.68253123924728298</v>
      </c>
      <c r="AE1088">
        <v>24.317693349771702</v>
      </c>
      <c r="AF1088">
        <v>0.32549523997010099</v>
      </c>
      <c r="AG1088">
        <v>0.70473078222419605</v>
      </c>
      <c r="AH1088">
        <v>-24.243692771959299</v>
      </c>
      <c r="AI1088">
        <v>3.6185182304427702E-2</v>
      </c>
      <c r="AJ1088">
        <v>0.78121606160956403</v>
      </c>
      <c r="AK1088">
        <v>25.317693315274099</v>
      </c>
    </row>
    <row r="1089" spans="1:37" x14ac:dyDescent="0.2">
      <c r="A1089" t="s">
        <v>3579</v>
      </c>
      <c r="B1089">
        <v>19757404</v>
      </c>
      <c r="C1089">
        <v>19757556</v>
      </c>
      <c r="D1089">
        <v>153</v>
      </c>
      <c r="E1089" t="s">
        <v>3888</v>
      </c>
      <c r="F1089">
        <v>1</v>
      </c>
      <c r="G1089" t="s">
        <v>3889</v>
      </c>
      <c r="H1089" t="s">
        <v>31032</v>
      </c>
      <c r="I1089">
        <v>11</v>
      </c>
      <c r="J1089">
        <v>19760004</v>
      </c>
      <c r="K1089">
        <v>19760083</v>
      </c>
      <c r="L1089">
        <v>80</v>
      </c>
      <c r="M1089">
        <v>2</v>
      </c>
      <c r="N1089">
        <v>100616426</v>
      </c>
      <c r="O1089" t="s">
        <v>3890</v>
      </c>
      <c r="P1089">
        <v>2527</v>
      </c>
      <c r="Q1089" t="s">
        <v>3891</v>
      </c>
      <c r="R1089" t="s">
        <v>3892</v>
      </c>
      <c r="S1089" t="s">
        <v>31865</v>
      </c>
      <c r="T1089">
        <v>0.27615329656722498</v>
      </c>
      <c r="U1089">
        <v>0.603102917160658</v>
      </c>
      <c r="V1089">
        <v>1.57217932130908</v>
      </c>
      <c r="W1089">
        <v>0.427323497058756</v>
      </c>
      <c r="X1089">
        <v>0.73460997439807996</v>
      </c>
      <c r="Y1089">
        <v>-1.0900807212825501</v>
      </c>
      <c r="Z1089">
        <v>0.47690667696080002</v>
      </c>
      <c r="AA1089">
        <v>0.84435025072159198</v>
      </c>
      <c r="AB1089">
        <v>0.96064903550901404</v>
      </c>
      <c r="AC1089">
        <v>0.30934799025328302</v>
      </c>
      <c r="AD1089">
        <v>0.68773325147593101</v>
      </c>
      <c r="AE1089">
        <v>-1.0975450246723599</v>
      </c>
      <c r="AF1089">
        <v>0.185213627326239</v>
      </c>
      <c r="AG1089">
        <v>0.68151250837662902</v>
      </c>
      <c r="AH1089">
        <v>1.6679644789969501</v>
      </c>
      <c r="AI1089">
        <v>0.61187545788734798</v>
      </c>
      <c r="AJ1089">
        <v>0.792270719854135</v>
      </c>
      <c r="AK1089">
        <v>-0.69020781892160799</v>
      </c>
    </row>
    <row r="1090" spans="1:37" x14ac:dyDescent="0.2">
      <c r="A1090" t="s">
        <v>3579</v>
      </c>
      <c r="B1090">
        <v>20262869</v>
      </c>
      <c r="C1090">
        <v>20263029</v>
      </c>
      <c r="D1090">
        <v>161</v>
      </c>
      <c r="E1090" t="s">
        <v>3893</v>
      </c>
      <c r="F1090">
        <v>0</v>
      </c>
      <c r="G1090" t="s">
        <v>3894</v>
      </c>
      <c r="H1090" t="s">
        <v>31000</v>
      </c>
      <c r="I1090">
        <v>11</v>
      </c>
      <c r="J1090">
        <v>20363685</v>
      </c>
      <c r="K1090">
        <v>20367625</v>
      </c>
      <c r="L1090">
        <v>3941</v>
      </c>
      <c r="M1090">
        <v>1</v>
      </c>
      <c r="N1090">
        <v>10553</v>
      </c>
      <c r="O1090" t="s">
        <v>3895</v>
      </c>
      <c r="P1090">
        <v>-100656</v>
      </c>
      <c r="Q1090" t="s">
        <v>3896</v>
      </c>
      <c r="R1090" t="s">
        <v>3897</v>
      </c>
      <c r="S1090" t="s">
        <v>31866</v>
      </c>
      <c r="T1090">
        <v>0.32911398597860803</v>
      </c>
      <c r="U1090">
        <v>0.603102917160658</v>
      </c>
      <c r="V1090">
        <v>23.5579129138005</v>
      </c>
      <c r="W1090">
        <v>0.38920677604595899</v>
      </c>
      <c r="X1090">
        <v>0.704072456322962</v>
      </c>
      <c r="Y1090">
        <v>-23.356279070154699</v>
      </c>
      <c r="Z1090">
        <v>0.306975110376564</v>
      </c>
      <c r="AA1090">
        <v>0.72610664078822296</v>
      </c>
      <c r="AB1090">
        <v>23.507826319842799</v>
      </c>
      <c r="AC1090">
        <v>0.71753805159658501</v>
      </c>
      <c r="AD1090">
        <v>0.87989882095915395</v>
      </c>
      <c r="AE1090">
        <v>-0.90312417510843401</v>
      </c>
      <c r="AF1090">
        <v>0.61410715005536498</v>
      </c>
      <c r="AG1090">
        <v>0.80674443595273604</v>
      </c>
      <c r="AH1090">
        <v>1.17875858697456</v>
      </c>
      <c r="AI1090">
        <v>0.35038410267202102</v>
      </c>
      <c r="AJ1090">
        <v>0.78121606160956403</v>
      </c>
      <c r="AK1090">
        <v>-23.400911125230301</v>
      </c>
    </row>
    <row r="1091" spans="1:37" x14ac:dyDescent="0.2">
      <c r="A1091" t="s">
        <v>3579</v>
      </c>
      <c r="B1091">
        <v>20263063</v>
      </c>
      <c r="C1091">
        <v>20263277</v>
      </c>
      <c r="D1091">
        <v>215</v>
      </c>
      <c r="E1091" t="s">
        <v>3898</v>
      </c>
      <c r="F1091">
        <v>2</v>
      </c>
      <c r="G1091" t="s">
        <v>3899</v>
      </c>
      <c r="H1091" t="s">
        <v>31000</v>
      </c>
      <c r="I1091">
        <v>11</v>
      </c>
      <c r="J1091">
        <v>20363685</v>
      </c>
      <c r="K1091">
        <v>20367625</v>
      </c>
      <c r="L1091">
        <v>3941</v>
      </c>
      <c r="M1091">
        <v>1</v>
      </c>
      <c r="N1091">
        <v>10553</v>
      </c>
      <c r="O1091" t="s">
        <v>3895</v>
      </c>
      <c r="P1091">
        <v>-100408</v>
      </c>
      <c r="Q1091" t="s">
        <v>3896</v>
      </c>
      <c r="R1091" t="s">
        <v>3897</v>
      </c>
      <c r="S1091" t="s">
        <v>31866</v>
      </c>
      <c r="T1091">
        <v>0.32911398597860803</v>
      </c>
      <c r="U1091">
        <v>0.603102917160658</v>
      </c>
      <c r="V1091">
        <v>23.5579129138005</v>
      </c>
      <c r="W1091">
        <v>0.38920677604595899</v>
      </c>
      <c r="X1091">
        <v>0.704072456322962</v>
      </c>
      <c r="Y1091">
        <v>-23.356279070154699</v>
      </c>
      <c r="Z1091">
        <v>0.306975110376564</v>
      </c>
      <c r="AA1091">
        <v>0.72610664078822296</v>
      </c>
      <c r="AB1091">
        <v>23.507826319842799</v>
      </c>
      <c r="AC1091">
        <v>0.71753805159658501</v>
      </c>
      <c r="AD1091">
        <v>0.87989882095915395</v>
      </c>
      <c r="AE1091">
        <v>-0.90312417510843401</v>
      </c>
      <c r="AF1091">
        <v>0.61410715005536498</v>
      </c>
      <c r="AG1091">
        <v>0.80674443595273604</v>
      </c>
      <c r="AH1091">
        <v>1.17875858697456</v>
      </c>
      <c r="AI1091">
        <v>0.35038410267202102</v>
      </c>
      <c r="AJ1091">
        <v>0.78121606160956403</v>
      </c>
      <c r="AK1091">
        <v>-23.400911125230301</v>
      </c>
    </row>
    <row r="1092" spans="1:37" x14ac:dyDescent="0.2">
      <c r="A1092" t="s">
        <v>3579</v>
      </c>
      <c r="B1092">
        <v>20546005</v>
      </c>
      <c r="C1092">
        <v>20546285</v>
      </c>
      <c r="D1092">
        <v>281</v>
      </c>
      <c r="E1092" t="s">
        <v>3900</v>
      </c>
      <c r="F1092">
        <v>8</v>
      </c>
      <c r="G1092" t="s">
        <v>3901</v>
      </c>
      <c r="H1092" t="s">
        <v>31000</v>
      </c>
      <c r="I1092">
        <v>11</v>
      </c>
      <c r="J1092">
        <v>20599594</v>
      </c>
      <c r="K1092">
        <v>20654890</v>
      </c>
      <c r="L1092">
        <v>55297</v>
      </c>
      <c r="M1092">
        <v>1</v>
      </c>
      <c r="N1092">
        <v>9152</v>
      </c>
      <c r="O1092" t="s">
        <v>3902</v>
      </c>
      <c r="P1092">
        <v>-53309</v>
      </c>
      <c r="Q1092" t="s">
        <v>3903</v>
      </c>
      <c r="R1092" t="s">
        <v>3904</v>
      </c>
      <c r="S1092" t="s">
        <v>31867</v>
      </c>
      <c r="T1092">
        <v>0.32911398597860803</v>
      </c>
      <c r="U1092">
        <v>0.603102917160658</v>
      </c>
      <c r="V1092">
        <v>23.9452167186301</v>
      </c>
      <c r="W1092">
        <v>0.94541066367716797</v>
      </c>
      <c r="X1092">
        <v>0.95159051474143896</v>
      </c>
      <c r="Y1092">
        <v>-1.62998571653644</v>
      </c>
      <c r="Z1092">
        <v>0.306975110376564</v>
      </c>
      <c r="AA1092">
        <v>0.72610664078822296</v>
      </c>
      <c r="AB1092">
        <v>23.3230470686063</v>
      </c>
      <c r="AC1092">
        <v>0.71753805159658501</v>
      </c>
      <c r="AD1092">
        <v>0.87989882095915395</v>
      </c>
      <c r="AE1092">
        <v>-2.62998539861601</v>
      </c>
      <c r="AF1092">
        <v>0.61410715005536498</v>
      </c>
      <c r="AG1092">
        <v>0.80674443595273604</v>
      </c>
      <c r="AH1092">
        <v>2.9056197943662099</v>
      </c>
      <c r="AI1092">
        <v>0.59609816080359102</v>
      </c>
      <c r="AJ1092">
        <v>0.78121606160956403</v>
      </c>
      <c r="AK1092">
        <v>-0.76123033466816703</v>
      </c>
    </row>
    <row r="1093" spans="1:37" x14ac:dyDescent="0.2">
      <c r="A1093" t="s">
        <v>3579</v>
      </c>
      <c r="B1093">
        <v>20693759</v>
      </c>
      <c r="C1093">
        <v>20694021</v>
      </c>
      <c r="D1093">
        <v>263</v>
      </c>
      <c r="E1093" t="s">
        <v>3905</v>
      </c>
      <c r="F1093">
        <v>6</v>
      </c>
      <c r="G1093" t="s">
        <v>3906</v>
      </c>
      <c r="H1093" t="s">
        <v>31868</v>
      </c>
      <c r="I1093">
        <v>11</v>
      </c>
      <c r="J1093">
        <v>20670425</v>
      </c>
      <c r="K1093">
        <v>20671297</v>
      </c>
      <c r="L1093">
        <v>873</v>
      </c>
      <c r="M1093">
        <v>2</v>
      </c>
      <c r="N1093">
        <v>105376586</v>
      </c>
      <c r="O1093" t="s">
        <v>3907</v>
      </c>
      <c r="P1093">
        <v>-22462</v>
      </c>
      <c r="Q1093" t="s">
        <v>40</v>
      </c>
      <c r="R1093" t="s">
        <v>3908</v>
      </c>
      <c r="S1093" t="s">
        <v>31869</v>
      </c>
      <c r="T1093" t="s">
        <v>40</v>
      </c>
      <c r="U1093" t="s">
        <v>40</v>
      </c>
      <c r="V1093">
        <v>0</v>
      </c>
      <c r="W1093" t="s">
        <v>40</v>
      </c>
      <c r="X1093" t="s">
        <v>40</v>
      </c>
      <c r="Y1093">
        <v>0</v>
      </c>
      <c r="Z1093" t="s">
        <v>40</v>
      </c>
      <c r="AA1093" t="s">
        <v>40</v>
      </c>
      <c r="AB1093">
        <v>0</v>
      </c>
      <c r="AC1093" t="s">
        <v>40</v>
      </c>
      <c r="AD1093" t="s">
        <v>40</v>
      </c>
      <c r="AE1093">
        <v>0</v>
      </c>
      <c r="AF1093" t="s">
        <v>40</v>
      </c>
      <c r="AG1093" t="s">
        <v>40</v>
      </c>
      <c r="AH1093">
        <v>0</v>
      </c>
      <c r="AI1093" t="s">
        <v>40</v>
      </c>
      <c r="AJ1093" t="s">
        <v>40</v>
      </c>
      <c r="AK1093">
        <v>0</v>
      </c>
    </row>
    <row r="1094" spans="1:37" x14ac:dyDescent="0.2">
      <c r="A1094" t="s">
        <v>3579</v>
      </c>
      <c r="B1094">
        <v>21753028</v>
      </c>
      <c r="C1094">
        <v>21753175</v>
      </c>
      <c r="D1094">
        <v>148</v>
      </c>
      <c r="E1094" t="s">
        <v>3909</v>
      </c>
      <c r="F1094">
        <v>7</v>
      </c>
      <c r="G1094" t="s">
        <v>3910</v>
      </c>
      <c r="H1094" t="s">
        <v>30987</v>
      </c>
      <c r="I1094">
        <v>11</v>
      </c>
      <c r="J1094">
        <v>21734212</v>
      </c>
      <c r="K1094">
        <v>21752853</v>
      </c>
      <c r="L1094">
        <v>18642</v>
      </c>
      <c r="M1094">
        <v>2</v>
      </c>
      <c r="N1094">
        <v>107984320</v>
      </c>
      <c r="O1094" t="s">
        <v>3911</v>
      </c>
      <c r="P1094">
        <v>-175</v>
      </c>
      <c r="Q1094" t="s">
        <v>40</v>
      </c>
      <c r="R1094" t="s">
        <v>3912</v>
      </c>
      <c r="S1094" t="s">
        <v>31870</v>
      </c>
      <c r="T1094">
        <v>0.152084254673993</v>
      </c>
      <c r="U1094">
        <v>0.603102917160658</v>
      </c>
      <c r="V1094">
        <v>24.678245884530401</v>
      </c>
      <c r="W1094">
        <v>0.89107655920673101</v>
      </c>
      <c r="X1094">
        <v>0.95159051474143896</v>
      </c>
      <c r="Y1094">
        <v>2.9850767631693902</v>
      </c>
      <c r="Z1094">
        <v>0.306975110376564</v>
      </c>
      <c r="AA1094">
        <v>0.72610664078822296</v>
      </c>
      <c r="AB1094">
        <v>23.714771811606699</v>
      </c>
      <c r="AC1094">
        <v>0.75388744886274095</v>
      </c>
      <c r="AD1094">
        <v>0.87989882095915395</v>
      </c>
      <c r="AE1094">
        <v>1.98507682202575</v>
      </c>
      <c r="AF1094">
        <v>4.6407610929182198E-2</v>
      </c>
      <c r="AG1094">
        <v>0.476038960109122</v>
      </c>
      <c r="AH1094">
        <v>24.678245884530401</v>
      </c>
      <c r="AI1094">
        <v>0.56157887380500204</v>
      </c>
      <c r="AJ1094">
        <v>0.78121606160956403</v>
      </c>
      <c r="AK1094">
        <v>3.8538318449301099</v>
      </c>
    </row>
    <row r="1095" spans="1:37" x14ac:dyDescent="0.2">
      <c r="A1095" t="s">
        <v>3579</v>
      </c>
      <c r="B1095">
        <v>21753175</v>
      </c>
      <c r="C1095">
        <v>21753322</v>
      </c>
      <c r="D1095">
        <v>148</v>
      </c>
      <c r="E1095" t="s">
        <v>3913</v>
      </c>
      <c r="F1095">
        <v>13</v>
      </c>
      <c r="G1095" t="s">
        <v>3914</v>
      </c>
      <c r="H1095" t="s">
        <v>30987</v>
      </c>
      <c r="I1095">
        <v>11</v>
      </c>
      <c r="J1095">
        <v>21734212</v>
      </c>
      <c r="K1095">
        <v>21752853</v>
      </c>
      <c r="L1095">
        <v>18642</v>
      </c>
      <c r="M1095">
        <v>2</v>
      </c>
      <c r="N1095">
        <v>107984320</v>
      </c>
      <c r="O1095" t="s">
        <v>3911</v>
      </c>
      <c r="P1095">
        <v>-322</v>
      </c>
      <c r="Q1095" t="s">
        <v>40</v>
      </c>
      <c r="R1095" t="s">
        <v>3912</v>
      </c>
      <c r="S1095" t="s">
        <v>31870</v>
      </c>
      <c r="T1095">
        <v>0.152084254673993</v>
      </c>
      <c r="U1095">
        <v>0.603102917160658</v>
      </c>
      <c r="V1095">
        <v>24.678245884530401</v>
      </c>
      <c r="W1095">
        <v>0.89107655920673101</v>
      </c>
      <c r="X1095">
        <v>0.95159051474143896</v>
      </c>
      <c r="Y1095">
        <v>2.9850767631693902</v>
      </c>
      <c r="Z1095">
        <v>0.306975110376564</v>
      </c>
      <c r="AA1095">
        <v>0.72610664078822296</v>
      </c>
      <c r="AB1095">
        <v>23.714771811606699</v>
      </c>
      <c r="AC1095">
        <v>0.75388744886274095</v>
      </c>
      <c r="AD1095">
        <v>0.87989882095915395</v>
      </c>
      <c r="AE1095">
        <v>1.98507682202575</v>
      </c>
      <c r="AF1095">
        <v>4.6407610929182198E-2</v>
      </c>
      <c r="AG1095">
        <v>0.476038960109122</v>
      </c>
      <c r="AH1095">
        <v>24.678245884530401</v>
      </c>
      <c r="AI1095">
        <v>0.56157887380500204</v>
      </c>
      <c r="AJ1095">
        <v>0.78121606160956403</v>
      </c>
      <c r="AK1095">
        <v>3.8538318449301099</v>
      </c>
    </row>
    <row r="1096" spans="1:37" x14ac:dyDescent="0.2">
      <c r="A1096" t="s">
        <v>3579</v>
      </c>
      <c r="B1096">
        <v>25148489</v>
      </c>
      <c r="C1096">
        <v>25148631</v>
      </c>
      <c r="D1096">
        <v>143</v>
      </c>
      <c r="E1096" t="s">
        <v>3915</v>
      </c>
      <c r="F1096">
        <v>1</v>
      </c>
      <c r="G1096" t="s">
        <v>3916</v>
      </c>
      <c r="H1096" t="s">
        <v>31000</v>
      </c>
      <c r="I1096">
        <v>11</v>
      </c>
      <c r="J1096">
        <v>24891765</v>
      </c>
      <c r="K1096">
        <v>24892521</v>
      </c>
      <c r="L1096">
        <v>757</v>
      </c>
      <c r="M1096">
        <v>1</v>
      </c>
      <c r="N1096">
        <v>338645</v>
      </c>
      <c r="O1096" t="s">
        <v>3917</v>
      </c>
      <c r="P1096">
        <v>256724</v>
      </c>
      <c r="Q1096" t="s">
        <v>3918</v>
      </c>
      <c r="R1096" t="s">
        <v>3919</v>
      </c>
      <c r="S1096" t="s">
        <v>31871</v>
      </c>
      <c r="T1096" t="s">
        <v>40</v>
      </c>
      <c r="U1096" t="s">
        <v>40</v>
      </c>
      <c r="V1096">
        <v>0</v>
      </c>
      <c r="W1096">
        <v>0.38920677604595899</v>
      </c>
      <c r="X1096">
        <v>0.704072456322962</v>
      </c>
      <c r="Y1096">
        <v>-22.571555070496501</v>
      </c>
      <c r="Z1096">
        <v>0.306975110376564</v>
      </c>
      <c r="AA1096">
        <v>0.72610664078822296</v>
      </c>
      <c r="AB1096">
        <v>23.071765596538199</v>
      </c>
      <c r="AC1096">
        <v>0.75388744886274095</v>
      </c>
      <c r="AD1096">
        <v>0.87989882095915395</v>
      </c>
      <c r="AE1096">
        <v>-0.24062518325743401</v>
      </c>
      <c r="AF1096">
        <v>0.32549523997010099</v>
      </c>
      <c r="AG1096">
        <v>0.70473078222419605</v>
      </c>
      <c r="AH1096">
        <v>-23.035239724708902</v>
      </c>
      <c r="AI1096">
        <v>0.35038410267202102</v>
      </c>
      <c r="AJ1096">
        <v>0.78121606160956403</v>
      </c>
      <c r="AK1096">
        <v>-22.964850405209098</v>
      </c>
    </row>
    <row r="1097" spans="1:37" x14ac:dyDescent="0.2">
      <c r="A1097" t="s">
        <v>3579</v>
      </c>
      <c r="B1097">
        <v>27379457</v>
      </c>
      <c r="C1097">
        <v>27379599</v>
      </c>
      <c r="D1097">
        <v>143</v>
      </c>
      <c r="E1097" t="s">
        <v>3920</v>
      </c>
      <c r="F1097">
        <v>1</v>
      </c>
      <c r="G1097" t="s">
        <v>3921</v>
      </c>
      <c r="H1097" t="s">
        <v>30987</v>
      </c>
      <c r="I1097">
        <v>11</v>
      </c>
      <c r="J1097">
        <v>27377158</v>
      </c>
      <c r="K1097">
        <v>27379183</v>
      </c>
      <c r="L1097">
        <v>2026</v>
      </c>
      <c r="M1097">
        <v>2</v>
      </c>
      <c r="N1097">
        <v>55366</v>
      </c>
      <c r="O1097" t="s">
        <v>3922</v>
      </c>
      <c r="P1097">
        <v>-274</v>
      </c>
      <c r="Q1097" t="s">
        <v>3923</v>
      </c>
      <c r="R1097" t="s">
        <v>3924</v>
      </c>
      <c r="S1097" t="s">
        <v>31872</v>
      </c>
      <c r="T1097">
        <v>0.89923478520719502</v>
      </c>
      <c r="U1097">
        <v>1</v>
      </c>
      <c r="V1097">
        <v>1.2425960280855699</v>
      </c>
      <c r="W1097">
        <v>0.428214032775322</v>
      </c>
      <c r="X1097">
        <v>0.73460997439807996</v>
      </c>
      <c r="Y1097">
        <v>2.7600329335859199</v>
      </c>
      <c r="Z1097">
        <v>0.57853978204985401</v>
      </c>
      <c r="AA1097">
        <v>0.84521697243271998</v>
      </c>
      <c r="AB1097">
        <v>0.27912203027837501</v>
      </c>
      <c r="AC1097">
        <v>0.56718065613419599</v>
      </c>
      <c r="AD1097">
        <v>0.87989882095915395</v>
      </c>
      <c r="AE1097">
        <v>2.09921984674753</v>
      </c>
      <c r="AF1097">
        <v>0.43559387281936701</v>
      </c>
      <c r="AG1097">
        <v>0.80674443595273604</v>
      </c>
      <c r="AH1097">
        <v>2.1722064158675698</v>
      </c>
      <c r="AI1097">
        <v>0.37390512596567999</v>
      </c>
      <c r="AJ1097">
        <v>0.78121606160956403</v>
      </c>
      <c r="AK1097">
        <v>2.3165962886332201</v>
      </c>
    </row>
    <row r="1098" spans="1:37" x14ac:dyDescent="0.2">
      <c r="A1098" t="s">
        <v>3579</v>
      </c>
      <c r="B1098">
        <v>28220998</v>
      </c>
      <c r="C1098">
        <v>28221287</v>
      </c>
      <c r="D1098">
        <v>290</v>
      </c>
      <c r="E1098" t="s">
        <v>3925</v>
      </c>
      <c r="F1098">
        <v>1</v>
      </c>
      <c r="G1098" t="s">
        <v>3926</v>
      </c>
      <c r="H1098" t="s">
        <v>31873</v>
      </c>
      <c r="I1098">
        <v>11</v>
      </c>
      <c r="J1098">
        <v>28327581</v>
      </c>
      <c r="K1098">
        <v>28330629</v>
      </c>
      <c r="L1098">
        <v>3049</v>
      </c>
      <c r="M1098">
        <v>1</v>
      </c>
      <c r="N1098">
        <v>196074</v>
      </c>
      <c r="O1098" t="s">
        <v>3927</v>
      </c>
      <c r="P1098">
        <v>-106294</v>
      </c>
      <c r="Q1098" t="s">
        <v>3928</v>
      </c>
      <c r="R1098" t="s">
        <v>3929</v>
      </c>
      <c r="S1098" t="s">
        <v>31874</v>
      </c>
      <c r="T1098">
        <v>1</v>
      </c>
      <c r="U1098">
        <v>1</v>
      </c>
      <c r="V1098">
        <v>2.88302341693485E-2</v>
      </c>
      <c r="W1098" t="s">
        <v>40</v>
      </c>
      <c r="X1098" t="s">
        <v>40</v>
      </c>
      <c r="Y1098">
        <v>0</v>
      </c>
      <c r="Z1098">
        <v>0.96726857278496403</v>
      </c>
      <c r="AA1098">
        <v>0.99919698600769702</v>
      </c>
      <c r="AB1098">
        <v>0.39470303860392902</v>
      </c>
      <c r="AC1098">
        <v>0.17695932866387601</v>
      </c>
      <c r="AD1098">
        <v>0.68253123924728298</v>
      </c>
      <c r="AE1098">
        <v>23.899235033503199</v>
      </c>
      <c r="AF1098">
        <v>0.98343762640780896</v>
      </c>
      <c r="AG1098">
        <v>1</v>
      </c>
      <c r="AH1098">
        <v>-0.34602899041523499</v>
      </c>
      <c r="AI1098">
        <v>0.24456414000292601</v>
      </c>
      <c r="AJ1098">
        <v>0.78121606160956403</v>
      </c>
      <c r="AK1098">
        <v>-23.7548451338745</v>
      </c>
    </row>
    <row r="1099" spans="1:37" x14ac:dyDescent="0.2">
      <c r="A1099" t="s">
        <v>3579</v>
      </c>
      <c r="B1099">
        <v>28237186</v>
      </c>
      <c r="C1099">
        <v>28237335</v>
      </c>
      <c r="D1099">
        <v>150</v>
      </c>
      <c r="E1099" t="s">
        <v>3930</v>
      </c>
      <c r="F1099">
        <v>1</v>
      </c>
      <c r="G1099" t="s">
        <v>3931</v>
      </c>
      <c r="H1099" t="s">
        <v>31873</v>
      </c>
      <c r="I1099">
        <v>11</v>
      </c>
      <c r="J1099">
        <v>28327581</v>
      </c>
      <c r="K1099">
        <v>28330629</v>
      </c>
      <c r="L1099">
        <v>3049</v>
      </c>
      <c r="M1099">
        <v>1</v>
      </c>
      <c r="N1099">
        <v>196074</v>
      </c>
      <c r="O1099" t="s">
        <v>3927</v>
      </c>
      <c r="P1099">
        <v>-90246</v>
      </c>
      <c r="Q1099" t="s">
        <v>3928</v>
      </c>
      <c r="R1099" t="s">
        <v>3929</v>
      </c>
      <c r="S1099" t="s">
        <v>31874</v>
      </c>
      <c r="T1099">
        <v>0.91554331166325298</v>
      </c>
      <c r="U1099">
        <v>1</v>
      </c>
      <c r="V1099">
        <v>0.21627917157912299</v>
      </c>
      <c r="W1099">
        <v>0.459538478414313</v>
      </c>
      <c r="X1099">
        <v>0.75726018452522603</v>
      </c>
      <c r="Y1099">
        <v>0.67281809281988503</v>
      </c>
      <c r="Z1099">
        <v>0.91643690722387905</v>
      </c>
      <c r="AA1099">
        <v>0.99919698600769702</v>
      </c>
      <c r="AB1099">
        <v>-0.127489187701262</v>
      </c>
      <c r="AC1099">
        <v>0.690623466109895</v>
      </c>
      <c r="AD1099">
        <v>0.87989882095915395</v>
      </c>
      <c r="AE1099">
        <v>0.58708181190701303</v>
      </c>
      <c r="AF1099">
        <v>0.75011710731873005</v>
      </c>
      <c r="AG1099">
        <v>0.87426854371500096</v>
      </c>
      <c r="AH1099">
        <v>0.47354701667177301</v>
      </c>
      <c r="AI1099">
        <v>0.39072339256274102</v>
      </c>
      <c r="AJ1099">
        <v>0.78121606160956403</v>
      </c>
      <c r="AK1099">
        <v>0.427226829814427</v>
      </c>
    </row>
    <row r="1100" spans="1:37" x14ac:dyDescent="0.2">
      <c r="A1100" t="s">
        <v>3579</v>
      </c>
      <c r="B1100">
        <v>30267722</v>
      </c>
      <c r="C1100">
        <v>30267873</v>
      </c>
      <c r="D1100">
        <v>152</v>
      </c>
      <c r="E1100" t="s">
        <v>3932</v>
      </c>
      <c r="F1100">
        <v>3</v>
      </c>
      <c r="G1100" t="s">
        <v>3933</v>
      </c>
      <c r="H1100" t="s">
        <v>31875</v>
      </c>
      <c r="I1100">
        <v>11</v>
      </c>
      <c r="J1100">
        <v>30231016</v>
      </c>
      <c r="K1100">
        <v>30235261</v>
      </c>
      <c r="L1100">
        <v>4246</v>
      </c>
      <c r="M1100">
        <v>1</v>
      </c>
      <c r="N1100">
        <v>2488</v>
      </c>
      <c r="O1100" t="s">
        <v>3934</v>
      </c>
      <c r="P1100">
        <v>36706</v>
      </c>
      <c r="Q1100" t="s">
        <v>3935</v>
      </c>
      <c r="R1100" t="s">
        <v>3936</v>
      </c>
      <c r="S1100" t="s">
        <v>31876</v>
      </c>
      <c r="T1100">
        <v>0.32911398597860803</v>
      </c>
      <c r="U1100">
        <v>0.603102917160658</v>
      </c>
      <c r="V1100">
        <v>23.5661016340052</v>
      </c>
      <c r="W1100">
        <v>0.123414495547065</v>
      </c>
      <c r="X1100">
        <v>0.704072456322962</v>
      </c>
      <c r="Y1100">
        <v>24.482521293994498</v>
      </c>
      <c r="Z1100">
        <v>0.306975110376564</v>
      </c>
      <c r="AA1100">
        <v>0.72610664078822296</v>
      </c>
      <c r="AB1100">
        <v>23.445046653361299</v>
      </c>
      <c r="AC1100">
        <v>0.27780950890804001</v>
      </c>
      <c r="AD1100">
        <v>0.68253123924728298</v>
      </c>
      <c r="AE1100">
        <v>23.482521355540701</v>
      </c>
      <c r="AF1100">
        <v>0.61410715005536498</v>
      </c>
      <c r="AG1100">
        <v>0.80674443595273604</v>
      </c>
      <c r="AH1100">
        <v>1.3345083713175601</v>
      </c>
      <c r="AI1100">
        <v>3.6185182304427702E-2</v>
      </c>
      <c r="AJ1100">
        <v>0.78121606160956403</v>
      </c>
      <c r="AK1100">
        <v>24.482521293994498</v>
      </c>
    </row>
    <row r="1101" spans="1:37" x14ac:dyDescent="0.2">
      <c r="A1101" t="s">
        <v>3579</v>
      </c>
      <c r="B1101">
        <v>31320741</v>
      </c>
      <c r="C1101">
        <v>31320917</v>
      </c>
      <c r="D1101">
        <v>177</v>
      </c>
      <c r="E1101" t="s">
        <v>3937</v>
      </c>
      <c r="F1101">
        <v>2</v>
      </c>
      <c r="G1101" t="s">
        <v>3938</v>
      </c>
      <c r="H1101" t="s">
        <v>31877</v>
      </c>
      <c r="I1101">
        <v>11</v>
      </c>
      <c r="J1101">
        <v>30878584</v>
      </c>
      <c r="K1101">
        <v>31328280</v>
      </c>
      <c r="L1101">
        <v>449697</v>
      </c>
      <c r="M1101">
        <v>2</v>
      </c>
      <c r="N1101">
        <v>341019</v>
      </c>
      <c r="O1101" t="s">
        <v>3939</v>
      </c>
      <c r="P1101">
        <v>7363</v>
      </c>
      <c r="Q1101" t="s">
        <v>3940</v>
      </c>
      <c r="R1101" t="s">
        <v>3941</v>
      </c>
      <c r="S1101" t="s">
        <v>31878</v>
      </c>
      <c r="T1101">
        <v>0.17223378407623399</v>
      </c>
      <c r="U1101">
        <v>0.603102917160658</v>
      </c>
      <c r="V1101">
        <v>0.97441656453755698</v>
      </c>
      <c r="W1101">
        <v>0.115165690641451</v>
      </c>
      <c r="X1101">
        <v>0.704072456322962</v>
      </c>
      <c r="Y1101">
        <v>-0.71614551010807004</v>
      </c>
      <c r="Z1101">
        <v>0.386759275703633</v>
      </c>
      <c r="AA1101">
        <v>0.84435025072159198</v>
      </c>
      <c r="AB1101">
        <v>0.62601968587787304</v>
      </c>
      <c r="AC1101">
        <v>4.9806441059619101E-2</v>
      </c>
      <c r="AD1101">
        <v>0.57684129297949804</v>
      </c>
      <c r="AE1101">
        <v>-0.89333637676274003</v>
      </c>
      <c r="AF1101">
        <v>0.15856317617174101</v>
      </c>
      <c r="AG1101">
        <v>0.68151250837662902</v>
      </c>
      <c r="AH1101">
        <v>0.907748024127777</v>
      </c>
      <c r="AI1101">
        <v>0.30262408847278</v>
      </c>
      <c r="AJ1101">
        <v>0.78121606160956403</v>
      </c>
      <c r="AK1101">
        <v>-0.31896251968969302</v>
      </c>
    </row>
    <row r="1102" spans="1:37" x14ac:dyDescent="0.2">
      <c r="A1102" t="s">
        <v>3579</v>
      </c>
      <c r="B1102">
        <v>31320917</v>
      </c>
      <c r="C1102">
        <v>31321093</v>
      </c>
      <c r="D1102">
        <v>177</v>
      </c>
      <c r="E1102" t="s">
        <v>3942</v>
      </c>
      <c r="F1102">
        <v>3</v>
      </c>
      <c r="G1102" t="s">
        <v>1236</v>
      </c>
      <c r="H1102" t="s">
        <v>31877</v>
      </c>
      <c r="I1102">
        <v>11</v>
      </c>
      <c r="J1102">
        <v>30878584</v>
      </c>
      <c r="K1102">
        <v>31328280</v>
      </c>
      <c r="L1102">
        <v>449697</v>
      </c>
      <c r="M1102">
        <v>2</v>
      </c>
      <c r="N1102">
        <v>341019</v>
      </c>
      <c r="O1102" t="s">
        <v>3939</v>
      </c>
      <c r="P1102">
        <v>7187</v>
      </c>
      <c r="Q1102" t="s">
        <v>3940</v>
      </c>
      <c r="R1102" t="s">
        <v>3941</v>
      </c>
      <c r="S1102" t="s">
        <v>31878</v>
      </c>
      <c r="T1102">
        <v>0.17223378407623399</v>
      </c>
      <c r="U1102">
        <v>0.603102917160658</v>
      </c>
      <c r="V1102">
        <v>0.97441656453755698</v>
      </c>
      <c r="W1102">
        <v>0.115165690641451</v>
      </c>
      <c r="X1102">
        <v>0.704072456322962</v>
      </c>
      <c r="Y1102">
        <v>-0.71614551010807004</v>
      </c>
      <c r="Z1102">
        <v>0.386759275703633</v>
      </c>
      <c r="AA1102">
        <v>0.84435025072159198</v>
      </c>
      <c r="AB1102">
        <v>0.62601968587787304</v>
      </c>
      <c r="AC1102">
        <v>4.9806441059619101E-2</v>
      </c>
      <c r="AD1102">
        <v>0.57684129297949804</v>
      </c>
      <c r="AE1102">
        <v>-0.89333637676274003</v>
      </c>
      <c r="AF1102">
        <v>0.15856317617174101</v>
      </c>
      <c r="AG1102">
        <v>0.68151250837662902</v>
      </c>
      <c r="AH1102">
        <v>0.907748024127777</v>
      </c>
      <c r="AI1102">
        <v>0.30262408847278</v>
      </c>
      <c r="AJ1102">
        <v>0.78121606160956403</v>
      </c>
      <c r="AK1102">
        <v>-0.31896251968969302</v>
      </c>
    </row>
    <row r="1103" spans="1:37" x14ac:dyDescent="0.2">
      <c r="A1103" t="s">
        <v>3579</v>
      </c>
      <c r="B1103">
        <v>32097314</v>
      </c>
      <c r="C1103">
        <v>32097490</v>
      </c>
      <c r="D1103">
        <v>177</v>
      </c>
      <c r="E1103" t="s">
        <v>3943</v>
      </c>
      <c r="F1103">
        <v>1</v>
      </c>
      <c r="G1103" t="s">
        <v>3944</v>
      </c>
      <c r="H1103" t="s">
        <v>30987</v>
      </c>
      <c r="I1103">
        <v>11</v>
      </c>
      <c r="J1103">
        <v>32096534</v>
      </c>
      <c r="K1103">
        <v>32105536</v>
      </c>
      <c r="L1103">
        <v>9003</v>
      </c>
      <c r="M1103">
        <v>1</v>
      </c>
      <c r="N1103">
        <v>5954</v>
      </c>
      <c r="O1103" t="s">
        <v>3945</v>
      </c>
      <c r="P1103">
        <v>780</v>
      </c>
      <c r="Q1103" t="s">
        <v>3946</v>
      </c>
      <c r="R1103" t="s">
        <v>3947</v>
      </c>
      <c r="S1103" t="s">
        <v>31879</v>
      </c>
      <c r="T1103">
        <v>0.60318812523568999</v>
      </c>
      <c r="U1103">
        <v>0.82125442047224695</v>
      </c>
      <c r="V1103">
        <v>-0.34650023304470601</v>
      </c>
      <c r="W1103">
        <v>0.20525741147413201</v>
      </c>
      <c r="X1103">
        <v>0.704072456322962</v>
      </c>
      <c r="Y1103">
        <v>-24.112374946829799</v>
      </c>
      <c r="Z1103">
        <v>0.55428001561304696</v>
      </c>
      <c r="AA1103">
        <v>0.84521697243271998</v>
      </c>
      <c r="AB1103">
        <v>0.61128711681308401</v>
      </c>
      <c r="AC1103">
        <v>0.66465783424689096</v>
      </c>
      <c r="AD1103">
        <v>0.87989882095915395</v>
      </c>
      <c r="AE1103">
        <v>0.917903994003887</v>
      </c>
      <c r="AF1103">
        <v>0.71688106396828499</v>
      </c>
      <c r="AG1103">
        <v>0.85584456000972498</v>
      </c>
      <c r="AH1103">
        <v>-1.0435499454909301</v>
      </c>
      <c r="AI1103">
        <v>0.17351581260912399</v>
      </c>
      <c r="AJ1103">
        <v>0.78121606160956403</v>
      </c>
      <c r="AK1103">
        <v>-25.286811745010699</v>
      </c>
    </row>
    <row r="1104" spans="1:37" x14ac:dyDescent="0.2">
      <c r="A1104" t="s">
        <v>3579</v>
      </c>
      <c r="B1104">
        <v>33738768</v>
      </c>
      <c r="C1104">
        <v>33738910</v>
      </c>
      <c r="D1104">
        <v>143</v>
      </c>
      <c r="E1104" t="s">
        <v>3948</v>
      </c>
      <c r="F1104">
        <v>1</v>
      </c>
      <c r="G1104" t="s">
        <v>3949</v>
      </c>
      <c r="H1104" t="s">
        <v>31032</v>
      </c>
      <c r="I1104">
        <v>11</v>
      </c>
      <c r="J1104">
        <v>33709996</v>
      </c>
      <c r="K1104">
        <v>33736479</v>
      </c>
      <c r="L1104">
        <v>26484</v>
      </c>
      <c r="M1104">
        <v>2</v>
      </c>
      <c r="N1104">
        <v>966</v>
      </c>
      <c r="O1104" t="s">
        <v>3950</v>
      </c>
      <c r="P1104">
        <v>-2289</v>
      </c>
      <c r="Q1104" t="s">
        <v>3951</v>
      </c>
      <c r="R1104" t="s">
        <v>3952</v>
      </c>
      <c r="S1104" t="s">
        <v>31880</v>
      </c>
      <c r="T1104">
        <v>0.97213403838398904</v>
      </c>
      <c r="U1104">
        <v>1</v>
      </c>
      <c r="V1104">
        <v>7.04911792129682E-2</v>
      </c>
      <c r="W1104">
        <v>0.29261482077562401</v>
      </c>
      <c r="X1104">
        <v>0.704072456322962</v>
      </c>
      <c r="Y1104">
        <v>24.2250646735767</v>
      </c>
      <c r="Z1104">
        <v>0.69013698642955401</v>
      </c>
      <c r="AA1104">
        <v>0.84521697243271998</v>
      </c>
      <c r="AB1104">
        <v>-0.89298287119146802</v>
      </c>
      <c r="AC1104">
        <v>0.27780950890804001</v>
      </c>
      <c r="AD1104">
        <v>0.68253123924728298</v>
      </c>
      <c r="AE1104">
        <v>24.225013746878499</v>
      </c>
      <c r="AF1104">
        <v>0.61410715005536498</v>
      </c>
      <c r="AG1104">
        <v>0.80674443595273604</v>
      </c>
      <c r="AH1104">
        <v>1.00010177774593</v>
      </c>
      <c r="AI1104">
        <v>0.56157887380500204</v>
      </c>
      <c r="AJ1104">
        <v>0.78121606160956403</v>
      </c>
      <c r="AK1104">
        <v>1.1444916754641701</v>
      </c>
    </row>
    <row r="1105" spans="1:37" x14ac:dyDescent="0.2">
      <c r="A1105" t="s">
        <v>3579</v>
      </c>
      <c r="B1105">
        <v>33990304</v>
      </c>
      <c r="C1105">
        <v>33990480</v>
      </c>
      <c r="D1105">
        <v>177</v>
      </c>
      <c r="E1105" t="s">
        <v>3953</v>
      </c>
      <c r="F1105">
        <v>14</v>
      </c>
      <c r="G1105" t="s">
        <v>3954</v>
      </c>
      <c r="H1105" t="s">
        <v>31000</v>
      </c>
      <c r="I1105">
        <v>11</v>
      </c>
      <c r="J1105">
        <v>34051731</v>
      </c>
      <c r="K1105">
        <v>34102610</v>
      </c>
      <c r="L1105">
        <v>50880</v>
      </c>
      <c r="M1105">
        <v>1</v>
      </c>
      <c r="N1105">
        <v>4076</v>
      </c>
      <c r="O1105" t="s">
        <v>3955</v>
      </c>
      <c r="P1105">
        <v>-61251</v>
      </c>
      <c r="Q1105" t="s">
        <v>3956</v>
      </c>
      <c r="R1105" t="s">
        <v>3957</v>
      </c>
      <c r="S1105" t="s">
        <v>31881</v>
      </c>
      <c r="T1105">
        <v>0.54421053469192604</v>
      </c>
      <c r="U1105">
        <v>0.80321479550967601</v>
      </c>
      <c r="V1105">
        <v>1.08794433944187</v>
      </c>
      <c r="W1105">
        <v>0.20525741147413201</v>
      </c>
      <c r="X1105">
        <v>0.704072456322962</v>
      </c>
      <c r="Y1105">
        <v>-24.136808469957401</v>
      </c>
      <c r="Z1105">
        <v>0.96726857278496403</v>
      </c>
      <c r="AA1105">
        <v>0.99919698600769702</v>
      </c>
      <c r="AB1105">
        <v>0.12447028007656601</v>
      </c>
      <c r="AC1105">
        <v>0.30184355666711699</v>
      </c>
      <c r="AD1105">
        <v>0.68253123924728298</v>
      </c>
      <c r="AE1105">
        <v>-1.7419204621059601</v>
      </c>
      <c r="AF1105">
        <v>0.22065000948199101</v>
      </c>
      <c r="AG1105">
        <v>0.68151250837662902</v>
      </c>
      <c r="AH1105">
        <v>2.01755488074933</v>
      </c>
      <c r="AI1105">
        <v>0.24456414000292601</v>
      </c>
      <c r="AJ1105">
        <v>0.78121606160956403</v>
      </c>
      <c r="AK1105">
        <v>-23.847187528106399</v>
      </c>
    </row>
    <row r="1106" spans="1:37" x14ac:dyDescent="0.2">
      <c r="A1106" t="s">
        <v>3579</v>
      </c>
      <c r="B1106">
        <v>33990480</v>
      </c>
      <c r="C1106">
        <v>33990656</v>
      </c>
      <c r="D1106">
        <v>177</v>
      </c>
      <c r="E1106" t="s">
        <v>3958</v>
      </c>
      <c r="F1106">
        <v>7</v>
      </c>
      <c r="G1106" t="s">
        <v>3959</v>
      </c>
      <c r="H1106" t="s">
        <v>31000</v>
      </c>
      <c r="I1106">
        <v>11</v>
      </c>
      <c r="J1106">
        <v>34051731</v>
      </c>
      <c r="K1106">
        <v>34102610</v>
      </c>
      <c r="L1106">
        <v>50880</v>
      </c>
      <c r="M1106">
        <v>1</v>
      </c>
      <c r="N1106">
        <v>4076</v>
      </c>
      <c r="O1106" t="s">
        <v>3955</v>
      </c>
      <c r="P1106">
        <v>-61075</v>
      </c>
      <c r="Q1106" t="s">
        <v>3956</v>
      </c>
      <c r="R1106" t="s">
        <v>3957</v>
      </c>
      <c r="S1106" t="s">
        <v>31881</v>
      </c>
      <c r="T1106">
        <v>0.54421053469192604</v>
      </c>
      <c r="U1106">
        <v>0.80321479550967601</v>
      </c>
      <c r="V1106">
        <v>1.08794433944187</v>
      </c>
      <c r="W1106">
        <v>0.20525741147413201</v>
      </c>
      <c r="X1106">
        <v>0.704072456322962</v>
      </c>
      <c r="Y1106">
        <v>-24.136808469957401</v>
      </c>
      <c r="Z1106">
        <v>0.96726857278496403</v>
      </c>
      <c r="AA1106">
        <v>0.99919698600769702</v>
      </c>
      <c r="AB1106">
        <v>0.12447028007656601</v>
      </c>
      <c r="AC1106">
        <v>0.30184355666711699</v>
      </c>
      <c r="AD1106">
        <v>0.68253123924728298</v>
      </c>
      <c r="AE1106">
        <v>-1.7419204621059601</v>
      </c>
      <c r="AF1106">
        <v>0.22065000948199101</v>
      </c>
      <c r="AG1106">
        <v>0.68151250837662902</v>
      </c>
      <c r="AH1106">
        <v>2.01755488074933</v>
      </c>
      <c r="AI1106">
        <v>0.24456414000292601</v>
      </c>
      <c r="AJ1106">
        <v>0.78121606160956403</v>
      </c>
      <c r="AK1106">
        <v>-23.847187528106399</v>
      </c>
    </row>
    <row r="1107" spans="1:37" x14ac:dyDescent="0.2">
      <c r="A1107" t="s">
        <v>3579</v>
      </c>
      <c r="B1107">
        <v>34847267</v>
      </c>
      <c r="C1107">
        <v>34847565</v>
      </c>
      <c r="D1107">
        <v>299</v>
      </c>
      <c r="E1107" t="s">
        <v>3960</v>
      </c>
      <c r="F1107">
        <v>0</v>
      </c>
      <c r="G1107" t="s">
        <v>3961</v>
      </c>
      <c r="H1107" t="s">
        <v>31000</v>
      </c>
      <c r="I1107">
        <v>11</v>
      </c>
      <c r="J1107">
        <v>34853094</v>
      </c>
      <c r="K1107">
        <v>34890741</v>
      </c>
      <c r="L1107">
        <v>37648</v>
      </c>
      <c r="M1107">
        <v>2</v>
      </c>
      <c r="N1107">
        <v>105376624</v>
      </c>
      <c r="O1107" t="s">
        <v>3962</v>
      </c>
      <c r="P1107">
        <v>43176</v>
      </c>
      <c r="Q1107" t="s">
        <v>40</v>
      </c>
      <c r="R1107" t="s">
        <v>3963</v>
      </c>
      <c r="S1107" t="s">
        <v>31882</v>
      </c>
      <c r="T1107">
        <v>0.15496229082903801</v>
      </c>
      <c r="U1107">
        <v>0.603102917160658</v>
      </c>
      <c r="V1107">
        <v>1.7845715022814801</v>
      </c>
      <c r="W1107">
        <v>0.31943836077173499</v>
      </c>
      <c r="X1107">
        <v>0.704072456322962</v>
      </c>
      <c r="Y1107">
        <v>0.63121200249960097</v>
      </c>
      <c r="Z1107">
        <v>0.59940092818948398</v>
      </c>
      <c r="AA1107">
        <v>0.84521697243271998</v>
      </c>
      <c r="AB1107">
        <v>0.97847586665723396</v>
      </c>
      <c r="AC1107">
        <v>0.49835609423058203</v>
      </c>
      <c r="AD1107">
        <v>0.87989882095915395</v>
      </c>
      <c r="AE1107">
        <v>0.254699065438725</v>
      </c>
      <c r="AF1107">
        <v>3.2522338150508298E-2</v>
      </c>
      <c r="AG1107">
        <v>0.476038960109122</v>
      </c>
      <c r="AH1107">
        <v>2.2514218021335601</v>
      </c>
      <c r="AI1107">
        <v>0.28000629849953401</v>
      </c>
      <c r="AJ1107">
        <v>0.78121606160956403</v>
      </c>
      <c r="AK1107">
        <v>0.74150287763417599</v>
      </c>
    </row>
    <row r="1108" spans="1:37" x14ac:dyDescent="0.2">
      <c r="A1108" t="s">
        <v>3579</v>
      </c>
      <c r="B1108">
        <v>35367343</v>
      </c>
      <c r="C1108">
        <v>35367485</v>
      </c>
      <c r="D1108">
        <v>143</v>
      </c>
      <c r="E1108" t="s">
        <v>3964</v>
      </c>
      <c r="F1108">
        <v>1</v>
      </c>
      <c r="G1108" t="s">
        <v>3965</v>
      </c>
      <c r="H1108" t="s">
        <v>31883</v>
      </c>
      <c r="I1108">
        <v>11</v>
      </c>
      <c r="J1108">
        <v>35292208</v>
      </c>
      <c r="K1108">
        <v>35360146</v>
      </c>
      <c r="L1108">
        <v>67939</v>
      </c>
      <c r="M1108">
        <v>2</v>
      </c>
      <c r="N1108">
        <v>6506</v>
      </c>
      <c r="O1108" t="s">
        <v>3966</v>
      </c>
      <c r="P1108">
        <v>-7197</v>
      </c>
      <c r="Q1108" t="s">
        <v>3967</v>
      </c>
      <c r="R1108" t="s">
        <v>3968</v>
      </c>
      <c r="S1108" t="s">
        <v>31884</v>
      </c>
      <c r="T1108">
        <v>4.54222079134999E-2</v>
      </c>
      <c r="U1108">
        <v>0.603102917160658</v>
      </c>
      <c r="V1108">
        <v>-26.4608232294683</v>
      </c>
      <c r="W1108">
        <v>0.94541066367716797</v>
      </c>
      <c r="X1108">
        <v>0.95159051474143896</v>
      </c>
      <c r="Y1108">
        <v>-0.87481247081728197</v>
      </c>
      <c r="Z1108">
        <v>7.1701113261447194E-2</v>
      </c>
      <c r="AA1108">
        <v>0.72610664078822296</v>
      </c>
      <c r="AB1108">
        <v>-2.8653690968485499</v>
      </c>
      <c r="AC1108">
        <v>0.30665104035698998</v>
      </c>
      <c r="AD1108">
        <v>0.68773325147593101</v>
      </c>
      <c r="AE1108">
        <v>0.60268229888612201</v>
      </c>
      <c r="AF1108">
        <v>7.3108539881442502E-2</v>
      </c>
      <c r="AG1108">
        <v>0.61358003653225202</v>
      </c>
      <c r="AH1108">
        <v>-25.858726539785302</v>
      </c>
      <c r="AI1108">
        <v>0.40724312112737299</v>
      </c>
      <c r="AJ1108">
        <v>0.78121606160956403</v>
      </c>
      <c r="AK1108">
        <v>-1.6188350393154201</v>
      </c>
    </row>
    <row r="1109" spans="1:37" x14ac:dyDescent="0.2">
      <c r="A1109" t="s">
        <v>3579</v>
      </c>
      <c r="B1109">
        <v>35599236</v>
      </c>
      <c r="C1109">
        <v>35599404</v>
      </c>
      <c r="D1109">
        <v>169</v>
      </c>
      <c r="E1109" t="s">
        <v>3969</v>
      </c>
      <c r="F1109">
        <v>3</v>
      </c>
      <c r="G1109" t="s">
        <v>3970</v>
      </c>
      <c r="H1109" t="s">
        <v>31000</v>
      </c>
      <c r="I1109">
        <v>11</v>
      </c>
      <c r="J1109">
        <v>35618460</v>
      </c>
      <c r="K1109">
        <v>35620865</v>
      </c>
      <c r="L1109">
        <v>2406</v>
      </c>
      <c r="M1109">
        <v>1</v>
      </c>
      <c r="N1109">
        <v>24147</v>
      </c>
      <c r="O1109" t="s">
        <v>3971</v>
      </c>
      <c r="P1109">
        <v>-19056</v>
      </c>
      <c r="Q1109" t="s">
        <v>3972</v>
      </c>
      <c r="R1109" t="s">
        <v>3973</v>
      </c>
      <c r="S1109" t="s">
        <v>31885</v>
      </c>
      <c r="T1109">
        <v>0.35387198439864398</v>
      </c>
      <c r="U1109">
        <v>0.603102917160658</v>
      </c>
      <c r="V1109">
        <v>-23.665535444620101</v>
      </c>
      <c r="W1109">
        <v>0.29261482077562401</v>
      </c>
      <c r="X1109">
        <v>0.704072456322962</v>
      </c>
      <c r="Y1109">
        <v>23.3502540375123</v>
      </c>
      <c r="Z1109">
        <v>0.65379035313853895</v>
      </c>
      <c r="AA1109">
        <v>0.84521697243271998</v>
      </c>
      <c r="AB1109">
        <v>-1.35275597051479</v>
      </c>
      <c r="AC1109">
        <v>0.27780950890804001</v>
      </c>
      <c r="AD1109">
        <v>0.68253123924728298</v>
      </c>
      <c r="AE1109">
        <v>23.598320322244799</v>
      </c>
      <c r="AF1109">
        <v>0.32549523997010099</v>
      </c>
      <c r="AG1109">
        <v>0.70473078222419605</v>
      </c>
      <c r="AH1109">
        <v>-23.524319746779899</v>
      </c>
      <c r="AI1109">
        <v>0.59609816080359102</v>
      </c>
      <c r="AJ1109">
        <v>0.78121606160956403</v>
      </c>
      <c r="AK1109">
        <v>0.68471848446493799</v>
      </c>
    </row>
    <row r="1110" spans="1:37" x14ac:dyDescent="0.2">
      <c r="A1110" t="s">
        <v>3579</v>
      </c>
      <c r="B1110">
        <v>35599404</v>
      </c>
      <c r="C1110">
        <v>35599572</v>
      </c>
      <c r="D1110">
        <v>169</v>
      </c>
      <c r="E1110" t="s">
        <v>3974</v>
      </c>
      <c r="F1110">
        <v>1</v>
      </c>
      <c r="G1110" t="s">
        <v>3975</v>
      </c>
      <c r="H1110" t="s">
        <v>31000</v>
      </c>
      <c r="I1110">
        <v>11</v>
      </c>
      <c r="J1110">
        <v>35618460</v>
      </c>
      <c r="K1110">
        <v>35620865</v>
      </c>
      <c r="L1110">
        <v>2406</v>
      </c>
      <c r="M1110">
        <v>1</v>
      </c>
      <c r="N1110">
        <v>24147</v>
      </c>
      <c r="O1110" t="s">
        <v>3971</v>
      </c>
      <c r="P1110">
        <v>-18888</v>
      </c>
      <c r="Q1110" t="s">
        <v>3972</v>
      </c>
      <c r="R1110" t="s">
        <v>3973</v>
      </c>
      <c r="S1110" t="s">
        <v>31885</v>
      </c>
      <c r="T1110">
        <v>0.35387198439864398</v>
      </c>
      <c r="U1110">
        <v>0.603102917160658</v>
      </c>
      <c r="V1110">
        <v>-23.665535444620101</v>
      </c>
      <c r="W1110">
        <v>0.29261482077562401</v>
      </c>
      <c r="X1110">
        <v>0.704072456322962</v>
      </c>
      <c r="Y1110">
        <v>23.3502540375123</v>
      </c>
      <c r="Z1110">
        <v>0.65379035313853895</v>
      </c>
      <c r="AA1110">
        <v>0.84521697243271998</v>
      </c>
      <c r="AB1110">
        <v>-1.35275597051479</v>
      </c>
      <c r="AC1110">
        <v>0.27780950890804001</v>
      </c>
      <c r="AD1110">
        <v>0.68253123924728298</v>
      </c>
      <c r="AE1110">
        <v>23.598320322244799</v>
      </c>
      <c r="AF1110">
        <v>0.32549523997010099</v>
      </c>
      <c r="AG1110">
        <v>0.70473078222419605</v>
      </c>
      <c r="AH1110">
        <v>-23.524319746779899</v>
      </c>
      <c r="AI1110">
        <v>0.59609816080359102</v>
      </c>
      <c r="AJ1110">
        <v>0.78121606160956403</v>
      </c>
      <c r="AK1110">
        <v>0.68471848446493799</v>
      </c>
    </row>
    <row r="1111" spans="1:37" x14ac:dyDescent="0.2">
      <c r="A1111" t="s">
        <v>3579</v>
      </c>
      <c r="B1111">
        <v>37245784</v>
      </c>
      <c r="C1111">
        <v>37245959</v>
      </c>
      <c r="D1111">
        <v>176</v>
      </c>
      <c r="E1111" t="s">
        <v>3976</v>
      </c>
      <c r="F1111">
        <v>0</v>
      </c>
      <c r="G1111" t="s">
        <v>3977</v>
      </c>
      <c r="H1111" t="s">
        <v>31000</v>
      </c>
      <c r="I1111">
        <v>11</v>
      </c>
      <c r="J1111">
        <v>36671919</v>
      </c>
      <c r="K1111">
        <v>36675695</v>
      </c>
      <c r="L1111">
        <v>3777</v>
      </c>
      <c r="M1111">
        <v>1</v>
      </c>
      <c r="N1111">
        <v>107984325</v>
      </c>
      <c r="O1111" t="s">
        <v>3978</v>
      </c>
      <c r="P1111">
        <v>573865</v>
      </c>
      <c r="Q1111" t="s">
        <v>40</v>
      </c>
      <c r="R1111" t="s">
        <v>3979</v>
      </c>
      <c r="S1111" t="s">
        <v>31886</v>
      </c>
      <c r="T1111" t="s">
        <v>40</v>
      </c>
      <c r="U1111" t="s">
        <v>40</v>
      </c>
      <c r="V1111">
        <v>0</v>
      </c>
      <c r="W1111">
        <v>0.29261482077562401</v>
      </c>
      <c r="X1111">
        <v>0.704072456322962</v>
      </c>
      <c r="Y1111">
        <v>20.528635289441599</v>
      </c>
      <c r="Z1111">
        <v>0.48464167878831399</v>
      </c>
      <c r="AA1111">
        <v>0.84435025072159198</v>
      </c>
      <c r="AB1111">
        <v>19.491161587981502</v>
      </c>
      <c r="AC1111">
        <v>0.45677901822897599</v>
      </c>
      <c r="AD1111">
        <v>0.82872126865393902</v>
      </c>
      <c r="AE1111">
        <v>19.5286362432022</v>
      </c>
      <c r="AF1111">
        <v>0.501741946288212</v>
      </c>
      <c r="AG1111">
        <v>0.80674443595273604</v>
      </c>
      <c r="AH1111">
        <v>-19.4546357621543</v>
      </c>
      <c r="AI1111">
        <v>0.14667288820271701</v>
      </c>
      <c r="AJ1111">
        <v>0.78121606160956403</v>
      </c>
      <c r="AK1111">
        <v>20.528635289441599</v>
      </c>
    </row>
    <row r="1112" spans="1:37" x14ac:dyDescent="0.2">
      <c r="A1112" t="s">
        <v>3579</v>
      </c>
      <c r="B1112">
        <v>37245959</v>
      </c>
      <c r="C1112">
        <v>37246134</v>
      </c>
      <c r="D1112">
        <v>176</v>
      </c>
      <c r="E1112" t="s">
        <v>3980</v>
      </c>
      <c r="F1112">
        <v>3</v>
      </c>
      <c r="G1112" t="s">
        <v>3981</v>
      </c>
      <c r="H1112" t="s">
        <v>31000</v>
      </c>
      <c r="I1112">
        <v>11</v>
      </c>
      <c r="J1112">
        <v>36671919</v>
      </c>
      <c r="K1112">
        <v>36675695</v>
      </c>
      <c r="L1112">
        <v>3777</v>
      </c>
      <c r="M1112">
        <v>1</v>
      </c>
      <c r="N1112">
        <v>107984325</v>
      </c>
      <c r="O1112" t="s">
        <v>3978</v>
      </c>
      <c r="P1112">
        <v>574040</v>
      </c>
      <c r="Q1112" t="s">
        <v>40</v>
      </c>
      <c r="R1112" t="s">
        <v>3979</v>
      </c>
      <c r="S1112" t="s">
        <v>31886</v>
      </c>
      <c r="T1112">
        <v>0.35387198439864398</v>
      </c>
      <c r="U1112">
        <v>0.603102917160658</v>
      </c>
      <c r="V1112">
        <v>-20.3211453465</v>
      </c>
      <c r="W1112">
        <v>0.123414495547065</v>
      </c>
      <c r="X1112">
        <v>0.704072456322962</v>
      </c>
      <c r="Y1112">
        <v>21.4974296871268</v>
      </c>
      <c r="Z1112">
        <v>0.69013698642955401</v>
      </c>
      <c r="AA1112">
        <v>0.84521697243271998</v>
      </c>
      <c r="AB1112">
        <v>-0.82998375851853601</v>
      </c>
      <c r="AC1112">
        <v>0.27780950890804001</v>
      </c>
      <c r="AD1112">
        <v>0.68253123924728298</v>
      </c>
      <c r="AE1112">
        <v>20.497430174434498</v>
      </c>
      <c r="AF1112">
        <v>0.32549523997010099</v>
      </c>
      <c r="AG1112">
        <v>0.70473078222419605</v>
      </c>
      <c r="AH1112">
        <v>-20.423429644286198</v>
      </c>
      <c r="AI1112">
        <v>3.6185182304427702E-2</v>
      </c>
      <c r="AJ1112">
        <v>0.78121606160956403</v>
      </c>
      <c r="AK1112">
        <v>21.4974296871268</v>
      </c>
    </row>
    <row r="1113" spans="1:37" x14ac:dyDescent="0.2">
      <c r="A1113" t="s">
        <v>3579</v>
      </c>
      <c r="B1113">
        <v>38193162</v>
      </c>
      <c r="C1113">
        <v>38193459</v>
      </c>
      <c r="D1113">
        <v>298</v>
      </c>
      <c r="E1113" t="s">
        <v>3982</v>
      </c>
      <c r="F1113">
        <v>1</v>
      </c>
      <c r="G1113" t="s">
        <v>3983</v>
      </c>
      <c r="H1113" t="s">
        <v>31000</v>
      </c>
      <c r="I1113">
        <v>11</v>
      </c>
      <c r="J1113">
        <v>37938601</v>
      </c>
      <c r="K1113">
        <v>37954663</v>
      </c>
      <c r="L1113">
        <v>16063</v>
      </c>
      <c r="M1113">
        <v>1</v>
      </c>
      <c r="N1113">
        <v>105376633</v>
      </c>
      <c r="O1113" t="s">
        <v>3984</v>
      </c>
      <c r="P1113">
        <v>254561</v>
      </c>
      <c r="Q1113" t="s">
        <v>3985</v>
      </c>
      <c r="R1113" t="s">
        <v>3986</v>
      </c>
      <c r="S1113" t="s">
        <v>31887</v>
      </c>
      <c r="T1113">
        <v>0.97213403838398904</v>
      </c>
      <c r="U1113">
        <v>1</v>
      </c>
      <c r="V1113">
        <v>0.33293276206433398</v>
      </c>
      <c r="W1113">
        <v>0.89107655920673101</v>
      </c>
      <c r="X1113">
        <v>0.95159051474143896</v>
      </c>
      <c r="Y1113">
        <v>0.538177850462212</v>
      </c>
      <c r="Z1113">
        <v>0.69013698642955401</v>
      </c>
      <c r="AA1113">
        <v>0.84521697243271998</v>
      </c>
      <c r="AB1113">
        <v>-0.63054121476966296</v>
      </c>
      <c r="AC1113">
        <v>0.75388744886274095</v>
      </c>
      <c r="AD1113">
        <v>0.87989882095915395</v>
      </c>
      <c r="AE1113">
        <v>-0.46182200239689902</v>
      </c>
      <c r="AF1113">
        <v>0.61410715005536498</v>
      </c>
      <c r="AG1113">
        <v>0.80674443595273604</v>
      </c>
      <c r="AH1113">
        <v>1.2625432576639499</v>
      </c>
      <c r="AI1113">
        <v>0.56157887380500204</v>
      </c>
      <c r="AJ1113">
        <v>0.78121606160956403</v>
      </c>
      <c r="AK1113">
        <v>1.4069331406749801</v>
      </c>
    </row>
    <row r="1114" spans="1:37" x14ac:dyDescent="0.2">
      <c r="A1114" t="s">
        <v>3579</v>
      </c>
      <c r="B1114">
        <v>40127927</v>
      </c>
      <c r="C1114">
        <v>40128078</v>
      </c>
      <c r="D1114">
        <v>152</v>
      </c>
      <c r="E1114" t="s">
        <v>3987</v>
      </c>
      <c r="F1114">
        <v>1</v>
      </c>
      <c r="G1114" t="s">
        <v>3988</v>
      </c>
      <c r="H1114" t="s">
        <v>31888</v>
      </c>
      <c r="I1114">
        <v>11</v>
      </c>
      <c r="J1114">
        <v>40116170</v>
      </c>
      <c r="K1114">
        <v>40241883</v>
      </c>
      <c r="L1114">
        <v>125714</v>
      </c>
      <c r="M1114">
        <v>2</v>
      </c>
      <c r="N1114">
        <v>57689</v>
      </c>
      <c r="O1114" t="s">
        <v>3989</v>
      </c>
      <c r="P1114">
        <v>113805</v>
      </c>
      <c r="Q1114" t="s">
        <v>3990</v>
      </c>
      <c r="R1114" t="s">
        <v>3991</v>
      </c>
      <c r="S1114" t="s">
        <v>31889</v>
      </c>
      <c r="T1114">
        <v>0.20117960617654199</v>
      </c>
      <c r="U1114">
        <v>0.603102917160658</v>
      </c>
      <c r="V1114">
        <v>1.71948521748994</v>
      </c>
      <c r="W1114">
        <v>0.54705988774723902</v>
      </c>
      <c r="X1114">
        <v>0.84261847258371703</v>
      </c>
      <c r="Y1114">
        <v>-8.8779833461185606E-2</v>
      </c>
      <c r="Z1114">
        <v>0.194869475591671</v>
      </c>
      <c r="AA1114">
        <v>0.72610664078822296</v>
      </c>
      <c r="AB1114">
        <v>1.44267373511983</v>
      </c>
      <c r="AC1114">
        <v>0.87957650872331905</v>
      </c>
      <c r="AD1114">
        <v>0.94068432309766403</v>
      </c>
      <c r="AE1114">
        <v>-0.73609327973059702</v>
      </c>
      <c r="AF1114">
        <v>0.35744565141684298</v>
      </c>
      <c r="AG1114">
        <v>0.75548036947808905</v>
      </c>
      <c r="AH1114">
        <v>1.10718816163046</v>
      </c>
      <c r="AI1114">
        <v>0.15976314107356801</v>
      </c>
      <c r="AJ1114">
        <v>0.78121606160956403</v>
      </c>
      <c r="AK1114">
        <v>0.49887715417100398</v>
      </c>
    </row>
    <row r="1115" spans="1:37" x14ac:dyDescent="0.2">
      <c r="A1115" t="s">
        <v>3579</v>
      </c>
      <c r="B1115">
        <v>43124654</v>
      </c>
      <c r="C1115">
        <v>43124807</v>
      </c>
      <c r="D1115">
        <v>154</v>
      </c>
      <c r="E1115" t="s">
        <v>3992</v>
      </c>
      <c r="F1115">
        <v>1</v>
      </c>
      <c r="G1115" t="s">
        <v>3993</v>
      </c>
      <c r="H1115" t="s">
        <v>31890</v>
      </c>
      <c r="I1115">
        <v>11</v>
      </c>
      <c r="J1115">
        <v>43120762</v>
      </c>
      <c r="K1115">
        <v>43269393</v>
      </c>
      <c r="L1115">
        <v>148632</v>
      </c>
      <c r="M1115">
        <v>2</v>
      </c>
      <c r="N1115">
        <v>399881</v>
      </c>
      <c r="O1115" t="s">
        <v>3994</v>
      </c>
      <c r="P1115">
        <v>144586</v>
      </c>
      <c r="Q1115" t="s">
        <v>3995</v>
      </c>
      <c r="R1115" t="s">
        <v>3996</v>
      </c>
      <c r="S1115" t="s">
        <v>31891</v>
      </c>
      <c r="T1115">
        <v>8.8039467525927895E-2</v>
      </c>
      <c r="U1115">
        <v>0.603102917160658</v>
      </c>
      <c r="V1115">
        <v>1.37296372403235</v>
      </c>
      <c r="W1115">
        <v>0.97691993060955395</v>
      </c>
      <c r="X1115">
        <v>0.98043284641801598</v>
      </c>
      <c r="Y1115">
        <v>-8.44183974171029E-2</v>
      </c>
      <c r="Z1115">
        <v>0.14192232934014701</v>
      </c>
      <c r="AA1115">
        <v>0.72610664078822296</v>
      </c>
      <c r="AB1115">
        <v>0.79437261772413303</v>
      </c>
      <c r="AC1115">
        <v>0.55634830866579099</v>
      </c>
      <c r="AD1115">
        <v>0.87989882095915395</v>
      </c>
      <c r="AE1115">
        <v>-0.53611568739043203</v>
      </c>
      <c r="AF1115">
        <v>0.10794350424603399</v>
      </c>
      <c r="AG1115">
        <v>0.68151250837662902</v>
      </c>
      <c r="AH1115">
        <v>1.49176194208686</v>
      </c>
      <c r="AI1115">
        <v>0.66583298152187398</v>
      </c>
      <c r="AJ1115">
        <v>0.83987088059304005</v>
      </c>
      <c r="AK1115">
        <v>0.34047091038139998</v>
      </c>
    </row>
    <row r="1116" spans="1:37" x14ac:dyDescent="0.2">
      <c r="A1116" t="s">
        <v>3579</v>
      </c>
      <c r="B1116">
        <v>43351350</v>
      </c>
      <c r="C1116">
        <v>43351523</v>
      </c>
      <c r="D1116">
        <v>174</v>
      </c>
      <c r="E1116" t="s">
        <v>3997</v>
      </c>
      <c r="F1116">
        <v>4</v>
      </c>
      <c r="G1116" t="s">
        <v>3998</v>
      </c>
      <c r="H1116" t="s">
        <v>31892</v>
      </c>
      <c r="I1116">
        <v>11</v>
      </c>
      <c r="J1116">
        <v>43358920</v>
      </c>
      <c r="K1116">
        <v>43494931</v>
      </c>
      <c r="L1116">
        <v>136012</v>
      </c>
      <c r="M1116">
        <v>1</v>
      </c>
      <c r="N1116">
        <v>55761</v>
      </c>
      <c r="O1116" t="s">
        <v>3999</v>
      </c>
      <c r="P1116">
        <v>-7397</v>
      </c>
      <c r="Q1116" t="s">
        <v>4000</v>
      </c>
      <c r="R1116" t="s">
        <v>4001</v>
      </c>
      <c r="S1116" t="s">
        <v>31893</v>
      </c>
      <c r="T1116">
        <v>0.32911398597860803</v>
      </c>
      <c r="U1116">
        <v>0.603102917160658</v>
      </c>
      <c r="V1116">
        <v>20.7752924317432</v>
      </c>
      <c r="W1116">
        <v>0.38920677604595899</v>
      </c>
      <c r="X1116">
        <v>0.704072456322962</v>
      </c>
      <c r="Y1116">
        <v>-20.573658691154801</v>
      </c>
      <c r="Z1116">
        <v>0.306975110376564</v>
      </c>
      <c r="AA1116">
        <v>0.72610664078822296</v>
      </c>
      <c r="AB1116">
        <v>21.280994029993</v>
      </c>
      <c r="AC1116">
        <v>0.75388744886274095</v>
      </c>
      <c r="AD1116">
        <v>0.87989882095915395</v>
      </c>
      <c r="AE1116">
        <v>9.82724319718912E-2</v>
      </c>
      <c r="AF1116">
        <v>0.64997455747578503</v>
      </c>
      <c r="AG1116">
        <v>0.80674443595273604</v>
      </c>
      <c r="AH1116">
        <v>0.177361844608696</v>
      </c>
      <c r="AI1116">
        <v>0.35038410267202102</v>
      </c>
      <c r="AJ1116">
        <v>0.78121606160956403</v>
      </c>
      <c r="AK1116">
        <v>-21.174078869629099</v>
      </c>
    </row>
    <row r="1117" spans="1:37" x14ac:dyDescent="0.2">
      <c r="A1117" t="s">
        <v>3579</v>
      </c>
      <c r="B1117">
        <v>43351523</v>
      </c>
      <c r="C1117">
        <v>43351696</v>
      </c>
      <c r="D1117">
        <v>174</v>
      </c>
      <c r="E1117" t="s">
        <v>4002</v>
      </c>
      <c r="F1117">
        <v>5</v>
      </c>
      <c r="G1117" t="s">
        <v>4003</v>
      </c>
      <c r="H1117" t="s">
        <v>31892</v>
      </c>
      <c r="I1117">
        <v>11</v>
      </c>
      <c r="J1117">
        <v>43358920</v>
      </c>
      <c r="K1117">
        <v>43494931</v>
      </c>
      <c r="L1117">
        <v>136012</v>
      </c>
      <c r="M1117">
        <v>1</v>
      </c>
      <c r="N1117">
        <v>55761</v>
      </c>
      <c r="O1117" t="s">
        <v>3999</v>
      </c>
      <c r="P1117">
        <v>-7224</v>
      </c>
      <c r="Q1117" t="s">
        <v>4000</v>
      </c>
      <c r="R1117" t="s">
        <v>4001</v>
      </c>
      <c r="S1117" t="s">
        <v>31893</v>
      </c>
      <c r="T1117">
        <v>0.32911398597860803</v>
      </c>
      <c r="U1117">
        <v>0.603102917160658</v>
      </c>
      <c r="V1117">
        <v>20.7752924317432</v>
      </c>
      <c r="W1117">
        <v>0.38920677604595899</v>
      </c>
      <c r="X1117">
        <v>0.704072456322962</v>
      </c>
      <c r="Y1117">
        <v>-20.573658691154801</v>
      </c>
      <c r="Z1117">
        <v>0.306975110376564</v>
      </c>
      <c r="AA1117">
        <v>0.72610664078822296</v>
      </c>
      <c r="AB1117">
        <v>21.280994029993</v>
      </c>
      <c r="AC1117">
        <v>0.75388744886274095</v>
      </c>
      <c r="AD1117">
        <v>0.87989882095915395</v>
      </c>
      <c r="AE1117">
        <v>9.82724319718912E-2</v>
      </c>
      <c r="AF1117">
        <v>0.64997455747578503</v>
      </c>
      <c r="AG1117">
        <v>0.80674443595273604</v>
      </c>
      <c r="AH1117">
        <v>0.177361844608696</v>
      </c>
      <c r="AI1117">
        <v>0.35038410267202102</v>
      </c>
      <c r="AJ1117">
        <v>0.78121606160956403</v>
      </c>
      <c r="AK1117">
        <v>-21.174078869629099</v>
      </c>
    </row>
    <row r="1118" spans="1:37" x14ac:dyDescent="0.2">
      <c r="A1118" t="s">
        <v>3579</v>
      </c>
      <c r="B1118">
        <v>43955584</v>
      </c>
      <c r="C1118">
        <v>43955737</v>
      </c>
      <c r="D1118">
        <v>154</v>
      </c>
      <c r="E1118" t="s">
        <v>4004</v>
      </c>
      <c r="F1118">
        <v>1</v>
      </c>
      <c r="G1118" t="s">
        <v>4005</v>
      </c>
      <c r="H1118" t="s">
        <v>31894</v>
      </c>
      <c r="I1118">
        <v>11</v>
      </c>
      <c r="J1118">
        <v>43942637</v>
      </c>
      <c r="K1118">
        <v>43943878</v>
      </c>
      <c r="L1118">
        <v>1242</v>
      </c>
      <c r="M1118">
        <v>1</v>
      </c>
      <c r="N1118">
        <v>387763</v>
      </c>
      <c r="O1118" t="s">
        <v>4006</v>
      </c>
      <c r="P1118">
        <v>12947</v>
      </c>
      <c r="Q1118" t="s">
        <v>4007</v>
      </c>
      <c r="R1118" t="s">
        <v>4008</v>
      </c>
      <c r="S1118" t="s">
        <v>31895</v>
      </c>
      <c r="T1118">
        <v>0.60318812523568999</v>
      </c>
      <c r="U1118">
        <v>0.82125442047224695</v>
      </c>
      <c r="V1118">
        <v>-1.07841233398447</v>
      </c>
      <c r="W1118">
        <v>5.4349643961368002E-2</v>
      </c>
      <c r="X1118">
        <v>0.704072456322962</v>
      </c>
      <c r="Y1118">
        <v>24.261158982277301</v>
      </c>
      <c r="Z1118">
        <v>0.94067464303402304</v>
      </c>
      <c r="AA1118">
        <v>0.99919698600769702</v>
      </c>
      <c r="AB1118">
        <v>0.382515979647019</v>
      </c>
      <c r="AC1118">
        <v>4.8545979939751703E-2</v>
      </c>
      <c r="AD1118">
        <v>0.57684129297949804</v>
      </c>
      <c r="AE1118">
        <v>24.240453074139499</v>
      </c>
      <c r="AF1118">
        <v>0.35044498323680101</v>
      </c>
      <c r="AG1118">
        <v>0.74289508271920801</v>
      </c>
      <c r="AH1118">
        <v>-1.7192628670372101</v>
      </c>
      <c r="AI1118">
        <v>0.32736381021059202</v>
      </c>
      <c r="AJ1118">
        <v>0.78121606160956403</v>
      </c>
      <c r="AK1118">
        <v>1.1861031449834301</v>
      </c>
    </row>
    <row r="1119" spans="1:37" x14ac:dyDescent="0.2">
      <c r="A1119" t="s">
        <v>3579</v>
      </c>
      <c r="B1119">
        <v>44001160</v>
      </c>
      <c r="C1119">
        <v>44001312</v>
      </c>
      <c r="D1119">
        <v>153</v>
      </c>
      <c r="E1119" t="s">
        <v>4009</v>
      </c>
      <c r="F1119">
        <v>4</v>
      </c>
      <c r="G1119" t="s">
        <v>4010</v>
      </c>
      <c r="H1119" t="s">
        <v>31000</v>
      </c>
      <c r="I1119">
        <v>11</v>
      </c>
      <c r="J1119">
        <v>44047981</v>
      </c>
      <c r="K1119">
        <v>44059977</v>
      </c>
      <c r="L1119">
        <v>11997</v>
      </c>
      <c r="M1119">
        <v>1</v>
      </c>
      <c r="N1119">
        <v>390110</v>
      </c>
      <c r="O1119" t="s">
        <v>4011</v>
      </c>
      <c r="P1119">
        <v>-46669</v>
      </c>
      <c r="Q1119" t="s">
        <v>4012</v>
      </c>
      <c r="R1119" t="s">
        <v>4013</v>
      </c>
      <c r="S1119" t="s">
        <v>31896</v>
      </c>
      <c r="T1119">
        <v>0.73526292438676699</v>
      </c>
      <c r="U1119">
        <v>0.94601950430535697</v>
      </c>
      <c r="V1119">
        <v>-0.33916891241764002</v>
      </c>
      <c r="W1119">
        <v>0.311493195877318</v>
      </c>
      <c r="X1119">
        <v>0.704072456322962</v>
      </c>
      <c r="Y1119">
        <v>-1.8618771488172099</v>
      </c>
      <c r="Z1119">
        <v>0.52000765628929702</v>
      </c>
      <c r="AA1119">
        <v>0.84521697243271998</v>
      </c>
      <c r="AB1119">
        <v>8.4615975514276395E-2</v>
      </c>
      <c r="AC1119">
        <v>0.77224425173056499</v>
      </c>
      <c r="AD1119">
        <v>0.89737373604553505</v>
      </c>
      <c r="AE1119">
        <v>-0.14583034784552801</v>
      </c>
      <c r="AF1119">
        <v>0.90174923694564102</v>
      </c>
      <c r="AG1119">
        <v>1</v>
      </c>
      <c r="AH1119">
        <v>-0.55782241548898404</v>
      </c>
      <c r="AI1119">
        <v>0.19699080029892899</v>
      </c>
      <c r="AJ1119">
        <v>0.78121606160956403</v>
      </c>
      <c r="AK1119">
        <v>-2.1733082644486199</v>
      </c>
    </row>
    <row r="1120" spans="1:37" x14ac:dyDescent="0.2">
      <c r="A1120" t="s">
        <v>3579</v>
      </c>
      <c r="B1120">
        <v>44001393</v>
      </c>
      <c r="C1120">
        <v>44001547</v>
      </c>
      <c r="D1120">
        <v>155</v>
      </c>
      <c r="E1120" t="s">
        <v>4014</v>
      </c>
      <c r="F1120">
        <v>3</v>
      </c>
      <c r="G1120" t="s">
        <v>4015</v>
      </c>
      <c r="H1120" t="s">
        <v>31000</v>
      </c>
      <c r="I1120">
        <v>11</v>
      </c>
      <c r="J1120">
        <v>44047981</v>
      </c>
      <c r="K1120">
        <v>44059977</v>
      </c>
      <c r="L1120">
        <v>11997</v>
      </c>
      <c r="M1120">
        <v>1</v>
      </c>
      <c r="N1120">
        <v>390110</v>
      </c>
      <c r="O1120" t="s">
        <v>4011</v>
      </c>
      <c r="P1120">
        <v>-46434</v>
      </c>
      <c r="Q1120" t="s">
        <v>4012</v>
      </c>
      <c r="R1120" t="s">
        <v>4013</v>
      </c>
      <c r="S1120" t="s">
        <v>31896</v>
      </c>
      <c r="T1120">
        <v>0.73526292438676699</v>
      </c>
      <c r="U1120">
        <v>0.94601950430535697</v>
      </c>
      <c r="V1120">
        <v>-0.33916891241764002</v>
      </c>
      <c r="W1120">
        <v>0.311493195877318</v>
      </c>
      <c r="X1120">
        <v>0.704072456322962</v>
      </c>
      <c r="Y1120">
        <v>-1.8618771488172099</v>
      </c>
      <c r="Z1120">
        <v>0.52000765628929702</v>
      </c>
      <c r="AA1120">
        <v>0.84521697243271998</v>
      </c>
      <c r="AB1120">
        <v>8.4615975514276395E-2</v>
      </c>
      <c r="AC1120">
        <v>0.77224425173056499</v>
      </c>
      <c r="AD1120">
        <v>0.89737373604553505</v>
      </c>
      <c r="AE1120">
        <v>-0.14583034784552801</v>
      </c>
      <c r="AF1120">
        <v>0.90174923694564102</v>
      </c>
      <c r="AG1120">
        <v>1</v>
      </c>
      <c r="AH1120">
        <v>-0.55782241548898404</v>
      </c>
      <c r="AI1120">
        <v>0.19699080029892899</v>
      </c>
      <c r="AJ1120">
        <v>0.78121606160956403</v>
      </c>
      <c r="AK1120">
        <v>-2.1733082644486199</v>
      </c>
    </row>
    <row r="1121" spans="1:37" x14ac:dyDescent="0.2">
      <c r="A1121" t="s">
        <v>3579</v>
      </c>
      <c r="B1121">
        <v>44603953</v>
      </c>
      <c r="C1121">
        <v>44604106</v>
      </c>
      <c r="D1121">
        <v>154</v>
      </c>
      <c r="E1121" t="s">
        <v>4016</v>
      </c>
      <c r="F1121">
        <v>2</v>
      </c>
      <c r="G1121" t="s">
        <v>4017</v>
      </c>
      <c r="H1121" t="s">
        <v>30987</v>
      </c>
      <c r="I1121">
        <v>11</v>
      </c>
      <c r="J1121">
        <v>44604428</v>
      </c>
      <c r="K1121">
        <v>44619275</v>
      </c>
      <c r="L1121">
        <v>14848</v>
      </c>
      <c r="M1121">
        <v>1</v>
      </c>
      <c r="N1121">
        <v>3732</v>
      </c>
      <c r="O1121" t="s">
        <v>4018</v>
      </c>
      <c r="P1121">
        <v>-322</v>
      </c>
      <c r="Q1121" t="s">
        <v>4019</v>
      </c>
      <c r="R1121" t="s">
        <v>4020</v>
      </c>
      <c r="S1121" t="s">
        <v>31897</v>
      </c>
      <c r="T1121">
        <v>1</v>
      </c>
      <c r="U1121">
        <v>1</v>
      </c>
      <c r="V1121">
        <v>-0.43712511382902403</v>
      </c>
      <c r="W1121">
        <v>0.49709177864118298</v>
      </c>
      <c r="X1121">
        <v>0.78363289935355196</v>
      </c>
      <c r="Y1121">
        <v>0.59416172027956204</v>
      </c>
      <c r="Z1121">
        <v>1</v>
      </c>
      <c r="AA1121">
        <v>1</v>
      </c>
      <c r="AB1121">
        <v>-0.57455747054025097</v>
      </c>
      <c r="AC1121">
        <v>0.92091778829119397</v>
      </c>
      <c r="AD1121">
        <v>0.94068432309766403</v>
      </c>
      <c r="AE1121">
        <v>-0.40583823928030499</v>
      </c>
      <c r="AF1121">
        <v>1</v>
      </c>
      <c r="AG1121">
        <v>1</v>
      </c>
      <c r="AH1121">
        <v>-0.133835464656305</v>
      </c>
      <c r="AI1121">
        <v>0.197630579561902</v>
      </c>
      <c r="AJ1121">
        <v>0.78121606160956403</v>
      </c>
      <c r="AK1121">
        <v>1.4629171365701601</v>
      </c>
    </row>
    <row r="1122" spans="1:37" x14ac:dyDescent="0.2">
      <c r="A1122" t="s">
        <v>3579</v>
      </c>
      <c r="B1122">
        <v>44780282</v>
      </c>
      <c r="C1122">
        <v>44780424</v>
      </c>
      <c r="D1122">
        <v>143</v>
      </c>
      <c r="E1122" t="s">
        <v>4021</v>
      </c>
      <c r="F1122">
        <v>1</v>
      </c>
      <c r="G1122" t="s">
        <v>4022</v>
      </c>
      <c r="H1122" t="s">
        <v>31898</v>
      </c>
      <c r="I1122">
        <v>11</v>
      </c>
      <c r="J1122">
        <v>44764426</v>
      </c>
      <c r="K1122">
        <v>44932421</v>
      </c>
      <c r="L1122">
        <v>167996</v>
      </c>
      <c r="M1122">
        <v>1</v>
      </c>
      <c r="N1122">
        <v>90139</v>
      </c>
      <c r="O1122" t="s">
        <v>4023</v>
      </c>
      <c r="P1122">
        <v>15856</v>
      </c>
      <c r="Q1122" t="s">
        <v>4024</v>
      </c>
      <c r="R1122" t="s">
        <v>4025</v>
      </c>
      <c r="S1122" t="s">
        <v>31899</v>
      </c>
      <c r="T1122">
        <v>0.97979524468909096</v>
      </c>
      <c r="U1122">
        <v>1</v>
      </c>
      <c r="V1122">
        <v>-7.4253947521126396E-3</v>
      </c>
      <c r="W1122">
        <v>0.50039843522710903</v>
      </c>
      <c r="X1122">
        <v>0.78363289935355196</v>
      </c>
      <c r="Y1122">
        <v>0.870600905780467</v>
      </c>
      <c r="Z1122">
        <v>0.73868578085032299</v>
      </c>
      <c r="AA1122">
        <v>0.87994156500776499</v>
      </c>
      <c r="AB1122">
        <v>0.24507134046430801</v>
      </c>
      <c r="AC1122">
        <v>0.45427161340049899</v>
      </c>
      <c r="AD1122">
        <v>0.82872126865393902</v>
      </c>
      <c r="AE1122">
        <v>0.84364636045789099</v>
      </c>
      <c r="AF1122">
        <v>0.81103932111135901</v>
      </c>
      <c r="AG1122">
        <v>0.91643445680521995</v>
      </c>
      <c r="AH1122">
        <v>-0.249984519669326</v>
      </c>
      <c r="AI1122">
        <v>0.68072179000195199</v>
      </c>
      <c r="AJ1122">
        <v>0.85136094490810099</v>
      </c>
      <c r="AK1122">
        <v>0.44391483969467199</v>
      </c>
    </row>
    <row r="1123" spans="1:37" x14ac:dyDescent="0.2">
      <c r="A1123" t="s">
        <v>3579</v>
      </c>
      <c r="B1123">
        <v>44876989</v>
      </c>
      <c r="C1123">
        <v>44877131</v>
      </c>
      <c r="D1123">
        <v>143</v>
      </c>
      <c r="E1123" t="s">
        <v>4026</v>
      </c>
      <c r="F1123">
        <v>4</v>
      </c>
      <c r="G1123" t="s">
        <v>4027</v>
      </c>
      <c r="H1123" t="s">
        <v>31900</v>
      </c>
      <c r="I1123">
        <v>11</v>
      </c>
      <c r="J1123">
        <v>44859603</v>
      </c>
      <c r="K1123">
        <v>44909839</v>
      </c>
      <c r="L1123">
        <v>50237</v>
      </c>
      <c r="M1123">
        <v>1</v>
      </c>
      <c r="N1123">
        <v>90139</v>
      </c>
      <c r="O1123" t="s">
        <v>4028</v>
      </c>
      <c r="P1123">
        <v>17386</v>
      </c>
      <c r="Q1123" t="s">
        <v>4024</v>
      </c>
      <c r="R1123" t="s">
        <v>4025</v>
      </c>
      <c r="S1123" t="s">
        <v>31899</v>
      </c>
      <c r="T1123">
        <v>1</v>
      </c>
      <c r="U1123">
        <v>1</v>
      </c>
      <c r="V1123">
        <v>-4.0222320221890699</v>
      </c>
      <c r="W1123">
        <v>0.89107655920673101</v>
      </c>
      <c r="X1123">
        <v>0.95159051474143896</v>
      </c>
      <c r="Y1123">
        <v>4.3682556398861303</v>
      </c>
      <c r="Z1123">
        <v>0.96726857278496403</v>
      </c>
      <c r="AA1123">
        <v>0.99919698600769702</v>
      </c>
      <c r="AB1123">
        <v>-0.79278604151741505</v>
      </c>
      <c r="AC1123">
        <v>0.85817338719172098</v>
      </c>
      <c r="AD1123">
        <v>0.94068432309766403</v>
      </c>
      <c r="AE1123">
        <v>4.37787645971824</v>
      </c>
      <c r="AF1123">
        <v>0.98343762640780896</v>
      </c>
      <c r="AG1123">
        <v>1</v>
      </c>
      <c r="AH1123">
        <v>-4.10224216702023</v>
      </c>
      <c r="AI1123">
        <v>0.95029317176085903</v>
      </c>
      <c r="AJ1123">
        <v>0.98621344597861504</v>
      </c>
      <c r="AK1123">
        <v>1.0440911409817</v>
      </c>
    </row>
    <row r="1124" spans="1:37" x14ac:dyDescent="0.2">
      <c r="A1124" t="s">
        <v>3579</v>
      </c>
      <c r="B1124">
        <v>44877131</v>
      </c>
      <c r="C1124">
        <v>44877273</v>
      </c>
      <c r="D1124">
        <v>143</v>
      </c>
      <c r="E1124" t="s">
        <v>4029</v>
      </c>
      <c r="F1124">
        <v>6</v>
      </c>
      <c r="G1124" t="s">
        <v>4030</v>
      </c>
      <c r="H1124" t="s">
        <v>31900</v>
      </c>
      <c r="I1124">
        <v>11</v>
      </c>
      <c r="J1124">
        <v>44859603</v>
      </c>
      <c r="K1124">
        <v>44909839</v>
      </c>
      <c r="L1124">
        <v>50237</v>
      </c>
      <c r="M1124">
        <v>1</v>
      </c>
      <c r="N1124">
        <v>90139</v>
      </c>
      <c r="O1124" t="s">
        <v>4028</v>
      </c>
      <c r="P1124">
        <v>17528</v>
      </c>
      <c r="Q1124" t="s">
        <v>4024</v>
      </c>
      <c r="R1124" t="s">
        <v>4025</v>
      </c>
      <c r="S1124" t="s">
        <v>31899</v>
      </c>
      <c r="T1124">
        <v>1</v>
      </c>
      <c r="U1124">
        <v>1</v>
      </c>
      <c r="V1124">
        <v>-4.0222320221890699</v>
      </c>
      <c r="W1124">
        <v>0.89107655920673101</v>
      </c>
      <c r="X1124">
        <v>0.95159051474143896</v>
      </c>
      <c r="Y1124">
        <v>4.3682556398861303</v>
      </c>
      <c r="Z1124">
        <v>0.96726857278496403</v>
      </c>
      <c r="AA1124">
        <v>0.99919698600769702</v>
      </c>
      <c r="AB1124">
        <v>-0.79278604151741505</v>
      </c>
      <c r="AC1124">
        <v>0.85817338719172098</v>
      </c>
      <c r="AD1124">
        <v>0.94068432309766403</v>
      </c>
      <c r="AE1124">
        <v>4.37787645971824</v>
      </c>
      <c r="AF1124">
        <v>0.98343762640780896</v>
      </c>
      <c r="AG1124">
        <v>1</v>
      </c>
      <c r="AH1124">
        <v>-4.10224216702023</v>
      </c>
      <c r="AI1124">
        <v>0.95029317176085903</v>
      </c>
      <c r="AJ1124">
        <v>0.98621344597861504</v>
      </c>
      <c r="AK1124">
        <v>1.0440911409817</v>
      </c>
    </row>
    <row r="1125" spans="1:37" x14ac:dyDescent="0.2">
      <c r="A1125" t="s">
        <v>3579</v>
      </c>
      <c r="B1125">
        <v>45040014</v>
      </c>
      <c r="C1125">
        <v>45040215</v>
      </c>
      <c r="D1125">
        <v>202</v>
      </c>
      <c r="E1125" t="s">
        <v>4031</v>
      </c>
      <c r="F1125">
        <v>0</v>
      </c>
      <c r="G1125" t="s">
        <v>4032</v>
      </c>
      <c r="H1125" t="s">
        <v>31901</v>
      </c>
      <c r="I1125">
        <v>11</v>
      </c>
      <c r="J1125">
        <v>45008266</v>
      </c>
      <c r="K1125">
        <v>45044053</v>
      </c>
      <c r="L1125">
        <v>35788</v>
      </c>
      <c r="M1125">
        <v>1</v>
      </c>
      <c r="N1125">
        <v>105376650</v>
      </c>
      <c r="O1125" t="s">
        <v>4033</v>
      </c>
      <c r="P1125">
        <v>31748</v>
      </c>
      <c r="Q1125" t="s">
        <v>4034</v>
      </c>
      <c r="R1125" t="s">
        <v>4035</v>
      </c>
      <c r="S1125" t="s">
        <v>31902</v>
      </c>
      <c r="T1125">
        <v>6.1945666309803402E-2</v>
      </c>
      <c r="U1125">
        <v>0.603102917160658</v>
      </c>
      <c r="V1125">
        <v>1.20701547669819</v>
      </c>
      <c r="W1125">
        <v>0.819995186594215</v>
      </c>
      <c r="X1125">
        <v>0.95159051474143896</v>
      </c>
      <c r="Y1125">
        <v>0.26873677107451999</v>
      </c>
      <c r="Z1125">
        <v>0.109274116466164</v>
      </c>
      <c r="AA1125">
        <v>0.72610664078822296</v>
      </c>
      <c r="AB1125">
        <v>1.0026097633312601</v>
      </c>
      <c r="AC1125">
        <v>0.93347520567982301</v>
      </c>
      <c r="AD1125">
        <v>0.94766982919907605</v>
      </c>
      <c r="AE1125">
        <v>0.100049672725123</v>
      </c>
      <c r="AF1125">
        <v>9.5984096498647406E-2</v>
      </c>
      <c r="AG1125">
        <v>0.68151250837662902</v>
      </c>
      <c r="AH1125">
        <v>0.80185865782778698</v>
      </c>
      <c r="AI1125">
        <v>0.77313176115637094</v>
      </c>
      <c r="AJ1125">
        <v>0.927558208601309</v>
      </c>
      <c r="AK1125">
        <v>0.30919633711304201</v>
      </c>
    </row>
    <row r="1126" spans="1:37" x14ac:dyDescent="0.2">
      <c r="A1126" t="s">
        <v>3579</v>
      </c>
      <c r="B1126">
        <v>45040215</v>
      </c>
      <c r="C1126">
        <v>45040416</v>
      </c>
      <c r="D1126">
        <v>202</v>
      </c>
      <c r="E1126" t="s">
        <v>4036</v>
      </c>
      <c r="F1126">
        <v>0</v>
      </c>
      <c r="G1126" t="s">
        <v>4037</v>
      </c>
      <c r="H1126" t="s">
        <v>31901</v>
      </c>
      <c r="I1126">
        <v>11</v>
      </c>
      <c r="J1126">
        <v>45008266</v>
      </c>
      <c r="K1126">
        <v>45044053</v>
      </c>
      <c r="L1126">
        <v>35788</v>
      </c>
      <c r="M1126">
        <v>1</v>
      </c>
      <c r="N1126">
        <v>105376650</v>
      </c>
      <c r="O1126" t="s">
        <v>4033</v>
      </c>
      <c r="P1126">
        <v>31949</v>
      </c>
      <c r="Q1126" t="s">
        <v>4034</v>
      </c>
      <c r="R1126" t="s">
        <v>4035</v>
      </c>
      <c r="S1126" t="s">
        <v>31902</v>
      </c>
      <c r="T1126">
        <v>6.1945666309803402E-2</v>
      </c>
      <c r="U1126">
        <v>0.603102917160658</v>
      </c>
      <c r="V1126">
        <v>1.20701547669819</v>
      </c>
      <c r="W1126">
        <v>0.819995186594215</v>
      </c>
      <c r="X1126">
        <v>0.95159051474143896</v>
      </c>
      <c r="Y1126">
        <v>0.26873677107451999</v>
      </c>
      <c r="Z1126">
        <v>0.109274116466164</v>
      </c>
      <c r="AA1126">
        <v>0.72610664078822296</v>
      </c>
      <c r="AB1126">
        <v>1.0026097633312601</v>
      </c>
      <c r="AC1126">
        <v>0.93347520567982301</v>
      </c>
      <c r="AD1126">
        <v>0.94766982919907605</v>
      </c>
      <c r="AE1126">
        <v>0.100049672725123</v>
      </c>
      <c r="AF1126">
        <v>9.5984096498647406E-2</v>
      </c>
      <c r="AG1126">
        <v>0.68151250837662902</v>
      </c>
      <c r="AH1126">
        <v>0.80185865782778698</v>
      </c>
      <c r="AI1126">
        <v>0.77313176115637094</v>
      </c>
      <c r="AJ1126">
        <v>0.927558208601309</v>
      </c>
      <c r="AK1126">
        <v>0.30919633711304201</v>
      </c>
    </row>
    <row r="1127" spans="1:37" x14ac:dyDescent="0.2">
      <c r="A1127" t="s">
        <v>3579</v>
      </c>
      <c r="B1127">
        <v>45958859</v>
      </c>
      <c r="C1127">
        <v>45958929</v>
      </c>
      <c r="D1127">
        <v>71</v>
      </c>
      <c r="E1127" t="s">
        <v>4038</v>
      </c>
      <c r="F1127">
        <v>0</v>
      </c>
      <c r="G1127" t="s">
        <v>4039</v>
      </c>
      <c r="H1127" t="s">
        <v>31903</v>
      </c>
      <c r="I1127">
        <v>11</v>
      </c>
      <c r="J1127">
        <v>45938219</v>
      </c>
      <c r="K1127">
        <v>45953615</v>
      </c>
      <c r="L1127">
        <v>15397</v>
      </c>
      <c r="M1127">
        <v>2</v>
      </c>
      <c r="N1127">
        <v>51317</v>
      </c>
      <c r="O1127" t="s">
        <v>4040</v>
      </c>
      <c r="P1127">
        <v>-5244</v>
      </c>
      <c r="Q1127" t="s">
        <v>4041</v>
      </c>
      <c r="R1127" t="s">
        <v>4042</v>
      </c>
      <c r="S1127" t="s">
        <v>31904</v>
      </c>
      <c r="T1127">
        <v>4.6699221714339302E-2</v>
      </c>
      <c r="U1127">
        <v>0.603102917160658</v>
      </c>
      <c r="V1127">
        <v>-2.6449984991367099</v>
      </c>
      <c r="W1127">
        <v>0.49326567146919698</v>
      </c>
      <c r="X1127">
        <v>0.78363289935355196</v>
      </c>
      <c r="Y1127">
        <v>-1.75500014755539</v>
      </c>
      <c r="Z1127">
        <v>7.5284230785583606E-2</v>
      </c>
      <c r="AA1127">
        <v>0.72610664078822296</v>
      </c>
      <c r="AB1127">
        <v>-1.42192227716636</v>
      </c>
      <c r="AC1127">
        <v>0.80850040067199702</v>
      </c>
      <c r="AD1127">
        <v>0.92914968646887097</v>
      </c>
      <c r="AE1127">
        <v>-0.520542872972515</v>
      </c>
      <c r="AF1127">
        <v>8.6312901662629907E-2</v>
      </c>
      <c r="AG1127">
        <v>0.67931859177271903</v>
      </c>
      <c r="AH1127">
        <v>-2.3391167514998998</v>
      </c>
      <c r="AI1127">
        <v>0.36501215707259999</v>
      </c>
      <c r="AJ1127">
        <v>0.78121606160956403</v>
      </c>
      <c r="AK1127">
        <v>-1.81754852762868</v>
      </c>
    </row>
    <row r="1128" spans="1:37" x14ac:dyDescent="0.2">
      <c r="A1128" t="s">
        <v>3579</v>
      </c>
      <c r="B1128">
        <v>48039861</v>
      </c>
      <c r="C1128">
        <v>48040007</v>
      </c>
      <c r="D1128">
        <v>147</v>
      </c>
      <c r="E1128" t="s">
        <v>4043</v>
      </c>
      <c r="F1128">
        <v>5</v>
      </c>
      <c r="G1128" t="s">
        <v>4044</v>
      </c>
      <c r="H1128" t="s">
        <v>31905</v>
      </c>
      <c r="I1128">
        <v>11</v>
      </c>
      <c r="J1128">
        <v>48044804</v>
      </c>
      <c r="K1128">
        <v>48121147</v>
      </c>
      <c r="L1128">
        <v>76344</v>
      </c>
      <c r="M1128">
        <v>1</v>
      </c>
      <c r="N1128">
        <v>5795</v>
      </c>
      <c r="O1128" t="s">
        <v>4045</v>
      </c>
      <c r="P1128">
        <v>-4797</v>
      </c>
      <c r="Q1128" t="s">
        <v>4046</v>
      </c>
      <c r="R1128" t="s">
        <v>4047</v>
      </c>
      <c r="S1128" t="s">
        <v>31906</v>
      </c>
      <c r="T1128">
        <v>0.97213403838398904</v>
      </c>
      <c r="U1128">
        <v>1</v>
      </c>
      <c r="V1128">
        <v>0.80728994554476496</v>
      </c>
      <c r="W1128" t="s">
        <v>40</v>
      </c>
      <c r="X1128" t="s">
        <v>40</v>
      </c>
      <c r="Y1128">
        <v>0</v>
      </c>
      <c r="Z1128">
        <v>0.69013698642955401</v>
      </c>
      <c r="AA1128">
        <v>0.84521697243271998</v>
      </c>
      <c r="AB1128">
        <v>-0.156184080442378</v>
      </c>
      <c r="AC1128">
        <v>0.27780950890804001</v>
      </c>
      <c r="AD1128">
        <v>0.68253123924728298</v>
      </c>
      <c r="AE1128">
        <v>23.489686041753099</v>
      </c>
      <c r="AF1128">
        <v>0.61410715005536498</v>
      </c>
      <c r="AG1128">
        <v>0.80674443595273604</v>
      </c>
      <c r="AH1128">
        <v>1.7369004543478199</v>
      </c>
      <c r="AI1128">
        <v>0.35038410267202102</v>
      </c>
      <c r="AJ1128">
        <v>0.78121606160956403</v>
      </c>
      <c r="AK1128">
        <v>-23.345296145310801</v>
      </c>
    </row>
    <row r="1129" spans="1:37" x14ac:dyDescent="0.2">
      <c r="A1129" t="s">
        <v>3579</v>
      </c>
      <c r="B1129">
        <v>48040007</v>
      </c>
      <c r="C1129">
        <v>48040153</v>
      </c>
      <c r="D1129">
        <v>147</v>
      </c>
      <c r="E1129" t="s">
        <v>4048</v>
      </c>
      <c r="F1129">
        <v>6</v>
      </c>
      <c r="G1129" t="s">
        <v>4049</v>
      </c>
      <c r="H1129" t="s">
        <v>31905</v>
      </c>
      <c r="I1129">
        <v>11</v>
      </c>
      <c r="J1129">
        <v>48044804</v>
      </c>
      <c r="K1129">
        <v>48121147</v>
      </c>
      <c r="L1129">
        <v>76344</v>
      </c>
      <c r="M1129">
        <v>1</v>
      </c>
      <c r="N1129">
        <v>5795</v>
      </c>
      <c r="O1129" t="s">
        <v>4045</v>
      </c>
      <c r="P1129">
        <v>-4651</v>
      </c>
      <c r="Q1129" t="s">
        <v>4046</v>
      </c>
      <c r="R1129" t="s">
        <v>4047</v>
      </c>
      <c r="S1129" t="s">
        <v>31906</v>
      </c>
      <c r="T1129">
        <v>0.97213403838398904</v>
      </c>
      <c r="U1129">
        <v>1</v>
      </c>
      <c r="V1129">
        <v>0.80728994554476496</v>
      </c>
      <c r="W1129" t="s">
        <v>40</v>
      </c>
      <c r="X1129" t="s">
        <v>40</v>
      </c>
      <c r="Y1129">
        <v>0</v>
      </c>
      <c r="Z1129">
        <v>0.69013698642955401</v>
      </c>
      <c r="AA1129">
        <v>0.84521697243271998</v>
      </c>
      <c r="AB1129">
        <v>-0.156184080442378</v>
      </c>
      <c r="AC1129">
        <v>0.27780950890804001</v>
      </c>
      <c r="AD1129">
        <v>0.68253123924728298</v>
      </c>
      <c r="AE1129">
        <v>23.489686041753099</v>
      </c>
      <c r="AF1129">
        <v>0.61410715005536498</v>
      </c>
      <c r="AG1129">
        <v>0.80674443595273604</v>
      </c>
      <c r="AH1129">
        <v>1.7369004543478199</v>
      </c>
      <c r="AI1129">
        <v>0.35038410267202102</v>
      </c>
      <c r="AJ1129">
        <v>0.78121606160956403</v>
      </c>
      <c r="AK1129">
        <v>-23.345296145310801</v>
      </c>
    </row>
    <row r="1130" spans="1:37" x14ac:dyDescent="0.2">
      <c r="A1130" t="s">
        <v>3579</v>
      </c>
      <c r="B1130">
        <v>48526575</v>
      </c>
      <c r="C1130">
        <v>48526780</v>
      </c>
      <c r="D1130">
        <v>206</v>
      </c>
      <c r="E1130" t="s">
        <v>4050</v>
      </c>
      <c r="F1130">
        <v>1</v>
      </c>
      <c r="G1130" t="s">
        <v>4051</v>
      </c>
      <c r="H1130" t="s">
        <v>31907</v>
      </c>
      <c r="I1130">
        <v>11</v>
      </c>
      <c r="J1130">
        <v>48488793</v>
      </c>
      <c r="K1130">
        <v>48489722</v>
      </c>
      <c r="L1130">
        <v>930</v>
      </c>
      <c r="M1130">
        <v>1</v>
      </c>
      <c r="N1130">
        <v>403253</v>
      </c>
      <c r="O1130" t="s">
        <v>4052</v>
      </c>
      <c r="P1130">
        <v>37782</v>
      </c>
      <c r="Q1130" t="s">
        <v>4053</v>
      </c>
      <c r="R1130" t="s">
        <v>4054</v>
      </c>
      <c r="S1130" t="s">
        <v>31908</v>
      </c>
      <c r="T1130">
        <v>0.506551998792793</v>
      </c>
      <c r="U1130">
        <v>0.78288571403930396</v>
      </c>
      <c r="V1130">
        <v>1.80841863246774</v>
      </c>
      <c r="W1130">
        <v>0.20525741147413201</v>
      </c>
      <c r="X1130">
        <v>0.704072456322962</v>
      </c>
      <c r="Y1130">
        <v>-24.499580328173199</v>
      </c>
      <c r="Z1130">
        <v>0.93459220503170903</v>
      </c>
      <c r="AA1130">
        <v>0.99919698600769702</v>
      </c>
      <c r="AB1130">
        <v>0.84494455169667004</v>
      </c>
      <c r="AC1130">
        <v>0.30184355666711699</v>
      </c>
      <c r="AD1130">
        <v>0.68253123924728298</v>
      </c>
      <c r="AE1130">
        <v>-1.69125591263857</v>
      </c>
      <c r="AF1130">
        <v>0.205398459628826</v>
      </c>
      <c r="AG1130">
        <v>0.68151250837662902</v>
      </c>
      <c r="AH1130">
        <v>2.7380291604573901</v>
      </c>
      <c r="AI1130">
        <v>0.24456414000292601</v>
      </c>
      <c r="AJ1130">
        <v>0.78121606160956403</v>
      </c>
      <c r="AK1130">
        <v>-24.226908520298402</v>
      </c>
    </row>
    <row r="1131" spans="1:37" x14ac:dyDescent="0.2">
      <c r="A1131" t="s">
        <v>3579</v>
      </c>
      <c r="B1131">
        <v>49558467</v>
      </c>
      <c r="C1131">
        <v>49558640</v>
      </c>
      <c r="D1131">
        <v>174</v>
      </c>
      <c r="E1131" t="s">
        <v>4055</v>
      </c>
      <c r="F1131">
        <v>20</v>
      </c>
      <c r="G1131" t="s">
        <v>4056</v>
      </c>
      <c r="H1131" t="s">
        <v>30987</v>
      </c>
      <c r="I1131">
        <v>11</v>
      </c>
      <c r="J1131">
        <v>49558546</v>
      </c>
      <c r="K1131">
        <v>49810417</v>
      </c>
      <c r="L1131">
        <v>251872</v>
      </c>
      <c r="M1131">
        <v>1</v>
      </c>
      <c r="N1131">
        <v>440040</v>
      </c>
      <c r="O1131" t="s">
        <v>4057</v>
      </c>
      <c r="P1131">
        <v>0</v>
      </c>
      <c r="Q1131" t="s">
        <v>4058</v>
      </c>
      <c r="R1131" t="s">
        <v>4059</v>
      </c>
      <c r="S1131" t="s">
        <v>31909</v>
      </c>
      <c r="T1131">
        <v>0.32911398597860803</v>
      </c>
      <c r="U1131">
        <v>0.603102917160658</v>
      </c>
      <c r="V1131">
        <v>23.621816904149298</v>
      </c>
      <c r="W1131">
        <v>0.38920677604595899</v>
      </c>
      <c r="X1131">
        <v>0.704072456322962</v>
      </c>
      <c r="Y1131">
        <v>-23.420183059744101</v>
      </c>
      <c r="Z1131">
        <v>0.48464167878831399</v>
      </c>
      <c r="AA1131">
        <v>0.84435025072159198</v>
      </c>
      <c r="AB1131">
        <v>22.658342886349502</v>
      </c>
      <c r="AC1131">
        <v>0.21073619169722799</v>
      </c>
      <c r="AD1131">
        <v>0.68253123924728298</v>
      </c>
      <c r="AE1131">
        <v>-23.420183059744101</v>
      </c>
      <c r="AF1131">
        <v>0.16793847098801201</v>
      </c>
      <c r="AG1131">
        <v>0.68151250837662902</v>
      </c>
      <c r="AH1131">
        <v>23.621816904149298</v>
      </c>
      <c r="AI1131">
        <v>0.52399907623471598</v>
      </c>
      <c r="AJ1131">
        <v>0.78121606160956403</v>
      </c>
      <c r="AK1131">
        <v>-22.551427699197401</v>
      </c>
    </row>
    <row r="1132" spans="1:37" x14ac:dyDescent="0.2">
      <c r="A1132" t="s">
        <v>3579</v>
      </c>
      <c r="B1132">
        <v>54850529</v>
      </c>
      <c r="C1132">
        <v>54850681</v>
      </c>
      <c r="D1132">
        <v>153</v>
      </c>
      <c r="E1132" t="s">
        <v>4060</v>
      </c>
      <c r="F1132">
        <v>2</v>
      </c>
      <c r="G1132" t="s">
        <v>4061</v>
      </c>
      <c r="H1132" t="s">
        <v>31000</v>
      </c>
      <c r="I1132">
        <v>11</v>
      </c>
      <c r="J1132">
        <v>54706832</v>
      </c>
      <c r="K1132">
        <v>54707902</v>
      </c>
      <c r="L1132">
        <v>1071</v>
      </c>
      <c r="M1132">
        <v>1</v>
      </c>
      <c r="N1132">
        <v>81318</v>
      </c>
      <c r="O1132" t="s">
        <v>4062</v>
      </c>
      <c r="P1132">
        <v>143697</v>
      </c>
      <c r="Q1132" t="s">
        <v>4063</v>
      </c>
      <c r="R1132" t="s">
        <v>4064</v>
      </c>
      <c r="S1132" t="s">
        <v>31910</v>
      </c>
      <c r="T1132">
        <v>7.3374270299014499E-2</v>
      </c>
      <c r="U1132">
        <v>0.603102917160658</v>
      </c>
      <c r="V1132">
        <v>23.386671848147699</v>
      </c>
      <c r="W1132">
        <v>0.49709177864118298</v>
      </c>
      <c r="X1132">
        <v>0.78363289935355196</v>
      </c>
      <c r="Y1132">
        <v>-0.501900397449075</v>
      </c>
      <c r="Z1132">
        <v>0.136920528570767</v>
      </c>
      <c r="AA1132">
        <v>0.72610664078822296</v>
      </c>
      <c r="AB1132">
        <v>22.642238348123801</v>
      </c>
      <c r="AC1132">
        <v>0.63966253792798</v>
      </c>
      <c r="AD1132">
        <v>0.87989882095915395</v>
      </c>
      <c r="AE1132">
        <v>-1.0861454981904799</v>
      </c>
      <c r="AF1132">
        <v>6.9808448882277996E-2</v>
      </c>
      <c r="AG1132">
        <v>0.60400337402173399</v>
      </c>
      <c r="AH1132">
        <v>3.6085894362490101</v>
      </c>
      <c r="AI1132">
        <v>0.414159359489496</v>
      </c>
      <c r="AJ1132">
        <v>0.78121606160956403</v>
      </c>
      <c r="AK1132">
        <v>0.11003627019073201</v>
      </c>
    </row>
    <row r="1133" spans="1:37" x14ac:dyDescent="0.2">
      <c r="A1133" t="s">
        <v>3579</v>
      </c>
      <c r="B1133">
        <v>54850681</v>
      </c>
      <c r="C1133">
        <v>54850833</v>
      </c>
      <c r="D1133">
        <v>153</v>
      </c>
      <c r="E1133" t="s">
        <v>4065</v>
      </c>
      <c r="F1133">
        <v>1</v>
      </c>
      <c r="G1133" t="s">
        <v>4066</v>
      </c>
      <c r="H1133" t="s">
        <v>31000</v>
      </c>
      <c r="I1133">
        <v>11</v>
      </c>
      <c r="J1133">
        <v>54706832</v>
      </c>
      <c r="K1133">
        <v>54707902</v>
      </c>
      <c r="L1133">
        <v>1071</v>
      </c>
      <c r="M1133">
        <v>1</v>
      </c>
      <c r="N1133">
        <v>81318</v>
      </c>
      <c r="O1133" t="s">
        <v>4062</v>
      </c>
      <c r="P1133">
        <v>143849</v>
      </c>
      <c r="Q1133" t="s">
        <v>4063</v>
      </c>
      <c r="R1133" t="s">
        <v>4064</v>
      </c>
      <c r="S1133" t="s">
        <v>31910</v>
      </c>
      <c r="T1133">
        <v>7.3374270299014499E-2</v>
      </c>
      <c r="U1133">
        <v>0.603102917160658</v>
      </c>
      <c r="V1133">
        <v>23.386671848147699</v>
      </c>
      <c r="W1133">
        <v>0.49709177864118298</v>
      </c>
      <c r="X1133">
        <v>0.78363289935355196</v>
      </c>
      <c r="Y1133">
        <v>-0.501900397449075</v>
      </c>
      <c r="Z1133">
        <v>0.136920528570767</v>
      </c>
      <c r="AA1133">
        <v>0.72610664078822296</v>
      </c>
      <c r="AB1133">
        <v>22.642238348123801</v>
      </c>
      <c r="AC1133">
        <v>0.63966253792798</v>
      </c>
      <c r="AD1133">
        <v>0.87989882095915395</v>
      </c>
      <c r="AE1133">
        <v>-1.0861454981904799</v>
      </c>
      <c r="AF1133">
        <v>6.9808448882277996E-2</v>
      </c>
      <c r="AG1133">
        <v>0.60400337402173399</v>
      </c>
      <c r="AH1133">
        <v>3.6085894362490101</v>
      </c>
      <c r="AI1133">
        <v>0.414159359489496</v>
      </c>
      <c r="AJ1133">
        <v>0.78121606160956403</v>
      </c>
      <c r="AK1133">
        <v>0.11003627019073201</v>
      </c>
    </row>
    <row r="1134" spans="1:37" x14ac:dyDescent="0.2">
      <c r="A1134" t="s">
        <v>3579</v>
      </c>
      <c r="B1134">
        <v>57463335</v>
      </c>
      <c r="C1134">
        <v>57463486</v>
      </c>
      <c r="D1134">
        <v>152</v>
      </c>
      <c r="E1134" t="s">
        <v>4067</v>
      </c>
      <c r="F1134">
        <v>1</v>
      </c>
      <c r="G1134" t="s">
        <v>4068</v>
      </c>
      <c r="H1134" t="s">
        <v>31032</v>
      </c>
      <c r="I1134">
        <v>11</v>
      </c>
      <c r="J1134">
        <v>57460866</v>
      </c>
      <c r="K1134">
        <v>57468630</v>
      </c>
      <c r="L1134">
        <v>7765</v>
      </c>
      <c r="M1134">
        <v>1</v>
      </c>
      <c r="N1134">
        <v>349667</v>
      </c>
      <c r="O1134" t="s">
        <v>4069</v>
      </c>
      <c r="P1134">
        <v>2469</v>
      </c>
      <c r="Q1134" t="s">
        <v>4070</v>
      </c>
      <c r="R1134" t="s">
        <v>4071</v>
      </c>
      <c r="S1134" t="s">
        <v>31911</v>
      </c>
      <c r="T1134">
        <v>0.60318812523568999</v>
      </c>
      <c r="U1134">
        <v>0.82125442047224695</v>
      </c>
      <c r="V1134">
        <v>-0.439233996796147</v>
      </c>
      <c r="W1134">
        <v>0.86214887914709604</v>
      </c>
      <c r="X1134">
        <v>0.95159051474143896</v>
      </c>
      <c r="Y1134">
        <v>0.68546980136064095</v>
      </c>
      <c r="Z1134">
        <v>0.53052895265546796</v>
      </c>
      <c r="AA1134">
        <v>0.84521697243271998</v>
      </c>
      <c r="AB1134">
        <v>-1.30292010935117</v>
      </c>
      <c r="AC1134">
        <v>0.615069744472027</v>
      </c>
      <c r="AD1134">
        <v>0.87989882095915395</v>
      </c>
      <c r="AE1134">
        <v>-0.31453015376573601</v>
      </c>
      <c r="AF1134">
        <v>0.74414648978297804</v>
      </c>
      <c r="AG1134">
        <v>0.86906519844104402</v>
      </c>
      <c r="AH1134">
        <v>0.41957041918382298</v>
      </c>
      <c r="AI1134">
        <v>0.414159359489496</v>
      </c>
      <c r="AJ1134">
        <v>0.78121606160956403</v>
      </c>
      <c r="AK1134">
        <v>1.55422520846624</v>
      </c>
    </row>
    <row r="1135" spans="1:37" x14ac:dyDescent="0.2">
      <c r="A1135" t="s">
        <v>3579</v>
      </c>
      <c r="B1135">
        <v>57561483</v>
      </c>
      <c r="C1135">
        <v>57561781</v>
      </c>
      <c r="D1135">
        <v>299</v>
      </c>
      <c r="E1135" t="s">
        <v>4072</v>
      </c>
      <c r="F1135">
        <v>1</v>
      </c>
      <c r="G1135" t="s">
        <v>4073</v>
      </c>
      <c r="H1135" t="s">
        <v>30987</v>
      </c>
      <c r="I1135">
        <v>11</v>
      </c>
      <c r="J1135">
        <v>57552272</v>
      </c>
      <c r="K1135">
        <v>57560516</v>
      </c>
      <c r="L1135">
        <v>8245</v>
      </c>
      <c r="M1135">
        <v>2</v>
      </c>
      <c r="N1135">
        <v>9246</v>
      </c>
      <c r="O1135" t="s">
        <v>4074</v>
      </c>
      <c r="P1135">
        <v>-967</v>
      </c>
      <c r="Q1135" t="s">
        <v>4075</v>
      </c>
      <c r="R1135" t="s">
        <v>4076</v>
      </c>
      <c r="S1135" t="s">
        <v>31912</v>
      </c>
      <c r="T1135">
        <v>0.644035865418358</v>
      </c>
      <c r="U1135">
        <v>0.84904924635754497</v>
      </c>
      <c r="V1135">
        <v>-0.59976307830473796</v>
      </c>
      <c r="W1135">
        <v>0.20525741147413201</v>
      </c>
      <c r="X1135">
        <v>0.704072456322962</v>
      </c>
      <c r="Y1135">
        <v>-24.336168254066099</v>
      </c>
      <c r="Z1135">
        <v>0.26789404493740199</v>
      </c>
      <c r="AA1135">
        <v>0.72610664078822296</v>
      </c>
      <c r="AB1135">
        <v>-1.5632371122855599</v>
      </c>
      <c r="AC1135">
        <v>0.30184355666711699</v>
      </c>
      <c r="AD1135">
        <v>0.68253123924728298</v>
      </c>
      <c r="AE1135">
        <v>-1.4134821844346599</v>
      </c>
      <c r="AF1135">
        <v>0.98343762640780896</v>
      </c>
      <c r="AG1135">
        <v>1</v>
      </c>
      <c r="AH1135">
        <v>0.32984753724796501</v>
      </c>
      <c r="AI1135">
        <v>0.24456414000292601</v>
      </c>
      <c r="AJ1135">
        <v>0.78121606160956403</v>
      </c>
      <c r="AK1135">
        <v>-24.163614501277699</v>
      </c>
    </row>
    <row r="1136" spans="1:37" x14ac:dyDescent="0.2">
      <c r="A1136" t="s">
        <v>3579</v>
      </c>
      <c r="B1136">
        <v>57561947</v>
      </c>
      <c r="C1136">
        <v>57562115</v>
      </c>
      <c r="D1136">
        <v>169</v>
      </c>
      <c r="E1136" t="s">
        <v>4077</v>
      </c>
      <c r="F1136">
        <v>6</v>
      </c>
      <c r="G1136" t="s">
        <v>4078</v>
      </c>
      <c r="H1136" t="s">
        <v>30999</v>
      </c>
      <c r="I1136">
        <v>11</v>
      </c>
      <c r="J1136">
        <v>57552272</v>
      </c>
      <c r="K1136">
        <v>57560516</v>
      </c>
      <c r="L1136">
        <v>8245</v>
      </c>
      <c r="M1136">
        <v>2</v>
      </c>
      <c r="N1136">
        <v>9246</v>
      </c>
      <c r="O1136" t="s">
        <v>4074</v>
      </c>
      <c r="P1136">
        <v>-1431</v>
      </c>
      <c r="Q1136" t="s">
        <v>4075</v>
      </c>
      <c r="R1136" t="s">
        <v>4076</v>
      </c>
      <c r="S1136" t="s">
        <v>31912</v>
      </c>
      <c r="T1136">
        <v>0.60318812523568999</v>
      </c>
      <c r="U1136">
        <v>0.82125442047224695</v>
      </c>
      <c r="V1136">
        <v>-0.63748733836331295</v>
      </c>
      <c r="W1136">
        <v>0.20525741147413201</v>
      </c>
      <c r="X1136">
        <v>0.704072456322962</v>
      </c>
      <c r="Y1136">
        <v>-24.0513454951281</v>
      </c>
      <c r="Z1136">
        <v>0.250572619160632</v>
      </c>
      <c r="AA1136">
        <v>0.72610664078822296</v>
      </c>
      <c r="AB1136">
        <v>-1.6009613543453201</v>
      </c>
      <c r="AC1136">
        <v>0.32081866871113202</v>
      </c>
      <c r="AD1136">
        <v>0.68773325147593101</v>
      </c>
      <c r="AE1136">
        <v>-1.29858440425767</v>
      </c>
      <c r="AF1136">
        <v>1</v>
      </c>
      <c r="AG1136">
        <v>1</v>
      </c>
      <c r="AH1136">
        <v>0.29212326762983098</v>
      </c>
      <c r="AI1136">
        <v>0.24456414000292601</v>
      </c>
      <c r="AJ1136">
        <v>0.78121606160956403</v>
      </c>
      <c r="AK1136">
        <v>-23.9238626487235</v>
      </c>
    </row>
    <row r="1137" spans="1:37" x14ac:dyDescent="0.2">
      <c r="A1137" t="s">
        <v>3579</v>
      </c>
      <c r="B1137">
        <v>57999242</v>
      </c>
      <c r="C1137">
        <v>57999411</v>
      </c>
      <c r="D1137">
        <v>170</v>
      </c>
      <c r="E1137" t="s">
        <v>4079</v>
      </c>
      <c r="F1137">
        <v>0</v>
      </c>
      <c r="G1137" t="s">
        <v>4080</v>
      </c>
      <c r="H1137" t="s">
        <v>31000</v>
      </c>
      <c r="I1137">
        <v>11</v>
      </c>
      <c r="J1137">
        <v>58023881</v>
      </c>
      <c r="K1137">
        <v>58181616</v>
      </c>
      <c r="L1137">
        <v>157736</v>
      </c>
      <c r="M1137">
        <v>1</v>
      </c>
      <c r="N1137">
        <v>219956</v>
      </c>
      <c r="O1137" t="s">
        <v>4081</v>
      </c>
      <c r="P1137">
        <v>-24470</v>
      </c>
      <c r="Q1137" t="s">
        <v>4082</v>
      </c>
      <c r="R1137" t="s">
        <v>4083</v>
      </c>
      <c r="S1137" t="s">
        <v>31913</v>
      </c>
      <c r="T1137">
        <v>0.254431078355565</v>
      </c>
      <c r="U1137">
        <v>0.603102917160658</v>
      </c>
      <c r="V1137">
        <v>4.02648014682664</v>
      </c>
      <c r="W1137">
        <v>0.54712176940017698</v>
      </c>
      <c r="X1137">
        <v>0.84261847258371703</v>
      </c>
      <c r="Y1137">
        <v>-1.1545296087930299</v>
      </c>
      <c r="Z1137">
        <v>0.31147182178745703</v>
      </c>
      <c r="AA1137">
        <v>0.73410974182838995</v>
      </c>
      <c r="AB1137">
        <v>3.37108520214611</v>
      </c>
      <c r="AC1137">
        <v>0.130581117781253</v>
      </c>
      <c r="AD1137">
        <v>0.68253123924728298</v>
      </c>
      <c r="AE1137">
        <v>-2.1545294715626802</v>
      </c>
      <c r="AF1137">
        <v>0.32023896432112903</v>
      </c>
      <c r="AG1137">
        <v>0.70473078222419605</v>
      </c>
      <c r="AH1137">
        <v>2.72504207181268</v>
      </c>
      <c r="AI1137">
        <v>0.915996609709537</v>
      </c>
      <c r="AJ1137">
        <v>0.98621344597861504</v>
      </c>
      <c r="AK1137">
        <v>-0.28577419299591</v>
      </c>
    </row>
    <row r="1138" spans="1:37" x14ac:dyDescent="0.2">
      <c r="A1138" t="s">
        <v>3579</v>
      </c>
      <c r="B1138">
        <v>57999411</v>
      </c>
      <c r="C1138">
        <v>57999580</v>
      </c>
      <c r="D1138">
        <v>170</v>
      </c>
      <c r="E1138" t="s">
        <v>4084</v>
      </c>
      <c r="F1138">
        <v>3</v>
      </c>
      <c r="G1138" t="s">
        <v>4085</v>
      </c>
      <c r="H1138" t="s">
        <v>31000</v>
      </c>
      <c r="I1138">
        <v>11</v>
      </c>
      <c r="J1138">
        <v>58023881</v>
      </c>
      <c r="K1138">
        <v>58181616</v>
      </c>
      <c r="L1138">
        <v>157736</v>
      </c>
      <c r="M1138">
        <v>1</v>
      </c>
      <c r="N1138">
        <v>219956</v>
      </c>
      <c r="O1138" t="s">
        <v>4081</v>
      </c>
      <c r="P1138">
        <v>-24301</v>
      </c>
      <c r="Q1138" t="s">
        <v>4082</v>
      </c>
      <c r="R1138" t="s">
        <v>4083</v>
      </c>
      <c r="S1138" t="s">
        <v>31913</v>
      </c>
      <c r="T1138">
        <v>0.254431078355565</v>
      </c>
      <c r="U1138">
        <v>0.603102917160658</v>
      </c>
      <c r="V1138">
        <v>4.02648014682664</v>
      </c>
      <c r="W1138">
        <v>0.54712176940017698</v>
      </c>
      <c r="X1138">
        <v>0.84261847258371703</v>
      </c>
      <c r="Y1138">
        <v>-1.1545296087930299</v>
      </c>
      <c r="Z1138">
        <v>0.31147182178745703</v>
      </c>
      <c r="AA1138">
        <v>0.73410974182838995</v>
      </c>
      <c r="AB1138">
        <v>3.37108520214611</v>
      </c>
      <c r="AC1138">
        <v>0.130581117781253</v>
      </c>
      <c r="AD1138">
        <v>0.68253123924728298</v>
      </c>
      <c r="AE1138">
        <v>-2.1545294715626802</v>
      </c>
      <c r="AF1138">
        <v>0.32023896432112903</v>
      </c>
      <c r="AG1138">
        <v>0.70473078222419605</v>
      </c>
      <c r="AH1138">
        <v>2.72504207181268</v>
      </c>
      <c r="AI1138">
        <v>0.915996609709537</v>
      </c>
      <c r="AJ1138">
        <v>0.98621344597861504</v>
      </c>
      <c r="AK1138">
        <v>-0.28577419299591</v>
      </c>
    </row>
    <row r="1139" spans="1:37" x14ac:dyDescent="0.2">
      <c r="A1139" t="s">
        <v>3579</v>
      </c>
      <c r="B1139">
        <v>57999580</v>
      </c>
      <c r="C1139">
        <v>57999749</v>
      </c>
      <c r="D1139">
        <v>170</v>
      </c>
      <c r="E1139" t="s">
        <v>4086</v>
      </c>
      <c r="F1139">
        <v>4</v>
      </c>
      <c r="G1139" t="s">
        <v>4087</v>
      </c>
      <c r="H1139" t="s">
        <v>31000</v>
      </c>
      <c r="I1139">
        <v>11</v>
      </c>
      <c r="J1139">
        <v>58023881</v>
      </c>
      <c r="K1139">
        <v>58181616</v>
      </c>
      <c r="L1139">
        <v>157736</v>
      </c>
      <c r="M1139">
        <v>1</v>
      </c>
      <c r="N1139">
        <v>219956</v>
      </c>
      <c r="O1139" t="s">
        <v>4081</v>
      </c>
      <c r="P1139">
        <v>-24132</v>
      </c>
      <c r="Q1139" t="s">
        <v>4082</v>
      </c>
      <c r="R1139" t="s">
        <v>4083</v>
      </c>
      <c r="S1139" t="s">
        <v>31913</v>
      </c>
      <c r="T1139">
        <v>0.254431078355565</v>
      </c>
      <c r="U1139">
        <v>0.603102917160658</v>
      </c>
      <c r="V1139">
        <v>4.02648014682664</v>
      </c>
      <c r="W1139">
        <v>0.54712176940017698</v>
      </c>
      <c r="X1139">
        <v>0.84261847258371703</v>
      </c>
      <c r="Y1139">
        <v>-1.1545296087930299</v>
      </c>
      <c r="Z1139">
        <v>0.31147182178745703</v>
      </c>
      <c r="AA1139">
        <v>0.73410974182838995</v>
      </c>
      <c r="AB1139">
        <v>3.37108520214611</v>
      </c>
      <c r="AC1139">
        <v>0.130581117781253</v>
      </c>
      <c r="AD1139">
        <v>0.68253123924728298</v>
      </c>
      <c r="AE1139">
        <v>-2.1545294715626802</v>
      </c>
      <c r="AF1139">
        <v>0.32023896432112903</v>
      </c>
      <c r="AG1139">
        <v>0.70473078222419605</v>
      </c>
      <c r="AH1139">
        <v>2.72504207181268</v>
      </c>
      <c r="AI1139">
        <v>0.915996609709537</v>
      </c>
      <c r="AJ1139">
        <v>0.98621344597861504</v>
      </c>
      <c r="AK1139">
        <v>-0.28577419299591</v>
      </c>
    </row>
    <row r="1140" spans="1:37" x14ac:dyDescent="0.2">
      <c r="A1140" t="s">
        <v>3579</v>
      </c>
      <c r="B1140">
        <v>58907097</v>
      </c>
      <c r="C1140">
        <v>58907239</v>
      </c>
      <c r="D1140">
        <v>143</v>
      </c>
      <c r="E1140" t="s">
        <v>4088</v>
      </c>
      <c r="F1140">
        <v>1</v>
      </c>
      <c r="G1140" t="s">
        <v>4089</v>
      </c>
      <c r="H1140" t="s">
        <v>30999</v>
      </c>
      <c r="I1140">
        <v>11</v>
      </c>
      <c r="J1140">
        <v>58905424</v>
      </c>
      <c r="K1140">
        <v>58908598</v>
      </c>
      <c r="L1140">
        <v>3175</v>
      </c>
      <c r="M1140">
        <v>1</v>
      </c>
      <c r="N1140">
        <v>92292</v>
      </c>
      <c r="O1140" t="s">
        <v>4090</v>
      </c>
      <c r="P1140">
        <v>1673</v>
      </c>
      <c r="Q1140" t="s">
        <v>4091</v>
      </c>
      <c r="R1140" t="s">
        <v>4092</v>
      </c>
      <c r="S1140" t="s">
        <v>31914</v>
      </c>
      <c r="T1140">
        <v>0.152084254673993</v>
      </c>
      <c r="U1140">
        <v>0.603102917160658</v>
      </c>
      <c r="V1140">
        <v>22.802923317633201</v>
      </c>
      <c r="W1140">
        <v>0.23665223614800801</v>
      </c>
      <c r="X1140">
        <v>0.704072456322962</v>
      </c>
      <c r="Y1140">
        <v>1.8337121450207901</v>
      </c>
      <c r="Z1140">
        <v>9.2719649676713103E-2</v>
      </c>
      <c r="AA1140">
        <v>0.72610664078822296</v>
      </c>
      <c r="AB1140">
        <v>22.5989442661098</v>
      </c>
      <c r="AC1140">
        <v>0.78441786433924598</v>
      </c>
      <c r="AD1140">
        <v>0.90663815930604097</v>
      </c>
      <c r="AE1140">
        <v>0.83371225806948401</v>
      </c>
      <c r="AF1140">
        <v>0.68260490708937005</v>
      </c>
      <c r="AG1140">
        <v>0.83811790161578203</v>
      </c>
      <c r="AH1140">
        <v>1.5292847517224299</v>
      </c>
      <c r="AI1140">
        <v>4.5061491795978098E-2</v>
      </c>
      <c r="AJ1140">
        <v>0.78121606160956403</v>
      </c>
      <c r="AK1140">
        <v>2.70246727885799</v>
      </c>
    </row>
    <row r="1141" spans="1:37" x14ac:dyDescent="0.2">
      <c r="A1141" t="s">
        <v>3579</v>
      </c>
      <c r="B1141">
        <v>59372608</v>
      </c>
      <c r="C1141">
        <v>59372862</v>
      </c>
      <c r="D1141">
        <v>255</v>
      </c>
      <c r="E1141" t="s">
        <v>4093</v>
      </c>
      <c r="F1141">
        <v>3</v>
      </c>
      <c r="G1141" t="s">
        <v>4094</v>
      </c>
      <c r="H1141" t="s">
        <v>31000</v>
      </c>
      <c r="I1141">
        <v>11</v>
      </c>
      <c r="J1141">
        <v>59358895</v>
      </c>
      <c r="K1141">
        <v>59371714</v>
      </c>
      <c r="L1141">
        <v>12820</v>
      </c>
      <c r="M1141">
        <v>1</v>
      </c>
      <c r="N1141">
        <v>390195</v>
      </c>
      <c r="O1141" t="s">
        <v>4095</v>
      </c>
      <c r="P1141">
        <v>13713</v>
      </c>
      <c r="Q1141" t="s">
        <v>4096</v>
      </c>
      <c r="R1141" t="s">
        <v>4097</v>
      </c>
      <c r="S1141" t="s">
        <v>31915</v>
      </c>
      <c r="T1141">
        <v>0.21227891381050801</v>
      </c>
      <c r="U1141">
        <v>0.603102917160658</v>
      </c>
      <c r="V1141">
        <v>0.48798739729954599</v>
      </c>
      <c r="W1141">
        <v>0.85269726674118895</v>
      </c>
      <c r="X1141">
        <v>0.95159051474143896</v>
      </c>
      <c r="Y1141">
        <v>0.40559386168308897</v>
      </c>
      <c r="Z1141">
        <v>0.199343916633758</v>
      </c>
      <c r="AA1141">
        <v>0.72610664078822296</v>
      </c>
      <c r="AB1141">
        <v>0.39806496494886801</v>
      </c>
      <c r="AC1141">
        <v>0.96859010702144199</v>
      </c>
      <c r="AD1141">
        <v>0.97680028180384504</v>
      </c>
      <c r="AE1141">
        <v>0.44837548076331601</v>
      </c>
      <c r="AF1141">
        <v>0.36422855053732101</v>
      </c>
      <c r="AG1141">
        <v>0.76753206540984797</v>
      </c>
      <c r="AH1141">
        <v>0.33931055226411599</v>
      </c>
      <c r="AI1141">
        <v>0.84965256040609904</v>
      </c>
      <c r="AJ1141">
        <v>0.96497072091158997</v>
      </c>
      <c r="AK1141">
        <v>0.163229048517856</v>
      </c>
    </row>
    <row r="1142" spans="1:37" x14ac:dyDescent="0.2">
      <c r="A1142" t="s">
        <v>3579</v>
      </c>
      <c r="B1142">
        <v>60532613</v>
      </c>
      <c r="C1142">
        <v>60532774</v>
      </c>
      <c r="D1142">
        <v>162</v>
      </c>
      <c r="E1142" t="s">
        <v>4098</v>
      </c>
      <c r="F1142">
        <v>1</v>
      </c>
      <c r="G1142" t="s">
        <v>4099</v>
      </c>
      <c r="H1142" t="s">
        <v>31916</v>
      </c>
      <c r="I1142">
        <v>11</v>
      </c>
      <c r="J1142">
        <v>60515539</v>
      </c>
      <c r="K1142">
        <v>60542621</v>
      </c>
      <c r="L1142">
        <v>27083</v>
      </c>
      <c r="M1142">
        <v>1</v>
      </c>
      <c r="N1142">
        <v>503497</v>
      </c>
      <c r="O1142" t="s">
        <v>4100</v>
      </c>
      <c r="P1142">
        <v>17074</v>
      </c>
      <c r="Q1142" t="s">
        <v>4101</v>
      </c>
      <c r="R1142" t="s">
        <v>4102</v>
      </c>
      <c r="S1142" t="s">
        <v>31917</v>
      </c>
      <c r="T1142">
        <v>0.462300542573224</v>
      </c>
      <c r="U1142">
        <v>0.75388692891394005</v>
      </c>
      <c r="V1142">
        <v>0.33537774084219701</v>
      </c>
      <c r="W1142">
        <v>0.623938780237696</v>
      </c>
      <c r="X1142">
        <v>0.93636155804532695</v>
      </c>
      <c r="Y1142">
        <v>-0.58349472125679003</v>
      </c>
      <c r="Z1142">
        <v>0.89198907041171605</v>
      </c>
      <c r="AA1142">
        <v>0.99919698600769702</v>
      </c>
      <c r="AB1142">
        <v>4.7414798047152401E-2</v>
      </c>
      <c r="AC1142">
        <v>0.57794360261073197</v>
      </c>
      <c r="AD1142">
        <v>0.87989882095915395</v>
      </c>
      <c r="AE1142">
        <v>-0.64521564046229196</v>
      </c>
      <c r="AF1142">
        <v>0.29088069937044098</v>
      </c>
      <c r="AG1142">
        <v>0.70473078222419605</v>
      </c>
      <c r="AH1142">
        <v>0.48462260083602199</v>
      </c>
      <c r="AI1142">
        <v>0.77094297756952002</v>
      </c>
      <c r="AJ1142">
        <v>0.92553050864749598</v>
      </c>
      <c r="AK1142">
        <v>-0.30460834815225202</v>
      </c>
    </row>
    <row r="1143" spans="1:37" x14ac:dyDescent="0.2">
      <c r="A1143" t="s">
        <v>3579</v>
      </c>
      <c r="B1143">
        <v>60532774</v>
      </c>
      <c r="C1143">
        <v>60532935</v>
      </c>
      <c r="D1143">
        <v>162</v>
      </c>
      <c r="E1143" t="s">
        <v>4103</v>
      </c>
      <c r="F1143">
        <v>4</v>
      </c>
      <c r="G1143" t="s">
        <v>4104</v>
      </c>
      <c r="H1143" t="s">
        <v>31916</v>
      </c>
      <c r="I1143">
        <v>11</v>
      </c>
      <c r="J1143">
        <v>60515539</v>
      </c>
      <c r="K1143">
        <v>60542621</v>
      </c>
      <c r="L1143">
        <v>27083</v>
      </c>
      <c r="M1143">
        <v>1</v>
      </c>
      <c r="N1143">
        <v>503497</v>
      </c>
      <c r="O1143" t="s">
        <v>4100</v>
      </c>
      <c r="P1143">
        <v>17235</v>
      </c>
      <c r="Q1143" t="s">
        <v>4101</v>
      </c>
      <c r="R1143" t="s">
        <v>4102</v>
      </c>
      <c r="S1143" t="s">
        <v>31917</v>
      </c>
      <c r="T1143">
        <v>0.462300542573224</v>
      </c>
      <c r="U1143">
        <v>0.75388692891394005</v>
      </c>
      <c r="V1143">
        <v>0.33537774084219701</v>
      </c>
      <c r="W1143">
        <v>0.623938780237696</v>
      </c>
      <c r="X1143">
        <v>0.93636155804532695</v>
      </c>
      <c r="Y1143">
        <v>-0.58349472125679003</v>
      </c>
      <c r="Z1143">
        <v>0.89198907041171605</v>
      </c>
      <c r="AA1143">
        <v>0.99919698600769702</v>
      </c>
      <c r="AB1143">
        <v>4.7414798047152401E-2</v>
      </c>
      <c r="AC1143">
        <v>0.57794360261073197</v>
      </c>
      <c r="AD1143">
        <v>0.87989882095915395</v>
      </c>
      <c r="AE1143">
        <v>-0.64521564046229196</v>
      </c>
      <c r="AF1143">
        <v>0.29088069937044098</v>
      </c>
      <c r="AG1143">
        <v>0.70473078222419605</v>
      </c>
      <c r="AH1143">
        <v>0.48462260083602199</v>
      </c>
      <c r="AI1143">
        <v>0.77094297756952002</v>
      </c>
      <c r="AJ1143">
        <v>0.92553050864749598</v>
      </c>
      <c r="AK1143">
        <v>-0.30460834815225202</v>
      </c>
    </row>
    <row r="1144" spans="1:37" x14ac:dyDescent="0.2">
      <c r="A1144" t="s">
        <v>3579</v>
      </c>
      <c r="B1144">
        <v>60532935</v>
      </c>
      <c r="C1144">
        <v>60533096</v>
      </c>
      <c r="D1144">
        <v>162</v>
      </c>
      <c r="E1144" t="s">
        <v>4105</v>
      </c>
      <c r="F1144">
        <v>0</v>
      </c>
      <c r="G1144" t="s">
        <v>4106</v>
      </c>
      <c r="H1144" t="s">
        <v>31916</v>
      </c>
      <c r="I1144">
        <v>11</v>
      </c>
      <c r="J1144">
        <v>60515539</v>
      </c>
      <c r="K1144">
        <v>60542621</v>
      </c>
      <c r="L1144">
        <v>27083</v>
      </c>
      <c r="M1144">
        <v>1</v>
      </c>
      <c r="N1144">
        <v>503497</v>
      </c>
      <c r="O1144" t="s">
        <v>4100</v>
      </c>
      <c r="P1144">
        <v>17396</v>
      </c>
      <c r="Q1144" t="s">
        <v>4101</v>
      </c>
      <c r="R1144" t="s">
        <v>4102</v>
      </c>
      <c r="S1144" t="s">
        <v>31917</v>
      </c>
      <c r="T1144">
        <v>0.445581355858791</v>
      </c>
      <c r="U1144">
        <v>0.73181684758588506</v>
      </c>
      <c r="V1144">
        <v>0.42413954454263803</v>
      </c>
      <c r="W1144">
        <v>0.64389488173613496</v>
      </c>
      <c r="X1144">
        <v>0.94119559056004798</v>
      </c>
      <c r="Y1144">
        <v>-0.52154060891868903</v>
      </c>
      <c r="Z1144">
        <v>0.85188945393198601</v>
      </c>
      <c r="AA1144">
        <v>0.97648912822201395</v>
      </c>
      <c r="AB1144">
        <v>0.136176601747593</v>
      </c>
      <c r="AC1144">
        <v>0.61194598036958103</v>
      </c>
      <c r="AD1144">
        <v>0.87989882095915395</v>
      </c>
      <c r="AE1144">
        <v>-0.58326152812419096</v>
      </c>
      <c r="AF1144">
        <v>0.28310719283255598</v>
      </c>
      <c r="AG1144">
        <v>0.70473078222419605</v>
      </c>
      <c r="AH1144">
        <v>0.53563510430722505</v>
      </c>
      <c r="AI1144">
        <v>0.78407257024708998</v>
      </c>
      <c r="AJ1144">
        <v>0.92808185275216604</v>
      </c>
      <c r="AK1144">
        <v>-0.26374382833080501</v>
      </c>
    </row>
    <row r="1145" spans="1:37" x14ac:dyDescent="0.2">
      <c r="A1145" t="s">
        <v>3579</v>
      </c>
      <c r="B1145">
        <v>60853327</v>
      </c>
      <c r="C1145">
        <v>60853479</v>
      </c>
      <c r="D1145">
        <v>153</v>
      </c>
      <c r="E1145" t="s">
        <v>4107</v>
      </c>
      <c r="F1145">
        <v>6</v>
      </c>
      <c r="G1145" t="s">
        <v>4108</v>
      </c>
      <c r="H1145" t="s">
        <v>31032</v>
      </c>
      <c r="I1145">
        <v>11</v>
      </c>
      <c r="J1145">
        <v>60850933</v>
      </c>
      <c r="K1145">
        <v>60855950</v>
      </c>
      <c r="L1145">
        <v>5018</v>
      </c>
      <c r="M1145">
        <v>2</v>
      </c>
      <c r="N1145">
        <v>11251</v>
      </c>
      <c r="O1145" t="s">
        <v>4109</v>
      </c>
      <c r="P1145">
        <v>2471</v>
      </c>
      <c r="Q1145" t="s">
        <v>4110</v>
      </c>
      <c r="R1145" t="s">
        <v>4111</v>
      </c>
      <c r="S1145" t="s">
        <v>31918</v>
      </c>
      <c r="T1145">
        <v>0.32911398597860803</v>
      </c>
      <c r="U1145">
        <v>0.603102917160658</v>
      </c>
      <c r="V1145">
        <v>25.362860874199502</v>
      </c>
      <c r="W1145">
        <v>0.38920677604595899</v>
      </c>
      <c r="X1145">
        <v>0.704072456322962</v>
      </c>
      <c r="Y1145">
        <v>-25.161227018045</v>
      </c>
      <c r="Z1145">
        <v>0.48464167878831399</v>
      </c>
      <c r="AA1145">
        <v>0.84435025072159198</v>
      </c>
      <c r="AB1145">
        <v>24.3993867819872</v>
      </c>
      <c r="AC1145">
        <v>0.21073619169722799</v>
      </c>
      <c r="AD1145">
        <v>0.68253123924728298</v>
      </c>
      <c r="AE1145">
        <v>-25.161227018045</v>
      </c>
      <c r="AF1145">
        <v>0.16793847098801201</v>
      </c>
      <c r="AG1145">
        <v>0.68151250837662902</v>
      </c>
      <c r="AH1145">
        <v>25.362860874199502</v>
      </c>
      <c r="AI1145">
        <v>0.52399907623471598</v>
      </c>
      <c r="AJ1145">
        <v>0.78121606160956403</v>
      </c>
      <c r="AK1145">
        <v>-24.292471583085899</v>
      </c>
    </row>
    <row r="1146" spans="1:37" x14ac:dyDescent="0.2">
      <c r="A1146" t="s">
        <v>3579</v>
      </c>
      <c r="B1146">
        <v>60853584</v>
      </c>
      <c r="C1146">
        <v>60853737</v>
      </c>
      <c r="D1146">
        <v>154</v>
      </c>
      <c r="E1146" t="s">
        <v>4112</v>
      </c>
      <c r="F1146">
        <v>11</v>
      </c>
      <c r="G1146" t="s">
        <v>4113</v>
      </c>
      <c r="H1146" t="s">
        <v>31032</v>
      </c>
      <c r="I1146">
        <v>11</v>
      </c>
      <c r="J1146">
        <v>60850933</v>
      </c>
      <c r="K1146">
        <v>60855950</v>
      </c>
      <c r="L1146">
        <v>5018</v>
      </c>
      <c r="M1146">
        <v>2</v>
      </c>
      <c r="N1146">
        <v>11251</v>
      </c>
      <c r="O1146" t="s">
        <v>4109</v>
      </c>
      <c r="P1146">
        <v>2213</v>
      </c>
      <c r="Q1146" t="s">
        <v>4110</v>
      </c>
      <c r="R1146" t="s">
        <v>4111</v>
      </c>
      <c r="S1146" t="s">
        <v>31918</v>
      </c>
      <c r="T1146">
        <v>0.32911398597860803</v>
      </c>
      <c r="U1146">
        <v>0.603102917160658</v>
      </c>
      <c r="V1146">
        <v>25.362860874199502</v>
      </c>
      <c r="W1146">
        <v>0.38920677604595899</v>
      </c>
      <c r="X1146">
        <v>0.704072456322962</v>
      </c>
      <c r="Y1146">
        <v>-25.161227018045</v>
      </c>
      <c r="Z1146">
        <v>0.48464167878831399</v>
      </c>
      <c r="AA1146">
        <v>0.84435025072159198</v>
      </c>
      <c r="AB1146">
        <v>24.3993867819872</v>
      </c>
      <c r="AC1146">
        <v>0.21073619169722799</v>
      </c>
      <c r="AD1146">
        <v>0.68253123924728298</v>
      </c>
      <c r="AE1146">
        <v>-25.161227018045</v>
      </c>
      <c r="AF1146">
        <v>0.16793847098801201</v>
      </c>
      <c r="AG1146">
        <v>0.68151250837662902</v>
      </c>
      <c r="AH1146">
        <v>25.362860874199502</v>
      </c>
      <c r="AI1146">
        <v>0.52399907623471598</v>
      </c>
      <c r="AJ1146">
        <v>0.78121606160956403</v>
      </c>
      <c r="AK1146">
        <v>-24.292471583085899</v>
      </c>
    </row>
    <row r="1147" spans="1:37" x14ac:dyDescent="0.2">
      <c r="A1147" t="s">
        <v>3579</v>
      </c>
      <c r="B1147">
        <v>60934178</v>
      </c>
      <c r="C1147">
        <v>60934349</v>
      </c>
      <c r="D1147">
        <v>172</v>
      </c>
      <c r="E1147" t="s">
        <v>4114</v>
      </c>
      <c r="F1147">
        <v>11</v>
      </c>
      <c r="G1147" t="s">
        <v>4115</v>
      </c>
      <c r="H1147" t="s">
        <v>30987</v>
      </c>
      <c r="I1147">
        <v>11</v>
      </c>
      <c r="J1147">
        <v>60934338</v>
      </c>
      <c r="K1147">
        <v>60935415</v>
      </c>
      <c r="L1147">
        <v>1078</v>
      </c>
      <c r="M1147">
        <v>1</v>
      </c>
      <c r="N1147">
        <v>54972</v>
      </c>
      <c r="O1147" t="s">
        <v>4116</v>
      </c>
      <c r="P1147">
        <v>0</v>
      </c>
      <c r="Q1147" t="s">
        <v>4117</v>
      </c>
      <c r="R1147" t="s">
        <v>4118</v>
      </c>
      <c r="S1147" t="s">
        <v>31919</v>
      </c>
      <c r="T1147">
        <v>0.32911398597860803</v>
      </c>
      <c r="U1147">
        <v>0.603102917160658</v>
      </c>
      <c r="V1147">
        <v>25.919254212024899</v>
      </c>
      <c r="W1147">
        <v>0.38920677604595899</v>
      </c>
      <c r="X1147">
        <v>0.704072456322962</v>
      </c>
      <c r="Y1147">
        <v>-25.717620354265598</v>
      </c>
      <c r="Z1147">
        <v>0.306975110376564</v>
      </c>
      <c r="AA1147">
        <v>0.72610664078822296</v>
      </c>
      <c r="AB1147">
        <v>25.389609637283598</v>
      </c>
      <c r="AC1147">
        <v>0.71753805159658501</v>
      </c>
      <c r="AD1147">
        <v>0.87989882095915395</v>
      </c>
      <c r="AE1147">
        <v>-2.2355852981599602</v>
      </c>
      <c r="AF1147">
        <v>0.61410715005536498</v>
      </c>
      <c r="AG1147">
        <v>0.80674443595273604</v>
      </c>
      <c r="AH1147">
        <v>2.5112197308823498</v>
      </c>
      <c r="AI1147">
        <v>0.35038410267202102</v>
      </c>
      <c r="AJ1147">
        <v>0.78121606160956403</v>
      </c>
      <c r="AK1147">
        <v>-25.282694435891699</v>
      </c>
    </row>
    <row r="1148" spans="1:37" x14ac:dyDescent="0.2">
      <c r="A1148" t="s">
        <v>3579</v>
      </c>
      <c r="B1148">
        <v>60934349</v>
      </c>
      <c r="C1148">
        <v>60934520</v>
      </c>
      <c r="D1148">
        <v>172</v>
      </c>
      <c r="E1148" t="s">
        <v>4119</v>
      </c>
      <c r="F1148">
        <v>14</v>
      </c>
      <c r="G1148" t="s">
        <v>4120</v>
      </c>
      <c r="H1148" t="s">
        <v>30987</v>
      </c>
      <c r="I1148">
        <v>11</v>
      </c>
      <c r="J1148">
        <v>60934338</v>
      </c>
      <c r="K1148">
        <v>60935415</v>
      </c>
      <c r="L1148">
        <v>1078</v>
      </c>
      <c r="M1148">
        <v>1</v>
      </c>
      <c r="N1148">
        <v>54972</v>
      </c>
      <c r="O1148" t="s">
        <v>4116</v>
      </c>
      <c r="P1148">
        <v>11</v>
      </c>
      <c r="Q1148" t="s">
        <v>4117</v>
      </c>
      <c r="R1148" t="s">
        <v>4118</v>
      </c>
      <c r="S1148" t="s">
        <v>31919</v>
      </c>
      <c r="T1148">
        <v>0.32911398597860803</v>
      </c>
      <c r="U1148">
        <v>0.603102917160658</v>
      </c>
      <c r="V1148">
        <v>25.919254212024899</v>
      </c>
      <c r="W1148">
        <v>0.38920677604595899</v>
      </c>
      <c r="X1148">
        <v>0.704072456322962</v>
      </c>
      <c r="Y1148">
        <v>-25.717620354265598</v>
      </c>
      <c r="Z1148">
        <v>0.306975110376564</v>
      </c>
      <c r="AA1148">
        <v>0.72610664078822296</v>
      </c>
      <c r="AB1148">
        <v>25.389609637283598</v>
      </c>
      <c r="AC1148">
        <v>0.71753805159658501</v>
      </c>
      <c r="AD1148">
        <v>0.87989882095915395</v>
      </c>
      <c r="AE1148">
        <v>-2.2355852981599602</v>
      </c>
      <c r="AF1148">
        <v>0.61410715005536498</v>
      </c>
      <c r="AG1148">
        <v>0.80674443595273604</v>
      </c>
      <c r="AH1148">
        <v>2.5112197308823498</v>
      </c>
      <c r="AI1148">
        <v>0.35038410267202102</v>
      </c>
      <c r="AJ1148">
        <v>0.78121606160956403</v>
      </c>
      <c r="AK1148">
        <v>-25.282694435891699</v>
      </c>
    </row>
    <row r="1149" spans="1:37" x14ac:dyDescent="0.2">
      <c r="A1149" t="s">
        <v>3579</v>
      </c>
      <c r="B1149">
        <v>60941975</v>
      </c>
      <c r="C1149">
        <v>60942274</v>
      </c>
      <c r="D1149">
        <v>300</v>
      </c>
      <c r="E1149" t="s">
        <v>4121</v>
      </c>
      <c r="F1149">
        <v>7</v>
      </c>
      <c r="G1149" t="s">
        <v>4122</v>
      </c>
      <c r="H1149" t="s">
        <v>30999</v>
      </c>
      <c r="I1149">
        <v>11</v>
      </c>
      <c r="J1149">
        <v>60937091</v>
      </c>
      <c r="K1149">
        <v>60943619</v>
      </c>
      <c r="L1149">
        <v>6529</v>
      </c>
      <c r="M1149">
        <v>2</v>
      </c>
      <c r="N1149">
        <v>51296</v>
      </c>
      <c r="O1149" t="s">
        <v>4123</v>
      </c>
      <c r="P1149">
        <v>1345</v>
      </c>
      <c r="Q1149" t="s">
        <v>4124</v>
      </c>
      <c r="R1149" t="s">
        <v>4125</v>
      </c>
      <c r="S1149" t="s">
        <v>31920</v>
      </c>
      <c r="T1149" t="s">
        <v>40</v>
      </c>
      <c r="U1149" t="s">
        <v>40</v>
      </c>
      <c r="V1149">
        <v>0</v>
      </c>
      <c r="W1149">
        <v>0.29261482077562401</v>
      </c>
      <c r="X1149">
        <v>0.704072456322962</v>
      </c>
      <c r="Y1149">
        <v>24.273493071624099</v>
      </c>
      <c r="Z1149" t="s">
        <v>40</v>
      </c>
      <c r="AA1149" t="s">
        <v>40</v>
      </c>
      <c r="AB1149">
        <v>0</v>
      </c>
      <c r="AC1149">
        <v>0.45677901822897599</v>
      </c>
      <c r="AD1149">
        <v>0.82872126865393902</v>
      </c>
      <c r="AE1149">
        <v>23.273493142766</v>
      </c>
      <c r="AF1149" t="s">
        <v>40</v>
      </c>
      <c r="AG1149" t="s">
        <v>40</v>
      </c>
      <c r="AH1149">
        <v>0</v>
      </c>
      <c r="AI1149">
        <v>0.14667288820271701</v>
      </c>
      <c r="AJ1149">
        <v>0.78121606160956403</v>
      </c>
      <c r="AK1149">
        <v>24.273493071624099</v>
      </c>
    </row>
    <row r="1150" spans="1:37" x14ac:dyDescent="0.2">
      <c r="A1150" t="s">
        <v>3579</v>
      </c>
      <c r="B1150">
        <v>60942432</v>
      </c>
      <c r="C1150">
        <v>60942584</v>
      </c>
      <c r="D1150">
        <v>153</v>
      </c>
      <c r="E1150" t="s">
        <v>4126</v>
      </c>
      <c r="F1150">
        <v>0</v>
      </c>
      <c r="G1150" t="s">
        <v>4127</v>
      </c>
      <c r="H1150" t="s">
        <v>30999</v>
      </c>
      <c r="I1150">
        <v>11</v>
      </c>
      <c r="J1150">
        <v>60937091</v>
      </c>
      <c r="K1150">
        <v>60943619</v>
      </c>
      <c r="L1150">
        <v>6529</v>
      </c>
      <c r="M1150">
        <v>2</v>
      </c>
      <c r="N1150">
        <v>51296</v>
      </c>
      <c r="O1150" t="s">
        <v>4123</v>
      </c>
      <c r="P1150">
        <v>1035</v>
      </c>
      <c r="Q1150" t="s">
        <v>4124</v>
      </c>
      <c r="R1150" t="s">
        <v>4125</v>
      </c>
      <c r="S1150" t="s">
        <v>31920</v>
      </c>
      <c r="T1150" t="s">
        <v>40</v>
      </c>
      <c r="U1150" t="s">
        <v>40</v>
      </c>
      <c r="V1150">
        <v>0</v>
      </c>
      <c r="W1150">
        <v>0.29261482077562401</v>
      </c>
      <c r="X1150">
        <v>0.704072456322962</v>
      </c>
      <c r="Y1150">
        <v>25.121489946560501</v>
      </c>
      <c r="Z1150" t="s">
        <v>40</v>
      </c>
      <c r="AA1150" t="s">
        <v>40</v>
      </c>
      <c r="AB1150">
        <v>0</v>
      </c>
      <c r="AC1150">
        <v>0.45677901822897599</v>
      </c>
      <c r="AD1150">
        <v>0.82872126865393902</v>
      </c>
      <c r="AE1150">
        <v>24.121489986083699</v>
      </c>
      <c r="AF1150" t="s">
        <v>40</v>
      </c>
      <c r="AG1150" t="s">
        <v>40</v>
      </c>
      <c r="AH1150">
        <v>0</v>
      </c>
      <c r="AI1150">
        <v>0.14667288820271701</v>
      </c>
      <c r="AJ1150">
        <v>0.78121606160956403</v>
      </c>
      <c r="AK1150">
        <v>25.121489946560501</v>
      </c>
    </row>
    <row r="1151" spans="1:37" x14ac:dyDescent="0.2">
      <c r="A1151" t="s">
        <v>3579</v>
      </c>
      <c r="B1151">
        <v>60951828</v>
      </c>
      <c r="C1151">
        <v>60952123</v>
      </c>
      <c r="D1151">
        <v>296</v>
      </c>
      <c r="E1151" t="s">
        <v>4128</v>
      </c>
      <c r="F1151">
        <v>8</v>
      </c>
      <c r="G1151" t="s">
        <v>4129</v>
      </c>
      <c r="H1151" t="s">
        <v>30987</v>
      </c>
      <c r="I1151">
        <v>11</v>
      </c>
      <c r="J1151">
        <v>60937084</v>
      </c>
      <c r="K1151">
        <v>60952080</v>
      </c>
      <c r="L1151">
        <v>14997</v>
      </c>
      <c r="M1151">
        <v>2</v>
      </c>
      <c r="N1151">
        <v>51296</v>
      </c>
      <c r="O1151" t="s">
        <v>4130</v>
      </c>
      <c r="P1151">
        <v>0</v>
      </c>
      <c r="Q1151" t="s">
        <v>4124</v>
      </c>
      <c r="R1151" t="s">
        <v>4125</v>
      </c>
      <c r="S1151" t="s">
        <v>31920</v>
      </c>
      <c r="T1151">
        <v>0.35387198439864398</v>
      </c>
      <c r="U1151">
        <v>0.603102917160658</v>
      </c>
      <c r="V1151">
        <v>-24.964321697350801</v>
      </c>
      <c r="W1151">
        <v>0.38920677604595899</v>
      </c>
      <c r="X1151">
        <v>0.704072456322962</v>
      </c>
      <c r="Y1151">
        <v>-24.833077168269899</v>
      </c>
      <c r="Z1151">
        <v>0.65379035313853895</v>
      </c>
      <c r="AA1151">
        <v>0.84521697243271998</v>
      </c>
      <c r="AB1151">
        <v>-6.3316800579430197</v>
      </c>
      <c r="AC1151">
        <v>0.71753805159658501</v>
      </c>
      <c r="AD1151">
        <v>0.87989882095915395</v>
      </c>
      <c r="AE1151">
        <v>-6.1629609144611699</v>
      </c>
      <c r="AF1151">
        <v>0.32549523997010099</v>
      </c>
      <c r="AG1151">
        <v>0.70473078222419605</v>
      </c>
      <c r="AH1151">
        <v>-24.067598776536901</v>
      </c>
      <c r="AI1151">
        <v>0.35038410267202102</v>
      </c>
      <c r="AJ1151">
        <v>0.78121606160956403</v>
      </c>
      <c r="AK1151">
        <v>-23.997209452748301</v>
      </c>
    </row>
    <row r="1152" spans="1:37" x14ac:dyDescent="0.2">
      <c r="A1152" t="s">
        <v>3579</v>
      </c>
      <c r="B1152">
        <v>61056900</v>
      </c>
      <c r="C1152">
        <v>61057046</v>
      </c>
      <c r="D1152">
        <v>147</v>
      </c>
      <c r="E1152" t="s">
        <v>4131</v>
      </c>
      <c r="F1152">
        <v>0</v>
      </c>
      <c r="G1152" t="s">
        <v>4132</v>
      </c>
      <c r="H1152" t="s">
        <v>31921</v>
      </c>
      <c r="I1152">
        <v>11</v>
      </c>
      <c r="J1152">
        <v>61016903</v>
      </c>
      <c r="K1152">
        <v>61020374</v>
      </c>
      <c r="L1152">
        <v>3472</v>
      </c>
      <c r="M1152">
        <v>1</v>
      </c>
      <c r="N1152">
        <v>923</v>
      </c>
      <c r="O1152" t="s">
        <v>4133</v>
      </c>
      <c r="P1152">
        <v>39997</v>
      </c>
      <c r="Q1152" t="s">
        <v>4134</v>
      </c>
      <c r="R1152" t="s">
        <v>4135</v>
      </c>
      <c r="S1152" t="s">
        <v>31922</v>
      </c>
      <c r="T1152">
        <v>0.32911398597860803</v>
      </c>
      <c r="U1152">
        <v>0.603102917160658</v>
      </c>
      <c r="V1152">
        <v>23.763549487050199</v>
      </c>
      <c r="W1152">
        <v>0.38920677604595899</v>
      </c>
      <c r="X1152">
        <v>0.704072456322962</v>
      </c>
      <c r="Y1152">
        <v>-23.5619156410764</v>
      </c>
      <c r="Z1152">
        <v>0.48464167878831399</v>
      </c>
      <c r="AA1152">
        <v>0.84435025072159198</v>
      </c>
      <c r="AB1152">
        <v>22.8000754593157</v>
      </c>
      <c r="AC1152">
        <v>0.21073619169722799</v>
      </c>
      <c r="AD1152">
        <v>0.68253123924728298</v>
      </c>
      <c r="AE1152">
        <v>-23.5619156410764</v>
      </c>
      <c r="AF1152">
        <v>0.16793847098801201</v>
      </c>
      <c r="AG1152">
        <v>0.68151250837662902</v>
      </c>
      <c r="AH1152">
        <v>23.763549487050199</v>
      </c>
      <c r="AI1152">
        <v>0.52399907623471598</v>
      </c>
      <c r="AJ1152">
        <v>0.78121606160956403</v>
      </c>
      <c r="AK1152">
        <v>-22.693160270595001</v>
      </c>
    </row>
    <row r="1153" spans="1:37" x14ac:dyDescent="0.2">
      <c r="A1153" t="s">
        <v>3579</v>
      </c>
      <c r="B1153">
        <v>61057046</v>
      </c>
      <c r="C1153">
        <v>61057192</v>
      </c>
      <c r="D1153">
        <v>147</v>
      </c>
      <c r="E1153" t="s">
        <v>4136</v>
      </c>
      <c r="F1153">
        <v>4</v>
      </c>
      <c r="G1153" t="s">
        <v>4137</v>
      </c>
      <c r="H1153" t="s">
        <v>31921</v>
      </c>
      <c r="I1153">
        <v>11</v>
      </c>
      <c r="J1153">
        <v>61016903</v>
      </c>
      <c r="K1153">
        <v>61020374</v>
      </c>
      <c r="L1153">
        <v>3472</v>
      </c>
      <c r="M1153">
        <v>1</v>
      </c>
      <c r="N1153">
        <v>923</v>
      </c>
      <c r="O1153" t="s">
        <v>4133</v>
      </c>
      <c r="P1153">
        <v>40143</v>
      </c>
      <c r="Q1153" t="s">
        <v>4134</v>
      </c>
      <c r="R1153" t="s">
        <v>4135</v>
      </c>
      <c r="S1153" t="s">
        <v>31922</v>
      </c>
      <c r="T1153">
        <v>0.32911398597860803</v>
      </c>
      <c r="U1153">
        <v>0.603102917160658</v>
      </c>
      <c r="V1153">
        <v>23.763549487050199</v>
      </c>
      <c r="W1153">
        <v>0.38920677604595899</v>
      </c>
      <c r="X1153">
        <v>0.704072456322962</v>
      </c>
      <c r="Y1153">
        <v>-23.5619156410764</v>
      </c>
      <c r="Z1153">
        <v>0.48464167878831399</v>
      </c>
      <c r="AA1153">
        <v>0.84435025072159198</v>
      </c>
      <c r="AB1153">
        <v>22.8000754593157</v>
      </c>
      <c r="AC1153">
        <v>0.21073619169722799</v>
      </c>
      <c r="AD1153">
        <v>0.68253123924728298</v>
      </c>
      <c r="AE1153">
        <v>-23.5619156410764</v>
      </c>
      <c r="AF1153">
        <v>0.16793847098801201</v>
      </c>
      <c r="AG1153">
        <v>0.68151250837662902</v>
      </c>
      <c r="AH1153">
        <v>23.763549487050199</v>
      </c>
      <c r="AI1153">
        <v>0.52399907623471598</v>
      </c>
      <c r="AJ1153">
        <v>0.78121606160956403</v>
      </c>
      <c r="AK1153">
        <v>-22.693160270595001</v>
      </c>
    </row>
    <row r="1154" spans="1:37" x14ac:dyDescent="0.2">
      <c r="A1154" t="s">
        <v>3579</v>
      </c>
      <c r="B1154">
        <v>61114039</v>
      </c>
      <c r="C1154">
        <v>61114339</v>
      </c>
      <c r="D1154">
        <v>301</v>
      </c>
      <c r="E1154" t="s">
        <v>4138</v>
      </c>
      <c r="F1154">
        <v>3</v>
      </c>
      <c r="G1154" t="s">
        <v>4139</v>
      </c>
      <c r="H1154" t="s">
        <v>31923</v>
      </c>
      <c r="I1154">
        <v>11</v>
      </c>
      <c r="J1154">
        <v>61102509</v>
      </c>
      <c r="K1154">
        <v>61119359</v>
      </c>
      <c r="L1154">
        <v>16851</v>
      </c>
      <c r="M1154">
        <v>1</v>
      </c>
      <c r="N1154">
        <v>921</v>
      </c>
      <c r="O1154" t="s">
        <v>4140</v>
      </c>
      <c r="P1154">
        <v>11530</v>
      </c>
      <c r="Q1154" t="s">
        <v>4141</v>
      </c>
      <c r="R1154" t="s">
        <v>4142</v>
      </c>
      <c r="S1154" t="s">
        <v>31924</v>
      </c>
      <c r="T1154">
        <v>0.97213403838398904</v>
      </c>
      <c r="U1154">
        <v>1</v>
      </c>
      <c r="V1154">
        <v>3.2182586881325599</v>
      </c>
      <c r="W1154">
        <v>0.38920677604595899</v>
      </c>
      <c r="X1154">
        <v>0.704072456322962</v>
      </c>
      <c r="Y1154">
        <v>-25.073764179197799</v>
      </c>
      <c r="Z1154">
        <v>0.69013698642955401</v>
      </c>
      <c r="AA1154">
        <v>0.84521697243271998</v>
      </c>
      <c r="AB1154">
        <v>2.2547845979054499</v>
      </c>
      <c r="AC1154">
        <v>0.71753805159658501</v>
      </c>
      <c r="AD1154">
        <v>0.87989882095915395</v>
      </c>
      <c r="AE1154">
        <v>-3.8722346553209301</v>
      </c>
      <c r="AF1154">
        <v>0.61410715005536498</v>
      </c>
      <c r="AG1154">
        <v>0.80674443595273604</v>
      </c>
      <c r="AH1154">
        <v>4.1478690611192404</v>
      </c>
      <c r="AI1154">
        <v>0.35038410267202102</v>
      </c>
      <c r="AJ1154">
        <v>0.78121606160956403</v>
      </c>
      <c r="AK1154">
        <v>-24.359232601507799</v>
      </c>
    </row>
    <row r="1155" spans="1:37" x14ac:dyDescent="0.2">
      <c r="A1155" t="s">
        <v>3579</v>
      </c>
      <c r="B1155">
        <v>61542393</v>
      </c>
      <c r="C1155">
        <v>61542544</v>
      </c>
      <c r="D1155">
        <v>152</v>
      </c>
      <c r="E1155" t="s">
        <v>4143</v>
      </c>
      <c r="F1155">
        <v>8</v>
      </c>
      <c r="G1155" t="s">
        <v>4144</v>
      </c>
      <c r="H1155" t="s">
        <v>30987</v>
      </c>
      <c r="I1155">
        <v>11</v>
      </c>
      <c r="J1155">
        <v>61539516</v>
      </c>
      <c r="K1155">
        <v>61542259</v>
      </c>
      <c r="L1155">
        <v>2744</v>
      </c>
      <c r="M1155">
        <v>2</v>
      </c>
      <c r="N1155">
        <v>9066</v>
      </c>
      <c r="O1155" t="s">
        <v>4145</v>
      </c>
      <c r="P1155">
        <v>-134</v>
      </c>
      <c r="Q1155" t="s">
        <v>4146</v>
      </c>
      <c r="R1155" t="s">
        <v>4147</v>
      </c>
      <c r="S1155" t="s">
        <v>31925</v>
      </c>
      <c r="T1155">
        <v>0.152084254673993</v>
      </c>
      <c r="U1155">
        <v>0.603102917160658</v>
      </c>
      <c r="V1155">
        <v>24.189057901246201</v>
      </c>
      <c r="W1155">
        <v>0.20525741147413201</v>
      </c>
      <c r="X1155">
        <v>0.704072456322962</v>
      </c>
      <c r="Y1155">
        <v>-23.987424051390999</v>
      </c>
      <c r="Z1155">
        <v>0.306975110376564</v>
      </c>
      <c r="AA1155">
        <v>0.72610664078822296</v>
      </c>
      <c r="AB1155">
        <v>23.225583848929499</v>
      </c>
      <c r="AC1155">
        <v>7.0489011448141195E-2</v>
      </c>
      <c r="AD1155">
        <v>0.57684129297949804</v>
      </c>
      <c r="AE1155">
        <v>-23.987424051390999</v>
      </c>
      <c r="AF1155">
        <v>4.6407610929182198E-2</v>
      </c>
      <c r="AG1155">
        <v>0.476038960109122</v>
      </c>
      <c r="AH1155">
        <v>24.189057901246201</v>
      </c>
      <c r="AI1155">
        <v>0.35038410267202102</v>
      </c>
      <c r="AJ1155">
        <v>0.78121606160956403</v>
      </c>
      <c r="AK1155">
        <v>-23.1186686563275</v>
      </c>
    </row>
    <row r="1156" spans="1:37" x14ac:dyDescent="0.2">
      <c r="A1156" t="s">
        <v>3579</v>
      </c>
      <c r="B1156">
        <v>61542784</v>
      </c>
      <c r="C1156">
        <v>61542935</v>
      </c>
      <c r="D1156">
        <v>152</v>
      </c>
      <c r="E1156" t="s">
        <v>4148</v>
      </c>
      <c r="F1156">
        <v>5</v>
      </c>
      <c r="G1156" t="s">
        <v>4149</v>
      </c>
      <c r="H1156" t="s">
        <v>30987</v>
      </c>
      <c r="I1156">
        <v>11</v>
      </c>
      <c r="J1156">
        <v>61539516</v>
      </c>
      <c r="K1156">
        <v>61542259</v>
      </c>
      <c r="L1156">
        <v>2744</v>
      </c>
      <c r="M1156">
        <v>2</v>
      </c>
      <c r="N1156">
        <v>9066</v>
      </c>
      <c r="O1156" t="s">
        <v>4145</v>
      </c>
      <c r="P1156">
        <v>-525</v>
      </c>
      <c r="Q1156" t="s">
        <v>4146</v>
      </c>
      <c r="R1156" t="s">
        <v>4147</v>
      </c>
      <c r="S1156" t="s">
        <v>31925</v>
      </c>
      <c r="T1156">
        <v>0.152084254673993</v>
      </c>
      <c r="U1156">
        <v>0.603102917160658</v>
      </c>
      <c r="V1156">
        <v>24.189057901246201</v>
      </c>
      <c r="W1156">
        <v>0.20525741147413201</v>
      </c>
      <c r="X1156">
        <v>0.704072456322962</v>
      </c>
      <c r="Y1156">
        <v>-23.987424051390999</v>
      </c>
      <c r="Z1156">
        <v>0.306975110376564</v>
      </c>
      <c r="AA1156">
        <v>0.72610664078822296</v>
      </c>
      <c r="AB1156">
        <v>23.225583848929499</v>
      </c>
      <c r="AC1156">
        <v>7.0489011448141195E-2</v>
      </c>
      <c r="AD1156">
        <v>0.57684129297949804</v>
      </c>
      <c r="AE1156">
        <v>-23.987424051390999</v>
      </c>
      <c r="AF1156">
        <v>4.6407610929182198E-2</v>
      </c>
      <c r="AG1156">
        <v>0.476038960109122</v>
      </c>
      <c r="AH1156">
        <v>24.189057901246201</v>
      </c>
      <c r="AI1156">
        <v>0.35038410267202102</v>
      </c>
      <c r="AJ1156">
        <v>0.78121606160956403</v>
      </c>
      <c r="AK1156">
        <v>-23.1186686563275</v>
      </c>
    </row>
    <row r="1157" spans="1:37" x14ac:dyDescent="0.2">
      <c r="A1157" t="s">
        <v>3579</v>
      </c>
      <c r="B1157">
        <v>61727913</v>
      </c>
      <c r="C1157">
        <v>61728063</v>
      </c>
      <c r="D1157">
        <v>151</v>
      </c>
      <c r="E1157" t="s">
        <v>4150</v>
      </c>
      <c r="F1157">
        <v>2</v>
      </c>
      <c r="G1157" t="s">
        <v>4151</v>
      </c>
      <c r="H1157" t="s">
        <v>31926</v>
      </c>
      <c r="I1157">
        <v>11</v>
      </c>
      <c r="J1157">
        <v>61752636</v>
      </c>
      <c r="K1157">
        <v>61788518</v>
      </c>
      <c r="L1157">
        <v>35883</v>
      </c>
      <c r="M1157">
        <v>1</v>
      </c>
      <c r="N1157">
        <v>745</v>
      </c>
      <c r="O1157" t="s">
        <v>4152</v>
      </c>
      <c r="P1157">
        <v>-24573</v>
      </c>
      <c r="Q1157" t="s">
        <v>4153</v>
      </c>
      <c r="R1157" t="s">
        <v>4154</v>
      </c>
      <c r="S1157" t="s">
        <v>31927</v>
      </c>
      <c r="T1157">
        <v>0.152084254673993</v>
      </c>
      <c r="U1157">
        <v>0.603102917160658</v>
      </c>
      <c r="V1157">
        <v>25.647463598691299</v>
      </c>
      <c r="W1157">
        <v>0.69201225521665499</v>
      </c>
      <c r="X1157">
        <v>0.95159051474143896</v>
      </c>
      <c r="Y1157">
        <v>-1.72398329079714</v>
      </c>
      <c r="Z1157">
        <v>0.203350924423461</v>
      </c>
      <c r="AA1157">
        <v>0.72610664078822296</v>
      </c>
      <c r="AB1157">
        <v>24.8684373765137</v>
      </c>
      <c r="AC1157">
        <v>0.30184355666711699</v>
      </c>
      <c r="AD1157">
        <v>0.68253123924728298</v>
      </c>
      <c r="AE1157">
        <v>-2.72398317608857</v>
      </c>
      <c r="AF1157">
        <v>0.205398459628826</v>
      </c>
      <c r="AG1157">
        <v>0.68151250837662902</v>
      </c>
      <c r="AH1157">
        <v>3.87427449595245</v>
      </c>
      <c r="AI1157">
        <v>0.95029317176085903</v>
      </c>
      <c r="AJ1157">
        <v>0.98621344597861504</v>
      </c>
      <c r="AK1157">
        <v>-0.85522785276014002</v>
      </c>
    </row>
    <row r="1158" spans="1:37" x14ac:dyDescent="0.2">
      <c r="A1158" t="s">
        <v>3579</v>
      </c>
      <c r="B1158">
        <v>61728063</v>
      </c>
      <c r="C1158">
        <v>61728213</v>
      </c>
      <c r="D1158">
        <v>151</v>
      </c>
      <c r="E1158" t="s">
        <v>4155</v>
      </c>
      <c r="F1158">
        <v>5</v>
      </c>
      <c r="G1158" t="s">
        <v>4156</v>
      </c>
      <c r="H1158" t="s">
        <v>31003</v>
      </c>
      <c r="I1158">
        <v>11</v>
      </c>
      <c r="J1158">
        <v>61752636</v>
      </c>
      <c r="K1158">
        <v>61788518</v>
      </c>
      <c r="L1158">
        <v>35883</v>
      </c>
      <c r="M1158">
        <v>1</v>
      </c>
      <c r="N1158">
        <v>745</v>
      </c>
      <c r="O1158" t="s">
        <v>4152</v>
      </c>
      <c r="P1158">
        <v>-24423</v>
      </c>
      <c r="Q1158" t="s">
        <v>4153</v>
      </c>
      <c r="R1158" t="s">
        <v>4154</v>
      </c>
      <c r="S1158" t="s">
        <v>31927</v>
      </c>
      <c r="T1158">
        <v>0.152084254673993</v>
      </c>
      <c r="U1158">
        <v>0.603102917160658</v>
      </c>
      <c r="V1158">
        <v>25.647463598691299</v>
      </c>
      <c r="W1158">
        <v>0.65075386537994595</v>
      </c>
      <c r="X1158">
        <v>0.94119559056004798</v>
      </c>
      <c r="Y1158">
        <v>-2.3679285302253699</v>
      </c>
      <c r="Z1158">
        <v>0.203350924423461</v>
      </c>
      <c r="AA1158">
        <v>0.72610664078822296</v>
      </c>
      <c r="AB1158">
        <v>25.4045433133691</v>
      </c>
      <c r="AC1158">
        <v>0.283630615332017</v>
      </c>
      <c r="AD1158">
        <v>0.68253123924728298</v>
      </c>
      <c r="AE1158">
        <v>-3.3679284155168001</v>
      </c>
      <c r="AF1158">
        <v>0.22065000948199101</v>
      </c>
      <c r="AG1158">
        <v>0.68151250837662902</v>
      </c>
      <c r="AH1158">
        <v>1.62634730029081</v>
      </c>
      <c r="AI1158">
        <v>0.98342151819761803</v>
      </c>
      <c r="AJ1158">
        <v>0.98789258377071898</v>
      </c>
      <c r="AK1158">
        <v>-1.4991730818607201</v>
      </c>
    </row>
    <row r="1159" spans="1:37" x14ac:dyDescent="0.2">
      <c r="A1159" t="s">
        <v>3579</v>
      </c>
      <c r="B1159">
        <v>61728213</v>
      </c>
      <c r="C1159">
        <v>61728363</v>
      </c>
      <c r="D1159">
        <v>151</v>
      </c>
      <c r="E1159" t="s">
        <v>4157</v>
      </c>
      <c r="F1159">
        <v>8</v>
      </c>
      <c r="G1159" t="s">
        <v>4158</v>
      </c>
      <c r="H1159" t="s">
        <v>31003</v>
      </c>
      <c r="I1159">
        <v>11</v>
      </c>
      <c r="J1159">
        <v>61752636</v>
      </c>
      <c r="K1159">
        <v>61788518</v>
      </c>
      <c r="L1159">
        <v>35883</v>
      </c>
      <c r="M1159">
        <v>1</v>
      </c>
      <c r="N1159">
        <v>745</v>
      </c>
      <c r="O1159" t="s">
        <v>4152</v>
      </c>
      <c r="P1159">
        <v>-24273</v>
      </c>
      <c r="Q1159" t="s">
        <v>4153</v>
      </c>
      <c r="R1159" t="s">
        <v>4154</v>
      </c>
      <c r="S1159" t="s">
        <v>31927</v>
      </c>
      <c r="T1159">
        <v>0.152084254673993</v>
      </c>
      <c r="U1159">
        <v>0.603102917160658</v>
      </c>
      <c r="V1159">
        <v>25.647463598691299</v>
      </c>
      <c r="W1159">
        <v>0.65075386537994595</v>
      </c>
      <c r="X1159">
        <v>0.94119559056004798</v>
      </c>
      <c r="Y1159">
        <v>-2.3679285302253699</v>
      </c>
      <c r="Z1159">
        <v>0.203350924423461</v>
      </c>
      <c r="AA1159">
        <v>0.72610664078822296</v>
      </c>
      <c r="AB1159">
        <v>25.4045433133691</v>
      </c>
      <c r="AC1159">
        <v>0.283630615332017</v>
      </c>
      <c r="AD1159">
        <v>0.68253123924728298</v>
      </c>
      <c r="AE1159">
        <v>-3.3679284155168001</v>
      </c>
      <c r="AF1159">
        <v>0.22065000948199101</v>
      </c>
      <c r="AG1159">
        <v>0.68151250837662902</v>
      </c>
      <c r="AH1159">
        <v>1.62634730029081</v>
      </c>
      <c r="AI1159">
        <v>0.98342151819761803</v>
      </c>
      <c r="AJ1159">
        <v>0.98789258377071898</v>
      </c>
      <c r="AK1159">
        <v>-1.4991730818607201</v>
      </c>
    </row>
    <row r="1160" spans="1:37" x14ac:dyDescent="0.2">
      <c r="A1160" t="s">
        <v>3579</v>
      </c>
      <c r="B1160">
        <v>61785927</v>
      </c>
      <c r="C1160">
        <v>61786083</v>
      </c>
      <c r="D1160">
        <v>157</v>
      </c>
      <c r="E1160" t="s">
        <v>4159</v>
      </c>
      <c r="F1160">
        <v>2</v>
      </c>
      <c r="G1160" t="s">
        <v>4160</v>
      </c>
      <c r="H1160" t="s">
        <v>31003</v>
      </c>
      <c r="I1160">
        <v>11</v>
      </c>
      <c r="J1160">
        <v>61781937</v>
      </c>
      <c r="K1160">
        <v>61785510</v>
      </c>
      <c r="L1160">
        <v>3574</v>
      </c>
      <c r="M1160">
        <v>1</v>
      </c>
      <c r="N1160">
        <v>745</v>
      </c>
      <c r="O1160" t="s">
        <v>4161</v>
      </c>
      <c r="P1160">
        <v>3990</v>
      </c>
      <c r="Q1160" t="s">
        <v>4153</v>
      </c>
      <c r="R1160" t="s">
        <v>4154</v>
      </c>
      <c r="S1160" t="s">
        <v>31927</v>
      </c>
      <c r="T1160">
        <v>0.35387198439864398</v>
      </c>
      <c r="U1160">
        <v>0.603102917160658</v>
      </c>
      <c r="V1160">
        <v>-24.625186062042001</v>
      </c>
      <c r="W1160">
        <v>0.20525741147413201</v>
      </c>
      <c r="X1160">
        <v>0.704072456322962</v>
      </c>
      <c r="Y1160">
        <v>-25.3057903622027</v>
      </c>
      <c r="Z1160">
        <v>0.65379035313853895</v>
      </c>
      <c r="AA1160">
        <v>0.84521697243271998</v>
      </c>
      <c r="AB1160">
        <v>-1.2976580646498901</v>
      </c>
      <c r="AC1160">
        <v>7.0489011448141195E-2</v>
      </c>
      <c r="AD1160">
        <v>0.57684129297949804</v>
      </c>
      <c r="AE1160">
        <v>-25.3057903622027</v>
      </c>
      <c r="AF1160">
        <v>0.32549523997010099</v>
      </c>
      <c r="AG1160">
        <v>0.70473078222419605</v>
      </c>
      <c r="AH1160">
        <v>-24.5074242490819</v>
      </c>
      <c r="AI1160">
        <v>0.35038410267202102</v>
      </c>
      <c r="AJ1160">
        <v>0.78121606160956403</v>
      </c>
      <c r="AK1160">
        <v>-24.437034924215101</v>
      </c>
    </row>
    <row r="1161" spans="1:37" x14ac:dyDescent="0.2">
      <c r="A1161" t="s">
        <v>3579</v>
      </c>
      <c r="B1161">
        <v>62058494</v>
      </c>
      <c r="C1161">
        <v>62058783</v>
      </c>
      <c r="D1161">
        <v>290</v>
      </c>
      <c r="E1161" t="s">
        <v>4162</v>
      </c>
      <c r="F1161">
        <v>5</v>
      </c>
      <c r="G1161" t="s">
        <v>4163</v>
      </c>
      <c r="H1161" t="s">
        <v>31928</v>
      </c>
      <c r="I1161">
        <v>11</v>
      </c>
      <c r="J1161">
        <v>62049863</v>
      </c>
      <c r="K1161">
        <v>62081968</v>
      </c>
      <c r="L1161">
        <v>32106</v>
      </c>
      <c r="M1161">
        <v>2</v>
      </c>
      <c r="N1161">
        <v>100507521</v>
      </c>
      <c r="O1161" t="s">
        <v>4164</v>
      </c>
      <c r="P1161">
        <v>23185</v>
      </c>
      <c r="Q1161" t="s">
        <v>4165</v>
      </c>
      <c r="R1161" t="s">
        <v>4166</v>
      </c>
      <c r="S1161" t="s">
        <v>31929</v>
      </c>
      <c r="T1161">
        <v>0.32911398597860803</v>
      </c>
      <c r="U1161">
        <v>0.603102917160658</v>
      </c>
      <c r="V1161">
        <v>22.2753982837066</v>
      </c>
      <c r="W1161">
        <v>0.38920677604595899</v>
      </c>
      <c r="X1161">
        <v>0.704072456322962</v>
      </c>
      <c r="Y1161">
        <v>-22.073764465165802</v>
      </c>
      <c r="Z1161">
        <v>0.48464167878831399</v>
      </c>
      <c r="AA1161">
        <v>0.84435025072159198</v>
      </c>
      <c r="AB1161">
        <v>21.311924429713901</v>
      </c>
      <c r="AC1161">
        <v>0.21073619169722799</v>
      </c>
      <c r="AD1161">
        <v>0.68253123924728298</v>
      </c>
      <c r="AE1161">
        <v>-22.073764465165802</v>
      </c>
      <c r="AF1161">
        <v>0.16793847098801201</v>
      </c>
      <c r="AG1161">
        <v>0.68151250837662902</v>
      </c>
      <c r="AH1161">
        <v>22.2753982837066</v>
      </c>
      <c r="AI1161">
        <v>0.52399907623471598</v>
      </c>
      <c r="AJ1161">
        <v>0.78121606160956403</v>
      </c>
      <c r="AK1161">
        <v>-21.205009268426199</v>
      </c>
    </row>
    <row r="1162" spans="1:37" x14ac:dyDescent="0.2">
      <c r="A1162" t="s">
        <v>3579</v>
      </c>
      <c r="B1162">
        <v>62058850</v>
      </c>
      <c r="C1162">
        <v>62059094</v>
      </c>
      <c r="D1162">
        <v>245</v>
      </c>
      <c r="E1162" t="s">
        <v>4167</v>
      </c>
      <c r="F1162">
        <v>8</v>
      </c>
      <c r="G1162" t="s">
        <v>4168</v>
      </c>
      <c r="H1162" t="s">
        <v>31928</v>
      </c>
      <c r="I1162">
        <v>11</v>
      </c>
      <c r="J1162">
        <v>62049863</v>
      </c>
      <c r="K1162">
        <v>62081968</v>
      </c>
      <c r="L1162">
        <v>32106</v>
      </c>
      <c r="M1162">
        <v>2</v>
      </c>
      <c r="N1162">
        <v>100507521</v>
      </c>
      <c r="O1162" t="s">
        <v>4164</v>
      </c>
      <c r="P1162">
        <v>22874</v>
      </c>
      <c r="Q1162" t="s">
        <v>4165</v>
      </c>
      <c r="R1162" t="s">
        <v>4166</v>
      </c>
      <c r="S1162" t="s">
        <v>31929</v>
      </c>
      <c r="T1162">
        <v>0.32911398597860803</v>
      </c>
      <c r="U1162">
        <v>0.603102917160658</v>
      </c>
      <c r="V1162">
        <v>22.2753982837066</v>
      </c>
      <c r="W1162">
        <v>0.38920677604595899</v>
      </c>
      <c r="X1162">
        <v>0.704072456322962</v>
      </c>
      <c r="Y1162">
        <v>-22.073764465165802</v>
      </c>
      <c r="Z1162">
        <v>0.48464167878831399</v>
      </c>
      <c r="AA1162">
        <v>0.84435025072159198</v>
      </c>
      <c r="AB1162">
        <v>21.311924429713901</v>
      </c>
      <c r="AC1162">
        <v>0.21073619169722799</v>
      </c>
      <c r="AD1162">
        <v>0.68253123924728298</v>
      </c>
      <c r="AE1162">
        <v>-22.073764465165802</v>
      </c>
      <c r="AF1162">
        <v>0.16793847098801201</v>
      </c>
      <c r="AG1162">
        <v>0.68151250837662902</v>
      </c>
      <c r="AH1162">
        <v>22.2753982837066</v>
      </c>
      <c r="AI1162">
        <v>0.52399907623471598</v>
      </c>
      <c r="AJ1162">
        <v>0.78121606160956403</v>
      </c>
      <c r="AK1162">
        <v>-21.205009268426199</v>
      </c>
    </row>
    <row r="1163" spans="1:37" x14ac:dyDescent="0.2">
      <c r="A1163" t="s">
        <v>3579</v>
      </c>
      <c r="B1163">
        <v>62140434</v>
      </c>
      <c r="C1163">
        <v>62140587</v>
      </c>
      <c r="D1163">
        <v>154</v>
      </c>
      <c r="E1163" t="s">
        <v>4169</v>
      </c>
      <c r="F1163">
        <v>4</v>
      </c>
      <c r="G1163" t="s">
        <v>4170</v>
      </c>
      <c r="H1163" t="s">
        <v>31930</v>
      </c>
      <c r="I1163">
        <v>11</v>
      </c>
      <c r="J1163">
        <v>62130559</v>
      </c>
      <c r="K1163">
        <v>62141745</v>
      </c>
      <c r="L1163">
        <v>11187</v>
      </c>
      <c r="M1163">
        <v>1</v>
      </c>
      <c r="N1163">
        <v>3619</v>
      </c>
      <c r="O1163" t="s">
        <v>4171</v>
      </c>
      <c r="P1163">
        <v>9875</v>
      </c>
      <c r="Q1163" t="s">
        <v>4172</v>
      </c>
      <c r="R1163" t="s">
        <v>4173</v>
      </c>
      <c r="S1163" t="s">
        <v>31931</v>
      </c>
      <c r="T1163">
        <v>0.97213403838398904</v>
      </c>
      <c r="U1163">
        <v>1</v>
      </c>
      <c r="V1163">
        <v>3.8344802306496901</v>
      </c>
      <c r="W1163">
        <v>0.38920677604595899</v>
      </c>
      <c r="X1163">
        <v>0.704072456322962</v>
      </c>
      <c r="Y1163">
        <v>-23.746677111944901</v>
      </c>
      <c r="Z1163">
        <v>0.93459220503170903</v>
      </c>
      <c r="AA1163">
        <v>0.99919698600769702</v>
      </c>
      <c r="AB1163">
        <v>3.79600349668971</v>
      </c>
      <c r="AC1163">
        <v>0.92091778829119397</v>
      </c>
      <c r="AD1163">
        <v>0.94068432309766403</v>
      </c>
      <c r="AE1163">
        <v>-0.76491612652944996</v>
      </c>
      <c r="AF1163">
        <v>0.98343762640780896</v>
      </c>
      <c r="AG1163">
        <v>1</v>
      </c>
      <c r="AH1163">
        <v>1.0405505466067799</v>
      </c>
      <c r="AI1163">
        <v>0.24456414000292601</v>
      </c>
      <c r="AJ1163">
        <v>0.78121606160956403</v>
      </c>
      <c r="AK1163">
        <v>-23.8577887849858</v>
      </c>
    </row>
    <row r="1164" spans="1:37" x14ac:dyDescent="0.2">
      <c r="A1164" t="s">
        <v>3579</v>
      </c>
      <c r="B1164">
        <v>62140587</v>
      </c>
      <c r="C1164">
        <v>62140740</v>
      </c>
      <c r="D1164">
        <v>154</v>
      </c>
      <c r="E1164" t="s">
        <v>4174</v>
      </c>
      <c r="F1164">
        <v>9</v>
      </c>
      <c r="G1164" t="s">
        <v>4175</v>
      </c>
      <c r="H1164" t="s">
        <v>31932</v>
      </c>
      <c r="I1164">
        <v>11</v>
      </c>
      <c r="J1164">
        <v>62130559</v>
      </c>
      <c r="K1164">
        <v>62141745</v>
      </c>
      <c r="L1164">
        <v>11187</v>
      </c>
      <c r="M1164">
        <v>1</v>
      </c>
      <c r="N1164">
        <v>3619</v>
      </c>
      <c r="O1164" t="s">
        <v>4171</v>
      </c>
      <c r="P1164">
        <v>10028</v>
      </c>
      <c r="Q1164" t="s">
        <v>4172</v>
      </c>
      <c r="R1164" t="s">
        <v>4173</v>
      </c>
      <c r="S1164" t="s">
        <v>31931</v>
      </c>
      <c r="T1164">
        <v>0.97213403838398904</v>
      </c>
      <c r="U1164">
        <v>1</v>
      </c>
      <c r="V1164">
        <v>4.0754883164414704</v>
      </c>
      <c r="W1164">
        <v>0.38920677604595899</v>
      </c>
      <c r="X1164">
        <v>0.704072456322962</v>
      </c>
      <c r="Y1164">
        <v>-23.987685195679902</v>
      </c>
      <c r="Z1164">
        <v>0.93459220503170903</v>
      </c>
      <c r="AA1164">
        <v>0.99919698600769702</v>
      </c>
      <c r="AB1164">
        <v>4.3904698270061902</v>
      </c>
      <c r="AC1164">
        <v>0.88945902157151002</v>
      </c>
      <c r="AD1164">
        <v>0.94068432309766403</v>
      </c>
      <c r="AE1164">
        <v>-0.150922086509997</v>
      </c>
      <c r="AF1164">
        <v>1</v>
      </c>
      <c r="AG1164">
        <v>1</v>
      </c>
      <c r="AH1164">
        <v>0.42655651274297102</v>
      </c>
      <c r="AI1164">
        <v>0.24456414000292601</v>
      </c>
      <c r="AJ1164">
        <v>0.78121606160956403</v>
      </c>
      <c r="AK1164">
        <v>-24.433957419673799</v>
      </c>
    </row>
    <row r="1165" spans="1:37" x14ac:dyDescent="0.2">
      <c r="A1165" t="s">
        <v>3579</v>
      </c>
      <c r="B1165">
        <v>62140740</v>
      </c>
      <c r="C1165">
        <v>62140893</v>
      </c>
      <c r="D1165">
        <v>154</v>
      </c>
      <c r="E1165" t="s">
        <v>4176</v>
      </c>
      <c r="F1165">
        <v>2</v>
      </c>
      <c r="G1165" t="s">
        <v>4177</v>
      </c>
      <c r="H1165" t="s">
        <v>31932</v>
      </c>
      <c r="I1165">
        <v>11</v>
      </c>
      <c r="J1165">
        <v>62130559</v>
      </c>
      <c r="K1165">
        <v>62141745</v>
      </c>
      <c r="L1165">
        <v>11187</v>
      </c>
      <c r="M1165">
        <v>1</v>
      </c>
      <c r="N1165">
        <v>3619</v>
      </c>
      <c r="O1165" t="s">
        <v>4171</v>
      </c>
      <c r="P1165">
        <v>10181</v>
      </c>
      <c r="Q1165" t="s">
        <v>4172</v>
      </c>
      <c r="R1165" t="s">
        <v>4173</v>
      </c>
      <c r="S1165" t="s">
        <v>31931</v>
      </c>
      <c r="T1165">
        <v>0.97213403838398904</v>
      </c>
      <c r="U1165">
        <v>1</v>
      </c>
      <c r="V1165">
        <v>4.0754883164414704</v>
      </c>
      <c r="W1165">
        <v>0.38920677604595899</v>
      </c>
      <c r="X1165">
        <v>0.704072456322962</v>
      </c>
      <c r="Y1165">
        <v>-23.987685195679902</v>
      </c>
      <c r="Z1165">
        <v>0.93459220503170903</v>
      </c>
      <c r="AA1165">
        <v>0.99919698600769702</v>
      </c>
      <c r="AB1165">
        <v>4.3904698270061902</v>
      </c>
      <c r="AC1165">
        <v>0.88945902157151002</v>
      </c>
      <c r="AD1165">
        <v>0.94068432309766403</v>
      </c>
      <c r="AE1165">
        <v>-0.150922086509997</v>
      </c>
      <c r="AF1165">
        <v>1</v>
      </c>
      <c r="AG1165">
        <v>1</v>
      </c>
      <c r="AH1165">
        <v>0.42655651274297102</v>
      </c>
      <c r="AI1165">
        <v>0.24456414000292601</v>
      </c>
      <c r="AJ1165">
        <v>0.78121606160956403</v>
      </c>
      <c r="AK1165">
        <v>-24.433957419673799</v>
      </c>
    </row>
    <row r="1166" spans="1:37" x14ac:dyDescent="0.2">
      <c r="A1166" t="s">
        <v>3579</v>
      </c>
      <c r="B1166">
        <v>62406888</v>
      </c>
      <c r="C1166">
        <v>62407047</v>
      </c>
      <c r="D1166">
        <v>160</v>
      </c>
      <c r="E1166" t="s">
        <v>4178</v>
      </c>
      <c r="F1166">
        <v>0</v>
      </c>
      <c r="G1166" t="s">
        <v>4179</v>
      </c>
      <c r="H1166" t="s">
        <v>30999</v>
      </c>
      <c r="I1166">
        <v>11</v>
      </c>
      <c r="J1166">
        <v>62405103</v>
      </c>
      <c r="K1166">
        <v>62423195</v>
      </c>
      <c r="L1166">
        <v>18093</v>
      </c>
      <c r="M1166">
        <v>1</v>
      </c>
      <c r="N1166">
        <v>7356</v>
      </c>
      <c r="O1166" t="s">
        <v>4180</v>
      </c>
      <c r="P1166">
        <v>1785</v>
      </c>
      <c r="Q1166" t="s">
        <v>4181</v>
      </c>
      <c r="R1166" t="s">
        <v>4182</v>
      </c>
      <c r="S1166" t="s">
        <v>31933</v>
      </c>
      <c r="T1166">
        <v>1</v>
      </c>
      <c r="U1166">
        <v>1</v>
      </c>
      <c r="V1166">
        <v>-0.77927632102784195</v>
      </c>
      <c r="W1166" t="s">
        <v>40</v>
      </c>
      <c r="X1166" t="s">
        <v>40</v>
      </c>
      <c r="Y1166">
        <v>0</v>
      </c>
      <c r="Z1166">
        <v>1</v>
      </c>
      <c r="AA1166">
        <v>1</v>
      </c>
      <c r="AB1166">
        <v>-1.2592428173721999</v>
      </c>
      <c r="AC1166">
        <v>0.17695932866387601</v>
      </c>
      <c r="AD1166">
        <v>0.68253123924728298</v>
      </c>
      <c r="AE1166">
        <v>22.752796328842301</v>
      </c>
      <c r="AF1166">
        <v>1</v>
      </c>
      <c r="AG1166">
        <v>1</v>
      </c>
      <c r="AH1166">
        <v>-0.13764914418510801</v>
      </c>
      <c r="AI1166">
        <v>0.24456414000292601</v>
      </c>
      <c r="AJ1166">
        <v>0.78121606160956403</v>
      </c>
      <c r="AK1166">
        <v>-22.608406440994099</v>
      </c>
    </row>
    <row r="1167" spans="1:37" x14ac:dyDescent="0.2">
      <c r="A1167" t="s">
        <v>3579</v>
      </c>
      <c r="B1167">
        <v>62407071</v>
      </c>
      <c r="C1167">
        <v>62407352</v>
      </c>
      <c r="D1167">
        <v>282</v>
      </c>
      <c r="E1167" t="s">
        <v>4183</v>
      </c>
      <c r="F1167">
        <v>7</v>
      </c>
      <c r="G1167" t="s">
        <v>4184</v>
      </c>
      <c r="H1167" t="s">
        <v>30999</v>
      </c>
      <c r="I1167">
        <v>11</v>
      </c>
      <c r="J1167">
        <v>62405103</v>
      </c>
      <c r="K1167">
        <v>62423195</v>
      </c>
      <c r="L1167">
        <v>18093</v>
      </c>
      <c r="M1167">
        <v>1</v>
      </c>
      <c r="N1167">
        <v>7356</v>
      </c>
      <c r="O1167" t="s">
        <v>4180</v>
      </c>
      <c r="P1167">
        <v>1968</v>
      </c>
      <c r="Q1167" t="s">
        <v>4181</v>
      </c>
      <c r="R1167" t="s">
        <v>4182</v>
      </c>
      <c r="S1167" t="s">
        <v>31933</v>
      </c>
      <c r="T1167">
        <v>1</v>
      </c>
      <c r="U1167">
        <v>1</v>
      </c>
      <c r="V1167">
        <v>-0.77927632102784195</v>
      </c>
      <c r="W1167" t="s">
        <v>40</v>
      </c>
      <c r="X1167" t="s">
        <v>40</v>
      </c>
      <c r="Y1167">
        <v>0</v>
      </c>
      <c r="Z1167">
        <v>1</v>
      </c>
      <c r="AA1167">
        <v>1</v>
      </c>
      <c r="AB1167">
        <v>-1.2592428173721999</v>
      </c>
      <c r="AC1167">
        <v>0.17695932866387601</v>
      </c>
      <c r="AD1167">
        <v>0.68253123924728298</v>
      </c>
      <c r="AE1167">
        <v>22.752796328842301</v>
      </c>
      <c r="AF1167">
        <v>1</v>
      </c>
      <c r="AG1167">
        <v>1</v>
      </c>
      <c r="AH1167">
        <v>-0.13764914418510801</v>
      </c>
      <c r="AI1167">
        <v>0.24456414000292601</v>
      </c>
      <c r="AJ1167">
        <v>0.78121606160956403</v>
      </c>
      <c r="AK1167">
        <v>-22.608406440994099</v>
      </c>
    </row>
    <row r="1168" spans="1:37" x14ac:dyDescent="0.2">
      <c r="A1168" t="s">
        <v>3579</v>
      </c>
      <c r="B1168">
        <v>62653923</v>
      </c>
      <c r="C1168">
        <v>62654082</v>
      </c>
      <c r="D1168">
        <v>160</v>
      </c>
      <c r="E1168" t="s">
        <v>4185</v>
      </c>
      <c r="F1168">
        <v>11</v>
      </c>
      <c r="G1168" t="s">
        <v>4186</v>
      </c>
      <c r="H1168" t="s">
        <v>30987</v>
      </c>
      <c r="I1168">
        <v>11</v>
      </c>
      <c r="J1168">
        <v>62646848</v>
      </c>
      <c r="K1168">
        <v>62653302</v>
      </c>
      <c r="L1168">
        <v>6455</v>
      </c>
      <c r="M1168">
        <v>2</v>
      </c>
      <c r="N1168">
        <v>80789</v>
      </c>
      <c r="O1168" t="s">
        <v>4187</v>
      </c>
      <c r="P1168">
        <v>-621</v>
      </c>
      <c r="Q1168" t="s">
        <v>4188</v>
      </c>
      <c r="R1168" t="s">
        <v>4189</v>
      </c>
      <c r="S1168" t="s">
        <v>31934</v>
      </c>
      <c r="T1168">
        <v>0.152084254673993</v>
      </c>
      <c r="U1168">
        <v>0.603102917160658</v>
      </c>
      <c r="V1168">
        <v>22.1448390589197</v>
      </c>
      <c r="W1168">
        <v>9.4160579171926398E-2</v>
      </c>
      <c r="X1168">
        <v>0.704072456322962</v>
      </c>
      <c r="Y1168">
        <v>2.2390249037221999</v>
      </c>
      <c r="Z1168">
        <v>6.2807925220854099E-2</v>
      </c>
      <c r="AA1168">
        <v>0.72610664078822296</v>
      </c>
      <c r="AB1168">
        <v>22.478036446122299</v>
      </c>
      <c r="AC1168">
        <v>0.51873146248767399</v>
      </c>
      <c r="AD1168">
        <v>0.87989882095915395</v>
      </c>
      <c r="AE1168">
        <v>1.23902501667783</v>
      </c>
      <c r="AF1168">
        <v>1</v>
      </c>
      <c r="AG1168">
        <v>1</v>
      </c>
      <c r="AH1168">
        <v>0.45738061648961698</v>
      </c>
      <c r="AI1168">
        <v>1.08789151722232E-2</v>
      </c>
      <c r="AJ1168">
        <v>0.78121606160956403</v>
      </c>
      <c r="AK1168">
        <v>3.1077799299425899</v>
      </c>
    </row>
    <row r="1169" spans="1:37" x14ac:dyDescent="0.2">
      <c r="A1169" t="s">
        <v>3579</v>
      </c>
      <c r="B1169">
        <v>62654082</v>
      </c>
      <c r="C1169">
        <v>62654241</v>
      </c>
      <c r="D1169">
        <v>160</v>
      </c>
      <c r="E1169" t="s">
        <v>4190</v>
      </c>
      <c r="F1169">
        <v>13</v>
      </c>
      <c r="G1169" t="s">
        <v>4191</v>
      </c>
      <c r="H1169" t="s">
        <v>30987</v>
      </c>
      <c r="I1169">
        <v>11</v>
      </c>
      <c r="J1169">
        <v>62646848</v>
      </c>
      <c r="K1169">
        <v>62653302</v>
      </c>
      <c r="L1169">
        <v>6455</v>
      </c>
      <c r="M1169">
        <v>2</v>
      </c>
      <c r="N1169">
        <v>80789</v>
      </c>
      <c r="O1169" t="s">
        <v>4187</v>
      </c>
      <c r="P1169">
        <v>-780</v>
      </c>
      <c r="Q1169" t="s">
        <v>4188</v>
      </c>
      <c r="R1169" t="s">
        <v>4189</v>
      </c>
      <c r="S1169" t="s">
        <v>31934</v>
      </c>
      <c r="T1169">
        <v>0.152084254673993</v>
      </c>
      <c r="U1169">
        <v>0.603102917160658</v>
      </c>
      <c r="V1169">
        <v>22.1448390589197</v>
      </c>
      <c r="W1169">
        <v>9.4160579171926398E-2</v>
      </c>
      <c r="X1169">
        <v>0.704072456322962</v>
      </c>
      <c r="Y1169">
        <v>2.2390249037221999</v>
      </c>
      <c r="Z1169">
        <v>6.2807925220854099E-2</v>
      </c>
      <c r="AA1169">
        <v>0.72610664078822296</v>
      </c>
      <c r="AB1169">
        <v>22.478036446122299</v>
      </c>
      <c r="AC1169">
        <v>0.51873146248767399</v>
      </c>
      <c r="AD1169">
        <v>0.87989882095915395</v>
      </c>
      <c r="AE1169">
        <v>1.23902501667783</v>
      </c>
      <c r="AF1169">
        <v>1</v>
      </c>
      <c r="AG1169">
        <v>1</v>
      </c>
      <c r="AH1169">
        <v>0.45738061648961698</v>
      </c>
      <c r="AI1169">
        <v>1.08789151722232E-2</v>
      </c>
      <c r="AJ1169">
        <v>0.78121606160956403</v>
      </c>
      <c r="AK1169">
        <v>3.1077799299425899</v>
      </c>
    </row>
    <row r="1170" spans="1:37" x14ac:dyDescent="0.2">
      <c r="A1170" t="s">
        <v>3579</v>
      </c>
      <c r="B1170">
        <v>62998709</v>
      </c>
      <c r="C1170">
        <v>62998912</v>
      </c>
      <c r="D1170">
        <v>204</v>
      </c>
      <c r="E1170" t="s">
        <v>4192</v>
      </c>
      <c r="F1170">
        <v>2</v>
      </c>
      <c r="G1170" t="s">
        <v>4193</v>
      </c>
      <c r="H1170" t="s">
        <v>30987</v>
      </c>
      <c r="I1170">
        <v>11</v>
      </c>
      <c r="J1170">
        <v>62989154</v>
      </c>
      <c r="K1170">
        <v>62999499</v>
      </c>
      <c r="L1170">
        <v>10346</v>
      </c>
      <c r="M1170">
        <v>2</v>
      </c>
      <c r="N1170">
        <v>9376</v>
      </c>
      <c r="O1170" t="s">
        <v>4194</v>
      </c>
      <c r="P1170">
        <v>587</v>
      </c>
      <c r="Q1170" t="s">
        <v>4195</v>
      </c>
      <c r="R1170" t="s">
        <v>4196</v>
      </c>
      <c r="S1170" t="s">
        <v>31935</v>
      </c>
      <c r="T1170">
        <v>3.5551012810344097E-2</v>
      </c>
      <c r="U1170">
        <v>0.603102917160658</v>
      </c>
      <c r="V1170">
        <v>26.180170243956098</v>
      </c>
      <c r="W1170">
        <v>0.86214887914709604</v>
      </c>
      <c r="X1170">
        <v>0.95159051474143896</v>
      </c>
      <c r="Y1170">
        <v>0.31126688563027</v>
      </c>
      <c r="Z1170">
        <v>0.136920528570767</v>
      </c>
      <c r="AA1170">
        <v>0.72610664078822296</v>
      </c>
      <c r="AB1170">
        <v>25.216696138006501</v>
      </c>
      <c r="AC1170">
        <v>0.615069744472027</v>
      </c>
      <c r="AD1170">
        <v>0.87989882095915395</v>
      </c>
      <c r="AE1170">
        <v>-0.68873307875894996</v>
      </c>
      <c r="AF1170">
        <v>3.9401877639471897E-3</v>
      </c>
      <c r="AG1170">
        <v>0.476038960109122</v>
      </c>
      <c r="AH1170">
        <v>26.180170243956098</v>
      </c>
      <c r="AI1170">
        <v>0.414159359489496</v>
      </c>
      <c r="AJ1170">
        <v>0.78121606160956403</v>
      </c>
      <c r="AK1170">
        <v>1.1800223158507499</v>
      </c>
    </row>
    <row r="1171" spans="1:37" x14ac:dyDescent="0.2">
      <c r="A1171" t="s">
        <v>3579</v>
      </c>
      <c r="B1171">
        <v>63550418</v>
      </c>
      <c r="C1171">
        <v>63550626</v>
      </c>
      <c r="D1171">
        <v>209</v>
      </c>
      <c r="E1171" t="s">
        <v>4197</v>
      </c>
      <c r="F1171">
        <v>11</v>
      </c>
      <c r="G1171" t="s">
        <v>4198</v>
      </c>
      <c r="H1171" t="s">
        <v>31000</v>
      </c>
      <c r="I1171">
        <v>11</v>
      </c>
      <c r="J1171">
        <v>63538396</v>
      </c>
      <c r="K1171">
        <v>63546457</v>
      </c>
      <c r="L1171">
        <v>8062</v>
      </c>
      <c r="M1171">
        <v>1</v>
      </c>
      <c r="N1171">
        <v>5920</v>
      </c>
      <c r="O1171" t="s">
        <v>4199</v>
      </c>
      <c r="P1171">
        <v>12022</v>
      </c>
      <c r="Q1171" t="s">
        <v>4200</v>
      </c>
      <c r="R1171" t="s">
        <v>4201</v>
      </c>
      <c r="S1171" t="s">
        <v>31936</v>
      </c>
      <c r="T1171">
        <v>0.97213403838398904</v>
      </c>
      <c r="U1171">
        <v>1</v>
      </c>
      <c r="V1171">
        <v>2.7791945447683699</v>
      </c>
      <c r="W1171">
        <v>0.65075386537994595</v>
      </c>
      <c r="X1171">
        <v>0.94119559056004798</v>
      </c>
      <c r="Y1171">
        <v>-3.7489483711212199</v>
      </c>
      <c r="Z1171">
        <v>0.96726857278496403</v>
      </c>
      <c r="AA1171">
        <v>0.99919698600769702</v>
      </c>
      <c r="AB1171">
        <v>1.9144664915712299</v>
      </c>
      <c r="AC1171">
        <v>0.283630615332017</v>
      </c>
      <c r="AD1171">
        <v>0.68253123924728298</v>
      </c>
      <c r="AE1171">
        <v>-4.7489476089154703</v>
      </c>
      <c r="AF1171">
        <v>0.98343762640780896</v>
      </c>
      <c r="AG1171">
        <v>1</v>
      </c>
      <c r="AH1171">
        <v>3.1597246194393702</v>
      </c>
      <c r="AI1171">
        <v>0.98342151819761803</v>
      </c>
      <c r="AJ1171">
        <v>0.98789258377071898</v>
      </c>
      <c r="AK1171">
        <v>-2.8801929512325</v>
      </c>
    </row>
    <row r="1172" spans="1:37" x14ac:dyDescent="0.2">
      <c r="A1172" t="s">
        <v>3579</v>
      </c>
      <c r="B1172">
        <v>63915489</v>
      </c>
      <c r="C1172">
        <v>63915631</v>
      </c>
      <c r="D1172">
        <v>143</v>
      </c>
      <c r="E1172" t="s">
        <v>4202</v>
      </c>
      <c r="F1172">
        <v>6</v>
      </c>
      <c r="G1172" t="s">
        <v>4203</v>
      </c>
      <c r="H1172" t="s">
        <v>30999</v>
      </c>
      <c r="I1172">
        <v>11</v>
      </c>
      <c r="J1172">
        <v>63911230</v>
      </c>
      <c r="K1172">
        <v>63917164</v>
      </c>
      <c r="L1172">
        <v>5935</v>
      </c>
      <c r="M1172">
        <v>2</v>
      </c>
      <c r="N1172">
        <v>283248</v>
      </c>
      <c r="O1172" t="s">
        <v>4204</v>
      </c>
      <c r="P1172">
        <v>1533</v>
      </c>
      <c r="Q1172" t="s">
        <v>4205</v>
      </c>
      <c r="R1172" t="s">
        <v>4206</v>
      </c>
      <c r="S1172" t="s">
        <v>31937</v>
      </c>
      <c r="T1172">
        <v>0.35387198439864398</v>
      </c>
      <c r="U1172">
        <v>0.603102917160658</v>
      </c>
      <c r="V1172">
        <v>-21.8768591866421</v>
      </c>
      <c r="W1172">
        <v>0.20525741147413201</v>
      </c>
      <c r="X1172">
        <v>0.704072456322962</v>
      </c>
      <c r="Y1172">
        <v>-22.965645791081599</v>
      </c>
      <c r="Z1172">
        <v>0.69013698642955401</v>
      </c>
      <c r="AA1172">
        <v>0.84521697243271998</v>
      </c>
      <c r="AB1172">
        <v>-0.48218158639988401</v>
      </c>
      <c r="AC1172">
        <v>7.0489011448141195E-2</v>
      </c>
      <c r="AD1172">
        <v>0.57684129297949804</v>
      </c>
      <c r="AE1172">
        <v>-22.965645791081599</v>
      </c>
      <c r="AF1172">
        <v>0.32549523997010099</v>
      </c>
      <c r="AG1172">
        <v>0.70473078222419605</v>
      </c>
      <c r="AH1172">
        <v>-22.1672797824322</v>
      </c>
      <c r="AI1172">
        <v>0.35038410267202102</v>
      </c>
      <c r="AJ1172">
        <v>0.78121606160956403</v>
      </c>
      <c r="AK1172">
        <v>-22.096890469856199</v>
      </c>
    </row>
    <row r="1173" spans="1:37" x14ac:dyDescent="0.2">
      <c r="A1173" t="s">
        <v>3579</v>
      </c>
      <c r="B1173">
        <v>63915631</v>
      </c>
      <c r="C1173">
        <v>63915773</v>
      </c>
      <c r="D1173">
        <v>143</v>
      </c>
      <c r="E1173" t="s">
        <v>4207</v>
      </c>
      <c r="F1173">
        <v>5</v>
      </c>
      <c r="G1173" t="s">
        <v>4208</v>
      </c>
      <c r="H1173" t="s">
        <v>30999</v>
      </c>
      <c r="I1173">
        <v>11</v>
      </c>
      <c r="J1173">
        <v>63911230</v>
      </c>
      <c r="K1173">
        <v>63917164</v>
      </c>
      <c r="L1173">
        <v>5935</v>
      </c>
      <c r="M1173">
        <v>2</v>
      </c>
      <c r="N1173">
        <v>283248</v>
      </c>
      <c r="O1173" t="s">
        <v>4204</v>
      </c>
      <c r="P1173">
        <v>1391</v>
      </c>
      <c r="Q1173" t="s">
        <v>4205</v>
      </c>
      <c r="R1173" t="s">
        <v>4206</v>
      </c>
      <c r="S1173" t="s">
        <v>31937</v>
      </c>
      <c r="T1173">
        <v>0.35387198439864398</v>
      </c>
      <c r="U1173">
        <v>0.603102917160658</v>
      </c>
      <c r="V1173">
        <v>-21.8768591866421</v>
      </c>
      <c r="W1173">
        <v>0.20525741147413201</v>
      </c>
      <c r="X1173">
        <v>0.704072456322962</v>
      </c>
      <c r="Y1173">
        <v>-22.965645791081599</v>
      </c>
      <c r="Z1173">
        <v>0.69013698642955401</v>
      </c>
      <c r="AA1173">
        <v>0.84521697243271998</v>
      </c>
      <c r="AB1173">
        <v>-0.48218158639988401</v>
      </c>
      <c r="AC1173">
        <v>7.0489011448141195E-2</v>
      </c>
      <c r="AD1173">
        <v>0.57684129297949804</v>
      </c>
      <c r="AE1173">
        <v>-22.965645791081599</v>
      </c>
      <c r="AF1173">
        <v>0.32549523997010099</v>
      </c>
      <c r="AG1173">
        <v>0.70473078222419605</v>
      </c>
      <c r="AH1173">
        <v>-22.1672797824322</v>
      </c>
      <c r="AI1173">
        <v>0.35038410267202102</v>
      </c>
      <c r="AJ1173">
        <v>0.78121606160956403</v>
      </c>
      <c r="AK1173">
        <v>-22.096890469856199</v>
      </c>
    </row>
    <row r="1174" spans="1:37" x14ac:dyDescent="0.2">
      <c r="A1174" t="s">
        <v>3579</v>
      </c>
      <c r="B1174">
        <v>63919638</v>
      </c>
      <c r="C1174">
        <v>63919842</v>
      </c>
      <c r="D1174">
        <v>205</v>
      </c>
      <c r="E1174" t="s">
        <v>4209</v>
      </c>
      <c r="F1174">
        <v>18</v>
      </c>
      <c r="G1174" t="s">
        <v>4210</v>
      </c>
      <c r="H1174" t="s">
        <v>31032</v>
      </c>
      <c r="I1174">
        <v>11</v>
      </c>
      <c r="J1174">
        <v>63911230</v>
      </c>
      <c r="K1174">
        <v>63917164</v>
      </c>
      <c r="L1174">
        <v>5935</v>
      </c>
      <c r="M1174">
        <v>2</v>
      </c>
      <c r="N1174">
        <v>283248</v>
      </c>
      <c r="O1174" t="s">
        <v>4204</v>
      </c>
      <c r="P1174">
        <v>-2474</v>
      </c>
      <c r="Q1174" t="s">
        <v>4205</v>
      </c>
      <c r="R1174" t="s">
        <v>4206</v>
      </c>
      <c r="S1174" t="s">
        <v>31937</v>
      </c>
      <c r="T1174">
        <v>0.32911398597860803</v>
      </c>
      <c r="U1174">
        <v>0.603102917160658</v>
      </c>
      <c r="V1174">
        <v>24.475731407845998</v>
      </c>
      <c r="W1174">
        <v>0.65075386537994595</v>
      </c>
      <c r="X1174">
        <v>0.94119559056004798</v>
      </c>
      <c r="Y1174">
        <v>-1.3347114744108399</v>
      </c>
      <c r="Z1174">
        <v>0.306975110376564</v>
      </c>
      <c r="AA1174">
        <v>0.72610664078822296</v>
      </c>
      <c r="AB1174">
        <v>24.694361219490801</v>
      </c>
      <c r="AC1174">
        <v>0.283630615332017</v>
      </c>
      <c r="AD1174">
        <v>0.68253123924728298</v>
      </c>
      <c r="AE1174">
        <v>-2.3347113953643599</v>
      </c>
      <c r="AF1174">
        <v>0.64997455747578503</v>
      </c>
      <c r="AG1174">
        <v>0.80674443595273604</v>
      </c>
      <c r="AH1174">
        <v>0.65622325973067597</v>
      </c>
      <c r="AI1174">
        <v>0.98342151819761803</v>
      </c>
      <c r="AJ1174">
        <v>0.98789258377071898</v>
      </c>
      <c r="AK1174">
        <v>-0.46595603357837601</v>
      </c>
    </row>
    <row r="1175" spans="1:37" x14ac:dyDescent="0.2">
      <c r="A1175" t="s">
        <v>3579</v>
      </c>
      <c r="B1175">
        <v>64000749</v>
      </c>
      <c r="C1175">
        <v>64000906</v>
      </c>
      <c r="D1175">
        <v>158</v>
      </c>
      <c r="E1175" t="s">
        <v>4211</v>
      </c>
      <c r="F1175">
        <v>15</v>
      </c>
      <c r="G1175" t="s">
        <v>4212</v>
      </c>
      <c r="H1175" t="s">
        <v>30987</v>
      </c>
      <c r="I1175">
        <v>11</v>
      </c>
      <c r="J1175">
        <v>64001115</v>
      </c>
      <c r="K1175">
        <v>64001767</v>
      </c>
      <c r="L1175">
        <v>653</v>
      </c>
      <c r="M1175">
        <v>1</v>
      </c>
      <c r="N1175">
        <v>101927673</v>
      </c>
      <c r="O1175" t="s">
        <v>4213</v>
      </c>
      <c r="P1175">
        <v>-209</v>
      </c>
      <c r="Q1175" t="s">
        <v>40</v>
      </c>
      <c r="R1175" t="s">
        <v>4214</v>
      </c>
      <c r="S1175" t="s">
        <v>31938</v>
      </c>
      <c r="T1175">
        <v>0.54421053469192604</v>
      </c>
      <c r="U1175">
        <v>0.80321479550967601</v>
      </c>
      <c r="V1175">
        <v>0.89233657279484602</v>
      </c>
      <c r="W1175">
        <v>0.123414495547065</v>
      </c>
      <c r="X1175">
        <v>0.704072456322962</v>
      </c>
      <c r="Y1175">
        <v>24.675096114177901</v>
      </c>
      <c r="Z1175">
        <v>0.96726857278496403</v>
      </c>
      <c r="AA1175">
        <v>0.99919698600769702</v>
      </c>
      <c r="AB1175">
        <v>-7.1137497324491303E-2</v>
      </c>
      <c r="AC1175">
        <v>0.17695932866387601</v>
      </c>
      <c r="AD1175">
        <v>0.68253123924728298</v>
      </c>
      <c r="AE1175">
        <v>24.321883570397699</v>
      </c>
      <c r="AF1175">
        <v>0.22065000948199101</v>
      </c>
      <c r="AG1175">
        <v>0.68151250837662902</v>
      </c>
      <c r="AH1175">
        <v>1.8219471496981301</v>
      </c>
      <c r="AI1175">
        <v>0.183554312780425</v>
      </c>
      <c r="AJ1175">
        <v>0.78121606160956403</v>
      </c>
      <c r="AK1175">
        <v>1.9663370461771901</v>
      </c>
    </row>
    <row r="1176" spans="1:37" x14ac:dyDescent="0.2">
      <c r="A1176" t="s">
        <v>3579</v>
      </c>
      <c r="B1176">
        <v>64000906</v>
      </c>
      <c r="C1176">
        <v>64001063</v>
      </c>
      <c r="D1176">
        <v>158</v>
      </c>
      <c r="E1176" t="s">
        <v>4215</v>
      </c>
      <c r="F1176">
        <v>15</v>
      </c>
      <c r="G1176" t="s">
        <v>4216</v>
      </c>
      <c r="H1176" t="s">
        <v>30987</v>
      </c>
      <c r="I1176">
        <v>11</v>
      </c>
      <c r="J1176">
        <v>64001115</v>
      </c>
      <c r="K1176">
        <v>64001767</v>
      </c>
      <c r="L1176">
        <v>653</v>
      </c>
      <c r="M1176">
        <v>1</v>
      </c>
      <c r="N1176">
        <v>101927673</v>
      </c>
      <c r="O1176" t="s">
        <v>4213</v>
      </c>
      <c r="P1176">
        <v>-52</v>
      </c>
      <c r="Q1176" t="s">
        <v>40</v>
      </c>
      <c r="R1176" t="s">
        <v>4214</v>
      </c>
      <c r="S1176" t="s">
        <v>31938</v>
      </c>
      <c r="T1176">
        <v>0.54421053469192604</v>
      </c>
      <c r="U1176">
        <v>0.80321479550967601</v>
      </c>
      <c r="V1176">
        <v>0.89233657279484602</v>
      </c>
      <c r="W1176">
        <v>0.123414495547065</v>
      </c>
      <c r="X1176">
        <v>0.704072456322962</v>
      </c>
      <c r="Y1176">
        <v>24.675096114177901</v>
      </c>
      <c r="Z1176">
        <v>0.96726857278496403</v>
      </c>
      <c r="AA1176">
        <v>0.99919698600769702</v>
      </c>
      <c r="AB1176">
        <v>-7.1137497324491303E-2</v>
      </c>
      <c r="AC1176">
        <v>0.17695932866387601</v>
      </c>
      <c r="AD1176">
        <v>0.68253123924728298</v>
      </c>
      <c r="AE1176">
        <v>24.321883570397699</v>
      </c>
      <c r="AF1176">
        <v>0.22065000948199101</v>
      </c>
      <c r="AG1176">
        <v>0.68151250837662902</v>
      </c>
      <c r="AH1176">
        <v>1.8219471496981301</v>
      </c>
      <c r="AI1176">
        <v>0.183554312780425</v>
      </c>
      <c r="AJ1176">
        <v>0.78121606160956403</v>
      </c>
      <c r="AK1176">
        <v>1.9663370461771901</v>
      </c>
    </row>
    <row r="1177" spans="1:37" x14ac:dyDescent="0.2">
      <c r="A1177" t="s">
        <v>3579</v>
      </c>
      <c r="B1177">
        <v>64001063</v>
      </c>
      <c r="C1177">
        <v>64001220</v>
      </c>
      <c r="D1177">
        <v>158</v>
      </c>
      <c r="E1177" t="s">
        <v>4217</v>
      </c>
      <c r="F1177">
        <v>15</v>
      </c>
      <c r="G1177" t="s">
        <v>4218</v>
      </c>
      <c r="H1177" t="s">
        <v>30987</v>
      </c>
      <c r="I1177">
        <v>11</v>
      </c>
      <c r="J1177">
        <v>64001115</v>
      </c>
      <c r="K1177">
        <v>64001767</v>
      </c>
      <c r="L1177">
        <v>653</v>
      </c>
      <c r="M1177">
        <v>1</v>
      </c>
      <c r="N1177">
        <v>101927673</v>
      </c>
      <c r="O1177" t="s">
        <v>4213</v>
      </c>
      <c r="P1177">
        <v>0</v>
      </c>
      <c r="Q1177" t="s">
        <v>40</v>
      </c>
      <c r="R1177" t="s">
        <v>4214</v>
      </c>
      <c r="S1177" t="s">
        <v>31938</v>
      </c>
      <c r="T1177">
        <v>0.54421053469192604</v>
      </c>
      <c r="U1177">
        <v>0.80321479550967601</v>
      </c>
      <c r="V1177">
        <v>0.89233657279484602</v>
      </c>
      <c r="W1177">
        <v>0.123414495547065</v>
      </c>
      <c r="X1177">
        <v>0.704072456322962</v>
      </c>
      <c r="Y1177">
        <v>24.675096114177901</v>
      </c>
      <c r="Z1177">
        <v>0.96726857278496403</v>
      </c>
      <c r="AA1177">
        <v>0.99919698600769702</v>
      </c>
      <c r="AB1177">
        <v>-7.1137497324491303E-2</v>
      </c>
      <c r="AC1177">
        <v>0.17695932866387601</v>
      </c>
      <c r="AD1177">
        <v>0.68253123924728298</v>
      </c>
      <c r="AE1177">
        <v>24.321883570397699</v>
      </c>
      <c r="AF1177">
        <v>0.22065000948199101</v>
      </c>
      <c r="AG1177">
        <v>0.68151250837662902</v>
      </c>
      <c r="AH1177">
        <v>1.8219471496981301</v>
      </c>
      <c r="AI1177">
        <v>0.183554312780425</v>
      </c>
      <c r="AJ1177">
        <v>0.78121606160956403</v>
      </c>
      <c r="AK1177">
        <v>1.9663370461771901</v>
      </c>
    </row>
    <row r="1178" spans="1:37" x14ac:dyDescent="0.2">
      <c r="A1178" t="s">
        <v>3579</v>
      </c>
      <c r="B1178">
        <v>64012441</v>
      </c>
      <c r="C1178">
        <v>64012628</v>
      </c>
      <c r="D1178">
        <v>188</v>
      </c>
      <c r="E1178" t="s">
        <v>4219</v>
      </c>
      <c r="F1178">
        <v>1</v>
      </c>
      <c r="G1178" t="s">
        <v>4220</v>
      </c>
      <c r="H1178" t="s">
        <v>31939</v>
      </c>
      <c r="I1178">
        <v>11</v>
      </c>
      <c r="J1178">
        <v>64001115</v>
      </c>
      <c r="K1178">
        <v>64001767</v>
      </c>
      <c r="L1178">
        <v>653</v>
      </c>
      <c r="M1178">
        <v>1</v>
      </c>
      <c r="N1178">
        <v>101927673</v>
      </c>
      <c r="O1178" t="s">
        <v>4213</v>
      </c>
      <c r="P1178">
        <v>11326</v>
      </c>
      <c r="Q1178" t="s">
        <v>40</v>
      </c>
      <c r="R1178" t="s">
        <v>4214</v>
      </c>
      <c r="S1178" t="s">
        <v>31938</v>
      </c>
      <c r="T1178">
        <v>0.506551998792793</v>
      </c>
      <c r="U1178">
        <v>0.78288571403930396</v>
      </c>
      <c r="V1178">
        <v>3.4092027245874901</v>
      </c>
      <c r="W1178">
        <v>0.29261482077562401</v>
      </c>
      <c r="X1178">
        <v>0.704072456322962</v>
      </c>
      <c r="Y1178">
        <v>23.650772029096</v>
      </c>
      <c r="Z1178">
        <v>0.93459220503170903</v>
      </c>
      <c r="AA1178">
        <v>0.99919698600769702</v>
      </c>
      <c r="AB1178">
        <v>2.4457286893049899</v>
      </c>
      <c r="AC1178">
        <v>0.17695932866387601</v>
      </c>
      <c r="AD1178">
        <v>0.68253123924728298</v>
      </c>
      <c r="AE1178">
        <v>23.091357437327002</v>
      </c>
      <c r="AF1178">
        <v>0.205398459628826</v>
      </c>
      <c r="AG1178">
        <v>0.68151250837662902</v>
      </c>
      <c r="AH1178">
        <v>4.33881249933094</v>
      </c>
      <c r="AI1178">
        <v>0.91725052871964496</v>
      </c>
      <c r="AJ1178">
        <v>0.98621344597861504</v>
      </c>
      <c r="AK1178">
        <v>2.6297676618209902</v>
      </c>
    </row>
    <row r="1179" spans="1:37" x14ac:dyDescent="0.2">
      <c r="A1179" t="s">
        <v>3579</v>
      </c>
      <c r="B1179">
        <v>64012675</v>
      </c>
      <c r="C1179">
        <v>64012917</v>
      </c>
      <c r="D1179">
        <v>243</v>
      </c>
      <c r="E1179" t="s">
        <v>4221</v>
      </c>
      <c r="F1179">
        <v>4</v>
      </c>
      <c r="G1179" t="s">
        <v>4222</v>
      </c>
      <c r="H1179" t="s">
        <v>31939</v>
      </c>
      <c r="I1179">
        <v>11</v>
      </c>
      <c r="J1179">
        <v>64001115</v>
      </c>
      <c r="K1179">
        <v>64001767</v>
      </c>
      <c r="L1179">
        <v>653</v>
      </c>
      <c r="M1179">
        <v>1</v>
      </c>
      <c r="N1179">
        <v>101927673</v>
      </c>
      <c r="O1179" t="s">
        <v>4213</v>
      </c>
      <c r="P1179">
        <v>11560</v>
      </c>
      <c r="Q1179" t="s">
        <v>40</v>
      </c>
      <c r="R1179" t="s">
        <v>4214</v>
      </c>
      <c r="S1179" t="s">
        <v>31938</v>
      </c>
      <c r="T1179">
        <v>0.506551998792793</v>
      </c>
      <c r="U1179">
        <v>0.78288571403930396</v>
      </c>
      <c r="V1179">
        <v>3.4092027245874901</v>
      </c>
      <c r="W1179">
        <v>0.29261482077562401</v>
      </c>
      <c r="X1179">
        <v>0.704072456322962</v>
      </c>
      <c r="Y1179">
        <v>23.650772029096</v>
      </c>
      <c r="Z1179">
        <v>0.93459220503170903</v>
      </c>
      <c r="AA1179">
        <v>0.99919698600769702</v>
      </c>
      <c r="AB1179">
        <v>2.4457286893049899</v>
      </c>
      <c r="AC1179">
        <v>0.17695932866387601</v>
      </c>
      <c r="AD1179">
        <v>0.68253123924728298</v>
      </c>
      <c r="AE1179">
        <v>23.091357437327002</v>
      </c>
      <c r="AF1179">
        <v>0.205398459628826</v>
      </c>
      <c r="AG1179">
        <v>0.68151250837662902</v>
      </c>
      <c r="AH1179">
        <v>4.33881249933094</v>
      </c>
      <c r="AI1179">
        <v>0.91725052871964496</v>
      </c>
      <c r="AJ1179">
        <v>0.98621344597861504</v>
      </c>
      <c r="AK1179">
        <v>2.6297676618209902</v>
      </c>
    </row>
    <row r="1180" spans="1:37" x14ac:dyDescent="0.2">
      <c r="A1180" t="s">
        <v>3579</v>
      </c>
      <c r="B1180">
        <v>64016390</v>
      </c>
      <c r="C1180">
        <v>64016688</v>
      </c>
      <c r="D1180">
        <v>299</v>
      </c>
      <c r="E1180" t="s">
        <v>4223</v>
      </c>
      <c r="F1180">
        <v>11</v>
      </c>
      <c r="G1180" t="s">
        <v>4224</v>
      </c>
      <c r="H1180" t="s">
        <v>31940</v>
      </c>
      <c r="I1180">
        <v>11</v>
      </c>
      <c r="J1180">
        <v>64001115</v>
      </c>
      <c r="K1180">
        <v>64001767</v>
      </c>
      <c r="L1180">
        <v>653</v>
      </c>
      <c r="M1180">
        <v>1</v>
      </c>
      <c r="N1180">
        <v>101927673</v>
      </c>
      <c r="O1180" t="s">
        <v>4213</v>
      </c>
      <c r="P1180">
        <v>15275</v>
      </c>
      <c r="Q1180" t="s">
        <v>40</v>
      </c>
      <c r="R1180" t="s">
        <v>4214</v>
      </c>
      <c r="S1180" t="s">
        <v>31938</v>
      </c>
      <c r="T1180">
        <v>0.152084254673993</v>
      </c>
      <c r="U1180">
        <v>0.603102917160658</v>
      </c>
      <c r="V1180">
        <v>25.855029774215101</v>
      </c>
      <c r="W1180">
        <v>0.123414495547065</v>
      </c>
      <c r="X1180">
        <v>0.704072456322962</v>
      </c>
      <c r="Y1180">
        <v>25.929030354470299</v>
      </c>
      <c r="Z1180">
        <v>0.306975110376564</v>
      </c>
      <c r="AA1180">
        <v>0.72610664078822296</v>
      </c>
      <c r="AB1180">
        <v>24.891555672822001</v>
      </c>
      <c r="AC1180">
        <v>0.27780950890804001</v>
      </c>
      <c r="AD1180">
        <v>0.68253123924728298</v>
      </c>
      <c r="AE1180">
        <v>24.929030377052101</v>
      </c>
      <c r="AF1180">
        <v>4.6407610929182198E-2</v>
      </c>
      <c r="AG1180">
        <v>0.476038960109122</v>
      </c>
      <c r="AH1180">
        <v>25.855029774215101</v>
      </c>
      <c r="AI1180">
        <v>3.6185182304427702E-2</v>
      </c>
      <c r="AJ1180">
        <v>0.78121606160956403</v>
      </c>
      <c r="AK1180">
        <v>25.929030354470299</v>
      </c>
    </row>
    <row r="1181" spans="1:37" x14ac:dyDescent="0.2">
      <c r="A1181" t="s">
        <v>3579</v>
      </c>
      <c r="B1181">
        <v>64210623</v>
      </c>
      <c r="C1181">
        <v>64210793</v>
      </c>
      <c r="D1181">
        <v>171</v>
      </c>
      <c r="E1181" t="s">
        <v>4225</v>
      </c>
      <c r="F1181">
        <v>12</v>
      </c>
      <c r="G1181" t="s">
        <v>4226</v>
      </c>
      <c r="H1181" t="s">
        <v>30987</v>
      </c>
      <c r="I1181">
        <v>11</v>
      </c>
      <c r="J1181">
        <v>64210792</v>
      </c>
      <c r="K1181">
        <v>64223808</v>
      </c>
      <c r="L1181">
        <v>13017</v>
      </c>
      <c r="M1181">
        <v>1</v>
      </c>
      <c r="N1181">
        <v>83706</v>
      </c>
      <c r="O1181" t="s">
        <v>4227</v>
      </c>
      <c r="P1181">
        <v>0</v>
      </c>
      <c r="Q1181" t="s">
        <v>4228</v>
      </c>
      <c r="R1181" t="s">
        <v>4229</v>
      </c>
      <c r="S1181" t="s">
        <v>31941</v>
      </c>
      <c r="T1181">
        <v>0.32911398597860803</v>
      </c>
      <c r="U1181">
        <v>0.603102917160658</v>
      </c>
      <c r="V1181">
        <v>24.775291678110499</v>
      </c>
      <c r="W1181">
        <v>0.94541066367716797</v>
      </c>
      <c r="X1181">
        <v>0.95159051474143896</v>
      </c>
      <c r="Y1181">
        <v>0.18531421064346901</v>
      </c>
      <c r="Z1181">
        <v>0.306975110376564</v>
      </c>
      <c r="AA1181">
        <v>0.72610664078822296</v>
      </c>
      <c r="AB1181">
        <v>24.767364141084901</v>
      </c>
      <c r="AC1181">
        <v>0.71753805159658501</v>
      </c>
      <c r="AD1181">
        <v>0.87989882095915395</v>
      </c>
      <c r="AE1181">
        <v>-0.81468573854277604</v>
      </c>
      <c r="AF1181">
        <v>0.61410715005536498</v>
      </c>
      <c r="AG1181">
        <v>0.80674443595273604</v>
      </c>
      <c r="AH1181">
        <v>1.0903201682710599</v>
      </c>
      <c r="AI1181">
        <v>0.59609816080359102</v>
      </c>
      <c r="AJ1181">
        <v>0.78121606160956403</v>
      </c>
      <c r="AK1181">
        <v>1.05406962963513</v>
      </c>
    </row>
    <row r="1182" spans="1:37" x14ac:dyDescent="0.2">
      <c r="A1182" t="s">
        <v>3579</v>
      </c>
      <c r="B1182">
        <v>64210793</v>
      </c>
      <c r="C1182">
        <v>64210963</v>
      </c>
      <c r="D1182">
        <v>171</v>
      </c>
      <c r="E1182" t="s">
        <v>4230</v>
      </c>
      <c r="F1182">
        <v>5</v>
      </c>
      <c r="G1182" t="s">
        <v>4231</v>
      </c>
      <c r="H1182" t="s">
        <v>30987</v>
      </c>
      <c r="I1182">
        <v>11</v>
      </c>
      <c r="J1182">
        <v>64210792</v>
      </c>
      <c r="K1182">
        <v>64223808</v>
      </c>
      <c r="L1182">
        <v>13017</v>
      </c>
      <c r="M1182">
        <v>1</v>
      </c>
      <c r="N1182">
        <v>83706</v>
      </c>
      <c r="O1182" t="s">
        <v>4227</v>
      </c>
      <c r="P1182">
        <v>1</v>
      </c>
      <c r="Q1182" t="s">
        <v>4228</v>
      </c>
      <c r="R1182" t="s">
        <v>4229</v>
      </c>
      <c r="S1182" t="s">
        <v>31941</v>
      </c>
      <c r="T1182">
        <v>0.32911398597860803</v>
      </c>
      <c r="U1182">
        <v>0.603102917160658</v>
      </c>
      <c r="V1182">
        <v>24.775291678110499</v>
      </c>
      <c r="W1182">
        <v>0.94541066367716797</v>
      </c>
      <c r="X1182">
        <v>0.95159051474143896</v>
      </c>
      <c r="Y1182">
        <v>0.18531421064346901</v>
      </c>
      <c r="Z1182">
        <v>0.306975110376564</v>
      </c>
      <c r="AA1182">
        <v>0.72610664078822296</v>
      </c>
      <c r="AB1182">
        <v>24.767364141084901</v>
      </c>
      <c r="AC1182">
        <v>0.71753805159658501</v>
      </c>
      <c r="AD1182">
        <v>0.87989882095915395</v>
      </c>
      <c r="AE1182">
        <v>-0.81468573854277604</v>
      </c>
      <c r="AF1182">
        <v>0.61410715005536498</v>
      </c>
      <c r="AG1182">
        <v>0.80674443595273604</v>
      </c>
      <c r="AH1182">
        <v>1.0903201682710599</v>
      </c>
      <c r="AI1182">
        <v>0.59609816080359102</v>
      </c>
      <c r="AJ1182">
        <v>0.78121606160956403</v>
      </c>
      <c r="AK1182">
        <v>1.05406962963513</v>
      </c>
    </row>
    <row r="1183" spans="1:37" x14ac:dyDescent="0.2">
      <c r="A1183" t="s">
        <v>3579</v>
      </c>
      <c r="B1183">
        <v>64241983</v>
      </c>
      <c r="C1183">
        <v>64242173</v>
      </c>
      <c r="D1183">
        <v>191</v>
      </c>
      <c r="E1183" t="s">
        <v>4232</v>
      </c>
      <c r="F1183">
        <v>8</v>
      </c>
      <c r="G1183" t="s">
        <v>4233</v>
      </c>
      <c r="H1183" t="s">
        <v>30987</v>
      </c>
      <c r="I1183">
        <v>11</v>
      </c>
      <c r="J1183">
        <v>64241665</v>
      </c>
      <c r="K1183">
        <v>64244124</v>
      </c>
      <c r="L1183">
        <v>2460</v>
      </c>
      <c r="M1183">
        <v>1</v>
      </c>
      <c r="N1183">
        <v>2286</v>
      </c>
      <c r="O1183" t="s">
        <v>4234</v>
      </c>
      <c r="P1183">
        <v>318</v>
      </c>
      <c r="Q1183" t="s">
        <v>4235</v>
      </c>
      <c r="R1183" t="s">
        <v>4236</v>
      </c>
      <c r="S1183" t="s">
        <v>31942</v>
      </c>
      <c r="T1183">
        <v>0.54421053469192604</v>
      </c>
      <c r="U1183">
        <v>0.80321479550967601</v>
      </c>
      <c r="V1183">
        <v>0.708462877703676</v>
      </c>
      <c r="W1183">
        <v>0.428214032775322</v>
      </c>
      <c r="X1183">
        <v>0.73460997439807996</v>
      </c>
      <c r="Y1183">
        <v>3.7951012418758898</v>
      </c>
      <c r="Z1183">
        <v>0.96726857278496403</v>
      </c>
      <c r="AA1183">
        <v>0.99919698600769702</v>
      </c>
      <c r="AB1183">
        <v>-0.25501121070127503</v>
      </c>
      <c r="AC1183">
        <v>0.85817338719172098</v>
      </c>
      <c r="AD1183">
        <v>0.94068432309766403</v>
      </c>
      <c r="AE1183">
        <v>2.7951012654193299</v>
      </c>
      <c r="AF1183">
        <v>0.22065000948199101</v>
      </c>
      <c r="AG1183">
        <v>0.68151250837662902</v>
      </c>
      <c r="AH1183">
        <v>1.63807349445658</v>
      </c>
      <c r="AI1183">
        <v>0.170234813229591</v>
      </c>
      <c r="AJ1183">
        <v>0.78121606160956403</v>
      </c>
      <c r="AK1183">
        <v>4.6638564386154897</v>
      </c>
    </row>
    <row r="1184" spans="1:37" x14ac:dyDescent="0.2">
      <c r="A1184" t="s">
        <v>3579</v>
      </c>
      <c r="B1184">
        <v>64242329</v>
      </c>
      <c r="C1184">
        <v>64242629</v>
      </c>
      <c r="D1184">
        <v>301</v>
      </c>
      <c r="E1184" t="s">
        <v>4237</v>
      </c>
      <c r="F1184">
        <v>17</v>
      </c>
      <c r="G1184" t="s">
        <v>4238</v>
      </c>
      <c r="H1184" t="s">
        <v>30987</v>
      </c>
      <c r="I1184">
        <v>11</v>
      </c>
      <c r="J1184">
        <v>64241665</v>
      </c>
      <c r="K1184">
        <v>64244124</v>
      </c>
      <c r="L1184">
        <v>2460</v>
      </c>
      <c r="M1184">
        <v>1</v>
      </c>
      <c r="N1184">
        <v>2286</v>
      </c>
      <c r="O1184" t="s">
        <v>4234</v>
      </c>
      <c r="P1184">
        <v>664</v>
      </c>
      <c r="Q1184" t="s">
        <v>4235</v>
      </c>
      <c r="R1184" t="s">
        <v>4236</v>
      </c>
      <c r="S1184" t="s">
        <v>31942</v>
      </c>
      <c r="T1184">
        <v>0.54421053469192604</v>
      </c>
      <c r="U1184">
        <v>0.80321479550967601</v>
      </c>
      <c r="V1184">
        <v>0.708462877703676</v>
      </c>
      <c r="W1184">
        <v>0.428214032775322</v>
      </c>
      <c r="X1184">
        <v>0.73460997439807996</v>
      </c>
      <c r="Y1184">
        <v>3.7951012418758898</v>
      </c>
      <c r="Z1184">
        <v>0.96726857278496403</v>
      </c>
      <c r="AA1184">
        <v>0.99919698600769702</v>
      </c>
      <c r="AB1184">
        <v>-0.25501121070127503</v>
      </c>
      <c r="AC1184">
        <v>0.85817338719172098</v>
      </c>
      <c r="AD1184">
        <v>0.94068432309766403</v>
      </c>
      <c r="AE1184">
        <v>2.7951012654193299</v>
      </c>
      <c r="AF1184">
        <v>0.22065000948199101</v>
      </c>
      <c r="AG1184">
        <v>0.68151250837662902</v>
      </c>
      <c r="AH1184">
        <v>1.63807349445658</v>
      </c>
      <c r="AI1184">
        <v>0.170234813229591</v>
      </c>
      <c r="AJ1184">
        <v>0.78121606160956403</v>
      </c>
      <c r="AK1184">
        <v>4.6638564386154897</v>
      </c>
    </row>
    <row r="1185" spans="1:37" x14ac:dyDescent="0.2">
      <c r="A1185" t="s">
        <v>3579</v>
      </c>
      <c r="B1185">
        <v>64449809</v>
      </c>
      <c r="C1185">
        <v>64450108</v>
      </c>
      <c r="D1185">
        <v>300</v>
      </c>
      <c r="E1185" t="s">
        <v>4239</v>
      </c>
      <c r="F1185">
        <v>11</v>
      </c>
      <c r="G1185" t="s">
        <v>4240</v>
      </c>
      <c r="H1185" t="s">
        <v>30987</v>
      </c>
      <c r="I1185">
        <v>11</v>
      </c>
      <c r="J1185">
        <v>64449074</v>
      </c>
      <c r="K1185">
        <v>64451657</v>
      </c>
      <c r="L1185">
        <v>2584</v>
      </c>
      <c r="M1185">
        <v>1</v>
      </c>
      <c r="N1185">
        <v>100996455</v>
      </c>
      <c r="O1185" t="s">
        <v>4241</v>
      </c>
      <c r="P1185">
        <v>735</v>
      </c>
      <c r="Q1185" t="s">
        <v>4242</v>
      </c>
      <c r="R1185" t="s">
        <v>4243</v>
      </c>
      <c r="S1185" t="s">
        <v>31943</v>
      </c>
      <c r="T1185">
        <v>0.583211159830616</v>
      </c>
      <c r="U1185">
        <v>0.81360520874211995</v>
      </c>
      <c r="V1185">
        <v>0.78207429286378405</v>
      </c>
      <c r="W1185">
        <v>0.65075386537994595</v>
      </c>
      <c r="X1185">
        <v>0.94119559056004798</v>
      </c>
      <c r="Y1185">
        <v>-1.3235947960343399</v>
      </c>
      <c r="Z1185">
        <v>1</v>
      </c>
      <c r="AA1185">
        <v>1</v>
      </c>
      <c r="AB1185">
        <v>-0.18139971649641101</v>
      </c>
      <c r="AC1185">
        <v>0.283630615332017</v>
      </c>
      <c r="AD1185">
        <v>0.68253123924728298</v>
      </c>
      <c r="AE1185">
        <v>-2.32359450926297</v>
      </c>
      <c r="AF1185">
        <v>0.23669707478149901</v>
      </c>
      <c r="AG1185">
        <v>0.69020448338054297</v>
      </c>
      <c r="AH1185">
        <v>1.7116847772661099</v>
      </c>
      <c r="AI1185">
        <v>0.98342151819761803</v>
      </c>
      <c r="AJ1185">
        <v>0.98789258377071898</v>
      </c>
      <c r="AK1185">
        <v>-0.45483942396242699</v>
      </c>
    </row>
    <row r="1186" spans="1:37" x14ac:dyDescent="0.2">
      <c r="A1186" t="s">
        <v>3579</v>
      </c>
      <c r="B1186">
        <v>64450325</v>
      </c>
      <c r="C1186">
        <v>64450614</v>
      </c>
      <c r="D1186">
        <v>290</v>
      </c>
      <c r="E1186" t="s">
        <v>4244</v>
      </c>
      <c r="F1186">
        <v>0</v>
      </c>
      <c r="G1186" t="s">
        <v>4245</v>
      </c>
      <c r="H1186" t="s">
        <v>30999</v>
      </c>
      <c r="I1186">
        <v>11</v>
      </c>
      <c r="J1186">
        <v>64449074</v>
      </c>
      <c r="K1186">
        <v>64451657</v>
      </c>
      <c r="L1186">
        <v>2584</v>
      </c>
      <c r="M1186">
        <v>1</v>
      </c>
      <c r="N1186">
        <v>100996455</v>
      </c>
      <c r="O1186" t="s">
        <v>4241</v>
      </c>
      <c r="P1186">
        <v>1251</v>
      </c>
      <c r="Q1186" t="s">
        <v>4242</v>
      </c>
      <c r="R1186" t="s">
        <v>4243</v>
      </c>
      <c r="S1186" t="s">
        <v>31943</v>
      </c>
      <c r="T1186">
        <v>1</v>
      </c>
      <c r="U1186">
        <v>1</v>
      </c>
      <c r="V1186">
        <v>4.5895705799738902E-2</v>
      </c>
      <c r="W1186">
        <v>0.20525741147413201</v>
      </c>
      <c r="X1186">
        <v>0.704072456322962</v>
      </c>
      <c r="Y1186">
        <v>-23.585956669046102</v>
      </c>
      <c r="Z1186">
        <v>0.65379035313853895</v>
      </c>
      <c r="AA1186">
        <v>0.84521697243271998</v>
      </c>
      <c r="AB1186">
        <v>-0.91757822725484395</v>
      </c>
      <c r="AC1186">
        <v>7.0489011448141195E-2</v>
      </c>
      <c r="AD1186">
        <v>0.57684129297949804</v>
      </c>
      <c r="AE1186">
        <v>-23.585956669046102</v>
      </c>
      <c r="AF1186">
        <v>0.64997455747578503</v>
      </c>
      <c r="AG1186">
        <v>0.80674443595273604</v>
      </c>
      <c r="AH1186">
        <v>0.97550619020206197</v>
      </c>
      <c r="AI1186">
        <v>0.35038410267202102</v>
      </c>
      <c r="AJ1186">
        <v>0.78121606160956403</v>
      </c>
      <c r="AK1186">
        <v>-22.717201296974199</v>
      </c>
    </row>
    <row r="1187" spans="1:37" x14ac:dyDescent="0.2">
      <c r="A1187" t="s">
        <v>3579</v>
      </c>
      <c r="B1187">
        <v>64687319</v>
      </c>
      <c r="C1187">
        <v>64687480</v>
      </c>
      <c r="D1187">
        <v>162</v>
      </c>
      <c r="E1187" t="s">
        <v>4246</v>
      </c>
      <c r="F1187">
        <v>2</v>
      </c>
      <c r="G1187" t="s">
        <v>4247</v>
      </c>
      <c r="H1187" t="s">
        <v>31032</v>
      </c>
      <c r="I1187">
        <v>11</v>
      </c>
      <c r="J1187">
        <v>64674472</v>
      </c>
      <c r="K1187">
        <v>64690426</v>
      </c>
      <c r="L1187">
        <v>15955</v>
      </c>
      <c r="M1187">
        <v>2</v>
      </c>
      <c r="N1187">
        <v>9379</v>
      </c>
      <c r="O1187" t="s">
        <v>4248</v>
      </c>
      <c r="P1187">
        <v>2946</v>
      </c>
      <c r="Q1187" t="s">
        <v>4249</v>
      </c>
      <c r="R1187" t="s">
        <v>4250</v>
      </c>
      <c r="S1187" t="s">
        <v>31944</v>
      </c>
      <c r="T1187">
        <v>0.97979524468909096</v>
      </c>
      <c r="U1187">
        <v>1</v>
      </c>
      <c r="V1187">
        <v>-0.40671661491311101</v>
      </c>
      <c r="W1187">
        <v>0.19708796505849599</v>
      </c>
      <c r="X1187">
        <v>0.704072456322962</v>
      </c>
      <c r="Y1187">
        <v>2.2458212225902501</v>
      </c>
      <c r="Z1187">
        <v>0.96438376098710099</v>
      </c>
      <c r="AA1187">
        <v>0.99919698600769702</v>
      </c>
      <c r="AB1187">
        <v>-1.51374886181225E-2</v>
      </c>
      <c r="AC1187">
        <v>0.255345927914228</v>
      </c>
      <c r="AD1187">
        <v>0.68253123924728298</v>
      </c>
      <c r="AE1187">
        <v>1.8566560858883601</v>
      </c>
      <c r="AF1187">
        <v>0.91604196300691298</v>
      </c>
      <c r="AG1187">
        <v>1</v>
      </c>
      <c r="AH1187">
        <v>-0.56072189117321103</v>
      </c>
      <c r="AI1187">
        <v>0.27133919881670099</v>
      </c>
      <c r="AJ1187">
        <v>0.78121606160956403</v>
      </c>
      <c r="AK1187">
        <v>1.49848046597775</v>
      </c>
    </row>
    <row r="1188" spans="1:37" x14ac:dyDescent="0.2">
      <c r="A1188" t="s">
        <v>3579</v>
      </c>
      <c r="B1188">
        <v>64687480</v>
      </c>
      <c r="C1188">
        <v>64687641</v>
      </c>
      <c r="D1188">
        <v>162</v>
      </c>
      <c r="E1188" t="s">
        <v>4251</v>
      </c>
      <c r="F1188">
        <v>4</v>
      </c>
      <c r="G1188" t="s">
        <v>4252</v>
      </c>
      <c r="H1188" t="s">
        <v>31032</v>
      </c>
      <c r="I1188">
        <v>11</v>
      </c>
      <c r="J1188">
        <v>64674472</v>
      </c>
      <c r="K1188">
        <v>64690426</v>
      </c>
      <c r="L1188">
        <v>15955</v>
      </c>
      <c r="M1188">
        <v>2</v>
      </c>
      <c r="N1188">
        <v>9379</v>
      </c>
      <c r="O1188" t="s">
        <v>4248</v>
      </c>
      <c r="P1188">
        <v>2785</v>
      </c>
      <c r="Q1188" t="s">
        <v>4249</v>
      </c>
      <c r="R1188" t="s">
        <v>4250</v>
      </c>
      <c r="S1188" t="s">
        <v>31944</v>
      </c>
      <c r="T1188">
        <v>0.97979524468909096</v>
      </c>
      <c r="U1188">
        <v>1</v>
      </c>
      <c r="V1188">
        <v>-0.40671661491311101</v>
      </c>
      <c r="W1188">
        <v>0.19708796505849599</v>
      </c>
      <c r="X1188">
        <v>0.704072456322962</v>
      </c>
      <c r="Y1188">
        <v>2.2458212225902501</v>
      </c>
      <c r="Z1188">
        <v>0.96438376098710099</v>
      </c>
      <c r="AA1188">
        <v>0.99919698600769702</v>
      </c>
      <c r="AB1188">
        <v>-1.51374886181225E-2</v>
      </c>
      <c r="AC1188">
        <v>0.255345927914228</v>
      </c>
      <c r="AD1188">
        <v>0.68253123924728298</v>
      </c>
      <c r="AE1188">
        <v>1.8566560858883601</v>
      </c>
      <c r="AF1188">
        <v>0.91604196300691298</v>
      </c>
      <c r="AG1188">
        <v>1</v>
      </c>
      <c r="AH1188">
        <v>-0.56072189117321103</v>
      </c>
      <c r="AI1188">
        <v>0.27133919881670099</v>
      </c>
      <c r="AJ1188">
        <v>0.78121606160956403</v>
      </c>
      <c r="AK1188">
        <v>1.49848046597775</v>
      </c>
    </row>
    <row r="1189" spans="1:37" x14ac:dyDescent="0.2">
      <c r="A1189" t="s">
        <v>3579</v>
      </c>
      <c r="B1189">
        <v>64726144</v>
      </c>
      <c r="C1189">
        <v>64726325</v>
      </c>
      <c r="D1189">
        <v>182</v>
      </c>
      <c r="E1189" t="s">
        <v>4253</v>
      </c>
      <c r="F1189">
        <v>2</v>
      </c>
      <c r="G1189" t="s">
        <v>4254</v>
      </c>
      <c r="H1189" t="s">
        <v>31032</v>
      </c>
      <c r="I1189">
        <v>11</v>
      </c>
      <c r="J1189">
        <v>64606174</v>
      </c>
      <c r="K1189">
        <v>64723197</v>
      </c>
      <c r="L1189">
        <v>117024</v>
      </c>
      <c r="M1189">
        <v>2</v>
      </c>
      <c r="N1189">
        <v>9379</v>
      </c>
      <c r="O1189" t="s">
        <v>4255</v>
      </c>
      <c r="P1189">
        <v>-2947</v>
      </c>
      <c r="Q1189" t="s">
        <v>4249</v>
      </c>
      <c r="R1189" t="s">
        <v>4250</v>
      </c>
      <c r="S1189" t="s">
        <v>31944</v>
      </c>
      <c r="T1189">
        <v>0.254431078355565</v>
      </c>
      <c r="U1189">
        <v>0.603102917160658</v>
      </c>
      <c r="V1189">
        <v>1.8260139576533301</v>
      </c>
      <c r="W1189">
        <v>0.427323497058756</v>
      </c>
      <c r="X1189">
        <v>0.73460997439807996</v>
      </c>
      <c r="Y1189">
        <v>-1.2868081240493301</v>
      </c>
      <c r="Z1189">
        <v>0.64127342146525201</v>
      </c>
      <c r="AA1189">
        <v>0.84521697243271998</v>
      </c>
      <c r="AB1189">
        <v>0.86253984934785299</v>
      </c>
      <c r="AC1189">
        <v>0.122775156056933</v>
      </c>
      <c r="AD1189">
        <v>0.68253123924728298</v>
      </c>
      <c r="AE1189">
        <v>-2.2868080762540899</v>
      </c>
      <c r="AF1189">
        <v>6.4397970358010495E-2</v>
      </c>
      <c r="AG1189">
        <v>0.57889197891446198</v>
      </c>
      <c r="AH1189">
        <v>2.7556245768506402</v>
      </c>
      <c r="AI1189">
        <v>0.81350599864527495</v>
      </c>
      <c r="AJ1189">
        <v>0.94390293416205995</v>
      </c>
      <c r="AK1189">
        <v>-0.418052673509966</v>
      </c>
    </row>
    <row r="1190" spans="1:37" x14ac:dyDescent="0.2">
      <c r="A1190" t="s">
        <v>3579</v>
      </c>
      <c r="B1190">
        <v>64726325</v>
      </c>
      <c r="C1190">
        <v>64726506</v>
      </c>
      <c r="D1190">
        <v>182</v>
      </c>
      <c r="E1190" t="s">
        <v>4256</v>
      </c>
      <c r="F1190">
        <v>5</v>
      </c>
      <c r="G1190" t="s">
        <v>4257</v>
      </c>
      <c r="H1190" t="s">
        <v>31000</v>
      </c>
      <c r="I1190">
        <v>11</v>
      </c>
      <c r="J1190">
        <v>64606174</v>
      </c>
      <c r="K1190">
        <v>64723197</v>
      </c>
      <c r="L1190">
        <v>117024</v>
      </c>
      <c r="M1190">
        <v>2</v>
      </c>
      <c r="N1190">
        <v>9379</v>
      </c>
      <c r="O1190" t="s">
        <v>4255</v>
      </c>
      <c r="P1190">
        <v>-3128</v>
      </c>
      <c r="Q1190" t="s">
        <v>4249</v>
      </c>
      <c r="R1190" t="s">
        <v>4250</v>
      </c>
      <c r="S1190" t="s">
        <v>31944</v>
      </c>
      <c r="T1190">
        <v>0.254431078355565</v>
      </c>
      <c r="U1190">
        <v>0.603102917160658</v>
      </c>
      <c r="V1190">
        <v>2.03596019282356</v>
      </c>
      <c r="W1190">
        <v>0.427323497058756</v>
      </c>
      <c r="X1190">
        <v>0.73460997439807996</v>
      </c>
      <c r="Y1190">
        <v>-1.07207093679624</v>
      </c>
      <c r="Z1190">
        <v>0.64127342146525201</v>
      </c>
      <c r="AA1190">
        <v>0.84521697243271998</v>
      </c>
      <c r="AB1190">
        <v>1.0724860823959701</v>
      </c>
      <c r="AC1190">
        <v>0.122775156056933</v>
      </c>
      <c r="AD1190">
        <v>0.68253123924728298</v>
      </c>
      <c r="AE1190">
        <v>-2.07207089856005</v>
      </c>
      <c r="AF1190">
        <v>6.4397970358010495E-2</v>
      </c>
      <c r="AG1190">
        <v>0.57889197891446198</v>
      </c>
      <c r="AH1190">
        <v>2.9655708120208799</v>
      </c>
      <c r="AI1190">
        <v>0.81350599864527495</v>
      </c>
      <c r="AJ1190">
        <v>0.94390293416205995</v>
      </c>
      <c r="AK1190">
        <v>-0.203315485098127</v>
      </c>
    </row>
    <row r="1191" spans="1:37" x14ac:dyDescent="0.2">
      <c r="A1191" t="s">
        <v>3579</v>
      </c>
      <c r="B1191">
        <v>64726506</v>
      </c>
      <c r="C1191">
        <v>64726687</v>
      </c>
      <c r="D1191">
        <v>182</v>
      </c>
      <c r="E1191" t="s">
        <v>4258</v>
      </c>
      <c r="F1191">
        <v>4</v>
      </c>
      <c r="G1191" t="s">
        <v>4259</v>
      </c>
      <c r="H1191" t="s">
        <v>31000</v>
      </c>
      <c r="I1191">
        <v>11</v>
      </c>
      <c r="J1191">
        <v>64606174</v>
      </c>
      <c r="K1191">
        <v>64723197</v>
      </c>
      <c r="L1191">
        <v>117024</v>
      </c>
      <c r="M1191">
        <v>2</v>
      </c>
      <c r="N1191">
        <v>9379</v>
      </c>
      <c r="O1191" t="s">
        <v>4255</v>
      </c>
      <c r="P1191">
        <v>-3309</v>
      </c>
      <c r="Q1191" t="s">
        <v>4249</v>
      </c>
      <c r="R1191" t="s">
        <v>4250</v>
      </c>
      <c r="S1191" t="s">
        <v>31944</v>
      </c>
      <c r="T1191">
        <v>0.254431078355565</v>
      </c>
      <c r="U1191">
        <v>0.603102917160658</v>
      </c>
      <c r="V1191">
        <v>2.2583526044131998</v>
      </c>
      <c r="W1191">
        <v>0.427323497058756</v>
      </c>
      <c r="X1191">
        <v>0.73460997439807996</v>
      </c>
      <c r="Y1191">
        <v>-1.01233113942978</v>
      </c>
      <c r="Z1191">
        <v>0.64127342146525201</v>
      </c>
      <c r="AA1191">
        <v>0.84521697243271998</v>
      </c>
      <c r="AB1191">
        <v>1.2948784939856</v>
      </c>
      <c r="AC1191">
        <v>0.122775156056933</v>
      </c>
      <c r="AD1191">
        <v>0.68253123924728298</v>
      </c>
      <c r="AE1191">
        <v>-2.01233110119359</v>
      </c>
      <c r="AF1191">
        <v>6.4397970358010495E-2</v>
      </c>
      <c r="AG1191">
        <v>0.57889197891446198</v>
      </c>
      <c r="AH1191">
        <v>3.1879632147919601</v>
      </c>
      <c r="AI1191">
        <v>0.81350599864527495</v>
      </c>
      <c r="AJ1191">
        <v>0.94390293416205995</v>
      </c>
      <c r="AK1191">
        <v>-0.14357568836682899</v>
      </c>
    </row>
    <row r="1192" spans="1:37" x14ac:dyDescent="0.2">
      <c r="A1192" t="s">
        <v>3579</v>
      </c>
      <c r="B1192">
        <v>64838483</v>
      </c>
      <c r="C1192">
        <v>64838652</v>
      </c>
      <c r="D1192">
        <v>170</v>
      </c>
      <c r="E1192" t="s">
        <v>4260</v>
      </c>
      <c r="F1192">
        <v>3</v>
      </c>
      <c r="G1192" t="s">
        <v>4261</v>
      </c>
      <c r="H1192" t="s">
        <v>31945</v>
      </c>
      <c r="I1192">
        <v>11</v>
      </c>
      <c r="J1192">
        <v>64833280</v>
      </c>
      <c r="K1192">
        <v>64833811</v>
      </c>
      <c r="L1192">
        <v>532</v>
      </c>
      <c r="M1192">
        <v>2</v>
      </c>
      <c r="N1192">
        <v>55561</v>
      </c>
      <c r="O1192" t="s">
        <v>4262</v>
      </c>
      <c r="P1192">
        <v>-4672</v>
      </c>
      <c r="Q1192" t="s">
        <v>4263</v>
      </c>
      <c r="R1192" t="s">
        <v>4264</v>
      </c>
      <c r="S1192" t="s">
        <v>31946</v>
      </c>
      <c r="T1192">
        <v>0.35387198439864398</v>
      </c>
      <c r="U1192">
        <v>0.603102917160658</v>
      </c>
      <c r="V1192">
        <v>-23.981475021678001</v>
      </c>
      <c r="W1192">
        <v>0.69201225521665499</v>
      </c>
      <c r="X1192">
        <v>0.95159051474143896</v>
      </c>
      <c r="Y1192">
        <v>-1.1710222337134</v>
      </c>
      <c r="Z1192">
        <v>1</v>
      </c>
      <c r="AA1192">
        <v>1</v>
      </c>
      <c r="AB1192">
        <v>-1.92924329183048</v>
      </c>
      <c r="AC1192">
        <v>0.30184355666711699</v>
      </c>
      <c r="AD1192">
        <v>0.68253123924728298</v>
      </c>
      <c r="AE1192">
        <v>-2.1710220363408501</v>
      </c>
      <c r="AF1192">
        <v>0.22065000948199101</v>
      </c>
      <c r="AG1192">
        <v>0.68151250837662902</v>
      </c>
      <c r="AH1192">
        <v>-23.6248743744728</v>
      </c>
      <c r="AI1192">
        <v>0.95029317176085903</v>
      </c>
      <c r="AJ1192">
        <v>0.98621344597861504</v>
      </c>
      <c r="AK1192">
        <v>-0.30226683940184701</v>
      </c>
    </row>
    <row r="1193" spans="1:37" x14ac:dyDescent="0.2">
      <c r="A1193" t="s">
        <v>3579</v>
      </c>
      <c r="B1193">
        <v>64903549</v>
      </c>
      <c r="C1193">
        <v>64903700</v>
      </c>
      <c r="D1193">
        <v>152</v>
      </c>
      <c r="E1193" t="s">
        <v>4265</v>
      </c>
      <c r="F1193">
        <v>8</v>
      </c>
      <c r="G1193" t="s">
        <v>4266</v>
      </c>
      <c r="H1193" t="s">
        <v>30999</v>
      </c>
      <c r="I1193">
        <v>11</v>
      </c>
      <c r="J1193">
        <v>64902387</v>
      </c>
      <c r="K1193">
        <v>64902455</v>
      </c>
      <c r="L1193">
        <v>69</v>
      </c>
      <c r="M1193">
        <v>2</v>
      </c>
      <c r="N1193">
        <v>102466727</v>
      </c>
      <c r="O1193" t="s">
        <v>4267</v>
      </c>
      <c r="P1193">
        <v>-1094</v>
      </c>
      <c r="Q1193" t="s">
        <v>4268</v>
      </c>
      <c r="R1193" t="s">
        <v>4269</v>
      </c>
      <c r="S1193" t="s">
        <v>31947</v>
      </c>
      <c r="T1193">
        <v>0.35387198439864398</v>
      </c>
      <c r="U1193">
        <v>0.603102917160658</v>
      </c>
      <c r="V1193">
        <v>-24.0513240934458</v>
      </c>
      <c r="W1193">
        <v>0.20525741147413201</v>
      </c>
      <c r="X1193">
        <v>0.704072456322962</v>
      </c>
      <c r="Y1193">
        <v>-25.167658918302401</v>
      </c>
      <c r="Z1193">
        <v>0.69013698642955401</v>
      </c>
      <c r="AA1193">
        <v>0.84521697243271998</v>
      </c>
      <c r="AB1193">
        <v>-0.43425448301645703</v>
      </c>
      <c r="AC1193">
        <v>7.0489011448141195E-2</v>
      </c>
      <c r="AD1193">
        <v>0.57684129297949804</v>
      </c>
      <c r="AE1193">
        <v>-25.167658918302401</v>
      </c>
      <c r="AF1193">
        <v>0.32549523997010099</v>
      </c>
      <c r="AG1193">
        <v>0.70473078222419605</v>
      </c>
      <c r="AH1193">
        <v>-24.369292807764801</v>
      </c>
      <c r="AI1193">
        <v>0.35038410267202102</v>
      </c>
      <c r="AJ1193">
        <v>0.78121606160956403</v>
      </c>
      <c r="AK1193">
        <v>-24.298903483202</v>
      </c>
    </row>
    <row r="1194" spans="1:37" x14ac:dyDescent="0.2">
      <c r="A1194" t="s">
        <v>3579</v>
      </c>
      <c r="B1194">
        <v>64903700</v>
      </c>
      <c r="C1194">
        <v>64903851</v>
      </c>
      <c r="D1194">
        <v>152</v>
      </c>
      <c r="E1194" t="s">
        <v>4270</v>
      </c>
      <c r="F1194">
        <v>4</v>
      </c>
      <c r="G1194" t="s">
        <v>4271</v>
      </c>
      <c r="H1194" t="s">
        <v>30999</v>
      </c>
      <c r="I1194">
        <v>11</v>
      </c>
      <c r="J1194">
        <v>64902387</v>
      </c>
      <c r="K1194">
        <v>64902455</v>
      </c>
      <c r="L1194">
        <v>69</v>
      </c>
      <c r="M1194">
        <v>2</v>
      </c>
      <c r="N1194">
        <v>102466727</v>
      </c>
      <c r="O1194" t="s">
        <v>4267</v>
      </c>
      <c r="P1194">
        <v>-1245</v>
      </c>
      <c r="Q1194" t="s">
        <v>4268</v>
      </c>
      <c r="R1194" t="s">
        <v>4269</v>
      </c>
      <c r="S1194" t="s">
        <v>31947</v>
      </c>
      <c r="T1194">
        <v>0.35387198439864398</v>
      </c>
      <c r="U1194">
        <v>0.603102917160658</v>
      </c>
      <c r="V1194">
        <v>-24.0513240934458</v>
      </c>
      <c r="W1194">
        <v>0.20525741147413201</v>
      </c>
      <c r="X1194">
        <v>0.704072456322962</v>
      </c>
      <c r="Y1194">
        <v>-25.167658918302401</v>
      </c>
      <c r="Z1194">
        <v>0.69013698642955401</v>
      </c>
      <c r="AA1194">
        <v>0.84521697243271998</v>
      </c>
      <c r="AB1194">
        <v>-0.43425448301645703</v>
      </c>
      <c r="AC1194">
        <v>7.0489011448141195E-2</v>
      </c>
      <c r="AD1194">
        <v>0.57684129297949804</v>
      </c>
      <c r="AE1194">
        <v>-25.167658918302401</v>
      </c>
      <c r="AF1194">
        <v>0.32549523997010099</v>
      </c>
      <c r="AG1194">
        <v>0.70473078222419605</v>
      </c>
      <c r="AH1194">
        <v>-24.369292807764801</v>
      </c>
      <c r="AI1194">
        <v>0.35038410267202102</v>
      </c>
      <c r="AJ1194">
        <v>0.78121606160956403</v>
      </c>
      <c r="AK1194">
        <v>-24.298903483202</v>
      </c>
    </row>
    <row r="1195" spans="1:37" x14ac:dyDescent="0.2">
      <c r="A1195" t="s">
        <v>3579</v>
      </c>
      <c r="B1195">
        <v>65225634</v>
      </c>
      <c r="C1195">
        <v>65225812</v>
      </c>
      <c r="D1195">
        <v>179</v>
      </c>
      <c r="E1195" t="s">
        <v>4272</v>
      </c>
      <c r="F1195">
        <v>7</v>
      </c>
      <c r="G1195" t="s">
        <v>4273</v>
      </c>
      <c r="H1195" t="s">
        <v>31948</v>
      </c>
      <c r="I1195">
        <v>11</v>
      </c>
      <c r="J1195">
        <v>65221161</v>
      </c>
      <c r="K1195">
        <v>65223852</v>
      </c>
      <c r="L1195">
        <v>2692</v>
      </c>
      <c r="M1195">
        <v>1</v>
      </c>
      <c r="N1195">
        <v>440044</v>
      </c>
      <c r="O1195" t="s">
        <v>4274</v>
      </c>
      <c r="P1195">
        <v>4473</v>
      </c>
      <c r="Q1195" t="s">
        <v>4275</v>
      </c>
      <c r="R1195" t="s">
        <v>4276</v>
      </c>
      <c r="S1195" t="s">
        <v>31949</v>
      </c>
      <c r="T1195">
        <v>0.32911398597860803</v>
      </c>
      <c r="U1195">
        <v>0.603102917160658</v>
      </c>
      <c r="V1195">
        <v>24.097219803143201</v>
      </c>
      <c r="W1195">
        <v>0.38920677604595899</v>
      </c>
      <c r="X1195">
        <v>0.704072456322962</v>
      </c>
      <c r="Y1195">
        <v>-23.895585954031699</v>
      </c>
      <c r="Z1195">
        <v>0.203350924423461</v>
      </c>
      <c r="AA1195">
        <v>0.72610664078822296</v>
      </c>
      <c r="AB1195">
        <v>24.322266011140499</v>
      </c>
      <c r="AC1195">
        <v>0.88945902157151002</v>
      </c>
      <c r="AD1195">
        <v>0.94068432309766403</v>
      </c>
      <c r="AE1195">
        <v>-0.36913648509504499</v>
      </c>
      <c r="AF1195">
        <v>1</v>
      </c>
      <c r="AG1195">
        <v>1</v>
      </c>
      <c r="AH1195">
        <v>0.64477090936608905</v>
      </c>
      <c r="AI1195">
        <v>0.24456414000292601</v>
      </c>
      <c r="AJ1195">
        <v>0.78121606160956403</v>
      </c>
      <c r="AK1195">
        <v>-24.2153508125146</v>
      </c>
    </row>
    <row r="1196" spans="1:37" x14ac:dyDescent="0.2">
      <c r="A1196" t="s">
        <v>3579</v>
      </c>
      <c r="B1196">
        <v>65225812</v>
      </c>
      <c r="C1196">
        <v>65225990</v>
      </c>
      <c r="D1196">
        <v>179</v>
      </c>
      <c r="E1196" t="s">
        <v>4277</v>
      </c>
      <c r="F1196">
        <v>19</v>
      </c>
      <c r="G1196" t="s">
        <v>4278</v>
      </c>
      <c r="H1196" t="s">
        <v>31948</v>
      </c>
      <c r="I1196">
        <v>11</v>
      </c>
      <c r="J1196">
        <v>65221161</v>
      </c>
      <c r="K1196">
        <v>65223852</v>
      </c>
      <c r="L1196">
        <v>2692</v>
      </c>
      <c r="M1196">
        <v>1</v>
      </c>
      <c r="N1196">
        <v>440044</v>
      </c>
      <c r="O1196" t="s">
        <v>4274</v>
      </c>
      <c r="P1196">
        <v>4651</v>
      </c>
      <c r="Q1196" t="s">
        <v>4275</v>
      </c>
      <c r="R1196" t="s">
        <v>4276</v>
      </c>
      <c r="S1196" t="s">
        <v>31949</v>
      </c>
      <c r="T1196">
        <v>0.32911398597860803</v>
      </c>
      <c r="U1196">
        <v>0.603102917160658</v>
      </c>
      <c r="V1196">
        <v>24.097219803143201</v>
      </c>
      <c r="W1196">
        <v>0.38920677604595899</v>
      </c>
      <c r="X1196">
        <v>0.704072456322962</v>
      </c>
      <c r="Y1196">
        <v>-23.895585954031699</v>
      </c>
      <c r="Z1196">
        <v>0.203350924423461</v>
      </c>
      <c r="AA1196">
        <v>0.72610664078822296</v>
      </c>
      <c r="AB1196">
        <v>24.322266011140499</v>
      </c>
      <c r="AC1196">
        <v>0.88945902157151002</v>
      </c>
      <c r="AD1196">
        <v>0.94068432309766403</v>
      </c>
      <c r="AE1196">
        <v>-0.36913648509504499</v>
      </c>
      <c r="AF1196">
        <v>1</v>
      </c>
      <c r="AG1196">
        <v>1</v>
      </c>
      <c r="AH1196">
        <v>0.64477090936608905</v>
      </c>
      <c r="AI1196">
        <v>0.24456414000292601</v>
      </c>
      <c r="AJ1196">
        <v>0.78121606160956403</v>
      </c>
      <c r="AK1196">
        <v>-24.2153508125146</v>
      </c>
    </row>
    <row r="1197" spans="1:37" x14ac:dyDescent="0.2">
      <c r="A1197" t="s">
        <v>3579</v>
      </c>
      <c r="B1197">
        <v>65226075</v>
      </c>
      <c r="C1197">
        <v>65226365</v>
      </c>
      <c r="D1197">
        <v>291</v>
      </c>
      <c r="E1197" t="s">
        <v>4279</v>
      </c>
      <c r="F1197">
        <v>5</v>
      </c>
      <c r="G1197" t="s">
        <v>4280</v>
      </c>
      <c r="H1197" t="s">
        <v>31950</v>
      </c>
      <c r="I1197">
        <v>11</v>
      </c>
      <c r="J1197">
        <v>65221161</v>
      </c>
      <c r="K1197">
        <v>65223852</v>
      </c>
      <c r="L1197">
        <v>2692</v>
      </c>
      <c r="M1197">
        <v>1</v>
      </c>
      <c r="N1197">
        <v>440044</v>
      </c>
      <c r="O1197" t="s">
        <v>4274</v>
      </c>
      <c r="P1197">
        <v>4914</v>
      </c>
      <c r="Q1197" t="s">
        <v>4275</v>
      </c>
      <c r="R1197" t="s">
        <v>4276</v>
      </c>
      <c r="S1197" t="s">
        <v>31949</v>
      </c>
      <c r="T1197">
        <v>0.32911398597860803</v>
      </c>
      <c r="U1197">
        <v>0.603102917160658</v>
      </c>
      <c r="V1197">
        <v>24.097219803143201</v>
      </c>
      <c r="W1197">
        <v>0.38920677604595899</v>
      </c>
      <c r="X1197">
        <v>0.704072456322962</v>
      </c>
      <c r="Y1197">
        <v>-23.895585954031699</v>
      </c>
      <c r="Z1197">
        <v>0.203350924423461</v>
      </c>
      <c r="AA1197">
        <v>0.72610664078822296</v>
      </c>
      <c r="AB1197">
        <v>24.322266011140499</v>
      </c>
      <c r="AC1197">
        <v>0.88945902157151002</v>
      </c>
      <c r="AD1197">
        <v>0.94068432309766403</v>
      </c>
      <c r="AE1197">
        <v>-0.36913648509504499</v>
      </c>
      <c r="AF1197">
        <v>1</v>
      </c>
      <c r="AG1197">
        <v>1</v>
      </c>
      <c r="AH1197">
        <v>0.64477090936608905</v>
      </c>
      <c r="AI1197">
        <v>0.24456414000292601</v>
      </c>
      <c r="AJ1197">
        <v>0.78121606160956403</v>
      </c>
      <c r="AK1197">
        <v>-24.2153508125146</v>
      </c>
    </row>
    <row r="1198" spans="1:37" x14ac:dyDescent="0.2">
      <c r="A1198" t="s">
        <v>3579</v>
      </c>
      <c r="B1198">
        <v>65584748</v>
      </c>
      <c r="C1198">
        <v>65584926</v>
      </c>
      <c r="D1198">
        <v>179</v>
      </c>
      <c r="E1198" t="s">
        <v>4281</v>
      </c>
      <c r="F1198">
        <v>17</v>
      </c>
      <c r="G1198" t="s">
        <v>4282</v>
      </c>
      <c r="H1198" t="s">
        <v>30987</v>
      </c>
      <c r="I1198">
        <v>11</v>
      </c>
      <c r="J1198">
        <v>65584295</v>
      </c>
      <c r="K1198">
        <v>65592462</v>
      </c>
      <c r="L1198">
        <v>8168</v>
      </c>
      <c r="M1198">
        <v>1</v>
      </c>
      <c r="N1198">
        <v>254102</v>
      </c>
      <c r="O1198" t="s">
        <v>4283</v>
      </c>
      <c r="P1198">
        <v>453</v>
      </c>
      <c r="Q1198" t="s">
        <v>4284</v>
      </c>
      <c r="R1198" t="s">
        <v>4285</v>
      </c>
      <c r="S1198" t="s">
        <v>31951</v>
      </c>
      <c r="T1198">
        <v>0.93943752600822705</v>
      </c>
      <c r="U1198">
        <v>1</v>
      </c>
      <c r="V1198">
        <v>0.56237100510523996</v>
      </c>
      <c r="W1198">
        <v>0.20525741147413201</v>
      </c>
      <c r="X1198">
        <v>0.704072456322962</v>
      </c>
      <c r="Y1198">
        <v>-25.195825075384299</v>
      </c>
      <c r="Z1198">
        <v>0.55428001561304696</v>
      </c>
      <c r="AA1198">
        <v>0.84521697243271998</v>
      </c>
      <c r="AB1198">
        <v>-0.40110307559068098</v>
      </c>
      <c r="AC1198">
        <v>0.56718065613419599</v>
      </c>
      <c r="AD1198">
        <v>0.87989882095915395</v>
      </c>
      <c r="AE1198">
        <v>-2.8700432796976298</v>
      </c>
      <c r="AF1198">
        <v>0.45724430223818102</v>
      </c>
      <c r="AG1198">
        <v>0.80674443595273604</v>
      </c>
      <c r="AH1198">
        <v>1.49198161634737</v>
      </c>
      <c r="AI1198">
        <v>0.17351581260912399</v>
      </c>
      <c r="AJ1198">
        <v>0.78121606160956403</v>
      </c>
      <c r="AK1198">
        <v>-24.6210152164923</v>
      </c>
    </row>
    <row r="1199" spans="1:37" x14ac:dyDescent="0.2">
      <c r="A1199" t="s">
        <v>3579</v>
      </c>
      <c r="B1199">
        <v>65584926</v>
      </c>
      <c r="C1199">
        <v>65585104</v>
      </c>
      <c r="D1199">
        <v>179</v>
      </c>
      <c r="E1199" t="s">
        <v>4286</v>
      </c>
      <c r="F1199">
        <v>18</v>
      </c>
      <c r="G1199" t="s">
        <v>4287</v>
      </c>
      <c r="H1199" t="s">
        <v>30987</v>
      </c>
      <c r="I1199">
        <v>11</v>
      </c>
      <c r="J1199">
        <v>65584295</v>
      </c>
      <c r="K1199">
        <v>65592462</v>
      </c>
      <c r="L1199">
        <v>8168</v>
      </c>
      <c r="M1199">
        <v>1</v>
      </c>
      <c r="N1199">
        <v>254102</v>
      </c>
      <c r="O1199" t="s">
        <v>4283</v>
      </c>
      <c r="P1199">
        <v>631</v>
      </c>
      <c r="Q1199" t="s">
        <v>4284</v>
      </c>
      <c r="R1199" t="s">
        <v>4285</v>
      </c>
      <c r="S1199" t="s">
        <v>31951</v>
      </c>
      <c r="T1199">
        <v>0.93943752600822705</v>
      </c>
      <c r="U1199">
        <v>1</v>
      </c>
      <c r="V1199">
        <v>0.56237100510523996</v>
      </c>
      <c r="W1199">
        <v>0.20525741147413201</v>
      </c>
      <c r="X1199">
        <v>0.704072456322962</v>
      </c>
      <c r="Y1199">
        <v>-25.195825075384299</v>
      </c>
      <c r="Z1199">
        <v>0.55428001561304696</v>
      </c>
      <c r="AA1199">
        <v>0.84521697243271998</v>
      </c>
      <c r="AB1199">
        <v>-0.40110307559068098</v>
      </c>
      <c r="AC1199">
        <v>0.56718065613419599</v>
      </c>
      <c r="AD1199">
        <v>0.87989882095915395</v>
      </c>
      <c r="AE1199">
        <v>-2.8700432796976298</v>
      </c>
      <c r="AF1199">
        <v>0.45724430223818102</v>
      </c>
      <c r="AG1199">
        <v>0.80674443595273604</v>
      </c>
      <c r="AH1199">
        <v>1.49198161634737</v>
      </c>
      <c r="AI1199">
        <v>0.17351581260912399</v>
      </c>
      <c r="AJ1199">
        <v>0.78121606160956403</v>
      </c>
      <c r="AK1199">
        <v>-24.6210152164923</v>
      </c>
    </row>
    <row r="1200" spans="1:37" x14ac:dyDescent="0.2">
      <c r="A1200" t="s">
        <v>3579</v>
      </c>
      <c r="B1200">
        <v>65607226</v>
      </c>
      <c r="C1200">
        <v>65607524</v>
      </c>
      <c r="D1200">
        <v>299</v>
      </c>
      <c r="E1200" t="s">
        <v>4288</v>
      </c>
      <c r="F1200">
        <v>45</v>
      </c>
      <c r="G1200" t="s">
        <v>4289</v>
      </c>
      <c r="H1200" t="s">
        <v>30987</v>
      </c>
      <c r="I1200">
        <v>11</v>
      </c>
      <c r="J1200">
        <v>65597756</v>
      </c>
      <c r="K1200">
        <v>65607026</v>
      </c>
      <c r="L1200">
        <v>9271</v>
      </c>
      <c r="M1200">
        <v>2</v>
      </c>
      <c r="N1200">
        <v>4296</v>
      </c>
      <c r="O1200" t="s">
        <v>4290</v>
      </c>
      <c r="P1200">
        <v>-200</v>
      </c>
      <c r="Q1200" t="s">
        <v>4291</v>
      </c>
      <c r="R1200" t="s">
        <v>4292</v>
      </c>
      <c r="S1200" t="s">
        <v>31952</v>
      </c>
      <c r="T1200">
        <v>0.32911398597860803</v>
      </c>
      <c r="U1200">
        <v>0.603102917160658</v>
      </c>
      <c r="V1200">
        <v>21.275398567898399</v>
      </c>
      <c r="W1200">
        <v>0.38920677604595899</v>
      </c>
      <c r="X1200">
        <v>0.704072456322962</v>
      </c>
      <c r="Y1200">
        <v>-21.0737647919862</v>
      </c>
      <c r="Z1200">
        <v>0.48464167878831399</v>
      </c>
      <c r="AA1200">
        <v>0.84435025072159198</v>
      </c>
      <c r="AB1200">
        <v>20.3119249838876</v>
      </c>
      <c r="AC1200">
        <v>0.21073619169722799</v>
      </c>
      <c r="AD1200">
        <v>0.68253123924728298</v>
      </c>
      <c r="AE1200">
        <v>-21.0737647919862</v>
      </c>
      <c r="AF1200">
        <v>0.16793847098801201</v>
      </c>
      <c r="AG1200">
        <v>0.68151250837662902</v>
      </c>
      <c r="AH1200">
        <v>21.275398567898399</v>
      </c>
      <c r="AI1200">
        <v>0.52399907623471598</v>
      </c>
      <c r="AJ1200">
        <v>0.78121606160956403</v>
      </c>
      <c r="AK1200">
        <v>-20.2050098652286</v>
      </c>
    </row>
    <row r="1201" spans="1:37" x14ac:dyDescent="0.2">
      <c r="A1201" t="s">
        <v>3579</v>
      </c>
      <c r="B1201">
        <v>65607617</v>
      </c>
      <c r="C1201">
        <v>65607916</v>
      </c>
      <c r="D1201">
        <v>300</v>
      </c>
      <c r="E1201" t="s">
        <v>4293</v>
      </c>
      <c r="F1201">
        <v>19</v>
      </c>
      <c r="G1201" t="s">
        <v>4294</v>
      </c>
      <c r="H1201" t="s">
        <v>30987</v>
      </c>
      <c r="I1201">
        <v>11</v>
      </c>
      <c r="J1201">
        <v>65607165</v>
      </c>
      <c r="K1201">
        <v>65607870</v>
      </c>
      <c r="L1201">
        <v>706</v>
      </c>
      <c r="M1201">
        <v>2</v>
      </c>
      <c r="N1201">
        <v>4296</v>
      </c>
      <c r="O1201" t="s">
        <v>4295</v>
      </c>
      <c r="P1201">
        <v>0</v>
      </c>
      <c r="Q1201" t="s">
        <v>4291</v>
      </c>
      <c r="R1201" t="s">
        <v>4292</v>
      </c>
      <c r="S1201" t="s">
        <v>31952</v>
      </c>
      <c r="T1201" t="s">
        <v>40</v>
      </c>
      <c r="U1201" t="s">
        <v>40</v>
      </c>
      <c r="V1201">
        <v>0</v>
      </c>
      <c r="W1201" t="s">
        <v>40</v>
      </c>
      <c r="X1201" t="s">
        <v>40</v>
      </c>
      <c r="Y1201">
        <v>0</v>
      </c>
      <c r="Z1201" t="s">
        <v>40</v>
      </c>
      <c r="AA1201" t="s">
        <v>40</v>
      </c>
      <c r="AB1201">
        <v>0</v>
      </c>
      <c r="AC1201" t="s">
        <v>40</v>
      </c>
      <c r="AD1201" t="s">
        <v>40</v>
      </c>
      <c r="AE1201">
        <v>0</v>
      </c>
      <c r="AF1201" t="s">
        <v>40</v>
      </c>
      <c r="AG1201" t="s">
        <v>40</v>
      </c>
      <c r="AH1201">
        <v>0</v>
      </c>
      <c r="AI1201" t="s">
        <v>40</v>
      </c>
      <c r="AJ1201" t="s">
        <v>40</v>
      </c>
      <c r="AK1201">
        <v>0</v>
      </c>
    </row>
    <row r="1202" spans="1:37" x14ac:dyDescent="0.2">
      <c r="A1202" t="s">
        <v>3579</v>
      </c>
      <c r="B1202">
        <v>65650321</v>
      </c>
      <c r="C1202">
        <v>65650475</v>
      </c>
      <c r="D1202">
        <v>155</v>
      </c>
      <c r="E1202" t="s">
        <v>4296</v>
      </c>
      <c r="F1202">
        <v>0</v>
      </c>
      <c r="G1202" t="s">
        <v>4297</v>
      </c>
      <c r="H1202" t="s">
        <v>30987</v>
      </c>
      <c r="I1202">
        <v>11</v>
      </c>
      <c r="J1202">
        <v>65650282</v>
      </c>
      <c r="K1202">
        <v>65650918</v>
      </c>
      <c r="L1202">
        <v>637</v>
      </c>
      <c r="M1202">
        <v>1</v>
      </c>
      <c r="N1202">
        <v>6494</v>
      </c>
      <c r="O1202" t="s">
        <v>4298</v>
      </c>
      <c r="P1202">
        <v>39</v>
      </c>
      <c r="Q1202" t="s">
        <v>4299</v>
      </c>
      <c r="R1202" t="s">
        <v>4300</v>
      </c>
      <c r="S1202" t="s">
        <v>31953</v>
      </c>
      <c r="T1202">
        <v>7.3374270299014499E-2</v>
      </c>
      <c r="U1202">
        <v>0.603102917160658</v>
      </c>
      <c r="V1202">
        <v>25.028216958013701</v>
      </c>
      <c r="W1202">
        <v>0.94541066367716797</v>
      </c>
      <c r="X1202">
        <v>0.95159051474143896</v>
      </c>
      <c r="Y1202">
        <v>-3.2448131581382502</v>
      </c>
      <c r="Z1202">
        <v>0.203350924423461</v>
      </c>
      <c r="AA1202">
        <v>0.72610664078822296</v>
      </c>
      <c r="AB1202">
        <v>24.0647428740936</v>
      </c>
      <c r="AC1202">
        <v>0.92091778829119397</v>
      </c>
      <c r="AD1202">
        <v>0.94068432309766403</v>
      </c>
      <c r="AE1202">
        <v>-0.86583794786820301</v>
      </c>
      <c r="AF1202">
        <v>1.3497623430991999E-2</v>
      </c>
      <c r="AG1202">
        <v>0.476038960109122</v>
      </c>
      <c r="AH1202">
        <v>25.028216958013701</v>
      </c>
      <c r="AI1202">
        <v>0.98342151819761803</v>
      </c>
      <c r="AJ1202">
        <v>0.98789258377071898</v>
      </c>
      <c r="AK1202">
        <v>-3.2395592964340398</v>
      </c>
    </row>
    <row r="1203" spans="1:37" x14ac:dyDescent="0.2">
      <c r="A1203" t="s">
        <v>3579</v>
      </c>
      <c r="B1203">
        <v>65650475</v>
      </c>
      <c r="C1203">
        <v>65650629</v>
      </c>
      <c r="D1203">
        <v>155</v>
      </c>
      <c r="E1203" t="s">
        <v>4301</v>
      </c>
      <c r="F1203">
        <v>6</v>
      </c>
      <c r="G1203" t="s">
        <v>4302</v>
      </c>
      <c r="H1203" t="s">
        <v>30987</v>
      </c>
      <c r="I1203">
        <v>11</v>
      </c>
      <c r="J1203">
        <v>65650282</v>
      </c>
      <c r="K1203">
        <v>65650918</v>
      </c>
      <c r="L1203">
        <v>637</v>
      </c>
      <c r="M1203">
        <v>1</v>
      </c>
      <c r="N1203">
        <v>6494</v>
      </c>
      <c r="O1203" t="s">
        <v>4298</v>
      </c>
      <c r="P1203">
        <v>193</v>
      </c>
      <c r="Q1203" t="s">
        <v>4299</v>
      </c>
      <c r="R1203" t="s">
        <v>4300</v>
      </c>
      <c r="S1203" t="s">
        <v>31953</v>
      </c>
      <c r="T1203">
        <v>7.3374270299014499E-2</v>
      </c>
      <c r="U1203">
        <v>0.603102917160658</v>
      </c>
      <c r="V1203">
        <v>25.028216958013701</v>
      </c>
      <c r="W1203">
        <v>0.94541066367716797</v>
      </c>
      <c r="X1203">
        <v>0.95159051474143896</v>
      </c>
      <c r="Y1203">
        <v>-3.2448131581382502</v>
      </c>
      <c r="Z1203">
        <v>0.203350924423461</v>
      </c>
      <c r="AA1203">
        <v>0.72610664078822296</v>
      </c>
      <c r="AB1203">
        <v>24.0647428740936</v>
      </c>
      <c r="AC1203">
        <v>0.92091778829119397</v>
      </c>
      <c r="AD1203">
        <v>0.94068432309766403</v>
      </c>
      <c r="AE1203">
        <v>-0.86583794786820301</v>
      </c>
      <c r="AF1203">
        <v>1.3497623430991999E-2</v>
      </c>
      <c r="AG1203">
        <v>0.476038960109122</v>
      </c>
      <c r="AH1203">
        <v>25.028216958013701</v>
      </c>
      <c r="AI1203">
        <v>0.98342151819761803</v>
      </c>
      <c r="AJ1203">
        <v>0.98789258377071898</v>
      </c>
      <c r="AK1203">
        <v>-3.2395592964340398</v>
      </c>
    </row>
    <row r="1204" spans="1:37" x14ac:dyDescent="0.2">
      <c r="A1204" t="s">
        <v>3579</v>
      </c>
      <c r="B1204">
        <v>65650629</v>
      </c>
      <c r="C1204">
        <v>65650783</v>
      </c>
      <c r="D1204">
        <v>155</v>
      </c>
      <c r="E1204" t="s">
        <v>4303</v>
      </c>
      <c r="F1204">
        <v>6</v>
      </c>
      <c r="G1204" t="s">
        <v>4304</v>
      </c>
      <c r="H1204" t="s">
        <v>30987</v>
      </c>
      <c r="I1204">
        <v>11</v>
      </c>
      <c r="J1204">
        <v>65650282</v>
      </c>
      <c r="K1204">
        <v>65650918</v>
      </c>
      <c r="L1204">
        <v>637</v>
      </c>
      <c r="M1204">
        <v>1</v>
      </c>
      <c r="N1204">
        <v>6494</v>
      </c>
      <c r="O1204" t="s">
        <v>4298</v>
      </c>
      <c r="P1204">
        <v>347</v>
      </c>
      <c r="Q1204" t="s">
        <v>4299</v>
      </c>
      <c r="R1204" t="s">
        <v>4300</v>
      </c>
      <c r="S1204" t="s">
        <v>31953</v>
      </c>
      <c r="T1204">
        <v>3.5551012810344097E-2</v>
      </c>
      <c r="U1204">
        <v>0.603102917160658</v>
      </c>
      <c r="V1204">
        <v>25.897233495598201</v>
      </c>
      <c r="W1204">
        <v>0.65075386537994595</v>
      </c>
      <c r="X1204">
        <v>0.94119559056004798</v>
      </c>
      <c r="Y1204">
        <v>-4.7412635632491096</v>
      </c>
      <c r="Z1204">
        <v>0.136920528570767</v>
      </c>
      <c r="AA1204">
        <v>0.72610664078822296</v>
      </c>
      <c r="AB1204">
        <v>24.933759393554102</v>
      </c>
      <c r="AC1204">
        <v>0.56718065613419599</v>
      </c>
      <c r="AD1204">
        <v>0.87989882095915395</v>
      </c>
      <c r="AE1204">
        <v>-2.8186204381036699</v>
      </c>
      <c r="AF1204">
        <v>3.9401877639471897E-3</v>
      </c>
      <c r="AG1204">
        <v>0.476038960109122</v>
      </c>
      <c r="AH1204">
        <v>25.897233495598201</v>
      </c>
      <c r="AI1204">
        <v>0.75770813086964806</v>
      </c>
      <c r="AJ1204">
        <v>0.91200148566411499</v>
      </c>
      <c r="AK1204">
        <v>-4.13950791410163</v>
      </c>
    </row>
    <row r="1205" spans="1:37" x14ac:dyDescent="0.2">
      <c r="A1205" t="s">
        <v>3579</v>
      </c>
      <c r="B1205">
        <v>65886843</v>
      </c>
      <c r="C1205">
        <v>65886993</v>
      </c>
      <c r="D1205">
        <v>151</v>
      </c>
      <c r="E1205" t="s">
        <v>4305</v>
      </c>
      <c r="F1205">
        <v>1</v>
      </c>
      <c r="G1205" t="s">
        <v>4306</v>
      </c>
      <c r="H1205" t="s">
        <v>30999</v>
      </c>
      <c r="I1205">
        <v>11</v>
      </c>
      <c r="J1205">
        <v>65884912</v>
      </c>
      <c r="K1205">
        <v>65885710</v>
      </c>
      <c r="L1205">
        <v>799</v>
      </c>
      <c r="M1205">
        <v>2</v>
      </c>
      <c r="N1205">
        <v>9158</v>
      </c>
      <c r="O1205" t="s">
        <v>4307</v>
      </c>
      <c r="P1205">
        <v>-1133</v>
      </c>
      <c r="Q1205" t="s">
        <v>4308</v>
      </c>
      <c r="R1205" t="s">
        <v>4309</v>
      </c>
      <c r="S1205" t="s">
        <v>31954</v>
      </c>
      <c r="T1205">
        <v>0.32911398597860803</v>
      </c>
      <c r="U1205">
        <v>0.603102917160658</v>
      </c>
      <c r="V1205">
        <v>24.463989166227702</v>
      </c>
      <c r="W1205">
        <v>0.38920677604595899</v>
      </c>
      <c r="X1205">
        <v>0.704072456322962</v>
      </c>
      <c r="Y1205">
        <v>-24.262355314409302</v>
      </c>
      <c r="Z1205">
        <v>0.48464167878831399</v>
      </c>
      <c r="AA1205">
        <v>0.84435025072159198</v>
      </c>
      <c r="AB1205">
        <v>23.5005151014776</v>
      </c>
      <c r="AC1205">
        <v>0.21073619169722799</v>
      </c>
      <c r="AD1205">
        <v>0.68253123924728298</v>
      </c>
      <c r="AE1205">
        <v>-24.262355314409302</v>
      </c>
      <c r="AF1205">
        <v>0.16793847098801201</v>
      </c>
      <c r="AG1205">
        <v>0.68151250837662902</v>
      </c>
      <c r="AH1205">
        <v>24.463989166227702</v>
      </c>
      <c r="AI1205">
        <v>0.52399907623471598</v>
      </c>
      <c r="AJ1205">
        <v>0.78121606160956403</v>
      </c>
      <c r="AK1205">
        <v>-23.3935999069123</v>
      </c>
    </row>
    <row r="1206" spans="1:37" x14ac:dyDescent="0.2">
      <c r="A1206" t="s">
        <v>3579</v>
      </c>
      <c r="B1206">
        <v>65886993</v>
      </c>
      <c r="C1206">
        <v>65887143</v>
      </c>
      <c r="D1206">
        <v>151</v>
      </c>
      <c r="E1206" t="s">
        <v>4310</v>
      </c>
      <c r="F1206">
        <v>0</v>
      </c>
      <c r="G1206" t="s">
        <v>4311</v>
      </c>
      <c r="H1206" t="s">
        <v>30999</v>
      </c>
      <c r="I1206">
        <v>11</v>
      </c>
      <c r="J1206">
        <v>65884912</v>
      </c>
      <c r="K1206">
        <v>65885710</v>
      </c>
      <c r="L1206">
        <v>799</v>
      </c>
      <c r="M1206">
        <v>2</v>
      </c>
      <c r="N1206">
        <v>9158</v>
      </c>
      <c r="O1206" t="s">
        <v>4307</v>
      </c>
      <c r="P1206">
        <v>-1283</v>
      </c>
      <c r="Q1206" t="s">
        <v>4308</v>
      </c>
      <c r="R1206" t="s">
        <v>4309</v>
      </c>
      <c r="S1206" t="s">
        <v>31954</v>
      </c>
      <c r="T1206">
        <v>0.32911398597860803</v>
      </c>
      <c r="U1206">
        <v>0.603102917160658</v>
      </c>
      <c r="V1206">
        <v>24.463989166227702</v>
      </c>
      <c r="W1206">
        <v>0.38920677604595899</v>
      </c>
      <c r="X1206">
        <v>0.704072456322962</v>
      </c>
      <c r="Y1206">
        <v>-24.262355314409302</v>
      </c>
      <c r="Z1206">
        <v>0.48464167878831399</v>
      </c>
      <c r="AA1206">
        <v>0.84435025072159198</v>
      </c>
      <c r="AB1206">
        <v>23.5005151014776</v>
      </c>
      <c r="AC1206">
        <v>0.21073619169722799</v>
      </c>
      <c r="AD1206">
        <v>0.68253123924728298</v>
      </c>
      <c r="AE1206">
        <v>-24.262355314409302</v>
      </c>
      <c r="AF1206">
        <v>0.16793847098801201</v>
      </c>
      <c r="AG1206">
        <v>0.68151250837662902</v>
      </c>
      <c r="AH1206">
        <v>24.463989166227702</v>
      </c>
      <c r="AI1206">
        <v>0.52399907623471598</v>
      </c>
      <c r="AJ1206">
        <v>0.78121606160956403</v>
      </c>
      <c r="AK1206">
        <v>-23.3935999069123</v>
      </c>
    </row>
    <row r="1207" spans="1:37" x14ac:dyDescent="0.2">
      <c r="A1207" t="s">
        <v>3579</v>
      </c>
      <c r="B1207">
        <v>65958874</v>
      </c>
      <c r="C1207">
        <v>65959058</v>
      </c>
      <c r="D1207">
        <v>185</v>
      </c>
      <c r="E1207" t="s">
        <v>4312</v>
      </c>
      <c r="F1207">
        <v>6</v>
      </c>
      <c r="G1207" t="s">
        <v>4313</v>
      </c>
      <c r="H1207" t="s">
        <v>31032</v>
      </c>
      <c r="I1207">
        <v>11</v>
      </c>
      <c r="J1207">
        <v>65961728</v>
      </c>
      <c r="K1207">
        <v>65964512</v>
      </c>
      <c r="L1207">
        <v>2785</v>
      </c>
      <c r="M1207">
        <v>1</v>
      </c>
      <c r="N1207">
        <v>9092</v>
      </c>
      <c r="O1207" t="s">
        <v>4314</v>
      </c>
      <c r="P1207">
        <v>-2670</v>
      </c>
      <c r="Q1207" t="s">
        <v>4315</v>
      </c>
      <c r="R1207" t="s">
        <v>4316</v>
      </c>
      <c r="S1207" t="s">
        <v>31955</v>
      </c>
      <c r="T1207">
        <v>0.32911398597860803</v>
      </c>
      <c r="U1207">
        <v>0.603102917160658</v>
      </c>
      <c r="V1207">
        <v>24.348511954002898</v>
      </c>
      <c r="W1207">
        <v>0.38920677604595899</v>
      </c>
      <c r="X1207">
        <v>0.704072456322962</v>
      </c>
      <c r="Y1207">
        <v>-24.1468781029638</v>
      </c>
      <c r="Z1207">
        <v>0.48464167878831399</v>
      </c>
      <c r="AA1207">
        <v>0.84435025072159198</v>
      </c>
      <c r="AB1207">
        <v>23.385037894188201</v>
      </c>
      <c r="AC1207">
        <v>0.21073619169722799</v>
      </c>
      <c r="AD1207">
        <v>0.68253123924728298</v>
      </c>
      <c r="AE1207">
        <v>-24.1468781029638</v>
      </c>
      <c r="AF1207">
        <v>0.16793847098801201</v>
      </c>
      <c r="AG1207">
        <v>0.68151250837662902</v>
      </c>
      <c r="AH1207">
        <v>24.348511954002898</v>
      </c>
      <c r="AI1207">
        <v>0.52399907623471598</v>
      </c>
      <c r="AJ1207">
        <v>0.78121606160956403</v>
      </c>
      <c r="AK1207">
        <v>-23.2781227004022</v>
      </c>
    </row>
    <row r="1208" spans="1:37" x14ac:dyDescent="0.2">
      <c r="A1208" t="s">
        <v>3579</v>
      </c>
      <c r="B1208">
        <v>66319562</v>
      </c>
      <c r="C1208">
        <v>66319703</v>
      </c>
      <c r="D1208">
        <v>142</v>
      </c>
      <c r="E1208" t="s">
        <v>4317</v>
      </c>
      <c r="F1208">
        <v>2</v>
      </c>
      <c r="G1208" t="s">
        <v>4318</v>
      </c>
      <c r="H1208" t="s">
        <v>31032</v>
      </c>
      <c r="I1208">
        <v>11</v>
      </c>
      <c r="J1208">
        <v>66314494</v>
      </c>
      <c r="K1208">
        <v>66317044</v>
      </c>
      <c r="L1208">
        <v>2551</v>
      </c>
      <c r="M1208">
        <v>2</v>
      </c>
      <c r="N1208">
        <v>57124</v>
      </c>
      <c r="O1208" t="s">
        <v>4319</v>
      </c>
      <c r="P1208">
        <v>-2518</v>
      </c>
      <c r="Q1208" t="s">
        <v>4320</v>
      </c>
      <c r="R1208" t="s">
        <v>4321</v>
      </c>
      <c r="S1208" t="s">
        <v>31956</v>
      </c>
      <c r="T1208">
        <v>0.35387198439864398</v>
      </c>
      <c r="U1208">
        <v>0.603102917160658</v>
      </c>
      <c r="V1208">
        <v>-23.383563063581501</v>
      </c>
      <c r="W1208">
        <v>0.94541066367716797</v>
      </c>
      <c r="X1208">
        <v>0.95159051474143896</v>
      </c>
      <c r="Y1208">
        <v>-2.4509763697749398</v>
      </c>
      <c r="Z1208">
        <v>0.65379035313853895</v>
      </c>
      <c r="AA1208">
        <v>0.84521697243271998</v>
      </c>
      <c r="AB1208">
        <v>-3.61969476487464</v>
      </c>
      <c r="AC1208">
        <v>0.71753805159658501</v>
      </c>
      <c r="AD1208">
        <v>0.87989882095915395</v>
      </c>
      <c r="AE1208">
        <v>-3.4509755802852302</v>
      </c>
      <c r="AF1208">
        <v>0.32549523997010099</v>
      </c>
      <c r="AG1208">
        <v>0.70473078222419605</v>
      </c>
      <c r="AH1208">
        <v>-22.6569411002205</v>
      </c>
      <c r="AI1208">
        <v>0.59609816080359102</v>
      </c>
      <c r="AJ1208">
        <v>0.78121606160956403</v>
      </c>
      <c r="AK1208">
        <v>-1.58222102232971</v>
      </c>
    </row>
    <row r="1209" spans="1:37" x14ac:dyDescent="0.2">
      <c r="A1209" t="s">
        <v>3579</v>
      </c>
      <c r="B1209">
        <v>66319703</v>
      </c>
      <c r="C1209">
        <v>66319844</v>
      </c>
      <c r="D1209">
        <v>142</v>
      </c>
      <c r="E1209" t="s">
        <v>4322</v>
      </c>
      <c r="F1209">
        <v>4</v>
      </c>
      <c r="G1209" t="s">
        <v>4323</v>
      </c>
      <c r="H1209" t="s">
        <v>31032</v>
      </c>
      <c r="I1209">
        <v>11</v>
      </c>
      <c r="J1209">
        <v>66314494</v>
      </c>
      <c r="K1209">
        <v>66317044</v>
      </c>
      <c r="L1209">
        <v>2551</v>
      </c>
      <c r="M1209">
        <v>2</v>
      </c>
      <c r="N1209">
        <v>57124</v>
      </c>
      <c r="O1209" t="s">
        <v>4319</v>
      </c>
      <c r="P1209">
        <v>-2659</v>
      </c>
      <c r="Q1209" t="s">
        <v>4320</v>
      </c>
      <c r="R1209" t="s">
        <v>4321</v>
      </c>
      <c r="S1209" t="s">
        <v>31956</v>
      </c>
      <c r="T1209">
        <v>0.35387198439864398</v>
      </c>
      <c r="U1209">
        <v>0.603102917160658</v>
      </c>
      <c r="V1209">
        <v>-24.3835629976655</v>
      </c>
      <c r="W1209">
        <v>0.94541066367716797</v>
      </c>
      <c r="X1209">
        <v>0.95159051474143896</v>
      </c>
      <c r="Y1209">
        <v>-3.4509762975812599</v>
      </c>
      <c r="Z1209">
        <v>0.65379035313853895</v>
      </c>
      <c r="AA1209">
        <v>0.84521697243271998</v>
      </c>
      <c r="AB1209">
        <v>-4.6196946989586696</v>
      </c>
      <c r="AC1209">
        <v>0.71753805159658501</v>
      </c>
      <c r="AD1209">
        <v>0.87989882095915395</v>
      </c>
      <c r="AE1209">
        <v>-4.4509755080915401</v>
      </c>
      <c r="AF1209">
        <v>0.32549523997010099</v>
      </c>
      <c r="AG1209">
        <v>0.70473078222419605</v>
      </c>
      <c r="AH1209">
        <v>-23.559013834181101</v>
      </c>
      <c r="AI1209">
        <v>0.59609816080359102</v>
      </c>
      <c r="AJ1209">
        <v>0.78121606160956403</v>
      </c>
      <c r="AK1209">
        <v>-2.5822208904977701</v>
      </c>
    </row>
    <row r="1210" spans="1:37" x14ac:dyDescent="0.2">
      <c r="A1210" t="s">
        <v>3579</v>
      </c>
      <c r="B1210">
        <v>66319844</v>
      </c>
      <c r="C1210">
        <v>66319985</v>
      </c>
      <c r="D1210">
        <v>142</v>
      </c>
      <c r="E1210" t="s">
        <v>4324</v>
      </c>
      <c r="F1210">
        <v>1</v>
      </c>
      <c r="G1210" t="s">
        <v>4325</v>
      </c>
      <c r="H1210" t="s">
        <v>31032</v>
      </c>
      <c r="I1210">
        <v>11</v>
      </c>
      <c r="J1210">
        <v>66314494</v>
      </c>
      <c r="K1210">
        <v>66317044</v>
      </c>
      <c r="L1210">
        <v>2551</v>
      </c>
      <c r="M1210">
        <v>2</v>
      </c>
      <c r="N1210">
        <v>57124</v>
      </c>
      <c r="O1210" t="s">
        <v>4319</v>
      </c>
      <c r="P1210">
        <v>-2800</v>
      </c>
      <c r="Q1210" t="s">
        <v>4320</v>
      </c>
      <c r="R1210" t="s">
        <v>4321</v>
      </c>
      <c r="S1210" t="s">
        <v>31956</v>
      </c>
      <c r="T1210">
        <v>0.35387198439864398</v>
      </c>
      <c r="U1210">
        <v>0.603102917160658</v>
      </c>
      <c r="V1210">
        <v>-24.3835629976655</v>
      </c>
      <c r="W1210">
        <v>0.94541066367716797</v>
      </c>
      <c r="X1210">
        <v>0.95159051474143896</v>
      </c>
      <c r="Y1210">
        <v>-3.4509762975812599</v>
      </c>
      <c r="Z1210">
        <v>0.65379035313853895</v>
      </c>
      <c r="AA1210">
        <v>0.84521697243271998</v>
      </c>
      <c r="AB1210">
        <v>-4.6196946989586696</v>
      </c>
      <c r="AC1210">
        <v>0.71753805159658501</v>
      </c>
      <c r="AD1210">
        <v>0.87989882095915395</v>
      </c>
      <c r="AE1210">
        <v>-4.4509755080915401</v>
      </c>
      <c r="AF1210">
        <v>0.32549523997010099</v>
      </c>
      <c r="AG1210">
        <v>0.70473078222419605</v>
      </c>
      <c r="AH1210">
        <v>-23.559013834181101</v>
      </c>
      <c r="AI1210">
        <v>0.59609816080359102</v>
      </c>
      <c r="AJ1210">
        <v>0.78121606160956403</v>
      </c>
      <c r="AK1210">
        <v>-2.5822208904977701</v>
      </c>
    </row>
    <row r="1211" spans="1:37" x14ac:dyDescent="0.2">
      <c r="A1211" t="s">
        <v>3579</v>
      </c>
      <c r="B1211">
        <v>66841992</v>
      </c>
      <c r="C1211">
        <v>66842291</v>
      </c>
      <c r="D1211">
        <v>300</v>
      </c>
      <c r="E1211" t="s">
        <v>4326</v>
      </c>
      <c r="F1211">
        <v>6</v>
      </c>
      <c r="G1211" t="s">
        <v>4327</v>
      </c>
      <c r="H1211" t="s">
        <v>30987</v>
      </c>
      <c r="I1211">
        <v>11</v>
      </c>
      <c r="J1211">
        <v>66842835</v>
      </c>
      <c r="K1211">
        <v>66846526</v>
      </c>
      <c r="L1211">
        <v>3692</v>
      </c>
      <c r="M1211">
        <v>1</v>
      </c>
      <c r="N1211">
        <v>9986</v>
      </c>
      <c r="O1211" t="s">
        <v>4328</v>
      </c>
      <c r="P1211">
        <v>-544</v>
      </c>
      <c r="Q1211" t="s">
        <v>4329</v>
      </c>
      <c r="R1211" t="s">
        <v>4330</v>
      </c>
      <c r="S1211" t="s">
        <v>31957</v>
      </c>
      <c r="T1211">
        <v>1</v>
      </c>
      <c r="U1211">
        <v>1</v>
      </c>
      <c r="V1211">
        <v>-2.1988953821013602</v>
      </c>
      <c r="W1211">
        <v>0.38920677604595899</v>
      </c>
      <c r="X1211">
        <v>0.704072456322962</v>
      </c>
      <c r="Y1211">
        <v>-22.073764465165802</v>
      </c>
      <c r="Z1211">
        <v>0.65379035313853895</v>
      </c>
      <c r="AA1211">
        <v>0.84521697243271998</v>
      </c>
      <c r="AB1211">
        <v>-3.1623692360940998</v>
      </c>
      <c r="AC1211">
        <v>0.75388744886274095</v>
      </c>
      <c r="AD1211">
        <v>0.87989882095915395</v>
      </c>
      <c r="AE1211">
        <v>1.5449191600854899</v>
      </c>
      <c r="AF1211">
        <v>0.64997455747578503</v>
      </c>
      <c r="AG1211">
        <v>0.80674443595273604</v>
      </c>
      <c r="AH1211">
        <v>-1.2692847659958899</v>
      </c>
      <c r="AI1211">
        <v>0.35038410267202102</v>
      </c>
      <c r="AJ1211">
        <v>0.78121606160956403</v>
      </c>
      <c r="AK1211">
        <v>-23.7462364540728</v>
      </c>
    </row>
    <row r="1212" spans="1:37" x14ac:dyDescent="0.2">
      <c r="A1212" t="s">
        <v>3579</v>
      </c>
      <c r="B1212">
        <v>66852756</v>
      </c>
      <c r="C1212">
        <v>66852908</v>
      </c>
      <c r="D1212">
        <v>153</v>
      </c>
      <c r="E1212" t="s">
        <v>4331</v>
      </c>
      <c r="F1212">
        <v>7</v>
      </c>
      <c r="G1212" t="s">
        <v>4332</v>
      </c>
      <c r="H1212" t="s">
        <v>30987</v>
      </c>
      <c r="I1212">
        <v>11</v>
      </c>
      <c r="J1212">
        <v>66850854</v>
      </c>
      <c r="K1212">
        <v>66852962</v>
      </c>
      <c r="L1212">
        <v>2109</v>
      </c>
      <c r="M1212">
        <v>2</v>
      </c>
      <c r="N1212">
        <v>5091</v>
      </c>
      <c r="O1212" t="s">
        <v>4333</v>
      </c>
      <c r="P1212">
        <v>54</v>
      </c>
      <c r="Q1212" t="s">
        <v>4334</v>
      </c>
      <c r="R1212" t="s">
        <v>4335</v>
      </c>
      <c r="S1212" t="s">
        <v>31958</v>
      </c>
      <c r="T1212">
        <v>0.48397429459972502</v>
      </c>
      <c r="U1212">
        <v>0.78288571403930396</v>
      </c>
      <c r="V1212">
        <v>-0.32042632819706302</v>
      </c>
      <c r="W1212">
        <v>0.77131238386100998</v>
      </c>
      <c r="X1212">
        <v>0.95159051474143896</v>
      </c>
      <c r="Y1212">
        <v>0.81510146625020297</v>
      </c>
      <c r="Z1212">
        <v>0.221262169240492</v>
      </c>
      <c r="AA1212">
        <v>0.72610664078822296</v>
      </c>
      <c r="AB1212">
        <v>-0.88469893612819495</v>
      </c>
      <c r="AC1212">
        <v>0.81922298313198505</v>
      </c>
      <c r="AD1212">
        <v>0.93949447398230601</v>
      </c>
      <c r="AE1212">
        <v>0.20045432685169301</v>
      </c>
      <c r="AF1212">
        <v>0.85493136737798903</v>
      </c>
      <c r="AG1212">
        <v>0.95797140231018196</v>
      </c>
      <c r="AH1212">
        <v>0.295205678563906</v>
      </c>
      <c r="AI1212">
        <v>0.45586130922784701</v>
      </c>
      <c r="AJ1212">
        <v>0.78121606160956403</v>
      </c>
      <c r="AK1212">
        <v>1.15277572075692</v>
      </c>
    </row>
    <row r="1213" spans="1:37" x14ac:dyDescent="0.2">
      <c r="A1213" t="s">
        <v>3579</v>
      </c>
      <c r="B1213">
        <v>67064043</v>
      </c>
      <c r="C1213">
        <v>67064209</v>
      </c>
      <c r="D1213">
        <v>167</v>
      </c>
      <c r="E1213" t="s">
        <v>4336</v>
      </c>
      <c r="F1213">
        <v>10</v>
      </c>
      <c r="G1213" t="s">
        <v>4337</v>
      </c>
      <c r="H1213" t="s">
        <v>31959</v>
      </c>
      <c r="I1213">
        <v>11</v>
      </c>
      <c r="J1213">
        <v>67056889</v>
      </c>
      <c r="K1213">
        <v>67071691</v>
      </c>
      <c r="L1213">
        <v>14803</v>
      </c>
      <c r="M1213">
        <v>1</v>
      </c>
      <c r="N1213">
        <v>29984</v>
      </c>
      <c r="O1213" t="s">
        <v>4338</v>
      </c>
      <c r="P1213">
        <v>7154</v>
      </c>
      <c r="Q1213" t="s">
        <v>4339</v>
      </c>
      <c r="R1213" t="s">
        <v>4340</v>
      </c>
      <c r="S1213" t="s">
        <v>31960</v>
      </c>
      <c r="T1213">
        <v>0.35387198439864398</v>
      </c>
      <c r="U1213">
        <v>0.603102917160658</v>
      </c>
      <c r="V1213">
        <v>-21.8768591866421</v>
      </c>
      <c r="W1213">
        <v>0.38920677604595899</v>
      </c>
      <c r="X1213">
        <v>0.704072456322962</v>
      </c>
      <c r="Y1213">
        <v>-21.7456146890413</v>
      </c>
      <c r="Z1213">
        <v>0.184235113180511</v>
      </c>
      <c r="AA1213">
        <v>0.72610664078822296</v>
      </c>
      <c r="AB1213">
        <v>-21.8768591866421</v>
      </c>
      <c r="AC1213">
        <v>0.21073619169722799</v>
      </c>
      <c r="AD1213">
        <v>0.68253123924728298</v>
      </c>
      <c r="AE1213">
        <v>-21.7456146890413</v>
      </c>
      <c r="AF1213">
        <v>0.501741946288212</v>
      </c>
      <c r="AG1213">
        <v>0.80674443595273604</v>
      </c>
      <c r="AH1213">
        <v>-20.947248853469699</v>
      </c>
      <c r="AI1213">
        <v>0.52399907623471598</v>
      </c>
      <c r="AJ1213">
        <v>0.78121606160956403</v>
      </c>
      <c r="AK1213">
        <v>-20.876859561255799</v>
      </c>
    </row>
    <row r="1214" spans="1:37" x14ac:dyDescent="0.2">
      <c r="A1214" t="s">
        <v>3579</v>
      </c>
      <c r="B1214">
        <v>67064209</v>
      </c>
      <c r="C1214">
        <v>67064375</v>
      </c>
      <c r="D1214">
        <v>167</v>
      </c>
      <c r="E1214" t="s">
        <v>4341</v>
      </c>
      <c r="F1214">
        <v>9</v>
      </c>
      <c r="G1214" t="s">
        <v>4342</v>
      </c>
      <c r="H1214" t="s">
        <v>31959</v>
      </c>
      <c r="I1214">
        <v>11</v>
      </c>
      <c r="J1214">
        <v>67056889</v>
      </c>
      <c r="K1214">
        <v>67071691</v>
      </c>
      <c r="L1214">
        <v>14803</v>
      </c>
      <c r="M1214">
        <v>1</v>
      </c>
      <c r="N1214">
        <v>29984</v>
      </c>
      <c r="O1214" t="s">
        <v>4338</v>
      </c>
      <c r="P1214">
        <v>7320</v>
      </c>
      <c r="Q1214" t="s">
        <v>4339</v>
      </c>
      <c r="R1214" t="s">
        <v>4340</v>
      </c>
      <c r="S1214" t="s">
        <v>31960</v>
      </c>
      <c r="T1214">
        <v>0.35387198439864398</v>
      </c>
      <c r="U1214">
        <v>0.603102917160658</v>
      </c>
      <c r="V1214">
        <v>-21.8768591866421</v>
      </c>
      <c r="W1214">
        <v>0.38920677604595899</v>
      </c>
      <c r="X1214">
        <v>0.704072456322962</v>
      </c>
      <c r="Y1214">
        <v>-21.7456146890413</v>
      </c>
      <c r="Z1214">
        <v>0.184235113180511</v>
      </c>
      <c r="AA1214">
        <v>0.72610664078822296</v>
      </c>
      <c r="AB1214">
        <v>-21.8768591866421</v>
      </c>
      <c r="AC1214">
        <v>0.21073619169722799</v>
      </c>
      <c r="AD1214">
        <v>0.68253123924728298</v>
      </c>
      <c r="AE1214">
        <v>-21.7456146890413</v>
      </c>
      <c r="AF1214">
        <v>0.501741946288212</v>
      </c>
      <c r="AG1214">
        <v>0.80674443595273604</v>
      </c>
      <c r="AH1214">
        <v>-20.947248853469699</v>
      </c>
      <c r="AI1214">
        <v>0.52399907623471598</v>
      </c>
      <c r="AJ1214">
        <v>0.78121606160956403</v>
      </c>
      <c r="AK1214">
        <v>-20.876859561255799</v>
      </c>
    </row>
    <row r="1215" spans="1:37" x14ac:dyDescent="0.2">
      <c r="A1215" t="s">
        <v>3579</v>
      </c>
      <c r="B1215">
        <v>67258678</v>
      </c>
      <c r="C1215">
        <v>67258826</v>
      </c>
      <c r="D1215">
        <v>149</v>
      </c>
      <c r="E1215" t="s">
        <v>4343</v>
      </c>
      <c r="F1215">
        <v>0</v>
      </c>
      <c r="G1215" t="s">
        <v>4344</v>
      </c>
      <c r="H1215" t="s">
        <v>31961</v>
      </c>
      <c r="I1215">
        <v>11</v>
      </c>
      <c r="J1215">
        <v>67252338</v>
      </c>
      <c r="K1215">
        <v>67257670</v>
      </c>
      <c r="L1215">
        <v>5333</v>
      </c>
      <c r="M1215">
        <v>1</v>
      </c>
      <c r="N1215">
        <v>22992</v>
      </c>
      <c r="O1215" t="s">
        <v>4345</v>
      </c>
      <c r="P1215">
        <v>6340</v>
      </c>
      <c r="Q1215" t="s">
        <v>4346</v>
      </c>
      <c r="R1215" t="s">
        <v>4347</v>
      </c>
      <c r="S1215" t="s">
        <v>31962</v>
      </c>
      <c r="T1215">
        <v>0.32911398597860803</v>
      </c>
      <c r="U1215">
        <v>0.603102917160658</v>
      </c>
      <c r="V1215">
        <v>22.2753982837066</v>
      </c>
      <c r="W1215">
        <v>0.20525741147413201</v>
      </c>
      <c r="X1215">
        <v>0.704072456322962</v>
      </c>
      <c r="Y1215">
        <v>-24.529656858449801</v>
      </c>
      <c r="Z1215">
        <v>0.306975110376564</v>
      </c>
      <c r="AA1215">
        <v>0.72610664078822296</v>
      </c>
      <c r="AB1215">
        <v>23.767816637083101</v>
      </c>
      <c r="AC1215">
        <v>7.0489011448141195E-2</v>
      </c>
      <c r="AD1215">
        <v>0.57684129297949804</v>
      </c>
      <c r="AE1215">
        <v>-24.529656858449801</v>
      </c>
      <c r="AF1215">
        <v>0.64997455747578503</v>
      </c>
      <c r="AG1215">
        <v>0.80674443595273604</v>
      </c>
      <c r="AH1215">
        <v>-1.16559827039035</v>
      </c>
      <c r="AI1215">
        <v>0.35038410267202102</v>
      </c>
      <c r="AJ1215">
        <v>0.78121606160956403</v>
      </c>
      <c r="AK1215">
        <v>-23.6609014409363</v>
      </c>
    </row>
    <row r="1216" spans="1:37" x14ac:dyDescent="0.2">
      <c r="A1216" t="s">
        <v>3579</v>
      </c>
      <c r="B1216">
        <v>67308164</v>
      </c>
      <c r="C1216">
        <v>67308307</v>
      </c>
      <c r="D1216">
        <v>144</v>
      </c>
      <c r="E1216" t="s">
        <v>4348</v>
      </c>
      <c r="F1216">
        <v>7</v>
      </c>
      <c r="G1216" t="s">
        <v>4349</v>
      </c>
      <c r="H1216" t="s">
        <v>30987</v>
      </c>
      <c r="I1216">
        <v>11</v>
      </c>
      <c r="J1216">
        <v>67307657</v>
      </c>
      <c r="K1216">
        <v>67310169</v>
      </c>
      <c r="L1216">
        <v>2513</v>
      </c>
      <c r="M1216">
        <v>1</v>
      </c>
      <c r="N1216">
        <v>54961</v>
      </c>
      <c r="O1216" t="s">
        <v>4350</v>
      </c>
      <c r="P1216">
        <v>507</v>
      </c>
      <c r="Q1216" t="s">
        <v>4351</v>
      </c>
      <c r="R1216" t="s">
        <v>4352</v>
      </c>
      <c r="S1216" t="s">
        <v>31963</v>
      </c>
      <c r="T1216">
        <v>0.506551998792793</v>
      </c>
      <c r="U1216">
        <v>0.78288571403930396</v>
      </c>
      <c r="V1216">
        <v>4.9671180750249802</v>
      </c>
      <c r="W1216">
        <v>0.428214032775322</v>
      </c>
      <c r="X1216">
        <v>0.73460997439807996</v>
      </c>
      <c r="Y1216">
        <v>5.1723631141800501</v>
      </c>
      <c r="Z1216">
        <v>0.66713806400786302</v>
      </c>
      <c r="AA1216">
        <v>0.84521697243271998</v>
      </c>
      <c r="AB1216">
        <v>4.0408271208949804</v>
      </c>
      <c r="AC1216">
        <v>0.59090205226999604</v>
      </c>
      <c r="AD1216">
        <v>0.87989882095915395</v>
      </c>
      <c r="AE1216">
        <v>4.2095462840566702</v>
      </c>
      <c r="AF1216">
        <v>0.43559387281936701</v>
      </c>
      <c r="AG1216">
        <v>0.80674443595273604</v>
      </c>
      <c r="AH1216">
        <v>5.0666723230649202</v>
      </c>
      <c r="AI1216">
        <v>0.37390512596567999</v>
      </c>
      <c r="AJ1216">
        <v>0.78121606160956403</v>
      </c>
      <c r="AK1216">
        <v>5.2110621893473903</v>
      </c>
    </row>
    <row r="1217" spans="1:37" x14ac:dyDescent="0.2">
      <c r="A1217" t="s">
        <v>3579</v>
      </c>
      <c r="B1217">
        <v>67308307</v>
      </c>
      <c r="C1217">
        <v>67308450</v>
      </c>
      <c r="D1217">
        <v>144</v>
      </c>
      <c r="E1217" t="s">
        <v>4353</v>
      </c>
      <c r="F1217">
        <v>3</v>
      </c>
      <c r="G1217" t="s">
        <v>4354</v>
      </c>
      <c r="H1217" t="s">
        <v>30987</v>
      </c>
      <c r="I1217">
        <v>11</v>
      </c>
      <c r="J1217">
        <v>67307657</v>
      </c>
      <c r="K1217">
        <v>67310169</v>
      </c>
      <c r="L1217">
        <v>2513</v>
      </c>
      <c r="M1217">
        <v>1</v>
      </c>
      <c r="N1217">
        <v>54961</v>
      </c>
      <c r="O1217" t="s">
        <v>4350</v>
      </c>
      <c r="P1217">
        <v>650</v>
      </c>
      <c r="Q1217" t="s">
        <v>4351</v>
      </c>
      <c r="R1217" t="s">
        <v>4352</v>
      </c>
      <c r="S1217" t="s">
        <v>31963</v>
      </c>
      <c r="T1217">
        <v>0.506551998792793</v>
      </c>
      <c r="U1217">
        <v>0.78288571403930396</v>
      </c>
      <c r="V1217">
        <v>4.9671180750249802</v>
      </c>
      <c r="W1217">
        <v>0.428214032775322</v>
      </c>
      <c r="X1217">
        <v>0.73460997439807996</v>
      </c>
      <c r="Y1217">
        <v>5.1723631141800501</v>
      </c>
      <c r="Z1217">
        <v>0.66713806400786302</v>
      </c>
      <c r="AA1217">
        <v>0.84521697243271998</v>
      </c>
      <c r="AB1217">
        <v>4.0408271208949804</v>
      </c>
      <c r="AC1217">
        <v>0.59090205226999604</v>
      </c>
      <c r="AD1217">
        <v>0.87989882095915395</v>
      </c>
      <c r="AE1217">
        <v>4.2095462840566702</v>
      </c>
      <c r="AF1217">
        <v>0.43559387281936701</v>
      </c>
      <c r="AG1217">
        <v>0.80674443595273604</v>
      </c>
      <c r="AH1217">
        <v>5.0666723230649202</v>
      </c>
      <c r="AI1217">
        <v>0.37390512596567999</v>
      </c>
      <c r="AJ1217">
        <v>0.78121606160956403</v>
      </c>
      <c r="AK1217">
        <v>5.2110621893473903</v>
      </c>
    </row>
    <row r="1218" spans="1:37" x14ac:dyDescent="0.2">
      <c r="A1218" t="s">
        <v>3579</v>
      </c>
      <c r="B1218">
        <v>67476295</v>
      </c>
      <c r="C1218">
        <v>67476457</v>
      </c>
      <c r="D1218">
        <v>163</v>
      </c>
      <c r="E1218" t="s">
        <v>4355</v>
      </c>
      <c r="F1218">
        <v>16</v>
      </c>
      <c r="G1218" t="s">
        <v>4356</v>
      </c>
      <c r="H1218" t="s">
        <v>31964</v>
      </c>
      <c r="I1218">
        <v>11</v>
      </c>
      <c r="J1218">
        <v>67483026</v>
      </c>
      <c r="K1218">
        <v>67491103</v>
      </c>
      <c r="L1218">
        <v>8078</v>
      </c>
      <c r="M1218">
        <v>1</v>
      </c>
      <c r="N1218">
        <v>9049</v>
      </c>
      <c r="O1218" t="s">
        <v>4357</v>
      </c>
      <c r="P1218">
        <v>-6569</v>
      </c>
      <c r="Q1218" t="s">
        <v>4358</v>
      </c>
      <c r="R1218" t="s">
        <v>4359</v>
      </c>
      <c r="S1218" t="s">
        <v>31965</v>
      </c>
      <c r="T1218">
        <v>0.32911398597860803</v>
      </c>
      <c r="U1218">
        <v>0.603102917160658</v>
      </c>
      <c r="V1218">
        <v>24.5102891600568</v>
      </c>
      <c r="W1218">
        <v>0.29261482077562401</v>
      </c>
      <c r="X1218">
        <v>0.704072456322962</v>
      </c>
      <c r="Y1218">
        <v>24.584289738481999</v>
      </c>
      <c r="Z1218">
        <v>0.48464167878831399</v>
      </c>
      <c r="AA1218">
        <v>0.84435025072159198</v>
      </c>
      <c r="AB1218">
        <v>23.546815093436201</v>
      </c>
      <c r="AC1218">
        <v>0.45677901822897599</v>
      </c>
      <c r="AD1218">
        <v>0.82872126865393902</v>
      </c>
      <c r="AE1218">
        <v>23.584289795836199</v>
      </c>
      <c r="AF1218">
        <v>0.16793847098801201</v>
      </c>
      <c r="AG1218">
        <v>0.68151250837662902</v>
      </c>
      <c r="AH1218">
        <v>24.5102891600568</v>
      </c>
      <c r="AI1218">
        <v>0.14667288820271701</v>
      </c>
      <c r="AJ1218">
        <v>0.78121606160956403</v>
      </c>
      <c r="AK1218">
        <v>24.584289738481999</v>
      </c>
    </row>
    <row r="1219" spans="1:37" x14ac:dyDescent="0.2">
      <c r="A1219" t="s">
        <v>3579</v>
      </c>
      <c r="B1219">
        <v>67476457</v>
      </c>
      <c r="C1219">
        <v>67476619</v>
      </c>
      <c r="D1219">
        <v>163</v>
      </c>
      <c r="E1219" t="s">
        <v>4360</v>
      </c>
      <c r="F1219">
        <v>4</v>
      </c>
      <c r="G1219" t="s">
        <v>4361</v>
      </c>
      <c r="H1219" t="s">
        <v>31964</v>
      </c>
      <c r="I1219">
        <v>11</v>
      </c>
      <c r="J1219">
        <v>67483026</v>
      </c>
      <c r="K1219">
        <v>67491103</v>
      </c>
      <c r="L1219">
        <v>8078</v>
      </c>
      <c r="M1219">
        <v>1</v>
      </c>
      <c r="N1219">
        <v>9049</v>
      </c>
      <c r="O1219" t="s">
        <v>4357</v>
      </c>
      <c r="P1219">
        <v>-6407</v>
      </c>
      <c r="Q1219" t="s">
        <v>4358</v>
      </c>
      <c r="R1219" t="s">
        <v>4359</v>
      </c>
      <c r="S1219" t="s">
        <v>31965</v>
      </c>
      <c r="T1219">
        <v>0.32911398597860803</v>
      </c>
      <c r="U1219">
        <v>0.603102917160658</v>
      </c>
      <c r="V1219">
        <v>24.5102891600568</v>
      </c>
      <c r="W1219">
        <v>0.29261482077562401</v>
      </c>
      <c r="X1219">
        <v>0.704072456322962</v>
      </c>
      <c r="Y1219">
        <v>24.584289738481999</v>
      </c>
      <c r="Z1219">
        <v>0.48464167878831399</v>
      </c>
      <c r="AA1219">
        <v>0.84435025072159198</v>
      </c>
      <c r="AB1219">
        <v>23.546815093436201</v>
      </c>
      <c r="AC1219">
        <v>0.45677901822897599</v>
      </c>
      <c r="AD1219">
        <v>0.82872126865393902</v>
      </c>
      <c r="AE1219">
        <v>23.584289795836199</v>
      </c>
      <c r="AF1219">
        <v>0.16793847098801201</v>
      </c>
      <c r="AG1219">
        <v>0.68151250837662902</v>
      </c>
      <c r="AH1219">
        <v>24.5102891600568</v>
      </c>
      <c r="AI1219">
        <v>0.14667288820271701</v>
      </c>
      <c r="AJ1219">
        <v>0.78121606160956403</v>
      </c>
      <c r="AK1219">
        <v>24.584289738481999</v>
      </c>
    </row>
    <row r="1220" spans="1:37" x14ac:dyDescent="0.2">
      <c r="A1220" t="s">
        <v>3579</v>
      </c>
      <c r="B1220">
        <v>67490634</v>
      </c>
      <c r="C1220">
        <v>67490837</v>
      </c>
      <c r="D1220">
        <v>204</v>
      </c>
      <c r="E1220" t="s">
        <v>4362</v>
      </c>
      <c r="F1220">
        <v>5</v>
      </c>
      <c r="G1220" t="s">
        <v>4363</v>
      </c>
      <c r="H1220" t="s">
        <v>30987</v>
      </c>
      <c r="I1220">
        <v>11</v>
      </c>
      <c r="J1220">
        <v>67490245</v>
      </c>
      <c r="K1220">
        <v>67490315</v>
      </c>
      <c r="L1220">
        <v>71</v>
      </c>
      <c r="M1220">
        <v>1</v>
      </c>
      <c r="N1220">
        <v>102465450</v>
      </c>
      <c r="O1220" t="s">
        <v>4364</v>
      </c>
      <c r="P1220">
        <v>389</v>
      </c>
      <c r="Q1220" t="s">
        <v>4365</v>
      </c>
      <c r="R1220" t="s">
        <v>4366</v>
      </c>
      <c r="S1220" t="s">
        <v>31966</v>
      </c>
      <c r="T1220">
        <v>7.3374270299014499E-2</v>
      </c>
      <c r="U1220">
        <v>0.603102917160658</v>
      </c>
      <c r="V1220">
        <v>24.961568209903</v>
      </c>
      <c r="W1220">
        <v>6.2825850358688304E-2</v>
      </c>
      <c r="X1220">
        <v>0.704072456322962</v>
      </c>
      <c r="Y1220">
        <v>-24.7724569525171</v>
      </c>
      <c r="Z1220">
        <v>0.136920528570767</v>
      </c>
      <c r="AA1220">
        <v>0.72610664078822296</v>
      </c>
      <c r="AB1220">
        <v>24.010616724731701</v>
      </c>
      <c r="AC1220">
        <v>8.8372216911897592E-3</v>
      </c>
      <c r="AD1220">
        <v>0.57684129297949804</v>
      </c>
      <c r="AE1220">
        <v>-24.7724569525171</v>
      </c>
      <c r="AF1220">
        <v>6.4397970358010495E-2</v>
      </c>
      <c r="AG1220">
        <v>0.57889197891446198</v>
      </c>
      <c r="AH1220">
        <v>7.8418127931355004</v>
      </c>
      <c r="AI1220">
        <v>0.17351581260912399</v>
      </c>
      <c r="AJ1220">
        <v>0.78121606160956403</v>
      </c>
      <c r="AK1220">
        <v>-23.903701527381401</v>
      </c>
    </row>
    <row r="1221" spans="1:37" x14ac:dyDescent="0.2">
      <c r="A1221" t="s">
        <v>3579</v>
      </c>
      <c r="B1221">
        <v>67490837</v>
      </c>
      <c r="C1221">
        <v>67491040</v>
      </c>
      <c r="D1221">
        <v>204</v>
      </c>
      <c r="E1221" t="s">
        <v>4367</v>
      </c>
      <c r="F1221">
        <v>8</v>
      </c>
      <c r="G1221" t="s">
        <v>4368</v>
      </c>
      <c r="H1221" t="s">
        <v>30987</v>
      </c>
      <c r="I1221">
        <v>11</v>
      </c>
      <c r="J1221">
        <v>67490245</v>
      </c>
      <c r="K1221">
        <v>67490315</v>
      </c>
      <c r="L1221">
        <v>71</v>
      </c>
      <c r="M1221">
        <v>1</v>
      </c>
      <c r="N1221">
        <v>102465450</v>
      </c>
      <c r="O1221" t="s">
        <v>4364</v>
      </c>
      <c r="P1221">
        <v>592</v>
      </c>
      <c r="Q1221" t="s">
        <v>4365</v>
      </c>
      <c r="R1221" t="s">
        <v>4366</v>
      </c>
      <c r="S1221" t="s">
        <v>31966</v>
      </c>
      <c r="T1221">
        <v>7.3374270299014499E-2</v>
      </c>
      <c r="U1221">
        <v>0.603102917160658</v>
      </c>
      <c r="V1221">
        <v>24.961568209903</v>
      </c>
      <c r="W1221">
        <v>6.2825850358688304E-2</v>
      </c>
      <c r="X1221">
        <v>0.704072456322962</v>
      </c>
      <c r="Y1221">
        <v>-24.7724569525171</v>
      </c>
      <c r="Z1221">
        <v>0.136920528570767</v>
      </c>
      <c r="AA1221">
        <v>0.72610664078822296</v>
      </c>
      <c r="AB1221">
        <v>24.010616724731701</v>
      </c>
      <c r="AC1221">
        <v>8.8372216911897592E-3</v>
      </c>
      <c r="AD1221">
        <v>0.57684129297949804</v>
      </c>
      <c r="AE1221">
        <v>-24.7724569525171</v>
      </c>
      <c r="AF1221">
        <v>6.4397970358010495E-2</v>
      </c>
      <c r="AG1221">
        <v>0.57889197891446198</v>
      </c>
      <c r="AH1221">
        <v>7.8418127931355004</v>
      </c>
      <c r="AI1221">
        <v>0.17351581260912399</v>
      </c>
      <c r="AJ1221">
        <v>0.78121606160956403</v>
      </c>
      <c r="AK1221">
        <v>-23.903701527381401</v>
      </c>
    </row>
    <row r="1222" spans="1:37" x14ac:dyDescent="0.2">
      <c r="A1222" t="s">
        <v>3579</v>
      </c>
      <c r="B1222">
        <v>67493277</v>
      </c>
      <c r="C1222">
        <v>67493435</v>
      </c>
      <c r="D1222">
        <v>159</v>
      </c>
      <c r="E1222" t="s">
        <v>4369</v>
      </c>
      <c r="F1222">
        <v>12</v>
      </c>
      <c r="G1222" t="s">
        <v>4370</v>
      </c>
      <c r="H1222" t="s">
        <v>30999</v>
      </c>
      <c r="I1222">
        <v>11</v>
      </c>
      <c r="J1222">
        <v>67493444</v>
      </c>
      <c r="K1222">
        <v>67494945</v>
      </c>
      <c r="L1222">
        <v>1502</v>
      </c>
      <c r="M1222">
        <v>2</v>
      </c>
      <c r="N1222">
        <v>9600</v>
      </c>
      <c r="O1222" t="s">
        <v>4371</v>
      </c>
      <c r="P1222">
        <v>1510</v>
      </c>
      <c r="Q1222" t="s">
        <v>4372</v>
      </c>
      <c r="R1222" t="s">
        <v>4373</v>
      </c>
      <c r="S1222" t="s">
        <v>31967</v>
      </c>
      <c r="T1222">
        <v>0.32911398597860803</v>
      </c>
      <c r="U1222">
        <v>0.603102917160658</v>
      </c>
      <c r="V1222">
        <v>21.763549790966898</v>
      </c>
      <c r="W1222">
        <v>0.20525741147413201</v>
      </c>
      <c r="X1222">
        <v>0.704072456322962</v>
      </c>
      <c r="Y1222">
        <v>-22.889635118912398</v>
      </c>
      <c r="Z1222">
        <v>0.306975110376564</v>
      </c>
      <c r="AA1222">
        <v>0.72610664078822296</v>
      </c>
      <c r="AB1222">
        <v>22.127794985258799</v>
      </c>
      <c r="AC1222">
        <v>7.0489011448141195E-2</v>
      </c>
      <c r="AD1222">
        <v>0.57684129297949804</v>
      </c>
      <c r="AE1222">
        <v>-22.889635118912398</v>
      </c>
      <c r="AF1222">
        <v>0.64997455747578503</v>
      </c>
      <c r="AG1222">
        <v>0.80674443595273604</v>
      </c>
      <c r="AH1222">
        <v>0.40539805333239698</v>
      </c>
      <c r="AI1222">
        <v>0.35038410267202102</v>
      </c>
      <c r="AJ1222">
        <v>0.78121606160956403</v>
      </c>
      <c r="AK1222">
        <v>-22.020879805558199</v>
      </c>
    </row>
    <row r="1223" spans="1:37" x14ac:dyDescent="0.2">
      <c r="A1223" t="s">
        <v>3579</v>
      </c>
      <c r="B1223">
        <v>67609440</v>
      </c>
      <c r="C1223">
        <v>67609610</v>
      </c>
      <c r="D1223">
        <v>171</v>
      </c>
      <c r="E1223" t="s">
        <v>4374</v>
      </c>
      <c r="F1223">
        <v>10</v>
      </c>
      <c r="G1223" t="s">
        <v>4375</v>
      </c>
      <c r="H1223" t="s">
        <v>30987</v>
      </c>
      <c r="I1223">
        <v>11</v>
      </c>
      <c r="J1223">
        <v>67610393</v>
      </c>
      <c r="K1223">
        <v>67612433</v>
      </c>
      <c r="L1223">
        <v>2041</v>
      </c>
      <c r="M1223">
        <v>1</v>
      </c>
      <c r="N1223">
        <v>4723</v>
      </c>
      <c r="O1223" t="s">
        <v>4376</v>
      </c>
      <c r="P1223">
        <v>-783</v>
      </c>
      <c r="Q1223" t="s">
        <v>4377</v>
      </c>
      <c r="R1223" t="s">
        <v>4378</v>
      </c>
      <c r="S1223" t="s">
        <v>31968</v>
      </c>
      <c r="T1223">
        <v>1</v>
      </c>
      <c r="U1223">
        <v>1</v>
      </c>
      <c r="V1223">
        <v>-1.2405165929076301</v>
      </c>
      <c r="W1223">
        <v>0.65075386537994595</v>
      </c>
      <c r="X1223">
        <v>0.94119559056004798</v>
      </c>
      <c r="Y1223">
        <v>-4.1351704073823097</v>
      </c>
      <c r="Z1223">
        <v>0.65379035313853895</v>
      </c>
      <c r="AA1223">
        <v>0.84521697243271998</v>
      </c>
      <c r="AB1223">
        <v>-2.20399060045896</v>
      </c>
      <c r="AC1223">
        <v>0.283630615332017</v>
      </c>
      <c r="AD1223">
        <v>0.68253123924728298</v>
      </c>
      <c r="AE1223">
        <v>-5.1351696959645103</v>
      </c>
      <c r="AF1223">
        <v>0.64997455747578503</v>
      </c>
      <c r="AG1223">
        <v>0.80674443595273604</v>
      </c>
      <c r="AH1223">
        <v>-0.31090596772560603</v>
      </c>
      <c r="AI1223">
        <v>0.98342151819761803</v>
      </c>
      <c r="AJ1223">
        <v>0.98789258377071898</v>
      </c>
      <c r="AK1223">
        <v>-3.2664149741062598</v>
      </c>
    </row>
    <row r="1224" spans="1:37" x14ac:dyDescent="0.2">
      <c r="A1224" t="s">
        <v>3579</v>
      </c>
      <c r="B1224">
        <v>67609610</v>
      </c>
      <c r="C1224">
        <v>67609780</v>
      </c>
      <c r="D1224">
        <v>171</v>
      </c>
      <c r="E1224" t="s">
        <v>4379</v>
      </c>
      <c r="F1224">
        <v>0</v>
      </c>
      <c r="G1224" t="s">
        <v>4380</v>
      </c>
      <c r="H1224" t="s">
        <v>30987</v>
      </c>
      <c r="I1224">
        <v>11</v>
      </c>
      <c r="J1224">
        <v>67610393</v>
      </c>
      <c r="K1224">
        <v>67612433</v>
      </c>
      <c r="L1224">
        <v>2041</v>
      </c>
      <c r="M1224">
        <v>1</v>
      </c>
      <c r="N1224">
        <v>4723</v>
      </c>
      <c r="O1224" t="s">
        <v>4376</v>
      </c>
      <c r="P1224">
        <v>-613</v>
      </c>
      <c r="Q1224" t="s">
        <v>4377</v>
      </c>
      <c r="R1224" t="s">
        <v>4378</v>
      </c>
      <c r="S1224" t="s">
        <v>31968</v>
      </c>
      <c r="T1224">
        <v>1</v>
      </c>
      <c r="U1224">
        <v>1</v>
      </c>
      <c r="V1224">
        <v>-1.2405165828097899</v>
      </c>
      <c r="W1224">
        <v>0.65075386537994595</v>
      </c>
      <c r="X1224">
        <v>0.94119559056004798</v>
      </c>
      <c r="Y1224">
        <v>-3.9425253352237601</v>
      </c>
      <c r="Z1224">
        <v>0.65379035313853895</v>
      </c>
      <c r="AA1224">
        <v>0.84521697243271998</v>
      </c>
      <c r="AB1224">
        <v>-2.2039905737291798</v>
      </c>
      <c r="AC1224">
        <v>0.283630615332017</v>
      </c>
      <c r="AD1224">
        <v>0.68253123924728298</v>
      </c>
      <c r="AE1224">
        <v>-4.9425246238059604</v>
      </c>
      <c r="AF1224">
        <v>0.64997455747578503</v>
      </c>
      <c r="AG1224">
        <v>0.80674443595273604</v>
      </c>
      <c r="AH1224">
        <v>-0.31090596433155898</v>
      </c>
      <c r="AI1224">
        <v>0.98342151819761803</v>
      </c>
      <c r="AJ1224">
        <v>0.98789258377071898</v>
      </c>
      <c r="AK1224">
        <v>-3.0737699067256599</v>
      </c>
    </row>
    <row r="1225" spans="1:37" x14ac:dyDescent="0.2">
      <c r="A1225" t="s">
        <v>3579</v>
      </c>
      <c r="B1225">
        <v>67619153</v>
      </c>
      <c r="C1225">
        <v>67619303</v>
      </c>
      <c r="D1225">
        <v>151</v>
      </c>
      <c r="E1225" t="s">
        <v>4381</v>
      </c>
      <c r="F1225">
        <v>9</v>
      </c>
      <c r="G1225" t="s">
        <v>4382</v>
      </c>
      <c r="H1225" t="s">
        <v>31032</v>
      </c>
      <c r="I1225">
        <v>11</v>
      </c>
      <c r="J1225">
        <v>67612837</v>
      </c>
      <c r="K1225">
        <v>67616257</v>
      </c>
      <c r="L1225">
        <v>3421</v>
      </c>
      <c r="M1225">
        <v>2</v>
      </c>
      <c r="N1225">
        <v>390213</v>
      </c>
      <c r="O1225" t="s">
        <v>4383</v>
      </c>
      <c r="P1225">
        <v>-2896</v>
      </c>
      <c r="Q1225" t="s">
        <v>40</v>
      </c>
      <c r="R1225" t="s">
        <v>4384</v>
      </c>
      <c r="S1225" t="s">
        <v>31969</v>
      </c>
      <c r="T1225">
        <v>7.3374270299014499E-2</v>
      </c>
      <c r="U1225">
        <v>0.603102917160658</v>
      </c>
      <c r="V1225">
        <v>25.509432720524</v>
      </c>
      <c r="W1225">
        <v>0.46193634366738701</v>
      </c>
      <c r="X1225">
        <v>0.75726018452522603</v>
      </c>
      <c r="Y1225">
        <v>1.0453463906556499</v>
      </c>
      <c r="Z1225">
        <v>0.203350924423461</v>
      </c>
      <c r="AA1225">
        <v>0.72610664078822296</v>
      </c>
      <c r="AB1225">
        <v>24.545958625243301</v>
      </c>
      <c r="AC1225">
        <v>0.88945902157151002</v>
      </c>
      <c r="AD1225">
        <v>0.94068432309766403</v>
      </c>
      <c r="AE1225">
        <v>4.5346436179951398E-2</v>
      </c>
      <c r="AF1225">
        <v>1.3497623430991999E-2</v>
      </c>
      <c r="AG1225">
        <v>0.476038960109122</v>
      </c>
      <c r="AH1225">
        <v>25.509432720524</v>
      </c>
      <c r="AI1225">
        <v>0.183554312780425</v>
      </c>
      <c r="AJ1225">
        <v>0.78121606160956403</v>
      </c>
      <c r="AK1225">
        <v>1.9141017797616899</v>
      </c>
    </row>
    <row r="1226" spans="1:37" x14ac:dyDescent="0.2">
      <c r="A1226" t="s">
        <v>3579</v>
      </c>
      <c r="B1226">
        <v>67619303</v>
      </c>
      <c r="C1226">
        <v>67619453</v>
      </c>
      <c r="D1226">
        <v>151</v>
      </c>
      <c r="E1226" t="s">
        <v>4385</v>
      </c>
      <c r="F1226">
        <v>10</v>
      </c>
      <c r="G1226" t="s">
        <v>4386</v>
      </c>
      <c r="H1226" t="s">
        <v>31000</v>
      </c>
      <c r="I1226">
        <v>11</v>
      </c>
      <c r="J1226">
        <v>67612837</v>
      </c>
      <c r="K1226">
        <v>67616257</v>
      </c>
      <c r="L1226">
        <v>3421</v>
      </c>
      <c r="M1226">
        <v>2</v>
      </c>
      <c r="N1226">
        <v>390213</v>
      </c>
      <c r="O1226" t="s">
        <v>4383</v>
      </c>
      <c r="P1226">
        <v>-3046</v>
      </c>
      <c r="Q1226" t="s">
        <v>40</v>
      </c>
      <c r="R1226" t="s">
        <v>4384</v>
      </c>
      <c r="S1226" t="s">
        <v>31969</v>
      </c>
      <c r="T1226">
        <v>7.3374270299014499E-2</v>
      </c>
      <c r="U1226">
        <v>0.603102917160658</v>
      </c>
      <c r="V1226">
        <v>25.553208290542401</v>
      </c>
      <c r="W1226">
        <v>0.46193634366738701</v>
      </c>
      <c r="X1226">
        <v>0.75726018452522603</v>
      </c>
      <c r="Y1226">
        <v>0.92986918046309297</v>
      </c>
      <c r="Z1226">
        <v>0.203350924423461</v>
      </c>
      <c r="AA1226">
        <v>0.72610664078822296</v>
      </c>
      <c r="AB1226">
        <v>24.589734194404102</v>
      </c>
      <c r="AC1226">
        <v>0.88945902157151002</v>
      </c>
      <c r="AD1226">
        <v>0.94068432309766403</v>
      </c>
      <c r="AE1226">
        <v>-7.0130774012610794E-2</v>
      </c>
      <c r="AF1226">
        <v>1.3497623430991999E-2</v>
      </c>
      <c r="AG1226">
        <v>0.476038960109122</v>
      </c>
      <c r="AH1226">
        <v>25.553208290542401</v>
      </c>
      <c r="AI1226">
        <v>0.183554312780425</v>
      </c>
      <c r="AJ1226">
        <v>0.78121606160956403</v>
      </c>
      <c r="AK1226">
        <v>1.79862457553957</v>
      </c>
    </row>
    <row r="1227" spans="1:37" x14ac:dyDescent="0.2">
      <c r="A1227" t="s">
        <v>3579</v>
      </c>
      <c r="B1227">
        <v>67619453</v>
      </c>
      <c r="C1227">
        <v>67619603</v>
      </c>
      <c r="D1227">
        <v>151</v>
      </c>
      <c r="E1227" t="s">
        <v>4387</v>
      </c>
      <c r="F1227">
        <v>1</v>
      </c>
      <c r="G1227" t="s">
        <v>4388</v>
      </c>
      <c r="H1227" t="s">
        <v>31000</v>
      </c>
      <c r="I1227">
        <v>11</v>
      </c>
      <c r="J1227">
        <v>67612837</v>
      </c>
      <c r="K1227">
        <v>67616257</v>
      </c>
      <c r="L1227">
        <v>3421</v>
      </c>
      <c r="M1227">
        <v>2</v>
      </c>
      <c r="N1227">
        <v>390213</v>
      </c>
      <c r="O1227" t="s">
        <v>4383</v>
      </c>
      <c r="P1227">
        <v>-3196</v>
      </c>
      <c r="Q1227" t="s">
        <v>40</v>
      </c>
      <c r="R1227" t="s">
        <v>4384</v>
      </c>
      <c r="S1227" t="s">
        <v>31969</v>
      </c>
      <c r="T1227">
        <v>7.3374270299014499E-2</v>
      </c>
      <c r="U1227">
        <v>0.603102917160658</v>
      </c>
      <c r="V1227">
        <v>25.184231905042498</v>
      </c>
      <c r="W1227">
        <v>0.49709177864118298</v>
      </c>
      <c r="X1227">
        <v>0.78363289935355196</v>
      </c>
      <c r="Y1227">
        <v>0.26544222101595699</v>
      </c>
      <c r="Z1227">
        <v>0.203350924423461</v>
      </c>
      <c r="AA1227">
        <v>0.72610664078822296</v>
      </c>
      <c r="AB1227">
        <v>24.2207578170168</v>
      </c>
      <c r="AC1227">
        <v>0.92091778829119397</v>
      </c>
      <c r="AD1227">
        <v>0.94068432309766403</v>
      </c>
      <c r="AE1227">
        <v>-0.73455770683082799</v>
      </c>
      <c r="AF1227">
        <v>1.3497623430991999E-2</v>
      </c>
      <c r="AG1227">
        <v>0.476038960109122</v>
      </c>
      <c r="AH1227">
        <v>25.184231905042498</v>
      </c>
      <c r="AI1227">
        <v>0.197630579561902</v>
      </c>
      <c r="AJ1227">
        <v>0.78121606160956403</v>
      </c>
      <c r="AK1227">
        <v>1.1341976160924401</v>
      </c>
    </row>
    <row r="1228" spans="1:37" x14ac:dyDescent="0.2">
      <c r="A1228" t="s">
        <v>3579</v>
      </c>
      <c r="B1228">
        <v>67909061</v>
      </c>
      <c r="C1228">
        <v>67909216</v>
      </c>
      <c r="D1228">
        <v>156</v>
      </c>
      <c r="E1228" t="s">
        <v>4389</v>
      </c>
      <c r="F1228">
        <v>0</v>
      </c>
      <c r="G1228" t="s">
        <v>4390</v>
      </c>
      <c r="H1228" t="s">
        <v>31000</v>
      </c>
      <c r="I1228">
        <v>11</v>
      </c>
      <c r="J1228">
        <v>67886590</v>
      </c>
      <c r="K1228">
        <v>67906350</v>
      </c>
      <c r="L1228">
        <v>19761</v>
      </c>
      <c r="M1228">
        <v>1</v>
      </c>
      <c r="N1228">
        <v>105369360</v>
      </c>
      <c r="O1228" t="s">
        <v>4391</v>
      </c>
      <c r="P1228">
        <v>22471</v>
      </c>
      <c r="Q1228" t="s">
        <v>40</v>
      </c>
      <c r="R1228" t="s">
        <v>4392</v>
      </c>
      <c r="S1228" t="s">
        <v>31970</v>
      </c>
      <c r="T1228">
        <v>0.64637634365716901</v>
      </c>
      <c r="U1228">
        <v>0.84931184682313698</v>
      </c>
      <c r="V1228">
        <v>-0.18347614522165501</v>
      </c>
      <c r="W1228">
        <v>0.50812911334850597</v>
      </c>
      <c r="X1228">
        <v>0.79281990064911001</v>
      </c>
      <c r="Y1228">
        <v>0.47503835918798398</v>
      </c>
      <c r="Z1228">
        <v>0.75976096321362996</v>
      </c>
      <c r="AA1228">
        <v>0.89706013715158295</v>
      </c>
      <c r="AB1228">
        <v>-0.191336281667604</v>
      </c>
      <c r="AC1228">
        <v>1</v>
      </c>
      <c r="AD1228">
        <v>1</v>
      </c>
      <c r="AE1228">
        <v>-0.16415370795746501</v>
      </c>
      <c r="AF1228">
        <v>0.62255339608399896</v>
      </c>
      <c r="AG1228">
        <v>0.80674443595273604</v>
      </c>
      <c r="AH1228">
        <v>-9.2073797959420195E-2</v>
      </c>
      <c r="AI1228">
        <v>0.227090287301046</v>
      </c>
      <c r="AJ1228">
        <v>0.78121606160956403</v>
      </c>
      <c r="AK1228">
        <v>0.93642815415682301</v>
      </c>
    </row>
    <row r="1229" spans="1:37" x14ac:dyDescent="0.2">
      <c r="A1229" t="s">
        <v>3579</v>
      </c>
      <c r="B1229">
        <v>67963466</v>
      </c>
      <c r="C1229">
        <v>67963628</v>
      </c>
      <c r="D1229">
        <v>163</v>
      </c>
      <c r="E1229" t="s">
        <v>4393</v>
      </c>
      <c r="F1229">
        <v>8</v>
      </c>
      <c r="G1229" t="s">
        <v>4394</v>
      </c>
      <c r="H1229" t="s">
        <v>31000</v>
      </c>
      <c r="I1229">
        <v>11</v>
      </c>
      <c r="J1229">
        <v>67934563</v>
      </c>
      <c r="K1229">
        <v>67955802</v>
      </c>
      <c r="L1229">
        <v>21240</v>
      </c>
      <c r="M1229">
        <v>2</v>
      </c>
      <c r="N1229">
        <v>112268076</v>
      </c>
      <c r="O1229" t="s">
        <v>4395</v>
      </c>
      <c r="P1229">
        <v>-7664</v>
      </c>
      <c r="Q1229" t="s">
        <v>40</v>
      </c>
      <c r="R1229" t="s">
        <v>4396</v>
      </c>
      <c r="S1229" t="s">
        <v>31971</v>
      </c>
      <c r="T1229">
        <v>0.32911398597860803</v>
      </c>
      <c r="U1229">
        <v>0.603102917160658</v>
      </c>
      <c r="V1229">
        <v>22.360254396547798</v>
      </c>
      <c r="W1229">
        <v>0.38920677604595899</v>
      </c>
      <c r="X1229">
        <v>0.704072456322962</v>
      </c>
      <c r="Y1229">
        <v>-22.158620575571899</v>
      </c>
      <c r="Z1229">
        <v>0.48464167878831399</v>
      </c>
      <c r="AA1229">
        <v>0.84435025072159198</v>
      </c>
      <c r="AB1229">
        <v>21.396780527133298</v>
      </c>
      <c r="AC1229">
        <v>0.21073619169722799</v>
      </c>
      <c r="AD1229">
        <v>0.68253123924728298</v>
      </c>
      <c r="AE1229">
        <v>-22.158620575571899</v>
      </c>
      <c r="AF1229">
        <v>0.16793847098801201</v>
      </c>
      <c r="AG1229">
        <v>0.68151250837662902</v>
      </c>
      <c r="AH1229">
        <v>22.360254396547798</v>
      </c>
      <c r="AI1229">
        <v>0.52399907623471598</v>
      </c>
      <c r="AJ1229">
        <v>0.78121606160956403</v>
      </c>
      <c r="AK1229">
        <v>-21.289865363410598</v>
      </c>
    </row>
    <row r="1230" spans="1:37" x14ac:dyDescent="0.2">
      <c r="A1230" t="s">
        <v>3579</v>
      </c>
      <c r="B1230">
        <v>67963628</v>
      </c>
      <c r="C1230">
        <v>67963790</v>
      </c>
      <c r="D1230">
        <v>163</v>
      </c>
      <c r="E1230" t="s">
        <v>4397</v>
      </c>
      <c r="F1230">
        <v>0</v>
      </c>
      <c r="G1230" t="s">
        <v>4398</v>
      </c>
      <c r="H1230" t="s">
        <v>31000</v>
      </c>
      <c r="I1230">
        <v>11</v>
      </c>
      <c r="J1230">
        <v>67934563</v>
      </c>
      <c r="K1230">
        <v>67955802</v>
      </c>
      <c r="L1230">
        <v>21240</v>
      </c>
      <c r="M1230">
        <v>2</v>
      </c>
      <c r="N1230">
        <v>112268076</v>
      </c>
      <c r="O1230" t="s">
        <v>4395</v>
      </c>
      <c r="P1230">
        <v>-7826</v>
      </c>
      <c r="Q1230" t="s">
        <v>40</v>
      </c>
      <c r="R1230" t="s">
        <v>4396</v>
      </c>
      <c r="S1230" t="s">
        <v>31971</v>
      </c>
      <c r="T1230">
        <v>0.32911398597860803</v>
      </c>
      <c r="U1230">
        <v>0.603102917160658</v>
      </c>
      <c r="V1230">
        <v>22.360254396547798</v>
      </c>
      <c r="W1230">
        <v>0.38920677604595899</v>
      </c>
      <c r="X1230">
        <v>0.704072456322962</v>
      </c>
      <c r="Y1230">
        <v>-22.158620575571899</v>
      </c>
      <c r="Z1230">
        <v>0.48464167878831399</v>
      </c>
      <c r="AA1230">
        <v>0.84435025072159198</v>
      </c>
      <c r="AB1230">
        <v>21.396780527133298</v>
      </c>
      <c r="AC1230">
        <v>0.21073619169722799</v>
      </c>
      <c r="AD1230">
        <v>0.68253123924728298</v>
      </c>
      <c r="AE1230">
        <v>-22.158620575571899</v>
      </c>
      <c r="AF1230">
        <v>0.16793847098801201</v>
      </c>
      <c r="AG1230">
        <v>0.68151250837662902</v>
      </c>
      <c r="AH1230">
        <v>22.360254396547798</v>
      </c>
      <c r="AI1230">
        <v>0.52399907623471598</v>
      </c>
      <c r="AJ1230">
        <v>0.78121606160956403</v>
      </c>
      <c r="AK1230">
        <v>-21.289865363410598</v>
      </c>
    </row>
    <row r="1231" spans="1:37" x14ac:dyDescent="0.2">
      <c r="A1231" t="s">
        <v>3579</v>
      </c>
      <c r="B1231">
        <v>68402243</v>
      </c>
      <c r="C1231">
        <v>68402386</v>
      </c>
      <c r="D1231">
        <v>144</v>
      </c>
      <c r="E1231" t="s">
        <v>4399</v>
      </c>
      <c r="F1231">
        <v>6</v>
      </c>
      <c r="G1231" t="s">
        <v>4400</v>
      </c>
      <c r="H1231" t="s">
        <v>30999</v>
      </c>
      <c r="I1231">
        <v>11</v>
      </c>
      <c r="J1231">
        <v>68403977</v>
      </c>
      <c r="K1231">
        <v>68406547</v>
      </c>
      <c r="L1231">
        <v>2571</v>
      </c>
      <c r="M1231">
        <v>1</v>
      </c>
      <c r="N1231">
        <v>4041</v>
      </c>
      <c r="O1231" t="s">
        <v>4401</v>
      </c>
      <c r="P1231">
        <v>-1591</v>
      </c>
      <c r="Q1231" t="s">
        <v>4402</v>
      </c>
      <c r="R1231" t="s">
        <v>4403</v>
      </c>
      <c r="S1231" t="s">
        <v>31972</v>
      </c>
      <c r="T1231">
        <v>0.17308923567461099</v>
      </c>
      <c r="U1231">
        <v>0.603102917160658</v>
      </c>
      <c r="V1231">
        <v>-23.8565705769639</v>
      </c>
      <c r="W1231">
        <v>0.113079289867903</v>
      </c>
      <c r="X1231">
        <v>0.704072456322962</v>
      </c>
      <c r="Y1231">
        <v>-23.861520143019099</v>
      </c>
      <c r="Z1231">
        <v>0.53052895265546796</v>
      </c>
      <c r="AA1231">
        <v>0.84521697243271998</v>
      </c>
      <c r="AB1231">
        <v>-0.83408672038438703</v>
      </c>
      <c r="AC1231">
        <v>0.131413828155275</v>
      </c>
      <c r="AD1231">
        <v>0.68253123924728298</v>
      </c>
      <c r="AE1231">
        <v>-0.94562784621236795</v>
      </c>
      <c r="AF1231">
        <v>0.15203231574161999</v>
      </c>
      <c r="AG1231">
        <v>0.68151250837662902</v>
      </c>
      <c r="AH1231">
        <v>-23.956760463381801</v>
      </c>
      <c r="AI1231">
        <v>0.17351581260912399</v>
      </c>
      <c r="AJ1231">
        <v>0.78121606160956403</v>
      </c>
      <c r="AK1231">
        <v>-23.886371139920801</v>
      </c>
    </row>
    <row r="1232" spans="1:37" x14ac:dyDescent="0.2">
      <c r="A1232" t="s">
        <v>3579</v>
      </c>
      <c r="B1232">
        <v>68402386</v>
      </c>
      <c r="C1232">
        <v>68402529</v>
      </c>
      <c r="D1232">
        <v>144</v>
      </c>
      <c r="E1232" t="s">
        <v>4404</v>
      </c>
      <c r="F1232">
        <v>2</v>
      </c>
      <c r="G1232" t="s">
        <v>4405</v>
      </c>
      <c r="H1232" t="s">
        <v>30999</v>
      </c>
      <c r="I1232">
        <v>11</v>
      </c>
      <c r="J1232">
        <v>68403977</v>
      </c>
      <c r="K1232">
        <v>68406547</v>
      </c>
      <c r="L1232">
        <v>2571</v>
      </c>
      <c r="M1232">
        <v>1</v>
      </c>
      <c r="N1232">
        <v>4041</v>
      </c>
      <c r="O1232" t="s">
        <v>4401</v>
      </c>
      <c r="P1232">
        <v>-1448</v>
      </c>
      <c r="Q1232" t="s">
        <v>4402</v>
      </c>
      <c r="R1232" t="s">
        <v>4403</v>
      </c>
      <c r="S1232" t="s">
        <v>31972</v>
      </c>
      <c r="T1232">
        <v>0.17308923567461099</v>
      </c>
      <c r="U1232">
        <v>0.603102917160658</v>
      </c>
      <c r="V1232">
        <v>-23.8565705769639</v>
      </c>
      <c r="W1232">
        <v>0.113079289867903</v>
      </c>
      <c r="X1232">
        <v>0.704072456322962</v>
      </c>
      <c r="Y1232">
        <v>-23.861520143019099</v>
      </c>
      <c r="Z1232">
        <v>0.53052895265546796</v>
      </c>
      <c r="AA1232">
        <v>0.84521697243271998</v>
      </c>
      <c r="AB1232">
        <v>-0.83408672038438703</v>
      </c>
      <c r="AC1232">
        <v>0.131413828155275</v>
      </c>
      <c r="AD1232">
        <v>0.68253123924728298</v>
      </c>
      <c r="AE1232">
        <v>-0.94562784621236795</v>
      </c>
      <c r="AF1232">
        <v>0.15203231574161999</v>
      </c>
      <c r="AG1232">
        <v>0.68151250837662902</v>
      </c>
      <c r="AH1232">
        <v>-23.956760463381801</v>
      </c>
      <c r="AI1232">
        <v>0.17351581260912399</v>
      </c>
      <c r="AJ1232">
        <v>0.78121606160956403</v>
      </c>
      <c r="AK1232">
        <v>-23.886371139920801</v>
      </c>
    </row>
    <row r="1233" spans="1:37" x14ac:dyDescent="0.2">
      <c r="A1233" t="s">
        <v>3579</v>
      </c>
      <c r="B1233">
        <v>68404558</v>
      </c>
      <c r="C1233">
        <v>68404708</v>
      </c>
      <c r="D1233">
        <v>151</v>
      </c>
      <c r="E1233" t="s">
        <v>4406</v>
      </c>
      <c r="F1233">
        <v>5</v>
      </c>
      <c r="G1233" t="s">
        <v>4407</v>
      </c>
      <c r="H1233" t="s">
        <v>30987</v>
      </c>
      <c r="I1233">
        <v>11</v>
      </c>
      <c r="J1233">
        <v>68403977</v>
      </c>
      <c r="K1233">
        <v>68406547</v>
      </c>
      <c r="L1233">
        <v>2571</v>
      </c>
      <c r="M1233">
        <v>1</v>
      </c>
      <c r="N1233">
        <v>4041</v>
      </c>
      <c r="O1233" t="s">
        <v>4401</v>
      </c>
      <c r="P1233">
        <v>581</v>
      </c>
      <c r="Q1233" t="s">
        <v>4402</v>
      </c>
      <c r="R1233" t="s">
        <v>4403</v>
      </c>
      <c r="S1233" t="s">
        <v>31972</v>
      </c>
      <c r="T1233">
        <v>0.152084254673993</v>
      </c>
      <c r="U1233">
        <v>0.603102917160658</v>
      </c>
      <c r="V1233">
        <v>24.940210619290301</v>
      </c>
      <c r="W1233">
        <v>0.123414495547065</v>
      </c>
      <c r="X1233">
        <v>0.704072456322962</v>
      </c>
      <c r="Y1233">
        <v>25.0142111984933</v>
      </c>
      <c r="Z1233">
        <v>0.306975110376564</v>
      </c>
      <c r="AA1233">
        <v>0.72610664078822296</v>
      </c>
      <c r="AB1233">
        <v>23.9767365378896</v>
      </c>
      <c r="AC1233">
        <v>0.27780950890804001</v>
      </c>
      <c r="AD1233">
        <v>0.68253123924728298</v>
      </c>
      <c r="AE1233">
        <v>24.0142112410675</v>
      </c>
      <c r="AF1233">
        <v>4.6407610929182198E-2</v>
      </c>
      <c r="AG1233">
        <v>0.476038960109122</v>
      </c>
      <c r="AH1233">
        <v>24.940210619290301</v>
      </c>
      <c r="AI1233">
        <v>3.6185182304427702E-2</v>
      </c>
      <c r="AJ1233">
        <v>0.78121606160956403</v>
      </c>
      <c r="AK1233">
        <v>25.0142111984933</v>
      </c>
    </row>
    <row r="1234" spans="1:37" x14ac:dyDescent="0.2">
      <c r="A1234" t="s">
        <v>3579</v>
      </c>
      <c r="B1234">
        <v>68404708</v>
      </c>
      <c r="C1234">
        <v>68404858</v>
      </c>
      <c r="D1234">
        <v>151</v>
      </c>
      <c r="E1234" t="s">
        <v>4408</v>
      </c>
      <c r="F1234">
        <v>7</v>
      </c>
      <c r="G1234" t="s">
        <v>4409</v>
      </c>
      <c r="H1234" t="s">
        <v>30987</v>
      </c>
      <c r="I1234">
        <v>11</v>
      </c>
      <c r="J1234">
        <v>68403977</v>
      </c>
      <c r="K1234">
        <v>68406547</v>
      </c>
      <c r="L1234">
        <v>2571</v>
      </c>
      <c r="M1234">
        <v>1</v>
      </c>
      <c r="N1234">
        <v>4041</v>
      </c>
      <c r="O1234" t="s">
        <v>4401</v>
      </c>
      <c r="P1234">
        <v>731</v>
      </c>
      <c r="Q1234" t="s">
        <v>4402</v>
      </c>
      <c r="R1234" t="s">
        <v>4403</v>
      </c>
      <c r="S1234" t="s">
        <v>31972</v>
      </c>
      <c r="T1234">
        <v>0.32911398597860803</v>
      </c>
      <c r="U1234">
        <v>0.603102917160658</v>
      </c>
      <c r="V1234">
        <v>24.5767713957636</v>
      </c>
      <c r="W1234">
        <v>0.29261482077562401</v>
      </c>
      <c r="X1234">
        <v>0.704072456322962</v>
      </c>
      <c r="Y1234">
        <v>24.650771974324702</v>
      </c>
      <c r="Z1234">
        <v>0.48464167878831399</v>
      </c>
      <c r="AA1234">
        <v>0.84435025072159198</v>
      </c>
      <c r="AB1234">
        <v>23.613297326560001</v>
      </c>
      <c r="AC1234">
        <v>0.45677901822897599</v>
      </c>
      <c r="AD1234">
        <v>0.82872126865393902</v>
      </c>
      <c r="AE1234">
        <v>23.650772029096</v>
      </c>
      <c r="AF1234">
        <v>0.16793847098801201</v>
      </c>
      <c r="AG1234">
        <v>0.68151250837662902</v>
      </c>
      <c r="AH1234">
        <v>24.5767713957636</v>
      </c>
      <c r="AI1234">
        <v>0.14667288820271701</v>
      </c>
      <c r="AJ1234">
        <v>0.78121606160956403</v>
      </c>
      <c r="AK1234">
        <v>24.650771974324702</v>
      </c>
    </row>
    <row r="1235" spans="1:37" x14ac:dyDescent="0.2">
      <c r="A1235" t="s">
        <v>3579</v>
      </c>
      <c r="B1235">
        <v>68404858</v>
      </c>
      <c r="C1235">
        <v>68405008</v>
      </c>
      <c r="D1235">
        <v>151</v>
      </c>
      <c r="E1235" t="s">
        <v>4410</v>
      </c>
      <c r="F1235">
        <v>11</v>
      </c>
      <c r="G1235" t="s">
        <v>4411</v>
      </c>
      <c r="H1235" t="s">
        <v>30987</v>
      </c>
      <c r="I1235">
        <v>11</v>
      </c>
      <c r="J1235">
        <v>68403977</v>
      </c>
      <c r="K1235">
        <v>68406547</v>
      </c>
      <c r="L1235">
        <v>2571</v>
      </c>
      <c r="M1235">
        <v>1</v>
      </c>
      <c r="N1235">
        <v>4041</v>
      </c>
      <c r="O1235" t="s">
        <v>4401</v>
      </c>
      <c r="P1235">
        <v>881</v>
      </c>
      <c r="Q1235" t="s">
        <v>4402</v>
      </c>
      <c r="R1235" t="s">
        <v>4403</v>
      </c>
      <c r="S1235" t="s">
        <v>31972</v>
      </c>
      <c r="T1235">
        <v>0.32911398597860803</v>
      </c>
      <c r="U1235">
        <v>0.603102917160658</v>
      </c>
      <c r="V1235">
        <v>24.5767713957636</v>
      </c>
      <c r="W1235">
        <v>0.29261482077562401</v>
      </c>
      <c r="X1235">
        <v>0.704072456322962</v>
      </c>
      <c r="Y1235">
        <v>24.650771974324702</v>
      </c>
      <c r="Z1235">
        <v>0.48464167878831399</v>
      </c>
      <c r="AA1235">
        <v>0.84435025072159198</v>
      </c>
      <c r="AB1235">
        <v>23.613297326560001</v>
      </c>
      <c r="AC1235">
        <v>0.45677901822897599</v>
      </c>
      <c r="AD1235">
        <v>0.82872126865393902</v>
      </c>
      <c r="AE1235">
        <v>23.650772029096</v>
      </c>
      <c r="AF1235">
        <v>0.16793847098801201</v>
      </c>
      <c r="AG1235">
        <v>0.68151250837662902</v>
      </c>
      <c r="AH1235">
        <v>24.5767713957636</v>
      </c>
      <c r="AI1235">
        <v>0.14667288820271701</v>
      </c>
      <c r="AJ1235">
        <v>0.78121606160956403</v>
      </c>
      <c r="AK1235">
        <v>24.650771974324702</v>
      </c>
    </row>
    <row r="1236" spans="1:37" x14ac:dyDescent="0.2">
      <c r="A1236" t="s">
        <v>3579</v>
      </c>
      <c r="B1236">
        <v>68470108</v>
      </c>
      <c r="C1236">
        <v>68470402</v>
      </c>
      <c r="D1236">
        <v>295</v>
      </c>
      <c r="E1236" t="s">
        <v>4412</v>
      </c>
      <c r="F1236">
        <v>1</v>
      </c>
      <c r="G1236" t="s">
        <v>4413</v>
      </c>
      <c r="H1236" t="s">
        <v>31973</v>
      </c>
      <c r="I1236">
        <v>11</v>
      </c>
      <c r="J1236">
        <v>68460813</v>
      </c>
      <c r="K1236">
        <v>68615252</v>
      </c>
      <c r="L1236">
        <v>154440</v>
      </c>
      <c r="M1236">
        <v>1</v>
      </c>
      <c r="N1236">
        <v>55291</v>
      </c>
      <c r="O1236" t="s">
        <v>4414</v>
      </c>
      <c r="P1236">
        <v>9295</v>
      </c>
      <c r="Q1236" t="s">
        <v>4415</v>
      </c>
      <c r="R1236" t="s">
        <v>4416</v>
      </c>
      <c r="S1236" t="s">
        <v>31974</v>
      </c>
      <c r="T1236">
        <v>1</v>
      </c>
      <c r="U1236">
        <v>1</v>
      </c>
      <c r="V1236">
        <v>-3.8028987540008798</v>
      </c>
      <c r="W1236">
        <v>0.29261482077562401</v>
      </c>
      <c r="X1236">
        <v>0.704072456322962</v>
      </c>
      <c r="Y1236">
        <v>20.5506332864834</v>
      </c>
      <c r="Z1236">
        <v>0.65379035313853895</v>
      </c>
      <c r="AA1236">
        <v>0.84521697243271998</v>
      </c>
      <c r="AB1236">
        <v>-4.7663719386476302</v>
      </c>
      <c r="AC1236">
        <v>0.27780950890804001</v>
      </c>
      <c r="AD1236">
        <v>0.68253123924728298</v>
      </c>
      <c r="AE1236">
        <v>23.5191540555521</v>
      </c>
      <c r="AF1236">
        <v>0.64997455747578503</v>
      </c>
      <c r="AG1236">
        <v>0.80674443595273604</v>
      </c>
      <c r="AH1236">
        <v>-2.8732881459898501</v>
      </c>
      <c r="AI1236">
        <v>0.59609816080359102</v>
      </c>
      <c r="AJ1236">
        <v>0.78121606160956403</v>
      </c>
      <c r="AK1236">
        <v>-2.72889829284013</v>
      </c>
    </row>
    <row r="1237" spans="1:37" x14ac:dyDescent="0.2">
      <c r="A1237" t="s">
        <v>3579</v>
      </c>
      <c r="B1237">
        <v>68684146</v>
      </c>
      <c r="C1237">
        <v>68684344</v>
      </c>
      <c r="D1237">
        <v>199</v>
      </c>
      <c r="E1237" t="s">
        <v>4417</v>
      </c>
      <c r="F1237">
        <v>11</v>
      </c>
      <c r="G1237" t="s">
        <v>4418</v>
      </c>
      <c r="H1237" t="s">
        <v>30987</v>
      </c>
      <c r="I1237">
        <v>11</v>
      </c>
      <c r="J1237">
        <v>68684544</v>
      </c>
      <c r="K1237">
        <v>68691175</v>
      </c>
      <c r="L1237">
        <v>6632</v>
      </c>
      <c r="M1237">
        <v>1</v>
      </c>
      <c r="N1237">
        <v>51083</v>
      </c>
      <c r="O1237" t="s">
        <v>4419</v>
      </c>
      <c r="P1237">
        <v>-200</v>
      </c>
      <c r="Q1237" t="s">
        <v>4420</v>
      </c>
      <c r="R1237" t="s">
        <v>4421</v>
      </c>
      <c r="S1237" t="s">
        <v>31975</v>
      </c>
      <c r="T1237">
        <v>0.32911398597860803</v>
      </c>
      <c r="U1237">
        <v>0.603102917160658</v>
      </c>
      <c r="V1237">
        <v>23.360254262568699</v>
      </c>
      <c r="W1237">
        <v>0.38920677604595899</v>
      </c>
      <c r="X1237">
        <v>0.704072456322962</v>
      </c>
      <c r="Y1237">
        <v>-23.1586204214959</v>
      </c>
      <c r="Z1237">
        <v>0.48464167878831399</v>
      </c>
      <c r="AA1237">
        <v>0.84435025072159198</v>
      </c>
      <c r="AB1237">
        <v>22.396780265874</v>
      </c>
      <c r="AC1237">
        <v>0.21073619169722799</v>
      </c>
      <c r="AD1237">
        <v>0.68253123924728298</v>
      </c>
      <c r="AE1237">
        <v>-23.1586204214959</v>
      </c>
      <c r="AF1237">
        <v>0.16793847098801201</v>
      </c>
      <c r="AG1237">
        <v>0.68151250837662902</v>
      </c>
      <c r="AH1237">
        <v>23.360254262568699</v>
      </c>
      <c r="AI1237">
        <v>0.52399907623471598</v>
      </c>
      <c r="AJ1237">
        <v>0.78121606160956403</v>
      </c>
      <c r="AK1237">
        <v>-22.289865082054401</v>
      </c>
    </row>
    <row r="1238" spans="1:37" x14ac:dyDescent="0.2">
      <c r="A1238" t="s">
        <v>3579</v>
      </c>
      <c r="B1238">
        <v>68765419</v>
      </c>
      <c r="C1238">
        <v>68765597</v>
      </c>
      <c r="D1238">
        <v>179</v>
      </c>
      <c r="E1238" t="s">
        <v>4422</v>
      </c>
      <c r="F1238">
        <v>2</v>
      </c>
      <c r="G1238" t="s">
        <v>4423</v>
      </c>
      <c r="H1238" t="s">
        <v>31976</v>
      </c>
      <c r="I1238">
        <v>11</v>
      </c>
      <c r="J1238">
        <v>68762627</v>
      </c>
      <c r="K1238">
        <v>68773887</v>
      </c>
      <c r="L1238">
        <v>11261</v>
      </c>
      <c r="M1238">
        <v>2</v>
      </c>
      <c r="N1238">
        <v>1374</v>
      </c>
      <c r="O1238" t="s">
        <v>4424</v>
      </c>
      <c r="P1238">
        <v>8290</v>
      </c>
      <c r="Q1238" t="s">
        <v>4425</v>
      </c>
      <c r="R1238" t="s">
        <v>4426</v>
      </c>
      <c r="S1238" t="s">
        <v>31977</v>
      </c>
      <c r="T1238">
        <v>0.35387198439864398</v>
      </c>
      <c r="U1238">
        <v>0.603102917160658</v>
      </c>
      <c r="V1238">
        <v>-20.080574136598401</v>
      </c>
      <c r="W1238">
        <v>0.123414495547065</v>
      </c>
      <c r="X1238">
        <v>0.704072456322962</v>
      </c>
      <c r="Y1238">
        <v>24.792978353697901</v>
      </c>
      <c r="Z1238">
        <v>0.93459220503170903</v>
      </c>
      <c r="AA1238">
        <v>0.99919698600769702</v>
      </c>
      <c r="AB1238">
        <v>3.6749295639230102</v>
      </c>
      <c r="AC1238">
        <v>0.17695932866387601</v>
      </c>
      <c r="AD1238">
        <v>0.68253123924728298</v>
      </c>
      <c r="AE1238">
        <v>23.852553801991299</v>
      </c>
      <c r="AF1238">
        <v>0.22065000948199101</v>
      </c>
      <c r="AG1238">
        <v>0.68151250837662902</v>
      </c>
      <c r="AH1238">
        <v>-23.778553225560401</v>
      </c>
      <c r="AI1238">
        <v>0.170234813229591</v>
      </c>
      <c r="AJ1238">
        <v>0.78121606160956403</v>
      </c>
      <c r="AK1238">
        <v>5.7124029159740299</v>
      </c>
    </row>
    <row r="1239" spans="1:37" x14ac:dyDescent="0.2">
      <c r="A1239" t="s">
        <v>3579</v>
      </c>
      <c r="B1239">
        <v>68765597</v>
      </c>
      <c r="C1239">
        <v>68765775</v>
      </c>
      <c r="D1239">
        <v>179</v>
      </c>
      <c r="E1239" t="s">
        <v>4427</v>
      </c>
      <c r="F1239">
        <v>1</v>
      </c>
      <c r="G1239" t="s">
        <v>4428</v>
      </c>
      <c r="H1239" t="s">
        <v>31976</v>
      </c>
      <c r="I1239">
        <v>11</v>
      </c>
      <c r="J1239">
        <v>68762627</v>
      </c>
      <c r="K1239">
        <v>68773887</v>
      </c>
      <c r="L1239">
        <v>11261</v>
      </c>
      <c r="M1239">
        <v>2</v>
      </c>
      <c r="N1239">
        <v>1374</v>
      </c>
      <c r="O1239" t="s">
        <v>4424</v>
      </c>
      <c r="P1239">
        <v>8112</v>
      </c>
      <c r="Q1239" t="s">
        <v>4425</v>
      </c>
      <c r="R1239" t="s">
        <v>4426</v>
      </c>
      <c r="S1239" t="s">
        <v>31977</v>
      </c>
      <c r="T1239">
        <v>0.35387198439864398</v>
      </c>
      <c r="U1239">
        <v>0.603102917160658</v>
      </c>
      <c r="V1239">
        <v>-20.080574136598401</v>
      </c>
      <c r="W1239">
        <v>0.123414495547065</v>
      </c>
      <c r="X1239">
        <v>0.704072456322962</v>
      </c>
      <c r="Y1239">
        <v>24.792978353697901</v>
      </c>
      <c r="Z1239">
        <v>0.93459220503170903</v>
      </c>
      <c r="AA1239">
        <v>0.99919698600769702</v>
      </c>
      <c r="AB1239">
        <v>3.6749295639230102</v>
      </c>
      <c r="AC1239">
        <v>0.17695932866387601</v>
      </c>
      <c r="AD1239">
        <v>0.68253123924728298</v>
      </c>
      <c r="AE1239">
        <v>23.852553801991299</v>
      </c>
      <c r="AF1239">
        <v>0.22065000948199101</v>
      </c>
      <c r="AG1239">
        <v>0.68151250837662902</v>
      </c>
      <c r="AH1239">
        <v>-23.778553225560401</v>
      </c>
      <c r="AI1239">
        <v>0.170234813229591</v>
      </c>
      <c r="AJ1239">
        <v>0.78121606160956403</v>
      </c>
      <c r="AK1239">
        <v>5.7124029159740299</v>
      </c>
    </row>
    <row r="1240" spans="1:37" x14ac:dyDescent="0.2">
      <c r="A1240" t="s">
        <v>3579</v>
      </c>
      <c r="B1240">
        <v>68805798</v>
      </c>
      <c r="C1240">
        <v>68805946</v>
      </c>
      <c r="D1240">
        <v>149</v>
      </c>
      <c r="E1240" t="s">
        <v>4429</v>
      </c>
      <c r="F1240">
        <v>3</v>
      </c>
      <c r="G1240" t="s">
        <v>4430</v>
      </c>
      <c r="H1240" t="s">
        <v>31978</v>
      </c>
      <c r="I1240">
        <v>11</v>
      </c>
      <c r="J1240">
        <v>68785744</v>
      </c>
      <c r="K1240">
        <v>68799268</v>
      </c>
      <c r="L1240">
        <v>13525</v>
      </c>
      <c r="M1240">
        <v>2</v>
      </c>
      <c r="N1240">
        <v>1374</v>
      </c>
      <c r="O1240" t="s">
        <v>4431</v>
      </c>
      <c r="P1240">
        <v>-6530</v>
      </c>
      <c r="Q1240" t="s">
        <v>4425</v>
      </c>
      <c r="R1240" t="s">
        <v>4426</v>
      </c>
      <c r="S1240" t="s">
        <v>31977</v>
      </c>
      <c r="T1240">
        <v>0.17308923567461099</v>
      </c>
      <c r="U1240">
        <v>0.603102917160658</v>
      </c>
      <c r="V1240">
        <v>-24.982438898025201</v>
      </c>
      <c r="W1240">
        <v>0.29261482077562401</v>
      </c>
      <c r="X1240">
        <v>0.704072456322962</v>
      </c>
      <c r="Y1240">
        <v>20.8013421730837</v>
      </c>
      <c r="Z1240">
        <v>0.23404878042441499</v>
      </c>
      <c r="AA1240">
        <v>0.72610664078822296</v>
      </c>
      <c r="AB1240">
        <v>-5.2185705993183404</v>
      </c>
      <c r="AC1240">
        <v>0.17695932866387601</v>
      </c>
      <c r="AD1240">
        <v>0.68253123924728298</v>
      </c>
      <c r="AE1240">
        <v>24.197048875934598</v>
      </c>
      <c r="AF1240">
        <v>0.22065000948199101</v>
      </c>
      <c r="AG1240">
        <v>0.68151250837662902</v>
      </c>
      <c r="AH1240">
        <v>-24.1230482984388</v>
      </c>
      <c r="AI1240">
        <v>0.98342151819761803</v>
      </c>
      <c r="AJ1240">
        <v>0.98789258377071898</v>
      </c>
      <c r="AK1240">
        <v>-3.1810967684636902</v>
      </c>
    </row>
    <row r="1241" spans="1:37" x14ac:dyDescent="0.2">
      <c r="A1241" t="s">
        <v>3579</v>
      </c>
      <c r="B1241">
        <v>68855273</v>
      </c>
      <c r="C1241">
        <v>68855482</v>
      </c>
      <c r="D1241">
        <v>210</v>
      </c>
      <c r="E1241" t="s">
        <v>4432</v>
      </c>
      <c r="F1241">
        <v>16</v>
      </c>
      <c r="G1241" t="s">
        <v>4433</v>
      </c>
      <c r="H1241" t="s">
        <v>31000</v>
      </c>
      <c r="I1241">
        <v>11</v>
      </c>
      <c r="J1241">
        <v>68812438</v>
      </c>
      <c r="K1241">
        <v>68844410</v>
      </c>
      <c r="L1241">
        <v>31973</v>
      </c>
      <c r="M1241">
        <v>2</v>
      </c>
      <c r="N1241">
        <v>1374</v>
      </c>
      <c r="O1241" t="s">
        <v>4434</v>
      </c>
      <c r="P1241">
        <v>-10863</v>
      </c>
      <c r="Q1241" t="s">
        <v>4425</v>
      </c>
      <c r="R1241" t="s">
        <v>4426</v>
      </c>
      <c r="S1241" t="s">
        <v>31977</v>
      </c>
      <c r="T1241">
        <v>0.254431078355565</v>
      </c>
      <c r="U1241">
        <v>0.603102917160658</v>
      </c>
      <c r="V1241">
        <v>5.7538848027900098</v>
      </c>
      <c r="W1241">
        <v>0.86214887914709604</v>
      </c>
      <c r="X1241">
        <v>0.95159051474143896</v>
      </c>
      <c r="Y1241">
        <v>0.57470904426046099</v>
      </c>
      <c r="Z1241">
        <v>0.64127342146525201</v>
      </c>
      <c r="AA1241">
        <v>0.84521697243271998</v>
      </c>
      <c r="AB1241">
        <v>4.79041069274039</v>
      </c>
      <c r="AC1241">
        <v>0.615069744472027</v>
      </c>
      <c r="AD1241">
        <v>0.87989882095915395</v>
      </c>
      <c r="AE1241">
        <v>-0.42529093097800003</v>
      </c>
      <c r="AF1241">
        <v>6.4397970358010495E-2</v>
      </c>
      <c r="AG1241">
        <v>0.57889197891446198</v>
      </c>
      <c r="AH1241">
        <v>6.6834947592400002</v>
      </c>
      <c r="AI1241">
        <v>0.414159359489496</v>
      </c>
      <c r="AJ1241">
        <v>0.78121606160956403</v>
      </c>
      <c r="AK1241">
        <v>1.44346448051673</v>
      </c>
    </row>
    <row r="1242" spans="1:37" x14ac:dyDescent="0.2">
      <c r="A1242" t="s">
        <v>3579</v>
      </c>
      <c r="B1242">
        <v>68855482</v>
      </c>
      <c r="C1242">
        <v>68855691</v>
      </c>
      <c r="D1242">
        <v>210</v>
      </c>
      <c r="E1242" t="s">
        <v>4435</v>
      </c>
      <c r="F1242">
        <v>24</v>
      </c>
      <c r="G1242" t="s">
        <v>4436</v>
      </c>
      <c r="H1242" t="s">
        <v>31000</v>
      </c>
      <c r="I1242">
        <v>11</v>
      </c>
      <c r="J1242">
        <v>68812438</v>
      </c>
      <c r="K1242">
        <v>68844410</v>
      </c>
      <c r="L1242">
        <v>31973</v>
      </c>
      <c r="M1242">
        <v>2</v>
      </c>
      <c r="N1242">
        <v>1374</v>
      </c>
      <c r="O1242" t="s">
        <v>4434</v>
      </c>
      <c r="P1242">
        <v>-11072</v>
      </c>
      <c r="Q1242" t="s">
        <v>4425</v>
      </c>
      <c r="R1242" t="s">
        <v>4426</v>
      </c>
      <c r="S1242" t="s">
        <v>31977</v>
      </c>
      <c r="T1242">
        <v>0.254431078355565</v>
      </c>
      <c r="U1242">
        <v>0.603102917160658</v>
      </c>
      <c r="V1242">
        <v>5.9347789906032702</v>
      </c>
      <c r="W1242">
        <v>0.86214887914709604</v>
      </c>
      <c r="X1242">
        <v>0.95159051474143896</v>
      </c>
      <c r="Y1242">
        <v>0.69378772660963095</v>
      </c>
      <c r="Z1242">
        <v>0.64127342146525201</v>
      </c>
      <c r="AA1242">
        <v>0.84521697243271998</v>
      </c>
      <c r="AB1242">
        <v>4.9713048789126404</v>
      </c>
      <c r="AC1242">
        <v>0.615069744472027</v>
      </c>
      <c r="AD1242">
        <v>0.87989882095915395</v>
      </c>
      <c r="AE1242">
        <v>-0.30621225227524002</v>
      </c>
      <c r="AF1242">
        <v>6.4397970358010495E-2</v>
      </c>
      <c r="AG1242">
        <v>0.57889197891446198</v>
      </c>
      <c r="AH1242">
        <v>6.8643889470532597</v>
      </c>
      <c r="AI1242">
        <v>0.414159359489496</v>
      </c>
      <c r="AJ1242">
        <v>0.78121606160956403</v>
      </c>
      <c r="AK1242">
        <v>1.5625431651170001</v>
      </c>
    </row>
    <row r="1243" spans="1:37" x14ac:dyDescent="0.2">
      <c r="A1243" t="s">
        <v>3579</v>
      </c>
      <c r="B1243">
        <v>68864317</v>
      </c>
      <c r="C1243">
        <v>68864617</v>
      </c>
      <c r="D1243">
        <v>301</v>
      </c>
      <c r="E1243" t="s">
        <v>4437</v>
      </c>
      <c r="F1243">
        <v>4</v>
      </c>
      <c r="G1243" t="s">
        <v>4438</v>
      </c>
      <c r="H1243" t="s">
        <v>31000</v>
      </c>
      <c r="I1243">
        <v>11</v>
      </c>
      <c r="J1243">
        <v>68870664</v>
      </c>
      <c r="K1243">
        <v>68874542</v>
      </c>
      <c r="L1243">
        <v>3879</v>
      </c>
      <c r="M1243">
        <v>1</v>
      </c>
      <c r="N1243">
        <v>105369364</v>
      </c>
      <c r="O1243" t="s">
        <v>4439</v>
      </c>
      <c r="P1243">
        <v>-6047</v>
      </c>
      <c r="Q1243" t="s">
        <v>4440</v>
      </c>
      <c r="R1243" t="s">
        <v>4441</v>
      </c>
      <c r="S1243" t="s">
        <v>31979</v>
      </c>
      <c r="T1243">
        <v>0.32911398597860803</v>
      </c>
      <c r="U1243">
        <v>0.603102917160658</v>
      </c>
      <c r="V1243">
        <v>24.475731407845998</v>
      </c>
      <c r="W1243">
        <v>0.38920677604595899</v>
      </c>
      <c r="X1243">
        <v>0.704072456322962</v>
      </c>
      <c r="Y1243">
        <v>-24.274097555951801</v>
      </c>
      <c r="Z1243">
        <v>0.48464167878831399</v>
      </c>
      <c r="AA1243">
        <v>0.84435025072159198</v>
      </c>
      <c r="AB1243">
        <v>23.512257342615801</v>
      </c>
      <c r="AC1243">
        <v>0.21073619169722799</v>
      </c>
      <c r="AD1243">
        <v>0.68253123924728298</v>
      </c>
      <c r="AE1243">
        <v>-24.274097555951801</v>
      </c>
      <c r="AF1243">
        <v>0.16793847098801201</v>
      </c>
      <c r="AG1243">
        <v>0.68151250837662902</v>
      </c>
      <c r="AH1243">
        <v>24.475731407845998</v>
      </c>
      <c r="AI1243">
        <v>0.52399907623471598</v>
      </c>
      <c r="AJ1243">
        <v>0.78121606160956403</v>
      </c>
      <c r="AK1243">
        <v>-23.4053421479748</v>
      </c>
    </row>
    <row r="1244" spans="1:37" x14ac:dyDescent="0.2">
      <c r="A1244" t="s">
        <v>3579</v>
      </c>
      <c r="B1244">
        <v>68864648</v>
      </c>
      <c r="C1244">
        <v>68864721</v>
      </c>
      <c r="D1244">
        <v>74</v>
      </c>
      <c r="E1244" t="s">
        <v>4442</v>
      </c>
      <c r="F1244">
        <v>1</v>
      </c>
      <c r="G1244" t="s">
        <v>4443</v>
      </c>
      <c r="H1244" t="s">
        <v>31000</v>
      </c>
      <c r="I1244">
        <v>11</v>
      </c>
      <c r="J1244">
        <v>68870664</v>
      </c>
      <c r="K1244">
        <v>68874542</v>
      </c>
      <c r="L1244">
        <v>3879</v>
      </c>
      <c r="M1244">
        <v>1</v>
      </c>
      <c r="N1244">
        <v>105369364</v>
      </c>
      <c r="O1244" t="s">
        <v>4439</v>
      </c>
      <c r="P1244">
        <v>-5943</v>
      </c>
      <c r="Q1244" t="s">
        <v>4440</v>
      </c>
      <c r="R1244" t="s">
        <v>4441</v>
      </c>
      <c r="S1244" t="s">
        <v>31979</v>
      </c>
      <c r="T1244">
        <v>0.32911398597860803</v>
      </c>
      <c r="U1244">
        <v>0.603102917160658</v>
      </c>
      <c r="V1244">
        <v>24.475731407845998</v>
      </c>
      <c r="W1244">
        <v>0.38920677604595899</v>
      </c>
      <c r="X1244">
        <v>0.704072456322962</v>
      </c>
      <c r="Y1244">
        <v>-24.274097555951801</v>
      </c>
      <c r="Z1244">
        <v>0.48464167878831399</v>
      </c>
      <c r="AA1244">
        <v>0.84435025072159198</v>
      </c>
      <c r="AB1244">
        <v>23.512257342615801</v>
      </c>
      <c r="AC1244">
        <v>0.21073619169722799</v>
      </c>
      <c r="AD1244">
        <v>0.68253123924728298</v>
      </c>
      <c r="AE1244">
        <v>-24.274097555951801</v>
      </c>
      <c r="AF1244">
        <v>0.16793847098801201</v>
      </c>
      <c r="AG1244">
        <v>0.68151250837662902</v>
      </c>
      <c r="AH1244">
        <v>24.475731407845998</v>
      </c>
      <c r="AI1244">
        <v>0.52399907623471598</v>
      </c>
      <c r="AJ1244">
        <v>0.78121606160956403</v>
      </c>
      <c r="AK1244">
        <v>-23.4053421479748</v>
      </c>
    </row>
    <row r="1245" spans="1:37" x14ac:dyDescent="0.2">
      <c r="A1245" t="s">
        <v>3579</v>
      </c>
      <c r="B1245">
        <v>68864742</v>
      </c>
      <c r="C1245">
        <v>68864889</v>
      </c>
      <c r="D1245">
        <v>148</v>
      </c>
      <c r="E1245" t="s">
        <v>4444</v>
      </c>
      <c r="F1245">
        <v>3</v>
      </c>
      <c r="G1245" t="s">
        <v>4445</v>
      </c>
      <c r="H1245" t="s">
        <v>31000</v>
      </c>
      <c r="I1245">
        <v>11</v>
      </c>
      <c r="J1245">
        <v>68870664</v>
      </c>
      <c r="K1245">
        <v>68874542</v>
      </c>
      <c r="L1245">
        <v>3879</v>
      </c>
      <c r="M1245">
        <v>1</v>
      </c>
      <c r="N1245">
        <v>105369364</v>
      </c>
      <c r="O1245" t="s">
        <v>4439</v>
      </c>
      <c r="P1245">
        <v>-5775</v>
      </c>
      <c r="Q1245" t="s">
        <v>4440</v>
      </c>
      <c r="R1245" t="s">
        <v>4441</v>
      </c>
      <c r="S1245" t="s">
        <v>31979</v>
      </c>
      <c r="T1245">
        <v>0.32911398597860803</v>
      </c>
      <c r="U1245">
        <v>0.603102917160658</v>
      </c>
      <c r="V1245">
        <v>24.475731407845998</v>
      </c>
      <c r="W1245">
        <v>0.38920677604595899</v>
      </c>
      <c r="X1245">
        <v>0.704072456322962</v>
      </c>
      <c r="Y1245">
        <v>-24.274097555951801</v>
      </c>
      <c r="Z1245">
        <v>0.48464167878831399</v>
      </c>
      <c r="AA1245">
        <v>0.84435025072159198</v>
      </c>
      <c r="AB1245">
        <v>23.512257342615801</v>
      </c>
      <c r="AC1245">
        <v>0.21073619169722799</v>
      </c>
      <c r="AD1245">
        <v>0.68253123924728298</v>
      </c>
      <c r="AE1245">
        <v>-24.274097555951801</v>
      </c>
      <c r="AF1245">
        <v>0.16793847098801201</v>
      </c>
      <c r="AG1245">
        <v>0.68151250837662902</v>
      </c>
      <c r="AH1245">
        <v>24.475731407845998</v>
      </c>
      <c r="AI1245">
        <v>0.52399907623471598</v>
      </c>
      <c r="AJ1245">
        <v>0.78121606160956403</v>
      </c>
      <c r="AK1245">
        <v>-23.4053421479748</v>
      </c>
    </row>
    <row r="1246" spans="1:37" x14ac:dyDescent="0.2">
      <c r="A1246" t="s">
        <v>3579</v>
      </c>
      <c r="B1246">
        <v>68864889</v>
      </c>
      <c r="C1246">
        <v>68865036</v>
      </c>
      <c r="D1246">
        <v>148</v>
      </c>
      <c r="E1246" t="s">
        <v>4446</v>
      </c>
      <c r="F1246">
        <v>6</v>
      </c>
      <c r="G1246" t="s">
        <v>4447</v>
      </c>
      <c r="H1246" t="s">
        <v>31000</v>
      </c>
      <c r="I1246">
        <v>11</v>
      </c>
      <c r="J1246">
        <v>68870664</v>
      </c>
      <c r="K1246">
        <v>68874542</v>
      </c>
      <c r="L1246">
        <v>3879</v>
      </c>
      <c r="M1246">
        <v>1</v>
      </c>
      <c r="N1246">
        <v>105369364</v>
      </c>
      <c r="O1246" t="s">
        <v>4439</v>
      </c>
      <c r="P1246">
        <v>-5628</v>
      </c>
      <c r="Q1246" t="s">
        <v>4440</v>
      </c>
      <c r="R1246" t="s">
        <v>4441</v>
      </c>
      <c r="S1246" t="s">
        <v>31979</v>
      </c>
      <c r="T1246">
        <v>0.32911398597860803</v>
      </c>
      <c r="U1246">
        <v>0.603102917160658</v>
      </c>
      <c r="V1246">
        <v>24.475731407845998</v>
      </c>
      <c r="W1246">
        <v>0.38920677604595899</v>
      </c>
      <c r="X1246">
        <v>0.704072456322962</v>
      </c>
      <c r="Y1246">
        <v>-24.274097555951801</v>
      </c>
      <c r="Z1246">
        <v>0.48464167878831399</v>
      </c>
      <c r="AA1246">
        <v>0.84435025072159198</v>
      </c>
      <c r="AB1246">
        <v>23.512257342615801</v>
      </c>
      <c r="AC1246">
        <v>0.21073619169722799</v>
      </c>
      <c r="AD1246">
        <v>0.68253123924728298</v>
      </c>
      <c r="AE1246">
        <v>-24.274097555951801</v>
      </c>
      <c r="AF1246">
        <v>0.16793847098801201</v>
      </c>
      <c r="AG1246">
        <v>0.68151250837662902</v>
      </c>
      <c r="AH1246">
        <v>24.475731407845998</v>
      </c>
      <c r="AI1246">
        <v>0.52399907623471598</v>
      </c>
      <c r="AJ1246">
        <v>0.78121606160956403</v>
      </c>
      <c r="AK1246">
        <v>-23.4053421479748</v>
      </c>
    </row>
    <row r="1247" spans="1:37" x14ac:dyDescent="0.2">
      <c r="A1247" t="s">
        <v>3579</v>
      </c>
      <c r="B1247">
        <v>68953883</v>
      </c>
      <c r="C1247">
        <v>68954031</v>
      </c>
      <c r="D1247">
        <v>149</v>
      </c>
      <c r="E1247" t="s">
        <v>4448</v>
      </c>
      <c r="F1247">
        <v>1</v>
      </c>
      <c r="G1247" t="s">
        <v>4449</v>
      </c>
      <c r="H1247" t="s">
        <v>31000</v>
      </c>
      <c r="I1247">
        <v>11</v>
      </c>
      <c r="J1247">
        <v>68937740</v>
      </c>
      <c r="K1247">
        <v>68940601</v>
      </c>
      <c r="L1247">
        <v>2862</v>
      </c>
      <c r="M1247">
        <v>1</v>
      </c>
      <c r="N1247">
        <v>3508</v>
      </c>
      <c r="O1247" t="s">
        <v>4450</v>
      </c>
      <c r="P1247">
        <v>16143</v>
      </c>
      <c r="Q1247" t="s">
        <v>4451</v>
      </c>
      <c r="R1247" t="s">
        <v>4452</v>
      </c>
      <c r="S1247" t="s">
        <v>31980</v>
      </c>
      <c r="T1247" t="s">
        <v>40</v>
      </c>
      <c r="U1247" t="s">
        <v>40</v>
      </c>
      <c r="V1247">
        <v>0</v>
      </c>
      <c r="W1247">
        <v>0.89107655920673101</v>
      </c>
      <c r="X1247">
        <v>0.95159051474143896</v>
      </c>
      <c r="Y1247">
        <v>1.9649718786055801</v>
      </c>
      <c r="Z1247">
        <v>0.48464167878831399</v>
      </c>
      <c r="AA1247">
        <v>0.84435025072159198</v>
      </c>
      <c r="AB1247">
        <v>19.809716146082302</v>
      </c>
      <c r="AC1247">
        <v>0.75388744886274095</v>
      </c>
      <c r="AD1247">
        <v>0.87989882095915395</v>
      </c>
      <c r="AE1247">
        <v>0.964972115744961</v>
      </c>
      <c r="AF1247">
        <v>0.501741946288212</v>
      </c>
      <c r="AG1247">
        <v>0.80674443595273604</v>
      </c>
      <c r="AH1247">
        <v>-19.773190310309602</v>
      </c>
      <c r="AI1247">
        <v>0.56157887380500204</v>
      </c>
      <c r="AJ1247">
        <v>0.78121606160956403</v>
      </c>
      <c r="AK1247">
        <v>2.8337265805326699</v>
      </c>
    </row>
    <row r="1248" spans="1:37" x14ac:dyDescent="0.2">
      <c r="A1248" t="s">
        <v>3579</v>
      </c>
      <c r="B1248">
        <v>68954031</v>
      </c>
      <c r="C1248">
        <v>68954179</v>
      </c>
      <c r="D1248">
        <v>149</v>
      </c>
      <c r="E1248" t="s">
        <v>4453</v>
      </c>
      <c r="F1248">
        <v>1</v>
      </c>
      <c r="G1248" t="s">
        <v>4454</v>
      </c>
      <c r="H1248" t="s">
        <v>31000</v>
      </c>
      <c r="I1248">
        <v>11</v>
      </c>
      <c r="J1248">
        <v>68937740</v>
      </c>
      <c r="K1248">
        <v>68940601</v>
      </c>
      <c r="L1248">
        <v>2862</v>
      </c>
      <c r="M1248">
        <v>1</v>
      </c>
      <c r="N1248">
        <v>3508</v>
      </c>
      <c r="O1248" t="s">
        <v>4450</v>
      </c>
      <c r="P1248">
        <v>16291</v>
      </c>
      <c r="Q1248" t="s">
        <v>4451</v>
      </c>
      <c r="R1248" t="s">
        <v>4452</v>
      </c>
      <c r="S1248" t="s">
        <v>31980</v>
      </c>
      <c r="T1248" t="s">
        <v>40</v>
      </c>
      <c r="U1248" t="s">
        <v>40</v>
      </c>
      <c r="V1248">
        <v>0</v>
      </c>
      <c r="W1248">
        <v>0.89107655920673101</v>
      </c>
      <c r="X1248">
        <v>0.95159051474143896</v>
      </c>
      <c r="Y1248">
        <v>1.9649718786055801</v>
      </c>
      <c r="Z1248">
        <v>0.48464167878831399</v>
      </c>
      <c r="AA1248">
        <v>0.84435025072159198</v>
      </c>
      <c r="AB1248">
        <v>19.809716146082302</v>
      </c>
      <c r="AC1248">
        <v>0.75388744886274095</v>
      </c>
      <c r="AD1248">
        <v>0.87989882095915395</v>
      </c>
      <c r="AE1248">
        <v>0.964972115744961</v>
      </c>
      <c r="AF1248">
        <v>0.501741946288212</v>
      </c>
      <c r="AG1248">
        <v>0.80674443595273604</v>
      </c>
      <c r="AH1248">
        <v>-19.773190310309602</v>
      </c>
      <c r="AI1248">
        <v>0.56157887380500204</v>
      </c>
      <c r="AJ1248">
        <v>0.78121606160956403</v>
      </c>
      <c r="AK1248">
        <v>2.8337265805326699</v>
      </c>
    </row>
    <row r="1249" spans="1:37" x14ac:dyDescent="0.2">
      <c r="A1249" t="s">
        <v>3579</v>
      </c>
      <c r="B1249">
        <v>68954179</v>
      </c>
      <c r="C1249">
        <v>68954327</v>
      </c>
      <c r="D1249">
        <v>149</v>
      </c>
      <c r="E1249" t="s">
        <v>4455</v>
      </c>
      <c r="F1249">
        <v>1</v>
      </c>
      <c r="G1249" t="s">
        <v>4456</v>
      </c>
      <c r="H1249" t="s">
        <v>31000</v>
      </c>
      <c r="I1249">
        <v>11</v>
      </c>
      <c r="J1249">
        <v>68937740</v>
      </c>
      <c r="K1249">
        <v>68940601</v>
      </c>
      <c r="L1249">
        <v>2862</v>
      </c>
      <c r="M1249">
        <v>1</v>
      </c>
      <c r="N1249">
        <v>3508</v>
      </c>
      <c r="O1249" t="s">
        <v>4450</v>
      </c>
      <c r="P1249">
        <v>16439</v>
      </c>
      <c r="Q1249" t="s">
        <v>4451</v>
      </c>
      <c r="R1249" t="s">
        <v>4452</v>
      </c>
      <c r="S1249" t="s">
        <v>31980</v>
      </c>
      <c r="T1249" t="s">
        <v>40</v>
      </c>
      <c r="U1249" t="s">
        <v>40</v>
      </c>
      <c r="V1249">
        <v>0</v>
      </c>
      <c r="W1249">
        <v>0.89107655920673101</v>
      </c>
      <c r="X1249">
        <v>0.95159051474143896</v>
      </c>
      <c r="Y1249">
        <v>1.9649718786055801</v>
      </c>
      <c r="Z1249">
        <v>0.48464167878831399</v>
      </c>
      <c r="AA1249">
        <v>0.84435025072159198</v>
      </c>
      <c r="AB1249">
        <v>19.809716146082302</v>
      </c>
      <c r="AC1249">
        <v>0.75388744886274095</v>
      </c>
      <c r="AD1249">
        <v>0.87989882095915395</v>
      </c>
      <c r="AE1249">
        <v>0.964972115744961</v>
      </c>
      <c r="AF1249">
        <v>0.501741946288212</v>
      </c>
      <c r="AG1249">
        <v>0.80674443595273604</v>
      </c>
      <c r="AH1249">
        <v>-19.773190310309602</v>
      </c>
      <c r="AI1249">
        <v>0.56157887380500204</v>
      </c>
      <c r="AJ1249">
        <v>0.78121606160956403</v>
      </c>
      <c r="AK1249">
        <v>2.8337265805326699</v>
      </c>
    </row>
    <row r="1250" spans="1:37" x14ac:dyDescent="0.2">
      <c r="A1250" t="s">
        <v>3579</v>
      </c>
      <c r="B1250">
        <v>69072621</v>
      </c>
      <c r="C1250">
        <v>69072786</v>
      </c>
      <c r="D1250">
        <v>166</v>
      </c>
      <c r="E1250" t="s">
        <v>4457</v>
      </c>
      <c r="F1250">
        <v>2</v>
      </c>
      <c r="G1250" t="s">
        <v>4458</v>
      </c>
      <c r="H1250" t="s">
        <v>30987</v>
      </c>
      <c r="I1250">
        <v>11</v>
      </c>
      <c r="J1250">
        <v>69072915</v>
      </c>
      <c r="K1250">
        <v>69162440</v>
      </c>
      <c r="L1250">
        <v>89526</v>
      </c>
      <c r="M1250">
        <v>1</v>
      </c>
      <c r="N1250">
        <v>107984345</v>
      </c>
      <c r="O1250" t="s">
        <v>4459</v>
      </c>
      <c r="P1250">
        <v>-129</v>
      </c>
      <c r="Q1250" t="s">
        <v>4460</v>
      </c>
      <c r="R1250" t="s">
        <v>4461</v>
      </c>
      <c r="S1250" t="s">
        <v>31981</v>
      </c>
      <c r="T1250">
        <v>1</v>
      </c>
      <c r="U1250">
        <v>1</v>
      </c>
      <c r="V1250">
        <v>-1.1133093536451499</v>
      </c>
      <c r="W1250">
        <v>0.20525741147413201</v>
      </c>
      <c r="X1250">
        <v>0.704072456322962</v>
      </c>
      <c r="Y1250">
        <v>-24.856867454768199</v>
      </c>
      <c r="Z1250">
        <v>0.65379035313853895</v>
      </c>
      <c r="AA1250">
        <v>0.84521697243271998</v>
      </c>
      <c r="AB1250">
        <v>-2.0767833492996499</v>
      </c>
      <c r="AC1250">
        <v>7.0489011448141195E-2</v>
      </c>
      <c r="AD1250">
        <v>0.57684129297949804</v>
      </c>
      <c r="AE1250">
        <v>-24.856867454768199</v>
      </c>
      <c r="AF1250">
        <v>0.64997455747578503</v>
      </c>
      <c r="AG1250">
        <v>0.80674443595273604</v>
      </c>
      <c r="AH1250">
        <v>-0.183698738025935</v>
      </c>
      <c r="AI1250">
        <v>0.35038410267202102</v>
      </c>
      <c r="AJ1250">
        <v>0.78121606160956403</v>
      </c>
      <c r="AK1250">
        <v>-23.988112027269199</v>
      </c>
    </row>
    <row r="1251" spans="1:37" x14ac:dyDescent="0.2">
      <c r="A1251" t="s">
        <v>3579</v>
      </c>
      <c r="B1251">
        <v>69072786</v>
      </c>
      <c r="C1251">
        <v>69072951</v>
      </c>
      <c r="D1251">
        <v>166</v>
      </c>
      <c r="E1251" t="s">
        <v>4462</v>
      </c>
      <c r="F1251">
        <v>7</v>
      </c>
      <c r="G1251" t="s">
        <v>4463</v>
      </c>
      <c r="H1251" t="s">
        <v>30987</v>
      </c>
      <c r="I1251">
        <v>11</v>
      </c>
      <c r="J1251">
        <v>69072915</v>
      </c>
      <c r="K1251">
        <v>69162440</v>
      </c>
      <c r="L1251">
        <v>89526</v>
      </c>
      <c r="M1251">
        <v>1</v>
      </c>
      <c r="N1251">
        <v>107984345</v>
      </c>
      <c r="O1251" t="s">
        <v>4459</v>
      </c>
      <c r="P1251">
        <v>0</v>
      </c>
      <c r="Q1251" t="s">
        <v>4460</v>
      </c>
      <c r="R1251" t="s">
        <v>4461</v>
      </c>
      <c r="S1251" t="s">
        <v>31981</v>
      </c>
      <c r="T1251">
        <v>1</v>
      </c>
      <c r="U1251">
        <v>1</v>
      </c>
      <c r="V1251">
        <v>-1.1133093536451499</v>
      </c>
      <c r="W1251">
        <v>0.20525741147413201</v>
      </c>
      <c r="X1251">
        <v>0.704072456322962</v>
      </c>
      <c r="Y1251">
        <v>-24.856867454768199</v>
      </c>
      <c r="Z1251">
        <v>0.65379035313853895</v>
      </c>
      <c r="AA1251">
        <v>0.84521697243271998</v>
      </c>
      <c r="AB1251">
        <v>-2.0767833492996499</v>
      </c>
      <c r="AC1251">
        <v>7.0489011448141195E-2</v>
      </c>
      <c r="AD1251">
        <v>0.57684129297949804</v>
      </c>
      <c r="AE1251">
        <v>-24.856867454768199</v>
      </c>
      <c r="AF1251">
        <v>0.64997455747578503</v>
      </c>
      <c r="AG1251">
        <v>0.80674443595273604</v>
      </c>
      <c r="AH1251">
        <v>-0.183698738025935</v>
      </c>
      <c r="AI1251">
        <v>0.35038410267202102</v>
      </c>
      <c r="AJ1251">
        <v>0.78121606160956403</v>
      </c>
      <c r="AK1251">
        <v>-23.988112027269199</v>
      </c>
    </row>
    <row r="1252" spans="1:37" x14ac:dyDescent="0.2">
      <c r="A1252" t="s">
        <v>3579</v>
      </c>
      <c r="B1252">
        <v>69285811</v>
      </c>
      <c r="C1252">
        <v>69285960</v>
      </c>
      <c r="D1252">
        <v>150</v>
      </c>
      <c r="E1252" t="s">
        <v>4464</v>
      </c>
      <c r="F1252">
        <v>1</v>
      </c>
      <c r="G1252" t="s">
        <v>4465</v>
      </c>
      <c r="H1252" t="s">
        <v>31000</v>
      </c>
      <c r="I1252">
        <v>11</v>
      </c>
      <c r="J1252">
        <v>69294151</v>
      </c>
      <c r="K1252">
        <v>69341682</v>
      </c>
      <c r="L1252">
        <v>47532</v>
      </c>
      <c r="M1252">
        <v>1</v>
      </c>
      <c r="N1252">
        <v>26579</v>
      </c>
      <c r="O1252" t="s">
        <v>4466</v>
      </c>
      <c r="P1252">
        <v>-8191</v>
      </c>
      <c r="Q1252" t="s">
        <v>4467</v>
      </c>
      <c r="R1252" t="s">
        <v>4468</v>
      </c>
      <c r="S1252" t="s">
        <v>31982</v>
      </c>
      <c r="T1252">
        <v>0.97213403838398904</v>
      </c>
      <c r="U1252">
        <v>1</v>
      </c>
      <c r="V1252">
        <v>0.52721379513487299</v>
      </c>
      <c r="W1252">
        <v>0.94541066367716797</v>
      </c>
      <c r="X1252">
        <v>0.95159051474143896</v>
      </c>
      <c r="Y1252">
        <v>-0.18119005349436201</v>
      </c>
      <c r="Z1252">
        <v>0.69013698642955401</v>
      </c>
      <c r="AA1252">
        <v>0.84521697243271998</v>
      </c>
      <c r="AB1252">
        <v>-0.43626023337985098</v>
      </c>
      <c r="AC1252">
        <v>0.71753805159658501</v>
      </c>
      <c r="AD1252">
        <v>0.87989882095915395</v>
      </c>
      <c r="AE1252">
        <v>-1.18118992247363</v>
      </c>
      <c r="AF1252">
        <v>0.61410715005536498</v>
      </c>
      <c r="AG1252">
        <v>0.80674443595273604</v>
      </c>
      <c r="AH1252">
        <v>1.45682433622274</v>
      </c>
      <c r="AI1252">
        <v>0.59609816080359102</v>
      </c>
      <c r="AJ1252">
        <v>0.78121606160956403</v>
      </c>
      <c r="AK1252">
        <v>0.68756531776722496</v>
      </c>
    </row>
    <row r="1253" spans="1:37" x14ac:dyDescent="0.2">
      <c r="A1253" t="s">
        <v>3579</v>
      </c>
      <c r="B1253">
        <v>69285960</v>
      </c>
      <c r="C1253">
        <v>69286109</v>
      </c>
      <c r="D1253">
        <v>150</v>
      </c>
      <c r="E1253" t="s">
        <v>4469</v>
      </c>
      <c r="F1253">
        <v>7</v>
      </c>
      <c r="G1253" t="s">
        <v>4470</v>
      </c>
      <c r="H1253" t="s">
        <v>31000</v>
      </c>
      <c r="I1253">
        <v>11</v>
      </c>
      <c r="J1253">
        <v>69294151</v>
      </c>
      <c r="K1253">
        <v>69341682</v>
      </c>
      <c r="L1253">
        <v>47532</v>
      </c>
      <c r="M1253">
        <v>1</v>
      </c>
      <c r="N1253">
        <v>26579</v>
      </c>
      <c r="O1253" t="s">
        <v>4466</v>
      </c>
      <c r="P1253">
        <v>-8042</v>
      </c>
      <c r="Q1253" t="s">
        <v>4467</v>
      </c>
      <c r="R1253" t="s">
        <v>4468</v>
      </c>
      <c r="S1253" t="s">
        <v>31982</v>
      </c>
      <c r="T1253">
        <v>0.97213403838398904</v>
      </c>
      <c r="U1253">
        <v>1</v>
      </c>
      <c r="V1253">
        <v>0.52721379513487299</v>
      </c>
      <c r="W1253">
        <v>0.94541066367716797</v>
      </c>
      <c r="X1253">
        <v>0.95159051474143896</v>
      </c>
      <c r="Y1253">
        <v>-0.18119005349436201</v>
      </c>
      <c r="Z1253">
        <v>0.69013698642955401</v>
      </c>
      <c r="AA1253">
        <v>0.84521697243271998</v>
      </c>
      <c r="AB1253">
        <v>-0.43626023337985098</v>
      </c>
      <c r="AC1253">
        <v>0.71753805159658501</v>
      </c>
      <c r="AD1253">
        <v>0.87989882095915395</v>
      </c>
      <c r="AE1253">
        <v>-1.18118992247363</v>
      </c>
      <c r="AF1253">
        <v>0.61410715005536498</v>
      </c>
      <c r="AG1253">
        <v>0.80674443595273604</v>
      </c>
      <c r="AH1253">
        <v>1.45682433622274</v>
      </c>
      <c r="AI1253">
        <v>0.59609816080359102</v>
      </c>
      <c r="AJ1253">
        <v>0.78121606160956403</v>
      </c>
      <c r="AK1253">
        <v>0.68756531776722496</v>
      </c>
    </row>
    <row r="1254" spans="1:37" x14ac:dyDescent="0.2">
      <c r="A1254" t="s">
        <v>3579</v>
      </c>
      <c r="B1254">
        <v>69497888</v>
      </c>
      <c r="C1254">
        <v>69498039</v>
      </c>
      <c r="D1254">
        <v>152</v>
      </c>
      <c r="E1254" t="s">
        <v>4471</v>
      </c>
      <c r="F1254">
        <v>2</v>
      </c>
      <c r="G1254" t="s">
        <v>4472</v>
      </c>
      <c r="H1254" t="s">
        <v>31000</v>
      </c>
      <c r="I1254">
        <v>11</v>
      </c>
      <c r="J1254">
        <v>69485611</v>
      </c>
      <c r="K1254">
        <v>69494952</v>
      </c>
      <c r="L1254">
        <v>9342</v>
      </c>
      <c r="M1254">
        <v>1</v>
      </c>
      <c r="N1254">
        <v>101928292</v>
      </c>
      <c r="O1254" t="s">
        <v>4473</v>
      </c>
      <c r="P1254">
        <v>12277</v>
      </c>
      <c r="Q1254" t="s">
        <v>40</v>
      </c>
      <c r="R1254" t="s">
        <v>4474</v>
      </c>
      <c r="S1254" t="s">
        <v>31983</v>
      </c>
      <c r="T1254">
        <v>0.32911398597860803</v>
      </c>
      <c r="U1254">
        <v>0.603102917160658</v>
      </c>
      <c r="V1254">
        <v>24.860360547601299</v>
      </c>
      <c r="W1254">
        <v>0.20525741147413201</v>
      </c>
      <c r="X1254">
        <v>0.704072456322962</v>
      </c>
      <c r="Y1254">
        <v>-24.819221998678898</v>
      </c>
      <c r="Z1254">
        <v>0.306975110376564</v>
      </c>
      <c r="AA1254">
        <v>0.72610664078822296</v>
      </c>
      <c r="AB1254">
        <v>24.057381769776502</v>
      </c>
      <c r="AC1254">
        <v>7.0489011448141195E-2</v>
      </c>
      <c r="AD1254">
        <v>0.57684129297949804</v>
      </c>
      <c r="AE1254">
        <v>-24.819221998678898</v>
      </c>
      <c r="AF1254">
        <v>0.61410715005536498</v>
      </c>
      <c r="AG1254">
        <v>0.80674443595273604</v>
      </c>
      <c r="AH1254">
        <v>4.0871710423387997</v>
      </c>
      <c r="AI1254">
        <v>0.35038410267202102</v>
      </c>
      <c r="AJ1254">
        <v>0.78121606160956403</v>
      </c>
      <c r="AK1254">
        <v>-23.950466572216801</v>
      </c>
    </row>
    <row r="1255" spans="1:37" x14ac:dyDescent="0.2">
      <c r="A1255" t="s">
        <v>3579</v>
      </c>
      <c r="B1255">
        <v>69498643</v>
      </c>
      <c r="C1255">
        <v>69498794</v>
      </c>
      <c r="D1255">
        <v>152</v>
      </c>
      <c r="E1255" t="s">
        <v>4475</v>
      </c>
      <c r="F1255">
        <v>1</v>
      </c>
      <c r="G1255" t="s">
        <v>4476</v>
      </c>
      <c r="H1255" t="s">
        <v>31000</v>
      </c>
      <c r="I1255">
        <v>11</v>
      </c>
      <c r="J1255">
        <v>69485611</v>
      </c>
      <c r="K1255">
        <v>69494952</v>
      </c>
      <c r="L1255">
        <v>9342</v>
      </c>
      <c r="M1255">
        <v>1</v>
      </c>
      <c r="N1255">
        <v>101928292</v>
      </c>
      <c r="O1255" t="s">
        <v>4473</v>
      </c>
      <c r="P1255">
        <v>13032</v>
      </c>
      <c r="Q1255" t="s">
        <v>40</v>
      </c>
      <c r="R1255" t="s">
        <v>4474</v>
      </c>
      <c r="S1255" t="s">
        <v>31983</v>
      </c>
      <c r="T1255">
        <v>0.32911398597860803</v>
      </c>
      <c r="U1255">
        <v>0.603102917160658</v>
      </c>
      <c r="V1255">
        <v>23.299888837202701</v>
      </c>
      <c r="W1255">
        <v>0.20525741147413201</v>
      </c>
      <c r="X1255">
        <v>0.704072456322962</v>
      </c>
      <c r="Y1255">
        <v>-24.127680259457499</v>
      </c>
      <c r="Z1255">
        <v>0.306975110376564</v>
      </c>
      <c r="AA1255">
        <v>0.72610664078822296</v>
      </c>
      <c r="AB1255">
        <v>23.365840051405701</v>
      </c>
      <c r="AC1255">
        <v>7.0489011448141195E-2</v>
      </c>
      <c r="AD1255">
        <v>0.57684129297949804</v>
      </c>
      <c r="AE1255">
        <v>-24.127680259457499</v>
      </c>
      <c r="AF1255">
        <v>0.64997455747578503</v>
      </c>
      <c r="AG1255">
        <v>0.80674443595273604</v>
      </c>
      <c r="AH1255">
        <v>0.94173736791733997</v>
      </c>
      <c r="AI1255">
        <v>0.35038410267202102</v>
      </c>
      <c r="AJ1255">
        <v>0.78121606160956403</v>
      </c>
      <c r="AK1255">
        <v>-23.258924857755499</v>
      </c>
    </row>
    <row r="1256" spans="1:37" x14ac:dyDescent="0.2">
      <c r="A1256" t="s">
        <v>3579</v>
      </c>
      <c r="B1256">
        <v>69617794</v>
      </c>
      <c r="C1256">
        <v>69618074</v>
      </c>
      <c r="D1256">
        <v>281</v>
      </c>
      <c r="E1256" t="s">
        <v>4477</v>
      </c>
      <c r="F1256">
        <v>9</v>
      </c>
      <c r="G1256" t="s">
        <v>4478</v>
      </c>
      <c r="H1256" t="s">
        <v>31000</v>
      </c>
      <c r="I1256">
        <v>11</v>
      </c>
      <c r="J1256">
        <v>69641156</v>
      </c>
      <c r="K1256">
        <v>69654474</v>
      </c>
      <c r="L1256">
        <v>13319</v>
      </c>
      <c r="M1256">
        <v>1</v>
      </c>
      <c r="N1256">
        <v>595</v>
      </c>
      <c r="O1256" t="s">
        <v>4479</v>
      </c>
      <c r="P1256">
        <v>-23082</v>
      </c>
      <c r="Q1256" t="s">
        <v>4480</v>
      </c>
      <c r="R1256" t="s">
        <v>4481</v>
      </c>
      <c r="S1256" t="s">
        <v>31984</v>
      </c>
      <c r="T1256">
        <v>7.3374270299014499E-2</v>
      </c>
      <c r="U1256">
        <v>0.603102917160658</v>
      </c>
      <c r="V1256">
        <v>24.446452989462301</v>
      </c>
      <c r="W1256">
        <v>0.20525741147413201</v>
      </c>
      <c r="X1256">
        <v>0.704072456322962</v>
      </c>
      <c r="Y1256">
        <v>-24.153739353121502</v>
      </c>
      <c r="Z1256">
        <v>0.203350924423461</v>
      </c>
      <c r="AA1256">
        <v>0.72610664078822296</v>
      </c>
      <c r="AB1256">
        <v>23.482978925436498</v>
      </c>
      <c r="AC1256">
        <v>0.283630615332017</v>
      </c>
      <c r="AD1256">
        <v>0.68253123924728298</v>
      </c>
      <c r="AE1256">
        <v>-4.6640758116252297</v>
      </c>
      <c r="AF1256">
        <v>1.3497623430991999E-2</v>
      </c>
      <c r="AG1256">
        <v>0.476038960109122</v>
      </c>
      <c r="AH1256">
        <v>24.446452989462301</v>
      </c>
      <c r="AI1256">
        <v>0.24456414000292601</v>
      </c>
      <c r="AJ1256">
        <v>0.78121606160956403</v>
      </c>
      <c r="AK1256">
        <v>-23.376063730985599</v>
      </c>
    </row>
    <row r="1257" spans="1:37" x14ac:dyDescent="0.2">
      <c r="A1257" t="s">
        <v>3579</v>
      </c>
      <c r="B1257">
        <v>69638251</v>
      </c>
      <c r="C1257">
        <v>69638511</v>
      </c>
      <c r="D1257">
        <v>261</v>
      </c>
      <c r="E1257" t="s">
        <v>4482</v>
      </c>
      <c r="F1257">
        <v>31</v>
      </c>
      <c r="G1257" t="s">
        <v>4483</v>
      </c>
      <c r="H1257" t="s">
        <v>31032</v>
      </c>
      <c r="I1257">
        <v>11</v>
      </c>
      <c r="J1257">
        <v>69641156</v>
      </c>
      <c r="K1257">
        <v>69654474</v>
      </c>
      <c r="L1257">
        <v>13319</v>
      </c>
      <c r="M1257">
        <v>1</v>
      </c>
      <c r="N1257">
        <v>595</v>
      </c>
      <c r="O1257" t="s">
        <v>4479</v>
      </c>
      <c r="P1257">
        <v>-2645</v>
      </c>
      <c r="Q1257" t="s">
        <v>4480</v>
      </c>
      <c r="R1257" t="s">
        <v>4481</v>
      </c>
      <c r="S1257" t="s">
        <v>31984</v>
      </c>
      <c r="T1257">
        <v>7.3374270299014499E-2</v>
      </c>
      <c r="U1257">
        <v>0.603102917160658</v>
      </c>
      <c r="V1257">
        <v>26.741347144007801</v>
      </c>
      <c r="W1257">
        <v>6.2825850358688304E-2</v>
      </c>
      <c r="X1257">
        <v>0.704072456322962</v>
      </c>
      <c r="Y1257">
        <v>-26.733501706291499</v>
      </c>
      <c r="Z1257">
        <v>0.136920528570767</v>
      </c>
      <c r="AA1257">
        <v>0.72610664078822296</v>
      </c>
      <c r="AB1257">
        <v>25.971661452480902</v>
      </c>
      <c r="AC1257">
        <v>8.8372216911897592E-3</v>
      </c>
      <c r="AD1257">
        <v>0.57684129297949804</v>
      </c>
      <c r="AE1257">
        <v>-26.733501706291499</v>
      </c>
      <c r="AF1257">
        <v>6.9808448882277996E-2</v>
      </c>
      <c r="AG1257">
        <v>0.60400337402173399</v>
      </c>
      <c r="AH1257">
        <v>3.7982332634509599</v>
      </c>
      <c r="AI1257">
        <v>0.17351581260912399</v>
      </c>
      <c r="AJ1257">
        <v>0.78121606160956403</v>
      </c>
      <c r="AK1257">
        <v>-25.8647462502508</v>
      </c>
    </row>
    <row r="1258" spans="1:37" x14ac:dyDescent="0.2">
      <c r="A1258" t="s">
        <v>3579</v>
      </c>
      <c r="B1258">
        <v>69730525</v>
      </c>
      <c r="C1258">
        <v>69730669</v>
      </c>
      <c r="D1258">
        <v>145</v>
      </c>
      <c r="E1258" t="s">
        <v>4484</v>
      </c>
      <c r="F1258">
        <v>2</v>
      </c>
      <c r="G1258" t="s">
        <v>4485</v>
      </c>
      <c r="H1258" t="s">
        <v>31000</v>
      </c>
      <c r="I1258">
        <v>11</v>
      </c>
      <c r="J1258">
        <v>69698238</v>
      </c>
      <c r="K1258">
        <v>69704022</v>
      </c>
      <c r="L1258">
        <v>5785</v>
      </c>
      <c r="M1258">
        <v>2</v>
      </c>
      <c r="N1258">
        <v>9965</v>
      </c>
      <c r="O1258" t="s">
        <v>4486</v>
      </c>
      <c r="P1258">
        <v>-26503</v>
      </c>
      <c r="Q1258" t="s">
        <v>4487</v>
      </c>
      <c r="R1258" t="s">
        <v>4488</v>
      </c>
      <c r="S1258" t="s">
        <v>31985</v>
      </c>
      <c r="T1258">
        <v>1</v>
      </c>
      <c r="U1258">
        <v>1</v>
      </c>
      <c r="V1258">
        <v>-0.47050924529355198</v>
      </c>
      <c r="W1258">
        <v>0.38920677604595899</v>
      </c>
      <c r="X1258">
        <v>0.704072456322962</v>
      </c>
      <c r="Y1258">
        <v>-23.7435828708584</v>
      </c>
      <c r="Z1258">
        <v>1</v>
      </c>
      <c r="AA1258">
        <v>1</v>
      </c>
      <c r="AB1258">
        <v>-1.2439241968551</v>
      </c>
      <c r="AC1258">
        <v>0.88945902157151002</v>
      </c>
      <c r="AD1258">
        <v>0.94068432309766403</v>
      </c>
      <c r="AE1258">
        <v>-5.0186167340878399E-2</v>
      </c>
      <c r="AF1258">
        <v>1</v>
      </c>
      <c r="AG1258">
        <v>1</v>
      </c>
      <c r="AH1258">
        <v>0.32582059095883997</v>
      </c>
      <c r="AI1258">
        <v>0.24456414000292601</v>
      </c>
      <c r="AJ1258">
        <v>0.78121606160956403</v>
      </c>
      <c r="AK1258">
        <v>-24.250944843950901</v>
      </c>
    </row>
    <row r="1259" spans="1:37" x14ac:dyDescent="0.2">
      <c r="A1259" t="s">
        <v>3579</v>
      </c>
      <c r="B1259">
        <v>69730669</v>
      </c>
      <c r="C1259">
        <v>69730813</v>
      </c>
      <c r="D1259">
        <v>145</v>
      </c>
      <c r="E1259" t="s">
        <v>4489</v>
      </c>
      <c r="F1259">
        <v>4</v>
      </c>
      <c r="G1259" t="s">
        <v>4490</v>
      </c>
      <c r="H1259" t="s">
        <v>31000</v>
      </c>
      <c r="I1259">
        <v>11</v>
      </c>
      <c r="J1259">
        <v>69698238</v>
      </c>
      <c r="K1259">
        <v>69704022</v>
      </c>
      <c r="L1259">
        <v>5785</v>
      </c>
      <c r="M1259">
        <v>2</v>
      </c>
      <c r="N1259">
        <v>9965</v>
      </c>
      <c r="O1259" t="s">
        <v>4486</v>
      </c>
      <c r="P1259">
        <v>-26647</v>
      </c>
      <c r="Q1259" t="s">
        <v>4487</v>
      </c>
      <c r="R1259" t="s">
        <v>4488</v>
      </c>
      <c r="S1259" t="s">
        <v>31985</v>
      </c>
      <c r="T1259">
        <v>1</v>
      </c>
      <c r="U1259">
        <v>1</v>
      </c>
      <c r="V1259">
        <v>-5.5471768344571799E-2</v>
      </c>
      <c r="W1259">
        <v>0.38920677604595899</v>
      </c>
      <c r="X1259">
        <v>0.704072456322962</v>
      </c>
      <c r="Y1259">
        <v>-24.158620344457901</v>
      </c>
      <c r="Z1259">
        <v>1</v>
      </c>
      <c r="AA1259">
        <v>1</v>
      </c>
      <c r="AB1259">
        <v>-0.87410608796038602</v>
      </c>
      <c r="AC1259">
        <v>0.88945902157151002</v>
      </c>
      <c r="AD1259">
        <v>0.94068432309766403</v>
      </c>
      <c r="AE1259">
        <v>-0.46522364094037999</v>
      </c>
      <c r="AF1259">
        <v>1</v>
      </c>
      <c r="AG1259">
        <v>1</v>
      </c>
      <c r="AH1259">
        <v>0.74085806790782005</v>
      </c>
      <c r="AI1259">
        <v>0.24456414000292601</v>
      </c>
      <c r="AJ1259">
        <v>0.78121606160956403</v>
      </c>
      <c r="AK1259">
        <v>-24.425246498518401</v>
      </c>
    </row>
    <row r="1260" spans="1:37" x14ac:dyDescent="0.2">
      <c r="A1260" t="s">
        <v>3579</v>
      </c>
      <c r="B1260">
        <v>69730813</v>
      </c>
      <c r="C1260">
        <v>69730957</v>
      </c>
      <c r="D1260">
        <v>145</v>
      </c>
      <c r="E1260" t="s">
        <v>4491</v>
      </c>
      <c r="F1260">
        <v>1</v>
      </c>
      <c r="G1260" t="s">
        <v>4492</v>
      </c>
      <c r="H1260" t="s">
        <v>31000</v>
      </c>
      <c r="I1260">
        <v>11</v>
      </c>
      <c r="J1260">
        <v>69698238</v>
      </c>
      <c r="K1260">
        <v>69704022</v>
      </c>
      <c r="L1260">
        <v>5785</v>
      </c>
      <c r="M1260">
        <v>2</v>
      </c>
      <c r="N1260">
        <v>9965</v>
      </c>
      <c r="O1260" t="s">
        <v>4486</v>
      </c>
      <c r="P1260">
        <v>-26791</v>
      </c>
      <c r="Q1260" t="s">
        <v>4487</v>
      </c>
      <c r="R1260" t="s">
        <v>4488</v>
      </c>
      <c r="S1260" t="s">
        <v>31985</v>
      </c>
      <c r="T1260">
        <v>1</v>
      </c>
      <c r="U1260">
        <v>1</v>
      </c>
      <c r="V1260">
        <v>-5.5471768344571799E-2</v>
      </c>
      <c r="W1260">
        <v>0.38920677604595899</v>
      </c>
      <c r="X1260">
        <v>0.704072456322962</v>
      </c>
      <c r="Y1260">
        <v>-24.158620344457901</v>
      </c>
      <c r="Z1260">
        <v>1</v>
      </c>
      <c r="AA1260">
        <v>1</v>
      </c>
      <c r="AB1260">
        <v>-0.87410608796038602</v>
      </c>
      <c r="AC1260">
        <v>0.88945902157151002</v>
      </c>
      <c r="AD1260">
        <v>0.94068432309766403</v>
      </c>
      <c r="AE1260">
        <v>-0.46522364094037999</v>
      </c>
      <c r="AF1260">
        <v>1</v>
      </c>
      <c r="AG1260">
        <v>1</v>
      </c>
      <c r="AH1260">
        <v>0.74085806790782005</v>
      </c>
      <c r="AI1260">
        <v>0.24456414000292601</v>
      </c>
      <c r="AJ1260">
        <v>0.78121606160956403</v>
      </c>
      <c r="AK1260">
        <v>-24.425246498518401</v>
      </c>
    </row>
    <row r="1261" spans="1:37" x14ac:dyDescent="0.2">
      <c r="A1261" t="s">
        <v>3579</v>
      </c>
      <c r="B1261">
        <v>69781439</v>
      </c>
      <c r="C1261">
        <v>69781627</v>
      </c>
      <c r="D1261">
        <v>189</v>
      </c>
      <c r="E1261" t="s">
        <v>4493</v>
      </c>
      <c r="F1261">
        <v>1</v>
      </c>
      <c r="G1261" t="s">
        <v>4494</v>
      </c>
      <c r="H1261" t="s">
        <v>31000</v>
      </c>
      <c r="I1261">
        <v>11</v>
      </c>
      <c r="J1261">
        <v>69771022</v>
      </c>
      <c r="K1261">
        <v>69775341</v>
      </c>
      <c r="L1261">
        <v>4320</v>
      </c>
      <c r="M1261">
        <v>2</v>
      </c>
      <c r="N1261">
        <v>2249</v>
      </c>
      <c r="O1261" t="s">
        <v>4495</v>
      </c>
      <c r="P1261">
        <v>-6098</v>
      </c>
      <c r="Q1261" t="s">
        <v>4496</v>
      </c>
      <c r="R1261" t="s">
        <v>4497</v>
      </c>
      <c r="S1261" t="s">
        <v>31986</v>
      </c>
      <c r="T1261">
        <v>1</v>
      </c>
      <c r="U1261">
        <v>1</v>
      </c>
      <c r="V1261">
        <v>-3.5953878490595299</v>
      </c>
      <c r="W1261">
        <v>0.65075386537994595</v>
      </c>
      <c r="X1261">
        <v>0.94119559056004798</v>
      </c>
      <c r="Y1261">
        <v>-4.0291506285860796</v>
      </c>
      <c r="Z1261">
        <v>1</v>
      </c>
      <c r="AA1261">
        <v>1</v>
      </c>
      <c r="AB1261">
        <v>-1.5458692417037301</v>
      </c>
      <c r="AC1261">
        <v>0.283630615332017</v>
      </c>
      <c r="AD1261">
        <v>0.68253123924728298</v>
      </c>
      <c r="AE1261">
        <v>-5.0291500550435</v>
      </c>
      <c r="AF1261">
        <v>0.98343762640780896</v>
      </c>
      <c r="AG1261">
        <v>1</v>
      </c>
      <c r="AH1261">
        <v>-3.3047850669782401</v>
      </c>
      <c r="AI1261">
        <v>0.98342151819761803</v>
      </c>
      <c r="AJ1261">
        <v>0.98789258377071898</v>
      </c>
      <c r="AK1261">
        <v>-3.1603951908842598</v>
      </c>
    </row>
    <row r="1262" spans="1:37" x14ac:dyDescent="0.2">
      <c r="A1262" t="s">
        <v>3579</v>
      </c>
      <c r="B1262">
        <v>69797173</v>
      </c>
      <c r="C1262">
        <v>69797314</v>
      </c>
      <c r="D1262">
        <v>142</v>
      </c>
      <c r="E1262" t="s">
        <v>4498</v>
      </c>
      <c r="F1262">
        <v>7</v>
      </c>
      <c r="G1262" t="s">
        <v>4499</v>
      </c>
      <c r="H1262" t="s">
        <v>31000</v>
      </c>
      <c r="I1262">
        <v>11</v>
      </c>
      <c r="J1262">
        <v>69809990</v>
      </c>
      <c r="K1262">
        <v>69817550</v>
      </c>
      <c r="L1262">
        <v>7561</v>
      </c>
      <c r="M1262">
        <v>2</v>
      </c>
      <c r="N1262">
        <v>2248</v>
      </c>
      <c r="O1262" t="s">
        <v>4500</v>
      </c>
      <c r="P1262">
        <v>20236</v>
      </c>
      <c r="Q1262" t="s">
        <v>4501</v>
      </c>
      <c r="R1262" t="s">
        <v>4502</v>
      </c>
      <c r="S1262" t="s">
        <v>31987</v>
      </c>
      <c r="T1262">
        <v>0.97213403838398904</v>
      </c>
      <c r="U1262">
        <v>1</v>
      </c>
      <c r="V1262">
        <v>2.2615020868105602</v>
      </c>
      <c r="W1262">
        <v>0.65075386537994595</v>
      </c>
      <c r="X1262">
        <v>0.94119559056004798</v>
      </c>
      <c r="Y1262">
        <v>-2.86199876138522</v>
      </c>
      <c r="Z1262">
        <v>0.93459220503170903</v>
      </c>
      <c r="AA1262">
        <v>0.99919698600769702</v>
      </c>
      <c r="AB1262">
        <v>2.2445484055292799</v>
      </c>
      <c r="AC1262">
        <v>0.283630615332017</v>
      </c>
      <c r="AD1262">
        <v>0.68253123924728298</v>
      </c>
      <c r="AE1262">
        <v>-3.8619985122846199</v>
      </c>
      <c r="AF1262">
        <v>0.98343762640780896</v>
      </c>
      <c r="AG1262">
        <v>1</v>
      </c>
      <c r="AH1262">
        <v>0.80313949076744695</v>
      </c>
      <c r="AI1262">
        <v>0.98342151819761803</v>
      </c>
      <c r="AJ1262">
        <v>0.98789258377071898</v>
      </c>
      <c r="AK1262">
        <v>-1.9932433229678199</v>
      </c>
    </row>
    <row r="1263" spans="1:37" x14ac:dyDescent="0.2">
      <c r="A1263" t="s">
        <v>3579</v>
      </c>
      <c r="B1263">
        <v>69797314</v>
      </c>
      <c r="C1263">
        <v>69797455</v>
      </c>
      <c r="D1263">
        <v>142</v>
      </c>
      <c r="E1263" t="s">
        <v>4503</v>
      </c>
      <c r="F1263">
        <v>6</v>
      </c>
      <c r="G1263" t="s">
        <v>4504</v>
      </c>
      <c r="H1263" t="s">
        <v>31000</v>
      </c>
      <c r="I1263">
        <v>11</v>
      </c>
      <c r="J1263">
        <v>69809990</v>
      </c>
      <c r="K1263">
        <v>69817550</v>
      </c>
      <c r="L1263">
        <v>7561</v>
      </c>
      <c r="M1263">
        <v>2</v>
      </c>
      <c r="N1263">
        <v>2248</v>
      </c>
      <c r="O1263" t="s">
        <v>4500</v>
      </c>
      <c r="P1263">
        <v>20095</v>
      </c>
      <c r="Q1263" t="s">
        <v>4501</v>
      </c>
      <c r="R1263" t="s">
        <v>4502</v>
      </c>
      <c r="S1263" t="s">
        <v>31987</v>
      </c>
      <c r="T1263">
        <v>0.32911398597860803</v>
      </c>
      <c r="U1263">
        <v>0.603102917160658</v>
      </c>
      <c r="V1263">
        <v>24.9452166739704</v>
      </c>
      <c r="W1263">
        <v>0.20525741147413201</v>
      </c>
      <c r="X1263">
        <v>0.704072456322962</v>
      </c>
      <c r="Y1263">
        <v>-25.6170964178635</v>
      </c>
      <c r="Z1263">
        <v>0.306975110376564</v>
      </c>
      <c r="AA1263">
        <v>0.72610664078822296</v>
      </c>
      <c r="AB1263">
        <v>24.855256174559099</v>
      </c>
      <c r="AC1263">
        <v>7.0489011448141195E-2</v>
      </c>
      <c r="AD1263">
        <v>0.57684129297949804</v>
      </c>
      <c r="AE1263">
        <v>-25.6170964178635</v>
      </c>
      <c r="AF1263">
        <v>0.61410715005536498</v>
      </c>
      <c r="AG1263">
        <v>0.80674443595273604</v>
      </c>
      <c r="AH1263">
        <v>1.26513727080717</v>
      </c>
      <c r="AI1263">
        <v>0.35038410267202102</v>
      </c>
      <c r="AJ1263">
        <v>0.78121606160956403</v>
      </c>
      <c r="AK1263">
        <v>-24.748340974299001</v>
      </c>
    </row>
    <row r="1264" spans="1:37" x14ac:dyDescent="0.2">
      <c r="A1264" t="s">
        <v>3579</v>
      </c>
      <c r="B1264">
        <v>69797455</v>
      </c>
      <c r="C1264">
        <v>69797596</v>
      </c>
      <c r="D1264">
        <v>142</v>
      </c>
      <c r="E1264" t="s">
        <v>4505</v>
      </c>
      <c r="F1264">
        <v>1</v>
      </c>
      <c r="G1264" t="s">
        <v>4506</v>
      </c>
      <c r="H1264" t="s">
        <v>31000</v>
      </c>
      <c r="I1264">
        <v>11</v>
      </c>
      <c r="J1264">
        <v>69809990</v>
      </c>
      <c r="K1264">
        <v>69817550</v>
      </c>
      <c r="L1264">
        <v>7561</v>
      </c>
      <c r="M1264">
        <v>2</v>
      </c>
      <c r="N1264">
        <v>2248</v>
      </c>
      <c r="O1264" t="s">
        <v>4500</v>
      </c>
      <c r="P1264">
        <v>19954</v>
      </c>
      <c r="Q1264" t="s">
        <v>4501</v>
      </c>
      <c r="R1264" t="s">
        <v>4502</v>
      </c>
      <c r="S1264" t="s">
        <v>31987</v>
      </c>
      <c r="T1264">
        <v>0.32911398597860803</v>
      </c>
      <c r="U1264">
        <v>0.603102917160658</v>
      </c>
      <c r="V1264">
        <v>24.9452166739704</v>
      </c>
      <c r="W1264">
        <v>0.20525741147413201</v>
      </c>
      <c r="X1264">
        <v>0.704072456322962</v>
      </c>
      <c r="Y1264">
        <v>-25.6170964178635</v>
      </c>
      <c r="Z1264">
        <v>0.306975110376564</v>
      </c>
      <c r="AA1264">
        <v>0.72610664078822296</v>
      </c>
      <c r="AB1264">
        <v>24.855256174559099</v>
      </c>
      <c r="AC1264">
        <v>7.0489011448141195E-2</v>
      </c>
      <c r="AD1264">
        <v>0.57684129297949804</v>
      </c>
      <c r="AE1264">
        <v>-25.6170964178635</v>
      </c>
      <c r="AF1264">
        <v>0.61410715005536498</v>
      </c>
      <c r="AG1264">
        <v>0.80674443595273604</v>
      </c>
      <c r="AH1264">
        <v>1.26513727080717</v>
      </c>
      <c r="AI1264">
        <v>0.35038410267202102</v>
      </c>
      <c r="AJ1264">
        <v>0.78121606160956403</v>
      </c>
      <c r="AK1264">
        <v>-24.748340974299001</v>
      </c>
    </row>
    <row r="1265" spans="1:37" x14ac:dyDescent="0.2">
      <c r="A1265" t="s">
        <v>3579</v>
      </c>
      <c r="B1265">
        <v>69932451</v>
      </c>
      <c r="C1265">
        <v>69932621</v>
      </c>
      <c r="D1265">
        <v>171</v>
      </c>
      <c r="E1265" t="s">
        <v>4507</v>
      </c>
      <c r="F1265">
        <v>5</v>
      </c>
      <c r="G1265" t="s">
        <v>4508</v>
      </c>
      <c r="H1265" t="s">
        <v>31000</v>
      </c>
      <c r="I1265">
        <v>11</v>
      </c>
      <c r="J1265">
        <v>69985876</v>
      </c>
      <c r="K1265">
        <v>70015815</v>
      </c>
      <c r="L1265">
        <v>29940</v>
      </c>
      <c r="M1265">
        <v>1</v>
      </c>
      <c r="N1265">
        <v>55107</v>
      </c>
      <c r="O1265" t="s">
        <v>4509</v>
      </c>
      <c r="P1265">
        <v>-53255</v>
      </c>
      <c r="Q1265" t="s">
        <v>4510</v>
      </c>
      <c r="R1265" t="s">
        <v>4511</v>
      </c>
      <c r="S1265" t="s">
        <v>31988</v>
      </c>
      <c r="T1265">
        <v>0.32911398597860803</v>
      </c>
      <c r="U1265">
        <v>0.603102917160658</v>
      </c>
      <c r="V1265">
        <v>24.036203040607301</v>
      </c>
      <c r="W1265">
        <v>0.123414495547065</v>
      </c>
      <c r="X1265">
        <v>0.704072456322962</v>
      </c>
      <c r="Y1265">
        <v>24.644200452359499</v>
      </c>
      <c r="Z1265">
        <v>0.306975110376564</v>
      </c>
      <c r="AA1265">
        <v>0.72610664078822296</v>
      </c>
      <c r="AB1265">
        <v>23.1940890684638</v>
      </c>
      <c r="AC1265">
        <v>0.17695932866387601</v>
      </c>
      <c r="AD1265">
        <v>0.68253123924728298</v>
      </c>
      <c r="AE1265">
        <v>23.7290952379884</v>
      </c>
      <c r="AF1265">
        <v>0.61410715005536498</v>
      </c>
      <c r="AG1265">
        <v>0.80674443595273604</v>
      </c>
      <c r="AH1265">
        <v>4.5102932484339497</v>
      </c>
      <c r="AI1265">
        <v>0.170234813229591</v>
      </c>
      <c r="AJ1265">
        <v>0.78121606160956403</v>
      </c>
      <c r="AK1265">
        <v>5.1886798925211197</v>
      </c>
    </row>
    <row r="1266" spans="1:37" x14ac:dyDescent="0.2">
      <c r="A1266" t="s">
        <v>3579</v>
      </c>
      <c r="B1266">
        <v>69932621</v>
      </c>
      <c r="C1266">
        <v>69932791</v>
      </c>
      <c r="D1266">
        <v>171</v>
      </c>
      <c r="E1266" t="s">
        <v>4512</v>
      </c>
      <c r="F1266">
        <v>2</v>
      </c>
      <c r="G1266" t="s">
        <v>4513</v>
      </c>
      <c r="H1266" t="s">
        <v>31000</v>
      </c>
      <c r="I1266">
        <v>11</v>
      </c>
      <c r="J1266">
        <v>69985876</v>
      </c>
      <c r="K1266">
        <v>70015815</v>
      </c>
      <c r="L1266">
        <v>29940</v>
      </c>
      <c r="M1266">
        <v>1</v>
      </c>
      <c r="N1266">
        <v>55107</v>
      </c>
      <c r="O1266" t="s">
        <v>4509</v>
      </c>
      <c r="P1266">
        <v>-53085</v>
      </c>
      <c r="Q1266" t="s">
        <v>4510</v>
      </c>
      <c r="R1266" t="s">
        <v>4511</v>
      </c>
      <c r="S1266" t="s">
        <v>31988</v>
      </c>
      <c r="T1266">
        <v>0.32911398597860803</v>
      </c>
      <c r="U1266">
        <v>0.603102917160658</v>
      </c>
      <c r="V1266">
        <v>24.161733915702801</v>
      </c>
      <c r="W1266">
        <v>0.123414495547065</v>
      </c>
      <c r="X1266">
        <v>0.704072456322962</v>
      </c>
      <c r="Y1266">
        <v>24.7320506802096</v>
      </c>
      <c r="Z1266">
        <v>0.306975110376564</v>
      </c>
      <c r="AA1266">
        <v>0.72610664078822296</v>
      </c>
      <c r="AB1266">
        <v>23.309887533238399</v>
      </c>
      <c r="AC1266">
        <v>0.17695932866387601</v>
      </c>
      <c r="AD1266">
        <v>0.68253123924728298</v>
      </c>
      <c r="AE1266">
        <v>23.812066671262901</v>
      </c>
      <c r="AF1266">
        <v>0.61410715005536498</v>
      </c>
      <c r="AG1266">
        <v>0.80674443595273604</v>
      </c>
      <c r="AH1266">
        <v>4.6358241235294502</v>
      </c>
      <c r="AI1266">
        <v>0.170234813229591</v>
      </c>
      <c r="AJ1266">
        <v>0.78121606160956403</v>
      </c>
      <c r="AK1266">
        <v>5.2765301203712198</v>
      </c>
    </row>
    <row r="1267" spans="1:37" x14ac:dyDescent="0.2">
      <c r="A1267" t="s">
        <v>3579</v>
      </c>
      <c r="B1267">
        <v>70032098</v>
      </c>
      <c r="C1267">
        <v>70032280</v>
      </c>
      <c r="D1267">
        <v>183</v>
      </c>
      <c r="E1267" t="s">
        <v>4514</v>
      </c>
      <c r="F1267">
        <v>2</v>
      </c>
      <c r="G1267" t="s">
        <v>4515</v>
      </c>
      <c r="H1267" t="s">
        <v>31989</v>
      </c>
      <c r="I1267">
        <v>11</v>
      </c>
      <c r="J1267">
        <v>70056230</v>
      </c>
      <c r="K1267">
        <v>70063924</v>
      </c>
      <c r="L1267">
        <v>7695</v>
      </c>
      <c r="M1267">
        <v>2</v>
      </c>
      <c r="N1267">
        <v>101928443</v>
      </c>
      <c r="O1267" t="s">
        <v>4516</v>
      </c>
      <c r="P1267">
        <v>31644</v>
      </c>
      <c r="Q1267" t="s">
        <v>4517</v>
      </c>
      <c r="R1267" t="s">
        <v>4518</v>
      </c>
      <c r="S1267" t="s">
        <v>31990</v>
      </c>
      <c r="T1267">
        <v>1</v>
      </c>
      <c r="U1267">
        <v>1</v>
      </c>
      <c r="V1267">
        <v>3.3234667977126403E-2</v>
      </c>
      <c r="W1267">
        <v>0.123414495547065</v>
      </c>
      <c r="X1267">
        <v>0.704072456322962</v>
      </c>
      <c r="Y1267">
        <v>24.254431425703</v>
      </c>
      <c r="Z1267">
        <v>1</v>
      </c>
      <c r="AA1267">
        <v>1</v>
      </c>
      <c r="AB1267">
        <v>-0.21340454331623701</v>
      </c>
      <c r="AC1267">
        <v>0.17695932866387601</v>
      </c>
      <c r="AD1267">
        <v>0.68253123924728298</v>
      </c>
      <c r="AE1267">
        <v>23.6523907584147</v>
      </c>
      <c r="AF1267">
        <v>1</v>
      </c>
      <c r="AG1267">
        <v>1</v>
      </c>
      <c r="AH1267">
        <v>0.260445279389313</v>
      </c>
      <c r="AI1267">
        <v>0.170234813229591</v>
      </c>
      <c r="AJ1267">
        <v>0.78121606160956403</v>
      </c>
      <c r="AK1267">
        <v>2.7989123708794099</v>
      </c>
    </row>
    <row r="1268" spans="1:37" x14ac:dyDescent="0.2">
      <c r="A1268" t="s">
        <v>3579</v>
      </c>
      <c r="B1268">
        <v>70212653</v>
      </c>
      <c r="C1268">
        <v>70212807</v>
      </c>
      <c r="D1268">
        <v>155</v>
      </c>
      <c r="E1268" t="s">
        <v>4519</v>
      </c>
      <c r="F1268">
        <v>3</v>
      </c>
      <c r="G1268" t="s">
        <v>4520</v>
      </c>
      <c r="H1268" t="s">
        <v>31000</v>
      </c>
      <c r="I1268">
        <v>11</v>
      </c>
      <c r="J1268">
        <v>70203296</v>
      </c>
      <c r="K1268">
        <v>70207390</v>
      </c>
      <c r="L1268">
        <v>4095</v>
      </c>
      <c r="M1268">
        <v>1</v>
      </c>
      <c r="N1268">
        <v>8772</v>
      </c>
      <c r="O1268" t="s">
        <v>4521</v>
      </c>
      <c r="P1268">
        <v>9357</v>
      </c>
      <c r="Q1268" t="s">
        <v>4522</v>
      </c>
      <c r="R1268" t="s">
        <v>4523</v>
      </c>
      <c r="S1268" t="s">
        <v>31991</v>
      </c>
      <c r="T1268">
        <v>0.32911398597860803</v>
      </c>
      <c r="U1268">
        <v>0.603102917160658</v>
      </c>
      <c r="V1268">
        <v>23.384126391947799</v>
      </c>
      <c r="W1268">
        <v>0.94541066367716797</v>
      </c>
      <c r="X1268">
        <v>0.95159051474143896</v>
      </c>
      <c r="Y1268">
        <v>7.9217073441732996E-2</v>
      </c>
      <c r="Z1268">
        <v>0.306975110376564</v>
      </c>
      <c r="AA1268">
        <v>0.72610664078822296</v>
      </c>
      <c r="AB1268">
        <v>23.522201041778398</v>
      </c>
      <c r="AC1268">
        <v>0.71753805159658501</v>
      </c>
      <c r="AD1268">
        <v>0.87989882095915395</v>
      </c>
      <c r="AE1268">
        <v>-0.920782801366819</v>
      </c>
      <c r="AF1268">
        <v>0.64997455747578503</v>
      </c>
      <c r="AG1268">
        <v>0.80674443595273604</v>
      </c>
      <c r="AH1268">
        <v>0.80358253966154503</v>
      </c>
      <c r="AI1268">
        <v>0.59609816080359102</v>
      </c>
      <c r="AJ1268">
        <v>0.78121606160956403</v>
      </c>
      <c r="AK1268">
        <v>0.94797243090701599</v>
      </c>
    </row>
    <row r="1269" spans="1:37" x14ac:dyDescent="0.2">
      <c r="A1269" t="s">
        <v>3579</v>
      </c>
      <c r="B1269">
        <v>70473282</v>
      </c>
      <c r="C1269">
        <v>70473445</v>
      </c>
      <c r="D1269">
        <v>164</v>
      </c>
      <c r="E1269" t="s">
        <v>4524</v>
      </c>
      <c r="F1269">
        <v>9</v>
      </c>
      <c r="G1269" t="s">
        <v>4525</v>
      </c>
      <c r="H1269" t="s">
        <v>31003</v>
      </c>
      <c r="I1269">
        <v>11</v>
      </c>
      <c r="J1269">
        <v>70469435</v>
      </c>
      <c r="K1269">
        <v>70487720</v>
      </c>
      <c r="L1269">
        <v>18286</v>
      </c>
      <c r="M1269">
        <v>2</v>
      </c>
      <c r="N1269">
        <v>22941</v>
      </c>
      <c r="O1269" t="s">
        <v>4526</v>
      </c>
      <c r="P1269">
        <v>14275</v>
      </c>
      <c r="Q1269" t="s">
        <v>4527</v>
      </c>
      <c r="R1269" t="s">
        <v>4528</v>
      </c>
      <c r="S1269" t="s">
        <v>31992</v>
      </c>
      <c r="T1269">
        <v>0.35387198439864398</v>
      </c>
      <c r="U1269">
        <v>0.603102917160658</v>
      </c>
      <c r="V1269">
        <v>-23.778296079120999</v>
      </c>
      <c r="W1269" t="s">
        <v>40</v>
      </c>
      <c r="X1269" t="s">
        <v>40</v>
      </c>
      <c r="Y1269">
        <v>0</v>
      </c>
      <c r="Z1269">
        <v>0.184235113180511</v>
      </c>
      <c r="AA1269">
        <v>0.72610664078822296</v>
      </c>
      <c r="AB1269">
        <v>-23.778296079120999</v>
      </c>
      <c r="AC1269">
        <v>0.45677901822897599</v>
      </c>
      <c r="AD1269">
        <v>0.82872126865393902</v>
      </c>
      <c r="AE1269">
        <v>22.9226860696314</v>
      </c>
      <c r="AF1269">
        <v>0.501741946288212</v>
      </c>
      <c r="AG1269">
        <v>0.80674443595273604</v>
      </c>
      <c r="AH1269">
        <v>-22.848685497737701</v>
      </c>
      <c r="AI1269">
        <v>0.52399907623471598</v>
      </c>
      <c r="AJ1269">
        <v>0.78121606160956403</v>
      </c>
      <c r="AK1269">
        <v>-22.7782961793963</v>
      </c>
    </row>
    <row r="1270" spans="1:37" x14ac:dyDescent="0.2">
      <c r="A1270" t="s">
        <v>3579</v>
      </c>
      <c r="B1270">
        <v>70473445</v>
      </c>
      <c r="C1270">
        <v>70473608</v>
      </c>
      <c r="D1270">
        <v>164</v>
      </c>
      <c r="E1270" t="s">
        <v>4529</v>
      </c>
      <c r="F1270">
        <v>4</v>
      </c>
      <c r="G1270" t="s">
        <v>4530</v>
      </c>
      <c r="H1270" t="s">
        <v>31993</v>
      </c>
      <c r="I1270">
        <v>11</v>
      </c>
      <c r="J1270">
        <v>70469435</v>
      </c>
      <c r="K1270">
        <v>70487720</v>
      </c>
      <c r="L1270">
        <v>18286</v>
      </c>
      <c r="M1270">
        <v>2</v>
      </c>
      <c r="N1270">
        <v>22941</v>
      </c>
      <c r="O1270" t="s">
        <v>4526</v>
      </c>
      <c r="P1270">
        <v>14112</v>
      </c>
      <c r="Q1270" t="s">
        <v>4527</v>
      </c>
      <c r="R1270" t="s">
        <v>4528</v>
      </c>
      <c r="S1270" t="s">
        <v>31992</v>
      </c>
      <c r="T1270">
        <v>0.35387198439864398</v>
      </c>
      <c r="U1270">
        <v>0.603102917160658</v>
      </c>
      <c r="V1270">
        <v>-23.778296079120999</v>
      </c>
      <c r="W1270" t="s">
        <v>40</v>
      </c>
      <c r="X1270" t="s">
        <v>40</v>
      </c>
      <c r="Y1270">
        <v>0</v>
      </c>
      <c r="Z1270">
        <v>0.184235113180511</v>
      </c>
      <c r="AA1270">
        <v>0.72610664078822296</v>
      </c>
      <c r="AB1270">
        <v>-23.778296079120999</v>
      </c>
      <c r="AC1270">
        <v>0.45677901822897599</v>
      </c>
      <c r="AD1270">
        <v>0.82872126865393902</v>
      </c>
      <c r="AE1270">
        <v>22.9226860696314</v>
      </c>
      <c r="AF1270">
        <v>0.501741946288212</v>
      </c>
      <c r="AG1270">
        <v>0.80674443595273604</v>
      </c>
      <c r="AH1270">
        <v>-22.848685497737701</v>
      </c>
      <c r="AI1270">
        <v>0.52399907623471598</v>
      </c>
      <c r="AJ1270">
        <v>0.78121606160956403</v>
      </c>
      <c r="AK1270">
        <v>-22.7782961793963</v>
      </c>
    </row>
    <row r="1271" spans="1:37" x14ac:dyDescent="0.2">
      <c r="A1271" t="s">
        <v>3579</v>
      </c>
      <c r="B1271">
        <v>70541450</v>
      </c>
      <c r="C1271">
        <v>70541603</v>
      </c>
      <c r="D1271">
        <v>154</v>
      </c>
      <c r="E1271" t="s">
        <v>4531</v>
      </c>
      <c r="F1271">
        <v>3</v>
      </c>
      <c r="G1271" t="s">
        <v>4532</v>
      </c>
      <c r="H1271" t="s">
        <v>31994</v>
      </c>
      <c r="I1271">
        <v>11</v>
      </c>
      <c r="J1271">
        <v>70469435</v>
      </c>
      <c r="K1271">
        <v>70487720</v>
      </c>
      <c r="L1271">
        <v>18286</v>
      </c>
      <c r="M1271">
        <v>2</v>
      </c>
      <c r="N1271">
        <v>22941</v>
      </c>
      <c r="O1271" t="s">
        <v>4526</v>
      </c>
      <c r="P1271">
        <v>-53730</v>
      </c>
      <c r="Q1271" t="s">
        <v>4527</v>
      </c>
      <c r="R1271" t="s">
        <v>4528</v>
      </c>
      <c r="S1271" t="s">
        <v>31992</v>
      </c>
      <c r="T1271">
        <v>6.5000281387495501E-2</v>
      </c>
      <c r="U1271">
        <v>0.603102917160658</v>
      </c>
      <c r="V1271">
        <v>3.1442108714936401</v>
      </c>
      <c r="W1271">
        <v>5.0659737936497203E-2</v>
      </c>
      <c r="X1271">
        <v>0.704072456322962</v>
      </c>
      <c r="Y1271">
        <v>-1.92295826179235</v>
      </c>
      <c r="Z1271">
        <v>9.9656371346217798E-2</v>
      </c>
      <c r="AA1271">
        <v>0.72610664078822296</v>
      </c>
      <c r="AB1271">
        <v>2.8267710186439401</v>
      </c>
      <c r="AC1271">
        <v>2.7501032720563E-2</v>
      </c>
      <c r="AD1271">
        <v>0.57684129297949804</v>
      </c>
      <c r="AE1271">
        <v>-1.6408545715603999</v>
      </c>
      <c r="AF1271">
        <v>0.12672879474075099</v>
      </c>
      <c r="AG1271">
        <v>0.68151250837662902</v>
      </c>
      <c r="AH1271">
        <v>1.5487219377313199</v>
      </c>
      <c r="AI1271">
        <v>0.13738400531450401</v>
      </c>
      <c r="AJ1271">
        <v>0.78121606160956403</v>
      </c>
      <c r="AK1271">
        <v>-1.4459119484671199</v>
      </c>
    </row>
    <row r="1272" spans="1:37" x14ac:dyDescent="0.2">
      <c r="A1272" t="s">
        <v>3579</v>
      </c>
      <c r="B1272">
        <v>70588306</v>
      </c>
      <c r="C1272">
        <v>70588468</v>
      </c>
      <c r="D1272">
        <v>163</v>
      </c>
      <c r="E1272" t="s">
        <v>4533</v>
      </c>
      <c r="F1272">
        <v>0</v>
      </c>
      <c r="G1272" t="s">
        <v>4534</v>
      </c>
      <c r="H1272" t="s">
        <v>31994</v>
      </c>
      <c r="I1272">
        <v>11</v>
      </c>
      <c r="J1272">
        <v>70626441</v>
      </c>
      <c r="K1272">
        <v>70635658</v>
      </c>
      <c r="L1272">
        <v>9218</v>
      </c>
      <c r="M1272">
        <v>1</v>
      </c>
      <c r="N1272">
        <v>100874198</v>
      </c>
      <c r="O1272" t="s">
        <v>4535</v>
      </c>
      <c r="P1272">
        <v>-37973</v>
      </c>
      <c r="Q1272" t="s">
        <v>4536</v>
      </c>
      <c r="R1272" t="s">
        <v>4537</v>
      </c>
      <c r="S1272" t="s">
        <v>31995</v>
      </c>
      <c r="T1272">
        <v>0.54421053469192604</v>
      </c>
      <c r="U1272">
        <v>0.80321479550967601</v>
      </c>
      <c r="V1272">
        <v>0.17447548768448701</v>
      </c>
      <c r="W1272">
        <v>0.86214887914709604</v>
      </c>
      <c r="X1272">
        <v>0.95159051474143896</v>
      </c>
      <c r="Y1272">
        <v>-0.51385371896827303</v>
      </c>
      <c r="Z1272">
        <v>0.693404429441695</v>
      </c>
      <c r="AA1272">
        <v>0.84521697243271998</v>
      </c>
      <c r="AB1272">
        <v>5.7448200431578597E-2</v>
      </c>
      <c r="AC1272">
        <v>0.615069744472027</v>
      </c>
      <c r="AD1272">
        <v>0.87989882095915395</v>
      </c>
      <c r="AE1272">
        <v>-1.5138536634811901</v>
      </c>
      <c r="AF1272">
        <v>0.47948624871920598</v>
      </c>
      <c r="AG1272">
        <v>0.80674443595273604</v>
      </c>
      <c r="AH1272">
        <v>0.210511812615816</v>
      </c>
      <c r="AI1272">
        <v>0.414159359489496</v>
      </c>
      <c r="AJ1272">
        <v>0.78121606160956403</v>
      </c>
      <c r="AK1272">
        <v>0.35490171565145801</v>
      </c>
    </row>
    <row r="1273" spans="1:37" x14ac:dyDescent="0.2">
      <c r="A1273" t="s">
        <v>3579</v>
      </c>
      <c r="B1273">
        <v>71233618</v>
      </c>
      <c r="C1273">
        <v>71233791</v>
      </c>
      <c r="D1273">
        <v>174</v>
      </c>
      <c r="E1273" t="s">
        <v>4538</v>
      </c>
      <c r="F1273">
        <v>3</v>
      </c>
      <c r="G1273" t="s">
        <v>4539</v>
      </c>
      <c r="H1273" t="s">
        <v>31996</v>
      </c>
      <c r="I1273">
        <v>11</v>
      </c>
      <c r="J1273">
        <v>71174693</v>
      </c>
      <c r="K1273">
        <v>71240924</v>
      </c>
      <c r="L1273">
        <v>66232</v>
      </c>
      <c r="M1273">
        <v>2</v>
      </c>
      <c r="N1273">
        <v>22941</v>
      </c>
      <c r="O1273" t="s">
        <v>4540</v>
      </c>
      <c r="P1273">
        <v>7133</v>
      </c>
      <c r="Q1273" t="s">
        <v>4527</v>
      </c>
      <c r="R1273" t="s">
        <v>4528</v>
      </c>
      <c r="S1273" t="s">
        <v>31992</v>
      </c>
      <c r="T1273">
        <v>0.17308923567461099</v>
      </c>
      <c r="U1273">
        <v>0.603102917160658</v>
      </c>
      <c r="V1273">
        <v>-22.817686844287199</v>
      </c>
      <c r="W1273">
        <v>0.38920677604595899</v>
      </c>
      <c r="X1273">
        <v>0.704072456322962</v>
      </c>
      <c r="Y1273">
        <v>-20.686887537691199</v>
      </c>
      <c r="Z1273">
        <v>5.50355599158565E-2</v>
      </c>
      <c r="AA1273">
        <v>0.72610664078822296</v>
      </c>
      <c r="AB1273">
        <v>-22.817686844287199</v>
      </c>
      <c r="AC1273">
        <v>0.75388744886274095</v>
      </c>
      <c r="AD1273">
        <v>0.87989882095915395</v>
      </c>
      <c r="AE1273">
        <v>0.86000377288711005</v>
      </c>
      <c r="AF1273">
        <v>0.32549523997010099</v>
      </c>
      <c r="AG1273">
        <v>0.70473078222419605</v>
      </c>
      <c r="AH1273">
        <v>-21.888076348742</v>
      </c>
      <c r="AI1273">
        <v>0.35038410267202102</v>
      </c>
      <c r="AJ1273">
        <v>0.78121606160956403</v>
      </c>
      <c r="AK1273">
        <v>-21.817687039436201</v>
      </c>
    </row>
    <row r="1274" spans="1:37" x14ac:dyDescent="0.2">
      <c r="A1274" t="s">
        <v>3579</v>
      </c>
      <c r="B1274">
        <v>71233791</v>
      </c>
      <c r="C1274">
        <v>71233964</v>
      </c>
      <c r="D1274">
        <v>174</v>
      </c>
      <c r="E1274" t="s">
        <v>4541</v>
      </c>
      <c r="F1274">
        <v>4</v>
      </c>
      <c r="G1274" t="s">
        <v>4542</v>
      </c>
      <c r="H1274" t="s">
        <v>31996</v>
      </c>
      <c r="I1274">
        <v>11</v>
      </c>
      <c r="J1274">
        <v>71174693</v>
      </c>
      <c r="K1274">
        <v>71240924</v>
      </c>
      <c r="L1274">
        <v>66232</v>
      </c>
      <c r="M1274">
        <v>2</v>
      </c>
      <c r="N1274">
        <v>22941</v>
      </c>
      <c r="O1274" t="s">
        <v>4540</v>
      </c>
      <c r="P1274">
        <v>6960</v>
      </c>
      <c r="Q1274" t="s">
        <v>4527</v>
      </c>
      <c r="R1274" t="s">
        <v>4528</v>
      </c>
      <c r="S1274" t="s">
        <v>31992</v>
      </c>
      <c r="T1274">
        <v>0.17308923567461099</v>
      </c>
      <c r="U1274">
        <v>0.603102917160658</v>
      </c>
      <c r="V1274">
        <v>-22.817686844287199</v>
      </c>
      <c r="W1274">
        <v>0.38920677604595899</v>
      </c>
      <c r="X1274">
        <v>0.704072456322962</v>
      </c>
      <c r="Y1274">
        <v>-20.686887537691199</v>
      </c>
      <c r="Z1274">
        <v>5.50355599158565E-2</v>
      </c>
      <c r="AA1274">
        <v>0.72610664078822296</v>
      </c>
      <c r="AB1274">
        <v>-22.817686844287199</v>
      </c>
      <c r="AC1274">
        <v>0.75388744886274095</v>
      </c>
      <c r="AD1274">
        <v>0.87989882095915395</v>
      </c>
      <c r="AE1274">
        <v>0.86000377288711005</v>
      </c>
      <c r="AF1274">
        <v>0.32549523997010099</v>
      </c>
      <c r="AG1274">
        <v>0.70473078222419605</v>
      </c>
      <c r="AH1274">
        <v>-21.888076348742</v>
      </c>
      <c r="AI1274">
        <v>0.35038410267202102</v>
      </c>
      <c r="AJ1274">
        <v>0.78121606160956403</v>
      </c>
      <c r="AK1274">
        <v>-21.817687039436201</v>
      </c>
    </row>
    <row r="1275" spans="1:37" x14ac:dyDescent="0.2">
      <c r="A1275" t="s">
        <v>3579</v>
      </c>
      <c r="B1275">
        <v>71233964</v>
      </c>
      <c r="C1275">
        <v>71234137</v>
      </c>
      <c r="D1275">
        <v>174</v>
      </c>
      <c r="E1275" t="s">
        <v>4543</v>
      </c>
      <c r="F1275">
        <v>5</v>
      </c>
      <c r="G1275" t="s">
        <v>4544</v>
      </c>
      <c r="H1275" t="s">
        <v>31996</v>
      </c>
      <c r="I1275">
        <v>11</v>
      </c>
      <c r="J1275">
        <v>71174693</v>
      </c>
      <c r="K1275">
        <v>71240924</v>
      </c>
      <c r="L1275">
        <v>66232</v>
      </c>
      <c r="M1275">
        <v>2</v>
      </c>
      <c r="N1275">
        <v>22941</v>
      </c>
      <c r="O1275" t="s">
        <v>4540</v>
      </c>
      <c r="P1275">
        <v>6787</v>
      </c>
      <c r="Q1275" t="s">
        <v>4527</v>
      </c>
      <c r="R1275" t="s">
        <v>4528</v>
      </c>
      <c r="S1275" t="s">
        <v>31992</v>
      </c>
      <c r="T1275">
        <v>8.8407481283857503E-2</v>
      </c>
      <c r="U1275">
        <v>0.603102917160658</v>
      </c>
      <c r="V1275">
        <v>-23.439717085765</v>
      </c>
      <c r="W1275">
        <v>0.89107655920673101</v>
      </c>
      <c r="X1275">
        <v>0.95159051474143896</v>
      </c>
      <c r="Y1275">
        <v>1.3836523927139199</v>
      </c>
      <c r="Z1275">
        <v>7.9061682797739105E-2</v>
      </c>
      <c r="AA1275">
        <v>0.72610664078822296</v>
      </c>
      <c r="AB1275">
        <v>-3.7312229941852002</v>
      </c>
      <c r="AC1275">
        <v>0.59090205226999604</v>
      </c>
      <c r="AD1275">
        <v>0.87989882095915395</v>
      </c>
      <c r="AE1275">
        <v>1.86416980690267</v>
      </c>
      <c r="AF1275">
        <v>0.15203231574161999</v>
      </c>
      <c r="AG1275">
        <v>0.68151250837662902</v>
      </c>
      <c r="AH1275">
        <v>-22.6989392055739</v>
      </c>
      <c r="AI1275">
        <v>0.81350599864527495</v>
      </c>
      <c r="AJ1275">
        <v>0.94390293416205995</v>
      </c>
      <c r="AK1275">
        <v>-2.8365709705664599E-2</v>
      </c>
    </row>
    <row r="1276" spans="1:37" x14ac:dyDescent="0.2">
      <c r="A1276" t="s">
        <v>3579</v>
      </c>
      <c r="B1276">
        <v>71236927</v>
      </c>
      <c r="C1276">
        <v>71237108</v>
      </c>
      <c r="D1276">
        <v>182</v>
      </c>
      <c r="E1276" t="s">
        <v>4545</v>
      </c>
      <c r="F1276">
        <v>8</v>
      </c>
      <c r="G1276" t="s">
        <v>4546</v>
      </c>
      <c r="H1276" t="s">
        <v>31996</v>
      </c>
      <c r="I1276">
        <v>11</v>
      </c>
      <c r="J1276">
        <v>71174693</v>
      </c>
      <c r="K1276">
        <v>71240924</v>
      </c>
      <c r="L1276">
        <v>66232</v>
      </c>
      <c r="M1276">
        <v>2</v>
      </c>
      <c r="N1276">
        <v>22941</v>
      </c>
      <c r="O1276" t="s">
        <v>4540</v>
      </c>
      <c r="P1276">
        <v>3816</v>
      </c>
      <c r="Q1276" t="s">
        <v>4527</v>
      </c>
      <c r="R1276" t="s">
        <v>4528</v>
      </c>
      <c r="S1276" t="s">
        <v>31992</v>
      </c>
      <c r="T1276">
        <v>1</v>
      </c>
      <c r="U1276">
        <v>1</v>
      </c>
      <c r="V1276">
        <v>-0.330113514824669</v>
      </c>
      <c r="W1276">
        <v>0.38920677604595899</v>
      </c>
      <c r="X1276">
        <v>0.704072456322962</v>
      </c>
      <c r="Y1276">
        <v>-23.856811779422401</v>
      </c>
      <c r="Z1276">
        <v>0.65379035313853895</v>
      </c>
      <c r="AA1276">
        <v>0.84521697243271998</v>
      </c>
      <c r="AB1276">
        <v>-1.29358753525012</v>
      </c>
      <c r="AC1276">
        <v>0.71753805159658501</v>
      </c>
      <c r="AD1276">
        <v>0.87989882095915395</v>
      </c>
      <c r="AE1276">
        <v>-1.1248683102609101</v>
      </c>
      <c r="AF1276">
        <v>0.64997455747578503</v>
      </c>
      <c r="AG1276">
        <v>0.80674443595273604</v>
      </c>
      <c r="AH1276">
        <v>0.59949707883548597</v>
      </c>
      <c r="AI1276">
        <v>0.35038410267202102</v>
      </c>
      <c r="AJ1276">
        <v>0.78121606160956403</v>
      </c>
      <c r="AK1276">
        <v>-23.801658306315701</v>
      </c>
    </row>
    <row r="1277" spans="1:37" x14ac:dyDescent="0.2">
      <c r="A1277" t="s">
        <v>3579</v>
      </c>
      <c r="B1277">
        <v>71237108</v>
      </c>
      <c r="C1277">
        <v>71237289</v>
      </c>
      <c r="D1277">
        <v>182</v>
      </c>
      <c r="E1277" t="s">
        <v>4547</v>
      </c>
      <c r="F1277">
        <v>1</v>
      </c>
      <c r="G1277" t="s">
        <v>4548</v>
      </c>
      <c r="H1277" t="s">
        <v>31996</v>
      </c>
      <c r="I1277">
        <v>11</v>
      </c>
      <c r="J1277">
        <v>71174693</v>
      </c>
      <c r="K1277">
        <v>71240924</v>
      </c>
      <c r="L1277">
        <v>66232</v>
      </c>
      <c r="M1277">
        <v>2</v>
      </c>
      <c r="N1277">
        <v>22941</v>
      </c>
      <c r="O1277" t="s">
        <v>4540</v>
      </c>
      <c r="P1277">
        <v>3635</v>
      </c>
      <c r="Q1277" t="s">
        <v>4527</v>
      </c>
      <c r="R1277" t="s">
        <v>4528</v>
      </c>
      <c r="S1277" t="s">
        <v>31992</v>
      </c>
      <c r="T1277">
        <v>0.97213403838398904</v>
      </c>
      <c r="U1277">
        <v>1</v>
      </c>
      <c r="V1277">
        <v>0.25484894254339802</v>
      </c>
      <c r="W1277">
        <v>0.38920677604595899</v>
      </c>
      <c r="X1277">
        <v>0.704072456322962</v>
      </c>
      <c r="Y1277">
        <v>-23.271849326183201</v>
      </c>
      <c r="Z1277">
        <v>0.69013698642955401</v>
      </c>
      <c r="AA1277">
        <v>0.84521697243271998</v>
      </c>
      <c r="AB1277">
        <v>-0.70862507788205797</v>
      </c>
      <c r="AC1277">
        <v>0.75388744886274095</v>
      </c>
      <c r="AD1277">
        <v>0.87989882095915395</v>
      </c>
      <c r="AE1277">
        <v>-0.53990585702171001</v>
      </c>
      <c r="AF1277">
        <v>0.61410715005536498</v>
      </c>
      <c r="AG1277">
        <v>0.80674443595273604</v>
      </c>
      <c r="AH1277">
        <v>1.1844594969793301</v>
      </c>
      <c r="AI1277">
        <v>0.35038410267202102</v>
      </c>
      <c r="AJ1277">
        <v>0.78121606160956403</v>
      </c>
      <c r="AK1277">
        <v>-23.4982697232874</v>
      </c>
    </row>
    <row r="1278" spans="1:37" x14ac:dyDescent="0.2">
      <c r="A1278" t="s">
        <v>3579</v>
      </c>
      <c r="B1278">
        <v>71469593</v>
      </c>
      <c r="C1278">
        <v>71469800</v>
      </c>
      <c r="D1278">
        <v>208</v>
      </c>
      <c r="E1278" t="s">
        <v>4549</v>
      </c>
      <c r="F1278">
        <v>4</v>
      </c>
      <c r="G1278" t="s">
        <v>4550</v>
      </c>
      <c r="H1278" t="s">
        <v>31997</v>
      </c>
      <c r="I1278">
        <v>11</v>
      </c>
      <c r="J1278">
        <v>71473503</v>
      </c>
      <c r="K1278">
        <v>71473568</v>
      </c>
      <c r="L1278">
        <v>66</v>
      </c>
      <c r="M1278">
        <v>1</v>
      </c>
      <c r="N1278">
        <v>102466728</v>
      </c>
      <c r="O1278" t="s">
        <v>4551</v>
      </c>
      <c r="P1278">
        <v>-3703</v>
      </c>
      <c r="Q1278" t="s">
        <v>4552</v>
      </c>
      <c r="R1278" t="s">
        <v>4553</v>
      </c>
      <c r="S1278" t="s">
        <v>31998</v>
      </c>
      <c r="T1278">
        <v>0.97213403838398904</v>
      </c>
      <c r="U1278">
        <v>1</v>
      </c>
      <c r="V1278">
        <v>0.82326384304488498</v>
      </c>
      <c r="W1278">
        <v>0.20525741147413201</v>
      </c>
      <c r="X1278">
        <v>0.704072456322962</v>
      </c>
      <c r="Y1278">
        <v>-24.830746895685799</v>
      </c>
      <c r="Z1278">
        <v>0.69013698642955401</v>
      </c>
      <c r="AA1278">
        <v>0.84521697243271998</v>
      </c>
      <c r="AB1278">
        <v>-0.140210217289892</v>
      </c>
      <c r="AC1278">
        <v>7.0489011448141195E-2</v>
      </c>
      <c r="AD1278">
        <v>0.57684129297949804</v>
      </c>
      <c r="AE1278">
        <v>-24.830746895685799</v>
      </c>
      <c r="AF1278">
        <v>0.61410715005536498</v>
      </c>
      <c r="AG1278">
        <v>0.80674443595273604</v>
      </c>
      <c r="AH1278">
        <v>1.7528744079105401</v>
      </c>
      <c r="AI1278">
        <v>0.35038410267202102</v>
      </c>
      <c r="AJ1278">
        <v>0.78121606160956403</v>
      </c>
      <c r="AK1278">
        <v>-23.9619914689033</v>
      </c>
    </row>
    <row r="1279" spans="1:37" x14ac:dyDescent="0.2">
      <c r="A1279" t="s">
        <v>3579</v>
      </c>
      <c r="B1279">
        <v>71577025</v>
      </c>
      <c r="C1279">
        <v>71577176</v>
      </c>
      <c r="D1279">
        <v>152</v>
      </c>
      <c r="E1279" t="s">
        <v>4554</v>
      </c>
      <c r="F1279">
        <v>7</v>
      </c>
      <c r="G1279" t="s">
        <v>4555</v>
      </c>
      <c r="H1279" t="s">
        <v>31000</v>
      </c>
      <c r="I1279">
        <v>11</v>
      </c>
      <c r="J1279">
        <v>71581855</v>
      </c>
      <c r="K1279">
        <v>71582875</v>
      </c>
      <c r="L1279">
        <v>1021</v>
      </c>
      <c r="M1279">
        <v>2</v>
      </c>
      <c r="N1279">
        <v>440051</v>
      </c>
      <c r="O1279" t="s">
        <v>4556</v>
      </c>
      <c r="P1279">
        <v>5699</v>
      </c>
      <c r="Q1279" t="s">
        <v>4557</v>
      </c>
      <c r="R1279" t="s">
        <v>4558</v>
      </c>
      <c r="S1279" t="s">
        <v>31999</v>
      </c>
      <c r="T1279">
        <v>0.152084254673993</v>
      </c>
      <c r="U1279">
        <v>0.603102917160658</v>
      </c>
      <c r="V1279">
        <v>25.8963256961738</v>
      </c>
      <c r="W1279">
        <v>0.20525741147413201</v>
      </c>
      <c r="X1279">
        <v>0.704072456322962</v>
      </c>
      <c r="Y1279">
        <v>-25.694691838469101</v>
      </c>
      <c r="Z1279">
        <v>0.203350924423461</v>
      </c>
      <c r="AA1279">
        <v>0.72610664078822296</v>
      </c>
      <c r="AB1279">
        <v>24.969122252946899</v>
      </c>
      <c r="AC1279">
        <v>0.283630615332017</v>
      </c>
      <c r="AD1279">
        <v>0.68253123924728298</v>
      </c>
      <c r="AE1279">
        <v>-6.0200101036813196</v>
      </c>
      <c r="AF1279">
        <v>0.205398459628826</v>
      </c>
      <c r="AG1279">
        <v>0.68151250837662902</v>
      </c>
      <c r="AH1279">
        <v>6.2956444520996797</v>
      </c>
      <c r="AI1279">
        <v>0.24456414000292601</v>
      </c>
      <c r="AJ1279">
        <v>0.78121606160956403</v>
      </c>
      <c r="AK1279">
        <v>-24.8622070524093</v>
      </c>
    </row>
    <row r="1280" spans="1:37" x14ac:dyDescent="0.2">
      <c r="A1280" t="s">
        <v>3579</v>
      </c>
      <c r="B1280">
        <v>71577176</v>
      </c>
      <c r="C1280">
        <v>71577327</v>
      </c>
      <c r="D1280">
        <v>152</v>
      </c>
      <c r="E1280" t="s">
        <v>4559</v>
      </c>
      <c r="F1280">
        <v>12</v>
      </c>
      <c r="G1280" t="s">
        <v>4560</v>
      </c>
      <c r="H1280" t="s">
        <v>31000</v>
      </c>
      <c r="I1280">
        <v>11</v>
      </c>
      <c r="J1280">
        <v>71581855</v>
      </c>
      <c r="K1280">
        <v>71582875</v>
      </c>
      <c r="L1280">
        <v>1021</v>
      </c>
      <c r="M1280">
        <v>2</v>
      </c>
      <c r="N1280">
        <v>440051</v>
      </c>
      <c r="O1280" t="s">
        <v>4556</v>
      </c>
      <c r="P1280">
        <v>5548</v>
      </c>
      <c r="Q1280" t="s">
        <v>4557</v>
      </c>
      <c r="R1280" t="s">
        <v>4558</v>
      </c>
      <c r="S1280" t="s">
        <v>31999</v>
      </c>
      <c r="T1280">
        <v>0.152084254673993</v>
      </c>
      <c r="U1280">
        <v>0.603102917160658</v>
      </c>
      <c r="V1280">
        <v>25.8963256961738</v>
      </c>
      <c r="W1280">
        <v>0.20525741147413201</v>
      </c>
      <c r="X1280">
        <v>0.704072456322962</v>
      </c>
      <c r="Y1280">
        <v>-25.694691838469101</v>
      </c>
      <c r="Z1280">
        <v>0.203350924423461</v>
      </c>
      <c r="AA1280">
        <v>0.72610664078822296</v>
      </c>
      <c r="AB1280">
        <v>24.969122252946899</v>
      </c>
      <c r="AC1280">
        <v>0.283630615332017</v>
      </c>
      <c r="AD1280">
        <v>0.68253123924728298</v>
      </c>
      <c r="AE1280">
        <v>-6.0200101036813196</v>
      </c>
      <c r="AF1280">
        <v>0.205398459628826</v>
      </c>
      <c r="AG1280">
        <v>0.68151250837662902</v>
      </c>
      <c r="AH1280">
        <v>6.2956444520996797</v>
      </c>
      <c r="AI1280">
        <v>0.24456414000292601</v>
      </c>
      <c r="AJ1280">
        <v>0.78121606160956403</v>
      </c>
      <c r="AK1280">
        <v>-24.8622070524093</v>
      </c>
    </row>
    <row r="1281" spans="1:37" x14ac:dyDescent="0.2">
      <c r="A1281" t="s">
        <v>3579</v>
      </c>
      <c r="B1281">
        <v>71577327</v>
      </c>
      <c r="C1281">
        <v>71577478</v>
      </c>
      <c r="D1281">
        <v>152</v>
      </c>
      <c r="E1281" t="s">
        <v>4561</v>
      </c>
      <c r="F1281">
        <v>5</v>
      </c>
      <c r="G1281" t="s">
        <v>4562</v>
      </c>
      <c r="H1281" t="s">
        <v>31000</v>
      </c>
      <c r="I1281">
        <v>11</v>
      </c>
      <c r="J1281">
        <v>71581855</v>
      </c>
      <c r="K1281">
        <v>71582875</v>
      </c>
      <c r="L1281">
        <v>1021</v>
      </c>
      <c r="M1281">
        <v>2</v>
      </c>
      <c r="N1281">
        <v>440051</v>
      </c>
      <c r="O1281" t="s">
        <v>4556</v>
      </c>
      <c r="P1281">
        <v>5397</v>
      </c>
      <c r="Q1281" t="s">
        <v>4557</v>
      </c>
      <c r="R1281" t="s">
        <v>4558</v>
      </c>
      <c r="S1281" t="s">
        <v>31999</v>
      </c>
      <c r="T1281">
        <v>0.152084254673993</v>
      </c>
      <c r="U1281">
        <v>0.603102917160658</v>
      </c>
      <c r="V1281">
        <v>25.493080077047299</v>
      </c>
      <c r="W1281">
        <v>0.20525741147413201</v>
      </c>
      <c r="X1281">
        <v>0.704072456322962</v>
      </c>
      <c r="Y1281">
        <v>-25.291446220459999</v>
      </c>
      <c r="Z1281">
        <v>0.203350924423461</v>
      </c>
      <c r="AA1281">
        <v>0.72610664078822296</v>
      </c>
      <c r="AB1281">
        <v>24.577381392309601</v>
      </c>
      <c r="AC1281">
        <v>0.283630615332017</v>
      </c>
      <c r="AD1281">
        <v>0.68253123924728298</v>
      </c>
      <c r="AE1281">
        <v>-5.6167644856722099</v>
      </c>
      <c r="AF1281">
        <v>0.205398459628826</v>
      </c>
      <c r="AG1281">
        <v>0.68151250837662902</v>
      </c>
      <c r="AH1281">
        <v>5.89239883297319</v>
      </c>
      <c r="AI1281">
        <v>0.24456414000292601</v>
      </c>
      <c r="AJ1281">
        <v>0.78121606160956403</v>
      </c>
      <c r="AK1281">
        <v>-24.470466192826098</v>
      </c>
    </row>
    <row r="1282" spans="1:37" x14ac:dyDescent="0.2">
      <c r="A1282" t="s">
        <v>3579</v>
      </c>
      <c r="B1282">
        <v>71684284</v>
      </c>
      <c r="C1282">
        <v>71684430</v>
      </c>
      <c r="D1282">
        <v>147</v>
      </c>
      <c r="E1282" t="s">
        <v>4563</v>
      </c>
      <c r="F1282">
        <v>2</v>
      </c>
      <c r="G1282" t="s">
        <v>4564</v>
      </c>
      <c r="H1282" t="s">
        <v>32000</v>
      </c>
      <c r="I1282">
        <v>11</v>
      </c>
      <c r="J1282">
        <v>71581855</v>
      </c>
      <c r="K1282">
        <v>71582875</v>
      </c>
      <c r="L1282">
        <v>1021</v>
      </c>
      <c r="M1282">
        <v>2</v>
      </c>
      <c r="N1282">
        <v>440051</v>
      </c>
      <c r="O1282" t="s">
        <v>4556</v>
      </c>
      <c r="P1282">
        <v>-101409</v>
      </c>
      <c r="Q1282" t="s">
        <v>4557</v>
      </c>
      <c r="R1282" t="s">
        <v>4558</v>
      </c>
      <c r="S1282" t="s">
        <v>31999</v>
      </c>
      <c r="T1282">
        <v>0.35387198439864398</v>
      </c>
      <c r="U1282">
        <v>0.603102917160658</v>
      </c>
      <c r="V1282">
        <v>-20.113830729095699</v>
      </c>
      <c r="W1282">
        <v>0.89107655920673101</v>
      </c>
      <c r="X1282">
        <v>0.95159051474143896</v>
      </c>
      <c r="Y1282">
        <v>2.0010913112601401</v>
      </c>
      <c r="Z1282">
        <v>0.93459220503170903</v>
      </c>
      <c r="AA1282">
        <v>0.99919698600769702</v>
      </c>
      <c r="AB1282">
        <v>3.8025165835139898</v>
      </c>
      <c r="AC1282">
        <v>0.88945902157151002</v>
      </c>
      <c r="AD1282">
        <v>0.94068432309766403</v>
      </c>
      <c r="AE1282">
        <v>1.0718387742525499</v>
      </c>
      <c r="AF1282">
        <v>0.22065000948199101</v>
      </c>
      <c r="AG1282">
        <v>0.68151250837662902</v>
      </c>
      <c r="AH1282">
        <v>-23.934448662992999</v>
      </c>
      <c r="AI1282">
        <v>0.91725052871964496</v>
      </c>
      <c r="AJ1282">
        <v>0.98621344597861504</v>
      </c>
      <c r="AK1282">
        <v>2.6480260323234099</v>
      </c>
    </row>
    <row r="1283" spans="1:37" x14ac:dyDescent="0.2">
      <c r="A1283" t="s">
        <v>3579</v>
      </c>
      <c r="B1283">
        <v>71684430</v>
      </c>
      <c r="C1283">
        <v>71684576</v>
      </c>
      <c r="D1283">
        <v>147</v>
      </c>
      <c r="E1283" t="s">
        <v>4565</v>
      </c>
      <c r="F1283">
        <v>1</v>
      </c>
      <c r="G1283" t="s">
        <v>4566</v>
      </c>
      <c r="H1283" t="s">
        <v>32000</v>
      </c>
      <c r="I1283">
        <v>11</v>
      </c>
      <c r="J1283">
        <v>71581855</v>
      </c>
      <c r="K1283">
        <v>71582875</v>
      </c>
      <c r="L1283">
        <v>1021</v>
      </c>
      <c r="M1283">
        <v>2</v>
      </c>
      <c r="N1283">
        <v>440051</v>
      </c>
      <c r="O1283" t="s">
        <v>4556</v>
      </c>
      <c r="P1283">
        <v>-101555</v>
      </c>
      <c r="Q1283" t="s">
        <v>4557</v>
      </c>
      <c r="R1283" t="s">
        <v>4558</v>
      </c>
      <c r="S1283" t="s">
        <v>31999</v>
      </c>
      <c r="T1283">
        <v>0.35387198439864398</v>
      </c>
      <c r="U1283">
        <v>0.603102917160658</v>
      </c>
      <c r="V1283">
        <v>-20.113830729095699</v>
      </c>
      <c r="W1283">
        <v>0.89107655920673101</v>
      </c>
      <c r="X1283">
        <v>0.95159051474143896</v>
      </c>
      <c r="Y1283">
        <v>2.0010913112601401</v>
      </c>
      <c r="Z1283">
        <v>0.93459220503170903</v>
      </c>
      <c r="AA1283">
        <v>0.99919698600769702</v>
      </c>
      <c r="AB1283">
        <v>3.8025165835139898</v>
      </c>
      <c r="AC1283">
        <v>0.88945902157151002</v>
      </c>
      <c r="AD1283">
        <v>0.94068432309766403</v>
      </c>
      <c r="AE1283">
        <v>1.0718387742525499</v>
      </c>
      <c r="AF1283">
        <v>0.22065000948199101</v>
      </c>
      <c r="AG1283">
        <v>0.68151250837662902</v>
      </c>
      <c r="AH1283">
        <v>-23.934448662992999</v>
      </c>
      <c r="AI1283">
        <v>0.91725052871964496</v>
      </c>
      <c r="AJ1283">
        <v>0.98621344597861504</v>
      </c>
      <c r="AK1283">
        <v>2.6480260323234099</v>
      </c>
    </row>
    <row r="1284" spans="1:37" x14ac:dyDescent="0.2">
      <c r="A1284" t="s">
        <v>3579</v>
      </c>
      <c r="B1284">
        <v>72243745</v>
      </c>
      <c r="C1284">
        <v>72243928</v>
      </c>
      <c r="D1284">
        <v>184</v>
      </c>
      <c r="E1284" t="s">
        <v>4567</v>
      </c>
      <c r="F1284">
        <v>19</v>
      </c>
      <c r="G1284" t="s">
        <v>4568</v>
      </c>
      <c r="H1284" t="s">
        <v>30987</v>
      </c>
      <c r="I1284">
        <v>11</v>
      </c>
      <c r="J1284">
        <v>72239077</v>
      </c>
      <c r="K1284">
        <v>72244176</v>
      </c>
      <c r="L1284">
        <v>5100</v>
      </c>
      <c r="M1284">
        <v>2</v>
      </c>
      <c r="N1284">
        <v>401</v>
      </c>
      <c r="O1284" t="s">
        <v>4569</v>
      </c>
      <c r="P1284">
        <v>248</v>
      </c>
      <c r="Q1284" t="s">
        <v>4570</v>
      </c>
      <c r="R1284" t="s">
        <v>4571</v>
      </c>
      <c r="S1284" t="s">
        <v>32001</v>
      </c>
      <c r="T1284" t="s">
        <v>40</v>
      </c>
      <c r="U1284" t="s">
        <v>40</v>
      </c>
      <c r="V1284">
        <v>0</v>
      </c>
      <c r="W1284">
        <v>0.94541066367716797</v>
      </c>
      <c r="X1284">
        <v>0.95159051474143896</v>
      </c>
      <c r="Y1284">
        <v>-0.249988153571886</v>
      </c>
      <c r="Z1284">
        <v>0.306975110376564</v>
      </c>
      <c r="AA1284">
        <v>0.72610664078822296</v>
      </c>
      <c r="AB1284">
        <v>24.271149588124601</v>
      </c>
      <c r="AC1284">
        <v>0.71753805159658501</v>
      </c>
      <c r="AD1284">
        <v>0.87989882095915395</v>
      </c>
      <c r="AE1284">
        <v>-1.2499880688823</v>
      </c>
      <c r="AF1284">
        <v>0.32549523997010099</v>
      </c>
      <c r="AG1284">
        <v>0.70473078222419605</v>
      </c>
      <c r="AH1284">
        <v>-24.234623713926599</v>
      </c>
      <c r="AI1284">
        <v>0.59609816080359102</v>
      </c>
      <c r="AJ1284">
        <v>0.78121606160956403</v>
      </c>
      <c r="AK1284">
        <v>0.61876725431945401</v>
      </c>
    </row>
    <row r="1285" spans="1:37" x14ac:dyDescent="0.2">
      <c r="A1285" t="s">
        <v>3579</v>
      </c>
      <c r="B1285">
        <v>72557140</v>
      </c>
      <c r="C1285">
        <v>72557429</v>
      </c>
      <c r="D1285">
        <v>290</v>
      </c>
      <c r="E1285" t="s">
        <v>4572</v>
      </c>
      <c r="F1285">
        <v>0</v>
      </c>
      <c r="G1285" t="s">
        <v>4573</v>
      </c>
      <c r="H1285" t="s">
        <v>31000</v>
      </c>
      <c r="I1285">
        <v>11</v>
      </c>
      <c r="J1285">
        <v>72570660</v>
      </c>
      <c r="K1285">
        <v>72573229</v>
      </c>
      <c r="L1285">
        <v>2570</v>
      </c>
      <c r="M1285">
        <v>1</v>
      </c>
      <c r="N1285">
        <v>101928555</v>
      </c>
      <c r="O1285" t="s">
        <v>4574</v>
      </c>
      <c r="P1285">
        <v>-13231</v>
      </c>
      <c r="Q1285" t="s">
        <v>4575</v>
      </c>
      <c r="R1285" t="s">
        <v>4576</v>
      </c>
      <c r="S1285" t="s">
        <v>32002</v>
      </c>
      <c r="T1285">
        <v>0.32911398597860803</v>
      </c>
      <c r="U1285">
        <v>0.603102917160658</v>
      </c>
      <c r="V1285">
        <v>23.488879374531098</v>
      </c>
      <c r="W1285">
        <v>0.38920677604595899</v>
      </c>
      <c r="X1285">
        <v>0.704072456322962</v>
      </c>
      <c r="Y1285">
        <v>-23.287245531744102</v>
      </c>
      <c r="Z1285">
        <v>0.306975110376564</v>
      </c>
      <c r="AA1285">
        <v>0.72610664078822296</v>
      </c>
      <c r="AB1285">
        <v>23.5206342637244</v>
      </c>
      <c r="AC1285">
        <v>0.71753805159658501</v>
      </c>
      <c r="AD1285">
        <v>0.87989882095915395</v>
      </c>
      <c r="AE1285">
        <v>-0.73392326223434901</v>
      </c>
      <c r="AF1285">
        <v>0.61410715005536498</v>
      </c>
      <c r="AG1285">
        <v>0.80674443595273604</v>
      </c>
      <c r="AH1285">
        <v>1.0095576741285399</v>
      </c>
      <c r="AI1285">
        <v>0.35038410267202102</v>
      </c>
      <c r="AJ1285">
        <v>0.78121606160956403</v>
      </c>
      <c r="AK1285">
        <v>-23.4137190690297</v>
      </c>
    </row>
    <row r="1286" spans="1:37" x14ac:dyDescent="0.2">
      <c r="A1286" t="s">
        <v>3579</v>
      </c>
      <c r="B1286">
        <v>72561331</v>
      </c>
      <c r="C1286">
        <v>72561484</v>
      </c>
      <c r="D1286">
        <v>154</v>
      </c>
      <c r="E1286" t="s">
        <v>4577</v>
      </c>
      <c r="F1286">
        <v>2</v>
      </c>
      <c r="G1286" t="s">
        <v>4578</v>
      </c>
      <c r="H1286" t="s">
        <v>31000</v>
      </c>
      <c r="I1286">
        <v>11</v>
      </c>
      <c r="J1286">
        <v>72570660</v>
      </c>
      <c r="K1286">
        <v>72573229</v>
      </c>
      <c r="L1286">
        <v>2570</v>
      </c>
      <c r="M1286">
        <v>1</v>
      </c>
      <c r="N1286">
        <v>101928555</v>
      </c>
      <c r="O1286" t="s">
        <v>4574</v>
      </c>
      <c r="P1286">
        <v>-9176</v>
      </c>
      <c r="Q1286" t="s">
        <v>4575</v>
      </c>
      <c r="R1286" t="s">
        <v>4576</v>
      </c>
      <c r="S1286" t="s">
        <v>32002</v>
      </c>
      <c r="T1286">
        <v>0.21543237033700899</v>
      </c>
      <c r="U1286">
        <v>0.603102917160658</v>
      </c>
      <c r="V1286">
        <v>-0.57062301556414696</v>
      </c>
      <c r="W1286">
        <v>0.69201225521665499</v>
      </c>
      <c r="X1286">
        <v>0.95159051474143896</v>
      </c>
      <c r="Y1286">
        <v>-1.16759124891722</v>
      </c>
      <c r="Z1286">
        <v>0.23193887484614201</v>
      </c>
      <c r="AA1286">
        <v>0.72610664078822296</v>
      </c>
      <c r="AB1286">
        <v>-0.55857848690104295</v>
      </c>
      <c r="AC1286">
        <v>0.60944620305506203</v>
      </c>
      <c r="AD1286">
        <v>0.87989882095915395</v>
      </c>
      <c r="AE1286">
        <v>0.50407997545550698</v>
      </c>
      <c r="AF1286">
        <v>0.304580088823656</v>
      </c>
      <c r="AG1286">
        <v>0.70473078222419605</v>
      </c>
      <c r="AH1286">
        <v>-0.33672384518189102</v>
      </c>
      <c r="AI1286">
        <v>0.304388732792021</v>
      </c>
      <c r="AJ1286">
        <v>0.78121606160956403</v>
      </c>
      <c r="AK1286">
        <v>-1.8719192713153801</v>
      </c>
    </row>
    <row r="1287" spans="1:37" x14ac:dyDescent="0.2">
      <c r="A1287" t="s">
        <v>3579</v>
      </c>
      <c r="B1287">
        <v>72561484</v>
      </c>
      <c r="C1287">
        <v>72561637</v>
      </c>
      <c r="D1287">
        <v>154</v>
      </c>
      <c r="E1287" t="s">
        <v>4579</v>
      </c>
      <c r="F1287">
        <v>2</v>
      </c>
      <c r="G1287" t="s">
        <v>4580</v>
      </c>
      <c r="H1287" t="s">
        <v>31000</v>
      </c>
      <c r="I1287">
        <v>11</v>
      </c>
      <c r="J1287">
        <v>72570660</v>
      </c>
      <c r="K1287">
        <v>72573229</v>
      </c>
      <c r="L1287">
        <v>2570</v>
      </c>
      <c r="M1287">
        <v>1</v>
      </c>
      <c r="N1287">
        <v>101928555</v>
      </c>
      <c r="O1287" t="s">
        <v>4574</v>
      </c>
      <c r="P1287">
        <v>-9023</v>
      </c>
      <c r="Q1287" t="s">
        <v>4575</v>
      </c>
      <c r="R1287" t="s">
        <v>4576</v>
      </c>
      <c r="S1287" t="s">
        <v>32002</v>
      </c>
      <c r="T1287">
        <v>0.56354823081344896</v>
      </c>
      <c r="U1287">
        <v>0.81214233890638399</v>
      </c>
      <c r="V1287">
        <v>-1.9487093814940399</v>
      </c>
      <c r="W1287">
        <v>0.38920677604595899</v>
      </c>
      <c r="X1287">
        <v>0.704072456322962</v>
      </c>
      <c r="Y1287">
        <v>-21.0737647919862</v>
      </c>
      <c r="Z1287">
        <v>0.74645891108500395</v>
      </c>
      <c r="AA1287">
        <v>0.88634195075713995</v>
      </c>
      <c r="AB1287">
        <v>-1.40237508441751</v>
      </c>
      <c r="AC1287">
        <v>0.38968295564817701</v>
      </c>
      <c r="AD1287">
        <v>0.80432780881118404</v>
      </c>
      <c r="AE1287">
        <v>1.8366004386302499</v>
      </c>
      <c r="AF1287">
        <v>0.50246633758904102</v>
      </c>
      <c r="AG1287">
        <v>0.80674443595273604</v>
      </c>
      <c r="AH1287">
        <v>-1.5609660909062699</v>
      </c>
      <c r="AI1287">
        <v>0.123911202140572</v>
      </c>
      <c r="AJ1287">
        <v>0.78121606160956403</v>
      </c>
      <c r="AK1287">
        <v>-22.991820270327999</v>
      </c>
    </row>
    <row r="1288" spans="1:37" x14ac:dyDescent="0.2">
      <c r="A1288" t="s">
        <v>3579</v>
      </c>
      <c r="B1288">
        <v>72822338</v>
      </c>
      <c r="C1288">
        <v>72822491</v>
      </c>
      <c r="D1288">
        <v>154</v>
      </c>
      <c r="E1288" t="s">
        <v>4581</v>
      </c>
      <c r="F1288">
        <v>12</v>
      </c>
      <c r="G1288" t="s">
        <v>4582</v>
      </c>
      <c r="H1288" t="s">
        <v>30987</v>
      </c>
      <c r="I1288">
        <v>11</v>
      </c>
      <c r="J1288">
        <v>72822341</v>
      </c>
      <c r="K1288">
        <v>72829595</v>
      </c>
      <c r="L1288">
        <v>7255</v>
      </c>
      <c r="M1288">
        <v>1</v>
      </c>
      <c r="N1288">
        <v>89849</v>
      </c>
      <c r="O1288" t="s">
        <v>4583</v>
      </c>
      <c r="P1288">
        <v>0</v>
      </c>
      <c r="Q1288" t="s">
        <v>4584</v>
      </c>
      <c r="R1288" t="s">
        <v>4585</v>
      </c>
      <c r="S1288" t="s">
        <v>32003</v>
      </c>
      <c r="T1288">
        <v>0.54421053469192604</v>
      </c>
      <c r="U1288">
        <v>0.80321479550967601</v>
      </c>
      <c r="V1288">
        <v>1.1934842072643601</v>
      </c>
      <c r="W1288">
        <v>0.65075386537994595</v>
      </c>
      <c r="X1288">
        <v>0.94119559056004798</v>
      </c>
      <c r="Y1288">
        <v>-1.3170174631845999</v>
      </c>
      <c r="Z1288">
        <v>0.693404429441695</v>
      </c>
      <c r="AA1288">
        <v>0.84521697243271998</v>
      </c>
      <c r="AB1288">
        <v>0.74607562089630797</v>
      </c>
      <c r="AC1288">
        <v>0.56718065613419599</v>
      </c>
      <c r="AD1288">
        <v>0.87989882095915395</v>
      </c>
      <c r="AE1288">
        <v>-1.19026611191668</v>
      </c>
      <c r="AF1288">
        <v>0.47948624871920598</v>
      </c>
      <c r="AG1288">
        <v>0.80674443595273604</v>
      </c>
      <c r="AH1288">
        <v>1.1694885596346101</v>
      </c>
      <c r="AI1288">
        <v>0.75770813086964806</v>
      </c>
      <c r="AJ1288">
        <v>0.91200148566411499</v>
      </c>
      <c r="AK1288">
        <v>-0.92589535520744104</v>
      </c>
    </row>
    <row r="1289" spans="1:37" x14ac:dyDescent="0.2">
      <c r="A1289" t="s">
        <v>3579</v>
      </c>
      <c r="B1289">
        <v>72822532</v>
      </c>
      <c r="C1289">
        <v>72822685</v>
      </c>
      <c r="D1289">
        <v>154</v>
      </c>
      <c r="E1289" t="s">
        <v>4586</v>
      </c>
      <c r="F1289">
        <v>12</v>
      </c>
      <c r="G1289" t="s">
        <v>4587</v>
      </c>
      <c r="H1289" t="s">
        <v>30987</v>
      </c>
      <c r="I1289">
        <v>11</v>
      </c>
      <c r="J1289">
        <v>72822483</v>
      </c>
      <c r="K1289">
        <v>72828478</v>
      </c>
      <c r="L1289">
        <v>5996</v>
      </c>
      <c r="M1289">
        <v>1</v>
      </c>
      <c r="N1289">
        <v>89849</v>
      </c>
      <c r="O1289" t="s">
        <v>4588</v>
      </c>
      <c r="P1289">
        <v>49</v>
      </c>
      <c r="Q1289" t="s">
        <v>4584</v>
      </c>
      <c r="R1289" t="s">
        <v>4585</v>
      </c>
      <c r="S1289" t="s">
        <v>32003</v>
      </c>
      <c r="T1289">
        <v>0.54421053469192604</v>
      </c>
      <c r="U1289">
        <v>0.80321479550967601</v>
      </c>
      <c r="V1289">
        <v>1.1934842072643601</v>
      </c>
      <c r="W1289">
        <v>0.65075386537994595</v>
      </c>
      <c r="X1289">
        <v>0.94119559056004798</v>
      </c>
      <c r="Y1289">
        <v>-1.3170174631845999</v>
      </c>
      <c r="Z1289">
        <v>0.693404429441695</v>
      </c>
      <c r="AA1289">
        <v>0.84521697243271998</v>
      </c>
      <c r="AB1289">
        <v>0.74607562089630797</v>
      </c>
      <c r="AC1289">
        <v>0.56718065613419599</v>
      </c>
      <c r="AD1289">
        <v>0.87989882095915395</v>
      </c>
      <c r="AE1289">
        <v>-1.19026611191668</v>
      </c>
      <c r="AF1289">
        <v>0.47948624871920598</v>
      </c>
      <c r="AG1289">
        <v>0.80674443595273604</v>
      </c>
      <c r="AH1289">
        <v>1.1694885596346101</v>
      </c>
      <c r="AI1289">
        <v>0.75770813086964806</v>
      </c>
      <c r="AJ1289">
        <v>0.91200148566411499</v>
      </c>
      <c r="AK1289">
        <v>-0.92589535520744104</v>
      </c>
    </row>
    <row r="1290" spans="1:37" x14ac:dyDescent="0.2">
      <c r="A1290" t="s">
        <v>3579</v>
      </c>
      <c r="B1290">
        <v>73361904</v>
      </c>
      <c r="C1290">
        <v>73362062</v>
      </c>
      <c r="D1290">
        <v>159</v>
      </c>
      <c r="E1290" t="s">
        <v>4589</v>
      </c>
      <c r="F1290">
        <v>3</v>
      </c>
      <c r="G1290" t="s">
        <v>4590</v>
      </c>
      <c r="H1290" t="s">
        <v>31032</v>
      </c>
      <c r="I1290">
        <v>11</v>
      </c>
      <c r="J1290">
        <v>73364214</v>
      </c>
      <c r="K1290">
        <v>73365122</v>
      </c>
      <c r="L1290">
        <v>909</v>
      </c>
      <c r="M1290">
        <v>1</v>
      </c>
      <c r="N1290">
        <v>9828</v>
      </c>
      <c r="O1290" t="s">
        <v>4591</v>
      </c>
      <c r="P1290">
        <v>-2152</v>
      </c>
      <c r="Q1290" t="s">
        <v>4592</v>
      </c>
      <c r="R1290" t="s">
        <v>4593</v>
      </c>
      <c r="S1290" t="s">
        <v>32004</v>
      </c>
      <c r="T1290">
        <v>0.97213403838398904</v>
      </c>
      <c r="U1290">
        <v>1</v>
      </c>
      <c r="V1290">
        <v>0.246536082272485</v>
      </c>
      <c r="W1290">
        <v>0.20525741147413201</v>
      </c>
      <c r="X1290">
        <v>0.704072456322962</v>
      </c>
      <c r="Y1290">
        <v>-25.158302470954801</v>
      </c>
      <c r="Z1290">
        <v>0.69013698642955401</v>
      </c>
      <c r="AA1290">
        <v>0.84521697243271998</v>
      </c>
      <c r="AB1290">
        <v>-0.71693798170635303</v>
      </c>
      <c r="AC1290">
        <v>7.0489011448141195E-2</v>
      </c>
      <c r="AD1290">
        <v>0.57684129297949804</v>
      </c>
      <c r="AE1290">
        <v>-25.158302470954801</v>
      </c>
      <c r="AF1290">
        <v>0.61410715005536498</v>
      </c>
      <c r="AG1290">
        <v>0.80674443595273604</v>
      </c>
      <c r="AH1290">
        <v>1.1761466865938299</v>
      </c>
      <c r="AI1290">
        <v>0.35038410267202102</v>
      </c>
      <c r="AJ1290">
        <v>0.78121606160956403</v>
      </c>
      <c r="AK1290">
        <v>-24.2895470360601</v>
      </c>
    </row>
    <row r="1291" spans="1:37" x14ac:dyDescent="0.2">
      <c r="A1291" t="s">
        <v>3579</v>
      </c>
      <c r="B1291">
        <v>73362062</v>
      </c>
      <c r="C1291">
        <v>73362220</v>
      </c>
      <c r="D1291">
        <v>159</v>
      </c>
      <c r="E1291" t="s">
        <v>4594</v>
      </c>
      <c r="F1291">
        <v>17</v>
      </c>
      <c r="G1291" t="s">
        <v>4595</v>
      </c>
      <c r="H1291" t="s">
        <v>30999</v>
      </c>
      <c r="I1291">
        <v>11</v>
      </c>
      <c r="J1291">
        <v>73364214</v>
      </c>
      <c r="K1291">
        <v>73365122</v>
      </c>
      <c r="L1291">
        <v>909</v>
      </c>
      <c r="M1291">
        <v>1</v>
      </c>
      <c r="N1291">
        <v>9828</v>
      </c>
      <c r="O1291" t="s">
        <v>4591</v>
      </c>
      <c r="P1291">
        <v>-1994</v>
      </c>
      <c r="Q1291" t="s">
        <v>4592</v>
      </c>
      <c r="R1291" t="s">
        <v>4593</v>
      </c>
      <c r="S1291" t="s">
        <v>32004</v>
      </c>
      <c r="T1291">
        <v>0.97213403838398904</v>
      </c>
      <c r="U1291">
        <v>1</v>
      </c>
      <c r="V1291">
        <v>0.246536082272485</v>
      </c>
      <c r="W1291">
        <v>0.20525741147413201</v>
      </c>
      <c r="X1291">
        <v>0.704072456322962</v>
      </c>
      <c r="Y1291">
        <v>-25.158302470954801</v>
      </c>
      <c r="Z1291">
        <v>0.69013698642955401</v>
      </c>
      <c r="AA1291">
        <v>0.84521697243271998</v>
      </c>
      <c r="AB1291">
        <v>-0.71693798170635303</v>
      </c>
      <c r="AC1291">
        <v>7.0489011448141195E-2</v>
      </c>
      <c r="AD1291">
        <v>0.57684129297949804</v>
      </c>
      <c r="AE1291">
        <v>-25.158302470954801</v>
      </c>
      <c r="AF1291">
        <v>0.61410715005536498</v>
      </c>
      <c r="AG1291">
        <v>0.80674443595273604</v>
      </c>
      <c r="AH1291">
        <v>1.1761466865938299</v>
      </c>
      <c r="AI1291">
        <v>0.35038410267202102</v>
      </c>
      <c r="AJ1291">
        <v>0.78121606160956403</v>
      </c>
      <c r="AK1291">
        <v>-24.2895470360601</v>
      </c>
    </row>
    <row r="1292" spans="1:37" x14ac:dyDescent="0.2">
      <c r="A1292" t="s">
        <v>3579</v>
      </c>
      <c r="B1292">
        <v>73362220</v>
      </c>
      <c r="C1292">
        <v>73362378</v>
      </c>
      <c r="D1292">
        <v>159</v>
      </c>
      <c r="E1292" t="s">
        <v>4596</v>
      </c>
      <c r="F1292">
        <v>16</v>
      </c>
      <c r="G1292" t="s">
        <v>4597</v>
      </c>
      <c r="H1292" t="s">
        <v>30999</v>
      </c>
      <c r="I1292">
        <v>11</v>
      </c>
      <c r="J1292">
        <v>73364214</v>
      </c>
      <c r="K1292">
        <v>73365122</v>
      </c>
      <c r="L1292">
        <v>909</v>
      </c>
      <c r="M1292">
        <v>1</v>
      </c>
      <c r="N1292">
        <v>9828</v>
      </c>
      <c r="O1292" t="s">
        <v>4591</v>
      </c>
      <c r="P1292">
        <v>-1836</v>
      </c>
      <c r="Q1292" t="s">
        <v>4592</v>
      </c>
      <c r="R1292" t="s">
        <v>4593</v>
      </c>
      <c r="S1292" t="s">
        <v>32004</v>
      </c>
      <c r="T1292">
        <v>0.506551998792793</v>
      </c>
      <c r="U1292">
        <v>0.78288571403930396</v>
      </c>
      <c r="V1292">
        <v>1.70679661547672</v>
      </c>
      <c r="W1292">
        <v>0.73420570613580904</v>
      </c>
      <c r="X1292">
        <v>0.95159051474143896</v>
      </c>
      <c r="Y1292">
        <v>0.287270062372735</v>
      </c>
      <c r="Z1292">
        <v>0.93459220503170903</v>
      </c>
      <c r="AA1292">
        <v>0.99919698600769702</v>
      </c>
      <c r="AB1292">
        <v>0.74332252784219099</v>
      </c>
      <c r="AC1292">
        <v>0.32081866871113202</v>
      </c>
      <c r="AD1292">
        <v>0.68773325147593101</v>
      </c>
      <c r="AE1292">
        <v>-0.71272988285600303</v>
      </c>
      <c r="AF1292">
        <v>0.205398459628826</v>
      </c>
      <c r="AG1292">
        <v>0.68151250837662902</v>
      </c>
      <c r="AH1292">
        <v>2.63640717460656</v>
      </c>
      <c r="AI1292">
        <v>0.91725052871964496</v>
      </c>
      <c r="AJ1292">
        <v>0.98621344597861504</v>
      </c>
      <c r="AK1292">
        <v>1.15602547387969</v>
      </c>
    </row>
    <row r="1293" spans="1:37" x14ac:dyDescent="0.2">
      <c r="A1293" t="s">
        <v>3579</v>
      </c>
      <c r="B1293">
        <v>73362378</v>
      </c>
      <c r="C1293">
        <v>73362536</v>
      </c>
      <c r="D1293">
        <v>159</v>
      </c>
      <c r="E1293" t="s">
        <v>4598</v>
      </c>
      <c r="F1293">
        <v>20</v>
      </c>
      <c r="G1293" t="s">
        <v>4599</v>
      </c>
      <c r="H1293" t="s">
        <v>30999</v>
      </c>
      <c r="I1293">
        <v>11</v>
      </c>
      <c r="J1293">
        <v>73364214</v>
      </c>
      <c r="K1293">
        <v>73365122</v>
      </c>
      <c r="L1293">
        <v>909</v>
      </c>
      <c r="M1293">
        <v>1</v>
      </c>
      <c r="N1293">
        <v>9828</v>
      </c>
      <c r="O1293" t="s">
        <v>4591</v>
      </c>
      <c r="P1293">
        <v>-1678</v>
      </c>
      <c r="Q1293" t="s">
        <v>4592</v>
      </c>
      <c r="R1293" t="s">
        <v>4593</v>
      </c>
      <c r="S1293" t="s">
        <v>32004</v>
      </c>
      <c r="T1293">
        <v>0.254431078355565</v>
      </c>
      <c r="U1293">
        <v>0.603102917160658</v>
      </c>
      <c r="V1293">
        <v>5.1845922853612398</v>
      </c>
      <c r="W1293">
        <v>0.19708796505849599</v>
      </c>
      <c r="X1293">
        <v>0.704072456322962</v>
      </c>
      <c r="Y1293">
        <v>3.6521830924147398</v>
      </c>
      <c r="Z1293">
        <v>0.43777911271820902</v>
      </c>
      <c r="AA1293">
        <v>0.84435025072159198</v>
      </c>
      <c r="AB1293">
        <v>4.7782957434956801</v>
      </c>
      <c r="AC1293">
        <v>0.38968295564817701</v>
      </c>
      <c r="AD1293">
        <v>0.80432780881118404</v>
      </c>
      <c r="AE1293">
        <v>2.68288832821273</v>
      </c>
      <c r="AF1293">
        <v>0.196302067133383</v>
      </c>
      <c r="AG1293">
        <v>0.68151250837662902</v>
      </c>
      <c r="AH1293">
        <v>1.9992514583216101</v>
      </c>
      <c r="AI1293">
        <v>0.12796033792133199</v>
      </c>
      <c r="AJ1293">
        <v>0.78121606160956403</v>
      </c>
      <c r="AK1293">
        <v>4.2300260296396397</v>
      </c>
    </row>
    <row r="1294" spans="1:37" x14ac:dyDescent="0.2">
      <c r="A1294" t="s">
        <v>3579</v>
      </c>
      <c r="B1294">
        <v>73362536</v>
      </c>
      <c r="C1294">
        <v>73362694</v>
      </c>
      <c r="D1294">
        <v>159</v>
      </c>
      <c r="E1294" t="s">
        <v>4600</v>
      </c>
      <c r="F1294">
        <v>13</v>
      </c>
      <c r="G1294" t="s">
        <v>4601</v>
      </c>
      <c r="H1294" t="s">
        <v>30999</v>
      </c>
      <c r="I1294">
        <v>11</v>
      </c>
      <c r="J1294">
        <v>73364214</v>
      </c>
      <c r="K1294">
        <v>73365122</v>
      </c>
      <c r="L1294">
        <v>909</v>
      </c>
      <c r="M1294">
        <v>1</v>
      </c>
      <c r="N1294">
        <v>9828</v>
      </c>
      <c r="O1294" t="s">
        <v>4591</v>
      </c>
      <c r="P1294">
        <v>-1520</v>
      </c>
      <c r="Q1294" t="s">
        <v>4592</v>
      </c>
      <c r="R1294" t="s">
        <v>4593</v>
      </c>
      <c r="S1294" t="s">
        <v>32004</v>
      </c>
      <c r="T1294">
        <v>0.27615329656722498</v>
      </c>
      <c r="U1294">
        <v>0.603102917160658</v>
      </c>
      <c r="V1294">
        <v>4.5461935933880397</v>
      </c>
      <c r="W1294">
        <v>0.21487136447640501</v>
      </c>
      <c r="X1294">
        <v>0.704072456322962</v>
      </c>
      <c r="Y1294">
        <v>3.2052143743971202</v>
      </c>
      <c r="Z1294">
        <v>0.45710774983416202</v>
      </c>
      <c r="AA1294">
        <v>0.84435025072159198</v>
      </c>
      <c r="AB1294">
        <v>4.3766257898778198</v>
      </c>
      <c r="AC1294">
        <v>0.40715378447724998</v>
      </c>
      <c r="AD1294">
        <v>0.82872126865393902</v>
      </c>
      <c r="AE1294">
        <v>2.24691111643414</v>
      </c>
      <c r="AF1294">
        <v>0.196302067133383</v>
      </c>
      <c r="AG1294">
        <v>0.68151250837662902</v>
      </c>
      <c r="AH1294">
        <v>1.36085276634841</v>
      </c>
      <c r="AI1294">
        <v>0.145192630196497</v>
      </c>
      <c r="AJ1294">
        <v>0.78121606160956403</v>
      </c>
      <c r="AK1294">
        <v>3.7830573116220299</v>
      </c>
    </row>
    <row r="1295" spans="1:37" x14ac:dyDescent="0.2">
      <c r="A1295" t="s">
        <v>3579</v>
      </c>
      <c r="B1295">
        <v>73597925</v>
      </c>
      <c r="C1295">
        <v>73598092</v>
      </c>
      <c r="D1295">
        <v>168</v>
      </c>
      <c r="E1295" t="s">
        <v>4602</v>
      </c>
      <c r="F1295">
        <v>22</v>
      </c>
      <c r="G1295" t="s">
        <v>4603</v>
      </c>
      <c r="H1295" t="s">
        <v>30987</v>
      </c>
      <c r="I1295">
        <v>11</v>
      </c>
      <c r="J1295">
        <v>73412252</v>
      </c>
      <c r="K1295">
        <v>73598097</v>
      </c>
      <c r="L1295">
        <v>185846</v>
      </c>
      <c r="M1295">
        <v>2</v>
      </c>
      <c r="N1295">
        <v>23201</v>
      </c>
      <c r="O1295" t="s">
        <v>4604</v>
      </c>
      <c r="P1295">
        <v>5</v>
      </c>
      <c r="Q1295" t="s">
        <v>4605</v>
      </c>
      <c r="R1295" t="s">
        <v>4606</v>
      </c>
      <c r="S1295" t="s">
        <v>32005</v>
      </c>
      <c r="T1295">
        <v>0.506551998792793</v>
      </c>
      <c r="U1295">
        <v>0.78288571403930396</v>
      </c>
      <c r="V1295">
        <v>4.6989748238824101</v>
      </c>
      <c r="W1295">
        <v>0.20525741147413201</v>
      </c>
      <c r="X1295">
        <v>0.704072456322962</v>
      </c>
      <c r="Y1295">
        <v>-25.068540597770198</v>
      </c>
      <c r="Z1295">
        <v>0.64127342146525201</v>
      </c>
      <c r="AA1295">
        <v>0.84521697243271998</v>
      </c>
      <c r="AB1295">
        <v>4.2471201354144998</v>
      </c>
      <c r="AC1295">
        <v>0.56718065613419599</v>
      </c>
      <c r="AD1295">
        <v>0.87989882095915395</v>
      </c>
      <c r="AE1295">
        <v>-4.6077432217778398</v>
      </c>
      <c r="AF1295">
        <v>0.45724430223818102</v>
      </c>
      <c r="AG1295">
        <v>0.80674443595273604</v>
      </c>
      <c r="AH1295">
        <v>2.1013652165897301</v>
      </c>
      <c r="AI1295">
        <v>0.17351581260912399</v>
      </c>
      <c r="AJ1295">
        <v>0.78121606160956403</v>
      </c>
      <c r="AK1295">
        <v>-24.2943753423611</v>
      </c>
    </row>
    <row r="1296" spans="1:37" x14ac:dyDescent="0.2">
      <c r="A1296" t="s">
        <v>3579</v>
      </c>
      <c r="B1296">
        <v>73726455</v>
      </c>
      <c r="C1296">
        <v>73726697</v>
      </c>
      <c r="D1296">
        <v>243</v>
      </c>
      <c r="E1296" t="s">
        <v>4607</v>
      </c>
      <c r="F1296">
        <v>4</v>
      </c>
      <c r="G1296" t="s">
        <v>4608</v>
      </c>
      <c r="H1296" t="s">
        <v>32006</v>
      </c>
      <c r="I1296">
        <v>11</v>
      </c>
      <c r="J1296">
        <v>73677399</v>
      </c>
      <c r="K1296">
        <v>73760095</v>
      </c>
      <c r="L1296">
        <v>82697</v>
      </c>
      <c r="M1296">
        <v>2</v>
      </c>
      <c r="N1296">
        <v>5870</v>
      </c>
      <c r="O1296" t="s">
        <v>4609</v>
      </c>
      <c r="P1296">
        <v>33398</v>
      </c>
      <c r="Q1296" t="s">
        <v>4610</v>
      </c>
      <c r="R1296" t="s">
        <v>4611</v>
      </c>
      <c r="S1296" t="s">
        <v>32007</v>
      </c>
      <c r="T1296" t="s">
        <v>40</v>
      </c>
      <c r="U1296" t="s">
        <v>40</v>
      </c>
      <c r="V1296">
        <v>0</v>
      </c>
      <c r="W1296" t="s">
        <v>40</v>
      </c>
      <c r="X1296" t="s">
        <v>40</v>
      </c>
      <c r="Y1296">
        <v>0</v>
      </c>
      <c r="Z1296" t="s">
        <v>40</v>
      </c>
      <c r="AA1296" t="s">
        <v>40</v>
      </c>
      <c r="AB1296">
        <v>0</v>
      </c>
      <c r="AC1296" t="s">
        <v>40</v>
      </c>
      <c r="AD1296" t="s">
        <v>40</v>
      </c>
      <c r="AE1296">
        <v>0</v>
      </c>
      <c r="AF1296" t="s">
        <v>40</v>
      </c>
      <c r="AG1296" t="s">
        <v>40</v>
      </c>
      <c r="AH1296">
        <v>0</v>
      </c>
      <c r="AI1296" t="s">
        <v>40</v>
      </c>
      <c r="AJ1296" t="s">
        <v>40</v>
      </c>
      <c r="AK1296">
        <v>0</v>
      </c>
    </row>
    <row r="1297" spans="1:37" x14ac:dyDescent="0.2">
      <c r="A1297" t="s">
        <v>3579</v>
      </c>
      <c r="B1297">
        <v>74748741</v>
      </c>
      <c r="C1297">
        <v>74748897</v>
      </c>
      <c r="D1297">
        <v>157</v>
      </c>
      <c r="E1297" t="s">
        <v>4612</v>
      </c>
      <c r="F1297">
        <v>9</v>
      </c>
      <c r="G1297" t="s">
        <v>4613</v>
      </c>
      <c r="H1297" t="s">
        <v>30987</v>
      </c>
      <c r="I1297">
        <v>11</v>
      </c>
      <c r="J1297">
        <v>74748849</v>
      </c>
      <c r="K1297">
        <v>74842413</v>
      </c>
      <c r="L1297">
        <v>93565</v>
      </c>
      <c r="M1297">
        <v>1</v>
      </c>
      <c r="N1297">
        <v>254225</v>
      </c>
      <c r="O1297" t="s">
        <v>4614</v>
      </c>
      <c r="P1297">
        <v>0</v>
      </c>
      <c r="Q1297" t="s">
        <v>4615</v>
      </c>
      <c r="R1297" t="s">
        <v>4616</v>
      </c>
      <c r="S1297" t="s">
        <v>32008</v>
      </c>
      <c r="T1297">
        <v>0.152084254673993</v>
      </c>
      <c r="U1297">
        <v>0.603102917160658</v>
      </c>
      <c r="V1297">
        <v>25.354817551598298</v>
      </c>
      <c r="W1297">
        <v>0.20525741147413201</v>
      </c>
      <c r="X1297">
        <v>0.704072456322962</v>
      </c>
      <c r="Y1297">
        <v>-22.930581396717901</v>
      </c>
      <c r="Z1297">
        <v>0.203350924423461</v>
      </c>
      <c r="AA1297">
        <v>0.72610664078822296</v>
      </c>
      <c r="AB1297">
        <v>24.4434773599443</v>
      </c>
      <c r="AC1297">
        <v>0.32081866871113202</v>
      </c>
      <c r="AD1297">
        <v>0.68773325147593101</v>
      </c>
      <c r="AE1297">
        <v>1.2163994422856299</v>
      </c>
      <c r="AF1297">
        <v>0.205398459628826</v>
      </c>
      <c r="AG1297">
        <v>0.68151250837662902</v>
      </c>
      <c r="AH1297">
        <v>5.7642534580517202</v>
      </c>
      <c r="AI1297">
        <v>0.24456414000292601</v>
      </c>
      <c r="AJ1297">
        <v>0.78121606160956403</v>
      </c>
      <c r="AK1297">
        <v>-24.336562160892001</v>
      </c>
    </row>
    <row r="1298" spans="1:37" x14ac:dyDescent="0.2">
      <c r="A1298" t="s">
        <v>3579</v>
      </c>
      <c r="B1298">
        <v>74748897</v>
      </c>
      <c r="C1298">
        <v>74749053</v>
      </c>
      <c r="D1298">
        <v>157</v>
      </c>
      <c r="E1298" t="s">
        <v>4617</v>
      </c>
      <c r="F1298">
        <v>20</v>
      </c>
      <c r="G1298" t="s">
        <v>4618</v>
      </c>
      <c r="H1298" t="s">
        <v>30987</v>
      </c>
      <c r="I1298">
        <v>11</v>
      </c>
      <c r="J1298">
        <v>74748849</v>
      </c>
      <c r="K1298">
        <v>74842413</v>
      </c>
      <c r="L1298">
        <v>93565</v>
      </c>
      <c r="M1298">
        <v>1</v>
      </c>
      <c r="N1298">
        <v>254225</v>
      </c>
      <c r="O1298" t="s">
        <v>4614</v>
      </c>
      <c r="P1298">
        <v>48</v>
      </c>
      <c r="Q1298" t="s">
        <v>4615</v>
      </c>
      <c r="R1298" t="s">
        <v>4616</v>
      </c>
      <c r="S1298" t="s">
        <v>32008</v>
      </c>
      <c r="T1298">
        <v>0.152084254673993</v>
      </c>
      <c r="U1298">
        <v>0.603102917160658</v>
      </c>
      <c r="V1298">
        <v>25.354817551598298</v>
      </c>
      <c r="W1298">
        <v>0.20525741147413201</v>
      </c>
      <c r="X1298">
        <v>0.704072456322962</v>
      </c>
      <c r="Y1298">
        <v>-22.930581396717901</v>
      </c>
      <c r="Z1298">
        <v>0.203350924423461</v>
      </c>
      <c r="AA1298">
        <v>0.72610664078822296</v>
      </c>
      <c r="AB1298">
        <v>24.4434773599443</v>
      </c>
      <c r="AC1298">
        <v>0.32081866871113202</v>
      </c>
      <c r="AD1298">
        <v>0.68773325147593101</v>
      </c>
      <c r="AE1298">
        <v>1.2163994422856299</v>
      </c>
      <c r="AF1298">
        <v>0.205398459628826</v>
      </c>
      <c r="AG1298">
        <v>0.68151250837662902</v>
      </c>
      <c r="AH1298">
        <v>5.7642534580517202</v>
      </c>
      <c r="AI1298">
        <v>0.24456414000292601</v>
      </c>
      <c r="AJ1298">
        <v>0.78121606160956403</v>
      </c>
      <c r="AK1298">
        <v>-24.336562160892001</v>
      </c>
    </row>
    <row r="1299" spans="1:37" x14ac:dyDescent="0.2">
      <c r="A1299" t="s">
        <v>3579</v>
      </c>
      <c r="B1299">
        <v>75098503</v>
      </c>
      <c r="C1299">
        <v>75098644</v>
      </c>
      <c r="D1299">
        <v>142</v>
      </c>
      <c r="E1299" t="s">
        <v>4619</v>
      </c>
      <c r="F1299">
        <v>10</v>
      </c>
      <c r="G1299" t="s">
        <v>4620</v>
      </c>
      <c r="H1299" t="s">
        <v>30999</v>
      </c>
      <c r="I1299">
        <v>11</v>
      </c>
      <c r="J1299">
        <v>75070512</v>
      </c>
      <c r="K1299">
        <v>75096964</v>
      </c>
      <c r="L1299">
        <v>26453</v>
      </c>
      <c r="M1299">
        <v>2</v>
      </c>
      <c r="N1299">
        <v>341152</v>
      </c>
      <c r="O1299" t="s">
        <v>4621</v>
      </c>
      <c r="P1299">
        <v>-1539</v>
      </c>
      <c r="Q1299" t="s">
        <v>4622</v>
      </c>
      <c r="R1299" t="s">
        <v>4623</v>
      </c>
      <c r="S1299" t="s">
        <v>32009</v>
      </c>
      <c r="T1299">
        <v>0.152084254673993</v>
      </c>
      <c r="U1299">
        <v>0.603102917160658</v>
      </c>
      <c r="V1299">
        <v>22.909512629235099</v>
      </c>
      <c r="W1299">
        <v>0.20525741147413201</v>
      </c>
      <c r="X1299">
        <v>0.704072456322962</v>
      </c>
      <c r="Y1299">
        <v>-22.7078787955327</v>
      </c>
      <c r="Z1299">
        <v>0.306975110376564</v>
      </c>
      <c r="AA1299">
        <v>0.72610664078822296</v>
      </c>
      <c r="AB1299">
        <v>21.946038679219502</v>
      </c>
      <c r="AC1299">
        <v>7.0489011448141195E-2</v>
      </c>
      <c r="AD1299">
        <v>0.57684129297949804</v>
      </c>
      <c r="AE1299">
        <v>-22.7078787955327</v>
      </c>
      <c r="AF1299">
        <v>4.6407610929182198E-2</v>
      </c>
      <c r="AG1299">
        <v>0.476038960109122</v>
      </c>
      <c r="AH1299">
        <v>22.909512629235099</v>
      </c>
      <c r="AI1299">
        <v>0.35038410267202102</v>
      </c>
      <c r="AJ1299">
        <v>0.78121606160956403</v>
      </c>
      <c r="AK1299">
        <v>-21.8391235027702</v>
      </c>
    </row>
    <row r="1300" spans="1:37" x14ac:dyDescent="0.2">
      <c r="A1300" t="s">
        <v>3579</v>
      </c>
      <c r="B1300">
        <v>75323016</v>
      </c>
      <c r="C1300">
        <v>75323305</v>
      </c>
      <c r="D1300">
        <v>290</v>
      </c>
      <c r="E1300" t="s">
        <v>4624</v>
      </c>
      <c r="F1300">
        <v>1</v>
      </c>
      <c r="G1300" t="s">
        <v>4625</v>
      </c>
      <c r="H1300" t="s">
        <v>32010</v>
      </c>
      <c r="I1300">
        <v>11</v>
      </c>
      <c r="J1300">
        <v>75278677</v>
      </c>
      <c r="K1300">
        <v>75312155</v>
      </c>
      <c r="L1300">
        <v>33479</v>
      </c>
      <c r="M1300">
        <v>2</v>
      </c>
      <c r="N1300">
        <v>408</v>
      </c>
      <c r="O1300" t="s">
        <v>4626</v>
      </c>
      <c r="P1300">
        <v>-10861</v>
      </c>
      <c r="Q1300" t="s">
        <v>4627</v>
      </c>
      <c r="R1300" t="s">
        <v>4628</v>
      </c>
      <c r="S1300" t="s">
        <v>32011</v>
      </c>
      <c r="T1300">
        <v>0.152084254673993</v>
      </c>
      <c r="U1300">
        <v>0.603102917160658</v>
      </c>
      <c r="V1300">
        <v>24.259447387104299</v>
      </c>
      <c r="W1300">
        <v>0.94541066367716797</v>
      </c>
      <c r="X1300">
        <v>0.95159051474143896</v>
      </c>
      <c r="Y1300">
        <v>6.6444325651287703E-2</v>
      </c>
      <c r="Z1300">
        <v>0.306975110376564</v>
      </c>
      <c r="AA1300">
        <v>0.72610664078822296</v>
      </c>
      <c r="AB1300">
        <v>23.295973331375301</v>
      </c>
      <c r="AC1300">
        <v>0.71753805159658501</v>
      </c>
      <c r="AD1300">
        <v>0.87989882095915395</v>
      </c>
      <c r="AE1300">
        <v>-0.93355552720782298</v>
      </c>
      <c r="AF1300">
        <v>4.6407610929182198E-2</v>
      </c>
      <c r="AG1300">
        <v>0.476038960109122</v>
      </c>
      <c r="AH1300">
        <v>24.259447387104299</v>
      </c>
      <c r="AI1300">
        <v>0.59609816080359102</v>
      </c>
      <c r="AJ1300">
        <v>0.78121606160956403</v>
      </c>
      <c r="AK1300">
        <v>0.93519966509282604</v>
      </c>
    </row>
    <row r="1301" spans="1:37" x14ac:dyDescent="0.2">
      <c r="A1301" t="s">
        <v>3579</v>
      </c>
      <c r="B1301">
        <v>75438488</v>
      </c>
      <c r="C1301">
        <v>75438640</v>
      </c>
      <c r="D1301">
        <v>153</v>
      </c>
      <c r="E1301" t="s">
        <v>4629</v>
      </c>
      <c r="F1301">
        <v>1</v>
      </c>
      <c r="G1301" t="s">
        <v>4630</v>
      </c>
      <c r="H1301" t="s">
        <v>30987</v>
      </c>
      <c r="I1301">
        <v>11</v>
      </c>
      <c r="J1301">
        <v>75434939</v>
      </c>
      <c r="K1301">
        <v>75438848</v>
      </c>
      <c r="L1301">
        <v>3910</v>
      </c>
      <c r="M1301">
        <v>2</v>
      </c>
      <c r="N1301">
        <v>81544</v>
      </c>
      <c r="O1301" t="s">
        <v>4631</v>
      </c>
      <c r="P1301">
        <v>208</v>
      </c>
      <c r="Q1301" t="s">
        <v>4632</v>
      </c>
      <c r="R1301" t="s">
        <v>4633</v>
      </c>
      <c r="S1301" t="s">
        <v>32012</v>
      </c>
      <c r="T1301">
        <v>0.70908494194621596</v>
      </c>
      <c r="U1301">
        <v>0.91802302721404805</v>
      </c>
      <c r="V1301">
        <v>0.54909125709316198</v>
      </c>
      <c r="W1301">
        <v>0.96396375484197705</v>
      </c>
      <c r="X1301">
        <v>0.96851842665020804</v>
      </c>
      <c r="Y1301">
        <v>0.118566413139195</v>
      </c>
      <c r="Z1301">
        <v>0.922349379089345</v>
      </c>
      <c r="AA1301">
        <v>0.99919698600769702</v>
      </c>
      <c r="AB1301">
        <v>0.16496721001919901</v>
      </c>
      <c r="AC1301">
        <v>0.59880123653957096</v>
      </c>
      <c r="AD1301">
        <v>0.87989882095915395</v>
      </c>
      <c r="AE1301">
        <v>-0.203249614498936</v>
      </c>
      <c r="AF1301">
        <v>0.61497134565290801</v>
      </c>
      <c r="AG1301">
        <v>0.80674443595273604</v>
      </c>
      <c r="AH1301">
        <v>0.72284957985627596</v>
      </c>
      <c r="AI1301">
        <v>0.74989814717968495</v>
      </c>
      <c r="AJ1301">
        <v>0.91200148566411499</v>
      </c>
      <c r="AK1301">
        <v>0.36606097011952698</v>
      </c>
    </row>
    <row r="1302" spans="1:37" x14ac:dyDescent="0.2">
      <c r="A1302" t="s">
        <v>3579</v>
      </c>
      <c r="B1302">
        <v>75749200</v>
      </c>
      <c r="C1302">
        <v>75749376</v>
      </c>
      <c r="D1302">
        <v>177</v>
      </c>
      <c r="E1302" t="s">
        <v>4634</v>
      </c>
      <c r="F1302">
        <v>3</v>
      </c>
      <c r="G1302" t="s">
        <v>4635</v>
      </c>
      <c r="H1302" t="s">
        <v>31000</v>
      </c>
      <c r="I1302">
        <v>11</v>
      </c>
      <c r="J1302">
        <v>75759512</v>
      </c>
      <c r="K1302">
        <v>75797276</v>
      </c>
      <c r="L1302">
        <v>37765</v>
      </c>
      <c r="M1302">
        <v>1</v>
      </c>
      <c r="N1302">
        <v>84649</v>
      </c>
      <c r="O1302" t="s">
        <v>4636</v>
      </c>
      <c r="P1302">
        <v>-10136</v>
      </c>
      <c r="Q1302" t="s">
        <v>4637</v>
      </c>
      <c r="R1302" t="s">
        <v>4638</v>
      </c>
      <c r="S1302" t="s">
        <v>32013</v>
      </c>
      <c r="T1302">
        <v>0.93705355972989501</v>
      </c>
      <c r="U1302">
        <v>1</v>
      </c>
      <c r="V1302">
        <v>0.59606784998224505</v>
      </c>
      <c r="W1302">
        <v>0.92626203374945304</v>
      </c>
      <c r="X1302">
        <v>0.95159051474143896</v>
      </c>
      <c r="Y1302">
        <v>-0.46082980917725302</v>
      </c>
      <c r="Z1302">
        <v>0.798922953110349</v>
      </c>
      <c r="AA1302">
        <v>0.93033005841507899</v>
      </c>
      <c r="AB1302">
        <v>0.26693408911705901</v>
      </c>
      <c r="AC1302">
        <v>0.56819372656327105</v>
      </c>
      <c r="AD1302">
        <v>0.87989882095915395</v>
      </c>
      <c r="AE1302">
        <v>-0.46937170889840901</v>
      </c>
      <c r="AF1302">
        <v>0.67869926913127199</v>
      </c>
      <c r="AG1302">
        <v>0.83688415288098095</v>
      </c>
      <c r="AH1302">
        <v>0.68170027585783299</v>
      </c>
      <c r="AI1302">
        <v>0.76872589953414205</v>
      </c>
      <c r="AJ1302">
        <v>0.92322717065832005</v>
      </c>
      <c r="AK1302">
        <v>-0.263931199120577</v>
      </c>
    </row>
    <row r="1303" spans="1:37" x14ac:dyDescent="0.2">
      <c r="A1303" t="s">
        <v>3579</v>
      </c>
      <c r="B1303">
        <v>75749376</v>
      </c>
      <c r="C1303">
        <v>75749552</v>
      </c>
      <c r="D1303">
        <v>177</v>
      </c>
      <c r="E1303" t="s">
        <v>4639</v>
      </c>
      <c r="F1303">
        <v>1</v>
      </c>
      <c r="G1303" t="s">
        <v>4640</v>
      </c>
      <c r="H1303" t="s">
        <v>31000</v>
      </c>
      <c r="I1303">
        <v>11</v>
      </c>
      <c r="J1303">
        <v>75759512</v>
      </c>
      <c r="K1303">
        <v>75797276</v>
      </c>
      <c r="L1303">
        <v>37765</v>
      </c>
      <c r="M1303">
        <v>1</v>
      </c>
      <c r="N1303">
        <v>84649</v>
      </c>
      <c r="O1303" t="s">
        <v>4636</v>
      </c>
      <c r="P1303">
        <v>-9960</v>
      </c>
      <c r="Q1303" t="s">
        <v>4637</v>
      </c>
      <c r="R1303" t="s">
        <v>4638</v>
      </c>
      <c r="S1303" t="s">
        <v>32013</v>
      </c>
      <c r="T1303">
        <v>0.93705355972989501</v>
      </c>
      <c r="U1303">
        <v>1</v>
      </c>
      <c r="V1303">
        <v>0.59606784998224505</v>
      </c>
      <c r="W1303">
        <v>0.92626203374945304</v>
      </c>
      <c r="X1303">
        <v>0.95159051474143896</v>
      </c>
      <c r="Y1303">
        <v>-0.46082980917725302</v>
      </c>
      <c r="Z1303">
        <v>0.798922953110349</v>
      </c>
      <c r="AA1303">
        <v>0.93033005841507899</v>
      </c>
      <c r="AB1303">
        <v>0.26693408911705901</v>
      </c>
      <c r="AC1303">
        <v>0.56819372656327105</v>
      </c>
      <c r="AD1303">
        <v>0.87989882095915395</v>
      </c>
      <c r="AE1303">
        <v>-0.46937170889840901</v>
      </c>
      <c r="AF1303">
        <v>0.67869926913127199</v>
      </c>
      <c r="AG1303">
        <v>0.83688415288098095</v>
      </c>
      <c r="AH1303">
        <v>0.68170027585783299</v>
      </c>
      <c r="AI1303">
        <v>0.76872589953414205</v>
      </c>
      <c r="AJ1303">
        <v>0.92322717065832005</v>
      </c>
      <c r="AK1303">
        <v>-0.263931199120577</v>
      </c>
    </row>
    <row r="1304" spans="1:37" x14ac:dyDescent="0.2">
      <c r="A1304" t="s">
        <v>3579</v>
      </c>
      <c r="B1304">
        <v>77040106</v>
      </c>
      <c r="C1304">
        <v>77040252</v>
      </c>
      <c r="D1304">
        <v>147</v>
      </c>
      <c r="E1304" t="s">
        <v>4641</v>
      </c>
      <c r="F1304">
        <v>18</v>
      </c>
      <c r="G1304" t="s">
        <v>4642</v>
      </c>
      <c r="H1304" t="s">
        <v>32014</v>
      </c>
      <c r="I1304">
        <v>11</v>
      </c>
      <c r="J1304">
        <v>77034398</v>
      </c>
      <c r="K1304">
        <v>77041973</v>
      </c>
      <c r="L1304">
        <v>7576</v>
      </c>
      <c r="M1304">
        <v>1</v>
      </c>
      <c r="N1304">
        <v>192134</v>
      </c>
      <c r="O1304" t="s">
        <v>4643</v>
      </c>
      <c r="P1304">
        <v>5708</v>
      </c>
      <c r="Q1304" t="s">
        <v>4644</v>
      </c>
      <c r="R1304" t="s">
        <v>4645</v>
      </c>
      <c r="S1304" t="s">
        <v>32015</v>
      </c>
      <c r="T1304">
        <v>0.520663594717519</v>
      </c>
      <c r="U1304">
        <v>0.79931571560609904</v>
      </c>
      <c r="V1304">
        <v>1.67035179559119</v>
      </c>
      <c r="W1304">
        <v>0.26139292287254801</v>
      </c>
      <c r="X1304">
        <v>0.704072456322962</v>
      </c>
      <c r="Y1304">
        <v>-1.3898389163490199</v>
      </c>
      <c r="Z1304">
        <v>0.616799557564497</v>
      </c>
      <c r="AA1304">
        <v>0.84521697243271998</v>
      </c>
      <c r="AB1304">
        <v>1.41104587100532</v>
      </c>
      <c r="AC1304">
        <v>0.29435496426730101</v>
      </c>
      <c r="AD1304">
        <v>0.68253123924728298</v>
      </c>
      <c r="AE1304">
        <v>-0.78364531931723003</v>
      </c>
      <c r="AF1304">
        <v>0.50861169801752504</v>
      </c>
      <c r="AG1304">
        <v>0.80674443595273604</v>
      </c>
      <c r="AH1304">
        <v>1.0602609615165299</v>
      </c>
      <c r="AI1304">
        <v>0.331653000480302</v>
      </c>
      <c r="AJ1304">
        <v>0.78121606160956403</v>
      </c>
      <c r="AK1304">
        <v>-1.23873441493658</v>
      </c>
    </row>
    <row r="1305" spans="1:37" x14ac:dyDescent="0.2">
      <c r="A1305" t="s">
        <v>3579</v>
      </c>
      <c r="B1305">
        <v>77040252</v>
      </c>
      <c r="C1305">
        <v>77040398</v>
      </c>
      <c r="D1305">
        <v>147</v>
      </c>
      <c r="E1305" t="s">
        <v>4646</v>
      </c>
      <c r="F1305">
        <v>15</v>
      </c>
      <c r="G1305" t="s">
        <v>4647</v>
      </c>
      <c r="H1305" t="s">
        <v>32014</v>
      </c>
      <c r="I1305">
        <v>11</v>
      </c>
      <c r="J1305">
        <v>77034398</v>
      </c>
      <c r="K1305">
        <v>77041973</v>
      </c>
      <c r="L1305">
        <v>7576</v>
      </c>
      <c r="M1305">
        <v>1</v>
      </c>
      <c r="N1305">
        <v>192134</v>
      </c>
      <c r="O1305" t="s">
        <v>4643</v>
      </c>
      <c r="P1305">
        <v>5854</v>
      </c>
      <c r="Q1305" t="s">
        <v>4644</v>
      </c>
      <c r="R1305" t="s">
        <v>4645</v>
      </c>
      <c r="S1305" t="s">
        <v>32015</v>
      </c>
      <c r="T1305">
        <v>0.520663594717519</v>
      </c>
      <c r="U1305">
        <v>0.79931571560609904</v>
      </c>
      <c r="V1305">
        <v>1.81664215232197</v>
      </c>
      <c r="W1305">
        <v>0.22514765698160699</v>
      </c>
      <c r="X1305">
        <v>0.704072456322962</v>
      </c>
      <c r="Y1305">
        <v>-1.5824839806805799</v>
      </c>
      <c r="Z1305">
        <v>0.616799557564497</v>
      </c>
      <c r="AA1305">
        <v>0.84521697243271998</v>
      </c>
      <c r="AB1305">
        <v>1.53973388881567</v>
      </c>
      <c r="AC1305">
        <v>0.25878032848854299</v>
      </c>
      <c r="AD1305">
        <v>0.68253123924728298</v>
      </c>
      <c r="AE1305">
        <v>-0.96447285119780302</v>
      </c>
      <c r="AF1305">
        <v>0.49074230563208798</v>
      </c>
      <c r="AG1305">
        <v>0.80674443595273604</v>
      </c>
      <c r="AH1305">
        <v>1.13999410963208</v>
      </c>
      <c r="AI1305">
        <v>0.304388732792021</v>
      </c>
      <c r="AJ1305">
        <v>0.78121606160956403</v>
      </c>
      <c r="AK1305">
        <v>-1.3652707698770401</v>
      </c>
    </row>
    <row r="1306" spans="1:37" x14ac:dyDescent="0.2">
      <c r="A1306" t="s">
        <v>3579</v>
      </c>
      <c r="B1306">
        <v>77179669</v>
      </c>
      <c r="C1306">
        <v>77179908</v>
      </c>
      <c r="D1306">
        <v>240</v>
      </c>
      <c r="E1306" t="s">
        <v>4648</v>
      </c>
      <c r="F1306">
        <v>14</v>
      </c>
      <c r="G1306" t="s">
        <v>4649</v>
      </c>
      <c r="H1306" t="s">
        <v>30987</v>
      </c>
      <c r="I1306">
        <v>11</v>
      </c>
      <c r="J1306">
        <v>77179825</v>
      </c>
      <c r="K1306">
        <v>77215238</v>
      </c>
      <c r="L1306">
        <v>35414</v>
      </c>
      <c r="M1306">
        <v>1</v>
      </c>
      <c r="N1306">
        <v>4647</v>
      </c>
      <c r="O1306" t="s">
        <v>4650</v>
      </c>
      <c r="P1306">
        <v>0</v>
      </c>
      <c r="Q1306" t="s">
        <v>4651</v>
      </c>
      <c r="R1306" t="s">
        <v>4652</v>
      </c>
      <c r="S1306" t="s">
        <v>32016</v>
      </c>
      <c r="T1306">
        <v>0.506551998792793</v>
      </c>
      <c r="U1306">
        <v>0.78288571403930396</v>
      </c>
      <c r="V1306">
        <v>4.8246692175639501</v>
      </c>
      <c r="W1306">
        <v>0.73420570613580904</v>
      </c>
      <c r="X1306">
        <v>0.95159051474143896</v>
      </c>
      <c r="Y1306">
        <v>1.95399056645577</v>
      </c>
      <c r="Z1306">
        <v>0.93459220503170903</v>
      </c>
      <c r="AA1306">
        <v>0.99919698600769702</v>
      </c>
      <c r="AB1306">
        <v>3.8611951313555402</v>
      </c>
      <c r="AC1306">
        <v>0.32081866871113202</v>
      </c>
      <c r="AD1306">
        <v>0.68773325147593101</v>
      </c>
      <c r="AE1306">
        <v>0.95399061425100995</v>
      </c>
      <c r="AF1306">
        <v>0.205398459628826</v>
      </c>
      <c r="AG1306">
        <v>0.68151250837662902</v>
      </c>
      <c r="AH1306">
        <v>5.7542788704072896</v>
      </c>
      <c r="AI1306">
        <v>0.91725052871964496</v>
      </c>
      <c r="AJ1306">
        <v>0.98621344597861504</v>
      </c>
      <c r="AK1306">
        <v>2.82274588020262</v>
      </c>
    </row>
    <row r="1307" spans="1:37" x14ac:dyDescent="0.2">
      <c r="A1307" t="s">
        <v>3579</v>
      </c>
      <c r="B1307">
        <v>77179910</v>
      </c>
      <c r="C1307">
        <v>77180210</v>
      </c>
      <c r="D1307">
        <v>301</v>
      </c>
      <c r="E1307" t="s">
        <v>4653</v>
      </c>
      <c r="F1307">
        <v>7</v>
      </c>
      <c r="G1307" t="s">
        <v>4654</v>
      </c>
      <c r="H1307" t="s">
        <v>30987</v>
      </c>
      <c r="I1307">
        <v>11</v>
      </c>
      <c r="J1307">
        <v>77179825</v>
      </c>
      <c r="K1307">
        <v>77215238</v>
      </c>
      <c r="L1307">
        <v>35414</v>
      </c>
      <c r="M1307">
        <v>1</v>
      </c>
      <c r="N1307">
        <v>4647</v>
      </c>
      <c r="O1307" t="s">
        <v>4655</v>
      </c>
      <c r="P1307">
        <v>85</v>
      </c>
      <c r="Q1307" t="s">
        <v>4651</v>
      </c>
      <c r="R1307" t="s">
        <v>4652</v>
      </c>
      <c r="S1307" t="s">
        <v>32016</v>
      </c>
      <c r="T1307">
        <v>0.506551998792793</v>
      </c>
      <c r="U1307">
        <v>0.78288571403930396</v>
      </c>
      <c r="V1307">
        <v>4.8246692175639501</v>
      </c>
      <c r="W1307">
        <v>0.73420570613580904</v>
      </c>
      <c r="X1307">
        <v>0.95159051474143896</v>
      </c>
      <c r="Y1307">
        <v>1.95399056645577</v>
      </c>
      <c r="Z1307">
        <v>0.93459220503170903</v>
      </c>
      <c r="AA1307">
        <v>0.99919698600769702</v>
      </c>
      <c r="AB1307">
        <v>3.8611951313555402</v>
      </c>
      <c r="AC1307">
        <v>0.32081866871113202</v>
      </c>
      <c r="AD1307">
        <v>0.68773325147593101</v>
      </c>
      <c r="AE1307">
        <v>0.95399061425100995</v>
      </c>
      <c r="AF1307">
        <v>0.205398459628826</v>
      </c>
      <c r="AG1307">
        <v>0.68151250837662902</v>
      </c>
      <c r="AH1307">
        <v>5.7542788704072896</v>
      </c>
      <c r="AI1307">
        <v>0.91725052871964496</v>
      </c>
      <c r="AJ1307">
        <v>0.98621344597861504</v>
      </c>
      <c r="AK1307">
        <v>2.82274588020262</v>
      </c>
    </row>
    <row r="1308" spans="1:37" x14ac:dyDescent="0.2">
      <c r="A1308" t="s">
        <v>3579</v>
      </c>
      <c r="B1308">
        <v>77214978</v>
      </c>
      <c r="C1308">
        <v>77215130</v>
      </c>
      <c r="D1308">
        <v>153</v>
      </c>
      <c r="E1308" t="s">
        <v>4656</v>
      </c>
      <c r="F1308">
        <v>1</v>
      </c>
      <c r="G1308" t="s">
        <v>4657</v>
      </c>
      <c r="H1308" t="s">
        <v>31032</v>
      </c>
      <c r="I1308">
        <v>11</v>
      </c>
      <c r="J1308">
        <v>77212535</v>
      </c>
      <c r="K1308">
        <v>77213918</v>
      </c>
      <c r="L1308">
        <v>1384</v>
      </c>
      <c r="M1308">
        <v>1</v>
      </c>
      <c r="N1308">
        <v>4647</v>
      </c>
      <c r="O1308" t="s">
        <v>4658</v>
      </c>
      <c r="P1308">
        <v>2443</v>
      </c>
      <c r="Q1308" t="s">
        <v>4651</v>
      </c>
      <c r="R1308" t="s">
        <v>4652</v>
      </c>
      <c r="S1308" t="s">
        <v>32016</v>
      </c>
      <c r="T1308">
        <v>0.35387198439864398</v>
      </c>
      <c r="U1308">
        <v>0.603102917160658</v>
      </c>
      <c r="V1308">
        <v>-22.921184561316299</v>
      </c>
      <c r="W1308">
        <v>0.29261482077562401</v>
      </c>
      <c r="X1308">
        <v>0.704072456322962</v>
      </c>
      <c r="Y1308">
        <v>20.765292211346502</v>
      </c>
      <c r="Z1308">
        <v>0.65379035313853895</v>
      </c>
      <c r="AA1308">
        <v>0.84521697243271998</v>
      </c>
      <c r="AB1308">
        <v>-3.1933662033190799</v>
      </c>
      <c r="AC1308">
        <v>0.27780950890804001</v>
      </c>
      <c r="AD1308">
        <v>0.68253123924728298</v>
      </c>
      <c r="AE1308">
        <v>22.332239130018301</v>
      </c>
      <c r="AF1308">
        <v>0.32549523997010099</v>
      </c>
      <c r="AG1308">
        <v>0.70473078222419605</v>
      </c>
      <c r="AH1308">
        <v>-22.258238562954102</v>
      </c>
      <c r="AI1308">
        <v>0.59609816080359102</v>
      </c>
      <c r="AJ1308">
        <v>0.78121606160956403</v>
      </c>
      <c r="AK1308">
        <v>-1.15589253160939</v>
      </c>
    </row>
    <row r="1309" spans="1:37" x14ac:dyDescent="0.2">
      <c r="A1309" t="s">
        <v>3579</v>
      </c>
      <c r="B1309">
        <v>77641299</v>
      </c>
      <c r="C1309">
        <v>77641447</v>
      </c>
      <c r="D1309">
        <v>149</v>
      </c>
      <c r="E1309" t="s">
        <v>4659</v>
      </c>
      <c r="F1309">
        <v>0</v>
      </c>
      <c r="G1309" t="s">
        <v>4660</v>
      </c>
      <c r="H1309" t="s">
        <v>31000</v>
      </c>
      <c r="I1309">
        <v>11</v>
      </c>
      <c r="J1309">
        <v>77616404</v>
      </c>
      <c r="K1309">
        <v>77637794</v>
      </c>
      <c r="L1309">
        <v>21391</v>
      </c>
      <c r="M1309">
        <v>2</v>
      </c>
      <c r="N1309">
        <v>1207</v>
      </c>
      <c r="O1309" t="s">
        <v>4661</v>
      </c>
      <c r="P1309">
        <v>-3505</v>
      </c>
      <c r="Q1309" t="s">
        <v>4662</v>
      </c>
      <c r="R1309" t="s">
        <v>4663</v>
      </c>
      <c r="S1309" t="s">
        <v>32017</v>
      </c>
      <c r="T1309">
        <v>0.60318812523568999</v>
      </c>
      <c r="U1309">
        <v>0.82125442047224695</v>
      </c>
      <c r="V1309">
        <v>-1.13735349676176</v>
      </c>
      <c r="W1309">
        <v>0.73420570613580904</v>
      </c>
      <c r="X1309">
        <v>0.95159051474143896</v>
      </c>
      <c r="Y1309">
        <v>0.52787957630368099</v>
      </c>
      <c r="Z1309">
        <v>0.55428001561304696</v>
      </c>
      <c r="AA1309">
        <v>0.84521697243271998</v>
      </c>
      <c r="AB1309">
        <v>-0.19352901391384</v>
      </c>
      <c r="AC1309">
        <v>0.63966253792798</v>
      </c>
      <c r="AD1309">
        <v>0.87989882095915395</v>
      </c>
      <c r="AE1309">
        <v>-2.4809789103909699E-2</v>
      </c>
      <c r="AF1309">
        <v>0.71688106396828499</v>
      </c>
      <c r="AG1309">
        <v>0.85584456000972498</v>
      </c>
      <c r="AH1309">
        <v>-1.33937130154943</v>
      </c>
      <c r="AI1309">
        <v>0.84178376985732795</v>
      </c>
      <c r="AJ1309">
        <v>0.95896800690842199</v>
      </c>
      <c r="AK1309">
        <v>0.87765135752845802</v>
      </c>
    </row>
    <row r="1310" spans="1:37" x14ac:dyDescent="0.2">
      <c r="A1310" t="s">
        <v>3579</v>
      </c>
      <c r="B1310">
        <v>78062144</v>
      </c>
      <c r="C1310">
        <v>78062289</v>
      </c>
      <c r="D1310">
        <v>146</v>
      </c>
      <c r="E1310" t="s">
        <v>4664</v>
      </c>
      <c r="F1310">
        <v>1</v>
      </c>
      <c r="G1310" t="s">
        <v>4665</v>
      </c>
      <c r="H1310" t="s">
        <v>30999</v>
      </c>
      <c r="I1310">
        <v>11</v>
      </c>
      <c r="J1310">
        <v>78063861</v>
      </c>
      <c r="K1310">
        <v>78068351</v>
      </c>
      <c r="L1310">
        <v>4491</v>
      </c>
      <c r="M1310">
        <v>1</v>
      </c>
      <c r="N1310">
        <v>7069</v>
      </c>
      <c r="O1310" t="s">
        <v>4666</v>
      </c>
      <c r="P1310">
        <v>-1572</v>
      </c>
      <c r="Q1310" t="s">
        <v>4667</v>
      </c>
      <c r="R1310" t="s">
        <v>4668</v>
      </c>
      <c r="S1310" t="s">
        <v>32018</v>
      </c>
      <c r="T1310" t="s">
        <v>40</v>
      </c>
      <c r="U1310" t="s">
        <v>40</v>
      </c>
      <c r="V1310">
        <v>0</v>
      </c>
      <c r="W1310">
        <v>0.38920677604595899</v>
      </c>
      <c r="X1310">
        <v>0.704072456322962</v>
      </c>
      <c r="Y1310">
        <v>-23.893483026513199</v>
      </c>
      <c r="Z1310">
        <v>0.48464167878831399</v>
      </c>
      <c r="AA1310">
        <v>0.84435025072159198</v>
      </c>
      <c r="AB1310">
        <v>23.131642828111801</v>
      </c>
      <c r="AC1310">
        <v>0.21073619169722799</v>
      </c>
      <c r="AD1310">
        <v>0.68253123924728298</v>
      </c>
      <c r="AE1310">
        <v>-23.893483026513199</v>
      </c>
      <c r="AF1310">
        <v>0.501741946288212</v>
      </c>
      <c r="AG1310">
        <v>0.80674443595273604</v>
      </c>
      <c r="AH1310">
        <v>-23.095116956111902</v>
      </c>
      <c r="AI1310">
        <v>0.52399907623471598</v>
      </c>
      <c r="AJ1310">
        <v>0.78121606160956403</v>
      </c>
      <c r="AK1310">
        <v>-23.024727636270999</v>
      </c>
    </row>
    <row r="1311" spans="1:37" x14ac:dyDescent="0.2">
      <c r="A1311" t="s">
        <v>3579</v>
      </c>
      <c r="B1311">
        <v>78062289</v>
      </c>
      <c r="C1311">
        <v>78062434</v>
      </c>
      <c r="D1311">
        <v>146</v>
      </c>
      <c r="E1311" t="s">
        <v>4669</v>
      </c>
      <c r="F1311">
        <v>4</v>
      </c>
      <c r="G1311" t="s">
        <v>4670</v>
      </c>
      <c r="H1311" t="s">
        <v>30999</v>
      </c>
      <c r="I1311">
        <v>11</v>
      </c>
      <c r="J1311">
        <v>78063861</v>
      </c>
      <c r="K1311">
        <v>78068351</v>
      </c>
      <c r="L1311">
        <v>4491</v>
      </c>
      <c r="M1311">
        <v>1</v>
      </c>
      <c r="N1311">
        <v>7069</v>
      </c>
      <c r="O1311" t="s">
        <v>4666</v>
      </c>
      <c r="P1311">
        <v>-1427</v>
      </c>
      <c r="Q1311" t="s">
        <v>4667</v>
      </c>
      <c r="R1311" t="s">
        <v>4668</v>
      </c>
      <c r="S1311" t="s">
        <v>32018</v>
      </c>
      <c r="T1311" t="s">
        <v>40</v>
      </c>
      <c r="U1311" t="s">
        <v>40</v>
      </c>
      <c r="V1311">
        <v>0</v>
      </c>
      <c r="W1311">
        <v>0.38920677604595899</v>
      </c>
      <c r="X1311">
        <v>0.704072456322962</v>
      </c>
      <c r="Y1311">
        <v>-23.893483026513199</v>
      </c>
      <c r="Z1311">
        <v>0.48464167878831399</v>
      </c>
      <c r="AA1311">
        <v>0.84435025072159198</v>
      </c>
      <c r="AB1311">
        <v>23.131642828111801</v>
      </c>
      <c r="AC1311">
        <v>0.21073619169722799</v>
      </c>
      <c r="AD1311">
        <v>0.68253123924728298</v>
      </c>
      <c r="AE1311">
        <v>-23.893483026513199</v>
      </c>
      <c r="AF1311">
        <v>0.501741946288212</v>
      </c>
      <c r="AG1311">
        <v>0.80674443595273604</v>
      </c>
      <c r="AH1311">
        <v>-23.095116956111902</v>
      </c>
      <c r="AI1311">
        <v>0.52399907623471598</v>
      </c>
      <c r="AJ1311">
        <v>0.78121606160956403</v>
      </c>
      <c r="AK1311">
        <v>-23.024727636270999</v>
      </c>
    </row>
    <row r="1312" spans="1:37" x14ac:dyDescent="0.2">
      <c r="A1312" t="s">
        <v>3579</v>
      </c>
      <c r="B1312">
        <v>78062434</v>
      </c>
      <c r="C1312">
        <v>78062579</v>
      </c>
      <c r="D1312">
        <v>146</v>
      </c>
      <c r="E1312" t="s">
        <v>4671</v>
      </c>
      <c r="F1312">
        <v>9</v>
      </c>
      <c r="G1312" t="s">
        <v>4672</v>
      </c>
      <c r="H1312" t="s">
        <v>30999</v>
      </c>
      <c r="I1312">
        <v>11</v>
      </c>
      <c r="J1312">
        <v>78063861</v>
      </c>
      <c r="K1312">
        <v>78068351</v>
      </c>
      <c r="L1312">
        <v>4491</v>
      </c>
      <c r="M1312">
        <v>1</v>
      </c>
      <c r="N1312">
        <v>7069</v>
      </c>
      <c r="O1312" t="s">
        <v>4666</v>
      </c>
      <c r="P1312">
        <v>-1282</v>
      </c>
      <c r="Q1312" t="s">
        <v>4667</v>
      </c>
      <c r="R1312" t="s">
        <v>4668</v>
      </c>
      <c r="S1312" t="s">
        <v>32018</v>
      </c>
      <c r="T1312" t="s">
        <v>40</v>
      </c>
      <c r="U1312" t="s">
        <v>40</v>
      </c>
      <c r="V1312">
        <v>0</v>
      </c>
      <c r="W1312">
        <v>0.38920677604595899</v>
      </c>
      <c r="X1312">
        <v>0.704072456322962</v>
      </c>
      <c r="Y1312">
        <v>-23.893483026513199</v>
      </c>
      <c r="Z1312">
        <v>0.48464167878831399</v>
      </c>
      <c r="AA1312">
        <v>0.84435025072159198</v>
      </c>
      <c r="AB1312">
        <v>23.131642828111801</v>
      </c>
      <c r="AC1312">
        <v>0.21073619169722799</v>
      </c>
      <c r="AD1312">
        <v>0.68253123924728298</v>
      </c>
      <c r="AE1312">
        <v>-23.893483026513199</v>
      </c>
      <c r="AF1312">
        <v>0.501741946288212</v>
      </c>
      <c r="AG1312">
        <v>0.80674443595273604</v>
      </c>
      <c r="AH1312">
        <v>-23.095116956111902</v>
      </c>
      <c r="AI1312">
        <v>0.52399907623471598</v>
      </c>
      <c r="AJ1312">
        <v>0.78121606160956403</v>
      </c>
      <c r="AK1312">
        <v>-23.024727636270999</v>
      </c>
    </row>
    <row r="1313" spans="1:37" x14ac:dyDescent="0.2">
      <c r="A1313" t="s">
        <v>3579</v>
      </c>
      <c r="B1313">
        <v>78136334</v>
      </c>
      <c r="C1313">
        <v>78136627</v>
      </c>
      <c r="D1313">
        <v>294</v>
      </c>
      <c r="E1313" t="s">
        <v>4673</v>
      </c>
      <c r="F1313">
        <v>4</v>
      </c>
      <c r="G1313" t="s">
        <v>4674</v>
      </c>
      <c r="H1313" t="s">
        <v>31032</v>
      </c>
      <c r="I1313">
        <v>11</v>
      </c>
      <c r="J1313">
        <v>78100946</v>
      </c>
      <c r="K1313">
        <v>78138972</v>
      </c>
      <c r="L1313">
        <v>38027</v>
      </c>
      <c r="M1313">
        <v>2</v>
      </c>
      <c r="N1313">
        <v>79053</v>
      </c>
      <c r="O1313" t="s">
        <v>4675</v>
      </c>
      <c r="P1313">
        <v>2345</v>
      </c>
      <c r="Q1313" t="s">
        <v>4676</v>
      </c>
      <c r="R1313" t="s">
        <v>4677</v>
      </c>
      <c r="S1313" t="s">
        <v>32019</v>
      </c>
      <c r="T1313">
        <v>0.32911398597860803</v>
      </c>
      <c r="U1313">
        <v>0.603102917160658</v>
      </c>
      <c r="V1313">
        <v>23.360254262568699</v>
      </c>
      <c r="W1313">
        <v>0.20525741147413201</v>
      </c>
      <c r="X1313">
        <v>0.704072456322962</v>
      </c>
      <c r="Y1313">
        <v>-24.572343854005901</v>
      </c>
      <c r="Z1313">
        <v>0.306975110376564</v>
      </c>
      <c r="AA1313">
        <v>0.72610664078822296</v>
      </c>
      <c r="AB1313">
        <v>23.8105036314311</v>
      </c>
      <c r="AC1313">
        <v>7.0489011448141195E-2</v>
      </c>
      <c r="AD1313">
        <v>0.57684129297949804</v>
      </c>
      <c r="AE1313">
        <v>-24.572343854005901</v>
      </c>
      <c r="AF1313">
        <v>0.64997455747578503</v>
      </c>
      <c r="AG1313">
        <v>0.80674443595273604</v>
      </c>
      <c r="AH1313">
        <v>0.26513730645678002</v>
      </c>
      <c r="AI1313">
        <v>0.35038410267202102</v>
      </c>
      <c r="AJ1313">
        <v>0.78121606160956403</v>
      </c>
      <c r="AK1313">
        <v>-23.7035884350577</v>
      </c>
    </row>
    <row r="1314" spans="1:37" x14ac:dyDescent="0.2">
      <c r="A1314" t="s">
        <v>3579</v>
      </c>
      <c r="B1314">
        <v>78284309</v>
      </c>
      <c r="C1314">
        <v>78284451</v>
      </c>
      <c r="D1314">
        <v>143</v>
      </c>
      <c r="E1314" t="s">
        <v>4678</v>
      </c>
      <c r="F1314">
        <v>2</v>
      </c>
      <c r="G1314" t="s">
        <v>4679</v>
      </c>
      <c r="H1314" t="s">
        <v>32020</v>
      </c>
      <c r="I1314">
        <v>11</v>
      </c>
      <c r="J1314">
        <v>78314796</v>
      </c>
      <c r="K1314">
        <v>78319236</v>
      </c>
      <c r="L1314">
        <v>4441</v>
      </c>
      <c r="M1314">
        <v>1</v>
      </c>
      <c r="N1314">
        <v>105369402</v>
      </c>
      <c r="O1314" t="s">
        <v>4680</v>
      </c>
      <c r="P1314">
        <v>-30345</v>
      </c>
      <c r="Q1314" t="s">
        <v>40</v>
      </c>
      <c r="R1314" t="s">
        <v>4681</v>
      </c>
      <c r="S1314" t="s">
        <v>32021</v>
      </c>
      <c r="T1314">
        <v>0.152084254673993</v>
      </c>
      <c r="U1314">
        <v>0.603102917160658</v>
      </c>
      <c r="V1314">
        <v>25.4410027365175</v>
      </c>
      <c r="W1314">
        <v>0.428214032775322</v>
      </c>
      <c r="X1314">
        <v>0.73460997439807996</v>
      </c>
      <c r="Y1314">
        <v>4.7743695864793603</v>
      </c>
      <c r="Z1314">
        <v>0.203350924423461</v>
      </c>
      <c r="AA1314">
        <v>0.72610664078822296</v>
      </c>
      <c r="AB1314">
        <v>24.8731032394961</v>
      </c>
      <c r="AC1314">
        <v>0.85817338719172098</v>
      </c>
      <c r="AD1314">
        <v>0.94068432309766403</v>
      </c>
      <c r="AE1314">
        <v>3.77436961036357</v>
      </c>
      <c r="AF1314">
        <v>0.22065000948199101</v>
      </c>
      <c r="AG1314">
        <v>0.68151250837662902</v>
      </c>
      <c r="AH1314">
        <v>2.6644406866017798</v>
      </c>
      <c r="AI1314">
        <v>0.170234813229591</v>
      </c>
      <c r="AJ1314">
        <v>0.78121606160956403</v>
      </c>
      <c r="AK1314">
        <v>5.6431245132369998</v>
      </c>
    </row>
    <row r="1315" spans="1:37" x14ac:dyDescent="0.2">
      <c r="A1315" t="s">
        <v>3579</v>
      </c>
      <c r="B1315">
        <v>78459760</v>
      </c>
      <c r="C1315">
        <v>78459911</v>
      </c>
      <c r="D1315">
        <v>152</v>
      </c>
      <c r="E1315" t="s">
        <v>4682</v>
      </c>
      <c r="F1315">
        <v>2</v>
      </c>
      <c r="G1315" t="s">
        <v>4683</v>
      </c>
      <c r="H1315" t="s">
        <v>32022</v>
      </c>
      <c r="I1315">
        <v>11</v>
      </c>
      <c r="J1315">
        <v>78436704</v>
      </c>
      <c r="K1315">
        <v>78443721</v>
      </c>
      <c r="L1315">
        <v>7018</v>
      </c>
      <c r="M1315">
        <v>2</v>
      </c>
      <c r="N1315">
        <v>79731</v>
      </c>
      <c r="O1315" t="s">
        <v>4684</v>
      </c>
      <c r="P1315">
        <v>-16039</v>
      </c>
      <c r="Q1315" t="s">
        <v>4685</v>
      </c>
      <c r="R1315" t="s">
        <v>4686</v>
      </c>
      <c r="S1315" t="s">
        <v>32023</v>
      </c>
      <c r="T1315">
        <v>0.35387198439864398</v>
      </c>
      <c r="U1315">
        <v>0.603102917160658</v>
      </c>
      <c r="V1315">
        <v>-23.5367509561815</v>
      </c>
      <c r="W1315">
        <v>0.46193634366738701</v>
      </c>
      <c r="X1315">
        <v>0.75726018452522603</v>
      </c>
      <c r="Y1315">
        <v>1.6181396747102299</v>
      </c>
      <c r="Z1315">
        <v>0.69013698642955401</v>
      </c>
      <c r="AA1315">
        <v>0.84521697243271998</v>
      </c>
      <c r="AB1315">
        <v>0.36099083402982302</v>
      </c>
      <c r="AC1315">
        <v>0.88945902157151002</v>
      </c>
      <c r="AD1315">
        <v>0.94068432309766403</v>
      </c>
      <c r="AE1315">
        <v>0.61813971700692205</v>
      </c>
      <c r="AF1315">
        <v>0.32549523997010099</v>
      </c>
      <c r="AG1315">
        <v>0.70473078222419605</v>
      </c>
      <c r="AH1315">
        <v>-24.366356935237899</v>
      </c>
      <c r="AI1315">
        <v>0.183554312780425</v>
      </c>
      <c r="AJ1315">
        <v>0.78121606160956403</v>
      </c>
      <c r="AK1315">
        <v>2.4868950341712299</v>
      </c>
    </row>
    <row r="1316" spans="1:37" x14ac:dyDescent="0.2">
      <c r="A1316" t="s">
        <v>3579</v>
      </c>
      <c r="B1316">
        <v>78683007</v>
      </c>
      <c r="C1316">
        <v>78683150</v>
      </c>
      <c r="D1316">
        <v>144</v>
      </c>
      <c r="E1316" t="s">
        <v>4687</v>
      </c>
      <c r="F1316">
        <v>3</v>
      </c>
      <c r="G1316" t="s">
        <v>4688</v>
      </c>
      <c r="H1316" t="s">
        <v>32024</v>
      </c>
      <c r="I1316">
        <v>11</v>
      </c>
      <c r="J1316">
        <v>78657807</v>
      </c>
      <c r="K1316">
        <v>78702004</v>
      </c>
      <c r="L1316">
        <v>44198</v>
      </c>
      <c r="M1316">
        <v>2</v>
      </c>
      <c r="N1316">
        <v>26011</v>
      </c>
      <c r="O1316" t="s">
        <v>4689</v>
      </c>
      <c r="P1316">
        <v>18854</v>
      </c>
      <c r="Q1316" t="s">
        <v>4690</v>
      </c>
      <c r="R1316" t="s">
        <v>4691</v>
      </c>
      <c r="S1316" t="s">
        <v>32025</v>
      </c>
      <c r="T1316">
        <v>0.241163358237584</v>
      </c>
      <c r="U1316">
        <v>0.603102917160658</v>
      </c>
      <c r="V1316">
        <v>0.72573337933323201</v>
      </c>
      <c r="W1316">
        <v>0.61344962121708602</v>
      </c>
      <c r="X1316">
        <v>0.92280925839477701</v>
      </c>
      <c r="Y1316">
        <v>-0.33757957877764599</v>
      </c>
      <c r="Z1316">
        <v>0.64867549274902703</v>
      </c>
      <c r="AA1316">
        <v>0.84521697243271998</v>
      </c>
      <c r="AB1316">
        <v>0.29303129061725203</v>
      </c>
      <c r="AC1316">
        <v>0.38425300703370802</v>
      </c>
      <c r="AD1316">
        <v>0.79844780682328897</v>
      </c>
      <c r="AE1316">
        <v>-0.55242215226743996</v>
      </c>
      <c r="AF1316">
        <v>0.13138394932039399</v>
      </c>
      <c r="AG1316">
        <v>0.68151250837662902</v>
      </c>
      <c r="AH1316">
        <v>0.88946816613692503</v>
      </c>
      <c r="AI1316">
        <v>0.78279434614532595</v>
      </c>
      <c r="AJ1316">
        <v>0.92808185275216604</v>
      </c>
      <c r="AK1316">
        <v>-2.7421248101073901E-2</v>
      </c>
    </row>
    <row r="1317" spans="1:37" x14ac:dyDescent="0.2">
      <c r="A1317" t="s">
        <v>3579</v>
      </c>
      <c r="B1317">
        <v>78683150</v>
      </c>
      <c r="C1317">
        <v>78683293</v>
      </c>
      <c r="D1317">
        <v>144</v>
      </c>
      <c r="E1317" t="s">
        <v>4692</v>
      </c>
      <c r="F1317">
        <v>1</v>
      </c>
      <c r="G1317" t="s">
        <v>4693</v>
      </c>
      <c r="H1317" t="s">
        <v>32024</v>
      </c>
      <c r="I1317">
        <v>11</v>
      </c>
      <c r="J1317">
        <v>78657807</v>
      </c>
      <c r="K1317">
        <v>78702004</v>
      </c>
      <c r="L1317">
        <v>44198</v>
      </c>
      <c r="M1317">
        <v>2</v>
      </c>
      <c r="N1317">
        <v>26011</v>
      </c>
      <c r="O1317" t="s">
        <v>4689</v>
      </c>
      <c r="P1317">
        <v>18711</v>
      </c>
      <c r="Q1317" t="s">
        <v>4690</v>
      </c>
      <c r="R1317" t="s">
        <v>4691</v>
      </c>
      <c r="S1317" t="s">
        <v>32025</v>
      </c>
      <c r="T1317">
        <v>0.241163358237584</v>
      </c>
      <c r="U1317">
        <v>0.603102917160658</v>
      </c>
      <c r="V1317">
        <v>0.72573337933323201</v>
      </c>
      <c r="W1317">
        <v>0.61344962121708602</v>
      </c>
      <c r="X1317">
        <v>0.92280925839477701</v>
      </c>
      <c r="Y1317">
        <v>-0.33757957877764599</v>
      </c>
      <c r="Z1317">
        <v>0.64867549274902703</v>
      </c>
      <c r="AA1317">
        <v>0.84521697243271998</v>
      </c>
      <c r="AB1317">
        <v>0.29303129061725203</v>
      </c>
      <c r="AC1317">
        <v>0.38425300703370802</v>
      </c>
      <c r="AD1317">
        <v>0.79844780682328897</v>
      </c>
      <c r="AE1317">
        <v>-0.55242215226743996</v>
      </c>
      <c r="AF1317">
        <v>0.13138394932039399</v>
      </c>
      <c r="AG1317">
        <v>0.68151250837662902</v>
      </c>
      <c r="AH1317">
        <v>0.88946816613692503</v>
      </c>
      <c r="AI1317">
        <v>0.78279434614532595</v>
      </c>
      <c r="AJ1317">
        <v>0.92808185275216604</v>
      </c>
      <c r="AK1317">
        <v>-2.7421248101073901E-2</v>
      </c>
    </row>
    <row r="1318" spans="1:37" x14ac:dyDescent="0.2">
      <c r="A1318" t="s">
        <v>3579</v>
      </c>
      <c r="B1318">
        <v>79757375</v>
      </c>
      <c r="C1318">
        <v>79757517</v>
      </c>
      <c r="D1318">
        <v>143</v>
      </c>
      <c r="E1318" t="s">
        <v>4694</v>
      </c>
      <c r="F1318">
        <v>0</v>
      </c>
      <c r="G1318" t="s">
        <v>4695</v>
      </c>
      <c r="H1318" t="s">
        <v>31000</v>
      </c>
      <c r="I1318">
        <v>11</v>
      </c>
      <c r="J1318">
        <v>78652829</v>
      </c>
      <c r="K1318">
        <v>79441030</v>
      </c>
      <c r="L1318">
        <v>788202</v>
      </c>
      <c r="M1318">
        <v>2</v>
      </c>
      <c r="N1318">
        <v>26011</v>
      </c>
      <c r="O1318" t="s">
        <v>4696</v>
      </c>
      <c r="P1318">
        <v>-316345</v>
      </c>
      <c r="Q1318" t="s">
        <v>4690</v>
      </c>
      <c r="R1318" t="s">
        <v>4691</v>
      </c>
      <c r="S1318" t="s">
        <v>32025</v>
      </c>
      <c r="T1318">
        <v>0.121545655311315</v>
      </c>
      <c r="U1318">
        <v>0.603102917160658</v>
      </c>
      <c r="V1318">
        <v>-1.6585216546130099</v>
      </c>
      <c r="W1318">
        <v>0.27117935853314301</v>
      </c>
      <c r="X1318">
        <v>0.704072456322962</v>
      </c>
      <c r="Y1318">
        <v>1.04110576038924</v>
      </c>
      <c r="Z1318">
        <v>3.70725801187239E-2</v>
      </c>
      <c r="AA1318">
        <v>0.72610664078822296</v>
      </c>
      <c r="AB1318">
        <v>-2.1960280938235099</v>
      </c>
      <c r="AC1318">
        <v>0.62840251879890197</v>
      </c>
      <c r="AD1318">
        <v>0.87989882095915395</v>
      </c>
      <c r="AE1318">
        <v>0.19140659129799301</v>
      </c>
      <c r="AF1318">
        <v>0.304580088823656</v>
      </c>
      <c r="AG1318">
        <v>0.70473078222419605</v>
      </c>
      <c r="AH1318">
        <v>-0.87115304537643201</v>
      </c>
      <c r="AI1318">
        <v>0.108733129905457</v>
      </c>
      <c r="AJ1318">
        <v>0.78121606160956403</v>
      </c>
      <c r="AK1318">
        <v>1.6629627836627401</v>
      </c>
    </row>
    <row r="1319" spans="1:37" x14ac:dyDescent="0.2">
      <c r="A1319" t="s">
        <v>3579</v>
      </c>
      <c r="B1319">
        <v>80747395</v>
      </c>
      <c r="C1319">
        <v>80747546</v>
      </c>
      <c r="D1319">
        <v>152</v>
      </c>
      <c r="E1319" t="s">
        <v>4697</v>
      </c>
      <c r="F1319">
        <v>1</v>
      </c>
      <c r="G1319" t="s">
        <v>4698</v>
      </c>
      <c r="H1319" t="s">
        <v>31000</v>
      </c>
      <c r="I1319">
        <v>11</v>
      </c>
      <c r="J1319">
        <v>80751200</v>
      </c>
      <c r="K1319">
        <v>80762826</v>
      </c>
      <c r="L1319">
        <v>11627</v>
      </c>
      <c r="M1319">
        <v>2</v>
      </c>
      <c r="N1319">
        <v>101928944</v>
      </c>
      <c r="O1319" t="s">
        <v>4699</v>
      </c>
      <c r="P1319">
        <v>15280</v>
      </c>
      <c r="Q1319" t="s">
        <v>4700</v>
      </c>
      <c r="R1319" t="s">
        <v>4701</v>
      </c>
      <c r="S1319" t="s">
        <v>32026</v>
      </c>
      <c r="T1319">
        <v>0.35387198439864398</v>
      </c>
      <c r="U1319">
        <v>0.603102917160658</v>
      </c>
      <c r="V1319">
        <v>-24.6842137876022</v>
      </c>
      <c r="W1319">
        <v>0.38920677604595899</v>
      </c>
      <c r="X1319">
        <v>0.704072456322962</v>
      </c>
      <c r="Y1319">
        <v>-24.552969259420699</v>
      </c>
      <c r="Z1319">
        <v>0.65379035313853895</v>
      </c>
      <c r="AA1319">
        <v>0.84521697243271998</v>
      </c>
      <c r="AB1319">
        <v>-1.2396534336748399</v>
      </c>
      <c r="AC1319">
        <v>0.71753805159658501</v>
      </c>
      <c r="AD1319">
        <v>0.87989882095915395</v>
      </c>
      <c r="AE1319">
        <v>-1.0709342033150699</v>
      </c>
      <c r="AF1319">
        <v>0.32549523997010099</v>
      </c>
      <c r="AG1319">
        <v>0.70473078222419605</v>
      </c>
      <c r="AH1319">
        <v>-24.591700564362501</v>
      </c>
      <c r="AI1319">
        <v>0.35038410267202102</v>
      </c>
      <c r="AJ1319">
        <v>0.78121606160956403</v>
      </c>
      <c r="AK1319">
        <v>-24.521311239324099</v>
      </c>
    </row>
    <row r="1320" spans="1:37" x14ac:dyDescent="0.2">
      <c r="A1320" t="s">
        <v>3579</v>
      </c>
      <c r="B1320">
        <v>83014336</v>
      </c>
      <c r="C1320">
        <v>83014487</v>
      </c>
      <c r="D1320">
        <v>152</v>
      </c>
      <c r="E1320" t="s">
        <v>4702</v>
      </c>
      <c r="F1320">
        <v>0</v>
      </c>
      <c r="G1320" t="s">
        <v>4703</v>
      </c>
      <c r="H1320" t="s">
        <v>32027</v>
      </c>
      <c r="I1320">
        <v>11</v>
      </c>
      <c r="J1320">
        <v>82982359</v>
      </c>
      <c r="K1320">
        <v>82997478</v>
      </c>
      <c r="L1320">
        <v>15120</v>
      </c>
      <c r="M1320">
        <v>2</v>
      </c>
      <c r="N1320">
        <v>27314</v>
      </c>
      <c r="O1320" t="s">
        <v>4704</v>
      </c>
      <c r="P1320">
        <v>-16858</v>
      </c>
      <c r="Q1320" t="s">
        <v>4705</v>
      </c>
      <c r="R1320" t="s">
        <v>4706</v>
      </c>
      <c r="S1320" t="s">
        <v>32028</v>
      </c>
      <c r="T1320">
        <v>1</v>
      </c>
      <c r="U1320">
        <v>1</v>
      </c>
      <c r="V1320">
        <v>-0.55960340448400303</v>
      </c>
      <c r="W1320">
        <v>0.27896294311121</v>
      </c>
      <c r="X1320">
        <v>0.704072456322962</v>
      </c>
      <c r="Y1320">
        <v>-0.91515441148625498</v>
      </c>
      <c r="Z1320">
        <v>0.64152094606565102</v>
      </c>
      <c r="AA1320">
        <v>0.84521697243271998</v>
      </c>
      <c r="AB1320">
        <v>-1.2380522833679299</v>
      </c>
      <c r="AC1320">
        <v>4.45332669700714E-2</v>
      </c>
      <c r="AD1320">
        <v>0.57684129297949804</v>
      </c>
      <c r="AE1320">
        <v>-1.80031113115583</v>
      </c>
      <c r="AF1320">
        <v>0.63759106355057904</v>
      </c>
      <c r="AG1320">
        <v>0.80674443595273604</v>
      </c>
      <c r="AH1320">
        <v>0.17952382138900799</v>
      </c>
      <c r="AI1320">
        <v>0.77150670855513803</v>
      </c>
      <c r="AJ1320">
        <v>0.92593531495273496</v>
      </c>
      <c r="AK1320">
        <v>-9.7836183099530905E-2</v>
      </c>
    </row>
    <row r="1321" spans="1:37" x14ac:dyDescent="0.2">
      <c r="A1321" t="s">
        <v>3579</v>
      </c>
      <c r="B1321">
        <v>85325346</v>
      </c>
      <c r="C1321">
        <v>85325522</v>
      </c>
      <c r="D1321">
        <v>177</v>
      </c>
      <c r="E1321" t="s">
        <v>4707</v>
      </c>
      <c r="F1321">
        <v>2</v>
      </c>
      <c r="G1321" t="s">
        <v>4708</v>
      </c>
      <c r="H1321" t="s">
        <v>32029</v>
      </c>
      <c r="I1321">
        <v>11</v>
      </c>
      <c r="J1321">
        <v>84534613</v>
      </c>
      <c r="K1321">
        <v>85133123</v>
      </c>
      <c r="L1321">
        <v>598511</v>
      </c>
      <c r="M1321">
        <v>2</v>
      </c>
      <c r="N1321">
        <v>1740</v>
      </c>
      <c r="O1321" t="s">
        <v>4709</v>
      </c>
      <c r="P1321">
        <v>-192223</v>
      </c>
      <c r="Q1321" t="s">
        <v>4710</v>
      </c>
      <c r="R1321" t="s">
        <v>4711</v>
      </c>
      <c r="S1321" t="s">
        <v>32030</v>
      </c>
      <c r="T1321">
        <v>0.644035865418358</v>
      </c>
      <c r="U1321">
        <v>0.84904924635754497</v>
      </c>
      <c r="V1321">
        <v>4.7858776906836598E-2</v>
      </c>
      <c r="W1321">
        <v>0.94541066367716797</v>
      </c>
      <c r="X1321">
        <v>0.95159051474143896</v>
      </c>
      <c r="Y1321">
        <v>-1.6082293142149899</v>
      </c>
      <c r="Z1321">
        <v>0.26789404493740199</v>
      </c>
      <c r="AA1321">
        <v>0.72610664078822296</v>
      </c>
      <c r="AB1321">
        <v>-0.91561507708589696</v>
      </c>
      <c r="AC1321">
        <v>0.92091778829119397</v>
      </c>
      <c r="AD1321">
        <v>0.94068432309766403</v>
      </c>
      <c r="AE1321">
        <v>-0.70183481121097602</v>
      </c>
      <c r="AF1321">
        <v>0.98343762640780896</v>
      </c>
      <c r="AG1321">
        <v>1</v>
      </c>
      <c r="AH1321">
        <v>0.97746918321684195</v>
      </c>
      <c r="AI1321">
        <v>0.98342151819761803</v>
      </c>
      <c r="AJ1321">
        <v>0.98789258377071898</v>
      </c>
      <c r="AK1321">
        <v>-1.54252115923352</v>
      </c>
    </row>
    <row r="1322" spans="1:37" x14ac:dyDescent="0.2">
      <c r="A1322" t="s">
        <v>3579</v>
      </c>
      <c r="B1322">
        <v>85325522</v>
      </c>
      <c r="C1322">
        <v>85325698</v>
      </c>
      <c r="D1322">
        <v>177</v>
      </c>
      <c r="E1322" t="s">
        <v>4712</v>
      </c>
      <c r="F1322">
        <v>2</v>
      </c>
      <c r="G1322" t="s">
        <v>4713</v>
      </c>
      <c r="H1322" t="s">
        <v>32029</v>
      </c>
      <c r="I1322">
        <v>11</v>
      </c>
      <c r="J1322">
        <v>84534613</v>
      </c>
      <c r="K1322">
        <v>85133123</v>
      </c>
      <c r="L1322">
        <v>598511</v>
      </c>
      <c r="M1322">
        <v>2</v>
      </c>
      <c r="N1322">
        <v>1740</v>
      </c>
      <c r="O1322" t="s">
        <v>4709</v>
      </c>
      <c r="P1322">
        <v>-192399</v>
      </c>
      <c r="Q1322" t="s">
        <v>4710</v>
      </c>
      <c r="R1322" t="s">
        <v>4711</v>
      </c>
      <c r="S1322" t="s">
        <v>32030</v>
      </c>
      <c r="T1322">
        <v>0.644035865418358</v>
      </c>
      <c r="U1322">
        <v>0.84904924635754497</v>
      </c>
      <c r="V1322">
        <v>4.7858776906836598E-2</v>
      </c>
      <c r="W1322">
        <v>0.94541066367716797</v>
      </c>
      <c r="X1322">
        <v>0.95159051474143896</v>
      </c>
      <c r="Y1322">
        <v>-1.6082293142149899</v>
      </c>
      <c r="Z1322">
        <v>0.26789404493740199</v>
      </c>
      <c r="AA1322">
        <v>0.72610664078822296</v>
      </c>
      <c r="AB1322">
        <v>-0.91561507708589696</v>
      </c>
      <c r="AC1322">
        <v>0.92091778829119397</v>
      </c>
      <c r="AD1322">
        <v>0.94068432309766403</v>
      </c>
      <c r="AE1322">
        <v>-0.70183481121097602</v>
      </c>
      <c r="AF1322">
        <v>0.98343762640780896</v>
      </c>
      <c r="AG1322">
        <v>1</v>
      </c>
      <c r="AH1322">
        <v>0.97746918321684195</v>
      </c>
      <c r="AI1322">
        <v>0.98342151819761803</v>
      </c>
      <c r="AJ1322">
        <v>0.98789258377071898</v>
      </c>
      <c r="AK1322">
        <v>-1.54252115923352</v>
      </c>
    </row>
    <row r="1323" spans="1:37" x14ac:dyDescent="0.2">
      <c r="A1323" t="s">
        <v>3579</v>
      </c>
      <c r="B1323">
        <v>86068782</v>
      </c>
      <c r="C1323">
        <v>86068928</v>
      </c>
      <c r="D1323">
        <v>147</v>
      </c>
      <c r="E1323" t="s">
        <v>4714</v>
      </c>
      <c r="F1323">
        <v>13</v>
      </c>
      <c r="G1323" t="s">
        <v>4715</v>
      </c>
      <c r="H1323" t="s">
        <v>30987</v>
      </c>
      <c r="I1323">
        <v>11</v>
      </c>
      <c r="J1323">
        <v>86000681</v>
      </c>
      <c r="K1323">
        <v>86068797</v>
      </c>
      <c r="L1323">
        <v>68117</v>
      </c>
      <c r="M1323">
        <v>2</v>
      </c>
      <c r="N1323">
        <v>8301</v>
      </c>
      <c r="O1323" t="s">
        <v>4716</v>
      </c>
      <c r="P1323">
        <v>0</v>
      </c>
      <c r="Q1323" t="s">
        <v>4717</v>
      </c>
      <c r="R1323" t="s">
        <v>4718</v>
      </c>
      <c r="S1323" t="s">
        <v>32031</v>
      </c>
      <c r="T1323">
        <v>0.35387198439864398</v>
      </c>
      <c r="U1323">
        <v>0.603102917160658</v>
      </c>
      <c r="V1323">
        <v>-24.518570994462898</v>
      </c>
      <c r="W1323">
        <v>0.69201225521665499</v>
      </c>
      <c r="X1323">
        <v>0.95159051474143896</v>
      </c>
      <c r="Y1323">
        <v>-0.87760613337998705</v>
      </c>
      <c r="Z1323">
        <v>1</v>
      </c>
      <c r="AA1323">
        <v>1</v>
      </c>
      <c r="AB1323">
        <v>-1.7488928113711</v>
      </c>
      <c r="AC1323">
        <v>0.30184355666711699</v>
      </c>
      <c r="AD1323">
        <v>0.68253123924728298</v>
      </c>
      <c r="AE1323">
        <v>-1.87760602059566</v>
      </c>
      <c r="AF1323">
        <v>0.22065000948199101</v>
      </c>
      <c r="AG1323">
        <v>0.68151250837662902</v>
      </c>
      <c r="AH1323">
        <v>-24.2236053768153</v>
      </c>
      <c r="AI1323">
        <v>0.95029317176085903</v>
      </c>
      <c r="AJ1323">
        <v>0.98621344597861504</v>
      </c>
      <c r="AK1323">
        <v>-8.8507173676709502E-3</v>
      </c>
    </row>
    <row r="1324" spans="1:37" x14ac:dyDescent="0.2">
      <c r="A1324" t="s">
        <v>3579</v>
      </c>
      <c r="B1324">
        <v>86644618</v>
      </c>
      <c r="C1324">
        <v>86644766</v>
      </c>
      <c r="D1324">
        <v>149</v>
      </c>
      <c r="E1324" t="s">
        <v>4719</v>
      </c>
      <c r="F1324">
        <v>2</v>
      </c>
      <c r="G1324" t="s">
        <v>4720</v>
      </c>
      <c r="H1324" t="s">
        <v>32032</v>
      </c>
      <c r="I1324">
        <v>11</v>
      </c>
      <c r="J1324">
        <v>86667739</v>
      </c>
      <c r="K1324">
        <v>86671822</v>
      </c>
      <c r="L1324">
        <v>4084</v>
      </c>
      <c r="M1324">
        <v>2</v>
      </c>
      <c r="N1324">
        <v>10873</v>
      </c>
      <c r="O1324" t="s">
        <v>4721</v>
      </c>
      <c r="P1324">
        <v>27056</v>
      </c>
      <c r="Q1324" t="s">
        <v>4722</v>
      </c>
      <c r="R1324" t="s">
        <v>4723</v>
      </c>
      <c r="S1324" t="s">
        <v>32033</v>
      </c>
      <c r="T1324">
        <v>0.32911398597860803</v>
      </c>
      <c r="U1324">
        <v>0.603102917160658</v>
      </c>
      <c r="V1324">
        <v>22.415661258161201</v>
      </c>
      <c r="W1324">
        <v>0.123414495547065</v>
      </c>
      <c r="X1324">
        <v>0.704072456322962</v>
      </c>
      <c r="Y1324">
        <v>25.738889641164299</v>
      </c>
      <c r="Z1324">
        <v>0.203350924423461</v>
      </c>
      <c r="AA1324">
        <v>0.72610664078822296</v>
      </c>
      <c r="AB1324">
        <v>24.845681058596799</v>
      </c>
      <c r="AC1324">
        <v>0.17695932866387601</v>
      </c>
      <c r="AD1324">
        <v>0.68253123924728298</v>
      </c>
      <c r="AE1324">
        <v>24.883155762788501</v>
      </c>
      <c r="AF1324">
        <v>0.98343762640780896</v>
      </c>
      <c r="AG1324">
        <v>1</v>
      </c>
      <c r="AH1324">
        <v>-2.2492278300342301</v>
      </c>
      <c r="AI1324">
        <v>0.170234813229591</v>
      </c>
      <c r="AJ1324">
        <v>0.78121606160956403</v>
      </c>
      <c r="AK1324">
        <v>4.3936174272458102</v>
      </c>
    </row>
    <row r="1325" spans="1:37" x14ac:dyDescent="0.2">
      <c r="A1325" t="s">
        <v>3579</v>
      </c>
      <c r="B1325">
        <v>88028654</v>
      </c>
      <c r="C1325">
        <v>88028807</v>
      </c>
      <c r="D1325">
        <v>154</v>
      </c>
      <c r="E1325" t="s">
        <v>4724</v>
      </c>
      <c r="F1325">
        <v>2</v>
      </c>
      <c r="G1325" t="s">
        <v>4725</v>
      </c>
      <c r="H1325" t="s">
        <v>32034</v>
      </c>
      <c r="I1325">
        <v>11</v>
      </c>
      <c r="J1325">
        <v>87847259</v>
      </c>
      <c r="K1325">
        <v>88045608</v>
      </c>
      <c r="L1325">
        <v>198350</v>
      </c>
      <c r="M1325">
        <v>2</v>
      </c>
      <c r="N1325">
        <v>23682</v>
      </c>
      <c r="O1325" t="s">
        <v>4726</v>
      </c>
      <c r="P1325">
        <v>16801</v>
      </c>
      <c r="Q1325" t="s">
        <v>4727</v>
      </c>
      <c r="R1325" t="s">
        <v>4728</v>
      </c>
      <c r="S1325" t="s">
        <v>32035</v>
      </c>
      <c r="T1325">
        <v>0.506551998792793</v>
      </c>
      <c r="U1325">
        <v>0.78288571403930396</v>
      </c>
      <c r="V1325">
        <v>1.9552101492446301</v>
      </c>
      <c r="W1325">
        <v>0.65075386537994595</v>
      </c>
      <c r="X1325">
        <v>0.94119559056004798</v>
      </c>
      <c r="Y1325">
        <v>-1.4244114501456699</v>
      </c>
      <c r="Z1325">
        <v>0.45710774983416202</v>
      </c>
      <c r="AA1325">
        <v>0.84435025072159198</v>
      </c>
      <c r="AB1325">
        <v>1.39809835215989</v>
      </c>
      <c r="AC1325">
        <v>0.85112879757875803</v>
      </c>
      <c r="AD1325">
        <v>0.94068432309766403</v>
      </c>
      <c r="AE1325">
        <v>-1.4706976184560101</v>
      </c>
      <c r="AF1325">
        <v>0.68260490708937005</v>
      </c>
      <c r="AG1325">
        <v>0.83811790161578203</v>
      </c>
      <c r="AH1325">
        <v>1.7463320509103</v>
      </c>
      <c r="AI1325">
        <v>0.58910493252618501</v>
      </c>
      <c r="AJ1325">
        <v>0.78121606160956403</v>
      </c>
      <c r="AK1325">
        <v>-0.92117037128865098</v>
      </c>
    </row>
    <row r="1326" spans="1:37" x14ac:dyDescent="0.2">
      <c r="A1326" t="s">
        <v>3579</v>
      </c>
      <c r="B1326">
        <v>88847965</v>
      </c>
      <c r="C1326">
        <v>88848116</v>
      </c>
      <c r="D1326">
        <v>152</v>
      </c>
      <c r="E1326" t="s">
        <v>4729</v>
      </c>
      <c r="F1326">
        <v>1</v>
      </c>
      <c r="G1326" t="s">
        <v>4730</v>
      </c>
      <c r="H1326" t="s">
        <v>32036</v>
      </c>
      <c r="I1326">
        <v>11</v>
      </c>
      <c r="J1326">
        <v>88911936</v>
      </c>
      <c r="K1326">
        <v>89047370</v>
      </c>
      <c r="L1326">
        <v>135435</v>
      </c>
      <c r="M1326">
        <v>2</v>
      </c>
      <c r="N1326">
        <v>2915</v>
      </c>
      <c r="O1326" t="s">
        <v>4731</v>
      </c>
      <c r="P1326">
        <v>199254</v>
      </c>
      <c r="Q1326" t="s">
        <v>4732</v>
      </c>
      <c r="R1326" t="s">
        <v>4733</v>
      </c>
      <c r="S1326" t="s">
        <v>32037</v>
      </c>
      <c r="T1326" t="s">
        <v>40</v>
      </c>
      <c r="U1326" t="s">
        <v>40</v>
      </c>
      <c r="V1326">
        <v>0</v>
      </c>
      <c r="W1326">
        <v>0.94541066367716797</v>
      </c>
      <c r="X1326">
        <v>0.95159051474143896</v>
      </c>
      <c r="Y1326">
        <v>0.16234446563562999</v>
      </c>
      <c r="Z1326">
        <v>0.306975110376564</v>
      </c>
      <c r="AA1326">
        <v>0.72610664078822296</v>
      </c>
      <c r="AB1326">
        <v>23.9915484985574</v>
      </c>
      <c r="AC1326">
        <v>0.71753805159658501</v>
      </c>
      <c r="AD1326">
        <v>0.87989882095915395</v>
      </c>
      <c r="AE1326">
        <v>-0.837655446643227</v>
      </c>
      <c r="AF1326">
        <v>0.32549523997010099</v>
      </c>
      <c r="AG1326">
        <v>0.70473078222419605</v>
      </c>
      <c r="AH1326">
        <v>-23.9550226247502</v>
      </c>
      <c r="AI1326">
        <v>0.59609816080359102</v>
      </c>
      <c r="AJ1326">
        <v>0.78121606160956403</v>
      </c>
      <c r="AK1326">
        <v>1.03109985126116</v>
      </c>
    </row>
    <row r="1327" spans="1:37" x14ac:dyDescent="0.2">
      <c r="A1327" t="s">
        <v>3579</v>
      </c>
      <c r="B1327">
        <v>88987487</v>
      </c>
      <c r="C1327">
        <v>88987636</v>
      </c>
      <c r="D1327">
        <v>150</v>
      </c>
      <c r="E1327" t="s">
        <v>4734</v>
      </c>
      <c r="F1327">
        <v>1</v>
      </c>
      <c r="G1327" t="s">
        <v>4735</v>
      </c>
      <c r="H1327" t="s">
        <v>32038</v>
      </c>
      <c r="I1327">
        <v>11</v>
      </c>
      <c r="J1327">
        <v>88911936</v>
      </c>
      <c r="K1327">
        <v>89047370</v>
      </c>
      <c r="L1327">
        <v>135435</v>
      </c>
      <c r="M1327">
        <v>2</v>
      </c>
      <c r="N1327">
        <v>2915</v>
      </c>
      <c r="O1327" t="s">
        <v>4731</v>
      </c>
      <c r="P1327">
        <v>59734</v>
      </c>
      <c r="Q1327" t="s">
        <v>4732</v>
      </c>
      <c r="R1327" t="s">
        <v>4733</v>
      </c>
      <c r="S1327" t="s">
        <v>32037</v>
      </c>
      <c r="T1327">
        <v>0.583211159830616</v>
      </c>
      <c r="U1327">
        <v>0.81360520874211995</v>
      </c>
      <c r="V1327">
        <v>-0.64744884427390703</v>
      </c>
      <c r="W1327">
        <v>0.89107655920673101</v>
      </c>
      <c r="X1327">
        <v>0.95159051474143896</v>
      </c>
      <c r="Y1327">
        <v>1.89187571249431</v>
      </c>
      <c r="Z1327">
        <v>1</v>
      </c>
      <c r="AA1327">
        <v>1</v>
      </c>
      <c r="AB1327">
        <v>-1.61092255854917</v>
      </c>
      <c r="AC1327">
        <v>0.88945902157151002</v>
      </c>
      <c r="AD1327">
        <v>0.94068432309766403</v>
      </c>
      <c r="AE1327">
        <v>1.2500737495218199</v>
      </c>
      <c r="AF1327">
        <v>0.23669707478149901</v>
      </c>
      <c r="AG1327">
        <v>0.69020448338054297</v>
      </c>
      <c r="AH1327">
        <v>0.28216157873409697</v>
      </c>
      <c r="AI1327">
        <v>0.91725052871964496</v>
      </c>
      <c r="AJ1327">
        <v>0.98621344597861504</v>
      </c>
      <c r="AK1327">
        <v>1.8622275808903299</v>
      </c>
    </row>
    <row r="1328" spans="1:37" x14ac:dyDescent="0.2">
      <c r="A1328" t="s">
        <v>3579</v>
      </c>
      <c r="B1328">
        <v>88987636</v>
      </c>
      <c r="C1328">
        <v>88987785</v>
      </c>
      <c r="D1328">
        <v>150</v>
      </c>
      <c r="E1328" t="s">
        <v>4736</v>
      </c>
      <c r="F1328">
        <v>3</v>
      </c>
      <c r="G1328" t="s">
        <v>4737</v>
      </c>
      <c r="H1328" t="s">
        <v>32038</v>
      </c>
      <c r="I1328">
        <v>11</v>
      </c>
      <c r="J1328">
        <v>88911936</v>
      </c>
      <c r="K1328">
        <v>89047370</v>
      </c>
      <c r="L1328">
        <v>135435</v>
      </c>
      <c r="M1328">
        <v>2</v>
      </c>
      <c r="N1328">
        <v>2915</v>
      </c>
      <c r="O1328" t="s">
        <v>4731</v>
      </c>
      <c r="P1328">
        <v>59585</v>
      </c>
      <c r="Q1328" t="s">
        <v>4732</v>
      </c>
      <c r="R1328" t="s">
        <v>4733</v>
      </c>
      <c r="S1328" t="s">
        <v>32037</v>
      </c>
      <c r="T1328">
        <v>0.583211159830616</v>
      </c>
      <c r="U1328">
        <v>0.81360520874211995</v>
      </c>
      <c r="V1328">
        <v>-0.64744884427390703</v>
      </c>
      <c r="W1328">
        <v>0.89107655920673101</v>
      </c>
      <c r="X1328">
        <v>0.95159051474143896</v>
      </c>
      <c r="Y1328">
        <v>1.89187571249431</v>
      </c>
      <c r="Z1328">
        <v>1</v>
      </c>
      <c r="AA1328">
        <v>1</v>
      </c>
      <c r="AB1328">
        <v>-1.61092255854917</v>
      </c>
      <c r="AC1328">
        <v>0.88945902157151002</v>
      </c>
      <c r="AD1328">
        <v>0.94068432309766403</v>
      </c>
      <c r="AE1328">
        <v>1.2500737495218199</v>
      </c>
      <c r="AF1328">
        <v>0.23669707478149901</v>
      </c>
      <c r="AG1328">
        <v>0.69020448338054297</v>
      </c>
      <c r="AH1328">
        <v>0.28216157873409697</v>
      </c>
      <c r="AI1328">
        <v>0.91725052871964496</v>
      </c>
      <c r="AJ1328">
        <v>0.98621344597861504</v>
      </c>
      <c r="AK1328">
        <v>1.8622275808903299</v>
      </c>
    </row>
    <row r="1329" spans="1:37" x14ac:dyDescent="0.2">
      <c r="A1329" t="s">
        <v>3579</v>
      </c>
      <c r="B1329">
        <v>88987785</v>
      </c>
      <c r="C1329">
        <v>88987934</v>
      </c>
      <c r="D1329">
        <v>150</v>
      </c>
      <c r="E1329" t="s">
        <v>4738</v>
      </c>
      <c r="F1329">
        <v>0</v>
      </c>
      <c r="G1329" t="s">
        <v>4739</v>
      </c>
      <c r="H1329" t="s">
        <v>32038</v>
      </c>
      <c r="I1329">
        <v>11</v>
      </c>
      <c r="J1329">
        <v>88911936</v>
      </c>
      <c r="K1329">
        <v>89047370</v>
      </c>
      <c r="L1329">
        <v>135435</v>
      </c>
      <c r="M1329">
        <v>2</v>
      </c>
      <c r="N1329">
        <v>2915</v>
      </c>
      <c r="O1329" t="s">
        <v>4731</v>
      </c>
      <c r="P1329">
        <v>59436</v>
      </c>
      <c r="Q1329" t="s">
        <v>4732</v>
      </c>
      <c r="R1329" t="s">
        <v>4733</v>
      </c>
      <c r="S1329" t="s">
        <v>32037</v>
      </c>
      <c r="T1329">
        <v>0.583211159830616</v>
      </c>
      <c r="U1329">
        <v>0.81360520874211995</v>
      </c>
      <c r="V1329">
        <v>-0.64744884427390703</v>
      </c>
      <c r="W1329">
        <v>0.89107655920673101</v>
      </c>
      <c r="X1329">
        <v>0.95159051474143896</v>
      </c>
      <c r="Y1329">
        <v>1.89187571249431</v>
      </c>
      <c r="Z1329">
        <v>1</v>
      </c>
      <c r="AA1329">
        <v>1</v>
      </c>
      <c r="AB1329">
        <v>-1.61092255854917</v>
      </c>
      <c r="AC1329">
        <v>0.88945902157151002</v>
      </c>
      <c r="AD1329">
        <v>0.94068432309766403</v>
      </c>
      <c r="AE1329">
        <v>1.2500737495218199</v>
      </c>
      <c r="AF1329">
        <v>0.23669707478149901</v>
      </c>
      <c r="AG1329">
        <v>0.69020448338054297</v>
      </c>
      <c r="AH1329">
        <v>0.28216157873409697</v>
      </c>
      <c r="AI1329">
        <v>0.91725052871964496</v>
      </c>
      <c r="AJ1329">
        <v>0.98621344597861504</v>
      </c>
      <c r="AK1329">
        <v>1.8622275808903299</v>
      </c>
    </row>
    <row r="1330" spans="1:37" x14ac:dyDescent="0.2">
      <c r="A1330" t="s">
        <v>3579</v>
      </c>
      <c r="B1330">
        <v>89787166</v>
      </c>
      <c r="C1330">
        <v>89787317</v>
      </c>
      <c r="D1330">
        <v>152</v>
      </c>
      <c r="E1330" t="s">
        <v>4740</v>
      </c>
      <c r="F1330">
        <v>17</v>
      </c>
      <c r="G1330" t="s">
        <v>4741</v>
      </c>
      <c r="H1330" t="s">
        <v>32039</v>
      </c>
      <c r="I1330">
        <v>11</v>
      </c>
      <c r="J1330">
        <v>89766440</v>
      </c>
      <c r="K1330">
        <v>89768836</v>
      </c>
      <c r="L1330">
        <v>2397</v>
      </c>
      <c r="M1330">
        <v>2</v>
      </c>
      <c r="N1330">
        <v>57093</v>
      </c>
      <c r="O1330" t="s">
        <v>4742</v>
      </c>
      <c r="P1330">
        <v>-18330</v>
      </c>
      <c r="Q1330" t="s">
        <v>4743</v>
      </c>
      <c r="R1330" t="s">
        <v>4744</v>
      </c>
      <c r="S1330" t="s">
        <v>32040</v>
      </c>
      <c r="T1330">
        <v>0.506551998792793</v>
      </c>
      <c r="U1330">
        <v>0.78288571403930396</v>
      </c>
      <c r="V1330">
        <v>5.2142819413966599</v>
      </c>
      <c r="W1330">
        <v>0.65075386537994595</v>
      </c>
      <c r="X1330">
        <v>0.94119559056004798</v>
      </c>
      <c r="Y1330">
        <v>-4.8682582909263203</v>
      </c>
      <c r="Z1330">
        <v>0.93459220503170903</v>
      </c>
      <c r="AA1330">
        <v>0.99919698600769702</v>
      </c>
      <c r="AB1330">
        <v>4.25080784836166</v>
      </c>
      <c r="AC1330">
        <v>0.283630615332017</v>
      </c>
      <c r="AD1330">
        <v>0.68253123924728298</v>
      </c>
      <c r="AE1330">
        <v>-5.8682571970089104</v>
      </c>
      <c r="AF1330">
        <v>0.205398459628826</v>
      </c>
      <c r="AG1330">
        <v>0.68151250837662902</v>
      </c>
      <c r="AH1330">
        <v>6.1438915195879398</v>
      </c>
      <c r="AI1330">
        <v>0.98342151819761803</v>
      </c>
      <c r="AJ1330">
        <v>0.98789258377071898</v>
      </c>
      <c r="AK1330">
        <v>-3.9995028551444598</v>
      </c>
    </row>
    <row r="1331" spans="1:37" x14ac:dyDescent="0.2">
      <c r="A1331" t="s">
        <v>3579</v>
      </c>
      <c r="B1331">
        <v>89787436</v>
      </c>
      <c r="C1331">
        <v>89787720</v>
      </c>
      <c r="D1331">
        <v>285</v>
      </c>
      <c r="E1331" t="s">
        <v>4745</v>
      </c>
      <c r="F1331">
        <v>23</v>
      </c>
      <c r="G1331" t="s">
        <v>4746</v>
      </c>
      <c r="H1331" t="s">
        <v>32039</v>
      </c>
      <c r="I1331">
        <v>11</v>
      </c>
      <c r="J1331">
        <v>89766440</v>
      </c>
      <c r="K1331">
        <v>89768836</v>
      </c>
      <c r="L1331">
        <v>2397</v>
      </c>
      <c r="M1331">
        <v>2</v>
      </c>
      <c r="N1331">
        <v>57093</v>
      </c>
      <c r="O1331" t="s">
        <v>4742</v>
      </c>
      <c r="P1331">
        <v>-18600</v>
      </c>
      <c r="Q1331" t="s">
        <v>4743</v>
      </c>
      <c r="R1331" t="s">
        <v>4744</v>
      </c>
      <c r="S1331" t="s">
        <v>32040</v>
      </c>
      <c r="T1331">
        <v>0.506551998792793</v>
      </c>
      <c r="U1331">
        <v>0.78288571403930396</v>
      </c>
      <c r="V1331">
        <v>5.2142819413966599</v>
      </c>
      <c r="W1331">
        <v>0.65075386537994595</v>
      </c>
      <c r="X1331">
        <v>0.94119559056004798</v>
      </c>
      <c r="Y1331">
        <v>-4.8682582909263203</v>
      </c>
      <c r="Z1331">
        <v>0.93459220503170903</v>
      </c>
      <c r="AA1331">
        <v>0.99919698600769702</v>
      </c>
      <c r="AB1331">
        <v>4.25080784836166</v>
      </c>
      <c r="AC1331">
        <v>0.283630615332017</v>
      </c>
      <c r="AD1331">
        <v>0.68253123924728298</v>
      </c>
      <c r="AE1331">
        <v>-5.8682571970089104</v>
      </c>
      <c r="AF1331">
        <v>0.205398459628826</v>
      </c>
      <c r="AG1331">
        <v>0.68151250837662902</v>
      </c>
      <c r="AH1331">
        <v>6.1438915195879398</v>
      </c>
      <c r="AI1331">
        <v>0.98342151819761803</v>
      </c>
      <c r="AJ1331">
        <v>0.98789258377071898</v>
      </c>
      <c r="AK1331">
        <v>-3.9995028551444598</v>
      </c>
    </row>
    <row r="1332" spans="1:37" x14ac:dyDescent="0.2">
      <c r="A1332" t="s">
        <v>3579</v>
      </c>
      <c r="B1332">
        <v>90405159</v>
      </c>
      <c r="C1332">
        <v>90405340</v>
      </c>
      <c r="D1332">
        <v>182</v>
      </c>
      <c r="E1332" t="s">
        <v>4747</v>
      </c>
      <c r="F1332">
        <v>2</v>
      </c>
      <c r="G1332" t="s">
        <v>4748</v>
      </c>
      <c r="H1332" t="s">
        <v>32041</v>
      </c>
      <c r="I1332">
        <v>11</v>
      </c>
      <c r="J1332">
        <v>90489310</v>
      </c>
      <c r="K1332">
        <v>90863696</v>
      </c>
      <c r="L1332">
        <v>374387</v>
      </c>
      <c r="M1332">
        <v>1</v>
      </c>
      <c r="N1332">
        <v>101929222</v>
      </c>
      <c r="O1332" t="s">
        <v>4749</v>
      </c>
      <c r="P1332">
        <v>-83970</v>
      </c>
      <c r="Q1332" t="s">
        <v>4750</v>
      </c>
      <c r="R1332" t="s">
        <v>4751</v>
      </c>
      <c r="S1332" t="s">
        <v>32042</v>
      </c>
      <c r="T1332">
        <v>0.16170920290747501</v>
      </c>
      <c r="U1332">
        <v>0.603102917160658</v>
      </c>
      <c r="V1332">
        <v>2.07851141213182</v>
      </c>
      <c r="W1332">
        <v>0.33047024106436002</v>
      </c>
      <c r="X1332">
        <v>0.704072456322962</v>
      </c>
      <c r="Y1332">
        <v>-1.66228484389302</v>
      </c>
      <c r="Z1332">
        <v>0.116024801360886</v>
      </c>
      <c r="AA1332">
        <v>0.72610664078822296</v>
      </c>
      <c r="AB1332">
        <v>2.2823345448843599</v>
      </c>
      <c r="AC1332">
        <v>0.214136636652627</v>
      </c>
      <c r="AD1332">
        <v>0.68253123924728298</v>
      </c>
      <c r="AE1332">
        <v>-1.82233618457522</v>
      </c>
      <c r="AF1332">
        <v>0.53629563617232301</v>
      </c>
      <c r="AG1332">
        <v>0.80674443595273604</v>
      </c>
      <c r="AH1332">
        <v>0.42033512086553698</v>
      </c>
      <c r="AI1332">
        <v>0.52797022516790204</v>
      </c>
      <c r="AJ1332">
        <v>0.78121606160956403</v>
      </c>
      <c r="AK1332">
        <v>-1.0639753157852101</v>
      </c>
    </row>
    <row r="1333" spans="1:37" x14ac:dyDescent="0.2">
      <c r="A1333" t="s">
        <v>3579</v>
      </c>
      <c r="B1333">
        <v>90405340</v>
      </c>
      <c r="C1333">
        <v>90405521</v>
      </c>
      <c r="D1333">
        <v>182</v>
      </c>
      <c r="E1333" t="s">
        <v>4752</v>
      </c>
      <c r="F1333">
        <v>2</v>
      </c>
      <c r="G1333" t="s">
        <v>4753</v>
      </c>
      <c r="H1333" t="s">
        <v>32041</v>
      </c>
      <c r="I1333">
        <v>11</v>
      </c>
      <c r="J1333">
        <v>90489310</v>
      </c>
      <c r="K1333">
        <v>90863696</v>
      </c>
      <c r="L1333">
        <v>374387</v>
      </c>
      <c r="M1333">
        <v>1</v>
      </c>
      <c r="N1333">
        <v>101929222</v>
      </c>
      <c r="O1333" t="s">
        <v>4749</v>
      </c>
      <c r="P1333">
        <v>-83789</v>
      </c>
      <c r="Q1333" t="s">
        <v>4750</v>
      </c>
      <c r="R1333" t="s">
        <v>4751</v>
      </c>
      <c r="S1333" t="s">
        <v>32042</v>
      </c>
      <c r="T1333">
        <v>0.16170920290747501</v>
      </c>
      <c r="U1333">
        <v>0.603102917160658</v>
      </c>
      <c r="V1333">
        <v>2.07851141213182</v>
      </c>
      <c r="W1333">
        <v>0.33047024106436002</v>
      </c>
      <c r="X1333">
        <v>0.704072456322962</v>
      </c>
      <c r="Y1333">
        <v>-1.66228484389302</v>
      </c>
      <c r="Z1333">
        <v>0.116024801360886</v>
      </c>
      <c r="AA1333">
        <v>0.72610664078822296</v>
      </c>
      <c r="AB1333">
        <v>2.2823345448843599</v>
      </c>
      <c r="AC1333">
        <v>0.214136636652627</v>
      </c>
      <c r="AD1333">
        <v>0.68253123924728298</v>
      </c>
      <c r="AE1333">
        <v>-1.82233618457522</v>
      </c>
      <c r="AF1333">
        <v>0.53629563617232301</v>
      </c>
      <c r="AG1333">
        <v>0.80674443595273604</v>
      </c>
      <c r="AH1333">
        <v>0.42033512086553698</v>
      </c>
      <c r="AI1333">
        <v>0.52797022516790204</v>
      </c>
      <c r="AJ1333">
        <v>0.78121606160956403</v>
      </c>
      <c r="AK1333">
        <v>-1.0639753157852101</v>
      </c>
    </row>
    <row r="1334" spans="1:37" x14ac:dyDescent="0.2">
      <c r="A1334" t="s">
        <v>3579</v>
      </c>
      <c r="B1334">
        <v>90971362</v>
      </c>
      <c r="C1334">
        <v>90971535</v>
      </c>
      <c r="D1334">
        <v>174</v>
      </c>
      <c r="E1334" t="s">
        <v>4754</v>
      </c>
      <c r="F1334">
        <v>2</v>
      </c>
      <c r="G1334" t="s">
        <v>4755</v>
      </c>
      <c r="H1334" t="s">
        <v>31000</v>
      </c>
      <c r="I1334">
        <v>11</v>
      </c>
      <c r="J1334">
        <v>90869121</v>
      </c>
      <c r="K1334">
        <v>90869202</v>
      </c>
      <c r="L1334">
        <v>82</v>
      </c>
      <c r="M1334">
        <v>2</v>
      </c>
      <c r="N1334">
        <v>100302228</v>
      </c>
      <c r="O1334" t="s">
        <v>4756</v>
      </c>
      <c r="P1334">
        <v>-102160</v>
      </c>
      <c r="Q1334" t="s">
        <v>4757</v>
      </c>
      <c r="R1334" t="s">
        <v>4758</v>
      </c>
      <c r="S1334" t="s">
        <v>32043</v>
      </c>
      <c r="T1334" t="s">
        <v>40</v>
      </c>
      <c r="U1334" t="s">
        <v>40</v>
      </c>
      <c r="V1334">
        <v>0</v>
      </c>
      <c r="W1334">
        <v>0.20525741147413201</v>
      </c>
      <c r="X1334">
        <v>0.704072456322962</v>
      </c>
      <c r="Y1334">
        <v>-24.005979649742599</v>
      </c>
      <c r="Z1334">
        <v>0.306975110376564</v>
      </c>
      <c r="AA1334">
        <v>0.72610664078822296</v>
      </c>
      <c r="AB1334">
        <v>23.244139446510001</v>
      </c>
      <c r="AC1334">
        <v>7.0489011448141195E-2</v>
      </c>
      <c r="AD1334">
        <v>0.57684129297949804</v>
      </c>
      <c r="AE1334">
        <v>-24.005979649742599</v>
      </c>
      <c r="AF1334">
        <v>0.32549523997010099</v>
      </c>
      <c r="AG1334">
        <v>0.70473078222419605</v>
      </c>
      <c r="AH1334">
        <v>-23.2076135742081</v>
      </c>
      <c r="AI1334">
        <v>0.35038410267202102</v>
      </c>
      <c r="AJ1334">
        <v>0.78121606160956403</v>
      </c>
      <c r="AK1334">
        <v>-23.1372242537633</v>
      </c>
    </row>
    <row r="1335" spans="1:37" x14ac:dyDescent="0.2">
      <c r="A1335" t="s">
        <v>3579</v>
      </c>
      <c r="B1335">
        <v>90971535</v>
      </c>
      <c r="C1335">
        <v>90971708</v>
      </c>
      <c r="D1335">
        <v>174</v>
      </c>
      <c r="E1335" t="s">
        <v>4759</v>
      </c>
      <c r="F1335">
        <v>1</v>
      </c>
      <c r="G1335" t="s">
        <v>4760</v>
      </c>
      <c r="H1335" t="s">
        <v>31000</v>
      </c>
      <c r="I1335">
        <v>11</v>
      </c>
      <c r="J1335">
        <v>90869121</v>
      </c>
      <c r="K1335">
        <v>90869202</v>
      </c>
      <c r="L1335">
        <v>82</v>
      </c>
      <c r="M1335">
        <v>2</v>
      </c>
      <c r="N1335">
        <v>100302228</v>
      </c>
      <c r="O1335" t="s">
        <v>4756</v>
      </c>
      <c r="P1335">
        <v>-102333</v>
      </c>
      <c r="Q1335" t="s">
        <v>4757</v>
      </c>
      <c r="R1335" t="s">
        <v>4758</v>
      </c>
      <c r="S1335" t="s">
        <v>32043</v>
      </c>
      <c r="T1335">
        <v>0.32911398597860803</v>
      </c>
      <c r="U1335">
        <v>0.603102917160658</v>
      </c>
      <c r="V1335">
        <v>21.275398567898399</v>
      </c>
      <c r="W1335">
        <v>0.113079289867903</v>
      </c>
      <c r="X1335">
        <v>0.704072456322962</v>
      </c>
      <c r="Y1335">
        <v>-24.5489947273491</v>
      </c>
      <c r="Z1335">
        <v>0.203350924423461</v>
      </c>
      <c r="AA1335">
        <v>0.72610664078822296</v>
      </c>
      <c r="AB1335">
        <v>23.787154505430699</v>
      </c>
      <c r="AC1335">
        <v>2.4853262407310801E-2</v>
      </c>
      <c r="AD1335">
        <v>0.57684129297949804</v>
      </c>
      <c r="AE1335">
        <v>-24.5489947273491</v>
      </c>
      <c r="AF1335">
        <v>0.98343762640780896</v>
      </c>
      <c r="AG1335">
        <v>1</v>
      </c>
      <c r="AH1335">
        <v>-2.3392969673582802</v>
      </c>
      <c r="AI1335">
        <v>0.24456414000292601</v>
      </c>
      <c r="AJ1335">
        <v>0.78121606160956403</v>
      </c>
      <c r="AK1335">
        <v>-23.680239309180401</v>
      </c>
    </row>
    <row r="1336" spans="1:37" x14ac:dyDescent="0.2">
      <c r="A1336" t="s">
        <v>3579</v>
      </c>
      <c r="B1336">
        <v>90971708</v>
      </c>
      <c r="C1336">
        <v>90971881</v>
      </c>
      <c r="D1336">
        <v>174</v>
      </c>
      <c r="E1336" t="s">
        <v>4761</v>
      </c>
      <c r="F1336">
        <v>4</v>
      </c>
      <c r="G1336" t="s">
        <v>4762</v>
      </c>
      <c r="H1336" t="s">
        <v>31000</v>
      </c>
      <c r="I1336">
        <v>11</v>
      </c>
      <c r="J1336">
        <v>90869121</v>
      </c>
      <c r="K1336">
        <v>90869202</v>
      </c>
      <c r="L1336">
        <v>82</v>
      </c>
      <c r="M1336">
        <v>2</v>
      </c>
      <c r="N1336">
        <v>100302228</v>
      </c>
      <c r="O1336" t="s">
        <v>4756</v>
      </c>
      <c r="P1336">
        <v>-102506</v>
      </c>
      <c r="Q1336" t="s">
        <v>4757</v>
      </c>
      <c r="R1336" t="s">
        <v>4758</v>
      </c>
      <c r="S1336" t="s">
        <v>32043</v>
      </c>
      <c r="T1336">
        <v>0.32911398597860803</v>
      </c>
      <c r="U1336">
        <v>0.603102917160658</v>
      </c>
      <c r="V1336">
        <v>21.275398567898399</v>
      </c>
      <c r="W1336">
        <v>0.113079289867903</v>
      </c>
      <c r="X1336">
        <v>0.704072456322962</v>
      </c>
      <c r="Y1336">
        <v>-24.5489947273491</v>
      </c>
      <c r="Z1336">
        <v>0.203350924423461</v>
      </c>
      <c r="AA1336">
        <v>0.72610664078822296</v>
      </c>
      <c r="AB1336">
        <v>23.787154505430699</v>
      </c>
      <c r="AC1336">
        <v>2.4853262407310801E-2</v>
      </c>
      <c r="AD1336">
        <v>0.57684129297949804</v>
      </c>
      <c r="AE1336">
        <v>-24.5489947273491</v>
      </c>
      <c r="AF1336">
        <v>0.98343762640780896</v>
      </c>
      <c r="AG1336">
        <v>1</v>
      </c>
      <c r="AH1336">
        <v>-2.3392969673582802</v>
      </c>
      <c r="AI1336">
        <v>0.24456414000292601</v>
      </c>
      <c r="AJ1336">
        <v>0.78121606160956403</v>
      </c>
      <c r="AK1336">
        <v>-23.680239309180401</v>
      </c>
    </row>
    <row r="1337" spans="1:37" x14ac:dyDescent="0.2">
      <c r="A1337" t="s">
        <v>3579</v>
      </c>
      <c r="B1337">
        <v>92223652</v>
      </c>
      <c r="C1337">
        <v>92223805</v>
      </c>
      <c r="D1337">
        <v>154</v>
      </c>
      <c r="E1337" t="s">
        <v>4763</v>
      </c>
      <c r="F1337">
        <v>2</v>
      </c>
      <c r="G1337" t="s">
        <v>4764</v>
      </c>
      <c r="H1337" t="s">
        <v>30999</v>
      </c>
      <c r="I1337">
        <v>11</v>
      </c>
      <c r="J1337">
        <v>92224818</v>
      </c>
      <c r="K1337">
        <v>92896473</v>
      </c>
      <c r="L1337">
        <v>671656</v>
      </c>
      <c r="M1337">
        <v>1</v>
      </c>
      <c r="N1337">
        <v>120114</v>
      </c>
      <c r="O1337" t="s">
        <v>4765</v>
      </c>
      <c r="P1337">
        <v>-1013</v>
      </c>
      <c r="Q1337" t="s">
        <v>4766</v>
      </c>
      <c r="R1337" t="s">
        <v>4767</v>
      </c>
      <c r="S1337" t="s">
        <v>32044</v>
      </c>
      <c r="T1337">
        <v>0.59165532650425501</v>
      </c>
      <c r="U1337">
        <v>0.82125442047224695</v>
      </c>
      <c r="V1337">
        <v>-0.47947053858912903</v>
      </c>
      <c r="W1337">
        <v>0.37904639541936203</v>
      </c>
      <c r="X1337">
        <v>0.704072456322962</v>
      </c>
      <c r="Y1337">
        <v>0.221872456935167</v>
      </c>
      <c r="Z1337">
        <v>0.34405403947441998</v>
      </c>
      <c r="AA1337">
        <v>0.79091307082366702</v>
      </c>
      <c r="AB1337">
        <v>-0.98564744725257702</v>
      </c>
      <c r="AC1337">
        <v>0.41328131860909101</v>
      </c>
      <c r="AD1337">
        <v>0.82872126865393902</v>
      </c>
      <c r="AE1337">
        <v>7.0240431919917107E-2</v>
      </c>
      <c r="AF1337">
        <v>0.93929715925925095</v>
      </c>
      <c r="AG1337">
        <v>1</v>
      </c>
      <c r="AH1337">
        <v>0.12271847269877501</v>
      </c>
      <c r="AI1337">
        <v>0.492033168217552</v>
      </c>
      <c r="AJ1337">
        <v>0.78121606160956403</v>
      </c>
      <c r="AK1337">
        <v>0.26591484594043402</v>
      </c>
    </row>
    <row r="1338" spans="1:37" x14ac:dyDescent="0.2">
      <c r="A1338" t="s">
        <v>3579</v>
      </c>
      <c r="B1338">
        <v>92223810</v>
      </c>
      <c r="C1338">
        <v>92223985</v>
      </c>
      <c r="D1338">
        <v>176</v>
      </c>
      <c r="E1338" t="s">
        <v>4768</v>
      </c>
      <c r="F1338">
        <v>5</v>
      </c>
      <c r="G1338" t="s">
        <v>4769</v>
      </c>
      <c r="H1338" t="s">
        <v>30987</v>
      </c>
      <c r="I1338">
        <v>11</v>
      </c>
      <c r="J1338">
        <v>92224818</v>
      </c>
      <c r="K1338">
        <v>92896473</v>
      </c>
      <c r="L1338">
        <v>671656</v>
      </c>
      <c r="M1338">
        <v>1</v>
      </c>
      <c r="N1338">
        <v>120114</v>
      </c>
      <c r="O1338" t="s">
        <v>4765</v>
      </c>
      <c r="P1338">
        <v>-833</v>
      </c>
      <c r="Q1338" t="s">
        <v>4766</v>
      </c>
      <c r="R1338" t="s">
        <v>4767</v>
      </c>
      <c r="S1338" t="s">
        <v>32044</v>
      </c>
      <c r="T1338">
        <v>0.59165532650425501</v>
      </c>
      <c r="U1338">
        <v>0.82125442047224695</v>
      </c>
      <c r="V1338">
        <v>-0.47947053858912903</v>
      </c>
      <c r="W1338">
        <v>0.37904639541936203</v>
      </c>
      <c r="X1338">
        <v>0.704072456322962</v>
      </c>
      <c r="Y1338">
        <v>0.221872456935167</v>
      </c>
      <c r="Z1338">
        <v>0.34405403947441998</v>
      </c>
      <c r="AA1338">
        <v>0.79091307082366702</v>
      </c>
      <c r="AB1338">
        <v>-0.98564744725257702</v>
      </c>
      <c r="AC1338">
        <v>0.41328131860909101</v>
      </c>
      <c r="AD1338">
        <v>0.82872126865393902</v>
      </c>
      <c r="AE1338">
        <v>7.0240431919917107E-2</v>
      </c>
      <c r="AF1338">
        <v>0.93929715925925095</v>
      </c>
      <c r="AG1338">
        <v>1</v>
      </c>
      <c r="AH1338">
        <v>0.12271847269877501</v>
      </c>
      <c r="AI1338">
        <v>0.492033168217552</v>
      </c>
      <c r="AJ1338">
        <v>0.78121606160956403</v>
      </c>
      <c r="AK1338">
        <v>0.26591484594043402</v>
      </c>
    </row>
    <row r="1339" spans="1:37" x14ac:dyDescent="0.2">
      <c r="A1339" t="s">
        <v>3579</v>
      </c>
      <c r="B1339">
        <v>92226546</v>
      </c>
      <c r="C1339">
        <v>92226689</v>
      </c>
      <c r="D1339">
        <v>144</v>
      </c>
      <c r="E1339" t="s">
        <v>4770</v>
      </c>
      <c r="F1339">
        <v>11</v>
      </c>
      <c r="G1339" t="s">
        <v>4771</v>
      </c>
      <c r="H1339" t="s">
        <v>30999</v>
      </c>
      <c r="I1339">
        <v>11</v>
      </c>
      <c r="J1339">
        <v>92224818</v>
      </c>
      <c r="K1339">
        <v>92896473</v>
      </c>
      <c r="L1339">
        <v>671656</v>
      </c>
      <c r="M1339">
        <v>1</v>
      </c>
      <c r="N1339">
        <v>120114</v>
      </c>
      <c r="O1339" t="s">
        <v>4765</v>
      </c>
      <c r="P1339">
        <v>1728</v>
      </c>
      <c r="Q1339" t="s">
        <v>4766</v>
      </c>
      <c r="R1339" t="s">
        <v>4767</v>
      </c>
      <c r="S1339" t="s">
        <v>32044</v>
      </c>
      <c r="T1339">
        <v>0.32911398597860803</v>
      </c>
      <c r="U1339">
        <v>0.603102917160658</v>
      </c>
      <c r="V1339">
        <v>24.097219803143201</v>
      </c>
      <c r="W1339">
        <v>0.38920677604595899</v>
      </c>
      <c r="X1339">
        <v>0.704072456322962</v>
      </c>
      <c r="Y1339">
        <v>-23.895585954031699</v>
      </c>
      <c r="Z1339">
        <v>0.48464167878831399</v>
      </c>
      <c r="AA1339">
        <v>0.84435025072159198</v>
      </c>
      <c r="AB1339">
        <v>23.133745755536498</v>
      </c>
      <c r="AC1339">
        <v>0.21073619169722799</v>
      </c>
      <c r="AD1339">
        <v>0.68253123924728298</v>
      </c>
      <c r="AE1339">
        <v>-23.895585954031699</v>
      </c>
      <c r="AF1339">
        <v>0.16793847098801201</v>
      </c>
      <c r="AG1339">
        <v>0.68151250837662902</v>
      </c>
      <c r="AH1339">
        <v>24.097219803143201</v>
      </c>
      <c r="AI1339">
        <v>0.52399907623471598</v>
      </c>
      <c r="AJ1339">
        <v>0.78121606160956403</v>
      </c>
      <c r="AK1339">
        <v>-23.0268305636781</v>
      </c>
    </row>
    <row r="1340" spans="1:37" x14ac:dyDescent="0.2">
      <c r="A1340" t="s">
        <v>3579</v>
      </c>
      <c r="B1340">
        <v>92226689</v>
      </c>
      <c r="C1340">
        <v>92226832</v>
      </c>
      <c r="D1340">
        <v>144</v>
      </c>
      <c r="E1340" t="s">
        <v>4772</v>
      </c>
      <c r="F1340">
        <v>18</v>
      </c>
      <c r="G1340" t="s">
        <v>4773</v>
      </c>
      <c r="H1340" t="s">
        <v>30999</v>
      </c>
      <c r="I1340">
        <v>11</v>
      </c>
      <c r="J1340">
        <v>92224818</v>
      </c>
      <c r="K1340">
        <v>92896473</v>
      </c>
      <c r="L1340">
        <v>671656</v>
      </c>
      <c r="M1340">
        <v>1</v>
      </c>
      <c r="N1340">
        <v>120114</v>
      </c>
      <c r="O1340" t="s">
        <v>4765</v>
      </c>
      <c r="P1340">
        <v>1871</v>
      </c>
      <c r="Q1340" t="s">
        <v>4766</v>
      </c>
      <c r="R1340" t="s">
        <v>4767</v>
      </c>
      <c r="S1340" t="s">
        <v>32044</v>
      </c>
      <c r="T1340">
        <v>0.32911398597860803</v>
      </c>
      <c r="U1340">
        <v>0.603102917160658</v>
      </c>
      <c r="V1340">
        <v>24.097219803143201</v>
      </c>
      <c r="W1340">
        <v>0.38920677604595899</v>
      </c>
      <c r="X1340">
        <v>0.704072456322962</v>
      </c>
      <c r="Y1340">
        <v>-23.895585954031699</v>
      </c>
      <c r="Z1340">
        <v>0.48464167878831399</v>
      </c>
      <c r="AA1340">
        <v>0.84435025072159198</v>
      </c>
      <c r="AB1340">
        <v>23.133745755536498</v>
      </c>
      <c r="AC1340">
        <v>0.21073619169722799</v>
      </c>
      <c r="AD1340">
        <v>0.68253123924728298</v>
      </c>
      <c r="AE1340">
        <v>-23.895585954031699</v>
      </c>
      <c r="AF1340">
        <v>0.16793847098801201</v>
      </c>
      <c r="AG1340">
        <v>0.68151250837662902</v>
      </c>
      <c r="AH1340">
        <v>24.097219803143201</v>
      </c>
      <c r="AI1340">
        <v>0.52399907623471598</v>
      </c>
      <c r="AJ1340">
        <v>0.78121606160956403</v>
      </c>
      <c r="AK1340">
        <v>-23.0268305636781</v>
      </c>
    </row>
    <row r="1341" spans="1:37" x14ac:dyDescent="0.2">
      <c r="A1341" t="s">
        <v>3579</v>
      </c>
      <c r="B1341">
        <v>92866927</v>
      </c>
      <c r="C1341">
        <v>92867090</v>
      </c>
      <c r="D1341">
        <v>164</v>
      </c>
      <c r="E1341" t="s">
        <v>4774</v>
      </c>
      <c r="F1341">
        <v>12</v>
      </c>
      <c r="G1341" t="s">
        <v>4775</v>
      </c>
      <c r="H1341" t="s">
        <v>32045</v>
      </c>
      <c r="I1341">
        <v>11</v>
      </c>
      <c r="J1341">
        <v>92883299</v>
      </c>
      <c r="K1341">
        <v>92890862</v>
      </c>
      <c r="L1341">
        <v>7564</v>
      </c>
      <c r="M1341">
        <v>1</v>
      </c>
      <c r="N1341">
        <v>120114</v>
      </c>
      <c r="O1341" t="s">
        <v>4776</v>
      </c>
      <c r="P1341">
        <v>-16209</v>
      </c>
      <c r="Q1341" t="s">
        <v>4766</v>
      </c>
      <c r="R1341" t="s">
        <v>4767</v>
      </c>
      <c r="S1341" t="s">
        <v>32044</v>
      </c>
      <c r="T1341">
        <v>0.54421053469192604</v>
      </c>
      <c r="U1341">
        <v>0.80321479550967601</v>
      </c>
      <c r="V1341">
        <v>1.38636153763309</v>
      </c>
      <c r="W1341">
        <v>0.49709177864118298</v>
      </c>
      <c r="X1341">
        <v>0.78363289935355196</v>
      </c>
      <c r="Y1341">
        <v>0.56897143412155304</v>
      </c>
      <c r="Z1341">
        <v>0.96726857278496403</v>
      </c>
      <c r="AA1341">
        <v>0.99919698600769702</v>
      </c>
      <c r="AB1341">
        <v>0.42288744307332998</v>
      </c>
      <c r="AC1341">
        <v>0.63966253792798</v>
      </c>
      <c r="AD1341">
        <v>0.87989882095915395</v>
      </c>
      <c r="AE1341">
        <v>0.155255922947095</v>
      </c>
      <c r="AF1341">
        <v>0.22065000948199101</v>
      </c>
      <c r="AG1341">
        <v>0.68151250837662902</v>
      </c>
      <c r="AH1341">
        <v>2.31597213650682</v>
      </c>
      <c r="AI1341">
        <v>0.43521265639500101</v>
      </c>
      <c r="AJ1341">
        <v>0.78121606160956403</v>
      </c>
      <c r="AK1341">
        <v>0.74671009450500703</v>
      </c>
    </row>
    <row r="1342" spans="1:37" x14ac:dyDescent="0.2">
      <c r="A1342" t="s">
        <v>3579</v>
      </c>
      <c r="B1342">
        <v>92867090</v>
      </c>
      <c r="C1342">
        <v>92867253</v>
      </c>
      <c r="D1342">
        <v>164</v>
      </c>
      <c r="E1342" t="s">
        <v>4777</v>
      </c>
      <c r="F1342">
        <v>11</v>
      </c>
      <c r="G1342" t="s">
        <v>4778</v>
      </c>
      <c r="H1342" t="s">
        <v>32045</v>
      </c>
      <c r="I1342">
        <v>11</v>
      </c>
      <c r="J1342">
        <v>92883299</v>
      </c>
      <c r="K1342">
        <v>92890862</v>
      </c>
      <c r="L1342">
        <v>7564</v>
      </c>
      <c r="M1342">
        <v>1</v>
      </c>
      <c r="N1342">
        <v>120114</v>
      </c>
      <c r="O1342" t="s">
        <v>4776</v>
      </c>
      <c r="P1342">
        <v>-16046</v>
      </c>
      <c r="Q1342" t="s">
        <v>4766</v>
      </c>
      <c r="R1342" t="s">
        <v>4767</v>
      </c>
      <c r="S1342" t="s">
        <v>32044</v>
      </c>
      <c r="T1342">
        <v>0.54421053469192604</v>
      </c>
      <c r="U1342">
        <v>0.80321479550967601</v>
      </c>
      <c r="V1342">
        <v>1.3683536131579399</v>
      </c>
      <c r="W1342">
        <v>0.49709177864118298</v>
      </c>
      <c r="X1342">
        <v>0.78363289935355196</v>
      </c>
      <c r="Y1342">
        <v>0.52673139079926301</v>
      </c>
      <c r="Z1342">
        <v>0.96726857278496403</v>
      </c>
      <c r="AA1342">
        <v>0.99919698600769702</v>
      </c>
      <c r="AB1342">
        <v>0.40487951338303402</v>
      </c>
      <c r="AC1342">
        <v>0.63966253792798</v>
      </c>
      <c r="AD1342">
        <v>0.87989882095915395</v>
      </c>
      <c r="AE1342">
        <v>0.154000401038794</v>
      </c>
      <c r="AF1342">
        <v>0.22065000948199101</v>
      </c>
      <c r="AG1342">
        <v>0.68151250837662902</v>
      </c>
      <c r="AH1342">
        <v>2.2979642257632098</v>
      </c>
      <c r="AI1342">
        <v>0.45687063064905098</v>
      </c>
      <c r="AJ1342">
        <v>0.78121606160956403</v>
      </c>
      <c r="AK1342">
        <v>0.67461274463710497</v>
      </c>
    </row>
    <row r="1343" spans="1:37" x14ac:dyDescent="0.2">
      <c r="A1343" t="s">
        <v>3579</v>
      </c>
      <c r="B1343">
        <v>92867253</v>
      </c>
      <c r="C1343">
        <v>92867416</v>
      </c>
      <c r="D1343">
        <v>164</v>
      </c>
      <c r="E1343" t="s">
        <v>4779</v>
      </c>
      <c r="F1343">
        <v>3</v>
      </c>
      <c r="G1343" t="s">
        <v>4780</v>
      </c>
      <c r="H1343" t="s">
        <v>32046</v>
      </c>
      <c r="I1343">
        <v>11</v>
      </c>
      <c r="J1343">
        <v>92883299</v>
      </c>
      <c r="K1343">
        <v>92890862</v>
      </c>
      <c r="L1343">
        <v>7564</v>
      </c>
      <c r="M1343">
        <v>1</v>
      </c>
      <c r="N1343">
        <v>120114</v>
      </c>
      <c r="O1343" t="s">
        <v>4776</v>
      </c>
      <c r="P1343">
        <v>-15883</v>
      </c>
      <c r="Q1343" t="s">
        <v>4766</v>
      </c>
      <c r="R1343" t="s">
        <v>4767</v>
      </c>
      <c r="S1343" t="s">
        <v>32044</v>
      </c>
      <c r="T1343">
        <v>0.54421053469192604</v>
      </c>
      <c r="U1343">
        <v>0.80321479550967601</v>
      </c>
      <c r="V1343">
        <v>1.3683536131579399</v>
      </c>
      <c r="W1343">
        <v>0.49709177864118298</v>
      </c>
      <c r="X1343">
        <v>0.78363289935355196</v>
      </c>
      <c r="Y1343">
        <v>0.31472991687489799</v>
      </c>
      <c r="Z1343">
        <v>0.96726857278496403</v>
      </c>
      <c r="AA1343">
        <v>0.99919698600769702</v>
      </c>
      <c r="AB1343">
        <v>0.40487951338303402</v>
      </c>
      <c r="AC1343">
        <v>0.63966253792798</v>
      </c>
      <c r="AD1343">
        <v>0.87989882095915395</v>
      </c>
      <c r="AE1343">
        <v>2.03550910512116E-2</v>
      </c>
      <c r="AF1343">
        <v>0.22065000948199101</v>
      </c>
      <c r="AG1343">
        <v>0.68151250837662902</v>
      </c>
      <c r="AH1343">
        <v>2.2979642257632098</v>
      </c>
      <c r="AI1343">
        <v>0.45687063064905098</v>
      </c>
      <c r="AJ1343">
        <v>0.78121606160956403</v>
      </c>
      <c r="AK1343">
        <v>0.46261127071274</v>
      </c>
    </row>
    <row r="1344" spans="1:37" x14ac:dyDescent="0.2">
      <c r="A1344" t="s">
        <v>3579</v>
      </c>
      <c r="B1344">
        <v>92881953</v>
      </c>
      <c r="C1344">
        <v>92882232</v>
      </c>
      <c r="D1344">
        <v>280</v>
      </c>
      <c r="E1344" t="s">
        <v>4781</v>
      </c>
      <c r="F1344">
        <v>1</v>
      </c>
      <c r="G1344" t="s">
        <v>4782</v>
      </c>
      <c r="H1344" t="s">
        <v>30999</v>
      </c>
      <c r="I1344">
        <v>11</v>
      </c>
      <c r="J1344">
        <v>92883299</v>
      </c>
      <c r="K1344">
        <v>92890862</v>
      </c>
      <c r="L1344">
        <v>7564</v>
      </c>
      <c r="M1344">
        <v>1</v>
      </c>
      <c r="N1344">
        <v>120114</v>
      </c>
      <c r="O1344" t="s">
        <v>4776</v>
      </c>
      <c r="P1344">
        <v>-1067</v>
      </c>
      <c r="Q1344" t="s">
        <v>4766</v>
      </c>
      <c r="R1344" t="s">
        <v>4767</v>
      </c>
      <c r="S1344" t="s">
        <v>32044</v>
      </c>
      <c r="T1344">
        <v>0.32911398597860803</v>
      </c>
      <c r="U1344">
        <v>0.603102917160658</v>
      </c>
      <c r="V1344">
        <v>24.5102891600568</v>
      </c>
      <c r="W1344">
        <v>0.29261482077562401</v>
      </c>
      <c r="X1344">
        <v>0.704072456322962</v>
      </c>
      <c r="Y1344">
        <v>24.584289738481999</v>
      </c>
      <c r="Z1344">
        <v>0.48464167878831399</v>
      </c>
      <c r="AA1344">
        <v>0.84435025072159198</v>
      </c>
      <c r="AB1344">
        <v>23.546815093436201</v>
      </c>
      <c r="AC1344">
        <v>0.45677901822897599</v>
      </c>
      <c r="AD1344">
        <v>0.82872126865393902</v>
      </c>
      <c r="AE1344">
        <v>23.584289795836199</v>
      </c>
      <c r="AF1344">
        <v>0.16793847098801201</v>
      </c>
      <c r="AG1344">
        <v>0.68151250837662902</v>
      </c>
      <c r="AH1344">
        <v>24.5102891600568</v>
      </c>
      <c r="AI1344">
        <v>0.14667288820271701</v>
      </c>
      <c r="AJ1344">
        <v>0.78121606160956403</v>
      </c>
      <c r="AK1344">
        <v>24.584289738481999</v>
      </c>
    </row>
    <row r="1345" spans="1:37" x14ac:dyDescent="0.2">
      <c r="A1345" t="s">
        <v>3579</v>
      </c>
      <c r="B1345">
        <v>93839522</v>
      </c>
      <c r="C1345">
        <v>93839673</v>
      </c>
      <c r="D1345">
        <v>152</v>
      </c>
      <c r="E1345" t="s">
        <v>4783</v>
      </c>
      <c r="F1345">
        <v>2</v>
      </c>
      <c r="G1345" t="s">
        <v>4784</v>
      </c>
      <c r="H1345" t="s">
        <v>32047</v>
      </c>
      <c r="I1345">
        <v>11</v>
      </c>
      <c r="J1345">
        <v>93818232</v>
      </c>
      <c r="K1345">
        <v>93850618</v>
      </c>
      <c r="L1345">
        <v>32387</v>
      </c>
      <c r="M1345">
        <v>2</v>
      </c>
      <c r="N1345">
        <v>387804</v>
      </c>
      <c r="O1345" t="s">
        <v>4785</v>
      </c>
      <c r="P1345">
        <v>10945</v>
      </c>
      <c r="Q1345" t="s">
        <v>4786</v>
      </c>
      <c r="R1345" t="s">
        <v>4787</v>
      </c>
      <c r="S1345" t="s">
        <v>32048</v>
      </c>
      <c r="T1345">
        <v>0.152084254673993</v>
      </c>
      <c r="U1345">
        <v>0.603102917160658</v>
      </c>
      <c r="V1345">
        <v>25.039912420568498</v>
      </c>
      <c r="W1345">
        <v>0.29261482077562401</v>
      </c>
      <c r="X1345">
        <v>0.704072456322962</v>
      </c>
      <c r="Y1345">
        <v>23.847324182551901</v>
      </c>
      <c r="Z1345">
        <v>0.306975110376564</v>
      </c>
      <c r="AA1345">
        <v>0.72610664078822296</v>
      </c>
      <c r="AB1345">
        <v>24.076438336325001</v>
      </c>
      <c r="AC1345">
        <v>0.27780950890804001</v>
      </c>
      <c r="AD1345">
        <v>0.68253123924728298</v>
      </c>
      <c r="AE1345">
        <v>24.113913039652498</v>
      </c>
      <c r="AF1345">
        <v>4.6407610929182198E-2</v>
      </c>
      <c r="AG1345">
        <v>0.476038960109122</v>
      </c>
      <c r="AH1345">
        <v>25.039912420568498</v>
      </c>
      <c r="AI1345">
        <v>0.59609816080359102</v>
      </c>
      <c r="AJ1345">
        <v>0.78121606160956403</v>
      </c>
      <c r="AK1345">
        <v>0.65287500577653701</v>
      </c>
    </row>
    <row r="1346" spans="1:37" x14ac:dyDescent="0.2">
      <c r="A1346" t="s">
        <v>3579</v>
      </c>
      <c r="B1346">
        <v>94161171</v>
      </c>
      <c r="C1346">
        <v>94161460</v>
      </c>
      <c r="D1346">
        <v>290</v>
      </c>
      <c r="E1346" t="s">
        <v>4788</v>
      </c>
      <c r="F1346">
        <v>3</v>
      </c>
      <c r="G1346" t="s">
        <v>4789</v>
      </c>
      <c r="H1346" t="s">
        <v>32049</v>
      </c>
      <c r="I1346">
        <v>11</v>
      </c>
      <c r="J1346">
        <v>94185439</v>
      </c>
      <c r="K1346">
        <v>94279573</v>
      </c>
      <c r="L1346">
        <v>94135</v>
      </c>
      <c r="M1346">
        <v>1</v>
      </c>
      <c r="N1346">
        <v>105369435</v>
      </c>
      <c r="O1346" t="s">
        <v>4790</v>
      </c>
      <c r="P1346">
        <v>-23979</v>
      </c>
      <c r="Q1346" t="s">
        <v>40</v>
      </c>
      <c r="R1346" t="s">
        <v>4791</v>
      </c>
      <c r="S1346" t="s">
        <v>32050</v>
      </c>
      <c r="T1346">
        <v>0.32911398597860803</v>
      </c>
      <c r="U1346">
        <v>0.603102917160658</v>
      </c>
      <c r="V1346">
        <v>23.995716013101202</v>
      </c>
      <c r="W1346">
        <v>0.94541066367716797</v>
      </c>
      <c r="X1346">
        <v>0.95159051474143896</v>
      </c>
      <c r="Y1346">
        <v>0.17623356371941801</v>
      </c>
      <c r="Z1346">
        <v>0.306975110376564</v>
      </c>
      <c r="AA1346">
        <v>0.72610664078822296</v>
      </c>
      <c r="AB1346">
        <v>24.0827982318363</v>
      </c>
      <c r="AC1346">
        <v>0.71753805159658501</v>
      </c>
      <c r="AD1346">
        <v>0.87989882095915395</v>
      </c>
      <c r="AE1346">
        <v>-0.82376635434588696</v>
      </c>
      <c r="AF1346">
        <v>0.64997455747578503</v>
      </c>
      <c r="AG1346">
        <v>0.80674443595273604</v>
      </c>
      <c r="AH1346">
        <v>0.90059905698929099</v>
      </c>
      <c r="AI1346">
        <v>0.59609816080359102</v>
      </c>
      <c r="AJ1346">
        <v>0.78121606160956403</v>
      </c>
      <c r="AK1346">
        <v>1.0449889539616399</v>
      </c>
    </row>
    <row r="1347" spans="1:37" x14ac:dyDescent="0.2">
      <c r="A1347" t="s">
        <v>3579</v>
      </c>
      <c r="B1347">
        <v>94351876</v>
      </c>
      <c r="C1347">
        <v>94352027</v>
      </c>
      <c r="D1347">
        <v>152</v>
      </c>
      <c r="E1347" t="s">
        <v>4792</v>
      </c>
      <c r="F1347">
        <v>2</v>
      </c>
      <c r="G1347" t="s">
        <v>4793</v>
      </c>
      <c r="H1347" t="s">
        <v>31000</v>
      </c>
      <c r="I1347">
        <v>11</v>
      </c>
      <c r="J1347">
        <v>94305593</v>
      </c>
      <c r="K1347">
        <v>94307721</v>
      </c>
      <c r="L1347">
        <v>2129</v>
      </c>
      <c r="M1347">
        <v>1</v>
      </c>
      <c r="N1347">
        <v>390243</v>
      </c>
      <c r="O1347" t="s">
        <v>4794</v>
      </c>
      <c r="P1347">
        <v>46283</v>
      </c>
      <c r="Q1347" t="s">
        <v>4795</v>
      </c>
      <c r="R1347" t="s">
        <v>4796</v>
      </c>
      <c r="S1347" t="s">
        <v>32051</v>
      </c>
      <c r="T1347">
        <v>0.35387198439864398</v>
      </c>
      <c r="U1347">
        <v>0.603102917160658</v>
      </c>
      <c r="V1347">
        <v>-22.333833417283302</v>
      </c>
      <c r="W1347">
        <v>0.38920677604595899</v>
      </c>
      <c r="X1347">
        <v>0.704072456322962</v>
      </c>
      <c r="Y1347">
        <v>-22.202588909996599</v>
      </c>
      <c r="Z1347">
        <v>0.184235113180511</v>
      </c>
      <c r="AA1347">
        <v>0.72610664078822296</v>
      </c>
      <c r="AB1347">
        <v>-22.333833417283302</v>
      </c>
      <c r="AC1347">
        <v>0.21073619169722799</v>
      </c>
      <c r="AD1347">
        <v>0.68253123924728298</v>
      </c>
      <c r="AE1347">
        <v>-22.202588909996599</v>
      </c>
      <c r="AF1347">
        <v>0.501741946288212</v>
      </c>
      <c r="AG1347">
        <v>0.80674443595273604</v>
      </c>
      <c r="AH1347">
        <v>-21.404222992093999</v>
      </c>
      <c r="AI1347">
        <v>0.52399907623471598</v>
      </c>
      <c r="AJ1347">
        <v>0.78121606160956403</v>
      </c>
      <c r="AK1347">
        <v>-21.333833690194101</v>
      </c>
    </row>
    <row r="1348" spans="1:37" x14ac:dyDescent="0.2">
      <c r="A1348" t="s">
        <v>3579</v>
      </c>
      <c r="B1348">
        <v>95412171</v>
      </c>
      <c r="C1348">
        <v>95412212</v>
      </c>
      <c r="D1348">
        <v>42</v>
      </c>
      <c r="E1348" t="s">
        <v>4797</v>
      </c>
      <c r="F1348">
        <v>1</v>
      </c>
      <c r="G1348" t="s">
        <v>4798</v>
      </c>
      <c r="H1348" t="s">
        <v>31000</v>
      </c>
      <c r="I1348">
        <v>11</v>
      </c>
      <c r="J1348">
        <v>95232571</v>
      </c>
      <c r="K1348">
        <v>95234104</v>
      </c>
      <c r="L1348">
        <v>1534</v>
      </c>
      <c r="M1348">
        <v>1</v>
      </c>
      <c r="N1348">
        <v>100129203</v>
      </c>
      <c r="O1348" t="s">
        <v>4799</v>
      </c>
      <c r="P1348">
        <v>179600</v>
      </c>
      <c r="Q1348" t="s">
        <v>40</v>
      </c>
      <c r="R1348" t="s">
        <v>4800</v>
      </c>
      <c r="S1348" t="s">
        <v>32052</v>
      </c>
      <c r="T1348">
        <v>0.17308923567461099</v>
      </c>
      <c r="U1348">
        <v>0.603102917160658</v>
      </c>
      <c r="V1348">
        <v>-25.079997707920199</v>
      </c>
      <c r="W1348">
        <v>0.20525741147413201</v>
      </c>
      <c r="X1348">
        <v>0.704072456322962</v>
      </c>
      <c r="Y1348">
        <v>-24.948753178515901</v>
      </c>
      <c r="Z1348">
        <v>5.50355599158565E-2</v>
      </c>
      <c r="AA1348">
        <v>0.72610664078822296</v>
      </c>
      <c r="AB1348">
        <v>-25.079997707920199</v>
      </c>
      <c r="AC1348">
        <v>7.0489011448141195E-2</v>
      </c>
      <c r="AD1348">
        <v>0.57684129297949804</v>
      </c>
      <c r="AE1348">
        <v>-24.948753178515901</v>
      </c>
      <c r="AF1348">
        <v>0.32549523997010099</v>
      </c>
      <c r="AG1348">
        <v>0.70473078222419605</v>
      </c>
      <c r="AH1348">
        <v>-24.150387072614102</v>
      </c>
      <c r="AI1348">
        <v>0.35038410267202102</v>
      </c>
      <c r="AJ1348">
        <v>0.78121606160956403</v>
      </c>
      <c r="AK1348">
        <v>-24.0799977485966</v>
      </c>
    </row>
    <row r="1349" spans="1:37" x14ac:dyDescent="0.2">
      <c r="A1349" t="s">
        <v>3579</v>
      </c>
      <c r="B1349">
        <v>95436801</v>
      </c>
      <c r="C1349">
        <v>95436977</v>
      </c>
      <c r="D1349">
        <v>177</v>
      </c>
      <c r="E1349" t="s">
        <v>4801</v>
      </c>
      <c r="F1349">
        <v>2</v>
      </c>
      <c r="G1349" t="s">
        <v>4802</v>
      </c>
      <c r="H1349" t="s">
        <v>31000</v>
      </c>
      <c r="I1349">
        <v>11</v>
      </c>
      <c r="J1349">
        <v>95232571</v>
      </c>
      <c r="K1349">
        <v>95234104</v>
      </c>
      <c r="L1349">
        <v>1534</v>
      </c>
      <c r="M1349">
        <v>1</v>
      </c>
      <c r="N1349">
        <v>100129203</v>
      </c>
      <c r="O1349" t="s">
        <v>4799</v>
      </c>
      <c r="P1349">
        <v>204230</v>
      </c>
      <c r="Q1349" t="s">
        <v>40</v>
      </c>
      <c r="R1349" t="s">
        <v>4800</v>
      </c>
      <c r="S1349" t="s">
        <v>32052</v>
      </c>
      <c r="T1349">
        <v>0.583211159830616</v>
      </c>
      <c r="U1349">
        <v>0.81360520874211995</v>
      </c>
      <c r="V1349">
        <v>-0.17723148160744201</v>
      </c>
      <c r="W1349">
        <v>0.280953098756627</v>
      </c>
      <c r="X1349">
        <v>0.704072456322962</v>
      </c>
      <c r="Y1349">
        <v>0.64607706396381204</v>
      </c>
      <c r="Z1349">
        <v>0.49716615025021699</v>
      </c>
      <c r="AA1349">
        <v>0.84521697243271998</v>
      </c>
      <c r="AB1349">
        <v>1.00684016329986</v>
      </c>
      <c r="AC1349">
        <v>5.2459583805477703E-2</v>
      </c>
      <c r="AD1349">
        <v>0.57684129297949804</v>
      </c>
      <c r="AE1349">
        <v>-0.35392287251899601</v>
      </c>
      <c r="AF1349">
        <v>0.80618802876324702</v>
      </c>
      <c r="AG1349">
        <v>0.91333021003096004</v>
      </c>
      <c r="AH1349">
        <v>-1.2072624668562999</v>
      </c>
      <c r="AI1349">
        <v>0.63502732279614804</v>
      </c>
      <c r="AJ1349">
        <v>0.81104508058742797</v>
      </c>
      <c r="AK1349">
        <v>1.5148324485737501</v>
      </c>
    </row>
    <row r="1350" spans="1:37" x14ac:dyDescent="0.2">
      <c r="A1350" t="s">
        <v>3579</v>
      </c>
      <c r="B1350">
        <v>95436977</v>
      </c>
      <c r="C1350">
        <v>95437153</v>
      </c>
      <c r="D1350">
        <v>177</v>
      </c>
      <c r="E1350" t="s">
        <v>4803</v>
      </c>
      <c r="F1350">
        <v>2</v>
      </c>
      <c r="G1350" t="s">
        <v>2290</v>
      </c>
      <c r="H1350" t="s">
        <v>31000</v>
      </c>
      <c r="I1350">
        <v>11</v>
      </c>
      <c r="J1350">
        <v>95232571</v>
      </c>
      <c r="K1350">
        <v>95234104</v>
      </c>
      <c r="L1350">
        <v>1534</v>
      </c>
      <c r="M1350">
        <v>1</v>
      </c>
      <c r="N1350">
        <v>100129203</v>
      </c>
      <c r="O1350" t="s">
        <v>4799</v>
      </c>
      <c r="P1350">
        <v>204406</v>
      </c>
      <c r="Q1350" t="s">
        <v>40</v>
      </c>
      <c r="R1350" t="s">
        <v>4800</v>
      </c>
      <c r="S1350" t="s">
        <v>32052</v>
      </c>
      <c r="T1350">
        <v>0.583211159830616</v>
      </c>
      <c r="U1350">
        <v>0.81360520874211995</v>
      </c>
      <c r="V1350">
        <v>-0.17723148160744201</v>
      </c>
      <c r="W1350">
        <v>0.280953098756627</v>
      </c>
      <c r="X1350">
        <v>0.704072456322962</v>
      </c>
      <c r="Y1350">
        <v>0.64607706396381204</v>
      </c>
      <c r="Z1350">
        <v>0.49716615025021699</v>
      </c>
      <c r="AA1350">
        <v>0.84521697243271998</v>
      </c>
      <c r="AB1350">
        <v>1.00684016329986</v>
      </c>
      <c r="AC1350">
        <v>5.2459583805477703E-2</v>
      </c>
      <c r="AD1350">
        <v>0.57684129297949804</v>
      </c>
      <c r="AE1350">
        <v>-0.35392287251899601</v>
      </c>
      <c r="AF1350">
        <v>0.80618802876324702</v>
      </c>
      <c r="AG1350">
        <v>0.91333021003096004</v>
      </c>
      <c r="AH1350">
        <v>-1.2072624668562999</v>
      </c>
      <c r="AI1350">
        <v>0.63502732279614804</v>
      </c>
      <c r="AJ1350">
        <v>0.81104508058742797</v>
      </c>
      <c r="AK1350">
        <v>1.5148324485737501</v>
      </c>
    </row>
    <row r="1351" spans="1:37" x14ac:dyDescent="0.2">
      <c r="A1351" t="s">
        <v>3579</v>
      </c>
      <c r="B1351">
        <v>95631410</v>
      </c>
      <c r="C1351">
        <v>95631584</v>
      </c>
      <c r="D1351">
        <v>175</v>
      </c>
      <c r="E1351" t="s">
        <v>4804</v>
      </c>
      <c r="F1351">
        <v>1</v>
      </c>
      <c r="G1351" t="s">
        <v>4805</v>
      </c>
      <c r="H1351" t="s">
        <v>32053</v>
      </c>
      <c r="I1351">
        <v>11</v>
      </c>
      <c r="J1351">
        <v>95698086</v>
      </c>
      <c r="K1351">
        <v>95700623</v>
      </c>
      <c r="L1351">
        <v>2538</v>
      </c>
      <c r="M1351">
        <v>1</v>
      </c>
      <c r="N1351">
        <v>107984377</v>
      </c>
      <c r="O1351" t="s">
        <v>4806</v>
      </c>
      <c r="P1351">
        <v>-66502</v>
      </c>
      <c r="Q1351" t="s">
        <v>40</v>
      </c>
      <c r="R1351" t="s">
        <v>4807</v>
      </c>
      <c r="S1351" t="s">
        <v>32054</v>
      </c>
      <c r="T1351">
        <v>3.5551012810344097E-2</v>
      </c>
      <c r="U1351">
        <v>0.603102917160658</v>
      </c>
      <c r="V1351">
        <v>24.630890575563601</v>
      </c>
      <c r="W1351">
        <v>0.82227413402121297</v>
      </c>
      <c r="X1351">
        <v>0.95159051474143896</v>
      </c>
      <c r="Y1351">
        <v>-0.88452537576534296</v>
      </c>
      <c r="Z1351">
        <v>6.2807925220854099E-2</v>
      </c>
      <c r="AA1351">
        <v>0.72610664078822296</v>
      </c>
      <c r="AB1351">
        <v>24.068649885581902</v>
      </c>
      <c r="AC1351">
        <v>0.49858561435820198</v>
      </c>
      <c r="AD1351">
        <v>0.87989882095915395</v>
      </c>
      <c r="AE1351">
        <v>-1.6893474712651599</v>
      </c>
      <c r="AF1351">
        <v>6.8413615681688897E-2</v>
      </c>
      <c r="AG1351">
        <v>0.60400337402173399</v>
      </c>
      <c r="AH1351">
        <v>2.6409892107929802</v>
      </c>
      <c r="AI1351">
        <v>0.89212609271138599</v>
      </c>
      <c r="AJ1351">
        <v>0.98621344597861504</v>
      </c>
      <c r="AK1351">
        <v>-0.10638201649192</v>
      </c>
    </row>
    <row r="1352" spans="1:37" x14ac:dyDescent="0.2">
      <c r="A1352" t="s">
        <v>3579</v>
      </c>
      <c r="B1352">
        <v>95631584</v>
      </c>
      <c r="C1352">
        <v>95631758</v>
      </c>
      <c r="D1352">
        <v>175</v>
      </c>
      <c r="E1352" t="s">
        <v>4808</v>
      </c>
      <c r="F1352">
        <v>3</v>
      </c>
      <c r="G1352" t="s">
        <v>4809</v>
      </c>
      <c r="H1352" t="s">
        <v>32053</v>
      </c>
      <c r="I1352">
        <v>11</v>
      </c>
      <c r="J1352">
        <v>95698086</v>
      </c>
      <c r="K1352">
        <v>95700623</v>
      </c>
      <c r="L1352">
        <v>2538</v>
      </c>
      <c r="M1352">
        <v>1</v>
      </c>
      <c r="N1352">
        <v>107984377</v>
      </c>
      <c r="O1352" t="s">
        <v>4806</v>
      </c>
      <c r="P1352">
        <v>-66328</v>
      </c>
      <c r="Q1352" t="s">
        <v>40</v>
      </c>
      <c r="R1352" t="s">
        <v>4807</v>
      </c>
      <c r="S1352" t="s">
        <v>32054</v>
      </c>
      <c r="T1352">
        <v>3.5551012810344097E-2</v>
      </c>
      <c r="U1352">
        <v>0.603102917160658</v>
      </c>
      <c r="V1352">
        <v>24.630890575563601</v>
      </c>
      <c r="W1352">
        <v>0.82227413402121297</v>
      </c>
      <c r="X1352">
        <v>0.95159051474143896</v>
      </c>
      <c r="Y1352">
        <v>-0.88452537576534296</v>
      </c>
      <c r="Z1352">
        <v>6.2807925220854099E-2</v>
      </c>
      <c r="AA1352">
        <v>0.72610664078822296</v>
      </c>
      <c r="AB1352">
        <v>24.068649885581902</v>
      </c>
      <c r="AC1352">
        <v>0.49858561435820198</v>
      </c>
      <c r="AD1352">
        <v>0.87989882095915395</v>
      </c>
      <c r="AE1352">
        <v>-1.6893474712651599</v>
      </c>
      <c r="AF1352">
        <v>6.8413615681688897E-2</v>
      </c>
      <c r="AG1352">
        <v>0.60400337402173399</v>
      </c>
      <c r="AH1352">
        <v>2.6409892107929802</v>
      </c>
      <c r="AI1352">
        <v>0.89212609271138599</v>
      </c>
      <c r="AJ1352">
        <v>0.98621344597861504</v>
      </c>
      <c r="AK1352">
        <v>-0.10638201649192</v>
      </c>
    </row>
    <row r="1353" spans="1:37" x14ac:dyDescent="0.2">
      <c r="A1353" t="s">
        <v>3579</v>
      </c>
      <c r="B1353">
        <v>98617781</v>
      </c>
      <c r="C1353">
        <v>98617931</v>
      </c>
      <c r="D1353">
        <v>151</v>
      </c>
      <c r="E1353" t="s">
        <v>4810</v>
      </c>
      <c r="F1353">
        <v>1</v>
      </c>
      <c r="G1353" t="s">
        <v>4811</v>
      </c>
      <c r="H1353" t="s">
        <v>31000</v>
      </c>
      <c r="I1353">
        <v>11</v>
      </c>
      <c r="J1353">
        <v>99020949</v>
      </c>
      <c r="K1353">
        <v>100358885</v>
      </c>
      <c r="L1353">
        <v>1337937</v>
      </c>
      <c r="M1353">
        <v>1</v>
      </c>
      <c r="N1353">
        <v>53942</v>
      </c>
      <c r="O1353" t="s">
        <v>4812</v>
      </c>
      <c r="P1353">
        <v>-403018</v>
      </c>
      <c r="Q1353" t="s">
        <v>4813</v>
      </c>
      <c r="R1353" t="s">
        <v>4814</v>
      </c>
      <c r="S1353" t="s">
        <v>32055</v>
      </c>
      <c r="T1353">
        <v>0.97979524468909096</v>
      </c>
      <c r="U1353">
        <v>1</v>
      </c>
      <c r="V1353">
        <v>-0.66386796009100302</v>
      </c>
      <c r="W1353">
        <v>0.113079289867903</v>
      </c>
      <c r="X1353">
        <v>0.704072456322962</v>
      </c>
      <c r="Y1353">
        <v>-25.191492931234102</v>
      </c>
      <c r="Z1353">
        <v>0.53052895265546796</v>
      </c>
      <c r="AA1353">
        <v>0.84521697243271998</v>
      </c>
      <c r="AB1353">
        <v>-1.62734200462914</v>
      </c>
      <c r="AC1353">
        <v>0.10683406973163299</v>
      </c>
      <c r="AD1353">
        <v>0.68253123924728298</v>
      </c>
      <c r="AE1353">
        <v>-5.2672016063709703</v>
      </c>
      <c r="AF1353">
        <v>0.47948624871920598</v>
      </c>
      <c r="AG1353">
        <v>0.80674443595273604</v>
      </c>
      <c r="AH1353">
        <v>0.26574266426599102</v>
      </c>
      <c r="AI1353">
        <v>0.17351581260912399</v>
      </c>
      <c r="AJ1353">
        <v>0.78121606160956403</v>
      </c>
      <c r="AK1353">
        <v>-24.3833400122322</v>
      </c>
    </row>
    <row r="1354" spans="1:37" x14ac:dyDescent="0.2">
      <c r="A1354" t="s">
        <v>3579</v>
      </c>
      <c r="B1354">
        <v>98617931</v>
      </c>
      <c r="C1354">
        <v>98618081</v>
      </c>
      <c r="D1354">
        <v>151</v>
      </c>
      <c r="E1354" t="s">
        <v>4815</v>
      </c>
      <c r="F1354">
        <v>1</v>
      </c>
      <c r="G1354" t="s">
        <v>4816</v>
      </c>
      <c r="H1354" t="s">
        <v>31000</v>
      </c>
      <c r="I1354">
        <v>11</v>
      </c>
      <c r="J1354">
        <v>99020949</v>
      </c>
      <c r="K1354">
        <v>100358885</v>
      </c>
      <c r="L1354">
        <v>1337937</v>
      </c>
      <c r="M1354">
        <v>1</v>
      </c>
      <c r="N1354">
        <v>53942</v>
      </c>
      <c r="O1354" t="s">
        <v>4812</v>
      </c>
      <c r="P1354">
        <v>-402868</v>
      </c>
      <c r="Q1354" t="s">
        <v>4813</v>
      </c>
      <c r="R1354" t="s">
        <v>4814</v>
      </c>
      <c r="S1354" t="s">
        <v>32055</v>
      </c>
      <c r="T1354">
        <v>0.97979524468909096</v>
      </c>
      <c r="U1354">
        <v>1</v>
      </c>
      <c r="V1354">
        <v>-0.66386796009100302</v>
      </c>
      <c r="W1354">
        <v>0.113079289867903</v>
      </c>
      <c r="X1354">
        <v>0.704072456322962</v>
      </c>
      <c r="Y1354">
        <v>-25.191492931234102</v>
      </c>
      <c r="Z1354">
        <v>0.53052895265546796</v>
      </c>
      <c r="AA1354">
        <v>0.84521697243271998</v>
      </c>
      <c r="AB1354">
        <v>-1.62734200462914</v>
      </c>
      <c r="AC1354">
        <v>0.10683406973163299</v>
      </c>
      <c r="AD1354">
        <v>0.68253123924728298</v>
      </c>
      <c r="AE1354">
        <v>-5.2672016063709703</v>
      </c>
      <c r="AF1354">
        <v>0.47948624871920598</v>
      </c>
      <c r="AG1354">
        <v>0.80674443595273604</v>
      </c>
      <c r="AH1354">
        <v>0.26574266426599102</v>
      </c>
      <c r="AI1354">
        <v>0.17351581260912399</v>
      </c>
      <c r="AJ1354">
        <v>0.78121606160956403</v>
      </c>
      <c r="AK1354">
        <v>-24.3833400122322</v>
      </c>
    </row>
    <row r="1355" spans="1:37" x14ac:dyDescent="0.2">
      <c r="A1355" t="s">
        <v>3579</v>
      </c>
      <c r="B1355">
        <v>99594546</v>
      </c>
      <c r="C1355">
        <v>99594697</v>
      </c>
      <c r="D1355">
        <v>152</v>
      </c>
      <c r="E1355" t="s">
        <v>4817</v>
      </c>
      <c r="F1355">
        <v>1</v>
      </c>
      <c r="G1355" t="s">
        <v>4818</v>
      </c>
      <c r="H1355" t="s">
        <v>32056</v>
      </c>
      <c r="I1355">
        <v>11</v>
      </c>
      <c r="J1355">
        <v>99556146</v>
      </c>
      <c r="K1355">
        <v>99558334</v>
      </c>
      <c r="L1355">
        <v>2189</v>
      </c>
      <c r="M1355">
        <v>1</v>
      </c>
      <c r="N1355">
        <v>53942</v>
      </c>
      <c r="O1355" t="s">
        <v>4819</v>
      </c>
      <c r="P1355">
        <v>38400</v>
      </c>
      <c r="Q1355" t="s">
        <v>4813</v>
      </c>
      <c r="R1355" t="s">
        <v>4814</v>
      </c>
      <c r="S1355" t="s">
        <v>32055</v>
      </c>
      <c r="T1355">
        <v>0.82201178951968801</v>
      </c>
      <c r="U1355">
        <v>1</v>
      </c>
      <c r="V1355">
        <v>0.64130909384810797</v>
      </c>
      <c r="W1355">
        <v>0.31011240821087399</v>
      </c>
      <c r="X1355">
        <v>0.704072456322962</v>
      </c>
      <c r="Y1355">
        <v>-0.97485283828295999</v>
      </c>
      <c r="Z1355">
        <v>0.93145302002172803</v>
      </c>
      <c r="AA1355">
        <v>0.99919698600769702</v>
      </c>
      <c r="AB1355">
        <v>0.41673613019038203</v>
      </c>
      <c r="AC1355">
        <v>0.24541965341257799</v>
      </c>
      <c r="AD1355">
        <v>0.68253123924728298</v>
      </c>
      <c r="AE1355">
        <v>-1.1244843811836001</v>
      </c>
      <c r="AF1355">
        <v>0.67135979433347703</v>
      </c>
      <c r="AG1355">
        <v>0.828830385301774</v>
      </c>
      <c r="AH1355">
        <v>0.57551675849184802</v>
      </c>
      <c r="AI1355">
        <v>0.45295284522305401</v>
      </c>
      <c r="AJ1355">
        <v>0.78121606160956403</v>
      </c>
      <c r="AK1355">
        <v>-0.52562509327369999</v>
      </c>
    </row>
    <row r="1356" spans="1:37" x14ac:dyDescent="0.2">
      <c r="A1356" t="s">
        <v>3579</v>
      </c>
      <c r="B1356">
        <v>100286316</v>
      </c>
      <c r="C1356">
        <v>100286470</v>
      </c>
      <c r="D1356">
        <v>155</v>
      </c>
      <c r="E1356" t="s">
        <v>4820</v>
      </c>
      <c r="F1356">
        <v>2</v>
      </c>
      <c r="G1356" t="s">
        <v>4821</v>
      </c>
      <c r="H1356" t="s">
        <v>32057</v>
      </c>
      <c r="I1356">
        <v>11</v>
      </c>
      <c r="J1356">
        <v>100191177</v>
      </c>
      <c r="K1356">
        <v>100356289</v>
      </c>
      <c r="L1356">
        <v>165113</v>
      </c>
      <c r="M1356">
        <v>1</v>
      </c>
      <c r="N1356">
        <v>53942</v>
      </c>
      <c r="O1356" t="s">
        <v>4822</v>
      </c>
      <c r="P1356">
        <v>95139</v>
      </c>
      <c r="Q1356" t="s">
        <v>4813</v>
      </c>
      <c r="R1356" t="s">
        <v>4814</v>
      </c>
      <c r="S1356" t="s">
        <v>32055</v>
      </c>
      <c r="T1356">
        <v>3.0156437104401999E-2</v>
      </c>
      <c r="U1356">
        <v>0.603102917160658</v>
      </c>
      <c r="V1356">
        <v>4.8054478521753898</v>
      </c>
      <c r="W1356">
        <v>0.26862423956085202</v>
      </c>
      <c r="X1356">
        <v>0.704072456322962</v>
      </c>
      <c r="Y1356">
        <v>0.52234748550072596</v>
      </c>
      <c r="Z1356">
        <v>9.4629052994316606E-2</v>
      </c>
      <c r="AA1356">
        <v>0.72610664078822296</v>
      </c>
      <c r="AB1356">
        <v>3.9640059151734901</v>
      </c>
      <c r="AC1356">
        <v>0.55613556664351005</v>
      </c>
      <c r="AD1356">
        <v>0.87989882095915395</v>
      </c>
      <c r="AE1356">
        <v>0.102734798381794</v>
      </c>
      <c r="AF1356">
        <v>1.5926611980492202E-2</v>
      </c>
      <c r="AG1356">
        <v>0.476038960109122</v>
      </c>
      <c r="AH1356">
        <v>3.9906089756475298</v>
      </c>
      <c r="AI1356">
        <v>0.164839146589189</v>
      </c>
      <c r="AJ1356">
        <v>0.78121606160956403</v>
      </c>
      <c r="AK1356">
        <v>0.72424163506713901</v>
      </c>
    </row>
    <row r="1357" spans="1:37" x14ac:dyDescent="0.2">
      <c r="A1357" t="s">
        <v>3579</v>
      </c>
      <c r="B1357">
        <v>100286470</v>
      </c>
      <c r="C1357">
        <v>100286624</v>
      </c>
      <c r="D1357">
        <v>155</v>
      </c>
      <c r="E1357" t="s">
        <v>4823</v>
      </c>
      <c r="F1357">
        <v>1</v>
      </c>
      <c r="G1357" t="s">
        <v>4824</v>
      </c>
      <c r="H1357" t="s">
        <v>32057</v>
      </c>
      <c r="I1357">
        <v>11</v>
      </c>
      <c r="J1357">
        <v>100191177</v>
      </c>
      <c r="K1357">
        <v>100356289</v>
      </c>
      <c r="L1357">
        <v>165113</v>
      </c>
      <c r="M1357">
        <v>1</v>
      </c>
      <c r="N1357">
        <v>53942</v>
      </c>
      <c r="O1357" t="s">
        <v>4822</v>
      </c>
      <c r="P1357">
        <v>95293</v>
      </c>
      <c r="Q1357" t="s">
        <v>4813</v>
      </c>
      <c r="R1357" t="s">
        <v>4814</v>
      </c>
      <c r="S1357" t="s">
        <v>32055</v>
      </c>
      <c r="T1357">
        <v>3.0156437104401999E-2</v>
      </c>
      <c r="U1357">
        <v>0.603102917160658</v>
      </c>
      <c r="V1357">
        <v>4.8054478521753898</v>
      </c>
      <c r="W1357">
        <v>0.26862423956085202</v>
      </c>
      <c r="X1357">
        <v>0.704072456322962</v>
      </c>
      <c r="Y1357">
        <v>0.52234748550072596</v>
      </c>
      <c r="Z1357">
        <v>9.4629052994316606E-2</v>
      </c>
      <c r="AA1357">
        <v>0.72610664078822296</v>
      </c>
      <c r="AB1357">
        <v>3.9640059151734901</v>
      </c>
      <c r="AC1357">
        <v>0.55613556664351005</v>
      </c>
      <c r="AD1357">
        <v>0.87989882095915395</v>
      </c>
      <c r="AE1357">
        <v>0.102734798381794</v>
      </c>
      <c r="AF1357">
        <v>1.5926611980492202E-2</v>
      </c>
      <c r="AG1357">
        <v>0.476038960109122</v>
      </c>
      <c r="AH1357">
        <v>3.9906089756475298</v>
      </c>
      <c r="AI1357">
        <v>0.164839146589189</v>
      </c>
      <c r="AJ1357">
        <v>0.78121606160956403</v>
      </c>
      <c r="AK1357">
        <v>0.72424163506713901</v>
      </c>
    </row>
    <row r="1358" spans="1:37" x14ac:dyDescent="0.2">
      <c r="A1358" t="s">
        <v>3579</v>
      </c>
      <c r="B1358">
        <v>100452448</v>
      </c>
      <c r="C1358">
        <v>100452623</v>
      </c>
      <c r="D1358">
        <v>176</v>
      </c>
      <c r="E1358" t="s">
        <v>4825</v>
      </c>
      <c r="F1358">
        <v>2</v>
      </c>
      <c r="G1358" t="s">
        <v>4826</v>
      </c>
      <c r="H1358" t="s">
        <v>31000</v>
      </c>
      <c r="I1358">
        <v>11</v>
      </c>
      <c r="J1358">
        <v>100687288</v>
      </c>
      <c r="K1358">
        <v>100993941</v>
      </c>
      <c r="L1358">
        <v>306654</v>
      </c>
      <c r="M1358">
        <v>1</v>
      </c>
      <c r="N1358">
        <v>143872</v>
      </c>
      <c r="O1358" t="s">
        <v>4827</v>
      </c>
      <c r="P1358">
        <v>-234665</v>
      </c>
      <c r="Q1358" t="s">
        <v>4828</v>
      </c>
      <c r="R1358" t="s">
        <v>4829</v>
      </c>
      <c r="S1358" t="s">
        <v>32058</v>
      </c>
      <c r="T1358">
        <v>5.9069478535332703E-2</v>
      </c>
      <c r="U1358">
        <v>0.603102917160658</v>
      </c>
      <c r="V1358">
        <v>3.9846800415389598</v>
      </c>
      <c r="W1358">
        <v>0.25384545422922999</v>
      </c>
      <c r="X1358">
        <v>0.704072456322962</v>
      </c>
      <c r="Y1358">
        <v>0.42699260466313299</v>
      </c>
      <c r="Z1358">
        <v>0.29745465422369399</v>
      </c>
      <c r="AA1358">
        <v>0.72610664078822296</v>
      </c>
      <c r="AB1358">
        <v>3.0212059506075502</v>
      </c>
      <c r="AC1358">
        <v>0.30665104035698998</v>
      </c>
      <c r="AD1358">
        <v>0.68773325147593101</v>
      </c>
      <c r="AE1358">
        <v>0.20477592747617901</v>
      </c>
      <c r="AF1358">
        <v>5.5874243385239603E-3</v>
      </c>
      <c r="AG1358">
        <v>0.476038960109122</v>
      </c>
      <c r="AH1358">
        <v>4.9142902154465</v>
      </c>
      <c r="AI1358">
        <v>0.34246751910642997</v>
      </c>
      <c r="AJ1358">
        <v>0.78121606160956403</v>
      </c>
      <c r="AK1358">
        <v>0.45294778104174699</v>
      </c>
    </row>
    <row r="1359" spans="1:37" x14ac:dyDescent="0.2">
      <c r="A1359" t="s">
        <v>3579</v>
      </c>
      <c r="B1359">
        <v>100452623</v>
      </c>
      <c r="C1359">
        <v>100452798</v>
      </c>
      <c r="D1359">
        <v>176</v>
      </c>
      <c r="E1359" t="s">
        <v>4830</v>
      </c>
      <c r="F1359">
        <v>1</v>
      </c>
      <c r="G1359" t="s">
        <v>3866</v>
      </c>
      <c r="H1359" t="s">
        <v>31000</v>
      </c>
      <c r="I1359">
        <v>11</v>
      </c>
      <c r="J1359">
        <v>100687288</v>
      </c>
      <c r="K1359">
        <v>100993941</v>
      </c>
      <c r="L1359">
        <v>306654</v>
      </c>
      <c r="M1359">
        <v>1</v>
      </c>
      <c r="N1359">
        <v>143872</v>
      </c>
      <c r="O1359" t="s">
        <v>4827</v>
      </c>
      <c r="P1359">
        <v>-234490</v>
      </c>
      <c r="Q1359" t="s">
        <v>4828</v>
      </c>
      <c r="R1359" t="s">
        <v>4829</v>
      </c>
      <c r="S1359" t="s">
        <v>32058</v>
      </c>
      <c r="T1359">
        <v>5.9069478535332703E-2</v>
      </c>
      <c r="U1359">
        <v>0.603102917160658</v>
      </c>
      <c r="V1359">
        <v>3.8750680567851301</v>
      </c>
      <c r="W1359">
        <v>0.25384545422922999</v>
      </c>
      <c r="X1359">
        <v>0.704072456322962</v>
      </c>
      <c r="Y1359">
        <v>0.28701765244756899</v>
      </c>
      <c r="Z1359">
        <v>0.29745465422369399</v>
      </c>
      <c r="AA1359">
        <v>0.72610664078822296</v>
      </c>
      <c r="AB1359">
        <v>2.9115939684621099</v>
      </c>
      <c r="AC1359">
        <v>0.30665104035698998</v>
      </c>
      <c r="AD1359">
        <v>0.68773325147593101</v>
      </c>
      <c r="AE1359">
        <v>4.5307698618542502E-2</v>
      </c>
      <c r="AF1359">
        <v>5.5874243385239603E-3</v>
      </c>
      <c r="AG1359">
        <v>0.476038960109122</v>
      </c>
      <c r="AH1359">
        <v>4.8046782306926703</v>
      </c>
      <c r="AI1359">
        <v>0.32736381021059202</v>
      </c>
      <c r="AJ1359">
        <v>0.78121606160956403</v>
      </c>
      <c r="AK1359">
        <v>0.392818719750745</v>
      </c>
    </row>
    <row r="1360" spans="1:37" x14ac:dyDescent="0.2">
      <c r="A1360" t="s">
        <v>3579</v>
      </c>
      <c r="B1360">
        <v>100480804</v>
      </c>
      <c r="C1360">
        <v>100480972</v>
      </c>
      <c r="D1360">
        <v>169</v>
      </c>
      <c r="E1360" t="s">
        <v>4831</v>
      </c>
      <c r="F1360">
        <v>1</v>
      </c>
      <c r="G1360" t="s">
        <v>4832</v>
      </c>
      <c r="H1360" t="s">
        <v>31000</v>
      </c>
      <c r="I1360">
        <v>11</v>
      </c>
      <c r="J1360">
        <v>100687288</v>
      </c>
      <c r="K1360">
        <v>100993941</v>
      </c>
      <c r="L1360">
        <v>306654</v>
      </c>
      <c r="M1360">
        <v>1</v>
      </c>
      <c r="N1360">
        <v>143872</v>
      </c>
      <c r="O1360" t="s">
        <v>4827</v>
      </c>
      <c r="P1360">
        <v>-206316</v>
      </c>
      <c r="Q1360" t="s">
        <v>4828</v>
      </c>
      <c r="R1360" t="s">
        <v>4829</v>
      </c>
      <c r="S1360" t="s">
        <v>32058</v>
      </c>
      <c r="T1360">
        <v>2.7257525939321299E-2</v>
      </c>
      <c r="U1360">
        <v>0.603102917160658</v>
      </c>
      <c r="V1360">
        <v>4.7960536955211897</v>
      </c>
      <c r="W1360">
        <v>1</v>
      </c>
      <c r="X1360">
        <v>1</v>
      </c>
      <c r="Y1360">
        <v>-0.33521518221589602</v>
      </c>
      <c r="Z1360">
        <v>0.134874576471674</v>
      </c>
      <c r="AA1360">
        <v>0.72610664078822296</v>
      </c>
      <c r="AB1360">
        <v>3.8977464138667499</v>
      </c>
      <c r="AC1360">
        <v>0.51773129198787704</v>
      </c>
      <c r="AD1360">
        <v>0.87989882095915395</v>
      </c>
      <c r="AE1360">
        <v>-0.26011633247653199</v>
      </c>
      <c r="AF1360">
        <v>6.0155474623304296E-3</v>
      </c>
      <c r="AG1360">
        <v>0.476038960109122</v>
      </c>
      <c r="AH1360">
        <v>4.5734526208764503</v>
      </c>
      <c r="AI1360">
        <v>0.66136788977169603</v>
      </c>
      <c r="AJ1360">
        <v>0.83537416865133296</v>
      </c>
      <c r="AK1360">
        <v>-0.25287898390166302</v>
      </c>
    </row>
    <row r="1361" spans="1:37" x14ac:dyDescent="0.2">
      <c r="A1361" t="s">
        <v>3579</v>
      </c>
      <c r="B1361">
        <v>100480972</v>
      </c>
      <c r="C1361">
        <v>100481140</v>
      </c>
      <c r="D1361">
        <v>169</v>
      </c>
      <c r="E1361" t="s">
        <v>4833</v>
      </c>
      <c r="F1361">
        <v>3</v>
      </c>
      <c r="G1361" t="s">
        <v>4834</v>
      </c>
      <c r="H1361" t="s">
        <v>31000</v>
      </c>
      <c r="I1361">
        <v>11</v>
      </c>
      <c r="J1361">
        <v>100687288</v>
      </c>
      <c r="K1361">
        <v>100993941</v>
      </c>
      <c r="L1361">
        <v>306654</v>
      </c>
      <c r="M1361">
        <v>1</v>
      </c>
      <c r="N1361">
        <v>143872</v>
      </c>
      <c r="O1361" t="s">
        <v>4827</v>
      </c>
      <c r="P1361">
        <v>-206148</v>
      </c>
      <c r="Q1361" t="s">
        <v>4828</v>
      </c>
      <c r="R1361" t="s">
        <v>4829</v>
      </c>
      <c r="S1361" t="s">
        <v>32058</v>
      </c>
      <c r="T1361">
        <v>1.21847780208323E-2</v>
      </c>
      <c r="U1361">
        <v>0.603102917160658</v>
      </c>
      <c r="V1361">
        <v>5.0831418380341598</v>
      </c>
      <c r="W1361">
        <v>1</v>
      </c>
      <c r="X1361">
        <v>1</v>
      </c>
      <c r="Y1361">
        <v>-5.6368949764122898E-2</v>
      </c>
      <c r="Z1361">
        <v>8.9807045993863702E-2</v>
      </c>
      <c r="AA1361">
        <v>0.72610664078822296</v>
      </c>
      <c r="AB1361">
        <v>4.1732910620516597</v>
      </c>
      <c r="AC1361">
        <v>0.75383781844474096</v>
      </c>
      <c r="AD1361">
        <v>0.87989882095915395</v>
      </c>
      <c r="AE1361">
        <v>0.17320607349898601</v>
      </c>
      <c r="AF1361">
        <v>1.67451366194917E-3</v>
      </c>
      <c r="AG1361">
        <v>0.476038960109122</v>
      </c>
      <c r="AH1361">
        <v>4.8605407633894204</v>
      </c>
      <c r="AI1361">
        <v>0.86966190386540798</v>
      </c>
      <c r="AJ1361">
        <v>0.98264488833203201</v>
      </c>
      <c r="AK1361">
        <v>-0.23619502212416399</v>
      </c>
    </row>
    <row r="1362" spans="1:37" x14ac:dyDescent="0.2">
      <c r="A1362" t="s">
        <v>3579</v>
      </c>
      <c r="B1362">
        <v>100481140</v>
      </c>
      <c r="C1362">
        <v>100481308</v>
      </c>
      <c r="D1362">
        <v>169</v>
      </c>
      <c r="E1362" t="s">
        <v>4835</v>
      </c>
      <c r="F1362">
        <v>1</v>
      </c>
      <c r="G1362" t="s">
        <v>4836</v>
      </c>
      <c r="H1362" t="s">
        <v>31000</v>
      </c>
      <c r="I1362">
        <v>11</v>
      </c>
      <c r="J1362">
        <v>100687288</v>
      </c>
      <c r="K1362">
        <v>100993941</v>
      </c>
      <c r="L1362">
        <v>306654</v>
      </c>
      <c r="M1362">
        <v>1</v>
      </c>
      <c r="N1362">
        <v>143872</v>
      </c>
      <c r="O1362" t="s">
        <v>4827</v>
      </c>
      <c r="P1362">
        <v>-205980</v>
      </c>
      <c r="Q1362" t="s">
        <v>4828</v>
      </c>
      <c r="R1362" t="s">
        <v>4829</v>
      </c>
      <c r="S1362" t="s">
        <v>32058</v>
      </c>
      <c r="T1362">
        <v>1.21847780208323E-2</v>
      </c>
      <c r="U1362">
        <v>0.603102917160658</v>
      </c>
      <c r="V1362">
        <v>5.0831418380341598</v>
      </c>
      <c r="W1362">
        <v>1</v>
      </c>
      <c r="X1362">
        <v>1</v>
      </c>
      <c r="Y1362">
        <v>-5.6368949764122898E-2</v>
      </c>
      <c r="Z1362">
        <v>8.9807045993863702E-2</v>
      </c>
      <c r="AA1362">
        <v>0.72610664078822296</v>
      </c>
      <c r="AB1362">
        <v>4.1732910620516597</v>
      </c>
      <c r="AC1362">
        <v>0.75383781844474096</v>
      </c>
      <c r="AD1362">
        <v>0.87989882095915395</v>
      </c>
      <c r="AE1362">
        <v>0.17320607349898601</v>
      </c>
      <c r="AF1362">
        <v>1.67451366194917E-3</v>
      </c>
      <c r="AG1362">
        <v>0.476038960109122</v>
      </c>
      <c r="AH1362">
        <v>4.8605407633894204</v>
      </c>
      <c r="AI1362">
        <v>0.86966190386540798</v>
      </c>
      <c r="AJ1362">
        <v>0.98264488833203201</v>
      </c>
      <c r="AK1362">
        <v>-0.23619502212416399</v>
      </c>
    </row>
    <row r="1363" spans="1:37" x14ac:dyDescent="0.2">
      <c r="A1363" t="s">
        <v>3579</v>
      </c>
      <c r="B1363">
        <v>101245698</v>
      </c>
      <c r="C1363">
        <v>101245849</v>
      </c>
      <c r="D1363">
        <v>152</v>
      </c>
      <c r="E1363" t="s">
        <v>4837</v>
      </c>
      <c r="F1363">
        <v>1</v>
      </c>
      <c r="G1363" t="s">
        <v>4838</v>
      </c>
      <c r="H1363" t="s">
        <v>31000</v>
      </c>
      <c r="I1363">
        <v>11</v>
      </c>
      <c r="J1363">
        <v>101148150</v>
      </c>
      <c r="K1363">
        <v>101209591</v>
      </c>
      <c r="L1363">
        <v>61442</v>
      </c>
      <c r="M1363">
        <v>1</v>
      </c>
      <c r="N1363">
        <v>101054525</v>
      </c>
      <c r="O1363" t="s">
        <v>4839</v>
      </c>
      <c r="P1363">
        <v>97548</v>
      </c>
      <c r="Q1363" t="s">
        <v>40</v>
      </c>
      <c r="R1363" t="s">
        <v>4840</v>
      </c>
      <c r="S1363" t="s">
        <v>32059</v>
      </c>
      <c r="T1363">
        <v>0.152084254673993</v>
      </c>
      <c r="U1363">
        <v>0.603102917160658</v>
      </c>
      <c r="V1363">
        <v>25.215953065995901</v>
      </c>
      <c r="W1363">
        <v>0.123414495547065</v>
      </c>
      <c r="X1363">
        <v>0.704072456322962</v>
      </c>
      <c r="Y1363">
        <v>25.289953645588799</v>
      </c>
      <c r="Z1363">
        <v>0.306975110376564</v>
      </c>
      <c r="AA1363">
        <v>0.72610664078822296</v>
      </c>
      <c r="AB1363">
        <v>24.2524789771884</v>
      </c>
      <c r="AC1363">
        <v>0.27780950890804001</v>
      </c>
      <c r="AD1363">
        <v>0.68253123924728298</v>
      </c>
      <c r="AE1363">
        <v>24.289953680756199</v>
      </c>
      <c r="AF1363">
        <v>4.6407610929182198E-2</v>
      </c>
      <c r="AG1363">
        <v>0.476038960109122</v>
      </c>
      <c r="AH1363">
        <v>25.215953065995901</v>
      </c>
      <c r="AI1363">
        <v>3.6185182304427702E-2</v>
      </c>
      <c r="AJ1363">
        <v>0.78121606160956403</v>
      </c>
      <c r="AK1363">
        <v>25.289953645588799</v>
      </c>
    </row>
    <row r="1364" spans="1:37" x14ac:dyDescent="0.2">
      <c r="A1364" t="s">
        <v>3579</v>
      </c>
      <c r="B1364">
        <v>102192294</v>
      </c>
      <c r="C1364">
        <v>102192592</v>
      </c>
      <c r="D1364">
        <v>299</v>
      </c>
      <c r="E1364" t="s">
        <v>4841</v>
      </c>
      <c r="F1364">
        <v>0</v>
      </c>
      <c r="G1364" t="s">
        <v>4842</v>
      </c>
      <c r="H1364" t="s">
        <v>32060</v>
      </c>
      <c r="I1364">
        <v>11</v>
      </c>
      <c r="J1364">
        <v>102186081</v>
      </c>
      <c r="K1364">
        <v>102230579</v>
      </c>
      <c r="L1364">
        <v>44499</v>
      </c>
      <c r="M1364">
        <v>1</v>
      </c>
      <c r="N1364">
        <v>10413</v>
      </c>
      <c r="O1364" t="s">
        <v>4843</v>
      </c>
      <c r="P1364">
        <v>6213</v>
      </c>
      <c r="Q1364" t="s">
        <v>4844</v>
      </c>
      <c r="R1364" t="s">
        <v>4845</v>
      </c>
      <c r="S1364" t="s">
        <v>32061</v>
      </c>
      <c r="T1364">
        <v>0.29910708687459298</v>
      </c>
      <c r="U1364">
        <v>0.603102917160658</v>
      </c>
      <c r="V1364">
        <v>0.361059046920511</v>
      </c>
      <c r="W1364">
        <v>0.82334044518041904</v>
      </c>
      <c r="X1364">
        <v>0.95159051474143896</v>
      </c>
      <c r="Y1364">
        <v>0.429280869769183</v>
      </c>
      <c r="Z1364">
        <v>0.693404429441695</v>
      </c>
      <c r="AA1364">
        <v>0.84521697243271998</v>
      </c>
      <c r="AB1364">
        <v>-0.60241503869084401</v>
      </c>
      <c r="AC1364">
        <v>0.63966253792798</v>
      </c>
      <c r="AD1364">
        <v>0.87989882095915395</v>
      </c>
      <c r="AE1364">
        <v>-0.57071909014801003</v>
      </c>
      <c r="AF1364">
        <v>7.5586582389297496E-2</v>
      </c>
      <c r="AG1364">
        <v>0.61808266485207697</v>
      </c>
      <c r="AH1364">
        <v>1.2906696721025399</v>
      </c>
      <c r="AI1364">
        <v>0.393720794027765</v>
      </c>
      <c r="AJ1364">
        <v>0.78121606160956403</v>
      </c>
      <c r="AK1364">
        <v>1.2980362919037201</v>
      </c>
    </row>
    <row r="1365" spans="1:37" x14ac:dyDescent="0.2">
      <c r="A1365" t="s">
        <v>3579</v>
      </c>
      <c r="B1365">
        <v>102374254</v>
      </c>
      <c r="C1365">
        <v>102374426</v>
      </c>
      <c r="D1365">
        <v>173</v>
      </c>
      <c r="E1365" t="s">
        <v>4846</v>
      </c>
      <c r="F1365">
        <v>1</v>
      </c>
      <c r="G1365" t="s">
        <v>4847</v>
      </c>
      <c r="H1365" t="s">
        <v>32062</v>
      </c>
      <c r="I1365">
        <v>11</v>
      </c>
      <c r="J1365">
        <v>102362742</v>
      </c>
      <c r="K1365">
        <v>102377597</v>
      </c>
      <c r="L1365">
        <v>14856</v>
      </c>
      <c r="M1365">
        <v>1</v>
      </c>
      <c r="N1365">
        <v>329</v>
      </c>
      <c r="O1365" t="s">
        <v>4848</v>
      </c>
      <c r="P1365">
        <v>11512</v>
      </c>
      <c r="Q1365" t="s">
        <v>4849</v>
      </c>
      <c r="R1365" t="s">
        <v>4850</v>
      </c>
      <c r="S1365" t="s">
        <v>32063</v>
      </c>
      <c r="T1365">
        <v>0.644035865418358</v>
      </c>
      <c r="U1365">
        <v>0.84904924635754497</v>
      </c>
      <c r="V1365">
        <v>0.38879138845535899</v>
      </c>
      <c r="W1365">
        <v>0.123414495547065</v>
      </c>
      <c r="X1365">
        <v>0.704072456322962</v>
      </c>
      <c r="Y1365">
        <v>23.520416065396599</v>
      </c>
      <c r="Z1365">
        <v>0.53052895265546796</v>
      </c>
      <c r="AA1365">
        <v>0.84521697243271998</v>
      </c>
      <c r="AB1365">
        <v>-0.31975725290186102</v>
      </c>
      <c r="AC1365">
        <v>7.45953562860492E-2</v>
      </c>
      <c r="AD1365">
        <v>0.592168439978217</v>
      </c>
      <c r="AE1365">
        <v>23.8229608711993</v>
      </c>
      <c r="AF1365">
        <v>0.77173648502780101</v>
      </c>
      <c r="AG1365">
        <v>0.88417364479730298</v>
      </c>
      <c r="AH1365">
        <v>1.00689558808374</v>
      </c>
      <c r="AI1365">
        <v>0.67042866055193195</v>
      </c>
      <c r="AJ1365">
        <v>0.84166368640718703</v>
      </c>
      <c r="AK1365">
        <v>0.59187900001897598</v>
      </c>
    </row>
    <row r="1366" spans="1:37" x14ac:dyDescent="0.2">
      <c r="A1366" t="s">
        <v>3579</v>
      </c>
      <c r="B1366">
        <v>102374426</v>
      </c>
      <c r="C1366">
        <v>102374598</v>
      </c>
      <c r="D1366">
        <v>173</v>
      </c>
      <c r="E1366" t="s">
        <v>4851</v>
      </c>
      <c r="F1366">
        <v>4</v>
      </c>
      <c r="G1366" t="s">
        <v>4852</v>
      </c>
      <c r="H1366" t="s">
        <v>32062</v>
      </c>
      <c r="I1366">
        <v>11</v>
      </c>
      <c r="J1366">
        <v>102362742</v>
      </c>
      <c r="K1366">
        <v>102377597</v>
      </c>
      <c r="L1366">
        <v>14856</v>
      </c>
      <c r="M1366">
        <v>1</v>
      </c>
      <c r="N1366">
        <v>329</v>
      </c>
      <c r="O1366" t="s">
        <v>4848</v>
      </c>
      <c r="P1366">
        <v>11684</v>
      </c>
      <c r="Q1366" t="s">
        <v>4849</v>
      </c>
      <c r="R1366" t="s">
        <v>4850</v>
      </c>
      <c r="S1366" t="s">
        <v>32063</v>
      </c>
      <c r="T1366">
        <v>0.644035865418358</v>
      </c>
      <c r="U1366">
        <v>0.84904924635754497</v>
      </c>
      <c r="V1366">
        <v>0.38879138845535899</v>
      </c>
      <c r="W1366">
        <v>0.123414495547065</v>
      </c>
      <c r="X1366">
        <v>0.704072456322962</v>
      </c>
      <c r="Y1366">
        <v>23.520416065396599</v>
      </c>
      <c r="Z1366">
        <v>0.53052895265546796</v>
      </c>
      <c r="AA1366">
        <v>0.84521697243271998</v>
      </c>
      <c r="AB1366">
        <v>-0.31975725290186102</v>
      </c>
      <c r="AC1366">
        <v>7.45953562860492E-2</v>
      </c>
      <c r="AD1366">
        <v>0.592168439978217</v>
      </c>
      <c r="AE1366">
        <v>23.8229608711993</v>
      </c>
      <c r="AF1366">
        <v>0.77173648502780101</v>
      </c>
      <c r="AG1366">
        <v>0.88417364479730298</v>
      </c>
      <c r="AH1366">
        <v>1.00689558808374</v>
      </c>
      <c r="AI1366">
        <v>0.67042866055193195</v>
      </c>
      <c r="AJ1366">
        <v>0.84166368640718703</v>
      </c>
      <c r="AK1366">
        <v>0.59187900001897598</v>
      </c>
    </row>
    <row r="1367" spans="1:37" x14ac:dyDescent="0.2">
      <c r="A1367" t="s">
        <v>3579</v>
      </c>
      <c r="B1367">
        <v>102374598</v>
      </c>
      <c r="C1367">
        <v>102374770</v>
      </c>
      <c r="D1367">
        <v>173</v>
      </c>
      <c r="E1367" t="s">
        <v>4853</v>
      </c>
      <c r="F1367">
        <v>4</v>
      </c>
      <c r="G1367" t="s">
        <v>4854</v>
      </c>
      <c r="H1367" t="s">
        <v>32062</v>
      </c>
      <c r="I1367">
        <v>11</v>
      </c>
      <c r="J1367">
        <v>102362742</v>
      </c>
      <c r="K1367">
        <v>102377597</v>
      </c>
      <c r="L1367">
        <v>14856</v>
      </c>
      <c r="M1367">
        <v>1</v>
      </c>
      <c r="N1367">
        <v>329</v>
      </c>
      <c r="O1367" t="s">
        <v>4848</v>
      </c>
      <c r="P1367">
        <v>11856</v>
      </c>
      <c r="Q1367" t="s">
        <v>4849</v>
      </c>
      <c r="R1367" t="s">
        <v>4850</v>
      </c>
      <c r="S1367" t="s">
        <v>32063</v>
      </c>
      <c r="T1367">
        <v>0.644035865418358</v>
      </c>
      <c r="U1367">
        <v>0.84904924635754497</v>
      </c>
      <c r="V1367">
        <v>0.71922638798410499</v>
      </c>
      <c r="W1367">
        <v>0.123414495547065</v>
      </c>
      <c r="X1367">
        <v>0.704072456322962</v>
      </c>
      <c r="Y1367">
        <v>23.520416065396599</v>
      </c>
      <c r="Z1367">
        <v>0.53052895265546796</v>
      </c>
      <c r="AA1367">
        <v>0.84521697243271998</v>
      </c>
      <c r="AB1367">
        <v>1.06777466268844E-2</v>
      </c>
      <c r="AC1367">
        <v>7.45953562860492E-2</v>
      </c>
      <c r="AD1367">
        <v>0.592168439978217</v>
      </c>
      <c r="AE1367">
        <v>23.742615531073302</v>
      </c>
      <c r="AF1367">
        <v>0.77173648502780101</v>
      </c>
      <c r="AG1367">
        <v>0.88417364479730298</v>
      </c>
      <c r="AH1367">
        <v>1.26696099169056</v>
      </c>
      <c r="AI1367">
        <v>0.67042866055193195</v>
      </c>
      <c r="AJ1367">
        <v>0.84166368640718703</v>
      </c>
      <c r="AK1367">
        <v>0.72968999051550798</v>
      </c>
    </row>
    <row r="1368" spans="1:37" x14ac:dyDescent="0.2">
      <c r="A1368" t="s">
        <v>3579</v>
      </c>
      <c r="B1368">
        <v>102746525</v>
      </c>
      <c r="C1368">
        <v>102746707</v>
      </c>
      <c r="D1368">
        <v>183</v>
      </c>
      <c r="E1368" t="s">
        <v>4855</v>
      </c>
      <c r="F1368">
        <v>1</v>
      </c>
      <c r="G1368" t="s">
        <v>4856</v>
      </c>
      <c r="H1368" t="s">
        <v>30987</v>
      </c>
      <c r="I1368">
        <v>11</v>
      </c>
      <c r="J1368">
        <v>102746968</v>
      </c>
      <c r="K1368">
        <v>102831511</v>
      </c>
      <c r="L1368">
        <v>84544</v>
      </c>
      <c r="M1368">
        <v>1</v>
      </c>
      <c r="N1368">
        <v>100288077</v>
      </c>
      <c r="O1368" t="s">
        <v>4857</v>
      </c>
      <c r="P1368">
        <v>-261</v>
      </c>
      <c r="Q1368" t="s">
        <v>4858</v>
      </c>
      <c r="R1368" t="s">
        <v>4859</v>
      </c>
      <c r="S1368" t="s">
        <v>32064</v>
      </c>
      <c r="T1368">
        <v>0.27615329656722498</v>
      </c>
      <c r="U1368">
        <v>0.603102917160658</v>
      </c>
      <c r="V1368">
        <v>2.67999515755288</v>
      </c>
      <c r="W1368">
        <v>0.46193634366738701</v>
      </c>
      <c r="X1368">
        <v>0.75726018452522603</v>
      </c>
      <c r="Y1368">
        <v>0.82189627371108098</v>
      </c>
      <c r="Z1368">
        <v>0.34079228555837798</v>
      </c>
      <c r="AA1368">
        <v>0.78595912572444204</v>
      </c>
      <c r="AB1368">
        <v>1.9694435180132801</v>
      </c>
      <c r="AC1368">
        <v>0.29322603974765099</v>
      </c>
      <c r="AD1368">
        <v>0.68253123924728298</v>
      </c>
      <c r="AE1368">
        <v>0.47842039303877198</v>
      </c>
      <c r="AF1368">
        <v>0.35044498323680101</v>
      </c>
      <c r="AG1368">
        <v>0.74289508271920801</v>
      </c>
      <c r="AH1368">
        <v>2.4922307989761299</v>
      </c>
      <c r="AI1368">
        <v>0.89212609271138599</v>
      </c>
      <c r="AJ1368">
        <v>0.98621344597861504</v>
      </c>
      <c r="AK1368">
        <v>0.80973867210959705</v>
      </c>
    </row>
    <row r="1369" spans="1:37" x14ac:dyDescent="0.2">
      <c r="A1369" t="s">
        <v>3579</v>
      </c>
      <c r="B1369">
        <v>102746707</v>
      </c>
      <c r="C1369">
        <v>102746889</v>
      </c>
      <c r="D1369">
        <v>183</v>
      </c>
      <c r="E1369" t="s">
        <v>4860</v>
      </c>
      <c r="F1369">
        <v>3</v>
      </c>
      <c r="G1369" t="s">
        <v>4861</v>
      </c>
      <c r="H1369" t="s">
        <v>30987</v>
      </c>
      <c r="I1369">
        <v>11</v>
      </c>
      <c r="J1369">
        <v>102746968</v>
      </c>
      <c r="K1369">
        <v>102831511</v>
      </c>
      <c r="L1369">
        <v>84544</v>
      </c>
      <c r="M1369">
        <v>1</v>
      </c>
      <c r="N1369">
        <v>100288077</v>
      </c>
      <c r="O1369" t="s">
        <v>4857</v>
      </c>
      <c r="P1369">
        <v>-79</v>
      </c>
      <c r="Q1369" t="s">
        <v>4858</v>
      </c>
      <c r="R1369" t="s">
        <v>4859</v>
      </c>
      <c r="S1369" t="s">
        <v>32064</v>
      </c>
      <c r="T1369">
        <v>0.27615329656722498</v>
      </c>
      <c r="U1369">
        <v>0.603102917160658</v>
      </c>
      <c r="V1369">
        <v>2.67999515755288</v>
      </c>
      <c r="W1369">
        <v>0.46193634366738701</v>
      </c>
      <c r="X1369">
        <v>0.75726018452522603</v>
      </c>
      <c r="Y1369">
        <v>0.82189627371108098</v>
      </c>
      <c r="Z1369">
        <v>0.34079228555837798</v>
      </c>
      <c r="AA1369">
        <v>0.78595912572444204</v>
      </c>
      <c r="AB1369">
        <v>1.9694435180132801</v>
      </c>
      <c r="AC1369">
        <v>0.29322603974765099</v>
      </c>
      <c r="AD1369">
        <v>0.68253123924728298</v>
      </c>
      <c r="AE1369">
        <v>0.47842039303877198</v>
      </c>
      <c r="AF1369">
        <v>0.35044498323680101</v>
      </c>
      <c r="AG1369">
        <v>0.74289508271920801</v>
      </c>
      <c r="AH1369">
        <v>2.4922307989761299</v>
      </c>
      <c r="AI1369">
        <v>0.89212609271138599</v>
      </c>
      <c r="AJ1369">
        <v>0.98621344597861504</v>
      </c>
      <c r="AK1369">
        <v>0.80973867210959705</v>
      </c>
    </row>
    <row r="1370" spans="1:37" x14ac:dyDescent="0.2">
      <c r="A1370" t="s">
        <v>3579</v>
      </c>
      <c r="B1370">
        <v>102757411</v>
      </c>
      <c r="C1370">
        <v>102757561</v>
      </c>
      <c r="D1370">
        <v>151</v>
      </c>
      <c r="E1370" t="s">
        <v>4862</v>
      </c>
      <c r="F1370">
        <v>2</v>
      </c>
      <c r="G1370" t="s">
        <v>4863</v>
      </c>
      <c r="H1370" t="s">
        <v>32065</v>
      </c>
      <c r="I1370">
        <v>11</v>
      </c>
      <c r="J1370">
        <v>102746968</v>
      </c>
      <c r="K1370">
        <v>102831511</v>
      </c>
      <c r="L1370">
        <v>84544</v>
      </c>
      <c r="M1370">
        <v>1</v>
      </c>
      <c r="N1370">
        <v>100288077</v>
      </c>
      <c r="O1370" t="s">
        <v>4857</v>
      </c>
      <c r="P1370">
        <v>10443</v>
      </c>
      <c r="Q1370" t="s">
        <v>4858</v>
      </c>
      <c r="R1370" t="s">
        <v>4859</v>
      </c>
      <c r="S1370" t="s">
        <v>32064</v>
      </c>
      <c r="T1370">
        <v>2.7972730375969701E-2</v>
      </c>
      <c r="U1370">
        <v>0.603102917160658</v>
      </c>
      <c r="V1370">
        <v>2.0803651663739999</v>
      </c>
      <c r="W1370">
        <v>8.1439705566756004E-2</v>
      </c>
      <c r="X1370">
        <v>0.704072456322962</v>
      </c>
      <c r="Y1370">
        <v>-1.5092999351460901</v>
      </c>
      <c r="Z1370">
        <v>0.19840972457457401</v>
      </c>
      <c r="AA1370">
        <v>0.72610664078822296</v>
      </c>
      <c r="AB1370">
        <v>1.38196959382308</v>
      </c>
      <c r="AC1370">
        <v>2.50594910919116E-2</v>
      </c>
      <c r="AD1370">
        <v>0.57684129297949804</v>
      </c>
      <c r="AE1370">
        <v>-1.53531519500569</v>
      </c>
      <c r="AF1370">
        <v>3.0492209511504302E-3</v>
      </c>
      <c r="AG1370">
        <v>0.476038960109122</v>
      </c>
      <c r="AH1370">
        <v>2.1520711919573698</v>
      </c>
      <c r="AI1370">
        <v>0.24786701668217301</v>
      </c>
      <c r="AJ1370">
        <v>0.78121606160956403</v>
      </c>
      <c r="AK1370">
        <v>-0.99648240523482501</v>
      </c>
    </row>
    <row r="1371" spans="1:37" x14ac:dyDescent="0.2">
      <c r="A1371" t="s">
        <v>3579</v>
      </c>
      <c r="B1371">
        <v>105572070</v>
      </c>
      <c r="C1371">
        <v>105572197</v>
      </c>
      <c r="D1371">
        <v>128</v>
      </c>
      <c r="E1371" t="s">
        <v>4864</v>
      </c>
      <c r="F1371">
        <v>3</v>
      </c>
      <c r="G1371" t="s">
        <v>4865</v>
      </c>
      <c r="H1371" t="s">
        <v>31000</v>
      </c>
      <c r="I1371">
        <v>11</v>
      </c>
      <c r="J1371">
        <v>105609994</v>
      </c>
      <c r="K1371">
        <v>105612434</v>
      </c>
      <c r="L1371">
        <v>2441</v>
      </c>
      <c r="M1371">
        <v>1</v>
      </c>
      <c r="N1371">
        <v>2893</v>
      </c>
      <c r="O1371" t="s">
        <v>4866</v>
      </c>
      <c r="P1371">
        <v>-37797</v>
      </c>
      <c r="Q1371" t="s">
        <v>4867</v>
      </c>
      <c r="R1371" t="s">
        <v>4868</v>
      </c>
      <c r="S1371" t="s">
        <v>32066</v>
      </c>
      <c r="T1371" t="s">
        <v>40</v>
      </c>
      <c r="U1371" t="s">
        <v>40</v>
      </c>
      <c r="V1371">
        <v>0</v>
      </c>
      <c r="W1371">
        <v>0.29261482077562401</v>
      </c>
      <c r="X1371">
        <v>0.704072456322962</v>
      </c>
      <c r="Y1371">
        <v>24.939544274784399</v>
      </c>
      <c r="Z1371">
        <v>0.306975110376564</v>
      </c>
      <c r="AA1371">
        <v>0.72610664078822296</v>
      </c>
      <c r="AB1371">
        <v>24.701862094808</v>
      </c>
      <c r="AC1371">
        <v>0.27780950890804001</v>
      </c>
      <c r="AD1371">
        <v>0.68253123924728298</v>
      </c>
      <c r="AE1371">
        <v>24.739336798871101</v>
      </c>
      <c r="AF1371">
        <v>0.32549523997010099</v>
      </c>
      <c r="AG1371">
        <v>0.70473078222419605</v>
      </c>
      <c r="AH1371">
        <v>-24.6653362201384</v>
      </c>
      <c r="AI1371">
        <v>0.56157887380500204</v>
      </c>
      <c r="AJ1371">
        <v>0.78121606160956403</v>
      </c>
      <c r="AK1371">
        <v>1.577134992245</v>
      </c>
    </row>
    <row r="1372" spans="1:37" x14ac:dyDescent="0.2">
      <c r="A1372" t="s">
        <v>3579</v>
      </c>
      <c r="B1372">
        <v>106420962</v>
      </c>
      <c r="C1372">
        <v>106421109</v>
      </c>
      <c r="D1372">
        <v>148</v>
      </c>
      <c r="E1372" t="s">
        <v>4869</v>
      </c>
      <c r="F1372">
        <v>0</v>
      </c>
      <c r="G1372" t="s">
        <v>4870</v>
      </c>
      <c r="H1372" t="s">
        <v>31000</v>
      </c>
      <c r="I1372">
        <v>11</v>
      </c>
      <c r="J1372">
        <v>106251407</v>
      </c>
      <c r="K1372">
        <v>106264905</v>
      </c>
      <c r="L1372">
        <v>13499</v>
      </c>
      <c r="M1372">
        <v>1</v>
      </c>
      <c r="N1372">
        <v>101928535</v>
      </c>
      <c r="O1372" t="s">
        <v>4871</v>
      </c>
      <c r="P1372">
        <v>169555</v>
      </c>
      <c r="Q1372" t="s">
        <v>4872</v>
      </c>
      <c r="R1372" t="s">
        <v>4873</v>
      </c>
      <c r="S1372" t="s">
        <v>32067</v>
      </c>
      <c r="T1372">
        <v>0.97213403838398904</v>
      </c>
      <c r="U1372">
        <v>1</v>
      </c>
      <c r="V1372">
        <v>0.25198856782822399</v>
      </c>
      <c r="W1372">
        <v>0.428214032775322</v>
      </c>
      <c r="X1372">
        <v>0.73460997439807996</v>
      </c>
      <c r="Y1372">
        <v>1.6733546609563601</v>
      </c>
      <c r="Z1372">
        <v>0.93459220503170903</v>
      </c>
      <c r="AA1372">
        <v>0.99919698600769702</v>
      </c>
      <c r="AB1372">
        <v>0.50463551256966499</v>
      </c>
      <c r="AC1372">
        <v>0.85817338719172098</v>
      </c>
      <c r="AD1372">
        <v>0.94068432309766403</v>
      </c>
      <c r="AE1372">
        <v>0.67335472885959202</v>
      </c>
      <c r="AF1372">
        <v>1</v>
      </c>
      <c r="AG1372">
        <v>1</v>
      </c>
      <c r="AH1372">
        <v>-0.14073774321171001</v>
      </c>
      <c r="AI1372">
        <v>0.170234813229591</v>
      </c>
      <c r="AJ1372">
        <v>0.78121606160956403</v>
      </c>
      <c r="AK1372">
        <v>2.5421099487633501</v>
      </c>
    </row>
    <row r="1373" spans="1:37" x14ac:dyDescent="0.2">
      <c r="A1373" t="s">
        <v>3579</v>
      </c>
      <c r="B1373">
        <v>106421215</v>
      </c>
      <c r="C1373">
        <v>106421357</v>
      </c>
      <c r="D1373">
        <v>143</v>
      </c>
      <c r="E1373" t="s">
        <v>4874</v>
      </c>
      <c r="F1373">
        <v>2</v>
      </c>
      <c r="G1373" t="s">
        <v>4875</v>
      </c>
      <c r="H1373" t="s">
        <v>31000</v>
      </c>
      <c r="I1373">
        <v>11</v>
      </c>
      <c r="J1373">
        <v>106251407</v>
      </c>
      <c r="K1373">
        <v>106264905</v>
      </c>
      <c r="L1373">
        <v>13499</v>
      </c>
      <c r="M1373">
        <v>1</v>
      </c>
      <c r="N1373">
        <v>101928535</v>
      </c>
      <c r="O1373" t="s">
        <v>4871</v>
      </c>
      <c r="P1373">
        <v>169808</v>
      </c>
      <c r="Q1373" t="s">
        <v>4872</v>
      </c>
      <c r="R1373" t="s">
        <v>4873</v>
      </c>
      <c r="S1373" t="s">
        <v>32067</v>
      </c>
      <c r="T1373">
        <v>0.97213403838398904</v>
      </c>
      <c r="U1373">
        <v>1</v>
      </c>
      <c r="V1373">
        <v>0.25198856782822399</v>
      </c>
      <c r="W1373">
        <v>0.428214032775322</v>
      </c>
      <c r="X1373">
        <v>0.73460997439807996</v>
      </c>
      <c r="Y1373">
        <v>1.6733546609563601</v>
      </c>
      <c r="Z1373">
        <v>0.93459220503170903</v>
      </c>
      <c r="AA1373">
        <v>0.99919698600769702</v>
      </c>
      <c r="AB1373">
        <v>0.50463551256966499</v>
      </c>
      <c r="AC1373">
        <v>0.85817338719172098</v>
      </c>
      <c r="AD1373">
        <v>0.94068432309766403</v>
      </c>
      <c r="AE1373">
        <v>0.67335472885959202</v>
      </c>
      <c r="AF1373">
        <v>1</v>
      </c>
      <c r="AG1373">
        <v>1</v>
      </c>
      <c r="AH1373">
        <v>-0.14073774321171001</v>
      </c>
      <c r="AI1373">
        <v>0.170234813229591</v>
      </c>
      <c r="AJ1373">
        <v>0.78121606160956403</v>
      </c>
      <c r="AK1373">
        <v>2.5421099487633501</v>
      </c>
    </row>
    <row r="1374" spans="1:37" x14ac:dyDescent="0.2">
      <c r="A1374" t="s">
        <v>3579</v>
      </c>
      <c r="B1374">
        <v>106552737</v>
      </c>
      <c r="C1374">
        <v>106552880</v>
      </c>
      <c r="D1374">
        <v>144</v>
      </c>
      <c r="E1374" t="s">
        <v>4876</v>
      </c>
      <c r="F1374">
        <v>1</v>
      </c>
      <c r="G1374" t="s">
        <v>4877</v>
      </c>
      <c r="H1374" t="s">
        <v>31000</v>
      </c>
      <c r="I1374">
        <v>11</v>
      </c>
      <c r="J1374">
        <v>106251407</v>
      </c>
      <c r="K1374">
        <v>106264905</v>
      </c>
      <c r="L1374">
        <v>13499</v>
      </c>
      <c r="M1374">
        <v>1</v>
      </c>
      <c r="N1374">
        <v>101928535</v>
      </c>
      <c r="O1374" t="s">
        <v>4871</v>
      </c>
      <c r="P1374">
        <v>301330</v>
      </c>
      <c r="Q1374" t="s">
        <v>4872</v>
      </c>
      <c r="R1374" t="s">
        <v>4873</v>
      </c>
      <c r="S1374" t="s">
        <v>32067</v>
      </c>
      <c r="T1374">
        <v>0.152084254673993</v>
      </c>
      <c r="U1374">
        <v>0.603102917160658</v>
      </c>
      <c r="V1374">
        <v>24.5071225380401</v>
      </c>
      <c r="W1374">
        <v>0.89107655920673101</v>
      </c>
      <c r="X1374">
        <v>0.95159051474143896</v>
      </c>
      <c r="Y1374">
        <v>2.1619700281371999</v>
      </c>
      <c r="Z1374">
        <v>0.306975110376564</v>
      </c>
      <c r="AA1374">
        <v>0.72610664078822296</v>
      </c>
      <c r="AB1374">
        <v>23.543648471545499</v>
      </c>
      <c r="AC1374">
        <v>0.75388744886274095</v>
      </c>
      <c r="AD1374">
        <v>0.87989882095915395</v>
      </c>
      <c r="AE1374">
        <v>1.1619701011655501</v>
      </c>
      <c r="AF1374">
        <v>4.6407610929182198E-2</v>
      </c>
      <c r="AG1374">
        <v>0.476038960109122</v>
      </c>
      <c r="AH1374">
        <v>24.5071225380401</v>
      </c>
      <c r="AI1374">
        <v>0.56157887380500204</v>
      </c>
      <c r="AJ1374">
        <v>0.78121606160956403</v>
      </c>
      <c r="AK1374">
        <v>3.03072522487681</v>
      </c>
    </row>
    <row r="1375" spans="1:37" x14ac:dyDescent="0.2">
      <c r="A1375" t="s">
        <v>3579</v>
      </c>
      <c r="B1375">
        <v>106552880</v>
      </c>
      <c r="C1375">
        <v>106553023</v>
      </c>
      <c r="D1375">
        <v>144</v>
      </c>
      <c r="E1375" t="s">
        <v>4878</v>
      </c>
      <c r="F1375">
        <v>2</v>
      </c>
      <c r="G1375" t="s">
        <v>4879</v>
      </c>
      <c r="H1375" t="s">
        <v>31000</v>
      </c>
      <c r="I1375">
        <v>11</v>
      </c>
      <c r="J1375">
        <v>106251407</v>
      </c>
      <c r="K1375">
        <v>106264905</v>
      </c>
      <c r="L1375">
        <v>13499</v>
      </c>
      <c r="M1375">
        <v>1</v>
      </c>
      <c r="N1375">
        <v>101928535</v>
      </c>
      <c r="O1375" t="s">
        <v>4871</v>
      </c>
      <c r="P1375">
        <v>301473</v>
      </c>
      <c r="Q1375" t="s">
        <v>4872</v>
      </c>
      <c r="R1375" t="s">
        <v>4873</v>
      </c>
      <c r="S1375" t="s">
        <v>32067</v>
      </c>
      <c r="T1375">
        <v>0.152084254673993</v>
      </c>
      <c r="U1375">
        <v>0.603102917160658</v>
      </c>
      <c r="V1375">
        <v>24.5071225380401</v>
      </c>
      <c r="W1375">
        <v>0.89107655920673101</v>
      </c>
      <c r="X1375">
        <v>0.95159051474143896</v>
      </c>
      <c r="Y1375">
        <v>2.1619700281371999</v>
      </c>
      <c r="Z1375">
        <v>0.306975110376564</v>
      </c>
      <c r="AA1375">
        <v>0.72610664078822296</v>
      </c>
      <c r="AB1375">
        <v>23.543648471545499</v>
      </c>
      <c r="AC1375">
        <v>0.75388744886274095</v>
      </c>
      <c r="AD1375">
        <v>0.87989882095915395</v>
      </c>
      <c r="AE1375">
        <v>1.1619701011655501</v>
      </c>
      <c r="AF1375">
        <v>4.6407610929182198E-2</v>
      </c>
      <c r="AG1375">
        <v>0.476038960109122</v>
      </c>
      <c r="AH1375">
        <v>24.5071225380401</v>
      </c>
      <c r="AI1375">
        <v>0.56157887380500204</v>
      </c>
      <c r="AJ1375">
        <v>0.78121606160956403</v>
      </c>
      <c r="AK1375">
        <v>3.03072522487681</v>
      </c>
    </row>
    <row r="1376" spans="1:37" x14ac:dyDescent="0.2">
      <c r="A1376" t="s">
        <v>3579</v>
      </c>
      <c r="B1376">
        <v>109182586</v>
      </c>
      <c r="C1376">
        <v>109182743</v>
      </c>
      <c r="D1376">
        <v>158</v>
      </c>
      <c r="E1376" t="s">
        <v>4880</v>
      </c>
      <c r="F1376">
        <v>1</v>
      </c>
      <c r="G1376" t="s">
        <v>4881</v>
      </c>
      <c r="H1376" t="s">
        <v>31000</v>
      </c>
      <c r="I1376">
        <v>11</v>
      </c>
      <c r="J1376">
        <v>109422190</v>
      </c>
      <c r="K1376">
        <v>109429167</v>
      </c>
      <c r="L1376">
        <v>6978</v>
      </c>
      <c r="M1376">
        <v>1</v>
      </c>
      <c r="N1376">
        <v>399947</v>
      </c>
      <c r="O1376" t="s">
        <v>4882</v>
      </c>
      <c r="P1376">
        <v>-239447</v>
      </c>
      <c r="Q1376" t="s">
        <v>4883</v>
      </c>
      <c r="R1376" t="s">
        <v>4884</v>
      </c>
      <c r="S1376" t="s">
        <v>32068</v>
      </c>
      <c r="T1376">
        <v>0.45787867246179598</v>
      </c>
      <c r="U1376">
        <v>0.74737173511066801</v>
      </c>
      <c r="V1376">
        <v>-1.57660300694675</v>
      </c>
      <c r="W1376">
        <v>0.50039843522710903</v>
      </c>
      <c r="X1376">
        <v>0.78363289935355196</v>
      </c>
      <c r="Y1376">
        <v>0.59445057072895002</v>
      </c>
      <c r="Z1376">
        <v>0.37954761428016498</v>
      </c>
      <c r="AA1376">
        <v>0.84435025072159198</v>
      </c>
      <c r="AB1376">
        <v>-1.2819888635491701</v>
      </c>
      <c r="AC1376">
        <v>0.34683359440054601</v>
      </c>
      <c r="AD1376">
        <v>0.732669190994097</v>
      </c>
      <c r="AE1376">
        <v>0.31843364525689499</v>
      </c>
      <c r="AF1376">
        <v>0.60478061640283798</v>
      </c>
      <c r="AG1376">
        <v>0.80674443595273604</v>
      </c>
      <c r="AH1376">
        <v>-1.1774670491905499</v>
      </c>
      <c r="AI1376">
        <v>0.81046913703786905</v>
      </c>
      <c r="AJ1376">
        <v>0.94390293416205995</v>
      </c>
      <c r="AK1376">
        <v>0.60489511151938502</v>
      </c>
    </row>
    <row r="1377" spans="1:37" x14ac:dyDescent="0.2">
      <c r="A1377" t="s">
        <v>3579</v>
      </c>
      <c r="B1377">
        <v>109182743</v>
      </c>
      <c r="C1377">
        <v>109182900</v>
      </c>
      <c r="D1377">
        <v>158</v>
      </c>
      <c r="E1377" t="s">
        <v>4885</v>
      </c>
      <c r="F1377">
        <v>3</v>
      </c>
      <c r="G1377" t="s">
        <v>4886</v>
      </c>
      <c r="H1377" t="s">
        <v>31000</v>
      </c>
      <c r="I1377">
        <v>11</v>
      </c>
      <c r="J1377">
        <v>109422190</v>
      </c>
      <c r="K1377">
        <v>109429167</v>
      </c>
      <c r="L1377">
        <v>6978</v>
      </c>
      <c r="M1377">
        <v>1</v>
      </c>
      <c r="N1377">
        <v>399947</v>
      </c>
      <c r="O1377" t="s">
        <v>4882</v>
      </c>
      <c r="P1377">
        <v>-239290</v>
      </c>
      <c r="Q1377" t="s">
        <v>4883</v>
      </c>
      <c r="R1377" t="s">
        <v>4884</v>
      </c>
      <c r="S1377" t="s">
        <v>32068</v>
      </c>
      <c r="T1377">
        <v>0.27397257774360401</v>
      </c>
      <c r="U1377">
        <v>0.603102917160658</v>
      </c>
      <c r="V1377">
        <v>-1.78204704883833</v>
      </c>
      <c r="W1377">
        <v>0.80325558087809701</v>
      </c>
      <c r="X1377">
        <v>0.95159051474143896</v>
      </c>
      <c r="Y1377">
        <v>0.33737895102908699</v>
      </c>
      <c r="Z1377">
        <v>0.30458584142748502</v>
      </c>
      <c r="AA1377">
        <v>0.72610664078822296</v>
      </c>
      <c r="AB1377">
        <v>-1.2585945627086901</v>
      </c>
      <c r="AC1377">
        <v>0.51254547585059396</v>
      </c>
      <c r="AD1377">
        <v>0.87989882095915395</v>
      </c>
      <c r="AE1377">
        <v>0.174007969018731</v>
      </c>
      <c r="AF1377">
        <v>0.339973395196351</v>
      </c>
      <c r="AG1377">
        <v>0.72843409905013901</v>
      </c>
      <c r="AH1377">
        <v>-1.43669683678521</v>
      </c>
      <c r="AI1377">
        <v>0.87996750947292401</v>
      </c>
      <c r="AJ1377">
        <v>0.98621344597861504</v>
      </c>
      <c r="AK1377">
        <v>0.34200865218986698</v>
      </c>
    </row>
    <row r="1378" spans="1:37" x14ac:dyDescent="0.2">
      <c r="A1378" t="s">
        <v>3579</v>
      </c>
      <c r="B1378">
        <v>109182900</v>
      </c>
      <c r="C1378">
        <v>109183057</v>
      </c>
      <c r="D1378">
        <v>158</v>
      </c>
      <c r="E1378" t="s">
        <v>4887</v>
      </c>
      <c r="F1378">
        <v>1</v>
      </c>
      <c r="G1378" t="s">
        <v>4888</v>
      </c>
      <c r="H1378" t="s">
        <v>31000</v>
      </c>
      <c r="I1378">
        <v>11</v>
      </c>
      <c r="J1378">
        <v>109422190</v>
      </c>
      <c r="K1378">
        <v>109429167</v>
      </c>
      <c r="L1378">
        <v>6978</v>
      </c>
      <c r="M1378">
        <v>1</v>
      </c>
      <c r="N1378">
        <v>399947</v>
      </c>
      <c r="O1378" t="s">
        <v>4882</v>
      </c>
      <c r="P1378">
        <v>-239133</v>
      </c>
      <c r="Q1378" t="s">
        <v>4883</v>
      </c>
      <c r="R1378" t="s">
        <v>4884</v>
      </c>
      <c r="S1378" t="s">
        <v>32068</v>
      </c>
      <c r="T1378">
        <v>0.27397257774360401</v>
      </c>
      <c r="U1378">
        <v>0.603102917160658</v>
      </c>
      <c r="V1378">
        <v>-1.78204704883833</v>
      </c>
      <c r="W1378">
        <v>0.80325558087809701</v>
      </c>
      <c r="X1378">
        <v>0.95159051474143896</v>
      </c>
      <c r="Y1378">
        <v>0.33737895102908699</v>
      </c>
      <c r="Z1378">
        <v>0.30458584142748502</v>
      </c>
      <c r="AA1378">
        <v>0.72610664078822296</v>
      </c>
      <c r="AB1378">
        <v>-1.2585945627086901</v>
      </c>
      <c r="AC1378">
        <v>0.51254547585059396</v>
      </c>
      <c r="AD1378">
        <v>0.87989882095915395</v>
      </c>
      <c r="AE1378">
        <v>0.174007969018731</v>
      </c>
      <c r="AF1378">
        <v>0.339973395196351</v>
      </c>
      <c r="AG1378">
        <v>0.72843409905013901</v>
      </c>
      <c r="AH1378">
        <v>-1.43669683678521</v>
      </c>
      <c r="AI1378">
        <v>0.87996750947292401</v>
      </c>
      <c r="AJ1378">
        <v>0.98621344597861504</v>
      </c>
      <c r="AK1378">
        <v>0.34200865218986698</v>
      </c>
    </row>
    <row r="1379" spans="1:37" x14ac:dyDescent="0.2">
      <c r="A1379" t="s">
        <v>3579</v>
      </c>
      <c r="B1379">
        <v>110049918</v>
      </c>
      <c r="C1379">
        <v>110050068</v>
      </c>
      <c r="D1379">
        <v>151</v>
      </c>
      <c r="E1379" t="s">
        <v>4889</v>
      </c>
      <c r="F1379">
        <v>8</v>
      </c>
      <c r="G1379" t="s">
        <v>4890</v>
      </c>
      <c r="H1379" t="s">
        <v>32069</v>
      </c>
      <c r="I1379">
        <v>11</v>
      </c>
      <c r="J1379">
        <v>109803905</v>
      </c>
      <c r="K1379">
        <v>110088173</v>
      </c>
      <c r="L1379">
        <v>284269</v>
      </c>
      <c r="M1379">
        <v>2</v>
      </c>
      <c r="N1379">
        <v>107984384</v>
      </c>
      <c r="O1379" t="s">
        <v>4891</v>
      </c>
      <c r="P1379">
        <v>38105</v>
      </c>
      <c r="Q1379" t="s">
        <v>40</v>
      </c>
      <c r="R1379" t="s">
        <v>4892</v>
      </c>
      <c r="S1379" t="s">
        <v>32070</v>
      </c>
      <c r="T1379">
        <v>0.32911398597860803</v>
      </c>
      <c r="U1379">
        <v>0.603102917160658</v>
      </c>
      <c r="V1379">
        <v>24.082753002770101</v>
      </c>
      <c r="W1379">
        <v>0.38920677604595899</v>
      </c>
      <c r="X1379">
        <v>0.704072456322962</v>
      </c>
      <c r="Y1379">
        <v>-23.881119153780102</v>
      </c>
      <c r="Z1379">
        <v>0.48464167878831399</v>
      </c>
      <c r="AA1379">
        <v>0.84435025072159198</v>
      </c>
      <c r="AB1379">
        <v>23.119278955933002</v>
      </c>
      <c r="AC1379">
        <v>0.21073619169722799</v>
      </c>
      <c r="AD1379">
        <v>0.68253123924728298</v>
      </c>
      <c r="AE1379">
        <v>-23.881119153780102</v>
      </c>
      <c r="AF1379">
        <v>0.16793847098801201</v>
      </c>
      <c r="AG1379">
        <v>0.68151250837662902</v>
      </c>
      <c r="AH1379">
        <v>24.082753002770101</v>
      </c>
      <c r="AI1379">
        <v>0.52399907623471598</v>
      </c>
      <c r="AJ1379">
        <v>0.78121606160956403</v>
      </c>
      <c r="AK1379">
        <v>-23.012363764196099</v>
      </c>
    </row>
    <row r="1380" spans="1:37" x14ac:dyDescent="0.2">
      <c r="A1380" t="s">
        <v>3579</v>
      </c>
      <c r="B1380">
        <v>110050068</v>
      </c>
      <c r="C1380">
        <v>110050218</v>
      </c>
      <c r="D1380">
        <v>151</v>
      </c>
      <c r="E1380" t="s">
        <v>4893</v>
      </c>
      <c r="F1380">
        <v>6</v>
      </c>
      <c r="G1380" t="s">
        <v>4894</v>
      </c>
      <c r="H1380" t="s">
        <v>32069</v>
      </c>
      <c r="I1380">
        <v>11</v>
      </c>
      <c r="J1380">
        <v>109803905</v>
      </c>
      <c r="K1380">
        <v>110088173</v>
      </c>
      <c r="L1380">
        <v>284269</v>
      </c>
      <c r="M1380">
        <v>2</v>
      </c>
      <c r="N1380">
        <v>107984384</v>
      </c>
      <c r="O1380" t="s">
        <v>4891</v>
      </c>
      <c r="P1380">
        <v>37955</v>
      </c>
      <c r="Q1380" t="s">
        <v>40</v>
      </c>
      <c r="R1380" t="s">
        <v>4892</v>
      </c>
      <c r="S1380" t="s">
        <v>32070</v>
      </c>
      <c r="T1380">
        <v>0.32911398597860803</v>
      </c>
      <c r="U1380">
        <v>0.603102917160658</v>
      </c>
      <c r="V1380">
        <v>24.082753002770101</v>
      </c>
      <c r="W1380">
        <v>0.38920677604595899</v>
      </c>
      <c r="X1380">
        <v>0.704072456322962</v>
      </c>
      <c r="Y1380">
        <v>-23.881119153780102</v>
      </c>
      <c r="Z1380">
        <v>0.48464167878831399</v>
      </c>
      <c r="AA1380">
        <v>0.84435025072159198</v>
      </c>
      <c r="AB1380">
        <v>23.119278955933002</v>
      </c>
      <c r="AC1380">
        <v>0.21073619169722799</v>
      </c>
      <c r="AD1380">
        <v>0.68253123924728298</v>
      </c>
      <c r="AE1380">
        <v>-23.881119153780102</v>
      </c>
      <c r="AF1380">
        <v>0.16793847098801201</v>
      </c>
      <c r="AG1380">
        <v>0.68151250837662902</v>
      </c>
      <c r="AH1380">
        <v>24.082753002770101</v>
      </c>
      <c r="AI1380">
        <v>0.52399907623471598</v>
      </c>
      <c r="AJ1380">
        <v>0.78121606160956403</v>
      </c>
      <c r="AK1380">
        <v>-23.012363764196099</v>
      </c>
    </row>
    <row r="1381" spans="1:37" x14ac:dyDescent="0.2">
      <c r="A1381" t="s">
        <v>3579</v>
      </c>
      <c r="B1381">
        <v>110196690</v>
      </c>
      <c r="C1381">
        <v>110196833</v>
      </c>
      <c r="D1381">
        <v>144</v>
      </c>
      <c r="E1381" t="s">
        <v>4895</v>
      </c>
      <c r="F1381">
        <v>0</v>
      </c>
      <c r="G1381" t="s">
        <v>4896</v>
      </c>
      <c r="H1381" t="s">
        <v>32071</v>
      </c>
      <c r="I1381">
        <v>11</v>
      </c>
      <c r="J1381">
        <v>110185073</v>
      </c>
      <c r="K1381">
        <v>110233466</v>
      </c>
      <c r="L1381">
        <v>48394</v>
      </c>
      <c r="M1381">
        <v>2</v>
      </c>
      <c r="N1381">
        <v>5962</v>
      </c>
      <c r="O1381" t="s">
        <v>4897</v>
      </c>
      <c r="P1381">
        <v>36633</v>
      </c>
      <c r="Q1381" t="s">
        <v>4898</v>
      </c>
      <c r="R1381" t="s">
        <v>4899</v>
      </c>
      <c r="S1381" t="s">
        <v>4900</v>
      </c>
      <c r="T1381">
        <v>0.17308923567461099</v>
      </c>
      <c r="U1381">
        <v>0.603102917160658</v>
      </c>
      <c r="V1381">
        <v>-23.0597769071349</v>
      </c>
      <c r="W1381">
        <v>0.38920677604595899</v>
      </c>
      <c r="X1381">
        <v>0.704072456322962</v>
      </c>
      <c r="Y1381">
        <v>-22.2718494686291</v>
      </c>
      <c r="Z1381">
        <v>5.50355599158565E-2</v>
      </c>
      <c r="AA1381">
        <v>0.72610664078822296</v>
      </c>
      <c r="AB1381">
        <v>-23.0597769071349</v>
      </c>
      <c r="AC1381">
        <v>0.71753805159658501</v>
      </c>
      <c r="AD1381">
        <v>0.87989882095915395</v>
      </c>
      <c r="AE1381">
        <v>-1.51908776536291</v>
      </c>
      <c r="AF1381">
        <v>0.32549523997010099</v>
      </c>
      <c r="AG1381">
        <v>0.70473078222419605</v>
      </c>
      <c r="AH1381">
        <v>-22.130166384314101</v>
      </c>
      <c r="AI1381">
        <v>0.35038410267202102</v>
      </c>
      <c r="AJ1381">
        <v>0.78121606160956403</v>
      </c>
      <c r="AK1381">
        <v>-22.059777072137202</v>
      </c>
    </row>
    <row r="1382" spans="1:37" x14ac:dyDescent="0.2">
      <c r="A1382" t="s">
        <v>3579</v>
      </c>
      <c r="B1382">
        <v>110196833</v>
      </c>
      <c r="C1382">
        <v>110196976</v>
      </c>
      <c r="D1382">
        <v>144</v>
      </c>
      <c r="E1382" t="s">
        <v>4901</v>
      </c>
      <c r="F1382">
        <v>2</v>
      </c>
      <c r="G1382" t="s">
        <v>4902</v>
      </c>
      <c r="H1382" t="s">
        <v>32071</v>
      </c>
      <c r="I1382">
        <v>11</v>
      </c>
      <c r="J1382">
        <v>110185073</v>
      </c>
      <c r="K1382">
        <v>110233466</v>
      </c>
      <c r="L1382">
        <v>48394</v>
      </c>
      <c r="M1382">
        <v>2</v>
      </c>
      <c r="N1382">
        <v>5962</v>
      </c>
      <c r="O1382" t="s">
        <v>4897</v>
      </c>
      <c r="P1382">
        <v>36490</v>
      </c>
      <c r="Q1382" t="s">
        <v>4898</v>
      </c>
      <c r="R1382" t="s">
        <v>4899</v>
      </c>
      <c r="S1382" t="s">
        <v>4900</v>
      </c>
      <c r="T1382">
        <v>0.17308923567461099</v>
      </c>
      <c r="U1382">
        <v>0.603102917160658</v>
      </c>
      <c r="V1382">
        <v>-23.0597769071349</v>
      </c>
      <c r="W1382">
        <v>0.38920677604595899</v>
      </c>
      <c r="X1382">
        <v>0.704072456322962</v>
      </c>
      <c r="Y1382">
        <v>-22.2718494686291</v>
      </c>
      <c r="Z1382">
        <v>5.50355599158565E-2</v>
      </c>
      <c r="AA1382">
        <v>0.72610664078822296</v>
      </c>
      <c r="AB1382">
        <v>-23.0597769071349</v>
      </c>
      <c r="AC1382">
        <v>0.71753805159658501</v>
      </c>
      <c r="AD1382">
        <v>0.87989882095915395</v>
      </c>
      <c r="AE1382">
        <v>-1.51908776536291</v>
      </c>
      <c r="AF1382">
        <v>0.32549523997010099</v>
      </c>
      <c r="AG1382">
        <v>0.70473078222419605</v>
      </c>
      <c r="AH1382">
        <v>-22.130166384314101</v>
      </c>
      <c r="AI1382">
        <v>0.35038410267202102</v>
      </c>
      <c r="AJ1382">
        <v>0.78121606160956403</v>
      </c>
      <c r="AK1382">
        <v>-22.059777072137202</v>
      </c>
    </row>
    <row r="1383" spans="1:37" x14ac:dyDescent="0.2">
      <c r="A1383" t="s">
        <v>3579</v>
      </c>
      <c r="B1383">
        <v>110209564</v>
      </c>
      <c r="C1383">
        <v>110209716</v>
      </c>
      <c r="D1383">
        <v>153</v>
      </c>
      <c r="E1383" t="s">
        <v>4903</v>
      </c>
      <c r="F1383">
        <v>3</v>
      </c>
      <c r="G1383" t="s">
        <v>4904</v>
      </c>
      <c r="H1383" t="s">
        <v>32071</v>
      </c>
      <c r="I1383">
        <v>11</v>
      </c>
      <c r="J1383">
        <v>110185073</v>
      </c>
      <c r="K1383">
        <v>110233466</v>
      </c>
      <c r="L1383">
        <v>48394</v>
      </c>
      <c r="M1383">
        <v>2</v>
      </c>
      <c r="N1383">
        <v>5962</v>
      </c>
      <c r="O1383" t="s">
        <v>4897</v>
      </c>
      <c r="P1383">
        <v>23750</v>
      </c>
      <c r="Q1383" t="s">
        <v>4898</v>
      </c>
      <c r="R1383" t="s">
        <v>4899</v>
      </c>
      <c r="S1383" t="s">
        <v>4900</v>
      </c>
      <c r="T1383">
        <v>0.56354823081344896</v>
      </c>
      <c r="U1383">
        <v>0.81214233890638399</v>
      </c>
      <c r="V1383">
        <v>-2.8305104724231902</v>
      </c>
      <c r="W1383">
        <v>0.94067867906597702</v>
      </c>
      <c r="X1383">
        <v>0.95159051474143896</v>
      </c>
      <c r="Y1383">
        <v>-1.5423948475932701</v>
      </c>
      <c r="Z1383">
        <v>0.48462788743282897</v>
      </c>
      <c r="AA1383">
        <v>0.84435025072159198</v>
      </c>
      <c r="AB1383">
        <v>-2.7111136351310501</v>
      </c>
      <c r="AC1383">
        <v>0.56718065613419599</v>
      </c>
      <c r="AD1383">
        <v>0.87989882095915395</v>
      </c>
      <c r="AE1383">
        <v>-2.5423944308123398</v>
      </c>
      <c r="AF1383">
        <v>0.68997179462344205</v>
      </c>
      <c r="AG1383">
        <v>0.83846513202101103</v>
      </c>
      <c r="AH1383">
        <v>-2.1021824170857402</v>
      </c>
      <c r="AI1383">
        <v>0.45687063064905098</v>
      </c>
      <c r="AJ1383">
        <v>0.78121606160956403</v>
      </c>
      <c r="AK1383">
        <v>-0.67363949907398701</v>
      </c>
    </row>
    <row r="1384" spans="1:37" x14ac:dyDescent="0.2">
      <c r="A1384" t="s">
        <v>3579</v>
      </c>
      <c r="B1384">
        <v>110209716</v>
      </c>
      <c r="C1384">
        <v>110209868</v>
      </c>
      <c r="D1384">
        <v>153</v>
      </c>
      <c r="E1384" t="s">
        <v>4905</v>
      </c>
      <c r="F1384">
        <v>0</v>
      </c>
      <c r="G1384" t="s">
        <v>4906</v>
      </c>
      <c r="H1384" t="s">
        <v>32071</v>
      </c>
      <c r="I1384">
        <v>11</v>
      </c>
      <c r="J1384">
        <v>110185073</v>
      </c>
      <c r="K1384">
        <v>110233466</v>
      </c>
      <c r="L1384">
        <v>48394</v>
      </c>
      <c r="M1384">
        <v>2</v>
      </c>
      <c r="N1384">
        <v>5962</v>
      </c>
      <c r="O1384" t="s">
        <v>4897</v>
      </c>
      <c r="P1384">
        <v>23598</v>
      </c>
      <c r="Q1384" t="s">
        <v>4898</v>
      </c>
      <c r="R1384" t="s">
        <v>4899</v>
      </c>
      <c r="S1384" t="s">
        <v>4900</v>
      </c>
      <c r="T1384">
        <v>0.56354823081344896</v>
      </c>
      <c r="U1384">
        <v>0.81214233890638399</v>
      </c>
      <c r="V1384">
        <v>-2.8305104724231902</v>
      </c>
      <c r="W1384">
        <v>0.94067867906597702</v>
      </c>
      <c r="X1384">
        <v>0.95159051474143896</v>
      </c>
      <c r="Y1384">
        <v>-1.5423948475932701</v>
      </c>
      <c r="Z1384">
        <v>0.48462788743282897</v>
      </c>
      <c r="AA1384">
        <v>0.84435025072159198</v>
      </c>
      <c r="AB1384">
        <v>-2.7111136351310501</v>
      </c>
      <c r="AC1384">
        <v>0.56718065613419599</v>
      </c>
      <c r="AD1384">
        <v>0.87989882095915395</v>
      </c>
      <c r="AE1384">
        <v>-2.5423944308123398</v>
      </c>
      <c r="AF1384">
        <v>0.68997179462344205</v>
      </c>
      <c r="AG1384">
        <v>0.83846513202101103</v>
      </c>
      <c r="AH1384">
        <v>-2.1021824170857402</v>
      </c>
      <c r="AI1384">
        <v>0.45687063064905098</v>
      </c>
      <c r="AJ1384">
        <v>0.78121606160956403</v>
      </c>
      <c r="AK1384">
        <v>-0.67363949907398701</v>
      </c>
    </row>
    <row r="1385" spans="1:37" x14ac:dyDescent="0.2">
      <c r="A1385" t="s">
        <v>3579</v>
      </c>
      <c r="B1385">
        <v>110821331</v>
      </c>
      <c r="C1385">
        <v>110821473</v>
      </c>
      <c r="D1385">
        <v>143</v>
      </c>
      <c r="E1385" t="s">
        <v>4907</v>
      </c>
      <c r="F1385">
        <v>1</v>
      </c>
      <c r="G1385" t="s">
        <v>4908</v>
      </c>
      <c r="H1385" t="s">
        <v>31000</v>
      </c>
      <c r="I1385">
        <v>11</v>
      </c>
      <c r="J1385">
        <v>110577054</v>
      </c>
      <c r="K1385">
        <v>110713189</v>
      </c>
      <c r="L1385">
        <v>136136</v>
      </c>
      <c r="M1385">
        <v>2</v>
      </c>
      <c r="N1385">
        <v>57569</v>
      </c>
      <c r="O1385" t="s">
        <v>4909</v>
      </c>
      <c r="P1385">
        <v>-108142</v>
      </c>
      <c r="Q1385" t="s">
        <v>4910</v>
      </c>
      <c r="R1385" t="s">
        <v>4911</v>
      </c>
      <c r="S1385" t="s">
        <v>32072</v>
      </c>
      <c r="T1385">
        <v>0.58193367309619304</v>
      </c>
      <c r="U1385">
        <v>0.81360520874211995</v>
      </c>
      <c r="V1385">
        <v>1.3626551179634601</v>
      </c>
      <c r="W1385">
        <v>1.0948333775819601E-2</v>
      </c>
      <c r="X1385">
        <v>0.704072456322962</v>
      </c>
      <c r="Y1385">
        <v>3.45437716158066</v>
      </c>
      <c r="Z1385">
        <v>0.50356939191822203</v>
      </c>
      <c r="AA1385">
        <v>0.84521697243271998</v>
      </c>
      <c r="AB1385">
        <v>1.4621739692940701</v>
      </c>
      <c r="AC1385">
        <v>8.4580438687892001E-2</v>
      </c>
      <c r="AD1385">
        <v>0.66292776268888298</v>
      </c>
      <c r="AE1385">
        <v>2.63052745676019</v>
      </c>
      <c r="AF1385">
        <v>0.79069815739449201</v>
      </c>
      <c r="AG1385">
        <v>0.89887026093657796</v>
      </c>
      <c r="AH1385">
        <v>0.417375965116216</v>
      </c>
      <c r="AI1385">
        <v>1.67274152796842E-3</v>
      </c>
      <c r="AJ1385">
        <v>0.78121606160956403</v>
      </c>
      <c r="AK1385">
        <v>3.2014874327231402</v>
      </c>
    </row>
    <row r="1386" spans="1:37" x14ac:dyDescent="0.2">
      <c r="A1386" t="s">
        <v>3579</v>
      </c>
      <c r="B1386">
        <v>111026328</v>
      </c>
      <c r="C1386">
        <v>111026476</v>
      </c>
      <c r="D1386">
        <v>149</v>
      </c>
      <c r="E1386" t="s">
        <v>4912</v>
      </c>
      <c r="F1386">
        <v>0</v>
      </c>
      <c r="G1386" t="s">
        <v>4913</v>
      </c>
      <c r="H1386" t="s">
        <v>32073</v>
      </c>
      <c r="I1386">
        <v>11</v>
      </c>
      <c r="J1386">
        <v>111097155</v>
      </c>
      <c r="K1386">
        <v>111106001</v>
      </c>
      <c r="L1386">
        <v>8847</v>
      </c>
      <c r="M1386">
        <v>1</v>
      </c>
      <c r="N1386">
        <v>102723966</v>
      </c>
      <c r="O1386" t="s">
        <v>4914</v>
      </c>
      <c r="P1386">
        <v>-70679</v>
      </c>
      <c r="Q1386" t="s">
        <v>40</v>
      </c>
      <c r="R1386" t="s">
        <v>4915</v>
      </c>
      <c r="S1386" t="s">
        <v>32074</v>
      </c>
      <c r="T1386">
        <v>0.35387198439864398</v>
      </c>
      <c r="U1386">
        <v>0.603102917160658</v>
      </c>
      <c r="V1386">
        <v>-24.518570994462898</v>
      </c>
      <c r="W1386">
        <v>0.38920677604595899</v>
      </c>
      <c r="X1386">
        <v>0.704072456322962</v>
      </c>
      <c r="Y1386">
        <v>-24.387326466901499</v>
      </c>
      <c r="Z1386">
        <v>0.184235113180511</v>
      </c>
      <c r="AA1386">
        <v>0.72610664078822296</v>
      </c>
      <c r="AB1386">
        <v>-24.518570994462898</v>
      </c>
      <c r="AC1386">
        <v>0.21073619169722799</v>
      </c>
      <c r="AD1386">
        <v>0.68253123924728298</v>
      </c>
      <c r="AE1386">
        <v>-24.387326466901499</v>
      </c>
      <c r="AF1386">
        <v>0.501741946288212</v>
      </c>
      <c r="AG1386">
        <v>0.80674443595273604</v>
      </c>
      <c r="AH1386">
        <v>-23.588960376664701</v>
      </c>
      <c r="AI1386">
        <v>0.52399907623471598</v>
      </c>
      <c r="AJ1386">
        <v>0.78121606160956403</v>
      </c>
      <c r="AK1386">
        <v>-23.518571054490199</v>
      </c>
    </row>
    <row r="1387" spans="1:37" x14ac:dyDescent="0.2">
      <c r="A1387" t="s">
        <v>3579</v>
      </c>
      <c r="B1387">
        <v>111222189</v>
      </c>
      <c r="C1387">
        <v>111222367</v>
      </c>
      <c r="D1387">
        <v>179</v>
      </c>
      <c r="E1387" t="s">
        <v>4916</v>
      </c>
      <c r="F1387">
        <v>17</v>
      </c>
      <c r="G1387" t="s">
        <v>4917</v>
      </c>
      <c r="H1387" t="s">
        <v>31000</v>
      </c>
      <c r="I1387">
        <v>11</v>
      </c>
      <c r="J1387">
        <v>111245725</v>
      </c>
      <c r="K1387">
        <v>111286401</v>
      </c>
      <c r="L1387">
        <v>40677</v>
      </c>
      <c r="M1387">
        <v>1</v>
      </c>
      <c r="N1387">
        <v>341032</v>
      </c>
      <c r="O1387" t="s">
        <v>4918</v>
      </c>
      <c r="P1387">
        <v>-23358</v>
      </c>
      <c r="Q1387" t="s">
        <v>4919</v>
      </c>
      <c r="R1387" t="s">
        <v>4920</v>
      </c>
      <c r="S1387" t="s">
        <v>32075</v>
      </c>
      <c r="T1387">
        <v>0.37540393893975199</v>
      </c>
      <c r="U1387">
        <v>0.63021465694884504</v>
      </c>
      <c r="V1387">
        <v>0.31443233330313097</v>
      </c>
      <c r="W1387">
        <v>6.2825850358688304E-2</v>
      </c>
      <c r="X1387">
        <v>0.704072456322962</v>
      </c>
      <c r="Y1387">
        <v>-24.959183261446</v>
      </c>
      <c r="Z1387">
        <v>0.25780589642282298</v>
      </c>
      <c r="AA1387">
        <v>0.72610664078822296</v>
      </c>
      <c r="AB1387">
        <v>-0.54100634460343799</v>
      </c>
      <c r="AC1387">
        <v>4.2034118895040197E-2</v>
      </c>
      <c r="AD1387">
        <v>0.57684129297949804</v>
      </c>
      <c r="AE1387">
        <v>-5.34994257732171</v>
      </c>
      <c r="AF1387">
        <v>0.56699985775999995</v>
      </c>
      <c r="AG1387">
        <v>0.80674443595273604</v>
      </c>
      <c r="AH1387">
        <v>1.11694958474043</v>
      </c>
      <c r="AI1387">
        <v>0.123911202140572</v>
      </c>
      <c r="AJ1387">
        <v>0.78121606160956403</v>
      </c>
      <c r="AK1387">
        <v>-24.147718632252602</v>
      </c>
    </row>
    <row r="1388" spans="1:37" x14ac:dyDescent="0.2">
      <c r="A1388" t="s">
        <v>3579</v>
      </c>
      <c r="B1388">
        <v>111222367</v>
      </c>
      <c r="C1388">
        <v>111222545</v>
      </c>
      <c r="D1388">
        <v>179</v>
      </c>
      <c r="E1388" t="s">
        <v>4921</v>
      </c>
      <c r="F1388">
        <v>3</v>
      </c>
      <c r="G1388" t="s">
        <v>4922</v>
      </c>
      <c r="H1388" t="s">
        <v>31000</v>
      </c>
      <c r="I1388">
        <v>11</v>
      </c>
      <c r="J1388">
        <v>111245725</v>
      </c>
      <c r="K1388">
        <v>111286401</v>
      </c>
      <c r="L1388">
        <v>40677</v>
      </c>
      <c r="M1388">
        <v>1</v>
      </c>
      <c r="N1388">
        <v>341032</v>
      </c>
      <c r="O1388" t="s">
        <v>4918</v>
      </c>
      <c r="P1388">
        <v>-23180</v>
      </c>
      <c r="Q1388" t="s">
        <v>4919</v>
      </c>
      <c r="R1388" t="s">
        <v>4920</v>
      </c>
      <c r="S1388" t="s">
        <v>32075</v>
      </c>
      <c r="T1388">
        <v>0.644035865418358</v>
      </c>
      <c r="U1388">
        <v>0.84904924635754497</v>
      </c>
      <c r="V1388">
        <v>0.40318673180969999</v>
      </c>
      <c r="W1388">
        <v>0.20525741147413201</v>
      </c>
      <c r="X1388">
        <v>0.704072456322962</v>
      </c>
      <c r="Y1388">
        <v>-24.855469077221699</v>
      </c>
      <c r="Z1388">
        <v>0.26789404493740199</v>
      </c>
      <c r="AA1388">
        <v>0.72610664078822296</v>
      </c>
      <c r="AB1388">
        <v>-0.56028732466963305</v>
      </c>
      <c r="AC1388">
        <v>0.283630615332017</v>
      </c>
      <c r="AD1388">
        <v>0.68253123924728298</v>
      </c>
      <c r="AE1388">
        <v>-5.2462283930973497</v>
      </c>
      <c r="AF1388">
        <v>0.98343762640780896</v>
      </c>
      <c r="AG1388">
        <v>1</v>
      </c>
      <c r="AH1388">
        <v>1.33279731891082</v>
      </c>
      <c r="AI1388">
        <v>0.24456414000292601</v>
      </c>
      <c r="AJ1388">
        <v>0.78121606160956403</v>
      </c>
      <c r="AK1388">
        <v>-24.048184954189502</v>
      </c>
    </row>
    <row r="1389" spans="1:37" x14ac:dyDescent="0.2">
      <c r="A1389" t="s">
        <v>3579</v>
      </c>
      <c r="B1389">
        <v>112647629</v>
      </c>
      <c r="C1389">
        <v>112647780</v>
      </c>
      <c r="D1389">
        <v>152</v>
      </c>
      <c r="E1389" t="s">
        <v>4923</v>
      </c>
      <c r="F1389">
        <v>0</v>
      </c>
      <c r="G1389" t="s">
        <v>4924</v>
      </c>
      <c r="H1389" t="s">
        <v>32076</v>
      </c>
      <c r="I1389">
        <v>11</v>
      </c>
      <c r="J1389">
        <v>112698772</v>
      </c>
      <c r="K1389">
        <v>112721151</v>
      </c>
      <c r="L1389">
        <v>22380</v>
      </c>
      <c r="M1389">
        <v>2</v>
      </c>
      <c r="N1389">
        <v>105369496</v>
      </c>
      <c r="O1389" t="s">
        <v>4925</v>
      </c>
      <c r="P1389">
        <v>73371</v>
      </c>
      <c r="Q1389" t="s">
        <v>4926</v>
      </c>
      <c r="R1389" t="s">
        <v>4927</v>
      </c>
      <c r="S1389" t="s">
        <v>32077</v>
      </c>
      <c r="T1389">
        <v>0.68442576656139797</v>
      </c>
      <c r="U1389">
        <v>0.89112193957247898</v>
      </c>
      <c r="V1389">
        <v>0.29432712313919002</v>
      </c>
      <c r="W1389">
        <v>0.243162324998207</v>
      </c>
      <c r="X1389">
        <v>0.704072456322962</v>
      </c>
      <c r="Y1389">
        <v>-0.733534582246122</v>
      </c>
      <c r="Z1389">
        <v>0.807247787805493</v>
      </c>
      <c r="AA1389">
        <v>0.93955012317452202</v>
      </c>
      <c r="AB1389">
        <v>8.0025398766971997E-2</v>
      </c>
      <c r="AC1389">
        <v>4.51985139343705E-2</v>
      </c>
      <c r="AD1389">
        <v>0.57684129297949804</v>
      </c>
      <c r="AE1389">
        <v>-1.04950281377828</v>
      </c>
      <c r="AF1389">
        <v>0.66419392029372004</v>
      </c>
      <c r="AG1389">
        <v>0.82141169084415599</v>
      </c>
      <c r="AH1389">
        <v>0.37983257125533298</v>
      </c>
      <c r="AI1389">
        <v>0.74906515565018295</v>
      </c>
      <c r="AJ1389">
        <v>0.91200148566411499</v>
      </c>
      <c r="AK1389">
        <v>-0.24483260604700199</v>
      </c>
    </row>
    <row r="1390" spans="1:37" x14ac:dyDescent="0.2">
      <c r="A1390" t="s">
        <v>3579</v>
      </c>
      <c r="B1390">
        <v>112736109</v>
      </c>
      <c r="C1390">
        <v>112736261</v>
      </c>
      <c r="D1390">
        <v>153</v>
      </c>
      <c r="E1390" t="s">
        <v>4928</v>
      </c>
      <c r="F1390">
        <v>2</v>
      </c>
      <c r="G1390" t="s">
        <v>4929</v>
      </c>
      <c r="H1390" t="s">
        <v>32078</v>
      </c>
      <c r="I1390">
        <v>11</v>
      </c>
      <c r="J1390">
        <v>112698772</v>
      </c>
      <c r="K1390">
        <v>112721151</v>
      </c>
      <c r="L1390">
        <v>22380</v>
      </c>
      <c r="M1390">
        <v>2</v>
      </c>
      <c r="N1390">
        <v>105369496</v>
      </c>
      <c r="O1390" t="s">
        <v>4925</v>
      </c>
      <c r="P1390">
        <v>-14958</v>
      </c>
      <c r="Q1390" t="s">
        <v>4926</v>
      </c>
      <c r="R1390" t="s">
        <v>4927</v>
      </c>
      <c r="S1390" t="s">
        <v>32077</v>
      </c>
      <c r="T1390">
        <v>0.32911398597860803</v>
      </c>
      <c r="U1390">
        <v>0.603102917160658</v>
      </c>
      <c r="V1390">
        <v>22.360254396547798</v>
      </c>
      <c r="W1390">
        <v>0.89107655920673101</v>
      </c>
      <c r="X1390">
        <v>0.95159051474143896</v>
      </c>
      <c r="Y1390">
        <v>2.5496114562628698</v>
      </c>
      <c r="Z1390">
        <v>0.306975110376564</v>
      </c>
      <c r="AA1390">
        <v>0.72610664078822296</v>
      </c>
      <c r="AB1390">
        <v>23.941895068984199</v>
      </c>
      <c r="AC1390">
        <v>0.75388744886274095</v>
      </c>
      <c r="AD1390">
        <v>0.87989882095915395</v>
      </c>
      <c r="AE1390">
        <v>1.54961150889556</v>
      </c>
      <c r="AF1390">
        <v>0.64997455747578503</v>
      </c>
      <c r="AG1390">
        <v>0.80674443595273604</v>
      </c>
      <c r="AH1390">
        <v>-1.27397711201616</v>
      </c>
      <c r="AI1390">
        <v>0.56157887380500204</v>
      </c>
      <c r="AJ1390">
        <v>0.78121606160956403</v>
      </c>
      <c r="AK1390">
        <v>3.4183666684242402</v>
      </c>
    </row>
    <row r="1391" spans="1:37" x14ac:dyDescent="0.2">
      <c r="A1391" t="s">
        <v>3579</v>
      </c>
      <c r="B1391">
        <v>112811411</v>
      </c>
      <c r="C1391">
        <v>112811562</v>
      </c>
      <c r="D1391">
        <v>152</v>
      </c>
      <c r="E1391" t="s">
        <v>4930</v>
      </c>
      <c r="F1391">
        <v>0</v>
      </c>
      <c r="G1391" t="s">
        <v>4931</v>
      </c>
      <c r="H1391" t="s">
        <v>31000</v>
      </c>
      <c r="I1391">
        <v>11</v>
      </c>
      <c r="J1391">
        <v>112822806</v>
      </c>
      <c r="K1391">
        <v>112835124</v>
      </c>
      <c r="L1391">
        <v>12319</v>
      </c>
      <c r="M1391">
        <v>2</v>
      </c>
      <c r="N1391">
        <v>105369498</v>
      </c>
      <c r="O1391" t="s">
        <v>4932</v>
      </c>
      <c r="P1391">
        <v>23562</v>
      </c>
      <c r="Q1391" t="s">
        <v>40</v>
      </c>
      <c r="R1391" t="s">
        <v>4933</v>
      </c>
      <c r="S1391" t="s">
        <v>32079</v>
      </c>
      <c r="T1391">
        <v>0.77739465478570102</v>
      </c>
      <c r="U1391">
        <v>0.99436320106420795</v>
      </c>
      <c r="V1391">
        <v>1.5746519083328601</v>
      </c>
      <c r="W1391">
        <v>0.43856558290617398</v>
      </c>
      <c r="X1391">
        <v>0.75006304498947596</v>
      </c>
      <c r="Y1391">
        <v>-0.86359619980000402</v>
      </c>
      <c r="Z1391">
        <v>0.87228090193041996</v>
      </c>
      <c r="AA1391">
        <v>0.99406212648088299</v>
      </c>
      <c r="AB1391">
        <v>1.33506750940915</v>
      </c>
      <c r="AC1391">
        <v>0.20574231368212401</v>
      </c>
      <c r="AD1391">
        <v>0.68253123924728298</v>
      </c>
      <c r="AE1391">
        <v>-1.2493143243073299</v>
      </c>
      <c r="AF1391">
        <v>0.66727814854167899</v>
      </c>
      <c r="AG1391">
        <v>0.82456322678848704</v>
      </c>
      <c r="AH1391">
        <v>0.99404042723294905</v>
      </c>
      <c r="AI1391">
        <v>0.78933653971955597</v>
      </c>
      <c r="AJ1391">
        <v>0.93217651929211998</v>
      </c>
      <c r="AK1391">
        <v>-0.30632311774360299</v>
      </c>
    </row>
    <row r="1392" spans="1:37" x14ac:dyDescent="0.2">
      <c r="A1392" t="s">
        <v>3579</v>
      </c>
      <c r="B1392">
        <v>114027107</v>
      </c>
      <c r="C1392">
        <v>114027296</v>
      </c>
      <c r="D1392">
        <v>190</v>
      </c>
      <c r="E1392" t="s">
        <v>4934</v>
      </c>
      <c r="F1392">
        <v>1</v>
      </c>
      <c r="G1392" t="s">
        <v>4935</v>
      </c>
      <c r="H1392" t="s">
        <v>31000</v>
      </c>
      <c r="I1392">
        <v>11</v>
      </c>
      <c r="J1392">
        <v>114059041</v>
      </c>
      <c r="K1392">
        <v>114252357</v>
      </c>
      <c r="L1392">
        <v>193317</v>
      </c>
      <c r="M1392">
        <v>1</v>
      </c>
      <c r="N1392">
        <v>7704</v>
      </c>
      <c r="O1392" t="s">
        <v>4936</v>
      </c>
      <c r="P1392">
        <v>-31745</v>
      </c>
      <c r="Q1392" t="s">
        <v>4937</v>
      </c>
      <c r="R1392" t="s">
        <v>4938</v>
      </c>
      <c r="S1392" t="s">
        <v>32080</v>
      </c>
      <c r="T1392">
        <v>0.152084254673993</v>
      </c>
      <c r="U1392">
        <v>0.603102917160658</v>
      </c>
      <c r="V1392">
        <v>23.683874181546901</v>
      </c>
      <c r="W1392">
        <v>2.39885875359181E-2</v>
      </c>
      <c r="X1392">
        <v>0.704072456322962</v>
      </c>
      <c r="Y1392">
        <v>24.354442116475202</v>
      </c>
      <c r="Z1392">
        <v>9.2719649676713103E-2</v>
      </c>
      <c r="AA1392">
        <v>0.72610664078822296</v>
      </c>
      <c r="AB1392">
        <v>23.440282438227001</v>
      </c>
      <c r="AC1392">
        <v>7.45953562860492E-2</v>
      </c>
      <c r="AD1392">
        <v>0.592168439978217</v>
      </c>
      <c r="AE1392">
        <v>23.477757140395699</v>
      </c>
      <c r="AF1392">
        <v>0.70676954854459395</v>
      </c>
      <c r="AG1392">
        <v>0.85225920482806805</v>
      </c>
      <c r="AH1392">
        <v>1.62805574030948</v>
      </c>
      <c r="AI1392">
        <v>1.4082482699005101E-2</v>
      </c>
      <c r="AJ1392">
        <v>0.78121606160956403</v>
      </c>
      <c r="AK1392">
        <v>4.6306382165669797</v>
      </c>
    </row>
    <row r="1393" spans="1:37" x14ac:dyDescent="0.2">
      <c r="A1393" t="s">
        <v>3579</v>
      </c>
      <c r="B1393">
        <v>114027296</v>
      </c>
      <c r="C1393">
        <v>114027485</v>
      </c>
      <c r="D1393">
        <v>190</v>
      </c>
      <c r="E1393" t="s">
        <v>4939</v>
      </c>
      <c r="F1393">
        <v>3</v>
      </c>
      <c r="G1393" t="s">
        <v>4940</v>
      </c>
      <c r="H1393" t="s">
        <v>31000</v>
      </c>
      <c r="I1393">
        <v>11</v>
      </c>
      <c r="J1393">
        <v>114059041</v>
      </c>
      <c r="K1393">
        <v>114252357</v>
      </c>
      <c r="L1393">
        <v>193317</v>
      </c>
      <c r="M1393">
        <v>1</v>
      </c>
      <c r="N1393">
        <v>7704</v>
      </c>
      <c r="O1393" t="s">
        <v>4936</v>
      </c>
      <c r="P1393">
        <v>-31556</v>
      </c>
      <c r="Q1393" t="s">
        <v>4937</v>
      </c>
      <c r="R1393" t="s">
        <v>4938</v>
      </c>
      <c r="S1393" t="s">
        <v>32080</v>
      </c>
      <c r="T1393">
        <v>0.152084254673993</v>
      </c>
      <c r="U1393">
        <v>0.603102917160658</v>
      </c>
      <c r="V1393">
        <v>23.683874181546901</v>
      </c>
      <c r="W1393">
        <v>2.39885875359181E-2</v>
      </c>
      <c r="X1393">
        <v>0.704072456322962</v>
      </c>
      <c r="Y1393">
        <v>24.354442116475202</v>
      </c>
      <c r="Z1393">
        <v>9.2719649676713103E-2</v>
      </c>
      <c r="AA1393">
        <v>0.72610664078822296</v>
      </c>
      <c r="AB1393">
        <v>23.440282438227001</v>
      </c>
      <c r="AC1393">
        <v>7.45953562860492E-2</v>
      </c>
      <c r="AD1393">
        <v>0.592168439978217</v>
      </c>
      <c r="AE1393">
        <v>23.477757140395699</v>
      </c>
      <c r="AF1393">
        <v>0.70676954854459395</v>
      </c>
      <c r="AG1393">
        <v>0.85225920482806805</v>
      </c>
      <c r="AH1393">
        <v>1.62805574030948</v>
      </c>
      <c r="AI1393">
        <v>1.4082482699005101E-2</v>
      </c>
      <c r="AJ1393">
        <v>0.78121606160956403</v>
      </c>
      <c r="AK1393">
        <v>4.6306382165669797</v>
      </c>
    </row>
    <row r="1394" spans="1:37" x14ac:dyDescent="0.2">
      <c r="A1394" t="s">
        <v>3579</v>
      </c>
      <c r="B1394">
        <v>115633718</v>
      </c>
      <c r="C1394">
        <v>115633921</v>
      </c>
      <c r="D1394">
        <v>204</v>
      </c>
      <c r="E1394" t="s">
        <v>4941</v>
      </c>
      <c r="F1394">
        <v>5</v>
      </c>
      <c r="G1394" t="s">
        <v>4942</v>
      </c>
      <c r="H1394" t="s">
        <v>31000</v>
      </c>
      <c r="I1394">
        <v>11</v>
      </c>
      <c r="J1394">
        <v>115659658</v>
      </c>
      <c r="K1394">
        <v>115843146</v>
      </c>
      <c r="L1394">
        <v>183489</v>
      </c>
      <c r="M1394">
        <v>1</v>
      </c>
      <c r="N1394">
        <v>105369512</v>
      </c>
      <c r="O1394" t="s">
        <v>4943</v>
      </c>
      <c r="P1394">
        <v>-25737</v>
      </c>
      <c r="Q1394" t="s">
        <v>40</v>
      </c>
      <c r="R1394" t="s">
        <v>4944</v>
      </c>
      <c r="S1394" t="s">
        <v>32081</v>
      </c>
      <c r="T1394">
        <v>0.17308923567461099</v>
      </c>
      <c r="U1394">
        <v>0.603102917160658</v>
      </c>
      <c r="V1394">
        <v>-24.044695539860399</v>
      </c>
      <c r="W1394">
        <v>0.38920677604595899</v>
      </c>
      <c r="X1394">
        <v>0.704072456322962</v>
      </c>
      <c r="Y1394">
        <v>-23.494241727170198</v>
      </c>
      <c r="Z1394">
        <v>5.50355599158565E-2</v>
      </c>
      <c r="AA1394">
        <v>0.72610664078822296</v>
      </c>
      <c r="AB1394">
        <v>-24.044695539860399</v>
      </c>
      <c r="AC1394">
        <v>0.71753805159658501</v>
      </c>
      <c r="AD1394">
        <v>0.87989882095915395</v>
      </c>
      <c r="AE1394">
        <v>-2.29271220329339</v>
      </c>
      <c r="AF1394">
        <v>0.32549523997010099</v>
      </c>
      <c r="AG1394">
        <v>0.70473078222419605</v>
      </c>
      <c r="AH1394">
        <v>-23.115084943180001</v>
      </c>
      <c r="AI1394">
        <v>0.35038410267202102</v>
      </c>
      <c r="AJ1394">
        <v>0.78121606160956403</v>
      </c>
      <c r="AK1394">
        <v>-23.044695623228499</v>
      </c>
    </row>
    <row r="1395" spans="1:37" x14ac:dyDescent="0.2">
      <c r="A1395" t="s">
        <v>3579</v>
      </c>
      <c r="B1395">
        <v>115633921</v>
      </c>
      <c r="C1395">
        <v>115634124</v>
      </c>
      <c r="D1395">
        <v>204</v>
      </c>
      <c r="E1395" t="s">
        <v>4945</v>
      </c>
      <c r="F1395">
        <v>16</v>
      </c>
      <c r="G1395" t="s">
        <v>4946</v>
      </c>
      <c r="H1395" t="s">
        <v>31000</v>
      </c>
      <c r="I1395">
        <v>11</v>
      </c>
      <c r="J1395">
        <v>115659658</v>
      </c>
      <c r="K1395">
        <v>115843146</v>
      </c>
      <c r="L1395">
        <v>183489</v>
      </c>
      <c r="M1395">
        <v>1</v>
      </c>
      <c r="N1395">
        <v>105369512</v>
      </c>
      <c r="O1395" t="s">
        <v>4943</v>
      </c>
      <c r="P1395">
        <v>-25534</v>
      </c>
      <c r="Q1395" t="s">
        <v>40</v>
      </c>
      <c r="R1395" t="s">
        <v>4944</v>
      </c>
      <c r="S1395" t="s">
        <v>32081</v>
      </c>
      <c r="T1395">
        <v>0.17308923567461099</v>
      </c>
      <c r="U1395">
        <v>0.603102917160658</v>
      </c>
      <c r="V1395">
        <v>-24.044695539860399</v>
      </c>
      <c r="W1395">
        <v>0.38920677604595899</v>
      </c>
      <c r="X1395">
        <v>0.704072456322962</v>
      </c>
      <c r="Y1395">
        <v>-23.494241727170198</v>
      </c>
      <c r="Z1395">
        <v>5.50355599158565E-2</v>
      </c>
      <c r="AA1395">
        <v>0.72610664078822296</v>
      </c>
      <c r="AB1395">
        <v>-24.044695539860399</v>
      </c>
      <c r="AC1395">
        <v>0.71753805159658501</v>
      </c>
      <c r="AD1395">
        <v>0.87989882095915395</v>
      </c>
      <c r="AE1395">
        <v>-2.29271220329339</v>
      </c>
      <c r="AF1395">
        <v>0.32549523997010099</v>
      </c>
      <c r="AG1395">
        <v>0.70473078222419605</v>
      </c>
      <c r="AH1395">
        <v>-23.115084943180001</v>
      </c>
      <c r="AI1395">
        <v>0.35038410267202102</v>
      </c>
      <c r="AJ1395">
        <v>0.78121606160956403</v>
      </c>
      <c r="AK1395">
        <v>-23.044695623228499</v>
      </c>
    </row>
    <row r="1396" spans="1:37" x14ac:dyDescent="0.2">
      <c r="A1396" t="s">
        <v>3579</v>
      </c>
      <c r="B1396">
        <v>116660066</v>
      </c>
      <c r="C1396">
        <v>116660208</v>
      </c>
      <c r="D1396">
        <v>143</v>
      </c>
      <c r="E1396" t="s">
        <v>4947</v>
      </c>
      <c r="F1396">
        <v>3</v>
      </c>
      <c r="G1396" t="s">
        <v>4948</v>
      </c>
      <c r="H1396" t="s">
        <v>31000</v>
      </c>
      <c r="I1396">
        <v>11</v>
      </c>
      <c r="J1396">
        <v>116639508</v>
      </c>
      <c r="K1396">
        <v>116658295</v>
      </c>
      <c r="L1396">
        <v>18788</v>
      </c>
      <c r="M1396">
        <v>1</v>
      </c>
      <c r="N1396">
        <v>101929011</v>
      </c>
      <c r="O1396" t="s">
        <v>4949</v>
      </c>
      <c r="P1396">
        <v>20558</v>
      </c>
      <c r="Q1396" t="s">
        <v>4950</v>
      </c>
      <c r="R1396" t="s">
        <v>4951</v>
      </c>
      <c r="S1396" t="s">
        <v>32082</v>
      </c>
      <c r="T1396">
        <v>1</v>
      </c>
      <c r="U1396">
        <v>1</v>
      </c>
      <c r="V1396">
        <v>-3.6013123368445199</v>
      </c>
      <c r="W1396">
        <v>0.38920677604595899</v>
      </c>
      <c r="X1396">
        <v>0.704072456322962</v>
      </c>
      <c r="Y1396">
        <v>-20.561916456586101</v>
      </c>
      <c r="Z1396">
        <v>0.96726857278496403</v>
      </c>
      <c r="AA1396">
        <v>0.99919698600769702</v>
      </c>
      <c r="AB1396">
        <v>-0.69984917520629697</v>
      </c>
      <c r="AC1396">
        <v>0.85817338719172098</v>
      </c>
      <c r="AD1396">
        <v>0.94068432309766403</v>
      </c>
      <c r="AE1396">
        <v>3.9933759848713</v>
      </c>
      <c r="AF1396">
        <v>0.98343762640780896</v>
      </c>
      <c r="AG1396">
        <v>1</v>
      </c>
      <c r="AH1396">
        <v>-3.7177416669044301</v>
      </c>
      <c r="AI1396">
        <v>0.24456414000292601</v>
      </c>
      <c r="AJ1396">
        <v>0.78121606160956403</v>
      </c>
      <c r="AK1396">
        <v>-24.464713166193398</v>
      </c>
    </row>
    <row r="1397" spans="1:37" x14ac:dyDescent="0.2">
      <c r="A1397" t="s">
        <v>3579</v>
      </c>
      <c r="B1397">
        <v>117148942</v>
      </c>
      <c r="C1397">
        <v>117149153</v>
      </c>
      <c r="D1397">
        <v>212</v>
      </c>
      <c r="E1397" t="s">
        <v>4952</v>
      </c>
      <c r="F1397">
        <v>5</v>
      </c>
      <c r="G1397" t="s">
        <v>4953</v>
      </c>
      <c r="H1397" t="s">
        <v>32083</v>
      </c>
      <c r="I1397">
        <v>11</v>
      </c>
      <c r="J1397">
        <v>117144382</v>
      </c>
      <c r="K1397">
        <v>117164122</v>
      </c>
      <c r="L1397">
        <v>19741</v>
      </c>
      <c r="M1397">
        <v>1</v>
      </c>
      <c r="N1397">
        <v>5049</v>
      </c>
      <c r="O1397" t="s">
        <v>4954</v>
      </c>
      <c r="P1397">
        <v>4560</v>
      </c>
      <c r="Q1397" t="s">
        <v>4955</v>
      </c>
      <c r="R1397" t="s">
        <v>4956</v>
      </c>
      <c r="S1397" t="s">
        <v>32084</v>
      </c>
      <c r="T1397">
        <v>0.644035865418358</v>
      </c>
      <c r="U1397">
        <v>0.84904924635754497</v>
      </c>
      <c r="V1397">
        <v>0.65696625206815995</v>
      </c>
      <c r="W1397">
        <v>0.113079289867903</v>
      </c>
      <c r="X1397">
        <v>0.704072456322962</v>
      </c>
      <c r="Y1397">
        <v>-23.395046767731699</v>
      </c>
      <c r="Z1397">
        <v>0.26789404493740199</v>
      </c>
      <c r="AA1397">
        <v>0.72610664078822296</v>
      </c>
      <c r="AB1397">
        <v>-0.30650769191860699</v>
      </c>
      <c r="AC1397">
        <v>2.4853262407310801E-2</v>
      </c>
      <c r="AD1397">
        <v>0.57684129297949804</v>
      </c>
      <c r="AE1397">
        <v>-23.395046767731699</v>
      </c>
      <c r="AF1397">
        <v>0.98343762640780896</v>
      </c>
      <c r="AG1397">
        <v>1</v>
      </c>
      <c r="AH1397">
        <v>1.5865766538923001</v>
      </c>
      <c r="AI1397">
        <v>0.24456414000292601</v>
      </c>
      <c r="AJ1397">
        <v>0.78121606160956403</v>
      </c>
      <c r="AK1397">
        <v>-22.526291409051201</v>
      </c>
    </row>
    <row r="1398" spans="1:37" x14ac:dyDescent="0.2">
      <c r="A1398" t="s">
        <v>3579</v>
      </c>
      <c r="B1398">
        <v>117149153</v>
      </c>
      <c r="C1398">
        <v>117149364</v>
      </c>
      <c r="D1398">
        <v>212</v>
      </c>
      <c r="E1398" t="s">
        <v>4957</v>
      </c>
      <c r="F1398">
        <v>4</v>
      </c>
      <c r="G1398" t="s">
        <v>4958</v>
      </c>
      <c r="H1398" t="s">
        <v>32083</v>
      </c>
      <c r="I1398">
        <v>11</v>
      </c>
      <c r="J1398">
        <v>117144382</v>
      </c>
      <c r="K1398">
        <v>117164122</v>
      </c>
      <c r="L1398">
        <v>19741</v>
      </c>
      <c r="M1398">
        <v>1</v>
      </c>
      <c r="N1398">
        <v>5049</v>
      </c>
      <c r="O1398" t="s">
        <v>4954</v>
      </c>
      <c r="P1398">
        <v>4771</v>
      </c>
      <c r="Q1398" t="s">
        <v>4955</v>
      </c>
      <c r="R1398" t="s">
        <v>4956</v>
      </c>
      <c r="S1398" t="s">
        <v>32084</v>
      </c>
      <c r="T1398">
        <v>0.644035865418358</v>
      </c>
      <c r="U1398">
        <v>0.84904924635754497</v>
      </c>
      <c r="V1398">
        <v>0.65696625206815995</v>
      </c>
      <c r="W1398">
        <v>0.113079289867903</v>
      </c>
      <c r="X1398">
        <v>0.704072456322962</v>
      </c>
      <c r="Y1398">
        <v>-23.395046767731699</v>
      </c>
      <c r="Z1398">
        <v>0.26789404493740199</v>
      </c>
      <c r="AA1398">
        <v>0.72610664078822296</v>
      </c>
      <c r="AB1398">
        <v>-0.30650769191860699</v>
      </c>
      <c r="AC1398">
        <v>2.4853262407310801E-2</v>
      </c>
      <c r="AD1398">
        <v>0.57684129297949804</v>
      </c>
      <c r="AE1398">
        <v>-23.395046767731699</v>
      </c>
      <c r="AF1398">
        <v>0.98343762640780896</v>
      </c>
      <c r="AG1398">
        <v>1</v>
      </c>
      <c r="AH1398">
        <v>1.5865766538923001</v>
      </c>
      <c r="AI1398">
        <v>0.24456414000292601</v>
      </c>
      <c r="AJ1398">
        <v>0.78121606160956403</v>
      </c>
      <c r="AK1398">
        <v>-22.526291409051201</v>
      </c>
    </row>
    <row r="1399" spans="1:37" x14ac:dyDescent="0.2">
      <c r="A1399" t="s">
        <v>3579</v>
      </c>
      <c r="B1399">
        <v>117195287</v>
      </c>
      <c r="C1399">
        <v>117195575</v>
      </c>
      <c r="D1399">
        <v>289</v>
      </c>
      <c r="E1399" t="s">
        <v>4959</v>
      </c>
      <c r="F1399">
        <v>3</v>
      </c>
      <c r="G1399" t="s">
        <v>4960</v>
      </c>
      <c r="H1399" t="s">
        <v>31032</v>
      </c>
      <c r="I1399">
        <v>11</v>
      </c>
      <c r="J1399">
        <v>117192617</v>
      </c>
      <c r="K1399">
        <v>117197279</v>
      </c>
      <c r="L1399">
        <v>4663</v>
      </c>
      <c r="M1399">
        <v>1</v>
      </c>
      <c r="N1399">
        <v>51092</v>
      </c>
      <c r="O1399" t="s">
        <v>4961</v>
      </c>
      <c r="P1399">
        <v>2670</v>
      </c>
      <c r="Q1399" t="s">
        <v>4962</v>
      </c>
      <c r="R1399" t="s">
        <v>4963</v>
      </c>
      <c r="S1399" t="s">
        <v>32085</v>
      </c>
      <c r="T1399">
        <v>0.206661954801554</v>
      </c>
      <c r="U1399">
        <v>0.603102917160658</v>
      </c>
      <c r="V1399">
        <v>-0.53453707674588502</v>
      </c>
      <c r="W1399">
        <v>0.54712176940017698</v>
      </c>
      <c r="X1399">
        <v>0.84261847258371703</v>
      </c>
      <c r="Y1399">
        <v>-0.76602386304844305</v>
      </c>
      <c r="Z1399">
        <v>1.76021315554728E-2</v>
      </c>
      <c r="AA1399">
        <v>0.72610664078822296</v>
      </c>
      <c r="AB1399">
        <v>-1.4980111590226901</v>
      </c>
      <c r="AC1399">
        <v>0.42426392489208298</v>
      </c>
      <c r="AD1399">
        <v>0.82872126865393902</v>
      </c>
      <c r="AE1399">
        <v>-1.20034048941621</v>
      </c>
      <c r="AF1399">
        <v>0.70035893718908904</v>
      </c>
      <c r="AG1399">
        <v>0.84985721715689599</v>
      </c>
      <c r="AH1399">
        <v>0.395073567946022</v>
      </c>
      <c r="AI1399">
        <v>0.72005566671916099</v>
      </c>
      <c r="AJ1399">
        <v>0.88551770304185196</v>
      </c>
      <c r="AK1399">
        <v>-0.199689198223992</v>
      </c>
    </row>
    <row r="1400" spans="1:37" x14ac:dyDescent="0.2">
      <c r="A1400" t="s">
        <v>3579</v>
      </c>
      <c r="B1400">
        <v>117209913</v>
      </c>
      <c r="C1400">
        <v>117210064</v>
      </c>
      <c r="D1400">
        <v>152</v>
      </c>
      <c r="E1400" t="s">
        <v>4964</v>
      </c>
      <c r="F1400">
        <v>0</v>
      </c>
      <c r="G1400" t="s">
        <v>4965</v>
      </c>
      <c r="H1400" t="s">
        <v>30987</v>
      </c>
      <c r="I1400">
        <v>11</v>
      </c>
      <c r="J1400">
        <v>117206774</v>
      </c>
      <c r="K1400">
        <v>117209365</v>
      </c>
      <c r="L1400">
        <v>2592</v>
      </c>
      <c r="M1400">
        <v>2</v>
      </c>
      <c r="N1400">
        <v>9159</v>
      </c>
      <c r="O1400" t="s">
        <v>4966</v>
      </c>
      <c r="P1400">
        <v>-548</v>
      </c>
      <c r="Q1400" t="s">
        <v>4967</v>
      </c>
      <c r="R1400" t="s">
        <v>4968</v>
      </c>
      <c r="S1400" t="s">
        <v>32086</v>
      </c>
      <c r="T1400">
        <v>4.8938420573387799E-2</v>
      </c>
      <c r="U1400">
        <v>0.603102917160658</v>
      </c>
      <c r="V1400">
        <v>1.1131032282306299</v>
      </c>
      <c r="W1400">
        <v>1</v>
      </c>
      <c r="X1400">
        <v>1</v>
      </c>
      <c r="Y1400">
        <v>0.49244306278646899</v>
      </c>
      <c r="Z1400">
        <v>6.6168670286988404E-2</v>
      </c>
      <c r="AA1400">
        <v>0.72610664078822296</v>
      </c>
      <c r="AB1400">
        <v>0.77546858210092795</v>
      </c>
      <c r="AC1400">
        <v>1</v>
      </c>
      <c r="AD1400">
        <v>1</v>
      </c>
      <c r="AE1400">
        <v>-0.122588672591427</v>
      </c>
      <c r="AF1400">
        <v>0.111442642375763</v>
      </c>
      <c r="AG1400">
        <v>0.68151250837662902</v>
      </c>
      <c r="AH1400">
        <v>0.95942740546482097</v>
      </c>
      <c r="AI1400">
        <v>0.91673633237635299</v>
      </c>
      <c r="AJ1400">
        <v>0.98621344597861504</v>
      </c>
      <c r="AK1400">
        <v>0.92245366225700898</v>
      </c>
    </row>
    <row r="1401" spans="1:37" x14ac:dyDescent="0.2">
      <c r="A1401" t="s">
        <v>3579</v>
      </c>
      <c r="B1401">
        <v>117780606</v>
      </c>
      <c r="C1401">
        <v>117780819</v>
      </c>
      <c r="D1401">
        <v>214</v>
      </c>
      <c r="E1401" t="s">
        <v>4969</v>
      </c>
      <c r="F1401">
        <v>17</v>
      </c>
      <c r="G1401" t="s">
        <v>4970</v>
      </c>
      <c r="H1401" t="s">
        <v>31274</v>
      </c>
      <c r="I1401">
        <v>11</v>
      </c>
      <c r="J1401">
        <v>117427773</v>
      </c>
      <c r="K1401">
        <v>117797091</v>
      </c>
      <c r="L1401">
        <v>369319</v>
      </c>
      <c r="M1401">
        <v>2</v>
      </c>
      <c r="N1401">
        <v>57453</v>
      </c>
      <c r="O1401" t="s">
        <v>4971</v>
      </c>
      <c r="P1401">
        <v>16272</v>
      </c>
      <c r="Q1401" t="s">
        <v>4972</v>
      </c>
      <c r="R1401" t="s">
        <v>4973</v>
      </c>
      <c r="S1401" t="s">
        <v>32087</v>
      </c>
      <c r="T1401">
        <v>0.32911398597860803</v>
      </c>
      <c r="U1401">
        <v>0.603102917160658</v>
      </c>
      <c r="V1401">
        <v>25.362860874199502</v>
      </c>
      <c r="W1401">
        <v>0.49709177864118298</v>
      </c>
      <c r="X1401">
        <v>0.78363289935355196</v>
      </c>
      <c r="Y1401">
        <v>0.24400162041026999</v>
      </c>
      <c r="Z1401">
        <v>0.306975110376564</v>
      </c>
      <c r="AA1401">
        <v>0.72610664078822296</v>
      </c>
      <c r="AB1401">
        <v>24.9280078451694</v>
      </c>
      <c r="AC1401">
        <v>0.92091778829119397</v>
      </c>
      <c r="AD1401">
        <v>0.94068432309766403</v>
      </c>
      <c r="AE1401">
        <v>-0.75599834712299097</v>
      </c>
      <c r="AF1401">
        <v>0.61410715005536498</v>
      </c>
      <c r="AG1401">
        <v>0.80674443595273604</v>
      </c>
      <c r="AH1401">
        <v>2.17608830231377</v>
      </c>
      <c r="AI1401">
        <v>0.197630579561902</v>
      </c>
      <c r="AJ1401">
        <v>0.78121606160956403</v>
      </c>
      <c r="AK1401">
        <v>1.1127570553693999</v>
      </c>
    </row>
    <row r="1402" spans="1:37" x14ac:dyDescent="0.2">
      <c r="A1402" t="s">
        <v>3579</v>
      </c>
      <c r="B1402">
        <v>118150878</v>
      </c>
      <c r="C1402">
        <v>118151124</v>
      </c>
      <c r="D1402">
        <v>247</v>
      </c>
      <c r="E1402" t="s">
        <v>4974</v>
      </c>
      <c r="F1402">
        <v>1</v>
      </c>
      <c r="G1402" t="s">
        <v>4975</v>
      </c>
      <c r="H1402" t="s">
        <v>30999</v>
      </c>
      <c r="I1402">
        <v>11</v>
      </c>
      <c r="J1402">
        <v>118133377</v>
      </c>
      <c r="K1402">
        <v>118152823</v>
      </c>
      <c r="L1402">
        <v>19447</v>
      </c>
      <c r="M1402">
        <v>2</v>
      </c>
      <c r="N1402">
        <v>6330</v>
      </c>
      <c r="O1402" t="s">
        <v>4976</v>
      </c>
      <c r="P1402">
        <v>1699</v>
      </c>
      <c r="Q1402" t="s">
        <v>4977</v>
      </c>
      <c r="R1402" t="s">
        <v>4978</v>
      </c>
      <c r="S1402" t="s">
        <v>32088</v>
      </c>
      <c r="T1402">
        <v>0.17308923567461099</v>
      </c>
      <c r="U1402">
        <v>0.603102917160658</v>
      </c>
      <c r="V1402">
        <v>-24.843601265099299</v>
      </c>
      <c r="W1402">
        <v>0.29261482077562401</v>
      </c>
      <c r="X1402">
        <v>0.704072456322962</v>
      </c>
      <c r="Y1402">
        <v>24.392467763250998</v>
      </c>
      <c r="Z1402">
        <v>5.50355599158565E-2</v>
      </c>
      <c r="AA1402">
        <v>0.72610664078822296</v>
      </c>
      <c r="AB1402">
        <v>-24.843601265099299</v>
      </c>
      <c r="AC1402">
        <v>0.27780950890804001</v>
      </c>
      <c r="AD1402">
        <v>0.68253123924728298</v>
      </c>
      <c r="AE1402">
        <v>23.987991213225801</v>
      </c>
      <c r="AF1402">
        <v>0.32549523997010099</v>
      </c>
      <c r="AG1402">
        <v>0.70473078222419605</v>
      </c>
      <c r="AH1402">
        <v>-23.913990636345801</v>
      </c>
      <c r="AI1402">
        <v>0.56157887380500204</v>
      </c>
      <c r="AJ1402">
        <v>0.78121606160956403</v>
      </c>
      <c r="AK1402">
        <v>2.1129360422380601</v>
      </c>
    </row>
    <row r="1403" spans="1:37" x14ac:dyDescent="0.2">
      <c r="A1403" t="s">
        <v>3579</v>
      </c>
      <c r="B1403">
        <v>118473447</v>
      </c>
      <c r="C1403">
        <v>118473589</v>
      </c>
      <c r="D1403">
        <v>143</v>
      </c>
      <c r="E1403" t="s">
        <v>4979</v>
      </c>
      <c r="F1403">
        <v>2</v>
      </c>
      <c r="G1403" t="s">
        <v>4980</v>
      </c>
      <c r="H1403" t="s">
        <v>30987</v>
      </c>
      <c r="I1403">
        <v>11</v>
      </c>
      <c r="J1403">
        <v>118474179</v>
      </c>
      <c r="K1403">
        <v>118484975</v>
      </c>
      <c r="L1403">
        <v>10797</v>
      </c>
      <c r="M1403">
        <v>1</v>
      </c>
      <c r="N1403">
        <v>4297</v>
      </c>
      <c r="O1403" t="s">
        <v>4981</v>
      </c>
      <c r="P1403">
        <v>-590</v>
      </c>
      <c r="Q1403" t="s">
        <v>4982</v>
      </c>
      <c r="R1403" t="s">
        <v>4983</v>
      </c>
      <c r="S1403" t="s">
        <v>32089</v>
      </c>
      <c r="T1403">
        <v>0.60318812523568999</v>
      </c>
      <c r="U1403">
        <v>0.82125442047224695</v>
      </c>
      <c r="V1403">
        <v>-2.8532907374156</v>
      </c>
      <c r="W1403">
        <v>0.73420570613580904</v>
      </c>
      <c r="X1403">
        <v>0.95159051474143896</v>
      </c>
      <c r="Y1403">
        <v>1.8314573519614601</v>
      </c>
      <c r="Z1403">
        <v>0.53052895265546796</v>
      </c>
      <c r="AA1403">
        <v>0.84521697243271998</v>
      </c>
      <c r="AB1403">
        <v>-1.0802895000175601</v>
      </c>
      <c r="AC1403">
        <v>0.66465783424689096</v>
      </c>
      <c r="AD1403">
        <v>0.87989882095915395</v>
      </c>
      <c r="AE1403">
        <v>1.95311215572164</v>
      </c>
      <c r="AF1403">
        <v>0.71688106396828499</v>
      </c>
      <c r="AG1403">
        <v>0.85584456000972498</v>
      </c>
      <c r="AH1403">
        <v>-2.7281592522159301</v>
      </c>
      <c r="AI1403">
        <v>0.81350599864527495</v>
      </c>
      <c r="AJ1403">
        <v>0.94390293416205995</v>
      </c>
      <c r="AK1403">
        <v>0.54402629216449805</v>
      </c>
    </row>
    <row r="1404" spans="1:37" x14ac:dyDescent="0.2">
      <c r="A1404" t="s">
        <v>3579</v>
      </c>
      <c r="B1404">
        <v>118482893</v>
      </c>
      <c r="C1404">
        <v>118483038</v>
      </c>
      <c r="D1404">
        <v>146</v>
      </c>
      <c r="E1404" t="s">
        <v>4984</v>
      </c>
      <c r="F1404">
        <v>4</v>
      </c>
      <c r="G1404" t="s">
        <v>4985</v>
      </c>
      <c r="H1404" t="s">
        <v>30987</v>
      </c>
      <c r="I1404">
        <v>11</v>
      </c>
      <c r="J1404">
        <v>118482423</v>
      </c>
      <c r="K1404">
        <v>118483204</v>
      </c>
      <c r="L1404">
        <v>782</v>
      </c>
      <c r="M1404">
        <v>1</v>
      </c>
      <c r="N1404">
        <v>4297</v>
      </c>
      <c r="O1404" t="s">
        <v>4986</v>
      </c>
      <c r="P1404">
        <v>470</v>
      </c>
      <c r="Q1404" t="s">
        <v>4982</v>
      </c>
      <c r="R1404" t="s">
        <v>4983</v>
      </c>
      <c r="S1404" t="s">
        <v>32089</v>
      </c>
      <c r="T1404">
        <v>0.32911398597860803</v>
      </c>
      <c r="U1404">
        <v>0.603102917160658</v>
      </c>
      <c r="V1404">
        <v>22.348512156613999</v>
      </c>
      <c r="W1404">
        <v>0.38920677604595899</v>
      </c>
      <c r="X1404">
        <v>0.704072456322962</v>
      </c>
      <c r="Y1404">
        <v>-22.146878335966601</v>
      </c>
      <c r="Z1404">
        <v>0.306975110376564</v>
      </c>
      <c r="AA1404">
        <v>0.72610664078822296</v>
      </c>
      <c r="AB1404">
        <v>22.134338748763199</v>
      </c>
      <c r="AC1404">
        <v>0.71753805159658501</v>
      </c>
      <c r="AD1404">
        <v>0.87989882095915395</v>
      </c>
      <c r="AE1404">
        <v>-1.27868543914699</v>
      </c>
      <c r="AF1404">
        <v>0.61410715005536498</v>
      </c>
      <c r="AG1404">
        <v>0.80674443595273604</v>
      </c>
      <c r="AH1404">
        <v>1.5543198015675801</v>
      </c>
      <c r="AI1404">
        <v>0.35038410267202102</v>
      </c>
      <c r="AJ1404">
        <v>0.78121606160956403</v>
      </c>
      <c r="AK1404">
        <v>-22.027423568953001</v>
      </c>
    </row>
    <row r="1405" spans="1:37" x14ac:dyDescent="0.2">
      <c r="A1405" t="s">
        <v>3579</v>
      </c>
      <c r="B1405">
        <v>118483038</v>
      </c>
      <c r="C1405">
        <v>118483183</v>
      </c>
      <c r="D1405">
        <v>146</v>
      </c>
      <c r="E1405" t="s">
        <v>4987</v>
      </c>
      <c r="F1405">
        <v>4</v>
      </c>
      <c r="G1405" t="s">
        <v>4988</v>
      </c>
      <c r="H1405" t="s">
        <v>30987</v>
      </c>
      <c r="I1405">
        <v>11</v>
      </c>
      <c r="J1405">
        <v>118482423</v>
      </c>
      <c r="K1405">
        <v>118483204</v>
      </c>
      <c r="L1405">
        <v>782</v>
      </c>
      <c r="M1405">
        <v>1</v>
      </c>
      <c r="N1405">
        <v>4297</v>
      </c>
      <c r="O1405" t="s">
        <v>4986</v>
      </c>
      <c r="P1405">
        <v>615</v>
      </c>
      <c r="Q1405" t="s">
        <v>4982</v>
      </c>
      <c r="R1405" t="s">
        <v>4983</v>
      </c>
      <c r="S1405" t="s">
        <v>32089</v>
      </c>
      <c r="T1405">
        <v>7.3374270299014499E-2</v>
      </c>
      <c r="U1405">
        <v>0.603102917160658</v>
      </c>
      <c r="V1405">
        <v>23.5507902430348</v>
      </c>
      <c r="W1405">
        <v>0.65075386537994595</v>
      </c>
      <c r="X1405">
        <v>0.94119559056004798</v>
      </c>
      <c r="Y1405">
        <v>-2.5019884515480002</v>
      </c>
      <c r="Z1405">
        <v>0.136920528570767</v>
      </c>
      <c r="AA1405">
        <v>0.72610664078822296</v>
      </c>
      <c r="AB1405">
        <v>22.961320772122001</v>
      </c>
      <c r="AC1405">
        <v>0.56718065613419599</v>
      </c>
      <c r="AD1405">
        <v>0.87989882095915395</v>
      </c>
      <c r="AE1405">
        <v>-1.76850194495742</v>
      </c>
      <c r="AF1405">
        <v>6.9808448882277996E-2</v>
      </c>
      <c r="AG1405">
        <v>0.60400337402173399</v>
      </c>
      <c r="AH1405">
        <v>2.7565978879883901</v>
      </c>
      <c r="AI1405">
        <v>0.75770813086964806</v>
      </c>
      <c r="AJ1405">
        <v>0.91200148566411499</v>
      </c>
      <c r="AK1405">
        <v>-2.0545002664685499</v>
      </c>
    </row>
    <row r="1406" spans="1:37" x14ac:dyDescent="0.2">
      <c r="A1406" t="s">
        <v>3579</v>
      </c>
      <c r="B1406">
        <v>118527522</v>
      </c>
      <c r="C1406">
        <v>118527664</v>
      </c>
      <c r="D1406">
        <v>143</v>
      </c>
      <c r="E1406" t="s">
        <v>4989</v>
      </c>
      <c r="F1406">
        <v>2</v>
      </c>
      <c r="G1406" t="s">
        <v>4990</v>
      </c>
      <c r="H1406" t="s">
        <v>30987</v>
      </c>
      <c r="I1406">
        <v>11</v>
      </c>
      <c r="J1406">
        <v>118527474</v>
      </c>
      <c r="K1406">
        <v>118530993</v>
      </c>
      <c r="L1406">
        <v>3520</v>
      </c>
      <c r="M1406">
        <v>1</v>
      </c>
      <c r="N1406">
        <v>143941</v>
      </c>
      <c r="O1406" t="s">
        <v>4991</v>
      </c>
      <c r="P1406">
        <v>48</v>
      </c>
      <c r="Q1406" t="s">
        <v>4992</v>
      </c>
      <c r="R1406" t="s">
        <v>4993</v>
      </c>
      <c r="S1406" t="s">
        <v>32090</v>
      </c>
      <c r="T1406">
        <v>0.97979524468909096</v>
      </c>
      <c r="U1406">
        <v>1</v>
      </c>
      <c r="V1406">
        <v>0.31108623922668599</v>
      </c>
      <c r="W1406">
        <v>0.89107655920673101</v>
      </c>
      <c r="X1406">
        <v>0.95159051474143896</v>
      </c>
      <c r="Y1406">
        <v>1.2491726169119199</v>
      </c>
      <c r="Z1406">
        <v>0.82095374834302304</v>
      </c>
      <c r="AA1406">
        <v>0.95070810395168004</v>
      </c>
      <c r="AB1406">
        <v>-0.15375701506460099</v>
      </c>
      <c r="AC1406">
        <v>0.38968295564817701</v>
      </c>
      <c r="AD1406">
        <v>0.80432780881118404</v>
      </c>
      <c r="AE1406">
        <v>1.69662793822725</v>
      </c>
      <c r="AF1406">
        <v>0.75597362904566501</v>
      </c>
      <c r="AG1406">
        <v>0.87732854096160695</v>
      </c>
      <c r="AH1406">
        <v>0.66748284015993997</v>
      </c>
      <c r="AI1406">
        <v>0.63502732279614804</v>
      </c>
      <c r="AJ1406">
        <v>0.81104508058742797</v>
      </c>
      <c r="AK1406">
        <v>-1.68666597522227E-2</v>
      </c>
    </row>
    <row r="1407" spans="1:37" x14ac:dyDescent="0.2">
      <c r="A1407" t="s">
        <v>3579</v>
      </c>
      <c r="B1407">
        <v>119127673</v>
      </c>
      <c r="C1407">
        <v>119127834</v>
      </c>
      <c r="D1407">
        <v>162</v>
      </c>
      <c r="E1407" t="s">
        <v>4994</v>
      </c>
      <c r="F1407">
        <v>2</v>
      </c>
      <c r="G1407" t="s">
        <v>4995</v>
      </c>
      <c r="H1407" t="s">
        <v>31032</v>
      </c>
      <c r="I1407">
        <v>11</v>
      </c>
      <c r="J1407">
        <v>119129860</v>
      </c>
      <c r="K1407">
        <v>119133173</v>
      </c>
      <c r="L1407">
        <v>3314</v>
      </c>
      <c r="M1407">
        <v>1</v>
      </c>
      <c r="N1407">
        <v>25988</v>
      </c>
      <c r="O1407" t="s">
        <v>4996</v>
      </c>
      <c r="P1407">
        <v>-2026</v>
      </c>
      <c r="Q1407" t="s">
        <v>4997</v>
      </c>
      <c r="R1407" t="s">
        <v>4998</v>
      </c>
      <c r="S1407" t="s">
        <v>32091</v>
      </c>
      <c r="T1407">
        <v>0.35387198439864398</v>
      </c>
      <c r="U1407">
        <v>0.603102917160658</v>
      </c>
      <c r="V1407">
        <v>-21.988368870559601</v>
      </c>
      <c r="W1407">
        <v>0.38920677604595899</v>
      </c>
      <c r="X1407">
        <v>0.704072456322962</v>
      </c>
      <c r="Y1407">
        <v>-21.857124370305101</v>
      </c>
      <c r="Z1407">
        <v>0.69013698642955401</v>
      </c>
      <c r="AA1407">
        <v>0.84521697243271998</v>
      </c>
      <c r="AB1407">
        <v>-0.57268841646122703</v>
      </c>
      <c r="AC1407">
        <v>0.75388744886274095</v>
      </c>
      <c r="AD1407">
        <v>0.87989882095915395</v>
      </c>
      <c r="AE1407">
        <v>-0.403969224011622</v>
      </c>
      <c r="AF1407">
        <v>0.32549523997010099</v>
      </c>
      <c r="AG1407">
        <v>0.70473078222419605</v>
      </c>
      <c r="AH1407">
        <v>-22.227832300886199</v>
      </c>
      <c r="AI1407">
        <v>0.35038410267202102</v>
      </c>
      <c r="AJ1407">
        <v>0.78121606160956403</v>
      </c>
      <c r="AK1407">
        <v>-22.1574429876807</v>
      </c>
    </row>
    <row r="1408" spans="1:37" x14ac:dyDescent="0.2">
      <c r="A1408" t="s">
        <v>3579</v>
      </c>
      <c r="B1408">
        <v>119127834</v>
      </c>
      <c r="C1408">
        <v>119127995</v>
      </c>
      <c r="D1408">
        <v>162</v>
      </c>
      <c r="E1408" t="s">
        <v>4999</v>
      </c>
      <c r="F1408">
        <v>3</v>
      </c>
      <c r="G1408" t="s">
        <v>5000</v>
      </c>
      <c r="H1408" t="s">
        <v>30999</v>
      </c>
      <c r="I1408">
        <v>11</v>
      </c>
      <c r="J1408">
        <v>119129860</v>
      </c>
      <c r="K1408">
        <v>119133173</v>
      </c>
      <c r="L1408">
        <v>3314</v>
      </c>
      <c r="M1408">
        <v>1</v>
      </c>
      <c r="N1408">
        <v>25988</v>
      </c>
      <c r="O1408" t="s">
        <v>4996</v>
      </c>
      <c r="P1408">
        <v>-1865</v>
      </c>
      <c r="Q1408" t="s">
        <v>4997</v>
      </c>
      <c r="R1408" t="s">
        <v>4998</v>
      </c>
      <c r="S1408" t="s">
        <v>32091</v>
      </c>
      <c r="T1408">
        <v>0.35387198439864398</v>
      </c>
      <c r="U1408">
        <v>0.603102917160658</v>
      </c>
      <c r="V1408">
        <v>-21.988368870559601</v>
      </c>
      <c r="W1408">
        <v>0.38920677604595899</v>
      </c>
      <c r="X1408">
        <v>0.704072456322962</v>
      </c>
      <c r="Y1408">
        <v>-21.857124370305101</v>
      </c>
      <c r="Z1408">
        <v>0.69013698642955401</v>
      </c>
      <c r="AA1408">
        <v>0.84521697243271998</v>
      </c>
      <c r="AB1408">
        <v>-0.57268841646122703</v>
      </c>
      <c r="AC1408">
        <v>0.75388744886274095</v>
      </c>
      <c r="AD1408">
        <v>0.87989882095915395</v>
      </c>
      <c r="AE1408">
        <v>-0.403969224011622</v>
      </c>
      <c r="AF1408">
        <v>0.32549523997010099</v>
      </c>
      <c r="AG1408">
        <v>0.70473078222419605</v>
      </c>
      <c r="AH1408">
        <v>-22.227832300886199</v>
      </c>
      <c r="AI1408">
        <v>0.35038410267202102</v>
      </c>
      <c r="AJ1408">
        <v>0.78121606160956403</v>
      </c>
      <c r="AK1408">
        <v>-22.1574429876807</v>
      </c>
    </row>
    <row r="1409" spans="1:37" x14ac:dyDescent="0.2">
      <c r="A1409" t="s">
        <v>3579</v>
      </c>
      <c r="B1409">
        <v>119541337</v>
      </c>
      <c r="C1409">
        <v>119541488</v>
      </c>
      <c r="D1409">
        <v>152</v>
      </c>
      <c r="E1409" t="s">
        <v>5001</v>
      </c>
      <c r="F1409">
        <v>3</v>
      </c>
      <c r="G1409" t="s">
        <v>5002</v>
      </c>
      <c r="H1409" t="s">
        <v>31000</v>
      </c>
      <c r="I1409">
        <v>11</v>
      </c>
      <c r="J1409">
        <v>119608423</v>
      </c>
      <c r="K1409">
        <v>119659284</v>
      </c>
      <c r="L1409">
        <v>50862</v>
      </c>
      <c r="M1409">
        <v>1</v>
      </c>
      <c r="N1409">
        <v>105369520</v>
      </c>
      <c r="O1409" t="s">
        <v>5003</v>
      </c>
      <c r="P1409">
        <v>-66935</v>
      </c>
      <c r="Q1409" t="s">
        <v>40</v>
      </c>
      <c r="R1409" t="s">
        <v>5004</v>
      </c>
      <c r="S1409" t="s">
        <v>32092</v>
      </c>
      <c r="T1409">
        <v>0.57021252138178402</v>
      </c>
      <c r="U1409">
        <v>0.81360520874211995</v>
      </c>
      <c r="V1409">
        <v>0.211490055690151</v>
      </c>
      <c r="W1409">
        <v>0.40992571846256198</v>
      </c>
      <c r="X1409">
        <v>0.72943745598508503</v>
      </c>
      <c r="Y1409">
        <v>0.14207964581504301</v>
      </c>
      <c r="Z1409">
        <v>0.85074048279887504</v>
      </c>
      <c r="AA1409">
        <v>0.975293199701877</v>
      </c>
      <c r="AB1409">
        <v>-0.43554443023230999</v>
      </c>
      <c r="AC1409">
        <v>0.95972233228859105</v>
      </c>
      <c r="AD1409">
        <v>0.96859415373987201</v>
      </c>
      <c r="AE1409">
        <v>-0.25995633544725599</v>
      </c>
      <c r="AF1409">
        <v>0.16910784111521199</v>
      </c>
      <c r="AG1409">
        <v>0.68151250837662902</v>
      </c>
      <c r="AH1409">
        <v>0.79575827138286404</v>
      </c>
      <c r="AI1409">
        <v>0.147574997589274</v>
      </c>
      <c r="AJ1409">
        <v>0.78121606160956403</v>
      </c>
      <c r="AK1409">
        <v>0.45681638831950899</v>
      </c>
    </row>
    <row r="1410" spans="1:37" x14ac:dyDescent="0.2">
      <c r="A1410" t="s">
        <v>3579</v>
      </c>
      <c r="B1410">
        <v>119550816</v>
      </c>
      <c r="C1410">
        <v>119550958</v>
      </c>
      <c r="D1410">
        <v>143</v>
      </c>
      <c r="E1410" t="s">
        <v>5005</v>
      </c>
      <c r="F1410">
        <v>1</v>
      </c>
      <c r="G1410" t="s">
        <v>5006</v>
      </c>
      <c r="H1410" t="s">
        <v>31000</v>
      </c>
      <c r="I1410">
        <v>11</v>
      </c>
      <c r="J1410">
        <v>119608423</v>
      </c>
      <c r="K1410">
        <v>119659284</v>
      </c>
      <c r="L1410">
        <v>50862</v>
      </c>
      <c r="M1410">
        <v>1</v>
      </c>
      <c r="N1410">
        <v>105369520</v>
      </c>
      <c r="O1410" t="s">
        <v>5003</v>
      </c>
      <c r="P1410">
        <v>-57465</v>
      </c>
      <c r="Q1410" t="s">
        <v>40</v>
      </c>
      <c r="R1410" t="s">
        <v>5004</v>
      </c>
      <c r="S1410" t="s">
        <v>32092</v>
      </c>
      <c r="T1410">
        <v>0.17308923567461099</v>
      </c>
      <c r="U1410">
        <v>0.603102917160658</v>
      </c>
      <c r="V1410">
        <v>-23.852788372578701</v>
      </c>
      <c r="W1410">
        <v>0.20525741147413201</v>
      </c>
      <c r="X1410">
        <v>0.704072456322962</v>
      </c>
      <c r="Y1410">
        <v>-23.721543848369901</v>
      </c>
      <c r="Z1410">
        <v>0.26789404493740199</v>
      </c>
      <c r="AA1410">
        <v>0.72610664078822296</v>
      </c>
      <c r="AB1410">
        <v>-1.14429575444733</v>
      </c>
      <c r="AC1410">
        <v>0.32081866871113202</v>
      </c>
      <c r="AD1410">
        <v>0.68773325147593101</v>
      </c>
      <c r="AE1410">
        <v>-0.975576530217108</v>
      </c>
      <c r="AF1410">
        <v>0.22065000948199101</v>
      </c>
      <c r="AG1410">
        <v>0.68151250837662902</v>
      </c>
      <c r="AH1410">
        <v>-23.803033078474201</v>
      </c>
      <c r="AI1410">
        <v>0.24456414000292601</v>
      </c>
      <c r="AJ1410">
        <v>0.78121606160956403</v>
      </c>
      <c r="AK1410">
        <v>-23.732643755511301</v>
      </c>
    </row>
    <row r="1411" spans="1:37" x14ac:dyDescent="0.2">
      <c r="A1411" t="s">
        <v>3579</v>
      </c>
      <c r="B1411">
        <v>119551050</v>
      </c>
      <c r="C1411">
        <v>119551200</v>
      </c>
      <c r="D1411">
        <v>151</v>
      </c>
      <c r="E1411" t="s">
        <v>5007</v>
      </c>
      <c r="F1411">
        <v>3</v>
      </c>
      <c r="G1411" t="s">
        <v>5008</v>
      </c>
      <c r="H1411" t="s">
        <v>31000</v>
      </c>
      <c r="I1411">
        <v>11</v>
      </c>
      <c r="J1411">
        <v>119608423</v>
      </c>
      <c r="K1411">
        <v>119659284</v>
      </c>
      <c r="L1411">
        <v>50862</v>
      </c>
      <c r="M1411">
        <v>1</v>
      </c>
      <c r="N1411">
        <v>105369520</v>
      </c>
      <c r="O1411" t="s">
        <v>5003</v>
      </c>
      <c r="P1411">
        <v>-57223</v>
      </c>
      <c r="Q1411" t="s">
        <v>40</v>
      </c>
      <c r="R1411" t="s">
        <v>5004</v>
      </c>
      <c r="S1411" t="s">
        <v>32092</v>
      </c>
      <c r="T1411">
        <v>0.17308923567461099</v>
      </c>
      <c r="U1411">
        <v>0.603102917160658</v>
      </c>
      <c r="V1411">
        <v>-23.852788372578701</v>
      </c>
      <c r="W1411">
        <v>0.20525741147413201</v>
      </c>
      <c r="X1411">
        <v>0.704072456322962</v>
      </c>
      <c r="Y1411">
        <v>-23.721543848369901</v>
      </c>
      <c r="Z1411">
        <v>0.26789404493740199</v>
      </c>
      <c r="AA1411">
        <v>0.72610664078822296</v>
      </c>
      <c r="AB1411">
        <v>-1.14429575444733</v>
      </c>
      <c r="AC1411">
        <v>0.32081866871113202</v>
      </c>
      <c r="AD1411">
        <v>0.68773325147593101</v>
      </c>
      <c r="AE1411">
        <v>-0.975576530217108</v>
      </c>
      <c r="AF1411">
        <v>0.22065000948199101</v>
      </c>
      <c r="AG1411">
        <v>0.68151250837662902</v>
      </c>
      <c r="AH1411">
        <v>-23.803033078474201</v>
      </c>
      <c r="AI1411">
        <v>0.24456414000292601</v>
      </c>
      <c r="AJ1411">
        <v>0.78121606160956403</v>
      </c>
      <c r="AK1411">
        <v>-23.732643755511301</v>
      </c>
    </row>
    <row r="1412" spans="1:37" x14ac:dyDescent="0.2">
      <c r="A1412" t="s">
        <v>3579</v>
      </c>
      <c r="B1412">
        <v>119629039</v>
      </c>
      <c r="C1412">
        <v>119629328</v>
      </c>
      <c r="D1412">
        <v>290</v>
      </c>
      <c r="E1412" t="s">
        <v>5009</v>
      </c>
      <c r="F1412">
        <v>4</v>
      </c>
      <c r="G1412" t="s">
        <v>5010</v>
      </c>
      <c r="H1412" t="s">
        <v>31003</v>
      </c>
      <c r="I1412">
        <v>11</v>
      </c>
      <c r="J1412">
        <v>119608423</v>
      </c>
      <c r="K1412">
        <v>119659284</v>
      </c>
      <c r="L1412">
        <v>50862</v>
      </c>
      <c r="M1412">
        <v>1</v>
      </c>
      <c r="N1412">
        <v>105369520</v>
      </c>
      <c r="O1412" t="s">
        <v>5003</v>
      </c>
      <c r="P1412">
        <v>20616</v>
      </c>
      <c r="Q1412" t="s">
        <v>40</v>
      </c>
      <c r="R1412" t="s">
        <v>5004</v>
      </c>
      <c r="S1412" t="s">
        <v>32092</v>
      </c>
      <c r="T1412" t="s">
        <v>40</v>
      </c>
      <c r="U1412" t="s">
        <v>40</v>
      </c>
      <c r="V1412">
        <v>0</v>
      </c>
      <c r="W1412">
        <v>0.29261482077562401</v>
      </c>
      <c r="X1412">
        <v>0.704072456322962</v>
      </c>
      <c r="Y1412">
        <v>23.659436419642599</v>
      </c>
      <c r="Z1412">
        <v>0.306975110376564</v>
      </c>
      <c r="AA1412">
        <v>0.72610664078822296</v>
      </c>
      <c r="AB1412">
        <v>24.0727304026389</v>
      </c>
      <c r="AC1412">
        <v>0.27780950890804001</v>
      </c>
      <c r="AD1412">
        <v>0.68253123924728298</v>
      </c>
      <c r="AE1412">
        <v>24.110205105961001</v>
      </c>
      <c r="AF1412">
        <v>0.32549523997010099</v>
      </c>
      <c r="AG1412">
        <v>0.70473078222419605</v>
      </c>
      <c r="AH1412">
        <v>-24.0362045287103</v>
      </c>
      <c r="AI1412">
        <v>0.59609816080359102</v>
      </c>
      <c r="AJ1412">
        <v>0.78121606160956403</v>
      </c>
      <c r="AK1412">
        <v>0.35067154633168901</v>
      </c>
    </row>
    <row r="1413" spans="1:37" x14ac:dyDescent="0.2">
      <c r="A1413" t="s">
        <v>3579</v>
      </c>
      <c r="B1413">
        <v>119728150</v>
      </c>
      <c r="C1413">
        <v>119728436</v>
      </c>
      <c r="D1413">
        <v>287</v>
      </c>
      <c r="E1413" t="s">
        <v>5011</v>
      </c>
      <c r="F1413">
        <v>13</v>
      </c>
      <c r="G1413" t="s">
        <v>5012</v>
      </c>
      <c r="H1413" t="s">
        <v>30987</v>
      </c>
      <c r="I1413">
        <v>11</v>
      </c>
      <c r="J1413">
        <v>119623408</v>
      </c>
      <c r="K1413">
        <v>119728553</v>
      </c>
      <c r="L1413">
        <v>105146</v>
      </c>
      <c r="M1413">
        <v>2</v>
      </c>
      <c r="N1413">
        <v>5818</v>
      </c>
      <c r="O1413" t="s">
        <v>5013</v>
      </c>
      <c r="P1413">
        <v>117</v>
      </c>
      <c r="Q1413" t="s">
        <v>5014</v>
      </c>
      <c r="R1413" t="s">
        <v>5015</v>
      </c>
      <c r="S1413" t="s">
        <v>32093</v>
      </c>
      <c r="T1413">
        <v>0.32911398597860803</v>
      </c>
      <c r="U1413">
        <v>0.603102917160658</v>
      </c>
      <c r="V1413">
        <v>24.566101575923302</v>
      </c>
      <c r="W1413">
        <v>0.29261482077562401</v>
      </c>
      <c r="X1413">
        <v>0.704072456322962</v>
      </c>
      <c r="Y1413">
        <v>24.640102154463001</v>
      </c>
      <c r="Z1413">
        <v>0.48464167878831399</v>
      </c>
      <c r="AA1413">
        <v>0.84435025072159198</v>
      </c>
      <c r="AB1413">
        <v>23.602627507126201</v>
      </c>
      <c r="AC1413">
        <v>0.45677901822897599</v>
      </c>
      <c r="AD1413">
        <v>0.82872126865393902</v>
      </c>
      <c r="AE1413">
        <v>23.640102209640801</v>
      </c>
      <c r="AF1413">
        <v>0.16793847098801201</v>
      </c>
      <c r="AG1413">
        <v>0.68151250837662902</v>
      </c>
      <c r="AH1413">
        <v>24.566101575923302</v>
      </c>
      <c r="AI1413">
        <v>0.14667288820271701</v>
      </c>
      <c r="AJ1413">
        <v>0.78121606160956403</v>
      </c>
      <c r="AK1413">
        <v>24.640102154463001</v>
      </c>
    </row>
    <row r="1414" spans="1:37" x14ac:dyDescent="0.2">
      <c r="A1414" t="s">
        <v>3579</v>
      </c>
      <c r="B1414">
        <v>119728528</v>
      </c>
      <c r="C1414">
        <v>119728679</v>
      </c>
      <c r="D1414">
        <v>152</v>
      </c>
      <c r="E1414" t="s">
        <v>5016</v>
      </c>
      <c r="F1414">
        <v>19</v>
      </c>
      <c r="G1414" t="s">
        <v>5017</v>
      </c>
      <c r="H1414" t="s">
        <v>30987</v>
      </c>
      <c r="I1414">
        <v>11</v>
      </c>
      <c r="J1414">
        <v>119623408</v>
      </c>
      <c r="K1414">
        <v>119728553</v>
      </c>
      <c r="L1414">
        <v>105146</v>
      </c>
      <c r="M1414">
        <v>2</v>
      </c>
      <c r="N1414">
        <v>5818</v>
      </c>
      <c r="O1414" t="s">
        <v>5013</v>
      </c>
      <c r="P1414">
        <v>0</v>
      </c>
      <c r="Q1414" t="s">
        <v>5014</v>
      </c>
      <c r="R1414" t="s">
        <v>5015</v>
      </c>
      <c r="S1414" t="s">
        <v>32093</v>
      </c>
      <c r="T1414">
        <v>0.32911398597860803</v>
      </c>
      <c r="U1414">
        <v>0.603102917160658</v>
      </c>
      <c r="V1414">
        <v>24.566101575923302</v>
      </c>
      <c r="W1414">
        <v>0.29261482077562401</v>
      </c>
      <c r="X1414">
        <v>0.704072456322962</v>
      </c>
      <c r="Y1414">
        <v>24.640102154463001</v>
      </c>
      <c r="Z1414">
        <v>0.48464167878831399</v>
      </c>
      <c r="AA1414">
        <v>0.84435025072159198</v>
      </c>
      <c r="AB1414">
        <v>23.602627507126201</v>
      </c>
      <c r="AC1414">
        <v>0.45677901822897599</v>
      </c>
      <c r="AD1414">
        <v>0.82872126865393902</v>
      </c>
      <c r="AE1414">
        <v>23.640102209640801</v>
      </c>
      <c r="AF1414">
        <v>0.16793847098801201</v>
      </c>
      <c r="AG1414">
        <v>0.68151250837662902</v>
      </c>
      <c r="AH1414">
        <v>24.566101575923302</v>
      </c>
      <c r="AI1414">
        <v>0.14667288820271701</v>
      </c>
      <c r="AJ1414">
        <v>0.78121606160956403</v>
      </c>
      <c r="AK1414">
        <v>24.640102154463001</v>
      </c>
    </row>
    <row r="1415" spans="1:37" x14ac:dyDescent="0.2">
      <c r="A1415" t="s">
        <v>3579</v>
      </c>
      <c r="B1415">
        <v>120079558</v>
      </c>
      <c r="C1415">
        <v>120079709</v>
      </c>
      <c r="D1415">
        <v>152</v>
      </c>
      <c r="E1415" t="s">
        <v>5018</v>
      </c>
      <c r="F1415">
        <v>2</v>
      </c>
      <c r="G1415" t="s">
        <v>5019</v>
      </c>
      <c r="H1415" t="s">
        <v>31000</v>
      </c>
      <c r="I1415">
        <v>11</v>
      </c>
      <c r="J1415">
        <v>120112410</v>
      </c>
      <c r="K1415">
        <v>120117106</v>
      </c>
      <c r="L1415">
        <v>4697</v>
      </c>
      <c r="M1415">
        <v>2</v>
      </c>
      <c r="N1415">
        <v>23650</v>
      </c>
      <c r="O1415" t="s">
        <v>5020</v>
      </c>
      <c r="P1415">
        <v>37397</v>
      </c>
      <c r="Q1415" t="s">
        <v>5021</v>
      </c>
      <c r="R1415" t="s">
        <v>5022</v>
      </c>
      <c r="S1415" t="s">
        <v>32094</v>
      </c>
      <c r="T1415">
        <v>0.54421053469192604</v>
      </c>
      <c r="U1415">
        <v>0.80321479550967601</v>
      </c>
      <c r="V1415">
        <v>0.80621569188759401</v>
      </c>
      <c r="W1415">
        <v>0.49709177864118298</v>
      </c>
      <c r="X1415">
        <v>0.78363289935355196</v>
      </c>
      <c r="Y1415">
        <v>5.9608166422742602E-2</v>
      </c>
      <c r="Z1415">
        <v>0.96726857278496403</v>
      </c>
      <c r="AA1415">
        <v>0.99919698600769702</v>
      </c>
      <c r="AB1415">
        <v>-0.15725835041826799</v>
      </c>
      <c r="AC1415">
        <v>0.63966253792798</v>
      </c>
      <c r="AD1415">
        <v>0.87989882095915395</v>
      </c>
      <c r="AE1415">
        <v>-0.117811880984456</v>
      </c>
      <c r="AF1415">
        <v>0.22065000948199101</v>
      </c>
      <c r="AG1415">
        <v>0.68151250837662902</v>
      </c>
      <c r="AH1415">
        <v>1.7358262279886001</v>
      </c>
      <c r="AI1415">
        <v>0.43521265639500101</v>
      </c>
      <c r="AJ1415">
        <v>0.78121606160956403</v>
      </c>
      <c r="AK1415">
        <v>0.19571748466994299</v>
      </c>
    </row>
    <row r="1416" spans="1:37" x14ac:dyDescent="0.2">
      <c r="A1416" t="s">
        <v>3579</v>
      </c>
      <c r="B1416">
        <v>121341189</v>
      </c>
      <c r="C1416">
        <v>121341332</v>
      </c>
      <c r="D1416">
        <v>144</v>
      </c>
      <c r="E1416" t="s">
        <v>5023</v>
      </c>
      <c r="F1416">
        <v>1</v>
      </c>
      <c r="G1416" t="s">
        <v>5024</v>
      </c>
      <c r="H1416" t="s">
        <v>31000</v>
      </c>
      <c r="I1416">
        <v>11</v>
      </c>
      <c r="J1416">
        <v>121305750</v>
      </c>
      <c r="K1416">
        <v>121307843</v>
      </c>
      <c r="L1416">
        <v>2094</v>
      </c>
      <c r="M1416">
        <v>1</v>
      </c>
      <c r="N1416">
        <v>6309</v>
      </c>
      <c r="O1416" t="s">
        <v>5025</v>
      </c>
      <c r="P1416">
        <v>35439</v>
      </c>
      <c r="Q1416" t="s">
        <v>5026</v>
      </c>
      <c r="R1416" t="s">
        <v>5027</v>
      </c>
      <c r="S1416" t="s">
        <v>5028</v>
      </c>
      <c r="T1416">
        <v>0.32911398597860803</v>
      </c>
      <c r="U1416">
        <v>0.603102917160658</v>
      </c>
      <c r="V1416">
        <v>24.860360547601299</v>
      </c>
      <c r="W1416">
        <v>0.94541066367716797</v>
      </c>
      <c r="X1416">
        <v>0.95159051474143896</v>
      </c>
      <c r="Y1416">
        <v>-0.10620552806570099</v>
      </c>
      <c r="Z1416">
        <v>0.306975110376564</v>
      </c>
      <c r="AA1416">
        <v>0.72610664078822296</v>
      </c>
      <c r="AB1416">
        <v>24.7185625004531</v>
      </c>
      <c r="AC1416">
        <v>0.71753805159658501</v>
      </c>
      <c r="AD1416">
        <v>0.87989882095915395</v>
      </c>
      <c r="AE1416">
        <v>-1.1062054694344501</v>
      </c>
      <c r="AF1416">
        <v>0.61410715005536498</v>
      </c>
      <c r="AG1416">
        <v>0.80674443595273604</v>
      </c>
      <c r="AH1416">
        <v>1.38183989877137</v>
      </c>
      <c r="AI1416">
        <v>0.59609816080359102</v>
      </c>
      <c r="AJ1416">
        <v>0.78121606160956403</v>
      </c>
      <c r="AK1416">
        <v>0.76254989365901005</v>
      </c>
    </row>
    <row r="1417" spans="1:37" x14ac:dyDescent="0.2">
      <c r="A1417" t="s">
        <v>3579</v>
      </c>
      <c r="B1417">
        <v>121341332</v>
      </c>
      <c r="C1417">
        <v>121341475</v>
      </c>
      <c r="D1417">
        <v>144</v>
      </c>
      <c r="E1417" t="s">
        <v>5029</v>
      </c>
      <c r="F1417">
        <v>3</v>
      </c>
      <c r="G1417" t="s">
        <v>5030</v>
      </c>
      <c r="H1417" t="s">
        <v>31000</v>
      </c>
      <c r="I1417">
        <v>11</v>
      </c>
      <c r="J1417">
        <v>121305750</v>
      </c>
      <c r="K1417">
        <v>121307843</v>
      </c>
      <c r="L1417">
        <v>2094</v>
      </c>
      <c r="M1417">
        <v>1</v>
      </c>
      <c r="N1417">
        <v>6309</v>
      </c>
      <c r="O1417" t="s">
        <v>5025</v>
      </c>
      <c r="P1417">
        <v>35582</v>
      </c>
      <c r="Q1417" t="s">
        <v>5026</v>
      </c>
      <c r="R1417" t="s">
        <v>5027</v>
      </c>
      <c r="S1417" t="s">
        <v>5028</v>
      </c>
      <c r="T1417">
        <v>0.32911398597860803</v>
      </c>
      <c r="U1417">
        <v>0.603102917160658</v>
      </c>
      <c r="V1417">
        <v>24.860360547601299</v>
      </c>
      <c r="W1417">
        <v>0.94541066367716797</v>
      </c>
      <c r="X1417">
        <v>0.95159051474143896</v>
      </c>
      <c r="Y1417">
        <v>-0.10620552806570099</v>
      </c>
      <c r="Z1417">
        <v>0.306975110376564</v>
      </c>
      <c r="AA1417">
        <v>0.72610664078822296</v>
      </c>
      <c r="AB1417">
        <v>24.7185625004531</v>
      </c>
      <c r="AC1417">
        <v>0.71753805159658501</v>
      </c>
      <c r="AD1417">
        <v>0.87989882095915395</v>
      </c>
      <c r="AE1417">
        <v>-1.1062054694344501</v>
      </c>
      <c r="AF1417">
        <v>0.61410715005536498</v>
      </c>
      <c r="AG1417">
        <v>0.80674443595273604</v>
      </c>
      <c r="AH1417">
        <v>1.38183989877137</v>
      </c>
      <c r="AI1417">
        <v>0.59609816080359102</v>
      </c>
      <c r="AJ1417">
        <v>0.78121606160956403</v>
      </c>
      <c r="AK1417">
        <v>0.76254989365901005</v>
      </c>
    </row>
    <row r="1418" spans="1:37" x14ac:dyDescent="0.2">
      <c r="A1418" t="s">
        <v>3579</v>
      </c>
      <c r="B1418">
        <v>121341475</v>
      </c>
      <c r="C1418">
        <v>121341618</v>
      </c>
      <c r="D1418">
        <v>144</v>
      </c>
      <c r="E1418" t="s">
        <v>5031</v>
      </c>
      <c r="F1418">
        <v>2</v>
      </c>
      <c r="G1418" t="s">
        <v>5032</v>
      </c>
      <c r="H1418" t="s">
        <v>31000</v>
      </c>
      <c r="I1418">
        <v>11</v>
      </c>
      <c r="J1418">
        <v>121305750</v>
      </c>
      <c r="K1418">
        <v>121307843</v>
      </c>
      <c r="L1418">
        <v>2094</v>
      </c>
      <c r="M1418">
        <v>1</v>
      </c>
      <c r="N1418">
        <v>6309</v>
      </c>
      <c r="O1418" t="s">
        <v>5025</v>
      </c>
      <c r="P1418">
        <v>35725</v>
      </c>
      <c r="Q1418" t="s">
        <v>5026</v>
      </c>
      <c r="R1418" t="s">
        <v>5027</v>
      </c>
      <c r="S1418" t="s">
        <v>5028</v>
      </c>
      <c r="T1418">
        <v>0.32911398597860803</v>
      </c>
      <c r="U1418">
        <v>0.603102917160658</v>
      </c>
      <c r="V1418">
        <v>24.860360547601299</v>
      </c>
      <c r="W1418">
        <v>0.94541066367716797</v>
      </c>
      <c r="X1418">
        <v>0.95159051474143896</v>
      </c>
      <c r="Y1418">
        <v>-0.10620552806570099</v>
      </c>
      <c r="Z1418">
        <v>0.306975110376564</v>
      </c>
      <c r="AA1418">
        <v>0.72610664078822296</v>
      </c>
      <c r="AB1418">
        <v>24.7185625004531</v>
      </c>
      <c r="AC1418">
        <v>0.71753805159658501</v>
      </c>
      <c r="AD1418">
        <v>0.87989882095915395</v>
      </c>
      <c r="AE1418">
        <v>-1.1062054694344501</v>
      </c>
      <c r="AF1418">
        <v>0.61410715005536498</v>
      </c>
      <c r="AG1418">
        <v>0.80674443595273604</v>
      </c>
      <c r="AH1418">
        <v>1.38183989877137</v>
      </c>
      <c r="AI1418">
        <v>0.59609816080359102</v>
      </c>
      <c r="AJ1418">
        <v>0.78121606160956403</v>
      </c>
      <c r="AK1418">
        <v>0.76254989365901005</v>
      </c>
    </row>
    <row r="1419" spans="1:37" x14ac:dyDescent="0.2">
      <c r="A1419" t="s">
        <v>3579</v>
      </c>
      <c r="B1419">
        <v>121341720</v>
      </c>
      <c r="C1419">
        <v>121341866</v>
      </c>
      <c r="D1419">
        <v>147</v>
      </c>
      <c r="E1419" t="s">
        <v>5033</v>
      </c>
      <c r="F1419">
        <v>4</v>
      </c>
      <c r="G1419" t="s">
        <v>5034</v>
      </c>
      <c r="H1419" t="s">
        <v>31000</v>
      </c>
      <c r="I1419">
        <v>11</v>
      </c>
      <c r="J1419">
        <v>121305750</v>
      </c>
      <c r="K1419">
        <v>121307843</v>
      </c>
      <c r="L1419">
        <v>2094</v>
      </c>
      <c r="M1419">
        <v>1</v>
      </c>
      <c r="N1419">
        <v>6309</v>
      </c>
      <c r="O1419" t="s">
        <v>5025</v>
      </c>
      <c r="P1419">
        <v>35970</v>
      </c>
      <c r="Q1419" t="s">
        <v>5026</v>
      </c>
      <c r="R1419" t="s">
        <v>5027</v>
      </c>
      <c r="S1419" t="s">
        <v>5028</v>
      </c>
      <c r="T1419">
        <v>0.32911398597860803</v>
      </c>
      <c r="U1419">
        <v>0.603102917160658</v>
      </c>
      <c r="V1419">
        <v>24.445323064110902</v>
      </c>
      <c r="W1419">
        <v>0.94541066367716797</v>
      </c>
      <c r="X1419">
        <v>0.95159051474143896</v>
      </c>
      <c r="Y1419">
        <v>0.193354740522446</v>
      </c>
      <c r="Z1419">
        <v>0.306975110376564</v>
      </c>
      <c r="AA1419">
        <v>0.72610664078822296</v>
      </c>
      <c r="AB1419">
        <v>24.441295585628499</v>
      </c>
      <c r="AC1419">
        <v>0.71753805159658501</v>
      </c>
      <c r="AD1419">
        <v>0.87989882095915395</v>
      </c>
      <c r="AE1419">
        <v>-0.80664519596036199</v>
      </c>
      <c r="AF1419">
        <v>0.61410715005536498</v>
      </c>
      <c r="AG1419">
        <v>0.80674443595273604</v>
      </c>
      <c r="AH1419">
        <v>1.08227962241471</v>
      </c>
      <c r="AI1419">
        <v>0.59609816080359102</v>
      </c>
      <c r="AJ1419">
        <v>0.78121606160956403</v>
      </c>
      <c r="AK1419">
        <v>1.06211014724815</v>
      </c>
    </row>
    <row r="1420" spans="1:37" x14ac:dyDescent="0.2">
      <c r="A1420" t="s">
        <v>3579</v>
      </c>
      <c r="B1420">
        <v>121431980</v>
      </c>
      <c r="C1420">
        <v>121432122</v>
      </c>
      <c r="D1420">
        <v>143</v>
      </c>
      <c r="E1420" t="s">
        <v>5035</v>
      </c>
      <c r="F1420">
        <v>1</v>
      </c>
      <c r="G1420" t="s">
        <v>5036</v>
      </c>
      <c r="H1420" t="s">
        <v>31000</v>
      </c>
      <c r="I1420">
        <v>11</v>
      </c>
      <c r="J1420">
        <v>121452314</v>
      </c>
      <c r="K1420">
        <v>121633763</v>
      </c>
      <c r="L1420">
        <v>181450</v>
      </c>
      <c r="M1420">
        <v>1</v>
      </c>
      <c r="N1420">
        <v>6653</v>
      </c>
      <c r="O1420" t="s">
        <v>5037</v>
      </c>
      <c r="P1420">
        <v>-20192</v>
      </c>
      <c r="Q1420" t="s">
        <v>5038</v>
      </c>
      <c r="R1420" t="s">
        <v>5039</v>
      </c>
      <c r="S1420" t="s">
        <v>32095</v>
      </c>
      <c r="T1420">
        <v>2.7257525939321299E-2</v>
      </c>
      <c r="U1420">
        <v>0.603102917160658</v>
      </c>
      <c r="V1420">
        <v>6.2515190612800797</v>
      </c>
      <c r="W1420">
        <v>0.229725213714773</v>
      </c>
      <c r="X1420">
        <v>0.704072456322962</v>
      </c>
      <c r="Y1420">
        <v>1.68605060448287</v>
      </c>
      <c r="Z1420">
        <v>2.5053575227395999E-2</v>
      </c>
      <c r="AA1420">
        <v>0.72610664078822296</v>
      </c>
      <c r="AB1420">
        <v>6.3211317260302398</v>
      </c>
      <c r="AC1420">
        <v>0.62952114513031798</v>
      </c>
      <c r="AD1420">
        <v>0.87989882095915395</v>
      </c>
      <c r="AE1420">
        <v>1.0809236283455399</v>
      </c>
      <c r="AF1420">
        <v>0.189156118965711</v>
      </c>
      <c r="AG1420">
        <v>0.68151250837662902</v>
      </c>
      <c r="AH1420">
        <v>0.915691477800892</v>
      </c>
      <c r="AI1420">
        <v>8.2047420929156706E-2</v>
      </c>
      <c r="AJ1420">
        <v>0.78121606160956403</v>
      </c>
      <c r="AK1420">
        <v>1.6775692754287499</v>
      </c>
    </row>
    <row r="1421" spans="1:37" x14ac:dyDescent="0.2">
      <c r="A1421" t="s">
        <v>3579</v>
      </c>
      <c r="B1421">
        <v>121781143</v>
      </c>
      <c r="C1421">
        <v>121781337</v>
      </c>
      <c r="D1421">
        <v>195</v>
      </c>
      <c r="E1421" t="s">
        <v>5040</v>
      </c>
      <c r="F1421">
        <v>1</v>
      </c>
      <c r="G1421" t="s">
        <v>5041</v>
      </c>
      <c r="H1421" t="s">
        <v>32096</v>
      </c>
      <c r="I1421">
        <v>11</v>
      </c>
      <c r="J1421">
        <v>121829701</v>
      </c>
      <c r="K1421">
        <v>121906484</v>
      </c>
      <c r="L1421">
        <v>76784</v>
      </c>
      <c r="M1421">
        <v>1</v>
      </c>
      <c r="N1421">
        <v>107984402</v>
      </c>
      <c r="O1421" t="s">
        <v>5042</v>
      </c>
      <c r="P1421">
        <v>-48364</v>
      </c>
      <c r="Q1421" t="s">
        <v>40</v>
      </c>
      <c r="R1421" t="s">
        <v>5043</v>
      </c>
      <c r="S1421" t="s">
        <v>32097</v>
      </c>
      <c r="T1421" t="s">
        <v>40</v>
      </c>
      <c r="U1421" t="s">
        <v>40</v>
      </c>
      <c r="V1421">
        <v>0</v>
      </c>
      <c r="W1421">
        <v>0.29261482077562401</v>
      </c>
      <c r="X1421">
        <v>0.704072456322962</v>
      </c>
      <c r="Y1421">
        <v>24.121489986083699</v>
      </c>
      <c r="Z1421" t="s">
        <v>40</v>
      </c>
      <c r="AA1421" t="s">
        <v>40</v>
      </c>
      <c r="AB1421">
        <v>0</v>
      </c>
      <c r="AC1421">
        <v>0.45677901822897599</v>
      </c>
      <c r="AD1421">
        <v>0.82872126865393902</v>
      </c>
      <c r="AE1421">
        <v>23.1214900651302</v>
      </c>
      <c r="AF1421" t="s">
        <v>40</v>
      </c>
      <c r="AG1421" t="s">
        <v>40</v>
      </c>
      <c r="AH1421">
        <v>0</v>
      </c>
      <c r="AI1421">
        <v>0.14667288820271701</v>
      </c>
      <c r="AJ1421">
        <v>0.78121606160956403</v>
      </c>
      <c r="AK1421">
        <v>24.121489986083699</v>
      </c>
    </row>
    <row r="1422" spans="1:37" x14ac:dyDescent="0.2">
      <c r="A1422" t="s">
        <v>3579</v>
      </c>
      <c r="B1422">
        <v>121781337</v>
      </c>
      <c r="C1422">
        <v>121781531</v>
      </c>
      <c r="D1422">
        <v>195</v>
      </c>
      <c r="E1422" t="s">
        <v>5044</v>
      </c>
      <c r="F1422">
        <v>2</v>
      </c>
      <c r="G1422" t="s">
        <v>5045</v>
      </c>
      <c r="H1422" t="s">
        <v>32096</v>
      </c>
      <c r="I1422">
        <v>11</v>
      </c>
      <c r="J1422">
        <v>121829701</v>
      </c>
      <c r="K1422">
        <v>121906484</v>
      </c>
      <c r="L1422">
        <v>76784</v>
      </c>
      <c r="M1422">
        <v>1</v>
      </c>
      <c r="N1422">
        <v>107984402</v>
      </c>
      <c r="O1422" t="s">
        <v>5042</v>
      </c>
      <c r="P1422">
        <v>-48170</v>
      </c>
      <c r="Q1422" t="s">
        <v>40</v>
      </c>
      <c r="R1422" t="s">
        <v>5043</v>
      </c>
      <c r="S1422" t="s">
        <v>32097</v>
      </c>
      <c r="T1422" t="s">
        <v>40</v>
      </c>
      <c r="U1422" t="s">
        <v>40</v>
      </c>
      <c r="V1422">
        <v>0</v>
      </c>
      <c r="W1422">
        <v>0.29261482077562401</v>
      </c>
      <c r="X1422">
        <v>0.704072456322962</v>
      </c>
      <c r="Y1422">
        <v>24.121489986083699</v>
      </c>
      <c r="Z1422" t="s">
        <v>40</v>
      </c>
      <c r="AA1422" t="s">
        <v>40</v>
      </c>
      <c r="AB1422">
        <v>0</v>
      </c>
      <c r="AC1422">
        <v>0.45677901822897599</v>
      </c>
      <c r="AD1422">
        <v>0.82872126865393902</v>
      </c>
      <c r="AE1422">
        <v>23.1214900651302</v>
      </c>
      <c r="AF1422" t="s">
        <v>40</v>
      </c>
      <c r="AG1422" t="s">
        <v>40</v>
      </c>
      <c r="AH1422">
        <v>0</v>
      </c>
      <c r="AI1422">
        <v>0.14667288820271701</v>
      </c>
      <c r="AJ1422">
        <v>0.78121606160956403</v>
      </c>
      <c r="AK1422">
        <v>24.121489986083699</v>
      </c>
    </row>
    <row r="1423" spans="1:37" x14ac:dyDescent="0.2">
      <c r="A1423" t="s">
        <v>3579</v>
      </c>
      <c r="B1423">
        <v>121856311</v>
      </c>
      <c r="C1423">
        <v>121856462</v>
      </c>
      <c r="D1423">
        <v>152</v>
      </c>
      <c r="E1423" t="s">
        <v>5046</v>
      </c>
      <c r="F1423">
        <v>2</v>
      </c>
      <c r="G1423" t="s">
        <v>5047</v>
      </c>
      <c r="H1423" t="s">
        <v>32096</v>
      </c>
      <c r="I1423">
        <v>11</v>
      </c>
      <c r="J1423">
        <v>121829701</v>
      </c>
      <c r="K1423">
        <v>121906484</v>
      </c>
      <c r="L1423">
        <v>76784</v>
      </c>
      <c r="M1423">
        <v>1</v>
      </c>
      <c r="N1423">
        <v>107984402</v>
      </c>
      <c r="O1423" t="s">
        <v>5042</v>
      </c>
      <c r="P1423">
        <v>26610</v>
      </c>
      <c r="Q1423" t="s">
        <v>40</v>
      </c>
      <c r="R1423" t="s">
        <v>5043</v>
      </c>
      <c r="S1423" t="s">
        <v>32097</v>
      </c>
      <c r="T1423">
        <v>0.254431078355565</v>
      </c>
      <c r="U1423">
        <v>0.603102917160658</v>
      </c>
      <c r="V1423">
        <v>4.9643612455340502</v>
      </c>
      <c r="W1423">
        <v>0.65075386537994595</v>
      </c>
      <c r="X1423">
        <v>0.94119559056004798</v>
      </c>
      <c r="Y1423">
        <v>-1.0351578471983101</v>
      </c>
      <c r="Z1423">
        <v>0.64127342146525201</v>
      </c>
      <c r="AA1423">
        <v>0.84521697243271998</v>
      </c>
      <c r="AB1423">
        <v>4.0008871490215601</v>
      </c>
      <c r="AC1423">
        <v>0.56718065613419599</v>
      </c>
      <c r="AD1423">
        <v>0.87989882095915395</v>
      </c>
      <c r="AE1423">
        <v>-1.87543886217466</v>
      </c>
      <c r="AF1423">
        <v>6.4397970358010495E-2</v>
      </c>
      <c r="AG1423">
        <v>0.57889197891446198</v>
      </c>
      <c r="AH1423">
        <v>5.8939711011155103</v>
      </c>
      <c r="AI1423">
        <v>0.78546927494779295</v>
      </c>
      <c r="AJ1423">
        <v>0.92808185275216604</v>
      </c>
      <c r="AK1423">
        <v>-0.232926518621107</v>
      </c>
    </row>
    <row r="1424" spans="1:37" x14ac:dyDescent="0.2">
      <c r="A1424" t="s">
        <v>3579</v>
      </c>
      <c r="B1424">
        <v>122779530</v>
      </c>
      <c r="C1424">
        <v>122779686</v>
      </c>
      <c r="D1424">
        <v>157</v>
      </c>
      <c r="E1424" t="s">
        <v>5048</v>
      </c>
      <c r="F1424">
        <v>8</v>
      </c>
      <c r="G1424" t="s">
        <v>5049</v>
      </c>
      <c r="H1424" t="s">
        <v>30987</v>
      </c>
      <c r="I1424">
        <v>11</v>
      </c>
      <c r="J1424">
        <v>122779377</v>
      </c>
      <c r="K1424">
        <v>122789308</v>
      </c>
      <c r="L1424">
        <v>9932</v>
      </c>
      <c r="M1424">
        <v>1</v>
      </c>
      <c r="N1424">
        <v>84959</v>
      </c>
      <c r="O1424" t="s">
        <v>5050</v>
      </c>
      <c r="P1424">
        <v>153</v>
      </c>
      <c r="Q1424" t="s">
        <v>5051</v>
      </c>
      <c r="R1424" t="s">
        <v>5052</v>
      </c>
      <c r="S1424" t="s">
        <v>32098</v>
      </c>
      <c r="T1424">
        <v>1</v>
      </c>
      <c r="U1424">
        <v>1</v>
      </c>
      <c r="V1424">
        <v>3.4153463700549697E-2</v>
      </c>
      <c r="W1424">
        <v>0.20525741147413201</v>
      </c>
      <c r="X1424">
        <v>0.704072456322962</v>
      </c>
      <c r="Y1424">
        <v>-23.165109870570198</v>
      </c>
      <c r="Z1424">
        <v>0.65379035313853895</v>
      </c>
      <c r="AA1424">
        <v>0.84521697243271998</v>
      </c>
      <c r="AB1424">
        <v>-0.92932040363360302</v>
      </c>
      <c r="AC1424">
        <v>7.0489011448141195E-2</v>
      </c>
      <c r="AD1424">
        <v>0.57684129297949804</v>
      </c>
      <c r="AE1424">
        <v>-23.165109870570198</v>
      </c>
      <c r="AF1424">
        <v>0.64997455747578503</v>
      </c>
      <c r="AG1424">
        <v>0.80674443595273604</v>
      </c>
      <c r="AH1424">
        <v>0.96376388553413095</v>
      </c>
      <c r="AI1424">
        <v>0.35038410267202102</v>
      </c>
      <c r="AJ1424">
        <v>0.78121606160956403</v>
      </c>
      <c r="AK1424">
        <v>-22.296354530557402</v>
      </c>
    </row>
    <row r="1425" spans="1:37" x14ac:dyDescent="0.2">
      <c r="A1425" t="s">
        <v>3579</v>
      </c>
      <c r="B1425">
        <v>123432346</v>
      </c>
      <c r="C1425">
        <v>123432497</v>
      </c>
      <c r="D1425">
        <v>152</v>
      </c>
      <c r="E1425" t="s">
        <v>5053</v>
      </c>
      <c r="F1425">
        <v>3</v>
      </c>
      <c r="G1425" t="s">
        <v>5054</v>
      </c>
      <c r="H1425" t="s">
        <v>30999</v>
      </c>
      <c r="I1425">
        <v>11</v>
      </c>
      <c r="J1425">
        <v>123430350</v>
      </c>
      <c r="K1425">
        <v>123435719</v>
      </c>
      <c r="L1425">
        <v>5370</v>
      </c>
      <c r="M1425">
        <v>1</v>
      </c>
      <c r="N1425">
        <v>57476</v>
      </c>
      <c r="O1425" t="s">
        <v>5055</v>
      </c>
      <c r="P1425">
        <v>1996</v>
      </c>
      <c r="Q1425" t="s">
        <v>5056</v>
      </c>
      <c r="R1425" t="s">
        <v>5057</v>
      </c>
      <c r="S1425" t="s">
        <v>32099</v>
      </c>
      <c r="T1425">
        <v>0.18877769022656099</v>
      </c>
      <c r="U1425">
        <v>0.603102917160658</v>
      </c>
      <c r="V1425">
        <v>1.3388569887868</v>
      </c>
      <c r="W1425">
        <v>2.0339832956141699E-2</v>
      </c>
      <c r="X1425">
        <v>0.704072456322962</v>
      </c>
      <c r="Y1425">
        <v>-2.8719023977190399</v>
      </c>
      <c r="Z1425">
        <v>0.31216098298029998</v>
      </c>
      <c r="AA1425">
        <v>0.735338969716264</v>
      </c>
      <c r="AB1425">
        <v>0.89831306156431501</v>
      </c>
      <c r="AC1425">
        <v>4.0018227020470996E-3</v>
      </c>
      <c r="AD1425">
        <v>0.57684129297949804</v>
      </c>
      <c r="AE1425">
        <v>-2.4713241808043001</v>
      </c>
      <c r="AF1425">
        <v>0.17386795352928</v>
      </c>
      <c r="AG1425">
        <v>0.68151250837662902</v>
      </c>
      <c r="AH1425">
        <v>1.23112362613806</v>
      </c>
      <c r="AI1425">
        <v>0.112393546194014</v>
      </c>
      <c r="AJ1425">
        <v>0.78121606160956403</v>
      </c>
      <c r="AK1425">
        <v>-2.2481318396248602</v>
      </c>
    </row>
    <row r="1426" spans="1:37" x14ac:dyDescent="0.2">
      <c r="A1426" t="s">
        <v>3579</v>
      </c>
      <c r="B1426">
        <v>123461518</v>
      </c>
      <c r="C1426">
        <v>123461679</v>
      </c>
      <c r="D1426">
        <v>162</v>
      </c>
      <c r="E1426" t="s">
        <v>5058</v>
      </c>
      <c r="F1426">
        <v>3</v>
      </c>
      <c r="G1426" t="s">
        <v>5059</v>
      </c>
      <c r="H1426" t="s">
        <v>32100</v>
      </c>
      <c r="I1426">
        <v>11</v>
      </c>
      <c r="J1426">
        <v>123454658</v>
      </c>
      <c r="K1426">
        <v>123600547</v>
      </c>
      <c r="L1426">
        <v>145890</v>
      </c>
      <c r="M1426">
        <v>1</v>
      </c>
      <c r="N1426">
        <v>57476</v>
      </c>
      <c r="O1426" t="s">
        <v>5060</v>
      </c>
      <c r="P1426">
        <v>6860</v>
      </c>
      <c r="Q1426" t="s">
        <v>5056</v>
      </c>
      <c r="R1426" t="s">
        <v>5057</v>
      </c>
      <c r="S1426" t="s">
        <v>32099</v>
      </c>
      <c r="T1426" t="s">
        <v>40</v>
      </c>
      <c r="U1426" t="s">
        <v>40</v>
      </c>
      <c r="V1426">
        <v>0</v>
      </c>
      <c r="W1426">
        <v>0.29261482077562401</v>
      </c>
      <c r="X1426">
        <v>0.704072456322962</v>
      </c>
      <c r="Y1426">
        <v>22.765291604246698</v>
      </c>
      <c r="Z1426">
        <v>0.48464167878831399</v>
      </c>
      <c r="AA1426">
        <v>0.84435025072159198</v>
      </c>
      <c r="AB1426">
        <v>21.7278171118455</v>
      </c>
      <c r="AC1426">
        <v>0.45677901822897599</v>
      </c>
      <c r="AD1426">
        <v>0.82872126865393902</v>
      </c>
      <c r="AE1426">
        <v>21.765291806613298</v>
      </c>
      <c r="AF1426">
        <v>0.501741946288212</v>
      </c>
      <c r="AG1426">
        <v>0.80674443595273604</v>
      </c>
      <c r="AH1426">
        <v>-21.691291246471302</v>
      </c>
      <c r="AI1426">
        <v>0.14667288820271701</v>
      </c>
      <c r="AJ1426">
        <v>0.78121606160956403</v>
      </c>
      <c r="AK1426">
        <v>22.765291604246698</v>
      </c>
    </row>
    <row r="1427" spans="1:37" x14ac:dyDescent="0.2">
      <c r="A1427" t="s">
        <v>3579</v>
      </c>
      <c r="B1427">
        <v>123611819</v>
      </c>
      <c r="C1427">
        <v>123611983</v>
      </c>
      <c r="D1427">
        <v>165</v>
      </c>
      <c r="E1427" t="s">
        <v>5061</v>
      </c>
      <c r="F1427">
        <v>2</v>
      </c>
      <c r="G1427" t="s">
        <v>5062</v>
      </c>
      <c r="H1427" t="s">
        <v>30999</v>
      </c>
      <c r="I1427">
        <v>11</v>
      </c>
      <c r="J1427">
        <v>123613125</v>
      </c>
      <c r="K1427">
        <v>123622700</v>
      </c>
      <c r="L1427">
        <v>9576</v>
      </c>
      <c r="M1427">
        <v>1</v>
      </c>
      <c r="N1427">
        <v>57476</v>
      </c>
      <c r="O1427" t="s">
        <v>5063</v>
      </c>
      <c r="P1427">
        <v>-1142</v>
      </c>
      <c r="Q1427" t="s">
        <v>5056</v>
      </c>
      <c r="R1427" t="s">
        <v>5057</v>
      </c>
      <c r="S1427" t="s">
        <v>32099</v>
      </c>
      <c r="T1427">
        <v>0.32911398597860803</v>
      </c>
      <c r="U1427">
        <v>0.603102917160658</v>
      </c>
      <c r="V1427">
        <v>24.275398070562801</v>
      </c>
      <c r="W1427">
        <v>0.38920677604595899</v>
      </c>
      <c r="X1427">
        <v>0.704072456322962</v>
      </c>
      <c r="Y1427">
        <v>-24.0737642200503</v>
      </c>
      <c r="Z1427">
        <v>0.48464167878831399</v>
      </c>
      <c r="AA1427">
        <v>0.84435025072159198</v>
      </c>
      <c r="AB1427">
        <v>23.311924014083498</v>
      </c>
      <c r="AC1427">
        <v>0.21073619169722799</v>
      </c>
      <c r="AD1427">
        <v>0.68253123924728298</v>
      </c>
      <c r="AE1427">
        <v>-24.0737642200503</v>
      </c>
      <c r="AF1427">
        <v>0.16793847098801201</v>
      </c>
      <c r="AG1427">
        <v>0.68151250837662902</v>
      </c>
      <c r="AH1427">
        <v>24.275398070562801</v>
      </c>
      <c r="AI1427">
        <v>0.52399907623471598</v>
      </c>
      <c r="AJ1427">
        <v>0.78121606160956403</v>
      </c>
      <c r="AK1427">
        <v>-23.205008820824201</v>
      </c>
    </row>
    <row r="1428" spans="1:37" x14ac:dyDescent="0.2">
      <c r="A1428" t="s">
        <v>3579</v>
      </c>
      <c r="B1428">
        <v>123611983</v>
      </c>
      <c r="C1428">
        <v>123612147</v>
      </c>
      <c r="D1428">
        <v>165</v>
      </c>
      <c r="E1428" t="s">
        <v>5064</v>
      </c>
      <c r="F1428">
        <v>0</v>
      </c>
      <c r="G1428" t="s">
        <v>5065</v>
      </c>
      <c r="H1428" t="s">
        <v>30987</v>
      </c>
      <c r="I1428">
        <v>11</v>
      </c>
      <c r="J1428">
        <v>123613125</v>
      </c>
      <c r="K1428">
        <v>123622700</v>
      </c>
      <c r="L1428">
        <v>9576</v>
      </c>
      <c r="M1428">
        <v>1</v>
      </c>
      <c r="N1428">
        <v>57476</v>
      </c>
      <c r="O1428" t="s">
        <v>5063</v>
      </c>
      <c r="P1428">
        <v>-978</v>
      </c>
      <c r="Q1428" t="s">
        <v>5056</v>
      </c>
      <c r="R1428" t="s">
        <v>5057</v>
      </c>
      <c r="S1428" t="s">
        <v>32099</v>
      </c>
      <c r="T1428">
        <v>0.32911398597860803</v>
      </c>
      <c r="U1428">
        <v>0.603102917160658</v>
      </c>
      <c r="V1428">
        <v>24.275398070562801</v>
      </c>
      <c r="W1428">
        <v>0.38920677604595899</v>
      </c>
      <c r="X1428">
        <v>0.704072456322962</v>
      </c>
      <c r="Y1428">
        <v>-24.0737642200503</v>
      </c>
      <c r="Z1428">
        <v>0.48464167878831399</v>
      </c>
      <c r="AA1428">
        <v>0.84435025072159198</v>
      </c>
      <c r="AB1428">
        <v>23.311924014083498</v>
      </c>
      <c r="AC1428">
        <v>0.21073619169722799</v>
      </c>
      <c r="AD1428">
        <v>0.68253123924728298</v>
      </c>
      <c r="AE1428">
        <v>-24.0737642200503</v>
      </c>
      <c r="AF1428">
        <v>0.16793847098801201</v>
      </c>
      <c r="AG1428">
        <v>0.68151250837662902</v>
      </c>
      <c r="AH1428">
        <v>24.275398070562801</v>
      </c>
      <c r="AI1428">
        <v>0.52399907623471598</v>
      </c>
      <c r="AJ1428">
        <v>0.78121606160956403</v>
      </c>
      <c r="AK1428">
        <v>-23.205008820824201</v>
      </c>
    </row>
    <row r="1429" spans="1:37" x14ac:dyDescent="0.2">
      <c r="A1429" t="s">
        <v>3579</v>
      </c>
      <c r="B1429">
        <v>123612147</v>
      </c>
      <c r="C1429">
        <v>123612311</v>
      </c>
      <c r="D1429">
        <v>165</v>
      </c>
      <c r="E1429" t="s">
        <v>5066</v>
      </c>
      <c r="F1429">
        <v>0</v>
      </c>
      <c r="G1429" t="s">
        <v>5067</v>
      </c>
      <c r="H1429" t="s">
        <v>30987</v>
      </c>
      <c r="I1429">
        <v>11</v>
      </c>
      <c r="J1429">
        <v>123613125</v>
      </c>
      <c r="K1429">
        <v>123622700</v>
      </c>
      <c r="L1429">
        <v>9576</v>
      </c>
      <c r="M1429">
        <v>1</v>
      </c>
      <c r="N1429">
        <v>57476</v>
      </c>
      <c r="O1429" t="s">
        <v>5063</v>
      </c>
      <c r="P1429">
        <v>-814</v>
      </c>
      <c r="Q1429" t="s">
        <v>5056</v>
      </c>
      <c r="R1429" t="s">
        <v>5057</v>
      </c>
      <c r="S1429" t="s">
        <v>32099</v>
      </c>
      <c r="T1429">
        <v>0.32911398597860803</v>
      </c>
      <c r="U1429">
        <v>0.603102917160658</v>
      </c>
      <c r="V1429">
        <v>24.275398070562801</v>
      </c>
      <c r="W1429">
        <v>0.38920677604595899</v>
      </c>
      <c r="X1429">
        <v>0.704072456322962</v>
      </c>
      <c r="Y1429">
        <v>-24.0737642200503</v>
      </c>
      <c r="Z1429">
        <v>0.48464167878831399</v>
      </c>
      <c r="AA1429">
        <v>0.84435025072159198</v>
      </c>
      <c r="AB1429">
        <v>23.311924014083498</v>
      </c>
      <c r="AC1429">
        <v>0.21073619169722799</v>
      </c>
      <c r="AD1429">
        <v>0.68253123924728298</v>
      </c>
      <c r="AE1429">
        <v>-24.0737642200503</v>
      </c>
      <c r="AF1429">
        <v>0.16793847098801201</v>
      </c>
      <c r="AG1429">
        <v>0.68151250837662902</v>
      </c>
      <c r="AH1429">
        <v>24.275398070562801</v>
      </c>
      <c r="AI1429">
        <v>0.52399907623471598</v>
      </c>
      <c r="AJ1429">
        <v>0.78121606160956403</v>
      </c>
      <c r="AK1429">
        <v>-23.205008820824201</v>
      </c>
    </row>
    <row r="1430" spans="1:37" x14ac:dyDescent="0.2">
      <c r="A1430" t="s">
        <v>3579</v>
      </c>
      <c r="B1430">
        <v>124076155</v>
      </c>
      <c r="C1430">
        <v>124076330</v>
      </c>
      <c r="D1430">
        <v>176</v>
      </c>
      <c r="E1430" t="s">
        <v>5068</v>
      </c>
      <c r="F1430">
        <v>5</v>
      </c>
      <c r="G1430" t="s">
        <v>5069</v>
      </c>
      <c r="H1430" t="s">
        <v>31000</v>
      </c>
      <c r="I1430">
        <v>11</v>
      </c>
      <c r="J1430">
        <v>124036013</v>
      </c>
      <c r="K1430">
        <v>124041325</v>
      </c>
      <c r="L1430">
        <v>5313</v>
      </c>
      <c r="M1430">
        <v>2</v>
      </c>
      <c r="N1430">
        <v>390265</v>
      </c>
      <c r="O1430" t="s">
        <v>5070</v>
      </c>
      <c r="P1430">
        <v>-34830</v>
      </c>
      <c r="Q1430" t="s">
        <v>5071</v>
      </c>
      <c r="R1430" t="s">
        <v>5072</v>
      </c>
      <c r="S1430" t="s">
        <v>32101</v>
      </c>
      <c r="T1430">
        <v>0.35387198439864398</v>
      </c>
      <c r="U1430">
        <v>0.603102917160658</v>
      </c>
      <c r="V1430">
        <v>-23.818131313838901</v>
      </c>
      <c r="W1430">
        <v>0.20525741147413201</v>
      </c>
      <c r="X1430">
        <v>0.704072456322962</v>
      </c>
      <c r="Y1430">
        <v>-24.541100831554601</v>
      </c>
      <c r="Z1430">
        <v>0.65379035313853895</v>
      </c>
      <c r="AA1430">
        <v>0.84521697243271998</v>
      </c>
      <c r="AB1430">
        <v>-1.2010615912778899</v>
      </c>
      <c r="AC1430">
        <v>7.0489011448141195E-2</v>
      </c>
      <c r="AD1430">
        <v>0.57684129297949804</v>
      </c>
      <c r="AE1430">
        <v>-24.541100831554601</v>
      </c>
      <c r="AF1430">
        <v>0.32549523997010099</v>
      </c>
      <c r="AG1430">
        <v>0.70473078222419605</v>
      </c>
      <c r="AH1430">
        <v>-23.742734736404799</v>
      </c>
      <c r="AI1430">
        <v>0.35038410267202102</v>
      </c>
      <c r="AJ1430">
        <v>0.78121606160956403</v>
      </c>
      <c r="AK1430">
        <v>-23.672345413652302</v>
      </c>
    </row>
    <row r="1431" spans="1:37" x14ac:dyDescent="0.2">
      <c r="A1431" t="s">
        <v>3579</v>
      </c>
      <c r="B1431">
        <v>124076330</v>
      </c>
      <c r="C1431">
        <v>124076505</v>
      </c>
      <c r="D1431">
        <v>176</v>
      </c>
      <c r="E1431" t="s">
        <v>5073</v>
      </c>
      <c r="F1431">
        <v>12</v>
      </c>
      <c r="G1431" t="s">
        <v>5074</v>
      </c>
      <c r="H1431" t="s">
        <v>31000</v>
      </c>
      <c r="I1431">
        <v>11</v>
      </c>
      <c r="J1431">
        <v>124036013</v>
      </c>
      <c r="K1431">
        <v>124041325</v>
      </c>
      <c r="L1431">
        <v>5313</v>
      </c>
      <c r="M1431">
        <v>2</v>
      </c>
      <c r="N1431">
        <v>390265</v>
      </c>
      <c r="O1431" t="s">
        <v>5070</v>
      </c>
      <c r="P1431">
        <v>-35005</v>
      </c>
      <c r="Q1431" t="s">
        <v>5071</v>
      </c>
      <c r="R1431" t="s">
        <v>5072</v>
      </c>
      <c r="S1431" t="s">
        <v>32101</v>
      </c>
      <c r="T1431">
        <v>0.35387198439864398</v>
      </c>
      <c r="U1431">
        <v>0.603102917160658</v>
      </c>
      <c r="V1431">
        <v>-23.818131313838901</v>
      </c>
      <c r="W1431">
        <v>0.20525741147413201</v>
      </c>
      <c r="X1431">
        <v>0.704072456322962</v>
      </c>
      <c r="Y1431">
        <v>-24.541100831554601</v>
      </c>
      <c r="Z1431">
        <v>0.65379035313853895</v>
      </c>
      <c r="AA1431">
        <v>0.84521697243271998</v>
      </c>
      <c r="AB1431">
        <v>-1.2010615912778899</v>
      </c>
      <c r="AC1431">
        <v>7.0489011448141195E-2</v>
      </c>
      <c r="AD1431">
        <v>0.57684129297949804</v>
      </c>
      <c r="AE1431">
        <v>-24.541100831554601</v>
      </c>
      <c r="AF1431">
        <v>0.32549523997010099</v>
      </c>
      <c r="AG1431">
        <v>0.70473078222419605</v>
      </c>
      <c r="AH1431">
        <v>-23.742734736404799</v>
      </c>
      <c r="AI1431">
        <v>0.35038410267202102</v>
      </c>
      <c r="AJ1431">
        <v>0.78121606160956403</v>
      </c>
      <c r="AK1431">
        <v>-23.672345413652302</v>
      </c>
    </row>
    <row r="1432" spans="1:37" x14ac:dyDescent="0.2">
      <c r="A1432" t="s">
        <v>3579</v>
      </c>
      <c r="B1432">
        <v>125704524</v>
      </c>
      <c r="C1432">
        <v>125704671</v>
      </c>
      <c r="D1432">
        <v>148</v>
      </c>
      <c r="E1432" t="s">
        <v>5075</v>
      </c>
      <c r="F1432">
        <v>3</v>
      </c>
      <c r="G1432" t="s">
        <v>5076</v>
      </c>
      <c r="H1432" t="s">
        <v>31000</v>
      </c>
      <c r="I1432">
        <v>11</v>
      </c>
      <c r="J1432">
        <v>125672493</v>
      </c>
      <c r="K1432">
        <v>125680874</v>
      </c>
      <c r="L1432">
        <v>8382</v>
      </c>
      <c r="M1432">
        <v>2</v>
      </c>
      <c r="N1432">
        <v>56</v>
      </c>
      <c r="O1432" t="s">
        <v>5077</v>
      </c>
      <c r="P1432">
        <v>-23650</v>
      </c>
      <c r="Q1432" t="s">
        <v>5078</v>
      </c>
      <c r="R1432" t="s">
        <v>5079</v>
      </c>
      <c r="S1432" t="s">
        <v>32102</v>
      </c>
      <c r="T1432">
        <v>0.152084254673993</v>
      </c>
      <c r="U1432">
        <v>0.603102917160658</v>
      </c>
      <c r="V1432">
        <v>24.030897164613201</v>
      </c>
      <c r="W1432">
        <v>0.89107655920673101</v>
      </c>
      <c r="X1432">
        <v>0.95159051474143896</v>
      </c>
      <c r="Y1432">
        <v>2.4749858034982899</v>
      </c>
      <c r="Z1432">
        <v>0.306975110376564</v>
      </c>
      <c r="AA1432">
        <v>0.72610664078822296</v>
      </c>
      <c r="AB1432">
        <v>23.067423120599202</v>
      </c>
      <c r="AC1432">
        <v>0.75388744886274095</v>
      </c>
      <c r="AD1432">
        <v>0.87989882095915395</v>
      </c>
      <c r="AE1432">
        <v>1.4749859008694199</v>
      </c>
      <c r="AF1432">
        <v>4.6407610929182198E-2</v>
      </c>
      <c r="AG1432">
        <v>0.476038960109122</v>
      </c>
      <c r="AH1432">
        <v>24.030897164613201</v>
      </c>
      <c r="AI1432">
        <v>0.56157887380500204</v>
      </c>
      <c r="AJ1432">
        <v>0.78121606160956403</v>
      </c>
      <c r="AK1432">
        <v>3.3437408230209802</v>
      </c>
    </row>
    <row r="1433" spans="1:37" x14ac:dyDescent="0.2">
      <c r="A1433" t="s">
        <v>3579</v>
      </c>
      <c r="B1433">
        <v>125704671</v>
      </c>
      <c r="C1433">
        <v>125704818</v>
      </c>
      <c r="D1433">
        <v>148</v>
      </c>
      <c r="E1433" t="s">
        <v>5080</v>
      </c>
      <c r="F1433">
        <v>8</v>
      </c>
      <c r="G1433" t="s">
        <v>5081</v>
      </c>
      <c r="H1433" t="s">
        <v>31000</v>
      </c>
      <c r="I1433">
        <v>11</v>
      </c>
      <c r="J1433">
        <v>125672493</v>
      </c>
      <c r="K1433">
        <v>125680874</v>
      </c>
      <c r="L1433">
        <v>8382</v>
      </c>
      <c r="M1433">
        <v>2</v>
      </c>
      <c r="N1433">
        <v>56</v>
      </c>
      <c r="O1433" t="s">
        <v>5077</v>
      </c>
      <c r="P1433">
        <v>-23797</v>
      </c>
      <c r="Q1433" t="s">
        <v>5078</v>
      </c>
      <c r="R1433" t="s">
        <v>5079</v>
      </c>
      <c r="S1433" t="s">
        <v>32102</v>
      </c>
      <c r="T1433">
        <v>0.152084254673993</v>
      </c>
      <c r="U1433">
        <v>0.603102917160658</v>
      </c>
      <c r="V1433">
        <v>24.272722810990601</v>
      </c>
      <c r="W1433">
        <v>0.89107655920673101</v>
      </c>
      <c r="X1433">
        <v>0.95159051474143896</v>
      </c>
      <c r="Y1433">
        <v>2.76449240298943</v>
      </c>
      <c r="Z1433">
        <v>0.306975110376564</v>
      </c>
      <c r="AA1433">
        <v>0.72610664078822296</v>
      </c>
      <c r="AB1433">
        <v>23.309248754636499</v>
      </c>
      <c r="AC1433">
        <v>0.75388744886274095</v>
      </c>
      <c r="AD1433">
        <v>0.87989882095915395</v>
      </c>
      <c r="AE1433">
        <v>1.7644924826567201</v>
      </c>
      <c r="AF1433">
        <v>4.6407610929182198E-2</v>
      </c>
      <c r="AG1433">
        <v>0.476038960109122</v>
      </c>
      <c r="AH1433">
        <v>24.272722810990601</v>
      </c>
      <c r="AI1433">
        <v>0.56157887380500204</v>
      </c>
      <c r="AJ1433">
        <v>0.78121606160956403</v>
      </c>
      <c r="AK1433">
        <v>3.6332474225121199</v>
      </c>
    </row>
    <row r="1434" spans="1:37" x14ac:dyDescent="0.2">
      <c r="A1434" t="s">
        <v>3579</v>
      </c>
      <c r="B1434">
        <v>125704818</v>
      </c>
      <c r="C1434">
        <v>125704965</v>
      </c>
      <c r="D1434">
        <v>148</v>
      </c>
      <c r="E1434" t="s">
        <v>5082</v>
      </c>
      <c r="F1434">
        <v>8</v>
      </c>
      <c r="G1434" t="s">
        <v>5083</v>
      </c>
      <c r="H1434" t="s">
        <v>31000</v>
      </c>
      <c r="I1434">
        <v>11</v>
      </c>
      <c r="J1434">
        <v>125672493</v>
      </c>
      <c r="K1434">
        <v>125680874</v>
      </c>
      <c r="L1434">
        <v>8382</v>
      </c>
      <c r="M1434">
        <v>2</v>
      </c>
      <c r="N1434">
        <v>56</v>
      </c>
      <c r="O1434" t="s">
        <v>5077</v>
      </c>
      <c r="P1434">
        <v>-23944</v>
      </c>
      <c r="Q1434" t="s">
        <v>5078</v>
      </c>
      <c r="R1434" t="s">
        <v>5079</v>
      </c>
      <c r="S1434" t="s">
        <v>32102</v>
      </c>
      <c r="T1434">
        <v>0.152084254673993</v>
      </c>
      <c r="U1434">
        <v>0.603102917160658</v>
      </c>
      <c r="V1434">
        <v>24.272722810990601</v>
      </c>
      <c r="W1434">
        <v>0.89107655920673101</v>
      </c>
      <c r="X1434">
        <v>0.95159051474143896</v>
      </c>
      <c r="Y1434">
        <v>2.76449240298943</v>
      </c>
      <c r="Z1434">
        <v>0.306975110376564</v>
      </c>
      <c r="AA1434">
        <v>0.72610664078822296</v>
      </c>
      <c r="AB1434">
        <v>23.309248754636499</v>
      </c>
      <c r="AC1434">
        <v>0.75388744886274095</v>
      </c>
      <c r="AD1434">
        <v>0.87989882095915395</v>
      </c>
      <c r="AE1434">
        <v>1.7644924826567201</v>
      </c>
      <c r="AF1434">
        <v>4.6407610929182198E-2</v>
      </c>
      <c r="AG1434">
        <v>0.476038960109122</v>
      </c>
      <c r="AH1434">
        <v>24.272722810990601</v>
      </c>
      <c r="AI1434">
        <v>0.56157887380500204</v>
      </c>
      <c r="AJ1434">
        <v>0.78121606160956403</v>
      </c>
      <c r="AK1434">
        <v>3.6332474225121199</v>
      </c>
    </row>
    <row r="1435" spans="1:37" x14ac:dyDescent="0.2">
      <c r="A1435" t="s">
        <v>3579</v>
      </c>
      <c r="B1435">
        <v>128141478</v>
      </c>
      <c r="C1435">
        <v>128141647</v>
      </c>
      <c r="D1435">
        <v>170</v>
      </c>
      <c r="E1435" t="s">
        <v>5084</v>
      </c>
      <c r="F1435">
        <v>1</v>
      </c>
      <c r="G1435" t="s">
        <v>5085</v>
      </c>
      <c r="H1435" t="s">
        <v>32103</v>
      </c>
      <c r="I1435">
        <v>11</v>
      </c>
      <c r="J1435">
        <v>128180427</v>
      </c>
      <c r="K1435">
        <v>128183554</v>
      </c>
      <c r="L1435">
        <v>3128</v>
      </c>
      <c r="M1435">
        <v>1</v>
      </c>
      <c r="N1435">
        <v>105369563</v>
      </c>
      <c r="O1435" t="s">
        <v>5086</v>
      </c>
      <c r="P1435">
        <v>-38780</v>
      </c>
      <c r="Q1435" t="s">
        <v>40</v>
      </c>
      <c r="R1435" t="s">
        <v>5087</v>
      </c>
      <c r="S1435" t="s">
        <v>32104</v>
      </c>
      <c r="T1435">
        <v>0.152084254673993</v>
      </c>
      <c r="U1435">
        <v>0.603102917160658</v>
      </c>
      <c r="V1435">
        <v>22.689327271261799</v>
      </c>
      <c r="W1435">
        <v>5.4349643961368002E-2</v>
      </c>
      <c r="X1435">
        <v>0.704072456322962</v>
      </c>
      <c r="Y1435">
        <v>23.0768170700509</v>
      </c>
      <c r="Z1435">
        <v>0.203350924423461</v>
      </c>
      <c r="AA1435">
        <v>0.72610664078822296</v>
      </c>
      <c r="AB1435">
        <v>22.039342536279399</v>
      </c>
      <c r="AC1435">
        <v>0.17695932866387601</v>
      </c>
      <c r="AD1435">
        <v>0.68253123924728298</v>
      </c>
      <c r="AE1435">
        <v>22.076817233115701</v>
      </c>
      <c r="AF1435">
        <v>0.205398459628826</v>
      </c>
      <c r="AG1435">
        <v>0.68151250837662902</v>
      </c>
      <c r="AH1435">
        <v>3.0426950445304599</v>
      </c>
      <c r="AI1435">
        <v>9.3920812249066992E-3</v>
      </c>
      <c r="AJ1435">
        <v>0.78121606160956403</v>
      </c>
      <c r="AK1435">
        <v>23.0768170700509</v>
      </c>
    </row>
    <row r="1436" spans="1:37" x14ac:dyDescent="0.2">
      <c r="A1436" t="s">
        <v>3579</v>
      </c>
      <c r="B1436">
        <v>130190704</v>
      </c>
      <c r="C1436">
        <v>130191003</v>
      </c>
      <c r="D1436">
        <v>300</v>
      </c>
      <c r="E1436" t="s">
        <v>5088</v>
      </c>
      <c r="F1436">
        <v>10</v>
      </c>
      <c r="G1436" t="s">
        <v>5089</v>
      </c>
      <c r="H1436" t="s">
        <v>30987</v>
      </c>
      <c r="I1436">
        <v>11</v>
      </c>
      <c r="J1436">
        <v>130190223</v>
      </c>
      <c r="K1436">
        <v>130196610</v>
      </c>
      <c r="L1436">
        <v>6388</v>
      </c>
      <c r="M1436">
        <v>1</v>
      </c>
      <c r="N1436">
        <v>6768</v>
      </c>
      <c r="O1436" t="s">
        <v>5090</v>
      </c>
      <c r="P1436">
        <v>481</v>
      </c>
      <c r="Q1436" t="s">
        <v>5091</v>
      </c>
      <c r="R1436" t="s">
        <v>5092</v>
      </c>
      <c r="S1436" t="s">
        <v>32105</v>
      </c>
      <c r="T1436">
        <v>0.97213403838398904</v>
      </c>
      <c r="U1436">
        <v>1</v>
      </c>
      <c r="V1436">
        <v>1.8740095989618399</v>
      </c>
      <c r="W1436">
        <v>0.38920677604595899</v>
      </c>
      <c r="X1436">
        <v>0.704072456322962</v>
      </c>
      <c r="Y1436">
        <v>-25.774203881626299</v>
      </c>
      <c r="Z1436">
        <v>0.69013698642955401</v>
      </c>
      <c r="AA1436">
        <v>0.84521697243271998</v>
      </c>
      <c r="AB1436">
        <v>0.91053549575481796</v>
      </c>
      <c r="AC1436">
        <v>0.71753805159658501</v>
      </c>
      <c r="AD1436">
        <v>0.87989882095915395</v>
      </c>
      <c r="AE1436">
        <v>-2.5279857668680901</v>
      </c>
      <c r="AF1436">
        <v>0.61410715005536498</v>
      </c>
      <c r="AG1436">
        <v>0.80674443595273604</v>
      </c>
      <c r="AH1436">
        <v>2.8036201985708402</v>
      </c>
      <c r="AI1436">
        <v>0.35038410267202102</v>
      </c>
      <c r="AJ1436">
        <v>0.78121606160956403</v>
      </c>
      <c r="AK1436">
        <v>-25.268849250186701</v>
      </c>
    </row>
    <row r="1437" spans="1:37" x14ac:dyDescent="0.2">
      <c r="A1437" t="s">
        <v>3579</v>
      </c>
      <c r="B1437">
        <v>130197793</v>
      </c>
      <c r="C1437">
        <v>130198091</v>
      </c>
      <c r="D1437">
        <v>299</v>
      </c>
      <c r="E1437" t="s">
        <v>5093</v>
      </c>
      <c r="F1437">
        <v>17</v>
      </c>
      <c r="G1437" t="s">
        <v>5094</v>
      </c>
      <c r="H1437" t="s">
        <v>32106</v>
      </c>
      <c r="I1437">
        <v>11</v>
      </c>
      <c r="J1437">
        <v>130190223</v>
      </c>
      <c r="K1437">
        <v>130196610</v>
      </c>
      <c r="L1437">
        <v>6388</v>
      </c>
      <c r="M1437">
        <v>1</v>
      </c>
      <c r="N1437">
        <v>6768</v>
      </c>
      <c r="O1437" t="s">
        <v>5090</v>
      </c>
      <c r="P1437">
        <v>7570</v>
      </c>
      <c r="Q1437" t="s">
        <v>5091</v>
      </c>
      <c r="R1437" t="s">
        <v>5092</v>
      </c>
      <c r="S1437" t="s">
        <v>32105</v>
      </c>
      <c r="T1437">
        <v>0.32911398597860803</v>
      </c>
      <c r="U1437">
        <v>0.603102917160658</v>
      </c>
      <c r="V1437">
        <v>24.9474493424045</v>
      </c>
      <c r="W1437" t="s">
        <v>40</v>
      </c>
      <c r="X1437" t="s">
        <v>40</v>
      </c>
      <c r="Y1437">
        <v>0</v>
      </c>
      <c r="Z1437">
        <v>0.306975110376564</v>
      </c>
      <c r="AA1437">
        <v>0.72610664078822296</v>
      </c>
      <c r="AB1437">
        <v>24.1917526675056</v>
      </c>
      <c r="AC1437">
        <v>0.27780950890804001</v>
      </c>
      <c r="AD1437">
        <v>0.68253123924728298</v>
      </c>
      <c r="AE1437">
        <v>24.229227370993701</v>
      </c>
      <c r="AF1437">
        <v>0.61410715005536498</v>
      </c>
      <c r="AG1437">
        <v>0.80674443595273604</v>
      </c>
      <c r="AH1437">
        <v>3.6905197343632299</v>
      </c>
      <c r="AI1437">
        <v>0.35038410267202102</v>
      </c>
      <c r="AJ1437">
        <v>0.78121606160956403</v>
      </c>
      <c r="AK1437">
        <v>-24.084837469380499</v>
      </c>
    </row>
    <row r="1438" spans="1:37" x14ac:dyDescent="0.2">
      <c r="A1438" t="s">
        <v>3579</v>
      </c>
      <c r="B1438">
        <v>130510816</v>
      </c>
      <c r="C1438">
        <v>130511101</v>
      </c>
      <c r="D1438">
        <v>286</v>
      </c>
      <c r="E1438" t="s">
        <v>5095</v>
      </c>
      <c r="F1438">
        <v>1</v>
      </c>
      <c r="G1438" t="s">
        <v>5096</v>
      </c>
      <c r="H1438" t="s">
        <v>31000</v>
      </c>
      <c r="I1438">
        <v>11</v>
      </c>
      <c r="J1438">
        <v>130448645</v>
      </c>
      <c r="K1438">
        <v>130476645</v>
      </c>
      <c r="L1438">
        <v>28001</v>
      </c>
      <c r="M1438">
        <v>1</v>
      </c>
      <c r="N1438">
        <v>170689</v>
      </c>
      <c r="O1438" t="s">
        <v>5097</v>
      </c>
      <c r="P1438">
        <v>62171</v>
      </c>
      <c r="Q1438" t="s">
        <v>5098</v>
      </c>
      <c r="R1438" t="s">
        <v>5099</v>
      </c>
      <c r="S1438" t="s">
        <v>32107</v>
      </c>
      <c r="T1438">
        <v>0.323300140219206</v>
      </c>
      <c r="U1438">
        <v>0.603102917160658</v>
      </c>
      <c r="V1438">
        <v>-1.903524783797</v>
      </c>
      <c r="W1438">
        <v>0.20525741147413201</v>
      </c>
      <c r="X1438">
        <v>0.704072456322962</v>
      </c>
      <c r="Y1438">
        <v>-25.169631904738502</v>
      </c>
      <c r="Z1438">
        <v>8.5374905317322697E-2</v>
      </c>
      <c r="AA1438">
        <v>0.72610664078822296</v>
      </c>
      <c r="AB1438">
        <v>-2.8669988222249598</v>
      </c>
      <c r="AC1438">
        <v>0.615069744472027</v>
      </c>
      <c r="AD1438">
        <v>0.87989882095915395</v>
      </c>
      <c r="AE1438">
        <v>-1.0120738853645601</v>
      </c>
      <c r="AF1438">
        <v>0.71688106396828499</v>
      </c>
      <c r="AG1438">
        <v>0.85584456000972498</v>
      </c>
      <c r="AH1438">
        <v>-0.97391413346534605</v>
      </c>
      <c r="AI1438">
        <v>0.17351581260912399</v>
      </c>
      <c r="AJ1438">
        <v>0.78121606160956403</v>
      </c>
      <c r="AK1438">
        <v>-25.164182404457101</v>
      </c>
    </row>
    <row r="1439" spans="1:37" x14ac:dyDescent="0.2">
      <c r="A1439" t="s">
        <v>3579</v>
      </c>
      <c r="B1439">
        <v>130623465</v>
      </c>
      <c r="C1439">
        <v>130623607</v>
      </c>
      <c r="D1439">
        <v>143</v>
      </c>
      <c r="E1439" t="s">
        <v>5100</v>
      </c>
      <c r="F1439">
        <v>0</v>
      </c>
      <c r="G1439" t="s">
        <v>5101</v>
      </c>
      <c r="H1439" t="s">
        <v>31000</v>
      </c>
      <c r="I1439">
        <v>11</v>
      </c>
      <c r="J1439">
        <v>130666735</v>
      </c>
      <c r="K1439">
        <v>130666803</v>
      </c>
      <c r="L1439">
        <v>69</v>
      </c>
      <c r="M1439">
        <v>1</v>
      </c>
      <c r="N1439">
        <v>102466873</v>
      </c>
      <c r="O1439" t="s">
        <v>5102</v>
      </c>
      <c r="P1439">
        <v>-43128</v>
      </c>
      <c r="Q1439" t="s">
        <v>5103</v>
      </c>
      <c r="R1439" t="s">
        <v>5104</v>
      </c>
      <c r="S1439" t="s">
        <v>32108</v>
      </c>
      <c r="T1439">
        <v>0.97213403838398904</v>
      </c>
      <c r="U1439">
        <v>1</v>
      </c>
      <c r="V1439">
        <v>2.0805676208398198</v>
      </c>
      <c r="W1439">
        <v>0.89107655920673101</v>
      </c>
      <c r="X1439">
        <v>0.95159051474143896</v>
      </c>
      <c r="Y1439">
        <v>2.28581265201767</v>
      </c>
      <c r="Z1439">
        <v>0.69013698642955401</v>
      </c>
      <c r="AA1439">
        <v>0.84521697243271998</v>
      </c>
      <c r="AB1439">
        <v>1.1170936721329501</v>
      </c>
      <c r="AC1439">
        <v>0.75388744886274095</v>
      </c>
      <c r="AD1439">
        <v>0.87989882095915395</v>
      </c>
      <c r="AE1439">
        <v>1.2858128272856899</v>
      </c>
      <c r="AF1439">
        <v>0.61410715005536498</v>
      </c>
      <c r="AG1439">
        <v>0.80674443595273604</v>
      </c>
      <c r="AH1439">
        <v>3.0101775869129002</v>
      </c>
      <c r="AI1439">
        <v>0.56157887380500204</v>
      </c>
      <c r="AJ1439">
        <v>0.78121606160956403</v>
      </c>
      <c r="AK1439">
        <v>3.1545674127039298</v>
      </c>
    </row>
    <row r="1440" spans="1:37" x14ac:dyDescent="0.2">
      <c r="A1440" t="s">
        <v>3579</v>
      </c>
      <c r="B1440">
        <v>130874094</v>
      </c>
      <c r="C1440">
        <v>130874275</v>
      </c>
      <c r="D1440">
        <v>182</v>
      </c>
      <c r="E1440" t="s">
        <v>5105</v>
      </c>
      <c r="F1440">
        <v>2</v>
      </c>
      <c r="G1440" t="s">
        <v>5106</v>
      </c>
      <c r="H1440" t="s">
        <v>31003</v>
      </c>
      <c r="I1440">
        <v>11</v>
      </c>
      <c r="J1440">
        <v>130877840</v>
      </c>
      <c r="K1440">
        <v>130881141</v>
      </c>
      <c r="L1440">
        <v>3302</v>
      </c>
      <c r="M1440">
        <v>2</v>
      </c>
      <c r="N1440">
        <v>399979</v>
      </c>
      <c r="O1440" t="s">
        <v>5107</v>
      </c>
      <c r="P1440">
        <v>6866</v>
      </c>
      <c r="Q1440" t="s">
        <v>5108</v>
      </c>
      <c r="R1440" t="s">
        <v>5109</v>
      </c>
      <c r="S1440" t="s">
        <v>32109</v>
      </c>
      <c r="T1440">
        <v>0.35387198439864398</v>
      </c>
      <c r="U1440">
        <v>0.603102917160658</v>
      </c>
      <c r="V1440">
        <v>-23.797686301485999</v>
      </c>
      <c r="W1440" t="s">
        <v>40</v>
      </c>
      <c r="X1440" t="s">
        <v>40</v>
      </c>
      <c r="Y1440">
        <v>0</v>
      </c>
      <c r="Z1440">
        <v>0.184235113180511</v>
      </c>
      <c r="AA1440">
        <v>0.72610664078822296</v>
      </c>
      <c r="AB1440">
        <v>-23.797686301485999</v>
      </c>
      <c r="AC1440">
        <v>0.45677901822897599</v>
      </c>
      <c r="AD1440">
        <v>0.82872126865393902</v>
      </c>
      <c r="AE1440">
        <v>22.942076290912699</v>
      </c>
      <c r="AF1440">
        <v>0.501741946288212</v>
      </c>
      <c r="AG1440">
        <v>0.80674443595273604</v>
      </c>
      <c r="AH1440">
        <v>-22.8680757188915</v>
      </c>
      <c r="AI1440">
        <v>0.52399907623471598</v>
      </c>
      <c r="AJ1440">
        <v>0.78121606160956403</v>
      </c>
      <c r="AK1440">
        <v>-22.797686400422599</v>
      </c>
    </row>
    <row r="1441" spans="1:37" x14ac:dyDescent="0.2">
      <c r="A1441" t="s">
        <v>3579</v>
      </c>
      <c r="B1441">
        <v>130874290</v>
      </c>
      <c r="C1441">
        <v>130874589</v>
      </c>
      <c r="D1441">
        <v>300</v>
      </c>
      <c r="E1441" t="s">
        <v>5110</v>
      </c>
      <c r="F1441">
        <v>3</v>
      </c>
      <c r="G1441" t="s">
        <v>5111</v>
      </c>
      <c r="H1441" t="s">
        <v>31003</v>
      </c>
      <c r="I1441">
        <v>11</v>
      </c>
      <c r="J1441">
        <v>130877840</v>
      </c>
      <c r="K1441">
        <v>130881141</v>
      </c>
      <c r="L1441">
        <v>3302</v>
      </c>
      <c r="M1441">
        <v>2</v>
      </c>
      <c r="N1441">
        <v>399979</v>
      </c>
      <c r="O1441" t="s">
        <v>5107</v>
      </c>
      <c r="P1441">
        <v>6552</v>
      </c>
      <c r="Q1441" t="s">
        <v>5108</v>
      </c>
      <c r="R1441" t="s">
        <v>5109</v>
      </c>
      <c r="S1441" t="s">
        <v>32109</v>
      </c>
      <c r="T1441">
        <v>0.35387198439864398</v>
      </c>
      <c r="U1441">
        <v>0.603102917160658</v>
      </c>
      <c r="V1441">
        <v>-23.797686301485999</v>
      </c>
      <c r="W1441" t="s">
        <v>40</v>
      </c>
      <c r="X1441" t="s">
        <v>40</v>
      </c>
      <c r="Y1441">
        <v>0</v>
      </c>
      <c r="Z1441">
        <v>0.184235113180511</v>
      </c>
      <c r="AA1441">
        <v>0.72610664078822296</v>
      </c>
      <c r="AB1441">
        <v>-23.797686301485999</v>
      </c>
      <c r="AC1441">
        <v>0.45677901822897599</v>
      </c>
      <c r="AD1441">
        <v>0.82872126865393902</v>
      </c>
      <c r="AE1441">
        <v>22.942076290912699</v>
      </c>
      <c r="AF1441">
        <v>0.501741946288212</v>
      </c>
      <c r="AG1441">
        <v>0.80674443595273604</v>
      </c>
      <c r="AH1441">
        <v>-22.8680757188915</v>
      </c>
      <c r="AI1441">
        <v>0.52399907623471598</v>
      </c>
      <c r="AJ1441">
        <v>0.78121606160956403</v>
      </c>
      <c r="AK1441">
        <v>-22.797686400422599</v>
      </c>
    </row>
    <row r="1442" spans="1:37" x14ac:dyDescent="0.2">
      <c r="A1442" t="s">
        <v>3579</v>
      </c>
      <c r="B1442">
        <v>131118628</v>
      </c>
      <c r="C1442">
        <v>131118787</v>
      </c>
      <c r="D1442">
        <v>160</v>
      </c>
      <c r="E1442" t="s">
        <v>5112</v>
      </c>
      <c r="F1442">
        <v>1</v>
      </c>
      <c r="G1442" t="s">
        <v>5113</v>
      </c>
      <c r="H1442" t="s">
        <v>31000</v>
      </c>
      <c r="I1442">
        <v>11</v>
      </c>
      <c r="J1442">
        <v>131187022</v>
      </c>
      <c r="K1442">
        <v>131189753</v>
      </c>
      <c r="L1442">
        <v>2732</v>
      </c>
      <c r="M1442">
        <v>1</v>
      </c>
      <c r="N1442">
        <v>107984412</v>
      </c>
      <c r="O1442" t="s">
        <v>5114</v>
      </c>
      <c r="P1442">
        <v>-68235</v>
      </c>
      <c r="Q1442" t="s">
        <v>40</v>
      </c>
      <c r="R1442" t="s">
        <v>5115</v>
      </c>
      <c r="S1442" t="s">
        <v>32110</v>
      </c>
      <c r="T1442">
        <v>0.35387198439864398</v>
      </c>
      <c r="U1442">
        <v>0.603102917160658</v>
      </c>
      <c r="V1442">
        <v>-21.303258468916098</v>
      </c>
      <c r="W1442">
        <v>0.38920677604595899</v>
      </c>
      <c r="X1442">
        <v>0.704072456322962</v>
      </c>
      <c r="Y1442">
        <v>-21.1720139887343</v>
      </c>
      <c r="Z1442">
        <v>0.69013698642955401</v>
      </c>
      <c r="AA1442">
        <v>0.84521697243271998</v>
      </c>
      <c r="AB1442">
        <v>-0.47254025767988</v>
      </c>
      <c r="AC1442">
        <v>0.75388744886274095</v>
      </c>
      <c r="AD1442">
        <v>0.87989882095915395</v>
      </c>
      <c r="AE1442">
        <v>-0.30382109191471401</v>
      </c>
      <c r="AF1442">
        <v>0.32549523997010099</v>
      </c>
      <c r="AG1442">
        <v>0.70473078222419605</v>
      </c>
      <c r="AH1442">
        <v>-21.599189444164399</v>
      </c>
      <c r="AI1442">
        <v>0.35038410267202102</v>
      </c>
      <c r="AJ1442">
        <v>0.78121606160956403</v>
      </c>
      <c r="AK1442">
        <v>-21.528800138979001</v>
      </c>
    </row>
    <row r="1443" spans="1:37" x14ac:dyDescent="0.2">
      <c r="A1443" t="s">
        <v>3579</v>
      </c>
      <c r="B1443">
        <v>131118787</v>
      </c>
      <c r="C1443">
        <v>131118946</v>
      </c>
      <c r="D1443">
        <v>160</v>
      </c>
      <c r="E1443" t="s">
        <v>5116</v>
      </c>
      <c r="F1443">
        <v>2</v>
      </c>
      <c r="G1443" t="s">
        <v>5117</v>
      </c>
      <c r="H1443" t="s">
        <v>31000</v>
      </c>
      <c r="I1443">
        <v>11</v>
      </c>
      <c r="J1443">
        <v>131187022</v>
      </c>
      <c r="K1443">
        <v>131189753</v>
      </c>
      <c r="L1443">
        <v>2732</v>
      </c>
      <c r="M1443">
        <v>1</v>
      </c>
      <c r="N1443">
        <v>107984412</v>
      </c>
      <c r="O1443" t="s">
        <v>5114</v>
      </c>
      <c r="P1443">
        <v>-68076</v>
      </c>
      <c r="Q1443" t="s">
        <v>40</v>
      </c>
      <c r="R1443" t="s">
        <v>5115</v>
      </c>
      <c r="S1443" t="s">
        <v>32110</v>
      </c>
      <c r="T1443">
        <v>0.35387198439864398</v>
      </c>
      <c r="U1443">
        <v>0.603102917160658</v>
      </c>
      <c r="V1443">
        <v>-21.303258468916098</v>
      </c>
      <c r="W1443">
        <v>0.38920677604595899</v>
      </c>
      <c r="X1443">
        <v>0.704072456322962</v>
      </c>
      <c r="Y1443">
        <v>-21.1720139887343</v>
      </c>
      <c r="Z1443">
        <v>0.69013698642955401</v>
      </c>
      <c r="AA1443">
        <v>0.84521697243271998</v>
      </c>
      <c r="AB1443">
        <v>-0.47254025767988</v>
      </c>
      <c r="AC1443">
        <v>0.75388744886274095</v>
      </c>
      <c r="AD1443">
        <v>0.87989882095915395</v>
      </c>
      <c r="AE1443">
        <v>-0.30382109191471401</v>
      </c>
      <c r="AF1443">
        <v>0.32549523997010099</v>
      </c>
      <c r="AG1443">
        <v>0.70473078222419605</v>
      </c>
      <c r="AH1443">
        <v>-21.599189444164399</v>
      </c>
      <c r="AI1443">
        <v>0.35038410267202102</v>
      </c>
      <c r="AJ1443">
        <v>0.78121606160956403</v>
      </c>
      <c r="AK1443">
        <v>-21.528800138979001</v>
      </c>
    </row>
    <row r="1444" spans="1:37" x14ac:dyDescent="0.2">
      <c r="A1444" t="s">
        <v>3579</v>
      </c>
      <c r="B1444">
        <v>131118946</v>
      </c>
      <c r="C1444">
        <v>131119105</v>
      </c>
      <c r="D1444">
        <v>160</v>
      </c>
      <c r="E1444" t="s">
        <v>5118</v>
      </c>
      <c r="F1444">
        <v>4</v>
      </c>
      <c r="G1444" t="s">
        <v>5119</v>
      </c>
      <c r="H1444" t="s">
        <v>31000</v>
      </c>
      <c r="I1444">
        <v>11</v>
      </c>
      <c r="J1444">
        <v>131187022</v>
      </c>
      <c r="K1444">
        <v>131189753</v>
      </c>
      <c r="L1444">
        <v>2732</v>
      </c>
      <c r="M1444">
        <v>1</v>
      </c>
      <c r="N1444">
        <v>107984412</v>
      </c>
      <c r="O1444" t="s">
        <v>5114</v>
      </c>
      <c r="P1444">
        <v>-67917</v>
      </c>
      <c r="Q1444" t="s">
        <v>40</v>
      </c>
      <c r="R1444" t="s">
        <v>5115</v>
      </c>
      <c r="S1444" t="s">
        <v>32110</v>
      </c>
      <c r="T1444">
        <v>0.35387198439864398</v>
      </c>
      <c r="U1444">
        <v>0.603102917160658</v>
      </c>
      <c r="V1444">
        <v>-21.303258468916098</v>
      </c>
      <c r="W1444">
        <v>0.38920677604595899</v>
      </c>
      <c r="X1444">
        <v>0.704072456322962</v>
      </c>
      <c r="Y1444">
        <v>-21.1720139887343</v>
      </c>
      <c r="Z1444">
        <v>0.69013698642955401</v>
      </c>
      <c r="AA1444">
        <v>0.84521697243271998</v>
      </c>
      <c r="AB1444">
        <v>-0.47254025767988</v>
      </c>
      <c r="AC1444">
        <v>0.75388744886274095</v>
      </c>
      <c r="AD1444">
        <v>0.87989882095915395</v>
      </c>
      <c r="AE1444">
        <v>-0.30382109191471401</v>
      </c>
      <c r="AF1444">
        <v>0.32549523997010099</v>
      </c>
      <c r="AG1444">
        <v>0.70473078222419605</v>
      </c>
      <c r="AH1444">
        <v>-21.599189444164399</v>
      </c>
      <c r="AI1444">
        <v>0.35038410267202102</v>
      </c>
      <c r="AJ1444">
        <v>0.78121606160956403</v>
      </c>
      <c r="AK1444">
        <v>-21.528800138979001</v>
      </c>
    </row>
    <row r="1445" spans="1:37" x14ac:dyDescent="0.2">
      <c r="A1445" t="s">
        <v>3579</v>
      </c>
      <c r="B1445">
        <v>131620277</v>
      </c>
      <c r="C1445">
        <v>131620426</v>
      </c>
      <c r="D1445">
        <v>150</v>
      </c>
      <c r="E1445" t="s">
        <v>5120</v>
      </c>
      <c r="F1445">
        <v>0</v>
      </c>
      <c r="G1445" t="s">
        <v>5121</v>
      </c>
      <c r="H1445" t="s">
        <v>32111</v>
      </c>
      <c r="I1445">
        <v>11</v>
      </c>
      <c r="J1445">
        <v>131582011</v>
      </c>
      <c r="K1445">
        <v>131661048</v>
      </c>
      <c r="L1445">
        <v>79038</v>
      </c>
      <c r="M1445">
        <v>1</v>
      </c>
      <c r="N1445">
        <v>50863</v>
      </c>
      <c r="O1445" t="s">
        <v>5122</v>
      </c>
      <c r="P1445">
        <v>38266</v>
      </c>
      <c r="Q1445" t="s">
        <v>5123</v>
      </c>
      <c r="R1445" t="s">
        <v>5124</v>
      </c>
      <c r="S1445" t="s">
        <v>5125</v>
      </c>
      <c r="T1445">
        <v>1</v>
      </c>
      <c r="U1445">
        <v>1</v>
      </c>
      <c r="V1445">
        <v>-9.0792030153781705E-2</v>
      </c>
      <c r="W1445">
        <v>0.753164563778288</v>
      </c>
      <c r="X1445">
        <v>0.95159051474143896</v>
      </c>
      <c r="Y1445">
        <v>-1.72568362449113</v>
      </c>
      <c r="Z1445">
        <v>0.85431529683224605</v>
      </c>
      <c r="AA1445">
        <v>0.97878367093016805</v>
      </c>
      <c r="AB1445">
        <v>-0.25016949399361599</v>
      </c>
      <c r="AC1445">
        <v>0.96964798063740798</v>
      </c>
      <c r="AD1445">
        <v>0.977123820210136</v>
      </c>
      <c r="AE1445">
        <v>-0.653773717049003</v>
      </c>
      <c r="AF1445">
        <v>0.85261502370915898</v>
      </c>
      <c r="AG1445">
        <v>0.95630444646858903</v>
      </c>
      <c r="AH1445">
        <v>0.101401120144921</v>
      </c>
      <c r="AI1445">
        <v>0.62334203025950496</v>
      </c>
      <c r="AJ1445">
        <v>0.80316496274521099</v>
      </c>
      <c r="AK1445">
        <v>-1.70522615473092</v>
      </c>
    </row>
    <row r="1446" spans="1:37" x14ac:dyDescent="0.2">
      <c r="A1446" t="s">
        <v>3579</v>
      </c>
      <c r="B1446">
        <v>131620581</v>
      </c>
      <c r="C1446">
        <v>131620870</v>
      </c>
      <c r="D1446">
        <v>290</v>
      </c>
      <c r="E1446" t="s">
        <v>5126</v>
      </c>
      <c r="F1446">
        <v>4</v>
      </c>
      <c r="G1446" t="s">
        <v>5127</v>
      </c>
      <c r="H1446" t="s">
        <v>32111</v>
      </c>
      <c r="I1446">
        <v>11</v>
      </c>
      <c r="J1446">
        <v>131582011</v>
      </c>
      <c r="K1446">
        <v>131661048</v>
      </c>
      <c r="L1446">
        <v>79038</v>
      </c>
      <c r="M1446">
        <v>1</v>
      </c>
      <c r="N1446">
        <v>50863</v>
      </c>
      <c r="O1446" t="s">
        <v>5122</v>
      </c>
      <c r="P1446">
        <v>38570</v>
      </c>
      <c r="Q1446" t="s">
        <v>5123</v>
      </c>
      <c r="R1446" t="s">
        <v>5124</v>
      </c>
      <c r="S1446" t="s">
        <v>5125</v>
      </c>
      <c r="T1446">
        <v>1</v>
      </c>
      <c r="U1446">
        <v>1</v>
      </c>
      <c r="V1446">
        <v>-0.18887764661152201</v>
      </c>
      <c r="W1446">
        <v>0.71930067310602097</v>
      </c>
      <c r="X1446">
        <v>0.95159051474143896</v>
      </c>
      <c r="Y1446">
        <v>-1.8493566777897701</v>
      </c>
      <c r="Z1446">
        <v>0.83378786728399401</v>
      </c>
      <c r="AA1446">
        <v>0.96219119884572901</v>
      </c>
      <c r="AB1446">
        <v>-0.33225075144728</v>
      </c>
      <c r="AC1446">
        <v>0.949434988873046</v>
      </c>
      <c r="AD1446">
        <v>0.960571817865013</v>
      </c>
      <c r="AE1446">
        <v>-0.636800746374378</v>
      </c>
      <c r="AF1446">
        <v>0.83185481790654303</v>
      </c>
      <c r="AG1446">
        <v>0.93643259101490195</v>
      </c>
      <c r="AH1446">
        <v>2.7380832036284001E-2</v>
      </c>
      <c r="AI1446">
        <v>0.58629467067646002</v>
      </c>
      <c r="AJ1446">
        <v>0.78121606160956403</v>
      </c>
      <c r="AK1446">
        <v>-1.8550619443271701</v>
      </c>
    </row>
    <row r="1447" spans="1:37" x14ac:dyDescent="0.2">
      <c r="A1447" t="s">
        <v>3579</v>
      </c>
      <c r="B1447">
        <v>131796078</v>
      </c>
      <c r="C1447">
        <v>131796220</v>
      </c>
      <c r="D1447">
        <v>143</v>
      </c>
      <c r="E1447" t="s">
        <v>5128</v>
      </c>
      <c r="F1447">
        <v>2</v>
      </c>
      <c r="G1447" t="s">
        <v>5129</v>
      </c>
      <c r="H1447" t="s">
        <v>32111</v>
      </c>
      <c r="I1447">
        <v>11</v>
      </c>
      <c r="J1447">
        <v>131877680</v>
      </c>
      <c r="K1447">
        <v>131897108</v>
      </c>
      <c r="L1447">
        <v>19429</v>
      </c>
      <c r="M1447">
        <v>2</v>
      </c>
      <c r="N1447">
        <v>107984413</v>
      </c>
      <c r="O1447" t="s">
        <v>5130</v>
      </c>
      <c r="P1447">
        <v>100888</v>
      </c>
      <c r="Q1447" t="s">
        <v>40</v>
      </c>
      <c r="R1447" t="s">
        <v>5131</v>
      </c>
      <c r="S1447" t="s">
        <v>32112</v>
      </c>
      <c r="T1447" t="s">
        <v>40</v>
      </c>
      <c r="U1447" t="s">
        <v>40</v>
      </c>
      <c r="V1447">
        <v>0</v>
      </c>
      <c r="W1447">
        <v>0.89107655920673101</v>
      </c>
      <c r="X1447">
        <v>0.95159051474143896</v>
      </c>
      <c r="Y1447">
        <v>1.0702388369970901</v>
      </c>
      <c r="Z1447">
        <v>0.203350924423461</v>
      </c>
      <c r="AA1447">
        <v>0.72610664078822296</v>
      </c>
      <c r="AB1447">
        <v>24.229699251500598</v>
      </c>
      <c r="AC1447">
        <v>0.88945902157151002</v>
      </c>
      <c r="AD1447">
        <v>0.94068432309766403</v>
      </c>
      <c r="AE1447">
        <v>0.160532726747808</v>
      </c>
      <c r="AF1447">
        <v>0.22065000948199101</v>
      </c>
      <c r="AG1447">
        <v>0.68151250837662902</v>
      </c>
      <c r="AH1447">
        <v>-24.193173377355901</v>
      </c>
      <c r="AI1447">
        <v>0.91725052871964496</v>
      </c>
      <c r="AJ1447">
        <v>0.98621344597861504</v>
      </c>
      <c r="AK1447">
        <v>1.7857950103189999</v>
      </c>
    </row>
    <row r="1448" spans="1:37" x14ac:dyDescent="0.2">
      <c r="A1448" t="s">
        <v>3579</v>
      </c>
      <c r="B1448">
        <v>131796220</v>
      </c>
      <c r="C1448">
        <v>131796362</v>
      </c>
      <c r="D1448">
        <v>143</v>
      </c>
      <c r="E1448" t="s">
        <v>5132</v>
      </c>
      <c r="F1448">
        <v>4</v>
      </c>
      <c r="G1448" t="s">
        <v>5133</v>
      </c>
      <c r="H1448" t="s">
        <v>32111</v>
      </c>
      <c r="I1448">
        <v>11</v>
      </c>
      <c r="J1448">
        <v>131877680</v>
      </c>
      <c r="K1448">
        <v>131897108</v>
      </c>
      <c r="L1448">
        <v>19429</v>
      </c>
      <c r="M1448">
        <v>2</v>
      </c>
      <c r="N1448">
        <v>107984413</v>
      </c>
      <c r="O1448" t="s">
        <v>5130</v>
      </c>
      <c r="P1448">
        <v>100746</v>
      </c>
      <c r="Q1448" t="s">
        <v>40</v>
      </c>
      <c r="R1448" t="s">
        <v>5131</v>
      </c>
      <c r="S1448" t="s">
        <v>32112</v>
      </c>
      <c r="T1448" t="s">
        <v>40</v>
      </c>
      <c r="U1448" t="s">
        <v>40</v>
      </c>
      <c r="V1448">
        <v>0</v>
      </c>
      <c r="W1448">
        <v>0.89107655920673101</v>
      </c>
      <c r="X1448">
        <v>0.95159051474143896</v>
      </c>
      <c r="Y1448">
        <v>1.0702388369970901</v>
      </c>
      <c r="Z1448">
        <v>0.203350924423461</v>
      </c>
      <c r="AA1448">
        <v>0.72610664078822296</v>
      </c>
      <c r="AB1448">
        <v>24.229699251500598</v>
      </c>
      <c r="AC1448">
        <v>0.88945902157151002</v>
      </c>
      <c r="AD1448">
        <v>0.94068432309766403</v>
      </c>
      <c r="AE1448">
        <v>0.160532726747808</v>
      </c>
      <c r="AF1448">
        <v>0.22065000948199101</v>
      </c>
      <c r="AG1448">
        <v>0.68151250837662902</v>
      </c>
      <c r="AH1448">
        <v>-24.193173377355901</v>
      </c>
      <c r="AI1448">
        <v>0.91725052871964496</v>
      </c>
      <c r="AJ1448">
        <v>0.98621344597861504</v>
      </c>
      <c r="AK1448">
        <v>1.7857950103189999</v>
      </c>
    </row>
    <row r="1449" spans="1:37" x14ac:dyDescent="0.2">
      <c r="A1449" t="s">
        <v>3579</v>
      </c>
      <c r="B1449">
        <v>132703700</v>
      </c>
      <c r="C1449">
        <v>132703813</v>
      </c>
      <c r="D1449">
        <v>114</v>
      </c>
      <c r="E1449" t="s">
        <v>5134</v>
      </c>
      <c r="F1449">
        <v>0</v>
      </c>
      <c r="G1449" t="s">
        <v>5135</v>
      </c>
      <c r="H1449" t="s">
        <v>32113</v>
      </c>
      <c r="I1449">
        <v>11</v>
      </c>
      <c r="J1449">
        <v>132657087</v>
      </c>
      <c r="K1449">
        <v>132943010</v>
      </c>
      <c r="L1449">
        <v>285924</v>
      </c>
      <c r="M1449">
        <v>2</v>
      </c>
      <c r="N1449">
        <v>4978</v>
      </c>
      <c r="O1449" t="s">
        <v>5136</v>
      </c>
      <c r="P1449">
        <v>239197</v>
      </c>
      <c r="Q1449" t="s">
        <v>5137</v>
      </c>
      <c r="R1449" t="s">
        <v>5138</v>
      </c>
      <c r="S1449" t="s">
        <v>32114</v>
      </c>
      <c r="T1449">
        <v>0.58193367309619304</v>
      </c>
      <c r="U1449">
        <v>0.81360520874211995</v>
      </c>
      <c r="V1449">
        <v>1.11076893847074</v>
      </c>
      <c r="W1449">
        <v>0.35016978645172497</v>
      </c>
      <c r="X1449">
        <v>0.704072456322962</v>
      </c>
      <c r="Y1449">
        <v>0.49424873911411499</v>
      </c>
      <c r="Z1449">
        <v>0.52044903550877997</v>
      </c>
      <c r="AA1449">
        <v>0.84521697243271998</v>
      </c>
      <c r="AB1449">
        <v>0.97589416878680502</v>
      </c>
      <c r="AC1449">
        <v>0.51773129198787704</v>
      </c>
      <c r="AD1449">
        <v>0.87989882095915395</v>
      </c>
      <c r="AE1449">
        <v>8.7879742623864096E-2</v>
      </c>
      <c r="AF1449">
        <v>0.75011710731873005</v>
      </c>
      <c r="AG1449">
        <v>0.87426854371500096</v>
      </c>
      <c r="AH1449">
        <v>0.66410536059734004</v>
      </c>
      <c r="AI1449">
        <v>0.27059203734974202</v>
      </c>
      <c r="AJ1449">
        <v>0.78121606160956403</v>
      </c>
      <c r="AK1449">
        <v>0.69186781265623398</v>
      </c>
    </row>
    <row r="1450" spans="1:37" x14ac:dyDescent="0.2">
      <c r="A1450" t="s">
        <v>3579</v>
      </c>
      <c r="B1450">
        <v>134030972</v>
      </c>
      <c r="C1450">
        <v>134031123</v>
      </c>
      <c r="D1450">
        <v>152</v>
      </c>
      <c r="E1450" t="s">
        <v>5139</v>
      </c>
      <c r="F1450">
        <v>6</v>
      </c>
      <c r="G1450" t="s">
        <v>5140</v>
      </c>
      <c r="H1450" t="s">
        <v>30999</v>
      </c>
      <c r="I1450">
        <v>11</v>
      </c>
      <c r="J1450">
        <v>134032216</v>
      </c>
      <c r="K1450">
        <v>134041325</v>
      </c>
      <c r="L1450">
        <v>9110</v>
      </c>
      <c r="M1450">
        <v>1</v>
      </c>
      <c r="N1450">
        <v>100128239</v>
      </c>
      <c r="O1450" t="s">
        <v>5141</v>
      </c>
      <c r="P1450">
        <v>-1093</v>
      </c>
      <c r="Q1450" t="s">
        <v>5142</v>
      </c>
      <c r="R1450" t="s">
        <v>5143</v>
      </c>
      <c r="S1450" t="s">
        <v>32115</v>
      </c>
      <c r="T1450">
        <v>0.152084254673993</v>
      </c>
      <c r="U1450">
        <v>0.603102917160658</v>
      </c>
      <c r="V1450">
        <v>24.773847839121</v>
      </c>
      <c r="W1450">
        <v>0.46193634366738701</v>
      </c>
      <c r="X1450">
        <v>0.75726018452522603</v>
      </c>
      <c r="Y1450">
        <v>0.65508023851448804</v>
      </c>
      <c r="Z1450">
        <v>0.306975110376564</v>
      </c>
      <c r="AA1450">
        <v>0.72610664078822296</v>
      </c>
      <c r="AB1450">
        <v>23.810373762924002</v>
      </c>
      <c r="AC1450">
        <v>0.88945902157151002</v>
      </c>
      <c r="AD1450">
        <v>0.94068432309766403</v>
      </c>
      <c r="AE1450">
        <v>-0.34491972202787102</v>
      </c>
      <c r="AF1450">
        <v>4.6407610929182198E-2</v>
      </c>
      <c r="AG1450">
        <v>0.476038960109122</v>
      </c>
      <c r="AH1450">
        <v>24.773847839121</v>
      </c>
      <c r="AI1450">
        <v>0.183554312780425</v>
      </c>
      <c r="AJ1450">
        <v>0.78121606160956403</v>
      </c>
      <c r="AK1450">
        <v>1.52383565390808</v>
      </c>
    </row>
    <row r="1451" spans="1:37" x14ac:dyDescent="0.2">
      <c r="A1451" t="s">
        <v>3579</v>
      </c>
      <c r="B1451">
        <v>134192150</v>
      </c>
      <c r="C1451">
        <v>134192439</v>
      </c>
      <c r="D1451">
        <v>290</v>
      </c>
      <c r="E1451" t="s">
        <v>5144</v>
      </c>
      <c r="F1451">
        <v>2</v>
      </c>
      <c r="G1451" t="s">
        <v>5145</v>
      </c>
      <c r="H1451" t="s">
        <v>32116</v>
      </c>
      <c r="I1451">
        <v>11</v>
      </c>
      <c r="J1451">
        <v>134178822</v>
      </c>
      <c r="K1451">
        <v>134181184</v>
      </c>
      <c r="L1451">
        <v>2363</v>
      </c>
      <c r="M1451">
        <v>2</v>
      </c>
      <c r="N1451">
        <v>23310</v>
      </c>
      <c r="O1451" t="s">
        <v>5146</v>
      </c>
      <c r="P1451">
        <v>-10966</v>
      </c>
      <c r="Q1451" t="s">
        <v>5147</v>
      </c>
      <c r="R1451" t="s">
        <v>5148</v>
      </c>
      <c r="S1451" t="s">
        <v>32117</v>
      </c>
      <c r="T1451">
        <v>0.43259187873510402</v>
      </c>
      <c r="U1451">
        <v>0.71276373373159296</v>
      </c>
      <c r="V1451">
        <v>-1.0828861201864399</v>
      </c>
      <c r="W1451">
        <v>0.35995160577750102</v>
      </c>
      <c r="X1451">
        <v>0.704072456322962</v>
      </c>
      <c r="Y1451">
        <v>2.4258692375341102</v>
      </c>
      <c r="Z1451">
        <v>0.73079558945187595</v>
      </c>
      <c r="AA1451">
        <v>0.87468689291581103</v>
      </c>
      <c r="AB1451">
        <v>0.33825499213330801</v>
      </c>
      <c r="AC1451">
        <v>0.288897812906797</v>
      </c>
      <c r="AD1451">
        <v>0.68253123924728298</v>
      </c>
      <c r="AE1451">
        <v>2.4786784848201799</v>
      </c>
      <c r="AF1451">
        <v>0.13048645611374499</v>
      </c>
      <c r="AG1451">
        <v>0.68151250837662902</v>
      </c>
      <c r="AH1451">
        <v>-1.68845548148242</v>
      </c>
      <c r="AI1451">
        <v>0.58982304542413799</v>
      </c>
      <c r="AJ1451">
        <v>0.78121606160956403</v>
      </c>
      <c r="AK1451">
        <v>0.76605418781496604</v>
      </c>
    </row>
    <row r="1452" spans="1:37" x14ac:dyDescent="0.2">
      <c r="A1452" t="s">
        <v>3579</v>
      </c>
      <c r="B1452">
        <v>134206244</v>
      </c>
      <c r="C1452">
        <v>134206386</v>
      </c>
      <c r="D1452">
        <v>143</v>
      </c>
      <c r="E1452" t="s">
        <v>5149</v>
      </c>
      <c r="F1452">
        <v>3</v>
      </c>
      <c r="G1452" t="s">
        <v>5150</v>
      </c>
      <c r="H1452" t="s">
        <v>30987</v>
      </c>
      <c r="I1452">
        <v>11</v>
      </c>
      <c r="J1452">
        <v>134192191</v>
      </c>
      <c r="K1452">
        <v>134206613</v>
      </c>
      <c r="L1452">
        <v>14423</v>
      </c>
      <c r="M1452">
        <v>2</v>
      </c>
      <c r="N1452">
        <v>23310</v>
      </c>
      <c r="O1452" t="s">
        <v>5151</v>
      </c>
      <c r="P1452">
        <v>227</v>
      </c>
      <c r="Q1452" t="s">
        <v>5147</v>
      </c>
      <c r="R1452" t="s">
        <v>5148</v>
      </c>
      <c r="S1452" t="s">
        <v>32117</v>
      </c>
      <c r="T1452">
        <v>1</v>
      </c>
      <c r="U1452">
        <v>1</v>
      </c>
      <c r="V1452">
        <v>-0.54032860076244704</v>
      </c>
      <c r="W1452">
        <v>2.39885875359181E-2</v>
      </c>
      <c r="X1452">
        <v>0.704072456322962</v>
      </c>
      <c r="Y1452">
        <v>25.881430894039099</v>
      </c>
      <c r="Z1452">
        <v>0.75976096321362996</v>
      </c>
      <c r="AA1452">
        <v>0.89706013715158295</v>
      </c>
      <c r="AB1452">
        <v>-0.12768907148613201</v>
      </c>
      <c r="AC1452">
        <v>3.1475659517964501E-2</v>
      </c>
      <c r="AD1452">
        <v>0.57684129297949804</v>
      </c>
      <c r="AE1452">
        <v>25.942349607261299</v>
      </c>
      <c r="AF1452">
        <v>0.74634041819048802</v>
      </c>
      <c r="AG1452">
        <v>0.87107645268452505</v>
      </c>
      <c r="AH1452">
        <v>-0.64279440044347602</v>
      </c>
      <c r="AI1452">
        <v>0.14340738271020401</v>
      </c>
      <c r="AJ1452">
        <v>0.78121606160956403</v>
      </c>
      <c r="AK1452">
        <v>1.02502090814822</v>
      </c>
    </row>
    <row r="1453" spans="1:37" x14ac:dyDescent="0.2">
      <c r="A1453" t="s">
        <v>3579</v>
      </c>
      <c r="B1453">
        <v>134382825</v>
      </c>
      <c r="C1453">
        <v>134383048</v>
      </c>
      <c r="D1453">
        <v>224</v>
      </c>
      <c r="E1453" t="s">
        <v>5152</v>
      </c>
      <c r="F1453">
        <v>17</v>
      </c>
      <c r="G1453" t="s">
        <v>5153</v>
      </c>
      <c r="H1453" t="s">
        <v>32118</v>
      </c>
      <c r="I1453">
        <v>11</v>
      </c>
      <c r="J1453">
        <v>134378504</v>
      </c>
      <c r="K1453">
        <v>134387197</v>
      </c>
      <c r="L1453">
        <v>8694</v>
      </c>
      <c r="M1453">
        <v>2</v>
      </c>
      <c r="N1453">
        <v>27087</v>
      </c>
      <c r="O1453" t="s">
        <v>5154</v>
      </c>
      <c r="P1453">
        <v>4149</v>
      </c>
      <c r="Q1453" t="s">
        <v>5155</v>
      </c>
      <c r="R1453" t="s">
        <v>5156</v>
      </c>
      <c r="S1453" t="s">
        <v>32119</v>
      </c>
      <c r="T1453">
        <v>0.44582623052054199</v>
      </c>
      <c r="U1453">
        <v>0.73208123589052498</v>
      </c>
      <c r="V1453">
        <v>0.71242443774730102</v>
      </c>
      <c r="W1453">
        <v>0.43290406307596202</v>
      </c>
      <c r="X1453">
        <v>0.74251319134461602</v>
      </c>
      <c r="Y1453">
        <v>1.1306840971510601</v>
      </c>
      <c r="Z1453">
        <v>0.96664507755442097</v>
      </c>
      <c r="AA1453">
        <v>0.99919698600769702</v>
      </c>
      <c r="AB1453">
        <v>0.16573692343500901</v>
      </c>
      <c r="AC1453">
        <v>0.81629776249142805</v>
      </c>
      <c r="AD1453">
        <v>0.93787832560609796</v>
      </c>
      <c r="AE1453">
        <v>0.61281509166006098</v>
      </c>
      <c r="AF1453">
        <v>0.15637005286544101</v>
      </c>
      <c r="AG1453">
        <v>0.68151250837662902</v>
      </c>
      <c r="AH1453">
        <v>1.0354029318401501</v>
      </c>
      <c r="AI1453">
        <v>0.240667936565512</v>
      </c>
      <c r="AJ1453">
        <v>0.78121606160956403</v>
      </c>
      <c r="AK1453">
        <v>1.2189195966855799</v>
      </c>
    </row>
    <row r="1454" spans="1:37" x14ac:dyDescent="0.2">
      <c r="A1454" t="s">
        <v>3579</v>
      </c>
      <c r="B1454">
        <v>134982581</v>
      </c>
      <c r="C1454">
        <v>134982861</v>
      </c>
      <c r="D1454">
        <v>281</v>
      </c>
      <c r="E1454" t="s">
        <v>5157</v>
      </c>
      <c r="F1454">
        <v>8</v>
      </c>
      <c r="G1454" t="s">
        <v>5158</v>
      </c>
      <c r="H1454" t="s">
        <v>31032</v>
      </c>
      <c r="I1454">
        <v>11</v>
      </c>
      <c r="J1454">
        <v>134985683</v>
      </c>
      <c r="K1454">
        <v>134986799</v>
      </c>
      <c r="L1454">
        <v>1117</v>
      </c>
      <c r="M1454">
        <v>1</v>
      </c>
      <c r="N1454">
        <v>100507548</v>
      </c>
      <c r="O1454" t="s">
        <v>5159</v>
      </c>
      <c r="P1454">
        <v>-2822</v>
      </c>
      <c r="Q1454" t="s">
        <v>40</v>
      </c>
      <c r="R1454" t="s">
        <v>5160</v>
      </c>
      <c r="S1454" t="s">
        <v>32120</v>
      </c>
      <c r="T1454">
        <v>0.97213403838398904</v>
      </c>
      <c r="U1454">
        <v>1</v>
      </c>
      <c r="V1454">
        <v>3.53086604530611</v>
      </c>
      <c r="W1454">
        <v>0.29261482077562401</v>
      </c>
      <c r="X1454">
        <v>0.704072456322962</v>
      </c>
      <c r="Y1454">
        <v>24.069716590232598</v>
      </c>
      <c r="Z1454">
        <v>0.69013698642955401</v>
      </c>
      <c r="AA1454">
        <v>0.84521697243271998</v>
      </c>
      <c r="AB1454">
        <v>2.5673920032659199</v>
      </c>
      <c r="AC1454">
        <v>0.27780950890804001</v>
      </c>
      <c r="AD1454">
        <v>0.68253123924728298</v>
      </c>
      <c r="AE1454">
        <v>23.195160402114698</v>
      </c>
      <c r="AF1454">
        <v>0.61410715005536498</v>
      </c>
      <c r="AG1454">
        <v>0.80674443595273604</v>
      </c>
      <c r="AH1454">
        <v>4.46047581548018</v>
      </c>
      <c r="AI1454">
        <v>0.56157887380500204</v>
      </c>
      <c r="AJ1454">
        <v>0.78121606160956403</v>
      </c>
      <c r="AK1454">
        <v>4.6048656255625602</v>
      </c>
    </row>
    <row r="1455" spans="1:37" x14ac:dyDescent="0.2">
      <c r="A1455" t="s">
        <v>5161</v>
      </c>
      <c r="B1455">
        <v>454866</v>
      </c>
      <c r="C1455">
        <v>455146</v>
      </c>
      <c r="D1455">
        <v>281</v>
      </c>
      <c r="E1455" t="s">
        <v>5162</v>
      </c>
      <c r="F1455">
        <v>1</v>
      </c>
      <c r="G1455" t="s">
        <v>5163</v>
      </c>
      <c r="H1455" t="s">
        <v>31000</v>
      </c>
      <c r="I1455">
        <v>12</v>
      </c>
      <c r="J1455">
        <v>459939</v>
      </c>
      <c r="K1455">
        <v>563509</v>
      </c>
      <c r="L1455">
        <v>103571</v>
      </c>
      <c r="M1455">
        <v>1</v>
      </c>
      <c r="N1455">
        <v>283358</v>
      </c>
      <c r="O1455" t="s">
        <v>5164</v>
      </c>
      <c r="P1455">
        <v>-4793</v>
      </c>
      <c r="Q1455" t="s">
        <v>5165</v>
      </c>
      <c r="R1455" t="s">
        <v>5166</v>
      </c>
      <c r="S1455" t="s">
        <v>32121</v>
      </c>
      <c r="T1455">
        <v>0.152084254673993</v>
      </c>
      <c r="U1455">
        <v>0.603102917160658</v>
      </c>
      <c r="V1455">
        <v>24.205792591176301</v>
      </c>
      <c r="W1455">
        <v>0.29261482077562401</v>
      </c>
      <c r="X1455">
        <v>0.704072456322962</v>
      </c>
      <c r="Y1455">
        <v>23.262361729626001</v>
      </c>
      <c r="Z1455">
        <v>0.306975110376564</v>
      </c>
      <c r="AA1455">
        <v>0.72610664078822296</v>
      </c>
      <c r="AB1455">
        <v>23.242318538033199</v>
      </c>
      <c r="AC1455">
        <v>0.27780950890804001</v>
      </c>
      <c r="AD1455">
        <v>0.68253123924728298</v>
      </c>
      <c r="AE1455">
        <v>23.279793239723901</v>
      </c>
      <c r="AF1455">
        <v>4.6407610929182198E-2</v>
      </c>
      <c r="AG1455">
        <v>0.476038960109122</v>
      </c>
      <c r="AH1455">
        <v>24.205792591176301</v>
      </c>
      <c r="AI1455">
        <v>0.59609816080359102</v>
      </c>
      <c r="AJ1455">
        <v>0.78121606160956403</v>
      </c>
      <c r="AK1455">
        <v>1.1097348257261299</v>
      </c>
    </row>
    <row r="1456" spans="1:37" x14ac:dyDescent="0.2">
      <c r="A1456" t="s">
        <v>5161</v>
      </c>
      <c r="B1456">
        <v>455263</v>
      </c>
      <c r="C1456">
        <v>455404</v>
      </c>
      <c r="D1456">
        <v>142</v>
      </c>
      <c r="E1456" t="s">
        <v>5167</v>
      </c>
      <c r="F1456">
        <v>1</v>
      </c>
      <c r="G1456" t="s">
        <v>5168</v>
      </c>
      <c r="H1456" t="s">
        <v>31000</v>
      </c>
      <c r="I1456">
        <v>12</v>
      </c>
      <c r="J1456">
        <v>459939</v>
      </c>
      <c r="K1456">
        <v>563509</v>
      </c>
      <c r="L1456">
        <v>103571</v>
      </c>
      <c r="M1456">
        <v>1</v>
      </c>
      <c r="N1456">
        <v>283358</v>
      </c>
      <c r="O1456" t="s">
        <v>5164</v>
      </c>
      <c r="P1456">
        <v>-4535</v>
      </c>
      <c r="Q1456" t="s">
        <v>5165</v>
      </c>
      <c r="R1456" t="s">
        <v>5166</v>
      </c>
      <c r="S1456" t="s">
        <v>32121</v>
      </c>
      <c r="T1456">
        <v>0.152084254673993</v>
      </c>
      <c r="U1456">
        <v>0.603102917160658</v>
      </c>
      <c r="V1456">
        <v>24.205792591176301</v>
      </c>
      <c r="W1456">
        <v>0.29261482077562401</v>
      </c>
      <c r="X1456">
        <v>0.704072456322962</v>
      </c>
      <c r="Y1456">
        <v>23.262361729626001</v>
      </c>
      <c r="Z1456">
        <v>0.306975110376564</v>
      </c>
      <c r="AA1456">
        <v>0.72610664078822296</v>
      </c>
      <c r="AB1456">
        <v>23.242318538033199</v>
      </c>
      <c r="AC1456">
        <v>0.27780950890804001</v>
      </c>
      <c r="AD1456">
        <v>0.68253123924728298</v>
      </c>
      <c r="AE1456">
        <v>23.279793239723901</v>
      </c>
      <c r="AF1456">
        <v>4.6407610929182198E-2</v>
      </c>
      <c r="AG1456">
        <v>0.476038960109122</v>
      </c>
      <c r="AH1456">
        <v>24.205792591176301</v>
      </c>
      <c r="AI1456">
        <v>0.59609816080359102</v>
      </c>
      <c r="AJ1456">
        <v>0.78121606160956403</v>
      </c>
      <c r="AK1456">
        <v>1.1097348257261299</v>
      </c>
    </row>
    <row r="1457" spans="1:37" x14ac:dyDescent="0.2">
      <c r="A1457" t="s">
        <v>5161</v>
      </c>
      <c r="B1457">
        <v>466235</v>
      </c>
      <c r="C1457">
        <v>466395</v>
      </c>
      <c r="D1457">
        <v>161</v>
      </c>
      <c r="E1457" t="s">
        <v>5169</v>
      </c>
      <c r="F1457">
        <v>4</v>
      </c>
      <c r="G1457" t="s">
        <v>5170</v>
      </c>
      <c r="H1457" t="s">
        <v>32122</v>
      </c>
      <c r="I1457">
        <v>12</v>
      </c>
      <c r="J1457">
        <v>460470</v>
      </c>
      <c r="K1457">
        <v>546828</v>
      </c>
      <c r="L1457">
        <v>86359</v>
      </c>
      <c r="M1457">
        <v>1</v>
      </c>
      <c r="N1457">
        <v>283358</v>
      </c>
      <c r="O1457" t="s">
        <v>5171</v>
      </c>
      <c r="P1457">
        <v>5765</v>
      </c>
      <c r="Q1457" t="s">
        <v>5165</v>
      </c>
      <c r="R1457" t="s">
        <v>5166</v>
      </c>
      <c r="S1457" t="s">
        <v>32121</v>
      </c>
      <c r="T1457">
        <v>0.152084254673993</v>
      </c>
      <c r="U1457">
        <v>0.603102917160658</v>
      </c>
      <c r="V1457">
        <v>23.709881263070901</v>
      </c>
      <c r="W1457">
        <v>0.29261482077562401</v>
      </c>
      <c r="X1457">
        <v>0.704072456322962</v>
      </c>
      <c r="Y1457">
        <v>21.980116925193901</v>
      </c>
      <c r="Z1457">
        <v>0.306975110376564</v>
      </c>
      <c r="AA1457">
        <v>0.72610664078822296</v>
      </c>
      <c r="AB1457">
        <v>22.746407238983899</v>
      </c>
      <c r="AC1457">
        <v>0.27780950890804001</v>
      </c>
      <c r="AD1457">
        <v>0.68253123924728298</v>
      </c>
      <c r="AE1457">
        <v>22.783881939145299</v>
      </c>
      <c r="AF1457">
        <v>4.6407610929182198E-2</v>
      </c>
      <c r="AG1457">
        <v>0.476038960109122</v>
      </c>
      <c r="AH1457">
        <v>23.709881263070901</v>
      </c>
      <c r="AI1457">
        <v>0.59609816080359102</v>
      </c>
      <c r="AJ1457">
        <v>0.78121606160956403</v>
      </c>
      <c r="AK1457">
        <v>-0.17250997870603299</v>
      </c>
    </row>
    <row r="1458" spans="1:37" x14ac:dyDescent="0.2">
      <c r="A1458" t="s">
        <v>5161</v>
      </c>
      <c r="B1458">
        <v>473221</v>
      </c>
      <c r="C1458">
        <v>473373</v>
      </c>
      <c r="D1458">
        <v>153</v>
      </c>
      <c r="E1458" t="s">
        <v>5172</v>
      </c>
      <c r="F1458">
        <v>1</v>
      </c>
      <c r="G1458" t="s">
        <v>5173</v>
      </c>
      <c r="H1458" t="s">
        <v>32122</v>
      </c>
      <c r="I1458">
        <v>12</v>
      </c>
      <c r="J1458">
        <v>460470</v>
      </c>
      <c r="K1458">
        <v>546828</v>
      </c>
      <c r="L1458">
        <v>86359</v>
      </c>
      <c r="M1458">
        <v>1</v>
      </c>
      <c r="N1458">
        <v>283358</v>
      </c>
      <c r="O1458" t="s">
        <v>5171</v>
      </c>
      <c r="P1458">
        <v>12751</v>
      </c>
      <c r="Q1458" t="s">
        <v>5165</v>
      </c>
      <c r="R1458" t="s">
        <v>5166</v>
      </c>
      <c r="S1458" t="s">
        <v>32121</v>
      </c>
      <c r="T1458">
        <v>1</v>
      </c>
      <c r="U1458">
        <v>1</v>
      </c>
      <c r="V1458">
        <v>-0.37501698120300098</v>
      </c>
      <c r="W1458">
        <v>0.94541066367716797</v>
      </c>
      <c r="X1458">
        <v>0.95159051474143896</v>
      </c>
      <c r="Y1458">
        <v>-0.169771875969872</v>
      </c>
      <c r="Z1458">
        <v>1</v>
      </c>
      <c r="AA1458">
        <v>1</v>
      </c>
      <c r="AB1458">
        <v>-0.89905944623455303</v>
      </c>
      <c r="AC1458">
        <v>0.92091778829119397</v>
      </c>
      <c r="AD1458">
        <v>0.94068432309766403</v>
      </c>
      <c r="AE1458">
        <v>-0.73034021601730503</v>
      </c>
      <c r="AF1458">
        <v>1</v>
      </c>
      <c r="AG1458">
        <v>1</v>
      </c>
      <c r="AH1458">
        <v>0.219465163225122</v>
      </c>
      <c r="AI1458">
        <v>0.95029317176085903</v>
      </c>
      <c r="AJ1458">
        <v>0.98621344597861504</v>
      </c>
      <c r="AK1458">
        <v>0.36385506424159197</v>
      </c>
    </row>
    <row r="1459" spans="1:37" x14ac:dyDescent="0.2">
      <c r="A1459" t="s">
        <v>5161</v>
      </c>
      <c r="B1459">
        <v>558162</v>
      </c>
      <c r="C1459">
        <v>558319</v>
      </c>
      <c r="D1459">
        <v>158</v>
      </c>
      <c r="E1459" t="s">
        <v>5174</v>
      </c>
      <c r="F1459">
        <v>1</v>
      </c>
      <c r="G1459" t="s">
        <v>5175</v>
      </c>
      <c r="H1459" t="s">
        <v>32123</v>
      </c>
      <c r="I1459">
        <v>12</v>
      </c>
      <c r="J1459">
        <v>552075</v>
      </c>
      <c r="K1459">
        <v>563498</v>
      </c>
      <c r="L1459">
        <v>11424</v>
      </c>
      <c r="M1459">
        <v>1</v>
      </c>
      <c r="N1459">
        <v>283358</v>
      </c>
      <c r="O1459" t="s">
        <v>5176</v>
      </c>
      <c r="P1459">
        <v>6087</v>
      </c>
      <c r="Q1459" t="s">
        <v>5165</v>
      </c>
      <c r="R1459" t="s">
        <v>5166</v>
      </c>
      <c r="S1459" t="s">
        <v>32121</v>
      </c>
      <c r="T1459">
        <v>0.32911398597860803</v>
      </c>
      <c r="U1459">
        <v>0.603102917160658</v>
      </c>
      <c r="V1459">
        <v>24.275398070562801</v>
      </c>
      <c r="W1459">
        <v>0.94541066367716797</v>
      </c>
      <c r="X1459">
        <v>0.95159051474143896</v>
      </c>
      <c r="Y1459">
        <v>-0.46506780161480499</v>
      </c>
      <c r="Z1459">
        <v>0.306975110376564</v>
      </c>
      <c r="AA1459">
        <v>0.72610664078822296</v>
      </c>
      <c r="AB1459">
        <v>23.988595745825101</v>
      </c>
      <c r="AC1459">
        <v>0.71753805159658501</v>
      </c>
      <c r="AD1459">
        <v>0.87989882095915395</v>
      </c>
      <c r="AE1459">
        <v>-1.4650676888304801</v>
      </c>
      <c r="AF1459">
        <v>0.61410715005536498</v>
      </c>
      <c r="AG1459">
        <v>0.80674443595273604</v>
      </c>
      <c r="AH1459">
        <v>1.7407021089146799</v>
      </c>
      <c r="AI1459">
        <v>0.59609816080359102</v>
      </c>
      <c r="AJ1459">
        <v>0.78121606160956403</v>
      </c>
      <c r="AK1459">
        <v>0.40368759761139</v>
      </c>
    </row>
    <row r="1460" spans="1:37" x14ac:dyDescent="0.2">
      <c r="A1460" t="s">
        <v>5161</v>
      </c>
      <c r="B1460">
        <v>663392</v>
      </c>
      <c r="C1460">
        <v>663534</v>
      </c>
      <c r="D1460">
        <v>143</v>
      </c>
      <c r="E1460" t="s">
        <v>5177</v>
      </c>
      <c r="F1460">
        <v>7</v>
      </c>
      <c r="G1460" t="s">
        <v>5178</v>
      </c>
      <c r="H1460" t="s">
        <v>30987</v>
      </c>
      <c r="I1460">
        <v>12</v>
      </c>
      <c r="J1460">
        <v>564296</v>
      </c>
      <c r="K1460">
        <v>663445</v>
      </c>
      <c r="L1460">
        <v>99150</v>
      </c>
      <c r="M1460">
        <v>2</v>
      </c>
      <c r="N1460">
        <v>4815</v>
      </c>
      <c r="O1460" t="s">
        <v>5179</v>
      </c>
      <c r="P1460">
        <v>0</v>
      </c>
      <c r="Q1460" t="s">
        <v>5180</v>
      </c>
      <c r="R1460" t="s">
        <v>5181</v>
      </c>
      <c r="S1460" t="s">
        <v>32124</v>
      </c>
      <c r="T1460">
        <v>0.60318812523568999</v>
      </c>
      <c r="U1460">
        <v>0.82125442047224695</v>
      </c>
      <c r="V1460">
        <v>-0.83989364894156004</v>
      </c>
      <c r="W1460">
        <v>0.20525741147413201</v>
      </c>
      <c r="X1460">
        <v>0.704072456322962</v>
      </c>
      <c r="Y1460">
        <v>-25.127789258510301</v>
      </c>
      <c r="Z1460">
        <v>0.250572619160632</v>
      </c>
      <c r="AA1460">
        <v>0.72610664078822296</v>
      </c>
      <c r="AB1460">
        <v>-1.8033677136916499</v>
      </c>
      <c r="AC1460">
        <v>0.32081866871113202</v>
      </c>
      <c r="AD1460">
        <v>0.68773325147593101</v>
      </c>
      <c r="AE1460">
        <v>-1.50910563325904</v>
      </c>
      <c r="AF1460">
        <v>1</v>
      </c>
      <c r="AG1460">
        <v>1</v>
      </c>
      <c r="AH1460">
        <v>8.9716991654668898E-2</v>
      </c>
      <c r="AI1460">
        <v>0.24456414000292601</v>
      </c>
      <c r="AJ1460">
        <v>0.78121606160956403</v>
      </c>
      <c r="AK1460">
        <v>-24.919375122551202</v>
      </c>
    </row>
    <row r="1461" spans="1:37" x14ac:dyDescent="0.2">
      <c r="A1461" t="s">
        <v>5161</v>
      </c>
      <c r="B1461">
        <v>916319</v>
      </c>
      <c r="C1461">
        <v>916472</v>
      </c>
      <c r="D1461">
        <v>154</v>
      </c>
      <c r="E1461" t="s">
        <v>5182</v>
      </c>
      <c r="F1461">
        <v>12</v>
      </c>
      <c r="G1461" t="s">
        <v>5183</v>
      </c>
      <c r="H1461" t="s">
        <v>30987</v>
      </c>
      <c r="I1461">
        <v>12</v>
      </c>
      <c r="J1461">
        <v>913234</v>
      </c>
      <c r="K1461">
        <v>916582</v>
      </c>
      <c r="L1461">
        <v>3349</v>
      </c>
      <c r="M1461">
        <v>2</v>
      </c>
      <c r="N1461">
        <v>5893</v>
      </c>
      <c r="O1461" t="s">
        <v>5184</v>
      </c>
      <c r="P1461">
        <v>110</v>
      </c>
      <c r="Q1461" t="s">
        <v>5185</v>
      </c>
      <c r="R1461" t="s">
        <v>5186</v>
      </c>
      <c r="S1461" t="s">
        <v>32125</v>
      </c>
      <c r="T1461" t="s">
        <v>40</v>
      </c>
      <c r="U1461" t="s">
        <v>40</v>
      </c>
      <c r="V1461">
        <v>0</v>
      </c>
      <c r="W1461">
        <v>0.29261482077562401</v>
      </c>
      <c r="X1461">
        <v>0.704072456322962</v>
      </c>
      <c r="Y1461">
        <v>24.6520046784605</v>
      </c>
      <c r="Z1461">
        <v>0.48464167878831399</v>
      </c>
      <c r="AA1461">
        <v>0.84435025072159198</v>
      </c>
      <c r="AB1461">
        <v>22.8307176310534</v>
      </c>
      <c r="AC1461">
        <v>0.27780950890804001</v>
      </c>
      <c r="AD1461">
        <v>0.68253123924728298</v>
      </c>
      <c r="AE1461">
        <v>24.312686792822898</v>
      </c>
      <c r="AF1461">
        <v>0.501741946288212</v>
      </c>
      <c r="AG1461">
        <v>0.80674443595273604</v>
      </c>
      <c r="AH1461">
        <v>-22.7941917599871</v>
      </c>
      <c r="AI1461">
        <v>0.56157887380500204</v>
      </c>
      <c r="AJ1461">
        <v>0.78121606160956403</v>
      </c>
      <c r="AK1461">
        <v>1.9282022364471401</v>
      </c>
    </row>
    <row r="1462" spans="1:37" x14ac:dyDescent="0.2">
      <c r="A1462" t="s">
        <v>5161</v>
      </c>
      <c r="B1462">
        <v>916472</v>
      </c>
      <c r="C1462">
        <v>916625</v>
      </c>
      <c r="D1462">
        <v>154</v>
      </c>
      <c r="E1462" t="s">
        <v>5187</v>
      </c>
      <c r="F1462">
        <v>10</v>
      </c>
      <c r="G1462" t="s">
        <v>5188</v>
      </c>
      <c r="H1462" t="s">
        <v>30987</v>
      </c>
      <c r="I1462">
        <v>12</v>
      </c>
      <c r="J1462">
        <v>913234</v>
      </c>
      <c r="K1462">
        <v>916582</v>
      </c>
      <c r="L1462">
        <v>3349</v>
      </c>
      <c r="M1462">
        <v>2</v>
      </c>
      <c r="N1462">
        <v>5893</v>
      </c>
      <c r="O1462" t="s">
        <v>5184</v>
      </c>
      <c r="P1462">
        <v>0</v>
      </c>
      <c r="Q1462" t="s">
        <v>5185</v>
      </c>
      <c r="R1462" t="s">
        <v>5186</v>
      </c>
      <c r="S1462" t="s">
        <v>32125</v>
      </c>
      <c r="T1462" t="s">
        <v>40</v>
      </c>
      <c r="U1462" t="s">
        <v>40</v>
      </c>
      <c r="V1462">
        <v>0</v>
      </c>
      <c r="W1462">
        <v>0.29261482077562401</v>
      </c>
      <c r="X1462">
        <v>0.704072456322962</v>
      </c>
      <c r="Y1462">
        <v>24.6520046784605</v>
      </c>
      <c r="Z1462">
        <v>0.48464167878831399</v>
      </c>
      <c r="AA1462">
        <v>0.84435025072159198</v>
      </c>
      <c r="AB1462">
        <v>22.8307176310534</v>
      </c>
      <c r="AC1462">
        <v>0.27780950890804001</v>
      </c>
      <c r="AD1462">
        <v>0.68253123924728298</v>
      </c>
      <c r="AE1462">
        <v>24.312686792822898</v>
      </c>
      <c r="AF1462">
        <v>0.501741946288212</v>
      </c>
      <c r="AG1462">
        <v>0.80674443595273604</v>
      </c>
      <c r="AH1462">
        <v>-22.7941917599871</v>
      </c>
      <c r="AI1462">
        <v>0.56157887380500204</v>
      </c>
      <c r="AJ1462">
        <v>0.78121606160956403</v>
      </c>
      <c r="AK1462">
        <v>1.9282022364471401</v>
      </c>
    </row>
    <row r="1463" spans="1:37" x14ac:dyDescent="0.2">
      <c r="A1463" t="s">
        <v>5161</v>
      </c>
      <c r="B1463">
        <v>916625</v>
      </c>
      <c r="C1463">
        <v>916778</v>
      </c>
      <c r="D1463">
        <v>154</v>
      </c>
      <c r="E1463" t="s">
        <v>5189</v>
      </c>
      <c r="F1463">
        <v>7</v>
      </c>
      <c r="G1463" t="s">
        <v>5190</v>
      </c>
      <c r="H1463" t="s">
        <v>30987</v>
      </c>
      <c r="I1463">
        <v>12</v>
      </c>
      <c r="J1463">
        <v>913234</v>
      </c>
      <c r="K1463">
        <v>916582</v>
      </c>
      <c r="L1463">
        <v>3349</v>
      </c>
      <c r="M1463">
        <v>2</v>
      </c>
      <c r="N1463">
        <v>5893</v>
      </c>
      <c r="O1463" t="s">
        <v>5184</v>
      </c>
      <c r="P1463">
        <v>-43</v>
      </c>
      <c r="Q1463" t="s">
        <v>5185</v>
      </c>
      <c r="R1463" t="s">
        <v>5186</v>
      </c>
      <c r="S1463" t="s">
        <v>32125</v>
      </c>
      <c r="T1463" t="s">
        <v>40</v>
      </c>
      <c r="U1463" t="s">
        <v>40</v>
      </c>
      <c r="V1463">
        <v>0</v>
      </c>
      <c r="W1463">
        <v>0.29261482077562401</v>
      </c>
      <c r="X1463">
        <v>0.704072456322962</v>
      </c>
      <c r="Y1463">
        <v>24.6520046784605</v>
      </c>
      <c r="Z1463">
        <v>0.48464167878831399</v>
      </c>
      <c r="AA1463">
        <v>0.84435025072159198</v>
      </c>
      <c r="AB1463">
        <v>22.4156801962393</v>
      </c>
      <c r="AC1463">
        <v>0.27780950890804001</v>
      </c>
      <c r="AD1463">
        <v>0.68253123924728298</v>
      </c>
      <c r="AE1463">
        <v>24.173681031071801</v>
      </c>
      <c r="AF1463">
        <v>0.501741946288212</v>
      </c>
      <c r="AG1463">
        <v>0.80674443595273604</v>
      </c>
      <c r="AH1463">
        <v>-22.379154326826001</v>
      </c>
      <c r="AI1463">
        <v>0.56157887380500204</v>
      </c>
      <c r="AJ1463">
        <v>0.78121606160956403</v>
      </c>
      <c r="AK1463">
        <v>2.3432396663023898</v>
      </c>
    </row>
    <row r="1464" spans="1:37" x14ac:dyDescent="0.2">
      <c r="A1464" t="s">
        <v>5161</v>
      </c>
      <c r="B1464">
        <v>1639084</v>
      </c>
      <c r="C1464">
        <v>1639239</v>
      </c>
      <c r="D1464">
        <v>156</v>
      </c>
      <c r="E1464" t="s">
        <v>5191</v>
      </c>
      <c r="F1464">
        <v>7</v>
      </c>
      <c r="G1464" t="s">
        <v>5192</v>
      </c>
      <c r="H1464" t="s">
        <v>32126</v>
      </c>
      <c r="I1464">
        <v>12</v>
      </c>
      <c r="J1464">
        <v>1644797</v>
      </c>
      <c r="K1464">
        <v>1646533</v>
      </c>
      <c r="L1464">
        <v>1737</v>
      </c>
      <c r="M1464">
        <v>1</v>
      </c>
      <c r="N1464">
        <v>81029</v>
      </c>
      <c r="O1464" t="s">
        <v>5193</v>
      </c>
      <c r="P1464">
        <v>-5558</v>
      </c>
      <c r="Q1464" t="s">
        <v>5194</v>
      </c>
      <c r="R1464" t="s">
        <v>5195</v>
      </c>
      <c r="S1464" t="s">
        <v>32127</v>
      </c>
      <c r="T1464">
        <v>0.506551998792793</v>
      </c>
      <c r="U1464">
        <v>0.78288571403930396</v>
      </c>
      <c r="V1464">
        <v>3.7860294596878799</v>
      </c>
      <c r="W1464">
        <v>0.46193634366738701</v>
      </c>
      <c r="X1464">
        <v>0.75726018452522603</v>
      </c>
      <c r="Y1464">
        <v>3.13171314927264</v>
      </c>
      <c r="Z1464">
        <v>0.93459220503170903</v>
      </c>
      <c r="AA1464">
        <v>0.99919698600769702</v>
      </c>
      <c r="AB1464">
        <v>2.8225553855774099</v>
      </c>
      <c r="AC1464">
        <v>0.88945902157151002</v>
      </c>
      <c r="AD1464">
        <v>0.94068432309766403</v>
      </c>
      <c r="AE1464">
        <v>2.1317132020098</v>
      </c>
      <c r="AF1464">
        <v>0.205398459628826</v>
      </c>
      <c r="AG1464">
        <v>0.68151250837662902</v>
      </c>
      <c r="AH1464">
        <v>4.7156394766931999</v>
      </c>
      <c r="AI1464">
        <v>0.183554312780425</v>
      </c>
      <c r="AJ1464">
        <v>0.78121606160956403</v>
      </c>
      <c r="AK1464">
        <v>4.00046823415388</v>
      </c>
    </row>
    <row r="1465" spans="1:37" x14ac:dyDescent="0.2">
      <c r="A1465" t="s">
        <v>5161</v>
      </c>
      <c r="B1465">
        <v>1639239</v>
      </c>
      <c r="C1465">
        <v>1639394</v>
      </c>
      <c r="D1465">
        <v>156</v>
      </c>
      <c r="E1465" t="s">
        <v>5196</v>
      </c>
      <c r="F1465">
        <v>12</v>
      </c>
      <c r="G1465" t="s">
        <v>5197</v>
      </c>
      <c r="H1465" t="s">
        <v>32126</v>
      </c>
      <c r="I1465">
        <v>12</v>
      </c>
      <c r="J1465">
        <v>1644797</v>
      </c>
      <c r="K1465">
        <v>1646533</v>
      </c>
      <c r="L1465">
        <v>1737</v>
      </c>
      <c r="M1465">
        <v>1</v>
      </c>
      <c r="N1465">
        <v>81029</v>
      </c>
      <c r="O1465" t="s">
        <v>5193</v>
      </c>
      <c r="P1465">
        <v>-5403</v>
      </c>
      <c r="Q1465" t="s">
        <v>5194</v>
      </c>
      <c r="R1465" t="s">
        <v>5195</v>
      </c>
      <c r="S1465" t="s">
        <v>32127</v>
      </c>
      <c r="T1465">
        <v>0.506551998792793</v>
      </c>
      <c r="U1465">
        <v>0.78288571403930396</v>
      </c>
      <c r="V1465">
        <v>3.7860294596878799</v>
      </c>
      <c r="W1465">
        <v>0.46193634366738701</v>
      </c>
      <c r="X1465">
        <v>0.75726018452522603</v>
      </c>
      <c r="Y1465">
        <v>3.13171314927264</v>
      </c>
      <c r="Z1465">
        <v>0.93459220503170903</v>
      </c>
      <c r="AA1465">
        <v>0.99919698600769702</v>
      </c>
      <c r="AB1465">
        <v>2.8225553855774099</v>
      </c>
      <c r="AC1465">
        <v>0.88945902157151002</v>
      </c>
      <c r="AD1465">
        <v>0.94068432309766403</v>
      </c>
      <c r="AE1465">
        <v>2.1317132020098</v>
      </c>
      <c r="AF1465">
        <v>0.205398459628826</v>
      </c>
      <c r="AG1465">
        <v>0.68151250837662902</v>
      </c>
      <c r="AH1465">
        <v>4.7156394766931999</v>
      </c>
      <c r="AI1465">
        <v>0.183554312780425</v>
      </c>
      <c r="AJ1465">
        <v>0.78121606160956403</v>
      </c>
      <c r="AK1465">
        <v>4.00046823415388</v>
      </c>
    </row>
    <row r="1466" spans="1:37" x14ac:dyDescent="0.2">
      <c r="A1466" t="s">
        <v>5161</v>
      </c>
      <c r="B1466">
        <v>1639530</v>
      </c>
      <c r="C1466">
        <v>1639692</v>
      </c>
      <c r="D1466">
        <v>163</v>
      </c>
      <c r="E1466" t="s">
        <v>5198</v>
      </c>
      <c r="F1466">
        <v>14</v>
      </c>
      <c r="G1466" t="s">
        <v>5199</v>
      </c>
      <c r="H1466" t="s">
        <v>32128</v>
      </c>
      <c r="I1466">
        <v>12</v>
      </c>
      <c r="J1466">
        <v>1644797</v>
      </c>
      <c r="K1466">
        <v>1646533</v>
      </c>
      <c r="L1466">
        <v>1737</v>
      </c>
      <c r="M1466">
        <v>1</v>
      </c>
      <c r="N1466">
        <v>81029</v>
      </c>
      <c r="O1466" t="s">
        <v>5193</v>
      </c>
      <c r="P1466">
        <v>-5105</v>
      </c>
      <c r="Q1466" t="s">
        <v>5194</v>
      </c>
      <c r="R1466" t="s">
        <v>5195</v>
      </c>
      <c r="S1466" t="s">
        <v>32127</v>
      </c>
      <c r="T1466">
        <v>0.152084254673993</v>
      </c>
      <c r="U1466">
        <v>0.603102917160658</v>
      </c>
      <c r="V1466">
        <v>24.712179877267801</v>
      </c>
      <c r="W1466">
        <v>0.89107655920673101</v>
      </c>
      <c r="X1466">
        <v>0.95159051474143896</v>
      </c>
      <c r="Y1466">
        <v>3.0106315095551501</v>
      </c>
      <c r="Z1466">
        <v>0.306975110376564</v>
      </c>
      <c r="AA1466">
        <v>0.72610664078822296</v>
      </c>
      <c r="AB1466">
        <v>23.748705803157399</v>
      </c>
      <c r="AC1466">
        <v>0.75388744886274095</v>
      </c>
      <c r="AD1466">
        <v>0.87989882095915395</v>
      </c>
      <c r="AE1466">
        <v>2.0106315669094399</v>
      </c>
      <c r="AF1466">
        <v>4.6407610929182198E-2</v>
      </c>
      <c r="AG1466">
        <v>0.476038960109122</v>
      </c>
      <c r="AH1466">
        <v>24.712179877267801</v>
      </c>
      <c r="AI1466">
        <v>0.56157887380500204</v>
      </c>
      <c r="AJ1466">
        <v>0.78121606160956403</v>
      </c>
      <c r="AK1466">
        <v>3.8793865944363799</v>
      </c>
    </row>
    <row r="1467" spans="1:37" x14ac:dyDescent="0.2">
      <c r="A1467" t="s">
        <v>5161</v>
      </c>
      <c r="B1467">
        <v>2066272</v>
      </c>
      <c r="C1467">
        <v>2066465</v>
      </c>
      <c r="D1467">
        <v>194</v>
      </c>
      <c r="E1467" t="s">
        <v>5200</v>
      </c>
      <c r="F1467">
        <v>2</v>
      </c>
      <c r="G1467" t="s">
        <v>5201</v>
      </c>
      <c r="H1467" t="s">
        <v>32129</v>
      </c>
      <c r="I1467">
        <v>12</v>
      </c>
      <c r="J1467">
        <v>2053563</v>
      </c>
      <c r="K1467">
        <v>2691293</v>
      </c>
      <c r="L1467">
        <v>637731</v>
      </c>
      <c r="M1467">
        <v>1</v>
      </c>
      <c r="N1467">
        <v>775</v>
      </c>
      <c r="O1467" t="s">
        <v>5202</v>
      </c>
      <c r="P1467">
        <v>12709</v>
      </c>
      <c r="Q1467" t="s">
        <v>5203</v>
      </c>
      <c r="R1467" t="s">
        <v>5204</v>
      </c>
      <c r="S1467" t="s">
        <v>32130</v>
      </c>
      <c r="T1467">
        <v>1</v>
      </c>
      <c r="U1467">
        <v>1</v>
      </c>
      <c r="V1467">
        <v>-1.5328637158231699</v>
      </c>
      <c r="W1467">
        <v>0.94067867906597702</v>
      </c>
      <c r="X1467">
        <v>0.95159051474143896</v>
      </c>
      <c r="Y1467">
        <v>-0.46504953713033098</v>
      </c>
      <c r="Z1467">
        <v>0.98812441339480095</v>
      </c>
      <c r="AA1467">
        <v>1</v>
      </c>
      <c r="AB1467">
        <v>-0.82547364299270198</v>
      </c>
      <c r="AC1467">
        <v>0.82900842948436704</v>
      </c>
      <c r="AD1467">
        <v>0.94068432309766403</v>
      </c>
      <c r="AE1467">
        <v>1.5413569537276599</v>
      </c>
      <c r="AF1467">
        <v>0.96396358433015406</v>
      </c>
      <c r="AG1467">
        <v>1</v>
      </c>
      <c r="AH1467">
        <v>-1.3846933200053599</v>
      </c>
      <c r="AI1467">
        <v>1</v>
      </c>
      <c r="AJ1467">
        <v>1</v>
      </c>
      <c r="AK1467">
        <v>-1.9777148916027001</v>
      </c>
    </row>
    <row r="1468" spans="1:37" x14ac:dyDescent="0.2">
      <c r="A1468" t="s">
        <v>5161</v>
      </c>
      <c r="B1468">
        <v>3264399</v>
      </c>
      <c r="C1468">
        <v>3264549</v>
      </c>
      <c r="D1468">
        <v>151</v>
      </c>
      <c r="E1468" t="s">
        <v>5205</v>
      </c>
      <c r="F1468">
        <v>9</v>
      </c>
      <c r="G1468" t="s">
        <v>5206</v>
      </c>
      <c r="H1468" t="s">
        <v>32131</v>
      </c>
      <c r="I1468">
        <v>12</v>
      </c>
      <c r="J1468">
        <v>3272912</v>
      </c>
      <c r="K1468">
        <v>3280471</v>
      </c>
      <c r="L1468">
        <v>7560</v>
      </c>
      <c r="M1468">
        <v>1</v>
      </c>
      <c r="N1468">
        <v>10867</v>
      </c>
      <c r="O1468" t="s">
        <v>5207</v>
      </c>
      <c r="P1468">
        <v>-8363</v>
      </c>
      <c r="Q1468" t="s">
        <v>5208</v>
      </c>
      <c r="R1468" t="s">
        <v>5209</v>
      </c>
      <c r="S1468" t="s">
        <v>32132</v>
      </c>
      <c r="T1468">
        <v>0.35387198439864398</v>
      </c>
      <c r="U1468">
        <v>0.603102917160658</v>
      </c>
      <c r="V1468">
        <v>-20.080574136598401</v>
      </c>
      <c r="W1468">
        <v>0.29261482077562401</v>
      </c>
      <c r="X1468">
        <v>0.704072456322962</v>
      </c>
      <c r="Y1468">
        <v>23.696237805187</v>
      </c>
      <c r="Z1468">
        <v>0.93459220503170903</v>
      </c>
      <c r="AA1468">
        <v>0.99919698600769702</v>
      </c>
      <c r="AB1468">
        <v>3.6667265671215499</v>
      </c>
      <c r="AC1468">
        <v>0.17695932866387601</v>
      </c>
      <c r="AD1468">
        <v>0.68253123924728298</v>
      </c>
      <c r="AE1468">
        <v>23.844683552062499</v>
      </c>
      <c r="AF1468">
        <v>0.22065000948199101</v>
      </c>
      <c r="AG1468">
        <v>0.68151250837662902</v>
      </c>
      <c r="AH1468">
        <v>-23.770682975659</v>
      </c>
      <c r="AI1468">
        <v>0.95029317176085903</v>
      </c>
      <c r="AJ1468">
        <v>0.98621344597861504</v>
      </c>
      <c r="AK1468">
        <v>0.86135762787844194</v>
      </c>
    </row>
    <row r="1469" spans="1:37" x14ac:dyDescent="0.2">
      <c r="A1469" t="s">
        <v>5161</v>
      </c>
      <c r="B1469">
        <v>3264549</v>
      </c>
      <c r="C1469">
        <v>3264699</v>
      </c>
      <c r="D1469">
        <v>151</v>
      </c>
      <c r="E1469" t="s">
        <v>5210</v>
      </c>
      <c r="F1469">
        <v>7</v>
      </c>
      <c r="G1469" t="s">
        <v>5211</v>
      </c>
      <c r="H1469" t="s">
        <v>32131</v>
      </c>
      <c r="I1469">
        <v>12</v>
      </c>
      <c r="J1469">
        <v>3272912</v>
      </c>
      <c r="K1469">
        <v>3280471</v>
      </c>
      <c r="L1469">
        <v>7560</v>
      </c>
      <c r="M1469">
        <v>1</v>
      </c>
      <c r="N1469">
        <v>10867</v>
      </c>
      <c r="O1469" t="s">
        <v>5207</v>
      </c>
      <c r="P1469">
        <v>-8213</v>
      </c>
      <c r="Q1469" t="s">
        <v>5208</v>
      </c>
      <c r="R1469" t="s">
        <v>5209</v>
      </c>
      <c r="S1469" t="s">
        <v>32132</v>
      </c>
      <c r="T1469">
        <v>0.35387198439864398</v>
      </c>
      <c r="U1469">
        <v>0.603102917160658</v>
      </c>
      <c r="V1469">
        <v>-20.080574136598401</v>
      </c>
      <c r="W1469">
        <v>0.29261482077562401</v>
      </c>
      <c r="X1469">
        <v>0.704072456322962</v>
      </c>
      <c r="Y1469">
        <v>23.696237805187</v>
      </c>
      <c r="Z1469">
        <v>0.93459220503170903</v>
      </c>
      <c r="AA1469">
        <v>0.99919698600769702</v>
      </c>
      <c r="AB1469">
        <v>4.1493906983604498</v>
      </c>
      <c r="AC1469">
        <v>0.17695932866387601</v>
      </c>
      <c r="AD1469">
        <v>0.68253123924728298</v>
      </c>
      <c r="AE1469">
        <v>24.310564688705899</v>
      </c>
      <c r="AF1469">
        <v>0.22065000948199101</v>
      </c>
      <c r="AG1469">
        <v>0.68151250837662902</v>
      </c>
      <c r="AH1469">
        <v>-24.236564110911502</v>
      </c>
      <c r="AI1469">
        <v>0.95029317176085903</v>
      </c>
      <c r="AJ1469">
        <v>0.98621344597861504</v>
      </c>
      <c r="AK1469">
        <v>0.1005644027138</v>
      </c>
    </row>
    <row r="1470" spans="1:37" x14ac:dyDescent="0.2">
      <c r="A1470" t="s">
        <v>5161</v>
      </c>
      <c r="B1470">
        <v>3264699</v>
      </c>
      <c r="C1470">
        <v>3264849</v>
      </c>
      <c r="D1470">
        <v>151</v>
      </c>
      <c r="E1470" t="s">
        <v>5212</v>
      </c>
      <c r="F1470">
        <v>3</v>
      </c>
      <c r="G1470" t="s">
        <v>5213</v>
      </c>
      <c r="H1470" t="s">
        <v>32131</v>
      </c>
      <c r="I1470">
        <v>12</v>
      </c>
      <c r="J1470">
        <v>3272912</v>
      </c>
      <c r="K1470">
        <v>3280471</v>
      </c>
      <c r="L1470">
        <v>7560</v>
      </c>
      <c r="M1470">
        <v>1</v>
      </c>
      <c r="N1470">
        <v>10867</v>
      </c>
      <c r="O1470" t="s">
        <v>5207</v>
      </c>
      <c r="P1470">
        <v>-8063</v>
      </c>
      <c r="Q1470" t="s">
        <v>5208</v>
      </c>
      <c r="R1470" t="s">
        <v>5209</v>
      </c>
      <c r="S1470" t="s">
        <v>32132</v>
      </c>
      <c r="T1470">
        <v>0.35387198439864398</v>
      </c>
      <c r="U1470">
        <v>0.603102917160658</v>
      </c>
      <c r="V1470">
        <v>-20.080574136598401</v>
      </c>
      <c r="W1470">
        <v>0.29261482077562401</v>
      </c>
      <c r="X1470">
        <v>0.704072456322962</v>
      </c>
      <c r="Y1470">
        <v>23.1816646778476</v>
      </c>
      <c r="Z1470">
        <v>0.93459220503170903</v>
      </c>
      <c r="AA1470">
        <v>0.99919698600769702</v>
      </c>
      <c r="AB1470">
        <v>3.9958505092322101</v>
      </c>
      <c r="AC1470">
        <v>0.17695932866387601</v>
      </c>
      <c r="AD1470">
        <v>0.68253123924728298</v>
      </c>
      <c r="AE1470">
        <v>24.161787726024201</v>
      </c>
      <c r="AF1470">
        <v>0.22065000948199101</v>
      </c>
      <c r="AG1470">
        <v>0.68151250837662902</v>
      </c>
      <c r="AH1470">
        <v>-24.087787148626202</v>
      </c>
      <c r="AI1470">
        <v>0.95029317176085903</v>
      </c>
      <c r="AJ1470">
        <v>0.98621344597861504</v>
      </c>
      <c r="AK1470">
        <v>-0.41400872462559701</v>
      </c>
    </row>
    <row r="1471" spans="1:37" x14ac:dyDescent="0.2">
      <c r="A1471" t="s">
        <v>5161</v>
      </c>
      <c r="B1471">
        <v>3880626</v>
      </c>
      <c r="C1471">
        <v>3880777</v>
      </c>
      <c r="D1471">
        <v>152</v>
      </c>
      <c r="E1471" t="s">
        <v>5214</v>
      </c>
      <c r="F1471">
        <v>2</v>
      </c>
      <c r="G1471" t="s">
        <v>5215</v>
      </c>
      <c r="H1471" t="s">
        <v>32133</v>
      </c>
      <c r="I1471">
        <v>12</v>
      </c>
      <c r="J1471">
        <v>3808861</v>
      </c>
      <c r="K1471">
        <v>3873448</v>
      </c>
      <c r="L1471">
        <v>64588</v>
      </c>
      <c r="M1471">
        <v>2</v>
      </c>
      <c r="N1471">
        <v>57097</v>
      </c>
      <c r="O1471" t="s">
        <v>5216</v>
      </c>
      <c r="P1471">
        <v>-7178</v>
      </c>
      <c r="Q1471" t="s">
        <v>5217</v>
      </c>
      <c r="R1471" t="s">
        <v>5218</v>
      </c>
      <c r="S1471" t="s">
        <v>32134</v>
      </c>
      <c r="T1471">
        <v>0.25672084323378802</v>
      </c>
      <c r="U1471">
        <v>0.603102917160658</v>
      </c>
      <c r="V1471">
        <v>0.97387797974369195</v>
      </c>
      <c r="W1471">
        <v>0.38770400537701899</v>
      </c>
      <c r="X1471">
        <v>0.704072456322962</v>
      </c>
      <c r="Y1471">
        <v>0.73823461116906697</v>
      </c>
      <c r="Z1471">
        <v>0.192089229519145</v>
      </c>
      <c r="AA1471">
        <v>0.72610664078822296</v>
      </c>
      <c r="AB1471">
        <v>0.99023314036363896</v>
      </c>
      <c r="AC1471">
        <v>0.95289884800469005</v>
      </c>
      <c r="AD1471">
        <v>0.96285946314062798</v>
      </c>
      <c r="AE1471">
        <v>0.111890294941625</v>
      </c>
      <c r="AF1471">
        <v>0.58472980851930201</v>
      </c>
      <c r="AG1471">
        <v>0.80674443595273604</v>
      </c>
      <c r="AH1471">
        <v>0.40848864058676898</v>
      </c>
      <c r="AI1471">
        <v>0.13520765838761001</v>
      </c>
      <c r="AJ1471">
        <v>0.78121606160956403</v>
      </c>
      <c r="AK1471">
        <v>1.11397062335721</v>
      </c>
    </row>
    <row r="1472" spans="1:37" x14ac:dyDescent="0.2">
      <c r="A1472" t="s">
        <v>5161</v>
      </c>
      <c r="B1472">
        <v>5207263</v>
      </c>
      <c r="C1472">
        <v>5207405</v>
      </c>
      <c r="D1472">
        <v>143</v>
      </c>
      <c r="E1472" t="s">
        <v>5219</v>
      </c>
      <c r="F1472">
        <v>0</v>
      </c>
      <c r="G1472" t="s">
        <v>5220</v>
      </c>
      <c r="H1472" t="s">
        <v>31000</v>
      </c>
      <c r="I1472">
        <v>12</v>
      </c>
      <c r="J1472">
        <v>5234418</v>
      </c>
      <c r="K1472">
        <v>5240105</v>
      </c>
      <c r="L1472">
        <v>5688</v>
      </c>
      <c r="M1472">
        <v>2</v>
      </c>
      <c r="N1472">
        <v>101929584</v>
      </c>
      <c r="O1472" t="s">
        <v>5221</v>
      </c>
      <c r="P1472">
        <v>32700</v>
      </c>
      <c r="Q1472" t="s">
        <v>5222</v>
      </c>
      <c r="R1472" t="s">
        <v>5223</v>
      </c>
      <c r="S1472" t="s">
        <v>32135</v>
      </c>
      <c r="T1472">
        <v>0.84233956535108301</v>
      </c>
      <c r="U1472">
        <v>1</v>
      </c>
      <c r="V1472">
        <v>-9.4037268240387994E-2</v>
      </c>
      <c r="W1472">
        <v>0.46744242736047098</v>
      </c>
      <c r="X1472">
        <v>0.76488243289783298</v>
      </c>
      <c r="Y1472">
        <v>-1.20288184108051</v>
      </c>
      <c r="Z1472">
        <v>0.39393697942080902</v>
      </c>
      <c r="AA1472">
        <v>0.84435025072159198</v>
      </c>
      <c r="AB1472">
        <v>-0.75269295412127601</v>
      </c>
      <c r="AC1472">
        <v>0.42426392489208298</v>
      </c>
      <c r="AD1472">
        <v>0.82872126865393902</v>
      </c>
      <c r="AE1472">
        <v>-0.82712905452656804</v>
      </c>
      <c r="AF1472">
        <v>0.71021617318124497</v>
      </c>
      <c r="AG1472">
        <v>0.85563300415101895</v>
      </c>
      <c r="AH1472">
        <v>0.56066013609799803</v>
      </c>
      <c r="AI1472">
        <v>0.60469107925277399</v>
      </c>
      <c r="AJ1472">
        <v>0.78946725034689702</v>
      </c>
      <c r="AK1472">
        <v>-0.987085270147808</v>
      </c>
    </row>
    <row r="1473" spans="1:37" x14ac:dyDescent="0.2">
      <c r="A1473" t="s">
        <v>5161</v>
      </c>
      <c r="B1473">
        <v>5290029</v>
      </c>
      <c r="C1473">
        <v>5290202</v>
      </c>
      <c r="D1473">
        <v>174</v>
      </c>
      <c r="E1473" t="s">
        <v>5224</v>
      </c>
      <c r="F1473">
        <v>1</v>
      </c>
      <c r="G1473" t="s">
        <v>5225</v>
      </c>
      <c r="H1473" t="s">
        <v>30987</v>
      </c>
      <c r="I1473">
        <v>12</v>
      </c>
      <c r="J1473">
        <v>5290480</v>
      </c>
      <c r="K1473">
        <v>5378354</v>
      </c>
      <c r="L1473">
        <v>87875</v>
      </c>
      <c r="M1473">
        <v>1</v>
      </c>
      <c r="N1473">
        <v>105369617</v>
      </c>
      <c r="O1473" t="s">
        <v>5226</v>
      </c>
      <c r="P1473">
        <v>-278</v>
      </c>
      <c r="Q1473" t="s">
        <v>40</v>
      </c>
      <c r="R1473" t="s">
        <v>5227</v>
      </c>
      <c r="S1473" t="s">
        <v>32136</v>
      </c>
      <c r="T1473">
        <v>5.9069478535332703E-2</v>
      </c>
      <c r="U1473">
        <v>0.603102917160658</v>
      </c>
      <c r="V1473">
        <v>3.9812277155798101</v>
      </c>
      <c r="W1473">
        <v>0.19708796505849599</v>
      </c>
      <c r="X1473">
        <v>0.704072456322962</v>
      </c>
      <c r="Y1473">
        <v>2.0065564853330899</v>
      </c>
      <c r="Z1473">
        <v>0.134874576471674</v>
      </c>
      <c r="AA1473">
        <v>0.72610664078822296</v>
      </c>
      <c r="AB1473">
        <v>3.2829729732528499</v>
      </c>
      <c r="AC1473">
        <v>0.10722885360463499</v>
      </c>
      <c r="AD1473">
        <v>0.68253123924728298</v>
      </c>
      <c r="AE1473">
        <v>3.02985064675517</v>
      </c>
      <c r="AF1473">
        <v>5.9515039431179598E-2</v>
      </c>
      <c r="AG1473">
        <v>0.57889197891446198</v>
      </c>
      <c r="AH1473">
        <v>2.8980634138424</v>
      </c>
      <c r="AI1473">
        <v>0.66136788977169603</v>
      </c>
      <c r="AJ1473">
        <v>0.83537416865133296</v>
      </c>
      <c r="AK1473">
        <v>-0.60680329029797997</v>
      </c>
    </row>
    <row r="1474" spans="1:37" x14ac:dyDescent="0.2">
      <c r="A1474" t="s">
        <v>5161</v>
      </c>
      <c r="B1474">
        <v>5290202</v>
      </c>
      <c r="C1474">
        <v>5290375</v>
      </c>
      <c r="D1474">
        <v>174</v>
      </c>
      <c r="E1474" t="s">
        <v>5228</v>
      </c>
      <c r="F1474">
        <v>3</v>
      </c>
      <c r="G1474" t="s">
        <v>5229</v>
      </c>
      <c r="H1474" t="s">
        <v>30987</v>
      </c>
      <c r="I1474">
        <v>12</v>
      </c>
      <c r="J1474">
        <v>5290480</v>
      </c>
      <c r="K1474">
        <v>5378354</v>
      </c>
      <c r="L1474">
        <v>87875</v>
      </c>
      <c r="M1474">
        <v>1</v>
      </c>
      <c r="N1474">
        <v>105369617</v>
      </c>
      <c r="O1474" t="s">
        <v>5226</v>
      </c>
      <c r="P1474">
        <v>-105</v>
      </c>
      <c r="Q1474" t="s">
        <v>40</v>
      </c>
      <c r="R1474" t="s">
        <v>5227</v>
      </c>
      <c r="S1474" t="s">
        <v>32136</v>
      </c>
      <c r="T1474">
        <v>5.9069478535332703E-2</v>
      </c>
      <c r="U1474">
        <v>0.603102917160658</v>
      </c>
      <c r="V1474">
        <v>3.9812277155798101</v>
      </c>
      <c r="W1474">
        <v>0.19708796505849599</v>
      </c>
      <c r="X1474">
        <v>0.704072456322962</v>
      </c>
      <c r="Y1474">
        <v>2.0065564853330899</v>
      </c>
      <c r="Z1474">
        <v>0.134874576471674</v>
      </c>
      <c r="AA1474">
        <v>0.72610664078822296</v>
      </c>
      <c r="AB1474">
        <v>3.2829729732528499</v>
      </c>
      <c r="AC1474">
        <v>0.10722885360463499</v>
      </c>
      <c r="AD1474">
        <v>0.68253123924728298</v>
      </c>
      <c r="AE1474">
        <v>3.02985064675517</v>
      </c>
      <c r="AF1474">
        <v>5.9515039431179598E-2</v>
      </c>
      <c r="AG1474">
        <v>0.57889197891446198</v>
      </c>
      <c r="AH1474">
        <v>2.8980634138424</v>
      </c>
      <c r="AI1474">
        <v>0.66136788977169603</v>
      </c>
      <c r="AJ1474">
        <v>0.83537416865133296</v>
      </c>
      <c r="AK1474">
        <v>-0.60680329029797997</v>
      </c>
    </row>
    <row r="1475" spans="1:37" x14ac:dyDescent="0.2">
      <c r="A1475" t="s">
        <v>5161</v>
      </c>
      <c r="B1475">
        <v>5290375</v>
      </c>
      <c r="C1475">
        <v>5290548</v>
      </c>
      <c r="D1475">
        <v>174</v>
      </c>
      <c r="E1475" t="s">
        <v>5230</v>
      </c>
      <c r="F1475">
        <v>6</v>
      </c>
      <c r="G1475" t="s">
        <v>5231</v>
      </c>
      <c r="H1475" t="s">
        <v>30987</v>
      </c>
      <c r="I1475">
        <v>12</v>
      </c>
      <c r="J1475">
        <v>5290480</v>
      </c>
      <c r="K1475">
        <v>5378354</v>
      </c>
      <c r="L1475">
        <v>87875</v>
      </c>
      <c r="M1475">
        <v>1</v>
      </c>
      <c r="N1475">
        <v>105369617</v>
      </c>
      <c r="O1475" t="s">
        <v>5226</v>
      </c>
      <c r="P1475">
        <v>0</v>
      </c>
      <c r="Q1475" t="s">
        <v>40</v>
      </c>
      <c r="R1475" t="s">
        <v>5227</v>
      </c>
      <c r="S1475" t="s">
        <v>32136</v>
      </c>
      <c r="T1475">
        <v>5.9069478535332703E-2</v>
      </c>
      <c r="U1475">
        <v>0.603102917160658</v>
      </c>
      <c r="V1475">
        <v>3.9812277155798101</v>
      </c>
      <c r="W1475">
        <v>0.19708796505849599</v>
      </c>
      <c r="X1475">
        <v>0.704072456322962</v>
      </c>
      <c r="Y1475">
        <v>2.0065564853330899</v>
      </c>
      <c r="Z1475">
        <v>0.134874576471674</v>
      </c>
      <c r="AA1475">
        <v>0.72610664078822296</v>
      </c>
      <c r="AB1475">
        <v>3.2829729732528499</v>
      </c>
      <c r="AC1475">
        <v>0.10722885360463499</v>
      </c>
      <c r="AD1475">
        <v>0.68253123924728298</v>
      </c>
      <c r="AE1475">
        <v>3.02985064675517</v>
      </c>
      <c r="AF1475">
        <v>5.9515039431179598E-2</v>
      </c>
      <c r="AG1475">
        <v>0.57889197891446198</v>
      </c>
      <c r="AH1475">
        <v>2.8980634138424</v>
      </c>
      <c r="AI1475">
        <v>0.66136788977169603</v>
      </c>
      <c r="AJ1475">
        <v>0.83537416865133296</v>
      </c>
      <c r="AK1475">
        <v>-0.60680329029797997</v>
      </c>
    </row>
    <row r="1476" spans="1:37" x14ac:dyDescent="0.2">
      <c r="A1476" t="s">
        <v>5161</v>
      </c>
      <c r="B1476">
        <v>5483448</v>
      </c>
      <c r="C1476">
        <v>5483590</v>
      </c>
      <c r="D1476">
        <v>143</v>
      </c>
      <c r="E1476" t="s">
        <v>5232</v>
      </c>
      <c r="F1476">
        <v>1</v>
      </c>
      <c r="G1476" t="s">
        <v>5233</v>
      </c>
      <c r="H1476" t="s">
        <v>32137</v>
      </c>
      <c r="I1476">
        <v>12</v>
      </c>
      <c r="J1476">
        <v>5494132</v>
      </c>
      <c r="K1476">
        <v>5495159</v>
      </c>
      <c r="L1476">
        <v>1028</v>
      </c>
      <c r="M1476">
        <v>1</v>
      </c>
      <c r="N1476">
        <v>4908</v>
      </c>
      <c r="O1476" t="s">
        <v>5234</v>
      </c>
      <c r="P1476">
        <v>-10542</v>
      </c>
      <c r="Q1476" t="s">
        <v>5235</v>
      </c>
      <c r="R1476" t="s">
        <v>5236</v>
      </c>
      <c r="S1476" t="s">
        <v>32138</v>
      </c>
      <c r="T1476">
        <v>1</v>
      </c>
      <c r="U1476">
        <v>1</v>
      </c>
      <c r="V1476">
        <v>-0.13206981122600001</v>
      </c>
      <c r="W1476">
        <v>0.65075386537994595</v>
      </c>
      <c r="X1476">
        <v>0.94119559056004798</v>
      </c>
      <c r="Y1476">
        <v>-1.7798391864295899</v>
      </c>
      <c r="Z1476">
        <v>1</v>
      </c>
      <c r="AA1476">
        <v>1</v>
      </c>
      <c r="AB1476">
        <v>-0.49395868505486201</v>
      </c>
      <c r="AC1476">
        <v>0.283630615332017</v>
      </c>
      <c r="AD1476">
        <v>0.68253123924728298</v>
      </c>
      <c r="AE1476">
        <v>-2.7798389777004999</v>
      </c>
      <c r="AF1476">
        <v>1</v>
      </c>
      <c r="AG1476">
        <v>1</v>
      </c>
      <c r="AH1476">
        <v>0.26184524794146602</v>
      </c>
      <c r="AI1476">
        <v>0.98342151819761803</v>
      </c>
      <c r="AJ1476">
        <v>0.98789258377071898</v>
      </c>
      <c r="AK1476">
        <v>-0.91108376992172702</v>
      </c>
    </row>
    <row r="1477" spans="1:37" x14ac:dyDescent="0.2">
      <c r="A1477" t="s">
        <v>5161</v>
      </c>
      <c r="B1477">
        <v>5483608</v>
      </c>
      <c r="C1477">
        <v>5483687</v>
      </c>
      <c r="D1477">
        <v>80</v>
      </c>
      <c r="E1477" t="s">
        <v>5237</v>
      </c>
      <c r="F1477">
        <v>0</v>
      </c>
      <c r="G1477" t="s">
        <v>5238</v>
      </c>
      <c r="H1477" t="s">
        <v>32137</v>
      </c>
      <c r="I1477">
        <v>12</v>
      </c>
      <c r="J1477">
        <v>5494132</v>
      </c>
      <c r="K1477">
        <v>5495159</v>
      </c>
      <c r="L1477">
        <v>1028</v>
      </c>
      <c r="M1477">
        <v>1</v>
      </c>
      <c r="N1477">
        <v>4908</v>
      </c>
      <c r="O1477" t="s">
        <v>5234</v>
      </c>
      <c r="P1477">
        <v>-10445</v>
      </c>
      <c r="Q1477" t="s">
        <v>5235</v>
      </c>
      <c r="R1477" t="s">
        <v>5236</v>
      </c>
      <c r="S1477" t="s">
        <v>32138</v>
      </c>
      <c r="T1477">
        <v>1</v>
      </c>
      <c r="U1477">
        <v>1</v>
      </c>
      <c r="V1477">
        <v>-0.19096348673454799</v>
      </c>
      <c r="W1477">
        <v>0.65075386537994595</v>
      </c>
      <c r="X1477">
        <v>0.94119559056004798</v>
      </c>
      <c r="Y1477">
        <v>-1.48971945665917</v>
      </c>
      <c r="Z1477">
        <v>1</v>
      </c>
      <c r="AA1477">
        <v>1</v>
      </c>
      <c r="AB1477">
        <v>-0.43483471400811802</v>
      </c>
      <c r="AC1477">
        <v>0.283630615332017</v>
      </c>
      <c r="AD1477">
        <v>0.68253123924728298</v>
      </c>
      <c r="AE1477">
        <v>-2.4897191783537398</v>
      </c>
      <c r="AF1477">
        <v>1</v>
      </c>
      <c r="AG1477">
        <v>1</v>
      </c>
      <c r="AH1477">
        <v>0.116120526622058</v>
      </c>
      <c r="AI1477">
        <v>0.98342151819761803</v>
      </c>
      <c r="AJ1477">
        <v>0.98789258377071898</v>
      </c>
      <c r="AK1477">
        <v>-0.62096407180222601</v>
      </c>
    </row>
    <row r="1478" spans="1:37" x14ac:dyDescent="0.2">
      <c r="A1478" t="s">
        <v>5161</v>
      </c>
      <c r="B1478">
        <v>5602863</v>
      </c>
      <c r="C1478">
        <v>5603005</v>
      </c>
      <c r="D1478">
        <v>143</v>
      </c>
      <c r="E1478" t="s">
        <v>5239</v>
      </c>
      <c r="F1478">
        <v>1</v>
      </c>
      <c r="G1478" t="s">
        <v>5240</v>
      </c>
      <c r="H1478" t="s">
        <v>32139</v>
      </c>
      <c r="I1478">
        <v>12</v>
      </c>
      <c r="J1478">
        <v>5608729</v>
      </c>
      <c r="K1478">
        <v>5615295</v>
      </c>
      <c r="L1478">
        <v>6567</v>
      </c>
      <c r="M1478">
        <v>2</v>
      </c>
      <c r="N1478">
        <v>57101</v>
      </c>
      <c r="O1478" t="s">
        <v>5241</v>
      </c>
      <c r="P1478">
        <v>12290</v>
      </c>
      <c r="Q1478" t="s">
        <v>5242</v>
      </c>
      <c r="R1478" t="s">
        <v>5243</v>
      </c>
      <c r="S1478" t="s">
        <v>32140</v>
      </c>
      <c r="T1478">
        <v>7.3374270299014499E-2</v>
      </c>
      <c r="U1478">
        <v>0.603102917160658</v>
      </c>
      <c r="V1478">
        <v>25.5055203594105</v>
      </c>
      <c r="W1478">
        <v>0.89107655920673101</v>
      </c>
      <c r="X1478">
        <v>0.95159051474143896</v>
      </c>
      <c r="Y1478">
        <v>0.74203810666062098</v>
      </c>
      <c r="Z1478">
        <v>0.203350924423461</v>
      </c>
      <c r="AA1478">
        <v>0.72610664078822296</v>
      </c>
      <c r="AB1478">
        <v>24.542046264207698</v>
      </c>
      <c r="AC1478">
        <v>0.88945902157151002</v>
      </c>
      <c r="AD1478">
        <v>0.94068432309766403</v>
      </c>
      <c r="AE1478">
        <v>0.43728014773199397</v>
      </c>
      <c r="AF1478">
        <v>1.3497623430991999E-2</v>
      </c>
      <c r="AG1478">
        <v>0.476038960109122</v>
      </c>
      <c r="AH1478">
        <v>25.5055203594105</v>
      </c>
      <c r="AI1478">
        <v>0.91725052871964496</v>
      </c>
      <c r="AJ1478">
        <v>0.98621344597861504</v>
      </c>
      <c r="AK1478">
        <v>0.71901374696477205</v>
      </c>
    </row>
    <row r="1479" spans="1:37" x14ac:dyDescent="0.2">
      <c r="A1479" t="s">
        <v>5161</v>
      </c>
      <c r="B1479">
        <v>6287457</v>
      </c>
      <c r="C1479">
        <v>6287598</v>
      </c>
      <c r="D1479">
        <v>142</v>
      </c>
      <c r="E1479" t="s">
        <v>5244</v>
      </c>
      <c r="F1479">
        <v>3</v>
      </c>
      <c r="G1479" t="s">
        <v>5245</v>
      </c>
      <c r="H1479" t="s">
        <v>31000</v>
      </c>
      <c r="I1479">
        <v>12</v>
      </c>
      <c r="J1479">
        <v>6310436</v>
      </c>
      <c r="K1479">
        <v>6328505</v>
      </c>
      <c r="L1479">
        <v>18070</v>
      </c>
      <c r="M1479">
        <v>1</v>
      </c>
      <c r="N1479">
        <v>55200</v>
      </c>
      <c r="O1479" t="s">
        <v>5246</v>
      </c>
      <c r="P1479">
        <v>-22838</v>
      </c>
      <c r="Q1479" t="s">
        <v>5247</v>
      </c>
      <c r="R1479" t="s">
        <v>5248</v>
      </c>
      <c r="S1479" t="s">
        <v>32141</v>
      </c>
      <c r="T1479">
        <v>0.32911398597860803</v>
      </c>
      <c r="U1479">
        <v>0.603102917160658</v>
      </c>
      <c r="V1479">
        <v>23.2753981416108</v>
      </c>
      <c r="W1479">
        <v>0.94541066367716797</v>
      </c>
      <c r="X1479">
        <v>0.95159051474143896</v>
      </c>
      <c r="Y1479">
        <v>-0.53723665829996403</v>
      </c>
      <c r="Z1479">
        <v>0.48464167878831399</v>
      </c>
      <c r="AA1479">
        <v>0.84435025072159198</v>
      </c>
      <c r="AB1479">
        <v>22.311924152627</v>
      </c>
      <c r="AC1479">
        <v>0.71753805159658501</v>
      </c>
      <c r="AD1479">
        <v>0.87989882095915395</v>
      </c>
      <c r="AE1479">
        <v>-1.53723642116058</v>
      </c>
      <c r="AF1479">
        <v>0.16793847098801201</v>
      </c>
      <c r="AG1479">
        <v>0.68151250837662902</v>
      </c>
      <c r="AH1479">
        <v>23.2753981416108</v>
      </c>
      <c r="AI1479">
        <v>0.59609816080359102</v>
      </c>
      <c r="AJ1479">
        <v>0.78121606160956403</v>
      </c>
      <c r="AK1479">
        <v>0.33151867343068903</v>
      </c>
    </row>
    <row r="1480" spans="1:37" x14ac:dyDescent="0.2">
      <c r="A1480" t="s">
        <v>5161</v>
      </c>
      <c r="B1480">
        <v>6287598</v>
      </c>
      <c r="C1480">
        <v>6287739</v>
      </c>
      <c r="D1480">
        <v>142</v>
      </c>
      <c r="E1480" t="s">
        <v>5249</v>
      </c>
      <c r="F1480">
        <v>1</v>
      </c>
      <c r="G1480" t="s">
        <v>5250</v>
      </c>
      <c r="H1480" t="s">
        <v>31000</v>
      </c>
      <c r="I1480">
        <v>12</v>
      </c>
      <c r="J1480">
        <v>6310436</v>
      </c>
      <c r="K1480">
        <v>6328505</v>
      </c>
      <c r="L1480">
        <v>18070</v>
      </c>
      <c r="M1480">
        <v>1</v>
      </c>
      <c r="N1480">
        <v>55200</v>
      </c>
      <c r="O1480" t="s">
        <v>5246</v>
      </c>
      <c r="P1480">
        <v>-22697</v>
      </c>
      <c r="Q1480" t="s">
        <v>5247</v>
      </c>
      <c r="R1480" t="s">
        <v>5248</v>
      </c>
      <c r="S1480" t="s">
        <v>32141</v>
      </c>
      <c r="T1480">
        <v>0.32911398597860803</v>
      </c>
      <c r="U1480">
        <v>0.603102917160658</v>
      </c>
      <c r="V1480">
        <v>23.2753981416108</v>
      </c>
      <c r="W1480">
        <v>0.94541066367716797</v>
      </c>
      <c r="X1480">
        <v>0.95159051474143896</v>
      </c>
      <c r="Y1480">
        <v>-0.53723665829996403</v>
      </c>
      <c r="Z1480">
        <v>0.48464167878831399</v>
      </c>
      <c r="AA1480">
        <v>0.84435025072159198</v>
      </c>
      <c r="AB1480">
        <v>22.311924152627</v>
      </c>
      <c r="AC1480">
        <v>0.71753805159658501</v>
      </c>
      <c r="AD1480">
        <v>0.87989882095915395</v>
      </c>
      <c r="AE1480">
        <v>-1.53723642116058</v>
      </c>
      <c r="AF1480">
        <v>0.16793847098801201</v>
      </c>
      <c r="AG1480">
        <v>0.68151250837662902</v>
      </c>
      <c r="AH1480">
        <v>23.2753981416108</v>
      </c>
      <c r="AI1480">
        <v>0.59609816080359102</v>
      </c>
      <c r="AJ1480">
        <v>0.78121606160956403</v>
      </c>
      <c r="AK1480">
        <v>0.33151867343068903</v>
      </c>
    </row>
    <row r="1481" spans="1:37" x14ac:dyDescent="0.2">
      <c r="A1481" t="s">
        <v>5161</v>
      </c>
      <c r="B1481">
        <v>6353563</v>
      </c>
      <c r="C1481">
        <v>6353721</v>
      </c>
      <c r="D1481">
        <v>159</v>
      </c>
      <c r="E1481" t="s">
        <v>5251</v>
      </c>
      <c r="F1481">
        <v>6</v>
      </c>
      <c r="G1481" t="s">
        <v>5252</v>
      </c>
      <c r="H1481" t="s">
        <v>30987</v>
      </c>
      <c r="I1481">
        <v>12</v>
      </c>
      <c r="J1481">
        <v>6348950</v>
      </c>
      <c r="K1481">
        <v>6354549</v>
      </c>
      <c r="L1481">
        <v>5600</v>
      </c>
      <c r="M1481">
        <v>2</v>
      </c>
      <c r="N1481">
        <v>6337</v>
      </c>
      <c r="O1481" t="s">
        <v>5253</v>
      </c>
      <c r="P1481">
        <v>828</v>
      </c>
      <c r="Q1481" t="s">
        <v>5254</v>
      </c>
      <c r="R1481" t="s">
        <v>5255</v>
      </c>
      <c r="S1481" t="s">
        <v>32142</v>
      </c>
      <c r="T1481">
        <v>0.152084254673993</v>
      </c>
      <c r="U1481">
        <v>0.603102917160658</v>
      </c>
      <c r="V1481">
        <v>24.103175568903701</v>
      </c>
      <c r="W1481">
        <v>0.29261482077562401</v>
      </c>
      <c r="X1481">
        <v>0.704072456322962</v>
      </c>
      <c r="Y1481">
        <v>22.650772138638501</v>
      </c>
      <c r="Z1481">
        <v>0.306975110376564</v>
      </c>
      <c r="AA1481">
        <v>0.72610664078822296</v>
      </c>
      <c r="AB1481">
        <v>23.139701520982399</v>
      </c>
      <c r="AC1481">
        <v>0.27780950890804001</v>
      </c>
      <c r="AD1481">
        <v>0.68253123924728298</v>
      </c>
      <c r="AE1481">
        <v>23.177176222398199</v>
      </c>
      <c r="AF1481">
        <v>4.6407610929182198E-2</v>
      </c>
      <c r="AG1481">
        <v>0.476038960109122</v>
      </c>
      <c r="AH1481">
        <v>24.103175568903701</v>
      </c>
      <c r="AI1481">
        <v>0.59609816080359102</v>
      </c>
      <c r="AJ1481">
        <v>0.78121606160956403</v>
      </c>
      <c r="AK1481">
        <v>0.23314352984227299</v>
      </c>
    </row>
    <row r="1482" spans="1:37" x14ac:dyDescent="0.2">
      <c r="A1482" t="s">
        <v>5161</v>
      </c>
      <c r="B1482">
        <v>6353721</v>
      </c>
      <c r="C1482">
        <v>6353879</v>
      </c>
      <c r="D1482">
        <v>159</v>
      </c>
      <c r="E1482" t="s">
        <v>5256</v>
      </c>
      <c r="F1482">
        <v>12</v>
      </c>
      <c r="G1482" t="s">
        <v>5257</v>
      </c>
      <c r="H1482" t="s">
        <v>30987</v>
      </c>
      <c r="I1482">
        <v>12</v>
      </c>
      <c r="J1482">
        <v>6348950</v>
      </c>
      <c r="K1482">
        <v>6354549</v>
      </c>
      <c r="L1482">
        <v>5600</v>
      </c>
      <c r="M1482">
        <v>2</v>
      </c>
      <c r="N1482">
        <v>6337</v>
      </c>
      <c r="O1482" t="s">
        <v>5253</v>
      </c>
      <c r="P1482">
        <v>670</v>
      </c>
      <c r="Q1482" t="s">
        <v>5254</v>
      </c>
      <c r="R1482" t="s">
        <v>5255</v>
      </c>
      <c r="S1482" t="s">
        <v>32142</v>
      </c>
      <c r="T1482">
        <v>0.152084254673993</v>
      </c>
      <c r="U1482">
        <v>0.603102917160658</v>
      </c>
      <c r="V1482">
        <v>24.103175568903701</v>
      </c>
      <c r="W1482">
        <v>0.29261482077562401</v>
      </c>
      <c r="X1482">
        <v>0.704072456322962</v>
      </c>
      <c r="Y1482">
        <v>22.650772138638501</v>
      </c>
      <c r="Z1482">
        <v>0.306975110376564</v>
      </c>
      <c r="AA1482">
        <v>0.72610664078822296</v>
      </c>
      <c r="AB1482">
        <v>23.139701520982399</v>
      </c>
      <c r="AC1482">
        <v>0.27780950890804001</v>
      </c>
      <c r="AD1482">
        <v>0.68253123924728298</v>
      </c>
      <c r="AE1482">
        <v>23.177176222398199</v>
      </c>
      <c r="AF1482">
        <v>4.6407610929182198E-2</v>
      </c>
      <c r="AG1482">
        <v>0.476038960109122</v>
      </c>
      <c r="AH1482">
        <v>24.103175568903701</v>
      </c>
      <c r="AI1482">
        <v>0.59609816080359102</v>
      </c>
      <c r="AJ1482">
        <v>0.78121606160956403</v>
      </c>
      <c r="AK1482">
        <v>0.23314352984227299</v>
      </c>
    </row>
    <row r="1483" spans="1:37" x14ac:dyDescent="0.2">
      <c r="A1483" t="s">
        <v>5161</v>
      </c>
      <c r="B1483">
        <v>6353879</v>
      </c>
      <c r="C1483">
        <v>6354037</v>
      </c>
      <c r="D1483">
        <v>159</v>
      </c>
      <c r="E1483" t="s">
        <v>5258</v>
      </c>
      <c r="F1483">
        <v>4</v>
      </c>
      <c r="G1483" t="s">
        <v>5259</v>
      </c>
      <c r="H1483" t="s">
        <v>30987</v>
      </c>
      <c r="I1483">
        <v>12</v>
      </c>
      <c r="J1483">
        <v>6348950</v>
      </c>
      <c r="K1483">
        <v>6354549</v>
      </c>
      <c r="L1483">
        <v>5600</v>
      </c>
      <c r="M1483">
        <v>2</v>
      </c>
      <c r="N1483">
        <v>6337</v>
      </c>
      <c r="O1483" t="s">
        <v>5253</v>
      </c>
      <c r="P1483">
        <v>512</v>
      </c>
      <c r="Q1483" t="s">
        <v>5254</v>
      </c>
      <c r="R1483" t="s">
        <v>5255</v>
      </c>
      <c r="S1483" t="s">
        <v>32142</v>
      </c>
      <c r="T1483">
        <v>0.152084254673993</v>
      </c>
      <c r="U1483">
        <v>0.603102917160658</v>
      </c>
      <c r="V1483">
        <v>24.103175568903701</v>
      </c>
      <c r="W1483">
        <v>0.29261482077562401</v>
      </c>
      <c r="X1483">
        <v>0.704072456322962</v>
      </c>
      <c r="Y1483">
        <v>22.650772138638501</v>
      </c>
      <c r="Z1483">
        <v>0.306975110376564</v>
      </c>
      <c r="AA1483">
        <v>0.72610664078822296</v>
      </c>
      <c r="AB1483">
        <v>23.139701520982399</v>
      </c>
      <c r="AC1483">
        <v>0.27780950890804001</v>
      </c>
      <c r="AD1483">
        <v>0.68253123924728298</v>
      </c>
      <c r="AE1483">
        <v>23.177176222398199</v>
      </c>
      <c r="AF1483">
        <v>4.6407610929182198E-2</v>
      </c>
      <c r="AG1483">
        <v>0.476038960109122</v>
      </c>
      <c r="AH1483">
        <v>24.103175568903701</v>
      </c>
      <c r="AI1483">
        <v>0.59609816080359102</v>
      </c>
      <c r="AJ1483">
        <v>0.78121606160956403</v>
      </c>
      <c r="AK1483">
        <v>0.23314352984227299</v>
      </c>
    </row>
    <row r="1484" spans="1:37" x14ac:dyDescent="0.2">
      <c r="A1484" t="s">
        <v>5161</v>
      </c>
      <c r="B1484">
        <v>6548968</v>
      </c>
      <c r="C1484">
        <v>6549256</v>
      </c>
      <c r="D1484">
        <v>289</v>
      </c>
      <c r="E1484" t="s">
        <v>5260</v>
      </c>
      <c r="F1484">
        <v>6</v>
      </c>
      <c r="G1484" t="s">
        <v>5261</v>
      </c>
      <c r="H1484" t="s">
        <v>30987</v>
      </c>
      <c r="I1484">
        <v>12</v>
      </c>
      <c r="J1484">
        <v>6539607</v>
      </c>
      <c r="K1484">
        <v>6549113</v>
      </c>
      <c r="L1484">
        <v>9507</v>
      </c>
      <c r="M1484">
        <v>2</v>
      </c>
      <c r="N1484">
        <v>25900</v>
      </c>
      <c r="O1484" t="s">
        <v>5262</v>
      </c>
      <c r="P1484">
        <v>0</v>
      </c>
      <c r="Q1484" t="s">
        <v>5263</v>
      </c>
      <c r="R1484" t="s">
        <v>5264</v>
      </c>
      <c r="S1484" t="s">
        <v>32143</v>
      </c>
      <c r="T1484">
        <v>0.291800737548917</v>
      </c>
      <c r="U1484">
        <v>0.603102917160658</v>
      </c>
      <c r="V1484">
        <v>-0.71841496271266903</v>
      </c>
      <c r="W1484">
        <v>0.58982449495234501</v>
      </c>
      <c r="X1484">
        <v>0.89526216254578295</v>
      </c>
      <c r="Y1484">
        <v>0.47832370215104197</v>
      </c>
      <c r="Z1484">
        <v>0.231123252194295</v>
      </c>
      <c r="AA1484">
        <v>0.72610664078822296</v>
      </c>
      <c r="AB1484">
        <v>-0.78814822186183797</v>
      </c>
      <c r="AC1484">
        <v>0.39852314898716401</v>
      </c>
      <c r="AD1484">
        <v>0.82020288813503806</v>
      </c>
      <c r="AE1484">
        <v>0.54160515619646898</v>
      </c>
      <c r="AF1484">
        <v>0.48758826702229302</v>
      </c>
      <c r="AG1484">
        <v>0.80674443595273604</v>
      </c>
      <c r="AH1484">
        <v>-0.37051561013045597</v>
      </c>
      <c r="AI1484">
        <v>0.90955539993624801</v>
      </c>
      <c r="AJ1484">
        <v>0.98621344597861504</v>
      </c>
      <c r="AK1484">
        <v>0.17456087169165499</v>
      </c>
    </row>
    <row r="1485" spans="1:37" x14ac:dyDescent="0.2">
      <c r="A1485" t="s">
        <v>5161</v>
      </c>
      <c r="B1485">
        <v>6555581</v>
      </c>
      <c r="C1485">
        <v>6555788</v>
      </c>
      <c r="D1485">
        <v>208</v>
      </c>
      <c r="E1485" t="s">
        <v>5265</v>
      </c>
      <c r="F1485">
        <v>18</v>
      </c>
      <c r="G1485" t="s">
        <v>5266</v>
      </c>
      <c r="H1485" t="s">
        <v>30987</v>
      </c>
      <c r="I1485">
        <v>12</v>
      </c>
      <c r="J1485">
        <v>6539539</v>
      </c>
      <c r="K1485">
        <v>6556042</v>
      </c>
      <c r="L1485">
        <v>16504</v>
      </c>
      <c r="M1485">
        <v>2</v>
      </c>
      <c r="N1485">
        <v>25900</v>
      </c>
      <c r="O1485" t="s">
        <v>5267</v>
      </c>
      <c r="P1485">
        <v>254</v>
      </c>
      <c r="Q1485" t="s">
        <v>5263</v>
      </c>
      <c r="R1485" t="s">
        <v>5264</v>
      </c>
      <c r="S1485" t="s">
        <v>32143</v>
      </c>
      <c r="T1485">
        <v>0.32911398597860803</v>
      </c>
      <c r="U1485">
        <v>0.603102917160658</v>
      </c>
      <c r="V1485">
        <v>23.8603605949666</v>
      </c>
      <c r="W1485">
        <v>0.38920677604595899</v>
      </c>
      <c r="X1485">
        <v>0.704072456322962</v>
      </c>
      <c r="Y1485">
        <v>-23.6587267480066</v>
      </c>
      <c r="Z1485">
        <v>0.48464167878831399</v>
      </c>
      <c r="AA1485">
        <v>0.84435025072159198</v>
      </c>
      <c r="AB1485">
        <v>22.896886560985799</v>
      </c>
      <c r="AC1485">
        <v>0.21073619169722799</v>
      </c>
      <c r="AD1485">
        <v>0.68253123924728298</v>
      </c>
      <c r="AE1485">
        <v>-23.6587267480066</v>
      </c>
      <c r="AF1485">
        <v>0.16793847098801201</v>
      </c>
      <c r="AG1485">
        <v>0.68151250837662902</v>
      </c>
      <c r="AH1485">
        <v>23.8603605949666</v>
      </c>
      <c r="AI1485">
        <v>0.52399907623471598</v>
      </c>
      <c r="AJ1485">
        <v>0.78121606160956403</v>
      </c>
      <c r="AK1485">
        <v>-22.789971371278899</v>
      </c>
    </row>
    <row r="1486" spans="1:37" x14ac:dyDescent="0.2">
      <c r="A1486" t="s">
        <v>5161</v>
      </c>
      <c r="B1486">
        <v>6555788</v>
      </c>
      <c r="C1486">
        <v>6555995</v>
      </c>
      <c r="D1486">
        <v>208</v>
      </c>
      <c r="E1486" t="s">
        <v>5268</v>
      </c>
      <c r="F1486">
        <v>18</v>
      </c>
      <c r="G1486" t="s">
        <v>5269</v>
      </c>
      <c r="H1486" t="s">
        <v>30987</v>
      </c>
      <c r="I1486">
        <v>12</v>
      </c>
      <c r="J1486">
        <v>6539539</v>
      </c>
      <c r="K1486">
        <v>6556042</v>
      </c>
      <c r="L1486">
        <v>16504</v>
      </c>
      <c r="M1486">
        <v>2</v>
      </c>
      <c r="N1486">
        <v>25900</v>
      </c>
      <c r="O1486" t="s">
        <v>5267</v>
      </c>
      <c r="P1486">
        <v>47</v>
      </c>
      <c r="Q1486" t="s">
        <v>5263</v>
      </c>
      <c r="R1486" t="s">
        <v>5264</v>
      </c>
      <c r="S1486" t="s">
        <v>32143</v>
      </c>
      <c r="T1486">
        <v>0.32911398597860803</v>
      </c>
      <c r="U1486">
        <v>0.603102917160658</v>
      </c>
      <c r="V1486">
        <v>23.8603605949666</v>
      </c>
      <c r="W1486">
        <v>0.38920677604595899</v>
      </c>
      <c r="X1486">
        <v>0.704072456322962</v>
      </c>
      <c r="Y1486">
        <v>-23.6587267480066</v>
      </c>
      <c r="Z1486">
        <v>0.48464167878831399</v>
      </c>
      <c r="AA1486">
        <v>0.84435025072159198</v>
      </c>
      <c r="AB1486">
        <v>22.896886560985799</v>
      </c>
      <c r="AC1486">
        <v>0.21073619169722799</v>
      </c>
      <c r="AD1486">
        <v>0.68253123924728298</v>
      </c>
      <c r="AE1486">
        <v>-23.6587267480066</v>
      </c>
      <c r="AF1486">
        <v>0.16793847098801201</v>
      </c>
      <c r="AG1486">
        <v>0.68151250837662902</v>
      </c>
      <c r="AH1486">
        <v>23.8603605949666</v>
      </c>
      <c r="AI1486">
        <v>0.52399907623471598</v>
      </c>
      <c r="AJ1486">
        <v>0.78121606160956403</v>
      </c>
      <c r="AK1486">
        <v>-22.789971371278899</v>
      </c>
    </row>
    <row r="1487" spans="1:37" x14ac:dyDescent="0.2">
      <c r="A1487" t="s">
        <v>5161</v>
      </c>
      <c r="B1487">
        <v>6904936</v>
      </c>
      <c r="C1487">
        <v>6905087</v>
      </c>
      <c r="D1487">
        <v>152</v>
      </c>
      <c r="E1487" t="s">
        <v>5270</v>
      </c>
      <c r="F1487">
        <v>5</v>
      </c>
      <c r="G1487" t="s">
        <v>5271</v>
      </c>
      <c r="H1487" t="s">
        <v>30987</v>
      </c>
      <c r="I1487">
        <v>12</v>
      </c>
      <c r="J1487">
        <v>6905011</v>
      </c>
      <c r="K1487">
        <v>6906455</v>
      </c>
      <c r="L1487">
        <v>1445</v>
      </c>
      <c r="M1487">
        <v>1</v>
      </c>
      <c r="N1487">
        <v>10233</v>
      </c>
      <c r="O1487" t="s">
        <v>5272</v>
      </c>
      <c r="P1487">
        <v>0</v>
      </c>
      <c r="Q1487" t="s">
        <v>5273</v>
      </c>
      <c r="R1487" t="s">
        <v>5274</v>
      </c>
      <c r="S1487" t="s">
        <v>32144</v>
      </c>
      <c r="T1487">
        <v>0.97213403838398904</v>
      </c>
      <c r="U1487">
        <v>1</v>
      </c>
      <c r="V1487">
        <v>0.211711999616983</v>
      </c>
      <c r="W1487">
        <v>0.94541066367716797</v>
      </c>
      <c r="X1487">
        <v>0.95159051474143896</v>
      </c>
      <c r="Y1487">
        <v>0.13431174763874101</v>
      </c>
      <c r="Z1487">
        <v>0.93459220503170903</v>
      </c>
      <c r="AA1487">
        <v>0.99919698600769702</v>
      </c>
      <c r="AB1487">
        <v>0.25771878917130298</v>
      </c>
      <c r="AC1487">
        <v>0.88945902157151002</v>
      </c>
      <c r="AD1487">
        <v>0.94068432309766403</v>
      </c>
      <c r="AE1487">
        <v>0.216646157725123</v>
      </c>
      <c r="AF1487">
        <v>1</v>
      </c>
      <c r="AG1487">
        <v>1</v>
      </c>
      <c r="AH1487">
        <v>5.89882668380265E-2</v>
      </c>
      <c r="AI1487">
        <v>0.98342151819761803</v>
      </c>
      <c r="AJ1487">
        <v>0.98789258377071898</v>
      </c>
      <c r="AK1487">
        <v>-6.4136924258802802E-3</v>
      </c>
    </row>
    <row r="1488" spans="1:37" x14ac:dyDescent="0.2">
      <c r="A1488" t="s">
        <v>5161</v>
      </c>
      <c r="B1488">
        <v>6913048</v>
      </c>
      <c r="C1488">
        <v>6913205</v>
      </c>
      <c r="D1488">
        <v>158</v>
      </c>
      <c r="E1488" t="s">
        <v>5275</v>
      </c>
      <c r="F1488">
        <v>0</v>
      </c>
      <c r="G1488" t="s">
        <v>5276</v>
      </c>
      <c r="H1488" t="s">
        <v>30987</v>
      </c>
      <c r="I1488">
        <v>12</v>
      </c>
      <c r="J1488">
        <v>6913102</v>
      </c>
      <c r="K1488">
        <v>6914228</v>
      </c>
      <c r="L1488">
        <v>1127</v>
      </c>
      <c r="M1488">
        <v>1</v>
      </c>
      <c r="N1488">
        <v>10233</v>
      </c>
      <c r="O1488" t="s">
        <v>5277</v>
      </c>
      <c r="P1488">
        <v>0</v>
      </c>
      <c r="Q1488" t="s">
        <v>5273</v>
      </c>
      <c r="R1488" t="s">
        <v>5274</v>
      </c>
      <c r="S1488" t="s">
        <v>32144</v>
      </c>
      <c r="T1488">
        <v>0.506551998792793</v>
      </c>
      <c r="U1488">
        <v>0.78288571403930396</v>
      </c>
      <c r="V1488">
        <v>4.1862474940342</v>
      </c>
      <c r="W1488">
        <v>0.29261482077562401</v>
      </c>
      <c r="X1488">
        <v>0.704072456322962</v>
      </c>
      <c r="Y1488">
        <v>23.8206970183669</v>
      </c>
      <c r="Z1488">
        <v>0.93459220503170903</v>
      </c>
      <c r="AA1488">
        <v>0.99919698600769702</v>
      </c>
      <c r="AB1488">
        <v>3.2227734218167301</v>
      </c>
      <c r="AC1488">
        <v>0.17695932866387601</v>
      </c>
      <c r="AD1488">
        <v>0.68253123924728298</v>
      </c>
      <c r="AE1488">
        <v>23.813324794109199</v>
      </c>
      <c r="AF1488">
        <v>0.205398459628826</v>
      </c>
      <c r="AG1488">
        <v>0.68151250837662902</v>
      </c>
      <c r="AH1488">
        <v>5.1158572687776402</v>
      </c>
      <c r="AI1488">
        <v>0.91725052871964496</v>
      </c>
      <c r="AJ1488">
        <v>0.98621344597861504</v>
      </c>
      <c r="AK1488">
        <v>1.15917210468015</v>
      </c>
    </row>
    <row r="1489" spans="1:37" x14ac:dyDescent="0.2">
      <c r="A1489" t="s">
        <v>5161</v>
      </c>
      <c r="B1489">
        <v>6913205</v>
      </c>
      <c r="C1489">
        <v>6913362</v>
      </c>
      <c r="D1489">
        <v>158</v>
      </c>
      <c r="E1489" t="s">
        <v>5278</v>
      </c>
      <c r="F1489">
        <v>1</v>
      </c>
      <c r="G1489" t="s">
        <v>5279</v>
      </c>
      <c r="H1489" t="s">
        <v>30987</v>
      </c>
      <c r="I1489">
        <v>12</v>
      </c>
      <c r="J1489">
        <v>6913102</v>
      </c>
      <c r="K1489">
        <v>6914228</v>
      </c>
      <c r="L1489">
        <v>1127</v>
      </c>
      <c r="M1489">
        <v>1</v>
      </c>
      <c r="N1489">
        <v>10233</v>
      </c>
      <c r="O1489" t="s">
        <v>5277</v>
      </c>
      <c r="P1489">
        <v>103</v>
      </c>
      <c r="Q1489" t="s">
        <v>5273</v>
      </c>
      <c r="R1489" t="s">
        <v>5274</v>
      </c>
      <c r="S1489" t="s">
        <v>32144</v>
      </c>
      <c r="T1489">
        <v>7.3374270299014499E-2</v>
      </c>
      <c r="U1489">
        <v>0.603102917160658</v>
      </c>
      <c r="V1489">
        <v>24.753030748832501</v>
      </c>
      <c r="W1489">
        <v>0.89107655920673101</v>
      </c>
      <c r="X1489">
        <v>0.95159051474143896</v>
      </c>
      <c r="Y1489">
        <v>3.2470383272121199</v>
      </c>
      <c r="Z1489">
        <v>0.203350924423461</v>
      </c>
      <c r="AA1489">
        <v>0.72610664078822296</v>
      </c>
      <c r="AB1489">
        <v>23.789556673329901</v>
      </c>
      <c r="AC1489">
        <v>0.85817338719172098</v>
      </c>
      <c r="AD1489">
        <v>0.94068432309766403</v>
      </c>
      <c r="AE1489">
        <v>3.1587669407584298</v>
      </c>
      <c r="AF1489">
        <v>1.3497623430991999E-2</v>
      </c>
      <c r="AG1489">
        <v>0.476038960109122</v>
      </c>
      <c r="AH1489">
        <v>24.753030748832501</v>
      </c>
      <c r="AI1489">
        <v>0.91725052871964496</v>
      </c>
      <c r="AJ1489">
        <v>0.98621344597861504</v>
      </c>
      <c r="AK1489">
        <v>1.1317487671972499</v>
      </c>
    </row>
    <row r="1490" spans="1:37" x14ac:dyDescent="0.2">
      <c r="A1490" t="s">
        <v>5161</v>
      </c>
      <c r="B1490">
        <v>7252529</v>
      </c>
      <c r="C1490">
        <v>7252680</v>
      </c>
      <c r="D1490">
        <v>152</v>
      </c>
      <c r="E1490" t="s">
        <v>5280</v>
      </c>
      <c r="F1490">
        <v>0</v>
      </c>
      <c r="G1490" t="s">
        <v>5281</v>
      </c>
      <c r="H1490" t="s">
        <v>31000</v>
      </c>
      <c r="I1490">
        <v>12</v>
      </c>
      <c r="J1490">
        <v>7210130</v>
      </c>
      <c r="K1490">
        <v>7218574</v>
      </c>
      <c r="L1490">
        <v>8445</v>
      </c>
      <c r="M1490">
        <v>1</v>
      </c>
      <c r="N1490">
        <v>5830</v>
      </c>
      <c r="O1490" t="s">
        <v>5282</v>
      </c>
      <c r="P1490">
        <v>42399</v>
      </c>
      <c r="Q1490" t="s">
        <v>5283</v>
      </c>
      <c r="R1490" t="s">
        <v>5284</v>
      </c>
      <c r="S1490" t="s">
        <v>32145</v>
      </c>
      <c r="T1490">
        <v>0.17308923567461099</v>
      </c>
      <c r="U1490">
        <v>0.603102917160658</v>
      </c>
      <c r="V1490">
        <v>-24.6037639750237</v>
      </c>
      <c r="W1490">
        <v>0.38920677604595899</v>
      </c>
      <c r="X1490">
        <v>0.704072456322962</v>
      </c>
      <c r="Y1490">
        <v>-23.271849326183201</v>
      </c>
      <c r="Z1490">
        <v>5.50355599158565E-2</v>
      </c>
      <c r="AA1490">
        <v>0.72610664078822296</v>
      </c>
      <c r="AB1490">
        <v>-24.6037639750237</v>
      </c>
      <c r="AC1490">
        <v>0.75388744886274095</v>
      </c>
      <c r="AD1490">
        <v>0.87989882095915395</v>
      </c>
      <c r="AE1490">
        <v>-0.34755927006251602</v>
      </c>
      <c r="AF1490">
        <v>0.32549523997010099</v>
      </c>
      <c r="AG1490">
        <v>0.70473078222419605</v>
      </c>
      <c r="AH1490">
        <v>-23.6741533541114</v>
      </c>
      <c r="AI1490">
        <v>0.35038410267202102</v>
      </c>
      <c r="AJ1490">
        <v>0.78121606160956403</v>
      </c>
      <c r="AK1490">
        <v>-23.603764031609</v>
      </c>
    </row>
    <row r="1491" spans="1:37" x14ac:dyDescent="0.2">
      <c r="A1491" t="s">
        <v>5161</v>
      </c>
      <c r="B1491">
        <v>9536782</v>
      </c>
      <c r="C1491">
        <v>9536933</v>
      </c>
      <c r="D1491">
        <v>152</v>
      </c>
      <c r="E1491" t="s">
        <v>5285</v>
      </c>
      <c r="F1491">
        <v>1</v>
      </c>
      <c r="G1491" t="s">
        <v>5286</v>
      </c>
      <c r="H1491" t="s">
        <v>32146</v>
      </c>
      <c r="I1491">
        <v>12</v>
      </c>
      <c r="J1491">
        <v>9557314</v>
      </c>
      <c r="K1491">
        <v>9576275</v>
      </c>
      <c r="L1491">
        <v>18962</v>
      </c>
      <c r="M1491">
        <v>1</v>
      </c>
      <c r="N1491">
        <v>408186</v>
      </c>
      <c r="O1491" t="s">
        <v>5287</v>
      </c>
      <c r="P1491">
        <v>-20381</v>
      </c>
      <c r="Q1491" t="s">
        <v>40</v>
      </c>
      <c r="R1491" t="s">
        <v>5288</v>
      </c>
      <c r="S1491" t="s">
        <v>32147</v>
      </c>
      <c r="T1491" t="s">
        <v>40</v>
      </c>
      <c r="U1491" t="s">
        <v>40</v>
      </c>
      <c r="V1491">
        <v>0</v>
      </c>
      <c r="W1491" t="s">
        <v>40</v>
      </c>
      <c r="X1491" t="s">
        <v>40</v>
      </c>
      <c r="Y1491">
        <v>0</v>
      </c>
      <c r="Z1491">
        <v>0.48464167878831399</v>
      </c>
      <c r="AA1491">
        <v>0.84435025072159198</v>
      </c>
      <c r="AB1491">
        <v>20.708493249609401</v>
      </c>
      <c r="AC1491">
        <v>0.45677901822897599</v>
      </c>
      <c r="AD1491">
        <v>0.82872126865393902</v>
      </c>
      <c r="AE1491">
        <v>20.745967933439101</v>
      </c>
      <c r="AF1491">
        <v>0.501741946288212</v>
      </c>
      <c r="AG1491">
        <v>0.80674443595273604</v>
      </c>
      <c r="AH1491">
        <v>-20.671967395173301</v>
      </c>
      <c r="AI1491">
        <v>0.52399907623471598</v>
      </c>
      <c r="AJ1491">
        <v>0.78121606160956403</v>
      </c>
      <c r="AK1491">
        <v>-20.601578110459901</v>
      </c>
    </row>
    <row r="1492" spans="1:37" x14ac:dyDescent="0.2">
      <c r="A1492" t="s">
        <v>5161</v>
      </c>
      <c r="B1492">
        <v>9537203</v>
      </c>
      <c r="C1492">
        <v>9537354</v>
      </c>
      <c r="D1492">
        <v>152</v>
      </c>
      <c r="E1492" t="s">
        <v>5289</v>
      </c>
      <c r="F1492">
        <v>1</v>
      </c>
      <c r="G1492" t="s">
        <v>5290</v>
      </c>
      <c r="H1492" t="s">
        <v>32146</v>
      </c>
      <c r="I1492">
        <v>12</v>
      </c>
      <c r="J1492">
        <v>9557314</v>
      </c>
      <c r="K1492">
        <v>9576275</v>
      </c>
      <c r="L1492">
        <v>18962</v>
      </c>
      <c r="M1492">
        <v>1</v>
      </c>
      <c r="N1492">
        <v>408186</v>
      </c>
      <c r="O1492" t="s">
        <v>5287</v>
      </c>
      <c r="P1492">
        <v>-19960</v>
      </c>
      <c r="Q1492" t="s">
        <v>40</v>
      </c>
      <c r="R1492" t="s">
        <v>5288</v>
      </c>
      <c r="S1492" t="s">
        <v>32147</v>
      </c>
      <c r="T1492" t="s">
        <v>40</v>
      </c>
      <c r="U1492" t="s">
        <v>40</v>
      </c>
      <c r="V1492">
        <v>0</v>
      </c>
      <c r="W1492" t="s">
        <v>40</v>
      </c>
      <c r="X1492" t="s">
        <v>40</v>
      </c>
      <c r="Y1492">
        <v>0</v>
      </c>
      <c r="Z1492">
        <v>0.48464167878831399</v>
      </c>
      <c r="AA1492">
        <v>0.84435025072159198</v>
      </c>
      <c r="AB1492">
        <v>20.708493249609401</v>
      </c>
      <c r="AC1492">
        <v>0.45677901822897599</v>
      </c>
      <c r="AD1492">
        <v>0.82872126865393902</v>
      </c>
      <c r="AE1492">
        <v>20.745967933439101</v>
      </c>
      <c r="AF1492">
        <v>0.501741946288212</v>
      </c>
      <c r="AG1492">
        <v>0.80674443595273604</v>
      </c>
      <c r="AH1492">
        <v>-20.671967395173301</v>
      </c>
      <c r="AI1492">
        <v>0.52399907623471598</v>
      </c>
      <c r="AJ1492">
        <v>0.78121606160956403</v>
      </c>
      <c r="AK1492">
        <v>-20.601578110459901</v>
      </c>
    </row>
    <row r="1493" spans="1:37" x14ac:dyDescent="0.2">
      <c r="A1493" t="s">
        <v>5161</v>
      </c>
      <c r="B1493">
        <v>9744995</v>
      </c>
      <c r="C1493">
        <v>9745137</v>
      </c>
      <c r="D1493">
        <v>143</v>
      </c>
      <c r="E1493" t="s">
        <v>5291</v>
      </c>
      <c r="F1493">
        <v>2</v>
      </c>
      <c r="G1493" t="s">
        <v>5292</v>
      </c>
      <c r="H1493" t="s">
        <v>31000</v>
      </c>
      <c r="I1493">
        <v>12</v>
      </c>
      <c r="J1493">
        <v>9722491</v>
      </c>
      <c r="K1493">
        <v>9733299</v>
      </c>
      <c r="L1493">
        <v>10809</v>
      </c>
      <c r="M1493">
        <v>2</v>
      </c>
      <c r="N1493">
        <v>160365</v>
      </c>
      <c r="O1493" t="s">
        <v>5293</v>
      </c>
      <c r="P1493">
        <v>-11696</v>
      </c>
      <c r="Q1493" t="s">
        <v>5294</v>
      </c>
      <c r="R1493" t="s">
        <v>5295</v>
      </c>
      <c r="S1493" t="s">
        <v>32148</v>
      </c>
      <c r="T1493">
        <v>0.73076994328668599</v>
      </c>
      <c r="U1493">
        <v>0.94232282032209602</v>
      </c>
      <c r="V1493">
        <v>-0.24117604656800501</v>
      </c>
      <c r="W1493">
        <v>0.371855812393517</v>
      </c>
      <c r="X1493">
        <v>0.704072456322962</v>
      </c>
      <c r="Y1493">
        <v>-1.97981517360176</v>
      </c>
      <c r="Z1493">
        <v>0.42153728833196502</v>
      </c>
      <c r="AA1493">
        <v>0.84435025072159198</v>
      </c>
      <c r="AB1493">
        <v>-1.1536245489788299</v>
      </c>
      <c r="AC1493">
        <v>0.44540003220604202</v>
      </c>
      <c r="AD1493">
        <v>0.82872126865393902</v>
      </c>
      <c r="AE1493">
        <v>-1.8470103054882101</v>
      </c>
      <c r="AF1493">
        <v>0.96396358433015406</v>
      </c>
      <c r="AG1493">
        <v>1</v>
      </c>
      <c r="AH1493">
        <v>0.64717965805108801</v>
      </c>
      <c r="AI1493">
        <v>0.40724312112737299</v>
      </c>
      <c r="AJ1493">
        <v>0.78121606160956403</v>
      </c>
      <c r="AK1493">
        <v>-1.4327796346633499</v>
      </c>
    </row>
    <row r="1494" spans="1:37" x14ac:dyDescent="0.2">
      <c r="A1494" t="s">
        <v>5161</v>
      </c>
      <c r="B1494">
        <v>10335479</v>
      </c>
      <c r="C1494">
        <v>10335621</v>
      </c>
      <c r="D1494">
        <v>143</v>
      </c>
      <c r="E1494" t="s">
        <v>5296</v>
      </c>
      <c r="F1494">
        <v>1</v>
      </c>
      <c r="G1494" t="s">
        <v>5297</v>
      </c>
      <c r="H1494" t="s">
        <v>31032</v>
      </c>
      <c r="I1494">
        <v>12</v>
      </c>
      <c r="J1494">
        <v>10332861</v>
      </c>
      <c r="K1494">
        <v>10338292</v>
      </c>
      <c r="L1494">
        <v>5432</v>
      </c>
      <c r="M1494">
        <v>2</v>
      </c>
      <c r="N1494">
        <v>113523642</v>
      </c>
      <c r="O1494" t="s">
        <v>5298</v>
      </c>
      <c r="P1494">
        <v>2671</v>
      </c>
      <c r="Q1494" t="s">
        <v>5299</v>
      </c>
      <c r="R1494" t="s">
        <v>5300</v>
      </c>
      <c r="S1494" t="s">
        <v>32149</v>
      </c>
      <c r="T1494">
        <v>1</v>
      </c>
      <c r="U1494">
        <v>1</v>
      </c>
      <c r="V1494">
        <v>-0.47230270299140698</v>
      </c>
      <c r="W1494">
        <v>0.123414495547065</v>
      </c>
      <c r="X1494">
        <v>0.704072456322962</v>
      </c>
      <c r="Y1494">
        <v>23.541485021808601</v>
      </c>
      <c r="Z1494">
        <v>0.65379035313853895</v>
      </c>
      <c r="AA1494">
        <v>0.84521697243271998</v>
      </c>
      <c r="AB1494">
        <v>-1.4357765366767801</v>
      </c>
      <c r="AC1494">
        <v>0.27780950890804001</v>
      </c>
      <c r="AD1494">
        <v>0.68253123924728298</v>
      </c>
      <c r="AE1494">
        <v>22.541485139971499</v>
      </c>
      <c r="AF1494">
        <v>0.64997455747578503</v>
      </c>
      <c r="AG1494">
        <v>0.80674443595273604</v>
      </c>
      <c r="AH1494">
        <v>0.45730776983670601</v>
      </c>
      <c r="AI1494">
        <v>3.6185182304427702E-2</v>
      </c>
      <c r="AJ1494">
        <v>0.78121606160956403</v>
      </c>
      <c r="AK1494">
        <v>23.541485021808601</v>
      </c>
    </row>
    <row r="1495" spans="1:37" x14ac:dyDescent="0.2">
      <c r="A1495" t="s">
        <v>5161</v>
      </c>
      <c r="B1495">
        <v>11547356</v>
      </c>
      <c r="C1495">
        <v>11547509</v>
      </c>
      <c r="D1495">
        <v>154</v>
      </c>
      <c r="E1495" t="s">
        <v>5301</v>
      </c>
      <c r="F1495">
        <v>11</v>
      </c>
      <c r="G1495" t="s">
        <v>5302</v>
      </c>
      <c r="H1495" t="s">
        <v>30987</v>
      </c>
      <c r="I1495">
        <v>12</v>
      </c>
      <c r="J1495">
        <v>11548030</v>
      </c>
      <c r="K1495">
        <v>11564403</v>
      </c>
      <c r="L1495">
        <v>16374</v>
      </c>
      <c r="M1495">
        <v>1</v>
      </c>
      <c r="N1495">
        <v>338817</v>
      </c>
      <c r="O1495" t="s">
        <v>5303</v>
      </c>
      <c r="P1495">
        <v>-521</v>
      </c>
      <c r="Q1495" t="s">
        <v>5304</v>
      </c>
      <c r="R1495" t="s">
        <v>5305</v>
      </c>
      <c r="S1495" t="s">
        <v>32150</v>
      </c>
      <c r="T1495">
        <v>1</v>
      </c>
      <c r="U1495">
        <v>1</v>
      </c>
      <c r="V1495">
        <v>-0.52796624834041594</v>
      </c>
      <c r="W1495">
        <v>0.20525741147413201</v>
      </c>
      <c r="X1495">
        <v>0.704072456322962</v>
      </c>
      <c r="Y1495">
        <v>-24.710991613345499</v>
      </c>
      <c r="Z1495">
        <v>1</v>
      </c>
      <c r="AA1495">
        <v>1</v>
      </c>
      <c r="AB1495">
        <v>-0.433737496650276</v>
      </c>
      <c r="AC1495">
        <v>0.30184355666711699</v>
      </c>
      <c r="AD1495">
        <v>0.68253123924728298</v>
      </c>
      <c r="AE1495">
        <v>-1.9411579476857601</v>
      </c>
      <c r="AF1495">
        <v>0.98343762640780896</v>
      </c>
      <c r="AG1495">
        <v>1</v>
      </c>
      <c r="AH1495">
        <v>-0.37607048111879499</v>
      </c>
      <c r="AI1495">
        <v>0.24456414000292601</v>
      </c>
      <c r="AJ1495">
        <v>0.78121606160956403</v>
      </c>
      <c r="AK1495">
        <v>-24.358491582023699</v>
      </c>
    </row>
    <row r="1496" spans="1:37" x14ac:dyDescent="0.2">
      <c r="A1496" t="s">
        <v>5161</v>
      </c>
      <c r="B1496">
        <v>11547509</v>
      </c>
      <c r="C1496">
        <v>11547662</v>
      </c>
      <c r="D1496">
        <v>154</v>
      </c>
      <c r="E1496" t="s">
        <v>5306</v>
      </c>
      <c r="F1496">
        <v>10</v>
      </c>
      <c r="G1496" t="s">
        <v>5307</v>
      </c>
      <c r="H1496" t="s">
        <v>30987</v>
      </c>
      <c r="I1496">
        <v>12</v>
      </c>
      <c r="J1496">
        <v>11548030</v>
      </c>
      <c r="K1496">
        <v>11564403</v>
      </c>
      <c r="L1496">
        <v>16374</v>
      </c>
      <c r="M1496">
        <v>1</v>
      </c>
      <c r="N1496">
        <v>338817</v>
      </c>
      <c r="O1496" t="s">
        <v>5303</v>
      </c>
      <c r="P1496">
        <v>-368</v>
      </c>
      <c r="Q1496" t="s">
        <v>5304</v>
      </c>
      <c r="R1496" t="s">
        <v>5305</v>
      </c>
      <c r="S1496" t="s">
        <v>32150</v>
      </c>
      <c r="T1496">
        <v>1</v>
      </c>
      <c r="U1496">
        <v>1</v>
      </c>
      <c r="V1496">
        <v>-0.52796624834041594</v>
      </c>
      <c r="W1496">
        <v>0.20525741147413201</v>
      </c>
      <c r="X1496">
        <v>0.704072456322962</v>
      </c>
      <c r="Y1496">
        <v>-24.710991613345499</v>
      </c>
      <c r="Z1496">
        <v>0.96726857278496403</v>
      </c>
      <c r="AA1496">
        <v>0.99919698600769702</v>
      </c>
      <c r="AB1496">
        <v>-0.133982991031873</v>
      </c>
      <c r="AC1496">
        <v>0.32081866871113202</v>
      </c>
      <c r="AD1496">
        <v>0.68773325147593101</v>
      </c>
      <c r="AE1496">
        <v>-1.41064329305791</v>
      </c>
      <c r="AF1496">
        <v>0.98343762640780896</v>
      </c>
      <c r="AG1496">
        <v>1</v>
      </c>
      <c r="AH1496">
        <v>-0.621206439740842</v>
      </c>
      <c r="AI1496">
        <v>0.24456414000292601</v>
      </c>
      <c r="AJ1496">
        <v>0.78121606160956403</v>
      </c>
      <c r="AK1496">
        <v>-24.539525270395199</v>
      </c>
    </row>
    <row r="1497" spans="1:37" x14ac:dyDescent="0.2">
      <c r="A1497" t="s">
        <v>5161</v>
      </c>
      <c r="B1497">
        <v>11547662</v>
      </c>
      <c r="C1497">
        <v>11547815</v>
      </c>
      <c r="D1497">
        <v>154</v>
      </c>
      <c r="E1497" t="s">
        <v>5308</v>
      </c>
      <c r="F1497">
        <v>2</v>
      </c>
      <c r="G1497" t="s">
        <v>5309</v>
      </c>
      <c r="H1497" t="s">
        <v>30987</v>
      </c>
      <c r="I1497">
        <v>12</v>
      </c>
      <c r="J1497">
        <v>11548030</v>
      </c>
      <c r="K1497">
        <v>11564403</v>
      </c>
      <c r="L1497">
        <v>16374</v>
      </c>
      <c r="M1497">
        <v>1</v>
      </c>
      <c r="N1497">
        <v>338817</v>
      </c>
      <c r="O1497" t="s">
        <v>5303</v>
      </c>
      <c r="P1497">
        <v>-215</v>
      </c>
      <c r="Q1497" t="s">
        <v>5304</v>
      </c>
      <c r="R1497" t="s">
        <v>5305</v>
      </c>
      <c r="S1497" t="s">
        <v>32150</v>
      </c>
      <c r="T1497">
        <v>0.97213403838398904</v>
      </c>
      <c r="U1497">
        <v>1</v>
      </c>
      <c r="V1497">
        <v>0.27938861398366999</v>
      </c>
      <c r="W1497">
        <v>0.20525741147413201</v>
      </c>
      <c r="X1497">
        <v>0.704072456322962</v>
      </c>
      <c r="Y1497">
        <v>-24.280294444712801</v>
      </c>
      <c r="Z1497">
        <v>0.93459220503170903</v>
      </c>
      <c r="AA1497">
        <v>0.99919698600769702</v>
      </c>
      <c r="AB1497">
        <v>0.67337187129221399</v>
      </c>
      <c r="AC1497">
        <v>0.32081866871113202</v>
      </c>
      <c r="AD1497">
        <v>0.68773325147593101</v>
      </c>
      <c r="AE1497">
        <v>-0.97994612442528195</v>
      </c>
      <c r="AF1497">
        <v>1</v>
      </c>
      <c r="AG1497">
        <v>1</v>
      </c>
      <c r="AH1497">
        <v>-0.27945290463679101</v>
      </c>
      <c r="AI1497">
        <v>0.24456414000292601</v>
      </c>
      <c r="AJ1497">
        <v>0.78121606160956403</v>
      </c>
      <c r="AK1497">
        <v>-24.289400947460599</v>
      </c>
    </row>
    <row r="1498" spans="1:37" x14ac:dyDescent="0.2">
      <c r="A1498" t="s">
        <v>5161</v>
      </c>
      <c r="B1498">
        <v>11910352</v>
      </c>
      <c r="C1498">
        <v>11910541</v>
      </c>
      <c r="D1498">
        <v>190</v>
      </c>
      <c r="E1498" t="s">
        <v>5310</v>
      </c>
      <c r="F1498">
        <v>5</v>
      </c>
      <c r="G1498" t="s">
        <v>5311</v>
      </c>
      <c r="H1498" t="s">
        <v>31000</v>
      </c>
      <c r="I1498">
        <v>12</v>
      </c>
      <c r="J1498">
        <v>11885937</v>
      </c>
      <c r="K1498">
        <v>11891610</v>
      </c>
      <c r="L1498">
        <v>5674</v>
      </c>
      <c r="M1498">
        <v>1</v>
      </c>
      <c r="N1498">
        <v>2120</v>
      </c>
      <c r="O1498" t="s">
        <v>5312</v>
      </c>
      <c r="P1498">
        <v>24415</v>
      </c>
      <c r="Q1498" t="s">
        <v>5313</v>
      </c>
      <c r="R1498" t="s">
        <v>5314</v>
      </c>
      <c r="S1498" t="s">
        <v>32151</v>
      </c>
      <c r="T1498" t="s">
        <v>40</v>
      </c>
      <c r="U1498" t="s">
        <v>40</v>
      </c>
      <c r="V1498">
        <v>0</v>
      </c>
      <c r="W1498" t="s">
        <v>40</v>
      </c>
      <c r="X1498" t="s">
        <v>40</v>
      </c>
      <c r="Y1498">
        <v>0</v>
      </c>
      <c r="Z1498" t="s">
        <v>40</v>
      </c>
      <c r="AA1498" t="s">
        <v>40</v>
      </c>
      <c r="AB1498">
        <v>0</v>
      </c>
      <c r="AC1498" t="s">
        <v>40</v>
      </c>
      <c r="AD1498" t="s">
        <v>40</v>
      </c>
      <c r="AE1498">
        <v>0</v>
      </c>
      <c r="AF1498" t="s">
        <v>40</v>
      </c>
      <c r="AG1498" t="s">
        <v>40</v>
      </c>
      <c r="AH1498">
        <v>0</v>
      </c>
      <c r="AI1498" t="s">
        <v>40</v>
      </c>
      <c r="AJ1498" t="s">
        <v>40</v>
      </c>
      <c r="AK1498">
        <v>0</v>
      </c>
    </row>
    <row r="1499" spans="1:37" x14ac:dyDescent="0.2">
      <c r="A1499" t="s">
        <v>5161</v>
      </c>
      <c r="B1499">
        <v>12005749</v>
      </c>
      <c r="C1499">
        <v>12005919</v>
      </c>
      <c r="D1499">
        <v>171</v>
      </c>
      <c r="E1499" t="s">
        <v>5315</v>
      </c>
      <c r="F1499">
        <v>1</v>
      </c>
      <c r="G1499" t="s">
        <v>5316</v>
      </c>
      <c r="H1499" t="s">
        <v>31000</v>
      </c>
      <c r="I1499">
        <v>12</v>
      </c>
      <c r="J1499">
        <v>12049844</v>
      </c>
      <c r="K1499">
        <v>12099684</v>
      </c>
      <c r="L1499">
        <v>49841</v>
      </c>
      <c r="M1499">
        <v>1</v>
      </c>
      <c r="N1499">
        <v>79370</v>
      </c>
      <c r="O1499" t="s">
        <v>5317</v>
      </c>
      <c r="P1499">
        <v>-43925</v>
      </c>
      <c r="Q1499" t="s">
        <v>5318</v>
      </c>
      <c r="R1499" t="s">
        <v>5319</v>
      </c>
      <c r="S1499" t="s">
        <v>32152</v>
      </c>
      <c r="T1499">
        <v>0.97213403838398904</v>
      </c>
      <c r="U1499">
        <v>1</v>
      </c>
      <c r="V1499">
        <v>1.5888516604166001</v>
      </c>
      <c r="W1499">
        <v>0.94541066367716797</v>
      </c>
      <c r="X1499">
        <v>0.95159051474143896</v>
      </c>
      <c r="Y1499">
        <v>-1.2428279776317299</v>
      </c>
      <c r="Z1499">
        <v>0.69013698642955401</v>
      </c>
      <c r="AA1499">
        <v>0.84521697243271998</v>
      </c>
      <c r="AB1499">
        <v>0.62537772736202002</v>
      </c>
      <c r="AC1499">
        <v>0.71753805159658501</v>
      </c>
      <c r="AD1499">
        <v>0.87989882095915395</v>
      </c>
      <c r="AE1499">
        <v>-2.2428274306727101</v>
      </c>
      <c r="AF1499">
        <v>0.61410715005536498</v>
      </c>
      <c r="AG1499">
        <v>0.80674443595273604</v>
      </c>
      <c r="AH1499">
        <v>2.5184617855662101</v>
      </c>
      <c r="AI1499">
        <v>0.59609816080359102</v>
      </c>
      <c r="AJ1499">
        <v>0.78121606160956403</v>
      </c>
      <c r="AK1499">
        <v>-0.37407270183028601</v>
      </c>
    </row>
    <row r="1500" spans="1:37" x14ac:dyDescent="0.2">
      <c r="A1500" t="s">
        <v>5161</v>
      </c>
      <c r="B1500">
        <v>12005919</v>
      </c>
      <c r="C1500">
        <v>12006089</v>
      </c>
      <c r="D1500">
        <v>171</v>
      </c>
      <c r="E1500" t="s">
        <v>5320</v>
      </c>
      <c r="F1500">
        <v>9</v>
      </c>
      <c r="G1500" t="s">
        <v>5321</v>
      </c>
      <c r="H1500" t="s">
        <v>31000</v>
      </c>
      <c r="I1500">
        <v>12</v>
      </c>
      <c r="J1500">
        <v>12049844</v>
      </c>
      <c r="K1500">
        <v>12099684</v>
      </c>
      <c r="L1500">
        <v>49841</v>
      </c>
      <c r="M1500">
        <v>1</v>
      </c>
      <c r="N1500">
        <v>79370</v>
      </c>
      <c r="O1500" t="s">
        <v>5317</v>
      </c>
      <c r="P1500">
        <v>-43755</v>
      </c>
      <c r="Q1500" t="s">
        <v>5318</v>
      </c>
      <c r="R1500" t="s">
        <v>5319</v>
      </c>
      <c r="S1500" t="s">
        <v>32152</v>
      </c>
      <c r="T1500">
        <v>0.97213403838398904</v>
      </c>
      <c r="U1500">
        <v>1</v>
      </c>
      <c r="V1500">
        <v>1.5888516604166001</v>
      </c>
      <c r="W1500">
        <v>0.94541066367716797</v>
      </c>
      <c r="X1500">
        <v>0.95159051474143896</v>
      </c>
      <c r="Y1500">
        <v>-1.2428279776317299</v>
      </c>
      <c r="Z1500">
        <v>0.69013698642955401</v>
      </c>
      <c r="AA1500">
        <v>0.84521697243271998</v>
      </c>
      <c r="AB1500">
        <v>0.62537772736202002</v>
      </c>
      <c r="AC1500">
        <v>0.71753805159658501</v>
      </c>
      <c r="AD1500">
        <v>0.87989882095915395</v>
      </c>
      <c r="AE1500">
        <v>-2.2428274306727101</v>
      </c>
      <c r="AF1500">
        <v>0.61410715005536498</v>
      </c>
      <c r="AG1500">
        <v>0.80674443595273604</v>
      </c>
      <c r="AH1500">
        <v>2.5184617855662101</v>
      </c>
      <c r="AI1500">
        <v>0.59609816080359102</v>
      </c>
      <c r="AJ1500">
        <v>0.78121606160956403</v>
      </c>
      <c r="AK1500">
        <v>-0.37407270183028601</v>
      </c>
    </row>
    <row r="1501" spans="1:37" x14ac:dyDescent="0.2">
      <c r="A1501" t="s">
        <v>5161</v>
      </c>
      <c r="B1501">
        <v>12100277</v>
      </c>
      <c r="C1501">
        <v>12100419</v>
      </c>
      <c r="D1501">
        <v>143</v>
      </c>
      <c r="E1501" t="s">
        <v>5322</v>
      </c>
      <c r="F1501">
        <v>5</v>
      </c>
      <c r="G1501" t="s">
        <v>5323</v>
      </c>
      <c r="H1501" t="s">
        <v>32153</v>
      </c>
      <c r="I1501">
        <v>12</v>
      </c>
      <c r="J1501">
        <v>12111952</v>
      </c>
      <c r="K1501">
        <v>12112036</v>
      </c>
      <c r="L1501">
        <v>85</v>
      </c>
      <c r="M1501">
        <v>1</v>
      </c>
      <c r="N1501">
        <v>103504734</v>
      </c>
      <c r="O1501" t="s">
        <v>5324</v>
      </c>
      <c r="P1501">
        <v>-11533</v>
      </c>
      <c r="Q1501" t="s">
        <v>5325</v>
      </c>
      <c r="R1501" t="s">
        <v>5326</v>
      </c>
      <c r="S1501" t="s">
        <v>32154</v>
      </c>
      <c r="T1501">
        <v>0.43615558748806299</v>
      </c>
      <c r="U1501">
        <v>0.71741633485783896</v>
      </c>
      <c r="V1501">
        <v>0.89058108719344597</v>
      </c>
      <c r="W1501">
        <v>0.90703434827220097</v>
      </c>
      <c r="X1501">
        <v>0.95159051474143896</v>
      </c>
      <c r="Y1501">
        <v>-0.347993298801068</v>
      </c>
      <c r="Z1501">
        <v>0.93811147114734394</v>
      </c>
      <c r="AA1501">
        <v>0.99919698600769702</v>
      </c>
      <c r="AB1501">
        <v>0.24303823601021399</v>
      </c>
      <c r="AC1501">
        <v>0.69163237408144196</v>
      </c>
      <c r="AD1501">
        <v>0.87989882095915395</v>
      </c>
      <c r="AE1501">
        <v>0.29110697792228402</v>
      </c>
      <c r="AF1501">
        <v>0.15406800024301601</v>
      </c>
      <c r="AG1501">
        <v>0.68151250837662902</v>
      </c>
      <c r="AH1501">
        <v>1.3019031827084899</v>
      </c>
      <c r="AI1501">
        <v>0.56721126670495003</v>
      </c>
      <c r="AJ1501">
        <v>0.78121606160956403</v>
      </c>
      <c r="AK1501">
        <v>-0.72566299930463896</v>
      </c>
    </row>
    <row r="1502" spans="1:37" x14ac:dyDescent="0.2">
      <c r="A1502" t="s">
        <v>5161</v>
      </c>
      <c r="B1502">
        <v>12593213</v>
      </c>
      <c r="C1502">
        <v>12593364</v>
      </c>
      <c r="D1502">
        <v>152</v>
      </c>
      <c r="E1502" t="s">
        <v>5327</v>
      </c>
      <c r="F1502">
        <v>1</v>
      </c>
      <c r="G1502" t="s">
        <v>5328</v>
      </c>
      <c r="H1502" t="s">
        <v>31000</v>
      </c>
      <c r="I1502">
        <v>12</v>
      </c>
      <c r="J1502">
        <v>12611827</v>
      </c>
      <c r="K1502">
        <v>12637574</v>
      </c>
      <c r="L1502">
        <v>25748</v>
      </c>
      <c r="M1502">
        <v>1</v>
      </c>
      <c r="N1502">
        <v>1389</v>
      </c>
      <c r="O1502" t="s">
        <v>5329</v>
      </c>
      <c r="P1502">
        <v>-18463</v>
      </c>
      <c r="Q1502" t="s">
        <v>5330</v>
      </c>
      <c r="R1502" t="s">
        <v>5331</v>
      </c>
      <c r="S1502" t="s">
        <v>32155</v>
      </c>
      <c r="T1502">
        <v>0.35387198439864398</v>
      </c>
      <c r="U1502">
        <v>0.603102917160658</v>
      </c>
      <c r="V1502">
        <v>-24.067505032761702</v>
      </c>
      <c r="W1502">
        <v>0.49709177864118298</v>
      </c>
      <c r="X1502">
        <v>0.78363289935355196</v>
      </c>
      <c r="Y1502">
        <v>0.78908390921516203</v>
      </c>
      <c r="Z1502">
        <v>1</v>
      </c>
      <c r="AA1502">
        <v>1</v>
      </c>
      <c r="AB1502">
        <v>-0.37963526691692101</v>
      </c>
      <c r="AC1502">
        <v>0.92091778829119397</v>
      </c>
      <c r="AD1502">
        <v>0.94068432309766403</v>
      </c>
      <c r="AE1502">
        <v>-0.210916038772759</v>
      </c>
      <c r="AF1502">
        <v>0.22065000948199101</v>
      </c>
      <c r="AG1502">
        <v>0.68151250837662902</v>
      </c>
      <c r="AH1502">
        <v>-24.4173413867818</v>
      </c>
      <c r="AI1502">
        <v>0.197630579561902</v>
      </c>
      <c r="AJ1502">
        <v>0.78121606160956403</v>
      </c>
      <c r="AK1502">
        <v>1.6578393016917901</v>
      </c>
    </row>
    <row r="1503" spans="1:37" x14ac:dyDescent="0.2">
      <c r="A1503" t="s">
        <v>5161</v>
      </c>
      <c r="B1503">
        <v>12988981</v>
      </c>
      <c r="C1503">
        <v>12989268</v>
      </c>
      <c r="D1503">
        <v>288</v>
      </c>
      <c r="E1503" t="s">
        <v>5332</v>
      </c>
      <c r="F1503">
        <v>1</v>
      </c>
      <c r="G1503" t="s">
        <v>5333</v>
      </c>
      <c r="H1503" t="s">
        <v>30987</v>
      </c>
      <c r="I1503">
        <v>12</v>
      </c>
      <c r="J1503">
        <v>12983461</v>
      </c>
      <c r="K1503">
        <v>12989280</v>
      </c>
      <c r="L1503">
        <v>5820</v>
      </c>
      <c r="M1503">
        <v>2</v>
      </c>
      <c r="N1503">
        <v>50865</v>
      </c>
      <c r="O1503" t="s">
        <v>5334</v>
      </c>
      <c r="P1503">
        <v>12</v>
      </c>
      <c r="Q1503" t="s">
        <v>5335</v>
      </c>
      <c r="R1503" t="s">
        <v>5336</v>
      </c>
      <c r="S1503" t="s">
        <v>32156</v>
      </c>
      <c r="T1503">
        <v>0.17308923567461099</v>
      </c>
      <c r="U1503">
        <v>0.603102917160658</v>
      </c>
      <c r="V1503">
        <v>-25.239465007508301</v>
      </c>
      <c r="W1503">
        <v>0.29261482077562401</v>
      </c>
      <c r="X1503">
        <v>0.704072456322962</v>
      </c>
      <c r="Y1503">
        <v>24.7709793713869</v>
      </c>
      <c r="Z1503">
        <v>5.50355599158565E-2</v>
      </c>
      <c r="AA1503">
        <v>0.72610664078822296</v>
      </c>
      <c r="AB1503">
        <v>-25.239465007508301</v>
      </c>
      <c r="AC1503">
        <v>0.27780950890804001</v>
      </c>
      <c r="AD1503">
        <v>0.68253123924728298</v>
      </c>
      <c r="AE1503">
        <v>24.383854946326199</v>
      </c>
      <c r="AF1503">
        <v>0.32549523997010099</v>
      </c>
      <c r="AG1503">
        <v>0.70473078222419605</v>
      </c>
      <c r="AH1503">
        <v>-24.309854368351001</v>
      </c>
      <c r="AI1503">
        <v>0.56157887380500204</v>
      </c>
      <c r="AJ1503">
        <v>0.78121606160956403</v>
      </c>
      <c r="AK1503">
        <v>2.0622203033862401</v>
      </c>
    </row>
    <row r="1504" spans="1:37" x14ac:dyDescent="0.2">
      <c r="A1504" t="s">
        <v>5161</v>
      </c>
      <c r="B1504">
        <v>13043505</v>
      </c>
      <c r="C1504">
        <v>13043647</v>
      </c>
      <c r="D1504">
        <v>143</v>
      </c>
      <c r="E1504" t="s">
        <v>5337</v>
      </c>
      <c r="F1504">
        <v>2</v>
      </c>
      <c r="G1504" t="s">
        <v>5338</v>
      </c>
      <c r="H1504" t="s">
        <v>30987</v>
      </c>
      <c r="I1504">
        <v>12</v>
      </c>
      <c r="J1504">
        <v>13044381</v>
      </c>
      <c r="K1504">
        <v>13083449</v>
      </c>
      <c r="L1504">
        <v>39069</v>
      </c>
      <c r="M1504">
        <v>1</v>
      </c>
      <c r="N1504">
        <v>57613</v>
      </c>
      <c r="O1504" t="s">
        <v>5339</v>
      </c>
      <c r="P1504">
        <v>-734</v>
      </c>
      <c r="Q1504" t="s">
        <v>5340</v>
      </c>
      <c r="R1504" t="s">
        <v>5341</v>
      </c>
      <c r="S1504" t="s">
        <v>32157</v>
      </c>
      <c r="T1504">
        <v>0.97213403838398904</v>
      </c>
      <c r="U1504">
        <v>1</v>
      </c>
      <c r="V1504">
        <v>2.84737470798582</v>
      </c>
      <c r="W1504">
        <v>0.428214032775322</v>
      </c>
      <c r="X1504">
        <v>0.73460997439807996</v>
      </c>
      <c r="Y1504">
        <v>4.21084119733381</v>
      </c>
      <c r="Z1504">
        <v>0.69013698642955401</v>
      </c>
      <c r="AA1504">
        <v>0.84521697243271998</v>
      </c>
      <c r="AB1504">
        <v>1.8839006935534599</v>
      </c>
      <c r="AC1504">
        <v>0.85817338719172098</v>
      </c>
      <c r="AD1504">
        <v>0.94068432309766403</v>
      </c>
      <c r="AE1504">
        <v>3.2108412464159302</v>
      </c>
      <c r="AF1504">
        <v>0.61410715005536498</v>
      </c>
      <c r="AG1504">
        <v>0.80674443595273604</v>
      </c>
      <c r="AH1504">
        <v>3.77698462926978</v>
      </c>
      <c r="AI1504">
        <v>0.170234813229591</v>
      </c>
      <c r="AJ1504">
        <v>0.78121606160956403</v>
      </c>
      <c r="AK1504">
        <v>5.0795959132309498</v>
      </c>
    </row>
    <row r="1505" spans="1:37" x14ac:dyDescent="0.2">
      <c r="A1505" t="s">
        <v>5161</v>
      </c>
      <c r="B1505">
        <v>13287494</v>
      </c>
      <c r="C1505">
        <v>13287646</v>
      </c>
      <c r="D1505">
        <v>153</v>
      </c>
      <c r="E1505" t="s">
        <v>5342</v>
      </c>
      <c r="F1505">
        <v>2</v>
      </c>
      <c r="G1505" t="s">
        <v>5343</v>
      </c>
      <c r="H1505" t="s">
        <v>31000</v>
      </c>
      <c r="I1505">
        <v>12</v>
      </c>
      <c r="J1505">
        <v>13213452</v>
      </c>
      <c r="K1505">
        <v>13214365</v>
      </c>
      <c r="L1505">
        <v>914</v>
      </c>
      <c r="M1505">
        <v>1</v>
      </c>
      <c r="N1505">
        <v>2012</v>
      </c>
      <c r="O1505" t="s">
        <v>5344</v>
      </c>
      <c r="P1505">
        <v>74042</v>
      </c>
      <c r="Q1505" t="s">
        <v>5345</v>
      </c>
      <c r="R1505" t="s">
        <v>5346</v>
      </c>
      <c r="S1505" t="s">
        <v>32158</v>
      </c>
      <c r="T1505">
        <v>0.97213403838398904</v>
      </c>
      <c r="U1505">
        <v>1</v>
      </c>
      <c r="V1505">
        <v>0.15334467734864099</v>
      </c>
      <c r="W1505" t="s">
        <v>40</v>
      </c>
      <c r="X1505" t="s">
        <v>40</v>
      </c>
      <c r="Y1505">
        <v>0</v>
      </c>
      <c r="Z1505">
        <v>0.69013698642955401</v>
      </c>
      <c r="AA1505">
        <v>0.84521697243271998</v>
      </c>
      <c r="AB1505">
        <v>-0.81012936190398199</v>
      </c>
      <c r="AC1505">
        <v>0.27780950890804001</v>
      </c>
      <c r="AD1505">
        <v>0.68253123924728298</v>
      </c>
      <c r="AE1505">
        <v>23.980568449046501</v>
      </c>
      <c r="AF1505">
        <v>0.61410715005536498</v>
      </c>
      <c r="AG1505">
        <v>0.80674443595273604</v>
      </c>
      <c r="AH1505">
        <v>1.08295525972065</v>
      </c>
      <c r="AI1505">
        <v>0.35038410267202102</v>
      </c>
      <c r="AJ1505">
        <v>0.78121606160956403</v>
      </c>
      <c r="AK1505">
        <v>-23.836178548885801</v>
      </c>
    </row>
    <row r="1506" spans="1:37" x14ac:dyDescent="0.2">
      <c r="A1506" t="s">
        <v>5161</v>
      </c>
      <c r="B1506">
        <v>13287739</v>
      </c>
      <c r="C1506">
        <v>13288039</v>
      </c>
      <c r="D1506">
        <v>301</v>
      </c>
      <c r="E1506" t="s">
        <v>5347</v>
      </c>
      <c r="F1506">
        <v>3</v>
      </c>
      <c r="G1506" t="s">
        <v>5348</v>
      </c>
      <c r="H1506" t="s">
        <v>31000</v>
      </c>
      <c r="I1506">
        <v>12</v>
      </c>
      <c r="J1506">
        <v>13213452</v>
      </c>
      <c r="K1506">
        <v>13214365</v>
      </c>
      <c r="L1506">
        <v>914</v>
      </c>
      <c r="M1506">
        <v>1</v>
      </c>
      <c r="N1506">
        <v>2012</v>
      </c>
      <c r="O1506" t="s">
        <v>5344</v>
      </c>
      <c r="P1506">
        <v>74287</v>
      </c>
      <c r="Q1506" t="s">
        <v>5345</v>
      </c>
      <c r="R1506" t="s">
        <v>5346</v>
      </c>
      <c r="S1506" t="s">
        <v>32158</v>
      </c>
      <c r="T1506">
        <v>1</v>
      </c>
      <c r="U1506">
        <v>1</v>
      </c>
      <c r="V1506">
        <v>1.5841161794777899E-2</v>
      </c>
      <c r="W1506" t="s">
        <v>40</v>
      </c>
      <c r="X1506" t="s">
        <v>40</v>
      </c>
      <c r="Y1506">
        <v>0</v>
      </c>
      <c r="Z1506">
        <v>0.65379035313853895</v>
      </c>
      <c r="AA1506">
        <v>0.84521697243271998</v>
      </c>
      <c r="AB1506">
        <v>-0.94763280685597095</v>
      </c>
      <c r="AC1506">
        <v>0.27780950890804001</v>
      </c>
      <c r="AD1506">
        <v>0.68253123924728298</v>
      </c>
      <c r="AE1506">
        <v>23.1745127881426</v>
      </c>
      <c r="AF1506">
        <v>0.64997455747578503</v>
      </c>
      <c r="AG1506">
        <v>0.80674443595273604</v>
      </c>
      <c r="AH1506">
        <v>0.94545168434239601</v>
      </c>
      <c r="AI1506">
        <v>0.35038410267202102</v>
      </c>
      <c r="AJ1506">
        <v>0.78121606160956403</v>
      </c>
      <c r="AK1506">
        <v>-23.030122894848301</v>
      </c>
    </row>
    <row r="1507" spans="1:37" x14ac:dyDescent="0.2">
      <c r="A1507" t="s">
        <v>5161</v>
      </c>
      <c r="B1507">
        <v>14164547</v>
      </c>
      <c r="C1507">
        <v>14164820</v>
      </c>
      <c r="D1507">
        <v>274</v>
      </c>
      <c r="E1507" t="s">
        <v>5349</v>
      </c>
      <c r="F1507">
        <v>13</v>
      </c>
      <c r="G1507" t="s">
        <v>5350</v>
      </c>
      <c r="H1507" t="s">
        <v>31000</v>
      </c>
      <c r="I1507">
        <v>12</v>
      </c>
      <c r="J1507">
        <v>13615599</v>
      </c>
      <c r="K1507">
        <v>13982002</v>
      </c>
      <c r="L1507">
        <v>366404</v>
      </c>
      <c r="M1507">
        <v>2</v>
      </c>
      <c r="N1507">
        <v>2904</v>
      </c>
      <c r="O1507" t="s">
        <v>5351</v>
      </c>
      <c r="P1507">
        <v>-182545</v>
      </c>
      <c r="Q1507" t="s">
        <v>5352</v>
      </c>
      <c r="R1507" t="s">
        <v>5353</v>
      </c>
      <c r="S1507" t="s">
        <v>32159</v>
      </c>
      <c r="T1507">
        <v>0.17308923567461099</v>
      </c>
      <c r="U1507">
        <v>0.603102917160658</v>
      </c>
      <c r="V1507">
        <v>-25.857739645174998</v>
      </c>
      <c r="W1507">
        <v>0.38920677604595899</v>
      </c>
      <c r="X1507">
        <v>0.704072456322962</v>
      </c>
      <c r="Y1507">
        <v>-24.8010255451094</v>
      </c>
      <c r="Z1507">
        <v>5.50355599158565E-2</v>
      </c>
      <c r="AA1507">
        <v>0.72610664078822296</v>
      </c>
      <c r="AB1507">
        <v>-25.857739645174998</v>
      </c>
      <c r="AC1507">
        <v>0.71753805159658501</v>
      </c>
      <c r="AD1507">
        <v>0.87989882095915395</v>
      </c>
      <c r="AE1507">
        <v>-0.87748735966420899</v>
      </c>
      <c r="AF1507">
        <v>0.32549523997010099</v>
      </c>
      <c r="AG1507">
        <v>0.70473078222419605</v>
      </c>
      <c r="AH1507">
        <v>-24.9281289945325</v>
      </c>
      <c r="AI1507">
        <v>0.35038410267202102</v>
      </c>
      <c r="AJ1507">
        <v>0.78121606160956403</v>
      </c>
      <c r="AK1507">
        <v>-24.857739668900699</v>
      </c>
    </row>
    <row r="1508" spans="1:37" x14ac:dyDescent="0.2">
      <c r="A1508" t="s">
        <v>5161</v>
      </c>
      <c r="B1508">
        <v>14320211</v>
      </c>
      <c r="C1508">
        <v>14320358</v>
      </c>
      <c r="D1508">
        <v>148</v>
      </c>
      <c r="E1508" t="s">
        <v>5354</v>
      </c>
      <c r="F1508">
        <v>12</v>
      </c>
      <c r="G1508" t="s">
        <v>5355</v>
      </c>
      <c r="H1508" t="s">
        <v>31000</v>
      </c>
      <c r="I1508">
        <v>12</v>
      </c>
      <c r="J1508">
        <v>14365676</v>
      </c>
      <c r="K1508">
        <v>14460567</v>
      </c>
      <c r="L1508">
        <v>94892</v>
      </c>
      <c r="M1508">
        <v>1</v>
      </c>
      <c r="N1508">
        <v>55729</v>
      </c>
      <c r="O1508" t="s">
        <v>5356</v>
      </c>
      <c r="P1508">
        <v>-45318</v>
      </c>
      <c r="Q1508" t="s">
        <v>5357</v>
      </c>
      <c r="R1508" t="s">
        <v>5358</v>
      </c>
      <c r="S1508" t="s">
        <v>32160</v>
      </c>
      <c r="T1508">
        <v>0.152084254673993</v>
      </c>
      <c r="U1508">
        <v>0.603102917160658</v>
      </c>
      <c r="V1508">
        <v>23.757349007829902</v>
      </c>
      <c r="W1508">
        <v>0.49709177864118298</v>
      </c>
      <c r="X1508">
        <v>0.78363289935355196</v>
      </c>
      <c r="Y1508">
        <v>0.86145210087109603</v>
      </c>
      <c r="Z1508">
        <v>0.136920528570767</v>
      </c>
      <c r="AA1508">
        <v>0.72610664078822296</v>
      </c>
      <c r="AB1508">
        <v>24.5068111779484</v>
      </c>
      <c r="AC1508">
        <v>0.63966253792798</v>
      </c>
      <c r="AD1508">
        <v>0.87989882095915395</v>
      </c>
      <c r="AE1508">
        <v>-5.17302524099384E-2</v>
      </c>
      <c r="AF1508">
        <v>0.52568734144070195</v>
      </c>
      <c r="AG1508">
        <v>0.80674443595273604</v>
      </c>
      <c r="AH1508">
        <v>-0.18794110120527699</v>
      </c>
      <c r="AI1508">
        <v>0.414159359489496</v>
      </c>
      <c r="AJ1508">
        <v>0.78121606160956403</v>
      </c>
      <c r="AK1508">
        <v>1.60179197814313</v>
      </c>
    </row>
    <row r="1509" spans="1:37" x14ac:dyDescent="0.2">
      <c r="A1509" t="s">
        <v>5161</v>
      </c>
      <c r="B1509">
        <v>14320358</v>
      </c>
      <c r="C1509">
        <v>14320505</v>
      </c>
      <c r="D1509">
        <v>148</v>
      </c>
      <c r="E1509" t="s">
        <v>5359</v>
      </c>
      <c r="F1509">
        <v>9</v>
      </c>
      <c r="G1509" t="s">
        <v>5360</v>
      </c>
      <c r="H1509" t="s">
        <v>31000</v>
      </c>
      <c r="I1509">
        <v>12</v>
      </c>
      <c r="J1509">
        <v>14365676</v>
      </c>
      <c r="K1509">
        <v>14460567</v>
      </c>
      <c r="L1509">
        <v>94892</v>
      </c>
      <c r="M1509">
        <v>1</v>
      </c>
      <c r="N1509">
        <v>55729</v>
      </c>
      <c r="O1509" t="s">
        <v>5356</v>
      </c>
      <c r="P1509">
        <v>-45171</v>
      </c>
      <c r="Q1509" t="s">
        <v>5357</v>
      </c>
      <c r="R1509" t="s">
        <v>5358</v>
      </c>
      <c r="S1509" t="s">
        <v>32160</v>
      </c>
      <c r="T1509">
        <v>0.152084254673993</v>
      </c>
      <c r="U1509">
        <v>0.603102917160658</v>
      </c>
      <c r="V1509">
        <v>24.169730705136899</v>
      </c>
      <c r="W1509">
        <v>0.49709177864118298</v>
      </c>
      <c r="X1509">
        <v>0.78363289935355196</v>
      </c>
      <c r="Y1509">
        <v>1.0934245904350199</v>
      </c>
      <c r="Z1509">
        <v>0.136920528570767</v>
      </c>
      <c r="AA1509">
        <v>0.72610664078822296</v>
      </c>
      <c r="AB1509">
        <v>24.645535897228001</v>
      </c>
      <c r="AC1509">
        <v>0.63966253792798</v>
      </c>
      <c r="AD1509">
        <v>0.87989882095915395</v>
      </c>
      <c r="AE1509">
        <v>0.16767293927766</v>
      </c>
      <c r="AF1509">
        <v>0.50230584886502705</v>
      </c>
      <c r="AG1509">
        <v>0.80674443595273604</v>
      </c>
      <c r="AH1509">
        <v>0.22444059610172001</v>
      </c>
      <c r="AI1509">
        <v>0.414159359489496</v>
      </c>
      <c r="AJ1509">
        <v>0.78121606160956403</v>
      </c>
      <c r="AK1509">
        <v>1.8337644677070599</v>
      </c>
    </row>
    <row r="1510" spans="1:37" x14ac:dyDescent="0.2">
      <c r="A1510" t="s">
        <v>5161</v>
      </c>
      <c r="B1510">
        <v>14320505</v>
      </c>
      <c r="C1510">
        <v>14320652</v>
      </c>
      <c r="D1510">
        <v>148</v>
      </c>
      <c r="E1510" t="s">
        <v>5361</v>
      </c>
      <c r="F1510">
        <v>2</v>
      </c>
      <c r="G1510" t="s">
        <v>5362</v>
      </c>
      <c r="H1510" t="s">
        <v>31000</v>
      </c>
      <c r="I1510">
        <v>12</v>
      </c>
      <c r="J1510">
        <v>14365676</v>
      </c>
      <c r="K1510">
        <v>14460567</v>
      </c>
      <c r="L1510">
        <v>94892</v>
      </c>
      <c r="M1510">
        <v>1</v>
      </c>
      <c r="N1510">
        <v>55729</v>
      </c>
      <c r="O1510" t="s">
        <v>5356</v>
      </c>
      <c r="P1510">
        <v>-45024</v>
      </c>
      <c r="Q1510" t="s">
        <v>5357</v>
      </c>
      <c r="R1510" t="s">
        <v>5358</v>
      </c>
      <c r="S1510" t="s">
        <v>32160</v>
      </c>
      <c r="T1510">
        <v>0.152084254673993</v>
      </c>
      <c r="U1510">
        <v>0.603102917160658</v>
      </c>
      <c r="V1510">
        <v>24.169730705136899</v>
      </c>
      <c r="W1510">
        <v>0.46193634366738701</v>
      </c>
      <c r="X1510">
        <v>0.75726018452522603</v>
      </c>
      <c r="Y1510">
        <v>1.33079903324914</v>
      </c>
      <c r="Z1510">
        <v>0.136920528570767</v>
      </c>
      <c r="AA1510">
        <v>0.72610664078822296</v>
      </c>
      <c r="AB1510">
        <v>24.485223943557799</v>
      </c>
      <c r="AC1510">
        <v>0.615069744472027</v>
      </c>
      <c r="AD1510">
        <v>0.87989882095915395</v>
      </c>
      <c r="AE1510">
        <v>0.40940901427250098</v>
      </c>
      <c r="AF1510">
        <v>0.47948624871920598</v>
      </c>
      <c r="AG1510">
        <v>0.80674443595273604</v>
      </c>
      <c r="AH1510">
        <v>0.48736625430843</v>
      </c>
      <c r="AI1510">
        <v>0.393720794027765</v>
      </c>
      <c r="AJ1510">
        <v>0.78121606160956403</v>
      </c>
      <c r="AK1510">
        <v>2.0407447741834202</v>
      </c>
    </row>
    <row r="1511" spans="1:37" x14ac:dyDescent="0.2">
      <c r="A1511" t="s">
        <v>5161</v>
      </c>
      <c r="B1511">
        <v>16057589</v>
      </c>
      <c r="C1511">
        <v>16057766</v>
      </c>
      <c r="D1511">
        <v>178</v>
      </c>
      <c r="E1511" t="s">
        <v>5363</v>
      </c>
      <c r="F1511">
        <v>13</v>
      </c>
      <c r="G1511" t="s">
        <v>5364</v>
      </c>
      <c r="H1511" t="s">
        <v>31000</v>
      </c>
      <c r="I1511">
        <v>12</v>
      </c>
      <c r="J1511">
        <v>15985172</v>
      </c>
      <c r="K1511">
        <v>16036340</v>
      </c>
      <c r="L1511">
        <v>51169</v>
      </c>
      <c r="M1511">
        <v>1</v>
      </c>
      <c r="N1511">
        <v>51071</v>
      </c>
      <c r="O1511" t="s">
        <v>5365</v>
      </c>
      <c r="P1511">
        <v>72417</v>
      </c>
      <c r="Q1511" t="s">
        <v>5366</v>
      </c>
      <c r="R1511" t="s">
        <v>5367</v>
      </c>
      <c r="S1511" t="s">
        <v>32161</v>
      </c>
      <c r="T1511">
        <v>0.583211159830616</v>
      </c>
      <c r="U1511">
        <v>0.81360520874211995</v>
      </c>
      <c r="V1511">
        <v>-0.84904775974873303</v>
      </c>
      <c r="W1511">
        <v>0.49709177864118298</v>
      </c>
      <c r="X1511">
        <v>0.78363289935355196</v>
      </c>
      <c r="Y1511">
        <v>-0.64380266040430401</v>
      </c>
      <c r="Z1511">
        <v>1</v>
      </c>
      <c r="AA1511">
        <v>1</v>
      </c>
      <c r="AB1511">
        <v>-1.8125217417142601</v>
      </c>
      <c r="AC1511">
        <v>0.92091778829119397</v>
      </c>
      <c r="AD1511">
        <v>0.94068432309766403</v>
      </c>
      <c r="AE1511">
        <v>-1.6438025183949401</v>
      </c>
      <c r="AF1511">
        <v>0.23669707478149901</v>
      </c>
      <c r="AG1511">
        <v>0.69020448338054297</v>
      </c>
      <c r="AH1511">
        <v>8.0562837277347907E-2</v>
      </c>
      <c r="AI1511">
        <v>0.197630579561902</v>
      </c>
      <c r="AJ1511">
        <v>0.78121606160956403</v>
      </c>
      <c r="AK1511">
        <v>0.22495273123492199</v>
      </c>
    </row>
    <row r="1512" spans="1:37" x14ac:dyDescent="0.2">
      <c r="A1512" t="s">
        <v>5161</v>
      </c>
      <c r="B1512">
        <v>16057766</v>
      </c>
      <c r="C1512">
        <v>16057943</v>
      </c>
      <c r="D1512">
        <v>178</v>
      </c>
      <c r="E1512" t="s">
        <v>5368</v>
      </c>
      <c r="F1512">
        <v>4</v>
      </c>
      <c r="G1512" t="s">
        <v>5369</v>
      </c>
      <c r="H1512" t="s">
        <v>31000</v>
      </c>
      <c r="I1512">
        <v>12</v>
      </c>
      <c r="J1512">
        <v>15985172</v>
      </c>
      <c r="K1512">
        <v>16036340</v>
      </c>
      <c r="L1512">
        <v>51169</v>
      </c>
      <c r="M1512">
        <v>1</v>
      </c>
      <c r="N1512">
        <v>51071</v>
      </c>
      <c r="O1512" t="s">
        <v>5365</v>
      </c>
      <c r="P1512">
        <v>72594</v>
      </c>
      <c r="Q1512" t="s">
        <v>5366</v>
      </c>
      <c r="R1512" t="s">
        <v>5367</v>
      </c>
      <c r="S1512" t="s">
        <v>32161</v>
      </c>
      <c r="T1512">
        <v>0.583211159830616</v>
      </c>
      <c r="U1512">
        <v>0.81360520874211995</v>
      </c>
      <c r="V1512">
        <v>-0.84904775974873303</v>
      </c>
      <c r="W1512">
        <v>0.49709177864118298</v>
      </c>
      <c r="X1512">
        <v>0.78363289935355196</v>
      </c>
      <c r="Y1512">
        <v>-0.64380266040430401</v>
      </c>
      <c r="Z1512">
        <v>1</v>
      </c>
      <c r="AA1512">
        <v>1</v>
      </c>
      <c r="AB1512">
        <v>-1.8125217417142601</v>
      </c>
      <c r="AC1512">
        <v>0.92091778829119397</v>
      </c>
      <c r="AD1512">
        <v>0.94068432309766403</v>
      </c>
      <c r="AE1512">
        <v>-1.6438025183949401</v>
      </c>
      <c r="AF1512">
        <v>0.23669707478149901</v>
      </c>
      <c r="AG1512">
        <v>0.69020448338054297</v>
      </c>
      <c r="AH1512">
        <v>8.0562837277347907E-2</v>
      </c>
      <c r="AI1512">
        <v>0.197630579561902</v>
      </c>
      <c r="AJ1512">
        <v>0.78121606160956403</v>
      </c>
      <c r="AK1512">
        <v>0.22495273123492199</v>
      </c>
    </row>
    <row r="1513" spans="1:37" x14ac:dyDescent="0.2">
      <c r="A1513" t="s">
        <v>5161</v>
      </c>
      <c r="B1513">
        <v>16149599</v>
      </c>
      <c r="C1513">
        <v>16149741</v>
      </c>
      <c r="D1513">
        <v>143</v>
      </c>
      <c r="E1513" t="s">
        <v>5370</v>
      </c>
      <c r="F1513">
        <v>1</v>
      </c>
      <c r="G1513" t="s">
        <v>5371</v>
      </c>
      <c r="H1513" t="s">
        <v>31000</v>
      </c>
      <c r="I1513">
        <v>12</v>
      </c>
      <c r="J1513">
        <v>16188485</v>
      </c>
      <c r="K1513">
        <v>16277685</v>
      </c>
      <c r="L1513">
        <v>89201</v>
      </c>
      <c r="M1513">
        <v>2</v>
      </c>
      <c r="N1513">
        <v>729025</v>
      </c>
      <c r="O1513" t="s">
        <v>5372</v>
      </c>
      <c r="P1513">
        <v>127944</v>
      </c>
      <c r="Q1513" t="s">
        <v>5373</v>
      </c>
      <c r="R1513" t="s">
        <v>5374</v>
      </c>
      <c r="S1513" t="s">
        <v>32162</v>
      </c>
      <c r="T1513">
        <v>0.35387198439864398</v>
      </c>
      <c r="U1513">
        <v>0.603102917160658</v>
      </c>
      <c r="V1513">
        <v>-24.3835629976655</v>
      </c>
      <c r="W1513">
        <v>0.38920677604595899</v>
      </c>
      <c r="X1513">
        <v>0.704072456322962</v>
      </c>
      <c r="Y1513">
        <v>-24.252318470664999</v>
      </c>
      <c r="Z1513">
        <v>0.184235113180511</v>
      </c>
      <c r="AA1513">
        <v>0.72610664078822296</v>
      </c>
      <c r="AB1513">
        <v>-24.3835629976655</v>
      </c>
      <c r="AC1513">
        <v>0.21073619169722799</v>
      </c>
      <c r="AD1513">
        <v>0.68253123924728298</v>
      </c>
      <c r="AE1513">
        <v>-24.252318470664999</v>
      </c>
      <c r="AF1513">
        <v>0.501741946288212</v>
      </c>
      <c r="AG1513">
        <v>0.80674443595273604</v>
      </c>
      <c r="AH1513">
        <v>-23.453952385195201</v>
      </c>
      <c r="AI1513">
        <v>0.52399907623471598</v>
      </c>
      <c r="AJ1513">
        <v>0.78121606160956403</v>
      </c>
      <c r="AK1513">
        <v>-23.383563063581501</v>
      </c>
    </row>
    <row r="1514" spans="1:37" x14ac:dyDescent="0.2">
      <c r="A1514" t="s">
        <v>5161</v>
      </c>
      <c r="B1514">
        <v>17011399</v>
      </c>
      <c r="C1514">
        <v>17011686</v>
      </c>
      <c r="D1514">
        <v>288</v>
      </c>
      <c r="E1514" t="s">
        <v>5375</v>
      </c>
      <c r="F1514">
        <v>6</v>
      </c>
      <c r="G1514" t="s">
        <v>5376</v>
      </c>
      <c r="H1514" t="s">
        <v>31000</v>
      </c>
      <c r="I1514">
        <v>12</v>
      </c>
      <c r="J1514">
        <v>16551182</v>
      </c>
      <c r="K1514">
        <v>16610594</v>
      </c>
      <c r="L1514">
        <v>59413</v>
      </c>
      <c r="M1514">
        <v>2</v>
      </c>
      <c r="N1514">
        <v>55885</v>
      </c>
      <c r="O1514" t="s">
        <v>5377</v>
      </c>
      <c r="P1514">
        <v>-400805</v>
      </c>
      <c r="Q1514" t="s">
        <v>5378</v>
      </c>
      <c r="R1514" t="s">
        <v>5379</v>
      </c>
      <c r="S1514" t="s">
        <v>32163</v>
      </c>
      <c r="T1514">
        <v>0.90683629931930299</v>
      </c>
      <c r="U1514">
        <v>1</v>
      </c>
      <c r="V1514">
        <v>-0.10619766588931601</v>
      </c>
      <c r="W1514">
        <v>0.67236025923067899</v>
      </c>
      <c r="X1514">
        <v>0.95159051474143896</v>
      </c>
      <c r="Y1514">
        <v>-0.24210616820743</v>
      </c>
      <c r="Z1514">
        <v>0.63614705023426599</v>
      </c>
      <c r="AA1514">
        <v>0.84521697243271998</v>
      </c>
      <c r="AB1514">
        <v>-0.50812853175882</v>
      </c>
      <c r="AC1514">
        <v>0.52456424229540999</v>
      </c>
      <c r="AD1514">
        <v>0.87989882095915395</v>
      </c>
      <c r="AE1514">
        <v>-0.39410074788757998</v>
      </c>
      <c r="AF1514">
        <v>0.39009557293659602</v>
      </c>
      <c r="AG1514">
        <v>0.80674443595273604</v>
      </c>
      <c r="AH1514">
        <v>0.31647953957028302</v>
      </c>
      <c r="AI1514">
        <v>0.80791233188643197</v>
      </c>
      <c r="AJ1514">
        <v>0.94390293416205995</v>
      </c>
      <c r="AK1514">
        <v>-1.37673683285703E-2</v>
      </c>
    </row>
    <row r="1515" spans="1:37" x14ac:dyDescent="0.2">
      <c r="A1515" t="s">
        <v>5161</v>
      </c>
      <c r="B1515">
        <v>17773497</v>
      </c>
      <c r="C1515">
        <v>17773646</v>
      </c>
      <c r="D1515">
        <v>150</v>
      </c>
      <c r="E1515" t="s">
        <v>5380</v>
      </c>
      <c r="F1515">
        <v>1</v>
      </c>
      <c r="G1515" t="s">
        <v>5381</v>
      </c>
      <c r="H1515" t="s">
        <v>31000</v>
      </c>
      <c r="I1515">
        <v>12</v>
      </c>
      <c r="J1515">
        <v>17673299</v>
      </c>
      <c r="K1515">
        <v>17673394</v>
      </c>
      <c r="L1515">
        <v>96</v>
      </c>
      <c r="M1515">
        <v>1</v>
      </c>
      <c r="N1515">
        <v>100616279</v>
      </c>
      <c r="O1515" t="s">
        <v>5382</v>
      </c>
      <c r="P1515">
        <v>100198</v>
      </c>
      <c r="Q1515" t="s">
        <v>5383</v>
      </c>
      <c r="R1515" t="s">
        <v>5384</v>
      </c>
      <c r="S1515" t="s">
        <v>32164</v>
      </c>
      <c r="T1515">
        <v>0.223910785789591</v>
      </c>
      <c r="U1515">
        <v>0.603102917160658</v>
      </c>
      <c r="V1515">
        <v>0.67950396893452802</v>
      </c>
      <c r="W1515">
        <v>0.59997038062706198</v>
      </c>
      <c r="X1515">
        <v>0.90745875924946495</v>
      </c>
      <c r="Y1515">
        <v>-6.0653663554149299E-2</v>
      </c>
      <c r="Z1515">
        <v>0.114340236970794</v>
      </c>
      <c r="AA1515">
        <v>0.72610664078822296</v>
      </c>
      <c r="AB1515">
        <v>0.60928387994561894</v>
      </c>
      <c r="AC1515">
        <v>0.40107205023974402</v>
      </c>
      <c r="AD1515">
        <v>0.82489996148599798</v>
      </c>
      <c r="AE1515">
        <v>-0.131056587460676</v>
      </c>
      <c r="AF1515">
        <v>0.68291915429510597</v>
      </c>
      <c r="AG1515">
        <v>0.83816932098543095</v>
      </c>
      <c r="AH1515">
        <v>0.40262650158917201</v>
      </c>
      <c r="AI1515">
        <v>0.89190461491370499</v>
      </c>
      <c r="AJ1515">
        <v>0.98621344597861504</v>
      </c>
      <c r="AK1515">
        <v>2.8525602219482801E-2</v>
      </c>
    </row>
    <row r="1516" spans="1:37" x14ac:dyDescent="0.2">
      <c r="A1516" t="s">
        <v>5161</v>
      </c>
      <c r="B1516">
        <v>17773646</v>
      </c>
      <c r="C1516">
        <v>17773795</v>
      </c>
      <c r="D1516">
        <v>150</v>
      </c>
      <c r="E1516" t="s">
        <v>5385</v>
      </c>
      <c r="F1516">
        <v>3</v>
      </c>
      <c r="G1516" t="s">
        <v>5386</v>
      </c>
      <c r="H1516" t="s">
        <v>31000</v>
      </c>
      <c r="I1516">
        <v>12</v>
      </c>
      <c r="J1516">
        <v>17673299</v>
      </c>
      <c r="K1516">
        <v>17673394</v>
      </c>
      <c r="L1516">
        <v>96</v>
      </c>
      <c r="M1516">
        <v>1</v>
      </c>
      <c r="N1516">
        <v>100616279</v>
      </c>
      <c r="O1516" t="s">
        <v>5382</v>
      </c>
      <c r="P1516">
        <v>100347</v>
      </c>
      <c r="Q1516" t="s">
        <v>5383</v>
      </c>
      <c r="R1516" t="s">
        <v>5384</v>
      </c>
      <c r="S1516" t="s">
        <v>32164</v>
      </c>
      <c r="T1516">
        <v>0.223910785789591</v>
      </c>
      <c r="U1516">
        <v>0.603102917160658</v>
      </c>
      <c r="V1516">
        <v>0.67950396893452802</v>
      </c>
      <c r="W1516">
        <v>0.59997038062706198</v>
      </c>
      <c r="X1516">
        <v>0.90745875924946495</v>
      </c>
      <c r="Y1516">
        <v>-6.0653663554149299E-2</v>
      </c>
      <c r="Z1516">
        <v>0.114340236970794</v>
      </c>
      <c r="AA1516">
        <v>0.72610664078822296</v>
      </c>
      <c r="AB1516">
        <v>0.60928387994561894</v>
      </c>
      <c r="AC1516">
        <v>0.40107205023974402</v>
      </c>
      <c r="AD1516">
        <v>0.82489996148599798</v>
      </c>
      <c r="AE1516">
        <v>-0.131056587460676</v>
      </c>
      <c r="AF1516">
        <v>0.68291915429510597</v>
      </c>
      <c r="AG1516">
        <v>0.83816932098543095</v>
      </c>
      <c r="AH1516">
        <v>0.40262650158917201</v>
      </c>
      <c r="AI1516">
        <v>0.89190461491370499</v>
      </c>
      <c r="AJ1516">
        <v>0.98621344597861504</v>
      </c>
      <c r="AK1516">
        <v>2.8525602219482801E-2</v>
      </c>
    </row>
    <row r="1517" spans="1:37" x14ac:dyDescent="0.2">
      <c r="A1517" t="s">
        <v>5161</v>
      </c>
      <c r="B1517">
        <v>17773795</v>
      </c>
      <c r="C1517">
        <v>17773944</v>
      </c>
      <c r="D1517">
        <v>150</v>
      </c>
      <c r="E1517" t="s">
        <v>5387</v>
      </c>
      <c r="F1517">
        <v>2</v>
      </c>
      <c r="G1517" t="s">
        <v>5388</v>
      </c>
      <c r="H1517" t="s">
        <v>31000</v>
      </c>
      <c r="I1517">
        <v>12</v>
      </c>
      <c r="J1517">
        <v>17673299</v>
      </c>
      <c r="K1517">
        <v>17673394</v>
      </c>
      <c r="L1517">
        <v>96</v>
      </c>
      <c r="M1517">
        <v>1</v>
      </c>
      <c r="N1517">
        <v>100616279</v>
      </c>
      <c r="O1517" t="s">
        <v>5382</v>
      </c>
      <c r="P1517">
        <v>100496</v>
      </c>
      <c r="Q1517" t="s">
        <v>5383</v>
      </c>
      <c r="R1517" t="s">
        <v>5384</v>
      </c>
      <c r="S1517" t="s">
        <v>32164</v>
      </c>
      <c r="T1517">
        <v>0.223910785789591</v>
      </c>
      <c r="U1517">
        <v>0.603102917160658</v>
      </c>
      <c r="V1517">
        <v>0.67682710813402702</v>
      </c>
      <c r="W1517">
        <v>0.62159328316417795</v>
      </c>
      <c r="X1517">
        <v>0.93395854844200499</v>
      </c>
      <c r="Y1517">
        <v>-0.19167742582167299</v>
      </c>
      <c r="Z1517">
        <v>0.106339342641456</v>
      </c>
      <c r="AA1517">
        <v>0.72610664078822296</v>
      </c>
      <c r="AB1517">
        <v>0.65505019216030302</v>
      </c>
      <c r="AC1517">
        <v>0.42077294044223301</v>
      </c>
      <c r="AD1517">
        <v>0.82872126865393902</v>
      </c>
      <c r="AE1517">
        <v>-0.243080303325965</v>
      </c>
      <c r="AF1517">
        <v>0.68291915429510597</v>
      </c>
      <c r="AG1517">
        <v>0.83816932098543095</v>
      </c>
      <c r="AH1517">
        <v>0.34226577507752998</v>
      </c>
      <c r="AI1517">
        <v>0.89190461491370499</v>
      </c>
      <c r="AJ1517">
        <v>0.98621344597861504</v>
      </c>
      <c r="AK1517">
        <v>-6.5079710317686404E-2</v>
      </c>
    </row>
    <row r="1518" spans="1:37" x14ac:dyDescent="0.2">
      <c r="A1518" t="s">
        <v>5161</v>
      </c>
      <c r="B1518">
        <v>17855970</v>
      </c>
      <c r="C1518">
        <v>17856140</v>
      </c>
      <c r="D1518">
        <v>171</v>
      </c>
      <c r="E1518" t="s">
        <v>5389</v>
      </c>
      <c r="F1518">
        <v>2</v>
      </c>
      <c r="G1518" t="s">
        <v>5390</v>
      </c>
      <c r="H1518" t="s">
        <v>31000</v>
      </c>
      <c r="I1518">
        <v>12</v>
      </c>
      <c r="J1518">
        <v>17673299</v>
      </c>
      <c r="K1518">
        <v>17673394</v>
      </c>
      <c r="L1518">
        <v>96</v>
      </c>
      <c r="M1518">
        <v>1</v>
      </c>
      <c r="N1518">
        <v>100616279</v>
      </c>
      <c r="O1518" t="s">
        <v>5382</v>
      </c>
      <c r="P1518">
        <v>182671</v>
      </c>
      <c r="Q1518" t="s">
        <v>5383</v>
      </c>
      <c r="R1518" t="s">
        <v>5384</v>
      </c>
      <c r="S1518" t="s">
        <v>32164</v>
      </c>
      <c r="T1518">
        <v>1</v>
      </c>
      <c r="U1518">
        <v>1</v>
      </c>
      <c r="V1518">
        <v>-1.6963948708604699</v>
      </c>
      <c r="W1518">
        <v>0.89107655920673101</v>
      </c>
      <c r="X1518">
        <v>0.95159051474143896</v>
      </c>
      <c r="Y1518">
        <v>0.87780046931782196</v>
      </c>
      <c r="Z1518">
        <v>0.65379035313853895</v>
      </c>
      <c r="AA1518">
        <v>0.84521697243271998</v>
      </c>
      <c r="AB1518">
        <v>-2.6598684548712099</v>
      </c>
      <c r="AC1518">
        <v>0.85817338719172098</v>
      </c>
      <c r="AD1518">
        <v>0.94068432309766403</v>
      </c>
      <c r="AE1518">
        <v>1.5745682382484401</v>
      </c>
      <c r="AF1518">
        <v>0.64997455747578503</v>
      </c>
      <c r="AG1518">
        <v>0.80674443595273604</v>
      </c>
      <c r="AH1518">
        <v>-0.76678435742739404</v>
      </c>
      <c r="AI1518">
        <v>0.95029317176085903</v>
      </c>
      <c r="AJ1518">
        <v>0.98621344597861504</v>
      </c>
      <c r="AK1518">
        <v>-0.39191308984790701</v>
      </c>
    </row>
    <row r="1519" spans="1:37" x14ac:dyDescent="0.2">
      <c r="A1519" t="s">
        <v>5161</v>
      </c>
      <c r="B1519">
        <v>17856140</v>
      </c>
      <c r="C1519">
        <v>17856310</v>
      </c>
      <c r="D1519">
        <v>171</v>
      </c>
      <c r="E1519" t="s">
        <v>5391</v>
      </c>
      <c r="F1519">
        <v>3</v>
      </c>
      <c r="G1519" t="s">
        <v>5392</v>
      </c>
      <c r="H1519" t="s">
        <v>31000</v>
      </c>
      <c r="I1519">
        <v>12</v>
      </c>
      <c r="J1519">
        <v>17673299</v>
      </c>
      <c r="K1519">
        <v>17673394</v>
      </c>
      <c r="L1519">
        <v>96</v>
      </c>
      <c r="M1519">
        <v>1</v>
      </c>
      <c r="N1519">
        <v>100616279</v>
      </c>
      <c r="O1519" t="s">
        <v>5382</v>
      </c>
      <c r="P1519">
        <v>182841</v>
      </c>
      <c r="Q1519" t="s">
        <v>5383</v>
      </c>
      <c r="R1519" t="s">
        <v>5384</v>
      </c>
      <c r="S1519" t="s">
        <v>32164</v>
      </c>
      <c r="T1519">
        <v>1</v>
      </c>
      <c r="U1519">
        <v>1</v>
      </c>
      <c r="V1519">
        <v>-2.57086390905924</v>
      </c>
      <c r="W1519">
        <v>0.89107655920673101</v>
      </c>
      <c r="X1519">
        <v>0.95159051474143896</v>
      </c>
      <c r="Y1519">
        <v>0.87780046931782196</v>
      </c>
      <c r="Z1519">
        <v>0.65379035313853895</v>
      </c>
      <c r="AA1519">
        <v>0.84521697243271998</v>
      </c>
      <c r="AB1519">
        <v>-3.5343374930699798</v>
      </c>
      <c r="AC1519">
        <v>0.85817338719172098</v>
      </c>
      <c r="AD1519">
        <v>0.94068432309766403</v>
      </c>
      <c r="AE1519">
        <v>2.2310825174346598</v>
      </c>
      <c r="AF1519">
        <v>0.64997455747578503</v>
      </c>
      <c r="AG1519">
        <v>0.80674443595273604</v>
      </c>
      <c r="AH1519">
        <v>-1.6412533235009299</v>
      </c>
      <c r="AI1519">
        <v>0.95029317176085903</v>
      </c>
      <c r="AJ1519">
        <v>0.98621344597861504</v>
      </c>
      <c r="AK1519">
        <v>-1.10918133224045</v>
      </c>
    </row>
    <row r="1520" spans="1:37" x14ac:dyDescent="0.2">
      <c r="A1520" t="s">
        <v>5161</v>
      </c>
      <c r="B1520">
        <v>17856310</v>
      </c>
      <c r="C1520">
        <v>17856480</v>
      </c>
      <c r="D1520">
        <v>171</v>
      </c>
      <c r="E1520" t="s">
        <v>5393</v>
      </c>
      <c r="F1520">
        <v>2</v>
      </c>
      <c r="G1520" t="s">
        <v>5394</v>
      </c>
      <c r="H1520" t="s">
        <v>31000</v>
      </c>
      <c r="I1520">
        <v>12</v>
      </c>
      <c r="J1520">
        <v>17673299</v>
      </c>
      <c r="K1520">
        <v>17673394</v>
      </c>
      <c r="L1520">
        <v>96</v>
      </c>
      <c r="M1520">
        <v>1</v>
      </c>
      <c r="N1520">
        <v>100616279</v>
      </c>
      <c r="O1520" t="s">
        <v>5382</v>
      </c>
      <c r="P1520">
        <v>183011</v>
      </c>
      <c r="Q1520" t="s">
        <v>5383</v>
      </c>
      <c r="R1520" t="s">
        <v>5384</v>
      </c>
      <c r="S1520" t="s">
        <v>32164</v>
      </c>
      <c r="T1520">
        <v>1</v>
      </c>
      <c r="U1520">
        <v>1</v>
      </c>
      <c r="V1520">
        <v>-2.57086390905924</v>
      </c>
      <c r="W1520">
        <v>0.89107655920673101</v>
      </c>
      <c r="X1520">
        <v>0.95159051474143896</v>
      </c>
      <c r="Y1520">
        <v>0.87780046931782196</v>
      </c>
      <c r="Z1520">
        <v>0.65379035313853895</v>
      </c>
      <c r="AA1520">
        <v>0.84521697243271998</v>
      </c>
      <c r="AB1520">
        <v>-3.5343374930699798</v>
      </c>
      <c r="AC1520">
        <v>0.85817338719172098</v>
      </c>
      <c r="AD1520">
        <v>0.94068432309766403</v>
      </c>
      <c r="AE1520">
        <v>2.2310825174346598</v>
      </c>
      <c r="AF1520">
        <v>0.64997455747578503</v>
      </c>
      <c r="AG1520">
        <v>0.80674443595273604</v>
      </c>
      <c r="AH1520">
        <v>-1.6412533235009299</v>
      </c>
      <c r="AI1520">
        <v>0.95029317176085903</v>
      </c>
      <c r="AJ1520">
        <v>0.98621344597861504</v>
      </c>
      <c r="AK1520">
        <v>-1.10918133224045</v>
      </c>
    </row>
    <row r="1521" spans="1:37" x14ac:dyDescent="0.2">
      <c r="A1521" t="s">
        <v>5161</v>
      </c>
      <c r="B1521">
        <v>18039833</v>
      </c>
      <c r="C1521">
        <v>18040122</v>
      </c>
      <c r="D1521">
        <v>290</v>
      </c>
      <c r="E1521" t="s">
        <v>5395</v>
      </c>
      <c r="F1521">
        <v>9</v>
      </c>
      <c r="G1521" t="s">
        <v>5396</v>
      </c>
      <c r="H1521" t="s">
        <v>31000</v>
      </c>
      <c r="I1521">
        <v>12</v>
      </c>
      <c r="J1521">
        <v>18081337</v>
      </c>
      <c r="K1521">
        <v>18090141</v>
      </c>
      <c r="L1521">
        <v>8805</v>
      </c>
      <c r="M1521">
        <v>2</v>
      </c>
      <c r="N1521">
        <v>79785</v>
      </c>
      <c r="O1521" t="s">
        <v>5397</v>
      </c>
      <c r="P1521">
        <v>50019</v>
      </c>
      <c r="Q1521" t="s">
        <v>5398</v>
      </c>
      <c r="R1521" t="s">
        <v>5399</v>
      </c>
      <c r="S1521" t="s">
        <v>32165</v>
      </c>
      <c r="T1521">
        <v>1</v>
      </c>
      <c r="U1521">
        <v>1</v>
      </c>
      <c r="V1521">
        <v>-1.52438716978944</v>
      </c>
      <c r="W1521">
        <v>0.20525741147413201</v>
      </c>
      <c r="X1521">
        <v>0.704072456322962</v>
      </c>
      <c r="Y1521">
        <v>-25.4030590708471</v>
      </c>
      <c r="Z1521">
        <v>0.65379035313853895</v>
      </c>
      <c r="AA1521">
        <v>0.84521697243271998</v>
      </c>
      <c r="AB1521">
        <v>-2.4878611857714499</v>
      </c>
      <c r="AC1521">
        <v>7.0489011448141195E-2</v>
      </c>
      <c r="AD1521">
        <v>0.57684129297949804</v>
      </c>
      <c r="AE1521">
        <v>-25.4030590708471</v>
      </c>
      <c r="AF1521">
        <v>0.64997455747578503</v>
      </c>
      <c r="AG1521">
        <v>0.80674443595273604</v>
      </c>
      <c r="AH1521">
        <v>-0.59477653343442505</v>
      </c>
      <c r="AI1521">
        <v>0.35038410267202102</v>
      </c>
      <c r="AJ1521">
        <v>0.78121606160956403</v>
      </c>
      <c r="AK1521">
        <v>-24.534303630986098</v>
      </c>
    </row>
    <row r="1522" spans="1:37" x14ac:dyDescent="0.2">
      <c r="A1522" t="s">
        <v>5161</v>
      </c>
      <c r="B1522">
        <v>18040236</v>
      </c>
      <c r="C1522">
        <v>18040433</v>
      </c>
      <c r="D1522">
        <v>198</v>
      </c>
      <c r="E1522" t="s">
        <v>5400</v>
      </c>
      <c r="F1522">
        <v>10</v>
      </c>
      <c r="G1522" t="s">
        <v>5401</v>
      </c>
      <c r="H1522" t="s">
        <v>31000</v>
      </c>
      <c r="I1522">
        <v>12</v>
      </c>
      <c r="J1522">
        <v>18081337</v>
      </c>
      <c r="K1522">
        <v>18090141</v>
      </c>
      <c r="L1522">
        <v>8805</v>
      </c>
      <c r="M1522">
        <v>2</v>
      </c>
      <c r="N1522">
        <v>79785</v>
      </c>
      <c r="O1522" t="s">
        <v>5397</v>
      </c>
      <c r="P1522">
        <v>49708</v>
      </c>
      <c r="Q1522" t="s">
        <v>5398</v>
      </c>
      <c r="R1522" t="s">
        <v>5399</v>
      </c>
      <c r="S1522" t="s">
        <v>32165</v>
      </c>
      <c r="T1522">
        <v>1</v>
      </c>
      <c r="U1522">
        <v>1</v>
      </c>
      <c r="V1522">
        <v>-1.52438716978944</v>
      </c>
      <c r="W1522">
        <v>0.20525741147413201</v>
      </c>
      <c r="X1522">
        <v>0.704072456322962</v>
      </c>
      <c r="Y1522">
        <v>-25.4030590708471</v>
      </c>
      <c r="Z1522">
        <v>0.65379035313853895</v>
      </c>
      <c r="AA1522">
        <v>0.84521697243271998</v>
      </c>
      <c r="AB1522">
        <v>-2.4878611857714499</v>
      </c>
      <c r="AC1522">
        <v>7.0489011448141195E-2</v>
      </c>
      <c r="AD1522">
        <v>0.57684129297949804</v>
      </c>
      <c r="AE1522">
        <v>-25.4030590708471</v>
      </c>
      <c r="AF1522">
        <v>0.64997455747578503</v>
      </c>
      <c r="AG1522">
        <v>0.80674443595273604</v>
      </c>
      <c r="AH1522">
        <v>-0.59477653343442505</v>
      </c>
      <c r="AI1522">
        <v>0.35038410267202102</v>
      </c>
      <c r="AJ1522">
        <v>0.78121606160956403</v>
      </c>
      <c r="AK1522">
        <v>-24.534303630986098</v>
      </c>
    </row>
    <row r="1523" spans="1:37" x14ac:dyDescent="0.2">
      <c r="A1523" t="s">
        <v>5161</v>
      </c>
      <c r="B1523">
        <v>19331954</v>
      </c>
      <c r="C1523">
        <v>19332217</v>
      </c>
      <c r="D1523">
        <v>264</v>
      </c>
      <c r="E1523" t="s">
        <v>5402</v>
      </c>
      <c r="F1523">
        <v>1</v>
      </c>
      <c r="G1523" t="s">
        <v>5403</v>
      </c>
      <c r="H1523" t="s">
        <v>31032</v>
      </c>
      <c r="I1523">
        <v>12</v>
      </c>
      <c r="J1523">
        <v>19335032</v>
      </c>
      <c r="K1523">
        <v>19376382</v>
      </c>
      <c r="L1523">
        <v>41351</v>
      </c>
      <c r="M1523">
        <v>1</v>
      </c>
      <c r="N1523">
        <v>54477</v>
      </c>
      <c r="O1523" t="s">
        <v>5404</v>
      </c>
      <c r="P1523">
        <v>-2815</v>
      </c>
      <c r="Q1523" t="s">
        <v>5405</v>
      </c>
      <c r="R1523" t="s">
        <v>5406</v>
      </c>
      <c r="S1523" t="s">
        <v>32166</v>
      </c>
      <c r="T1523">
        <v>0.32911398597860803</v>
      </c>
      <c r="U1523">
        <v>0.603102917160658</v>
      </c>
      <c r="V1523">
        <v>22.1883613066612</v>
      </c>
      <c r="W1523">
        <v>0.29261482077562401</v>
      </c>
      <c r="X1523">
        <v>0.704072456322962</v>
      </c>
      <c r="Y1523">
        <v>22.262361873011699</v>
      </c>
      <c r="Z1523">
        <v>0.48464167878831399</v>
      </c>
      <c r="AA1523">
        <v>0.84435025072159198</v>
      </c>
      <c r="AB1523">
        <v>21.224887469457698</v>
      </c>
      <c r="AC1523">
        <v>0.45677901822897599</v>
      </c>
      <c r="AD1523">
        <v>0.82872126865393902</v>
      </c>
      <c r="AE1523">
        <v>21.262362159783098</v>
      </c>
      <c r="AF1523">
        <v>0.16793847098801201</v>
      </c>
      <c r="AG1523">
        <v>0.68151250837662902</v>
      </c>
      <c r="AH1523">
        <v>22.1883613066612</v>
      </c>
      <c r="AI1523">
        <v>0.14667288820271701</v>
      </c>
      <c r="AJ1523">
        <v>0.78121606160956403</v>
      </c>
      <c r="AK1523">
        <v>22.262361873011699</v>
      </c>
    </row>
    <row r="1524" spans="1:37" x14ac:dyDescent="0.2">
      <c r="A1524" t="s">
        <v>5161</v>
      </c>
      <c r="B1524">
        <v>20115052</v>
      </c>
      <c r="C1524">
        <v>20115236</v>
      </c>
      <c r="D1524">
        <v>185</v>
      </c>
      <c r="E1524" t="s">
        <v>5407</v>
      </c>
      <c r="F1524">
        <v>5</v>
      </c>
      <c r="G1524" t="s">
        <v>5408</v>
      </c>
      <c r="H1524" t="s">
        <v>31000</v>
      </c>
      <c r="I1524">
        <v>12</v>
      </c>
      <c r="J1524">
        <v>20104393</v>
      </c>
      <c r="K1524">
        <v>20109938</v>
      </c>
      <c r="L1524">
        <v>5546</v>
      </c>
      <c r="M1524">
        <v>2</v>
      </c>
      <c r="N1524">
        <v>105369685</v>
      </c>
      <c r="O1524" t="s">
        <v>5409</v>
      </c>
      <c r="P1524">
        <v>-5114</v>
      </c>
      <c r="Q1524" t="s">
        <v>5410</v>
      </c>
      <c r="R1524" t="s">
        <v>5411</v>
      </c>
      <c r="S1524" t="s">
        <v>32167</v>
      </c>
      <c r="T1524">
        <v>0.35387198439864398</v>
      </c>
      <c r="U1524">
        <v>0.603102917160658</v>
      </c>
      <c r="V1524">
        <v>-21.4789750876276</v>
      </c>
      <c r="W1524">
        <v>0.73420570613580904</v>
      </c>
      <c r="X1524">
        <v>0.95159051474143896</v>
      </c>
      <c r="Y1524">
        <v>2.0754496430732199</v>
      </c>
      <c r="Z1524">
        <v>0.96726857278496403</v>
      </c>
      <c r="AA1524">
        <v>0.99919698600769702</v>
      </c>
      <c r="AB1524">
        <v>1.6398674885945701</v>
      </c>
      <c r="AC1524">
        <v>0.32081866871113202</v>
      </c>
      <c r="AD1524">
        <v>0.68773325147593101</v>
      </c>
      <c r="AE1524">
        <v>1.0754497277628099</v>
      </c>
      <c r="AF1524">
        <v>0.22065000948199101</v>
      </c>
      <c r="AG1524">
        <v>0.68151250837662902</v>
      </c>
      <c r="AH1524">
        <v>-23.312254868080199</v>
      </c>
      <c r="AI1524">
        <v>0.91725052871964496</v>
      </c>
      <c r="AJ1524">
        <v>0.98621344597861504</v>
      </c>
      <c r="AK1524">
        <v>2.9442048149264899</v>
      </c>
    </row>
    <row r="1525" spans="1:37" x14ac:dyDescent="0.2">
      <c r="A1525" t="s">
        <v>5161</v>
      </c>
      <c r="B1525">
        <v>20115236</v>
      </c>
      <c r="C1525">
        <v>20115420</v>
      </c>
      <c r="D1525">
        <v>185</v>
      </c>
      <c r="E1525" t="s">
        <v>5412</v>
      </c>
      <c r="F1525">
        <v>12</v>
      </c>
      <c r="G1525" t="s">
        <v>5413</v>
      </c>
      <c r="H1525" t="s">
        <v>31000</v>
      </c>
      <c r="I1525">
        <v>12</v>
      </c>
      <c r="J1525">
        <v>20104393</v>
      </c>
      <c r="K1525">
        <v>20109938</v>
      </c>
      <c r="L1525">
        <v>5546</v>
      </c>
      <c r="M1525">
        <v>2</v>
      </c>
      <c r="N1525">
        <v>105369685</v>
      </c>
      <c r="O1525" t="s">
        <v>5409</v>
      </c>
      <c r="P1525">
        <v>-5298</v>
      </c>
      <c r="Q1525" t="s">
        <v>5410</v>
      </c>
      <c r="R1525" t="s">
        <v>5411</v>
      </c>
      <c r="S1525" t="s">
        <v>32167</v>
      </c>
      <c r="T1525">
        <v>0.35387198439864398</v>
      </c>
      <c r="U1525">
        <v>0.603102917160658</v>
      </c>
      <c r="V1525">
        <v>-21.4789750876276</v>
      </c>
      <c r="W1525">
        <v>0.73420570613580904</v>
      </c>
      <c r="X1525">
        <v>0.95159051474143896</v>
      </c>
      <c r="Y1525">
        <v>2.0754496430732199</v>
      </c>
      <c r="Z1525">
        <v>0.96726857278496403</v>
      </c>
      <c r="AA1525">
        <v>0.99919698600769702</v>
      </c>
      <c r="AB1525">
        <v>1.6398674885945701</v>
      </c>
      <c r="AC1525">
        <v>0.32081866871113202</v>
      </c>
      <c r="AD1525">
        <v>0.68773325147593101</v>
      </c>
      <c r="AE1525">
        <v>1.0754497277628099</v>
      </c>
      <c r="AF1525">
        <v>0.22065000948199101</v>
      </c>
      <c r="AG1525">
        <v>0.68151250837662902</v>
      </c>
      <c r="AH1525">
        <v>-23.312254868080199</v>
      </c>
      <c r="AI1525">
        <v>0.91725052871964496</v>
      </c>
      <c r="AJ1525">
        <v>0.98621344597861504</v>
      </c>
      <c r="AK1525">
        <v>2.9442048149264899</v>
      </c>
    </row>
    <row r="1526" spans="1:37" x14ac:dyDescent="0.2">
      <c r="A1526" t="s">
        <v>5161</v>
      </c>
      <c r="B1526">
        <v>20807212</v>
      </c>
      <c r="C1526">
        <v>20807363</v>
      </c>
      <c r="D1526">
        <v>152</v>
      </c>
      <c r="E1526" t="s">
        <v>5414</v>
      </c>
      <c r="F1526">
        <v>0</v>
      </c>
      <c r="G1526" t="s">
        <v>5415</v>
      </c>
      <c r="H1526" t="s">
        <v>31000</v>
      </c>
      <c r="I1526">
        <v>12</v>
      </c>
      <c r="J1526">
        <v>20810702</v>
      </c>
      <c r="K1526">
        <v>20875381</v>
      </c>
      <c r="L1526">
        <v>64680</v>
      </c>
      <c r="M1526">
        <v>1</v>
      </c>
      <c r="N1526">
        <v>28234</v>
      </c>
      <c r="O1526" t="s">
        <v>5416</v>
      </c>
      <c r="P1526">
        <v>-3339</v>
      </c>
      <c r="Q1526" t="s">
        <v>5417</v>
      </c>
      <c r="R1526" t="s">
        <v>5418</v>
      </c>
      <c r="S1526" t="s">
        <v>32168</v>
      </c>
      <c r="T1526">
        <v>0.32911398597860803</v>
      </c>
      <c r="U1526">
        <v>0.603102917160658</v>
      </c>
      <c r="V1526">
        <v>21.775292029805801</v>
      </c>
      <c r="W1526">
        <v>0.89107655920673101</v>
      </c>
      <c r="X1526">
        <v>0.95159051474143896</v>
      </c>
      <c r="Y1526">
        <v>1.86338578752714</v>
      </c>
      <c r="Z1526">
        <v>0.306975110376564</v>
      </c>
      <c r="AA1526">
        <v>0.72610664078822296</v>
      </c>
      <c r="AB1526">
        <v>22.813910089463999</v>
      </c>
      <c r="AC1526">
        <v>0.75388744886274095</v>
      </c>
      <c r="AD1526">
        <v>0.87989882095915395</v>
      </c>
      <c r="AE1526">
        <v>0.86338591456151603</v>
      </c>
      <c r="AF1526">
        <v>0.64997455747578503</v>
      </c>
      <c r="AG1526">
        <v>0.80674443595273604</v>
      </c>
      <c r="AH1526">
        <v>-0.58775154561074405</v>
      </c>
      <c r="AI1526">
        <v>0.56157887380500204</v>
      </c>
      <c r="AJ1526">
        <v>0.78121606160956403</v>
      </c>
      <c r="AK1526">
        <v>2.7321408724083698</v>
      </c>
    </row>
    <row r="1527" spans="1:37" x14ac:dyDescent="0.2">
      <c r="A1527" t="s">
        <v>5161</v>
      </c>
      <c r="B1527">
        <v>20807363</v>
      </c>
      <c r="C1527">
        <v>20807514</v>
      </c>
      <c r="D1527">
        <v>152</v>
      </c>
      <c r="E1527" t="s">
        <v>5419</v>
      </c>
      <c r="F1527">
        <v>14</v>
      </c>
      <c r="G1527" t="s">
        <v>5420</v>
      </c>
      <c r="H1527" t="s">
        <v>31000</v>
      </c>
      <c r="I1527">
        <v>12</v>
      </c>
      <c r="J1527">
        <v>20810702</v>
      </c>
      <c r="K1527">
        <v>20875381</v>
      </c>
      <c r="L1527">
        <v>64680</v>
      </c>
      <c r="M1527">
        <v>1</v>
      </c>
      <c r="N1527">
        <v>28234</v>
      </c>
      <c r="O1527" t="s">
        <v>5416</v>
      </c>
      <c r="P1527">
        <v>-3188</v>
      </c>
      <c r="Q1527" t="s">
        <v>5417</v>
      </c>
      <c r="R1527" t="s">
        <v>5418</v>
      </c>
      <c r="S1527" t="s">
        <v>32168</v>
      </c>
      <c r="T1527">
        <v>0.32911398597860803</v>
      </c>
      <c r="U1527">
        <v>0.603102917160658</v>
      </c>
      <c r="V1527">
        <v>21.775292029805801</v>
      </c>
      <c r="W1527">
        <v>0.89107655920673101</v>
      </c>
      <c r="X1527">
        <v>0.95159051474143896</v>
      </c>
      <c r="Y1527">
        <v>1.86338578752714</v>
      </c>
      <c r="Z1527">
        <v>0.306975110376564</v>
      </c>
      <c r="AA1527">
        <v>0.72610664078822296</v>
      </c>
      <c r="AB1527">
        <v>22.813910089463999</v>
      </c>
      <c r="AC1527">
        <v>0.75388744886274095</v>
      </c>
      <c r="AD1527">
        <v>0.87989882095915395</v>
      </c>
      <c r="AE1527">
        <v>0.86338591456151603</v>
      </c>
      <c r="AF1527">
        <v>0.64997455747578503</v>
      </c>
      <c r="AG1527">
        <v>0.80674443595273604</v>
      </c>
      <c r="AH1527">
        <v>-0.58775154561074405</v>
      </c>
      <c r="AI1527">
        <v>0.56157887380500204</v>
      </c>
      <c r="AJ1527">
        <v>0.78121606160956403</v>
      </c>
      <c r="AK1527">
        <v>2.7321408724083698</v>
      </c>
    </row>
    <row r="1528" spans="1:37" x14ac:dyDescent="0.2">
      <c r="A1528" t="s">
        <v>5161</v>
      </c>
      <c r="B1528">
        <v>20807514</v>
      </c>
      <c r="C1528">
        <v>20807665</v>
      </c>
      <c r="D1528">
        <v>152</v>
      </c>
      <c r="E1528" t="s">
        <v>5421</v>
      </c>
      <c r="F1528">
        <v>7</v>
      </c>
      <c r="G1528" t="s">
        <v>5422</v>
      </c>
      <c r="H1528" t="s">
        <v>31000</v>
      </c>
      <c r="I1528">
        <v>12</v>
      </c>
      <c r="J1528">
        <v>20810702</v>
      </c>
      <c r="K1528">
        <v>20875381</v>
      </c>
      <c r="L1528">
        <v>64680</v>
      </c>
      <c r="M1528">
        <v>1</v>
      </c>
      <c r="N1528">
        <v>28234</v>
      </c>
      <c r="O1528" t="s">
        <v>5416</v>
      </c>
      <c r="P1528">
        <v>-3037</v>
      </c>
      <c r="Q1528" t="s">
        <v>5417</v>
      </c>
      <c r="R1528" t="s">
        <v>5418</v>
      </c>
      <c r="S1528" t="s">
        <v>32168</v>
      </c>
      <c r="T1528">
        <v>0.32911398597860803</v>
      </c>
      <c r="U1528">
        <v>0.603102917160658</v>
      </c>
      <c r="V1528">
        <v>21.775292029805801</v>
      </c>
      <c r="W1528">
        <v>0.89107655920673101</v>
      </c>
      <c r="X1528">
        <v>0.95159051474143896</v>
      </c>
      <c r="Y1528">
        <v>1.86338578752714</v>
      </c>
      <c r="Z1528">
        <v>0.306975110376564</v>
      </c>
      <c r="AA1528">
        <v>0.72610664078822296</v>
      </c>
      <c r="AB1528">
        <v>22.813910089463999</v>
      </c>
      <c r="AC1528">
        <v>0.75388744886274095</v>
      </c>
      <c r="AD1528">
        <v>0.87989882095915395</v>
      </c>
      <c r="AE1528">
        <v>0.86338591456151603</v>
      </c>
      <c r="AF1528">
        <v>0.64997455747578503</v>
      </c>
      <c r="AG1528">
        <v>0.80674443595273604</v>
      </c>
      <c r="AH1528">
        <v>-0.58775154561074405</v>
      </c>
      <c r="AI1528">
        <v>0.56157887380500204</v>
      </c>
      <c r="AJ1528">
        <v>0.78121606160956403</v>
      </c>
      <c r="AK1528">
        <v>2.7321408724083698</v>
      </c>
    </row>
    <row r="1529" spans="1:37" x14ac:dyDescent="0.2">
      <c r="A1529" t="s">
        <v>5161</v>
      </c>
      <c r="B1529">
        <v>21078223</v>
      </c>
      <c r="C1529">
        <v>21078384</v>
      </c>
      <c r="D1529">
        <v>162</v>
      </c>
      <c r="E1529" t="s">
        <v>5423</v>
      </c>
      <c r="F1529">
        <v>3</v>
      </c>
      <c r="G1529" t="s">
        <v>5424</v>
      </c>
      <c r="H1529" t="s">
        <v>32169</v>
      </c>
      <c r="I1529">
        <v>12</v>
      </c>
      <c r="J1529">
        <v>21067351</v>
      </c>
      <c r="K1529">
        <v>21075784</v>
      </c>
      <c r="L1529">
        <v>8434</v>
      </c>
      <c r="M1529">
        <v>1</v>
      </c>
      <c r="N1529">
        <v>115072896</v>
      </c>
      <c r="O1529" t="s">
        <v>5425</v>
      </c>
      <c r="P1529">
        <v>10872</v>
      </c>
      <c r="Q1529" t="s">
        <v>5426</v>
      </c>
      <c r="R1529" t="s">
        <v>5427</v>
      </c>
      <c r="S1529" t="s">
        <v>32170</v>
      </c>
      <c r="T1529">
        <v>0.152084254673993</v>
      </c>
      <c r="U1529">
        <v>0.603102917160658</v>
      </c>
      <c r="V1529">
        <v>25.558807872246899</v>
      </c>
      <c r="W1529">
        <v>0.94541066367716797</v>
      </c>
      <c r="X1529">
        <v>0.95159051474143896</v>
      </c>
      <c r="Y1529">
        <v>-0.100909164994816</v>
      </c>
      <c r="Z1529">
        <v>0.306975110376564</v>
      </c>
      <c r="AA1529">
        <v>0.72610664078822296</v>
      </c>
      <c r="AB1529">
        <v>24.5953337760008</v>
      </c>
      <c r="AC1529">
        <v>0.71753805159658501</v>
      </c>
      <c r="AD1529">
        <v>0.87989882095915395</v>
      </c>
      <c r="AE1529">
        <v>-1.10090910126783</v>
      </c>
      <c r="AF1529">
        <v>4.6407610929182198E-2</v>
      </c>
      <c r="AG1529">
        <v>0.476038960109122</v>
      </c>
      <c r="AH1529">
        <v>25.558807872246899</v>
      </c>
      <c r="AI1529">
        <v>0.59609816080359102</v>
      </c>
      <c r="AJ1529">
        <v>0.78121606160956403</v>
      </c>
      <c r="AK1529">
        <v>0.76784625263925599</v>
      </c>
    </row>
    <row r="1530" spans="1:37" x14ac:dyDescent="0.2">
      <c r="A1530" t="s">
        <v>5161</v>
      </c>
      <c r="B1530">
        <v>21501373</v>
      </c>
      <c r="C1530">
        <v>21501524</v>
      </c>
      <c r="D1530">
        <v>152</v>
      </c>
      <c r="E1530" t="s">
        <v>5428</v>
      </c>
      <c r="F1530">
        <v>7</v>
      </c>
      <c r="G1530" t="s">
        <v>5429</v>
      </c>
      <c r="H1530" t="s">
        <v>30987</v>
      </c>
      <c r="I1530">
        <v>12</v>
      </c>
      <c r="J1530">
        <v>21469802</v>
      </c>
      <c r="K1530">
        <v>21501551</v>
      </c>
      <c r="L1530">
        <v>31750</v>
      </c>
      <c r="M1530">
        <v>2</v>
      </c>
      <c r="N1530">
        <v>5965</v>
      </c>
      <c r="O1530" t="s">
        <v>5430</v>
      </c>
      <c r="P1530">
        <v>27</v>
      </c>
      <c r="Q1530" t="s">
        <v>5431</v>
      </c>
      <c r="R1530" t="s">
        <v>5432</v>
      </c>
      <c r="S1530" t="s">
        <v>32171</v>
      </c>
      <c r="T1530">
        <v>0.97213403838398904</v>
      </c>
      <c r="U1530">
        <v>1</v>
      </c>
      <c r="V1530">
        <v>0.46294153147713701</v>
      </c>
      <c r="W1530">
        <v>0.29261482077562401</v>
      </c>
      <c r="X1530">
        <v>0.704072456322962</v>
      </c>
      <c r="Y1530">
        <v>20.650772795893399</v>
      </c>
      <c r="Z1530">
        <v>0.64127342146525201</v>
      </c>
      <c r="AA1530">
        <v>0.84521697243271998</v>
      </c>
      <c r="AB1530">
        <v>3.1902773579106101</v>
      </c>
      <c r="AC1530">
        <v>0.114586611961368</v>
      </c>
      <c r="AD1530">
        <v>0.68253123924728298</v>
      </c>
      <c r="AE1530">
        <v>23.424273000415599</v>
      </c>
      <c r="AF1530">
        <v>0.71688106396828499</v>
      </c>
      <c r="AG1530">
        <v>0.85584456000972498</v>
      </c>
      <c r="AH1530">
        <v>-2.66394761657943</v>
      </c>
      <c r="AI1530">
        <v>0.78546927494779295</v>
      </c>
      <c r="AJ1530">
        <v>0.92808185275216604</v>
      </c>
      <c r="AK1530">
        <v>-2.5195577606450401</v>
      </c>
    </row>
    <row r="1531" spans="1:37" x14ac:dyDescent="0.2">
      <c r="A1531" t="s">
        <v>5161</v>
      </c>
      <c r="B1531">
        <v>22266061</v>
      </c>
      <c r="C1531">
        <v>22266360</v>
      </c>
      <c r="D1531">
        <v>300</v>
      </c>
      <c r="E1531" t="s">
        <v>5433</v>
      </c>
      <c r="F1531">
        <v>4</v>
      </c>
      <c r="G1531" t="s">
        <v>5434</v>
      </c>
      <c r="H1531" t="s">
        <v>31032</v>
      </c>
      <c r="I1531">
        <v>12</v>
      </c>
      <c r="J1531">
        <v>22201661</v>
      </c>
      <c r="K1531">
        <v>22268605</v>
      </c>
      <c r="L1531">
        <v>66945</v>
      </c>
      <c r="M1531">
        <v>2</v>
      </c>
      <c r="N1531">
        <v>6489</v>
      </c>
      <c r="O1531" t="s">
        <v>5435</v>
      </c>
      <c r="P1531">
        <v>2245</v>
      </c>
      <c r="Q1531" t="s">
        <v>5436</v>
      </c>
      <c r="R1531" t="s">
        <v>5437</v>
      </c>
      <c r="S1531" t="s">
        <v>32172</v>
      </c>
      <c r="T1531">
        <v>0.97979524468909096</v>
      </c>
      <c r="U1531">
        <v>1</v>
      </c>
      <c r="V1531">
        <v>-0.51475654767232304</v>
      </c>
      <c r="W1531">
        <v>0.46193634366738701</v>
      </c>
      <c r="X1531">
        <v>0.75726018452522603</v>
      </c>
      <c r="Y1531">
        <v>0.64056596108910202</v>
      </c>
      <c r="Z1531">
        <v>0.53052895265546796</v>
      </c>
      <c r="AA1531">
        <v>0.84521697243271998</v>
      </c>
      <c r="AB1531">
        <v>-1.4782306068672</v>
      </c>
      <c r="AC1531">
        <v>0.615069744472027</v>
      </c>
      <c r="AD1531">
        <v>0.87989882095915395</v>
      </c>
      <c r="AE1531">
        <v>0.42606210225724001</v>
      </c>
      <c r="AF1531">
        <v>0.47948624871920598</v>
      </c>
      <c r="AG1531">
        <v>0.80674443595273604</v>
      </c>
      <c r="AH1531">
        <v>0.41485408125509499</v>
      </c>
      <c r="AI1531">
        <v>0.414159359489496</v>
      </c>
      <c r="AJ1531">
        <v>0.78121606160956403</v>
      </c>
      <c r="AK1531">
        <v>0.55924398263540898</v>
      </c>
    </row>
    <row r="1532" spans="1:37" x14ac:dyDescent="0.2">
      <c r="A1532" t="s">
        <v>5161</v>
      </c>
      <c r="B1532">
        <v>23286075</v>
      </c>
      <c r="C1532">
        <v>23286238</v>
      </c>
      <c r="D1532">
        <v>164</v>
      </c>
      <c r="E1532" t="s">
        <v>5438</v>
      </c>
      <c r="F1532">
        <v>16</v>
      </c>
      <c r="G1532" t="s">
        <v>5439</v>
      </c>
      <c r="H1532" t="s">
        <v>31000</v>
      </c>
      <c r="I1532">
        <v>12</v>
      </c>
      <c r="J1532">
        <v>23175648</v>
      </c>
      <c r="K1532">
        <v>23191587</v>
      </c>
      <c r="L1532">
        <v>15940</v>
      </c>
      <c r="M1532">
        <v>1</v>
      </c>
      <c r="N1532">
        <v>101928441</v>
      </c>
      <c r="O1532" t="s">
        <v>5440</v>
      </c>
      <c r="P1532">
        <v>110427</v>
      </c>
      <c r="Q1532" t="s">
        <v>5441</v>
      </c>
      <c r="R1532" t="s">
        <v>5442</v>
      </c>
      <c r="S1532" t="s">
        <v>32173</v>
      </c>
      <c r="T1532">
        <v>0.93943752600822705</v>
      </c>
      <c r="U1532">
        <v>1</v>
      </c>
      <c r="V1532">
        <v>0.52437901863693903</v>
      </c>
      <c r="W1532">
        <v>3.4734740880334999E-2</v>
      </c>
      <c r="X1532">
        <v>0.704072456322962</v>
      </c>
      <c r="Y1532">
        <v>-25.976809230752998</v>
      </c>
      <c r="Z1532">
        <v>0.84618586979904598</v>
      </c>
      <c r="AA1532">
        <v>0.971114744068449</v>
      </c>
      <c r="AB1532">
        <v>0.113258586267065</v>
      </c>
      <c r="AC1532">
        <v>3.11723668014913E-3</v>
      </c>
      <c r="AD1532">
        <v>0.57684129297949804</v>
      </c>
      <c r="AE1532">
        <v>-25.976809230752998</v>
      </c>
      <c r="AF1532">
        <v>0.73123338343369804</v>
      </c>
      <c r="AG1532">
        <v>0.86437216336234302</v>
      </c>
      <c r="AH1532">
        <v>0.74118266956241097</v>
      </c>
      <c r="AI1532">
        <v>0.123911202140572</v>
      </c>
      <c r="AJ1532">
        <v>0.78121606160956403</v>
      </c>
      <c r="AK1532">
        <v>-25.108053782078098</v>
      </c>
    </row>
    <row r="1533" spans="1:37" x14ac:dyDescent="0.2">
      <c r="A1533" t="s">
        <v>5161</v>
      </c>
      <c r="B1533">
        <v>23286238</v>
      </c>
      <c r="C1533">
        <v>23286401</v>
      </c>
      <c r="D1533">
        <v>164</v>
      </c>
      <c r="E1533" t="s">
        <v>5443</v>
      </c>
      <c r="F1533">
        <v>13</v>
      </c>
      <c r="G1533" t="s">
        <v>5444</v>
      </c>
      <c r="H1533" t="s">
        <v>31000</v>
      </c>
      <c r="I1533">
        <v>12</v>
      </c>
      <c r="J1533">
        <v>23175648</v>
      </c>
      <c r="K1533">
        <v>23191587</v>
      </c>
      <c r="L1533">
        <v>15940</v>
      </c>
      <c r="M1533">
        <v>1</v>
      </c>
      <c r="N1533">
        <v>101928441</v>
      </c>
      <c r="O1533" t="s">
        <v>5440</v>
      </c>
      <c r="P1533">
        <v>110590</v>
      </c>
      <c r="Q1533" t="s">
        <v>5441</v>
      </c>
      <c r="R1533" t="s">
        <v>5442</v>
      </c>
      <c r="S1533" t="s">
        <v>32173</v>
      </c>
      <c r="T1533">
        <v>0.93943752600822705</v>
      </c>
      <c r="U1533">
        <v>1</v>
      </c>
      <c r="V1533">
        <v>0.52437901863693903</v>
      </c>
      <c r="W1533">
        <v>3.4734740880334999E-2</v>
      </c>
      <c r="X1533">
        <v>0.704072456322962</v>
      </c>
      <c r="Y1533">
        <v>-25.976809230752998</v>
      </c>
      <c r="Z1533">
        <v>0.84618586979904598</v>
      </c>
      <c r="AA1533">
        <v>0.971114744068449</v>
      </c>
      <c r="AB1533">
        <v>0.113258586267065</v>
      </c>
      <c r="AC1533">
        <v>3.11723668014913E-3</v>
      </c>
      <c r="AD1533">
        <v>0.57684129297949804</v>
      </c>
      <c r="AE1533">
        <v>-25.976809230752998</v>
      </c>
      <c r="AF1533">
        <v>0.73123338343369804</v>
      </c>
      <c r="AG1533">
        <v>0.86437216336234302</v>
      </c>
      <c r="AH1533">
        <v>0.74118266956241097</v>
      </c>
      <c r="AI1533">
        <v>0.123911202140572</v>
      </c>
      <c r="AJ1533">
        <v>0.78121606160956403</v>
      </c>
      <c r="AK1533">
        <v>-25.108053782078098</v>
      </c>
    </row>
    <row r="1534" spans="1:37" x14ac:dyDescent="0.2">
      <c r="A1534" t="s">
        <v>5161</v>
      </c>
      <c r="B1534">
        <v>25087153</v>
      </c>
      <c r="C1534">
        <v>25087186</v>
      </c>
      <c r="D1534">
        <v>34</v>
      </c>
      <c r="E1534" t="s">
        <v>5445</v>
      </c>
      <c r="F1534">
        <v>0</v>
      </c>
      <c r="G1534" t="s">
        <v>5446</v>
      </c>
      <c r="H1534" t="s">
        <v>31032</v>
      </c>
      <c r="I1534">
        <v>12</v>
      </c>
      <c r="J1534">
        <v>25089774</v>
      </c>
      <c r="K1534">
        <v>25091120</v>
      </c>
      <c r="L1534">
        <v>1347</v>
      </c>
      <c r="M1534">
        <v>1</v>
      </c>
      <c r="N1534">
        <v>4033</v>
      </c>
      <c r="O1534" t="s">
        <v>5447</v>
      </c>
      <c r="P1534">
        <v>-2588</v>
      </c>
      <c r="Q1534" t="s">
        <v>5448</v>
      </c>
      <c r="R1534" t="s">
        <v>5449</v>
      </c>
      <c r="S1534" t="s">
        <v>32174</v>
      </c>
      <c r="T1534">
        <v>0.56354823081344896</v>
      </c>
      <c r="U1534">
        <v>0.81214233890638399</v>
      </c>
      <c r="V1534">
        <v>-2.23258277457469</v>
      </c>
      <c r="W1534">
        <v>0.65075386537994595</v>
      </c>
      <c r="X1534">
        <v>0.94119559056004798</v>
      </c>
      <c r="Y1534">
        <v>-1.8764174307830599</v>
      </c>
      <c r="Z1534">
        <v>0.98812441339480095</v>
      </c>
      <c r="AA1534">
        <v>1</v>
      </c>
      <c r="AB1534">
        <v>9.3217637826054398E-2</v>
      </c>
      <c r="AC1534">
        <v>0.82900842948436704</v>
      </c>
      <c r="AD1534">
        <v>0.94068432309766403</v>
      </c>
      <c r="AE1534">
        <v>0.58588580462287898</v>
      </c>
      <c r="AF1534">
        <v>0.35044498323680101</v>
      </c>
      <c r="AG1534">
        <v>0.74289508271920801</v>
      </c>
      <c r="AH1534">
        <v>-2.7772553936420201</v>
      </c>
      <c r="AI1534">
        <v>0.39040041954585702</v>
      </c>
      <c r="AJ1534">
        <v>0.78121606160956403</v>
      </c>
      <c r="AK1534">
        <v>-2.7102552543286298</v>
      </c>
    </row>
    <row r="1535" spans="1:37" x14ac:dyDescent="0.2">
      <c r="A1535" t="s">
        <v>5161</v>
      </c>
      <c r="B1535">
        <v>25488714</v>
      </c>
      <c r="C1535">
        <v>25488889</v>
      </c>
      <c r="D1535">
        <v>176</v>
      </c>
      <c r="E1535" t="s">
        <v>5450</v>
      </c>
      <c r="F1535">
        <v>1</v>
      </c>
      <c r="G1535" t="s">
        <v>5451</v>
      </c>
      <c r="H1535" t="s">
        <v>32175</v>
      </c>
      <c r="I1535">
        <v>12</v>
      </c>
      <c r="J1535">
        <v>25502925</v>
      </c>
      <c r="K1535">
        <v>25519961</v>
      </c>
      <c r="L1535">
        <v>17037</v>
      </c>
      <c r="M1535">
        <v>2</v>
      </c>
      <c r="N1535">
        <v>160492</v>
      </c>
      <c r="O1535" t="s">
        <v>5452</v>
      </c>
      <c r="P1535">
        <v>31072</v>
      </c>
      <c r="Q1535" t="s">
        <v>5453</v>
      </c>
      <c r="R1535" t="s">
        <v>5454</v>
      </c>
      <c r="S1535" t="s">
        <v>32176</v>
      </c>
      <c r="T1535">
        <v>0.32911398597860803</v>
      </c>
      <c r="U1535">
        <v>0.603102917160658</v>
      </c>
      <c r="V1535">
        <v>22.072980506895899</v>
      </c>
      <c r="W1535">
        <v>0.38920677604595899</v>
      </c>
      <c r="X1535">
        <v>0.704072456322962</v>
      </c>
      <c r="Y1535">
        <v>-24.502397032778401</v>
      </c>
      <c r="Z1535">
        <v>0.306975110376564</v>
      </c>
      <c r="AA1535">
        <v>0.72610664078822296</v>
      </c>
      <c r="AB1535">
        <v>23.9564546562655</v>
      </c>
      <c r="AC1535">
        <v>0.71753805159658501</v>
      </c>
      <c r="AD1535">
        <v>0.87989882095915395</v>
      </c>
      <c r="AE1535">
        <v>-3.3554156501404302</v>
      </c>
      <c r="AF1535">
        <v>0.64997455747578503</v>
      </c>
      <c r="AG1535">
        <v>0.80674443595273604</v>
      </c>
      <c r="AH1535">
        <v>-1.63105043192042</v>
      </c>
      <c r="AI1535">
        <v>0.35038410267202102</v>
      </c>
      <c r="AJ1535">
        <v>0.78121606160956403</v>
      </c>
      <c r="AK1535">
        <v>-23.849539459166401</v>
      </c>
    </row>
    <row r="1536" spans="1:37" x14ac:dyDescent="0.2">
      <c r="A1536" t="s">
        <v>5161</v>
      </c>
      <c r="B1536">
        <v>25488889</v>
      </c>
      <c r="C1536">
        <v>25489064</v>
      </c>
      <c r="D1536">
        <v>176</v>
      </c>
      <c r="E1536" t="s">
        <v>5455</v>
      </c>
      <c r="F1536">
        <v>2</v>
      </c>
      <c r="G1536" t="s">
        <v>5456</v>
      </c>
      <c r="H1536" t="s">
        <v>32175</v>
      </c>
      <c r="I1536">
        <v>12</v>
      </c>
      <c r="J1536">
        <v>25502925</v>
      </c>
      <c r="K1536">
        <v>25519961</v>
      </c>
      <c r="L1536">
        <v>17037</v>
      </c>
      <c r="M1536">
        <v>2</v>
      </c>
      <c r="N1536">
        <v>160492</v>
      </c>
      <c r="O1536" t="s">
        <v>5452</v>
      </c>
      <c r="P1536">
        <v>30897</v>
      </c>
      <c r="Q1536" t="s">
        <v>5453</v>
      </c>
      <c r="R1536" t="s">
        <v>5454</v>
      </c>
      <c r="S1536" t="s">
        <v>32176</v>
      </c>
      <c r="T1536">
        <v>0.32911398597860803</v>
      </c>
      <c r="U1536">
        <v>0.603102917160658</v>
      </c>
      <c r="V1536">
        <v>22.072980506895899</v>
      </c>
      <c r="W1536">
        <v>0.38920677604595899</v>
      </c>
      <c r="X1536">
        <v>0.704072456322962</v>
      </c>
      <c r="Y1536">
        <v>-24.6178742455288</v>
      </c>
      <c r="Z1536">
        <v>0.306975110376564</v>
      </c>
      <c r="AA1536">
        <v>0.72610664078822296</v>
      </c>
      <c r="AB1536">
        <v>24.056424205511298</v>
      </c>
      <c r="AC1536">
        <v>0.71753805159658501</v>
      </c>
      <c r="AD1536">
        <v>0.87989882095915395</v>
      </c>
      <c r="AE1536">
        <v>-3.4708928628908202</v>
      </c>
      <c r="AF1536">
        <v>0.64997455747578503</v>
      </c>
      <c r="AG1536">
        <v>0.80674443595273604</v>
      </c>
      <c r="AH1536">
        <v>-1.74652764121941</v>
      </c>
      <c r="AI1536">
        <v>0.35038410267202102</v>
      </c>
      <c r="AJ1536">
        <v>0.78121606160956403</v>
      </c>
      <c r="AK1536">
        <v>-23.9495090079558</v>
      </c>
    </row>
    <row r="1537" spans="1:37" x14ac:dyDescent="0.2">
      <c r="A1537" t="s">
        <v>5161</v>
      </c>
      <c r="B1537">
        <v>26126519</v>
      </c>
      <c r="C1537">
        <v>26126818</v>
      </c>
      <c r="D1537">
        <v>300</v>
      </c>
      <c r="E1537" t="s">
        <v>5457</v>
      </c>
      <c r="F1537">
        <v>41</v>
      </c>
      <c r="G1537" t="s">
        <v>5458</v>
      </c>
      <c r="H1537" t="s">
        <v>30999</v>
      </c>
      <c r="I1537">
        <v>12</v>
      </c>
      <c r="J1537">
        <v>26120030</v>
      </c>
      <c r="K1537">
        <v>26125037</v>
      </c>
      <c r="L1537">
        <v>5008</v>
      </c>
      <c r="M1537">
        <v>2</v>
      </c>
      <c r="N1537">
        <v>79365</v>
      </c>
      <c r="O1537" t="s">
        <v>5459</v>
      </c>
      <c r="P1537">
        <v>-1482</v>
      </c>
      <c r="Q1537" t="s">
        <v>5460</v>
      </c>
      <c r="R1537" t="s">
        <v>5461</v>
      </c>
      <c r="S1537" t="s">
        <v>32177</v>
      </c>
      <c r="T1537">
        <v>0.152084254673993</v>
      </c>
      <c r="U1537">
        <v>0.603102917160658</v>
      </c>
      <c r="V1537">
        <v>25.445701568983299</v>
      </c>
      <c r="W1537">
        <v>0.89107655920673101</v>
      </c>
      <c r="X1537">
        <v>0.95159051474143896</v>
      </c>
      <c r="Y1537">
        <v>3.2760599960626999</v>
      </c>
      <c r="Z1537">
        <v>0.306975110376564</v>
      </c>
      <c r="AA1537">
        <v>0.72610664078822296</v>
      </c>
      <c r="AB1537">
        <v>24.482227474998599</v>
      </c>
      <c r="AC1537">
        <v>0.75388744886274095</v>
      </c>
      <c r="AD1537">
        <v>0.87989882095915395</v>
      </c>
      <c r="AE1537">
        <v>2.27606002980052</v>
      </c>
      <c r="AF1537">
        <v>4.6407610929182198E-2</v>
      </c>
      <c r="AG1537">
        <v>0.476038960109122</v>
      </c>
      <c r="AH1537">
        <v>25.445701568983299</v>
      </c>
      <c r="AI1537">
        <v>0.56157887380500204</v>
      </c>
      <c r="AJ1537">
        <v>0.78121606160956403</v>
      </c>
      <c r="AK1537">
        <v>4.1448151928023096</v>
      </c>
    </row>
    <row r="1538" spans="1:37" x14ac:dyDescent="0.2">
      <c r="A1538" t="s">
        <v>5161</v>
      </c>
      <c r="B1538">
        <v>26335448</v>
      </c>
      <c r="C1538">
        <v>26335599</v>
      </c>
      <c r="D1538">
        <v>152</v>
      </c>
      <c r="E1538" t="s">
        <v>5462</v>
      </c>
      <c r="F1538">
        <v>2</v>
      </c>
      <c r="G1538" t="s">
        <v>5463</v>
      </c>
      <c r="H1538" t="s">
        <v>30987</v>
      </c>
      <c r="I1538">
        <v>12</v>
      </c>
      <c r="J1538">
        <v>26211164</v>
      </c>
      <c r="K1538">
        <v>26335856</v>
      </c>
      <c r="L1538">
        <v>124693</v>
      </c>
      <c r="M1538">
        <v>2</v>
      </c>
      <c r="N1538">
        <v>101928554</v>
      </c>
      <c r="O1538" t="s">
        <v>5464</v>
      </c>
      <c r="P1538">
        <v>257</v>
      </c>
      <c r="Q1538" t="s">
        <v>40</v>
      </c>
      <c r="R1538" t="s">
        <v>5465</v>
      </c>
      <c r="S1538" t="s">
        <v>32178</v>
      </c>
      <c r="T1538">
        <v>0.32911398597860803</v>
      </c>
      <c r="U1538">
        <v>0.603102917160658</v>
      </c>
      <c r="V1538">
        <v>24.6477926783183</v>
      </c>
      <c r="W1538">
        <v>0.123414495547065</v>
      </c>
      <c r="X1538">
        <v>0.704072456322962</v>
      </c>
      <c r="Y1538">
        <v>24.900776658750701</v>
      </c>
      <c r="Z1538">
        <v>0.306975110376564</v>
      </c>
      <c r="AA1538">
        <v>0.72610664078822296</v>
      </c>
      <c r="AB1538">
        <v>23.863302001812901</v>
      </c>
      <c r="AC1538">
        <v>0.27780950890804001</v>
      </c>
      <c r="AD1538">
        <v>0.68253123924728298</v>
      </c>
      <c r="AE1538">
        <v>23.900776704807601</v>
      </c>
      <c r="AF1538">
        <v>0.61410715005536498</v>
      </c>
      <c r="AG1538">
        <v>0.80674443595273604</v>
      </c>
      <c r="AH1538">
        <v>3.92045104512624</v>
      </c>
      <c r="AI1538">
        <v>3.6185182304427702E-2</v>
      </c>
      <c r="AJ1538">
        <v>0.78121606160956403</v>
      </c>
      <c r="AK1538">
        <v>24.900776658750701</v>
      </c>
    </row>
    <row r="1539" spans="1:37" x14ac:dyDescent="0.2">
      <c r="A1539" t="s">
        <v>5161</v>
      </c>
      <c r="B1539">
        <v>26335679</v>
      </c>
      <c r="C1539">
        <v>26335832</v>
      </c>
      <c r="D1539">
        <v>154</v>
      </c>
      <c r="E1539" t="s">
        <v>5466</v>
      </c>
      <c r="F1539">
        <v>2</v>
      </c>
      <c r="G1539" t="s">
        <v>5467</v>
      </c>
      <c r="H1539" t="s">
        <v>30987</v>
      </c>
      <c r="I1539">
        <v>12</v>
      </c>
      <c r="J1539">
        <v>26211164</v>
      </c>
      <c r="K1539">
        <v>26335856</v>
      </c>
      <c r="L1539">
        <v>124693</v>
      </c>
      <c r="M1539">
        <v>2</v>
      </c>
      <c r="N1539">
        <v>101928554</v>
      </c>
      <c r="O1539" t="s">
        <v>5464</v>
      </c>
      <c r="P1539">
        <v>24</v>
      </c>
      <c r="Q1539" t="s">
        <v>40</v>
      </c>
      <c r="R1539" t="s">
        <v>5465</v>
      </c>
      <c r="S1539" t="s">
        <v>32178</v>
      </c>
      <c r="T1539">
        <v>0.32911398597860803</v>
      </c>
      <c r="U1539">
        <v>0.603102917160658</v>
      </c>
      <c r="V1539">
        <v>24.6477926783183</v>
      </c>
      <c r="W1539">
        <v>0.123414495547065</v>
      </c>
      <c r="X1539">
        <v>0.704072456322962</v>
      </c>
      <c r="Y1539">
        <v>24.900776658750701</v>
      </c>
      <c r="Z1539">
        <v>0.306975110376564</v>
      </c>
      <c r="AA1539">
        <v>0.72610664078822296</v>
      </c>
      <c r="AB1539">
        <v>23.863302001812901</v>
      </c>
      <c r="AC1539">
        <v>0.27780950890804001</v>
      </c>
      <c r="AD1539">
        <v>0.68253123924728298</v>
      </c>
      <c r="AE1539">
        <v>23.900776704807601</v>
      </c>
      <c r="AF1539">
        <v>0.61410715005536498</v>
      </c>
      <c r="AG1539">
        <v>0.80674443595273604</v>
      </c>
      <c r="AH1539">
        <v>3.92045104512624</v>
      </c>
      <c r="AI1539">
        <v>3.6185182304427702E-2</v>
      </c>
      <c r="AJ1539">
        <v>0.78121606160956403</v>
      </c>
      <c r="AK1539">
        <v>24.900776658750701</v>
      </c>
    </row>
    <row r="1540" spans="1:37" x14ac:dyDescent="0.2">
      <c r="A1540" t="s">
        <v>5161</v>
      </c>
      <c r="B1540">
        <v>28054811</v>
      </c>
      <c r="C1540">
        <v>28054959</v>
      </c>
      <c r="D1540">
        <v>149</v>
      </c>
      <c r="E1540" t="s">
        <v>5468</v>
      </c>
      <c r="F1540">
        <v>0</v>
      </c>
      <c r="G1540" t="s">
        <v>5469</v>
      </c>
      <c r="H1540" t="s">
        <v>31000</v>
      </c>
      <c r="I1540">
        <v>12</v>
      </c>
      <c r="J1540">
        <v>28133249</v>
      </c>
      <c r="K1540">
        <v>28452527</v>
      </c>
      <c r="L1540">
        <v>319279</v>
      </c>
      <c r="M1540">
        <v>1</v>
      </c>
      <c r="N1540">
        <v>55297</v>
      </c>
      <c r="O1540" t="s">
        <v>5470</v>
      </c>
      <c r="P1540">
        <v>-78290</v>
      </c>
      <c r="Q1540" t="s">
        <v>5471</v>
      </c>
      <c r="R1540" t="s">
        <v>5472</v>
      </c>
      <c r="S1540" t="s">
        <v>32179</v>
      </c>
      <c r="T1540">
        <v>0.98307826393376296</v>
      </c>
      <c r="U1540">
        <v>1</v>
      </c>
      <c r="V1540">
        <v>-0.77150203489840496</v>
      </c>
      <c r="W1540">
        <v>6.2825850358688304E-2</v>
      </c>
      <c r="X1540">
        <v>0.704072456322962</v>
      </c>
      <c r="Y1540">
        <v>-26.057645295505601</v>
      </c>
      <c r="Z1540">
        <v>0.616799557564497</v>
      </c>
      <c r="AA1540">
        <v>0.84521697243271998</v>
      </c>
      <c r="AB1540">
        <v>-0.95241911250989297</v>
      </c>
      <c r="AC1540">
        <v>0.28214940104233999</v>
      </c>
      <c r="AD1540">
        <v>0.68253123924728298</v>
      </c>
      <c r="AE1540">
        <v>-1.18320515830541</v>
      </c>
      <c r="AF1540">
        <v>0.66285170732664001</v>
      </c>
      <c r="AG1540">
        <v>0.819861597272179</v>
      </c>
      <c r="AH1540">
        <v>-0.32916692200464298</v>
      </c>
      <c r="AI1540">
        <v>6.3287974194947097E-2</v>
      </c>
      <c r="AJ1540">
        <v>0.78121606160956403</v>
      </c>
      <c r="AK1540">
        <v>-25.977635013942098</v>
      </c>
    </row>
    <row r="1541" spans="1:37" x14ac:dyDescent="0.2">
      <c r="A1541" t="s">
        <v>5161</v>
      </c>
      <c r="B1541">
        <v>29102877</v>
      </c>
      <c r="C1541">
        <v>29103028</v>
      </c>
      <c r="D1541">
        <v>152</v>
      </c>
      <c r="E1541" t="s">
        <v>5473</v>
      </c>
      <c r="F1541">
        <v>1</v>
      </c>
      <c r="G1541" t="s">
        <v>5474</v>
      </c>
      <c r="H1541" t="s">
        <v>31000</v>
      </c>
      <c r="I1541">
        <v>12</v>
      </c>
      <c r="J1541">
        <v>29149016</v>
      </c>
      <c r="K1541">
        <v>29313721</v>
      </c>
      <c r="L1541">
        <v>164706</v>
      </c>
      <c r="M1541">
        <v>1</v>
      </c>
      <c r="N1541">
        <v>55711</v>
      </c>
      <c r="O1541" t="s">
        <v>5475</v>
      </c>
      <c r="P1541">
        <v>-45988</v>
      </c>
      <c r="Q1541" t="s">
        <v>5476</v>
      </c>
      <c r="R1541" t="s">
        <v>5477</v>
      </c>
      <c r="S1541" t="s">
        <v>32180</v>
      </c>
      <c r="T1541">
        <v>0.52373797168281999</v>
      </c>
      <c r="U1541">
        <v>0.80321479550967601</v>
      </c>
      <c r="V1541">
        <v>-0.40682642166770899</v>
      </c>
      <c r="W1541">
        <v>0.23823264826274301</v>
      </c>
      <c r="X1541">
        <v>0.704072456322962</v>
      </c>
      <c r="Y1541">
        <v>0.67023990667690203</v>
      </c>
      <c r="Z1541">
        <v>0.33485665132385001</v>
      </c>
      <c r="AA1541">
        <v>0.77712332956806995</v>
      </c>
      <c r="AB1541">
        <v>-0.53889663858342096</v>
      </c>
      <c r="AC1541">
        <v>0.29488241174450402</v>
      </c>
      <c r="AD1541">
        <v>0.68253123924728298</v>
      </c>
      <c r="AE1541">
        <v>0.536186129898512</v>
      </c>
      <c r="AF1541">
        <v>0.86115757887946098</v>
      </c>
      <c r="AG1541">
        <v>0.96447977292432197</v>
      </c>
      <c r="AH1541">
        <v>-0.118672451817187</v>
      </c>
      <c r="AI1541">
        <v>0.305958465191912</v>
      </c>
      <c r="AJ1541">
        <v>0.78121606160956403</v>
      </c>
      <c r="AK1541">
        <v>0.48151723037855498</v>
      </c>
    </row>
    <row r="1542" spans="1:37" x14ac:dyDescent="0.2">
      <c r="A1542" t="s">
        <v>5161</v>
      </c>
      <c r="B1542">
        <v>32051214</v>
      </c>
      <c r="C1542">
        <v>32051514</v>
      </c>
      <c r="D1542">
        <v>301</v>
      </c>
      <c r="E1542" t="s">
        <v>5478</v>
      </c>
      <c r="F1542">
        <v>4</v>
      </c>
      <c r="G1542" t="s">
        <v>5479</v>
      </c>
      <c r="H1542" t="s">
        <v>31000</v>
      </c>
      <c r="I1542">
        <v>12</v>
      </c>
      <c r="J1542">
        <v>32106847</v>
      </c>
      <c r="K1542">
        <v>32383633</v>
      </c>
      <c r="L1542">
        <v>276787</v>
      </c>
      <c r="M1542">
        <v>1</v>
      </c>
      <c r="N1542">
        <v>636</v>
      </c>
      <c r="O1542" t="s">
        <v>5480</v>
      </c>
      <c r="P1542">
        <v>-55333</v>
      </c>
      <c r="Q1542" t="s">
        <v>5481</v>
      </c>
      <c r="R1542" t="s">
        <v>5482</v>
      </c>
      <c r="S1542" t="s">
        <v>32181</v>
      </c>
      <c r="T1542">
        <v>0.93943752600822705</v>
      </c>
      <c r="U1542">
        <v>1</v>
      </c>
      <c r="V1542">
        <v>2.05578148369153</v>
      </c>
      <c r="W1542">
        <v>0.69201225521665499</v>
      </c>
      <c r="X1542">
        <v>0.95159051474143896</v>
      </c>
      <c r="Y1542">
        <v>-2.9960299366236498</v>
      </c>
      <c r="Z1542">
        <v>0.84618586979904598</v>
      </c>
      <c r="AA1542">
        <v>0.971114744068449</v>
      </c>
      <c r="AB1542">
        <v>1.2340332744068701</v>
      </c>
      <c r="AC1542">
        <v>0.92523690913815004</v>
      </c>
      <c r="AD1542">
        <v>0.94115954365910703</v>
      </c>
      <c r="AE1542">
        <v>-2.1983439108657401</v>
      </c>
      <c r="AF1542">
        <v>0.73123338343369804</v>
      </c>
      <c r="AG1542">
        <v>0.86437216336234302</v>
      </c>
      <c r="AH1542">
        <v>2.49098999188196</v>
      </c>
      <c r="AI1542">
        <v>0.58910493252618501</v>
      </c>
      <c r="AJ1542">
        <v>0.78121606160956403</v>
      </c>
      <c r="AK1542">
        <v>-2.4566194781393702</v>
      </c>
    </row>
    <row r="1543" spans="1:37" x14ac:dyDescent="0.2">
      <c r="A1543" t="s">
        <v>5161</v>
      </c>
      <c r="B1543">
        <v>32228577</v>
      </c>
      <c r="C1543">
        <v>32228727</v>
      </c>
      <c r="D1543">
        <v>151</v>
      </c>
      <c r="E1543" t="s">
        <v>5483</v>
      </c>
      <c r="F1543">
        <v>0</v>
      </c>
      <c r="G1543" t="s">
        <v>5484</v>
      </c>
      <c r="H1543" t="s">
        <v>32182</v>
      </c>
      <c r="I1543">
        <v>12</v>
      </c>
      <c r="J1543">
        <v>32328402</v>
      </c>
      <c r="K1543">
        <v>32333065</v>
      </c>
      <c r="L1543">
        <v>4664</v>
      </c>
      <c r="M1543">
        <v>1</v>
      </c>
      <c r="N1543">
        <v>636</v>
      </c>
      <c r="O1543" t="s">
        <v>5485</v>
      </c>
      <c r="P1543">
        <v>-99675</v>
      </c>
      <c r="Q1543" t="s">
        <v>5481</v>
      </c>
      <c r="R1543" t="s">
        <v>5482</v>
      </c>
      <c r="S1543" t="s">
        <v>32181</v>
      </c>
      <c r="T1543">
        <v>0.32911398597860803</v>
      </c>
      <c r="U1543">
        <v>0.603102917160658</v>
      </c>
      <c r="V1543">
        <v>24.188457472778801</v>
      </c>
      <c r="W1543">
        <v>0.29261482077562401</v>
      </c>
      <c r="X1543">
        <v>0.704072456322962</v>
      </c>
      <c r="Y1543">
        <v>24.627521701726799</v>
      </c>
      <c r="Z1543">
        <v>0.306975110376564</v>
      </c>
      <c r="AA1543">
        <v>0.72610664078822296</v>
      </c>
      <c r="AB1543">
        <v>24.419031589095901</v>
      </c>
      <c r="AC1543">
        <v>0.27780950890804001</v>
      </c>
      <c r="AD1543">
        <v>0.68253123924728298</v>
      </c>
      <c r="AE1543">
        <v>24.456506292865399</v>
      </c>
      <c r="AF1543">
        <v>0.64997455747578503</v>
      </c>
      <c r="AG1543">
        <v>0.80674443595273604</v>
      </c>
      <c r="AH1543">
        <v>0.634936290975609</v>
      </c>
      <c r="AI1543">
        <v>0.56157887380500204</v>
      </c>
      <c r="AJ1543">
        <v>0.78121606160956403</v>
      </c>
      <c r="AK1543">
        <v>1.5094534738321601</v>
      </c>
    </row>
    <row r="1544" spans="1:37" x14ac:dyDescent="0.2">
      <c r="A1544" t="s">
        <v>5161</v>
      </c>
      <c r="B1544">
        <v>32472499</v>
      </c>
      <c r="C1544">
        <v>32472674</v>
      </c>
      <c r="D1544">
        <v>176</v>
      </c>
      <c r="E1544" t="s">
        <v>5486</v>
      </c>
      <c r="F1544">
        <v>9</v>
      </c>
      <c r="G1544" t="s">
        <v>5487</v>
      </c>
      <c r="H1544" t="s">
        <v>32183</v>
      </c>
      <c r="I1544">
        <v>12</v>
      </c>
      <c r="J1544">
        <v>32485972</v>
      </c>
      <c r="K1544">
        <v>32640739</v>
      </c>
      <c r="L1544">
        <v>154768</v>
      </c>
      <c r="M1544">
        <v>1</v>
      </c>
      <c r="N1544">
        <v>121512</v>
      </c>
      <c r="O1544" t="s">
        <v>5488</v>
      </c>
      <c r="P1544">
        <v>-13298</v>
      </c>
      <c r="Q1544" t="s">
        <v>5489</v>
      </c>
      <c r="R1544" t="s">
        <v>5490</v>
      </c>
      <c r="S1544" t="s">
        <v>32184</v>
      </c>
      <c r="T1544">
        <v>0.97213403838398904</v>
      </c>
      <c r="U1544">
        <v>1</v>
      </c>
      <c r="V1544">
        <v>0.98698360208227598</v>
      </c>
      <c r="W1544">
        <v>0.20525741147413201</v>
      </c>
      <c r="X1544">
        <v>0.704072456322962</v>
      </c>
      <c r="Y1544">
        <v>-21.687067937932401</v>
      </c>
      <c r="Z1544">
        <v>0.93459220503170903</v>
      </c>
      <c r="AA1544">
        <v>0.99919698600769702</v>
      </c>
      <c r="AB1544">
        <v>3.4015789089381099</v>
      </c>
      <c r="AC1544">
        <v>0.32081866871113202</v>
      </c>
      <c r="AD1544">
        <v>0.68773325147593101</v>
      </c>
      <c r="AE1544">
        <v>1.8945027835152299</v>
      </c>
      <c r="AF1544">
        <v>1</v>
      </c>
      <c r="AG1544">
        <v>1</v>
      </c>
      <c r="AH1544">
        <v>-2.3112954401242001</v>
      </c>
      <c r="AI1544">
        <v>0.24456414000292601</v>
      </c>
      <c r="AJ1544">
        <v>0.78121606160956403</v>
      </c>
      <c r="AK1544">
        <v>-23.654778006683301</v>
      </c>
    </row>
    <row r="1545" spans="1:37" x14ac:dyDescent="0.2">
      <c r="A1545" t="s">
        <v>5161</v>
      </c>
      <c r="B1545">
        <v>32472674</v>
      </c>
      <c r="C1545">
        <v>32472849</v>
      </c>
      <c r="D1545">
        <v>176</v>
      </c>
      <c r="E1545" t="s">
        <v>5491</v>
      </c>
      <c r="F1545">
        <v>7</v>
      </c>
      <c r="G1545" t="s">
        <v>5492</v>
      </c>
      <c r="H1545" t="s">
        <v>32183</v>
      </c>
      <c r="I1545">
        <v>12</v>
      </c>
      <c r="J1545">
        <v>32485972</v>
      </c>
      <c r="K1545">
        <v>32640739</v>
      </c>
      <c r="L1545">
        <v>154768</v>
      </c>
      <c r="M1545">
        <v>1</v>
      </c>
      <c r="N1545">
        <v>121512</v>
      </c>
      <c r="O1545" t="s">
        <v>5488</v>
      </c>
      <c r="P1545">
        <v>-13123</v>
      </c>
      <c r="Q1545" t="s">
        <v>5489</v>
      </c>
      <c r="R1545" t="s">
        <v>5490</v>
      </c>
      <c r="S1545" t="s">
        <v>32184</v>
      </c>
      <c r="T1545">
        <v>0.97213403838398904</v>
      </c>
      <c r="U1545">
        <v>1</v>
      </c>
      <c r="V1545">
        <v>0.98698360208227598</v>
      </c>
      <c r="W1545">
        <v>0.20525741147413201</v>
      </c>
      <c r="X1545">
        <v>0.704072456322962</v>
      </c>
      <c r="Y1545">
        <v>-21.687067937932401</v>
      </c>
      <c r="Z1545">
        <v>0.93459220503170903</v>
      </c>
      <c r="AA1545">
        <v>0.99919698600769702</v>
      </c>
      <c r="AB1545">
        <v>3.4015789089381099</v>
      </c>
      <c r="AC1545">
        <v>0.32081866871113202</v>
      </c>
      <c r="AD1545">
        <v>0.68773325147593101</v>
      </c>
      <c r="AE1545">
        <v>1.8945027835152299</v>
      </c>
      <c r="AF1545">
        <v>1</v>
      </c>
      <c r="AG1545">
        <v>1</v>
      </c>
      <c r="AH1545">
        <v>-2.3112954401242001</v>
      </c>
      <c r="AI1545">
        <v>0.24456414000292601</v>
      </c>
      <c r="AJ1545">
        <v>0.78121606160956403</v>
      </c>
      <c r="AK1545">
        <v>-23.654778006683301</v>
      </c>
    </row>
    <row r="1546" spans="1:37" x14ac:dyDescent="0.2">
      <c r="A1546" t="s">
        <v>5161</v>
      </c>
      <c r="B1546">
        <v>33033792</v>
      </c>
      <c r="C1546">
        <v>33033954</v>
      </c>
      <c r="D1546">
        <v>163</v>
      </c>
      <c r="E1546" t="s">
        <v>5493</v>
      </c>
      <c r="F1546">
        <v>6</v>
      </c>
      <c r="G1546" t="s">
        <v>5494</v>
      </c>
      <c r="H1546" t="s">
        <v>31000</v>
      </c>
      <c r="I1546">
        <v>12</v>
      </c>
      <c r="J1546">
        <v>32790755</v>
      </c>
      <c r="K1546">
        <v>32896777</v>
      </c>
      <c r="L1546">
        <v>106023</v>
      </c>
      <c r="M1546">
        <v>2</v>
      </c>
      <c r="N1546">
        <v>5318</v>
      </c>
      <c r="O1546" t="s">
        <v>5495</v>
      </c>
      <c r="P1546">
        <v>-137015</v>
      </c>
      <c r="Q1546" t="s">
        <v>5496</v>
      </c>
      <c r="R1546" t="s">
        <v>5497</v>
      </c>
      <c r="S1546" t="s">
        <v>32185</v>
      </c>
      <c r="T1546">
        <v>0.35387198439864398</v>
      </c>
      <c r="U1546">
        <v>0.603102917160658</v>
      </c>
      <c r="V1546">
        <v>-23.797686301485999</v>
      </c>
      <c r="W1546" t="s">
        <v>40</v>
      </c>
      <c r="X1546" t="s">
        <v>40</v>
      </c>
      <c r="Y1546">
        <v>0</v>
      </c>
      <c r="Z1546">
        <v>0.184235113180511</v>
      </c>
      <c r="AA1546">
        <v>0.72610664078822296</v>
      </c>
      <c r="AB1546">
        <v>-23.797686301485999</v>
      </c>
      <c r="AC1546">
        <v>0.45677901822897599</v>
      </c>
      <c r="AD1546">
        <v>0.82872126865393902</v>
      </c>
      <c r="AE1546">
        <v>22.942076290912699</v>
      </c>
      <c r="AF1546">
        <v>0.501741946288212</v>
      </c>
      <c r="AG1546">
        <v>0.80674443595273604</v>
      </c>
      <c r="AH1546">
        <v>-22.8680757188915</v>
      </c>
      <c r="AI1546">
        <v>0.52399907623471598</v>
      </c>
      <c r="AJ1546">
        <v>0.78121606160956403</v>
      </c>
      <c r="AK1546">
        <v>-22.797686400422599</v>
      </c>
    </row>
    <row r="1547" spans="1:37" x14ac:dyDescent="0.2">
      <c r="A1547" t="s">
        <v>5161</v>
      </c>
      <c r="B1547">
        <v>33033954</v>
      </c>
      <c r="C1547">
        <v>33034116</v>
      </c>
      <c r="D1547">
        <v>163</v>
      </c>
      <c r="E1547" t="s">
        <v>5498</v>
      </c>
      <c r="F1547">
        <v>8</v>
      </c>
      <c r="G1547" t="s">
        <v>5499</v>
      </c>
      <c r="H1547" t="s">
        <v>31000</v>
      </c>
      <c r="I1547">
        <v>12</v>
      </c>
      <c r="J1547">
        <v>32790755</v>
      </c>
      <c r="K1547">
        <v>32896777</v>
      </c>
      <c r="L1547">
        <v>106023</v>
      </c>
      <c r="M1547">
        <v>2</v>
      </c>
      <c r="N1547">
        <v>5318</v>
      </c>
      <c r="O1547" t="s">
        <v>5495</v>
      </c>
      <c r="P1547">
        <v>-137177</v>
      </c>
      <c r="Q1547" t="s">
        <v>5496</v>
      </c>
      <c r="R1547" t="s">
        <v>5497</v>
      </c>
      <c r="S1547" t="s">
        <v>32185</v>
      </c>
      <c r="T1547">
        <v>0.35387198439864398</v>
      </c>
      <c r="U1547">
        <v>0.603102917160658</v>
      </c>
      <c r="V1547">
        <v>-23.797686301485999</v>
      </c>
      <c r="W1547" t="s">
        <v>40</v>
      </c>
      <c r="X1547" t="s">
        <v>40</v>
      </c>
      <c r="Y1547">
        <v>0</v>
      </c>
      <c r="Z1547">
        <v>0.184235113180511</v>
      </c>
      <c r="AA1547">
        <v>0.72610664078822296</v>
      </c>
      <c r="AB1547">
        <v>-23.797686301485999</v>
      </c>
      <c r="AC1547">
        <v>0.45677901822897599</v>
      </c>
      <c r="AD1547">
        <v>0.82872126865393902</v>
      </c>
      <c r="AE1547">
        <v>22.942076290912699</v>
      </c>
      <c r="AF1547">
        <v>0.501741946288212</v>
      </c>
      <c r="AG1547">
        <v>0.80674443595273604</v>
      </c>
      <c r="AH1547">
        <v>-22.8680757188915</v>
      </c>
      <c r="AI1547">
        <v>0.52399907623471598</v>
      </c>
      <c r="AJ1547">
        <v>0.78121606160956403</v>
      </c>
      <c r="AK1547">
        <v>-22.797686400422599</v>
      </c>
    </row>
    <row r="1548" spans="1:37" x14ac:dyDescent="0.2">
      <c r="A1548" t="s">
        <v>5161</v>
      </c>
      <c r="B1548">
        <v>34071906</v>
      </c>
      <c r="C1548">
        <v>34072081</v>
      </c>
      <c r="D1548">
        <v>176</v>
      </c>
      <c r="E1548" t="s">
        <v>5500</v>
      </c>
      <c r="F1548">
        <v>1</v>
      </c>
      <c r="G1548" t="s">
        <v>5501</v>
      </c>
      <c r="H1548" t="s">
        <v>31000</v>
      </c>
      <c r="I1548">
        <v>12</v>
      </c>
      <c r="J1548">
        <v>34022496</v>
      </c>
      <c r="K1548">
        <v>34028302</v>
      </c>
      <c r="L1548">
        <v>5807</v>
      </c>
      <c r="M1548">
        <v>1</v>
      </c>
      <c r="N1548">
        <v>84920</v>
      </c>
      <c r="O1548" t="s">
        <v>5502</v>
      </c>
      <c r="P1548">
        <v>49410</v>
      </c>
      <c r="Q1548" t="s">
        <v>5503</v>
      </c>
      <c r="R1548" t="s">
        <v>5504</v>
      </c>
      <c r="S1548" t="s">
        <v>32186</v>
      </c>
      <c r="T1548">
        <v>0.152084254673993</v>
      </c>
      <c r="U1548">
        <v>0.603102917160658</v>
      </c>
      <c r="V1548">
        <v>25.940079493695801</v>
      </c>
      <c r="W1548">
        <v>0.65075386537994595</v>
      </c>
      <c r="X1548">
        <v>0.94119559056004798</v>
      </c>
      <c r="Y1548">
        <v>-2.78688055243803</v>
      </c>
      <c r="Z1548">
        <v>0.306975110376564</v>
      </c>
      <c r="AA1548">
        <v>0.72610664078822296</v>
      </c>
      <c r="AB1548">
        <v>24.976605391009901</v>
      </c>
      <c r="AC1548">
        <v>0.283630615332017</v>
      </c>
      <c r="AD1548">
        <v>0.68253123924728298</v>
      </c>
      <c r="AE1548">
        <v>-3.7868803745834798</v>
      </c>
      <c r="AF1548">
        <v>4.6407610929182198E-2</v>
      </c>
      <c r="AG1548">
        <v>0.476038960109122</v>
      </c>
      <c r="AH1548">
        <v>25.940079493695801</v>
      </c>
      <c r="AI1548">
        <v>0.98342151819761803</v>
      </c>
      <c r="AJ1548">
        <v>0.98789258377071898</v>
      </c>
      <c r="AK1548">
        <v>-1.91812510700532</v>
      </c>
    </row>
    <row r="1549" spans="1:37" x14ac:dyDescent="0.2">
      <c r="A1549" t="s">
        <v>5161</v>
      </c>
      <c r="B1549">
        <v>34072081</v>
      </c>
      <c r="C1549">
        <v>34072256</v>
      </c>
      <c r="D1549">
        <v>176</v>
      </c>
      <c r="E1549" t="s">
        <v>5505</v>
      </c>
      <c r="F1549">
        <v>1</v>
      </c>
      <c r="G1549" t="s">
        <v>5506</v>
      </c>
      <c r="H1549" t="s">
        <v>31000</v>
      </c>
      <c r="I1549">
        <v>12</v>
      </c>
      <c r="J1549">
        <v>34022496</v>
      </c>
      <c r="K1549">
        <v>34028302</v>
      </c>
      <c r="L1549">
        <v>5807</v>
      </c>
      <c r="M1549">
        <v>1</v>
      </c>
      <c r="N1549">
        <v>84920</v>
      </c>
      <c r="O1549" t="s">
        <v>5502</v>
      </c>
      <c r="P1549">
        <v>49585</v>
      </c>
      <c r="Q1549" t="s">
        <v>5503</v>
      </c>
      <c r="R1549" t="s">
        <v>5504</v>
      </c>
      <c r="S1549" t="s">
        <v>32186</v>
      </c>
      <c r="T1549">
        <v>0.152084254673993</v>
      </c>
      <c r="U1549">
        <v>0.603102917160658</v>
      </c>
      <c r="V1549">
        <v>26.049578457891101</v>
      </c>
      <c r="W1549">
        <v>0.65075386537994595</v>
      </c>
      <c r="X1549">
        <v>0.94119559056004798</v>
      </c>
      <c r="Y1549">
        <v>-2.8963795163877002</v>
      </c>
      <c r="Z1549">
        <v>0.306975110376564</v>
      </c>
      <c r="AA1549">
        <v>0.72610664078822296</v>
      </c>
      <c r="AB1549">
        <v>25.086104353649301</v>
      </c>
      <c r="AC1549">
        <v>0.283630615332017</v>
      </c>
      <c r="AD1549">
        <v>0.68253123924728298</v>
      </c>
      <c r="AE1549">
        <v>-3.89637933853315</v>
      </c>
      <c r="AF1549">
        <v>4.6407610929182198E-2</v>
      </c>
      <c r="AG1549">
        <v>0.476038960109122</v>
      </c>
      <c r="AH1549">
        <v>26.049578457891101</v>
      </c>
      <c r="AI1549">
        <v>0.98342151819761803</v>
      </c>
      <c r="AJ1549">
        <v>0.98789258377071898</v>
      </c>
      <c r="AK1549">
        <v>-2.02762406939897</v>
      </c>
    </row>
    <row r="1550" spans="1:37" x14ac:dyDescent="0.2">
      <c r="A1550" t="s">
        <v>5161</v>
      </c>
      <c r="B1550">
        <v>34309496</v>
      </c>
      <c r="C1550">
        <v>34309786</v>
      </c>
      <c r="D1550">
        <v>291</v>
      </c>
      <c r="E1550" t="s">
        <v>5507</v>
      </c>
      <c r="F1550">
        <v>8</v>
      </c>
      <c r="G1550" t="s">
        <v>5508</v>
      </c>
      <c r="H1550" t="s">
        <v>31000</v>
      </c>
      <c r="I1550">
        <v>12</v>
      </c>
      <c r="J1550">
        <v>34022496</v>
      </c>
      <c r="K1550">
        <v>34028302</v>
      </c>
      <c r="L1550">
        <v>5807</v>
      </c>
      <c r="M1550">
        <v>1</v>
      </c>
      <c r="N1550">
        <v>84920</v>
      </c>
      <c r="O1550" t="s">
        <v>5502</v>
      </c>
      <c r="P1550">
        <v>287000</v>
      </c>
      <c r="Q1550" t="s">
        <v>5503</v>
      </c>
      <c r="R1550" t="s">
        <v>5504</v>
      </c>
      <c r="S1550" t="s">
        <v>32186</v>
      </c>
      <c r="T1550" t="s">
        <v>40</v>
      </c>
      <c r="U1550" t="s">
        <v>40</v>
      </c>
      <c r="V1550">
        <v>0</v>
      </c>
      <c r="W1550">
        <v>0.29261482077562401</v>
      </c>
      <c r="X1550">
        <v>0.704072456322962</v>
      </c>
      <c r="Y1550">
        <v>24.113596915881601</v>
      </c>
      <c r="Z1550">
        <v>0.48464167878831399</v>
      </c>
      <c r="AA1550">
        <v>0.84435025072159198</v>
      </c>
      <c r="AB1550">
        <v>23.076122294126201</v>
      </c>
      <c r="AC1550">
        <v>0.45677901822897599</v>
      </c>
      <c r="AD1550">
        <v>0.82872126865393902</v>
      </c>
      <c r="AE1550">
        <v>23.1135969953617</v>
      </c>
      <c r="AF1550">
        <v>0.501741946288212</v>
      </c>
      <c r="AG1550">
        <v>0.80674443595273604</v>
      </c>
      <c r="AH1550">
        <v>-23.039596422284198</v>
      </c>
      <c r="AI1550">
        <v>0.14667288820271701</v>
      </c>
      <c r="AJ1550">
        <v>0.78121606160956403</v>
      </c>
      <c r="AK1550">
        <v>24.113596915881601</v>
      </c>
    </row>
    <row r="1551" spans="1:37" x14ac:dyDescent="0.2">
      <c r="A1551" t="s">
        <v>5161</v>
      </c>
      <c r="B1551">
        <v>34309797</v>
      </c>
      <c r="C1551">
        <v>34309951</v>
      </c>
      <c r="D1551">
        <v>155</v>
      </c>
      <c r="E1551" t="s">
        <v>5509</v>
      </c>
      <c r="F1551">
        <v>7</v>
      </c>
      <c r="G1551" t="s">
        <v>5510</v>
      </c>
      <c r="H1551" t="s">
        <v>31000</v>
      </c>
      <c r="I1551">
        <v>12</v>
      </c>
      <c r="J1551">
        <v>34022496</v>
      </c>
      <c r="K1551">
        <v>34028302</v>
      </c>
      <c r="L1551">
        <v>5807</v>
      </c>
      <c r="M1551">
        <v>1</v>
      </c>
      <c r="N1551">
        <v>84920</v>
      </c>
      <c r="O1551" t="s">
        <v>5502</v>
      </c>
      <c r="P1551">
        <v>287301</v>
      </c>
      <c r="Q1551" t="s">
        <v>5503</v>
      </c>
      <c r="R1551" t="s">
        <v>5504</v>
      </c>
      <c r="S1551" t="s">
        <v>32186</v>
      </c>
      <c r="T1551" t="s">
        <v>40</v>
      </c>
      <c r="U1551" t="s">
        <v>40</v>
      </c>
      <c r="V1551">
        <v>0</v>
      </c>
      <c r="W1551">
        <v>0.29261482077562401</v>
      </c>
      <c r="X1551">
        <v>0.704072456322962</v>
      </c>
      <c r="Y1551">
        <v>24.113596915881601</v>
      </c>
      <c r="Z1551">
        <v>0.48464167878831399</v>
      </c>
      <c r="AA1551">
        <v>0.84435025072159198</v>
      </c>
      <c r="AB1551">
        <v>23.076122294126201</v>
      </c>
      <c r="AC1551">
        <v>0.45677901822897599</v>
      </c>
      <c r="AD1551">
        <v>0.82872126865393902</v>
      </c>
      <c r="AE1551">
        <v>23.1135969953617</v>
      </c>
      <c r="AF1551">
        <v>0.501741946288212</v>
      </c>
      <c r="AG1551">
        <v>0.80674443595273604</v>
      </c>
      <c r="AH1551">
        <v>-23.039596422284198</v>
      </c>
      <c r="AI1551">
        <v>0.14667288820271701</v>
      </c>
      <c r="AJ1551">
        <v>0.78121606160956403</v>
      </c>
      <c r="AK1551">
        <v>24.113596915881601</v>
      </c>
    </row>
    <row r="1552" spans="1:37" x14ac:dyDescent="0.2">
      <c r="A1552" t="s">
        <v>5161</v>
      </c>
      <c r="B1552">
        <v>39978902</v>
      </c>
      <c r="C1552">
        <v>39979075</v>
      </c>
      <c r="D1552">
        <v>174</v>
      </c>
      <c r="E1552" t="s">
        <v>5511</v>
      </c>
      <c r="F1552">
        <v>4</v>
      </c>
      <c r="G1552" t="s">
        <v>5512</v>
      </c>
      <c r="H1552" t="s">
        <v>32187</v>
      </c>
      <c r="I1552">
        <v>12</v>
      </c>
      <c r="J1552">
        <v>39829408</v>
      </c>
      <c r="K1552">
        <v>39871881</v>
      </c>
      <c r="L1552">
        <v>42474</v>
      </c>
      <c r="M1552">
        <v>2</v>
      </c>
      <c r="N1552">
        <v>114134</v>
      </c>
      <c r="O1552" t="s">
        <v>5513</v>
      </c>
      <c r="P1552">
        <v>-107021</v>
      </c>
      <c r="Q1552" t="s">
        <v>5514</v>
      </c>
      <c r="R1552" t="s">
        <v>5515</v>
      </c>
      <c r="S1552" t="s">
        <v>32188</v>
      </c>
      <c r="T1552">
        <v>0.19891613607636499</v>
      </c>
      <c r="U1552">
        <v>0.603102917160658</v>
      </c>
      <c r="V1552">
        <v>-1.1117253830935401</v>
      </c>
      <c r="W1552">
        <v>3.4734740880334999E-2</v>
      </c>
      <c r="X1552">
        <v>0.704072456322962</v>
      </c>
      <c r="Y1552">
        <v>-23.793511852010901</v>
      </c>
      <c r="Z1552">
        <v>9.2581233906892102E-2</v>
      </c>
      <c r="AA1552">
        <v>0.72610664078822296</v>
      </c>
      <c r="AB1552">
        <v>-1.76879860071616</v>
      </c>
      <c r="AC1552">
        <v>1.8929741367386999E-2</v>
      </c>
      <c r="AD1552">
        <v>0.57684129297949804</v>
      </c>
      <c r="AE1552">
        <v>-2.0495848780602399</v>
      </c>
      <c r="AF1552">
        <v>0.39902384492512899</v>
      </c>
      <c r="AG1552">
        <v>0.80674443595273604</v>
      </c>
      <c r="AH1552">
        <v>-0.32521958858862399</v>
      </c>
      <c r="AI1552">
        <v>8.86214943098146E-2</v>
      </c>
      <c r="AJ1552">
        <v>0.78121606160956403</v>
      </c>
      <c r="AK1552">
        <v>-23.409243569550501</v>
      </c>
    </row>
    <row r="1553" spans="1:37" x14ac:dyDescent="0.2">
      <c r="A1553" t="s">
        <v>5161</v>
      </c>
      <c r="B1553">
        <v>39979075</v>
      </c>
      <c r="C1553">
        <v>39979248</v>
      </c>
      <c r="D1553">
        <v>174</v>
      </c>
      <c r="E1553" t="s">
        <v>5516</v>
      </c>
      <c r="F1553">
        <v>0</v>
      </c>
      <c r="G1553" t="s">
        <v>5517</v>
      </c>
      <c r="H1553" t="s">
        <v>32187</v>
      </c>
      <c r="I1553">
        <v>12</v>
      </c>
      <c r="J1553">
        <v>39829408</v>
      </c>
      <c r="K1553">
        <v>39871881</v>
      </c>
      <c r="L1553">
        <v>42474</v>
      </c>
      <c r="M1553">
        <v>2</v>
      </c>
      <c r="N1553">
        <v>114134</v>
      </c>
      <c r="O1553" t="s">
        <v>5513</v>
      </c>
      <c r="P1553">
        <v>-107194</v>
      </c>
      <c r="Q1553" t="s">
        <v>5514</v>
      </c>
      <c r="R1553" t="s">
        <v>5515</v>
      </c>
      <c r="S1553" t="s">
        <v>32188</v>
      </c>
      <c r="T1553">
        <v>0.19891613607636499</v>
      </c>
      <c r="U1553">
        <v>0.603102917160658</v>
      </c>
      <c r="V1553">
        <v>-1.0108047504825499</v>
      </c>
      <c r="W1553">
        <v>3.4734740880334999E-2</v>
      </c>
      <c r="X1553">
        <v>0.704072456322962</v>
      </c>
      <c r="Y1553">
        <v>-23.702428958413901</v>
      </c>
      <c r="Z1553">
        <v>9.2581233906892102E-2</v>
      </c>
      <c r="AA1553">
        <v>0.72610664078822296</v>
      </c>
      <c r="AB1553">
        <v>-1.6678779681051701</v>
      </c>
      <c r="AC1553">
        <v>1.8929741367386999E-2</v>
      </c>
      <c r="AD1553">
        <v>0.57684129297949804</v>
      </c>
      <c r="AE1553">
        <v>-1.9585019844632801</v>
      </c>
      <c r="AF1553">
        <v>0.39902384492512899</v>
      </c>
      <c r="AG1553">
        <v>0.80674443595273604</v>
      </c>
      <c r="AH1553">
        <v>-0.234136699771121</v>
      </c>
      <c r="AI1553">
        <v>8.86214943098146E-2</v>
      </c>
      <c r="AJ1553">
        <v>0.78121606160956403</v>
      </c>
      <c r="AK1553">
        <v>-23.344733428627102</v>
      </c>
    </row>
    <row r="1554" spans="1:37" x14ac:dyDescent="0.2">
      <c r="A1554" t="s">
        <v>5161</v>
      </c>
      <c r="B1554">
        <v>40620862</v>
      </c>
      <c r="C1554">
        <v>40621021</v>
      </c>
      <c r="D1554">
        <v>160</v>
      </c>
      <c r="E1554" t="s">
        <v>5518</v>
      </c>
      <c r="F1554">
        <v>14</v>
      </c>
      <c r="G1554" t="s">
        <v>5519</v>
      </c>
      <c r="H1554" t="s">
        <v>31000</v>
      </c>
      <c r="I1554">
        <v>12</v>
      </c>
      <c r="J1554">
        <v>40569625</v>
      </c>
      <c r="K1554">
        <v>40570832</v>
      </c>
      <c r="L1554">
        <v>1208</v>
      </c>
      <c r="M1554">
        <v>1</v>
      </c>
      <c r="N1554">
        <v>283463</v>
      </c>
      <c r="O1554" t="s">
        <v>5520</v>
      </c>
      <c r="P1554">
        <v>51237</v>
      </c>
      <c r="Q1554" t="s">
        <v>5521</v>
      </c>
      <c r="R1554" t="s">
        <v>5522</v>
      </c>
      <c r="S1554" t="s">
        <v>32189</v>
      </c>
      <c r="T1554">
        <v>0.152084254673993</v>
      </c>
      <c r="U1554">
        <v>0.603102917160658</v>
      </c>
      <c r="V1554">
        <v>24.648142791934401</v>
      </c>
      <c r="W1554">
        <v>0.89107655920673101</v>
      </c>
      <c r="X1554">
        <v>0.95159051474143896</v>
      </c>
      <c r="Y1554">
        <v>0.80340986096113398</v>
      </c>
      <c r="Z1554">
        <v>0.306975110376564</v>
      </c>
      <c r="AA1554">
        <v>0.72610664078822296</v>
      </c>
      <c r="AB1554">
        <v>23.6846687200871</v>
      </c>
      <c r="AC1554">
        <v>0.75388744886274095</v>
      </c>
      <c r="AD1554">
        <v>0.87989882095915395</v>
      </c>
      <c r="AE1554">
        <v>-0.19659005075432701</v>
      </c>
      <c r="AF1554">
        <v>4.6407610929182198E-2</v>
      </c>
      <c r="AG1554">
        <v>0.476038960109122</v>
      </c>
      <c r="AH1554">
        <v>24.648142791934401</v>
      </c>
      <c r="AI1554">
        <v>0.56157887380500204</v>
      </c>
      <c r="AJ1554">
        <v>0.78121606160956403</v>
      </c>
      <c r="AK1554">
        <v>1.6721652004026699</v>
      </c>
    </row>
    <row r="1555" spans="1:37" x14ac:dyDescent="0.2">
      <c r="A1555" t="s">
        <v>5161</v>
      </c>
      <c r="B1555">
        <v>40621021</v>
      </c>
      <c r="C1555">
        <v>40621180</v>
      </c>
      <c r="D1555">
        <v>160</v>
      </c>
      <c r="E1555" t="s">
        <v>5523</v>
      </c>
      <c r="F1555">
        <v>2</v>
      </c>
      <c r="G1555" t="s">
        <v>5524</v>
      </c>
      <c r="H1555" t="s">
        <v>31000</v>
      </c>
      <c r="I1555">
        <v>12</v>
      </c>
      <c r="J1555">
        <v>40569625</v>
      </c>
      <c r="K1555">
        <v>40570832</v>
      </c>
      <c r="L1555">
        <v>1208</v>
      </c>
      <c r="M1555">
        <v>1</v>
      </c>
      <c r="N1555">
        <v>283463</v>
      </c>
      <c r="O1555" t="s">
        <v>5520</v>
      </c>
      <c r="P1555">
        <v>51396</v>
      </c>
      <c r="Q1555" t="s">
        <v>5521</v>
      </c>
      <c r="R1555" t="s">
        <v>5522</v>
      </c>
      <c r="S1555" t="s">
        <v>32189</v>
      </c>
      <c r="T1555">
        <v>0.152084254673993</v>
      </c>
      <c r="U1555">
        <v>0.603102917160658</v>
      </c>
      <c r="V1555">
        <v>24.5603404253037</v>
      </c>
      <c r="W1555">
        <v>0.89107655920673101</v>
      </c>
      <c r="X1555">
        <v>0.95159051474143896</v>
      </c>
      <c r="Y1555">
        <v>0.65140677732547803</v>
      </c>
      <c r="Z1555">
        <v>0.306975110376564</v>
      </c>
      <c r="AA1555">
        <v>0.72610664078822296</v>
      </c>
      <c r="AB1555">
        <v>23.5968663567274</v>
      </c>
      <c r="AC1555">
        <v>0.75388744886274095</v>
      </c>
      <c r="AD1555">
        <v>0.87989882095915395</v>
      </c>
      <c r="AE1555">
        <v>-0.348593124580591</v>
      </c>
      <c r="AF1555">
        <v>4.6407610929182198E-2</v>
      </c>
      <c r="AG1555">
        <v>0.476038960109122</v>
      </c>
      <c r="AH1555">
        <v>24.5603404253037</v>
      </c>
      <c r="AI1555">
        <v>0.56157887380500204</v>
      </c>
      <c r="AJ1555">
        <v>0.78121606160956403</v>
      </c>
      <c r="AK1555">
        <v>1.5201621167670201</v>
      </c>
    </row>
    <row r="1556" spans="1:37" x14ac:dyDescent="0.2">
      <c r="A1556" t="s">
        <v>5161</v>
      </c>
      <c r="B1556">
        <v>41937062</v>
      </c>
      <c r="C1556">
        <v>41937204</v>
      </c>
      <c r="D1556">
        <v>143</v>
      </c>
      <c r="E1556" t="s">
        <v>5525</v>
      </c>
      <c r="F1556">
        <v>0</v>
      </c>
      <c r="G1556" t="s">
        <v>5526</v>
      </c>
      <c r="H1556" t="s">
        <v>31000</v>
      </c>
      <c r="I1556">
        <v>12</v>
      </c>
      <c r="J1556">
        <v>41979053</v>
      </c>
      <c r="K1556">
        <v>42024267</v>
      </c>
      <c r="L1556">
        <v>45215</v>
      </c>
      <c r="M1556">
        <v>2</v>
      </c>
      <c r="N1556">
        <v>105378247</v>
      </c>
      <c r="O1556" t="s">
        <v>5527</v>
      </c>
      <c r="P1556">
        <v>87063</v>
      </c>
      <c r="Q1556" t="s">
        <v>40</v>
      </c>
      <c r="R1556" t="s">
        <v>5528</v>
      </c>
      <c r="S1556" t="s">
        <v>32190</v>
      </c>
      <c r="T1556">
        <v>0.66168790872383898</v>
      </c>
      <c r="U1556">
        <v>0.86678892867719204</v>
      </c>
      <c r="V1556">
        <v>-1.20591483791052</v>
      </c>
      <c r="W1556">
        <v>0.427323497058756</v>
      </c>
      <c r="X1556">
        <v>0.73460997439807996</v>
      </c>
      <c r="Y1556">
        <v>-0.12642491637459699</v>
      </c>
      <c r="Z1556">
        <v>0.46939012908815902</v>
      </c>
      <c r="AA1556">
        <v>0.84435025072159198</v>
      </c>
      <c r="AB1556">
        <v>-1.1059796594976701</v>
      </c>
      <c r="AC1556">
        <v>0.70848812725451804</v>
      </c>
      <c r="AD1556">
        <v>0.87989882095915395</v>
      </c>
      <c r="AE1556">
        <v>1.08794417384384</v>
      </c>
      <c r="AF1556">
        <v>0.92960140981033801</v>
      </c>
      <c r="AG1556">
        <v>1</v>
      </c>
      <c r="AH1556">
        <v>-0.81230974303557302</v>
      </c>
      <c r="AI1556">
        <v>0.17683318719121099</v>
      </c>
      <c r="AJ1556">
        <v>0.78121606160956403</v>
      </c>
      <c r="AK1556">
        <v>-1.16658372616952</v>
      </c>
    </row>
    <row r="1557" spans="1:37" x14ac:dyDescent="0.2">
      <c r="A1557" t="s">
        <v>5161</v>
      </c>
      <c r="B1557">
        <v>42048037</v>
      </c>
      <c r="C1557">
        <v>42048226</v>
      </c>
      <c r="D1557">
        <v>190</v>
      </c>
      <c r="E1557" t="s">
        <v>5529</v>
      </c>
      <c r="F1557">
        <v>1</v>
      </c>
      <c r="G1557" t="s">
        <v>5530</v>
      </c>
      <c r="H1557" t="s">
        <v>31000</v>
      </c>
      <c r="I1557">
        <v>12</v>
      </c>
      <c r="J1557">
        <v>41951493</v>
      </c>
      <c r="K1557">
        <v>42024329</v>
      </c>
      <c r="L1557">
        <v>72837</v>
      </c>
      <c r="M1557">
        <v>2</v>
      </c>
      <c r="N1557">
        <v>105378247</v>
      </c>
      <c r="O1557" t="s">
        <v>5531</v>
      </c>
      <c r="P1557">
        <v>-23708</v>
      </c>
      <c r="Q1557" t="s">
        <v>40</v>
      </c>
      <c r="R1557" t="s">
        <v>5528</v>
      </c>
      <c r="S1557" t="s">
        <v>32190</v>
      </c>
      <c r="T1557">
        <v>0.17308923567461099</v>
      </c>
      <c r="U1557">
        <v>0.603102917160658</v>
      </c>
      <c r="V1557">
        <v>-23.6551316007887</v>
      </c>
      <c r="W1557">
        <v>5.4349643961368002E-2</v>
      </c>
      <c r="X1557">
        <v>0.704072456322962</v>
      </c>
      <c r="Y1557">
        <v>24.998882508962598</v>
      </c>
      <c r="Z1557">
        <v>0.84618586979904598</v>
      </c>
      <c r="AA1557">
        <v>0.971114744068449</v>
      </c>
      <c r="AB1557">
        <v>0.23805947007066799</v>
      </c>
      <c r="AC1557">
        <v>7.45953562860492E-2</v>
      </c>
      <c r="AD1557">
        <v>0.592168439978217</v>
      </c>
      <c r="AE1557">
        <v>24.473224402575301</v>
      </c>
      <c r="AF1557">
        <v>0.105385325799565</v>
      </c>
      <c r="AG1557">
        <v>0.68151250837662902</v>
      </c>
      <c r="AH1557">
        <v>-24.399223824391701</v>
      </c>
      <c r="AI1557">
        <v>0.145192630196497</v>
      </c>
      <c r="AJ1557">
        <v>0.78121606160956403</v>
      </c>
      <c r="AK1557">
        <v>2.5054935869052302</v>
      </c>
    </row>
    <row r="1558" spans="1:37" x14ac:dyDescent="0.2">
      <c r="A1558" t="s">
        <v>5161</v>
      </c>
      <c r="B1558">
        <v>42139730</v>
      </c>
      <c r="C1558">
        <v>42139903</v>
      </c>
      <c r="D1558">
        <v>174</v>
      </c>
      <c r="E1558" t="s">
        <v>5532</v>
      </c>
      <c r="F1558">
        <v>0</v>
      </c>
      <c r="G1558" t="s">
        <v>5533</v>
      </c>
      <c r="H1558" t="s">
        <v>32191</v>
      </c>
      <c r="I1558">
        <v>12</v>
      </c>
      <c r="J1558">
        <v>42087145</v>
      </c>
      <c r="K1558">
        <v>42144712</v>
      </c>
      <c r="L1558">
        <v>57568</v>
      </c>
      <c r="M1558">
        <v>2</v>
      </c>
      <c r="N1558">
        <v>283464</v>
      </c>
      <c r="O1558" t="s">
        <v>5534</v>
      </c>
      <c r="P1558">
        <v>4809</v>
      </c>
      <c r="Q1558" t="s">
        <v>5535</v>
      </c>
      <c r="R1558" t="s">
        <v>5536</v>
      </c>
      <c r="S1558" t="s">
        <v>32192</v>
      </c>
      <c r="T1558">
        <v>0.97213403838398904</v>
      </c>
      <c r="U1558">
        <v>1</v>
      </c>
      <c r="V1558">
        <v>0.64991182073139298</v>
      </c>
      <c r="W1558">
        <v>0.20525741147413201</v>
      </c>
      <c r="X1558">
        <v>0.704072456322962</v>
      </c>
      <c r="Y1558">
        <v>-24.8129082305549</v>
      </c>
      <c r="Z1558">
        <v>0.69013698642955401</v>
      </c>
      <c r="AA1558">
        <v>0.84521697243271998</v>
      </c>
      <c r="AB1558">
        <v>-0.31356223574794001</v>
      </c>
      <c r="AC1558">
        <v>7.0489011448141195E-2</v>
      </c>
      <c r="AD1558">
        <v>0.57684129297949804</v>
      </c>
      <c r="AE1558">
        <v>-24.8129082305549</v>
      </c>
      <c r="AF1558">
        <v>0.61410715005536498</v>
      </c>
      <c r="AG1558">
        <v>0.80674443595273604</v>
      </c>
      <c r="AH1558">
        <v>1.5795223919777099</v>
      </c>
      <c r="AI1558">
        <v>0.35038410267202102</v>
      </c>
      <c r="AJ1558">
        <v>0.78121606160956403</v>
      </c>
      <c r="AK1558">
        <v>-23.9441528042694</v>
      </c>
    </row>
    <row r="1559" spans="1:37" x14ac:dyDescent="0.2">
      <c r="A1559" t="s">
        <v>5161</v>
      </c>
      <c r="B1559">
        <v>42139903</v>
      </c>
      <c r="C1559">
        <v>42140076</v>
      </c>
      <c r="D1559">
        <v>174</v>
      </c>
      <c r="E1559" t="s">
        <v>5537</v>
      </c>
      <c r="F1559">
        <v>5</v>
      </c>
      <c r="G1559" t="s">
        <v>5538</v>
      </c>
      <c r="H1559" t="s">
        <v>32191</v>
      </c>
      <c r="I1559">
        <v>12</v>
      </c>
      <c r="J1559">
        <v>42087145</v>
      </c>
      <c r="K1559">
        <v>42144712</v>
      </c>
      <c r="L1559">
        <v>57568</v>
      </c>
      <c r="M1559">
        <v>2</v>
      </c>
      <c r="N1559">
        <v>283464</v>
      </c>
      <c r="O1559" t="s">
        <v>5534</v>
      </c>
      <c r="P1559">
        <v>4636</v>
      </c>
      <c r="Q1559" t="s">
        <v>5535</v>
      </c>
      <c r="R1559" t="s">
        <v>5536</v>
      </c>
      <c r="S1559" t="s">
        <v>32192</v>
      </c>
      <c r="T1559">
        <v>0.97213403838398904</v>
      </c>
      <c r="U1559">
        <v>1</v>
      </c>
      <c r="V1559">
        <v>0.64991182073139298</v>
      </c>
      <c r="W1559">
        <v>0.20525741147413201</v>
      </c>
      <c r="X1559">
        <v>0.704072456322962</v>
      </c>
      <c r="Y1559">
        <v>-24.8129082305549</v>
      </c>
      <c r="Z1559">
        <v>0.69013698642955401</v>
      </c>
      <c r="AA1559">
        <v>0.84521697243271998</v>
      </c>
      <c r="AB1559">
        <v>-0.31356223574794001</v>
      </c>
      <c r="AC1559">
        <v>7.0489011448141195E-2</v>
      </c>
      <c r="AD1559">
        <v>0.57684129297949804</v>
      </c>
      <c r="AE1559">
        <v>-24.8129082305549</v>
      </c>
      <c r="AF1559">
        <v>0.61410715005536498</v>
      </c>
      <c r="AG1559">
        <v>0.80674443595273604</v>
      </c>
      <c r="AH1559">
        <v>1.5795223919777099</v>
      </c>
      <c r="AI1559">
        <v>0.35038410267202102</v>
      </c>
      <c r="AJ1559">
        <v>0.78121606160956403</v>
      </c>
      <c r="AK1559">
        <v>-23.9441528042694</v>
      </c>
    </row>
    <row r="1560" spans="1:37" x14ac:dyDescent="0.2">
      <c r="A1560" t="s">
        <v>5161</v>
      </c>
      <c r="B1560">
        <v>42140076</v>
      </c>
      <c r="C1560">
        <v>42140249</v>
      </c>
      <c r="D1560">
        <v>174</v>
      </c>
      <c r="E1560" t="s">
        <v>5539</v>
      </c>
      <c r="F1560">
        <v>4</v>
      </c>
      <c r="G1560" t="s">
        <v>5540</v>
      </c>
      <c r="H1560" t="s">
        <v>32191</v>
      </c>
      <c r="I1560">
        <v>12</v>
      </c>
      <c r="J1560">
        <v>42087145</v>
      </c>
      <c r="K1560">
        <v>42144712</v>
      </c>
      <c r="L1560">
        <v>57568</v>
      </c>
      <c r="M1560">
        <v>2</v>
      </c>
      <c r="N1560">
        <v>283464</v>
      </c>
      <c r="O1560" t="s">
        <v>5534</v>
      </c>
      <c r="P1560">
        <v>4463</v>
      </c>
      <c r="Q1560" t="s">
        <v>5535</v>
      </c>
      <c r="R1560" t="s">
        <v>5536</v>
      </c>
      <c r="S1560" t="s">
        <v>32192</v>
      </c>
      <c r="T1560">
        <v>0.97213403838398904</v>
      </c>
      <c r="U1560">
        <v>1</v>
      </c>
      <c r="V1560">
        <v>0.64991182073139298</v>
      </c>
      <c r="W1560">
        <v>0.20525741147413201</v>
      </c>
      <c r="X1560">
        <v>0.704072456322962</v>
      </c>
      <c r="Y1560">
        <v>-24.8129082305549</v>
      </c>
      <c r="Z1560">
        <v>0.69013698642955401</v>
      </c>
      <c r="AA1560">
        <v>0.84521697243271998</v>
      </c>
      <c r="AB1560">
        <v>-0.31356223574794001</v>
      </c>
      <c r="AC1560">
        <v>7.0489011448141195E-2</v>
      </c>
      <c r="AD1560">
        <v>0.57684129297949804</v>
      </c>
      <c r="AE1560">
        <v>-24.8129082305549</v>
      </c>
      <c r="AF1560">
        <v>0.61410715005536498</v>
      </c>
      <c r="AG1560">
        <v>0.80674443595273604</v>
      </c>
      <c r="AH1560">
        <v>1.5795223919777099</v>
      </c>
      <c r="AI1560">
        <v>0.35038410267202102</v>
      </c>
      <c r="AJ1560">
        <v>0.78121606160956403</v>
      </c>
      <c r="AK1560">
        <v>-23.9441528042694</v>
      </c>
    </row>
    <row r="1561" spans="1:37" x14ac:dyDescent="0.2">
      <c r="A1561" t="s">
        <v>5161</v>
      </c>
      <c r="B1561">
        <v>43471559</v>
      </c>
      <c r="C1561">
        <v>43471735</v>
      </c>
      <c r="D1561">
        <v>177</v>
      </c>
      <c r="E1561" t="s">
        <v>5541</v>
      </c>
      <c r="F1561">
        <v>2</v>
      </c>
      <c r="G1561" t="s">
        <v>5542</v>
      </c>
      <c r="H1561" t="s">
        <v>32193</v>
      </c>
      <c r="I1561">
        <v>12</v>
      </c>
      <c r="J1561">
        <v>43422819</v>
      </c>
      <c r="K1561">
        <v>43439712</v>
      </c>
      <c r="L1561">
        <v>16894</v>
      </c>
      <c r="M1561">
        <v>2</v>
      </c>
      <c r="N1561">
        <v>80070</v>
      </c>
      <c r="O1561" t="s">
        <v>5543</v>
      </c>
      <c r="P1561">
        <v>-31847</v>
      </c>
      <c r="Q1561" t="s">
        <v>5544</v>
      </c>
      <c r="R1561" t="s">
        <v>5545</v>
      </c>
      <c r="S1561" t="s">
        <v>32194</v>
      </c>
      <c r="T1561">
        <v>1</v>
      </c>
      <c r="U1561">
        <v>1</v>
      </c>
      <c r="V1561">
        <v>-0.62811411147000895</v>
      </c>
      <c r="W1561">
        <v>0.69201225521665499</v>
      </c>
      <c r="X1561">
        <v>0.95159051474143896</v>
      </c>
      <c r="Y1561">
        <v>-0.436142562638626</v>
      </c>
      <c r="Z1561">
        <v>0.693404429441695</v>
      </c>
      <c r="AA1561">
        <v>0.84521697243271998</v>
      </c>
      <c r="AB1561">
        <v>1.1755760596946001</v>
      </c>
      <c r="AC1561">
        <v>0.63966253792798</v>
      </c>
      <c r="AD1561">
        <v>0.87989882095915395</v>
      </c>
      <c r="AE1561">
        <v>0.42247898924870397</v>
      </c>
      <c r="AF1561">
        <v>0.68997179462344205</v>
      </c>
      <c r="AG1561">
        <v>0.83846513202101103</v>
      </c>
      <c r="AH1561">
        <v>-1.8934603735603099</v>
      </c>
      <c r="AI1561">
        <v>0.78546927494779295</v>
      </c>
      <c r="AJ1561">
        <v>0.92808185275216604</v>
      </c>
      <c r="AK1561">
        <v>-0.94796303570241203</v>
      </c>
    </row>
    <row r="1562" spans="1:37" x14ac:dyDescent="0.2">
      <c r="A1562" t="s">
        <v>5161</v>
      </c>
      <c r="B1562">
        <v>43471735</v>
      </c>
      <c r="C1562">
        <v>43471911</v>
      </c>
      <c r="D1562">
        <v>177</v>
      </c>
      <c r="E1562" t="s">
        <v>5546</v>
      </c>
      <c r="F1562">
        <v>1</v>
      </c>
      <c r="G1562" t="s">
        <v>5547</v>
      </c>
      <c r="H1562" t="s">
        <v>32193</v>
      </c>
      <c r="I1562">
        <v>12</v>
      </c>
      <c r="J1562">
        <v>43422819</v>
      </c>
      <c r="K1562">
        <v>43439712</v>
      </c>
      <c r="L1562">
        <v>16894</v>
      </c>
      <c r="M1562">
        <v>2</v>
      </c>
      <c r="N1562">
        <v>80070</v>
      </c>
      <c r="O1562" t="s">
        <v>5543</v>
      </c>
      <c r="P1562">
        <v>-32023</v>
      </c>
      <c r="Q1562" t="s">
        <v>5544</v>
      </c>
      <c r="R1562" t="s">
        <v>5545</v>
      </c>
      <c r="S1562" t="s">
        <v>32194</v>
      </c>
      <c r="T1562">
        <v>1</v>
      </c>
      <c r="U1562">
        <v>1</v>
      </c>
      <c r="V1562">
        <v>-0.62811411147000895</v>
      </c>
      <c r="W1562">
        <v>0.69201225521665499</v>
      </c>
      <c r="X1562">
        <v>0.95159051474143896</v>
      </c>
      <c r="Y1562">
        <v>-0.436142562638626</v>
      </c>
      <c r="Z1562">
        <v>0.693404429441695</v>
      </c>
      <c r="AA1562">
        <v>0.84521697243271998</v>
      </c>
      <c r="AB1562">
        <v>1.1755760596946001</v>
      </c>
      <c r="AC1562">
        <v>0.63966253792798</v>
      </c>
      <c r="AD1562">
        <v>0.87989882095915395</v>
      </c>
      <c r="AE1562">
        <v>0.42247898924870397</v>
      </c>
      <c r="AF1562">
        <v>0.68997179462344205</v>
      </c>
      <c r="AG1562">
        <v>0.83846513202101103</v>
      </c>
      <c r="AH1562">
        <v>-1.8934603735603099</v>
      </c>
      <c r="AI1562">
        <v>0.78546927494779295</v>
      </c>
      <c r="AJ1562">
        <v>0.92808185275216604</v>
      </c>
      <c r="AK1562">
        <v>-0.94796303570241203</v>
      </c>
    </row>
    <row r="1563" spans="1:37" x14ac:dyDescent="0.2">
      <c r="A1563" t="s">
        <v>5161</v>
      </c>
      <c r="B1563">
        <v>44113294</v>
      </c>
      <c r="C1563">
        <v>44113478</v>
      </c>
      <c r="D1563">
        <v>185</v>
      </c>
      <c r="E1563" t="s">
        <v>5548</v>
      </c>
      <c r="F1563">
        <v>2</v>
      </c>
      <c r="G1563" t="s">
        <v>5549</v>
      </c>
      <c r="H1563" t="s">
        <v>32195</v>
      </c>
      <c r="I1563">
        <v>12</v>
      </c>
      <c r="J1563">
        <v>44073651</v>
      </c>
      <c r="K1563">
        <v>44376656</v>
      </c>
      <c r="L1563">
        <v>303006</v>
      </c>
      <c r="M1563">
        <v>1</v>
      </c>
      <c r="N1563">
        <v>84216</v>
      </c>
      <c r="O1563" t="s">
        <v>5550</v>
      </c>
      <c r="P1563">
        <v>39643</v>
      </c>
      <c r="Q1563" t="s">
        <v>5551</v>
      </c>
      <c r="R1563" t="s">
        <v>5552</v>
      </c>
      <c r="S1563" t="s">
        <v>32196</v>
      </c>
      <c r="T1563">
        <v>0.91988112375884201</v>
      </c>
      <c r="U1563">
        <v>1</v>
      </c>
      <c r="V1563">
        <v>0.25669958810813998</v>
      </c>
      <c r="W1563">
        <v>0.36173197301885102</v>
      </c>
      <c r="X1563">
        <v>0.704072456322962</v>
      </c>
      <c r="Y1563">
        <v>3.99476811355685E-2</v>
      </c>
      <c r="Z1563">
        <v>0.79290890159139005</v>
      </c>
      <c r="AA1563">
        <v>0.927284221282906</v>
      </c>
      <c r="AB1563">
        <v>-1.0207303094588701E-3</v>
      </c>
      <c r="AC1563">
        <v>0.70719209143546402</v>
      </c>
      <c r="AD1563">
        <v>0.87989882095915395</v>
      </c>
      <c r="AE1563">
        <v>3.1870239655753699E-3</v>
      </c>
      <c r="AF1563">
        <v>0.68378314707783505</v>
      </c>
      <c r="AG1563">
        <v>0.83846513202101103</v>
      </c>
      <c r="AH1563">
        <v>0.405597472411105</v>
      </c>
      <c r="AI1563">
        <v>0.27102345086246799</v>
      </c>
      <c r="AJ1563">
        <v>0.78121606160956403</v>
      </c>
      <c r="AK1563">
        <v>5.5468276002504098E-2</v>
      </c>
    </row>
    <row r="1564" spans="1:37" x14ac:dyDescent="0.2">
      <c r="A1564" t="s">
        <v>5161</v>
      </c>
      <c r="B1564">
        <v>44113478</v>
      </c>
      <c r="C1564">
        <v>44113662</v>
      </c>
      <c r="D1564">
        <v>185</v>
      </c>
      <c r="E1564" t="s">
        <v>5553</v>
      </c>
      <c r="F1564">
        <v>3</v>
      </c>
      <c r="G1564" t="s">
        <v>5554</v>
      </c>
      <c r="H1564" t="s">
        <v>32195</v>
      </c>
      <c r="I1564">
        <v>12</v>
      </c>
      <c r="J1564">
        <v>44073651</v>
      </c>
      <c r="K1564">
        <v>44376656</v>
      </c>
      <c r="L1564">
        <v>303006</v>
      </c>
      <c r="M1564">
        <v>1</v>
      </c>
      <c r="N1564">
        <v>84216</v>
      </c>
      <c r="O1564" t="s">
        <v>5550</v>
      </c>
      <c r="P1564">
        <v>39827</v>
      </c>
      <c r="Q1564" t="s">
        <v>5551</v>
      </c>
      <c r="R1564" t="s">
        <v>5552</v>
      </c>
      <c r="S1564" t="s">
        <v>32196</v>
      </c>
      <c r="T1564">
        <v>0.91988112375884201</v>
      </c>
      <c r="U1564">
        <v>1</v>
      </c>
      <c r="V1564">
        <v>0.25669958810813998</v>
      </c>
      <c r="W1564">
        <v>0.36173197301885102</v>
      </c>
      <c r="X1564">
        <v>0.704072456322962</v>
      </c>
      <c r="Y1564">
        <v>3.99476811355685E-2</v>
      </c>
      <c r="Z1564">
        <v>0.79290890159139005</v>
      </c>
      <c r="AA1564">
        <v>0.927284221282906</v>
      </c>
      <c r="AB1564">
        <v>-1.0207303094588701E-3</v>
      </c>
      <c r="AC1564">
        <v>0.70719209143546402</v>
      </c>
      <c r="AD1564">
        <v>0.87989882095915395</v>
      </c>
      <c r="AE1564">
        <v>3.1870239655753699E-3</v>
      </c>
      <c r="AF1564">
        <v>0.68378314707783505</v>
      </c>
      <c r="AG1564">
        <v>0.83846513202101103</v>
      </c>
      <c r="AH1564">
        <v>0.405597472411105</v>
      </c>
      <c r="AI1564">
        <v>0.27102345086246799</v>
      </c>
      <c r="AJ1564">
        <v>0.78121606160956403</v>
      </c>
      <c r="AK1564">
        <v>5.5468276002504098E-2</v>
      </c>
    </row>
    <row r="1565" spans="1:37" x14ac:dyDescent="0.2">
      <c r="A1565" t="s">
        <v>5161</v>
      </c>
      <c r="B1565">
        <v>44451882</v>
      </c>
      <c r="C1565">
        <v>44452143</v>
      </c>
      <c r="D1565">
        <v>262</v>
      </c>
      <c r="E1565" t="s">
        <v>5555</v>
      </c>
      <c r="F1565">
        <v>2</v>
      </c>
      <c r="G1565" t="s">
        <v>5556</v>
      </c>
      <c r="H1565" t="s">
        <v>31000</v>
      </c>
      <c r="I1565">
        <v>12</v>
      </c>
      <c r="J1565">
        <v>44521962</v>
      </c>
      <c r="K1565">
        <v>44523635</v>
      </c>
      <c r="L1565">
        <v>1674</v>
      </c>
      <c r="M1565">
        <v>2</v>
      </c>
      <c r="N1565">
        <v>4753</v>
      </c>
      <c r="O1565" t="s">
        <v>5557</v>
      </c>
      <c r="P1565">
        <v>71492</v>
      </c>
      <c r="Q1565" t="s">
        <v>5558</v>
      </c>
      <c r="R1565" t="s">
        <v>5559</v>
      </c>
      <c r="S1565" t="s">
        <v>32197</v>
      </c>
      <c r="T1565">
        <v>8.8407481283857503E-2</v>
      </c>
      <c r="U1565">
        <v>0.603102917160658</v>
      </c>
      <c r="V1565">
        <v>-23.474450633239201</v>
      </c>
      <c r="W1565">
        <v>0.65075386537994595</v>
      </c>
      <c r="X1565">
        <v>0.94119559056004798</v>
      </c>
      <c r="Y1565">
        <v>-2.5819206399488701</v>
      </c>
      <c r="Z1565">
        <v>7.9061682797739105E-2</v>
      </c>
      <c r="AA1565">
        <v>0.72610664078822296</v>
      </c>
      <c r="AB1565">
        <v>-4.1376135557550402</v>
      </c>
      <c r="AC1565">
        <v>0.56718065613419599</v>
      </c>
      <c r="AD1565">
        <v>0.87989882095915395</v>
      </c>
      <c r="AE1565">
        <v>-1.89047845446352</v>
      </c>
      <c r="AF1565">
        <v>0.15203231574161999</v>
      </c>
      <c r="AG1565">
        <v>0.68151250837662902</v>
      </c>
      <c r="AH1565">
        <v>-22.689553799852401</v>
      </c>
      <c r="AI1565">
        <v>0.75770813086964806</v>
      </c>
      <c r="AJ1565">
        <v>0.91200148566411499</v>
      </c>
      <c r="AK1565">
        <v>-2.1001400914252599</v>
      </c>
    </row>
    <row r="1566" spans="1:37" x14ac:dyDescent="0.2">
      <c r="A1566" t="s">
        <v>5161</v>
      </c>
      <c r="B1566">
        <v>44686501</v>
      </c>
      <c r="C1566">
        <v>44686662</v>
      </c>
      <c r="D1566">
        <v>162</v>
      </c>
      <c r="E1566" t="s">
        <v>5560</v>
      </c>
      <c r="F1566">
        <v>0</v>
      </c>
      <c r="G1566" t="s">
        <v>5561</v>
      </c>
      <c r="H1566" t="s">
        <v>32198</v>
      </c>
      <c r="I1566">
        <v>12</v>
      </c>
      <c r="J1566">
        <v>44532515</v>
      </c>
      <c r="K1566">
        <v>44703780</v>
      </c>
      <c r="L1566">
        <v>171266</v>
      </c>
      <c r="M1566">
        <v>2</v>
      </c>
      <c r="N1566">
        <v>4753</v>
      </c>
      <c r="O1566" t="s">
        <v>5562</v>
      </c>
      <c r="P1566">
        <v>17118</v>
      </c>
      <c r="Q1566" t="s">
        <v>5558</v>
      </c>
      <c r="R1566" t="s">
        <v>5559</v>
      </c>
      <c r="S1566" t="s">
        <v>32197</v>
      </c>
      <c r="T1566">
        <v>0.32911398597860803</v>
      </c>
      <c r="U1566">
        <v>0.603102917160658</v>
      </c>
      <c r="V1566">
        <v>24.082753002770101</v>
      </c>
      <c r="W1566">
        <v>0.94541066367716797</v>
      </c>
      <c r="X1566">
        <v>0.95159051474143896</v>
      </c>
      <c r="Y1566">
        <v>0.140887321050195</v>
      </c>
      <c r="Z1566">
        <v>0.306975110376564</v>
      </c>
      <c r="AA1566">
        <v>0.72610664078822296</v>
      </c>
      <c r="AB1566">
        <v>24.0534779180344</v>
      </c>
      <c r="AC1566">
        <v>0.71753805159658501</v>
      </c>
      <c r="AD1566">
        <v>0.87989882095915395</v>
      </c>
      <c r="AE1566">
        <v>-0.85911259426021702</v>
      </c>
      <c r="AF1566">
        <v>0.61410715005536498</v>
      </c>
      <c r="AG1566">
        <v>0.80674443595273604</v>
      </c>
      <c r="AH1566">
        <v>1.1347470157793</v>
      </c>
      <c r="AI1566">
        <v>0.59609816080359102</v>
      </c>
      <c r="AJ1566">
        <v>0.78121606160956403</v>
      </c>
      <c r="AK1566">
        <v>1.0096427106341701</v>
      </c>
    </row>
    <row r="1567" spans="1:37" x14ac:dyDescent="0.2">
      <c r="A1567" t="s">
        <v>5161</v>
      </c>
      <c r="B1567">
        <v>44686662</v>
      </c>
      <c r="C1567">
        <v>44686823</v>
      </c>
      <c r="D1567">
        <v>162</v>
      </c>
      <c r="E1567" t="s">
        <v>5563</v>
      </c>
      <c r="F1567">
        <v>6</v>
      </c>
      <c r="G1567" t="s">
        <v>5564</v>
      </c>
      <c r="H1567" t="s">
        <v>32198</v>
      </c>
      <c r="I1567">
        <v>12</v>
      </c>
      <c r="J1567">
        <v>44532515</v>
      </c>
      <c r="K1567">
        <v>44703780</v>
      </c>
      <c r="L1567">
        <v>171266</v>
      </c>
      <c r="M1567">
        <v>2</v>
      </c>
      <c r="N1567">
        <v>4753</v>
      </c>
      <c r="O1567" t="s">
        <v>5562</v>
      </c>
      <c r="P1567">
        <v>16957</v>
      </c>
      <c r="Q1567" t="s">
        <v>5558</v>
      </c>
      <c r="R1567" t="s">
        <v>5559</v>
      </c>
      <c r="S1567" t="s">
        <v>32197</v>
      </c>
      <c r="T1567">
        <v>0.32911398597860803</v>
      </c>
      <c r="U1567">
        <v>0.603102917160658</v>
      </c>
      <c r="V1567">
        <v>24.082753002770101</v>
      </c>
      <c r="W1567">
        <v>0.94541066367716797</v>
      </c>
      <c r="X1567">
        <v>0.95159051474143896</v>
      </c>
      <c r="Y1567">
        <v>0.140887321050195</v>
      </c>
      <c r="Z1567">
        <v>0.306975110376564</v>
      </c>
      <c r="AA1567">
        <v>0.72610664078822296</v>
      </c>
      <c r="AB1567">
        <v>24.0534779180344</v>
      </c>
      <c r="AC1567">
        <v>0.71753805159658501</v>
      </c>
      <c r="AD1567">
        <v>0.87989882095915395</v>
      </c>
      <c r="AE1567">
        <v>-0.85911259426021702</v>
      </c>
      <c r="AF1567">
        <v>0.61410715005536498</v>
      </c>
      <c r="AG1567">
        <v>0.80674443595273604</v>
      </c>
      <c r="AH1567">
        <v>1.1347470157793</v>
      </c>
      <c r="AI1567">
        <v>0.59609816080359102</v>
      </c>
      <c r="AJ1567">
        <v>0.78121606160956403</v>
      </c>
      <c r="AK1567">
        <v>1.0096427106341701</v>
      </c>
    </row>
    <row r="1568" spans="1:37" x14ac:dyDescent="0.2">
      <c r="A1568" t="s">
        <v>5161</v>
      </c>
      <c r="B1568">
        <v>44686823</v>
      </c>
      <c r="C1568">
        <v>44686984</v>
      </c>
      <c r="D1568">
        <v>162</v>
      </c>
      <c r="E1568" t="s">
        <v>5565</v>
      </c>
      <c r="F1568">
        <v>0</v>
      </c>
      <c r="G1568" t="s">
        <v>5566</v>
      </c>
      <c r="H1568" t="s">
        <v>32198</v>
      </c>
      <c r="I1568">
        <v>12</v>
      </c>
      <c r="J1568">
        <v>44532515</v>
      </c>
      <c r="K1568">
        <v>44703780</v>
      </c>
      <c r="L1568">
        <v>171266</v>
      </c>
      <c r="M1568">
        <v>2</v>
      </c>
      <c r="N1568">
        <v>4753</v>
      </c>
      <c r="O1568" t="s">
        <v>5562</v>
      </c>
      <c r="P1568">
        <v>16796</v>
      </c>
      <c r="Q1568" t="s">
        <v>5558</v>
      </c>
      <c r="R1568" t="s">
        <v>5559</v>
      </c>
      <c r="S1568" t="s">
        <v>32197</v>
      </c>
      <c r="T1568">
        <v>0.152084254673993</v>
      </c>
      <c r="U1568">
        <v>0.603102917160658</v>
      </c>
      <c r="V1568">
        <v>24.070636038778499</v>
      </c>
      <c r="W1568">
        <v>0.46193634366738701</v>
      </c>
      <c r="X1568">
        <v>0.75726018452522603</v>
      </c>
      <c r="Y1568">
        <v>0.56197555953647804</v>
      </c>
      <c r="Z1568">
        <v>0.203350924423461</v>
      </c>
      <c r="AA1568">
        <v>0.72610664078822296</v>
      </c>
      <c r="AB1568">
        <v>24.047149406676301</v>
      </c>
      <c r="AC1568">
        <v>0.88945902157151002</v>
      </c>
      <c r="AD1568">
        <v>0.94068432309766403</v>
      </c>
      <c r="AE1568">
        <v>-0.438024366670276</v>
      </c>
      <c r="AF1568">
        <v>0.23669707478149901</v>
      </c>
      <c r="AG1568">
        <v>0.69020448338054297</v>
      </c>
      <c r="AH1568">
        <v>1.12263005178766</v>
      </c>
      <c r="AI1568">
        <v>0.183554312780425</v>
      </c>
      <c r="AJ1568">
        <v>0.78121606160956403</v>
      </c>
      <c r="AK1568">
        <v>1.43073093626416</v>
      </c>
    </row>
    <row r="1569" spans="1:37" x14ac:dyDescent="0.2">
      <c r="A1569" t="s">
        <v>5161</v>
      </c>
      <c r="B1569">
        <v>46067035</v>
      </c>
      <c r="C1569">
        <v>46067124</v>
      </c>
      <c r="D1569">
        <v>90</v>
      </c>
      <c r="E1569" t="s">
        <v>5567</v>
      </c>
      <c r="F1569">
        <v>2</v>
      </c>
      <c r="G1569" t="s">
        <v>5568</v>
      </c>
      <c r="H1569" t="s">
        <v>31000</v>
      </c>
      <c r="I1569">
        <v>12</v>
      </c>
      <c r="J1569">
        <v>45926716</v>
      </c>
      <c r="K1569">
        <v>45992120</v>
      </c>
      <c r="L1569">
        <v>65405</v>
      </c>
      <c r="M1569">
        <v>2</v>
      </c>
      <c r="N1569">
        <v>9169</v>
      </c>
      <c r="O1569" t="s">
        <v>5569</v>
      </c>
      <c r="P1569">
        <v>-74915</v>
      </c>
      <c r="Q1569" t="s">
        <v>5570</v>
      </c>
      <c r="R1569" t="s">
        <v>5571</v>
      </c>
      <c r="S1569" t="s">
        <v>32199</v>
      </c>
      <c r="T1569">
        <v>0.35387198439864398</v>
      </c>
      <c r="U1569">
        <v>0.603102917160658</v>
      </c>
      <c r="V1569">
        <v>-23.403093847074899</v>
      </c>
      <c r="W1569">
        <v>0.38920677604595899</v>
      </c>
      <c r="X1569">
        <v>0.704072456322962</v>
      </c>
      <c r="Y1569">
        <v>-23.271849326183201</v>
      </c>
      <c r="Z1569">
        <v>0.184235113180511</v>
      </c>
      <c r="AA1569">
        <v>0.72610664078822296</v>
      </c>
      <c r="AB1569">
        <v>-23.403093847074899</v>
      </c>
      <c r="AC1569">
        <v>0.21073619169722799</v>
      </c>
      <c r="AD1569">
        <v>0.68253123924728298</v>
      </c>
      <c r="AE1569">
        <v>-23.271849326183201</v>
      </c>
      <c r="AF1569">
        <v>0.501741946288212</v>
      </c>
      <c r="AG1569">
        <v>0.80674443595273604</v>
      </c>
      <c r="AH1569">
        <v>-22.4734832926389</v>
      </c>
      <c r="AI1569">
        <v>0.52399907623471598</v>
      </c>
      <c r="AJ1569">
        <v>0.78121606160956403</v>
      </c>
      <c r="AK1569">
        <v>-22.403093977134098</v>
      </c>
    </row>
    <row r="1570" spans="1:37" x14ac:dyDescent="0.2">
      <c r="A1570" t="s">
        <v>5161</v>
      </c>
      <c r="B1570">
        <v>46269293</v>
      </c>
      <c r="C1570">
        <v>46269571</v>
      </c>
      <c r="D1570">
        <v>279</v>
      </c>
      <c r="E1570" t="s">
        <v>5572</v>
      </c>
      <c r="F1570">
        <v>22</v>
      </c>
      <c r="G1570" t="s">
        <v>5573</v>
      </c>
      <c r="H1570" t="s">
        <v>30987</v>
      </c>
      <c r="I1570">
        <v>12</v>
      </c>
      <c r="J1570">
        <v>46188565</v>
      </c>
      <c r="K1570">
        <v>46269119</v>
      </c>
      <c r="L1570">
        <v>80555</v>
      </c>
      <c r="M1570">
        <v>2</v>
      </c>
      <c r="N1570">
        <v>81539</v>
      </c>
      <c r="O1570" t="s">
        <v>5574</v>
      </c>
      <c r="P1570">
        <v>-174</v>
      </c>
      <c r="Q1570" t="s">
        <v>5575</v>
      </c>
      <c r="R1570" t="s">
        <v>5576</v>
      </c>
      <c r="S1570" t="s">
        <v>32200</v>
      </c>
      <c r="T1570" t="s">
        <v>40</v>
      </c>
      <c r="U1570" t="s">
        <v>40</v>
      </c>
      <c r="V1570">
        <v>0</v>
      </c>
      <c r="W1570" t="s">
        <v>40</v>
      </c>
      <c r="X1570" t="s">
        <v>40</v>
      </c>
      <c r="Y1570">
        <v>0</v>
      </c>
      <c r="Z1570" t="s">
        <v>40</v>
      </c>
      <c r="AA1570" t="s">
        <v>40</v>
      </c>
      <c r="AB1570">
        <v>0</v>
      </c>
      <c r="AC1570" t="s">
        <v>40</v>
      </c>
      <c r="AD1570" t="s">
        <v>40</v>
      </c>
      <c r="AE1570">
        <v>0</v>
      </c>
      <c r="AF1570" t="s">
        <v>40</v>
      </c>
      <c r="AG1570" t="s">
        <v>40</v>
      </c>
      <c r="AH1570">
        <v>0</v>
      </c>
      <c r="AI1570" t="s">
        <v>40</v>
      </c>
      <c r="AJ1570" t="s">
        <v>40</v>
      </c>
      <c r="AK1570">
        <v>0</v>
      </c>
    </row>
    <row r="1571" spans="1:37" x14ac:dyDescent="0.2">
      <c r="A1571" t="s">
        <v>5161</v>
      </c>
      <c r="B1571">
        <v>46362232</v>
      </c>
      <c r="C1571">
        <v>46362374</v>
      </c>
      <c r="D1571">
        <v>143</v>
      </c>
      <c r="E1571" t="s">
        <v>5577</v>
      </c>
      <c r="F1571">
        <v>0</v>
      </c>
      <c r="G1571" t="s">
        <v>5578</v>
      </c>
      <c r="H1571" t="s">
        <v>30987</v>
      </c>
      <c r="I1571">
        <v>12</v>
      </c>
      <c r="J1571">
        <v>46361853</v>
      </c>
      <c r="K1571">
        <v>46362542</v>
      </c>
      <c r="L1571">
        <v>690</v>
      </c>
      <c r="M1571">
        <v>2</v>
      </c>
      <c r="N1571">
        <v>54407</v>
      </c>
      <c r="O1571" t="s">
        <v>5579</v>
      </c>
      <c r="P1571">
        <v>168</v>
      </c>
      <c r="Q1571" t="s">
        <v>5580</v>
      </c>
      <c r="R1571" t="s">
        <v>5581</v>
      </c>
      <c r="S1571" t="s">
        <v>32201</v>
      </c>
      <c r="T1571">
        <v>1</v>
      </c>
      <c r="U1571">
        <v>1</v>
      </c>
      <c r="V1571">
        <v>-1.3691416227570901</v>
      </c>
      <c r="W1571">
        <v>0.20525741147413201</v>
      </c>
      <c r="X1571">
        <v>0.704072456322962</v>
      </c>
      <c r="Y1571">
        <v>-24.050944141490501</v>
      </c>
      <c r="Z1571">
        <v>0.65379035313853895</v>
      </c>
      <c r="AA1571">
        <v>0.84521697243271998</v>
      </c>
      <c r="AB1571">
        <v>-2.3326154921715898</v>
      </c>
      <c r="AC1571">
        <v>7.0489011448141195E-2</v>
      </c>
      <c r="AD1571">
        <v>0.57684129297949804</v>
      </c>
      <c r="AE1571">
        <v>-24.050944141490501</v>
      </c>
      <c r="AF1571">
        <v>0.64997455747578503</v>
      </c>
      <c r="AG1571">
        <v>0.80674443595273604</v>
      </c>
      <c r="AH1571">
        <v>-0.43953104450164099</v>
      </c>
      <c r="AI1571">
        <v>0.35038410267202102</v>
      </c>
      <c r="AJ1571">
        <v>0.78121606160956403</v>
      </c>
      <c r="AK1571">
        <v>-23.1821887433405</v>
      </c>
    </row>
    <row r="1572" spans="1:37" x14ac:dyDescent="0.2">
      <c r="A1572" t="s">
        <v>5161</v>
      </c>
      <c r="B1572">
        <v>46721812</v>
      </c>
      <c r="C1572">
        <v>46721954</v>
      </c>
      <c r="D1572">
        <v>143</v>
      </c>
      <c r="E1572" t="s">
        <v>5582</v>
      </c>
      <c r="F1572">
        <v>0</v>
      </c>
      <c r="G1572" t="s">
        <v>5583</v>
      </c>
      <c r="H1572" t="s">
        <v>32202</v>
      </c>
      <c r="I1572">
        <v>12</v>
      </c>
      <c r="J1572">
        <v>46766303</v>
      </c>
      <c r="K1572">
        <v>46769304</v>
      </c>
      <c r="L1572">
        <v>3002</v>
      </c>
      <c r="M1572">
        <v>2</v>
      </c>
      <c r="N1572">
        <v>55089</v>
      </c>
      <c r="O1572" t="s">
        <v>5584</v>
      </c>
      <c r="P1572">
        <v>47350</v>
      </c>
      <c r="Q1572" t="s">
        <v>5585</v>
      </c>
      <c r="R1572" t="s">
        <v>5586</v>
      </c>
      <c r="S1572" t="s">
        <v>32203</v>
      </c>
      <c r="T1572">
        <v>0.79519767223510596</v>
      </c>
      <c r="U1572">
        <v>1</v>
      </c>
      <c r="V1572">
        <v>-0.13569751551130699</v>
      </c>
      <c r="W1572">
        <v>0.79631289858906795</v>
      </c>
      <c r="X1572">
        <v>0.95159051474143896</v>
      </c>
      <c r="Y1572">
        <v>5.0998721133933597E-2</v>
      </c>
      <c r="Z1572">
        <v>0.60847560045467697</v>
      </c>
      <c r="AA1572">
        <v>0.84521697243271998</v>
      </c>
      <c r="AB1572">
        <v>-0.27950618267223798</v>
      </c>
      <c r="AC1572">
        <v>0.83202237040773297</v>
      </c>
      <c r="AD1572">
        <v>0.94068432309766403</v>
      </c>
      <c r="AE1572">
        <v>0.192931582877374</v>
      </c>
      <c r="AF1572">
        <v>0.90737310278370398</v>
      </c>
      <c r="AG1572">
        <v>1</v>
      </c>
      <c r="AH1572">
        <v>5.9982353367269203E-2</v>
      </c>
      <c r="AI1572">
        <v>0.575320275406773</v>
      </c>
      <c r="AJ1572">
        <v>0.78121606160956403</v>
      </c>
      <c r="AK1572">
        <v>-0.10368760823909599</v>
      </c>
    </row>
    <row r="1573" spans="1:37" x14ac:dyDescent="0.2">
      <c r="A1573" t="s">
        <v>5161</v>
      </c>
      <c r="B1573">
        <v>47941503</v>
      </c>
      <c r="C1573">
        <v>47941801</v>
      </c>
      <c r="D1573">
        <v>299</v>
      </c>
      <c r="E1573" t="s">
        <v>5587</v>
      </c>
      <c r="F1573">
        <v>9</v>
      </c>
      <c r="G1573" t="s">
        <v>5588</v>
      </c>
      <c r="H1573" t="s">
        <v>30999</v>
      </c>
      <c r="I1573">
        <v>12</v>
      </c>
      <c r="J1573">
        <v>47841537</v>
      </c>
      <c r="K1573">
        <v>47943048</v>
      </c>
      <c r="L1573">
        <v>101512</v>
      </c>
      <c r="M1573">
        <v>2</v>
      </c>
      <c r="N1573">
        <v>7421</v>
      </c>
      <c r="O1573" t="s">
        <v>5589</v>
      </c>
      <c r="P1573">
        <v>1247</v>
      </c>
      <c r="Q1573" t="s">
        <v>5590</v>
      </c>
      <c r="R1573" t="s">
        <v>5591</v>
      </c>
      <c r="S1573" t="s">
        <v>32204</v>
      </c>
      <c r="T1573" t="s">
        <v>40</v>
      </c>
      <c r="U1573" t="s">
        <v>40</v>
      </c>
      <c r="V1573">
        <v>0</v>
      </c>
      <c r="W1573">
        <v>0.29261482077562401</v>
      </c>
      <c r="X1573">
        <v>0.704072456322962</v>
      </c>
      <c r="Y1573">
        <v>22.386304147478199</v>
      </c>
      <c r="Z1573">
        <v>0.306975110376564</v>
      </c>
      <c r="AA1573">
        <v>0.72610664078822296</v>
      </c>
      <c r="AB1573">
        <v>22.641303281753999</v>
      </c>
      <c r="AC1573">
        <v>0.27780950890804001</v>
      </c>
      <c r="AD1573">
        <v>0.68253123924728298</v>
      </c>
      <c r="AE1573">
        <v>22.678777981518099</v>
      </c>
      <c r="AF1573">
        <v>0.32549523997010099</v>
      </c>
      <c r="AG1573">
        <v>0.70473078222419605</v>
      </c>
      <c r="AH1573">
        <v>-22.604777411383399</v>
      </c>
      <c r="AI1573">
        <v>0.59609816080359102</v>
      </c>
      <c r="AJ1573">
        <v>0.78121606160956403</v>
      </c>
      <c r="AK1573">
        <v>0.60885709810157596</v>
      </c>
    </row>
    <row r="1574" spans="1:37" x14ac:dyDescent="0.2">
      <c r="A1574" t="s">
        <v>5161</v>
      </c>
      <c r="B1574">
        <v>47942015</v>
      </c>
      <c r="C1574">
        <v>47942176</v>
      </c>
      <c r="D1574">
        <v>162</v>
      </c>
      <c r="E1574" t="s">
        <v>5592</v>
      </c>
      <c r="F1574">
        <v>6</v>
      </c>
      <c r="G1574" t="s">
        <v>5593</v>
      </c>
      <c r="H1574" t="s">
        <v>30987</v>
      </c>
      <c r="I1574">
        <v>12</v>
      </c>
      <c r="J1574">
        <v>47841537</v>
      </c>
      <c r="K1574">
        <v>47943048</v>
      </c>
      <c r="L1574">
        <v>101512</v>
      </c>
      <c r="M1574">
        <v>2</v>
      </c>
      <c r="N1574">
        <v>7421</v>
      </c>
      <c r="O1574" t="s">
        <v>5589</v>
      </c>
      <c r="P1574">
        <v>872</v>
      </c>
      <c r="Q1574" t="s">
        <v>5590</v>
      </c>
      <c r="R1574" t="s">
        <v>5591</v>
      </c>
      <c r="S1574" t="s">
        <v>32204</v>
      </c>
      <c r="T1574" t="s">
        <v>40</v>
      </c>
      <c r="U1574" t="s">
        <v>40</v>
      </c>
      <c r="V1574">
        <v>0</v>
      </c>
      <c r="W1574">
        <v>0.29261482077562401</v>
      </c>
      <c r="X1574">
        <v>0.704072456322962</v>
      </c>
      <c r="Y1574">
        <v>23.386304015896499</v>
      </c>
      <c r="Z1574">
        <v>0.306975110376564</v>
      </c>
      <c r="AA1574">
        <v>0.72610664078822296</v>
      </c>
      <c r="AB1574">
        <v>23.1352070740299</v>
      </c>
      <c r="AC1574">
        <v>0.27780950890804001</v>
      </c>
      <c r="AD1574">
        <v>0.68253123924728298</v>
      </c>
      <c r="AE1574">
        <v>23.172681775433301</v>
      </c>
      <c r="AF1574">
        <v>0.32549523997010099</v>
      </c>
      <c r="AG1574">
        <v>0.70473078222419605</v>
      </c>
      <c r="AH1574">
        <v>-23.098681202020099</v>
      </c>
      <c r="AI1574">
        <v>0.56157887380500204</v>
      </c>
      <c r="AJ1574">
        <v>0.78121606160956403</v>
      </c>
      <c r="AK1574">
        <v>1.60885696651987</v>
      </c>
    </row>
    <row r="1575" spans="1:37" x14ac:dyDescent="0.2">
      <c r="A1575" t="s">
        <v>5161</v>
      </c>
      <c r="B1575">
        <v>47942176</v>
      </c>
      <c r="C1575">
        <v>47942337</v>
      </c>
      <c r="D1575">
        <v>162</v>
      </c>
      <c r="E1575" t="s">
        <v>5594</v>
      </c>
      <c r="F1575">
        <v>7</v>
      </c>
      <c r="G1575" t="s">
        <v>5595</v>
      </c>
      <c r="H1575" t="s">
        <v>30987</v>
      </c>
      <c r="I1575">
        <v>12</v>
      </c>
      <c r="J1575">
        <v>47841537</v>
      </c>
      <c r="K1575">
        <v>47943048</v>
      </c>
      <c r="L1575">
        <v>101512</v>
      </c>
      <c r="M1575">
        <v>2</v>
      </c>
      <c r="N1575">
        <v>7421</v>
      </c>
      <c r="O1575" t="s">
        <v>5589</v>
      </c>
      <c r="P1575">
        <v>711</v>
      </c>
      <c r="Q1575" t="s">
        <v>5590</v>
      </c>
      <c r="R1575" t="s">
        <v>5591</v>
      </c>
      <c r="S1575" t="s">
        <v>32204</v>
      </c>
      <c r="T1575">
        <v>0.32911398597860803</v>
      </c>
      <c r="U1575">
        <v>0.603102917160658</v>
      </c>
      <c r="V1575">
        <v>23.947449386995199</v>
      </c>
      <c r="W1575">
        <v>0.29261482077562401</v>
      </c>
      <c r="X1575">
        <v>0.704072456322962</v>
      </c>
      <c r="Y1575">
        <v>22.386304147478199</v>
      </c>
      <c r="Z1575">
        <v>0.306975110376564</v>
      </c>
      <c r="AA1575">
        <v>0.72610664078822296</v>
      </c>
      <c r="AB1575">
        <v>23.386629631319799</v>
      </c>
      <c r="AC1575">
        <v>0.27780950890804001</v>
      </c>
      <c r="AD1575">
        <v>0.68253123924728298</v>
      </c>
      <c r="AE1575">
        <v>23.424104333365399</v>
      </c>
      <c r="AF1575">
        <v>0.61410715005536498</v>
      </c>
      <c r="AG1575">
        <v>0.80674443595273604</v>
      </c>
      <c r="AH1575">
        <v>2.6351455300959699</v>
      </c>
      <c r="AI1575">
        <v>0.59609816080359102</v>
      </c>
      <c r="AJ1575">
        <v>0.78121606160956403</v>
      </c>
      <c r="AK1575">
        <v>-0.49075600972504102</v>
      </c>
    </row>
    <row r="1576" spans="1:37" x14ac:dyDescent="0.2">
      <c r="A1576" t="s">
        <v>5161</v>
      </c>
      <c r="B1576">
        <v>48285508</v>
      </c>
      <c r="C1576">
        <v>48285650</v>
      </c>
      <c r="D1576">
        <v>143</v>
      </c>
      <c r="E1576" t="s">
        <v>5596</v>
      </c>
      <c r="F1576">
        <v>2</v>
      </c>
      <c r="G1576" t="s">
        <v>5597</v>
      </c>
      <c r="H1576" t="s">
        <v>31000</v>
      </c>
      <c r="I1576">
        <v>12</v>
      </c>
      <c r="J1576">
        <v>48328980</v>
      </c>
      <c r="K1576">
        <v>48330279</v>
      </c>
      <c r="L1576">
        <v>1300</v>
      </c>
      <c r="M1576">
        <v>1</v>
      </c>
      <c r="N1576">
        <v>341567</v>
      </c>
      <c r="O1576" t="s">
        <v>5598</v>
      </c>
      <c r="P1576">
        <v>-43330</v>
      </c>
      <c r="Q1576" t="s">
        <v>5599</v>
      </c>
      <c r="R1576" t="s">
        <v>5600</v>
      </c>
      <c r="S1576" t="s">
        <v>32205</v>
      </c>
      <c r="T1576">
        <v>0.35387198439864398</v>
      </c>
      <c r="U1576">
        <v>0.603102917160658</v>
      </c>
      <c r="V1576">
        <v>-23.1400594672529</v>
      </c>
      <c r="W1576">
        <v>0.89107655920673101</v>
      </c>
      <c r="X1576">
        <v>0.95159051474143896</v>
      </c>
      <c r="Y1576">
        <v>1.25195812516417</v>
      </c>
      <c r="Z1576">
        <v>0.69013698642955401</v>
      </c>
      <c r="AA1576">
        <v>0.84521697243271998</v>
      </c>
      <c r="AB1576">
        <v>8.3238976880481305E-2</v>
      </c>
      <c r="AC1576">
        <v>0.75388744886274095</v>
      </c>
      <c r="AD1576">
        <v>0.87989882095915395</v>
      </c>
      <c r="AE1576">
        <v>0.25195819693601601</v>
      </c>
      <c r="AF1576">
        <v>0.32549523997010099</v>
      </c>
      <c r="AG1576">
        <v>0.70473078222419605</v>
      </c>
      <c r="AH1576">
        <v>-23.779670345390802</v>
      </c>
      <c r="AI1576">
        <v>0.56157887380500204</v>
      </c>
      <c r="AJ1576">
        <v>0.78121606160956403</v>
      </c>
      <c r="AK1576">
        <v>2.12071345067872</v>
      </c>
    </row>
    <row r="1577" spans="1:37" x14ac:dyDescent="0.2">
      <c r="A1577" t="s">
        <v>5161</v>
      </c>
      <c r="B1577">
        <v>49983995</v>
      </c>
      <c r="C1577">
        <v>49984039</v>
      </c>
      <c r="D1577">
        <v>45</v>
      </c>
      <c r="E1577" t="s">
        <v>5601</v>
      </c>
      <c r="F1577">
        <v>2</v>
      </c>
      <c r="G1577" t="s">
        <v>5602</v>
      </c>
      <c r="H1577" t="s">
        <v>32206</v>
      </c>
      <c r="I1577">
        <v>12</v>
      </c>
      <c r="J1577">
        <v>49976923</v>
      </c>
      <c r="K1577">
        <v>49992358</v>
      </c>
      <c r="L1577">
        <v>15436</v>
      </c>
      <c r="M1577">
        <v>2</v>
      </c>
      <c r="N1577">
        <v>29127</v>
      </c>
      <c r="O1577" t="s">
        <v>5603</v>
      </c>
      <c r="P1577">
        <v>8319</v>
      </c>
      <c r="Q1577" t="s">
        <v>5604</v>
      </c>
      <c r="R1577" t="s">
        <v>5605</v>
      </c>
      <c r="S1577" t="s">
        <v>32207</v>
      </c>
      <c r="T1577">
        <v>0.32911398597860803</v>
      </c>
      <c r="U1577">
        <v>0.603102917160658</v>
      </c>
      <c r="V1577">
        <v>23.296234314096001</v>
      </c>
      <c r="W1577">
        <v>0.38920677604595899</v>
      </c>
      <c r="X1577">
        <v>0.704072456322962</v>
      </c>
      <c r="Y1577">
        <v>-23.094600473935099</v>
      </c>
      <c r="Z1577">
        <v>0.306975110376564</v>
      </c>
      <c r="AA1577">
        <v>0.72610664078822296</v>
      </c>
      <c r="AB1577">
        <v>23.2772019646711</v>
      </c>
      <c r="AC1577">
        <v>0.71753805159658501</v>
      </c>
      <c r="AD1577">
        <v>0.87989882095915395</v>
      </c>
      <c r="AE1577">
        <v>-0.83770742580822299</v>
      </c>
      <c r="AF1577">
        <v>0.61410715005536498</v>
      </c>
      <c r="AG1577">
        <v>0.80674443595273604</v>
      </c>
      <c r="AH1577">
        <v>1.1133418322623301</v>
      </c>
      <c r="AI1577">
        <v>0.35038410267202102</v>
      </c>
      <c r="AJ1577">
        <v>0.78121606160956403</v>
      </c>
      <c r="AK1577">
        <v>-23.1702867716713</v>
      </c>
    </row>
    <row r="1578" spans="1:37" x14ac:dyDescent="0.2">
      <c r="A1578" t="s">
        <v>5161</v>
      </c>
      <c r="B1578">
        <v>50514719</v>
      </c>
      <c r="C1578">
        <v>50514952</v>
      </c>
      <c r="D1578">
        <v>234</v>
      </c>
      <c r="E1578" t="s">
        <v>5606</v>
      </c>
      <c r="F1578">
        <v>3</v>
      </c>
      <c r="G1578" t="s">
        <v>5607</v>
      </c>
      <c r="H1578" t="s">
        <v>32208</v>
      </c>
      <c r="I1578">
        <v>12</v>
      </c>
      <c r="J1578">
        <v>50504985</v>
      </c>
      <c r="K1578">
        <v>50748657</v>
      </c>
      <c r="L1578">
        <v>243673</v>
      </c>
      <c r="M1578">
        <v>1</v>
      </c>
      <c r="N1578">
        <v>57609</v>
      </c>
      <c r="O1578" t="s">
        <v>5608</v>
      </c>
      <c r="P1578">
        <v>9734</v>
      </c>
      <c r="Q1578" t="s">
        <v>5609</v>
      </c>
      <c r="R1578" t="s">
        <v>5610</v>
      </c>
      <c r="S1578" t="s">
        <v>32209</v>
      </c>
      <c r="T1578">
        <v>0.97213403838398904</v>
      </c>
      <c r="U1578">
        <v>1</v>
      </c>
      <c r="V1578">
        <v>0.81054881434931003</v>
      </c>
      <c r="W1578">
        <v>0.38920677604595899</v>
      </c>
      <c r="X1578">
        <v>0.704072456322962</v>
      </c>
      <c r="Y1578">
        <v>-22.073764465165802</v>
      </c>
      <c r="Z1578">
        <v>0.69013698642955401</v>
      </c>
      <c r="AA1578">
        <v>0.84521697243271998</v>
      </c>
      <c r="AB1578">
        <v>-0.15292503964342399</v>
      </c>
      <c r="AC1578">
        <v>0.71753805159658501</v>
      </c>
      <c r="AD1578">
        <v>0.87989882095915395</v>
      </c>
      <c r="AE1578">
        <v>-1.4645246829760099</v>
      </c>
      <c r="AF1578">
        <v>0.61410715005536498</v>
      </c>
      <c r="AG1578">
        <v>0.80674443595273604</v>
      </c>
      <c r="AH1578">
        <v>1.7401590354904199</v>
      </c>
      <c r="AI1578">
        <v>0.35038410267202102</v>
      </c>
      <c r="AJ1578">
        <v>0.78121606160956403</v>
      </c>
      <c r="AK1578">
        <v>-21.881883988658299</v>
      </c>
    </row>
    <row r="1579" spans="1:37" x14ac:dyDescent="0.2">
      <c r="A1579" t="s">
        <v>5161</v>
      </c>
      <c r="B1579">
        <v>50515036</v>
      </c>
      <c r="C1579">
        <v>50515196</v>
      </c>
      <c r="D1579">
        <v>161</v>
      </c>
      <c r="E1579" t="s">
        <v>5611</v>
      </c>
      <c r="F1579">
        <v>1</v>
      </c>
      <c r="G1579" t="s">
        <v>5612</v>
      </c>
      <c r="H1579" t="s">
        <v>32208</v>
      </c>
      <c r="I1579">
        <v>12</v>
      </c>
      <c r="J1579">
        <v>50504985</v>
      </c>
      <c r="K1579">
        <v>50748657</v>
      </c>
      <c r="L1579">
        <v>243673</v>
      </c>
      <c r="M1579">
        <v>1</v>
      </c>
      <c r="N1579">
        <v>57609</v>
      </c>
      <c r="O1579" t="s">
        <v>5608</v>
      </c>
      <c r="P1579">
        <v>10051</v>
      </c>
      <c r="Q1579" t="s">
        <v>5609</v>
      </c>
      <c r="R1579" t="s">
        <v>5610</v>
      </c>
      <c r="S1579" t="s">
        <v>32209</v>
      </c>
      <c r="T1579">
        <v>0.97213403838398904</v>
      </c>
      <c r="U1579">
        <v>1</v>
      </c>
      <c r="V1579">
        <v>0.81054881434931003</v>
      </c>
      <c r="W1579">
        <v>0.38920677604595899</v>
      </c>
      <c r="X1579">
        <v>0.704072456322962</v>
      </c>
      <c r="Y1579">
        <v>-22.073764465165802</v>
      </c>
      <c r="Z1579">
        <v>0.69013698642955401</v>
      </c>
      <c r="AA1579">
        <v>0.84521697243271998</v>
      </c>
      <c r="AB1579">
        <v>-0.15292503964342399</v>
      </c>
      <c r="AC1579">
        <v>0.71753805159658501</v>
      </c>
      <c r="AD1579">
        <v>0.87989882095915395</v>
      </c>
      <c r="AE1579">
        <v>-1.4645246829760099</v>
      </c>
      <c r="AF1579">
        <v>0.61410715005536498</v>
      </c>
      <c r="AG1579">
        <v>0.80674443595273604</v>
      </c>
      <c r="AH1579">
        <v>1.7401590354904199</v>
      </c>
      <c r="AI1579">
        <v>0.35038410267202102</v>
      </c>
      <c r="AJ1579">
        <v>0.78121606160956403</v>
      </c>
      <c r="AK1579">
        <v>-21.881883988658299</v>
      </c>
    </row>
    <row r="1580" spans="1:37" x14ac:dyDescent="0.2">
      <c r="A1580" t="s">
        <v>5161</v>
      </c>
      <c r="B1580">
        <v>51464899</v>
      </c>
      <c r="C1580">
        <v>51465021</v>
      </c>
      <c r="D1580">
        <v>123</v>
      </c>
      <c r="E1580" t="s">
        <v>5613</v>
      </c>
      <c r="F1580">
        <v>0</v>
      </c>
      <c r="G1580" t="s">
        <v>5614</v>
      </c>
      <c r="H1580" t="s">
        <v>32210</v>
      </c>
      <c r="I1580">
        <v>12</v>
      </c>
      <c r="J1580">
        <v>51461218</v>
      </c>
      <c r="K1580">
        <v>51469681</v>
      </c>
      <c r="L1580">
        <v>8464</v>
      </c>
      <c r="M1580">
        <v>1</v>
      </c>
      <c r="N1580">
        <v>9498</v>
      </c>
      <c r="O1580" t="s">
        <v>5615</v>
      </c>
      <c r="P1580">
        <v>3681</v>
      </c>
      <c r="Q1580" t="s">
        <v>5616</v>
      </c>
      <c r="R1580" t="s">
        <v>5617</v>
      </c>
      <c r="S1580" t="s">
        <v>32211</v>
      </c>
      <c r="T1580">
        <v>0.34919851323914602</v>
      </c>
      <c r="U1580">
        <v>0.603102917160658</v>
      </c>
      <c r="V1580">
        <v>-0.92574961697334901</v>
      </c>
      <c r="W1580">
        <v>0.27668382317462598</v>
      </c>
      <c r="X1580">
        <v>0.704072456322962</v>
      </c>
      <c r="Y1580">
        <v>-0.45107234563242499</v>
      </c>
      <c r="Z1580">
        <v>7.14503684788525E-2</v>
      </c>
      <c r="AA1580">
        <v>0.72610664078822296</v>
      </c>
      <c r="AB1580">
        <v>-1.8043018673017599</v>
      </c>
      <c r="AC1580">
        <v>0.25756541038369901</v>
      </c>
      <c r="AD1580">
        <v>0.68253123924728298</v>
      </c>
      <c r="AE1580">
        <v>-0.54940338521803</v>
      </c>
      <c r="AF1580">
        <v>0.88475470782730803</v>
      </c>
      <c r="AG1580">
        <v>0.98767297009210497</v>
      </c>
      <c r="AH1580">
        <v>-3.93383920261723E-2</v>
      </c>
      <c r="AI1580">
        <v>0.39001085458165802</v>
      </c>
      <c r="AJ1580">
        <v>0.78121606160956403</v>
      </c>
      <c r="AK1580">
        <v>-0.19079788833794301</v>
      </c>
    </row>
    <row r="1581" spans="1:37" x14ac:dyDescent="0.2">
      <c r="A1581" t="s">
        <v>5161</v>
      </c>
      <c r="B1581">
        <v>51567721</v>
      </c>
      <c r="C1581">
        <v>51567897</v>
      </c>
      <c r="D1581">
        <v>177</v>
      </c>
      <c r="E1581" t="s">
        <v>5618</v>
      </c>
      <c r="F1581">
        <v>2</v>
      </c>
      <c r="G1581" t="s">
        <v>3938</v>
      </c>
      <c r="H1581" t="s">
        <v>31000</v>
      </c>
      <c r="I1581">
        <v>12</v>
      </c>
      <c r="J1581">
        <v>51590266</v>
      </c>
      <c r="K1581">
        <v>51662820</v>
      </c>
      <c r="L1581">
        <v>72555</v>
      </c>
      <c r="M1581">
        <v>1</v>
      </c>
      <c r="N1581">
        <v>6334</v>
      </c>
      <c r="O1581" t="s">
        <v>5619</v>
      </c>
      <c r="P1581">
        <v>-22369</v>
      </c>
      <c r="Q1581" t="s">
        <v>5620</v>
      </c>
      <c r="R1581" t="s">
        <v>5621</v>
      </c>
      <c r="S1581" t="s">
        <v>32212</v>
      </c>
      <c r="T1581">
        <v>0.113266475209452</v>
      </c>
      <c r="U1581">
        <v>0.603102917160658</v>
      </c>
      <c r="V1581">
        <v>1.06544079434357</v>
      </c>
      <c r="W1581">
        <v>0.97821590837552896</v>
      </c>
      <c r="X1581">
        <v>0.98151289492212701</v>
      </c>
      <c r="Y1581">
        <v>9.7045612083404204E-2</v>
      </c>
      <c r="Z1581">
        <v>0.333300255122637</v>
      </c>
      <c r="AA1581">
        <v>0.77409508309237296</v>
      </c>
      <c r="AB1581">
        <v>0.80688696804478999</v>
      </c>
      <c r="AC1581">
        <v>0.55030571383632798</v>
      </c>
      <c r="AD1581">
        <v>0.87989882095915395</v>
      </c>
      <c r="AE1581">
        <v>-0.16173630344258899</v>
      </c>
      <c r="AF1581">
        <v>8.1308212301970301E-2</v>
      </c>
      <c r="AG1581">
        <v>0.65061123681304101</v>
      </c>
      <c r="AH1581">
        <v>0.82141590357956495</v>
      </c>
      <c r="AI1581">
        <v>0.687345128535505</v>
      </c>
      <c r="AJ1581">
        <v>0.85860314885038103</v>
      </c>
      <c r="AK1581">
        <v>0.29370017652861302</v>
      </c>
    </row>
    <row r="1582" spans="1:37" x14ac:dyDescent="0.2">
      <c r="A1582" t="s">
        <v>5161</v>
      </c>
      <c r="B1582">
        <v>51567897</v>
      </c>
      <c r="C1582">
        <v>51568073</v>
      </c>
      <c r="D1582">
        <v>177</v>
      </c>
      <c r="E1582" t="s">
        <v>5622</v>
      </c>
      <c r="F1582">
        <v>3</v>
      </c>
      <c r="G1582" t="s">
        <v>1236</v>
      </c>
      <c r="H1582" t="s">
        <v>31000</v>
      </c>
      <c r="I1582">
        <v>12</v>
      </c>
      <c r="J1582">
        <v>51590266</v>
      </c>
      <c r="K1582">
        <v>51662820</v>
      </c>
      <c r="L1582">
        <v>72555</v>
      </c>
      <c r="M1582">
        <v>1</v>
      </c>
      <c r="N1582">
        <v>6334</v>
      </c>
      <c r="O1582" t="s">
        <v>5619</v>
      </c>
      <c r="P1582">
        <v>-22193</v>
      </c>
      <c r="Q1582" t="s">
        <v>5620</v>
      </c>
      <c r="R1582" t="s">
        <v>5621</v>
      </c>
      <c r="S1582" t="s">
        <v>32212</v>
      </c>
      <c r="T1582">
        <v>9.5361475204615201E-2</v>
      </c>
      <c r="U1582">
        <v>0.603102917160658</v>
      </c>
      <c r="V1582">
        <v>1.1775141905245501</v>
      </c>
      <c r="W1582">
        <v>0.89256391227839504</v>
      </c>
      <c r="X1582">
        <v>0.95159051474143896</v>
      </c>
      <c r="Y1582">
        <v>0.17928712800017099</v>
      </c>
      <c r="Z1582">
        <v>0.249080288232223</v>
      </c>
      <c r="AA1582">
        <v>0.72610664078822296</v>
      </c>
      <c r="AB1582">
        <v>0.90891367360933895</v>
      </c>
      <c r="AC1582">
        <v>0.43148596675842199</v>
      </c>
      <c r="AD1582">
        <v>0.82872126865393902</v>
      </c>
      <c r="AE1582">
        <v>-0.13625741494191501</v>
      </c>
      <c r="AF1582">
        <v>9.0273095866062206E-2</v>
      </c>
      <c r="AG1582">
        <v>0.68151250837662902</v>
      </c>
      <c r="AH1582">
        <v>0.885018900464139</v>
      </c>
      <c r="AI1582">
        <v>0.727858558905353</v>
      </c>
      <c r="AJ1582">
        <v>0.89410417187345703</v>
      </c>
      <c r="AK1582">
        <v>0.399231246022766</v>
      </c>
    </row>
    <row r="1583" spans="1:37" x14ac:dyDescent="0.2">
      <c r="A1583" t="s">
        <v>5161</v>
      </c>
      <c r="B1583">
        <v>51568073</v>
      </c>
      <c r="C1583">
        <v>51568249</v>
      </c>
      <c r="D1583">
        <v>177</v>
      </c>
      <c r="E1583" t="s">
        <v>5623</v>
      </c>
      <c r="F1583">
        <v>6</v>
      </c>
      <c r="G1583" t="s">
        <v>5624</v>
      </c>
      <c r="H1583" t="s">
        <v>31000</v>
      </c>
      <c r="I1583">
        <v>12</v>
      </c>
      <c r="J1583">
        <v>51590266</v>
      </c>
      <c r="K1583">
        <v>51662820</v>
      </c>
      <c r="L1583">
        <v>72555</v>
      </c>
      <c r="M1583">
        <v>1</v>
      </c>
      <c r="N1583">
        <v>6334</v>
      </c>
      <c r="O1583" t="s">
        <v>5619</v>
      </c>
      <c r="P1583">
        <v>-22017</v>
      </c>
      <c r="Q1583" t="s">
        <v>5620</v>
      </c>
      <c r="R1583" t="s">
        <v>5621</v>
      </c>
      <c r="S1583" t="s">
        <v>32212</v>
      </c>
      <c r="T1583">
        <v>0.32911398597860803</v>
      </c>
      <c r="U1583">
        <v>0.603102917160658</v>
      </c>
      <c r="V1583">
        <v>21.576771799341302</v>
      </c>
      <c r="W1583">
        <v>0.29261482077562401</v>
      </c>
      <c r="X1583">
        <v>0.704072456322962</v>
      </c>
      <c r="Y1583">
        <v>21.650772357723501</v>
      </c>
      <c r="Z1583">
        <v>0.48464167878831399</v>
      </c>
      <c r="AA1583">
        <v>0.84435025072159198</v>
      </c>
      <c r="AB1583">
        <v>20.613298113536299</v>
      </c>
      <c r="AC1583">
        <v>0.45677901822897599</v>
      </c>
      <c r="AD1583">
        <v>0.82872126865393902</v>
      </c>
      <c r="AE1583">
        <v>20.650772795893399</v>
      </c>
      <c r="AF1583">
        <v>0.16793847098801201</v>
      </c>
      <c r="AG1583">
        <v>0.68151250837662902</v>
      </c>
      <c r="AH1583">
        <v>21.576771799341302</v>
      </c>
      <c r="AI1583">
        <v>0.14667288820271701</v>
      </c>
      <c r="AJ1583">
        <v>0.78121606160956403</v>
      </c>
      <c r="AK1583">
        <v>21.650772357723501</v>
      </c>
    </row>
    <row r="1584" spans="1:37" x14ac:dyDescent="0.2">
      <c r="A1584" t="s">
        <v>5161</v>
      </c>
      <c r="B1584">
        <v>51570229</v>
      </c>
      <c r="C1584">
        <v>51570375</v>
      </c>
      <c r="D1584">
        <v>147</v>
      </c>
      <c r="E1584" t="s">
        <v>5625</v>
      </c>
      <c r="F1584">
        <v>2</v>
      </c>
      <c r="G1584" t="s">
        <v>5626</v>
      </c>
      <c r="H1584" t="s">
        <v>31000</v>
      </c>
      <c r="I1584">
        <v>12</v>
      </c>
      <c r="J1584">
        <v>51590266</v>
      </c>
      <c r="K1584">
        <v>51662820</v>
      </c>
      <c r="L1584">
        <v>72555</v>
      </c>
      <c r="M1584">
        <v>1</v>
      </c>
      <c r="N1584">
        <v>6334</v>
      </c>
      <c r="O1584" t="s">
        <v>5619</v>
      </c>
      <c r="P1584">
        <v>-19891</v>
      </c>
      <c r="Q1584" t="s">
        <v>5620</v>
      </c>
      <c r="R1584" t="s">
        <v>5621</v>
      </c>
      <c r="S1584" t="s">
        <v>32212</v>
      </c>
      <c r="T1584">
        <v>1</v>
      </c>
      <c r="U1584">
        <v>1</v>
      </c>
      <c r="V1584">
        <v>-1.97116899397842</v>
      </c>
      <c r="W1584">
        <v>0.29261482077562401</v>
      </c>
      <c r="X1584">
        <v>0.704072456322962</v>
      </c>
      <c r="Y1584">
        <v>23.123269636379</v>
      </c>
      <c r="Z1584">
        <v>0.96726857278496403</v>
      </c>
      <c r="AA1584">
        <v>0.99919698600769702</v>
      </c>
      <c r="AB1584">
        <v>-8.5493274944905495E-2</v>
      </c>
      <c r="AC1584">
        <v>0.17695932866387601</v>
      </c>
      <c r="AD1584">
        <v>0.68253123924728298</v>
      </c>
      <c r="AE1584">
        <v>22.990803021034498</v>
      </c>
      <c r="AF1584">
        <v>0.98343762640780896</v>
      </c>
      <c r="AG1584">
        <v>1</v>
      </c>
      <c r="AH1584">
        <v>-2.3677423124463299</v>
      </c>
      <c r="AI1584">
        <v>0.91725052871964496</v>
      </c>
      <c r="AJ1584">
        <v>0.98621344597861504</v>
      </c>
      <c r="AK1584">
        <v>1.4227269510940199</v>
      </c>
    </row>
    <row r="1585" spans="1:37" x14ac:dyDescent="0.2">
      <c r="A1585" t="s">
        <v>5161</v>
      </c>
      <c r="B1585">
        <v>51570541</v>
      </c>
      <c r="C1585">
        <v>51570707</v>
      </c>
      <c r="D1585">
        <v>167</v>
      </c>
      <c r="E1585" t="s">
        <v>5627</v>
      </c>
      <c r="F1585">
        <v>4</v>
      </c>
      <c r="G1585" t="s">
        <v>5628</v>
      </c>
      <c r="H1585" t="s">
        <v>31000</v>
      </c>
      <c r="I1585">
        <v>12</v>
      </c>
      <c r="J1585">
        <v>51590266</v>
      </c>
      <c r="K1585">
        <v>51662820</v>
      </c>
      <c r="L1585">
        <v>72555</v>
      </c>
      <c r="M1585">
        <v>1</v>
      </c>
      <c r="N1585">
        <v>6334</v>
      </c>
      <c r="O1585" t="s">
        <v>5619</v>
      </c>
      <c r="P1585">
        <v>-19559</v>
      </c>
      <c r="Q1585" t="s">
        <v>5620</v>
      </c>
      <c r="R1585" t="s">
        <v>5621</v>
      </c>
      <c r="S1585" t="s">
        <v>32212</v>
      </c>
      <c r="T1585">
        <v>1</v>
      </c>
      <c r="U1585">
        <v>1</v>
      </c>
      <c r="V1585">
        <v>-1.97116899397842</v>
      </c>
      <c r="W1585">
        <v>0.29261482077562401</v>
      </c>
      <c r="X1585">
        <v>0.704072456322962</v>
      </c>
      <c r="Y1585">
        <v>23.123269636379</v>
      </c>
      <c r="Z1585">
        <v>0.96726857278496403</v>
      </c>
      <c r="AA1585">
        <v>0.99919698600769702</v>
      </c>
      <c r="AB1585">
        <v>-8.5493274944905495E-2</v>
      </c>
      <c r="AC1585">
        <v>0.17695932866387601</v>
      </c>
      <c r="AD1585">
        <v>0.68253123924728298</v>
      </c>
      <c r="AE1585">
        <v>22.990803021034498</v>
      </c>
      <c r="AF1585">
        <v>0.98343762640780896</v>
      </c>
      <c r="AG1585">
        <v>1</v>
      </c>
      <c r="AH1585">
        <v>-2.3677423124463299</v>
      </c>
      <c r="AI1585">
        <v>0.91725052871964496</v>
      </c>
      <c r="AJ1585">
        <v>0.98621344597861504</v>
      </c>
      <c r="AK1585">
        <v>1.4227269510940199</v>
      </c>
    </row>
    <row r="1586" spans="1:37" x14ac:dyDescent="0.2">
      <c r="A1586" t="s">
        <v>5161</v>
      </c>
      <c r="B1586">
        <v>52127301</v>
      </c>
      <c r="C1586">
        <v>52127455</v>
      </c>
      <c r="D1586">
        <v>155</v>
      </c>
      <c r="E1586" t="s">
        <v>5629</v>
      </c>
      <c r="F1586">
        <v>3</v>
      </c>
      <c r="G1586" t="s">
        <v>5630</v>
      </c>
      <c r="H1586" t="s">
        <v>31000</v>
      </c>
      <c r="I1586">
        <v>12</v>
      </c>
      <c r="J1586">
        <v>52092485</v>
      </c>
      <c r="K1586">
        <v>52104297</v>
      </c>
      <c r="L1586">
        <v>11813</v>
      </c>
      <c r="M1586">
        <v>2</v>
      </c>
      <c r="N1586">
        <v>112268096</v>
      </c>
      <c r="O1586" t="s">
        <v>5631</v>
      </c>
      <c r="P1586">
        <v>-23004</v>
      </c>
      <c r="Q1586" t="s">
        <v>40</v>
      </c>
      <c r="R1586" t="s">
        <v>5632</v>
      </c>
      <c r="S1586" t="s">
        <v>32213</v>
      </c>
      <c r="T1586">
        <v>0.97213403838398904</v>
      </c>
      <c r="U1586">
        <v>1</v>
      </c>
      <c r="V1586">
        <v>1.4932952103539101</v>
      </c>
      <c r="W1586">
        <v>0.20525741147413201</v>
      </c>
      <c r="X1586">
        <v>0.704072456322962</v>
      </c>
      <c r="Y1586">
        <v>-25.700979099006201</v>
      </c>
      <c r="Z1586">
        <v>0.69013698642955401</v>
      </c>
      <c r="AA1586">
        <v>0.84521697243271998</v>
      </c>
      <c r="AB1586">
        <v>0.52982111637704599</v>
      </c>
      <c r="AC1586">
        <v>7.0489011448141195E-2</v>
      </c>
      <c r="AD1586">
        <v>0.57684129297949804</v>
      </c>
      <c r="AE1586">
        <v>-25.700979099006201</v>
      </c>
      <c r="AF1586">
        <v>0.61410715005536498</v>
      </c>
      <c r="AG1586">
        <v>0.80674443595273604</v>
      </c>
      <c r="AH1586">
        <v>2.4229058020303</v>
      </c>
      <c r="AI1586">
        <v>0.35038410267202102</v>
      </c>
      <c r="AJ1586">
        <v>0.78121606160956403</v>
      </c>
      <c r="AK1586">
        <v>-24.8322236541336</v>
      </c>
    </row>
    <row r="1587" spans="1:37" x14ac:dyDescent="0.2">
      <c r="A1587" t="s">
        <v>5161</v>
      </c>
      <c r="B1587">
        <v>52127455</v>
      </c>
      <c r="C1587">
        <v>52127609</v>
      </c>
      <c r="D1587">
        <v>155</v>
      </c>
      <c r="E1587" t="s">
        <v>5633</v>
      </c>
      <c r="F1587">
        <v>1</v>
      </c>
      <c r="G1587" t="s">
        <v>5634</v>
      </c>
      <c r="H1587" t="s">
        <v>31000</v>
      </c>
      <c r="I1587">
        <v>12</v>
      </c>
      <c r="J1587">
        <v>52092485</v>
      </c>
      <c r="K1587">
        <v>52104297</v>
      </c>
      <c r="L1587">
        <v>11813</v>
      </c>
      <c r="M1587">
        <v>2</v>
      </c>
      <c r="N1587">
        <v>112268096</v>
      </c>
      <c r="O1587" t="s">
        <v>5631</v>
      </c>
      <c r="P1587">
        <v>-23158</v>
      </c>
      <c r="Q1587" t="s">
        <v>40</v>
      </c>
      <c r="R1587" t="s">
        <v>5632</v>
      </c>
      <c r="S1587" t="s">
        <v>32213</v>
      </c>
      <c r="T1587">
        <v>0.97213403838398904</v>
      </c>
      <c r="U1587">
        <v>1</v>
      </c>
      <c r="V1587">
        <v>1.4932952103539101</v>
      </c>
      <c r="W1587">
        <v>0.20525741147413201</v>
      </c>
      <c r="X1587">
        <v>0.704072456322962</v>
      </c>
      <c r="Y1587">
        <v>-25.700979099006201</v>
      </c>
      <c r="Z1587">
        <v>0.69013698642955401</v>
      </c>
      <c r="AA1587">
        <v>0.84521697243271998</v>
      </c>
      <c r="AB1587">
        <v>0.52982111637704599</v>
      </c>
      <c r="AC1587">
        <v>7.0489011448141195E-2</v>
      </c>
      <c r="AD1587">
        <v>0.57684129297949804</v>
      </c>
      <c r="AE1587">
        <v>-25.700979099006201</v>
      </c>
      <c r="AF1587">
        <v>0.61410715005536498</v>
      </c>
      <c r="AG1587">
        <v>0.80674443595273604</v>
      </c>
      <c r="AH1587">
        <v>2.4229058020303</v>
      </c>
      <c r="AI1587">
        <v>0.35038410267202102</v>
      </c>
      <c r="AJ1587">
        <v>0.78121606160956403</v>
      </c>
      <c r="AK1587">
        <v>-24.8322236541336</v>
      </c>
    </row>
    <row r="1588" spans="1:37" x14ac:dyDescent="0.2">
      <c r="A1588" t="s">
        <v>5161</v>
      </c>
      <c r="B1588">
        <v>52308062</v>
      </c>
      <c r="C1588">
        <v>52308235</v>
      </c>
      <c r="D1588">
        <v>174</v>
      </c>
      <c r="E1588" t="s">
        <v>5635</v>
      </c>
      <c r="F1588">
        <v>9</v>
      </c>
      <c r="G1588" t="s">
        <v>5636</v>
      </c>
      <c r="H1588" t="s">
        <v>32214</v>
      </c>
      <c r="I1588">
        <v>12</v>
      </c>
      <c r="J1588">
        <v>52301865</v>
      </c>
      <c r="K1588">
        <v>52309163</v>
      </c>
      <c r="L1588">
        <v>7299</v>
      </c>
      <c r="M1588">
        <v>1</v>
      </c>
      <c r="N1588">
        <v>3892</v>
      </c>
      <c r="O1588" t="s">
        <v>5637</v>
      </c>
      <c r="P1588">
        <v>6197</v>
      </c>
      <c r="Q1588" t="s">
        <v>5638</v>
      </c>
      <c r="R1588" t="s">
        <v>5639</v>
      </c>
      <c r="S1588" t="s">
        <v>32215</v>
      </c>
      <c r="T1588" t="s">
        <v>40</v>
      </c>
      <c r="U1588" t="s">
        <v>40</v>
      </c>
      <c r="V1588">
        <v>0</v>
      </c>
      <c r="W1588">
        <v>0.29261482077562401</v>
      </c>
      <c r="X1588">
        <v>0.704072456322962</v>
      </c>
      <c r="Y1588">
        <v>23.386304015896499</v>
      </c>
      <c r="Z1588">
        <v>0.48464167878831399</v>
      </c>
      <c r="AA1588">
        <v>0.84435025072159198</v>
      </c>
      <c r="AB1588">
        <v>22.348829448984901</v>
      </c>
      <c r="AC1588">
        <v>0.45677901822897599</v>
      </c>
      <c r="AD1588">
        <v>0.82872126865393902</v>
      </c>
      <c r="AE1588">
        <v>22.386304147478199</v>
      </c>
      <c r="AF1588">
        <v>0.501741946288212</v>
      </c>
      <c r="AG1588">
        <v>0.80674443595273604</v>
      </c>
      <c r="AH1588">
        <v>-22.3123035798851</v>
      </c>
      <c r="AI1588">
        <v>0.14667288820271701</v>
      </c>
      <c r="AJ1588">
        <v>0.78121606160956403</v>
      </c>
      <c r="AK1588">
        <v>23.386304015896499</v>
      </c>
    </row>
    <row r="1589" spans="1:37" x14ac:dyDescent="0.2">
      <c r="A1589" t="s">
        <v>5161</v>
      </c>
      <c r="B1589">
        <v>52308235</v>
      </c>
      <c r="C1589">
        <v>52308408</v>
      </c>
      <c r="D1589">
        <v>174</v>
      </c>
      <c r="E1589" t="s">
        <v>5640</v>
      </c>
      <c r="F1589">
        <v>18</v>
      </c>
      <c r="G1589" t="s">
        <v>5641</v>
      </c>
      <c r="H1589" t="s">
        <v>32214</v>
      </c>
      <c r="I1589">
        <v>12</v>
      </c>
      <c r="J1589">
        <v>52301865</v>
      </c>
      <c r="K1589">
        <v>52309163</v>
      </c>
      <c r="L1589">
        <v>7299</v>
      </c>
      <c r="M1589">
        <v>1</v>
      </c>
      <c r="N1589">
        <v>3892</v>
      </c>
      <c r="O1589" t="s">
        <v>5637</v>
      </c>
      <c r="P1589">
        <v>6370</v>
      </c>
      <c r="Q1589" t="s">
        <v>5638</v>
      </c>
      <c r="R1589" t="s">
        <v>5639</v>
      </c>
      <c r="S1589" t="s">
        <v>32215</v>
      </c>
      <c r="T1589" t="s">
        <v>40</v>
      </c>
      <c r="U1589" t="s">
        <v>40</v>
      </c>
      <c r="V1589">
        <v>0</v>
      </c>
      <c r="W1589">
        <v>0.29261482077562401</v>
      </c>
      <c r="X1589">
        <v>0.704072456322962</v>
      </c>
      <c r="Y1589">
        <v>23.801341482279899</v>
      </c>
      <c r="Z1589">
        <v>0.48464167878831399</v>
      </c>
      <c r="AA1589">
        <v>0.84435025072159198</v>
      </c>
      <c r="AB1589">
        <v>22.763866880741499</v>
      </c>
      <c r="AC1589">
        <v>0.45677901822897599</v>
      </c>
      <c r="AD1589">
        <v>0.82872126865393902</v>
      </c>
      <c r="AE1589">
        <v>22.801341580966199</v>
      </c>
      <c r="AF1589">
        <v>0.501741946288212</v>
      </c>
      <c r="AG1589">
        <v>0.80674443595273604</v>
      </c>
      <c r="AH1589">
        <v>-22.727341009910401</v>
      </c>
      <c r="AI1589">
        <v>0.14667288820271701</v>
      </c>
      <c r="AJ1589">
        <v>0.78121606160956403</v>
      </c>
      <c r="AK1589">
        <v>23.801341482279899</v>
      </c>
    </row>
    <row r="1590" spans="1:37" x14ac:dyDescent="0.2">
      <c r="A1590" t="s">
        <v>5161</v>
      </c>
      <c r="B1590">
        <v>52556013</v>
      </c>
      <c r="C1590">
        <v>52556310</v>
      </c>
      <c r="D1590">
        <v>298</v>
      </c>
      <c r="E1590" t="s">
        <v>5642</v>
      </c>
      <c r="F1590">
        <v>4</v>
      </c>
      <c r="G1590" t="s">
        <v>5643</v>
      </c>
      <c r="H1590" t="s">
        <v>31032</v>
      </c>
      <c r="I1590">
        <v>12</v>
      </c>
      <c r="J1590">
        <v>52543909</v>
      </c>
      <c r="K1590">
        <v>52553145</v>
      </c>
      <c r="L1590">
        <v>9237</v>
      </c>
      <c r="M1590">
        <v>2</v>
      </c>
      <c r="N1590">
        <v>112802</v>
      </c>
      <c r="O1590" t="s">
        <v>5644</v>
      </c>
      <c r="P1590">
        <v>-2868</v>
      </c>
      <c r="Q1590" t="s">
        <v>5645</v>
      </c>
      <c r="R1590" t="s">
        <v>5646</v>
      </c>
      <c r="S1590" t="s">
        <v>32216</v>
      </c>
      <c r="T1590">
        <v>0.318831239190626</v>
      </c>
      <c r="U1590">
        <v>0.603102917160658</v>
      </c>
      <c r="V1590">
        <v>1.4306248122640299</v>
      </c>
      <c r="W1590">
        <v>0.80325558087809701</v>
      </c>
      <c r="X1590">
        <v>0.95159051474143896</v>
      </c>
      <c r="Y1590">
        <v>0.34359598701548699</v>
      </c>
      <c r="Z1590">
        <v>0.53761561925337997</v>
      </c>
      <c r="AA1590">
        <v>0.84521697243271998</v>
      </c>
      <c r="AB1590">
        <v>0.88026379395157694</v>
      </c>
      <c r="AC1590">
        <v>1</v>
      </c>
      <c r="AD1590">
        <v>1</v>
      </c>
      <c r="AE1590">
        <v>-7.9261284104923196E-2</v>
      </c>
      <c r="AF1590">
        <v>0.24829198047130099</v>
      </c>
      <c r="AG1590">
        <v>0.70473078222419605</v>
      </c>
      <c r="AH1590">
        <v>1.4717793572403699</v>
      </c>
      <c r="AI1590">
        <v>0.66136788977169603</v>
      </c>
      <c r="AJ1590">
        <v>0.83537416865133296</v>
      </c>
      <c r="AK1590">
        <v>0.61244548580473801</v>
      </c>
    </row>
    <row r="1591" spans="1:37" x14ac:dyDescent="0.2">
      <c r="A1591" t="s">
        <v>5161</v>
      </c>
      <c r="B1591">
        <v>52556516</v>
      </c>
      <c r="C1591">
        <v>52556814</v>
      </c>
      <c r="D1591">
        <v>299</v>
      </c>
      <c r="E1591" t="s">
        <v>5647</v>
      </c>
      <c r="F1591">
        <v>3</v>
      </c>
      <c r="G1591" t="s">
        <v>5648</v>
      </c>
      <c r="H1591" t="s">
        <v>31000</v>
      </c>
      <c r="I1591">
        <v>12</v>
      </c>
      <c r="J1591">
        <v>52543909</v>
      </c>
      <c r="K1591">
        <v>52553145</v>
      </c>
      <c r="L1591">
        <v>9237</v>
      </c>
      <c r="M1591">
        <v>2</v>
      </c>
      <c r="N1591">
        <v>112802</v>
      </c>
      <c r="O1591" t="s">
        <v>5644</v>
      </c>
      <c r="P1591">
        <v>-3371</v>
      </c>
      <c r="Q1591" t="s">
        <v>5645</v>
      </c>
      <c r="R1591" t="s">
        <v>5646</v>
      </c>
      <c r="S1591" t="s">
        <v>32216</v>
      </c>
      <c r="T1591">
        <v>0.318831239190626</v>
      </c>
      <c r="U1591">
        <v>0.603102917160658</v>
      </c>
      <c r="V1591">
        <v>1.8476103627345399</v>
      </c>
      <c r="W1591">
        <v>0.83553089073937903</v>
      </c>
      <c r="X1591">
        <v>0.95159051474143896</v>
      </c>
      <c r="Y1591">
        <v>7.3976533176248901E-2</v>
      </c>
      <c r="Z1591">
        <v>0.52044903550877997</v>
      </c>
      <c r="AA1591">
        <v>0.84521697243271998</v>
      </c>
      <c r="AB1591">
        <v>1.19021610074753</v>
      </c>
      <c r="AC1591">
        <v>0.98988049017523805</v>
      </c>
      <c r="AD1591">
        <v>0.99287623744338604</v>
      </c>
      <c r="AE1591">
        <v>-0.485910957382297</v>
      </c>
      <c r="AF1591">
        <v>0.24829198047130099</v>
      </c>
      <c r="AG1591">
        <v>0.70473078222419605</v>
      </c>
      <c r="AH1591">
        <v>1.92114830981244</v>
      </c>
      <c r="AI1591">
        <v>0.64223772516432698</v>
      </c>
      <c r="AJ1591">
        <v>0.81811476863760502</v>
      </c>
      <c r="AK1591">
        <v>0.55296966786391999</v>
      </c>
    </row>
    <row r="1592" spans="1:37" x14ac:dyDescent="0.2">
      <c r="A1592" t="s">
        <v>5161</v>
      </c>
      <c r="B1592">
        <v>52860982</v>
      </c>
      <c r="C1592">
        <v>52861055</v>
      </c>
      <c r="D1592">
        <v>74</v>
      </c>
      <c r="E1592" t="s">
        <v>5649</v>
      </c>
      <c r="F1592">
        <v>1</v>
      </c>
      <c r="G1592" t="s">
        <v>5650</v>
      </c>
      <c r="H1592" t="s">
        <v>31000</v>
      </c>
      <c r="I1592">
        <v>12</v>
      </c>
      <c r="J1592">
        <v>52844604</v>
      </c>
      <c r="K1592">
        <v>52849092</v>
      </c>
      <c r="L1592">
        <v>4489</v>
      </c>
      <c r="M1592">
        <v>2</v>
      </c>
      <c r="N1592">
        <v>196374</v>
      </c>
      <c r="O1592" t="s">
        <v>5651</v>
      </c>
      <c r="P1592">
        <v>-11890</v>
      </c>
      <c r="Q1592" t="s">
        <v>5652</v>
      </c>
      <c r="R1592" t="s">
        <v>5653</v>
      </c>
      <c r="S1592" t="s">
        <v>32217</v>
      </c>
      <c r="T1592">
        <v>1</v>
      </c>
      <c r="U1592">
        <v>1</v>
      </c>
      <c r="V1592">
        <v>-0.41964581440351101</v>
      </c>
      <c r="W1592">
        <v>0.38920677604595899</v>
      </c>
      <c r="X1592">
        <v>0.704072456322962</v>
      </c>
      <c r="Y1592">
        <v>-23.7435828708584</v>
      </c>
      <c r="Z1592">
        <v>0.65379035313853895</v>
      </c>
      <c r="AA1592">
        <v>0.84521697243271998</v>
      </c>
      <c r="AB1592">
        <v>-1.3831198535249201</v>
      </c>
      <c r="AC1592">
        <v>0.75388744886274095</v>
      </c>
      <c r="AD1592">
        <v>0.87989882095915395</v>
      </c>
      <c r="AE1592">
        <v>-0.234330374432861</v>
      </c>
      <c r="AF1592">
        <v>0.64997455747578503</v>
      </c>
      <c r="AG1592">
        <v>0.80674443595273604</v>
      </c>
      <c r="AH1592">
        <v>0.50996479728875599</v>
      </c>
      <c r="AI1592">
        <v>0.35038410267202102</v>
      </c>
      <c r="AJ1592">
        <v>0.78121606160956403</v>
      </c>
      <c r="AK1592">
        <v>-24.1405517708315</v>
      </c>
    </row>
    <row r="1593" spans="1:37" x14ac:dyDescent="0.2">
      <c r="A1593" t="s">
        <v>5161</v>
      </c>
      <c r="B1593">
        <v>52861095</v>
      </c>
      <c r="C1593">
        <v>52861391</v>
      </c>
      <c r="D1593">
        <v>297</v>
      </c>
      <c r="E1593" t="s">
        <v>5654</v>
      </c>
      <c r="F1593">
        <v>8</v>
      </c>
      <c r="G1593" t="s">
        <v>5655</v>
      </c>
      <c r="H1593" t="s">
        <v>31000</v>
      </c>
      <c r="I1593">
        <v>12</v>
      </c>
      <c r="J1593">
        <v>52844604</v>
      </c>
      <c r="K1593">
        <v>52849092</v>
      </c>
      <c r="L1593">
        <v>4489</v>
      </c>
      <c r="M1593">
        <v>2</v>
      </c>
      <c r="N1593">
        <v>196374</v>
      </c>
      <c r="O1593" t="s">
        <v>5651</v>
      </c>
      <c r="P1593">
        <v>-12003</v>
      </c>
      <c r="Q1593" t="s">
        <v>5652</v>
      </c>
      <c r="R1593" t="s">
        <v>5653</v>
      </c>
      <c r="S1593" t="s">
        <v>32217</v>
      </c>
      <c r="T1593">
        <v>1</v>
      </c>
      <c r="U1593">
        <v>1</v>
      </c>
      <c r="V1593">
        <v>-0.41964581440351101</v>
      </c>
      <c r="W1593">
        <v>0.38920677604595899</v>
      </c>
      <c r="X1593">
        <v>0.704072456322962</v>
      </c>
      <c r="Y1593">
        <v>-23.7435828708584</v>
      </c>
      <c r="Z1593">
        <v>0.65379035313853895</v>
      </c>
      <c r="AA1593">
        <v>0.84521697243271998</v>
      </c>
      <c r="AB1593">
        <v>-1.3831198535249201</v>
      </c>
      <c r="AC1593">
        <v>0.75388744886274095</v>
      </c>
      <c r="AD1593">
        <v>0.87989882095915395</v>
      </c>
      <c r="AE1593">
        <v>-0.234330374432861</v>
      </c>
      <c r="AF1593">
        <v>0.64997455747578503</v>
      </c>
      <c r="AG1593">
        <v>0.80674443595273604</v>
      </c>
      <c r="AH1593">
        <v>0.50996479728875599</v>
      </c>
      <c r="AI1593">
        <v>0.35038410267202102</v>
      </c>
      <c r="AJ1593">
        <v>0.78121606160956403</v>
      </c>
      <c r="AK1593">
        <v>-24.1405517708315</v>
      </c>
    </row>
    <row r="1594" spans="1:37" x14ac:dyDescent="0.2">
      <c r="A1594" t="s">
        <v>5161</v>
      </c>
      <c r="B1594">
        <v>53899422</v>
      </c>
      <c r="C1594">
        <v>53899478</v>
      </c>
      <c r="D1594">
        <v>57</v>
      </c>
      <c r="E1594" t="s">
        <v>5656</v>
      </c>
      <c r="F1594">
        <v>0</v>
      </c>
      <c r="G1594" t="s">
        <v>5657</v>
      </c>
      <c r="H1594" t="s">
        <v>31000</v>
      </c>
      <c r="I1594">
        <v>12</v>
      </c>
      <c r="J1594">
        <v>53938831</v>
      </c>
      <c r="K1594">
        <v>53946544</v>
      </c>
      <c r="L1594">
        <v>7714</v>
      </c>
      <c r="M1594">
        <v>1</v>
      </c>
      <c r="N1594">
        <v>3229</v>
      </c>
      <c r="O1594" t="s">
        <v>5658</v>
      </c>
      <c r="P1594">
        <v>-39353</v>
      </c>
      <c r="Q1594" t="s">
        <v>5659</v>
      </c>
      <c r="R1594" t="s">
        <v>5660</v>
      </c>
      <c r="S1594" t="s">
        <v>32218</v>
      </c>
      <c r="T1594">
        <v>0.17308923567461099</v>
      </c>
      <c r="U1594">
        <v>0.603102917160658</v>
      </c>
      <c r="V1594">
        <v>-26.212124049453401</v>
      </c>
      <c r="W1594">
        <v>0.38920677604595899</v>
      </c>
      <c r="X1594">
        <v>0.704072456322962</v>
      </c>
      <c r="Y1594">
        <v>-24.6952523710276</v>
      </c>
      <c r="Z1594">
        <v>5.50355599158565E-2</v>
      </c>
      <c r="AA1594">
        <v>0.72610664078822296</v>
      </c>
      <c r="AB1594">
        <v>-26.212124049453401</v>
      </c>
      <c r="AC1594">
        <v>0.75388744886274095</v>
      </c>
      <c r="AD1594">
        <v>0.87989882095915395</v>
      </c>
      <c r="AE1594">
        <v>-3.4748627684949601E-2</v>
      </c>
      <c r="AF1594">
        <v>0.32549523997010099</v>
      </c>
      <c r="AG1594">
        <v>0.70473078222419605</v>
      </c>
      <c r="AH1594">
        <v>-25.282513394135702</v>
      </c>
      <c r="AI1594">
        <v>0.35038410267202102</v>
      </c>
      <c r="AJ1594">
        <v>0.78121606160956403</v>
      </c>
      <c r="AK1594">
        <v>-25.2121240680118</v>
      </c>
    </row>
    <row r="1595" spans="1:37" x14ac:dyDescent="0.2">
      <c r="A1595" t="s">
        <v>5161</v>
      </c>
      <c r="B1595">
        <v>53899673</v>
      </c>
      <c r="C1595">
        <v>53899824</v>
      </c>
      <c r="D1595">
        <v>152</v>
      </c>
      <c r="E1595" t="s">
        <v>5661</v>
      </c>
      <c r="F1595">
        <v>3</v>
      </c>
      <c r="G1595" t="s">
        <v>5662</v>
      </c>
      <c r="H1595" t="s">
        <v>31000</v>
      </c>
      <c r="I1595">
        <v>12</v>
      </c>
      <c r="J1595">
        <v>53938831</v>
      </c>
      <c r="K1595">
        <v>53946544</v>
      </c>
      <c r="L1595">
        <v>7714</v>
      </c>
      <c r="M1595">
        <v>1</v>
      </c>
      <c r="N1595">
        <v>3229</v>
      </c>
      <c r="O1595" t="s">
        <v>5658</v>
      </c>
      <c r="P1595">
        <v>-39007</v>
      </c>
      <c r="Q1595" t="s">
        <v>5659</v>
      </c>
      <c r="R1595" t="s">
        <v>5660</v>
      </c>
      <c r="S1595" t="s">
        <v>32218</v>
      </c>
      <c r="T1595">
        <v>0.17308923567461099</v>
      </c>
      <c r="U1595">
        <v>0.603102917160658</v>
      </c>
      <c r="V1595">
        <v>-26.261800796823302</v>
      </c>
      <c r="W1595">
        <v>0.38920677604595899</v>
      </c>
      <c r="X1595">
        <v>0.704072456322962</v>
      </c>
      <c r="Y1595">
        <v>-24.7593827061383</v>
      </c>
      <c r="Z1595">
        <v>5.50355599158565E-2</v>
      </c>
      <c r="AA1595">
        <v>0.72610664078822296</v>
      </c>
      <c r="AB1595">
        <v>-26.261800796823302</v>
      </c>
      <c r="AC1595">
        <v>0.75388744886274095</v>
      </c>
      <c r="AD1595">
        <v>0.87989882095915395</v>
      </c>
      <c r="AE1595">
        <v>-5.8236979809456101E-2</v>
      </c>
      <c r="AF1595">
        <v>0.32549523997010099</v>
      </c>
      <c r="AG1595">
        <v>0.70473078222419605</v>
      </c>
      <c r="AH1595">
        <v>-25.3321901409373</v>
      </c>
      <c r="AI1595">
        <v>0.35038410267202102</v>
      </c>
      <c r="AJ1595">
        <v>0.78121606160956403</v>
      </c>
      <c r="AK1595">
        <v>-25.261800814753499</v>
      </c>
    </row>
    <row r="1596" spans="1:37" x14ac:dyDescent="0.2">
      <c r="A1596" t="s">
        <v>5161</v>
      </c>
      <c r="B1596">
        <v>53899824</v>
      </c>
      <c r="C1596">
        <v>53899975</v>
      </c>
      <c r="D1596">
        <v>152</v>
      </c>
      <c r="E1596" t="s">
        <v>5663</v>
      </c>
      <c r="F1596">
        <v>2</v>
      </c>
      <c r="G1596" t="s">
        <v>5664</v>
      </c>
      <c r="H1596" t="s">
        <v>31000</v>
      </c>
      <c r="I1596">
        <v>12</v>
      </c>
      <c r="J1596">
        <v>53938831</v>
      </c>
      <c r="K1596">
        <v>53946544</v>
      </c>
      <c r="L1596">
        <v>7714</v>
      </c>
      <c r="M1596">
        <v>1</v>
      </c>
      <c r="N1596">
        <v>3229</v>
      </c>
      <c r="O1596" t="s">
        <v>5658</v>
      </c>
      <c r="P1596">
        <v>-38856</v>
      </c>
      <c r="Q1596" t="s">
        <v>5659</v>
      </c>
      <c r="R1596" t="s">
        <v>5660</v>
      </c>
      <c r="S1596" t="s">
        <v>32218</v>
      </c>
      <c r="T1596">
        <v>0.17308923567461099</v>
      </c>
      <c r="U1596">
        <v>0.603102917160658</v>
      </c>
      <c r="V1596">
        <v>-26.261800796823302</v>
      </c>
      <c r="W1596">
        <v>0.38920677604595899</v>
      </c>
      <c r="X1596">
        <v>0.704072456322962</v>
      </c>
      <c r="Y1596">
        <v>-24.7593827061383</v>
      </c>
      <c r="Z1596">
        <v>5.50355599158565E-2</v>
      </c>
      <c r="AA1596">
        <v>0.72610664078822296</v>
      </c>
      <c r="AB1596">
        <v>-26.261800796823302</v>
      </c>
      <c r="AC1596">
        <v>0.75388744886274095</v>
      </c>
      <c r="AD1596">
        <v>0.87989882095915395</v>
      </c>
      <c r="AE1596">
        <v>-5.8236979809456101E-2</v>
      </c>
      <c r="AF1596">
        <v>0.32549523997010099</v>
      </c>
      <c r="AG1596">
        <v>0.70473078222419605</v>
      </c>
      <c r="AH1596">
        <v>-25.3321901409373</v>
      </c>
      <c r="AI1596">
        <v>0.35038410267202102</v>
      </c>
      <c r="AJ1596">
        <v>0.78121606160956403</v>
      </c>
      <c r="AK1596">
        <v>-25.261800814753499</v>
      </c>
    </row>
    <row r="1597" spans="1:37" x14ac:dyDescent="0.2">
      <c r="A1597" t="s">
        <v>5161</v>
      </c>
      <c r="B1597">
        <v>54059791</v>
      </c>
      <c r="C1597">
        <v>54059948</v>
      </c>
      <c r="D1597">
        <v>158</v>
      </c>
      <c r="E1597" t="s">
        <v>5665</v>
      </c>
      <c r="F1597">
        <v>4</v>
      </c>
      <c r="G1597" t="s">
        <v>5666</v>
      </c>
      <c r="H1597" t="s">
        <v>30999</v>
      </c>
      <c r="I1597">
        <v>12</v>
      </c>
      <c r="J1597">
        <v>54058254</v>
      </c>
      <c r="K1597">
        <v>54122234</v>
      </c>
      <c r="L1597">
        <v>63981</v>
      </c>
      <c r="M1597">
        <v>1</v>
      </c>
      <c r="N1597">
        <v>440101</v>
      </c>
      <c r="O1597" t="s">
        <v>5667</v>
      </c>
      <c r="P1597">
        <v>1537</v>
      </c>
      <c r="Q1597" t="s">
        <v>5668</v>
      </c>
      <c r="R1597" t="s">
        <v>5669</v>
      </c>
      <c r="S1597" t="s">
        <v>32219</v>
      </c>
      <c r="T1597">
        <v>0.69205975875533599</v>
      </c>
      <c r="U1597">
        <v>0.900255434540707</v>
      </c>
      <c r="V1597">
        <v>0.36017837774105899</v>
      </c>
      <c r="W1597">
        <v>0.26862423956085202</v>
      </c>
      <c r="X1597">
        <v>0.704072456322962</v>
      </c>
      <c r="Y1597">
        <v>1.2068844330324</v>
      </c>
      <c r="Z1597">
        <v>0.93811147114734394</v>
      </c>
      <c r="AA1597">
        <v>0.99919698600769702</v>
      </c>
      <c r="AB1597">
        <v>3.8986578442889702E-3</v>
      </c>
      <c r="AC1597">
        <v>0.30848694769764301</v>
      </c>
      <c r="AD1597">
        <v>0.68773325147593101</v>
      </c>
      <c r="AE1597">
        <v>0.96194561863148798</v>
      </c>
      <c r="AF1597">
        <v>0.48654158014834997</v>
      </c>
      <c r="AG1597">
        <v>0.80674443595273604</v>
      </c>
      <c r="AH1597">
        <v>0.57635121398872502</v>
      </c>
      <c r="AI1597">
        <v>0.36349259143347801</v>
      </c>
      <c r="AJ1597">
        <v>0.78121606160956403</v>
      </c>
      <c r="AK1597">
        <v>0.86687290373873804</v>
      </c>
    </row>
    <row r="1598" spans="1:37" x14ac:dyDescent="0.2">
      <c r="A1598" t="s">
        <v>5161</v>
      </c>
      <c r="B1598">
        <v>54789026</v>
      </c>
      <c r="C1598">
        <v>54789187</v>
      </c>
      <c r="D1598">
        <v>162</v>
      </c>
      <c r="E1598" t="s">
        <v>5670</v>
      </c>
      <c r="F1598">
        <v>2</v>
      </c>
      <c r="G1598" t="s">
        <v>5671</v>
      </c>
      <c r="H1598" t="s">
        <v>31000</v>
      </c>
      <c r="I1598">
        <v>12</v>
      </c>
      <c r="J1598">
        <v>54830518</v>
      </c>
      <c r="K1598">
        <v>54896008</v>
      </c>
      <c r="L1598">
        <v>65491</v>
      </c>
      <c r="M1598">
        <v>1</v>
      </c>
      <c r="N1598">
        <v>118430</v>
      </c>
      <c r="O1598" t="s">
        <v>5672</v>
      </c>
      <c r="P1598">
        <v>-41331</v>
      </c>
      <c r="Q1598" t="s">
        <v>5673</v>
      </c>
      <c r="R1598" t="s">
        <v>5674</v>
      </c>
      <c r="S1598" t="s">
        <v>32220</v>
      </c>
      <c r="T1598">
        <v>0.37749116253978898</v>
      </c>
      <c r="U1598">
        <v>0.63248615290364796</v>
      </c>
      <c r="V1598">
        <v>-1.3471207246679</v>
      </c>
      <c r="W1598">
        <v>0.55641556840023199</v>
      </c>
      <c r="X1598">
        <v>0.85339986972049997</v>
      </c>
      <c r="Y1598">
        <v>0.45507846472787</v>
      </c>
      <c r="Z1598">
        <v>0.21230790820319401</v>
      </c>
      <c r="AA1598">
        <v>0.72610664078822296</v>
      </c>
      <c r="AB1598">
        <v>-1.4927262530693199</v>
      </c>
      <c r="AC1598">
        <v>0.95972233228859105</v>
      </c>
      <c r="AD1598">
        <v>0.96859415373987201</v>
      </c>
      <c r="AE1598">
        <v>-2.50761061194094E-2</v>
      </c>
      <c r="AF1598">
        <v>0.70337662789821898</v>
      </c>
      <c r="AG1598">
        <v>0.85225920482806805</v>
      </c>
      <c r="AH1598">
        <v>-0.77990708868828695</v>
      </c>
      <c r="AI1598">
        <v>0.32558234381388201</v>
      </c>
      <c r="AJ1598">
        <v>0.78121606160956403</v>
      </c>
      <c r="AK1598">
        <v>0.74730452601244701</v>
      </c>
    </row>
    <row r="1599" spans="1:37" x14ac:dyDescent="0.2">
      <c r="A1599" t="s">
        <v>5161</v>
      </c>
      <c r="B1599">
        <v>54789187</v>
      </c>
      <c r="C1599">
        <v>54789348</v>
      </c>
      <c r="D1599">
        <v>162</v>
      </c>
      <c r="E1599" t="s">
        <v>5675</v>
      </c>
      <c r="F1599">
        <v>3</v>
      </c>
      <c r="G1599" t="s">
        <v>5676</v>
      </c>
      <c r="H1599" t="s">
        <v>31000</v>
      </c>
      <c r="I1599">
        <v>12</v>
      </c>
      <c r="J1599">
        <v>54830518</v>
      </c>
      <c r="K1599">
        <v>54896008</v>
      </c>
      <c r="L1599">
        <v>65491</v>
      </c>
      <c r="M1599">
        <v>1</v>
      </c>
      <c r="N1599">
        <v>118430</v>
      </c>
      <c r="O1599" t="s">
        <v>5672</v>
      </c>
      <c r="P1599">
        <v>-41170</v>
      </c>
      <c r="Q1599" t="s">
        <v>5673</v>
      </c>
      <c r="R1599" t="s">
        <v>5674</v>
      </c>
      <c r="S1599" t="s">
        <v>32220</v>
      </c>
      <c r="T1599">
        <v>0.37749116253978898</v>
      </c>
      <c r="U1599">
        <v>0.63248615290364796</v>
      </c>
      <c r="V1599">
        <v>-1.3471207246679</v>
      </c>
      <c r="W1599">
        <v>0.55641556840023199</v>
      </c>
      <c r="X1599">
        <v>0.85339986972049997</v>
      </c>
      <c r="Y1599">
        <v>0.45507846472787</v>
      </c>
      <c r="Z1599">
        <v>0.21230790820319401</v>
      </c>
      <c r="AA1599">
        <v>0.72610664078822296</v>
      </c>
      <c r="AB1599">
        <v>-1.4927262530693199</v>
      </c>
      <c r="AC1599">
        <v>0.95972233228859105</v>
      </c>
      <c r="AD1599">
        <v>0.96859415373987201</v>
      </c>
      <c r="AE1599">
        <v>-2.50761061194094E-2</v>
      </c>
      <c r="AF1599">
        <v>0.70337662789821898</v>
      </c>
      <c r="AG1599">
        <v>0.85225920482806805</v>
      </c>
      <c r="AH1599">
        <v>-0.77990708868828695</v>
      </c>
      <c r="AI1599">
        <v>0.32558234381388201</v>
      </c>
      <c r="AJ1599">
        <v>0.78121606160956403</v>
      </c>
      <c r="AK1599">
        <v>0.74730452601244701</v>
      </c>
    </row>
    <row r="1600" spans="1:37" x14ac:dyDescent="0.2">
      <c r="A1600" t="s">
        <v>5161</v>
      </c>
      <c r="B1600">
        <v>54789348</v>
      </c>
      <c r="C1600">
        <v>54789509</v>
      </c>
      <c r="D1600">
        <v>162</v>
      </c>
      <c r="E1600" t="s">
        <v>5677</v>
      </c>
      <c r="F1600">
        <v>1</v>
      </c>
      <c r="G1600" t="s">
        <v>5678</v>
      </c>
      <c r="H1600" t="s">
        <v>31000</v>
      </c>
      <c r="I1600">
        <v>12</v>
      </c>
      <c r="J1600">
        <v>54830518</v>
      </c>
      <c r="K1600">
        <v>54896008</v>
      </c>
      <c r="L1600">
        <v>65491</v>
      </c>
      <c r="M1600">
        <v>1</v>
      </c>
      <c r="N1600">
        <v>118430</v>
      </c>
      <c r="O1600" t="s">
        <v>5672</v>
      </c>
      <c r="P1600">
        <v>-41009</v>
      </c>
      <c r="Q1600" t="s">
        <v>5673</v>
      </c>
      <c r="R1600" t="s">
        <v>5674</v>
      </c>
      <c r="S1600" t="s">
        <v>32220</v>
      </c>
      <c r="T1600">
        <v>0.43615558748806299</v>
      </c>
      <c r="U1600">
        <v>0.71741633485783896</v>
      </c>
      <c r="V1600">
        <v>-1.1362529068993299</v>
      </c>
      <c r="W1600">
        <v>0.492585173442533</v>
      </c>
      <c r="X1600">
        <v>0.78363289935355196</v>
      </c>
      <c r="Y1600">
        <v>0.63189834160358904</v>
      </c>
      <c r="Z1600">
        <v>0.25440159519929501</v>
      </c>
      <c r="AA1600">
        <v>0.72610664078822296</v>
      </c>
      <c r="AB1600">
        <v>-1.2818584353007501</v>
      </c>
      <c r="AC1600">
        <v>0.89553381805464205</v>
      </c>
      <c r="AD1600">
        <v>0.94068432309766403</v>
      </c>
      <c r="AE1600">
        <v>6.9711361005774297E-2</v>
      </c>
      <c r="AF1600">
        <v>0.75238803203327098</v>
      </c>
      <c r="AG1600">
        <v>0.87636213874983004</v>
      </c>
      <c r="AH1600">
        <v>-0.61861369139473898</v>
      </c>
      <c r="AI1600">
        <v>0.27626176542685998</v>
      </c>
      <c r="AJ1600">
        <v>0.78121606160956403</v>
      </c>
      <c r="AK1600">
        <v>0.960764443313047</v>
      </c>
    </row>
    <row r="1601" spans="1:37" x14ac:dyDescent="0.2">
      <c r="A1601" t="s">
        <v>5161</v>
      </c>
      <c r="B1601">
        <v>55211845</v>
      </c>
      <c r="C1601">
        <v>55211996</v>
      </c>
      <c r="D1601">
        <v>152</v>
      </c>
      <c r="E1601" t="s">
        <v>5679</v>
      </c>
      <c r="F1601">
        <v>1</v>
      </c>
      <c r="G1601" t="s">
        <v>5680</v>
      </c>
      <c r="H1601" t="s">
        <v>31000</v>
      </c>
      <c r="I1601">
        <v>12</v>
      </c>
      <c r="J1601">
        <v>55221025</v>
      </c>
      <c r="K1601">
        <v>55221975</v>
      </c>
      <c r="L1601">
        <v>951</v>
      </c>
      <c r="M1601">
        <v>1</v>
      </c>
      <c r="N1601">
        <v>121364</v>
      </c>
      <c r="O1601" t="s">
        <v>5681</v>
      </c>
      <c r="P1601">
        <v>-9029</v>
      </c>
      <c r="Q1601" t="s">
        <v>5682</v>
      </c>
      <c r="R1601" t="s">
        <v>5683</v>
      </c>
      <c r="S1601" t="s">
        <v>32221</v>
      </c>
      <c r="T1601">
        <v>0.152084254673993</v>
      </c>
      <c r="U1601">
        <v>0.603102917160658</v>
      </c>
      <c r="V1601">
        <v>24.941225894616998</v>
      </c>
      <c r="W1601">
        <v>0.89107655920673101</v>
      </c>
      <c r="X1601">
        <v>0.95159051474143896</v>
      </c>
      <c r="Y1601">
        <v>0.59037112824598403</v>
      </c>
      <c r="Z1601">
        <v>0.203350924423461</v>
      </c>
      <c r="AA1601">
        <v>0.72610664078822296</v>
      </c>
      <c r="AB1601">
        <v>24.5153485614339</v>
      </c>
      <c r="AC1601">
        <v>0.85817338719172098</v>
      </c>
      <c r="AD1601">
        <v>0.94068432309766403</v>
      </c>
      <c r="AE1601">
        <v>0.45002247094360598</v>
      </c>
      <c r="AF1601">
        <v>0.22065000948199101</v>
      </c>
      <c r="AG1601">
        <v>0.68151250837662902</v>
      </c>
      <c r="AH1601">
        <v>2.1470341346298598</v>
      </c>
      <c r="AI1601">
        <v>0.91725052871964496</v>
      </c>
      <c r="AJ1601">
        <v>0.98621344597861504</v>
      </c>
      <c r="AK1601">
        <v>0.449645689374645</v>
      </c>
    </row>
    <row r="1602" spans="1:37" x14ac:dyDescent="0.2">
      <c r="A1602" t="s">
        <v>5161</v>
      </c>
      <c r="B1602">
        <v>56757151</v>
      </c>
      <c r="C1602">
        <v>56757302</v>
      </c>
      <c r="D1602">
        <v>152</v>
      </c>
      <c r="E1602" t="s">
        <v>5684</v>
      </c>
      <c r="F1602">
        <v>2</v>
      </c>
      <c r="G1602" t="s">
        <v>5685</v>
      </c>
      <c r="H1602" t="s">
        <v>32222</v>
      </c>
      <c r="I1602">
        <v>12</v>
      </c>
      <c r="J1602">
        <v>56752487</v>
      </c>
      <c r="K1602">
        <v>56774118</v>
      </c>
      <c r="L1602">
        <v>21632</v>
      </c>
      <c r="M1602">
        <v>1</v>
      </c>
      <c r="N1602">
        <v>8630</v>
      </c>
      <c r="O1602" t="s">
        <v>5686</v>
      </c>
      <c r="P1602">
        <v>4664</v>
      </c>
      <c r="Q1602" t="s">
        <v>5687</v>
      </c>
      <c r="R1602" t="s">
        <v>5688</v>
      </c>
      <c r="S1602" t="s">
        <v>32223</v>
      </c>
      <c r="T1602">
        <v>0.32911398597860803</v>
      </c>
      <c r="U1602">
        <v>0.603102917160658</v>
      </c>
      <c r="V1602">
        <v>24.097219803143201</v>
      </c>
      <c r="W1602">
        <v>0.38920677604595899</v>
      </c>
      <c r="X1602">
        <v>0.704072456322962</v>
      </c>
      <c r="Y1602">
        <v>-23.895585954031699</v>
      </c>
      <c r="Z1602">
        <v>0.48464167878831399</v>
      </c>
      <c r="AA1602">
        <v>0.84435025072159198</v>
      </c>
      <c r="AB1602">
        <v>23.133745755536498</v>
      </c>
      <c r="AC1602">
        <v>0.21073619169722799</v>
      </c>
      <c r="AD1602">
        <v>0.68253123924728298</v>
      </c>
      <c r="AE1602">
        <v>-23.895585954031699</v>
      </c>
      <c r="AF1602">
        <v>0.16793847098801201</v>
      </c>
      <c r="AG1602">
        <v>0.68151250837662902</v>
      </c>
      <c r="AH1602">
        <v>24.097219803143201</v>
      </c>
      <c r="AI1602">
        <v>0.52399907623471598</v>
      </c>
      <c r="AJ1602">
        <v>0.78121606160956403</v>
      </c>
      <c r="AK1602">
        <v>-23.0268305636781</v>
      </c>
    </row>
    <row r="1603" spans="1:37" x14ac:dyDescent="0.2">
      <c r="A1603" t="s">
        <v>5161</v>
      </c>
      <c r="B1603">
        <v>56757417</v>
      </c>
      <c r="C1603">
        <v>56757574</v>
      </c>
      <c r="D1603">
        <v>158</v>
      </c>
      <c r="E1603" t="s">
        <v>5689</v>
      </c>
      <c r="F1603">
        <v>5</v>
      </c>
      <c r="G1603" t="s">
        <v>5690</v>
      </c>
      <c r="H1603" t="s">
        <v>32222</v>
      </c>
      <c r="I1603">
        <v>12</v>
      </c>
      <c r="J1603">
        <v>56752487</v>
      </c>
      <c r="K1603">
        <v>56774118</v>
      </c>
      <c r="L1603">
        <v>21632</v>
      </c>
      <c r="M1603">
        <v>1</v>
      </c>
      <c r="N1603">
        <v>8630</v>
      </c>
      <c r="O1603" t="s">
        <v>5686</v>
      </c>
      <c r="P1603">
        <v>4930</v>
      </c>
      <c r="Q1603" t="s">
        <v>5687</v>
      </c>
      <c r="R1603" t="s">
        <v>5688</v>
      </c>
      <c r="S1603" t="s">
        <v>32223</v>
      </c>
      <c r="T1603">
        <v>0.32911398597860803</v>
      </c>
      <c r="U1603">
        <v>0.603102917160658</v>
      </c>
      <c r="V1603">
        <v>24.097219803143201</v>
      </c>
      <c r="W1603">
        <v>0.38920677604595899</v>
      </c>
      <c r="X1603">
        <v>0.704072456322962</v>
      </c>
      <c r="Y1603">
        <v>-23.895585954031699</v>
      </c>
      <c r="Z1603">
        <v>0.48464167878831399</v>
      </c>
      <c r="AA1603">
        <v>0.84435025072159198</v>
      </c>
      <c r="AB1603">
        <v>23.133745755536498</v>
      </c>
      <c r="AC1603">
        <v>0.21073619169722799</v>
      </c>
      <c r="AD1603">
        <v>0.68253123924728298</v>
      </c>
      <c r="AE1603">
        <v>-23.895585954031699</v>
      </c>
      <c r="AF1603">
        <v>0.16793847098801201</v>
      </c>
      <c r="AG1603">
        <v>0.68151250837662902</v>
      </c>
      <c r="AH1603">
        <v>24.097219803143201</v>
      </c>
      <c r="AI1603">
        <v>0.52399907623471598</v>
      </c>
      <c r="AJ1603">
        <v>0.78121606160956403</v>
      </c>
      <c r="AK1603">
        <v>-23.0268305636781</v>
      </c>
    </row>
    <row r="1604" spans="1:37" x14ac:dyDescent="0.2">
      <c r="A1604" t="s">
        <v>5161</v>
      </c>
      <c r="B1604">
        <v>56795661</v>
      </c>
      <c r="C1604">
        <v>56795863</v>
      </c>
      <c r="D1604">
        <v>203</v>
      </c>
      <c r="E1604" t="s">
        <v>5691</v>
      </c>
      <c r="F1604">
        <v>8</v>
      </c>
      <c r="G1604" t="s">
        <v>5692</v>
      </c>
      <c r="H1604" t="s">
        <v>31000</v>
      </c>
      <c r="I1604">
        <v>12</v>
      </c>
      <c r="J1604">
        <v>56785929</v>
      </c>
      <c r="K1604">
        <v>56787345</v>
      </c>
      <c r="L1604">
        <v>1417</v>
      </c>
      <c r="M1604">
        <v>1</v>
      </c>
      <c r="N1604">
        <v>8630</v>
      </c>
      <c r="O1604" t="s">
        <v>5693</v>
      </c>
      <c r="P1604">
        <v>9732</v>
      </c>
      <c r="Q1604" t="s">
        <v>5687</v>
      </c>
      <c r="R1604" t="s">
        <v>5688</v>
      </c>
      <c r="S1604" t="s">
        <v>32223</v>
      </c>
      <c r="T1604">
        <v>0.520663594717519</v>
      </c>
      <c r="U1604">
        <v>0.79931571560609904</v>
      </c>
      <c r="V1604">
        <v>2.9355582531577</v>
      </c>
      <c r="W1604">
        <v>3.4734740880334999E-2</v>
      </c>
      <c r="X1604">
        <v>0.704072456322962</v>
      </c>
      <c r="Y1604">
        <v>-24.092036770096101</v>
      </c>
      <c r="Z1604">
        <v>0.616799557564497</v>
      </c>
      <c r="AA1604">
        <v>0.84521697243271998</v>
      </c>
      <c r="AB1604">
        <v>3.3183745404563298</v>
      </c>
      <c r="AC1604">
        <v>6.1666346503208597E-2</v>
      </c>
      <c r="AD1604">
        <v>0.57684129297949804</v>
      </c>
      <c r="AE1604">
        <v>-0.32428231172806099</v>
      </c>
      <c r="AF1604">
        <v>0.54534807164455901</v>
      </c>
      <c r="AG1604">
        <v>0.80674443595273604</v>
      </c>
      <c r="AH1604">
        <v>0.25169277220798603</v>
      </c>
      <c r="AI1604">
        <v>6.3287974194947097E-2</v>
      </c>
      <c r="AJ1604">
        <v>0.78121606160956403</v>
      </c>
      <c r="AK1604">
        <v>-24.437147398092499</v>
      </c>
    </row>
    <row r="1605" spans="1:37" x14ac:dyDescent="0.2">
      <c r="A1605" t="s">
        <v>5161</v>
      </c>
      <c r="B1605">
        <v>56795863</v>
      </c>
      <c r="C1605">
        <v>56796065</v>
      </c>
      <c r="D1605">
        <v>203</v>
      </c>
      <c r="E1605" t="s">
        <v>5694</v>
      </c>
      <c r="F1605">
        <v>15</v>
      </c>
      <c r="G1605" t="s">
        <v>5695</v>
      </c>
      <c r="H1605" t="s">
        <v>31000</v>
      </c>
      <c r="I1605">
        <v>12</v>
      </c>
      <c r="J1605">
        <v>56785929</v>
      </c>
      <c r="K1605">
        <v>56787345</v>
      </c>
      <c r="L1605">
        <v>1417</v>
      </c>
      <c r="M1605">
        <v>1</v>
      </c>
      <c r="N1605">
        <v>8630</v>
      </c>
      <c r="O1605" t="s">
        <v>5693</v>
      </c>
      <c r="P1605">
        <v>9934</v>
      </c>
      <c r="Q1605" t="s">
        <v>5687</v>
      </c>
      <c r="R1605" t="s">
        <v>5688</v>
      </c>
      <c r="S1605" t="s">
        <v>32223</v>
      </c>
      <c r="T1605">
        <v>0.520663594717519</v>
      </c>
      <c r="U1605">
        <v>0.79931571560609904</v>
      </c>
      <c r="V1605">
        <v>2.9355582531577</v>
      </c>
      <c r="W1605">
        <v>3.4734740880334999E-2</v>
      </c>
      <c r="X1605">
        <v>0.704072456322962</v>
      </c>
      <c r="Y1605">
        <v>-24.092036770096101</v>
      </c>
      <c r="Z1605">
        <v>0.616799557564497</v>
      </c>
      <c r="AA1605">
        <v>0.84521697243271998</v>
      </c>
      <c r="AB1605">
        <v>3.3183745404563298</v>
      </c>
      <c r="AC1605">
        <v>6.1666346503208597E-2</v>
      </c>
      <c r="AD1605">
        <v>0.57684129297949804</v>
      </c>
      <c r="AE1605">
        <v>-0.32428231172806099</v>
      </c>
      <c r="AF1605">
        <v>0.54534807164455901</v>
      </c>
      <c r="AG1605">
        <v>0.80674443595273604</v>
      </c>
      <c r="AH1605">
        <v>0.25169277220798603</v>
      </c>
      <c r="AI1605">
        <v>6.3287974194947097E-2</v>
      </c>
      <c r="AJ1605">
        <v>0.78121606160956403</v>
      </c>
      <c r="AK1605">
        <v>-24.437147398092499</v>
      </c>
    </row>
    <row r="1606" spans="1:37" x14ac:dyDescent="0.2">
      <c r="A1606" t="s">
        <v>5161</v>
      </c>
      <c r="B1606">
        <v>57825269</v>
      </c>
      <c r="C1606">
        <v>57825421</v>
      </c>
      <c r="D1606">
        <v>153</v>
      </c>
      <c r="E1606" t="s">
        <v>5696</v>
      </c>
      <c r="F1606">
        <v>1</v>
      </c>
      <c r="G1606" t="s">
        <v>5697</v>
      </c>
      <c r="H1606" t="s">
        <v>30987</v>
      </c>
      <c r="I1606">
        <v>12</v>
      </c>
      <c r="J1606">
        <v>57824609</v>
      </c>
      <c r="K1606">
        <v>57824692</v>
      </c>
      <c r="L1606">
        <v>84</v>
      </c>
      <c r="M1606">
        <v>2</v>
      </c>
      <c r="N1606">
        <v>407016</v>
      </c>
      <c r="O1606" t="s">
        <v>5698</v>
      </c>
      <c r="P1606">
        <v>-577</v>
      </c>
      <c r="Q1606" t="s">
        <v>5699</v>
      </c>
      <c r="R1606" t="s">
        <v>5700</v>
      </c>
      <c r="S1606" t="s">
        <v>32224</v>
      </c>
      <c r="T1606">
        <v>0.32911398597860803</v>
      </c>
      <c r="U1606">
        <v>0.603102917160658</v>
      </c>
      <c r="V1606">
        <v>24.393162038614001</v>
      </c>
      <c r="W1606">
        <v>0.123414495547065</v>
      </c>
      <c r="X1606">
        <v>0.704072456322962</v>
      </c>
      <c r="Y1606">
        <v>25.328019301319198</v>
      </c>
      <c r="Z1606">
        <v>0.203350924423461</v>
      </c>
      <c r="AA1606">
        <v>0.72610664078822296</v>
      </c>
      <c r="AB1606">
        <v>25.038280587433999</v>
      </c>
      <c r="AC1606">
        <v>0.17695932866387601</v>
      </c>
      <c r="AD1606">
        <v>0.68253123924728298</v>
      </c>
      <c r="AE1606">
        <v>25.0757552917791</v>
      </c>
      <c r="AF1606">
        <v>1</v>
      </c>
      <c r="AG1606">
        <v>1</v>
      </c>
      <c r="AH1606">
        <v>-3.5301717752866703E-2</v>
      </c>
      <c r="AI1606">
        <v>0.197630579561902</v>
      </c>
      <c r="AJ1606">
        <v>0.78121606160956403</v>
      </c>
      <c r="AK1606">
        <v>1.7025756352424899</v>
      </c>
    </row>
    <row r="1607" spans="1:37" x14ac:dyDescent="0.2">
      <c r="A1607" t="s">
        <v>5161</v>
      </c>
      <c r="B1607">
        <v>62781307</v>
      </c>
      <c r="C1607">
        <v>62781454</v>
      </c>
      <c r="D1607">
        <v>148</v>
      </c>
      <c r="E1607" t="s">
        <v>5701</v>
      </c>
      <c r="F1607">
        <v>6</v>
      </c>
      <c r="G1607" t="s">
        <v>5702</v>
      </c>
      <c r="H1607" t="s">
        <v>32225</v>
      </c>
      <c r="I1607">
        <v>12</v>
      </c>
      <c r="J1607">
        <v>62689750</v>
      </c>
      <c r="K1607">
        <v>62788484</v>
      </c>
      <c r="L1607">
        <v>98735</v>
      </c>
      <c r="M1607">
        <v>2</v>
      </c>
      <c r="N1607">
        <v>57460</v>
      </c>
      <c r="O1607" t="s">
        <v>5703</v>
      </c>
      <c r="P1607">
        <v>7030</v>
      </c>
      <c r="Q1607" t="s">
        <v>5704</v>
      </c>
      <c r="R1607" t="s">
        <v>5705</v>
      </c>
      <c r="S1607" t="s">
        <v>32226</v>
      </c>
      <c r="T1607">
        <v>0.59124354399484402</v>
      </c>
      <c r="U1607">
        <v>0.82125442047224695</v>
      </c>
      <c r="V1607">
        <v>0.91944658327320905</v>
      </c>
      <c r="W1607">
        <v>0.69862094379251904</v>
      </c>
      <c r="X1607">
        <v>0.95159051474143896</v>
      </c>
      <c r="Y1607">
        <v>0.78624238373454103</v>
      </c>
      <c r="Z1607">
        <v>0.82234826942320205</v>
      </c>
      <c r="AA1607">
        <v>0.95172611549642805</v>
      </c>
      <c r="AB1607">
        <v>0.84097018907598697</v>
      </c>
      <c r="AC1607">
        <v>0.95398359856281501</v>
      </c>
      <c r="AD1607">
        <v>0.96364077442722595</v>
      </c>
      <c r="AE1607">
        <v>0.43407086520789301</v>
      </c>
      <c r="AF1607">
        <v>0.44137390325507397</v>
      </c>
      <c r="AG1607">
        <v>0.80674443595273604</v>
      </c>
      <c r="AH1607">
        <v>0.51260719221849205</v>
      </c>
      <c r="AI1607">
        <v>0.47608922693487898</v>
      </c>
      <c r="AJ1607">
        <v>0.78121606160956403</v>
      </c>
      <c r="AK1607">
        <v>0.80099951021918603</v>
      </c>
    </row>
    <row r="1608" spans="1:37" x14ac:dyDescent="0.2">
      <c r="A1608" t="s">
        <v>5161</v>
      </c>
      <c r="B1608">
        <v>62781454</v>
      </c>
      <c r="C1608">
        <v>62781601</v>
      </c>
      <c r="D1608">
        <v>148</v>
      </c>
      <c r="E1608" t="s">
        <v>5706</v>
      </c>
      <c r="F1608">
        <v>1</v>
      </c>
      <c r="G1608" t="s">
        <v>5707</v>
      </c>
      <c r="H1608" t="s">
        <v>32225</v>
      </c>
      <c r="I1608">
        <v>12</v>
      </c>
      <c r="J1608">
        <v>62689750</v>
      </c>
      <c r="K1608">
        <v>62788484</v>
      </c>
      <c r="L1608">
        <v>98735</v>
      </c>
      <c r="M1608">
        <v>2</v>
      </c>
      <c r="N1608">
        <v>57460</v>
      </c>
      <c r="O1608" t="s">
        <v>5703</v>
      </c>
      <c r="P1608">
        <v>6883</v>
      </c>
      <c r="Q1608" t="s">
        <v>5704</v>
      </c>
      <c r="R1608" t="s">
        <v>5705</v>
      </c>
      <c r="S1608" t="s">
        <v>32226</v>
      </c>
      <c r="T1608">
        <v>0.59124354399484402</v>
      </c>
      <c r="U1608">
        <v>0.82125442047224695</v>
      </c>
      <c r="V1608">
        <v>0.91944658327320905</v>
      </c>
      <c r="W1608">
        <v>0.69862094379251904</v>
      </c>
      <c r="X1608">
        <v>0.95159051474143896</v>
      </c>
      <c r="Y1608">
        <v>0.78624238373454103</v>
      </c>
      <c r="Z1608">
        <v>0.82234826942320205</v>
      </c>
      <c r="AA1608">
        <v>0.95172611549642805</v>
      </c>
      <c r="AB1608">
        <v>0.84097018907598697</v>
      </c>
      <c r="AC1608">
        <v>0.95398359856281501</v>
      </c>
      <c r="AD1608">
        <v>0.96364077442722595</v>
      </c>
      <c r="AE1608">
        <v>0.43407086520789301</v>
      </c>
      <c r="AF1608">
        <v>0.44137390325507397</v>
      </c>
      <c r="AG1608">
        <v>0.80674443595273604</v>
      </c>
      <c r="AH1608">
        <v>0.51260719221849205</v>
      </c>
      <c r="AI1608">
        <v>0.47608922693487898</v>
      </c>
      <c r="AJ1608">
        <v>0.78121606160956403</v>
      </c>
      <c r="AK1608">
        <v>0.80099951021918603</v>
      </c>
    </row>
    <row r="1609" spans="1:37" x14ac:dyDescent="0.2">
      <c r="A1609" t="s">
        <v>5161</v>
      </c>
      <c r="B1609">
        <v>62781811</v>
      </c>
      <c r="C1609">
        <v>62782108</v>
      </c>
      <c r="D1609">
        <v>298</v>
      </c>
      <c r="E1609" t="s">
        <v>5708</v>
      </c>
      <c r="F1609">
        <v>0</v>
      </c>
      <c r="G1609" t="s">
        <v>5709</v>
      </c>
      <c r="H1609" t="s">
        <v>32225</v>
      </c>
      <c r="I1609">
        <v>12</v>
      </c>
      <c r="J1609">
        <v>62689750</v>
      </c>
      <c r="K1609">
        <v>62788484</v>
      </c>
      <c r="L1609">
        <v>98735</v>
      </c>
      <c r="M1609">
        <v>2</v>
      </c>
      <c r="N1609">
        <v>57460</v>
      </c>
      <c r="O1609" t="s">
        <v>5703</v>
      </c>
      <c r="P1609">
        <v>6376</v>
      </c>
      <c r="Q1609" t="s">
        <v>5704</v>
      </c>
      <c r="R1609" t="s">
        <v>5705</v>
      </c>
      <c r="S1609" t="s">
        <v>32226</v>
      </c>
      <c r="T1609">
        <v>0.59124354399484402</v>
      </c>
      <c r="U1609">
        <v>0.82125442047224695</v>
      </c>
      <c r="V1609">
        <v>0.91944658327320905</v>
      </c>
      <c r="W1609">
        <v>0.69862094379251904</v>
      </c>
      <c r="X1609">
        <v>0.95159051474143896</v>
      </c>
      <c r="Y1609">
        <v>0.78624238373454103</v>
      </c>
      <c r="Z1609">
        <v>0.82234826942320205</v>
      </c>
      <c r="AA1609">
        <v>0.95172611549642805</v>
      </c>
      <c r="AB1609">
        <v>0.84097018907598697</v>
      </c>
      <c r="AC1609">
        <v>0.95398359856281501</v>
      </c>
      <c r="AD1609">
        <v>0.96364077442722595</v>
      </c>
      <c r="AE1609">
        <v>0.43407086520789301</v>
      </c>
      <c r="AF1609">
        <v>0.44137390325507397</v>
      </c>
      <c r="AG1609">
        <v>0.80674443595273604</v>
      </c>
      <c r="AH1609">
        <v>0.51260719221849205</v>
      </c>
      <c r="AI1609">
        <v>0.47608922693487898</v>
      </c>
      <c r="AJ1609">
        <v>0.78121606160956403</v>
      </c>
      <c r="AK1609">
        <v>0.80099951021918603</v>
      </c>
    </row>
    <row r="1610" spans="1:37" x14ac:dyDescent="0.2">
      <c r="A1610" t="s">
        <v>5161</v>
      </c>
      <c r="B1610">
        <v>63668094</v>
      </c>
      <c r="C1610">
        <v>63668245</v>
      </c>
      <c r="D1610">
        <v>152</v>
      </c>
      <c r="E1610" t="s">
        <v>5710</v>
      </c>
      <c r="F1610">
        <v>7</v>
      </c>
      <c r="G1610" t="s">
        <v>5711</v>
      </c>
      <c r="H1610" t="s">
        <v>30987</v>
      </c>
      <c r="I1610">
        <v>12</v>
      </c>
      <c r="J1610">
        <v>63558913</v>
      </c>
      <c r="K1610">
        <v>63668493</v>
      </c>
      <c r="L1610">
        <v>109581</v>
      </c>
      <c r="M1610">
        <v>2</v>
      </c>
      <c r="N1610">
        <v>283417</v>
      </c>
      <c r="O1610" t="s">
        <v>5712</v>
      </c>
      <c r="P1610">
        <v>248</v>
      </c>
      <c r="Q1610" t="s">
        <v>5713</v>
      </c>
      <c r="R1610" t="s">
        <v>5714</v>
      </c>
      <c r="S1610" t="s">
        <v>32227</v>
      </c>
      <c r="T1610">
        <v>0.97213403838398904</v>
      </c>
      <c r="U1610">
        <v>1</v>
      </c>
      <c r="V1610">
        <v>4.4674895491171398</v>
      </c>
      <c r="W1610">
        <v>0.123414495547065</v>
      </c>
      <c r="X1610">
        <v>0.704072456322962</v>
      </c>
      <c r="Y1610">
        <v>26.0645105108668</v>
      </c>
      <c r="Z1610">
        <v>0.69013698642955401</v>
      </c>
      <c r="AA1610">
        <v>0.84521697243271998</v>
      </c>
      <c r="AB1610">
        <v>3.5040154633784502</v>
      </c>
      <c r="AC1610">
        <v>0.17695932866387601</v>
      </c>
      <c r="AD1610">
        <v>0.68253123924728298</v>
      </c>
      <c r="AE1610">
        <v>25.100862885665499</v>
      </c>
      <c r="AF1610">
        <v>0.61410715005536498</v>
      </c>
      <c r="AG1610">
        <v>0.80674443595273604</v>
      </c>
      <c r="AH1610">
        <v>5.3970994155995298</v>
      </c>
      <c r="AI1610">
        <v>0.170234813229591</v>
      </c>
      <c r="AJ1610">
        <v>0.78121606160956403</v>
      </c>
      <c r="AK1610">
        <v>6.4367475289012797</v>
      </c>
    </row>
    <row r="1611" spans="1:37" x14ac:dyDescent="0.2">
      <c r="A1611" t="s">
        <v>5161</v>
      </c>
      <c r="B1611">
        <v>64825075</v>
      </c>
      <c r="C1611">
        <v>64825248</v>
      </c>
      <c r="D1611">
        <v>174</v>
      </c>
      <c r="E1611" t="s">
        <v>5715</v>
      </c>
      <c r="F1611">
        <v>14</v>
      </c>
      <c r="G1611" t="s">
        <v>5716</v>
      </c>
      <c r="H1611" t="s">
        <v>30987</v>
      </c>
      <c r="I1611">
        <v>12</v>
      </c>
      <c r="J1611">
        <v>64824670</v>
      </c>
      <c r="K1611">
        <v>64836511</v>
      </c>
      <c r="L1611">
        <v>11842</v>
      </c>
      <c r="M1611">
        <v>1</v>
      </c>
      <c r="N1611">
        <v>23329</v>
      </c>
      <c r="O1611" t="s">
        <v>5717</v>
      </c>
      <c r="P1611">
        <v>405</v>
      </c>
      <c r="Q1611" t="s">
        <v>5718</v>
      </c>
      <c r="R1611" t="s">
        <v>5719</v>
      </c>
      <c r="S1611" t="s">
        <v>32228</v>
      </c>
      <c r="T1611">
        <v>0.32911398597860803</v>
      </c>
      <c r="U1611">
        <v>0.603102917160658</v>
      </c>
      <c r="V1611">
        <v>24.812326198641401</v>
      </c>
      <c r="W1611">
        <v>0.89107655920673101</v>
      </c>
      <c r="X1611">
        <v>0.95159051474143896</v>
      </c>
      <c r="Y1611">
        <v>3.5517137925800601</v>
      </c>
      <c r="Z1611">
        <v>0.203350924423461</v>
      </c>
      <c r="AA1611">
        <v>0.72610664078822296</v>
      </c>
      <c r="AB1611">
        <v>24.5713824682216</v>
      </c>
      <c r="AC1611">
        <v>0.85817338719172098</v>
      </c>
      <c r="AD1611">
        <v>0.94068432309766403</v>
      </c>
      <c r="AE1611">
        <v>3.9831137721354599</v>
      </c>
      <c r="AF1611">
        <v>0.98343762640780896</v>
      </c>
      <c r="AG1611">
        <v>1</v>
      </c>
      <c r="AH1611">
        <v>1.6213249048153799</v>
      </c>
      <c r="AI1611">
        <v>0.95029317176085903</v>
      </c>
      <c r="AJ1611">
        <v>0.98621344597861504</v>
      </c>
      <c r="AK1611">
        <v>0.29614284346124897</v>
      </c>
    </row>
    <row r="1612" spans="1:37" x14ac:dyDescent="0.2">
      <c r="A1612" t="s">
        <v>5161</v>
      </c>
      <c r="B1612">
        <v>64825248</v>
      </c>
      <c r="C1612">
        <v>64825421</v>
      </c>
      <c r="D1612">
        <v>174</v>
      </c>
      <c r="E1612" t="s">
        <v>5720</v>
      </c>
      <c r="F1612">
        <v>14</v>
      </c>
      <c r="G1612" t="s">
        <v>5721</v>
      </c>
      <c r="H1612" t="s">
        <v>30987</v>
      </c>
      <c r="I1612">
        <v>12</v>
      </c>
      <c r="J1612">
        <v>64824670</v>
      </c>
      <c r="K1612">
        <v>64836511</v>
      </c>
      <c r="L1612">
        <v>11842</v>
      </c>
      <c r="M1612">
        <v>1</v>
      </c>
      <c r="N1612">
        <v>23329</v>
      </c>
      <c r="O1612" t="s">
        <v>5717</v>
      </c>
      <c r="P1612">
        <v>578</v>
      </c>
      <c r="Q1612" t="s">
        <v>5718</v>
      </c>
      <c r="R1612" t="s">
        <v>5719</v>
      </c>
      <c r="S1612" t="s">
        <v>32228</v>
      </c>
      <c r="T1612">
        <v>0.32911398597860803</v>
      </c>
      <c r="U1612">
        <v>0.603102917160658</v>
      </c>
      <c r="V1612">
        <v>24.8863267776367</v>
      </c>
      <c r="W1612">
        <v>0.89107655920673101</v>
      </c>
      <c r="X1612">
        <v>0.95159051474143896</v>
      </c>
      <c r="Y1612">
        <v>3.5517137925800601</v>
      </c>
      <c r="Z1612">
        <v>0.203350924423461</v>
      </c>
      <c r="AA1612">
        <v>0.72610664078822296</v>
      </c>
      <c r="AB1612">
        <v>24.616680746170701</v>
      </c>
      <c r="AC1612">
        <v>0.85817338719172098</v>
      </c>
      <c r="AD1612">
        <v>0.94068432309766403</v>
      </c>
      <c r="AE1612">
        <v>4.0301178651151401</v>
      </c>
      <c r="AF1612">
        <v>0.98343762640780896</v>
      </c>
      <c r="AG1612">
        <v>1</v>
      </c>
      <c r="AH1612">
        <v>1.6953254838107099</v>
      </c>
      <c r="AI1612">
        <v>0.95029317176085903</v>
      </c>
      <c r="AJ1612">
        <v>0.98621344597861504</v>
      </c>
      <c r="AK1612">
        <v>0.226284376629727</v>
      </c>
    </row>
    <row r="1613" spans="1:37" x14ac:dyDescent="0.2">
      <c r="A1613" t="s">
        <v>5161</v>
      </c>
      <c r="B1613">
        <v>64825421</v>
      </c>
      <c r="C1613">
        <v>64825594</v>
      </c>
      <c r="D1613">
        <v>174</v>
      </c>
      <c r="E1613" t="s">
        <v>5722</v>
      </c>
      <c r="F1613">
        <v>7</v>
      </c>
      <c r="G1613" t="s">
        <v>5723</v>
      </c>
      <c r="H1613" t="s">
        <v>30987</v>
      </c>
      <c r="I1613">
        <v>12</v>
      </c>
      <c r="J1613">
        <v>64824670</v>
      </c>
      <c r="K1613">
        <v>64836511</v>
      </c>
      <c r="L1613">
        <v>11842</v>
      </c>
      <c r="M1613">
        <v>1</v>
      </c>
      <c r="N1613">
        <v>23329</v>
      </c>
      <c r="O1613" t="s">
        <v>5717</v>
      </c>
      <c r="P1613">
        <v>751</v>
      </c>
      <c r="Q1613" t="s">
        <v>5718</v>
      </c>
      <c r="R1613" t="s">
        <v>5719</v>
      </c>
      <c r="S1613" t="s">
        <v>32228</v>
      </c>
      <c r="T1613">
        <v>0.32911398597860803</v>
      </c>
      <c r="U1613">
        <v>0.603102917160658</v>
      </c>
      <c r="V1613">
        <v>24.8863267776367</v>
      </c>
      <c r="W1613">
        <v>0.89107655920673101</v>
      </c>
      <c r="X1613">
        <v>0.95159051474143896</v>
      </c>
      <c r="Y1613">
        <v>3.2297857174299498</v>
      </c>
      <c r="Z1613">
        <v>0.203350924423461</v>
      </c>
      <c r="AA1613">
        <v>0.72610664078822296</v>
      </c>
      <c r="AB1613">
        <v>24.513203780712999</v>
      </c>
      <c r="AC1613">
        <v>0.85817338719172098</v>
      </c>
      <c r="AD1613">
        <v>0.94068432309766403</v>
      </c>
      <c r="AE1613">
        <v>3.9226610367907302</v>
      </c>
      <c r="AF1613">
        <v>0.98343762640780896</v>
      </c>
      <c r="AG1613">
        <v>1</v>
      </c>
      <c r="AH1613">
        <v>1.98389403244984</v>
      </c>
      <c r="AI1613">
        <v>0.95029317176085903</v>
      </c>
      <c r="AJ1613">
        <v>0.98621344597861504</v>
      </c>
      <c r="AK1613">
        <v>-9.5643698520377296E-2</v>
      </c>
    </row>
    <row r="1614" spans="1:37" x14ac:dyDescent="0.2">
      <c r="A1614" t="s">
        <v>5161</v>
      </c>
      <c r="B1614">
        <v>65967618</v>
      </c>
      <c r="C1614">
        <v>65967772</v>
      </c>
      <c r="D1614">
        <v>155</v>
      </c>
      <c r="E1614" t="s">
        <v>5724</v>
      </c>
      <c r="F1614">
        <v>2</v>
      </c>
      <c r="G1614" t="s">
        <v>5725</v>
      </c>
      <c r="H1614" t="s">
        <v>31000</v>
      </c>
      <c r="I1614">
        <v>12</v>
      </c>
      <c r="J1614">
        <v>66023620</v>
      </c>
      <c r="K1614">
        <v>66023726</v>
      </c>
      <c r="L1614">
        <v>107</v>
      </c>
      <c r="M1614">
        <v>2</v>
      </c>
      <c r="N1614">
        <v>102464827</v>
      </c>
      <c r="O1614" t="s">
        <v>5726</v>
      </c>
      <c r="P1614">
        <v>55954</v>
      </c>
      <c r="Q1614" t="s">
        <v>5727</v>
      </c>
      <c r="R1614" t="s">
        <v>5728</v>
      </c>
      <c r="S1614" t="s">
        <v>32229</v>
      </c>
      <c r="T1614">
        <v>0.35387198439864398</v>
      </c>
      <c r="U1614">
        <v>0.603102917160658</v>
      </c>
      <c r="V1614">
        <v>-23.472176639554799</v>
      </c>
      <c r="W1614">
        <v>0.29261482077562401</v>
      </c>
      <c r="X1614">
        <v>0.704072456322962</v>
      </c>
      <c r="Y1614">
        <v>23.890556144668</v>
      </c>
      <c r="Z1614">
        <v>0.69013698642955401</v>
      </c>
      <c r="AA1614">
        <v>0.84521697243271998</v>
      </c>
      <c r="AB1614">
        <v>-0.61909510265446199</v>
      </c>
      <c r="AC1614">
        <v>0.27780950890804001</v>
      </c>
      <c r="AD1614">
        <v>0.68253123924728298</v>
      </c>
      <c r="AE1614">
        <v>23.760055935720601</v>
      </c>
      <c r="AF1614">
        <v>0.32549523997010099</v>
      </c>
      <c r="AG1614">
        <v>0.70473078222419605</v>
      </c>
      <c r="AH1614">
        <v>-23.686055359621601</v>
      </c>
      <c r="AI1614">
        <v>0.56157887380500204</v>
      </c>
      <c r="AJ1614">
        <v>0.78121606160956403</v>
      </c>
      <c r="AK1614">
        <v>1.4183793811349601</v>
      </c>
    </row>
    <row r="1615" spans="1:37" x14ac:dyDescent="0.2">
      <c r="A1615" t="s">
        <v>5161</v>
      </c>
      <c r="B1615">
        <v>66167933</v>
      </c>
      <c r="C1615">
        <v>66168163</v>
      </c>
      <c r="D1615">
        <v>231</v>
      </c>
      <c r="E1615" t="s">
        <v>5729</v>
      </c>
      <c r="F1615">
        <v>5</v>
      </c>
      <c r="G1615" t="s">
        <v>5730</v>
      </c>
      <c r="H1615" t="s">
        <v>30999</v>
      </c>
      <c r="I1615">
        <v>12</v>
      </c>
      <c r="J1615">
        <v>66136937</v>
      </c>
      <c r="K1615">
        <v>66169511</v>
      </c>
      <c r="L1615">
        <v>32575</v>
      </c>
      <c r="M1615">
        <v>2</v>
      </c>
      <c r="N1615">
        <v>51643</v>
      </c>
      <c r="O1615" t="s">
        <v>5731</v>
      </c>
      <c r="P1615">
        <v>1348</v>
      </c>
      <c r="Q1615" t="s">
        <v>5732</v>
      </c>
      <c r="R1615" t="s">
        <v>5733</v>
      </c>
      <c r="S1615" t="s">
        <v>32230</v>
      </c>
      <c r="T1615">
        <v>1</v>
      </c>
      <c r="U1615">
        <v>1</v>
      </c>
      <c r="V1615">
        <v>-1.8850497503995101</v>
      </c>
      <c r="W1615">
        <v>0.49709177864118298</v>
      </c>
      <c r="X1615">
        <v>0.78363289935355196</v>
      </c>
      <c r="Y1615">
        <v>0.16418603548111199</v>
      </c>
      <c r="Z1615">
        <v>1</v>
      </c>
      <c r="AA1615">
        <v>1</v>
      </c>
      <c r="AB1615">
        <v>-1.0045331096367001</v>
      </c>
      <c r="AC1615">
        <v>0.92091778829119397</v>
      </c>
      <c r="AD1615">
        <v>0.94068432309766403</v>
      </c>
      <c r="AE1615">
        <v>-0.83581388315065397</v>
      </c>
      <c r="AF1615">
        <v>0.98343762640780896</v>
      </c>
      <c r="AG1615">
        <v>1</v>
      </c>
      <c r="AH1615">
        <v>-1.69339923144494</v>
      </c>
      <c r="AI1615">
        <v>0.197630579561902</v>
      </c>
      <c r="AJ1615">
        <v>0.78121606160956403</v>
      </c>
      <c r="AK1615">
        <v>1.0329414268836801</v>
      </c>
    </row>
    <row r="1616" spans="1:37" x14ac:dyDescent="0.2">
      <c r="A1616" t="s">
        <v>5161</v>
      </c>
      <c r="B1616">
        <v>66237966</v>
      </c>
      <c r="C1616">
        <v>66238262</v>
      </c>
      <c r="D1616">
        <v>297</v>
      </c>
      <c r="E1616" t="s">
        <v>5734</v>
      </c>
      <c r="F1616">
        <v>1</v>
      </c>
      <c r="G1616" t="s">
        <v>5735</v>
      </c>
      <c r="H1616" t="s">
        <v>32231</v>
      </c>
      <c r="I1616">
        <v>12</v>
      </c>
      <c r="J1616">
        <v>66251082</v>
      </c>
      <c r="K1616">
        <v>66251157</v>
      </c>
      <c r="L1616">
        <v>76</v>
      </c>
      <c r="M1616">
        <v>1</v>
      </c>
      <c r="N1616">
        <v>102465249</v>
      </c>
      <c r="O1616" t="s">
        <v>5736</v>
      </c>
      <c r="P1616">
        <v>-12820</v>
      </c>
      <c r="Q1616" t="s">
        <v>5737</v>
      </c>
      <c r="R1616" t="s">
        <v>5738</v>
      </c>
      <c r="S1616" t="s">
        <v>32232</v>
      </c>
      <c r="T1616">
        <v>0.60318812523568999</v>
      </c>
      <c r="U1616">
        <v>0.82125442047224695</v>
      </c>
      <c r="V1616">
        <v>-0.561644481435011</v>
      </c>
      <c r="W1616">
        <v>0.45677437087276901</v>
      </c>
      <c r="X1616">
        <v>0.75726018452522603</v>
      </c>
      <c r="Y1616">
        <v>1.44044389168999E-2</v>
      </c>
      <c r="Z1616">
        <v>0.250572619160632</v>
      </c>
      <c r="AA1616">
        <v>0.72610664078822296</v>
      </c>
      <c r="AB1616">
        <v>-1.5251184889863401</v>
      </c>
      <c r="AC1616">
        <v>0.131413828155275</v>
      </c>
      <c r="AD1616">
        <v>0.68253123924728298</v>
      </c>
      <c r="AE1616">
        <v>-0.98559550635861704</v>
      </c>
      <c r="AF1616">
        <v>1</v>
      </c>
      <c r="AG1616">
        <v>1</v>
      </c>
      <c r="AH1616">
        <v>0.367966115549412</v>
      </c>
      <c r="AI1616">
        <v>0.84178376985732795</v>
      </c>
      <c r="AJ1616">
        <v>0.95896800690842199</v>
      </c>
      <c r="AK1616">
        <v>0.88315985997783897</v>
      </c>
    </row>
    <row r="1617" spans="1:37" x14ac:dyDescent="0.2">
      <c r="A1617" t="s">
        <v>5161</v>
      </c>
      <c r="B1617">
        <v>67011552</v>
      </c>
      <c r="C1617">
        <v>67011703</v>
      </c>
      <c r="D1617">
        <v>152</v>
      </c>
      <c r="E1617" t="s">
        <v>5739</v>
      </c>
      <c r="F1617">
        <v>0</v>
      </c>
      <c r="G1617" t="s">
        <v>5740</v>
      </c>
      <c r="H1617" t="s">
        <v>32233</v>
      </c>
      <c r="I1617">
        <v>12</v>
      </c>
      <c r="J1617">
        <v>66596847</v>
      </c>
      <c r="K1617">
        <v>67069162</v>
      </c>
      <c r="L1617">
        <v>472316</v>
      </c>
      <c r="M1617">
        <v>2</v>
      </c>
      <c r="N1617">
        <v>23426</v>
      </c>
      <c r="O1617" t="s">
        <v>5741</v>
      </c>
      <c r="P1617">
        <v>57459</v>
      </c>
      <c r="Q1617" t="s">
        <v>5742</v>
      </c>
      <c r="R1617" t="s">
        <v>5743</v>
      </c>
      <c r="S1617" t="s">
        <v>32234</v>
      </c>
      <c r="T1617">
        <v>0.92655934129186002</v>
      </c>
      <c r="U1617">
        <v>1</v>
      </c>
      <c r="V1617">
        <v>0.19004103081127899</v>
      </c>
      <c r="W1617">
        <v>0.50480711343990603</v>
      </c>
      <c r="X1617">
        <v>0.78998288595265498</v>
      </c>
      <c r="Y1617">
        <v>-0.44734043870094797</v>
      </c>
      <c r="Z1617">
        <v>0.90619896349670803</v>
      </c>
      <c r="AA1617">
        <v>0.99919698600769702</v>
      </c>
      <c r="AB1617">
        <v>6.2315840194357999E-2</v>
      </c>
      <c r="AC1617">
        <v>0.526618687091019</v>
      </c>
      <c r="AD1617">
        <v>0.87989882095915395</v>
      </c>
      <c r="AE1617">
        <v>-0.39854959753582098</v>
      </c>
      <c r="AF1617">
        <v>0.75657165961745199</v>
      </c>
      <c r="AG1617">
        <v>0.87791221236655503</v>
      </c>
      <c r="AH1617">
        <v>0.23006483747680401</v>
      </c>
      <c r="AI1617">
        <v>0.51262674139126496</v>
      </c>
      <c r="AJ1617">
        <v>0.78121606160956403</v>
      </c>
      <c r="AK1617">
        <v>-0.29888641753226097</v>
      </c>
    </row>
    <row r="1618" spans="1:37" x14ac:dyDescent="0.2">
      <c r="A1618" t="s">
        <v>5161</v>
      </c>
      <c r="B1618">
        <v>67683457</v>
      </c>
      <c r="C1618">
        <v>67683599</v>
      </c>
      <c r="D1618">
        <v>143</v>
      </c>
      <c r="E1618" t="s">
        <v>5744</v>
      </c>
      <c r="F1618">
        <v>0</v>
      </c>
      <c r="G1618" t="s">
        <v>5745</v>
      </c>
      <c r="H1618" t="s">
        <v>31000</v>
      </c>
      <c r="I1618">
        <v>12</v>
      </c>
      <c r="J1618">
        <v>67651469</v>
      </c>
      <c r="K1618">
        <v>67657475</v>
      </c>
      <c r="L1618">
        <v>6007</v>
      </c>
      <c r="M1618">
        <v>1</v>
      </c>
      <c r="N1618">
        <v>8445</v>
      </c>
      <c r="O1618" t="s">
        <v>5746</v>
      </c>
      <c r="P1618">
        <v>31988</v>
      </c>
      <c r="Q1618" t="s">
        <v>5747</v>
      </c>
      <c r="R1618" t="s">
        <v>5748</v>
      </c>
      <c r="S1618" t="s">
        <v>32235</v>
      </c>
      <c r="T1618">
        <v>0.17308923567461099</v>
      </c>
      <c r="U1618">
        <v>0.603102917160658</v>
      </c>
      <c r="V1618">
        <v>-25.527233805925601</v>
      </c>
      <c r="W1618">
        <v>0.69201225521665499</v>
      </c>
      <c r="X1618">
        <v>0.95159051474143896</v>
      </c>
      <c r="Y1618">
        <v>-0.20325070946420201</v>
      </c>
      <c r="Z1618">
        <v>0.48462788743282897</v>
      </c>
      <c r="AA1618">
        <v>0.84435025072159198</v>
      </c>
      <c r="AB1618">
        <v>-2.3084714582044898</v>
      </c>
      <c r="AC1618">
        <v>0.63966253792798</v>
      </c>
      <c r="AD1618">
        <v>0.87989882095915395</v>
      </c>
      <c r="AE1618">
        <v>0.20533376865086</v>
      </c>
      <c r="AF1618">
        <v>0.15203231574161999</v>
      </c>
      <c r="AG1618">
        <v>0.68151250837662902</v>
      </c>
      <c r="AH1618">
        <v>-25.0569595139394</v>
      </c>
      <c r="AI1618">
        <v>0.78546927494779295</v>
      </c>
      <c r="AJ1618">
        <v>0.92808185275216604</v>
      </c>
      <c r="AK1618">
        <v>-0.46367739687741799</v>
      </c>
    </row>
    <row r="1619" spans="1:37" x14ac:dyDescent="0.2">
      <c r="A1619" t="s">
        <v>5161</v>
      </c>
      <c r="B1619">
        <v>67900802</v>
      </c>
      <c r="C1619">
        <v>67900975</v>
      </c>
      <c r="D1619">
        <v>174</v>
      </c>
      <c r="E1619" t="s">
        <v>5749</v>
      </c>
      <c r="F1619">
        <v>3</v>
      </c>
      <c r="G1619" t="s">
        <v>5750</v>
      </c>
      <c r="H1619" t="s">
        <v>31000</v>
      </c>
      <c r="I1619">
        <v>12</v>
      </c>
      <c r="J1619">
        <v>67929235</v>
      </c>
      <c r="K1619">
        <v>67932948</v>
      </c>
      <c r="L1619">
        <v>3714</v>
      </c>
      <c r="M1619">
        <v>1</v>
      </c>
      <c r="N1619">
        <v>101927922</v>
      </c>
      <c r="O1619" t="s">
        <v>5751</v>
      </c>
      <c r="P1619">
        <v>-28260</v>
      </c>
      <c r="Q1619" t="s">
        <v>5752</v>
      </c>
      <c r="R1619" t="s">
        <v>5753</v>
      </c>
      <c r="S1619" t="s">
        <v>32236</v>
      </c>
      <c r="T1619">
        <v>7.3374270299014499E-2</v>
      </c>
      <c r="U1619">
        <v>0.603102917160658</v>
      </c>
      <c r="V1619">
        <v>22.592995973433698</v>
      </c>
      <c r="W1619">
        <v>0.50039843522710903</v>
      </c>
      <c r="X1619">
        <v>0.78363289935355196</v>
      </c>
      <c r="Y1619">
        <v>2.5982839186537499</v>
      </c>
      <c r="Z1619">
        <v>4.24211440606354E-2</v>
      </c>
      <c r="AA1619">
        <v>0.72610664078822296</v>
      </c>
      <c r="AB1619">
        <v>24.5232514672207</v>
      </c>
      <c r="AC1619">
        <v>0.60944620305506203</v>
      </c>
      <c r="AD1619">
        <v>0.87989882095915395</v>
      </c>
      <c r="AE1619">
        <v>2.57693180997759</v>
      </c>
      <c r="AF1619">
        <v>0.60281097128449601</v>
      </c>
      <c r="AG1619">
        <v>0.80674443595273604</v>
      </c>
      <c r="AH1619">
        <v>-1.6852433128736799</v>
      </c>
      <c r="AI1619">
        <v>0.50844394355825095</v>
      </c>
      <c r="AJ1619">
        <v>0.78121606160956403</v>
      </c>
      <c r="AK1619">
        <v>0.91724318315451003</v>
      </c>
    </row>
    <row r="1620" spans="1:37" x14ac:dyDescent="0.2">
      <c r="A1620" t="s">
        <v>5161</v>
      </c>
      <c r="B1620">
        <v>67900975</v>
      </c>
      <c r="C1620">
        <v>67901148</v>
      </c>
      <c r="D1620">
        <v>174</v>
      </c>
      <c r="E1620" t="s">
        <v>5754</v>
      </c>
      <c r="F1620">
        <v>1</v>
      </c>
      <c r="G1620" t="s">
        <v>5755</v>
      </c>
      <c r="H1620" t="s">
        <v>31000</v>
      </c>
      <c r="I1620">
        <v>12</v>
      </c>
      <c r="J1620">
        <v>67929235</v>
      </c>
      <c r="K1620">
        <v>67932948</v>
      </c>
      <c r="L1620">
        <v>3714</v>
      </c>
      <c r="M1620">
        <v>1</v>
      </c>
      <c r="N1620">
        <v>101927922</v>
      </c>
      <c r="O1620" t="s">
        <v>5751</v>
      </c>
      <c r="P1620">
        <v>-28087</v>
      </c>
      <c r="Q1620" t="s">
        <v>5752</v>
      </c>
      <c r="R1620" t="s">
        <v>5753</v>
      </c>
      <c r="S1620" t="s">
        <v>32236</v>
      </c>
      <c r="T1620">
        <v>7.3374270299014499E-2</v>
      </c>
      <c r="U1620">
        <v>0.603102917160658</v>
      </c>
      <c r="V1620">
        <v>22.592995973433698</v>
      </c>
      <c r="W1620">
        <v>0.50039843522710903</v>
      </c>
      <c r="X1620">
        <v>0.78363289935355196</v>
      </c>
      <c r="Y1620">
        <v>2.5982839186537499</v>
      </c>
      <c r="Z1620">
        <v>4.24211440606354E-2</v>
      </c>
      <c r="AA1620">
        <v>0.72610664078822296</v>
      </c>
      <c r="AB1620">
        <v>24.427491681980701</v>
      </c>
      <c r="AC1620">
        <v>0.60944620305506203</v>
      </c>
      <c r="AD1620">
        <v>0.87989882095915395</v>
      </c>
      <c r="AE1620">
        <v>2.4710933685163301</v>
      </c>
      <c r="AF1620">
        <v>0.60281097128449601</v>
      </c>
      <c r="AG1620">
        <v>0.80674443595273604</v>
      </c>
      <c r="AH1620">
        <v>-1.5740073169561</v>
      </c>
      <c r="AI1620">
        <v>0.49057070351603199</v>
      </c>
      <c r="AJ1620">
        <v>0.78121606160956403</v>
      </c>
      <c r="AK1620">
        <v>1.10016995880869</v>
      </c>
    </row>
    <row r="1621" spans="1:37" x14ac:dyDescent="0.2">
      <c r="A1621" t="s">
        <v>5161</v>
      </c>
      <c r="B1621">
        <v>68965591</v>
      </c>
      <c r="C1621">
        <v>68965657</v>
      </c>
      <c r="D1621">
        <v>67</v>
      </c>
      <c r="E1621" t="s">
        <v>5756</v>
      </c>
      <c r="F1621">
        <v>0</v>
      </c>
      <c r="G1621" t="s">
        <v>5757</v>
      </c>
      <c r="H1621" t="s">
        <v>31032</v>
      </c>
      <c r="I1621">
        <v>12</v>
      </c>
      <c r="J1621">
        <v>68855757</v>
      </c>
      <c r="K1621">
        <v>68963269</v>
      </c>
      <c r="L1621">
        <v>107513</v>
      </c>
      <c r="M1621">
        <v>2</v>
      </c>
      <c r="N1621">
        <v>1368</v>
      </c>
      <c r="O1621" t="s">
        <v>5758</v>
      </c>
      <c r="P1621">
        <v>-2322</v>
      </c>
      <c r="Q1621" t="s">
        <v>5759</v>
      </c>
      <c r="R1621" t="s">
        <v>5760</v>
      </c>
      <c r="S1621" t="s">
        <v>32237</v>
      </c>
      <c r="T1621">
        <v>0.89923478520719502</v>
      </c>
      <c r="U1621">
        <v>1</v>
      </c>
      <c r="V1621">
        <v>0.67892428490065804</v>
      </c>
      <c r="W1621">
        <v>0.77131238386100998</v>
      </c>
      <c r="X1621">
        <v>0.95159051474143896</v>
      </c>
      <c r="Y1621">
        <v>0.47145713761242702</v>
      </c>
      <c r="Z1621">
        <v>0.67668369291718</v>
      </c>
      <c r="AA1621">
        <v>0.84521697243271998</v>
      </c>
      <c r="AB1621">
        <v>0.727101616267949</v>
      </c>
      <c r="AC1621">
        <v>0.77769842099370001</v>
      </c>
      <c r="AD1621">
        <v>0.90190469217964697</v>
      </c>
      <c r="AE1621">
        <v>-0.31817608541707698</v>
      </c>
      <c r="AF1621">
        <v>0.89927706041417099</v>
      </c>
      <c r="AG1621">
        <v>1</v>
      </c>
      <c r="AH1621">
        <v>0.25835601083218401</v>
      </c>
      <c r="AI1621">
        <v>0.43903848771778903</v>
      </c>
      <c r="AJ1621">
        <v>0.78121606160956403</v>
      </c>
      <c r="AK1621">
        <v>1.1016654965686199</v>
      </c>
    </row>
    <row r="1622" spans="1:37" x14ac:dyDescent="0.2">
      <c r="A1622" t="s">
        <v>5161</v>
      </c>
      <c r="B1622">
        <v>68992452</v>
      </c>
      <c r="C1622">
        <v>68992604</v>
      </c>
      <c r="D1622">
        <v>153</v>
      </c>
      <c r="E1622" t="s">
        <v>5761</v>
      </c>
      <c r="F1622">
        <v>0</v>
      </c>
      <c r="G1622" t="s">
        <v>5762</v>
      </c>
      <c r="H1622" t="s">
        <v>31000</v>
      </c>
      <c r="I1622">
        <v>12</v>
      </c>
      <c r="J1622">
        <v>68957590</v>
      </c>
      <c r="K1622">
        <v>68971570</v>
      </c>
      <c r="L1622">
        <v>13981</v>
      </c>
      <c r="M1622">
        <v>2</v>
      </c>
      <c r="N1622">
        <v>1368</v>
      </c>
      <c r="O1622" t="s">
        <v>5763</v>
      </c>
      <c r="P1622">
        <v>-20882</v>
      </c>
      <c r="Q1622" t="s">
        <v>5759</v>
      </c>
      <c r="R1622" t="s">
        <v>5760</v>
      </c>
      <c r="S1622" t="s">
        <v>32237</v>
      </c>
      <c r="T1622">
        <v>0.97213403838398904</v>
      </c>
      <c r="U1622">
        <v>1</v>
      </c>
      <c r="V1622">
        <v>0.80349828959387004</v>
      </c>
      <c r="W1622">
        <v>0.38920677604595899</v>
      </c>
      <c r="X1622">
        <v>0.704072456322962</v>
      </c>
      <c r="Y1622">
        <v>-23.573657882255699</v>
      </c>
      <c r="Z1622">
        <v>0.93459220503170903</v>
      </c>
      <c r="AA1622">
        <v>0.99919698600769702</v>
      </c>
      <c r="AB1622">
        <v>0.98794167040579195</v>
      </c>
      <c r="AC1622">
        <v>0.88945902157151002</v>
      </c>
      <c r="AD1622">
        <v>0.94068432309766403</v>
      </c>
      <c r="AE1622">
        <v>0.13762475644111699</v>
      </c>
      <c r="AF1622">
        <v>1</v>
      </c>
      <c r="AG1622">
        <v>1</v>
      </c>
      <c r="AH1622">
        <v>0.138009665571072</v>
      </c>
      <c r="AI1622">
        <v>0.24456414000292601</v>
      </c>
      <c r="AJ1622">
        <v>0.78121606160956403</v>
      </c>
      <c r="AK1622">
        <v>-24.1993405373291</v>
      </c>
    </row>
    <row r="1623" spans="1:37" x14ac:dyDescent="0.2">
      <c r="A1623" t="s">
        <v>5161</v>
      </c>
      <c r="B1623">
        <v>69108373</v>
      </c>
      <c r="C1623">
        <v>69108662</v>
      </c>
      <c r="D1623">
        <v>290</v>
      </c>
      <c r="E1623" t="s">
        <v>5764</v>
      </c>
      <c r="F1623">
        <v>2</v>
      </c>
      <c r="G1623" t="s">
        <v>5765</v>
      </c>
      <c r="H1623" t="s">
        <v>31000</v>
      </c>
      <c r="I1623">
        <v>12</v>
      </c>
      <c r="J1623">
        <v>69239569</v>
      </c>
      <c r="K1623">
        <v>69274358</v>
      </c>
      <c r="L1623">
        <v>34790</v>
      </c>
      <c r="M1623">
        <v>1</v>
      </c>
      <c r="N1623">
        <v>11052</v>
      </c>
      <c r="O1623" t="s">
        <v>5766</v>
      </c>
      <c r="P1623">
        <v>-130907</v>
      </c>
      <c r="Q1623" t="s">
        <v>5767</v>
      </c>
      <c r="R1623" t="s">
        <v>5768</v>
      </c>
      <c r="S1623" t="s">
        <v>32238</v>
      </c>
      <c r="T1623">
        <v>0.152084254673993</v>
      </c>
      <c r="U1623">
        <v>0.603102917160658</v>
      </c>
      <c r="V1623">
        <v>24.8493684843354</v>
      </c>
      <c r="W1623">
        <v>0.94541066367716797</v>
      </c>
      <c r="X1623">
        <v>0.95159051474143896</v>
      </c>
      <c r="Y1623">
        <v>7.7114147508529796E-2</v>
      </c>
      <c r="Z1623">
        <v>0.203350924423461</v>
      </c>
      <c r="AA1623">
        <v>0.72610664078822296</v>
      </c>
      <c r="AB1623">
        <v>24.0232586736374</v>
      </c>
      <c r="AC1623">
        <v>0.92091778829119397</v>
      </c>
      <c r="AD1623">
        <v>0.94068432309766403</v>
      </c>
      <c r="AE1623">
        <v>-0.64249468845133895</v>
      </c>
      <c r="AF1623">
        <v>0.205398459628826</v>
      </c>
      <c r="AG1623">
        <v>0.68151250837662902</v>
      </c>
      <c r="AH1623">
        <v>4.3234596477268301</v>
      </c>
      <c r="AI1623">
        <v>0.95029317176085903</v>
      </c>
      <c r="AJ1623">
        <v>0.98621344597861504</v>
      </c>
      <c r="AK1623">
        <v>0.69861561308191999</v>
      </c>
    </row>
    <row r="1624" spans="1:37" x14ac:dyDescent="0.2">
      <c r="A1624" t="s">
        <v>5161</v>
      </c>
      <c r="B1624">
        <v>69778497</v>
      </c>
      <c r="C1624">
        <v>69778674</v>
      </c>
      <c r="D1624">
        <v>178</v>
      </c>
      <c r="E1624" t="s">
        <v>5769</v>
      </c>
      <c r="F1624">
        <v>2</v>
      </c>
      <c r="G1624" t="s">
        <v>5770</v>
      </c>
      <c r="H1624" t="s">
        <v>30987</v>
      </c>
      <c r="I1624">
        <v>12</v>
      </c>
      <c r="J1624">
        <v>69778950</v>
      </c>
      <c r="K1624">
        <v>69817181</v>
      </c>
      <c r="L1624">
        <v>38232</v>
      </c>
      <c r="M1624">
        <v>1</v>
      </c>
      <c r="N1624">
        <v>117177</v>
      </c>
      <c r="O1624" t="s">
        <v>5771</v>
      </c>
      <c r="P1624">
        <v>-276</v>
      </c>
      <c r="Q1624" t="s">
        <v>5772</v>
      </c>
      <c r="R1624" t="s">
        <v>5773</v>
      </c>
      <c r="S1624" t="s">
        <v>32239</v>
      </c>
      <c r="T1624">
        <v>0.31319657066378898</v>
      </c>
      <c r="U1624">
        <v>0.603102917160658</v>
      </c>
      <c r="V1624">
        <v>0.29922636493946297</v>
      </c>
      <c r="W1624">
        <v>0.21359838008142301</v>
      </c>
      <c r="X1624">
        <v>0.704072456322962</v>
      </c>
      <c r="Y1624">
        <v>-0.52994709907689397</v>
      </c>
      <c r="Z1624">
        <v>0.96644673140825399</v>
      </c>
      <c r="AA1624">
        <v>0.99919698600769702</v>
      </c>
      <c r="AB1624">
        <v>-1.31533438796353E-2</v>
      </c>
      <c r="AC1624">
        <v>0.21467940208501399</v>
      </c>
      <c r="AD1624">
        <v>0.68253123924728298</v>
      </c>
      <c r="AE1624">
        <v>-0.42933397576855498</v>
      </c>
      <c r="AF1624">
        <v>0.117284592015898</v>
      </c>
      <c r="AG1624">
        <v>0.68151250837662902</v>
      </c>
      <c r="AH1624">
        <v>0.49037358580919799</v>
      </c>
      <c r="AI1624">
        <v>0.28873488877794601</v>
      </c>
      <c r="AJ1624">
        <v>0.78121606160956403</v>
      </c>
      <c r="AK1624">
        <v>-0.38783142797254999</v>
      </c>
    </row>
    <row r="1625" spans="1:37" x14ac:dyDescent="0.2">
      <c r="A1625" t="s">
        <v>5161</v>
      </c>
      <c r="B1625">
        <v>69778674</v>
      </c>
      <c r="C1625">
        <v>69778851</v>
      </c>
      <c r="D1625">
        <v>178</v>
      </c>
      <c r="E1625" t="s">
        <v>5774</v>
      </c>
      <c r="F1625">
        <v>3</v>
      </c>
      <c r="G1625" t="s">
        <v>5775</v>
      </c>
      <c r="H1625" t="s">
        <v>30987</v>
      </c>
      <c r="I1625">
        <v>12</v>
      </c>
      <c r="J1625">
        <v>69778950</v>
      </c>
      <c r="K1625">
        <v>69817181</v>
      </c>
      <c r="L1625">
        <v>38232</v>
      </c>
      <c r="M1625">
        <v>1</v>
      </c>
      <c r="N1625">
        <v>117177</v>
      </c>
      <c r="O1625" t="s">
        <v>5771</v>
      </c>
      <c r="P1625">
        <v>-99</v>
      </c>
      <c r="Q1625" t="s">
        <v>5772</v>
      </c>
      <c r="R1625" t="s">
        <v>5773</v>
      </c>
      <c r="S1625" t="s">
        <v>32239</v>
      </c>
      <c r="T1625">
        <v>0.31319657066378898</v>
      </c>
      <c r="U1625">
        <v>0.603102917160658</v>
      </c>
      <c r="V1625">
        <v>0.29922636493946297</v>
      </c>
      <c r="W1625">
        <v>0.21359838008142301</v>
      </c>
      <c r="X1625">
        <v>0.704072456322962</v>
      </c>
      <c r="Y1625">
        <v>-0.52994709907689397</v>
      </c>
      <c r="Z1625">
        <v>0.96644673140825399</v>
      </c>
      <c r="AA1625">
        <v>0.99919698600769702</v>
      </c>
      <c r="AB1625">
        <v>-1.31533438796353E-2</v>
      </c>
      <c r="AC1625">
        <v>0.21467940208501399</v>
      </c>
      <c r="AD1625">
        <v>0.68253123924728298</v>
      </c>
      <c r="AE1625">
        <v>-0.42933397576855498</v>
      </c>
      <c r="AF1625">
        <v>0.117284592015898</v>
      </c>
      <c r="AG1625">
        <v>0.68151250837662902</v>
      </c>
      <c r="AH1625">
        <v>0.49037358580919799</v>
      </c>
      <c r="AI1625">
        <v>0.28873488877794601</v>
      </c>
      <c r="AJ1625">
        <v>0.78121606160956403</v>
      </c>
      <c r="AK1625">
        <v>-0.38783142797254999</v>
      </c>
    </row>
    <row r="1626" spans="1:37" x14ac:dyDescent="0.2">
      <c r="A1626" t="s">
        <v>5161</v>
      </c>
      <c r="B1626">
        <v>69939265</v>
      </c>
      <c r="C1626">
        <v>69939441</v>
      </c>
      <c r="D1626">
        <v>177</v>
      </c>
      <c r="E1626" t="s">
        <v>5776</v>
      </c>
      <c r="F1626">
        <v>3</v>
      </c>
      <c r="G1626" t="s">
        <v>5777</v>
      </c>
      <c r="H1626" t="s">
        <v>32240</v>
      </c>
      <c r="I1626">
        <v>12</v>
      </c>
      <c r="J1626">
        <v>69935956</v>
      </c>
      <c r="K1626">
        <v>69958598</v>
      </c>
      <c r="L1626">
        <v>22643</v>
      </c>
      <c r="M1626">
        <v>1</v>
      </c>
      <c r="N1626">
        <v>196446</v>
      </c>
      <c r="O1626" t="s">
        <v>5778</v>
      </c>
      <c r="P1626">
        <v>3309</v>
      </c>
      <c r="Q1626" t="s">
        <v>5779</v>
      </c>
      <c r="R1626" t="s">
        <v>5780</v>
      </c>
      <c r="S1626" t="s">
        <v>32241</v>
      </c>
      <c r="T1626">
        <v>0.97213403838398904</v>
      </c>
      <c r="U1626">
        <v>1</v>
      </c>
      <c r="V1626">
        <v>0.81054860010330398</v>
      </c>
      <c r="W1626">
        <v>0.89107655920673101</v>
      </c>
      <c r="X1626">
        <v>0.95159051474143896</v>
      </c>
      <c r="Y1626">
        <v>0.87780046931782196</v>
      </c>
      <c r="Z1626">
        <v>0.93459220503170903</v>
      </c>
      <c r="AA1626">
        <v>0.99919698600769702</v>
      </c>
      <c r="AB1626">
        <v>2.4355544406274698</v>
      </c>
      <c r="AC1626">
        <v>0.59090205226999604</v>
      </c>
      <c r="AD1626">
        <v>0.87989882095915395</v>
      </c>
      <c r="AE1626">
        <v>2.1098021720260598</v>
      </c>
      <c r="AF1626">
        <v>1</v>
      </c>
      <c r="AG1626">
        <v>1</v>
      </c>
      <c r="AH1626">
        <v>-1.48885426052234</v>
      </c>
      <c r="AI1626">
        <v>0.81350599864527495</v>
      </c>
      <c r="AJ1626">
        <v>0.94390293416205995</v>
      </c>
      <c r="AK1626">
        <v>-0.97881857420283103</v>
      </c>
    </row>
    <row r="1627" spans="1:37" x14ac:dyDescent="0.2">
      <c r="A1627" t="s">
        <v>5161</v>
      </c>
      <c r="B1627">
        <v>69939441</v>
      </c>
      <c r="C1627">
        <v>69939617</v>
      </c>
      <c r="D1627">
        <v>177</v>
      </c>
      <c r="E1627" t="s">
        <v>5781</v>
      </c>
      <c r="F1627">
        <v>1</v>
      </c>
      <c r="G1627" t="s">
        <v>5782</v>
      </c>
      <c r="H1627" t="s">
        <v>32240</v>
      </c>
      <c r="I1627">
        <v>12</v>
      </c>
      <c r="J1627">
        <v>69935956</v>
      </c>
      <c r="K1627">
        <v>69958598</v>
      </c>
      <c r="L1627">
        <v>22643</v>
      </c>
      <c r="M1627">
        <v>1</v>
      </c>
      <c r="N1627">
        <v>196446</v>
      </c>
      <c r="O1627" t="s">
        <v>5778</v>
      </c>
      <c r="P1627">
        <v>3485</v>
      </c>
      <c r="Q1627" t="s">
        <v>5779</v>
      </c>
      <c r="R1627" t="s">
        <v>5780</v>
      </c>
      <c r="S1627" t="s">
        <v>32241</v>
      </c>
      <c r="T1627">
        <v>0.97213403838398904</v>
      </c>
      <c r="U1627">
        <v>1</v>
      </c>
      <c r="V1627">
        <v>0.81054860010330398</v>
      </c>
      <c r="W1627">
        <v>0.89107655920673101</v>
      </c>
      <c r="X1627">
        <v>0.95159051474143896</v>
      </c>
      <c r="Y1627">
        <v>0.87780046931782196</v>
      </c>
      <c r="Z1627">
        <v>0.93459220503170903</v>
      </c>
      <c r="AA1627">
        <v>0.99919698600769702</v>
      </c>
      <c r="AB1627">
        <v>2.4355544406274698</v>
      </c>
      <c r="AC1627">
        <v>0.59090205226999604</v>
      </c>
      <c r="AD1627">
        <v>0.87989882095915395</v>
      </c>
      <c r="AE1627">
        <v>2.1098021720260598</v>
      </c>
      <c r="AF1627">
        <v>1</v>
      </c>
      <c r="AG1627">
        <v>1</v>
      </c>
      <c r="AH1627">
        <v>-1.48885426052234</v>
      </c>
      <c r="AI1627">
        <v>0.81350599864527495</v>
      </c>
      <c r="AJ1627">
        <v>0.94390293416205995</v>
      </c>
      <c r="AK1627">
        <v>-0.97881857420283103</v>
      </c>
    </row>
    <row r="1628" spans="1:37" x14ac:dyDescent="0.2">
      <c r="A1628" t="s">
        <v>5161</v>
      </c>
      <c r="B1628">
        <v>70013640</v>
      </c>
      <c r="C1628">
        <v>70013793</v>
      </c>
      <c r="D1628">
        <v>154</v>
      </c>
      <c r="E1628" t="s">
        <v>5783</v>
      </c>
      <c r="F1628">
        <v>3</v>
      </c>
      <c r="G1628" t="s">
        <v>5784</v>
      </c>
      <c r="H1628" t="s">
        <v>32242</v>
      </c>
      <c r="I1628">
        <v>12</v>
      </c>
      <c r="J1628">
        <v>69935956</v>
      </c>
      <c r="K1628">
        <v>69958598</v>
      </c>
      <c r="L1628">
        <v>22643</v>
      </c>
      <c r="M1628">
        <v>1</v>
      </c>
      <c r="N1628">
        <v>196446</v>
      </c>
      <c r="O1628" t="s">
        <v>5778</v>
      </c>
      <c r="P1628">
        <v>77684</v>
      </c>
      <c r="Q1628" t="s">
        <v>5779</v>
      </c>
      <c r="R1628" t="s">
        <v>5780</v>
      </c>
      <c r="S1628" t="s">
        <v>32241</v>
      </c>
      <c r="T1628">
        <v>0.86525212866847301</v>
      </c>
      <c r="U1628">
        <v>1</v>
      </c>
      <c r="V1628">
        <v>0.79841782212625201</v>
      </c>
      <c r="W1628">
        <v>0.62986200956579397</v>
      </c>
      <c r="X1628">
        <v>0.94119559056004798</v>
      </c>
      <c r="Y1628">
        <v>0.29561226228588</v>
      </c>
      <c r="Z1628">
        <v>0.45691927176785402</v>
      </c>
      <c r="AA1628">
        <v>0.84435025072159198</v>
      </c>
      <c r="AB1628">
        <v>0.92667250790273203</v>
      </c>
      <c r="AC1628">
        <v>0.40722333879082401</v>
      </c>
      <c r="AD1628">
        <v>0.82872126865393902</v>
      </c>
      <c r="AE1628">
        <v>0.13100017422744101</v>
      </c>
      <c r="AF1628">
        <v>0.64766855811488799</v>
      </c>
      <c r="AG1628">
        <v>0.80674443595273604</v>
      </c>
      <c r="AH1628">
        <v>0.20504672827355899</v>
      </c>
      <c r="AI1628">
        <v>0.89330166057204197</v>
      </c>
      <c r="AJ1628">
        <v>0.98621344597861504</v>
      </c>
      <c r="AK1628">
        <v>0.32016411929570798</v>
      </c>
    </row>
    <row r="1629" spans="1:37" x14ac:dyDescent="0.2">
      <c r="A1629" t="s">
        <v>5161</v>
      </c>
      <c r="B1629">
        <v>70013793</v>
      </c>
      <c r="C1629">
        <v>70013946</v>
      </c>
      <c r="D1629">
        <v>154</v>
      </c>
      <c r="E1629" t="s">
        <v>5785</v>
      </c>
      <c r="F1629">
        <v>2</v>
      </c>
      <c r="G1629" t="s">
        <v>5786</v>
      </c>
      <c r="H1629" t="s">
        <v>32242</v>
      </c>
      <c r="I1629">
        <v>12</v>
      </c>
      <c r="J1629">
        <v>69935956</v>
      </c>
      <c r="K1629">
        <v>69958598</v>
      </c>
      <c r="L1629">
        <v>22643</v>
      </c>
      <c r="M1629">
        <v>1</v>
      </c>
      <c r="N1629">
        <v>196446</v>
      </c>
      <c r="O1629" t="s">
        <v>5778</v>
      </c>
      <c r="P1629">
        <v>77837</v>
      </c>
      <c r="Q1629" t="s">
        <v>5779</v>
      </c>
      <c r="R1629" t="s">
        <v>5780</v>
      </c>
      <c r="S1629" t="s">
        <v>32241</v>
      </c>
      <c r="T1629">
        <v>0.87992213145625298</v>
      </c>
      <c r="U1629">
        <v>1</v>
      </c>
      <c r="V1629">
        <v>0.46114653275598999</v>
      </c>
      <c r="W1629">
        <v>0.90611394738719397</v>
      </c>
      <c r="X1629">
        <v>0.95159051474143896</v>
      </c>
      <c r="Y1629">
        <v>7.7371442775036506E-2</v>
      </c>
      <c r="Z1629">
        <v>0.75938309852790498</v>
      </c>
      <c r="AA1629">
        <v>0.89706013715158295</v>
      </c>
      <c r="AB1629">
        <v>0.58940121853246996</v>
      </c>
      <c r="AC1629">
        <v>0.691554996100465</v>
      </c>
      <c r="AD1629">
        <v>0.87989882095915395</v>
      </c>
      <c r="AE1629">
        <v>-8.7240645283402196E-2</v>
      </c>
      <c r="AF1629">
        <v>0.51231863181114701</v>
      </c>
      <c r="AG1629">
        <v>0.80674443595273604</v>
      </c>
      <c r="AH1629">
        <v>7.8546924535391499E-2</v>
      </c>
      <c r="AI1629">
        <v>0.95069056646908701</v>
      </c>
      <c r="AJ1629">
        <v>0.98651553805581205</v>
      </c>
      <c r="AK1629">
        <v>0.19455402691925799</v>
      </c>
    </row>
    <row r="1630" spans="1:37" x14ac:dyDescent="0.2">
      <c r="A1630" t="s">
        <v>5161</v>
      </c>
      <c r="B1630">
        <v>70227723</v>
      </c>
      <c r="C1630">
        <v>70227865</v>
      </c>
      <c r="D1630">
        <v>143</v>
      </c>
      <c r="E1630" t="s">
        <v>5787</v>
      </c>
      <c r="F1630">
        <v>1</v>
      </c>
      <c r="G1630" t="s">
        <v>5788</v>
      </c>
      <c r="H1630" t="s">
        <v>32242</v>
      </c>
      <c r="I1630">
        <v>12</v>
      </c>
      <c r="J1630">
        <v>70170945</v>
      </c>
      <c r="K1630">
        <v>70242844</v>
      </c>
      <c r="L1630">
        <v>71900</v>
      </c>
      <c r="M1630">
        <v>2</v>
      </c>
      <c r="N1630">
        <v>101928062</v>
      </c>
      <c r="O1630" t="s">
        <v>5789</v>
      </c>
      <c r="P1630">
        <v>14979</v>
      </c>
      <c r="Q1630" t="s">
        <v>5790</v>
      </c>
      <c r="R1630" t="s">
        <v>5791</v>
      </c>
      <c r="S1630" t="s">
        <v>32243</v>
      </c>
      <c r="T1630">
        <v>0.152084254673993</v>
      </c>
      <c r="U1630">
        <v>0.603102917160658</v>
      </c>
      <c r="V1630">
        <v>25.0164528436331</v>
      </c>
      <c r="W1630">
        <v>0.38920677604595899</v>
      </c>
      <c r="X1630">
        <v>0.704072456322962</v>
      </c>
      <c r="Y1630">
        <v>-23.573657882255699</v>
      </c>
      <c r="Z1630">
        <v>0.306975110376564</v>
      </c>
      <c r="AA1630">
        <v>0.72610664078822296</v>
      </c>
      <c r="AB1630">
        <v>24.052978760040901</v>
      </c>
      <c r="AC1630">
        <v>0.75388744886274095</v>
      </c>
      <c r="AD1630">
        <v>0.87989882095915395</v>
      </c>
      <c r="AE1630">
        <v>-0.27664123847313499</v>
      </c>
      <c r="AF1630">
        <v>4.6407610929182198E-2</v>
      </c>
      <c r="AG1630">
        <v>0.476038960109122</v>
      </c>
      <c r="AH1630">
        <v>25.0164528436331</v>
      </c>
      <c r="AI1630">
        <v>0.35038410267202102</v>
      </c>
      <c r="AJ1630">
        <v>0.78121606160956403</v>
      </c>
      <c r="AK1630">
        <v>-23.946063562500601</v>
      </c>
    </row>
    <row r="1631" spans="1:37" x14ac:dyDescent="0.2">
      <c r="A1631" t="s">
        <v>5161</v>
      </c>
      <c r="B1631">
        <v>70783487</v>
      </c>
      <c r="C1631">
        <v>70783633</v>
      </c>
      <c r="D1631">
        <v>147</v>
      </c>
      <c r="E1631" t="s">
        <v>5792</v>
      </c>
      <c r="F1631">
        <v>0</v>
      </c>
      <c r="G1631" t="s">
        <v>5793</v>
      </c>
      <c r="H1631" t="s">
        <v>32244</v>
      </c>
      <c r="I1631">
        <v>12</v>
      </c>
      <c r="J1631">
        <v>70638931</v>
      </c>
      <c r="K1631">
        <v>70788982</v>
      </c>
      <c r="L1631">
        <v>150052</v>
      </c>
      <c r="M1631">
        <v>2</v>
      </c>
      <c r="N1631">
        <v>5801</v>
      </c>
      <c r="O1631" t="s">
        <v>5794</v>
      </c>
      <c r="P1631">
        <v>5349</v>
      </c>
      <c r="Q1631" t="s">
        <v>5795</v>
      </c>
      <c r="R1631" t="s">
        <v>5796</v>
      </c>
      <c r="S1631" t="s">
        <v>32245</v>
      </c>
      <c r="T1631">
        <v>0.35387198439864398</v>
      </c>
      <c r="U1631">
        <v>0.603102917160658</v>
      </c>
      <c r="V1631">
        <v>-21.779900366192201</v>
      </c>
      <c r="W1631" t="s">
        <v>40</v>
      </c>
      <c r="X1631" t="s">
        <v>40</v>
      </c>
      <c r="Y1631">
        <v>0</v>
      </c>
      <c r="Z1631">
        <v>0.184235113180511</v>
      </c>
      <c r="AA1631">
        <v>0.72610664078822296</v>
      </c>
      <c r="AB1631">
        <v>-21.779900366192201</v>
      </c>
      <c r="AC1631">
        <v>0.45677901822897599</v>
      </c>
      <c r="AD1631">
        <v>0.82872126865393902</v>
      </c>
      <c r="AE1631">
        <v>20.9242905998676</v>
      </c>
      <c r="AF1631">
        <v>0.501741946288212</v>
      </c>
      <c r="AG1631">
        <v>0.80674443595273604</v>
      </c>
      <c r="AH1631">
        <v>-20.8502900565815</v>
      </c>
      <c r="AI1631">
        <v>0.52399907623471598</v>
      </c>
      <c r="AJ1631">
        <v>0.78121606160956403</v>
      </c>
      <c r="AK1631">
        <v>-20.7799007668477</v>
      </c>
    </row>
    <row r="1632" spans="1:37" x14ac:dyDescent="0.2">
      <c r="A1632" t="s">
        <v>5161</v>
      </c>
      <c r="B1632">
        <v>70783633</v>
      </c>
      <c r="C1632">
        <v>70783779</v>
      </c>
      <c r="D1632">
        <v>147</v>
      </c>
      <c r="E1632" t="s">
        <v>5797</v>
      </c>
      <c r="F1632">
        <v>2</v>
      </c>
      <c r="G1632" t="s">
        <v>5798</v>
      </c>
      <c r="H1632" t="s">
        <v>32244</v>
      </c>
      <c r="I1632">
        <v>12</v>
      </c>
      <c r="J1632">
        <v>70638931</v>
      </c>
      <c r="K1632">
        <v>70788982</v>
      </c>
      <c r="L1632">
        <v>150052</v>
      </c>
      <c r="M1632">
        <v>2</v>
      </c>
      <c r="N1632">
        <v>5801</v>
      </c>
      <c r="O1632" t="s">
        <v>5794</v>
      </c>
      <c r="P1632">
        <v>5203</v>
      </c>
      <c r="Q1632" t="s">
        <v>5795</v>
      </c>
      <c r="R1632" t="s">
        <v>5796</v>
      </c>
      <c r="S1632" t="s">
        <v>32245</v>
      </c>
      <c r="T1632">
        <v>0.35387198439864398</v>
      </c>
      <c r="U1632">
        <v>0.603102917160658</v>
      </c>
      <c r="V1632">
        <v>-21.779900366192201</v>
      </c>
      <c r="W1632" t="s">
        <v>40</v>
      </c>
      <c r="X1632" t="s">
        <v>40</v>
      </c>
      <c r="Y1632">
        <v>0</v>
      </c>
      <c r="Z1632">
        <v>0.184235113180511</v>
      </c>
      <c r="AA1632">
        <v>0.72610664078822296</v>
      </c>
      <c r="AB1632">
        <v>-21.779900366192201</v>
      </c>
      <c r="AC1632">
        <v>0.45677901822897599</v>
      </c>
      <c r="AD1632">
        <v>0.82872126865393902</v>
      </c>
      <c r="AE1632">
        <v>20.9242905998676</v>
      </c>
      <c r="AF1632">
        <v>0.501741946288212</v>
      </c>
      <c r="AG1632">
        <v>0.80674443595273604</v>
      </c>
      <c r="AH1632">
        <v>-20.8502900565815</v>
      </c>
      <c r="AI1632">
        <v>0.52399907623471598</v>
      </c>
      <c r="AJ1632">
        <v>0.78121606160956403</v>
      </c>
      <c r="AK1632">
        <v>-20.7799007668477</v>
      </c>
    </row>
    <row r="1633" spans="1:37" x14ac:dyDescent="0.2">
      <c r="A1633" t="s">
        <v>5161</v>
      </c>
      <c r="B1633">
        <v>71543168</v>
      </c>
      <c r="C1633">
        <v>71543310</v>
      </c>
      <c r="D1633">
        <v>143</v>
      </c>
      <c r="E1633" t="s">
        <v>5799</v>
      </c>
      <c r="F1633">
        <v>0</v>
      </c>
      <c r="G1633" t="s">
        <v>5800</v>
      </c>
      <c r="H1633" t="s">
        <v>32246</v>
      </c>
      <c r="I1633">
        <v>12</v>
      </c>
      <c r="J1633">
        <v>71567262</v>
      </c>
      <c r="K1633">
        <v>71573027</v>
      </c>
      <c r="L1633">
        <v>5766</v>
      </c>
      <c r="M1633">
        <v>1</v>
      </c>
      <c r="N1633">
        <v>8549</v>
      </c>
      <c r="O1633" t="s">
        <v>5801</v>
      </c>
      <c r="P1633">
        <v>-23952</v>
      </c>
      <c r="Q1633" t="s">
        <v>5802</v>
      </c>
      <c r="R1633" t="s">
        <v>5803</v>
      </c>
      <c r="S1633" t="s">
        <v>32247</v>
      </c>
      <c r="T1633">
        <v>7.3374270299014499E-2</v>
      </c>
      <c r="U1633">
        <v>0.603102917160658</v>
      </c>
      <c r="V1633">
        <v>26.055772906711301</v>
      </c>
      <c r="W1633">
        <v>0.73420570613580904</v>
      </c>
      <c r="X1633">
        <v>0.95159051474143896</v>
      </c>
      <c r="Y1633">
        <v>-4.0974182789671E-2</v>
      </c>
      <c r="Z1633">
        <v>0.203350924423461</v>
      </c>
      <c r="AA1633">
        <v>0.72610664078822296</v>
      </c>
      <c r="AB1633">
        <v>25.092298802384899</v>
      </c>
      <c r="AC1633">
        <v>0.32081866871113202</v>
      </c>
      <c r="AD1633">
        <v>0.68773325147593101</v>
      </c>
      <c r="AE1633">
        <v>-1.0409741386709901</v>
      </c>
      <c r="AF1633">
        <v>1.3497623430991999E-2</v>
      </c>
      <c r="AG1633">
        <v>0.476038960109122</v>
      </c>
      <c r="AH1633">
        <v>26.055772906711301</v>
      </c>
      <c r="AI1633">
        <v>0.91725052871964496</v>
      </c>
      <c r="AJ1633">
        <v>0.98621344597861504</v>
      </c>
      <c r="AK1633">
        <v>0.82778124850674994</v>
      </c>
    </row>
    <row r="1634" spans="1:37" x14ac:dyDescent="0.2">
      <c r="A1634" t="s">
        <v>5161</v>
      </c>
      <c r="B1634">
        <v>71692394</v>
      </c>
      <c r="C1634">
        <v>71692542</v>
      </c>
      <c r="D1634">
        <v>149</v>
      </c>
      <c r="E1634" t="s">
        <v>5804</v>
      </c>
      <c r="F1634">
        <v>0</v>
      </c>
      <c r="G1634" t="s">
        <v>5805</v>
      </c>
      <c r="H1634" t="s">
        <v>31032</v>
      </c>
      <c r="I1634">
        <v>12</v>
      </c>
      <c r="J1634">
        <v>71689624</v>
      </c>
      <c r="K1634">
        <v>71698994</v>
      </c>
      <c r="L1634">
        <v>9371</v>
      </c>
      <c r="M1634">
        <v>1</v>
      </c>
      <c r="N1634">
        <v>55266</v>
      </c>
      <c r="O1634" t="s">
        <v>5806</v>
      </c>
      <c r="P1634">
        <v>2770</v>
      </c>
      <c r="Q1634" t="s">
        <v>5807</v>
      </c>
      <c r="R1634" t="s">
        <v>5808</v>
      </c>
      <c r="S1634" t="s">
        <v>32248</v>
      </c>
      <c r="T1634">
        <v>0.92491960599920797</v>
      </c>
      <c r="U1634">
        <v>1</v>
      </c>
      <c r="V1634">
        <v>0.55683249530199297</v>
      </c>
      <c r="W1634">
        <v>0.69862094379251904</v>
      </c>
      <c r="X1634">
        <v>0.95159051474143896</v>
      </c>
      <c r="Y1634">
        <v>0.38505100986124102</v>
      </c>
      <c r="Z1634">
        <v>0.83308452972576497</v>
      </c>
      <c r="AA1634">
        <v>0.96219119884572901</v>
      </c>
      <c r="AB1634">
        <v>0.527105588487909</v>
      </c>
      <c r="AC1634">
        <v>0.75589138301397396</v>
      </c>
      <c r="AD1634">
        <v>0.88190495780358003</v>
      </c>
      <c r="AE1634">
        <v>0.24718867311381601</v>
      </c>
      <c r="AF1634">
        <v>0.99104560712434697</v>
      </c>
      <c r="AG1634">
        <v>1</v>
      </c>
      <c r="AH1634">
        <v>0.30043607516987503</v>
      </c>
      <c r="AI1634">
        <v>0.72800119856420697</v>
      </c>
      <c r="AJ1634">
        <v>0.89410417187345703</v>
      </c>
      <c r="AK1634">
        <v>0.34141710038568002</v>
      </c>
    </row>
    <row r="1635" spans="1:37" x14ac:dyDescent="0.2">
      <c r="A1635" t="s">
        <v>5161</v>
      </c>
      <c r="B1635">
        <v>73550132</v>
      </c>
      <c r="C1635">
        <v>73550258</v>
      </c>
      <c r="D1635">
        <v>127</v>
      </c>
      <c r="E1635" t="s">
        <v>5809</v>
      </c>
      <c r="F1635">
        <v>1</v>
      </c>
      <c r="G1635" t="s">
        <v>5810</v>
      </c>
      <c r="H1635" t="s">
        <v>31000</v>
      </c>
      <c r="I1635">
        <v>12</v>
      </c>
      <c r="J1635">
        <v>73758657</v>
      </c>
      <c r="K1635">
        <v>73846188</v>
      </c>
      <c r="L1635">
        <v>87532</v>
      </c>
      <c r="M1635">
        <v>1</v>
      </c>
      <c r="N1635">
        <v>105369840</v>
      </c>
      <c r="O1635" t="s">
        <v>5811</v>
      </c>
      <c r="P1635">
        <v>-208399</v>
      </c>
      <c r="Q1635" t="s">
        <v>40</v>
      </c>
      <c r="R1635" t="s">
        <v>5812</v>
      </c>
      <c r="S1635" t="s">
        <v>32249</v>
      </c>
      <c r="T1635">
        <v>0.98868588635365995</v>
      </c>
      <c r="U1635">
        <v>1</v>
      </c>
      <c r="V1635">
        <v>-5.6463791792300898E-2</v>
      </c>
      <c r="W1635">
        <v>0.48958943902586799</v>
      </c>
      <c r="X1635">
        <v>0.78363289935355196</v>
      </c>
      <c r="Y1635">
        <v>-7.0090877309071806E-2</v>
      </c>
      <c r="Z1635">
        <v>0.50599356514234595</v>
      </c>
      <c r="AA1635">
        <v>0.84521697243271998</v>
      </c>
      <c r="AB1635">
        <v>-0.42107610425182501</v>
      </c>
      <c r="AC1635">
        <v>0.23589060098800299</v>
      </c>
      <c r="AD1635">
        <v>0.68253123924728298</v>
      </c>
      <c r="AE1635">
        <v>-0.38635812094100402</v>
      </c>
      <c r="AF1635">
        <v>0.43066813047255498</v>
      </c>
      <c r="AG1635">
        <v>0.80674443595273604</v>
      </c>
      <c r="AH1635">
        <v>0.31614133192203597</v>
      </c>
      <c r="AI1635">
        <v>0.86817277924418701</v>
      </c>
      <c r="AJ1635">
        <v>0.98188316820960198</v>
      </c>
      <c r="AK1635">
        <v>0.235899668134224</v>
      </c>
    </row>
    <row r="1636" spans="1:37" x14ac:dyDescent="0.2">
      <c r="A1636" t="s">
        <v>5161</v>
      </c>
      <c r="B1636">
        <v>74508106</v>
      </c>
      <c r="C1636">
        <v>74508257</v>
      </c>
      <c r="D1636">
        <v>152</v>
      </c>
      <c r="E1636" t="s">
        <v>5813</v>
      </c>
      <c r="F1636">
        <v>3</v>
      </c>
      <c r="G1636" t="s">
        <v>5814</v>
      </c>
      <c r="H1636" t="s">
        <v>31000</v>
      </c>
      <c r="I1636">
        <v>12</v>
      </c>
      <c r="J1636">
        <v>74537835</v>
      </c>
      <c r="K1636">
        <v>74545430</v>
      </c>
      <c r="L1636">
        <v>7596</v>
      </c>
      <c r="M1636">
        <v>1</v>
      </c>
      <c r="N1636">
        <v>552889</v>
      </c>
      <c r="O1636" t="s">
        <v>5815</v>
      </c>
      <c r="P1636">
        <v>-29578</v>
      </c>
      <c r="Q1636" t="s">
        <v>5816</v>
      </c>
      <c r="R1636" t="s">
        <v>5817</v>
      </c>
      <c r="S1636" t="s">
        <v>32250</v>
      </c>
      <c r="T1636" t="s">
        <v>40</v>
      </c>
      <c r="U1636" t="s">
        <v>40</v>
      </c>
      <c r="V1636">
        <v>0</v>
      </c>
      <c r="W1636">
        <v>0.123414495547065</v>
      </c>
      <c r="X1636">
        <v>0.704072456322962</v>
      </c>
      <c r="Y1636">
        <v>24.450808257232101</v>
      </c>
      <c r="Z1636">
        <v>0.48464167878831399</v>
      </c>
      <c r="AA1636">
        <v>0.84435025072159198</v>
      </c>
      <c r="AB1636">
        <v>22.571221831737201</v>
      </c>
      <c r="AC1636">
        <v>0.27780950890804001</v>
      </c>
      <c r="AD1636">
        <v>0.68253123924728298</v>
      </c>
      <c r="AE1636">
        <v>23.450808320146201</v>
      </c>
      <c r="AF1636">
        <v>0.501741946288212</v>
      </c>
      <c r="AG1636">
        <v>0.80674443595273604</v>
      </c>
      <c r="AH1636">
        <v>-22.534695961648101</v>
      </c>
      <c r="AI1636">
        <v>3.6185182304427702E-2</v>
      </c>
      <c r="AJ1636">
        <v>0.78121606160956403</v>
      </c>
      <c r="AK1636">
        <v>24.450808257232101</v>
      </c>
    </row>
    <row r="1637" spans="1:37" x14ac:dyDescent="0.2">
      <c r="A1637" t="s">
        <v>5161</v>
      </c>
      <c r="B1637">
        <v>74578644</v>
      </c>
      <c r="C1637">
        <v>74578795</v>
      </c>
      <c r="D1637">
        <v>152</v>
      </c>
      <c r="E1637" t="s">
        <v>5818</v>
      </c>
      <c r="F1637">
        <v>1</v>
      </c>
      <c r="G1637" t="s">
        <v>5819</v>
      </c>
      <c r="H1637" t="s">
        <v>31000</v>
      </c>
      <c r="I1637">
        <v>12</v>
      </c>
      <c r="J1637">
        <v>74537835</v>
      </c>
      <c r="K1637">
        <v>74545430</v>
      </c>
      <c r="L1637">
        <v>7596</v>
      </c>
      <c r="M1637">
        <v>1</v>
      </c>
      <c r="N1637">
        <v>552889</v>
      </c>
      <c r="O1637" t="s">
        <v>5815</v>
      </c>
      <c r="P1637">
        <v>40809</v>
      </c>
      <c r="Q1637" t="s">
        <v>5816</v>
      </c>
      <c r="R1637" t="s">
        <v>5817</v>
      </c>
      <c r="S1637" t="s">
        <v>32250</v>
      </c>
      <c r="T1637">
        <v>0.506551998792793</v>
      </c>
      <c r="U1637">
        <v>0.78288571403930396</v>
      </c>
      <c r="V1637">
        <v>2.3499157178850298</v>
      </c>
      <c r="W1637">
        <v>0.92840768905355797</v>
      </c>
      <c r="X1637">
        <v>0.95159051474143896</v>
      </c>
      <c r="Y1637">
        <v>1.7716718989434901</v>
      </c>
      <c r="Z1637">
        <v>0.45710774983416202</v>
      </c>
      <c r="AA1637">
        <v>0.84435025072159198</v>
      </c>
      <c r="AB1637">
        <v>2.3851636189948202</v>
      </c>
      <c r="AC1637">
        <v>0.34006762341144098</v>
      </c>
      <c r="AD1637">
        <v>0.720344109851215</v>
      </c>
      <c r="AE1637">
        <v>0.77167192474523705</v>
      </c>
      <c r="AF1637">
        <v>0.73123338343369804</v>
      </c>
      <c r="AG1637">
        <v>0.86437216336234302</v>
      </c>
      <c r="AH1637">
        <v>0.73193157532559605</v>
      </c>
      <c r="AI1637">
        <v>0.60044139461188495</v>
      </c>
      <c r="AJ1637">
        <v>0.78491624961973305</v>
      </c>
      <c r="AK1637">
        <v>2.64042729288703</v>
      </c>
    </row>
    <row r="1638" spans="1:37" x14ac:dyDescent="0.2">
      <c r="A1638" t="s">
        <v>5161</v>
      </c>
      <c r="B1638">
        <v>74875464</v>
      </c>
      <c r="C1638">
        <v>74875638</v>
      </c>
      <c r="D1638">
        <v>175</v>
      </c>
      <c r="E1638" t="s">
        <v>5820</v>
      </c>
      <c r="F1638">
        <v>2</v>
      </c>
      <c r="G1638" t="s">
        <v>5821</v>
      </c>
      <c r="H1638" t="s">
        <v>31000</v>
      </c>
      <c r="I1638">
        <v>12</v>
      </c>
      <c r="J1638">
        <v>75048229</v>
      </c>
      <c r="K1638">
        <v>75050927</v>
      </c>
      <c r="L1638">
        <v>2699</v>
      </c>
      <c r="M1638">
        <v>2</v>
      </c>
      <c r="N1638">
        <v>3747</v>
      </c>
      <c r="O1638" t="s">
        <v>5822</v>
      </c>
      <c r="P1638">
        <v>175289</v>
      </c>
      <c r="Q1638" t="s">
        <v>5823</v>
      </c>
      <c r="R1638" t="s">
        <v>5824</v>
      </c>
      <c r="S1638" t="s">
        <v>32251</v>
      </c>
      <c r="T1638">
        <v>0.11773278790704</v>
      </c>
      <c r="U1638">
        <v>0.603102917160658</v>
      </c>
      <c r="V1638">
        <v>-2.8878388901251202</v>
      </c>
      <c r="W1638">
        <v>0.83553089073937903</v>
      </c>
      <c r="X1638">
        <v>0.95159051474143896</v>
      </c>
      <c r="Y1638">
        <v>2.00340445484679E-2</v>
      </c>
      <c r="Z1638">
        <v>6.0898586874920002E-2</v>
      </c>
      <c r="AA1638">
        <v>0.72610664078822296</v>
      </c>
      <c r="AB1638">
        <v>-2.2140273641310002</v>
      </c>
      <c r="AC1638">
        <v>0.686260438202137</v>
      </c>
      <c r="AD1638">
        <v>0.87989882095915395</v>
      </c>
      <c r="AE1638">
        <v>-0.33770282366468002</v>
      </c>
      <c r="AF1638">
        <v>0.29332864743439602</v>
      </c>
      <c r="AG1638">
        <v>0.70473078222419605</v>
      </c>
      <c r="AH1638">
        <v>-2.3048744841256399</v>
      </c>
      <c r="AI1638">
        <v>0.99036332237559799</v>
      </c>
      <c r="AJ1638">
        <v>0.99368273668997198</v>
      </c>
      <c r="AK1638">
        <v>0.33324109792872703</v>
      </c>
    </row>
    <row r="1639" spans="1:37" x14ac:dyDescent="0.2">
      <c r="A1639" t="s">
        <v>5161</v>
      </c>
      <c r="B1639">
        <v>74875638</v>
      </c>
      <c r="C1639">
        <v>74875812</v>
      </c>
      <c r="D1639">
        <v>175</v>
      </c>
      <c r="E1639" t="s">
        <v>5825</v>
      </c>
      <c r="F1639">
        <v>2</v>
      </c>
      <c r="G1639" t="s">
        <v>5826</v>
      </c>
      <c r="H1639" t="s">
        <v>31000</v>
      </c>
      <c r="I1639">
        <v>12</v>
      </c>
      <c r="J1639">
        <v>75048229</v>
      </c>
      <c r="K1639">
        <v>75050927</v>
      </c>
      <c r="L1639">
        <v>2699</v>
      </c>
      <c r="M1639">
        <v>2</v>
      </c>
      <c r="N1639">
        <v>3747</v>
      </c>
      <c r="O1639" t="s">
        <v>5822</v>
      </c>
      <c r="P1639">
        <v>175115</v>
      </c>
      <c r="Q1639" t="s">
        <v>5823</v>
      </c>
      <c r="R1639" t="s">
        <v>5824</v>
      </c>
      <c r="S1639" t="s">
        <v>32251</v>
      </c>
      <c r="T1639">
        <v>0.11773278790704</v>
      </c>
      <c r="U1639">
        <v>0.603102917160658</v>
      </c>
      <c r="V1639">
        <v>-2.76687474132987</v>
      </c>
      <c r="W1639">
        <v>0.83553089073937903</v>
      </c>
      <c r="X1639">
        <v>0.95159051474143896</v>
      </c>
      <c r="Y1639">
        <v>-0.22844334901174099</v>
      </c>
      <c r="Z1639">
        <v>6.4262329664892801E-2</v>
      </c>
      <c r="AA1639">
        <v>0.72610664078822296</v>
      </c>
      <c r="AB1639">
        <v>-2.09306321533575</v>
      </c>
      <c r="AC1639">
        <v>0.686260438202137</v>
      </c>
      <c r="AD1639">
        <v>0.87989882095915395</v>
      </c>
      <c r="AE1639">
        <v>-0.49190350701123697</v>
      </c>
      <c r="AF1639">
        <v>0.29332864743439602</v>
      </c>
      <c r="AG1639">
        <v>0.70473078222419605</v>
      </c>
      <c r="AH1639">
        <v>-2.2106124872772801</v>
      </c>
      <c r="AI1639">
        <v>0.99036332237559799</v>
      </c>
      <c r="AJ1639">
        <v>0.99368273668997198</v>
      </c>
      <c r="AK1639">
        <v>8.4763704368518697E-2</v>
      </c>
    </row>
    <row r="1640" spans="1:37" x14ac:dyDescent="0.2">
      <c r="A1640" t="s">
        <v>5161</v>
      </c>
      <c r="B1640">
        <v>81865643</v>
      </c>
      <c r="C1640">
        <v>81865731</v>
      </c>
      <c r="D1640">
        <v>89</v>
      </c>
      <c r="E1640" t="s">
        <v>5827</v>
      </c>
      <c r="F1640">
        <v>1</v>
      </c>
      <c r="G1640" t="s">
        <v>5828</v>
      </c>
      <c r="H1640" t="s">
        <v>31000</v>
      </c>
      <c r="I1640">
        <v>12</v>
      </c>
      <c r="J1640">
        <v>81953719</v>
      </c>
      <c r="K1640">
        <v>81993136</v>
      </c>
      <c r="L1640">
        <v>39418</v>
      </c>
      <c r="M1640">
        <v>1</v>
      </c>
      <c r="N1640">
        <v>101928449</v>
      </c>
      <c r="O1640" t="s">
        <v>5829</v>
      </c>
      <c r="P1640">
        <v>-87988</v>
      </c>
      <c r="Q1640" t="s">
        <v>5830</v>
      </c>
      <c r="R1640" t="s">
        <v>5831</v>
      </c>
      <c r="S1640" t="s">
        <v>32252</v>
      </c>
      <c r="T1640">
        <v>8.5797137949573096E-2</v>
      </c>
      <c r="U1640">
        <v>0.603102917160658</v>
      </c>
      <c r="V1640">
        <v>1.88985261313973</v>
      </c>
      <c r="W1640">
        <v>0.13908311617253399</v>
      </c>
      <c r="X1640">
        <v>0.704072456322962</v>
      </c>
      <c r="Y1640">
        <v>1.4264073824049901</v>
      </c>
      <c r="Z1640">
        <v>0.12192773393718601</v>
      </c>
      <c r="AA1640">
        <v>0.72610664078822296</v>
      </c>
      <c r="AB1640">
        <v>1.47067379626001</v>
      </c>
      <c r="AC1640">
        <v>0.21687243883103799</v>
      </c>
      <c r="AD1640">
        <v>0.68253123924728298</v>
      </c>
      <c r="AE1640">
        <v>1.1992136075376201</v>
      </c>
      <c r="AF1640">
        <v>0.12672879474075099</v>
      </c>
      <c r="AG1640">
        <v>0.68151250837662902</v>
      </c>
      <c r="AH1640">
        <v>1.4312203075335499</v>
      </c>
      <c r="AI1640">
        <v>0.180028706081312</v>
      </c>
      <c r="AJ1640">
        <v>0.78121606160956403</v>
      </c>
      <c r="AK1640">
        <v>0.93154189862497305</v>
      </c>
    </row>
    <row r="1641" spans="1:37" x14ac:dyDescent="0.2">
      <c r="A1641" t="s">
        <v>5161</v>
      </c>
      <c r="B1641">
        <v>81865790</v>
      </c>
      <c r="C1641">
        <v>81865959</v>
      </c>
      <c r="D1641">
        <v>170</v>
      </c>
      <c r="E1641" t="s">
        <v>5832</v>
      </c>
      <c r="F1641">
        <v>1</v>
      </c>
      <c r="G1641" t="s">
        <v>5833</v>
      </c>
      <c r="H1641" t="s">
        <v>31000</v>
      </c>
      <c r="I1641">
        <v>12</v>
      </c>
      <c r="J1641">
        <v>81953719</v>
      </c>
      <c r="K1641">
        <v>81993136</v>
      </c>
      <c r="L1641">
        <v>39418</v>
      </c>
      <c r="M1641">
        <v>1</v>
      </c>
      <c r="N1641">
        <v>101928449</v>
      </c>
      <c r="O1641" t="s">
        <v>5829</v>
      </c>
      <c r="P1641">
        <v>-87760</v>
      </c>
      <c r="Q1641" t="s">
        <v>5830</v>
      </c>
      <c r="R1641" t="s">
        <v>5831</v>
      </c>
      <c r="S1641" t="s">
        <v>32252</v>
      </c>
      <c r="T1641">
        <v>8.5797137949573096E-2</v>
      </c>
      <c r="U1641">
        <v>0.603102917160658</v>
      </c>
      <c r="V1641">
        <v>1.88985261313973</v>
      </c>
      <c r="W1641">
        <v>0.13908311617253399</v>
      </c>
      <c r="X1641">
        <v>0.704072456322962</v>
      </c>
      <c r="Y1641">
        <v>1.4264073824049901</v>
      </c>
      <c r="Z1641">
        <v>0.12192773393718601</v>
      </c>
      <c r="AA1641">
        <v>0.72610664078822296</v>
      </c>
      <c r="AB1641">
        <v>1.47067379626001</v>
      </c>
      <c r="AC1641">
        <v>0.21687243883103799</v>
      </c>
      <c r="AD1641">
        <v>0.68253123924728298</v>
      </c>
      <c r="AE1641">
        <v>1.1992136075376201</v>
      </c>
      <c r="AF1641">
        <v>0.12672879474075099</v>
      </c>
      <c r="AG1641">
        <v>0.68151250837662902</v>
      </c>
      <c r="AH1641">
        <v>1.4312203075335499</v>
      </c>
      <c r="AI1641">
        <v>0.180028706081312</v>
      </c>
      <c r="AJ1641">
        <v>0.78121606160956403</v>
      </c>
      <c r="AK1641">
        <v>0.93154189862497305</v>
      </c>
    </row>
    <row r="1642" spans="1:37" x14ac:dyDescent="0.2">
      <c r="A1642" t="s">
        <v>5161</v>
      </c>
      <c r="B1642">
        <v>83696253</v>
      </c>
      <c r="C1642">
        <v>83696521</v>
      </c>
      <c r="D1642">
        <v>269</v>
      </c>
      <c r="E1642" t="s">
        <v>5834</v>
      </c>
      <c r="F1642">
        <v>13</v>
      </c>
      <c r="G1642" t="s">
        <v>5835</v>
      </c>
      <c r="H1642" t="s">
        <v>31000</v>
      </c>
      <c r="I1642">
        <v>12</v>
      </c>
      <c r="J1642">
        <v>83456715</v>
      </c>
      <c r="K1642">
        <v>83472519</v>
      </c>
      <c r="L1642">
        <v>15805</v>
      </c>
      <c r="M1642">
        <v>2</v>
      </c>
      <c r="N1642">
        <v>105369874</v>
      </c>
      <c r="O1642" t="s">
        <v>5836</v>
      </c>
      <c r="P1642">
        <v>-223734</v>
      </c>
      <c r="Q1642" t="s">
        <v>40</v>
      </c>
      <c r="R1642" t="s">
        <v>5837</v>
      </c>
      <c r="S1642" t="s">
        <v>32253</v>
      </c>
      <c r="T1642">
        <v>0.152084254673993</v>
      </c>
      <c r="U1642">
        <v>0.603102917160658</v>
      </c>
      <c r="V1642">
        <v>25.155682677849999</v>
      </c>
      <c r="W1642">
        <v>0.123414495547065</v>
      </c>
      <c r="X1642">
        <v>0.704072456322962</v>
      </c>
      <c r="Y1642">
        <v>25.229683257363899</v>
      </c>
      <c r="Z1642">
        <v>0.306975110376564</v>
      </c>
      <c r="AA1642">
        <v>0.72610664078822296</v>
      </c>
      <c r="AB1642">
        <v>24.192208590542698</v>
      </c>
      <c r="AC1642">
        <v>0.27780950890804001</v>
      </c>
      <c r="AD1642">
        <v>0.68253123924728298</v>
      </c>
      <c r="AE1642">
        <v>24.229683294031499</v>
      </c>
      <c r="AF1642">
        <v>4.6407610929182198E-2</v>
      </c>
      <c r="AG1642">
        <v>0.476038960109122</v>
      </c>
      <c r="AH1642">
        <v>25.155682677849999</v>
      </c>
      <c r="AI1642">
        <v>3.6185182304427702E-2</v>
      </c>
      <c r="AJ1642">
        <v>0.78121606160956403</v>
      </c>
      <c r="AK1642">
        <v>25.229683257363899</v>
      </c>
    </row>
    <row r="1643" spans="1:37" x14ac:dyDescent="0.2">
      <c r="A1643" t="s">
        <v>5161</v>
      </c>
      <c r="B1643">
        <v>84976142</v>
      </c>
      <c r="C1643">
        <v>84976342</v>
      </c>
      <c r="D1643">
        <v>201</v>
      </c>
      <c r="E1643" t="s">
        <v>5838</v>
      </c>
      <c r="F1643">
        <v>2</v>
      </c>
      <c r="G1643" t="s">
        <v>5839</v>
      </c>
      <c r="H1643" t="s">
        <v>31000</v>
      </c>
      <c r="I1643">
        <v>12</v>
      </c>
      <c r="J1643">
        <v>84986786</v>
      </c>
      <c r="K1643">
        <v>84992657</v>
      </c>
      <c r="L1643">
        <v>5872</v>
      </c>
      <c r="M1643">
        <v>1</v>
      </c>
      <c r="N1643">
        <v>102724680</v>
      </c>
      <c r="O1643" t="s">
        <v>5840</v>
      </c>
      <c r="P1643">
        <v>-10444</v>
      </c>
      <c r="Q1643" t="s">
        <v>40</v>
      </c>
      <c r="R1643" t="s">
        <v>5841</v>
      </c>
      <c r="S1643" t="s">
        <v>32254</v>
      </c>
      <c r="T1643">
        <v>0.152084254673993</v>
      </c>
      <c r="U1643">
        <v>0.603102917160658</v>
      </c>
      <c r="V1643">
        <v>25.293838230326799</v>
      </c>
      <c r="W1643">
        <v>0.94541066367716797</v>
      </c>
      <c r="X1643">
        <v>0.95159051474143896</v>
      </c>
      <c r="Y1643">
        <v>-0.93355561483640304</v>
      </c>
      <c r="Z1643">
        <v>0.306975110376564</v>
      </c>
      <c r="AA1643">
        <v>0.72610664078822296</v>
      </c>
      <c r="AB1643">
        <v>24.330364139671101</v>
      </c>
      <c r="AC1643">
        <v>0.71753805159658501</v>
      </c>
      <c r="AD1643">
        <v>0.87989882095915395</v>
      </c>
      <c r="AE1643">
        <v>-1.93355550448073</v>
      </c>
      <c r="AF1643">
        <v>4.6407610929182198E-2</v>
      </c>
      <c r="AG1643">
        <v>0.476038960109122</v>
      </c>
      <c r="AH1643">
        <v>25.293838230326799</v>
      </c>
      <c r="AI1643">
        <v>0.59609816080359102</v>
      </c>
      <c r="AJ1643">
        <v>0.78121606160956403</v>
      </c>
      <c r="AK1643">
        <v>-6.4800195844738298E-2</v>
      </c>
    </row>
    <row r="1644" spans="1:37" x14ac:dyDescent="0.2">
      <c r="A1644" t="s">
        <v>5161</v>
      </c>
      <c r="B1644">
        <v>84976342</v>
      </c>
      <c r="C1644">
        <v>84976542</v>
      </c>
      <c r="D1644">
        <v>201</v>
      </c>
      <c r="E1644" t="s">
        <v>5842</v>
      </c>
      <c r="F1644">
        <v>1</v>
      </c>
      <c r="G1644" t="s">
        <v>5843</v>
      </c>
      <c r="H1644" t="s">
        <v>31000</v>
      </c>
      <c r="I1644">
        <v>12</v>
      </c>
      <c r="J1644">
        <v>84986786</v>
      </c>
      <c r="K1644">
        <v>84992657</v>
      </c>
      <c r="L1644">
        <v>5872</v>
      </c>
      <c r="M1644">
        <v>1</v>
      </c>
      <c r="N1644">
        <v>102724680</v>
      </c>
      <c r="O1644" t="s">
        <v>5840</v>
      </c>
      <c r="P1644">
        <v>-10244</v>
      </c>
      <c r="Q1644" t="s">
        <v>40</v>
      </c>
      <c r="R1644" t="s">
        <v>5841</v>
      </c>
      <c r="S1644" t="s">
        <v>32254</v>
      </c>
      <c r="T1644">
        <v>0.152084254673993</v>
      </c>
      <c r="U1644">
        <v>0.603102917160658</v>
      </c>
      <c r="V1644">
        <v>25.180612619492301</v>
      </c>
      <c r="W1644">
        <v>0.94541066367716797</v>
      </c>
      <c r="X1644">
        <v>0.95159051474143896</v>
      </c>
      <c r="Y1644">
        <v>-1.3485930773300201</v>
      </c>
      <c r="Z1644">
        <v>0.306975110376564</v>
      </c>
      <c r="AA1644">
        <v>0.72610664078822296</v>
      </c>
      <c r="AB1644">
        <v>24.217138531556898</v>
      </c>
      <c r="AC1644">
        <v>0.71753805159658501</v>
      </c>
      <c r="AD1644">
        <v>0.87989882095915395</v>
      </c>
      <c r="AE1644">
        <v>-2.3485929301891302</v>
      </c>
      <c r="AF1644">
        <v>4.6407610929182198E-2</v>
      </c>
      <c r="AG1644">
        <v>0.476038960109122</v>
      </c>
      <c r="AH1644">
        <v>25.180612619492301</v>
      </c>
      <c r="AI1644">
        <v>0.59609816080359102</v>
      </c>
      <c r="AJ1644">
        <v>0.78121606160956403</v>
      </c>
      <c r="AK1644">
        <v>-0.47983765833835801</v>
      </c>
    </row>
    <row r="1645" spans="1:37" x14ac:dyDescent="0.2">
      <c r="A1645" t="s">
        <v>5161</v>
      </c>
      <c r="B1645">
        <v>85485489</v>
      </c>
      <c r="C1645">
        <v>85485774</v>
      </c>
      <c r="D1645">
        <v>286</v>
      </c>
      <c r="E1645" t="s">
        <v>5844</v>
      </c>
      <c r="F1645">
        <v>3</v>
      </c>
      <c r="G1645" t="s">
        <v>5845</v>
      </c>
      <c r="H1645" t="s">
        <v>31000</v>
      </c>
      <c r="I1645">
        <v>12</v>
      </c>
      <c r="J1645">
        <v>85318060</v>
      </c>
      <c r="K1645">
        <v>85342912</v>
      </c>
      <c r="L1645">
        <v>24853</v>
      </c>
      <c r="M1645">
        <v>1</v>
      </c>
      <c r="N1645">
        <v>105369876</v>
      </c>
      <c r="O1645" t="s">
        <v>5846</v>
      </c>
      <c r="P1645">
        <v>167429</v>
      </c>
      <c r="Q1645" t="s">
        <v>40</v>
      </c>
      <c r="R1645" t="s">
        <v>5847</v>
      </c>
      <c r="S1645" t="s">
        <v>32255</v>
      </c>
      <c r="T1645" t="s">
        <v>40</v>
      </c>
      <c r="U1645" t="s">
        <v>40</v>
      </c>
      <c r="V1645">
        <v>0</v>
      </c>
      <c r="W1645">
        <v>0.89107655920673101</v>
      </c>
      <c r="X1645">
        <v>0.95159051474143896</v>
      </c>
      <c r="Y1645">
        <v>0.31727958491479802</v>
      </c>
      <c r="Z1645">
        <v>0.48464167878831399</v>
      </c>
      <c r="AA1645">
        <v>0.84435025072159198</v>
      </c>
      <c r="AB1645">
        <v>22.872445223881499</v>
      </c>
      <c r="AC1645">
        <v>0.75388744886274095</v>
      </c>
      <c r="AD1645">
        <v>0.87989882095915395</v>
      </c>
      <c r="AE1645">
        <v>-0.68272032615792</v>
      </c>
      <c r="AF1645">
        <v>0.501741946288212</v>
      </c>
      <c r="AG1645">
        <v>0.80674443595273604</v>
      </c>
      <c r="AH1645">
        <v>-22.835919352673901</v>
      </c>
      <c r="AI1645">
        <v>0.56157887380500204</v>
      </c>
      <c r="AJ1645">
        <v>0.78121606160956403</v>
      </c>
      <c r="AK1645">
        <v>1.1860349601048601</v>
      </c>
    </row>
    <row r="1646" spans="1:37" x14ac:dyDescent="0.2">
      <c r="A1646" t="s">
        <v>5161</v>
      </c>
      <c r="B1646">
        <v>86296360</v>
      </c>
      <c r="C1646">
        <v>86296504</v>
      </c>
      <c r="D1646">
        <v>145</v>
      </c>
      <c r="E1646" t="s">
        <v>5848</v>
      </c>
      <c r="F1646">
        <v>9</v>
      </c>
      <c r="G1646" t="s">
        <v>5849</v>
      </c>
      <c r="H1646" t="s">
        <v>32256</v>
      </c>
      <c r="I1646">
        <v>12</v>
      </c>
      <c r="J1646">
        <v>86011800</v>
      </c>
      <c r="K1646">
        <v>86256414</v>
      </c>
      <c r="L1646">
        <v>244615</v>
      </c>
      <c r="M1646">
        <v>2</v>
      </c>
      <c r="N1646">
        <v>25834</v>
      </c>
      <c r="O1646" t="s">
        <v>5850</v>
      </c>
      <c r="P1646">
        <v>-39946</v>
      </c>
      <c r="Q1646" t="s">
        <v>5851</v>
      </c>
      <c r="R1646" t="s">
        <v>5852</v>
      </c>
      <c r="S1646" t="s">
        <v>32257</v>
      </c>
      <c r="T1646">
        <v>0.17308923567461099</v>
      </c>
      <c r="U1646">
        <v>0.603102917160658</v>
      </c>
      <c r="V1646">
        <v>-24.381654145017599</v>
      </c>
      <c r="W1646">
        <v>0.20525741147413201</v>
      </c>
      <c r="X1646">
        <v>0.704072456322962</v>
      </c>
      <c r="Y1646">
        <v>-24.250409618025301</v>
      </c>
      <c r="Z1646">
        <v>5.50355599158565E-2</v>
      </c>
      <c r="AA1646">
        <v>0.72610664078822296</v>
      </c>
      <c r="AB1646">
        <v>-24.381654145017599</v>
      </c>
      <c r="AC1646">
        <v>7.0489011448141195E-2</v>
      </c>
      <c r="AD1646">
        <v>0.57684129297949804</v>
      </c>
      <c r="AE1646">
        <v>-24.250409618025301</v>
      </c>
      <c r="AF1646">
        <v>0.32549523997010099</v>
      </c>
      <c r="AG1646">
        <v>0.70473078222419605</v>
      </c>
      <c r="AH1646">
        <v>-23.452043532626199</v>
      </c>
      <c r="AI1646">
        <v>0.35038410267202102</v>
      </c>
      <c r="AJ1646">
        <v>0.78121606160956403</v>
      </c>
      <c r="AK1646">
        <v>-23.381654211020798</v>
      </c>
    </row>
    <row r="1647" spans="1:37" x14ac:dyDescent="0.2">
      <c r="A1647" t="s">
        <v>5161</v>
      </c>
      <c r="B1647">
        <v>86296504</v>
      </c>
      <c r="C1647">
        <v>86296648</v>
      </c>
      <c r="D1647">
        <v>145</v>
      </c>
      <c r="E1647" t="s">
        <v>5853</v>
      </c>
      <c r="F1647">
        <v>11</v>
      </c>
      <c r="G1647" t="s">
        <v>5854</v>
      </c>
      <c r="H1647" t="s">
        <v>32256</v>
      </c>
      <c r="I1647">
        <v>12</v>
      </c>
      <c r="J1647">
        <v>86011800</v>
      </c>
      <c r="K1647">
        <v>86256414</v>
      </c>
      <c r="L1647">
        <v>244615</v>
      </c>
      <c r="M1647">
        <v>2</v>
      </c>
      <c r="N1647">
        <v>25834</v>
      </c>
      <c r="O1647" t="s">
        <v>5850</v>
      </c>
      <c r="P1647">
        <v>-40090</v>
      </c>
      <c r="Q1647" t="s">
        <v>5851</v>
      </c>
      <c r="R1647" t="s">
        <v>5852</v>
      </c>
      <c r="S1647" t="s">
        <v>32257</v>
      </c>
      <c r="T1647">
        <v>0.17308923567461099</v>
      </c>
      <c r="U1647">
        <v>0.603102917160658</v>
      </c>
      <c r="V1647">
        <v>-24.381654145017599</v>
      </c>
      <c r="W1647">
        <v>0.20525741147413201</v>
      </c>
      <c r="X1647">
        <v>0.704072456322962</v>
      </c>
      <c r="Y1647">
        <v>-24.250409618025301</v>
      </c>
      <c r="Z1647">
        <v>5.50355599158565E-2</v>
      </c>
      <c r="AA1647">
        <v>0.72610664078822296</v>
      </c>
      <c r="AB1647">
        <v>-24.381654145017599</v>
      </c>
      <c r="AC1647">
        <v>7.0489011448141195E-2</v>
      </c>
      <c r="AD1647">
        <v>0.57684129297949804</v>
      </c>
      <c r="AE1647">
        <v>-24.250409618025301</v>
      </c>
      <c r="AF1647">
        <v>0.32549523997010099</v>
      </c>
      <c r="AG1647">
        <v>0.70473078222419605</v>
      </c>
      <c r="AH1647">
        <v>-23.452043532626199</v>
      </c>
      <c r="AI1647">
        <v>0.35038410267202102</v>
      </c>
      <c r="AJ1647">
        <v>0.78121606160956403</v>
      </c>
      <c r="AK1647">
        <v>-23.381654211020798</v>
      </c>
    </row>
    <row r="1648" spans="1:37" x14ac:dyDescent="0.2">
      <c r="A1648" t="s">
        <v>5161</v>
      </c>
      <c r="B1648">
        <v>88536900</v>
      </c>
      <c r="C1648">
        <v>88537024</v>
      </c>
      <c r="D1648">
        <v>125</v>
      </c>
      <c r="E1648" t="s">
        <v>5855</v>
      </c>
      <c r="F1648">
        <v>2</v>
      </c>
      <c r="G1648" t="s">
        <v>5856</v>
      </c>
      <c r="H1648" t="s">
        <v>31032</v>
      </c>
      <c r="I1648">
        <v>12</v>
      </c>
      <c r="J1648">
        <v>88492793</v>
      </c>
      <c r="K1648">
        <v>88534762</v>
      </c>
      <c r="L1648">
        <v>41970</v>
      </c>
      <c r="M1648">
        <v>2</v>
      </c>
      <c r="N1648">
        <v>4254</v>
      </c>
      <c r="O1648" t="s">
        <v>5857</v>
      </c>
      <c r="P1648">
        <v>-2138</v>
      </c>
      <c r="Q1648" t="s">
        <v>5858</v>
      </c>
      <c r="R1648" t="s">
        <v>5859</v>
      </c>
      <c r="S1648" t="s">
        <v>32258</v>
      </c>
      <c r="T1648">
        <v>0.10243581915424201</v>
      </c>
      <c r="U1648">
        <v>0.603102917160658</v>
      </c>
      <c r="V1648">
        <v>-1.79136218797875</v>
      </c>
      <c r="W1648">
        <v>0.85739061170441999</v>
      </c>
      <c r="X1648">
        <v>0.95159051474143896</v>
      </c>
      <c r="Y1648">
        <v>0.113781950571348</v>
      </c>
      <c r="Z1648">
        <v>9.3197263032526706E-2</v>
      </c>
      <c r="AA1648">
        <v>0.72610664078822296</v>
      </c>
      <c r="AB1648">
        <v>-1.3573264115694199</v>
      </c>
      <c r="AC1648">
        <v>1</v>
      </c>
      <c r="AD1648">
        <v>1</v>
      </c>
      <c r="AE1648">
        <v>-0.21585752088847501</v>
      </c>
      <c r="AF1648">
        <v>0.19343643083057999</v>
      </c>
      <c r="AG1648">
        <v>0.68151250837662902</v>
      </c>
      <c r="AH1648">
        <v>-1.3975158223409501</v>
      </c>
      <c r="AI1648">
        <v>0.76014497758090505</v>
      </c>
      <c r="AJ1648">
        <v>0.91410462510700996</v>
      </c>
      <c r="AK1648">
        <v>0.37023047865361702</v>
      </c>
    </row>
    <row r="1649" spans="1:37" x14ac:dyDescent="0.2">
      <c r="A1649" t="s">
        <v>5161</v>
      </c>
      <c r="B1649">
        <v>90537196</v>
      </c>
      <c r="C1649">
        <v>90537369</v>
      </c>
      <c r="D1649">
        <v>174</v>
      </c>
      <c r="E1649" t="s">
        <v>5861</v>
      </c>
      <c r="F1649">
        <v>3</v>
      </c>
      <c r="G1649" t="s">
        <v>5862</v>
      </c>
      <c r="H1649" t="s">
        <v>31000</v>
      </c>
      <c r="I1649">
        <v>12</v>
      </c>
      <c r="J1649">
        <v>90576402</v>
      </c>
      <c r="K1649">
        <v>90684224</v>
      </c>
      <c r="L1649">
        <v>107823</v>
      </c>
      <c r="M1649">
        <v>1</v>
      </c>
      <c r="N1649">
        <v>102724834</v>
      </c>
      <c r="O1649" t="s">
        <v>5863</v>
      </c>
      <c r="P1649">
        <v>-39033</v>
      </c>
      <c r="Q1649" t="s">
        <v>5864</v>
      </c>
      <c r="R1649" t="s">
        <v>5865</v>
      </c>
      <c r="S1649" t="s">
        <v>32259</v>
      </c>
      <c r="T1649">
        <v>0.29910708687459298</v>
      </c>
      <c r="U1649">
        <v>0.603102917160658</v>
      </c>
      <c r="V1649">
        <v>1.9826844121112699</v>
      </c>
      <c r="W1649">
        <v>0.11587011387811701</v>
      </c>
      <c r="X1649">
        <v>0.704072456322962</v>
      </c>
      <c r="Y1649">
        <v>2.4329027345014098</v>
      </c>
      <c r="Z1649">
        <v>0.24297631507204601</v>
      </c>
      <c r="AA1649">
        <v>0.72610664078822296</v>
      </c>
      <c r="AB1649">
        <v>1.7007204286886599</v>
      </c>
      <c r="AC1649">
        <v>0.124863670654244</v>
      </c>
      <c r="AD1649">
        <v>0.68253123924728298</v>
      </c>
      <c r="AE1649">
        <v>2.6319050143660898</v>
      </c>
      <c r="AF1649">
        <v>0.54534807164455901</v>
      </c>
      <c r="AG1649">
        <v>0.80674443595273604</v>
      </c>
      <c r="AH1649">
        <v>1.2017632287718401</v>
      </c>
      <c r="AI1649">
        <v>0.24817472599531801</v>
      </c>
      <c r="AJ1649">
        <v>0.78121606160956403</v>
      </c>
      <c r="AK1649">
        <v>0.54032921428615399</v>
      </c>
    </row>
    <row r="1650" spans="1:37" x14ac:dyDescent="0.2">
      <c r="A1650" t="s">
        <v>5161</v>
      </c>
      <c r="B1650">
        <v>90537369</v>
      </c>
      <c r="C1650">
        <v>90537542</v>
      </c>
      <c r="D1650">
        <v>174</v>
      </c>
      <c r="E1650" t="s">
        <v>5866</v>
      </c>
      <c r="F1650">
        <v>3</v>
      </c>
      <c r="G1650" t="s">
        <v>5867</v>
      </c>
      <c r="H1650" t="s">
        <v>31000</v>
      </c>
      <c r="I1650">
        <v>12</v>
      </c>
      <c r="J1650">
        <v>90576402</v>
      </c>
      <c r="K1650">
        <v>90684224</v>
      </c>
      <c r="L1650">
        <v>107823</v>
      </c>
      <c r="M1650">
        <v>1</v>
      </c>
      <c r="N1650">
        <v>102724834</v>
      </c>
      <c r="O1650" t="s">
        <v>5863</v>
      </c>
      <c r="P1650">
        <v>-38860</v>
      </c>
      <c r="Q1650" t="s">
        <v>5864</v>
      </c>
      <c r="R1650" t="s">
        <v>5865</v>
      </c>
      <c r="S1650" t="s">
        <v>32259</v>
      </c>
      <c r="T1650">
        <v>0.29910708687459298</v>
      </c>
      <c r="U1650">
        <v>0.603102917160658</v>
      </c>
      <c r="V1650">
        <v>1.9826844121112699</v>
      </c>
      <c r="W1650">
        <v>0.11587011387811701</v>
      </c>
      <c r="X1650">
        <v>0.704072456322962</v>
      </c>
      <c r="Y1650">
        <v>2.4329027345014098</v>
      </c>
      <c r="Z1650">
        <v>0.24297631507204601</v>
      </c>
      <c r="AA1650">
        <v>0.72610664078822296</v>
      </c>
      <c r="AB1650">
        <v>1.7007204286886599</v>
      </c>
      <c r="AC1650">
        <v>0.124863670654244</v>
      </c>
      <c r="AD1650">
        <v>0.68253123924728298</v>
      </c>
      <c r="AE1650">
        <v>2.6319050143660898</v>
      </c>
      <c r="AF1650">
        <v>0.54534807164455901</v>
      </c>
      <c r="AG1650">
        <v>0.80674443595273604</v>
      </c>
      <c r="AH1650">
        <v>1.2017632287718401</v>
      </c>
      <c r="AI1650">
        <v>0.24817472599531801</v>
      </c>
      <c r="AJ1650">
        <v>0.78121606160956403</v>
      </c>
      <c r="AK1650">
        <v>0.54032921428615399</v>
      </c>
    </row>
    <row r="1651" spans="1:37" x14ac:dyDescent="0.2">
      <c r="A1651" t="s">
        <v>5161</v>
      </c>
      <c r="B1651">
        <v>91740578</v>
      </c>
      <c r="C1651">
        <v>91740757</v>
      </c>
      <c r="D1651">
        <v>180</v>
      </c>
      <c r="E1651" t="s">
        <v>5868</v>
      </c>
      <c r="F1651">
        <v>0</v>
      </c>
      <c r="G1651" t="s">
        <v>5869</v>
      </c>
      <c r="H1651" t="s">
        <v>31000</v>
      </c>
      <c r="I1651">
        <v>12</v>
      </c>
      <c r="J1651">
        <v>91276241</v>
      </c>
      <c r="K1651">
        <v>91634227</v>
      </c>
      <c r="L1651">
        <v>357987</v>
      </c>
      <c r="M1651">
        <v>2</v>
      </c>
      <c r="N1651">
        <v>105369896</v>
      </c>
      <c r="O1651" t="s">
        <v>5870</v>
      </c>
      <c r="P1651">
        <v>-106351</v>
      </c>
      <c r="Q1651" t="s">
        <v>40</v>
      </c>
      <c r="R1651" t="s">
        <v>5871</v>
      </c>
      <c r="S1651" t="s">
        <v>32260</v>
      </c>
      <c r="T1651">
        <v>0.35387198439864398</v>
      </c>
      <c r="U1651">
        <v>0.603102917160658</v>
      </c>
      <c r="V1651">
        <v>-24.429835697548899</v>
      </c>
      <c r="W1651">
        <v>0.94541066367716797</v>
      </c>
      <c r="X1651">
        <v>0.95159051474143896</v>
      </c>
      <c r="Y1651">
        <v>-0.118528425354302</v>
      </c>
      <c r="Z1651">
        <v>0.65379035313853895</v>
      </c>
      <c r="AA1651">
        <v>0.84521697243271998</v>
      </c>
      <c r="AB1651">
        <v>-1.2872475780753501</v>
      </c>
      <c r="AC1651">
        <v>0.71753805159658501</v>
      </c>
      <c r="AD1651">
        <v>0.87989882095915395</v>
      </c>
      <c r="AE1651">
        <v>-1.1185283494528</v>
      </c>
      <c r="AF1651">
        <v>0.32549523997010099</v>
      </c>
      <c r="AG1651">
        <v>0.70473078222419605</v>
      </c>
      <c r="AH1651">
        <v>-24.316563230239002</v>
      </c>
      <c r="AI1651">
        <v>0.59609816080359102</v>
      </c>
      <c r="AJ1651">
        <v>0.78121606160956403</v>
      </c>
      <c r="AK1651">
        <v>0.75022698361165896</v>
      </c>
    </row>
    <row r="1652" spans="1:37" x14ac:dyDescent="0.2">
      <c r="A1652" t="s">
        <v>5161</v>
      </c>
      <c r="B1652">
        <v>93115991</v>
      </c>
      <c r="C1652">
        <v>93116133</v>
      </c>
      <c r="D1652">
        <v>143</v>
      </c>
      <c r="E1652" t="s">
        <v>5872</v>
      </c>
      <c r="F1652">
        <v>0</v>
      </c>
      <c r="G1652" t="s">
        <v>5873</v>
      </c>
      <c r="H1652" t="s">
        <v>32261</v>
      </c>
      <c r="I1652">
        <v>12</v>
      </c>
      <c r="J1652">
        <v>93095676</v>
      </c>
      <c r="K1652">
        <v>93108629</v>
      </c>
      <c r="L1652">
        <v>12954</v>
      </c>
      <c r="M1652">
        <v>1</v>
      </c>
      <c r="N1652">
        <v>105369908</v>
      </c>
      <c r="O1652" t="s">
        <v>5874</v>
      </c>
      <c r="P1652">
        <v>20315</v>
      </c>
      <c r="Q1652" t="s">
        <v>40</v>
      </c>
      <c r="R1652" t="s">
        <v>5875</v>
      </c>
      <c r="S1652" t="s">
        <v>32262</v>
      </c>
      <c r="T1652">
        <v>0.32911398597860803</v>
      </c>
      <c r="U1652">
        <v>0.603102917160658</v>
      </c>
      <c r="V1652">
        <v>22.773323706760799</v>
      </c>
      <c r="W1652">
        <v>0.428214032775322</v>
      </c>
      <c r="X1652">
        <v>0.73460997439807996</v>
      </c>
      <c r="Y1652">
        <v>3.0585608062417302</v>
      </c>
      <c r="Z1652">
        <v>0.203350924423461</v>
      </c>
      <c r="AA1652">
        <v>0.72610664078822296</v>
      </c>
      <c r="AB1652">
        <v>22.788363214907299</v>
      </c>
      <c r="AC1652">
        <v>0.85817338719172098</v>
      </c>
      <c r="AD1652">
        <v>0.94068432309766403</v>
      </c>
      <c r="AE1652">
        <v>2.0585609173638799</v>
      </c>
      <c r="AF1652">
        <v>0.98343762640780896</v>
      </c>
      <c r="AG1652">
        <v>1</v>
      </c>
      <c r="AH1652">
        <v>1.04329736320195</v>
      </c>
      <c r="AI1652">
        <v>0.170234813229591</v>
      </c>
      <c r="AJ1652">
        <v>0.78121606160956403</v>
      </c>
      <c r="AK1652">
        <v>3.92731550816882</v>
      </c>
    </row>
    <row r="1653" spans="1:37" x14ac:dyDescent="0.2">
      <c r="A1653" t="s">
        <v>5161</v>
      </c>
      <c r="B1653">
        <v>95276938</v>
      </c>
      <c r="C1653">
        <v>95277203</v>
      </c>
      <c r="D1653">
        <v>266</v>
      </c>
      <c r="E1653" t="s">
        <v>5876</v>
      </c>
      <c r="F1653">
        <v>2</v>
      </c>
      <c r="G1653" t="s">
        <v>5877</v>
      </c>
      <c r="H1653" t="s">
        <v>32263</v>
      </c>
      <c r="I1653">
        <v>12</v>
      </c>
      <c r="J1653">
        <v>95269824</v>
      </c>
      <c r="K1653">
        <v>95282531</v>
      </c>
      <c r="L1653">
        <v>12708</v>
      </c>
      <c r="M1653">
        <v>1</v>
      </c>
      <c r="N1653">
        <v>55591</v>
      </c>
      <c r="O1653" t="s">
        <v>5878</v>
      </c>
      <c r="P1653">
        <v>7114</v>
      </c>
      <c r="Q1653" t="s">
        <v>5879</v>
      </c>
      <c r="R1653" t="s">
        <v>5880</v>
      </c>
      <c r="S1653" t="s">
        <v>32264</v>
      </c>
      <c r="T1653">
        <v>7.3374270299014499E-2</v>
      </c>
      <c r="U1653">
        <v>0.603102917160658</v>
      </c>
      <c r="V1653">
        <v>24.645240239876401</v>
      </c>
      <c r="W1653">
        <v>1.58021007743443E-2</v>
      </c>
      <c r="X1653">
        <v>0.704072456322962</v>
      </c>
      <c r="Y1653">
        <v>4.69270164769397</v>
      </c>
      <c r="Z1653">
        <v>4.24211440606354E-2</v>
      </c>
      <c r="AA1653">
        <v>0.72610664078822296</v>
      </c>
      <c r="AB1653">
        <v>24.970352909575201</v>
      </c>
      <c r="AC1653">
        <v>0.101810048628938</v>
      </c>
      <c r="AD1653">
        <v>0.68253123924728298</v>
      </c>
      <c r="AE1653">
        <v>3.9633553049202002</v>
      </c>
      <c r="AF1653">
        <v>0.56419763244961196</v>
      </c>
      <c r="AG1653">
        <v>0.80674443595273604</v>
      </c>
      <c r="AH1653">
        <v>0.47104221142998998</v>
      </c>
      <c r="AI1653">
        <v>3.9723559668437504E-3</v>
      </c>
      <c r="AJ1653">
        <v>0.78121606160956403</v>
      </c>
      <c r="AK1653">
        <v>3.12624927926647</v>
      </c>
    </row>
    <row r="1654" spans="1:37" x14ac:dyDescent="0.2">
      <c r="A1654" t="s">
        <v>5161</v>
      </c>
      <c r="B1654">
        <v>95627572</v>
      </c>
      <c r="C1654">
        <v>95627858</v>
      </c>
      <c r="D1654">
        <v>287</v>
      </c>
      <c r="E1654" t="s">
        <v>5881</v>
      </c>
      <c r="F1654">
        <v>5</v>
      </c>
      <c r="G1654" t="s">
        <v>5882</v>
      </c>
      <c r="H1654" t="s">
        <v>32265</v>
      </c>
      <c r="I1654">
        <v>12</v>
      </c>
      <c r="J1654">
        <v>95649232</v>
      </c>
      <c r="K1654">
        <v>95673999</v>
      </c>
      <c r="L1654">
        <v>24768</v>
      </c>
      <c r="M1654">
        <v>1</v>
      </c>
      <c r="N1654">
        <v>100132594</v>
      </c>
      <c r="O1654" t="s">
        <v>5883</v>
      </c>
      <c r="P1654">
        <v>-21374</v>
      </c>
      <c r="Q1654" t="s">
        <v>5884</v>
      </c>
      <c r="R1654" t="s">
        <v>5885</v>
      </c>
      <c r="S1654" t="s">
        <v>32266</v>
      </c>
      <c r="T1654">
        <v>0.32911398597860803</v>
      </c>
      <c r="U1654">
        <v>0.603102917160658</v>
      </c>
      <c r="V1654">
        <v>25.082752962171298</v>
      </c>
      <c r="W1654">
        <v>0.20525741147413201</v>
      </c>
      <c r="X1654">
        <v>0.704072456322962</v>
      </c>
      <c r="Y1654">
        <v>-25.019751003751601</v>
      </c>
      <c r="Z1654">
        <v>0.306975110376564</v>
      </c>
      <c r="AA1654">
        <v>0.72610664078822296</v>
      </c>
      <c r="AB1654">
        <v>24.257910770449701</v>
      </c>
      <c r="AC1654">
        <v>7.0489011448141195E-2</v>
      </c>
      <c r="AD1654">
        <v>0.57684129297949804</v>
      </c>
      <c r="AE1654">
        <v>-25.019751003751601</v>
      </c>
      <c r="AF1654">
        <v>0.61410715005536498</v>
      </c>
      <c r="AG1654">
        <v>0.80674443595273604</v>
      </c>
      <c r="AH1654">
        <v>4.30956345690878</v>
      </c>
      <c r="AI1654">
        <v>0.35038410267202102</v>
      </c>
      <c r="AJ1654">
        <v>0.78121606160956403</v>
      </c>
      <c r="AK1654">
        <v>-24.150995572065099</v>
      </c>
    </row>
    <row r="1655" spans="1:37" x14ac:dyDescent="0.2">
      <c r="A1655" t="s">
        <v>5161</v>
      </c>
      <c r="B1655">
        <v>96544699</v>
      </c>
      <c r="C1655">
        <v>96544993</v>
      </c>
      <c r="D1655">
        <v>295</v>
      </c>
      <c r="E1655" t="s">
        <v>5886</v>
      </c>
      <c r="F1655">
        <v>5</v>
      </c>
      <c r="G1655" t="s">
        <v>5887</v>
      </c>
      <c r="H1655" t="s">
        <v>31032</v>
      </c>
      <c r="I1655">
        <v>12</v>
      </c>
      <c r="J1655">
        <v>96547927</v>
      </c>
      <c r="K1655">
        <v>96554968</v>
      </c>
      <c r="L1655">
        <v>7042</v>
      </c>
      <c r="M1655">
        <v>1</v>
      </c>
      <c r="N1655">
        <v>144535</v>
      </c>
      <c r="O1655" t="s">
        <v>5888</v>
      </c>
      <c r="P1655">
        <v>-2934</v>
      </c>
      <c r="Q1655" t="s">
        <v>5889</v>
      </c>
      <c r="R1655" t="s">
        <v>5890</v>
      </c>
      <c r="S1655" t="s">
        <v>32267</v>
      </c>
      <c r="T1655">
        <v>0.32911398597860803</v>
      </c>
      <c r="U1655">
        <v>0.603102917160658</v>
      </c>
      <c r="V1655">
        <v>21.576771799341302</v>
      </c>
      <c r="W1655">
        <v>0.123414495547065</v>
      </c>
      <c r="X1655">
        <v>0.704072456322962</v>
      </c>
      <c r="Y1655">
        <v>22.728020275012899</v>
      </c>
      <c r="Z1655">
        <v>0.306975110376564</v>
      </c>
      <c r="AA1655">
        <v>0.72610664078822296</v>
      </c>
      <c r="AB1655">
        <v>21.690545788186601</v>
      </c>
      <c r="AC1655">
        <v>0.27780950890804001</v>
      </c>
      <c r="AD1655">
        <v>0.68253123924728298</v>
      </c>
      <c r="AE1655">
        <v>21.728020482675699</v>
      </c>
      <c r="AF1655">
        <v>0.64997455747578503</v>
      </c>
      <c r="AG1655">
        <v>0.80674443595273604</v>
      </c>
      <c r="AH1655">
        <v>0.84943016614923805</v>
      </c>
      <c r="AI1655">
        <v>3.6185182304427702E-2</v>
      </c>
      <c r="AJ1655">
        <v>0.78121606160956403</v>
      </c>
      <c r="AK1655">
        <v>22.728020275012899</v>
      </c>
    </row>
    <row r="1656" spans="1:37" x14ac:dyDescent="0.2">
      <c r="A1656" t="s">
        <v>5161</v>
      </c>
      <c r="B1656">
        <v>97512733</v>
      </c>
      <c r="C1656">
        <v>97512876</v>
      </c>
      <c r="D1656">
        <v>144</v>
      </c>
      <c r="E1656" t="s">
        <v>5891</v>
      </c>
      <c r="F1656">
        <v>11</v>
      </c>
      <c r="G1656" t="s">
        <v>5892</v>
      </c>
      <c r="H1656" t="s">
        <v>32268</v>
      </c>
      <c r="I1656">
        <v>12</v>
      </c>
      <c r="J1656">
        <v>97529172</v>
      </c>
      <c r="K1656">
        <v>97564900</v>
      </c>
      <c r="L1656">
        <v>35729</v>
      </c>
      <c r="M1656">
        <v>1</v>
      </c>
      <c r="N1656">
        <v>196475</v>
      </c>
      <c r="O1656" t="s">
        <v>5893</v>
      </c>
      <c r="P1656">
        <v>-16296</v>
      </c>
      <c r="Q1656" t="s">
        <v>5894</v>
      </c>
      <c r="R1656" t="s">
        <v>5895</v>
      </c>
      <c r="S1656" t="s">
        <v>32269</v>
      </c>
      <c r="T1656">
        <v>0.644035865418358</v>
      </c>
      <c r="U1656">
        <v>0.84904924635754497</v>
      </c>
      <c r="V1656">
        <v>0.76817351078325602</v>
      </c>
      <c r="W1656">
        <v>0.94541066367716797</v>
      </c>
      <c r="X1656">
        <v>0.95159051474143896</v>
      </c>
      <c r="Y1656">
        <v>-4.06486173145663</v>
      </c>
      <c r="Z1656">
        <v>0.26789404493740199</v>
      </c>
      <c r="AA1656">
        <v>0.72610664078822296</v>
      </c>
      <c r="AB1656">
        <v>-0.19530055919518699</v>
      </c>
      <c r="AC1656">
        <v>0.92091778829119397</v>
      </c>
      <c r="AD1656">
        <v>0.94068432309766403</v>
      </c>
      <c r="AE1656">
        <v>-1.4221496704405701</v>
      </c>
      <c r="AF1656">
        <v>0.98343762640780896</v>
      </c>
      <c r="AG1656">
        <v>1</v>
      </c>
      <c r="AH1656">
        <v>1.697784095309</v>
      </c>
      <c r="AI1656">
        <v>0.98342151819761803</v>
      </c>
      <c r="AJ1656">
        <v>0.98789258377071898</v>
      </c>
      <c r="AK1656">
        <v>-3.8442567283439901</v>
      </c>
    </row>
    <row r="1657" spans="1:37" x14ac:dyDescent="0.2">
      <c r="A1657" t="s">
        <v>5161</v>
      </c>
      <c r="B1657">
        <v>97512876</v>
      </c>
      <c r="C1657">
        <v>97513019</v>
      </c>
      <c r="D1657">
        <v>144</v>
      </c>
      <c r="E1657" t="s">
        <v>5896</v>
      </c>
      <c r="F1657">
        <v>5</v>
      </c>
      <c r="G1657" t="s">
        <v>5897</v>
      </c>
      <c r="H1657" t="s">
        <v>32268</v>
      </c>
      <c r="I1657">
        <v>12</v>
      </c>
      <c r="J1657">
        <v>97529172</v>
      </c>
      <c r="K1657">
        <v>97564900</v>
      </c>
      <c r="L1657">
        <v>35729</v>
      </c>
      <c r="M1657">
        <v>1</v>
      </c>
      <c r="N1657">
        <v>196475</v>
      </c>
      <c r="O1657" t="s">
        <v>5893</v>
      </c>
      <c r="P1657">
        <v>-16153</v>
      </c>
      <c r="Q1657" t="s">
        <v>5894</v>
      </c>
      <c r="R1657" t="s">
        <v>5895</v>
      </c>
      <c r="S1657" t="s">
        <v>32269</v>
      </c>
      <c r="T1657">
        <v>0.644035865418358</v>
      </c>
      <c r="U1657">
        <v>0.84904924635754497</v>
      </c>
      <c r="V1657">
        <v>0.76817351078325602</v>
      </c>
      <c r="W1657">
        <v>0.94541066367716797</v>
      </c>
      <c r="X1657">
        <v>0.95159051474143896</v>
      </c>
      <c r="Y1657">
        <v>-4.06486173145663</v>
      </c>
      <c r="Z1657">
        <v>0.26789404493740199</v>
      </c>
      <c r="AA1657">
        <v>0.72610664078822296</v>
      </c>
      <c r="AB1657">
        <v>-0.19530055919518699</v>
      </c>
      <c r="AC1657">
        <v>0.92091778829119397</v>
      </c>
      <c r="AD1657">
        <v>0.94068432309766403</v>
      </c>
      <c r="AE1657">
        <v>-1.4221496704405701</v>
      </c>
      <c r="AF1657">
        <v>0.98343762640780896</v>
      </c>
      <c r="AG1657">
        <v>1</v>
      </c>
      <c r="AH1657">
        <v>1.697784095309</v>
      </c>
      <c r="AI1657">
        <v>0.98342151819761803</v>
      </c>
      <c r="AJ1657">
        <v>0.98789258377071898</v>
      </c>
      <c r="AK1657">
        <v>-3.8442567283439901</v>
      </c>
    </row>
    <row r="1658" spans="1:37" x14ac:dyDescent="0.2">
      <c r="A1658" t="s">
        <v>5161</v>
      </c>
      <c r="B1658">
        <v>98376195</v>
      </c>
      <c r="C1658">
        <v>98376337</v>
      </c>
      <c r="D1658">
        <v>143</v>
      </c>
      <c r="E1658" t="s">
        <v>5898</v>
      </c>
      <c r="F1658">
        <v>1</v>
      </c>
      <c r="G1658" t="s">
        <v>5899</v>
      </c>
      <c r="H1658" t="s">
        <v>31000</v>
      </c>
      <c r="I1658">
        <v>12</v>
      </c>
      <c r="J1658">
        <v>98454877</v>
      </c>
      <c r="K1658">
        <v>98457115</v>
      </c>
      <c r="L1658">
        <v>2239</v>
      </c>
      <c r="M1658">
        <v>2</v>
      </c>
      <c r="N1658">
        <v>121456</v>
      </c>
      <c r="O1658" t="s">
        <v>5900</v>
      </c>
      <c r="P1658">
        <v>80778</v>
      </c>
      <c r="Q1658" t="s">
        <v>5901</v>
      </c>
      <c r="R1658" t="s">
        <v>5902</v>
      </c>
      <c r="S1658" t="s">
        <v>32270</v>
      </c>
      <c r="T1658">
        <v>0.583211159830616</v>
      </c>
      <c r="U1658">
        <v>0.81360520874211995</v>
      </c>
      <c r="V1658">
        <v>0.87387831651357295</v>
      </c>
      <c r="W1658">
        <v>0.65075386537994595</v>
      </c>
      <c r="X1658">
        <v>0.94119559056004798</v>
      </c>
      <c r="Y1658">
        <v>-0.84487596565531997</v>
      </c>
      <c r="Z1658">
        <v>0.49716615025021699</v>
      </c>
      <c r="AA1658">
        <v>0.84521697243271998</v>
      </c>
      <c r="AB1658">
        <v>0.97661633826606498</v>
      </c>
      <c r="AC1658">
        <v>0.92523690913815004</v>
      </c>
      <c r="AD1658">
        <v>0.94115954365910703</v>
      </c>
      <c r="AE1658">
        <v>-0.16340473084068499</v>
      </c>
      <c r="AF1658">
        <v>0.83161262987502205</v>
      </c>
      <c r="AG1658">
        <v>0.93643259101490195</v>
      </c>
      <c r="AH1658">
        <v>0.26284082987853702</v>
      </c>
      <c r="AI1658">
        <v>0.54477755481726198</v>
      </c>
      <c r="AJ1658">
        <v>0.78121606160956403</v>
      </c>
      <c r="AK1658">
        <v>-0.98712966191834095</v>
      </c>
    </row>
    <row r="1659" spans="1:37" x14ac:dyDescent="0.2">
      <c r="A1659" t="s">
        <v>5161</v>
      </c>
      <c r="B1659">
        <v>100377663</v>
      </c>
      <c r="C1659">
        <v>100377699</v>
      </c>
      <c r="D1659">
        <v>37</v>
      </c>
      <c r="E1659" t="s">
        <v>5903</v>
      </c>
      <c r="F1659">
        <v>1</v>
      </c>
      <c r="G1659" t="s">
        <v>5904</v>
      </c>
      <c r="H1659" t="s">
        <v>32271</v>
      </c>
      <c r="I1659">
        <v>12</v>
      </c>
      <c r="J1659">
        <v>100357368</v>
      </c>
      <c r="K1659">
        <v>100420252</v>
      </c>
      <c r="L1659">
        <v>62885</v>
      </c>
      <c r="M1659">
        <v>1</v>
      </c>
      <c r="N1659">
        <v>246213</v>
      </c>
      <c r="O1659" t="s">
        <v>5905</v>
      </c>
      <c r="P1659">
        <v>20295</v>
      </c>
      <c r="Q1659" t="s">
        <v>5906</v>
      </c>
      <c r="R1659" t="s">
        <v>5907</v>
      </c>
      <c r="S1659" t="s">
        <v>32272</v>
      </c>
      <c r="T1659">
        <v>0.17308923567461099</v>
      </c>
      <c r="U1659">
        <v>0.603102917160658</v>
      </c>
      <c r="V1659">
        <v>-25.071904360504501</v>
      </c>
      <c r="W1659">
        <v>0.49709177864118298</v>
      </c>
      <c r="X1659">
        <v>0.78363289935355196</v>
      </c>
      <c r="Y1659">
        <v>1.22486790859004</v>
      </c>
      <c r="Z1659">
        <v>0.250572619160632</v>
      </c>
      <c r="AA1659">
        <v>0.72610664078822296</v>
      </c>
      <c r="AB1659">
        <v>-1.84860591637107</v>
      </c>
      <c r="AC1659">
        <v>0.92091778829119397</v>
      </c>
      <c r="AD1659">
        <v>0.94068432309766403</v>
      </c>
      <c r="AE1659">
        <v>0.224867945654565</v>
      </c>
      <c r="AF1659">
        <v>0.22065000948199101</v>
      </c>
      <c r="AG1659">
        <v>0.68151250837662902</v>
      </c>
      <c r="AH1659">
        <v>-24.7422353414353</v>
      </c>
      <c r="AI1659">
        <v>0.197630579561902</v>
      </c>
      <c r="AJ1659">
        <v>0.78121606160956403</v>
      </c>
      <c r="AK1659">
        <v>2.0936233037458698</v>
      </c>
    </row>
    <row r="1660" spans="1:37" x14ac:dyDescent="0.2">
      <c r="A1660" t="s">
        <v>5161</v>
      </c>
      <c r="B1660">
        <v>100377791</v>
      </c>
      <c r="C1660">
        <v>100377888</v>
      </c>
      <c r="D1660">
        <v>98</v>
      </c>
      <c r="E1660" t="s">
        <v>5908</v>
      </c>
      <c r="F1660">
        <v>4</v>
      </c>
      <c r="G1660" t="s">
        <v>5909</v>
      </c>
      <c r="H1660" t="s">
        <v>32271</v>
      </c>
      <c r="I1660">
        <v>12</v>
      </c>
      <c r="J1660">
        <v>100357368</v>
      </c>
      <c r="K1660">
        <v>100420252</v>
      </c>
      <c r="L1660">
        <v>62885</v>
      </c>
      <c r="M1660">
        <v>1</v>
      </c>
      <c r="N1660">
        <v>246213</v>
      </c>
      <c r="O1660" t="s">
        <v>5905</v>
      </c>
      <c r="P1660">
        <v>20423</v>
      </c>
      <c r="Q1660" t="s">
        <v>5906</v>
      </c>
      <c r="R1660" t="s">
        <v>5907</v>
      </c>
      <c r="S1660" t="s">
        <v>32272</v>
      </c>
      <c r="T1660">
        <v>0.17308923567461099</v>
      </c>
      <c r="U1660">
        <v>0.603102917160658</v>
      </c>
      <c r="V1660">
        <v>-25.071904360504501</v>
      </c>
      <c r="W1660">
        <v>0.49709177864118298</v>
      </c>
      <c r="X1660">
        <v>0.78363289935355196</v>
      </c>
      <c r="Y1660">
        <v>1.22486790859004</v>
      </c>
      <c r="Z1660">
        <v>0.250572619160632</v>
      </c>
      <c r="AA1660">
        <v>0.72610664078822296</v>
      </c>
      <c r="AB1660">
        <v>-1.84860591637107</v>
      </c>
      <c r="AC1660">
        <v>0.92091778829119397</v>
      </c>
      <c r="AD1660">
        <v>0.94068432309766403</v>
      </c>
      <c r="AE1660">
        <v>0.224867945654565</v>
      </c>
      <c r="AF1660">
        <v>0.22065000948199101</v>
      </c>
      <c r="AG1660">
        <v>0.68151250837662902</v>
      </c>
      <c r="AH1660">
        <v>-24.7422353414353</v>
      </c>
      <c r="AI1660">
        <v>0.197630579561902</v>
      </c>
      <c r="AJ1660">
        <v>0.78121606160956403</v>
      </c>
      <c r="AK1660">
        <v>2.0936233037458698</v>
      </c>
    </row>
    <row r="1661" spans="1:37" x14ac:dyDescent="0.2">
      <c r="A1661" t="s">
        <v>5161</v>
      </c>
      <c r="B1661">
        <v>101798299</v>
      </c>
      <c r="C1661">
        <v>101798584</v>
      </c>
      <c r="D1661">
        <v>286</v>
      </c>
      <c r="E1661" t="s">
        <v>5910</v>
      </c>
      <c r="F1661">
        <v>0</v>
      </c>
      <c r="G1661" t="s">
        <v>5911</v>
      </c>
      <c r="H1661" t="s">
        <v>32273</v>
      </c>
      <c r="I1661">
        <v>12</v>
      </c>
      <c r="J1661">
        <v>101785590</v>
      </c>
      <c r="K1661">
        <v>101790054</v>
      </c>
      <c r="L1661">
        <v>4465</v>
      </c>
      <c r="M1661">
        <v>2</v>
      </c>
      <c r="N1661">
        <v>79158</v>
      </c>
      <c r="O1661" t="s">
        <v>5912</v>
      </c>
      <c r="P1661">
        <v>-8245</v>
      </c>
      <c r="Q1661" t="s">
        <v>5913</v>
      </c>
      <c r="R1661" t="s">
        <v>5914</v>
      </c>
      <c r="S1661" t="s">
        <v>32274</v>
      </c>
      <c r="T1661">
        <v>0.81493843614793304</v>
      </c>
      <c r="U1661">
        <v>1</v>
      </c>
      <c r="V1661">
        <v>-0.33274576489744101</v>
      </c>
      <c r="W1661">
        <v>0.80506552086927996</v>
      </c>
      <c r="X1661">
        <v>0.95159051474143896</v>
      </c>
      <c r="Y1661">
        <v>0.41023316388785103</v>
      </c>
      <c r="Z1661">
        <v>1</v>
      </c>
      <c r="AA1661">
        <v>1</v>
      </c>
      <c r="AB1661">
        <v>-0.10869660906134999</v>
      </c>
      <c r="AC1661">
        <v>0.933793974441404</v>
      </c>
      <c r="AD1661">
        <v>0.94788974872196796</v>
      </c>
      <c r="AE1661">
        <v>0.12970317241235799</v>
      </c>
      <c r="AF1661">
        <v>0.70050462454867102</v>
      </c>
      <c r="AG1661">
        <v>0.84992228858369501</v>
      </c>
      <c r="AH1661">
        <v>-0.37850743240982798</v>
      </c>
      <c r="AI1661">
        <v>0.66378646653333995</v>
      </c>
      <c r="AJ1661">
        <v>0.83797284851440601</v>
      </c>
      <c r="AK1661">
        <v>0.50515756017625202</v>
      </c>
    </row>
    <row r="1662" spans="1:37" x14ac:dyDescent="0.2">
      <c r="A1662" t="s">
        <v>5161</v>
      </c>
      <c r="B1662">
        <v>102312845</v>
      </c>
      <c r="C1662">
        <v>102313039</v>
      </c>
      <c r="D1662">
        <v>195</v>
      </c>
      <c r="E1662" t="s">
        <v>5915</v>
      </c>
      <c r="F1662">
        <v>0</v>
      </c>
      <c r="G1662" t="s">
        <v>5916</v>
      </c>
      <c r="H1662" t="s">
        <v>32275</v>
      </c>
      <c r="I1662">
        <v>12</v>
      </c>
      <c r="J1662">
        <v>102304355</v>
      </c>
      <c r="K1662">
        <v>102463491</v>
      </c>
      <c r="L1662">
        <v>159137</v>
      </c>
      <c r="M1662">
        <v>1</v>
      </c>
      <c r="N1662">
        <v>105369942</v>
      </c>
      <c r="O1662" t="s">
        <v>5917</v>
      </c>
      <c r="P1662">
        <v>8490</v>
      </c>
      <c r="Q1662" t="s">
        <v>40</v>
      </c>
      <c r="R1662" t="s">
        <v>5918</v>
      </c>
      <c r="S1662" t="s">
        <v>32276</v>
      </c>
      <c r="T1662">
        <v>0.583211159830616</v>
      </c>
      <c r="U1662">
        <v>0.81360520874211995</v>
      </c>
      <c r="V1662">
        <v>-0.86204859611880402</v>
      </c>
      <c r="W1662">
        <v>0.428214032775322</v>
      </c>
      <c r="X1662">
        <v>0.73460997439807996</v>
      </c>
      <c r="Y1662">
        <v>3.5254245165376501</v>
      </c>
      <c r="Z1662">
        <v>1</v>
      </c>
      <c r="AA1662">
        <v>1</v>
      </c>
      <c r="AB1662">
        <v>-1.8255225088011899</v>
      </c>
      <c r="AC1662">
        <v>0.85817338719172098</v>
      </c>
      <c r="AD1662">
        <v>0.94068432309766403</v>
      </c>
      <c r="AE1662">
        <v>2.5254245968213902</v>
      </c>
      <c r="AF1662">
        <v>0.23669707478149901</v>
      </c>
      <c r="AG1662">
        <v>0.69020448338054297</v>
      </c>
      <c r="AH1662">
        <v>6.7561965278404398E-2</v>
      </c>
      <c r="AI1662">
        <v>0.170234813229591</v>
      </c>
      <c r="AJ1662">
        <v>0.78121606160956403</v>
      </c>
      <c r="AK1662">
        <v>4.3941792195787199</v>
      </c>
    </row>
    <row r="1663" spans="1:37" x14ac:dyDescent="0.2">
      <c r="A1663" t="s">
        <v>5161</v>
      </c>
      <c r="B1663">
        <v>102313039</v>
      </c>
      <c r="C1663">
        <v>102313233</v>
      </c>
      <c r="D1663">
        <v>195</v>
      </c>
      <c r="E1663" t="s">
        <v>5919</v>
      </c>
      <c r="F1663">
        <v>2</v>
      </c>
      <c r="G1663" t="s">
        <v>5920</v>
      </c>
      <c r="H1663" t="s">
        <v>32275</v>
      </c>
      <c r="I1663">
        <v>12</v>
      </c>
      <c r="J1663">
        <v>102304355</v>
      </c>
      <c r="K1663">
        <v>102463491</v>
      </c>
      <c r="L1663">
        <v>159137</v>
      </c>
      <c r="M1663">
        <v>1</v>
      </c>
      <c r="N1663">
        <v>105369942</v>
      </c>
      <c r="O1663" t="s">
        <v>5917</v>
      </c>
      <c r="P1663">
        <v>8684</v>
      </c>
      <c r="Q1663" t="s">
        <v>40</v>
      </c>
      <c r="R1663" t="s">
        <v>5918</v>
      </c>
      <c r="S1663" t="s">
        <v>32276</v>
      </c>
      <c r="T1663">
        <v>0.583211159830616</v>
      </c>
      <c r="U1663">
        <v>0.81360520874211995</v>
      </c>
      <c r="V1663">
        <v>-0.86204859611880402</v>
      </c>
      <c r="W1663">
        <v>0.428214032775322</v>
      </c>
      <c r="X1663">
        <v>0.73460997439807996</v>
      </c>
      <c r="Y1663">
        <v>3.5254245165376501</v>
      </c>
      <c r="Z1663">
        <v>1</v>
      </c>
      <c r="AA1663">
        <v>1</v>
      </c>
      <c r="AB1663">
        <v>-1.8255225088011899</v>
      </c>
      <c r="AC1663">
        <v>0.85817338719172098</v>
      </c>
      <c r="AD1663">
        <v>0.94068432309766403</v>
      </c>
      <c r="AE1663">
        <v>2.5254245968213902</v>
      </c>
      <c r="AF1663">
        <v>0.23669707478149901</v>
      </c>
      <c r="AG1663">
        <v>0.69020448338054297</v>
      </c>
      <c r="AH1663">
        <v>6.7561965278404398E-2</v>
      </c>
      <c r="AI1663">
        <v>0.170234813229591</v>
      </c>
      <c r="AJ1663">
        <v>0.78121606160956403</v>
      </c>
      <c r="AK1663">
        <v>4.3941792195787199</v>
      </c>
    </row>
    <row r="1664" spans="1:37" x14ac:dyDescent="0.2">
      <c r="A1664" t="s">
        <v>5161</v>
      </c>
      <c r="B1664">
        <v>103445103</v>
      </c>
      <c r="C1664">
        <v>103445245</v>
      </c>
      <c r="D1664">
        <v>143</v>
      </c>
      <c r="E1664" t="s">
        <v>5921</v>
      </c>
      <c r="F1664">
        <v>2</v>
      </c>
      <c r="G1664" t="s">
        <v>5922</v>
      </c>
      <c r="H1664" t="s">
        <v>32277</v>
      </c>
      <c r="I1664">
        <v>12</v>
      </c>
      <c r="J1664">
        <v>103269820</v>
      </c>
      <c r="K1664">
        <v>103441595</v>
      </c>
      <c r="L1664">
        <v>171776</v>
      </c>
      <c r="M1664">
        <v>2</v>
      </c>
      <c r="N1664">
        <v>374470</v>
      </c>
      <c r="O1664" t="s">
        <v>5923</v>
      </c>
      <c r="P1664">
        <v>-3508</v>
      </c>
      <c r="Q1664" t="s">
        <v>5924</v>
      </c>
      <c r="R1664" t="s">
        <v>5925</v>
      </c>
      <c r="S1664" t="s">
        <v>32278</v>
      </c>
      <c r="T1664">
        <v>0.97213403838398904</v>
      </c>
      <c r="U1664">
        <v>1</v>
      </c>
      <c r="V1664">
        <v>0.52008628625360798</v>
      </c>
      <c r="W1664">
        <v>0.89107655920673101</v>
      </c>
      <c r="X1664">
        <v>0.95159051474143896</v>
      </c>
      <c r="Y1664">
        <v>0.72533138171046996</v>
      </c>
      <c r="Z1664">
        <v>0.69013698642955401</v>
      </c>
      <c r="AA1664">
        <v>0.84521697243271998</v>
      </c>
      <c r="AB1664">
        <v>-0.44338773962734701</v>
      </c>
      <c r="AC1664">
        <v>0.75388744886274095</v>
      </c>
      <c r="AD1664">
        <v>0.87989882095915395</v>
      </c>
      <c r="AE1664">
        <v>-0.27466852019559901</v>
      </c>
      <c r="AF1664">
        <v>0.61410715005536498</v>
      </c>
      <c r="AG1664">
        <v>0.80674443595273604</v>
      </c>
      <c r="AH1664">
        <v>1.4496968243901001</v>
      </c>
      <c r="AI1664">
        <v>0.56157887380500204</v>
      </c>
      <c r="AJ1664">
        <v>0.78121606160956403</v>
      </c>
      <c r="AK1664">
        <v>1.5940867144601101</v>
      </c>
    </row>
    <row r="1665" spans="1:37" x14ac:dyDescent="0.2">
      <c r="A1665" t="s">
        <v>5161</v>
      </c>
      <c r="B1665">
        <v>104354577</v>
      </c>
      <c r="C1665">
        <v>104354773</v>
      </c>
      <c r="D1665">
        <v>197</v>
      </c>
      <c r="E1665" t="s">
        <v>5926</v>
      </c>
      <c r="F1665">
        <v>2</v>
      </c>
      <c r="G1665" t="s">
        <v>5927</v>
      </c>
      <c r="H1665" t="s">
        <v>31000</v>
      </c>
      <c r="I1665">
        <v>12</v>
      </c>
      <c r="J1665">
        <v>104334127</v>
      </c>
      <c r="K1665">
        <v>104348583</v>
      </c>
      <c r="L1665">
        <v>14457</v>
      </c>
      <c r="M1665">
        <v>1</v>
      </c>
      <c r="N1665">
        <v>7296</v>
      </c>
      <c r="O1665" t="s">
        <v>5928</v>
      </c>
      <c r="P1665">
        <v>20450</v>
      </c>
      <c r="Q1665" t="s">
        <v>5929</v>
      </c>
      <c r="R1665" t="s">
        <v>5930</v>
      </c>
      <c r="S1665" t="s">
        <v>32279</v>
      </c>
      <c r="T1665">
        <v>0.97213403838398904</v>
      </c>
      <c r="U1665">
        <v>1</v>
      </c>
      <c r="V1665">
        <v>1.4199418728191</v>
      </c>
      <c r="W1665">
        <v>0.89107655920673101</v>
      </c>
      <c r="X1665">
        <v>0.95159051474143896</v>
      </c>
      <c r="Y1665">
        <v>0.72485261257089995</v>
      </c>
      <c r="Z1665">
        <v>0.93459220503170903</v>
      </c>
      <c r="AA1665">
        <v>0.99919698600769702</v>
      </c>
      <c r="AB1665">
        <v>1.69849104319031</v>
      </c>
      <c r="AC1665">
        <v>0.88945902157151002</v>
      </c>
      <c r="AD1665">
        <v>0.94068432309766403</v>
      </c>
      <c r="AE1665">
        <v>8.9334697829561605E-2</v>
      </c>
      <c r="AF1665">
        <v>1</v>
      </c>
      <c r="AG1665">
        <v>1</v>
      </c>
      <c r="AH1665">
        <v>0.186299711248954</v>
      </c>
      <c r="AI1665">
        <v>0.91725052871964496</v>
      </c>
      <c r="AJ1665">
        <v>0.98621344597861504</v>
      </c>
      <c r="AK1665">
        <v>1.1160201443781199</v>
      </c>
    </row>
    <row r="1666" spans="1:37" x14ac:dyDescent="0.2">
      <c r="A1666" t="s">
        <v>5161</v>
      </c>
      <c r="B1666">
        <v>104589637</v>
      </c>
      <c r="C1666">
        <v>104589790</v>
      </c>
      <c r="D1666">
        <v>154</v>
      </c>
      <c r="E1666" t="s">
        <v>5931</v>
      </c>
      <c r="F1666">
        <v>2</v>
      </c>
      <c r="G1666" t="s">
        <v>5932</v>
      </c>
      <c r="H1666" t="s">
        <v>30987</v>
      </c>
      <c r="I1666">
        <v>12</v>
      </c>
      <c r="J1666">
        <v>104588848</v>
      </c>
      <c r="K1666">
        <v>104757339</v>
      </c>
      <c r="L1666">
        <v>168492</v>
      </c>
      <c r="M1666">
        <v>1</v>
      </c>
      <c r="N1666">
        <v>50515</v>
      </c>
      <c r="O1666" t="s">
        <v>5933</v>
      </c>
      <c r="P1666">
        <v>789</v>
      </c>
      <c r="Q1666" t="s">
        <v>5934</v>
      </c>
      <c r="R1666" t="s">
        <v>5935</v>
      </c>
      <c r="S1666" t="s">
        <v>32280</v>
      </c>
      <c r="T1666">
        <v>0.152084254673993</v>
      </c>
      <c r="U1666">
        <v>0.603102917160658</v>
      </c>
      <c r="V1666">
        <v>25.976751705954801</v>
      </c>
      <c r="W1666">
        <v>5.4349643961368002E-2</v>
      </c>
      <c r="X1666">
        <v>0.704072456322962</v>
      </c>
      <c r="Y1666">
        <v>26.122899210382599</v>
      </c>
      <c r="Z1666">
        <v>0.203350924423461</v>
      </c>
      <c r="AA1666">
        <v>0.72610664078822296</v>
      </c>
      <c r="AB1666">
        <v>25.085424525745299</v>
      </c>
      <c r="AC1666">
        <v>0.17695932866387601</v>
      </c>
      <c r="AD1666">
        <v>0.68253123924728298</v>
      </c>
      <c r="AE1666">
        <v>25.122899230124901</v>
      </c>
      <c r="AF1666">
        <v>0.205398459628826</v>
      </c>
      <c r="AG1666">
        <v>0.68151250837662902</v>
      </c>
      <c r="AH1666">
        <v>5.2854600334486701</v>
      </c>
      <c r="AI1666">
        <v>9.3920812249066992E-3</v>
      </c>
      <c r="AJ1666">
        <v>0.78121606160956403</v>
      </c>
      <c r="AK1666">
        <v>26.122899210382599</v>
      </c>
    </row>
    <row r="1667" spans="1:37" x14ac:dyDescent="0.2">
      <c r="A1667" t="s">
        <v>5161</v>
      </c>
      <c r="B1667">
        <v>104589798</v>
      </c>
      <c r="C1667">
        <v>104589951</v>
      </c>
      <c r="D1667">
        <v>154</v>
      </c>
      <c r="E1667" t="s">
        <v>5936</v>
      </c>
      <c r="F1667">
        <v>6</v>
      </c>
      <c r="G1667" t="s">
        <v>5937</v>
      </c>
      <c r="H1667" t="s">
        <v>30987</v>
      </c>
      <c r="I1667">
        <v>12</v>
      </c>
      <c r="J1667">
        <v>104588848</v>
      </c>
      <c r="K1667">
        <v>104757339</v>
      </c>
      <c r="L1667">
        <v>168492</v>
      </c>
      <c r="M1667">
        <v>1</v>
      </c>
      <c r="N1667">
        <v>50515</v>
      </c>
      <c r="O1667" t="s">
        <v>5933</v>
      </c>
      <c r="P1667">
        <v>950</v>
      </c>
      <c r="Q1667" t="s">
        <v>5934</v>
      </c>
      <c r="R1667" t="s">
        <v>5935</v>
      </c>
      <c r="S1667" t="s">
        <v>32280</v>
      </c>
      <c r="T1667">
        <v>0.152084254673993</v>
      </c>
      <c r="U1667">
        <v>0.603102917160658</v>
      </c>
      <c r="V1667">
        <v>25.976751705954801</v>
      </c>
      <c r="W1667">
        <v>5.4349643961368002E-2</v>
      </c>
      <c r="X1667">
        <v>0.704072456322962</v>
      </c>
      <c r="Y1667">
        <v>26.122899210382599</v>
      </c>
      <c r="Z1667">
        <v>0.203350924423461</v>
      </c>
      <c r="AA1667">
        <v>0.72610664078822296</v>
      </c>
      <c r="AB1667">
        <v>25.085424525745299</v>
      </c>
      <c r="AC1667">
        <v>0.17695932866387601</v>
      </c>
      <c r="AD1667">
        <v>0.68253123924728298</v>
      </c>
      <c r="AE1667">
        <v>25.122899230124901</v>
      </c>
      <c r="AF1667">
        <v>0.205398459628826</v>
      </c>
      <c r="AG1667">
        <v>0.68151250837662902</v>
      </c>
      <c r="AH1667">
        <v>5.2854600334486701</v>
      </c>
      <c r="AI1667">
        <v>9.3920812249066992E-3</v>
      </c>
      <c r="AJ1667">
        <v>0.78121606160956403</v>
      </c>
      <c r="AK1667">
        <v>26.122899210382599</v>
      </c>
    </row>
    <row r="1668" spans="1:37" x14ac:dyDescent="0.2">
      <c r="A1668" t="s">
        <v>5161</v>
      </c>
      <c r="B1668">
        <v>105303102</v>
      </c>
      <c r="C1668">
        <v>105303249</v>
      </c>
      <c r="D1668">
        <v>148</v>
      </c>
      <c r="E1668" t="s">
        <v>5938</v>
      </c>
      <c r="F1668">
        <v>3</v>
      </c>
      <c r="G1668" t="s">
        <v>5939</v>
      </c>
      <c r="H1668" t="s">
        <v>32281</v>
      </c>
      <c r="I1668">
        <v>12</v>
      </c>
      <c r="J1668">
        <v>105304867</v>
      </c>
      <c r="K1668">
        <v>105327017</v>
      </c>
      <c r="L1668">
        <v>22151</v>
      </c>
      <c r="M1668">
        <v>2</v>
      </c>
      <c r="N1668">
        <v>105369954</v>
      </c>
      <c r="O1668" t="s">
        <v>5940</v>
      </c>
      <c r="P1668">
        <v>23768</v>
      </c>
      <c r="Q1668" t="s">
        <v>5941</v>
      </c>
      <c r="R1668" t="s">
        <v>5942</v>
      </c>
      <c r="S1668" t="s">
        <v>32282</v>
      </c>
      <c r="T1668" t="s">
        <v>40</v>
      </c>
      <c r="U1668" t="s">
        <v>40</v>
      </c>
      <c r="V1668">
        <v>0</v>
      </c>
      <c r="W1668">
        <v>0.29261482077562401</v>
      </c>
      <c r="X1668">
        <v>0.704072456322962</v>
      </c>
      <c r="Y1668">
        <v>24.022006474830299</v>
      </c>
      <c r="Z1668">
        <v>0.48464167878831399</v>
      </c>
      <c r="AA1668">
        <v>0.84435025072159198</v>
      </c>
      <c r="AB1668">
        <v>22.984531858558601</v>
      </c>
      <c r="AC1668">
        <v>0.45677901822897599</v>
      </c>
      <c r="AD1668">
        <v>0.82872126865393902</v>
      </c>
      <c r="AE1668">
        <v>23.022006559519902</v>
      </c>
      <c r="AF1668">
        <v>0.501741946288212</v>
      </c>
      <c r="AG1668">
        <v>0.80674443595273604</v>
      </c>
      <c r="AH1668">
        <v>-22.9480059869908</v>
      </c>
      <c r="AI1668">
        <v>0.14667288820271701</v>
      </c>
      <c r="AJ1668">
        <v>0.78121606160956403</v>
      </c>
      <c r="AK1668">
        <v>24.022006474830299</v>
      </c>
    </row>
    <row r="1669" spans="1:37" x14ac:dyDescent="0.2">
      <c r="A1669" t="s">
        <v>5161</v>
      </c>
      <c r="B1669">
        <v>105776660</v>
      </c>
      <c r="C1669">
        <v>105776834</v>
      </c>
      <c r="D1669">
        <v>175</v>
      </c>
      <c r="E1669" t="s">
        <v>5943</v>
      </c>
      <c r="F1669">
        <v>5</v>
      </c>
      <c r="G1669" t="s">
        <v>5944</v>
      </c>
      <c r="H1669" t="s">
        <v>31000</v>
      </c>
      <c r="I1669">
        <v>12</v>
      </c>
      <c r="J1669">
        <v>105736742</v>
      </c>
      <c r="K1669">
        <v>105743998</v>
      </c>
      <c r="L1669">
        <v>7257</v>
      </c>
      <c r="M1669">
        <v>1</v>
      </c>
      <c r="N1669">
        <v>101929110</v>
      </c>
      <c r="O1669" t="s">
        <v>5945</v>
      </c>
      <c r="P1669">
        <v>39918</v>
      </c>
      <c r="Q1669" t="s">
        <v>5946</v>
      </c>
      <c r="R1669" t="s">
        <v>5947</v>
      </c>
      <c r="S1669" t="s">
        <v>32283</v>
      </c>
      <c r="T1669">
        <v>0.32911398597860803</v>
      </c>
      <c r="U1669">
        <v>0.603102917160658</v>
      </c>
      <c r="V1669">
        <v>23.295372741376202</v>
      </c>
      <c r="W1669">
        <v>0.29261482077562401</v>
      </c>
      <c r="X1669">
        <v>0.704072456322962</v>
      </c>
      <c r="Y1669">
        <v>24.022006474830299</v>
      </c>
      <c r="Z1669">
        <v>0.306975110376564</v>
      </c>
      <c r="AA1669">
        <v>0.72610664078822296</v>
      </c>
      <c r="AB1669">
        <v>23.694808778385401</v>
      </c>
      <c r="AC1669">
        <v>0.27780950890804001</v>
      </c>
      <c r="AD1669">
        <v>0.68253123924728298</v>
      </c>
      <c r="AE1669">
        <v>23.732283481079801</v>
      </c>
      <c r="AF1669">
        <v>0.64997455747578503</v>
      </c>
      <c r="AG1669">
        <v>0.80674443595273604</v>
      </c>
      <c r="AH1669">
        <v>0.34736675438542097</v>
      </c>
      <c r="AI1669">
        <v>0.56157887380500204</v>
      </c>
      <c r="AJ1669">
        <v>0.78121606160956403</v>
      </c>
      <c r="AK1669">
        <v>1.7970229071891799</v>
      </c>
    </row>
    <row r="1670" spans="1:37" x14ac:dyDescent="0.2">
      <c r="A1670" t="s">
        <v>5161</v>
      </c>
      <c r="B1670">
        <v>105776834</v>
      </c>
      <c r="C1670">
        <v>105777008</v>
      </c>
      <c r="D1670">
        <v>175</v>
      </c>
      <c r="E1670" t="s">
        <v>5948</v>
      </c>
      <c r="F1670">
        <v>1</v>
      </c>
      <c r="G1670" t="s">
        <v>5949</v>
      </c>
      <c r="H1670" t="s">
        <v>31000</v>
      </c>
      <c r="I1670">
        <v>12</v>
      </c>
      <c r="J1670">
        <v>105736742</v>
      </c>
      <c r="K1670">
        <v>105743998</v>
      </c>
      <c r="L1670">
        <v>7257</v>
      </c>
      <c r="M1670">
        <v>1</v>
      </c>
      <c r="N1670">
        <v>101929110</v>
      </c>
      <c r="O1670" t="s">
        <v>5945</v>
      </c>
      <c r="P1670">
        <v>40092</v>
      </c>
      <c r="Q1670" t="s">
        <v>5946</v>
      </c>
      <c r="R1670" t="s">
        <v>5947</v>
      </c>
      <c r="S1670" t="s">
        <v>32283</v>
      </c>
      <c r="T1670">
        <v>0.32911398597860803</v>
      </c>
      <c r="U1670">
        <v>0.603102917160658</v>
      </c>
      <c r="V1670">
        <v>23.295372741376202</v>
      </c>
      <c r="W1670">
        <v>0.29261482077562401</v>
      </c>
      <c r="X1670">
        <v>0.704072456322962</v>
      </c>
      <c r="Y1670">
        <v>21.852081769801501</v>
      </c>
      <c r="Z1670">
        <v>0.306975110376564</v>
      </c>
      <c r="AA1670">
        <v>0.72610664078822296</v>
      </c>
      <c r="AB1670">
        <v>22.764153751126099</v>
      </c>
      <c r="AC1670">
        <v>0.27780950890804001</v>
      </c>
      <c r="AD1670">
        <v>0.68253123924728298</v>
      </c>
      <c r="AE1670">
        <v>22.801628451351799</v>
      </c>
      <c r="AF1670">
        <v>0.61410715005536498</v>
      </c>
      <c r="AG1670">
        <v>0.80674443595273604</v>
      </c>
      <c r="AH1670">
        <v>2.5172911317993498</v>
      </c>
      <c r="AI1670">
        <v>0.59609816080359102</v>
      </c>
      <c r="AJ1670">
        <v>0.78121606160956403</v>
      </c>
      <c r="AK1670">
        <v>-0.37290179783959099</v>
      </c>
    </row>
    <row r="1671" spans="1:37" x14ac:dyDescent="0.2">
      <c r="A1671" t="s">
        <v>5161</v>
      </c>
      <c r="B1671">
        <v>106393534</v>
      </c>
      <c r="C1671">
        <v>106393686</v>
      </c>
      <c r="D1671">
        <v>153</v>
      </c>
      <c r="E1671" t="s">
        <v>5950</v>
      </c>
      <c r="F1671">
        <v>0</v>
      </c>
      <c r="G1671" t="s">
        <v>5951</v>
      </c>
      <c r="H1671" t="s">
        <v>32284</v>
      </c>
      <c r="I1671">
        <v>12</v>
      </c>
      <c r="J1671">
        <v>106381972</v>
      </c>
      <c r="K1671">
        <v>106427330</v>
      </c>
      <c r="L1671">
        <v>45359</v>
      </c>
      <c r="M1671">
        <v>1</v>
      </c>
      <c r="N1671">
        <v>55703</v>
      </c>
      <c r="O1671" t="s">
        <v>5952</v>
      </c>
      <c r="P1671">
        <v>11562</v>
      </c>
      <c r="Q1671" t="s">
        <v>5953</v>
      </c>
      <c r="R1671" t="s">
        <v>5954</v>
      </c>
      <c r="S1671" t="s">
        <v>32285</v>
      </c>
      <c r="T1671">
        <v>1</v>
      </c>
      <c r="U1671">
        <v>1</v>
      </c>
      <c r="V1671">
        <v>-2.5927139910891799</v>
      </c>
      <c r="W1671">
        <v>0.20525741147413201</v>
      </c>
      <c r="X1671">
        <v>0.704072456322962</v>
      </c>
      <c r="Y1671">
        <v>-23.220300064470099</v>
      </c>
      <c r="Z1671">
        <v>0.65379035313853895</v>
      </c>
      <c r="AA1671">
        <v>0.84521697243271998</v>
      </c>
      <c r="AB1671">
        <v>-3.5561872206663301</v>
      </c>
      <c r="AC1671">
        <v>7.0489011448141195E-2</v>
      </c>
      <c r="AD1671">
        <v>0.57684129297949804</v>
      </c>
      <c r="AE1671">
        <v>-23.220300064470099</v>
      </c>
      <c r="AF1671">
        <v>0.64997455747578503</v>
      </c>
      <c r="AG1671">
        <v>0.80674443595273604</v>
      </c>
      <c r="AH1671">
        <v>-1.6631034601877701</v>
      </c>
      <c r="AI1671">
        <v>0.35038410267202102</v>
      </c>
      <c r="AJ1671">
        <v>0.78121606160956403</v>
      </c>
      <c r="AK1671">
        <v>-22.3515447197017</v>
      </c>
    </row>
    <row r="1672" spans="1:37" x14ac:dyDescent="0.2">
      <c r="A1672" t="s">
        <v>5161</v>
      </c>
      <c r="B1672">
        <v>106393686</v>
      </c>
      <c r="C1672">
        <v>106393838</v>
      </c>
      <c r="D1672">
        <v>153</v>
      </c>
      <c r="E1672" t="s">
        <v>5955</v>
      </c>
      <c r="F1672">
        <v>0</v>
      </c>
      <c r="G1672" t="s">
        <v>5956</v>
      </c>
      <c r="H1672" t="s">
        <v>32284</v>
      </c>
      <c r="I1672">
        <v>12</v>
      </c>
      <c r="J1672">
        <v>106381972</v>
      </c>
      <c r="K1672">
        <v>106427330</v>
      </c>
      <c r="L1672">
        <v>45359</v>
      </c>
      <c r="M1672">
        <v>1</v>
      </c>
      <c r="N1672">
        <v>55703</v>
      </c>
      <c r="O1672" t="s">
        <v>5952</v>
      </c>
      <c r="P1672">
        <v>11714</v>
      </c>
      <c r="Q1672" t="s">
        <v>5953</v>
      </c>
      <c r="R1672" t="s">
        <v>5954</v>
      </c>
      <c r="S1672" t="s">
        <v>32285</v>
      </c>
      <c r="T1672">
        <v>1</v>
      </c>
      <c r="U1672">
        <v>1</v>
      </c>
      <c r="V1672">
        <v>-2.5927139910891799</v>
      </c>
      <c r="W1672">
        <v>0.20525741147413201</v>
      </c>
      <c r="X1672">
        <v>0.704072456322962</v>
      </c>
      <c r="Y1672">
        <v>-23.220300064470099</v>
      </c>
      <c r="Z1672">
        <v>0.65379035313853895</v>
      </c>
      <c r="AA1672">
        <v>0.84521697243271998</v>
      </c>
      <c r="AB1672">
        <v>-3.5561872206663301</v>
      </c>
      <c r="AC1672">
        <v>7.0489011448141195E-2</v>
      </c>
      <c r="AD1672">
        <v>0.57684129297949804</v>
      </c>
      <c r="AE1672">
        <v>-23.220300064470099</v>
      </c>
      <c r="AF1672">
        <v>0.64997455747578503</v>
      </c>
      <c r="AG1672">
        <v>0.80674443595273604</v>
      </c>
      <c r="AH1672">
        <v>-1.6631034601877701</v>
      </c>
      <c r="AI1672">
        <v>0.35038410267202102</v>
      </c>
      <c r="AJ1672">
        <v>0.78121606160956403</v>
      </c>
      <c r="AK1672">
        <v>-22.3515447197017</v>
      </c>
    </row>
    <row r="1673" spans="1:37" x14ac:dyDescent="0.2">
      <c r="A1673" t="s">
        <v>5161</v>
      </c>
      <c r="B1673">
        <v>106394120</v>
      </c>
      <c r="C1673">
        <v>106394333</v>
      </c>
      <c r="D1673">
        <v>214</v>
      </c>
      <c r="E1673" t="s">
        <v>5957</v>
      </c>
      <c r="F1673">
        <v>2</v>
      </c>
      <c r="G1673" t="s">
        <v>5958</v>
      </c>
      <c r="H1673" t="s">
        <v>32284</v>
      </c>
      <c r="I1673">
        <v>12</v>
      </c>
      <c r="J1673">
        <v>106381972</v>
      </c>
      <c r="K1673">
        <v>106427330</v>
      </c>
      <c r="L1673">
        <v>45359</v>
      </c>
      <c r="M1673">
        <v>1</v>
      </c>
      <c r="N1673">
        <v>55703</v>
      </c>
      <c r="O1673" t="s">
        <v>5952</v>
      </c>
      <c r="P1673">
        <v>12148</v>
      </c>
      <c r="Q1673" t="s">
        <v>5953</v>
      </c>
      <c r="R1673" t="s">
        <v>5954</v>
      </c>
      <c r="S1673" t="s">
        <v>32285</v>
      </c>
      <c r="T1673">
        <v>1</v>
      </c>
      <c r="U1673">
        <v>1</v>
      </c>
      <c r="V1673">
        <v>-2.5927139910891799</v>
      </c>
      <c r="W1673">
        <v>0.20525741147413201</v>
      </c>
      <c r="X1673">
        <v>0.704072456322962</v>
      </c>
      <c r="Y1673">
        <v>-23.220300064470099</v>
      </c>
      <c r="Z1673">
        <v>0.65379035313853895</v>
      </c>
      <c r="AA1673">
        <v>0.84521697243271998</v>
      </c>
      <c r="AB1673">
        <v>-3.5561872206663301</v>
      </c>
      <c r="AC1673">
        <v>7.0489011448141195E-2</v>
      </c>
      <c r="AD1673">
        <v>0.57684129297949804</v>
      </c>
      <c r="AE1673">
        <v>-23.220300064470099</v>
      </c>
      <c r="AF1673">
        <v>0.64997455747578503</v>
      </c>
      <c r="AG1673">
        <v>0.80674443595273604</v>
      </c>
      <c r="AH1673">
        <v>-1.6631034601877701</v>
      </c>
      <c r="AI1673">
        <v>0.35038410267202102</v>
      </c>
      <c r="AJ1673">
        <v>0.78121606160956403</v>
      </c>
      <c r="AK1673">
        <v>-22.3515447197017</v>
      </c>
    </row>
    <row r="1674" spans="1:37" x14ac:dyDescent="0.2">
      <c r="A1674" t="s">
        <v>5161</v>
      </c>
      <c r="B1674">
        <v>107303757</v>
      </c>
      <c r="C1674">
        <v>107304047</v>
      </c>
      <c r="D1674">
        <v>291</v>
      </c>
      <c r="E1674" t="s">
        <v>5959</v>
      </c>
      <c r="F1674">
        <v>2</v>
      </c>
      <c r="G1674" t="s">
        <v>5960</v>
      </c>
      <c r="H1674" t="s">
        <v>31000</v>
      </c>
      <c r="I1674">
        <v>12</v>
      </c>
      <c r="J1674">
        <v>107318421</v>
      </c>
      <c r="K1674">
        <v>107657718</v>
      </c>
      <c r="L1674">
        <v>339298</v>
      </c>
      <c r="M1674">
        <v>1</v>
      </c>
      <c r="N1674">
        <v>121551</v>
      </c>
      <c r="O1674" t="s">
        <v>5961</v>
      </c>
      <c r="P1674">
        <v>-14374</v>
      </c>
      <c r="Q1674" t="s">
        <v>5962</v>
      </c>
      <c r="R1674" t="s">
        <v>5963</v>
      </c>
      <c r="S1674" t="s">
        <v>32286</v>
      </c>
      <c r="T1674">
        <v>0.152084254673993</v>
      </c>
      <c r="U1674">
        <v>0.603102917160658</v>
      </c>
      <c r="V1674">
        <v>24.423711504052001</v>
      </c>
      <c r="W1674">
        <v>0.89107655920673101</v>
      </c>
      <c r="X1674">
        <v>0.95159051474143896</v>
      </c>
      <c r="Y1674">
        <v>2.6733827249681998</v>
      </c>
      <c r="Z1674">
        <v>0.306975110376564</v>
      </c>
      <c r="AA1674">
        <v>0.72610664078822296</v>
      </c>
      <c r="AB1674">
        <v>23.460237440978698</v>
      </c>
      <c r="AC1674">
        <v>0.75388744886274095</v>
      </c>
      <c r="AD1674">
        <v>0.87989882095915395</v>
      </c>
      <c r="AE1674">
        <v>1.6733827974264599</v>
      </c>
      <c r="AF1674">
        <v>4.6407610929182198E-2</v>
      </c>
      <c r="AG1674">
        <v>0.476038960109122</v>
      </c>
      <c r="AH1674">
        <v>24.423711504052001</v>
      </c>
      <c r="AI1674">
        <v>0.56157887380500204</v>
      </c>
      <c r="AJ1674">
        <v>0.78121606160956403</v>
      </c>
      <c r="AK1674">
        <v>3.5421378098494301</v>
      </c>
    </row>
    <row r="1675" spans="1:37" x14ac:dyDescent="0.2">
      <c r="A1675" t="s">
        <v>5161</v>
      </c>
      <c r="B1675">
        <v>107304078</v>
      </c>
      <c r="C1675">
        <v>107304230</v>
      </c>
      <c r="D1675">
        <v>153</v>
      </c>
      <c r="E1675" t="s">
        <v>5964</v>
      </c>
      <c r="F1675">
        <v>0</v>
      </c>
      <c r="G1675" t="s">
        <v>5965</v>
      </c>
      <c r="H1675" t="s">
        <v>31000</v>
      </c>
      <c r="I1675">
        <v>12</v>
      </c>
      <c r="J1675">
        <v>107318421</v>
      </c>
      <c r="K1675">
        <v>107657718</v>
      </c>
      <c r="L1675">
        <v>339298</v>
      </c>
      <c r="M1675">
        <v>1</v>
      </c>
      <c r="N1675">
        <v>121551</v>
      </c>
      <c r="O1675" t="s">
        <v>5961</v>
      </c>
      <c r="P1675">
        <v>-14191</v>
      </c>
      <c r="Q1675" t="s">
        <v>5962</v>
      </c>
      <c r="R1675" t="s">
        <v>5963</v>
      </c>
      <c r="S1675" t="s">
        <v>32286</v>
      </c>
      <c r="T1675">
        <v>0.152084254673993</v>
      </c>
      <c r="U1675">
        <v>0.603102917160658</v>
      </c>
      <c r="V1675">
        <v>24.423711504052001</v>
      </c>
      <c r="W1675">
        <v>0.89107655920673101</v>
      </c>
      <c r="X1675">
        <v>0.95159051474143896</v>
      </c>
      <c r="Y1675">
        <v>2.6733827249681998</v>
      </c>
      <c r="Z1675">
        <v>0.306975110376564</v>
      </c>
      <c r="AA1675">
        <v>0.72610664078822296</v>
      </c>
      <c r="AB1675">
        <v>23.460237440978698</v>
      </c>
      <c r="AC1675">
        <v>0.75388744886274095</v>
      </c>
      <c r="AD1675">
        <v>0.87989882095915395</v>
      </c>
      <c r="AE1675">
        <v>1.6733827974264599</v>
      </c>
      <c r="AF1675">
        <v>4.6407610929182198E-2</v>
      </c>
      <c r="AG1675">
        <v>0.476038960109122</v>
      </c>
      <c r="AH1675">
        <v>24.423711504052001</v>
      </c>
      <c r="AI1675">
        <v>0.56157887380500204</v>
      </c>
      <c r="AJ1675">
        <v>0.78121606160956403</v>
      </c>
      <c r="AK1675">
        <v>3.5421378098494301</v>
      </c>
    </row>
    <row r="1676" spans="1:37" x14ac:dyDescent="0.2">
      <c r="A1676" t="s">
        <v>5161</v>
      </c>
      <c r="B1676">
        <v>107793447</v>
      </c>
      <c r="C1676">
        <v>107793497</v>
      </c>
      <c r="D1676">
        <v>51</v>
      </c>
      <c r="E1676" t="s">
        <v>5966</v>
      </c>
      <c r="F1676">
        <v>0</v>
      </c>
      <c r="G1676" t="s">
        <v>5967</v>
      </c>
      <c r="H1676" t="s">
        <v>31000</v>
      </c>
      <c r="I1676">
        <v>12</v>
      </c>
      <c r="J1676">
        <v>107774704</v>
      </c>
      <c r="K1676">
        <v>107776644</v>
      </c>
      <c r="L1676">
        <v>1941</v>
      </c>
      <c r="M1676">
        <v>1</v>
      </c>
      <c r="N1676">
        <v>121549</v>
      </c>
      <c r="O1676" t="s">
        <v>5968</v>
      </c>
      <c r="P1676">
        <v>18743</v>
      </c>
      <c r="Q1676" t="s">
        <v>5969</v>
      </c>
      <c r="R1676" t="s">
        <v>5970</v>
      </c>
      <c r="S1676" t="s">
        <v>32287</v>
      </c>
      <c r="T1676">
        <v>0.51158227774439802</v>
      </c>
      <c r="U1676">
        <v>0.78912267201654895</v>
      </c>
      <c r="V1676">
        <v>1.4929338831138701</v>
      </c>
      <c r="W1676">
        <v>0.55519553540839905</v>
      </c>
      <c r="X1676">
        <v>0.85240696694729401</v>
      </c>
      <c r="Y1676">
        <v>-1.2420507430746399</v>
      </c>
      <c r="Z1676">
        <v>0.26347343272948398</v>
      </c>
      <c r="AA1676">
        <v>0.72610664078822296</v>
      </c>
      <c r="AB1676">
        <v>1.4272097137881401</v>
      </c>
      <c r="AC1676">
        <v>0.76317907191282097</v>
      </c>
      <c r="AD1676">
        <v>0.88848540007965404</v>
      </c>
      <c r="AE1676">
        <v>-0.86359121259609595</v>
      </c>
      <c r="AF1676">
        <v>0.93929715925925095</v>
      </c>
      <c r="AG1676">
        <v>1</v>
      </c>
      <c r="AH1676">
        <v>0.69407421181271101</v>
      </c>
      <c r="AI1676">
        <v>0.45309260535510298</v>
      </c>
      <c r="AJ1676">
        <v>0.78121606160956403</v>
      </c>
      <c r="AK1676">
        <v>-1.0136945995997499</v>
      </c>
    </row>
    <row r="1677" spans="1:37" x14ac:dyDescent="0.2">
      <c r="A1677" t="s">
        <v>5161</v>
      </c>
      <c r="B1677">
        <v>108997540</v>
      </c>
      <c r="C1677">
        <v>108997713</v>
      </c>
      <c r="D1677">
        <v>174</v>
      </c>
      <c r="E1677" t="s">
        <v>5971</v>
      </c>
      <c r="F1677">
        <v>4</v>
      </c>
      <c r="G1677" t="s">
        <v>5972</v>
      </c>
      <c r="H1677" t="s">
        <v>32288</v>
      </c>
      <c r="I1677">
        <v>12</v>
      </c>
      <c r="J1677">
        <v>108940827</v>
      </c>
      <c r="K1677">
        <v>109021023</v>
      </c>
      <c r="L1677">
        <v>80197</v>
      </c>
      <c r="M1677">
        <v>2</v>
      </c>
      <c r="N1677">
        <v>55530</v>
      </c>
      <c r="O1677" t="s">
        <v>5973</v>
      </c>
      <c r="P1677">
        <v>23310</v>
      </c>
      <c r="Q1677" t="s">
        <v>5974</v>
      </c>
      <c r="R1677" t="s">
        <v>5975</v>
      </c>
      <c r="S1677" t="s">
        <v>32289</v>
      </c>
      <c r="T1677">
        <v>0.506551998792793</v>
      </c>
      <c r="U1677">
        <v>0.78288571403930396</v>
      </c>
      <c r="V1677">
        <v>4.0135073150513101</v>
      </c>
      <c r="W1677">
        <v>0.20525741147413201</v>
      </c>
      <c r="X1677">
        <v>0.704072456322962</v>
      </c>
      <c r="Y1677">
        <v>-24.221910302909301</v>
      </c>
      <c r="Z1677">
        <v>0.29745465422369399</v>
      </c>
      <c r="AA1677">
        <v>0.72610664078822296</v>
      </c>
      <c r="AB1677">
        <v>4.3271611056325696</v>
      </c>
      <c r="AC1677">
        <v>0.87415694492277796</v>
      </c>
      <c r="AD1677">
        <v>0.94068432309766403</v>
      </c>
      <c r="AE1677">
        <v>-0.18944102309792499</v>
      </c>
      <c r="AF1677">
        <v>0.98798422886439796</v>
      </c>
      <c r="AG1677">
        <v>1</v>
      </c>
      <c r="AH1677">
        <v>0.42606940393571102</v>
      </c>
      <c r="AI1677">
        <v>8.86214943098146E-2</v>
      </c>
      <c r="AJ1677">
        <v>0.78121606160956403</v>
      </c>
      <c r="AK1677">
        <v>-24.6452688587217</v>
      </c>
    </row>
    <row r="1678" spans="1:37" x14ac:dyDescent="0.2">
      <c r="A1678" t="s">
        <v>5161</v>
      </c>
      <c r="B1678">
        <v>108997713</v>
      </c>
      <c r="C1678">
        <v>108997886</v>
      </c>
      <c r="D1678">
        <v>174</v>
      </c>
      <c r="E1678" t="s">
        <v>5976</v>
      </c>
      <c r="F1678">
        <v>0</v>
      </c>
      <c r="G1678" t="s">
        <v>5977</v>
      </c>
      <c r="H1678" t="s">
        <v>32288</v>
      </c>
      <c r="I1678">
        <v>12</v>
      </c>
      <c r="J1678">
        <v>108940827</v>
      </c>
      <c r="K1678">
        <v>109021023</v>
      </c>
      <c r="L1678">
        <v>80197</v>
      </c>
      <c r="M1678">
        <v>2</v>
      </c>
      <c r="N1678">
        <v>55530</v>
      </c>
      <c r="O1678" t="s">
        <v>5973</v>
      </c>
      <c r="P1678">
        <v>23137</v>
      </c>
      <c r="Q1678" t="s">
        <v>5974</v>
      </c>
      <c r="R1678" t="s">
        <v>5975</v>
      </c>
      <c r="S1678" t="s">
        <v>32289</v>
      </c>
      <c r="T1678">
        <v>0.506551998792793</v>
      </c>
      <c r="U1678">
        <v>0.78288571403930396</v>
      </c>
      <c r="V1678">
        <v>3.8915658954105501</v>
      </c>
      <c r="W1678">
        <v>0.20525741147413201</v>
      </c>
      <c r="X1678">
        <v>0.704072456322962</v>
      </c>
      <c r="Y1678">
        <v>-24.101997727809199</v>
      </c>
      <c r="Z1678">
        <v>0.29745465422369399</v>
      </c>
      <c r="AA1678">
        <v>0.72610664078822296</v>
      </c>
      <c r="AB1678">
        <v>4.2780886375904501</v>
      </c>
      <c r="AC1678">
        <v>0.87415694492277796</v>
      </c>
      <c r="AD1678">
        <v>0.94068432309766403</v>
      </c>
      <c r="AE1678">
        <v>-6.9528447997787193E-2</v>
      </c>
      <c r="AF1678">
        <v>0.98798422886439796</v>
      </c>
      <c r="AG1678">
        <v>1</v>
      </c>
      <c r="AH1678">
        <v>0.30412798429494597</v>
      </c>
      <c r="AI1678">
        <v>8.86214943098146E-2</v>
      </c>
      <c r="AJ1678">
        <v>0.78121606160956403</v>
      </c>
      <c r="AK1678">
        <v>-24.597499861221699</v>
      </c>
    </row>
    <row r="1679" spans="1:37" x14ac:dyDescent="0.2">
      <c r="A1679" t="s">
        <v>5161</v>
      </c>
      <c r="B1679">
        <v>109146441</v>
      </c>
      <c r="C1679">
        <v>109146598</v>
      </c>
      <c r="D1679">
        <v>158</v>
      </c>
      <c r="E1679" t="s">
        <v>5978</v>
      </c>
      <c r="F1679">
        <v>1</v>
      </c>
      <c r="G1679" t="s">
        <v>5979</v>
      </c>
      <c r="H1679" t="s">
        <v>32290</v>
      </c>
      <c r="I1679">
        <v>12</v>
      </c>
      <c r="J1679">
        <v>109139979</v>
      </c>
      <c r="K1679">
        <v>109167280</v>
      </c>
      <c r="L1679">
        <v>27302</v>
      </c>
      <c r="M1679">
        <v>1</v>
      </c>
      <c r="N1679">
        <v>32</v>
      </c>
      <c r="O1679" t="s">
        <v>5980</v>
      </c>
      <c r="P1679">
        <v>6462</v>
      </c>
      <c r="Q1679" t="s">
        <v>5981</v>
      </c>
      <c r="R1679" t="s">
        <v>5982</v>
      </c>
      <c r="S1679" t="s">
        <v>32291</v>
      </c>
      <c r="T1679">
        <v>0.97213403838398904</v>
      </c>
      <c r="U1679">
        <v>1</v>
      </c>
      <c r="V1679">
        <v>2.5868829338066801</v>
      </c>
      <c r="W1679">
        <v>0.123414495547065</v>
      </c>
      <c r="X1679">
        <v>0.704072456322962</v>
      </c>
      <c r="Y1679">
        <v>23.079698996575701</v>
      </c>
      <c r="Z1679">
        <v>0.69013698642955401</v>
      </c>
      <c r="AA1679">
        <v>0.84521697243271998</v>
      </c>
      <c r="AB1679">
        <v>1.62340900101273</v>
      </c>
      <c r="AC1679">
        <v>0.27780950890804001</v>
      </c>
      <c r="AD1679">
        <v>0.68253123924728298</v>
      </c>
      <c r="AE1679">
        <v>22.079699159315101</v>
      </c>
      <c r="AF1679">
        <v>0.61410715005536498</v>
      </c>
      <c r="AG1679">
        <v>0.80674443595273604</v>
      </c>
      <c r="AH1679">
        <v>3.51649251199796</v>
      </c>
      <c r="AI1679">
        <v>3.6185182304427702E-2</v>
      </c>
      <c r="AJ1679">
        <v>0.78121606160956403</v>
      </c>
      <c r="AK1679">
        <v>23.079698996575701</v>
      </c>
    </row>
    <row r="1680" spans="1:37" x14ac:dyDescent="0.2">
      <c r="A1680" t="s">
        <v>5161</v>
      </c>
      <c r="B1680">
        <v>109209227</v>
      </c>
      <c r="C1680">
        <v>109209514</v>
      </c>
      <c r="D1680">
        <v>288</v>
      </c>
      <c r="E1680" t="s">
        <v>5983</v>
      </c>
      <c r="F1680">
        <v>10</v>
      </c>
      <c r="G1680" t="s">
        <v>5984</v>
      </c>
      <c r="H1680" t="s">
        <v>31274</v>
      </c>
      <c r="I1680">
        <v>12</v>
      </c>
      <c r="J1680">
        <v>109191478</v>
      </c>
      <c r="K1680">
        <v>109191918</v>
      </c>
      <c r="L1680">
        <v>441</v>
      </c>
      <c r="M1680">
        <v>1</v>
      </c>
      <c r="N1680">
        <v>32</v>
      </c>
      <c r="O1680" t="s">
        <v>5985</v>
      </c>
      <c r="P1680">
        <v>17749</v>
      </c>
      <c r="Q1680" t="s">
        <v>5981</v>
      </c>
      <c r="R1680" t="s">
        <v>5982</v>
      </c>
      <c r="S1680" t="s">
        <v>32291</v>
      </c>
      <c r="T1680">
        <v>0.152084254673993</v>
      </c>
      <c r="U1680">
        <v>0.603102917160658</v>
      </c>
      <c r="V1680">
        <v>22.642624635820901</v>
      </c>
      <c r="W1680">
        <v>0.20525741147413201</v>
      </c>
      <c r="X1680">
        <v>0.704072456322962</v>
      </c>
      <c r="Y1680">
        <v>-22.4409908077001</v>
      </c>
      <c r="Z1680">
        <v>0.203350924423461</v>
      </c>
      <c r="AA1680">
        <v>0.72610664078822296</v>
      </c>
      <c r="AB1680">
        <v>24.0376069189704</v>
      </c>
      <c r="AC1680">
        <v>0.32081866871113202</v>
      </c>
      <c r="AD1680">
        <v>0.68773325147593101</v>
      </c>
      <c r="AE1680">
        <v>1.3211521458686999</v>
      </c>
      <c r="AF1680">
        <v>0.23669707478149901</v>
      </c>
      <c r="AG1680">
        <v>0.69020448338054297</v>
      </c>
      <c r="AH1680">
        <v>-1.04551774164121</v>
      </c>
      <c r="AI1680">
        <v>0.24456414000292601</v>
      </c>
      <c r="AJ1680">
        <v>0.78121606160956403</v>
      </c>
      <c r="AK1680">
        <v>-23.930691721498398</v>
      </c>
    </row>
    <row r="1681" spans="1:37" x14ac:dyDescent="0.2">
      <c r="A1681" t="s">
        <v>5161</v>
      </c>
      <c r="B1681">
        <v>110671252</v>
      </c>
      <c r="C1681">
        <v>110671405</v>
      </c>
      <c r="D1681">
        <v>154</v>
      </c>
      <c r="E1681" t="s">
        <v>5986</v>
      </c>
      <c r="F1681">
        <v>4</v>
      </c>
      <c r="G1681" t="s">
        <v>5987</v>
      </c>
      <c r="H1681" t="s">
        <v>32292</v>
      </c>
      <c r="I1681">
        <v>12</v>
      </c>
      <c r="J1681">
        <v>110648686</v>
      </c>
      <c r="K1681">
        <v>110683267</v>
      </c>
      <c r="L1681">
        <v>34582</v>
      </c>
      <c r="M1681">
        <v>2</v>
      </c>
      <c r="N1681">
        <v>84329</v>
      </c>
      <c r="O1681" t="s">
        <v>5988</v>
      </c>
      <c r="P1681">
        <v>11862</v>
      </c>
      <c r="Q1681" t="s">
        <v>5989</v>
      </c>
      <c r="R1681" t="s">
        <v>5990</v>
      </c>
      <c r="S1681" t="s">
        <v>32293</v>
      </c>
      <c r="T1681">
        <v>0.97213403838398904</v>
      </c>
      <c r="U1681">
        <v>1</v>
      </c>
      <c r="V1681">
        <v>0.45896501384733102</v>
      </c>
      <c r="W1681">
        <v>0.89107655920673101</v>
      </c>
      <c r="X1681">
        <v>0.95159051474143896</v>
      </c>
      <c r="Y1681">
        <v>0.66421009216246396</v>
      </c>
      <c r="Z1681">
        <v>0.69013698642955401</v>
      </c>
      <c r="AA1681">
        <v>0.84521697243271998</v>
      </c>
      <c r="AB1681">
        <v>-0.50450891894662098</v>
      </c>
      <c r="AC1681">
        <v>0.75388744886274095</v>
      </c>
      <c r="AD1681">
        <v>0.87989882095915395</v>
      </c>
      <c r="AE1681">
        <v>-0.33578971665660101</v>
      </c>
      <c r="AF1681">
        <v>0.61410715005536498</v>
      </c>
      <c r="AG1681">
        <v>0.80674443595273604</v>
      </c>
      <c r="AH1681">
        <v>1.3885754356809099</v>
      </c>
      <c r="AI1681">
        <v>0.56157887380500204</v>
      </c>
      <c r="AJ1681">
        <v>0.78121606160956403</v>
      </c>
      <c r="AK1681">
        <v>1.5329653086091899</v>
      </c>
    </row>
    <row r="1682" spans="1:37" x14ac:dyDescent="0.2">
      <c r="A1682" t="s">
        <v>5161</v>
      </c>
      <c r="B1682">
        <v>110671405</v>
      </c>
      <c r="C1682">
        <v>110671558</v>
      </c>
      <c r="D1682">
        <v>154</v>
      </c>
      <c r="E1682" t="s">
        <v>5991</v>
      </c>
      <c r="F1682">
        <v>1</v>
      </c>
      <c r="G1682" t="s">
        <v>5992</v>
      </c>
      <c r="H1682" t="s">
        <v>32292</v>
      </c>
      <c r="I1682">
        <v>12</v>
      </c>
      <c r="J1682">
        <v>110648686</v>
      </c>
      <c r="K1682">
        <v>110683267</v>
      </c>
      <c r="L1682">
        <v>34582</v>
      </c>
      <c r="M1682">
        <v>2</v>
      </c>
      <c r="N1682">
        <v>84329</v>
      </c>
      <c r="O1682" t="s">
        <v>5988</v>
      </c>
      <c r="P1682">
        <v>11709</v>
      </c>
      <c r="Q1682" t="s">
        <v>5989</v>
      </c>
      <c r="R1682" t="s">
        <v>5990</v>
      </c>
      <c r="S1682" t="s">
        <v>32293</v>
      </c>
      <c r="T1682">
        <v>0.97213403838398904</v>
      </c>
      <c r="U1682">
        <v>1</v>
      </c>
      <c r="V1682">
        <v>0.45896501384733102</v>
      </c>
      <c r="W1682">
        <v>0.89107655920673101</v>
      </c>
      <c r="X1682">
        <v>0.95159051474143896</v>
      </c>
      <c r="Y1682">
        <v>0.66421009216246396</v>
      </c>
      <c r="Z1682">
        <v>0.69013698642955401</v>
      </c>
      <c r="AA1682">
        <v>0.84521697243271998</v>
      </c>
      <c r="AB1682">
        <v>-0.50450891894662098</v>
      </c>
      <c r="AC1682">
        <v>0.75388744886274095</v>
      </c>
      <c r="AD1682">
        <v>0.87989882095915395</v>
      </c>
      <c r="AE1682">
        <v>-0.33578971665660101</v>
      </c>
      <c r="AF1682">
        <v>0.61410715005536498</v>
      </c>
      <c r="AG1682">
        <v>0.80674443595273604</v>
      </c>
      <c r="AH1682">
        <v>1.3885754356809099</v>
      </c>
      <c r="AI1682">
        <v>0.56157887380500204</v>
      </c>
      <c r="AJ1682">
        <v>0.78121606160956403</v>
      </c>
      <c r="AK1682">
        <v>1.5329653086091899</v>
      </c>
    </row>
    <row r="1683" spans="1:37" x14ac:dyDescent="0.2">
      <c r="A1683" t="s">
        <v>5161</v>
      </c>
      <c r="B1683">
        <v>112178758</v>
      </c>
      <c r="C1683">
        <v>112178910</v>
      </c>
      <c r="D1683">
        <v>153</v>
      </c>
      <c r="E1683" t="s">
        <v>5993</v>
      </c>
      <c r="F1683">
        <v>5</v>
      </c>
      <c r="G1683" t="s">
        <v>5994</v>
      </c>
      <c r="H1683" t="s">
        <v>31032</v>
      </c>
      <c r="I1683">
        <v>12</v>
      </c>
      <c r="J1683">
        <v>112170740</v>
      </c>
      <c r="K1683">
        <v>112176702</v>
      </c>
      <c r="L1683">
        <v>5963</v>
      </c>
      <c r="M1683">
        <v>2</v>
      </c>
      <c r="N1683">
        <v>283450</v>
      </c>
      <c r="O1683" t="s">
        <v>5995</v>
      </c>
      <c r="P1683">
        <v>-2056</v>
      </c>
      <c r="Q1683" t="s">
        <v>5996</v>
      </c>
      <c r="R1683" t="s">
        <v>5997</v>
      </c>
      <c r="S1683" t="s">
        <v>32294</v>
      </c>
      <c r="T1683">
        <v>0.32911398597860803</v>
      </c>
      <c r="U1683">
        <v>0.603102917160658</v>
      </c>
      <c r="V1683">
        <v>26.2753980172768</v>
      </c>
      <c r="W1683">
        <v>0.38920677604595899</v>
      </c>
      <c r="X1683">
        <v>0.704072456322962</v>
      </c>
      <c r="Y1683">
        <v>-26.0737641587715</v>
      </c>
      <c r="Z1683">
        <v>0.48464167878831399</v>
      </c>
      <c r="AA1683">
        <v>0.84435025072159198</v>
      </c>
      <c r="AB1683">
        <v>25.3119239101758</v>
      </c>
      <c r="AC1683">
        <v>0.21073619169722799</v>
      </c>
      <c r="AD1683">
        <v>0.68253123924728298</v>
      </c>
      <c r="AE1683">
        <v>-26.0737641587715</v>
      </c>
      <c r="AF1683">
        <v>0.16793847098801201</v>
      </c>
      <c r="AG1683">
        <v>0.68151250837662902</v>
      </c>
      <c r="AH1683">
        <v>26.2753980172768</v>
      </c>
      <c r="AI1683">
        <v>0.52399907623471598</v>
      </c>
      <c r="AJ1683">
        <v>0.78121606160956403</v>
      </c>
      <c r="AK1683">
        <v>-25.2050087089236</v>
      </c>
    </row>
    <row r="1684" spans="1:37" x14ac:dyDescent="0.2">
      <c r="A1684" t="s">
        <v>5161</v>
      </c>
      <c r="B1684">
        <v>112178976</v>
      </c>
      <c r="C1684">
        <v>112179275</v>
      </c>
      <c r="D1684">
        <v>300</v>
      </c>
      <c r="E1684" t="s">
        <v>5998</v>
      </c>
      <c r="F1684">
        <v>10</v>
      </c>
      <c r="G1684" t="s">
        <v>5999</v>
      </c>
      <c r="H1684" t="s">
        <v>31032</v>
      </c>
      <c r="I1684">
        <v>12</v>
      </c>
      <c r="J1684">
        <v>112170740</v>
      </c>
      <c r="K1684">
        <v>112176702</v>
      </c>
      <c r="L1684">
        <v>5963</v>
      </c>
      <c r="M1684">
        <v>2</v>
      </c>
      <c r="N1684">
        <v>283450</v>
      </c>
      <c r="O1684" t="s">
        <v>5995</v>
      </c>
      <c r="P1684">
        <v>-2274</v>
      </c>
      <c r="Q1684" t="s">
        <v>5996</v>
      </c>
      <c r="R1684" t="s">
        <v>5997</v>
      </c>
      <c r="S1684" t="s">
        <v>32294</v>
      </c>
      <c r="T1684">
        <v>0.32911398597860803</v>
      </c>
      <c r="U1684">
        <v>0.603102917160658</v>
      </c>
      <c r="V1684">
        <v>26.2753980172768</v>
      </c>
      <c r="W1684">
        <v>0.38920677604595899</v>
      </c>
      <c r="X1684">
        <v>0.704072456322962</v>
      </c>
      <c r="Y1684">
        <v>-26.0737641587715</v>
      </c>
      <c r="Z1684">
        <v>0.48464167878831399</v>
      </c>
      <c r="AA1684">
        <v>0.84435025072159198</v>
      </c>
      <c r="AB1684">
        <v>25.3119239101758</v>
      </c>
      <c r="AC1684">
        <v>0.21073619169722799</v>
      </c>
      <c r="AD1684">
        <v>0.68253123924728298</v>
      </c>
      <c r="AE1684">
        <v>-26.0737641587715</v>
      </c>
      <c r="AF1684">
        <v>0.16793847098801201</v>
      </c>
      <c r="AG1684">
        <v>0.68151250837662902</v>
      </c>
      <c r="AH1684">
        <v>26.2753980172768</v>
      </c>
      <c r="AI1684">
        <v>0.52399907623471598</v>
      </c>
      <c r="AJ1684">
        <v>0.78121606160956403</v>
      </c>
      <c r="AK1684">
        <v>-25.2050087089236</v>
      </c>
    </row>
    <row r="1685" spans="1:37" x14ac:dyDescent="0.2">
      <c r="A1685" t="s">
        <v>5161</v>
      </c>
      <c r="B1685">
        <v>112208976</v>
      </c>
      <c r="C1685">
        <v>112209260</v>
      </c>
      <c r="D1685">
        <v>285</v>
      </c>
      <c r="E1685" t="s">
        <v>6000</v>
      </c>
      <c r="F1685">
        <v>1</v>
      </c>
      <c r="G1685" t="s">
        <v>6001</v>
      </c>
      <c r="H1685" t="s">
        <v>32295</v>
      </c>
      <c r="I1685">
        <v>12</v>
      </c>
      <c r="J1685">
        <v>112194997</v>
      </c>
      <c r="K1685">
        <v>112201438</v>
      </c>
      <c r="L1685">
        <v>6442</v>
      </c>
      <c r="M1685">
        <v>2</v>
      </c>
      <c r="N1685">
        <v>283450</v>
      </c>
      <c r="O1685" t="s">
        <v>6002</v>
      </c>
      <c r="P1685">
        <v>-7538</v>
      </c>
      <c r="Q1685" t="s">
        <v>5996</v>
      </c>
      <c r="R1685" t="s">
        <v>5997</v>
      </c>
      <c r="S1685" t="s">
        <v>32294</v>
      </c>
      <c r="T1685" t="s">
        <v>40</v>
      </c>
      <c r="U1685" t="s">
        <v>40</v>
      </c>
      <c r="V1685">
        <v>0</v>
      </c>
      <c r="W1685">
        <v>0.29261482077562401</v>
      </c>
      <c r="X1685">
        <v>0.704072456322962</v>
      </c>
      <c r="Y1685">
        <v>22.951565083449498</v>
      </c>
      <c r="Z1685">
        <v>0.48464167878831399</v>
      </c>
      <c r="AA1685">
        <v>0.84435025072159198</v>
      </c>
      <c r="AB1685">
        <v>22.708492618131402</v>
      </c>
      <c r="AC1685">
        <v>0.27780950890804001</v>
      </c>
      <c r="AD1685">
        <v>0.68253123924728298</v>
      </c>
      <c r="AE1685">
        <v>23.402767483893602</v>
      </c>
      <c r="AF1685">
        <v>0.501741946288212</v>
      </c>
      <c r="AG1685">
        <v>0.80674443595273604</v>
      </c>
      <c r="AH1685">
        <v>-22.6719667475035</v>
      </c>
      <c r="AI1685">
        <v>0.59609816080359102</v>
      </c>
      <c r="AJ1685">
        <v>0.78121606160956403</v>
      </c>
      <c r="AK1685">
        <v>0.34998765304289298</v>
      </c>
    </row>
    <row r="1686" spans="1:37" x14ac:dyDescent="0.2">
      <c r="A1686" t="s">
        <v>5161</v>
      </c>
      <c r="B1686">
        <v>112621786</v>
      </c>
      <c r="C1686">
        <v>112621960</v>
      </c>
      <c r="D1686">
        <v>175</v>
      </c>
      <c r="E1686" t="s">
        <v>6003</v>
      </c>
      <c r="F1686">
        <v>1</v>
      </c>
      <c r="G1686" t="s">
        <v>6004</v>
      </c>
      <c r="H1686" t="s">
        <v>32296</v>
      </c>
      <c r="I1686">
        <v>12</v>
      </c>
      <c r="J1686">
        <v>112591560</v>
      </c>
      <c r="K1686">
        <v>112866777</v>
      </c>
      <c r="L1686">
        <v>275218</v>
      </c>
      <c r="M1686">
        <v>1</v>
      </c>
      <c r="N1686">
        <v>22895</v>
      </c>
      <c r="O1686" t="s">
        <v>6005</v>
      </c>
      <c r="P1686">
        <v>30226</v>
      </c>
      <c r="Q1686" t="s">
        <v>6006</v>
      </c>
      <c r="R1686" t="s">
        <v>6007</v>
      </c>
      <c r="S1686" t="s">
        <v>32297</v>
      </c>
      <c r="T1686">
        <v>8.8407481283857503E-2</v>
      </c>
      <c r="U1686">
        <v>0.603102917160658</v>
      </c>
      <c r="V1686">
        <v>-24.227215508064798</v>
      </c>
      <c r="W1686">
        <v>0.20525741147413201</v>
      </c>
      <c r="X1686">
        <v>0.704072456322962</v>
      </c>
      <c r="Y1686">
        <v>-23.617429950977399</v>
      </c>
      <c r="Z1686">
        <v>1.7313209044554401E-2</v>
      </c>
      <c r="AA1686">
        <v>0.72610664078822296</v>
      </c>
      <c r="AB1686">
        <v>-24.227215508064798</v>
      </c>
      <c r="AC1686">
        <v>0.30184355666711699</v>
      </c>
      <c r="AD1686">
        <v>0.68253123924728298</v>
      </c>
      <c r="AE1686">
        <v>-2.0705386403990702</v>
      </c>
      <c r="AF1686">
        <v>0.22065000948199101</v>
      </c>
      <c r="AG1686">
        <v>0.68151250837662902</v>
      </c>
      <c r="AH1686">
        <v>-23.297604902420801</v>
      </c>
      <c r="AI1686">
        <v>0.24456414000292601</v>
      </c>
      <c r="AJ1686">
        <v>0.78121606160956403</v>
      </c>
      <c r="AK1686">
        <v>-23.227215581525599</v>
      </c>
    </row>
    <row r="1687" spans="1:37" x14ac:dyDescent="0.2">
      <c r="A1687" t="s">
        <v>5161</v>
      </c>
      <c r="B1687">
        <v>112621960</v>
      </c>
      <c r="C1687">
        <v>112622134</v>
      </c>
      <c r="D1687">
        <v>175</v>
      </c>
      <c r="E1687" t="s">
        <v>6008</v>
      </c>
      <c r="F1687">
        <v>3</v>
      </c>
      <c r="G1687" t="s">
        <v>6009</v>
      </c>
      <c r="H1687" t="s">
        <v>32296</v>
      </c>
      <c r="I1687">
        <v>12</v>
      </c>
      <c r="J1687">
        <v>112591560</v>
      </c>
      <c r="K1687">
        <v>112866777</v>
      </c>
      <c r="L1687">
        <v>275218</v>
      </c>
      <c r="M1687">
        <v>1</v>
      </c>
      <c r="N1687">
        <v>22895</v>
      </c>
      <c r="O1687" t="s">
        <v>6005</v>
      </c>
      <c r="P1687">
        <v>30400</v>
      </c>
      <c r="Q1687" t="s">
        <v>6006</v>
      </c>
      <c r="R1687" t="s">
        <v>6007</v>
      </c>
      <c r="S1687" t="s">
        <v>32297</v>
      </c>
      <c r="T1687">
        <v>8.8407481283857503E-2</v>
      </c>
      <c r="U1687">
        <v>0.603102917160658</v>
      </c>
      <c r="V1687">
        <v>-24.0934951946033</v>
      </c>
      <c r="W1687">
        <v>0.20525741147413201</v>
      </c>
      <c r="X1687">
        <v>0.704072456322962</v>
      </c>
      <c r="Y1687">
        <v>-23.427518044112599</v>
      </c>
      <c r="Z1687">
        <v>1.7313209044554401E-2</v>
      </c>
      <c r="AA1687">
        <v>0.72610664078822296</v>
      </c>
      <c r="AB1687">
        <v>-24.0934951946033</v>
      </c>
      <c r="AC1687">
        <v>0.30184355666711699</v>
      </c>
      <c r="AD1687">
        <v>0.68253123924728298</v>
      </c>
      <c r="AE1687">
        <v>-1.8806267335342799</v>
      </c>
      <c r="AF1687">
        <v>0.22065000948199101</v>
      </c>
      <c r="AG1687">
        <v>0.68151250837662902</v>
      </c>
      <c r="AH1687">
        <v>-23.163884595414199</v>
      </c>
      <c r="AI1687">
        <v>0.24456414000292601</v>
      </c>
      <c r="AJ1687">
        <v>0.78121606160956403</v>
      </c>
      <c r="AK1687">
        <v>-23.093495275198599</v>
      </c>
    </row>
    <row r="1688" spans="1:37" x14ac:dyDescent="0.2">
      <c r="A1688" t="s">
        <v>5161</v>
      </c>
      <c r="B1688">
        <v>112738121</v>
      </c>
      <c r="C1688">
        <v>112738280</v>
      </c>
      <c r="D1688">
        <v>160</v>
      </c>
      <c r="E1688" t="s">
        <v>6010</v>
      </c>
      <c r="F1688">
        <v>1</v>
      </c>
      <c r="G1688" t="s">
        <v>6011</v>
      </c>
      <c r="H1688" t="s">
        <v>32298</v>
      </c>
      <c r="I1688">
        <v>12</v>
      </c>
      <c r="J1688">
        <v>112695034</v>
      </c>
      <c r="K1688">
        <v>112695176</v>
      </c>
      <c r="L1688">
        <v>143</v>
      </c>
      <c r="M1688">
        <v>2</v>
      </c>
      <c r="N1688">
        <v>100302227</v>
      </c>
      <c r="O1688" t="s">
        <v>6012</v>
      </c>
      <c r="P1688">
        <v>-42945</v>
      </c>
      <c r="Q1688" t="s">
        <v>6013</v>
      </c>
      <c r="R1688" t="s">
        <v>6014</v>
      </c>
      <c r="S1688" t="s">
        <v>32299</v>
      </c>
      <c r="T1688">
        <v>0.32911398597860803</v>
      </c>
      <c r="U1688">
        <v>0.603102917160658</v>
      </c>
      <c r="V1688">
        <v>22.773323706760799</v>
      </c>
      <c r="W1688">
        <v>0.123414495547065</v>
      </c>
      <c r="X1688">
        <v>0.704072456322962</v>
      </c>
      <c r="Y1688">
        <v>23.467877117031801</v>
      </c>
      <c r="Z1688">
        <v>0.48464167878831399</v>
      </c>
      <c r="AA1688">
        <v>0.84435025072159198</v>
      </c>
      <c r="AB1688">
        <v>21.8098497739668</v>
      </c>
      <c r="AC1688">
        <v>0.27780950890804001</v>
      </c>
      <c r="AD1688">
        <v>0.68253123924728298</v>
      </c>
      <c r="AE1688">
        <v>22.467877241379998</v>
      </c>
      <c r="AF1688">
        <v>0.16793847098801201</v>
      </c>
      <c r="AG1688">
        <v>0.68151250837662902</v>
      </c>
      <c r="AH1688">
        <v>22.773323706760799</v>
      </c>
      <c r="AI1688">
        <v>3.6185182304427702E-2</v>
      </c>
      <c r="AJ1688">
        <v>0.78121606160956403</v>
      </c>
      <c r="AK1688">
        <v>23.467877117031801</v>
      </c>
    </row>
    <row r="1689" spans="1:37" x14ac:dyDescent="0.2">
      <c r="A1689" t="s">
        <v>5161</v>
      </c>
      <c r="B1689">
        <v>112738280</v>
      </c>
      <c r="C1689">
        <v>112738439</v>
      </c>
      <c r="D1689">
        <v>160</v>
      </c>
      <c r="E1689" t="s">
        <v>6015</v>
      </c>
      <c r="F1689">
        <v>2</v>
      </c>
      <c r="G1689" t="s">
        <v>6016</v>
      </c>
      <c r="H1689" t="s">
        <v>32298</v>
      </c>
      <c r="I1689">
        <v>12</v>
      </c>
      <c r="J1689">
        <v>112695034</v>
      </c>
      <c r="K1689">
        <v>112695176</v>
      </c>
      <c r="L1689">
        <v>143</v>
      </c>
      <c r="M1689">
        <v>2</v>
      </c>
      <c r="N1689">
        <v>100302227</v>
      </c>
      <c r="O1689" t="s">
        <v>6012</v>
      </c>
      <c r="P1689">
        <v>-43104</v>
      </c>
      <c r="Q1689" t="s">
        <v>6013</v>
      </c>
      <c r="R1689" t="s">
        <v>6014</v>
      </c>
      <c r="S1689" t="s">
        <v>32299</v>
      </c>
      <c r="T1689">
        <v>0.32911398597860803</v>
      </c>
      <c r="U1689">
        <v>0.603102917160658</v>
      </c>
      <c r="V1689">
        <v>22.773323706760799</v>
      </c>
      <c r="W1689">
        <v>0.123414495547065</v>
      </c>
      <c r="X1689">
        <v>0.704072456322962</v>
      </c>
      <c r="Y1689">
        <v>23.467877117031801</v>
      </c>
      <c r="Z1689">
        <v>0.48464167878831399</v>
      </c>
      <c r="AA1689">
        <v>0.84435025072159198</v>
      </c>
      <c r="AB1689">
        <v>21.8098497739668</v>
      </c>
      <c r="AC1689">
        <v>0.27780950890804001</v>
      </c>
      <c r="AD1689">
        <v>0.68253123924728298</v>
      </c>
      <c r="AE1689">
        <v>22.467877241379998</v>
      </c>
      <c r="AF1689">
        <v>0.16793847098801201</v>
      </c>
      <c r="AG1689">
        <v>0.68151250837662902</v>
      </c>
      <c r="AH1689">
        <v>22.773323706760799</v>
      </c>
      <c r="AI1689">
        <v>3.6185182304427702E-2</v>
      </c>
      <c r="AJ1689">
        <v>0.78121606160956403</v>
      </c>
      <c r="AK1689">
        <v>23.467877117031801</v>
      </c>
    </row>
    <row r="1690" spans="1:37" x14ac:dyDescent="0.2">
      <c r="A1690" t="s">
        <v>5161</v>
      </c>
      <c r="B1690">
        <v>113039302</v>
      </c>
      <c r="C1690">
        <v>113039454</v>
      </c>
      <c r="D1690">
        <v>153</v>
      </c>
      <c r="E1690" t="s">
        <v>6017</v>
      </c>
      <c r="F1690">
        <v>0</v>
      </c>
      <c r="G1690" t="s">
        <v>6018</v>
      </c>
      <c r="H1690" t="s">
        <v>31000</v>
      </c>
      <c r="I1690">
        <v>12</v>
      </c>
      <c r="J1690">
        <v>113056730</v>
      </c>
      <c r="K1690">
        <v>113098025</v>
      </c>
      <c r="L1690">
        <v>41296</v>
      </c>
      <c r="M1690">
        <v>1</v>
      </c>
      <c r="N1690">
        <v>1840</v>
      </c>
      <c r="O1690" t="s">
        <v>6019</v>
      </c>
      <c r="P1690">
        <v>-17276</v>
      </c>
      <c r="Q1690" t="s">
        <v>6020</v>
      </c>
      <c r="R1690" t="s">
        <v>6021</v>
      </c>
      <c r="S1690" t="s">
        <v>32300</v>
      </c>
      <c r="T1690">
        <v>0.32911398597860803</v>
      </c>
      <c r="U1690">
        <v>0.603102917160658</v>
      </c>
      <c r="V1690">
        <v>23.5826466647652</v>
      </c>
      <c r="W1690">
        <v>0.94541066367716797</v>
      </c>
      <c r="X1690">
        <v>0.95159051474143896</v>
      </c>
      <c r="Y1690">
        <v>-0.94396867733315803</v>
      </c>
      <c r="Z1690">
        <v>0.306975110376564</v>
      </c>
      <c r="AA1690">
        <v>0.72610664078822296</v>
      </c>
      <c r="AB1690">
        <v>23.1345830756044</v>
      </c>
      <c r="AC1690">
        <v>0.71753805159658501</v>
      </c>
      <c r="AD1690">
        <v>0.87989882095915395</v>
      </c>
      <c r="AE1690">
        <v>-1.9439684232644401</v>
      </c>
      <c r="AF1690">
        <v>0.61410715005536498</v>
      </c>
      <c r="AG1690">
        <v>0.80674443595273604</v>
      </c>
      <c r="AH1690">
        <v>2.2196028219079</v>
      </c>
      <c r="AI1690">
        <v>0.59609816080359102</v>
      </c>
      <c r="AJ1690">
        <v>0.78121606160956403</v>
      </c>
      <c r="AK1690">
        <v>-7.5213319708735404E-2</v>
      </c>
    </row>
    <row r="1691" spans="1:37" x14ac:dyDescent="0.2">
      <c r="A1691" t="s">
        <v>5161</v>
      </c>
      <c r="B1691">
        <v>113039475</v>
      </c>
      <c r="C1691">
        <v>113039619</v>
      </c>
      <c r="D1691">
        <v>145</v>
      </c>
      <c r="E1691" t="s">
        <v>6022</v>
      </c>
      <c r="F1691">
        <v>0</v>
      </c>
      <c r="G1691" t="s">
        <v>6023</v>
      </c>
      <c r="H1691" t="s">
        <v>31000</v>
      </c>
      <c r="I1691">
        <v>12</v>
      </c>
      <c r="J1691">
        <v>113056730</v>
      </c>
      <c r="K1691">
        <v>113098025</v>
      </c>
      <c r="L1691">
        <v>41296</v>
      </c>
      <c r="M1691">
        <v>1</v>
      </c>
      <c r="N1691">
        <v>1840</v>
      </c>
      <c r="O1691" t="s">
        <v>6019</v>
      </c>
      <c r="P1691">
        <v>-17111</v>
      </c>
      <c r="Q1691" t="s">
        <v>6020</v>
      </c>
      <c r="R1691" t="s">
        <v>6021</v>
      </c>
      <c r="S1691" t="s">
        <v>32300</v>
      </c>
      <c r="T1691">
        <v>0.32911398597860803</v>
      </c>
      <c r="U1691">
        <v>0.603102917160658</v>
      </c>
      <c r="V1691">
        <v>23.5826466647652</v>
      </c>
      <c r="W1691">
        <v>0.94541066367716797</v>
      </c>
      <c r="X1691">
        <v>0.95159051474143896</v>
      </c>
      <c r="Y1691">
        <v>-0.94396867733315803</v>
      </c>
      <c r="Z1691">
        <v>0.306975110376564</v>
      </c>
      <c r="AA1691">
        <v>0.72610664078822296</v>
      </c>
      <c r="AB1691">
        <v>23.1345830756044</v>
      </c>
      <c r="AC1691">
        <v>0.71753805159658501</v>
      </c>
      <c r="AD1691">
        <v>0.87989882095915395</v>
      </c>
      <c r="AE1691">
        <v>-1.9439684232644401</v>
      </c>
      <c r="AF1691">
        <v>0.61410715005536498</v>
      </c>
      <c r="AG1691">
        <v>0.80674443595273604</v>
      </c>
      <c r="AH1691">
        <v>2.2196028219079</v>
      </c>
      <c r="AI1691">
        <v>0.59609816080359102</v>
      </c>
      <c r="AJ1691">
        <v>0.78121606160956403</v>
      </c>
      <c r="AK1691">
        <v>-7.5213319708735404E-2</v>
      </c>
    </row>
    <row r="1692" spans="1:37" x14ac:dyDescent="0.2">
      <c r="A1692" t="s">
        <v>5161</v>
      </c>
      <c r="B1692">
        <v>113039619</v>
      </c>
      <c r="C1692">
        <v>113039763</v>
      </c>
      <c r="D1692">
        <v>145</v>
      </c>
      <c r="E1692" t="s">
        <v>6024</v>
      </c>
      <c r="F1692">
        <v>0</v>
      </c>
      <c r="G1692" t="s">
        <v>6025</v>
      </c>
      <c r="H1692" t="s">
        <v>31000</v>
      </c>
      <c r="I1692">
        <v>12</v>
      </c>
      <c r="J1692">
        <v>113056730</v>
      </c>
      <c r="K1692">
        <v>113098025</v>
      </c>
      <c r="L1692">
        <v>41296</v>
      </c>
      <c r="M1692">
        <v>1</v>
      </c>
      <c r="N1692">
        <v>1840</v>
      </c>
      <c r="O1692" t="s">
        <v>6019</v>
      </c>
      <c r="P1692">
        <v>-16967</v>
      </c>
      <c r="Q1692" t="s">
        <v>6020</v>
      </c>
      <c r="R1692" t="s">
        <v>6021</v>
      </c>
      <c r="S1692" t="s">
        <v>32300</v>
      </c>
      <c r="T1692">
        <v>0.97213403838398904</v>
      </c>
      <c r="U1692">
        <v>1</v>
      </c>
      <c r="V1692">
        <v>0.58035409670432103</v>
      </c>
      <c r="W1692">
        <v>0.49709177864118298</v>
      </c>
      <c r="X1692">
        <v>0.78363289935355196</v>
      </c>
      <c r="Y1692">
        <v>0.66195829135513995</v>
      </c>
      <c r="Z1692">
        <v>0.66713806400786302</v>
      </c>
      <c r="AA1692">
        <v>0.84521697243271998</v>
      </c>
      <c r="AB1692">
        <v>0.82293464772275304</v>
      </c>
      <c r="AC1692">
        <v>0.63966253792798</v>
      </c>
      <c r="AD1692">
        <v>0.87989882095915395</v>
      </c>
      <c r="AE1692">
        <v>0.28232612602229201</v>
      </c>
      <c r="AF1692">
        <v>0.77173648502780101</v>
      </c>
      <c r="AG1692">
        <v>0.88417364479730298</v>
      </c>
      <c r="AH1692">
        <v>-6.6917101736988904E-3</v>
      </c>
      <c r="AI1692">
        <v>0.43521265639500101</v>
      </c>
      <c r="AJ1692">
        <v>0.78121606160956403</v>
      </c>
      <c r="AK1692">
        <v>0.76327966664062696</v>
      </c>
    </row>
    <row r="1693" spans="1:37" x14ac:dyDescent="0.2">
      <c r="A1693" t="s">
        <v>5161</v>
      </c>
      <c r="B1693">
        <v>113039763</v>
      </c>
      <c r="C1693">
        <v>113039907</v>
      </c>
      <c r="D1693">
        <v>145</v>
      </c>
      <c r="E1693" t="s">
        <v>6026</v>
      </c>
      <c r="F1693">
        <v>3</v>
      </c>
      <c r="G1693" t="s">
        <v>6027</v>
      </c>
      <c r="H1693" t="s">
        <v>31000</v>
      </c>
      <c r="I1693">
        <v>12</v>
      </c>
      <c r="J1693">
        <v>113056730</v>
      </c>
      <c r="K1693">
        <v>113098025</v>
      </c>
      <c r="L1693">
        <v>41296</v>
      </c>
      <c r="M1693">
        <v>1</v>
      </c>
      <c r="N1693">
        <v>1840</v>
      </c>
      <c r="O1693" t="s">
        <v>6019</v>
      </c>
      <c r="P1693">
        <v>-16823</v>
      </c>
      <c r="Q1693" t="s">
        <v>6020</v>
      </c>
      <c r="R1693" t="s">
        <v>6021</v>
      </c>
      <c r="S1693" t="s">
        <v>32300</v>
      </c>
      <c r="T1693">
        <v>0.35387198439864398</v>
      </c>
      <c r="U1693">
        <v>0.603102917160658</v>
      </c>
      <c r="V1693">
        <v>-22.779900165864401</v>
      </c>
      <c r="W1693">
        <v>0.29261482077562401</v>
      </c>
      <c r="X1693">
        <v>0.704072456322962</v>
      </c>
      <c r="Y1693">
        <v>23.123269636379</v>
      </c>
      <c r="Z1693">
        <v>0.69013698642955401</v>
      </c>
      <c r="AA1693">
        <v>0.84521697243271998</v>
      </c>
      <c r="AB1693">
        <v>-0.69410506869551603</v>
      </c>
      <c r="AC1693">
        <v>0.27780950890804001</v>
      </c>
      <c r="AD1693">
        <v>0.68253123924728298</v>
      </c>
      <c r="AE1693">
        <v>23.0272075917606</v>
      </c>
      <c r="AF1693">
        <v>0.32549523997010099</v>
      </c>
      <c r="AG1693">
        <v>0.70473078222419605</v>
      </c>
      <c r="AH1693">
        <v>-22.9532070191994</v>
      </c>
      <c r="AI1693">
        <v>0.56157887380500204</v>
      </c>
      <c r="AJ1693">
        <v>0.78121606160956403</v>
      </c>
      <c r="AK1693">
        <v>1.34336927018686</v>
      </c>
    </row>
    <row r="1694" spans="1:37" x14ac:dyDescent="0.2">
      <c r="A1694" t="s">
        <v>5161</v>
      </c>
      <c r="B1694">
        <v>113080451</v>
      </c>
      <c r="C1694">
        <v>113080615</v>
      </c>
      <c r="D1694">
        <v>165</v>
      </c>
      <c r="E1694" t="s">
        <v>6028</v>
      </c>
      <c r="F1694">
        <v>0</v>
      </c>
      <c r="G1694" t="s">
        <v>6029</v>
      </c>
      <c r="H1694" t="s">
        <v>32301</v>
      </c>
      <c r="I1694">
        <v>12</v>
      </c>
      <c r="J1694">
        <v>113089866</v>
      </c>
      <c r="K1694">
        <v>113097997</v>
      </c>
      <c r="L1694">
        <v>8132</v>
      </c>
      <c r="M1694">
        <v>1</v>
      </c>
      <c r="N1694">
        <v>1840</v>
      </c>
      <c r="O1694" t="s">
        <v>6030</v>
      </c>
      <c r="P1694">
        <v>-9251</v>
      </c>
      <c r="Q1694" t="s">
        <v>6020</v>
      </c>
      <c r="R1694" t="s">
        <v>6021</v>
      </c>
      <c r="S1694" t="s">
        <v>32300</v>
      </c>
      <c r="T1694" t="s">
        <v>40</v>
      </c>
      <c r="U1694" t="s">
        <v>40</v>
      </c>
      <c r="V1694">
        <v>0</v>
      </c>
      <c r="W1694">
        <v>0.123414495547065</v>
      </c>
      <c r="X1694">
        <v>0.704072456322962</v>
      </c>
      <c r="Y1694">
        <v>25.489403970721099</v>
      </c>
      <c r="Z1694">
        <v>0.306975110376564</v>
      </c>
      <c r="AA1694">
        <v>0.72610664078822296</v>
      </c>
      <c r="AB1694">
        <v>24.451929297541099</v>
      </c>
      <c r="AC1694">
        <v>0.27780950890804001</v>
      </c>
      <c r="AD1694">
        <v>0.68253123924728298</v>
      </c>
      <c r="AE1694">
        <v>24.4894040013478</v>
      </c>
      <c r="AF1694">
        <v>0.32549523997010099</v>
      </c>
      <c r="AG1694">
        <v>0.70473078222419605</v>
      </c>
      <c r="AH1694">
        <v>-24.415403423127898</v>
      </c>
      <c r="AI1694">
        <v>3.6185182304427702E-2</v>
      </c>
      <c r="AJ1694">
        <v>0.78121606160956403</v>
      </c>
      <c r="AK1694">
        <v>25.489403970721099</v>
      </c>
    </row>
    <row r="1695" spans="1:37" x14ac:dyDescent="0.2">
      <c r="A1695" t="s">
        <v>5161</v>
      </c>
      <c r="B1695">
        <v>113094368</v>
      </c>
      <c r="C1695">
        <v>113094524</v>
      </c>
      <c r="D1695">
        <v>157</v>
      </c>
      <c r="E1695" t="s">
        <v>6031</v>
      </c>
      <c r="F1695">
        <v>1</v>
      </c>
      <c r="G1695" t="s">
        <v>6032</v>
      </c>
      <c r="H1695" t="s">
        <v>30987</v>
      </c>
      <c r="I1695">
        <v>12</v>
      </c>
      <c r="J1695">
        <v>113095040</v>
      </c>
      <c r="K1695">
        <v>113095623</v>
      </c>
      <c r="L1695">
        <v>584</v>
      </c>
      <c r="M1695">
        <v>1</v>
      </c>
      <c r="N1695">
        <v>1840</v>
      </c>
      <c r="O1695" t="s">
        <v>6033</v>
      </c>
      <c r="P1695">
        <v>-516</v>
      </c>
      <c r="Q1695" t="s">
        <v>6020</v>
      </c>
      <c r="R1695" t="s">
        <v>6021</v>
      </c>
      <c r="S1695" t="s">
        <v>32300</v>
      </c>
      <c r="T1695">
        <v>0.32911398597860803</v>
      </c>
      <c r="U1695">
        <v>0.603102917160658</v>
      </c>
      <c r="V1695">
        <v>23.5858071656655</v>
      </c>
      <c r="W1695">
        <v>0.89107655920673101</v>
      </c>
      <c r="X1695">
        <v>0.95159051474143896</v>
      </c>
      <c r="Y1695">
        <v>2.2708788110065399</v>
      </c>
      <c r="Z1695">
        <v>0.306975110376564</v>
      </c>
      <c r="AA1695">
        <v>0.72610664078822296</v>
      </c>
      <c r="AB1695">
        <v>22.945213498354398</v>
      </c>
      <c r="AC1695">
        <v>0.75388744886274095</v>
      </c>
      <c r="AD1695">
        <v>0.87989882095915395</v>
      </c>
      <c r="AE1695">
        <v>1.27087891986513</v>
      </c>
      <c r="AF1695">
        <v>0.61410715005536498</v>
      </c>
      <c r="AG1695">
        <v>0.80674443595273604</v>
      </c>
      <c r="AH1695">
        <v>2.99524398580553</v>
      </c>
      <c r="AI1695">
        <v>0.56157887380500204</v>
      </c>
      <c r="AJ1695">
        <v>0.78121606160956403</v>
      </c>
      <c r="AK1695">
        <v>3.1396338437269602</v>
      </c>
    </row>
    <row r="1696" spans="1:37" x14ac:dyDescent="0.2">
      <c r="A1696" t="s">
        <v>5161</v>
      </c>
      <c r="B1696">
        <v>113094524</v>
      </c>
      <c r="C1696">
        <v>113094680</v>
      </c>
      <c r="D1696">
        <v>157</v>
      </c>
      <c r="E1696" t="s">
        <v>6034</v>
      </c>
      <c r="F1696">
        <v>1</v>
      </c>
      <c r="G1696" t="s">
        <v>6035</v>
      </c>
      <c r="H1696" t="s">
        <v>30987</v>
      </c>
      <c r="I1696">
        <v>12</v>
      </c>
      <c r="J1696">
        <v>113095040</v>
      </c>
      <c r="K1696">
        <v>113095623</v>
      </c>
      <c r="L1696">
        <v>584</v>
      </c>
      <c r="M1696">
        <v>1</v>
      </c>
      <c r="N1696">
        <v>1840</v>
      </c>
      <c r="O1696" t="s">
        <v>6033</v>
      </c>
      <c r="P1696">
        <v>-360</v>
      </c>
      <c r="Q1696" t="s">
        <v>6020</v>
      </c>
      <c r="R1696" t="s">
        <v>6021</v>
      </c>
      <c r="S1696" t="s">
        <v>32300</v>
      </c>
      <c r="T1696">
        <v>0.32911398597860803</v>
      </c>
      <c r="U1696">
        <v>0.603102917160658</v>
      </c>
      <c r="V1696">
        <v>24.0452387530515</v>
      </c>
      <c r="W1696">
        <v>0.89107655920673101</v>
      </c>
      <c r="X1696">
        <v>0.95159051474143896</v>
      </c>
      <c r="Y1696">
        <v>2.7303103999551301</v>
      </c>
      <c r="Z1696">
        <v>0.306975110376564</v>
      </c>
      <c r="AA1696">
        <v>0.72610664078822296</v>
      </c>
      <c r="AB1696">
        <v>23.323505375177</v>
      </c>
      <c r="AC1696">
        <v>0.75388744886274095</v>
      </c>
      <c r="AD1696">
        <v>0.87989882095915395</v>
      </c>
      <c r="AE1696">
        <v>1.7303104791250099</v>
      </c>
      <c r="AF1696">
        <v>0.61410715005536498</v>
      </c>
      <c r="AG1696">
        <v>0.80674443595273604</v>
      </c>
      <c r="AH1696">
        <v>3.4546755731915599</v>
      </c>
      <c r="AI1696">
        <v>0.56157887380500204</v>
      </c>
      <c r="AJ1696">
        <v>0.78121606160956403</v>
      </c>
      <c r="AK1696">
        <v>3.59906543267555</v>
      </c>
    </row>
    <row r="1697" spans="1:37" x14ac:dyDescent="0.2">
      <c r="A1697" t="s">
        <v>5161</v>
      </c>
      <c r="B1697">
        <v>113094680</v>
      </c>
      <c r="C1697">
        <v>113094836</v>
      </c>
      <c r="D1697">
        <v>157</v>
      </c>
      <c r="E1697" t="s">
        <v>6036</v>
      </c>
      <c r="F1697">
        <v>2</v>
      </c>
      <c r="G1697" t="s">
        <v>6037</v>
      </c>
      <c r="H1697" t="s">
        <v>30987</v>
      </c>
      <c r="I1697">
        <v>12</v>
      </c>
      <c r="J1697">
        <v>113095040</v>
      </c>
      <c r="K1697">
        <v>113095623</v>
      </c>
      <c r="L1697">
        <v>584</v>
      </c>
      <c r="M1697">
        <v>1</v>
      </c>
      <c r="N1697">
        <v>1840</v>
      </c>
      <c r="O1697" t="s">
        <v>6033</v>
      </c>
      <c r="P1697">
        <v>-204</v>
      </c>
      <c r="Q1697" t="s">
        <v>6020</v>
      </c>
      <c r="R1697" t="s">
        <v>6021</v>
      </c>
      <c r="S1697" t="s">
        <v>32300</v>
      </c>
      <c r="T1697">
        <v>0.32911398597860803</v>
      </c>
      <c r="U1697">
        <v>0.603102917160658</v>
      </c>
      <c r="V1697">
        <v>24.0452387530515</v>
      </c>
      <c r="W1697">
        <v>0.428214032775322</v>
      </c>
      <c r="X1697">
        <v>0.73460997439807996</v>
      </c>
      <c r="Y1697">
        <v>3.8835517450358901</v>
      </c>
      <c r="Z1697">
        <v>0.306975110376564</v>
      </c>
      <c r="AA1697">
        <v>0.72610664078822296</v>
      </c>
      <c r="AB1697">
        <v>23.323505375177</v>
      </c>
      <c r="AC1697">
        <v>0.85817338719172098</v>
      </c>
      <c r="AD1697">
        <v>0.94068432309766403</v>
      </c>
      <c r="AE1697">
        <v>2.8835517806317701</v>
      </c>
      <c r="AF1697">
        <v>0.61410715005536498</v>
      </c>
      <c r="AG1697">
        <v>0.80674443595273604</v>
      </c>
      <c r="AH1697">
        <v>3.4546755731915599</v>
      </c>
      <c r="AI1697">
        <v>0.170234813229591</v>
      </c>
      <c r="AJ1697">
        <v>0.78121606160956403</v>
      </c>
      <c r="AK1697">
        <v>4.7523067777563099</v>
      </c>
    </row>
    <row r="1698" spans="1:37" x14ac:dyDescent="0.2">
      <c r="A1698" t="s">
        <v>5161</v>
      </c>
      <c r="B1698">
        <v>113094836</v>
      </c>
      <c r="C1698">
        <v>113094992</v>
      </c>
      <c r="D1698">
        <v>157</v>
      </c>
      <c r="E1698" t="s">
        <v>6038</v>
      </c>
      <c r="F1698">
        <v>10</v>
      </c>
      <c r="G1698" t="s">
        <v>6039</v>
      </c>
      <c r="H1698" t="s">
        <v>30987</v>
      </c>
      <c r="I1698">
        <v>12</v>
      </c>
      <c r="J1698">
        <v>113095040</v>
      </c>
      <c r="K1698">
        <v>113095623</v>
      </c>
      <c r="L1698">
        <v>584</v>
      </c>
      <c r="M1698">
        <v>1</v>
      </c>
      <c r="N1698">
        <v>1840</v>
      </c>
      <c r="O1698" t="s">
        <v>6033</v>
      </c>
      <c r="P1698">
        <v>-48</v>
      </c>
      <c r="Q1698" t="s">
        <v>6020</v>
      </c>
      <c r="R1698" t="s">
        <v>6021</v>
      </c>
      <c r="S1698" t="s">
        <v>32300</v>
      </c>
      <c r="T1698" t="s">
        <v>40</v>
      </c>
      <c r="U1698" t="s">
        <v>40</v>
      </c>
      <c r="V1698">
        <v>0</v>
      </c>
      <c r="W1698">
        <v>0.29261482077562401</v>
      </c>
      <c r="X1698">
        <v>0.704072456322962</v>
      </c>
      <c r="Y1698">
        <v>24.410996588906599</v>
      </c>
      <c r="Z1698" t="s">
        <v>40</v>
      </c>
      <c r="AA1698" t="s">
        <v>40</v>
      </c>
      <c r="AB1698">
        <v>0</v>
      </c>
      <c r="AC1698">
        <v>0.45677901822897599</v>
      </c>
      <c r="AD1698">
        <v>0.82872126865393902</v>
      </c>
      <c r="AE1698">
        <v>23.410996653581002</v>
      </c>
      <c r="AF1698" t="s">
        <v>40</v>
      </c>
      <c r="AG1698" t="s">
        <v>40</v>
      </c>
      <c r="AH1698">
        <v>0</v>
      </c>
      <c r="AI1698">
        <v>0.14667288820271701</v>
      </c>
      <c r="AJ1698">
        <v>0.78121606160956403</v>
      </c>
      <c r="AK1698">
        <v>24.410996588906599</v>
      </c>
    </row>
    <row r="1699" spans="1:37" x14ac:dyDescent="0.2">
      <c r="A1699" t="s">
        <v>5161</v>
      </c>
      <c r="B1699">
        <v>113094992</v>
      </c>
      <c r="C1699">
        <v>113095148</v>
      </c>
      <c r="D1699">
        <v>157</v>
      </c>
      <c r="E1699" t="s">
        <v>6040</v>
      </c>
      <c r="F1699">
        <v>6</v>
      </c>
      <c r="G1699" t="s">
        <v>6041</v>
      </c>
      <c r="H1699" t="s">
        <v>30987</v>
      </c>
      <c r="I1699">
        <v>12</v>
      </c>
      <c r="J1699">
        <v>113095040</v>
      </c>
      <c r="K1699">
        <v>113095623</v>
      </c>
      <c r="L1699">
        <v>584</v>
      </c>
      <c r="M1699">
        <v>1</v>
      </c>
      <c r="N1699">
        <v>1840</v>
      </c>
      <c r="O1699" t="s">
        <v>6033</v>
      </c>
      <c r="P1699">
        <v>0</v>
      </c>
      <c r="Q1699" t="s">
        <v>6020</v>
      </c>
      <c r="R1699" t="s">
        <v>6021</v>
      </c>
      <c r="S1699" t="s">
        <v>32300</v>
      </c>
      <c r="T1699" t="s">
        <v>40</v>
      </c>
      <c r="U1699" t="s">
        <v>40</v>
      </c>
      <c r="V1699">
        <v>0</v>
      </c>
      <c r="W1699">
        <v>0.29261482077562401</v>
      </c>
      <c r="X1699">
        <v>0.704072456322962</v>
      </c>
      <c r="Y1699">
        <v>24.410996588906599</v>
      </c>
      <c r="Z1699" t="s">
        <v>40</v>
      </c>
      <c r="AA1699" t="s">
        <v>40</v>
      </c>
      <c r="AB1699">
        <v>0</v>
      </c>
      <c r="AC1699">
        <v>0.45677901822897599</v>
      </c>
      <c r="AD1699">
        <v>0.82872126865393902</v>
      </c>
      <c r="AE1699">
        <v>23.410996653581002</v>
      </c>
      <c r="AF1699" t="s">
        <v>40</v>
      </c>
      <c r="AG1699" t="s">
        <v>40</v>
      </c>
      <c r="AH1699">
        <v>0</v>
      </c>
      <c r="AI1699">
        <v>0.14667288820271701</v>
      </c>
      <c r="AJ1699">
        <v>0.78121606160956403</v>
      </c>
      <c r="AK1699">
        <v>24.410996588906599</v>
      </c>
    </row>
    <row r="1700" spans="1:37" x14ac:dyDescent="0.2">
      <c r="A1700" t="s">
        <v>5161</v>
      </c>
      <c r="B1700">
        <v>113103955</v>
      </c>
      <c r="C1700">
        <v>113104126</v>
      </c>
      <c r="D1700">
        <v>172</v>
      </c>
      <c r="E1700" t="s">
        <v>6042</v>
      </c>
      <c r="F1700">
        <v>13</v>
      </c>
      <c r="G1700" t="s">
        <v>6043</v>
      </c>
      <c r="H1700" t="s">
        <v>30987</v>
      </c>
      <c r="I1700">
        <v>12</v>
      </c>
      <c r="J1700">
        <v>113099512</v>
      </c>
      <c r="K1700">
        <v>113103099</v>
      </c>
      <c r="L1700">
        <v>3588</v>
      </c>
      <c r="M1700">
        <v>2</v>
      </c>
      <c r="N1700">
        <v>8437</v>
      </c>
      <c r="O1700" t="s">
        <v>6044</v>
      </c>
      <c r="P1700">
        <v>-856</v>
      </c>
      <c r="Q1700" t="s">
        <v>6045</v>
      </c>
      <c r="R1700" t="s">
        <v>6046</v>
      </c>
      <c r="S1700" t="s">
        <v>32302</v>
      </c>
      <c r="T1700">
        <v>0.152084254673993</v>
      </c>
      <c r="U1700">
        <v>0.603102917160658</v>
      </c>
      <c r="V1700">
        <v>24.980111483189301</v>
      </c>
      <c r="W1700">
        <v>0.38920677604595899</v>
      </c>
      <c r="X1700">
        <v>0.704072456322962</v>
      </c>
      <c r="Y1700">
        <v>-23.930673264467799</v>
      </c>
      <c r="Z1700">
        <v>0.306975110376564</v>
      </c>
      <c r="AA1700">
        <v>0.72610664078822296</v>
      </c>
      <c r="AB1700">
        <v>24.0166374006273</v>
      </c>
      <c r="AC1700">
        <v>0.71753805159658501</v>
      </c>
      <c r="AD1700">
        <v>0.87989882095915395</v>
      </c>
      <c r="AE1700">
        <v>-1.0467267225711101</v>
      </c>
      <c r="AF1700">
        <v>4.6407610929182198E-2</v>
      </c>
      <c r="AG1700">
        <v>0.476038960109122</v>
      </c>
      <c r="AH1700">
        <v>24.980111483189301</v>
      </c>
      <c r="AI1700">
        <v>0.35038410267202102</v>
      </c>
      <c r="AJ1700">
        <v>0.78121606160956403</v>
      </c>
      <c r="AK1700">
        <v>-23.909722203249601</v>
      </c>
    </row>
    <row r="1701" spans="1:37" x14ac:dyDescent="0.2">
      <c r="A1701" t="s">
        <v>5161</v>
      </c>
      <c r="B1701">
        <v>113154226</v>
      </c>
      <c r="C1701">
        <v>113154428</v>
      </c>
      <c r="D1701">
        <v>203</v>
      </c>
      <c r="E1701" t="s">
        <v>6047</v>
      </c>
      <c r="F1701">
        <v>8</v>
      </c>
      <c r="G1701" t="s">
        <v>6048</v>
      </c>
      <c r="H1701" t="s">
        <v>30987</v>
      </c>
      <c r="I1701">
        <v>12</v>
      </c>
      <c r="J1701">
        <v>113153230</v>
      </c>
      <c r="K1701">
        <v>113157635</v>
      </c>
      <c r="L1701">
        <v>4406</v>
      </c>
      <c r="M1701">
        <v>1</v>
      </c>
      <c r="N1701">
        <v>387885</v>
      </c>
      <c r="O1701" t="s">
        <v>6049</v>
      </c>
      <c r="P1701">
        <v>996</v>
      </c>
      <c r="Q1701" t="s">
        <v>6050</v>
      </c>
      <c r="R1701" t="s">
        <v>6051</v>
      </c>
      <c r="S1701" t="s">
        <v>32303</v>
      </c>
      <c r="T1701">
        <v>0.60318812523568999</v>
      </c>
      <c r="U1701">
        <v>0.82125442047224695</v>
      </c>
      <c r="V1701">
        <v>-0.37101831746604202</v>
      </c>
      <c r="W1701">
        <v>0.69201225521665499</v>
      </c>
      <c r="X1701">
        <v>0.95159051474143896</v>
      </c>
      <c r="Y1701">
        <v>-0.165773214149494</v>
      </c>
      <c r="Z1701">
        <v>0.250572619160632</v>
      </c>
      <c r="AA1701">
        <v>0.72610664078822296</v>
      </c>
      <c r="AB1701">
        <v>-1.33449235380691</v>
      </c>
      <c r="AC1701">
        <v>0.30184355666711699</v>
      </c>
      <c r="AD1701">
        <v>0.68253123924728298</v>
      </c>
      <c r="AE1701">
        <v>-1.16577312651548</v>
      </c>
      <c r="AF1701">
        <v>1</v>
      </c>
      <c r="AG1701">
        <v>1</v>
      </c>
      <c r="AH1701">
        <v>0.55859229010749201</v>
      </c>
      <c r="AI1701">
        <v>0.95029317176085903</v>
      </c>
      <c r="AJ1701">
        <v>0.98621344597861504</v>
      </c>
      <c r="AK1701">
        <v>0.70298218803718404</v>
      </c>
    </row>
    <row r="1702" spans="1:37" x14ac:dyDescent="0.2">
      <c r="A1702" t="s">
        <v>5161</v>
      </c>
      <c r="B1702">
        <v>113154428</v>
      </c>
      <c r="C1702">
        <v>113154630</v>
      </c>
      <c r="D1702">
        <v>203</v>
      </c>
      <c r="E1702" t="s">
        <v>6052</v>
      </c>
      <c r="F1702">
        <v>27</v>
      </c>
      <c r="G1702" t="s">
        <v>6053</v>
      </c>
      <c r="H1702" t="s">
        <v>30999</v>
      </c>
      <c r="I1702">
        <v>12</v>
      </c>
      <c r="J1702">
        <v>113153230</v>
      </c>
      <c r="K1702">
        <v>113157635</v>
      </c>
      <c r="L1702">
        <v>4406</v>
      </c>
      <c r="M1702">
        <v>1</v>
      </c>
      <c r="N1702">
        <v>387885</v>
      </c>
      <c r="O1702" t="s">
        <v>6049</v>
      </c>
      <c r="P1702">
        <v>1198</v>
      </c>
      <c r="Q1702" t="s">
        <v>6050</v>
      </c>
      <c r="R1702" t="s">
        <v>6051</v>
      </c>
      <c r="S1702" t="s">
        <v>32303</v>
      </c>
      <c r="T1702">
        <v>0.60318812523568999</v>
      </c>
      <c r="U1702">
        <v>0.82125442047224695</v>
      </c>
      <c r="V1702">
        <v>-0.37101831746604202</v>
      </c>
      <c r="W1702">
        <v>0.69201225521665499</v>
      </c>
      <c r="X1702">
        <v>0.95159051474143896</v>
      </c>
      <c r="Y1702">
        <v>-0.165773214149494</v>
      </c>
      <c r="Z1702">
        <v>0.250572619160632</v>
      </c>
      <c r="AA1702">
        <v>0.72610664078822296</v>
      </c>
      <c r="AB1702">
        <v>-1.33449235380691</v>
      </c>
      <c r="AC1702">
        <v>0.30184355666711699</v>
      </c>
      <c r="AD1702">
        <v>0.68253123924728298</v>
      </c>
      <c r="AE1702">
        <v>-1.16577312651548</v>
      </c>
      <c r="AF1702">
        <v>1</v>
      </c>
      <c r="AG1702">
        <v>1</v>
      </c>
      <c r="AH1702">
        <v>0.55859229010749201</v>
      </c>
      <c r="AI1702">
        <v>0.95029317176085903</v>
      </c>
      <c r="AJ1702">
        <v>0.98621344597861504</v>
      </c>
      <c r="AK1702">
        <v>0.70298218803718404</v>
      </c>
    </row>
    <row r="1703" spans="1:37" x14ac:dyDescent="0.2">
      <c r="A1703" t="s">
        <v>5161</v>
      </c>
      <c r="B1703">
        <v>113167688</v>
      </c>
      <c r="C1703">
        <v>113167977</v>
      </c>
      <c r="D1703">
        <v>290</v>
      </c>
      <c r="E1703" t="s">
        <v>6054</v>
      </c>
      <c r="F1703">
        <v>5</v>
      </c>
      <c r="G1703" t="s">
        <v>6055</v>
      </c>
      <c r="H1703" t="s">
        <v>30999</v>
      </c>
      <c r="I1703">
        <v>12</v>
      </c>
      <c r="J1703">
        <v>113161921</v>
      </c>
      <c r="K1703">
        <v>113165872</v>
      </c>
      <c r="L1703">
        <v>3952</v>
      </c>
      <c r="M1703">
        <v>2</v>
      </c>
      <c r="N1703">
        <v>79039</v>
      </c>
      <c r="O1703" t="s">
        <v>6056</v>
      </c>
      <c r="P1703">
        <v>-1816</v>
      </c>
      <c r="Q1703" t="s">
        <v>6057</v>
      </c>
      <c r="R1703" t="s">
        <v>6058</v>
      </c>
      <c r="S1703" t="s">
        <v>32304</v>
      </c>
      <c r="T1703" t="s">
        <v>40</v>
      </c>
      <c r="U1703" t="s">
        <v>40</v>
      </c>
      <c r="V1703">
        <v>0</v>
      </c>
      <c r="W1703">
        <v>0.29261482077562401</v>
      </c>
      <c r="X1703">
        <v>0.704072456322962</v>
      </c>
      <c r="Y1703">
        <v>20.8013421730837</v>
      </c>
      <c r="Z1703">
        <v>0.48464167878831399</v>
      </c>
      <c r="AA1703">
        <v>0.84435025072159198</v>
      </c>
      <c r="AB1703">
        <v>19.7638682987069</v>
      </c>
      <c r="AC1703">
        <v>0.45677901822897599</v>
      </c>
      <c r="AD1703">
        <v>0.82872126865393902</v>
      </c>
      <c r="AE1703">
        <v>19.8013429625735</v>
      </c>
      <c r="AF1703">
        <v>0.501741946288212</v>
      </c>
      <c r="AG1703">
        <v>0.80674443595273604</v>
      </c>
      <c r="AH1703">
        <v>-19.7273424642338</v>
      </c>
      <c r="AI1703">
        <v>0.14667288820271701</v>
      </c>
      <c r="AJ1703">
        <v>0.78121606160956403</v>
      </c>
      <c r="AK1703">
        <v>20.8013421730837</v>
      </c>
    </row>
    <row r="1704" spans="1:37" x14ac:dyDescent="0.2">
      <c r="A1704" t="s">
        <v>5161</v>
      </c>
      <c r="B1704">
        <v>113316885</v>
      </c>
      <c r="C1704">
        <v>113317033</v>
      </c>
      <c r="D1704">
        <v>149</v>
      </c>
      <c r="E1704" t="s">
        <v>6059</v>
      </c>
      <c r="F1704">
        <v>5</v>
      </c>
      <c r="G1704" t="s">
        <v>6060</v>
      </c>
      <c r="H1704" t="s">
        <v>31032</v>
      </c>
      <c r="I1704">
        <v>12</v>
      </c>
      <c r="J1704">
        <v>113298773</v>
      </c>
      <c r="K1704">
        <v>113319325</v>
      </c>
      <c r="L1704">
        <v>20553</v>
      </c>
      <c r="M1704">
        <v>2</v>
      </c>
      <c r="N1704">
        <v>80024</v>
      </c>
      <c r="O1704" t="s">
        <v>6061</v>
      </c>
      <c r="P1704">
        <v>2292</v>
      </c>
      <c r="Q1704" t="s">
        <v>6062</v>
      </c>
      <c r="R1704" t="s">
        <v>6063</v>
      </c>
      <c r="S1704" t="s">
        <v>32305</v>
      </c>
      <c r="T1704">
        <v>0.32911398597860803</v>
      </c>
      <c r="U1704">
        <v>0.603102917160658</v>
      </c>
      <c r="V1704">
        <v>22.860360689697199</v>
      </c>
      <c r="W1704">
        <v>0.38920677604595899</v>
      </c>
      <c r="X1704">
        <v>0.704072456322962</v>
      </c>
      <c r="Y1704">
        <v>-22.6587268569467</v>
      </c>
      <c r="Z1704">
        <v>0.48464167878831399</v>
      </c>
      <c r="AA1704">
        <v>0.84435025072159198</v>
      </c>
      <c r="AB1704">
        <v>21.8968867457104</v>
      </c>
      <c r="AC1704">
        <v>0.21073619169722799</v>
      </c>
      <c r="AD1704">
        <v>0.68253123924728298</v>
      </c>
      <c r="AE1704">
        <v>-22.6587268569467</v>
      </c>
      <c r="AF1704">
        <v>0.16793847098801201</v>
      </c>
      <c r="AG1704">
        <v>0.68151250837662902</v>
      </c>
      <c r="AH1704">
        <v>22.860360689697199</v>
      </c>
      <c r="AI1704">
        <v>0.52399907623471598</v>
      </c>
      <c r="AJ1704">
        <v>0.78121606160956403</v>
      </c>
      <c r="AK1704">
        <v>-21.789971570213101</v>
      </c>
    </row>
    <row r="1705" spans="1:37" x14ac:dyDescent="0.2">
      <c r="A1705" t="s">
        <v>5161</v>
      </c>
      <c r="B1705">
        <v>113638899</v>
      </c>
      <c r="C1705">
        <v>113639053</v>
      </c>
      <c r="D1705">
        <v>155</v>
      </c>
      <c r="E1705" t="s">
        <v>6064</v>
      </c>
      <c r="F1705">
        <v>3</v>
      </c>
      <c r="G1705" t="s">
        <v>6065</v>
      </c>
      <c r="H1705" t="s">
        <v>32306</v>
      </c>
      <c r="I1705">
        <v>12</v>
      </c>
      <c r="J1705">
        <v>113744731</v>
      </c>
      <c r="K1705">
        <v>113757565</v>
      </c>
      <c r="L1705">
        <v>12835</v>
      </c>
      <c r="M1705">
        <v>2</v>
      </c>
      <c r="N1705">
        <v>100506465</v>
      </c>
      <c r="O1705" t="s">
        <v>6066</v>
      </c>
      <c r="P1705">
        <v>118512</v>
      </c>
      <c r="Q1705" t="s">
        <v>6067</v>
      </c>
      <c r="R1705" t="s">
        <v>6068</v>
      </c>
      <c r="S1705" t="s">
        <v>32307</v>
      </c>
      <c r="T1705">
        <v>7.3374270299014499E-2</v>
      </c>
      <c r="U1705">
        <v>0.603102917160658</v>
      </c>
      <c r="V1705">
        <v>26.704475837955801</v>
      </c>
      <c r="W1705">
        <v>0.55921050581604403</v>
      </c>
      <c r="X1705">
        <v>0.85516106823402505</v>
      </c>
      <c r="Y1705">
        <v>0.10398464860498401</v>
      </c>
      <c r="Z1705">
        <v>6.2807925220854099E-2</v>
      </c>
      <c r="AA1705">
        <v>0.72610664078822296</v>
      </c>
      <c r="AB1705">
        <v>26.422309855296199</v>
      </c>
      <c r="AC1705">
        <v>0.68671740334507603</v>
      </c>
      <c r="AD1705">
        <v>0.87989882095915395</v>
      </c>
      <c r="AE1705">
        <v>-0.27892399924073102</v>
      </c>
      <c r="AF1705">
        <v>0.335122776002587</v>
      </c>
      <c r="AG1705">
        <v>0.71916631056622005</v>
      </c>
      <c r="AH1705">
        <v>1.72835168811676</v>
      </c>
      <c r="AI1705">
        <v>0.50844394355825095</v>
      </c>
      <c r="AJ1705">
        <v>0.78121606160956403</v>
      </c>
      <c r="AK1705">
        <v>0.41309755062665499</v>
      </c>
    </row>
    <row r="1706" spans="1:37" x14ac:dyDescent="0.2">
      <c r="A1706" t="s">
        <v>5161</v>
      </c>
      <c r="B1706">
        <v>113977011</v>
      </c>
      <c r="C1706">
        <v>113977180</v>
      </c>
      <c r="D1706">
        <v>170</v>
      </c>
      <c r="E1706" t="s">
        <v>6069</v>
      </c>
      <c r="F1706">
        <v>2</v>
      </c>
      <c r="G1706" t="s">
        <v>6070</v>
      </c>
      <c r="H1706" t="s">
        <v>31000</v>
      </c>
      <c r="I1706">
        <v>12</v>
      </c>
      <c r="J1706">
        <v>113822057</v>
      </c>
      <c r="K1706">
        <v>113966325</v>
      </c>
      <c r="L1706">
        <v>144269</v>
      </c>
      <c r="M1706">
        <v>2</v>
      </c>
      <c r="N1706">
        <v>9904</v>
      </c>
      <c r="O1706" t="s">
        <v>6071</v>
      </c>
      <c r="P1706">
        <v>-10686</v>
      </c>
      <c r="Q1706" t="s">
        <v>6072</v>
      </c>
      <c r="R1706" t="s">
        <v>6073</v>
      </c>
      <c r="S1706" t="s">
        <v>32308</v>
      </c>
      <c r="T1706">
        <v>0.32911398597860803</v>
      </c>
      <c r="U1706">
        <v>0.603102917160658</v>
      </c>
      <c r="V1706">
        <v>21.415661516023601</v>
      </c>
      <c r="W1706">
        <v>0.123414495547065</v>
      </c>
      <c r="X1706">
        <v>0.704072456322962</v>
      </c>
      <c r="Y1706">
        <v>24.6216732914334</v>
      </c>
      <c r="Z1706">
        <v>0.306975110376564</v>
      </c>
      <c r="AA1706">
        <v>0.72610664078822296</v>
      </c>
      <c r="AB1706">
        <v>22.2874867745704</v>
      </c>
      <c r="AC1706">
        <v>0.17695932866387601</v>
      </c>
      <c r="AD1706">
        <v>0.68253123924728298</v>
      </c>
      <c r="AE1706">
        <v>23.7775129149957</v>
      </c>
      <c r="AF1706">
        <v>0.64997455747578503</v>
      </c>
      <c r="AG1706">
        <v>0.80674443595273604</v>
      </c>
      <c r="AH1706">
        <v>-0.36090073468399703</v>
      </c>
      <c r="AI1706">
        <v>0.170234813229591</v>
      </c>
      <c r="AJ1706">
        <v>0.78121606160956403</v>
      </c>
      <c r="AK1706">
        <v>4.2764005360039103</v>
      </c>
    </row>
    <row r="1707" spans="1:37" x14ac:dyDescent="0.2">
      <c r="A1707" t="s">
        <v>5161</v>
      </c>
      <c r="B1707">
        <v>113977180</v>
      </c>
      <c r="C1707">
        <v>113977349</v>
      </c>
      <c r="D1707">
        <v>170</v>
      </c>
      <c r="E1707" t="s">
        <v>6074</v>
      </c>
      <c r="F1707">
        <v>3</v>
      </c>
      <c r="G1707" t="s">
        <v>6075</v>
      </c>
      <c r="H1707" t="s">
        <v>31000</v>
      </c>
      <c r="I1707">
        <v>12</v>
      </c>
      <c r="J1707">
        <v>113822057</v>
      </c>
      <c r="K1707">
        <v>113966325</v>
      </c>
      <c r="L1707">
        <v>144269</v>
      </c>
      <c r="M1707">
        <v>2</v>
      </c>
      <c r="N1707">
        <v>9904</v>
      </c>
      <c r="O1707" t="s">
        <v>6071</v>
      </c>
      <c r="P1707">
        <v>-10855</v>
      </c>
      <c r="Q1707" t="s">
        <v>6072</v>
      </c>
      <c r="R1707" t="s">
        <v>6073</v>
      </c>
      <c r="S1707" t="s">
        <v>32308</v>
      </c>
      <c r="T1707">
        <v>0.32911398597860803</v>
      </c>
      <c r="U1707">
        <v>0.603102917160658</v>
      </c>
      <c r="V1707">
        <v>21.415661516023601</v>
      </c>
      <c r="W1707">
        <v>0.123414495547065</v>
      </c>
      <c r="X1707">
        <v>0.704072456322962</v>
      </c>
      <c r="Y1707">
        <v>24.6216732914334</v>
      </c>
      <c r="Z1707">
        <v>0.306975110376564</v>
      </c>
      <c r="AA1707">
        <v>0.72610664078822296</v>
      </c>
      <c r="AB1707">
        <v>22.2874867745704</v>
      </c>
      <c r="AC1707">
        <v>0.17695932866387601</v>
      </c>
      <c r="AD1707">
        <v>0.68253123924728298</v>
      </c>
      <c r="AE1707">
        <v>23.7775129149957</v>
      </c>
      <c r="AF1707">
        <v>0.64997455747578503</v>
      </c>
      <c r="AG1707">
        <v>0.80674443595273604</v>
      </c>
      <c r="AH1707">
        <v>-0.36090073468399703</v>
      </c>
      <c r="AI1707">
        <v>0.170234813229591</v>
      </c>
      <c r="AJ1707">
        <v>0.78121606160956403</v>
      </c>
      <c r="AK1707">
        <v>4.2764005360039103</v>
      </c>
    </row>
    <row r="1708" spans="1:37" x14ac:dyDescent="0.2">
      <c r="A1708" t="s">
        <v>5161</v>
      </c>
      <c r="B1708">
        <v>113977370</v>
      </c>
      <c r="C1708">
        <v>113977667</v>
      </c>
      <c r="D1708">
        <v>298</v>
      </c>
      <c r="E1708" t="s">
        <v>6076</v>
      </c>
      <c r="F1708">
        <v>3</v>
      </c>
      <c r="G1708" t="s">
        <v>6077</v>
      </c>
      <c r="H1708" t="s">
        <v>31000</v>
      </c>
      <c r="I1708">
        <v>12</v>
      </c>
      <c r="J1708">
        <v>113822057</v>
      </c>
      <c r="K1708">
        <v>113966325</v>
      </c>
      <c r="L1708">
        <v>144269</v>
      </c>
      <c r="M1708">
        <v>2</v>
      </c>
      <c r="N1708">
        <v>9904</v>
      </c>
      <c r="O1708" t="s">
        <v>6071</v>
      </c>
      <c r="P1708">
        <v>-11045</v>
      </c>
      <c r="Q1708" t="s">
        <v>6072</v>
      </c>
      <c r="R1708" t="s">
        <v>6073</v>
      </c>
      <c r="S1708" t="s">
        <v>32308</v>
      </c>
      <c r="T1708">
        <v>0.32911398597860803</v>
      </c>
      <c r="U1708">
        <v>0.603102917160658</v>
      </c>
      <c r="V1708">
        <v>21.415661516023601</v>
      </c>
      <c r="W1708">
        <v>0.123414495547065</v>
      </c>
      <c r="X1708">
        <v>0.704072456322962</v>
      </c>
      <c r="Y1708">
        <v>24.6216732914334</v>
      </c>
      <c r="Z1708">
        <v>0.306975110376564</v>
      </c>
      <c r="AA1708">
        <v>0.72610664078822296</v>
      </c>
      <c r="AB1708">
        <v>22.2874867745704</v>
      </c>
      <c r="AC1708">
        <v>0.17695932866387601</v>
      </c>
      <c r="AD1708">
        <v>0.68253123924728298</v>
      </c>
      <c r="AE1708">
        <v>23.7775129149957</v>
      </c>
      <c r="AF1708">
        <v>0.64997455747578503</v>
      </c>
      <c r="AG1708">
        <v>0.80674443595273604</v>
      </c>
      <c r="AH1708">
        <v>-0.36090073468399703</v>
      </c>
      <c r="AI1708">
        <v>0.170234813229591</v>
      </c>
      <c r="AJ1708">
        <v>0.78121606160956403</v>
      </c>
      <c r="AK1708">
        <v>4.2764005360039103</v>
      </c>
    </row>
    <row r="1709" spans="1:37" x14ac:dyDescent="0.2">
      <c r="A1709" t="s">
        <v>5161</v>
      </c>
      <c r="B1709">
        <v>114103404</v>
      </c>
      <c r="C1709">
        <v>114103471</v>
      </c>
      <c r="D1709">
        <v>68</v>
      </c>
      <c r="E1709" t="s">
        <v>6078</v>
      </c>
      <c r="F1709">
        <v>1</v>
      </c>
      <c r="G1709" t="s">
        <v>6079</v>
      </c>
      <c r="H1709" t="s">
        <v>32309</v>
      </c>
      <c r="I1709">
        <v>12</v>
      </c>
      <c r="J1709">
        <v>114080389</v>
      </c>
      <c r="K1709">
        <v>114113489</v>
      </c>
      <c r="L1709">
        <v>33101</v>
      </c>
      <c r="M1709">
        <v>1</v>
      </c>
      <c r="N1709">
        <v>105369995</v>
      </c>
      <c r="O1709" t="s">
        <v>6080</v>
      </c>
      <c r="P1709">
        <v>23015</v>
      </c>
      <c r="Q1709" t="s">
        <v>40</v>
      </c>
      <c r="R1709" t="s">
        <v>6081</v>
      </c>
      <c r="S1709" t="s">
        <v>32310</v>
      </c>
      <c r="T1709">
        <v>0.54421053469192604</v>
      </c>
      <c r="U1709">
        <v>0.80321479550967601</v>
      </c>
      <c r="V1709">
        <v>1.09172147671735</v>
      </c>
      <c r="W1709">
        <v>0.20525741147413201</v>
      </c>
      <c r="X1709">
        <v>0.704072456322962</v>
      </c>
      <c r="Y1709">
        <v>-24.947226720314699</v>
      </c>
      <c r="Z1709">
        <v>0.693404429441695</v>
      </c>
      <c r="AA1709">
        <v>0.84521697243271998</v>
      </c>
      <c r="AB1709">
        <v>0.38587630909007298</v>
      </c>
      <c r="AC1709">
        <v>0.59090205226999604</v>
      </c>
      <c r="AD1709">
        <v>0.87989882095915395</v>
      </c>
      <c r="AE1709">
        <v>-1.2635212899042501</v>
      </c>
      <c r="AF1709">
        <v>0.45724430223818102</v>
      </c>
      <c r="AG1709">
        <v>0.80674443595273604</v>
      </c>
      <c r="AH1709">
        <v>1.5391557210653299</v>
      </c>
      <c r="AI1709">
        <v>0.17351581260912399</v>
      </c>
      <c r="AJ1709">
        <v>0.78121606160956403</v>
      </c>
      <c r="AK1709">
        <v>-24.833934424520798</v>
      </c>
    </row>
    <row r="1710" spans="1:37" x14ac:dyDescent="0.2">
      <c r="A1710" t="s">
        <v>5161</v>
      </c>
      <c r="B1710">
        <v>114220403</v>
      </c>
      <c r="C1710">
        <v>114220554</v>
      </c>
      <c r="D1710">
        <v>152</v>
      </c>
      <c r="E1710" t="s">
        <v>6082</v>
      </c>
      <c r="F1710">
        <v>2</v>
      </c>
      <c r="G1710" t="s">
        <v>6083</v>
      </c>
      <c r="H1710" t="s">
        <v>31000</v>
      </c>
      <c r="I1710">
        <v>12</v>
      </c>
      <c r="J1710">
        <v>114238970</v>
      </c>
      <c r="K1710">
        <v>114241770</v>
      </c>
      <c r="L1710">
        <v>2801</v>
      </c>
      <c r="M1710">
        <v>2</v>
      </c>
      <c r="N1710">
        <v>105369996</v>
      </c>
      <c r="O1710" t="s">
        <v>6084</v>
      </c>
      <c r="P1710">
        <v>21216</v>
      </c>
      <c r="Q1710" t="s">
        <v>6085</v>
      </c>
      <c r="R1710" t="s">
        <v>6086</v>
      </c>
      <c r="S1710" t="s">
        <v>32311</v>
      </c>
      <c r="T1710">
        <v>0.152084254673993</v>
      </c>
      <c r="U1710">
        <v>0.603102917160658</v>
      </c>
      <c r="V1710">
        <v>25.209140612478699</v>
      </c>
      <c r="W1710">
        <v>0.49709177864118298</v>
      </c>
      <c r="X1710">
        <v>0.78363289935355196</v>
      </c>
      <c r="Y1710">
        <v>0.28247358762751301</v>
      </c>
      <c r="Z1710">
        <v>0.136920528570767</v>
      </c>
      <c r="AA1710">
        <v>0.72610664078822296</v>
      </c>
      <c r="AB1710">
        <v>25.089907528252301</v>
      </c>
      <c r="AC1710">
        <v>0.63966253792798</v>
      </c>
      <c r="AD1710">
        <v>0.87989882095915395</v>
      </c>
      <c r="AE1710">
        <v>7.1179908884330706E-2</v>
      </c>
      <c r="AF1710">
        <v>0.47948624871920598</v>
      </c>
      <c r="AG1710">
        <v>0.80674443595273604</v>
      </c>
      <c r="AH1710">
        <v>1.3303925381797399</v>
      </c>
      <c r="AI1710">
        <v>0.43521265639500101</v>
      </c>
      <c r="AJ1710">
        <v>0.78121606160956403</v>
      </c>
      <c r="AK1710">
        <v>0.359638562797157</v>
      </c>
    </row>
    <row r="1711" spans="1:37" x14ac:dyDescent="0.2">
      <c r="A1711" t="s">
        <v>5161</v>
      </c>
      <c r="B1711">
        <v>115097464</v>
      </c>
      <c r="C1711">
        <v>115097606</v>
      </c>
      <c r="D1711">
        <v>143</v>
      </c>
      <c r="E1711" t="s">
        <v>6087</v>
      </c>
      <c r="F1711">
        <v>1</v>
      </c>
      <c r="G1711" t="s">
        <v>6088</v>
      </c>
      <c r="H1711" t="s">
        <v>31000</v>
      </c>
      <c r="I1711">
        <v>12</v>
      </c>
      <c r="J1711">
        <v>114762648</v>
      </c>
      <c r="K1711">
        <v>114767989</v>
      </c>
      <c r="L1711">
        <v>5342</v>
      </c>
      <c r="M1711">
        <v>1</v>
      </c>
      <c r="N1711">
        <v>107984437</v>
      </c>
      <c r="O1711" t="s">
        <v>6089</v>
      </c>
      <c r="P1711">
        <v>334816</v>
      </c>
      <c r="Q1711" t="s">
        <v>40</v>
      </c>
      <c r="R1711" t="s">
        <v>6090</v>
      </c>
      <c r="S1711" t="s">
        <v>32312</v>
      </c>
      <c r="T1711">
        <v>0.89923478520719502</v>
      </c>
      <c r="U1711">
        <v>1</v>
      </c>
      <c r="V1711">
        <v>1.7845492914277801</v>
      </c>
      <c r="W1711">
        <v>0.75395123864329305</v>
      </c>
      <c r="X1711">
        <v>0.95159051474143896</v>
      </c>
      <c r="Y1711">
        <v>0.43035962900092001</v>
      </c>
      <c r="Z1711">
        <v>7.0863075124256797E-2</v>
      </c>
      <c r="AA1711">
        <v>0.72610664078822296</v>
      </c>
      <c r="AB1711">
        <v>2.88704586664088</v>
      </c>
      <c r="AC1711">
        <v>0.57475822642890195</v>
      </c>
      <c r="AD1711">
        <v>0.87989882095915395</v>
      </c>
      <c r="AE1711">
        <v>0.37739687119566101</v>
      </c>
      <c r="AF1711">
        <v>0.160498788550512</v>
      </c>
      <c r="AG1711">
        <v>0.68151250837662902</v>
      </c>
      <c r="AH1711">
        <v>-0.80402714443494205</v>
      </c>
      <c r="AI1711">
        <v>0.94798227851548</v>
      </c>
      <c r="AJ1711">
        <v>0.98621344597861504</v>
      </c>
      <c r="AK1711">
        <v>0.27553498140694299</v>
      </c>
    </row>
    <row r="1712" spans="1:37" x14ac:dyDescent="0.2">
      <c r="A1712" t="s">
        <v>5161</v>
      </c>
      <c r="B1712">
        <v>116245078</v>
      </c>
      <c r="C1712">
        <v>116245246</v>
      </c>
      <c r="D1712">
        <v>169</v>
      </c>
      <c r="E1712" t="s">
        <v>6091</v>
      </c>
      <c r="F1712">
        <v>1</v>
      </c>
      <c r="G1712" t="s">
        <v>6092</v>
      </c>
      <c r="H1712" t="s">
        <v>32313</v>
      </c>
      <c r="I1712">
        <v>12</v>
      </c>
      <c r="J1712">
        <v>116009008</v>
      </c>
      <c r="K1712">
        <v>116237687</v>
      </c>
      <c r="L1712">
        <v>228680</v>
      </c>
      <c r="M1712">
        <v>2</v>
      </c>
      <c r="N1712">
        <v>23389</v>
      </c>
      <c r="O1712" t="s">
        <v>6093</v>
      </c>
      <c r="P1712">
        <v>-7391</v>
      </c>
      <c r="Q1712" t="s">
        <v>6094</v>
      </c>
      <c r="R1712" t="s">
        <v>6095</v>
      </c>
      <c r="S1712" t="s">
        <v>32314</v>
      </c>
      <c r="T1712">
        <v>1</v>
      </c>
      <c r="U1712">
        <v>1</v>
      </c>
      <c r="V1712">
        <v>0.60754536235748702</v>
      </c>
      <c r="W1712">
        <v>0.74568113608098996</v>
      </c>
      <c r="X1712">
        <v>0.95159051474143896</v>
      </c>
      <c r="Y1712">
        <v>-0.28759947709668299</v>
      </c>
      <c r="Z1712">
        <v>0.81503201038814699</v>
      </c>
      <c r="AA1712">
        <v>0.94789311160284295</v>
      </c>
      <c r="AB1712">
        <v>0.55300534375854304</v>
      </c>
      <c r="AC1712">
        <v>0.31436793857407402</v>
      </c>
      <c r="AD1712">
        <v>0.68773325147593101</v>
      </c>
      <c r="AE1712">
        <v>-0.555622788510444</v>
      </c>
      <c r="AF1712">
        <v>0.89798031611742202</v>
      </c>
      <c r="AG1712">
        <v>1</v>
      </c>
      <c r="AH1712">
        <v>0.35219206841858203</v>
      </c>
      <c r="AI1712">
        <v>0.80917133383725004</v>
      </c>
      <c r="AJ1712">
        <v>0.94390293416205995</v>
      </c>
      <c r="AK1712">
        <v>4.7796888290759003E-2</v>
      </c>
    </row>
    <row r="1713" spans="1:37" x14ac:dyDescent="0.2">
      <c r="A1713" t="s">
        <v>5161</v>
      </c>
      <c r="B1713">
        <v>116516176</v>
      </c>
      <c r="C1713">
        <v>116516386</v>
      </c>
      <c r="D1713">
        <v>211</v>
      </c>
      <c r="E1713" t="s">
        <v>6096</v>
      </c>
      <c r="F1713">
        <v>7</v>
      </c>
      <c r="G1713" t="s">
        <v>6097</v>
      </c>
      <c r="H1713" t="s">
        <v>30999</v>
      </c>
      <c r="I1713">
        <v>12</v>
      </c>
      <c r="J1713">
        <v>116517858</v>
      </c>
      <c r="K1713">
        <v>116518820</v>
      </c>
      <c r="L1713">
        <v>963</v>
      </c>
      <c r="M1713">
        <v>1</v>
      </c>
      <c r="N1713">
        <v>107984439</v>
      </c>
      <c r="O1713" t="s">
        <v>6098</v>
      </c>
      <c r="P1713">
        <v>-1472</v>
      </c>
      <c r="Q1713" t="s">
        <v>40</v>
      </c>
      <c r="R1713" t="s">
        <v>6099</v>
      </c>
      <c r="S1713" t="s">
        <v>32315</v>
      </c>
      <c r="T1713">
        <v>0.32911398597860803</v>
      </c>
      <c r="U1713">
        <v>0.603102917160658</v>
      </c>
      <c r="V1713">
        <v>23.775291728352698</v>
      </c>
      <c r="W1713">
        <v>0.89107655920673101</v>
      </c>
      <c r="X1713">
        <v>0.95159051474143896</v>
      </c>
      <c r="Y1713">
        <v>0.60035167755066898</v>
      </c>
      <c r="Z1713">
        <v>0.306975110376564</v>
      </c>
      <c r="AA1713">
        <v>0.72610664078822296</v>
      </c>
      <c r="AB1713">
        <v>23.983292802107101</v>
      </c>
      <c r="AC1713">
        <v>0.75388744886274095</v>
      </c>
      <c r="AD1713">
        <v>0.87989882095915395</v>
      </c>
      <c r="AE1713">
        <v>-0.39964824622870099</v>
      </c>
      <c r="AF1713">
        <v>0.64997455747578503</v>
      </c>
      <c r="AG1713">
        <v>0.80674443595273604</v>
      </c>
      <c r="AH1713">
        <v>0.67528266574624596</v>
      </c>
      <c r="AI1713">
        <v>0.56157887380500204</v>
      </c>
      <c r="AJ1713">
        <v>0.78121606160956403</v>
      </c>
      <c r="AK1713">
        <v>1.46910704881226</v>
      </c>
    </row>
    <row r="1714" spans="1:37" x14ac:dyDescent="0.2">
      <c r="A1714" t="s">
        <v>5161</v>
      </c>
      <c r="B1714">
        <v>116516386</v>
      </c>
      <c r="C1714">
        <v>116516596</v>
      </c>
      <c r="D1714">
        <v>211</v>
      </c>
      <c r="E1714" t="s">
        <v>6100</v>
      </c>
      <c r="F1714">
        <v>7</v>
      </c>
      <c r="G1714" t="s">
        <v>6101</v>
      </c>
      <c r="H1714" t="s">
        <v>30999</v>
      </c>
      <c r="I1714">
        <v>12</v>
      </c>
      <c r="J1714">
        <v>116517858</v>
      </c>
      <c r="K1714">
        <v>116518820</v>
      </c>
      <c r="L1714">
        <v>963</v>
      </c>
      <c r="M1714">
        <v>1</v>
      </c>
      <c r="N1714">
        <v>107984439</v>
      </c>
      <c r="O1714" t="s">
        <v>6098</v>
      </c>
      <c r="P1714">
        <v>-1262</v>
      </c>
      <c r="Q1714" t="s">
        <v>40</v>
      </c>
      <c r="R1714" t="s">
        <v>6099</v>
      </c>
      <c r="S1714" t="s">
        <v>32315</v>
      </c>
      <c r="T1714">
        <v>0.32911398597860803</v>
      </c>
      <c r="U1714">
        <v>0.603102917160658</v>
      </c>
      <c r="V1714">
        <v>23.775291728352698</v>
      </c>
      <c r="W1714">
        <v>0.89107655920673101</v>
      </c>
      <c r="X1714">
        <v>0.95159051474143896</v>
      </c>
      <c r="Y1714">
        <v>0.44834859257457899</v>
      </c>
      <c r="Z1714">
        <v>0.306975110376564</v>
      </c>
      <c r="AA1714">
        <v>0.72610664078822296</v>
      </c>
      <c r="AB1714">
        <v>23.9007577333259</v>
      </c>
      <c r="AC1714">
        <v>0.75388744886274095</v>
      </c>
      <c r="AD1714">
        <v>0.87989882095915395</v>
      </c>
      <c r="AE1714">
        <v>-0.55165132273583295</v>
      </c>
      <c r="AF1714">
        <v>0.64997455747578503</v>
      </c>
      <c r="AG1714">
        <v>0.80674443595273604</v>
      </c>
      <c r="AH1714">
        <v>0.82728574136191002</v>
      </c>
      <c r="AI1714">
        <v>0.56157887380500204</v>
      </c>
      <c r="AJ1714">
        <v>0.78121606160956403</v>
      </c>
      <c r="AK1714">
        <v>1.3171039638361699</v>
      </c>
    </row>
    <row r="1715" spans="1:37" x14ac:dyDescent="0.2">
      <c r="A1715" t="s">
        <v>5161</v>
      </c>
      <c r="B1715">
        <v>116750135</v>
      </c>
      <c r="C1715">
        <v>116750365</v>
      </c>
      <c r="D1715">
        <v>231</v>
      </c>
      <c r="E1715" t="s">
        <v>6102</v>
      </c>
      <c r="F1715">
        <v>10</v>
      </c>
      <c r="G1715" t="s">
        <v>6103</v>
      </c>
      <c r="H1715" t="s">
        <v>31003</v>
      </c>
      <c r="I1715">
        <v>12</v>
      </c>
      <c r="J1715">
        <v>116759935</v>
      </c>
      <c r="K1715">
        <v>116810520</v>
      </c>
      <c r="L1715">
        <v>50586</v>
      </c>
      <c r="M1715">
        <v>1</v>
      </c>
      <c r="N1715">
        <v>84900</v>
      </c>
      <c r="O1715" t="s">
        <v>6104</v>
      </c>
      <c r="P1715">
        <v>-9570</v>
      </c>
      <c r="Q1715" t="s">
        <v>6105</v>
      </c>
      <c r="R1715" t="s">
        <v>6106</v>
      </c>
      <c r="S1715" t="s">
        <v>32316</v>
      </c>
      <c r="T1715">
        <v>0.32911398597860803</v>
      </c>
      <c r="U1715">
        <v>0.603102917160658</v>
      </c>
      <c r="V1715">
        <v>24.475731407845998</v>
      </c>
      <c r="W1715">
        <v>0.94541066367716797</v>
      </c>
      <c r="X1715">
        <v>0.95159051474143896</v>
      </c>
      <c r="Y1715">
        <v>-0.42201607197761098</v>
      </c>
      <c r="Z1715">
        <v>0.306975110376564</v>
      </c>
      <c r="AA1715">
        <v>0.72610664078822296</v>
      </c>
      <c r="AB1715">
        <v>24.2051981817214</v>
      </c>
      <c r="AC1715">
        <v>0.71753805159658501</v>
      </c>
      <c r="AD1715">
        <v>0.87989882095915395</v>
      </c>
      <c r="AE1715">
        <v>-1.4220159767018301</v>
      </c>
      <c r="AF1715">
        <v>0.61410715005536498</v>
      </c>
      <c r="AG1715">
        <v>0.80674443595273604</v>
      </c>
      <c r="AH1715">
        <v>1.69765040001074</v>
      </c>
      <c r="AI1715">
        <v>0.59609816080359102</v>
      </c>
      <c r="AJ1715">
        <v>0.78121606160956403</v>
      </c>
      <c r="AK1715">
        <v>0.44673933599942001</v>
      </c>
    </row>
    <row r="1716" spans="1:37" x14ac:dyDescent="0.2">
      <c r="A1716" t="s">
        <v>5161</v>
      </c>
      <c r="B1716">
        <v>117934832</v>
      </c>
      <c r="C1716">
        <v>117934991</v>
      </c>
      <c r="D1716">
        <v>160</v>
      </c>
      <c r="E1716" t="s">
        <v>6107</v>
      </c>
      <c r="F1716">
        <v>1</v>
      </c>
      <c r="G1716" t="s">
        <v>6108</v>
      </c>
      <c r="H1716" t="s">
        <v>32317</v>
      </c>
      <c r="I1716">
        <v>12</v>
      </c>
      <c r="J1716">
        <v>117453012</v>
      </c>
      <c r="K1716">
        <v>117968223</v>
      </c>
      <c r="L1716">
        <v>515212</v>
      </c>
      <c r="M1716">
        <v>2</v>
      </c>
      <c r="N1716">
        <v>283455</v>
      </c>
      <c r="O1716" t="s">
        <v>6109</v>
      </c>
      <c r="P1716">
        <v>33232</v>
      </c>
      <c r="Q1716" t="s">
        <v>6110</v>
      </c>
      <c r="R1716" t="s">
        <v>6111</v>
      </c>
      <c r="S1716" t="s">
        <v>32318</v>
      </c>
      <c r="T1716">
        <v>0.32911398597860803</v>
      </c>
      <c r="U1716">
        <v>0.603102917160658</v>
      </c>
      <c r="V1716">
        <v>23.223016069706301</v>
      </c>
      <c r="W1716">
        <v>0.29261482077562401</v>
      </c>
      <c r="X1716">
        <v>0.704072456322962</v>
      </c>
      <c r="Y1716">
        <v>23.758919929283699</v>
      </c>
      <c r="Z1716">
        <v>0.48464167878831399</v>
      </c>
      <c r="AA1716">
        <v>0.84435025072159198</v>
      </c>
      <c r="AB1716">
        <v>22.2595420857139</v>
      </c>
      <c r="AC1716">
        <v>0.27780950890804001</v>
      </c>
      <c r="AD1716">
        <v>0.68253123924728298</v>
      </c>
      <c r="AE1716">
        <v>23.5463756383262</v>
      </c>
      <c r="AF1716">
        <v>0.16793847098801201</v>
      </c>
      <c r="AG1716">
        <v>0.68151250837662902</v>
      </c>
      <c r="AH1716">
        <v>23.223016069706301</v>
      </c>
      <c r="AI1716">
        <v>0.56157887380500204</v>
      </c>
      <c r="AJ1716">
        <v>0.78121606160956403</v>
      </c>
      <c r="AK1716">
        <v>1.6062930253838299</v>
      </c>
    </row>
    <row r="1717" spans="1:37" x14ac:dyDescent="0.2">
      <c r="A1717" t="s">
        <v>5161</v>
      </c>
      <c r="B1717">
        <v>117934991</v>
      </c>
      <c r="C1717">
        <v>117935150</v>
      </c>
      <c r="D1717">
        <v>160</v>
      </c>
      <c r="E1717" t="s">
        <v>6112</v>
      </c>
      <c r="F1717">
        <v>1</v>
      </c>
      <c r="G1717" t="s">
        <v>6113</v>
      </c>
      <c r="H1717" t="s">
        <v>32317</v>
      </c>
      <c r="I1717">
        <v>12</v>
      </c>
      <c r="J1717">
        <v>117453012</v>
      </c>
      <c r="K1717">
        <v>117968223</v>
      </c>
      <c r="L1717">
        <v>515212</v>
      </c>
      <c r="M1717">
        <v>2</v>
      </c>
      <c r="N1717">
        <v>283455</v>
      </c>
      <c r="O1717" t="s">
        <v>6109</v>
      </c>
      <c r="P1717">
        <v>33073</v>
      </c>
      <c r="Q1717" t="s">
        <v>6110</v>
      </c>
      <c r="R1717" t="s">
        <v>6111</v>
      </c>
      <c r="S1717" t="s">
        <v>32318</v>
      </c>
      <c r="T1717">
        <v>0.32911398597860803</v>
      </c>
      <c r="U1717">
        <v>0.603102917160658</v>
      </c>
      <c r="V1717">
        <v>23.223016069706301</v>
      </c>
      <c r="W1717">
        <v>0.29261482077562401</v>
      </c>
      <c r="X1717">
        <v>0.704072456322962</v>
      </c>
      <c r="Y1717">
        <v>23.758919929283699</v>
      </c>
      <c r="Z1717">
        <v>0.48464167878831399</v>
      </c>
      <c r="AA1717">
        <v>0.84435025072159198</v>
      </c>
      <c r="AB1717">
        <v>22.2595420857139</v>
      </c>
      <c r="AC1717">
        <v>0.27780950890804001</v>
      </c>
      <c r="AD1717">
        <v>0.68253123924728298</v>
      </c>
      <c r="AE1717">
        <v>23.5463756383262</v>
      </c>
      <c r="AF1717">
        <v>0.16793847098801201</v>
      </c>
      <c r="AG1717">
        <v>0.68151250837662902</v>
      </c>
      <c r="AH1717">
        <v>23.223016069706301</v>
      </c>
      <c r="AI1717">
        <v>0.56157887380500204</v>
      </c>
      <c r="AJ1717">
        <v>0.78121606160956403</v>
      </c>
      <c r="AK1717">
        <v>1.6062930253838299</v>
      </c>
    </row>
    <row r="1718" spans="1:37" x14ac:dyDescent="0.2">
      <c r="A1718" t="s">
        <v>5161</v>
      </c>
      <c r="B1718">
        <v>117935150</v>
      </c>
      <c r="C1718">
        <v>117935309</v>
      </c>
      <c r="D1718">
        <v>160</v>
      </c>
      <c r="E1718" t="s">
        <v>6114</v>
      </c>
      <c r="F1718">
        <v>2</v>
      </c>
      <c r="G1718" t="s">
        <v>6115</v>
      </c>
      <c r="H1718" t="s">
        <v>32317</v>
      </c>
      <c r="I1718">
        <v>12</v>
      </c>
      <c r="J1718">
        <v>117453012</v>
      </c>
      <c r="K1718">
        <v>117968223</v>
      </c>
      <c r="L1718">
        <v>515212</v>
      </c>
      <c r="M1718">
        <v>2</v>
      </c>
      <c r="N1718">
        <v>283455</v>
      </c>
      <c r="O1718" t="s">
        <v>6109</v>
      </c>
      <c r="P1718">
        <v>32914</v>
      </c>
      <c r="Q1718" t="s">
        <v>6110</v>
      </c>
      <c r="R1718" t="s">
        <v>6111</v>
      </c>
      <c r="S1718" t="s">
        <v>32318</v>
      </c>
      <c r="T1718">
        <v>0.32911398597860803</v>
      </c>
      <c r="U1718">
        <v>0.603102917160658</v>
      </c>
      <c r="V1718">
        <v>23.223016069706301</v>
      </c>
      <c r="W1718">
        <v>0.29261482077562401</v>
      </c>
      <c r="X1718">
        <v>0.704072456322962</v>
      </c>
      <c r="Y1718">
        <v>23.536527524885798</v>
      </c>
      <c r="Z1718">
        <v>0.48464167878831399</v>
      </c>
      <c r="AA1718">
        <v>0.84435025072159198</v>
      </c>
      <c r="AB1718">
        <v>22.2595420857139</v>
      </c>
      <c r="AC1718">
        <v>0.27780950890804001</v>
      </c>
      <c r="AD1718">
        <v>0.68253123924728298</v>
      </c>
      <c r="AE1718">
        <v>23.421736725448199</v>
      </c>
      <c r="AF1718">
        <v>0.16793847098801201</v>
      </c>
      <c r="AG1718">
        <v>0.68151250837662902</v>
      </c>
      <c r="AH1718">
        <v>23.223016069706301</v>
      </c>
      <c r="AI1718">
        <v>0.56157887380500204</v>
      </c>
      <c r="AJ1718">
        <v>0.78121606160956403</v>
      </c>
      <c r="AK1718">
        <v>1.3839006209859199</v>
      </c>
    </row>
    <row r="1719" spans="1:37" x14ac:dyDescent="0.2">
      <c r="A1719" t="s">
        <v>5161</v>
      </c>
      <c r="B1719">
        <v>118103830</v>
      </c>
      <c r="C1719">
        <v>118103998</v>
      </c>
      <c r="D1719">
        <v>169</v>
      </c>
      <c r="E1719" t="s">
        <v>6116</v>
      </c>
      <c r="F1719">
        <v>18</v>
      </c>
      <c r="G1719" t="s">
        <v>6117</v>
      </c>
      <c r="H1719" t="s">
        <v>30987</v>
      </c>
      <c r="I1719">
        <v>12</v>
      </c>
      <c r="J1719">
        <v>118079399</v>
      </c>
      <c r="K1719">
        <v>118103904</v>
      </c>
      <c r="L1719">
        <v>24506</v>
      </c>
      <c r="M1719">
        <v>2</v>
      </c>
      <c r="N1719">
        <v>54621</v>
      </c>
      <c r="O1719" t="s">
        <v>6118</v>
      </c>
      <c r="P1719">
        <v>0</v>
      </c>
      <c r="Q1719" t="s">
        <v>6119</v>
      </c>
      <c r="R1719" t="s">
        <v>6120</v>
      </c>
      <c r="S1719" t="s">
        <v>32319</v>
      </c>
      <c r="T1719">
        <v>1</v>
      </c>
      <c r="U1719">
        <v>1</v>
      </c>
      <c r="V1719">
        <v>-4.0984058198209201</v>
      </c>
      <c r="W1719">
        <v>0.94541066367716797</v>
      </c>
      <c r="X1719">
        <v>0.95159051474143896</v>
      </c>
      <c r="Y1719">
        <v>-3.8931607560308499</v>
      </c>
      <c r="Z1719">
        <v>1</v>
      </c>
      <c r="AA1719">
        <v>1</v>
      </c>
      <c r="AB1719">
        <v>-1.5317296870047199</v>
      </c>
      <c r="AC1719">
        <v>0.92091778829119397</v>
      </c>
      <c r="AD1719">
        <v>0.94068432309766403</v>
      </c>
      <c r="AE1719">
        <v>-1.3630104573721</v>
      </c>
      <c r="AF1719">
        <v>0.98343762640780896</v>
      </c>
      <c r="AG1719">
        <v>1</v>
      </c>
      <c r="AH1719">
        <v>-3.8348398998842801</v>
      </c>
      <c r="AI1719">
        <v>0.98342151819761803</v>
      </c>
      <c r="AJ1719">
        <v>0.98789258377071898</v>
      </c>
      <c r="AK1719">
        <v>-3.6904500395964401</v>
      </c>
    </row>
    <row r="1720" spans="1:37" x14ac:dyDescent="0.2">
      <c r="A1720" t="s">
        <v>5161</v>
      </c>
      <c r="B1720">
        <v>118103998</v>
      </c>
      <c r="C1720">
        <v>118104166</v>
      </c>
      <c r="D1720">
        <v>169</v>
      </c>
      <c r="E1720" t="s">
        <v>6121</v>
      </c>
      <c r="F1720">
        <v>19</v>
      </c>
      <c r="G1720" t="s">
        <v>6122</v>
      </c>
      <c r="H1720" t="s">
        <v>30987</v>
      </c>
      <c r="I1720">
        <v>12</v>
      </c>
      <c r="J1720">
        <v>118063593</v>
      </c>
      <c r="K1720">
        <v>118104011</v>
      </c>
      <c r="L1720">
        <v>40419</v>
      </c>
      <c r="M1720">
        <v>2</v>
      </c>
      <c r="N1720">
        <v>54621</v>
      </c>
      <c r="O1720" t="s">
        <v>6123</v>
      </c>
      <c r="P1720">
        <v>0</v>
      </c>
      <c r="Q1720" t="s">
        <v>6119</v>
      </c>
      <c r="R1720" t="s">
        <v>6120</v>
      </c>
      <c r="S1720" t="s">
        <v>32319</v>
      </c>
      <c r="T1720">
        <v>1</v>
      </c>
      <c r="U1720">
        <v>1</v>
      </c>
      <c r="V1720">
        <v>-4.0984058198209201</v>
      </c>
      <c r="W1720">
        <v>0.94541066367716797</v>
      </c>
      <c r="X1720">
        <v>0.95159051474143896</v>
      </c>
      <c r="Y1720">
        <v>-3.8931607560308499</v>
      </c>
      <c r="Z1720">
        <v>1</v>
      </c>
      <c r="AA1720">
        <v>1</v>
      </c>
      <c r="AB1720">
        <v>-1.5317296870047199</v>
      </c>
      <c r="AC1720">
        <v>0.92091778829119397</v>
      </c>
      <c r="AD1720">
        <v>0.94068432309766403</v>
      </c>
      <c r="AE1720">
        <v>-1.3630104573721</v>
      </c>
      <c r="AF1720">
        <v>0.98343762640780896</v>
      </c>
      <c r="AG1720">
        <v>1</v>
      </c>
      <c r="AH1720">
        <v>-3.8348398998842801</v>
      </c>
      <c r="AI1720">
        <v>0.98342151819761803</v>
      </c>
      <c r="AJ1720">
        <v>0.98789258377071898</v>
      </c>
      <c r="AK1720">
        <v>-3.6904500395964401</v>
      </c>
    </row>
    <row r="1721" spans="1:37" x14ac:dyDescent="0.2">
      <c r="A1721" t="s">
        <v>5161</v>
      </c>
      <c r="B1721">
        <v>118679825</v>
      </c>
      <c r="C1721">
        <v>118679944</v>
      </c>
      <c r="D1721">
        <v>120</v>
      </c>
      <c r="E1721" t="s">
        <v>6124</v>
      </c>
      <c r="F1721">
        <v>2</v>
      </c>
      <c r="G1721" t="s">
        <v>6125</v>
      </c>
      <c r="H1721" t="s">
        <v>31000</v>
      </c>
      <c r="I1721">
        <v>12</v>
      </c>
      <c r="J1721">
        <v>118645315</v>
      </c>
      <c r="K1721">
        <v>118648724</v>
      </c>
      <c r="L1721">
        <v>3410</v>
      </c>
      <c r="M1721">
        <v>2</v>
      </c>
      <c r="N1721">
        <v>105370013</v>
      </c>
      <c r="O1721" t="s">
        <v>6126</v>
      </c>
      <c r="P1721">
        <v>-31101</v>
      </c>
      <c r="Q1721" t="s">
        <v>40</v>
      </c>
      <c r="R1721" t="s">
        <v>6127</v>
      </c>
      <c r="S1721" t="s">
        <v>32320</v>
      </c>
      <c r="T1721">
        <v>0.107547179187022</v>
      </c>
      <c r="U1721">
        <v>0.603102917160658</v>
      </c>
      <c r="V1721">
        <v>1.99465594119025</v>
      </c>
      <c r="W1721">
        <v>0.95080238574275999</v>
      </c>
      <c r="X1721">
        <v>0.95626307512033604</v>
      </c>
      <c r="Y1721">
        <v>-5.90941275228693E-2</v>
      </c>
      <c r="Z1721">
        <v>0.36306483076338902</v>
      </c>
      <c r="AA1721">
        <v>0.82618055647217403</v>
      </c>
      <c r="AB1721">
        <v>1.4531838368141801</v>
      </c>
      <c r="AC1721">
        <v>0.18699382141073201</v>
      </c>
      <c r="AD1721">
        <v>0.68253123924728298</v>
      </c>
      <c r="AE1721">
        <v>-1.05909411119539</v>
      </c>
      <c r="AF1721">
        <v>3.8921665248660302E-2</v>
      </c>
      <c r="AG1721">
        <v>0.476038960109122</v>
      </c>
      <c r="AH1721">
        <v>1.72914903339302</v>
      </c>
      <c r="AI1721">
        <v>0.19946789650466901</v>
      </c>
      <c r="AJ1721">
        <v>0.78121606160956403</v>
      </c>
      <c r="AK1721">
        <v>0.80966132625227505</v>
      </c>
    </row>
    <row r="1722" spans="1:37" x14ac:dyDescent="0.2">
      <c r="A1722" t="s">
        <v>5161</v>
      </c>
      <c r="B1722">
        <v>119056906</v>
      </c>
      <c r="C1722">
        <v>119057057</v>
      </c>
      <c r="D1722">
        <v>152</v>
      </c>
      <c r="E1722" t="s">
        <v>6128</v>
      </c>
      <c r="F1722">
        <v>0</v>
      </c>
      <c r="G1722" t="s">
        <v>6129</v>
      </c>
      <c r="H1722" t="s">
        <v>32321</v>
      </c>
      <c r="I1722">
        <v>12</v>
      </c>
      <c r="J1722">
        <v>119114095</v>
      </c>
      <c r="K1722">
        <v>119130749</v>
      </c>
      <c r="L1722">
        <v>16655</v>
      </c>
      <c r="M1722">
        <v>1</v>
      </c>
      <c r="N1722">
        <v>84530</v>
      </c>
      <c r="O1722" t="s">
        <v>6130</v>
      </c>
      <c r="P1722">
        <v>-57038</v>
      </c>
      <c r="Q1722" t="s">
        <v>6131</v>
      </c>
      <c r="R1722" t="s">
        <v>6132</v>
      </c>
      <c r="S1722" t="s">
        <v>32322</v>
      </c>
      <c r="T1722">
        <v>0.35387198439864398</v>
      </c>
      <c r="U1722">
        <v>0.603102917160658</v>
      </c>
      <c r="V1722">
        <v>-25.0467838550944</v>
      </c>
      <c r="W1722">
        <v>0.49709177864118298</v>
      </c>
      <c r="X1722">
        <v>0.78363289935355196</v>
      </c>
      <c r="Y1722">
        <v>-1.7451846760529698E-2</v>
      </c>
      <c r="Z1722">
        <v>0.65379035313853895</v>
      </c>
      <c r="AA1722">
        <v>0.84521697243271998</v>
      </c>
      <c r="AB1722">
        <v>-1.2829170756361199</v>
      </c>
      <c r="AC1722">
        <v>0.92091778829119397</v>
      </c>
      <c r="AD1722">
        <v>0.94068432309766403</v>
      </c>
      <c r="AE1722">
        <v>-1.0174518006177899</v>
      </c>
      <c r="AF1722">
        <v>0.32549523997010099</v>
      </c>
      <c r="AG1722">
        <v>0.70473078222419605</v>
      </c>
      <c r="AH1722">
        <v>-24.9353842852566</v>
      </c>
      <c r="AI1722">
        <v>0.197630579561902</v>
      </c>
      <c r="AJ1722">
        <v>0.78121606160956403</v>
      </c>
      <c r="AK1722">
        <v>0.85130358230162695</v>
      </c>
    </row>
    <row r="1723" spans="1:37" x14ac:dyDescent="0.2">
      <c r="A1723" t="s">
        <v>5161</v>
      </c>
      <c r="B1723">
        <v>119379564</v>
      </c>
      <c r="C1723">
        <v>119379704</v>
      </c>
      <c r="D1723">
        <v>141</v>
      </c>
      <c r="E1723" t="s">
        <v>6133</v>
      </c>
      <c r="F1723">
        <v>0</v>
      </c>
      <c r="G1723" t="s">
        <v>6134</v>
      </c>
      <c r="H1723" t="s">
        <v>32323</v>
      </c>
      <c r="I1723">
        <v>12</v>
      </c>
      <c r="J1723">
        <v>119335211</v>
      </c>
      <c r="K1723">
        <v>119447912</v>
      </c>
      <c r="L1723">
        <v>112702</v>
      </c>
      <c r="M1723">
        <v>1</v>
      </c>
      <c r="N1723">
        <v>160777</v>
      </c>
      <c r="O1723" t="s">
        <v>6135</v>
      </c>
      <c r="P1723">
        <v>44353</v>
      </c>
      <c r="Q1723" t="s">
        <v>6136</v>
      </c>
      <c r="R1723" t="s">
        <v>6137</v>
      </c>
      <c r="S1723" t="s">
        <v>32324</v>
      </c>
      <c r="T1723">
        <v>1</v>
      </c>
      <c r="U1723">
        <v>1</v>
      </c>
      <c r="V1723">
        <v>-3.3998371793439799</v>
      </c>
      <c r="W1723">
        <v>5.4349643961368002E-2</v>
      </c>
      <c r="X1723">
        <v>0.704072456322962</v>
      </c>
      <c r="Y1723">
        <v>25.4241749418231</v>
      </c>
      <c r="Z1723">
        <v>0.96726857278496403</v>
      </c>
      <c r="AA1723">
        <v>0.99919698600769702</v>
      </c>
      <c r="AB1723">
        <v>0.183860563100019</v>
      </c>
      <c r="AC1723">
        <v>0.17695932866387601</v>
      </c>
      <c r="AD1723">
        <v>0.68253123924728298</v>
      </c>
      <c r="AE1723">
        <v>24.4241749738663</v>
      </c>
      <c r="AF1723">
        <v>0.98343762640780896</v>
      </c>
      <c r="AG1723">
        <v>1</v>
      </c>
      <c r="AH1723">
        <v>-4.0644565432003601</v>
      </c>
      <c r="AI1723">
        <v>9.3920812249066992E-3</v>
      </c>
      <c r="AJ1723">
        <v>0.78121606160956403</v>
      </c>
      <c r="AK1723">
        <v>25.4241749418231</v>
      </c>
    </row>
    <row r="1724" spans="1:37" x14ac:dyDescent="0.2">
      <c r="A1724" t="s">
        <v>5161</v>
      </c>
      <c r="B1724">
        <v>119461505</v>
      </c>
      <c r="C1724">
        <v>119461656</v>
      </c>
      <c r="D1724">
        <v>152</v>
      </c>
      <c r="E1724" t="s">
        <v>6138</v>
      </c>
      <c r="F1724">
        <v>1</v>
      </c>
      <c r="G1724" t="s">
        <v>6139</v>
      </c>
      <c r="H1724" t="s">
        <v>32325</v>
      </c>
      <c r="I1724">
        <v>12</v>
      </c>
      <c r="J1724">
        <v>119335211</v>
      </c>
      <c r="K1724">
        <v>119447912</v>
      </c>
      <c r="L1724">
        <v>112702</v>
      </c>
      <c r="M1724">
        <v>1</v>
      </c>
      <c r="N1724">
        <v>160777</v>
      </c>
      <c r="O1724" t="s">
        <v>6135</v>
      </c>
      <c r="P1724">
        <v>126294</v>
      </c>
      <c r="Q1724" t="s">
        <v>6136</v>
      </c>
      <c r="R1724" t="s">
        <v>6137</v>
      </c>
      <c r="S1724" t="s">
        <v>32324</v>
      </c>
      <c r="T1724">
        <v>0.46749686564047099</v>
      </c>
      <c r="U1724">
        <v>0.76093595403446301</v>
      </c>
      <c r="V1724">
        <v>-0.217028169846085</v>
      </c>
      <c r="W1724">
        <v>9.2827514891989205E-2</v>
      </c>
      <c r="X1724">
        <v>0.704072456322962</v>
      </c>
      <c r="Y1724">
        <v>-1.1596719633811201</v>
      </c>
      <c r="Z1724">
        <v>0.143292797572102</v>
      </c>
      <c r="AA1724">
        <v>0.72610664078822296</v>
      </c>
      <c r="AB1724">
        <v>-0.84741354536023705</v>
      </c>
      <c r="AC1724">
        <v>6.1580371199334598E-3</v>
      </c>
      <c r="AD1724">
        <v>0.57684129297949804</v>
      </c>
      <c r="AE1724">
        <v>-1.88831072215212</v>
      </c>
      <c r="AF1724">
        <v>0.95180074697734895</v>
      </c>
      <c r="AG1724">
        <v>1</v>
      </c>
      <c r="AH1724">
        <v>0.43424578123956298</v>
      </c>
      <c r="AI1724">
        <v>0.490452733582461</v>
      </c>
      <c r="AJ1724">
        <v>0.78121606160956403</v>
      </c>
      <c r="AK1724">
        <v>-0.39729445039896899</v>
      </c>
    </row>
    <row r="1725" spans="1:37" x14ac:dyDescent="0.2">
      <c r="A1725" t="s">
        <v>5161</v>
      </c>
      <c r="B1725">
        <v>119667493</v>
      </c>
      <c r="C1725">
        <v>119667651</v>
      </c>
      <c r="D1725">
        <v>159</v>
      </c>
      <c r="E1725" t="s">
        <v>6140</v>
      </c>
      <c r="F1725">
        <v>3</v>
      </c>
      <c r="G1725" t="s">
        <v>6141</v>
      </c>
      <c r="H1725" t="s">
        <v>30987</v>
      </c>
      <c r="I1725">
        <v>12</v>
      </c>
      <c r="J1725">
        <v>119667864</v>
      </c>
      <c r="K1725">
        <v>119681624</v>
      </c>
      <c r="L1725">
        <v>13761</v>
      </c>
      <c r="M1725">
        <v>1</v>
      </c>
      <c r="N1725">
        <v>5564</v>
      </c>
      <c r="O1725" t="s">
        <v>6142</v>
      </c>
      <c r="P1725">
        <v>-213</v>
      </c>
      <c r="Q1725" t="s">
        <v>6143</v>
      </c>
      <c r="R1725" t="s">
        <v>6144</v>
      </c>
      <c r="S1725" t="s">
        <v>32326</v>
      </c>
      <c r="T1725">
        <v>0.32911398597860803</v>
      </c>
      <c r="U1725">
        <v>0.603102917160658</v>
      </c>
      <c r="V1725">
        <v>23.4880178018009</v>
      </c>
      <c r="W1725" t="s">
        <v>40</v>
      </c>
      <c r="X1725" t="s">
        <v>40</v>
      </c>
      <c r="Y1725">
        <v>0</v>
      </c>
      <c r="Z1725">
        <v>0.48464167878831399</v>
      </c>
      <c r="AA1725">
        <v>0.84435025072159198</v>
      </c>
      <c r="AB1725">
        <v>22.524543794319101</v>
      </c>
      <c r="AC1725">
        <v>0.45677901822897599</v>
      </c>
      <c r="AD1725">
        <v>0.82872126865393902</v>
      </c>
      <c r="AE1725">
        <v>22.562018493606502</v>
      </c>
      <c r="AF1725">
        <v>0.16793847098801201</v>
      </c>
      <c r="AG1725">
        <v>0.68151250837662902</v>
      </c>
      <c r="AH1725">
        <v>23.4880178018009</v>
      </c>
      <c r="AI1725">
        <v>0.52399907623471598</v>
      </c>
      <c r="AJ1725">
        <v>0.78121606160956403</v>
      </c>
      <c r="AK1725">
        <v>-22.4176286087962</v>
      </c>
    </row>
    <row r="1726" spans="1:37" x14ac:dyDescent="0.2">
      <c r="A1726" t="s">
        <v>5161</v>
      </c>
      <c r="B1726">
        <v>119667651</v>
      </c>
      <c r="C1726">
        <v>119667809</v>
      </c>
      <c r="D1726">
        <v>159</v>
      </c>
      <c r="E1726" t="s">
        <v>6145</v>
      </c>
      <c r="F1726">
        <v>14</v>
      </c>
      <c r="G1726" t="s">
        <v>6146</v>
      </c>
      <c r="H1726" t="s">
        <v>30987</v>
      </c>
      <c r="I1726">
        <v>12</v>
      </c>
      <c r="J1726">
        <v>119667864</v>
      </c>
      <c r="K1726">
        <v>119681624</v>
      </c>
      <c r="L1726">
        <v>13761</v>
      </c>
      <c r="M1726">
        <v>1</v>
      </c>
      <c r="N1726">
        <v>5564</v>
      </c>
      <c r="O1726" t="s">
        <v>6142</v>
      </c>
      <c r="P1726">
        <v>-55</v>
      </c>
      <c r="Q1726" t="s">
        <v>6143</v>
      </c>
      <c r="R1726" t="s">
        <v>6144</v>
      </c>
      <c r="S1726" t="s">
        <v>32326</v>
      </c>
      <c r="T1726">
        <v>0.32911398597860803</v>
      </c>
      <c r="U1726">
        <v>0.603102917160658</v>
      </c>
      <c r="V1726">
        <v>23.8099458721634</v>
      </c>
      <c r="W1726" t="s">
        <v>40</v>
      </c>
      <c r="X1726" t="s">
        <v>40</v>
      </c>
      <c r="Y1726">
        <v>0</v>
      </c>
      <c r="Z1726">
        <v>0.48464167878831399</v>
      </c>
      <c r="AA1726">
        <v>0.84435025072159198</v>
      </c>
      <c r="AB1726">
        <v>22.846471841383</v>
      </c>
      <c r="AC1726">
        <v>0.45677901822897599</v>
      </c>
      <c r="AD1726">
        <v>0.82872126865393902</v>
      </c>
      <c r="AE1726">
        <v>22.883946541896702</v>
      </c>
      <c r="AF1726">
        <v>0.16793847098801201</v>
      </c>
      <c r="AG1726">
        <v>0.68151250837662902</v>
      </c>
      <c r="AH1726">
        <v>23.8099458721634</v>
      </c>
      <c r="AI1726">
        <v>0.52399907623471598</v>
      </c>
      <c r="AJ1726">
        <v>0.78121606160956403</v>
      </c>
      <c r="AK1726">
        <v>-22.739556652181399</v>
      </c>
    </row>
    <row r="1727" spans="1:37" x14ac:dyDescent="0.2">
      <c r="A1727" t="s">
        <v>5161</v>
      </c>
      <c r="B1727">
        <v>119667809</v>
      </c>
      <c r="C1727">
        <v>119667967</v>
      </c>
      <c r="D1727">
        <v>159</v>
      </c>
      <c r="E1727" t="s">
        <v>6147</v>
      </c>
      <c r="F1727">
        <v>21</v>
      </c>
      <c r="G1727" t="s">
        <v>6148</v>
      </c>
      <c r="H1727" t="s">
        <v>30987</v>
      </c>
      <c r="I1727">
        <v>12</v>
      </c>
      <c r="J1727">
        <v>119667864</v>
      </c>
      <c r="K1727">
        <v>119681624</v>
      </c>
      <c r="L1727">
        <v>13761</v>
      </c>
      <c r="M1727">
        <v>1</v>
      </c>
      <c r="N1727">
        <v>5564</v>
      </c>
      <c r="O1727" t="s">
        <v>6142</v>
      </c>
      <c r="P1727">
        <v>0</v>
      </c>
      <c r="Q1727" t="s">
        <v>6143</v>
      </c>
      <c r="R1727" t="s">
        <v>6144</v>
      </c>
      <c r="S1727" t="s">
        <v>32326</v>
      </c>
      <c r="T1727">
        <v>0.32911398597860803</v>
      </c>
      <c r="U1727">
        <v>0.603102917160658</v>
      </c>
      <c r="V1727">
        <v>23.8099458721634</v>
      </c>
      <c r="W1727" t="s">
        <v>40</v>
      </c>
      <c r="X1727" t="s">
        <v>40</v>
      </c>
      <c r="Y1727">
        <v>0</v>
      </c>
      <c r="Z1727">
        <v>0.48464167878831399</v>
      </c>
      <c r="AA1727">
        <v>0.84435025072159198</v>
      </c>
      <c r="AB1727">
        <v>22.846471841383</v>
      </c>
      <c r="AC1727">
        <v>0.45677901822897599</v>
      </c>
      <c r="AD1727">
        <v>0.82872126865393902</v>
      </c>
      <c r="AE1727">
        <v>22.883946541896702</v>
      </c>
      <c r="AF1727">
        <v>0.16793847098801201</v>
      </c>
      <c r="AG1727">
        <v>0.68151250837662902</v>
      </c>
      <c r="AH1727">
        <v>23.8099458721634</v>
      </c>
      <c r="AI1727">
        <v>0.52399907623471598</v>
      </c>
      <c r="AJ1727">
        <v>0.78121606160956403</v>
      </c>
      <c r="AK1727">
        <v>-22.739556652181399</v>
      </c>
    </row>
    <row r="1728" spans="1:37" x14ac:dyDescent="0.2">
      <c r="A1728" t="s">
        <v>5161</v>
      </c>
      <c r="B1728">
        <v>120134346</v>
      </c>
      <c r="C1728">
        <v>120134518</v>
      </c>
      <c r="D1728">
        <v>173</v>
      </c>
      <c r="E1728" t="s">
        <v>6149</v>
      </c>
      <c r="F1728">
        <v>3</v>
      </c>
      <c r="G1728" t="s">
        <v>6150</v>
      </c>
      <c r="H1728" t="s">
        <v>31032</v>
      </c>
      <c r="I1728">
        <v>12</v>
      </c>
      <c r="J1728">
        <v>120134600</v>
      </c>
      <c r="K1728">
        <v>120137390</v>
      </c>
      <c r="L1728">
        <v>2791</v>
      </c>
      <c r="M1728">
        <v>2</v>
      </c>
      <c r="N1728">
        <v>10985</v>
      </c>
      <c r="O1728" t="s">
        <v>6151</v>
      </c>
      <c r="P1728">
        <v>2872</v>
      </c>
      <c r="Q1728" t="s">
        <v>6152</v>
      </c>
      <c r="R1728" t="s">
        <v>6153</v>
      </c>
      <c r="S1728" t="s">
        <v>32327</v>
      </c>
      <c r="T1728">
        <v>0.32911398597860803</v>
      </c>
      <c r="U1728">
        <v>0.603102917160658</v>
      </c>
      <c r="V1728">
        <v>25.182288633015599</v>
      </c>
      <c r="W1728">
        <v>0.20525741147413201</v>
      </c>
      <c r="X1728">
        <v>0.704072456322962</v>
      </c>
      <c r="Y1728">
        <v>-25.285564791708101</v>
      </c>
      <c r="Z1728">
        <v>0.306975110376564</v>
      </c>
      <c r="AA1728">
        <v>0.72610664078822296</v>
      </c>
      <c r="AB1728">
        <v>24.523724553441699</v>
      </c>
      <c r="AC1728">
        <v>7.0489011448141195E-2</v>
      </c>
      <c r="AD1728">
        <v>0.57684129297949804</v>
      </c>
      <c r="AE1728">
        <v>-25.285564791708101</v>
      </c>
      <c r="AF1728">
        <v>0.61410715005536498</v>
      </c>
      <c r="AG1728">
        <v>0.80674443595273604</v>
      </c>
      <c r="AH1728">
        <v>3.0871715158941999</v>
      </c>
      <c r="AI1728">
        <v>0.35038410267202102</v>
      </c>
      <c r="AJ1728">
        <v>0.78121606160956403</v>
      </c>
      <c r="AK1728">
        <v>-24.416809354126201</v>
      </c>
    </row>
    <row r="1729" spans="1:37" x14ac:dyDescent="0.2">
      <c r="A1729" t="s">
        <v>5161</v>
      </c>
      <c r="B1729">
        <v>120134518</v>
      </c>
      <c r="C1729">
        <v>120134690</v>
      </c>
      <c r="D1729">
        <v>173</v>
      </c>
      <c r="E1729" t="s">
        <v>6154</v>
      </c>
      <c r="F1729">
        <v>7</v>
      </c>
      <c r="G1729" t="s">
        <v>6155</v>
      </c>
      <c r="H1729" t="s">
        <v>31032</v>
      </c>
      <c r="I1729">
        <v>12</v>
      </c>
      <c r="J1729">
        <v>120134600</v>
      </c>
      <c r="K1729">
        <v>120137390</v>
      </c>
      <c r="L1729">
        <v>2791</v>
      </c>
      <c r="M1729">
        <v>2</v>
      </c>
      <c r="N1729">
        <v>10985</v>
      </c>
      <c r="O1729" t="s">
        <v>6151</v>
      </c>
      <c r="P1729">
        <v>2700</v>
      </c>
      <c r="Q1729" t="s">
        <v>6152</v>
      </c>
      <c r="R1729" t="s">
        <v>6153</v>
      </c>
      <c r="S1729" t="s">
        <v>32327</v>
      </c>
      <c r="T1729">
        <v>0.32911398597860803</v>
      </c>
      <c r="U1729">
        <v>0.603102917160658</v>
      </c>
      <c r="V1729">
        <v>25.182288633015599</v>
      </c>
      <c r="W1729">
        <v>0.20525741147413201</v>
      </c>
      <c r="X1729">
        <v>0.704072456322962</v>
      </c>
      <c r="Y1729">
        <v>-25.285564791708101</v>
      </c>
      <c r="Z1729">
        <v>0.306975110376564</v>
      </c>
      <c r="AA1729">
        <v>0.72610664078822296</v>
      </c>
      <c r="AB1729">
        <v>24.523724553441699</v>
      </c>
      <c r="AC1729">
        <v>7.0489011448141195E-2</v>
      </c>
      <c r="AD1729">
        <v>0.57684129297949804</v>
      </c>
      <c r="AE1729">
        <v>-25.285564791708101</v>
      </c>
      <c r="AF1729">
        <v>0.61410715005536498</v>
      </c>
      <c r="AG1729">
        <v>0.80674443595273604</v>
      </c>
      <c r="AH1729">
        <v>3.0871715158941999</v>
      </c>
      <c r="AI1729">
        <v>0.35038410267202102</v>
      </c>
      <c r="AJ1729">
        <v>0.78121606160956403</v>
      </c>
      <c r="AK1729">
        <v>-24.416809354126201</v>
      </c>
    </row>
    <row r="1730" spans="1:37" x14ac:dyDescent="0.2">
      <c r="A1730" t="s">
        <v>5161</v>
      </c>
      <c r="B1730">
        <v>120628994</v>
      </c>
      <c r="C1730">
        <v>120629136</v>
      </c>
      <c r="D1730">
        <v>143</v>
      </c>
      <c r="E1730" t="s">
        <v>6156</v>
      </c>
      <c r="F1730">
        <v>2</v>
      </c>
      <c r="G1730" t="s">
        <v>6157</v>
      </c>
      <c r="H1730" t="s">
        <v>32328</v>
      </c>
      <c r="I1730">
        <v>12</v>
      </c>
      <c r="J1730">
        <v>120630105</v>
      </c>
      <c r="K1730">
        <v>120640153</v>
      </c>
      <c r="L1730">
        <v>10049</v>
      </c>
      <c r="M1730">
        <v>2</v>
      </c>
      <c r="N1730">
        <v>101928300</v>
      </c>
      <c r="O1730" t="s">
        <v>6158</v>
      </c>
      <c r="P1730">
        <v>11017</v>
      </c>
      <c r="Q1730" t="s">
        <v>40</v>
      </c>
      <c r="R1730" t="s">
        <v>6159</v>
      </c>
      <c r="S1730" t="s">
        <v>32329</v>
      </c>
      <c r="T1730">
        <v>0.17308923567461099</v>
      </c>
      <c r="U1730">
        <v>0.603102917160658</v>
      </c>
      <c r="V1730">
        <v>-25.175211723976702</v>
      </c>
      <c r="W1730">
        <v>0.38920677604595899</v>
      </c>
      <c r="X1730">
        <v>0.704072456322962</v>
      </c>
      <c r="Y1730">
        <v>-24.252318470664999</v>
      </c>
      <c r="Z1730">
        <v>0.26789404493740199</v>
      </c>
      <c r="AA1730">
        <v>0.72610664078822296</v>
      </c>
      <c r="AB1730">
        <v>-1.6311157049234599</v>
      </c>
      <c r="AC1730">
        <v>0.88945902157151002</v>
      </c>
      <c r="AD1730">
        <v>0.94068432309766403</v>
      </c>
      <c r="AE1730">
        <v>9.8499886085146204E-2</v>
      </c>
      <c r="AF1730">
        <v>0.22065000948199101</v>
      </c>
      <c r="AG1730">
        <v>0.68151250837662902</v>
      </c>
      <c r="AH1730">
        <v>-24.923273533485801</v>
      </c>
      <c r="AI1730">
        <v>0.24456414000292601</v>
      </c>
      <c r="AJ1730">
        <v>0.78121606160956403</v>
      </c>
      <c r="AK1730">
        <v>-24.852884207861599</v>
      </c>
    </row>
    <row r="1731" spans="1:37" x14ac:dyDescent="0.2">
      <c r="A1731" t="s">
        <v>5161</v>
      </c>
      <c r="B1731">
        <v>121357244</v>
      </c>
      <c r="C1731">
        <v>121357430</v>
      </c>
      <c r="D1731">
        <v>187</v>
      </c>
      <c r="E1731" t="s">
        <v>6160</v>
      </c>
      <c r="F1731">
        <v>0</v>
      </c>
      <c r="G1731" t="s">
        <v>6161</v>
      </c>
      <c r="H1731" t="s">
        <v>32330</v>
      </c>
      <c r="I1731">
        <v>12</v>
      </c>
      <c r="J1731">
        <v>121345840</v>
      </c>
      <c r="K1731">
        <v>121352417</v>
      </c>
      <c r="L1731">
        <v>6578</v>
      </c>
      <c r="M1731">
        <v>2</v>
      </c>
      <c r="N1731">
        <v>51433</v>
      </c>
      <c r="O1731" t="s">
        <v>6162</v>
      </c>
      <c r="P1731">
        <v>-4827</v>
      </c>
      <c r="Q1731" t="s">
        <v>6163</v>
      </c>
      <c r="R1731" t="s">
        <v>6164</v>
      </c>
      <c r="S1731" t="s">
        <v>32331</v>
      </c>
      <c r="T1731">
        <v>0.97213403838398904</v>
      </c>
      <c r="U1731">
        <v>1</v>
      </c>
      <c r="V1731">
        <v>4.8294764545423696</v>
      </c>
      <c r="W1731">
        <v>0.50039843522710903</v>
      </c>
      <c r="X1731">
        <v>0.78363289935355196</v>
      </c>
      <c r="Y1731">
        <v>0.87546774853787102</v>
      </c>
      <c r="Z1731">
        <v>0.43777911271820902</v>
      </c>
      <c r="AA1731">
        <v>0.84435025072159198</v>
      </c>
      <c r="AB1731">
        <v>5.2286177664178002</v>
      </c>
      <c r="AC1731">
        <v>0.92523690913815004</v>
      </c>
      <c r="AD1731">
        <v>0.94115954365910703</v>
      </c>
      <c r="AE1731">
        <v>-0.124532227755277</v>
      </c>
      <c r="AF1731">
        <v>0.56699985775999995</v>
      </c>
      <c r="AG1731">
        <v>0.80674443595273604</v>
      </c>
      <c r="AH1731">
        <v>0.31433896044126602</v>
      </c>
      <c r="AI1731">
        <v>0.15444981296854099</v>
      </c>
      <c r="AJ1731">
        <v>0.78121606160956403</v>
      </c>
      <c r="AK1731">
        <v>1.7442231793309</v>
      </c>
    </row>
    <row r="1732" spans="1:37" x14ac:dyDescent="0.2">
      <c r="A1732" t="s">
        <v>5161</v>
      </c>
      <c r="B1732">
        <v>121939276</v>
      </c>
      <c r="C1732">
        <v>121939438</v>
      </c>
      <c r="D1732">
        <v>163</v>
      </c>
      <c r="E1732" t="s">
        <v>6165</v>
      </c>
      <c r="F1732">
        <v>5</v>
      </c>
      <c r="G1732" t="s">
        <v>6166</v>
      </c>
      <c r="H1732" t="s">
        <v>32332</v>
      </c>
      <c r="I1732">
        <v>12</v>
      </c>
      <c r="J1732">
        <v>121934250</v>
      </c>
      <c r="K1732">
        <v>121949211</v>
      </c>
      <c r="L1732">
        <v>14962</v>
      </c>
      <c r="M1732">
        <v>1</v>
      </c>
      <c r="N1732">
        <v>144406</v>
      </c>
      <c r="O1732" t="s">
        <v>6167</v>
      </c>
      <c r="P1732">
        <v>5026</v>
      </c>
      <c r="Q1732" t="s">
        <v>6168</v>
      </c>
      <c r="R1732" t="s">
        <v>6169</v>
      </c>
      <c r="S1732" t="s">
        <v>32333</v>
      </c>
      <c r="T1732">
        <v>0.29910708687459298</v>
      </c>
      <c r="U1732">
        <v>0.603102917160658</v>
      </c>
      <c r="V1732">
        <v>-3.9766479425611001</v>
      </c>
      <c r="W1732">
        <v>0.47227206410946598</v>
      </c>
      <c r="X1732">
        <v>0.76972988596612002</v>
      </c>
      <c r="Y1732">
        <v>0.75554929845207897</v>
      </c>
      <c r="Z1732">
        <v>0.23159719125723299</v>
      </c>
      <c r="AA1732">
        <v>0.72610664078822296</v>
      </c>
      <c r="AB1732">
        <v>-1.7317056482344499</v>
      </c>
      <c r="AC1732">
        <v>0.95011731855419801</v>
      </c>
      <c r="AD1732">
        <v>0.960571817865013</v>
      </c>
      <c r="AE1732">
        <v>-0.244450663338909</v>
      </c>
      <c r="AF1732">
        <v>0.48185193705156298</v>
      </c>
      <c r="AG1732">
        <v>0.80674443595273604</v>
      </c>
      <c r="AH1732">
        <v>-3.63073227316087</v>
      </c>
      <c r="AI1732">
        <v>0.145192630196497</v>
      </c>
      <c r="AJ1732">
        <v>0.78121606160956403</v>
      </c>
      <c r="AK1732">
        <v>1.6243047118851901</v>
      </c>
    </row>
    <row r="1733" spans="1:37" x14ac:dyDescent="0.2">
      <c r="A1733" t="s">
        <v>5161</v>
      </c>
      <c r="B1733">
        <v>122015967</v>
      </c>
      <c r="C1733">
        <v>122016208</v>
      </c>
      <c r="D1733">
        <v>242</v>
      </c>
      <c r="E1733" t="s">
        <v>6170</v>
      </c>
      <c r="F1733">
        <v>0</v>
      </c>
      <c r="G1733" t="s">
        <v>6171</v>
      </c>
      <c r="H1733" t="s">
        <v>32334</v>
      </c>
      <c r="I1733">
        <v>12</v>
      </c>
      <c r="J1733">
        <v>122019422</v>
      </c>
      <c r="K1733">
        <v>122062044</v>
      </c>
      <c r="L1733">
        <v>42623</v>
      </c>
      <c r="M1733">
        <v>1</v>
      </c>
      <c r="N1733">
        <v>605</v>
      </c>
      <c r="O1733" t="s">
        <v>6172</v>
      </c>
      <c r="P1733">
        <v>-3214</v>
      </c>
      <c r="Q1733" t="s">
        <v>6173</v>
      </c>
      <c r="R1733" t="s">
        <v>6174</v>
      </c>
      <c r="S1733" t="s">
        <v>32335</v>
      </c>
      <c r="T1733">
        <v>0.17308923567461099</v>
      </c>
      <c r="U1733">
        <v>0.603102917160658</v>
      </c>
      <c r="V1733">
        <v>-22.584475655249101</v>
      </c>
      <c r="W1733">
        <v>0.89107655920673101</v>
      </c>
      <c r="X1733">
        <v>0.95159051474143896</v>
      </c>
      <c r="Y1733">
        <v>2.3416045593282102</v>
      </c>
      <c r="Z1733">
        <v>0.26789404493740199</v>
      </c>
      <c r="AA1733">
        <v>0.72610664078822296</v>
      </c>
      <c r="AB1733">
        <v>-0.53473053159304695</v>
      </c>
      <c r="AC1733">
        <v>0.85817338719172098</v>
      </c>
      <c r="AD1733">
        <v>0.94068432309766403</v>
      </c>
      <c r="AE1733">
        <v>1.9656852760455601</v>
      </c>
      <c r="AF1733">
        <v>0.22065000948199101</v>
      </c>
      <c r="AG1733">
        <v>0.68151250837662902</v>
      </c>
      <c r="AH1733">
        <v>-22.845140085513702</v>
      </c>
      <c r="AI1733">
        <v>0.91725052871964496</v>
      </c>
      <c r="AJ1733">
        <v>0.98621344597861504</v>
      </c>
      <c r="AK1733">
        <v>1.5027437740240399</v>
      </c>
    </row>
    <row r="1734" spans="1:37" x14ac:dyDescent="0.2">
      <c r="A1734" t="s">
        <v>5161</v>
      </c>
      <c r="B1734">
        <v>122929810</v>
      </c>
      <c r="C1734">
        <v>122929962</v>
      </c>
      <c r="D1734">
        <v>153</v>
      </c>
      <c r="E1734" t="s">
        <v>6175</v>
      </c>
      <c r="F1734">
        <v>6</v>
      </c>
      <c r="G1734" t="s">
        <v>6176</v>
      </c>
      <c r="H1734" t="s">
        <v>31003</v>
      </c>
      <c r="I1734">
        <v>12</v>
      </c>
      <c r="J1734">
        <v>122940207</v>
      </c>
      <c r="K1734">
        <v>122944672</v>
      </c>
      <c r="L1734">
        <v>4466</v>
      </c>
      <c r="M1734">
        <v>2</v>
      </c>
      <c r="N1734">
        <v>23457</v>
      </c>
      <c r="O1734" t="s">
        <v>6177</v>
      </c>
      <c r="P1734">
        <v>14710</v>
      </c>
      <c r="Q1734" t="s">
        <v>6178</v>
      </c>
      <c r="R1734" t="s">
        <v>6179</v>
      </c>
      <c r="S1734" t="s">
        <v>32336</v>
      </c>
      <c r="T1734">
        <v>0.32911398597860803</v>
      </c>
      <c r="U1734">
        <v>0.603102917160658</v>
      </c>
      <c r="V1734">
        <v>24.9758377613778</v>
      </c>
      <c r="W1734">
        <v>0.20525741147413201</v>
      </c>
      <c r="X1734">
        <v>0.704072456322962</v>
      </c>
      <c r="Y1734">
        <v>-24.922967794206599</v>
      </c>
      <c r="Z1734">
        <v>0.203350924423461</v>
      </c>
      <c r="AA1734">
        <v>0.72610664078822296</v>
      </c>
      <c r="AB1734">
        <v>24.205293211920701</v>
      </c>
      <c r="AC1734">
        <v>0.283630615332017</v>
      </c>
      <c r="AD1734">
        <v>0.68253123924728298</v>
      </c>
      <c r="AE1734">
        <v>-5.7319218078457199</v>
      </c>
      <c r="AF1734">
        <v>0.98343762640780896</v>
      </c>
      <c r="AG1734">
        <v>1</v>
      </c>
      <c r="AH1734">
        <v>3.8050801979186599</v>
      </c>
      <c r="AI1734">
        <v>0.24456414000292601</v>
      </c>
      <c r="AJ1734">
        <v>0.78121606160956403</v>
      </c>
      <c r="AK1734">
        <v>-24.098378013741499</v>
      </c>
    </row>
    <row r="1735" spans="1:37" x14ac:dyDescent="0.2">
      <c r="A1735" t="s">
        <v>5161</v>
      </c>
      <c r="B1735">
        <v>122929994</v>
      </c>
      <c r="C1735">
        <v>122930284</v>
      </c>
      <c r="D1735">
        <v>291</v>
      </c>
      <c r="E1735" t="s">
        <v>6180</v>
      </c>
      <c r="F1735">
        <v>17</v>
      </c>
      <c r="G1735" t="s">
        <v>6181</v>
      </c>
      <c r="H1735" t="s">
        <v>32337</v>
      </c>
      <c r="I1735">
        <v>12</v>
      </c>
      <c r="J1735">
        <v>122940207</v>
      </c>
      <c r="K1735">
        <v>122944672</v>
      </c>
      <c r="L1735">
        <v>4466</v>
      </c>
      <c r="M1735">
        <v>2</v>
      </c>
      <c r="N1735">
        <v>23457</v>
      </c>
      <c r="O1735" t="s">
        <v>6177</v>
      </c>
      <c r="P1735">
        <v>14388</v>
      </c>
      <c r="Q1735" t="s">
        <v>6178</v>
      </c>
      <c r="R1735" t="s">
        <v>6179</v>
      </c>
      <c r="S1735" t="s">
        <v>32336</v>
      </c>
      <c r="T1735">
        <v>0.32911398597860803</v>
      </c>
      <c r="U1735">
        <v>0.603102917160658</v>
      </c>
      <c r="V1735">
        <v>24.9758377613778</v>
      </c>
      <c r="W1735">
        <v>0.20525741147413201</v>
      </c>
      <c r="X1735">
        <v>0.704072456322962</v>
      </c>
      <c r="Y1735">
        <v>-24.922967794206599</v>
      </c>
      <c r="Z1735">
        <v>0.203350924423461</v>
      </c>
      <c r="AA1735">
        <v>0.72610664078822296</v>
      </c>
      <c r="AB1735">
        <v>24.205293211920701</v>
      </c>
      <c r="AC1735">
        <v>0.283630615332017</v>
      </c>
      <c r="AD1735">
        <v>0.68253123924728298</v>
      </c>
      <c r="AE1735">
        <v>-5.7319218078457199</v>
      </c>
      <c r="AF1735">
        <v>0.98343762640780896</v>
      </c>
      <c r="AG1735">
        <v>1</v>
      </c>
      <c r="AH1735">
        <v>3.8050801979186599</v>
      </c>
      <c r="AI1735">
        <v>0.24456414000292601</v>
      </c>
      <c r="AJ1735">
        <v>0.78121606160956403</v>
      </c>
      <c r="AK1735">
        <v>-24.098378013741499</v>
      </c>
    </row>
    <row r="1736" spans="1:37" x14ac:dyDescent="0.2">
      <c r="A1736" t="s">
        <v>5161</v>
      </c>
      <c r="B1736">
        <v>123026848</v>
      </c>
      <c r="C1736">
        <v>123027013</v>
      </c>
      <c r="D1736">
        <v>166</v>
      </c>
      <c r="E1736" t="s">
        <v>6182</v>
      </c>
      <c r="F1736">
        <v>0</v>
      </c>
      <c r="G1736" t="s">
        <v>6183</v>
      </c>
      <c r="H1736" t="s">
        <v>32338</v>
      </c>
      <c r="I1736">
        <v>12</v>
      </c>
      <c r="J1736">
        <v>123010667</v>
      </c>
      <c r="K1736">
        <v>123010728</v>
      </c>
      <c r="L1736">
        <v>62</v>
      </c>
      <c r="M1736">
        <v>2</v>
      </c>
      <c r="N1736">
        <v>100422931</v>
      </c>
      <c r="O1736" t="s">
        <v>6184</v>
      </c>
      <c r="P1736">
        <v>-16120</v>
      </c>
      <c r="Q1736" t="s">
        <v>6185</v>
      </c>
      <c r="R1736" t="s">
        <v>6186</v>
      </c>
      <c r="S1736" t="s">
        <v>32339</v>
      </c>
      <c r="T1736">
        <v>0.17308923567461099</v>
      </c>
      <c r="U1736">
        <v>0.603102917160658</v>
      </c>
      <c r="V1736">
        <v>-24.612288736257199</v>
      </c>
      <c r="W1736">
        <v>0.55921050581604403</v>
      </c>
      <c r="X1736">
        <v>0.85516106823402505</v>
      </c>
      <c r="Y1736">
        <v>0.35789344789775102</v>
      </c>
      <c r="Z1736">
        <v>0.53052895265546796</v>
      </c>
      <c r="AA1736">
        <v>0.84521697243271998</v>
      </c>
      <c r="AB1736">
        <v>-0.75650298156178097</v>
      </c>
      <c r="AC1736">
        <v>0.87571881649376604</v>
      </c>
      <c r="AD1736">
        <v>0.94068432309766403</v>
      </c>
      <c r="AE1736">
        <v>-0.64210651602389501</v>
      </c>
      <c r="AF1736">
        <v>0.15203231574161999</v>
      </c>
      <c r="AG1736">
        <v>0.68151250837662902</v>
      </c>
      <c r="AH1736">
        <v>-24.752584639889999</v>
      </c>
      <c r="AI1736">
        <v>0.17429946207342401</v>
      </c>
      <c r="AJ1736">
        <v>0.78121606160956403</v>
      </c>
      <c r="AK1736">
        <v>1.22664887642427</v>
      </c>
    </row>
    <row r="1737" spans="1:37" x14ac:dyDescent="0.2">
      <c r="A1737" t="s">
        <v>5161</v>
      </c>
      <c r="B1737">
        <v>123709714</v>
      </c>
      <c r="C1737">
        <v>123709887</v>
      </c>
      <c r="D1737">
        <v>174</v>
      </c>
      <c r="E1737" t="s">
        <v>6187</v>
      </c>
      <c r="F1737">
        <v>2</v>
      </c>
      <c r="G1737" t="s">
        <v>6188</v>
      </c>
      <c r="H1737" t="s">
        <v>31032</v>
      </c>
      <c r="I1737">
        <v>12</v>
      </c>
      <c r="J1737">
        <v>123712353</v>
      </c>
      <c r="K1737">
        <v>123761755</v>
      </c>
      <c r="L1737">
        <v>49403</v>
      </c>
      <c r="M1737">
        <v>1</v>
      </c>
      <c r="N1737">
        <v>23545</v>
      </c>
      <c r="O1737" t="s">
        <v>6189</v>
      </c>
      <c r="P1737">
        <v>-2466</v>
      </c>
      <c r="Q1737" t="s">
        <v>6190</v>
      </c>
      <c r="R1737" t="s">
        <v>6191</v>
      </c>
      <c r="S1737" t="s">
        <v>32340</v>
      </c>
      <c r="T1737">
        <v>0.35387198439864398</v>
      </c>
      <c r="U1737">
        <v>0.603102917160658</v>
      </c>
      <c r="V1737">
        <v>-23.556755881020599</v>
      </c>
      <c r="W1737" t="s">
        <v>40</v>
      </c>
      <c r="X1737" t="s">
        <v>40</v>
      </c>
      <c r="Y1737">
        <v>0</v>
      </c>
      <c r="Z1737">
        <v>0.65379035313853895</v>
      </c>
      <c r="AA1737">
        <v>0.84521697243271998</v>
      </c>
      <c r="AB1737">
        <v>-1.14107568478126</v>
      </c>
      <c r="AC1737">
        <v>0.27780950890804001</v>
      </c>
      <c r="AD1737">
        <v>0.68253123924728298</v>
      </c>
      <c r="AE1737">
        <v>23.5824722561639</v>
      </c>
      <c r="AF1737">
        <v>0.32549523997010099</v>
      </c>
      <c r="AG1737">
        <v>0.70473078222419605</v>
      </c>
      <c r="AH1737">
        <v>-23.508471680764998</v>
      </c>
      <c r="AI1737">
        <v>0.35038410267202102</v>
      </c>
      <c r="AJ1737">
        <v>0.78121606160956403</v>
      </c>
      <c r="AK1737">
        <v>-23.4380823589185</v>
      </c>
    </row>
    <row r="1738" spans="1:37" x14ac:dyDescent="0.2">
      <c r="A1738" t="s">
        <v>5161</v>
      </c>
      <c r="B1738">
        <v>124325338</v>
      </c>
      <c r="C1738">
        <v>124325512</v>
      </c>
      <c r="D1738">
        <v>175</v>
      </c>
      <c r="E1738" t="s">
        <v>6192</v>
      </c>
      <c r="F1738">
        <v>15</v>
      </c>
      <c r="G1738" t="s">
        <v>6193</v>
      </c>
      <c r="H1738" t="s">
        <v>31032</v>
      </c>
      <c r="I1738">
        <v>12</v>
      </c>
      <c r="J1738">
        <v>124325420</v>
      </c>
      <c r="K1738">
        <v>124327585</v>
      </c>
      <c r="L1738">
        <v>2166</v>
      </c>
      <c r="M1738">
        <v>2</v>
      </c>
      <c r="N1738">
        <v>9612</v>
      </c>
      <c r="O1738" t="s">
        <v>6194</v>
      </c>
      <c r="P1738">
        <v>2073</v>
      </c>
      <c r="Q1738" t="s">
        <v>6195</v>
      </c>
      <c r="R1738" t="s">
        <v>6196</v>
      </c>
      <c r="S1738" t="s">
        <v>32341</v>
      </c>
      <c r="T1738">
        <v>0.97979524468909096</v>
      </c>
      <c r="U1738">
        <v>1</v>
      </c>
      <c r="V1738">
        <v>-0.19174131272933501</v>
      </c>
      <c r="W1738">
        <v>0.73975233503865201</v>
      </c>
      <c r="X1738">
        <v>0.95159051474143896</v>
      </c>
      <c r="Y1738">
        <v>1.1530622255966101</v>
      </c>
      <c r="Z1738">
        <v>0.84618586979904598</v>
      </c>
      <c r="AA1738">
        <v>0.971114744068449</v>
      </c>
      <c r="AB1738">
        <v>-2.47363538319753E-2</v>
      </c>
      <c r="AC1738">
        <v>0.57443559315252701</v>
      </c>
      <c r="AD1738">
        <v>0.87989882095915395</v>
      </c>
      <c r="AE1738">
        <v>0.15306226740716</v>
      </c>
      <c r="AF1738">
        <v>0.78096665068996296</v>
      </c>
      <c r="AG1738">
        <v>0.89109926080456503</v>
      </c>
      <c r="AH1738">
        <v>-0.256142810328781</v>
      </c>
      <c r="AI1738">
        <v>0.27133919881670099</v>
      </c>
      <c r="AJ1738">
        <v>0.78121606160956403</v>
      </c>
      <c r="AK1738">
        <v>2.0218176155083101</v>
      </c>
    </row>
    <row r="1739" spans="1:37" x14ac:dyDescent="0.2">
      <c r="A1739" t="s">
        <v>5161</v>
      </c>
      <c r="B1739">
        <v>124325512</v>
      </c>
      <c r="C1739">
        <v>124325686</v>
      </c>
      <c r="D1739">
        <v>175</v>
      </c>
      <c r="E1739" t="s">
        <v>6197</v>
      </c>
      <c r="F1739">
        <v>9</v>
      </c>
      <c r="G1739" t="s">
        <v>6198</v>
      </c>
      <c r="H1739" t="s">
        <v>30999</v>
      </c>
      <c r="I1739">
        <v>12</v>
      </c>
      <c r="J1739">
        <v>124325420</v>
      </c>
      <c r="K1739">
        <v>124327585</v>
      </c>
      <c r="L1739">
        <v>2166</v>
      </c>
      <c r="M1739">
        <v>2</v>
      </c>
      <c r="N1739">
        <v>9612</v>
      </c>
      <c r="O1739" t="s">
        <v>6194</v>
      </c>
      <c r="P1739">
        <v>1899</v>
      </c>
      <c r="Q1739" t="s">
        <v>6195</v>
      </c>
      <c r="R1739" t="s">
        <v>6196</v>
      </c>
      <c r="S1739" t="s">
        <v>32341</v>
      </c>
      <c r="T1739">
        <v>0.97979524468909096</v>
      </c>
      <c r="U1739">
        <v>1</v>
      </c>
      <c r="V1739">
        <v>-0.19174131272933501</v>
      </c>
      <c r="W1739">
        <v>0.73975233503865201</v>
      </c>
      <c r="X1739">
        <v>0.95159051474143896</v>
      </c>
      <c r="Y1739">
        <v>1.1530622255966101</v>
      </c>
      <c r="Z1739">
        <v>0.84618586979904598</v>
      </c>
      <c r="AA1739">
        <v>0.971114744068449</v>
      </c>
      <c r="AB1739">
        <v>-2.47363538319753E-2</v>
      </c>
      <c r="AC1739">
        <v>0.57443559315252701</v>
      </c>
      <c r="AD1739">
        <v>0.87989882095915395</v>
      </c>
      <c r="AE1739">
        <v>0.15306226740716</v>
      </c>
      <c r="AF1739">
        <v>0.78096665068996296</v>
      </c>
      <c r="AG1739">
        <v>0.89109926080456503</v>
      </c>
      <c r="AH1739">
        <v>-0.256142810328781</v>
      </c>
      <c r="AI1739">
        <v>0.27133919881670099</v>
      </c>
      <c r="AJ1739">
        <v>0.78121606160956403</v>
      </c>
      <c r="AK1739">
        <v>2.0218176155083101</v>
      </c>
    </row>
    <row r="1740" spans="1:37" x14ac:dyDescent="0.2">
      <c r="A1740" t="s">
        <v>5161</v>
      </c>
      <c r="B1740">
        <v>124350302</v>
      </c>
      <c r="C1740">
        <v>124350459</v>
      </c>
      <c r="D1740">
        <v>158</v>
      </c>
      <c r="E1740" t="s">
        <v>6199</v>
      </c>
      <c r="F1740">
        <v>4</v>
      </c>
      <c r="G1740" t="s">
        <v>6200</v>
      </c>
      <c r="H1740" t="s">
        <v>30999</v>
      </c>
      <c r="I1740">
        <v>12</v>
      </c>
      <c r="J1740">
        <v>124347402</v>
      </c>
      <c r="K1740">
        <v>124348940</v>
      </c>
      <c r="L1740">
        <v>1539</v>
      </c>
      <c r="M1740">
        <v>2</v>
      </c>
      <c r="N1740">
        <v>9612</v>
      </c>
      <c r="O1740" t="s">
        <v>6201</v>
      </c>
      <c r="P1740">
        <v>-1362</v>
      </c>
      <c r="Q1740" t="s">
        <v>6195</v>
      </c>
      <c r="R1740" t="s">
        <v>6196</v>
      </c>
      <c r="S1740" t="s">
        <v>32341</v>
      </c>
      <c r="T1740">
        <v>0.35387198439864398</v>
      </c>
      <c r="U1740">
        <v>0.603102917160658</v>
      </c>
      <c r="V1740">
        <v>-24.478974655743901</v>
      </c>
      <c r="W1740">
        <v>0.38920677604595899</v>
      </c>
      <c r="X1740">
        <v>0.704072456322962</v>
      </c>
      <c r="Y1740">
        <v>-24.347730128341599</v>
      </c>
      <c r="Z1740">
        <v>0.184235113180511</v>
      </c>
      <c r="AA1740">
        <v>0.72610664078822296</v>
      </c>
      <c r="AB1740">
        <v>-24.478974655743901</v>
      </c>
      <c r="AC1740">
        <v>0.21073619169722799</v>
      </c>
      <c r="AD1740">
        <v>0.68253123924728298</v>
      </c>
      <c r="AE1740">
        <v>-24.347730128341599</v>
      </c>
      <c r="AF1740">
        <v>0.501741946288212</v>
      </c>
      <c r="AG1740">
        <v>0.80674443595273604</v>
      </c>
      <c r="AH1740">
        <v>-23.549364039457</v>
      </c>
      <c r="AI1740">
        <v>0.52399907623471598</v>
      </c>
      <c r="AJ1740">
        <v>0.78121606160956403</v>
      </c>
      <c r="AK1740">
        <v>-23.478974717441499</v>
      </c>
    </row>
    <row r="1741" spans="1:37" x14ac:dyDescent="0.2">
      <c r="A1741" t="s">
        <v>5161</v>
      </c>
      <c r="B1741">
        <v>124350459</v>
      </c>
      <c r="C1741">
        <v>124350616</v>
      </c>
      <c r="D1741">
        <v>158</v>
      </c>
      <c r="E1741" t="s">
        <v>6202</v>
      </c>
      <c r="F1741">
        <v>2</v>
      </c>
      <c r="G1741" t="s">
        <v>6203</v>
      </c>
      <c r="H1741" t="s">
        <v>30999</v>
      </c>
      <c r="I1741">
        <v>12</v>
      </c>
      <c r="J1741">
        <v>124347402</v>
      </c>
      <c r="K1741">
        <v>124348940</v>
      </c>
      <c r="L1741">
        <v>1539</v>
      </c>
      <c r="M1741">
        <v>2</v>
      </c>
      <c r="N1741">
        <v>9612</v>
      </c>
      <c r="O1741" t="s">
        <v>6201</v>
      </c>
      <c r="P1741">
        <v>-1519</v>
      </c>
      <c r="Q1741" t="s">
        <v>6195</v>
      </c>
      <c r="R1741" t="s">
        <v>6196</v>
      </c>
      <c r="S1741" t="s">
        <v>32341</v>
      </c>
      <c r="T1741">
        <v>0.35387198439864398</v>
      </c>
      <c r="U1741">
        <v>0.603102917160658</v>
      </c>
      <c r="V1741">
        <v>-24.478974655743901</v>
      </c>
      <c r="W1741">
        <v>0.38920677604595899</v>
      </c>
      <c r="X1741">
        <v>0.704072456322962</v>
      </c>
      <c r="Y1741">
        <v>-24.347730128341599</v>
      </c>
      <c r="Z1741">
        <v>0.184235113180511</v>
      </c>
      <c r="AA1741">
        <v>0.72610664078822296</v>
      </c>
      <c r="AB1741">
        <v>-24.478974655743901</v>
      </c>
      <c r="AC1741">
        <v>0.21073619169722799</v>
      </c>
      <c r="AD1741">
        <v>0.68253123924728298</v>
      </c>
      <c r="AE1741">
        <v>-24.347730128341599</v>
      </c>
      <c r="AF1741">
        <v>0.501741946288212</v>
      </c>
      <c r="AG1741">
        <v>0.80674443595273604</v>
      </c>
      <c r="AH1741">
        <v>-23.549364039457</v>
      </c>
      <c r="AI1741">
        <v>0.52399907623471598</v>
      </c>
      <c r="AJ1741">
        <v>0.78121606160956403</v>
      </c>
      <c r="AK1741">
        <v>-23.478974717441499</v>
      </c>
    </row>
    <row r="1742" spans="1:37" x14ac:dyDescent="0.2">
      <c r="A1742" t="s">
        <v>5161</v>
      </c>
      <c r="B1742">
        <v>124350616</v>
      </c>
      <c r="C1742">
        <v>124350773</v>
      </c>
      <c r="D1742">
        <v>158</v>
      </c>
      <c r="E1742" t="s">
        <v>6204</v>
      </c>
      <c r="F1742">
        <v>12</v>
      </c>
      <c r="G1742" t="s">
        <v>6205</v>
      </c>
      <c r="H1742" t="s">
        <v>30999</v>
      </c>
      <c r="I1742">
        <v>12</v>
      </c>
      <c r="J1742">
        <v>124347402</v>
      </c>
      <c r="K1742">
        <v>124348940</v>
      </c>
      <c r="L1742">
        <v>1539</v>
      </c>
      <c r="M1742">
        <v>2</v>
      </c>
      <c r="N1742">
        <v>9612</v>
      </c>
      <c r="O1742" t="s">
        <v>6201</v>
      </c>
      <c r="P1742">
        <v>-1676</v>
      </c>
      <c r="Q1742" t="s">
        <v>6195</v>
      </c>
      <c r="R1742" t="s">
        <v>6196</v>
      </c>
      <c r="S1742" t="s">
        <v>32341</v>
      </c>
      <c r="T1742">
        <v>0.35387198439864398</v>
      </c>
      <c r="U1742">
        <v>0.603102917160658</v>
      </c>
      <c r="V1742">
        <v>-24.478974655743901</v>
      </c>
      <c r="W1742">
        <v>0.38920677604595899</v>
      </c>
      <c r="X1742">
        <v>0.704072456322962</v>
      </c>
      <c r="Y1742">
        <v>-24.347730128341599</v>
      </c>
      <c r="Z1742">
        <v>0.184235113180511</v>
      </c>
      <c r="AA1742">
        <v>0.72610664078822296</v>
      </c>
      <c r="AB1742">
        <v>-24.478974655743901</v>
      </c>
      <c r="AC1742">
        <v>0.21073619169722799</v>
      </c>
      <c r="AD1742">
        <v>0.68253123924728298</v>
      </c>
      <c r="AE1742">
        <v>-24.347730128341599</v>
      </c>
      <c r="AF1742">
        <v>0.501741946288212</v>
      </c>
      <c r="AG1742">
        <v>0.80674443595273604</v>
      </c>
      <c r="AH1742">
        <v>-23.549364039457</v>
      </c>
      <c r="AI1742">
        <v>0.52399907623471598</v>
      </c>
      <c r="AJ1742">
        <v>0.78121606160956403</v>
      </c>
      <c r="AK1742">
        <v>-23.478974717441499</v>
      </c>
    </row>
    <row r="1743" spans="1:37" x14ac:dyDescent="0.2">
      <c r="A1743" t="s">
        <v>5161</v>
      </c>
      <c r="B1743">
        <v>124517708</v>
      </c>
      <c r="C1743">
        <v>124517866</v>
      </c>
      <c r="D1743">
        <v>159</v>
      </c>
      <c r="E1743" t="s">
        <v>6206</v>
      </c>
      <c r="F1743">
        <v>13</v>
      </c>
      <c r="G1743" t="s">
        <v>6207</v>
      </c>
      <c r="H1743" t="s">
        <v>30987</v>
      </c>
      <c r="I1743">
        <v>12</v>
      </c>
      <c r="J1743">
        <v>124419959</v>
      </c>
      <c r="K1743">
        <v>124518294</v>
      </c>
      <c r="L1743">
        <v>98336</v>
      </c>
      <c r="M1743">
        <v>2</v>
      </c>
      <c r="N1743">
        <v>9612</v>
      </c>
      <c r="O1743" t="s">
        <v>6208</v>
      </c>
      <c r="P1743">
        <v>428</v>
      </c>
      <c r="Q1743" t="s">
        <v>6195</v>
      </c>
      <c r="R1743" t="s">
        <v>6196</v>
      </c>
      <c r="S1743" t="s">
        <v>32341</v>
      </c>
      <c r="T1743">
        <v>0.35387198439864398</v>
      </c>
      <c r="U1743">
        <v>0.603102917160658</v>
      </c>
      <c r="V1743">
        <v>-20.876859561255799</v>
      </c>
      <c r="W1743">
        <v>0.113079289867903</v>
      </c>
      <c r="X1743">
        <v>0.704072456322962</v>
      </c>
      <c r="Y1743">
        <v>-25.018647931448701</v>
      </c>
      <c r="Z1743">
        <v>0.93459220503170903</v>
      </c>
      <c r="AA1743">
        <v>0.99919698600769702</v>
      </c>
      <c r="AB1743">
        <v>3.3033276837324901</v>
      </c>
      <c r="AC1743">
        <v>2.4853262407310801E-2</v>
      </c>
      <c r="AD1743">
        <v>0.57684129297949804</v>
      </c>
      <c r="AE1743">
        <v>-25.018647931448701</v>
      </c>
      <c r="AF1743">
        <v>0.22065000948199101</v>
      </c>
      <c r="AG1743">
        <v>0.68151250837662902</v>
      </c>
      <c r="AH1743">
        <v>-24.220281823989598</v>
      </c>
      <c r="AI1743">
        <v>0.24456414000292601</v>
      </c>
      <c r="AJ1743">
        <v>0.78121606160956403</v>
      </c>
      <c r="AK1743">
        <v>-24.149892499788901</v>
      </c>
    </row>
    <row r="1744" spans="1:37" x14ac:dyDescent="0.2">
      <c r="A1744" t="s">
        <v>5161</v>
      </c>
      <c r="B1744">
        <v>124517866</v>
      </c>
      <c r="C1744">
        <v>124518024</v>
      </c>
      <c r="D1744">
        <v>159</v>
      </c>
      <c r="E1744" t="s">
        <v>6209</v>
      </c>
      <c r="F1744">
        <v>7</v>
      </c>
      <c r="G1744" t="s">
        <v>6210</v>
      </c>
      <c r="H1744" t="s">
        <v>30987</v>
      </c>
      <c r="I1744">
        <v>12</v>
      </c>
      <c r="J1744">
        <v>124419959</v>
      </c>
      <c r="K1744">
        <v>124518294</v>
      </c>
      <c r="L1744">
        <v>98336</v>
      </c>
      <c r="M1744">
        <v>2</v>
      </c>
      <c r="N1744">
        <v>9612</v>
      </c>
      <c r="O1744" t="s">
        <v>6208</v>
      </c>
      <c r="P1744">
        <v>270</v>
      </c>
      <c r="Q1744" t="s">
        <v>6195</v>
      </c>
      <c r="R1744" t="s">
        <v>6196</v>
      </c>
      <c r="S1744" t="s">
        <v>32341</v>
      </c>
      <c r="T1744">
        <v>0.35387198439864398</v>
      </c>
      <c r="U1744">
        <v>0.603102917160658</v>
      </c>
      <c r="V1744">
        <v>-20.876859561255799</v>
      </c>
      <c r="W1744">
        <v>0.113079289867903</v>
      </c>
      <c r="X1744">
        <v>0.704072456322962</v>
      </c>
      <c r="Y1744">
        <v>-25.018647931448701</v>
      </c>
      <c r="Z1744">
        <v>0.93459220503170903</v>
      </c>
      <c r="AA1744">
        <v>0.99919698600769702</v>
      </c>
      <c r="AB1744">
        <v>3.3033276837324901</v>
      </c>
      <c r="AC1744">
        <v>2.4853262407310801E-2</v>
      </c>
      <c r="AD1744">
        <v>0.57684129297949804</v>
      </c>
      <c r="AE1744">
        <v>-25.018647931448701</v>
      </c>
      <c r="AF1744">
        <v>0.22065000948199101</v>
      </c>
      <c r="AG1744">
        <v>0.68151250837662902</v>
      </c>
      <c r="AH1744">
        <v>-24.220281823989598</v>
      </c>
      <c r="AI1744">
        <v>0.24456414000292601</v>
      </c>
      <c r="AJ1744">
        <v>0.78121606160956403</v>
      </c>
      <c r="AK1744">
        <v>-24.149892499788901</v>
      </c>
    </row>
    <row r="1745" spans="1:37" x14ac:dyDescent="0.2">
      <c r="A1745" t="s">
        <v>5161</v>
      </c>
      <c r="B1745">
        <v>124518024</v>
      </c>
      <c r="C1745">
        <v>124518182</v>
      </c>
      <c r="D1745">
        <v>159</v>
      </c>
      <c r="E1745" t="s">
        <v>6211</v>
      </c>
      <c r="F1745">
        <v>8</v>
      </c>
      <c r="G1745" t="s">
        <v>6212</v>
      </c>
      <c r="H1745" t="s">
        <v>30987</v>
      </c>
      <c r="I1745">
        <v>12</v>
      </c>
      <c r="J1745">
        <v>124419959</v>
      </c>
      <c r="K1745">
        <v>124518294</v>
      </c>
      <c r="L1745">
        <v>98336</v>
      </c>
      <c r="M1745">
        <v>2</v>
      </c>
      <c r="N1745">
        <v>9612</v>
      </c>
      <c r="O1745" t="s">
        <v>6208</v>
      </c>
      <c r="P1745">
        <v>112</v>
      </c>
      <c r="Q1745" t="s">
        <v>6195</v>
      </c>
      <c r="R1745" t="s">
        <v>6196</v>
      </c>
      <c r="S1745" t="s">
        <v>32341</v>
      </c>
      <c r="T1745">
        <v>0.35387198439864398</v>
      </c>
      <c r="U1745">
        <v>0.603102917160658</v>
      </c>
      <c r="V1745">
        <v>-20.876859561255799</v>
      </c>
      <c r="W1745">
        <v>0.113079289867903</v>
      </c>
      <c r="X1745">
        <v>0.704072456322962</v>
      </c>
      <c r="Y1745">
        <v>-24.962297950605802</v>
      </c>
      <c r="Z1745">
        <v>0.93459220503170903</v>
      </c>
      <c r="AA1745">
        <v>0.99919698600769702</v>
      </c>
      <c r="AB1745">
        <v>3.2438398782263702</v>
      </c>
      <c r="AC1745">
        <v>2.4853262407310801E-2</v>
      </c>
      <c r="AD1745">
        <v>0.57684129297949804</v>
      </c>
      <c r="AE1745">
        <v>-24.962297950605802</v>
      </c>
      <c r="AF1745">
        <v>0.22065000948199101</v>
      </c>
      <c r="AG1745">
        <v>0.68151250837662902</v>
      </c>
      <c r="AH1745">
        <v>-24.163931844396298</v>
      </c>
      <c r="AI1745">
        <v>0.24456414000292601</v>
      </c>
      <c r="AJ1745">
        <v>0.78121606160956403</v>
      </c>
      <c r="AK1745">
        <v>-24.093542520342599</v>
      </c>
    </row>
    <row r="1746" spans="1:37" x14ac:dyDescent="0.2">
      <c r="A1746" t="s">
        <v>5161</v>
      </c>
      <c r="B1746">
        <v>124807793</v>
      </c>
      <c r="C1746">
        <v>124807967</v>
      </c>
      <c r="D1746">
        <v>175</v>
      </c>
      <c r="E1746" t="s">
        <v>6213</v>
      </c>
      <c r="F1746">
        <v>5</v>
      </c>
      <c r="G1746" t="s">
        <v>6214</v>
      </c>
      <c r="H1746" t="s">
        <v>31003</v>
      </c>
      <c r="I1746">
        <v>12</v>
      </c>
      <c r="J1746">
        <v>124785756</v>
      </c>
      <c r="K1746">
        <v>124802975</v>
      </c>
      <c r="L1746">
        <v>17220</v>
      </c>
      <c r="M1746">
        <v>2</v>
      </c>
      <c r="N1746">
        <v>949</v>
      </c>
      <c r="O1746" t="s">
        <v>6215</v>
      </c>
      <c r="P1746">
        <v>-4818</v>
      </c>
      <c r="Q1746" t="s">
        <v>6216</v>
      </c>
      <c r="R1746" t="s">
        <v>6217</v>
      </c>
      <c r="S1746" t="s">
        <v>32342</v>
      </c>
      <c r="T1746">
        <v>0.35387198439864398</v>
      </c>
      <c r="U1746">
        <v>0.603102917160658</v>
      </c>
      <c r="V1746">
        <v>-24.2580321215741</v>
      </c>
      <c r="W1746">
        <v>0.20525741147413201</v>
      </c>
      <c r="X1746">
        <v>0.704072456322962</v>
      </c>
      <c r="Y1746">
        <v>-25.2583492223423</v>
      </c>
      <c r="Z1746">
        <v>0.69013698642955401</v>
      </c>
      <c r="AA1746">
        <v>0.84521697243271998</v>
      </c>
      <c r="AB1746">
        <v>-0.64096251114469505</v>
      </c>
      <c r="AC1746">
        <v>7.0489011448141195E-2</v>
      </c>
      <c r="AD1746">
        <v>0.57684129297949804</v>
      </c>
      <c r="AE1746">
        <v>-25.2583492223423</v>
      </c>
      <c r="AF1746">
        <v>0.32549523997010099</v>
      </c>
      <c r="AG1746">
        <v>0.70473078222419605</v>
      </c>
      <c r="AH1746">
        <v>-24.459983110080898</v>
      </c>
      <c r="AI1746">
        <v>0.35038410267202102</v>
      </c>
      <c r="AJ1746">
        <v>0.78121606160956403</v>
      </c>
      <c r="AK1746">
        <v>-24.389593785315299</v>
      </c>
    </row>
    <row r="1747" spans="1:37" x14ac:dyDescent="0.2">
      <c r="A1747" t="s">
        <v>5161</v>
      </c>
      <c r="B1747">
        <v>124807967</v>
      </c>
      <c r="C1747">
        <v>124808141</v>
      </c>
      <c r="D1747">
        <v>175</v>
      </c>
      <c r="E1747" t="s">
        <v>6218</v>
      </c>
      <c r="F1747">
        <v>11</v>
      </c>
      <c r="G1747" t="s">
        <v>6219</v>
      </c>
      <c r="H1747" t="s">
        <v>32343</v>
      </c>
      <c r="I1747">
        <v>12</v>
      </c>
      <c r="J1747">
        <v>124785756</v>
      </c>
      <c r="K1747">
        <v>124802975</v>
      </c>
      <c r="L1747">
        <v>17220</v>
      </c>
      <c r="M1747">
        <v>2</v>
      </c>
      <c r="N1747">
        <v>949</v>
      </c>
      <c r="O1747" t="s">
        <v>6215</v>
      </c>
      <c r="P1747">
        <v>-4992</v>
      </c>
      <c r="Q1747" t="s">
        <v>6216</v>
      </c>
      <c r="R1747" t="s">
        <v>6217</v>
      </c>
      <c r="S1747" t="s">
        <v>32342</v>
      </c>
      <c r="T1747">
        <v>0.35387198439864398</v>
      </c>
      <c r="U1747">
        <v>0.603102917160658</v>
      </c>
      <c r="V1747">
        <v>-24.2580321215741</v>
      </c>
      <c r="W1747">
        <v>0.20525741147413201</v>
      </c>
      <c r="X1747">
        <v>0.704072456322962</v>
      </c>
      <c r="Y1747">
        <v>-25.2583492223423</v>
      </c>
      <c r="Z1747">
        <v>0.69013698642955401</v>
      </c>
      <c r="AA1747">
        <v>0.84521697243271998</v>
      </c>
      <c r="AB1747">
        <v>-0.64096251114469505</v>
      </c>
      <c r="AC1747">
        <v>7.0489011448141195E-2</v>
      </c>
      <c r="AD1747">
        <v>0.57684129297949804</v>
      </c>
      <c r="AE1747">
        <v>-25.2583492223423</v>
      </c>
      <c r="AF1747">
        <v>0.32549523997010099</v>
      </c>
      <c r="AG1747">
        <v>0.70473078222419605</v>
      </c>
      <c r="AH1747">
        <v>-24.459983110080898</v>
      </c>
      <c r="AI1747">
        <v>0.35038410267202102</v>
      </c>
      <c r="AJ1747">
        <v>0.78121606160956403</v>
      </c>
      <c r="AK1747">
        <v>-24.389593785315299</v>
      </c>
    </row>
    <row r="1748" spans="1:37" x14ac:dyDescent="0.2">
      <c r="A1748" t="s">
        <v>5161</v>
      </c>
      <c r="B1748">
        <v>126304102</v>
      </c>
      <c r="C1748">
        <v>126304278</v>
      </c>
      <c r="D1748">
        <v>177</v>
      </c>
      <c r="E1748" t="s">
        <v>6220</v>
      </c>
      <c r="F1748">
        <v>2</v>
      </c>
      <c r="G1748" t="s">
        <v>3938</v>
      </c>
      <c r="H1748" t="s">
        <v>32344</v>
      </c>
      <c r="I1748">
        <v>12</v>
      </c>
      <c r="J1748">
        <v>126359302</v>
      </c>
      <c r="K1748">
        <v>126361065</v>
      </c>
      <c r="L1748">
        <v>1764</v>
      </c>
      <c r="M1748">
        <v>1</v>
      </c>
      <c r="N1748">
        <v>101927531</v>
      </c>
      <c r="O1748" t="s">
        <v>6221</v>
      </c>
      <c r="P1748">
        <v>-55024</v>
      </c>
      <c r="Q1748" t="s">
        <v>6222</v>
      </c>
      <c r="R1748" t="s">
        <v>6223</v>
      </c>
      <c r="S1748" t="s">
        <v>32345</v>
      </c>
      <c r="T1748">
        <v>0.39648286902021901</v>
      </c>
      <c r="U1748">
        <v>0.66075430005164804</v>
      </c>
      <c r="V1748">
        <v>0.80733957819605795</v>
      </c>
      <c r="W1748">
        <v>7.9825261299745195E-2</v>
      </c>
      <c r="X1748">
        <v>0.704072456322962</v>
      </c>
      <c r="Y1748">
        <v>-2.30512631678672</v>
      </c>
      <c r="Z1748">
        <v>0.94507083062437902</v>
      </c>
      <c r="AA1748">
        <v>0.99919698600769702</v>
      </c>
      <c r="AB1748">
        <v>1.82069208988388E-2</v>
      </c>
      <c r="AC1748">
        <v>0.16871129729748</v>
      </c>
      <c r="AD1748">
        <v>0.68253123924728298</v>
      </c>
      <c r="AE1748">
        <v>-1.5290216695191901</v>
      </c>
      <c r="AF1748">
        <v>9.2048271692686895E-2</v>
      </c>
      <c r="AG1748">
        <v>0.68151250837662902</v>
      </c>
      <c r="AH1748">
        <v>1.45708710077659</v>
      </c>
      <c r="AI1748">
        <v>9.6690465926204797E-2</v>
      </c>
      <c r="AJ1748">
        <v>0.78121606160956403</v>
      </c>
      <c r="AK1748">
        <v>-1.9272959622105601</v>
      </c>
    </row>
    <row r="1749" spans="1:37" x14ac:dyDescent="0.2">
      <c r="A1749" t="s">
        <v>5161</v>
      </c>
      <c r="B1749">
        <v>126304278</v>
      </c>
      <c r="C1749">
        <v>126304454</v>
      </c>
      <c r="D1749">
        <v>177</v>
      </c>
      <c r="E1749" t="s">
        <v>6224</v>
      </c>
      <c r="F1749">
        <v>3</v>
      </c>
      <c r="G1749" t="s">
        <v>6225</v>
      </c>
      <c r="H1749" t="s">
        <v>32344</v>
      </c>
      <c r="I1749">
        <v>12</v>
      </c>
      <c r="J1749">
        <v>126359302</v>
      </c>
      <c r="K1749">
        <v>126361065</v>
      </c>
      <c r="L1749">
        <v>1764</v>
      </c>
      <c r="M1749">
        <v>1</v>
      </c>
      <c r="N1749">
        <v>101927531</v>
      </c>
      <c r="O1749" t="s">
        <v>6221</v>
      </c>
      <c r="P1749">
        <v>-54848</v>
      </c>
      <c r="Q1749" t="s">
        <v>6222</v>
      </c>
      <c r="R1749" t="s">
        <v>6223</v>
      </c>
      <c r="S1749" t="s">
        <v>32345</v>
      </c>
      <c r="T1749">
        <v>0.39648286902021901</v>
      </c>
      <c r="U1749">
        <v>0.66075430005164804</v>
      </c>
      <c r="V1749">
        <v>0.80733957819605795</v>
      </c>
      <c r="W1749">
        <v>7.9825261299745195E-2</v>
      </c>
      <c r="X1749">
        <v>0.704072456322962</v>
      </c>
      <c r="Y1749">
        <v>-2.30512631678672</v>
      </c>
      <c r="Z1749">
        <v>0.94507083062437902</v>
      </c>
      <c r="AA1749">
        <v>0.99919698600769702</v>
      </c>
      <c r="AB1749">
        <v>1.82069208988388E-2</v>
      </c>
      <c r="AC1749">
        <v>0.16871129729748</v>
      </c>
      <c r="AD1749">
        <v>0.68253123924728298</v>
      </c>
      <c r="AE1749">
        <v>-1.5290216695191901</v>
      </c>
      <c r="AF1749">
        <v>9.2048271692686895E-2</v>
      </c>
      <c r="AG1749">
        <v>0.68151250837662902</v>
      </c>
      <c r="AH1749">
        <v>1.45708710077659</v>
      </c>
      <c r="AI1749">
        <v>9.6690465926204797E-2</v>
      </c>
      <c r="AJ1749">
        <v>0.78121606160956403</v>
      </c>
      <c r="AK1749">
        <v>-1.9272959622105601</v>
      </c>
    </row>
    <row r="1750" spans="1:37" x14ac:dyDescent="0.2">
      <c r="A1750" t="s">
        <v>5161</v>
      </c>
      <c r="B1750">
        <v>127099741</v>
      </c>
      <c r="C1750">
        <v>127099896</v>
      </c>
      <c r="D1750">
        <v>156</v>
      </c>
      <c r="E1750" t="s">
        <v>6226</v>
      </c>
      <c r="F1750">
        <v>0</v>
      </c>
      <c r="G1750" t="s">
        <v>6227</v>
      </c>
      <c r="H1750" t="s">
        <v>31000</v>
      </c>
      <c r="I1750">
        <v>12</v>
      </c>
      <c r="J1750">
        <v>127130005</v>
      </c>
      <c r="K1750">
        <v>127207706</v>
      </c>
      <c r="L1750">
        <v>77702</v>
      </c>
      <c r="M1750">
        <v>1</v>
      </c>
      <c r="N1750">
        <v>107984449</v>
      </c>
      <c r="O1750" t="s">
        <v>6228</v>
      </c>
      <c r="P1750">
        <v>-30109</v>
      </c>
      <c r="Q1750" t="s">
        <v>40</v>
      </c>
      <c r="R1750" t="s">
        <v>6229</v>
      </c>
      <c r="S1750" t="s">
        <v>32346</v>
      </c>
      <c r="T1750">
        <v>0.69655006609544201</v>
      </c>
      <c r="U1750">
        <v>0.903134602785859</v>
      </c>
      <c r="V1750">
        <v>-0.80235848315064096</v>
      </c>
      <c r="W1750">
        <v>0.93794469136600001</v>
      </c>
      <c r="X1750">
        <v>0.95159051474143896</v>
      </c>
      <c r="Y1750">
        <v>0.251702411360125</v>
      </c>
      <c r="Z1750">
        <v>0.79308437754697003</v>
      </c>
      <c r="AA1750">
        <v>0.927284221282906</v>
      </c>
      <c r="AB1750">
        <v>-0.62919962599976798</v>
      </c>
      <c r="AC1750">
        <v>0.717481710958778</v>
      </c>
      <c r="AD1750">
        <v>0.87989882095915395</v>
      </c>
      <c r="AE1750">
        <v>0.14933150758914601</v>
      </c>
      <c r="AF1750">
        <v>0.62342812055430197</v>
      </c>
      <c r="AG1750">
        <v>0.80674443595273604</v>
      </c>
      <c r="AH1750">
        <v>-0.59923215418298703</v>
      </c>
      <c r="AI1750">
        <v>0.88957369700771005</v>
      </c>
      <c r="AJ1750">
        <v>0.98621344597861504</v>
      </c>
      <c r="AK1750">
        <v>0.23386552624433099</v>
      </c>
    </row>
    <row r="1751" spans="1:37" x14ac:dyDescent="0.2">
      <c r="A1751" t="s">
        <v>5161</v>
      </c>
      <c r="B1751">
        <v>127099896</v>
      </c>
      <c r="C1751">
        <v>127100051</v>
      </c>
      <c r="D1751">
        <v>156</v>
      </c>
      <c r="E1751" t="s">
        <v>6230</v>
      </c>
      <c r="F1751">
        <v>3</v>
      </c>
      <c r="G1751" t="s">
        <v>6231</v>
      </c>
      <c r="H1751" t="s">
        <v>31000</v>
      </c>
      <c r="I1751">
        <v>12</v>
      </c>
      <c r="J1751">
        <v>127130005</v>
      </c>
      <c r="K1751">
        <v>127207706</v>
      </c>
      <c r="L1751">
        <v>77702</v>
      </c>
      <c r="M1751">
        <v>1</v>
      </c>
      <c r="N1751">
        <v>107984449</v>
      </c>
      <c r="O1751" t="s">
        <v>6228</v>
      </c>
      <c r="P1751">
        <v>-29954</v>
      </c>
      <c r="Q1751" t="s">
        <v>40</v>
      </c>
      <c r="R1751" t="s">
        <v>6229</v>
      </c>
      <c r="S1751" t="s">
        <v>32346</v>
      </c>
      <c r="T1751">
        <v>0.69655006609544201</v>
      </c>
      <c r="U1751">
        <v>0.903134602785859</v>
      </c>
      <c r="V1751">
        <v>-0.80235848315064096</v>
      </c>
      <c r="W1751">
        <v>0.93794469136600001</v>
      </c>
      <c r="X1751">
        <v>0.95159051474143896</v>
      </c>
      <c r="Y1751">
        <v>0.251702411360125</v>
      </c>
      <c r="Z1751">
        <v>0.79308437754697003</v>
      </c>
      <c r="AA1751">
        <v>0.927284221282906</v>
      </c>
      <c r="AB1751">
        <v>-0.62919962599976798</v>
      </c>
      <c r="AC1751">
        <v>0.717481710958778</v>
      </c>
      <c r="AD1751">
        <v>0.87989882095915395</v>
      </c>
      <c r="AE1751">
        <v>0.14933150758914601</v>
      </c>
      <c r="AF1751">
        <v>0.62342812055430197</v>
      </c>
      <c r="AG1751">
        <v>0.80674443595273604</v>
      </c>
      <c r="AH1751">
        <v>-0.59923215418298703</v>
      </c>
      <c r="AI1751">
        <v>0.88957369700771005</v>
      </c>
      <c r="AJ1751">
        <v>0.98621344597861504</v>
      </c>
      <c r="AK1751">
        <v>0.23386552624433099</v>
      </c>
    </row>
    <row r="1752" spans="1:37" x14ac:dyDescent="0.2">
      <c r="A1752" t="s">
        <v>5161</v>
      </c>
      <c r="B1752">
        <v>127280798</v>
      </c>
      <c r="C1752">
        <v>127280949</v>
      </c>
      <c r="D1752">
        <v>152</v>
      </c>
      <c r="E1752" t="s">
        <v>6232</v>
      </c>
      <c r="F1752">
        <v>20</v>
      </c>
      <c r="G1752" t="s">
        <v>6233</v>
      </c>
      <c r="H1752" t="s">
        <v>32347</v>
      </c>
      <c r="I1752">
        <v>12</v>
      </c>
      <c r="J1752">
        <v>127274467</v>
      </c>
      <c r="K1752">
        <v>127284283</v>
      </c>
      <c r="L1752">
        <v>9817</v>
      </c>
      <c r="M1752">
        <v>2</v>
      </c>
      <c r="N1752">
        <v>105370065</v>
      </c>
      <c r="O1752" t="s">
        <v>6234</v>
      </c>
      <c r="P1752">
        <v>3334</v>
      </c>
      <c r="Q1752" t="s">
        <v>40</v>
      </c>
      <c r="R1752" t="s">
        <v>6235</v>
      </c>
      <c r="S1752" t="s">
        <v>32348</v>
      </c>
      <c r="T1752">
        <v>0.32911398597860803</v>
      </c>
      <c r="U1752">
        <v>0.603102917160658</v>
      </c>
      <c r="V1752">
        <v>22.860360689697199</v>
      </c>
      <c r="W1752">
        <v>0.89107655920673101</v>
      </c>
      <c r="X1752">
        <v>0.95159051474143896</v>
      </c>
      <c r="Y1752">
        <v>0.29283822650277902</v>
      </c>
      <c r="Z1752">
        <v>0.48464167878831399</v>
      </c>
      <c r="AA1752">
        <v>0.84435025072159198</v>
      </c>
      <c r="AB1752">
        <v>21.8968867457104</v>
      </c>
      <c r="AC1752">
        <v>0.75388744886274095</v>
      </c>
      <c r="AD1752">
        <v>0.87989882095915395</v>
      </c>
      <c r="AE1752">
        <v>-0.707161595642673</v>
      </c>
      <c r="AF1752">
        <v>0.16793847098801201</v>
      </c>
      <c r="AG1752">
        <v>0.68151250837662902</v>
      </c>
      <c r="AH1752">
        <v>22.860360689697199</v>
      </c>
      <c r="AI1752">
        <v>0.56157887380500204</v>
      </c>
      <c r="AJ1752">
        <v>0.78121606160956403</v>
      </c>
      <c r="AK1752">
        <v>1.1615935132364099</v>
      </c>
    </row>
    <row r="1753" spans="1:37" x14ac:dyDescent="0.2">
      <c r="A1753" t="s">
        <v>5161</v>
      </c>
      <c r="B1753">
        <v>127281183</v>
      </c>
      <c r="C1753">
        <v>127281334</v>
      </c>
      <c r="D1753">
        <v>152</v>
      </c>
      <c r="E1753" t="s">
        <v>6236</v>
      </c>
      <c r="F1753">
        <v>3</v>
      </c>
      <c r="G1753" t="s">
        <v>6237</v>
      </c>
      <c r="H1753" t="s">
        <v>31032</v>
      </c>
      <c r="I1753">
        <v>12</v>
      </c>
      <c r="J1753">
        <v>127274467</v>
      </c>
      <c r="K1753">
        <v>127284283</v>
      </c>
      <c r="L1753">
        <v>9817</v>
      </c>
      <c r="M1753">
        <v>2</v>
      </c>
      <c r="N1753">
        <v>105370065</v>
      </c>
      <c r="O1753" t="s">
        <v>6234</v>
      </c>
      <c r="P1753">
        <v>2949</v>
      </c>
      <c r="Q1753" t="s">
        <v>40</v>
      </c>
      <c r="R1753" t="s">
        <v>6235</v>
      </c>
      <c r="S1753" t="s">
        <v>32348</v>
      </c>
      <c r="T1753">
        <v>0.32911398597860803</v>
      </c>
      <c r="U1753">
        <v>0.603102917160658</v>
      </c>
      <c r="V1753">
        <v>22.860360689697199</v>
      </c>
      <c r="W1753">
        <v>0.89107655920673101</v>
      </c>
      <c r="X1753">
        <v>0.95159051474143896</v>
      </c>
      <c r="Y1753">
        <v>0.29283822650277902</v>
      </c>
      <c r="Z1753">
        <v>0.48464167878831399</v>
      </c>
      <c r="AA1753">
        <v>0.84435025072159198</v>
      </c>
      <c r="AB1753">
        <v>21.8968867457104</v>
      </c>
      <c r="AC1753">
        <v>0.75388744886274095</v>
      </c>
      <c r="AD1753">
        <v>0.87989882095915395</v>
      </c>
      <c r="AE1753">
        <v>-0.707161595642673</v>
      </c>
      <c r="AF1753">
        <v>0.16793847098801201</v>
      </c>
      <c r="AG1753">
        <v>0.68151250837662902</v>
      </c>
      <c r="AH1753">
        <v>22.860360689697199</v>
      </c>
      <c r="AI1753">
        <v>0.56157887380500204</v>
      </c>
      <c r="AJ1753">
        <v>0.78121606160956403</v>
      </c>
      <c r="AK1753">
        <v>1.1615935132364099</v>
      </c>
    </row>
    <row r="1754" spans="1:37" x14ac:dyDescent="0.2">
      <c r="A1754" t="s">
        <v>5161</v>
      </c>
      <c r="B1754">
        <v>128540305</v>
      </c>
      <c r="C1754">
        <v>128540456</v>
      </c>
      <c r="D1754">
        <v>152</v>
      </c>
      <c r="E1754" t="s">
        <v>6238</v>
      </c>
      <c r="F1754">
        <v>2</v>
      </c>
      <c r="G1754" t="s">
        <v>6239</v>
      </c>
      <c r="H1754" t="s">
        <v>32349</v>
      </c>
      <c r="I1754">
        <v>12</v>
      </c>
      <c r="J1754">
        <v>128294092</v>
      </c>
      <c r="K1754">
        <v>128294178</v>
      </c>
      <c r="L1754">
        <v>87</v>
      </c>
      <c r="M1754">
        <v>1</v>
      </c>
      <c r="N1754">
        <v>100500817</v>
      </c>
      <c r="O1754" t="s">
        <v>6240</v>
      </c>
      <c r="P1754">
        <v>246213</v>
      </c>
      <c r="Q1754" t="s">
        <v>6241</v>
      </c>
      <c r="R1754" t="s">
        <v>6242</v>
      </c>
      <c r="S1754" t="s">
        <v>32350</v>
      </c>
      <c r="T1754">
        <v>0.94926522301609495</v>
      </c>
      <c r="U1754">
        <v>1</v>
      </c>
      <c r="V1754">
        <v>-0.77250391790904405</v>
      </c>
      <c r="W1754">
        <v>0.81532649664046897</v>
      </c>
      <c r="X1754">
        <v>0.95159051474143896</v>
      </c>
      <c r="Y1754">
        <v>-0.39579367910511198</v>
      </c>
      <c r="Z1754">
        <v>0.79308437754697003</v>
      </c>
      <c r="AA1754">
        <v>0.927284221282906</v>
      </c>
      <c r="AB1754">
        <v>-0.75798351900522698</v>
      </c>
      <c r="AC1754">
        <v>0.38149486844774699</v>
      </c>
      <c r="AD1754">
        <v>0.79324946878671099</v>
      </c>
      <c r="AE1754">
        <v>-1.3596161343744999</v>
      </c>
      <c r="AF1754">
        <v>0.89442901094059701</v>
      </c>
      <c r="AG1754">
        <v>0.99738720002459202</v>
      </c>
      <c r="AH1754">
        <v>-0.46642822144600399</v>
      </c>
      <c r="AI1754">
        <v>0.72005566671916099</v>
      </c>
      <c r="AJ1754">
        <v>0.88551770304185196</v>
      </c>
      <c r="AK1754">
        <v>0.45014070290115699</v>
      </c>
    </row>
    <row r="1755" spans="1:37" x14ac:dyDescent="0.2">
      <c r="A1755" t="s">
        <v>5161</v>
      </c>
      <c r="B1755">
        <v>128847494</v>
      </c>
      <c r="C1755">
        <v>128847674</v>
      </c>
      <c r="D1755">
        <v>181</v>
      </c>
      <c r="E1755" t="s">
        <v>6243</v>
      </c>
      <c r="F1755">
        <v>6</v>
      </c>
      <c r="G1755" t="s">
        <v>6244</v>
      </c>
      <c r="H1755" t="s">
        <v>31000</v>
      </c>
      <c r="I1755">
        <v>12</v>
      </c>
      <c r="J1755">
        <v>128853427</v>
      </c>
      <c r="K1755">
        <v>128984956</v>
      </c>
      <c r="L1755">
        <v>131530</v>
      </c>
      <c r="M1755">
        <v>1</v>
      </c>
      <c r="N1755">
        <v>144423</v>
      </c>
      <c r="O1755" t="s">
        <v>6245</v>
      </c>
      <c r="P1755">
        <v>-5753</v>
      </c>
      <c r="Q1755" t="s">
        <v>6246</v>
      </c>
      <c r="R1755" t="s">
        <v>6247</v>
      </c>
      <c r="S1755" t="s">
        <v>32351</v>
      </c>
      <c r="T1755">
        <v>0.32911398597860803</v>
      </c>
      <c r="U1755">
        <v>0.603102917160658</v>
      </c>
      <c r="V1755">
        <v>22.1883613066612</v>
      </c>
      <c r="W1755">
        <v>0.123414495547065</v>
      </c>
      <c r="X1755">
        <v>0.704072456322962</v>
      </c>
      <c r="Y1755">
        <v>23.050188982861101</v>
      </c>
      <c r="Z1755">
        <v>0.306975110376564</v>
      </c>
      <c r="AA1755">
        <v>0.72610664078822296</v>
      </c>
      <c r="AB1755">
        <v>22.012714452287199</v>
      </c>
      <c r="AC1755">
        <v>0.27780950890804001</v>
      </c>
      <c r="AD1755">
        <v>0.68253123924728298</v>
      </c>
      <c r="AE1755">
        <v>22.0501891489637</v>
      </c>
      <c r="AF1755">
        <v>0.61410715005536498</v>
      </c>
      <c r="AG1755">
        <v>0.80674443595273604</v>
      </c>
      <c r="AH1755">
        <v>1.4610196734691201</v>
      </c>
      <c r="AI1755">
        <v>3.6185182304427702E-2</v>
      </c>
      <c r="AJ1755">
        <v>0.78121606160956403</v>
      </c>
      <c r="AK1755">
        <v>23.050188982861101</v>
      </c>
    </row>
    <row r="1756" spans="1:37" x14ac:dyDescent="0.2">
      <c r="A1756" t="s">
        <v>5161</v>
      </c>
      <c r="B1756">
        <v>128847674</v>
      </c>
      <c r="C1756">
        <v>128847854</v>
      </c>
      <c r="D1756">
        <v>181</v>
      </c>
      <c r="E1756" t="s">
        <v>6248</v>
      </c>
      <c r="F1756">
        <v>7</v>
      </c>
      <c r="G1756" t="s">
        <v>6249</v>
      </c>
      <c r="H1756" t="s">
        <v>31000</v>
      </c>
      <c r="I1756">
        <v>12</v>
      </c>
      <c r="J1756">
        <v>128853427</v>
      </c>
      <c r="K1756">
        <v>128984956</v>
      </c>
      <c r="L1756">
        <v>131530</v>
      </c>
      <c r="M1756">
        <v>1</v>
      </c>
      <c r="N1756">
        <v>144423</v>
      </c>
      <c r="O1756" t="s">
        <v>6245</v>
      </c>
      <c r="P1756">
        <v>-5573</v>
      </c>
      <c r="Q1756" t="s">
        <v>6246</v>
      </c>
      <c r="R1756" t="s">
        <v>6247</v>
      </c>
      <c r="S1756" t="s">
        <v>32351</v>
      </c>
      <c r="T1756">
        <v>0.32911398597860803</v>
      </c>
      <c r="U1756">
        <v>0.603102917160658</v>
      </c>
      <c r="V1756">
        <v>22.1883613066612</v>
      </c>
      <c r="W1756">
        <v>0.123414495547065</v>
      </c>
      <c r="X1756">
        <v>0.704072456322962</v>
      </c>
      <c r="Y1756">
        <v>23.050188982861101</v>
      </c>
      <c r="Z1756">
        <v>0.306975110376564</v>
      </c>
      <c r="AA1756">
        <v>0.72610664078822296</v>
      </c>
      <c r="AB1756">
        <v>22.012714452287199</v>
      </c>
      <c r="AC1756">
        <v>0.27780950890804001</v>
      </c>
      <c r="AD1756">
        <v>0.68253123924728298</v>
      </c>
      <c r="AE1756">
        <v>22.0501891489637</v>
      </c>
      <c r="AF1756">
        <v>0.61410715005536498</v>
      </c>
      <c r="AG1756">
        <v>0.80674443595273604</v>
      </c>
      <c r="AH1756">
        <v>1.4610196734691201</v>
      </c>
      <c r="AI1756">
        <v>3.6185182304427702E-2</v>
      </c>
      <c r="AJ1756">
        <v>0.78121606160956403</v>
      </c>
      <c r="AK1756">
        <v>23.050188982861101</v>
      </c>
    </row>
    <row r="1757" spans="1:37" x14ac:dyDescent="0.2">
      <c r="A1757" t="s">
        <v>5161</v>
      </c>
      <c r="B1757">
        <v>129712839</v>
      </c>
      <c r="C1757">
        <v>129712990</v>
      </c>
      <c r="D1757">
        <v>152</v>
      </c>
      <c r="E1757" t="s">
        <v>6250</v>
      </c>
      <c r="F1757">
        <v>3</v>
      </c>
      <c r="G1757" t="s">
        <v>6251</v>
      </c>
      <c r="H1757" t="s">
        <v>32352</v>
      </c>
      <c r="I1757">
        <v>12</v>
      </c>
      <c r="J1757">
        <v>129071726</v>
      </c>
      <c r="K1757">
        <v>129904025</v>
      </c>
      <c r="L1757">
        <v>832300</v>
      </c>
      <c r="M1757">
        <v>2</v>
      </c>
      <c r="N1757">
        <v>121256</v>
      </c>
      <c r="O1757" t="s">
        <v>6252</v>
      </c>
      <c r="P1757">
        <v>191035</v>
      </c>
      <c r="Q1757" t="s">
        <v>6253</v>
      </c>
      <c r="R1757" t="s">
        <v>6254</v>
      </c>
      <c r="S1757" t="s">
        <v>32353</v>
      </c>
      <c r="T1757">
        <v>0.17590681744969899</v>
      </c>
      <c r="U1757">
        <v>0.603102917160658</v>
      </c>
      <c r="V1757">
        <v>1.34400199300333</v>
      </c>
      <c r="W1757">
        <v>0.71930067310602097</v>
      </c>
      <c r="X1757">
        <v>0.95159051474143896</v>
      </c>
      <c r="Y1757">
        <v>-1.64836376563793</v>
      </c>
      <c r="Z1757">
        <v>0.189676227026157</v>
      </c>
      <c r="AA1757">
        <v>0.72610664078822296</v>
      </c>
      <c r="AB1757">
        <v>0.95905584538469202</v>
      </c>
      <c r="AC1757">
        <v>0.949434988873046</v>
      </c>
      <c r="AD1757">
        <v>0.960571817865013</v>
      </c>
      <c r="AE1757">
        <v>-0.70938509985319398</v>
      </c>
      <c r="AF1757">
        <v>0.28242545118034801</v>
      </c>
      <c r="AG1757">
        <v>0.70473078222419605</v>
      </c>
      <c r="AH1757">
        <v>1.14090904284353</v>
      </c>
      <c r="AI1757">
        <v>0.60469107925277399</v>
      </c>
      <c r="AJ1757">
        <v>0.78946725034689702</v>
      </c>
      <c r="AK1757">
        <v>-1.5844173612893899</v>
      </c>
    </row>
    <row r="1758" spans="1:37" x14ac:dyDescent="0.2">
      <c r="A1758" t="s">
        <v>5161</v>
      </c>
      <c r="B1758">
        <v>130022162</v>
      </c>
      <c r="C1758">
        <v>130022312</v>
      </c>
      <c r="D1758">
        <v>151</v>
      </c>
      <c r="E1758" t="s">
        <v>6255</v>
      </c>
      <c r="F1758">
        <v>11</v>
      </c>
      <c r="G1758" t="s">
        <v>6256</v>
      </c>
      <c r="H1758" t="s">
        <v>31000</v>
      </c>
      <c r="I1758">
        <v>12</v>
      </c>
      <c r="J1758">
        <v>130033454</v>
      </c>
      <c r="K1758">
        <v>130042342</v>
      </c>
      <c r="L1758">
        <v>8889</v>
      </c>
      <c r="M1758">
        <v>2</v>
      </c>
      <c r="N1758">
        <v>100190940</v>
      </c>
      <c r="O1758" t="s">
        <v>6257</v>
      </c>
      <c r="P1758">
        <v>20030</v>
      </c>
      <c r="Q1758" t="s">
        <v>6258</v>
      </c>
      <c r="R1758" t="s">
        <v>6259</v>
      </c>
      <c r="S1758" t="s">
        <v>32354</v>
      </c>
      <c r="T1758">
        <v>0.152084254673993</v>
      </c>
      <c r="U1758">
        <v>0.603102917160658</v>
      </c>
      <c r="V1758">
        <v>24.9443422844063</v>
      </c>
      <c r="W1758">
        <v>0.94541066367716797</v>
      </c>
      <c r="X1758">
        <v>0.95159051474143896</v>
      </c>
      <c r="Y1758">
        <v>-4.8261771479740603E-2</v>
      </c>
      <c r="Z1758">
        <v>0.306975110376564</v>
      </c>
      <c r="AA1758">
        <v>0.72610664078822296</v>
      </c>
      <c r="AB1758">
        <v>23.980868202883801</v>
      </c>
      <c r="AC1758">
        <v>0.71753805159658501</v>
      </c>
      <c r="AD1758">
        <v>0.87989882095915395</v>
      </c>
      <c r="AE1758">
        <v>-1.04826167588926</v>
      </c>
      <c r="AF1758">
        <v>4.6407610929182198E-2</v>
      </c>
      <c r="AG1758">
        <v>0.476038960109122</v>
      </c>
      <c r="AH1758">
        <v>24.9443422844063</v>
      </c>
      <c r="AI1758">
        <v>0.59609816080359102</v>
      </c>
      <c r="AJ1758">
        <v>0.78121606160956403</v>
      </c>
      <c r="AK1758">
        <v>0.82049361887387695</v>
      </c>
    </row>
    <row r="1759" spans="1:37" x14ac:dyDescent="0.2">
      <c r="A1759" t="s">
        <v>5161</v>
      </c>
      <c r="B1759">
        <v>130022312</v>
      </c>
      <c r="C1759">
        <v>130022462</v>
      </c>
      <c r="D1759">
        <v>151</v>
      </c>
      <c r="E1759" t="s">
        <v>6260</v>
      </c>
      <c r="F1759">
        <v>9</v>
      </c>
      <c r="G1759" t="s">
        <v>6261</v>
      </c>
      <c r="H1759" t="s">
        <v>31000</v>
      </c>
      <c r="I1759">
        <v>12</v>
      </c>
      <c r="J1759">
        <v>130033454</v>
      </c>
      <c r="K1759">
        <v>130042342</v>
      </c>
      <c r="L1759">
        <v>8889</v>
      </c>
      <c r="M1759">
        <v>2</v>
      </c>
      <c r="N1759">
        <v>100190940</v>
      </c>
      <c r="O1759" t="s">
        <v>6257</v>
      </c>
      <c r="P1759">
        <v>19880</v>
      </c>
      <c r="Q1759" t="s">
        <v>6258</v>
      </c>
      <c r="R1759" t="s">
        <v>6259</v>
      </c>
      <c r="S1759" t="s">
        <v>32354</v>
      </c>
      <c r="T1759">
        <v>0.152084254673993</v>
      </c>
      <c r="U1759">
        <v>0.603102917160658</v>
      </c>
      <c r="V1759">
        <v>24.9443422844063</v>
      </c>
      <c r="W1759">
        <v>0.94541066367716797</v>
      </c>
      <c r="X1759">
        <v>0.95159051474143896</v>
      </c>
      <c r="Y1759">
        <v>-4.8261771479740603E-2</v>
      </c>
      <c r="Z1759">
        <v>0.306975110376564</v>
      </c>
      <c r="AA1759">
        <v>0.72610664078822296</v>
      </c>
      <c r="AB1759">
        <v>23.980868202883801</v>
      </c>
      <c r="AC1759">
        <v>0.71753805159658501</v>
      </c>
      <c r="AD1759">
        <v>0.87989882095915395</v>
      </c>
      <c r="AE1759">
        <v>-1.04826167588926</v>
      </c>
      <c r="AF1759">
        <v>4.6407610929182198E-2</v>
      </c>
      <c r="AG1759">
        <v>0.476038960109122</v>
      </c>
      <c r="AH1759">
        <v>24.9443422844063</v>
      </c>
      <c r="AI1759">
        <v>0.59609816080359102</v>
      </c>
      <c r="AJ1759">
        <v>0.78121606160956403</v>
      </c>
      <c r="AK1759">
        <v>0.82049361887387695</v>
      </c>
    </row>
    <row r="1760" spans="1:37" x14ac:dyDescent="0.2">
      <c r="A1760" t="s">
        <v>5161</v>
      </c>
      <c r="B1760">
        <v>130022462</v>
      </c>
      <c r="C1760">
        <v>130022612</v>
      </c>
      <c r="D1760">
        <v>151</v>
      </c>
      <c r="E1760" t="s">
        <v>6262</v>
      </c>
      <c r="F1760">
        <v>3</v>
      </c>
      <c r="G1760" t="s">
        <v>6263</v>
      </c>
      <c r="H1760" t="s">
        <v>31000</v>
      </c>
      <c r="I1760">
        <v>12</v>
      </c>
      <c r="J1760">
        <v>130033454</v>
      </c>
      <c r="K1760">
        <v>130042342</v>
      </c>
      <c r="L1760">
        <v>8889</v>
      </c>
      <c r="M1760">
        <v>2</v>
      </c>
      <c r="N1760">
        <v>100190940</v>
      </c>
      <c r="O1760" t="s">
        <v>6257</v>
      </c>
      <c r="P1760">
        <v>19730</v>
      </c>
      <c r="Q1760" t="s">
        <v>6258</v>
      </c>
      <c r="R1760" t="s">
        <v>6259</v>
      </c>
      <c r="S1760" t="s">
        <v>32354</v>
      </c>
      <c r="T1760">
        <v>0.152084254673993</v>
      </c>
      <c r="U1760">
        <v>0.603102917160658</v>
      </c>
      <c r="V1760">
        <v>24.861828675655399</v>
      </c>
      <c r="W1760">
        <v>0.94541066367716797</v>
      </c>
      <c r="X1760">
        <v>0.95159051474143896</v>
      </c>
      <c r="Y1760">
        <v>0.10374131169357199</v>
      </c>
      <c r="Z1760">
        <v>0.306975110376564</v>
      </c>
      <c r="AA1760">
        <v>0.72610664078822296</v>
      </c>
      <c r="AB1760">
        <v>23.898354596631801</v>
      </c>
      <c r="AC1760">
        <v>0.71753805159658501</v>
      </c>
      <c r="AD1760">
        <v>0.87989882095915395</v>
      </c>
      <c r="AE1760">
        <v>-0.89625859271595099</v>
      </c>
      <c r="AF1760">
        <v>4.6407610929182198E-2</v>
      </c>
      <c r="AG1760">
        <v>0.476038960109122</v>
      </c>
      <c r="AH1760">
        <v>24.861828675655399</v>
      </c>
      <c r="AI1760">
        <v>0.59609816080359102</v>
      </c>
      <c r="AJ1760">
        <v>0.78121606160956403</v>
      </c>
      <c r="AK1760">
        <v>0.97249669356184298</v>
      </c>
    </row>
    <row r="1761" spans="1:37" x14ac:dyDescent="0.2">
      <c r="A1761" t="s">
        <v>5161</v>
      </c>
      <c r="B1761">
        <v>130414013</v>
      </c>
      <c r="C1761">
        <v>130414168</v>
      </c>
      <c r="D1761">
        <v>156</v>
      </c>
      <c r="E1761" t="s">
        <v>6264</v>
      </c>
      <c r="F1761">
        <v>5</v>
      </c>
      <c r="G1761" t="s">
        <v>6265</v>
      </c>
      <c r="H1761" t="s">
        <v>30987</v>
      </c>
      <c r="I1761">
        <v>12</v>
      </c>
      <c r="J1761">
        <v>130399751</v>
      </c>
      <c r="K1761">
        <v>130414710</v>
      </c>
      <c r="L1761">
        <v>14960</v>
      </c>
      <c r="M1761">
        <v>2</v>
      </c>
      <c r="N1761">
        <v>23504</v>
      </c>
      <c r="O1761" t="s">
        <v>6266</v>
      </c>
      <c r="P1761">
        <v>542</v>
      </c>
      <c r="Q1761" t="s">
        <v>6267</v>
      </c>
      <c r="R1761" t="s">
        <v>6268</v>
      </c>
      <c r="S1761" t="s">
        <v>32355</v>
      </c>
      <c r="T1761">
        <v>0.69655006609544201</v>
      </c>
      <c r="U1761">
        <v>0.903134602785859</v>
      </c>
      <c r="V1761">
        <v>-0.63671515027356795</v>
      </c>
      <c r="W1761">
        <v>0.49326567146919698</v>
      </c>
      <c r="X1761">
        <v>0.78363289935355196</v>
      </c>
      <c r="Y1761">
        <v>-1.60793618016064</v>
      </c>
      <c r="Z1761">
        <v>0.456743688025605</v>
      </c>
      <c r="AA1761">
        <v>0.84435025072159198</v>
      </c>
      <c r="AB1761">
        <v>-0.61089689255341795</v>
      </c>
      <c r="AC1761">
        <v>0.11655308838216701</v>
      </c>
      <c r="AD1761">
        <v>0.68253123924728298</v>
      </c>
      <c r="AE1761">
        <v>-2.6079360217893002</v>
      </c>
      <c r="AF1761">
        <v>0.98798422886439796</v>
      </c>
      <c r="AG1761">
        <v>1</v>
      </c>
      <c r="AH1761">
        <v>-0.388319250912188</v>
      </c>
      <c r="AI1761">
        <v>0.96394405878495903</v>
      </c>
      <c r="AJ1761">
        <v>0.98789258377071898</v>
      </c>
      <c r="AK1761">
        <v>-0.73918075635945601</v>
      </c>
    </row>
    <row r="1762" spans="1:37" x14ac:dyDescent="0.2">
      <c r="A1762" t="s">
        <v>5161</v>
      </c>
      <c r="B1762">
        <v>130837106</v>
      </c>
      <c r="C1762">
        <v>130837192</v>
      </c>
      <c r="D1762">
        <v>87</v>
      </c>
      <c r="E1762" t="s">
        <v>6269</v>
      </c>
      <c r="F1762">
        <v>1</v>
      </c>
      <c r="G1762" t="s">
        <v>6270</v>
      </c>
      <c r="H1762" t="s">
        <v>31032</v>
      </c>
      <c r="I1762">
        <v>12</v>
      </c>
      <c r="J1762">
        <v>130789600</v>
      </c>
      <c r="K1762">
        <v>130839250</v>
      </c>
      <c r="L1762">
        <v>49651</v>
      </c>
      <c r="M1762">
        <v>2</v>
      </c>
      <c r="N1762">
        <v>2054</v>
      </c>
      <c r="O1762" t="s">
        <v>6271</v>
      </c>
      <c r="P1762">
        <v>2058</v>
      </c>
      <c r="Q1762" t="s">
        <v>6272</v>
      </c>
      <c r="R1762" t="s">
        <v>6273</v>
      </c>
      <c r="S1762" t="s">
        <v>32356</v>
      </c>
      <c r="T1762">
        <v>0.32911398597860803</v>
      </c>
      <c r="U1762">
        <v>0.603102917160658</v>
      </c>
      <c r="V1762">
        <v>20.763550196189101</v>
      </c>
      <c r="W1762">
        <v>0.38920677604595899</v>
      </c>
      <c r="X1762">
        <v>0.704072456322962</v>
      </c>
      <c r="Y1762">
        <v>-20.561916456586101</v>
      </c>
      <c r="Z1762">
        <v>0.306975110376564</v>
      </c>
      <c r="AA1762">
        <v>0.72610664078822296</v>
      </c>
      <c r="AB1762">
        <v>22.1898222746232</v>
      </c>
      <c r="AC1762">
        <v>0.75388744886274095</v>
      </c>
      <c r="AD1762">
        <v>0.87989882095915395</v>
      </c>
      <c r="AE1762">
        <v>1.3599204639031099</v>
      </c>
      <c r="AF1762">
        <v>0.64997455747578503</v>
      </c>
      <c r="AG1762">
        <v>0.80674443595273604</v>
      </c>
      <c r="AH1762">
        <v>-1.0842861619676101</v>
      </c>
      <c r="AI1762">
        <v>0.35038410267202102</v>
      </c>
      <c r="AJ1762">
        <v>0.78121606160956403</v>
      </c>
      <c r="AK1762">
        <v>-22.0829070939036</v>
      </c>
    </row>
    <row r="1763" spans="1:37" x14ac:dyDescent="0.2">
      <c r="A1763" t="s">
        <v>5161</v>
      </c>
      <c r="B1763">
        <v>131254415</v>
      </c>
      <c r="C1763">
        <v>131254625</v>
      </c>
      <c r="D1763">
        <v>211</v>
      </c>
      <c r="E1763" t="s">
        <v>6274</v>
      </c>
      <c r="F1763">
        <v>1</v>
      </c>
      <c r="G1763" t="s">
        <v>6275</v>
      </c>
      <c r="H1763" t="s">
        <v>31000</v>
      </c>
      <c r="I1763">
        <v>12</v>
      </c>
      <c r="J1763">
        <v>131295522</v>
      </c>
      <c r="K1763">
        <v>131298218</v>
      </c>
      <c r="L1763">
        <v>2697</v>
      </c>
      <c r="M1763">
        <v>1</v>
      </c>
      <c r="N1763">
        <v>100128002</v>
      </c>
      <c r="O1763" t="s">
        <v>6276</v>
      </c>
      <c r="P1763">
        <v>-40897</v>
      </c>
      <c r="Q1763" t="s">
        <v>40</v>
      </c>
      <c r="R1763" t="s">
        <v>6277</v>
      </c>
      <c r="S1763" t="s">
        <v>32357</v>
      </c>
      <c r="T1763">
        <v>0.97979524468909096</v>
      </c>
      <c r="U1763">
        <v>1</v>
      </c>
      <c r="V1763">
        <v>0.42681437826172902</v>
      </c>
      <c r="W1763">
        <v>0.81532649664046897</v>
      </c>
      <c r="X1763">
        <v>0.95159051474143896</v>
      </c>
      <c r="Y1763">
        <v>-0.82063809236927199</v>
      </c>
      <c r="Z1763">
        <v>0.73868578085032299</v>
      </c>
      <c r="AA1763">
        <v>0.87994156500776499</v>
      </c>
      <c r="AB1763">
        <v>0.35280361228012203</v>
      </c>
      <c r="AC1763">
        <v>0.23678784039731501</v>
      </c>
      <c r="AD1763">
        <v>0.68253123924728298</v>
      </c>
      <c r="AE1763">
        <v>-1.8206380571003</v>
      </c>
      <c r="AF1763">
        <v>0.81103932111135901</v>
      </c>
      <c r="AG1763">
        <v>0.91643445680521995</v>
      </c>
      <c r="AH1763">
        <v>0.29195879385676898</v>
      </c>
      <c r="AI1763">
        <v>0.54518902929706003</v>
      </c>
      <c r="AJ1763">
        <v>0.78121606160956403</v>
      </c>
      <c r="AK1763">
        <v>4.8117357856354598E-2</v>
      </c>
    </row>
    <row r="1764" spans="1:37" x14ac:dyDescent="0.2">
      <c r="A1764" t="s">
        <v>5161</v>
      </c>
      <c r="B1764">
        <v>131258272</v>
      </c>
      <c r="C1764">
        <v>131258437</v>
      </c>
      <c r="D1764">
        <v>166</v>
      </c>
      <c r="E1764" t="s">
        <v>6278</v>
      </c>
      <c r="F1764">
        <v>1</v>
      </c>
      <c r="G1764" t="s">
        <v>6279</v>
      </c>
      <c r="H1764" t="s">
        <v>31000</v>
      </c>
      <c r="I1764">
        <v>12</v>
      </c>
      <c r="J1764">
        <v>131295522</v>
      </c>
      <c r="K1764">
        <v>131298218</v>
      </c>
      <c r="L1764">
        <v>2697</v>
      </c>
      <c r="M1764">
        <v>1</v>
      </c>
      <c r="N1764">
        <v>100128002</v>
      </c>
      <c r="O1764" t="s">
        <v>6276</v>
      </c>
      <c r="P1764">
        <v>-37085</v>
      </c>
      <c r="Q1764" t="s">
        <v>40</v>
      </c>
      <c r="R1764" t="s">
        <v>6277</v>
      </c>
      <c r="S1764" t="s">
        <v>32357</v>
      </c>
      <c r="T1764">
        <v>0.32911398597860803</v>
      </c>
      <c r="U1764">
        <v>0.603102917160658</v>
      </c>
      <c r="V1764">
        <v>22.1883613066612</v>
      </c>
      <c r="W1764">
        <v>0.94541066367716797</v>
      </c>
      <c r="X1764">
        <v>0.95159051474143896</v>
      </c>
      <c r="Y1764">
        <v>-0.37192364739721201</v>
      </c>
      <c r="Z1764">
        <v>0.306975110376564</v>
      </c>
      <c r="AA1764">
        <v>0.72610664078822296</v>
      </c>
      <c r="AB1764">
        <v>22.584697540750401</v>
      </c>
      <c r="AC1764">
        <v>0.71753805159658501</v>
      </c>
      <c r="AD1764">
        <v>0.87989882095915395</v>
      </c>
      <c r="AE1764">
        <v>-1.3719233606258401</v>
      </c>
      <c r="AF1764">
        <v>0.64997455747578503</v>
      </c>
      <c r="AG1764">
        <v>0.80674443595273604</v>
      </c>
      <c r="AH1764">
        <v>0.35244176128906801</v>
      </c>
      <c r="AI1764">
        <v>0.59609816080359102</v>
      </c>
      <c r="AJ1764">
        <v>0.78121606160956403</v>
      </c>
      <c r="AK1764">
        <v>0.49683163626118598</v>
      </c>
    </row>
    <row r="1765" spans="1:37" x14ac:dyDescent="0.2">
      <c r="A1765" t="s">
        <v>5161</v>
      </c>
      <c r="B1765">
        <v>131258445</v>
      </c>
      <c r="C1765">
        <v>131258487</v>
      </c>
      <c r="D1765">
        <v>43</v>
      </c>
      <c r="E1765" t="s">
        <v>6280</v>
      </c>
      <c r="F1765">
        <v>3</v>
      </c>
      <c r="G1765" t="s">
        <v>6281</v>
      </c>
      <c r="H1765" t="s">
        <v>31000</v>
      </c>
      <c r="I1765">
        <v>12</v>
      </c>
      <c r="J1765">
        <v>131295522</v>
      </c>
      <c r="K1765">
        <v>131298218</v>
      </c>
      <c r="L1765">
        <v>2697</v>
      </c>
      <c r="M1765">
        <v>1</v>
      </c>
      <c r="N1765">
        <v>100128002</v>
      </c>
      <c r="O1765" t="s">
        <v>6276</v>
      </c>
      <c r="P1765">
        <v>-37035</v>
      </c>
      <c r="Q1765" t="s">
        <v>40</v>
      </c>
      <c r="R1765" t="s">
        <v>6277</v>
      </c>
      <c r="S1765" t="s">
        <v>32357</v>
      </c>
      <c r="T1765">
        <v>0.32911398597860803</v>
      </c>
      <c r="U1765">
        <v>0.603102917160658</v>
      </c>
      <c r="V1765">
        <v>22.1883613066612</v>
      </c>
      <c r="W1765">
        <v>0.94541066367716797</v>
      </c>
      <c r="X1765">
        <v>0.95159051474143896</v>
      </c>
      <c r="Y1765">
        <v>-0.37192364739721201</v>
      </c>
      <c r="Z1765">
        <v>0.306975110376564</v>
      </c>
      <c r="AA1765">
        <v>0.72610664078822296</v>
      </c>
      <c r="AB1765">
        <v>22.584697540750401</v>
      </c>
      <c r="AC1765">
        <v>0.71753805159658501</v>
      </c>
      <c r="AD1765">
        <v>0.87989882095915395</v>
      </c>
      <c r="AE1765">
        <v>-1.3719233606258401</v>
      </c>
      <c r="AF1765">
        <v>0.64997455747578503</v>
      </c>
      <c r="AG1765">
        <v>0.80674443595273604</v>
      </c>
      <c r="AH1765">
        <v>0.35244176128906801</v>
      </c>
      <c r="AI1765">
        <v>0.59609816080359102</v>
      </c>
      <c r="AJ1765">
        <v>0.78121606160956403</v>
      </c>
      <c r="AK1765">
        <v>0.49683163626118598</v>
      </c>
    </row>
    <row r="1766" spans="1:37" x14ac:dyDescent="0.2">
      <c r="A1766" t="s">
        <v>5161</v>
      </c>
      <c r="B1766">
        <v>131406240</v>
      </c>
      <c r="C1766">
        <v>131406391</v>
      </c>
      <c r="D1766">
        <v>152</v>
      </c>
      <c r="E1766" t="s">
        <v>6282</v>
      </c>
      <c r="F1766">
        <v>2</v>
      </c>
      <c r="G1766" t="s">
        <v>6283</v>
      </c>
      <c r="H1766" t="s">
        <v>31000</v>
      </c>
      <c r="I1766">
        <v>12</v>
      </c>
      <c r="J1766">
        <v>131447337</v>
      </c>
      <c r="K1766">
        <v>131455436</v>
      </c>
      <c r="L1766">
        <v>8100</v>
      </c>
      <c r="M1766">
        <v>2</v>
      </c>
      <c r="N1766">
        <v>101929974</v>
      </c>
      <c r="O1766" t="s">
        <v>6284</v>
      </c>
      <c r="P1766">
        <v>49045</v>
      </c>
      <c r="Q1766" t="s">
        <v>40</v>
      </c>
      <c r="R1766" t="s">
        <v>6285</v>
      </c>
      <c r="S1766" t="s">
        <v>32358</v>
      </c>
      <c r="T1766">
        <v>0.97213403838398904</v>
      </c>
      <c r="U1766">
        <v>1</v>
      </c>
      <c r="V1766">
        <v>0.439490334269793</v>
      </c>
      <c r="W1766">
        <v>0.89107655920673101</v>
      </c>
      <c r="X1766">
        <v>0.95159051474143896</v>
      </c>
      <c r="Y1766">
        <v>0.64473543547169698</v>
      </c>
      <c r="Z1766">
        <v>0.69013698642955401</v>
      </c>
      <c r="AA1766">
        <v>0.84521697243271998</v>
      </c>
      <c r="AB1766">
        <v>-0.52398371801223398</v>
      </c>
      <c r="AC1766">
        <v>0.75388744886274095</v>
      </c>
      <c r="AD1766">
        <v>0.87989882095915395</v>
      </c>
      <c r="AE1766">
        <v>-0.35526449283544298</v>
      </c>
      <c r="AF1766">
        <v>0.61410715005536498</v>
      </c>
      <c r="AG1766">
        <v>0.80674443595273604</v>
      </c>
      <c r="AH1766">
        <v>1.3691009137836401</v>
      </c>
      <c r="AI1766">
        <v>0.56157887380500204</v>
      </c>
      <c r="AJ1766">
        <v>0.78121606160956403</v>
      </c>
      <c r="AK1766">
        <v>1.5134908095986901</v>
      </c>
    </row>
    <row r="1767" spans="1:37" x14ac:dyDescent="0.2">
      <c r="A1767" t="s">
        <v>5161</v>
      </c>
      <c r="B1767">
        <v>131456690</v>
      </c>
      <c r="C1767">
        <v>131456832</v>
      </c>
      <c r="D1767">
        <v>143</v>
      </c>
      <c r="E1767" t="s">
        <v>6286</v>
      </c>
      <c r="F1767">
        <v>6</v>
      </c>
      <c r="G1767" t="s">
        <v>6287</v>
      </c>
      <c r="H1767" t="s">
        <v>30999</v>
      </c>
      <c r="I1767">
        <v>12</v>
      </c>
      <c r="J1767">
        <v>131447337</v>
      </c>
      <c r="K1767">
        <v>131455436</v>
      </c>
      <c r="L1767">
        <v>8100</v>
      </c>
      <c r="M1767">
        <v>2</v>
      </c>
      <c r="N1767">
        <v>101929974</v>
      </c>
      <c r="O1767" t="s">
        <v>6284</v>
      </c>
      <c r="P1767">
        <v>-1254</v>
      </c>
      <c r="Q1767" t="s">
        <v>40</v>
      </c>
      <c r="R1767" t="s">
        <v>6285</v>
      </c>
      <c r="S1767" t="s">
        <v>32358</v>
      </c>
      <c r="T1767">
        <v>0.32911398597860803</v>
      </c>
      <c r="U1767">
        <v>0.603102917160658</v>
      </c>
      <c r="V1767">
        <v>24.4766318275089</v>
      </c>
      <c r="W1767">
        <v>0.428214032775322</v>
      </c>
      <c r="X1767">
        <v>0.73460997439807996</v>
      </c>
      <c r="Y1767">
        <v>1.7744994223570301</v>
      </c>
      <c r="Z1767">
        <v>0.203350924423461</v>
      </c>
      <c r="AA1767">
        <v>0.72610664078822296</v>
      </c>
      <c r="AB1767">
        <v>25.205059609215901</v>
      </c>
      <c r="AC1767">
        <v>0.85817338719172098</v>
      </c>
      <c r="AD1767">
        <v>0.94068432309766403</v>
      </c>
      <c r="AE1767">
        <v>0.77449944695783302</v>
      </c>
      <c r="AF1767">
        <v>1</v>
      </c>
      <c r="AG1767">
        <v>1</v>
      </c>
      <c r="AH1767">
        <v>-0.15757635572995601</v>
      </c>
      <c r="AI1767">
        <v>0.170234813229591</v>
      </c>
      <c r="AJ1767">
        <v>0.78121606160956403</v>
      </c>
      <c r="AK1767">
        <v>2.6432548195519399</v>
      </c>
    </row>
    <row r="1768" spans="1:37" x14ac:dyDescent="0.2">
      <c r="A1768" t="s">
        <v>5161</v>
      </c>
      <c r="B1768">
        <v>131586471</v>
      </c>
      <c r="C1768">
        <v>131586770</v>
      </c>
      <c r="D1768">
        <v>300</v>
      </c>
      <c r="E1768" t="s">
        <v>6288</v>
      </c>
      <c r="F1768">
        <v>3</v>
      </c>
      <c r="G1768" t="s">
        <v>6289</v>
      </c>
      <c r="H1768" t="s">
        <v>31000</v>
      </c>
      <c r="I1768">
        <v>12</v>
      </c>
      <c r="J1768">
        <v>131462853</v>
      </c>
      <c r="K1768">
        <v>131529894</v>
      </c>
      <c r="L1768">
        <v>67042</v>
      </c>
      <c r="M1768">
        <v>2</v>
      </c>
      <c r="N1768">
        <v>101929974</v>
      </c>
      <c r="O1768" t="s">
        <v>6290</v>
      </c>
      <c r="P1768">
        <v>-56577</v>
      </c>
      <c r="Q1768" t="s">
        <v>40</v>
      </c>
      <c r="R1768" t="s">
        <v>6285</v>
      </c>
      <c r="S1768" t="s">
        <v>32358</v>
      </c>
      <c r="T1768">
        <v>0.35387198439864398</v>
      </c>
      <c r="U1768">
        <v>0.603102917160658</v>
      </c>
      <c r="V1768">
        <v>-23.279531579323599</v>
      </c>
      <c r="W1768" t="s">
        <v>40</v>
      </c>
      <c r="X1768" t="s">
        <v>40</v>
      </c>
      <c r="Y1768">
        <v>0</v>
      </c>
      <c r="Z1768">
        <v>0.184235113180511</v>
      </c>
      <c r="AA1768">
        <v>0.72610664078822296</v>
      </c>
      <c r="AB1768">
        <v>-23.279531579323599</v>
      </c>
      <c r="AC1768">
        <v>0.45677901822897599</v>
      </c>
      <c r="AD1768">
        <v>0.82872126865393902</v>
      </c>
      <c r="AE1768">
        <v>22.423921603359702</v>
      </c>
      <c r="AF1768">
        <v>0.501741946288212</v>
      </c>
      <c r="AG1768">
        <v>0.80674443595273604</v>
      </c>
      <c r="AH1768">
        <v>-22.349921035410102</v>
      </c>
      <c r="AI1768">
        <v>0.52399907623471598</v>
      </c>
      <c r="AJ1768">
        <v>0.78121606160956403</v>
      </c>
      <c r="AK1768">
        <v>-22.279531721012901</v>
      </c>
    </row>
    <row r="1769" spans="1:37" x14ac:dyDescent="0.2">
      <c r="A1769" t="s">
        <v>5161</v>
      </c>
      <c r="B1769">
        <v>131686215</v>
      </c>
      <c r="C1769">
        <v>131686362</v>
      </c>
      <c r="D1769">
        <v>148</v>
      </c>
      <c r="E1769" t="s">
        <v>6291</v>
      </c>
      <c r="F1769">
        <v>8</v>
      </c>
      <c r="G1769" t="s">
        <v>6292</v>
      </c>
      <c r="H1769" t="s">
        <v>31000</v>
      </c>
      <c r="I1769">
        <v>12</v>
      </c>
      <c r="J1769">
        <v>131639396</v>
      </c>
      <c r="K1769">
        <v>131661823</v>
      </c>
      <c r="L1769">
        <v>22428</v>
      </c>
      <c r="M1769">
        <v>2</v>
      </c>
      <c r="N1769">
        <v>105370085</v>
      </c>
      <c r="O1769" t="s">
        <v>6293</v>
      </c>
      <c r="P1769">
        <v>-24392</v>
      </c>
      <c r="Q1769" t="s">
        <v>40</v>
      </c>
      <c r="R1769" t="s">
        <v>6294</v>
      </c>
      <c r="S1769" t="s">
        <v>32359</v>
      </c>
      <c r="T1769" t="s">
        <v>40</v>
      </c>
      <c r="U1769" t="s">
        <v>40</v>
      </c>
      <c r="V1769">
        <v>0</v>
      </c>
      <c r="W1769">
        <v>0.38920677604595899</v>
      </c>
      <c r="X1769">
        <v>0.704072456322962</v>
      </c>
      <c r="Y1769">
        <v>-21.312357757926101</v>
      </c>
      <c r="Z1769">
        <v>0.48464167878831399</v>
      </c>
      <c r="AA1769">
        <v>0.84435025072159198</v>
      </c>
      <c r="AB1769">
        <v>20.550517880517202</v>
      </c>
      <c r="AC1769">
        <v>0.21073619169722799</v>
      </c>
      <c r="AD1769">
        <v>0.68253123924728298</v>
      </c>
      <c r="AE1769">
        <v>-21.312357757926101</v>
      </c>
      <c r="AF1769">
        <v>0.501741946288212</v>
      </c>
      <c r="AG1769">
        <v>0.80674443595273604</v>
      </c>
      <c r="AH1769">
        <v>-20.513992028579398</v>
      </c>
      <c r="AI1769">
        <v>0.52399907623471598</v>
      </c>
      <c r="AJ1769">
        <v>0.78121606160956403</v>
      </c>
      <c r="AK1769">
        <v>-20.443602748862499</v>
      </c>
    </row>
    <row r="1770" spans="1:37" x14ac:dyDescent="0.2">
      <c r="A1770" t="s">
        <v>5161</v>
      </c>
      <c r="B1770">
        <v>131686362</v>
      </c>
      <c r="C1770">
        <v>131686509</v>
      </c>
      <c r="D1770">
        <v>148</v>
      </c>
      <c r="E1770" t="s">
        <v>6295</v>
      </c>
      <c r="F1770">
        <v>9</v>
      </c>
      <c r="G1770" t="s">
        <v>6296</v>
      </c>
      <c r="H1770" t="s">
        <v>31000</v>
      </c>
      <c r="I1770">
        <v>12</v>
      </c>
      <c r="J1770">
        <v>131639396</v>
      </c>
      <c r="K1770">
        <v>131661823</v>
      </c>
      <c r="L1770">
        <v>22428</v>
      </c>
      <c r="M1770">
        <v>2</v>
      </c>
      <c r="N1770">
        <v>105370085</v>
      </c>
      <c r="O1770" t="s">
        <v>6293</v>
      </c>
      <c r="P1770">
        <v>-24539</v>
      </c>
      <c r="Q1770" t="s">
        <v>40</v>
      </c>
      <c r="R1770" t="s">
        <v>6294</v>
      </c>
      <c r="S1770" t="s">
        <v>32359</v>
      </c>
      <c r="T1770" t="s">
        <v>40</v>
      </c>
      <c r="U1770" t="s">
        <v>40</v>
      </c>
      <c r="V1770">
        <v>0</v>
      </c>
      <c r="W1770">
        <v>0.38920677604595899</v>
      </c>
      <c r="X1770">
        <v>0.704072456322962</v>
      </c>
      <c r="Y1770">
        <v>-21.312357757926101</v>
      </c>
      <c r="Z1770">
        <v>0.48464167878831399</v>
      </c>
      <c r="AA1770">
        <v>0.84435025072159198</v>
      </c>
      <c r="AB1770">
        <v>20.550517880517202</v>
      </c>
      <c r="AC1770">
        <v>0.21073619169722799</v>
      </c>
      <c r="AD1770">
        <v>0.68253123924728298</v>
      </c>
      <c r="AE1770">
        <v>-21.312357757926101</v>
      </c>
      <c r="AF1770">
        <v>0.501741946288212</v>
      </c>
      <c r="AG1770">
        <v>0.80674443595273604</v>
      </c>
      <c r="AH1770">
        <v>-20.513992028579398</v>
      </c>
      <c r="AI1770">
        <v>0.52399907623471598</v>
      </c>
      <c r="AJ1770">
        <v>0.78121606160956403</v>
      </c>
      <c r="AK1770">
        <v>-20.443602748862499</v>
      </c>
    </row>
    <row r="1771" spans="1:37" x14ac:dyDescent="0.2">
      <c r="A1771" t="s">
        <v>5161</v>
      </c>
      <c r="B1771">
        <v>131845743</v>
      </c>
      <c r="C1771">
        <v>131845911</v>
      </c>
      <c r="D1771">
        <v>169</v>
      </c>
      <c r="E1771" t="s">
        <v>6297</v>
      </c>
      <c r="F1771">
        <v>6</v>
      </c>
      <c r="G1771" t="s">
        <v>6298</v>
      </c>
      <c r="H1771" t="s">
        <v>30987</v>
      </c>
      <c r="I1771">
        <v>12</v>
      </c>
      <c r="J1771">
        <v>131844961</v>
      </c>
      <c r="K1771">
        <v>131850062</v>
      </c>
      <c r="L1771">
        <v>5102</v>
      </c>
      <c r="M1771">
        <v>1</v>
      </c>
      <c r="N1771">
        <v>4326</v>
      </c>
      <c r="O1771" t="s">
        <v>6299</v>
      </c>
      <c r="P1771">
        <v>782</v>
      </c>
      <c r="Q1771" t="s">
        <v>6300</v>
      </c>
      <c r="R1771" t="s">
        <v>6301</v>
      </c>
      <c r="S1771" t="s">
        <v>32360</v>
      </c>
      <c r="T1771">
        <v>0.17308923567461099</v>
      </c>
      <c r="U1771">
        <v>0.603102917160658</v>
      </c>
      <c r="V1771">
        <v>-24.7743739337932</v>
      </c>
      <c r="W1771">
        <v>0.39900964277550199</v>
      </c>
      <c r="X1771">
        <v>0.71143044911719</v>
      </c>
      <c r="Y1771">
        <v>-1.4643775497579099</v>
      </c>
      <c r="Z1771">
        <v>0.53052895265546796</v>
      </c>
      <c r="AA1771">
        <v>0.84521697243271998</v>
      </c>
      <c r="AB1771">
        <v>-0.79255795096581105</v>
      </c>
      <c r="AC1771">
        <v>0.114586611961368</v>
      </c>
      <c r="AD1771">
        <v>0.68253123924728298</v>
      </c>
      <c r="AE1771">
        <v>-2.4643774544821202</v>
      </c>
      <c r="AF1771">
        <v>0.15203231574161999</v>
      </c>
      <c r="AG1771">
        <v>0.68151250837662902</v>
      </c>
      <c r="AH1771">
        <v>-24.895902071615001</v>
      </c>
      <c r="AI1771">
        <v>0.78546927494779295</v>
      </c>
      <c r="AJ1771">
        <v>0.92808185275216604</v>
      </c>
      <c r="AK1771">
        <v>-0.595622111558606</v>
      </c>
    </row>
    <row r="1772" spans="1:37" x14ac:dyDescent="0.2">
      <c r="A1772" t="s">
        <v>5161</v>
      </c>
      <c r="B1772">
        <v>131845911</v>
      </c>
      <c r="C1772">
        <v>131846079</v>
      </c>
      <c r="D1772">
        <v>169</v>
      </c>
      <c r="E1772" t="s">
        <v>6302</v>
      </c>
      <c r="F1772">
        <v>9</v>
      </c>
      <c r="G1772" t="s">
        <v>6303</v>
      </c>
      <c r="H1772" t="s">
        <v>30987</v>
      </c>
      <c r="I1772">
        <v>12</v>
      </c>
      <c r="J1772">
        <v>131844961</v>
      </c>
      <c r="K1772">
        <v>131850062</v>
      </c>
      <c r="L1772">
        <v>5102</v>
      </c>
      <c r="M1772">
        <v>1</v>
      </c>
      <c r="N1772">
        <v>4326</v>
      </c>
      <c r="O1772" t="s">
        <v>6299</v>
      </c>
      <c r="P1772">
        <v>950</v>
      </c>
      <c r="Q1772" t="s">
        <v>6300</v>
      </c>
      <c r="R1772" t="s">
        <v>6301</v>
      </c>
      <c r="S1772" t="s">
        <v>32360</v>
      </c>
      <c r="T1772">
        <v>0.17308923567461099</v>
      </c>
      <c r="U1772">
        <v>0.603102917160658</v>
      </c>
      <c r="V1772">
        <v>-24.956052343916902</v>
      </c>
      <c r="W1772">
        <v>0.39900964277550199</v>
      </c>
      <c r="X1772">
        <v>0.71143044911719</v>
      </c>
      <c r="Y1772">
        <v>-1.5809456659727199</v>
      </c>
      <c r="Z1772">
        <v>0.53052895265546796</v>
      </c>
      <c r="AA1772">
        <v>0.84521697243271998</v>
      </c>
      <c r="AB1772">
        <v>-0.97423636108945799</v>
      </c>
      <c r="AC1772">
        <v>0.114586611961368</v>
      </c>
      <c r="AD1772">
        <v>0.68253123924728298</v>
      </c>
      <c r="AE1772">
        <v>-2.5809455706969402</v>
      </c>
      <c r="AF1772">
        <v>0.15203231574161999</v>
      </c>
      <c r="AG1772">
        <v>0.68151250837662902</v>
      </c>
      <c r="AH1772">
        <v>-24.9864363891183</v>
      </c>
      <c r="AI1772">
        <v>0.78546927494779295</v>
      </c>
      <c r="AJ1772">
        <v>0.92808185275216604</v>
      </c>
      <c r="AK1772">
        <v>-0.71219022555948597</v>
      </c>
    </row>
    <row r="1773" spans="1:37" x14ac:dyDescent="0.2">
      <c r="A1773" t="s">
        <v>5161</v>
      </c>
      <c r="B1773">
        <v>131846079</v>
      </c>
      <c r="C1773">
        <v>131846247</v>
      </c>
      <c r="D1773">
        <v>169</v>
      </c>
      <c r="E1773" t="s">
        <v>6304</v>
      </c>
      <c r="F1773">
        <v>3</v>
      </c>
      <c r="G1773" t="s">
        <v>6305</v>
      </c>
      <c r="H1773" t="s">
        <v>30999</v>
      </c>
      <c r="I1773">
        <v>12</v>
      </c>
      <c r="J1773">
        <v>131844961</v>
      </c>
      <c r="K1773">
        <v>131850062</v>
      </c>
      <c r="L1773">
        <v>5102</v>
      </c>
      <c r="M1773">
        <v>1</v>
      </c>
      <c r="N1773">
        <v>4326</v>
      </c>
      <c r="O1773" t="s">
        <v>6299</v>
      </c>
      <c r="P1773">
        <v>1118</v>
      </c>
      <c r="Q1773" t="s">
        <v>6300</v>
      </c>
      <c r="R1773" t="s">
        <v>6301</v>
      </c>
      <c r="S1773" t="s">
        <v>32360</v>
      </c>
      <c r="T1773">
        <v>0.17308923567461099</v>
      </c>
      <c r="U1773">
        <v>0.603102917160658</v>
      </c>
      <c r="V1773">
        <v>-24.956052343916902</v>
      </c>
      <c r="W1773">
        <v>0.39900964277550199</v>
      </c>
      <c r="X1773">
        <v>0.71143044911719</v>
      </c>
      <c r="Y1773">
        <v>-1.5809456659727199</v>
      </c>
      <c r="Z1773">
        <v>0.53052895265546796</v>
      </c>
      <c r="AA1773">
        <v>0.84521697243271998</v>
      </c>
      <c r="AB1773">
        <v>-0.97423636108945799</v>
      </c>
      <c r="AC1773">
        <v>0.114586611961368</v>
      </c>
      <c r="AD1773">
        <v>0.68253123924728298</v>
      </c>
      <c r="AE1773">
        <v>-2.5809455706969402</v>
      </c>
      <c r="AF1773">
        <v>0.15203231574161999</v>
      </c>
      <c r="AG1773">
        <v>0.68151250837662902</v>
      </c>
      <c r="AH1773">
        <v>-24.9864363891183</v>
      </c>
      <c r="AI1773">
        <v>0.78546927494779295</v>
      </c>
      <c r="AJ1773">
        <v>0.92808185275216604</v>
      </c>
      <c r="AK1773">
        <v>-0.71219022555948597</v>
      </c>
    </row>
    <row r="1774" spans="1:37" x14ac:dyDescent="0.2">
      <c r="A1774" t="s">
        <v>5161</v>
      </c>
      <c r="B1774">
        <v>131868396</v>
      </c>
      <c r="C1774">
        <v>131868545</v>
      </c>
      <c r="D1774">
        <v>150</v>
      </c>
      <c r="E1774" t="s">
        <v>6306</v>
      </c>
      <c r="F1774">
        <v>5</v>
      </c>
      <c r="G1774" t="s">
        <v>6307</v>
      </c>
      <c r="H1774" t="s">
        <v>31000</v>
      </c>
      <c r="I1774">
        <v>12</v>
      </c>
      <c r="J1774">
        <v>131844961</v>
      </c>
      <c r="K1774">
        <v>131850062</v>
      </c>
      <c r="L1774">
        <v>5102</v>
      </c>
      <c r="M1774">
        <v>1</v>
      </c>
      <c r="N1774">
        <v>4326</v>
      </c>
      <c r="O1774" t="s">
        <v>6299</v>
      </c>
      <c r="P1774">
        <v>23435</v>
      </c>
      <c r="Q1774" t="s">
        <v>6300</v>
      </c>
      <c r="R1774" t="s">
        <v>6301</v>
      </c>
      <c r="S1774" t="s">
        <v>32360</v>
      </c>
      <c r="T1774">
        <v>0.32911398597860803</v>
      </c>
      <c r="U1774">
        <v>0.603102917160658</v>
      </c>
      <c r="V1774">
        <v>24.445323064110902</v>
      </c>
      <c r="W1774">
        <v>0.38920677604595899</v>
      </c>
      <c r="X1774">
        <v>0.704072456322962</v>
      </c>
      <c r="Y1774">
        <v>-24.243689212414299</v>
      </c>
      <c r="Z1774">
        <v>0.48464167878831399</v>
      </c>
      <c r="AA1774">
        <v>0.84435025072159198</v>
      </c>
      <c r="AB1774">
        <v>23.481849000132101</v>
      </c>
      <c r="AC1774">
        <v>0.21073619169722799</v>
      </c>
      <c r="AD1774">
        <v>0.68253123924728298</v>
      </c>
      <c r="AE1774">
        <v>-24.243689212414299</v>
      </c>
      <c r="AF1774">
        <v>0.16793847098801201</v>
      </c>
      <c r="AG1774">
        <v>0.68151250837662902</v>
      </c>
      <c r="AH1774">
        <v>24.445323064110902</v>
      </c>
      <c r="AI1774">
        <v>0.52399907623471598</v>
      </c>
      <c r="AJ1774">
        <v>0.78121606160956403</v>
      </c>
      <c r="AK1774">
        <v>-23.374933805688599</v>
      </c>
    </row>
    <row r="1775" spans="1:37" x14ac:dyDescent="0.2">
      <c r="A1775" t="s">
        <v>5161</v>
      </c>
      <c r="B1775">
        <v>131868562</v>
      </c>
      <c r="C1775">
        <v>131868852</v>
      </c>
      <c r="D1775">
        <v>291</v>
      </c>
      <c r="E1775" t="s">
        <v>6308</v>
      </c>
      <c r="F1775">
        <v>9</v>
      </c>
      <c r="G1775" t="s">
        <v>6309</v>
      </c>
      <c r="H1775" t="s">
        <v>31000</v>
      </c>
      <c r="I1775">
        <v>12</v>
      </c>
      <c r="J1775">
        <v>131844961</v>
      </c>
      <c r="K1775">
        <v>131850062</v>
      </c>
      <c r="L1775">
        <v>5102</v>
      </c>
      <c r="M1775">
        <v>1</v>
      </c>
      <c r="N1775">
        <v>4326</v>
      </c>
      <c r="O1775" t="s">
        <v>6299</v>
      </c>
      <c r="P1775">
        <v>23601</v>
      </c>
      <c r="Q1775" t="s">
        <v>6300</v>
      </c>
      <c r="R1775" t="s">
        <v>6301</v>
      </c>
      <c r="S1775" t="s">
        <v>32360</v>
      </c>
      <c r="T1775">
        <v>0.32911398597860803</v>
      </c>
      <c r="U1775">
        <v>0.603102917160658</v>
      </c>
      <c r="V1775">
        <v>24.445323064110902</v>
      </c>
      <c r="W1775">
        <v>0.38920677604595899</v>
      </c>
      <c r="X1775">
        <v>0.704072456322962</v>
      </c>
      <c r="Y1775">
        <v>-24.243689212414299</v>
      </c>
      <c r="Z1775">
        <v>0.48464167878831399</v>
      </c>
      <c r="AA1775">
        <v>0.84435025072159198</v>
      </c>
      <c r="AB1775">
        <v>23.481849000132101</v>
      </c>
      <c r="AC1775">
        <v>0.21073619169722799</v>
      </c>
      <c r="AD1775">
        <v>0.68253123924728298</v>
      </c>
      <c r="AE1775">
        <v>-24.243689212414299</v>
      </c>
      <c r="AF1775">
        <v>0.16793847098801201</v>
      </c>
      <c r="AG1775">
        <v>0.68151250837662902</v>
      </c>
      <c r="AH1775">
        <v>24.445323064110902</v>
      </c>
      <c r="AI1775">
        <v>0.52399907623471598</v>
      </c>
      <c r="AJ1775">
        <v>0.78121606160956403</v>
      </c>
      <c r="AK1775">
        <v>-23.374933805688599</v>
      </c>
    </row>
    <row r="1776" spans="1:37" x14ac:dyDescent="0.2">
      <c r="A1776" t="s">
        <v>5161</v>
      </c>
      <c r="B1776">
        <v>132144598</v>
      </c>
      <c r="C1776">
        <v>132144799</v>
      </c>
      <c r="D1776">
        <v>202</v>
      </c>
      <c r="E1776" t="s">
        <v>6310</v>
      </c>
      <c r="F1776">
        <v>20</v>
      </c>
      <c r="G1776" t="s">
        <v>6311</v>
      </c>
      <c r="H1776" t="s">
        <v>30987</v>
      </c>
      <c r="I1776">
        <v>12</v>
      </c>
      <c r="J1776">
        <v>132144764</v>
      </c>
      <c r="K1776">
        <v>132148904</v>
      </c>
      <c r="L1776">
        <v>4141</v>
      </c>
      <c r="M1776">
        <v>1</v>
      </c>
      <c r="N1776">
        <v>79050</v>
      </c>
      <c r="O1776" t="s">
        <v>6312</v>
      </c>
      <c r="P1776">
        <v>0</v>
      </c>
      <c r="Q1776" t="s">
        <v>6313</v>
      </c>
      <c r="R1776" t="s">
        <v>6314</v>
      </c>
      <c r="S1776" t="s">
        <v>32361</v>
      </c>
      <c r="T1776" t="s">
        <v>40</v>
      </c>
      <c r="U1776" t="s">
        <v>40</v>
      </c>
      <c r="V1776">
        <v>0</v>
      </c>
      <c r="W1776">
        <v>0.38920677604595899</v>
      </c>
      <c r="X1776">
        <v>0.704072456322962</v>
      </c>
      <c r="Y1776">
        <v>-23.7717889232845</v>
      </c>
      <c r="Z1776">
        <v>0.48464167878831399</v>
      </c>
      <c r="AA1776">
        <v>0.84435025072159198</v>
      </c>
      <c r="AB1776">
        <v>23.0099487305514</v>
      </c>
      <c r="AC1776">
        <v>0.21073619169722799</v>
      </c>
      <c r="AD1776">
        <v>0.68253123924728298</v>
      </c>
      <c r="AE1776">
        <v>-23.7717889232845</v>
      </c>
      <c r="AF1776">
        <v>0.501741946288212</v>
      </c>
      <c r="AG1776">
        <v>0.80674443595273604</v>
      </c>
      <c r="AH1776">
        <v>-22.973422858905799</v>
      </c>
      <c r="AI1776">
        <v>0.52399907623471598</v>
      </c>
      <c r="AJ1776">
        <v>0.78121606160956403</v>
      </c>
      <c r="AK1776">
        <v>-22.9030335397734</v>
      </c>
    </row>
    <row r="1777" spans="1:37" x14ac:dyDescent="0.2">
      <c r="A1777" t="s">
        <v>5161</v>
      </c>
      <c r="B1777">
        <v>132144799</v>
      </c>
      <c r="C1777">
        <v>132145000</v>
      </c>
      <c r="D1777">
        <v>202</v>
      </c>
      <c r="E1777" t="s">
        <v>6315</v>
      </c>
      <c r="F1777">
        <v>11</v>
      </c>
      <c r="G1777" t="s">
        <v>6316</v>
      </c>
      <c r="H1777" t="s">
        <v>30987</v>
      </c>
      <c r="I1777">
        <v>12</v>
      </c>
      <c r="J1777">
        <v>132144764</v>
      </c>
      <c r="K1777">
        <v>132148904</v>
      </c>
      <c r="L1777">
        <v>4141</v>
      </c>
      <c r="M1777">
        <v>1</v>
      </c>
      <c r="N1777">
        <v>79050</v>
      </c>
      <c r="O1777" t="s">
        <v>6312</v>
      </c>
      <c r="P1777">
        <v>35</v>
      </c>
      <c r="Q1777" t="s">
        <v>6313</v>
      </c>
      <c r="R1777" t="s">
        <v>6314</v>
      </c>
      <c r="S1777" t="s">
        <v>32361</v>
      </c>
      <c r="T1777" t="s">
        <v>40</v>
      </c>
      <c r="U1777" t="s">
        <v>40</v>
      </c>
      <c r="V1777">
        <v>0</v>
      </c>
      <c r="W1777">
        <v>0.38920677604595899</v>
      </c>
      <c r="X1777">
        <v>0.704072456322962</v>
      </c>
      <c r="Y1777">
        <v>-23.7717889232845</v>
      </c>
      <c r="Z1777">
        <v>0.48464167878831399</v>
      </c>
      <c r="AA1777">
        <v>0.84435025072159198</v>
      </c>
      <c r="AB1777">
        <v>23.0099487305514</v>
      </c>
      <c r="AC1777">
        <v>0.21073619169722799</v>
      </c>
      <c r="AD1777">
        <v>0.68253123924728298</v>
      </c>
      <c r="AE1777">
        <v>-23.7717889232845</v>
      </c>
      <c r="AF1777">
        <v>0.501741946288212</v>
      </c>
      <c r="AG1777">
        <v>0.80674443595273604</v>
      </c>
      <c r="AH1777">
        <v>-22.973422858905799</v>
      </c>
      <c r="AI1777">
        <v>0.52399907623471598</v>
      </c>
      <c r="AJ1777">
        <v>0.78121606160956403</v>
      </c>
      <c r="AK1777">
        <v>-22.9030335397734</v>
      </c>
    </row>
    <row r="1778" spans="1:37" x14ac:dyDescent="0.2">
      <c r="A1778" t="s">
        <v>5161</v>
      </c>
      <c r="B1778">
        <v>132245495</v>
      </c>
      <c r="C1778">
        <v>132245770</v>
      </c>
      <c r="D1778">
        <v>276</v>
      </c>
      <c r="E1778" t="s">
        <v>6317</v>
      </c>
      <c r="F1778">
        <v>12</v>
      </c>
      <c r="G1778" t="s">
        <v>6318</v>
      </c>
      <c r="H1778" t="s">
        <v>32362</v>
      </c>
      <c r="I1778">
        <v>12</v>
      </c>
      <c r="J1778">
        <v>132196509</v>
      </c>
      <c r="K1778">
        <v>132257742</v>
      </c>
      <c r="L1778">
        <v>61234</v>
      </c>
      <c r="M1778">
        <v>2</v>
      </c>
      <c r="N1778">
        <v>50614</v>
      </c>
      <c r="O1778" t="s">
        <v>6319</v>
      </c>
      <c r="P1778">
        <v>11972</v>
      </c>
      <c r="Q1778" t="s">
        <v>6320</v>
      </c>
      <c r="R1778" t="s">
        <v>6321</v>
      </c>
      <c r="S1778" t="s">
        <v>32363</v>
      </c>
      <c r="T1778">
        <v>0.152084254673993</v>
      </c>
      <c r="U1778">
        <v>0.603102917160658</v>
      </c>
      <c r="V1778">
        <v>25.207307868326101</v>
      </c>
      <c r="W1778">
        <v>0.82334044518041904</v>
      </c>
      <c r="X1778">
        <v>0.95159051474143896</v>
      </c>
      <c r="Y1778">
        <v>1.22465951321799</v>
      </c>
      <c r="Z1778">
        <v>0.136920528570767</v>
      </c>
      <c r="AA1778">
        <v>0.72610664078822296</v>
      </c>
      <c r="AB1778">
        <v>25.092993523606498</v>
      </c>
      <c r="AC1778">
        <v>0.63966253792798</v>
      </c>
      <c r="AD1778">
        <v>0.87989882095915395</v>
      </c>
      <c r="AE1778">
        <v>0.224659543029679</v>
      </c>
      <c r="AF1778">
        <v>0.47948624871920598</v>
      </c>
      <c r="AG1778">
        <v>0.80674443595273604</v>
      </c>
      <c r="AH1778">
        <v>1.3193128993955701</v>
      </c>
      <c r="AI1778">
        <v>0.393720794027765</v>
      </c>
      <c r="AJ1778">
        <v>0.78121606160956403</v>
      </c>
      <c r="AK1778">
        <v>2.0934149223862701</v>
      </c>
    </row>
    <row r="1779" spans="1:37" x14ac:dyDescent="0.2">
      <c r="A1779" t="s">
        <v>5161</v>
      </c>
      <c r="B1779">
        <v>132328549</v>
      </c>
      <c r="C1779">
        <v>132328836</v>
      </c>
      <c r="D1779">
        <v>288</v>
      </c>
      <c r="E1779" t="s">
        <v>6322</v>
      </c>
      <c r="F1779">
        <v>11</v>
      </c>
      <c r="G1779" t="s">
        <v>6323</v>
      </c>
      <c r="H1779" t="s">
        <v>30987</v>
      </c>
      <c r="I1779">
        <v>12</v>
      </c>
      <c r="J1779">
        <v>132247440</v>
      </c>
      <c r="K1779">
        <v>132329349</v>
      </c>
      <c r="L1779">
        <v>81910</v>
      </c>
      <c r="M1779">
        <v>2</v>
      </c>
      <c r="N1779">
        <v>50614</v>
      </c>
      <c r="O1779" t="s">
        <v>6324</v>
      </c>
      <c r="P1779">
        <v>513</v>
      </c>
      <c r="Q1779" t="s">
        <v>6320</v>
      </c>
      <c r="R1779" t="s">
        <v>6321</v>
      </c>
      <c r="S1779" t="s">
        <v>32363</v>
      </c>
      <c r="T1779">
        <v>0.152084254673993</v>
      </c>
      <c r="U1779">
        <v>0.603102917160658</v>
      </c>
      <c r="V1779">
        <v>25.870166845161901</v>
      </c>
      <c r="W1779">
        <v>0.38920677604595899</v>
      </c>
      <c r="X1779">
        <v>0.704072456322962</v>
      </c>
      <c r="Y1779">
        <v>-25.161227018045</v>
      </c>
      <c r="Z1779">
        <v>0.306975110376564</v>
      </c>
      <c r="AA1779">
        <v>0.72610664078822296</v>
      </c>
      <c r="AB1779">
        <v>24.9066927435331</v>
      </c>
      <c r="AC1779">
        <v>0.71753805159658501</v>
      </c>
      <c r="AD1779">
        <v>0.87989882095915395</v>
      </c>
      <c r="AE1779">
        <v>-1.9711255674110499</v>
      </c>
      <c r="AF1779">
        <v>4.6407610929182198E-2</v>
      </c>
      <c r="AG1779">
        <v>0.476038960109122</v>
      </c>
      <c r="AH1779">
        <v>25.870166845161901</v>
      </c>
      <c r="AI1779">
        <v>0.35038410267202102</v>
      </c>
      <c r="AJ1779">
        <v>0.78121606160956403</v>
      </c>
      <c r="AK1779">
        <v>-24.799777543145002</v>
      </c>
    </row>
    <row r="1780" spans="1:37" x14ac:dyDescent="0.2">
      <c r="A1780" t="s">
        <v>5161</v>
      </c>
      <c r="B1780">
        <v>132328862</v>
      </c>
      <c r="C1780">
        <v>132329042</v>
      </c>
      <c r="D1780">
        <v>181</v>
      </c>
      <c r="E1780" t="s">
        <v>6325</v>
      </c>
      <c r="F1780">
        <v>17</v>
      </c>
      <c r="G1780" t="s">
        <v>6326</v>
      </c>
      <c r="H1780" t="s">
        <v>30987</v>
      </c>
      <c r="I1780">
        <v>12</v>
      </c>
      <c r="J1780">
        <v>132247440</v>
      </c>
      <c r="K1780">
        <v>132329349</v>
      </c>
      <c r="L1780">
        <v>81910</v>
      </c>
      <c r="M1780">
        <v>2</v>
      </c>
      <c r="N1780">
        <v>50614</v>
      </c>
      <c r="O1780" t="s">
        <v>6324</v>
      </c>
      <c r="P1780">
        <v>307</v>
      </c>
      <c r="Q1780" t="s">
        <v>6320</v>
      </c>
      <c r="R1780" t="s">
        <v>6321</v>
      </c>
      <c r="S1780" t="s">
        <v>32363</v>
      </c>
      <c r="T1780">
        <v>0.152084254673993</v>
      </c>
      <c r="U1780">
        <v>0.603102917160658</v>
      </c>
      <c r="V1780">
        <v>25.870166845161901</v>
      </c>
      <c r="W1780">
        <v>0.38920677604595899</v>
      </c>
      <c r="X1780">
        <v>0.704072456322962</v>
      </c>
      <c r="Y1780">
        <v>-25.161227018045</v>
      </c>
      <c r="Z1780">
        <v>0.306975110376564</v>
      </c>
      <c r="AA1780">
        <v>0.72610664078822296</v>
      </c>
      <c r="AB1780">
        <v>24.9066927435331</v>
      </c>
      <c r="AC1780">
        <v>0.71753805159658501</v>
      </c>
      <c r="AD1780">
        <v>0.87989882095915395</v>
      </c>
      <c r="AE1780">
        <v>-1.9711255674110499</v>
      </c>
      <c r="AF1780">
        <v>4.6407610929182198E-2</v>
      </c>
      <c r="AG1780">
        <v>0.476038960109122</v>
      </c>
      <c r="AH1780">
        <v>25.870166845161901</v>
      </c>
      <c r="AI1780">
        <v>0.35038410267202102</v>
      </c>
      <c r="AJ1780">
        <v>0.78121606160956403</v>
      </c>
      <c r="AK1780">
        <v>-24.799777543145002</v>
      </c>
    </row>
    <row r="1781" spans="1:37" x14ac:dyDescent="0.2">
      <c r="A1781" t="s">
        <v>5161</v>
      </c>
      <c r="B1781">
        <v>132388818</v>
      </c>
      <c r="C1781">
        <v>132388976</v>
      </c>
      <c r="D1781">
        <v>159</v>
      </c>
      <c r="E1781" t="s">
        <v>6327</v>
      </c>
      <c r="F1781">
        <v>2</v>
      </c>
      <c r="G1781" t="s">
        <v>6328</v>
      </c>
      <c r="H1781" t="s">
        <v>31000</v>
      </c>
      <c r="I1781">
        <v>12</v>
      </c>
      <c r="J1781">
        <v>132329850</v>
      </c>
      <c r="K1781">
        <v>132331575</v>
      </c>
      <c r="L1781">
        <v>1726</v>
      </c>
      <c r="M1781">
        <v>1</v>
      </c>
      <c r="N1781">
        <v>101928416</v>
      </c>
      <c r="O1781" t="s">
        <v>6329</v>
      </c>
      <c r="P1781">
        <v>58968</v>
      </c>
      <c r="Q1781" t="s">
        <v>6330</v>
      </c>
      <c r="R1781" t="s">
        <v>6331</v>
      </c>
      <c r="S1781" t="s">
        <v>32364</v>
      </c>
      <c r="T1781">
        <v>0.583211159830616</v>
      </c>
      <c r="U1781">
        <v>0.81360520874211995</v>
      </c>
      <c r="V1781">
        <v>-0.78681982192647004</v>
      </c>
      <c r="W1781">
        <v>0.94541066367716797</v>
      </c>
      <c r="X1781">
        <v>0.95159051474143896</v>
      </c>
      <c r="Y1781">
        <v>-3.29060709963758</v>
      </c>
      <c r="Z1781">
        <v>1</v>
      </c>
      <c r="AA1781">
        <v>1</v>
      </c>
      <c r="AB1781">
        <v>-1.7502938581880001</v>
      </c>
      <c r="AC1781">
        <v>0.92091778829119397</v>
      </c>
      <c r="AD1781">
        <v>0.94068432309766403</v>
      </c>
      <c r="AE1781">
        <v>-1.58157462920436</v>
      </c>
      <c r="AF1781">
        <v>0.23669707478149901</v>
      </c>
      <c r="AG1781">
        <v>0.69020448338054297</v>
      </c>
      <c r="AH1781">
        <v>0.14279080176265799</v>
      </c>
      <c r="AI1781">
        <v>0.98342151819761803</v>
      </c>
      <c r="AJ1781">
        <v>0.98789258377071898</v>
      </c>
      <c r="AK1781">
        <v>-2.9753081576987599</v>
      </c>
    </row>
    <row r="1782" spans="1:37" x14ac:dyDescent="0.2">
      <c r="A1782" t="s">
        <v>5161</v>
      </c>
      <c r="B1782">
        <v>132404767</v>
      </c>
      <c r="C1782">
        <v>132404913</v>
      </c>
      <c r="D1782">
        <v>147</v>
      </c>
      <c r="E1782" t="s">
        <v>6332</v>
      </c>
      <c r="F1782">
        <v>3</v>
      </c>
      <c r="G1782" t="s">
        <v>6333</v>
      </c>
      <c r="H1782" t="s">
        <v>31000</v>
      </c>
      <c r="I1782">
        <v>12</v>
      </c>
      <c r="J1782">
        <v>132329850</v>
      </c>
      <c r="K1782">
        <v>132331575</v>
      </c>
      <c r="L1782">
        <v>1726</v>
      </c>
      <c r="M1782">
        <v>1</v>
      </c>
      <c r="N1782">
        <v>101928416</v>
      </c>
      <c r="O1782" t="s">
        <v>6329</v>
      </c>
      <c r="P1782">
        <v>74917</v>
      </c>
      <c r="Q1782" t="s">
        <v>6330</v>
      </c>
      <c r="R1782" t="s">
        <v>6331</v>
      </c>
      <c r="S1782" t="s">
        <v>32364</v>
      </c>
      <c r="T1782">
        <v>0.152084254673993</v>
      </c>
      <c r="U1782">
        <v>0.603102917160658</v>
      </c>
      <c r="V1782">
        <v>25.0823554210303</v>
      </c>
      <c r="W1782">
        <v>0.38920677604595899</v>
      </c>
      <c r="X1782">
        <v>0.704072456322962</v>
      </c>
      <c r="Y1782">
        <v>-22.6587268569467</v>
      </c>
      <c r="Z1782">
        <v>0.306975110376564</v>
      </c>
      <c r="AA1782">
        <v>0.72610664078822296</v>
      </c>
      <c r="AB1782">
        <v>24.118881335634999</v>
      </c>
      <c r="AC1782">
        <v>0.75388744886274095</v>
      </c>
      <c r="AD1782">
        <v>0.87989882095915395</v>
      </c>
      <c r="AE1782">
        <v>1.1495974603780901</v>
      </c>
      <c r="AF1782">
        <v>4.6407610929182198E-2</v>
      </c>
      <c r="AG1782">
        <v>0.476038960109122</v>
      </c>
      <c r="AH1782">
        <v>25.0823554210303</v>
      </c>
      <c r="AI1782">
        <v>0.35038410267202102</v>
      </c>
      <c r="AJ1782">
        <v>0.78121606160956403</v>
      </c>
      <c r="AK1782">
        <v>-24.0119661378099</v>
      </c>
    </row>
    <row r="1783" spans="1:37" x14ac:dyDescent="0.2">
      <c r="A1783" t="s">
        <v>5161</v>
      </c>
      <c r="B1783">
        <v>132404913</v>
      </c>
      <c r="C1783">
        <v>132405059</v>
      </c>
      <c r="D1783">
        <v>147</v>
      </c>
      <c r="E1783" t="s">
        <v>6334</v>
      </c>
      <c r="F1783">
        <v>10</v>
      </c>
      <c r="G1783" t="s">
        <v>6335</v>
      </c>
      <c r="H1783" t="s">
        <v>31000</v>
      </c>
      <c r="I1783">
        <v>12</v>
      </c>
      <c r="J1783">
        <v>132329850</v>
      </c>
      <c r="K1783">
        <v>132331575</v>
      </c>
      <c r="L1783">
        <v>1726</v>
      </c>
      <c r="M1783">
        <v>1</v>
      </c>
      <c r="N1783">
        <v>101928416</v>
      </c>
      <c r="O1783" t="s">
        <v>6329</v>
      </c>
      <c r="P1783">
        <v>75063</v>
      </c>
      <c r="Q1783" t="s">
        <v>6330</v>
      </c>
      <c r="R1783" t="s">
        <v>6331</v>
      </c>
      <c r="S1783" t="s">
        <v>32364</v>
      </c>
      <c r="T1783">
        <v>0.152084254673993</v>
      </c>
      <c r="U1783">
        <v>0.603102917160658</v>
      </c>
      <c r="V1783">
        <v>25.0823554210303</v>
      </c>
      <c r="W1783">
        <v>0.20525741147413201</v>
      </c>
      <c r="X1783">
        <v>0.704072456322962</v>
      </c>
      <c r="Y1783">
        <v>-24.761311677176401</v>
      </c>
      <c r="Z1783">
        <v>0.203350924423461</v>
      </c>
      <c r="AA1783">
        <v>0.72610664078822296</v>
      </c>
      <c r="AB1783">
        <v>24.889684427237</v>
      </c>
      <c r="AC1783">
        <v>0.32081866871113202</v>
      </c>
      <c r="AD1783">
        <v>0.68773325147593101</v>
      </c>
      <c r="AE1783">
        <v>-0.95298735985152006</v>
      </c>
      <c r="AF1783">
        <v>0.22065000948199101</v>
      </c>
      <c r="AG1783">
        <v>0.68151250837662902</v>
      </c>
      <c r="AH1783">
        <v>1.5018116837509099</v>
      </c>
      <c r="AI1783">
        <v>0.24456414000292601</v>
      </c>
      <c r="AJ1783">
        <v>0.78121606160956403</v>
      </c>
      <c r="AK1783">
        <v>-24.7827692268907</v>
      </c>
    </row>
    <row r="1784" spans="1:37" x14ac:dyDescent="0.2">
      <c r="A1784" t="s">
        <v>5161</v>
      </c>
      <c r="B1784">
        <v>132405059</v>
      </c>
      <c r="C1784">
        <v>132405205</v>
      </c>
      <c r="D1784">
        <v>147</v>
      </c>
      <c r="E1784" t="s">
        <v>6336</v>
      </c>
      <c r="F1784">
        <v>7</v>
      </c>
      <c r="G1784" t="s">
        <v>6337</v>
      </c>
      <c r="H1784" t="s">
        <v>31000</v>
      </c>
      <c r="I1784">
        <v>12</v>
      </c>
      <c r="J1784">
        <v>132329850</v>
      </c>
      <c r="K1784">
        <v>132331575</v>
      </c>
      <c r="L1784">
        <v>1726</v>
      </c>
      <c r="M1784">
        <v>1</v>
      </c>
      <c r="N1784">
        <v>101928416</v>
      </c>
      <c r="O1784" t="s">
        <v>6329</v>
      </c>
      <c r="P1784">
        <v>75209</v>
      </c>
      <c r="Q1784" t="s">
        <v>6330</v>
      </c>
      <c r="R1784" t="s">
        <v>6331</v>
      </c>
      <c r="S1784" t="s">
        <v>32364</v>
      </c>
      <c r="T1784">
        <v>0.32911398597860803</v>
      </c>
      <c r="U1784">
        <v>0.603102917160658</v>
      </c>
      <c r="V1784">
        <v>21.564399101433199</v>
      </c>
      <c r="W1784">
        <v>0.38920677604595899</v>
      </c>
      <c r="X1784">
        <v>0.704072456322962</v>
      </c>
      <c r="Y1784">
        <v>-24.378909827231901</v>
      </c>
      <c r="Z1784">
        <v>0.306975110376564</v>
      </c>
      <c r="AA1784">
        <v>0.72610664078822296</v>
      </c>
      <c r="AB1784">
        <v>23.785209608627898</v>
      </c>
      <c r="AC1784">
        <v>0.71753805159658501</v>
      </c>
      <c r="AD1784">
        <v>0.87989882095915395</v>
      </c>
      <c r="AE1784">
        <v>-3.7405097256712598</v>
      </c>
      <c r="AF1784">
        <v>0.64997455747578503</v>
      </c>
      <c r="AG1784">
        <v>0.80674443595273604</v>
      </c>
      <c r="AH1784">
        <v>-2.01614463584625</v>
      </c>
      <c r="AI1784">
        <v>0.35038410267202102</v>
      </c>
      <c r="AJ1784">
        <v>0.78121606160956403</v>
      </c>
      <c r="AK1784">
        <v>-23.678294412387999</v>
      </c>
    </row>
    <row r="1785" spans="1:37" x14ac:dyDescent="0.2">
      <c r="A1785" t="s">
        <v>5161</v>
      </c>
      <c r="B1785">
        <v>132434009</v>
      </c>
      <c r="C1785">
        <v>132434170</v>
      </c>
      <c r="D1785">
        <v>162</v>
      </c>
      <c r="E1785" t="s">
        <v>6338</v>
      </c>
      <c r="F1785">
        <v>8</v>
      </c>
      <c r="G1785" t="s">
        <v>6339</v>
      </c>
      <c r="H1785" t="s">
        <v>31000</v>
      </c>
      <c r="I1785">
        <v>12</v>
      </c>
      <c r="J1785">
        <v>132489551</v>
      </c>
      <c r="K1785">
        <v>132585188</v>
      </c>
      <c r="L1785">
        <v>95638</v>
      </c>
      <c r="M1785">
        <v>1</v>
      </c>
      <c r="N1785">
        <v>57666</v>
      </c>
      <c r="O1785" t="s">
        <v>6340</v>
      </c>
      <c r="P1785">
        <v>-55381</v>
      </c>
      <c r="Q1785" t="s">
        <v>6341</v>
      </c>
      <c r="R1785" t="s">
        <v>6342</v>
      </c>
      <c r="S1785" t="s">
        <v>32365</v>
      </c>
      <c r="T1785">
        <v>0.32911398597860803</v>
      </c>
      <c r="U1785">
        <v>0.603102917160658</v>
      </c>
      <c r="V1785">
        <v>24.097219803143201</v>
      </c>
      <c r="W1785">
        <v>0.38920677604595899</v>
      </c>
      <c r="X1785">
        <v>0.704072456322962</v>
      </c>
      <c r="Y1785">
        <v>-23.895585954031699</v>
      </c>
      <c r="Z1785">
        <v>0.48464167878831399</v>
      </c>
      <c r="AA1785">
        <v>0.84435025072159198</v>
      </c>
      <c r="AB1785">
        <v>23.133745755536498</v>
      </c>
      <c r="AC1785">
        <v>0.21073619169722799</v>
      </c>
      <c r="AD1785">
        <v>0.68253123924728298</v>
      </c>
      <c r="AE1785">
        <v>-23.895585954031699</v>
      </c>
      <c r="AF1785">
        <v>0.16793847098801201</v>
      </c>
      <c r="AG1785">
        <v>0.68151250837662902</v>
      </c>
      <c r="AH1785">
        <v>24.097219803143201</v>
      </c>
      <c r="AI1785">
        <v>0.52399907623471598</v>
      </c>
      <c r="AJ1785">
        <v>0.78121606160956403</v>
      </c>
      <c r="AK1785">
        <v>-23.0268305636781</v>
      </c>
    </row>
    <row r="1786" spans="1:37" x14ac:dyDescent="0.2">
      <c r="A1786" t="s">
        <v>5161</v>
      </c>
      <c r="B1786">
        <v>132434170</v>
      </c>
      <c r="C1786">
        <v>132434331</v>
      </c>
      <c r="D1786">
        <v>162</v>
      </c>
      <c r="E1786" t="s">
        <v>6343</v>
      </c>
      <c r="F1786">
        <v>11</v>
      </c>
      <c r="G1786" t="s">
        <v>6344</v>
      </c>
      <c r="H1786" t="s">
        <v>31000</v>
      </c>
      <c r="I1786">
        <v>12</v>
      </c>
      <c r="J1786">
        <v>132489551</v>
      </c>
      <c r="K1786">
        <v>132585188</v>
      </c>
      <c r="L1786">
        <v>95638</v>
      </c>
      <c r="M1786">
        <v>1</v>
      </c>
      <c r="N1786">
        <v>57666</v>
      </c>
      <c r="O1786" t="s">
        <v>6340</v>
      </c>
      <c r="P1786">
        <v>-55220</v>
      </c>
      <c r="Q1786" t="s">
        <v>6341</v>
      </c>
      <c r="R1786" t="s">
        <v>6342</v>
      </c>
      <c r="S1786" t="s">
        <v>32365</v>
      </c>
      <c r="T1786">
        <v>0.32911398597860803</v>
      </c>
      <c r="U1786">
        <v>0.603102917160658</v>
      </c>
      <c r="V1786">
        <v>24.097219803143201</v>
      </c>
      <c r="W1786">
        <v>0.38920677604595899</v>
      </c>
      <c r="X1786">
        <v>0.704072456322962</v>
      </c>
      <c r="Y1786">
        <v>-23.895585954031699</v>
      </c>
      <c r="Z1786">
        <v>0.48464167878831399</v>
      </c>
      <c r="AA1786">
        <v>0.84435025072159198</v>
      </c>
      <c r="AB1786">
        <v>23.133745755536498</v>
      </c>
      <c r="AC1786">
        <v>0.21073619169722799</v>
      </c>
      <c r="AD1786">
        <v>0.68253123924728298</v>
      </c>
      <c r="AE1786">
        <v>-23.895585954031699</v>
      </c>
      <c r="AF1786">
        <v>0.16793847098801201</v>
      </c>
      <c r="AG1786">
        <v>0.68151250837662902</v>
      </c>
      <c r="AH1786">
        <v>24.097219803143201</v>
      </c>
      <c r="AI1786">
        <v>0.52399907623471598</v>
      </c>
      <c r="AJ1786">
        <v>0.78121606160956403</v>
      </c>
      <c r="AK1786">
        <v>-23.0268305636781</v>
      </c>
    </row>
    <row r="1787" spans="1:37" x14ac:dyDescent="0.2">
      <c r="A1787" t="s">
        <v>5161</v>
      </c>
      <c r="B1787">
        <v>132434331</v>
      </c>
      <c r="C1787">
        <v>132434492</v>
      </c>
      <c r="D1787">
        <v>162</v>
      </c>
      <c r="E1787" t="s">
        <v>6345</v>
      </c>
      <c r="F1787">
        <v>5</v>
      </c>
      <c r="G1787" t="s">
        <v>6346</v>
      </c>
      <c r="H1787" t="s">
        <v>31000</v>
      </c>
      <c r="I1787">
        <v>12</v>
      </c>
      <c r="J1787">
        <v>132489551</v>
      </c>
      <c r="K1787">
        <v>132585188</v>
      </c>
      <c r="L1787">
        <v>95638</v>
      </c>
      <c r="M1787">
        <v>1</v>
      </c>
      <c r="N1787">
        <v>57666</v>
      </c>
      <c r="O1787" t="s">
        <v>6340</v>
      </c>
      <c r="P1787">
        <v>-55059</v>
      </c>
      <c r="Q1787" t="s">
        <v>6341</v>
      </c>
      <c r="R1787" t="s">
        <v>6342</v>
      </c>
      <c r="S1787" t="s">
        <v>32365</v>
      </c>
      <c r="T1787">
        <v>0.32911398597860803</v>
      </c>
      <c r="U1787">
        <v>0.603102917160658</v>
      </c>
      <c r="V1787">
        <v>23.9452167186301</v>
      </c>
      <c r="W1787">
        <v>0.38920677604595899</v>
      </c>
      <c r="X1787">
        <v>0.704072456322962</v>
      </c>
      <c r="Y1787">
        <v>-23.7435828708584</v>
      </c>
      <c r="Z1787">
        <v>0.48464167878831399</v>
      </c>
      <c r="AA1787">
        <v>0.84435025072159198</v>
      </c>
      <c r="AB1787">
        <v>22.981742679508699</v>
      </c>
      <c r="AC1787">
        <v>0.21073619169722799</v>
      </c>
      <c r="AD1787">
        <v>0.68253123924728298</v>
      </c>
      <c r="AE1787">
        <v>-23.7435828708584</v>
      </c>
      <c r="AF1787">
        <v>0.16793847098801201</v>
      </c>
      <c r="AG1787">
        <v>0.68151250837662902</v>
      </c>
      <c r="AH1787">
        <v>23.9452167186301</v>
      </c>
      <c r="AI1787">
        <v>0.52399907623471598</v>
      </c>
      <c r="AJ1787">
        <v>0.78121606160956403</v>
      </c>
      <c r="AK1787">
        <v>-22.8748274889901</v>
      </c>
    </row>
    <row r="1788" spans="1:37" x14ac:dyDescent="0.2">
      <c r="A1788" t="s">
        <v>5161</v>
      </c>
      <c r="B1788">
        <v>132548379</v>
      </c>
      <c r="C1788">
        <v>132548678</v>
      </c>
      <c r="D1788">
        <v>300</v>
      </c>
      <c r="E1788" t="s">
        <v>6347</v>
      </c>
      <c r="F1788">
        <v>10</v>
      </c>
      <c r="G1788" t="s">
        <v>6348</v>
      </c>
      <c r="H1788" t="s">
        <v>32366</v>
      </c>
      <c r="I1788">
        <v>12</v>
      </c>
      <c r="J1788">
        <v>132560047</v>
      </c>
      <c r="K1788">
        <v>132570104</v>
      </c>
      <c r="L1788">
        <v>10058</v>
      </c>
      <c r="M1788">
        <v>1</v>
      </c>
      <c r="N1788">
        <v>57666</v>
      </c>
      <c r="O1788" t="s">
        <v>6349</v>
      </c>
      <c r="P1788">
        <v>-11369</v>
      </c>
      <c r="Q1788" t="s">
        <v>6341</v>
      </c>
      <c r="R1788" t="s">
        <v>6342</v>
      </c>
      <c r="S1788" t="s">
        <v>32365</v>
      </c>
      <c r="T1788">
        <v>0.97213403838398904</v>
      </c>
      <c r="U1788">
        <v>1</v>
      </c>
      <c r="V1788">
        <v>0.40321853569454003</v>
      </c>
      <c r="W1788">
        <v>0.89107655920673101</v>
      </c>
      <c r="X1788">
        <v>0.95159051474143896</v>
      </c>
      <c r="Y1788">
        <v>0.60846363679069504</v>
      </c>
      <c r="Z1788">
        <v>0.69013698642955401</v>
      </c>
      <c r="AA1788">
        <v>0.84521697243271998</v>
      </c>
      <c r="AB1788">
        <v>-0.56025551470989599</v>
      </c>
      <c r="AC1788">
        <v>0.75388744886274095</v>
      </c>
      <c r="AD1788">
        <v>0.87989882095915395</v>
      </c>
      <c r="AE1788">
        <v>-0.39153628963885401</v>
      </c>
      <c r="AF1788">
        <v>0.61410715005536498</v>
      </c>
      <c r="AG1788">
        <v>0.80674443595273604</v>
      </c>
      <c r="AH1788">
        <v>1.33282911514257</v>
      </c>
      <c r="AI1788">
        <v>0.56157887380500204</v>
      </c>
      <c r="AJ1788">
        <v>0.78121606160956403</v>
      </c>
      <c r="AK1788">
        <v>1.4772190108518699</v>
      </c>
    </row>
    <row r="1789" spans="1:37" x14ac:dyDescent="0.2">
      <c r="A1789" t="s">
        <v>5161</v>
      </c>
      <c r="B1789">
        <v>132548699</v>
      </c>
      <c r="C1789">
        <v>132548852</v>
      </c>
      <c r="D1789">
        <v>154</v>
      </c>
      <c r="E1789" t="s">
        <v>6350</v>
      </c>
      <c r="F1789">
        <v>7</v>
      </c>
      <c r="G1789" t="s">
        <v>6351</v>
      </c>
      <c r="H1789" t="s">
        <v>32366</v>
      </c>
      <c r="I1789">
        <v>12</v>
      </c>
      <c r="J1789">
        <v>132560047</v>
      </c>
      <c r="K1789">
        <v>132570104</v>
      </c>
      <c r="L1789">
        <v>10058</v>
      </c>
      <c r="M1789">
        <v>1</v>
      </c>
      <c r="N1789">
        <v>57666</v>
      </c>
      <c r="O1789" t="s">
        <v>6349</v>
      </c>
      <c r="P1789">
        <v>-11195</v>
      </c>
      <c r="Q1789" t="s">
        <v>6341</v>
      </c>
      <c r="R1789" t="s">
        <v>6342</v>
      </c>
      <c r="S1789" t="s">
        <v>32365</v>
      </c>
      <c r="T1789">
        <v>0.97213403838398904</v>
      </c>
      <c r="U1789">
        <v>1</v>
      </c>
      <c r="V1789">
        <v>0.40321853569454003</v>
      </c>
      <c r="W1789">
        <v>0.89107655920673101</v>
      </c>
      <c r="X1789">
        <v>0.95159051474143896</v>
      </c>
      <c r="Y1789">
        <v>0.60846363679069504</v>
      </c>
      <c r="Z1789">
        <v>0.69013698642955401</v>
      </c>
      <c r="AA1789">
        <v>0.84521697243271998</v>
      </c>
      <c r="AB1789">
        <v>-0.56025551470989599</v>
      </c>
      <c r="AC1789">
        <v>0.75388744886274095</v>
      </c>
      <c r="AD1789">
        <v>0.87989882095915395</v>
      </c>
      <c r="AE1789">
        <v>-0.39153628963885401</v>
      </c>
      <c r="AF1789">
        <v>0.61410715005536498</v>
      </c>
      <c r="AG1789">
        <v>0.80674443595273604</v>
      </c>
      <c r="AH1789">
        <v>1.33282911514257</v>
      </c>
      <c r="AI1789">
        <v>0.56157887380500204</v>
      </c>
      <c r="AJ1789">
        <v>0.78121606160956403</v>
      </c>
      <c r="AK1789">
        <v>1.4772190108518699</v>
      </c>
    </row>
    <row r="1790" spans="1:37" x14ac:dyDescent="0.2">
      <c r="A1790" t="s">
        <v>5161</v>
      </c>
      <c r="B1790">
        <v>132829101</v>
      </c>
      <c r="C1790">
        <v>132829253</v>
      </c>
      <c r="D1790">
        <v>153</v>
      </c>
      <c r="E1790" t="s">
        <v>6352</v>
      </c>
      <c r="F1790">
        <v>17</v>
      </c>
      <c r="G1790" t="s">
        <v>6353</v>
      </c>
      <c r="H1790" t="s">
        <v>30987</v>
      </c>
      <c r="I1790">
        <v>12</v>
      </c>
      <c r="J1790">
        <v>132812945</v>
      </c>
      <c r="K1790">
        <v>132829143</v>
      </c>
      <c r="L1790">
        <v>16199</v>
      </c>
      <c r="M1790">
        <v>2</v>
      </c>
      <c r="N1790">
        <v>2802</v>
      </c>
      <c r="O1790" t="s">
        <v>6354</v>
      </c>
      <c r="P1790">
        <v>0</v>
      </c>
      <c r="Q1790" t="s">
        <v>6355</v>
      </c>
      <c r="R1790" t="s">
        <v>6356</v>
      </c>
      <c r="S1790" t="s">
        <v>32367</v>
      </c>
      <c r="T1790">
        <v>0.97213403838398904</v>
      </c>
      <c r="U1790">
        <v>1</v>
      </c>
      <c r="V1790">
        <v>4.7073010041615504</v>
      </c>
      <c r="W1790">
        <v>0.89107655920673101</v>
      </c>
      <c r="X1790">
        <v>0.95159051474143896</v>
      </c>
      <c r="Y1790">
        <v>4.9125460094362898</v>
      </c>
      <c r="Z1790">
        <v>0.93459220503170903</v>
      </c>
      <c r="AA1790">
        <v>0.99919698600769702</v>
      </c>
      <c r="AB1790">
        <v>4.0373668507350899</v>
      </c>
      <c r="AC1790">
        <v>0.85817338719172098</v>
      </c>
      <c r="AD1790">
        <v>0.94068432309766403</v>
      </c>
      <c r="AE1790">
        <v>4.2060859803816699</v>
      </c>
      <c r="AF1790">
        <v>0.98343762640780896</v>
      </c>
      <c r="AG1790">
        <v>1</v>
      </c>
      <c r="AH1790">
        <v>2.9113862541446198</v>
      </c>
      <c r="AI1790">
        <v>0.91725052871964496</v>
      </c>
      <c r="AJ1790">
        <v>0.98621344597861504</v>
      </c>
      <c r="AK1790">
        <v>3.0557761451018299</v>
      </c>
    </row>
    <row r="1791" spans="1:37" x14ac:dyDescent="0.2">
      <c r="A1791" t="s">
        <v>5161</v>
      </c>
      <c r="B1791">
        <v>132829382</v>
      </c>
      <c r="C1791">
        <v>132829671</v>
      </c>
      <c r="D1791">
        <v>290</v>
      </c>
      <c r="E1791" t="s">
        <v>6357</v>
      </c>
      <c r="F1791">
        <v>14</v>
      </c>
      <c r="G1791" t="s">
        <v>6358</v>
      </c>
      <c r="H1791" t="s">
        <v>30987</v>
      </c>
      <c r="I1791">
        <v>12</v>
      </c>
      <c r="J1791">
        <v>132812945</v>
      </c>
      <c r="K1791">
        <v>132829143</v>
      </c>
      <c r="L1791">
        <v>16199</v>
      </c>
      <c r="M1791">
        <v>2</v>
      </c>
      <c r="N1791">
        <v>2802</v>
      </c>
      <c r="O1791" t="s">
        <v>6354</v>
      </c>
      <c r="P1791">
        <v>-239</v>
      </c>
      <c r="Q1791" t="s">
        <v>6355</v>
      </c>
      <c r="R1791" t="s">
        <v>6356</v>
      </c>
      <c r="S1791" t="s">
        <v>32367</v>
      </c>
      <c r="T1791">
        <v>0.97213403838398904</v>
      </c>
      <c r="U1791">
        <v>1</v>
      </c>
      <c r="V1791">
        <v>4.7073010041615504</v>
      </c>
      <c r="W1791">
        <v>0.89107655920673101</v>
      </c>
      <c r="X1791">
        <v>0.95159051474143896</v>
      </c>
      <c r="Y1791">
        <v>4.9125460094362898</v>
      </c>
      <c r="Z1791">
        <v>0.93459220503170903</v>
      </c>
      <c r="AA1791">
        <v>0.99919698600769702</v>
      </c>
      <c r="AB1791">
        <v>4.0373668507350899</v>
      </c>
      <c r="AC1791">
        <v>0.85817338719172098</v>
      </c>
      <c r="AD1791">
        <v>0.94068432309766403</v>
      </c>
      <c r="AE1791">
        <v>4.2060859803816699</v>
      </c>
      <c r="AF1791">
        <v>0.98343762640780896</v>
      </c>
      <c r="AG1791">
        <v>1</v>
      </c>
      <c r="AH1791">
        <v>2.9113862541446198</v>
      </c>
      <c r="AI1791">
        <v>0.91725052871964496</v>
      </c>
      <c r="AJ1791">
        <v>0.98621344597861504</v>
      </c>
      <c r="AK1791">
        <v>3.0557761451018299</v>
      </c>
    </row>
    <row r="1792" spans="1:37" x14ac:dyDescent="0.2">
      <c r="A1792" t="s">
        <v>5161</v>
      </c>
      <c r="B1792">
        <v>132938861</v>
      </c>
      <c r="C1792">
        <v>132939011</v>
      </c>
      <c r="D1792">
        <v>151</v>
      </c>
      <c r="E1792" t="s">
        <v>6359</v>
      </c>
      <c r="F1792">
        <v>10</v>
      </c>
      <c r="G1792" t="s">
        <v>6360</v>
      </c>
      <c r="H1792" t="s">
        <v>32368</v>
      </c>
      <c r="I1792">
        <v>12</v>
      </c>
      <c r="J1792">
        <v>132945716</v>
      </c>
      <c r="K1792">
        <v>132948615</v>
      </c>
      <c r="L1792">
        <v>2900</v>
      </c>
      <c r="M1792">
        <v>2</v>
      </c>
      <c r="N1792">
        <v>100289635</v>
      </c>
      <c r="O1792" t="s">
        <v>6361</v>
      </c>
      <c r="P1792">
        <v>9604</v>
      </c>
      <c r="Q1792" t="s">
        <v>6362</v>
      </c>
      <c r="R1792" t="s">
        <v>6363</v>
      </c>
      <c r="S1792" t="s">
        <v>32369</v>
      </c>
      <c r="T1792">
        <v>0.152084254673993</v>
      </c>
      <c r="U1792">
        <v>0.603102917160658</v>
      </c>
      <c r="V1792">
        <v>23.520048970984</v>
      </c>
      <c r="W1792">
        <v>0.20525741147413201</v>
      </c>
      <c r="X1792">
        <v>0.704072456322962</v>
      </c>
      <c r="Y1792">
        <v>-23.318415127804101</v>
      </c>
      <c r="Z1792">
        <v>0.306975110376564</v>
      </c>
      <c r="AA1792">
        <v>0.72610664078822296</v>
      </c>
      <c r="AB1792">
        <v>22.5565749609443</v>
      </c>
      <c r="AC1792">
        <v>7.0489011448141195E-2</v>
      </c>
      <c r="AD1792">
        <v>0.57684129297949804</v>
      </c>
      <c r="AE1792">
        <v>-23.318415127804101</v>
      </c>
      <c r="AF1792">
        <v>4.6407610929182198E-2</v>
      </c>
      <c r="AG1792">
        <v>0.476038960109122</v>
      </c>
      <c r="AH1792">
        <v>23.520048970984</v>
      </c>
      <c r="AI1792">
        <v>0.35038410267202102</v>
      </c>
      <c r="AJ1792">
        <v>0.78121606160956403</v>
      </c>
      <c r="AK1792">
        <v>-22.449659775017601</v>
      </c>
    </row>
    <row r="1793" spans="1:37" x14ac:dyDescent="0.2">
      <c r="A1793" t="s">
        <v>5161</v>
      </c>
      <c r="B1793">
        <v>132939011</v>
      </c>
      <c r="C1793">
        <v>132939161</v>
      </c>
      <c r="D1793">
        <v>151</v>
      </c>
      <c r="E1793" t="s">
        <v>6364</v>
      </c>
      <c r="F1793">
        <v>8</v>
      </c>
      <c r="G1793" t="s">
        <v>6365</v>
      </c>
      <c r="H1793" t="s">
        <v>32368</v>
      </c>
      <c r="I1793">
        <v>12</v>
      </c>
      <c r="J1793">
        <v>132945716</v>
      </c>
      <c r="K1793">
        <v>132948615</v>
      </c>
      <c r="L1793">
        <v>2900</v>
      </c>
      <c r="M1793">
        <v>2</v>
      </c>
      <c r="N1793">
        <v>100289635</v>
      </c>
      <c r="O1793" t="s">
        <v>6361</v>
      </c>
      <c r="P1793">
        <v>9454</v>
      </c>
      <c r="Q1793" t="s">
        <v>6362</v>
      </c>
      <c r="R1793" t="s">
        <v>6363</v>
      </c>
      <c r="S1793" t="s">
        <v>32369</v>
      </c>
      <c r="T1793">
        <v>0.152084254673993</v>
      </c>
      <c r="U1793">
        <v>0.603102917160658</v>
      </c>
      <c r="V1793">
        <v>24.2858537728833</v>
      </c>
      <c r="W1793">
        <v>0.20525741147413201</v>
      </c>
      <c r="X1793">
        <v>0.704072456322962</v>
      </c>
      <c r="Y1793">
        <v>-24.084219922293901</v>
      </c>
      <c r="Z1793">
        <v>0.306975110376564</v>
      </c>
      <c r="AA1793">
        <v>0.72610664078822296</v>
      </c>
      <c r="AB1793">
        <v>23.3223797159166</v>
      </c>
      <c r="AC1793">
        <v>7.0489011448141195E-2</v>
      </c>
      <c r="AD1793">
        <v>0.57684129297949804</v>
      </c>
      <c r="AE1793">
        <v>-24.084219922293901</v>
      </c>
      <c r="AF1793">
        <v>4.6407610929182198E-2</v>
      </c>
      <c r="AG1793">
        <v>0.476038960109122</v>
      </c>
      <c r="AH1793">
        <v>24.2858537728833</v>
      </c>
      <c r="AI1793">
        <v>0.35038410267202102</v>
      </c>
      <c r="AJ1793">
        <v>0.78121606160956403</v>
      </c>
      <c r="AK1793">
        <v>-23.215464522580302</v>
      </c>
    </row>
    <row r="1794" spans="1:37" x14ac:dyDescent="0.2">
      <c r="A1794" t="s">
        <v>5161</v>
      </c>
      <c r="B1794">
        <v>132939161</v>
      </c>
      <c r="C1794">
        <v>132939311</v>
      </c>
      <c r="D1794">
        <v>151</v>
      </c>
      <c r="E1794" t="s">
        <v>6366</v>
      </c>
      <c r="F1794">
        <v>3</v>
      </c>
      <c r="G1794" t="s">
        <v>6367</v>
      </c>
      <c r="H1794" t="s">
        <v>32368</v>
      </c>
      <c r="I1794">
        <v>12</v>
      </c>
      <c r="J1794">
        <v>132945716</v>
      </c>
      <c r="K1794">
        <v>132948615</v>
      </c>
      <c r="L1794">
        <v>2900</v>
      </c>
      <c r="M1794">
        <v>2</v>
      </c>
      <c r="N1794">
        <v>100289635</v>
      </c>
      <c r="O1794" t="s">
        <v>6361</v>
      </c>
      <c r="P1794">
        <v>9304</v>
      </c>
      <c r="Q1794" t="s">
        <v>6362</v>
      </c>
      <c r="R1794" t="s">
        <v>6363</v>
      </c>
      <c r="S1794" t="s">
        <v>32369</v>
      </c>
      <c r="T1794">
        <v>0.152084254673993</v>
      </c>
      <c r="U1794">
        <v>0.603102917160658</v>
      </c>
      <c r="V1794">
        <v>24.2858537728833</v>
      </c>
      <c r="W1794">
        <v>0.20525741147413201</v>
      </c>
      <c r="X1794">
        <v>0.704072456322962</v>
      </c>
      <c r="Y1794">
        <v>-24.084219922293901</v>
      </c>
      <c r="Z1794">
        <v>0.306975110376564</v>
      </c>
      <c r="AA1794">
        <v>0.72610664078822296</v>
      </c>
      <c r="AB1794">
        <v>23.3223797159166</v>
      </c>
      <c r="AC1794">
        <v>7.0489011448141195E-2</v>
      </c>
      <c r="AD1794">
        <v>0.57684129297949804</v>
      </c>
      <c r="AE1794">
        <v>-24.084219922293901</v>
      </c>
      <c r="AF1794">
        <v>4.6407610929182198E-2</v>
      </c>
      <c r="AG1794">
        <v>0.476038960109122</v>
      </c>
      <c r="AH1794">
        <v>24.2858537728833</v>
      </c>
      <c r="AI1794">
        <v>0.35038410267202102</v>
      </c>
      <c r="AJ1794">
        <v>0.78121606160956403</v>
      </c>
      <c r="AK1794">
        <v>-23.215464522580302</v>
      </c>
    </row>
    <row r="1795" spans="1:37" x14ac:dyDescent="0.2">
      <c r="A1795" t="s">
        <v>6368</v>
      </c>
      <c r="B1795">
        <v>18609644</v>
      </c>
      <c r="C1795">
        <v>18609846</v>
      </c>
      <c r="D1795">
        <v>203</v>
      </c>
      <c r="E1795" t="s">
        <v>6369</v>
      </c>
      <c r="F1795">
        <v>13</v>
      </c>
      <c r="G1795" t="s">
        <v>6370</v>
      </c>
      <c r="H1795" t="s">
        <v>32370</v>
      </c>
      <c r="I1795">
        <v>13</v>
      </c>
      <c r="J1795">
        <v>18816718</v>
      </c>
      <c r="K1795">
        <v>18871967</v>
      </c>
      <c r="L1795">
        <v>55250</v>
      </c>
      <c r="M1795">
        <v>2</v>
      </c>
      <c r="N1795">
        <v>284232</v>
      </c>
      <c r="O1795" t="s">
        <v>6371</v>
      </c>
      <c r="P1795">
        <v>262121</v>
      </c>
      <c r="Q1795" t="s">
        <v>40</v>
      </c>
      <c r="R1795" t="s">
        <v>6372</v>
      </c>
      <c r="S1795" t="s">
        <v>32371</v>
      </c>
      <c r="T1795">
        <v>0.152084254673993</v>
      </c>
      <c r="U1795">
        <v>0.603102917160658</v>
      </c>
      <c r="V1795">
        <v>25.217315717310001</v>
      </c>
      <c r="W1795">
        <v>0.38920677604595899</v>
      </c>
      <c r="X1795">
        <v>0.704072456322962</v>
      </c>
      <c r="Y1795">
        <v>-24.573657824477198</v>
      </c>
      <c r="Z1795">
        <v>0.203350924423461</v>
      </c>
      <c r="AA1795">
        <v>0.72610664078822296</v>
      </c>
      <c r="AB1795">
        <v>24.9421812612099</v>
      </c>
      <c r="AC1795">
        <v>0.92091778829119397</v>
      </c>
      <c r="AD1795">
        <v>0.94068432309766403</v>
      </c>
      <c r="AE1795">
        <v>-0.47444789382834901</v>
      </c>
      <c r="AF1795">
        <v>0.22065000948199101</v>
      </c>
      <c r="AG1795">
        <v>0.68151250837662902</v>
      </c>
      <c r="AH1795">
        <v>1.70974557125752</v>
      </c>
      <c r="AI1795">
        <v>0.24456414000292601</v>
      </c>
      <c r="AJ1795">
        <v>0.78121606160956403</v>
      </c>
      <c r="AK1795">
        <v>-24.835266060736</v>
      </c>
    </row>
    <row r="1796" spans="1:37" x14ac:dyDescent="0.2">
      <c r="A1796" t="s">
        <v>6368</v>
      </c>
      <c r="B1796">
        <v>18609846</v>
      </c>
      <c r="C1796">
        <v>18610048</v>
      </c>
      <c r="D1796">
        <v>203</v>
      </c>
      <c r="E1796" t="s">
        <v>6373</v>
      </c>
      <c r="F1796">
        <v>6</v>
      </c>
      <c r="G1796" t="s">
        <v>6374</v>
      </c>
      <c r="H1796" t="s">
        <v>31000</v>
      </c>
      <c r="I1796">
        <v>13</v>
      </c>
      <c r="J1796">
        <v>18816718</v>
      </c>
      <c r="K1796">
        <v>18871967</v>
      </c>
      <c r="L1796">
        <v>55250</v>
      </c>
      <c r="M1796">
        <v>2</v>
      </c>
      <c r="N1796">
        <v>284232</v>
      </c>
      <c r="O1796" t="s">
        <v>6371</v>
      </c>
      <c r="P1796">
        <v>261919</v>
      </c>
      <c r="Q1796" t="s">
        <v>40</v>
      </c>
      <c r="R1796" t="s">
        <v>6372</v>
      </c>
      <c r="S1796" t="s">
        <v>32371</v>
      </c>
      <c r="T1796">
        <v>0.152084254673993</v>
      </c>
      <c r="U1796">
        <v>0.603102917160658</v>
      </c>
      <c r="V1796">
        <v>25.217315717310001</v>
      </c>
      <c r="W1796">
        <v>0.38920677604595899</v>
      </c>
      <c r="X1796">
        <v>0.704072456322962</v>
      </c>
      <c r="Y1796">
        <v>-24.573657824477198</v>
      </c>
      <c r="Z1796">
        <v>0.203350924423461</v>
      </c>
      <c r="AA1796">
        <v>0.72610664078822296</v>
      </c>
      <c r="AB1796">
        <v>24.9421812612099</v>
      </c>
      <c r="AC1796">
        <v>0.92091778829119397</v>
      </c>
      <c r="AD1796">
        <v>0.94068432309766403</v>
      </c>
      <c r="AE1796">
        <v>-0.47444789382834901</v>
      </c>
      <c r="AF1796">
        <v>0.22065000948199101</v>
      </c>
      <c r="AG1796">
        <v>0.68151250837662902</v>
      </c>
      <c r="AH1796">
        <v>1.70974557125752</v>
      </c>
      <c r="AI1796">
        <v>0.24456414000292601</v>
      </c>
      <c r="AJ1796">
        <v>0.78121606160956403</v>
      </c>
      <c r="AK1796">
        <v>-24.835266060736</v>
      </c>
    </row>
    <row r="1797" spans="1:37" x14ac:dyDescent="0.2">
      <c r="A1797" t="s">
        <v>6368</v>
      </c>
      <c r="B1797">
        <v>19172298</v>
      </c>
      <c r="C1797">
        <v>19172453</v>
      </c>
      <c r="D1797">
        <v>156</v>
      </c>
      <c r="E1797" t="s">
        <v>6375</v>
      </c>
      <c r="F1797">
        <v>3</v>
      </c>
      <c r="G1797" t="s">
        <v>6376</v>
      </c>
      <c r="H1797" t="s">
        <v>31000</v>
      </c>
      <c r="I1797">
        <v>13</v>
      </c>
      <c r="J1797">
        <v>19173782</v>
      </c>
      <c r="K1797">
        <v>19181795</v>
      </c>
      <c r="L1797">
        <v>8014</v>
      </c>
      <c r="M1797">
        <v>2</v>
      </c>
      <c r="N1797">
        <v>7278</v>
      </c>
      <c r="O1797" t="s">
        <v>6377</v>
      </c>
      <c r="P1797">
        <v>9342</v>
      </c>
      <c r="Q1797" t="s">
        <v>6378</v>
      </c>
      <c r="R1797" t="s">
        <v>6379</v>
      </c>
      <c r="S1797" t="s">
        <v>32372</v>
      </c>
      <c r="T1797">
        <v>0.17308923567461099</v>
      </c>
      <c r="U1797">
        <v>0.603102917160658</v>
      </c>
      <c r="V1797">
        <v>-24.822152469873899</v>
      </c>
      <c r="W1797">
        <v>0.20525741147413201</v>
      </c>
      <c r="X1797">
        <v>0.704072456322962</v>
      </c>
      <c r="Y1797">
        <v>-24.690907941227699</v>
      </c>
      <c r="Z1797">
        <v>5.50355599158565E-2</v>
      </c>
      <c r="AA1797">
        <v>0.72610664078822296</v>
      </c>
      <c r="AB1797">
        <v>-24.822152469873899</v>
      </c>
      <c r="AC1797">
        <v>7.0489011448141195E-2</v>
      </c>
      <c r="AD1797">
        <v>0.57684129297949804</v>
      </c>
      <c r="AE1797">
        <v>-24.690907941227699</v>
      </c>
      <c r="AF1797">
        <v>0.32549523997010099</v>
      </c>
      <c r="AG1797">
        <v>0.70473078222419605</v>
      </c>
      <c r="AH1797">
        <v>-23.892541841769798</v>
      </c>
      <c r="AI1797">
        <v>0.35038410267202102</v>
      </c>
      <c r="AJ1797">
        <v>0.78121606160956403</v>
      </c>
      <c r="AK1797">
        <v>-23.8221525185104</v>
      </c>
    </row>
    <row r="1798" spans="1:37" x14ac:dyDescent="0.2">
      <c r="A1798" t="s">
        <v>6368</v>
      </c>
      <c r="B1798">
        <v>19172571</v>
      </c>
      <c r="C1798">
        <v>19172863</v>
      </c>
      <c r="D1798">
        <v>293</v>
      </c>
      <c r="E1798" t="s">
        <v>6380</v>
      </c>
      <c r="F1798">
        <v>3</v>
      </c>
      <c r="G1798" t="s">
        <v>6381</v>
      </c>
      <c r="H1798" t="s">
        <v>32373</v>
      </c>
      <c r="I1798">
        <v>13</v>
      </c>
      <c r="J1798">
        <v>19173782</v>
      </c>
      <c r="K1798">
        <v>19181795</v>
      </c>
      <c r="L1798">
        <v>8014</v>
      </c>
      <c r="M1798">
        <v>2</v>
      </c>
      <c r="N1798">
        <v>7278</v>
      </c>
      <c r="O1798" t="s">
        <v>6377</v>
      </c>
      <c r="P1798">
        <v>8932</v>
      </c>
      <c r="Q1798" t="s">
        <v>6378</v>
      </c>
      <c r="R1798" t="s">
        <v>6379</v>
      </c>
      <c r="S1798" t="s">
        <v>32372</v>
      </c>
      <c r="T1798">
        <v>0.17308923567461099</v>
      </c>
      <c r="U1798">
        <v>0.603102917160658</v>
      </c>
      <c r="V1798">
        <v>-24.822152469873899</v>
      </c>
      <c r="W1798">
        <v>0.20525741147413201</v>
      </c>
      <c r="X1798">
        <v>0.704072456322962</v>
      </c>
      <c r="Y1798">
        <v>-24.690907941227699</v>
      </c>
      <c r="Z1798">
        <v>5.50355599158565E-2</v>
      </c>
      <c r="AA1798">
        <v>0.72610664078822296</v>
      </c>
      <c r="AB1798">
        <v>-24.822152469873899</v>
      </c>
      <c r="AC1798">
        <v>7.0489011448141195E-2</v>
      </c>
      <c r="AD1798">
        <v>0.57684129297949804</v>
      </c>
      <c r="AE1798">
        <v>-24.690907941227699</v>
      </c>
      <c r="AF1798">
        <v>0.32549523997010099</v>
      </c>
      <c r="AG1798">
        <v>0.70473078222419605</v>
      </c>
      <c r="AH1798">
        <v>-23.892541841769798</v>
      </c>
      <c r="AI1798">
        <v>0.35038410267202102</v>
      </c>
      <c r="AJ1798">
        <v>0.78121606160956403</v>
      </c>
      <c r="AK1798">
        <v>-23.8221525185104</v>
      </c>
    </row>
    <row r="1799" spans="1:37" x14ac:dyDescent="0.2">
      <c r="A1799" t="s">
        <v>6368</v>
      </c>
      <c r="B1799">
        <v>19497362</v>
      </c>
      <c r="C1799">
        <v>19497544</v>
      </c>
      <c r="D1799">
        <v>183</v>
      </c>
      <c r="E1799" t="s">
        <v>6382</v>
      </c>
      <c r="F1799">
        <v>2</v>
      </c>
      <c r="G1799" t="s">
        <v>6383</v>
      </c>
      <c r="H1799" t="s">
        <v>32374</v>
      </c>
      <c r="I1799">
        <v>13</v>
      </c>
      <c r="J1799">
        <v>19423052</v>
      </c>
      <c r="K1799">
        <v>19503234</v>
      </c>
      <c r="L1799">
        <v>80183</v>
      </c>
      <c r="M1799">
        <v>2</v>
      </c>
      <c r="N1799">
        <v>93492</v>
      </c>
      <c r="O1799" t="s">
        <v>6384</v>
      </c>
      <c r="P1799">
        <v>5690</v>
      </c>
      <c r="Q1799" t="s">
        <v>6385</v>
      </c>
      <c r="R1799" t="s">
        <v>6386</v>
      </c>
      <c r="S1799" t="s">
        <v>32375</v>
      </c>
      <c r="T1799">
        <v>1</v>
      </c>
      <c r="U1799">
        <v>1</v>
      </c>
      <c r="V1799">
        <v>-2.3950211781860502</v>
      </c>
      <c r="W1799">
        <v>0.23378313855274899</v>
      </c>
      <c r="X1799">
        <v>0.704072456322962</v>
      </c>
      <c r="Y1799">
        <v>3.39637780080756</v>
      </c>
      <c r="Z1799">
        <v>0.49716615025021699</v>
      </c>
      <c r="AA1799">
        <v>0.84521697243271998</v>
      </c>
      <c r="AB1799">
        <v>0.115662803384947</v>
      </c>
      <c r="AC1799">
        <v>0.40715378447724998</v>
      </c>
      <c r="AD1799">
        <v>0.82872126865393902</v>
      </c>
      <c r="AE1799">
        <v>3.03246836790878</v>
      </c>
      <c r="AF1799">
        <v>0.50246633758904102</v>
      </c>
      <c r="AG1799">
        <v>0.80674443595273604</v>
      </c>
      <c r="AH1799">
        <v>-2.9667718623562198</v>
      </c>
      <c r="AI1799">
        <v>0.164148692710268</v>
      </c>
      <c r="AJ1799">
        <v>0.78121606160956403</v>
      </c>
      <c r="AK1799">
        <v>1.7241472601211201</v>
      </c>
    </row>
    <row r="1800" spans="1:37" x14ac:dyDescent="0.2">
      <c r="A1800" t="s">
        <v>6368</v>
      </c>
      <c r="B1800">
        <v>19497544</v>
      </c>
      <c r="C1800">
        <v>19497726</v>
      </c>
      <c r="D1800">
        <v>183</v>
      </c>
      <c r="E1800" t="s">
        <v>6387</v>
      </c>
      <c r="F1800">
        <v>0</v>
      </c>
      <c r="G1800" t="s">
        <v>6388</v>
      </c>
      <c r="H1800" t="s">
        <v>32374</v>
      </c>
      <c r="I1800">
        <v>13</v>
      </c>
      <c r="J1800">
        <v>19423052</v>
      </c>
      <c r="K1800">
        <v>19503234</v>
      </c>
      <c r="L1800">
        <v>80183</v>
      </c>
      <c r="M1800">
        <v>2</v>
      </c>
      <c r="N1800">
        <v>93492</v>
      </c>
      <c r="O1800" t="s">
        <v>6384</v>
      </c>
      <c r="P1800">
        <v>5508</v>
      </c>
      <c r="Q1800" t="s">
        <v>6385</v>
      </c>
      <c r="R1800" t="s">
        <v>6386</v>
      </c>
      <c r="S1800" t="s">
        <v>32375</v>
      </c>
      <c r="T1800">
        <v>1</v>
      </c>
      <c r="U1800">
        <v>1</v>
      </c>
      <c r="V1800">
        <v>-2.3950211781860502</v>
      </c>
      <c r="W1800">
        <v>0.23378313855274899</v>
      </c>
      <c r="X1800">
        <v>0.704072456322962</v>
      </c>
      <c r="Y1800">
        <v>3.39637780080756</v>
      </c>
      <c r="Z1800">
        <v>0.49716615025021699</v>
      </c>
      <c r="AA1800">
        <v>0.84521697243271998</v>
      </c>
      <c r="AB1800">
        <v>0.115662803384947</v>
      </c>
      <c r="AC1800">
        <v>0.40715378447724998</v>
      </c>
      <c r="AD1800">
        <v>0.82872126865393902</v>
      </c>
      <c r="AE1800">
        <v>3.03246836790878</v>
      </c>
      <c r="AF1800">
        <v>0.50246633758904102</v>
      </c>
      <c r="AG1800">
        <v>0.80674443595273604</v>
      </c>
      <c r="AH1800">
        <v>-2.9667718623562198</v>
      </c>
      <c r="AI1800">
        <v>0.164148692710268</v>
      </c>
      <c r="AJ1800">
        <v>0.78121606160956403</v>
      </c>
      <c r="AK1800">
        <v>1.7241472601211201</v>
      </c>
    </row>
    <row r="1801" spans="1:37" x14ac:dyDescent="0.2">
      <c r="A1801" t="s">
        <v>6368</v>
      </c>
      <c r="B1801">
        <v>19574329</v>
      </c>
      <c r="C1801">
        <v>19574493</v>
      </c>
      <c r="D1801">
        <v>165</v>
      </c>
      <c r="E1801" t="s">
        <v>6389</v>
      </c>
      <c r="F1801">
        <v>7</v>
      </c>
      <c r="G1801" t="s">
        <v>6390</v>
      </c>
      <c r="H1801" t="s">
        <v>32376</v>
      </c>
      <c r="I1801">
        <v>13</v>
      </c>
      <c r="J1801">
        <v>19587076</v>
      </c>
      <c r="K1801">
        <v>19588492</v>
      </c>
      <c r="L1801">
        <v>1417</v>
      </c>
      <c r="M1801">
        <v>1</v>
      </c>
      <c r="N1801">
        <v>100874136</v>
      </c>
      <c r="O1801" t="s">
        <v>6391</v>
      </c>
      <c r="P1801">
        <v>-12583</v>
      </c>
      <c r="Q1801" t="s">
        <v>6392</v>
      </c>
      <c r="R1801" t="s">
        <v>6393</v>
      </c>
      <c r="S1801" t="s">
        <v>32377</v>
      </c>
      <c r="T1801" t="s">
        <v>40</v>
      </c>
      <c r="U1801" t="s">
        <v>40</v>
      </c>
      <c r="V1801">
        <v>0</v>
      </c>
      <c r="W1801">
        <v>0.89107655920673101</v>
      </c>
      <c r="X1801">
        <v>0.95159051474143896</v>
      </c>
      <c r="Y1801">
        <v>0.48898407350011203</v>
      </c>
      <c r="Z1801">
        <v>0.306975110376564</v>
      </c>
      <c r="AA1801">
        <v>0.72610664078822296</v>
      </c>
      <c r="AB1801">
        <v>22.2460948556323</v>
      </c>
      <c r="AC1801">
        <v>0.75388744886274095</v>
      </c>
      <c r="AD1801">
        <v>0.87989882095915395</v>
      </c>
      <c r="AE1801">
        <v>-0.51101566333650605</v>
      </c>
      <c r="AF1801">
        <v>0.32549523997010099</v>
      </c>
      <c r="AG1801">
        <v>0.70473078222419605</v>
      </c>
      <c r="AH1801">
        <v>-22.2095689870436</v>
      </c>
      <c r="AI1801">
        <v>0.56157887380500204</v>
      </c>
      <c r="AJ1801">
        <v>0.78121606160956403</v>
      </c>
      <c r="AK1801">
        <v>1.35773923511632</v>
      </c>
    </row>
    <row r="1802" spans="1:37" x14ac:dyDescent="0.2">
      <c r="A1802" t="s">
        <v>6368</v>
      </c>
      <c r="B1802">
        <v>19574493</v>
      </c>
      <c r="C1802">
        <v>19574657</v>
      </c>
      <c r="D1802">
        <v>165</v>
      </c>
      <c r="E1802" t="s">
        <v>6394</v>
      </c>
      <c r="F1802">
        <v>8</v>
      </c>
      <c r="G1802" t="s">
        <v>6395</v>
      </c>
      <c r="H1802" t="s">
        <v>32376</v>
      </c>
      <c r="I1802">
        <v>13</v>
      </c>
      <c r="J1802">
        <v>19587076</v>
      </c>
      <c r="K1802">
        <v>19588492</v>
      </c>
      <c r="L1802">
        <v>1417</v>
      </c>
      <c r="M1802">
        <v>1</v>
      </c>
      <c r="N1802">
        <v>100874136</v>
      </c>
      <c r="O1802" t="s">
        <v>6391</v>
      </c>
      <c r="P1802">
        <v>-12419</v>
      </c>
      <c r="Q1802" t="s">
        <v>6392</v>
      </c>
      <c r="R1802" t="s">
        <v>6393</v>
      </c>
      <c r="S1802" t="s">
        <v>32377</v>
      </c>
      <c r="T1802" t="s">
        <v>40</v>
      </c>
      <c r="U1802" t="s">
        <v>40</v>
      </c>
      <c r="V1802">
        <v>0</v>
      </c>
      <c r="W1802">
        <v>0.89107655920673101</v>
      </c>
      <c r="X1802">
        <v>0.95159051474143896</v>
      </c>
      <c r="Y1802">
        <v>0.48898407350011203</v>
      </c>
      <c r="Z1802">
        <v>0.306975110376564</v>
      </c>
      <c r="AA1802">
        <v>0.72610664078822296</v>
      </c>
      <c r="AB1802">
        <v>22.2460948556323</v>
      </c>
      <c r="AC1802">
        <v>0.75388744886274095</v>
      </c>
      <c r="AD1802">
        <v>0.87989882095915395</v>
      </c>
      <c r="AE1802">
        <v>-0.51101566333650605</v>
      </c>
      <c r="AF1802">
        <v>0.32549523997010099</v>
      </c>
      <c r="AG1802">
        <v>0.70473078222419605</v>
      </c>
      <c r="AH1802">
        <v>-22.2095689870436</v>
      </c>
      <c r="AI1802">
        <v>0.56157887380500204</v>
      </c>
      <c r="AJ1802">
        <v>0.78121606160956403</v>
      </c>
      <c r="AK1802">
        <v>1.35773923511632</v>
      </c>
    </row>
    <row r="1803" spans="1:37" x14ac:dyDescent="0.2">
      <c r="A1803" t="s">
        <v>6368</v>
      </c>
      <c r="B1803">
        <v>20282773</v>
      </c>
      <c r="C1803">
        <v>20282918</v>
      </c>
      <c r="D1803">
        <v>146</v>
      </c>
      <c r="E1803" t="s">
        <v>6396</v>
      </c>
      <c r="F1803">
        <v>1</v>
      </c>
      <c r="G1803" t="s">
        <v>6397</v>
      </c>
      <c r="H1803" t="s">
        <v>31000</v>
      </c>
      <c r="I1803">
        <v>13</v>
      </c>
      <c r="J1803">
        <v>20221971</v>
      </c>
      <c r="K1803">
        <v>20232365</v>
      </c>
      <c r="L1803">
        <v>10395</v>
      </c>
      <c r="M1803">
        <v>2</v>
      </c>
      <c r="N1803">
        <v>10804</v>
      </c>
      <c r="O1803" t="s">
        <v>6398</v>
      </c>
      <c r="P1803">
        <v>-50408</v>
      </c>
      <c r="Q1803" t="s">
        <v>6399</v>
      </c>
      <c r="R1803" t="s">
        <v>6400</v>
      </c>
      <c r="S1803" t="s">
        <v>32378</v>
      </c>
      <c r="T1803">
        <v>0.56354823081344896</v>
      </c>
      <c r="U1803">
        <v>0.81214233890638399</v>
      </c>
      <c r="V1803">
        <v>-4.3068873027108001</v>
      </c>
      <c r="W1803">
        <v>0.38920677604595899</v>
      </c>
      <c r="X1803">
        <v>0.704072456322962</v>
      </c>
      <c r="Y1803">
        <v>-23.920079568070999</v>
      </c>
      <c r="Z1803">
        <v>0.23404878042441499</v>
      </c>
      <c r="AA1803">
        <v>0.72610664078822296</v>
      </c>
      <c r="AB1803">
        <v>-5.2703605427983797</v>
      </c>
      <c r="AC1803">
        <v>0.92091778829119397</v>
      </c>
      <c r="AD1803">
        <v>0.94068432309766403</v>
      </c>
      <c r="AE1803">
        <v>-0.95831107520871295</v>
      </c>
      <c r="AF1803">
        <v>0.98343762640780896</v>
      </c>
      <c r="AG1803">
        <v>1</v>
      </c>
      <c r="AH1803">
        <v>-3.37727667313318</v>
      </c>
      <c r="AI1803">
        <v>0.24456414000292601</v>
      </c>
      <c r="AJ1803">
        <v>0.78121606160956403</v>
      </c>
      <c r="AK1803">
        <v>-23.939088152299899</v>
      </c>
    </row>
    <row r="1804" spans="1:37" x14ac:dyDescent="0.2">
      <c r="A1804" t="s">
        <v>6368</v>
      </c>
      <c r="B1804">
        <v>20282918</v>
      </c>
      <c r="C1804">
        <v>20283063</v>
      </c>
      <c r="D1804">
        <v>146</v>
      </c>
      <c r="E1804" t="s">
        <v>6401</v>
      </c>
      <c r="F1804">
        <v>0</v>
      </c>
      <c r="G1804" t="s">
        <v>6402</v>
      </c>
      <c r="H1804" t="s">
        <v>31000</v>
      </c>
      <c r="I1804">
        <v>13</v>
      </c>
      <c r="J1804">
        <v>20221971</v>
      </c>
      <c r="K1804">
        <v>20232365</v>
      </c>
      <c r="L1804">
        <v>10395</v>
      </c>
      <c r="M1804">
        <v>2</v>
      </c>
      <c r="N1804">
        <v>10804</v>
      </c>
      <c r="O1804" t="s">
        <v>6398</v>
      </c>
      <c r="P1804">
        <v>-50553</v>
      </c>
      <c r="Q1804" t="s">
        <v>6399</v>
      </c>
      <c r="R1804" t="s">
        <v>6400</v>
      </c>
      <c r="S1804" t="s">
        <v>32378</v>
      </c>
      <c r="T1804">
        <v>0.56354823081344896</v>
      </c>
      <c r="U1804">
        <v>0.81214233890638399</v>
      </c>
      <c r="V1804">
        <v>-4.3068873027108001</v>
      </c>
      <c r="W1804">
        <v>0.38920677604595899</v>
      </c>
      <c r="X1804">
        <v>0.704072456322962</v>
      </c>
      <c r="Y1804">
        <v>-23.920079568070999</v>
      </c>
      <c r="Z1804">
        <v>0.23404878042441499</v>
      </c>
      <c r="AA1804">
        <v>0.72610664078822296</v>
      </c>
      <c r="AB1804">
        <v>-5.2703605427983797</v>
      </c>
      <c r="AC1804">
        <v>0.92091778829119397</v>
      </c>
      <c r="AD1804">
        <v>0.94068432309766403</v>
      </c>
      <c r="AE1804">
        <v>-0.95831107520871295</v>
      </c>
      <c r="AF1804">
        <v>0.98343762640780896</v>
      </c>
      <c r="AG1804">
        <v>1</v>
      </c>
      <c r="AH1804">
        <v>-3.37727667313318</v>
      </c>
      <c r="AI1804">
        <v>0.24456414000292601</v>
      </c>
      <c r="AJ1804">
        <v>0.78121606160956403</v>
      </c>
      <c r="AK1804">
        <v>-23.939088152299899</v>
      </c>
    </row>
    <row r="1805" spans="1:37" x14ac:dyDescent="0.2">
      <c r="A1805" t="s">
        <v>6368</v>
      </c>
      <c r="B1805">
        <v>20415109</v>
      </c>
      <c r="C1805">
        <v>20415273</v>
      </c>
      <c r="D1805">
        <v>165</v>
      </c>
      <c r="E1805" t="s">
        <v>6403</v>
      </c>
      <c r="F1805">
        <v>9</v>
      </c>
      <c r="G1805" t="s">
        <v>6404</v>
      </c>
      <c r="H1805" t="s">
        <v>32379</v>
      </c>
      <c r="I1805">
        <v>13</v>
      </c>
      <c r="J1805">
        <v>20433778</v>
      </c>
      <c r="K1805">
        <v>20433846</v>
      </c>
      <c r="L1805">
        <v>69</v>
      </c>
      <c r="M1805">
        <v>2</v>
      </c>
      <c r="N1805">
        <v>100616304</v>
      </c>
      <c r="O1805" t="s">
        <v>6405</v>
      </c>
      <c r="P1805">
        <v>18573</v>
      </c>
      <c r="Q1805" t="s">
        <v>6406</v>
      </c>
      <c r="R1805" t="s">
        <v>6407</v>
      </c>
      <c r="S1805" t="s">
        <v>32380</v>
      </c>
      <c r="T1805">
        <v>0.506551998792793</v>
      </c>
      <c r="U1805">
        <v>0.78288571403930396</v>
      </c>
      <c r="V1805">
        <v>5.7576867188960401</v>
      </c>
      <c r="W1805">
        <v>0.38920677604595899</v>
      </c>
      <c r="X1805">
        <v>0.704072456322962</v>
      </c>
      <c r="Y1805">
        <v>-25.321691686190999</v>
      </c>
      <c r="Z1805">
        <v>0.93459220503170903</v>
      </c>
      <c r="AA1805">
        <v>0.99919698600769702</v>
      </c>
      <c r="AB1805">
        <v>4.7942126177669602</v>
      </c>
      <c r="AC1805">
        <v>0.92091778829119397</v>
      </c>
      <c r="AD1805">
        <v>0.94068432309766403</v>
      </c>
      <c r="AE1805">
        <v>-2.6235383741070999</v>
      </c>
      <c r="AF1805">
        <v>0.205398459628826</v>
      </c>
      <c r="AG1805">
        <v>0.68151250837662902</v>
      </c>
      <c r="AH1805">
        <v>6.6872962137957801</v>
      </c>
      <c r="AI1805">
        <v>0.24456414000292601</v>
      </c>
      <c r="AJ1805">
        <v>0.78121606160956403</v>
      </c>
      <c r="AK1805">
        <v>-24.795601345018198</v>
      </c>
    </row>
    <row r="1806" spans="1:37" x14ac:dyDescent="0.2">
      <c r="A1806" t="s">
        <v>6368</v>
      </c>
      <c r="B1806">
        <v>20415273</v>
      </c>
      <c r="C1806">
        <v>20415437</v>
      </c>
      <c r="D1806">
        <v>165</v>
      </c>
      <c r="E1806" t="s">
        <v>6408</v>
      </c>
      <c r="F1806">
        <v>14</v>
      </c>
      <c r="G1806" t="s">
        <v>6409</v>
      </c>
      <c r="H1806" t="s">
        <v>32379</v>
      </c>
      <c r="I1806">
        <v>13</v>
      </c>
      <c r="J1806">
        <v>20433778</v>
      </c>
      <c r="K1806">
        <v>20433846</v>
      </c>
      <c r="L1806">
        <v>69</v>
      </c>
      <c r="M1806">
        <v>2</v>
      </c>
      <c r="N1806">
        <v>100616304</v>
      </c>
      <c r="O1806" t="s">
        <v>6405</v>
      </c>
      <c r="P1806">
        <v>18409</v>
      </c>
      <c r="Q1806" t="s">
        <v>6406</v>
      </c>
      <c r="R1806" t="s">
        <v>6407</v>
      </c>
      <c r="S1806" t="s">
        <v>32380</v>
      </c>
      <c r="T1806">
        <v>0.506551998792793</v>
      </c>
      <c r="U1806">
        <v>0.78288571403930396</v>
      </c>
      <c r="V1806">
        <v>5.8174709241299398</v>
      </c>
      <c r="W1806">
        <v>0.38920677604595899</v>
      </c>
      <c r="X1806">
        <v>0.704072456322962</v>
      </c>
      <c r="Y1806">
        <v>-25.395692265914601</v>
      </c>
      <c r="Z1806">
        <v>0.93459220503170903</v>
      </c>
      <c r="AA1806">
        <v>0.99919698600769702</v>
      </c>
      <c r="AB1806">
        <v>4.8539968220735004</v>
      </c>
      <c r="AC1806">
        <v>0.92091778829119397</v>
      </c>
      <c r="AD1806">
        <v>0.94068432309766403</v>
      </c>
      <c r="AE1806">
        <v>-2.6975389538307599</v>
      </c>
      <c r="AF1806">
        <v>0.205398459628826</v>
      </c>
      <c r="AG1806">
        <v>0.68151250837662902</v>
      </c>
      <c r="AH1806">
        <v>6.7470804190296798</v>
      </c>
      <c r="AI1806">
        <v>0.24456414000292601</v>
      </c>
      <c r="AJ1806">
        <v>0.78121606160956403</v>
      </c>
      <c r="AK1806">
        <v>-24.854270248522099</v>
      </c>
    </row>
    <row r="1807" spans="1:37" x14ac:dyDescent="0.2">
      <c r="A1807" t="s">
        <v>6368</v>
      </c>
      <c r="B1807">
        <v>20415437</v>
      </c>
      <c r="C1807">
        <v>20415601</v>
      </c>
      <c r="D1807">
        <v>165</v>
      </c>
      <c r="E1807" t="s">
        <v>6410</v>
      </c>
      <c r="F1807">
        <v>16</v>
      </c>
      <c r="G1807" t="s">
        <v>6411</v>
      </c>
      <c r="H1807" t="s">
        <v>32379</v>
      </c>
      <c r="I1807">
        <v>13</v>
      </c>
      <c r="J1807">
        <v>20433778</v>
      </c>
      <c r="K1807">
        <v>20433846</v>
      </c>
      <c r="L1807">
        <v>69</v>
      </c>
      <c r="M1807">
        <v>2</v>
      </c>
      <c r="N1807">
        <v>100616304</v>
      </c>
      <c r="O1807" t="s">
        <v>6405</v>
      </c>
      <c r="P1807">
        <v>18245</v>
      </c>
      <c r="Q1807" t="s">
        <v>6406</v>
      </c>
      <c r="R1807" t="s">
        <v>6407</v>
      </c>
      <c r="S1807" t="s">
        <v>32380</v>
      </c>
      <c r="T1807">
        <v>0.506551998792793</v>
      </c>
      <c r="U1807">
        <v>0.78288571403930396</v>
      </c>
      <c r="V1807">
        <v>5.6301298898063799</v>
      </c>
      <c r="W1807">
        <v>0.38920677604595899</v>
      </c>
      <c r="X1807">
        <v>0.704072456322962</v>
      </c>
      <c r="Y1807">
        <v>-25.161227018045</v>
      </c>
      <c r="Z1807">
        <v>0.93459220503170903</v>
      </c>
      <c r="AA1807">
        <v>0.99919698600769702</v>
      </c>
      <c r="AB1807">
        <v>4.6666557907892203</v>
      </c>
      <c r="AC1807">
        <v>0.92091778829119397</v>
      </c>
      <c r="AD1807">
        <v>0.94068432309766403</v>
      </c>
      <c r="AE1807">
        <v>-2.4630737059611598</v>
      </c>
      <c r="AF1807">
        <v>0.205398459628826</v>
      </c>
      <c r="AG1807">
        <v>0.68151250837662902</v>
      </c>
      <c r="AH1807">
        <v>6.5597393847061198</v>
      </c>
      <c r="AI1807">
        <v>0.24456414000292601</v>
      </c>
      <c r="AJ1807">
        <v>0.78121606160956403</v>
      </c>
      <c r="AK1807">
        <v>-24.670581208967601</v>
      </c>
    </row>
    <row r="1808" spans="1:37" x14ac:dyDescent="0.2">
      <c r="A1808" t="s">
        <v>6368</v>
      </c>
      <c r="B1808">
        <v>20545886</v>
      </c>
      <c r="C1808">
        <v>20546073</v>
      </c>
      <c r="D1808">
        <v>188</v>
      </c>
      <c r="E1808" t="s">
        <v>6412</v>
      </c>
      <c r="F1808">
        <v>3</v>
      </c>
      <c r="G1808" t="s">
        <v>6413</v>
      </c>
      <c r="H1808" t="s">
        <v>31000</v>
      </c>
      <c r="I1808">
        <v>13</v>
      </c>
      <c r="J1808">
        <v>20403674</v>
      </c>
      <c r="K1808">
        <v>20525873</v>
      </c>
      <c r="L1808">
        <v>122200</v>
      </c>
      <c r="M1808">
        <v>2</v>
      </c>
      <c r="N1808">
        <v>51084</v>
      </c>
      <c r="O1808" t="s">
        <v>6414</v>
      </c>
      <c r="P1808">
        <v>-20013</v>
      </c>
      <c r="Q1808" t="s">
        <v>6415</v>
      </c>
      <c r="R1808" t="s">
        <v>6416</v>
      </c>
      <c r="S1808" t="s">
        <v>32381</v>
      </c>
      <c r="T1808">
        <v>0.32911398597860803</v>
      </c>
      <c r="U1808">
        <v>0.603102917160658</v>
      </c>
      <c r="V1808">
        <v>23.5579129138005</v>
      </c>
      <c r="W1808">
        <v>0.94541066367716797</v>
      </c>
      <c r="X1808">
        <v>0.95159051474143896</v>
      </c>
      <c r="Y1808">
        <v>-0.96997492267647201</v>
      </c>
      <c r="Z1808">
        <v>0.306975110376564</v>
      </c>
      <c r="AA1808">
        <v>0.72610664078822296</v>
      </c>
      <c r="AB1808">
        <v>23.102086030864299</v>
      </c>
      <c r="AC1808">
        <v>0.71753805159658501</v>
      </c>
      <c r="AD1808">
        <v>0.87989882095915395</v>
      </c>
      <c r="AE1808">
        <v>-1.96997465951309</v>
      </c>
      <c r="AF1808">
        <v>0.61410715005536498</v>
      </c>
      <c r="AG1808">
        <v>0.80674443595273604</v>
      </c>
      <c r="AH1808">
        <v>2.2456090569013498</v>
      </c>
      <c r="AI1808">
        <v>0.59609816080359102</v>
      </c>
      <c r="AJ1808">
        <v>0.78121606160956403</v>
      </c>
      <c r="AK1808">
        <v>-0.101219566938553</v>
      </c>
    </row>
    <row r="1809" spans="1:37" x14ac:dyDescent="0.2">
      <c r="A1809" t="s">
        <v>6368</v>
      </c>
      <c r="B1809">
        <v>20546097</v>
      </c>
      <c r="C1809">
        <v>20546275</v>
      </c>
      <c r="D1809">
        <v>179</v>
      </c>
      <c r="E1809" t="s">
        <v>6417</v>
      </c>
      <c r="F1809">
        <v>7</v>
      </c>
      <c r="G1809" t="s">
        <v>6418</v>
      </c>
      <c r="H1809" t="s">
        <v>31000</v>
      </c>
      <c r="I1809">
        <v>13</v>
      </c>
      <c r="J1809">
        <v>20403674</v>
      </c>
      <c r="K1809">
        <v>20525873</v>
      </c>
      <c r="L1809">
        <v>122200</v>
      </c>
      <c r="M1809">
        <v>2</v>
      </c>
      <c r="N1809">
        <v>51084</v>
      </c>
      <c r="O1809" t="s">
        <v>6414</v>
      </c>
      <c r="P1809">
        <v>-20224</v>
      </c>
      <c r="Q1809" t="s">
        <v>6415</v>
      </c>
      <c r="R1809" t="s">
        <v>6416</v>
      </c>
      <c r="S1809" t="s">
        <v>32381</v>
      </c>
      <c r="T1809">
        <v>0.32911398597860803</v>
      </c>
      <c r="U1809">
        <v>0.603102917160658</v>
      </c>
      <c r="V1809">
        <v>23.5579129138005</v>
      </c>
      <c r="W1809">
        <v>0.94541066367716797</v>
      </c>
      <c r="X1809">
        <v>0.95159051474143896</v>
      </c>
      <c r="Y1809">
        <v>-0.96997492267647201</v>
      </c>
      <c r="Z1809">
        <v>0.306975110376564</v>
      </c>
      <c r="AA1809">
        <v>0.72610664078822296</v>
      </c>
      <c r="AB1809">
        <v>23.102086030864299</v>
      </c>
      <c r="AC1809">
        <v>0.71753805159658501</v>
      </c>
      <c r="AD1809">
        <v>0.87989882095915395</v>
      </c>
      <c r="AE1809">
        <v>-1.96997465951309</v>
      </c>
      <c r="AF1809">
        <v>0.61410715005536498</v>
      </c>
      <c r="AG1809">
        <v>0.80674443595273604</v>
      </c>
      <c r="AH1809">
        <v>2.2456090569013498</v>
      </c>
      <c r="AI1809">
        <v>0.59609816080359102</v>
      </c>
      <c r="AJ1809">
        <v>0.78121606160956403</v>
      </c>
      <c r="AK1809">
        <v>-0.101219566938553</v>
      </c>
    </row>
    <row r="1810" spans="1:37" x14ac:dyDescent="0.2">
      <c r="A1810" t="s">
        <v>6368</v>
      </c>
      <c r="B1810">
        <v>22575310</v>
      </c>
      <c r="C1810">
        <v>22575491</v>
      </c>
      <c r="D1810">
        <v>182</v>
      </c>
      <c r="E1810" t="s">
        <v>6419</v>
      </c>
      <c r="F1810">
        <v>2</v>
      </c>
      <c r="G1810" t="s">
        <v>6420</v>
      </c>
      <c r="H1810" t="s">
        <v>31000</v>
      </c>
      <c r="I1810">
        <v>13</v>
      </c>
      <c r="J1810">
        <v>22267820</v>
      </c>
      <c r="K1810">
        <v>22274942</v>
      </c>
      <c r="L1810">
        <v>7123</v>
      </c>
      <c r="M1810">
        <v>1</v>
      </c>
      <c r="N1810">
        <v>100506622</v>
      </c>
      <c r="O1810" t="s">
        <v>6421</v>
      </c>
      <c r="P1810">
        <v>307490</v>
      </c>
      <c r="Q1810" t="s">
        <v>6422</v>
      </c>
      <c r="R1810" t="s">
        <v>6423</v>
      </c>
      <c r="S1810" t="s">
        <v>32382</v>
      </c>
      <c r="T1810" t="s">
        <v>40</v>
      </c>
      <c r="U1810" t="s">
        <v>40</v>
      </c>
      <c r="V1810">
        <v>0</v>
      </c>
      <c r="W1810">
        <v>0.29261482077562401</v>
      </c>
      <c r="X1810">
        <v>0.704072456322962</v>
      </c>
      <c r="Y1810">
        <v>21.852081769801501</v>
      </c>
      <c r="Z1810">
        <v>0.306975110376564</v>
      </c>
      <c r="AA1810">
        <v>0.72610664078822296</v>
      </c>
      <c r="AB1810">
        <v>21.404959969847301</v>
      </c>
      <c r="AC1810">
        <v>0.27780950890804001</v>
      </c>
      <c r="AD1810">
        <v>0.68253123924728298</v>
      </c>
      <c r="AE1810">
        <v>21.4424346619438</v>
      </c>
      <c r="AF1810">
        <v>0.32549523997010099</v>
      </c>
      <c r="AG1810">
        <v>0.70473078222419605</v>
      </c>
      <c r="AH1810">
        <v>-21.368434107144399</v>
      </c>
      <c r="AI1810">
        <v>0.56157887380500204</v>
      </c>
      <c r="AJ1810">
        <v>0.78121606160956403</v>
      </c>
      <c r="AK1810">
        <v>2.1282778698932798</v>
      </c>
    </row>
    <row r="1811" spans="1:37" x14ac:dyDescent="0.2">
      <c r="A1811" t="s">
        <v>6368</v>
      </c>
      <c r="B1811">
        <v>22575491</v>
      </c>
      <c r="C1811">
        <v>22575672</v>
      </c>
      <c r="D1811">
        <v>182</v>
      </c>
      <c r="E1811" t="s">
        <v>6424</v>
      </c>
      <c r="F1811">
        <v>4</v>
      </c>
      <c r="G1811" t="s">
        <v>6425</v>
      </c>
      <c r="H1811" t="s">
        <v>31000</v>
      </c>
      <c r="I1811">
        <v>13</v>
      </c>
      <c r="J1811">
        <v>22267820</v>
      </c>
      <c r="K1811">
        <v>22274942</v>
      </c>
      <c r="L1811">
        <v>7123</v>
      </c>
      <c r="M1811">
        <v>1</v>
      </c>
      <c r="N1811">
        <v>100506622</v>
      </c>
      <c r="O1811" t="s">
        <v>6421</v>
      </c>
      <c r="P1811">
        <v>307671</v>
      </c>
      <c r="Q1811" t="s">
        <v>6422</v>
      </c>
      <c r="R1811" t="s">
        <v>6423</v>
      </c>
      <c r="S1811" t="s">
        <v>32382</v>
      </c>
      <c r="T1811" t="s">
        <v>40</v>
      </c>
      <c r="U1811" t="s">
        <v>40</v>
      </c>
      <c r="V1811">
        <v>0</v>
      </c>
      <c r="W1811">
        <v>0.29261482077562401</v>
      </c>
      <c r="X1811">
        <v>0.704072456322962</v>
      </c>
      <c r="Y1811">
        <v>21.852081769801501</v>
      </c>
      <c r="Z1811">
        <v>0.306975110376564</v>
      </c>
      <c r="AA1811">
        <v>0.72610664078822296</v>
      </c>
      <c r="AB1811">
        <v>21.404959969847301</v>
      </c>
      <c r="AC1811">
        <v>0.27780950890804001</v>
      </c>
      <c r="AD1811">
        <v>0.68253123924728298</v>
      </c>
      <c r="AE1811">
        <v>21.4424346619438</v>
      </c>
      <c r="AF1811">
        <v>0.32549523997010099</v>
      </c>
      <c r="AG1811">
        <v>0.70473078222419605</v>
      </c>
      <c r="AH1811">
        <v>-21.368434107144399</v>
      </c>
      <c r="AI1811">
        <v>0.56157887380500204</v>
      </c>
      <c r="AJ1811">
        <v>0.78121606160956403</v>
      </c>
      <c r="AK1811">
        <v>2.1282778698932798</v>
      </c>
    </row>
    <row r="1812" spans="1:37" x14ac:dyDescent="0.2">
      <c r="A1812" t="s">
        <v>6368</v>
      </c>
      <c r="B1812">
        <v>22935727</v>
      </c>
      <c r="C1812">
        <v>22935880</v>
      </c>
      <c r="D1812">
        <v>154</v>
      </c>
      <c r="E1812" t="s">
        <v>6426</v>
      </c>
      <c r="F1812">
        <v>6</v>
      </c>
      <c r="G1812" t="s">
        <v>6427</v>
      </c>
      <c r="H1812" t="s">
        <v>31000</v>
      </c>
      <c r="I1812">
        <v>13</v>
      </c>
      <c r="J1812">
        <v>22872637</v>
      </c>
      <c r="K1812">
        <v>22916369</v>
      </c>
      <c r="L1812">
        <v>43733</v>
      </c>
      <c r="M1812">
        <v>2</v>
      </c>
      <c r="N1812">
        <v>100996930</v>
      </c>
      <c r="O1812" t="s">
        <v>6428</v>
      </c>
      <c r="P1812">
        <v>-19358</v>
      </c>
      <c r="Q1812" t="s">
        <v>40</v>
      </c>
      <c r="R1812" t="s">
        <v>6429</v>
      </c>
      <c r="S1812" t="s">
        <v>32383</v>
      </c>
      <c r="T1812">
        <v>0.35387198439864398</v>
      </c>
      <c r="U1812">
        <v>0.603102917160658</v>
      </c>
      <c r="V1812">
        <v>-21.779900366192201</v>
      </c>
      <c r="W1812">
        <v>0.29261482077562401</v>
      </c>
      <c r="X1812">
        <v>0.704072456322962</v>
      </c>
      <c r="Y1812">
        <v>24.572646381756702</v>
      </c>
      <c r="Z1812">
        <v>0.69013698642955401</v>
      </c>
      <c r="AA1812">
        <v>0.84521697243271998</v>
      </c>
      <c r="AB1812">
        <v>1.7552713710079999</v>
      </c>
      <c r="AC1812">
        <v>0.27780950890804001</v>
      </c>
      <c r="AD1812">
        <v>0.68253123924728298</v>
      </c>
      <c r="AE1812">
        <v>23.786151337566299</v>
      </c>
      <c r="AF1812">
        <v>0.32549523997010099</v>
      </c>
      <c r="AG1812">
        <v>0.70473078222419605</v>
      </c>
      <c r="AH1812">
        <v>-23.7121507613715</v>
      </c>
      <c r="AI1812">
        <v>0.56157887380500204</v>
      </c>
      <c r="AJ1812">
        <v>0.78121606160956403</v>
      </c>
      <c r="AK1812">
        <v>3.7927456149089598</v>
      </c>
    </row>
    <row r="1813" spans="1:37" x14ac:dyDescent="0.2">
      <c r="A1813" t="s">
        <v>6368</v>
      </c>
      <c r="B1813">
        <v>22935880</v>
      </c>
      <c r="C1813">
        <v>22936033</v>
      </c>
      <c r="D1813">
        <v>154</v>
      </c>
      <c r="E1813" t="s">
        <v>6430</v>
      </c>
      <c r="F1813">
        <v>11</v>
      </c>
      <c r="G1813" t="s">
        <v>6431</v>
      </c>
      <c r="H1813" t="s">
        <v>31000</v>
      </c>
      <c r="I1813">
        <v>13</v>
      </c>
      <c r="J1813">
        <v>22872637</v>
      </c>
      <c r="K1813">
        <v>22916369</v>
      </c>
      <c r="L1813">
        <v>43733</v>
      </c>
      <c r="M1813">
        <v>2</v>
      </c>
      <c r="N1813">
        <v>100996930</v>
      </c>
      <c r="O1813" t="s">
        <v>6428</v>
      </c>
      <c r="P1813">
        <v>-19511</v>
      </c>
      <c r="Q1813" t="s">
        <v>40</v>
      </c>
      <c r="R1813" t="s">
        <v>6429</v>
      </c>
      <c r="S1813" t="s">
        <v>32383</v>
      </c>
      <c r="T1813">
        <v>0.35387198439864398</v>
      </c>
      <c r="U1813">
        <v>0.603102917160658</v>
      </c>
      <c r="V1813">
        <v>-21.779900366192201</v>
      </c>
      <c r="W1813">
        <v>0.29261482077562401</v>
      </c>
      <c r="X1813">
        <v>0.704072456322962</v>
      </c>
      <c r="Y1813">
        <v>24.672182051452999</v>
      </c>
      <c r="Z1813">
        <v>0.69013698642955401</v>
      </c>
      <c r="AA1813">
        <v>0.84521697243271998</v>
      </c>
      <c r="AB1813">
        <v>1.8548070366468401</v>
      </c>
      <c r="AC1813">
        <v>0.27780950890804001</v>
      </c>
      <c r="AD1813">
        <v>0.68253123924728298</v>
      </c>
      <c r="AE1813">
        <v>23.872395437541599</v>
      </c>
      <c r="AF1813">
        <v>0.32549523997010099</v>
      </c>
      <c r="AG1813">
        <v>0.70473078222419605</v>
      </c>
      <c r="AH1813">
        <v>-23.798394861042201</v>
      </c>
      <c r="AI1813">
        <v>0.56157887380500204</v>
      </c>
      <c r="AJ1813">
        <v>0.78121606160956403</v>
      </c>
      <c r="AK1813">
        <v>3.8922812846052701</v>
      </c>
    </row>
    <row r="1814" spans="1:37" x14ac:dyDescent="0.2">
      <c r="A1814" t="s">
        <v>6368</v>
      </c>
      <c r="B1814">
        <v>22936033</v>
      </c>
      <c r="C1814">
        <v>22936186</v>
      </c>
      <c r="D1814">
        <v>154</v>
      </c>
      <c r="E1814" t="s">
        <v>6432</v>
      </c>
      <c r="F1814">
        <v>3</v>
      </c>
      <c r="G1814" t="s">
        <v>6433</v>
      </c>
      <c r="H1814" t="s">
        <v>31000</v>
      </c>
      <c r="I1814">
        <v>13</v>
      </c>
      <c r="J1814">
        <v>22872637</v>
      </c>
      <c r="K1814">
        <v>22916369</v>
      </c>
      <c r="L1814">
        <v>43733</v>
      </c>
      <c r="M1814">
        <v>2</v>
      </c>
      <c r="N1814">
        <v>100996930</v>
      </c>
      <c r="O1814" t="s">
        <v>6428</v>
      </c>
      <c r="P1814">
        <v>-19664</v>
      </c>
      <c r="Q1814" t="s">
        <v>40</v>
      </c>
      <c r="R1814" t="s">
        <v>6429</v>
      </c>
      <c r="S1814" t="s">
        <v>32383</v>
      </c>
      <c r="T1814">
        <v>0.35387198439864398</v>
      </c>
      <c r="U1814">
        <v>0.603102917160658</v>
      </c>
      <c r="V1814">
        <v>-21.779900366192201</v>
      </c>
      <c r="W1814">
        <v>0.29261482077562401</v>
      </c>
      <c r="X1814">
        <v>0.704072456322962</v>
      </c>
      <c r="Y1814">
        <v>24.672182051452999</v>
      </c>
      <c r="Z1814">
        <v>0.69013698642955401</v>
      </c>
      <c r="AA1814">
        <v>0.84521697243271998</v>
      </c>
      <c r="AB1814">
        <v>1.8548070366468401</v>
      </c>
      <c r="AC1814">
        <v>0.27780950890804001</v>
      </c>
      <c r="AD1814">
        <v>0.68253123924728298</v>
      </c>
      <c r="AE1814">
        <v>23.872395437541599</v>
      </c>
      <c r="AF1814">
        <v>0.32549523997010099</v>
      </c>
      <c r="AG1814">
        <v>0.70473078222419605</v>
      </c>
      <c r="AH1814">
        <v>-23.798394861042201</v>
      </c>
      <c r="AI1814">
        <v>0.56157887380500204</v>
      </c>
      <c r="AJ1814">
        <v>0.78121606160956403</v>
      </c>
      <c r="AK1814">
        <v>3.8922812846052701</v>
      </c>
    </row>
    <row r="1815" spans="1:37" x14ac:dyDescent="0.2">
      <c r="A1815" t="s">
        <v>6368</v>
      </c>
      <c r="B1815">
        <v>23127702</v>
      </c>
      <c r="C1815">
        <v>23127844</v>
      </c>
      <c r="D1815">
        <v>143</v>
      </c>
      <c r="E1815" t="s">
        <v>6434</v>
      </c>
      <c r="F1815">
        <v>7</v>
      </c>
      <c r="G1815" t="s">
        <v>6435</v>
      </c>
      <c r="H1815" t="s">
        <v>31000</v>
      </c>
      <c r="I1815">
        <v>13</v>
      </c>
      <c r="J1815">
        <v>23180979</v>
      </c>
      <c r="K1815">
        <v>23325162</v>
      </c>
      <c r="L1815">
        <v>144184</v>
      </c>
      <c r="M1815">
        <v>1</v>
      </c>
      <c r="N1815">
        <v>6445</v>
      </c>
      <c r="O1815" t="s">
        <v>6436</v>
      </c>
      <c r="P1815">
        <v>-53135</v>
      </c>
      <c r="Q1815" t="s">
        <v>6437</v>
      </c>
      <c r="R1815" t="s">
        <v>6438</v>
      </c>
      <c r="S1815" t="s">
        <v>32384</v>
      </c>
      <c r="T1815">
        <v>0.152084254673993</v>
      </c>
      <c r="U1815">
        <v>0.603102917160658</v>
      </c>
      <c r="V1815">
        <v>24.815817408324101</v>
      </c>
      <c r="W1815">
        <v>0.38920677604595899</v>
      </c>
      <c r="X1815">
        <v>0.704072456322962</v>
      </c>
      <c r="Y1815">
        <v>-23.881119153780102</v>
      </c>
      <c r="Z1815">
        <v>0.306975110376564</v>
      </c>
      <c r="AA1815">
        <v>0.72610664078822296</v>
      </c>
      <c r="AB1815">
        <v>23.852343330757201</v>
      </c>
      <c r="AC1815">
        <v>0.71753805159658501</v>
      </c>
      <c r="AD1815">
        <v>0.87989882095915395</v>
      </c>
      <c r="AE1815">
        <v>-1.31910066017358</v>
      </c>
      <c r="AF1815">
        <v>4.6407610929182198E-2</v>
      </c>
      <c r="AG1815">
        <v>0.476038960109122</v>
      </c>
      <c r="AH1815">
        <v>24.815817408324101</v>
      </c>
      <c r="AI1815">
        <v>0.35038410267202102</v>
      </c>
      <c r="AJ1815">
        <v>0.78121606160956403</v>
      </c>
      <c r="AK1815">
        <v>-23.7454281341683</v>
      </c>
    </row>
    <row r="1816" spans="1:37" x14ac:dyDescent="0.2">
      <c r="A1816" t="s">
        <v>6368</v>
      </c>
      <c r="B1816">
        <v>23127844</v>
      </c>
      <c r="C1816">
        <v>23127986</v>
      </c>
      <c r="D1816">
        <v>143</v>
      </c>
      <c r="E1816" t="s">
        <v>6439</v>
      </c>
      <c r="F1816">
        <v>7</v>
      </c>
      <c r="G1816" t="s">
        <v>6440</v>
      </c>
      <c r="H1816" t="s">
        <v>31000</v>
      </c>
      <c r="I1816">
        <v>13</v>
      </c>
      <c r="J1816">
        <v>23180979</v>
      </c>
      <c r="K1816">
        <v>23325162</v>
      </c>
      <c r="L1816">
        <v>144184</v>
      </c>
      <c r="M1816">
        <v>1</v>
      </c>
      <c r="N1816">
        <v>6445</v>
      </c>
      <c r="O1816" t="s">
        <v>6436</v>
      </c>
      <c r="P1816">
        <v>-52993</v>
      </c>
      <c r="Q1816" t="s">
        <v>6437</v>
      </c>
      <c r="R1816" t="s">
        <v>6438</v>
      </c>
      <c r="S1816" t="s">
        <v>32384</v>
      </c>
      <c r="T1816">
        <v>0.152084254673993</v>
      </c>
      <c r="U1816">
        <v>0.603102917160658</v>
      </c>
      <c r="V1816">
        <v>24.934770270803</v>
      </c>
      <c r="W1816">
        <v>0.38920677604595899</v>
      </c>
      <c r="X1816">
        <v>0.704072456322962</v>
      </c>
      <c r="Y1816">
        <v>-24.0737642200503</v>
      </c>
      <c r="Z1816">
        <v>0.306975110376564</v>
      </c>
      <c r="AA1816">
        <v>0.72610664078822296</v>
      </c>
      <c r="AB1816">
        <v>23.971296189563201</v>
      </c>
      <c r="AC1816">
        <v>0.71753805159658501</v>
      </c>
      <c r="AD1816">
        <v>0.87989882095915395</v>
      </c>
      <c r="AE1816">
        <v>-1.5117457264438099</v>
      </c>
      <c r="AF1816">
        <v>4.6407610929182198E-2</v>
      </c>
      <c r="AG1816">
        <v>0.476038960109122</v>
      </c>
      <c r="AH1816">
        <v>24.934770270803</v>
      </c>
      <c r="AI1816">
        <v>0.35038410267202102</v>
      </c>
      <c r="AJ1816">
        <v>0.78121606160956403</v>
      </c>
      <c r="AK1816">
        <v>-23.864380992394299</v>
      </c>
    </row>
    <row r="1817" spans="1:37" x14ac:dyDescent="0.2">
      <c r="A1817" t="s">
        <v>6368</v>
      </c>
      <c r="B1817">
        <v>23127986</v>
      </c>
      <c r="C1817">
        <v>23128128</v>
      </c>
      <c r="D1817">
        <v>143</v>
      </c>
      <c r="E1817" t="s">
        <v>6441</v>
      </c>
      <c r="F1817">
        <v>2</v>
      </c>
      <c r="G1817" t="s">
        <v>6442</v>
      </c>
      <c r="H1817" t="s">
        <v>31000</v>
      </c>
      <c r="I1817">
        <v>13</v>
      </c>
      <c r="J1817">
        <v>23180979</v>
      </c>
      <c r="K1817">
        <v>23325162</v>
      </c>
      <c r="L1817">
        <v>144184</v>
      </c>
      <c r="M1817">
        <v>1</v>
      </c>
      <c r="N1817">
        <v>6445</v>
      </c>
      <c r="O1817" t="s">
        <v>6436</v>
      </c>
      <c r="P1817">
        <v>-52851</v>
      </c>
      <c r="Q1817" t="s">
        <v>6437</v>
      </c>
      <c r="R1817" t="s">
        <v>6438</v>
      </c>
      <c r="S1817" t="s">
        <v>32384</v>
      </c>
      <c r="T1817">
        <v>0.152084254673993</v>
      </c>
      <c r="U1817">
        <v>0.603102917160658</v>
      </c>
      <c r="V1817">
        <v>24.795992694159999</v>
      </c>
      <c r="W1817">
        <v>0.38920677604595899</v>
      </c>
      <c r="X1817">
        <v>0.704072456322962</v>
      </c>
      <c r="Y1817">
        <v>-24.0737642200503</v>
      </c>
      <c r="Z1817">
        <v>0.306975110376564</v>
      </c>
      <c r="AA1817">
        <v>0.72610664078822296</v>
      </c>
      <c r="AB1817">
        <v>23.832518617235198</v>
      </c>
      <c r="AC1817">
        <v>0.71753805159658501</v>
      </c>
      <c r="AD1817">
        <v>0.87989882095915395</v>
      </c>
      <c r="AE1817">
        <v>-1.9267831480605899</v>
      </c>
      <c r="AF1817">
        <v>4.6407610929182198E-2</v>
      </c>
      <c r="AG1817">
        <v>0.476038960109122</v>
      </c>
      <c r="AH1817">
        <v>24.795992694159999</v>
      </c>
      <c r="AI1817">
        <v>0.35038410267202102</v>
      </c>
      <c r="AJ1817">
        <v>0.78121606160956403</v>
      </c>
      <c r="AK1817">
        <v>-23.725603420747699</v>
      </c>
    </row>
    <row r="1818" spans="1:37" x14ac:dyDescent="0.2">
      <c r="A1818" t="s">
        <v>6368</v>
      </c>
      <c r="B1818">
        <v>23699007</v>
      </c>
      <c r="C1818">
        <v>23699148</v>
      </c>
      <c r="D1818">
        <v>142</v>
      </c>
      <c r="E1818" t="s">
        <v>6443</v>
      </c>
      <c r="F1818">
        <v>1</v>
      </c>
      <c r="G1818" t="s">
        <v>6444</v>
      </c>
      <c r="H1818" t="s">
        <v>31000</v>
      </c>
      <c r="I1818">
        <v>13</v>
      </c>
      <c r="J1818">
        <v>23715152</v>
      </c>
      <c r="K1818">
        <v>23735387</v>
      </c>
      <c r="L1818">
        <v>20236</v>
      </c>
      <c r="M1818">
        <v>1</v>
      </c>
      <c r="N1818">
        <v>105370113</v>
      </c>
      <c r="O1818" t="s">
        <v>6445</v>
      </c>
      <c r="P1818">
        <v>-16004</v>
      </c>
      <c r="Q1818" t="s">
        <v>40</v>
      </c>
      <c r="R1818" t="s">
        <v>6446</v>
      </c>
      <c r="S1818" t="s">
        <v>32385</v>
      </c>
      <c r="T1818" t="s">
        <v>40</v>
      </c>
      <c r="U1818" t="s">
        <v>40</v>
      </c>
      <c r="V1818">
        <v>0</v>
      </c>
      <c r="W1818">
        <v>0.29261482077562401</v>
      </c>
      <c r="X1818">
        <v>0.704072456322962</v>
      </c>
      <c r="Y1818">
        <v>23.696237805187</v>
      </c>
      <c r="Z1818">
        <v>0.306975110376564</v>
      </c>
      <c r="AA1818">
        <v>0.72610664078822296</v>
      </c>
      <c r="AB1818">
        <v>23.542335243349399</v>
      </c>
      <c r="AC1818">
        <v>0.27780950890804001</v>
      </c>
      <c r="AD1818">
        <v>0.68253123924728298</v>
      </c>
      <c r="AE1818">
        <v>23.579809945739999</v>
      </c>
      <c r="AF1818">
        <v>0.32549523997010099</v>
      </c>
      <c r="AG1818">
        <v>0.70473078222419605</v>
      </c>
      <c r="AH1818">
        <v>-23.505809370352299</v>
      </c>
      <c r="AI1818">
        <v>0.56157887380500204</v>
      </c>
      <c r="AJ1818">
        <v>0.78121606160956403</v>
      </c>
      <c r="AK1818">
        <v>1.38747279302884</v>
      </c>
    </row>
    <row r="1819" spans="1:37" x14ac:dyDescent="0.2">
      <c r="A1819" t="s">
        <v>6368</v>
      </c>
      <c r="B1819">
        <v>23699148</v>
      </c>
      <c r="C1819">
        <v>23699289</v>
      </c>
      <c r="D1819">
        <v>142</v>
      </c>
      <c r="E1819" t="s">
        <v>6447</v>
      </c>
      <c r="F1819">
        <v>1</v>
      </c>
      <c r="G1819" t="s">
        <v>6448</v>
      </c>
      <c r="H1819" t="s">
        <v>31000</v>
      </c>
      <c r="I1819">
        <v>13</v>
      </c>
      <c r="J1819">
        <v>23715152</v>
      </c>
      <c r="K1819">
        <v>23735387</v>
      </c>
      <c r="L1819">
        <v>20236</v>
      </c>
      <c r="M1819">
        <v>1</v>
      </c>
      <c r="N1819">
        <v>105370113</v>
      </c>
      <c r="O1819" t="s">
        <v>6445</v>
      </c>
      <c r="P1819">
        <v>-15863</v>
      </c>
      <c r="Q1819" t="s">
        <v>40</v>
      </c>
      <c r="R1819" t="s">
        <v>6446</v>
      </c>
      <c r="S1819" t="s">
        <v>32385</v>
      </c>
      <c r="T1819" t="s">
        <v>40</v>
      </c>
      <c r="U1819" t="s">
        <v>40</v>
      </c>
      <c r="V1819">
        <v>0</v>
      </c>
      <c r="W1819">
        <v>0.29261482077562401</v>
      </c>
      <c r="X1819">
        <v>0.704072456322962</v>
      </c>
      <c r="Y1819">
        <v>23.696237805187</v>
      </c>
      <c r="Z1819">
        <v>0.306975110376564</v>
      </c>
      <c r="AA1819">
        <v>0.72610664078822296</v>
      </c>
      <c r="AB1819">
        <v>23.542335243349399</v>
      </c>
      <c r="AC1819">
        <v>0.27780950890804001</v>
      </c>
      <c r="AD1819">
        <v>0.68253123924728298</v>
      </c>
      <c r="AE1819">
        <v>23.579809945739999</v>
      </c>
      <c r="AF1819">
        <v>0.32549523997010099</v>
      </c>
      <c r="AG1819">
        <v>0.70473078222419605</v>
      </c>
      <c r="AH1819">
        <v>-23.505809370352299</v>
      </c>
      <c r="AI1819">
        <v>0.56157887380500204</v>
      </c>
      <c r="AJ1819">
        <v>0.78121606160956403</v>
      </c>
      <c r="AK1819">
        <v>1.38747279302884</v>
      </c>
    </row>
    <row r="1820" spans="1:37" x14ac:dyDescent="0.2">
      <c r="A1820" t="s">
        <v>6368</v>
      </c>
      <c r="B1820">
        <v>23699289</v>
      </c>
      <c r="C1820">
        <v>23699430</v>
      </c>
      <c r="D1820">
        <v>142</v>
      </c>
      <c r="E1820" t="s">
        <v>6449</v>
      </c>
      <c r="F1820">
        <v>1</v>
      </c>
      <c r="G1820" t="s">
        <v>6450</v>
      </c>
      <c r="H1820" t="s">
        <v>31000</v>
      </c>
      <c r="I1820">
        <v>13</v>
      </c>
      <c r="J1820">
        <v>23715152</v>
      </c>
      <c r="K1820">
        <v>23735387</v>
      </c>
      <c r="L1820">
        <v>20236</v>
      </c>
      <c r="M1820">
        <v>1</v>
      </c>
      <c r="N1820">
        <v>105370113</v>
      </c>
      <c r="O1820" t="s">
        <v>6445</v>
      </c>
      <c r="P1820">
        <v>-15722</v>
      </c>
      <c r="Q1820" t="s">
        <v>40</v>
      </c>
      <c r="R1820" t="s">
        <v>6446</v>
      </c>
      <c r="S1820" t="s">
        <v>32385</v>
      </c>
      <c r="T1820" t="s">
        <v>40</v>
      </c>
      <c r="U1820" t="s">
        <v>40</v>
      </c>
      <c r="V1820">
        <v>0</v>
      </c>
      <c r="W1820">
        <v>0.29261482077562401</v>
      </c>
      <c r="X1820">
        <v>0.704072456322962</v>
      </c>
      <c r="Y1820">
        <v>23.696237805187</v>
      </c>
      <c r="Z1820">
        <v>0.306975110376564</v>
      </c>
      <c r="AA1820">
        <v>0.72610664078822296</v>
      </c>
      <c r="AB1820">
        <v>23.542335243349399</v>
      </c>
      <c r="AC1820">
        <v>0.27780950890804001</v>
      </c>
      <c r="AD1820">
        <v>0.68253123924728298</v>
      </c>
      <c r="AE1820">
        <v>23.579809945739999</v>
      </c>
      <c r="AF1820">
        <v>0.32549523997010099</v>
      </c>
      <c r="AG1820">
        <v>0.70473078222419605</v>
      </c>
      <c r="AH1820">
        <v>-23.505809370352299</v>
      </c>
      <c r="AI1820">
        <v>0.56157887380500204</v>
      </c>
      <c r="AJ1820">
        <v>0.78121606160956403</v>
      </c>
      <c r="AK1820">
        <v>1.38747279302884</v>
      </c>
    </row>
    <row r="1821" spans="1:37" x14ac:dyDescent="0.2">
      <c r="A1821" t="s">
        <v>6368</v>
      </c>
      <c r="B1821">
        <v>23841162</v>
      </c>
      <c r="C1821">
        <v>23841313</v>
      </c>
      <c r="D1821">
        <v>152</v>
      </c>
      <c r="E1821" t="s">
        <v>6451</v>
      </c>
      <c r="F1821">
        <v>1</v>
      </c>
      <c r="G1821" t="s">
        <v>6452</v>
      </c>
      <c r="H1821" t="s">
        <v>32386</v>
      </c>
      <c r="I1821">
        <v>13</v>
      </c>
      <c r="J1821">
        <v>23842270</v>
      </c>
      <c r="K1821">
        <v>23870195</v>
      </c>
      <c r="L1821">
        <v>27926</v>
      </c>
      <c r="M1821">
        <v>2</v>
      </c>
      <c r="N1821">
        <v>4285</v>
      </c>
      <c r="O1821" t="s">
        <v>6453</v>
      </c>
      <c r="P1821">
        <v>28882</v>
      </c>
      <c r="Q1821" t="s">
        <v>6454</v>
      </c>
      <c r="R1821" t="s">
        <v>6455</v>
      </c>
      <c r="S1821" t="s">
        <v>32387</v>
      </c>
      <c r="T1821">
        <v>0.506551998792793</v>
      </c>
      <c r="U1821">
        <v>0.78288571403930396</v>
      </c>
      <c r="V1821">
        <v>3.53932784457395</v>
      </c>
      <c r="W1821">
        <v>0.49709177864118298</v>
      </c>
      <c r="X1821">
        <v>0.78363289935355196</v>
      </c>
      <c r="Y1821">
        <v>-1.0294639900470499</v>
      </c>
      <c r="Z1821">
        <v>0.64127342146525201</v>
      </c>
      <c r="AA1821">
        <v>0.84521697243271998</v>
      </c>
      <c r="AB1821">
        <v>3.6350832561446098</v>
      </c>
      <c r="AC1821">
        <v>0.615069744472027</v>
      </c>
      <c r="AD1821">
        <v>0.87989882095915395</v>
      </c>
      <c r="AE1821">
        <v>0.124449430909238</v>
      </c>
      <c r="AF1821">
        <v>0.47948624871920598</v>
      </c>
      <c r="AG1821">
        <v>0.80674443595273604</v>
      </c>
      <c r="AH1821">
        <v>0.76840739278379799</v>
      </c>
      <c r="AI1821">
        <v>0.45687063064905098</v>
      </c>
      <c r="AJ1821">
        <v>0.78121606160956403</v>
      </c>
      <c r="AK1821">
        <v>-1.4215336057082899</v>
      </c>
    </row>
    <row r="1822" spans="1:37" x14ac:dyDescent="0.2">
      <c r="A1822" t="s">
        <v>6368</v>
      </c>
      <c r="B1822">
        <v>24373321</v>
      </c>
      <c r="C1822">
        <v>24373486</v>
      </c>
      <c r="D1822">
        <v>166</v>
      </c>
      <c r="E1822" t="s">
        <v>6456</v>
      </c>
      <c r="F1822">
        <v>5</v>
      </c>
      <c r="G1822" t="s">
        <v>6457</v>
      </c>
      <c r="H1822" t="s">
        <v>31000</v>
      </c>
      <c r="I1822">
        <v>13</v>
      </c>
      <c r="J1822">
        <v>24408157</v>
      </c>
      <c r="K1822">
        <v>24597660</v>
      </c>
      <c r="L1822">
        <v>189504</v>
      </c>
      <c r="M1822">
        <v>1</v>
      </c>
      <c r="N1822">
        <v>374491</v>
      </c>
      <c r="O1822" t="s">
        <v>6458</v>
      </c>
      <c r="P1822">
        <v>-34671</v>
      </c>
      <c r="Q1822" t="s">
        <v>40</v>
      </c>
      <c r="R1822" t="s">
        <v>6459</v>
      </c>
      <c r="S1822" t="s">
        <v>32388</v>
      </c>
      <c r="T1822">
        <v>0.32911398597860803</v>
      </c>
      <c r="U1822">
        <v>0.603102917160658</v>
      </c>
      <c r="V1822">
        <v>21.488018169673801</v>
      </c>
      <c r="W1822" t="s">
        <v>40</v>
      </c>
      <c r="X1822" t="s">
        <v>40</v>
      </c>
      <c r="Y1822">
        <v>0</v>
      </c>
      <c r="Z1822">
        <v>0.48464167878831399</v>
      </c>
      <c r="AA1822">
        <v>0.84435025072159198</v>
      </c>
      <c r="AB1822">
        <v>20.524544511671198</v>
      </c>
      <c r="AC1822">
        <v>0.45677901822897599</v>
      </c>
      <c r="AD1822">
        <v>0.82872126865393902</v>
      </c>
      <c r="AE1822">
        <v>20.562019192565</v>
      </c>
      <c r="AF1822">
        <v>0.16793847098801201</v>
      </c>
      <c r="AG1822">
        <v>0.68151250837662902</v>
      </c>
      <c r="AH1822">
        <v>21.488018169673801</v>
      </c>
      <c r="AI1822">
        <v>0.52399907623471598</v>
      </c>
      <c r="AJ1822">
        <v>0.78121606160956403</v>
      </c>
      <c r="AK1822">
        <v>-20.417629381329199</v>
      </c>
    </row>
    <row r="1823" spans="1:37" x14ac:dyDescent="0.2">
      <c r="A1823" t="s">
        <v>6368</v>
      </c>
      <c r="B1823">
        <v>24560528</v>
      </c>
      <c r="C1823">
        <v>24560729</v>
      </c>
      <c r="D1823">
        <v>202</v>
      </c>
      <c r="E1823" t="s">
        <v>6460</v>
      </c>
      <c r="F1823">
        <v>4</v>
      </c>
      <c r="G1823" t="s">
        <v>6461</v>
      </c>
      <c r="H1823" t="s">
        <v>32389</v>
      </c>
      <c r="I1823">
        <v>13</v>
      </c>
      <c r="J1823">
        <v>24566873</v>
      </c>
      <c r="K1823">
        <v>24597676</v>
      </c>
      <c r="L1823">
        <v>30804</v>
      </c>
      <c r="M1823">
        <v>1</v>
      </c>
      <c r="N1823">
        <v>374491</v>
      </c>
      <c r="O1823" t="s">
        <v>6462</v>
      </c>
      <c r="P1823">
        <v>-6144</v>
      </c>
      <c r="Q1823" t="s">
        <v>40</v>
      </c>
      <c r="R1823" t="s">
        <v>6459</v>
      </c>
      <c r="S1823" t="s">
        <v>32388</v>
      </c>
      <c r="T1823">
        <v>0.32911398597860803</v>
      </c>
      <c r="U1823">
        <v>0.603102917160658</v>
      </c>
      <c r="V1823">
        <v>25.1883610425296</v>
      </c>
      <c r="W1823">
        <v>0.123414495547065</v>
      </c>
      <c r="X1823">
        <v>0.704072456322962</v>
      </c>
      <c r="Y1823">
        <v>25.818470455128001</v>
      </c>
      <c r="Z1823">
        <v>0.306975110376564</v>
      </c>
      <c r="AA1823">
        <v>0.72610664078822296</v>
      </c>
      <c r="AB1823">
        <v>24.780995775372901</v>
      </c>
      <c r="AC1823">
        <v>0.27780950890804001</v>
      </c>
      <c r="AD1823">
        <v>0.68253123924728298</v>
      </c>
      <c r="AE1823">
        <v>24.818470479508299</v>
      </c>
      <c r="AF1823">
        <v>0.61410715005536498</v>
      </c>
      <c r="AG1823">
        <v>0.80674443595273604</v>
      </c>
      <c r="AH1823">
        <v>2.0883519799231398</v>
      </c>
      <c r="AI1823">
        <v>3.6185182304427702E-2</v>
      </c>
      <c r="AJ1823">
        <v>0.78121606160956403</v>
      </c>
      <c r="AK1823">
        <v>25.818470455128001</v>
      </c>
    </row>
    <row r="1824" spans="1:37" x14ac:dyDescent="0.2">
      <c r="A1824" t="s">
        <v>6368</v>
      </c>
      <c r="B1824">
        <v>24560729</v>
      </c>
      <c r="C1824">
        <v>24560930</v>
      </c>
      <c r="D1824">
        <v>202</v>
      </c>
      <c r="E1824" t="s">
        <v>6463</v>
      </c>
      <c r="F1824">
        <v>12</v>
      </c>
      <c r="G1824" t="s">
        <v>6464</v>
      </c>
      <c r="H1824" t="s">
        <v>32389</v>
      </c>
      <c r="I1824">
        <v>13</v>
      </c>
      <c r="J1824">
        <v>24566873</v>
      </c>
      <c r="K1824">
        <v>24597676</v>
      </c>
      <c r="L1824">
        <v>30804</v>
      </c>
      <c r="M1824">
        <v>1</v>
      </c>
      <c r="N1824">
        <v>374491</v>
      </c>
      <c r="O1824" t="s">
        <v>6462</v>
      </c>
      <c r="P1824">
        <v>-5943</v>
      </c>
      <c r="Q1824" t="s">
        <v>40</v>
      </c>
      <c r="R1824" t="s">
        <v>6459</v>
      </c>
      <c r="S1824" t="s">
        <v>32388</v>
      </c>
      <c r="T1824">
        <v>0.32911398597860803</v>
      </c>
      <c r="U1824">
        <v>0.603102917160658</v>
      </c>
      <c r="V1824">
        <v>25.1883610425296</v>
      </c>
      <c r="W1824">
        <v>0.123414495547065</v>
      </c>
      <c r="X1824">
        <v>0.704072456322962</v>
      </c>
      <c r="Y1824">
        <v>25.818470455128001</v>
      </c>
      <c r="Z1824">
        <v>0.306975110376564</v>
      </c>
      <c r="AA1824">
        <v>0.72610664078822296</v>
      </c>
      <c r="AB1824">
        <v>24.780995775372901</v>
      </c>
      <c r="AC1824">
        <v>0.27780950890804001</v>
      </c>
      <c r="AD1824">
        <v>0.68253123924728298</v>
      </c>
      <c r="AE1824">
        <v>24.818470479508299</v>
      </c>
      <c r="AF1824">
        <v>0.61410715005536498</v>
      </c>
      <c r="AG1824">
        <v>0.80674443595273604</v>
      </c>
      <c r="AH1824">
        <v>2.0883519799231398</v>
      </c>
      <c r="AI1824">
        <v>3.6185182304427702E-2</v>
      </c>
      <c r="AJ1824">
        <v>0.78121606160956403</v>
      </c>
      <c r="AK1824">
        <v>25.818470455128001</v>
      </c>
    </row>
    <row r="1825" spans="1:37" x14ac:dyDescent="0.2">
      <c r="A1825" t="s">
        <v>6368</v>
      </c>
      <c r="B1825">
        <v>25018311</v>
      </c>
      <c r="C1825">
        <v>25018453</v>
      </c>
      <c r="D1825">
        <v>143</v>
      </c>
      <c r="E1825" t="s">
        <v>6465</v>
      </c>
      <c r="F1825">
        <v>14</v>
      </c>
      <c r="G1825" t="s">
        <v>6466</v>
      </c>
      <c r="H1825" t="s">
        <v>31000</v>
      </c>
      <c r="I1825">
        <v>13</v>
      </c>
      <c r="J1825">
        <v>24924673</v>
      </c>
      <c r="K1825">
        <v>24968520</v>
      </c>
      <c r="L1825">
        <v>43848</v>
      </c>
      <c r="M1825">
        <v>2</v>
      </c>
      <c r="N1825">
        <v>646405</v>
      </c>
      <c r="O1825" t="s">
        <v>6467</v>
      </c>
      <c r="P1825">
        <v>-49791</v>
      </c>
      <c r="Q1825" t="s">
        <v>40</v>
      </c>
      <c r="R1825" t="s">
        <v>6468</v>
      </c>
      <c r="S1825" t="s">
        <v>32390</v>
      </c>
      <c r="T1825">
        <v>0.35387198439864398</v>
      </c>
      <c r="U1825">
        <v>0.603102917160658</v>
      </c>
      <c r="V1825">
        <v>-22.643072560358</v>
      </c>
      <c r="W1825">
        <v>0.123414495547065</v>
      </c>
      <c r="X1825">
        <v>0.704072456322962</v>
      </c>
      <c r="Y1825">
        <v>23.9651144472253</v>
      </c>
      <c r="Z1825">
        <v>0.69013698642955401</v>
      </c>
      <c r="AA1825">
        <v>0.84521697243271998</v>
      </c>
      <c r="AB1825">
        <v>-0.55727746318921001</v>
      </c>
      <c r="AC1825">
        <v>0.27780950890804001</v>
      </c>
      <c r="AD1825">
        <v>0.68253123924728298</v>
      </c>
      <c r="AE1825">
        <v>22.965114535321302</v>
      </c>
      <c r="AF1825">
        <v>0.32549523997010099</v>
      </c>
      <c r="AG1825">
        <v>0.70473078222419605</v>
      </c>
      <c r="AH1825">
        <v>-22.891113963150801</v>
      </c>
      <c r="AI1825">
        <v>3.6185182304427702E-2</v>
      </c>
      <c r="AJ1825">
        <v>0.78121606160956403</v>
      </c>
      <c r="AK1825">
        <v>23.9651144472253</v>
      </c>
    </row>
    <row r="1826" spans="1:37" x14ac:dyDescent="0.2">
      <c r="A1826" t="s">
        <v>6368</v>
      </c>
      <c r="B1826">
        <v>25018453</v>
      </c>
      <c r="C1826">
        <v>25018595</v>
      </c>
      <c r="D1826">
        <v>143</v>
      </c>
      <c r="E1826" t="s">
        <v>6469</v>
      </c>
      <c r="F1826">
        <v>11</v>
      </c>
      <c r="G1826" t="s">
        <v>6470</v>
      </c>
      <c r="H1826" t="s">
        <v>31000</v>
      </c>
      <c r="I1826">
        <v>13</v>
      </c>
      <c r="J1826">
        <v>24924673</v>
      </c>
      <c r="K1826">
        <v>24968520</v>
      </c>
      <c r="L1826">
        <v>43848</v>
      </c>
      <c r="M1826">
        <v>2</v>
      </c>
      <c r="N1826">
        <v>646405</v>
      </c>
      <c r="O1826" t="s">
        <v>6467</v>
      </c>
      <c r="P1826">
        <v>-49933</v>
      </c>
      <c r="Q1826" t="s">
        <v>40</v>
      </c>
      <c r="R1826" t="s">
        <v>6468</v>
      </c>
      <c r="S1826" t="s">
        <v>32390</v>
      </c>
      <c r="T1826">
        <v>0.35387198439864398</v>
      </c>
      <c r="U1826">
        <v>0.603102917160658</v>
      </c>
      <c r="V1826">
        <v>-22.643072560358</v>
      </c>
      <c r="W1826">
        <v>0.123414495547065</v>
      </c>
      <c r="X1826">
        <v>0.704072456322962</v>
      </c>
      <c r="Y1826">
        <v>23.9651144472253</v>
      </c>
      <c r="Z1826">
        <v>0.69013698642955401</v>
      </c>
      <c r="AA1826">
        <v>0.84521697243271998</v>
      </c>
      <c r="AB1826">
        <v>-0.55727746318921001</v>
      </c>
      <c r="AC1826">
        <v>0.27780950890804001</v>
      </c>
      <c r="AD1826">
        <v>0.68253123924728298</v>
      </c>
      <c r="AE1826">
        <v>22.965114535321302</v>
      </c>
      <c r="AF1826">
        <v>0.32549523997010099</v>
      </c>
      <c r="AG1826">
        <v>0.70473078222419605</v>
      </c>
      <c r="AH1826">
        <v>-22.891113963150801</v>
      </c>
      <c r="AI1826">
        <v>3.6185182304427702E-2</v>
      </c>
      <c r="AJ1826">
        <v>0.78121606160956403</v>
      </c>
      <c r="AK1826">
        <v>23.9651144472253</v>
      </c>
    </row>
    <row r="1827" spans="1:37" x14ac:dyDescent="0.2">
      <c r="A1827" t="s">
        <v>6368</v>
      </c>
      <c r="B1827">
        <v>25672254</v>
      </c>
      <c r="C1827">
        <v>25672543</v>
      </c>
      <c r="D1827">
        <v>290</v>
      </c>
      <c r="E1827" t="s">
        <v>6471</v>
      </c>
      <c r="F1827">
        <v>1</v>
      </c>
      <c r="G1827" t="s">
        <v>6472</v>
      </c>
      <c r="H1827" t="s">
        <v>32391</v>
      </c>
      <c r="I1827">
        <v>13</v>
      </c>
      <c r="J1827">
        <v>25567133</v>
      </c>
      <c r="K1827">
        <v>25927283</v>
      </c>
      <c r="L1827">
        <v>360151</v>
      </c>
      <c r="M1827">
        <v>1</v>
      </c>
      <c r="N1827">
        <v>51761</v>
      </c>
      <c r="O1827" t="s">
        <v>6473</v>
      </c>
      <c r="P1827">
        <v>105121</v>
      </c>
      <c r="Q1827" t="s">
        <v>6474</v>
      </c>
      <c r="R1827" t="s">
        <v>6475</v>
      </c>
      <c r="S1827" t="s">
        <v>32392</v>
      </c>
      <c r="T1827">
        <v>0.583211159830616</v>
      </c>
      <c r="U1827">
        <v>0.81360520874211995</v>
      </c>
      <c r="V1827">
        <v>0.88403426520567496</v>
      </c>
      <c r="W1827">
        <v>0.73420570613580904</v>
      </c>
      <c r="X1827">
        <v>0.95159051474143896</v>
      </c>
      <c r="Y1827">
        <v>-3.06536893925176E-2</v>
      </c>
      <c r="Z1827">
        <v>0.693404429441695</v>
      </c>
      <c r="AA1827">
        <v>0.84521697243271998</v>
      </c>
      <c r="AB1827">
        <v>0.832865897694684</v>
      </c>
      <c r="AC1827">
        <v>0.615069744472027</v>
      </c>
      <c r="AD1827">
        <v>0.87989882095915395</v>
      </c>
      <c r="AE1827">
        <v>-0.40564381823902601</v>
      </c>
      <c r="AF1827">
        <v>0.52568734144070195</v>
      </c>
      <c r="AG1827">
        <v>0.80674443595273604</v>
      </c>
      <c r="AH1827">
        <v>0.462958780963731</v>
      </c>
      <c r="AI1827">
        <v>0.84178376985732795</v>
      </c>
      <c r="AJ1827">
        <v>0.95896800690842199</v>
      </c>
      <c r="AK1827">
        <v>0.31353136830538297</v>
      </c>
    </row>
    <row r="1828" spans="1:37" x14ac:dyDescent="0.2">
      <c r="A1828" t="s">
        <v>6368</v>
      </c>
      <c r="B1828">
        <v>25834688</v>
      </c>
      <c r="C1828">
        <v>25834754</v>
      </c>
      <c r="D1828">
        <v>67</v>
      </c>
      <c r="E1828" t="s">
        <v>6476</v>
      </c>
      <c r="F1828">
        <v>0</v>
      </c>
      <c r="G1828" t="s">
        <v>6477</v>
      </c>
      <c r="H1828" t="s">
        <v>32393</v>
      </c>
      <c r="I1828">
        <v>13</v>
      </c>
      <c r="J1828">
        <v>25827936</v>
      </c>
      <c r="K1828">
        <v>25842653</v>
      </c>
      <c r="L1828">
        <v>14718</v>
      </c>
      <c r="M1828">
        <v>1</v>
      </c>
      <c r="N1828">
        <v>51761</v>
      </c>
      <c r="O1828" t="s">
        <v>6478</v>
      </c>
      <c r="P1828">
        <v>6752</v>
      </c>
      <c r="Q1828" t="s">
        <v>6474</v>
      </c>
      <c r="R1828" t="s">
        <v>6475</v>
      </c>
      <c r="S1828" t="s">
        <v>32392</v>
      </c>
      <c r="T1828">
        <v>1</v>
      </c>
      <c r="U1828">
        <v>1</v>
      </c>
      <c r="V1828">
        <v>-0.38894869510264002</v>
      </c>
      <c r="W1828">
        <v>6.2825850358688304E-2</v>
      </c>
      <c r="X1828">
        <v>0.704072456322962</v>
      </c>
      <c r="Y1828">
        <v>-25.444909282944899</v>
      </c>
      <c r="Z1828">
        <v>0.79590556428138504</v>
      </c>
      <c r="AA1828">
        <v>0.927284221282906</v>
      </c>
      <c r="AB1828">
        <v>-0.70024609250667702</v>
      </c>
      <c r="AC1828">
        <v>5.2459583805477703E-2</v>
      </c>
      <c r="AD1828">
        <v>0.57684129297949804</v>
      </c>
      <c r="AE1828">
        <v>-2.0209878077804002</v>
      </c>
      <c r="AF1828">
        <v>0.78096665068996296</v>
      </c>
      <c r="AG1828">
        <v>0.89109926080456503</v>
      </c>
      <c r="AH1828">
        <v>3.9155952275787297E-2</v>
      </c>
      <c r="AI1828">
        <v>0.123911202140572</v>
      </c>
      <c r="AJ1828">
        <v>0.78121606160956403</v>
      </c>
      <c r="AK1828">
        <v>-25.068856273407999</v>
      </c>
    </row>
    <row r="1829" spans="1:37" x14ac:dyDescent="0.2">
      <c r="A1829" t="s">
        <v>6368</v>
      </c>
      <c r="B1829">
        <v>28092295</v>
      </c>
      <c r="C1829">
        <v>28092446</v>
      </c>
      <c r="D1829">
        <v>152</v>
      </c>
      <c r="E1829" t="s">
        <v>6479</v>
      </c>
      <c r="F1829">
        <v>1</v>
      </c>
      <c r="G1829" t="s">
        <v>6480</v>
      </c>
      <c r="H1829" t="s">
        <v>32394</v>
      </c>
      <c r="I1829">
        <v>13</v>
      </c>
      <c r="J1829">
        <v>28003274</v>
      </c>
      <c r="K1829">
        <v>28100576</v>
      </c>
      <c r="L1829">
        <v>97303</v>
      </c>
      <c r="M1829">
        <v>2</v>
      </c>
      <c r="N1829">
        <v>2322</v>
      </c>
      <c r="O1829" t="s">
        <v>6481</v>
      </c>
      <c r="P1829">
        <v>8130</v>
      </c>
      <c r="Q1829" t="s">
        <v>6482</v>
      </c>
      <c r="R1829" t="s">
        <v>6483</v>
      </c>
      <c r="S1829" t="s">
        <v>32395</v>
      </c>
      <c r="T1829">
        <v>0.506551998792793</v>
      </c>
      <c r="U1829">
        <v>0.78288571403930396</v>
      </c>
      <c r="V1829">
        <v>5.1563912241807204</v>
      </c>
      <c r="W1829">
        <v>0.38920677604595899</v>
      </c>
      <c r="X1829">
        <v>0.704072456322962</v>
      </c>
      <c r="Y1829">
        <v>-24.9806547775298</v>
      </c>
      <c r="Z1829">
        <v>0.93459220503170903</v>
      </c>
      <c r="AA1829">
        <v>0.99919698600769702</v>
      </c>
      <c r="AB1829">
        <v>4.1929171348647198</v>
      </c>
      <c r="AC1829">
        <v>0.92091778829119397</v>
      </c>
      <c r="AD1829">
        <v>0.94068432309766403</v>
      </c>
      <c r="AE1829">
        <v>-4.5773422933241097</v>
      </c>
      <c r="AF1829">
        <v>0.205398459628826</v>
      </c>
      <c r="AG1829">
        <v>0.68151250837662902</v>
      </c>
      <c r="AH1829">
        <v>6.0860007190804604</v>
      </c>
      <c r="AI1829">
        <v>0.24456414000292601</v>
      </c>
      <c r="AJ1829">
        <v>0.78121606160956403</v>
      </c>
      <c r="AK1829">
        <v>-24.208437972176199</v>
      </c>
    </row>
    <row r="1830" spans="1:37" x14ac:dyDescent="0.2">
      <c r="A1830" t="s">
        <v>6368</v>
      </c>
      <c r="B1830">
        <v>28100583</v>
      </c>
      <c r="C1830">
        <v>28100761</v>
      </c>
      <c r="D1830">
        <v>179</v>
      </c>
      <c r="E1830" t="s">
        <v>6484</v>
      </c>
      <c r="F1830">
        <v>15</v>
      </c>
      <c r="G1830" t="s">
        <v>6485</v>
      </c>
      <c r="H1830" t="s">
        <v>30987</v>
      </c>
      <c r="I1830">
        <v>13</v>
      </c>
      <c r="J1830">
        <v>28003614</v>
      </c>
      <c r="K1830">
        <v>28100592</v>
      </c>
      <c r="L1830">
        <v>96979</v>
      </c>
      <c r="M1830">
        <v>2</v>
      </c>
      <c r="N1830">
        <v>2322</v>
      </c>
      <c r="O1830" t="s">
        <v>6486</v>
      </c>
      <c r="P1830">
        <v>0</v>
      </c>
      <c r="Q1830" t="s">
        <v>6482</v>
      </c>
      <c r="R1830" t="s">
        <v>6483</v>
      </c>
      <c r="S1830" t="s">
        <v>32395</v>
      </c>
      <c r="T1830">
        <v>0.506551998792793</v>
      </c>
      <c r="U1830">
        <v>0.78288571403930396</v>
      </c>
      <c r="V1830">
        <v>4.7669882551446703</v>
      </c>
      <c r="W1830">
        <v>0.94067867906597702</v>
      </c>
      <c r="X1830">
        <v>0.95159051474143896</v>
      </c>
      <c r="Y1830">
        <v>-0.51199272592470502</v>
      </c>
      <c r="Z1830">
        <v>0.43777911271820902</v>
      </c>
      <c r="AA1830">
        <v>0.84435025072159198</v>
      </c>
      <c r="AB1830">
        <v>4.4627958086608901</v>
      </c>
      <c r="AC1830">
        <v>0.85112879757875803</v>
      </c>
      <c r="AD1830">
        <v>0.94068432309766403</v>
      </c>
      <c r="AE1830">
        <v>-1.41901331134849</v>
      </c>
      <c r="AF1830">
        <v>0.68260490708937005</v>
      </c>
      <c r="AG1830">
        <v>0.83811790161578203</v>
      </c>
      <c r="AH1830">
        <v>1.69464774478411</v>
      </c>
      <c r="AI1830">
        <v>0.69444917998461897</v>
      </c>
      <c r="AJ1830">
        <v>0.862196742697804</v>
      </c>
      <c r="AK1830">
        <v>0.30217252576778603</v>
      </c>
    </row>
    <row r="1831" spans="1:37" x14ac:dyDescent="0.2">
      <c r="A1831" t="s">
        <v>6368</v>
      </c>
      <c r="B1831">
        <v>28100761</v>
      </c>
      <c r="C1831">
        <v>28100939</v>
      </c>
      <c r="D1831">
        <v>179</v>
      </c>
      <c r="E1831" t="s">
        <v>6487</v>
      </c>
      <c r="F1831">
        <v>21</v>
      </c>
      <c r="G1831" t="s">
        <v>6488</v>
      </c>
      <c r="H1831" t="s">
        <v>30987</v>
      </c>
      <c r="I1831">
        <v>13</v>
      </c>
      <c r="J1831">
        <v>28003614</v>
      </c>
      <c r="K1831">
        <v>28100592</v>
      </c>
      <c r="L1831">
        <v>96979</v>
      </c>
      <c r="M1831">
        <v>2</v>
      </c>
      <c r="N1831">
        <v>2322</v>
      </c>
      <c r="O1831" t="s">
        <v>6486</v>
      </c>
      <c r="P1831">
        <v>-169</v>
      </c>
      <c r="Q1831" t="s">
        <v>6482</v>
      </c>
      <c r="R1831" t="s">
        <v>6483</v>
      </c>
      <c r="S1831" t="s">
        <v>32395</v>
      </c>
      <c r="T1831">
        <v>0.506551998792793</v>
      </c>
      <c r="U1831">
        <v>0.78288571403930396</v>
      </c>
      <c r="V1831">
        <v>4.8689355346891103</v>
      </c>
      <c r="W1831">
        <v>0.90129300205075202</v>
      </c>
      <c r="X1831">
        <v>0.95159051474143896</v>
      </c>
      <c r="Y1831">
        <v>-0.44191184581124199</v>
      </c>
      <c r="Z1831">
        <v>0.43777911271820902</v>
      </c>
      <c r="AA1831">
        <v>0.84435025072159198</v>
      </c>
      <c r="AB1831">
        <v>4.5908462231219804</v>
      </c>
      <c r="AC1831">
        <v>0.87571881649376604</v>
      </c>
      <c r="AD1831">
        <v>0.94068432309766403</v>
      </c>
      <c r="AE1831">
        <v>-1.35908987827479</v>
      </c>
      <c r="AF1831">
        <v>0.70676954854459395</v>
      </c>
      <c r="AG1831">
        <v>0.85225920482806805</v>
      </c>
      <c r="AH1831">
        <v>1.63472431251714</v>
      </c>
      <c r="AI1831">
        <v>0.67042866055193195</v>
      </c>
      <c r="AJ1831">
        <v>0.84166368640718703</v>
      </c>
      <c r="AK1831">
        <v>0.37591290480051398</v>
      </c>
    </row>
    <row r="1832" spans="1:37" x14ac:dyDescent="0.2">
      <c r="A1832" t="s">
        <v>6368</v>
      </c>
      <c r="B1832">
        <v>30641897</v>
      </c>
      <c r="C1832">
        <v>30641956</v>
      </c>
      <c r="D1832">
        <v>60</v>
      </c>
      <c r="E1832" t="s">
        <v>6489</v>
      </c>
      <c r="F1832">
        <v>2</v>
      </c>
      <c r="G1832" t="s">
        <v>6490</v>
      </c>
      <c r="H1832" t="s">
        <v>32396</v>
      </c>
      <c r="I1832">
        <v>13</v>
      </c>
      <c r="J1832">
        <v>30617937</v>
      </c>
      <c r="K1832">
        <v>30660770</v>
      </c>
      <c r="L1832">
        <v>42834</v>
      </c>
      <c r="M1832">
        <v>1</v>
      </c>
      <c r="N1832">
        <v>10208</v>
      </c>
      <c r="O1832" t="s">
        <v>6491</v>
      </c>
      <c r="P1832">
        <v>23960</v>
      </c>
      <c r="Q1832" t="s">
        <v>6492</v>
      </c>
      <c r="R1832" t="s">
        <v>6493</v>
      </c>
      <c r="S1832" t="s">
        <v>32397</v>
      </c>
      <c r="T1832" t="s">
        <v>40</v>
      </c>
      <c r="U1832" t="s">
        <v>40</v>
      </c>
      <c r="V1832">
        <v>0</v>
      </c>
      <c r="W1832">
        <v>0.89107655920673101</v>
      </c>
      <c r="X1832">
        <v>0.95159051474143896</v>
      </c>
      <c r="Y1832">
        <v>0.45185105698234201</v>
      </c>
      <c r="Z1832">
        <v>0.306975110376564</v>
      </c>
      <c r="AA1832">
        <v>0.72610664078822296</v>
      </c>
      <c r="AB1832">
        <v>23.678447266942499</v>
      </c>
      <c r="AC1832">
        <v>0.75388744886274095</v>
      </c>
      <c r="AD1832">
        <v>0.87989882095915395</v>
      </c>
      <c r="AE1832">
        <v>-0.54814884433137301</v>
      </c>
      <c r="AF1832">
        <v>0.32549523997010099</v>
      </c>
      <c r="AG1832">
        <v>0.70473078222419605</v>
      </c>
      <c r="AH1832">
        <v>-23.641921393672799</v>
      </c>
      <c r="AI1832">
        <v>0.56157887380500204</v>
      </c>
      <c r="AJ1832">
        <v>0.78121606160956403</v>
      </c>
      <c r="AK1832">
        <v>1.32060641219679</v>
      </c>
    </row>
    <row r="1833" spans="1:37" x14ac:dyDescent="0.2">
      <c r="A1833" t="s">
        <v>6368</v>
      </c>
      <c r="B1833">
        <v>30761018</v>
      </c>
      <c r="C1833">
        <v>30761173</v>
      </c>
      <c r="D1833">
        <v>156</v>
      </c>
      <c r="E1833" t="s">
        <v>6494</v>
      </c>
      <c r="F1833">
        <v>3</v>
      </c>
      <c r="G1833" t="s">
        <v>6495</v>
      </c>
      <c r="H1833" t="s">
        <v>32398</v>
      </c>
      <c r="I1833">
        <v>13</v>
      </c>
      <c r="J1833">
        <v>30742336</v>
      </c>
      <c r="K1833">
        <v>30744396</v>
      </c>
      <c r="L1833">
        <v>2061</v>
      </c>
      <c r="M1833">
        <v>1</v>
      </c>
      <c r="N1833">
        <v>241</v>
      </c>
      <c r="O1833" t="s">
        <v>6496</v>
      </c>
      <c r="P1833">
        <v>18682</v>
      </c>
      <c r="Q1833" t="s">
        <v>6497</v>
      </c>
      <c r="R1833" t="s">
        <v>6498</v>
      </c>
      <c r="S1833" t="s">
        <v>32399</v>
      </c>
      <c r="T1833">
        <v>1</v>
      </c>
      <c r="U1833">
        <v>1</v>
      </c>
      <c r="V1833">
        <v>-2.0487144504900998</v>
      </c>
      <c r="W1833">
        <v>0.94541066367716797</v>
      </c>
      <c r="X1833">
        <v>0.95159051474143896</v>
      </c>
      <c r="Y1833">
        <v>-1.8434693694467299</v>
      </c>
      <c r="Z1833">
        <v>0.65379035313853895</v>
      </c>
      <c r="AA1833">
        <v>0.84521697243271998</v>
      </c>
      <c r="AB1833">
        <v>-3.01218813629507</v>
      </c>
      <c r="AC1833">
        <v>0.71753805159658501</v>
      </c>
      <c r="AD1833">
        <v>0.87989882095915395</v>
      </c>
      <c r="AE1833">
        <v>-2.84346893127681</v>
      </c>
      <c r="AF1833">
        <v>0.64997455747578503</v>
      </c>
      <c r="AG1833">
        <v>0.80674443595273604</v>
      </c>
      <c r="AH1833">
        <v>-1.11910387924378</v>
      </c>
      <c r="AI1833">
        <v>0.59609816080359102</v>
      </c>
      <c r="AJ1833">
        <v>0.78121606160956403</v>
      </c>
      <c r="AK1833">
        <v>-0.97471400358726801</v>
      </c>
    </row>
    <row r="1834" spans="1:37" x14ac:dyDescent="0.2">
      <c r="A1834" t="s">
        <v>6368</v>
      </c>
      <c r="B1834">
        <v>30761173</v>
      </c>
      <c r="C1834">
        <v>30761328</v>
      </c>
      <c r="D1834">
        <v>156</v>
      </c>
      <c r="E1834" t="s">
        <v>6499</v>
      </c>
      <c r="F1834">
        <v>1</v>
      </c>
      <c r="G1834" t="s">
        <v>6500</v>
      </c>
      <c r="H1834" t="s">
        <v>32398</v>
      </c>
      <c r="I1834">
        <v>13</v>
      </c>
      <c r="J1834">
        <v>30742336</v>
      </c>
      <c r="K1834">
        <v>30744396</v>
      </c>
      <c r="L1834">
        <v>2061</v>
      </c>
      <c r="M1834">
        <v>1</v>
      </c>
      <c r="N1834">
        <v>241</v>
      </c>
      <c r="O1834" t="s">
        <v>6496</v>
      </c>
      <c r="P1834">
        <v>18837</v>
      </c>
      <c r="Q1834" t="s">
        <v>6497</v>
      </c>
      <c r="R1834" t="s">
        <v>6498</v>
      </c>
      <c r="S1834" t="s">
        <v>32399</v>
      </c>
      <c r="T1834">
        <v>1</v>
      </c>
      <c r="U1834">
        <v>1</v>
      </c>
      <c r="V1834">
        <v>-2.0487144504900998</v>
      </c>
      <c r="W1834">
        <v>0.94541066367716797</v>
      </c>
      <c r="X1834">
        <v>0.95159051474143896</v>
      </c>
      <c r="Y1834">
        <v>-1.8434693694467299</v>
      </c>
      <c r="Z1834">
        <v>0.65379035313853895</v>
      </c>
      <c r="AA1834">
        <v>0.84521697243271998</v>
      </c>
      <c r="AB1834">
        <v>-3.01218813629507</v>
      </c>
      <c r="AC1834">
        <v>0.71753805159658501</v>
      </c>
      <c r="AD1834">
        <v>0.87989882095915395</v>
      </c>
      <c r="AE1834">
        <v>-2.84346893127681</v>
      </c>
      <c r="AF1834">
        <v>0.64997455747578503</v>
      </c>
      <c r="AG1834">
        <v>0.80674443595273604</v>
      </c>
      <c r="AH1834">
        <v>-1.11910387924378</v>
      </c>
      <c r="AI1834">
        <v>0.59609816080359102</v>
      </c>
      <c r="AJ1834">
        <v>0.78121606160956403</v>
      </c>
      <c r="AK1834">
        <v>-0.97471400358726801</v>
      </c>
    </row>
    <row r="1835" spans="1:37" x14ac:dyDescent="0.2">
      <c r="A1835" t="s">
        <v>6368</v>
      </c>
      <c r="B1835">
        <v>30761459</v>
      </c>
      <c r="C1835">
        <v>30761704</v>
      </c>
      <c r="D1835">
        <v>246</v>
      </c>
      <c r="E1835" t="s">
        <v>6501</v>
      </c>
      <c r="F1835">
        <v>2</v>
      </c>
      <c r="G1835" t="s">
        <v>6502</v>
      </c>
      <c r="H1835" t="s">
        <v>32398</v>
      </c>
      <c r="I1835">
        <v>13</v>
      </c>
      <c r="J1835">
        <v>30742336</v>
      </c>
      <c r="K1835">
        <v>30744396</v>
      </c>
      <c r="L1835">
        <v>2061</v>
      </c>
      <c r="M1835">
        <v>1</v>
      </c>
      <c r="N1835">
        <v>241</v>
      </c>
      <c r="O1835" t="s">
        <v>6496</v>
      </c>
      <c r="P1835">
        <v>19123</v>
      </c>
      <c r="Q1835" t="s">
        <v>6497</v>
      </c>
      <c r="R1835" t="s">
        <v>6498</v>
      </c>
      <c r="S1835" t="s">
        <v>32399</v>
      </c>
      <c r="T1835">
        <v>1</v>
      </c>
      <c r="U1835">
        <v>1</v>
      </c>
      <c r="V1835">
        <v>-2.0487144504900998</v>
      </c>
      <c r="W1835">
        <v>0.94541066367716797</v>
      </c>
      <c r="X1835">
        <v>0.95159051474143896</v>
      </c>
      <c r="Y1835">
        <v>-1.8434693694467299</v>
      </c>
      <c r="Z1835">
        <v>0.65379035313853895</v>
      </c>
      <c r="AA1835">
        <v>0.84521697243271998</v>
      </c>
      <c r="AB1835">
        <v>-3.01218813629507</v>
      </c>
      <c r="AC1835">
        <v>0.71753805159658501</v>
      </c>
      <c r="AD1835">
        <v>0.87989882095915395</v>
      </c>
      <c r="AE1835">
        <v>-2.84346893127681</v>
      </c>
      <c r="AF1835">
        <v>0.64997455747578503</v>
      </c>
      <c r="AG1835">
        <v>0.80674443595273604</v>
      </c>
      <c r="AH1835">
        <v>-1.11910387924378</v>
      </c>
      <c r="AI1835">
        <v>0.59609816080359102</v>
      </c>
      <c r="AJ1835">
        <v>0.78121606160956403</v>
      </c>
      <c r="AK1835">
        <v>-0.97471400358726801</v>
      </c>
    </row>
    <row r="1836" spans="1:37" x14ac:dyDescent="0.2">
      <c r="A1836" t="s">
        <v>6368</v>
      </c>
      <c r="B1836">
        <v>31596262</v>
      </c>
      <c r="C1836">
        <v>31596413</v>
      </c>
      <c r="D1836">
        <v>152</v>
      </c>
      <c r="E1836" t="s">
        <v>6503</v>
      </c>
      <c r="F1836">
        <v>2</v>
      </c>
      <c r="G1836" t="s">
        <v>6504</v>
      </c>
      <c r="H1836" t="s">
        <v>31000</v>
      </c>
      <c r="I1836">
        <v>13</v>
      </c>
      <c r="J1836">
        <v>31739526</v>
      </c>
      <c r="K1836">
        <v>31803389</v>
      </c>
      <c r="L1836">
        <v>63864</v>
      </c>
      <c r="M1836">
        <v>1</v>
      </c>
      <c r="N1836">
        <v>122042</v>
      </c>
      <c r="O1836" t="s">
        <v>6505</v>
      </c>
      <c r="P1836">
        <v>-143113</v>
      </c>
      <c r="Q1836" t="s">
        <v>6506</v>
      </c>
      <c r="R1836" t="s">
        <v>6507</v>
      </c>
      <c r="S1836" t="s">
        <v>32400</v>
      </c>
      <c r="T1836">
        <v>0.17308923567461099</v>
      </c>
      <c r="U1836">
        <v>0.603102917160658</v>
      </c>
      <c r="V1836">
        <v>-25.456545416254301</v>
      </c>
      <c r="W1836">
        <v>0.20525741147413201</v>
      </c>
      <c r="X1836">
        <v>0.704072456322962</v>
      </c>
      <c r="Y1836">
        <v>-25.3253008859601</v>
      </c>
      <c r="Z1836">
        <v>5.50355599158565E-2</v>
      </c>
      <c r="AA1836">
        <v>0.72610664078822296</v>
      </c>
      <c r="AB1836">
        <v>-25.456545416254301</v>
      </c>
      <c r="AC1836">
        <v>7.0489011448141195E-2</v>
      </c>
      <c r="AD1836">
        <v>0.57684129297949804</v>
      </c>
      <c r="AE1836">
        <v>-25.3253008859601</v>
      </c>
      <c r="AF1836">
        <v>0.32549523997010099</v>
      </c>
      <c r="AG1836">
        <v>0.70473078222419605</v>
      </c>
      <c r="AH1836">
        <v>-24.526934772493899</v>
      </c>
      <c r="AI1836">
        <v>0.35038410267202102</v>
      </c>
      <c r="AJ1836">
        <v>0.78121606160956403</v>
      </c>
      <c r="AK1836">
        <v>-24.4565454475865</v>
      </c>
    </row>
    <row r="1837" spans="1:37" x14ac:dyDescent="0.2">
      <c r="A1837" t="s">
        <v>6368</v>
      </c>
      <c r="B1837">
        <v>31721172</v>
      </c>
      <c r="C1837">
        <v>31721320</v>
      </c>
      <c r="D1837">
        <v>149</v>
      </c>
      <c r="E1837" t="s">
        <v>6508</v>
      </c>
      <c r="F1837">
        <v>1</v>
      </c>
      <c r="G1837" t="s">
        <v>6509</v>
      </c>
      <c r="H1837" t="s">
        <v>31000</v>
      </c>
      <c r="I1837">
        <v>13</v>
      </c>
      <c r="J1837">
        <v>31739526</v>
      </c>
      <c r="K1837">
        <v>31803389</v>
      </c>
      <c r="L1837">
        <v>63864</v>
      </c>
      <c r="M1837">
        <v>1</v>
      </c>
      <c r="N1837">
        <v>122042</v>
      </c>
      <c r="O1837" t="s">
        <v>6505</v>
      </c>
      <c r="P1837">
        <v>-18206</v>
      </c>
      <c r="Q1837" t="s">
        <v>6506</v>
      </c>
      <c r="R1837" t="s">
        <v>6507</v>
      </c>
      <c r="S1837" t="s">
        <v>32400</v>
      </c>
      <c r="T1837">
        <v>0.152084254673993</v>
      </c>
      <c r="U1837">
        <v>0.603102917160658</v>
      </c>
      <c r="V1837">
        <v>23.493608611422399</v>
      </c>
      <c r="W1837">
        <v>0.38920677604595899</v>
      </c>
      <c r="X1837">
        <v>0.704072456322962</v>
      </c>
      <c r="Y1837">
        <v>-22.6587268569467</v>
      </c>
      <c r="Z1837">
        <v>0.203350924423461</v>
      </c>
      <c r="AA1837">
        <v>0.72610664078822296</v>
      </c>
      <c r="AB1837">
        <v>23.018773630033898</v>
      </c>
      <c r="AC1837">
        <v>0.92091778829119397</v>
      </c>
      <c r="AD1837">
        <v>0.94068432309766403</v>
      </c>
      <c r="AE1837">
        <v>-0.49009158611637099</v>
      </c>
      <c r="AF1837">
        <v>0.22065000948199101</v>
      </c>
      <c r="AG1837">
        <v>0.68151250837662902</v>
      </c>
      <c r="AH1837">
        <v>2.3107158265776602</v>
      </c>
      <c r="AI1837">
        <v>0.24456414000292601</v>
      </c>
      <c r="AJ1837">
        <v>0.78121606160956403</v>
      </c>
      <c r="AK1837">
        <v>-22.911858439175798</v>
      </c>
    </row>
    <row r="1838" spans="1:37" x14ac:dyDescent="0.2">
      <c r="A1838" t="s">
        <v>6368</v>
      </c>
      <c r="B1838">
        <v>31721401</v>
      </c>
      <c r="C1838">
        <v>31721553</v>
      </c>
      <c r="D1838">
        <v>153</v>
      </c>
      <c r="E1838" t="s">
        <v>6510</v>
      </c>
      <c r="F1838">
        <v>0</v>
      </c>
      <c r="G1838" t="s">
        <v>6511</v>
      </c>
      <c r="H1838" t="s">
        <v>31000</v>
      </c>
      <c r="I1838">
        <v>13</v>
      </c>
      <c r="J1838">
        <v>31739526</v>
      </c>
      <c r="K1838">
        <v>31803389</v>
      </c>
      <c r="L1838">
        <v>63864</v>
      </c>
      <c r="M1838">
        <v>1</v>
      </c>
      <c r="N1838">
        <v>122042</v>
      </c>
      <c r="O1838" t="s">
        <v>6505</v>
      </c>
      <c r="P1838">
        <v>-17973</v>
      </c>
      <c r="Q1838" t="s">
        <v>6506</v>
      </c>
      <c r="R1838" t="s">
        <v>6507</v>
      </c>
      <c r="S1838" t="s">
        <v>32400</v>
      </c>
      <c r="T1838">
        <v>0.152084254673993</v>
      </c>
      <c r="U1838">
        <v>0.603102917160658</v>
      </c>
      <c r="V1838">
        <v>25.188199545051599</v>
      </c>
      <c r="W1838">
        <v>0.38920677604595899</v>
      </c>
      <c r="X1838">
        <v>0.704072456322962</v>
      </c>
      <c r="Y1838">
        <v>-24.243689212414299</v>
      </c>
      <c r="Z1838">
        <v>0.203350924423461</v>
      </c>
      <c r="AA1838">
        <v>0.72610664078822296</v>
      </c>
      <c r="AB1838">
        <v>24.847353783030599</v>
      </c>
      <c r="AC1838">
        <v>0.92091778829119397</v>
      </c>
      <c r="AD1838">
        <v>0.94068432309766403</v>
      </c>
      <c r="AE1838">
        <v>-6.7489595484225506E-2</v>
      </c>
      <c r="AF1838">
        <v>0.22065000948199101</v>
      </c>
      <c r="AG1838">
        <v>0.68151250837662902</v>
      </c>
      <c r="AH1838">
        <v>1.8898300089578599</v>
      </c>
      <c r="AI1838">
        <v>0.24456414000292601</v>
      </c>
      <c r="AJ1838">
        <v>0.78121606160956403</v>
      </c>
      <c r="AK1838">
        <v>-24.740438582790599</v>
      </c>
    </row>
    <row r="1839" spans="1:37" x14ac:dyDescent="0.2">
      <c r="A1839" t="s">
        <v>6368</v>
      </c>
      <c r="B1839">
        <v>32168180</v>
      </c>
      <c r="C1839">
        <v>32168331</v>
      </c>
      <c r="D1839">
        <v>152</v>
      </c>
      <c r="E1839" t="s">
        <v>6512</v>
      </c>
      <c r="F1839">
        <v>0</v>
      </c>
      <c r="G1839" t="s">
        <v>6513</v>
      </c>
      <c r="H1839" t="s">
        <v>32401</v>
      </c>
      <c r="I1839">
        <v>13</v>
      </c>
      <c r="J1839">
        <v>32254148</v>
      </c>
      <c r="K1839">
        <v>32262466</v>
      </c>
      <c r="L1839">
        <v>8319</v>
      </c>
      <c r="M1839">
        <v>1</v>
      </c>
      <c r="N1839">
        <v>10129</v>
      </c>
      <c r="O1839" t="s">
        <v>6514</v>
      </c>
      <c r="P1839">
        <v>-85817</v>
      </c>
      <c r="Q1839" t="s">
        <v>6515</v>
      </c>
      <c r="R1839" t="s">
        <v>6516</v>
      </c>
      <c r="S1839" t="s">
        <v>32402</v>
      </c>
      <c r="T1839">
        <v>0.55903231478719295</v>
      </c>
      <c r="U1839">
        <v>0.81214233890638399</v>
      </c>
      <c r="V1839">
        <v>1.0409890220824501E-2</v>
      </c>
      <c r="W1839">
        <v>0.29426139971640702</v>
      </c>
      <c r="X1839">
        <v>0.704072456322962</v>
      </c>
      <c r="Y1839">
        <v>-1.34709375604616</v>
      </c>
      <c r="Z1839">
        <v>0.65727515237696998</v>
      </c>
      <c r="AA1839">
        <v>0.84521697243271998</v>
      </c>
      <c r="AB1839">
        <v>1.14595223266119E-2</v>
      </c>
      <c r="AC1839">
        <v>8.4361193382200203E-2</v>
      </c>
      <c r="AD1839">
        <v>0.66176827944785899</v>
      </c>
      <c r="AE1839">
        <v>-1.78787707702073</v>
      </c>
      <c r="AF1839">
        <v>0.57469859887738495</v>
      </c>
      <c r="AG1839">
        <v>0.80674443595273604</v>
      </c>
      <c r="AH1839">
        <v>4.4285488113781097E-3</v>
      </c>
      <c r="AI1839">
        <v>0.64553451367598202</v>
      </c>
      <c r="AJ1839">
        <v>0.82002337464554198</v>
      </c>
      <c r="AK1839">
        <v>-0.68466297644004404</v>
      </c>
    </row>
    <row r="1840" spans="1:37" x14ac:dyDescent="0.2">
      <c r="A1840" t="s">
        <v>6368</v>
      </c>
      <c r="B1840">
        <v>34054827</v>
      </c>
      <c r="C1840">
        <v>34055000</v>
      </c>
      <c r="D1840">
        <v>174</v>
      </c>
      <c r="E1840" t="s">
        <v>6517</v>
      </c>
      <c r="F1840">
        <v>2</v>
      </c>
      <c r="G1840" t="s">
        <v>6518</v>
      </c>
      <c r="H1840" t="s">
        <v>31000</v>
      </c>
      <c r="I1840">
        <v>13</v>
      </c>
      <c r="J1840">
        <v>33830752</v>
      </c>
      <c r="K1840">
        <v>33966425</v>
      </c>
      <c r="L1840">
        <v>135674</v>
      </c>
      <c r="M1840">
        <v>1</v>
      </c>
      <c r="N1840">
        <v>5983</v>
      </c>
      <c r="O1840" t="s">
        <v>6519</v>
      </c>
      <c r="P1840">
        <v>224075</v>
      </c>
      <c r="Q1840" t="s">
        <v>6520</v>
      </c>
      <c r="R1840" t="s">
        <v>6521</v>
      </c>
      <c r="S1840" t="s">
        <v>32403</v>
      </c>
      <c r="T1840">
        <v>0.32911398597860803</v>
      </c>
      <c r="U1840">
        <v>0.603102917160658</v>
      </c>
      <c r="V1840">
        <v>24.360254195579099</v>
      </c>
      <c r="W1840">
        <v>0.38920677604595899</v>
      </c>
      <c r="X1840">
        <v>0.704072456322962</v>
      </c>
      <c r="Y1840">
        <v>-24.158620344457901</v>
      </c>
      <c r="Z1840">
        <v>0.48464167878831399</v>
      </c>
      <c r="AA1840">
        <v>0.84435025072159198</v>
      </c>
      <c r="AB1840">
        <v>23.396780135244299</v>
      </c>
      <c r="AC1840">
        <v>0.21073619169722799</v>
      </c>
      <c r="AD1840">
        <v>0.68253123924728298</v>
      </c>
      <c r="AE1840">
        <v>-24.158620344457901</v>
      </c>
      <c r="AF1840">
        <v>0.16793847098801201</v>
      </c>
      <c r="AG1840">
        <v>0.68151250837662902</v>
      </c>
      <c r="AH1840">
        <v>24.360254195579099</v>
      </c>
      <c r="AI1840">
        <v>0.52399907623471598</v>
      </c>
      <c r="AJ1840">
        <v>0.78121606160956403</v>
      </c>
      <c r="AK1840">
        <v>-23.289864941376202</v>
      </c>
    </row>
    <row r="1841" spans="1:37" x14ac:dyDescent="0.2">
      <c r="A1841" t="s">
        <v>6368</v>
      </c>
      <c r="B1841">
        <v>34055000</v>
      </c>
      <c r="C1841">
        <v>34055173</v>
      </c>
      <c r="D1841">
        <v>174</v>
      </c>
      <c r="E1841" t="s">
        <v>6522</v>
      </c>
      <c r="F1841">
        <v>2</v>
      </c>
      <c r="G1841" t="s">
        <v>6523</v>
      </c>
      <c r="H1841" t="s">
        <v>31000</v>
      </c>
      <c r="I1841">
        <v>13</v>
      </c>
      <c r="J1841">
        <v>33830752</v>
      </c>
      <c r="K1841">
        <v>33966425</v>
      </c>
      <c r="L1841">
        <v>135674</v>
      </c>
      <c r="M1841">
        <v>1</v>
      </c>
      <c r="N1841">
        <v>5983</v>
      </c>
      <c r="O1841" t="s">
        <v>6519</v>
      </c>
      <c r="P1841">
        <v>224248</v>
      </c>
      <c r="Q1841" t="s">
        <v>6520</v>
      </c>
      <c r="R1841" t="s">
        <v>6521</v>
      </c>
      <c r="S1841" t="s">
        <v>32403</v>
      </c>
      <c r="T1841">
        <v>0.32911398597860803</v>
      </c>
      <c r="U1841">
        <v>0.603102917160658</v>
      </c>
      <c r="V1841">
        <v>24.360254195579099</v>
      </c>
      <c r="W1841">
        <v>0.38920677604595899</v>
      </c>
      <c r="X1841">
        <v>0.704072456322962</v>
      </c>
      <c r="Y1841">
        <v>-24.158620344457901</v>
      </c>
      <c r="Z1841">
        <v>0.48464167878831399</v>
      </c>
      <c r="AA1841">
        <v>0.84435025072159198</v>
      </c>
      <c r="AB1841">
        <v>23.396780135244299</v>
      </c>
      <c r="AC1841">
        <v>0.21073619169722799</v>
      </c>
      <c r="AD1841">
        <v>0.68253123924728298</v>
      </c>
      <c r="AE1841">
        <v>-24.158620344457901</v>
      </c>
      <c r="AF1841">
        <v>0.16793847098801201</v>
      </c>
      <c r="AG1841">
        <v>0.68151250837662902</v>
      </c>
      <c r="AH1841">
        <v>24.360254195579099</v>
      </c>
      <c r="AI1841">
        <v>0.52399907623471598</v>
      </c>
      <c r="AJ1841">
        <v>0.78121606160956403</v>
      </c>
      <c r="AK1841">
        <v>-23.289864941376202</v>
      </c>
    </row>
    <row r="1842" spans="1:37" x14ac:dyDescent="0.2">
      <c r="A1842" t="s">
        <v>6368</v>
      </c>
      <c r="B1842">
        <v>34055173</v>
      </c>
      <c r="C1842">
        <v>34055346</v>
      </c>
      <c r="D1842">
        <v>174</v>
      </c>
      <c r="E1842" t="s">
        <v>6524</v>
      </c>
      <c r="F1842">
        <v>2</v>
      </c>
      <c r="G1842" t="s">
        <v>6525</v>
      </c>
      <c r="H1842" t="s">
        <v>31000</v>
      </c>
      <c r="I1842">
        <v>13</v>
      </c>
      <c r="J1842">
        <v>33830752</v>
      </c>
      <c r="K1842">
        <v>33966425</v>
      </c>
      <c r="L1842">
        <v>135674</v>
      </c>
      <c r="M1842">
        <v>1</v>
      </c>
      <c r="N1842">
        <v>5983</v>
      </c>
      <c r="O1842" t="s">
        <v>6519</v>
      </c>
      <c r="P1842">
        <v>224421</v>
      </c>
      <c r="Q1842" t="s">
        <v>6520</v>
      </c>
      <c r="R1842" t="s">
        <v>6521</v>
      </c>
      <c r="S1842" t="s">
        <v>32403</v>
      </c>
      <c r="T1842">
        <v>0.32911398597860803</v>
      </c>
      <c r="U1842">
        <v>0.603102917160658</v>
      </c>
      <c r="V1842">
        <v>24.097219803143201</v>
      </c>
      <c r="W1842">
        <v>0.38920677604595899</v>
      </c>
      <c r="X1842">
        <v>0.704072456322962</v>
      </c>
      <c r="Y1842">
        <v>-23.895585954031699</v>
      </c>
      <c r="Z1842">
        <v>0.48464167878831399</v>
      </c>
      <c r="AA1842">
        <v>0.84435025072159198</v>
      </c>
      <c r="AB1842">
        <v>23.133745755536498</v>
      </c>
      <c r="AC1842">
        <v>0.21073619169722799</v>
      </c>
      <c r="AD1842">
        <v>0.68253123924728298</v>
      </c>
      <c r="AE1842">
        <v>-23.895585954031699</v>
      </c>
      <c r="AF1842">
        <v>0.16793847098801201</v>
      </c>
      <c r="AG1842">
        <v>0.68151250837662902</v>
      </c>
      <c r="AH1842">
        <v>24.097219803143201</v>
      </c>
      <c r="AI1842">
        <v>0.52399907623471598</v>
      </c>
      <c r="AJ1842">
        <v>0.78121606160956403</v>
      </c>
      <c r="AK1842">
        <v>-23.0268305636781</v>
      </c>
    </row>
    <row r="1843" spans="1:37" x14ac:dyDescent="0.2">
      <c r="A1843" t="s">
        <v>6368</v>
      </c>
      <c r="B1843">
        <v>34485363</v>
      </c>
      <c r="C1843">
        <v>34485527</v>
      </c>
      <c r="D1843">
        <v>165</v>
      </c>
      <c r="E1843" t="s">
        <v>6526</v>
      </c>
      <c r="F1843">
        <v>2</v>
      </c>
      <c r="G1843" t="s">
        <v>6527</v>
      </c>
      <c r="H1843" t="s">
        <v>32404</v>
      </c>
      <c r="I1843">
        <v>13</v>
      </c>
      <c r="J1843">
        <v>34533846</v>
      </c>
      <c r="K1843">
        <v>34534350</v>
      </c>
      <c r="L1843">
        <v>505</v>
      </c>
      <c r="M1843">
        <v>2</v>
      </c>
      <c r="N1843">
        <v>100874179</v>
      </c>
      <c r="O1843" t="s">
        <v>6528</v>
      </c>
      <c r="P1843">
        <v>48823</v>
      </c>
      <c r="Q1843" t="s">
        <v>6529</v>
      </c>
      <c r="R1843" t="s">
        <v>6530</v>
      </c>
      <c r="S1843" t="s">
        <v>32405</v>
      </c>
      <c r="T1843">
        <v>0.17400643125666701</v>
      </c>
      <c r="U1843">
        <v>0.603102917160658</v>
      </c>
      <c r="V1843">
        <v>0.39810160582610099</v>
      </c>
      <c r="W1843">
        <v>0.21074065713408599</v>
      </c>
      <c r="X1843">
        <v>0.704072456322962</v>
      </c>
      <c r="Y1843">
        <v>-1.04824894703732</v>
      </c>
      <c r="Z1843">
        <v>0.52052262880377098</v>
      </c>
      <c r="AA1843">
        <v>0.84521697243271998</v>
      </c>
      <c r="AB1843">
        <v>6.5916331224144795E-2</v>
      </c>
      <c r="AC1843">
        <v>0.286562722543379</v>
      </c>
      <c r="AD1843">
        <v>0.68253123924728298</v>
      </c>
      <c r="AE1843">
        <v>-0.79047503542429898</v>
      </c>
      <c r="AF1843">
        <v>0.101355798086174</v>
      </c>
      <c r="AG1843">
        <v>0.68151250837662902</v>
      </c>
      <c r="AH1843">
        <v>0.57159264436536406</v>
      </c>
      <c r="AI1843">
        <v>0.24314598389578901</v>
      </c>
      <c r="AJ1843">
        <v>0.78121606160956403</v>
      </c>
      <c r="AK1843">
        <v>-0.81710577008211405</v>
      </c>
    </row>
    <row r="1844" spans="1:37" x14ac:dyDescent="0.2">
      <c r="A1844" t="s">
        <v>6368</v>
      </c>
      <c r="B1844">
        <v>34485527</v>
      </c>
      <c r="C1844">
        <v>34485691</v>
      </c>
      <c r="D1844">
        <v>165</v>
      </c>
      <c r="E1844" t="s">
        <v>6531</v>
      </c>
      <c r="F1844">
        <v>3</v>
      </c>
      <c r="G1844" t="s">
        <v>6532</v>
      </c>
      <c r="H1844" t="s">
        <v>32404</v>
      </c>
      <c r="I1844">
        <v>13</v>
      </c>
      <c r="J1844">
        <v>34533846</v>
      </c>
      <c r="K1844">
        <v>34534350</v>
      </c>
      <c r="L1844">
        <v>505</v>
      </c>
      <c r="M1844">
        <v>2</v>
      </c>
      <c r="N1844">
        <v>100874179</v>
      </c>
      <c r="O1844" t="s">
        <v>6528</v>
      </c>
      <c r="P1844">
        <v>48659</v>
      </c>
      <c r="Q1844" t="s">
        <v>6529</v>
      </c>
      <c r="R1844" t="s">
        <v>6530</v>
      </c>
      <c r="S1844" t="s">
        <v>32405</v>
      </c>
      <c r="T1844">
        <v>0.192444052597847</v>
      </c>
      <c r="U1844">
        <v>0.603102917160658</v>
      </c>
      <c r="V1844">
        <v>0.27213201524547498</v>
      </c>
      <c r="W1844">
        <v>0.23222629521281399</v>
      </c>
      <c r="X1844">
        <v>0.704072456322962</v>
      </c>
      <c r="Y1844">
        <v>-0.94402973189484296</v>
      </c>
      <c r="Z1844">
        <v>0.54300762133719005</v>
      </c>
      <c r="AA1844">
        <v>0.84521697243271998</v>
      </c>
      <c r="AB1844">
        <v>-1.41409009834068E-2</v>
      </c>
      <c r="AC1844">
        <v>0.333764935775828</v>
      </c>
      <c r="AD1844">
        <v>0.70991029200084499</v>
      </c>
      <c r="AE1844">
        <v>-0.68625582028182297</v>
      </c>
      <c r="AF1844">
        <v>0.120750161821328</v>
      </c>
      <c r="AG1844">
        <v>0.68151250837662902</v>
      </c>
      <c r="AH1844">
        <v>0.44562305378473799</v>
      </c>
      <c r="AI1844">
        <v>0.25739195449000501</v>
      </c>
      <c r="AJ1844">
        <v>0.78121606160956403</v>
      </c>
      <c r="AK1844">
        <v>-0.75098632397444898</v>
      </c>
    </row>
    <row r="1845" spans="1:37" x14ac:dyDescent="0.2">
      <c r="A1845" t="s">
        <v>6368</v>
      </c>
      <c r="B1845">
        <v>34485691</v>
      </c>
      <c r="C1845">
        <v>34485855</v>
      </c>
      <c r="D1845">
        <v>165</v>
      </c>
      <c r="E1845" t="s">
        <v>6533</v>
      </c>
      <c r="F1845">
        <v>4</v>
      </c>
      <c r="G1845" t="s">
        <v>6534</v>
      </c>
      <c r="H1845" t="s">
        <v>32404</v>
      </c>
      <c r="I1845">
        <v>13</v>
      </c>
      <c r="J1845">
        <v>34533846</v>
      </c>
      <c r="K1845">
        <v>34534350</v>
      </c>
      <c r="L1845">
        <v>505</v>
      </c>
      <c r="M1845">
        <v>2</v>
      </c>
      <c r="N1845">
        <v>100874179</v>
      </c>
      <c r="O1845" t="s">
        <v>6528</v>
      </c>
      <c r="P1845">
        <v>48495</v>
      </c>
      <c r="Q1845" t="s">
        <v>6529</v>
      </c>
      <c r="R1845" t="s">
        <v>6530</v>
      </c>
      <c r="S1845" t="s">
        <v>32405</v>
      </c>
      <c r="T1845">
        <v>0.192444052597847</v>
      </c>
      <c r="U1845">
        <v>0.603102917160658</v>
      </c>
      <c r="V1845">
        <v>0.27213201524547498</v>
      </c>
      <c r="W1845">
        <v>0.23222629521281399</v>
      </c>
      <c r="X1845">
        <v>0.704072456322962</v>
      </c>
      <c r="Y1845">
        <v>-0.94402973189484296</v>
      </c>
      <c r="Z1845">
        <v>0.54300762133719005</v>
      </c>
      <c r="AA1845">
        <v>0.84521697243271998</v>
      </c>
      <c r="AB1845">
        <v>-1.41409009834068E-2</v>
      </c>
      <c r="AC1845">
        <v>0.333764935775828</v>
      </c>
      <c r="AD1845">
        <v>0.70991029200084499</v>
      </c>
      <c r="AE1845">
        <v>-0.68625582028182297</v>
      </c>
      <c r="AF1845">
        <v>0.120750161821328</v>
      </c>
      <c r="AG1845">
        <v>0.68151250837662902</v>
      </c>
      <c r="AH1845">
        <v>0.44562305378473799</v>
      </c>
      <c r="AI1845">
        <v>0.25739195449000501</v>
      </c>
      <c r="AJ1845">
        <v>0.78121606160956403</v>
      </c>
      <c r="AK1845">
        <v>-0.75098632397444898</v>
      </c>
    </row>
    <row r="1846" spans="1:37" x14ac:dyDescent="0.2">
      <c r="A1846" t="s">
        <v>6368</v>
      </c>
      <c r="B1846">
        <v>35998664</v>
      </c>
      <c r="C1846">
        <v>35998806</v>
      </c>
      <c r="D1846">
        <v>143</v>
      </c>
      <c r="E1846" t="s">
        <v>6535</v>
      </c>
      <c r="F1846">
        <v>1</v>
      </c>
      <c r="G1846" t="s">
        <v>6536</v>
      </c>
      <c r="H1846" t="s">
        <v>32406</v>
      </c>
      <c r="I1846">
        <v>13</v>
      </c>
      <c r="J1846">
        <v>35771341</v>
      </c>
      <c r="K1846">
        <v>36131306</v>
      </c>
      <c r="L1846">
        <v>359966</v>
      </c>
      <c r="M1846">
        <v>2</v>
      </c>
      <c r="N1846">
        <v>9201</v>
      </c>
      <c r="O1846" t="s">
        <v>6537</v>
      </c>
      <c r="P1846">
        <v>132500</v>
      </c>
      <c r="Q1846" t="s">
        <v>6538</v>
      </c>
      <c r="R1846" t="s">
        <v>6539</v>
      </c>
      <c r="S1846" t="s">
        <v>32407</v>
      </c>
      <c r="T1846">
        <v>0.509465398933029</v>
      </c>
      <c r="U1846">
        <v>0.78683098603356005</v>
      </c>
      <c r="V1846">
        <v>-0.85278173392913204</v>
      </c>
      <c r="W1846">
        <v>0.311493195877318</v>
      </c>
      <c r="X1846">
        <v>0.704072456322962</v>
      </c>
      <c r="Y1846">
        <v>-1.95412992450377</v>
      </c>
      <c r="Z1846">
        <v>0.28264345939806601</v>
      </c>
      <c r="AA1846">
        <v>0.72610664078822296</v>
      </c>
      <c r="AB1846">
        <v>-1.1875012305791099</v>
      </c>
      <c r="AC1846">
        <v>0.36190599954189301</v>
      </c>
      <c r="AD1846">
        <v>0.76129432582941803</v>
      </c>
      <c r="AE1846">
        <v>-1.0376858892628</v>
      </c>
      <c r="AF1846">
        <v>0.84675589481412195</v>
      </c>
      <c r="AG1846">
        <v>0.95077236936560094</v>
      </c>
      <c r="AH1846">
        <v>-0.288363542301593</v>
      </c>
      <c r="AI1846">
        <v>0.36501215707259999</v>
      </c>
      <c r="AJ1846">
        <v>0.78121606160956403</v>
      </c>
      <c r="AK1846">
        <v>-1.7558467185217099</v>
      </c>
    </row>
    <row r="1847" spans="1:37" x14ac:dyDescent="0.2">
      <c r="A1847" t="s">
        <v>6368</v>
      </c>
      <c r="B1847">
        <v>36047384</v>
      </c>
      <c r="C1847">
        <v>36047535</v>
      </c>
      <c r="D1847">
        <v>152</v>
      </c>
      <c r="E1847" t="s">
        <v>6540</v>
      </c>
      <c r="F1847">
        <v>0</v>
      </c>
      <c r="G1847" t="s">
        <v>6541</v>
      </c>
      <c r="H1847" t="s">
        <v>32406</v>
      </c>
      <c r="I1847">
        <v>13</v>
      </c>
      <c r="J1847">
        <v>35771341</v>
      </c>
      <c r="K1847">
        <v>36131306</v>
      </c>
      <c r="L1847">
        <v>359966</v>
      </c>
      <c r="M1847">
        <v>2</v>
      </c>
      <c r="N1847">
        <v>9201</v>
      </c>
      <c r="O1847" t="s">
        <v>6537</v>
      </c>
      <c r="P1847">
        <v>83771</v>
      </c>
      <c r="Q1847" t="s">
        <v>6538</v>
      </c>
      <c r="R1847" t="s">
        <v>6539</v>
      </c>
      <c r="S1847" t="s">
        <v>32407</v>
      </c>
      <c r="T1847">
        <v>0.17308923567461099</v>
      </c>
      <c r="U1847">
        <v>0.603102917160658</v>
      </c>
      <c r="V1847">
        <v>-24.434600907664699</v>
      </c>
      <c r="W1847">
        <v>0.123414495547065</v>
      </c>
      <c r="X1847">
        <v>0.704072456322962</v>
      </c>
      <c r="Y1847">
        <v>24.012934684950999</v>
      </c>
      <c r="Z1847">
        <v>0.50730577232210405</v>
      </c>
      <c r="AA1847">
        <v>0.84521697243271998</v>
      </c>
      <c r="AB1847">
        <v>-1.84041143265785</v>
      </c>
      <c r="AC1847">
        <v>0.114586611961368</v>
      </c>
      <c r="AD1847">
        <v>0.68253123924728298</v>
      </c>
      <c r="AE1847">
        <v>24.181725601048999</v>
      </c>
      <c r="AF1847">
        <v>0.15203231574161999</v>
      </c>
      <c r="AG1847">
        <v>0.68151250837662902</v>
      </c>
      <c r="AH1847">
        <v>-24.107725023595499</v>
      </c>
      <c r="AI1847">
        <v>0.414159359489496</v>
      </c>
      <c r="AJ1847">
        <v>0.78121606160956403</v>
      </c>
      <c r="AK1847">
        <v>0.824503727729201</v>
      </c>
    </row>
    <row r="1848" spans="1:37" x14ac:dyDescent="0.2">
      <c r="A1848" t="s">
        <v>6368</v>
      </c>
      <c r="B1848">
        <v>36836497</v>
      </c>
      <c r="C1848">
        <v>36836641</v>
      </c>
      <c r="D1848">
        <v>145</v>
      </c>
      <c r="E1848" t="s">
        <v>6542</v>
      </c>
      <c r="F1848">
        <v>0</v>
      </c>
      <c r="G1848" t="s">
        <v>6543</v>
      </c>
      <c r="H1848" t="s">
        <v>31000</v>
      </c>
      <c r="I1848">
        <v>13</v>
      </c>
      <c r="J1848">
        <v>36825426</v>
      </c>
      <c r="K1848">
        <v>36829097</v>
      </c>
      <c r="L1848">
        <v>3672</v>
      </c>
      <c r="M1848">
        <v>1</v>
      </c>
      <c r="N1848">
        <v>5994</v>
      </c>
      <c r="O1848" t="s">
        <v>6544</v>
      </c>
      <c r="P1848">
        <v>11071</v>
      </c>
      <c r="Q1848" t="s">
        <v>6545</v>
      </c>
      <c r="R1848" t="s">
        <v>6546</v>
      </c>
      <c r="S1848" t="s">
        <v>32408</v>
      </c>
      <c r="T1848">
        <v>0.97213403838398904</v>
      </c>
      <c r="U1848">
        <v>1</v>
      </c>
      <c r="V1848">
        <v>1.93001533385794</v>
      </c>
      <c r="W1848">
        <v>0.94541066367716797</v>
      </c>
      <c r="X1848">
        <v>0.95159051474143896</v>
      </c>
      <c r="Y1848">
        <v>-0.70694049274005699</v>
      </c>
      <c r="Z1848">
        <v>0.93459220503170903</v>
      </c>
      <c r="AA1848">
        <v>0.99919698600769702</v>
      </c>
      <c r="AB1848">
        <v>1.55733549206997</v>
      </c>
      <c r="AC1848">
        <v>0.92091778829119397</v>
      </c>
      <c r="AD1848">
        <v>0.94068432309766403</v>
      </c>
      <c r="AE1848">
        <v>-1.0798200580250901</v>
      </c>
      <c r="AF1848">
        <v>0.98343762640780896</v>
      </c>
      <c r="AG1848">
        <v>1</v>
      </c>
      <c r="AH1848">
        <v>1.3554544421921</v>
      </c>
      <c r="AI1848">
        <v>0.95029317176085903</v>
      </c>
      <c r="AJ1848">
        <v>0.98621344597861504</v>
      </c>
      <c r="AK1848">
        <v>-0.18930185410059</v>
      </c>
    </row>
    <row r="1849" spans="1:37" x14ac:dyDescent="0.2">
      <c r="A1849" t="s">
        <v>6368</v>
      </c>
      <c r="B1849">
        <v>36836641</v>
      </c>
      <c r="C1849">
        <v>36836785</v>
      </c>
      <c r="D1849">
        <v>145</v>
      </c>
      <c r="E1849" t="s">
        <v>6547</v>
      </c>
      <c r="F1849">
        <v>1</v>
      </c>
      <c r="G1849" t="s">
        <v>6548</v>
      </c>
      <c r="H1849" t="s">
        <v>31000</v>
      </c>
      <c r="I1849">
        <v>13</v>
      </c>
      <c r="J1849">
        <v>36825426</v>
      </c>
      <c r="K1849">
        <v>36829097</v>
      </c>
      <c r="L1849">
        <v>3672</v>
      </c>
      <c r="M1849">
        <v>1</v>
      </c>
      <c r="N1849">
        <v>5994</v>
      </c>
      <c r="O1849" t="s">
        <v>6544</v>
      </c>
      <c r="P1849">
        <v>11215</v>
      </c>
      <c r="Q1849" t="s">
        <v>6545</v>
      </c>
      <c r="R1849" t="s">
        <v>6546</v>
      </c>
      <c r="S1849" t="s">
        <v>32408</v>
      </c>
      <c r="T1849">
        <v>0.97213403838398904</v>
      </c>
      <c r="U1849">
        <v>1</v>
      </c>
      <c r="V1849">
        <v>1.93001533385794</v>
      </c>
      <c r="W1849">
        <v>0.94541066367716797</v>
      </c>
      <c r="X1849">
        <v>0.95159051474143896</v>
      </c>
      <c r="Y1849">
        <v>-0.70694049274005699</v>
      </c>
      <c r="Z1849">
        <v>0.93459220503170903</v>
      </c>
      <c r="AA1849">
        <v>0.99919698600769702</v>
      </c>
      <c r="AB1849">
        <v>1.55733549206997</v>
      </c>
      <c r="AC1849">
        <v>0.92091778829119397</v>
      </c>
      <c r="AD1849">
        <v>0.94068432309766403</v>
      </c>
      <c r="AE1849">
        <v>-1.0798200580250901</v>
      </c>
      <c r="AF1849">
        <v>0.98343762640780896</v>
      </c>
      <c r="AG1849">
        <v>1</v>
      </c>
      <c r="AH1849">
        <v>1.3554544421921</v>
      </c>
      <c r="AI1849">
        <v>0.95029317176085903</v>
      </c>
      <c r="AJ1849">
        <v>0.98621344597861504</v>
      </c>
      <c r="AK1849">
        <v>-0.18930185410059</v>
      </c>
    </row>
    <row r="1850" spans="1:37" x14ac:dyDescent="0.2">
      <c r="A1850" t="s">
        <v>6368</v>
      </c>
      <c r="B1850">
        <v>36836785</v>
      </c>
      <c r="C1850">
        <v>36836929</v>
      </c>
      <c r="D1850">
        <v>145</v>
      </c>
      <c r="E1850" t="s">
        <v>6549</v>
      </c>
      <c r="F1850">
        <v>0</v>
      </c>
      <c r="G1850" t="s">
        <v>6550</v>
      </c>
      <c r="H1850" t="s">
        <v>31000</v>
      </c>
      <c r="I1850">
        <v>13</v>
      </c>
      <c r="J1850">
        <v>36825426</v>
      </c>
      <c r="K1850">
        <v>36829097</v>
      </c>
      <c r="L1850">
        <v>3672</v>
      </c>
      <c r="M1850">
        <v>1</v>
      </c>
      <c r="N1850">
        <v>5994</v>
      </c>
      <c r="O1850" t="s">
        <v>6544</v>
      </c>
      <c r="P1850">
        <v>11359</v>
      </c>
      <c r="Q1850" t="s">
        <v>6545</v>
      </c>
      <c r="R1850" t="s">
        <v>6546</v>
      </c>
      <c r="S1850" t="s">
        <v>32408</v>
      </c>
      <c r="T1850">
        <v>0.97213403838398904</v>
      </c>
      <c r="U1850">
        <v>1</v>
      </c>
      <c r="V1850">
        <v>1.93001533385794</v>
      </c>
      <c r="W1850">
        <v>0.94541066367716797</v>
      </c>
      <c r="X1850">
        <v>0.95159051474143896</v>
      </c>
      <c r="Y1850">
        <v>-0.70694049274005699</v>
      </c>
      <c r="Z1850">
        <v>0.93459220503170903</v>
      </c>
      <c r="AA1850">
        <v>0.99919698600769702</v>
      </c>
      <c r="AB1850">
        <v>1.55733549206997</v>
      </c>
      <c r="AC1850">
        <v>0.92091778829119397</v>
      </c>
      <c r="AD1850">
        <v>0.94068432309766403</v>
      </c>
      <c r="AE1850">
        <v>-1.0798200580250901</v>
      </c>
      <c r="AF1850">
        <v>0.98343762640780896</v>
      </c>
      <c r="AG1850">
        <v>1</v>
      </c>
      <c r="AH1850">
        <v>1.3554544421921</v>
      </c>
      <c r="AI1850">
        <v>0.95029317176085903</v>
      </c>
      <c r="AJ1850">
        <v>0.98621344597861504</v>
      </c>
      <c r="AK1850">
        <v>-0.18930185410059</v>
      </c>
    </row>
    <row r="1851" spans="1:37" x14ac:dyDescent="0.2">
      <c r="A1851" t="s">
        <v>6368</v>
      </c>
      <c r="B1851">
        <v>37155044</v>
      </c>
      <c r="C1851">
        <v>37155220</v>
      </c>
      <c r="D1851">
        <v>177</v>
      </c>
      <c r="E1851" t="s">
        <v>6551</v>
      </c>
      <c r="F1851">
        <v>2</v>
      </c>
      <c r="G1851" t="s">
        <v>6552</v>
      </c>
      <c r="H1851" t="s">
        <v>31000</v>
      </c>
      <c r="I1851">
        <v>13</v>
      </c>
      <c r="J1851">
        <v>37103259</v>
      </c>
      <c r="K1851">
        <v>37105664</v>
      </c>
      <c r="L1851">
        <v>2406</v>
      </c>
      <c r="M1851">
        <v>2</v>
      </c>
      <c r="N1851">
        <v>122011</v>
      </c>
      <c r="O1851" t="s">
        <v>6553</v>
      </c>
      <c r="P1851">
        <v>-49380</v>
      </c>
      <c r="Q1851" t="s">
        <v>6554</v>
      </c>
      <c r="R1851" t="s">
        <v>6555</v>
      </c>
      <c r="S1851" t="s">
        <v>32409</v>
      </c>
      <c r="T1851">
        <v>0.55575064627985404</v>
      </c>
      <c r="U1851">
        <v>0.81214233890638399</v>
      </c>
      <c r="V1851">
        <v>0.48925337505142003</v>
      </c>
      <c r="W1851">
        <v>0.60865791935758196</v>
      </c>
      <c r="X1851">
        <v>0.91621841863855702</v>
      </c>
      <c r="Y1851">
        <v>0.53827449584047504</v>
      </c>
      <c r="Z1851">
        <v>0.628059219994764</v>
      </c>
      <c r="AA1851">
        <v>0.84521697243271998</v>
      </c>
      <c r="AB1851">
        <v>0.39092163494013599</v>
      </c>
      <c r="AC1851">
        <v>0.82866067168841695</v>
      </c>
      <c r="AD1851">
        <v>0.94068432309766403</v>
      </c>
      <c r="AE1851">
        <v>4.3105663151490697E-2</v>
      </c>
      <c r="AF1851">
        <v>0.59225817352550902</v>
      </c>
      <c r="AG1851">
        <v>0.80674443595273604</v>
      </c>
      <c r="AH1851">
        <v>0.34966482635163498</v>
      </c>
      <c r="AI1851">
        <v>0.29747728779094201</v>
      </c>
      <c r="AJ1851">
        <v>0.78121606160956403</v>
      </c>
      <c r="AK1851">
        <v>0.81955806223696304</v>
      </c>
    </row>
    <row r="1852" spans="1:37" x14ac:dyDescent="0.2">
      <c r="A1852" t="s">
        <v>6368</v>
      </c>
      <c r="B1852">
        <v>37155220</v>
      </c>
      <c r="C1852">
        <v>37155396</v>
      </c>
      <c r="D1852">
        <v>177</v>
      </c>
      <c r="E1852" t="s">
        <v>6556</v>
      </c>
      <c r="F1852">
        <v>4</v>
      </c>
      <c r="G1852" t="s">
        <v>6557</v>
      </c>
      <c r="H1852" t="s">
        <v>31000</v>
      </c>
      <c r="I1852">
        <v>13</v>
      </c>
      <c r="J1852">
        <v>37103259</v>
      </c>
      <c r="K1852">
        <v>37105664</v>
      </c>
      <c r="L1852">
        <v>2406</v>
      </c>
      <c r="M1852">
        <v>2</v>
      </c>
      <c r="N1852">
        <v>122011</v>
      </c>
      <c r="O1852" t="s">
        <v>6553</v>
      </c>
      <c r="P1852">
        <v>-49556</v>
      </c>
      <c r="Q1852" t="s">
        <v>6554</v>
      </c>
      <c r="R1852" t="s">
        <v>6555</v>
      </c>
      <c r="S1852" t="s">
        <v>32409</v>
      </c>
      <c r="T1852">
        <v>0.55575064627985404</v>
      </c>
      <c r="U1852">
        <v>0.81214233890638399</v>
      </c>
      <c r="V1852">
        <v>0.48925337505142003</v>
      </c>
      <c r="W1852">
        <v>0.60865791935758196</v>
      </c>
      <c r="X1852">
        <v>0.91621841863855702</v>
      </c>
      <c r="Y1852">
        <v>0.53827449584047504</v>
      </c>
      <c r="Z1852">
        <v>0.628059219994764</v>
      </c>
      <c r="AA1852">
        <v>0.84521697243271998</v>
      </c>
      <c r="AB1852">
        <v>0.39092163494013599</v>
      </c>
      <c r="AC1852">
        <v>0.82866067168841695</v>
      </c>
      <c r="AD1852">
        <v>0.94068432309766403</v>
      </c>
      <c r="AE1852">
        <v>4.3105663151490697E-2</v>
      </c>
      <c r="AF1852">
        <v>0.59225817352550902</v>
      </c>
      <c r="AG1852">
        <v>0.80674443595273604</v>
      </c>
      <c r="AH1852">
        <v>0.34966482635163498</v>
      </c>
      <c r="AI1852">
        <v>0.29747728779094201</v>
      </c>
      <c r="AJ1852">
        <v>0.78121606160956403</v>
      </c>
      <c r="AK1852">
        <v>0.81955806223696304</v>
      </c>
    </row>
    <row r="1853" spans="1:37" x14ac:dyDescent="0.2">
      <c r="A1853" t="s">
        <v>6368</v>
      </c>
      <c r="B1853">
        <v>37250802</v>
      </c>
      <c r="C1853">
        <v>37250963</v>
      </c>
      <c r="D1853">
        <v>162</v>
      </c>
      <c r="E1853" t="s">
        <v>6558</v>
      </c>
      <c r="F1853">
        <v>1</v>
      </c>
      <c r="G1853" t="s">
        <v>6559</v>
      </c>
      <c r="H1853" t="s">
        <v>31000</v>
      </c>
      <c r="I1853">
        <v>13</v>
      </c>
      <c r="J1853">
        <v>37103259</v>
      </c>
      <c r="K1853">
        <v>37105664</v>
      </c>
      <c r="L1853">
        <v>2406</v>
      </c>
      <c r="M1853">
        <v>2</v>
      </c>
      <c r="N1853">
        <v>122011</v>
      </c>
      <c r="O1853" t="s">
        <v>6553</v>
      </c>
      <c r="P1853">
        <v>-145138</v>
      </c>
      <c r="Q1853" t="s">
        <v>6554</v>
      </c>
      <c r="R1853" t="s">
        <v>6555</v>
      </c>
      <c r="S1853" t="s">
        <v>32409</v>
      </c>
      <c r="T1853">
        <v>0.89971646882079603</v>
      </c>
      <c r="U1853">
        <v>1</v>
      </c>
      <c r="V1853">
        <v>-0.45170030086332003</v>
      </c>
      <c r="W1853">
        <v>0.33769067065816699</v>
      </c>
      <c r="X1853">
        <v>0.704072456322962</v>
      </c>
      <c r="Y1853">
        <v>0.35925383544377898</v>
      </c>
      <c r="Z1853">
        <v>0.53520395188590897</v>
      </c>
      <c r="AA1853">
        <v>0.84521697243271998</v>
      </c>
      <c r="AB1853">
        <v>-0.96008361296247802</v>
      </c>
      <c r="AC1853">
        <v>0.40912090918775201</v>
      </c>
      <c r="AD1853">
        <v>0.82872126865393902</v>
      </c>
      <c r="AE1853">
        <v>-0.15302931993644001</v>
      </c>
      <c r="AF1853">
        <v>0.78929454856236003</v>
      </c>
      <c r="AG1853">
        <v>0.89850360186608702</v>
      </c>
      <c r="AH1853">
        <v>0.14648108704905199</v>
      </c>
      <c r="AI1853">
        <v>0.42571751980024303</v>
      </c>
      <c r="AJ1853">
        <v>0.78121606160956403</v>
      </c>
      <c r="AK1853">
        <v>0.71580669251921902</v>
      </c>
    </row>
    <row r="1854" spans="1:37" x14ac:dyDescent="0.2">
      <c r="A1854" t="s">
        <v>6368</v>
      </c>
      <c r="B1854">
        <v>37250963</v>
      </c>
      <c r="C1854">
        <v>37251124</v>
      </c>
      <c r="D1854">
        <v>162</v>
      </c>
      <c r="E1854" t="s">
        <v>6560</v>
      </c>
      <c r="F1854">
        <v>4</v>
      </c>
      <c r="G1854" t="s">
        <v>6561</v>
      </c>
      <c r="H1854" t="s">
        <v>31000</v>
      </c>
      <c r="I1854">
        <v>13</v>
      </c>
      <c r="J1854">
        <v>37103259</v>
      </c>
      <c r="K1854">
        <v>37105664</v>
      </c>
      <c r="L1854">
        <v>2406</v>
      </c>
      <c r="M1854">
        <v>2</v>
      </c>
      <c r="N1854">
        <v>122011</v>
      </c>
      <c r="O1854" t="s">
        <v>6553</v>
      </c>
      <c r="P1854">
        <v>-145299</v>
      </c>
      <c r="Q1854" t="s">
        <v>6554</v>
      </c>
      <c r="R1854" t="s">
        <v>6555</v>
      </c>
      <c r="S1854" t="s">
        <v>32409</v>
      </c>
      <c r="T1854">
        <v>0.89971646882079603</v>
      </c>
      <c r="U1854">
        <v>1</v>
      </c>
      <c r="V1854">
        <v>-0.45170030086332003</v>
      </c>
      <c r="W1854">
        <v>0.33769067065816699</v>
      </c>
      <c r="X1854">
        <v>0.704072456322962</v>
      </c>
      <c r="Y1854">
        <v>0.35925383544377898</v>
      </c>
      <c r="Z1854">
        <v>0.53520395188590897</v>
      </c>
      <c r="AA1854">
        <v>0.84521697243271998</v>
      </c>
      <c r="AB1854">
        <v>-0.96008361296247802</v>
      </c>
      <c r="AC1854">
        <v>0.40912090918775201</v>
      </c>
      <c r="AD1854">
        <v>0.82872126865393902</v>
      </c>
      <c r="AE1854">
        <v>-0.15302931993644001</v>
      </c>
      <c r="AF1854">
        <v>0.78929454856236003</v>
      </c>
      <c r="AG1854">
        <v>0.89850360186608702</v>
      </c>
      <c r="AH1854">
        <v>0.14648108704905199</v>
      </c>
      <c r="AI1854">
        <v>0.42571751980024303</v>
      </c>
      <c r="AJ1854">
        <v>0.78121606160956403</v>
      </c>
      <c r="AK1854">
        <v>0.71580669251921902</v>
      </c>
    </row>
    <row r="1855" spans="1:37" x14ac:dyDescent="0.2">
      <c r="A1855" t="s">
        <v>6368</v>
      </c>
      <c r="B1855">
        <v>37251124</v>
      </c>
      <c r="C1855">
        <v>37251285</v>
      </c>
      <c r="D1855">
        <v>162</v>
      </c>
      <c r="E1855" t="s">
        <v>6562</v>
      </c>
      <c r="F1855">
        <v>1</v>
      </c>
      <c r="G1855" t="s">
        <v>6563</v>
      </c>
      <c r="H1855" t="s">
        <v>31000</v>
      </c>
      <c r="I1855">
        <v>13</v>
      </c>
      <c r="J1855">
        <v>37103259</v>
      </c>
      <c r="K1855">
        <v>37105664</v>
      </c>
      <c r="L1855">
        <v>2406</v>
      </c>
      <c r="M1855">
        <v>2</v>
      </c>
      <c r="N1855">
        <v>122011</v>
      </c>
      <c r="O1855" t="s">
        <v>6553</v>
      </c>
      <c r="P1855">
        <v>-145460</v>
      </c>
      <c r="Q1855" t="s">
        <v>6554</v>
      </c>
      <c r="R1855" t="s">
        <v>6555</v>
      </c>
      <c r="S1855" t="s">
        <v>32409</v>
      </c>
      <c r="T1855">
        <v>0.89503644046930597</v>
      </c>
      <c r="U1855">
        <v>1</v>
      </c>
      <c r="V1855">
        <v>-0.31399671609002</v>
      </c>
      <c r="W1855">
        <v>0.53339823476192505</v>
      </c>
      <c r="X1855">
        <v>0.82503977046393295</v>
      </c>
      <c r="Y1855">
        <v>0.238251581651061</v>
      </c>
      <c r="Z1855">
        <v>0.80205122215847502</v>
      </c>
      <c r="AA1855">
        <v>0.93373731184956399</v>
      </c>
      <c r="AB1855">
        <v>-0.82238002818917899</v>
      </c>
      <c r="AC1855">
        <v>0.526942638876299</v>
      </c>
      <c r="AD1855">
        <v>0.87989882095915395</v>
      </c>
      <c r="AE1855">
        <v>-0.23827214708031499</v>
      </c>
      <c r="AF1855">
        <v>0.63759106355057904</v>
      </c>
      <c r="AG1855">
        <v>0.80674443595273604</v>
      </c>
      <c r="AH1855">
        <v>0.25482870487668102</v>
      </c>
      <c r="AI1855">
        <v>0.67581357641309403</v>
      </c>
      <c r="AJ1855">
        <v>0.84807978216545099</v>
      </c>
      <c r="AK1855">
        <v>0.59480443872650102</v>
      </c>
    </row>
    <row r="1856" spans="1:37" x14ac:dyDescent="0.2">
      <c r="A1856" t="s">
        <v>6368</v>
      </c>
      <c r="B1856">
        <v>38066804</v>
      </c>
      <c r="C1856">
        <v>38067091</v>
      </c>
      <c r="D1856">
        <v>288</v>
      </c>
      <c r="E1856" t="s">
        <v>6564</v>
      </c>
      <c r="F1856">
        <v>4</v>
      </c>
      <c r="G1856" t="s">
        <v>6565</v>
      </c>
      <c r="H1856" t="s">
        <v>32410</v>
      </c>
      <c r="I1856">
        <v>13</v>
      </c>
      <c r="J1856">
        <v>38050817</v>
      </c>
      <c r="K1856">
        <v>38143232</v>
      </c>
      <c r="L1856">
        <v>92416</v>
      </c>
      <c r="M1856">
        <v>2</v>
      </c>
      <c r="N1856">
        <v>100874188</v>
      </c>
      <c r="O1856" t="s">
        <v>6566</v>
      </c>
      <c r="P1856">
        <v>76141</v>
      </c>
      <c r="Q1856" t="s">
        <v>6567</v>
      </c>
      <c r="R1856" t="s">
        <v>6568</v>
      </c>
      <c r="S1856" t="s">
        <v>32411</v>
      </c>
      <c r="T1856">
        <v>0.35387198439864398</v>
      </c>
      <c r="U1856">
        <v>0.603102917160658</v>
      </c>
      <c r="V1856">
        <v>-24.101828140555</v>
      </c>
      <c r="W1856">
        <v>0.29261482077562401</v>
      </c>
      <c r="X1856">
        <v>0.704072456322962</v>
      </c>
      <c r="Y1856">
        <v>23.951564994522201</v>
      </c>
      <c r="Z1856">
        <v>0.184235113180511</v>
      </c>
      <c r="AA1856">
        <v>0.72610664078822296</v>
      </c>
      <c r="AB1856">
        <v>-24.101828140555</v>
      </c>
      <c r="AC1856">
        <v>0.27780950890804001</v>
      </c>
      <c r="AD1856">
        <v>0.68253123924728298</v>
      </c>
      <c r="AE1856">
        <v>24.1064008963607</v>
      </c>
      <c r="AF1856">
        <v>0.501741946288212</v>
      </c>
      <c r="AG1856">
        <v>0.80674443595273604</v>
      </c>
      <c r="AH1856">
        <v>-23.172217540946001</v>
      </c>
      <c r="AI1856">
        <v>0.59609816080359102</v>
      </c>
      <c r="AJ1856">
        <v>0.78121606160956403</v>
      </c>
      <c r="AK1856">
        <v>0.84973677383608504</v>
      </c>
    </row>
    <row r="1857" spans="1:37" x14ac:dyDescent="0.2">
      <c r="A1857" t="s">
        <v>6368</v>
      </c>
      <c r="B1857">
        <v>39396586</v>
      </c>
      <c r="C1857">
        <v>39396737</v>
      </c>
      <c r="D1857">
        <v>152</v>
      </c>
      <c r="E1857" t="s">
        <v>6569</v>
      </c>
      <c r="F1857">
        <v>2</v>
      </c>
      <c r="G1857" t="s">
        <v>6570</v>
      </c>
      <c r="H1857" t="s">
        <v>32412</v>
      </c>
      <c r="I1857">
        <v>13</v>
      </c>
      <c r="J1857">
        <v>39342892</v>
      </c>
      <c r="K1857">
        <v>39603193</v>
      </c>
      <c r="L1857">
        <v>260302</v>
      </c>
      <c r="M1857">
        <v>2</v>
      </c>
      <c r="N1857">
        <v>10186</v>
      </c>
      <c r="O1857" t="s">
        <v>6571</v>
      </c>
      <c r="P1857">
        <v>206456</v>
      </c>
      <c r="Q1857" t="s">
        <v>6572</v>
      </c>
      <c r="R1857" t="s">
        <v>6573</v>
      </c>
      <c r="S1857" t="s">
        <v>32413</v>
      </c>
      <c r="T1857">
        <v>0.93943752600822705</v>
      </c>
      <c r="U1857">
        <v>1</v>
      </c>
      <c r="V1857">
        <v>0.50918864778016804</v>
      </c>
      <c r="W1857">
        <v>0.38920677604595899</v>
      </c>
      <c r="X1857">
        <v>0.704072456322962</v>
      </c>
      <c r="Y1857">
        <v>-24.573657824477198</v>
      </c>
      <c r="Z1857">
        <v>0.55428001561304696</v>
      </c>
      <c r="AA1857">
        <v>0.84521697243271998</v>
      </c>
      <c r="AB1857">
        <v>-0.454285438611996</v>
      </c>
      <c r="AC1857">
        <v>0.63966253792798</v>
      </c>
      <c r="AD1857">
        <v>0.87989882095915395</v>
      </c>
      <c r="AE1857">
        <v>-0.45300964486295398</v>
      </c>
      <c r="AF1857">
        <v>0.45724430223818102</v>
      </c>
      <c r="AG1857">
        <v>0.80674443595273604</v>
      </c>
      <c r="AH1857">
        <v>1.4387992689463001</v>
      </c>
      <c r="AI1857">
        <v>0.17351581260912399</v>
      </c>
      <c r="AJ1857">
        <v>0.78121606160956403</v>
      </c>
      <c r="AK1857">
        <v>-24.84695081273</v>
      </c>
    </row>
    <row r="1858" spans="1:37" x14ac:dyDescent="0.2">
      <c r="A1858" t="s">
        <v>6368</v>
      </c>
      <c r="B1858">
        <v>40143394</v>
      </c>
      <c r="C1858">
        <v>40143562</v>
      </c>
      <c r="D1858">
        <v>169</v>
      </c>
      <c r="E1858" t="s">
        <v>6574</v>
      </c>
      <c r="F1858">
        <v>4</v>
      </c>
      <c r="G1858" t="s">
        <v>6575</v>
      </c>
      <c r="H1858" t="s">
        <v>32414</v>
      </c>
      <c r="I1858">
        <v>13</v>
      </c>
      <c r="J1858">
        <v>40172505</v>
      </c>
      <c r="K1858">
        <v>40189028</v>
      </c>
      <c r="L1858">
        <v>16524</v>
      </c>
      <c r="M1858">
        <v>1</v>
      </c>
      <c r="N1858">
        <v>100874127</v>
      </c>
      <c r="O1858" t="s">
        <v>6576</v>
      </c>
      <c r="P1858">
        <v>-28943</v>
      </c>
      <c r="Q1858" t="s">
        <v>40</v>
      </c>
      <c r="R1858" t="s">
        <v>6577</v>
      </c>
      <c r="S1858" t="s">
        <v>32415</v>
      </c>
      <c r="T1858">
        <v>0.97979524468909096</v>
      </c>
      <c r="U1858">
        <v>1</v>
      </c>
      <c r="V1858">
        <v>-0.198401453015733</v>
      </c>
      <c r="W1858">
        <v>0.83553089073937903</v>
      </c>
      <c r="X1858">
        <v>0.95159051474143896</v>
      </c>
      <c r="Y1858">
        <v>-0.22517653066471899</v>
      </c>
      <c r="Z1858">
        <v>0.78101605658776796</v>
      </c>
      <c r="AA1858">
        <v>0.91734608580385202</v>
      </c>
      <c r="AB1858">
        <v>-0.64217296417247305</v>
      </c>
      <c r="AC1858">
        <v>0.77769842099370001</v>
      </c>
      <c r="AD1858">
        <v>0.90190469217964697</v>
      </c>
      <c r="AE1858">
        <v>-0.26227148516460402</v>
      </c>
      <c r="AF1858">
        <v>0.83292023754988198</v>
      </c>
      <c r="AG1858">
        <v>0.93694646436706597</v>
      </c>
      <c r="AH1858">
        <v>0.28766194607910001</v>
      </c>
      <c r="AI1858">
        <v>0.52665284479548302</v>
      </c>
      <c r="AJ1858">
        <v>0.78121606160956403</v>
      </c>
      <c r="AK1858">
        <v>-9.6986410219717697E-2</v>
      </c>
    </row>
    <row r="1859" spans="1:37" x14ac:dyDescent="0.2">
      <c r="A1859" t="s">
        <v>6368</v>
      </c>
      <c r="B1859">
        <v>40691769</v>
      </c>
      <c r="C1859">
        <v>40691818</v>
      </c>
      <c r="D1859">
        <v>50</v>
      </c>
      <c r="E1859" t="s">
        <v>6578</v>
      </c>
      <c r="F1859">
        <v>0</v>
      </c>
      <c r="G1859" t="s">
        <v>6579</v>
      </c>
      <c r="H1859" t="s">
        <v>31000</v>
      </c>
      <c r="I1859">
        <v>13</v>
      </c>
      <c r="J1859">
        <v>40555667</v>
      </c>
      <c r="K1859">
        <v>40666641</v>
      </c>
      <c r="L1859">
        <v>110975</v>
      </c>
      <c r="M1859">
        <v>2</v>
      </c>
      <c r="N1859">
        <v>2308</v>
      </c>
      <c r="O1859" t="s">
        <v>6580</v>
      </c>
      <c r="P1859">
        <v>-25128</v>
      </c>
      <c r="Q1859" t="s">
        <v>6581</v>
      </c>
      <c r="R1859" t="s">
        <v>6582</v>
      </c>
      <c r="S1859" t="s">
        <v>32416</v>
      </c>
      <c r="T1859">
        <v>0.16170920290747501</v>
      </c>
      <c r="U1859">
        <v>0.603102917160658</v>
      </c>
      <c r="V1859">
        <v>1.31304631973997</v>
      </c>
      <c r="W1859">
        <v>0.71930067310602097</v>
      </c>
      <c r="X1859">
        <v>0.95159051474143896</v>
      </c>
      <c r="Y1859">
        <v>-4.2324676946227102</v>
      </c>
      <c r="Z1859">
        <v>0.254377863979316</v>
      </c>
      <c r="AA1859">
        <v>0.72610664078822296</v>
      </c>
      <c r="AB1859">
        <v>0.78791778004428903</v>
      </c>
      <c r="AC1859">
        <v>0.67685573606933103</v>
      </c>
      <c r="AD1859">
        <v>0.87989882095915395</v>
      </c>
      <c r="AE1859">
        <v>-1.6102038021193801</v>
      </c>
      <c r="AF1859">
        <v>0.172506682745874</v>
      </c>
      <c r="AG1859">
        <v>0.68151250837662902</v>
      </c>
      <c r="AH1859">
        <v>1.3628197612984401</v>
      </c>
      <c r="AI1859">
        <v>0.77841257107246897</v>
      </c>
      <c r="AJ1859">
        <v>0.92808185275216604</v>
      </c>
      <c r="AK1859">
        <v>-3.9460045420479899</v>
      </c>
    </row>
    <row r="1860" spans="1:37" x14ac:dyDescent="0.2">
      <c r="A1860" t="s">
        <v>6368</v>
      </c>
      <c r="B1860">
        <v>40691942</v>
      </c>
      <c r="C1860">
        <v>40692094</v>
      </c>
      <c r="D1860">
        <v>153</v>
      </c>
      <c r="E1860" t="s">
        <v>6583</v>
      </c>
      <c r="F1860">
        <v>2</v>
      </c>
      <c r="G1860" t="s">
        <v>6584</v>
      </c>
      <c r="H1860" t="s">
        <v>31000</v>
      </c>
      <c r="I1860">
        <v>13</v>
      </c>
      <c r="J1860">
        <v>40555667</v>
      </c>
      <c r="K1860">
        <v>40666641</v>
      </c>
      <c r="L1860">
        <v>110975</v>
      </c>
      <c r="M1860">
        <v>2</v>
      </c>
      <c r="N1860">
        <v>2308</v>
      </c>
      <c r="O1860" t="s">
        <v>6580</v>
      </c>
      <c r="P1860">
        <v>-25301</v>
      </c>
      <c r="Q1860" t="s">
        <v>6581</v>
      </c>
      <c r="R1860" t="s">
        <v>6582</v>
      </c>
      <c r="S1860" t="s">
        <v>32416</v>
      </c>
      <c r="T1860">
        <v>0.16170920290747501</v>
      </c>
      <c r="U1860">
        <v>0.603102917160658</v>
      </c>
      <c r="V1860">
        <v>1.31304631973997</v>
      </c>
      <c r="W1860">
        <v>0.71930067310602097</v>
      </c>
      <c r="X1860">
        <v>0.95159051474143896</v>
      </c>
      <c r="Y1860">
        <v>-4.2324676946227102</v>
      </c>
      <c r="Z1860">
        <v>0.254377863979316</v>
      </c>
      <c r="AA1860">
        <v>0.72610664078822296</v>
      </c>
      <c r="AB1860">
        <v>0.78791778004428903</v>
      </c>
      <c r="AC1860">
        <v>0.67685573606933103</v>
      </c>
      <c r="AD1860">
        <v>0.87989882095915395</v>
      </c>
      <c r="AE1860">
        <v>-1.6102038021193801</v>
      </c>
      <c r="AF1860">
        <v>0.172506682745874</v>
      </c>
      <c r="AG1860">
        <v>0.68151250837662902</v>
      </c>
      <c r="AH1860">
        <v>1.3628197612984401</v>
      </c>
      <c r="AI1860">
        <v>0.77841257107246897</v>
      </c>
      <c r="AJ1860">
        <v>0.92808185275216604</v>
      </c>
      <c r="AK1860">
        <v>-3.9460045420479899</v>
      </c>
    </row>
    <row r="1861" spans="1:37" x14ac:dyDescent="0.2">
      <c r="A1861" t="s">
        <v>6368</v>
      </c>
      <c r="B1861">
        <v>41414287</v>
      </c>
      <c r="C1861">
        <v>41414429</v>
      </c>
      <c r="D1861">
        <v>143</v>
      </c>
      <c r="E1861" t="s">
        <v>6585</v>
      </c>
      <c r="F1861">
        <v>2</v>
      </c>
      <c r="G1861" t="s">
        <v>6586</v>
      </c>
      <c r="H1861" t="s">
        <v>31000</v>
      </c>
      <c r="I1861">
        <v>13</v>
      </c>
      <c r="J1861">
        <v>41442770</v>
      </c>
      <c r="K1861">
        <v>41443666</v>
      </c>
      <c r="L1861">
        <v>897</v>
      </c>
      <c r="M1861">
        <v>1</v>
      </c>
      <c r="N1861">
        <v>100506759</v>
      </c>
      <c r="O1861" t="s">
        <v>6587</v>
      </c>
      <c r="P1861">
        <v>-28341</v>
      </c>
      <c r="Q1861" t="s">
        <v>40</v>
      </c>
      <c r="R1861" t="s">
        <v>6588</v>
      </c>
      <c r="S1861" t="s">
        <v>32417</v>
      </c>
      <c r="T1861">
        <v>1</v>
      </c>
      <c r="U1861">
        <v>1</v>
      </c>
      <c r="V1861">
        <v>2.1400457464556599E-2</v>
      </c>
      <c r="W1861">
        <v>6.2825850358688304E-2</v>
      </c>
      <c r="X1861">
        <v>0.704072456322962</v>
      </c>
      <c r="Y1861">
        <v>-25.9489038595441</v>
      </c>
      <c r="Z1861">
        <v>0.597366881258102</v>
      </c>
      <c r="AA1861">
        <v>0.84521697243271998</v>
      </c>
      <c r="AB1861">
        <v>-0.70542849636752802</v>
      </c>
      <c r="AC1861">
        <v>0.22630139905562999</v>
      </c>
      <c r="AD1861">
        <v>0.68253123924728298</v>
      </c>
      <c r="AE1861">
        <v>-1.7439173460539601</v>
      </c>
      <c r="AF1861">
        <v>0.60281097128449601</v>
      </c>
      <c r="AG1861">
        <v>0.80674443595273604</v>
      </c>
      <c r="AH1861">
        <v>0.72167120876166402</v>
      </c>
      <c r="AI1861">
        <v>6.3287974194947097E-2</v>
      </c>
      <c r="AJ1861">
        <v>0.78121606160956403</v>
      </c>
      <c r="AK1861">
        <v>-25.6586230150799</v>
      </c>
    </row>
    <row r="1862" spans="1:37" x14ac:dyDescent="0.2">
      <c r="A1862" t="s">
        <v>6368</v>
      </c>
      <c r="B1862">
        <v>41898534</v>
      </c>
      <c r="C1862">
        <v>41898696</v>
      </c>
      <c r="D1862">
        <v>163</v>
      </c>
      <c r="E1862" t="s">
        <v>6589</v>
      </c>
      <c r="F1862">
        <v>11</v>
      </c>
      <c r="G1862" t="s">
        <v>6590</v>
      </c>
      <c r="H1862" t="s">
        <v>32418</v>
      </c>
      <c r="I1862">
        <v>13</v>
      </c>
      <c r="J1862">
        <v>41865591</v>
      </c>
      <c r="K1862">
        <v>41868403</v>
      </c>
      <c r="L1862">
        <v>2813</v>
      </c>
      <c r="M1862">
        <v>2</v>
      </c>
      <c r="N1862">
        <v>23078</v>
      </c>
      <c r="O1862" t="s">
        <v>6591</v>
      </c>
      <c r="P1862">
        <v>-30131</v>
      </c>
      <c r="Q1862" t="s">
        <v>6592</v>
      </c>
      <c r="R1862" t="s">
        <v>6593</v>
      </c>
      <c r="S1862" t="s">
        <v>32419</v>
      </c>
      <c r="T1862">
        <v>0.35387198439864398</v>
      </c>
      <c r="U1862">
        <v>0.603102917160658</v>
      </c>
      <c r="V1862">
        <v>-23.6254862498314</v>
      </c>
      <c r="W1862">
        <v>0.38920677604595899</v>
      </c>
      <c r="X1862">
        <v>0.704072456322962</v>
      </c>
      <c r="Y1862">
        <v>-23.494241727170198</v>
      </c>
      <c r="Z1862">
        <v>0.69013698642955401</v>
      </c>
      <c r="AA1862">
        <v>0.84521697243271998</v>
      </c>
      <c r="AB1862">
        <v>-0.79476861877800198</v>
      </c>
      <c r="AC1862">
        <v>0.75388744886274095</v>
      </c>
      <c r="AD1862">
        <v>0.87989882095915395</v>
      </c>
      <c r="AE1862">
        <v>-0.62604939565699802</v>
      </c>
      <c r="AF1862">
        <v>0.32549523997010099</v>
      </c>
      <c r="AG1862">
        <v>0.70473078222419605</v>
      </c>
      <c r="AH1862">
        <v>-23.745870954297001</v>
      </c>
      <c r="AI1862">
        <v>0.35038410267202102</v>
      </c>
      <c r="AJ1862">
        <v>0.78121606160956403</v>
      </c>
      <c r="AK1862">
        <v>-23.675481631533401</v>
      </c>
    </row>
    <row r="1863" spans="1:37" x14ac:dyDescent="0.2">
      <c r="A1863" t="s">
        <v>6368</v>
      </c>
      <c r="B1863">
        <v>41898696</v>
      </c>
      <c r="C1863">
        <v>41898858</v>
      </c>
      <c r="D1863">
        <v>163</v>
      </c>
      <c r="E1863" t="s">
        <v>6594</v>
      </c>
      <c r="F1863">
        <v>14</v>
      </c>
      <c r="G1863" t="s">
        <v>6595</v>
      </c>
      <c r="H1863" t="s">
        <v>32418</v>
      </c>
      <c r="I1863">
        <v>13</v>
      </c>
      <c r="J1863">
        <v>41865591</v>
      </c>
      <c r="K1863">
        <v>41868403</v>
      </c>
      <c r="L1863">
        <v>2813</v>
      </c>
      <c r="M1863">
        <v>2</v>
      </c>
      <c r="N1863">
        <v>23078</v>
      </c>
      <c r="O1863" t="s">
        <v>6591</v>
      </c>
      <c r="P1863">
        <v>-30293</v>
      </c>
      <c r="Q1863" t="s">
        <v>6592</v>
      </c>
      <c r="R1863" t="s">
        <v>6593</v>
      </c>
      <c r="S1863" t="s">
        <v>32419</v>
      </c>
      <c r="T1863">
        <v>0.35387198439864398</v>
      </c>
      <c r="U1863">
        <v>0.603102917160658</v>
      </c>
      <c r="V1863">
        <v>-23.1400594672529</v>
      </c>
      <c r="W1863">
        <v>0.38920677604595899</v>
      </c>
      <c r="X1863">
        <v>0.704072456322962</v>
      </c>
      <c r="Y1863">
        <v>-23.008814948838602</v>
      </c>
      <c r="Z1863">
        <v>0.69013698642955401</v>
      </c>
      <c r="AA1863">
        <v>0.84521697243271998</v>
      </c>
      <c r="AB1863">
        <v>-0.309341836199508</v>
      </c>
      <c r="AC1863">
        <v>0.75388744886274095</v>
      </c>
      <c r="AD1863">
        <v>0.87989882095915395</v>
      </c>
      <c r="AE1863">
        <v>-0.14062261732533701</v>
      </c>
      <c r="AF1863">
        <v>0.32549523997010099</v>
      </c>
      <c r="AG1863">
        <v>0.70473078222419605</v>
      </c>
      <c r="AH1863">
        <v>-23.531645229759</v>
      </c>
      <c r="AI1863">
        <v>0.35038410267202102</v>
      </c>
      <c r="AJ1863">
        <v>0.78121606160956403</v>
      </c>
      <c r="AK1863">
        <v>-23.461255907816199</v>
      </c>
    </row>
    <row r="1864" spans="1:37" x14ac:dyDescent="0.2">
      <c r="A1864" t="s">
        <v>6368</v>
      </c>
      <c r="B1864">
        <v>42425468</v>
      </c>
      <c r="C1864">
        <v>42425645</v>
      </c>
      <c r="D1864">
        <v>178</v>
      </c>
      <c r="E1864" t="s">
        <v>6596</v>
      </c>
      <c r="F1864">
        <v>3</v>
      </c>
      <c r="G1864" t="s">
        <v>6597</v>
      </c>
      <c r="H1864" t="s">
        <v>30987</v>
      </c>
      <c r="I1864">
        <v>13</v>
      </c>
      <c r="J1864">
        <v>42424892</v>
      </c>
      <c r="K1864">
        <v>42485956</v>
      </c>
      <c r="L1864">
        <v>61065</v>
      </c>
      <c r="M1864">
        <v>1</v>
      </c>
      <c r="N1864">
        <v>105370177</v>
      </c>
      <c r="O1864" t="s">
        <v>6598</v>
      </c>
      <c r="P1864">
        <v>576</v>
      </c>
      <c r="Q1864" t="s">
        <v>6599</v>
      </c>
      <c r="R1864" t="s">
        <v>6600</v>
      </c>
      <c r="S1864" t="s">
        <v>32420</v>
      </c>
      <c r="T1864">
        <v>0.644035865418358</v>
      </c>
      <c r="U1864">
        <v>0.84904924635754497</v>
      </c>
      <c r="V1864">
        <v>0.35516218955636802</v>
      </c>
      <c r="W1864">
        <v>0.92840768905355797</v>
      </c>
      <c r="X1864">
        <v>0.95159051474143896</v>
      </c>
      <c r="Y1864">
        <v>1.3892533620320899</v>
      </c>
      <c r="Z1864">
        <v>0.84618586979904598</v>
      </c>
      <c r="AA1864">
        <v>0.971114744068449</v>
      </c>
      <c r="AB1864">
        <v>0.466660254874874</v>
      </c>
      <c r="AC1864">
        <v>0.34006762341144098</v>
      </c>
      <c r="AD1864">
        <v>0.720344109851215</v>
      </c>
      <c r="AE1864">
        <v>0.389253409773689</v>
      </c>
      <c r="AF1864">
        <v>0.54505380959242</v>
      </c>
      <c r="AG1864">
        <v>0.80674443595273604</v>
      </c>
      <c r="AH1864">
        <v>5.3229996396527202E-2</v>
      </c>
      <c r="AI1864">
        <v>0.60044139461188495</v>
      </c>
      <c r="AJ1864">
        <v>0.78491624961973305</v>
      </c>
      <c r="AK1864">
        <v>2.2580087254468602</v>
      </c>
    </row>
    <row r="1865" spans="1:37" x14ac:dyDescent="0.2">
      <c r="A1865" t="s">
        <v>6368</v>
      </c>
      <c r="B1865">
        <v>42425645</v>
      </c>
      <c r="C1865">
        <v>42425822</v>
      </c>
      <c r="D1865">
        <v>178</v>
      </c>
      <c r="E1865" t="s">
        <v>6601</v>
      </c>
      <c r="F1865">
        <v>1</v>
      </c>
      <c r="G1865" t="s">
        <v>6602</v>
      </c>
      <c r="H1865" t="s">
        <v>30987</v>
      </c>
      <c r="I1865">
        <v>13</v>
      </c>
      <c r="J1865">
        <v>42424892</v>
      </c>
      <c r="K1865">
        <v>42485956</v>
      </c>
      <c r="L1865">
        <v>61065</v>
      </c>
      <c r="M1865">
        <v>1</v>
      </c>
      <c r="N1865">
        <v>105370177</v>
      </c>
      <c r="O1865" t="s">
        <v>6598</v>
      </c>
      <c r="P1865">
        <v>753</v>
      </c>
      <c r="Q1865" t="s">
        <v>6599</v>
      </c>
      <c r="R1865" t="s">
        <v>6600</v>
      </c>
      <c r="S1865" t="s">
        <v>32420</v>
      </c>
      <c r="T1865">
        <v>0.644035865418358</v>
      </c>
      <c r="U1865">
        <v>0.84904924635754497</v>
      </c>
      <c r="V1865">
        <v>0.35516218955636802</v>
      </c>
      <c r="W1865">
        <v>0.92840768905355797</v>
      </c>
      <c r="X1865">
        <v>0.95159051474143896</v>
      </c>
      <c r="Y1865">
        <v>1.3892533620320899</v>
      </c>
      <c r="Z1865">
        <v>0.84618586979904598</v>
      </c>
      <c r="AA1865">
        <v>0.971114744068449</v>
      </c>
      <c r="AB1865">
        <v>0.466660254874874</v>
      </c>
      <c r="AC1865">
        <v>0.34006762341144098</v>
      </c>
      <c r="AD1865">
        <v>0.720344109851215</v>
      </c>
      <c r="AE1865">
        <v>0.389253409773689</v>
      </c>
      <c r="AF1865">
        <v>0.54505380959242</v>
      </c>
      <c r="AG1865">
        <v>0.80674443595273604</v>
      </c>
      <c r="AH1865">
        <v>5.3229996396527202E-2</v>
      </c>
      <c r="AI1865">
        <v>0.60044139461188495</v>
      </c>
      <c r="AJ1865">
        <v>0.78491624961973305</v>
      </c>
      <c r="AK1865">
        <v>2.2580087254468602</v>
      </c>
    </row>
    <row r="1866" spans="1:37" x14ac:dyDescent="0.2">
      <c r="A1866" t="s">
        <v>6368</v>
      </c>
      <c r="B1866">
        <v>43151999</v>
      </c>
      <c r="C1866">
        <v>43152219</v>
      </c>
      <c r="D1866">
        <v>221</v>
      </c>
      <c r="E1866" t="s">
        <v>6603</v>
      </c>
      <c r="F1866">
        <v>3</v>
      </c>
      <c r="G1866" t="s">
        <v>6604</v>
      </c>
      <c r="H1866" t="s">
        <v>31000</v>
      </c>
      <c r="I1866">
        <v>13</v>
      </c>
      <c r="J1866">
        <v>43158631</v>
      </c>
      <c r="K1866">
        <v>43159466</v>
      </c>
      <c r="L1866">
        <v>836</v>
      </c>
      <c r="M1866">
        <v>1</v>
      </c>
      <c r="N1866">
        <v>100874159</v>
      </c>
      <c r="O1866" t="s">
        <v>6605</v>
      </c>
      <c r="P1866">
        <v>-6412</v>
      </c>
      <c r="Q1866" t="s">
        <v>40</v>
      </c>
      <c r="R1866" t="s">
        <v>6606</v>
      </c>
      <c r="S1866" t="s">
        <v>32421</v>
      </c>
      <c r="T1866">
        <v>0.506551998792793</v>
      </c>
      <c r="U1866">
        <v>0.78288571403930396</v>
      </c>
      <c r="V1866">
        <v>2.0616993016490799</v>
      </c>
      <c r="W1866">
        <v>0.428214032775322</v>
      </c>
      <c r="X1866">
        <v>0.73460997439807996</v>
      </c>
      <c r="Y1866">
        <v>2.26694440154224</v>
      </c>
      <c r="Z1866">
        <v>0.66713806400786302</v>
      </c>
      <c r="AA1866">
        <v>0.84521697243271998</v>
      </c>
      <c r="AB1866">
        <v>1.4207730707661299</v>
      </c>
      <c r="AC1866">
        <v>0.59090205226999604</v>
      </c>
      <c r="AD1866">
        <v>0.87989882095915395</v>
      </c>
      <c r="AE1866">
        <v>1.5894922949660499</v>
      </c>
      <c r="AF1866">
        <v>0.43559387281936701</v>
      </c>
      <c r="AG1866">
        <v>0.80674443595273604</v>
      </c>
      <c r="AH1866">
        <v>1.99410410999595</v>
      </c>
      <c r="AI1866">
        <v>0.37390512596567999</v>
      </c>
      <c r="AJ1866">
        <v>0.78121606160956403</v>
      </c>
      <c r="AK1866">
        <v>2.13849401107568</v>
      </c>
    </row>
    <row r="1867" spans="1:37" x14ac:dyDescent="0.2">
      <c r="A1867" t="s">
        <v>6368</v>
      </c>
      <c r="B1867">
        <v>44413683</v>
      </c>
      <c r="C1867">
        <v>44413836</v>
      </c>
      <c r="D1867">
        <v>154</v>
      </c>
      <c r="E1867" t="s">
        <v>6607</v>
      </c>
      <c r="F1867">
        <v>12</v>
      </c>
      <c r="G1867" t="s">
        <v>6608</v>
      </c>
      <c r="H1867" t="s">
        <v>31000</v>
      </c>
      <c r="I1867">
        <v>13</v>
      </c>
      <c r="J1867">
        <v>44404355</v>
      </c>
      <c r="K1867">
        <v>44405984</v>
      </c>
      <c r="L1867">
        <v>1630</v>
      </c>
      <c r="M1867">
        <v>2</v>
      </c>
      <c r="N1867">
        <v>400128</v>
      </c>
      <c r="O1867" t="s">
        <v>6609</v>
      </c>
      <c r="P1867">
        <v>-7699</v>
      </c>
      <c r="Q1867" t="s">
        <v>6610</v>
      </c>
      <c r="R1867" t="s">
        <v>6611</v>
      </c>
      <c r="S1867" t="s">
        <v>32422</v>
      </c>
      <c r="T1867">
        <v>0.323300140219206</v>
      </c>
      <c r="U1867">
        <v>0.603102917160658</v>
      </c>
      <c r="V1867">
        <v>-3.3193906362318899E-2</v>
      </c>
      <c r="W1867">
        <v>0.427323497058756</v>
      </c>
      <c r="X1867">
        <v>0.73460997439807996</v>
      </c>
      <c r="Y1867">
        <v>-0.75454004047112</v>
      </c>
      <c r="Z1867">
        <v>0.26614643513353398</v>
      </c>
      <c r="AA1867">
        <v>0.72610664078822296</v>
      </c>
      <c r="AB1867">
        <v>0.235472426175482</v>
      </c>
      <c r="AC1867">
        <v>0.73679936501090604</v>
      </c>
      <c r="AD1867">
        <v>0.87989882095915395</v>
      </c>
      <c r="AE1867">
        <v>-0.83463333972972897</v>
      </c>
      <c r="AF1867">
        <v>0.64257104604225501</v>
      </c>
      <c r="AG1867">
        <v>0.80674443595273604</v>
      </c>
      <c r="AH1867">
        <v>-0.27714648062715502</v>
      </c>
      <c r="AI1867">
        <v>0.34585949959488699</v>
      </c>
      <c r="AJ1867">
        <v>0.78121606160956403</v>
      </c>
      <c r="AK1867">
        <v>-0.408608851424</v>
      </c>
    </row>
    <row r="1868" spans="1:37" x14ac:dyDescent="0.2">
      <c r="A1868" t="s">
        <v>6368</v>
      </c>
      <c r="B1868">
        <v>44413836</v>
      </c>
      <c r="C1868">
        <v>44413989</v>
      </c>
      <c r="D1868">
        <v>154</v>
      </c>
      <c r="E1868" t="s">
        <v>6612</v>
      </c>
      <c r="F1868">
        <v>10</v>
      </c>
      <c r="G1868" t="s">
        <v>6613</v>
      </c>
      <c r="H1868" t="s">
        <v>31000</v>
      </c>
      <c r="I1868">
        <v>13</v>
      </c>
      <c r="J1868">
        <v>44404355</v>
      </c>
      <c r="K1868">
        <v>44405984</v>
      </c>
      <c r="L1868">
        <v>1630</v>
      </c>
      <c r="M1868">
        <v>2</v>
      </c>
      <c r="N1868">
        <v>400128</v>
      </c>
      <c r="O1868" t="s">
        <v>6609</v>
      </c>
      <c r="P1868">
        <v>-7852</v>
      </c>
      <c r="Q1868" t="s">
        <v>6610</v>
      </c>
      <c r="R1868" t="s">
        <v>6611</v>
      </c>
      <c r="S1868" t="s">
        <v>32422</v>
      </c>
      <c r="T1868">
        <v>0.323300140219206</v>
      </c>
      <c r="U1868">
        <v>0.603102917160658</v>
      </c>
      <c r="V1868">
        <v>-3.3193906362318899E-2</v>
      </c>
      <c r="W1868">
        <v>0.427323497058756</v>
      </c>
      <c r="X1868">
        <v>0.73460997439807996</v>
      </c>
      <c r="Y1868">
        <v>-0.81756680111303004</v>
      </c>
      <c r="Z1868">
        <v>0.26614643513353398</v>
      </c>
      <c r="AA1868">
        <v>0.72610664078822296</v>
      </c>
      <c r="AB1868">
        <v>0.32464198115841802</v>
      </c>
      <c r="AC1868">
        <v>0.73679936501090604</v>
      </c>
      <c r="AD1868">
        <v>0.87989882095915395</v>
      </c>
      <c r="AE1868">
        <v>-0.83723971005032805</v>
      </c>
      <c r="AF1868">
        <v>0.64257104604225501</v>
      </c>
      <c r="AG1868">
        <v>0.80674443595273604</v>
      </c>
      <c r="AH1868">
        <v>-0.36365773518414701</v>
      </c>
      <c r="AI1868">
        <v>0.34585949959488699</v>
      </c>
      <c r="AJ1868">
        <v>0.78121606160956403</v>
      </c>
      <c r="AK1868">
        <v>-0.49084525193929401</v>
      </c>
    </row>
    <row r="1869" spans="1:37" x14ac:dyDescent="0.2">
      <c r="A1869" t="s">
        <v>6368</v>
      </c>
      <c r="B1869">
        <v>44413989</v>
      </c>
      <c r="C1869">
        <v>44414142</v>
      </c>
      <c r="D1869">
        <v>154</v>
      </c>
      <c r="E1869" t="s">
        <v>6614</v>
      </c>
      <c r="F1869">
        <v>4</v>
      </c>
      <c r="G1869" t="s">
        <v>6615</v>
      </c>
      <c r="H1869" t="s">
        <v>31000</v>
      </c>
      <c r="I1869">
        <v>13</v>
      </c>
      <c r="J1869">
        <v>44404355</v>
      </c>
      <c r="K1869">
        <v>44405984</v>
      </c>
      <c r="L1869">
        <v>1630</v>
      </c>
      <c r="M1869">
        <v>2</v>
      </c>
      <c r="N1869">
        <v>400128</v>
      </c>
      <c r="O1869" t="s">
        <v>6609</v>
      </c>
      <c r="P1869">
        <v>-8005</v>
      </c>
      <c r="Q1869" t="s">
        <v>6610</v>
      </c>
      <c r="R1869" t="s">
        <v>6611</v>
      </c>
      <c r="S1869" t="s">
        <v>32422</v>
      </c>
      <c r="T1869">
        <v>0.29910708687459298</v>
      </c>
      <c r="U1869">
        <v>0.603102917160658</v>
      </c>
      <c r="V1869">
        <v>0.46855793343422197</v>
      </c>
      <c r="W1869">
        <v>0.427323497058756</v>
      </c>
      <c r="X1869">
        <v>0.73460997439807996</v>
      </c>
      <c r="Y1869">
        <v>-0.741404366270346</v>
      </c>
      <c r="Z1869">
        <v>0.23193887484614201</v>
      </c>
      <c r="AA1869">
        <v>0.72610664078822296</v>
      </c>
      <c r="AB1869">
        <v>0.99810162054065099</v>
      </c>
      <c r="AC1869">
        <v>0.75716389160250297</v>
      </c>
      <c r="AD1869">
        <v>0.88228037595068098</v>
      </c>
      <c r="AE1869">
        <v>-0.59335481406495905</v>
      </c>
      <c r="AF1869">
        <v>0.66285170732664001</v>
      </c>
      <c r="AG1869">
        <v>0.819861597272179</v>
      </c>
      <c r="AH1869">
        <v>-0.363783603060296</v>
      </c>
      <c r="AI1869">
        <v>0.331653000480302</v>
      </c>
      <c r="AJ1869">
        <v>0.78121606160956403</v>
      </c>
      <c r="AK1869">
        <v>-0.55156011160682505</v>
      </c>
    </row>
    <row r="1870" spans="1:37" x14ac:dyDescent="0.2">
      <c r="A1870" t="s">
        <v>6368</v>
      </c>
      <c r="B1870">
        <v>44434955</v>
      </c>
      <c r="C1870">
        <v>44435120</v>
      </c>
      <c r="D1870">
        <v>166</v>
      </c>
      <c r="E1870" t="s">
        <v>6616</v>
      </c>
      <c r="F1870">
        <v>2</v>
      </c>
      <c r="G1870" t="s">
        <v>6617</v>
      </c>
      <c r="H1870" t="s">
        <v>30987</v>
      </c>
      <c r="I1870">
        <v>13</v>
      </c>
      <c r="J1870">
        <v>44434567</v>
      </c>
      <c r="K1870">
        <v>44435284</v>
      </c>
      <c r="L1870">
        <v>718</v>
      </c>
      <c r="M1870">
        <v>2</v>
      </c>
      <c r="N1870">
        <v>8848</v>
      </c>
      <c r="O1870" t="s">
        <v>6618</v>
      </c>
      <c r="P1870">
        <v>164</v>
      </c>
      <c r="Q1870" t="s">
        <v>6619</v>
      </c>
      <c r="R1870" t="s">
        <v>6620</v>
      </c>
      <c r="S1870" t="s">
        <v>32423</v>
      </c>
      <c r="T1870">
        <v>0.32911398597860803</v>
      </c>
      <c r="U1870">
        <v>0.603102917160658</v>
      </c>
      <c r="V1870">
        <v>23.775291728352698</v>
      </c>
      <c r="W1870">
        <v>0.89107655920673101</v>
      </c>
      <c r="X1870">
        <v>0.95159051474143896</v>
      </c>
      <c r="Y1870">
        <v>0.39760859050133501</v>
      </c>
      <c r="Z1870">
        <v>0.306975110376564</v>
      </c>
      <c r="AA1870">
        <v>0.72610664078822296</v>
      </c>
      <c r="AB1870">
        <v>23.874093356282501</v>
      </c>
      <c r="AC1870">
        <v>0.75388744886274095</v>
      </c>
      <c r="AD1870">
        <v>0.87989882095915395</v>
      </c>
      <c r="AE1870">
        <v>-0.60239132177752197</v>
      </c>
      <c r="AF1870">
        <v>0.64997455747578503</v>
      </c>
      <c r="AG1870">
        <v>0.80674443595273604</v>
      </c>
      <c r="AH1870">
        <v>0.87802574008448797</v>
      </c>
      <c r="AI1870">
        <v>0.56157887380500204</v>
      </c>
      <c r="AJ1870">
        <v>0.78121606160956403</v>
      </c>
      <c r="AK1870">
        <v>1.2663639617629201</v>
      </c>
    </row>
    <row r="1871" spans="1:37" x14ac:dyDescent="0.2">
      <c r="A1871" t="s">
        <v>6368</v>
      </c>
      <c r="B1871">
        <v>44435120</v>
      </c>
      <c r="C1871">
        <v>44435285</v>
      </c>
      <c r="D1871">
        <v>166</v>
      </c>
      <c r="E1871" t="s">
        <v>6621</v>
      </c>
      <c r="F1871">
        <v>18</v>
      </c>
      <c r="G1871" t="s">
        <v>6622</v>
      </c>
      <c r="H1871" t="s">
        <v>30987</v>
      </c>
      <c r="I1871">
        <v>13</v>
      </c>
      <c r="J1871">
        <v>44434567</v>
      </c>
      <c r="K1871">
        <v>44435284</v>
      </c>
      <c r="L1871">
        <v>718</v>
      </c>
      <c r="M1871">
        <v>2</v>
      </c>
      <c r="N1871">
        <v>8848</v>
      </c>
      <c r="O1871" t="s">
        <v>6618</v>
      </c>
      <c r="P1871">
        <v>0</v>
      </c>
      <c r="Q1871" t="s">
        <v>6619</v>
      </c>
      <c r="R1871" t="s">
        <v>6620</v>
      </c>
      <c r="S1871" t="s">
        <v>32423</v>
      </c>
      <c r="T1871">
        <v>0.32911398597860803</v>
      </c>
      <c r="U1871">
        <v>0.603102917160658</v>
      </c>
      <c r="V1871">
        <v>23.775291728352698</v>
      </c>
      <c r="W1871">
        <v>0.89107655920673101</v>
      </c>
      <c r="X1871">
        <v>0.95159051474143896</v>
      </c>
      <c r="Y1871">
        <v>0.39760859050133501</v>
      </c>
      <c r="Z1871">
        <v>0.306975110376564</v>
      </c>
      <c r="AA1871">
        <v>0.72610664078822296</v>
      </c>
      <c r="AB1871">
        <v>23.874093356282501</v>
      </c>
      <c r="AC1871">
        <v>0.75388744886274095</v>
      </c>
      <c r="AD1871">
        <v>0.87989882095915395</v>
      </c>
      <c r="AE1871">
        <v>-0.60239132177752197</v>
      </c>
      <c r="AF1871">
        <v>0.64997455747578503</v>
      </c>
      <c r="AG1871">
        <v>0.80674443595273604</v>
      </c>
      <c r="AH1871">
        <v>0.87802574008448797</v>
      </c>
      <c r="AI1871">
        <v>0.56157887380500204</v>
      </c>
      <c r="AJ1871">
        <v>0.78121606160956403</v>
      </c>
      <c r="AK1871">
        <v>1.2663639617629201</v>
      </c>
    </row>
    <row r="1872" spans="1:37" x14ac:dyDescent="0.2">
      <c r="A1872" t="s">
        <v>6368</v>
      </c>
      <c r="B1872">
        <v>44890178</v>
      </c>
      <c r="C1872">
        <v>44890302</v>
      </c>
      <c r="D1872">
        <v>125</v>
      </c>
      <c r="E1872" t="s">
        <v>6623</v>
      </c>
      <c r="F1872">
        <v>2</v>
      </c>
      <c r="G1872" t="s">
        <v>6624</v>
      </c>
      <c r="H1872" t="s">
        <v>31000</v>
      </c>
      <c r="I1872">
        <v>13</v>
      </c>
      <c r="J1872">
        <v>44799503</v>
      </c>
      <c r="K1872">
        <v>44809630</v>
      </c>
      <c r="L1872">
        <v>10128</v>
      </c>
      <c r="M1872">
        <v>2</v>
      </c>
      <c r="N1872">
        <v>144817</v>
      </c>
      <c r="O1872" t="s">
        <v>6625</v>
      </c>
      <c r="P1872">
        <v>-80548</v>
      </c>
      <c r="Q1872" t="s">
        <v>6626</v>
      </c>
      <c r="R1872" t="s">
        <v>6627</v>
      </c>
      <c r="S1872" t="s">
        <v>32424</v>
      </c>
      <c r="T1872">
        <v>0.55575064627985404</v>
      </c>
      <c r="U1872">
        <v>0.81214233890638399</v>
      </c>
      <c r="V1872">
        <v>0.65364096924748505</v>
      </c>
      <c r="W1872">
        <v>0.105207726438098</v>
      </c>
      <c r="X1872">
        <v>0.704072456322962</v>
      </c>
      <c r="Y1872">
        <v>-1.1160905986537799</v>
      </c>
      <c r="Z1872">
        <v>0.98526084987868001</v>
      </c>
      <c r="AA1872">
        <v>1</v>
      </c>
      <c r="AB1872">
        <v>0.201718599732605</v>
      </c>
      <c r="AC1872">
        <v>2.1942070771066101E-2</v>
      </c>
      <c r="AD1872">
        <v>0.57684129297949804</v>
      </c>
      <c r="AE1872">
        <v>-1.4054189929452301</v>
      </c>
      <c r="AF1872">
        <v>0.36464037693194301</v>
      </c>
      <c r="AG1872">
        <v>0.76822454583197197</v>
      </c>
      <c r="AH1872">
        <v>0.87165322115125599</v>
      </c>
      <c r="AI1872">
        <v>0.39582699352857298</v>
      </c>
      <c r="AJ1872">
        <v>0.78121606160956403</v>
      </c>
      <c r="AK1872">
        <v>-0.56069807718305997</v>
      </c>
    </row>
    <row r="1873" spans="1:37" x14ac:dyDescent="0.2">
      <c r="A1873" t="s">
        <v>6368</v>
      </c>
      <c r="B1873">
        <v>45645481</v>
      </c>
      <c r="C1873">
        <v>45645645</v>
      </c>
      <c r="D1873">
        <v>165</v>
      </c>
      <c r="E1873" t="s">
        <v>6628</v>
      </c>
      <c r="F1873">
        <v>1</v>
      </c>
      <c r="G1873" t="s">
        <v>6629</v>
      </c>
      <c r="H1873" t="s">
        <v>31000</v>
      </c>
      <c r="I1873">
        <v>13</v>
      </c>
      <c r="J1873">
        <v>45541294</v>
      </c>
      <c r="K1873">
        <v>45615739</v>
      </c>
      <c r="L1873">
        <v>74446</v>
      </c>
      <c r="M1873">
        <v>2</v>
      </c>
      <c r="N1873">
        <v>220081</v>
      </c>
      <c r="O1873" t="s">
        <v>6630</v>
      </c>
      <c r="P1873">
        <v>-29742</v>
      </c>
      <c r="Q1873" t="s">
        <v>6631</v>
      </c>
      <c r="R1873" t="s">
        <v>6632</v>
      </c>
      <c r="S1873" t="s">
        <v>32425</v>
      </c>
      <c r="T1873">
        <v>0.644035865418358</v>
      </c>
      <c r="U1873">
        <v>0.84904924635754497</v>
      </c>
      <c r="V1873">
        <v>-0.398093214175473</v>
      </c>
      <c r="W1873">
        <v>0.92840768905355797</v>
      </c>
      <c r="X1873">
        <v>0.95159051474143896</v>
      </c>
      <c r="Y1873">
        <v>0.56325099417820002</v>
      </c>
      <c r="Z1873">
        <v>0.94067464303402304</v>
      </c>
      <c r="AA1873">
        <v>0.99919698600769702</v>
      </c>
      <c r="AB1873">
        <v>-0.29097807552864202</v>
      </c>
      <c r="AC1873">
        <v>0.57443559315252701</v>
      </c>
      <c r="AD1873">
        <v>0.87989882095915395</v>
      </c>
      <c r="AE1873">
        <v>-0.33610333088629402</v>
      </c>
      <c r="AF1873">
        <v>0.41607721648493101</v>
      </c>
      <c r="AG1873">
        <v>0.80674443595273604</v>
      </c>
      <c r="AH1873">
        <v>-0.31263287682613</v>
      </c>
      <c r="AI1873">
        <v>0.82118270748657496</v>
      </c>
      <c r="AJ1873">
        <v>0.94983421942510304</v>
      </c>
      <c r="AK1873">
        <v>1.3100708182657901</v>
      </c>
    </row>
    <row r="1874" spans="1:37" x14ac:dyDescent="0.2">
      <c r="A1874" t="s">
        <v>6368</v>
      </c>
      <c r="B1874">
        <v>45645645</v>
      </c>
      <c r="C1874">
        <v>45645809</v>
      </c>
      <c r="D1874">
        <v>165</v>
      </c>
      <c r="E1874" t="s">
        <v>6633</v>
      </c>
      <c r="F1874">
        <v>4</v>
      </c>
      <c r="G1874" t="s">
        <v>6634</v>
      </c>
      <c r="H1874" t="s">
        <v>31000</v>
      </c>
      <c r="I1874">
        <v>13</v>
      </c>
      <c r="J1874">
        <v>45541294</v>
      </c>
      <c r="K1874">
        <v>45615739</v>
      </c>
      <c r="L1874">
        <v>74446</v>
      </c>
      <c r="M1874">
        <v>2</v>
      </c>
      <c r="N1874">
        <v>220081</v>
      </c>
      <c r="O1874" t="s">
        <v>6630</v>
      </c>
      <c r="P1874">
        <v>-29906</v>
      </c>
      <c r="Q1874" t="s">
        <v>6631</v>
      </c>
      <c r="R1874" t="s">
        <v>6632</v>
      </c>
      <c r="S1874" t="s">
        <v>32425</v>
      </c>
      <c r="T1874">
        <v>0.644035865418358</v>
      </c>
      <c r="U1874">
        <v>0.84904924635754497</v>
      </c>
      <c r="V1874">
        <v>-0.398093214175473</v>
      </c>
      <c r="W1874">
        <v>0.92840768905355797</v>
      </c>
      <c r="X1874">
        <v>0.95159051474143896</v>
      </c>
      <c r="Y1874">
        <v>0.56325099417820002</v>
      </c>
      <c r="Z1874">
        <v>0.94067464303402304</v>
      </c>
      <c r="AA1874">
        <v>0.99919698600769702</v>
      </c>
      <c r="AB1874">
        <v>-0.29097807552864202</v>
      </c>
      <c r="AC1874">
        <v>0.57443559315252701</v>
      </c>
      <c r="AD1874">
        <v>0.87989882095915395</v>
      </c>
      <c r="AE1874">
        <v>-0.33610333088629402</v>
      </c>
      <c r="AF1874">
        <v>0.41607721648493101</v>
      </c>
      <c r="AG1874">
        <v>0.80674443595273604</v>
      </c>
      <c r="AH1874">
        <v>-0.31263287682613</v>
      </c>
      <c r="AI1874">
        <v>0.82118270748657496</v>
      </c>
      <c r="AJ1874">
        <v>0.94983421942510304</v>
      </c>
      <c r="AK1874">
        <v>1.3100708182657901</v>
      </c>
    </row>
    <row r="1875" spans="1:37" x14ac:dyDescent="0.2">
      <c r="A1875" t="s">
        <v>6368</v>
      </c>
      <c r="B1875">
        <v>45645809</v>
      </c>
      <c r="C1875">
        <v>45645973</v>
      </c>
      <c r="D1875">
        <v>165</v>
      </c>
      <c r="E1875" t="s">
        <v>6635</v>
      </c>
      <c r="F1875">
        <v>0</v>
      </c>
      <c r="G1875" t="s">
        <v>6636</v>
      </c>
      <c r="H1875" t="s">
        <v>31000</v>
      </c>
      <c r="I1875">
        <v>13</v>
      </c>
      <c r="J1875">
        <v>45541294</v>
      </c>
      <c r="K1875">
        <v>45615739</v>
      </c>
      <c r="L1875">
        <v>74446</v>
      </c>
      <c r="M1875">
        <v>2</v>
      </c>
      <c r="N1875">
        <v>220081</v>
      </c>
      <c r="O1875" t="s">
        <v>6630</v>
      </c>
      <c r="P1875">
        <v>-30070</v>
      </c>
      <c r="Q1875" t="s">
        <v>6631</v>
      </c>
      <c r="R1875" t="s">
        <v>6632</v>
      </c>
      <c r="S1875" t="s">
        <v>32425</v>
      </c>
      <c r="T1875">
        <v>0.644035865418358</v>
      </c>
      <c r="U1875">
        <v>0.84904924635754497</v>
      </c>
      <c r="V1875">
        <v>-0.26506607771192697</v>
      </c>
      <c r="W1875">
        <v>0.92840768905355797</v>
      </c>
      <c r="X1875">
        <v>0.95159051474143896</v>
      </c>
      <c r="Y1875">
        <v>0.68475095261255403</v>
      </c>
      <c r="Z1875">
        <v>0.94067464303402304</v>
      </c>
      <c r="AA1875">
        <v>0.99919698600769702</v>
      </c>
      <c r="AB1875">
        <v>-0.157950939065096</v>
      </c>
      <c r="AC1875">
        <v>0.57443559315252701</v>
      </c>
      <c r="AD1875">
        <v>0.87989882095915395</v>
      </c>
      <c r="AE1875">
        <v>-0.214603372451941</v>
      </c>
      <c r="AF1875">
        <v>0.41607721648493101</v>
      </c>
      <c r="AG1875">
        <v>0.80674443595273604</v>
      </c>
      <c r="AH1875">
        <v>-0.240049697373624</v>
      </c>
      <c r="AI1875">
        <v>0.82118270748657496</v>
      </c>
      <c r="AJ1875">
        <v>0.94983421942510304</v>
      </c>
      <c r="AK1875">
        <v>1.4213335454882401</v>
      </c>
    </row>
    <row r="1876" spans="1:37" x14ac:dyDescent="0.2">
      <c r="A1876" t="s">
        <v>6368</v>
      </c>
      <c r="B1876">
        <v>45668649</v>
      </c>
      <c r="C1876">
        <v>45668802</v>
      </c>
      <c r="D1876">
        <v>154</v>
      </c>
      <c r="E1876" t="s">
        <v>6637</v>
      </c>
      <c r="F1876">
        <v>3</v>
      </c>
      <c r="G1876" t="s">
        <v>6638</v>
      </c>
      <c r="H1876" t="s">
        <v>31000</v>
      </c>
      <c r="I1876">
        <v>13</v>
      </c>
      <c r="J1876">
        <v>45680182</v>
      </c>
      <c r="K1876">
        <v>45701187</v>
      </c>
      <c r="L1876">
        <v>21006</v>
      </c>
      <c r="M1876">
        <v>2</v>
      </c>
      <c r="N1876">
        <v>103752581</v>
      </c>
      <c r="O1876" t="s">
        <v>6639</v>
      </c>
      <c r="P1876">
        <v>32385</v>
      </c>
      <c r="Q1876" t="s">
        <v>40</v>
      </c>
      <c r="R1876" t="s">
        <v>6640</v>
      </c>
      <c r="S1876" t="s">
        <v>32426</v>
      </c>
      <c r="T1876">
        <v>0.583211159830616</v>
      </c>
      <c r="U1876">
        <v>0.81360520874211995</v>
      </c>
      <c r="V1876">
        <v>-0.43471640896761699</v>
      </c>
      <c r="W1876">
        <v>0.73420570613580904</v>
      </c>
      <c r="X1876">
        <v>0.95159051474143896</v>
      </c>
      <c r="Y1876">
        <v>0.780740125532567</v>
      </c>
      <c r="Z1876">
        <v>1</v>
      </c>
      <c r="AA1876">
        <v>1</v>
      </c>
      <c r="AB1876">
        <v>-1.39819030050725</v>
      </c>
      <c r="AC1876">
        <v>0.32081866871113202</v>
      </c>
      <c r="AD1876">
        <v>0.68773325147593101</v>
      </c>
      <c r="AE1876">
        <v>-0.219259710691521</v>
      </c>
      <c r="AF1876">
        <v>0.23669707478149901</v>
      </c>
      <c r="AG1876">
        <v>0.69020448338054297</v>
      </c>
      <c r="AH1876">
        <v>0.494894099365074</v>
      </c>
      <c r="AI1876">
        <v>0.91725052871964496</v>
      </c>
      <c r="AJ1876">
        <v>0.98621344597861504</v>
      </c>
      <c r="AK1876">
        <v>1.64949535981907</v>
      </c>
    </row>
    <row r="1877" spans="1:37" x14ac:dyDescent="0.2">
      <c r="A1877" t="s">
        <v>6368</v>
      </c>
      <c r="B1877">
        <v>45860379</v>
      </c>
      <c r="C1877">
        <v>45860521</v>
      </c>
      <c r="D1877">
        <v>143</v>
      </c>
      <c r="E1877" t="s">
        <v>6641</v>
      </c>
      <c r="F1877">
        <v>2</v>
      </c>
      <c r="G1877" t="s">
        <v>6642</v>
      </c>
      <c r="H1877" t="s">
        <v>31000</v>
      </c>
      <c r="I1877">
        <v>13</v>
      </c>
      <c r="J1877">
        <v>45777242</v>
      </c>
      <c r="K1877">
        <v>45851753</v>
      </c>
      <c r="L1877">
        <v>74512</v>
      </c>
      <c r="M1877">
        <v>2</v>
      </c>
      <c r="N1877">
        <v>283514</v>
      </c>
      <c r="O1877" t="s">
        <v>6643</v>
      </c>
      <c r="P1877">
        <v>-8626</v>
      </c>
      <c r="Q1877" t="s">
        <v>6644</v>
      </c>
      <c r="R1877" t="s">
        <v>6645</v>
      </c>
      <c r="S1877" t="s">
        <v>32427</v>
      </c>
      <c r="T1877">
        <v>0.32911398597860803</v>
      </c>
      <c r="U1877">
        <v>0.603102917160658</v>
      </c>
      <c r="V1877">
        <v>24.9758377613778</v>
      </c>
      <c r="W1877">
        <v>0.38920677604595899</v>
      </c>
      <c r="X1877">
        <v>0.704072456322962</v>
      </c>
      <c r="Y1877">
        <v>-24.774203906766399</v>
      </c>
      <c r="Z1877">
        <v>0.48464167878831399</v>
      </c>
      <c r="AA1877">
        <v>0.84435025072159198</v>
      </c>
      <c r="AB1877">
        <v>24.012363678938598</v>
      </c>
      <c r="AC1877">
        <v>0.21073619169722799</v>
      </c>
      <c r="AD1877">
        <v>0.68253123924728298</v>
      </c>
      <c r="AE1877">
        <v>-24.774203906766399</v>
      </c>
      <c r="AF1877">
        <v>0.16793847098801201</v>
      </c>
      <c r="AG1877">
        <v>0.68151250837662902</v>
      </c>
      <c r="AH1877">
        <v>24.9758377613778</v>
      </c>
      <c r="AI1877">
        <v>0.52399907623471598</v>
      </c>
      <c r="AJ1877">
        <v>0.78121606160956403</v>
      </c>
      <c r="AK1877">
        <v>-23.9054484815804</v>
      </c>
    </row>
    <row r="1878" spans="1:37" x14ac:dyDescent="0.2">
      <c r="A1878" t="s">
        <v>6368</v>
      </c>
      <c r="B1878">
        <v>46292172</v>
      </c>
      <c r="C1878">
        <v>46292358</v>
      </c>
      <c r="D1878">
        <v>187</v>
      </c>
      <c r="E1878" t="s">
        <v>6646</v>
      </c>
      <c r="F1878">
        <v>2</v>
      </c>
      <c r="G1878" t="s">
        <v>6647</v>
      </c>
      <c r="H1878" t="s">
        <v>32428</v>
      </c>
      <c r="I1878">
        <v>13</v>
      </c>
      <c r="J1878">
        <v>46296445</v>
      </c>
      <c r="K1878">
        <v>46297844</v>
      </c>
      <c r="L1878">
        <v>1400</v>
      </c>
      <c r="M1878">
        <v>2</v>
      </c>
      <c r="N1878">
        <v>100861554</v>
      </c>
      <c r="O1878" t="s">
        <v>6648</v>
      </c>
      <c r="P1878">
        <v>5486</v>
      </c>
      <c r="Q1878" t="s">
        <v>6649</v>
      </c>
      <c r="R1878" t="s">
        <v>6650</v>
      </c>
      <c r="S1878" t="s">
        <v>32429</v>
      </c>
      <c r="T1878">
        <v>0.32911398597860803</v>
      </c>
      <c r="U1878">
        <v>0.603102917160658</v>
      </c>
      <c r="V1878">
        <v>23.2753981416108</v>
      </c>
      <c r="W1878">
        <v>0.94541066367716797</v>
      </c>
      <c r="X1878">
        <v>0.95159051474143896</v>
      </c>
      <c r="Y1878">
        <v>-0.221682722505507</v>
      </c>
      <c r="Z1878">
        <v>0.306975110376564</v>
      </c>
      <c r="AA1878">
        <v>0.72610664078822296</v>
      </c>
      <c r="AB1878">
        <v>23.084589201562402</v>
      </c>
      <c r="AC1878">
        <v>0.71753805159658501</v>
      </c>
      <c r="AD1878">
        <v>0.87989882095915395</v>
      </c>
      <c r="AE1878">
        <v>-1.2216825319539499</v>
      </c>
      <c r="AF1878">
        <v>0.61410715005536498</v>
      </c>
      <c r="AG1878">
        <v>0.80674443595273604</v>
      </c>
      <c r="AH1878">
        <v>1.4973169331949401</v>
      </c>
      <c r="AI1878">
        <v>0.59609816080359102</v>
      </c>
      <c r="AJ1878">
        <v>0.78121606160956403</v>
      </c>
      <c r="AK1878">
        <v>0.64707260922514698</v>
      </c>
    </row>
    <row r="1879" spans="1:37" x14ac:dyDescent="0.2">
      <c r="A1879" t="s">
        <v>6368</v>
      </c>
      <c r="B1879">
        <v>46292358</v>
      </c>
      <c r="C1879">
        <v>46292544</v>
      </c>
      <c r="D1879">
        <v>187</v>
      </c>
      <c r="E1879" t="s">
        <v>6651</v>
      </c>
      <c r="F1879">
        <v>1</v>
      </c>
      <c r="G1879" t="s">
        <v>6652</v>
      </c>
      <c r="H1879" t="s">
        <v>32428</v>
      </c>
      <c r="I1879">
        <v>13</v>
      </c>
      <c r="J1879">
        <v>46296445</v>
      </c>
      <c r="K1879">
        <v>46297844</v>
      </c>
      <c r="L1879">
        <v>1400</v>
      </c>
      <c r="M1879">
        <v>2</v>
      </c>
      <c r="N1879">
        <v>100861554</v>
      </c>
      <c r="O1879" t="s">
        <v>6648</v>
      </c>
      <c r="P1879">
        <v>5300</v>
      </c>
      <c r="Q1879" t="s">
        <v>6649</v>
      </c>
      <c r="R1879" t="s">
        <v>6650</v>
      </c>
      <c r="S1879" t="s">
        <v>32429</v>
      </c>
      <c r="T1879">
        <v>0.32911398597860803</v>
      </c>
      <c r="U1879">
        <v>0.603102917160658</v>
      </c>
      <c r="V1879">
        <v>23.2753981416108</v>
      </c>
      <c r="W1879">
        <v>0.94541066367716797</v>
      </c>
      <c r="X1879">
        <v>0.95159051474143896</v>
      </c>
      <c r="Y1879">
        <v>-0.221682722505507</v>
      </c>
      <c r="Z1879">
        <v>0.306975110376564</v>
      </c>
      <c r="AA1879">
        <v>0.72610664078822296</v>
      </c>
      <c r="AB1879">
        <v>23.084589201562402</v>
      </c>
      <c r="AC1879">
        <v>0.71753805159658501</v>
      </c>
      <c r="AD1879">
        <v>0.87989882095915395</v>
      </c>
      <c r="AE1879">
        <v>-1.2216825319539499</v>
      </c>
      <c r="AF1879">
        <v>0.61410715005536498</v>
      </c>
      <c r="AG1879">
        <v>0.80674443595273604</v>
      </c>
      <c r="AH1879">
        <v>1.4973169331949401</v>
      </c>
      <c r="AI1879">
        <v>0.59609816080359102</v>
      </c>
      <c r="AJ1879">
        <v>0.78121606160956403</v>
      </c>
      <c r="AK1879">
        <v>0.64707260922514698</v>
      </c>
    </row>
    <row r="1880" spans="1:37" x14ac:dyDescent="0.2">
      <c r="A1880" t="s">
        <v>6368</v>
      </c>
      <c r="B1880">
        <v>46337902</v>
      </c>
      <c r="C1880">
        <v>46338110</v>
      </c>
      <c r="D1880">
        <v>209</v>
      </c>
      <c r="E1880" t="s">
        <v>6653</v>
      </c>
      <c r="F1880">
        <v>3</v>
      </c>
      <c r="G1880" t="s">
        <v>6654</v>
      </c>
      <c r="H1880" t="s">
        <v>31003</v>
      </c>
      <c r="I1880">
        <v>13</v>
      </c>
      <c r="J1880">
        <v>46343081</v>
      </c>
      <c r="K1880">
        <v>46345401</v>
      </c>
      <c r="L1880">
        <v>2321</v>
      </c>
      <c r="M1880">
        <v>2</v>
      </c>
      <c r="N1880">
        <v>80183</v>
      </c>
      <c r="O1880" t="s">
        <v>6655</v>
      </c>
      <c r="P1880">
        <v>7291</v>
      </c>
      <c r="Q1880" t="s">
        <v>6656</v>
      </c>
      <c r="R1880" t="s">
        <v>6657</v>
      </c>
      <c r="S1880" t="s">
        <v>32430</v>
      </c>
      <c r="T1880">
        <v>0.97213403838398904</v>
      </c>
      <c r="U1880">
        <v>1</v>
      </c>
      <c r="V1880">
        <v>1.26462159138678</v>
      </c>
      <c r="W1880">
        <v>0.73420570613580904</v>
      </c>
      <c r="X1880">
        <v>0.95159051474143896</v>
      </c>
      <c r="Y1880">
        <v>-0.230188615345432</v>
      </c>
      <c r="Z1880">
        <v>0.66713806400786302</v>
      </c>
      <c r="AA1880">
        <v>0.84521697243271998</v>
      </c>
      <c r="AB1880">
        <v>1.34143538691585</v>
      </c>
      <c r="AC1880">
        <v>0.615069744472027</v>
      </c>
      <c r="AD1880">
        <v>0.87989882095915395</v>
      </c>
      <c r="AE1880">
        <v>-1.16796324058415</v>
      </c>
      <c r="AF1880">
        <v>0.74414648978297804</v>
      </c>
      <c r="AG1880">
        <v>0.86906519844104402</v>
      </c>
      <c r="AH1880">
        <v>0.421151106726808</v>
      </c>
      <c r="AI1880">
        <v>0.84178376985732795</v>
      </c>
      <c r="AJ1880">
        <v>0.95896800690842199</v>
      </c>
      <c r="AK1880">
        <v>0.59446625993037705</v>
      </c>
    </row>
    <row r="1881" spans="1:37" x14ac:dyDescent="0.2">
      <c r="A1881" t="s">
        <v>6368</v>
      </c>
      <c r="B1881">
        <v>48000931</v>
      </c>
      <c r="C1881">
        <v>48001083</v>
      </c>
      <c r="D1881">
        <v>153</v>
      </c>
      <c r="E1881" t="s">
        <v>6658</v>
      </c>
      <c r="F1881">
        <v>13</v>
      </c>
      <c r="G1881" t="s">
        <v>6659</v>
      </c>
      <c r="H1881" t="s">
        <v>30987</v>
      </c>
      <c r="I1881">
        <v>13</v>
      </c>
      <c r="J1881">
        <v>47942781</v>
      </c>
      <c r="K1881">
        <v>48001020</v>
      </c>
      <c r="L1881">
        <v>58240</v>
      </c>
      <c r="M1881">
        <v>2</v>
      </c>
      <c r="N1881">
        <v>8803</v>
      </c>
      <c r="O1881" t="s">
        <v>6660</v>
      </c>
      <c r="P1881">
        <v>0</v>
      </c>
      <c r="Q1881" t="s">
        <v>6661</v>
      </c>
      <c r="R1881" t="s">
        <v>6662</v>
      </c>
      <c r="S1881" t="s">
        <v>32431</v>
      </c>
      <c r="T1881">
        <v>0.97213403838398904</v>
      </c>
      <c r="U1881">
        <v>1</v>
      </c>
      <c r="V1881">
        <v>2.9109611481989099</v>
      </c>
      <c r="W1881">
        <v>0.29261482077562401</v>
      </c>
      <c r="X1881">
        <v>0.704072456322962</v>
      </c>
      <c r="Y1881">
        <v>25.349824461228501</v>
      </c>
      <c r="Z1881">
        <v>0.69013698642955401</v>
      </c>
      <c r="AA1881">
        <v>0.84521697243271998</v>
      </c>
      <c r="AB1881">
        <v>1.94748705796184</v>
      </c>
      <c r="AC1881">
        <v>0.27780950890804001</v>
      </c>
      <c r="AD1881">
        <v>0.68253123924728298</v>
      </c>
      <c r="AE1881">
        <v>24.5383590084727</v>
      </c>
      <c r="AF1881">
        <v>0.61410715005536498</v>
      </c>
      <c r="AG1881">
        <v>0.80674443595273604</v>
      </c>
      <c r="AH1881">
        <v>3.8405715786422201</v>
      </c>
      <c r="AI1881">
        <v>0.56157887380500204</v>
      </c>
      <c r="AJ1881">
        <v>0.78121606160956403</v>
      </c>
      <c r="AK1881">
        <v>3.98496146076327</v>
      </c>
    </row>
    <row r="1882" spans="1:37" x14ac:dyDescent="0.2">
      <c r="A1882" t="s">
        <v>6368</v>
      </c>
      <c r="B1882">
        <v>48001196</v>
      </c>
      <c r="C1882">
        <v>48001372</v>
      </c>
      <c r="D1882">
        <v>177</v>
      </c>
      <c r="E1882" t="s">
        <v>6663</v>
      </c>
      <c r="F1882">
        <v>22</v>
      </c>
      <c r="G1882" t="s">
        <v>6664</v>
      </c>
      <c r="H1882" t="s">
        <v>30987</v>
      </c>
      <c r="I1882">
        <v>13</v>
      </c>
      <c r="J1882">
        <v>47745736</v>
      </c>
      <c r="K1882">
        <v>48001291</v>
      </c>
      <c r="L1882">
        <v>255556</v>
      </c>
      <c r="M1882">
        <v>2</v>
      </c>
      <c r="N1882">
        <v>8803</v>
      </c>
      <c r="O1882" t="s">
        <v>6665</v>
      </c>
      <c r="P1882">
        <v>0</v>
      </c>
      <c r="Q1882" t="s">
        <v>6661</v>
      </c>
      <c r="R1882" t="s">
        <v>6662</v>
      </c>
      <c r="S1882" t="s">
        <v>32431</v>
      </c>
      <c r="T1882">
        <v>0.97213403838398904</v>
      </c>
      <c r="U1882">
        <v>1</v>
      </c>
      <c r="V1882">
        <v>2.9109611481989099</v>
      </c>
      <c r="W1882">
        <v>0.29261482077562401</v>
      </c>
      <c r="X1882">
        <v>0.704072456322962</v>
      </c>
      <c r="Y1882">
        <v>25.349824461228501</v>
      </c>
      <c r="Z1882">
        <v>0.69013698642955401</v>
      </c>
      <c r="AA1882">
        <v>0.84521697243271998</v>
      </c>
      <c r="AB1882">
        <v>1.94748705796184</v>
      </c>
      <c r="AC1882">
        <v>0.27780950890804001</v>
      </c>
      <c r="AD1882">
        <v>0.68253123924728298</v>
      </c>
      <c r="AE1882">
        <v>24.5383590084727</v>
      </c>
      <c r="AF1882">
        <v>0.61410715005536498</v>
      </c>
      <c r="AG1882">
        <v>0.80674443595273604</v>
      </c>
      <c r="AH1882">
        <v>3.8405715786422201</v>
      </c>
      <c r="AI1882">
        <v>0.56157887380500204</v>
      </c>
      <c r="AJ1882">
        <v>0.78121606160956403</v>
      </c>
      <c r="AK1882">
        <v>3.98496146076327</v>
      </c>
    </row>
    <row r="1883" spans="1:37" x14ac:dyDescent="0.2">
      <c r="A1883" t="s">
        <v>6368</v>
      </c>
      <c r="B1883">
        <v>48466133</v>
      </c>
      <c r="C1883">
        <v>48466308</v>
      </c>
      <c r="D1883">
        <v>176</v>
      </c>
      <c r="E1883" t="s">
        <v>6666</v>
      </c>
      <c r="F1883">
        <v>3</v>
      </c>
      <c r="G1883" t="s">
        <v>6667</v>
      </c>
      <c r="H1883" t="s">
        <v>32432</v>
      </c>
      <c r="I1883">
        <v>13</v>
      </c>
      <c r="J1883">
        <v>48476400</v>
      </c>
      <c r="K1883">
        <v>48480339</v>
      </c>
      <c r="L1883">
        <v>3940</v>
      </c>
      <c r="M1883">
        <v>1</v>
      </c>
      <c r="N1883">
        <v>5925</v>
      </c>
      <c r="O1883" t="s">
        <v>6668</v>
      </c>
      <c r="P1883">
        <v>-10092</v>
      </c>
      <c r="Q1883" t="s">
        <v>6669</v>
      </c>
      <c r="R1883" t="s">
        <v>6670</v>
      </c>
      <c r="S1883" t="s">
        <v>32433</v>
      </c>
      <c r="T1883">
        <v>1</v>
      </c>
      <c r="U1883">
        <v>1</v>
      </c>
      <c r="V1883">
        <v>-2.3678640741449399</v>
      </c>
      <c r="W1883">
        <v>0.49709177864118298</v>
      </c>
      <c r="X1883">
        <v>0.78363289935355196</v>
      </c>
      <c r="Y1883">
        <v>-1.48333208017542</v>
      </c>
      <c r="Z1883">
        <v>1</v>
      </c>
      <c r="AA1883">
        <v>1</v>
      </c>
      <c r="AB1883">
        <v>-2.6520509307201001</v>
      </c>
      <c r="AC1883">
        <v>0.92091778829119397</v>
      </c>
      <c r="AD1883">
        <v>0.94068432309766403</v>
      </c>
      <c r="AE1883">
        <v>-2.48333172201305</v>
      </c>
      <c r="AF1883">
        <v>1</v>
      </c>
      <c r="AG1883">
        <v>1</v>
      </c>
      <c r="AH1883">
        <v>-1.59005109708075</v>
      </c>
      <c r="AI1883">
        <v>0.197630579561902</v>
      </c>
      <c r="AJ1883">
        <v>0.78121606160956403</v>
      </c>
      <c r="AK1883">
        <v>-0.61457671927624902</v>
      </c>
    </row>
    <row r="1884" spans="1:37" x14ac:dyDescent="0.2">
      <c r="A1884" t="s">
        <v>6368</v>
      </c>
      <c r="B1884">
        <v>48466308</v>
      </c>
      <c r="C1884">
        <v>48466483</v>
      </c>
      <c r="D1884">
        <v>176</v>
      </c>
      <c r="E1884" t="s">
        <v>6671</v>
      </c>
      <c r="F1884">
        <v>1</v>
      </c>
      <c r="G1884" t="s">
        <v>6672</v>
      </c>
      <c r="H1884" t="s">
        <v>32432</v>
      </c>
      <c r="I1884">
        <v>13</v>
      </c>
      <c r="J1884">
        <v>48476400</v>
      </c>
      <c r="K1884">
        <v>48480339</v>
      </c>
      <c r="L1884">
        <v>3940</v>
      </c>
      <c r="M1884">
        <v>1</v>
      </c>
      <c r="N1884">
        <v>5925</v>
      </c>
      <c r="O1884" t="s">
        <v>6668</v>
      </c>
      <c r="P1884">
        <v>-9917</v>
      </c>
      <c r="Q1884" t="s">
        <v>6669</v>
      </c>
      <c r="R1884" t="s">
        <v>6670</v>
      </c>
      <c r="S1884" t="s">
        <v>32433</v>
      </c>
      <c r="T1884">
        <v>1</v>
      </c>
      <c r="U1884">
        <v>1</v>
      </c>
      <c r="V1884">
        <v>-2.3678640741449399</v>
      </c>
      <c r="W1884">
        <v>0.49709177864118298</v>
      </c>
      <c r="X1884">
        <v>0.78363289935355196</v>
      </c>
      <c r="Y1884">
        <v>-1.48333208017542</v>
      </c>
      <c r="Z1884">
        <v>1</v>
      </c>
      <c r="AA1884">
        <v>1</v>
      </c>
      <c r="AB1884">
        <v>-2.6520509307201001</v>
      </c>
      <c r="AC1884">
        <v>0.92091778829119397</v>
      </c>
      <c r="AD1884">
        <v>0.94068432309766403</v>
      </c>
      <c r="AE1884">
        <v>-2.48333172201305</v>
      </c>
      <c r="AF1884">
        <v>1</v>
      </c>
      <c r="AG1884">
        <v>1</v>
      </c>
      <c r="AH1884">
        <v>-1.59005109708075</v>
      </c>
      <c r="AI1884">
        <v>0.197630579561902</v>
      </c>
      <c r="AJ1884">
        <v>0.78121606160956403</v>
      </c>
      <c r="AK1884">
        <v>-0.61457671927624902</v>
      </c>
    </row>
    <row r="1885" spans="1:37" x14ac:dyDescent="0.2">
      <c r="A1885" t="s">
        <v>6368</v>
      </c>
      <c r="B1885">
        <v>49157607</v>
      </c>
      <c r="C1885">
        <v>49157767</v>
      </c>
      <c r="D1885">
        <v>161</v>
      </c>
      <c r="E1885" t="s">
        <v>6673</v>
      </c>
      <c r="F1885">
        <v>0</v>
      </c>
      <c r="G1885" t="s">
        <v>6674</v>
      </c>
      <c r="H1885" t="s">
        <v>32434</v>
      </c>
      <c r="I1885">
        <v>13</v>
      </c>
      <c r="J1885">
        <v>49198210</v>
      </c>
      <c r="K1885">
        <v>49203205</v>
      </c>
      <c r="L1885">
        <v>4996</v>
      </c>
      <c r="M1885">
        <v>1</v>
      </c>
      <c r="N1885">
        <v>22862</v>
      </c>
      <c r="O1885" t="s">
        <v>6675</v>
      </c>
      <c r="P1885">
        <v>-40443</v>
      </c>
      <c r="Q1885" t="s">
        <v>6676</v>
      </c>
      <c r="R1885" t="s">
        <v>6677</v>
      </c>
      <c r="S1885" t="s">
        <v>32435</v>
      </c>
      <c r="T1885">
        <v>0.84105401797608004</v>
      </c>
      <c r="U1885">
        <v>1</v>
      </c>
      <c r="V1885">
        <v>0.43814674816980798</v>
      </c>
      <c r="W1885">
        <v>0.71776994420554696</v>
      </c>
      <c r="X1885">
        <v>0.95159051474143896</v>
      </c>
      <c r="Y1885">
        <v>0.30304448809565199</v>
      </c>
      <c r="Z1885">
        <v>0.41519844163971498</v>
      </c>
      <c r="AA1885">
        <v>0.84435025072159198</v>
      </c>
      <c r="AB1885">
        <v>0.72089731679817004</v>
      </c>
      <c r="AC1885">
        <v>0.47821856151567699</v>
      </c>
      <c r="AD1885">
        <v>0.860469897539898</v>
      </c>
      <c r="AE1885">
        <v>0.119733377184462</v>
      </c>
      <c r="AF1885">
        <v>0.70000283217181902</v>
      </c>
      <c r="AG1885">
        <v>0.84976017706906404</v>
      </c>
      <c r="AH1885">
        <v>-0.10244626775770201</v>
      </c>
      <c r="AI1885">
        <v>0.99286553801022603</v>
      </c>
      <c r="AJ1885">
        <v>0.99543995167835997</v>
      </c>
      <c r="AK1885">
        <v>0.34319893948936497</v>
      </c>
    </row>
    <row r="1886" spans="1:37" x14ac:dyDescent="0.2">
      <c r="A1886" t="s">
        <v>6368</v>
      </c>
      <c r="B1886">
        <v>49157767</v>
      </c>
      <c r="C1886">
        <v>49157927</v>
      </c>
      <c r="D1886">
        <v>161</v>
      </c>
      <c r="E1886" t="s">
        <v>6678</v>
      </c>
      <c r="F1886">
        <v>4</v>
      </c>
      <c r="G1886" t="s">
        <v>6679</v>
      </c>
      <c r="H1886" t="s">
        <v>32434</v>
      </c>
      <c r="I1886">
        <v>13</v>
      </c>
      <c r="J1886">
        <v>49198210</v>
      </c>
      <c r="K1886">
        <v>49203205</v>
      </c>
      <c r="L1886">
        <v>4996</v>
      </c>
      <c r="M1886">
        <v>1</v>
      </c>
      <c r="N1886">
        <v>22862</v>
      </c>
      <c r="O1886" t="s">
        <v>6675</v>
      </c>
      <c r="P1886">
        <v>-40283</v>
      </c>
      <c r="Q1886" t="s">
        <v>6676</v>
      </c>
      <c r="R1886" t="s">
        <v>6677</v>
      </c>
      <c r="S1886" t="s">
        <v>32435</v>
      </c>
      <c r="T1886">
        <v>0.86525212866847301</v>
      </c>
      <c r="U1886">
        <v>1</v>
      </c>
      <c r="V1886">
        <v>0.32338418115909201</v>
      </c>
      <c r="W1886">
        <v>0.740402224254887</v>
      </c>
      <c r="X1886">
        <v>0.95159051474143896</v>
      </c>
      <c r="Y1886">
        <v>0.22308439619013401</v>
      </c>
      <c r="Z1886">
        <v>0.42541208246315698</v>
      </c>
      <c r="AA1886">
        <v>0.84435025072159198</v>
      </c>
      <c r="AB1886">
        <v>0.60613474978745496</v>
      </c>
      <c r="AC1886">
        <v>0.48888568614174799</v>
      </c>
      <c r="AD1886">
        <v>0.87314456647333005</v>
      </c>
      <c r="AE1886">
        <v>3.9773285278944699E-2</v>
      </c>
      <c r="AF1886">
        <v>0.68677289162241195</v>
      </c>
      <c r="AG1886">
        <v>0.83846513202101103</v>
      </c>
      <c r="AH1886">
        <v>-0.14492807570920399</v>
      </c>
      <c r="AI1886">
        <v>0.97859889557458402</v>
      </c>
      <c r="AJ1886">
        <v>0.98789258377071898</v>
      </c>
      <c r="AK1886">
        <v>0.29763159893546098</v>
      </c>
    </row>
    <row r="1887" spans="1:37" x14ac:dyDescent="0.2">
      <c r="A1887" t="s">
        <v>6368</v>
      </c>
      <c r="B1887">
        <v>49157927</v>
      </c>
      <c r="C1887">
        <v>49158087</v>
      </c>
      <c r="D1887">
        <v>161</v>
      </c>
      <c r="E1887" t="s">
        <v>6680</v>
      </c>
      <c r="F1887">
        <v>2</v>
      </c>
      <c r="G1887" t="s">
        <v>6681</v>
      </c>
      <c r="H1887" t="s">
        <v>32434</v>
      </c>
      <c r="I1887">
        <v>13</v>
      </c>
      <c r="J1887">
        <v>49198210</v>
      </c>
      <c r="K1887">
        <v>49203205</v>
      </c>
      <c r="L1887">
        <v>4996</v>
      </c>
      <c r="M1887">
        <v>1</v>
      </c>
      <c r="N1887">
        <v>22862</v>
      </c>
      <c r="O1887" t="s">
        <v>6675</v>
      </c>
      <c r="P1887">
        <v>-40123</v>
      </c>
      <c r="Q1887" t="s">
        <v>6676</v>
      </c>
      <c r="R1887" t="s">
        <v>6677</v>
      </c>
      <c r="S1887" t="s">
        <v>32435</v>
      </c>
      <c r="T1887">
        <v>0.86525212866847301</v>
      </c>
      <c r="U1887">
        <v>1</v>
      </c>
      <c r="V1887">
        <v>0.32338418115909201</v>
      </c>
      <c r="W1887">
        <v>0.740402224254887</v>
      </c>
      <c r="X1887">
        <v>0.95159051474143896</v>
      </c>
      <c r="Y1887">
        <v>0.22308439619013401</v>
      </c>
      <c r="Z1887">
        <v>0.42541208246315698</v>
      </c>
      <c r="AA1887">
        <v>0.84435025072159198</v>
      </c>
      <c r="AB1887">
        <v>0.60613474978745496</v>
      </c>
      <c r="AC1887">
        <v>0.48888568614174799</v>
      </c>
      <c r="AD1887">
        <v>0.87314456647333005</v>
      </c>
      <c r="AE1887">
        <v>3.9773285278944699E-2</v>
      </c>
      <c r="AF1887">
        <v>0.68677289162241195</v>
      </c>
      <c r="AG1887">
        <v>0.83846513202101103</v>
      </c>
      <c r="AH1887">
        <v>-0.14492807570920399</v>
      </c>
      <c r="AI1887">
        <v>0.97859889557458402</v>
      </c>
      <c r="AJ1887">
        <v>0.98789258377071898</v>
      </c>
      <c r="AK1887">
        <v>0.29763159893546098</v>
      </c>
    </row>
    <row r="1888" spans="1:37" x14ac:dyDescent="0.2">
      <c r="A1888" t="s">
        <v>6368</v>
      </c>
      <c r="B1888">
        <v>50185533</v>
      </c>
      <c r="C1888">
        <v>50185676</v>
      </c>
      <c r="D1888">
        <v>144</v>
      </c>
      <c r="E1888" t="s">
        <v>6682</v>
      </c>
      <c r="F1888">
        <v>3</v>
      </c>
      <c r="G1888" t="s">
        <v>4688</v>
      </c>
      <c r="H1888" t="s">
        <v>30987</v>
      </c>
      <c r="I1888">
        <v>13</v>
      </c>
      <c r="J1888">
        <v>50185880</v>
      </c>
      <c r="K1888">
        <v>50390291</v>
      </c>
      <c r="L1888">
        <v>204412</v>
      </c>
      <c r="M1888">
        <v>1</v>
      </c>
      <c r="N1888">
        <v>10301</v>
      </c>
      <c r="O1888" t="s">
        <v>6683</v>
      </c>
      <c r="P1888">
        <v>-204</v>
      </c>
      <c r="Q1888" t="s">
        <v>6684</v>
      </c>
      <c r="R1888" t="s">
        <v>6685</v>
      </c>
      <c r="S1888" t="s">
        <v>32436</v>
      </c>
      <c r="T1888">
        <v>0.80776021167585099</v>
      </c>
      <c r="U1888">
        <v>1</v>
      </c>
      <c r="V1888">
        <v>0.65139799960234701</v>
      </c>
      <c r="W1888">
        <v>0.96396375484197705</v>
      </c>
      <c r="X1888">
        <v>0.96851842665020804</v>
      </c>
      <c r="Y1888">
        <v>0.26839383800209998</v>
      </c>
      <c r="Z1888">
        <v>0.53000124376342805</v>
      </c>
      <c r="AA1888">
        <v>0.84521697243271998</v>
      </c>
      <c r="AB1888">
        <v>0.72210812953030701</v>
      </c>
      <c r="AC1888">
        <v>0.82866067168841695</v>
      </c>
      <c r="AD1888">
        <v>0.94068432309766403</v>
      </c>
      <c r="AE1888">
        <v>1.5447573455265E-2</v>
      </c>
      <c r="AF1888">
        <v>0.33594701264256299</v>
      </c>
      <c r="AG1888">
        <v>0.72060009775003397</v>
      </c>
      <c r="AH1888">
        <v>0.22057084935583099</v>
      </c>
      <c r="AI1888">
        <v>0.94943407315912498</v>
      </c>
      <c r="AJ1888">
        <v>0.98621344597861504</v>
      </c>
      <c r="AK1888">
        <v>0.39301770922755103</v>
      </c>
    </row>
    <row r="1889" spans="1:37" x14ac:dyDescent="0.2">
      <c r="A1889" t="s">
        <v>6368</v>
      </c>
      <c r="B1889">
        <v>50185676</v>
      </c>
      <c r="C1889">
        <v>50185819</v>
      </c>
      <c r="D1889">
        <v>144</v>
      </c>
      <c r="E1889" t="s">
        <v>6686</v>
      </c>
      <c r="F1889">
        <v>1</v>
      </c>
      <c r="G1889" t="s">
        <v>6687</v>
      </c>
      <c r="H1889" t="s">
        <v>30987</v>
      </c>
      <c r="I1889">
        <v>13</v>
      </c>
      <c r="J1889">
        <v>50185880</v>
      </c>
      <c r="K1889">
        <v>50390291</v>
      </c>
      <c r="L1889">
        <v>204412</v>
      </c>
      <c r="M1889">
        <v>1</v>
      </c>
      <c r="N1889">
        <v>10301</v>
      </c>
      <c r="O1889" t="s">
        <v>6683</v>
      </c>
      <c r="P1889">
        <v>-61</v>
      </c>
      <c r="Q1889" t="s">
        <v>6684</v>
      </c>
      <c r="R1889" t="s">
        <v>6685</v>
      </c>
      <c r="S1889" t="s">
        <v>32436</v>
      </c>
      <c r="T1889">
        <v>0.80776021167585099</v>
      </c>
      <c r="U1889">
        <v>1</v>
      </c>
      <c r="V1889">
        <v>0.65139799960234701</v>
      </c>
      <c r="W1889">
        <v>0.96396375484197705</v>
      </c>
      <c r="X1889">
        <v>0.96851842665020804</v>
      </c>
      <c r="Y1889">
        <v>0.26839383800209998</v>
      </c>
      <c r="Z1889">
        <v>0.53000124376342805</v>
      </c>
      <c r="AA1889">
        <v>0.84521697243271998</v>
      </c>
      <c r="AB1889">
        <v>0.72210812953030701</v>
      </c>
      <c r="AC1889">
        <v>0.82866067168841695</v>
      </c>
      <c r="AD1889">
        <v>0.94068432309766403</v>
      </c>
      <c r="AE1889">
        <v>1.5447573455265E-2</v>
      </c>
      <c r="AF1889">
        <v>0.33594701264256299</v>
      </c>
      <c r="AG1889">
        <v>0.72060009775003397</v>
      </c>
      <c r="AH1889">
        <v>0.22057084935583099</v>
      </c>
      <c r="AI1889">
        <v>0.94943407315912498</v>
      </c>
      <c r="AJ1889">
        <v>0.98621344597861504</v>
      </c>
      <c r="AK1889">
        <v>0.39301770922755103</v>
      </c>
    </row>
    <row r="1890" spans="1:37" x14ac:dyDescent="0.2">
      <c r="A1890" t="s">
        <v>6368</v>
      </c>
      <c r="B1890">
        <v>50753120</v>
      </c>
      <c r="C1890">
        <v>50753272</v>
      </c>
      <c r="D1890">
        <v>153</v>
      </c>
      <c r="E1890" t="s">
        <v>6688</v>
      </c>
      <c r="F1890">
        <v>2</v>
      </c>
      <c r="G1890" t="s">
        <v>6689</v>
      </c>
      <c r="H1890" t="s">
        <v>32437</v>
      </c>
      <c r="I1890">
        <v>13</v>
      </c>
      <c r="J1890">
        <v>50719188</v>
      </c>
      <c r="K1890">
        <v>50724541</v>
      </c>
      <c r="L1890">
        <v>5354</v>
      </c>
      <c r="M1890">
        <v>1</v>
      </c>
      <c r="N1890">
        <v>107984567</v>
      </c>
      <c r="O1890" t="s">
        <v>6690</v>
      </c>
      <c r="P1890">
        <v>33932</v>
      </c>
      <c r="Q1890" t="s">
        <v>40</v>
      </c>
      <c r="R1890" t="s">
        <v>6691</v>
      </c>
      <c r="S1890" t="s">
        <v>32438</v>
      </c>
      <c r="T1890">
        <v>0.32911398597860803</v>
      </c>
      <c r="U1890">
        <v>0.603102917160658</v>
      </c>
      <c r="V1890">
        <v>24.597326151240601</v>
      </c>
      <c r="W1890">
        <v>0.38920677604595899</v>
      </c>
      <c r="X1890">
        <v>0.704072456322962</v>
      </c>
      <c r="Y1890">
        <v>-24.3956922985967</v>
      </c>
      <c r="Z1890">
        <v>0.48464167878831399</v>
      </c>
      <c r="AA1890">
        <v>0.84435025072159198</v>
      </c>
      <c r="AB1890">
        <v>23.633852081262098</v>
      </c>
      <c r="AC1890">
        <v>0.21073619169722799</v>
      </c>
      <c r="AD1890">
        <v>0.68253123924728298</v>
      </c>
      <c r="AE1890">
        <v>-24.3956922985967</v>
      </c>
      <c r="AF1890">
        <v>0.16793847098801201</v>
      </c>
      <c r="AG1890">
        <v>0.68151250837662902</v>
      </c>
      <c r="AH1890">
        <v>24.597326151240601</v>
      </c>
      <c r="AI1890">
        <v>0.52399907623471598</v>
      </c>
      <c r="AJ1890">
        <v>0.78121606160956403</v>
      </c>
      <c r="AK1890">
        <v>-23.5269368858714</v>
      </c>
    </row>
    <row r="1891" spans="1:37" x14ac:dyDescent="0.2">
      <c r="A1891" t="s">
        <v>6368</v>
      </c>
      <c r="B1891">
        <v>50753272</v>
      </c>
      <c r="C1891">
        <v>50753424</v>
      </c>
      <c r="D1891">
        <v>153</v>
      </c>
      <c r="E1891" t="s">
        <v>6692</v>
      </c>
      <c r="F1891">
        <v>8</v>
      </c>
      <c r="G1891" t="s">
        <v>6693</v>
      </c>
      <c r="H1891" t="s">
        <v>32437</v>
      </c>
      <c r="I1891">
        <v>13</v>
      </c>
      <c r="J1891">
        <v>50719188</v>
      </c>
      <c r="K1891">
        <v>50724541</v>
      </c>
      <c r="L1891">
        <v>5354</v>
      </c>
      <c r="M1891">
        <v>1</v>
      </c>
      <c r="N1891">
        <v>107984567</v>
      </c>
      <c r="O1891" t="s">
        <v>6690</v>
      </c>
      <c r="P1891">
        <v>34084</v>
      </c>
      <c r="Q1891" t="s">
        <v>40</v>
      </c>
      <c r="R1891" t="s">
        <v>6691</v>
      </c>
      <c r="S1891" t="s">
        <v>32438</v>
      </c>
      <c r="T1891">
        <v>0.32911398597860803</v>
      </c>
      <c r="U1891">
        <v>0.603102917160658</v>
      </c>
      <c r="V1891">
        <v>24.597326151240601</v>
      </c>
      <c r="W1891">
        <v>0.38920677604595899</v>
      </c>
      <c r="X1891">
        <v>0.704072456322962</v>
      </c>
      <c r="Y1891">
        <v>-24.3956922985967</v>
      </c>
      <c r="Z1891">
        <v>0.48464167878831399</v>
      </c>
      <c r="AA1891">
        <v>0.84435025072159198</v>
      </c>
      <c r="AB1891">
        <v>23.633852081262098</v>
      </c>
      <c r="AC1891">
        <v>0.21073619169722799</v>
      </c>
      <c r="AD1891">
        <v>0.68253123924728298</v>
      </c>
      <c r="AE1891">
        <v>-24.3956922985967</v>
      </c>
      <c r="AF1891">
        <v>0.16793847098801201</v>
      </c>
      <c r="AG1891">
        <v>0.68151250837662902</v>
      </c>
      <c r="AH1891">
        <v>24.597326151240601</v>
      </c>
      <c r="AI1891">
        <v>0.52399907623471598</v>
      </c>
      <c r="AJ1891">
        <v>0.78121606160956403</v>
      </c>
      <c r="AK1891">
        <v>-23.5269368858714</v>
      </c>
    </row>
    <row r="1892" spans="1:37" x14ac:dyDescent="0.2">
      <c r="A1892" t="s">
        <v>6368</v>
      </c>
      <c r="B1892">
        <v>50753424</v>
      </c>
      <c r="C1892">
        <v>50753576</v>
      </c>
      <c r="D1892">
        <v>153</v>
      </c>
      <c r="E1892" t="s">
        <v>6694</v>
      </c>
      <c r="F1892">
        <v>7</v>
      </c>
      <c r="G1892" t="s">
        <v>6695</v>
      </c>
      <c r="H1892" t="s">
        <v>32437</v>
      </c>
      <c r="I1892">
        <v>13</v>
      </c>
      <c r="J1892">
        <v>50719188</v>
      </c>
      <c r="K1892">
        <v>50724541</v>
      </c>
      <c r="L1892">
        <v>5354</v>
      </c>
      <c r="M1892">
        <v>1</v>
      </c>
      <c r="N1892">
        <v>107984567</v>
      </c>
      <c r="O1892" t="s">
        <v>6690</v>
      </c>
      <c r="P1892">
        <v>34236</v>
      </c>
      <c r="Q1892" t="s">
        <v>40</v>
      </c>
      <c r="R1892" t="s">
        <v>6691</v>
      </c>
      <c r="S1892" t="s">
        <v>32438</v>
      </c>
      <c r="T1892">
        <v>0.32911398597860803</v>
      </c>
      <c r="U1892">
        <v>0.603102917160658</v>
      </c>
      <c r="V1892">
        <v>24.445323064110902</v>
      </c>
      <c r="W1892">
        <v>0.38920677604595899</v>
      </c>
      <c r="X1892">
        <v>0.704072456322962</v>
      </c>
      <c r="Y1892">
        <v>-24.243689212414299</v>
      </c>
      <c r="Z1892">
        <v>0.48464167878831399</v>
      </c>
      <c r="AA1892">
        <v>0.84435025072159198</v>
      </c>
      <c r="AB1892">
        <v>23.481849000132101</v>
      </c>
      <c r="AC1892">
        <v>0.21073619169722799</v>
      </c>
      <c r="AD1892">
        <v>0.68253123924728298</v>
      </c>
      <c r="AE1892">
        <v>-24.243689212414299</v>
      </c>
      <c r="AF1892">
        <v>0.16793847098801201</v>
      </c>
      <c r="AG1892">
        <v>0.68151250837662902</v>
      </c>
      <c r="AH1892">
        <v>24.445323064110902</v>
      </c>
      <c r="AI1892">
        <v>0.52399907623471598</v>
      </c>
      <c r="AJ1892">
        <v>0.78121606160956403</v>
      </c>
      <c r="AK1892">
        <v>-23.374933805688599</v>
      </c>
    </row>
    <row r="1893" spans="1:37" x14ac:dyDescent="0.2">
      <c r="A1893" t="s">
        <v>6368</v>
      </c>
      <c r="B1893">
        <v>51019136</v>
      </c>
      <c r="C1893">
        <v>51019347</v>
      </c>
      <c r="D1893">
        <v>212</v>
      </c>
      <c r="E1893" t="s">
        <v>6696</v>
      </c>
      <c r="F1893">
        <v>3</v>
      </c>
      <c r="G1893" t="s">
        <v>6697</v>
      </c>
      <c r="H1893" t="s">
        <v>32439</v>
      </c>
      <c r="I1893">
        <v>13</v>
      </c>
      <c r="J1893">
        <v>51004253</v>
      </c>
      <c r="K1893">
        <v>51007860</v>
      </c>
      <c r="L1893">
        <v>3608</v>
      </c>
      <c r="M1893">
        <v>2</v>
      </c>
      <c r="N1893">
        <v>2974</v>
      </c>
      <c r="O1893" t="s">
        <v>6698</v>
      </c>
      <c r="P1893">
        <v>-11276</v>
      </c>
      <c r="Q1893" t="s">
        <v>6699</v>
      </c>
      <c r="R1893" t="s">
        <v>6700</v>
      </c>
      <c r="S1893" t="s">
        <v>32440</v>
      </c>
      <c r="T1893">
        <v>0.32911398597860803</v>
      </c>
      <c r="U1893">
        <v>0.603102917160658</v>
      </c>
      <c r="V1893">
        <v>24.242031518463499</v>
      </c>
      <c r="W1893">
        <v>5.4349643961368002E-2</v>
      </c>
      <c r="X1893">
        <v>0.704072456322962</v>
      </c>
      <c r="Y1893">
        <v>25.9786757985799</v>
      </c>
      <c r="Z1893">
        <v>0.306975110376564</v>
      </c>
      <c r="AA1893">
        <v>0.72610664078822296</v>
      </c>
      <c r="AB1893">
        <v>23.967811950690798</v>
      </c>
      <c r="AC1893">
        <v>0.17695932866387601</v>
      </c>
      <c r="AD1893">
        <v>0.68253123924728298</v>
      </c>
      <c r="AE1893">
        <v>24.9786758203978</v>
      </c>
      <c r="AF1893">
        <v>0.61410715005536498</v>
      </c>
      <c r="AG1893">
        <v>0.80674443595273604</v>
      </c>
      <c r="AH1893">
        <v>1.70733555681541</v>
      </c>
      <c r="AI1893">
        <v>9.3920812249066992E-3</v>
      </c>
      <c r="AJ1893">
        <v>0.78121606160956403</v>
      </c>
      <c r="AK1893">
        <v>25.9786757985799</v>
      </c>
    </row>
    <row r="1894" spans="1:37" x14ac:dyDescent="0.2">
      <c r="A1894" t="s">
        <v>6368</v>
      </c>
      <c r="B1894">
        <v>51584011</v>
      </c>
      <c r="C1894">
        <v>51584201</v>
      </c>
      <c r="D1894">
        <v>191</v>
      </c>
      <c r="E1894" t="s">
        <v>6701</v>
      </c>
      <c r="F1894">
        <v>13</v>
      </c>
      <c r="G1894" t="s">
        <v>6702</v>
      </c>
      <c r="H1894" t="s">
        <v>30987</v>
      </c>
      <c r="I1894">
        <v>13</v>
      </c>
      <c r="J1894">
        <v>51584455</v>
      </c>
      <c r="K1894">
        <v>51592586</v>
      </c>
      <c r="L1894">
        <v>8132</v>
      </c>
      <c r="M1894">
        <v>1</v>
      </c>
      <c r="N1894">
        <v>115825</v>
      </c>
      <c r="O1894" t="s">
        <v>6703</v>
      </c>
      <c r="P1894">
        <v>-254</v>
      </c>
      <c r="Q1894" t="s">
        <v>6704</v>
      </c>
      <c r="R1894" t="s">
        <v>6705</v>
      </c>
      <c r="S1894" t="s">
        <v>32441</v>
      </c>
      <c r="T1894">
        <v>0.32911398597860803</v>
      </c>
      <c r="U1894">
        <v>0.603102917160658</v>
      </c>
      <c r="V1894">
        <v>22.2753982837066</v>
      </c>
      <c r="W1894">
        <v>0.38920677604595899</v>
      </c>
      <c r="X1894">
        <v>0.704072456322962</v>
      </c>
      <c r="Y1894">
        <v>-22.073764465165802</v>
      </c>
      <c r="Z1894">
        <v>0.306975110376564</v>
      </c>
      <c r="AA1894">
        <v>0.72610664078822296</v>
      </c>
      <c r="AB1894">
        <v>23.1222947786619</v>
      </c>
      <c r="AC1894">
        <v>0.75388744886274095</v>
      </c>
      <c r="AD1894">
        <v>0.87989882095915395</v>
      </c>
      <c r="AE1894">
        <v>0.601782815324445</v>
      </c>
      <c r="AF1894">
        <v>0.64997455747578503</v>
      </c>
      <c r="AG1894">
        <v>0.80674443595273604</v>
      </c>
      <c r="AH1894">
        <v>-0.32614842667424698</v>
      </c>
      <c r="AI1894">
        <v>0.35038410267202102</v>
      </c>
      <c r="AJ1894">
        <v>0.78121606160956403</v>
      </c>
      <c r="AK1894">
        <v>-23.015379586899599</v>
      </c>
    </row>
    <row r="1895" spans="1:37" x14ac:dyDescent="0.2">
      <c r="A1895" t="s">
        <v>6368</v>
      </c>
      <c r="B1895">
        <v>51584201</v>
      </c>
      <c r="C1895">
        <v>51584391</v>
      </c>
      <c r="D1895">
        <v>191</v>
      </c>
      <c r="E1895" t="s">
        <v>6706</v>
      </c>
      <c r="F1895">
        <v>18</v>
      </c>
      <c r="G1895" t="s">
        <v>6707</v>
      </c>
      <c r="H1895" t="s">
        <v>30987</v>
      </c>
      <c r="I1895">
        <v>13</v>
      </c>
      <c r="J1895">
        <v>51584455</v>
      </c>
      <c r="K1895">
        <v>51592586</v>
      </c>
      <c r="L1895">
        <v>8132</v>
      </c>
      <c r="M1895">
        <v>1</v>
      </c>
      <c r="N1895">
        <v>115825</v>
      </c>
      <c r="O1895" t="s">
        <v>6703</v>
      </c>
      <c r="P1895">
        <v>-64</v>
      </c>
      <c r="Q1895" t="s">
        <v>6704</v>
      </c>
      <c r="R1895" t="s">
        <v>6705</v>
      </c>
      <c r="S1895" t="s">
        <v>32441</v>
      </c>
      <c r="T1895">
        <v>0.32911398597860803</v>
      </c>
      <c r="U1895">
        <v>0.603102917160658</v>
      </c>
      <c r="V1895">
        <v>22.2753982837066</v>
      </c>
      <c r="W1895">
        <v>0.38920677604595899</v>
      </c>
      <c r="X1895">
        <v>0.704072456322962</v>
      </c>
      <c r="Y1895">
        <v>-22.073764465165802</v>
      </c>
      <c r="Z1895">
        <v>0.306975110376564</v>
      </c>
      <c r="AA1895">
        <v>0.72610664078822296</v>
      </c>
      <c r="AB1895">
        <v>23.1222947786619</v>
      </c>
      <c r="AC1895">
        <v>0.75388744886274095</v>
      </c>
      <c r="AD1895">
        <v>0.87989882095915395</v>
      </c>
      <c r="AE1895">
        <v>0.601782815324445</v>
      </c>
      <c r="AF1895">
        <v>0.64997455747578503</v>
      </c>
      <c r="AG1895">
        <v>0.80674443595273604</v>
      </c>
      <c r="AH1895">
        <v>-0.32614842667424698</v>
      </c>
      <c r="AI1895">
        <v>0.35038410267202102</v>
      </c>
      <c r="AJ1895">
        <v>0.78121606160956403</v>
      </c>
      <c r="AK1895">
        <v>-23.015379586899599</v>
      </c>
    </row>
    <row r="1896" spans="1:37" x14ac:dyDescent="0.2">
      <c r="A1896" t="s">
        <v>6368</v>
      </c>
      <c r="B1896">
        <v>51747607</v>
      </c>
      <c r="C1896">
        <v>51747847</v>
      </c>
      <c r="D1896">
        <v>241</v>
      </c>
      <c r="E1896" t="s">
        <v>6708</v>
      </c>
      <c r="F1896">
        <v>1</v>
      </c>
      <c r="G1896" t="s">
        <v>6709</v>
      </c>
      <c r="H1896" t="s">
        <v>32442</v>
      </c>
      <c r="I1896">
        <v>13</v>
      </c>
      <c r="J1896">
        <v>51739148</v>
      </c>
      <c r="K1896">
        <v>51753123</v>
      </c>
      <c r="L1896">
        <v>13976</v>
      </c>
      <c r="M1896">
        <v>1</v>
      </c>
      <c r="N1896">
        <v>115825</v>
      </c>
      <c r="O1896" t="s">
        <v>6710</v>
      </c>
      <c r="P1896">
        <v>8459</v>
      </c>
      <c r="Q1896" t="s">
        <v>6704</v>
      </c>
      <c r="R1896" t="s">
        <v>6705</v>
      </c>
      <c r="S1896" t="s">
        <v>32441</v>
      </c>
      <c r="T1896">
        <v>0.506551998792793</v>
      </c>
      <c r="U1896">
        <v>0.78288571403930396</v>
      </c>
      <c r="V1896">
        <v>2.0341415282914701</v>
      </c>
      <c r="W1896">
        <v>0.69201225521665499</v>
      </c>
      <c r="X1896">
        <v>0.95159051474143896</v>
      </c>
      <c r="Y1896">
        <v>-0.53802270920505102</v>
      </c>
      <c r="Z1896">
        <v>0.93459220503170903</v>
      </c>
      <c r="AA1896">
        <v>0.99919698600769702</v>
      </c>
      <c r="AB1896">
        <v>1.0706674369790801</v>
      </c>
      <c r="AC1896">
        <v>0.30184355666711699</v>
      </c>
      <c r="AD1896">
        <v>0.68253123924728298</v>
      </c>
      <c r="AE1896">
        <v>-1.5380226375121899</v>
      </c>
      <c r="AF1896">
        <v>0.205398459628826</v>
      </c>
      <c r="AG1896">
        <v>0.68151250837662902</v>
      </c>
      <c r="AH1896">
        <v>2.9637520729917899</v>
      </c>
      <c r="AI1896">
        <v>0.95029317176085903</v>
      </c>
      <c r="AJ1896">
        <v>0.98621344597861504</v>
      </c>
      <c r="AK1896">
        <v>0.33073271672791799</v>
      </c>
    </row>
    <row r="1897" spans="1:37" x14ac:dyDescent="0.2">
      <c r="A1897" t="s">
        <v>6368</v>
      </c>
      <c r="B1897">
        <v>52095995</v>
      </c>
      <c r="C1897">
        <v>52096284</v>
      </c>
      <c r="D1897">
        <v>290</v>
      </c>
      <c r="E1897" t="s">
        <v>6711</v>
      </c>
      <c r="F1897">
        <v>1</v>
      </c>
      <c r="G1897" t="s">
        <v>6712</v>
      </c>
      <c r="H1897" t="s">
        <v>32443</v>
      </c>
      <c r="I1897">
        <v>13</v>
      </c>
      <c r="J1897">
        <v>52037080</v>
      </c>
      <c r="K1897">
        <v>52127482</v>
      </c>
      <c r="L1897">
        <v>90403</v>
      </c>
      <c r="M1897">
        <v>2</v>
      </c>
      <c r="N1897">
        <v>341676</v>
      </c>
      <c r="O1897" t="s">
        <v>6713</v>
      </c>
      <c r="P1897">
        <v>31198</v>
      </c>
      <c r="Q1897" t="s">
        <v>6714</v>
      </c>
      <c r="R1897" t="s">
        <v>6715</v>
      </c>
      <c r="S1897" t="s">
        <v>32444</v>
      </c>
      <c r="T1897">
        <v>0.35387198439864398</v>
      </c>
      <c r="U1897">
        <v>0.603102917160658</v>
      </c>
      <c r="V1897">
        <v>-23.6254862498314</v>
      </c>
      <c r="W1897">
        <v>0.94541066367716797</v>
      </c>
      <c r="X1897">
        <v>0.95159051474143896</v>
      </c>
      <c r="Y1897">
        <v>-2.6928995540864902</v>
      </c>
      <c r="Z1897">
        <v>0.65379035313853895</v>
      </c>
      <c r="AA1897">
        <v>0.84521697243271998</v>
      </c>
      <c r="AB1897">
        <v>-3.8616179511245301</v>
      </c>
      <c r="AC1897">
        <v>0.71753805159658501</v>
      </c>
      <c r="AD1897">
        <v>0.87989882095915395</v>
      </c>
      <c r="AE1897">
        <v>-3.6928987645967801</v>
      </c>
      <c r="AF1897">
        <v>0.32549523997010099</v>
      </c>
      <c r="AG1897">
        <v>0.70473078222419605</v>
      </c>
      <c r="AH1897">
        <v>-22.869330886081698</v>
      </c>
      <c r="AI1897">
        <v>0.59609816080359102</v>
      </c>
      <c r="AJ1897">
        <v>0.78121606160956403</v>
      </c>
      <c r="AK1897">
        <v>-1.82414418822703</v>
      </c>
    </row>
    <row r="1898" spans="1:37" x14ac:dyDescent="0.2">
      <c r="A1898" t="s">
        <v>6368</v>
      </c>
      <c r="B1898">
        <v>52885747</v>
      </c>
      <c r="C1898">
        <v>52885889</v>
      </c>
      <c r="D1898">
        <v>143</v>
      </c>
      <c r="E1898" t="s">
        <v>6716</v>
      </c>
      <c r="F1898">
        <v>0</v>
      </c>
      <c r="G1898" t="s">
        <v>6717</v>
      </c>
      <c r="H1898" t="s">
        <v>31000</v>
      </c>
      <c r="I1898">
        <v>13</v>
      </c>
      <c r="J1898">
        <v>52843979</v>
      </c>
      <c r="K1898">
        <v>52848641</v>
      </c>
      <c r="L1898">
        <v>4663</v>
      </c>
      <c r="M1898">
        <v>2</v>
      </c>
      <c r="N1898">
        <v>5100</v>
      </c>
      <c r="O1898" t="s">
        <v>6718</v>
      </c>
      <c r="P1898">
        <v>-37106</v>
      </c>
      <c r="Q1898" t="s">
        <v>6719</v>
      </c>
      <c r="R1898" t="s">
        <v>6720</v>
      </c>
      <c r="S1898" t="s">
        <v>32445</v>
      </c>
      <c r="T1898">
        <v>0.97213403838398904</v>
      </c>
      <c r="U1898">
        <v>1</v>
      </c>
      <c r="V1898">
        <v>3.60080275424535</v>
      </c>
      <c r="W1898">
        <v>0.29261482077562401</v>
      </c>
      <c r="X1898">
        <v>0.704072456322962</v>
      </c>
      <c r="Y1898">
        <v>24.087219577714102</v>
      </c>
      <c r="Z1898">
        <v>0.93459220503170903</v>
      </c>
      <c r="AA1898">
        <v>0.99919698600769702</v>
      </c>
      <c r="AB1898">
        <v>3.60775741445695</v>
      </c>
      <c r="AC1898">
        <v>0.17695932866387601</v>
      </c>
      <c r="AD1898">
        <v>0.68253123924728298</v>
      </c>
      <c r="AE1898">
        <v>24.179763961984602</v>
      </c>
      <c r="AF1898">
        <v>0.98343762640780896</v>
      </c>
      <c r="AG1898">
        <v>1</v>
      </c>
      <c r="AH1898">
        <v>0.93516210254146603</v>
      </c>
      <c r="AI1898">
        <v>0.95029317176085903</v>
      </c>
      <c r="AJ1898">
        <v>0.98621344597861504</v>
      </c>
      <c r="AK1898">
        <v>0.964881328288962</v>
      </c>
    </row>
    <row r="1899" spans="1:37" x14ac:dyDescent="0.2">
      <c r="A1899" t="s">
        <v>6368</v>
      </c>
      <c r="B1899">
        <v>53395622</v>
      </c>
      <c r="C1899">
        <v>53395764</v>
      </c>
      <c r="D1899">
        <v>143</v>
      </c>
      <c r="E1899" t="s">
        <v>6721</v>
      </c>
      <c r="F1899">
        <v>1</v>
      </c>
      <c r="G1899" t="s">
        <v>6722</v>
      </c>
      <c r="H1899" t="s">
        <v>32446</v>
      </c>
      <c r="I1899">
        <v>13</v>
      </c>
      <c r="J1899">
        <v>53099397</v>
      </c>
      <c r="K1899">
        <v>53151914</v>
      </c>
      <c r="L1899">
        <v>52518</v>
      </c>
      <c r="M1899">
        <v>2</v>
      </c>
      <c r="N1899">
        <v>102723875</v>
      </c>
      <c r="O1899" t="s">
        <v>6723</v>
      </c>
      <c r="P1899">
        <v>-243708</v>
      </c>
      <c r="Q1899" t="s">
        <v>40</v>
      </c>
      <c r="R1899" t="s">
        <v>6724</v>
      </c>
      <c r="S1899" t="s">
        <v>32447</v>
      </c>
      <c r="T1899">
        <v>0.708057242039138</v>
      </c>
      <c r="U1899">
        <v>0.91682853450564095</v>
      </c>
      <c r="V1899">
        <v>-0.25012810854539502</v>
      </c>
      <c r="W1899">
        <v>0.25144795315690099</v>
      </c>
      <c r="X1899">
        <v>0.704072456322962</v>
      </c>
      <c r="Y1899">
        <v>-0.59846987809262098</v>
      </c>
      <c r="Z1899">
        <v>0.24153069304254601</v>
      </c>
      <c r="AA1899">
        <v>0.72610664078822296</v>
      </c>
      <c r="AB1899">
        <v>-0.59562411107668201</v>
      </c>
      <c r="AC1899">
        <v>0.155835928351132</v>
      </c>
      <c r="AD1899">
        <v>0.68253123924728298</v>
      </c>
      <c r="AE1899">
        <v>-0.63020347062637105</v>
      </c>
      <c r="AF1899">
        <v>0.68651762487291901</v>
      </c>
      <c r="AG1899">
        <v>0.83846513202101103</v>
      </c>
      <c r="AH1899">
        <v>0.16528783242339801</v>
      </c>
      <c r="AI1899">
        <v>0.48115987841045599</v>
      </c>
      <c r="AJ1899">
        <v>0.78121606160956403</v>
      </c>
      <c r="AK1899">
        <v>-0.33554320805675703</v>
      </c>
    </row>
    <row r="1900" spans="1:37" x14ac:dyDescent="0.2">
      <c r="A1900" t="s">
        <v>6368</v>
      </c>
      <c r="B1900">
        <v>54799537</v>
      </c>
      <c r="C1900">
        <v>54799698</v>
      </c>
      <c r="D1900">
        <v>162</v>
      </c>
      <c r="E1900" t="s">
        <v>6725</v>
      </c>
      <c r="F1900">
        <v>2</v>
      </c>
      <c r="G1900" t="s">
        <v>6726</v>
      </c>
      <c r="H1900" t="s">
        <v>31000</v>
      </c>
      <c r="I1900">
        <v>13</v>
      </c>
      <c r="J1900">
        <v>55174454</v>
      </c>
      <c r="K1900">
        <v>55174548</v>
      </c>
      <c r="L1900">
        <v>95</v>
      </c>
      <c r="M1900">
        <v>1</v>
      </c>
      <c r="N1900">
        <v>100846996</v>
      </c>
      <c r="O1900" t="s">
        <v>6727</v>
      </c>
      <c r="P1900">
        <v>-374756</v>
      </c>
      <c r="Q1900" t="s">
        <v>6728</v>
      </c>
      <c r="R1900" t="s">
        <v>6729</v>
      </c>
      <c r="S1900" t="s">
        <v>32448</v>
      </c>
      <c r="T1900">
        <v>0.35387198439864398</v>
      </c>
      <c r="U1900">
        <v>0.603102917160658</v>
      </c>
      <c r="V1900">
        <v>-23.9880563044429</v>
      </c>
      <c r="W1900">
        <v>0.94541066367716797</v>
      </c>
      <c r="X1900">
        <v>0.95159051474143896</v>
      </c>
      <c r="Y1900">
        <v>-2.0047300096208698</v>
      </c>
      <c r="Z1900">
        <v>0.65379035313853895</v>
      </c>
      <c r="AA1900">
        <v>0.84521697243271998</v>
      </c>
      <c r="AB1900">
        <v>-3.1734488388989699</v>
      </c>
      <c r="AC1900">
        <v>0.71753805159658501</v>
      </c>
      <c r="AD1900">
        <v>0.87989882095915395</v>
      </c>
      <c r="AE1900">
        <v>-3.0047296285178402</v>
      </c>
      <c r="AF1900">
        <v>0.32549523997010099</v>
      </c>
      <c r="AG1900">
        <v>0.70473078222419605</v>
      </c>
      <c r="AH1900">
        <v>-23.328491002016602</v>
      </c>
      <c r="AI1900">
        <v>0.59609816080359102</v>
      </c>
      <c r="AJ1900">
        <v>0.78121606160956403</v>
      </c>
      <c r="AK1900">
        <v>-1.1359746213475701</v>
      </c>
    </row>
    <row r="1901" spans="1:37" x14ac:dyDescent="0.2">
      <c r="A1901" t="s">
        <v>6368</v>
      </c>
      <c r="B1901">
        <v>54799698</v>
      </c>
      <c r="C1901">
        <v>54799859</v>
      </c>
      <c r="D1901">
        <v>162</v>
      </c>
      <c r="E1901" t="s">
        <v>6730</v>
      </c>
      <c r="F1901">
        <v>12</v>
      </c>
      <c r="G1901" t="s">
        <v>6731</v>
      </c>
      <c r="H1901" t="s">
        <v>31000</v>
      </c>
      <c r="I1901">
        <v>13</v>
      </c>
      <c r="J1901">
        <v>55174454</v>
      </c>
      <c r="K1901">
        <v>55174548</v>
      </c>
      <c r="L1901">
        <v>95</v>
      </c>
      <c r="M1901">
        <v>1</v>
      </c>
      <c r="N1901">
        <v>100846996</v>
      </c>
      <c r="O1901" t="s">
        <v>6727</v>
      </c>
      <c r="P1901">
        <v>-374595</v>
      </c>
      <c r="Q1901" t="s">
        <v>6728</v>
      </c>
      <c r="R1901" t="s">
        <v>6729</v>
      </c>
      <c r="S1901" t="s">
        <v>32448</v>
      </c>
      <c r="T1901">
        <v>0.35387198439864398</v>
      </c>
      <c r="U1901">
        <v>0.603102917160658</v>
      </c>
      <c r="V1901">
        <v>-23.9880563044429</v>
      </c>
      <c r="W1901">
        <v>0.94541066367716797</v>
      </c>
      <c r="X1901">
        <v>0.95159051474143896</v>
      </c>
      <c r="Y1901">
        <v>-2.0047300096208698</v>
      </c>
      <c r="Z1901">
        <v>0.65379035313853895</v>
      </c>
      <c r="AA1901">
        <v>0.84521697243271998</v>
      </c>
      <c r="AB1901">
        <v>-3.1734488388989699</v>
      </c>
      <c r="AC1901">
        <v>0.71753805159658501</v>
      </c>
      <c r="AD1901">
        <v>0.87989882095915395</v>
      </c>
      <c r="AE1901">
        <v>-3.0047296285178402</v>
      </c>
      <c r="AF1901">
        <v>0.32549523997010099</v>
      </c>
      <c r="AG1901">
        <v>0.70473078222419605</v>
      </c>
      <c r="AH1901">
        <v>-23.328491002016602</v>
      </c>
      <c r="AI1901">
        <v>0.59609816080359102</v>
      </c>
      <c r="AJ1901">
        <v>0.78121606160956403</v>
      </c>
      <c r="AK1901">
        <v>-1.1359746213475701</v>
      </c>
    </row>
    <row r="1902" spans="1:37" x14ac:dyDescent="0.2">
      <c r="A1902" t="s">
        <v>6368</v>
      </c>
      <c r="B1902">
        <v>57632164</v>
      </c>
      <c r="C1902">
        <v>57632454</v>
      </c>
      <c r="D1902">
        <v>291</v>
      </c>
      <c r="E1902" t="s">
        <v>6732</v>
      </c>
      <c r="F1902">
        <v>18</v>
      </c>
      <c r="G1902" t="s">
        <v>6733</v>
      </c>
      <c r="H1902" t="s">
        <v>30987</v>
      </c>
      <c r="I1902">
        <v>13</v>
      </c>
      <c r="J1902">
        <v>57631810</v>
      </c>
      <c r="K1902">
        <v>57725540</v>
      </c>
      <c r="L1902">
        <v>93731</v>
      </c>
      <c r="M1902">
        <v>1</v>
      </c>
      <c r="N1902">
        <v>27253</v>
      </c>
      <c r="O1902" t="s">
        <v>6734</v>
      </c>
      <c r="P1902">
        <v>354</v>
      </c>
      <c r="Q1902" t="s">
        <v>6735</v>
      </c>
      <c r="R1902" t="s">
        <v>6736</v>
      </c>
      <c r="S1902" t="s">
        <v>32449</v>
      </c>
      <c r="T1902">
        <v>0.32911398597860803</v>
      </c>
      <c r="U1902">
        <v>0.603102917160658</v>
      </c>
      <c r="V1902">
        <v>25.445323032533999</v>
      </c>
      <c r="W1902">
        <v>0.38920677604595899</v>
      </c>
      <c r="X1902">
        <v>0.704072456322962</v>
      </c>
      <c r="Y1902">
        <v>-25.243689176100901</v>
      </c>
      <c r="Z1902">
        <v>0.48464167878831399</v>
      </c>
      <c r="AA1902">
        <v>0.84435025072159198</v>
      </c>
      <c r="AB1902">
        <v>24.481848938557199</v>
      </c>
      <c r="AC1902">
        <v>0.21073619169722799</v>
      </c>
      <c r="AD1902">
        <v>0.68253123924728298</v>
      </c>
      <c r="AE1902">
        <v>-25.243689176100901</v>
      </c>
      <c r="AF1902">
        <v>0.16793847098801201</v>
      </c>
      <c r="AG1902">
        <v>0.68151250837662902</v>
      </c>
      <c r="AH1902">
        <v>25.445323032533999</v>
      </c>
      <c r="AI1902">
        <v>0.52399907623471598</v>
      </c>
      <c r="AJ1902">
        <v>0.78121606160956403</v>
      </c>
      <c r="AK1902">
        <v>-24.374933739377202</v>
      </c>
    </row>
    <row r="1903" spans="1:37" x14ac:dyDescent="0.2">
      <c r="A1903" t="s">
        <v>6368</v>
      </c>
      <c r="B1903">
        <v>57632519</v>
      </c>
      <c r="C1903">
        <v>57632680</v>
      </c>
      <c r="D1903">
        <v>162</v>
      </c>
      <c r="E1903" t="s">
        <v>6737</v>
      </c>
      <c r="F1903">
        <v>7</v>
      </c>
      <c r="G1903" t="s">
        <v>6738</v>
      </c>
      <c r="H1903" t="s">
        <v>30987</v>
      </c>
      <c r="I1903">
        <v>13</v>
      </c>
      <c r="J1903">
        <v>57631810</v>
      </c>
      <c r="K1903">
        <v>57725540</v>
      </c>
      <c r="L1903">
        <v>93731</v>
      </c>
      <c r="M1903">
        <v>1</v>
      </c>
      <c r="N1903">
        <v>27253</v>
      </c>
      <c r="O1903" t="s">
        <v>6734</v>
      </c>
      <c r="P1903">
        <v>709</v>
      </c>
      <c r="Q1903" t="s">
        <v>6735</v>
      </c>
      <c r="R1903" t="s">
        <v>6736</v>
      </c>
      <c r="S1903" t="s">
        <v>32449</v>
      </c>
      <c r="T1903">
        <v>0.32911398597860803</v>
      </c>
      <c r="U1903">
        <v>0.603102917160658</v>
      </c>
      <c r="V1903">
        <v>25.445323032533999</v>
      </c>
      <c r="W1903">
        <v>0.38920677604595899</v>
      </c>
      <c r="X1903">
        <v>0.704072456322962</v>
      </c>
      <c r="Y1903">
        <v>-25.243689176100901</v>
      </c>
      <c r="Z1903">
        <v>0.48464167878831399</v>
      </c>
      <c r="AA1903">
        <v>0.84435025072159198</v>
      </c>
      <c r="AB1903">
        <v>24.481848938557199</v>
      </c>
      <c r="AC1903">
        <v>0.21073619169722799</v>
      </c>
      <c r="AD1903">
        <v>0.68253123924728298</v>
      </c>
      <c r="AE1903">
        <v>-25.243689176100901</v>
      </c>
      <c r="AF1903">
        <v>0.16793847098801201</v>
      </c>
      <c r="AG1903">
        <v>0.68151250837662902</v>
      </c>
      <c r="AH1903">
        <v>25.445323032533999</v>
      </c>
      <c r="AI1903">
        <v>0.52399907623471598</v>
      </c>
      <c r="AJ1903">
        <v>0.78121606160956403</v>
      </c>
      <c r="AK1903">
        <v>-24.374933739377202</v>
      </c>
    </row>
    <row r="1904" spans="1:37" x14ac:dyDescent="0.2">
      <c r="A1904" t="s">
        <v>6368</v>
      </c>
      <c r="B1904">
        <v>58714272</v>
      </c>
      <c r="C1904">
        <v>58714457</v>
      </c>
      <c r="D1904">
        <v>186</v>
      </c>
      <c r="E1904" t="s">
        <v>6739</v>
      </c>
      <c r="F1904">
        <v>15</v>
      </c>
      <c r="G1904" t="s">
        <v>6740</v>
      </c>
      <c r="H1904" t="s">
        <v>31000</v>
      </c>
      <c r="I1904">
        <v>13</v>
      </c>
      <c r="J1904">
        <v>58211697</v>
      </c>
      <c r="K1904">
        <v>58233117</v>
      </c>
      <c r="L1904">
        <v>21421</v>
      </c>
      <c r="M1904">
        <v>2</v>
      </c>
      <c r="N1904">
        <v>106144531</v>
      </c>
      <c r="O1904" t="s">
        <v>6741</v>
      </c>
      <c r="P1904">
        <v>-481155</v>
      </c>
      <c r="Q1904" t="s">
        <v>6742</v>
      </c>
      <c r="R1904" t="s">
        <v>6743</v>
      </c>
      <c r="S1904" t="s">
        <v>32450</v>
      </c>
      <c r="T1904">
        <v>0.81552205059223704</v>
      </c>
      <c r="U1904">
        <v>1</v>
      </c>
      <c r="V1904">
        <v>2.3126103835132801</v>
      </c>
      <c r="W1904">
        <v>6.2825850358688304E-2</v>
      </c>
      <c r="X1904">
        <v>0.704072456322962</v>
      </c>
      <c r="Y1904">
        <v>-23.2857220548517</v>
      </c>
      <c r="Z1904">
        <v>0.75976096321362996</v>
      </c>
      <c r="AA1904">
        <v>0.89706013715158295</v>
      </c>
      <c r="AB1904">
        <v>1.41642704054875</v>
      </c>
      <c r="AC1904">
        <v>0.31981376475554502</v>
      </c>
      <c r="AD1904">
        <v>0.68773325147593101</v>
      </c>
      <c r="AE1904">
        <v>0.52995946155331497</v>
      </c>
      <c r="AF1904">
        <v>0.47321592868844298</v>
      </c>
      <c r="AG1904">
        <v>0.80674443595273604</v>
      </c>
      <c r="AH1904">
        <v>2.94837471714435</v>
      </c>
      <c r="AI1904">
        <v>6.3287974194947097E-2</v>
      </c>
      <c r="AJ1904">
        <v>0.78121606160956403</v>
      </c>
      <c r="AK1904">
        <v>-24.176358959953902</v>
      </c>
    </row>
    <row r="1905" spans="1:37" x14ac:dyDescent="0.2">
      <c r="A1905" t="s">
        <v>6368</v>
      </c>
      <c r="B1905">
        <v>58714457</v>
      </c>
      <c r="C1905">
        <v>58714642</v>
      </c>
      <c r="D1905">
        <v>186</v>
      </c>
      <c r="E1905" t="s">
        <v>6744</v>
      </c>
      <c r="F1905">
        <v>7</v>
      </c>
      <c r="G1905" t="s">
        <v>6745</v>
      </c>
      <c r="H1905" t="s">
        <v>31000</v>
      </c>
      <c r="I1905">
        <v>13</v>
      </c>
      <c r="J1905">
        <v>58211697</v>
      </c>
      <c r="K1905">
        <v>58233117</v>
      </c>
      <c r="L1905">
        <v>21421</v>
      </c>
      <c r="M1905">
        <v>2</v>
      </c>
      <c r="N1905">
        <v>106144531</v>
      </c>
      <c r="O1905" t="s">
        <v>6741</v>
      </c>
      <c r="P1905">
        <v>-481340</v>
      </c>
      <c r="Q1905" t="s">
        <v>6742</v>
      </c>
      <c r="R1905" t="s">
        <v>6743</v>
      </c>
      <c r="S1905" t="s">
        <v>32450</v>
      </c>
      <c r="T1905">
        <v>0.81552205059223704</v>
      </c>
      <c r="U1905">
        <v>1</v>
      </c>
      <c r="V1905">
        <v>2.3126103835132801</v>
      </c>
      <c r="W1905">
        <v>6.2825850358688304E-2</v>
      </c>
      <c r="X1905">
        <v>0.704072456322962</v>
      </c>
      <c r="Y1905">
        <v>-23.2857220548517</v>
      </c>
      <c r="Z1905">
        <v>0.75976096321362996</v>
      </c>
      <c r="AA1905">
        <v>0.89706013715158295</v>
      </c>
      <c r="AB1905">
        <v>1.41642704054875</v>
      </c>
      <c r="AC1905">
        <v>0.31981376475554502</v>
      </c>
      <c r="AD1905">
        <v>0.68773325147593101</v>
      </c>
      <c r="AE1905">
        <v>0.52995946155331497</v>
      </c>
      <c r="AF1905">
        <v>0.47321592868844298</v>
      </c>
      <c r="AG1905">
        <v>0.80674443595273604</v>
      </c>
      <c r="AH1905">
        <v>2.94837471714435</v>
      </c>
      <c r="AI1905">
        <v>6.3287974194947097E-2</v>
      </c>
      <c r="AJ1905">
        <v>0.78121606160956403</v>
      </c>
      <c r="AK1905">
        <v>-24.176358959953902</v>
      </c>
    </row>
    <row r="1906" spans="1:37" x14ac:dyDescent="0.2">
      <c r="A1906" t="s">
        <v>6368</v>
      </c>
      <c r="B1906">
        <v>59190242</v>
      </c>
      <c r="C1906">
        <v>59190393</v>
      </c>
      <c r="D1906">
        <v>152</v>
      </c>
      <c r="E1906" t="s">
        <v>6746</v>
      </c>
      <c r="F1906">
        <v>0</v>
      </c>
      <c r="G1906" t="s">
        <v>6747</v>
      </c>
      <c r="H1906" t="s">
        <v>32451</v>
      </c>
      <c r="I1906">
        <v>13</v>
      </c>
      <c r="J1906">
        <v>59121879</v>
      </c>
      <c r="K1906">
        <v>59230636</v>
      </c>
      <c r="L1906">
        <v>108758</v>
      </c>
      <c r="M1906">
        <v>2</v>
      </c>
      <c r="N1906">
        <v>105370224</v>
      </c>
      <c r="O1906" t="s">
        <v>6748</v>
      </c>
      <c r="P1906">
        <v>40243</v>
      </c>
      <c r="Q1906" t="s">
        <v>6749</v>
      </c>
      <c r="R1906" t="s">
        <v>6750</v>
      </c>
      <c r="S1906" t="s">
        <v>32452</v>
      </c>
      <c r="T1906">
        <v>0.76553425578064005</v>
      </c>
      <c r="U1906">
        <v>0.98077402964937099</v>
      </c>
      <c r="V1906">
        <v>0.79922318818456894</v>
      </c>
      <c r="W1906">
        <v>0.20525741147413201</v>
      </c>
      <c r="X1906">
        <v>0.704072456322962</v>
      </c>
      <c r="Y1906">
        <v>-25.057798900840499</v>
      </c>
      <c r="Z1906">
        <v>0.25780589642282298</v>
      </c>
      <c r="AA1906">
        <v>0.72610664078822296</v>
      </c>
      <c r="AB1906">
        <v>-0.164250902882559</v>
      </c>
      <c r="AC1906">
        <v>0.90042941727307502</v>
      </c>
      <c r="AD1906">
        <v>0.94068432309766403</v>
      </c>
      <c r="AE1906">
        <v>-1.3181162262491199</v>
      </c>
      <c r="AF1906">
        <v>0.70676954854459395</v>
      </c>
      <c r="AG1906">
        <v>0.85225920482806805</v>
      </c>
      <c r="AH1906">
        <v>1.72883380575518</v>
      </c>
      <c r="AI1906">
        <v>0.123911202140572</v>
      </c>
      <c r="AJ1906">
        <v>0.78121606160956403</v>
      </c>
      <c r="AK1906">
        <v>-24.922500161855901</v>
      </c>
    </row>
    <row r="1907" spans="1:37" x14ac:dyDescent="0.2">
      <c r="A1907" t="s">
        <v>6368</v>
      </c>
      <c r="B1907">
        <v>59680860</v>
      </c>
      <c r="C1907">
        <v>59681007</v>
      </c>
      <c r="D1907">
        <v>148</v>
      </c>
      <c r="E1907" t="s">
        <v>6751</v>
      </c>
      <c r="F1907">
        <v>5</v>
      </c>
      <c r="G1907" t="s">
        <v>6752</v>
      </c>
      <c r="H1907" t="s">
        <v>32453</v>
      </c>
      <c r="I1907">
        <v>13</v>
      </c>
      <c r="J1907">
        <v>59666741</v>
      </c>
      <c r="K1907">
        <v>59696193</v>
      </c>
      <c r="L1907">
        <v>29453</v>
      </c>
      <c r="M1907">
        <v>2</v>
      </c>
      <c r="N1907">
        <v>81624</v>
      </c>
      <c r="O1907" t="s">
        <v>6753</v>
      </c>
      <c r="P1907">
        <v>15186</v>
      </c>
      <c r="Q1907" t="s">
        <v>6754</v>
      </c>
      <c r="R1907" t="s">
        <v>6755</v>
      </c>
      <c r="S1907" t="s">
        <v>32454</v>
      </c>
      <c r="T1907">
        <v>0.32911398597860803</v>
      </c>
      <c r="U1907">
        <v>0.603102917160658</v>
      </c>
      <c r="V1907">
        <v>23.097219883530698</v>
      </c>
      <c r="W1907">
        <v>0.38920677604595899</v>
      </c>
      <c r="X1907">
        <v>0.704072456322962</v>
      </c>
      <c r="Y1907">
        <v>-22.895586046477298</v>
      </c>
      <c r="Z1907">
        <v>0.48464167878831399</v>
      </c>
      <c r="AA1907">
        <v>0.84435025072159198</v>
      </c>
      <c r="AB1907">
        <v>22.133745912292099</v>
      </c>
      <c r="AC1907">
        <v>0.21073619169722799</v>
      </c>
      <c r="AD1907">
        <v>0.68253123924728298</v>
      </c>
      <c r="AE1907">
        <v>-22.895586046477298</v>
      </c>
      <c r="AF1907">
        <v>0.16793847098801201</v>
      </c>
      <c r="AG1907">
        <v>0.68151250837662902</v>
      </c>
      <c r="AH1907">
        <v>23.097219883530698</v>
      </c>
      <c r="AI1907">
        <v>0.52399907623471598</v>
      </c>
      <c r="AJ1907">
        <v>0.78121606160956403</v>
      </c>
      <c r="AK1907">
        <v>-22.026830732491799</v>
      </c>
    </row>
    <row r="1908" spans="1:37" x14ac:dyDescent="0.2">
      <c r="A1908" t="s">
        <v>6368</v>
      </c>
      <c r="B1908">
        <v>59681276</v>
      </c>
      <c r="C1908">
        <v>59681418</v>
      </c>
      <c r="D1908">
        <v>143</v>
      </c>
      <c r="E1908" t="s">
        <v>6756</v>
      </c>
      <c r="F1908">
        <v>1</v>
      </c>
      <c r="G1908" t="s">
        <v>6757</v>
      </c>
      <c r="H1908" t="s">
        <v>32453</v>
      </c>
      <c r="I1908">
        <v>13</v>
      </c>
      <c r="J1908">
        <v>59666741</v>
      </c>
      <c r="K1908">
        <v>59696193</v>
      </c>
      <c r="L1908">
        <v>29453</v>
      </c>
      <c r="M1908">
        <v>2</v>
      </c>
      <c r="N1908">
        <v>81624</v>
      </c>
      <c r="O1908" t="s">
        <v>6753</v>
      </c>
      <c r="P1908">
        <v>14775</v>
      </c>
      <c r="Q1908" t="s">
        <v>6754</v>
      </c>
      <c r="R1908" t="s">
        <v>6755</v>
      </c>
      <c r="S1908" t="s">
        <v>32454</v>
      </c>
      <c r="T1908">
        <v>0.32911398597860803</v>
      </c>
      <c r="U1908">
        <v>0.603102917160658</v>
      </c>
      <c r="V1908">
        <v>23.9452167186301</v>
      </c>
      <c r="W1908">
        <v>0.38920677604595899</v>
      </c>
      <c r="X1908">
        <v>0.704072456322962</v>
      </c>
      <c r="Y1908">
        <v>-23.7435828708584</v>
      </c>
      <c r="Z1908">
        <v>0.48464167878831399</v>
      </c>
      <c r="AA1908">
        <v>0.84435025072159198</v>
      </c>
      <c r="AB1908">
        <v>22.981742679508699</v>
      </c>
      <c r="AC1908">
        <v>0.21073619169722799</v>
      </c>
      <c r="AD1908">
        <v>0.68253123924728298</v>
      </c>
      <c r="AE1908">
        <v>-23.7435828708584</v>
      </c>
      <c r="AF1908">
        <v>0.16793847098801201</v>
      </c>
      <c r="AG1908">
        <v>0.68151250837662902</v>
      </c>
      <c r="AH1908">
        <v>23.9452167186301</v>
      </c>
      <c r="AI1908">
        <v>0.52399907623471598</v>
      </c>
      <c r="AJ1908">
        <v>0.78121606160956403</v>
      </c>
      <c r="AK1908">
        <v>-22.8748274889901</v>
      </c>
    </row>
    <row r="1909" spans="1:37" x14ac:dyDescent="0.2">
      <c r="A1909" t="s">
        <v>6368</v>
      </c>
      <c r="B1909">
        <v>61146138</v>
      </c>
      <c r="C1909">
        <v>61146284</v>
      </c>
      <c r="D1909">
        <v>147</v>
      </c>
      <c r="E1909" t="s">
        <v>6758</v>
      </c>
      <c r="F1909">
        <v>1</v>
      </c>
      <c r="G1909" t="s">
        <v>6759</v>
      </c>
      <c r="H1909" t="s">
        <v>32455</v>
      </c>
      <c r="I1909">
        <v>13</v>
      </c>
      <c r="J1909">
        <v>61199798</v>
      </c>
      <c r="K1909">
        <v>61199880</v>
      </c>
      <c r="L1909">
        <v>83</v>
      </c>
      <c r="M1909">
        <v>2</v>
      </c>
      <c r="N1909">
        <v>100422973</v>
      </c>
      <c r="O1909" t="s">
        <v>6760</v>
      </c>
      <c r="P1909">
        <v>53596</v>
      </c>
      <c r="Q1909" t="s">
        <v>6761</v>
      </c>
      <c r="R1909" t="s">
        <v>6762</v>
      </c>
      <c r="S1909" t="s">
        <v>32456</v>
      </c>
      <c r="T1909">
        <v>0.583211159830616</v>
      </c>
      <c r="U1909">
        <v>0.81360520874211995</v>
      </c>
      <c r="V1909">
        <v>-2.04919253337621</v>
      </c>
      <c r="W1909">
        <v>0.29261482077562401</v>
      </c>
      <c r="X1909">
        <v>0.704072456322962</v>
      </c>
      <c r="Y1909">
        <v>20.5506332864834</v>
      </c>
      <c r="Z1909">
        <v>1</v>
      </c>
      <c r="AA1909">
        <v>1</v>
      </c>
      <c r="AB1909">
        <v>-3.0126664149972302</v>
      </c>
      <c r="AC1909">
        <v>0.17695932866387601</v>
      </c>
      <c r="AD1909">
        <v>0.68253123924728298</v>
      </c>
      <c r="AE1909">
        <v>23.923521197655401</v>
      </c>
      <c r="AF1909">
        <v>0.23669707478149901</v>
      </c>
      <c r="AG1909">
        <v>0.69020448338054297</v>
      </c>
      <c r="AH1909">
        <v>-1.11958191703653</v>
      </c>
      <c r="AI1909">
        <v>0.98342151819761803</v>
      </c>
      <c r="AJ1909">
        <v>0.98789258377071898</v>
      </c>
      <c r="AK1909">
        <v>-3.15713035321046</v>
      </c>
    </row>
    <row r="1910" spans="1:37" x14ac:dyDescent="0.2">
      <c r="A1910" t="s">
        <v>6368</v>
      </c>
      <c r="B1910">
        <v>64077479</v>
      </c>
      <c r="C1910">
        <v>64077634</v>
      </c>
      <c r="D1910">
        <v>156</v>
      </c>
      <c r="E1910" t="s">
        <v>6763</v>
      </c>
      <c r="F1910">
        <v>13</v>
      </c>
      <c r="G1910" t="s">
        <v>6764</v>
      </c>
      <c r="H1910" t="s">
        <v>30999</v>
      </c>
      <c r="I1910">
        <v>13</v>
      </c>
      <c r="J1910">
        <v>63851197</v>
      </c>
      <c r="K1910">
        <v>64076044</v>
      </c>
      <c r="L1910">
        <v>224848</v>
      </c>
      <c r="M1910">
        <v>2</v>
      </c>
      <c r="N1910">
        <v>144766</v>
      </c>
      <c r="O1910" t="s">
        <v>6765</v>
      </c>
      <c r="P1910">
        <v>-1435</v>
      </c>
      <c r="Q1910" t="s">
        <v>6766</v>
      </c>
      <c r="R1910" t="s">
        <v>6767</v>
      </c>
      <c r="S1910" t="s">
        <v>32457</v>
      </c>
      <c r="T1910">
        <v>0.152084254673993</v>
      </c>
      <c r="U1910">
        <v>0.603102917160658</v>
      </c>
      <c r="V1910">
        <v>23.7306332992897</v>
      </c>
      <c r="W1910">
        <v>0.23378313855274899</v>
      </c>
      <c r="X1910">
        <v>0.704072456322962</v>
      </c>
      <c r="Y1910">
        <v>2.19635614220446</v>
      </c>
      <c r="Z1910">
        <v>0.136920528570767</v>
      </c>
      <c r="AA1910">
        <v>0.72610664078822296</v>
      </c>
      <c r="AB1910">
        <v>24.155744393158098</v>
      </c>
      <c r="AC1910">
        <v>0.615069744472027</v>
      </c>
      <c r="AD1910">
        <v>0.87989882095915395</v>
      </c>
      <c r="AE1910">
        <v>1.1963561897433399</v>
      </c>
      <c r="AF1910">
        <v>0.47948624871920598</v>
      </c>
      <c r="AG1910">
        <v>0.80674443595273604</v>
      </c>
      <c r="AH1910">
        <v>0.30559396927388199</v>
      </c>
      <c r="AI1910">
        <v>5.6729316954765997E-2</v>
      </c>
      <c r="AJ1910">
        <v>0.78121606160956403</v>
      </c>
      <c r="AK1910">
        <v>3.0651114289380899</v>
      </c>
    </row>
    <row r="1911" spans="1:37" x14ac:dyDescent="0.2">
      <c r="A1911" t="s">
        <v>6368</v>
      </c>
      <c r="B1911">
        <v>64077634</v>
      </c>
      <c r="C1911">
        <v>64077789</v>
      </c>
      <c r="D1911">
        <v>156</v>
      </c>
      <c r="E1911" t="s">
        <v>6768</v>
      </c>
      <c r="F1911">
        <v>9</v>
      </c>
      <c r="G1911" t="s">
        <v>6769</v>
      </c>
      <c r="H1911" t="s">
        <v>30999</v>
      </c>
      <c r="I1911">
        <v>13</v>
      </c>
      <c r="J1911">
        <v>63851197</v>
      </c>
      <c r="K1911">
        <v>64076044</v>
      </c>
      <c r="L1911">
        <v>224848</v>
      </c>
      <c r="M1911">
        <v>2</v>
      </c>
      <c r="N1911">
        <v>144766</v>
      </c>
      <c r="O1911" t="s">
        <v>6765</v>
      </c>
      <c r="P1911">
        <v>-1590</v>
      </c>
      <c r="Q1911" t="s">
        <v>6766</v>
      </c>
      <c r="R1911" t="s">
        <v>6767</v>
      </c>
      <c r="S1911" t="s">
        <v>32457</v>
      </c>
      <c r="T1911">
        <v>0.152084254673993</v>
      </c>
      <c r="U1911">
        <v>0.603102917160658</v>
      </c>
      <c r="V1911">
        <v>23.7306332992897</v>
      </c>
      <c r="W1911">
        <v>0.23378313855274899</v>
      </c>
      <c r="X1911">
        <v>0.704072456322962</v>
      </c>
      <c r="Y1911">
        <v>2.19635614220446</v>
      </c>
      <c r="Z1911">
        <v>0.136920528570767</v>
      </c>
      <c r="AA1911">
        <v>0.72610664078822296</v>
      </c>
      <c r="AB1911">
        <v>24.155744393158098</v>
      </c>
      <c r="AC1911">
        <v>0.615069744472027</v>
      </c>
      <c r="AD1911">
        <v>0.87989882095915395</v>
      </c>
      <c r="AE1911">
        <v>1.1963561897433399</v>
      </c>
      <c r="AF1911">
        <v>0.47948624871920598</v>
      </c>
      <c r="AG1911">
        <v>0.80674443595273604</v>
      </c>
      <c r="AH1911">
        <v>0.30559396927388199</v>
      </c>
      <c r="AI1911">
        <v>5.6729316954765997E-2</v>
      </c>
      <c r="AJ1911">
        <v>0.78121606160956403</v>
      </c>
      <c r="AK1911">
        <v>3.0651114289380899</v>
      </c>
    </row>
    <row r="1912" spans="1:37" x14ac:dyDescent="0.2">
      <c r="A1912" t="s">
        <v>6368</v>
      </c>
      <c r="B1912">
        <v>65388059</v>
      </c>
      <c r="C1912">
        <v>65388236</v>
      </c>
      <c r="D1912">
        <v>178</v>
      </c>
      <c r="E1912" t="s">
        <v>6770</v>
      </c>
      <c r="F1912">
        <v>2</v>
      </c>
      <c r="G1912" t="s">
        <v>6771</v>
      </c>
      <c r="H1912" t="s">
        <v>31000</v>
      </c>
      <c r="I1912">
        <v>13</v>
      </c>
      <c r="J1912">
        <v>65866070</v>
      </c>
      <c r="K1912">
        <v>65878398</v>
      </c>
      <c r="L1912">
        <v>12329</v>
      </c>
      <c r="M1912">
        <v>1</v>
      </c>
      <c r="N1912">
        <v>105370242</v>
      </c>
      <c r="O1912" t="s">
        <v>6772</v>
      </c>
      <c r="P1912">
        <v>-477834</v>
      </c>
      <c r="Q1912" t="s">
        <v>40</v>
      </c>
      <c r="R1912" t="s">
        <v>6773</v>
      </c>
      <c r="S1912" t="s">
        <v>32458</v>
      </c>
      <c r="T1912">
        <v>0.97979524468909096</v>
      </c>
      <c r="U1912">
        <v>1</v>
      </c>
      <c r="V1912">
        <v>-1.67545998648742</v>
      </c>
      <c r="W1912">
        <v>0.69201225521665499</v>
      </c>
      <c r="X1912">
        <v>0.95159051474143896</v>
      </c>
      <c r="Y1912">
        <v>-1.3480184826653101</v>
      </c>
      <c r="Z1912">
        <v>0.48462788743282897</v>
      </c>
      <c r="AA1912">
        <v>0.84435025072159198</v>
      </c>
      <c r="AB1912">
        <v>-2.6389338694131799</v>
      </c>
      <c r="AC1912">
        <v>0.63966253792798</v>
      </c>
      <c r="AD1912">
        <v>0.87989882095915395</v>
      </c>
      <c r="AE1912">
        <v>-8.9970365216548095E-2</v>
      </c>
      <c r="AF1912">
        <v>0.52568734144070195</v>
      </c>
      <c r="AG1912">
        <v>0.80674443595273604</v>
      </c>
      <c r="AH1912">
        <v>-0.74584938624963104</v>
      </c>
      <c r="AI1912">
        <v>0.78546927494779295</v>
      </c>
      <c r="AJ1912">
        <v>0.92808185275216604</v>
      </c>
      <c r="AK1912">
        <v>-1.6348659714464799</v>
      </c>
    </row>
    <row r="1913" spans="1:37" x14ac:dyDescent="0.2">
      <c r="A1913" t="s">
        <v>6368</v>
      </c>
      <c r="B1913">
        <v>65388236</v>
      </c>
      <c r="C1913">
        <v>65388413</v>
      </c>
      <c r="D1913">
        <v>178</v>
      </c>
      <c r="E1913" t="s">
        <v>6774</v>
      </c>
      <c r="F1913">
        <v>0</v>
      </c>
      <c r="G1913" t="s">
        <v>6775</v>
      </c>
      <c r="H1913" t="s">
        <v>31000</v>
      </c>
      <c r="I1913">
        <v>13</v>
      </c>
      <c r="J1913">
        <v>65866070</v>
      </c>
      <c r="K1913">
        <v>65878398</v>
      </c>
      <c r="L1913">
        <v>12329</v>
      </c>
      <c r="M1913">
        <v>1</v>
      </c>
      <c r="N1913">
        <v>105370242</v>
      </c>
      <c r="O1913" t="s">
        <v>6772</v>
      </c>
      <c r="P1913">
        <v>-477657</v>
      </c>
      <c r="Q1913" t="s">
        <v>40</v>
      </c>
      <c r="R1913" t="s">
        <v>6773</v>
      </c>
      <c r="S1913" t="s">
        <v>32458</v>
      </c>
      <c r="T1913">
        <v>0.97979524468909096</v>
      </c>
      <c r="U1913">
        <v>1</v>
      </c>
      <c r="V1913">
        <v>-1.67545998648742</v>
      </c>
      <c r="W1913">
        <v>0.69201225521665499</v>
      </c>
      <c r="X1913">
        <v>0.95159051474143896</v>
      </c>
      <c r="Y1913">
        <v>-1.3480184826653101</v>
      </c>
      <c r="Z1913">
        <v>0.48462788743282897</v>
      </c>
      <c r="AA1913">
        <v>0.84435025072159198</v>
      </c>
      <c r="AB1913">
        <v>-2.6389338694131799</v>
      </c>
      <c r="AC1913">
        <v>0.63966253792798</v>
      </c>
      <c r="AD1913">
        <v>0.87989882095915395</v>
      </c>
      <c r="AE1913">
        <v>-8.9970365216548095E-2</v>
      </c>
      <c r="AF1913">
        <v>0.52568734144070195</v>
      </c>
      <c r="AG1913">
        <v>0.80674443595273604</v>
      </c>
      <c r="AH1913">
        <v>-0.74584938624963104</v>
      </c>
      <c r="AI1913">
        <v>0.78546927494779295</v>
      </c>
      <c r="AJ1913">
        <v>0.92808185275216604</v>
      </c>
      <c r="AK1913">
        <v>-1.6348659714464799</v>
      </c>
    </row>
    <row r="1914" spans="1:37" x14ac:dyDescent="0.2">
      <c r="A1914" t="s">
        <v>6368</v>
      </c>
      <c r="B1914">
        <v>66047751</v>
      </c>
      <c r="C1914">
        <v>66047893</v>
      </c>
      <c r="D1914">
        <v>143</v>
      </c>
      <c r="E1914" t="s">
        <v>6776</v>
      </c>
      <c r="F1914">
        <v>0</v>
      </c>
      <c r="G1914" t="s">
        <v>6777</v>
      </c>
      <c r="H1914" t="s">
        <v>31000</v>
      </c>
      <c r="I1914">
        <v>13</v>
      </c>
      <c r="J1914">
        <v>65966330</v>
      </c>
      <c r="K1914">
        <v>65966429</v>
      </c>
      <c r="L1914">
        <v>100</v>
      </c>
      <c r="M1914">
        <v>2</v>
      </c>
      <c r="N1914">
        <v>100616302</v>
      </c>
      <c r="O1914" t="s">
        <v>6778</v>
      </c>
      <c r="P1914">
        <v>-81322</v>
      </c>
      <c r="Q1914" t="s">
        <v>6779</v>
      </c>
      <c r="R1914" t="s">
        <v>6780</v>
      </c>
      <c r="S1914" t="s">
        <v>32459</v>
      </c>
      <c r="T1914">
        <v>0.32911398597860803</v>
      </c>
      <c r="U1914">
        <v>0.603102917160658</v>
      </c>
      <c r="V1914">
        <v>24.082753002770101</v>
      </c>
      <c r="W1914">
        <v>0.89107655920673101</v>
      </c>
      <c r="X1914">
        <v>0.95159051474143896</v>
      </c>
      <c r="Y1914">
        <v>0.87785288134056505</v>
      </c>
      <c r="Z1914">
        <v>0.306975110376564</v>
      </c>
      <c r="AA1914">
        <v>0.72610664078822296</v>
      </c>
      <c r="AB1914">
        <v>24.451585291545499</v>
      </c>
      <c r="AC1914">
        <v>0.75388744886274095</v>
      </c>
      <c r="AD1914">
        <v>0.87989882095915395</v>
      </c>
      <c r="AE1914">
        <v>-0.122147067845681</v>
      </c>
      <c r="AF1914">
        <v>0.64997455747578503</v>
      </c>
      <c r="AG1914">
        <v>0.80674443595273604</v>
      </c>
      <c r="AH1914">
        <v>0.39778149293064302</v>
      </c>
      <c r="AI1914">
        <v>0.56157887380500204</v>
      </c>
      <c r="AJ1914">
        <v>0.78121606160956403</v>
      </c>
      <c r="AK1914">
        <v>1.7466082709245401</v>
      </c>
    </row>
    <row r="1915" spans="1:37" x14ac:dyDescent="0.2">
      <c r="A1915" t="s">
        <v>6368</v>
      </c>
      <c r="B1915">
        <v>66047893</v>
      </c>
      <c r="C1915">
        <v>66048035</v>
      </c>
      <c r="D1915">
        <v>143</v>
      </c>
      <c r="E1915" t="s">
        <v>6781</v>
      </c>
      <c r="F1915">
        <v>4</v>
      </c>
      <c r="G1915" t="s">
        <v>6782</v>
      </c>
      <c r="H1915" t="s">
        <v>31000</v>
      </c>
      <c r="I1915">
        <v>13</v>
      </c>
      <c r="J1915">
        <v>65966330</v>
      </c>
      <c r="K1915">
        <v>65966429</v>
      </c>
      <c r="L1915">
        <v>100</v>
      </c>
      <c r="M1915">
        <v>2</v>
      </c>
      <c r="N1915">
        <v>100616302</v>
      </c>
      <c r="O1915" t="s">
        <v>6778</v>
      </c>
      <c r="P1915">
        <v>-81464</v>
      </c>
      <c r="Q1915" t="s">
        <v>6779</v>
      </c>
      <c r="R1915" t="s">
        <v>6780</v>
      </c>
      <c r="S1915" t="s">
        <v>32459</v>
      </c>
      <c r="T1915">
        <v>0.32911398597860803</v>
      </c>
      <c r="U1915">
        <v>0.603102917160658</v>
      </c>
      <c r="V1915">
        <v>24.082753002770101</v>
      </c>
      <c r="W1915">
        <v>0.89107655920673101</v>
      </c>
      <c r="X1915">
        <v>0.95159051474143896</v>
      </c>
      <c r="Y1915">
        <v>0.87785288134056505</v>
      </c>
      <c r="Z1915">
        <v>0.306975110376564</v>
      </c>
      <c r="AA1915">
        <v>0.72610664078822296</v>
      </c>
      <c r="AB1915">
        <v>24.451585291545499</v>
      </c>
      <c r="AC1915">
        <v>0.75388744886274095</v>
      </c>
      <c r="AD1915">
        <v>0.87989882095915395</v>
      </c>
      <c r="AE1915">
        <v>-0.122147067845681</v>
      </c>
      <c r="AF1915">
        <v>0.64997455747578503</v>
      </c>
      <c r="AG1915">
        <v>0.80674443595273604</v>
      </c>
      <c r="AH1915">
        <v>0.39778149293064302</v>
      </c>
      <c r="AI1915">
        <v>0.56157887380500204</v>
      </c>
      <c r="AJ1915">
        <v>0.78121606160956403</v>
      </c>
      <c r="AK1915">
        <v>1.7466082709245401</v>
      </c>
    </row>
    <row r="1916" spans="1:37" x14ac:dyDescent="0.2">
      <c r="A1916" t="s">
        <v>6368</v>
      </c>
      <c r="B1916">
        <v>69234628</v>
      </c>
      <c r="C1916">
        <v>69234770</v>
      </c>
      <c r="D1916">
        <v>143</v>
      </c>
      <c r="E1916" t="s">
        <v>6783</v>
      </c>
      <c r="F1916">
        <v>1</v>
      </c>
      <c r="G1916" t="s">
        <v>6784</v>
      </c>
      <c r="H1916" t="s">
        <v>32460</v>
      </c>
      <c r="I1916">
        <v>13</v>
      </c>
      <c r="J1916">
        <v>69222346</v>
      </c>
      <c r="K1916">
        <v>69292154</v>
      </c>
      <c r="L1916">
        <v>69809</v>
      </c>
      <c r="M1916">
        <v>1</v>
      </c>
      <c r="N1916">
        <v>103689913</v>
      </c>
      <c r="O1916" t="s">
        <v>6785</v>
      </c>
      <c r="P1916">
        <v>12282</v>
      </c>
      <c r="Q1916" t="s">
        <v>6786</v>
      </c>
      <c r="R1916" t="s">
        <v>6787</v>
      </c>
      <c r="S1916" t="s">
        <v>32461</v>
      </c>
      <c r="T1916">
        <v>0.32911398597860803</v>
      </c>
      <c r="U1916">
        <v>0.603102917160658</v>
      </c>
      <c r="V1916">
        <v>24.658804307889401</v>
      </c>
      <c r="W1916">
        <v>0.20525741147413201</v>
      </c>
      <c r="X1916">
        <v>0.704072456322962</v>
      </c>
      <c r="Y1916">
        <v>-25.479960929911101</v>
      </c>
      <c r="Z1916">
        <v>0.306975110376564</v>
      </c>
      <c r="AA1916">
        <v>0.72610664078822296</v>
      </c>
      <c r="AB1916">
        <v>24.718120688551299</v>
      </c>
      <c r="AC1916">
        <v>7.0489011448141195E-2</v>
      </c>
      <c r="AD1916">
        <v>0.57684129297949804</v>
      </c>
      <c r="AE1916">
        <v>-25.479960929911101</v>
      </c>
      <c r="AF1916">
        <v>0.64997455747578503</v>
      </c>
      <c r="AG1916">
        <v>0.80674443595273604</v>
      </c>
      <c r="AH1916">
        <v>0.95477336907313104</v>
      </c>
      <c r="AI1916">
        <v>0.35038410267202102</v>
      </c>
      <c r="AJ1916">
        <v>0.78121606160956403</v>
      </c>
      <c r="AK1916">
        <v>-24.611205488655798</v>
      </c>
    </row>
    <row r="1917" spans="1:37" x14ac:dyDescent="0.2">
      <c r="A1917" t="s">
        <v>6368</v>
      </c>
      <c r="B1917">
        <v>69235567</v>
      </c>
      <c r="C1917">
        <v>69235763</v>
      </c>
      <c r="D1917">
        <v>197</v>
      </c>
      <c r="E1917" t="s">
        <v>6788</v>
      </c>
      <c r="F1917">
        <v>4</v>
      </c>
      <c r="G1917" t="s">
        <v>6789</v>
      </c>
      <c r="H1917" t="s">
        <v>32460</v>
      </c>
      <c r="I1917">
        <v>13</v>
      </c>
      <c r="J1917">
        <v>69222346</v>
      </c>
      <c r="K1917">
        <v>69292154</v>
      </c>
      <c r="L1917">
        <v>69809</v>
      </c>
      <c r="M1917">
        <v>1</v>
      </c>
      <c r="N1917">
        <v>103689913</v>
      </c>
      <c r="O1917" t="s">
        <v>6785</v>
      </c>
      <c r="P1917">
        <v>13221</v>
      </c>
      <c r="Q1917" t="s">
        <v>6786</v>
      </c>
      <c r="R1917" t="s">
        <v>6787</v>
      </c>
      <c r="S1917" t="s">
        <v>32461</v>
      </c>
      <c r="T1917">
        <v>0.32911398597860803</v>
      </c>
      <c r="U1917">
        <v>0.603102917160658</v>
      </c>
      <c r="V1917">
        <v>24.860360547601299</v>
      </c>
      <c r="W1917">
        <v>0.38920677604595899</v>
      </c>
      <c r="X1917">
        <v>0.704072456322962</v>
      </c>
      <c r="Y1917">
        <v>-24.658726693536501</v>
      </c>
      <c r="Z1917">
        <v>0.48464167878831399</v>
      </c>
      <c r="AA1917">
        <v>0.84435025072159198</v>
      </c>
      <c r="AB1917">
        <v>23.896886468623499</v>
      </c>
      <c r="AC1917">
        <v>0.21073619169722799</v>
      </c>
      <c r="AD1917">
        <v>0.68253123924728298</v>
      </c>
      <c r="AE1917">
        <v>-24.658726693536501</v>
      </c>
      <c r="AF1917">
        <v>0.16793847098801201</v>
      </c>
      <c r="AG1917">
        <v>0.68151250837662902</v>
      </c>
      <c r="AH1917">
        <v>24.860360547601299</v>
      </c>
      <c r="AI1917">
        <v>0.52399907623471598</v>
      </c>
      <c r="AJ1917">
        <v>0.78121606160956403</v>
      </c>
      <c r="AK1917">
        <v>-23.789971271811702</v>
      </c>
    </row>
    <row r="1918" spans="1:37" x14ac:dyDescent="0.2">
      <c r="A1918" t="s">
        <v>6368</v>
      </c>
      <c r="B1918">
        <v>69984156</v>
      </c>
      <c r="C1918">
        <v>69984298</v>
      </c>
      <c r="D1918">
        <v>143</v>
      </c>
      <c r="E1918" t="s">
        <v>6790</v>
      </c>
      <c r="F1918">
        <v>2</v>
      </c>
      <c r="G1918" t="s">
        <v>6791</v>
      </c>
      <c r="H1918" t="s">
        <v>32462</v>
      </c>
      <c r="I1918">
        <v>13</v>
      </c>
      <c r="J1918">
        <v>70107213</v>
      </c>
      <c r="K1918">
        <v>70139429</v>
      </c>
      <c r="L1918">
        <v>32217</v>
      </c>
      <c r="M1918">
        <v>1</v>
      </c>
      <c r="N1918">
        <v>6315</v>
      </c>
      <c r="O1918" t="s">
        <v>6792</v>
      </c>
      <c r="P1918">
        <v>-122915</v>
      </c>
      <c r="Q1918" t="s">
        <v>40</v>
      </c>
      <c r="R1918" t="s">
        <v>6793</v>
      </c>
      <c r="S1918" t="s">
        <v>32463</v>
      </c>
      <c r="T1918">
        <v>0.32911398597860803</v>
      </c>
      <c r="U1918">
        <v>0.603102917160658</v>
      </c>
      <c r="V1918">
        <v>23.709915995563101</v>
      </c>
      <c r="W1918">
        <v>0.89107655920673101</v>
      </c>
      <c r="X1918">
        <v>0.95159051474143896</v>
      </c>
      <c r="Y1918">
        <v>0.53427707867132901</v>
      </c>
      <c r="Z1918">
        <v>0.306975110376564</v>
      </c>
      <c r="AA1918">
        <v>0.72610664078822296</v>
      </c>
      <c r="AB1918">
        <v>23.881551550629901</v>
      </c>
      <c r="AC1918">
        <v>0.75388744886274095</v>
      </c>
      <c r="AD1918">
        <v>0.87989882095915395</v>
      </c>
      <c r="AE1918">
        <v>-0.46572283783702501</v>
      </c>
      <c r="AF1918">
        <v>0.64997455747578503</v>
      </c>
      <c r="AG1918">
        <v>0.80674443595273604</v>
      </c>
      <c r="AH1918">
        <v>0.74135725589047097</v>
      </c>
      <c r="AI1918">
        <v>0.56157887380500204</v>
      </c>
      <c r="AJ1918">
        <v>0.78121606160956403</v>
      </c>
      <c r="AK1918">
        <v>1.40303244550763</v>
      </c>
    </row>
    <row r="1919" spans="1:37" x14ac:dyDescent="0.2">
      <c r="A1919" t="s">
        <v>6368</v>
      </c>
      <c r="B1919">
        <v>72606987</v>
      </c>
      <c r="C1919">
        <v>72607129</v>
      </c>
      <c r="D1919">
        <v>143</v>
      </c>
      <c r="E1919" t="s">
        <v>6794</v>
      </c>
      <c r="F1919">
        <v>2</v>
      </c>
      <c r="G1919" t="s">
        <v>6795</v>
      </c>
      <c r="H1919" t="s">
        <v>31000</v>
      </c>
      <c r="I1919">
        <v>13</v>
      </c>
      <c r="J1919">
        <v>72708367</v>
      </c>
      <c r="K1919">
        <v>72727629</v>
      </c>
      <c r="L1919">
        <v>19263</v>
      </c>
      <c r="M1919">
        <v>2</v>
      </c>
      <c r="N1919">
        <v>440145</v>
      </c>
      <c r="O1919" t="s">
        <v>6796</v>
      </c>
      <c r="P1919">
        <v>120500</v>
      </c>
      <c r="Q1919" t="s">
        <v>6797</v>
      </c>
      <c r="R1919" t="s">
        <v>6798</v>
      </c>
      <c r="S1919" t="s">
        <v>32464</v>
      </c>
      <c r="T1919">
        <v>0.69077497074675798</v>
      </c>
      <c r="U1919">
        <v>0.89871811461699902</v>
      </c>
      <c r="V1919">
        <v>-0.77180692213503099</v>
      </c>
      <c r="W1919">
        <v>0.89730945587866995</v>
      </c>
      <c r="X1919">
        <v>0.95159051474143896</v>
      </c>
      <c r="Y1919">
        <v>-0.54042760293251502</v>
      </c>
      <c r="Z1919">
        <v>0.65870792919357501</v>
      </c>
      <c r="AA1919">
        <v>0.84521697243271998</v>
      </c>
      <c r="AB1919">
        <v>-0.85881398046059998</v>
      </c>
      <c r="AC1919">
        <v>0.79066815967209603</v>
      </c>
      <c r="AD1919">
        <v>0.91249851035406704</v>
      </c>
      <c r="AE1919">
        <v>-0.79448611459795004</v>
      </c>
      <c r="AF1919">
        <v>0.80911016803879598</v>
      </c>
      <c r="AG1919">
        <v>0.91596628710412797</v>
      </c>
      <c r="AH1919">
        <v>-0.39432276403129901</v>
      </c>
      <c r="AI1919">
        <v>0.60351156589264399</v>
      </c>
      <c r="AJ1919">
        <v>0.78870403203545103</v>
      </c>
      <c r="AK1919">
        <v>-0.14110824519026099</v>
      </c>
    </row>
    <row r="1920" spans="1:37" x14ac:dyDescent="0.2">
      <c r="A1920" t="s">
        <v>6368</v>
      </c>
      <c r="B1920">
        <v>73121849</v>
      </c>
      <c r="C1920">
        <v>73122138</v>
      </c>
      <c r="D1920">
        <v>290</v>
      </c>
      <c r="E1920" t="s">
        <v>6799</v>
      </c>
      <c r="F1920">
        <v>5</v>
      </c>
      <c r="G1920" t="s">
        <v>6800</v>
      </c>
      <c r="H1920" t="s">
        <v>31000</v>
      </c>
      <c r="I1920">
        <v>13</v>
      </c>
      <c r="J1920">
        <v>73075015</v>
      </c>
      <c r="K1920">
        <v>73075778</v>
      </c>
      <c r="L1920">
        <v>764</v>
      </c>
      <c r="M1920">
        <v>1</v>
      </c>
      <c r="N1920">
        <v>688</v>
      </c>
      <c r="O1920" t="s">
        <v>6801</v>
      </c>
      <c r="P1920">
        <v>46834</v>
      </c>
      <c r="Q1920" t="s">
        <v>6802</v>
      </c>
      <c r="R1920" t="s">
        <v>6803</v>
      </c>
      <c r="S1920" t="s">
        <v>32465</v>
      </c>
      <c r="T1920">
        <v>0.97213403838398904</v>
      </c>
      <c r="U1920">
        <v>1</v>
      </c>
      <c r="V1920">
        <v>1.1891887391148299</v>
      </c>
      <c r="W1920">
        <v>0.29261482077562401</v>
      </c>
      <c r="X1920">
        <v>0.704072456322962</v>
      </c>
      <c r="Y1920">
        <v>25.0430893840627</v>
      </c>
      <c r="Z1920">
        <v>0.69013698642955401</v>
      </c>
      <c r="AA1920">
        <v>0.84521697243271998</v>
      </c>
      <c r="AB1920">
        <v>0.22571465687043199</v>
      </c>
      <c r="AC1920">
        <v>0.27780950890804001</v>
      </c>
      <c r="AD1920">
        <v>0.68253123924728298</v>
      </c>
      <c r="AE1920">
        <v>24.589528889464301</v>
      </c>
      <c r="AF1920">
        <v>0.61410715005536498</v>
      </c>
      <c r="AG1920">
        <v>0.80674443595273604</v>
      </c>
      <c r="AH1920">
        <v>2.1187993205989399</v>
      </c>
      <c r="AI1920">
        <v>0.56157887380500204</v>
      </c>
      <c r="AJ1920">
        <v>0.78121606160956403</v>
      </c>
      <c r="AK1920">
        <v>2.2631892181983502</v>
      </c>
    </row>
    <row r="1921" spans="1:37" x14ac:dyDescent="0.2">
      <c r="A1921" t="s">
        <v>6368</v>
      </c>
      <c r="B1921">
        <v>73641114</v>
      </c>
      <c r="C1921">
        <v>73641287</v>
      </c>
      <c r="D1921">
        <v>174</v>
      </c>
      <c r="E1921" t="s">
        <v>6804</v>
      </c>
      <c r="F1921">
        <v>2</v>
      </c>
      <c r="G1921" t="s">
        <v>1723</v>
      </c>
      <c r="H1921" t="s">
        <v>32466</v>
      </c>
      <c r="I1921">
        <v>13</v>
      </c>
      <c r="J1921">
        <v>73546387</v>
      </c>
      <c r="K1921">
        <v>73648253</v>
      </c>
      <c r="L1921">
        <v>101867</v>
      </c>
      <c r="M1921">
        <v>2</v>
      </c>
      <c r="N1921">
        <v>100874156</v>
      </c>
      <c r="O1921" t="s">
        <v>6805</v>
      </c>
      <c r="P1921">
        <v>6966</v>
      </c>
      <c r="Q1921" t="s">
        <v>40</v>
      </c>
      <c r="R1921" t="s">
        <v>6806</v>
      </c>
      <c r="S1921" t="s">
        <v>32467</v>
      </c>
      <c r="T1921">
        <v>0.56354823081344896</v>
      </c>
      <c r="U1921">
        <v>0.81214233890638399</v>
      </c>
      <c r="V1921">
        <v>-1.2576655489539299</v>
      </c>
      <c r="W1921">
        <v>0.37061938358468399</v>
      </c>
      <c r="X1921">
        <v>0.704072456322962</v>
      </c>
      <c r="Y1921">
        <v>-0.72562504074238099</v>
      </c>
      <c r="Z1921">
        <v>0.43930562256796601</v>
      </c>
      <c r="AA1921">
        <v>0.84435025072159198</v>
      </c>
      <c r="AB1921">
        <v>1.52773662375875</v>
      </c>
      <c r="AC1921">
        <v>0.223167313380771</v>
      </c>
      <c r="AD1921">
        <v>0.68253123924728298</v>
      </c>
      <c r="AE1921">
        <v>-1.16685437639647</v>
      </c>
      <c r="AF1921">
        <v>0.114654499323302</v>
      </c>
      <c r="AG1921">
        <v>0.68151250837662902</v>
      </c>
      <c r="AH1921">
        <v>-2.90250841897267</v>
      </c>
      <c r="AI1921">
        <v>0.57863845093898403</v>
      </c>
      <c r="AJ1921">
        <v>0.78121606160956403</v>
      </c>
      <c r="AK1921">
        <v>-0.16289887988538901</v>
      </c>
    </row>
    <row r="1922" spans="1:37" x14ac:dyDescent="0.2">
      <c r="A1922" t="s">
        <v>6368</v>
      </c>
      <c r="B1922">
        <v>73641287</v>
      </c>
      <c r="C1922">
        <v>73641460</v>
      </c>
      <c r="D1922">
        <v>174</v>
      </c>
      <c r="E1922" t="s">
        <v>6807</v>
      </c>
      <c r="F1922">
        <v>1</v>
      </c>
      <c r="G1922" t="s">
        <v>6808</v>
      </c>
      <c r="H1922" t="s">
        <v>32466</v>
      </c>
      <c r="I1922">
        <v>13</v>
      </c>
      <c r="J1922">
        <v>73546387</v>
      </c>
      <c r="K1922">
        <v>73648253</v>
      </c>
      <c r="L1922">
        <v>101867</v>
      </c>
      <c r="M1922">
        <v>2</v>
      </c>
      <c r="N1922">
        <v>100874156</v>
      </c>
      <c r="O1922" t="s">
        <v>6805</v>
      </c>
      <c r="P1922">
        <v>6793</v>
      </c>
      <c r="Q1922" t="s">
        <v>40</v>
      </c>
      <c r="R1922" t="s">
        <v>6806</v>
      </c>
      <c r="S1922" t="s">
        <v>32467</v>
      </c>
      <c r="T1922">
        <v>0.56354823081344896</v>
      </c>
      <c r="U1922">
        <v>0.81214233890638399</v>
      </c>
      <c r="V1922">
        <v>-1.2576655489539299</v>
      </c>
      <c r="W1922">
        <v>0.37061938358468399</v>
      </c>
      <c r="X1922">
        <v>0.704072456322962</v>
      </c>
      <c r="Y1922">
        <v>-0.72562504074238099</v>
      </c>
      <c r="Z1922">
        <v>0.43930562256796601</v>
      </c>
      <c r="AA1922">
        <v>0.84435025072159198</v>
      </c>
      <c r="AB1922">
        <v>1.52773662375875</v>
      </c>
      <c r="AC1922">
        <v>0.223167313380771</v>
      </c>
      <c r="AD1922">
        <v>0.68253123924728298</v>
      </c>
      <c r="AE1922">
        <v>-1.16685437639647</v>
      </c>
      <c r="AF1922">
        <v>0.114654499323302</v>
      </c>
      <c r="AG1922">
        <v>0.68151250837662902</v>
      </c>
      <c r="AH1922">
        <v>-2.90250841897267</v>
      </c>
      <c r="AI1922">
        <v>0.57863845093898403</v>
      </c>
      <c r="AJ1922">
        <v>0.78121606160956403</v>
      </c>
      <c r="AK1922">
        <v>-0.16289887988538901</v>
      </c>
    </row>
    <row r="1923" spans="1:37" x14ac:dyDescent="0.2">
      <c r="A1923" t="s">
        <v>6368</v>
      </c>
      <c r="B1923">
        <v>74135297</v>
      </c>
      <c r="C1923">
        <v>74135510</v>
      </c>
      <c r="D1923">
        <v>214</v>
      </c>
      <c r="E1923" t="s">
        <v>6809</v>
      </c>
      <c r="F1923">
        <v>24</v>
      </c>
      <c r="G1923" t="s">
        <v>6810</v>
      </c>
      <c r="H1923" t="s">
        <v>30999</v>
      </c>
      <c r="I1923">
        <v>13</v>
      </c>
      <c r="J1923">
        <v>73686089</v>
      </c>
      <c r="K1923">
        <v>74133929</v>
      </c>
      <c r="L1923">
        <v>447841</v>
      </c>
      <c r="M1923">
        <v>2</v>
      </c>
      <c r="N1923">
        <v>11278</v>
      </c>
      <c r="O1923" t="s">
        <v>6811</v>
      </c>
      <c r="P1923">
        <v>-1368</v>
      </c>
      <c r="Q1923" t="s">
        <v>6812</v>
      </c>
      <c r="R1923" t="s">
        <v>6813</v>
      </c>
      <c r="S1923" t="s">
        <v>32468</v>
      </c>
      <c r="T1923">
        <v>0.32911398597860803</v>
      </c>
      <c r="U1923">
        <v>0.603102917160658</v>
      </c>
      <c r="V1923">
        <v>24.9758377613778</v>
      </c>
      <c r="W1923">
        <v>0.38920677604595899</v>
      </c>
      <c r="X1923">
        <v>0.704072456322962</v>
      </c>
      <c r="Y1923">
        <v>-24.774203906766399</v>
      </c>
      <c r="Z1923">
        <v>0.48464167878831399</v>
      </c>
      <c r="AA1923">
        <v>0.84435025072159198</v>
      </c>
      <c r="AB1923">
        <v>24.012363678938598</v>
      </c>
      <c r="AC1923">
        <v>0.21073619169722799</v>
      </c>
      <c r="AD1923">
        <v>0.68253123924728298</v>
      </c>
      <c r="AE1923">
        <v>-24.774203906766399</v>
      </c>
      <c r="AF1923">
        <v>0.16793847098801201</v>
      </c>
      <c r="AG1923">
        <v>0.68151250837662902</v>
      </c>
      <c r="AH1923">
        <v>24.9758377613778</v>
      </c>
      <c r="AI1923">
        <v>0.52399907623471598</v>
      </c>
      <c r="AJ1923">
        <v>0.78121606160956403</v>
      </c>
      <c r="AK1923">
        <v>-23.9054484815804</v>
      </c>
    </row>
    <row r="1924" spans="1:37" x14ac:dyDescent="0.2">
      <c r="A1924" t="s">
        <v>6368</v>
      </c>
      <c r="B1924">
        <v>76617911</v>
      </c>
      <c r="C1924">
        <v>76618087</v>
      </c>
      <c r="D1924">
        <v>177</v>
      </c>
      <c r="E1924" t="s">
        <v>6814</v>
      </c>
      <c r="F1924">
        <v>2</v>
      </c>
      <c r="G1924" t="s">
        <v>3938</v>
      </c>
      <c r="H1924" t="s">
        <v>32469</v>
      </c>
      <c r="I1924">
        <v>13</v>
      </c>
      <c r="J1924">
        <v>76664144</v>
      </c>
      <c r="K1924">
        <v>76693051</v>
      </c>
      <c r="L1924">
        <v>28908</v>
      </c>
      <c r="M1924">
        <v>1</v>
      </c>
      <c r="N1924">
        <v>105370266</v>
      </c>
      <c r="O1924" t="s">
        <v>6815</v>
      </c>
      <c r="P1924">
        <v>-46057</v>
      </c>
      <c r="Q1924" t="s">
        <v>40</v>
      </c>
      <c r="R1924" t="s">
        <v>6816</v>
      </c>
      <c r="S1924" t="s">
        <v>32470</v>
      </c>
      <c r="T1924">
        <v>0.58023332281050899</v>
      </c>
      <c r="U1924">
        <v>0.81360520874211995</v>
      </c>
      <c r="V1924">
        <v>0.78098546136331504</v>
      </c>
      <c r="W1924">
        <v>0.30584460157934101</v>
      </c>
      <c r="X1924">
        <v>0.704072456322962</v>
      </c>
      <c r="Y1924">
        <v>-0.54916793764273097</v>
      </c>
      <c r="Z1924">
        <v>1</v>
      </c>
      <c r="AA1924">
        <v>1</v>
      </c>
      <c r="AB1924">
        <v>0.37008339226659898</v>
      </c>
      <c r="AC1924">
        <v>0.36289688232332901</v>
      </c>
      <c r="AD1924">
        <v>0.76226416205533898</v>
      </c>
      <c r="AE1924">
        <v>-0.49985274784546002</v>
      </c>
      <c r="AF1924">
        <v>0.348744221720377</v>
      </c>
      <c r="AG1924">
        <v>0.74289508271920801</v>
      </c>
      <c r="AH1924">
        <v>0.89195628348174505</v>
      </c>
      <c r="AI1924">
        <v>0.37290239294506999</v>
      </c>
      <c r="AJ1924">
        <v>0.78121606160956403</v>
      </c>
      <c r="AK1924">
        <v>-0.36192748933164298</v>
      </c>
    </row>
    <row r="1925" spans="1:37" x14ac:dyDescent="0.2">
      <c r="A1925" t="s">
        <v>6368</v>
      </c>
      <c r="B1925">
        <v>76618087</v>
      </c>
      <c r="C1925">
        <v>76618263</v>
      </c>
      <c r="D1925">
        <v>177</v>
      </c>
      <c r="E1925" t="s">
        <v>6817</v>
      </c>
      <c r="F1925">
        <v>3</v>
      </c>
      <c r="G1925" t="s">
        <v>1236</v>
      </c>
      <c r="H1925" t="s">
        <v>32469</v>
      </c>
      <c r="I1925">
        <v>13</v>
      </c>
      <c r="J1925">
        <v>76664144</v>
      </c>
      <c r="K1925">
        <v>76693051</v>
      </c>
      <c r="L1925">
        <v>28908</v>
      </c>
      <c r="M1925">
        <v>1</v>
      </c>
      <c r="N1925">
        <v>105370266</v>
      </c>
      <c r="O1925" t="s">
        <v>6815</v>
      </c>
      <c r="P1925">
        <v>-45881</v>
      </c>
      <c r="Q1925" t="s">
        <v>40</v>
      </c>
      <c r="R1925" t="s">
        <v>6816</v>
      </c>
      <c r="S1925" t="s">
        <v>32470</v>
      </c>
      <c r="T1925">
        <v>0.49225373676955197</v>
      </c>
      <c r="U1925">
        <v>0.78288571403930396</v>
      </c>
      <c r="V1925">
        <v>0.73768513295799598</v>
      </c>
      <c r="W1925">
        <v>0.192666026197024</v>
      </c>
      <c r="X1925">
        <v>0.704072456322962</v>
      </c>
      <c r="Y1925">
        <v>-0.68449899378985402</v>
      </c>
      <c r="Z1925">
        <v>0.97266280440577801</v>
      </c>
      <c r="AA1925">
        <v>1</v>
      </c>
      <c r="AB1925">
        <v>0.306282385202228</v>
      </c>
      <c r="AC1925">
        <v>0.200375286598792</v>
      </c>
      <c r="AD1925">
        <v>0.68253123924728298</v>
      </c>
      <c r="AE1925">
        <v>-0.63518380399258401</v>
      </c>
      <c r="AF1925">
        <v>0.245415313334508</v>
      </c>
      <c r="AG1925">
        <v>0.70473078222419605</v>
      </c>
      <c r="AH1925">
        <v>0.89473802950896697</v>
      </c>
      <c r="AI1925">
        <v>0.28759517960620801</v>
      </c>
      <c r="AJ1925">
        <v>0.78121606160956403</v>
      </c>
      <c r="AK1925">
        <v>-0.44778583597069699</v>
      </c>
    </row>
    <row r="1926" spans="1:37" x14ac:dyDescent="0.2">
      <c r="A1926" t="s">
        <v>6368</v>
      </c>
      <c r="B1926">
        <v>79570298</v>
      </c>
      <c r="C1926">
        <v>79570440</v>
      </c>
      <c r="D1926">
        <v>143</v>
      </c>
      <c r="E1926" t="s">
        <v>6818</v>
      </c>
      <c r="F1926">
        <v>1</v>
      </c>
      <c r="G1926" t="s">
        <v>6819</v>
      </c>
      <c r="H1926" t="s">
        <v>32471</v>
      </c>
      <c r="I1926">
        <v>13</v>
      </c>
      <c r="J1926">
        <v>79566746</v>
      </c>
      <c r="K1926">
        <v>79570848</v>
      </c>
      <c r="L1926">
        <v>4103</v>
      </c>
      <c r="M1926">
        <v>1</v>
      </c>
      <c r="N1926">
        <v>103724388</v>
      </c>
      <c r="O1926" t="s">
        <v>6820</v>
      </c>
      <c r="P1926">
        <v>3552</v>
      </c>
      <c r="Q1926" t="s">
        <v>6821</v>
      </c>
      <c r="R1926" t="s">
        <v>6822</v>
      </c>
      <c r="S1926" t="s">
        <v>32472</v>
      </c>
      <c r="T1926">
        <v>0.17308923567461099</v>
      </c>
      <c r="U1926">
        <v>0.603102917160658</v>
      </c>
      <c r="V1926">
        <v>-25.308305406272002</v>
      </c>
      <c r="W1926">
        <v>0.89107655920673101</v>
      </c>
      <c r="X1926">
        <v>0.95159051474143896</v>
      </c>
      <c r="Y1926">
        <v>1.0029028866622001</v>
      </c>
      <c r="Z1926">
        <v>5.50355599158565E-2</v>
      </c>
      <c r="AA1926">
        <v>0.72610664078822296</v>
      </c>
      <c r="AB1926">
        <v>-25.308305406272002</v>
      </c>
      <c r="AC1926">
        <v>0.75388744886274095</v>
      </c>
      <c r="AD1926">
        <v>0.87989882095915395</v>
      </c>
      <c r="AE1926">
        <v>2.9029370547897899E-3</v>
      </c>
      <c r="AF1926">
        <v>0.32549523997010099</v>
      </c>
      <c r="AG1926">
        <v>0.70473078222419605</v>
      </c>
      <c r="AH1926">
        <v>-24.378694765579301</v>
      </c>
      <c r="AI1926">
        <v>0.56157887380500204</v>
      </c>
      <c r="AJ1926">
        <v>0.78121606160956403</v>
      </c>
      <c r="AK1926">
        <v>1.8716582699589199</v>
      </c>
    </row>
    <row r="1927" spans="1:37" x14ac:dyDescent="0.2">
      <c r="A1927" t="s">
        <v>6368</v>
      </c>
      <c r="B1927">
        <v>81748255</v>
      </c>
      <c r="C1927">
        <v>81748390</v>
      </c>
      <c r="D1927">
        <v>136</v>
      </c>
      <c r="E1927" t="s">
        <v>6823</v>
      </c>
      <c r="F1927">
        <v>3</v>
      </c>
      <c r="G1927" t="s">
        <v>6824</v>
      </c>
      <c r="H1927" t="s">
        <v>31000</v>
      </c>
      <c r="I1927">
        <v>13</v>
      </c>
      <c r="J1927">
        <v>81250438</v>
      </c>
      <c r="K1927">
        <v>81302407</v>
      </c>
      <c r="L1927">
        <v>51970</v>
      </c>
      <c r="M1927">
        <v>1</v>
      </c>
      <c r="N1927">
        <v>105370281</v>
      </c>
      <c r="O1927" t="s">
        <v>6825</v>
      </c>
      <c r="P1927">
        <v>497817</v>
      </c>
      <c r="Q1927" t="s">
        <v>40</v>
      </c>
      <c r="R1927" t="s">
        <v>6826</v>
      </c>
      <c r="S1927" t="s">
        <v>32473</v>
      </c>
      <c r="T1927">
        <v>0.85713067024725498</v>
      </c>
      <c r="U1927">
        <v>1</v>
      </c>
      <c r="V1927">
        <v>-0.78045181568744804</v>
      </c>
      <c r="W1927">
        <v>0.84567993221869697</v>
      </c>
      <c r="X1927">
        <v>0.95159051474143896</v>
      </c>
      <c r="Y1927">
        <v>-0.70320278487904597</v>
      </c>
      <c r="Z1927">
        <v>0.76527739922187299</v>
      </c>
      <c r="AA1927">
        <v>0.90240616379721195</v>
      </c>
      <c r="AB1927">
        <v>-0.97209347434767701</v>
      </c>
      <c r="AC1927">
        <v>0.98228897762494705</v>
      </c>
      <c r="AD1927">
        <v>0.986648090957843</v>
      </c>
      <c r="AE1927">
        <v>-9.6145630542581198E-2</v>
      </c>
      <c r="AF1927">
        <v>0.52280953684559495</v>
      </c>
      <c r="AG1927">
        <v>0.80674443595273604</v>
      </c>
      <c r="AH1927">
        <v>-0.328255877582671</v>
      </c>
      <c r="AI1927">
        <v>0.70147205833478299</v>
      </c>
      <c r="AJ1927">
        <v>0.86760771709273399</v>
      </c>
      <c r="AK1927">
        <v>-0.86179120642617801</v>
      </c>
    </row>
    <row r="1928" spans="1:37" x14ac:dyDescent="0.2">
      <c r="A1928" t="s">
        <v>6368</v>
      </c>
      <c r="B1928">
        <v>81748467</v>
      </c>
      <c r="C1928">
        <v>81748621</v>
      </c>
      <c r="D1928">
        <v>155</v>
      </c>
      <c r="E1928" t="s">
        <v>6827</v>
      </c>
      <c r="F1928">
        <v>3</v>
      </c>
      <c r="G1928" t="s">
        <v>6828</v>
      </c>
      <c r="H1928" t="s">
        <v>31000</v>
      </c>
      <c r="I1928">
        <v>13</v>
      </c>
      <c r="J1928">
        <v>81250438</v>
      </c>
      <c r="K1928">
        <v>81302407</v>
      </c>
      <c r="L1928">
        <v>51970</v>
      </c>
      <c r="M1928">
        <v>1</v>
      </c>
      <c r="N1928">
        <v>105370281</v>
      </c>
      <c r="O1928" t="s">
        <v>6825</v>
      </c>
      <c r="P1928">
        <v>498029</v>
      </c>
      <c r="Q1928" t="s">
        <v>40</v>
      </c>
      <c r="R1928" t="s">
        <v>6826</v>
      </c>
      <c r="S1928" t="s">
        <v>32473</v>
      </c>
      <c r="T1928">
        <v>0.85713067024725498</v>
      </c>
      <c r="U1928">
        <v>1</v>
      </c>
      <c r="V1928">
        <v>-0.78045181568744804</v>
      </c>
      <c r="W1928">
        <v>0.84567993221869697</v>
      </c>
      <c r="X1928">
        <v>0.95159051474143896</v>
      </c>
      <c r="Y1928">
        <v>-0.70320278487904597</v>
      </c>
      <c r="Z1928">
        <v>0.76527739922187299</v>
      </c>
      <c r="AA1928">
        <v>0.90240616379721195</v>
      </c>
      <c r="AB1928">
        <v>-0.97209347434767701</v>
      </c>
      <c r="AC1928">
        <v>0.98228897762494705</v>
      </c>
      <c r="AD1928">
        <v>0.986648090957843</v>
      </c>
      <c r="AE1928">
        <v>-9.6145630542581198E-2</v>
      </c>
      <c r="AF1928">
        <v>0.52280953684559495</v>
      </c>
      <c r="AG1928">
        <v>0.80674443595273604</v>
      </c>
      <c r="AH1928">
        <v>-0.328255877582671</v>
      </c>
      <c r="AI1928">
        <v>0.70147205833478299</v>
      </c>
      <c r="AJ1928">
        <v>0.86760771709273399</v>
      </c>
      <c r="AK1928">
        <v>-0.86179120642617801</v>
      </c>
    </row>
    <row r="1929" spans="1:37" x14ac:dyDescent="0.2">
      <c r="A1929" t="s">
        <v>6368</v>
      </c>
      <c r="B1929">
        <v>82164901</v>
      </c>
      <c r="C1929">
        <v>82165043</v>
      </c>
      <c r="D1929">
        <v>143</v>
      </c>
      <c r="E1929" t="s">
        <v>6829</v>
      </c>
      <c r="F1929">
        <v>9</v>
      </c>
      <c r="G1929" t="s">
        <v>6830</v>
      </c>
      <c r="H1929" t="s">
        <v>31000</v>
      </c>
      <c r="I1929">
        <v>13</v>
      </c>
      <c r="J1929">
        <v>81250438</v>
      </c>
      <c r="K1929">
        <v>81302407</v>
      </c>
      <c r="L1929">
        <v>51970</v>
      </c>
      <c r="M1929">
        <v>1</v>
      </c>
      <c r="N1929">
        <v>105370281</v>
      </c>
      <c r="O1929" t="s">
        <v>6825</v>
      </c>
      <c r="P1929">
        <v>914463</v>
      </c>
      <c r="Q1929" t="s">
        <v>40</v>
      </c>
      <c r="R1929" t="s">
        <v>6826</v>
      </c>
      <c r="S1929" t="s">
        <v>32473</v>
      </c>
      <c r="T1929">
        <v>0.32911398597860803</v>
      </c>
      <c r="U1929">
        <v>0.603102917160658</v>
      </c>
      <c r="V1929">
        <v>24.445323064110902</v>
      </c>
      <c r="W1929">
        <v>0.94541066367716797</v>
      </c>
      <c r="X1929">
        <v>0.95159051474143896</v>
      </c>
      <c r="Y1929">
        <v>-1.4423476314481301</v>
      </c>
      <c r="Z1929">
        <v>0.306975110376564</v>
      </c>
      <c r="AA1929">
        <v>0.72610664078822296</v>
      </c>
      <c r="AB1929">
        <v>23.8647636011804</v>
      </c>
      <c r="AC1929">
        <v>0.71753805159658501</v>
      </c>
      <c r="AD1929">
        <v>0.87989882095915395</v>
      </c>
      <c r="AE1929">
        <v>-2.4423474340755802</v>
      </c>
      <c r="AF1929">
        <v>0.61410715005536498</v>
      </c>
      <c r="AG1929">
        <v>0.80674443595273604</v>
      </c>
      <c r="AH1929">
        <v>2.7179818464398902</v>
      </c>
      <c r="AI1929">
        <v>0.59609816080359102</v>
      </c>
      <c r="AJ1929">
        <v>0.78121606160956403</v>
      </c>
      <c r="AK1929">
        <v>-0.57359222472242799</v>
      </c>
    </row>
    <row r="1930" spans="1:37" x14ac:dyDescent="0.2">
      <c r="A1930" t="s">
        <v>6368</v>
      </c>
      <c r="B1930">
        <v>82165043</v>
      </c>
      <c r="C1930">
        <v>82165185</v>
      </c>
      <c r="D1930">
        <v>143</v>
      </c>
      <c r="E1930" t="s">
        <v>6831</v>
      </c>
      <c r="F1930">
        <v>11</v>
      </c>
      <c r="G1930" t="s">
        <v>6832</v>
      </c>
      <c r="H1930" t="s">
        <v>31000</v>
      </c>
      <c r="I1930">
        <v>13</v>
      </c>
      <c r="J1930">
        <v>81250438</v>
      </c>
      <c r="K1930">
        <v>81302407</v>
      </c>
      <c r="L1930">
        <v>51970</v>
      </c>
      <c r="M1930">
        <v>1</v>
      </c>
      <c r="N1930">
        <v>105370281</v>
      </c>
      <c r="O1930" t="s">
        <v>6825</v>
      </c>
      <c r="P1930">
        <v>914605</v>
      </c>
      <c r="Q1930" t="s">
        <v>40</v>
      </c>
      <c r="R1930" t="s">
        <v>6826</v>
      </c>
      <c r="S1930" t="s">
        <v>32473</v>
      </c>
      <c r="T1930">
        <v>0.32911398597860803</v>
      </c>
      <c r="U1930">
        <v>0.603102917160658</v>
      </c>
      <c r="V1930">
        <v>24.445323064110902</v>
      </c>
      <c r="W1930">
        <v>0.94541066367716797</v>
      </c>
      <c r="X1930">
        <v>0.95159051474143896</v>
      </c>
      <c r="Y1930">
        <v>-1.4423476314481301</v>
      </c>
      <c r="Z1930">
        <v>0.306975110376564</v>
      </c>
      <c r="AA1930">
        <v>0.72610664078822296</v>
      </c>
      <c r="AB1930">
        <v>23.8647636011804</v>
      </c>
      <c r="AC1930">
        <v>0.71753805159658501</v>
      </c>
      <c r="AD1930">
        <v>0.87989882095915395</v>
      </c>
      <c r="AE1930">
        <v>-2.4423474340755802</v>
      </c>
      <c r="AF1930">
        <v>0.61410715005536498</v>
      </c>
      <c r="AG1930">
        <v>0.80674443595273604</v>
      </c>
      <c r="AH1930">
        <v>2.7179818464398902</v>
      </c>
      <c r="AI1930">
        <v>0.59609816080359102</v>
      </c>
      <c r="AJ1930">
        <v>0.78121606160956403</v>
      </c>
      <c r="AK1930">
        <v>-0.57359222472242799</v>
      </c>
    </row>
    <row r="1931" spans="1:37" x14ac:dyDescent="0.2">
      <c r="A1931" t="s">
        <v>6368</v>
      </c>
      <c r="B1931">
        <v>82389517</v>
      </c>
      <c r="C1931">
        <v>82389668</v>
      </c>
      <c r="D1931">
        <v>152</v>
      </c>
      <c r="E1931" t="s">
        <v>6833</v>
      </c>
      <c r="F1931">
        <v>0</v>
      </c>
      <c r="G1931" t="s">
        <v>6834</v>
      </c>
      <c r="H1931" t="s">
        <v>31000</v>
      </c>
      <c r="I1931">
        <v>13</v>
      </c>
      <c r="J1931">
        <v>81250438</v>
      </c>
      <c r="K1931">
        <v>81302407</v>
      </c>
      <c r="L1931">
        <v>51970</v>
      </c>
      <c r="M1931">
        <v>1</v>
      </c>
      <c r="N1931">
        <v>105370281</v>
      </c>
      <c r="O1931" t="s">
        <v>6825</v>
      </c>
      <c r="P1931">
        <v>1139079</v>
      </c>
      <c r="Q1931" t="s">
        <v>40</v>
      </c>
      <c r="R1931" t="s">
        <v>6826</v>
      </c>
      <c r="S1931" t="s">
        <v>32473</v>
      </c>
      <c r="T1931">
        <v>1</v>
      </c>
      <c r="U1931">
        <v>1</v>
      </c>
      <c r="V1931">
        <v>-0.41715188086284699</v>
      </c>
      <c r="W1931">
        <v>0.20525741147413201</v>
      </c>
      <c r="X1931">
        <v>0.704072456322962</v>
      </c>
      <c r="Y1931">
        <v>-24.6335386906804</v>
      </c>
      <c r="Z1931">
        <v>0.65379035313853895</v>
      </c>
      <c r="AA1931">
        <v>0.84521697243271998</v>
      </c>
      <c r="AB1931">
        <v>-1.3806258948488299</v>
      </c>
      <c r="AC1931">
        <v>7.0489011448141195E-2</v>
      </c>
      <c r="AD1931">
        <v>0.57684129297949804</v>
      </c>
      <c r="AE1931">
        <v>-24.6335386906804</v>
      </c>
      <c r="AF1931">
        <v>0.64997455747578503</v>
      </c>
      <c r="AG1931">
        <v>0.80674443595273604</v>
      </c>
      <c r="AH1931">
        <v>0.51245871279730904</v>
      </c>
      <c r="AI1931">
        <v>0.35038410267202102</v>
      </c>
      <c r="AJ1931">
        <v>0.78121606160956403</v>
      </c>
      <c r="AK1931">
        <v>-23.7647832697482</v>
      </c>
    </row>
    <row r="1932" spans="1:37" x14ac:dyDescent="0.2">
      <c r="A1932" t="s">
        <v>6368</v>
      </c>
      <c r="B1932">
        <v>83122017</v>
      </c>
      <c r="C1932">
        <v>83122182</v>
      </c>
      <c r="D1932">
        <v>166</v>
      </c>
      <c r="E1932" t="s">
        <v>6835</v>
      </c>
      <c r="F1932">
        <v>2</v>
      </c>
      <c r="G1932" t="s">
        <v>6836</v>
      </c>
      <c r="H1932" t="s">
        <v>31000</v>
      </c>
      <c r="I1932">
        <v>13</v>
      </c>
      <c r="J1932">
        <v>83877205</v>
      </c>
      <c r="K1932">
        <v>83882393</v>
      </c>
      <c r="L1932">
        <v>5189</v>
      </c>
      <c r="M1932">
        <v>2</v>
      </c>
      <c r="N1932">
        <v>114798</v>
      </c>
      <c r="O1932" t="s">
        <v>6837</v>
      </c>
      <c r="P1932">
        <v>760211</v>
      </c>
      <c r="Q1932" t="s">
        <v>6838</v>
      </c>
      <c r="R1932" t="s">
        <v>6839</v>
      </c>
      <c r="S1932" t="s">
        <v>32474</v>
      </c>
      <c r="T1932">
        <v>0.97213403838398904</v>
      </c>
      <c r="U1932">
        <v>1</v>
      </c>
      <c r="V1932">
        <v>1.68025181218565</v>
      </c>
      <c r="W1932">
        <v>0.38920677604595899</v>
      </c>
      <c r="X1932">
        <v>0.704072456322962</v>
      </c>
      <c r="Y1932">
        <v>-23.881119153780102</v>
      </c>
      <c r="Z1932">
        <v>0.69013698642955401</v>
      </c>
      <c r="AA1932">
        <v>0.84521697243271998</v>
      </c>
      <c r="AB1932">
        <v>0.71677776534853899</v>
      </c>
      <c r="AC1932">
        <v>0.71753805159658501</v>
      </c>
      <c r="AD1932">
        <v>0.87989882095915395</v>
      </c>
      <c r="AE1932">
        <v>-2.33422784320183</v>
      </c>
      <c r="AF1932">
        <v>0.61410715005536498</v>
      </c>
      <c r="AG1932">
        <v>0.80674443595273604</v>
      </c>
      <c r="AH1932">
        <v>2.6098622488522301</v>
      </c>
      <c r="AI1932">
        <v>0.35038410267202102</v>
      </c>
      <c r="AJ1932">
        <v>0.78121606160956403</v>
      </c>
      <c r="AK1932">
        <v>-23.421216355079999</v>
      </c>
    </row>
    <row r="1933" spans="1:37" x14ac:dyDescent="0.2">
      <c r="A1933" t="s">
        <v>6368</v>
      </c>
      <c r="B1933">
        <v>83154310</v>
      </c>
      <c r="C1933">
        <v>83154452</v>
      </c>
      <c r="D1933">
        <v>143</v>
      </c>
      <c r="E1933" t="s">
        <v>6840</v>
      </c>
      <c r="F1933">
        <v>0</v>
      </c>
      <c r="G1933" t="s">
        <v>6841</v>
      </c>
      <c r="H1933" t="s">
        <v>31000</v>
      </c>
      <c r="I1933">
        <v>13</v>
      </c>
      <c r="J1933">
        <v>83877205</v>
      </c>
      <c r="K1933">
        <v>83882393</v>
      </c>
      <c r="L1933">
        <v>5189</v>
      </c>
      <c r="M1933">
        <v>2</v>
      </c>
      <c r="N1933">
        <v>114798</v>
      </c>
      <c r="O1933" t="s">
        <v>6837</v>
      </c>
      <c r="P1933">
        <v>727941</v>
      </c>
      <c r="Q1933" t="s">
        <v>6838</v>
      </c>
      <c r="R1933" t="s">
        <v>6839</v>
      </c>
      <c r="S1933" t="s">
        <v>32474</v>
      </c>
      <c r="T1933">
        <v>0.17308923567461099</v>
      </c>
      <c r="U1933">
        <v>0.603102917160658</v>
      </c>
      <c r="V1933">
        <v>-24.656700829110601</v>
      </c>
      <c r="W1933">
        <v>0.38920677604595899</v>
      </c>
      <c r="X1933">
        <v>0.704072456322962</v>
      </c>
      <c r="Y1933">
        <v>-23.768076484724801</v>
      </c>
      <c r="Z1933">
        <v>0.48462788743282897</v>
      </c>
      <c r="AA1933">
        <v>0.84435025072159198</v>
      </c>
      <c r="AB1933">
        <v>-2.1227456835119298</v>
      </c>
      <c r="AC1933">
        <v>0.63966253792798</v>
      </c>
      <c r="AD1933">
        <v>0.87989882095915395</v>
      </c>
      <c r="AE1933">
        <v>-0.22740043374560001</v>
      </c>
      <c r="AF1933">
        <v>0.15203231574161999</v>
      </c>
      <c r="AG1933">
        <v>0.68151250837662902</v>
      </c>
      <c r="AH1933">
        <v>-24.239486596034901</v>
      </c>
      <c r="AI1933">
        <v>0.17351581260912399</v>
      </c>
      <c r="AJ1933">
        <v>0.78121606160956403</v>
      </c>
      <c r="AK1933">
        <v>-24.1690972717854</v>
      </c>
    </row>
    <row r="1934" spans="1:37" x14ac:dyDescent="0.2">
      <c r="A1934" t="s">
        <v>6368</v>
      </c>
      <c r="B1934">
        <v>88506443</v>
      </c>
      <c r="C1934">
        <v>88506625</v>
      </c>
      <c r="D1934">
        <v>183</v>
      </c>
      <c r="E1934" t="s">
        <v>6842</v>
      </c>
      <c r="F1934">
        <v>0</v>
      </c>
      <c r="G1934" t="s">
        <v>6843</v>
      </c>
      <c r="H1934" t="s">
        <v>32475</v>
      </c>
      <c r="I1934">
        <v>13</v>
      </c>
      <c r="J1934">
        <v>88494789</v>
      </c>
      <c r="K1934">
        <v>88542504</v>
      </c>
      <c r="L1934">
        <v>47716</v>
      </c>
      <c r="M1934">
        <v>1</v>
      </c>
      <c r="N1934">
        <v>100874168</v>
      </c>
      <c r="O1934" t="s">
        <v>6844</v>
      </c>
      <c r="P1934">
        <v>11654</v>
      </c>
      <c r="Q1934" t="s">
        <v>40</v>
      </c>
      <c r="R1934" t="s">
        <v>6845</v>
      </c>
      <c r="S1934" t="s">
        <v>32476</v>
      </c>
      <c r="T1934">
        <v>1</v>
      </c>
      <c r="U1934">
        <v>1</v>
      </c>
      <c r="V1934">
        <v>-0.366735783078112</v>
      </c>
      <c r="W1934">
        <v>0.94541066367716797</v>
      </c>
      <c r="X1934">
        <v>0.95159051474143896</v>
      </c>
      <c r="Y1934">
        <v>-0.16149068081911899</v>
      </c>
      <c r="Z1934">
        <v>0.65379035313853895</v>
      </c>
      <c r="AA1934">
        <v>0.84521697243271998</v>
      </c>
      <c r="AB1934">
        <v>-1.33020981146252</v>
      </c>
      <c r="AC1934">
        <v>0.71753805159658501</v>
      </c>
      <c r="AD1934">
        <v>0.87989882095915395</v>
      </c>
      <c r="AE1934">
        <v>-1.1614905852286399</v>
      </c>
      <c r="AF1934">
        <v>0.64997455747578503</v>
      </c>
      <c r="AG1934">
        <v>0.80674443595273604</v>
      </c>
      <c r="AH1934">
        <v>0.56287481842688802</v>
      </c>
      <c r="AI1934">
        <v>0.59609816080359102</v>
      </c>
      <c r="AJ1934">
        <v>0.78121606160956403</v>
      </c>
      <c r="AK1934">
        <v>0.70726471529902701</v>
      </c>
    </row>
    <row r="1935" spans="1:37" x14ac:dyDescent="0.2">
      <c r="A1935" t="s">
        <v>6368</v>
      </c>
      <c r="B1935">
        <v>88506625</v>
      </c>
      <c r="C1935">
        <v>88506807</v>
      </c>
      <c r="D1935">
        <v>183</v>
      </c>
      <c r="E1935" t="s">
        <v>6846</v>
      </c>
      <c r="F1935">
        <v>0</v>
      </c>
      <c r="G1935" t="s">
        <v>6847</v>
      </c>
      <c r="H1935" t="s">
        <v>32475</v>
      </c>
      <c r="I1935">
        <v>13</v>
      </c>
      <c r="J1935">
        <v>88494789</v>
      </c>
      <c r="K1935">
        <v>88542504</v>
      </c>
      <c r="L1935">
        <v>47716</v>
      </c>
      <c r="M1935">
        <v>1</v>
      </c>
      <c r="N1935">
        <v>100874168</v>
      </c>
      <c r="O1935" t="s">
        <v>6844</v>
      </c>
      <c r="P1935">
        <v>11836</v>
      </c>
      <c r="Q1935" t="s">
        <v>40</v>
      </c>
      <c r="R1935" t="s">
        <v>6845</v>
      </c>
      <c r="S1935" t="s">
        <v>32476</v>
      </c>
      <c r="T1935">
        <v>1</v>
      </c>
      <c r="U1935">
        <v>1</v>
      </c>
      <c r="V1935">
        <v>-0.14434337611617201</v>
      </c>
      <c r="W1935">
        <v>0.94541066367716797</v>
      </c>
      <c r="X1935">
        <v>0.95159051474143896</v>
      </c>
      <c r="Y1935">
        <v>6.0901726861546497E-2</v>
      </c>
      <c r="Z1935">
        <v>0.65379035313853895</v>
      </c>
      <c r="AA1935">
        <v>0.84521697243271998</v>
      </c>
      <c r="AB1935">
        <v>-1.10781741815636</v>
      </c>
      <c r="AC1935">
        <v>0.71753805159658501</v>
      </c>
      <c r="AD1935">
        <v>0.87989882095915395</v>
      </c>
      <c r="AE1935">
        <v>-0.93909819120375804</v>
      </c>
      <c r="AF1935">
        <v>0.64997455747578503</v>
      </c>
      <c r="AG1935">
        <v>0.80674443595273604</v>
      </c>
      <c r="AH1935">
        <v>0.78526722538882698</v>
      </c>
      <c r="AI1935">
        <v>0.59609816080359102</v>
      </c>
      <c r="AJ1935">
        <v>0.78121606160956403</v>
      </c>
      <c r="AK1935">
        <v>0.92965712297969205</v>
      </c>
    </row>
    <row r="1936" spans="1:37" x14ac:dyDescent="0.2">
      <c r="A1936" t="s">
        <v>6368</v>
      </c>
      <c r="B1936">
        <v>90032784</v>
      </c>
      <c r="C1936">
        <v>90032936</v>
      </c>
      <c r="D1936">
        <v>153</v>
      </c>
      <c r="E1936" t="s">
        <v>6848</v>
      </c>
      <c r="F1936">
        <v>1</v>
      </c>
      <c r="G1936" t="s">
        <v>6849</v>
      </c>
      <c r="H1936" t="s">
        <v>31000</v>
      </c>
      <c r="I1936">
        <v>13</v>
      </c>
      <c r="J1936">
        <v>90060247</v>
      </c>
      <c r="K1936">
        <v>90108458</v>
      </c>
      <c r="L1936">
        <v>48212</v>
      </c>
      <c r="M1936">
        <v>2</v>
      </c>
      <c r="N1936">
        <v>100874187</v>
      </c>
      <c r="O1936" t="s">
        <v>6850</v>
      </c>
      <c r="P1936">
        <v>75522</v>
      </c>
      <c r="Q1936" t="s">
        <v>6851</v>
      </c>
      <c r="R1936" t="s">
        <v>6852</v>
      </c>
      <c r="S1936" t="s">
        <v>32477</v>
      </c>
      <c r="T1936">
        <v>0.82794230810912695</v>
      </c>
      <c r="U1936">
        <v>1</v>
      </c>
      <c r="V1936">
        <v>-0.104428525086129</v>
      </c>
      <c r="W1936">
        <v>0.83678615480679897</v>
      </c>
      <c r="X1936">
        <v>0.95159051474143896</v>
      </c>
      <c r="Y1936">
        <v>-0.16936314925041901</v>
      </c>
      <c r="Z1936">
        <v>0.93502327628365001</v>
      </c>
      <c r="AA1936">
        <v>0.99919698600769702</v>
      </c>
      <c r="AB1936">
        <v>-0.135589650662953</v>
      </c>
      <c r="AC1936">
        <v>0.85501800887954404</v>
      </c>
      <c r="AD1936">
        <v>0.94068432309766403</v>
      </c>
      <c r="AE1936">
        <v>-0.46941792119182402</v>
      </c>
      <c r="AF1936">
        <v>0.73365563886580398</v>
      </c>
      <c r="AG1936">
        <v>0.86712442171413495</v>
      </c>
      <c r="AH1936">
        <v>-2.65557210607744E-2</v>
      </c>
      <c r="AI1936">
        <v>0.57989407522167302</v>
      </c>
      <c r="AJ1936">
        <v>0.78121606160956403</v>
      </c>
      <c r="AK1936">
        <v>0.154702299767737</v>
      </c>
    </row>
    <row r="1937" spans="1:37" x14ac:dyDescent="0.2">
      <c r="A1937" t="s">
        <v>6368</v>
      </c>
      <c r="B1937">
        <v>90348648</v>
      </c>
      <c r="C1937">
        <v>90348829</v>
      </c>
      <c r="D1937">
        <v>182</v>
      </c>
      <c r="E1937" t="s">
        <v>6853</v>
      </c>
      <c r="F1937">
        <v>14</v>
      </c>
      <c r="G1937" t="s">
        <v>6854</v>
      </c>
      <c r="H1937" t="s">
        <v>31000</v>
      </c>
      <c r="I1937">
        <v>13</v>
      </c>
      <c r="J1937">
        <v>90231182</v>
      </c>
      <c r="K1937">
        <v>90231277</v>
      </c>
      <c r="L1937">
        <v>96</v>
      </c>
      <c r="M1937">
        <v>1</v>
      </c>
      <c r="N1937">
        <v>693207</v>
      </c>
      <c r="O1937" t="s">
        <v>6855</v>
      </c>
      <c r="P1937">
        <v>117466</v>
      </c>
      <c r="Q1937" t="s">
        <v>6856</v>
      </c>
      <c r="R1937" t="s">
        <v>6857</v>
      </c>
      <c r="S1937" t="s">
        <v>32478</v>
      </c>
      <c r="T1937">
        <v>0.152084254673993</v>
      </c>
      <c r="U1937">
        <v>0.603102917160658</v>
      </c>
      <c r="V1937">
        <v>24.934770270803</v>
      </c>
      <c r="W1937">
        <v>0.38920677604595899</v>
      </c>
      <c r="X1937">
        <v>0.704072456322962</v>
      </c>
      <c r="Y1937">
        <v>-24.0737642200503</v>
      </c>
      <c r="Z1937">
        <v>0.306975110376564</v>
      </c>
      <c r="AA1937">
        <v>0.72610664078822296</v>
      </c>
      <c r="AB1937">
        <v>23.971296189563201</v>
      </c>
      <c r="AC1937">
        <v>0.71753805159658501</v>
      </c>
      <c r="AD1937">
        <v>0.87989882095915395</v>
      </c>
      <c r="AE1937">
        <v>-1.5117457264438099</v>
      </c>
      <c r="AF1937">
        <v>4.6407610929182198E-2</v>
      </c>
      <c r="AG1937">
        <v>0.476038960109122</v>
      </c>
      <c r="AH1937">
        <v>24.934770270803</v>
      </c>
      <c r="AI1937">
        <v>0.35038410267202102</v>
      </c>
      <c r="AJ1937">
        <v>0.78121606160956403</v>
      </c>
      <c r="AK1937">
        <v>-23.864380992394299</v>
      </c>
    </row>
    <row r="1938" spans="1:37" x14ac:dyDescent="0.2">
      <c r="A1938" t="s">
        <v>6368</v>
      </c>
      <c r="B1938">
        <v>90348829</v>
      </c>
      <c r="C1938">
        <v>90349010</v>
      </c>
      <c r="D1938">
        <v>182</v>
      </c>
      <c r="E1938" t="s">
        <v>6858</v>
      </c>
      <c r="F1938">
        <v>13</v>
      </c>
      <c r="G1938" t="s">
        <v>6859</v>
      </c>
      <c r="H1938" t="s">
        <v>31000</v>
      </c>
      <c r="I1938">
        <v>13</v>
      </c>
      <c r="J1938">
        <v>90231182</v>
      </c>
      <c r="K1938">
        <v>90231277</v>
      </c>
      <c r="L1938">
        <v>96</v>
      </c>
      <c r="M1938">
        <v>1</v>
      </c>
      <c r="N1938">
        <v>693207</v>
      </c>
      <c r="O1938" t="s">
        <v>6855</v>
      </c>
      <c r="P1938">
        <v>117647</v>
      </c>
      <c r="Q1938" t="s">
        <v>6856</v>
      </c>
      <c r="R1938" t="s">
        <v>6857</v>
      </c>
      <c r="S1938" t="s">
        <v>32478</v>
      </c>
      <c r="T1938">
        <v>0.93943752600822705</v>
      </c>
      <c r="U1938">
        <v>1</v>
      </c>
      <c r="V1938">
        <v>0.86577748742195404</v>
      </c>
      <c r="W1938">
        <v>0.38920677604595899</v>
      </c>
      <c r="X1938">
        <v>0.704072456322962</v>
      </c>
      <c r="Y1938">
        <v>-24.0737642200503</v>
      </c>
      <c r="Z1938">
        <v>0.55428001561304696</v>
      </c>
      <c r="AA1938">
        <v>0.84521697243271998</v>
      </c>
      <c r="AB1938">
        <v>-9.7696593817868396E-2</v>
      </c>
      <c r="AC1938">
        <v>0.63966253792798</v>
      </c>
      <c r="AD1938">
        <v>0.87989882095915395</v>
      </c>
      <c r="AE1938">
        <v>-0.149611070452175</v>
      </c>
      <c r="AF1938">
        <v>0.45724430223818102</v>
      </c>
      <c r="AG1938">
        <v>0.80674443595273604</v>
      </c>
      <c r="AH1938">
        <v>1.7953880853619599</v>
      </c>
      <c r="AI1938">
        <v>0.17351581260912399</v>
      </c>
      <c r="AJ1938">
        <v>0.78121606160956403</v>
      </c>
      <c r="AK1938">
        <v>-24.520820684310799</v>
      </c>
    </row>
    <row r="1939" spans="1:37" x14ac:dyDescent="0.2">
      <c r="A1939" t="s">
        <v>6368</v>
      </c>
      <c r="B1939">
        <v>91301722</v>
      </c>
      <c r="C1939">
        <v>91301877</v>
      </c>
      <c r="D1939">
        <v>156</v>
      </c>
      <c r="E1939" t="s">
        <v>6860</v>
      </c>
      <c r="F1939">
        <v>0</v>
      </c>
      <c r="G1939" t="s">
        <v>6861</v>
      </c>
      <c r="H1939" t="s">
        <v>31000</v>
      </c>
      <c r="I1939">
        <v>13</v>
      </c>
      <c r="J1939">
        <v>91347820</v>
      </c>
      <c r="K1939">
        <v>91352402</v>
      </c>
      <c r="L1939">
        <v>4583</v>
      </c>
      <c r="M1939">
        <v>1</v>
      </c>
      <c r="N1939">
        <v>407975</v>
      </c>
      <c r="O1939" t="s">
        <v>6862</v>
      </c>
      <c r="P1939">
        <v>-45943</v>
      </c>
      <c r="Q1939" t="s">
        <v>6863</v>
      </c>
      <c r="R1939" t="s">
        <v>6864</v>
      </c>
      <c r="S1939" t="s">
        <v>32479</v>
      </c>
      <c r="T1939">
        <v>0.32911398597860803</v>
      </c>
      <c r="U1939">
        <v>0.603102917160658</v>
      </c>
      <c r="V1939">
        <v>23.384126391947799</v>
      </c>
      <c r="W1939">
        <v>0.29261482077562401</v>
      </c>
      <c r="X1939">
        <v>0.704072456322962</v>
      </c>
      <c r="Y1939">
        <v>23.458126966802499</v>
      </c>
      <c r="Z1939">
        <v>0.306975110376564</v>
      </c>
      <c r="AA1939">
        <v>0.72610664078822296</v>
      </c>
      <c r="AB1939">
        <v>23.752352725950999</v>
      </c>
      <c r="AC1939">
        <v>0.27780950890804001</v>
      </c>
      <c r="AD1939">
        <v>0.68253123924728298</v>
      </c>
      <c r="AE1939">
        <v>23.789827428751799</v>
      </c>
      <c r="AF1939">
        <v>0.64997455747578503</v>
      </c>
      <c r="AG1939">
        <v>0.80674443595273604</v>
      </c>
      <c r="AH1939">
        <v>0.39878671852816</v>
      </c>
      <c r="AI1939">
        <v>0.59609816080359102</v>
      </c>
      <c r="AJ1939">
        <v>0.78121606160956403</v>
      </c>
      <c r="AK1939">
        <v>0.54317661258735095</v>
      </c>
    </row>
    <row r="1940" spans="1:37" x14ac:dyDescent="0.2">
      <c r="A1940" t="s">
        <v>6368</v>
      </c>
      <c r="B1940">
        <v>91301948</v>
      </c>
      <c r="C1940">
        <v>91302237</v>
      </c>
      <c r="D1940">
        <v>290</v>
      </c>
      <c r="E1940" t="s">
        <v>6865</v>
      </c>
      <c r="F1940">
        <v>1</v>
      </c>
      <c r="G1940" t="s">
        <v>6866</v>
      </c>
      <c r="H1940" t="s">
        <v>31000</v>
      </c>
      <c r="I1940">
        <v>13</v>
      </c>
      <c r="J1940">
        <v>91347820</v>
      </c>
      <c r="K1940">
        <v>91352402</v>
      </c>
      <c r="L1940">
        <v>4583</v>
      </c>
      <c r="M1940">
        <v>1</v>
      </c>
      <c r="N1940">
        <v>407975</v>
      </c>
      <c r="O1940" t="s">
        <v>6862</v>
      </c>
      <c r="P1940">
        <v>-45583</v>
      </c>
      <c r="Q1940" t="s">
        <v>6863</v>
      </c>
      <c r="R1940" t="s">
        <v>6864</v>
      </c>
      <c r="S1940" t="s">
        <v>32479</v>
      </c>
      <c r="T1940">
        <v>0.32911398597860803</v>
      </c>
      <c r="U1940">
        <v>0.603102917160658</v>
      </c>
      <c r="V1940">
        <v>23.384126391947799</v>
      </c>
      <c r="W1940">
        <v>0.29261482077562401</v>
      </c>
      <c r="X1940">
        <v>0.704072456322962</v>
      </c>
      <c r="Y1940">
        <v>23.458126966802499</v>
      </c>
      <c r="Z1940">
        <v>0.306975110376564</v>
      </c>
      <c r="AA1940">
        <v>0.72610664078822296</v>
      </c>
      <c r="AB1940">
        <v>23.752352725950999</v>
      </c>
      <c r="AC1940">
        <v>0.27780950890804001</v>
      </c>
      <c r="AD1940">
        <v>0.68253123924728298</v>
      </c>
      <c r="AE1940">
        <v>23.789827428751799</v>
      </c>
      <c r="AF1940">
        <v>0.64997455747578503</v>
      </c>
      <c r="AG1940">
        <v>0.80674443595273604</v>
      </c>
      <c r="AH1940">
        <v>0.39878671852816</v>
      </c>
      <c r="AI1940">
        <v>0.59609816080359102</v>
      </c>
      <c r="AJ1940">
        <v>0.78121606160956403</v>
      </c>
      <c r="AK1940">
        <v>0.54317661258735095</v>
      </c>
    </row>
    <row r="1941" spans="1:37" x14ac:dyDescent="0.2">
      <c r="A1941" t="s">
        <v>6368</v>
      </c>
      <c r="B1941">
        <v>92690653</v>
      </c>
      <c r="C1941">
        <v>92690814</v>
      </c>
      <c r="D1941">
        <v>162</v>
      </c>
      <c r="E1941" t="s">
        <v>6867</v>
      </c>
      <c r="F1941">
        <v>0</v>
      </c>
      <c r="G1941" t="s">
        <v>6868</v>
      </c>
      <c r="H1941" t="s">
        <v>32480</v>
      </c>
      <c r="I1941">
        <v>13</v>
      </c>
      <c r="J1941">
        <v>92610646</v>
      </c>
      <c r="K1941">
        <v>92677725</v>
      </c>
      <c r="L1941">
        <v>67080</v>
      </c>
      <c r="M1941">
        <v>2</v>
      </c>
      <c r="N1941">
        <v>105370315</v>
      </c>
      <c r="O1941" t="s">
        <v>6869</v>
      </c>
      <c r="P1941">
        <v>-12928</v>
      </c>
      <c r="Q1941" t="s">
        <v>40</v>
      </c>
      <c r="R1941" t="s">
        <v>6870</v>
      </c>
      <c r="S1941" t="s">
        <v>32481</v>
      </c>
      <c r="T1941">
        <v>0.60318812523568999</v>
      </c>
      <c r="U1941">
        <v>0.82125442047224695</v>
      </c>
      <c r="V1941">
        <v>-0.938206072878916</v>
      </c>
      <c r="W1941">
        <v>0.89107655920673101</v>
      </c>
      <c r="X1941">
        <v>0.95159051474143896</v>
      </c>
      <c r="Y1941">
        <v>1.08184421494561</v>
      </c>
      <c r="Z1941">
        <v>0.53052895265546796</v>
      </c>
      <c r="AA1941">
        <v>0.84521697243271998</v>
      </c>
      <c r="AB1941">
        <v>-1.3103901083315901</v>
      </c>
      <c r="AC1941">
        <v>0.615069744472027</v>
      </c>
      <c r="AD1941">
        <v>0.87989882095915395</v>
      </c>
      <c r="AE1941">
        <v>0.60822473859729398</v>
      </c>
      <c r="AF1941">
        <v>0.74414648978297804</v>
      </c>
      <c r="AG1941">
        <v>0.86906519844104402</v>
      </c>
      <c r="AH1941">
        <v>-0.33259033410873801</v>
      </c>
      <c r="AI1941">
        <v>0.84178376985732795</v>
      </c>
      <c r="AJ1941">
        <v>0.95896800690842199</v>
      </c>
      <c r="AK1941">
        <v>1.1269048080879001</v>
      </c>
    </row>
    <row r="1942" spans="1:37" x14ac:dyDescent="0.2">
      <c r="A1942" t="s">
        <v>6368</v>
      </c>
      <c r="B1942">
        <v>92690814</v>
      </c>
      <c r="C1942">
        <v>92690975</v>
      </c>
      <c r="D1942">
        <v>162</v>
      </c>
      <c r="E1942" t="s">
        <v>6871</v>
      </c>
      <c r="F1942">
        <v>1</v>
      </c>
      <c r="G1942" t="s">
        <v>6872</v>
      </c>
      <c r="H1942" t="s">
        <v>32480</v>
      </c>
      <c r="I1942">
        <v>13</v>
      </c>
      <c r="J1942">
        <v>92610646</v>
      </c>
      <c r="K1942">
        <v>92677725</v>
      </c>
      <c r="L1942">
        <v>67080</v>
      </c>
      <c r="M1942">
        <v>2</v>
      </c>
      <c r="N1942">
        <v>105370315</v>
      </c>
      <c r="O1942" t="s">
        <v>6869</v>
      </c>
      <c r="P1942">
        <v>-13089</v>
      </c>
      <c r="Q1942" t="s">
        <v>40</v>
      </c>
      <c r="R1942" t="s">
        <v>6870</v>
      </c>
      <c r="S1942" t="s">
        <v>32481</v>
      </c>
      <c r="T1942">
        <v>0.60318812523568999</v>
      </c>
      <c r="U1942">
        <v>0.82125442047224695</v>
      </c>
      <c r="V1942">
        <v>-1.30524612696885</v>
      </c>
      <c r="W1942">
        <v>0.89107655920673101</v>
      </c>
      <c r="X1942">
        <v>0.95159051474143896</v>
      </c>
      <c r="Y1942">
        <v>1.49688168692846</v>
      </c>
      <c r="Z1942">
        <v>0.53052895265546796</v>
      </c>
      <c r="AA1942">
        <v>0.84521697243271998</v>
      </c>
      <c r="AB1942">
        <v>-1.67743016242152</v>
      </c>
      <c r="AC1942">
        <v>0.615069744472027</v>
      </c>
      <c r="AD1942">
        <v>0.87989882095915395</v>
      </c>
      <c r="AE1942">
        <v>0.90856106407686898</v>
      </c>
      <c r="AF1942">
        <v>0.74414648978297804</v>
      </c>
      <c r="AG1942">
        <v>0.86906519844104402</v>
      </c>
      <c r="AH1942">
        <v>-0.632926658088659</v>
      </c>
      <c r="AI1942">
        <v>0.84178376985732795</v>
      </c>
      <c r="AJ1942">
        <v>0.95896800690842199</v>
      </c>
      <c r="AK1942">
        <v>1.5419422800707601</v>
      </c>
    </row>
    <row r="1943" spans="1:37" x14ac:dyDescent="0.2">
      <c r="A1943" t="s">
        <v>6368</v>
      </c>
      <c r="B1943">
        <v>92690975</v>
      </c>
      <c r="C1943">
        <v>92691136</v>
      </c>
      <c r="D1943">
        <v>162</v>
      </c>
      <c r="E1943" t="s">
        <v>6873</v>
      </c>
      <c r="F1943">
        <v>1</v>
      </c>
      <c r="G1943" t="s">
        <v>6874</v>
      </c>
      <c r="H1943" t="s">
        <v>32480</v>
      </c>
      <c r="I1943">
        <v>13</v>
      </c>
      <c r="J1943">
        <v>92610646</v>
      </c>
      <c r="K1943">
        <v>92677725</v>
      </c>
      <c r="L1943">
        <v>67080</v>
      </c>
      <c r="M1943">
        <v>2</v>
      </c>
      <c r="N1943">
        <v>105370315</v>
      </c>
      <c r="O1943" t="s">
        <v>6869</v>
      </c>
      <c r="P1943">
        <v>-13250</v>
      </c>
      <c r="Q1943" t="s">
        <v>40</v>
      </c>
      <c r="R1943" t="s">
        <v>6870</v>
      </c>
      <c r="S1943" t="s">
        <v>32481</v>
      </c>
      <c r="T1943">
        <v>0.60318812523568999</v>
      </c>
      <c r="U1943">
        <v>0.82125442047224695</v>
      </c>
      <c r="V1943">
        <v>-1.30524612696885</v>
      </c>
      <c r="W1943">
        <v>0.89107655920673101</v>
      </c>
      <c r="X1943">
        <v>0.95159051474143896</v>
      </c>
      <c r="Y1943">
        <v>1.49688168692846</v>
      </c>
      <c r="Z1943">
        <v>0.53052895265546796</v>
      </c>
      <c r="AA1943">
        <v>0.84521697243271998</v>
      </c>
      <c r="AB1943">
        <v>-1.67743016242152</v>
      </c>
      <c r="AC1943">
        <v>0.615069744472027</v>
      </c>
      <c r="AD1943">
        <v>0.87989882095915395</v>
      </c>
      <c r="AE1943">
        <v>0.90856106407686898</v>
      </c>
      <c r="AF1943">
        <v>0.74414648978297804</v>
      </c>
      <c r="AG1943">
        <v>0.86906519844104402</v>
      </c>
      <c r="AH1943">
        <v>-0.632926658088659</v>
      </c>
      <c r="AI1943">
        <v>0.84178376985732795</v>
      </c>
      <c r="AJ1943">
        <v>0.95896800690842199</v>
      </c>
      <c r="AK1943">
        <v>1.5419422800707601</v>
      </c>
    </row>
    <row r="1944" spans="1:37" x14ac:dyDescent="0.2">
      <c r="A1944" t="s">
        <v>6368</v>
      </c>
      <c r="B1944">
        <v>92752923</v>
      </c>
      <c r="C1944">
        <v>92753098</v>
      </c>
      <c r="D1944">
        <v>176</v>
      </c>
      <c r="E1944" t="s">
        <v>6875</v>
      </c>
      <c r="F1944">
        <v>1</v>
      </c>
      <c r="G1944" t="s">
        <v>6876</v>
      </c>
      <c r="H1944" t="s">
        <v>32480</v>
      </c>
      <c r="I1944">
        <v>13</v>
      </c>
      <c r="J1944">
        <v>92701389</v>
      </c>
      <c r="K1944">
        <v>92721614</v>
      </c>
      <c r="L1944">
        <v>20226</v>
      </c>
      <c r="M1944">
        <v>2</v>
      </c>
      <c r="N1944">
        <v>100873969</v>
      </c>
      <c r="O1944" t="s">
        <v>6877</v>
      </c>
      <c r="P1944">
        <v>-31309</v>
      </c>
      <c r="Q1944" t="s">
        <v>6878</v>
      </c>
      <c r="R1944" t="s">
        <v>6879</v>
      </c>
      <c r="S1944" t="s">
        <v>32482</v>
      </c>
      <c r="T1944">
        <v>0.97213403838398904</v>
      </c>
      <c r="U1944">
        <v>1</v>
      </c>
      <c r="V1944">
        <v>2.77249618810235</v>
      </c>
      <c r="W1944" t="s">
        <v>40</v>
      </c>
      <c r="X1944" t="s">
        <v>40</v>
      </c>
      <c r="Y1944">
        <v>0</v>
      </c>
      <c r="Z1944">
        <v>0.93459220503170903</v>
      </c>
      <c r="AA1944">
        <v>0.99919698600769702</v>
      </c>
      <c r="AB1944">
        <v>3.7404780722640401</v>
      </c>
      <c r="AC1944">
        <v>0.17695932866387601</v>
      </c>
      <c r="AD1944">
        <v>0.68253123924728298</v>
      </c>
      <c r="AE1944">
        <v>23.948764241524401</v>
      </c>
      <c r="AF1944">
        <v>1</v>
      </c>
      <c r="AG1944">
        <v>1</v>
      </c>
      <c r="AH1944">
        <v>-0.56952420586854102</v>
      </c>
      <c r="AI1944">
        <v>0.24456414000292601</v>
      </c>
      <c r="AJ1944">
        <v>0.78121606160956403</v>
      </c>
      <c r="AK1944">
        <v>-23.804374341568199</v>
      </c>
    </row>
    <row r="1945" spans="1:37" x14ac:dyDescent="0.2">
      <c r="A1945" t="s">
        <v>6368</v>
      </c>
      <c r="B1945">
        <v>92753098</v>
      </c>
      <c r="C1945">
        <v>92753273</v>
      </c>
      <c r="D1945">
        <v>176</v>
      </c>
      <c r="E1945" t="s">
        <v>6880</v>
      </c>
      <c r="F1945">
        <v>2</v>
      </c>
      <c r="G1945" t="s">
        <v>6881</v>
      </c>
      <c r="H1945" t="s">
        <v>32480</v>
      </c>
      <c r="I1945">
        <v>13</v>
      </c>
      <c r="J1945">
        <v>92701389</v>
      </c>
      <c r="K1945">
        <v>92721614</v>
      </c>
      <c r="L1945">
        <v>20226</v>
      </c>
      <c r="M1945">
        <v>2</v>
      </c>
      <c r="N1945">
        <v>100873969</v>
      </c>
      <c r="O1945" t="s">
        <v>6877</v>
      </c>
      <c r="P1945">
        <v>-31484</v>
      </c>
      <c r="Q1945" t="s">
        <v>6878</v>
      </c>
      <c r="R1945" t="s">
        <v>6879</v>
      </c>
      <c r="S1945" t="s">
        <v>32482</v>
      </c>
      <c r="T1945">
        <v>0.97213403838398904</v>
      </c>
      <c r="U1945">
        <v>1</v>
      </c>
      <c r="V1945">
        <v>2.77249618810235</v>
      </c>
      <c r="W1945" t="s">
        <v>40</v>
      </c>
      <c r="X1945" t="s">
        <v>40</v>
      </c>
      <c r="Y1945">
        <v>0</v>
      </c>
      <c r="Z1945">
        <v>0.93459220503170903</v>
      </c>
      <c r="AA1945">
        <v>0.99919698600769702</v>
      </c>
      <c r="AB1945">
        <v>3.7404780722640401</v>
      </c>
      <c r="AC1945">
        <v>0.17695932866387601</v>
      </c>
      <c r="AD1945">
        <v>0.68253123924728298</v>
      </c>
      <c r="AE1945">
        <v>23.948764241524401</v>
      </c>
      <c r="AF1945">
        <v>1</v>
      </c>
      <c r="AG1945">
        <v>1</v>
      </c>
      <c r="AH1945">
        <v>-0.56952420586854102</v>
      </c>
      <c r="AI1945">
        <v>0.24456414000292601</v>
      </c>
      <c r="AJ1945">
        <v>0.78121606160956403</v>
      </c>
      <c r="AK1945">
        <v>-23.804374341568199</v>
      </c>
    </row>
    <row r="1946" spans="1:37" x14ac:dyDescent="0.2">
      <c r="A1946" t="s">
        <v>6368</v>
      </c>
      <c r="B1946">
        <v>93454616</v>
      </c>
      <c r="C1946">
        <v>93454763</v>
      </c>
      <c r="D1946">
        <v>148</v>
      </c>
      <c r="E1946" t="s">
        <v>6882</v>
      </c>
      <c r="F1946">
        <v>2</v>
      </c>
      <c r="G1946" t="s">
        <v>6883</v>
      </c>
      <c r="H1946" t="s">
        <v>32483</v>
      </c>
      <c r="I1946">
        <v>13</v>
      </c>
      <c r="J1946">
        <v>93226807</v>
      </c>
      <c r="K1946">
        <v>94408020</v>
      </c>
      <c r="L1946">
        <v>1181214</v>
      </c>
      <c r="M1946">
        <v>1</v>
      </c>
      <c r="N1946">
        <v>10082</v>
      </c>
      <c r="O1946" t="s">
        <v>6884</v>
      </c>
      <c r="P1946">
        <v>227809</v>
      </c>
      <c r="Q1946" t="s">
        <v>6885</v>
      </c>
      <c r="R1946" t="s">
        <v>6886</v>
      </c>
      <c r="S1946" t="s">
        <v>32484</v>
      </c>
      <c r="T1946">
        <v>1</v>
      </c>
      <c r="U1946">
        <v>1</v>
      </c>
      <c r="V1946">
        <v>-6.37430129572958E-2</v>
      </c>
      <c r="W1946">
        <v>0.38920677604595899</v>
      </c>
      <c r="X1946">
        <v>0.704072456322962</v>
      </c>
      <c r="Y1946">
        <v>-23.515635795263702</v>
      </c>
      <c r="Z1946">
        <v>0.65379035313853895</v>
      </c>
      <c r="AA1946">
        <v>0.84521697243271998</v>
      </c>
      <c r="AB1946">
        <v>-1.0272170375545699</v>
      </c>
      <c r="AC1946">
        <v>0.75388744886274095</v>
      </c>
      <c r="AD1946">
        <v>0.87989882095915395</v>
      </c>
      <c r="AE1946">
        <v>-0.59023315120650999</v>
      </c>
      <c r="AF1946">
        <v>0.64997455747578503</v>
      </c>
      <c r="AG1946">
        <v>0.80674443595273604</v>
      </c>
      <c r="AH1946">
        <v>0.86586756859666902</v>
      </c>
      <c r="AI1946">
        <v>0.35038410267202102</v>
      </c>
      <c r="AJ1946">
        <v>0.78121606160956403</v>
      </c>
      <c r="AK1946">
        <v>-23.715504768020399</v>
      </c>
    </row>
    <row r="1947" spans="1:37" x14ac:dyDescent="0.2">
      <c r="A1947" t="s">
        <v>6368</v>
      </c>
      <c r="B1947">
        <v>93454763</v>
      </c>
      <c r="C1947">
        <v>93454910</v>
      </c>
      <c r="D1947">
        <v>148</v>
      </c>
      <c r="E1947" t="s">
        <v>6887</v>
      </c>
      <c r="F1947">
        <v>9</v>
      </c>
      <c r="G1947" t="s">
        <v>6888</v>
      </c>
      <c r="H1947" t="s">
        <v>32483</v>
      </c>
      <c r="I1947">
        <v>13</v>
      </c>
      <c r="J1947">
        <v>93226807</v>
      </c>
      <c r="K1947">
        <v>94408020</v>
      </c>
      <c r="L1947">
        <v>1181214</v>
      </c>
      <c r="M1947">
        <v>1</v>
      </c>
      <c r="N1947">
        <v>10082</v>
      </c>
      <c r="O1947" t="s">
        <v>6884</v>
      </c>
      <c r="P1947">
        <v>227956</v>
      </c>
      <c r="Q1947" t="s">
        <v>6885</v>
      </c>
      <c r="R1947" t="s">
        <v>6886</v>
      </c>
      <c r="S1947" t="s">
        <v>32484</v>
      </c>
      <c r="T1947">
        <v>1</v>
      </c>
      <c r="U1947">
        <v>1</v>
      </c>
      <c r="V1947">
        <v>-0.363303276049946</v>
      </c>
      <c r="W1947">
        <v>0.38920677604595899</v>
      </c>
      <c r="X1947">
        <v>0.704072456322962</v>
      </c>
      <c r="Y1947">
        <v>-23.515635795263702</v>
      </c>
      <c r="Z1947">
        <v>0.65379035313853895</v>
      </c>
      <c r="AA1947">
        <v>0.84521697243271998</v>
      </c>
      <c r="AB1947">
        <v>-1.3267773006472201</v>
      </c>
      <c r="AC1947">
        <v>0.75388744886274095</v>
      </c>
      <c r="AD1947">
        <v>0.87989882095915395</v>
      </c>
      <c r="AE1947">
        <v>-0.29067290330559098</v>
      </c>
      <c r="AF1947">
        <v>0.64997455747578503</v>
      </c>
      <c r="AG1947">
        <v>0.80674443595273604</v>
      </c>
      <c r="AH1947">
        <v>0.56630732248301197</v>
      </c>
      <c r="AI1947">
        <v>0.35038410267202102</v>
      </c>
      <c r="AJ1947">
        <v>0.78121606160956403</v>
      </c>
      <c r="AK1947">
        <v>-23.8799623154936</v>
      </c>
    </row>
    <row r="1948" spans="1:37" x14ac:dyDescent="0.2">
      <c r="A1948" t="s">
        <v>6368</v>
      </c>
      <c r="B1948">
        <v>93454910</v>
      </c>
      <c r="C1948">
        <v>93455057</v>
      </c>
      <c r="D1948">
        <v>148</v>
      </c>
      <c r="E1948" t="s">
        <v>6889</v>
      </c>
      <c r="F1948">
        <v>10</v>
      </c>
      <c r="G1948" t="s">
        <v>6890</v>
      </c>
      <c r="H1948" t="s">
        <v>32483</v>
      </c>
      <c r="I1948">
        <v>13</v>
      </c>
      <c r="J1948">
        <v>93226807</v>
      </c>
      <c r="K1948">
        <v>94408020</v>
      </c>
      <c r="L1948">
        <v>1181214</v>
      </c>
      <c r="M1948">
        <v>1</v>
      </c>
      <c r="N1948">
        <v>10082</v>
      </c>
      <c r="O1948" t="s">
        <v>6884</v>
      </c>
      <c r="P1948">
        <v>228103</v>
      </c>
      <c r="Q1948" t="s">
        <v>6885</v>
      </c>
      <c r="R1948" t="s">
        <v>6886</v>
      </c>
      <c r="S1948" t="s">
        <v>32484</v>
      </c>
      <c r="T1948">
        <v>0.583211159830616</v>
      </c>
      <c r="U1948">
        <v>0.81360520874211995</v>
      </c>
      <c r="V1948">
        <v>0.33415609079761699</v>
      </c>
      <c r="W1948">
        <v>0.20525741147413201</v>
      </c>
      <c r="X1948">
        <v>0.704072456322962</v>
      </c>
      <c r="Y1948">
        <v>-24.213095156096202</v>
      </c>
      <c r="Z1948">
        <v>1</v>
      </c>
      <c r="AA1948">
        <v>1</v>
      </c>
      <c r="AB1948">
        <v>-0.62931797189534799</v>
      </c>
      <c r="AC1948">
        <v>0.32081866871113202</v>
      </c>
      <c r="AD1948">
        <v>0.68773325147593101</v>
      </c>
      <c r="AE1948">
        <v>-0.988132264138045</v>
      </c>
      <c r="AF1948">
        <v>0.23669707478149901</v>
      </c>
      <c r="AG1948">
        <v>0.69020448338054297</v>
      </c>
      <c r="AH1948">
        <v>1.2637666893305799</v>
      </c>
      <c r="AI1948">
        <v>0.24456414000292601</v>
      </c>
      <c r="AJ1948">
        <v>0.78121606160956403</v>
      </c>
      <c r="AK1948">
        <v>-24.2184759558819</v>
      </c>
    </row>
    <row r="1949" spans="1:37" x14ac:dyDescent="0.2">
      <c r="A1949" t="s">
        <v>6368</v>
      </c>
      <c r="B1949">
        <v>93495606</v>
      </c>
      <c r="C1949">
        <v>93495771</v>
      </c>
      <c r="D1949">
        <v>166</v>
      </c>
      <c r="E1949" t="s">
        <v>6891</v>
      </c>
      <c r="F1949">
        <v>1</v>
      </c>
      <c r="G1949" t="s">
        <v>6892</v>
      </c>
      <c r="H1949" t="s">
        <v>32483</v>
      </c>
      <c r="I1949">
        <v>13</v>
      </c>
      <c r="J1949">
        <v>93226807</v>
      </c>
      <c r="K1949">
        <v>94408020</v>
      </c>
      <c r="L1949">
        <v>1181214</v>
      </c>
      <c r="M1949">
        <v>1</v>
      </c>
      <c r="N1949">
        <v>10082</v>
      </c>
      <c r="O1949" t="s">
        <v>6884</v>
      </c>
      <c r="P1949">
        <v>268799</v>
      </c>
      <c r="Q1949" t="s">
        <v>6885</v>
      </c>
      <c r="R1949" t="s">
        <v>6886</v>
      </c>
      <c r="S1949" t="s">
        <v>32484</v>
      </c>
      <c r="T1949">
        <v>0.340008815747395</v>
      </c>
      <c r="U1949">
        <v>0.603102917160658</v>
      </c>
      <c r="V1949">
        <v>0.86893299525960399</v>
      </c>
      <c r="W1949">
        <v>0.13001936068452899</v>
      </c>
      <c r="X1949">
        <v>0.704072456322962</v>
      </c>
      <c r="Y1949">
        <v>-1.8613856162564999</v>
      </c>
      <c r="Z1949">
        <v>0.71327900711886205</v>
      </c>
      <c r="AA1949">
        <v>0.86308114850689799</v>
      </c>
      <c r="AB1949">
        <v>0.23066741208167699</v>
      </c>
      <c r="AC1949">
        <v>0.115061964693059</v>
      </c>
      <c r="AD1949">
        <v>0.68253123924728298</v>
      </c>
      <c r="AE1949">
        <v>-1.2409038077196299</v>
      </c>
      <c r="AF1949">
        <v>0.140062953347838</v>
      </c>
      <c r="AG1949">
        <v>0.68151250837662902</v>
      </c>
      <c r="AH1949">
        <v>1.2726898139279399</v>
      </c>
      <c r="AI1949">
        <v>0.22997576308449699</v>
      </c>
      <c r="AJ1949">
        <v>0.78121606160956403</v>
      </c>
      <c r="AK1949">
        <v>-1.55011208280604</v>
      </c>
    </row>
    <row r="1950" spans="1:37" x14ac:dyDescent="0.2">
      <c r="A1950" t="s">
        <v>6368</v>
      </c>
      <c r="B1950">
        <v>93495771</v>
      </c>
      <c r="C1950">
        <v>93495936</v>
      </c>
      <c r="D1950">
        <v>166</v>
      </c>
      <c r="E1950" t="s">
        <v>6893</v>
      </c>
      <c r="F1950">
        <v>4</v>
      </c>
      <c r="G1950" t="s">
        <v>6894</v>
      </c>
      <c r="H1950" t="s">
        <v>32483</v>
      </c>
      <c r="I1950">
        <v>13</v>
      </c>
      <c r="J1950">
        <v>93226807</v>
      </c>
      <c r="K1950">
        <v>94408020</v>
      </c>
      <c r="L1950">
        <v>1181214</v>
      </c>
      <c r="M1950">
        <v>1</v>
      </c>
      <c r="N1950">
        <v>10082</v>
      </c>
      <c r="O1950" t="s">
        <v>6884</v>
      </c>
      <c r="P1950">
        <v>268964</v>
      </c>
      <c r="Q1950" t="s">
        <v>6885</v>
      </c>
      <c r="R1950" t="s">
        <v>6886</v>
      </c>
      <c r="S1950" t="s">
        <v>32484</v>
      </c>
      <c r="T1950">
        <v>0.340008815747395</v>
      </c>
      <c r="U1950">
        <v>0.603102917160658</v>
      </c>
      <c r="V1950">
        <v>0.86893299525960399</v>
      </c>
      <c r="W1950">
        <v>0.13001936068452899</v>
      </c>
      <c r="X1950">
        <v>0.704072456322962</v>
      </c>
      <c r="Y1950">
        <v>-1.8613856162564999</v>
      </c>
      <c r="Z1950">
        <v>0.71327900711886205</v>
      </c>
      <c r="AA1950">
        <v>0.86308114850689799</v>
      </c>
      <c r="AB1950">
        <v>0.23066741208167699</v>
      </c>
      <c r="AC1950">
        <v>0.115061964693059</v>
      </c>
      <c r="AD1950">
        <v>0.68253123924728298</v>
      </c>
      <c r="AE1950">
        <v>-1.2409038077196299</v>
      </c>
      <c r="AF1950">
        <v>0.140062953347838</v>
      </c>
      <c r="AG1950">
        <v>0.68151250837662902</v>
      </c>
      <c r="AH1950">
        <v>1.2726898139279399</v>
      </c>
      <c r="AI1950">
        <v>0.22997576308449699</v>
      </c>
      <c r="AJ1950">
        <v>0.78121606160956403</v>
      </c>
      <c r="AK1950">
        <v>-1.55011208280604</v>
      </c>
    </row>
    <row r="1951" spans="1:37" x14ac:dyDescent="0.2">
      <c r="A1951" t="s">
        <v>6368</v>
      </c>
      <c r="B1951">
        <v>93495936</v>
      </c>
      <c r="C1951">
        <v>93496101</v>
      </c>
      <c r="D1951">
        <v>166</v>
      </c>
      <c r="E1951" t="s">
        <v>6895</v>
      </c>
      <c r="F1951">
        <v>0</v>
      </c>
      <c r="G1951" t="s">
        <v>6896</v>
      </c>
      <c r="H1951" t="s">
        <v>32483</v>
      </c>
      <c r="I1951">
        <v>13</v>
      </c>
      <c r="J1951">
        <v>93226807</v>
      </c>
      <c r="K1951">
        <v>94408020</v>
      </c>
      <c r="L1951">
        <v>1181214</v>
      </c>
      <c r="M1951">
        <v>1</v>
      </c>
      <c r="N1951">
        <v>10082</v>
      </c>
      <c r="O1951" t="s">
        <v>6884</v>
      </c>
      <c r="P1951">
        <v>269129</v>
      </c>
      <c r="Q1951" t="s">
        <v>6885</v>
      </c>
      <c r="R1951" t="s">
        <v>6886</v>
      </c>
      <c r="S1951" t="s">
        <v>32484</v>
      </c>
      <c r="T1951">
        <v>0.340008815747395</v>
      </c>
      <c r="U1951">
        <v>0.603102917160658</v>
      </c>
      <c r="V1951">
        <v>0.86893299525960399</v>
      </c>
      <c r="W1951">
        <v>0.13001936068452899</v>
      </c>
      <c r="X1951">
        <v>0.704072456322962</v>
      </c>
      <c r="Y1951">
        <v>-1.8613856162564999</v>
      </c>
      <c r="Z1951">
        <v>0.71327900711886205</v>
      </c>
      <c r="AA1951">
        <v>0.86308114850689799</v>
      </c>
      <c r="AB1951">
        <v>0.23066741208167699</v>
      </c>
      <c r="AC1951">
        <v>0.115061964693059</v>
      </c>
      <c r="AD1951">
        <v>0.68253123924728298</v>
      </c>
      <c r="AE1951">
        <v>-1.2409038077196299</v>
      </c>
      <c r="AF1951">
        <v>0.140062953347838</v>
      </c>
      <c r="AG1951">
        <v>0.68151250837662902</v>
      </c>
      <c r="AH1951">
        <v>1.2726898139279399</v>
      </c>
      <c r="AI1951">
        <v>0.22997576308449699</v>
      </c>
      <c r="AJ1951">
        <v>0.78121606160956403</v>
      </c>
      <c r="AK1951">
        <v>-1.55011208280604</v>
      </c>
    </row>
    <row r="1952" spans="1:37" x14ac:dyDescent="0.2">
      <c r="A1952" t="s">
        <v>6368</v>
      </c>
      <c r="B1952">
        <v>94967681</v>
      </c>
      <c r="C1952">
        <v>94967850</v>
      </c>
      <c r="D1952">
        <v>170</v>
      </c>
      <c r="E1952" t="s">
        <v>6897</v>
      </c>
      <c r="F1952">
        <v>25</v>
      </c>
      <c r="G1952" t="s">
        <v>6898</v>
      </c>
      <c r="H1952" t="s">
        <v>32485</v>
      </c>
      <c r="I1952">
        <v>13</v>
      </c>
      <c r="J1952">
        <v>94960041</v>
      </c>
      <c r="K1952">
        <v>94961319</v>
      </c>
      <c r="L1952">
        <v>1279</v>
      </c>
      <c r="M1952">
        <v>1</v>
      </c>
      <c r="N1952">
        <v>100861544</v>
      </c>
      <c r="O1952" t="s">
        <v>6899</v>
      </c>
      <c r="P1952">
        <v>7640</v>
      </c>
      <c r="Q1952" t="s">
        <v>6900</v>
      </c>
      <c r="R1952" t="s">
        <v>6901</v>
      </c>
      <c r="S1952" t="s">
        <v>32486</v>
      </c>
      <c r="T1952">
        <v>0.97213403838398904</v>
      </c>
      <c r="U1952">
        <v>1</v>
      </c>
      <c r="V1952">
        <v>3.7943380369540098</v>
      </c>
      <c r="W1952">
        <v>0.82334044518041904</v>
      </c>
      <c r="X1952">
        <v>0.95159051474143896</v>
      </c>
      <c r="Y1952">
        <v>0.769276617500528</v>
      </c>
      <c r="Z1952">
        <v>0.64127342146525201</v>
      </c>
      <c r="AA1952">
        <v>0.84521697243271998</v>
      </c>
      <c r="AB1952">
        <v>4.1611650786503196</v>
      </c>
      <c r="AC1952">
        <v>0.63966253792798</v>
      </c>
      <c r="AD1952">
        <v>0.87989882095915395</v>
      </c>
      <c r="AE1952">
        <v>-0.23072333156837599</v>
      </c>
      <c r="AF1952">
        <v>0.74414648978297804</v>
      </c>
      <c r="AG1952">
        <v>0.86906519844104402</v>
      </c>
      <c r="AH1952">
        <v>0.33076331444562701</v>
      </c>
      <c r="AI1952">
        <v>0.393720794027765</v>
      </c>
      <c r="AJ1952">
        <v>0.78121606160956403</v>
      </c>
      <c r="AK1952">
        <v>1.63803201251155</v>
      </c>
    </row>
    <row r="1953" spans="1:37" x14ac:dyDescent="0.2">
      <c r="A1953" t="s">
        <v>6368</v>
      </c>
      <c r="B1953">
        <v>95420124</v>
      </c>
      <c r="C1953">
        <v>95420414</v>
      </c>
      <c r="D1953">
        <v>291</v>
      </c>
      <c r="E1953" t="s">
        <v>6902</v>
      </c>
      <c r="F1953">
        <v>2</v>
      </c>
      <c r="G1953" t="s">
        <v>6903</v>
      </c>
      <c r="H1953" t="s">
        <v>31000</v>
      </c>
      <c r="I1953">
        <v>13</v>
      </c>
      <c r="J1953">
        <v>95433604</v>
      </c>
      <c r="K1953">
        <v>95579759</v>
      </c>
      <c r="L1953">
        <v>146156</v>
      </c>
      <c r="M1953">
        <v>1</v>
      </c>
      <c r="N1953">
        <v>9071</v>
      </c>
      <c r="O1953" t="s">
        <v>6904</v>
      </c>
      <c r="P1953">
        <v>-13190</v>
      </c>
      <c r="Q1953" t="s">
        <v>6905</v>
      </c>
      <c r="R1953" t="s">
        <v>6906</v>
      </c>
      <c r="S1953" t="s">
        <v>32487</v>
      </c>
      <c r="T1953">
        <v>0.32911398597860803</v>
      </c>
      <c r="U1953">
        <v>0.603102917160658</v>
      </c>
      <c r="V1953">
        <v>21.972950646729601</v>
      </c>
      <c r="W1953">
        <v>0.20525741147413201</v>
      </c>
      <c r="X1953">
        <v>0.704072456322962</v>
      </c>
      <c r="Y1953">
        <v>-23.684529471734098</v>
      </c>
      <c r="Z1953">
        <v>0.306975110376564</v>
      </c>
      <c r="AA1953">
        <v>0.72610664078822296</v>
      </c>
      <c r="AB1953">
        <v>22.922689283370001</v>
      </c>
      <c r="AC1953">
        <v>7.0489011448141195E-2</v>
      </c>
      <c r="AD1953">
        <v>0.57684129297949804</v>
      </c>
      <c r="AE1953">
        <v>-23.684529471734098</v>
      </c>
      <c r="AF1953">
        <v>0.64997455747578503</v>
      </c>
      <c r="AG1953">
        <v>0.80674443595273604</v>
      </c>
      <c r="AH1953">
        <v>-0.46804603405425899</v>
      </c>
      <c r="AI1953">
        <v>0.35038410267202102</v>
      </c>
      <c r="AJ1953">
        <v>0.78121606160956403</v>
      </c>
      <c r="AK1953">
        <v>-22.8157740934112</v>
      </c>
    </row>
    <row r="1954" spans="1:37" x14ac:dyDescent="0.2">
      <c r="A1954" t="s">
        <v>6368</v>
      </c>
      <c r="B1954">
        <v>95621192</v>
      </c>
      <c r="C1954">
        <v>95621372</v>
      </c>
      <c r="D1954">
        <v>181</v>
      </c>
      <c r="E1954" t="s">
        <v>6907</v>
      </c>
      <c r="F1954">
        <v>5</v>
      </c>
      <c r="G1954" t="s">
        <v>6908</v>
      </c>
      <c r="H1954" t="s">
        <v>32488</v>
      </c>
      <c r="I1954">
        <v>13</v>
      </c>
      <c r="J1954">
        <v>95599357</v>
      </c>
      <c r="K1954">
        <v>95642029</v>
      </c>
      <c r="L1954">
        <v>42673</v>
      </c>
      <c r="M1954">
        <v>2</v>
      </c>
      <c r="N1954">
        <v>22873</v>
      </c>
      <c r="O1954" t="s">
        <v>6909</v>
      </c>
      <c r="P1954">
        <v>20657</v>
      </c>
      <c r="Q1954" t="s">
        <v>6910</v>
      </c>
      <c r="R1954" t="s">
        <v>6911</v>
      </c>
      <c r="S1954" t="s">
        <v>32489</v>
      </c>
      <c r="T1954">
        <v>0.152084254673993</v>
      </c>
      <c r="U1954">
        <v>0.603102917160658</v>
      </c>
      <c r="V1954">
        <v>24.695917052318901</v>
      </c>
      <c r="W1954">
        <v>0.94541066367716797</v>
      </c>
      <c r="X1954">
        <v>0.95159051474143896</v>
      </c>
      <c r="Y1954">
        <v>-7.4436952170303897E-2</v>
      </c>
      <c r="Z1954">
        <v>0.306975110376564</v>
      </c>
      <c r="AA1954">
        <v>0.72610664078822296</v>
      </c>
      <c r="AB1954">
        <v>23.732442978773701</v>
      </c>
      <c r="AC1954">
        <v>0.71753805159658501</v>
      </c>
      <c r="AD1954">
        <v>0.87989882095915395</v>
      </c>
      <c r="AE1954">
        <v>-1.0744368374617299</v>
      </c>
      <c r="AF1954">
        <v>4.6407610929182198E-2</v>
      </c>
      <c r="AG1954">
        <v>0.476038960109122</v>
      </c>
      <c r="AH1954">
        <v>24.695917052318901</v>
      </c>
      <c r="AI1954">
        <v>0.59609816080359102</v>
      </c>
      <c r="AJ1954">
        <v>0.78121606160956403</v>
      </c>
      <c r="AK1954">
        <v>0.794318424557376</v>
      </c>
    </row>
    <row r="1955" spans="1:37" x14ac:dyDescent="0.2">
      <c r="A1955" t="s">
        <v>6368</v>
      </c>
      <c r="B1955">
        <v>95621372</v>
      </c>
      <c r="C1955">
        <v>95621552</v>
      </c>
      <c r="D1955">
        <v>181</v>
      </c>
      <c r="E1955" t="s">
        <v>6912</v>
      </c>
      <c r="F1955">
        <v>0</v>
      </c>
      <c r="G1955" t="s">
        <v>6913</v>
      </c>
      <c r="H1955" t="s">
        <v>32488</v>
      </c>
      <c r="I1955">
        <v>13</v>
      </c>
      <c r="J1955">
        <v>95599357</v>
      </c>
      <c r="K1955">
        <v>95642029</v>
      </c>
      <c r="L1955">
        <v>42673</v>
      </c>
      <c r="M1955">
        <v>2</v>
      </c>
      <c r="N1955">
        <v>22873</v>
      </c>
      <c r="O1955" t="s">
        <v>6909</v>
      </c>
      <c r="P1955">
        <v>20477</v>
      </c>
      <c r="Q1955" t="s">
        <v>6910</v>
      </c>
      <c r="R1955" t="s">
        <v>6911</v>
      </c>
      <c r="S1955" t="s">
        <v>32489</v>
      </c>
      <c r="T1955">
        <v>0.152084254673993</v>
      </c>
      <c r="U1955">
        <v>0.603102917160658</v>
      </c>
      <c r="V1955">
        <v>24.695917052318901</v>
      </c>
      <c r="W1955">
        <v>0.94541066367716797</v>
      </c>
      <c r="X1955">
        <v>0.95159051474143896</v>
      </c>
      <c r="Y1955">
        <v>-7.4436952170303897E-2</v>
      </c>
      <c r="Z1955">
        <v>0.306975110376564</v>
      </c>
      <c r="AA1955">
        <v>0.72610664078822296</v>
      </c>
      <c r="AB1955">
        <v>23.732442978773701</v>
      </c>
      <c r="AC1955">
        <v>0.71753805159658501</v>
      </c>
      <c r="AD1955">
        <v>0.87989882095915395</v>
      </c>
      <c r="AE1955">
        <v>-1.0744368374617299</v>
      </c>
      <c r="AF1955">
        <v>4.6407610929182198E-2</v>
      </c>
      <c r="AG1955">
        <v>0.476038960109122</v>
      </c>
      <c r="AH1955">
        <v>24.695917052318901</v>
      </c>
      <c r="AI1955">
        <v>0.59609816080359102</v>
      </c>
      <c r="AJ1955">
        <v>0.78121606160956403</v>
      </c>
      <c r="AK1955">
        <v>0.794318424557376</v>
      </c>
    </row>
    <row r="1956" spans="1:37" x14ac:dyDescent="0.2">
      <c r="A1956" t="s">
        <v>6368</v>
      </c>
      <c r="B1956">
        <v>95644260</v>
      </c>
      <c r="C1956">
        <v>95644405</v>
      </c>
      <c r="D1956">
        <v>146</v>
      </c>
      <c r="E1956" t="s">
        <v>6914</v>
      </c>
      <c r="F1956">
        <v>15</v>
      </c>
      <c r="G1956" t="s">
        <v>6915</v>
      </c>
      <c r="H1956" t="s">
        <v>30987</v>
      </c>
      <c r="I1956">
        <v>13</v>
      </c>
      <c r="J1956">
        <v>95637009</v>
      </c>
      <c r="K1956">
        <v>95644666</v>
      </c>
      <c r="L1956">
        <v>7658</v>
      </c>
      <c r="M1956">
        <v>2</v>
      </c>
      <c r="N1956">
        <v>22873</v>
      </c>
      <c r="O1956" t="s">
        <v>6916</v>
      </c>
      <c r="P1956">
        <v>261</v>
      </c>
      <c r="Q1956" t="s">
        <v>6910</v>
      </c>
      <c r="R1956" t="s">
        <v>6911</v>
      </c>
      <c r="S1956" t="s">
        <v>32489</v>
      </c>
      <c r="T1956">
        <v>1</v>
      </c>
      <c r="U1956">
        <v>1</v>
      </c>
      <c r="V1956">
        <v>-0.51342811064649496</v>
      </c>
      <c r="W1956">
        <v>0.89107655920673101</v>
      </c>
      <c r="X1956">
        <v>0.95159051474143896</v>
      </c>
      <c r="Y1956">
        <v>0.85945185626339404</v>
      </c>
      <c r="Z1956">
        <v>0.65379035313853895</v>
      </c>
      <c r="AA1956">
        <v>0.84521697243271998</v>
      </c>
      <c r="AB1956">
        <v>-1.47690212552406</v>
      </c>
      <c r="AC1956">
        <v>0.75388744886274095</v>
      </c>
      <c r="AD1956">
        <v>0.87989882095915395</v>
      </c>
      <c r="AE1956">
        <v>-0.14054807094730401</v>
      </c>
      <c r="AF1956">
        <v>0.64997455747578503</v>
      </c>
      <c r="AG1956">
        <v>0.80674443595273604</v>
      </c>
      <c r="AH1956">
        <v>0.41618248867280699</v>
      </c>
      <c r="AI1956">
        <v>0.56157887380500204</v>
      </c>
      <c r="AJ1956">
        <v>0.78121606160956403</v>
      </c>
      <c r="AK1956">
        <v>1.7282072138878199</v>
      </c>
    </row>
    <row r="1957" spans="1:37" x14ac:dyDescent="0.2">
      <c r="A1957" t="s">
        <v>6368</v>
      </c>
      <c r="B1957">
        <v>95644405</v>
      </c>
      <c r="C1957">
        <v>95644550</v>
      </c>
      <c r="D1957">
        <v>146</v>
      </c>
      <c r="E1957" t="s">
        <v>6917</v>
      </c>
      <c r="F1957">
        <v>15</v>
      </c>
      <c r="G1957" t="s">
        <v>6918</v>
      </c>
      <c r="H1957" t="s">
        <v>30987</v>
      </c>
      <c r="I1957">
        <v>13</v>
      </c>
      <c r="J1957">
        <v>95637009</v>
      </c>
      <c r="K1957">
        <v>95644666</v>
      </c>
      <c r="L1957">
        <v>7658</v>
      </c>
      <c r="M1957">
        <v>2</v>
      </c>
      <c r="N1957">
        <v>22873</v>
      </c>
      <c r="O1957" t="s">
        <v>6916</v>
      </c>
      <c r="P1957">
        <v>116</v>
      </c>
      <c r="Q1957" t="s">
        <v>6910</v>
      </c>
      <c r="R1957" t="s">
        <v>6911</v>
      </c>
      <c r="S1957" t="s">
        <v>32489</v>
      </c>
      <c r="T1957">
        <v>0.60318812523568999</v>
      </c>
      <c r="U1957">
        <v>0.82125442047224695</v>
      </c>
      <c r="V1957">
        <v>-0.65498610427317405</v>
      </c>
      <c r="W1957">
        <v>0.73420570613580904</v>
      </c>
      <c r="X1957">
        <v>0.95159051474143896</v>
      </c>
      <c r="Y1957">
        <v>0.65215756999073005</v>
      </c>
      <c r="Z1957">
        <v>0.250572619160632</v>
      </c>
      <c r="AA1957">
        <v>0.72610664078822296</v>
      </c>
      <c r="AB1957">
        <v>-1.61846011915073</v>
      </c>
      <c r="AC1957">
        <v>0.32081866871113202</v>
      </c>
      <c r="AD1957">
        <v>0.68773325147593101</v>
      </c>
      <c r="AE1957">
        <v>-0.34784235721996898</v>
      </c>
      <c r="AF1957">
        <v>1</v>
      </c>
      <c r="AG1957">
        <v>1</v>
      </c>
      <c r="AH1957">
        <v>0.27462450184904103</v>
      </c>
      <c r="AI1957">
        <v>0.91725052871964496</v>
      </c>
      <c r="AJ1957">
        <v>0.98621344597861504</v>
      </c>
      <c r="AK1957">
        <v>1.52091294221672</v>
      </c>
    </row>
    <row r="1958" spans="1:37" x14ac:dyDescent="0.2">
      <c r="A1958" t="s">
        <v>6368</v>
      </c>
      <c r="B1958">
        <v>96047389</v>
      </c>
      <c r="C1958">
        <v>96047544</v>
      </c>
      <c r="D1958">
        <v>156</v>
      </c>
      <c r="E1958" t="s">
        <v>6919</v>
      </c>
      <c r="F1958">
        <v>1</v>
      </c>
      <c r="G1958" t="s">
        <v>6920</v>
      </c>
      <c r="H1958" t="s">
        <v>32490</v>
      </c>
      <c r="I1958">
        <v>13</v>
      </c>
      <c r="J1958">
        <v>95990145</v>
      </c>
      <c r="K1958">
        <v>96053393</v>
      </c>
      <c r="L1958">
        <v>63249</v>
      </c>
      <c r="M1958">
        <v>2</v>
      </c>
      <c r="N1958">
        <v>55757</v>
      </c>
      <c r="O1958" t="s">
        <v>6921</v>
      </c>
      <c r="P1958">
        <v>5849</v>
      </c>
      <c r="Q1958" t="s">
        <v>6922</v>
      </c>
      <c r="R1958" t="s">
        <v>6923</v>
      </c>
      <c r="S1958" t="s">
        <v>32491</v>
      </c>
      <c r="T1958">
        <v>0.93943752600822705</v>
      </c>
      <c r="U1958">
        <v>1</v>
      </c>
      <c r="V1958">
        <v>1.28118871849737</v>
      </c>
      <c r="W1958">
        <v>0.82334044518041904</v>
      </c>
      <c r="X1958">
        <v>0.95159051474143896</v>
      </c>
      <c r="Y1958">
        <v>0.65512902629231395</v>
      </c>
      <c r="Z1958">
        <v>0.94067464303402304</v>
      </c>
      <c r="AA1958">
        <v>0.99919698600769702</v>
      </c>
      <c r="AB1958">
        <v>0.65539069050800303</v>
      </c>
      <c r="AC1958">
        <v>0.64760710926640297</v>
      </c>
      <c r="AD1958">
        <v>0.87989882095915395</v>
      </c>
      <c r="AE1958">
        <v>1.3802380926289401E-2</v>
      </c>
      <c r="AF1958">
        <v>0.93997560336455299</v>
      </c>
      <c r="AG1958">
        <v>1</v>
      </c>
      <c r="AH1958">
        <v>1.52336218313579</v>
      </c>
      <c r="AI1958">
        <v>0.97755142239177595</v>
      </c>
      <c r="AJ1958">
        <v>0.98789258377071898</v>
      </c>
      <c r="AK1958">
        <v>1.0726916271254301</v>
      </c>
    </row>
    <row r="1959" spans="1:37" x14ac:dyDescent="0.2">
      <c r="A1959" t="s">
        <v>6368</v>
      </c>
      <c r="B1959">
        <v>97672500</v>
      </c>
      <c r="C1959">
        <v>97672675</v>
      </c>
      <c r="D1959">
        <v>176</v>
      </c>
      <c r="E1959" t="s">
        <v>6924</v>
      </c>
      <c r="F1959">
        <v>2</v>
      </c>
      <c r="G1959" t="s">
        <v>6925</v>
      </c>
      <c r="H1959" t="s">
        <v>31000</v>
      </c>
      <c r="I1959">
        <v>13</v>
      </c>
      <c r="J1959">
        <v>97675011</v>
      </c>
      <c r="K1959">
        <v>97677963</v>
      </c>
      <c r="L1959">
        <v>2953</v>
      </c>
      <c r="M1959">
        <v>2</v>
      </c>
      <c r="N1959">
        <v>105370324</v>
      </c>
      <c r="O1959" t="s">
        <v>6926</v>
      </c>
      <c r="P1959">
        <v>5288</v>
      </c>
      <c r="Q1959" t="s">
        <v>40</v>
      </c>
      <c r="R1959" t="s">
        <v>6927</v>
      </c>
      <c r="S1959" t="s">
        <v>32492</v>
      </c>
      <c r="T1959">
        <v>0.17852652174852399</v>
      </c>
      <c r="U1959">
        <v>0.603102917160658</v>
      </c>
      <c r="V1959">
        <v>1.1379698732085399</v>
      </c>
      <c r="W1959">
        <v>0.40964276187861198</v>
      </c>
      <c r="X1959">
        <v>0.72907921608965398</v>
      </c>
      <c r="Y1959">
        <v>-0.50903209240355196</v>
      </c>
      <c r="Z1959">
        <v>0.73183319284299098</v>
      </c>
      <c r="AA1959">
        <v>0.875506548701113</v>
      </c>
      <c r="AB1959">
        <v>0.58708524990395805</v>
      </c>
      <c r="AC1959">
        <v>0.63772119525059801</v>
      </c>
      <c r="AD1959">
        <v>0.87989882095915395</v>
      </c>
      <c r="AE1959">
        <v>-0.426900962475732</v>
      </c>
      <c r="AF1959">
        <v>4.34121423490689E-2</v>
      </c>
      <c r="AG1959">
        <v>0.476038960109122</v>
      </c>
      <c r="AH1959">
        <v>1.3072312825488299</v>
      </c>
      <c r="AI1959">
        <v>0.363988822342874</v>
      </c>
      <c r="AJ1959">
        <v>0.78121606160956403</v>
      </c>
      <c r="AK1959">
        <v>-0.361427514273235</v>
      </c>
    </row>
    <row r="1960" spans="1:37" x14ac:dyDescent="0.2">
      <c r="A1960" t="s">
        <v>6368</v>
      </c>
      <c r="B1960">
        <v>97672675</v>
      </c>
      <c r="C1960">
        <v>97672850</v>
      </c>
      <c r="D1960">
        <v>176</v>
      </c>
      <c r="E1960" t="s">
        <v>6928</v>
      </c>
      <c r="F1960">
        <v>3</v>
      </c>
      <c r="G1960" t="s">
        <v>1886</v>
      </c>
      <c r="H1960" t="s">
        <v>31000</v>
      </c>
      <c r="I1960">
        <v>13</v>
      </c>
      <c r="J1960">
        <v>97675011</v>
      </c>
      <c r="K1960">
        <v>97677963</v>
      </c>
      <c r="L1960">
        <v>2953</v>
      </c>
      <c r="M1960">
        <v>2</v>
      </c>
      <c r="N1960">
        <v>105370324</v>
      </c>
      <c r="O1960" t="s">
        <v>6926</v>
      </c>
      <c r="P1960">
        <v>5113</v>
      </c>
      <c r="Q1960" t="s">
        <v>40</v>
      </c>
      <c r="R1960" t="s">
        <v>6927</v>
      </c>
      <c r="S1960" t="s">
        <v>32492</v>
      </c>
      <c r="T1960">
        <v>0.17852652174852399</v>
      </c>
      <c r="U1960">
        <v>0.603102917160658</v>
      </c>
      <c r="V1960">
        <v>1.1379698732085399</v>
      </c>
      <c r="W1960">
        <v>0.40964276187861198</v>
      </c>
      <c r="X1960">
        <v>0.72907921608965398</v>
      </c>
      <c r="Y1960">
        <v>-0.50903209240355196</v>
      </c>
      <c r="Z1960">
        <v>0.73183319284299098</v>
      </c>
      <c r="AA1960">
        <v>0.875506548701113</v>
      </c>
      <c r="AB1960">
        <v>0.58708524990395805</v>
      </c>
      <c r="AC1960">
        <v>0.63772119525059801</v>
      </c>
      <c r="AD1960">
        <v>0.87989882095915395</v>
      </c>
      <c r="AE1960">
        <v>-0.426900962475732</v>
      </c>
      <c r="AF1960">
        <v>4.34121423490689E-2</v>
      </c>
      <c r="AG1960">
        <v>0.476038960109122</v>
      </c>
      <c r="AH1960">
        <v>1.3072312825488299</v>
      </c>
      <c r="AI1960">
        <v>0.363988822342874</v>
      </c>
      <c r="AJ1960">
        <v>0.78121606160956403</v>
      </c>
      <c r="AK1960">
        <v>-0.361427514273235</v>
      </c>
    </row>
    <row r="1961" spans="1:37" x14ac:dyDescent="0.2">
      <c r="A1961" t="s">
        <v>6368</v>
      </c>
      <c r="B1961">
        <v>97948011</v>
      </c>
      <c r="C1961">
        <v>97948202</v>
      </c>
      <c r="D1961">
        <v>192</v>
      </c>
      <c r="E1961" t="s">
        <v>6929</v>
      </c>
      <c r="F1961">
        <v>2</v>
      </c>
      <c r="G1961" t="s">
        <v>6930</v>
      </c>
      <c r="H1961" t="s">
        <v>32493</v>
      </c>
      <c r="I1961">
        <v>13</v>
      </c>
      <c r="J1961">
        <v>97953658</v>
      </c>
      <c r="K1961">
        <v>97969905</v>
      </c>
      <c r="L1961">
        <v>16248</v>
      </c>
      <c r="M1961">
        <v>1</v>
      </c>
      <c r="N1961">
        <v>3843</v>
      </c>
      <c r="O1961" t="s">
        <v>6931</v>
      </c>
      <c r="P1961">
        <v>-5456</v>
      </c>
      <c r="Q1961" t="s">
        <v>6932</v>
      </c>
      <c r="R1961" t="s">
        <v>6933</v>
      </c>
      <c r="S1961" t="s">
        <v>32494</v>
      </c>
      <c r="T1961">
        <v>0.97213403838398904</v>
      </c>
      <c r="U1961">
        <v>1</v>
      </c>
      <c r="V1961">
        <v>1.0889581152861401</v>
      </c>
      <c r="W1961">
        <v>0.46193634366738701</v>
      </c>
      <c r="X1961">
        <v>0.75726018452522603</v>
      </c>
      <c r="Y1961">
        <v>2.1120989074435799</v>
      </c>
      <c r="Z1961">
        <v>0.93459220503170903</v>
      </c>
      <c r="AA1961">
        <v>0.99919698600769702</v>
      </c>
      <c r="AB1961">
        <v>2.1532509489299199</v>
      </c>
      <c r="AC1961">
        <v>0.88945902157151002</v>
      </c>
      <c r="AD1961">
        <v>0.94068432309766403</v>
      </c>
      <c r="AE1961">
        <v>1.1120989830405199</v>
      </c>
      <c r="AF1961">
        <v>1</v>
      </c>
      <c r="AG1961">
        <v>1</v>
      </c>
      <c r="AH1961">
        <v>-0.83646459101342396</v>
      </c>
      <c r="AI1961">
        <v>0.183554312780425</v>
      </c>
      <c r="AJ1961">
        <v>0.78121606160956403</v>
      </c>
      <c r="AK1961">
        <v>2.9808541041831802</v>
      </c>
    </row>
    <row r="1962" spans="1:37" x14ac:dyDescent="0.2">
      <c r="A1962" t="s">
        <v>6368</v>
      </c>
      <c r="B1962">
        <v>97948202</v>
      </c>
      <c r="C1962">
        <v>97948393</v>
      </c>
      <c r="D1962">
        <v>192</v>
      </c>
      <c r="E1962" t="s">
        <v>6934</v>
      </c>
      <c r="F1962">
        <v>0</v>
      </c>
      <c r="G1962" t="s">
        <v>6935</v>
      </c>
      <c r="H1962" t="s">
        <v>32493</v>
      </c>
      <c r="I1962">
        <v>13</v>
      </c>
      <c r="J1962">
        <v>97953658</v>
      </c>
      <c r="K1962">
        <v>97969905</v>
      </c>
      <c r="L1962">
        <v>16248</v>
      </c>
      <c r="M1962">
        <v>1</v>
      </c>
      <c r="N1962">
        <v>3843</v>
      </c>
      <c r="O1962" t="s">
        <v>6931</v>
      </c>
      <c r="P1962">
        <v>-5265</v>
      </c>
      <c r="Q1962" t="s">
        <v>6932</v>
      </c>
      <c r="R1962" t="s">
        <v>6933</v>
      </c>
      <c r="S1962" t="s">
        <v>32494</v>
      </c>
      <c r="T1962">
        <v>0.97213403838398904</v>
      </c>
      <c r="U1962">
        <v>1</v>
      </c>
      <c r="V1962">
        <v>1.0889581152861401</v>
      </c>
      <c r="W1962">
        <v>0.46193634366738701</v>
      </c>
      <c r="X1962">
        <v>0.75726018452522603</v>
      </c>
      <c r="Y1962">
        <v>2.1120989074435799</v>
      </c>
      <c r="Z1962">
        <v>0.93459220503170903</v>
      </c>
      <c r="AA1962">
        <v>0.99919698600769702</v>
      </c>
      <c r="AB1962">
        <v>2.1532509489299199</v>
      </c>
      <c r="AC1962">
        <v>0.88945902157151002</v>
      </c>
      <c r="AD1962">
        <v>0.94068432309766403</v>
      </c>
      <c r="AE1962">
        <v>1.1120989830405199</v>
      </c>
      <c r="AF1962">
        <v>1</v>
      </c>
      <c r="AG1962">
        <v>1</v>
      </c>
      <c r="AH1962">
        <v>-0.83646459101342396</v>
      </c>
      <c r="AI1962">
        <v>0.183554312780425</v>
      </c>
      <c r="AJ1962">
        <v>0.78121606160956403</v>
      </c>
      <c r="AK1962">
        <v>2.9808541041831802</v>
      </c>
    </row>
    <row r="1963" spans="1:37" x14ac:dyDescent="0.2">
      <c r="A1963" t="s">
        <v>6368</v>
      </c>
      <c r="B1963">
        <v>99049593</v>
      </c>
      <c r="C1963">
        <v>99049745</v>
      </c>
      <c r="D1963">
        <v>153</v>
      </c>
      <c r="E1963" t="s">
        <v>6936</v>
      </c>
      <c r="F1963">
        <v>2</v>
      </c>
      <c r="G1963" t="s">
        <v>6937</v>
      </c>
      <c r="H1963" t="s">
        <v>32495</v>
      </c>
      <c r="I1963">
        <v>13</v>
      </c>
      <c r="J1963">
        <v>98793429</v>
      </c>
      <c r="K1963">
        <v>99016052</v>
      </c>
      <c r="L1963">
        <v>222624</v>
      </c>
      <c r="M1963">
        <v>2</v>
      </c>
      <c r="N1963">
        <v>23348</v>
      </c>
      <c r="O1963" t="s">
        <v>6938</v>
      </c>
      <c r="P1963">
        <v>-33541</v>
      </c>
      <c r="Q1963" t="s">
        <v>6939</v>
      </c>
      <c r="R1963" t="s">
        <v>6940</v>
      </c>
      <c r="S1963" t="s">
        <v>32496</v>
      </c>
      <c r="T1963">
        <v>0.97213403838398904</v>
      </c>
      <c r="U1963">
        <v>1</v>
      </c>
      <c r="V1963">
        <v>2.6704850911200801</v>
      </c>
      <c r="W1963">
        <v>0.73420570613580904</v>
      </c>
      <c r="X1963">
        <v>0.95159051474143896</v>
      </c>
      <c r="Y1963">
        <v>0.40531555115817502</v>
      </c>
      <c r="Z1963">
        <v>0.93459220503170903</v>
      </c>
      <c r="AA1963">
        <v>0.99919698600769702</v>
      </c>
      <c r="AB1963">
        <v>2.8925547230314002</v>
      </c>
      <c r="AC1963">
        <v>0.32081866871113202</v>
      </c>
      <c r="AD1963">
        <v>0.68773325147593101</v>
      </c>
      <c r="AE1963">
        <v>-0.59468436112068201</v>
      </c>
      <c r="AF1963">
        <v>1</v>
      </c>
      <c r="AG1963">
        <v>1</v>
      </c>
      <c r="AH1963">
        <v>0.47451380606340199</v>
      </c>
      <c r="AI1963">
        <v>0.91725052871964496</v>
      </c>
      <c r="AJ1963">
        <v>0.98621344597861504</v>
      </c>
      <c r="AK1963">
        <v>1.2740709219084401</v>
      </c>
    </row>
    <row r="1964" spans="1:37" x14ac:dyDescent="0.2">
      <c r="A1964" t="s">
        <v>6368</v>
      </c>
      <c r="B1964">
        <v>99616295</v>
      </c>
      <c r="C1964">
        <v>99616358</v>
      </c>
      <c r="D1964">
        <v>64</v>
      </c>
      <c r="E1964" t="s">
        <v>6941</v>
      </c>
      <c r="F1964">
        <v>1</v>
      </c>
      <c r="G1964" t="s">
        <v>6942</v>
      </c>
      <c r="H1964" t="s">
        <v>32497</v>
      </c>
      <c r="I1964">
        <v>13</v>
      </c>
      <c r="J1964">
        <v>99606690</v>
      </c>
      <c r="K1964">
        <v>99892570</v>
      </c>
      <c r="L1964">
        <v>285881</v>
      </c>
      <c r="M1964">
        <v>1</v>
      </c>
      <c r="N1964">
        <v>171425</v>
      </c>
      <c r="O1964" t="s">
        <v>6943</v>
      </c>
      <c r="P1964">
        <v>9605</v>
      </c>
      <c r="Q1964" t="s">
        <v>6944</v>
      </c>
      <c r="R1964" t="s">
        <v>6945</v>
      </c>
      <c r="S1964" t="s">
        <v>32498</v>
      </c>
      <c r="T1964">
        <v>0.35387198439864398</v>
      </c>
      <c r="U1964">
        <v>0.603102917160658</v>
      </c>
      <c r="V1964">
        <v>-24.194185759879201</v>
      </c>
      <c r="W1964">
        <v>0.29261482077562401</v>
      </c>
      <c r="X1964">
        <v>0.704072456322962</v>
      </c>
      <c r="Y1964">
        <v>24.180062744995901</v>
      </c>
      <c r="Z1964">
        <v>0.65379035313853895</v>
      </c>
      <c r="AA1964">
        <v>0.84521697243271998</v>
      </c>
      <c r="AB1964">
        <v>-1.05159764040558</v>
      </c>
      <c r="AC1964">
        <v>0.27780950890804001</v>
      </c>
      <c r="AD1964">
        <v>0.68253123924728298</v>
      </c>
      <c r="AE1964">
        <v>24.261495141245401</v>
      </c>
      <c r="AF1964">
        <v>0.32549523997010099</v>
      </c>
      <c r="AG1964">
        <v>0.70473078222419605</v>
      </c>
      <c r="AH1964">
        <v>-24.1874945635772</v>
      </c>
      <c r="AI1964">
        <v>0.59609816080359102</v>
      </c>
      <c r="AJ1964">
        <v>0.78121606160956403</v>
      </c>
      <c r="AK1964">
        <v>0.98587690995467203</v>
      </c>
    </row>
    <row r="1965" spans="1:37" x14ac:dyDescent="0.2">
      <c r="A1965" t="s">
        <v>6368</v>
      </c>
      <c r="B1965">
        <v>100224003</v>
      </c>
      <c r="C1965">
        <v>100224144</v>
      </c>
      <c r="D1965">
        <v>142</v>
      </c>
      <c r="E1965" t="s">
        <v>6946</v>
      </c>
      <c r="F1965">
        <v>10</v>
      </c>
      <c r="G1965" t="s">
        <v>6947</v>
      </c>
      <c r="H1965" t="s">
        <v>32499</v>
      </c>
      <c r="I1965">
        <v>13</v>
      </c>
      <c r="J1965">
        <v>100293224</v>
      </c>
      <c r="K1965">
        <v>100425731</v>
      </c>
      <c r="L1965">
        <v>132508</v>
      </c>
      <c r="M1965">
        <v>1</v>
      </c>
      <c r="N1965">
        <v>5095</v>
      </c>
      <c r="O1965" t="s">
        <v>6948</v>
      </c>
      <c r="P1965">
        <v>-69080</v>
      </c>
      <c r="Q1965" t="s">
        <v>6949</v>
      </c>
      <c r="R1965" t="s">
        <v>6950</v>
      </c>
      <c r="S1965" t="s">
        <v>32500</v>
      </c>
      <c r="T1965">
        <v>0.644035865418358</v>
      </c>
      <c r="U1965">
        <v>0.84904924635754497</v>
      </c>
      <c r="V1965">
        <v>-0.59244196504906599</v>
      </c>
      <c r="W1965">
        <v>0.20525741147413201</v>
      </c>
      <c r="X1965">
        <v>0.704072456322962</v>
      </c>
      <c r="Y1965">
        <v>-23.323991870838199</v>
      </c>
      <c r="Z1965">
        <v>0.57853978204985401</v>
      </c>
      <c r="AA1965">
        <v>0.84521697243271998</v>
      </c>
      <c r="AB1965">
        <v>1.59824664084034</v>
      </c>
      <c r="AC1965">
        <v>0.615069744472027</v>
      </c>
      <c r="AD1965">
        <v>0.87989882095915395</v>
      </c>
      <c r="AE1965">
        <v>-2.9454142095995199</v>
      </c>
      <c r="AF1965">
        <v>0.74414648978297804</v>
      </c>
      <c r="AG1965">
        <v>0.86906519844104402</v>
      </c>
      <c r="AH1965">
        <v>-2.24570733949139</v>
      </c>
      <c r="AI1965">
        <v>0.17351581260912399</v>
      </c>
      <c r="AJ1965">
        <v>0.78121606160956403</v>
      </c>
      <c r="AK1965">
        <v>-22.735581456552101</v>
      </c>
    </row>
    <row r="1966" spans="1:37" x14ac:dyDescent="0.2">
      <c r="A1966" t="s">
        <v>6368</v>
      </c>
      <c r="B1966">
        <v>100224144</v>
      </c>
      <c r="C1966">
        <v>100224285</v>
      </c>
      <c r="D1966">
        <v>142</v>
      </c>
      <c r="E1966" t="s">
        <v>6951</v>
      </c>
      <c r="F1966">
        <v>7</v>
      </c>
      <c r="G1966" t="s">
        <v>6952</v>
      </c>
      <c r="H1966" t="s">
        <v>32499</v>
      </c>
      <c r="I1966">
        <v>13</v>
      </c>
      <c r="J1966">
        <v>100293224</v>
      </c>
      <c r="K1966">
        <v>100425731</v>
      </c>
      <c r="L1966">
        <v>132508</v>
      </c>
      <c r="M1966">
        <v>1</v>
      </c>
      <c r="N1966">
        <v>5095</v>
      </c>
      <c r="O1966" t="s">
        <v>6948</v>
      </c>
      <c r="P1966">
        <v>-68939</v>
      </c>
      <c r="Q1966" t="s">
        <v>6949</v>
      </c>
      <c r="R1966" t="s">
        <v>6950</v>
      </c>
      <c r="S1966" t="s">
        <v>32500</v>
      </c>
      <c r="T1966">
        <v>0.644035865418358</v>
      </c>
      <c r="U1966">
        <v>0.84904924635754497</v>
      </c>
      <c r="V1966">
        <v>-0.59244196504906599</v>
      </c>
      <c r="W1966">
        <v>0.20525741147413201</v>
      </c>
      <c r="X1966">
        <v>0.704072456322962</v>
      </c>
      <c r="Y1966">
        <v>-23.323991870838199</v>
      </c>
      <c r="Z1966">
        <v>0.57853978204985401</v>
      </c>
      <c r="AA1966">
        <v>0.84521697243271998</v>
      </c>
      <c r="AB1966">
        <v>1.59824664084034</v>
      </c>
      <c r="AC1966">
        <v>0.615069744472027</v>
      </c>
      <c r="AD1966">
        <v>0.87989882095915395</v>
      </c>
      <c r="AE1966">
        <v>-2.9454142095995199</v>
      </c>
      <c r="AF1966">
        <v>0.74414648978297804</v>
      </c>
      <c r="AG1966">
        <v>0.86906519844104402</v>
      </c>
      <c r="AH1966">
        <v>-2.24570733949139</v>
      </c>
      <c r="AI1966">
        <v>0.17351581260912399</v>
      </c>
      <c r="AJ1966">
        <v>0.78121606160956403</v>
      </c>
      <c r="AK1966">
        <v>-22.735581456552101</v>
      </c>
    </row>
    <row r="1967" spans="1:37" x14ac:dyDescent="0.2">
      <c r="A1967" t="s">
        <v>6368</v>
      </c>
      <c r="B1967">
        <v>100521723</v>
      </c>
      <c r="C1967">
        <v>100522022</v>
      </c>
      <c r="D1967">
        <v>300</v>
      </c>
      <c r="E1967" t="s">
        <v>6953</v>
      </c>
      <c r="F1967">
        <v>7</v>
      </c>
      <c r="G1967" t="s">
        <v>6954</v>
      </c>
      <c r="H1967" t="s">
        <v>32501</v>
      </c>
      <c r="I1967">
        <v>13</v>
      </c>
      <c r="J1967">
        <v>100515427</v>
      </c>
      <c r="K1967">
        <v>100530432</v>
      </c>
      <c r="L1967">
        <v>15006</v>
      </c>
      <c r="M1967">
        <v>1</v>
      </c>
      <c r="N1967">
        <v>5095</v>
      </c>
      <c r="O1967" t="s">
        <v>6955</v>
      </c>
      <c r="P1967">
        <v>6296</v>
      </c>
      <c r="Q1967" t="s">
        <v>6949</v>
      </c>
      <c r="R1967" t="s">
        <v>6950</v>
      </c>
      <c r="S1967" t="s">
        <v>32500</v>
      </c>
      <c r="T1967">
        <v>0.93705355972989501</v>
      </c>
      <c r="U1967">
        <v>1</v>
      </c>
      <c r="V1967">
        <v>0.55561466382150604</v>
      </c>
      <c r="W1967">
        <v>0.64733426976292896</v>
      </c>
      <c r="X1967">
        <v>0.94119559056004798</v>
      </c>
      <c r="Y1967">
        <v>-0.15837334253877</v>
      </c>
      <c r="Z1967">
        <v>0.369830370625439</v>
      </c>
      <c r="AA1967">
        <v>0.83888795617052803</v>
      </c>
      <c r="AB1967">
        <v>-0.240481173030306</v>
      </c>
      <c r="AC1967">
        <v>0.48457831719949002</v>
      </c>
      <c r="AD1967">
        <v>0.86695330318320196</v>
      </c>
      <c r="AE1967">
        <v>-0.49408346602550002</v>
      </c>
      <c r="AF1967">
        <v>0.358781619402056</v>
      </c>
      <c r="AG1967">
        <v>0.75726381122994502</v>
      </c>
      <c r="AH1967">
        <v>1.2560088879620199</v>
      </c>
      <c r="AI1967">
        <v>0.86906862241806404</v>
      </c>
      <c r="AJ1967">
        <v>0.98257271150580305</v>
      </c>
      <c r="AK1967">
        <v>0.191482814993607</v>
      </c>
    </row>
    <row r="1968" spans="1:37" x14ac:dyDescent="0.2">
      <c r="A1968" t="s">
        <v>6368</v>
      </c>
      <c r="B1968">
        <v>100628765</v>
      </c>
      <c r="C1968">
        <v>100628928</v>
      </c>
      <c r="D1968">
        <v>164</v>
      </c>
      <c r="E1968" t="s">
        <v>6956</v>
      </c>
      <c r="F1968">
        <v>3</v>
      </c>
      <c r="G1968" t="s">
        <v>6957</v>
      </c>
      <c r="H1968" t="s">
        <v>32502</v>
      </c>
      <c r="I1968">
        <v>13</v>
      </c>
      <c r="J1968">
        <v>100625535</v>
      </c>
      <c r="K1968">
        <v>100636608</v>
      </c>
      <c r="L1968">
        <v>11074</v>
      </c>
      <c r="M1968">
        <v>2</v>
      </c>
      <c r="N1968">
        <v>84899</v>
      </c>
      <c r="O1968" t="s">
        <v>6958</v>
      </c>
      <c r="P1968">
        <v>7680</v>
      </c>
      <c r="Q1968" t="s">
        <v>6959</v>
      </c>
      <c r="R1968" t="s">
        <v>6960</v>
      </c>
      <c r="S1968" t="s">
        <v>32503</v>
      </c>
      <c r="T1968">
        <v>1</v>
      </c>
      <c r="U1968">
        <v>1</v>
      </c>
      <c r="V1968">
        <v>-0.114896883498577</v>
      </c>
      <c r="W1968">
        <v>0.94541066367716797</v>
      </c>
      <c r="X1968">
        <v>0.95159051474143896</v>
      </c>
      <c r="Y1968">
        <v>9.0348189581993602E-2</v>
      </c>
      <c r="Z1968">
        <v>0.65379035313853895</v>
      </c>
      <c r="AA1968">
        <v>0.84521697243271998</v>
      </c>
      <c r="AB1968">
        <v>-1.0783707207020901</v>
      </c>
      <c r="AC1968">
        <v>0.71753805159658501</v>
      </c>
      <c r="AD1968">
        <v>0.87989882095915395</v>
      </c>
      <c r="AE1968">
        <v>-0.90965152364663204</v>
      </c>
      <c r="AF1968">
        <v>0.64997455747578503</v>
      </c>
      <c r="AG1968">
        <v>0.80674443595273604</v>
      </c>
      <c r="AH1968">
        <v>0.81471353640189004</v>
      </c>
      <c r="AI1968">
        <v>0.59609816080359102</v>
      </c>
      <c r="AJ1968">
        <v>0.78121606160956403</v>
      </c>
      <c r="AK1968">
        <v>0.95910340409561001</v>
      </c>
    </row>
    <row r="1969" spans="1:37" x14ac:dyDescent="0.2">
      <c r="A1969" t="s">
        <v>6368</v>
      </c>
      <c r="B1969">
        <v>100628928</v>
      </c>
      <c r="C1969">
        <v>100629091</v>
      </c>
      <c r="D1969">
        <v>164</v>
      </c>
      <c r="E1969" t="s">
        <v>6961</v>
      </c>
      <c r="F1969">
        <v>4</v>
      </c>
      <c r="G1969" t="s">
        <v>6962</v>
      </c>
      <c r="H1969" t="s">
        <v>32502</v>
      </c>
      <c r="I1969">
        <v>13</v>
      </c>
      <c r="J1969">
        <v>100625535</v>
      </c>
      <c r="K1969">
        <v>100636608</v>
      </c>
      <c r="L1969">
        <v>11074</v>
      </c>
      <c r="M1969">
        <v>2</v>
      </c>
      <c r="N1969">
        <v>84899</v>
      </c>
      <c r="O1969" t="s">
        <v>6958</v>
      </c>
      <c r="P1969">
        <v>7517</v>
      </c>
      <c r="Q1969" t="s">
        <v>6959</v>
      </c>
      <c r="R1969" t="s">
        <v>6960</v>
      </c>
      <c r="S1969" t="s">
        <v>32503</v>
      </c>
      <c r="T1969">
        <v>1</v>
      </c>
      <c r="U1969">
        <v>1</v>
      </c>
      <c r="V1969">
        <v>-0.114896883498577</v>
      </c>
      <c r="W1969">
        <v>0.94541066367716797</v>
      </c>
      <c r="X1969">
        <v>0.95159051474143896</v>
      </c>
      <c r="Y1969">
        <v>9.0348189581993602E-2</v>
      </c>
      <c r="Z1969">
        <v>0.65379035313853895</v>
      </c>
      <c r="AA1969">
        <v>0.84521697243271998</v>
      </c>
      <c r="AB1969">
        <v>-1.0783707207020901</v>
      </c>
      <c r="AC1969">
        <v>0.71753805159658501</v>
      </c>
      <c r="AD1969">
        <v>0.87989882095915395</v>
      </c>
      <c r="AE1969">
        <v>-0.90965152364663204</v>
      </c>
      <c r="AF1969">
        <v>0.64997455747578503</v>
      </c>
      <c r="AG1969">
        <v>0.80674443595273604</v>
      </c>
      <c r="AH1969">
        <v>0.81471353640189004</v>
      </c>
      <c r="AI1969">
        <v>0.59609816080359102</v>
      </c>
      <c r="AJ1969">
        <v>0.78121606160956403</v>
      </c>
      <c r="AK1969">
        <v>0.95910340409561001</v>
      </c>
    </row>
    <row r="1970" spans="1:37" x14ac:dyDescent="0.2">
      <c r="A1970" t="s">
        <v>6368</v>
      </c>
      <c r="B1970">
        <v>102351004</v>
      </c>
      <c r="C1970">
        <v>102351155</v>
      </c>
      <c r="D1970">
        <v>152</v>
      </c>
      <c r="E1970" t="s">
        <v>6963</v>
      </c>
      <c r="F1970">
        <v>1</v>
      </c>
      <c r="G1970" t="s">
        <v>6964</v>
      </c>
      <c r="H1970" t="s">
        <v>32504</v>
      </c>
      <c r="I1970">
        <v>13</v>
      </c>
      <c r="J1970">
        <v>102292687</v>
      </c>
      <c r="K1970">
        <v>102367399</v>
      </c>
      <c r="L1970">
        <v>74713</v>
      </c>
      <c r="M1970">
        <v>2</v>
      </c>
      <c r="N1970">
        <v>283480</v>
      </c>
      <c r="O1970" t="s">
        <v>6965</v>
      </c>
      <c r="P1970">
        <v>16244</v>
      </c>
      <c r="Q1970" t="s">
        <v>6966</v>
      </c>
      <c r="R1970" t="s">
        <v>6967</v>
      </c>
      <c r="S1970" t="s">
        <v>32505</v>
      </c>
      <c r="T1970">
        <v>0.32911398597860803</v>
      </c>
      <c r="U1970">
        <v>0.603102917160658</v>
      </c>
      <c r="V1970">
        <v>23.4880178018009</v>
      </c>
      <c r="W1970">
        <v>0.38920677604595899</v>
      </c>
      <c r="X1970">
        <v>0.704072456322962</v>
      </c>
      <c r="Y1970">
        <v>-20.571555764849901</v>
      </c>
      <c r="Z1970">
        <v>0.306975110376564</v>
      </c>
      <c r="AA1970">
        <v>0.72610664078822296</v>
      </c>
      <c r="AB1970">
        <v>22.7290843439498</v>
      </c>
      <c r="AC1970">
        <v>0.75388744886274095</v>
      </c>
      <c r="AD1970">
        <v>0.87989882095915395</v>
      </c>
      <c r="AE1970">
        <v>1.9904627287565899</v>
      </c>
      <c r="AF1970">
        <v>0.61410715005536498</v>
      </c>
      <c r="AG1970">
        <v>0.80674443595273604</v>
      </c>
      <c r="AH1970">
        <v>3.7148274914913002</v>
      </c>
      <c r="AI1970">
        <v>0.35038410267202102</v>
      </c>
      <c r="AJ1970">
        <v>0.78121606160956403</v>
      </c>
      <c r="AK1970">
        <v>-22.6221691559955</v>
      </c>
    </row>
    <row r="1971" spans="1:37" x14ac:dyDescent="0.2">
      <c r="A1971" t="s">
        <v>6368</v>
      </c>
      <c r="B1971">
        <v>102719615</v>
      </c>
      <c r="C1971">
        <v>102719899</v>
      </c>
      <c r="D1971">
        <v>285</v>
      </c>
      <c r="E1971" t="s">
        <v>6968</v>
      </c>
      <c r="F1971">
        <v>3</v>
      </c>
      <c r="G1971" t="s">
        <v>6969</v>
      </c>
      <c r="H1971" t="s">
        <v>31000</v>
      </c>
      <c r="I1971">
        <v>13</v>
      </c>
      <c r="J1971">
        <v>102685747</v>
      </c>
      <c r="K1971">
        <v>102695044</v>
      </c>
      <c r="L1971">
        <v>9298</v>
      </c>
      <c r="M1971">
        <v>2</v>
      </c>
      <c r="N1971">
        <v>196541</v>
      </c>
      <c r="O1971" t="s">
        <v>6970</v>
      </c>
      <c r="P1971">
        <v>-24571</v>
      </c>
      <c r="Q1971" t="s">
        <v>6971</v>
      </c>
      <c r="R1971" t="s">
        <v>6972</v>
      </c>
      <c r="S1971" t="s">
        <v>32506</v>
      </c>
      <c r="T1971">
        <v>0.633102725339031</v>
      </c>
      <c r="U1971">
        <v>0.84904924635754497</v>
      </c>
      <c r="V1971">
        <v>-1.8528658030665801</v>
      </c>
      <c r="W1971">
        <v>1</v>
      </c>
      <c r="X1971">
        <v>1</v>
      </c>
      <c r="Y1971">
        <v>0.16229765686206099</v>
      </c>
      <c r="Z1971">
        <v>0.46939012908815902</v>
      </c>
      <c r="AA1971">
        <v>0.84435025072159198</v>
      </c>
      <c r="AB1971">
        <v>-1.3488137599543999</v>
      </c>
      <c r="AC1971">
        <v>0.41255183553153701</v>
      </c>
      <c r="AD1971">
        <v>0.82872126865393902</v>
      </c>
      <c r="AE1971">
        <v>-0.54513665418093105</v>
      </c>
      <c r="AF1971">
        <v>0.88958451770414304</v>
      </c>
      <c r="AG1971">
        <v>0.992224751412909</v>
      </c>
      <c r="AH1971">
        <v>-1.4746310779883101</v>
      </c>
      <c r="AI1971">
        <v>0.47608922693487898</v>
      </c>
      <c r="AJ1971">
        <v>0.78121606160956403</v>
      </c>
      <c r="AK1971">
        <v>0.75863440799422899</v>
      </c>
    </row>
    <row r="1972" spans="1:37" x14ac:dyDescent="0.2">
      <c r="A1972" t="s">
        <v>6368</v>
      </c>
      <c r="B1972">
        <v>103513375</v>
      </c>
      <c r="C1972">
        <v>103513560</v>
      </c>
      <c r="D1972">
        <v>186</v>
      </c>
      <c r="E1972" t="s">
        <v>6973</v>
      </c>
      <c r="F1972">
        <v>1</v>
      </c>
      <c r="G1972" t="s">
        <v>6974</v>
      </c>
      <c r="H1972" t="s">
        <v>31000</v>
      </c>
      <c r="I1972">
        <v>13</v>
      </c>
      <c r="J1972">
        <v>103421250</v>
      </c>
      <c r="K1972">
        <v>103428298</v>
      </c>
      <c r="L1972">
        <v>7049</v>
      </c>
      <c r="M1972">
        <v>1</v>
      </c>
      <c r="N1972">
        <v>104326190</v>
      </c>
      <c r="O1972" t="s">
        <v>6975</v>
      </c>
      <c r="P1972">
        <v>92125</v>
      </c>
      <c r="Q1972" t="s">
        <v>40</v>
      </c>
      <c r="R1972" t="s">
        <v>6976</v>
      </c>
      <c r="S1972" t="s">
        <v>32507</v>
      </c>
      <c r="T1972">
        <v>0.32911398597860803</v>
      </c>
      <c r="U1972">
        <v>0.603102917160658</v>
      </c>
      <c r="V1972">
        <v>22.2998889769068</v>
      </c>
      <c r="W1972">
        <v>0.89107655920673101</v>
      </c>
      <c r="X1972">
        <v>0.95159051474143896</v>
      </c>
      <c r="Y1972">
        <v>0.70308642331782301</v>
      </c>
      <c r="Z1972">
        <v>0.203350924423461</v>
      </c>
      <c r="AA1972">
        <v>0.72610664078822296</v>
      </c>
      <c r="AB1972">
        <v>22.917507625477199</v>
      </c>
      <c r="AC1972">
        <v>0.88945902157151002</v>
      </c>
      <c r="AD1972">
        <v>0.94068432309766403</v>
      </c>
      <c r="AE1972">
        <v>0.269826042317866</v>
      </c>
      <c r="AF1972">
        <v>1</v>
      </c>
      <c r="AG1972">
        <v>1</v>
      </c>
      <c r="AH1972">
        <v>5.8083443575752004E-3</v>
      </c>
      <c r="AI1972">
        <v>0.91725052871964496</v>
      </c>
      <c r="AJ1972">
        <v>0.98621344597861504</v>
      </c>
      <c r="AK1972">
        <v>0.85190692961914904</v>
      </c>
    </row>
    <row r="1973" spans="1:37" x14ac:dyDescent="0.2">
      <c r="A1973" t="s">
        <v>6368</v>
      </c>
      <c r="B1973">
        <v>105382144</v>
      </c>
      <c r="C1973">
        <v>105382353</v>
      </c>
      <c r="D1973">
        <v>210</v>
      </c>
      <c r="E1973" t="s">
        <v>6977</v>
      </c>
      <c r="F1973">
        <v>2</v>
      </c>
      <c r="G1973" t="s">
        <v>6978</v>
      </c>
      <c r="H1973" t="s">
        <v>31000</v>
      </c>
      <c r="I1973">
        <v>13</v>
      </c>
      <c r="J1973">
        <v>105410816</v>
      </c>
      <c r="K1973">
        <v>105414224</v>
      </c>
      <c r="L1973">
        <v>3409</v>
      </c>
      <c r="M1973">
        <v>1</v>
      </c>
      <c r="N1973">
        <v>105370344</v>
      </c>
      <c r="O1973" t="s">
        <v>6979</v>
      </c>
      <c r="P1973">
        <v>-28463</v>
      </c>
      <c r="Q1973" t="s">
        <v>40</v>
      </c>
      <c r="R1973" t="s">
        <v>6980</v>
      </c>
      <c r="S1973" t="s">
        <v>32508</v>
      </c>
      <c r="T1973">
        <v>0.152084254673993</v>
      </c>
      <c r="U1973">
        <v>0.603102917160658</v>
      </c>
      <c r="V1973">
        <v>22.557084531206101</v>
      </c>
      <c r="W1973">
        <v>0.20525741147413201</v>
      </c>
      <c r="X1973">
        <v>0.704072456322962</v>
      </c>
      <c r="Y1973">
        <v>-22.355450705104101</v>
      </c>
      <c r="Z1973">
        <v>0.203350924423461</v>
      </c>
      <c r="AA1973">
        <v>0.72610664078822296</v>
      </c>
      <c r="AB1973">
        <v>21.909357015876498</v>
      </c>
      <c r="AC1973">
        <v>0.283630615332017</v>
      </c>
      <c r="AD1973">
        <v>0.68253123924728298</v>
      </c>
      <c r="AE1973">
        <v>-2.75554042704348</v>
      </c>
      <c r="AF1973">
        <v>0.205398459628826</v>
      </c>
      <c r="AG1973">
        <v>0.68151250837662902</v>
      </c>
      <c r="AH1973">
        <v>3.0311747390327999</v>
      </c>
      <c r="AI1973">
        <v>0.24456414000292601</v>
      </c>
      <c r="AJ1973">
        <v>0.78121606160956403</v>
      </c>
      <c r="AK1973">
        <v>-21.802441840134499</v>
      </c>
    </row>
    <row r="1974" spans="1:37" x14ac:dyDescent="0.2">
      <c r="A1974" t="s">
        <v>6368</v>
      </c>
      <c r="B1974">
        <v>106934423</v>
      </c>
      <c r="C1974">
        <v>106934597</v>
      </c>
      <c r="D1974">
        <v>175</v>
      </c>
      <c r="E1974" t="s">
        <v>6981</v>
      </c>
      <c r="F1974">
        <v>1</v>
      </c>
      <c r="G1974" t="s">
        <v>6982</v>
      </c>
      <c r="H1974" t="s">
        <v>31000</v>
      </c>
      <c r="I1974">
        <v>13</v>
      </c>
      <c r="J1974">
        <v>106753247</v>
      </c>
      <c r="K1974">
        <v>106757065</v>
      </c>
      <c r="L1974">
        <v>3819</v>
      </c>
      <c r="M1974">
        <v>1</v>
      </c>
      <c r="N1974">
        <v>107984627</v>
      </c>
      <c r="O1974" t="s">
        <v>6983</v>
      </c>
      <c r="P1974">
        <v>181176</v>
      </c>
      <c r="Q1974" t="s">
        <v>40</v>
      </c>
      <c r="R1974" t="s">
        <v>6984</v>
      </c>
      <c r="S1974" t="s">
        <v>32509</v>
      </c>
      <c r="T1974">
        <v>0.32911398597860803</v>
      </c>
      <c r="U1974">
        <v>0.603102917160658</v>
      </c>
      <c r="V1974">
        <v>21.488018169673801</v>
      </c>
      <c r="W1974">
        <v>0.73420570613580904</v>
      </c>
      <c r="X1974">
        <v>0.95159051474143896</v>
      </c>
      <c r="Y1974">
        <v>2.5777677601720099</v>
      </c>
      <c r="Z1974">
        <v>0.136920528570767</v>
      </c>
      <c r="AA1974">
        <v>0.72610664078822296</v>
      </c>
      <c r="AB1974">
        <v>23.4717797626801</v>
      </c>
      <c r="AC1974">
        <v>0.66465783424689096</v>
      </c>
      <c r="AD1974">
        <v>0.87989882095915395</v>
      </c>
      <c r="AE1974">
        <v>1.81554837437259</v>
      </c>
      <c r="AF1974">
        <v>0.74414648978297804</v>
      </c>
      <c r="AG1974">
        <v>0.86906519844104402</v>
      </c>
      <c r="AH1974">
        <v>-1.7468929243351301</v>
      </c>
      <c r="AI1974">
        <v>0.84178376985732795</v>
      </c>
      <c r="AJ1974">
        <v>0.95896800690842199</v>
      </c>
      <c r="AK1974">
        <v>2.5329707912544199</v>
      </c>
    </row>
    <row r="1975" spans="1:37" x14ac:dyDescent="0.2">
      <c r="A1975" t="s">
        <v>6368</v>
      </c>
      <c r="B1975">
        <v>106934597</v>
      </c>
      <c r="C1975">
        <v>106934771</v>
      </c>
      <c r="D1975">
        <v>175</v>
      </c>
      <c r="E1975" t="s">
        <v>6985</v>
      </c>
      <c r="F1975">
        <v>2</v>
      </c>
      <c r="G1975" t="s">
        <v>6986</v>
      </c>
      <c r="H1975" t="s">
        <v>31000</v>
      </c>
      <c r="I1975">
        <v>13</v>
      </c>
      <c r="J1975">
        <v>106753247</v>
      </c>
      <c r="K1975">
        <v>106757065</v>
      </c>
      <c r="L1975">
        <v>3819</v>
      </c>
      <c r="M1975">
        <v>1</v>
      </c>
      <c r="N1975">
        <v>107984627</v>
      </c>
      <c r="O1975" t="s">
        <v>6983</v>
      </c>
      <c r="P1975">
        <v>181350</v>
      </c>
      <c r="Q1975" t="s">
        <v>40</v>
      </c>
      <c r="R1975" t="s">
        <v>6984</v>
      </c>
      <c r="S1975" t="s">
        <v>32509</v>
      </c>
      <c r="T1975">
        <v>0.32911398597860803</v>
      </c>
      <c r="U1975">
        <v>0.603102917160658</v>
      </c>
      <c r="V1975">
        <v>21.488018169673801</v>
      </c>
      <c r="W1975">
        <v>0.73420570613580904</v>
      </c>
      <c r="X1975">
        <v>0.95159051474143896</v>
      </c>
      <c r="Y1975">
        <v>2.5777677601720099</v>
      </c>
      <c r="Z1975">
        <v>0.136920528570767</v>
      </c>
      <c r="AA1975">
        <v>0.72610664078822296</v>
      </c>
      <c r="AB1975">
        <v>23.4717797626801</v>
      </c>
      <c r="AC1975">
        <v>0.66465783424689096</v>
      </c>
      <c r="AD1975">
        <v>0.87989882095915395</v>
      </c>
      <c r="AE1975">
        <v>1.81554837437259</v>
      </c>
      <c r="AF1975">
        <v>0.74414648978297804</v>
      </c>
      <c r="AG1975">
        <v>0.86906519844104402</v>
      </c>
      <c r="AH1975">
        <v>-1.7468929243351301</v>
      </c>
      <c r="AI1975">
        <v>0.84178376985732795</v>
      </c>
      <c r="AJ1975">
        <v>0.95896800690842199</v>
      </c>
      <c r="AK1975">
        <v>2.5329707912544199</v>
      </c>
    </row>
    <row r="1976" spans="1:37" x14ac:dyDescent="0.2">
      <c r="A1976" t="s">
        <v>6368</v>
      </c>
      <c r="B1976">
        <v>107003554</v>
      </c>
      <c r="C1976">
        <v>107003696</v>
      </c>
      <c r="D1976">
        <v>143</v>
      </c>
      <c r="E1976" t="s">
        <v>6987</v>
      </c>
      <c r="F1976">
        <v>3</v>
      </c>
      <c r="G1976" t="s">
        <v>6988</v>
      </c>
      <c r="H1976" t="s">
        <v>31000</v>
      </c>
      <c r="I1976">
        <v>13</v>
      </c>
      <c r="J1976">
        <v>106753247</v>
      </c>
      <c r="K1976">
        <v>106757065</v>
      </c>
      <c r="L1976">
        <v>3819</v>
      </c>
      <c r="M1976">
        <v>1</v>
      </c>
      <c r="N1976">
        <v>107984627</v>
      </c>
      <c r="O1976" t="s">
        <v>6983</v>
      </c>
      <c r="P1976">
        <v>250307</v>
      </c>
      <c r="Q1976" t="s">
        <v>40</v>
      </c>
      <c r="R1976" t="s">
        <v>6984</v>
      </c>
      <c r="S1976" t="s">
        <v>32509</v>
      </c>
      <c r="T1976">
        <v>0.40759783875160999</v>
      </c>
      <c r="U1976">
        <v>0.67783928265172699</v>
      </c>
      <c r="V1976">
        <v>-0.35327339387423901</v>
      </c>
      <c r="W1976">
        <v>0.95080238574275999</v>
      </c>
      <c r="X1976">
        <v>0.95626307512033604</v>
      </c>
      <c r="Y1976">
        <v>-0.109091748206983</v>
      </c>
      <c r="Z1976">
        <v>0.90688405707128195</v>
      </c>
      <c r="AA1976">
        <v>0.99919698600769702</v>
      </c>
      <c r="AB1976">
        <v>0.23530674974930199</v>
      </c>
      <c r="AC1976">
        <v>0.59157624954693899</v>
      </c>
      <c r="AD1976">
        <v>0.87989882095915395</v>
      </c>
      <c r="AE1976">
        <v>-0.49290715597801699</v>
      </c>
      <c r="AF1976">
        <v>0.170407955878422</v>
      </c>
      <c r="AG1976">
        <v>0.68151250837662902</v>
      </c>
      <c r="AH1976">
        <v>-0.71090996641696302</v>
      </c>
      <c r="AI1976">
        <v>0.70814522117474898</v>
      </c>
      <c r="AJ1976">
        <v>0.87527805707267903</v>
      </c>
      <c r="AK1976">
        <v>0.26591720009914099</v>
      </c>
    </row>
    <row r="1977" spans="1:37" x14ac:dyDescent="0.2">
      <c r="A1977" t="s">
        <v>6368</v>
      </c>
      <c r="B1977">
        <v>108515562</v>
      </c>
      <c r="C1977">
        <v>108515723</v>
      </c>
      <c r="D1977">
        <v>162</v>
      </c>
      <c r="E1977" t="s">
        <v>6989</v>
      </c>
      <c r="F1977">
        <v>1</v>
      </c>
      <c r="G1977" t="s">
        <v>6990</v>
      </c>
      <c r="H1977" t="s">
        <v>31000</v>
      </c>
      <c r="I1977">
        <v>13</v>
      </c>
      <c r="J1977">
        <v>108596152</v>
      </c>
      <c r="K1977">
        <v>109207997</v>
      </c>
      <c r="L1977">
        <v>611846</v>
      </c>
      <c r="M1977">
        <v>1</v>
      </c>
      <c r="N1977">
        <v>23026</v>
      </c>
      <c r="O1977" t="s">
        <v>6991</v>
      </c>
      <c r="P1977">
        <v>-80429</v>
      </c>
      <c r="Q1977" t="s">
        <v>6992</v>
      </c>
      <c r="R1977" t="s">
        <v>6993</v>
      </c>
      <c r="S1977" t="s">
        <v>32510</v>
      </c>
      <c r="T1977">
        <v>0.67689571591113096</v>
      </c>
      <c r="U1977">
        <v>0.88355901526410296</v>
      </c>
      <c r="V1977">
        <v>0.25101581394685102</v>
      </c>
      <c r="W1977">
        <v>0.46951689982240302</v>
      </c>
      <c r="X1977">
        <v>0.76799550042378695</v>
      </c>
      <c r="Y1977">
        <v>-0.89391558181102904</v>
      </c>
      <c r="Z1977">
        <v>0.99301766477188202</v>
      </c>
      <c r="AA1977">
        <v>1</v>
      </c>
      <c r="AB1977">
        <v>3.1981400883151302E-2</v>
      </c>
      <c r="AC1977">
        <v>0.53774798059869</v>
      </c>
      <c r="AD1977">
        <v>0.87989882095915395</v>
      </c>
      <c r="AE1977">
        <v>-0.66470845225750996</v>
      </c>
      <c r="AF1977">
        <v>0.495368538511687</v>
      </c>
      <c r="AG1977">
        <v>0.80674443595273604</v>
      </c>
      <c r="AH1977">
        <v>0.36063512604103098</v>
      </c>
      <c r="AI1977">
        <v>0.51899283408366803</v>
      </c>
      <c r="AJ1977">
        <v>0.78121606160956403</v>
      </c>
      <c r="AK1977">
        <v>-0.70111876770345805</v>
      </c>
    </row>
    <row r="1978" spans="1:37" x14ac:dyDescent="0.2">
      <c r="A1978" t="s">
        <v>6368</v>
      </c>
      <c r="B1978">
        <v>108515723</v>
      </c>
      <c r="C1978">
        <v>108515884</v>
      </c>
      <c r="D1978">
        <v>162</v>
      </c>
      <c r="E1978" t="s">
        <v>6994</v>
      </c>
      <c r="F1978">
        <v>4</v>
      </c>
      <c r="G1978" t="s">
        <v>6995</v>
      </c>
      <c r="H1978" t="s">
        <v>31000</v>
      </c>
      <c r="I1978">
        <v>13</v>
      </c>
      <c r="J1978">
        <v>108596152</v>
      </c>
      <c r="K1978">
        <v>109207997</v>
      </c>
      <c r="L1978">
        <v>611846</v>
      </c>
      <c r="M1978">
        <v>1</v>
      </c>
      <c r="N1978">
        <v>23026</v>
      </c>
      <c r="O1978" t="s">
        <v>6991</v>
      </c>
      <c r="P1978">
        <v>-80268</v>
      </c>
      <c r="Q1978" t="s">
        <v>6992</v>
      </c>
      <c r="R1978" t="s">
        <v>6993</v>
      </c>
      <c r="S1978" t="s">
        <v>32510</v>
      </c>
      <c r="T1978">
        <v>0.71942553558893896</v>
      </c>
      <c r="U1978">
        <v>0.92920474001614495</v>
      </c>
      <c r="V1978">
        <v>0.159665082764057</v>
      </c>
      <c r="W1978">
        <v>0.45193324424015402</v>
      </c>
      <c r="X1978">
        <v>0.75726018452522603</v>
      </c>
      <c r="Y1978">
        <v>-0.95887005589760499</v>
      </c>
      <c r="Z1978">
        <v>0.97905513300987601</v>
      </c>
      <c r="AA1978">
        <v>1</v>
      </c>
      <c r="AB1978">
        <v>-5.9369330299642101E-2</v>
      </c>
      <c r="AC1978">
        <v>0.51570020768206803</v>
      </c>
      <c r="AD1978">
        <v>0.87989882095915395</v>
      </c>
      <c r="AE1978">
        <v>-0.72966292634408603</v>
      </c>
      <c r="AF1978">
        <v>0.51803513508207299</v>
      </c>
      <c r="AG1978">
        <v>0.80674443595273604</v>
      </c>
      <c r="AH1978">
        <v>0.30818176768334499</v>
      </c>
      <c r="AI1978">
        <v>0.50760780996796595</v>
      </c>
      <c r="AJ1978">
        <v>0.78121606160956403</v>
      </c>
      <c r="AK1978">
        <v>-0.74211587843080995</v>
      </c>
    </row>
    <row r="1979" spans="1:37" x14ac:dyDescent="0.2">
      <c r="A1979" t="s">
        <v>6368</v>
      </c>
      <c r="B1979">
        <v>108515884</v>
      </c>
      <c r="C1979">
        <v>108516045</v>
      </c>
      <c r="D1979">
        <v>162</v>
      </c>
      <c r="E1979" t="s">
        <v>6996</v>
      </c>
      <c r="F1979">
        <v>1</v>
      </c>
      <c r="G1979" t="s">
        <v>6997</v>
      </c>
      <c r="H1979" t="s">
        <v>31000</v>
      </c>
      <c r="I1979">
        <v>13</v>
      </c>
      <c r="J1979">
        <v>108596152</v>
      </c>
      <c r="K1979">
        <v>109207997</v>
      </c>
      <c r="L1979">
        <v>611846</v>
      </c>
      <c r="M1979">
        <v>1</v>
      </c>
      <c r="N1979">
        <v>23026</v>
      </c>
      <c r="O1979" t="s">
        <v>6991</v>
      </c>
      <c r="P1979">
        <v>-80107</v>
      </c>
      <c r="Q1979" t="s">
        <v>6992</v>
      </c>
      <c r="R1979" t="s">
        <v>6993</v>
      </c>
      <c r="S1979" t="s">
        <v>32510</v>
      </c>
      <c r="T1979">
        <v>0.71942553558893896</v>
      </c>
      <c r="U1979">
        <v>0.92920474001614495</v>
      </c>
      <c r="V1979">
        <v>0.159665082764057</v>
      </c>
      <c r="W1979">
        <v>0.45193324424015402</v>
      </c>
      <c r="X1979">
        <v>0.75726018452522603</v>
      </c>
      <c r="Y1979">
        <v>-0.95887005589760499</v>
      </c>
      <c r="Z1979">
        <v>0.97905513300987601</v>
      </c>
      <c r="AA1979">
        <v>1</v>
      </c>
      <c r="AB1979">
        <v>-5.9369330299642101E-2</v>
      </c>
      <c r="AC1979">
        <v>0.51570020768206803</v>
      </c>
      <c r="AD1979">
        <v>0.87989882095915395</v>
      </c>
      <c r="AE1979">
        <v>-0.72966292634408603</v>
      </c>
      <c r="AF1979">
        <v>0.51803513508207299</v>
      </c>
      <c r="AG1979">
        <v>0.80674443595273604</v>
      </c>
      <c r="AH1979">
        <v>0.30818176768334499</v>
      </c>
      <c r="AI1979">
        <v>0.50760780996796595</v>
      </c>
      <c r="AJ1979">
        <v>0.78121606160956403</v>
      </c>
      <c r="AK1979">
        <v>-0.74211587843080995</v>
      </c>
    </row>
    <row r="1980" spans="1:37" x14ac:dyDescent="0.2">
      <c r="A1980" t="s">
        <v>6368</v>
      </c>
      <c r="B1980">
        <v>109108549</v>
      </c>
      <c r="C1980">
        <v>109108700</v>
      </c>
      <c r="D1980">
        <v>152</v>
      </c>
      <c r="E1980" t="s">
        <v>6998</v>
      </c>
      <c r="F1980">
        <v>1</v>
      </c>
      <c r="G1980" t="s">
        <v>6999</v>
      </c>
      <c r="H1980" t="s">
        <v>32511</v>
      </c>
      <c r="I1980">
        <v>13</v>
      </c>
      <c r="J1980">
        <v>109101261</v>
      </c>
      <c r="K1980">
        <v>109101919</v>
      </c>
      <c r="L1980">
        <v>659</v>
      </c>
      <c r="M1980">
        <v>2</v>
      </c>
      <c r="N1980">
        <v>100874067</v>
      </c>
      <c r="O1980" t="s">
        <v>7000</v>
      </c>
      <c r="P1980">
        <v>-6630</v>
      </c>
      <c r="Q1980" t="s">
        <v>40</v>
      </c>
      <c r="R1980" t="s">
        <v>7001</v>
      </c>
      <c r="S1980" t="s">
        <v>32512</v>
      </c>
      <c r="T1980">
        <v>0.652660159910323</v>
      </c>
      <c r="U1980">
        <v>0.85653670557639905</v>
      </c>
      <c r="V1980">
        <v>-1.2724802225668099</v>
      </c>
      <c r="W1980">
        <v>0.94385953798214495</v>
      </c>
      <c r="X1980">
        <v>0.95159051474143896</v>
      </c>
      <c r="Y1980">
        <v>-0.238758430087637</v>
      </c>
      <c r="Z1980">
        <v>0.54919571186902205</v>
      </c>
      <c r="AA1980">
        <v>0.84521697243271998</v>
      </c>
      <c r="AB1980">
        <v>-0.79845036534477798</v>
      </c>
      <c r="AC1980">
        <v>0.70751117968420396</v>
      </c>
      <c r="AD1980">
        <v>0.87989882095915395</v>
      </c>
      <c r="AE1980">
        <v>-0.63848425785392504</v>
      </c>
      <c r="AF1980">
        <v>0.84869063514580501</v>
      </c>
      <c r="AG1980">
        <v>0.95282888771325203</v>
      </c>
      <c r="AH1980">
        <v>-1.0857890231178</v>
      </c>
      <c r="AI1980">
        <v>0.83120300795745705</v>
      </c>
      <c r="AJ1980">
        <v>0.95896800690842199</v>
      </c>
      <c r="AK1980">
        <v>0.18506668946119101</v>
      </c>
    </row>
    <row r="1981" spans="1:37" x14ac:dyDescent="0.2">
      <c r="A1981" t="s">
        <v>6368</v>
      </c>
      <c r="B1981">
        <v>109318222</v>
      </c>
      <c r="C1981">
        <v>109318495</v>
      </c>
      <c r="D1981">
        <v>274</v>
      </c>
      <c r="E1981" t="s">
        <v>7002</v>
      </c>
      <c r="F1981">
        <v>9</v>
      </c>
      <c r="G1981" t="s">
        <v>7003</v>
      </c>
      <c r="H1981" t="s">
        <v>31000</v>
      </c>
      <c r="I1981">
        <v>13</v>
      </c>
      <c r="J1981">
        <v>109282193</v>
      </c>
      <c r="K1981">
        <v>109297690</v>
      </c>
      <c r="L1981">
        <v>15498</v>
      </c>
      <c r="M1981">
        <v>1</v>
      </c>
      <c r="N1981">
        <v>105370357</v>
      </c>
      <c r="O1981" t="s">
        <v>7004</v>
      </c>
      <c r="P1981">
        <v>36029</v>
      </c>
      <c r="Q1981" t="s">
        <v>40</v>
      </c>
      <c r="R1981" t="s">
        <v>7005</v>
      </c>
      <c r="S1981" t="s">
        <v>32513</v>
      </c>
      <c r="T1981">
        <v>0.35387198439864398</v>
      </c>
      <c r="U1981">
        <v>0.603102917160658</v>
      </c>
      <c r="V1981">
        <v>-23.1400594672529</v>
      </c>
      <c r="W1981">
        <v>0.38920677604595899</v>
      </c>
      <c r="X1981">
        <v>0.704072456322962</v>
      </c>
      <c r="Y1981">
        <v>-23.008814948838602</v>
      </c>
      <c r="Z1981">
        <v>0.184235113180511</v>
      </c>
      <c r="AA1981">
        <v>0.72610664078822296</v>
      </c>
      <c r="AB1981">
        <v>-23.1400594672529</v>
      </c>
      <c r="AC1981">
        <v>0.21073619169722799</v>
      </c>
      <c r="AD1981">
        <v>0.68253123924728298</v>
      </c>
      <c r="AE1981">
        <v>-23.008814948838602</v>
      </c>
      <c r="AF1981">
        <v>0.501741946288212</v>
      </c>
      <c r="AG1981">
        <v>0.80674443595273604</v>
      </c>
      <c r="AH1981">
        <v>-22.210448936351501</v>
      </c>
      <c r="AI1981">
        <v>0.52399907623471598</v>
      </c>
      <c r="AJ1981">
        <v>0.78121606160956403</v>
      </c>
      <c r="AK1981">
        <v>-22.140059623323999</v>
      </c>
    </row>
    <row r="1982" spans="1:37" x14ac:dyDescent="0.2">
      <c r="A1982" t="s">
        <v>6368</v>
      </c>
      <c r="B1982">
        <v>109732491</v>
      </c>
      <c r="C1982">
        <v>109732697</v>
      </c>
      <c r="D1982">
        <v>207</v>
      </c>
      <c r="E1982" t="s">
        <v>7006</v>
      </c>
      <c r="F1982">
        <v>6</v>
      </c>
      <c r="G1982" t="s">
        <v>7007</v>
      </c>
      <c r="H1982" t="s">
        <v>30987</v>
      </c>
      <c r="I1982">
        <v>13</v>
      </c>
      <c r="J1982">
        <v>109478739</v>
      </c>
      <c r="K1982">
        <v>109731700</v>
      </c>
      <c r="L1982">
        <v>252962</v>
      </c>
      <c r="M1982">
        <v>2</v>
      </c>
      <c r="N1982">
        <v>107984602</v>
      </c>
      <c r="O1982" t="s">
        <v>7008</v>
      </c>
      <c r="P1982">
        <v>-791</v>
      </c>
      <c r="Q1982" t="s">
        <v>40</v>
      </c>
      <c r="R1982" t="s">
        <v>7009</v>
      </c>
      <c r="S1982" t="s">
        <v>32514</v>
      </c>
      <c r="T1982">
        <v>0.32911398597860803</v>
      </c>
      <c r="U1982">
        <v>0.603102917160658</v>
      </c>
      <c r="V1982">
        <v>23.746696442047899</v>
      </c>
      <c r="W1982">
        <v>0.89107655920673101</v>
      </c>
      <c r="X1982">
        <v>0.95159051474143896</v>
      </c>
      <c r="Y1982">
        <v>3.4317675626235502</v>
      </c>
      <c r="Z1982">
        <v>0.306975110376564</v>
      </c>
      <c r="AA1982">
        <v>0.72610664078822296</v>
      </c>
      <c r="AB1982">
        <v>22.936610529004501</v>
      </c>
      <c r="AC1982">
        <v>0.75388744886274095</v>
      </c>
      <c r="AD1982">
        <v>0.87989882095915395</v>
      </c>
      <c r="AE1982">
        <v>2.4317676599946698</v>
      </c>
      <c r="AF1982">
        <v>0.61410715005536498</v>
      </c>
      <c r="AG1982">
        <v>0.80674443595273604</v>
      </c>
      <c r="AH1982">
        <v>4.1561323485013402</v>
      </c>
      <c r="AI1982">
        <v>0.56157887380500204</v>
      </c>
      <c r="AJ1982">
        <v>0.78121606160956403</v>
      </c>
      <c r="AK1982">
        <v>4.30052216134309</v>
      </c>
    </row>
    <row r="1983" spans="1:37" x14ac:dyDescent="0.2">
      <c r="A1983" t="s">
        <v>6368</v>
      </c>
      <c r="B1983">
        <v>109732697</v>
      </c>
      <c r="C1983">
        <v>109732903</v>
      </c>
      <c r="D1983">
        <v>207</v>
      </c>
      <c r="E1983" t="s">
        <v>7010</v>
      </c>
      <c r="F1983">
        <v>21</v>
      </c>
      <c r="G1983" t="s">
        <v>7011</v>
      </c>
      <c r="H1983" t="s">
        <v>30987</v>
      </c>
      <c r="I1983">
        <v>13</v>
      </c>
      <c r="J1983">
        <v>109478739</v>
      </c>
      <c r="K1983">
        <v>109731700</v>
      </c>
      <c r="L1983">
        <v>252962</v>
      </c>
      <c r="M1983">
        <v>2</v>
      </c>
      <c r="N1983">
        <v>107984602</v>
      </c>
      <c r="O1983" t="s">
        <v>7008</v>
      </c>
      <c r="P1983">
        <v>-997</v>
      </c>
      <c r="Q1983" t="s">
        <v>40</v>
      </c>
      <c r="R1983" t="s">
        <v>7009</v>
      </c>
      <c r="S1983" t="s">
        <v>32514</v>
      </c>
      <c r="T1983">
        <v>0.32911398597860803</v>
      </c>
      <c r="U1983">
        <v>0.603102917160658</v>
      </c>
      <c r="V1983">
        <v>23.746696442047899</v>
      </c>
      <c r="W1983">
        <v>0.89107655920673101</v>
      </c>
      <c r="X1983">
        <v>0.95159051474143896</v>
      </c>
      <c r="Y1983">
        <v>3.4317675626235502</v>
      </c>
      <c r="Z1983">
        <v>0.306975110376564</v>
      </c>
      <c r="AA1983">
        <v>0.72610664078822296</v>
      </c>
      <c r="AB1983">
        <v>22.936610529004501</v>
      </c>
      <c r="AC1983">
        <v>0.75388744886274095</v>
      </c>
      <c r="AD1983">
        <v>0.87989882095915395</v>
      </c>
      <c r="AE1983">
        <v>2.4317676599946698</v>
      </c>
      <c r="AF1983">
        <v>0.61410715005536498</v>
      </c>
      <c r="AG1983">
        <v>0.80674443595273604</v>
      </c>
      <c r="AH1983">
        <v>4.1561323485013402</v>
      </c>
      <c r="AI1983">
        <v>0.56157887380500204</v>
      </c>
      <c r="AJ1983">
        <v>0.78121606160956403</v>
      </c>
      <c r="AK1983">
        <v>4.30052216134309</v>
      </c>
    </row>
    <row r="1984" spans="1:37" x14ac:dyDescent="0.2">
      <c r="A1984" t="s">
        <v>6368</v>
      </c>
      <c r="B1984">
        <v>110821365</v>
      </c>
      <c r="C1984">
        <v>110821542</v>
      </c>
      <c r="D1984">
        <v>178</v>
      </c>
      <c r="E1984" t="s">
        <v>7012</v>
      </c>
      <c r="F1984">
        <v>9</v>
      </c>
      <c r="G1984" t="s">
        <v>7013</v>
      </c>
      <c r="H1984" t="s">
        <v>31000</v>
      </c>
      <c r="I1984">
        <v>13</v>
      </c>
      <c r="J1984">
        <v>110809676</v>
      </c>
      <c r="K1984">
        <v>110813084</v>
      </c>
      <c r="L1984">
        <v>3409</v>
      </c>
      <c r="M1984">
        <v>2</v>
      </c>
      <c r="N1984">
        <v>283486</v>
      </c>
      <c r="O1984" t="s">
        <v>7014</v>
      </c>
      <c r="P1984">
        <v>-8281</v>
      </c>
      <c r="Q1984" t="s">
        <v>7015</v>
      </c>
      <c r="R1984" t="s">
        <v>7016</v>
      </c>
      <c r="S1984" t="s">
        <v>32515</v>
      </c>
      <c r="T1984">
        <v>0.60318812523568999</v>
      </c>
      <c r="U1984">
        <v>0.82125442047224695</v>
      </c>
      <c r="V1984">
        <v>-3.2879903089999898</v>
      </c>
      <c r="W1984">
        <v>0.69201225521665499</v>
      </c>
      <c r="X1984">
        <v>0.95159051474143896</v>
      </c>
      <c r="Y1984">
        <v>-0.92659346764985195</v>
      </c>
      <c r="Z1984">
        <v>0.82095374834302304</v>
      </c>
      <c r="AA1984">
        <v>0.95070810395168004</v>
      </c>
      <c r="AB1984">
        <v>-1.6499771361400399</v>
      </c>
      <c r="AC1984">
        <v>0.97504645870380702</v>
      </c>
      <c r="AD1984">
        <v>0.98031027550246497</v>
      </c>
      <c r="AE1984">
        <v>2.5042327554756798</v>
      </c>
      <c r="AF1984">
        <v>0.52353792694692403</v>
      </c>
      <c r="AG1984">
        <v>0.80674443595273604</v>
      </c>
      <c r="AH1984">
        <v>-2.9378153200714401</v>
      </c>
      <c r="AI1984">
        <v>0.566733449666177</v>
      </c>
      <c r="AJ1984">
        <v>0.78121606160956403</v>
      </c>
      <c r="AK1984">
        <v>-3.37093354064791</v>
      </c>
    </row>
    <row r="1985" spans="1:37" x14ac:dyDescent="0.2">
      <c r="A1985" t="s">
        <v>6368</v>
      </c>
      <c r="B1985">
        <v>110821542</v>
      </c>
      <c r="C1985">
        <v>110821719</v>
      </c>
      <c r="D1985">
        <v>178</v>
      </c>
      <c r="E1985" t="s">
        <v>7017</v>
      </c>
      <c r="F1985">
        <v>6</v>
      </c>
      <c r="G1985" t="s">
        <v>7018</v>
      </c>
      <c r="H1985" t="s">
        <v>31000</v>
      </c>
      <c r="I1985">
        <v>13</v>
      </c>
      <c r="J1985">
        <v>110809676</v>
      </c>
      <c r="K1985">
        <v>110813084</v>
      </c>
      <c r="L1985">
        <v>3409</v>
      </c>
      <c r="M1985">
        <v>2</v>
      </c>
      <c r="N1985">
        <v>283486</v>
      </c>
      <c r="O1985" t="s">
        <v>7014</v>
      </c>
      <c r="P1985">
        <v>-8458</v>
      </c>
      <c r="Q1985" t="s">
        <v>7015</v>
      </c>
      <c r="R1985" t="s">
        <v>7016</v>
      </c>
      <c r="S1985" t="s">
        <v>32515</v>
      </c>
      <c r="T1985">
        <v>0.17308923567461099</v>
      </c>
      <c r="U1985">
        <v>0.603102917160658</v>
      </c>
      <c r="V1985">
        <v>-24.563388876898401</v>
      </c>
      <c r="W1985">
        <v>0.89107655920673101</v>
      </c>
      <c r="X1985">
        <v>0.95159051474143896</v>
      </c>
      <c r="Y1985">
        <v>0.52917954395327105</v>
      </c>
      <c r="Z1985">
        <v>0.53052895265546796</v>
      </c>
      <c r="AA1985">
        <v>0.84521697243271998</v>
      </c>
      <c r="AB1985">
        <v>-1.90972906305076</v>
      </c>
      <c r="AC1985">
        <v>0.56718065613419599</v>
      </c>
      <c r="AD1985">
        <v>0.87989882095915395</v>
      </c>
      <c r="AE1985">
        <v>3.9600057670787998</v>
      </c>
      <c r="AF1985">
        <v>0.15203231574161999</v>
      </c>
      <c r="AG1985">
        <v>0.68151250837662902</v>
      </c>
      <c r="AH1985">
        <v>-24.2132138879698</v>
      </c>
      <c r="AI1985">
        <v>0.78546927494779295</v>
      </c>
      <c r="AJ1985">
        <v>0.92808185275216604</v>
      </c>
      <c r="AK1985">
        <v>-3.2756153050527601</v>
      </c>
    </row>
    <row r="1986" spans="1:37" x14ac:dyDescent="0.2">
      <c r="A1986" t="s">
        <v>6368</v>
      </c>
      <c r="B1986">
        <v>111186021</v>
      </c>
      <c r="C1986">
        <v>111186320</v>
      </c>
      <c r="D1986">
        <v>300</v>
      </c>
      <c r="E1986" t="s">
        <v>7019</v>
      </c>
      <c r="F1986">
        <v>7</v>
      </c>
      <c r="G1986" t="s">
        <v>7020</v>
      </c>
      <c r="H1986" t="s">
        <v>30987</v>
      </c>
      <c r="I1986">
        <v>13</v>
      </c>
      <c r="J1986">
        <v>111186854</v>
      </c>
      <c r="K1986">
        <v>111305737</v>
      </c>
      <c r="L1986">
        <v>118884</v>
      </c>
      <c r="M1986">
        <v>1</v>
      </c>
      <c r="N1986">
        <v>8874</v>
      </c>
      <c r="O1986" t="s">
        <v>7021</v>
      </c>
      <c r="P1986">
        <v>-534</v>
      </c>
      <c r="Q1986" t="s">
        <v>7022</v>
      </c>
      <c r="R1986" t="s">
        <v>7023</v>
      </c>
      <c r="S1986" t="s">
        <v>32516</v>
      </c>
      <c r="T1986">
        <v>0.506551998792793</v>
      </c>
      <c r="U1986">
        <v>0.78288571403930396</v>
      </c>
      <c r="V1986">
        <v>2.8360758370583699</v>
      </c>
      <c r="W1986">
        <v>0.19708796505849599</v>
      </c>
      <c r="X1986">
        <v>0.704072456322962</v>
      </c>
      <c r="Y1986">
        <v>3.5785934194003</v>
      </c>
      <c r="Z1986">
        <v>0.64127342146525201</v>
      </c>
      <c r="AA1986">
        <v>0.84521697243271998</v>
      </c>
      <c r="AB1986">
        <v>2.2846607774782899</v>
      </c>
      <c r="AC1986">
        <v>0.37267590206061701</v>
      </c>
      <c r="AD1986">
        <v>0.77892620971227999</v>
      </c>
      <c r="AE1986">
        <v>2.9472438773062302</v>
      </c>
      <c r="AF1986">
        <v>0.43559387281936701</v>
      </c>
      <c r="AG1986">
        <v>0.80674443595273604</v>
      </c>
      <c r="AH1986">
        <v>2.0660440965206099</v>
      </c>
      <c r="AI1986">
        <v>0.136366491411237</v>
      </c>
      <c r="AJ1986">
        <v>0.78121606160956403</v>
      </c>
      <c r="AK1986">
        <v>2.4937429403811899</v>
      </c>
    </row>
    <row r="1987" spans="1:37" x14ac:dyDescent="0.2">
      <c r="A1987" t="s">
        <v>6368</v>
      </c>
      <c r="B1987">
        <v>111287395</v>
      </c>
      <c r="C1987">
        <v>111287580</v>
      </c>
      <c r="D1987">
        <v>186</v>
      </c>
      <c r="E1987" t="s">
        <v>7024</v>
      </c>
      <c r="F1987">
        <v>6</v>
      </c>
      <c r="G1987" t="s">
        <v>7025</v>
      </c>
      <c r="H1987" t="s">
        <v>32517</v>
      </c>
      <c r="I1987">
        <v>13</v>
      </c>
      <c r="J1987">
        <v>111282828</v>
      </c>
      <c r="K1987">
        <v>111286236</v>
      </c>
      <c r="L1987">
        <v>3409</v>
      </c>
      <c r="M1987">
        <v>1</v>
      </c>
      <c r="N1987">
        <v>8874</v>
      </c>
      <c r="O1987" t="s">
        <v>7026</v>
      </c>
      <c r="P1987">
        <v>4567</v>
      </c>
      <c r="Q1987" t="s">
        <v>7022</v>
      </c>
      <c r="R1987" t="s">
        <v>7023</v>
      </c>
      <c r="S1987" t="s">
        <v>32516</v>
      </c>
      <c r="T1987">
        <v>0.35387198439864398</v>
      </c>
      <c r="U1987">
        <v>0.603102917160658</v>
      </c>
      <c r="V1987">
        <v>-22.818131411383298</v>
      </c>
      <c r="W1987">
        <v>0.20525741147413201</v>
      </c>
      <c r="X1987">
        <v>0.704072456322962</v>
      </c>
      <c r="Y1987">
        <v>-23.963951923349502</v>
      </c>
      <c r="Z1987">
        <v>0.69013698642955401</v>
      </c>
      <c r="AA1987">
        <v>0.84521697243271998</v>
      </c>
      <c r="AB1987">
        <v>-0.38368809260061498</v>
      </c>
      <c r="AC1987">
        <v>7.0489011448141195E-2</v>
      </c>
      <c r="AD1987">
        <v>0.57684129297949804</v>
      </c>
      <c r="AE1987">
        <v>-23.963951923349502</v>
      </c>
      <c r="AF1987">
        <v>0.32549523997010099</v>
      </c>
      <c r="AG1987">
        <v>0.70473078222419605</v>
      </c>
      <c r="AH1987">
        <v>-23.165585849686099</v>
      </c>
      <c r="AI1987">
        <v>0.35038410267202102</v>
      </c>
      <c r="AJ1987">
        <v>0.78121606160956403</v>
      </c>
      <c r="AK1987">
        <v>-23.095196529461401</v>
      </c>
    </row>
    <row r="1988" spans="1:37" x14ac:dyDescent="0.2">
      <c r="A1988" t="s">
        <v>6368</v>
      </c>
      <c r="B1988">
        <v>111372959</v>
      </c>
      <c r="C1988">
        <v>111373110</v>
      </c>
      <c r="D1988">
        <v>152</v>
      </c>
      <c r="E1988" t="s">
        <v>7027</v>
      </c>
      <c r="F1988">
        <v>3</v>
      </c>
      <c r="G1988" t="s">
        <v>7028</v>
      </c>
      <c r="H1988" t="s">
        <v>31000</v>
      </c>
      <c r="I1988">
        <v>13</v>
      </c>
      <c r="J1988">
        <v>111320642</v>
      </c>
      <c r="K1988">
        <v>111344248</v>
      </c>
      <c r="L1988">
        <v>23607</v>
      </c>
      <c r="M1988">
        <v>1</v>
      </c>
      <c r="N1988">
        <v>121793</v>
      </c>
      <c r="O1988" t="s">
        <v>7029</v>
      </c>
      <c r="P1988">
        <v>52317</v>
      </c>
      <c r="Q1988" t="s">
        <v>7030</v>
      </c>
      <c r="R1988" t="s">
        <v>7031</v>
      </c>
      <c r="S1988" t="s">
        <v>32518</v>
      </c>
      <c r="T1988">
        <v>0.17308923567461099</v>
      </c>
      <c r="U1988">
        <v>0.603102917160658</v>
      </c>
      <c r="V1988">
        <v>-24.485665547081801</v>
      </c>
      <c r="W1988">
        <v>0.89107655920673101</v>
      </c>
      <c r="X1988">
        <v>0.95159051474143896</v>
      </c>
      <c r="Y1988">
        <v>2.6302925985990901</v>
      </c>
      <c r="Z1988">
        <v>5.50355599158565E-2</v>
      </c>
      <c r="AA1988">
        <v>0.72610664078822296</v>
      </c>
      <c r="AB1988">
        <v>-24.485665547081801</v>
      </c>
      <c r="AC1988">
        <v>0.75388744886274095</v>
      </c>
      <c r="AD1988">
        <v>0.87989882095915395</v>
      </c>
      <c r="AE1988">
        <v>1.63029266502593</v>
      </c>
      <c r="AF1988">
        <v>0.32549523997010099</v>
      </c>
      <c r="AG1988">
        <v>0.70473078222419605</v>
      </c>
      <c r="AH1988">
        <v>-23.5560549305366</v>
      </c>
      <c r="AI1988">
        <v>0.56157887380500204</v>
      </c>
      <c r="AJ1988">
        <v>0.78121606160956403</v>
      </c>
      <c r="AK1988">
        <v>3.4990477255655099</v>
      </c>
    </row>
    <row r="1989" spans="1:37" x14ac:dyDescent="0.2">
      <c r="A1989" t="s">
        <v>6368</v>
      </c>
      <c r="B1989">
        <v>111693653</v>
      </c>
      <c r="C1989">
        <v>111693949</v>
      </c>
      <c r="D1989">
        <v>297</v>
      </c>
      <c r="E1989" t="s">
        <v>7032</v>
      </c>
      <c r="F1989">
        <v>7</v>
      </c>
      <c r="G1989" t="s">
        <v>7033</v>
      </c>
      <c r="H1989" t="s">
        <v>31000</v>
      </c>
      <c r="I1989">
        <v>13</v>
      </c>
      <c r="J1989">
        <v>111596009</v>
      </c>
      <c r="K1989">
        <v>111642079</v>
      </c>
      <c r="L1989">
        <v>46071</v>
      </c>
      <c r="M1989">
        <v>1</v>
      </c>
      <c r="N1989">
        <v>105370369</v>
      </c>
      <c r="O1989" t="s">
        <v>7034</v>
      </c>
      <c r="P1989">
        <v>97644</v>
      </c>
      <c r="Q1989" t="s">
        <v>7035</v>
      </c>
      <c r="R1989" t="s">
        <v>7036</v>
      </c>
      <c r="S1989" t="s">
        <v>32519</v>
      </c>
      <c r="T1989">
        <v>0.97213403838398904</v>
      </c>
      <c r="U1989">
        <v>1</v>
      </c>
      <c r="V1989">
        <v>3.3028525959791102</v>
      </c>
      <c r="W1989">
        <v>0.94541066367716797</v>
      </c>
      <c r="X1989">
        <v>0.95159051474143896</v>
      </c>
      <c r="Y1989">
        <v>-4.3524838176498903</v>
      </c>
      <c r="Z1989">
        <v>0.96726857278496403</v>
      </c>
      <c r="AA1989">
        <v>0.99919698600769702</v>
      </c>
      <c r="AB1989">
        <v>2.3965704908316701</v>
      </c>
      <c r="AC1989">
        <v>0.92091778829119397</v>
      </c>
      <c r="AD1989">
        <v>0.94068432309766403</v>
      </c>
      <c r="AE1989">
        <v>-3.4920852230488499</v>
      </c>
      <c r="AF1989">
        <v>0.98343762640780896</v>
      </c>
      <c r="AG1989">
        <v>1</v>
      </c>
      <c r="AH1989">
        <v>3.7677196319233999</v>
      </c>
      <c r="AI1989">
        <v>0.98342151819761803</v>
      </c>
      <c r="AJ1989">
        <v>0.98789258377071898</v>
      </c>
      <c r="AK1989">
        <v>-3.6295982036096102</v>
      </c>
    </row>
    <row r="1990" spans="1:37" x14ac:dyDescent="0.2">
      <c r="A1990" t="s">
        <v>6368</v>
      </c>
      <c r="B1990">
        <v>111779052</v>
      </c>
      <c r="C1990">
        <v>111779211</v>
      </c>
      <c r="D1990">
        <v>160</v>
      </c>
      <c r="E1990" t="s">
        <v>7037</v>
      </c>
      <c r="F1990">
        <v>6</v>
      </c>
      <c r="G1990" t="s">
        <v>7038</v>
      </c>
      <c r="H1990" t="s">
        <v>31000</v>
      </c>
      <c r="I1990">
        <v>13</v>
      </c>
      <c r="J1990">
        <v>111865136</v>
      </c>
      <c r="K1990">
        <v>111900934</v>
      </c>
      <c r="L1990">
        <v>35799</v>
      </c>
      <c r="M1990">
        <v>1</v>
      </c>
      <c r="N1990">
        <v>101928616</v>
      </c>
      <c r="O1990" t="s">
        <v>7039</v>
      </c>
      <c r="P1990">
        <v>-85925</v>
      </c>
      <c r="Q1990" t="s">
        <v>7040</v>
      </c>
      <c r="R1990" t="s">
        <v>7041</v>
      </c>
      <c r="S1990" t="s">
        <v>32520</v>
      </c>
      <c r="T1990">
        <v>0.97213403838398904</v>
      </c>
      <c r="U1990">
        <v>1</v>
      </c>
      <c r="V1990">
        <v>2.1959375955134099</v>
      </c>
      <c r="W1990">
        <v>0.38920677604595899</v>
      </c>
      <c r="X1990">
        <v>0.704072456322962</v>
      </c>
      <c r="Y1990">
        <v>-24.774203906766399</v>
      </c>
      <c r="Z1990">
        <v>0.69013698642955401</v>
      </c>
      <c r="AA1990">
        <v>0.84521697243271998</v>
      </c>
      <c r="AB1990">
        <v>1.2324635130742501</v>
      </c>
      <c r="AC1990">
        <v>0.71753805159658501</v>
      </c>
      <c r="AD1990">
        <v>0.87989882095915395</v>
      </c>
      <c r="AE1990">
        <v>-2.84991366939671</v>
      </c>
      <c r="AF1990">
        <v>0.61410715005536498</v>
      </c>
      <c r="AG1990">
        <v>0.80674443595273604</v>
      </c>
      <c r="AH1990">
        <v>3.1255480863730298</v>
      </c>
      <c r="AI1990">
        <v>0.35038410267202102</v>
      </c>
      <c r="AJ1990">
        <v>0.78121606160956403</v>
      </c>
      <c r="AK1990">
        <v>-24.203125742549901</v>
      </c>
    </row>
    <row r="1991" spans="1:37" x14ac:dyDescent="0.2">
      <c r="A1991" t="s">
        <v>6368</v>
      </c>
      <c r="B1991">
        <v>111872351</v>
      </c>
      <c r="C1991">
        <v>111872493</v>
      </c>
      <c r="D1991">
        <v>143</v>
      </c>
      <c r="E1991" t="s">
        <v>7042</v>
      </c>
      <c r="F1991">
        <v>1</v>
      </c>
      <c r="G1991" t="s">
        <v>7043</v>
      </c>
      <c r="H1991" t="s">
        <v>32521</v>
      </c>
      <c r="I1991">
        <v>13</v>
      </c>
      <c r="J1991">
        <v>111865136</v>
      </c>
      <c r="K1991">
        <v>111900934</v>
      </c>
      <c r="L1991">
        <v>35799</v>
      </c>
      <c r="M1991">
        <v>1</v>
      </c>
      <c r="N1991">
        <v>101928616</v>
      </c>
      <c r="O1991" t="s">
        <v>7039</v>
      </c>
      <c r="P1991">
        <v>7215</v>
      </c>
      <c r="Q1991" t="s">
        <v>7040</v>
      </c>
      <c r="R1991" t="s">
        <v>7041</v>
      </c>
      <c r="S1991" t="s">
        <v>32520</v>
      </c>
      <c r="T1991">
        <v>0.61900960201752198</v>
      </c>
      <c r="U1991">
        <v>0.83730860133388496</v>
      </c>
      <c r="V1991">
        <v>0.354797616697832</v>
      </c>
      <c r="W1991">
        <v>0.54712176940017698</v>
      </c>
      <c r="X1991">
        <v>0.84261847258371703</v>
      </c>
      <c r="Y1991">
        <v>-0.86917506831882396</v>
      </c>
      <c r="Z1991">
        <v>0.61338198173568903</v>
      </c>
      <c r="AA1991">
        <v>0.84521697243271998</v>
      </c>
      <c r="AB1991">
        <v>9.5402500018214008E-3</v>
      </c>
      <c r="AC1991">
        <v>0.94690182253896205</v>
      </c>
      <c r="AD1991">
        <v>0.95962093624129896</v>
      </c>
      <c r="AE1991">
        <v>-0.87728551910638097</v>
      </c>
      <c r="AF1991">
        <v>0.73616354087626001</v>
      </c>
      <c r="AG1991">
        <v>0.86906519844104402</v>
      </c>
      <c r="AH1991">
        <v>0.56058430630141298</v>
      </c>
      <c r="AI1991">
        <v>0.36490281531669899</v>
      </c>
      <c r="AJ1991">
        <v>0.78121606160956403</v>
      </c>
      <c r="AK1991">
        <v>-0.53366279151762397</v>
      </c>
    </row>
    <row r="1992" spans="1:37" x14ac:dyDescent="0.2">
      <c r="A1992" t="s">
        <v>6368</v>
      </c>
      <c r="B1992">
        <v>112214256</v>
      </c>
      <c r="C1992">
        <v>112214408</v>
      </c>
      <c r="D1992">
        <v>153</v>
      </c>
      <c r="E1992" t="s">
        <v>7044</v>
      </c>
      <c r="F1992">
        <v>1</v>
      </c>
      <c r="G1992" t="s">
        <v>7045</v>
      </c>
      <c r="H1992" t="s">
        <v>31000</v>
      </c>
      <c r="I1992">
        <v>13</v>
      </c>
      <c r="J1992">
        <v>112197361</v>
      </c>
      <c r="K1992">
        <v>112201000</v>
      </c>
      <c r="L1992">
        <v>3640</v>
      </c>
      <c r="M1992">
        <v>1</v>
      </c>
      <c r="N1992">
        <v>101928698</v>
      </c>
      <c r="O1992" t="s">
        <v>7046</v>
      </c>
      <c r="P1992">
        <v>16895</v>
      </c>
      <c r="Q1992" t="s">
        <v>7047</v>
      </c>
      <c r="R1992" t="s">
        <v>7048</v>
      </c>
      <c r="S1992" t="s">
        <v>32522</v>
      </c>
      <c r="T1992">
        <v>0.35387198439864398</v>
      </c>
      <c r="U1992">
        <v>0.603102917160658</v>
      </c>
      <c r="V1992">
        <v>-24.6254861940917</v>
      </c>
      <c r="W1992">
        <v>0.20525741147413201</v>
      </c>
      <c r="X1992">
        <v>0.704072456322962</v>
      </c>
      <c r="Y1992">
        <v>-25.486365169620999</v>
      </c>
      <c r="Z1992">
        <v>0.65379035313853895</v>
      </c>
      <c r="AA1992">
        <v>0.84521697243271998</v>
      </c>
      <c r="AB1992">
        <v>-0.90888091758689604</v>
      </c>
      <c r="AC1992">
        <v>7.0489011448141195E-2</v>
      </c>
      <c r="AD1992">
        <v>0.57684129297949804</v>
      </c>
      <c r="AE1992">
        <v>-25.486365169620999</v>
      </c>
      <c r="AF1992">
        <v>0.32549523997010099</v>
      </c>
      <c r="AG1992">
        <v>0.70473078222419605</v>
      </c>
      <c r="AH1992">
        <v>-24.687999053475401</v>
      </c>
      <c r="AI1992">
        <v>0.35038410267202102</v>
      </c>
      <c r="AJ1992">
        <v>0.78121606160956403</v>
      </c>
      <c r="AK1992">
        <v>-24.617609728252798</v>
      </c>
    </row>
    <row r="1993" spans="1:37" x14ac:dyDescent="0.2">
      <c r="A1993" t="s">
        <v>6368</v>
      </c>
      <c r="B1993">
        <v>112221824</v>
      </c>
      <c r="C1993">
        <v>112221977</v>
      </c>
      <c r="D1993">
        <v>154</v>
      </c>
      <c r="E1993" t="s">
        <v>7049</v>
      </c>
      <c r="F1993">
        <v>11</v>
      </c>
      <c r="G1993" t="s">
        <v>7050</v>
      </c>
      <c r="H1993" t="s">
        <v>31000</v>
      </c>
      <c r="I1993">
        <v>13</v>
      </c>
      <c r="J1993">
        <v>112197361</v>
      </c>
      <c r="K1993">
        <v>112201000</v>
      </c>
      <c r="L1993">
        <v>3640</v>
      </c>
      <c r="M1993">
        <v>1</v>
      </c>
      <c r="N1993">
        <v>101928698</v>
      </c>
      <c r="O1993" t="s">
        <v>7046</v>
      </c>
      <c r="P1993">
        <v>24463</v>
      </c>
      <c r="Q1993" t="s">
        <v>7047</v>
      </c>
      <c r="R1993" t="s">
        <v>7048</v>
      </c>
      <c r="S1993" t="s">
        <v>32522</v>
      </c>
      <c r="T1993">
        <v>0.17308923567461099</v>
      </c>
      <c r="U1993">
        <v>0.603102917160658</v>
      </c>
      <c r="V1993">
        <v>-23.9125274554222</v>
      </c>
      <c r="W1993">
        <v>0.38920677604595899</v>
      </c>
      <c r="X1993">
        <v>0.704072456322962</v>
      </c>
      <c r="Y1993">
        <v>-20.272162629130499</v>
      </c>
      <c r="Z1993">
        <v>0.250572619160632</v>
      </c>
      <c r="AA1993">
        <v>0.72610664078822296</v>
      </c>
      <c r="AB1993">
        <v>-1.4679669751206099</v>
      </c>
      <c r="AC1993">
        <v>0.85817338719172098</v>
      </c>
      <c r="AD1993">
        <v>0.94068432309766403</v>
      </c>
      <c r="AE1993">
        <v>3.4478804711860298</v>
      </c>
      <c r="AF1993">
        <v>0.22065000948199101</v>
      </c>
      <c r="AG1993">
        <v>0.68151250837662902</v>
      </c>
      <c r="AH1993">
        <v>-23.7239229099341</v>
      </c>
      <c r="AI1993">
        <v>0.24456414000292601</v>
      </c>
      <c r="AJ1993">
        <v>0.78121606160956403</v>
      </c>
      <c r="AK1993">
        <v>-23.653533587249001</v>
      </c>
    </row>
    <row r="1994" spans="1:37" x14ac:dyDescent="0.2">
      <c r="A1994" t="s">
        <v>6368</v>
      </c>
      <c r="B1994">
        <v>112221977</v>
      </c>
      <c r="C1994">
        <v>112222130</v>
      </c>
      <c r="D1994">
        <v>154</v>
      </c>
      <c r="E1994" t="s">
        <v>7051</v>
      </c>
      <c r="F1994">
        <v>10</v>
      </c>
      <c r="G1994" t="s">
        <v>7052</v>
      </c>
      <c r="H1994" t="s">
        <v>31000</v>
      </c>
      <c r="I1994">
        <v>13</v>
      </c>
      <c r="J1994">
        <v>112197361</v>
      </c>
      <c r="K1994">
        <v>112201000</v>
      </c>
      <c r="L1994">
        <v>3640</v>
      </c>
      <c r="M1994">
        <v>1</v>
      </c>
      <c r="N1994">
        <v>101928698</v>
      </c>
      <c r="O1994" t="s">
        <v>7046</v>
      </c>
      <c r="P1994">
        <v>24616</v>
      </c>
      <c r="Q1994" t="s">
        <v>7047</v>
      </c>
      <c r="R1994" t="s">
        <v>7048</v>
      </c>
      <c r="S1994" t="s">
        <v>32522</v>
      </c>
      <c r="T1994">
        <v>0.17308923567461099</v>
      </c>
      <c r="U1994">
        <v>0.603102917160658</v>
      </c>
      <c r="V1994">
        <v>-24.4546213684342</v>
      </c>
      <c r="W1994">
        <v>0.38920677604595899</v>
      </c>
      <c r="X1994">
        <v>0.704072456322962</v>
      </c>
      <c r="Y1994">
        <v>-20.272162629130499</v>
      </c>
      <c r="Z1994">
        <v>0.250572619160632</v>
      </c>
      <c r="AA1994">
        <v>0.72610664078822296</v>
      </c>
      <c r="AB1994">
        <v>-1.81741584178384</v>
      </c>
      <c r="AC1994">
        <v>0.85817338719172098</v>
      </c>
      <c r="AD1994">
        <v>0.94068432309766403</v>
      </c>
      <c r="AE1994">
        <v>3.8793285764642</v>
      </c>
      <c r="AF1994">
        <v>0.22065000948199101</v>
      </c>
      <c r="AG1994">
        <v>0.68151250837662902</v>
      </c>
      <c r="AH1994">
        <v>-24.1356396578242</v>
      </c>
      <c r="AI1994">
        <v>0.24456414000292601</v>
      </c>
      <c r="AJ1994">
        <v>0.78121606160956403</v>
      </c>
      <c r="AK1994">
        <v>-24.0652503338465</v>
      </c>
    </row>
    <row r="1995" spans="1:37" x14ac:dyDescent="0.2">
      <c r="A1995" t="s">
        <v>6368</v>
      </c>
      <c r="B1995">
        <v>112222130</v>
      </c>
      <c r="C1995">
        <v>112222283</v>
      </c>
      <c r="D1995">
        <v>154</v>
      </c>
      <c r="E1995" t="s">
        <v>7053</v>
      </c>
      <c r="F1995">
        <v>3</v>
      </c>
      <c r="G1995" t="s">
        <v>7054</v>
      </c>
      <c r="H1995" t="s">
        <v>31000</v>
      </c>
      <c r="I1995">
        <v>13</v>
      </c>
      <c r="J1995">
        <v>112197361</v>
      </c>
      <c r="K1995">
        <v>112201000</v>
      </c>
      <c r="L1995">
        <v>3640</v>
      </c>
      <c r="M1995">
        <v>1</v>
      </c>
      <c r="N1995">
        <v>101928698</v>
      </c>
      <c r="O1995" t="s">
        <v>7046</v>
      </c>
      <c r="P1995">
        <v>24769</v>
      </c>
      <c r="Q1995" t="s">
        <v>7047</v>
      </c>
      <c r="R1995" t="s">
        <v>7048</v>
      </c>
      <c r="S1995" t="s">
        <v>32522</v>
      </c>
      <c r="T1995">
        <v>0.17308923567461099</v>
      </c>
      <c r="U1995">
        <v>0.603102917160658</v>
      </c>
      <c r="V1995">
        <v>-24.4546213684342</v>
      </c>
      <c r="W1995">
        <v>0.38920677604595899</v>
      </c>
      <c r="X1995">
        <v>0.704072456322962</v>
      </c>
      <c r="Y1995">
        <v>-20.272162629130499</v>
      </c>
      <c r="Z1995">
        <v>0.250572619160632</v>
      </c>
      <c r="AA1995">
        <v>0.72610664078822296</v>
      </c>
      <c r="AB1995">
        <v>-1.81741584178384</v>
      </c>
      <c r="AC1995">
        <v>0.85817338719172098</v>
      </c>
      <c r="AD1995">
        <v>0.94068432309766403</v>
      </c>
      <c r="AE1995">
        <v>3.8793285764642</v>
      </c>
      <c r="AF1995">
        <v>0.22065000948199101</v>
      </c>
      <c r="AG1995">
        <v>0.68151250837662902</v>
      </c>
      <c r="AH1995">
        <v>-24.1356396578242</v>
      </c>
      <c r="AI1995">
        <v>0.24456414000292601</v>
      </c>
      <c r="AJ1995">
        <v>0.78121606160956403</v>
      </c>
      <c r="AK1995">
        <v>-24.0652503338465</v>
      </c>
    </row>
    <row r="1996" spans="1:37" x14ac:dyDescent="0.2">
      <c r="A1996" t="s">
        <v>6368</v>
      </c>
      <c r="B1996">
        <v>113011465</v>
      </c>
      <c r="C1996">
        <v>113011618</v>
      </c>
      <c r="D1996">
        <v>154</v>
      </c>
      <c r="E1996" t="s">
        <v>7055</v>
      </c>
      <c r="F1996">
        <v>6</v>
      </c>
      <c r="G1996" t="s">
        <v>7056</v>
      </c>
      <c r="H1996" t="s">
        <v>32523</v>
      </c>
      <c r="I1996">
        <v>13</v>
      </c>
      <c r="J1996">
        <v>113001893</v>
      </c>
      <c r="K1996">
        <v>113027068</v>
      </c>
      <c r="L1996">
        <v>25176</v>
      </c>
      <c r="M1996">
        <v>1</v>
      </c>
      <c r="N1996">
        <v>23263</v>
      </c>
      <c r="O1996" t="s">
        <v>7057</v>
      </c>
      <c r="P1996">
        <v>9572</v>
      </c>
      <c r="Q1996" t="s">
        <v>7058</v>
      </c>
      <c r="R1996" t="s">
        <v>7059</v>
      </c>
      <c r="S1996" t="s">
        <v>32524</v>
      </c>
      <c r="T1996">
        <v>0.97213403838398904</v>
      </c>
      <c r="U1996">
        <v>1</v>
      </c>
      <c r="V1996">
        <v>2.95715973170284</v>
      </c>
      <c r="W1996">
        <v>0.113079289867903</v>
      </c>
      <c r="X1996">
        <v>0.704072456322962</v>
      </c>
      <c r="Y1996">
        <v>-24.7490656244929</v>
      </c>
      <c r="Z1996">
        <v>0.93459220503170903</v>
      </c>
      <c r="AA1996">
        <v>0.99919698600769702</v>
      </c>
      <c r="AB1996">
        <v>3.0800355079828199</v>
      </c>
      <c r="AC1996">
        <v>2.4853262407310801E-2</v>
      </c>
      <c r="AD1996">
        <v>0.57684129297949804</v>
      </c>
      <c r="AE1996">
        <v>-24.7490656244929</v>
      </c>
      <c r="AF1996">
        <v>1</v>
      </c>
      <c r="AG1996">
        <v>1</v>
      </c>
      <c r="AH1996">
        <v>0.66821774983636395</v>
      </c>
      <c r="AI1996">
        <v>0.24456414000292601</v>
      </c>
      <c r="AJ1996">
        <v>0.78121606160956403</v>
      </c>
      <c r="AK1996">
        <v>-23.880310200036998</v>
      </c>
    </row>
    <row r="1997" spans="1:37" x14ac:dyDescent="0.2">
      <c r="A1997" t="s">
        <v>6368</v>
      </c>
      <c r="B1997">
        <v>113011771</v>
      </c>
      <c r="C1997">
        <v>113011924</v>
      </c>
      <c r="D1997">
        <v>154</v>
      </c>
      <c r="E1997" t="s">
        <v>7060</v>
      </c>
      <c r="F1997">
        <v>15</v>
      </c>
      <c r="G1997" t="s">
        <v>7061</v>
      </c>
      <c r="H1997" t="s">
        <v>32523</v>
      </c>
      <c r="I1997">
        <v>13</v>
      </c>
      <c r="J1997">
        <v>113001893</v>
      </c>
      <c r="K1997">
        <v>113027068</v>
      </c>
      <c r="L1997">
        <v>25176</v>
      </c>
      <c r="M1997">
        <v>1</v>
      </c>
      <c r="N1997">
        <v>23263</v>
      </c>
      <c r="O1997" t="s">
        <v>7057</v>
      </c>
      <c r="P1997">
        <v>9878</v>
      </c>
      <c r="Q1997" t="s">
        <v>7058</v>
      </c>
      <c r="R1997" t="s">
        <v>7059</v>
      </c>
      <c r="S1997" t="s">
        <v>32524</v>
      </c>
      <c r="T1997">
        <v>0.32911398597860803</v>
      </c>
      <c r="U1997">
        <v>0.603102917160658</v>
      </c>
      <c r="V1997">
        <v>23.5826466647652</v>
      </c>
      <c r="W1997">
        <v>0.20525741147413201</v>
      </c>
      <c r="X1997">
        <v>0.704072456322962</v>
      </c>
      <c r="Y1997">
        <v>-23.8949553975709</v>
      </c>
      <c r="Z1997">
        <v>0.306975110376564</v>
      </c>
      <c r="AA1997">
        <v>0.72610664078822296</v>
      </c>
      <c r="AB1997">
        <v>23.133115199103798</v>
      </c>
      <c r="AC1997">
        <v>7.0489011448141195E-2</v>
      </c>
      <c r="AD1997">
        <v>0.57684129297949804</v>
      </c>
      <c r="AE1997">
        <v>-23.8949553975709</v>
      </c>
      <c r="AF1997">
        <v>0.61410715005536498</v>
      </c>
      <c r="AG1997">
        <v>0.80674443595273604</v>
      </c>
      <c r="AH1997">
        <v>2.2244949271307002</v>
      </c>
      <c r="AI1997">
        <v>0.35038410267202102</v>
      </c>
      <c r="AJ1997">
        <v>0.78121606160956403</v>
      </c>
      <c r="AK1997">
        <v>-23.026200007250601</v>
      </c>
    </row>
    <row r="1998" spans="1:37" x14ac:dyDescent="0.2">
      <c r="A1998" t="s">
        <v>6368</v>
      </c>
      <c r="B1998">
        <v>113011924</v>
      </c>
      <c r="C1998">
        <v>113012077</v>
      </c>
      <c r="D1998">
        <v>154</v>
      </c>
      <c r="E1998" t="s">
        <v>7062</v>
      </c>
      <c r="F1998">
        <v>7</v>
      </c>
      <c r="G1998" t="s">
        <v>7063</v>
      </c>
      <c r="H1998" t="s">
        <v>32523</v>
      </c>
      <c r="I1998">
        <v>13</v>
      </c>
      <c r="J1998">
        <v>113001893</v>
      </c>
      <c r="K1998">
        <v>113027068</v>
      </c>
      <c r="L1998">
        <v>25176</v>
      </c>
      <c r="M1998">
        <v>1</v>
      </c>
      <c r="N1998">
        <v>23263</v>
      </c>
      <c r="O1998" t="s">
        <v>7057</v>
      </c>
      <c r="P1998">
        <v>10031</v>
      </c>
      <c r="Q1998" t="s">
        <v>7058</v>
      </c>
      <c r="R1998" t="s">
        <v>7059</v>
      </c>
      <c r="S1998" t="s">
        <v>32524</v>
      </c>
      <c r="T1998">
        <v>0.32911398597860803</v>
      </c>
      <c r="U1998">
        <v>0.603102917160658</v>
      </c>
      <c r="V1998">
        <v>23.097219883530698</v>
      </c>
      <c r="W1998">
        <v>0.20525741147413201</v>
      </c>
      <c r="X1998">
        <v>0.704072456322962</v>
      </c>
      <c r="Y1998">
        <v>-23.742648614824901</v>
      </c>
      <c r="Z1998">
        <v>0.306975110376564</v>
      </c>
      <c r="AA1998">
        <v>0.72610664078822296</v>
      </c>
      <c r="AB1998">
        <v>22.980808423521601</v>
      </c>
      <c r="AC1998">
        <v>7.0489011448141195E-2</v>
      </c>
      <c r="AD1998">
        <v>0.57684129297949804</v>
      </c>
      <c r="AE1998">
        <v>-23.742648614824901</v>
      </c>
      <c r="AF1998">
        <v>0.61410715005536498</v>
      </c>
      <c r="AG1998">
        <v>0.80674443595273604</v>
      </c>
      <c r="AH1998">
        <v>1.3240307807919101</v>
      </c>
      <c r="AI1998">
        <v>0.35038410267202102</v>
      </c>
      <c r="AJ1998">
        <v>0.78121606160956403</v>
      </c>
      <c r="AK1998">
        <v>-22.8738932330116</v>
      </c>
    </row>
    <row r="1999" spans="1:37" x14ac:dyDescent="0.2">
      <c r="A1999" t="s">
        <v>6368</v>
      </c>
      <c r="B1999">
        <v>113012077</v>
      </c>
      <c r="C1999">
        <v>113012230</v>
      </c>
      <c r="D1999">
        <v>154</v>
      </c>
      <c r="E1999" t="s">
        <v>7064</v>
      </c>
      <c r="F1999">
        <v>6</v>
      </c>
      <c r="G1999" t="s">
        <v>7065</v>
      </c>
      <c r="H1999" t="s">
        <v>32523</v>
      </c>
      <c r="I1999">
        <v>13</v>
      </c>
      <c r="J1999">
        <v>113001893</v>
      </c>
      <c r="K1999">
        <v>113027068</v>
      </c>
      <c r="L1999">
        <v>25176</v>
      </c>
      <c r="M1999">
        <v>1</v>
      </c>
      <c r="N1999">
        <v>23263</v>
      </c>
      <c r="O1999" t="s">
        <v>7057</v>
      </c>
      <c r="P1999">
        <v>10184</v>
      </c>
      <c r="Q1999" t="s">
        <v>7058</v>
      </c>
      <c r="R1999" t="s">
        <v>7059</v>
      </c>
      <c r="S1999" t="s">
        <v>32524</v>
      </c>
      <c r="T1999">
        <v>0.32911398597860803</v>
      </c>
      <c r="U1999">
        <v>0.603102917160658</v>
      </c>
      <c r="V1999">
        <v>21.775292029805801</v>
      </c>
      <c r="W1999">
        <v>0.20525741147413201</v>
      </c>
      <c r="X1999">
        <v>0.704072456322962</v>
      </c>
      <c r="Y1999">
        <v>-23.379511042629701</v>
      </c>
      <c r="Z1999">
        <v>0.306975110376564</v>
      </c>
      <c r="AA1999">
        <v>0.72610664078822296</v>
      </c>
      <c r="AB1999">
        <v>22.617670871791599</v>
      </c>
      <c r="AC1999">
        <v>7.0489011448141195E-2</v>
      </c>
      <c r="AD1999">
        <v>0.57684129297949804</v>
      </c>
      <c r="AE1999">
        <v>-23.379511042629701</v>
      </c>
      <c r="AF1999">
        <v>0.64997455747578503</v>
      </c>
      <c r="AG1999">
        <v>0.80674443595273604</v>
      </c>
      <c r="AH1999">
        <v>-0.31982508731557202</v>
      </c>
      <c r="AI1999">
        <v>0.35038410267202102</v>
      </c>
      <c r="AJ1999">
        <v>0.78121606160956403</v>
      </c>
      <c r="AK1999">
        <v>-22.510755685118902</v>
      </c>
    </row>
    <row r="2000" spans="1:37" x14ac:dyDescent="0.2">
      <c r="A2000" t="s">
        <v>6368</v>
      </c>
      <c r="B2000">
        <v>113012230</v>
      </c>
      <c r="C2000">
        <v>113012383</v>
      </c>
      <c r="D2000">
        <v>154</v>
      </c>
      <c r="E2000" t="s">
        <v>7066</v>
      </c>
      <c r="F2000">
        <v>7</v>
      </c>
      <c r="G2000" t="s">
        <v>7067</v>
      </c>
      <c r="H2000" t="s">
        <v>32523</v>
      </c>
      <c r="I2000">
        <v>13</v>
      </c>
      <c r="J2000">
        <v>113001893</v>
      </c>
      <c r="K2000">
        <v>113027068</v>
      </c>
      <c r="L2000">
        <v>25176</v>
      </c>
      <c r="M2000">
        <v>1</v>
      </c>
      <c r="N2000">
        <v>23263</v>
      </c>
      <c r="O2000" t="s">
        <v>7057</v>
      </c>
      <c r="P2000">
        <v>10337</v>
      </c>
      <c r="Q2000" t="s">
        <v>7058</v>
      </c>
      <c r="R2000" t="s">
        <v>7059</v>
      </c>
      <c r="S2000" t="s">
        <v>32524</v>
      </c>
      <c r="T2000">
        <v>0.32911398597860803</v>
      </c>
      <c r="U2000">
        <v>0.603102917160658</v>
      </c>
      <c r="V2000">
        <v>22.360254396547798</v>
      </c>
      <c r="W2000">
        <v>0.20525741147413201</v>
      </c>
      <c r="X2000">
        <v>0.704072456322962</v>
      </c>
      <c r="Y2000">
        <v>-23.572343911837098</v>
      </c>
      <c r="Z2000">
        <v>0.306975110376564</v>
      </c>
      <c r="AA2000">
        <v>0.72610664078822296</v>
      </c>
      <c r="AB2000">
        <v>22.810503729492599</v>
      </c>
      <c r="AC2000">
        <v>7.0489011448141195E-2</v>
      </c>
      <c r="AD2000">
        <v>0.57684129297949804</v>
      </c>
      <c r="AE2000">
        <v>-23.572343911837098</v>
      </c>
      <c r="AF2000">
        <v>0.64997455747578503</v>
      </c>
      <c r="AG2000">
        <v>0.80674443595273604</v>
      </c>
      <c r="AH2000">
        <v>0.26513727942642801</v>
      </c>
      <c r="AI2000">
        <v>0.35038410267202102</v>
      </c>
      <c r="AJ2000">
        <v>0.78121606160956403</v>
      </c>
      <c r="AK2000">
        <v>-22.703588540662501</v>
      </c>
    </row>
    <row r="2001" spans="1:37" x14ac:dyDescent="0.2">
      <c r="A2001" t="s">
        <v>6368</v>
      </c>
      <c r="B2001">
        <v>113044452</v>
      </c>
      <c r="C2001">
        <v>113044602</v>
      </c>
      <c r="D2001">
        <v>151</v>
      </c>
      <c r="E2001" t="s">
        <v>7068</v>
      </c>
      <c r="F2001">
        <v>3</v>
      </c>
      <c r="G2001" t="s">
        <v>7069</v>
      </c>
      <c r="H2001" t="s">
        <v>30987</v>
      </c>
      <c r="I2001">
        <v>13</v>
      </c>
      <c r="J2001">
        <v>113044462</v>
      </c>
      <c r="K2001">
        <v>113045322</v>
      </c>
      <c r="L2001">
        <v>861</v>
      </c>
      <c r="M2001">
        <v>1</v>
      </c>
      <c r="N2001">
        <v>23263</v>
      </c>
      <c r="O2001" t="s">
        <v>7070</v>
      </c>
      <c r="P2001">
        <v>0</v>
      </c>
      <c r="Q2001" t="s">
        <v>7058</v>
      </c>
      <c r="R2001" t="s">
        <v>7059</v>
      </c>
      <c r="S2001" t="s">
        <v>32524</v>
      </c>
      <c r="T2001">
        <v>0.35387198439864398</v>
      </c>
      <c r="U2001">
        <v>0.603102917160658</v>
      </c>
      <c r="V2001">
        <v>-24.636286566504999</v>
      </c>
      <c r="W2001">
        <v>0.94541066367716797</v>
      </c>
      <c r="X2001">
        <v>0.95159051474143896</v>
      </c>
      <c r="Y2001">
        <v>-0.53377556573861795</v>
      </c>
      <c r="Z2001">
        <v>0.65379035313853895</v>
      </c>
      <c r="AA2001">
        <v>0.84521697243271998</v>
      </c>
      <c r="AB2001">
        <v>-1.7024947068285401</v>
      </c>
      <c r="AC2001">
        <v>0.71753805159658501</v>
      </c>
      <c r="AD2001">
        <v>0.87989882095915395</v>
      </c>
      <c r="AE2001">
        <v>-1.5337754780174699</v>
      </c>
      <c r="AF2001">
        <v>0.32549523997010099</v>
      </c>
      <c r="AG2001">
        <v>0.70473078222419605</v>
      </c>
      <c r="AH2001">
        <v>-24.3580056274496</v>
      </c>
      <c r="AI2001">
        <v>0.59609816080359102</v>
      </c>
      <c r="AJ2001">
        <v>0.78121606160956403</v>
      </c>
      <c r="AK2001">
        <v>0.334979850928114</v>
      </c>
    </row>
    <row r="2002" spans="1:37" x14ac:dyDescent="0.2">
      <c r="A2002" t="s">
        <v>6368</v>
      </c>
      <c r="B2002">
        <v>113044602</v>
      </c>
      <c r="C2002">
        <v>113044752</v>
      </c>
      <c r="D2002">
        <v>151</v>
      </c>
      <c r="E2002" t="s">
        <v>7071</v>
      </c>
      <c r="F2002">
        <v>9</v>
      </c>
      <c r="G2002" t="s">
        <v>7072</v>
      </c>
      <c r="H2002" t="s">
        <v>30987</v>
      </c>
      <c r="I2002">
        <v>13</v>
      </c>
      <c r="J2002">
        <v>113044662</v>
      </c>
      <c r="K2002">
        <v>113046855</v>
      </c>
      <c r="L2002">
        <v>2194</v>
      </c>
      <c r="M2002">
        <v>1</v>
      </c>
      <c r="N2002">
        <v>23263</v>
      </c>
      <c r="O2002" t="s">
        <v>7073</v>
      </c>
      <c r="P2002">
        <v>0</v>
      </c>
      <c r="Q2002" t="s">
        <v>7058</v>
      </c>
      <c r="R2002" t="s">
        <v>7059</v>
      </c>
      <c r="S2002" t="s">
        <v>32524</v>
      </c>
      <c r="T2002">
        <v>0.35387198439864398</v>
      </c>
      <c r="U2002">
        <v>0.603102917160658</v>
      </c>
      <c r="V2002">
        <v>-24.636286566504999</v>
      </c>
      <c r="W2002">
        <v>0.94541066367716797</v>
      </c>
      <c r="X2002">
        <v>0.95159051474143896</v>
      </c>
      <c r="Y2002">
        <v>-0.53377556573861795</v>
      </c>
      <c r="Z2002">
        <v>0.65379035313853895</v>
      </c>
      <c r="AA2002">
        <v>0.84521697243271998</v>
      </c>
      <c r="AB2002">
        <v>-1.7024947068285401</v>
      </c>
      <c r="AC2002">
        <v>0.71753805159658501</v>
      </c>
      <c r="AD2002">
        <v>0.87989882095915395</v>
      </c>
      <c r="AE2002">
        <v>-1.5337754780174699</v>
      </c>
      <c r="AF2002">
        <v>0.32549523997010099</v>
      </c>
      <c r="AG2002">
        <v>0.70473078222419605</v>
      </c>
      <c r="AH2002">
        <v>-24.3580056274496</v>
      </c>
      <c r="AI2002">
        <v>0.59609816080359102</v>
      </c>
      <c r="AJ2002">
        <v>0.78121606160956403</v>
      </c>
      <c r="AK2002">
        <v>0.334979850928114</v>
      </c>
    </row>
    <row r="2003" spans="1:37" x14ac:dyDescent="0.2">
      <c r="A2003" t="s">
        <v>6368</v>
      </c>
      <c r="B2003">
        <v>113089816</v>
      </c>
      <c r="C2003">
        <v>113089970</v>
      </c>
      <c r="D2003">
        <v>155</v>
      </c>
      <c r="E2003" t="s">
        <v>7074</v>
      </c>
      <c r="F2003">
        <v>3</v>
      </c>
      <c r="G2003" t="s">
        <v>7075</v>
      </c>
      <c r="H2003" t="s">
        <v>30987</v>
      </c>
      <c r="I2003">
        <v>13</v>
      </c>
      <c r="J2003">
        <v>113089691</v>
      </c>
      <c r="K2003">
        <v>113095178</v>
      </c>
      <c r="L2003">
        <v>5488</v>
      </c>
      <c r="M2003">
        <v>1</v>
      </c>
      <c r="N2003">
        <v>23263</v>
      </c>
      <c r="O2003" t="s">
        <v>7076</v>
      </c>
      <c r="P2003">
        <v>125</v>
      </c>
      <c r="Q2003" t="s">
        <v>7058</v>
      </c>
      <c r="R2003" t="s">
        <v>7059</v>
      </c>
      <c r="S2003" t="s">
        <v>32524</v>
      </c>
      <c r="T2003">
        <v>0.32911398597860803</v>
      </c>
      <c r="U2003">
        <v>0.603102917160658</v>
      </c>
      <c r="V2003">
        <v>24.348511954002898</v>
      </c>
      <c r="W2003">
        <v>0.89107655920673101</v>
      </c>
      <c r="X2003">
        <v>0.95159051474143896</v>
      </c>
      <c r="Y2003">
        <v>0.46181825907958801</v>
      </c>
      <c r="Z2003">
        <v>0.136920528570767</v>
      </c>
      <c r="AA2003">
        <v>0.72610664078822296</v>
      </c>
      <c r="AB2003">
        <v>25.239494578737801</v>
      </c>
      <c r="AC2003">
        <v>0.59090205226999604</v>
      </c>
      <c r="AD2003">
        <v>0.87989882095915395</v>
      </c>
      <c r="AE2003">
        <v>0.66308279552463101</v>
      </c>
      <c r="AF2003">
        <v>0.71688106396828499</v>
      </c>
      <c r="AG2003">
        <v>0.85584456000972498</v>
      </c>
      <c r="AH2003">
        <v>-0.38744836562329898</v>
      </c>
      <c r="AI2003">
        <v>0.81350599864527495</v>
      </c>
      <c r="AJ2003">
        <v>0.94390293416205995</v>
      </c>
      <c r="AK2003">
        <v>2.1161519308244999E-2</v>
      </c>
    </row>
    <row r="2004" spans="1:37" x14ac:dyDescent="0.2">
      <c r="A2004" t="s">
        <v>6368</v>
      </c>
      <c r="B2004">
        <v>113089980</v>
      </c>
      <c r="C2004">
        <v>113090278</v>
      </c>
      <c r="D2004">
        <v>299</v>
      </c>
      <c r="E2004" t="s">
        <v>7077</v>
      </c>
      <c r="F2004">
        <v>18</v>
      </c>
      <c r="G2004" t="s">
        <v>7078</v>
      </c>
      <c r="H2004" t="s">
        <v>30987</v>
      </c>
      <c r="I2004">
        <v>13</v>
      </c>
      <c r="J2004">
        <v>113089691</v>
      </c>
      <c r="K2004">
        <v>113095178</v>
      </c>
      <c r="L2004">
        <v>5488</v>
      </c>
      <c r="M2004">
        <v>1</v>
      </c>
      <c r="N2004">
        <v>23263</v>
      </c>
      <c r="O2004" t="s">
        <v>7076</v>
      </c>
      <c r="P2004">
        <v>289</v>
      </c>
      <c r="Q2004" t="s">
        <v>7058</v>
      </c>
      <c r="R2004" t="s">
        <v>7059</v>
      </c>
      <c r="S2004" t="s">
        <v>32524</v>
      </c>
      <c r="T2004">
        <v>0.32911398597860803</v>
      </c>
      <c r="U2004">
        <v>0.603102917160658</v>
      </c>
      <c r="V2004">
        <v>24.348511954002898</v>
      </c>
      <c r="W2004">
        <v>0.89107655920673101</v>
      </c>
      <c r="X2004">
        <v>0.95159051474143896</v>
      </c>
      <c r="Y2004">
        <v>0.46181825907958801</v>
      </c>
      <c r="Z2004">
        <v>0.136920528570767</v>
      </c>
      <c r="AA2004">
        <v>0.72610664078822296</v>
      </c>
      <c r="AB2004">
        <v>25.239494578737801</v>
      </c>
      <c r="AC2004">
        <v>0.59090205226999604</v>
      </c>
      <c r="AD2004">
        <v>0.87989882095915395</v>
      </c>
      <c r="AE2004">
        <v>0.66308279552463101</v>
      </c>
      <c r="AF2004">
        <v>0.71688106396828499</v>
      </c>
      <c r="AG2004">
        <v>0.85584456000972498</v>
      </c>
      <c r="AH2004">
        <v>-0.38744836562329898</v>
      </c>
      <c r="AI2004">
        <v>0.81350599864527495</v>
      </c>
      <c r="AJ2004">
        <v>0.94390293416205995</v>
      </c>
      <c r="AK2004">
        <v>2.1161519308244999E-2</v>
      </c>
    </row>
    <row r="2005" spans="1:37" x14ac:dyDescent="0.2">
      <c r="A2005" t="s">
        <v>6368</v>
      </c>
      <c r="B2005">
        <v>113208597</v>
      </c>
      <c r="C2005">
        <v>113208751</v>
      </c>
      <c r="D2005">
        <v>155</v>
      </c>
      <c r="E2005" t="s">
        <v>7079</v>
      </c>
      <c r="F2005">
        <v>18</v>
      </c>
      <c r="G2005" t="s">
        <v>7080</v>
      </c>
      <c r="H2005" t="s">
        <v>30987</v>
      </c>
      <c r="I2005">
        <v>13</v>
      </c>
      <c r="J2005">
        <v>113177536</v>
      </c>
      <c r="K2005">
        <v>113208669</v>
      </c>
      <c r="L2005">
        <v>31134</v>
      </c>
      <c r="M2005">
        <v>2</v>
      </c>
      <c r="N2005">
        <v>55795</v>
      </c>
      <c r="O2005" t="s">
        <v>7081</v>
      </c>
      <c r="P2005">
        <v>0</v>
      </c>
      <c r="Q2005" t="s">
        <v>7082</v>
      </c>
      <c r="R2005" t="s">
        <v>7083</v>
      </c>
      <c r="S2005" t="s">
        <v>32525</v>
      </c>
      <c r="T2005">
        <v>0.35387198439864398</v>
      </c>
      <c r="U2005">
        <v>0.603102917160658</v>
      </c>
      <c r="V2005">
        <v>-24.168035753258899</v>
      </c>
      <c r="W2005">
        <v>0.29261482077562401</v>
      </c>
      <c r="X2005">
        <v>0.704072456322962</v>
      </c>
      <c r="Y2005">
        <v>25.311513041981399</v>
      </c>
      <c r="Z2005">
        <v>0.69013698642955401</v>
      </c>
      <c r="AA2005">
        <v>0.84521697243271998</v>
      </c>
      <c r="AB2005">
        <v>0.10600261977308</v>
      </c>
      <c r="AC2005">
        <v>0.27780950890804001</v>
      </c>
      <c r="AD2005">
        <v>0.68253123924728298</v>
      </c>
      <c r="AE2005">
        <v>24.896779811292301</v>
      </c>
      <c r="AF2005">
        <v>0.32549523997010099</v>
      </c>
      <c r="AG2005">
        <v>0.70473078222419605</v>
      </c>
      <c r="AH2005">
        <v>-24.822779232279299</v>
      </c>
      <c r="AI2005">
        <v>0.56157887380500204</v>
      </c>
      <c r="AJ2005">
        <v>0.78121606160956403</v>
      </c>
      <c r="AK2005">
        <v>2.1434772121856498</v>
      </c>
    </row>
    <row r="2006" spans="1:37" x14ac:dyDescent="0.2">
      <c r="A2006" t="s">
        <v>6368</v>
      </c>
      <c r="B2006">
        <v>113209966</v>
      </c>
      <c r="C2006">
        <v>113210219</v>
      </c>
      <c r="D2006">
        <v>254</v>
      </c>
      <c r="E2006" t="s">
        <v>7084</v>
      </c>
      <c r="F2006">
        <v>29</v>
      </c>
      <c r="G2006" t="s">
        <v>7085</v>
      </c>
      <c r="H2006" t="s">
        <v>30987</v>
      </c>
      <c r="I2006">
        <v>13</v>
      </c>
      <c r="J2006">
        <v>113209883</v>
      </c>
      <c r="K2006">
        <v>113235145</v>
      </c>
      <c r="L2006">
        <v>25263</v>
      </c>
      <c r="M2006">
        <v>1</v>
      </c>
      <c r="N2006">
        <v>8451</v>
      </c>
      <c r="O2006" t="s">
        <v>7086</v>
      </c>
      <c r="P2006">
        <v>83</v>
      </c>
      <c r="Q2006" t="s">
        <v>7087</v>
      </c>
      <c r="R2006" t="s">
        <v>7088</v>
      </c>
      <c r="S2006" t="s">
        <v>32526</v>
      </c>
      <c r="T2006">
        <v>0.32911398597860803</v>
      </c>
      <c r="U2006">
        <v>0.603102917160658</v>
      </c>
      <c r="V2006">
        <v>24.5102891600568</v>
      </c>
      <c r="W2006">
        <v>0.123414495547065</v>
      </c>
      <c r="X2006">
        <v>0.704072456322962</v>
      </c>
      <c r="Y2006">
        <v>25.483116555020601</v>
      </c>
      <c r="Z2006">
        <v>0.306975110376564</v>
      </c>
      <c r="AA2006">
        <v>0.72610664078822296</v>
      </c>
      <c r="AB2006">
        <v>24.445641881981299</v>
      </c>
      <c r="AC2006">
        <v>0.27780950890804001</v>
      </c>
      <c r="AD2006">
        <v>0.68253123924728298</v>
      </c>
      <c r="AE2006">
        <v>24.483116585781001</v>
      </c>
      <c r="AF2006">
        <v>0.61410715005536498</v>
      </c>
      <c r="AG2006">
        <v>0.80674443595273604</v>
      </c>
      <c r="AH2006">
        <v>1.20997999768177</v>
      </c>
      <c r="AI2006">
        <v>3.6185182304427702E-2</v>
      </c>
      <c r="AJ2006">
        <v>0.78121606160956403</v>
      </c>
      <c r="AK2006">
        <v>25.483116555020601</v>
      </c>
    </row>
    <row r="2007" spans="1:37" x14ac:dyDescent="0.2">
      <c r="A2007" t="s">
        <v>6368</v>
      </c>
      <c r="B2007">
        <v>113250242</v>
      </c>
      <c r="C2007">
        <v>113250493</v>
      </c>
      <c r="D2007">
        <v>252</v>
      </c>
      <c r="E2007" t="s">
        <v>7089</v>
      </c>
      <c r="F2007">
        <v>7</v>
      </c>
      <c r="G2007" t="s">
        <v>7090</v>
      </c>
      <c r="H2007" t="s">
        <v>32527</v>
      </c>
      <c r="I2007">
        <v>13</v>
      </c>
      <c r="J2007">
        <v>113245956</v>
      </c>
      <c r="K2007">
        <v>113263559</v>
      </c>
      <c r="L2007">
        <v>17604</v>
      </c>
      <c r="M2007">
        <v>1</v>
      </c>
      <c r="N2007">
        <v>8451</v>
      </c>
      <c r="O2007" t="s">
        <v>7091</v>
      </c>
      <c r="P2007">
        <v>4286</v>
      </c>
      <c r="Q2007" t="s">
        <v>7087</v>
      </c>
      <c r="R2007" t="s">
        <v>7088</v>
      </c>
      <c r="S2007" t="s">
        <v>32526</v>
      </c>
      <c r="T2007">
        <v>0.59776149568237302</v>
      </c>
      <c r="U2007">
        <v>0.82125442047224695</v>
      </c>
      <c r="V2007">
        <v>-1.54197146524114</v>
      </c>
      <c r="W2007">
        <v>0.51983398034510298</v>
      </c>
      <c r="X2007">
        <v>0.80882182551604798</v>
      </c>
      <c r="Y2007">
        <v>-1.13495086294199</v>
      </c>
      <c r="Z2007">
        <v>0.356094662962533</v>
      </c>
      <c r="AA2007">
        <v>0.81332655330779302</v>
      </c>
      <c r="AB2007">
        <v>-1.65219535125426</v>
      </c>
      <c r="AC2007">
        <v>0.12341155397916399</v>
      </c>
      <c r="AD2007">
        <v>0.68253123924728298</v>
      </c>
      <c r="AE2007">
        <v>-2.1349507952964002</v>
      </c>
      <c r="AF2007">
        <v>0.91604196300691298</v>
      </c>
      <c r="AG2007">
        <v>1</v>
      </c>
      <c r="AH2007">
        <v>-0.95012642821027904</v>
      </c>
      <c r="AI2007">
        <v>0.93994311981466405</v>
      </c>
      <c r="AJ2007">
        <v>0.98621344597861504</v>
      </c>
      <c r="AK2007">
        <v>-0.26619542166574001</v>
      </c>
    </row>
    <row r="2008" spans="1:37" x14ac:dyDescent="0.2">
      <c r="A2008" t="s">
        <v>6368</v>
      </c>
      <c r="B2008">
        <v>113278153</v>
      </c>
      <c r="C2008">
        <v>113278313</v>
      </c>
      <c r="D2008">
        <v>161</v>
      </c>
      <c r="E2008" t="s">
        <v>7092</v>
      </c>
      <c r="F2008">
        <v>3</v>
      </c>
      <c r="G2008" t="s">
        <v>7093</v>
      </c>
      <c r="H2008" t="s">
        <v>31000</v>
      </c>
      <c r="I2008">
        <v>13</v>
      </c>
      <c r="J2008">
        <v>113262920</v>
      </c>
      <c r="K2008">
        <v>113262999</v>
      </c>
      <c r="L2008">
        <v>80</v>
      </c>
      <c r="M2008">
        <v>1</v>
      </c>
      <c r="N2008">
        <v>102465874</v>
      </c>
      <c r="O2008" t="s">
        <v>7094</v>
      </c>
      <c r="P2008">
        <v>15233</v>
      </c>
      <c r="Q2008" t="s">
        <v>7095</v>
      </c>
      <c r="R2008" t="s">
        <v>7096</v>
      </c>
      <c r="S2008" t="s">
        <v>32528</v>
      </c>
      <c r="T2008">
        <v>0.35387198439864398</v>
      </c>
      <c r="U2008">
        <v>0.603102917160658</v>
      </c>
      <c r="V2008">
        <v>-24.8993209631181</v>
      </c>
      <c r="W2008">
        <v>0.94541066367716797</v>
      </c>
      <c r="X2008">
        <v>0.95159051474143896</v>
      </c>
      <c r="Y2008">
        <v>-0.64658644814692101</v>
      </c>
      <c r="Z2008">
        <v>0.184235113180511</v>
      </c>
      <c r="AA2008">
        <v>0.72610664078822296</v>
      </c>
      <c r="AB2008">
        <v>-24.8993209631181</v>
      </c>
      <c r="AC2008">
        <v>0.71753805159658501</v>
      </c>
      <c r="AD2008">
        <v>0.87989882095915395</v>
      </c>
      <c r="AE2008">
        <v>-1.6465863691004501</v>
      </c>
      <c r="AF2008">
        <v>0.501741946288212</v>
      </c>
      <c r="AG2008">
        <v>0.80674443595273604</v>
      </c>
      <c r="AH2008">
        <v>-23.969710332721998</v>
      </c>
      <c r="AI2008">
        <v>0.59609816080359102</v>
      </c>
      <c r="AJ2008">
        <v>0.78121606160956403</v>
      </c>
      <c r="AK2008">
        <v>0.22216897686231299</v>
      </c>
    </row>
    <row r="2009" spans="1:37" x14ac:dyDescent="0.2">
      <c r="A2009" t="s">
        <v>6368</v>
      </c>
      <c r="B2009">
        <v>113401305</v>
      </c>
      <c r="C2009">
        <v>113401474</v>
      </c>
      <c r="D2009">
        <v>170</v>
      </c>
      <c r="E2009" t="s">
        <v>7097</v>
      </c>
      <c r="F2009">
        <v>6</v>
      </c>
      <c r="G2009" t="s">
        <v>7098</v>
      </c>
      <c r="H2009" t="s">
        <v>31003</v>
      </c>
      <c r="I2009">
        <v>13</v>
      </c>
      <c r="J2009">
        <v>113399611</v>
      </c>
      <c r="K2009">
        <v>113410975</v>
      </c>
      <c r="L2009">
        <v>11365</v>
      </c>
      <c r="M2009">
        <v>2</v>
      </c>
      <c r="N2009">
        <v>113622</v>
      </c>
      <c r="O2009" t="s">
        <v>7099</v>
      </c>
      <c r="P2009">
        <v>9501</v>
      </c>
      <c r="Q2009" t="s">
        <v>7100</v>
      </c>
      <c r="R2009" t="s">
        <v>7101</v>
      </c>
      <c r="S2009" t="s">
        <v>32529</v>
      </c>
      <c r="T2009" t="s">
        <v>40</v>
      </c>
      <c r="U2009" t="s">
        <v>40</v>
      </c>
      <c r="V2009">
        <v>0</v>
      </c>
      <c r="W2009">
        <v>0.29261482077562401</v>
      </c>
      <c r="X2009">
        <v>0.704072456322962</v>
      </c>
      <c r="Y2009">
        <v>24.12326955743</v>
      </c>
      <c r="Z2009">
        <v>0.48464167878831399</v>
      </c>
      <c r="AA2009">
        <v>0.84435025072159198</v>
      </c>
      <c r="AB2009">
        <v>23.085794935115601</v>
      </c>
      <c r="AC2009">
        <v>0.45677901822897599</v>
      </c>
      <c r="AD2009">
        <v>0.82872126865393902</v>
      </c>
      <c r="AE2009">
        <v>23.123269636379</v>
      </c>
      <c r="AF2009">
        <v>0.501741946288212</v>
      </c>
      <c r="AG2009">
        <v>0.80674443595273604</v>
      </c>
      <c r="AH2009">
        <v>-23.049269063245699</v>
      </c>
      <c r="AI2009">
        <v>0.14667288820271701</v>
      </c>
      <c r="AJ2009">
        <v>0.78121606160956403</v>
      </c>
      <c r="AK2009">
        <v>24.12326955743</v>
      </c>
    </row>
    <row r="2010" spans="1:37" x14ac:dyDescent="0.2">
      <c r="A2010" t="s">
        <v>6368</v>
      </c>
      <c r="B2010">
        <v>113401677</v>
      </c>
      <c r="C2010">
        <v>113401975</v>
      </c>
      <c r="D2010">
        <v>299</v>
      </c>
      <c r="E2010" t="s">
        <v>7102</v>
      </c>
      <c r="F2010">
        <v>18</v>
      </c>
      <c r="G2010" t="s">
        <v>7103</v>
      </c>
      <c r="H2010" t="s">
        <v>31003</v>
      </c>
      <c r="I2010">
        <v>13</v>
      </c>
      <c r="J2010">
        <v>113399611</v>
      </c>
      <c r="K2010">
        <v>113410975</v>
      </c>
      <c r="L2010">
        <v>11365</v>
      </c>
      <c r="M2010">
        <v>2</v>
      </c>
      <c r="N2010">
        <v>113622</v>
      </c>
      <c r="O2010" t="s">
        <v>7099</v>
      </c>
      <c r="P2010">
        <v>9000</v>
      </c>
      <c r="Q2010" t="s">
        <v>7100</v>
      </c>
      <c r="R2010" t="s">
        <v>7101</v>
      </c>
      <c r="S2010" t="s">
        <v>32529</v>
      </c>
      <c r="T2010" t="s">
        <v>40</v>
      </c>
      <c r="U2010" t="s">
        <v>40</v>
      </c>
      <c r="V2010">
        <v>0</v>
      </c>
      <c r="W2010">
        <v>0.29261482077562401</v>
      </c>
      <c r="X2010">
        <v>0.704072456322962</v>
      </c>
      <c r="Y2010">
        <v>24.12326955743</v>
      </c>
      <c r="Z2010">
        <v>0.48464167878831399</v>
      </c>
      <c r="AA2010">
        <v>0.84435025072159198</v>
      </c>
      <c r="AB2010">
        <v>23.085794935115601</v>
      </c>
      <c r="AC2010">
        <v>0.45677901822897599</v>
      </c>
      <c r="AD2010">
        <v>0.82872126865393902</v>
      </c>
      <c r="AE2010">
        <v>23.123269636379</v>
      </c>
      <c r="AF2010">
        <v>0.501741946288212</v>
      </c>
      <c r="AG2010">
        <v>0.80674443595273604</v>
      </c>
      <c r="AH2010">
        <v>-23.049269063245699</v>
      </c>
      <c r="AI2010">
        <v>0.14667288820271701</v>
      </c>
      <c r="AJ2010">
        <v>0.78121606160956403</v>
      </c>
      <c r="AK2010">
        <v>24.12326955743</v>
      </c>
    </row>
    <row r="2011" spans="1:37" x14ac:dyDescent="0.2">
      <c r="A2011" t="s">
        <v>6368</v>
      </c>
      <c r="B2011">
        <v>113615521</v>
      </c>
      <c r="C2011">
        <v>113615718</v>
      </c>
      <c r="D2011">
        <v>198</v>
      </c>
      <c r="E2011" t="s">
        <v>7104</v>
      </c>
      <c r="F2011">
        <v>2</v>
      </c>
      <c r="G2011" t="s">
        <v>7105</v>
      </c>
      <c r="H2011" t="s">
        <v>32530</v>
      </c>
      <c r="I2011">
        <v>13</v>
      </c>
      <c r="J2011">
        <v>113637151</v>
      </c>
      <c r="K2011">
        <v>113640684</v>
      </c>
      <c r="L2011">
        <v>3534</v>
      </c>
      <c r="M2011">
        <v>1</v>
      </c>
      <c r="N2011">
        <v>7027</v>
      </c>
      <c r="O2011" t="s">
        <v>7106</v>
      </c>
      <c r="P2011">
        <v>-21433</v>
      </c>
      <c r="Q2011" t="s">
        <v>7107</v>
      </c>
      <c r="R2011" t="s">
        <v>7108</v>
      </c>
      <c r="S2011" t="s">
        <v>32531</v>
      </c>
      <c r="T2011">
        <v>0.54421053469192604</v>
      </c>
      <c r="U2011">
        <v>0.80321479550967601</v>
      </c>
      <c r="V2011">
        <v>1.41867824769884</v>
      </c>
      <c r="W2011">
        <v>0.78495938470128301</v>
      </c>
      <c r="X2011">
        <v>0.95159051474143896</v>
      </c>
      <c r="Y2011">
        <v>2.0401742423228</v>
      </c>
      <c r="Z2011">
        <v>0.356094662962533</v>
      </c>
      <c r="AA2011">
        <v>0.81332655330779302</v>
      </c>
      <c r="AB2011">
        <v>1.0880157838207301</v>
      </c>
      <c r="AC2011">
        <v>0.78441786433924598</v>
      </c>
      <c r="AD2011">
        <v>0.90663815930604097</v>
      </c>
      <c r="AE2011">
        <v>1.48757368680498</v>
      </c>
      <c r="AF2011">
        <v>0.96396358433015406</v>
      </c>
      <c r="AG2011">
        <v>1</v>
      </c>
      <c r="AH2011">
        <v>1.08414785053247</v>
      </c>
      <c r="AI2011">
        <v>0.84469820681520702</v>
      </c>
      <c r="AJ2011">
        <v>0.95957881738831197</v>
      </c>
      <c r="AK2011">
        <v>1.7484482699072199</v>
      </c>
    </row>
    <row r="2012" spans="1:37" x14ac:dyDescent="0.2">
      <c r="A2012" t="s">
        <v>6368</v>
      </c>
      <c r="B2012">
        <v>113615718</v>
      </c>
      <c r="C2012">
        <v>113615915</v>
      </c>
      <c r="D2012">
        <v>198</v>
      </c>
      <c r="E2012" t="s">
        <v>7109</v>
      </c>
      <c r="F2012">
        <v>4</v>
      </c>
      <c r="G2012" t="s">
        <v>7110</v>
      </c>
      <c r="H2012" t="s">
        <v>32530</v>
      </c>
      <c r="I2012">
        <v>13</v>
      </c>
      <c r="J2012">
        <v>113637151</v>
      </c>
      <c r="K2012">
        <v>113640684</v>
      </c>
      <c r="L2012">
        <v>3534</v>
      </c>
      <c r="M2012">
        <v>1</v>
      </c>
      <c r="N2012">
        <v>7027</v>
      </c>
      <c r="O2012" t="s">
        <v>7106</v>
      </c>
      <c r="P2012">
        <v>-21236</v>
      </c>
      <c r="Q2012" t="s">
        <v>7107</v>
      </c>
      <c r="R2012" t="s">
        <v>7108</v>
      </c>
      <c r="S2012" t="s">
        <v>32531</v>
      </c>
      <c r="T2012">
        <v>0.54421053469192604</v>
      </c>
      <c r="U2012">
        <v>0.80321479550967601</v>
      </c>
      <c r="V2012">
        <v>1.41867824769884</v>
      </c>
      <c r="W2012">
        <v>0.78495938470128301</v>
      </c>
      <c r="X2012">
        <v>0.95159051474143896</v>
      </c>
      <c r="Y2012">
        <v>2.0401742423228</v>
      </c>
      <c r="Z2012">
        <v>0.356094662962533</v>
      </c>
      <c r="AA2012">
        <v>0.81332655330779302</v>
      </c>
      <c r="AB2012">
        <v>1.0880157838207301</v>
      </c>
      <c r="AC2012">
        <v>0.78441786433924598</v>
      </c>
      <c r="AD2012">
        <v>0.90663815930604097</v>
      </c>
      <c r="AE2012">
        <v>1.48757368680498</v>
      </c>
      <c r="AF2012">
        <v>0.96396358433015406</v>
      </c>
      <c r="AG2012">
        <v>1</v>
      </c>
      <c r="AH2012">
        <v>1.08414785053247</v>
      </c>
      <c r="AI2012">
        <v>0.84469820681520702</v>
      </c>
      <c r="AJ2012">
        <v>0.95957881738831197</v>
      </c>
      <c r="AK2012">
        <v>1.7484482699072199</v>
      </c>
    </row>
    <row r="2013" spans="1:37" x14ac:dyDescent="0.2">
      <c r="A2013" t="s">
        <v>6368</v>
      </c>
      <c r="B2013">
        <v>113657752</v>
      </c>
      <c r="C2013">
        <v>113657958</v>
      </c>
      <c r="D2013">
        <v>207</v>
      </c>
      <c r="E2013" t="s">
        <v>7111</v>
      </c>
      <c r="F2013">
        <v>9</v>
      </c>
      <c r="G2013" t="s">
        <v>7112</v>
      </c>
      <c r="H2013" t="s">
        <v>30987</v>
      </c>
      <c r="I2013">
        <v>13</v>
      </c>
      <c r="J2013">
        <v>113648804</v>
      </c>
      <c r="K2013">
        <v>113658198</v>
      </c>
      <c r="L2013">
        <v>9395</v>
      </c>
      <c r="M2013">
        <v>2</v>
      </c>
      <c r="N2013">
        <v>496</v>
      </c>
      <c r="O2013" t="s">
        <v>7113</v>
      </c>
      <c r="P2013">
        <v>240</v>
      </c>
      <c r="Q2013" t="s">
        <v>7114</v>
      </c>
      <c r="R2013" t="s">
        <v>7115</v>
      </c>
      <c r="S2013" t="s">
        <v>32532</v>
      </c>
      <c r="T2013">
        <v>0.97213403838398904</v>
      </c>
      <c r="U2013">
        <v>1</v>
      </c>
      <c r="V2013">
        <v>9.3899358711821201E-2</v>
      </c>
      <c r="W2013">
        <v>0.20525741147413201</v>
      </c>
      <c r="X2013">
        <v>0.704072456322962</v>
      </c>
      <c r="Y2013">
        <v>-24.869411978496601</v>
      </c>
      <c r="Z2013">
        <v>0.69013698642955401</v>
      </c>
      <c r="AA2013">
        <v>0.84521697243271998</v>
      </c>
      <c r="AB2013">
        <v>-0.86957468812529104</v>
      </c>
      <c r="AC2013">
        <v>7.0489011448141195E-2</v>
      </c>
      <c r="AD2013">
        <v>0.57684129297949804</v>
      </c>
      <c r="AE2013">
        <v>-24.869411978496601</v>
      </c>
      <c r="AF2013">
        <v>0.61410715005536498</v>
      </c>
      <c r="AG2013">
        <v>0.80674443595273604</v>
      </c>
      <c r="AH2013">
        <v>1.0235099524153199</v>
      </c>
      <c r="AI2013">
        <v>0.35038410267202102</v>
      </c>
      <c r="AJ2013">
        <v>0.78121606160956403</v>
      </c>
      <c r="AK2013">
        <v>-24.000656550658</v>
      </c>
    </row>
    <row r="2014" spans="1:37" x14ac:dyDescent="0.2">
      <c r="A2014" t="s">
        <v>6368</v>
      </c>
      <c r="B2014">
        <v>113822025</v>
      </c>
      <c r="C2014">
        <v>113822172</v>
      </c>
      <c r="D2014">
        <v>148</v>
      </c>
      <c r="E2014" t="s">
        <v>7116</v>
      </c>
      <c r="F2014">
        <v>13</v>
      </c>
      <c r="G2014" t="s">
        <v>7117</v>
      </c>
      <c r="H2014" t="s">
        <v>32533</v>
      </c>
      <c r="I2014">
        <v>13</v>
      </c>
      <c r="J2014">
        <v>113815630</v>
      </c>
      <c r="K2014">
        <v>113845744</v>
      </c>
      <c r="L2014">
        <v>30115</v>
      </c>
      <c r="M2014">
        <v>1</v>
      </c>
      <c r="N2014">
        <v>650669</v>
      </c>
      <c r="O2014" t="s">
        <v>7118</v>
      </c>
      <c r="P2014">
        <v>6395</v>
      </c>
      <c r="Q2014" t="s">
        <v>40</v>
      </c>
      <c r="R2014" t="s">
        <v>7119</v>
      </c>
      <c r="S2014" t="s">
        <v>32534</v>
      </c>
      <c r="T2014" t="s">
        <v>40</v>
      </c>
      <c r="U2014" t="s">
        <v>40</v>
      </c>
      <c r="V2014">
        <v>0</v>
      </c>
      <c r="W2014" t="s">
        <v>40</v>
      </c>
      <c r="X2014" t="s">
        <v>40</v>
      </c>
      <c r="Y2014">
        <v>0</v>
      </c>
      <c r="Z2014" t="s">
        <v>40</v>
      </c>
      <c r="AA2014" t="s">
        <v>40</v>
      </c>
      <c r="AB2014">
        <v>0</v>
      </c>
      <c r="AC2014" t="s">
        <v>40</v>
      </c>
      <c r="AD2014" t="s">
        <v>40</v>
      </c>
      <c r="AE2014">
        <v>0</v>
      </c>
      <c r="AF2014" t="s">
        <v>40</v>
      </c>
      <c r="AG2014" t="s">
        <v>40</v>
      </c>
      <c r="AH2014">
        <v>0</v>
      </c>
      <c r="AI2014" t="s">
        <v>40</v>
      </c>
      <c r="AJ2014" t="s">
        <v>40</v>
      </c>
      <c r="AK2014">
        <v>0</v>
      </c>
    </row>
    <row r="2015" spans="1:37" x14ac:dyDescent="0.2">
      <c r="A2015" t="s">
        <v>6368</v>
      </c>
      <c r="B2015">
        <v>113822172</v>
      </c>
      <c r="C2015">
        <v>113822319</v>
      </c>
      <c r="D2015">
        <v>148</v>
      </c>
      <c r="E2015" t="s">
        <v>7120</v>
      </c>
      <c r="F2015">
        <v>7</v>
      </c>
      <c r="G2015" t="s">
        <v>7121</v>
      </c>
      <c r="H2015" t="s">
        <v>32533</v>
      </c>
      <c r="I2015">
        <v>13</v>
      </c>
      <c r="J2015">
        <v>113815630</v>
      </c>
      <c r="K2015">
        <v>113845744</v>
      </c>
      <c r="L2015">
        <v>30115</v>
      </c>
      <c r="M2015">
        <v>1</v>
      </c>
      <c r="N2015">
        <v>650669</v>
      </c>
      <c r="O2015" t="s">
        <v>7118</v>
      </c>
      <c r="P2015">
        <v>6542</v>
      </c>
      <c r="Q2015" t="s">
        <v>40</v>
      </c>
      <c r="R2015" t="s">
        <v>7119</v>
      </c>
      <c r="S2015" t="s">
        <v>32534</v>
      </c>
      <c r="T2015" t="s">
        <v>40</v>
      </c>
      <c r="U2015" t="s">
        <v>40</v>
      </c>
      <c r="V2015">
        <v>0</v>
      </c>
      <c r="W2015" t="s">
        <v>40</v>
      </c>
      <c r="X2015" t="s">
        <v>40</v>
      </c>
      <c r="Y2015">
        <v>0</v>
      </c>
      <c r="Z2015" t="s">
        <v>40</v>
      </c>
      <c r="AA2015" t="s">
        <v>40</v>
      </c>
      <c r="AB2015">
        <v>0</v>
      </c>
      <c r="AC2015" t="s">
        <v>40</v>
      </c>
      <c r="AD2015" t="s">
        <v>40</v>
      </c>
      <c r="AE2015">
        <v>0</v>
      </c>
      <c r="AF2015" t="s">
        <v>40</v>
      </c>
      <c r="AG2015" t="s">
        <v>40</v>
      </c>
      <c r="AH2015">
        <v>0</v>
      </c>
      <c r="AI2015" t="s">
        <v>40</v>
      </c>
      <c r="AJ2015" t="s">
        <v>40</v>
      </c>
      <c r="AK2015">
        <v>0</v>
      </c>
    </row>
    <row r="2016" spans="1:37" x14ac:dyDescent="0.2">
      <c r="A2016" t="s">
        <v>6368</v>
      </c>
      <c r="B2016">
        <v>113907742</v>
      </c>
      <c r="C2016">
        <v>113907947</v>
      </c>
      <c r="D2016">
        <v>206</v>
      </c>
      <c r="E2016" t="s">
        <v>7122</v>
      </c>
      <c r="F2016">
        <v>3</v>
      </c>
      <c r="G2016" t="s">
        <v>7123</v>
      </c>
      <c r="H2016" t="s">
        <v>32535</v>
      </c>
      <c r="I2016">
        <v>13</v>
      </c>
      <c r="J2016">
        <v>113915941</v>
      </c>
      <c r="K2016">
        <v>113920995</v>
      </c>
      <c r="L2016">
        <v>5055</v>
      </c>
      <c r="M2016">
        <v>1</v>
      </c>
      <c r="N2016">
        <v>643365</v>
      </c>
      <c r="O2016" t="s">
        <v>7124</v>
      </c>
      <c r="P2016">
        <v>-7994</v>
      </c>
      <c r="Q2016" t="s">
        <v>7125</v>
      </c>
      <c r="R2016" t="s">
        <v>7126</v>
      </c>
      <c r="S2016" t="s">
        <v>32536</v>
      </c>
      <c r="T2016">
        <v>0.97213403838398904</v>
      </c>
      <c r="U2016">
        <v>1</v>
      </c>
      <c r="V2016">
        <v>1.20508786978225</v>
      </c>
      <c r="W2016">
        <v>0.20525741147413201</v>
      </c>
      <c r="X2016">
        <v>0.704072456322962</v>
      </c>
      <c r="Y2016">
        <v>-25.363030820463599</v>
      </c>
      <c r="Z2016">
        <v>0.69013698642955401</v>
      </c>
      <c r="AA2016">
        <v>0.84521697243271998</v>
      </c>
      <c r="AB2016">
        <v>0.24161378600112199</v>
      </c>
      <c r="AC2016">
        <v>7.0489011448141195E-2</v>
      </c>
      <c r="AD2016">
        <v>0.57684129297949804</v>
      </c>
      <c r="AE2016">
        <v>-25.363030820463599</v>
      </c>
      <c r="AF2016">
        <v>0.61410715005536498</v>
      </c>
      <c r="AG2016">
        <v>0.80674443595273604</v>
      </c>
      <c r="AH2016">
        <v>2.13469845363635</v>
      </c>
      <c r="AI2016">
        <v>0.35038410267202102</v>
      </c>
      <c r="AJ2016">
        <v>0.78121606160956403</v>
      </c>
      <c r="AK2016">
        <v>-24.4942753813583</v>
      </c>
    </row>
    <row r="2017" spans="1:37" x14ac:dyDescent="0.2">
      <c r="A2017" t="s">
        <v>6368</v>
      </c>
      <c r="B2017">
        <v>113908936</v>
      </c>
      <c r="C2017">
        <v>113909087</v>
      </c>
      <c r="D2017">
        <v>152</v>
      </c>
      <c r="E2017" t="s">
        <v>7127</v>
      </c>
      <c r="F2017">
        <v>3</v>
      </c>
      <c r="G2017" t="s">
        <v>7128</v>
      </c>
      <c r="H2017" t="s">
        <v>32535</v>
      </c>
      <c r="I2017">
        <v>13</v>
      </c>
      <c r="J2017">
        <v>113915941</v>
      </c>
      <c r="K2017">
        <v>113920995</v>
      </c>
      <c r="L2017">
        <v>5055</v>
      </c>
      <c r="M2017">
        <v>1</v>
      </c>
      <c r="N2017">
        <v>643365</v>
      </c>
      <c r="O2017" t="s">
        <v>7124</v>
      </c>
      <c r="P2017">
        <v>-6854</v>
      </c>
      <c r="Q2017" t="s">
        <v>7125</v>
      </c>
      <c r="R2017" t="s">
        <v>7126</v>
      </c>
      <c r="S2017" t="s">
        <v>32536</v>
      </c>
      <c r="T2017">
        <v>0.152084254673993</v>
      </c>
      <c r="U2017">
        <v>0.603102917160658</v>
      </c>
      <c r="V2017">
        <v>24.4527346267921</v>
      </c>
      <c r="W2017">
        <v>0.38920677604595899</v>
      </c>
      <c r="X2017">
        <v>0.704072456322962</v>
      </c>
      <c r="Y2017">
        <v>-23.287245531744102</v>
      </c>
      <c r="Z2017">
        <v>0.306975110376564</v>
      </c>
      <c r="AA2017">
        <v>0.72610664078822296</v>
      </c>
      <c r="AB2017">
        <v>23.489260562505802</v>
      </c>
      <c r="AC2017">
        <v>0.71753805159658501</v>
      </c>
      <c r="AD2017">
        <v>0.87989882095915395</v>
      </c>
      <c r="AE2017">
        <v>-0.79758370503224996</v>
      </c>
      <c r="AF2017">
        <v>4.6407610929182198E-2</v>
      </c>
      <c r="AG2017">
        <v>0.476038960109122</v>
      </c>
      <c r="AH2017">
        <v>24.4527346267921</v>
      </c>
      <c r="AI2017">
        <v>0.35038410267202102</v>
      </c>
      <c r="AJ2017">
        <v>0.78121606160956403</v>
      </c>
      <c r="AK2017">
        <v>-23.382345368013802</v>
      </c>
    </row>
    <row r="2018" spans="1:37" x14ac:dyDescent="0.2">
      <c r="A2018" t="s">
        <v>6368</v>
      </c>
      <c r="B2018">
        <v>113982495</v>
      </c>
      <c r="C2018">
        <v>113982668</v>
      </c>
      <c r="D2018">
        <v>174</v>
      </c>
      <c r="E2018" t="s">
        <v>7129</v>
      </c>
      <c r="F2018">
        <v>7</v>
      </c>
      <c r="G2018" t="s">
        <v>7130</v>
      </c>
      <c r="H2018" t="s">
        <v>32537</v>
      </c>
      <c r="I2018">
        <v>13</v>
      </c>
      <c r="J2018">
        <v>113953705</v>
      </c>
      <c r="K2018">
        <v>113974076</v>
      </c>
      <c r="L2018">
        <v>20372</v>
      </c>
      <c r="M2018">
        <v>2</v>
      </c>
      <c r="N2018">
        <v>100507747</v>
      </c>
      <c r="O2018" t="s">
        <v>7131</v>
      </c>
      <c r="P2018">
        <v>-8419</v>
      </c>
      <c r="Q2018" t="s">
        <v>7132</v>
      </c>
      <c r="R2018" t="s">
        <v>7133</v>
      </c>
      <c r="S2018" t="s">
        <v>32538</v>
      </c>
      <c r="T2018">
        <v>1</v>
      </c>
      <c r="U2018">
        <v>1</v>
      </c>
      <c r="V2018">
        <v>-3.1036686094084498</v>
      </c>
      <c r="W2018">
        <v>0.20525741147413201</v>
      </c>
      <c r="X2018">
        <v>0.704072456322962</v>
      </c>
      <c r="Y2018">
        <v>-23.256305473978198</v>
      </c>
      <c r="Z2018">
        <v>1</v>
      </c>
      <c r="AA2018">
        <v>1</v>
      </c>
      <c r="AB2018">
        <v>-1.88460186596771</v>
      </c>
      <c r="AC2018">
        <v>0.32081866871113202</v>
      </c>
      <c r="AD2018">
        <v>0.68773325147593101</v>
      </c>
      <c r="AE2018">
        <v>0.267151666190933</v>
      </c>
      <c r="AF2018">
        <v>0.98343762640780896</v>
      </c>
      <c r="AG2018">
        <v>1</v>
      </c>
      <c r="AH2018">
        <v>-2.6513781543416899</v>
      </c>
      <c r="AI2018">
        <v>0.24456414000292601</v>
      </c>
      <c r="AJ2018">
        <v>0.78121606160956403</v>
      </c>
      <c r="AK2018">
        <v>-23.966862829410399</v>
      </c>
    </row>
    <row r="2019" spans="1:37" x14ac:dyDescent="0.2">
      <c r="A2019" t="s">
        <v>6368</v>
      </c>
      <c r="B2019">
        <v>114014298</v>
      </c>
      <c r="C2019">
        <v>114014459</v>
      </c>
      <c r="D2019">
        <v>162</v>
      </c>
      <c r="E2019" t="s">
        <v>7134</v>
      </c>
      <c r="F2019">
        <v>6</v>
      </c>
      <c r="G2019" t="s">
        <v>7135</v>
      </c>
      <c r="H2019" t="s">
        <v>32539</v>
      </c>
      <c r="I2019">
        <v>13</v>
      </c>
      <c r="J2019">
        <v>114021409</v>
      </c>
      <c r="K2019">
        <v>114036193</v>
      </c>
      <c r="L2019">
        <v>14785</v>
      </c>
      <c r="M2019">
        <v>2</v>
      </c>
      <c r="N2019">
        <v>22821</v>
      </c>
      <c r="O2019" t="s">
        <v>7136</v>
      </c>
      <c r="P2019">
        <v>21734</v>
      </c>
      <c r="Q2019" t="s">
        <v>7137</v>
      </c>
      <c r="R2019" t="s">
        <v>7138</v>
      </c>
      <c r="S2019" t="s">
        <v>32540</v>
      </c>
      <c r="T2019">
        <v>0.32911398597860803</v>
      </c>
      <c r="U2019">
        <v>0.603102917160658</v>
      </c>
      <c r="V2019">
        <v>27.082752931722201</v>
      </c>
      <c r="W2019">
        <v>0.38920677604595899</v>
      </c>
      <c r="X2019">
        <v>0.704072456322962</v>
      </c>
      <c r="Y2019">
        <v>-26.881119072074998</v>
      </c>
      <c r="Z2019">
        <v>0.306975110376564</v>
      </c>
      <c r="AA2019">
        <v>0.72610664078822296</v>
      </c>
      <c r="AB2019">
        <v>26.217590553754501</v>
      </c>
      <c r="AC2019">
        <v>0.71753805159658501</v>
      </c>
      <c r="AD2019">
        <v>0.87989882095915395</v>
      </c>
      <c r="AE2019">
        <v>-4.5501891848358502</v>
      </c>
      <c r="AF2019">
        <v>0.61410715005536498</v>
      </c>
      <c r="AG2019">
        <v>0.80674443595273604</v>
      </c>
      <c r="AH2019">
        <v>4.82582361153416</v>
      </c>
      <c r="AI2019">
        <v>0.35038410267202102</v>
      </c>
      <c r="AJ2019">
        <v>0.78121606160956403</v>
      </c>
      <c r="AK2019">
        <v>-26.110675351260099</v>
      </c>
    </row>
    <row r="2020" spans="1:37" x14ac:dyDescent="0.2">
      <c r="A2020" t="s">
        <v>7139</v>
      </c>
      <c r="B2020">
        <v>18333054</v>
      </c>
      <c r="C2020">
        <v>18333196</v>
      </c>
      <c r="D2020">
        <v>143</v>
      </c>
      <c r="E2020" t="s">
        <v>7140</v>
      </c>
      <c r="F2020">
        <v>5</v>
      </c>
      <c r="G2020" t="s">
        <v>7141</v>
      </c>
      <c r="H2020" t="s">
        <v>31000</v>
      </c>
      <c r="I2020">
        <v>14</v>
      </c>
      <c r="J2020">
        <v>18601117</v>
      </c>
      <c r="K2020">
        <v>18602097</v>
      </c>
      <c r="L2020">
        <v>981</v>
      </c>
      <c r="M2020">
        <v>1</v>
      </c>
      <c r="N2020">
        <v>440153</v>
      </c>
      <c r="O2020" t="s">
        <v>7142</v>
      </c>
      <c r="P2020">
        <v>-267921</v>
      </c>
      <c r="Q2020" t="s">
        <v>7143</v>
      </c>
      <c r="R2020" t="s">
        <v>7144</v>
      </c>
      <c r="S2020" t="s">
        <v>32541</v>
      </c>
      <c r="T2020">
        <v>0.644035865418358</v>
      </c>
      <c r="U2020">
        <v>0.84904924635754497</v>
      </c>
      <c r="V2020">
        <v>1.23504673478896</v>
      </c>
      <c r="W2020">
        <v>0.427323497058756</v>
      </c>
      <c r="X2020">
        <v>0.73460997439807996</v>
      </c>
      <c r="Y2020">
        <v>-0.50500000453831695</v>
      </c>
      <c r="Z2020">
        <v>0.57853978204985401</v>
      </c>
      <c r="AA2020">
        <v>0.84521697243271998</v>
      </c>
      <c r="AB2020">
        <v>1.15266784668364</v>
      </c>
      <c r="AC2020">
        <v>0.122775156056933</v>
      </c>
      <c r="AD2020">
        <v>0.68253123924728298</v>
      </c>
      <c r="AE2020">
        <v>-1.50499995519517</v>
      </c>
      <c r="AF2020">
        <v>0.77173648502780101</v>
      </c>
      <c r="AG2020">
        <v>0.88417364479730298</v>
      </c>
      <c r="AH2020">
        <v>0.63504311166610306</v>
      </c>
      <c r="AI2020">
        <v>0.81350599864527495</v>
      </c>
      <c r="AJ2020">
        <v>0.94390293416205995</v>
      </c>
      <c r="AK2020">
        <v>0.36375543346025602</v>
      </c>
    </row>
    <row r="2021" spans="1:37" x14ac:dyDescent="0.2">
      <c r="A2021" t="s">
        <v>7139</v>
      </c>
      <c r="B2021">
        <v>18333196</v>
      </c>
      <c r="C2021">
        <v>18333338</v>
      </c>
      <c r="D2021">
        <v>143</v>
      </c>
      <c r="E2021" t="s">
        <v>7145</v>
      </c>
      <c r="F2021">
        <v>7</v>
      </c>
      <c r="G2021" t="s">
        <v>7146</v>
      </c>
      <c r="H2021" t="s">
        <v>31000</v>
      </c>
      <c r="I2021">
        <v>14</v>
      </c>
      <c r="J2021">
        <v>18601117</v>
      </c>
      <c r="K2021">
        <v>18602097</v>
      </c>
      <c r="L2021">
        <v>981</v>
      </c>
      <c r="M2021">
        <v>1</v>
      </c>
      <c r="N2021">
        <v>440153</v>
      </c>
      <c r="O2021" t="s">
        <v>7142</v>
      </c>
      <c r="P2021">
        <v>-267779</v>
      </c>
      <c r="Q2021" t="s">
        <v>7143</v>
      </c>
      <c r="R2021" t="s">
        <v>7144</v>
      </c>
      <c r="S2021" t="s">
        <v>32541</v>
      </c>
      <c r="T2021">
        <v>0.644035865418358</v>
      </c>
      <c r="U2021">
        <v>0.84904924635754497</v>
      </c>
      <c r="V2021">
        <v>1.23504673478896</v>
      </c>
      <c r="W2021">
        <v>0.113079289867903</v>
      </c>
      <c r="X2021">
        <v>0.704072456322962</v>
      </c>
      <c r="Y2021">
        <v>-25.306341437475101</v>
      </c>
      <c r="Z2021">
        <v>0.26789404493740199</v>
      </c>
      <c r="AA2021">
        <v>0.72610664078822296</v>
      </c>
      <c r="AB2021">
        <v>0.27157265234980199</v>
      </c>
      <c r="AC2021">
        <v>2.4853262407310801E-2</v>
      </c>
      <c r="AD2021">
        <v>0.57684129297949804</v>
      </c>
      <c r="AE2021">
        <v>-25.306341437475101</v>
      </c>
      <c r="AF2021">
        <v>0.98343762640780896</v>
      </c>
      <c r="AG2021">
        <v>1</v>
      </c>
      <c r="AH2021">
        <v>2.16465731378279</v>
      </c>
      <c r="AI2021">
        <v>0.24456414000292601</v>
      </c>
      <c r="AJ2021">
        <v>0.78121606160956403</v>
      </c>
      <c r="AK2021">
        <v>-24.4375859994765</v>
      </c>
    </row>
    <row r="2022" spans="1:37" x14ac:dyDescent="0.2">
      <c r="A2022" t="s">
        <v>7139</v>
      </c>
      <c r="B2022">
        <v>18333524</v>
      </c>
      <c r="C2022">
        <v>18333668</v>
      </c>
      <c r="D2022">
        <v>145</v>
      </c>
      <c r="E2022" t="s">
        <v>7147</v>
      </c>
      <c r="F2022">
        <v>10</v>
      </c>
      <c r="G2022" t="s">
        <v>7148</v>
      </c>
      <c r="H2022" t="s">
        <v>31000</v>
      </c>
      <c r="I2022">
        <v>14</v>
      </c>
      <c r="J2022">
        <v>18601117</v>
      </c>
      <c r="K2022">
        <v>18602097</v>
      </c>
      <c r="L2022">
        <v>981</v>
      </c>
      <c r="M2022">
        <v>1</v>
      </c>
      <c r="N2022">
        <v>440153</v>
      </c>
      <c r="O2022" t="s">
        <v>7142</v>
      </c>
      <c r="P2022">
        <v>-267449</v>
      </c>
      <c r="Q2022" t="s">
        <v>7143</v>
      </c>
      <c r="R2022" t="s">
        <v>7144</v>
      </c>
      <c r="S2022" t="s">
        <v>32541</v>
      </c>
      <c r="T2022">
        <v>0.644035865418358</v>
      </c>
      <c r="U2022">
        <v>0.84904924635754497</v>
      </c>
      <c r="V2022">
        <v>1.23504673478896</v>
      </c>
      <c r="W2022">
        <v>0.113079289867903</v>
      </c>
      <c r="X2022">
        <v>0.704072456322962</v>
      </c>
      <c r="Y2022">
        <v>-25.306341437475101</v>
      </c>
      <c r="Z2022">
        <v>0.26789404493740199</v>
      </c>
      <c r="AA2022">
        <v>0.72610664078822296</v>
      </c>
      <c r="AB2022">
        <v>0.27157265234980199</v>
      </c>
      <c r="AC2022">
        <v>2.4853262407310801E-2</v>
      </c>
      <c r="AD2022">
        <v>0.57684129297949804</v>
      </c>
      <c r="AE2022">
        <v>-25.306341437475101</v>
      </c>
      <c r="AF2022">
        <v>0.98343762640780896</v>
      </c>
      <c r="AG2022">
        <v>1</v>
      </c>
      <c r="AH2022">
        <v>2.16465731378279</v>
      </c>
      <c r="AI2022">
        <v>0.24456414000292601</v>
      </c>
      <c r="AJ2022">
        <v>0.78121606160956403</v>
      </c>
      <c r="AK2022">
        <v>-24.4375859994765</v>
      </c>
    </row>
    <row r="2023" spans="1:37" x14ac:dyDescent="0.2">
      <c r="A2023" t="s">
        <v>7139</v>
      </c>
      <c r="B2023">
        <v>18333668</v>
      </c>
      <c r="C2023">
        <v>18333812</v>
      </c>
      <c r="D2023">
        <v>145</v>
      </c>
      <c r="E2023" t="s">
        <v>7149</v>
      </c>
      <c r="F2023">
        <v>4</v>
      </c>
      <c r="G2023" t="s">
        <v>7150</v>
      </c>
      <c r="H2023" t="s">
        <v>32542</v>
      </c>
      <c r="I2023">
        <v>14</v>
      </c>
      <c r="J2023">
        <v>18601117</v>
      </c>
      <c r="K2023">
        <v>18602097</v>
      </c>
      <c r="L2023">
        <v>981</v>
      </c>
      <c r="M2023">
        <v>1</v>
      </c>
      <c r="N2023">
        <v>440153</v>
      </c>
      <c r="O2023" t="s">
        <v>7142</v>
      </c>
      <c r="P2023">
        <v>-267305</v>
      </c>
      <c r="Q2023" t="s">
        <v>7143</v>
      </c>
      <c r="R2023" t="s">
        <v>7144</v>
      </c>
      <c r="S2023" t="s">
        <v>32541</v>
      </c>
      <c r="T2023">
        <v>0.644035865418358</v>
      </c>
      <c r="U2023">
        <v>0.84904924635754497</v>
      </c>
      <c r="V2023">
        <v>0.53460704397400505</v>
      </c>
      <c r="W2023">
        <v>0.113079289867903</v>
      </c>
      <c r="X2023">
        <v>0.704072456322962</v>
      </c>
      <c r="Y2023">
        <v>-24.860246803101301</v>
      </c>
      <c r="Z2023">
        <v>0.26789404493740199</v>
      </c>
      <c r="AA2023">
        <v>0.72610664078822296</v>
      </c>
      <c r="AB2023">
        <v>-0.42886701250532799</v>
      </c>
      <c r="AC2023">
        <v>2.4853262407310801E-2</v>
      </c>
      <c r="AD2023">
        <v>0.57684129297949804</v>
      </c>
      <c r="AE2023">
        <v>-24.860246803101301</v>
      </c>
      <c r="AF2023">
        <v>0.98343762640780896</v>
      </c>
      <c r="AG2023">
        <v>1</v>
      </c>
      <c r="AH2023">
        <v>1.4642176229678301</v>
      </c>
      <c r="AI2023">
        <v>0.24456414000292601</v>
      </c>
      <c r="AJ2023">
        <v>0.78121606160956403</v>
      </c>
      <c r="AK2023">
        <v>-23.991491375510499</v>
      </c>
    </row>
    <row r="2024" spans="1:37" x14ac:dyDescent="0.2">
      <c r="A2024" t="s">
        <v>7139</v>
      </c>
      <c r="B2024">
        <v>18333812</v>
      </c>
      <c r="C2024">
        <v>18333956</v>
      </c>
      <c r="D2024">
        <v>145</v>
      </c>
      <c r="E2024" t="s">
        <v>7151</v>
      </c>
      <c r="F2024">
        <v>7</v>
      </c>
      <c r="G2024" t="s">
        <v>7152</v>
      </c>
      <c r="H2024" t="s">
        <v>32542</v>
      </c>
      <c r="I2024">
        <v>14</v>
      </c>
      <c r="J2024">
        <v>18601117</v>
      </c>
      <c r="K2024">
        <v>18602097</v>
      </c>
      <c r="L2024">
        <v>981</v>
      </c>
      <c r="M2024">
        <v>1</v>
      </c>
      <c r="N2024">
        <v>440153</v>
      </c>
      <c r="O2024" t="s">
        <v>7142</v>
      </c>
      <c r="P2024">
        <v>-267161</v>
      </c>
      <c r="Q2024" t="s">
        <v>7143</v>
      </c>
      <c r="R2024" t="s">
        <v>7144</v>
      </c>
      <c r="S2024" t="s">
        <v>32541</v>
      </c>
      <c r="T2024">
        <v>0.53849832750378601</v>
      </c>
      <c r="U2024">
        <v>0.80321479550967601</v>
      </c>
      <c r="V2024">
        <v>-0.20821472327611501</v>
      </c>
      <c r="W2024">
        <v>0.17060949406127299</v>
      </c>
      <c r="X2024">
        <v>0.704072456322962</v>
      </c>
      <c r="Y2024">
        <v>-1.43450712989225</v>
      </c>
      <c r="Z2024">
        <v>0.118085300475937</v>
      </c>
      <c r="AA2024">
        <v>0.72610664078822296</v>
      </c>
      <c r="AB2024">
        <v>-1.1716888147206901</v>
      </c>
      <c r="AC2024">
        <v>2.0443060164604301E-2</v>
      </c>
      <c r="AD2024">
        <v>0.57684129297949804</v>
      </c>
      <c r="AE2024">
        <v>-2.4345070670969999</v>
      </c>
      <c r="AF2024">
        <v>0.91604196300691298</v>
      </c>
      <c r="AG2024">
        <v>1</v>
      </c>
      <c r="AH2024">
        <v>0.72139592201487901</v>
      </c>
      <c r="AI2024">
        <v>0.47881565140445098</v>
      </c>
      <c r="AJ2024">
        <v>0.78121606160956403</v>
      </c>
      <c r="AK2024">
        <v>-0.56575168236262197</v>
      </c>
    </row>
    <row r="2025" spans="1:37" x14ac:dyDescent="0.2">
      <c r="A2025" t="s">
        <v>7139</v>
      </c>
      <c r="B2025">
        <v>18333956</v>
      </c>
      <c r="C2025">
        <v>18334100</v>
      </c>
      <c r="D2025">
        <v>145</v>
      </c>
      <c r="E2025" t="s">
        <v>7153</v>
      </c>
      <c r="F2025">
        <v>8</v>
      </c>
      <c r="G2025" t="s">
        <v>7154</v>
      </c>
      <c r="H2025" t="s">
        <v>32543</v>
      </c>
      <c r="I2025">
        <v>14</v>
      </c>
      <c r="J2025">
        <v>18601117</v>
      </c>
      <c r="K2025">
        <v>18602097</v>
      </c>
      <c r="L2025">
        <v>981</v>
      </c>
      <c r="M2025">
        <v>1</v>
      </c>
      <c r="N2025">
        <v>440153</v>
      </c>
      <c r="O2025" t="s">
        <v>7142</v>
      </c>
      <c r="P2025">
        <v>-267017</v>
      </c>
      <c r="Q2025" t="s">
        <v>7143</v>
      </c>
      <c r="R2025" t="s">
        <v>7144</v>
      </c>
      <c r="S2025" t="s">
        <v>32541</v>
      </c>
      <c r="T2025">
        <v>0.53849832750378601</v>
      </c>
      <c r="U2025">
        <v>0.80321479550967601</v>
      </c>
      <c r="V2025">
        <v>-0.20821472327611501</v>
      </c>
      <c r="W2025">
        <v>0.17060949406127299</v>
      </c>
      <c r="X2025">
        <v>0.704072456322962</v>
      </c>
      <c r="Y2025">
        <v>-1.43450712989225</v>
      </c>
      <c r="Z2025">
        <v>0.118085300475937</v>
      </c>
      <c r="AA2025">
        <v>0.72610664078822296</v>
      </c>
      <c r="AB2025">
        <v>-1.1716888147206901</v>
      </c>
      <c r="AC2025">
        <v>2.0443060164604301E-2</v>
      </c>
      <c r="AD2025">
        <v>0.57684129297949804</v>
      </c>
      <c r="AE2025">
        <v>-2.4345070670969999</v>
      </c>
      <c r="AF2025">
        <v>0.91604196300691298</v>
      </c>
      <c r="AG2025">
        <v>1</v>
      </c>
      <c r="AH2025">
        <v>0.72139592201487901</v>
      </c>
      <c r="AI2025">
        <v>0.47881565140445098</v>
      </c>
      <c r="AJ2025">
        <v>0.78121606160956403</v>
      </c>
      <c r="AK2025">
        <v>-0.56575168236262197</v>
      </c>
    </row>
    <row r="2026" spans="1:37" x14ac:dyDescent="0.2">
      <c r="A2026" t="s">
        <v>7139</v>
      </c>
      <c r="B2026">
        <v>18583765</v>
      </c>
      <c r="C2026">
        <v>18584060</v>
      </c>
      <c r="D2026">
        <v>296</v>
      </c>
      <c r="E2026" t="s">
        <v>7155</v>
      </c>
      <c r="F2026">
        <v>29</v>
      </c>
      <c r="G2026" t="s">
        <v>7156</v>
      </c>
      <c r="H2026" t="s">
        <v>32544</v>
      </c>
      <c r="I2026">
        <v>14</v>
      </c>
      <c r="J2026">
        <v>18601117</v>
      </c>
      <c r="K2026">
        <v>18602097</v>
      </c>
      <c r="L2026">
        <v>981</v>
      </c>
      <c r="M2026">
        <v>1</v>
      </c>
      <c r="N2026">
        <v>440153</v>
      </c>
      <c r="O2026" t="s">
        <v>7142</v>
      </c>
      <c r="P2026">
        <v>-17057</v>
      </c>
      <c r="Q2026" t="s">
        <v>7143</v>
      </c>
      <c r="R2026" t="s">
        <v>7144</v>
      </c>
      <c r="S2026" t="s">
        <v>32541</v>
      </c>
      <c r="T2026">
        <v>0.35387198439864398</v>
      </c>
      <c r="U2026">
        <v>0.603102917160658</v>
      </c>
      <c r="V2026">
        <v>-22.212723998638101</v>
      </c>
      <c r="W2026">
        <v>0.29261482077562401</v>
      </c>
      <c r="X2026">
        <v>0.704072456322962</v>
      </c>
      <c r="Y2026">
        <v>23.386304015896499</v>
      </c>
      <c r="Z2026">
        <v>0.69013698642955401</v>
      </c>
      <c r="AA2026">
        <v>0.84521697243271998</v>
      </c>
      <c r="AB2026">
        <v>0.136105450346799</v>
      </c>
      <c r="AC2026">
        <v>0.27780950890804001</v>
      </c>
      <c r="AD2026">
        <v>0.68253123924728298</v>
      </c>
      <c r="AE2026">
        <v>22.961601945817598</v>
      </c>
      <c r="AF2026">
        <v>0.32549523997010099</v>
      </c>
      <c r="AG2026">
        <v>0.70473078222419605</v>
      </c>
      <c r="AH2026">
        <v>-22.8876013736697</v>
      </c>
      <c r="AI2026">
        <v>0.56157887380500204</v>
      </c>
      <c r="AJ2026">
        <v>0.78121606160956403</v>
      </c>
      <c r="AK2026">
        <v>2.1735797204485698</v>
      </c>
    </row>
    <row r="2027" spans="1:37" x14ac:dyDescent="0.2">
      <c r="A2027" t="s">
        <v>7139</v>
      </c>
      <c r="B2027">
        <v>18916736</v>
      </c>
      <c r="C2027">
        <v>18916877</v>
      </c>
      <c r="D2027">
        <v>142</v>
      </c>
      <c r="E2027" t="s">
        <v>7157</v>
      </c>
      <c r="F2027">
        <v>4</v>
      </c>
      <c r="G2027" t="s">
        <v>7158</v>
      </c>
      <c r="H2027" t="s">
        <v>31000</v>
      </c>
      <c r="I2027">
        <v>14</v>
      </c>
      <c r="J2027">
        <v>18967434</v>
      </c>
      <c r="K2027">
        <v>18998903</v>
      </c>
      <c r="L2027">
        <v>31470</v>
      </c>
      <c r="M2027">
        <v>1</v>
      </c>
      <c r="N2027">
        <v>641455</v>
      </c>
      <c r="O2027" t="s">
        <v>7159</v>
      </c>
      <c r="P2027">
        <v>-50557</v>
      </c>
      <c r="Q2027" t="s">
        <v>7160</v>
      </c>
      <c r="R2027" t="s">
        <v>7161</v>
      </c>
      <c r="S2027" t="s">
        <v>32545</v>
      </c>
      <c r="T2027" t="s">
        <v>40</v>
      </c>
      <c r="U2027" t="s">
        <v>40</v>
      </c>
      <c r="V2027">
        <v>0</v>
      </c>
      <c r="W2027">
        <v>0.29261482077562401</v>
      </c>
      <c r="X2027">
        <v>0.704072456322962</v>
      </c>
      <c r="Y2027">
        <v>21.801341778338699</v>
      </c>
      <c r="Z2027">
        <v>0.48464167878831399</v>
      </c>
      <c r="AA2027">
        <v>0.84435025072159198</v>
      </c>
      <c r="AB2027">
        <v>20.7638674884411</v>
      </c>
      <c r="AC2027">
        <v>0.45677901822897599</v>
      </c>
      <c r="AD2027">
        <v>0.82872126865393902</v>
      </c>
      <c r="AE2027">
        <v>20.8013421730837</v>
      </c>
      <c r="AF2027">
        <v>0.501741946288212</v>
      </c>
      <c r="AG2027">
        <v>0.80674443595273604</v>
      </c>
      <c r="AH2027">
        <v>-20.727341633192101</v>
      </c>
      <c r="AI2027">
        <v>0.14667288820271701</v>
      </c>
      <c r="AJ2027">
        <v>0.78121606160956403</v>
      </c>
      <c r="AK2027">
        <v>21.801341778338699</v>
      </c>
    </row>
    <row r="2028" spans="1:37" x14ac:dyDescent="0.2">
      <c r="A2028" t="s">
        <v>7139</v>
      </c>
      <c r="B2028">
        <v>18916877</v>
      </c>
      <c r="C2028">
        <v>18917018</v>
      </c>
      <c r="D2028">
        <v>142</v>
      </c>
      <c r="E2028" t="s">
        <v>7162</v>
      </c>
      <c r="F2028">
        <v>3</v>
      </c>
      <c r="G2028" t="s">
        <v>7163</v>
      </c>
      <c r="H2028" t="s">
        <v>31000</v>
      </c>
      <c r="I2028">
        <v>14</v>
      </c>
      <c r="J2028">
        <v>18967434</v>
      </c>
      <c r="K2028">
        <v>18998903</v>
      </c>
      <c r="L2028">
        <v>31470</v>
      </c>
      <c r="M2028">
        <v>1</v>
      </c>
      <c r="N2028">
        <v>641455</v>
      </c>
      <c r="O2028" t="s">
        <v>7159</v>
      </c>
      <c r="P2028">
        <v>-50416</v>
      </c>
      <c r="Q2028" t="s">
        <v>7160</v>
      </c>
      <c r="R2028" t="s">
        <v>7161</v>
      </c>
      <c r="S2028" t="s">
        <v>32545</v>
      </c>
      <c r="T2028" t="s">
        <v>40</v>
      </c>
      <c r="U2028" t="s">
        <v>40</v>
      </c>
      <c r="V2028">
        <v>0</v>
      </c>
      <c r="W2028">
        <v>0.29261482077562401</v>
      </c>
      <c r="X2028">
        <v>0.704072456322962</v>
      </c>
      <c r="Y2028">
        <v>21.801341778338699</v>
      </c>
      <c r="Z2028">
        <v>0.48464167878831399</v>
      </c>
      <c r="AA2028">
        <v>0.84435025072159198</v>
      </c>
      <c r="AB2028">
        <v>20.7638674884411</v>
      </c>
      <c r="AC2028">
        <v>0.45677901822897599</v>
      </c>
      <c r="AD2028">
        <v>0.82872126865393902</v>
      </c>
      <c r="AE2028">
        <v>20.8013421730837</v>
      </c>
      <c r="AF2028">
        <v>0.501741946288212</v>
      </c>
      <c r="AG2028">
        <v>0.80674443595273604</v>
      </c>
      <c r="AH2028">
        <v>-20.727341633192101</v>
      </c>
      <c r="AI2028">
        <v>0.14667288820271701</v>
      </c>
      <c r="AJ2028">
        <v>0.78121606160956403</v>
      </c>
      <c r="AK2028">
        <v>21.801341778338699</v>
      </c>
    </row>
    <row r="2029" spans="1:37" x14ac:dyDescent="0.2">
      <c r="A2029" t="s">
        <v>7139</v>
      </c>
      <c r="B2029">
        <v>18917093</v>
      </c>
      <c r="C2029">
        <v>18917245</v>
      </c>
      <c r="D2029">
        <v>153</v>
      </c>
      <c r="E2029" t="s">
        <v>7164</v>
      </c>
      <c r="F2029">
        <v>3</v>
      </c>
      <c r="G2029" t="s">
        <v>7165</v>
      </c>
      <c r="H2029" t="s">
        <v>31000</v>
      </c>
      <c r="I2029">
        <v>14</v>
      </c>
      <c r="J2029">
        <v>18967434</v>
      </c>
      <c r="K2029">
        <v>18998903</v>
      </c>
      <c r="L2029">
        <v>31470</v>
      </c>
      <c r="M2029">
        <v>1</v>
      </c>
      <c r="N2029">
        <v>641455</v>
      </c>
      <c r="O2029" t="s">
        <v>7159</v>
      </c>
      <c r="P2029">
        <v>-50189</v>
      </c>
      <c r="Q2029" t="s">
        <v>7160</v>
      </c>
      <c r="R2029" t="s">
        <v>7161</v>
      </c>
      <c r="S2029" t="s">
        <v>32545</v>
      </c>
      <c r="T2029" t="s">
        <v>40</v>
      </c>
      <c r="U2029" t="s">
        <v>40</v>
      </c>
      <c r="V2029">
        <v>0</v>
      </c>
      <c r="W2029">
        <v>0.29261482077562401</v>
      </c>
      <c r="X2029">
        <v>0.704072456322962</v>
      </c>
      <c r="Y2029">
        <v>21.801341778338699</v>
      </c>
      <c r="Z2029">
        <v>0.48464167878831399</v>
      </c>
      <c r="AA2029">
        <v>0.84435025072159198</v>
      </c>
      <c r="AB2029">
        <v>20.7638674884411</v>
      </c>
      <c r="AC2029">
        <v>0.45677901822897599</v>
      </c>
      <c r="AD2029">
        <v>0.82872126865393902</v>
      </c>
      <c r="AE2029">
        <v>20.8013421730837</v>
      </c>
      <c r="AF2029">
        <v>0.501741946288212</v>
      </c>
      <c r="AG2029">
        <v>0.80674443595273604</v>
      </c>
      <c r="AH2029">
        <v>-20.727341633192101</v>
      </c>
      <c r="AI2029">
        <v>0.14667288820271701</v>
      </c>
      <c r="AJ2029">
        <v>0.78121606160956403</v>
      </c>
      <c r="AK2029">
        <v>21.801341778338699</v>
      </c>
    </row>
    <row r="2030" spans="1:37" x14ac:dyDescent="0.2">
      <c r="A2030" t="s">
        <v>7139</v>
      </c>
      <c r="B2030">
        <v>19053456</v>
      </c>
      <c r="C2030">
        <v>19053600</v>
      </c>
      <c r="D2030">
        <v>145</v>
      </c>
      <c r="E2030" t="s">
        <v>7166</v>
      </c>
      <c r="F2030">
        <v>6</v>
      </c>
      <c r="G2030" t="s">
        <v>7167</v>
      </c>
      <c r="H2030" t="s">
        <v>32546</v>
      </c>
      <c r="I2030">
        <v>14</v>
      </c>
      <c r="J2030">
        <v>19062316</v>
      </c>
      <c r="K2030">
        <v>19068183</v>
      </c>
      <c r="L2030">
        <v>5868</v>
      </c>
      <c r="M2030">
        <v>1</v>
      </c>
      <c r="N2030">
        <v>503638</v>
      </c>
      <c r="O2030" t="s">
        <v>7168</v>
      </c>
      <c r="P2030">
        <v>-8716</v>
      </c>
      <c r="Q2030" t="s">
        <v>7169</v>
      </c>
      <c r="R2030" t="s">
        <v>7170</v>
      </c>
      <c r="S2030" t="s">
        <v>32547</v>
      </c>
      <c r="T2030">
        <v>0.32911398597860803</v>
      </c>
      <c r="U2030">
        <v>0.603102917160658</v>
      </c>
      <c r="V2030">
        <v>23.384126391947799</v>
      </c>
      <c r="W2030">
        <v>0.29261482077562401</v>
      </c>
      <c r="X2030">
        <v>0.704072456322962</v>
      </c>
      <c r="Y2030">
        <v>23.458126966802499</v>
      </c>
      <c r="Z2030">
        <v>0.306975110376564</v>
      </c>
      <c r="AA2030">
        <v>0.72610664078822296</v>
      </c>
      <c r="AB2030">
        <v>23.418168308055801</v>
      </c>
      <c r="AC2030">
        <v>0.27780950890804001</v>
      </c>
      <c r="AD2030">
        <v>0.68253123924728298</v>
      </c>
      <c r="AE2030">
        <v>23.455643010174299</v>
      </c>
      <c r="AF2030">
        <v>0.61410715005536498</v>
      </c>
      <c r="AG2030">
        <v>0.80674443595273604</v>
      </c>
      <c r="AH2030">
        <v>1.00497206512177</v>
      </c>
      <c r="AI2030">
        <v>0.56157887380500204</v>
      </c>
      <c r="AJ2030">
        <v>0.78121606160956403</v>
      </c>
      <c r="AK2030">
        <v>1.1493619546443801</v>
      </c>
    </row>
    <row r="2031" spans="1:37" x14ac:dyDescent="0.2">
      <c r="A2031" t="s">
        <v>7139</v>
      </c>
      <c r="B2031">
        <v>19053600</v>
      </c>
      <c r="C2031">
        <v>19053744</v>
      </c>
      <c r="D2031">
        <v>145</v>
      </c>
      <c r="E2031" t="s">
        <v>7171</v>
      </c>
      <c r="F2031">
        <v>8</v>
      </c>
      <c r="G2031" t="s">
        <v>7172</v>
      </c>
      <c r="H2031" t="s">
        <v>32546</v>
      </c>
      <c r="I2031">
        <v>14</v>
      </c>
      <c r="J2031">
        <v>19062316</v>
      </c>
      <c r="K2031">
        <v>19068183</v>
      </c>
      <c r="L2031">
        <v>5868</v>
      </c>
      <c r="M2031">
        <v>1</v>
      </c>
      <c r="N2031">
        <v>503638</v>
      </c>
      <c r="O2031" t="s">
        <v>7168</v>
      </c>
      <c r="P2031">
        <v>-8572</v>
      </c>
      <c r="Q2031" t="s">
        <v>7169</v>
      </c>
      <c r="R2031" t="s">
        <v>7170</v>
      </c>
      <c r="S2031" t="s">
        <v>32547</v>
      </c>
      <c r="T2031">
        <v>0.32911398597860803</v>
      </c>
      <c r="U2031">
        <v>0.603102917160658</v>
      </c>
      <c r="V2031">
        <v>23.384126391947799</v>
      </c>
      <c r="W2031">
        <v>0.29261482077562401</v>
      </c>
      <c r="X2031">
        <v>0.704072456322962</v>
      </c>
      <c r="Y2031">
        <v>23.458126966802499</v>
      </c>
      <c r="Z2031">
        <v>0.306975110376564</v>
      </c>
      <c r="AA2031">
        <v>0.72610664078822296</v>
      </c>
      <c r="AB2031">
        <v>23.739599072246101</v>
      </c>
      <c r="AC2031">
        <v>0.27780950890804001</v>
      </c>
      <c r="AD2031">
        <v>0.68253123924728298</v>
      </c>
      <c r="AE2031">
        <v>23.777073775023698</v>
      </c>
      <c r="AF2031">
        <v>0.64997455747578503</v>
      </c>
      <c r="AG2031">
        <v>0.80674443595273604</v>
      </c>
      <c r="AH2031">
        <v>0.420009652557566</v>
      </c>
      <c r="AI2031">
        <v>0.59609816080359102</v>
      </c>
      <c r="AJ2031">
        <v>0.78121606160956403</v>
      </c>
      <c r="AK2031">
        <v>0.56439954648802104</v>
      </c>
    </row>
    <row r="2032" spans="1:37" x14ac:dyDescent="0.2">
      <c r="A2032" t="s">
        <v>7139</v>
      </c>
      <c r="B2032">
        <v>19053744</v>
      </c>
      <c r="C2032">
        <v>19053888</v>
      </c>
      <c r="D2032">
        <v>145</v>
      </c>
      <c r="E2032" t="s">
        <v>7173</v>
      </c>
      <c r="F2032">
        <v>6</v>
      </c>
      <c r="G2032" t="s">
        <v>7174</v>
      </c>
      <c r="H2032" t="s">
        <v>32546</v>
      </c>
      <c r="I2032">
        <v>14</v>
      </c>
      <c r="J2032">
        <v>19062316</v>
      </c>
      <c r="K2032">
        <v>19068183</v>
      </c>
      <c r="L2032">
        <v>5868</v>
      </c>
      <c r="M2032">
        <v>1</v>
      </c>
      <c r="N2032">
        <v>503638</v>
      </c>
      <c r="O2032" t="s">
        <v>7168</v>
      </c>
      <c r="P2032">
        <v>-8428</v>
      </c>
      <c r="Q2032" t="s">
        <v>7169</v>
      </c>
      <c r="R2032" t="s">
        <v>7170</v>
      </c>
      <c r="S2032" t="s">
        <v>32547</v>
      </c>
      <c r="T2032">
        <v>0.583211159830616</v>
      </c>
      <c r="U2032">
        <v>0.81360520874211995</v>
      </c>
      <c r="V2032">
        <v>0.49886320261441602</v>
      </c>
      <c r="W2032">
        <v>0.69201225521665499</v>
      </c>
      <c r="X2032">
        <v>0.95159051474143896</v>
      </c>
      <c r="Y2032">
        <v>-1.0215510554335601</v>
      </c>
      <c r="Z2032">
        <v>0.693404429441695</v>
      </c>
      <c r="AA2032">
        <v>0.84521697243271998</v>
      </c>
      <c r="AB2032">
        <v>0.34571142080886003</v>
      </c>
      <c r="AC2032">
        <v>0.63966253792798</v>
      </c>
      <c r="AD2032">
        <v>0.87989882095915395</v>
      </c>
      <c r="AE2032">
        <v>-0.702604247212402</v>
      </c>
      <c r="AF2032">
        <v>0.52568734144070195</v>
      </c>
      <c r="AG2032">
        <v>0.80674443595273604</v>
      </c>
      <c r="AH2032">
        <v>0.41826254838188098</v>
      </c>
      <c r="AI2032">
        <v>0.78546927494779295</v>
      </c>
      <c r="AJ2032">
        <v>0.92808185275216604</v>
      </c>
      <c r="AK2032">
        <v>-0.83831316339415995</v>
      </c>
    </row>
    <row r="2033" spans="1:37" x14ac:dyDescent="0.2">
      <c r="A2033" t="s">
        <v>7139</v>
      </c>
      <c r="B2033">
        <v>19053888</v>
      </c>
      <c r="C2033">
        <v>19054032</v>
      </c>
      <c r="D2033">
        <v>145</v>
      </c>
      <c r="E2033" t="s">
        <v>7175</v>
      </c>
      <c r="F2033">
        <v>5</v>
      </c>
      <c r="G2033" t="s">
        <v>7176</v>
      </c>
      <c r="H2033" t="s">
        <v>32546</v>
      </c>
      <c r="I2033">
        <v>14</v>
      </c>
      <c r="J2033">
        <v>19062316</v>
      </c>
      <c r="K2033">
        <v>19068183</v>
      </c>
      <c r="L2033">
        <v>5868</v>
      </c>
      <c r="M2033">
        <v>1</v>
      </c>
      <c r="N2033">
        <v>503638</v>
      </c>
      <c r="O2033" t="s">
        <v>7168</v>
      </c>
      <c r="P2033">
        <v>-8284</v>
      </c>
      <c r="Q2033" t="s">
        <v>7169</v>
      </c>
      <c r="R2033" t="s">
        <v>7170</v>
      </c>
      <c r="S2033" t="s">
        <v>32547</v>
      </c>
      <c r="T2033">
        <v>0.583211159830616</v>
      </c>
      <c r="U2033">
        <v>0.81360520874211995</v>
      </c>
      <c r="V2033">
        <v>-0.31747140226405901</v>
      </c>
      <c r="W2033">
        <v>0.65075386537994595</v>
      </c>
      <c r="X2033">
        <v>0.94119559056004798</v>
      </c>
      <c r="Y2033">
        <v>-3.8289052263426502</v>
      </c>
      <c r="Z2033">
        <v>0.693404429441695</v>
      </c>
      <c r="AA2033">
        <v>0.84521697243271998</v>
      </c>
      <c r="AB2033">
        <v>-6.2449654623495297E-2</v>
      </c>
      <c r="AC2033">
        <v>0.615069744472027</v>
      </c>
      <c r="AD2033">
        <v>0.87989882095915395</v>
      </c>
      <c r="AE2033">
        <v>-1.30988314560027</v>
      </c>
      <c r="AF2033">
        <v>0.52568734144070195</v>
      </c>
      <c r="AG2033">
        <v>0.80674443595273604</v>
      </c>
      <c r="AH2033">
        <v>-0.398072056496594</v>
      </c>
      <c r="AI2033">
        <v>0.75770813086964806</v>
      </c>
      <c r="AJ2033">
        <v>0.91200148566411499</v>
      </c>
      <c r="AK2033">
        <v>-3.6456673343032402</v>
      </c>
    </row>
    <row r="2034" spans="1:37" x14ac:dyDescent="0.2">
      <c r="A2034" t="s">
        <v>7139</v>
      </c>
      <c r="B2034">
        <v>19054065</v>
      </c>
      <c r="C2034">
        <v>19054207</v>
      </c>
      <c r="D2034">
        <v>143</v>
      </c>
      <c r="E2034" t="s">
        <v>7177</v>
      </c>
      <c r="F2034">
        <v>7</v>
      </c>
      <c r="G2034" t="s">
        <v>7178</v>
      </c>
      <c r="H2034" t="s">
        <v>32546</v>
      </c>
      <c r="I2034">
        <v>14</v>
      </c>
      <c r="J2034">
        <v>19062316</v>
      </c>
      <c r="K2034">
        <v>19068183</v>
      </c>
      <c r="L2034">
        <v>5868</v>
      </c>
      <c r="M2034">
        <v>1</v>
      </c>
      <c r="N2034">
        <v>503638</v>
      </c>
      <c r="O2034" t="s">
        <v>7168</v>
      </c>
      <c r="P2034">
        <v>-8109</v>
      </c>
      <c r="Q2034" t="s">
        <v>7169</v>
      </c>
      <c r="R2034" t="s">
        <v>7170</v>
      </c>
      <c r="S2034" t="s">
        <v>32547</v>
      </c>
      <c r="T2034">
        <v>1</v>
      </c>
      <c r="U2034">
        <v>1</v>
      </c>
      <c r="V2034">
        <v>-0.51312217129120696</v>
      </c>
      <c r="W2034">
        <v>0.20525741147413201</v>
      </c>
      <c r="X2034">
        <v>0.704072456322962</v>
      </c>
      <c r="Y2034">
        <v>-24.479678022236101</v>
      </c>
      <c r="Z2034">
        <v>0.65379035313853895</v>
      </c>
      <c r="AA2034">
        <v>0.84521697243271998</v>
      </c>
      <c r="AB2034">
        <v>-1.4765961679858799</v>
      </c>
      <c r="AC2034">
        <v>7.0489011448141195E-2</v>
      </c>
      <c r="AD2034">
        <v>0.57684129297949804</v>
      </c>
      <c r="AE2034">
        <v>-24.479678022236101</v>
      </c>
      <c r="AF2034">
        <v>0.64997455747578503</v>
      </c>
      <c r="AG2034">
        <v>0.80674443595273604</v>
      </c>
      <c r="AH2034">
        <v>0.41648841587853502</v>
      </c>
      <c r="AI2034">
        <v>0.35038410267202102</v>
      </c>
      <c r="AJ2034">
        <v>0.78121606160956403</v>
      </c>
      <c r="AK2034">
        <v>-23.610922606457098</v>
      </c>
    </row>
    <row r="2035" spans="1:37" x14ac:dyDescent="0.2">
      <c r="A2035" t="s">
        <v>7139</v>
      </c>
      <c r="B2035">
        <v>19054207</v>
      </c>
      <c r="C2035">
        <v>19054349</v>
      </c>
      <c r="D2035">
        <v>143</v>
      </c>
      <c r="E2035" t="s">
        <v>7179</v>
      </c>
      <c r="F2035">
        <v>4</v>
      </c>
      <c r="G2035" t="s">
        <v>7180</v>
      </c>
      <c r="H2035" t="s">
        <v>32548</v>
      </c>
      <c r="I2035">
        <v>14</v>
      </c>
      <c r="J2035">
        <v>19062316</v>
      </c>
      <c r="K2035">
        <v>19068183</v>
      </c>
      <c r="L2035">
        <v>5868</v>
      </c>
      <c r="M2035">
        <v>1</v>
      </c>
      <c r="N2035">
        <v>503638</v>
      </c>
      <c r="O2035" t="s">
        <v>7168</v>
      </c>
      <c r="P2035">
        <v>-7967</v>
      </c>
      <c r="Q2035" t="s">
        <v>7169</v>
      </c>
      <c r="R2035" t="s">
        <v>7170</v>
      </c>
      <c r="S2035" t="s">
        <v>32547</v>
      </c>
      <c r="T2035">
        <v>1</v>
      </c>
      <c r="U2035">
        <v>1</v>
      </c>
      <c r="V2035">
        <v>-0.51312217129120696</v>
      </c>
      <c r="W2035">
        <v>0.20525741147413201</v>
      </c>
      <c r="X2035">
        <v>0.704072456322962</v>
      </c>
      <c r="Y2035">
        <v>-24.479678022236101</v>
      </c>
      <c r="Z2035">
        <v>0.65379035313853895</v>
      </c>
      <c r="AA2035">
        <v>0.84521697243271998</v>
      </c>
      <c r="AB2035">
        <v>-1.4765961679858799</v>
      </c>
      <c r="AC2035">
        <v>7.0489011448141195E-2</v>
      </c>
      <c r="AD2035">
        <v>0.57684129297949804</v>
      </c>
      <c r="AE2035">
        <v>-24.479678022236101</v>
      </c>
      <c r="AF2035">
        <v>0.64997455747578503</v>
      </c>
      <c r="AG2035">
        <v>0.80674443595273604</v>
      </c>
      <c r="AH2035">
        <v>0.41648841587853502</v>
      </c>
      <c r="AI2035">
        <v>0.35038410267202102</v>
      </c>
      <c r="AJ2035">
        <v>0.78121606160956403</v>
      </c>
      <c r="AK2035">
        <v>-23.610922606457098</v>
      </c>
    </row>
    <row r="2036" spans="1:37" x14ac:dyDescent="0.2">
      <c r="A2036" t="s">
        <v>7139</v>
      </c>
      <c r="B2036">
        <v>19062231</v>
      </c>
      <c r="C2036">
        <v>19062405</v>
      </c>
      <c r="D2036">
        <v>175</v>
      </c>
      <c r="E2036" t="s">
        <v>7181</v>
      </c>
      <c r="F2036">
        <v>10</v>
      </c>
      <c r="G2036" t="s">
        <v>7182</v>
      </c>
      <c r="H2036" t="s">
        <v>30987</v>
      </c>
      <c r="I2036">
        <v>14</v>
      </c>
      <c r="J2036">
        <v>19062316</v>
      </c>
      <c r="K2036">
        <v>19068183</v>
      </c>
      <c r="L2036">
        <v>5868</v>
      </c>
      <c r="M2036">
        <v>1</v>
      </c>
      <c r="N2036">
        <v>503638</v>
      </c>
      <c r="O2036" t="s">
        <v>7168</v>
      </c>
      <c r="P2036">
        <v>0</v>
      </c>
      <c r="Q2036" t="s">
        <v>7169</v>
      </c>
      <c r="R2036" t="s">
        <v>7170</v>
      </c>
      <c r="S2036" t="s">
        <v>32547</v>
      </c>
      <c r="T2036">
        <v>0.32911398597860803</v>
      </c>
      <c r="U2036">
        <v>0.603102917160658</v>
      </c>
      <c r="V2036">
        <v>24.2347233195852</v>
      </c>
      <c r="W2036">
        <v>0.94541066367716797</v>
      </c>
      <c r="X2036">
        <v>0.95159051474143896</v>
      </c>
      <c r="Y2036">
        <v>-0.27416954009373601</v>
      </c>
      <c r="Z2036">
        <v>0.48464167878831399</v>
      </c>
      <c r="AA2036">
        <v>0.84435025072159198</v>
      </c>
      <c r="AB2036">
        <v>23.271249265035902</v>
      </c>
      <c r="AC2036">
        <v>0.71753805159658501</v>
      </c>
      <c r="AD2036">
        <v>0.87989882095915395</v>
      </c>
      <c r="AE2036">
        <v>-1.2741694384625599</v>
      </c>
      <c r="AF2036">
        <v>0.16793847098801201</v>
      </c>
      <c r="AG2036">
        <v>0.68151250837662902</v>
      </c>
      <c r="AH2036">
        <v>24.2347233195852</v>
      </c>
      <c r="AI2036">
        <v>0.59609816080359102</v>
      </c>
      <c r="AJ2036">
        <v>0.78121606160956403</v>
      </c>
      <c r="AK2036">
        <v>0.59458585720243895</v>
      </c>
    </row>
    <row r="2037" spans="1:37" x14ac:dyDescent="0.2">
      <c r="A2037" t="s">
        <v>7139</v>
      </c>
      <c r="B2037">
        <v>19062405</v>
      </c>
      <c r="C2037">
        <v>19062579</v>
      </c>
      <c r="D2037">
        <v>175</v>
      </c>
      <c r="E2037" t="s">
        <v>7183</v>
      </c>
      <c r="F2037">
        <v>13</v>
      </c>
      <c r="G2037" t="s">
        <v>7184</v>
      </c>
      <c r="H2037" t="s">
        <v>30987</v>
      </c>
      <c r="I2037">
        <v>14</v>
      </c>
      <c r="J2037">
        <v>19062406</v>
      </c>
      <c r="K2037">
        <v>19093914</v>
      </c>
      <c r="L2037">
        <v>31509</v>
      </c>
      <c r="M2037">
        <v>1</v>
      </c>
      <c r="N2037">
        <v>503638</v>
      </c>
      <c r="O2037" t="s">
        <v>7185</v>
      </c>
      <c r="P2037">
        <v>0</v>
      </c>
      <c r="Q2037" t="s">
        <v>7169</v>
      </c>
      <c r="R2037" t="s">
        <v>7170</v>
      </c>
      <c r="S2037" t="s">
        <v>32547</v>
      </c>
      <c r="T2037">
        <v>0.32911398597860803</v>
      </c>
      <c r="U2037">
        <v>0.603102917160658</v>
      </c>
      <c r="V2037">
        <v>24.2347233195852</v>
      </c>
      <c r="W2037">
        <v>0.94541066367716797</v>
      </c>
      <c r="X2037">
        <v>0.95159051474143896</v>
      </c>
      <c r="Y2037">
        <v>-0.27416954009373601</v>
      </c>
      <c r="Z2037">
        <v>0.48464167878831399</v>
      </c>
      <c r="AA2037">
        <v>0.84435025072159198</v>
      </c>
      <c r="AB2037">
        <v>23.271249265035902</v>
      </c>
      <c r="AC2037">
        <v>0.71753805159658501</v>
      </c>
      <c r="AD2037">
        <v>0.87989882095915395</v>
      </c>
      <c r="AE2037">
        <v>-1.2741694384625599</v>
      </c>
      <c r="AF2037">
        <v>0.16793847098801201</v>
      </c>
      <c r="AG2037">
        <v>0.68151250837662902</v>
      </c>
      <c r="AH2037">
        <v>24.2347233195852</v>
      </c>
      <c r="AI2037">
        <v>0.59609816080359102</v>
      </c>
      <c r="AJ2037">
        <v>0.78121606160956403</v>
      </c>
      <c r="AK2037">
        <v>0.59458585720243895</v>
      </c>
    </row>
    <row r="2038" spans="1:37" x14ac:dyDescent="0.2">
      <c r="A2038" t="s">
        <v>7139</v>
      </c>
      <c r="B2038">
        <v>19062579</v>
      </c>
      <c r="C2038">
        <v>19062753</v>
      </c>
      <c r="D2038">
        <v>175</v>
      </c>
      <c r="E2038" t="s">
        <v>7186</v>
      </c>
      <c r="F2038">
        <v>13</v>
      </c>
      <c r="G2038" t="s">
        <v>7187</v>
      </c>
      <c r="H2038" t="s">
        <v>30987</v>
      </c>
      <c r="I2038">
        <v>14</v>
      </c>
      <c r="J2038">
        <v>19062406</v>
      </c>
      <c r="K2038">
        <v>19093914</v>
      </c>
      <c r="L2038">
        <v>31509</v>
      </c>
      <c r="M2038">
        <v>1</v>
      </c>
      <c r="N2038">
        <v>503638</v>
      </c>
      <c r="O2038" t="s">
        <v>7185</v>
      </c>
      <c r="P2038">
        <v>173</v>
      </c>
      <c r="Q2038" t="s">
        <v>7169</v>
      </c>
      <c r="R2038" t="s">
        <v>7170</v>
      </c>
      <c r="S2038" t="s">
        <v>32547</v>
      </c>
      <c r="T2038">
        <v>0.32911398597860803</v>
      </c>
      <c r="U2038">
        <v>0.603102917160658</v>
      </c>
      <c r="V2038">
        <v>24.097219803143201</v>
      </c>
      <c r="W2038">
        <v>0.94541066367716797</v>
      </c>
      <c r="X2038">
        <v>0.95159051474143896</v>
      </c>
      <c r="Y2038">
        <v>-0.13666602474794901</v>
      </c>
      <c r="Z2038">
        <v>0.48464167878831399</v>
      </c>
      <c r="AA2038">
        <v>0.84435025072159198</v>
      </c>
      <c r="AB2038">
        <v>23.133745755536498</v>
      </c>
      <c r="AC2038">
        <v>0.71753805159658501</v>
      </c>
      <c r="AD2038">
        <v>0.87989882095915395</v>
      </c>
      <c r="AE2038">
        <v>-1.1366659231167699</v>
      </c>
      <c r="AF2038">
        <v>0.16793847098801201</v>
      </c>
      <c r="AG2038">
        <v>0.68151250837662902</v>
      </c>
      <c r="AH2038">
        <v>24.097219803143201</v>
      </c>
      <c r="AI2038">
        <v>0.59609816080359102</v>
      </c>
      <c r="AJ2038">
        <v>0.78121606160956403</v>
      </c>
      <c r="AK2038">
        <v>0.73208936560566795</v>
      </c>
    </row>
    <row r="2039" spans="1:37" x14ac:dyDescent="0.2">
      <c r="A2039" t="s">
        <v>7139</v>
      </c>
      <c r="B2039">
        <v>19098001</v>
      </c>
      <c r="C2039">
        <v>19098152</v>
      </c>
      <c r="D2039">
        <v>152</v>
      </c>
      <c r="E2039" t="s">
        <v>7188</v>
      </c>
      <c r="F2039">
        <v>16</v>
      </c>
      <c r="G2039" t="s">
        <v>7189</v>
      </c>
      <c r="H2039" t="s">
        <v>32549</v>
      </c>
      <c r="I2039">
        <v>14</v>
      </c>
      <c r="J2039">
        <v>19062406</v>
      </c>
      <c r="K2039">
        <v>19093914</v>
      </c>
      <c r="L2039">
        <v>31509</v>
      </c>
      <c r="M2039">
        <v>1</v>
      </c>
      <c r="N2039">
        <v>503638</v>
      </c>
      <c r="O2039" t="s">
        <v>7185</v>
      </c>
      <c r="P2039">
        <v>35595</v>
      </c>
      <c r="Q2039" t="s">
        <v>7169</v>
      </c>
      <c r="R2039" t="s">
        <v>7170</v>
      </c>
      <c r="S2039" t="s">
        <v>32547</v>
      </c>
      <c r="T2039">
        <v>0.32911398597860803</v>
      </c>
      <c r="U2039">
        <v>0.603102917160658</v>
      </c>
      <c r="V2039">
        <v>25.182288633015599</v>
      </c>
      <c r="W2039">
        <v>0.20525741147413201</v>
      </c>
      <c r="X2039">
        <v>0.704072456322962</v>
      </c>
      <c r="Y2039">
        <v>-25.3842797516517</v>
      </c>
      <c r="Z2039">
        <v>0.203350924423461</v>
      </c>
      <c r="AA2039">
        <v>0.72610664078822296</v>
      </c>
      <c r="AB2039">
        <v>25.1417203511499</v>
      </c>
      <c r="AC2039">
        <v>0.30184355666711699</v>
      </c>
      <c r="AD2039">
        <v>0.68253123924728298</v>
      </c>
      <c r="AE2039">
        <v>-1.9311249822291701</v>
      </c>
      <c r="AF2039">
        <v>0.98343762640780896</v>
      </c>
      <c r="AG2039">
        <v>1</v>
      </c>
      <c r="AH2039">
        <v>1.1585417307210499</v>
      </c>
      <c r="AI2039">
        <v>0.24456414000292601</v>
      </c>
      <c r="AJ2039">
        <v>0.78121606160956403</v>
      </c>
      <c r="AK2039">
        <v>-25.0348051502313</v>
      </c>
    </row>
    <row r="2040" spans="1:37" x14ac:dyDescent="0.2">
      <c r="A2040" t="s">
        <v>7139</v>
      </c>
      <c r="B2040">
        <v>19098249</v>
      </c>
      <c r="C2040">
        <v>19098426</v>
      </c>
      <c r="D2040">
        <v>178</v>
      </c>
      <c r="E2040" t="s">
        <v>7190</v>
      </c>
      <c r="F2040">
        <v>20</v>
      </c>
      <c r="G2040" t="s">
        <v>7191</v>
      </c>
      <c r="H2040" t="s">
        <v>32549</v>
      </c>
      <c r="I2040">
        <v>14</v>
      </c>
      <c r="J2040">
        <v>19062406</v>
      </c>
      <c r="K2040">
        <v>19093914</v>
      </c>
      <c r="L2040">
        <v>31509</v>
      </c>
      <c r="M2040">
        <v>1</v>
      </c>
      <c r="N2040">
        <v>503638</v>
      </c>
      <c r="O2040" t="s">
        <v>7185</v>
      </c>
      <c r="P2040">
        <v>35843</v>
      </c>
      <c r="Q2040" t="s">
        <v>7169</v>
      </c>
      <c r="R2040" t="s">
        <v>7170</v>
      </c>
      <c r="S2040" t="s">
        <v>32547</v>
      </c>
      <c r="T2040">
        <v>0.32911398597860803</v>
      </c>
      <c r="U2040">
        <v>0.603102917160658</v>
      </c>
      <c r="V2040">
        <v>25.182288633015599</v>
      </c>
      <c r="W2040">
        <v>0.20525741147413201</v>
      </c>
      <c r="X2040">
        <v>0.704072456322962</v>
      </c>
      <c r="Y2040">
        <v>-25.3842797516517</v>
      </c>
      <c r="Z2040">
        <v>0.203350924423461</v>
      </c>
      <c r="AA2040">
        <v>0.72610664078822296</v>
      </c>
      <c r="AB2040">
        <v>25.1417203511499</v>
      </c>
      <c r="AC2040">
        <v>0.30184355666711699</v>
      </c>
      <c r="AD2040">
        <v>0.68253123924728298</v>
      </c>
      <c r="AE2040">
        <v>-1.9311249822291701</v>
      </c>
      <c r="AF2040">
        <v>0.98343762640780896</v>
      </c>
      <c r="AG2040">
        <v>1</v>
      </c>
      <c r="AH2040">
        <v>1.1585417307210499</v>
      </c>
      <c r="AI2040">
        <v>0.24456414000292601</v>
      </c>
      <c r="AJ2040">
        <v>0.78121606160956403</v>
      </c>
      <c r="AK2040">
        <v>-25.0348051502313</v>
      </c>
    </row>
    <row r="2041" spans="1:37" x14ac:dyDescent="0.2">
      <c r="A2041" t="s">
        <v>7139</v>
      </c>
      <c r="B2041">
        <v>19301622</v>
      </c>
      <c r="C2041">
        <v>19301774</v>
      </c>
      <c r="D2041">
        <v>153</v>
      </c>
      <c r="E2041" t="s">
        <v>7192</v>
      </c>
      <c r="F2041">
        <v>16</v>
      </c>
      <c r="G2041" t="s">
        <v>7193</v>
      </c>
      <c r="H2041" t="s">
        <v>30987</v>
      </c>
      <c r="I2041">
        <v>14</v>
      </c>
      <c r="J2041">
        <v>19301704</v>
      </c>
      <c r="K2041">
        <v>19316800</v>
      </c>
      <c r="L2041">
        <v>15097</v>
      </c>
      <c r="M2041">
        <v>1</v>
      </c>
      <c r="N2041">
        <v>101101776</v>
      </c>
      <c r="O2041" t="s">
        <v>7194</v>
      </c>
      <c r="P2041">
        <v>0</v>
      </c>
      <c r="Q2041" t="s">
        <v>7195</v>
      </c>
      <c r="R2041" t="s">
        <v>7196</v>
      </c>
      <c r="S2041" t="s">
        <v>32550</v>
      </c>
      <c r="T2041">
        <v>7.3374270299014499E-2</v>
      </c>
      <c r="U2041">
        <v>0.603102917160658</v>
      </c>
      <c r="V2041">
        <v>26.125719212356</v>
      </c>
      <c r="W2041">
        <v>0.82227413402121297</v>
      </c>
      <c r="X2041">
        <v>0.95159051474143896</v>
      </c>
      <c r="Y2041">
        <v>-0.84466257780464105</v>
      </c>
      <c r="Z2041">
        <v>6.2807925220854099E-2</v>
      </c>
      <c r="AA2041">
        <v>0.72610664078822296</v>
      </c>
      <c r="AB2041">
        <v>25.6313567138236</v>
      </c>
      <c r="AC2041">
        <v>0.77769842099370001</v>
      </c>
      <c r="AD2041">
        <v>0.90190469217964697</v>
      </c>
      <c r="AE2041">
        <v>-0.68534111600751102</v>
      </c>
      <c r="AF2041">
        <v>0.30579411463059403</v>
      </c>
      <c r="AG2041">
        <v>0.70473078222419605</v>
      </c>
      <c r="AH2041">
        <v>2.3798571908641701</v>
      </c>
      <c r="AI2041">
        <v>0.88811155648914797</v>
      </c>
      <c r="AJ2041">
        <v>0.98621344597861504</v>
      </c>
      <c r="AK2041">
        <v>-0.62429867680080897</v>
      </c>
    </row>
    <row r="2042" spans="1:37" x14ac:dyDescent="0.2">
      <c r="A2042" t="s">
        <v>7139</v>
      </c>
      <c r="B2042">
        <v>19301870</v>
      </c>
      <c r="C2042">
        <v>19302023</v>
      </c>
      <c r="D2042">
        <v>154</v>
      </c>
      <c r="E2042" t="s">
        <v>7197</v>
      </c>
      <c r="F2042">
        <v>18</v>
      </c>
      <c r="G2042" t="s">
        <v>7198</v>
      </c>
      <c r="H2042" t="s">
        <v>30987</v>
      </c>
      <c r="I2042">
        <v>14</v>
      </c>
      <c r="J2042">
        <v>19301704</v>
      </c>
      <c r="K2042">
        <v>19316800</v>
      </c>
      <c r="L2042">
        <v>15097</v>
      </c>
      <c r="M2042">
        <v>1</v>
      </c>
      <c r="N2042">
        <v>101101776</v>
      </c>
      <c r="O2042" t="s">
        <v>7194</v>
      </c>
      <c r="P2042">
        <v>166</v>
      </c>
      <c r="Q2042" t="s">
        <v>7195</v>
      </c>
      <c r="R2042" t="s">
        <v>7196</v>
      </c>
      <c r="S2042" t="s">
        <v>32550</v>
      </c>
      <c r="T2042">
        <v>7.3374270299014499E-2</v>
      </c>
      <c r="U2042">
        <v>0.603102917160658</v>
      </c>
      <c r="V2042">
        <v>26.125719212356</v>
      </c>
      <c r="W2042">
        <v>0.82227413402121297</v>
      </c>
      <c r="X2042">
        <v>0.95159051474143896</v>
      </c>
      <c r="Y2042">
        <v>-0.84466257780464105</v>
      </c>
      <c r="Z2042">
        <v>6.2807925220854099E-2</v>
      </c>
      <c r="AA2042">
        <v>0.72610664078822296</v>
      </c>
      <c r="AB2042">
        <v>25.6313567138236</v>
      </c>
      <c r="AC2042">
        <v>0.77769842099370001</v>
      </c>
      <c r="AD2042">
        <v>0.90190469217964697</v>
      </c>
      <c r="AE2042">
        <v>-0.68534111600751102</v>
      </c>
      <c r="AF2042">
        <v>0.30579411463059403</v>
      </c>
      <c r="AG2042">
        <v>0.70473078222419605</v>
      </c>
      <c r="AH2042">
        <v>2.3798571908641701</v>
      </c>
      <c r="AI2042">
        <v>0.88811155648914797</v>
      </c>
      <c r="AJ2042">
        <v>0.98621344597861504</v>
      </c>
      <c r="AK2042">
        <v>-0.62429867680080897</v>
      </c>
    </row>
    <row r="2043" spans="1:37" x14ac:dyDescent="0.2">
      <c r="A2043" t="s">
        <v>7139</v>
      </c>
      <c r="B2043">
        <v>19331689</v>
      </c>
      <c r="C2043">
        <v>19331871</v>
      </c>
      <c r="D2043">
        <v>183</v>
      </c>
      <c r="E2043" t="s">
        <v>7199</v>
      </c>
      <c r="F2043">
        <v>1</v>
      </c>
      <c r="G2043" t="s">
        <v>7200</v>
      </c>
      <c r="H2043" t="s">
        <v>30987</v>
      </c>
      <c r="I2043">
        <v>14</v>
      </c>
      <c r="J2043">
        <v>19330820</v>
      </c>
      <c r="K2043">
        <v>19331924</v>
      </c>
      <c r="L2043">
        <v>1105</v>
      </c>
      <c r="M2043">
        <v>2</v>
      </c>
      <c r="N2043">
        <v>503639</v>
      </c>
      <c r="O2043" t="s">
        <v>7201</v>
      </c>
      <c r="P2043">
        <v>53</v>
      </c>
      <c r="Q2043" t="s">
        <v>7202</v>
      </c>
      <c r="R2043" t="s">
        <v>7203</v>
      </c>
      <c r="S2043" t="s">
        <v>32551</v>
      </c>
      <c r="T2043">
        <v>0.84861289494299397</v>
      </c>
      <c r="U2043">
        <v>1</v>
      </c>
      <c r="V2043">
        <v>0.70424093089021</v>
      </c>
      <c r="W2043">
        <v>0.223230268132212</v>
      </c>
      <c r="X2043">
        <v>0.704072456322962</v>
      </c>
      <c r="Y2043">
        <v>-1.25746147963462</v>
      </c>
      <c r="Z2043">
        <v>0.84181032024384095</v>
      </c>
      <c r="AA2043">
        <v>0.970842333103203</v>
      </c>
      <c r="AB2043">
        <v>0.46915698797713201</v>
      </c>
      <c r="AC2043">
        <v>1.7986028113459299E-2</v>
      </c>
      <c r="AD2043">
        <v>0.57684129297949804</v>
      </c>
      <c r="AE2043">
        <v>-2.2574614240895499</v>
      </c>
      <c r="AF2043">
        <v>0.88958451770414304</v>
      </c>
      <c r="AG2043">
        <v>0.992224751412909</v>
      </c>
      <c r="AH2043">
        <v>0.62010965668398299</v>
      </c>
      <c r="AI2043">
        <v>0.85623322364821397</v>
      </c>
      <c r="AJ2043">
        <v>0.97149337516266299</v>
      </c>
      <c r="AK2043">
        <v>-0.38870603210564603</v>
      </c>
    </row>
    <row r="2044" spans="1:37" x14ac:dyDescent="0.2">
      <c r="A2044" t="s">
        <v>7139</v>
      </c>
      <c r="B2044">
        <v>19337381</v>
      </c>
      <c r="C2044">
        <v>19337524</v>
      </c>
      <c r="D2044">
        <v>144</v>
      </c>
      <c r="E2044" t="s">
        <v>7204</v>
      </c>
      <c r="F2044">
        <v>14</v>
      </c>
      <c r="G2044" t="s">
        <v>7205</v>
      </c>
      <c r="H2044" t="s">
        <v>30987</v>
      </c>
      <c r="I2044">
        <v>14</v>
      </c>
      <c r="J2044">
        <v>19292526</v>
      </c>
      <c r="K2044">
        <v>19337645</v>
      </c>
      <c r="L2044">
        <v>45120</v>
      </c>
      <c r="M2044">
        <v>2</v>
      </c>
      <c r="N2044">
        <v>503639</v>
      </c>
      <c r="O2044" t="s">
        <v>7206</v>
      </c>
      <c r="P2044">
        <v>121</v>
      </c>
      <c r="Q2044" t="s">
        <v>7202</v>
      </c>
      <c r="R2044" t="s">
        <v>7203</v>
      </c>
      <c r="S2044" t="s">
        <v>32551</v>
      </c>
      <c r="T2044">
        <v>0.32911398597860803</v>
      </c>
      <c r="U2044">
        <v>0.603102917160658</v>
      </c>
      <c r="V2044">
        <v>24.097219803143201</v>
      </c>
      <c r="W2044">
        <v>0.94541066367716797</v>
      </c>
      <c r="X2044">
        <v>0.95159051474143896</v>
      </c>
      <c r="Y2044">
        <v>-0.62209281126571803</v>
      </c>
      <c r="Z2044">
        <v>0.48464167878831399</v>
      </c>
      <c r="AA2044">
        <v>0.84435025072159198</v>
      </c>
      <c r="AB2044">
        <v>23.133745755536498</v>
      </c>
      <c r="AC2044">
        <v>0.71753805159658501</v>
      </c>
      <c r="AD2044">
        <v>0.87989882095915395</v>
      </c>
      <c r="AE2044">
        <v>-1.6220926689820701</v>
      </c>
      <c r="AF2044">
        <v>0.16793847098801201</v>
      </c>
      <c r="AG2044">
        <v>0.68151250837662902</v>
      </c>
      <c r="AH2044">
        <v>24.097219803143201</v>
      </c>
      <c r="AI2044">
        <v>0.59609816080359102</v>
      </c>
      <c r="AJ2044">
        <v>0.78121606160956403</v>
      </c>
      <c r="AK2044">
        <v>0.24666257908789899</v>
      </c>
    </row>
    <row r="2045" spans="1:37" x14ac:dyDescent="0.2">
      <c r="A2045" t="s">
        <v>7139</v>
      </c>
      <c r="B2045">
        <v>19337524</v>
      </c>
      <c r="C2045">
        <v>19337667</v>
      </c>
      <c r="D2045">
        <v>144</v>
      </c>
      <c r="E2045" t="s">
        <v>7207</v>
      </c>
      <c r="F2045">
        <v>10</v>
      </c>
      <c r="G2045" t="s">
        <v>7208</v>
      </c>
      <c r="H2045" t="s">
        <v>30987</v>
      </c>
      <c r="I2045">
        <v>14</v>
      </c>
      <c r="J2045">
        <v>19292526</v>
      </c>
      <c r="K2045">
        <v>19337645</v>
      </c>
      <c r="L2045">
        <v>45120</v>
      </c>
      <c r="M2045">
        <v>2</v>
      </c>
      <c r="N2045">
        <v>503639</v>
      </c>
      <c r="O2045" t="s">
        <v>7206</v>
      </c>
      <c r="P2045">
        <v>0</v>
      </c>
      <c r="Q2045" t="s">
        <v>7202</v>
      </c>
      <c r="R2045" t="s">
        <v>7203</v>
      </c>
      <c r="S2045" t="s">
        <v>32551</v>
      </c>
      <c r="T2045">
        <v>0.32911398597860803</v>
      </c>
      <c r="U2045">
        <v>0.603102917160658</v>
      </c>
      <c r="V2045">
        <v>24.097219803143201</v>
      </c>
      <c r="W2045">
        <v>0.94541066367716797</v>
      </c>
      <c r="X2045">
        <v>0.95159051474143896</v>
      </c>
      <c r="Y2045">
        <v>-0.62209281126571803</v>
      </c>
      <c r="Z2045">
        <v>0.48464167878831399</v>
      </c>
      <c r="AA2045">
        <v>0.84435025072159198</v>
      </c>
      <c r="AB2045">
        <v>23.133745755536498</v>
      </c>
      <c r="AC2045">
        <v>0.71753805159658501</v>
      </c>
      <c r="AD2045">
        <v>0.87989882095915395</v>
      </c>
      <c r="AE2045">
        <v>-1.6220926689820701</v>
      </c>
      <c r="AF2045">
        <v>0.16793847098801201</v>
      </c>
      <c r="AG2045">
        <v>0.68151250837662902</v>
      </c>
      <c r="AH2045">
        <v>24.097219803143201</v>
      </c>
      <c r="AI2045">
        <v>0.59609816080359102</v>
      </c>
      <c r="AJ2045">
        <v>0.78121606160956403</v>
      </c>
      <c r="AK2045">
        <v>0.24666257908789899</v>
      </c>
    </row>
    <row r="2046" spans="1:37" x14ac:dyDescent="0.2">
      <c r="A2046" t="s">
        <v>7139</v>
      </c>
      <c r="B2046">
        <v>19337667</v>
      </c>
      <c r="C2046">
        <v>19337810</v>
      </c>
      <c r="D2046">
        <v>144</v>
      </c>
      <c r="E2046" t="s">
        <v>7209</v>
      </c>
      <c r="F2046">
        <v>8</v>
      </c>
      <c r="G2046" t="s">
        <v>7210</v>
      </c>
      <c r="H2046" t="s">
        <v>30987</v>
      </c>
      <c r="I2046">
        <v>14</v>
      </c>
      <c r="J2046">
        <v>19268853</v>
      </c>
      <c r="K2046">
        <v>19337669</v>
      </c>
      <c r="L2046">
        <v>68817</v>
      </c>
      <c r="M2046">
        <v>2</v>
      </c>
      <c r="N2046">
        <v>115801414</v>
      </c>
      <c r="O2046" t="s">
        <v>7211</v>
      </c>
      <c r="P2046">
        <v>0</v>
      </c>
      <c r="Q2046" t="s">
        <v>40</v>
      </c>
      <c r="R2046" t="s">
        <v>7212</v>
      </c>
      <c r="S2046" t="s">
        <v>32552</v>
      </c>
      <c r="T2046">
        <v>0.32911398597860803</v>
      </c>
      <c r="U2046">
        <v>0.603102917160658</v>
      </c>
      <c r="V2046">
        <v>22.360254396547798</v>
      </c>
      <c r="W2046">
        <v>0.38920677604595899</v>
      </c>
      <c r="X2046">
        <v>0.704072456322962</v>
      </c>
      <c r="Y2046">
        <v>-22.158620575571899</v>
      </c>
      <c r="Z2046">
        <v>0.48464167878831399</v>
      </c>
      <c r="AA2046">
        <v>0.84435025072159198</v>
      </c>
      <c r="AB2046">
        <v>21.396780527133298</v>
      </c>
      <c r="AC2046">
        <v>0.21073619169722799</v>
      </c>
      <c r="AD2046">
        <v>0.68253123924728298</v>
      </c>
      <c r="AE2046">
        <v>-22.158620575571899</v>
      </c>
      <c r="AF2046">
        <v>0.16793847098801201</v>
      </c>
      <c r="AG2046">
        <v>0.68151250837662902</v>
      </c>
      <c r="AH2046">
        <v>22.360254396547798</v>
      </c>
      <c r="AI2046">
        <v>0.52399907623471598</v>
      </c>
      <c r="AJ2046">
        <v>0.78121606160956403</v>
      </c>
      <c r="AK2046">
        <v>-21.289865363410598</v>
      </c>
    </row>
    <row r="2047" spans="1:37" x14ac:dyDescent="0.2">
      <c r="A2047" t="s">
        <v>7139</v>
      </c>
      <c r="B2047">
        <v>19345671</v>
      </c>
      <c r="C2047">
        <v>19345813</v>
      </c>
      <c r="D2047">
        <v>143</v>
      </c>
      <c r="E2047" t="s">
        <v>7213</v>
      </c>
      <c r="F2047">
        <v>4</v>
      </c>
      <c r="G2047" t="s">
        <v>7214</v>
      </c>
      <c r="H2047" t="s">
        <v>32553</v>
      </c>
      <c r="I2047">
        <v>14</v>
      </c>
      <c r="J2047">
        <v>19331866</v>
      </c>
      <c r="K2047">
        <v>19337730</v>
      </c>
      <c r="L2047">
        <v>5865</v>
      </c>
      <c r="M2047">
        <v>2</v>
      </c>
      <c r="N2047">
        <v>503639</v>
      </c>
      <c r="O2047" t="s">
        <v>7215</v>
      </c>
      <c r="P2047">
        <v>-7941</v>
      </c>
      <c r="Q2047" t="s">
        <v>7202</v>
      </c>
      <c r="R2047" t="s">
        <v>7203</v>
      </c>
      <c r="S2047" t="s">
        <v>32551</v>
      </c>
      <c r="T2047">
        <v>0.97213403838398904</v>
      </c>
      <c r="U2047">
        <v>1</v>
      </c>
      <c r="V2047">
        <v>0.48687774827410102</v>
      </c>
      <c r="W2047">
        <v>0.20525741147413201</v>
      </c>
      <c r="X2047">
        <v>0.704072456322962</v>
      </c>
      <c r="Y2047">
        <v>-24.380391092878799</v>
      </c>
      <c r="Z2047">
        <v>0.69013698642955401</v>
      </c>
      <c r="AA2047">
        <v>0.84521697243271998</v>
      </c>
      <c r="AB2047">
        <v>-0.476596280240623</v>
      </c>
      <c r="AC2047">
        <v>7.0489011448141195E-2</v>
      </c>
      <c r="AD2047">
        <v>0.57684129297949804</v>
      </c>
      <c r="AE2047">
        <v>-24.380391092878799</v>
      </c>
      <c r="AF2047">
        <v>0.61410715005536498</v>
      </c>
      <c r="AG2047">
        <v>0.80674443595273604</v>
      </c>
      <c r="AH2047">
        <v>1.41648829297442</v>
      </c>
      <c r="AI2047">
        <v>0.35038410267202102</v>
      </c>
      <c r="AJ2047">
        <v>0.78121606160956403</v>
      </c>
      <c r="AK2047">
        <v>-23.511635680729199</v>
      </c>
    </row>
    <row r="2048" spans="1:37" x14ac:dyDescent="0.2">
      <c r="A2048" t="s">
        <v>7139</v>
      </c>
      <c r="B2048">
        <v>19345813</v>
      </c>
      <c r="C2048">
        <v>19345955</v>
      </c>
      <c r="D2048">
        <v>143</v>
      </c>
      <c r="E2048" t="s">
        <v>7216</v>
      </c>
      <c r="F2048">
        <v>6</v>
      </c>
      <c r="G2048" t="s">
        <v>7217</v>
      </c>
      <c r="H2048" t="s">
        <v>32553</v>
      </c>
      <c r="I2048">
        <v>14</v>
      </c>
      <c r="J2048">
        <v>19331866</v>
      </c>
      <c r="K2048">
        <v>19337730</v>
      </c>
      <c r="L2048">
        <v>5865</v>
      </c>
      <c r="M2048">
        <v>2</v>
      </c>
      <c r="N2048">
        <v>503639</v>
      </c>
      <c r="O2048" t="s">
        <v>7215</v>
      </c>
      <c r="P2048">
        <v>-8083</v>
      </c>
      <c r="Q2048" t="s">
        <v>7202</v>
      </c>
      <c r="R2048" t="s">
        <v>7203</v>
      </c>
      <c r="S2048" t="s">
        <v>32551</v>
      </c>
      <c r="T2048">
        <v>0.97213403838398904</v>
      </c>
      <c r="U2048">
        <v>1</v>
      </c>
      <c r="V2048">
        <v>0.48687774827410102</v>
      </c>
      <c r="W2048">
        <v>0.20525741147413201</v>
      </c>
      <c r="X2048">
        <v>0.704072456322962</v>
      </c>
      <c r="Y2048">
        <v>-24.380391092878799</v>
      </c>
      <c r="Z2048">
        <v>0.69013698642955401</v>
      </c>
      <c r="AA2048">
        <v>0.84521697243271998</v>
      </c>
      <c r="AB2048">
        <v>-0.476596280240623</v>
      </c>
      <c r="AC2048">
        <v>7.0489011448141195E-2</v>
      </c>
      <c r="AD2048">
        <v>0.57684129297949804</v>
      </c>
      <c r="AE2048">
        <v>-24.380391092878799</v>
      </c>
      <c r="AF2048">
        <v>0.61410715005536498</v>
      </c>
      <c r="AG2048">
        <v>0.80674443595273604</v>
      </c>
      <c r="AH2048">
        <v>1.41648829297442</v>
      </c>
      <c r="AI2048">
        <v>0.35038410267202102</v>
      </c>
      <c r="AJ2048">
        <v>0.78121606160956403</v>
      </c>
      <c r="AK2048">
        <v>-23.511635680729199</v>
      </c>
    </row>
    <row r="2049" spans="1:37" x14ac:dyDescent="0.2">
      <c r="A2049" t="s">
        <v>7139</v>
      </c>
      <c r="B2049">
        <v>19345983</v>
      </c>
      <c r="C2049">
        <v>19346133</v>
      </c>
      <c r="D2049">
        <v>151</v>
      </c>
      <c r="E2049" t="s">
        <v>7218</v>
      </c>
      <c r="F2049">
        <v>5</v>
      </c>
      <c r="G2049" t="s">
        <v>7219</v>
      </c>
      <c r="H2049" t="s">
        <v>32553</v>
      </c>
      <c r="I2049">
        <v>14</v>
      </c>
      <c r="J2049">
        <v>19331866</v>
      </c>
      <c r="K2049">
        <v>19337730</v>
      </c>
      <c r="L2049">
        <v>5865</v>
      </c>
      <c r="M2049">
        <v>2</v>
      </c>
      <c r="N2049">
        <v>503639</v>
      </c>
      <c r="O2049" t="s">
        <v>7215</v>
      </c>
      <c r="P2049">
        <v>-8253</v>
      </c>
      <c r="Q2049" t="s">
        <v>7202</v>
      </c>
      <c r="R2049" t="s">
        <v>7203</v>
      </c>
      <c r="S2049" t="s">
        <v>32551</v>
      </c>
      <c r="T2049">
        <v>0.97213403838398904</v>
      </c>
      <c r="U2049">
        <v>1</v>
      </c>
      <c r="V2049">
        <v>0.48687774827410102</v>
      </c>
      <c r="W2049">
        <v>0.20525741147413201</v>
      </c>
      <c r="X2049">
        <v>0.704072456322962</v>
      </c>
      <c r="Y2049">
        <v>-24.380391092878799</v>
      </c>
      <c r="Z2049">
        <v>0.69013698642955401</v>
      </c>
      <c r="AA2049">
        <v>0.84521697243271998</v>
      </c>
      <c r="AB2049">
        <v>-0.476596280240623</v>
      </c>
      <c r="AC2049">
        <v>7.0489011448141195E-2</v>
      </c>
      <c r="AD2049">
        <v>0.57684129297949804</v>
      </c>
      <c r="AE2049">
        <v>-24.380391092878799</v>
      </c>
      <c r="AF2049">
        <v>0.61410715005536498</v>
      </c>
      <c r="AG2049">
        <v>0.80674443595273604</v>
      </c>
      <c r="AH2049">
        <v>1.41648829297442</v>
      </c>
      <c r="AI2049">
        <v>0.35038410267202102</v>
      </c>
      <c r="AJ2049">
        <v>0.78121606160956403</v>
      </c>
      <c r="AK2049">
        <v>-23.511635680729199</v>
      </c>
    </row>
    <row r="2050" spans="1:37" x14ac:dyDescent="0.2">
      <c r="A2050" t="s">
        <v>7139</v>
      </c>
      <c r="B2050">
        <v>19346133</v>
      </c>
      <c r="C2050">
        <v>19346283</v>
      </c>
      <c r="D2050">
        <v>151</v>
      </c>
      <c r="E2050" t="s">
        <v>7220</v>
      </c>
      <c r="F2050">
        <v>6</v>
      </c>
      <c r="G2050" t="s">
        <v>7221</v>
      </c>
      <c r="H2050" t="s">
        <v>32553</v>
      </c>
      <c r="I2050">
        <v>14</v>
      </c>
      <c r="J2050">
        <v>19331866</v>
      </c>
      <c r="K2050">
        <v>19337730</v>
      </c>
      <c r="L2050">
        <v>5865</v>
      </c>
      <c r="M2050">
        <v>2</v>
      </c>
      <c r="N2050">
        <v>503639</v>
      </c>
      <c r="O2050" t="s">
        <v>7215</v>
      </c>
      <c r="P2050">
        <v>-8403</v>
      </c>
      <c r="Q2050" t="s">
        <v>7202</v>
      </c>
      <c r="R2050" t="s">
        <v>7203</v>
      </c>
      <c r="S2050" t="s">
        <v>32551</v>
      </c>
      <c r="T2050">
        <v>0.506551998792793</v>
      </c>
      <c r="U2050">
        <v>0.78288571403930396</v>
      </c>
      <c r="V2050">
        <v>1.54990073079095</v>
      </c>
      <c r="W2050">
        <v>0.73420570613580904</v>
      </c>
      <c r="X2050">
        <v>0.95159051474143896</v>
      </c>
      <c r="Y2050">
        <v>-0.40769099080391802</v>
      </c>
      <c r="Z2050">
        <v>0.66713806400786302</v>
      </c>
      <c r="AA2050">
        <v>0.84521697243271998</v>
      </c>
      <c r="AB2050">
        <v>0.96836029807198798</v>
      </c>
      <c r="AC2050">
        <v>0.615069744472027</v>
      </c>
      <c r="AD2050">
        <v>0.87989882095915395</v>
      </c>
      <c r="AE2050">
        <v>-0.74655582411396004</v>
      </c>
      <c r="AF2050">
        <v>0.43559387281936701</v>
      </c>
      <c r="AG2050">
        <v>0.80674443595273604</v>
      </c>
      <c r="AH2050">
        <v>1.5957562710259301</v>
      </c>
      <c r="AI2050">
        <v>0.84178376985732795</v>
      </c>
      <c r="AJ2050">
        <v>0.95896800690842199</v>
      </c>
      <c r="AK2050">
        <v>1.53289349088746E-2</v>
      </c>
    </row>
    <row r="2051" spans="1:37" x14ac:dyDescent="0.2">
      <c r="A2051" t="s">
        <v>7139</v>
      </c>
      <c r="B2051">
        <v>19346283</v>
      </c>
      <c r="C2051">
        <v>19346433</v>
      </c>
      <c r="D2051">
        <v>151</v>
      </c>
      <c r="E2051" t="s">
        <v>7222</v>
      </c>
      <c r="F2051">
        <v>8</v>
      </c>
      <c r="G2051" t="s">
        <v>7223</v>
      </c>
      <c r="H2051" t="s">
        <v>32553</v>
      </c>
      <c r="I2051">
        <v>14</v>
      </c>
      <c r="J2051">
        <v>19331866</v>
      </c>
      <c r="K2051">
        <v>19337730</v>
      </c>
      <c r="L2051">
        <v>5865</v>
      </c>
      <c r="M2051">
        <v>2</v>
      </c>
      <c r="N2051">
        <v>503639</v>
      </c>
      <c r="O2051" t="s">
        <v>7215</v>
      </c>
      <c r="P2051">
        <v>-8553</v>
      </c>
      <c r="Q2051" t="s">
        <v>7202</v>
      </c>
      <c r="R2051" t="s">
        <v>7203</v>
      </c>
      <c r="S2051" t="s">
        <v>32551</v>
      </c>
      <c r="T2051">
        <v>0.32911398597860803</v>
      </c>
      <c r="U2051">
        <v>0.603102917160658</v>
      </c>
      <c r="V2051">
        <v>23.898699525243401</v>
      </c>
      <c r="W2051">
        <v>0.29261482077562401</v>
      </c>
      <c r="X2051">
        <v>0.704072456322962</v>
      </c>
      <c r="Y2051">
        <v>23.9727001020748</v>
      </c>
      <c r="Z2051">
        <v>0.306975110376564</v>
      </c>
      <c r="AA2051">
        <v>0.72610664078822296</v>
      </c>
      <c r="AB2051">
        <v>23.596360566262899</v>
      </c>
      <c r="AC2051">
        <v>0.27780950890804001</v>
      </c>
      <c r="AD2051">
        <v>0.68253123924728298</v>
      </c>
      <c r="AE2051">
        <v>23.633835268764798</v>
      </c>
      <c r="AF2051">
        <v>0.61410715005536498</v>
      </c>
      <c r="AG2051">
        <v>0.80674443595273604</v>
      </c>
      <c r="AH2051">
        <v>1.78257955135701</v>
      </c>
      <c r="AI2051">
        <v>0.56157887380500204</v>
      </c>
      <c r="AJ2051">
        <v>0.78121606160956403</v>
      </c>
      <c r="AK2051">
        <v>1.92696944021162</v>
      </c>
    </row>
    <row r="2052" spans="1:37" x14ac:dyDescent="0.2">
      <c r="A2052" t="s">
        <v>7139</v>
      </c>
      <c r="B2052">
        <v>19484708</v>
      </c>
      <c r="C2052">
        <v>19484861</v>
      </c>
      <c r="D2052">
        <v>154</v>
      </c>
      <c r="E2052" t="s">
        <v>7224</v>
      </c>
      <c r="F2052">
        <v>3</v>
      </c>
      <c r="G2052" t="s">
        <v>7225</v>
      </c>
      <c r="H2052" t="s">
        <v>31000</v>
      </c>
      <c r="I2052">
        <v>14</v>
      </c>
      <c r="J2052">
        <v>19402873</v>
      </c>
      <c r="K2052">
        <v>19434341</v>
      </c>
      <c r="L2052">
        <v>31469</v>
      </c>
      <c r="M2052">
        <v>2</v>
      </c>
      <c r="N2052">
        <v>404785</v>
      </c>
      <c r="O2052" t="s">
        <v>7226</v>
      </c>
      <c r="P2052">
        <v>-50367</v>
      </c>
      <c r="Q2052" t="s">
        <v>7227</v>
      </c>
      <c r="R2052" t="s">
        <v>7228</v>
      </c>
      <c r="S2052" t="s">
        <v>32554</v>
      </c>
      <c r="T2052" t="s">
        <v>40</v>
      </c>
      <c r="U2052" t="s">
        <v>40</v>
      </c>
      <c r="V2052">
        <v>0</v>
      </c>
      <c r="W2052">
        <v>0.29261482077562401</v>
      </c>
      <c r="X2052">
        <v>0.704072456322962</v>
      </c>
      <c r="Y2052">
        <v>22.386304147478199</v>
      </c>
      <c r="Z2052">
        <v>0.48464167878831399</v>
      </c>
      <c r="AA2052">
        <v>0.84435025072159198</v>
      </c>
      <c r="AB2052">
        <v>21.348829719073599</v>
      </c>
      <c r="AC2052">
        <v>0.45677901822897599</v>
      </c>
      <c r="AD2052">
        <v>0.82872126865393902</v>
      </c>
      <c r="AE2052">
        <v>21.3863044106416</v>
      </c>
      <c r="AF2052">
        <v>0.501741946288212</v>
      </c>
      <c r="AG2052">
        <v>0.80674443595273604</v>
      </c>
      <c r="AH2052">
        <v>-21.312303856899199</v>
      </c>
      <c r="AI2052">
        <v>0.14667288820271701</v>
      </c>
      <c r="AJ2052">
        <v>0.78121606160956403</v>
      </c>
      <c r="AK2052">
        <v>22.386304147478199</v>
      </c>
    </row>
    <row r="2053" spans="1:37" x14ac:dyDescent="0.2">
      <c r="A2053" t="s">
        <v>7139</v>
      </c>
      <c r="B2053">
        <v>19484861</v>
      </c>
      <c r="C2053">
        <v>19485014</v>
      </c>
      <c r="D2053">
        <v>154</v>
      </c>
      <c r="E2053" t="s">
        <v>7229</v>
      </c>
      <c r="F2053">
        <v>3</v>
      </c>
      <c r="G2053" t="s">
        <v>7230</v>
      </c>
      <c r="H2053" t="s">
        <v>31000</v>
      </c>
      <c r="I2053">
        <v>14</v>
      </c>
      <c r="J2053">
        <v>19402873</v>
      </c>
      <c r="K2053">
        <v>19434341</v>
      </c>
      <c r="L2053">
        <v>31469</v>
      </c>
      <c r="M2053">
        <v>2</v>
      </c>
      <c r="N2053">
        <v>404785</v>
      </c>
      <c r="O2053" t="s">
        <v>7226</v>
      </c>
      <c r="P2053">
        <v>-50520</v>
      </c>
      <c r="Q2053" t="s">
        <v>7227</v>
      </c>
      <c r="R2053" t="s">
        <v>7228</v>
      </c>
      <c r="S2053" t="s">
        <v>32554</v>
      </c>
      <c r="T2053" t="s">
        <v>40</v>
      </c>
      <c r="U2053" t="s">
        <v>40</v>
      </c>
      <c r="V2053">
        <v>0</v>
      </c>
      <c r="W2053">
        <v>0.29261482077562401</v>
      </c>
      <c r="X2053">
        <v>0.704072456322962</v>
      </c>
      <c r="Y2053">
        <v>22.386304147478199</v>
      </c>
      <c r="Z2053">
        <v>0.48464167878831399</v>
      </c>
      <c r="AA2053">
        <v>0.84435025072159198</v>
      </c>
      <c r="AB2053">
        <v>21.348829719073599</v>
      </c>
      <c r="AC2053">
        <v>0.45677901822897599</v>
      </c>
      <c r="AD2053">
        <v>0.82872126865393902</v>
      </c>
      <c r="AE2053">
        <v>21.3863044106416</v>
      </c>
      <c r="AF2053">
        <v>0.501741946288212</v>
      </c>
      <c r="AG2053">
        <v>0.80674443595273604</v>
      </c>
      <c r="AH2053">
        <v>-21.312303856899199</v>
      </c>
      <c r="AI2053">
        <v>0.14667288820271701</v>
      </c>
      <c r="AJ2053">
        <v>0.78121606160956403</v>
      </c>
      <c r="AK2053">
        <v>22.386304147478199</v>
      </c>
    </row>
    <row r="2054" spans="1:37" x14ac:dyDescent="0.2">
      <c r="A2054" t="s">
        <v>7139</v>
      </c>
      <c r="B2054">
        <v>19485014</v>
      </c>
      <c r="C2054">
        <v>19485167</v>
      </c>
      <c r="D2054">
        <v>154</v>
      </c>
      <c r="E2054" t="s">
        <v>7231</v>
      </c>
      <c r="F2054">
        <v>3</v>
      </c>
      <c r="G2054" t="s">
        <v>7232</v>
      </c>
      <c r="H2054" t="s">
        <v>31000</v>
      </c>
      <c r="I2054">
        <v>14</v>
      </c>
      <c r="J2054">
        <v>19402873</v>
      </c>
      <c r="K2054">
        <v>19434341</v>
      </c>
      <c r="L2054">
        <v>31469</v>
      </c>
      <c r="M2054">
        <v>2</v>
      </c>
      <c r="N2054">
        <v>404785</v>
      </c>
      <c r="O2054" t="s">
        <v>7226</v>
      </c>
      <c r="P2054">
        <v>-50673</v>
      </c>
      <c r="Q2054" t="s">
        <v>7227</v>
      </c>
      <c r="R2054" t="s">
        <v>7228</v>
      </c>
      <c r="S2054" t="s">
        <v>32554</v>
      </c>
      <c r="T2054" t="s">
        <v>40</v>
      </c>
      <c r="U2054" t="s">
        <v>40</v>
      </c>
      <c r="V2054">
        <v>0</v>
      </c>
      <c r="W2054">
        <v>0.29261482077562401</v>
      </c>
      <c r="X2054">
        <v>0.704072456322962</v>
      </c>
      <c r="Y2054">
        <v>22.386304147478199</v>
      </c>
      <c r="Z2054">
        <v>0.48464167878831399</v>
      </c>
      <c r="AA2054">
        <v>0.84435025072159198</v>
      </c>
      <c r="AB2054">
        <v>21.348829719073599</v>
      </c>
      <c r="AC2054">
        <v>0.45677901822897599</v>
      </c>
      <c r="AD2054">
        <v>0.82872126865393902</v>
      </c>
      <c r="AE2054">
        <v>21.3863044106416</v>
      </c>
      <c r="AF2054">
        <v>0.501741946288212</v>
      </c>
      <c r="AG2054">
        <v>0.80674443595273604</v>
      </c>
      <c r="AH2054">
        <v>-21.312303856899199</v>
      </c>
      <c r="AI2054">
        <v>0.14667288820271701</v>
      </c>
      <c r="AJ2054">
        <v>0.78121606160956403</v>
      </c>
      <c r="AK2054">
        <v>22.386304147478199</v>
      </c>
    </row>
    <row r="2055" spans="1:37" x14ac:dyDescent="0.2">
      <c r="A2055" t="s">
        <v>7139</v>
      </c>
      <c r="B2055">
        <v>19911895</v>
      </c>
      <c r="C2055">
        <v>19912041</v>
      </c>
      <c r="D2055">
        <v>147</v>
      </c>
      <c r="E2055" t="s">
        <v>7233</v>
      </c>
      <c r="F2055">
        <v>2</v>
      </c>
      <c r="G2055" t="s">
        <v>7234</v>
      </c>
      <c r="H2055" t="s">
        <v>31000</v>
      </c>
      <c r="I2055">
        <v>14</v>
      </c>
      <c r="J2055">
        <v>19920607</v>
      </c>
      <c r="K2055">
        <v>19921578</v>
      </c>
      <c r="L2055">
        <v>972</v>
      </c>
      <c r="M2055">
        <v>1</v>
      </c>
      <c r="N2055">
        <v>79317</v>
      </c>
      <c r="O2055" t="s">
        <v>7235</v>
      </c>
      <c r="P2055">
        <v>-8566</v>
      </c>
      <c r="Q2055" t="s">
        <v>7236</v>
      </c>
      <c r="R2055" t="s">
        <v>7237</v>
      </c>
      <c r="S2055" t="s">
        <v>32555</v>
      </c>
      <c r="T2055">
        <v>0.32911398597860803</v>
      </c>
      <c r="U2055">
        <v>0.603102917160658</v>
      </c>
      <c r="V2055">
        <v>23.972950383873101</v>
      </c>
      <c r="W2055">
        <v>0.89107655920673101</v>
      </c>
      <c r="X2055">
        <v>0.95159051474143896</v>
      </c>
      <c r="Y2055">
        <v>0.76521092975466798</v>
      </c>
      <c r="Z2055">
        <v>0.48464167878831399</v>
      </c>
      <c r="AA2055">
        <v>0.84435025072159198</v>
      </c>
      <c r="AB2055">
        <v>23.0094763431361</v>
      </c>
      <c r="AC2055">
        <v>0.75388744886274095</v>
      </c>
      <c r="AD2055">
        <v>0.87989882095915395</v>
      </c>
      <c r="AE2055">
        <v>-0.234789010960476</v>
      </c>
      <c r="AF2055">
        <v>0.16793847098801201</v>
      </c>
      <c r="AG2055">
        <v>0.68151250837662902</v>
      </c>
      <c r="AH2055">
        <v>23.972950383873101</v>
      </c>
      <c r="AI2055">
        <v>0.56157887380500204</v>
      </c>
      <c r="AJ2055">
        <v>0.78121606160956403</v>
      </c>
      <c r="AK2055">
        <v>1.63396631323854</v>
      </c>
    </row>
    <row r="2056" spans="1:37" x14ac:dyDescent="0.2">
      <c r="A2056" t="s">
        <v>7139</v>
      </c>
      <c r="B2056">
        <v>20342692</v>
      </c>
      <c r="C2056">
        <v>20342834</v>
      </c>
      <c r="D2056">
        <v>143</v>
      </c>
      <c r="E2056" t="s">
        <v>7238</v>
      </c>
      <c r="F2056">
        <v>10</v>
      </c>
      <c r="G2056" t="s">
        <v>7239</v>
      </c>
      <c r="H2056" t="s">
        <v>30987</v>
      </c>
      <c r="I2056">
        <v>14</v>
      </c>
      <c r="J2056">
        <v>20343075</v>
      </c>
      <c r="K2056">
        <v>20343407</v>
      </c>
      <c r="L2056">
        <v>333</v>
      </c>
      <c r="M2056">
        <v>2</v>
      </c>
      <c r="N2056">
        <v>85495</v>
      </c>
      <c r="O2056" t="s">
        <v>7240</v>
      </c>
      <c r="P2056">
        <v>573</v>
      </c>
      <c r="Q2056" t="s">
        <v>7241</v>
      </c>
      <c r="R2056" t="s">
        <v>7242</v>
      </c>
      <c r="S2056" t="s">
        <v>32556</v>
      </c>
      <c r="T2056">
        <v>0.35387198439864398</v>
      </c>
      <c r="U2056">
        <v>0.603102917160658</v>
      </c>
      <c r="V2056">
        <v>-23.6254862498314</v>
      </c>
      <c r="W2056">
        <v>0.38920677604595899</v>
      </c>
      <c r="X2056">
        <v>0.704072456322962</v>
      </c>
      <c r="Y2056">
        <v>-23.494241727170198</v>
      </c>
      <c r="Z2056">
        <v>0.184235113180511</v>
      </c>
      <c r="AA2056">
        <v>0.72610664078822296</v>
      </c>
      <c r="AB2056">
        <v>-23.6254862498314</v>
      </c>
      <c r="AC2056">
        <v>0.21073619169722799</v>
      </c>
      <c r="AD2056">
        <v>0.68253123924728298</v>
      </c>
      <c r="AE2056">
        <v>-23.494241727170198</v>
      </c>
      <c r="AF2056">
        <v>0.501741946288212</v>
      </c>
      <c r="AG2056">
        <v>0.80674443595273604</v>
      </c>
      <c r="AH2056">
        <v>-22.6958756785851</v>
      </c>
      <c r="AI2056">
        <v>0.52399907623471598</v>
      </c>
      <c r="AJ2056">
        <v>0.78121606160956403</v>
      </c>
      <c r="AK2056">
        <v>-22.625486361310799</v>
      </c>
    </row>
    <row r="2057" spans="1:37" x14ac:dyDescent="0.2">
      <c r="A2057" t="s">
        <v>7139</v>
      </c>
      <c r="B2057">
        <v>21654409</v>
      </c>
      <c r="C2057">
        <v>21654434</v>
      </c>
      <c r="D2057">
        <v>26</v>
      </c>
      <c r="E2057" t="s">
        <v>7243</v>
      </c>
      <c r="F2057">
        <v>1</v>
      </c>
      <c r="G2057" t="s">
        <v>7244</v>
      </c>
      <c r="H2057" t="s">
        <v>30987</v>
      </c>
      <c r="I2057">
        <v>14</v>
      </c>
      <c r="J2057">
        <v>21653835</v>
      </c>
      <c r="K2057">
        <v>21667642</v>
      </c>
      <c r="L2057">
        <v>13808</v>
      </c>
      <c r="M2057">
        <v>1</v>
      </c>
      <c r="N2057">
        <v>26686</v>
      </c>
      <c r="O2057" t="s">
        <v>7245</v>
      </c>
      <c r="P2057">
        <v>574</v>
      </c>
      <c r="Q2057" t="s">
        <v>7246</v>
      </c>
      <c r="R2057" t="s">
        <v>7247</v>
      </c>
      <c r="S2057" t="s">
        <v>32557</v>
      </c>
      <c r="T2057">
        <v>0.152084254673993</v>
      </c>
      <c r="U2057">
        <v>0.603102917160658</v>
      </c>
      <c r="V2057">
        <v>25.6175660763226</v>
      </c>
      <c r="W2057">
        <v>0.89107655920673101</v>
      </c>
      <c r="X2057">
        <v>0.95159051474143896</v>
      </c>
      <c r="Y2057">
        <v>0.54659941372952803</v>
      </c>
      <c r="Z2057">
        <v>0.306975110376564</v>
      </c>
      <c r="AA2057">
        <v>0.72610664078822296</v>
      </c>
      <c r="AB2057">
        <v>24.654091978969799</v>
      </c>
      <c r="AC2057">
        <v>0.75388744886274095</v>
      </c>
      <c r="AD2057">
        <v>0.87989882095915395</v>
      </c>
      <c r="AE2057">
        <v>-0.45340053758490501</v>
      </c>
      <c r="AF2057">
        <v>4.6407610929182198E-2</v>
      </c>
      <c r="AG2057">
        <v>0.476038960109122</v>
      </c>
      <c r="AH2057">
        <v>25.6175660763226</v>
      </c>
      <c r="AI2057">
        <v>0.56157887380500204</v>
      </c>
      <c r="AJ2057">
        <v>0.78121606160956403</v>
      </c>
      <c r="AK2057">
        <v>1.4153548217065599</v>
      </c>
    </row>
    <row r="2058" spans="1:37" x14ac:dyDescent="0.2">
      <c r="A2058" t="s">
        <v>7139</v>
      </c>
      <c r="B2058">
        <v>21654446</v>
      </c>
      <c r="C2058">
        <v>21654498</v>
      </c>
      <c r="D2058">
        <v>53</v>
      </c>
      <c r="E2058" t="s">
        <v>7248</v>
      </c>
      <c r="F2058">
        <v>1</v>
      </c>
      <c r="G2058" t="s">
        <v>7249</v>
      </c>
      <c r="H2058" t="s">
        <v>30987</v>
      </c>
      <c r="I2058">
        <v>14</v>
      </c>
      <c r="J2058">
        <v>21653835</v>
      </c>
      <c r="K2058">
        <v>21667642</v>
      </c>
      <c r="L2058">
        <v>13808</v>
      </c>
      <c r="M2058">
        <v>1</v>
      </c>
      <c r="N2058">
        <v>26686</v>
      </c>
      <c r="O2058" t="s">
        <v>7245</v>
      </c>
      <c r="P2058">
        <v>611</v>
      </c>
      <c r="Q2058" t="s">
        <v>7246</v>
      </c>
      <c r="R2058" t="s">
        <v>7247</v>
      </c>
      <c r="S2058" t="s">
        <v>32557</v>
      </c>
      <c r="T2058">
        <v>0.152084254673993</v>
      </c>
      <c r="U2058">
        <v>0.603102917160658</v>
      </c>
      <c r="V2058">
        <v>25.6175660763226</v>
      </c>
      <c r="W2058">
        <v>0.89107655920673101</v>
      </c>
      <c r="X2058">
        <v>0.95159051474143896</v>
      </c>
      <c r="Y2058">
        <v>0.54659941372952803</v>
      </c>
      <c r="Z2058">
        <v>0.306975110376564</v>
      </c>
      <c r="AA2058">
        <v>0.72610664078822296</v>
      </c>
      <c r="AB2058">
        <v>24.654091978969799</v>
      </c>
      <c r="AC2058">
        <v>0.75388744886274095</v>
      </c>
      <c r="AD2058">
        <v>0.87989882095915395</v>
      </c>
      <c r="AE2058">
        <v>-0.45340053758490501</v>
      </c>
      <c r="AF2058">
        <v>4.6407610929182198E-2</v>
      </c>
      <c r="AG2058">
        <v>0.476038960109122</v>
      </c>
      <c r="AH2058">
        <v>25.6175660763226</v>
      </c>
      <c r="AI2058">
        <v>0.56157887380500204</v>
      </c>
      <c r="AJ2058">
        <v>0.78121606160956403</v>
      </c>
      <c r="AK2058">
        <v>1.4153548217065599</v>
      </c>
    </row>
    <row r="2059" spans="1:37" x14ac:dyDescent="0.2">
      <c r="A2059" t="s">
        <v>7139</v>
      </c>
      <c r="B2059">
        <v>21654574</v>
      </c>
      <c r="C2059">
        <v>21654848</v>
      </c>
      <c r="D2059">
        <v>275</v>
      </c>
      <c r="E2059" t="s">
        <v>7250</v>
      </c>
      <c r="F2059">
        <v>3</v>
      </c>
      <c r="G2059" t="s">
        <v>7251</v>
      </c>
      <c r="H2059" t="s">
        <v>30987</v>
      </c>
      <c r="I2059">
        <v>14</v>
      </c>
      <c r="J2059">
        <v>21653835</v>
      </c>
      <c r="K2059">
        <v>21667642</v>
      </c>
      <c r="L2059">
        <v>13808</v>
      </c>
      <c r="M2059">
        <v>1</v>
      </c>
      <c r="N2059">
        <v>26686</v>
      </c>
      <c r="O2059" t="s">
        <v>7245</v>
      </c>
      <c r="P2059">
        <v>739</v>
      </c>
      <c r="Q2059" t="s">
        <v>7246</v>
      </c>
      <c r="R2059" t="s">
        <v>7247</v>
      </c>
      <c r="S2059" t="s">
        <v>32557</v>
      </c>
      <c r="T2059">
        <v>0.152084254673993</v>
      </c>
      <c r="U2059">
        <v>0.603102917160658</v>
      </c>
      <c r="V2059">
        <v>25.6175660763226</v>
      </c>
      <c r="W2059">
        <v>0.89107655920673101</v>
      </c>
      <c r="X2059">
        <v>0.95159051474143896</v>
      </c>
      <c r="Y2059">
        <v>0.54659941372952803</v>
      </c>
      <c r="Z2059">
        <v>0.306975110376564</v>
      </c>
      <c r="AA2059">
        <v>0.72610664078822296</v>
      </c>
      <c r="AB2059">
        <v>24.654091978969799</v>
      </c>
      <c r="AC2059">
        <v>0.75388744886274095</v>
      </c>
      <c r="AD2059">
        <v>0.87989882095915395</v>
      </c>
      <c r="AE2059">
        <v>-0.45340053758490501</v>
      </c>
      <c r="AF2059">
        <v>4.6407610929182198E-2</v>
      </c>
      <c r="AG2059">
        <v>0.476038960109122</v>
      </c>
      <c r="AH2059">
        <v>25.6175660763226</v>
      </c>
      <c r="AI2059">
        <v>0.56157887380500204</v>
      </c>
      <c r="AJ2059">
        <v>0.78121606160956403</v>
      </c>
      <c r="AK2059">
        <v>1.4153548217065599</v>
      </c>
    </row>
    <row r="2060" spans="1:37" x14ac:dyDescent="0.2">
      <c r="A2060" t="s">
        <v>7139</v>
      </c>
      <c r="B2060">
        <v>22867072</v>
      </c>
      <c r="C2060">
        <v>22867210</v>
      </c>
      <c r="D2060">
        <v>139</v>
      </c>
      <c r="E2060" t="s">
        <v>7252</v>
      </c>
      <c r="F2060">
        <v>3</v>
      </c>
      <c r="G2060" t="s">
        <v>7253</v>
      </c>
      <c r="H2060" t="s">
        <v>31000</v>
      </c>
      <c r="I2060">
        <v>14</v>
      </c>
      <c r="J2060">
        <v>22871740</v>
      </c>
      <c r="K2060">
        <v>22881713</v>
      </c>
      <c r="L2060">
        <v>9974</v>
      </c>
      <c r="M2060">
        <v>1</v>
      </c>
      <c r="N2060">
        <v>26020</v>
      </c>
      <c r="O2060" t="s">
        <v>7254</v>
      </c>
      <c r="P2060">
        <v>-4530</v>
      </c>
      <c r="Q2060" t="s">
        <v>7255</v>
      </c>
      <c r="R2060" t="s">
        <v>7256</v>
      </c>
      <c r="S2060" t="s">
        <v>32558</v>
      </c>
      <c r="T2060">
        <v>3.3316426997606598E-2</v>
      </c>
      <c r="U2060">
        <v>0.603102917160658</v>
      </c>
      <c r="V2060">
        <v>5.7818340559174999</v>
      </c>
      <c r="W2060">
        <v>0.54712176940017698</v>
      </c>
      <c r="X2060">
        <v>0.84261847258371703</v>
      </c>
      <c r="Y2060">
        <v>0.151232838271118</v>
      </c>
      <c r="Z2060">
        <v>0.1566407157293</v>
      </c>
      <c r="AA2060">
        <v>0.72610664078822296</v>
      </c>
      <c r="AB2060">
        <v>4.8439227790751698</v>
      </c>
      <c r="AC2060">
        <v>0.439120552379898</v>
      </c>
      <c r="AD2060">
        <v>0.82872126865393902</v>
      </c>
      <c r="AE2060">
        <v>-0.35229346712048898</v>
      </c>
      <c r="AF2060">
        <v>7.0631544068709504E-3</v>
      </c>
      <c r="AG2060">
        <v>0.476038960109122</v>
      </c>
      <c r="AH2060">
        <v>5.7578384202402599</v>
      </c>
      <c r="AI2060">
        <v>0.70028824916981403</v>
      </c>
      <c r="AJ2060">
        <v>0.86637447704251103</v>
      </c>
      <c r="AK2060">
        <v>0.55864221568572703</v>
      </c>
    </row>
    <row r="2061" spans="1:37" x14ac:dyDescent="0.2">
      <c r="A2061" t="s">
        <v>7139</v>
      </c>
      <c r="B2061">
        <v>22968953</v>
      </c>
      <c r="C2061">
        <v>22969242</v>
      </c>
      <c r="D2061">
        <v>290</v>
      </c>
      <c r="E2061" t="s">
        <v>7257</v>
      </c>
      <c r="F2061">
        <v>3</v>
      </c>
      <c r="G2061" t="s">
        <v>7258</v>
      </c>
      <c r="H2061" t="s">
        <v>32559</v>
      </c>
      <c r="I2061">
        <v>14</v>
      </c>
      <c r="J2061">
        <v>22974655</v>
      </c>
      <c r="K2061">
        <v>22975295</v>
      </c>
      <c r="L2061">
        <v>641</v>
      </c>
      <c r="M2061">
        <v>2</v>
      </c>
      <c r="N2061">
        <v>84962</v>
      </c>
      <c r="O2061" t="s">
        <v>7259</v>
      </c>
      <c r="P2061">
        <v>6053</v>
      </c>
      <c r="Q2061" t="s">
        <v>7260</v>
      </c>
      <c r="R2061" t="s">
        <v>7261</v>
      </c>
      <c r="S2061" t="s">
        <v>32560</v>
      </c>
      <c r="T2061">
        <v>0.17308923567461099</v>
      </c>
      <c r="U2061">
        <v>0.603102917160658</v>
      </c>
      <c r="V2061">
        <v>-23.2334742353477</v>
      </c>
      <c r="W2061">
        <v>0.29261482077562401</v>
      </c>
      <c r="X2061">
        <v>0.704072456322962</v>
      </c>
      <c r="Y2061">
        <v>23.951564994522201</v>
      </c>
      <c r="Z2061">
        <v>5.50355599158565E-2</v>
      </c>
      <c r="AA2061">
        <v>0.72610664078822296</v>
      </c>
      <c r="AB2061">
        <v>-23.2334742353477</v>
      </c>
      <c r="AC2061">
        <v>0.17695932866387601</v>
      </c>
      <c r="AD2061">
        <v>0.68253123924728298</v>
      </c>
      <c r="AE2061">
        <v>23.693045797897</v>
      </c>
      <c r="AF2061">
        <v>0.32549523997010099</v>
      </c>
      <c r="AG2061">
        <v>0.70473078222419605</v>
      </c>
      <c r="AH2061">
        <v>-22.303863695592899</v>
      </c>
      <c r="AI2061">
        <v>0.91725052871964496</v>
      </c>
      <c r="AJ2061">
        <v>0.98621344597861504</v>
      </c>
      <c r="AK2061">
        <v>1.7180906128887901</v>
      </c>
    </row>
    <row r="2062" spans="1:37" x14ac:dyDescent="0.2">
      <c r="A2062" t="s">
        <v>7139</v>
      </c>
      <c r="B2062">
        <v>22977086</v>
      </c>
      <c r="C2062">
        <v>22977228</v>
      </c>
      <c r="D2062">
        <v>143</v>
      </c>
      <c r="E2062" t="s">
        <v>7262</v>
      </c>
      <c r="F2062">
        <v>0</v>
      </c>
      <c r="G2062" t="s">
        <v>7263</v>
      </c>
      <c r="H2062" t="s">
        <v>30987</v>
      </c>
      <c r="I2062">
        <v>14</v>
      </c>
      <c r="J2062">
        <v>22971815</v>
      </c>
      <c r="K2062">
        <v>22977223</v>
      </c>
      <c r="L2062">
        <v>5409</v>
      </c>
      <c r="M2062">
        <v>2</v>
      </c>
      <c r="N2062">
        <v>84962</v>
      </c>
      <c r="O2062" t="s">
        <v>7264</v>
      </c>
      <c r="P2062">
        <v>0</v>
      </c>
      <c r="Q2062" t="s">
        <v>7260</v>
      </c>
      <c r="R2062" t="s">
        <v>7261</v>
      </c>
      <c r="S2062" t="s">
        <v>32560</v>
      </c>
      <c r="T2062">
        <v>0.152084254673993</v>
      </c>
      <c r="U2062">
        <v>0.603102917160658</v>
      </c>
      <c r="V2062">
        <v>25.402606298632101</v>
      </c>
      <c r="W2062">
        <v>0.94541066367716797</v>
      </c>
      <c r="X2062">
        <v>0.95159051474143896</v>
      </c>
      <c r="Y2062">
        <v>-0.56781156417260803</v>
      </c>
      <c r="Z2062">
        <v>0.306975110376564</v>
      </c>
      <c r="AA2062">
        <v>0.72610664078822296</v>
      </c>
      <c r="AB2062">
        <v>24.4391322055567</v>
      </c>
      <c r="AC2062">
        <v>0.71753805159658501</v>
      </c>
      <c r="AD2062">
        <v>0.87989882095915395</v>
      </c>
      <c r="AE2062">
        <v>-1.5678114778291401</v>
      </c>
      <c r="AF2062">
        <v>4.6407610929182198E-2</v>
      </c>
      <c r="AG2062">
        <v>0.476038960109122</v>
      </c>
      <c r="AH2062">
        <v>25.402606298632101</v>
      </c>
      <c r="AI2062">
        <v>0.59609816080359102</v>
      </c>
      <c r="AJ2062">
        <v>0.78121606160956403</v>
      </c>
      <c r="AK2062">
        <v>0.30094385442899102</v>
      </c>
    </row>
    <row r="2063" spans="1:37" x14ac:dyDescent="0.2">
      <c r="A2063" t="s">
        <v>7139</v>
      </c>
      <c r="B2063">
        <v>23352110</v>
      </c>
      <c r="C2063">
        <v>23352259</v>
      </c>
      <c r="D2063">
        <v>150</v>
      </c>
      <c r="E2063" t="s">
        <v>7265</v>
      </c>
      <c r="F2063">
        <v>9</v>
      </c>
      <c r="G2063" t="s">
        <v>7266</v>
      </c>
      <c r="H2063" t="s">
        <v>30987</v>
      </c>
      <c r="I2063">
        <v>14</v>
      </c>
      <c r="J2063">
        <v>23350919</v>
      </c>
      <c r="K2063">
        <v>23352043</v>
      </c>
      <c r="L2063">
        <v>1125</v>
      </c>
      <c r="M2063">
        <v>2</v>
      </c>
      <c r="N2063">
        <v>51310</v>
      </c>
      <c r="O2063" t="s">
        <v>7267</v>
      </c>
      <c r="P2063">
        <v>-67</v>
      </c>
      <c r="Q2063" t="s">
        <v>7268</v>
      </c>
      <c r="R2063" t="s">
        <v>7269</v>
      </c>
      <c r="S2063" t="s">
        <v>32561</v>
      </c>
      <c r="T2063">
        <v>0.152084254673993</v>
      </c>
      <c r="U2063">
        <v>0.603102917160658</v>
      </c>
      <c r="V2063">
        <v>22.917482319664501</v>
      </c>
      <c r="W2063">
        <v>0.113079289867903</v>
      </c>
      <c r="X2063">
        <v>0.704072456322962</v>
      </c>
      <c r="Y2063">
        <v>-24.085141295878</v>
      </c>
      <c r="Z2063">
        <v>0.203350924423461</v>
      </c>
      <c r="AA2063">
        <v>0.72610664078822296</v>
      </c>
      <c r="AB2063">
        <v>23.3233010894646</v>
      </c>
      <c r="AC2063">
        <v>2.4853262407310801E-2</v>
      </c>
      <c r="AD2063">
        <v>0.57684129297949804</v>
      </c>
      <c r="AE2063">
        <v>-24.085141295878</v>
      </c>
      <c r="AF2063">
        <v>0.23669707478149901</v>
      </c>
      <c r="AG2063">
        <v>0.69020448338054297</v>
      </c>
      <c r="AH2063">
        <v>0.33693846737828798</v>
      </c>
      <c r="AI2063">
        <v>0.24456414000292601</v>
      </c>
      <c r="AJ2063">
        <v>0.78121606160956403</v>
      </c>
      <c r="AK2063">
        <v>-23.216385896121601</v>
      </c>
    </row>
    <row r="2064" spans="1:37" x14ac:dyDescent="0.2">
      <c r="A2064" t="s">
        <v>7139</v>
      </c>
      <c r="B2064">
        <v>23352259</v>
      </c>
      <c r="C2064">
        <v>23352408</v>
      </c>
      <c r="D2064">
        <v>150</v>
      </c>
      <c r="E2064" t="s">
        <v>7270</v>
      </c>
      <c r="F2064">
        <v>16</v>
      </c>
      <c r="G2064" t="s">
        <v>7271</v>
      </c>
      <c r="H2064" t="s">
        <v>30987</v>
      </c>
      <c r="I2064">
        <v>14</v>
      </c>
      <c r="J2064">
        <v>23346318</v>
      </c>
      <c r="K2064">
        <v>23352551</v>
      </c>
      <c r="L2064">
        <v>6234</v>
      </c>
      <c r="M2064">
        <v>2</v>
      </c>
      <c r="N2064">
        <v>51310</v>
      </c>
      <c r="O2064" t="s">
        <v>7272</v>
      </c>
      <c r="P2064">
        <v>143</v>
      </c>
      <c r="Q2064" t="s">
        <v>7268</v>
      </c>
      <c r="R2064" t="s">
        <v>7269</v>
      </c>
      <c r="S2064" t="s">
        <v>32561</v>
      </c>
      <c r="T2064">
        <v>0.152084254673993</v>
      </c>
      <c r="U2064">
        <v>0.603102917160658</v>
      </c>
      <c r="V2064">
        <v>23.848138038122901</v>
      </c>
      <c r="W2064">
        <v>0.113079289867903</v>
      </c>
      <c r="X2064">
        <v>0.704072456322962</v>
      </c>
      <c r="Y2064">
        <v>-24.518902357446201</v>
      </c>
      <c r="Z2064">
        <v>0.203350924423461</v>
      </c>
      <c r="AA2064">
        <v>0.72610664078822296</v>
      </c>
      <c r="AB2064">
        <v>23.7570621363895</v>
      </c>
      <c r="AC2064">
        <v>2.4853262407310801E-2</v>
      </c>
      <c r="AD2064">
        <v>0.57684129297949804</v>
      </c>
      <c r="AE2064">
        <v>-24.518902357446201</v>
      </c>
      <c r="AF2064">
        <v>0.22065000948199101</v>
      </c>
      <c r="AG2064">
        <v>0.68151250837662902</v>
      </c>
      <c r="AH2064">
        <v>1.2675941858366599</v>
      </c>
      <c r="AI2064">
        <v>0.24456414000292601</v>
      </c>
      <c r="AJ2064">
        <v>0.78121606160956403</v>
      </c>
      <c r="AK2064">
        <v>-23.6501469403009</v>
      </c>
    </row>
    <row r="2065" spans="1:37" x14ac:dyDescent="0.2">
      <c r="A2065" t="s">
        <v>7139</v>
      </c>
      <c r="B2065">
        <v>23352408</v>
      </c>
      <c r="C2065">
        <v>23352557</v>
      </c>
      <c r="D2065">
        <v>150</v>
      </c>
      <c r="E2065" t="s">
        <v>7273</v>
      </c>
      <c r="F2065">
        <v>7</v>
      </c>
      <c r="G2065" t="s">
        <v>7274</v>
      </c>
      <c r="H2065" t="s">
        <v>30987</v>
      </c>
      <c r="I2065">
        <v>14</v>
      </c>
      <c r="J2065">
        <v>23346318</v>
      </c>
      <c r="K2065">
        <v>23352551</v>
      </c>
      <c r="L2065">
        <v>6234</v>
      </c>
      <c r="M2065">
        <v>2</v>
      </c>
      <c r="N2065">
        <v>51310</v>
      </c>
      <c r="O2065" t="s">
        <v>7272</v>
      </c>
      <c r="P2065">
        <v>0</v>
      </c>
      <c r="Q2065" t="s">
        <v>7268</v>
      </c>
      <c r="R2065" t="s">
        <v>7269</v>
      </c>
      <c r="S2065" t="s">
        <v>32561</v>
      </c>
      <c r="T2065">
        <v>0.152084254673993</v>
      </c>
      <c r="U2065">
        <v>0.603102917160658</v>
      </c>
      <c r="V2065">
        <v>23.848138038122901</v>
      </c>
      <c r="W2065">
        <v>0.113079289867903</v>
      </c>
      <c r="X2065">
        <v>0.704072456322962</v>
      </c>
      <c r="Y2065">
        <v>-24.206913677507899</v>
      </c>
      <c r="Z2065">
        <v>0.203350924423461</v>
      </c>
      <c r="AA2065">
        <v>0.72610664078822296</v>
      </c>
      <c r="AB2065">
        <v>23.445073466530101</v>
      </c>
      <c r="AC2065">
        <v>2.4853262407310801E-2</v>
      </c>
      <c r="AD2065">
        <v>0.57684129297949804</v>
      </c>
      <c r="AE2065">
        <v>-24.206913677507899</v>
      </c>
      <c r="AF2065">
        <v>0.22065000948199101</v>
      </c>
      <c r="AG2065">
        <v>0.68151250837662902</v>
      </c>
      <c r="AH2065">
        <v>2.0749489353840702</v>
      </c>
      <c r="AI2065">
        <v>0.24456414000292601</v>
      </c>
      <c r="AJ2065">
        <v>0.78121606160956403</v>
      </c>
      <c r="AK2065">
        <v>-23.338158272331199</v>
      </c>
    </row>
    <row r="2066" spans="1:37" x14ac:dyDescent="0.2">
      <c r="A2066" t="s">
        <v>7139</v>
      </c>
      <c r="B2066">
        <v>23405392</v>
      </c>
      <c r="C2066">
        <v>23405618</v>
      </c>
      <c r="D2066">
        <v>227</v>
      </c>
      <c r="E2066" t="s">
        <v>7275</v>
      </c>
      <c r="F2066">
        <v>1</v>
      </c>
      <c r="G2066" t="s">
        <v>7276</v>
      </c>
      <c r="H2066" t="s">
        <v>31032</v>
      </c>
      <c r="I2066">
        <v>14</v>
      </c>
      <c r="J2066">
        <v>23381987</v>
      </c>
      <c r="K2066">
        <v>23408273</v>
      </c>
      <c r="L2066">
        <v>26287</v>
      </c>
      <c r="M2066">
        <v>2</v>
      </c>
      <c r="N2066">
        <v>4624</v>
      </c>
      <c r="O2066" t="s">
        <v>7277</v>
      </c>
      <c r="P2066">
        <v>2655</v>
      </c>
      <c r="Q2066" t="s">
        <v>7278</v>
      </c>
      <c r="R2066" t="s">
        <v>7279</v>
      </c>
      <c r="S2066" t="s">
        <v>32562</v>
      </c>
      <c r="T2066">
        <v>0.37540393893975199</v>
      </c>
      <c r="U2066">
        <v>0.63021465694884504</v>
      </c>
      <c r="V2066">
        <v>-4.9921427538828798E-2</v>
      </c>
      <c r="W2066">
        <v>0.46193634366738701</v>
      </c>
      <c r="X2066">
        <v>0.75726018452522603</v>
      </c>
      <c r="Y2066">
        <v>2.0666948607803501</v>
      </c>
      <c r="Z2066">
        <v>0.43893771721163999</v>
      </c>
      <c r="AA2066">
        <v>0.84435025072159198</v>
      </c>
      <c r="AB2066">
        <v>-0.34218918401373599</v>
      </c>
      <c r="AC2066">
        <v>0.267575244339531</v>
      </c>
      <c r="AD2066">
        <v>0.68253123924728298</v>
      </c>
      <c r="AE2066">
        <v>2.18605616090993</v>
      </c>
      <c r="AF2066">
        <v>0.41607721648493101</v>
      </c>
      <c r="AG2066">
        <v>0.80674443595273604</v>
      </c>
      <c r="AH2066">
        <v>0.25207735928066399</v>
      </c>
      <c r="AI2066">
        <v>0.915996609709537</v>
      </c>
      <c r="AJ2066">
        <v>0.98621344597861504</v>
      </c>
      <c r="AK2066">
        <v>0.59697236985378099</v>
      </c>
    </row>
    <row r="2067" spans="1:37" x14ac:dyDescent="0.2">
      <c r="A2067" t="s">
        <v>7139</v>
      </c>
      <c r="B2067">
        <v>23514498</v>
      </c>
      <c r="C2067">
        <v>23514715</v>
      </c>
      <c r="D2067">
        <v>218</v>
      </c>
      <c r="E2067" t="s">
        <v>7280</v>
      </c>
      <c r="F2067">
        <v>5</v>
      </c>
      <c r="G2067" t="s">
        <v>7281</v>
      </c>
      <c r="H2067" t="s">
        <v>30999</v>
      </c>
      <c r="I2067">
        <v>14</v>
      </c>
      <c r="J2067">
        <v>23513349</v>
      </c>
      <c r="K2067">
        <v>23544276</v>
      </c>
      <c r="L2067">
        <v>30928</v>
      </c>
      <c r="M2067">
        <v>1</v>
      </c>
      <c r="N2067">
        <v>79178</v>
      </c>
      <c r="O2067" t="s">
        <v>7282</v>
      </c>
      <c r="P2067">
        <v>1149</v>
      </c>
      <c r="Q2067" t="s">
        <v>7283</v>
      </c>
      <c r="R2067" t="s">
        <v>7284</v>
      </c>
      <c r="S2067" t="s">
        <v>32563</v>
      </c>
      <c r="T2067">
        <v>0.644035865418358</v>
      </c>
      <c r="U2067">
        <v>0.84904924635754497</v>
      </c>
      <c r="V2067">
        <v>0.447284704016294</v>
      </c>
      <c r="W2067">
        <v>0.428214032775322</v>
      </c>
      <c r="X2067">
        <v>0.73460997439807996</v>
      </c>
      <c r="Y2067">
        <v>5.3180792934820698</v>
      </c>
      <c r="Z2067">
        <v>0.26789404493740199</v>
      </c>
      <c r="AA2067">
        <v>0.72610664078822296</v>
      </c>
      <c r="AB2067">
        <v>-0.51618936183548003</v>
      </c>
      <c r="AC2067">
        <v>0.56718065613419599</v>
      </c>
      <c r="AD2067">
        <v>0.87989882095915395</v>
      </c>
      <c r="AE2067">
        <v>4.7777678089755096</v>
      </c>
      <c r="AF2067">
        <v>0.98343762640780896</v>
      </c>
      <c r="AG2067">
        <v>1</v>
      </c>
      <c r="AH2067">
        <v>1.37689530064945</v>
      </c>
      <c r="AI2067">
        <v>0.37390512596567999</v>
      </c>
      <c r="AJ2067">
        <v>0.78121606160956403</v>
      </c>
      <c r="AK2067">
        <v>2.4462999565065902</v>
      </c>
    </row>
    <row r="2068" spans="1:37" x14ac:dyDescent="0.2">
      <c r="A2068" t="s">
        <v>7139</v>
      </c>
      <c r="B2068">
        <v>24105177</v>
      </c>
      <c r="C2068">
        <v>24105409</v>
      </c>
      <c r="D2068">
        <v>233</v>
      </c>
      <c r="E2068" t="s">
        <v>7285</v>
      </c>
      <c r="F2068">
        <v>3</v>
      </c>
      <c r="G2068" t="s">
        <v>7286</v>
      </c>
      <c r="H2068" t="s">
        <v>31032</v>
      </c>
      <c r="I2068">
        <v>14</v>
      </c>
      <c r="J2068">
        <v>24102675</v>
      </c>
      <c r="K2068">
        <v>24103722</v>
      </c>
      <c r="L2068">
        <v>1048</v>
      </c>
      <c r="M2068">
        <v>1</v>
      </c>
      <c r="N2068">
        <v>5106</v>
      </c>
      <c r="O2068" t="s">
        <v>7287</v>
      </c>
      <c r="P2068">
        <v>2502</v>
      </c>
      <c r="Q2068" t="s">
        <v>7288</v>
      </c>
      <c r="R2068" t="s">
        <v>7289</v>
      </c>
      <c r="S2068" t="s">
        <v>32564</v>
      </c>
      <c r="T2068">
        <v>0.97213403838398904</v>
      </c>
      <c r="U2068">
        <v>1</v>
      </c>
      <c r="V2068">
        <v>1.14757466775622</v>
      </c>
      <c r="W2068">
        <v>0.38920677604595899</v>
      </c>
      <c r="X2068">
        <v>0.704072456322962</v>
      </c>
      <c r="Y2068">
        <v>-24.533195816404401</v>
      </c>
      <c r="Z2068">
        <v>0.69013698642955401</v>
      </c>
      <c r="AA2068">
        <v>0.84521697243271998</v>
      </c>
      <c r="AB2068">
        <v>0.18410059286900701</v>
      </c>
      <c r="AC2068">
        <v>0.71753805159658501</v>
      </c>
      <c r="AD2068">
        <v>0.87989882095915395</v>
      </c>
      <c r="AE2068">
        <v>-1.8015508123334201</v>
      </c>
      <c r="AF2068">
        <v>0.61410715005536498</v>
      </c>
      <c r="AG2068">
        <v>0.80674443595273604</v>
      </c>
      <c r="AH2068">
        <v>2.0771852362939698</v>
      </c>
      <c r="AI2068">
        <v>0.35038410267202102</v>
      </c>
      <c r="AJ2068">
        <v>0.78121606160956403</v>
      </c>
      <c r="AK2068">
        <v>-24.224130465252699</v>
      </c>
    </row>
    <row r="2069" spans="1:37" x14ac:dyDescent="0.2">
      <c r="A2069" t="s">
        <v>7139</v>
      </c>
      <c r="B2069">
        <v>24400439</v>
      </c>
      <c r="C2069">
        <v>24400591</v>
      </c>
      <c r="D2069">
        <v>153</v>
      </c>
      <c r="E2069" t="s">
        <v>7290</v>
      </c>
      <c r="F2069">
        <v>1</v>
      </c>
      <c r="G2069" t="s">
        <v>7291</v>
      </c>
      <c r="H2069" t="s">
        <v>30999</v>
      </c>
      <c r="I2069">
        <v>14</v>
      </c>
      <c r="J2069">
        <v>24399003</v>
      </c>
      <c r="K2069">
        <v>24419283</v>
      </c>
      <c r="L2069">
        <v>20281</v>
      </c>
      <c r="M2069">
        <v>1</v>
      </c>
      <c r="N2069">
        <v>57523</v>
      </c>
      <c r="O2069" t="s">
        <v>7292</v>
      </c>
      <c r="P2069">
        <v>1436</v>
      </c>
      <c r="Q2069" t="s">
        <v>7293</v>
      </c>
      <c r="R2069" t="s">
        <v>7294</v>
      </c>
      <c r="S2069" t="s">
        <v>32565</v>
      </c>
      <c r="T2069">
        <v>0.35387198439864398</v>
      </c>
      <c r="U2069">
        <v>0.603102917160658</v>
      </c>
      <c r="V2069">
        <v>-23.949689385037399</v>
      </c>
      <c r="W2069">
        <v>0.29261482077562401</v>
      </c>
      <c r="X2069">
        <v>0.704072456322962</v>
      </c>
      <c r="Y2069">
        <v>24.3115130766272</v>
      </c>
      <c r="Z2069">
        <v>0.69013698642955401</v>
      </c>
      <c r="AA2069">
        <v>0.84521697243271998</v>
      </c>
      <c r="AB2069">
        <v>-0.67565094089044098</v>
      </c>
      <c r="AC2069">
        <v>0.27780950890804001</v>
      </c>
      <c r="AD2069">
        <v>0.68253123924728298</v>
      </c>
      <c r="AE2069">
        <v>24.206888589418998</v>
      </c>
      <c r="AF2069">
        <v>0.32549523997010099</v>
      </c>
      <c r="AG2069">
        <v>0.70473078222419605</v>
      </c>
      <c r="AH2069">
        <v>-24.132888011896402</v>
      </c>
      <c r="AI2069">
        <v>0.56157887380500204</v>
      </c>
      <c r="AJ2069">
        <v>0.78121606160956403</v>
      </c>
      <c r="AK2069">
        <v>1.36182360254685</v>
      </c>
    </row>
    <row r="2070" spans="1:37" x14ac:dyDescent="0.2">
      <c r="A2070" t="s">
        <v>7139</v>
      </c>
      <c r="B2070">
        <v>25209623</v>
      </c>
      <c r="C2070">
        <v>25209794</v>
      </c>
      <c r="D2070">
        <v>172</v>
      </c>
      <c r="E2070" t="s">
        <v>7295</v>
      </c>
      <c r="F2070">
        <v>0</v>
      </c>
      <c r="G2070" t="s">
        <v>7296</v>
      </c>
      <c r="H2070" t="s">
        <v>31000</v>
      </c>
      <c r="I2070">
        <v>14</v>
      </c>
      <c r="J2070">
        <v>25124467</v>
      </c>
      <c r="K2070">
        <v>25156314</v>
      </c>
      <c r="L2070">
        <v>31848</v>
      </c>
      <c r="M2070">
        <v>2</v>
      </c>
      <c r="N2070">
        <v>105370414</v>
      </c>
      <c r="O2070" t="s">
        <v>7297</v>
      </c>
      <c r="P2070">
        <v>-53309</v>
      </c>
      <c r="Q2070" t="s">
        <v>7298</v>
      </c>
      <c r="R2070" t="s">
        <v>7299</v>
      </c>
      <c r="S2070" t="s">
        <v>32566</v>
      </c>
      <c r="T2070">
        <v>0.56354823081344896</v>
      </c>
      <c r="U2070">
        <v>0.81214233890638399</v>
      </c>
      <c r="V2070">
        <v>-1.8490983980778899</v>
      </c>
      <c r="W2070">
        <v>0.85739061170441999</v>
      </c>
      <c r="X2070">
        <v>0.95159051474143896</v>
      </c>
      <c r="Y2070">
        <v>-0.78185849154960796</v>
      </c>
      <c r="Z2070">
        <v>0.55506201342734895</v>
      </c>
      <c r="AA2070">
        <v>0.84521697243271998</v>
      </c>
      <c r="AB2070">
        <v>-6.97672234334204E-2</v>
      </c>
      <c r="AC2070">
        <v>0.98988049017523805</v>
      </c>
      <c r="AD2070">
        <v>0.99287623744338604</v>
      </c>
      <c r="AE2070">
        <v>-0.520051461024022</v>
      </c>
      <c r="AF2070">
        <v>0.15953361025579901</v>
      </c>
      <c r="AG2070">
        <v>0.68151250837662902</v>
      </c>
      <c r="AH2070">
        <v>-2.2443685751712699</v>
      </c>
      <c r="AI2070">
        <v>0.74001203836423102</v>
      </c>
      <c r="AJ2070">
        <v>0.90669549987061804</v>
      </c>
      <c r="AK2070">
        <v>-0.65439498352060299</v>
      </c>
    </row>
    <row r="2071" spans="1:37" x14ac:dyDescent="0.2">
      <c r="A2071" t="s">
        <v>7139</v>
      </c>
      <c r="B2071">
        <v>25209794</v>
      </c>
      <c r="C2071">
        <v>25209965</v>
      </c>
      <c r="D2071">
        <v>172</v>
      </c>
      <c r="E2071" t="s">
        <v>7300</v>
      </c>
      <c r="F2071">
        <v>3</v>
      </c>
      <c r="G2071" t="s">
        <v>7301</v>
      </c>
      <c r="H2071" t="s">
        <v>31000</v>
      </c>
      <c r="I2071">
        <v>14</v>
      </c>
      <c r="J2071">
        <v>25124467</v>
      </c>
      <c r="K2071">
        <v>25156314</v>
      </c>
      <c r="L2071">
        <v>31848</v>
      </c>
      <c r="M2071">
        <v>2</v>
      </c>
      <c r="N2071">
        <v>105370414</v>
      </c>
      <c r="O2071" t="s">
        <v>7297</v>
      </c>
      <c r="P2071">
        <v>-53480</v>
      </c>
      <c r="Q2071" t="s">
        <v>7298</v>
      </c>
      <c r="R2071" t="s">
        <v>7299</v>
      </c>
      <c r="S2071" t="s">
        <v>32566</v>
      </c>
      <c r="T2071">
        <v>0.56354823081344896</v>
      </c>
      <c r="U2071">
        <v>0.81214233890638399</v>
      </c>
      <c r="V2071">
        <v>-1.8490983980778899</v>
      </c>
      <c r="W2071">
        <v>0.85739061170441999</v>
      </c>
      <c r="X2071">
        <v>0.95159051474143896</v>
      </c>
      <c r="Y2071">
        <v>-0.78185849154960796</v>
      </c>
      <c r="Z2071">
        <v>0.55506201342734895</v>
      </c>
      <c r="AA2071">
        <v>0.84521697243271998</v>
      </c>
      <c r="AB2071">
        <v>-6.97672234334204E-2</v>
      </c>
      <c r="AC2071">
        <v>0.98988049017523805</v>
      </c>
      <c r="AD2071">
        <v>0.99287623744338604</v>
      </c>
      <c r="AE2071">
        <v>-0.520051461024022</v>
      </c>
      <c r="AF2071">
        <v>0.15953361025579901</v>
      </c>
      <c r="AG2071">
        <v>0.68151250837662902</v>
      </c>
      <c r="AH2071">
        <v>-2.2443685751712699</v>
      </c>
      <c r="AI2071">
        <v>0.74001203836423102</v>
      </c>
      <c r="AJ2071">
        <v>0.90669549987061804</v>
      </c>
      <c r="AK2071">
        <v>-0.65439498352060299</v>
      </c>
    </row>
    <row r="2072" spans="1:37" x14ac:dyDescent="0.2">
      <c r="A2072" t="s">
        <v>7139</v>
      </c>
      <c r="B2072">
        <v>25209965</v>
      </c>
      <c r="C2072">
        <v>25210136</v>
      </c>
      <c r="D2072">
        <v>172</v>
      </c>
      <c r="E2072" t="s">
        <v>7302</v>
      </c>
      <c r="F2072">
        <v>3</v>
      </c>
      <c r="G2072" t="s">
        <v>7303</v>
      </c>
      <c r="H2072" t="s">
        <v>31000</v>
      </c>
      <c r="I2072">
        <v>14</v>
      </c>
      <c r="J2072">
        <v>25124467</v>
      </c>
      <c r="K2072">
        <v>25156314</v>
      </c>
      <c r="L2072">
        <v>31848</v>
      </c>
      <c r="M2072">
        <v>2</v>
      </c>
      <c r="N2072">
        <v>105370414</v>
      </c>
      <c r="O2072" t="s">
        <v>7297</v>
      </c>
      <c r="P2072">
        <v>-53651</v>
      </c>
      <c r="Q2072" t="s">
        <v>7298</v>
      </c>
      <c r="R2072" t="s">
        <v>7299</v>
      </c>
      <c r="S2072" t="s">
        <v>32566</v>
      </c>
      <c r="T2072">
        <v>0.56354823081344896</v>
      </c>
      <c r="U2072">
        <v>0.81214233890638399</v>
      </c>
      <c r="V2072">
        <v>-1.8490983980778899</v>
      </c>
      <c r="W2072">
        <v>0.85739061170441999</v>
      </c>
      <c r="X2072">
        <v>0.95159051474143896</v>
      </c>
      <c r="Y2072">
        <v>-0.78185849154960796</v>
      </c>
      <c r="Z2072">
        <v>0.55506201342734895</v>
      </c>
      <c r="AA2072">
        <v>0.84521697243271998</v>
      </c>
      <c r="AB2072">
        <v>-6.97672234334204E-2</v>
      </c>
      <c r="AC2072">
        <v>0.98988049017523805</v>
      </c>
      <c r="AD2072">
        <v>0.99287623744338604</v>
      </c>
      <c r="AE2072">
        <v>-0.520051461024022</v>
      </c>
      <c r="AF2072">
        <v>0.15953361025579901</v>
      </c>
      <c r="AG2072">
        <v>0.68151250837662902</v>
      </c>
      <c r="AH2072">
        <v>-2.2443685751712699</v>
      </c>
      <c r="AI2072">
        <v>0.74001203836423102</v>
      </c>
      <c r="AJ2072">
        <v>0.90669549987061804</v>
      </c>
      <c r="AK2072">
        <v>-0.65439498352060299</v>
      </c>
    </row>
    <row r="2073" spans="1:37" x14ac:dyDescent="0.2">
      <c r="A2073" t="s">
        <v>7139</v>
      </c>
      <c r="B2073">
        <v>26678449</v>
      </c>
      <c r="C2073">
        <v>26678596</v>
      </c>
      <c r="D2073">
        <v>148</v>
      </c>
      <c r="E2073" t="s">
        <v>7304</v>
      </c>
      <c r="F2073">
        <v>0</v>
      </c>
      <c r="G2073" t="s">
        <v>7305</v>
      </c>
      <c r="H2073" t="s">
        <v>32567</v>
      </c>
      <c r="I2073">
        <v>14</v>
      </c>
      <c r="J2073">
        <v>26637241</v>
      </c>
      <c r="K2073">
        <v>26806381</v>
      </c>
      <c r="L2073">
        <v>169141</v>
      </c>
      <c r="M2073">
        <v>1</v>
      </c>
      <c r="N2073">
        <v>102725045</v>
      </c>
      <c r="O2073" t="s">
        <v>7306</v>
      </c>
      <c r="P2073">
        <v>41208</v>
      </c>
      <c r="Q2073" t="s">
        <v>7307</v>
      </c>
      <c r="R2073" t="s">
        <v>7308</v>
      </c>
      <c r="S2073" t="s">
        <v>32568</v>
      </c>
      <c r="T2073">
        <v>0.97979524468909096</v>
      </c>
      <c r="U2073">
        <v>1</v>
      </c>
      <c r="V2073">
        <v>0.102009965350428</v>
      </c>
      <c r="W2073">
        <v>0.69201225521665499</v>
      </c>
      <c r="X2073">
        <v>0.95159051474143896</v>
      </c>
      <c r="Y2073">
        <v>-0.81784169225312198</v>
      </c>
      <c r="Z2073">
        <v>0.53052895265546796</v>
      </c>
      <c r="AA2073">
        <v>0.84521697243271998</v>
      </c>
      <c r="AB2073">
        <v>-0.86146391760739105</v>
      </c>
      <c r="AC2073">
        <v>0.59090205226999604</v>
      </c>
      <c r="AD2073">
        <v>0.87989882095915395</v>
      </c>
      <c r="AE2073">
        <v>-1.2430935941636301</v>
      </c>
      <c r="AF2073">
        <v>0.47948624871920598</v>
      </c>
      <c r="AG2073">
        <v>0.80674443595273604</v>
      </c>
      <c r="AH2073">
        <v>1.0316203911010899</v>
      </c>
      <c r="AI2073">
        <v>0.81350599864527495</v>
      </c>
      <c r="AJ2073">
        <v>0.94390293416205995</v>
      </c>
      <c r="AK2073">
        <v>-0.24698908405741299</v>
      </c>
    </row>
    <row r="2074" spans="1:37" x14ac:dyDescent="0.2">
      <c r="A2074" t="s">
        <v>7139</v>
      </c>
      <c r="B2074">
        <v>26678596</v>
      </c>
      <c r="C2074">
        <v>26678743</v>
      </c>
      <c r="D2074">
        <v>148</v>
      </c>
      <c r="E2074" t="s">
        <v>7309</v>
      </c>
      <c r="F2074">
        <v>2</v>
      </c>
      <c r="G2074" t="s">
        <v>7310</v>
      </c>
      <c r="H2074" t="s">
        <v>32567</v>
      </c>
      <c r="I2074">
        <v>14</v>
      </c>
      <c r="J2074">
        <v>26637241</v>
      </c>
      <c r="K2074">
        <v>26806381</v>
      </c>
      <c r="L2074">
        <v>169141</v>
      </c>
      <c r="M2074">
        <v>1</v>
      </c>
      <c r="N2074">
        <v>102725045</v>
      </c>
      <c r="O2074" t="s">
        <v>7306</v>
      </c>
      <c r="P2074">
        <v>41355</v>
      </c>
      <c r="Q2074" t="s">
        <v>7307</v>
      </c>
      <c r="R2074" t="s">
        <v>7308</v>
      </c>
      <c r="S2074" t="s">
        <v>32568</v>
      </c>
      <c r="T2074">
        <v>0.97979524468909096</v>
      </c>
      <c r="U2074">
        <v>1</v>
      </c>
      <c r="V2074">
        <v>0.102009965350428</v>
      </c>
      <c r="W2074">
        <v>0.69201225521665499</v>
      </c>
      <c r="X2074">
        <v>0.95159051474143896</v>
      </c>
      <c r="Y2074">
        <v>-0.81784169225312198</v>
      </c>
      <c r="Z2074">
        <v>0.53052895265546796</v>
      </c>
      <c r="AA2074">
        <v>0.84521697243271998</v>
      </c>
      <c r="AB2074">
        <v>-0.86146391760739105</v>
      </c>
      <c r="AC2074">
        <v>0.59090205226999604</v>
      </c>
      <c r="AD2074">
        <v>0.87989882095915395</v>
      </c>
      <c r="AE2074">
        <v>-1.2430935941636301</v>
      </c>
      <c r="AF2074">
        <v>0.47948624871920598</v>
      </c>
      <c r="AG2074">
        <v>0.80674443595273604</v>
      </c>
      <c r="AH2074">
        <v>1.0316203911010899</v>
      </c>
      <c r="AI2074">
        <v>0.81350599864527495</v>
      </c>
      <c r="AJ2074">
        <v>0.94390293416205995</v>
      </c>
      <c r="AK2074">
        <v>-0.24698908405741299</v>
      </c>
    </row>
    <row r="2075" spans="1:37" x14ac:dyDescent="0.2">
      <c r="A2075" t="s">
        <v>7139</v>
      </c>
      <c r="B2075">
        <v>26678743</v>
      </c>
      <c r="C2075">
        <v>26678890</v>
      </c>
      <c r="D2075">
        <v>148</v>
      </c>
      <c r="E2075" t="s">
        <v>7311</v>
      </c>
      <c r="F2075">
        <v>3</v>
      </c>
      <c r="G2075" t="s">
        <v>7312</v>
      </c>
      <c r="H2075" t="s">
        <v>32567</v>
      </c>
      <c r="I2075">
        <v>14</v>
      </c>
      <c r="J2075">
        <v>26637241</v>
      </c>
      <c r="K2075">
        <v>26806381</v>
      </c>
      <c r="L2075">
        <v>169141</v>
      </c>
      <c r="M2075">
        <v>1</v>
      </c>
      <c r="N2075">
        <v>102725045</v>
      </c>
      <c r="O2075" t="s">
        <v>7306</v>
      </c>
      <c r="P2075">
        <v>41502</v>
      </c>
      <c r="Q2075" t="s">
        <v>7307</v>
      </c>
      <c r="R2075" t="s">
        <v>7308</v>
      </c>
      <c r="S2075" t="s">
        <v>32568</v>
      </c>
      <c r="T2075">
        <v>0.97979524468909096</v>
      </c>
      <c r="U2075">
        <v>1</v>
      </c>
      <c r="V2075">
        <v>0.102009965350428</v>
      </c>
      <c r="W2075">
        <v>0.69201225521665499</v>
      </c>
      <c r="X2075">
        <v>0.95159051474143896</v>
      </c>
      <c r="Y2075">
        <v>-0.81784169225312198</v>
      </c>
      <c r="Z2075">
        <v>0.53052895265546796</v>
      </c>
      <c r="AA2075">
        <v>0.84521697243271998</v>
      </c>
      <c r="AB2075">
        <v>-0.86146391760739105</v>
      </c>
      <c r="AC2075">
        <v>0.59090205226999604</v>
      </c>
      <c r="AD2075">
        <v>0.87989882095915395</v>
      </c>
      <c r="AE2075">
        <v>-1.2430935941636301</v>
      </c>
      <c r="AF2075">
        <v>0.47948624871920598</v>
      </c>
      <c r="AG2075">
        <v>0.80674443595273604</v>
      </c>
      <c r="AH2075">
        <v>1.0316203911010899</v>
      </c>
      <c r="AI2075">
        <v>0.81350599864527495</v>
      </c>
      <c r="AJ2075">
        <v>0.94390293416205995</v>
      </c>
      <c r="AK2075">
        <v>-0.24698908405741299</v>
      </c>
    </row>
    <row r="2076" spans="1:37" x14ac:dyDescent="0.2">
      <c r="A2076" t="s">
        <v>7139</v>
      </c>
      <c r="B2076">
        <v>26806117</v>
      </c>
      <c r="C2076">
        <v>26806268</v>
      </c>
      <c r="D2076">
        <v>152</v>
      </c>
      <c r="E2076" t="s">
        <v>7313</v>
      </c>
      <c r="F2076">
        <v>4</v>
      </c>
      <c r="G2076" t="s">
        <v>7314</v>
      </c>
      <c r="H2076" t="s">
        <v>32569</v>
      </c>
      <c r="I2076">
        <v>14</v>
      </c>
      <c r="J2076">
        <v>26809340</v>
      </c>
      <c r="K2076">
        <v>26820701</v>
      </c>
      <c r="L2076">
        <v>11362</v>
      </c>
      <c r="M2076">
        <v>1</v>
      </c>
      <c r="N2076">
        <v>102724890</v>
      </c>
      <c r="O2076" t="s">
        <v>7315</v>
      </c>
      <c r="P2076">
        <v>-3072</v>
      </c>
      <c r="Q2076" t="s">
        <v>7316</v>
      </c>
      <c r="R2076" t="s">
        <v>7317</v>
      </c>
      <c r="S2076" t="s">
        <v>32570</v>
      </c>
      <c r="T2076">
        <v>0.32911398597860803</v>
      </c>
      <c r="U2076">
        <v>0.603102917160658</v>
      </c>
      <c r="V2076">
        <v>22.860360689697199</v>
      </c>
      <c r="W2076">
        <v>0.38920677604595899</v>
      </c>
      <c r="X2076">
        <v>0.704072456322962</v>
      </c>
      <c r="Y2076">
        <v>-22.6587268569467</v>
      </c>
      <c r="Z2076">
        <v>0.48464167878831399</v>
      </c>
      <c r="AA2076">
        <v>0.84435025072159198</v>
      </c>
      <c r="AB2076">
        <v>21.8968867457104</v>
      </c>
      <c r="AC2076">
        <v>0.21073619169722799</v>
      </c>
      <c r="AD2076">
        <v>0.68253123924728298</v>
      </c>
      <c r="AE2076">
        <v>-22.6587268569467</v>
      </c>
      <c r="AF2076">
        <v>0.16793847098801201</v>
      </c>
      <c r="AG2076">
        <v>0.68151250837662902</v>
      </c>
      <c r="AH2076">
        <v>22.860360689697199</v>
      </c>
      <c r="AI2076">
        <v>0.52399907623471598</v>
      </c>
      <c r="AJ2076">
        <v>0.78121606160956403</v>
      </c>
      <c r="AK2076">
        <v>-21.789971570213101</v>
      </c>
    </row>
    <row r="2077" spans="1:37" x14ac:dyDescent="0.2">
      <c r="A2077" t="s">
        <v>7139</v>
      </c>
      <c r="B2077">
        <v>29538517</v>
      </c>
      <c r="C2077">
        <v>29538662</v>
      </c>
      <c r="D2077">
        <v>146</v>
      </c>
      <c r="E2077" t="s">
        <v>7318</v>
      </c>
      <c r="F2077">
        <v>3</v>
      </c>
      <c r="G2077" t="s">
        <v>7319</v>
      </c>
      <c r="H2077" t="s">
        <v>31000</v>
      </c>
      <c r="I2077">
        <v>14</v>
      </c>
      <c r="J2077">
        <v>29576529</v>
      </c>
      <c r="K2077">
        <v>29578449</v>
      </c>
      <c r="L2077">
        <v>1921</v>
      </c>
      <c r="M2077">
        <v>2</v>
      </c>
      <c r="N2077">
        <v>5587</v>
      </c>
      <c r="O2077" t="s">
        <v>7320</v>
      </c>
      <c r="P2077">
        <v>39787</v>
      </c>
      <c r="Q2077" t="s">
        <v>7321</v>
      </c>
      <c r="R2077" t="s">
        <v>7322</v>
      </c>
      <c r="S2077" t="s">
        <v>32571</v>
      </c>
      <c r="T2077">
        <v>0.67703138816304598</v>
      </c>
      <c r="U2077">
        <v>0.88360393256217995</v>
      </c>
      <c r="V2077">
        <v>7.7586883612530105E-2</v>
      </c>
      <c r="W2077">
        <v>0.98798428575326003</v>
      </c>
      <c r="X2077">
        <v>0.990980194975558</v>
      </c>
      <c r="Y2077">
        <v>0.21436636472788401</v>
      </c>
      <c r="Z2077">
        <v>0.52312812627758098</v>
      </c>
      <c r="AA2077">
        <v>0.84521697243271998</v>
      </c>
      <c r="AB2077">
        <v>-7.1346897524922903E-2</v>
      </c>
      <c r="AC2077">
        <v>0.70339655944033397</v>
      </c>
      <c r="AD2077">
        <v>0.87989882095915395</v>
      </c>
      <c r="AE2077">
        <v>-0.35326992723677603</v>
      </c>
      <c r="AF2077">
        <v>0.91676371217237096</v>
      </c>
      <c r="AG2077">
        <v>1</v>
      </c>
      <c r="AH2077">
        <v>0.18954770752825201</v>
      </c>
      <c r="AI2077">
        <v>0.71846628218537001</v>
      </c>
      <c r="AJ2077">
        <v>0.88524001617376902</v>
      </c>
      <c r="AK2077">
        <v>0.66637575626057</v>
      </c>
    </row>
    <row r="2078" spans="1:37" x14ac:dyDescent="0.2">
      <c r="A2078" t="s">
        <v>7139</v>
      </c>
      <c r="B2078">
        <v>30364114</v>
      </c>
      <c r="C2078">
        <v>30364295</v>
      </c>
      <c r="D2078">
        <v>182</v>
      </c>
      <c r="E2078" t="s">
        <v>7323</v>
      </c>
      <c r="F2078">
        <v>2</v>
      </c>
      <c r="G2078" t="s">
        <v>7324</v>
      </c>
      <c r="H2078" t="s">
        <v>31000</v>
      </c>
      <c r="I2078">
        <v>14</v>
      </c>
      <c r="J2078">
        <v>30450360</v>
      </c>
      <c r="K2078">
        <v>30474070</v>
      </c>
      <c r="L2078">
        <v>23711</v>
      </c>
      <c r="M2078">
        <v>2</v>
      </c>
      <c r="N2078">
        <v>112267868</v>
      </c>
      <c r="O2078" t="s">
        <v>7325</v>
      </c>
      <c r="P2078">
        <v>109775</v>
      </c>
      <c r="Q2078" t="s">
        <v>40</v>
      </c>
      <c r="R2078" t="s">
        <v>7326</v>
      </c>
      <c r="S2078" t="s">
        <v>32572</v>
      </c>
      <c r="T2078">
        <v>0.32911398597860803</v>
      </c>
      <c r="U2078">
        <v>0.603102917160658</v>
      </c>
      <c r="V2078">
        <v>21.188361608525799</v>
      </c>
      <c r="W2078">
        <v>0.69201225521665499</v>
      </c>
      <c r="X2078">
        <v>0.95159051474143896</v>
      </c>
      <c r="Y2078">
        <v>-1.22665642211119</v>
      </c>
      <c r="Z2078">
        <v>0.203350924423461</v>
      </c>
      <c r="AA2078">
        <v>0.72610664078822296</v>
      </c>
      <c r="AB2078">
        <v>22.1633320590634</v>
      </c>
      <c r="AC2078">
        <v>0.30184355666711699</v>
      </c>
      <c r="AD2078">
        <v>0.68253123924728298</v>
      </c>
      <c r="AE2078">
        <v>-2.2266558485686101</v>
      </c>
      <c r="AF2078">
        <v>1</v>
      </c>
      <c r="AG2078">
        <v>1</v>
      </c>
      <c r="AH2078">
        <v>-0.50229101568319301</v>
      </c>
      <c r="AI2078">
        <v>0.95029317176085903</v>
      </c>
      <c r="AJ2078">
        <v>0.98621344597861504</v>
      </c>
      <c r="AK2078">
        <v>-0.35790115784565502</v>
      </c>
    </row>
    <row r="2079" spans="1:37" x14ac:dyDescent="0.2">
      <c r="A2079" t="s">
        <v>7139</v>
      </c>
      <c r="B2079">
        <v>30364295</v>
      </c>
      <c r="C2079">
        <v>30364476</v>
      </c>
      <c r="D2079">
        <v>182</v>
      </c>
      <c r="E2079" t="s">
        <v>7327</v>
      </c>
      <c r="F2079">
        <v>1</v>
      </c>
      <c r="G2079" t="s">
        <v>7328</v>
      </c>
      <c r="H2079" t="s">
        <v>31000</v>
      </c>
      <c r="I2079">
        <v>14</v>
      </c>
      <c r="J2079">
        <v>30450360</v>
      </c>
      <c r="K2079">
        <v>30474070</v>
      </c>
      <c r="L2079">
        <v>23711</v>
      </c>
      <c r="M2079">
        <v>2</v>
      </c>
      <c r="N2079">
        <v>112267868</v>
      </c>
      <c r="O2079" t="s">
        <v>7325</v>
      </c>
      <c r="P2079">
        <v>109594</v>
      </c>
      <c r="Q2079" t="s">
        <v>40</v>
      </c>
      <c r="R2079" t="s">
        <v>7326</v>
      </c>
      <c r="S2079" t="s">
        <v>32572</v>
      </c>
      <c r="T2079">
        <v>0.32911398597860803</v>
      </c>
      <c r="U2079">
        <v>0.603102917160658</v>
      </c>
      <c r="V2079">
        <v>21.188361608525799</v>
      </c>
      <c r="W2079">
        <v>0.69201225521665499</v>
      </c>
      <c r="X2079">
        <v>0.95159051474143896</v>
      </c>
      <c r="Y2079">
        <v>-1.22665642211119</v>
      </c>
      <c r="Z2079">
        <v>0.203350924423461</v>
      </c>
      <c r="AA2079">
        <v>0.72610664078822296</v>
      </c>
      <c r="AB2079">
        <v>22.1633320590634</v>
      </c>
      <c r="AC2079">
        <v>0.30184355666711699</v>
      </c>
      <c r="AD2079">
        <v>0.68253123924728298</v>
      </c>
      <c r="AE2079">
        <v>-2.2266558485686101</v>
      </c>
      <c r="AF2079">
        <v>1</v>
      </c>
      <c r="AG2079">
        <v>1</v>
      </c>
      <c r="AH2079">
        <v>-0.50229101568319301</v>
      </c>
      <c r="AI2079">
        <v>0.95029317176085903</v>
      </c>
      <c r="AJ2079">
        <v>0.98621344597861504</v>
      </c>
      <c r="AK2079">
        <v>-0.35790115784565502</v>
      </c>
    </row>
    <row r="2080" spans="1:37" x14ac:dyDescent="0.2">
      <c r="A2080" t="s">
        <v>7139</v>
      </c>
      <c r="B2080">
        <v>30689897</v>
      </c>
      <c r="C2080">
        <v>30690079</v>
      </c>
      <c r="D2080">
        <v>183</v>
      </c>
      <c r="E2080" t="s">
        <v>7329</v>
      </c>
      <c r="F2080">
        <v>2</v>
      </c>
      <c r="G2080" t="s">
        <v>7330</v>
      </c>
      <c r="H2080" t="s">
        <v>32573</v>
      </c>
      <c r="I2080">
        <v>14</v>
      </c>
      <c r="J2080">
        <v>30693187</v>
      </c>
      <c r="K2080">
        <v>30735774</v>
      </c>
      <c r="L2080">
        <v>42588</v>
      </c>
      <c r="M2080">
        <v>1</v>
      </c>
      <c r="N2080">
        <v>23256</v>
      </c>
      <c r="O2080" t="s">
        <v>7331</v>
      </c>
      <c r="P2080">
        <v>-3108</v>
      </c>
      <c r="Q2080" t="s">
        <v>7332</v>
      </c>
      <c r="R2080" t="s">
        <v>7333</v>
      </c>
      <c r="S2080" t="s">
        <v>32574</v>
      </c>
      <c r="T2080">
        <v>0.46955007411202998</v>
      </c>
      <c r="U2080">
        <v>0.76385047477657897</v>
      </c>
      <c r="V2080">
        <v>0.99216677350504701</v>
      </c>
      <c r="W2080">
        <v>0.207413678840245</v>
      </c>
      <c r="X2080">
        <v>0.704072456322962</v>
      </c>
      <c r="Y2080">
        <v>-0.64776633230760905</v>
      </c>
      <c r="Z2080">
        <v>0.82195404102791303</v>
      </c>
      <c r="AA2080">
        <v>0.95162775354523399</v>
      </c>
      <c r="AB2080">
        <v>0.76641796950601504</v>
      </c>
      <c r="AC2080">
        <v>0.126621467762737</v>
      </c>
      <c r="AD2080">
        <v>0.68253123924728298</v>
      </c>
      <c r="AE2080">
        <v>-0.74439175051267104</v>
      </c>
      <c r="AF2080">
        <v>0.31389343427363903</v>
      </c>
      <c r="AG2080">
        <v>0.70473078222419605</v>
      </c>
      <c r="AH2080">
        <v>0.74250311377087397</v>
      </c>
      <c r="AI2080">
        <v>0.43687284058790099</v>
      </c>
      <c r="AJ2080">
        <v>0.78121606160956403</v>
      </c>
      <c r="AK2080">
        <v>-0.32394143803750303</v>
      </c>
    </row>
    <row r="2081" spans="1:37" x14ac:dyDescent="0.2">
      <c r="A2081" t="s">
        <v>7139</v>
      </c>
      <c r="B2081">
        <v>30690079</v>
      </c>
      <c r="C2081">
        <v>30690261</v>
      </c>
      <c r="D2081">
        <v>183</v>
      </c>
      <c r="E2081" t="s">
        <v>7334</v>
      </c>
      <c r="F2081">
        <v>3</v>
      </c>
      <c r="G2081" t="s">
        <v>7335</v>
      </c>
      <c r="H2081" t="s">
        <v>31032</v>
      </c>
      <c r="I2081">
        <v>14</v>
      </c>
      <c r="J2081">
        <v>30693187</v>
      </c>
      <c r="K2081">
        <v>30735774</v>
      </c>
      <c r="L2081">
        <v>42588</v>
      </c>
      <c r="M2081">
        <v>1</v>
      </c>
      <c r="N2081">
        <v>23256</v>
      </c>
      <c r="O2081" t="s">
        <v>7331</v>
      </c>
      <c r="P2081">
        <v>-2926</v>
      </c>
      <c r="Q2081" t="s">
        <v>7332</v>
      </c>
      <c r="R2081" t="s">
        <v>7333</v>
      </c>
      <c r="S2081" t="s">
        <v>32574</v>
      </c>
      <c r="T2081">
        <v>0.387029214583264</v>
      </c>
      <c r="U2081">
        <v>0.64635730649828904</v>
      </c>
      <c r="V2081">
        <v>0.96084861581205205</v>
      </c>
      <c r="W2081">
        <v>0.28705753011636598</v>
      </c>
      <c r="X2081">
        <v>0.704072456322962</v>
      </c>
      <c r="Y2081">
        <v>-0.489927794918743</v>
      </c>
      <c r="Z2081">
        <v>0.75535717207119002</v>
      </c>
      <c r="AA2081">
        <v>0.89483605961263102</v>
      </c>
      <c r="AB2081">
        <v>0.74771868825079002</v>
      </c>
      <c r="AC2081">
        <v>0.158333446812359</v>
      </c>
      <c r="AD2081">
        <v>0.68253123924728298</v>
      </c>
      <c r="AE2081">
        <v>-0.62454216800718698</v>
      </c>
      <c r="AF2081">
        <v>0.27366617654431102</v>
      </c>
      <c r="AG2081">
        <v>0.70473078222419605</v>
      </c>
      <c r="AH2081">
        <v>0.71118495607788002</v>
      </c>
      <c r="AI2081">
        <v>0.53509937789297102</v>
      </c>
      <c r="AJ2081">
        <v>0.78121606160956403</v>
      </c>
      <c r="AK2081">
        <v>-0.19009768525729301</v>
      </c>
    </row>
    <row r="2082" spans="1:37" x14ac:dyDescent="0.2">
      <c r="A2082" t="s">
        <v>7139</v>
      </c>
      <c r="B2082">
        <v>30824861</v>
      </c>
      <c r="C2082">
        <v>30825050</v>
      </c>
      <c r="D2082">
        <v>190</v>
      </c>
      <c r="E2082" t="s">
        <v>7336</v>
      </c>
      <c r="F2082">
        <v>1</v>
      </c>
      <c r="G2082" t="s">
        <v>7337</v>
      </c>
      <c r="H2082" t="s">
        <v>31000</v>
      </c>
      <c r="I2082">
        <v>14</v>
      </c>
      <c r="J2082">
        <v>30874514</v>
      </c>
      <c r="K2082">
        <v>30890100</v>
      </c>
      <c r="L2082">
        <v>15587</v>
      </c>
      <c r="M2082">
        <v>1</v>
      </c>
      <c r="N2082">
        <v>1690</v>
      </c>
      <c r="O2082" t="s">
        <v>7338</v>
      </c>
      <c r="P2082">
        <v>-49464</v>
      </c>
      <c r="Q2082" t="s">
        <v>7339</v>
      </c>
      <c r="R2082" t="s">
        <v>7340</v>
      </c>
      <c r="S2082" t="s">
        <v>7341</v>
      </c>
      <c r="T2082">
        <v>0.56354823081344896</v>
      </c>
      <c r="U2082">
        <v>0.81214233890638399</v>
      </c>
      <c r="V2082">
        <v>-4.6083472388670996</v>
      </c>
      <c r="W2082">
        <v>0.113079289867903</v>
      </c>
      <c r="X2082">
        <v>0.704072456322962</v>
      </c>
      <c r="Y2082">
        <v>-23.955240019310899</v>
      </c>
      <c r="Z2082">
        <v>0.48462788743282897</v>
      </c>
      <c r="AA2082">
        <v>0.84435025072159198</v>
      </c>
      <c r="AB2082">
        <v>-4.6557236831722504</v>
      </c>
      <c r="AC2082">
        <v>0.131413828155275</v>
      </c>
      <c r="AD2082">
        <v>0.68253123924728298</v>
      </c>
      <c r="AE2082">
        <v>-3.0950053814683399E-2</v>
      </c>
      <c r="AF2082">
        <v>0.71688106396828499</v>
      </c>
      <c r="AG2082">
        <v>0.85584456000972498</v>
      </c>
      <c r="AH2082">
        <v>-3.7278551839628702</v>
      </c>
      <c r="AI2082">
        <v>0.17351581260912399</v>
      </c>
      <c r="AJ2082">
        <v>0.78121606160956403</v>
      </c>
      <c r="AK2082">
        <v>-24.474457658225401</v>
      </c>
    </row>
    <row r="2083" spans="1:37" x14ac:dyDescent="0.2">
      <c r="A2083" t="s">
        <v>7139</v>
      </c>
      <c r="B2083">
        <v>30825050</v>
      </c>
      <c r="C2083">
        <v>30825239</v>
      </c>
      <c r="D2083">
        <v>190</v>
      </c>
      <c r="E2083" t="s">
        <v>7342</v>
      </c>
      <c r="F2083">
        <v>6</v>
      </c>
      <c r="G2083" t="s">
        <v>7343</v>
      </c>
      <c r="H2083" t="s">
        <v>31000</v>
      </c>
      <c r="I2083">
        <v>14</v>
      </c>
      <c r="J2083">
        <v>30874514</v>
      </c>
      <c r="K2083">
        <v>30890100</v>
      </c>
      <c r="L2083">
        <v>15587</v>
      </c>
      <c r="M2083">
        <v>1</v>
      </c>
      <c r="N2083">
        <v>1690</v>
      </c>
      <c r="O2083" t="s">
        <v>7338</v>
      </c>
      <c r="P2083">
        <v>-49275</v>
      </c>
      <c r="Q2083" t="s">
        <v>7339</v>
      </c>
      <c r="R2083" t="s">
        <v>7340</v>
      </c>
      <c r="S2083" t="s">
        <v>7341</v>
      </c>
      <c r="T2083">
        <v>0.56354823081344896</v>
      </c>
      <c r="U2083">
        <v>0.81214233890638399</v>
      </c>
      <c r="V2083">
        <v>-4.2731578717172702</v>
      </c>
      <c r="W2083">
        <v>0.113079289867903</v>
      </c>
      <c r="X2083">
        <v>0.704072456322962</v>
      </c>
      <c r="Y2083">
        <v>-23.955240019310899</v>
      </c>
      <c r="Z2083">
        <v>0.48462788743282897</v>
      </c>
      <c r="AA2083">
        <v>0.84435025072159198</v>
      </c>
      <c r="AB2083">
        <v>-4.3205343160224201</v>
      </c>
      <c r="AC2083">
        <v>0.131413828155275</v>
      </c>
      <c r="AD2083">
        <v>0.68253123924728298</v>
      </c>
      <c r="AE2083">
        <v>-0.57151839398443105</v>
      </c>
      <c r="AF2083">
        <v>0.71688106396828499</v>
      </c>
      <c r="AG2083">
        <v>0.85584456000972498</v>
      </c>
      <c r="AH2083">
        <v>-3.4052412493737898</v>
      </c>
      <c r="AI2083">
        <v>0.17351581260912399</v>
      </c>
      <c r="AJ2083">
        <v>0.78121606160956403</v>
      </c>
      <c r="AK2083">
        <v>-24.164931338795601</v>
      </c>
    </row>
    <row r="2084" spans="1:37" x14ac:dyDescent="0.2">
      <c r="A2084" t="s">
        <v>7139</v>
      </c>
      <c r="B2084">
        <v>32582573</v>
      </c>
      <c r="C2084">
        <v>32582715</v>
      </c>
      <c r="D2084">
        <v>143</v>
      </c>
      <c r="E2084" t="s">
        <v>7344</v>
      </c>
      <c r="F2084">
        <v>1</v>
      </c>
      <c r="G2084" t="s">
        <v>7345</v>
      </c>
      <c r="H2084" t="s">
        <v>32575</v>
      </c>
      <c r="I2084">
        <v>14</v>
      </c>
      <c r="J2084">
        <v>32616967</v>
      </c>
      <c r="K2084">
        <v>32773791</v>
      </c>
      <c r="L2084">
        <v>156825</v>
      </c>
      <c r="M2084">
        <v>1</v>
      </c>
      <c r="N2084">
        <v>9472</v>
      </c>
      <c r="O2084" t="s">
        <v>7346</v>
      </c>
      <c r="P2084">
        <v>-34252</v>
      </c>
      <c r="Q2084" t="s">
        <v>7347</v>
      </c>
      <c r="R2084" t="s">
        <v>7348</v>
      </c>
      <c r="S2084" t="s">
        <v>32576</v>
      </c>
      <c r="T2084">
        <v>0.32911398597860803</v>
      </c>
      <c r="U2084">
        <v>0.603102917160658</v>
      </c>
      <c r="V2084">
        <v>22.1883613066612</v>
      </c>
      <c r="W2084">
        <v>0.123414495547065</v>
      </c>
      <c r="X2084">
        <v>0.704072456322962</v>
      </c>
      <c r="Y2084">
        <v>22.7230924157167</v>
      </c>
      <c r="Z2084">
        <v>0.203350924423461</v>
      </c>
      <c r="AA2084">
        <v>0.72610664078822296</v>
      </c>
      <c r="AB2084">
        <v>22.230676394542702</v>
      </c>
      <c r="AC2084">
        <v>0.17695932866387601</v>
      </c>
      <c r="AD2084">
        <v>0.68253123924728298</v>
      </c>
      <c r="AE2084">
        <v>22.268151092444999</v>
      </c>
      <c r="AF2084">
        <v>0.98343762640780896</v>
      </c>
      <c r="AG2084">
        <v>1</v>
      </c>
      <c r="AH2084">
        <v>0.98844439985084698</v>
      </c>
      <c r="AI2084">
        <v>0.183554312780425</v>
      </c>
      <c r="AJ2084">
        <v>0.78121606160956403</v>
      </c>
      <c r="AK2084">
        <v>2.26757285922131</v>
      </c>
    </row>
    <row r="2085" spans="1:37" x14ac:dyDescent="0.2">
      <c r="A2085" t="s">
        <v>7139</v>
      </c>
      <c r="B2085">
        <v>33799641</v>
      </c>
      <c r="C2085">
        <v>33799794</v>
      </c>
      <c r="D2085">
        <v>154</v>
      </c>
      <c r="E2085" t="s">
        <v>7349</v>
      </c>
      <c r="F2085">
        <v>12</v>
      </c>
      <c r="G2085" t="s">
        <v>7350</v>
      </c>
      <c r="H2085" t="s">
        <v>31003</v>
      </c>
      <c r="I2085">
        <v>14</v>
      </c>
      <c r="J2085">
        <v>33735241</v>
      </c>
      <c r="K2085">
        <v>33780871</v>
      </c>
      <c r="L2085">
        <v>45631</v>
      </c>
      <c r="M2085">
        <v>1</v>
      </c>
      <c r="N2085">
        <v>64067</v>
      </c>
      <c r="O2085" t="s">
        <v>7351</v>
      </c>
      <c r="P2085">
        <v>64400</v>
      </c>
      <c r="Q2085" t="s">
        <v>7352</v>
      </c>
      <c r="R2085" t="s">
        <v>7353</v>
      </c>
      <c r="S2085" t="s">
        <v>32577</v>
      </c>
      <c r="T2085">
        <v>0.97213403838398904</v>
      </c>
      <c r="U2085">
        <v>1</v>
      </c>
      <c r="V2085">
        <v>9.77967375935406E-2</v>
      </c>
      <c r="W2085">
        <v>0.73420570613580904</v>
      </c>
      <c r="X2085">
        <v>0.95159051474143896</v>
      </c>
      <c r="Y2085">
        <v>0.16174402540709901</v>
      </c>
      <c r="Z2085">
        <v>0.96726857278496403</v>
      </c>
      <c r="AA2085">
        <v>0.99919698600769702</v>
      </c>
      <c r="AB2085">
        <v>-0.72691460903903204</v>
      </c>
      <c r="AC2085">
        <v>0.32081866871113202</v>
      </c>
      <c r="AD2085">
        <v>0.68773325147593101</v>
      </c>
      <c r="AE2085">
        <v>-0.83825588695888398</v>
      </c>
      <c r="AF2085">
        <v>0.98343762640780896</v>
      </c>
      <c r="AG2085">
        <v>1</v>
      </c>
      <c r="AH2085">
        <v>0.88610951494844403</v>
      </c>
      <c r="AI2085">
        <v>0.91725052871964496</v>
      </c>
      <c r="AJ2085">
        <v>0.98621344597861504</v>
      </c>
      <c r="AK2085">
        <v>1.0304994111468899</v>
      </c>
    </row>
    <row r="2086" spans="1:37" x14ac:dyDescent="0.2">
      <c r="A2086" t="s">
        <v>7139</v>
      </c>
      <c r="B2086">
        <v>33799865</v>
      </c>
      <c r="C2086">
        <v>33800017</v>
      </c>
      <c r="D2086">
        <v>153</v>
      </c>
      <c r="E2086" t="s">
        <v>7354</v>
      </c>
      <c r="F2086">
        <v>18</v>
      </c>
      <c r="G2086" t="s">
        <v>7355</v>
      </c>
      <c r="H2086" t="s">
        <v>31003</v>
      </c>
      <c r="I2086">
        <v>14</v>
      </c>
      <c r="J2086">
        <v>33735241</v>
      </c>
      <c r="K2086">
        <v>33780871</v>
      </c>
      <c r="L2086">
        <v>45631</v>
      </c>
      <c r="M2086">
        <v>1</v>
      </c>
      <c r="N2086">
        <v>64067</v>
      </c>
      <c r="O2086" t="s">
        <v>7351</v>
      </c>
      <c r="P2086">
        <v>64624</v>
      </c>
      <c r="Q2086" t="s">
        <v>7352</v>
      </c>
      <c r="R2086" t="s">
        <v>7353</v>
      </c>
      <c r="S2086" t="s">
        <v>32577</v>
      </c>
      <c r="T2086">
        <v>0.97213403838398904</v>
      </c>
      <c r="U2086">
        <v>1</v>
      </c>
      <c r="V2086">
        <v>9.77967375935406E-2</v>
      </c>
      <c r="W2086">
        <v>0.73420570613580904</v>
      </c>
      <c r="X2086">
        <v>0.95159051474143896</v>
      </c>
      <c r="Y2086">
        <v>0.16174402540709901</v>
      </c>
      <c r="Z2086">
        <v>0.96726857278496403</v>
      </c>
      <c r="AA2086">
        <v>0.99919698600769702</v>
      </c>
      <c r="AB2086">
        <v>-0.72691460903903204</v>
      </c>
      <c r="AC2086">
        <v>0.32081866871113202</v>
      </c>
      <c r="AD2086">
        <v>0.68773325147593101</v>
      </c>
      <c r="AE2086">
        <v>-0.83825588695888398</v>
      </c>
      <c r="AF2086">
        <v>0.98343762640780896</v>
      </c>
      <c r="AG2086">
        <v>1</v>
      </c>
      <c r="AH2086">
        <v>0.88610951494844403</v>
      </c>
      <c r="AI2086">
        <v>0.91725052871964496</v>
      </c>
      <c r="AJ2086">
        <v>0.98621344597861504</v>
      </c>
      <c r="AK2086">
        <v>1.0304994111468899</v>
      </c>
    </row>
    <row r="2087" spans="1:37" x14ac:dyDescent="0.2">
      <c r="A2087" t="s">
        <v>7139</v>
      </c>
      <c r="B2087">
        <v>34587588</v>
      </c>
      <c r="C2087">
        <v>34587633</v>
      </c>
      <c r="D2087">
        <v>46</v>
      </c>
      <c r="E2087" t="s">
        <v>7356</v>
      </c>
      <c r="F2087">
        <v>1</v>
      </c>
      <c r="G2087" t="s">
        <v>7357</v>
      </c>
      <c r="H2087" t="s">
        <v>30999</v>
      </c>
      <c r="I2087">
        <v>14</v>
      </c>
      <c r="J2087">
        <v>34575591</v>
      </c>
      <c r="K2087">
        <v>34586316</v>
      </c>
      <c r="L2087">
        <v>10726</v>
      </c>
      <c r="M2087">
        <v>2</v>
      </c>
      <c r="N2087">
        <v>58533</v>
      </c>
      <c r="O2087" t="s">
        <v>7358</v>
      </c>
      <c r="P2087">
        <v>-1272</v>
      </c>
      <c r="Q2087" t="s">
        <v>7359</v>
      </c>
      <c r="R2087" t="s">
        <v>7360</v>
      </c>
      <c r="S2087" t="s">
        <v>32578</v>
      </c>
      <c r="T2087">
        <v>0.506551998792793</v>
      </c>
      <c r="U2087">
        <v>0.78288571403930396</v>
      </c>
      <c r="V2087">
        <v>1.6562550948566499</v>
      </c>
      <c r="W2087">
        <v>0.371855812393517</v>
      </c>
      <c r="X2087">
        <v>0.704072456322962</v>
      </c>
      <c r="Y2087">
        <v>-2.1870489041366898</v>
      </c>
      <c r="Z2087">
        <v>0.21094238626532899</v>
      </c>
      <c r="AA2087">
        <v>0.72610664078822296</v>
      </c>
      <c r="AB2087">
        <v>2.2829315688130198</v>
      </c>
      <c r="AC2087">
        <v>0.69663268565404801</v>
      </c>
      <c r="AD2087">
        <v>0.87989882095915395</v>
      </c>
      <c r="AE2087">
        <v>-0.74992082196096899</v>
      </c>
      <c r="AF2087">
        <v>0.81103932111135901</v>
      </c>
      <c r="AG2087">
        <v>0.91643445680521995</v>
      </c>
      <c r="AH2087">
        <v>-0.22893100307029099</v>
      </c>
      <c r="AI2087">
        <v>0.27865529397908201</v>
      </c>
      <c r="AJ2087">
        <v>0.78121606160956403</v>
      </c>
      <c r="AK2087">
        <v>-2.1671185054999098</v>
      </c>
    </row>
    <row r="2088" spans="1:37" x14ac:dyDescent="0.2">
      <c r="A2088" t="s">
        <v>7139</v>
      </c>
      <c r="B2088">
        <v>34620182</v>
      </c>
      <c r="C2088">
        <v>34620423</v>
      </c>
      <c r="D2088">
        <v>242</v>
      </c>
      <c r="E2088" t="s">
        <v>7361</v>
      </c>
      <c r="F2088">
        <v>2</v>
      </c>
      <c r="G2088" t="s">
        <v>7362</v>
      </c>
      <c r="H2088" t="s">
        <v>32579</v>
      </c>
      <c r="I2088">
        <v>14</v>
      </c>
      <c r="J2088">
        <v>34605682</v>
      </c>
      <c r="K2088">
        <v>34629672</v>
      </c>
      <c r="L2088">
        <v>23991</v>
      </c>
      <c r="M2088">
        <v>2</v>
      </c>
      <c r="N2088">
        <v>58533</v>
      </c>
      <c r="O2088" t="s">
        <v>7363</v>
      </c>
      <c r="P2088">
        <v>9249</v>
      </c>
      <c r="Q2088" t="s">
        <v>7359</v>
      </c>
      <c r="R2088" t="s">
        <v>7360</v>
      </c>
      <c r="S2088" t="s">
        <v>32578</v>
      </c>
      <c r="T2088">
        <v>0.506551998792793</v>
      </c>
      <c r="U2088">
        <v>0.78288571403930396</v>
      </c>
      <c r="V2088">
        <v>2.7099900960637799</v>
      </c>
      <c r="W2088">
        <v>0.73420570613580904</v>
      </c>
      <c r="X2088">
        <v>0.95159051474143896</v>
      </c>
      <c r="Y2088">
        <v>1.36910645552898</v>
      </c>
      <c r="Z2088">
        <v>0.93459220503170903</v>
      </c>
      <c r="AA2088">
        <v>0.99919698600769702</v>
      </c>
      <c r="AB2088">
        <v>1.7465160287386201</v>
      </c>
      <c r="AC2088">
        <v>0.32081866871113202</v>
      </c>
      <c r="AD2088">
        <v>0.68773325147593101</v>
      </c>
      <c r="AE2088">
        <v>0.36910652722184301</v>
      </c>
      <c r="AF2088">
        <v>0.205398459628826</v>
      </c>
      <c r="AG2088">
        <v>0.68151250837662902</v>
      </c>
      <c r="AH2088">
        <v>3.6396004151544799</v>
      </c>
      <c r="AI2088">
        <v>0.91725052871964496</v>
      </c>
      <c r="AJ2088">
        <v>0.98621344597861504</v>
      </c>
      <c r="AK2088">
        <v>2.23786176926752</v>
      </c>
    </row>
    <row r="2089" spans="1:37" x14ac:dyDescent="0.2">
      <c r="A2089" t="s">
        <v>7139</v>
      </c>
      <c r="B2089">
        <v>36522300</v>
      </c>
      <c r="C2089">
        <v>36522470</v>
      </c>
      <c r="D2089">
        <v>171</v>
      </c>
      <c r="E2089" t="s">
        <v>7364</v>
      </c>
      <c r="F2089">
        <v>8</v>
      </c>
      <c r="G2089" t="s">
        <v>7365</v>
      </c>
      <c r="H2089" t="s">
        <v>30999</v>
      </c>
      <c r="I2089">
        <v>14</v>
      </c>
      <c r="J2089">
        <v>36516417</v>
      </c>
      <c r="K2089">
        <v>36521149</v>
      </c>
      <c r="L2089">
        <v>4733</v>
      </c>
      <c r="M2089">
        <v>2</v>
      </c>
      <c r="N2089">
        <v>7080</v>
      </c>
      <c r="O2089" t="s">
        <v>7366</v>
      </c>
      <c r="P2089">
        <v>-1151</v>
      </c>
      <c r="Q2089" t="s">
        <v>7367</v>
      </c>
      <c r="R2089" t="s">
        <v>7368</v>
      </c>
      <c r="S2089" t="s">
        <v>32580</v>
      </c>
      <c r="T2089">
        <v>0.32911398597860803</v>
      </c>
      <c r="U2089">
        <v>0.603102917160658</v>
      </c>
      <c r="V2089">
        <v>24.597326151240601</v>
      </c>
      <c r="W2089">
        <v>0.38920677604595899</v>
      </c>
      <c r="X2089">
        <v>0.704072456322962</v>
      </c>
      <c r="Y2089">
        <v>-24.3956922985967</v>
      </c>
      <c r="Z2089">
        <v>0.48464167878831399</v>
      </c>
      <c r="AA2089">
        <v>0.84435025072159198</v>
      </c>
      <c r="AB2089">
        <v>23.633852081262098</v>
      </c>
      <c r="AC2089">
        <v>0.21073619169722799</v>
      </c>
      <c r="AD2089">
        <v>0.68253123924728298</v>
      </c>
      <c r="AE2089">
        <v>-24.3956922985967</v>
      </c>
      <c r="AF2089">
        <v>0.16793847098801201</v>
      </c>
      <c r="AG2089">
        <v>0.68151250837662902</v>
      </c>
      <c r="AH2089">
        <v>24.597326151240601</v>
      </c>
      <c r="AI2089">
        <v>0.52399907623471598</v>
      </c>
      <c r="AJ2089">
        <v>0.78121606160956403</v>
      </c>
      <c r="AK2089">
        <v>-23.5269368858714</v>
      </c>
    </row>
    <row r="2090" spans="1:37" x14ac:dyDescent="0.2">
      <c r="A2090" t="s">
        <v>7139</v>
      </c>
      <c r="B2090">
        <v>38090007</v>
      </c>
      <c r="C2090">
        <v>38090158</v>
      </c>
      <c r="D2090">
        <v>152</v>
      </c>
      <c r="E2090" t="s">
        <v>7369</v>
      </c>
      <c r="F2090">
        <v>0</v>
      </c>
      <c r="G2090" t="s">
        <v>7370</v>
      </c>
      <c r="H2090" t="s">
        <v>32581</v>
      </c>
      <c r="I2090">
        <v>14</v>
      </c>
      <c r="J2090">
        <v>38003113</v>
      </c>
      <c r="K2090">
        <v>38004847</v>
      </c>
      <c r="L2090">
        <v>1735</v>
      </c>
      <c r="M2090">
        <v>2</v>
      </c>
      <c r="N2090">
        <v>105370456</v>
      </c>
      <c r="O2090" t="s">
        <v>7371</v>
      </c>
      <c r="P2090">
        <v>-85160</v>
      </c>
      <c r="Q2090" t="s">
        <v>40</v>
      </c>
      <c r="R2090" t="s">
        <v>7372</v>
      </c>
      <c r="S2090" t="s">
        <v>32582</v>
      </c>
      <c r="T2090" t="s">
        <v>40</v>
      </c>
      <c r="U2090" t="s">
        <v>40</v>
      </c>
      <c r="V2090">
        <v>0</v>
      </c>
      <c r="W2090">
        <v>0.29261482077562401</v>
      </c>
      <c r="X2090">
        <v>0.704072456322962</v>
      </c>
      <c r="Y2090">
        <v>24.410996588906599</v>
      </c>
      <c r="Z2090">
        <v>0.48464167878831399</v>
      </c>
      <c r="AA2090">
        <v>0.84435025072159198</v>
      </c>
      <c r="AB2090">
        <v>23.3348954086226</v>
      </c>
      <c r="AC2090">
        <v>0.27780950890804001</v>
      </c>
      <c r="AD2090">
        <v>0.68253123924728298</v>
      </c>
      <c r="AE2090">
        <v>24.3918125854625</v>
      </c>
      <c r="AF2090">
        <v>0.501741946288212</v>
      </c>
      <c r="AG2090">
        <v>0.80674443595273604</v>
      </c>
      <c r="AH2090">
        <v>-23.298369536093801</v>
      </c>
      <c r="AI2090">
        <v>0.56157887380500204</v>
      </c>
      <c r="AJ2090">
        <v>0.78121606160956403</v>
      </c>
      <c r="AK2090">
        <v>1.1830163737116901</v>
      </c>
    </row>
    <row r="2091" spans="1:37" x14ac:dyDescent="0.2">
      <c r="A2091" t="s">
        <v>7139</v>
      </c>
      <c r="B2091">
        <v>38321176</v>
      </c>
      <c r="C2091">
        <v>38321345</v>
      </c>
      <c r="D2091">
        <v>170</v>
      </c>
      <c r="E2091" t="s">
        <v>7373</v>
      </c>
      <c r="F2091">
        <v>0</v>
      </c>
      <c r="G2091" t="s">
        <v>7374</v>
      </c>
      <c r="H2091" t="s">
        <v>32583</v>
      </c>
      <c r="I2091">
        <v>14</v>
      </c>
      <c r="J2091">
        <v>38290953</v>
      </c>
      <c r="K2091">
        <v>38311930</v>
      </c>
      <c r="L2091">
        <v>20978</v>
      </c>
      <c r="M2091">
        <v>1</v>
      </c>
      <c r="N2091">
        <v>112268136</v>
      </c>
      <c r="O2091" t="s">
        <v>7375</v>
      </c>
      <c r="P2091">
        <v>30223</v>
      </c>
      <c r="Q2091" t="s">
        <v>40</v>
      </c>
      <c r="R2091" t="s">
        <v>7376</v>
      </c>
      <c r="S2091" t="s">
        <v>32584</v>
      </c>
      <c r="T2091">
        <v>0.32911398597860803</v>
      </c>
      <c r="U2091">
        <v>0.603102917160658</v>
      </c>
      <c r="V2091">
        <v>21.775292029805801</v>
      </c>
      <c r="W2091">
        <v>0.38920677604595899</v>
      </c>
      <c r="X2091">
        <v>0.704072456322962</v>
      </c>
      <c r="Y2091">
        <v>-21.573658228926799</v>
      </c>
      <c r="Z2091">
        <v>0.306975110376564</v>
      </c>
      <c r="AA2091">
        <v>0.72610664078822296</v>
      </c>
      <c r="AB2091">
        <v>23.2867312108718</v>
      </c>
      <c r="AC2091">
        <v>0.75388744886274095</v>
      </c>
      <c r="AD2091">
        <v>0.87989882095915395</v>
      </c>
      <c r="AE2091">
        <v>1.4644590830914701</v>
      </c>
      <c r="AF2091">
        <v>0.64997455747578503</v>
      </c>
      <c r="AG2091">
        <v>0.80674443595273604</v>
      </c>
      <c r="AH2091">
        <v>-1.18882470958435</v>
      </c>
      <c r="AI2091">
        <v>0.35038410267202102</v>
      </c>
      <c r="AJ2091">
        <v>0.78121606160956403</v>
      </c>
      <c r="AK2091">
        <v>-23.179816017800199</v>
      </c>
    </row>
    <row r="2092" spans="1:37" x14ac:dyDescent="0.2">
      <c r="A2092" t="s">
        <v>7139</v>
      </c>
      <c r="B2092">
        <v>38321345</v>
      </c>
      <c r="C2092">
        <v>38321514</v>
      </c>
      <c r="D2092">
        <v>170</v>
      </c>
      <c r="E2092" t="s">
        <v>7377</v>
      </c>
      <c r="F2092">
        <v>1</v>
      </c>
      <c r="G2092" t="s">
        <v>7378</v>
      </c>
      <c r="H2092" t="s">
        <v>32583</v>
      </c>
      <c r="I2092">
        <v>14</v>
      </c>
      <c r="J2092">
        <v>38290953</v>
      </c>
      <c r="K2092">
        <v>38311930</v>
      </c>
      <c r="L2092">
        <v>20978</v>
      </c>
      <c r="M2092">
        <v>1</v>
      </c>
      <c r="N2092">
        <v>112268136</v>
      </c>
      <c r="O2092" t="s">
        <v>7375</v>
      </c>
      <c r="P2092">
        <v>30392</v>
      </c>
      <c r="Q2092" t="s">
        <v>40</v>
      </c>
      <c r="R2092" t="s">
        <v>7376</v>
      </c>
      <c r="S2092" t="s">
        <v>32584</v>
      </c>
      <c r="T2092">
        <v>0.32911398597860803</v>
      </c>
      <c r="U2092">
        <v>0.603102917160658</v>
      </c>
      <c r="V2092">
        <v>21.775292029805801</v>
      </c>
      <c r="W2092">
        <v>0.38920677604595899</v>
      </c>
      <c r="X2092">
        <v>0.704072456322962</v>
      </c>
      <c r="Y2092">
        <v>-21.573658228926799</v>
      </c>
      <c r="Z2092">
        <v>0.306975110376564</v>
      </c>
      <c r="AA2092">
        <v>0.72610664078822296</v>
      </c>
      <c r="AB2092">
        <v>23.2867312108718</v>
      </c>
      <c r="AC2092">
        <v>0.75388744886274095</v>
      </c>
      <c r="AD2092">
        <v>0.87989882095915395</v>
      </c>
      <c r="AE2092">
        <v>1.4644590830914701</v>
      </c>
      <c r="AF2092">
        <v>0.64997455747578503</v>
      </c>
      <c r="AG2092">
        <v>0.80674443595273604</v>
      </c>
      <c r="AH2092">
        <v>-1.18882470958435</v>
      </c>
      <c r="AI2092">
        <v>0.35038410267202102</v>
      </c>
      <c r="AJ2092">
        <v>0.78121606160956403</v>
      </c>
      <c r="AK2092">
        <v>-23.179816017800199</v>
      </c>
    </row>
    <row r="2093" spans="1:37" x14ac:dyDescent="0.2">
      <c r="A2093" t="s">
        <v>7139</v>
      </c>
      <c r="B2093">
        <v>39196945</v>
      </c>
      <c r="C2093">
        <v>39197184</v>
      </c>
      <c r="D2093">
        <v>240</v>
      </c>
      <c r="E2093" t="s">
        <v>7379</v>
      </c>
      <c r="F2093">
        <v>5</v>
      </c>
      <c r="G2093" t="s">
        <v>7380</v>
      </c>
      <c r="H2093" t="s">
        <v>31000</v>
      </c>
      <c r="I2093">
        <v>14</v>
      </c>
      <c r="J2093">
        <v>39179090</v>
      </c>
      <c r="K2093">
        <v>39182750</v>
      </c>
      <c r="L2093">
        <v>3661</v>
      </c>
      <c r="M2093">
        <v>1</v>
      </c>
      <c r="N2093">
        <v>5411</v>
      </c>
      <c r="O2093" t="s">
        <v>7381</v>
      </c>
      <c r="P2093">
        <v>17855</v>
      </c>
      <c r="Q2093" t="s">
        <v>7382</v>
      </c>
      <c r="R2093" t="s">
        <v>7383</v>
      </c>
      <c r="S2093" t="s">
        <v>32585</v>
      </c>
      <c r="T2093">
        <v>0.97213403838398904</v>
      </c>
      <c r="U2093">
        <v>1</v>
      </c>
      <c r="V2093">
        <v>0.89994699126155897</v>
      </c>
      <c r="W2093">
        <v>0.428214032775322</v>
      </c>
      <c r="X2093">
        <v>0.73460997439807996</v>
      </c>
      <c r="Y2093">
        <v>2.2497521546335899</v>
      </c>
      <c r="Z2093">
        <v>0.93459220503170903</v>
      </c>
      <c r="AA2093">
        <v>0.99919698600769702</v>
      </c>
      <c r="AB2093">
        <v>1.0810330427282</v>
      </c>
      <c r="AC2093">
        <v>0.85817338719172098</v>
      </c>
      <c r="AD2093">
        <v>0.94068432309766403</v>
      </c>
      <c r="AE2093">
        <v>1.2497522411099999</v>
      </c>
      <c r="AF2093">
        <v>1</v>
      </c>
      <c r="AG2093">
        <v>1</v>
      </c>
      <c r="AH2093">
        <v>0.173409651270333</v>
      </c>
      <c r="AI2093">
        <v>0.170234813229591</v>
      </c>
      <c r="AJ2093">
        <v>0.78121606160956403</v>
      </c>
      <c r="AK2093">
        <v>3.1185072815999999</v>
      </c>
    </row>
    <row r="2094" spans="1:37" x14ac:dyDescent="0.2">
      <c r="A2094" t="s">
        <v>7139</v>
      </c>
      <c r="B2094">
        <v>39534512</v>
      </c>
      <c r="C2094">
        <v>39534671</v>
      </c>
      <c r="D2094">
        <v>160</v>
      </c>
      <c r="E2094" t="s">
        <v>7384</v>
      </c>
      <c r="F2094">
        <v>1</v>
      </c>
      <c r="G2094" t="s">
        <v>7385</v>
      </c>
      <c r="H2094" t="s">
        <v>32586</v>
      </c>
      <c r="I2094">
        <v>14</v>
      </c>
      <c r="J2094">
        <v>39474935</v>
      </c>
      <c r="K2094">
        <v>39493512</v>
      </c>
      <c r="L2094">
        <v>18578</v>
      </c>
      <c r="M2094">
        <v>1</v>
      </c>
      <c r="N2094">
        <v>112267899</v>
      </c>
      <c r="O2094" t="s">
        <v>7386</v>
      </c>
      <c r="P2094">
        <v>59577</v>
      </c>
      <c r="Q2094" t="s">
        <v>40</v>
      </c>
      <c r="R2094" t="s">
        <v>7387</v>
      </c>
      <c r="S2094" t="s">
        <v>32587</v>
      </c>
      <c r="T2094" t="s">
        <v>40</v>
      </c>
      <c r="U2094" t="s">
        <v>40</v>
      </c>
      <c r="V2094">
        <v>0</v>
      </c>
      <c r="W2094">
        <v>0.123414495547065</v>
      </c>
      <c r="X2094">
        <v>0.704072456322962</v>
      </c>
      <c r="Y2094">
        <v>24.513908765697099</v>
      </c>
      <c r="Z2094">
        <v>0.48464167878831399</v>
      </c>
      <c r="AA2094">
        <v>0.84435025072159198</v>
      </c>
      <c r="AB2094">
        <v>23.348829313940499</v>
      </c>
      <c r="AC2094">
        <v>0.27780950890804001</v>
      </c>
      <c r="AD2094">
        <v>0.68253123924728298</v>
      </c>
      <c r="AE2094">
        <v>23.513908825918801</v>
      </c>
      <c r="AF2094">
        <v>0.501741946288212</v>
      </c>
      <c r="AG2094">
        <v>0.80674443595273604</v>
      </c>
      <c r="AH2094">
        <v>-23.312303441378099</v>
      </c>
      <c r="AI2094">
        <v>3.6185182304427702E-2</v>
      </c>
      <c r="AJ2094">
        <v>0.78121606160956403</v>
      </c>
      <c r="AK2094">
        <v>24.513908765697099</v>
      </c>
    </row>
    <row r="2095" spans="1:37" x14ac:dyDescent="0.2">
      <c r="A2095" t="s">
        <v>7139</v>
      </c>
      <c r="B2095">
        <v>39534671</v>
      </c>
      <c r="C2095">
        <v>39534830</v>
      </c>
      <c r="D2095">
        <v>160</v>
      </c>
      <c r="E2095" t="s">
        <v>7388</v>
      </c>
      <c r="F2095">
        <v>3</v>
      </c>
      <c r="G2095" t="s">
        <v>7389</v>
      </c>
      <c r="H2095" t="s">
        <v>32586</v>
      </c>
      <c r="I2095">
        <v>14</v>
      </c>
      <c r="J2095">
        <v>39474935</v>
      </c>
      <c r="K2095">
        <v>39493512</v>
      </c>
      <c r="L2095">
        <v>18578</v>
      </c>
      <c r="M2095">
        <v>1</v>
      </c>
      <c r="N2095">
        <v>112267899</v>
      </c>
      <c r="O2095" t="s">
        <v>7386</v>
      </c>
      <c r="P2095">
        <v>59736</v>
      </c>
      <c r="Q2095" t="s">
        <v>40</v>
      </c>
      <c r="R2095" t="s">
        <v>7387</v>
      </c>
      <c r="S2095" t="s">
        <v>32587</v>
      </c>
      <c r="T2095" t="s">
        <v>40</v>
      </c>
      <c r="U2095" t="s">
        <v>40</v>
      </c>
      <c r="V2095">
        <v>0</v>
      </c>
      <c r="W2095">
        <v>0.123414495547065</v>
      </c>
      <c r="X2095">
        <v>0.704072456322962</v>
      </c>
      <c r="Y2095">
        <v>24.513908765697099</v>
      </c>
      <c r="Z2095">
        <v>0.48464167878831399</v>
      </c>
      <c r="AA2095">
        <v>0.84435025072159198</v>
      </c>
      <c r="AB2095">
        <v>23.348829313940499</v>
      </c>
      <c r="AC2095">
        <v>0.27780950890804001</v>
      </c>
      <c r="AD2095">
        <v>0.68253123924728298</v>
      </c>
      <c r="AE2095">
        <v>23.513908825918801</v>
      </c>
      <c r="AF2095">
        <v>0.501741946288212</v>
      </c>
      <c r="AG2095">
        <v>0.80674443595273604</v>
      </c>
      <c r="AH2095">
        <v>-23.312303441378099</v>
      </c>
      <c r="AI2095">
        <v>3.6185182304427702E-2</v>
      </c>
      <c r="AJ2095">
        <v>0.78121606160956403</v>
      </c>
      <c r="AK2095">
        <v>24.513908765697099</v>
      </c>
    </row>
    <row r="2096" spans="1:37" x14ac:dyDescent="0.2">
      <c r="A2096" t="s">
        <v>7139</v>
      </c>
      <c r="B2096">
        <v>40629524</v>
      </c>
      <c r="C2096">
        <v>40629692</v>
      </c>
      <c r="D2096">
        <v>169</v>
      </c>
      <c r="E2096" t="s">
        <v>7390</v>
      </c>
      <c r="F2096">
        <v>11</v>
      </c>
      <c r="G2096" t="s">
        <v>7391</v>
      </c>
      <c r="H2096" t="s">
        <v>30987</v>
      </c>
      <c r="I2096">
        <v>14</v>
      </c>
      <c r="J2096">
        <v>40630006</v>
      </c>
      <c r="K2096">
        <v>40905513</v>
      </c>
      <c r="L2096">
        <v>275508</v>
      </c>
      <c r="M2096">
        <v>1</v>
      </c>
      <c r="N2096">
        <v>105370467</v>
      </c>
      <c r="O2096" t="s">
        <v>7392</v>
      </c>
      <c r="P2096">
        <v>-314</v>
      </c>
      <c r="Q2096" t="s">
        <v>40</v>
      </c>
      <c r="R2096" t="s">
        <v>7393</v>
      </c>
      <c r="S2096" t="s">
        <v>32588</v>
      </c>
      <c r="T2096" t="s">
        <v>40</v>
      </c>
      <c r="U2096" t="s">
        <v>40</v>
      </c>
      <c r="V2096">
        <v>0</v>
      </c>
      <c r="W2096">
        <v>0.29261482077562401</v>
      </c>
      <c r="X2096">
        <v>0.704072456322962</v>
      </c>
      <c r="Y2096">
        <v>21.801341778338699</v>
      </c>
      <c r="Z2096">
        <v>0.48464167878831399</v>
      </c>
      <c r="AA2096">
        <v>0.84435025072159198</v>
      </c>
      <c r="AB2096">
        <v>20.7638674884411</v>
      </c>
      <c r="AC2096">
        <v>0.45677901822897599</v>
      </c>
      <c r="AD2096">
        <v>0.82872126865393902</v>
      </c>
      <c r="AE2096">
        <v>20.8013421730837</v>
      </c>
      <c r="AF2096">
        <v>0.501741946288212</v>
      </c>
      <c r="AG2096">
        <v>0.80674443595273604</v>
      </c>
      <c r="AH2096">
        <v>-20.727341633192101</v>
      </c>
      <c r="AI2096">
        <v>0.14667288820271701</v>
      </c>
      <c r="AJ2096">
        <v>0.78121606160956403</v>
      </c>
      <c r="AK2096">
        <v>21.801341778338699</v>
      </c>
    </row>
    <row r="2097" spans="1:37" x14ac:dyDescent="0.2">
      <c r="A2097" t="s">
        <v>7139</v>
      </c>
      <c r="B2097">
        <v>40629692</v>
      </c>
      <c r="C2097">
        <v>40629860</v>
      </c>
      <c r="D2097">
        <v>169</v>
      </c>
      <c r="E2097" t="s">
        <v>7394</v>
      </c>
      <c r="F2097">
        <v>13</v>
      </c>
      <c r="G2097" t="s">
        <v>7395</v>
      </c>
      <c r="H2097" t="s">
        <v>30987</v>
      </c>
      <c r="I2097">
        <v>14</v>
      </c>
      <c r="J2097">
        <v>40630006</v>
      </c>
      <c r="K2097">
        <v>40905513</v>
      </c>
      <c r="L2097">
        <v>275508</v>
      </c>
      <c r="M2097">
        <v>1</v>
      </c>
      <c r="N2097">
        <v>105370467</v>
      </c>
      <c r="O2097" t="s">
        <v>7392</v>
      </c>
      <c r="P2097">
        <v>-146</v>
      </c>
      <c r="Q2097" t="s">
        <v>40</v>
      </c>
      <c r="R2097" t="s">
        <v>7393</v>
      </c>
      <c r="S2097" t="s">
        <v>32588</v>
      </c>
      <c r="T2097" t="s">
        <v>40</v>
      </c>
      <c r="U2097" t="s">
        <v>40</v>
      </c>
      <c r="V2097">
        <v>0</v>
      </c>
      <c r="W2097">
        <v>0.29261482077562401</v>
      </c>
      <c r="X2097">
        <v>0.704072456322962</v>
      </c>
      <c r="Y2097">
        <v>21.801341778338699</v>
      </c>
      <c r="Z2097">
        <v>0.48464167878831399</v>
      </c>
      <c r="AA2097">
        <v>0.84435025072159198</v>
      </c>
      <c r="AB2097">
        <v>20.7638674884411</v>
      </c>
      <c r="AC2097">
        <v>0.45677901822897599</v>
      </c>
      <c r="AD2097">
        <v>0.82872126865393902</v>
      </c>
      <c r="AE2097">
        <v>20.8013421730837</v>
      </c>
      <c r="AF2097">
        <v>0.501741946288212</v>
      </c>
      <c r="AG2097">
        <v>0.80674443595273604</v>
      </c>
      <c r="AH2097">
        <v>-20.727341633192101</v>
      </c>
      <c r="AI2097">
        <v>0.14667288820271701</v>
      </c>
      <c r="AJ2097">
        <v>0.78121606160956403</v>
      </c>
      <c r="AK2097">
        <v>21.801341778338699</v>
      </c>
    </row>
    <row r="2098" spans="1:37" x14ac:dyDescent="0.2">
      <c r="A2098" t="s">
        <v>7139</v>
      </c>
      <c r="B2098">
        <v>40638504</v>
      </c>
      <c r="C2098">
        <v>40638671</v>
      </c>
      <c r="D2098">
        <v>168</v>
      </c>
      <c r="E2098" t="s">
        <v>7396</v>
      </c>
      <c r="F2098">
        <v>1</v>
      </c>
      <c r="G2098" t="s">
        <v>7397</v>
      </c>
      <c r="H2098" t="s">
        <v>32589</v>
      </c>
      <c r="I2098">
        <v>14</v>
      </c>
      <c r="J2098">
        <v>40630006</v>
      </c>
      <c r="K2098">
        <v>40905513</v>
      </c>
      <c r="L2098">
        <v>275508</v>
      </c>
      <c r="M2098">
        <v>1</v>
      </c>
      <c r="N2098">
        <v>105370467</v>
      </c>
      <c r="O2098" t="s">
        <v>7392</v>
      </c>
      <c r="P2098">
        <v>8498</v>
      </c>
      <c r="Q2098" t="s">
        <v>40</v>
      </c>
      <c r="R2098" t="s">
        <v>7393</v>
      </c>
      <c r="S2098" t="s">
        <v>32588</v>
      </c>
      <c r="T2098">
        <v>0.583211159830616</v>
      </c>
      <c r="U2098">
        <v>0.81360520874211995</v>
      </c>
      <c r="V2098">
        <v>0.15070376929059601</v>
      </c>
      <c r="W2098">
        <v>0.10581976778403</v>
      </c>
      <c r="X2098">
        <v>0.704072456322962</v>
      </c>
      <c r="Y2098">
        <v>2.4513000443865498</v>
      </c>
      <c r="Z2098">
        <v>0.49716615025021699</v>
      </c>
      <c r="AA2098">
        <v>0.84521697243271998</v>
      </c>
      <c r="AB2098">
        <v>0.78266585206582895</v>
      </c>
      <c r="AC2098">
        <v>0.267575244339531</v>
      </c>
      <c r="AD2098">
        <v>0.68253123924728298</v>
      </c>
      <c r="AE2098">
        <v>1.8624007364924999</v>
      </c>
      <c r="AF2098">
        <v>0.83161262987502205</v>
      </c>
      <c r="AG2098">
        <v>0.93643259101490195</v>
      </c>
      <c r="AH2098">
        <v>-0.56935020869737496</v>
      </c>
      <c r="AI2098">
        <v>5.5662286931730698E-2</v>
      </c>
      <c r="AJ2098">
        <v>0.78121606160956403</v>
      </c>
      <c r="AK2098">
        <v>2.0041618739480498</v>
      </c>
    </row>
    <row r="2099" spans="1:37" x14ac:dyDescent="0.2">
      <c r="A2099" t="s">
        <v>7139</v>
      </c>
      <c r="B2099">
        <v>40953995</v>
      </c>
      <c r="C2099">
        <v>40954151</v>
      </c>
      <c r="D2099">
        <v>157</v>
      </c>
      <c r="E2099" t="s">
        <v>7398</v>
      </c>
      <c r="F2099">
        <v>0</v>
      </c>
      <c r="G2099" t="s">
        <v>7399</v>
      </c>
      <c r="H2099" t="s">
        <v>30987</v>
      </c>
      <c r="I2099">
        <v>14</v>
      </c>
      <c r="J2099">
        <v>40954693</v>
      </c>
      <c r="K2099">
        <v>41149309</v>
      </c>
      <c r="L2099">
        <v>194617</v>
      </c>
      <c r="M2099">
        <v>1</v>
      </c>
      <c r="N2099">
        <v>644919</v>
      </c>
      <c r="O2099" t="s">
        <v>7400</v>
      </c>
      <c r="P2099">
        <v>-542</v>
      </c>
      <c r="Q2099" t="s">
        <v>40</v>
      </c>
      <c r="R2099" t="s">
        <v>7401</v>
      </c>
      <c r="S2099" t="s">
        <v>32590</v>
      </c>
      <c r="T2099">
        <v>0.583211159830616</v>
      </c>
      <c r="U2099">
        <v>0.81360520874211995</v>
      </c>
      <c r="V2099">
        <v>-1.4090883700255901</v>
      </c>
      <c r="W2099">
        <v>5.4349643961368002E-2</v>
      </c>
      <c r="X2099">
        <v>0.704072456322962</v>
      </c>
      <c r="Y2099">
        <v>23.4100318239445</v>
      </c>
      <c r="Z2099">
        <v>0.72004451969238803</v>
      </c>
      <c r="AA2099">
        <v>0.86308114850689799</v>
      </c>
      <c r="AB2099">
        <v>-1.68968288830653</v>
      </c>
      <c r="AC2099">
        <v>7.45953562860492E-2</v>
      </c>
      <c r="AD2099">
        <v>0.592168439978217</v>
      </c>
      <c r="AE2099">
        <v>23.299908009430698</v>
      </c>
      <c r="AF2099">
        <v>0.52568734144070195</v>
      </c>
      <c r="AG2099">
        <v>0.80674443595273604</v>
      </c>
      <c r="AH2099">
        <v>-0.76290938491885996</v>
      </c>
      <c r="AI2099">
        <v>0.15444981296854099</v>
      </c>
      <c r="AJ2099">
        <v>0.78121606160956403</v>
      </c>
      <c r="AK2099">
        <v>1.37374317817168</v>
      </c>
    </row>
    <row r="2100" spans="1:37" x14ac:dyDescent="0.2">
      <c r="A2100" t="s">
        <v>7139</v>
      </c>
      <c r="B2100">
        <v>40954151</v>
      </c>
      <c r="C2100">
        <v>40954307</v>
      </c>
      <c r="D2100">
        <v>157</v>
      </c>
      <c r="E2100" t="s">
        <v>7402</v>
      </c>
      <c r="F2100">
        <v>4</v>
      </c>
      <c r="G2100" t="s">
        <v>7403</v>
      </c>
      <c r="H2100" t="s">
        <v>30987</v>
      </c>
      <c r="I2100">
        <v>14</v>
      </c>
      <c r="J2100">
        <v>40954693</v>
      </c>
      <c r="K2100">
        <v>41149309</v>
      </c>
      <c r="L2100">
        <v>194617</v>
      </c>
      <c r="M2100">
        <v>1</v>
      </c>
      <c r="N2100">
        <v>644919</v>
      </c>
      <c r="O2100" t="s">
        <v>7400</v>
      </c>
      <c r="P2100">
        <v>-386</v>
      </c>
      <c r="Q2100" t="s">
        <v>40</v>
      </c>
      <c r="R2100" t="s">
        <v>7401</v>
      </c>
      <c r="S2100" t="s">
        <v>32590</v>
      </c>
      <c r="T2100">
        <v>0.583211159830616</v>
      </c>
      <c r="U2100">
        <v>0.81360520874211995</v>
      </c>
      <c r="V2100">
        <v>-1.4090883700255901</v>
      </c>
      <c r="W2100">
        <v>5.4349643961368002E-2</v>
      </c>
      <c r="X2100">
        <v>0.704072456322962</v>
      </c>
      <c r="Y2100">
        <v>23.4100318239445</v>
      </c>
      <c r="Z2100">
        <v>0.72004451969238803</v>
      </c>
      <c r="AA2100">
        <v>0.86308114850689799</v>
      </c>
      <c r="AB2100">
        <v>-1.68968288830653</v>
      </c>
      <c r="AC2100">
        <v>7.45953562860492E-2</v>
      </c>
      <c r="AD2100">
        <v>0.592168439978217</v>
      </c>
      <c r="AE2100">
        <v>23.299908009430698</v>
      </c>
      <c r="AF2100">
        <v>0.52568734144070195</v>
      </c>
      <c r="AG2100">
        <v>0.80674443595273604</v>
      </c>
      <c r="AH2100">
        <v>-0.76290938491885996</v>
      </c>
      <c r="AI2100">
        <v>0.15444981296854099</v>
      </c>
      <c r="AJ2100">
        <v>0.78121606160956403</v>
      </c>
      <c r="AK2100">
        <v>1.37374317817168</v>
      </c>
    </row>
    <row r="2101" spans="1:37" x14ac:dyDescent="0.2">
      <c r="A2101" t="s">
        <v>7139</v>
      </c>
      <c r="B2101">
        <v>40954307</v>
      </c>
      <c r="C2101">
        <v>40954463</v>
      </c>
      <c r="D2101">
        <v>157</v>
      </c>
      <c r="E2101" t="s">
        <v>7404</v>
      </c>
      <c r="F2101">
        <v>1</v>
      </c>
      <c r="G2101" t="s">
        <v>7405</v>
      </c>
      <c r="H2101" t="s">
        <v>30987</v>
      </c>
      <c r="I2101">
        <v>14</v>
      </c>
      <c r="J2101">
        <v>40954693</v>
      </c>
      <c r="K2101">
        <v>41149309</v>
      </c>
      <c r="L2101">
        <v>194617</v>
      </c>
      <c r="M2101">
        <v>1</v>
      </c>
      <c r="N2101">
        <v>644919</v>
      </c>
      <c r="O2101" t="s">
        <v>7400</v>
      </c>
      <c r="P2101">
        <v>-230</v>
      </c>
      <c r="Q2101" t="s">
        <v>40</v>
      </c>
      <c r="R2101" t="s">
        <v>7401</v>
      </c>
      <c r="S2101" t="s">
        <v>32590</v>
      </c>
      <c r="T2101">
        <v>0.583211159830616</v>
      </c>
      <c r="U2101">
        <v>0.81360520874211995</v>
      </c>
      <c r="V2101">
        <v>-1.4090883700255901</v>
      </c>
      <c r="W2101">
        <v>5.4349643961368002E-2</v>
      </c>
      <c r="X2101">
        <v>0.704072456322962</v>
      </c>
      <c r="Y2101">
        <v>23.4100318239445</v>
      </c>
      <c r="Z2101">
        <v>0.72004451969238803</v>
      </c>
      <c r="AA2101">
        <v>0.86308114850689799</v>
      </c>
      <c r="AB2101">
        <v>-1.68968288830653</v>
      </c>
      <c r="AC2101">
        <v>7.45953562860492E-2</v>
      </c>
      <c r="AD2101">
        <v>0.592168439978217</v>
      </c>
      <c r="AE2101">
        <v>23.299908009430698</v>
      </c>
      <c r="AF2101">
        <v>0.52568734144070195</v>
      </c>
      <c r="AG2101">
        <v>0.80674443595273604</v>
      </c>
      <c r="AH2101">
        <v>-0.76290938491885996</v>
      </c>
      <c r="AI2101">
        <v>0.15444981296854099</v>
      </c>
      <c r="AJ2101">
        <v>0.78121606160956403</v>
      </c>
      <c r="AK2101">
        <v>1.37374317817168</v>
      </c>
    </row>
    <row r="2102" spans="1:37" x14ac:dyDescent="0.2">
      <c r="A2102" t="s">
        <v>7139</v>
      </c>
      <c r="B2102">
        <v>42507880</v>
      </c>
      <c r="C2102">
        <v>42508022</v>
      </c>
      <c r="D2102">
        <v>143</v>
      </c>
      <c r="E2102" t="s">
        <v>7406</v>
      </c>
      <c r="F2102">
        <v>5</v>
      </c>
      <c r="G2102" t="s">
        <v>7407</v>
      </c>
      <c r="H2102" t="s">
        <v>32591</v>
      </c>
      <c r="I2102">
        <v>14</v>
      </c>
      <c r="J2102">
        <v>43308648</v>
      </c>
      <c r="K2102">
        <v>43314803</v>
      </c>
      <c r="L2102">
        <v>6156</v>
      </c>
      <c r="M2102">
        <v>1</v>
      </c>
      <c r="N2102">
        <v>105370470</v>
      </c>
      <c r="O2102" t="s">
        <v>7408</v>
      </c>
      <c r="P2102">
        <v>-800626</v>
      </c>
      <c r="Q2102" t="s">
        <v>40</v>
      </c>
      <c r="R2102" t="s">
        <v>7409</v>
      </c>
      <c r="S2102" t="s">
        <v>32592</v>
      </c>
      <c r="T2102">
        <v>0.506551998792793</v>
      </c>
      <c r="U2102">
        <v>0.78288571403930396</v>
      </c>
      <c r="V2102">
        <v>2.5367686842339499</v>
      </c>
      <c r="W2102">
        <v>0.90129300205075202</v>
      </c>
      <c r="X2102">
        <v>0.95159051474143896</v>
      </c>
      <c r="Y2102">
        <v>4.22030038233474E-2</v>
      </c>
      <c r="Z2102">
        <v>0.45710774983416202</v>
      </c>
      <c r="AA2102">
        <v>0.84435025072159198</v>
      </c>
      <c r="AB2102">
        <v>2.4572303353690002</v>
      </c>
      <c r="AC2102">
        <v>0.82900842948436704</v>
      </c>
      <c r="AD2102">
        <v>0.94068432309766403</v>
      </c>
      <c r="AE2102">
        <v>0.54822757631696795</v>
      </c>
      <c r="AF2102">
        <v>0.73123338343369804</v>
      </c>
      <c r="AG2102">
        <v>0.86437216336234302</v>
      </c>
      <c r="AH2102">
        <v>0.962480695724522</v>
      </c>
      <c r="AI2102">
        <v>0.98797771443874804</v>
      </c>
      <c r="AJ2102">
        <v>0.99182531263431195</v>
      </c>
      <c r="AK2102">
        <v>-0.44819435030818799</v>
      </c>
    </row>
    <row r="2103" spans="1:37" x14ac:dyDescent="0.2">
      <c r="A2103" t="s">
        <v>7139</v>
      </c>
      <c r="B2103">
        <v>42972615</v>
      </c>
      <c r="C2103">
        <v>42972788</v>
      </c>
      <c r="D2103">
        <v>174</v>
      </c>
      <c r="E2103" t="s">
        <v>7410</v>
      </c>
      <c r="F2103">
        <v>1</v>
      </c>
      <c r="G2103" t="s">
        <v>7411</v>
      </c>
      <c r="H2103" t="s">
        <v>31000</v>
      </c>
      <c r="I2103">
        <v>14</v>
      </c>
      <c r="J2103">
        <v>43308648</v>
      </c>
      <c r="K2103">
        <v>43314803</v>
      </c>
      <c r="L2103">
        <v>6156</v>
      </c>
      <c r="M2103">
        <v>1</v>
      </c>
      <c r="N2103">
        <v>105370470</v>
      </c>
      <c r="O2103" t="s">
        <v>7408</v>
      </c>
      <c r="P2103">
        <v>-335860</v>
      </c>
      <c r="Q2103" t="s">
        <v>40</v>
      </c>
      <c r="R2103" t="s">
        <v>7409</v>
      </c>
      <c r="S2103" t="s">
        <v>32592</v>
      </c>
      <c r="T2103">
        <v>1</v>
      </c>
      <c r="U2103">
        <v>1</v>
      </c>
      <c r="V2103">
        <v>-1.02757887583548</v>
      </c>
      <c r="W2103">
        <v>0.94541066367716797</v>
      </c>
      <c r="X2103">
        <v>0.95159051474143896</v>
      </c>
      <c r="Y2103">
        <v>-0.82233381950456097</v>
      </c>
      <c r="Z2103">
        <v>0.65379035313853895</v>
      </c>
      <c r="AA2103">
        <v>0.84521697243271998</v>
      </c>
      <c r="AB2103">
        <v>-1.9910524262678</v>
      </c>
      <c r="AC2103">
        <v>0.71753805159658501</v>
      </c>
      <c r="AD2103">
        <v>0.87989882095915395</v>
      </c>
      <c r="AE2103">
        <v>-1.8223332459619801</v>
      </c>
      <c r="AF2103">
        <v>0.64997455747578503</v>
      </c>
      <c r="AG2103">
        <v>0.80674443595273604</v>
      </c>
      <c r="AH2103">
        <v>-9.7968471671063997E-2</v>
      </c>
      <c r="AI2103">
        <v>0.59609816080359102</v>
      </c>
      <c r="AJ2103">
        <v>0.78121606160956403</v>
      </c>
      <c r="AK2103">
        <v>4.6421379273005402E-2</v>
      </c>
    </row>
    <row r="2104" spans="1:37" x14ac:dyDescent="0.2">
      <c r="A2104" t="s">
        <v>7139</v>
      </c>
      <c r="B2104">
        <v>42972788</v>
      </c>
      <c r="C2104">
        <v>42972961</v>
      </c>
      <c r="D2104">
        <v>174</v>
      </c>
      <c r="E2104" t="s">
        <v>7412</v>
      </c>
      <c r="F2104">
        <v>2</v>
      </c>
      <c r="G2104" t="s">
        <v>7413</v>
      </c>
      <c r="H2104" t="s">
        <v>31000</v>
      </c>
      <c r="I2104">
        <v>14</v>
      </c>
      <c r="J2104">
        <v>43308648</v>
      </c>
      <c r="K2104">
        <v>43314803</v>
      </c>
      <c r="L2104">
        <v>6156</v>
      </c>
      <c r="M2104">
        <v>1</v>
      </c>
      <c r="N2104">
        <v>105370470</v>
      </c>
      <c r="O2104" t="s">
        <v>7408</v>
      </c>
      <c r="P2104">
        <v>-335687</v>
      </c>
      <c r="Q2104" t="s">
        <v>40</v>
      </c>
      <c r="R2104" t="s">
        <v>7409</v>
      </c>
      <c r="S2104" t="s">
        <v>32592</v>
      </c>
      <c r="T2104">
        <v>1</v>
      </c>
      <c r="U2104">
        <v>1</v>
      </c>
      <c r="V2104">
        <v>-1.02757887583548</v>
      </c>
      <c r="W2104">
        <v>0.94541066367716797</v>
      </c>
      <c r="X2104">
        <v>0.95159051474143896</v>
      </c>
      <c r="Y2104">
        <v>-0.82233381950456097</v>
      </c>
      <c r="Z2104">
        <v>0.65379035313853895</v>
      </c>
      <c r="AA2104">
        <v>0.84521697243271998</v>
      </c>
      <c r="AB2104">
        <v>-1.9910524262678</v>
      </c>
      <c r="AC2104">
        <v>0.71753805159658501</v>
      </c>
      <c r="AD2104">
        <v>0.87989882095915395</v>
      </c>
      <c r="AE2104">
        <v>-1.8223332459619801</v>
      </c>
      <c r="AF2104">
        <v>0.64997455747578503</v>
      </c>
      <c r="AG2104">
        <v>0.80674443595273604</v>
      </c>
      <c r="AH2104">
        <v>-9.7968471671063997E-2</v>
      </c>
      <c r="AI2104">
        <v>0.59609816080359102</v>
      </c>
      <c r="AJ2104">
        <v>0.78121606160956403</v>
      </c>
      <c r="AK2104">
        <v>4.6421379273005402E-2</v>
      </c>
    </row>
    <row r="2105" spans="1:37" x14ac:dyDescent="0.2">
      <c r="A2105" t="s">
        <v>7139</v>
      </c>
      <c r="B2105">
        <v>42972961</v>
      </c>
      <c r="C2105">
        <v>42973134</v>
      </c>
      <c r="D2105">
        <v>174</v>
      </c>
      <c r="E2105" t="s">
        <v>7414</v>
      </c>
      <c r="F2105">
        <v>1</v>
      </c>
      <c r="G2105" t="s">
        <v>7415</v>
      </c>
      <c r="H2105" t="s">
        <v>31000</v>
      </c>
      <c r="I2105">
        <v>14</v>
      </c>
      <c r="J2105">
        <v>43308648</v>
      </c>
      <c r="K2105">
        <v>43314803</v>
      </c>
      <c r="L2105">
        <v>6156</v>
      </c>
      <c r="M2105">
        <v>1</v>
      </c>
      <c r="N2105">
        <v>105370470</v>
      </c>
      <c r="O2105" t="s">
        <v>7408</v>
      </c>
      <c r="P2105">
        <v>-335514</v>
      </c>
      <c r="Q2105" t="s">
        <v>40</v>
      </c>
      <c r="R2105" t="s">
        <v>7409</v>
      </c>
      <c r="S2105" t="s">
        <v>32592</v>
      </c>
      <c r="T2105">
        <v>1</v>
      </c>
      <c r="U2105">
        <v>1</v>
      </c>
      <c r="V2105">
        <v>-1.02757887583548</v>
      </c>
      <c r="W2105">
        <v>0.94541066367716797</v>
      </c>
      <c r="X2105">
        <v>0.95159051474143896</v>
      </c>
      <c r="Y2105">
        <v>-0.82233381950456097</v>
      </c>
      <c r="Z2105">
        <v>0.65379035313853895</v>
      </c>
      <c r="AA2105">
        <v>0.84521697243271998</v>
      </c>
      <c r="AB2105">
        <v>-1.9910524262678</v>
      </c>
      <c r="AC2105">
        <v>0.71753805159658501</v>
      </c>
      <c r="AD2105">
        <v>0.87989882095915395</v>
      </c>
      <c r="AE2105">
        <v>-1.8223332459619801</v>
      </c>
      <c r="AF2105">
        <v>0.64997455747578503</v>
      </c>
      <c r="AG2105">
        <v>0.80674443595273604</v>
      </c>
      <c r="AH2105">
        <v>-9.7968471671063997E-2</v>
      </c>
      <c r="AI2105">
        <v>0.59609816080359102</v>
      </c>
      <c r="AJ2105">
        <v>0.78121606160956403</v>
      </c>
      <c r="AK2105">
        <v>4.6421379273005402E-2</v>
      </c>
    </row>
    <row r="2106" spans="1:37" x14ac:dyDescent="0.2">
      <c r="A2106" t="s">
        <v>7139</v>
      </c>
      <c r="B2106">
        <v>43435409</v>
      </c>
      <c r="C2106">
        <v>43435560</v>
      </c>
      <c r="D2106">
        <v>152</v>
      </c>
      <c r="E2106" t="s">
        <v>7416</v>
      </c>
      <c r="F2106">
        <v>0</v>
      </c>
      <c r="G2106" t="s">
        <v>7417</v>
      </c>
      <c r="H2106" t="s">
        <v>31000</v>
      </c>
      <c r="I2106">
        <v>14</v>
      </c>
      <c r="J2106">
        <v>43308648</v>
      </c>
      <c r="K2106">
        <v>43314803</v>
      </c>
      <c r="L2106">
        <v>6156</v>
      </c>
      <c r="M2106">
        <v>1</v>
      </c>
      <c r="N2106">
        <v>105370470</v>
      </c>
      <c r="O2106" t="s">
        <v>7408</v>
      </c>
      <c r="P2106">
        <v>126761</v>
      </c>
      <c r="Q2106" t="s">
        <v>40</v>
      </c>
      <c r="R2106" t="s">
        <v>7409</v>
      </c>
      <c r="S2106" t="s">
        <v>32592</v>
      </c>
      <c r="T2106">
        <v>0.32911398597860803</v>
      </c>
      <c r="U2106">
        <v>0.603102917160658</v>
      </c>
      <c r="V2106">
        <v>24.2665413074679</v>
      </c>
      <c r="W2106">
        <v>5.4349643961368002E-2</v>
      </c>
      <c r="X2106">
        <v>0.704072456322962</v>
      </c>
      <c r="Y2106">
        <v>26.012819887801498</v>
      </c>
      <c r="Z2106">
        <v>0.306975110376564</v>
      </c>
      <c r="AA2106">
        <v>0.72610664078822296</v>
      </c>
      <c r="AB2106">
        <v>24.263734023294599</v>
      </c>
      <c r="AC2106">
        <v>0.17695932866387601</v>
      </c>
      <c r="AD2106">
        <v>0.68253123924728298</v>
      </c>
      <c r="AE2106">
        <v>25.012819909109201</v>
      </c>
      <c r="AF2106">
        <v>0.61410715005536498</v>
      </c>
      <c r="AG2106">
        <v>0.80674443595273604</v>
      </c>
      <c r="AH2106">
        <v>1.0797687355821499</v>
      </c>
      <c r="AI2106">
        <v>9.3920812249066992E-3</v>
      </c>
      <c r="AJ2106">
        <v>0.78121606160956403</v>
      </c>
      <c r="AK2106">
        <v>26.012819887801498</v>
      </c>
    </row>
    <row r="2107" spans="1:37" x14ac:dyDescent="0.2">
      <c r="A2107" t="s">
        <v>7139</v>
      </c>
      <c r="B2107">
        <v>43598347</v>
      </c>
      <c r="C2107">
        <v>43598507</v>
      </c>
      <c r="D2107">
        <v>161</v>
      </c>
      <c r="E2107" t="s">
        <v>7418</v>
      </c>
      <c r="F2107">
        <v>1</v>
      </c>
      <c r="G2107" t="s">
        <v>7419</v>
      </c>
      <c r="H2107" t="s">
        <v>31000</v>
      </c>
      <c r="I2107">
        <v>14</v>
      </c>
      <c r="J2107">
        <v>43308648</v>
      </c>
      <c r="K2107">
        <v>43314803</v>
      </c>
      <c r="L2107">
        <v>6156</v>
      </c>
      <c r="M2107">
        <v>1</v>
      </c>
      <c r="N2107">
        <v>105370470</v>
      </c>
      <c r="O2107" t="s">
        <v>7408</v>
      </c>
      <c r="P2107">
        <v>289699</v>
      </c>
      <c r="Q2107" t="s">
        <v>40</v>
      </c>
      <c r="R2107" t="s">
        <v>7409</v>
      </c>
      <c r="S2107" t="s">
        <v>32592</v>
      </c>
      <c r="T2107">
        <v>0.32911398597860803</v>
      </c>
      <c r="U2107">
        <v>0.603102917160658</v>
      </c>
      <c r="V2107">
        <v>21.920103714417301</v>
      </c>
      <c r="W2107">
        <v>0.123414495547065</v>
      </c>
      <c r="X2107">
        <v>0.704072456322962</v>
      </c>
      <c r="Y2107">
        <v>22.972991375694001</v>
      </c>
      <c r="Z2107">
        <v>0.48464167878831399</v>
      </c>
      <c r="AA2107">
        <v>0.84435025072159198</v>
      </c>
      <c r="AB2107">
        <v>20.956629935816199</v>
      </c>
      <c r="AC2107">
        <v>0.27780950890804001</v>
      </c>
      <c r="AD2107">
        <v>0.68253123924728298</v>
      </c>
      <c r="AE2107">
        <v>21.9729915509267</v>
      </c>
      <c r="AF2107">
        <v>0.16793847098801201</v>
      </c>
      <c r="AG2107">
        <v>0.68151250837662902</v>
      </c>
      <c r="AH2107">
        <v>21.920103714417301</v>
      </c>
      <c r="AI2107">
        <v>3.6185182304427702E-2</v>
      </c>
      <c r="AJ2107">
        <v>0.78121606160956403</v>
      </c>
      <c r="AK2107">
        <v>22.972991375694001</v>
      </c>
    </row>
    <row r="2108" spans="1:37" x14ac:dyDescent="0.2">
      <c r="A2108" t="s">
        <v>7139</v>
      </c>
      <c r="B2108">
        <v>43598507</v>
      </c>
      <c r="C2108">
        <v>43598667</v>
      </c>
      <c r="D2108">
        <v>161</v>
      </c>
      <c r="E2108" t="s">
        <v>7420</v>
      </c>
      <c r="F2108">
        <v>2</v>
      </c>
      <c r="G2108" t="s">
        <v>7421</v>
      </c>
      <c r="H2108" t="s">
        <v>31000</v>
      </c>
      <c r="I2108">
        <v>14</v>
      </c>
      <c r="J2108">
        <v>43308648</v>
      </c>
      <c r="K2108">
        <v>43314803</v>
      </c>
      <c r="L2108">
        <v>6156</v>
      </c>
      <c r="M2108">
        <v>1</v>
      </c>
      <c r="N2108">
        <v>105370470</v>
      </c>
      <c r="O2108" t="s">
        <v>7408</v>
      </c>
      <c r="P2108">
        <v>289859</v>
      </c>
      <c r="Q2108" t="s">
        <v>40</v>
      </c>
      <c r="R2108" t="s">
        <v>7409</v>
      </c>
      <c r="S2108" t="s">
        <v>32592</v>
      </c>
      <c r="T2108">
        <v>0.32911398597860803</v>
      </c>
      <c r="U2108">
        <v>0.603102917160658</v>
      </c>
      <c r="V2108">
        <v>21.920103714417301</v>
      </c>
      <c r="W2108">
        <v>0.123414495547065</v>
      </c>
      <c r="X2108">
        <v>0.704072456322962</v>
      </c>
      <c r="Y2108">
        <v>22.972991375694001</v>
      </c>
      <c r="Z2108">
        <v>0.48464167878831399</v>
      </c>
      <c r="AA2108">
        <v>0.84435025072159198</v>
      </c>
      <c r="AB2108">
        <v>20.956629935816199</v>
      </c>
      <c r="AC2108">
        <v>0.27780950890804001</v>
      </c>
      <c r="AD2108">
        <v>0.68253123924728298</v>
      </c>
      <c r="AE2108">
        <v>21.9729915509267</v>
      </c>
      <c r="AF2108">
        <v>0.16793847098801201</v>
      </c>
      <c r="AG2108">
        <v>0.68151250837662902</v>
      </c>
      <c r="AH2108">
        <v>21.920103714417301</v>
      </c>
      <c r="AI2108">
        <v>3.6185182304427702E-2</v>
      </c>
      <c r="AJ2108">
        <v>0.78121606160956403</v>
      </c>
      <c r="AK2108">
        <v>22.972991375694001</v>
      </c>
    </row>
    <row r="2109" spans="1:37" x14ac:dyDescent="0.2">
      <c r="A2109" t="s">
        <v>7139</v>
      </c>
      <c r="B2109">
        <v>43598667</v>
      </c>
      <c r="C2109">
        <v>43598827</v>
      </c>
      <c r="D2109">
        <v>161</v>
      </c>
      <c r="E2109" t="s">
        <v>7422</v>
      </c>
      <c r="F2109">
        <v>0</v>
      </c>
      <c r="G2109" t="s">
        <v>7423</v>
      </c>
      <c r="H2109" t="s">
        <v>31000</v>
      </c>
      <c r="I2109">
        <v>14</v>
      </c>
      <c r="J2109">
        <v>43308648</v>
      </c>
      <c r="K2109">
        <v>43314803</v>
      </c>
      <c r="L2109">
        <v>6156</v>
      </c>
      <c r="M2109">
        <v>1</v>
      </c>
      <c r="N2109">
        <v>105370470</v>
      </c>
      <c r="O2109" t="s">
        <v>7408</v>
      </c>
      <c r="P2109">
        <v>290019</v>
      </c>
      <c r="Q2109" t="s">
        <v>40</v>
      </c>
      <c r="R2109" t="s">
        <v>7409</v>
      </c>
      <c r="S2109" t="s">
        <v>32592</v>
      </c>
      <c r="T2109">
        <v>0.32911398597860803</v>
      </c>
      <c r="U2109">
        <v>0.603102917160658</v>
      </c>
      <c r="V2109">
        <v>21.920103714417301</v>
      </c>
      <c r="W2109">
        <v>0.123414495547065</v>
      </c>
      <c r="X2109">
        <v>0.704072456322962</v>
      </c>
      <c r="Y2109">
        <v>22.972991375694001</v>
      </c>
      <c r="Z2109">
        <v>0.48464167878831399</v>
      </c>
      <c r="AA2109">
        <v>0.84435025072159198</v>
      </c>
      <c r="AB2109">
        <v>20.956629935816199</v>
      </c>
      <c r="AC2109">
        <v>0.27780950890804001</v>
      </c>
      <c r="AD2109">
        <v>0.68253123924728298</v>
      </c>
      <c r="AE2109">
        <v>21.9729915509267</v>
      </c>
      <c r="AF2109">
        <v>0.16793847098801201</v>
      </c>
      <c r="AG2109">
        <v>0.68151250837662902</v>
      </c>
      <c r="AH2109">
        <v>21.920103714417301</v>
      </c>
      <c r="AI2109">
        <v>3.6185182304427702E-2</v>
      </c>
      <c r="AJ2109">
        <v>0.78121606160956403</v>
      </c>
      <c r="AK2109">
        <v>22.972991375694001</v>
      </c>
    </row>
    <row r="2110" spans="1:37" x14ac:dyDescent="0.2">
      <c r="A2110" t="s">
        <v>7139</v>
      </c>
      <c r="B2110">
        <v>44710164</v>
      </c>
      <c r="C2110">
        <v>44710325</v>
      </c>
      <c r="D2110">
        <v>162</v>
      </c>
      <c r="E2110" t="s">
        <v>7424</v>
      </c>
      <c r="F2110">
        <v>1</v>
      </c>
      <c r="G2110" t="s">
        <v>7425</v>
      </c>
      <c r="H2110" t="s">
        <v>31000</v>
      </c>
      <c r="I2110">
        <v>14</v>
      </c>
      <c r="J2110">
        <v>44763153</v>
      </c>
      <c r="K2110">
        <v>44768069</v>
      </c>
      <c r="L2110">
        <v>4917</v>
      </c>
      <c r="M2110">
        <v>2</v>
      </c>
      <c r="N2110">
        <v>101927351</v>
      </c>
      <c r="O2110" t="s">
        <v>7426</v>
      </c>
      <c r="P2110">
        <v>57744</v>
      </c>
      <c r="Q2110" t="s">
        <v>40</v>
      </c>
      <c r="R2110" t="s">
        <v>7427</v>
      </c>
      <c r="S2110" t="s">
        <v>32593</v>
      </c>
      <c r="T2110">
        <v>0.44979226959824797</v>
      </c>
      <c r="U2110">
        <v>0.73776077904404402</v>
      </c>
      <c r="V2110">
        <v>0.50064301581854198</v>
      </c>
      <c r="W2110">
        <v>0.35521564493865898</v>
      </c>
      <c r="X2110">
        <v>0.704072456322962</v>
      </c>
      <c r="Y2110">
        <v>-0.80301533935856795</v>
      </c>
      <c r="Z2110">
        <v>0.96644673140825399</v>
      </c>
      <c r="AA2110">
        <v>0.99919698600769702</v>
      </c>
      <c r="AB2110">
        <v>0.159944000317429</v>
      </c>
      <c r="AC2110">
        <v>0.41273471125341399</v>
      </c>
      <c r="AD2110">
        <v>0.82872126865393902</v>
      </c>
      <c r="AE2110">
        <v>-0.80353666034443805</v>
      </c>
      <c r="AF2110">
        <v>0.230045280294572</v>
      </c>
      <c r="AG2110">
        <v>0.69020448338054297</v>
      </c>
      <c r="AH2110">
        <v>0.64164248304788496</v>
      </c>
      <c r="AI2110">
        <v>0.391329931677665</v>
      </c>
      <c r="AJ2110">
        <v>0.78121606160956403</v>
      </c>
      <c r="AK2110">
        <v>-0.49314425059026001</v>
      </c>
    </row>
    <row r="2111" spans="1:37" x14ac:dyDescent="0.2">
      <c r="A2111" t="s">
        <v>7139</v>
      </c>
      <c r="B2111">
        <v>44710325</v>
      </c>
      <c r="C2111">
        <v>44710486</v>
      </c>
      <c r="D2111">
        <v>162</v>
      </c>
      <c r="E2111" t="s">
        <v>7428</v>
      </c>
      <c r="F2111">
        <v>4</v>
      </c>
      <c r="G2111" t="s">
        <v>6995</v>
      </c>
      <c r="H2111" t="s">
        <v>31000</v>
      </c>
      <c r="I2111">
        <v>14</v>
      </c>
      <c r="J2111">
        <v>44763153</v>
      </c>
      <c r="K2111">
        <v>44768069</v>
      </c>
      <c r="L2111">
        <v>4917</v>
      </c>
      <c r="M2111">
        <v>2</v>
      </c>
      <c r="N2111">
        <v>101927351</v>
      </c>
      <c r="O2111" t="s">
        <v>7426</v>
      </c>
      <c r="P2111">
        <v>57583</v>
      </c>
      <c r="Q2111" t="s">
        <v>40</v>
      </c>
      <c r="R2111" t="s">
        <v>7427</v>
      </c>
      <c r="S2111" t="s">
        <v>32593</v>
      </c>
      <c r="T2111">
        <v>0.44979226959824797</v>
      </c>
      <c r="U2111">
        <v>0.73776077904404402</v>
      </c>
      <c r="V2111">
        <v>0.42866354989421401</v>
      </c>
      <c r="W2111">
        <v>0.35521564493865898</v>
      </c>
      <c r="X2111">
        <v>0.704072456322962</v>
      </c>
      <c r="Y2111">
        <v>-0.741841943815155</v>
      </c>
      <c r="Z2111">
        <v>0.96644673140825399</v>
      </c>
      <c r="AA2111">
        <v>0.99919698600769702</v>
      </c>
      <c r="AB2111">
        <v>0.113609871404796</v>
      </c>
      <c r="AC2111">
        <v>0.41273471125341399</v>
      </c>
      <c r="AD2111">
        <v>0.82872126865393902</v>
      </c>
      <c r="AE2111">
        <v>-0.74236326480102499</v>
      </c>
      <c r="AF2111">
        <v>0.230045280294572</v>
      </c>
      <c r="AG2111">
        <v>0.69020448338054297</v>
      </c>
      <c r="AH2111">
        <v>0.56966301712355605</v>
      </c>
      <c r="AI2111">
        <v>0.391329931677665</v>
      </c>
      <c r="AJ2111">
        <v>0.78121606160956403</v>
      </c>
      <c r="AK2111">
        <v>-0.45190228137373201</v>
      </c>
    </row>
    <row r="2112" spans="1:37" x14ac:dyDescent="0.2">
      <c r="A2112" t="s">
        <v>7139</v>
      </c>
      <c r="B2112">
        <v>44710486</v>
      </c>
      <c r="C2112">
        <v>44710647</v>
      </c>
      <c r="D2112">
        <v>162</v>
      </c>
      <c r="E2112" t="s">
        <v>7429</v>
      </c>
      <c r="F2112">
        <v>2</v>
      </c>
      <c r="G2112" t="s">
        <v>7430</v>
      </c>
      <c r="H2112" t="s">
        <v>31000</v>
      </c>
      <c r="I2112">
        <v>14</v>
      </c>
      <c r="J2112">
        <v>44763153</v>
      </c>
      <c r="K2112">
        <v>44768069</v>
      </c>
      <c r="L2112">
        <v>4917</v>
      </c>
      <c r="M2112">
        <v>2</v>
      </c>
      <c r="N2112">
        <v>101927351</v>
      </c>
      <c r="O2112" t="s">
        <v>7426</v>
      </c>
      <c r="P2112">
        <v>57422</v>
      </c>
      <c r="Q2112" t="s">
        <v>40</v>
      </c>
      <c r="R2112" t="s">
        <v>7427</v>
      </c>
      <c r="S2112" t="s">
        <v>32593</v>
      </c>
      <c r="T2112">
        <v>0.44979226959824797</v>
      </c>
      <c r="U2112">
        <v>0.73776077904404402</v>
      </c>
      <c r="V2112">
        <v>0.42866354989421401</v>
      </c>
      <c r="W2112">
        <v>0.35521564493865898</v>
      </c>
      <c r="X2112">
        <v>0.704072456322962</v>
      </c>
      <c r="Y2112">
        <v>-0.741841943815155</v>
      </c>
      <c r="Z2112">
        <v>0.96644673140825399</v>
      </c>
      <c r="AA2112">
        <v>0.99919698600769702</v>
      </c>
      <c r="AB2112">
        <v>0.113609871404796</v>
      </c>
      <c r="AC2112">
        <v>0.41273471125341399</v>
      </c>
      <c r="AD2112">
        <v>0.82872126865393902</v>
      </c>
      <c r="AE2112">
        <v>-0.74236326480102499</v>
      </c>
      <c r="AF2112">
        <v>0.230045280294572</v>
      </c>
      <c r="AG2112">
        <v>0.69020448338054297</v>
      </c>
      <c r="AH2112">
        <v>0.56966301712355605</v>
      </c>
      <c r="AI2112">
        <v>0.391329931677665</v>
      </c>
      <c r="AJ2112">
        <v>0.78121606160956403</v>
      </c>
      <c r="AK2112">
        <v>-0.45190228137373201</v>
      </c>
    </row>
    <row r="2113" spans="1:37" x14ac:dyDescent="0.2">
      <c r="A2113" t="s">
        <v>7139</v>
      </c>
      <c r="B2113">
        <v>44816574</v>
      </c>
      <c r="C2113">
        <v>44816725</v>
      </c>
      <c r="D2113">
        <v>152</v>
      </c>
      <c r="E2113" t="s">
        <v>7431</v>
      </c>
      <c r="F2113">
        <v>1</v>
      </c>
      <c r="G2113" t="s">
        <v>7432</v>
      </c>
      <c r="H2113" t="s">
        <v>31000</v>
      </c>
      <c r="I2113">
        <v>14</v>
      </c>
      <c r="J2113">
        <v>44763157</v>
      </c>
      <c r="K2113">
        <v>44782829</v>
      </c>
      <c r="L2113">
        <v>19673</v>
      </c>
      <c r="M2113">
        <v>2</v>
      </c>
      <c r="N2113">
        <v>101927351</v>
      </c>
      <c r="O2113" t="s">
        <v>7433</v>
      </c>
      <c r="P2113">
        <v>-33745</v>
      </c>
      <c r="Q2113" t="s">
        <v>40</v>
      </c>
      <c r="R2113" t="s">
        <v>7427</v>
      </c>
      <c r="S2113" t="s">
        <v>32593</v>
      </c>
      <c r="T2113">
        <v>0.29910708687459298</v>
      </c>
      <c r="U2113">
        <v>0.603102917160658</v>
      </c>
      <c r="V2113">
        <v>-5.2863525821883997</v>
      </c>
      <c r="W2113">
        <v>0.49326567146919698</v>
      </c>
      <c r="X2113">
        <v>0.78363289935355196</v>
      </c>
      <c r="Y2113">
        <v>-1.80054707546938</v>
      </c>
      <c r="Z2113">
        <v>0.356094662962533</v>
      </c>
      <c r="AA2113">
        <v>0.81332655330779302</v>
      </c>
      <c r="AB2113">
        <v>-2.33922984786355</v>
      </c>
      <c r="AC2113">
        <v>0.23678784039731501</v>
      </c>
      <c r="AD2113">
        <v>0.68253123924728298</v>
      </c>
      <c r="AE2113">
        <v>-1.9195656310587701</v>
      </c>
      <c r="AF2113">
        <v>0.335122776002587</v>
      </c>
      <c r="AG2113">
        <v>0.71916631056622005</v>
      </c>
      <c r="AH2113">
        <v>-4.7817680349871097</v>
      </c>
      <c r="AI2113">
        <v>0.82189318771374698</v>
      </c>
      <c r="AJ2113">
        <v>0.94983421942510304</v>
      </c>
      <c r="AK2113">
        <v>-1.1943265612504499</v>
      </c>
    </row>
    <row r="2114" spans="1:37" x14ac:dyDescent="0.2">
      <c r="A2114" t="s">
        <v>7139</v>
      </c>
      <c r="B2114">
        <v>45130979</v>
      </c>
      <c r="C2114">
        <v>45131131</v>
      </c>
      <c r="D2114">
        <v>153</v>
      </c>
      <c r="E2114" t="s">
        <v>7434</v>
      </c>
      <c r="F2114">
        <v>1</v>
      </c>
      <c r="G2114" t="s">
        <v>7435</v>
      </c>
      <c r="H2114" t="s">
        <v>30987</v>
      </c>
      <c r="I2114">
        <v>14</v>
      </c>
      <c r="J2114">
        <v>45121588</v>
      </c>
      <c r="K2114">
        <v>45131261</v>
      </c>
      <c r="L2114">
        <v>9674</v>
      </c>
      <c r="M2114">
        <v>2</v>
      </c>
      <c r="N2114">
        <v>2287</v>
      </c>
      <c r="O2114" t="s">
        <v>7436</v>
      </c>
      <c r="P2114">
        <v>130</v>
      </c>
      <c r="Q2114" t="s">
        <v>7437</v>
      </c>
      <c r="R2114" t="s">
        <v>7438</v>
      </c>
      <c r="S2114" t="s">
        <v>32594</v>
      </c>
      <c r="T2114">
        <v>0.15494316491903801</v>
      </c>
      <c r="U2114">
        <v>0.603102917160658</v>
      </c>
      <c r="V2114">
        <v>-2.59235905642034</v>
      </c>
      <c r="W2114">
        <v>0.69201225521665499</v>
      </c>
      <c r="X2114">
        <v>0.95159051474143896</v>
      </c>
      <c r="Y2114">
        <v>-0.66669045537453198</v>
      </c>
      <c r="Z2114">
        <v>2.56908474133122E-2</v>
      </c>
      <c r="AA2114">
        <v>0.72610664078822296</v>
      </c>
      <c r="AB2114">
        <v>-3.5558330957235502</v>
      </c>
      <c r="AC2114">
        <v>0.82900842948436704</v>
      </c>
      <c r="AD2114">
        <v>0.94068432309766403</v>
      </c>
      <c r="AE2114">
        <v>0.40792335099193699</v>
      </c>
      <c r="AF2114">
        <v>0.48185193705156298</v>
      </c>
      <c r="AG2114">
        <v>0.80674443595273604</v>
      </c>
      <c r="AH2114">
        <v>-1.66274839768296</v>
      </c>
      <c r="AI2114">
        <v>0.424511747282666</v>
      </c>
      <c r="AJ2114">
        <v>0.78121606160956403</v>
      </c>
      <c r="AK2114">
        <v>-1.2156761985194899</v>
      </c>
    </row>
    <row r="2115" spans="1:37" x14ac:dyDescent="0.2">
      <c r="A2115" t="s">
        <v>7139</v>
      </c>
      <c r="B2115">
        <v>45131132</v>
      </c>
      <c r="C2115">
        <v>45131278</v>
      </c>
      <c r="D2115">
        <v>147</v>
      </c>
      <c r="E2115" t="s">
        <v>7439</v>
      </c>
      <c r="F2115">
        <v>1</v>
      </c>
      <c r="G2115" t="s">
        <v>7440</v>
      </c>
      <c r="H2115" t="s">
        <v>30987</v>
      </c>
      <c r="I2115">
        <v>14</v>
      </c>
      <c r="J2115">
        <v>45121588</v>
      </c>
      <c r="K2115">
        <v>45131261</v>
      </c>
      <c r="L2115">
        <v>9674</v>
      </c>
      <c r="M2115">
        <v>2</v>
      </c>
      <c r="N2115">
        <v>2287</v>
      </c>
      <c r="O2115" t="s">
        <v>7436</v>
      </c>
      <c r="P2115">
        <v>0</v>
      </c>
      <c r="Q2115" t="s">
        <v>7437</v>
      </c>
      <c r="R2115" t="s">
        <v>7438</v>
      </c>
      <c r="S2115" t="s">
        <v>32594</v>
      </c>
      <c r="T2115">
        <v>0.15494316491903801</v>
      </c>
      <c r="U2115">
        <v>0.603102917160658</v>
      </c>
      <c r="V2115">
        <v>-2.59235905642034</v>
      </c>
      <c r="W2115">
        <v>0.69201225521665499</v>
      </c>
      <c r="X2115">
        <v>0.95159051474143896</v>
      </c>
      <c r="Y2115">
        <v>-0.66669045537453198</v>
      </c>
      <c r="Z2115">
        <v>2.56908474133122E-2</v>
      </c>
      <c r="AA2115">
        <v>0.72610664078822296</v>
      </c>
      <c r="AB2115">
        <v>-3.5558330957235502</v>
      </c>
      <c r="AC2115">
        <v>0.82900842948436704</v>
      </c>
      <c r="AD2115">
        <v>0.94068432309766403</v>
      </c>
      <c r="AE2115">
        <v>0.40792335099193699</v>
      </c>
      <c r="AF2115">
        <v>0.48185193705156298</v>
      </c>
      <c r="AG2115">
        <v>0.80674443595273604</v>
      </c>
      <c r="AH2115">
        <v>-1.66274839768296</v>
      </c>
      <c r="AI2115">
        <v>0.424511747282666</v>
      </c>
      <c r="AJ2115">
        <v>0.78121606160956403</v>
      </c>
      <c r="AK2115">
        <v>-1.2156761985194899</v>
      </c>
    </row>
    <row r="2116" spans="1:37" x14ac:dyDescent="0.2">
      <c r="A2116" t="s">
        <v>7139</v>
      </c>
      <c r="B2116">
        <v>45131452</v>
      </c>
      <c r="C2116">
        <v>45131594</v>
      </c>
      <c r="D2116">
        <v>143</v>
      </c>
      <c r="E2116" t="s">
        <v>7441</v>
      </c>
      <c r="F2116">
        <v>5</v>
      </c>
      <c r="G2116" t="s">
        <v>7442</v>
      </c>
      <c r="H2116" t="s">
        <v>30987</v>
      </c>
      <c r="I2116">
        <v>14</v>
      </c>
      <c r="J2116">
        <v>45121588</v>
      </c>
      <c r="K2116">
        <v>45131261</v>
      </c>
      <c r="L2116">
        <v>9674</v>
      </c>
      <c r="M2116">
        <v>2</v>
      </c>
      <c r="N2116">
        <v>2287</v>
      </c>
      <c r="O2116" t="s">
        <v>7436</v>
      </c>
      <c r="P2116">
        <v>-191</v>
      </c>
      <c r="Q2116" t="s">
        <v>7437</v>
      </c>
      <c r="R2116" t="s">
        <v>7438</v>
      </c>
      <c r="S2116" t="s">
        <v>32594</v>
      </c>
      <c r="T2116">
        <v>0.15494316491903801</v>
      </c>
      <c r="U2116">
        <v>0.603102917160658</v>
      </c>
      <c r="V2116">
        <v>-2.4350928239309702</v>
      </c>
      <c r="W2116">
        <v>0.69201225521665499</v>
      </c>
      <c r="X2116">
        <v>0.95159051474143896</v>
      </c>
      <c r="Y2116">
        <v>-0.49803888585114298</v>
      </c>
      <c r="Z2116">
        <v>2.56908474133122E-2</v>
      </c>
      <c r="AA2116">
        <v>0.72610664078822296</v>
      </c>
      <c r="AB2116">
        <v>-3.398566854767</v>
      </c>
      <c r="AC2116">
        <v>0.80663457842721298</v>
      </c>
      <c r="AD2116">
        <v>0.927694743810204</v>
      </c>
      <c r="AE2116">
        <v>0.475671299436072</v>
      </c>
      <c r="AF2116">
        <v>0.48185193705156298</v>
      </c>
      <c r="AG2116">
        <v>0.80674443595273604</v>
      </c>
      <c r="AH2116">
        <v>-1.5054821682246999</v>
      </c>
      <c r="AI2116">
        <v>0.44220099729825602</v>
      </c>
      <c r="AJ2116">
        <v>0.78121606160956403</v>
      </c>
      <c r="AK2116">
        <v>-1.06892205530564</v>
      </c>
    </row>
    <row r="2117" spans="1:37" x14ac:dyDescent="0.2">
      <c r="A2117" t="s">
        <v>7139</v>
      </c>
      <c r="B2117">
        <v>45361124</v>
      </c>
      <c r="C2117">
        <v>45361170</v>
      </c>
      <c r="D2117">
        <v>47</v>
      </c>
      <c r="E2117" t="s">
        <v>7443</v>
      </c>
      <c r="F2117">
        <v>0</v>
      </c>
      <c r="G2117" t="s">
        <v>7444</v>
      </c>
      <c r="H2117" t="s">
        <v>31000</v>
      </c>
      <c r="I2117">
        <v>14</v>
      </c>
      <c r="J2117">
        <v>45377268</v>
      </c>
      <c r="K2117">
        <v>45389286</v>
      </c>
      <c r="L2117">
        <v>12019</v>
      </c>
      <c r="M2117">
        <v>1</v>
      </c>
      <c r="N2117">
        <v>105370475</v>
      </c>
      <c r="O2117" t="s">
        <v>7445</v>
      </c>
      <c r="P2117">
        <v>-16098</v>
      </c>
      <c r="Q2117" t="s">
        <v>40</v>
      </c>
      <c r="R2117" t="s">
        <v>7446</v>
      </c>
      <c r="S2117" t="s">
        <v>32595</v>
      </c>
      <c r="T2117">
        <v>0.506551998792793</v>
      </c>
      <c r="U2117">
        <v>0.78288571403930396</v>
      </c>
      <c r="V2117">
        <v>1.5253833206934699</v>
      </c>
      <c r="W2117">
        <v>0.94067867906597702</v>
      </c>
      <c r="X2117">
        <v>0.95159051474143896</v>
      </c>
      <c r="Y2117">
        <v>-0.70950506972203997</v>
      </c>
      <c r="Z2117">
        <v>0.45710774983416202</v>
      </c>
      <c r="AA2117">
        <v>0.84435025072159198</v>
      </c>
      <c r="AB2117">
        <v>1.3439702274286101</v>
      </c>
      <c r="AC2117">
        <v>0.85112879757875803</v>
      </c>
      <c r="AD2117">
        <v>0.94068432309766403</v>
      </c>
      <c r="AE2117">
        <v>-1.00285586877357</v>
      </c>
      <c r="AF2117">
        <v>0.73123338343369804</v>
      </c>
      <c r="AG2117">
        <v>0.86437216336234302</v>
      </c>
      <c r="AH2117">
        <v>0.88317972185980598</v>
      </c>
      <c r="AI2117">
        <v>0.71878055192557699</v>
      </c>
      <c r="AJ2117">
        <v>0.88524001617376902</v>
      </c>
      <c r="AK2117">
        <v>-0.24049649482455401</v>
      </c>
    </row>
    <row r="2118" spans="1:37" x14ac:dyDescent="0.2">
      <c r="A2118" t="s">
        <v>7139</v>
      </c>
      <c r="B2118">
        <v>47173076</v>
      </c>
      <c r="C2118">
        <v>47173365</v>
      </c>
      <c r="D2118">
        <v>290</v>
      </c>
      <c r="E2118" t="s">
        <v>7447</v>
      </c>
      <c r="F2118">
        <v>7</v>
      </c>
      <c r="G2118" t="s">
        <v>7448</v>
      </c>
      <c r="H2118" t="s">
        <v>32596</v>
      </c>
      <c r="I2118">
        <v>14</v>
      </c>
      <c r="J2118">
        <v>47035189</v>
      </c>
      <c r="K2118">
        <v>47131838</v>
      </c>
      <c r="L2118">
        <v>96650</v>
      </c>
      <c r="M2118">
        <v>2</v>
      </c>
      <c r="N2118">
        <v>161357</v>
      </c>
      <c r="O2118" t="s">
        <v>7449</v>
      </c>
      <c r="P2118">
        <v>-41238</v>
      </c>
      <c r="Q2118" t="s">
        <v>7450</v>
      </c>
      <c r="R2118" t="s">
        <v>7451</v>
      </c>
      <c r="S2118" t="s">
        <v>32597</v>
      </c>
      <c r="T2118">
        <v>0.152084254673993</v>
      </c>
      <c r="U2118">
        <v>0.603102917160658</v>
      </c>
      <c r="V2118">
        <v>25.091054651210101</v>
      </c>
      <c r="W2118">
        <v>0.25384545422922999</v>
      </c>
      <c r="X2118">
        <v>0.704072456322962</v>
      </c>
      <c r="Y2118">
        <v>-5.8858116144155599E-2</v>
      </c>
      <c r="Z2118">
        <v>0.136920528570767</v>
      </c>
      <c r="AA2118">
        <v>0.72610664078822296</v>
      </c>
      <c r="AB2118">
        <v>24.613781754429102</v>
      </c>
      <c r="AC2118">
        <v>0.63966253792798</v>
      </c>
      <c r="AD2118">
        <v>0.87989882095915395</v>
      </c>
      <c r="AE2118">
        <v>-1.0588580542478501</v>
      </c>
      <c r="AF2118">
        <v>0.45724430223818102</v>
      </c>
      <c r="AG2118">
        <v>0.80674443595273604</v>
      </c>
      <c r="AH2118">
        <v>2.3192194056805602</v>
      </c>
      <c r="AI2118">
        <v>6.1609259122097297E-2</v>
      </c>
      <c r="AJ2118">
        <v>0.78121606160956403</v>
      </c>
      <c r="AK2118">
        <v>0.80989730148991701</v>
      </c>
    </row>
    <row r="2119" spans="1:37" x14ac:dyDescent="0.2">
      <c r="A2119" t="s">
        <v>7139</v>
      </c>
      <c r="B2119">
        <v>48481769</v>
      </c>
      <c r="C2119">
        <v>48481918</v>
      </c>
      <c r="D2119">
        <v>150</v>
      </c>
      <c r="E2119" t="s">
        <v>7452</v>
      </c>
      <c r="F2119">
        <v>2</v>
      </c>
      <c r="G2119" t="s">
        <v>7453</v>
      </c>
      <c r="H2119" t="s">
        <v>32598</v>
      </c>
      <c r="I2119">
        <v>14</v>
      </c>
      <c r="J2119">
        <v>48396508</v>
      </c>
      <c r="K2119">
        <v>48491767</v>
      </c>
      <c r="L2119">
        <v>95260</v>
      </c>
      <c r="M2119">
        <v>2</v>
      </c>
      <c r="N2119">
        <v>105378178</v>
      </c>
      <c r="O2119" t="s">
        <v>7454</v>
      </c>
      <c r="P2119">
        <v>9849</v>
      </c>
      <c r="Q2119" t="s">
        <v>40</v>
      </c>
      <c r="R2119" t="s">
        <v>7455</v>
      </c>
      <c r="S2119" t="s">
        <v>32599</v>
      </c>
      <c r="T2119">
        <v>0.97213403838398904</v>
      </c>
      <c r="U2119">
        <v>1</v>
      </c>
      <c r="V2119">
        <v>1.63300144913724</v>
      </c>
      <c r="W2119">
        <v>0.38920677604595899</v>
      </c>
      <c r="X2119">
        <v>0.704072456322962</v>
      </c>
      <c r="Y2119">
        <v>-24.533195816404401</v>
      </c>
      <c r="Z2119">
        <v>0.69013698642955401</v>
      </c>
      <c r="AA2119">
        <v>0.84521697243271998</v>
      </c>
      <c r="AB2119">
        <v>0.66952737425002795</v>
      </c>
      <c r="AC2119">
        <v>0.71753805159658501</v>
      </c>
      <c r="AD2119">
        <v>0.87989882095915395</v>
      </c>
      <c r="AE2119">
        <v>-2.2869775566469799</v>
      </c>
      <c r="AF2119">
        <v>0.61410715005536498</v>
      </c>
      <c r="AG2119">
        <v>0.80674443595273604</v>
      </c>
      <c r="AH2119">
        <v>2.5626119762466502</v>
      </c>
      <c r="AI2119">
        <v>0.35038410267202102</v>
      </c>
      <c r="AJ2119">
        <v>0.78121606160956403</v>
      </c>
      <c r="AK2119">
        <v>-24.0850979830903</v>
      </c>
    </row>
    <row r="2120" spans="1:37" x14ac:dyDescent="0.2">
      <c r="A2120" t="s">
        <v>7139</v>
      </c>
      <c r="B2120">
        <v>50994196</v>
      </c>
      <c r="C2120">
        <v>50994377</v>
      </c>
      <c r="D2120">
        <v>182</v>
      </c>
      <c r="E2120" t="s">
        <v>7456</v>
      </c>
      <c r="F2120">
        <v>0</v>
      </c>
      <c r="G2120" t="s">
        <v>7457</v>
      </c>
      <c r="H2120" t="s">
        <v>32600</v>
      </c>
      <c r="I2120">
        <v>14</v>
      </c>
      <c r="J2120">
        <v>50982683</v>
      </c>
      <c r="K2120">
        <v>50988376</v>
      </c>
      <c r="L2120">
        <v>5694</v>
      </c>
      <c r="M2120">
        <v>2</v>
      </c>
      <c r="N2120">
        <v>114088</v>
      </c>
      <c r="O2120" t="s">
        <v>7458</v>
      </c>
      <c r="P2120">
        <v>-5820</v>
      </c>
      <c r="Q2120" t="s">
        <v>7459</v>
      </c>
      <c r="R2120" t="s">
        <v>7460</v>
      </c>
      <c r="S2120" t="s">
        <v>32601</v>
      </c>
      <c r="T2120">
        <v>7.3374270299014499E-2</v>
      </c>
      <c r="U2120">
        <v>0.603102917160658</v>
      </c>
      <c r="V2120">
        <v>24.3378467567243</v>
      </c>
      <c r="W2120">
        <v>0.49709177864118298</v>
      </c>
      <c r="X2120">
        <v>0.78363289935355196</v>
      </c>
      <c r="Y2120">
        <v>0.183846542535573</v>
      </c>
      <c r="Z2120">
        <v>0.136920528570767</v>
      </c>
      <c r="AA2120">
        <v>0.72610664078822296</v>
      </c>
      <c r="AB2120">
        <v>23.884329558775999</v>
      </c>
      <c r="AC2120">
        <v>0.63966253792798</v>
      </c>
      <c r="AD2120">
        <v>0.87989882095915395</v>
      </c>
      <c r="AE2120">
        <v>-0.26053222580277102</v>
      </c>
      <c r="AF2120">
        <v>7.5586582389297496E-2</v>
      </c>
      <c r="AG2120">
        <v>0.61808266485207697</v>
      </c>
      <c r="AH2120">
        <v>2.2378375336533298</v>
      </c>
      <c r="AI2120">
        <v>0.43521265639500101</v>
      </c>
      <c r="AJ2120">
        <v>0.78121606160956403</v>
      </c>
      <c r="AK2120">
        <v>0.52568942897396298</v>
      </c>
    </row>
    <row r="2121" spans="1:37" x14ac:dyDescent="0.2">
      <c r="A2121" t="s">
        <v>7139</v>
      </c>
      <c r="B2121">
        <v>51826468</v>
      </c>
      <c r="C2121">
        <v>51826608</v>
      </c>
      <c r="D2121">
        <v>141</v>
      </c>
      <c r="E2121" t="s">
        <v>7461</v>
      </c>
      <c r="F2121">
        <v>2</v>
      </c>
      <c r="G2121" t="s">
        <v>7462</v>
      </c>
      <c r="H2121" t="s">
        <v>30987</v>
      </c>
      <c r="I2121">
        <v>14</v>
      </c>
      <c r="J2121">
        <v>51826200</v>
      </c>
      <c r="K2121">
        <v>51966777</v>
      </c>
      <c r="L2121">
        <v>140578</v>
      </c>
      <c r="M2121">
        <v>1</v>
      </c>
      <c r="N2121">
        <v>54331</v>
      </c>
      <c r="O2121" t="s">
        <v>7463</v>
      </c>
      <c r="P2121">
        <v>268</v>
      </c>
      <c r="Q2121" t="s">
        <v>7464</v>
      </c>
      <c r="R2121" t="s">
        <v>7465</v>
      </c>
      <c r="S2121" t="s">
        <v>32602</v>
      </c>
      <c r="T2121">
        <v>0.32911398597860803</v>
      </c>
      <c r="U2121">
        <v>0.603102917160658</v>
      </c>
      <c r="V2121">
        <v>24.222981078058801</v>
      </c>
      <c r="W2121">
        <v>0.38920677604595899</v>
      </c>
      <c r="X2121">
        <v>0.704072456322962</v>
      </c>
      <c r="Y2121">
        <v>-24.021347227940598</v>
      </c>
      <c r="Z2121">
        <v>0.306975110376564</v>
      </c>
      <c r="AA2121">
        <v>0.72610664078822296</v>
      </c>
      <c r="AB2121">
        <v>24.060984238743199</v>
      </c>
      <c r="AC2121">
        <v>0.71753805159658501</v>
      </c>
      <c r="AD2121">
        <v>0.87989882095915395</v>
      </c>
      <c r="AE2121">
        <v>-1.1531548964273799</v>
      </c>
      <c r="AF2121">
        <v>0.61410715005536498</v>
      </c>
      <c r="AG2121">
        <v>0.80674443595273604</v>
      </c>
      <c r="AH2121">
        <v>1.42878931807163</v>
      </c>
      <c r="AI2121">
        <v>0.35038410267202102</v>
      </c>
      <c r="AJ2121">
        <v>0.78121606160956403</v>
      </c>
      <c r="AK2121">
        <v>-23.9540690411676</v>
      </c>
    </row>
    <row r="2122" spans="1:37" x14ac:dyDescent="0.2">
      <c r="A2122" t="s">
        <v>7139</v>
      </c>
      <c r="B2122">
        <v>52266675</v>
      </c>
      <c r="C2122">
        <v>52266817</v>
      </c>
      <c r="D2122">
        <v>143</v>
      </c>
      <c r="E2122" t="s">
        <v>7466</v>
      </c>
      <c r="F2122">
        <v>1</v>
      </c>
      <c r="G2122" t="s">
        <v>7467</v>
      </c>
      <c r="H2122" t="s">
        <v>30987</v>
      </c>
      <c r="I2122">
        <v>14</v>
      </c>
      <c r="J2122">
        <v>52267698</v>
      </c>
      <c r="K2122">
        <v>52276724</v>
      </c>
      <c r="L2122">
        <v>9027</v>
      </c>
      <c r="M2122">
        <v>1</v>
      </c>
      <c r="N2122">
        <v>5729</v>
      </c>
      <c r="O2122" t="s">
        <v>7468</v>
      </c>
      <c r="P2122">
        <v>-881</v>
      </c>
      <c r="Q2122" t="s">
        <v>7469</v>
      </c>
      <c r="R2122" t="s">
        <v>7470</v>
      </c>
      <c r="S2122" t="s">
        <v>32603</v>
      </c>
      <c r="T2122">
        <v>0.18334507196647701</v>
      </c>
      <c r="U2122">
        <v>0.603102917160658</v>
      </c>
      <c r="V2122">
        <v>-1.75213846769693</v>
      </c>
      <c r="W2122">
        <v>0.31943836077173499</v>
      </c>
      <c r="X2122">
        <v>0.704072456322962</v>
      </c>
      <c r="Y2122">
        <v>0.58823341255664496</v>
      </c>
      <c r="Z2122">
        <v>0.54934947511300403</v>
      </c>
      <c r="AA2122">
        <v>0.84521697243271998</v>
      </c>
      <c r="AB2122">
        <v>-0.42043799491266398</v>
      </c>
      <c r="AC2122">
        <v>0.66936686201572204</v>
      </c>
      <c r="AD2122">
        <v>0.87989882095915395</v>
      </c>
      <c r="AE2122">
        <v>-0.16684605974229899</v>
      </c>
      <c r="AF2122">
        <v>0.13312609797321401</v>
      </c>
      <c r="AG2122">
        <v>0.68151250837662902</v>
      </c>
      <c r="AH2122">
        <v>-1.8962985373033101</v>
      </c>
      <c r="AI2122">
        <v>0.164839146589189</v>
      </c>
      <c r="AJ2122">
        <v>0.78121606160956403</v>
      </c>
      <c r="AK2122">
        <v>1.15857267732587</v>
      </c>
    </row>
    <row r="2123" spans="1:37" x14ac:dyDescent="0.2">
      <c r="A2123" t="s">
        <v>7139</v>
      </c>
      <c r="B2123">
        <v>52909664</v>
      </c>
      <c r="C2123">
        <v>52909830</v>
      </c>
      <c r="D2123">
        <v>167</v>
      </c>
      <c r="E2123" t="s">
        <v>7471</v>
      </c>
      <c r="F2123">
        <v>1</v>
      </c>
      <c r="G2123" t="s">
        <v>7472</v>
      </c>
      <c r="H2123" t="s">
        <v>32604</v>
      </c>
      <c r="I2123">
        <v>14</v>
      </c>
      <c r="J2123">
        <v>52857271</v>
      </c>
      <c r="K2123">
        <v>52919339</v>
      </c>
      <c r="L2123">
        <v>62069</v>
      </c>
      <c r="M2123">
        <v>2</v>
      </c>
      <c r="N2123">
        <v>10979</v>
      </c>
      <c r="O2123" t="s">
        <v>7473</v>
      </c>
      <c r="P2123">
        <v>9509</v>
      </c>
      <c r="Q2123" t="s">
        <v>7474</v>
      </c>
      <c r="R2123" t="s">
        <v>7475</v>
      </c>
      <c r="S2123" t="s">
        <v>32605</v>
      </c>
      <c r="T2123">
        <v>0.152084254673993</v>
      </c>
      <c r="U2123">
        <v>0.603102917160658</v>
      </c>
      <c r="V2123">
        <v>24.489729339753101</v>
      </c>
      <c r="W2123">
        <v>0.94541066367716797</v>
      </c>
      <c r="X2123">
        <v>0.95159051474143896</v>
      </c>
      <c r="Y2123">
        <v>5.1764783502712498E-2</v>
      </c>
      <c r="Z2123">
        <v>0.306975110376564</v>
      </c>
      <c r="AA2123">
        <v>0.72610664078822296</v>
      </c>
      <c r="AB2123">
        <v>23.526255273955702</v>
      </c>
      <c r="AC2123">
        <v>0.71753805159658501</v>
      </c>
      <c r="AD2123">
        <v>0.87989882095915395</v>
      </c>
      <c r="AE2123">
        <v>-0.94823509037652298</v>
      </c>
      <c r="AF2123">
        <v>4.6407610929182198E-2</v>
      </c>
      <c r="AG2123">
        <v>0.476038960109122</v>
      </c>
      <c r="AH2123">
        <v>24.489729339753101</v>
      </c>
      <c r="AI2123">
        <v>0.59609816080359102</v>
      </c>
      <c r="AJ2123">
        <v>0.78121606160956403</v>
      </c>
      <c r="AK2123">
        <v>0.92052014223158196</v>
      </c>
    </row>
    <row r="2124" spans="1:37" x14ac:dyDescent="0.2">
      <c r="A2124" t="s">
        <v>7139</v>
      </c>
      <c r="B2124">
        <v>52909830</v>
      </c>
      <c r="C2124">
        <v>52909996</v>
      </c>
      <c r="D2124">
        <v>167</v>
      </c>
      <c r="E2124" t="s">
        <v>7476</v>
      </c>
      <c r="F2124">
        <v>6</v>
      </c>
      <c r="G2124" t="s">
        <v>7477</v>
      </c>
      <c r="H2124" t="s">
        <v>32604</v>
      </c>
      <c r="I2124">
        <v>14</v>
      </c>
      <c r="J2124">
        <v>52857271</v>
      </c>
      <c r="K2124">
        <v>52919339</v>
      </c>
      <c r="L2124">
        <v>62069</v>
      </c>
      <c r="M2124">
        <v>2</v>
      </c>
      <c r="N2124">
        <v>10979</v>
      </c>
      <c r="O2124" t="s">
        <v>7473</v>
      </c>
      <c r="P2124">
        <v>9343</v>
      </c>
      <c r="Q2124" t="s">
        <v>7474</v>
      </c>
      <c r="R2124" t="s">
        <v>7475</v>
      </c>
      <c r="S2124" t="s">
        <v>32605</v>
      </c>
      <c r="T2124">
        <v>0.152084254673993</v>
      </c>
      <c r="U2124">
        <v>0.603102917160658</v>
      </c>
      <c r="V2124">
        <v>24.489729339753101</v>
      </c>
      <c r="W2124">
        <v>0.94541066367716797</v>
      </c>
      <c r="X2124">
        <v>0.95159051474143896</v>
      </c>
      <c r="Y2124">
        <v>5.1764783502712498E-2</v>
      </c>
      <c r="Z2124">
        <v>0.306975110376564</v>
      </c>
      <c r="AA2124">
        <v>0.72610664078822296</v>
      </c>
      <c r="AB2124">
        <v>23.526255273955702</v>
      </c>
      <c r="AC2124">
        <v>0.71753805159658501</v>
      </c>
      <c r="AD2124">
        <v>0.87989882095915395</v>
      </c>
      <c r="AE2124">
        <v>-0.94823509037652298</v>
      </c>
      <c r="AF2124">
        <v>4.6407610929182198E-2</v>
      </c>
      <c r="AG2124">
        <v>0.476038960109122</v>
      </c>
      <c r="AH2124">
        <v>24.489729339753101</v>
      </c>
      <c r="AI2124">
        <v>0.59609816080359102</v>
      </c>
      <c r="AJ2124">
        <v>0.78121606160956403</v>
      </c>
      <c r="AK2124">
        <v>0.92052014223158196</v>
      </c>
    </row>
    <row r="2125" spans="1:37" x14ac:dyDescent="0.2">
      <c r="A2125" t="s">
        <v>7139</v>
      </c>
      <c r="B2125">
        <v>53086596</v>
      </c>
      <c r="C2125">
        <v>53086885</v>
      </c>
      <c r="D2125">
        <v>290</v>
      </c>
      <c r="E2125" t="s">
        <v>7478</v>
      </c>
      <c r="F2125">
        <v>1</v>
      </c>
      <c r="G2125" t="s">
        <v>7479</v>
      </c>
      <c r="H2125" t="s">
        <v>32606</v>
      </c>
      <c r="I2125">
        <v>14</v>
      </c>
      <c r="J2125">
        <v>53046027</v>
      </c>
      <c r="K2125">
        <v>53093664</v>
      </c>
      <c r="L2125">
        <v>47638</v>
      </c>
      <c r="M2125">
        <v>2</v>
      </c>
      <c r="N2125">
        <v>80821</v>
      </c>
      <c r="O2125" t="s">
        <v>7480</v>
      </c>
      <c r="P2125">
        <v>6779</v>
      </c>
      <c r="Q2125" t="s">
        <v>7481</v>
      </c>
      <c r="R2125" t="s">
        <v>7482</v>
      </c>
      <c r="S2125" t="s">
        <v>32607</v>
      </c>
      <c r="T2125">
        <v>0.58193367309619304</v>
      </c>
      <c r="U2125">
        <v>0.81360520874211995</v>
      </c>
      <c r="V2125">
        <v>0.84191967261225498</v>
      </c>
      <c r="W2125">
        <v>0.54712176940017698</v>
      </c>
      <c r="X2125">
        <v>0.84261847258371703</v>
      </c>
      <c r="Y2125">
        <v>-1.0638071865407901</v>
      </c>
      <c r="Z2125">
        <v>0.71780512870512203</v>
      </c>
      <c r="AA2125">
        <v>0.86308114850689799</v>
      </c>
      <c r="AB2125">
        <v>0.242039141363694</v>
      </c>
      <c r="AC2125">
        <v>0.25878032848854299</v>
      </c>
      <c r="AD2125">
        <v>0.68253123924728298</v>
      </c>
      <c r="AE2125">
        <v>-1.43444214043008</v>
      </c>
      <c r="AF2125">
        <v>0.54534807164455901</v>
      </c>
      <c r="AG2125">
        <v>0.80674443595273604</v>
      </c>
      <c r="AH2125">
        <v>1.1969010953265899</v>
      </c>
      <c r="AI2125">
        <v>0.88811155648914797</v>
      </c>
      <c r="AJ2125">
        <v>0.98621344597861504</v>
      </c>
      <c r="AK2125">
        <v>-0.47733033393732299</v>
      </c>
    </row>
    <row r="2126" spans="1:37" x14ac:dyDescent="0.2">
      <c r="A2126" t="s">
        <v>7139</v>
      </c>
      <c r="B2126">
        <v>53145237</v>
      </c>
      <c r="C2126">
        <v>53145445</v>
      </c>
      <c r="D2126">
        <v>209</v>
      </c>
      <c r="E2126" t="s">
        <v>7483</v>
      </c>
      <c r="F2126">
        <v>2</v>
      </c>
      <c r="G2126" t="s">
        <v>7484</v>
      </c>
      <c r="H2126" t="s">
        <v>32608</v>
      </c>
      <c r="I2126">
        <v>14</v>
      </c>
      <c r="J2126">
        <v>53093322</v>
      </c>
      <c r="K2126">
        <v>53150086</v>
      </c>
      <c r="L2126">
        <v>56765</v>
      </c>
      <c r="M2126">
        <v>2</v>
      </c>
      <c r="N2126">
        <v>80821</v>
      </c>
      <c r="O2126" t="s">
        <v>7485</v>
      </c>
      <c r="P2126">
        <v>4641</v>
      </c>
      <c r="Q2126" t="s">
        <v>7481</v>
      </c>
      <c r="R2126" t="s">
        <v>7482</v>
      </c>
      <c r="S2126" t="s">
        <v>32607</v>
      </c>
      <c r="T2126" t="s">
        <v>40</v>
      </c>
      <c r="U2126" t="s">
        <v>40</v>
      </c>
      <c r="V2126">
        <v>0</v>
      </c>
      <c r="W2126">
        <v>0.123414495547065</v>
      </c>
      <c r="X2126">
        <v>0.704072456322962</v>
      </c>
      <c r="Y2126">
        <v>23.301003694711099</v>
      </c>
      <c r="Z2126">
        <v>0.306975110376564</v>
      </c>
      <c r="AA2126">
        <v>0.72610664078822296</v>
      </c>
      <c r="AB2126">
        <v>22.2635291362357</v>
      </c>
      <c r="AC2126">
        <v>0.27780950890804001</v>
      </c>
      <c r="AD2126">
        <v>0.68253123924728298</v>
      </c>
      <c r="AE2126">
        <v>22.301003834307199</v>
      </c>
      <c r="AF2126">
        <v>0.32549523997010099</v>
      </c>
      <c r="AG2126">
        <v>0.70473078222419605</v>
      </c>
      <c r="AH2126">
        <v>-22.227003267557802</v>
      </c>
      <c r="AI2126">
        <v>3.6185182304427702E-2</v>
      </c>
      <c r="AJ2126">
        <v>0.78121606160956403</v>
      </c>
      <c r="AK2126">
        <v>23.301003694711099</v>
      </c>
    </row>
    <row r="2127" spans="1:37" x14ac:dyDescent="0.2">
      <c r="A2127" t="s">
        <v>7139</v>
      </c>
      <c r="B2127">
        <v>53270956</v>
      </c>
      <c r="C2127">
        <v>53271146</v>
      </c>
      <c r="D2127">
        <v>191</v>
      </c>
      <c r="E2127" t="s">
        <v>7486</v>
      </c>
      <c r="F2127">
        <v>2</v>
      </c>
      <c r="G2127" t="s">
        <v>7487</v>
      </c>
      <c r="H2127" t="s">
        <v>32609</v>
      </c>
      <c r="I2127">
        <v>14</v>
      </c>
      <c r="J2127">
        <v>53313739</v>
      </c>
      <c r="K2127">
        <v>53327716</v>
      </c>
      <c r="L2127">
        <v>13978</v>
      </c>
      <c r="M2127">
        <v>1</v>
      </c>
      <c r="N2127">
        <v>112268134</v>
      </c>
      <c r="O2127" t="s">
        <v>7488</v>
      </c>
      <c r="P2127">
        <v>-42593</v>
      </c>
      <c r="Q2127" t="s">
        <v>40</v>
      </c>
      <c r="R2127" t="s">
        <v>7489</v>
      </c>
      <c r="S2127" t="s">
        <v>32610</v>
      </c>
      <c r="T2127">
        <v>0.56354823081344896</v>
      </c>
      <c r="U2127">
        <v>0.81214233890638399</v>
      </c>
      <c r="V2127">
        <v>-1.19106747984178</v>
      </c>
      <c r="W2127">
        <v>0.94541066367716797</v>
      </c>
      <c r="X2127">
        <v>0.95159051474143896</v>
      </c>
      <c r="Y2127">
        <v>4.5385497374074601E-2</v>
      </c>
      <c r="Z2127">
        <v>0.23404878042441499</v>
      </c>
      <c r="AA2127">
        <v>0.72610664078822296</v>
      </c>
      <c r="AB2127">
        <v>-2.15454132774786</v>
      </c>
      <c r="AC2127">
        <v>0.88945902157151002</v>
      </c>
      <c r="AD2127">
        <v>0.94068432309766403</v>
      </c>
      <c r="AE2127">
        <v>0.19876276322936401</v>
      </c>
      <c r="AF2127">
        <v>0.98343762640780896</v>
      </c>
      <c r="AG2127">
        <v>1</v>
      </c>
      <c r="AH2127">
        <v>-0.26145692288771399</v>
      </c>
      <c r="AI2127">
        <v>0.98342151819761803</v>
      </c>
      <c r="AJ2127">
        <v>0.98789258377071898</v>
      </c>
      <c r="AK2127">
        <v>-0.117067040204008</v>
      </c>
    </row>
    <row r="2128" spans="1:37" x14ac:dyDescent="0.2">
      <c r="A2128" t="s">
        <v>7139</v>
      </c>
      <c r="B2128">
        <v>53302978</v>
      </c>
      <c r="C2128">
        <v>53303114</v>
      </c>
      <c r="D2128">
        <v>137</v>
      </c>
      <c r="E2128" t="s">
        <v>7490</v>
      </c>
      <c r="F2128">
        <v>4</v>
      </c>
      <c r="G2128" t="s">
        <v>7491</v>
      </c>
      <c r="H2128" t="s">
        <v>32609</v>
      </c>
      <c r="I2128">
        <v>14</v>
      </c>
      <c r="J2128">
        <v>53313739</v>
      </c>
      <c r="K2128">
        <v>53327716</v>
      </c>
      <c r="L2128">
        <v>13978</v>
      </c>
      <c r="M2128">
        <v>1</v>
      </c>
      <c r="N2128">
        <v>112268134</v>
      </c>
      <c r="O2128" t="s">
        <v>7488</v>
      </c>
      <c r="P2128">
        <v>-10625</v>
      </c>
      <c r="Q2128" t="s">
        <v>40</v>
      </c>
      <c r="R2128" t="s">
        <v>7489</v>
      </c>
      <c r="S2128" t="s">
        <v>32610</v>
      </c>
      <c r="T2128" t="s">
        <v>40</v>
      </c>
      <c r="U2128" t="s">
        <v>40</v>
      </c>
      <c r="V2128">
        <v>0</v>
      </c>
      <c r="W2128">
        <v>0.123414495547065</v>
      </c>
      <c r="X2128">
        <v>0.704072456322962</v>
      </c>
      <c r="Y2128">
        <v>24.573063135884599</v>
      </c>
      <c r="Z2128">
        <v>0.48464167878831399</v>
      </c>
      <c r="AA2128">
        <v>0.84435025072159198</v>
      </c>
      <c r="AB2128">
        <v>22.571221831737201</v>
      </c>
      <c r="AC2128">
        <v>0.27780950890804001</v>
      </c>
      <c r="AD2128">
        <v>0.68253123924728298</v>
      </c>
      <c r="AE2128">
        <v>23.573063193686899</v>
      </c>
      <c r="AF2128">
        <v>0.501741946288212</v>
      </c>
      <c r="AG2128">
        <v>0.80674443595273604</v>
      </c>
      <c r="AH2128">
        <v>-22.534695961648101</v>
      </c>
      <c r="AI2128">
        <v>3.6185182304427702E-2</v>
      </c>
      <c r="AJ2128">
        <v>0.78121606160956403</v>
      </c>
      <c r="AK2128">
        <v>24.573063135884599</v>
      </c>
    </row>
    <row r="2129" spans="1:37" x14ac:dyDescent="0.2">
      <c r="A2129" t="s">
        <v>7139</v>
      </c>
      <c r="B2129">
        <v>53898403</v>
      </c>
      <c r="C2129">
        <v>53898545</v>
      </c>
      <c r="D2129">
        <v>143</v>
      </c>
      <c r="E2129" t="s">
        <v>7492</v>
      </c>
      <c r="F2129">
        <v>1</v>
      </c>
      <c r="G2129" t="s">
        <v>7493</v>
      </c>
      <c r="H2129" t="s">
        <v>31000</v>
      </c>
      <c r="I2129">
        <v>14</v>
      </c>
      <c r="J2129">
        <v>53685139</v>
      </c>
      <c r="K2129">
        <v>53850882</v>
      </c>
      <c r="L2129">
        <v>165744</v>
      </c>
      <c r="M2129">
        <v>2</v>
      </c>
      <c r="N2129">
        <v>105370503</v>
      </c>
      <c r="O2129" t="s">
        <v>7494</v>
      </c>
      <c r="P2129">
        <v>-47521</v>
      </c>
      <c r="Q2129" t="s">
        <v>7495</v>
      </c>
      <c r="R2129" t="s">
        <v>7496</v>
      </c>
      <c r="S2129" t="s">
        <v>32611</v>
      </c>
      <c r="T2129">
        <v>1</v>
      </c>
      <c r="U2129">
        <v>1</v>
      </c>
      <c r="V2129">
        <v>-0.10744238770081301</v>
      </c>
      <c r="W2129">
        <v>0.49709177864118298</v>
      </c>
      <c r="X2129">
        <v>0.78363289935355196</v>
      </c>
      <c r="Y2129">
        <v>0.52493625071974304</v>
      </c>
      <c r="Z2129">
        <v>1</v>
      </c>
      <c r="AA2129">
        <v>1</v>
      </c>
      <c r="AB2129">
        <v>-0.64378289202471695</v>
      </c>
      <c r="AC2129">
        <v>0.92091778829119397</v>
      </c>
      <c r="AD2129">
        <v>0.94068432309766403</v>
      </c>
      <c r="AE2129">
        <v>-0.47506366780931802</v>
      </c>
      <c r="AF2129">
        <v>1</v>
      </c>
      <c r="AG2129">
        <v>1</v>
      </c>
      <c r="AH2129">
        <v>0.438559453331404</v>
      </c>
      <c r="AI2129">
        <v>0.197630579561902</v>
      </c>
      <c r="AJ2129">
        <v>0.78121606160956403</v>
      </c>
      <c r="AK2129">
        <v>1.39369162060255</v>
      </c>
    </row>
    <row r="2130" spans="1:37" x14ac:dyDescent="0.2">
      <c r="A2130" t="s">
        <v>7139</v>
      </c>
      <c r="B2130">
        <v>54443159</v>
      </c>
      <c r="C2130">
        <v>54443316</v>
      </c>
      <c r="D2130">
        <v>158</v>
      </c>
      <c r="E2130" t="s">
        <v>7497</v>
      </c>
      <c r="F2130">
        <v>11</v>
      </c>
      <c r="G2130" t="s">
        <v>7498</v>
      </c>
      <c r="H2130" t="s">
        <v>30999</v>
      </c>
      <c r="I2130">
        <v>14</v>
      </c>
      <c r="J2130">
        <v>54427523</v>
      </c>
      <c r="K2130">
        <v>54441391</v>
      </c>
      <c r="L2130">
        <v>13869</v>
      </c>
      <c r="M2130">
        <v>2</v>
      </c>
      <c r="N2130">
        <v>10175</v>
      </c>
      <c r="O2130" t="s">
        <v>7499</v>
      </c>
      <c r="P2130">
        <v>-1768</v>
      </c>
      <c r="Q2130" t="s">
        <v>7500</v>
      </c>
      <c r="R2130" t="s">
        <v>7501</v>
      </c>
      <c r="S2130" t="s">
        <v>32612</v>
      </c>
      <c r="T2130">
        <v>0.17308923567461099</v>
      </c>
      <c r="U2130">
        <v>0.603102917160658</v>
      </c>
      <c r="V2130">
        <v>-24.337797449859199</v>
      </c>
      <c r="W2130">
        <v>0.20525741147413201</v>
      </c>
      <c r="X2130">
        <v>0.704072456322962</v>
      </c>
      <c r="Y2130">
        <v>-24.206552923061</v>
      </c>
      <c r="Z2130">
        <v>0.250572619160632</v>
      </c>
      <c r="AA2130">
        <v>0.72610664078822296</v>
      </c>
      <c r="AB2130">
        <v>-1.6997248691204101</v>
      </c>
      <c r="AC2130">
        <v>0.30184355666711699</v>
      </c>
      <c r="AD2130">
        <v>0.68253123924728298</v>
      </c>
      <c r="AE2130">
        <v>-1.5310056425707801</v>
      </c>
      <c r="AF2130">
        <v>0.22065000948199101</v>
      </c>
      <c r="AG2130">
        <v>0.68151250837662902</v>
      </c>
      <c r="AH2130">
        <v>-24.060523419183699</v>
      </c>
      <c r="AI2130">
        <v>0.24456414000292601</v>
      </c>
      <c r="AJ2130">
        <v>0.78121606160956403</v>
      </c>
      <c r="AK2130">
        <v>-23.9901340954152</v>
      </c>
    </row>
    <row r="2131" spans="1:37" x14ac:dyDescent="0.2">
      <c r="A2131" t="s">
        <v>7139</v>
      </c>
      <c r="B2131">
        <v>54443316</v>
      </c>
      <c r="C2131">
        <v>54443473</v>
      </c>
      <c r="D2131">
        <v>158</v>
      </c>
      <c r="E2131" t="s">
        <v>7502</v>
      </c>
      <c r="F2131">
        <v>8</v>
      </c>
      <c r="G2131" t="s">
        <v>7503</v>
      </c>
      <c r="H2131" t="s">
        <v>30999</v>
      </c>
      <c r="I2131">
        <v>14</v>
      </c>
      <c r="J2131">
        <v>54427523</v>
      </c>
      <c r="K2131">
        <v>54441391</v>
      </c>
      <c r="L2131">
        <v>13869</v>
      </c>
      <c r="M2131">
        <v>2</v>
      </c>
      <c r="N2131">
        <v>10175</v>
      </c>
      <c r="O2131" t="s">
        <v>7499</v>
      </c>
      <c r="P2131">
        <v>-1925</v>
      </c>
      <c r="Q2131" t="s">
        <v>7500</v>
      </c>
      <c r="R2131" t="s">
        <v>7501</v>
      </c>
      <c r="S2131" t="s">
        <v>32612</v>
      </c>
      <c r="T2131">
        <v>0.17308923567461099</v>
      </c>
      <c r="U2131">
        <v>0.603102917160658</v>
      </c>
      <c r="V2131">
        <v>-24.337797449859199</v>
      </c>
      <c r="W2131">
        <v>0.20525741147413201</v>
      </c>
      <c r="X2131">
        <v>0.704072456322962</v>
      </c>
      <c r="Y2131">
        <v>-24.206552923061</v>
      </c>
      <c r="Z2131">
        <v>0.250572619160632</v>
      </c>
      <c r="AA2131">
        <v>0.72610664078822296</v>
      </c>
      <c r="AB2131">
        <v>-1.6997248691204101</v>
      </c>
      <c r="AC2131">
        <v>0.30184355666711699</v>
      </c>
      <c r="AD2131">
        <v>0.68253123924728298</v>
      </c>
      <c r="AE2131">
        <v>-1.5310056425707801</v>
      </c>
      <c r="AF2131">
        <v>0.22065000948199101</v>
      </c>
      <c r="AG2131">
        <v>0.68151250837662902</v>
      </c>
      <c r="AH2131">
        <v>-24.060523419183699</v>
      </c>
      <c r="AI2131">
        <v>0.24456414000292601</v>
      </c>
      <c r="AJ2131">
        <v>0.78121606160956403</v>
      </c>
      <c r="AK2131">
        <v>-23.9901340954152</v>
      </c>
    </row>
    <row r="2132" spans="1:37" x14ac:dyDescent="0.2">
      <c r="A2132" t="s">
        <v>7139</v>
      </c>
      <c r="B2132">
        <v>54465234</v>
      </c>
      <c r="C2132">
        <v>54465342</v>
      </c>
      <c r="D2132">
        <v>109</v>
      </c>
      <c r="E2132" t="s">
        <v>7504</v>
      </c>
      <c r="F2132">
        <v>0</v>
      </c>
      <c r="G2132" t="s">
        <v>7505</v>
      </c>
      <c r="H2132" t="s">
        <v>31000</v>
      </c>
      <c r="I2132">
        <v>14</v>
      </c>
      <c r="J2132">
        <v>54477922</v>
      </c>
      <c r="K2132">
        <v>54483768</v>
      </c>
      <c r="L2132">
        <v>5847</v>
      </c>
      <c r="M2132">
        <v>2</v>
      </c>
      <c r="N2132">
        <v>2764</v>
      </c>
      <c r="O2132" t="s">
        <v>7506</v>
      </c>
      <c r="P2132">
        <v>18426</v>
      </c>
      <c r="Q2132" t="s">
        <v>7507</v>
      </c>
      <c r="R2132" t="s">
        <v>7508</v>
      </c>
      <c r="S2132" t="s">
        <v>32613</v>
      </c>
      <c r="T2132">
        <v>0.32911398597860803</v>
      </c>
      <c r="U2132">
        <v>0.603102917160658</v>
      </c>
      <c r="V2132">
        <v>23.898699525243401</v>
      </c>
      <c r="W2132">
        <v>5.4349643961368002E-2</v>
      </c>
      <c r="X2132">
        <v>0.704072456322962</v>
      </c>
      <c r="Y2132">
        <v>25.770639032677401</v>
      </c>
      <c r="Z2132">
        <v>0.203350924423461</v>
      </c>
      <c r="AA2132">
        <v>0.72610664078822296</v>
      </c>
      <c r="AB2132">
        <v>24.733164353787402</v>
      </c>
      <c r="AC2132">
        <v>0.17695932866387601</v>
      </c>
      <c r="AD2132">
        <v>0.68253123924728298</v>
      </c>
      <c r="AE2132">
        <v>24.770639057879599</v>
      </c>
      <c r="AF2132">
        <v>0.98343762640780896</v>
      </c>
      <c r="AG2132">
        <v>1</v>
      </c>
      <c r="AH2132">
        <v>-0.30872850164777099</v>
      </c>
      <c r="AI2132">
        <v>9.3920812249066992E-3</v>
      </c>
      <c r="AJ2132">
        <v>0.78121606160956403</v>
      </c>
      <c r="AK2132">
        <v>25.770639032677401</v>
      </c>
    </row>
    <row r="2133" spans="1:37" x14ac:dyDescent="0.2">
      <c r="A2133" t="s">
        <v>7139</v>
      </c>
      <c r="B2133">
        <v>55258126</v>
      </c>
      <c r="C2133">
        <v>55258279</v>
      </c>
      <c r="D2133">
        <v>154</v>
      </c>
      <c r="E2133" t="s">
        <v>7509</v>
      </c>
      <c r="F2133">
        <v>5</v>
      </c>
      <c r="G2133" t="s">
        <v>7510</v>
      </c>
      <c r="H2133" t="s">
        <v>31000</v>
      </c>
      <c r="I2133">
        <v>14</v>
      </c>
      <c r="J2133">
        <v>55262767</v>
      </c>
      <c r="K2133">
        <v>55271308</v>
      </c>
      <c r="L2133">
        <v>8542</v>
      </c>
      <c r="M2133">
        <v>2</v>
      </c>
      <c r="N2133">
        <v>105370509</v>
      </c>
      <c r="O2133" t="s">
        <v>7511</v>
      </c>
      <c r="P2133">
        <v>13029</v>
      </c>
      <c r="Q2133" t="s">
        <v>40</v>
      </c>
      <c r="R2133" t="s">
        <v>7512</v>
      </c>
      <c r="S2133" t="s">
        <v>32614</v>
      </c>
      <c r="T2133" t="s">
        <v>40</v>
      </c>
      <c r="U2133" t="s">
        <v>40</v>
      </c>
      <c r="V2133">
        <v>0</v>
      </c>
      <c r="W2133">
        <v>0.38920677604595899</v>
      </c>
      <c r="X2133">
        <v>0.704072456322962</v>
      </c>
      <c r="Y2133">
        <v>-21.571555301947701</v>
      </c>
      <c r="Z2133">
        <v>0.48464167878831399</v>
      </c>
      <c r="AA2133">
        <v>0.84435025072159198</v>
      </c>
      <c r="AB2133">
        <v>20.809715361161398</v>
      </c>
      <c r="AC2133">
        <v>0.21073619169722799</v>
      </c>
      <c r="AD2133">
        <v>0.68253123924728298</v>
      </c>
      <c r="AE2133">
        <v>-21.571555301947701</v>
      </c>
      <c r="AF2133">
        <v>0.501741946288212</v>
      </c>
      <c r="AG2133">
        <v>0.80674443595273604</v>
      </c>
      <c r="AH2133">
        <v>-20.773189505262501</v>
      </c>
      <c r="AI2133">
        <v>0.52399907623471598</v>
      </c>
      <c r="AJ2133">
        <v>0.78121606160956403</v>
      </c>
      <c r="AK2133">
        <v>-20.702800217623501</v>
      </c>
    </row>
    <row r="2134" spans="1:37" x14ac:dyDescent="0.2">
      <c r="A2134" t="s">
        <v>7139</v>
      </c>
      <c r="B2134">
        <v>55258279</v>
      </c>
      <c r="C2134">
        <v>55258432</v>
      </c>
      <c r="D2134">
        <v>154</v>
      </c>
      <c r="E2134" t="s">
        <v>7513</v>
      </c>
      <c r="F2134">
        <v>1</v>
      </c>
      <c r="G2134" t="s">
        <v>7514</v>
      </c>
      <c r="H2134" t="s">
        <v>31000</v>
      </c>
      <c r="I2134">
        <v>14</v>
      </c>
      <c r="J2134">
        <v>55262767</v>
      </c>
      <c r="K2134">
        <v>55271308</v>
      </c>
      <c r="L2134">
        <v>8542</v>
      </c>
      <c r="M2134">
        <v>2</v>
      </c>
      <c r="N2134">
        <v>105370509</v>
      </c>
      <c r="O2134" t="s">
        <v>7511</v>
      </c>
      <c r="P2134">
        <v>12876</v>
      </c>
      <c r="Q2134" t="s">
        <v>40</v>
      </c>
      <c r="R2134" t="s">
        <v>7512</v>
      </c>
      <c r="S2134" t="s">
        <v>32614</v>
      </c>
      <c r="T2134" t="s">
        <v>40</v>
      </c>
      <c r="U2134" t="s">
        <v>40</v>
      </c>
      <c r="V2134">
        <v>0</v>
      </c>
      <c r="W2134">
        <v>0.38920677604595899</v>
      </c>
      <c r="X2134">
        <v>0.704072456322962</v>
      </c>
      <c r="Y2134">
        <v>-21.571555301947701</v>
      </c>
      <c r="Z2134">
        <v>0.48464167878831399</v>
      </c>
      <c r="AA2134">
        <v>0.84435025072159198</v>
      </c>
      <c r="AB2134">
        <v>20.809715361161398</v>
      </c>
      <c r="AC2134">
        <v>0.21073619169722799</v>
      </c>
      <c r="AD2134">
        <v>0.68253123924728298</v>
      </c>
      <c r="AE2134">
        <v>-21.571555301947701</v>
      </c>
      <c r="AF2134">
        <v>0.501741946288212</v>
      </c>
      <c r="AG2134">
        <v>0.80674443595273604</v>
      </c>
      <c r="AH2134">
        <v>-20.773189505262501</v>
      </c>
      <c r="AI2134">
        <v>0.52399907623471598</v>
      </c>
      <c r="AJ2134">
        <v>0.78121606160956403</v>
      </c>
      <c r="AK2134">
        <v>-20.702800217623501</v>
      </c>
    </row>
    <row r="2135" spans="1:37" x14ac:dyDescent="0.2">
      <c r="A2135" t="s">
        <v>7139</v>
      </c>
      <c r="B2135">
        <v>55780396</v>
      </c>
      <c r="C2135">
        <v>55780562</v>
      </c>
      <c r="D2135">
        <v>167</v>
      </c>
      <c r="E2135" t="s">
        <v>7515</v>
      </c>
      <c r="F2135">
        <v>1</v>
      </c>
      <c r="G2135" t="s">
        <v>7516</v>
      </c>
      <c r="H2135" t="s">
        <v>31000</v>
      </c>
      <c r="I2135">
        <v>14</v>
      </c>
      <c r="J2135">
        <v>55787665</v>
      </c>
      <c r="K2135">
        <v>55793429</v>
      </c>
      <c r="L2135">
        <v>5765</v>
      </c>
      <c r="M2135">
        <v>2</v>
      </c>
      <c r="N2135">
        <v>645687</v>
      </c>
      <c r="O2135" t="s">
        <v>7517</v>
      </c>
      <c r="P2135">
        <v>12867</v>
      </c>
      <c r="Q2135" t="s">
        <v>7518</v>
      </c>
      <c r="R2135" t="s">
        <v>7519</v>
      </c>
      <c r="S2135" t="s">
        <v>32615</v>
      </c>
      <c r="T2135">
        <v>0.152084254673993</v>
      </c>
      <c r="U2135">
        <v>0.603102917160658</v>
      </c>
      <c r="V2135">
        <v>25.394927421364201</v>
      </c>
      <c r="W2135">
        <v>0.89107655920673101</v>
      </c>
      <c r="X2135">
        <v>0.95159051474143896</v>
      </c>
      <c r="Y2135">
        <v>1.32733669171229</v>
      </c>
      <c r="Z2135">
        <v>0.306975110376564</v>
      </c>
      <c r="AA2135">
        <v>0.72610664078822296</v>
      </c>
      <c r="AB2135">
        <v>24.431453328453799</v>
      </c>
      <c r="AC2135">
        <v>0.75388744886274095</v>
      </c>
      <c r="AD2135">
        <v>0.87989882095915395</v>
      </c>
      <c r="AE2135">
        <v>0.32733673776214101</v>
      </c>
      <c r="AF2135">
        <v>4.6407610929182198E-2</v>
      </c>
      <c r="AG2135">
        <v>0.476038960109122</v>
      </c>
      <c r="AH2135">
        <v>25.394927421364201</v>
      </c>
      <c r="AI2135">
        <v>0.56157887380500204</v>
      </c>
      <c r="AJ2135">
        <v>0.78121606160956403</v>
      </c>
      <c r="AK2135">
        <v>2.19609206297388</v>
      </c>
    </row>
    <row r="2136" spans="1:37" x14ac:dyDescent="0.2">
      <c r="A2136" t="s">
        <v>7139</v>
      </c>
      <c r="B2136">
        <v>55780562</v>
      </c>
      <c r="C2136">
        <v>55780728</v>
      </c>
      <c r="D2136">
        <v>167</v>
      </c>
      <c r="E2136" t="s">
        <v>7520</v>
      </c>
      <c r="F2136">
        <v>3</v>
      </c>
      <c r="G2136" t="s">
        <v>7521</v>
      </c>
      <c r="H2136" t="s">
        <v>31000</v>
      </c>
      <c r="I2136">
        <v>14</v>
      </c>
      <c r="J2136">
        <v>55787665</v>
      </c>
      <c r="K2136">
        <v>55793429</v>
      </c>
      <c r="L2136">
        <v>5765</v>
      </c>
      <c r="M2136">
        <v>2</v>
      </c>
      <c r="N2136">
        <v>645687</v>
      </c>
      <c r="O2136" t="s">
        <v>7517</v>
      </c>
      <c r="P2136">
        <v>12701</v>
      </c>
      <c r="Q2136" t="s">
        <v>7518</v>
      </c>
      <c r="R2136" t="s">
        <v>7519</v>
      </c>
      <c r="S2136" t="s">
        <v>32615</v>
      </c>
      <c r="T2136">
        <v>0.152084254673993</v>
      </c>
      <c r="U2136">
        <v>0.603102917160658</v>
      </c>
      <c r="V2136">
        <v>25.1088191607884</v>
      </c>
      <c r="W2136">
        <v>0.89107655920673101</v>
      </c>
      <c r="X2136">
        <v>0.95159051474143896</v>
      </c>
      <c r="Y2136">
        <v>0.87987773148646797</v>
      </c>
      <c r="Z2136">
        <v>0.306975110376564</v>
      </c>
      <c r="AA2136">
        <v>0.72610664078822296</v>
      </c>
      <c r="AB2136">
        <v>24.1453450746918</v>
      </c>
      <c r="AC2136">
        <v>0.75388744886274095</v>
      </c>
      <c r="AD2136">
        <v>0.87989882095915395</v>
      </c>
      <c r="AE2136">
        <v>-0.120122205718279</v>
      </c>
      <c r="AF2136">
        <v>4.6407610929182198E-2</v>
      </c>
      <c r="AG2136">
        <v>0.476038960109122</v>
      </c>
      <c r="AH2136">
        <v>25.1088191607884</v>
      </c>
      <c r="AI2136">
        <v>0.56157887380500204</v>
      </c>
      <c r="AJ2136">
        <v>0.78121606160956403</v>
      </c>
      <c r="AK2136">
        <v>1.7486331027480599</v>
      </c>
    </row>
    <row r="2137" spans="1:37" x14ac:dyDescent="0.2">
      <c r="A2137" t="s">
        <v>7139</v>
      </c>
      <c r="B2137">
        <v>56446911</v>
      </c>
      <c r="C2137">
        <v>56447085</v>
      </c>
      <c r="D2137">
        <v>175</v>
      </c>
      <c r="E2137" t="s">
        <v>7522</v>
      </c>
      <c r="F2137">
        <v>1</v>
      </c>
      <c r="G2137" t="s">
        <v>7523</v>
      </c>
      <c r="H2137" t="s">
        <v>31000</v>
      </c>
      <c r="I2137">
        <v>14</v>
      </c>
      <c r="J2137">
        <v>56488354</v>
      </c>
      <c r="K2137">
        <v>56585902</v>
      </c>
      <c r="L2137">
        <v>97549</v>
      </c>
      <c r="M2137">
        <v>1</v>
      </c>
      <c r="N2137">
        <v>54916</v>
      </c>
      <c r="O2137" t="s">
        <v>7524</v>
      </c>
      <c r="P2137">
        <v>-41269</v>
      </c>
      <c r="Q2137" t="s">
        <v>7525</v>
      </c>
      <c r="R2137" t="s">
        <v>7526</v>
      </c>
      <c r="S2137" t="s">
        <v>32616</v>
      </c>
      <c r="T2137">
        <v>0.35387198439864398</v>
      </c>
      <c r="U2137">
        <v>0.603102917160658</v>
      </c>
      <c r="V2137">
        <v>-21.8181316064722</v>
      </c>
      <c r="W2137">
        <v>0.23378313855274899</v>
      </c>
      <c r="X2137">
        <v>0.704072456322962</v>
      </c>
      <c r="Y2137">
        <v>2.4386664052264999</v>
      </c>
      <c r="Z2137">
        <v>0.96726857278496403</v>
      </c>
      <c r="AA2137">
        <v>0.99919698600769702</v>
      </c>
      <c r="AB2137">
        <v>1.1005294427815899</v>
      </c>
      <c r="AC2137">
        <v>0.615069744472027</v>
      </c>
      <c r="AD2137">
        <v>0.87989882095915395</v>
      </c>
      <c r="AE2137">
        <v>1.43866648405064</v>
      </c>
      <c r="AF2137">
        <v>0.22065000948199101</v>
      </c>
      <c r="AG2137">
        <v>0.68151250837662902</v>
      </c>
      <c r="AH2137">
        <v>-23.2053426089713</v>
      </c>
      <c r="AI2137">
        <v>5.6729316954765997E-2</v>
      </c>
      <c r="AJ2137">
        <v>0.78121606160956403</v>
      </c>
      <c r="AK2137">
        <v>3.30742151893035</v>
      </c>
    </row>
    <row r="2138" spans="1:37" x14ac:dyDescent="0.2">
      <c r="A2138" t="s">
        <v>7139</v>
      </c>
      <c r="B2138">
        <v>56447085</v>
      </c>
      <c r="C2138">
        <v>56447259</v>
      </c>
      <c r="D2138">
        <v>175</v>
      </c>
      <c r="E2138" t="s">
        <v>7527</v>
      </c>
      <c r="F2138">
        <v>2</v>
      </c>
      <c r="G2138" t="s">
        <v>7528</v>
      </c>
      <c r="H2138" t="s">
        <v>31000</v>
      </c>
      <c r="I2138">
        <v>14</v>
      </c>
      <c r="J2138">
        <v>56488354</v>
      </c>
      <c r="K2138">
        <v>56585902</v>
      </c>
      <c r="L2138">
        <v>97549</v>
      </c>
      <c r="M2138">
        <v>1</v>
      </c>
      <c r="N2138">
        <v>54916</v>
      </c>
      <c r="O2138" t="s">
        <v>7524</v>
      </c>
      <c r="P2138">
        <v>-41095</v>
      </c>
      <c r="Q2138" t="s">
        <v>7525</v>
      </c>
      <c r="R2138" t="s">
        <v>7526</v>
      </c>
      <c r="S2138" t="s">
        <v>32616</v>
      </c>
      <c r="T2138">
        <v>0.35387198439864398</v>
      </c>
      <c r="U2138">
        <v>0.603102917160658</v>
      </c>
      <c r="V2138">
        <v>-21.8181316064722</v>
      </c>
      <c r="W2138">
        <v>0.23378313855274899</v>
      </c>
      <c r="X2138">
        <v>0.704072456322962</v>
      </c>
      <c r="Y2138">
        <v>2.4386664052264999</v>
      </c>
      <c r="Z2138">
        <v>0.96726857278496403</v>
      </c>
      <c r="AA2138">
        <v>0.99919698600769702</v>
      </c>
      <c r="AB2138">
        <v>1.1005294427815899</v>
      </c>
      <c r="AC2138">
        <v>0.615069744472027</v>
      </c>
      <c r="AD2138">
        <v>0.87989882095915395</v>
      </c>
      <c r="AE2138">
        <v>1.43866648405064</v>
      </c>
      <c r="AF2138">
        <v>0.22065000948199101</v>
      </c>
      <c r="AG2138">
        <v>0.68151250837662902</v>
      </c>
      <c r="AH2138">
        <v>-23.2053426089713</v>
      </c>
      <c r="AI2138">
        <v>5.6729316954765997E-2</v>
      </c>
      <c r="AJ2138">
        <v>0.78121606160956403</v>
      </c>
      <c r="AK2138">
        <v>3.30742151893035</v>
      </c>
    </row>
    <row r="2139" spans="1:37" x14ac:dyDescent="0.2">
      <c r="A2139" t="s">
        <v>7139</v>
      </c>
      <c r="B2139">
        <v>56668114</v>
      </c>
      <c r="C2139">
        <v>56668290</v>
      </c>
      <c r="D2139">
        <v>177</v>
      </c>
      <c r="E2139" t="s">
        <v>7529</v>
      </c>
      <c r="F2139">
        <v>3</v>
      </c>
      <c r="G2139" t="s">
        <v>7530</v>
      </c>
      <c r="H2139" t="s">
        <v>32617</v>
      </c>
      <c r="I2139">
        <v>14</v>
      </c>
      <c r="J2139">
        <v>56633249</v>
      </c>
      <c r="K2139">
        <v>56648658</v>
      </c>
      <c r="L2139">
        <v>15410</v>
      </c>
      <c r="M2139">
        <v>2</v>
      </c>
      <c r="N2139">
        <v>105370515</v>
      </c>
      <c r="O2139" t="s">
        <v>7531</v>
      </c>
      <c r="P2139">
        <v>-19456</v>
      </c>
      <c r="Q2139" t="s">
        <v>40</v>
      </c>
      <c r="R2139" t="s">
        <v>7532</v>
      </c>
      <c r="S2139" t="s">
        <v>32618</v>
      </c>
      <c r="T2139">
        <v>0.34873404210730502</v>
      </c>
      <c r="U2139">
        <v>0.603102917160658</v>
      </c>
      <c r="V2139">
        <v>-1.2740258506856501</v>
      </c>
      <c r="W2139">
        <v>0.50039843522710903</v>
      </c>
      <c r="X2139">
        <v>0.78363289935355196</v>
      </c>
      <c r="Y2139">
        <v>1.6313278420741899</v>
      </c>
      <c r="Z2139">
        <v>0.24445502912202399</v>
      </c>
      <c r="AA2139">
        <v>0.72610664078822296</v>
      </c>
      <c r="AB2139">
        <v>-1.5212172766752601</v>
      </c>
      <c r="AC2139">
        <v>0.85152185352875798</v>
      </c>
      <c r="AD2139">
        <v>0.94068432309766403</v>
      </c>
      <c r="AE2139">
        <v>0.75261023943068495</v>
      </c>
      <c r="AF2139">
        <v>0.54505380959242</v>
      </c>
      <c r="AG2139">
        <v>0.80674443595273604</v>
      </c>
      <c r="AH2139">
        <v>-0.67003164055900999</v>
      </c>
      <c r="AI2139">
        <v>0.28468808529052497</v>
      </c>
      <c r="AJ2139">
        <v>0.78121606160956403</v>
      </c>
      <c r="AK2139">
        <v>2.2079551088859</v>
      </c>
    </row>
    <row r="2140" spans="1:37" x14ac:dyDescent="0.2">
      <c r="A2140" t="s">
        <v>7139</v>
      </c>
      <c r="B2140">
        <v>56668290</v>
      </c>
      <c r="C2140">
        <v>56668466</v>
      </c>
      <c r="D2140">
        <v>177</v>
      </c>
      <c r="E2140" t="s">
        <v>7533</v>
      </c>
      <c r="F2140">
        <v>1</v>
      </c>
      <c r="G2140" t="s">
        <v>7534</v>
      </c>
      <c r="H2140" t="s">
        <v>32617</v>
      </c>
      <c r="I2140">
        <v>14</v>
      </c>
      <c r="J2140">
        <v>56633249</v>
      </c>
      <c r="K2140">
        <v>56648658</v>
      </c>
      <c r="L2140">
        <v>15410</v>
      </c>
      <c r="M2140">
        <v>2</v>
      </c>
      <c r="N2140">
        <v>105370515</v>
      </c>
      <c r="O2140" t="s">
        <v>7531</v>
      </c>
      <c r="P2140">
        <v>-19632</v>
      </c>
      <c r="Q2140" t="s">
        <v>40</v>
      </c>
      <c r="R2140" t="s">
        <v>7532</v>
      </c>
      <c r="S2140" t="s">
        <v>32618</v>
      </c>
      <c r="T2140">
        <v>0.34873404210730502</v>
      </c>
      <c r="U2140">
        <v>0.603102917160658</v>
      </c>
      <c r="V2140">
        <v>-1.2740258506856501</v>
      </c>
      <c r="W2140">
        <v>0.50039843522710903</v>
      </c>
      <c r="X2140">
        <v>0.78363289935355196</v>
      </c>
      <c r="Y2140">
        <v>1.6313278420741899</v>
      </c>
      <c r="Z2140">
        <v>0.24445502912202399</v>
      </c>
      <c r="AA2140">
        <v>0.72610664078822296</v>
      </c>
      <c r="AB2140">
        <v>-1.5212172766752601</v>
      </c>
      <c r="AC2140">
        <v>0.85152185352875798</v>
      </c>
      <c r="AD2140">
        <v>0.94068432309766403</v>
      </c>
      <c r="AE2140">
        <v>0.75261023943068495</v>
      </c>
      <c r="AF2140">
        <v>0.54505380959242</v>
      </c>
      <c r="AG2140">
        <v>0.80674443595273604</v>
      </c>
      <c r="AH2140">
        <v>-0.67003164055900999</v>
      </c>
      <c r="AI2140">
        <v>0.28468808529052497</v>
      </c>
      <c r="AJ2140">
        <v>0.78121606160956403</v>
      </c>
      <c r="AK2140">
        <v>2.2079551088859</v>
      </c>
    </row>
    <row r="2141" spans="1:37" x14ac:dyDescent="0.2">
      <c r="A2141" t="s">
        <v>7139</v>
      </c>
      <c r="B2141">
        <v>57473766</v>
      </c>
      <c r="C2141">
        <v>57473917</v>
      </c>
      <c r="D2141">
        <v>152</v>
      </c>
      <c r="E2141" t="s">
        <v>7535</v>
      </c>
      <c r="F2141">
        <v>1</v>
      </c>
      <c r="G2141" t="s">
        <v>7536</v>
      </c>
      <c r="H2141" t="s">
        <v>32619</v>
      </c>
      <c r="I2141">
        <v>14</v>
      </c>
      <c r="J2141">
        <v>57475314</v>
      </c>
      <c r="K2141">
        <v>57481590</v>
      </c>
      <c r="L2141">
        <v>6277</v>
      </c>
      <c r="M2141">
        <v>2</v>
      </c>
      <c r="N2141">
        <v>55195</v>
      </c>
      <c r="O2141" t="s">
        <v>7537</v>
      </c>
      <c r="P2141">
        <v>7673</v>
      </c>
      <c r="Q2141" t="s">
        <v>7538</v>
      </c>
      <c r="R2141" t="s">
        <v>7539</v>
      </c>
      <c r="S2141" t="s">
        <v>32620</v>
      </c>
      <c r="T2141">
        <v>1</v>
      </c>
      <c r="U2141">
        <v>1</v>
      </c>
      <c r="V2141">
        <v>-0.438131971519444</v>
      </c>
      <c r="W2141">
        <v>0.29261482077562401</v>
      </c>
      <c r="X2141">
        <v>0.704072456322962</v>
      </c>
      <c r="Y2141">
        <v>23.6555022127584</v>
      </c>
      <c r="Z2141">
        <v>0.65379035313853895</v>
      </c>
      <c r="AA2141">
        <v>0.84521697243271998</v>
      </c>
      <c r="AB2141">
        <v>-1.4016059401701899</v>
      </c>
      <c r="AC2141">
        <v>0.27780950890804001</v>
      </c>
      <c r="AD2141">
        <v>0.68253123924728298</v>
      </c>
      <c r="AE2141">
        <v>23.4235319836319</v>
      </c>
      <c r="AF2141">
        <v>0.64997455747578503</v>
      </c>
      <c r="AG2141">
        <v>0.80674443595273604</v>
      </c>
      <c r="AH2141">
        <v>0.491478591405211</v>
      </c>
      <c r="AI2141">
        <v>0.56157887380500204</v>
      </c>
      <c r="AJ2141">
        <v>0.78121606160956403</v>
      </c>
      <c r="AK2141">
        <v>1.6529110174039701</v>
      </c>
    </row>
    <row r="2142" spans="1:37" x14ac:dyDescent="0.2">
      <c r="A2142" t="s">
        <v>7139</v>
      </c>
      <c r="B2142">
        <v>57545216</v>
      </c>
      <c r="C2142">
        <v>57545486</v>
      </c>
      <c r="D2142">
        <v>271</v>
      </c>
      <c r="E2142" t="s">
        <v>7540</v>
      </c>
      <c r="F2142">
        <v>0</v>
      </c>
      <c r="G2142" t="s">
        <v>7541</v>
      </c>
      <c r="H2142" t="s">
        <v>31000</v>
      </c>
      <c r="I2142">
        <v>14</v>
      </c>
      <c r="J2142">
        <v>57578409</v>
      </c>
      <c r="K2142">
        <v>57600404</v>
      </c>
      <c r="L2142">
        <v>21996</v>
      </c>
      <c r="M2142">
        <v>1</v>
      </c>
      <c r="N2142">
        <v>105370518</v>
      </c>
      <c r="O2142" t="s">
        <v>7542</v>
      </c>
      <c r="P2142">
        <v>-32923</v>
      </c>
      <c r="Q2142" t="s">
        <v>40</v>
      </c>
      <c r="R2142" t="s">
        <v>7543</v>
      </c>
      <c r="S2142" t="s">
        <v>32621</v>
      </c>
      <c r="T2142">
        <v>0.32911398597860803</v>
      </c>
      <c r="U2142">
        <v>0.603102917160658</v>
      </c>
      <c r="V2142">
        <v>25.275398035038801</v>
      </c>
      <c r="W2142">
        <v>0.38920677604595899</v>
      </c>
      <c r="X2142">
        <v>0.704072456322962</v>
      </c>
      <c r="Y2142">
        <v>-25.073764179197799</v>
      </c>
      <c r="Z2142">
        <v>0.48464167878831399</v>
      </c>
      <c r="AA2142">
        <v>0.84435025072159198</v>
      </c>
      <c r="AB2142">
        <v>24.311923944811699</v>
      </c>
      <c r="AC2142">
        <v>0.21073619169722799</v>
      </c>
      <c r="AD2142">
        <v>0.68253123924728298</v>
      </c>
      <c r="AE2142">
        <v>-25.073764179197799</v>
      </c>
      <c r="AF2142">
        <v>0.16793847098801201</v>
      </c>
      <c r="AG2142">
        <v>0.68151250837662902</v>
      </c>
      <c r="AH2142">
        <v>25.275398035038801</v>
      </c>
      <c r="AI2142">
        <v>0.52399907623471598</v>
      </c>
      <c r="AJ2142">
        <v>0.78121606160956403</v>
      </c>
      <c r="AK2142">
        <v>-24.2050087462238</v>
      </c>
    </row>
    <row r="2143" spans="1:37" x14ac:dyDescent="0.2">
      <c r="A2143" t="s">
        <v>7139</v>
      </c>
      <c r="B2143">
        <v>58024100</v>
      </c>
      <c r="C2143">
        <v>58024386</v>
      </c>
      <c r="D2143">
        <v>287</v>
      </c>
      <c r="E2143" t="s">
        <v>7544</v>
      </c>
      <c r="F2143">
        <v>0</v>
      </c>
      <c r="G2143" t="s">
        <v>7545</v>
      </c>
      <c r="H2143" t="s">
        <v>32622</v>
      </c>
      <c r="I2143">
        <v>14</v>
      </c>
      <c r="J2143">
        <v>57999735</v>
      </c>
      <c r="K2143">
        <v>58004024</v>
      </c>
      <c r="L2143">
        <v>4290</v>
      </c>
      <c r="M2143">
        <v>2</v>
      </c>
      <c r="N2143">
        <v>145407</v>
      </c>
      <c r="O2143" t="s">
        <v>7546</v>
      </c>
      <c r="P2143">
        <v>-20076</v>
      </c>
      <c r="Q2143" t="s">
        <v>7547</v>
      </c>
      <c r="R2143" t="s">
        <v>7548</v>
      </c>
      <c r="S2143" t="s">
        <v>32623</v>
      </c>
      <c r="T2143">
        <v>0.583211159830616</v>
      </c>
      <c r="U2143">
        <v>0.81360520874211995</v>
      </c>
      <c r="V2143">
        <v>0.204894534089653</v>
      </c>
      <c r="W2143">
        <v>0.113079289867903</v>
      </c>
      <c r="X2143">
        <v>0.704072456322962</v>
      </c>
      <c r="Y2143">
        <v>-25.164161500679601</v>
      </c>
      <c r="Z2143">
        <v>0.72004451969238803</v>
      </c>
      <c r="AA2143">
        <v>0.86308114850689799</v>
      </c>
      <c r="AB2143">
        <v>0.16311708772076799</v>
      </c>
      <c r="AC2143">
        <v>0.10683406973163299</v>
      </c>
      <c r="AD2143">
        <v>0.68253123924728298</v>
      </c>
      <c r="AE2143">
        <v>-3.2802147723939599</v>
      </c>
      <c r="AF2143">
        <v>0.52568734144070195</v>
      </c>
      <c r="AG2143">
        <v>0.80674443595273604</v>
      </c>
      <c r="AH2143">
        <v>0.14774219280218601</v>
      </c>
      <c r="AI2143">
        <v>0.17351581260912399</v>
      </c>
      <c r="AJ2143">
        <v>0.78121606160956403</v>
      </c>
      <c r="AK2143">
        <v>-24.5219936115551</v>
      </c>
    </row>
    <row r="2144" spans="1:37" x14ac:dyDescent="0.2">
      <c r="A2144" t="s">
        <v>7139</v>
      </c>
      <c r="B2144">
        <v>58736467</v>
      </c>
      <c r="C2144">
        <v>58736620</v>
      </c>
      <c r="D2144">
        <v>154</v>
      </c>
      <c r="E2144" t="s">
        <v>7549</v>
      </c>
      <c r="F2144">
        <v>0</v>
      </c>
      <c r="G2144" t="s">
        <v>7550</v>
      </c>
      <c r="H2144" t="s">
        <v>32624</v>
      </c>
      <c r="I2144">
        <v>14</v>
      </c>
      <c r="J2144">
        <v>58646631</v>
      </c>
      <c r="K2144">
        <v>59017532</v>
      </c>
      <c r="L2144">
        <v>370902</v>
      </c>
      <c r="M2144">
        <v>1</v>
      </c>
      <c r="N2144">
        <v>102723742</v>
      </c>
      <c r="O2144" t="s">
        <v>7551</v>
      </c>
      <c r="P2144">
        <v>89836</v>
      </c>
      <c r="Q2144" t="s">
        <v>7552</v>
      </c>
      <c r="R2144" t="s">
        <v>7553</v>
      </c>
      <c r="S2144" t="s">
        <v>32625</v>
      </c>
      <c r="T2144">
        <v>0.24192801392411001</v>
      </c>
      <c r="U2144">
        <v>0.603102917160658</v>
      </c>
      <c r="V2144">
        <v>0.96253187700770804</v>
      </c>
      <c r="W2144">
        <v>0.302117733111123</v>
      </c>
      <c r="X2144">
        <v>0.704072456322962</v>
      </c>
      <c r="Y2144">
        <v>0.90512884628815904</v>
      </c>
      <c r="Z2144">
        <v>0.41175738294464098</v>
      </c>
      <c r="AA2144">
        <v>0.84435025072159198</v>
      </c>
      <c r="AB2144">
        <v>0.54904536762839895</v>
      </c>
      <c r="AC2144">
        <v>0.617978114743165</v>
      </c>
      <c r="AD2144">
        <v>0.87989882095915395</v>
      </c>
      <c r="AE2144">
        <v>0.17303733992127601</v>
      </c>
      <c r="AF2144">
        <v>0.16745827630447899</v>
      </c>
      <c r="AG2144">
        <v>0.68151250837662902</v>
      </c>
      <c r="AH2144">
        <v>0.99584171976490199</v>
      </c>
      <c r="AI2144">
        <v>0.13919607177172599</v>
      </c>
      <c r="AJ2144">
        <v>0.78121606160956403</v>
      </c>
      <c r="AK2144">
        <v>1.37806797581844</v>
      </c>
    </row>
    <row r="2145" spans="1:37" x14ac:dyDescent="0.2">
      <c r="A2145" t="s">
        <v>7139</v>
      </c>
      <c r="B2145">
        <v>60273618</v>
      </c>
      <c r="C2145">
        <v>60273836</v>
      </c>
      <c r="D2145">
        <v>219</v>
      </c>
      <c r="E2145" t="s">
        <v>7554</v>
      </c>
      <c r="F2145">
        <v>2</v>
      </c>
      <c r="G2145" t="s">
        <v>7555</v>
      </c>
      <c r="H2145" t="s">
        <v>32626</v>
      </c>
      <c r="I2145">
        <v>14</v>
      </c>
      <c r="J2145">
        <v>60256762</v>
      </c>
      <c r="K2145">
        <v>60283147</v>
      </c>
      <c r="L2145">
        <v>26386</v>
      </c>
      <c r="M2145">
        <v>1</v>
      </c>
      <c r="N2145">
        <v>5494</v>
      </c>
      <c r="O2145" t="s">
        <v>7556</v>
      </c>
      <c r="P2145">
        <v>16856</v>
      </c>
      <c r="Q2145" t="s">
        <v>7557</v>
      </c>
      <c r="R2145" t="s">
        <v>7558</v>
      </c>
      <c r="S2145" t="s">
        <v>32627</v>
      </c>
      <c r="T2145">
        <v>0.35387198439864398</v>
      </c>
      <c r="U2145">
        <v>0.603102917160658</v>
      </c>
      <c r="V2145">
        <v>-21.8181316064722</v>
      </c>
      <c r="W2145">
        <v>0.38920677604595899</v>
      </c>
      <c r="X2145">
        <v>0.704072456322962</v>
      </c>
      <c r="Y2145">
        <v>-21.686887110353702</v>
      </c>
      <c r="Z2145">
        <v>0.69013698642955401</v>
      </c>
      <c r="AA2145">
        <v>0.84521697243271998</v>
      </c>
      <c r="AB2145">
        <v>1.3497925728893601</v>
      </c>
      <c r="AC2145">
        <v>0.75388744886274095</v>
      </c>
      <c r="AD2145">
        <v>0.87989882095915395</v>
      </c>
      <c r="AE2145">
        <v>1.5185117705012201</v>
      </c>
      <c r="AF2145">
        <v>0.32549523997010099</v>
      </c>
      <c r="AG2145">
        <v>0.70473078222419605</v>
      </c>
      <c r="AH2145">
        <v>-23.407912237973601</v>
      </c>
      <c r="AI2145">
        <v>0.35038410267202102</v>
      </c>
      <c r="AJ2145">
        <v>0.78121606160956403</v>
      </c>
      <c r="AK2145">
        <v>-23.337522916563401</v>
      </c>
    </row>
    <row r="2146" spans="1:37" x14ac:dyDescent="0.2">
      <c r="A2146" t="s">
        <v>7139</v>
      </c>
      <c r="B2146">
        <v>60273874</v>
      </c>
      <c r="C2146">
        <v>60274135</v>
      </c>
      <c r="D2146">
        <v>262</v>
      </c>
      <c r="E2146" t="s">
        <v>7559</v>
      </c>
      <c r="F2146">
        <v>2</v>
      </c>
      <c r="G2146" t="s">
        <v>7560</v>
      </c>
      <c r="H2146" t="s">
        <v>32626</v>
      </c>
      <c r="I2146">
        <v>14</v>
      </c>
      <c r="J2146">
        <v>60256762</v>
      </c>
      <c r="K2146">
        <v>60283147</v>
      </c>
      <c r="L2146">
        <v>26386</v>
      </c>
      <c r="M2146">
        <v>1</v>
      </c>
      <c r="N2146">
        <v>5494</v>
      </c>
      <c r="O2146" t="s">
        <v>7556</v>
      </c>
      <c r="P2146">
        <v>17112</v>
      </c>
      <c r="Q2146" t="s">
        <v>7557</v>
      </c>
      <c r="R2146" t="s">
        <v>7558</v>
      </c>
      <c r="S2146" t="s">
        <v>32627</v>
      </c>
      <c r="T2146">
        <v>0.35387198439864398</v>
      </c>
      <c r="U2146">
        <v>0.603102917160658</v>
      </c>
      <c r="V2146">
        <v>-21.8181316064722</v>
      </c>
      <c r="W2146">
        <v>0.38920677604595899</v>
      </c>
      <c r="X2146">
        <v>0.704072456322962</v>
      </c>
      <c r="Y2146">
        <v>-21.686887110353702</v>
      </c>
      <c r="Z2146">
        <v>0.69013698642955401</v>
      </c>
      <c r="AA2146">
        <v>0.84521697243271998</v>
      </c>
      <c r="AB2146">
        <v>1.3497925728893601</v>
      </c>
      <c r="AC2146">
        <v>0.75388744886274095</v>
      </c>
      <c r="AD2146">
        <v>0.87989882095915395</v>
      </c>
      <c r="AE2146">
        <v>1.5185117705012201</v>
      </c>
      <c r="AF2146">
        <v>0.32549523997010099</v>
      </c>
      <c r="AG2146">
        <v>0.70473078222419605</v>
      </c>
      <c r="AH2146">
        <v>-23.407912237973601</v>
      </c>
      <c r="AI2146">
        <v>0.35038410267202102</v>
      </c>
      <c r="AJ2146">
        <v>0.78121606160956403</v>
      </c>
      <c r="AK2146">
        <v>-23.337522916563401</v>
      </c>
    </row>
    <row r="2147" spans="1:37" x14ac:dyDescent="0.2">
      <c r="A2147" t="s">
        <v>7139</v>
      </c>
      <c r="B2147">
        <v>60498860</v>
      </c>
      <c r="C2147">
        <v>60499012</v>
      </c>
      <c r="D2147">
        <v>153</v>
      </c>
      <c r="E2147" t="s">
        <v>7561</v>
      </c>
      <c r="F2147">
        <v>2</v>
      </c>
      <c r="G2147" t="s">
        <v>7562</v>
      </c>
      <c r="H2147" t="s">
        <v>32628</v>
      </c>
      <c r="I2147">
        <v>14</v>
      </c>
      <c r="J2147">
        <v>60509146</v>
      </c>
      <c r="K2147">
        <v>60512850</v>
      </c>
      <c r="L2147">
        <v>3705</v>
      </c>
      <c r="M2147">
        <v>1</v>
      </c>
      <c r="N2147">
        <v>4990</v>
      </c>
      <c r="O2147" t="s">
        <v>7563</v>
      </c>
      <c r="P2147">
        <v>-10134</v>
      </c>
      <c r="Q2147" t="s">
        <v>7564</v>
      </c>
      <c r="R2147" t="s">
        <v>7565</v>
      </c>
      <c r="S2147" t="s">
        <v>32629</v>
      </c>
      <c r="T2147">
        <v>0.152084254673993</v>
      </c>
      <c r="U2147">
        <v>0.603102917160658</v>
      </c>
      <c r="V2147">
        <v>23.561223157433201</v>
      </c>
      <c r="W2147">
        <v>0.38920677604595899</v>
      </c>
      <c r="X2147">
        <v>0.704072456322962</v>
      </c>
      <c r="Y2147">
        <v>-22.158620575571899</v>
      </c>
      <c r="Z2147">
        <v>0.306975110376564</v>
      </c>
      <c r="AA2147">
        <v>0.72610664078822296</v>
      </c>
      <c r="AB2147">
        <v>22.597749144187699</v>
      </c>
      <c r="AC2147">
        <v>0.75388744886274095</v>
      </c>
      <c r="AD2147">
        <v>0.87989882095915395</v>
      </c>
      <c r="AE2147">
        <v>-0.34703050699112398</v>
      </c>
      <c r="AF2147">
        <v>4.6407610929182198E-2</v>
      </c>
      <c r="AG2147">
        <v>0.476038960109122</v>
      </c>
      <c r="AH2147">
        <v>23.561223157433201</v>
      </c>
      <c r="AI2147">
        <v>0.35038410267202102</v>
      </c>
      <c r="AJ2147">
        <v>0.78121606160956403</v>
      </c>
      <c r="AK2147">
        <v>-22.490833957754798</v>
      </c>
    </row>
    <row r="2148" spans="1:37" x14ac:dyDescent="0.2">
      <c r="A2148" t="s">
        <v>7139</v>
      </c>
      <c r="B2148">
        <v>60499012</v>
      </c>
      <c r="C2148">
        <v>60499164</v>
      </c>
      <c r="D2148">
        <v>153</v>
      </c>
      <c r="E2148" t="s">
        <v>7566</v>
      </c>
      <c r="F2148">
        <v>3</v>
      </c>
      <c r="G2148" t="s">
        <v>7567</v>
      </c>
      <c r="H2148" t="s">
        <v>32628</v>
      </c>
      <c r="I2148">
        <v>14</v>
      </c>
      <c r="J2148">
        <v>60509146</v>
      </c>
      <c r="K2148">
        <v>60512850</v>
      </c>
      <c r="L2148">
        <v>3705</v>
      </c>
      <c r="M2148">
        <v>1</v>
      </c>
      <c r="N2148">
        <v>4990</v>
      </c>
      <c r="O2148" t="s">
        <v>7563</v>
      </c>
      <c r="P2148">
        <v>-9982</v>
      </c>
      <c r="Q2148" t="s">
        <v>7564</v>
      </c>
      <c r="R2148" t="s">
        <v>7565</v>
      </c>
      <c r="S2148" t="s">
        <v>32629</v>
      </c>
      <c r="T2148">
        <v>0.152084254673993</v>
      </c>
      <c r="U2148">
        <v>0.603102917160658</v>
      </c>
      <c r="V2148">
        <v>23.561223157433201</v>
      </c>
      <c r="W2148">
        <v>0.38920677604595899</v>
      </c>
      <c r="X2148">
        <v>0.704072456322962</v>
      </c>
      <c r="Y2148">
        <v>-22.158620575571899</v>
      </c>
      <c r="Z2148">
        <v>0.306975110376564</v>
      </c>
      <c r="AA2148">
        <v>0.72610664078822296</v>
      </c>
      <c r="AB2148">
        <v>22.597749144187699</v>
      </c>
      <c r="AC2148">
        <v>0.75388744886274095</v>
      </c>
      <c r="AD2148">
        <v>0.87989882095915395</v>
      </c>
      <c r="AE2148">
        <v>-0.34703050699112398</v>
      </c>
      <c r="AF2148">
        <v>4.6407610929182198E-2</v>
      </c>
      <c r="AG2148">
        <v>0.476038960109122</v>
      </c>
      <c r="AH2148">
        <v>23.561223157433201</v>
      </c>
      <c r="AI2148">
        <v>0.35038410267202102</v>
      </c>
      <c r="AJ2148">
        <v>0.78121606160956403</v>
      </c>
      <c r="AK2148">
        <v>-22.490833957754798</v>
      </c>
    </row>
    <row r="2149" spans="1:37" x14ac:dyDescent="0.2">
      <c r="A2149" t="s">
        <v>7139</v>
      </c>
      <c r="B2149">
        <v>60499164</v>
      </c>
      <c r="C2149">
        <v>60499316</v>
      </c>
      <c r="D2149">
        <v>153</v>
      </c>
      <c r="E2149" t="s">
        <v>7568</v>
      </c>
      <c r="F2149">
        <v>6</v>
      </c>
      <c r="G2149" t="s">
        <v>7569</v>
      </c>
      <c r="H2149" t="s">
        <v>31274</v>
      </c>
      <c r="I2149">
        <v>14</v>
      </c>
      <c r="J2149">
        <v>60509146</v>
      </c>
      <c r="K2149">
        <v>60512850</v>
      </c>
      <c r="L2149">
        <v>3705</v>
      </c>
      <c r="M2149">
        <v>1</v>
      </c>
      <c r="N2149">
        <v>4990</v>
      </c>
      <c r="O2149" t="s">
        <v>7563</v>
      </c>
      <c r="P2149">
        <v>-9830</v>
      </c>
      <c r="Q2149" t="s">
        <v>7564</v>
      </c>
      <c r="R2149" t="s">
        <v>7565</v>
      </c>
      <c r="S2149" t="s">
        <v>32629</v>
      </c>
      <c r="T2149">
        <v>0.152084254673993</v>
      </c>
      <c r="U2149">
        <v>0.603102917160658</v>
      </c>
      <c r="V2149">
        <v>23.561223157433201</v>
      </c>
      <c r="W2149">
        <v>0.38920677604595899</v>
      </c>
      <c r="X2149">
        <v>0.704072456322962</v>
      </c>
      <c r="Y2149">
        <v>-22.158620575571899</v>
      </c>
      <c r="Z2149">
        <v>0.306975110376564</v>
      </c>
      <c r="AA2149">
        <v>0.72610664078822296</v>
      </c>
      <c r="AB2149">
        <v>22.597749144187699</v>
      </c>
      <c r="AC2149">
        <v>0.75388744886274095</v>
      </c>
      <c r="AD2149">
        <v>0.87989882095915395</v>
      </c>
      <c r="AE2149">
        <v>-0.34703050699112398</v>
      </c>
      <c r="AF2149">
        <v>4.6407610929182198E-2</v>
      </c>
      <c r="AG2149">
        <v>0.476038960109122</v>
      </c>
      <c r="AH2149">
        <v>23.561223157433201</v>
      </c>
      <c r="AI2149">
        <v>0.35038410267202102</v>
      </c>
      <c r="AJ2149">
        <v>0.78121606160956403</v>
      </c>
      <c r="AK2149">
        <v>-22.490833957754798</v>
      </c>
    </row>
    <row r="2150" spans="1:37" x14ac:dyDescent="0.2">
      <c r="A2150" t="s">
        <v>7139</v>
      </c>
      <c r="B2150">
        <v>60499316</v>
      </c>
      <c r="C2150">
        <v>60499468</v>
      </c>
      <c r="D2150">
        <v>153</v>
      </c>
      <c r="E2150" t="s">
        <v>7570</v>
      </c>
      <c r="F2150">
        <v>2</v>
      </c>
      <c r="G2150" t="s">
        <v>7571</v>
      </c>
      <c r="H2150" t="s">
        <v>31274</v>
      </c>
      <c r="I2150">
        <v>14</v>
      </c>
      <c r="J2150">
        <v>60509146</v>
      </c>
      <c r="K2150">
        <v>60512850</v>
      </c>
      <c r="L2150">
        <v>3705</v>
      </c>
      <c r="M2150">
        <v>1</v>
      </c>
      <c r="N2150">
        <v>4990</v>
      </c>
      <c r="O2150" t="s">
        <v>7563</v>
      </c>
      <c r="P2150">
        <v>-9678</v>
      </c>
      <c r="Q2150" t="s">
        <v>7564</v>
      </c>
      <c r="R2150" t="s">
        <v>7565</v>
      </c>
      <c r="S2150" t="s">
        <v>32629</v>
      </c>
      <c r="T2150">
        <v>0.152084254673993</v>
      </c>
      <c r="U2150">
        <v>0.603102917160658</v>
      </c>
      <c r="V2150">
        <v>23.561223157433201</v>
      </c>
      <c r="W2150">
        <v>0.38920677604595899</v>
      </c>
      <c r="X2150">
        <v>0.704072456322962</v>
      </c>
      <c r="Y2150">
        <v>-22.158620575571899</v>
      </c>
      <c r="Z2150">
        <v>0.306975110376564</v>
      </c>
      <c r="AA2150">
        <v>0.72610664078822296</v>
      </c>
      <c r="AB2150">
        <v>22.597749144187699</v>
      </c>
      <c r="AC2150">
        <v>0.75388744886274095</v>
      </c>
      <c r="AD2150">
        <v>0.87989882095915395</v>
      </c>
      <c r="AE2150">
        <v>-0.34703050699112398</v>
      </c>
      <c r="AF2150">
        <v>4.6407610929182198E-2</v>
      </c>
      <c r="AG2150">
        <v>0.476038960109122</v>
      </c>
      <c r="AH2150">
        <v>23.561223157433201</v>
      </c>
      <c r="AI2150">
        <v>0.35038410267202102</v>
      </c>
      <c r="AJ2150">
        <v>0.78121606160956403</v>
      </c>
      <c r="AK2150">
        <v>-22.490833957754798</v>
      </c>
    </row>
    <row r="2151" spans="1:37" x14ac:dyDescent="0.2">
      <c r="A2151" t="s">
        <v>7139</v>
      </c>
      <c r="B2151">
        <v>60913572</v>
      </c>
      <c r="C2151">
        <v>60913731</v>
      </c>
      <c r="D2151">
        <v>160</v>
      </c>
      <c r="E2151" t="s">
        <v>7572</v>
      </c>
      <c r="F2151">
        <v>3</v>
      </c>
      <c r="G2151" t="s">
        <v>7573</v>
      </c>
      <c r="H2151" t="s">
        <v>32630</v>
      </c>
      <c r="I2151">
        <v>14</v>
      </c>
      <c r="J2151">
        <v>60879714</v>
      </c>
      <c r="K2151">
        <v>60982585</v>
      </c>
      <c r="L2151">
        <v>102872</v>
      </c>
      <c r="M2151">
        <v>1</v>
      </c>
      <c r="N2151">
        <v>4331</v>
      </c>
      <c r="O2151" t="s">
        <v>7574</v>
      </c>
      <c r="P2151">
        <v>33858</v>
      </c>
      <c r="Q2151" t="s">
        <v>7575</v>
      </c>
      <c r="R2151" t="s">
        <v>7576</v>
      </c>
      <c r="S2151" t="s">
        <v>32631</v>
      </c>
      <c r="T2151">
        <v>0.32911398597860803</v>
      </c>
      <c r="U2151">
        <v>0.603102917160658</v>
      </c>
      <c r="V2151">
        <v>23.2753981416108</v>
      </c>
      <c r="W2151">
        <v>0.94541066367716797</v>
      </c>
      <c r="X2151">
        <v>0.95159051474143896</v>
      </c>
      <c r="Y2151">
        <v>-1.2724225234167601</v>
      </c>
      <c r="Z2151">
        <v>0.306975110376564</v>
      </c>
      <c r="AA2151">
        <v>0.72610664078822296</v>
      </c>
      <c r="AB2151">
        <v>22.7362767901833</v>
      </c>
      <c r="AC2151">
        <v>0.71753805159658501</v>
      </c>
      <c r="AD2151">
        <v>0.87989882095915395</v>
      </c>
      <c r="AE2151">
        <v>-2.2724221286717401</v>
      </c>
      <c r="AF2151">
        <v>0.61410715005536498</v>
      </c>
      <c r="AG2151">
        <v>0.80674443595273604</v>
      </c>
      <c r="AH2151">
        <v>2.5480565084186799</v>
      </c>
      <c r="AI2151">
        <v>0.59609816080359102</v>
      </c>
      <c r="AJ2151">
        <v>0.78121606160956403</v>
      </c>
      <c r="AK2151">
        <v>-0.40366719168610399</v>
      </c>
    </row>
    <row r="2152" spans="1:37" x14ac:dyDescent="0.2">
      <c r="A2152" t="s">
        <v>7139</v>
      </c>
      <c r="B2152">
        <v>60913731</v>
      </c>
      <c r="C2152">
        <v>60913890</v>
      </c>
      <c r="D2152">
        <v>160</v>
      </c>
      <c r="E2152" t="s">
        <v>7577</v>
      </c>
      <c r="F2152">
        <v>2</v>
      </c>
      <c r="G2152" t="s">
        <v>7578</v>
      </c>
      <c r="H2152" t="s">
        <v>32630</v>
      </c>
      <c r="I2152">
        <v>14</v>
      </c>
      <c r="J2152">
        <v>60879714</v>
      </c>
      <c r="K2152">
        <v>60982585</v>
      </c>
      <c r="L2152">
        <v>102872</v>
      </c>
      <c r="M2152">
        <v>1</v>
      </c>
      <c r="N2152">
        <v>4331</v>
      </c>
      <c r="O2152" t="s">
        <v>7574</v>
      </c>
      <c r="P2152">
        <v>34017</v>
      </c>
      <c r="Q2152" t="s">
        <v>7575</v>
      </c>
      <c r="R2152" t="s">
        <v>7576</v>
      </c>
      <c r="S2152" t="s">
        <v>32631</v>
      </c>
      <c r="T2152">
        <v>0.32911398597860803</v>
      </c>
      <c r="U2152">
        <v>0.603102917160658</v>
      </c>
      <c r="V2152">
        <v>23.2753981416108</v>
      </c>
      <c r="W2152">
        <v>0.94541066367716797</v>
      </c>
      <c r="X2152">
        <v>0.95159051474143896</v>
      </c>
      <c r="Y2152">
        <v>-1.2724225234167601</v>
      </c>
      <c r="Z2152">
        <v>0.306975110376564</v>
      </c>
      <c r="AA2152">
        <v>0.72610664078822296</v>
      </c>
      <c r="AB2152">
        <v>22.7362767901833</v>
      </c>
      <c r="AC2152">
        <v>0.71753805159658501</v>
      </c>
      <c r="AD2152">
        <v>0.87989882095915395</v>
      </c>
      <c r="AE2152">
        <v>-2.2724221286717401</v>
      </c>
      <c r="AF2152">
        <v>0.61410715005536498</v>
      </c>
      <c r="AG2152">
        <v>0.80674443595273604</v>
      </c>
      <c r="AH2152">
        <v>2.5480565084186799</v>
      </c>
      <c r="AI2152">
        <v>0.59609816080359102</v>
      </c>
      <c r="AJ2152">
        <v>0.78121606160956403</v>
      </c>
      <c r="AK2152">
        <v>-0.40366719168610399</v>
      </c>
    </row>
    <row r="2153" spans="1:37" x14ac:dyDescent="0.2">
      <c r="A2153" t="s">
        <v>7139</v>
      </c>
      <c r="B2153">
        <v>61060208</v>
      </c>
      <c r="C2153">
        <v>61060384</v>
      </c>
      <c r="D2153">
        <v>177</v>
      </c>
      <c r="E2153" t="s">
        <v>7579</v>
      </c>
      <c r="F2153">
        <v>2</v>
      </c>
      <c r="G2153" t="s">
        <v>2061</v>
      </c>
      <c r="H2153" t="s">
        <v>32632</v>
      </c>
      <c r="I2153">
        <v>14</v>
      </c>
      <c r="J2153">
        <v>61051886</v>
      </c>
      <c r="K2153">
        <v>61052464</v>
      </c>
      <c r="L2153">
        <v>579</v>
      </c>
      <c r="M2153">
        <v>1</v>
      </c>
      <c r="N2153">
        <v>145389</v>
      </c>
      <c r="O2153" t="s">
        <v>7580</v>
      </c>
      <c r="P2153">
        <v>8322</v>
      </c>
      <c r="Q2153" t="s">
        <v>7581</v>
      </c>
      <c r="R2153" t="s">
        <v>7582</v>
      </c>
      <c r="S2153" t="s">
        <v>32633</v>
      </c>
      <c r="T2153">
        <v>0.73307446563449497</v>
      </c>
      <c r="U2153">
        <v>0.94445707767999398</v>
      </c>
      <c r="V2153">
        <v>0.67790631020802306</v>
      </c>
      <c r="W2153">
        <v>0.23823264826274301</v>
      </c>
      <c r="X2153">
        <v>0.704072456322962</v>
      </c>
      <c r="Y2153">
        <v>-1.08078333692267</v>
      </c>
      <c r="Z2153">
        <v>0.89295003542017304</v>
      </c>
      <c r="AA2153">
        <v>0.99919698600769702</v>
      </c>
      <c r="AB2153">
        <v>0.71778371565927701</v>
      </c>
      <c r="AC2153">
        <v>0.23563038172315201</v>
      </c>
      <c r="AD2153">
        <v>0.68253123924728298</v>
      </c>
      <c r="AE2153">
        <v>-0.91329110259767199</v>
      </c>
      <c r="AF2153">
        <v>0.73697361472526102</v>
      </c>
      <c r="AG2153">
        <v>0.86906519844104402</v>
      </c>
      <c r="AH2153">
        <v>0.26796795857716998</v>
      </c>
      <c r="AI2153">
        <v>0.34147133748804498</v>
      </c>
      <c r="AJ2153">
        <v>0.78121606160956403</v>
      </c>
      <c r="AK2153">
        <v>-0.78414918434617598</v>
      </c>
    </row>
    <row r="2154" spans="1:37" x14ac:dyDescent="0.2">
      <c r="A2154" t="s">
        <v>7139</v>
      </c>
      <c r="B2154">
        <v>61060384</v>
      </c>
      <c r="C2154">
        <v>61060560</v>
      </c>
      <c r="D2154">
        <v>177</v>
      </c>
      <c r="E2154" t="s">
        <v>7583</v>
      </c>
      <c r="F2154">
        <v>3</v>
      </c>
      <c r="G2154" t="s">
        <v>1236</v>
      </c>
      <c r="H2154" t="s">
        <v>32632</v>
      </c>
      <c r="I2154">
        <v>14</v>
      </c>
      <c r="J2154">
        <v>61051886</v>
      </c>
      <c r="K2154">
        <v>61052464</v>
      </c>
      <c r="L2154">
        <v>579</v>
      </c>
      <c r="M2154">
        <v>1</v>
      </c>
      <c r="N2154">
        <v>145389</v>
      </c>
      <c r="O2154" t="s">
        <v>7580</v>
      </c>
      <c r="P2154">
        <v>8498</v>
      </c>
      <c r="Q2154" t="s">
        <v>7581</v>
      </c>
      <c r="R2154" t="s">
        <v>7582</v>
      </c>
      <c r="S2154" t="s">
        <v>32633</v>
      </c>
      <c r="T2154">
        <v>0.66719179481688995</v>
      </c>
      <c r="U2154">
        <v>0.87154425173236305</v>
      </c>
      <c r="V2154">
        <v>0.61375023620799396</v>
      </c>
      <c r="W2154">
        <v>0.20484367161585701</v>
      </c>
      <c r="X2154">
        <v>0.704072456322962</v>
      </c>
      <c r="Y2154">
        <v>-1.2040083411076601</v>
      </c>
      <c r="Z2154">
        <v>0.85056213184335105</v>
      </c>
      <c r="AA2154">
        <v>0.97520983621184998</v>
      </c>
      <c r="AB2154">
        <v>0.61392960579190103</v>
      </c>
      <c r="AC2154">
        <v>0.19709893997647299</v>
      </c>
      <c r="AD2154">
        <v>0.68253123924728298</v>
      </c>
      <c r="AE2154">
        <v>-1.03651610678266</v>
      </c>
      <c r="AF2154">
        <v>0.66964320827069701</v>
      </c>
      <c r="AG2154">
        <v>0.82715361235684703</v>
      </c>
      <c r="AH2154">
        <v>0.28946309866728298</v>
      </c>
      <c r="AI2154">
        <v>0.31459842726318299</v>
      </c>
      <c r="AJ2154">
        <v>0.78121606160956403</v>
      </c>
      <c r="AK2154">
        <v>-0.86818084896748804</v>
      </c>
    </row>
    <row r="2155" spans="1:37" x14ac:dyDescent="0.2">
      <c r="A2155" t="s">
        <v>7139</v>
      </c>
      <c r="B2155">
        <v>61425004</v>
      </c>
      <c r="C2155">
        <v>61425159</v>
      </c>
      <c r="D2155">
        <v>156</v>
      </c>
      <c r="E2155" t="s">
        <v>7584</v>
      </c>
      <c r="F2155">
        <v>0</v>
      </c>
      <c r="G2155" t="s">
        <v>7585</v>
      </c>
      <c r="H2155" t="s">
        <v>32634</v>
      </c>
      <c r="I2155">
        <v>14</v>
      </c>
      <c r="J2155">
        <v>61442558</v>
      </c>
      <c r="K2155">
        <v>61450941</v>
      </c>
      <c r="L2155">
        <v>8384</v>
      </c>
      <c r="M2155">
        <v>1</v>
      </c>
      <c r="N2155">
        <v>5583</v>
      </c>
      <c r="O2155" t="s">
        <v>7586</v>
      </c>
      <c r="P2155">
        <v>-17399</v>
      </c>
      <c r="Q2155" t="s">
        <v>7587</v>
      </c>
      <c r="R2155" t="s">
        <v>7588</v>
      </c>
      <c r="S2155" t="s">
        <v>32635</v>
      </c>
      <c r="T2155">
        <v>0.32911398597860803</v>
      </c>
      <c r="U2155">
        <v>0.603102917160658</v>
      </c>
      <c r="V2155">
        <v>22.775291828837101</v>
      </c>
      <c r="W2155">
        <v>0.38920677604595899</v>
      </c>
      <c r="X2155">
        <v>0.704072456322962</v>
      </c>
      <c r="Y2155">
        <v>-22.573657997812798</v>
      </c>
      <c r="Z2155">
        <v>0.48464167878831399</v>
      </c>
      <c r="AA2155">
        <v>0.84435025072159198</v>
      </c>
      <c r="AB2155">
        <v>21.8118178957825</v>
      </c>
      <c r="AC2155">
        <v>0.21073619169722799</v>
      </c>
      <c r="AD2155">
        <v>0.68253123924728298</v>
      </c>
      <c r="AE2155">
        <v>-22.573657997812798</v>
      </c>
      <c r="AF2155">
        <v>0.16793847098801201</v>
      </c>
      <c r="AG2155">
        <v>0.68151250837662902</v>
      </c>
      <c r="AH2155">
        <v>22.775291828837101</v>
      </c>
      <c r="AI2155">
        <v>0.52399907623471598</v>
      </c>
      <c r="AJ2155">
        <v>0.78121606160956403</v>
      </c>
      <c r="AK2155">
        <v>-21.704902722011301</v>
      </c>
    </row>
    <row r="2156" spans="1:37" x14ac:dyDescent="0.2">
      <c r="A2156" t="s">
        <v>7139</v>
      </c>
      <c r="B2156">
        <v>61425159</v>
      </c>
      <c r="C2156">
        <v>61425314</v>
      </c>
      <c r="D2156">
        <v>156</v>
      </c>
      <c r="E2156" t="s">
        <v>7589</v>
      </c>
      <c r="F2156">
        <v>1</v>
      </c>
      <c r="G2156" t="s">
        <v>7590</v>
      </c>
      <c r="H2156" t="s">
        <v>32634</v>
      </c>
      <c r="I2156">
        <v>14</v>
      </c>
      <c r="J2156">
        <v>61442558</v>
      </c>
      <c r="K2156">
        <v>61450941</v>
      </c>
      <c r="L2156">
        <v>8384</v>
      </c>
      <c r="M2156">
        <v>1</v>
      </c>
      <c r="N2156">
        <v>5583</v>
      </c>
      <c r="O2156" t="s">
        <v>7586</v>
      </c>
      <c r="P2156">
        <v>-17244</v>
      </c>
      <c r="Q2156" t="s">
        <v>7587</v>
      </c>
      <c r="R2156" t="s">
        <v>7588</v>
      </c>
      <c r="S2156" t="s">
        <v>32635</v>
      </c>
      <c r="T2156">
        <v>0.32911398597860803</v>
      </c>
      <c r="U2156">
        <v>0.603102917160658</v>
      </c>
      <c r="V2156">
        <v>22.775291828837101</v>
      </c>
      <c r="W2156">
        <v>0.38920677604595899</v>
      </c>
      <c r="X2156">
        <v>0.704072456322962</v>
      </c>
      <c r="Y2156">
        <v>-22.573657997812798</v>
      </c>
      <c r="Z2156">
        <v>0.48464167878831399</v>
      </c>
      <c r="AA2156">
        <v>0.84435025072159198</v>
      </c>
      <c r="AB2156">
        <v>21.8118178957825</v>
      </c>
      <c r="AC2156">
        <v>0.21073619169722799</v>
      </c>
      <c r="AD2156">
        <v>0.68253123924728298</v>
      </c>
      <c r="AE2156">
        <v>-22.573657997812798</v>
      </c>
      <c r="AF2156">
        <v>0.16793847098801201</v>
      </c>
      <c r="AG2156">
        <v>0.68151250837662902</v>
      </c>
      <c r="AH2156">
        <v>22.775291828837101</v>
      </c>
      <c r="AI2156">
        <v>0.52399907623471598</v>
      </c>
      <c r="AJ2156">
        <v>0.78121606160956403</v>
      </c>
      <c r="AK2156">
        <v>-21.704902722011301</v>
      </c>
    </row>
    <row r="2157" spans="1:37" x14ac:dyDescent="0.2">
      <c r="A2157" t="s">
        <v>7139</v>
      </c>
      <c r="B2157">
        <v>61425314</v>
      </c>
      <c r="C2157">
        <v>61425469</v>
      </c>
      <c r="D2157">
        <v>156</v>
      </c>
      <c r="E2157" t="s">
        <v>7591</v>
      </c>
      <c r="F2157">
        <v>0</v>
      </c>
      <c r="G2157" t="s">
        <v>7592</v>
      </c>
      <c r="H2157" t="s">
        <v>32634</v>
      </c>
      <c r="I2157">
        <v>14</v>
      </c>
      <c r="J2157">
        <v>61442558</v>
      </c>
      <c r="K2157">
        <v>61450941</v>
      </c>
      <c r="L2157">
        <v>8384</v>
      </c>
      <c r="M2157">
        <v>1</v>
      </c>
      <c r="N2157">
        <v>5583</v>
      </c>
      <c r="O2157" t="s">
        <v>7586</v>
      </c>
      <c r="P2157">
        <v>-17089</v>
      </c>
      <c r="Q2157" t="s">
        <v>7587</v>
      </c>
      <c r="R2157" t="s">
        <v>7588</v>
      </c>
      <c r="S2157" t="s">
        <v>32635</v>
      </c>
      <c r="T2157">
        <v>0.32911398597860803</v>
      </c>
      <c r="U2157">
        <v>0.603102917160658</v>
      </c>
      <c r="V2157">
        <v>22.360254396547798</v>
      </c>
      <c r="W2157">
        <v>0.38920677604595899</v>
      </c>
      <c r="X2157">
        <v>0.704072456322962</v>
      </c>
      <c r="Y2157">
        <v>-22.158620575571899</v>
      </c>
      <c r="Z2157">
        <v>0.48464167878831399</v>
      </c>
      <c r="AA2157">
        <v>0.84435025072159198</v>
      </c>
      <c r="AB2157">
        <v>21.396780527133298</v>
      </c>
      <c r="AC2157">
        <v>0.21073619169722799</v>
      </c>
      <c r="AD2157">
        <v>0.68253123924728298</v>
      </c>
      <c r="AE2157">
        <v>-22.158620575571899</v>
      </c>
      <c r="AF2157">
        <v>0.16793847098801201</v>
      </c>
      <c r="AG2157">
        <v>0.68151250837662902</v>
      </c>
      <c r="AH2157">
        <v>22.360254396547798</v>
      </c>
      <c r="AI2157">
        <v>0.52399907623471598</v>
      </c>
      <c r="AJ2157">
        <v>0.78121606160956403</v>
      </c>
      <c r="AK2157">
        <v>-21.289865363410598</v>
      </c>
    </row>
    <row r="2158" spans="1:37" x14ac:dyDescent="0.2">
      <c r="A2158" t="s">
        <v>7139</v>
      </c>
      <c r="B2158">
        <v>61831185</v>
      </c>
      <c r="C2158">
        <v>61831336</v>
      </c>
      <c r="D2158">
        <v>152</v>
      </c>
      <c r="E2158" t="s">
        <v>7593</v>
      </c>
      <c r="F2158">
        <v>0</v>
      </c>
      <c r="G2158" t="s">
        <v>7594</v>
      </c>
      <c r="H2158" t="s">
        <v>32636</v>
      </c>
      <c r="I2158">
        <v>14</v>
      </c>
      <c r="J2158">
        <v>61812721</v>
      </c>
      <c r="K2158">
        <v>62075391</v>
      </c>
      <c r="L2158">
        <v>262671</v>
      </c>
      <c r="M2158">
        <v>1</v>
      </c>
      <c r="N2158">
        <v>83851</v>
      </c>
      <c r="O2158" t="s">
        <v>7595</v>
      </c>
      <c r="P2158">
        <v>18464</v>
      </c>
      <c r="Q2158" t="s">
        <v>7596</v>
      </c>
      <c r="R2158" t="s">
        <v>7597</v>
      </c>
      <c r="S2158" t="s">
        <v>32637</v>
      </c>
      <c r="T2158">
        <v>0.32911398597860803</v>
      </c>
      <c r="U2158">
        <v>0.603102917160658</v>
      </c>
      <c r="V2158">
        <v>24.8803351486693</v>
      </c>
      <c r="W2158">
        <v>0.38920677604595899</v>
      </c>
      <c r="X2158">
        <v>0.704072456322962</v>
      </c>
      <c r="Y2158">
        <v>-24.295819070661</v>
      </c>
      <c r="Z2158">
        <v>0.306975110376564</v>
      </c>
      <c r="AA2158">
        <v>0.72610664078822296</v>
      </c>
      <c r="AB2158">
        <v>24.738084625939202</v>
      </c>
      <c r="AC2158">
        <v>0.75388744886274095</v>
      </c>
      <c r="AD2158">
        <v>0.87989882095915395</v>
      </c>
      <c r="AE2158">
        <v>-0.34148329850530401</v>
      </c>
      <c r="AF2158">
        <v>0.61410715005536498</v>
      </c>
      <c r="AG2158">
        <v>0.80674443595273604</v>
      </c>
      <c r="AH2158">
        <v>1.3828821650630201</v>
      </c>
      <c r="AI2158">
        <v>0.35038410267202102</v>
      </c>
      <c r="AJ2158">
        <v>0.78121606160956403</v>
      </c>
      <c r="AK2158">
        <v>-24.6311694259884</v>
      </c>
    </row>
    <row r="2159" spans="1:37" x14ac:dyDescent="0.2">
      <c r="A2159" t="s">
        <v>7139</v>
      </c>
      <c r="B2159">
        <v>62536415</v>
      </c>
      <c r="C2159">
        <v>62536590</v>
      </c>
      <c r="D2159">
        <v>176</v>
      </c>
      <c r="E2159" t="s">
        <v>7598</v>
      </c>
      <c r="F2159">
        <v>3</v>
      </c>
      <c r="G2159" t="s">
        <v>7599</v>
      </c>
      <c r="H2159" t="s">
        <v>31000</v>
      </c>
      <c r="I2159">
        <v>14</v>
      </c>
      <c r="J2159">
        <v>62134149</v>
      </c>
      <c r="K2159">
        <v>62139973</v>
      </c>
      <c r="L2159">
        <v>5825</v>
      </c>
      <c r="M2159">
        <v>2</v>
      </c>
      <c r="N2159">
        <v>101954204</v>
      </c>
      <c r="O2159" t="s">
        <v>7600</v>
      </c>
      <c r="P2159">
        <v>-396442</v>
      </c>
      <c r="Q2159" t="s">
        <v>7601</v>
      </c>
      <c r="R2159" t="s">
        <v>7602</v>
      </c>
      <c r="S2159" t="s">
        <v>32638</v>
      </c>
      <c r="T2159">
        <v>0.56354823081344896</v>
      </c>
      <c r="U2159">
        <v>0.81214233890638399</v>
      </c>
      <c r="V2159">
        <v>-3.1853408679961599</v>
      </c>
      <c r="W2159">
        <v>0.94541066367716797</v>
      </c>
      <c r="X2159">
        <v>0.95159051474143896</v>
      </c>
      <c r="Y2159">
        <v>-1.94737881362423</v>
      </c>
      <c r="Z2159">
        <v>0.23404878042441499</v>
      </c>
      <c r="AA2159">
        <v>0.72610664078822296</v>
      </c>
      <c r="AB2159">
        <v>-4.1488141156316303</v>
      </c>
      <c r="AC2159">
        <v>0.88945902157151002</v>
      </c>
      <c r="AD2159">
        <v>0.94068432309766403</v>
      </c>
      <c r="AE2159">
        <v>-0.39086485404294402</v>
      </c>
      <c r="AF2159">
        <v>0.98343762640780896</v>
      </c>
      <c r="AG2159">
        <v>1</v>
      </c>
      <c r="AH2159">
        <v>-2.2557302876362799</v>
      </c>
      <c r="AI2159">
        <v>0.98342151819761803</v>
      </c>
      <c r="AJ2159">
        <v>0.98789258377071898</v>
      </c>
      <c r="AK2159">
        <v>-2.1113404340820101</v>
      </c>
    </row>
    <row r="2160" spans="1:37" x14ac:dyDescent="0.2">
      <c r="A2160" t="s">
        <v>7139</v>
      </c>
      <c r="B2160">
        <v>62536590</v>
      </c>
      <c r="C2160">
        <v>62536765</v>
      </c>
      <c r="D2160">
        <v>176</v>
      </c>
      <c r="E2160" t="s">
        <v>7603</v>
      </c>
      <c r="F2160">
        <v>2</v>
      </c>
      <c r="G2160" t="s">
        <v>7604</v>
      </c>
      <c r="H2160" t="s">
        <v>31000</v>
      </c>
      <c r="I2160">
        <v>14</v>
      </c>
      <c r="J2160">
        <v>62134149</v>
      </c>
      <c r="K2160">
        <v>62139973</v>
      </c>
      <c r="L2160">
        <v>5825</v>
      </c>
      <c r="M2160">
        <v>2</v>
      </c>
      <c r="N2160">
        <v>101954204</v>
      </c>
      <c r="O2160" t="s">
        <v>7600</v>
      </c>
      <c r="P2160">
        <v>-396617</v>
      </c>
      <c r="Q2160" t="s">
        <v>7601</v>
      </c>
      <c r="R2160" t="s">
        <v>7602</v>
      </c>
      <c r="S2160" t="s">
        <v>32638</v>
      </c>
      <c r="T2160">
        <v>0.17308923567461099</v>
      </c>
      <c r="U2160">
        <v>0.603102917160658</v>
      </c>
      <c r="V2160">
        <v>-23.762113128568998</v>
      </c>
      <c r="W2160">
        <v>0.38920677604595899</v>
      </c>
      <c r="X2160">
        <v>0.704072456322962</v>
      </c>
      <c r="Y2160">
        <v>-22.5981516095177</v>
      </c>
      <c r="Z2160">
        <v>5.50355599158565E-2</v>
      </c>
      <c r="AA2160">
        <v>0.72610664078822296</v>
      </c>
      <c r="AB2160">
        <v>-23.762113128568998</v>
      </c>
      <c r="AC2160">
        <v>0.75388744886274095</v>
      </c>
      <c r="AD2160">
        <v>0.87989882095915395</v>
      </c>
      <c r="AE2160">
        <v>-0.65965673077215103</v>
      </c>
      <c r="AF2160">
        <v>0.32549523997010099</v>
      </c>
      <c r="AG2160">
        <v>0.70473078222419605</v>
      </c>
      <c r="AH2160">
        <v>-22.832502548209099</v>
      </c>
      <c r="AI2160">
        <v>0.35038410267202102</v>
      </c>
      <c r="AJ2160">
        <v>0.78121606160956403</v>
      </c>
      <c r="AK2160">
        <v>-22.762113229975402</v>
      </c>
    </row>
    <row r="2161" spans="1:37" x14ac:dyDescent="0.2">
      <c r="A2161" t="s">
        <v>7139</v>
      </c>
      <c r="B2161">
        <v>63121798</v>
      </c>
      <c r="C2161">
        <v>63121973</v>
      </c>
      <c r="D2161">
        <v>176</v>
      </c>
      <c r="E2161" t="s">
        <v>7605</v>
      </c>
      <c r="F2161">
        <v>2</v>
      </c>
      <c r="G2161" t="s">
        <v>7606</v>
      </c>
      <c r="H2161" t="s">
        <v>31000</v>
      </c>
      <c r="I2161">
        <v>14</v>
      </c>
      <c r="J2161">
        <v>63123033</v>
      </c>
      <c r="K2161">
        <v>63128214</v>
      </c>
      <c r="L2161">
        <v>5182</v>
      </c>
      <c r="M2161">
        <v>2</v>
      </c>
      <c r="N2161">
        <v>105370531</v>
      </c>
      <c r="O2161" t="s">
        <v>7607</v>
      </c>
      <c r="P2161">
        <v>6241</v>
      </c>
      <c r="Q2161" t="s">
        <v>7608</v>
      </c>
      <c r="R2161" t="s">
        <v>7609</v>
      </c>
      <c r="S2161" t="s">
        <v>32639</v>
      </c>
      <c r="T2161">
        <v>0.17308923567461099</v>
      </c>
      <c r="U2161">
        <v>0.603102917160658</v>
      </c>
      <c r="V2161">
        <v>-23.432075076512699</v>
      </c>
      <c r="W2161">
        <v>0.38920677604595899</v>
      </c>
      <c r="X2161">
        <v>0.704072456322962</v>
      </c>
      <c r="Y2161">
        <v>-22.5981516095177</v>
      </c>
      <c r="Z2161">
        <v>5.50355599158565E-2</v>
      </c>
      <c r="AA2161">
        <v>0.72610664078822296</v>
      </c>
      <c r="AB2161">
        <v>-23.432075076512699</v>
      </c>
      <c r="AC2161">
        <v>0.71753805159658501</v>
      </c>
      <c r="AD2161">
        <v>0.87989882095915395</v>
      </c>
      <c r="AE2161">
        <v>-1.39662208564082</v>
      </c>
      <c r="AF2161">
        <v>0.32549523997010099</v>
      </c>
      <c r="AG2161">
        <v>0.70473078222419605</v>
      </c>
      <c r="AH2161">
        <v>-22.502464519736499</v>
      </c>
      <c r="AI2161">
        <v>0.35038410267202102</v>
      </c>
      <c r="AJ2161">
        <v>0.78121606160956403</v>
      </c>
      <c r="AK2161">
        <v>-22.432075203985399</v>
      </c>
    </row>
    <row r="2162" spans="1:37" x14ac:dyDescent="0.2">
      <c r="A2162" t="s">
        <v>7139</v>
      </c>
      <c r="B2162">
        <v>63121973</v>
      </c>
      <c r="C2162">
        <v>63122148</v>
      </c>
      <c r="D2162">
        <v>176</v>
      </c>
      <c r="E2162" t="s">
        <v>7610</v>
      </c>
      <c r="F2162">
        <v>3</v>
      </c>
      <c r="G2162" t="s">
        <v>7611</v>
      </c>
      <c r="H2162" t="s">
        <v>31000</v>
      </c>
      <c r="I2162">
        <v>14</v>
      </c>
      <c r="J2162">
        <v>63123033</v>
      </c>
      <c r="K2162">
        <v>63128214</v>
      </c>
      <c r="L2162">
        <v>5182</v>
      </c>
      <c r="M2162">
        <v>2</v>
      </c>
      <c r="N2162">
        <v>105370531</v>
      </c>
      <c r="O2162" t="s">
        <v>7607</v>
      </c>
      <c r="P2162">
        <v>6066</v>
      </c>
      <c r="Q2162" t="s">
        <v>7608</v>
      </c>
      <c r="R2162" t="s">
        <v>7609</v>
      </c>
      <c r="S2162" t="s">
        <v>32639</v>
      </c>
      <c r="T2162">
        <v>0.17308923567461099</v>
      </c>
      <c r="U2162">
        <v>0.603102917160658</v>
      </c>
      <c r="V2162">
        <v>-23.638227562378201</v>
      </c>
      <c r="W2162">
        <v>0.38920677604595899</v>
      </c>
      <c r="X2162">
        <v>0.704072456322962</v>
      </c>
      <c r="Y2162">
        <v>-22.9200796589604</v>
      </c>
      <c r="Z2162">
        <v>5.50355599158565E-2</v>
      </c>
      <c r="AA2162">
        <v>0.72610664078822296</v>
      </c>
      <c r="AB2162">
        <v>-23.638227562378201</v>
      </c>
      <c r="AC2162">
        <v>0.71753805159658501</v>
      </c>
      <c r="AD2162">
        <v>0.87989882095915395</v>
      </c>
      <c r="AE2162">
        <v>-1.7185501350835</v>
      </c>
      <c r="AF2162">
        <v>0.32549523997010099</v>
      </c>
      <c r="AG2162">
        <v>0.70473078222419605</v>
      </c>
      <c r="AH2162">
        <v>-22.708616990245002</v>
      </c>
      <c r="AI2162">
        <v>0.35038410267202102</v>
      </c>
      <c r="AJ2162">
        <v>0.78121606160956403</v>
      </c>
      <c r="AK2162">
        <v>-22.638227672877299</v>
      </c>
    </row>
    <row r="2163" spans="1:37" x14ac:dyDescent="0.2">
      <c r="A2163" t="s">
        <v>7139</v>
      </c>
      <c r="B2163">
        <v>64229586</v>
      </c>
      <c r="C2163">
        <v>64229737</v>
      </c>
      <c r="D2163">
        <v>152</v>
      </c>
      <c r="E2163" t="s">
        <v>7612</v>
      </c>
      <c r="F2163">
        <v>2</v>
      </c>
      <c r="G2163" t="s">
        <v>7613</v>
      </c>
      <c r="H2163" t="s">
        <v>31003</v>
      </c>
      <c r="I2163">
        <v>14</v>
      </c>
      <c r="J2163">
        <v>64218232</v>
      </c>
      <c r="K2163">
        <v>64223380</v>
      </c>
      <c r="L2163">
        <v>5149</v>
      </c>
      <c r="M2163">
        <v>1</v>
      </c>
      <c r="N2163">
        <v>23224</v>
      </c>
      <c r="O2163" t="s">
        <v>7614</v>
      </c>
      <c r="P2163">
        <v>11354</v>
      </c>
      <c r="Q2163" t="s">
        <v>7615</v>
      </c>
      <c r="R2163" t="s">
        <v>7616</v>
      </c>
      <c r="S2163" t="s">
        <v>32640</v>
      </c>
      <c r="T2163">
        <v>0.97213403838398904</v>
      </c>
      <c r="U2163">
        <v>1</v>
      </c>
      <c r="V2163">
        <v>4.8579700827319803</v>
      </c>
      <c r="W2163">
        <v>0.50039843522710903</v>
      </c>
      <c r="X2163">
        <v>0.78363289935355196</v>
      </c>
      <c r="Y2163">
        <v>0.86759149822478299</v>
      </c>
      <c r="Z2163">
        <v>0.43777911271820902</v>
      </c>
      <c r="AA2163">
        <v>0.84435025072159198</v>
      </c>
      <c r="AB2163">
        <v>5.2516902572451203</v>
      </c>
      <c r="AC2163">
        <v>0.92523690913815004</v>
      </c>
      <c r="AD2163">
        <v>0.94115954365910703</v>
      </c>
      <c r="AE2163">
        <v>-0.13240848606077099</v>
      </c>
      <c r="AF2163">
        <v>0.56699985775999995</v>
      </c>
      <c r="AG2163">
        <v>0.80674443595273604</v>
      </c>
      <c r="AH2163">
        <v>0.32366768523274397</v>
      </c>
      <c r="AI2163">
        <v>0.15444981296854099</v>
      </c>
      <c r="AJ2163">
        <v>0.78121606160956403</v>
      </c>
      <c r="AK2163">
        <v>1.7363469412603001</v>
      </c>
    </row>
    <row r="2164" spans="1:37" x14ac:dyDescent="0.2">
      <c r="A2164" t="s">
        <v>7139</v>
      </c>
      <c r="B2164">
        <v>64753897</v>
      </c>
      <c r="C2164">
        <v>64754040</v>
      </c>
      <c r="D2164">
        <v>144</v>
      </c>
      <c r="E2164" t="s">
        <v>7617</v>
      </c>
      <c r="F2164">
        <v>0</v>
      </c>
      <c r="G2164" t="s">
        <v>7618</v>
      </c>
      <c r="H2164" t="s">
        <v>32641</v>
      </c>
      <c r="I2164">
        <v>14</v>
      </c>
      <c r="J2164">
        <v>64748955</v>
      </c>
      <c r="K2164">
        <v>64757541</v>
      </c>
      <c r="L2164">
        <v>8587</v>
      </c>
      <c r="M2164">
        <v>2</v>
      </c>
      <c r="N2164">
        <v>6710</v>
      </c>
      <c r="O2164" t="s">
        <v>7619</v>
      </c>
      <c r="P2164">
        <v>3501</v>
      </c>
      <c r="Q2164" t="s">
        <v>7620</v>
      </c>
      <c r="R2164" t="s">
        <v>7621</v>
      </c>
      <c r="S2164" t="s">
        <v>32642</v>
      </c>
      <c r="T2164">
        <v>0.17308923567461099</v>
      </c>
      <c r="U2164">
        <v>0.603102917160658</v>
      </c>
      <c r="V2164">
        <v>-24.5585469308519</v>
      </c>
      <c r="W2164">
        <v>0.38920677604595899</v>
      </c>
      <c r="X2164">
        <v>0.704072456322962</v>
      </c>
      <c r="Y2164">
        <v>-23.067542537753901</v>
      </c>
      <c r="Z2164">
        <v>5.50355599158565E-2</v>
      </c>
      <c r="AA2164">
        <v>0.72610664078822296</v>
      </c>
      <c r="AB2164">
        <v>-24.5585469308519</v>
      </c>
      <c r="AC2164">
        <v>0.75388744886274095</v>
      </c>
      <c r="AD2164">
        <v>0.87989882095915395</v>
      </c>
      <c r="AE2164">
        <v>-7.6890074021397498E-2</v>
      </c>
      <c r="AF2164">
        <v>0.32549523997010099</v>
      </c>
      <c r="AG2164">
        <v>0.70473078222419605</v>
      </c>
      <c r="AH2164">
        <v>-23.6289363115695</v>
      </c>
      <c r="AI2164">
        <v>0.35038410267202102</v>
      </c>
      <c r="AJ2164">
        <v>0.78121606160956403</v>
      </c>
      <c r="AK2164">
        <v>-23.5585469892387</v>
      </c>
    </row>
    <row r="2165" spans="1:37" x14ac:dyDescent="0.2">
      <c r="A2165" t="s">
        <v>7139</v>
      </c>
      <c r="B2165">
        <v>64754040</v>
      </c>
      <c r="C2165">
        <v>64754183</v>
      </c>
      <c r="D2165">
        <v>144</v>
      </c>
      <c r="E2165" t="s">
        <v>7622</v>
      </c>
      <c r="F2165">
        <v>1</v>
      </c>
      <c r="G2165" t="s">
        <v>7623</v>
      </c>
      <c r="H2165" t="s">
        <v>32641</v>
      </c>
      <c r="I2165">
        <v>14</v>
      </c>
      <c r="J2165">
        <v>64748955</v>
      </c>
      <c r="K2165">
        <v>64757541</v>
      </c>
      <c r="L2165">
        <v>8587</v>
      </c>
      <c r="M2165">
        <v>2</v>
      </c>
      <c r="N2165">
        <v>6710</v>
      </c>
      <c r="O2165" t="s">
        <v>7619</v>
      </c>
      <c r="P2165">
        <v>3358</v>
      </c>
      <c r="Q2165" t="s">
        <v>7620</v>
      </c>
      <c r="R2165" t="s">
        <v>7621</v>
      </c>
      <c r="S2165" t="s">
        <v>32642</v>
      </c>
      <c r="T2165">
        <v>0.17308923567461099</v>
      </c>
      <c r="U2165">
        <v>0.603102917160658</v>
      </c>
      <c r="V2165">
        <v>-24.5585469308519</v>
      </c>
      <c r="W2165">
        <v>0.38920677604595899</v>
      </c>
      <c r="X2165">
        <v>0.704072456322962</v>
      </c>
      <c r="Y2165">
        <v>-23.067542537753901</v>
      </c>
      <c r="Z2165">
        <v>5.50355599158565E-2</v>
      </c>
      <c r="AA2165">
        <v>0.72610664078822296</v>
      </c>
      <c r="AB2165">
        <v>-24.5585469308519</v>
      </c>
      <c r="AC2165">
        <v>0.75388744886274095</v>
      </c>
      <c r="AD2165">
        <v>0.87989882095915395</v>
      </c>
      <c r="AE2165">
        <v>-7.6890074021397498E-2</v>
      </c>
      <c r="AF2165">
        <v>0.32549523997010099</v>
      </c>
      <c r="AG2165">
        <v>0.70473078222419605</v>
      </c>
      <c r="AH2165">
        <v>-23.6289363115695</v>
      </c>
      <c r="AI2165">
        <v>0.35038410267202102</v>
      </c>
      <c r="AJ2165">
        <v>0.78121606160956403</v>
      </c>
      <c r="AK2165">
        <v>-23.5585469892387</v>
      </c>
    </row>
    <row r="2166" spans="1:37" x14ac:dyDescent="0.2">
      <c r="A2166" t="s">
        <v>7139</v>
      </c>
      <c r="B2166">
        <v>64981843</v>
      </c>
      <c r="C2166">
        <v>64982006</v>
      </c>
      <c r="D2166">
        <v>164</v>
      </c>
      <c r="E2166" t="s">
        <v>7624</v>
      </c>
      <c r="F2166">
        <v>0</v>
      </c>
      <c r="G2166" t="s">
        <v>7625</v>
      </c>
      <c r="H2166" t="s">
        <v>32643</v>
      </c>
      <c r="I2166">
        <v>14</v>
      </c>
      <c r="J2166">
        <v>64986895</v>
      </c>
      <c r="K2166">
        <v>65022130</v>
      </c>
      <c r="L2166">
        <v>35236</v>
      </c>
      <c r="M2166">
        <v>1</v>
      </c>
      <c r="N2166">
        <v>2342</v>
      </c>
      <c r="O2166" t="s">
        <v>7626</v>
      </c>
      <c r="P2166">
        <v>-4889</v>
      </c>
      <c r="Q2166" t="s">
        <v>7627</v>
      </c>
      <c r="R2166" t="s">
        <v>7628</v>
      </c>
      <c r="S2166" t="s">
        <v>32644</v>
      </c>
      <c r="T2166">
        <v>1</v>
      </c>
      <c r="U2166">
        <v>1</v>
      </c>
      <c r="V2166">
        <v>-3.5051025830837503E-2</v>
      </c>
      <c r="W2166">
        <v>0.78495938470128301</v>
      </c>
      <c r="X2166">
        <v>0.95159051474143896</v>
      </c>
      <c r="Y2166">
        <v>3.3002895384495901</v>
      </c>
      <c r="Z2166">
        <v>0.66713806400786302</v>
      </c>
      <c r="AA2166">
        <v>0.84521697243271998</v>
      </c>
      <c r="AB2166">
        <v>3.1627834436303401</v>
      </c>
      <c r="AC2166">
        <v>0.66465783424689096</v>
      </c>
      <c r="AD2166">
        <v>0.87989882095915395</v>
      </c>
      <c r="AE2166">
        <v>2.3002895840264799</v>
      </c>
      <c r="AF2166">
        <v>0.68997179462344205</v>
      </c>
      <c r="AG2166">
        <v>0.83846513202101103</v>
      </c>
      <c r="AH2166">
        <v>-3.1674092501912998</v>
      </c>
      <c r="AI2166">
        <v>0.37390512596567999</v>
      </c>
      <c r="AJ2166">
        <v>0.78121606160956403</v>
      </c>
      <c r="AK2166">
        <v>4.1690446342716196</v>
      </c>
    </row>
    <row r="2167" spans="1:37" x14ac:dyDescent="0.2">
      <c r="A2167" t="s">
        <v>7139</v>
      </c>
      <c r="B2167">
        <v>65279376</v>
      </c>
      <c r="C2167">
        <v>65279528</v>
      </c>
      <c r="D2167">
        <v>153</v>
      </c>
      <c r="E2167" t="s">
        <v>7629</v>
      </c>
      <c r="F2167">
        <v>5</v>
      </c>
      <c r="G2167" t="s">
        <v>7630</v>
      </c>
      <c r="H2167" t="s">
        <v>32645</v>
      </c>
      <c r="I2167">
        <v>14</v>
      </c>
      <c r="J2167">
        <v>65335117</v>
      </c>
      <c r="K2167">
        <v>65335183</v>
      </c>
      <c r="L2167">
        <v>67</v>
      </c>
      <c r="M2167">
        <v>2</v>
      </c>
      <c r="N2167">
        <v>100616176</v>
      </c>
      <c r="O2167" t="s">
        <v>7631</v>
      </c>
      <c r="P2167">
        <v>55655</v>
      </c>
      <c r="Q2167" t="s">
        <v>7632</v>
      </c>
      <c r="R2167" t="s">
        <v>7633</v>
      </c>
      <c r="S2167" t="s">
        <v>32646</v>
      </c>
      <c r="T2167">
        <v>0.32911398597860803</v>
      </c>
      <c r="U2167">
        <v>0.603102917160658</v>
      </c>
      <c r="V2167">
        <v>21.576771799341302</v>
      </c>
      <c r="W2167">
        <v>0.94541066367716797</v>
      </c>
      <c r="X2167">
        <v>0.95159051474143896</v>
      </c>
      <c r="Y2167">
        <v>7.9217055775792702E-2</v>
      </c>
      <c r="Z2167">
        <v>0.306975110376564</v>
      </c>
      <c r="AA2167">
        <v>0.72610664078822296</v>
      </c>
      <c r="AB2167">
        <v>21.714846419103299</v>
      </c>
      <c r="AC2167">
        <v>0.71753805159658501</v>
      </c>
      <c r="AD2167">
        <v>0.87989882095915395</v>
      </c>
      <c r="AE2167">
        <v>-0.92078250605428302</v>
      </c>
      <c r="AF2167">
        <v>0.64997455747578503</v>
      </c>
      <c r="AG2167">
        <v>0.80674443595273604</v>
      </c>
      <c r="AH2167">
        <v>0.80358229407880499</v>
      </c>
      <c r="AI2167">
        <v>0.59609816080359102</v>
      </c>
      <c r="AJ2167">
        <v>0.78121606160956403</v>
      </c>
      <c r="AK2167">
        <v>0.94797214010003705</v>
      </c>
    </row>
    <row r="2168" spans="1:37" x14ac:dyDescent="0.2">
      <c r="A2168" t="s">
        <v>7139</v>
      </c>
      <c r="B2168">
        <v>65279790</v>
      </c>
      <c r="C2168">
        <v>65279937</v>
      </c>
      <c r="D2168">
        <v>148</v>
      </c>
      <c r="E2168" t="s">
        <v>7634</v>
      </c>
      <c r="F2168">
        <v>5</v>
      </c>
      <c r="G2168" t="s">
        <v>7635</v>
      </c>
      <c r="H2168" t="s">
        <v>32645</v>
      </c>
      <c r="I2168">
        <v>14</v>
      </c>
      <c r="J2168">
        <v>65335117</v>
      </c>
      <c r="K2168">
        <v>65335183</v>
      </c>
      <c r="L2168">
        <v>67</v>
      </c>
      <c r="M2168">
        <v>2</v>
      </c>
      <c r="N2168">
        <v>100616176</v>
      </c>
      <c r="O2168" t="s">
        <v>7631</v>
      </c>
      <c r="P2168">
        <v>55246</v>
      </c>
      <c r="Q2168" t="s">
        <v>7632</v>
      </c>
      <c r="R2168" t="s">
        <v>7633</v>
      </c>
      <c r="S2168" t="s">
        <v>32646</v>
      </c>
      <c r="T2168">
        <v>0.32911398597860803</v>
      </c>
      <c r="U2168">
        <v>0.603102917160658</v>
      </c>
      <c r="V2168">
        <v>21.576771799341302</v>
      </c>
      <c r="W2168">
        <v>0.94541066367716797</v>
      </c>
      <c r="X2168">
        <v>0.95159051474143896</v>
      </c>
      <c r="Y2168">
        <v>7.9217055775792702E-2</v>
      </c>
      <c r="Z2168">
        <v>0.306975110376564</v>
      </c>
      <c r="AA2168">
        <v>0.72610664078822296</v>
      </c>
      <c r="AB2168">
        <v>21.714846419103299</v>
      </c>
      <c r="AC2168">
        <v>0.71753805159658501</v>
      </c>
      <c r="AD2168">
        <v>0.87989882095915395</v>
      </c>
      <c r="AE2168">
        <v>-0.92078250605428302</v>
      </c>
      <c r="AF2168">
        <v>0.64997455747578503</v>
      </c>
      <c r="AG2168">
        <v>0.80674443595273604</v>
      </c>
      <c r="AH2168">
        <v>0.80358229407880499</v>
      </c>
      <c r="AI2168">
        <v>0.59609816080359102</v>
      </c>
      <c r="AJ2168">
        <v>0.78121606160956403</v>
      </c>
      <c r="AK2168">
        <v>0.94797214010003705</v>
      </c>
    </row>
    <row r="2169" spans="1:37" x14ac:dyDescent="0.2">
      <c r="A2169" t="s">
        <v>7139</v>
      </c>
      <c r="B2169">
        <v>65279937</v>
      </c>
      <c r="C2169">
        <v>65280084</v>
      </c>
      <c r="D2169">
        <v>148</v>
      </c>
      <c r="E2169" t="s">
        <v>7636</v>
      </c>
      <c r="F2169">
        <v>11</v>
      </c>
      <c r="G2169" t="s">
        <v>7637</v>
      </c>
      <c r="H2169" t="s">
        <v>32645</v>
      </c>
      <c r="I2169">
        <v>14</v>
      </c>
      <c r="J2169">
        <v>65335117</v>
      </c>
      <c r="K2169">
        <v>65335183</v>
      </c>
      <c r="L2169">
        <v>67</v>
      </c>
      <c r="M2169">
        <v>2</v>
      </c>
      <c r="N2169">
        <v>100616176</v>
      </c>
      <c r="O2169" t="s">
        <v>7631</v>
      </c>
      <c r="P2169">
        <v>55099</v>
      </c>
      <c r="Q2169" t="s">
        <v>7632</v>
      </c>
      <c r="R2169" t="s">
        <v>7633</v>
      </c>
      <c r="S2169" t="s">
        <v>32646</v>
      </c>
      <c r="T2169">
        <v>0.97979524468909096</v>
      </c>
      <c r="U2169">
        <v>1</v>
      </c>
      <c r="V2169">
        <v>-1.23664524896017</v>
      </c>
      <c r="W2169">
        <v>0.85739061170441999</v>
      </c>
      <c r="X2169">
        <v>0.95159051474143896</v>
      </c>
      <c r="Y2169">
        <v>-1.09712191322228</v>
      </c>
      <c r="Z2169">
        <v>0.79590556428138504</v>
      </c>
      <c r="AA2169">
        <v>0.927284221282906</v>
      </c>
      <c r="AB2169">
        <v>-2.04265597644843</v>
      </c>
      <c r="AC2169">
        <v>0.30934799025328302</v>
      </c>
      <c r="AD2169">
        <v>0.68773325147593101</v>
      </c>
      <c r="AE2169">
        <v>-2.0971218250227599</v>
      </c>
      <c r="AF2169">
        <v>0.73123338343369804</v>
      </c>
      <c r="AG2169">
        <v>0.86437216336234302</v>
      </c>
      <c r="AH2169">
        <v>-0.37275638166701103</v>
      </c>
      <c r="AI2169">
        <v>0.64674041799899995</v>
      </c>
      <c r="AJ2169">
        <v>0.82002337464554198</v>
      </c>
      <c r="AK2169">
        <v>-0.22836648055902001</v>
      </c>
    </row>
    <row r="2170" spans="1:37" x14ac:dyDescent="0.2">
      <c r="A2170" t="s">
        <v>7139</v>
      </c>
      <c r="B2170">
        <v>65280084</v>
      </c>
      <c r="C2170">
        <v>65280231</v>
      </c>
      <c r="D2170">
        <v>148</v>
      </c>
      <c r="E2170" t="s">
        <v>7638</v>
      </c>
      <c r="F2170">
        <v>12</v>
      </c>
      <c r="G2170" t="s">
        <v>7639</v>
      </c>
      <c r="H2170" t="s">
        <v>32645</v>
      </c>
      <c r="I2170">
        <v>14</v>
      </c>
      <c r="J2170">
        <v>65335117</v>
      </c>
      <c r="K2170">
        <v>65335183</v>
      </c>
      <c r="L2170">
        <v>67</v>
      </c>
      <c r="M2170">
        <v>2</v>
      </c>
      <c r="N2170">
        <v>100616176</v>
      </c>
      <c r="O2170" t="s">
        <v>7631</v>
      </c>
      <c r="P2170">
        <v>54952</v>
      </c>
      <c r="Q2170" t="s">
        <v>7632</v>
      </c>
      <c r="R2170" t="s">
        <v>7633</v>
      </c>
      <c r="S2170" t="s">
        <v>32646</v>
      </c>
      <c r="T2170">
        <v>0.60318812523568999</v>
      </c>
      <c r="U2170">
        <v>0.82125442047224695</v>
      </c>
      <c r="V2170">
        <v>-1.5609026327719699</v>
      </c>
      <c r="W2170">
        <v>0.69201225521665499</v>
      </c>
      <c r="X2170">
        <v>0.95159051474143896</v>
      </c>
      <c r="Y2170">
        <v>-1.3556575276141201</v>
      </c>
      <c r="Z2170">
        <v>0.250572619160632</v>
      </c>
      <c r="AA2170">
        <v>0.72610664078822296</v>
      </c>
      <c r="AB2170">
        <v>-2.5243766463193098</v>
      </c>
      <c r="AC2170">
        <v>0.30184355666711699</v>
      </c>
      <c r="AD2170">
        <v>0.68253123924728298</v>
      </c>
      <c r="AE2170">
        <v>-2.3556574171865701</v>
      </c>
      <c r="AF2170">
        <v>1</v>
      </c>
      <c r="AG2170">
        <v>1</v>
      </c>
      <c r="AH2170">
        <v>-0.63129199630927102</v>
      </c>
      <c r="AI2170">
        <v>0.95029317176085903</v>
      </c>
      <c r="AJ2170">
        <v>0.98621344597861504</v>
      </c>
      <c r="AK2170">
        <v>-0.48690209653827299</v>
      </c>
    </row>
    <row r="2171" spans="1:37" x14ac:dyDescent="0.2">
      <c r="A2171" t="s">
        <v>7139</v>
      </c>
      <c r="B2171">
        <v>65783956</v>
      </c>
      <c r="C2171">
        <v>65784107</v>
      </c>
      <c r="D2171">
        <v>152</v>
      </c>
      <c r="E2171" t="s">
        <v>7640</v>
      </c>
      <c r="F2171">
        <v>0</v>
      </c>
      <c r="G2171" t="s">
        <v>7641</v>
      </c>
      <c r="H2171" t="s">
        <v>31000</v>
      </c>
      <c r="I2171">
        <v>14</v>
      </c>
      <c r="J2171">
        <v>65636517</v>
      </c>
      <c r="K2171">
        <v>65721858</v>
      </c>
      <c r="L2171">
        <v>85342</v>
      </c>
      <c r="M2171">
        <v>1</v>
      </c>
      <c r="N2171">
        <v>2530</v>
      </c>
      <c r="O2171" t="s">
        <v>7642</v>
      </c>
      <c r="P2171">
        <v>147439</v>
      </c>
      <c r="Q2171" t="s">
        <v>7643</v>
      </c>
      <c r="R2171" t="s">
        <v>7644</v>
      </c>
      <c r="S2171" t="s">
        <v>32647</v>
      </c>
      <c r="T2171">
        <v>0.152084254673993</v>
      </c>
      <c r="U2171">
        <v>0.603102917160658</v>
      </c>
      <c r="V2171">
        <v>25.627321526717001</v>
      </c>
      <c r="W2171">
        <v>0.123414495547065</v>
      </c>
      <c r="X2171">
        <v>0.704072456322962</v>
      </c>
      <c r="Y2171">
        <v>25.701322106768998</v>
      </c>
      <c r="Z2171">
        <v>0.306975110376564</v>
      </c>
      <c r="AA2171">
        <v>0.72610664078822296</v>
      </c>
      <c r="AB2171">
        <v>24.663847429184798</v>
      </c>
      <c r="AC2171">
        <v>0.27780950890804001</v>
      </c>
      <c r="AD2171">
        <v>0.68253123924728298</v>
      </c>
      <c r="AE2171">
        <v>24.701322133211701</v>
      </c>
      <c r="AF2171">
        <v>4.6407610929182198E-2</v>
      </c>
      <c r="AG2171">
        <v>0.476038960109122</v>
      </c>
      <c r="AH2171">
        <v>25.627321526717001</v>
      </c>
      <c r="AI2171">
        <v>3.6185182304427702E-2</v>
      </c>
      <c r="AJ2171">
        <v>0.78121606160956403</v>
      </c>
      <c r="AK2171">
        <v>25.701322106768998</v>
      </c>
    </row>
    <row r="2172" spans="1:37" x14ac:dyDescent="0.2">
      <c r="A2172" t="s">
        <v>7139</v>
      </c>
      <c r="B2172">
        <v>65956782</v>
      </c>
      <c r="C2172">
        <v>65956834</v>
      </c>
      <c r="D2172">
        <v>53</v>
      </c>
      <c r="E2172" t="s">
        <v>7645</v>
      </c>
      <c r="F2172">
        <v>0</v>
      </c>
      <c r="G2172" t="s">
        <v>7646</v>
      </c>
      <c r="H2172" t="s">
        <v>31000</v>
      </c>
      <c r="I2172">
        <v>14</v>
      </c>
      <c r="J2172">
        <v>66111557</v>
      </c>
      <c r="K2172">
        <v>66128052</v>
      </c>
      <c r="L2172">
        <v>16496</v>
      </c>
      <c r="M2172">
        <v>1</v>
      </c>
      <c r="N2172">
        <v>105370540</v>
      </c>
      <c r="O2172" t="s">
        <v>7647</v>
      </c>
      <c r="P2172">
        <v>-154723</v>
      </c>
      <c r="Q2172" t="s">
        <v>7648</v>
      </c>
      <c r="R2172" t="s">
        <v>7649</v>
      </c>
      <c r="S2172" t="s">
        <v>32648</v>
      </c>
      <c r="T2172">
        <v>0.32911398597860803</v>
      </c>
      <c r="U2172">
        <v>0.603102917160658</v>
      </c>
      <c r="V2172">
        <v>22.0738420795041</v>
      </c>
      <c r="W2172">
        <v>0.94541066367716797</v>
      </c>
      <c r="X2172">
        <v>0.95159051474143896</v>
      </c>
      <c r="Y2172">
        <v>-1.0708660942711401</v>
      </c>
      <c r="Z2172">
        <v>0.203350924423461</v>
      </c>
      <c r="AA2172">
        <v>0.72610664078822296</v>
      </c>
      <c r="AB2172">
        <v>22.214784103715299</v>
      </c>
      <c r="AC2172">
        <v>0.92091778829119397</v>
      </c>
      <c r="AD2172">
        <v>0.94068432309766403</v>
      </c>
      <c r="AE2172">
        <v>-0.52258287016307003</v>
      </c>
      <c r="AF2172">
        <v>0.98343762640780896</v>
      </c>
      <c r="AG2172">
        <v>1</v>
      </c>
      <c r="AH2172">
        <v>0.79821723534134303</v>
      </c>
      <c r="AI2172">
        <v>0.98342151819761803</v>
      </c>
      <c r="AJ2172">
        <v>0.98789258377071898</v>
      </c>
      <c r="AK2172">
        <v>-1.0151212513668499</v>
      </c>
    </row>
    <row r="2173" spans="1:37" x14ac:dyDescent="0.2">
      <c r="A2173" t="s">
        <v>7139</v>
      </c>
      <c r="B2173">
        <v>66094548</v>
      </c>
      <c r="C2173">
        <v>66094701</v>
      </c>
      <c r="D2173">
        <v>154</v>
      </c>
      <c r="E2173" t="s">
        <v>7650</v>
      </c>
      <c r="F2173">
        <v>10</v>
      </c>
      <c r="G2173" t="s">
        <v>7651</v>
      </c>
      <c r="H2173" t="s">
        <v>31000</v>
      </c>
      <c r="I2173">
        <v>14</v>
      </c>
      <c r="J2173">
        <v>66111557</v>
      </c>
      <c r="K2173">
        <v>66128052</v>
      </c>
      <c r="L2173">
        <v>16496</v>
      </c>
      <c r="M2173">
        <v>1</v>
      </c>
      <c r="N2173">
        <v>105370540</v>
      </c>
      <c r="O2173" t="s">
        <v>7647</v>
      </c>
      <c r="P2173">
        <v>-16856</v>
      </c>
      <c r="Q2173" t="s">
        <v>7648</v>
      </c>
      <c r="R2173" t="s">
        <v>7649</v>
      </c>
      <c r="S2173" t="s">
        <v>32648</v>
      </c>
      <c r="T2173">
        <v>1</v>
      </c>
      <c r="U2173">
        <v>1</v>
      </c>
      <c r="V2173">
        <v>-0.51870656803577198</v>
      </c>
      <c r="W2173">
        <v>0.20525741147413201</v>
      </c>
      <c r="X2173">
        <v>0.704072456322962</v>
      </c>
      <c r="Y2173">
        <v>-23.602276125194201</v>
      </c>
      <c r="Z2173">
        <v>1</v>
      </c>
      <c r="AA2173">
        <v>1</v>
      </c>
      <c r="AB2173">
        <v>-0.95366876844895498</v>
      </c>
      <c r="AC2173">
        <v>0.32081866871113202</v>
      </c>
      <c r="AD2173">
        <v>0.68773325147593101</v>
      </c>
      <c r="AE2173">
        <v>-0.66378142592186995</v>
      </c>
      <c r="AF2173">
        <v>1</v>
      </c>
      <c r="AG2173">
        <v>1</v>
      </c>
      <c r="AH2173">
        <v>3.8936558561350698E-2</v>
      </c>
      <c r="AI2173">
        <v>0.24456414000292601</v>
      </c>
      <c r="AJ2173">
        <v>0.78121606160956403</v>
      </c>
      <c r="AK2173">
        <v>-23.764130674160899</v>
      </c>
    </row>
    <row r="2174" spans="1:37" x14ac:dyDescent="0.2">
      <c r="A2174" t="s">
        <v>7139</v>
      </c>
      <c r="B2174">
        <v>66094960</v>
      </c>
      <c r="C2174">
        <v>66095005</v>
      </c>
      <c r="D2174">
        <v>46</v>
      </c>
      <c r="E2174" t="s">
        <v>7652</v>
      </c>
      <c r="F2174">
        <v>1</v>
      </c>
      <c r="G2174" t="s">
        <v>7653</v>
      </c>
      <c r="H2174" t="s">
        <v>31000</v>
      </c>
      <c r="I2174">
        <v>14</v>
      </c>
      <c r="J2174">
        <v>66111557</v>
      </c>
      <c r="K2174">
        <v>66128052</v>
      </c>
      <c r="L2174">
        <v>16496</v>
      </c>
      <c r="M2174">
        <v>1</v>
      </c>
      <c r="N2174">
        <v>105370540</v>
      </c>
      <c r="O2174" t="s">
        <v>7647</v>
      </c>
      <c r="P2174">
        <v>-16552</v>
      </c>
      <c r="Q2174" t="s">
        <v>7648</v>
      </c>
      <c r="R2174" t="s">
        <v>7649</v>
      </c>
      <c r="S2174" t="s">
        <v>32648</v>
      </c>
      <c r="T2174">
        <v>0.35387198439864398</v>
      </c>
      <c r="U2174">
        <v>0.603102917160658</v>
      </c>
      <c r="V2174">
        <v>-23.642101627221798</v>
      </c>
      <c r="W2174">
        <v>0.38920677604595899</v>
      </c>
      <c r="X2174">
        <v>0.704072456322962</v>
      </c>
      <c r="Y2174">
        <v>-21.897320073978101</v>
      </c>
      <c r="Z2174">
        <v>0.65379035313853895</v>
      </c>
      <c r="AA2174">
        <v>0.84521697243271998</v>
      </c>
      <c r="AB2174">
        <v>-2.5066215591179302</v>
      </c>
      <c r="AC2174">
        <v>0.75388744886274095</v>
      </c>
      <c r="AD2174">
        <v>0.87989882095915395</v>
      </c>
      <c r="AE2174">
        <v>0.88917155179067697</v>
      </c>
      <c r="AF2174">
        <v>0.32549523997010099</v>
      </c>
      <c r="AG2174">
        <v>0.70473078222419605</v>
      </c>
      <c r="AH2174">
        <v>-23.120437691853802</v>
      </c>
      <c r="AI2174">
        <v>0.35038410267202102</v>
      </c>
      <c r="AJ2174">
        <v>0.78121606160956403</v>
      </c>
      <c r="AK2174">
        <v>-23.050048371872801</v>
      </c>
    </row>
    <row r="2175" spans="1:37" x14ac:dyDescent="0.2">
      <c r="A2175" t="s">
        <v>7139</v>
      </c>
      <c r="B2175">
        <v>66215439</v>
      </c>
      <c r="C2175">
        <v>66215635</v>
      </c>
      <c r="D2175">
        <v>197</v>
      </c>
      <c r="E2175" t="s">
        <v>7654</v>
      </c>
      <c r="F2175">
        <v>1</v>
      </c>
      <c r="G2175" t="s">
        <v>7655</v>
      </c>
      <c r="H2175" t="s">
        <v>32649</v>
      </c>
      <c r="I2175">
        <v>14</v>
      </c>
      <c r="J2175">
        <v>66122637</v>
      </c>
      <c r="K2175">
        <v>66128830</v>
      </c>
      <c r="L2175">
        <v>6194</v>
      </c>
      <c r="M2175">
        <v>1</v>
      </c>
      <c r="N2175">
        <v>105370540</v>
      </c>
      <c r="O2175" t="s">
        <v>7656</v>
      </c>
      <c r="P2175">
        <v>92802</v>
      </c>
      <c r="Q2175" t="s">
        <v>7648</v>
      </c>
      <c r="R2175" t="s">
        <v>7649</v>
      </c>
      <c r="S2175" t="s">
        <v>32648</v>
      </c>
      <c r="T2175">
        <v>0.32911398597860803</v>
      </c>
      <c r="U2175">
        <v>0.603102917160658</v>
      </c>
      <c r="V2175">
        <v>21.299889256314898</v>
      </c>
      <c r="W2175">
        <v>0.89107655920673101</v>
      </c>
      <c r="X2175">
        <v>0.95159051474143896</v>
      </c>
      <c r="Y2175">
        <v>1.43827216448785</v>
      </c>
      <c r="Z2175">
        <v>0.48464167878831399</v>
      </c>
      <c r="AA2175">
        <v>0.84435025072159198</v>
      </c>
      <c r="AB2175">
        <v>20.336415663215298</v>
      </c>
      <c r="AC2175">
        <v>0.75388744886274095</v>
      </c>
      <c r="AD2175">
        <v>0.87989882095915395</v>
      </c>
      <c r="AE2175">
        <v>0.43827240162723002</v>
      </c>
      <c r="AF2175">
        <v>0.16793847098801201</v>
      </c>
      <c r="AG2175">
        <v>0.68151250837662902</v>
      </c>
      <c r="AH2175">
        <v>21.299889256314898</v>
      </c>
      <c r="AI2175">
        <v>0.56157887380500204</v>
      </c>
      <c r="AJ2175">
        <v>0.78121606160956403</v>
      </c>
      <c r="AK2175">
        <v>2.3070271003343601</v>
      </c>
    </row>
    <row r="2176" spans="1:37" x14ac:dyDescent="0.2">
      <c r="A2176" t="s">
        <v>7139</v>
      </c>
      <c r="B2176">
        <v>67173102</v>
      </c>
      <c r="C2176">
        <v>67173254</v>
      </c>
      <c r="D2176">
        <v>153</v>
      </c>
      <c r="E2176" t="s">
        <v>7657</v>
      </c>
      <c r="F2176">
        <v>1</v>
      </c>
      <c r="G2176" t="s">
        <v>7658</v>
      </c>
      <c r="H2176" t="s">
        <v>32650</v>
      </c>
      <c r="I2176">
        <v>14</v>
      </c>
      <c r="J2176">
        <v>67189393</v>
      </c>
      <c r="K2176">
        <v>67203130</v>
      </c>
      <c r="L2176">
        <v>13738</v>
      </c>
      <c r="M2176">
        <v>1</v>
      </c>
      <c r="N2176">
        <v>161142</v>
      </c>
      <c r="O2176" t="s">
        <v>7659</v>
      </c>
      <c r="P2176">
        <v>-16139</v>
      </c>
      <c r="Q2176" t="s">
        <v>7660</v>
      </c>
      <c r="R2176" t="s">
        <v>7661</v>
      </c>
      <c r="S2176" t="s">
        <v>32651</v>
      </c>
      <c r="T2176">
        <v>0.52743329627943702</v>
      </c>
      <c r="U2176">
        <v>0.80321479550967601</v>
      </c>
      <c r="V2176">
        <v>0.44638399155779201</v>
      </c>
      <c r="W2176">
        <v>0.25403910421586601</v>
      </c>
      <c r="X2176">
        <v>0.704072456322962</v>
      </c>
      <c r="Y2176">
        <v>0.60005539453950096</v>
      </c>
      <c r="Z2176">
        <v>0.89707741756474701</v>
      </c>
      <c r="AA2176">
        <v>0.99919698600769702</v>
      </c>
      <c r="AB2176">
        <v>0.148927796695736</v>
      </c>
      <c r="AC2176">
        <v>0.33290757971571</v>
      </c>
      <c r="AD2176">
        <v>0.70841145144732598</v>
      </c>
      <c r="AE2176">
        <v>0.37598349214851201</v>
      </c>
      <c r="AF2176">
        <v>0.262428139902812</v>
      </c>
      <c r="AG2176">
        <v>0.70473078222419605</v>
      </c>
      <c r="AH2176">
        <v>0.55930143736162297</v>
      </c>
      <c r="AI2176">
        <v>0.243064820129442</v>
      </c>
      <c r="AJ2176">
        <v>0.78121606160956403</v>
      </c>
      <c r="AK2176">
        <v>0.54897209860095397</v>
      </c>
    </row>
    <row r="2177" spans="1:37" x14ac:dyDescent="0.2">
      <c r="A2177" t="s">
        <v>7139</v>
      </c>
      <c r="B2177">
        <v>67332880</v>
      </c>
      <c r="C2177">
        <v>67333031</v>
      </c>
      <c r="D2177">
        <v>152</v>
      </c>
      <c r="E2177" t="s">
        <v>7662</v>
      </c>
      <c r="F2177">
        <v>1</v>
      </c>
      <c r="G2177" t="s">
        <v>7663</v>
      </c>
      <c r="H2177" t="s">
        <v>31003</v>
      </c>
      <c r="I2177">
        <v>14</v>
      </c>
      <c r="J2177">
        <v>67336678</v>
      </c>
      <c r="K2177">
        <v>67349061</v>
      </c>
      <c r="L2177">
        <v>12384</v>
      </c>
      <c r="M2177">
        <v>2</v>
      </c>
      <c r="N2177">
        <v>51382</v>
      </c>
      <c r="O2177" t="s">
        <v>7664</v>
      </c>
      <c r="P2177">
        <v>16030</v>
      </c>
      <c r="Q2177" t="s">
        <v>7665</v>
      </c>
      <c r="R2177" t="s">
        <v>7666</v>
      </c>
      <c r="S2177" t="s">
        <v>32652</v>
      </c>
      <c r="T2177">
        <v>0.61900960201752198</v>
      </c>
      <c r="U2177">
        <v>0.83730860133388496</v>
      </c>
      <c r="V2177">
        <v>0.87248662098638297</v>
      </c>
      <c r="W2177">
        <v>0.37061938358468399</v>
      </c>
      <c r="X2177">
        <v>0.704072456322962</v>
      </c>
      <c r="Y2177">
        <v>-0.84698730908018804</v>
      </c>
      <c r="Z2177">
        <v>0.90073215898797998</v>
      </c>
      <c r="AA2177">
        <v>0.99919698600769702</v>
      </c>
      <c r="AB2177">
        <v>0.37740199356082998</v>
      </c>
      <c r="AC2177">
        <v>0.27240527852744001</v>
      </c>
      <c r="AD2177">
        <v>0.68253123924728298</v>
      </c>
      <c r="AE2177">
        <v>-0.72268606428996196</v>
      </c>
      <c r="AF2177">
        <v>0.42654541760089099</v>
      </c>
      <c r="AG2177">
        <v>0.80674443595273604</v>
      </c>
      <c r="AH2177">
        <v>1.0632901641518899</v>
      </c>
      <c r="AI2177">
        <v>0.54460558588769603</v>
      </c>
      <c r="AJ2177">
        <v>0.78121606160956403</v>
      </c>
      <c r="AK2177">
        <v>-0.60294697593143198</v>
      </c>
    </row>
    <row r="2178" spans="1:37" x14ac:dyDescent="0.2">
      <c r="A2178" t="s">
        <v>7139</v>
      </c>
      <c r="B2178">
        <v>68370974</v>
      </c>
      <c r="C2178">
        <v>68371112</v>
      </c>
      <c r="D2178">
        <v>139</v>
      </c>
      <c r="E2178" t="s">
        <v>7667</v>
      </c>
      <c r="F2178">
        <v>0</v>
      </c>
      <c r="G2178" t="s">
        <v>7668</v>
      </c>
      <c r="H2178" t="s">
        <v>32653</v>
      </c>
      <c r="I2178">
        <v>14</v>
      </c>
      <c r="J2178">
        <v>68387137</v>
      </c>
      <c r="K2178">
        <v>68497451</v>
      </c>
      <c r="L2178">
        <v>110315</v>
      </c>
      <c r="M2178">
        <v>1</v>
      </c>
      <c r="N2178">
        <v>5890</v>
      </c>
      <c r="O2178" t="s">
        <v>7669</v>
      </c>
      <c r="P2178">
        <v>-16025</v>
      </c>
      <c r="Q2178" t="s">
        <v>7670</v>
      </c>
      <c r="R2178" t="s">
        <v>7671</v>
      </c>
      <c r="S2178" t="s">
        <v>32654</v>
      </c>
      <c r="T2178">
        <v>0.14132342018131999</v>
      </c>
      <c r="U2178">
        <v>0.603102917160658</v>
      </c>
      <c r="V2178">
        <v>-1.60650569179341</v>
      </c>
      <c r="W2178">
        <v>0.50812911334850597</v>
      </c>
      <c r="X2178">
        <v>0.79281990064911001</v>
      </c>
      <c r="Y2178">
        <v>0.52810505144215603</v>
      </c>
      <c r="Z2178">
        <v>0.18523579962404499</v>
      </c>
      <c r="AA2178">
        <v>0.72610664078822296</v>
      </c>
      <c r="AB2178">
        <v>-1.1798254685415399</v>
      </c>
      <c r="AC2178">
        <v>0.104303505448158</v>
      </c>
      <c r="AD2178">
        <v>0.68253123924728298</v>
      </c>
      <c r="AE2178">
        <v>1.37199011876432</v>
      </c>
      <c r="AF2178">
        <v>0.190361140952023</v>
      </c>
      <c r="AG2178">
        <v>0.68151250837662902</v>
      </c>
      <c r="AH2178">
        <v>-1.2685714872660401</v>
      </c>
      <c r="AI2178">
        <v>0.65032227101184403</v>
      </c>
      <c r="AJ2178">
        <v>0.82388951194401505</v>
      </c>
      <c r="AK2178">
        <v>-0.63348711564111904</v>
      </c>
    </row>
    <row r="2179" spans="1:37" x14ac:dyDescent="0.2">
      <c r="A2179" t="s">
        <v>7139</v>
      </c>
      <c r="B2179">
        <v>68517921</v>
      </c>
      <c r="C2179">
        <v>68518075</v>
      </c>
      <c r="D2179">
        <v>155</v>
      </c>
      <c r="E2179" t="s">
        <v>7673</v>
      </c>
      <c r="F2179">
        <v>2</v>
      </c>
      <c r="G2179" t="s">
        <v>7674</v>
      </c>
      <c r="H2179" t="s">
        <v>32655</v>
      </c>
      <c r="I2179">
        <v>14</v>
      </c>
      <c r="J2179">
        <v>68545562</v>
      </c>
      <c r="K2179">
        <v>68594988</v>
      </c>
      <c r="L2179">
        <v>49427</v>
      </c>
      <c r="M2179">
        <v>1</v>
      </c>
      <c r="N2179">
        <v>5890</v>
      </c>
      <c r="O2179" t="s">
        <v>7675</v>
      </c>
      <c r="P2179">
        <v>-27487</v>
      </c>
      <c r="Q2179" t="s">
        <v>7670</v>
      </c>
      <c r="R2179" t="s">
        <v>7671</v>
      </c>
      <c r="S2179" t="s">
        <v>32654</v>
      </c>
      <c r="T2179">
        <v>0.97213403838398904</v>
      </c>
      <c r="U2179">
        <v>1</v>
      </c>
      <c r="V2179">
        <v>1.3344952211969601</v>
      </c>
      <c r="W2179">
        <v>0.38920677604595899</v>
      </c>
      <c r="X2179">
        <v>0.704072456322962</v>
      </c>
      <c r="Y2179">
        <v>-22.2718494686291</v>
      </c>
      <c r="Z2179">
        <v>0.69013698642955401</v>
      </c>
      <c r="AA2179">
        <v>0.84521697243271998</v>
      </c>
      <c r="AB2179">
        <v>0.37102119520981702</v>
      </c>
      <c r="AC2179">
        <v>0.75388744886274095</v>
      </c>
      <c r="AD2179">
        <v>0.87989882095915395</v>
      </c>
      <c r="AE2179">
        <v>0.53974040397629197</v>
      </c>
      <c r="AF2179">
        <v>0.61410715005536498</v>
      </c>
      <c r="AG2179">
        <v>0.80674443595273604</v>
      </c>
      <c r="AH2179">
        <v>2.2641056579602599</v>
      </c>
      <c r="AI2179">
        <v>0.35038410267202102</v>
      </c>
      <c r="AJ2179">
        <v>0.78121606160956403</v>
      </c>
      <c r="AK2179">
        <v>-23.169385153835801</v>
      </c>
    </row>
    <row r="2180" spans="1:37" x14ac:dyDescent="0.2">
      <c r="A2180" t="s">
        <v>7139</v>
      </c>
      <c r="B2180">
        <v>68518075</v>
      </c>
      <c r="C2180">
        <v>68518229</v>
      </c>
      <c r="D2180">
        <v>155</v>
      </c>
      <c r="E2180" t="s">
        <v>7676</v>
      </c>
      <c r="F2180">
        <v>3</v>
      </c>
      <c r="G2180" t="s">
        <v>7677</v>
      </c>
      <c r="H2180" t="s">
        <v>32655</v>
      </c>
      <c r="I2180">
        <v>14</v>
      </c>
      <c r="J2180">
        <v>68545562</v>
      </c>
      <c r="K2180">
        <v>68594988</v>
      </c>
      <c r="L2180">
        <v>49427</v>
      </c>
      <c r="M2180">
        <v>1</v>
      </c>
      <c r="N2180">
        <v>5890</v>
      </c>
      <c r="O2180" t="s">
        <v>7675</v>
      </c>
      <c r="P2180">
        <v>-27333</v>
      </c>
      <c r="Q2180" t="s">
        <v>7670</v>
      </c>
      <c r="R2180" t="s">
        <v>7671</v>
      </c>
      <c r="S2180" t="s">
        <v>32654</v>
      </c>
      <c r="T2180">
        <v>0.97213403838398904</v>
      </c>
      <c r="U2180">
        <v>1</v>
      </c>
      <c r="V2180">
        <v>2.10002992508847</v>
      </c>
      <c r="W2180">
        <v>0.38920677604595899</v>
      </c>
      <c r="X2180">
        <v>0.704072456322962</v>
      </c>
      <c r="Y2180">
        <v>-22.2718494686291</v>
      </c>
      <c r="Z2180">
        <v>0.69013698642955401</v>
      </c>
      <c r="AA2180">
        <v>0.84521697243271998</v>
      </c>
      <c r="AB2180">
        <v>1.1365558587534299</v>
      </c>
      <c r="AC2180">
        <v>0.75388744886274095</v>
      </c>
      <c r="AD2180">
        <v>0.87989882095915395</v>
      </c>
      <c r="AE2180">
        <v>1.3052750696434801</v>
      </c>
      <c r="AF2180">
        <v>0.61410715005536498</v>
      </c>
      <c r="AG2180">
        <v>0.80674443595273604</v>
      </c>
      <c r="AH2180">
        <v>3.02964036185177</v>
      </c>
      <c r="AI2180">
        <v>0.35038410267202102</v>
      </c>
      <c r="AJ2180">
        <v>0.78121606160956403</v>
      </c>
      <c r="AK2180">
        <v>-23.748783070091601</v>
      </c>
    </row>
    <row r="2181" spans="1:37" x14ac:dyDescent="0.2">
      <c r="A2181" t="s">
        <v>7139</v>
      </c>
      <c r="B2181">
        <v>68518229</v>
      </c>
      <c r="C2181">
        <v>68518383</v>
      </c>
      <c r="D2181">
        <v>155</v>
      </c>
      <c r="E2181" t="s">
        <v>7678</v>
      </c>
      <c r="F2181">
        <v>2</v>
      </c>
      <c r="G2181" t="s">
        <v>7679</v>
      </c>
      <c r="H2181" t="s">
        <v>32655</v>
      </c>
      <c r="I2181">
        <v>14</v>
      </c>
      <c r="J2181">
        <v>68545562</v>
      </c>
      <c r="K2181">
        <v>68594988</v>
      </c>
      <c r="L2181">
        <v>49427</v>
      </c>
      <c r="M2181">
        <v>1</v>
      </c>
      <c r="N2181">
        <v>5890</v>
      </c>
      <c r="O2181" t="s">
        <v>7675</v>
      </c>
      <c r="P2181">
        <v>-27179</v>
      </c>
      <c r="Q2181" t="s">
        <v>7670</v>
      </c>
      <c r="R2181" t="s">
        <v>7671</v>
      </c>
      <c r="S2181" t="s">
        <v>32654</v>
      </c>
      <c r="T2181">
        <v>0.97213403838398904</v>
      </c>
      <c r="U2181">
        <v>1</v>
      </c>
      <c r="V2181">
        <v>2.10002992508847</v>
      </c>
      <c r="W2181">
        <v>0.38920677604595899</v>
      </c>
      <c r="X2181">
        <v>0.704072456322962</v>
      </c>
      <c r="Y2181">
        <v>-22.2718494686291</v>
      </c>
      <c r="Z2181">
        <v>0.69013698642955401</v>
      </c>
      <c r="AA2181">
        <v>0.84521697243271998</v>
      </c>
      <c r="AB2181">
        <v>1.1365558587534299</v>
      </c>
      <c r="AC2181">
        <v>0.75388744886274095</v>
      </c>
      <c r="AD2181">
        <v>0.87989882095915395</v>
      </c>
      <c r="AE2181">
        <v>1.3052750696434801</v>
      </c>
      <c r="AF2181">
        <v>0.61410715005536498</v>
      </c>
      <c r="AG2181">
        <v>0.80674443595273604</v>
      </c>
      <c r="AH2181">
        <v>3.02964036185177</v>
      </c>
      <c r="AI2181">
        <v>0.35038410267202102</v>
      </c>
      <c r="AJ2181">
        <v>0.78121606160956403</v>
      </c>
      <c r="AK2181">
        <v>-23.748783070091601</v>
      </c>
    </row>
    <row r="2182" spans="1:37" x14ac:dyDescent="0.2">
      <c r="A2182" t="s">
        <v>7139</v>
      </c>
      <c r="B2182">
        <v>68747834</v>
      </c>
      <c r="C2182">
        <v>68748021</v>
      </c>
      <c r="D2182">
        <v>188</v>
      </c>
      <c r="E2182" t="s">
        <v>7680</v>
      </c>
      <c r="F2182">
        <v>3</v>
      </c>
      <c r="G2182" t="s">
        <v>7681</v>
      </c>
      <c r="H2182" t="s">
        <v>31000</v>
      </c>
      <c r="I2182">
        <v>14</v>
      </c>
      <c r="J2182">
        <v>68731234</v>
      </c>
      <c r="K2182">
        <v>68736678</v>
      </c>
      <c r="L2182">
        <v>5445</v>
      </c>
      <c r="M2182">
        <v>1</v>
      </c>
      <c r="N2182">
        <v>105370547</v>
      </c>
      <c r="O2182" t="s">
        <v>7682</v>
      </c>
      <c r="P2182">
        <v>16600</v>
      </c>
      <c r="Q2182" t="s">
        <v>40</v>
      </c>
      <c r="R2182" t="s">
        <v>7683</v>
      </c>
      <c r="S2182" t="s">
        <v>32656</v>
      </c>
      <c r="T2182">
        <v>0.35387198439864398</v>
      </c>
      <c r="U2182">
        <v>0.603102917160658</v>
      </c>
      <c r="V2182">
        <v>-21.798600826524201</v>
      </c>
      <c r="W2182">
        <v>0.38920677604595899</v>
      </c>
      <c r="X2182">
        <v>0.704072456322962</v>
      </c>
      <c r="Y2182">
        <v>-21.667356330912199</v>
      </c>
      <c r="Z2182">
        <v>0.184235113180511</v>
      </c>
      <c r="AA2182">
        <v>0.72610664078822296</v>
      </c>
      <c r="AB2182">
        <v>-21.798600826524201</v>
      </c>
      <c r="AC2182">
        <v>0.21073619169722799</v>
      </c>
      <c r="AD2182">
        <v>0.68253123924728298</v>
      </c>
      <c r="AE2182">
        <v>-21.667356330912199</v>
      </c>
      <c r="AF2182">
        <v>0.501741946288212</v>
      </c>
      <c r="AG2182">
        <v>0.80674443595273604</v>
      </c>
      <c r="AH2182">
        <v>-20.868990512245102</v>
      </c>
      <c r="AI2182">
        <v>0.52399907623471598</v>
      </c>
      <c r="AJ2182">
        <v>0.78121606160956403</v>
      </c>
      <c r="AK2182">
        <v>-20.798601222019901</v>
      </c>
    </row>
    <row r="2183" spans="1:37" x14ac:dyDescent="0.2">
      <c r="A2183" t="s">
        <v>7139</v>
      </c>
      <c r="B2183">
        <v>68748021</v>
      </c>
      <c r="C2183">
        <v>68748208</v>
      </c>
      <c r="D2183">
        <v>188</v>
      </c>
      <c r="E2183" t="s">
        <v>7684</v>
      </c>
      <c r="F2183">
        <v>3</v>
      </c>
      <c r="G2183" t="s">
        <v>7685</v>
      </c>
      <c r="H2183" t="s">
        <v>31000</v>
      </c>
      <c r="I2183">
        <v>14</v>
      </c>
      <c r="J2183">
        <v>68731234</v>
      </c>
      <c r="K2183">
        <v>68736678</v>
      </c>
      <c r="L2183">
        <v>5445</v>
      </c>
      <c r="M2183">
        <v>1</v>
      </c>
      <c r="N2183">
        <v>105370547</v>
      </c>
      <c r="O2183" t="s">
        <v>7682</v>
      </c>
      <c r="P2183">
        <v>16787</v>
      </c>
      <c r="Q2183" t="s">
        <v>40</v>
      </c>
      <c r="R2183" t="s">
        <v>7683</v>
      </c>
      <c r="S2183" t="s">
        <v>32656</v>
      </c>
      <c r="T2183">
        <v>0.35387198439864398</v>
      </c>
      <c r="U2183">
        <v>0.603102917160658</v>
      </c>
      <c r="V2183">
        <v>-21.798600826524201</v>
      </c>
      <c r="W2183">
        <v>0.38920677604595899</v>
      </c>
      <c r="X2183">
        <v>0.704072456322962</v>
      </c>
      <c r="Y2183">
        <v>-21.667356330912199</v>
      </c>
      <c r="Z2183">
        <v>0.184235113180511</v>
      </c>
      <c r="AA2183">
        <v>0.72610664078822296</v>
      </c>
      <c r="AB2183">
        <v>-21.798600826524201</v>
      </c>
      <c r="AC2183">
        <v>0.21073619169722799</v>
      </c>
      <c r="AD2183">
        <v>0.68253123924728298</v>
      </c>
      <c r="AE2183">
        <v>-21.667356330912199</v>
      </c>
      <c r="AF2183">
        <v>0.501741946288212</v>
      </c>
      <c r="AG2183">
        <v>0.80674443595273604</v>
      </c>
      <c r="AH2183">
        <v>-20.868990512245102</v>
      </c>
      <c r="AI2183">
        <v>0.52399907623471598</v>
      </c>
      <c r="AJ2183">
        <v>0.78121606160956403</v>
      </c>
      <c r="AK2183">
        <v>-20.798601222019901</v>
      </c>
    </row>
    <row r="2184" spans="1:37" x14ac:dyDescent="0.2">
      <c r="A2184" t="s">
        <v>7139</v>
      </c>
      <c r="B2184">
        <v>69288235</v>
      </c>
      <c r="C2184">
        <v>69288533</v>
      </c>
      <c r="D2184">
        <v>299</v>
      </c>
      <c r="E2184" t="s">
        <v>7686</v>
      </c>
      <c r="F2184">
        <v>3</v>
      </c>
      <c r="G2184" t="s">
        <v>7687</v>
      </c>
      <c r="H2184" t="s">
        <v>32657</v>
      </c>
      <c r="I2184">
        <v>14</v>
      </c>
      <c r="J2184">
        <v>69298541</v>
      </c>
      <c r="K2184">
        <v>69326025</v>
      </c>
      <c r="L2184">
        <v>27485</v>
      </c>
      <c r="M2184">
        <v>1</v>
      </c>
      <c r="N2184">
        <v>57452</v>
      </c>
      <c r="O2184" t="s">
        <v>7688</v>
      </c>
      <c r="P2184">
        <v>-10008</v>
      </c>
      <c r="Q2184" t="s">
        <v>7689</v>
      </c>
      <c r="R2184" t="s">
        <v>7690</v>
      </c>
      <c r="S2184" t="s">
        <v>32658</v>
      </c>
      <c r="T2184">
        <v>0.97979524468909096</v>
      </c>
      <c r="U2184">
        <v>1</v>
      </c>
      <c r="V2184">
        <v>-0.23542369692832099</v>
      </c>
      <c r="W2184">
        <v>0.47227206410946598</v>
      </c>
      <c r="X2184">
        <v>0.76972988596612002</v>
      </c>
      <c r="Y2184">
        <v>1.02443064253785</v>
      </c>
      <c r="Z2184">
        <v>0.71780512870512203</v>
      </c>
      <c r="AA2184">
        <v>0.86308114850689799</v>
      </c>
      <c r="AB2184">
        <v>0.245839601703156</v>
      </c>
      <c r="AC2184">
        <v>0.60944620305506203</v>
      </c>
      <c r="AD2184">
        <v>0.87989882095915395</v>
      </c>
      <c r="AE2184">
        <v>0.41455883356471301</v>
      </c>
      <c r="AF2184">
        <v>0.78930504886633102</v>
      </c>
      <c r="AG2184">
        <v>0.89850360186608702</v>
      </c>
      <c r="AH2184">
        <v>-0.56474290363428403</v>
      </c>
      <c r="AI2184">
        <v>0.43903848771778903</v>
      </c>
      <c r="AJ2184">
        <v>0.78121606160956403</v>
      </c>
      <c r="AK2184">
        <v>1.28742850969339</v>
      </c>
    </row>
    <row r="2185" spans="1:37" x14ac:dyDescent="0.2">
      <c r="A2185" t="s">
        <v>7139</v>
      </c>
      <c r="B2185">
        <v>69295351</v>
      </c>
      <c r="C2185">
        <v>69295549</v>
      </c>
      <c r="D2185">
        <v>199</v>
      </c>
      <c r="E2185" t="s">
        <v>7691</v>
      </c>
      <c r="F2185">
        <v>3</v>
      </c>
      <c r="G2185" t="s">
        <v>7692</v>
      </c>
      <c r="H2185" t="s">
        <v>31032</v>
      </c>
      <c r="I2185">
        <v>14</v>
      </c>
      <c r="J2185">
        <v>69298541</v>
      </c>
      <c r="K2185">
        <v>69326025</v>
      </c>
      <c r="L2185">
        <v>27485</v>
      </c>
      <c r="M2185">
        <v>1</v>
      </c>
      <c r="N2185">
        <v>57452</v>
      </c>
      <c r="O2185" t="s">
        <v>7688</v>
      </c>
      <c r="P2185">
        <v>-2992</v>
      </c>
      <c r="Q2185" t="s">
        <v>7689</v>
      </c>
      <c r="R2185" t="s">
        <v>7690</v>
      </c>
      <c r="S2185" t="s">
        <v>32658</v>
      </c>
      <c r="T2185">
        <v>0.32911398597860803</v>
      </c>
      <c r="U2185">
        <v>0.603102917160658</v>
      </c>
      <c r="V2185">
        <v>23.5826466647652</v>
      </c>
      <c r="W2185">
        <v>0.38920677604595899</v>
      </c>
      <c r="X2185">
        <v>0.704072456322962</v>
      </c>
      <c r="Y2185">
        <v>-23.3810128208215</v>
      </c>
      <c r="Z2185">
        <v>0.48464167878831399</v>
      </c>
      <c r="AA2185">
        <v>0.84435025072159198</v>
      </c>
      <c r="AB2185">
        <v>22.619172649887702</v>
      </c>
      <c r="AC2185">
        <v>0.21073619169722799</v>
      </c>
      <c r="AD2185">
        <v>0.68253123924728298</v>
      </c>
      <c r="AE2185">
        <v>-23.3810128208215</v>
      </c>
      <c r="AF2185">
        <v>0.16793847098801201</v>
      </c>
      <c r="AG2185">
        <v>0.68151250837662902</v>
      </c>
      <c r="AH2185">
        <v>23.5826466647652</v>
      </c>
      <c r="AI2185">
        <v>0.52399907623471598</v>
      </c>
      <c r="AJ2185">
        <v>0.78121606160956403</v>
      </c>
      <c r="AK2185">
        <v>-22.512257463197098</v>
      </c>
    </row>
    <row r="2186" spans="1:37" x14ac:dyDescent="0.2">
      <c r="A2186" t="s">
        <v>7139</v>
      </c>
      <c r="B2186">
        <v>69295549</v>
      </c>
      <c r="C2186">
        <v>69295747</v>
      </c>
      <c r="D2186">
        <v>199</v>
      </c>
      <c r="E2186" t="s">
        <v>7693</v>
      </c>
      <c r="F2186">
        <v>4</v>
      </c>
      <c r="G2186" t="s">
        <v>7694</v>
      </c>
      <c r="H2186" t="s">
        <v>31032</v>
      </c>
      <c r="I2186">
        <v>14</v>
      </c>
      <c r="J2186">
        <v>69298541</v>
      </c>
      <c r="K2186">
        <v>69326025</v>
      </c>
      <c r="L2186">
        <v>27485</v>
      </c>
      <c r="M2186">
        <v>1</v>
      </c>
      <c r="N2186">
        <v>57452</v>
      </c>
      <c r="O2186" t="s">
        <v>7688</v>
      </c>
      <c r="P2186">
        <v>-2794</v>
      </c>
      <c r="Q2186" t="s">
        <v>7689</v>
      </c>
      <c r="R2186" t="s">
        <v>7690</v>
      </c>
      <c r="S2186" t="s">
        <v>32658</v>
      </c>
      <c r="T2186">
        <v>0.32911398597860803</v>
      </c>
      <c r="U2186">
        <v>0.603102917160658</v>
      </c>
      <c r="V2186">
        <v>23.5826466647652</v>
      </c>
      <c r="W2186">
        <v>0.38920677604595899</v>
      </c>
      <c r="X2186">
        <v>0.704072456322962</v>
      </c>
      <c r="Y2186">
        <v>-23.3810128208215</v>
      </c>
      <c r="Z2186">
        <v>0.48464167878831399</v>
      </c>
      <c r="AA2186">
        <v>0.84435025072159198</v>
      </c>
      <c r="AB2186">
        <v>22.619172649887702</v>
      </c>
      <c r="AC2186">
        <v>0.21073619169722799</v>
      </c>
      <c r="AD2186">
        <v>0.68253123924728298</v>
      </c>
      <c r="AE2186">
        <v>-23.3810128208215</v>
      </c>
      <c r="AF2186">
        <v>0.16793847098801201</v>
      </c>
      <c r="AG2186">
        <v>0.68151250837662902</v>
      </c>
      <c r="AH2186">
        <v>23.5826466647652</v>
      </c>
      <c r="AI2186">
        <v>0.52399907623471598</v>
      </c>
      <c r="AJ2186">
        <v>0.78121606160956403</v>
      </c>
      <c r="AK2186">
        <v>-22.512257463197098</v>
      </c>
    </row>
    <row r="2187" spans="1:37" x14ac:dyDescent="0.2">
      <c r="A2187" t="s">
        <v>7139</v>
      </c>
      <c r="B2187">
        <v>70110668</v>
      </c>
      <c r="C2187">
        <v>70110826</v>
      </c>
      <c r="D2187">
        <v>159</v>
      </c>
      <c r="E2187" t="s">
        <v>7695</v>
      </c>
      <c r="F2187">
        <v>4</v>
      </c>
      <c r="G2187" t="s">
        <v>7696</v>
      </c>
      <c r="H2187" t="s">
        <v>32659</v>
      </c>
      <c r="I2187">
        <v>14</v>
      </c>
      <c r="J2187">
        <v>70044255</v>
      </c>
      <c r="K2187">
        <v>70080206</v>
      </c>
      <c r="L2187">
        <v>35952</v>
      </c>
      <c r="M2187">
        <v>2</v>
      </c>
      <c r="N2187">
        <v>6547</v>
      </c>
      <c r="O2187" t="s">
        <v>7697</v>
      </c>
      <c r="P2187">
        <v>-30462</v>
      </c>
      <c r="Q2187" t="s">
        <v>7698</v>
      </c>
      <c r="R2187" t="s">
        <v>7699</v>
      </c>
      <c r="S2187" t="s">
        <v>32660</v>
      </c>
      <c r="T2187">
        <v>0.17308923567461099</v>
      </c>
      <c r="U2187">
        <v>0.603102917160658</v>
      </c>
      <c r="V2187">
        <v>-24.0382753073952</v>
      </c>
      <c r="W2187" t="s">
        <v>40</v>
      </c>
      <c r="X2187" t="s">
        <v>40</v>
      </c>
      <c r="Y2187">
        <v>0</v>
      </c>
      <c r="Z2187">
        <v>5.50355599158565E-2</v>
      </c>
      <c r="AA2187">
        <v>0.72610664078822296</v>
      </c>
      <c r="AB2187">
        <v>-24.0382753073952</v>
      </c>
      <c r="AC2187">
        <v>0.27780950890804001</v>
      </c>
      <c r="AD2187">
        <v>0.68253123924728298</v>
      </c>
      <c r="AE2187">
        <v>23.1826652845198</v>
      </c>
      <c r="AF2187">
        <v>0.32549523997010099</v>
      </c>
      <c r="AG2187">
        <v>0.70473078222419605</v>
      </c>
      <c r="AH2187">
        <v>-23.108664711051301</v>
      </c>
      <c r="AI2187">
        <v>0.35038410267202102</v>
      </c>
      <c r="AJ2187">
        <v>0.78121606160956403</v>
      </c>
      <c r="AK2187">
        <v>-23.038275391135102</v>
      </c>
    </row>
    <row r="2188" spans="1:37" x14ac:dyDescent="0.2">
      <c r="A2188" t="s">
        <v>7139</v>
      </c>
      <c r="B2188">
        <v>70110826</v>
      </c>
      <c r="C2188">
        <v>70110984</v>
      </c>
      <c r="D2188">
        <v>159</v>
      </c>
      <c r="E2188" t="s">
        <v>7700</v>
      </c>
      <c r="F2188">
        <v>11</v>
      </c>
      <c r="G2188" t="s">
        <v>7701</v>
      </c>
      <c r="H2188" t="s">
        <v>32659</v>
      </c>
      <c r="I2188">
        <v>14</v>
      </c>
      <c r="J2188">
        <v>70044255</v>
      </c>
      <c r="K2188">
        <v>70080206</v>
      </c>
      <c r="L2188">
        <v>35952</v>
      </c>
      <c r="M2188">
        <v>2</v>
      </c>
      <c r="N2188">
        <v>6547</v>
      </c>
      <c r="O2188" t="s">
        <v>7697</v>
      </c>
      <c r="P2188">
        <v>-30620</v>
      </c>
      <c r="Q2188" t="s">
        <v>7698</v>
      </c>
      <c r="R2188" t="s">
        <v>7699</v>
      </c>
      <c r="S2188" t="s">
        <v>32660</v>
      </c>
      <c r="T2188">
        <v>0.17308923567461099</v>
      </c>
      <c r="U2188">
        <v>0.603102917160658</v>
      </c>
      <c r="V2188">
        <v>-24.0382753073952</v>
      </c>
      <c r="W2188" t="s">
        <v>40</v>
      </c>
      <c r="X2188" t="s">
        <v>40</v>
      </c>
      <c r="Y2188">
        <v>0</v>
      </c>
      <c r="Z2188">
        <v>5.50355599158565E-2</v>
      </c>
      <c r="AA2188">
        <v>0.72610664078822296</v>
      </c>
      <c r="AB2188">
        <v>-24.0382753073952</v>
      </c>
      <c r="AC2188">
        <v>0.27780950890804001</v>
      </c>
      <c r="AD2188">
        <v>0.68253123924728298</v>
      </c>
      <c r="AE2188">
        <v>23.1826652845198</v>
      </c>
      <c r="AF2188">
        <v>0.32549523997010099</v>
      </c>
      <c r="AG2188">
        <v>0.70473078222419605</v>
      </c>
      <c r="AH2188">
        <v>-23.108664711051301</v>
      </c>
      <c r="AI2188">
        <v>0.35038410267202102</v>
      </c>
      <c r="AJ2188">
        <v>0.78121606160956403</v>
      </c>
      <c r="AK2188">
        <v>-23.038275391135102</v>
      </c>
    </row>
    <row r="2189" spans="1:37" x14ac:dyDescent="0.2">
      <c r="A2189" t="s">
        <v>7139</v>
      </c>
      <c r="B2189">
        <v>70547877</v>
      </c>
      <c r="C2189">
        <v>70548053</v>
      </c>
      <c r="D2189">
        <v>177</v>
      </c>
      <c r="E2189" t="s">
        <v>7702</v>
      </c>
      <c r="F2189">
        <v>3</v>
      </c>
      <c r="G2189" t="s">
        <v>1086</v>
      </c>
      <c r="H2189" t="s">
        <v>31000</v>
      </c>
      <c r="I2189">
        <v>14</v>
      </c>
      <c r="J2189">
        <v>70522362</v>
      </c>
      <c r="K2189">
        <v>70535015</v>
      </c>
      <c r="L2189">
        <v>12654</v>
      </c>
      <c r="M2189">
        <v>2</v>
      </c>
      <c r="N2189">
        <v>8748</v>
      </c>
      <c r="O2189" t="s">
        <v>7703</v>
      </c>
      <c r="P2189">
        <v>-12862</v>
      </c>
      <c r="Q2189" t="s">
        <v>7704</v>
      </c>
      <c r="R2189" t="s">
        <v>7705</v>
      </c>
      <c r="S2189" t="s">
        <v>32661</v>
      </c>
      <c r="T2189">
        <v>0.710629981543626</v>
      </c>
      <c r="U2189">
        <v>0.91975040328532698</v>
      </c>
      <c r="V2189">
        <v>0.49045164070863201</v>
      </c>
      <c r="W2189">
        <v>0.29359758005872699</v>
      </c>
      <c r="X2189">
        <v>0.704072456322962</v>
      </c>
      <c r="Y2189">
        <v>-0.442423100844134</v>
      </c>
      <c r="Z2189">
        <v>0.73647763729950599</v>
      </c>
      <c r="AA2189">
        <v>0.87992255047871604</v>
      </c>
      <c r="AB2189">
        <v>0.17572694627265201</v>
      </c>
      <c r="AC2189">
        <v>0.35945277253785202</v>
      </c>
      <c r="AD2189">
        <v>0.75691439281853001</v>
      </c>
      <c r="AE2189">
        <v>-0.44223628396958797</v>
      </c>
      <c r="AF2189">
        <v>0.36689234314295499</v>
      </c>
      <c r="AG2189">
        <v>0.76963192726556595</v>
      </c>
      <c r="AH2189">
        <v>0.604716779739355</v>
      </c>
      <c r="AI2189">
        <v>0.36380887257880001</v>
      </c>
      <c r="AJ2189">
        <v>0.78121606160956403</v>
      </c>
      <c r="AK2189">
        <v>-0.25900039449892298</v>
      </c>
    </row>
    <row r="2190" spans="1:37" x14ac:dyDescent="0.2">
      <c r="A2190" t="s">
        <v>7139</v>
      </c>
      <c r="B2190">
        <v>70548053</v>
      </c>
      <c r="C2190">
        <v>70548229</v>
      </c>
      <c r="D2190">
        <v>177</v>
      </c>
      <c r="E2190" t="s">
        <v>7706</v>
      </c>
      <c r="F2190">
        <v>1</v>
      </c>
      <c r="G2190" t="s">
        <v>7707</v>
      </c>
      <c r="H2190" t="s">
        <v>31000</v>
      </c>
      <c r="I2190">
        <v>14</v>
      </c>
      <c r="J2190">
        <v>70522362</v>
      </c>
      <c r="K2190">
        <v>70535015</v>
      </c>
      <c r="L2190">
        <v>12654</v>
      </c>
      <c r="M2190">
        <v>2</v>
      </c>
      <c r="N2190">
        <v>8748</v>
      </c>
      <c r="O2190" t="s">
        <v>7703</v>
      </c>
      <c r="P2190">
        <v>-13038</v>
      </c>
      <c r="Q2190" t="s">
        <v>7704</v>
      </c>
      <c r="R2190" t="s">
        <v>7705</v>
      </c>
      <c r="S2190" t="s">
        <v>32661</v>
      </c>
      <c r="T2190">
        <v>0.710629981543626</v>
      </c>
      <c r="U2190">
        <v>0.91975040328532698</v>
      </c>
      <c r="V2190">
        <v>0.49045164070863201</v>
      </c>
      <c r="W2190">
        <v>0.29359758005872699</v>
      </c>
      <c r="X2190">
        <v>0.704072456322962</v>
      </c>
      <c r="Y2190">
        <v>-0.442423100844134</v>
      </c>
      <c r="Z2190">
        <v>0.73647763729950599</v>
      </c>
      <c r="AA2190">
        <v>0.87992255047871604</v>
      </c>
      <c r="AB2190">
        <v>0.17572694627265201</v>
      </c>
      <c r="AC2190">
        <v>0.35945277253785202</v>
      </c>
      <c r="AD2190">
        <v>0.75691439281853001</v>
      </c>
      <c r="AE2190">
        <v>-0.44223628396958797</v>
      </c>
      <c r="AF2190">
        <v>0.36689234314295499</v>
      </c>
      <c r="AG2190">
        <v>0.76963192726556595</v>
      </c>
      <c r="AH2190">
        <v>0.604716779739355</v>
      </c>
      <c r="AI2190">
        <v>0.36380887257880001</v>
      </c>
      <c r="AJ2190">
        <v>0.78121606160956403</v>
      </c>
      <c r="AK2190">
        <v>-0.25900039449892298</v>
      </c>
    </row>
    <row r="2191" spans="1:37" x14ac:dyDescent="0.2">
      <c r="A2191" t="s">
        <v>7139</v>
      </c>
      <c r="B2191">
        <v>70564847</v>
      </c>
      <c r="C2191">
        <v>70564989</v>
      </c>
      <c r="D2191">
        <v>143</v>
      </c>
      <c r="E2191" t="s">
        <v>7708</v>
      </c>
      <c r="F2191">
        <v>1</v>
      </c>
      <c r="G2191" t="s">
        <v>7709</v>
      </c>
      <c r="H2191" t="s">
        <v>31000</v>
      </c>
      <c r="I2191">
        <v>14</v>
      </c>
      <c r="J2191">
        <v>70584665</v>
      </c>
      <c r="K2191">
        <v>70591814</v>
      </c>
      <c r="L2191">
        <v>7150</v>
      </c>
      <c r="M2191">
        <v>2</v>
      </c>
      <c r="N2191">
        <v>10001</v>
      </c>
      <c r="O2191" t="s">
        <v>7710</v>
      </c>
      <c r="P2191">
        <v>26825</v>
      </c>
      <c r="Q2191" t="s">
        <v>7711</v>
      </c>
      <c r="R2191" t="s">
        <v>7712</v>
      </c>
      <c r="S2191" t="s">
        <v>32662</v>
      </c>
      <c r="T2191">
        <v>0.152084254673993</v>
      </c>
      <c r="U2191">
        <v>0.603102917160658</v>
      </c>
      <c r="V2191">
        <v>25.023157217803199</v>
      </c>
      <c r="W2191">
        <v>0.65075386537994595</v>
      </c>
      <c r="X2191">
        <v>0.94119559056004798</v>
      </c>
      <c r="Y2191">
        <v>-1.12296391988408</v>
      </c>
      <c r="Z2191">
        <v>0.203350924423461</v>
      </c>
      <c r="AA2191">
        <v>0.72610664078822296</v>
      </c>
      <c r="AB2191">
        <v>24.5236167243472</v>
      </c>
      <c r="AC2191">
        <v>0.283630615332017</v>
      </c>
      <c r="AD2191">
        <v>0.68253123924728298</v>
      </c>
      <c r="AE2191">
        <v>-2.1229638139105802</v>
      </c>
      <c r="AF2191">
        <v>0.205398459628826</v>
      </c>
      <c r="AG2191">
        <v>0.68151250837662902</v>
      </c>
      <c r="AH2191">
        <v>2.3985982390222498</v>
      </c>
      <c r="AI2191">
        <v>0.98342151819761803</v>
      </c>
      <c r="AJ2191">
        <v>0.98789258377071898</v>
      </c>
      <c r="AK2191">
        <v>-0.25420849335781398</v>
      </c>
    </row>
    <row r="2192" spans="1:37" x14ac:dyDescent="0.2">
      <c r="A2192" t="s">
        <v>7139</v>
      </c>
      <c r="B2192">
        <v>71528614</v>
      </c>
      <c r="C2192">
        <v>71528754</v>
      </c>
      <c r="D2192">
        <v>141</v>
      </c>
      <c r="E2192" t="s">
        <v>7713</v>
      </c>
      <c r="F2192">
        <v>0</v>
      </c>
      <c r="G2192" t="s">
        <v>7714</v>
      </c>
      <c r="H2192" t="s">
        <v>30987</v>
      </c>
      <c r="I2192">
        <v>14</v>
      </c>
      <c r="J2192">
        <v>71529325</v>
      </c>
      <c r="K2192">
        <v>71741229</v>
      </c>
      <c r="L2192">
        <v>211905</v>
      </c>
      <c r="M2192">
        <v>1</v>
      </c>
      <c r="N2192">
        <v>26037</v>
      </c>
      <c r="O2192" t="s">
        <v>7715</v>
      </c>
      <c r="P2192">
        <v>-571</v>
      </c>
      <c r="Q2192" t="s">
        <v>7716</v>
      </c>
      <c r="R2192" t="s">
        <v>7717</v>
      </c>
      <c r="S2192" t="s">
        <v>32663</v>
      </c>
      <c r="T2192">
        <v>0.61502240255128604</v>
      </c>
      <c r="U2192">
        <v>0.83333625538237899</v>
      </c>
      <c r="V2192">
        <v>-0.15444680177969899</v>
      </c>
      <c r="W2192">
        <v>0.66411108961822196</v>
      </c>
      <c r="X2192">
        <v>0.95159051474143896</v>
      </c>
      <c r="Y2192">
        <v>-0.35204362234360898</v>
      </c>
      <c r="Z2192">
        <v>0.41588628279490097</v>
      </c>
      <c r="AA2192">
        <v>0.84435025072159198</v>
      </c>
      <c r="AB2192">
        <v>-0.441301348926319</v>
      </c>
      <c r="AC2192">
        <v>0.55751009030642895</v>
      </c>
      <c r="AD2192">
        <v>0.87989882095915395</v>
      </c>
      <c r="AE2192">
        <v>-0.49768048794108499</v>
      </c>
      <c r="AF2192">
        <v>0.75922059696898703</v>
      </c>
      <c r="AG2192">
        <v>0.88087527349725903</v>
      </c>
      <c r="AH2192">
        <v>0.178669689519345</v>
      </c>
      <c r="AI2192">
        <v>0.80202816829218804</v>
      </c>
      <c r="AJ2192">
        <v>0.94390293416205995</v>
      </c>
      <c r="AK2192">
        <v>-9.0133943312229098E-2</v>
      </c>
    </row>
    <row r="2193" spans="1:37" x14ac:dyDescent="0.2">
      <c r="A2193" t="s">
        <v>7139</v>
      </c>
      <c r="B2193">
        <v>71981346</v>
      </c>
      <c r="C2193">
        <v>71981532</v>
      </c>
      <c r="D2193">
        <v>187</v>
      </c>
      <c r="E2193" t="s">
        <v>7718</v>
      </c>
      <c r="F2193">
        <v>3</v>
      </c>
      <c r="G2193" t="s">
        <v>7719</v>
      </c>
      <c r="H2193" t="s">
        <v>32664</v>
      </c>
      <c r="I2193">
        <v>14</v>
      </c>
      <c r="J2193">
        <v>71964792</v>
      </c>
      <c r="K2193">
        <v>72540333</v>
      </c>
      <c r="L2193">
        <v>575542</v>
      </c>
      <c r="M2193">
        <v>1</v>
      </c>
      <c r="N2193">
        <v>9628</v>
      </c>
      <c r="O2193" t="s">
        <v>7720</v>
      </c>
      <c r="P2193">
        <v>16554</v>
      </c>
      <c r="Q2193" t="s">
        <v>7721</v>
      </c>
      <c r="R2193" t="s">
        <v>7722</v>
      </c>
      <c r="S2193" t="s">
        <v>32665</v>
      </c>
      <c r="T2193">
        <v>0.32911398597860803</v>
      </c>
      <c r="U2193">
        <v>0.603102917160658</v>
      </c>
      <c r="V2193">
        <v>23.1707697045827</v>
      </c>
      <c r="W2193">
        <v>0.29261482077562401</v>
      </c>
      <c r="X2193">
        <v>0.704072456322962</v>
      </c>
      <c r="Y2193">
        <v>23.2447702783872</v>
      </c>
      <c r="Z2193">
        <v>0.306975110376564</v>
      </c>
      <c r="AA2193">
        <v>0.72610664078822296</v>
      </c>
      <c r="AB2193">
        <v>22.677318306533</v>
      </c>
      <c r="AC2193">
        <v>0.27780950890804001</v>
      </c>
      <c r="AD2193">
        <v>0.68253123924728298</v>
      </c>
      <c r="AE2193">
        <v>22.714793006436501</v>
      </c>
      <c r="AF2193">
        <v>0.61410715005536498</v>
      </c>
      <c r="AG2193">
        <v>0.80674443595273604</v>
      </c>
      <c r="AH2193">
        <v>2.3765773495362201</v>
      </c>
      <c r="AI2193">
        <v>0.56157887380500204</v>
      </c>
      <c r="AJ2193">
        <v>0.78121606160956403</v>
      </c>
      <c r="AK2193">
        <v>2.5209672115615902</v>
      </c>
    </row>
    <row r="2194" spans="1:37" x14ac:dyDescent="0.2">
      <c r="A2194" t="s">
        <v>7139</v>
      </c>
      <c r="B2194">
        <v>71981532</v>
      </c>
      <c r="C2194">
        <v>71981718</v>
      </c>
      <c r="D2194">
        <v>187</v>
      </c>
      <c r="E2194" t="s">
        <v>7723</v>
      </c>
      <c r="F2194">
        <v>5</v>
      </c>
      <c r="G2194" t="s">
        <v>7724</v>
      </c>
      <c r="H2194" t="s">
        <v>32664</v>
      </c>
      <c r="I2194">
        <v>14</v>
      </c>
      <c r="J2194">
        <v>71964792</v>
      </c>
      <c r="K2194">
        <v>72540333</v>
      </c>
      <c r="L2194">
        <v>575542</v>
      </c>
      <c r="M2194">
        <v>1</v>
      </c>
      <c r="N2194">
        <v>9628</v>
      </c>
      <c r="O2194" t="s">
        <v>7720</v>
      </c>
      <c r="P2194">
        <v>16740</v>
      </c>
      <c r="Q2194" t="s">
        <v>7721</v>
      </c>
      <c r="R2194" t="s">
        <v>7722</v>
      </c>
      <c r="S2194" t="s">
        <v>32665</v>
      </c>
      <c r="T2194">
        <v>0.152084254673993</v>
      </c>
      <c r="U2194">
        <v>0.603102917160658</v>
      </c>
      <c r="V2194">
        <v>23.391874747686401</v>
      </c>
      <c r="W2194">
        <v>0.123414495547065</v>
      </c>
      <c r="X2194">
        <v>0.704072456322962</v>
      </c>
      <c r="Y2194">
        <v>23.465875322576402</v>
      </c>
      <c r="Z2194">
        <v>0.203350924423461</v>
      </c>
      <c r="AA2194">
        <v>0.72610664078822296</v>
      </c>
      <c r="AB2194">
        <v>22.840268544997802</v>
      </c>
      <c r="AC2194">
        <v>0.17695932866387601</v>
      </c>
      <c r="AD2194">
        <v>0.68253123924728298</v>
      </c>
      <c r="AE2194">
        <v>22.8777432454904</v>
      </c>
      <c r="AF2194">
        <v>0.22065000948199101</v>
      </c>
      <c r="AG2194">
        <v>0.68151250837662902</v>
      </c>
      <c r="AH2194">
        <v>2.5976823926399399</v>
      </c>
      <c r="AI2194">
        <v>0.183554312780425</v>
      </c>
      <c r="AJ2194">
        <v>0.78121606160956403</v>
      </c>
      <c r="AK2194">
        <v>2.7420722557507702</v>
      </c>
    </row>
    <row r="2195" spans="1:37" x14ac:dyDescent="0.2">
      <c r="A2195" t="s">
        <v>7139</v>
      </c>
      <c r="B2195">
        <v>72645636</v>
      </c>
      <c r="C2195">
        <v>72645802</v>
      </c>
      <c r="D2195">
        <v>167</v>
      </c>
      <c r="E2195" t="s">
        <v>7725</v>
      </c>
      <c r="F2195">
        <v>1</v>
      </c>
      <c r="G2195" t="s">
        <v>7726</v>
      </c>
      <c r="H2195" t="s">
        <v>32666</v>
      </c>
      <c r="I2195">
        <v>14</v>
      </c>
      <c r="J2195">
        <v>72671311</v>
      </c>
      <c r="K2195">
        <v>72675771</v>
      </c>
      <c r="L2195">
        <v>4461</v>
      </c>
      <c r="M2195">
        <v>2</v>
      </c>
      <c r="N2195">
        <v>8110</v>
      </c>
      <c r="O2195" t="s">
        <v>7727</v>
      </c>
      <c r="P2195">
        <v>29969</v>
      </c>
      <c r="Q2195" t="s">
        <v>7728</v>
      </c>
      <c r="R2195" t="s">
        <v>7729</v>
      </c>
      <c r="S2195" t="s">
        <v>32667</v>
      </c>
      <c r="T2195">
        <v>0.152084254673993</v>
      </c>
      <c r="U2195">
        <v>0.603102917160658</v>
      </c>
      <c r="V2195">
        <v>26.0817363658118</v>
      </c>
      <c r="W2195">
        <v>0.38920677604595899</v>
      </c>
      <c r="X2195">
        <v>0.704072456322962</v>
      </c>
      <c r="Y2195">
        <v>-25.527854106906702</v>
      </c>
      <c r="Z2195">
        <v>0.306975110376564</v>
      </c>
      <c r="AA2195">
        <v>0.72610664078822296</v>
      </c>
      <c r="AB2195">
        <v>25.118262261135001</v>
      </c>
      <c r="AC2195">
        <v>0.71753805159658501</v>
      </c>
      <c r="AD2195">
        <v>0.87989882095915395</v>
      </c>
      <c r="AE2195">
        <v>-2.5787607283674001</v>
      </c>
      <c r="AF2195">
        <v>4.6407610929182198E-2</v>
      </c>
      <c r="AG2195">
        <v>0.476038960109122</v>
      </c>
      <c r="AH2195">
        <v>26.0817363658118</v>
      </c>
      <c r="AI2195">
        <v>0.35038410267202102</v>
      </c>
      <c r="AJ2195">
        <v>0.78121606160956403</v>
      </c>
      <c r="AK2195">
        <v>-25.0113470602655</v>
      </c>
    </row>
    <row r="2196" spans="1:37" x14ac:dyDescent="0.2">
      <c r="A2196" t="s">
        <v>7139</v>
      </c>
      <c r="B2196">
        <v>72645818</v>
      </c>
      <c r="C2196">
        <v>72645984</v>
      </c>
      <c r="D2196">
        <v>167</v>
      </c>
      <c r="E2196" t="s">
        <v>7730</v>
      </c>
      <c r="F2196">
        <v>3</v>
      </c>
      <c r="G2196" t="s">
        <v>7731</v>
      </c>
      <c r="H2196" t="s">
        <v>32666</v>
      </c>
      <c r="I2196">
        <v>14</v>
      </c>
      <c r="J2196">
        <v>72671311</v>
      </c>
      <c r="K2196">
        <v>72675771</v>
      </c>
      <c r="L2196">
        <v>4461</v>
      </c>
      <c r="M2196">
        <v>2</v>
      </c>
      <c r="N2196">
        <v>8110</v>
      </c>
      <c r="O2196" t="s">
        <v>7727</v>
      </c>
      <c r="P2196">
        <v>29787</v>
      </c>
      <c r="Q2196" t="s">
        <v>7728</v>
      </c>
      <c r="R2196" t="s">
        <v>7729</v>
      </c>
      <c r="S2196" t="s">
        <v>32667</v>
      </c>
      <c r="T2196">
        <v>0.152084254673993</v>
      </c>
      <c r="U2196">
        <v>0.603102917160658</v>
      </c>
      <c r="V2196">
        <v>26.0817363658118</v>
      </c>
      <c r="W2196">
        <v>0.38920677604595899</v>
      </c>
      <c r="X2196">
        <v>0.704072456322962</v>
      </c>
      <c r="Y2196">
        <v>-25.527854106906702</v>
      </c>
      <c r="Z2196">
        <v>0.306975110376564</v>
      </c>
      <c r="AA2196">
        <v>0.72610664078822296</v>
      </c>
      <c r="AB2196">
        <v>25.118262261135001</v>
      </c>
      <c r="AC2196">
        <v>0.71753805159658501</v>
      </c>
      <c r="AD2196">
        <v>0.87989882095915395</v>
      </c>
      <c r="AE2196">
        <v>-2.5787607283674001</v>
      </c>
      <c r="AF2196">
        <v>4.6407610929182198E-2</v>
      </c>
      <c r="AG2196">
        <v>0.476038960109122</v>
      </c>
      <c r="AH2196">
        <v>26.0817363658118</v>
      </c>
      <c r="AI2196">
        <v>0.35038410267202102</v>
      </c>
      <c r="AJ2196">
        <v>0.78121606160956403</v>
      </c>
      <c r="AK2196">
        <v>-25.0113470602655</v>
      </c>
    </row>
    <row r="2197" spans="1:37" x14ac:dyDescent="0.2">
      <c r="A2197" t="s">
        <v>7139</v>
      </c>
      <c r="B2197">
        <v>72645984</v>
      </c>
      <c r="C2197">
        <v>72646150</v>
      </c>
      <c r="D2197">
        <v>167</v>
      </c>
      <c r="E2197" t="s">
        <v>7732</v>
      </c>
      <c r="F2197">
        <v>1</v>
      </c>
      <c r="G2197" t="s">
        <v>7733</v>
      </c>
      <c r="H2197" t="s">
        <v>32666</v>
      </c>
      <c r="I2197">
        <v>14</v>
      </c>
      <c r="J2197">
        <v>72671311</v>
      </c>
      <c r="K2197">
        <v>72675771</v>
      </c>
      <c r="L2197">
        <v>4461</v>
      </c>
      <c r="M2197">
        <v>2</v>
      </c>
      <c r="N2197">
        <v>8110</v>
      </c>
      <c r="O2197" t="s">
        <v>7727</v>
      </c>
      <c r="P2197">
        <v>29621</v>
      </c>
      <c r="Q2197" t="s">
        <v>7728</v>
      </c>
      <c r="R2197" t="s">
        <v>7729</v>
      </c>
      <c r="S2197" t="s">
        <v>32667</v>
      </c>
      <c r="T2197">
        <v>0.152084254673993</v>
      </c>
      <c r="U2197">
        <v>0.603102917160658</v>
      </c>
      <c r="V2197">
        <v>25.451841453191999</v>
      </c>
      <c r="W2197">
        <v>0.38920677604595899</v>
      </c>
      <c r="X2197">
        <v>0.704072456322962</v>
      </c>
      <c r="Y2197">
        <v>-24.661120662328798</v>
      </c>
      <c r="Z2197">
        <v>0.306975110376564</v>
      </c>
      <c r="AA2197">
        <v>0.72610664078822296</v>
      </c>
      <c r="AB2197">
        <v>24.488367359079898</v>
      </c>
      <c r="AC2197">
        <v>0.71753805159658501</v>
      </c>
      <c r="AD2197">
        <v>0.87989882095915395</v>
      </c>
      <c r="AE2197">
        <v>-1.7120272837894801</v>
      </c>
      <c r="AF2197">
        <v>4.6407610929182198E-2</v>
      </c>
      <c r="AG2197">
        <v>0.476038960109122</v>
      </c>
      <c r="AH2197">
        <v>25.451841453191999</v>
      </c>
      <c r="AI2197">
        <v>0.35038410267202102</v>
      </c>
      <c r="AJ2197">
        <v>0.78121606160956403</v>
      </c>
      <c r="AK2197">
        <v>-24.381452159878499</v>
      </c>
    </row>
    <row r="2198" spans="1:37" x14ac:dyDescent="0.2">
      <c r="A2198" t="s">
        <v>7139</v>
      </c>
      <c r="B2198">
        <v>72714073</v>
      </c>
      <c r="C2198">
        <v>72714258</v>
      </c>
      <c r="D2198">
        <v>186</v>
      </c>
      <c r="E2198" t="s">
        <v>7734</v>
      </c>
      <c r="F2198">
        <v>3</v>
      </c>
      <c r="G2198" t="s">
        <v>7735</v>
      </c>
      <c r="H2198" t="s">
        <v>30987</v>
      </c>
      <c r="I2198">
        <v>14</v>
      </c>
      <c r="J2198">
        <v>72674022</v>
      </c>
      <c r="K2198">
        <v>72714504</v>
      </c>
      <c r="L2198">
        <v>40483</v>
      </c>
      <c r="M2198">
        <v>2</v>
      </c>
      <c r="N2198">
        <v>8110</v>
      </c>
      <c r="O2198" t="s">
        <v>7736</v>
      </c>
      <c r="P2198">
        <v>246</v>
      </c>
      <c r="Q2198" t="s">
        <v>7728</v>
      </c>
      <c r="R2198" t="s">
        <v>7729</v>
      </c>
      <c r="S2198" t="s">
        <v>32667</v>
      </c>
      <c r="T2198">
        <v>1</v>
      </c>
      <c r="U2198">
        <v>1</v>
      </c>
      <c r="V2198">
        <v>-0.12769570947631501</v>
      </c>
      <c r="W2198">
        <v>0.20525741147413201</v>
      </c>
      <c r="X2198">
        <v>0.704072456322962</v>
      </c>
      <c r="Y2198">
        <v>-24.761166231775199</v>
      </c>
      <c r="Z2198">
        <v>1</v>
      </c>
      <c r="AA2198">
        <v>1</v>
      </c>
      <c r="AB2198">
        <v>-0.94789512153148203</v>
      </c>
      <c r="AC2198">
        <v>0.283630615332017</v>
      </c>
      <c r="AD2198">
        <v>0.68253123924728298</v>
      </c>
      <c r="AE2198">
        <v>-5.0864844969873602</v>
      </c>
      <c r="AF2198">
        <v>1</v>
      </c>
      <c r="AG2198">
        <v>1</v>
      </c>
      <c r="AH2198">
        <v>0.67624515054337397</v>
      </c>
      <c r="AI2198">
        <v>0.24456414000292601</v>
      </c>
      <c r="AJ2198">
        <v>0.78121606160956403</v>
      </c>
      <c r="AK2198">
        <v>-23.960911379850401</v>
      </c>
    </row>
    <row r="2199" spans="1:37" x14ac:dyDescent="0.2">
      <c r="A2199" t="s">
        <v>7139</v>
      </c>
      <c r="B2199">
        <v>72714258</v>
      </c>
      <c r="C2199">
        <v>72714443</v>
      </c>
      <c r="D2199">
        <v>186</v>
      </c>
      <c r="E2199" t="s">
        <v>7737</v>
      </c>
      <c r="F2199">
        <v>7</v>
      </c>
      <c r="G2199" t="s">
        <v>7738</v>
      </c>
      <c r="H2199" t="s">
        <v>30987</v>
      </c>
      <c r="I2199">
        <v>14</v>
      </c>
      <c r="J2199">
        <v>72674022</v>
      </c>
      <c r="K2199">
        <v>72714504</v>
      </c>
      <c r="L2199">
        <v>40483</v>
      </c>
      <c r="M2199">
        <v>2</v>
      </c>
      <c r="N2199">
        <v>8110</v>
      </c>
      <c r="O2199" t="s">
        <v>7736</v>
      </c>
      <c r="P2199">
        <v>61</v>
      </c>
      <c r="Q2199" t="s">
        <v>7728</v>
      </c>
      <c r="R2199" t="s">
        <v>7729</v>
      </c>
      <c r="S2199" t="s">
        <v>32667</v>
      </c>
      <c r="T2199">
        <v>1</v>
      </c>
      <c r="U2199">
        <v>1</v>
      </c>
      <c r="V2199">
        <v>-0.12769570947631501</v>
      </c>
      <c r="W2199">
        <v>0.20525741147413201</v>
      </c>
      <c r="X2199">
        <v>0.704072456322962</v>
      </c>
      <c r="Y2199">
        <v>-24.761166231775199</v>
      </c>
      <c r="Z2199">
        <v>1</v>
      </c>
      <c r="AA2199">
        <v>1</v>
      </c>
      <c r="AB2199">
        <v>-0.94789512153148203</v>
      </c>
      <c r="AC2199">
        <v>0.283630615332017</v>
      </c>
      <c r="AD2199">
        <v>0.68253123924728298</v>
      </c>
      <c r="AE2199">
        <v>-5.0864844969873602</v>
      </c>
      <c r="AF2199">
        <v>1</v>
      </c>
      <c r="AG2199">
        <v>1</v>
      </c>
      <c r="AH2199">
        <v>0.67624515054337397</v>
      </c>
      <c r="AI2199">
        <v>0.24456414000292601</v>
      </c>
      <c r="AJ2199">
        <v>0.78121606160956403</v>
      </c>
      <c r="AK2199">
        <v>-23.960911379850401</v>
      </c>
    </row>
    <row r="2200" spans="1:37" x14ac:dyDescent="0.2">
      <c r="A2200" t="s">
        <v>7139</v>
      </c>
      <c r="B2200">
        <v>72714443</v>
      </c>
      <c r="C2200">
        <v>72714628</v>
      </c>
      <c r="D2200">
        <v>186</v>
      </c>
      <c r="E2200" t="s">
        <v>7739</v>
      </c>
      <c r="F2200">
        <v>10</v>
      </c>
      <c r="G2200" t="s">
        <v>7740</v>
      </c>
      <c r="H2200" t="s">
        <v>30987</v>
      </c>
      <c r="I2200">
        <v>14</v>
      </c>
      <c r="J2200">
        <v>72674022</v>
      </c>
      <c r="K2200">
        <v>72714504</v>
      </c>
      <c r="L2200">
        <v>40483</v>
      </c>
      <c r="M2200">
        <v>2</v>
      </c>
      <c r="N2200">
        <v>8110</v>
      </c>
      <c r="O2200" t="s">
        <v>7736</v>
      </c>
      <c r="P2200">
        <v>0</v>
      </c>
      <c r="Q2200" t="s">
        <v>7728</v>
      </c>
      <c r="R2200" t="s">
        <v>7729</v>
      </c>
      <c r="S2200" t="s">
        <v>32667</v>
      </c>
      <c r="T2200">
        <v>0.97213403838398904</v>
      </c>
      <c r="U2200">
        <v>1</v>
      </c>
      <c r="V2200">
        <v>0.2348743451352</v>
      </c>
      <c r="W2200">
        <v>0.20525741147413201</v>
      </c>
      <c r="X2200">
        <v>0.704072456322962</v>
      </c>
      <c r="Y2200">
        <v>-24.578827076503099</v>
      </c>
      <c r="Z2200">
        <v>0.96726857278496403</v>
      </c>
      <c r="AA2200">
        <v>0.99919698600769702</v>
      </c>
      <c r="AB2200">
        <v>-0.585325066919968</v>
      </c>
      <c r="AC2200">
        <v>0.283630615332017</v>
      </c>
      <c r="AD2200">
        <v>0.68253123924728298</v>
      </c>
      <c r="AE2200">
        <v>-4.9041453417153003</v>
      </c>
      <c r="AF2200">
        <v>0.98343762640780896</v>
      </c>
      <c r="AG2200">
        <v>1</v>
      </c>
      <c r="AH2200">
        <v>1.00483233774183</v>
      </c>
      <c r="AI2200">
        <v>0.24456414000292601</v>
      </c>
      <c r="AJ2200">
        <v>0.78121606160956403</v>
      </c>
      <c r="AK2200">
        <v>-23.787557078755501</v>
      </c>
    </row>
    <row r="2201" spans="1:37" x14ac:dyDescent="0.2">
      <c r="A2201" t="s">
        <v>7139</v>
      </c>
      <c r="B2201">
        <v>73401935</v>
      </c>
      <c r="C2201">
        <v>73402076</v>
      </c>
      <c r="D2201">
        <v>142</v>
      </c>
      <c r="E2201" t="s">
        <v>7741</v>
      </c>
      <c r="F2201">
        <v>3</v>
      </c>
      <c r="G2201" t="s">
        <v>7742</v>
      </c>
      <c r="H2201" t="s">
        <v>32668</v>
      </c>
      <c r="I2201">
        <v>14</v>
      </c>
      <c r="J2201">
        <v>73284251</v>
      </c>
      <c r="K2201">
        <v>73410071</v>
      </c>
      <c r="L2201">
        <v>125821</v>
      </c>
      <c r="M2201">
        <v>2</v>
      </c>
      <c r="N2201">
        <v>8650</v>
      </c>
      <c r="O2201" t="s">
        <v>7743</v>
      </c>
      <c r="P2201">
        <v>7995</v>
      </c>
      <c r="Q2201" t="s">
        <v>7744</v>
      </c>
      <c r="R2201" t="s">
        <v>7745</v>
      </c>
      <c r="S2201" t="s">
        <v>32669</v>
      </c>
      <c r="T2201">
        <v>0.97213403838398904</v>
      </c>
      <c r="U2201">
        <v>1</v>
      </c>
      <c r="V2201">
        <v>0.87230416447663595</v>
      </c>
      <c r="W2201">
        <v>0.20525741147413201</v>
      </c>
      <c r="X2201">
        <v>0.704072456322962</v>
      </c>
      <c r="Y2201">
        <v>-23.727821482909</v>
      </c>
      <c r="Z2201">
        <v>0.69013698642955401</v>
      </c>
      <c r="AA2201">
        <v>0.84521697243271998</v>
      </c>
      <c r="AB2201">
        <v>-9.1169824507154607E-2</v>
      </c>
      <c r="AC2201">
        <v>7.0489011448141195E-2</v>
      </c>
      <c r="AD2201">
        <v>0.57684129297949804</v>
      </c>
      <c r="AE2201">
        <v>-23.727821482909</v>
      </c>
      <c r="AF2201">
        <v>0.61410715005536498</v>
      </c>
      <c r="AG2201">
        <v>0.80674443595273604</v>
      </c>
      <c r="AH2201">
        <v>1.8019146012399401</v>
      </c>
      <c r="AI2201">
        <v>0.35038410267202102</v>
      </c>
      <c r="AJ2201">
        <v>0.78121606160956403</v>
      </c>
      <c r="AK2201">
        <v>-22.8590661019728</v>
      </c>
    </row>
    <row r="2202" spans="1:37" x14ac:dyDescent="0.2">
      <c r="A2202" t="s">
        <v>7139</v>
      </c>
      <c r="B2202">
        <v>73402076</v>
      </c>
      <c r="C2202">
        <v>73402217</v>
      </c>
      <c r="D2202">
        <v>142</v>
      </c>
      <c r="E2202" t="s">
        <v>7746</v>
      </c>
      <c r="F2202">
        <v>0</v>
      </c>
      <c r="G2202" t="s">
        <v>7747</v>
      </c>
      <c r="H2202" t="s">
        <v>32668</v>
      </c>
      <c r="I2202">
        <v>14</v>
      </c>
      <c r="J2202">
        <v>73284251</v>
      </c>
      <c r="K2202">
        <v>73410071</v>
      </c>
      <c r="L2202">
        <v>125821</v>
      </c>
      <c r="M2202">
        <v>2</v>
      </c>
      <c r="N2202">
        <v>8650</v>
      </c>
      <c r="O2202" t="s">
        <v>7743</v>
      </c>
      <c r="P2202">
        <v>7854</v>
      </c>
      <c r="Q2202" t="s">
        <v>7744</v>
      </c>
      <c r="R2202" t="s">
        <v>7745</v>
      </c>
      <c r="S2202" t="s">
        <v>32669</v>
      </c>
      <c r="T2202">
        <v>0.97213403838398904</v>
      </c>
      <c r="U2202">
        <v>1</v>
      </c>
      <c r="V2202">
        <v>0.87230416447663595</v>
      </c>
      <c r="W2202">
        <v>0.20525741147413201</v>
      </c>
      <c r="X2202">
        <v>0.704072456322962</v>
      </c>
      <c r="Y2202">
        <v>-23.727821482909</v>
      </c>
      <c r="Z2202">
        <v>0.69013698642955401</v>
      </c>
      <c r="AA2202">
        <v>0.84521697243271998</v>
      </c>
      <c r="AB2202">
        <v>-9.1169824507154607E-2</v>
      </c>
      <c r="AC2202">
        <v>7.0489011448141195E-2</v>
      </c>
      <c r="AD2202">
        <v>0.57684129297949804</v>
      </c>
      <c r="AE2202">
        <v>-23.727821482909</v>
      </c>
      <c r="AF2202">
        <v>0.61410715005536498</v>
      </c>
      <c r="AG2202">
        <v>0.80674443595273604</v>
      </c>
      <c r="AH2202">
        <v>1.8019146012399401</v>
      </c>
      <c r="AI2202">
        <v>0.35038410267202102</v>
      </c>
      <c r="AJ2202">
        <v>0.78121606160956403</v>
      </c>
      <c r="AK2202">
        <v>-22.8590661019728</v>
      </c>
    </row>
    <row r="2203" spans="1:37" x14ac:dyDescent="0.2">
      <c r="A2203" t="s">
        <v>7139</v>
      </c>
      <c r="B2203">
        <v>73402217</v>
      </c>
      <c r="C2203">
        <v>73402358</v>
      </c>
      <c r="D2203">
        <v>142</v>
      </c>
      <c r="E2203" t="s">
        <v>7748</v>
      </c>
      <c r="F2203">
        <v>0</v>
      </c>
      <c r="G2203" t="s">
        <v>7749</v>
      </c>
      <c r="H2203" t="s">
        <v>32668</v>
      </c>
      <c r="I2203">
        <v>14</v>
      </c>
      <c r="J2203">
        <v>73284251</v>
      </c>
      <c r="K2203">
        <v>73410071</v>
      </c>
      <c r="L2203">
        <v>125821</v>
      </c>
      <c r="M2203">
        <v>2</v>
      </c>
      <c r="N2203">
        <v>8650</v>
      </c>
      <c r="O2203" t="s">
        <v>7743</v>
      </c>
      <c r="P2203">
        <v>7713</v>
      </c>
      <c r="Q2203" t="s">
        <v>7744</v>
      </c>
      <c r="R2203" t="s">
        <v>7745</v>
      </c>
      <c r="S2203" t="s">
        <v>32669</v>
      </c>
      <c r="T2203">
        <v>0.97213403838398904</v>
      </c>
      <c r="U2203">
        <v>1</v>
      </c>
      <c r="V2203">
        <v>1.4572665351385401</v>
      </c>
      <c r="W2203">
        <v>0.20525741147413201</v>
      </c>
      <c r="X2203">
        <v>0.704072456322962</v>
      </c>
      <c r="Y2203">
        <v>-23.540930559540499</v>
      </c>
      <c r="Z2203">
        <v>0.69013698642955401</v>
      </c>
      <c r="AA2203">
        <v>0.84521697243271998</v>
      </c>
      <c r="AB2203">
        <v>0.49379254615475299</v>
      </c>
      <c r="AC2203">
        <v>7.0489011448141195E-2</v>
      </c>
      <c r="AD2203">
        <v>0.57684129297949804</v>
      </c>
      <c r="AE2203">
        <v>-23.540930559540499</v>
      </c>
      <c r="AF2203">
        <v>0.61410715005536498</v>
      </c>
      <c r="AG2203">
        <v>0.80674443595273604</v>
      </c>
      <c r="AH2203">
        <v>2.3868768542292398</v>
      </c>
      <c r="AI2203">
        <v>0.35038410267202102</v>
      </c>
      <c r="AJ2203">
        <v>0.78121606160956403</v>
      </c>
      <c r="AK2203">
        <v>-22.672175190469201</v>
      </c>
    </row>
    <row r="2204" spans="1:37" x14ac:dyDescent="0.2">
      <c r="A2204" t="s">
        <v>7139</v>
      </c>
      <c r="B2204">
        <v>73566286</v>
      </c>
      <c r="C2204">
        <v>73566462</v>
      </c>
      <c r="D2204">
        <v>177</v>
      </c>
      <c r="E2204" t="s">
        <v>7750</v>
      </c>
      <c r="F2204">
        <v>8</v>
      </c>
      <c r="G2204" t="s">
        <v>7751</v>
      </c>
      <c r="H2204" t="s">
        <v>30999</v>
      </c>
      <c r="I2204">
        <v>14</v>
      </c>
      <c r="J2204">
        <v>73567620</v>
      </c>
      <c r="K2204">
        <v>73575653</v>
      </c>
      <c r="L2204">
        <v>8034</v>
      </c>
      <c r="M2204">
        <v>1</v>
      </c>
      <c r="N2204">
        <v>10965</v>
      </c>
      <c r="O2204" t="s">
        <v>7752</v>
      </c>
      <c r="P2204">
        <v>-1158</v>
      </c>
      <c r="Q2204" t="s">
        <v>7753</v>
      </c>
      <c r="R2204" t="s">
        <v>7754</v>
      </c>
      <c r="S2204" t="s">
        <v>32670</v>
      </c>
      <c r="T2204">
        <v>1</v>
      </c>
      <c r="U2204">
        <v>1</v>
      </c>
      <c r="V2204">
        <v>-0.54228366968979302</v>
      </c>
      <c r="W2204">
        <v>0.38920677604595899</v>
      </c>
      <c r="X2204">
        <v>0.704072456322962</v>
      </c>
      <c r="Y2204">
        <v>-22.883843805864601</v>
      </c>
      <c r="Z2204">
        <v>0.65379035313853895</v>
      </c>
      <c r="AA2204">
        <v>0.84521697243271998</v>
      </c>
      <c r="AB2204">
        <v>-1.5057576396802199</v>
      </c>
      <c r="AC2204">
        <v>0.75388744886274095</v>
      </c>
      <c r="AD2204">
        <v>0.87989882095915395</v>
      </c>
      <c r="AE2204">
        <v>-0.111692494015715</v>
      </c>
      <c r="AF2204">
        <v>0.64997455747578503</v>
      </c>
      <c r="AG2204">
        <v>0.80674443595273604</v>
      </c>
      <c r="AH2204">
        <v>0.38732690171545198</v>
      </c>
      <c r="AI2204">
        <v>0.35038410267202102</v>
      </c>
      <c r="AJ2204">
        <v>0.78121606160956403</v>
      </c>
      <c r="AK2204">
        <v>-23.353706498158399</v>
      </c>
    </row>
    <row r="2205" spans="1:37" x14ac:dyDescent="0.2">
      <c r="A2205" t="s">
        <v>7139</v>
      </c>
      <c r="B2205">
        <v>73740770</v>
      </c>
      <c r="C2205">
        <v>73741068</v>
      </c>
      <c r="D2205">
        <v>299</v>
      </c>
      <c r="E2205" t="s">
        <v>7755</v>
      </c>
      <c r="F2205">
        <v>3</v>
      </c>
      <c r="G2205" t="s">
        <v>7756</v>
      </c>
      <c r="H2205" t="s">
        <v>30999</v>
      </c>
      <c r="I2205">
        <v>14</v>
      </c>
      <c r="J2205">
        <v>73719382</v>
      </c>
      <c r="K2205">
        <v>73739474</v>
      </c>
      <c r="L2205">
        <v>20093</v>
      </c>
      <c r="M2205">
        <v>2</v>
      </c>
      <c r="N2205">
        <v>91748</v>
      </c>
      <c r="O2205" t="s">
        <v>7757</v>
      </c>
      <c r="P2205">
        <v>-1296</v>
      </c>
      <c r="Q2205" t="s">
        <v>7758</v>
      </c>
      <c r="R2205" t="s">
        <v>7759</v>
      </c>
      <c r="S2205" t="s">
        <v>32671</v>
      </c>
      <c r="T2205">
        <v>0.58193367309619304</v>
      </c>
      <c r="U2205">
        <v>0.81360520874211995</v>
      </c>
      <c r="V2205">
        <v>1.95919816550879</v>
      </c>
      <c r="W2205">
        <v>0.85739061170441999</v>
      </c>
      <c r="X2205">
        <v>0.95159051474143896</v>
      </c>
      <c r="Y2205">
        <v>0.56070941918226902</v>
      </c>
      <c r="Z2205">
        <v>0.893434591003479</v>
      </c>
      <c r="AA2205">
        <v>0.99919698600769702</v>
      </c>
      <c r="AB2205">
        <v>1.23902814273367</v>
      </c>
      <c r="AC2205">
        <v>0.53583471352073098</v>
      </c>
      <c r="AD2205">
        <v>0.87989882095915395</v>
      </c>
      <c r="AE2205">
        <v>-0.16958066690377199</v>
      </c>
      <c r="AF2205">
        <v>0.35044498323680101</v>
      </c>
      <c r="AG2205">
        <v>0.74289508271920801</v>
      </c>
      <c r="AH2205">
        <v>2.1400927026807</v>
      </c>
      <c r="AI2205">
        <v>0.89212609271138599</v>
      </c>
      <c r="AJ2205">
        <v>0.98621344597861504</v>
      </c>
      <c r="AK2205">
        <v>1.1069875092949499</v>
      </c>
    </row>
    <row r="2206" spans="1:37" x14ac:dyDescent="0.2">
      <c r="A2206" t="s">
        <v>7139</v>
      </c>
      <c r="B2206">
        <v>73749060</v>
      </c>
      <c r="C2206">
        <v>73749269</v>
      </c>
      <c r="D2206">
        <v>210</v>
      </c>
      <c r="E2206" t="s">
        <v>7760</v>
      </c>
      <c r="F2206">
        <v>3</v>
      </c>
      <c r="G2206" t="s">
        <v>7761</v>
      </c>
      <c r="H2206" t="s">
        <v>32672</v>
      </c>
      <c r="I2206">
        <v>14</v>
      </c>
      <c r="J2206">
        <v>73739812</v>
      </c>
      <c r="K2206">
        <v>73755016</v>
      </c>
      <c r="L2206">
        <v>15205</v>
      </c>
      <c r="M2206">
        <v>2</v>
      </c>
      <c r="N2206">
        <v>91748</v>
      </c>
      <c r="O2206" t="s">
        <v>7762</v>
      </c>
      <c r="P2206">
        <v>5747</v>
      </c>
      <c r="Q2206" t="s">
        <v>7758</v>
      </c>
      <c r="R2206" t="s">
        <v>7759</v>
      </c>
      <c r="S2206" t="s">
        <v>32671</v>
      </c>
      <c r="T2206">
        <v>0.97213403838398904</v>
      </c>
      <c r="U2206">
        <v>1</v>
      </c>
      <c r="V2206">
        <v>0.726539593236884</v>
      </c>
      <c r="W2206">
        <v>0.73420570613580904</v>
      </c>
      <c r="X2206">
        <v>0.95159051474143896</v>
      </c>
      <c r="Y2206">
        <v>-0.37694995275672999</v>
      </c>
      <c r="Z2206">
        <v>0.93459220503170903</v>
      </c>
      <c r="AA2206">
        <v>0.99919698600769702</v>
      </c>
      <c r="AB2206">
        <v>0.71719655383011205</v>
      </c>
      <c r="AC2206">
        <v>0.32081866871113202</v>
      </c>
      <c r="AD2206">
        <v>0.68773325147593101</v>
      </c>
      <c r="AE2206">
        <v>-1.37694980937102</v>
      </c>
      <c r="AF2206">
        <v>0.98343762640780896</v>
      </c>
      <c r="AG2206">
        <v>1</v>
      </c>
      <c r="AH2206">
        <v>0.34741553056451602</v>
      </c>
      <c r="AI2206">
        <v>0.91725052871964496</v>
      </c>
      <c r="AJ2206">
        <v>0.98621344597861504</v>
      </c>
      <c r="AK2206">
        <v>0.491805422751669</v>
      </c>
    </row>
    <row r="2207" spans="1:37" x14ac:dyDescent="0.2">
      <c r="A2207" t="s">
        <v>7139</v>
      </c>
      <c r="B2207">
        <v>73749269</v>
      </c>
      <c r="C2207">
        <v>73749478</v>
      </c>
      <c r="D2207">
        <v>210</v>
      </c>
      <c r="E2207" t="s">
        <v>7763</v>
      </c>
      <c r="F2207">
        <v>4</v>
      </c>
      <c r="G2207" t="s">
        <v>7764</v>
      </c>
      <c r="H2207" t="s">
        <v>32672</v>
      </c>
      <c r="I2207">
        <v>14</v>
      </c>
      <c r="J2207">
        <v>73739812</v>
      </c>
      <c r="K2207">
        <v>73755016</v>
      </c>
      <c r="L2207">
        <v>15205</v>
      </c>
      <c r="M2207">
        <v>2</v>
      </c>
      <c r="N2207">
        <v>91748</v>
      </c>
      <c r="O2207" t="s">
        <v>7762</v>
      </c>
      <c r="P2207">
        <v>5538</v>
      </c>
      <c r="Q2207" t="s">
        <v>7758</v>
      </c>
      <c r="R2207" t="s">
        <v>7759</v>
      </c>
      <c r="S2207" t="s">
        <v>32671</v>
      </c>
      <c r="T2207">
        <v>0.97213403838398904</v>
      </c>
      <c r="U2207">
        <v>1</v>
      </c>
      <c r="V2207">
        <v>0.726539593236884</v>
      </c>
      <c r="W2207">
        <v>0.73420570613580904</v>
      </c>
      <c r="X2207">
        <v>0.95159051474143896</v>
      </c>
      <c r="Y2207">
        <v>-0.37694995275672999</v>
      </c>
      <c r="Z2207">
        <v>0.93459220503170903</v>
      </c>
      <c r="AA2207">
        <v>0.99919698600769702</v>
      </c>
      <c r="AB2207">
        <v>0.71719655383011205</v>
      </c>
      <c r="AC2207">
        <v>0.32081866871113202</v>
      </c>
      <c r="AD2207">
        <v>0.68773325147593101</v>
      </c>
      <c r="AE2207">
        <v>-1.37694980937102</v>
      </c>
      <c r="AF2207">
        <v>0.98343762640780896</v>
      </c>
      <c r="AG2207">
        <v>1</v>
      </c>
      <c r="AH2207">
        <v>0.34741553056451602</v>
      </c>
      <c r="AI2207">
        <v>0.91725052871964496</v>
      </c>
      <c r="AJ2207">
        <v>0.98621344597861504</v>
      </c>
      <c r="AK2207">
        <v>0.491805422751669</v>
      </c>
    </row>
    <row r="2208" spans="1:37" x14ac:dyDescent="0.2">
      <c r="A2208" t="s">
        <v>7139</v>
      </c>
      <c r="B2208">
        <v>74052083</v>
      </c>
      <c r="C2208">
        <v>74052382</v>
      </c>
      <c r="D2208">
        <v>300</v>
      </c>
      <c r="E2208" t="s">
        <v>7765</v>
      </c>
      <c r="F2208">
        <v>3</v>
      </c>
      <c r="G2208" t="s">
        <v>7766</v>
      </c>
      <c r="H2208" t="s">
        <v>32673</v>
      </c>
      <c r="I2208">
        <v>14</v>
      </c>
      <c r="J2208">
        <v>74055533</v>
      </c>
      <c r="K2208">
        <v>74057459</v>
      </c>
      <c r="L2208">
        <v>1927</v>
      </c>
      <c r="M2208">
        <v>1</v>
      </c>
      <c r="N2208">
        <v>80127</v>
      </c>
      <c r="O2208" t="s">
        <v>7767</v>
      </c>
      <c r="P2208">
        <v>-3151</v>
      </c>
      <c r="Q2208" t="s">
        <v>7768</v>
      </c>
      <c r="R2208" t="s">
        <v>7769</v>
      </c>
      <c r="S2208" t="s">
        <v>32674</v>
      </c>
      <c r="T2208">
        <v>0.152084254673993</v>
      </c>
      <c r="U2208">
        <v>0.603102917160658</v>
      </c>
      <c r="V2208">
        <v>25.0258638109465</v>
      </c>
      <c r="W2208">
        <v>0.69201225521665499</v>
      </c>
      <c r="X2208">
        <v>0.95159051474143896</v>
      </c>
      <c r="Y2208">
        <v>-1.48824056212211</v>
      </c>
      <c r="Z2208">
        <v>0.136920528570767</v>
      </c>
      <c r="AA2208">
        <v>0.72610664078822296</v>
      </c>
      <c r="AB2208">
        <v>24.8889953120702</v>
      </c>
      <c r="AC2208">
        <v>0.615069744472027</v>
      </c>
      <c r="AD2208">
        <v>0.87989882095915395</v>
      </c>
      <c r="AE2208">
        <v>-1.0948778821751399</v>
      </c>
      <c r="AF2208">
        <v>0.47948624871920598</v>
      </c>
      <c r="AG2208">
        <v>0.80674443595273604</v>
      </c>
      <c r="AH2208">
        <v>1.37051231299404</v>
      </c>
      <c r="AI2208">
        <v>0.78546927494779295</v>
      </c>
      <c r="AJ2208">
        <v>0.92808185275216604</v>
      </c>
      <c r="AK2208">
        <v>-1.18415743607478</v>
      </c>
    </row>
    <row r="2209" spans="1:37" x14ac:dyDescent="0.2">
      <c r="A2209" t="s">
        <v>7139</v>
      </c>
      <c r="B2209">
        <v>74052438</v>
      </c>
      <c r="C2209">
        <v>74052565</v>
      </c>
      <c r="D2209">
        <v>128</v>
      </c>
      <c r="E2209" t="s">
        <v>7770</v>
      </c>
      <c r="F2209">
        <v>1</v>
      </c>
      <c r="G2209" t="s">
        <v>7771</v>
      </c>
      <c r="H2209" t="s">
        <v>31032</v>
      </c>
      <c r="I2209">
        <v>14</v>
      </c>
      <c r="J2209">
        <v>74055533</v>
      </c>
      <c r="K2209">
        <v>74057459</v>
      </c>
      <c r="L2209">
        <v>1927</v>
      </c>
      <c r="M2209">
        <v>1</v>
      </c>
      <c r="N2209">
        <v>80127</v>
      </c>
      <c r="O2209" t="s">
        <v>7767</v>
      </c>
      <c r="P2209">
        <v>-2968</v>
      </c>
      <c r="Q2209" t="s">
        <v>7768</v>
      </c>
      <c r="R2209" t="s">
        <v>7769</v>
      </c>
      <c r="S2209" t="s">
        <v>32674</v>
      </c>
      <c r="T2209">
        <v>0.152084254673993</v>
      </c>
      <c r="U2209">
        <v>0.603102917160658</v>
      </c>
      <c r="V2209">
        <v>25.0258638109465</v>
      </c>
      <c r="W2209">
        <v>0.69201225521665499</v>
      </c>
      <c r="X2209">
        <v>0.95159051474143896</v>
      </c>
      <c r="Y2209">
        <v>-1.48824056212211</v>
      </c>
      <c r="Z2209">
        <v>0.136920528570767</v>
      </c>
      <c r="AA2209">
        <v>0.72610664078822296</v>
      </c>
      <c r="AB2209">
        <v>24.8889953120702</v>
      </c>
      <c r="AC2209">
        <v>0.615069744472027</v>
      </c>
      <c r="AD2209">
        <v>0.87989882095915395</v>
      </c>
      <c r="AE2209">
        <v>-1.0948778821751399</v>
      </c>
      <c r="AF2209">
        <v>0.47948624871920598</v>
      </c>
      <c r="AG2209">
        <v>0.80674443595273604</v>
      </c>
      <c r="AH2209">
        <v>1.37051231299404</v>
      </c>
      <c r="AI2209">
        <v>0.78546927494779295</v>
      </c>
      <c r="AJ2209">
        <v>0.92808185275216604</v>
      </c>
      <c r="AK2209">
        <v>-1.18415743607478</v>
      </c>
    </row>
    <row r="2210" spans="1:37" x14ac:dyDescent="0.2">
      <c r="A2210" t="s">
        <v>7139</v>
      </c>
      <c r="B2210">
        <v>74052567</v>
      </c>
      <c r="C2210">
        <v>74052656</v>
      </c>
      <c r="D2210">
        <v>90</v>
      </c>
      <c r="E2210" t="s">
        <v>7772</v>
      </c>
      <c r="F2210">
        <v>0</v>
      </c>
      <c r="G2210" t="s">
        <v>7773</v>
      </c>
      <c r="H2210" t="s">
        <v>31032</v>
      </c>
      <c r="I2210">
        <v>14</v>
      </c>
      <c r="J2210">
        <v>74055533</v>
      </c>
      <c r="K2210">
        <v>74057459</v>
      </c>
      <c r="L2210">
        <v>1927</v>
      </c>
      <c r="M2210">
        <v>1</v>
      </c>
      <c r="N2210">
        <v>80127</v>
      </c>
      <c r="O2210" t="s">
        <v>7767</v>
      </c>
      <c r="P2210">
        <v>-2877</v>
      </c>
      <c r="Q2210" t="s">
        <v>7768</v>
      </c>
      <c r="R2210" t="s">
        <v>7769</v>
      </c>
      <c r="S2210" t="s">
        <v>32674</v>
      </c>
      <c r="T2210">
        <v>0.152084254673993</v>
      </c>
      <c r="U2210">
        <v>0.603102917160658</v>
      </c>
      <c r="V2210">
        <v>25.0258638109465</v>
      </c>
      <c r="W2210">
        <v>0.69201225521665499</v>
      </c>
      <c r="X2210">
        <v>0.95159051474143896</v>
      </c>
      <c r="Y2210">
        <v>-1.48824056212211</v>
      </c>
      <c r="Z2210">
        <v>0.136920528570767</v>
      </c>
      <c r="AA2210">
        <v>0.72610664078822296</v>
      </c>
      <c r="AB2210">
        <v>24.8889953120702</v>
      </c>
      <c r="AC2210">
        <v>0.615069744472027</v>
      </c>
      <c r="AD2210">
        <v>0.87989882095915395</v>
      </c>
      <c r="AE2210">
        <v>-1.0948778821751399</v>
      </c>
      <c r="AF2210">
        <v>0.47948624871920598</v>
      </c>
      <c r="AG2210">
        <v>0.80674443595273604</v>
      </c>
      <c r="AH2210">
        <v>1.37051231299404</v>
      </c>
      <c r="AI2210">
        <v>0.78546927494779295</v>
      </c>
      <c r="AJ2210">
        <v>0.92808185275216604</v>
      </c>
      <c r="AK2210">
        <v>-1.18415743607478</v>
      </c>
    </row>
    <row r="2211" spans="1:37" x14ac:dyDescent="0.2">
      <c r="A2211" t="s">
        <v>7139</v>
      </c>
      <c r="B2211">
        <v>74553482</v>
      </c>
      <c r="C2211">
        <v>74553781</v>
      </c>
      <c r="D2211">
        <v>300</v>
      </c>
      <c r="E2211" t="s">
        <v>7774</v>
      </c>
      <c r="F2211">
        <v>2</v>
      </c>
      <c r="G2211" t="s">
        <v>7775</v>
      </c>
      <c r="H2211" t="s">
        <v>32675</v>
      </c>
      <c r="I2211">
        <v>14</v>
      </c>
      <c r="J2211">
        <v>74506706</v>
      </c>
      <c r="K2211">
        <v>74509807</v>
      </c>
      <c r="L2211">
        <v>3102</v>
      </c>
      <c r="M2211">
        <v>2</v>
      </c>
      <c r="N2211">
        <v>4053</v>
      </c>
      <c r="O2211" t="s">
        <v>7776</v>
      </c>
      <c r="P2211">
        <v>-43675</v>
      </c>
      <c r="Q2211" t="s">
        <v>7777</v>
      </c>
      <c r="R2211" t="s">
        <v>7778</v>
      </c>
      <c r="S2211" t="s">
        <v>32676</v>
      </c>
      <c r="T2211">
        <v>0.69655006609544201</v>
      </c>
      <c r="U2211">
        <v>0.903134602785859</v>
      </c>
      <c r="V2211">
        <v>-0.63053874741342597</v>
      </c>
      <c r="W2211">
        <v>0.71930067310602097</v>
      </c>
      <c r="X2211">
        <v>0.95159051474143896</v>
      </c>
      <c r="Y2211">
        <v>-1.7613968483584701</v>
      </c>
      <c r="Z2211">
        <v>0.597366881258102</v>
      </c>
      <c r="AA2211">
        <v>0.84521697243271998</v>
      </c>
      <c r="AB2211">
        <v>-0.85371749551954601</v>
      </c>
      <c r="AC2211">
        <v>0.69663268565404801</v>
      </c>
      <c r="AD2211">
        <v>0.87989882095915395</v>
      </c>
      <c r="AE2211">
        <v>-1.08909668241404</v>
      </c>
      <c r="AF2211">
        <v>0.78930504886633102</v>
      </c>
      <c r="AG2211">
        <v>0.89850360186608702</v>
      </c>
      <c r="AH2211">
        <v>-0.199165359879204</v>
      </c>
      <c r="AI2211">
        <v>0.80007542253608999</v>
      </c>
      <c r="AJ2211">
        <v>0.94234038851820201</v>
      </c>
      <c r="AK2211">
        <v>-1.5089510596854501</v>
      </c>
    </row>
    <row r="2212" spans="1:37" x14ac:dyDescent="0.2">
      <c r="A2212" t="s">
        <v>7139</v>
      </c>
      <c r="B2212">
        <v>74985881</v>
      </c>
      <c r="C2212">
        <v>74986023</v>
      </c>
      <c r="D2212">
        <v>143</v>
      </c>
      <c r="E2212" t="s">
        <v>7779</v>
      </c>
      <c r="F2212">
        <v>2</v>
      </c>
      <c r="G2212" t="s">
        <v>7780</v>
      </c>
      <c r="H2212" t="s">
        <v>31000</v>
      </c>
      <c r="I2212">
        <v>14</v>
      </c>
      <c r="J2212">
        <v>75002921</v>
      </c>
      <c r="K2212">
        <v>75012366</v>
      </c>
      <c r="L2212">
        <v>9446</v>
      </c>
      <c r="M2212">
        <v>1</v>
      </c>
      <c r="N2212">
        <v>8892</v>
      </c>
      <c r="O2212" t="s">
        <v>7781</v>
      </c>
      <c r="P2212">
        <v>-16898</v>
      </c>
      <c r="Q2212" t="s">
        <v>7782</v>
      </c>
      <c r="R2212" t="s">
        <v>7783</v>
      </c>
      <c r="S2212" t="s">
        <v>32677</v>
      </c>
      <c r="T2212">
        <v>0.17590681744969899</v>
      </c>
      <c r="U2212">
        <v>0.603102917160658</v>
      </c>
      <c r="V2212">
        <v>1.3444003474273301</v>
      </c>
      <c r="W2212">
        <v>0.12665592643416801</v>
      </c>
      <c r="X2212">
        <v>0.704072456322962</v>
      </c>
      <c r="Y2212">
        <v>1.7421875096780699</v>
      </c>
      <c r="Z2212">
        <v>0.37182321658043199</v>
      </c>
      <c r="AA2212">
        <v>0.84072298199131701</v>
      </c>
      <c r="AB2212">
        <v>0.83863483720898202</v>
      </c>
      <c r="AC2212">
        <v>0.20154565498497701</v>
      </c>
      <c r="AD2212">
        <v>0.68253123924728298</v>
      </c>
      <c r="AE2212">
        <v>1.47481889777394</v>
      </c>
      <c r="AF2212">
        <v>9.4589084179692404E-2</v>
      </c>
      <c r="AG2212">
        <v>0.68151250837662902</v>
      </c>
      <c r="AH2212">
        <v>1.3458076498046001</v>
      </c>
      <c r="AI2212">
        <v>0.14340738271020401</v>
      </c>
      <c r="AJ2212">
        <v>0.78121606160956403</v>
      </c>
      <c r="AK2212">
        <v>1.1108606101021801</v>
      </c>
    </row>
    <row r="2213" spans="1:37" x14ac:dyDescent="0.2">
      <c r="A2213" t="s">
        <v>7139</v>
      </c>
      <c r="B2213">
        <v>76909507</v>
      </c>
      <c r="C2213">
        <v>76909650</v>
      </c>
      <c r="D2213">
        <v>144</v>
      </c>
      <c r="E2213" t="s">
        <v>7784</v>
      </c>
      <c r="F2213">
        <v>0</v>
      </c>
      <c r="G2213" t="s">
        <v>7785</v>
      </c>
      <c r="H2213" t="s">
        <v>31000</v>
      </c>
      <c r="I2213">
        <v>14</v>
      </c>
      <c r="J2213">
        <v>76959636</v>
      </c>
      <c r="K2213">
        <v>76965304</v>
      </c>
      <c r="L2213">
        <v>5669</v>
      </c>
      <c r="M2213">
        <v>1</v>
      </c>
      <c r="N2213">
        <v>105370578</v>
      </c>
      <c r="O2213" t="s">
        <v>7786</v>
      </c>
      <c r="P2213">
        <v>-49986</v>
      </c>
      <c r="Q2213" t="s">
        <v>7787</v>
      </c>
      <c r="R2213" t="s">
        <v>7788</v>
      </c>
      <c r="S2213" t="s">
        <v>32678</v>
      </c>
      <c r="T2213">
        <v>1</v>
      </c>
      <c r="U2213">
        <v>1</v>
      </c>
      <c r="V2213">
        <v>-0.68616696252494602</v>
      </c>
      <c r="W2213" t="s">
        <v>40</v>
      </c>
      <c r="X2213" t="s">
        <v>40</v>
      </c>
      <c r="Y2213">
        <v>0</v>
      </c>
      <c r="Z2213">
        <v>0.65379035313853895</v>
      </c>
      <c r="AA2213">
        <v>0.84521697243271998</v>
      </c>
      <c r="AB2213">
        <v>-1.6496408415305099</v>
      </c>
      <c r="AC2213">
        <v>0.27780950890804001</v>
      </c>
      <c r="AD2213">
        <v>0.68253123924728298</v>
      </c>
      <c r="AE2213">
        <v>22.916974649188699</v>
      </c>
      <c r="AF2213">
        <v>0.64997455747578503</v>
      </c>
      <c r="AG2213">
        <v>0.80674443595273604</v>
      </c>
      <c r="AH2213">
        <v>0.243443564584467</v>
      </c>
      <c r="AI2213">
        <v>0.35038410267202102</v>
      </c>
      <c r="AJ2213">
        <v>0.78121606160956403</v>
      </c>
      <c r="AK2213">
        <v>-22.772584759029399</v>
      </c>
    </row>
    <row r="2214" spans="1:37" x14ac:dyDescent="0.2">
      <c r="A2214" t="s">
        <v>7139</v>
      </c>
      <c r="B2214">
        <v>76909650</v>
      </c>
      <c r="C2214">
        <v>76909793</v>
      </c>
      <c r="D2214">
        <v>144</v>
      </c>
      <c r="E2214" t="s">
        <v>7789</v>
      </c>
      <c r="F2214">
        <v>1</v>
      </c>
      <c r="G2214" t="s">
        <v>7790</v>
      </c>
      <c r="H2214" t="s">
        <v>31000</v>
      </c>
      <c r="I2214">
        <v>14</v>
      </c>
      <c r="J2214">
        <v>76959636</v>
      </c>
      <c r="K2214">
        <v>76965304</v>
      </c>
      <c r="L2214">
        <v>5669</v>
      </c>
      <c r="M2214">
        <v>1</v>
      </c>
      <c r="N2214">
        <v>105370578</v>
      </c>
      <c r="O2214" t="s">
        <v>7786</v>
      </c>
      <c r="P2214">
        <v>-49843</v>
      </c>
      <c r="Q2214" t="s">
        <v>7787</v>
      </c>
      <c r="R2214" t="s">
        <v>7788</v>
      </c>
      <c r="S2214" t="s">
        <v>32678</v>
      </c>
      <c r="T2214">
        <v>1</v>
      </c>
      <c r="U2214">
        <v>1</v>
      </c>
      <c r="V2214">
        <v>-0.68616696252494602</v>
      </c>
      <c r="W2214" t="s">
        <v>40</v>
      </c>
      <c r="X2214" t="s">
        <v>40</v>
      </c>
      <c r="Y2214">
        <v>0</v>
      </c>
      <c r="Z2214">
        <v>0.65379035313853895</v>
      </c>
      <c r="AA2214">
        <v>0.84521697243271998</v>
      </c>
      <c r="AB2214">
        <v>-1.6496408415305099</v>
      </c>
      <c r="AC2214">
        <v>0.27780950890804001</v>
      </c>
      <c r="AD2214">
        <v>0.68253123924728298</v>
      </c>
      <c r="AE2214">
        <v>22.916974649188699</v>
      </c>
      <c r="AF2214">
        <v>0.64997455747578503</v>
      </c>
      <c r="AG2214">
        <v>0.80674443595273604</v>
      </c>
      <c r="AH2214">
        <v>0.243443564584467</v>
      </c>
      <c r="AI2214">
        <v>0.35038410267202102</v>
      </c>
      <c r="AJ2214">
        <v>0.78121606160956403</v>
      </c>
      <c r="AK2214">
        <v>-22.772584759029399</v>
      </c>
    </row>
    <row r="2215" spans="1:37" x14ac:dyDescent="0.2">
      <c r="A2215" t="s">
        <v>7139</v>
      </c>
      <c r="B2215">
        <v>77616471</v>
      </c>
      <c r="C2215">
        <v>77616700</v>
      </c>
      <c r="D2215">
        <v>230</v>
      </c>
      <c r="E2215" t="s">
        <v>7791</v>
      </c>
      <c r="F2215">
        <v>27</v>
      </c>
      <c r="G2215" t="s">
        <v>7792</v>
      </c>
      <c r="H2215" t="s">
        <v>30987</v>
      </c>
      <c r="I2215">
        <v>14</v>
      </c>
      <c r="J2215">
        <v>77505997</v>
      </c>
      <c r="K2215">
        <v>77616637</v>
      </c>
      <c r="L2215">
        <v>110641</v>
      </c>
      <c r="M2215">
        <v>2</v>
      </c>
      <c r="N2215">
        <v>9517</v>
      </c>
      <c r="O2215" t="s">
        <v>7793</v>
      </c>
      <c r="P2215">
        <v>0</v>
      </c>
      <c r="Q2215" t="s">
        <v>7794</v>
      </c>
      <c r="R2215" t="s">
        <v>7795</v>
      </c>
      <c r="S2215" t="s">
        <v>32679</v>
      </c>
      <c r="T2215">
        <v>3.5551012810344097E-2</v>
      </c>
      <c r="U2215">
        <v>0.603102917160658</v>
      </c>
      <c r="V2215">
        <v>26.1504367904273</v>
      </c>
      <c r="W2215">
        <v>0.21487136447640501</v>
      </c>
      <c r="X2215">
        <v>0.704072456322962</v>
      </c>
      <c r="Y2215">
        <v>2.67780389851149</v>
      </c>
      <c r="Z2215">
        <v>9.2719649676713103E-2</v>
      </c>
      <c r="AA2215">
        <v>0.72610664078822296</v>
      </c>
      <c r="AB2215">
        <v>25.3815000575364</v>
      </c>
      <c r="AC2215">
        <v>0.38968295564817701</v>
      </c>
      <c r="AD2215">
        <v>0.80432780881118404</v>
      </c>
      <c r="AE2215">
        <v>2.0679198952359701</v>
      </c>
      <c r="AF2215">
        <v>2.1096188558141001E-2</v>
      </c>
      <c r="AG2215">
        <v>0.476038960109122</v>
      </c>
      <c r="AH2215">
        <v>3.79228532114197</v>
      </c>
      <c r="AI2215">
        <v>0.145192630196497</v>
      </c>
      <c r="AJ2215">
        <v>0.78121606160956403</v>
      </c>
      <c r="AK2215">
        <v>2.1453174432767201</v>
      </c>
    </row>
    <row r="2216" spans="1:37" x14ac:dyDescent="0.2">
      <c r="A2216" t="s">
        <v>7139</v>
      </c>
      <c r="B2216">
        <v>77834233</v>
      </c>
      <c r="C2216">
        <v>77834522</v>
      </c>
      <c r="D2216">
        <v>290</v>
      </c>
      <c r="E2216" t="s">
        <v>7796</v>
      </c>
      <c r="F2216">
        <v>4</v>
      </c>
      <c r="G2216" t="s">
        <v>7797</v>
      </c>
      <c r="H2216" t="s">
        <v>32680</v>
      </c>
      <c r="I2216">
        <v>14</v>
      </c>
      <c r="J2216">
        <v>77800139</v>
      </c>
      <c r="K2216">
        <v>77933952</v>
      </c>
      <c r="L2216">
        <v>133814</v>
      </c>
      <c r="M2216">
        <v>1</v>
      </c>
      <c r="N2216">
        <v>57143</v>
      </c>
      <c r="O2216" t="s">
        <v>7798</v>
      </c>
      <c r="P2216">
        <v>34094</v>
      </c>
      <c r="Q2216" t="s">
        <v>7799</v>
      </c>
      <c r="R2216" t="s">
        <v>7800</v>
      </c>
      <c r="S2216" t="s">
        <v>32681</v>
      </c>
      <c r="T2216">
        <v>1</v>
      </c>
      <c r="U2216">
        <v>1</v>
      </c>
      <c r="V2216">
        <v>-0.73043461031609003</v>
      </c>
      <c r="W2216">
        <v>0.65075386537994595</v>
      </c>
      <c r="X2216">
        <v>0.94119559056004798</v>
      </c>
      <c r="Y2216">
        <v>-1.2439027371056299</v>
      </c>
      <c r="Z2216">
        <v>1</v>
      </c>
      <c r="AA2216">
        <v>1</v>
      </c>
      <c r="AB2216">
        <v>-0.60651726519618199</v>
      </c>
      <c r="AC2216">
        <v>0.283630615332017</v>
      </c>
      <c r="AD2216">
        <v>0.68253123924728298</v>
      </c>
      <c r="AE2216">
        <v>-2.2439026654127701</v>
      </c>
      <c r="AF2216">
        <v>0.98343762640780896</v>
      </c>
      <c r="AG2216">
        <v>1</v>
      </c>
      <c r="AH2216">
        <v>-0.51953719831981404</v>
      </c>
      <c r="AI2216">
        <v>0.98342151819761803</v>
      </c>
      <c r="AJ2216">
        <v>0.98789258377071898</v>
      </c>
      <c r="AK2216">
        <v>-0.37514729539019098</v>
      </c>
    </row>
    <row r="2217" spans="1:37" x14ac:dyDescent="0.2">
      <c r="A2217" t="s">
        <v>7139</v>
      </c>
      <c r="B2217">
        <v>77834551</v>
      </c>
      <c r="C2217">
        <v>77834704</v>
      </c>
      <c r="D2217">
        <v>154</v>
      </c>
      <c r="E2217" t="s">
        <v>7801</v>
      </c>
      <c r="F2217">
        <v>2</v>
      </c>
      <c r="G2217" t="s">
        <v>7802</v>
      </c>
      <c r="H2217" t="s">
        <v>32680</v>
      </c>
      <c r="I2217">
        <v>14</v>
      </c>
      <c r="J2217">
        <v>77800139</v>
      </c>
      <c r="K2217">
        <v>77933952</v>
      </c>
      <c r="L2217">
        <v>133814</v>
      </c>
      <c r="M2217">
        <v>1</v>
      </c>
      <c r="N2217">
        <v>57143</v>
      </c>
      <c r="O2217" t="s">
        <v>7798</v>
      </c>
      <c r="P2217">
        <v>34412</v>
      </c>
      <c r="Q2217" t="s">
        <v>7799</v>
      </c>
      <c r="R2217" t="s">
        <v>7800</v>
      </c>
      <c r="S2217" t="s">
        <v>32681</v>
      </c>
      <c r="T2217">
        <v>1</v>
      </c>
      <c r="U2217">
        <v>1</v>
      </c>
      <c r="V2217">
        <v>-0.80843711992340805</v>
      </c>
      <c r="W2217">
        <v>0.65075386537994595</v>
      </c>
      <c r="X2217">
        <v>0.94119559056004798</v>
      </c>
      <c r="Y2217">
        <v>-1.29180085473406</v>
      </c>
      <c r="Z2217">
        <v>1</v>
      </c>
      <c r="AA2217">
        <v>1</v>
      </c>
      <c r="AB2217">
        <v>-0.68451977480350001</v>
      </c>
      <c r="AC2217">
        <v>0.283630615332017</v>
      </c>
      <c r="AD2217">
        <v>0.68253123924728298</v>
      </c>
      <c r="AE2217">
        <v>-2.2918007830412002</v>
      </c>
      <c r="AF2217">
        <v>0.98343762640780896</v>
      </c>
      <c r="AG2217">
        <v>1</v>
      </c>
      <c r="AH2217">
        <v>-0.56743531521761703</v>
      </c>
      <c r="AI2217">
        <v>0.98342151819761803</v>
      </c>
      <c r="AJ2217">
        <v>0.98789258377071898</v>
      </c>
      <c r="AK2217">
        <v>-0.42304541220203701</v>
      </c>
    </row>
    <row r="2218" spans="1:37" x14ac:dyDescent="0.2">
      <c r="A2218" t="s">
        <v>7139</v>
      </c>
      <c r="B2218">
        <v>78124497</v>
      </c>
      <c r="C2218">
        <v>78124639</v>
      </c>
      <c r="D2218">
        <v>143</v>
      </c>
      <c r="E2218" t="s">
        <v>7803</v>
      </c>
      <c r="F2218">
        <v>0</v>
      </c>
      <c r="G2218" t="s">
        <v>7804</v>
      </c>
      <c r="H2218" t="s">
        <v>31000</v>
      </c>
      <c r="I2218">
        <v>14</v>
      </c>
      <c r="J2218">
        <v>78170373</v>
      </c>
      <c r="K2218">
        <v>79861964</v>
      </c>
      <c r="L2218">
        <v>1691592</v>
      </c>
      <c r="M2218">
        <v>1</v>
      </c>
      <c r="N2218">
        <v>9369</v>
      </c>
      <c r="O2218" t="s">
        <v>7805</v>
      </c>
      <c r="P2218">
        <v>-45734</v>
      </c>
      <c r="Q2218" t="s">
        <v>7806</v>
      </c>
      <c r="R2218" t="s">
        <v>7807</v>
      </c>
      <c r="S2218" t="s">
        <v>32682</v>
      </c>
      <c r="T2218">
        <v>0.17308923567461099</v>
      </c>
      <c r="U2218">
        <v>0.603102917160658</v>
      </c>
      <c r="V2218">
        <v>-24.033209271812702</v>
      </c>
      <c r="W2218">
        <v>0.89107655920673101</v>
      </c>
      <c r="X2218">
        <v>0.95159051474143896</v>
      </c>
      <c r="Y2218">
        <v>0.51864116448018904</v>
      </c>
      <c r="Z2218">
        <v>0.26789404493740199</v>
      </c>
      <c r="AA2218">
        <v>0.72610664078822296</v>
      </c>
      <c r="AB2218">
        <v>-0.80991082767931799</v>
      </c>
      <c r="AC2218">
        <v>0.88945902157151002</v>
      </c>
      <c r="AD2218">
        <v>0.94068432309766403</v>
      </c>
      <c r="AE2218">
        <v>-0.34517238649557103</v>
      </c>
      <c r="AF2218">
        <v>0.22065000948199101</v>
      </c>
      <c r="AG2218">
        <v>0.68151250837662902</v>
      </c>
      <c r="AH2218">
        <v>-24.145784853194002</v>
      </c>
      <c r="AI2218">
        <v>0.91725052871964496</v>
      </c>
      <c r="AJ2218">
        <v>0.98621344597861504</v>
      </c>
      <c r="AK2218">
        <v>1.2275637181555299</v>
      </c>
    </row>
    <row r="2219" spans="1:37" x14ac:dyDescent="0.2">
      <c r="A2219" t="s">
        <v>7139</v>
      </c>
      <c r="B2219">
        <v>81169915</v>
      </c>
      <c r="C2219">
        <v>81170032</v>
      </c>
      <c r="D2219">
        <v>118</v>
      </c>
      <c r="E2219" t="s">
        <v>7808</v>
      </c>
      <c r="F2219">
        <v>0</v>
      </c>
      <c r="G2219" t="s">
        <v>7809</v>
      </c>
      <c r="H2219" t="s">
        <v>30987</v>
      </c>
      <c r="I2219">
        <v>14</v>
      </c>
      <c r="J2219">
        <v>81012100</v>
      </c>
      <c r="K2219">
        <v>81170373</v>
      </c>
      <c r="L2219">
        <v>158274</v>
      </c>
      <c r="M2219">
        <v>2</v>
      </c>
      <c r="N2219">
        <v>101928462</v>
      </c>
      <c r="O2219" t="s">
        <v>7810</v>
      </c>
      <c r="P2219">
        <v>341</v>
      </c>
      <c r="Q2219" t="s">
        <v>40</v>
      </c>
      <c r="R2219" t="s">
        <v>7811</v>
      </c>
      <c r="S2219" t="s">
        <v>32683</v>
      </c>
      <c r="T2219">
        <v>1</v>
      </c>
      <c r="U2219">
        <v>1</v>
      </c>
      <c r="V2219">
        <v>-0.11901568680913201</v>
      </c>
      <c r="W2219">
        <v>0.20525741147413201</v>
      </c>
      <c r="X2219">
        <v>0.704072456322962</v>
      </c>
      <c r="Y2219">
        <v>-24.091517488871201</v>
      </c>
      <c r="Z2219">
        <v>0.65379035313853895</v>
      </c>
      <c r="AA2219">
        <v>0.84521697243271998</v>
      </c>
      <c r="AB2219">
        <v>-1.08248966809053</v>
      </c>
      <c r="AC2219">
        <v>7.0489011448141195E-2</v>
      </c>
      <c r="AD2219">
        <v>0.57684129297949804</v>
      </c>
      <c r="AE2219">
        <v>-24.091517488871201</v>
      </c>
      <c r="AF2219">
        <v>0.64997455747578503</v>
      </c>
      <c r="AG2219">
        <v>0.80674443595273604</v>
      </c>
      <c r="AH2219">
        <v>0.81059486016194204</v>
      </c>
      <c r="AI2219">
        <v>0.35038410267202102</v>
      </c>
      <c r="AJ2219">
        <v>0.78121606160956403</v>
      </c>
      <c r="AK2219">
        <v>-23.2227620888196</v>
      </c>
    </row>
    <row r="2220" spans="1:37" x14ac:dyDescent="0.2">
      <c r="A2220" t="s">
        <v>7139</v>
      </c>
      <c r="B2220">
        <v>81170046</v>
      </c>
      <c r="C2220">
        <v>81170226</v>
      </c>
      <c r="D2220">
        <v>181</v>
      </c>
      <c r="E2220" t="s">
        <v>7812</v>
      </c>
      <c r="F2220">
        <v>6</v>
      </c>
      <c r="G2220" t="s">
        <v>7813</v>
      </c>
      <c r="H2220" t="s">
        <v>30987</v>
      </c>
      <c r="I2220">
        <v>14</v>
      </c>
      <c r="J2220">
        <v>81012100</v>
      </c>
      <c r="K2220">
        <v>81170373</v>
      </c>
      <c r="L2220">
        <v>158274</v>
      </c>
      <c r="M2220">
        <v>2</v>
      </c>
      <c r="N2220">
        <v>101928462</v>
      </c>
      <c r="O2220" t="s">
        <v>7810</v>
      </c>
      <c r="P2220">
        <v>147</v>
      </c>
      <c r="Q2220" t="s">
        <v>40</v>
      </c>
      <c r="R2220" t="s">
        <v>7811</v>
      </c>
      <c r="S2220" t="s">
        <v>32683</v>
      </c>
      <c r="T2220">
        <v>1</v>
      </c>
      <c r="U2220">
        <v>1</v>
      </c>
      <c r="V2220">
        <v>-0.11901568680913201</v>
      </c>
      <c r="W2220">
        <v>0.20525741147413201</v>
      </c>
      <c r="X2220">
        <v>0.704072456322962</v>
      </c>
      <c r="Y2220">
        <v>-24.091517488871201</v>
      </c>
      <c r="Z2220">
        <v>0.65379035313853895</v>
      </c>
      <c r="AA2220">
        <v>0.84521697243271998</v>
      </c>
      <c r="AB2220">
        <v>-1.08248966809053</v>
      </c>
      <c r="AC2220">
        <v>7.0489011448141195E-2</v>
      </c>
      <c r="AD2220">
        <v>0.57684129297949804</v>
      </c>
      <c r="AE2220">
        <v>-24.091517488871201</v>
      </c>
      <c r="AF2220">
        <v>0.64997455747578503</v>
      </c>
      <c r="AG2220">
        <v>0.80674443595273604</v>
      </c>
      <c r="AH2220">
        <v>0.81059486016194204</v>
      </c>
      <c r="AI2220">
        <v>0.35038410267202102</v>
      </c>
      <c r="AJ2220">
        <v>0.78121606160956403</v>
      </c>
      <c r="AK2220">
        <v>-23.2227620888196</v>
      </c>
    </row>
    <row r="2221" spans="1:37" x14ac:dyDescent="0.2">
      <c r="A2221" t="s">
        <v>7139</v>
      </c>
      <c r="B2221">
        <v>84863235</v>
      </c>
      <c r="C2221">
        <v>84863318</v>
      </c>
      <c r="D2221">
        <v>84</v>
      </c>
      <c r="E2221" t="s">
        <v>7814</v>
      </c>
      <c r="F2221">
        <v>0</v>
      </c>
      <c r="G2221" t="s">
        <v>7815</v>
      </c>
      <c r="H2221" t="s">
        <v>31000</v>
      </c>
      <c r="I2221">
        <v>14</v>
      </c>
      <c r="J2221">
        <v>85385927</v>
      </c>
      <c r="K2221">
        <v>85388765</v>
      </c>
      <c r="L2221">
        <v>2839</v>
      </c>
      <c r="M2221">
        <v>1</v>
      </c>
      <c r="N2221">
        <v>105370605</v>
      </c>
      <c r="O2221" t="s">
        <v>7816</v>
      </c>
      <c r="P2221">
        <v>-522609</v>
      </c>
      <c r="Q2221" t="s">
        <v>40</v>
      </c>
      <c r="R2221" t="s">
        <v>7817</v>
      </c>
      <c r="S2221" t="s">
        <v>32684</v>
      </c>
      <c r="T2221">
        <v>0.97213403838398904</v>
      </c>
      <c r="U2221">
        <v>1</v>
      </c>
      <c r="V2221">
        <v>0.39325951542839799</v>
      </c>
      <c r="W2221">
        <v>0.20525741147413201</v>
      </c>
      <c r="X2221">
        <v>0.704072456322962</v>
      </c>
      <c r="Y2221">
        <v>-25.944798014884999</v>
      </c>
      <c r="Z2221">
        <v>0.69013698642955401</v>
      </c>
      <c r="AA2221">
        <v>0.84521697243271998</v>
      </c>
      <c r="AB2221">
        <v>-0.57021457534295095</v>
      </c>
      <c r="AC2221">
        <v>7.0489011448141195E-2</v>
      </c>
      <c r="AD2221">
        <v>0.57684129297949804</v>
      </c>
      <c r="AE2221">
        <v>-25.944798014884999</v>
      </c>
      <c r="AF2221">
        <v>0.61410715005536498</v>
      </c>
      <c r="AG2221">
        <v>0.80674443595273604</v>
      </c>
      <c r="AH2221">
        <v>1.3228701460054699</v>
      </c>
      <c r="AI2221">
        <v>0.35038410267202102</v>
      </c>
      <c r="AJ2221">
        <v>0.78121606160956403</v>
      </c>
      <c r="AK2221">
        <v>-25.076042566615001</v>
      </c>
    </row>
    <row r="2222" spans="1:37" x14ac:dyDescent="0.2">
      <c r="A2222" t="s">
        <v>7139</v>
      </c>
      <c r="B2222">
        <v>84863573</v>
      </c>
      <c r="C2222">
        <v>84863650</v>
      </c>
      <c r="D2222">
        <v>78</v>
      </c>
      <c r="E2222" t="s">
        <v>7818</v>
      </c>
      <c r="F2222">
        <v>0</v>
      </c>
      <c r="G2222" t="s">
        <v>7819</v>
      </c>
      <c r="H2222" t="s">
        <v>31000</v>
      </c>
      <c r="I2222">
        <v>14</v>
      </c>
      <c r="J2222">
        <v>85385927</v>
      </c>
      <c r="K2222">
        <v>85388765</v>
      </c>
      <c r="L2222">
        <v>2839</v>
      </c>
      <c r="M2222">
        <v>1</v>
      </c>
      <c r="N2222">
        <v>105370605</v>
      </c>
      <c r="O2222" t="s">
        <v>7816</v>
      </c>
      <c r="P2222">
        <v>-522277</v>
      </c>
      <c r="Q2222" t="s">
        <v>40</v>
      </c>
      <c r="R2222" t="s">
        <v>7817</v>
      </c>
      <c r="S2222" t="s">
        <v>32684</v>
      </c>
      <c r="T2222">
        <v>0.97213403838398904</v>
      </c>
      <c r="U2222">
        <v>1</v>
      </c>
      <c r="V2222">
        <v>0.39325951542839799</v>
      </c>
      <c r="W2222">
        <v>0.20525741147413201</v>
      </c>
      <c r="X2222">
        <v>0.704072456322962</v>
      </c>
      <c r="Y2222">
        <v>-25.944798014884999</v>
      </c>
      <c r="Z2222">
        <v>0.69013698642955401</v>
      </c>
      <c r="AA2222">
        <v>0.84521697243271998</v>
      </c>
      <c r="AB2222">
        <v>-0.57021457534295095</v>
      </c>
      <c r="AC2222">
        <v>7.0489011448141195E-2</v>
      </c>
      <c r="AD2222">
        <v>0.57684129297949804</v>
      </c>
      <c r="AE2222">
        <v>-25.944798014884999</v>
      </c>
      <c r="AF2222">
        <v>0.61410715005536498</v>
      </c>
      <c r="AG2222">
        <v>0.80674443595273604</v>
      </c>
      <c r="AH2222">
        <v>1.3228701460054699</v>
      </c>
      <c r="AI2222">
        <v>0.35038410267202102</v>
      </c>
      <c r="AJ2222">
        <v>0.78121606160956403</v>
      </c>
      <c r="AK2222">
        <v>-25.076042566615001</v>
      </c>
    </row>
    <row r="2223" spans="1:37" x14ac:dyDescent="0.2">
      <c r="A2223" t="s">
        <v>7139</v>
      </c>
      <c r="B2223">
        <v>85622312</v>
      </c>
      <c r="C2223">
        <v>85622601</v>
      </c>
      <c r="D2223">
        <v>290</v>
      </c>
      <c r="E2223" t="s">
        <v>7820</v>
      </c>
      <c r="F2223">
        <v>8</v>
      </c>
      <c r="G2223" t="s">
        <v>7821</v>
      </c>
      <c r="H2223" t="s">
        <v>32685</v>
      </c>
      <c r="I2223">
        <v>14</v>
      </c>
      <c r="J2223">
        <v>85560863</v>
      </c>
      <c r="K2223">
        <v>85562743</v>
      </c>
      <c r="L2223">
        <v>1881</v>
      </c>
      <c r="M2223">
        <v>1</v>
      </c>
      <c r="N2223">
        <v>23768</v>
      </c>
      <c r="O2223" t="s">
        <v>7822</v>
      </c>
      <c r="P2223">
        <v>61449</v>
      </c>
      <c r="Q2223" t="s">
        <v>7823</v>
      </c>
      <c r="R2223" t="s">
        <v>7824</v>
      </c>
      <c r="S2223" t="s">
        <v>32686</v>
      </c>
      <c r="T2223">
        <v>0.644035865418358</v>
      </c>
      <c r="U2223">
        <v>0.84904924635754497</v>
      </c>
      <c r="V2223">
        <v>-0.33861258922964099</v>
      </c>
      <c r="W2223">
        <v>0.20525741147413201</v>
      </c>
      <c r="X2223">
        <v>0.704072456322962</v>
      </c>
      <c r="Y2223">
        <v>-25.168876562631802</v>
      </c>
      <c r="Z2223">
        <v>0.57853978204985401</v>
      </c>
      <c r="AA2223">
        <v>0.84521697243271998</v>
      </c>
      <c r="AB2223">
        <v>-0.29260579867410202</v>
      </c>
      <c r="AC2223">
        <v>0.615069744472027</v>
      </c>
      <c r="AD2223">
        <v>0.87989882095915395</v>
      </c>
      <c r="AE2223">
        <v>-0.82119786339267797</v>
      </c>
      <c r="AF2223">
        <v>0.74414648978297804</v>
      </c>
      <c r="AG2223">
        <v>0.86906519844104402</v>
      </c>
      <c r="AH2223">
        <v>-0.22709630380373699</v>
      </c>
      <c r="AI2223">
        <v>0.17351581260912399</v>
      </c>
      <c r="AJ2223">
        <v>0.78121606160956403</v>
      </c>
      <c r="AK2223">
        <v>-25.252517185556599</v>
      </c>
    </row>
    <row r="2224" spans="1:37" x14ac:dyDescent="0.2">
      <c r="A2224" t="s">
        <v>7139</v>
      </c>
      <c r="B2224">
        <v>85826600</v>
      </c>
      <c r="C2224">
        <v>85826742</v>
      </c>
      <c r="D2224">
        <v>143</v>
      </c>
      <c r="E2224" t="s">
        <v>7825</v>
      </c>
      <c r="F2224">
        <v>4</v>
      </c>
      <c r="G2224" t="s">
        <v>7826</v>
      </c>
      <c r="H2224" t="s">
        <v>31000</v>
      </c>
      <c r="I2224">
        <v>14</v>
      </c>
      <c r="J2224">
        <v>85911438</v>
      </c>
      <c r="K2224">
        <v>86071088</v>
      </c>
      <c r="L2224">
        <v>159651</v>
      </c>
      <c r="M2224">
        <v>1</v>
      </c>
      <c r="N2224">
        <v>101928767</v>
      </c>
      <c r="O2224" t="s">
        <v>7827</v>
      </c>
      <c r="P2224">
        <v>-84696</v>
      </c>
      <c r="Q2224" t="s">
        <v>7828</v>
      </c>
      <c r="R2224" t="s">
        <v>7829</v>
      </c>
      <c r="S2224" t="s">
        <v>32687</v>
      </c>
      <c r="T2224">
        <v>0.35387198439864398</v>
      </c>
      <c r="U2224">
        <v>0.603102917160658</v>
      </c>
      <c r="V2224">
        <v>-24.096074775411701</v>
      </c>
      <c r="W2224">
        <v>0.29261482077562401</v>
      </c>
      <c r="X2224">
        <v>0.704072456322962</v>
      </c>
      <c r="Y2224">
        <v>24.240464677084901</v>
      </c>
      <c r="Z2224">
        <v>0.65379035313853895</v>
      </c>
      <c r="AA2224">
        <v>0.84521697243271998</v>
      </c>
      <c r="AB2224">
        <v>-1.06565410449153</v>
      </c>
      <c r="AC2224">
        <v>0.27780950890804001</v>
      </c>
      <c r="AD2224">
        <v>0.68253123924728298</v>
      </c>
      <c r="AE2224">
        <v>24.1567587038715</v>
      </c>
      <c r="AF2224">
        <v>0.32549523997010099</v>
      </c>
      <c r="AG2224">
        <v>0.70473078222419605</v>
      </c>
      <c r="AH2224">
        <v>-24.082758126487501</v>
      </c>
      <c r="AI2224">
        <v>0.56157887380500204</v>
      </c>
      <c r="AJ2224">
        <v>0.78121606160956403</v>
      </c>
      <c r="AK2224">
        <v>1.3169591971277901</v>
      </c>
    </row>
    <row r="2225" spans="1:37" x14ac:dyDescent="0.2">
      <c r="A2225" t="s">
        <v>7139</v>
      </c>
      <c r="B2225">
        <v>86101278</v>
      </c>
      <c r="C2225">
        <v>86101455</v>
      </c>
      <c r="D2225">
        <v>178</v>
      </c>
      <c r="E2225" t="s">
        <v>7830</v>
      </c>
      <c r="F2225">
        <v>2</v>
      </c>
      <c r="G2225" t="s">
        <v>7831</v>
      </c>
      <c r="H2225" t="s">
        <v>32688</v>
      </c>
      <c r="I2225">
        <v>14</v>
      </c>
      <c r="J2225">
        <v>86127727</v>
      </c>
      <c r="K2225">
        <v>86161500</v>
      </c>
      <c r="L2225">
        <v>33774</v>
      </c>
      <c r="M2225">
        <v>1</v>
      </c>
      <c r="N2225">
        <v>101928767</v>
      </c>
      <c r="O2225" t="s">
        <v>7832</v>
      </c>
      <c r="P2225">
        <v>-26272</v>
      </c>
      <c r="Q2225" t="s">
        <v>7828</v>
      </c>
      <c r="R2225" t="s">
        <v>7829</v>
      </c>
      <c r="S2225" t="s">
        <v>32687</v>
      </c>
      <c r="T2225">
        <v>1</v>
      </c>
      <c r="U2225">
        <v>1</v>
      </c>
      <c r="V2225">
        <v>-2.2808271147723498</v>
      </c>
      <c r="W2225">
        <v>0.73420570613580904</v>
      </c>
      <c r="X2225">
        <v>0.95159051474143896</v>
      </c>
      <c r="Y2225">
        <v>0.288091287945825</v>
      </c>
      <c r="Z2225">
        <v>0.96726857278496403</v>
      </c>
      <c r="AA2225">
        <v>0.99919698600769702</v>
      </c>
      <c r="AB2225">
        <v>-0.40525616416736399</v>
      </c>
      <c r="AC2225">
        <v>0.32081866871113202</v>
      </c>
      <c r="AD2225">
        <v>0.68773325147593101</v>
      </c>
      <c r="AE2225">
        <v>-0.71190862433303104</v>
      </c>
      <c r="AF2225">
        <v>0.98343762640780896</v>
      </c>
      <c r="AG2225">
        <v>1</v>
      </c>
      <c r="AH2225">
        <v>-2.4928793911786999</v>
      </c>
      <c r="AI2225">
        <v>0.91725052871964496</v>
      </c>
      <c r="AJ2225">
        <v>0.98621344597861504</v>
      </c>
      <c r="AK2225">
        <v>1.15684666618573</v>
      </c>
    </row>
    <row r="2226" spans="1:37" x14ac:dyDescent="0.2">
      <c r="A2226" t="s">
        <v>7139</v>
      </c>
      <c r="B2226">
        <v>86101455</v>
      </c>
      <c r="C2226">
        <v>86101632</v>
      </c>
      <c r="D2226">
        <v>178</v>
      </c>
      <c r="E2226" t="s">
        <v>7833</v>
      </c>
      <c r="F2226">
        <v>2</v>
      </c>
      <c r="G2226" t="s">
        <v>7834</v>
      </c>
      <c r="H2226" t="s">
        <v>32688</v>
      </c>
      <c r="I2226">
        <v>14</v>
      </c>
      <c r="J2226">
        <v>86127727</v>
      </c>
      <c r="K2226">
        <v>86161500</v>
      </c>
      <c r="L2226">
        <v>33774</v>
      </c>
      <c r="M2226">
        <v>1</v>
      </c>
      <c r="N2226">
        <v>101928767</v>
      </c>
      <c r="O2226" t="s">
        <v>7832</v>
      </c>
      <c r="P2226">
        <v>-26095</v>
      </c>
      <c r="Q2226" t="s">
        <v>7828</v>
      </c>
      <c r="R2226" t="s">
        <v>7829</v>
      </c>
      <c r="S2226" t="s">
        <v>32687</v>
      </c>
      <c r="T2226">
        <v>1</v>
      </c>
      <c r="U2226">
        <v>1</v>
      </c>
      <c r="V2226">
        <v>-2.4734721780945299</v>
      </c>
      <c r="W2226">
        <v>0.73420570613580904</v>
      </c>
      <c r="X2226">
        <v>0.95159051474143896</v>
      </c>
      <c r="Y2226">
        <v>0.65581885560488795</v>
      </c>
      <c r="Z2226">
        <v>0.96726857278496403</v>
      </c>
      <c r="AA2226">
        <v>0.99919698600769702</v>
      </c>
      <c r="AB2226">
        <v>-0.13079726606516201</v>
      </c>
      <c r="AC2226">
        <v>0.32081866871113202</v>
      </c>
      <c r="AD2226">
        <v>0.68773325147593101</v>
      </c>
      <c r="AE2226">
        <v>-0.34418108366508798</v>
      </c>
      <c r="AF2226">
        <v>0.98343762640780896</v>
      </c>
      <c r="AG2226">
        <v>1</v>
      </c>
      <c r="AH2226">
        <v>-2.87997051593107</v>
      </c>
      <c r="AI2226">
        <v>0.91725052871964496</v>
      </c>
      <c r="AJ2226">
        <v>0.98621344597861504</v>
      </c>
      <c r="AK2226">
        <v>1.5245742432860101</v>
      </c>
    </row>
    <row r="2227" spans="1:37" x14ac:dyDescent="0.2">
      <c r="A2227" t="s">
        <v>7139</v>
      </c>
      <c r="B2227">
        <v>86750077</v>
      </c>
      <c r="C2227">
        <v>86750235</v>
      </c>
      <c r="D2227">
        <v>159</v>
      </c>
      <c r="E2227" t="s">
        <v>7835</v>
      </c>
      <c r="F2227">
        <v>1</v>
      </c>
      <c r="G2227" t="s">
        <v>7836</v>
      </c>
      <c r="H2227" t="s">
        <v>31000</v>
      </c>
      <c r="I2227">
        <v>14</v>
      </c>
      <c r="J2227">
        <v>86905778</v>
      </c>
      <c r="K2227">
        <v>86922755</v>
      </c>
      <c r="L2227">
        <v>16978</v>
      </c>
      <c r="M2227">
        <v>1</v>
      </c>
      <c r="N2227">
        <v>283585</v>
      </c>
      <c r="O2227" t="s">
        <v>7837</v>
      </c>
      <c r="P2227">
        <v>-155543</v>
      </c>
      <c r="Q2227" t="s">
        <v>7838</v>
      </c>
      <c r="R2227" t="s">
        <v>7839</v>
      </c>
      <c r="S2227" t="s">
        <v>32689</v>
      </c>
      <c r="T2227">
        <v>0.43237372582697797</v>
      </c>
      <c r="U2227">
        <v>0.71276373373159296</v>
      </c>
      <c r="V2227">
        <v>-0.396682127617214</v>
      </c>
      <c r="W2227">
        <v>0.45309241270032202</v>
      </c>
      <c r="X2227">
        <v>0.75726018452522603</v>
      </c>
      <c r="Y2227">
        <v>-0.400240227986218</v>
      </c>
      <c r="Z2227">
        <v>0.341881380576182</v>
      </c>
      <c r="AA2227">
        <v>0.787290822020282</v>
      </c>
      <c r="AB2227">
        <v>-0.41383820523148401</v>
      </c>
      <c r="AC2227">
        <v>0.95758986673579305</v>
      </c>
      <c r="AD2227">
        <v>0.96696778708467501</v>
      </c>
      <c r="AE2227">
        <v>-5.40681805758585E-2</v>
      </c>
      <c r="AF2227">
        <v>0.65938121267581296</v>
      </c>
      <c r="AG2227">
        <v>0.81666318157004403</v>
      </c>
      <c r="AH2227">
        <v>-0.20742387564454401</v>
      </c>
      <c r="AI2227">
        <v>0.169000066983855</v>
      </c>
      <c r="AJ2227">
        <v>0.78121606160956403</v>
      </c>
      <c r="AK2227">
        <v>-0.50634321890874001</v>
      </c>
    </row>
    <row r="2228" spans="1:37" x14ac:dyDescent="0.2">
      <c r="A2228" t="s">
        <v>7139</v>
      </c>
      <c r="B2228">
        <v>86750235</v>
      </c>
      <c r="C2228">
        <v>86750393</v>
      </c>
      <c r="D2228">
        <v>159</v>
      </c>
      <c r="E2228" t="s">
        <v>7840</v>
      </c>
      <c r="F2228">
        <v>1</v>
      </c>
      <c r="G2228" t="s">
        <v>7841</v>
      </c>
      <c r="H2228" t="s">
        <v>31000</v>
      </c>
      <c r="I2228">
        <v>14</v>
      </c>
      <c r="J2228">
        <v>86905778</v>
      </c>
      <c r="K2228">
        <v>86922755</v>
      </c>
      <c r="L2228">
        <v>16978</v>
      </c>
      <c r="M2228">
        <v>1</v>
      </c>
      <c r="N2228">
        <v>283585</v>
      </c>
      <c r="O2228" t="s">
        <v>7837</v>
      </c>
      <c r="P2228">
        <v>-155385</v>
      </c>
      <c r="Q2228" t="s">
        <v>7838</v>
      </c>
      <c r="R2228" t="s">
        <v>7839</v>
      </c>
      <c r="S2228" t="s">
        <v>32689</v>
      </c>
      <c r="T2228">
        <v>0.43237372582697797</v>
      </c>
      <c r="U2228">
        <v>0.71276373373159296</v>
      </c>
      <c r="V2228">
        <v>-0.396682127617214</v>
      </c>
      <c r="W2228">
        <v>0.45309241270032202</v>
      </c>
      <c r="X2228">
        <v>0.75726018452522603</v>
      </c>
      <c r="Y2228">
        <v>-0.400240227986218</v>
      </c>
      <c r="Z2228">
        <v>0.341881380576182</v>
      </c>
      <c r="AA2228">
        <v>0.787290822020282</v>
      </c>
      <c r="AB2228">
        <v>-0.41383820523148401</v>
      </c>
      <c r="AC2228">
        <v>0.95758986673579305</v>
      </c>
      <c r="AD2228">
        <v>0.96696778708467501</v>
      </c>
      <c r="AE2228">
        <v>-5.40681805758585E-2</v>
      </c>
      <c r="AF2228">
        <v>0.65938121267581296</v>
      </c>
      <c r="AG2228">
        <v>0.81666318157004403</v>
      </c>
      <c r="AH2228">
        <v>-0.20742387564454401</v>
      </c>
      <c r="AI2228">
        <v>0.169000066983855</v>
      </c>
      <c r="AJ2228">
        <v>0.78121606160956403</v>
      </c>
      <c r="AK2228">
        <v>-0.50634321890874001</v>
      </c>
    </row>
    <row r="2229" spans="1:37" x14ac:dyDescent="0.2">
      <c r="A2229" t="s">
        <v>7139</v>
      </c>
      <c r="B2229">
        <v>87070817</v>
      </c>
      <c r="C2229">
        <v>87071002</v>
      </c>
      <c r="D2229">
        <v>186</v>
      </c>
      <c r="E2229" t="s">
        <v>7842</v>
      </c>
      <c r="F2229">
        <v>3</v>
      </c>
      <c r="G2229" t="s">
        <v>7843</v>
      </c>
      <c r="H2229" t="s">
        <v>31000</v>
      </c>
      <c r="I2229">
        <v>14</v>
      </c>
      <c r="J2229">
        <v>86905778</v>
      </c>
      <c r="K2229">
        <v>86922755</v>
      </c>
      <c r="L2229">
        <v>16978</v>
      </c>
      <c r="M2229">
        <v>1</v>
      </c>
      <c r="N2229">
        <v>283585</v>
      </c>
      <c r="O2229" t="s">
        <v>7837</v>
      </c>
      <c r="P2229">
        <v>165039</v>
      </c>
      <c r="Q2229" t="s">
        <v>7838</v>
      </c>
      <c r="R2229" t="s">
        <v>7839</v>
      </c>
      <c r="S2229" t="s">
        <v>32689</v>
      </c>
      <c r="T2229">
        <v>0.78712806523936096</v>
      </c>
      <c r="U2229">
        <v>1</v>
      </c>
      <c r="V2229">
        <v>-0.39207497045323098</v>
      </c>
      <c r="W2229">
        <v>5.3867146835261399E-2</v>
      </c>
      <c r="X2229">
        <v>0.704072456322962</v>
      </c>
      <c r="Y2229">
        <v>-1.2855876362452401</v>
      </c>
      <c r="Z2229">
        <v>0.94998583259061098</v>
      </c>
      <c r="AA2229">
        <v>0.99919698600769702</v>
      </c>
      <c r="AB2229">
        <v>-0.105666762500122</v>
      </c>
      <c r="AC2229">
        <v>2.1859975209971301E-2</v>
      </c>
      <c r="AD2229">
        <v>0.57684129297949804</v>
      </c>
      <c r="AE2229">
        <v>-1.4765096414416801</v>
      </c>
      <c r="AF2229">
        <v>0.649229476054204</v>
      </c>
      <c r="AG2229">
        <v>0.80674443595273604</v>
      </c>
      <c r="AH2229">
        <v>-0.46263539004954002</v>
      </c>
      <c r="AI2229">
        <v>0.16613573408615001</v>
      </c>
      <c r="AJ2229">
        <v>0.78121606160956403</v>
      </c>
      <c r="AK2229">
        <v>-0.74435469966104695</v>
      </c>
    </row>
    <row r="2230" spans="1:37" x14ac:dyDescent="0.2">
      <c r="A2230" t="s">
        <v>7139</v>
      </c>
      <c r="B2230">
        <v>89413701</v>
      </c>
      <c r="C2230">
        <v>89413801</v>
      </c>
      <c r="D2230">
        <v>101</v>
      </c>
      <c r="E2230" t="s">
        <v>7844</v>
      </c>
      <c r="F2230">
        <v>1</v>
      </c>
      <c r="G2230" t="s">
        <v>7845</v>
      </c>
      <c r="H2230" t="s">
        <v>30999</v>
      </c>
      <c r="I2230">
        <v>14</v>
      </c>
      <c r="J2230">
        <v>89161361</v>
      </c>
      <c r="K2230">
        <v>89412492</v>
      </c>
      <c r="L2230">
        <v>251132</v>
      </c>
      <c r="M2230">
        <v>2</v>
      </c>
      <c r="N2230">
        <v>1112</v>
      </c>
      <c r="O2230" t="s">
        <v>7846</v>
      </c>
      <c r="P2230">
        <v>-1209</v>
      </c>
      <c r="Q2230" t="s">
        <v>7847</v>
      </c>
      <c r="R2230" t="s">
        <v>7848</v>
      </c>
      <c r="S2230" t="s">
        <v>32690</v>
      </c>
      <c r="T2230">
        <v>0.45787867246179598</v>
      </c>
      <c r="U2230">
        <v>0.74737173511066801</v>
      </c>
      <c r="V2230">
        <v>-0.75547205386058702</v>
      </c>
      <c r="W2230">
        <v>0.868085597471561</v>
      </c>
      <c r="X2230">
        <v>0.95159051474143896</v>
      </c>
      <c r="Y2230">
        <v>0.226376087834955</v>
      </c>
      <c r="Z2230">
        <v>0.21094238626532899</v>
      </c>
      <c r="AA2230">
        <v>0.72610664078822296</v>
      </c>
      <c r="AB2230">
        <v>-1.1605353845979001</v>
      </c>
      <c r="AC2230">
        <v>0.75716389160250297</v>
      </c>
      <c r="AD2230">
        <v>0.88228037595068098</v>
      </c>
      <c r="AE2230">
        <v>-0.32167809937728498</v>
      </c>
      <c r="AF2230">
        <v>0.83292023754988198</v>
      </c>
      <c r="AG2230">
        <v>0.93694646436706597</v>
      </c>
      <c r="AH2230">
        <v>-0.16686915185778101</v>
      </c>
      <c r="AI2230">
        <v>0.52665284479548302</v>
      </c>
      <c r="AJ2230">
        <v>0.78121606160956403</v>
      </c>
      <c r="AK2230">
        <v>0.65626900808858202</v>
      </c>
    </row>
    <row r="2231" spans="1:37" x14ac:dyDescent="0.2">
      <c r="A2231" t="s">
        <v>7139</v>
      </c>
      <c r="B2231">
        <v>89578922</v>
      </c>
      <c r="C2231">
        <v>89579076</v>
      </c>
      <c r="D2231">
        <v>155</v>
      </c>
      <c r="E2231" t="s">
        <v>7849</v>
      </c>
      <c r="F2231">
        <v>2</v>
      </c>
      <c r="G2231" t="s">
        <v>7850</v>
      </c>
      <c r="H2231" t="s">
        <v>31032</v>
      </c>
      <c r="I2231">
        <v>14</v>
      </c>
      <c r="J2231">
        <v>89576216</v>
      </c>
      <c r="K2231">
        <v>89577477</v>
      </c>
      <c r="L2231">
        <v>1262</v>
      </c>
      <c r="M2231">
        <v>1</v>
      </c>
      <c r="N2231">
        <v>29018</v>
      </c>
      <c r="O2231" t="s">
        <v>7851</v>
      </c>
      <c r="P2231">
        <v>2706</v>
      </c>
      <c r="Q2231" t="s">
        <v>7852</v>
      </c>
      <c r="R2231" t="s">
        <v>7853</v>
      </c>
      <c r="S2231" t="s">
        <v>32691</v>
      </c>
      <c r="T2231">
        <v>0.97213403838398904</v>
      </c>
      <c r="U2231">
        <v>1</v>
      </c>
      <c r="V2231">
        <v>1.45896482522667</v>
      </c>
      <c r="W2231">
        <v>0.90129300205075202</v>
      </c>
      <c r="X2231">
        <v>0.95159051474143896</v>
      </c>
      <c r="Y2231">
        <v>-0.45158714624830498</v>
      </c>
      <c r="Z2231">
        <v>0.66713806400786302</v>
      </c>
      <c r="AA2231">
        <v>0.84521697243271998</v>
      </c>
      <c r="AB2231">
        <v>2.1906207981663002</v>
      </c>
      <c r="AC2231">
        <v>0.59090205226999604</v>
      </c>
      <c r="AD2231">
        <v>0.87989882095915395</v>
      </c>
      <c r="AE2231">
        <v>-1.4515870410679099</v>
      </c>
      <c r="AF2231">
        <v>0.74414648978297804</v>
      </c>
      <c r="AG2231">
        <v>0.86906519844104402</v>
      </c>
      <c r="AH2231">
        <v>-0.38956823847542998</v>
      </c>
      <c r="AI2231">
        <v>0.43521265639500101</v>
      </c>
      <c r="AJ2231">
        <v>0.78121606160956403</v>
      </c>
      <c r="AK2231">
        <v>0.41716825693752901</v>
      </c>
    </row>
    <row r="2232" spans="1:37" x14ac:dyDescent="0.2">
      <c r="A2232" t="s">
        <v>7139</v>
      </c>
      <c r="B2232">
        <v>89848850</v>
      </c>
      <c r="C2232">
        <v>89849139</v>
      </c>
      <c r="D2232">
        <v>290</v>
      </c>
      <c r="E2232" t="s">
        <v>7854</v>
      </c>
      <c r="F2232">
        <v>5</v>
      </c>
      <c r="G2232" t="s">
        <v>7855</v>
      </c>
      <c r="H2232" t="s">
        <v>32692</v>
      </c>
      <c r="I2232">
        <v>14</v>
      </c>
      <c r="J2232">
        <v>89848433</v>
      </c>
      <c r="K2232">
        <v>89932594</v>
      </c>
      <c r="L2232">
        <v>84162</v>
      </c>
      <c r="M2232">
        <v>2</v>
      </c>
      <c r="N2232">
        <v>90141</v>
      </c>
      <c r="O2232" t="s">
        <v>7856</v>
      </c>
      <c r="P2232">
        <v>83455</v>
      </c>
      <c r="Q2232" t="s">
        <v>7857</v>
      </c>
      <c r="R2232" t="s">
        <v>7858</v>
      </c>
      <c r="S2232" t="s">
        <v>32693</v>
      </c>
      <c r="T2232">
        <v>0.152084254673993</v>
      </c>
      <c r="U2232">
        <v>0.603102917160658</v>
      </c>
      <c r="V2232">
        <v>22.781437282491598</v>
      </c>
      <c r="W2232" t="s">
        <v>40</v>
      </c>
      <c r="X2232" t="s">
        <v>40</v>
      </c>
      <c r="Y2232">
        <v>0</v>
      </c>
      <c r="Z2232">
        <v>0.306975110376564</v>
      </c>
      <c r="AA2232">
        <v>0.72610664078822296</v>
      </c>
      <c r="AB2232">
        <v>21.817963348625401</v>
      </c>
      <c r="AC2232">
        <v>0.27780950890804001</v>
      </c>
      <c r="AD2232">
        <v>0.68253123924728298</v>
      </c>
      <c r="AE2232">
        <v>21.855438044038401</v>
      </c>
      <c r="AF2232">
        <v>4.6407610929182198E-2</v>
      </c>
      <c r="AG2232">
        <v>0.476038960109122</v>
      </c>
      <c r="AH2232">
        <v>22.781437282491598</v>
      </c>
      <c r="AI2232">
        <v>0.35038410267202102</v>
      </c>
      <c r="AJ2232">
        <v>0.78121606160956403</v>
      </c>
      <c r="AK2232">
        <v>-21.711048174726098</v>
      </c>
    </row>
    <row r="2233" spans="1:37" x14ac:dyDescent="0.2">
      <c r="A2233" t="s">
        <v>7139</v>
      </c>
      <c r="B2233">
        <v>90408249</v>
      </c>
      <c r="C2233">
        <v>90408391</v>
      </c>
      <c r="D2233">
        <v>143</v>
      </c>
      <c r="E2233" t="s">
        <v>7859</v>
      </c>
      <c r="F2233">
        <v>1</v>
      </c>
      <c r="G2233" t="s">
        <v>7860</v>
      </c>
      <c r="H2233" t="s">
        <v>31003</v>
      </c>
      <c r="I2233">
        <v>14</v>
      </c>
      <c r="J2233">
        <v>90404168</v>
      </c>
      <c r="K2233">
        <v>90404785</v>
      </c>
      <c r="L2233">
        <v>618</v>
      </c>
      <c r="M2233">
        <v>1</v>
      </c>
      <c r="N2233">
        <v>801</v>
      </c>
      <c r="O2233" t="s">
        <v>7861</v>
      </c>
      <c r="P2233">
        <v>4081</v>
      </c>
      <c r="Q2233" t="s">
        <v>7862</v>
      </c>
      <c r="R2233" t="s">
        <v>7863</v>
      </c>
      <c r="S2233" t="s">
        <v>32694</v>
      </c>
      <c r="T2233">
        <v>0.35387198439864398</v>
      </c>
      <c r="U2233">
        <v>0.603102917160658</v>
      </c>
      <c r="V2233">
        <v>-23.7293960193049</v>
      </c>
      <c r="W2233">
        <v>0.38920677604595899</v>
      </c>
      <c r="X2233">
        <v>0.704072456322962</v>
      </c>
      <c r="Y2233">
        <v>-23.598151495905999</v>
      </c>
      <c r="Z2233">
        <v>0.65379035313853895</v>
      </c>
      <c r="AA2233">
        <v>0.84521697243271998</v>
      </c>
      <c r="AB2233">
        <v>-1.3137158230656001</v>
      </c>
      <c r="AC2233">
        <v>0.71753805159658501</v>
      </c>
      <c r="AD2233">
        <v>0.87989882095915395</v>
      </c>
      <c r="AE2233">
        <v>-1.1449966008597401</v>
      </c>
      <c r="AF2233">
        <v>0.32549523997010099</v>
      </c>
      <c r="AG2233">
        <v>0.70473078222419605</v>
      </c>
      <c r="AH2233">
        <v>-23.604745641592899</v>
      </c>
      <c r="AI2233">
        <v>0.35038410267202102</v>
      </c>
      <c r="AJ2233">
        <v>0.78121606160956403</v>
      </c>
      <c r="AK2233">
        <v>-23.534356319356199</v>
      </c>
    </row>
    <row r="2234" spans="1:37" x14ac:dyDescent="0.2">
      <c r="A2234" t="s">
        <v>7139</v>
      </c>
      <c r="B2234">
        <v>90660527</v>
      </c>
      <c r="C2234">
        <v>90660680</v>
      </c>
      <c r="D2234">
        <v>154</v>
      </c>
      <c r="E2234" t="s">
        <v>7864</v>
      </c>
      <c r="F2234">
        <v>2</v>
      </c>
      <c r="G2234" t="s">
        <v>7865</v>
      </c>
      <c r="H2234" t="s">
        <v>31032</v>
      </c>
      <c r="I2234">
        <v>14</v>
      </c>
      <c r="J2234">
        <v>90644048</v>
      </c>
      <c r="K2234">
        <v>90658018</v>
      </c>
      <c r="L2234">
        <v>13971</v>
      </c>
      <c r="M2234">
        <v>2</v>
      </c>
      <c r="N2234">
        <v>145567</v>
      </c>
      <c r="O2234" t="s">
        <v>7866</v>
      </c>
      <c r="P2234">
        <v>-2509</v>
      </c>
      <c r="Q2234" t="s">
        <v>7867</v>
      </c>
      <c r="R2234" t="s">
        <v>7868</v>
      </c>
      <c r="S2234" t="s">
        <v>32695</v>
      </c>
      <c r="T2234">
        <v>0.35387198439864398</v>
      </c>
      <c r="U2234">
        <v>0.603102917160658</v>
      </c>
      <c r="V2234">
        <v>-24.193333553331001</v>
      </c>
      <c r="W2234">
        <v>0.29261482077562401</v>
      </c>
      <c r="X2234">
        <v>0.704072456322962</v>
      </c>
      <c r="Y2234">
        <v>22.5365276434555</v>
      </c>
      <c r="Z2234">
        <v>0.184235113180511</v>
      </c>
      <c r="AA2234">
        <v>0.72610664078822296</v>
      </c>
      <c r="AB2234">
        <v>-24.193333553331001</v>
      </c>
      <c r="AC2234">
        <v>0.27780950890804001</v>
      </c>
      <c r="AD2234">
        <v>0.68253123924728298</v>
      </c>
      <c r="AE2234">
        <v>23.7016645001436</v>
      </c>
      <c r="AF2234">
        <v>0.501741946288212</v>
      </c>
      <c r="AG2234">
        <v>0.80674443595273604</v>
      </c>
      <c r="AH2234">
        <v>-23.263722949266398</v>
      </c>
      <c r="AI2234">
        <v>0.59609816080359102</v>
      </c>
      <c r="AJ2234">
        <v>0.78121606160956403</v>
      </c>
      <c r="AK2234">
        <v>-0.65680598508198196</v>
      </c>
    </row>
    <row r="2235" spans="1:37" x14ac:dyDescent="0.2">
      <c r="A2235" t="s">
        <v>7139</v>
      </c>
      <c r="B2235">
        <v>90660680</v>
      </c>
      <c r="C2235">
        <v>90660833</v>
      </c>
      <c r="D2235">
        <v>154</v>
      </c>
      <c r="E2235" t="s">
        <v>7869</v>
      </c>
      <c r="F2235">
        <v>1</v>
      </c>
      <c r="G2235" t="s">
        <v>7870</v>
      </c>
      <c r="H2235" t="s">
        <v>31032</v>
      </c>
      <c r="I2235">
        <v>14</v>
      </c>
      <c r="J2235">
        <v>90644048</v>
      </c>
      <c r="K2235">
        <v>90658018</v>
      </c>
      <c r="L2235">
        <v>13971</v>
      </c>
      <c r="M2235">
        <v>2</v>
      </c>
      <c r="N2235">
        <v>145567</v>
      </c>
      <c r="O2235" t="s">
        <v>7866</v>
      </c>
      <c r="P2235">
        <v>-2662</v>
      </c>
      <c r="Q2235" t="s">
        <v>7867</v>
      </c>
      <c r="R2235" t="s">
        <v>7868</v>
      </c>
      <c r="S2235" t="s">
        <v>32695</v>
      </c>
      <c r="T2235">
        <v>0.35387198439864398</v>
      </c>
      <c r="U2235">
        <v>0.603102917160658</v>
      </c>
      <c r="V2235">
        <v>-22.1933337789505</v>
      </c>
      <c r="W2235">
        <v>0.29261482077562401</v>
      </c>
      <c r="X2235">
        <v>0.704072456322962</v>
      </c>
      <c r="Y2235">
        <v>22.5365276434555</v>
      </c>
      <c r="Z2235">
        <v>0.184235113180511</v>
      </c>
      <c r="AA2235">
        <v>0.72610664078822296</v>
      </c>
      <c r="AB2235">
        <v>-22.1933337789505</v>
      </c>
      <c r="AC2235">
        <v>0.27780950890804001</v>
      </c>
      <c r="AD2235">
        <v>0.68253123924728298</v>
      </c>
      <c r="AE2235">
        <v>22.4405473546359</v>
      </c>
      <c r="AF2235">
        <v>0.501741946288212</v>
      </c>
      <c r="AG2235">
        <v>0.80674443595273604</v>
      </c>
      <c r="AH2235">
        <v>-21.263723379017801</v>
      </c>
      <c r="AI2235">
        <v>0.56157887380500204</v>
      </c>
      <c r="AJ2235">
        <v>0.78121606160956403</v>
      </c>
      <c r="AK2235">
        <v>1.34319356367904</v>
      </c>
    </row>
    <row r="2236" spans="1:37" x14ac:dyDescent="0.2">
      <c r="A2236" t="s">
        <v>7139</v>
      </c>
      <c r="B2236">
        <v>91339709</v>
      </c>
      <c r="C2236">
        <v>91339853</v>
      </c>
      <c r="D2236">
        <v>145</v>
      </c>
      <c r="E2236" t="s">
        <v>7871</v>
      </c>
      <c r="F2236">
        <v>6</v>
      </c>
      <c r="G2236" t="s">
        <v>7872</v>
      </c>
      <c r="H2236" t="s">
        <v>30987</v>
      </c>
      <c r="I2236">
        <v>14</v>
      </c>
      <c r="J2236">
        <v>91338054</v>
      </c>
      <c r="K2236">
        <v>91338856</v>
      </c>
      <c r="L2236">
        <v>803</v>
      </c>
      <c r="M2236">
        <v>2</v>
      </c>
      <c r="N2236">
        <v>440193</v>
      </c>
      <c r="O2236" t="s">
        <v>7873</v>
      </c>
      <c r="P2236">
        <v>-853</v>
      </c>
      <c r="Q2236" t="s">
        <v>7874</v>
      </c>
      <c r="R2236" t="s">
        <v>7875</v>
      </c>
      <c r="S2236" t="s">
        <v>32696</v>
      </c>
      <c r="T2236">
        <v>1</v>
      </c>
      <c r="U2236">
        <v>1</v>
      </c>
      <c r="V2236">
        <v>-2.27603206363997</v>
      </c>
      <c r="W2236">
        <v>0.20525741147413201</v>
      </c>
      <c r="X2236">
        <v>0.704072456322962</v>
      </c>
      <c r="Y2236">
        <v>-24.179060458978402</v>
      </c>
      <c r="Z2236">
        <v>0.65379035313853895</v>
      </c>
      <c r="AA2236">
        <v>0.84521697243271998</v>
      </c>
      <c r="AB2236">
        <v>-3.2395058057743298</v>
      </c>
      <c r="AC2236">
        <v>7.0489011448141195E-2</v>
      </c>
      <c r="AD2236">
        <v>0.57684129297949804</v>
      </c>
      <c r="AE2236">
        <v>-24.179060458978402</v>
      </c>
      <c r="AF2236">
        <v>0.64997455747578503</v>
      </c>
      <c r="AG2236">
        <v>0.80674443595273604</v>
      </c>
      <c r="AH2236">
        <v>-1.3464214666138901</v>
      </c>
      <c r="AI2236">
        <v>0.35038410267202102</v>
      </c>
      <c r="AJ2236">
        <v>0.78121606160956403</v>
      </c>
      <c r="AK2236">
        <v>-23.3103050550015</v>
      </c>
    </row>
    <row r="2237" spans="1:37" x14ac:dyDescent="0.2">
      <c r="A2237" t="s">
        <v>7139</v>
      </c>
      <c r="B2237">
        <v>91339853</v>
      </c>
      <c r="C2237">
        <v>91339997</v>
      </c>
      <c r="D2237">
        <v>145</v>
      </c>
      <c r="E2237" t="s">
        <v>7876</v>
      </c>
      <c r="F2237">
        <v>14</v>
      </c>
      <c r="G2237" t="s">
        <v>7877</v>
      </c>
      <c r="H2237" t="s">
        <v>30987</v>
      </c>
      <c r="I2237">
        <v>14</v>
      </c>
      <c r="J2237">
        <v>91338054</v>
      </c>
      <c r="K2237">
        <v>91338856</v>
      </c>
      <c r="L2237">
        <v>803</v>
      </c>
      <c r="M2237">
        <v>2</v>
      </c>
      <c r="N2237">
        <v>440193</v>
      </c>
      <c r="O2237" t="s">
        <v>7873</v>
      </c>
      <c r="P2237">
        <v>-997</v>
      </c>
      <c r="Q2237" t="s">
        <v>7874</v>
      </c>
      <c r="R2237" t="s">
        <v>7875</v>
      </c>
      <c r="S2237" t="s">
        <v>32696</v>
      </c>
      <c r="T2237">
        <v>1</v>
      </c>
      <c r="U2237">
        <v>1</v>
      </c>
      <c r="V2237">
        <v>-2.27603206363997</v>
      </c>
      <c r="W2237">
        <v>0.20525741147413201</v>
      </c>
      <c r="X2237">
        <v>0.704072456322962</v>
      </c>
      <c r="Y2237">
        <v>-24.179060458978402</v>
      </c>
      <c r="Z2237">
        <v>0.65379035313853895</v>
      </c>
      <c r="AA2237">
        <v>0.84521697243271998</v>
      </c>
      <c r="AB2237">
        <v>-3.2395058057743298</v>
      </c>
      <c r="AC2237">
        <v>7.0489011448141195E-2</v>
      </c>
      <c r="AD2237">
        <v>0.57684129297949804</v>
      </c>
      <c r="AE2237">
        <v>-24.179060458978402</v>
      </c>
      <c r="AF2237">
        <v>0.64997455747578503</v>
      </c>
      <c r="AG2237">
        <v>0.80674443595273604</v>
      </c>
      <c r="AH2237">
        <v>-1.3464214666138901</v>
      </c>
      <c r="AI2237">
        <v>0.35038410267202102</v>
      </c>
      <c r="AJ2237">
        <v>0.78121606160956403</v>
      </c>
      <c r="AK2237">
        <v>-23.3103050550015</v>
      </c>
    </row>
    <row r="2238" spans="1:37" x14ac:dyDescent="0.2">
      <c r="A2238" t="s">
        <v>7139</v>
      </c>
      <c r="B2238">
        <v>91435954</v>
      </c>
      <c r="C2238">
        <v>91436112</v>
      </c>
      <c r="D2238">
        <v>159</v>
      </c>
      <c r="E2238" t="s">
        <v>7878</v>
      </c>
      <c r="F2238">
        <v>0</v>
      </c>
      <c r="G2238" t="s">
        <v>7879</v>
      </c>
      <c r="H2238" t="s">
        <v>31000</v>
      </c>
      <c r="I2238">
        <v>14</v>
      </c>
      <c r="J2238">
        <v>91418266</v>
      </c>
      <c r="K2238">
        <v>91421176</v>
      </c>
      <c r="L2238">
        <v>2911</v>
      </c>
      <c r="M2238">
        <v>1</v>
      </c>
      <c r="N2238">
        <v>105370625</v>
      </c>
      <c r="O2238" t="s">
        <v>7880</v>
      </c>
      <c r="P2238">
        <v>17688</v>
      </c>
      <c r="Q2238" t="s">
        <v>40</v>
      </c>
      <c r="R2238" t="s">
        <v>7881</v>
      </c>
      <c r="S2238" t="s">
        <v>32697</v>
      </c>
      <c r="T2238">
        <v>0.797321220652219</v>
      </c>
      <c r="U2238">
        <v>1</v>
      </c>
      <c r="V2238">
        <v>0.566196365693306</v>
      </c>
      <c r="W2238">
        <v>0.60862221093062496</v>
      </c>
      <c r="X2238">
        <v>0.91621841863855702</v>
      </c>
      <c r="Y2238">
        <v>0.58242369800453297</v>
      </c>
      <c r="Z2238">
        <v>0.47300640355168599</v>
      </c>
      <c r="AA2238">
        <v>0.84435025072159198</v>
      </c>
      <c r="AB2238">
        <v>0.70220355206681095</v>
      </c>
      <c r="AC2238">
        <v>0.38459340064659298</v>
      </c>
      <c r="AD2238">
        <v>0.79897621625260395</v>
      </c>
      <c r="AE2238">
        <v>0.25273675935538098</v>
      </c>
      <c r="AF2238">
        <v>0.78370891228195105</v>
      </c>
      <c r="AG2238">
        <v>0.89356560185092804</v>
      </c>
      <c r="AH2238">
        <v>0.11096165937567699</v>
      </c>
      <c r="AI2238">
        <v>0.922586216905812</v>
      </c>
      <c r="AJ2238">
        <v>0.98621344597861504</v>
      </c>
      <c r="AK2238">
        <v>0.659110225478162</v>
      </c>
    </row>
    <row r="2239" spans="1:37" x14ac:dyDescent="0.2">
      <c r="A2239" t="s">
        <v>7139</v>
      </c>
      <c r="B2239">
        <v>91436112</v>
      </c>
      <c r="C2239">
        <v>91436270</v>
      </c>
      <c r="D2239">
        <v>159</v>
      </c>
      <c r="E2239" t="s">
        <v>7882</v>
      </c>
      <c r="F2239">
        <v>4</v>
      </c>
      <c r="G2239" t="s">
        <v>7883</v>
      </c>
      <c r="H2239" t="s">
        <v>31000</v>
      </c>
      <c r="I2239">
        <v>14</v>
      </c>
      <c r="J2239">
        <v>91418266</v>
      </c>
      <c r="K2239">
        <v>91421176</v>
      </c>
      <c r="L2239">
        <v>2911</v>
      </c>
      <c r="M2239">
        <v>1</v>
      </c>
      <c r="N2239">
        <v>105370625</v>
      </c>
      <c r="O2239" t="s">
        <v>7880</v>
      </c>
      <c r="P2239">
        <v>17846</v>
      </c>
      <c r="Q2239" t="s">
        <v>40</v>
      </c>
      <c r="R2239" t="s">
        <v>7881</v>
      </c>
      <c r="S2239" t="s">
        <v>32697</v>
      </c>
      <c r="T2239">
        <v>0.797321220652219</v>
      </c>
      <c r="U2239">
        <v>1</v>
      </c>
      <c r="V2239">
        <v>0.566196365693306</v>
      </c>
      <c r="W2239">
        <v>0.60862221093062496</v>
      </c>
      <c r="X2239">
        <v>0.91621841863855702</v>
      </c>
      <c r="Y2239">
        <v>0.58242369800453297</v>
      </c>
      <c r="Z2239">
        <v>0.45168988550872702</v>
      </c>
      <c r="AA2239">
        <v>0.84435025072159198</v>
      </c>
      <c r="AB2239">
        <v>0.73866149684712601</v>
      </c>
      <c r="AC2239">
        <v>0.37543068962804999</v>
      </c>
      <c r="AD2239">
        <v>0.78309660592229902</v>
      </c>
      <c r="AE2239">
        <v>0.29397562364893298</v>
      </c>
      <c r="AF2239">
        <v>0.78370891228195105</v>
      </c>
      <c r="AG2239">
        <v>0.89356560185092804</v>
      </c>
      <c r="AH2239">
        <v>6.8861022524220494E-2</v>
      </c>
      <c r="AI2239">
        <v>0.93662852180532397</v>
      </c>
      <c r="AJ2239">
        <v>0.98621344597861504</v>
      </c>
      <c r="AK2239">
        <v>0.61231869144192297</v>
      </c>
    </row>
    <row r="2240" spans="1:37" x14ac:dyDescent="0.2">
      <c r="A2240" t="s">
        <v>7139</v>
      </c>
      <c r="B2240">
        <v>91436270</v>
      </c>
      <c r="C2240">
        <v>91436428</v>
      </c>
      <c r="D2240">
        <v>159</v>
      </c>
      <c r="E2240" t="s">
        <v>7884</v>
      </c>
      <c r="F2240">
        <v>1</v>
      </c>
      <c r="G2240" t="s">
        <v>7885</v>
      </c>
      <c r="H2240" t="s">
        <v>31000</v>
      </c>
      <c r="I2240">
        <v>14</v>
      </c>
      <c r="J2240">
        <v>91418266</v>
      </c>
      <c r="K2240">
        <v>91421176</v>
      </c>
      <c r="L2240">
        <v>2911</v>
      </c>
      <c r="M2240">
        <v>1</v>
      </c>
      <c r="N2240">
        <v>105370625</v>
      </c>
      <c r="O2240" t="s">
        <v>7880</v>
      </c>
      <c r="P2240">
        <v>18004</v>
      </c>
      <c r="Q2240" t="s">
        <v>40</v>
      </c>
      <c r="R2240" t="s">
        <v>7881</v>
      </c>
      <c r="S2240" t="s">
        <v>32697</v>
      </c>
      <c r="T2240">
        <v>0.797321220652219</v>
      </c>
      <c r="U2240">
        <v>1</v>
      </c>
      <c r="V2240">
        <v>0.566196365693306</v>
      </c>
      <c r="W2240">
        <v>0.60862221093062496</v>
      </c>
      <c r="X2240">
        <v>0.91621841863855702</v>
      </c>
      <c r="Y2240">
        <v>0.58242369800453297</v>
      </c>
      <c r="Z2240">
        <v>0.45168988550872702</v>
      </c>
      <c r="AA2240">
        <v>0.84435025072159198</v>
      </c>
      <c r="AB2240">
        <v>0.73866149684712601</v>
      </c>
      <c r="AC2240">
        <v>0.37543068962804999</v>
      </c>
      <c r="AD2240">
        <v>0.78309660592229902</v>
      </c>
      <c r="AE2240">
        <v>0.29397562364893298</v>
      </c>
      <c r="AF2240">
        <v>0.78370891228195105</v>
      </c>
      <c r="AG2240">
        <v>0.89356560185092804</v>
      </c>
      <c r="AH2240">
        <v>6.8861022524220494E-2</v>
      </c>
      <c r="AI2240">
        <v>0.93662852180532397</v>
      </c>
      <c r="AJ2240">
        <v>0.98621344597861504</v>
      </c>
      <c r="AK2240">
        <v>0.61231869144192297</v>
      </c>
    </row>
    <row r="2241" spans="1:37" x14ac:dyDescent="0.2">
      <c r="A2241" t="s">
        <v>7139</v>
      </c>
      <c r="B2241">
        <v>91620890</v>
      </c>
      <c r="C2241">
        <v>91621041</v>
      </c>
      <c r="D2241">
        <v>152</v>
      </c>
      <c r="E2241" t="s">
        <v>7886</v>
      </c>
      <c r="F2241">
        <v>0</v>
      </c>
      <c r="G2241" t="s">
        <v>7887</v>
      </c>
      <c r="H2241" t="s">
        <v>32698</v>
      </c>
      <c r="I2241">
        <v>14</v>
      </c>
      <c r="J2241">
        <v>91635524</v>
      </c>
      <c r="K2241">
        <v>91646235</v>
      </c>
      <c r="L2241">
        <v>10712</v>
      </c>
      <c r="M2241">
        <v>2</v>
      </c>
      <c r="N2241">
        <v>79820</v>
      </c>
      <c r="O2241" t="s">
        <v>7888</v>
      </c>
      <c r="P2241">
        <v>25194</v>
      </c>
      <c r="Q2241" t="s">
        <v>7889</v>
      </c>
      <c r="R2241" t="s">
        <v>7890</v>
      </c>
      <c r="S2241" t="s">
        <v>32699</v>
      </c>
      <c r="T2241">
        <v>0.961187621178204</v>
      </c>
      <c r="U2241">
        <v>1</v>
      </c>
      <c r="V2241">
        <v>-0.350996957439899</v>
      </c>
      <c r="W2241">
        <v>0.27896294311121</v>
      </c>
      <c r="X2241">
        <v>0.704072456322962</v>
      </c>
      <c r="Y2241">
        <v>-1.08598089291514</v>
      </c>
      <c r="Z2241">
        <v>0.47562512322474698</v>
      </c>
      <c r="AA2241">
        <v>0.84435025072159198</v>
      </c>
      <c r="AB2241">
        <v>-0.89215922664668601</v>
      </c>
      <c r="AC2241">
        <v>0.43600171498768098</v>
      </c>
      <c r="AD2241">
        <v>0.82872126865393902</v>
      </c>
      <c r="AE2241">
        <v>-0.78593361894380798</v>
      </c>
      <c r="AF2241">
        <v>0.58472980851930201</v>
      </c>
      <c r="AG2241">
        <v>0.80674443595273604</v>
      </c>
      <c r="AH2241">
        <v>0.25215115785987202</v>
      </c>
      <c r="AI2241">
        <v>0.22330500604742301</v>
      </c>
      <c r="AJ2241">
        <v>0.78121606160956403</v>
      </c>
      <c r="AK2241">
        <v>-0.86714041221296401</v>
      </c>
    </row>
    <row r="2242" spans="1:37" x14ac:dyDescent="0.2">
      <c r="A2242" t="s">
        <v>7139</v>
      </c>
      <c r="B2242">
        <v>91645294</v>
      </c>
      <c r="C2242">
        <v>91645467</v>
      </c>
      <c r="D2242">
        <v>174</v>
      </c>
      <c r="E2242" t="s">
        <v>7891</v>
      </c>
      <c r="F2242">
        <v>1</v>
      </c>
      <c r="G2242" t="s">
        <v>7892</v>
      </c>
      <c r="H2242" t="s">
        <v>30987</v>
      </c>
      <c r="I2242">
        <v>14</v>
      </c>
      <c r="J2242">
        <v>91635524</v>
      </c>
      <c r="K2242">
        <v>91646235</v>
      </c>
      <c r="L2242">
        <v>10712</v>
      </c>
      <c r="M2242">
        <v>2</v>
      </c>
      <c r="N2242">
        <v>79820</v>
      </c>
      <c r="O2242" t="s">
        <v>7888</v>
      </c>
      <c r="P2242">
        <v>768</v>
      </c>
      <c r="Q2242" t="s">
        <v>7889</v>
      </c>
      <c r="R2242" t="s">
        <v>7890</v>
      </c>
      <c r="S2242" t="s">
        <v>32699</v>
      </c>
      <c r="T2242">
        <v>0.45787867246179598</v>
      </c>
      <c r="U2242">
        <v>0.74737173511066801</v>
      </c>
      <c r="V2242">
        <v>-0.183333554812559</v>
      </c>
      <c r="W2242">
        <v>0.30900819435752003</v>
      </c>
      <c r="X2242">
        <v>0.704072456322962</v>
      </c>
      <c r="Y2242">
        <v>1.2263874829561501</v>
      </c>
      <c r="Z2242">
        <v>0.60900124613501005</v>
      </c>
      <c r="AA2242">
        <v>0.84521697243271998</v>
      </c>
      <c r="AB2242">
        <v>-0.18111000766167701</v>
      </c>
      <c r="AC2242">
        <v>0.34683359440054601</v>
      </c>
      <c r="AD2242">
        <v>0.732669190994097</v>
      </c>
      <c r="AE2242">
        <v>0.86257173548814303</v>
      </c>
      <c r="AF2242">
        <v>0.35985352097858397</v>
      </c>
      <c r="AG2242">
        <v>0.75900564443095497</v>
      </c>
      <c r="AH2242">
        <v>-0.101171056384654</v>
      </c>
      <c r="AI2242">
        <v>0.350283709762855</v>
      </c>
      <c r="AJ2242">
        <v>0.78121606160956403</v>
      </c>
      <c r="AK2242">
        <v>1.04465658979662</v>
      </c>
    </row>
    <row r="2243" spans="1:37" x14ac:dyDescent="0.2">
      <c r="A2243" t="s">
        <v>7139</v>
      </c>
      <c r="B2243">
        <v>91645467</v>
      </c>
      <c r="C2243">
        <v>91645640</v>
      </c>
      <c r="D2243">
        <v>174</v>
      </c>
      <c r="E2243" t="s">
        <v>7893</v>
      </c>
      <c r="F2243">
        <v>3</v>
      </c>
      <c r="G2243" t="s">
        <v>2545</v>
      </c>
      <c r="H2243" t="s">
        <v>30987</v>
      </c>
      <c r="I2243">
        <v>14</v>
      </c>
      <c r="J2243">
        <v>91635524</v>
      </c>
      <c r="K2243">
        <v>91646235</v>
      </c>
      <c r="L2243">
        <v>10712</v>
      </c>
      <c r="M2243">
        <v>2</v>
      </c>
      <c r="N2243">
        <v>79820</v>
      </c>
      <c r="O2243" t="s">
        <v>7888</v>
      </c>
      <c r="P2243">
        <v>595</v>
      </c>
      <c r="Q2243" t="s">
        <v>7889</v>
      </c>
      <c r="R2243" t="s">
        <v>7890</v>
      </c>
      <c r="S2243" t="s">
        <v>32699</v>
      </c>
      <c r="T2243">
        <v>0.45787867246179598</v>
      </c>
      <c r="U2243">
        <v>0.74737173511066801</v>
      </c>
      <c r="V2243">
        <v>-0.183333554812559</v>
      </c>
      <c r="W2243">
        <v>0.30900819435752003</v>
      </c>
      <c r="X2243">
        <v>0.704072456322962</v>
      </c>
      <c r="Y2243">
        <v>1.2263874829561501</v>
      </c>
      <c r="Z2243">
        <v>0.60900124613501005</v>
      </c>
      <c r="AA2243">
        <v>0.84521697243271998</v>
      </c>
      <c r="AB2243">
        <v>-0.18111000766167701</v>
      </c>
      <c r="AC2243">
        <v>0.34683359440054601</v>
      </c>
      <c r="AD2243">
        <v>0.732669190994097</v>
      </c>
      <c r="AE2243">
        <v>0.86257173548814303</v>
      </c>
      <c r="AF2243">
        <v>0.35985352097858397</v>
      </c>
      <c r="AG2243">
        <v>0.75900564443095497</v>
      </c>
      <c r="AH2243">
        <v>-0.101171056384654</v>
      </c>
      <c r="AI2243">
        <v>0.350283709762855</v>
      </c>
      <c r="AJ2243">
        <v>0.78121606160956403</v>
      </c>
      <c r="AK2243">
        <v>1.04465658979662</v>
      </c>
    </row>
    <row r="2244" spans="1:37" x14ac:dyDescent="0.2">
      <c r="A2244" t="s">
        <v>7139</v>
      </c>
      <c r="B2244">
        <v>91645640</v>
      </c>
      <c r="C2244">
        <v>91645813</v>
      </c>
      <c r="D2244">
        <v>174</v>
      </c>
      <c r="E2244" t="s">
        <v>7894</v>
      </c>
      <c r="F2244">
        <v>4</v>
      </c>
      <c r="G2244" t="s">
        <v>7895</v>
      </c>
      <c r="H2244" t="s">
        <v>30987</v>
      </c>
      <c r="I2244">
        <v>14</v>
      </c>
      <c r="J2244">
        <v>91635524</v>
      </c>
      <c r="K2244">
        <v>91646235</v>
      </c>
      <c r="L2244">
        <v>10712</v>
      </c>
      <c r="M2244">
        <v>2</v>
      </c>
      <c r="N2244">
        <v>79820</v>
      </c>
      <c r="O2244" t="s">
        <v>7888</v>
      </c>
      <c r="P2244">
        <v>422</v>
      </c>
      <c r="Q2244" t="s">
        <v>7889</v>
      </c>
      <c r="R2244" t="s">
        <v>7890</v>
      </c>
      <c r="S2244" t="s">
        <v>32699</v>
      </c>
      <c r="T2244">
        <v>0.45787867246179598</v>
      </c>
      <c r="U2244">
        <v>0.74737173511066801</v>
      </c>
      <c r="V2244">
        <v>-0.60608173915061503</v>
      </c>
      <c r="W2244">
        <v>0.30900819435752003</v>
      </c>
      <c r="X2244">
        <v>0.704072456322962</v>
      </c>
      <c r="Y2244">
        <v>0.84129529740410502</v>
      </c>
      <c r="Z2244">
        <v>0.60900124613501005</v>
      </c>
      <c r="AA2244">
        <v>0.84521697243271998</v>
      </c>
      <c r="AB2244">
        <v>-0.38211336965031301</v>
      </c>
      <c r="AC2244">
        <v>0.34683359440054601</v>
      </c>
      <c r="AD2244">
        <v>0.732669190994097</v>
      </c>
      <c r="AE2244">
        <v>0.62686320928330097</v>
      </c>
      <c r="AF2244">
        <v>0.37394728354434897</v>
      </c>
      <c r="AG2244">
        <v>0.78318541780431605</v>
      </c>
      <c r="AH2244">
        <v>-0.52391924072271001</v>
      </c>
      <c r="AI2244">
        <v>0.37693889584380802</v>
      </c>
      <c r="AJ2244">
        <v>0.78121606160956403</v>
      </c>
      <c r="AK2244">
        <v>0.65956440424457397</v>
      </c>
    </row>
    <row r="2245" spans="1:37" x14ac:dyDescent="0.2">
      <c r="A2245" t="s">
        <v>7139</v>
      </c>
      <c r="B2245">
        <v>92934381</v>
      </c>
      <c r="C2245">
        <v>92934540</v>
      </c>
      <c r="D2245">
        <v>160</v>
      </c>
      <c r="E2245" t="s">
        <v>7896</v>
      </c>
      <c r="F2245">
        <v>3</v>
      </c>
      <c r="G2245" t="s">
        <v>7897</v>
      </c>
      <c r="H2245" t="s">
        <v>31032</v>
      </c>
      <c r="I2245">
        <v>14</v>
      </c>
      <c r="J2245">
        <v>92931677</v>
      </c>
      <c r="K2245">
        <v>92933255</v>
      </c>
      <c r="L2245">
        <v>1579</v>
      </c>
      <c r="M2245">
        <v>1</v>
      </c>
      <c r="N2245">
        <v>1113</v>
      </c>
      <c r="O2245" t="s">
        <v>7898</v>
      </c>
      <c r="P2245">
        <v>2704</v>
      </c>
      <c r="Q2245" t="s">
        <v>7899</v>
      </c>
      <c r="R2245" t="s">
        <v>7900</v>
      </c>
      <c r="S2245" t="s">
        <v>32700</v>
      </c>
      <c r="T2245">
        <v>0.17308923567461099</v>
      </c>
      <c r="U2245">
        <v>0.603102917160658</v>
      </c>
      <c r="V2245">
        <v>-24.986925241473401</v>
      </c>
      <c r="W2245">
        <v>0.20525741147413201</v>
      </c>
      <c r="X2245">
        <v>0.704072456322962</v>
      </c>
      <c r="Y2245">
        <v>-24.855680712327299</v>
      </c>
      <c r="Z2245">
        <v>5.50355599158565E-2</v>
      </c>
      <c r="AA2245">
        <v>0.72610664078822296</v>
      </c>
      <c r="AB2245">
        <v>-24.986925241473401</v>
      </c>
      <c r="AC2245">
        <v>7.0489011448141195E-2</v>
      </c>
      <c r="AD2245">
        <v>0.57684129297949804</v>
      </c>
      <c r="AE2245">
        <v>-24.855680712327299</v>
      </c>
      <c r="AF2245">
        <v>0.32549523997010099</v>
      </c>
      <c r="AG2245">
        <v>0.70473078222419605</v>
      </c>
      <c r="AH2245">
        <v>-24.057314608619802</v>
      </c>
      <c r="AI2245">
        <v>0.35038410267202102</v>
      </c>
      <c r="AJ2245">
        <v>0.78121606160956403</v>
      </c>
      <c r="AK2245">
        <v>-23.986925284860501</v>
      </c>
    </row>
    <row r="2246" spans="1:37" x14ac:dyDescent="0.2">
      <c r="A2246" t="s">
        <v>7139</v>
      </c>
      <c r="B2246">
        <v>92934714</v>
      </c>
      <c r="C2246">
        <v>92935003</v>
      </c>
      <c r="D2246">
        <v>290</v>
      </c>
      <c r="E2246" t="s">
        <v>7901</v>
      </c>
      <c r="F2246">
        <v>8</v>
      </c>
      <c r="G2246" t="s">
        <v>7902</v>
      </c>
      <c r="H2246" t="s">
        <v>31003</v>
      </c>
      <c r="I2246">
        <v>14</v>
      </c>
      <c r="J2246">
        <v>92931677</v>
      </c>
      <c r="K2246">
        <v>92933255</v>
      </c>
      <c r="L2246">
        <v>1579</v>
      </c>
      <c r="M2246">
        <v>1</v>
      </c>
      <c r="N2246">
        <v>1113</v>
      </c>
      <c r="O2246" t="s">
        <v>7898</v>
      </c>
      <c r="P2246">
        <v>3037</v>
      </c>
      <c r="Q2246" t="s">
        <v>7899</v>
      </c>
      <c r="R2246" t="s">
        <v>7900</v>
      </c>
      <c r="S2246" t="s">
        <v>32700</v>
      </c>
      <c r="T2246">
        <v>0.17308923567461099</v>
      </c>
      <c r="U2246">
        <v>0.603102917160658</v>
      </c>
      <c r="V2246">
        <v>-24.986925241473401</v>
      </c>
      <c r="W2246">
        <v>0.20525741147413201</v>
      </c>
      <c r="X2246">
        <v>0.704072456322962</v>
      </c>
      <c r="Y2246">
        <v>-24.855680712327299</v>
      </c>
      <c r="Z2246">
        <v>5.50355599158565E-2</v>
      </c>
      <c r="AA2246">
        <v>0.72610664078822296</v>
      </c>
      <c r="AB2246">
        <v>-24.986925241473401</v>
      </c>
      <c r="AC2246">
        <v>7.0489011448141195E-2</v>
      </c>
      <c r="AD2246">
        <v>0.57684129297949804</v>
      </c>
      <c r="AE2246">
        <v>-24.855680712327299</v>
      </c>
      <c r="AF2246">
        <v>0.32549523997010099</v>
      </c>
      <c r="AG2246">
        <v>0.70473078222419605</v>
      </c>
      <c r="AH2246">
        <v>-24.057314608619802</v>
      </c>
      <c r="AI2246">
        <v>0.35038410267202102</v>
      </c>
      <c r="AJ2246">
        <v>0.78121606160956403</v>
      </c>
      <c r="AK2246">
        <v>-23.986925284860501</v>
      </c>
    </row>
    <row r="2247" spans="1:37" x14ac:dyDescent="0.2">
      <c r="A2247" t="s">
        <v>7139</v>
      </c>
      <c r="B2247">
        <v>93141105</v>
      </c>
      <c r="C2247">
        <v>93141294</v>
      </c>
      <c r="D2247">
        <v>190</v>
      </c>
      <c r="E2247" t="s">
        <v>7903</v>
      </c>
      <c r="F2247">
        <v>1</v>
      </c>
      <c r="G2247" t="s">
        <v>7904</v>
      </c>
      <c r="H2247" t="s">
        <v>31000</v>
      </c>
      <c r="I2247">
        <v>14</v>
      </c>
      <c r="J2247">
        <v>92962355</v>
      </c>
      <c r="K2247">
        <v>93116320</v>
      </c>
      <c r="L2247">
        <v>153966</v>
      </c>
      <c r="M2247">
        <v>2</v>
      </c>
      <c r="N2247">
        <v>3705</v>
      </c>
      <c r="O2247" t="s">
        <v>7905</v>
      </c>
      <c r="P2247">
        <v>-24785</v>
      </c>
      <c r="Q2247" t="s">
        <v>7906</v>
      </c>
      <c r="R2247" t="s">
        <v>7907</v>
      </c>
      <c r="S2247" t="s">
        <v>32701</v>
      </c>
      <c r="T2247">
        <v>0.54421053469192604</v>
      </c>
      <c r="U2247">
        <v>0.80321479550967601</v>
      </c>
      <c r="V2247">
        <v>0.339624241107642</v>
      </c>
      <c r="W2247">
        <v>0.45677437087276901</v>
      </c>
      <c r="X2247">
        <v>0.75726018452522603</v>
      </c>
      <c r="Y2247">
        <v>0.104674427171649</v>
      </c>
      <c r="Z2247">
        <v>0.693404429441695</v>
      </c>
      <c r="AA2247">
        <v>0.84521697243271998</v>
      </c>
      <c r="AB2247">
        <v>-0.47971890526344801</v>
      </c>
      <c r="AC2247">
        <v>0.131413828155275</v>
      </c>
      <c r="AD2247">
        <v>0.68253123924728298</v>
      </c>
      <c r="AE2247">
        <v>-0.895325484543812</v>
      </c>
      <c r="AF2247">
        <v>0.47948624871920598</v>
      </c>
      <c r="AG2247">
        <v>0.80674443595273604</v>
      </c>
      <c r="AH2247">
        <v>1.09723290362152</v>
      </c>
      <c r="AI2247">
        <v>0.84178376985732795</v>
      </c>
      <c r="AJ2247">
        <v>0.95896800690842199</v>
      </c>
      <c r="AK2247">
        <v>0.973429815474529</v>
      </c>
    </row>
    <row r="2248" spans="1:37" x14ac:dyDescent="0.2">
      <c r="A2248" t="s">
        <v>7139</v>
      </c>
      <c r="B2248">
        <v>93141294</v>
      </c>
      <c r="C2248">
        <v>93141483</v>
      </c>
      <c r="D2248">
        <v>190</v>
      </c>
      <c r="E2248" t="s">
        <v>7908</v>
      </c>
      <c r="F2248">
        <v>5</v>
      </c>
      <c r="G2248" t="s">
        <v>7909</v>
      </c>
      <c r="H2248" t="s">
        <v>31000</v>
      </c>
      <c r="I2248">
        <v>14</v>
      </c>
      <c r="J2248">
        <v>92962355</v>
      </c>
      <c r="K2248">
        <v>93116320</v>
      </c>
      <c r="L2248">
        <v>153966</v>
      </c>
      <c r="M2248">
        <v>2</v>
      </c>
      <c r="N2248">
        <v>3705</v>
      </c>
      <c r="O2248" t="s">
        <v>7905</v>
      </c>
      <c r="P2248">
        <v>-24974</v>
      </c>
      <c r="Q2248" t="s">
        <v>7906</v>
      </c>
      <c r="R2248" t="s">
        <v>7907</v>
      </c>
      <c r="S2248" t="s">
        <v>32701</v>
      </c>
      <c r="T2248">
        <v>0.54421053469192604</v>
      </c>
      <c r="U2248">
        <v>0.80321479550967601</v>
      </c>
      <c r="V2248">
        <v>0.339624241107642</v>
      </c>
      <c r="W2248">
        <v>0.45677437087276901</v>
      </c>
      <c r="X2248">
        <v>0.75726018452522603</v>
      </c>
      <c r="Y2248">
        <v>0.104674427171649</v>
      </c>
      <c r="Z2248">
        <v>0.693404429441695</v>
      </c>
      <c r="AA2248">
        <v>0.84521697243271998</v>
      </c>
      <c r="AB2248">
        <v>-0.47971890526344801</v>
      </c>
      <c r="AC2248">
        <v>0.131413828155275</v>
      </c>
      <c r="AD2248">
        <v>0.68253123924728298</v>
      </c>
      <c r="AE2248">
        <v>-0.895325484543812</v>
      </c>
      <c r="AF2248">
        <v>0.47948624871920598</v>
      </c>
      <c r="AG2248">
        <v>0.80674443595273604</v>
      </c>
      <c r="AH2248">
        <v>1.09723290362152</v>
      </c>
      <c r="AI2248">
        <v>0.84178376985732795</v>
      </c>
      <c r="AJ2248">
        <v>0.95896800690842199</v>
      </c>
      <c r="AK2248">
        <v>0.973429815474529</v>
      </c>
    </row>
    <row r="2249" spans="1:37" x14ac:dyDescent="0.2">
      <c r="A2249" t="s">
        <v>7139</v>
      </c>
      <c r="B2249">
        <v>93772716</v>
      </c>
      <c r="C2249">
        <v>93773003</v>
      </c>
      <c r="D2249">
        <v>288</v>
      </c>
      <c r="E2249" t="s">
        <v>7910</v>
      </c>
      <c r="F2249">
        <v>4</v>
      </c>
      <c r="G2249" t="s">
        <v>7911</v>
      </c>
      <c r="H2249" t="s">
        <v>32702</v>
      </c>
      <c r="I2249">
        <v>14</v>
      </c>
      <c r="J2249">
        <v>93718298</v>
      </c>
      <c r="K2249">
        <v>93787759</v>
      </c>
      <c r="L2249">
        <v>69462</v>
      </c>
      <c r="M2249">
        <v>2</v>
      </c>
      <c r="N2249">
        <v>145270</v>
      </c>
      <c r="O2249" t="s">
        <v>7912</v>
      </c>
      <c r="P2249">
        <v>14756</v>
      </c>
      <c r="Q2249" t="s">
        <v>7913</v>
      </c>
      <c r="R2249" t="s">
        <v>7914</v>
      </c>
      <c r="S2249" t="s">
        <v>32703</v>
      </c>
      <c r="T2249" t="s">
        <v>40</v>
      </c>
      <c r="U2249" t="s">
        <v>40</v>
      </c>
      <c r="V2249">
        <v>0</v>
      </c>
      <c r="W2249">
        <v>0.94541066367716797</v>
      </c>
      <c r="X2249">
        <v>0.95159051474143896</v>
      </c>
      <c r="Y2249">
        <v>-0.84296061313578596</v>
      </c>
      <c r="Z2249">
        <v>0.306975110376564</v>
      </c>
      <c r="AA2249">
        <v>0.72610664078822296</v>
      </c>
      <c r="AB2249">
        <v>24.2870607070669</v>
      </c>
      <c r="AC2249">
        <v>0.71753805159658501</v>
      </c>
      <c r="AD2249">
        <v>0.87989882095915395</v>
      </c>
      <c r="AE2249">
        <v>-1.8429605042491699</v>
      </c>
      <c r="AF2249">
        <v>0.32549523997010099</v>
      </c>
      <c r="AG2249">
        <v>0.70473078222419605</v>
      </c>
      <c r="AH2249">
        <v>-24.2505348328488</v>
      </c>
      <c r="AI2249">
        <v>0.59609816080359102</v>
      </c>
      <c r="AJ2249">
        <v>0.78121606160956403</v>
      </c>
      <c r="AK2249">
        <v>2.5794803439092899E-2</v>
      </c>
    </row>
    <row r="2250" spans="1:37" x14ac:dyDescent="0.2">
      <c r="A2250" t="s">
        <v>7139</v>
      </c>
      <c r="B2250">
        <v>93773090</v>
      </c>
      <c r="C2250">
        <v>93773241</v>
      </c>
      <c r="D2250">
        <v>152</v>
      </c>
      <c r="E2250" t="s">
        <v>7915</v>
      </c>
      <c r="F2250">
        <v>1</v>
      </c>
      <c r="G2250" t="s">
        <v>7916</v>
      </c>
      <c r="H2250" t="s">
        <v>32702</v>
      </c>
      <c r="I2250">
        <v>14</v>
      </c>
      <c r="J2250">
        <v>93718298</v>
      </c>
      <c r="K2250">
        <v>93787759</v>
      </c>
      <c r="L2250">
        <v>69462</v>
      </c>
      <c r="M2250">
        <v>2</v>
      </c>
      <c r="N2250">
        <v>145270</v>
      </c>
      <c r="O2250" t="s">
        <v>7912</v>
      </c>
      <c r="P2250">
        <v>14518</v>
      </c>
      <c r="Q2250" t="s">
        <v>7913</v>
      </c>
      <c r="R2250" t="s">
        <v>7914</v>
      </c>
      <c r="S2250" t="s">
        <v>32703</v>
      </c>
      <c r="T2250" t="s">
        <v>40</v>
      </c>
      <c r="U2250" t="s">
        <v>40</v>
      </c>
      <c r="V2250">
        <v>0</v>
      </c>
      <c r="W2250">
        <v>0.94541066367716797</v>
      </c>
      <c r="X2250">
        <v>0.95159051474143896</v>
      </c>
      <c r="Y2250">
        <v>-0.84296061313578596</v>
      </c>
      <c r="Z2250">
        <v>0.306975110376564</v>
      </c>
      <c r="AA2250">
        <v>0.72610664078822296</v>
      </c>
      <c r="AB2250">
        <v>24.2870607070669</v>
      </c>
      <c r="AC2250">
        <v>0.71753805159658501</v>
      </c>
      <c r="AD2250">
        <v>0.87989882095915395</v>
      </c>
      <c r="AE2250">
        <v>-1.8429605042491699</v>
      </c>
      <c r="AF2250">
        <v>0.32549523997010099</v>
      </c>
      <c r="AG2250">
        <v>0.70473078222419605</v>
      </c>
      <c r="AH2250">
        <v>-24.2505348328488</v>
      </c>
      <c r="AI2250">
        <v>0.59609816080359102</v>
      </c>
      <c r="AJ2250">
        <v>0.78121606160956403</v>
      </c>
      <c r="AK2250">
        <v>2.5794803439092899E-2</v>
      </c>
    </row>
    <row r="2251" spans="1:37" x14ac:dyDescent="0.2">
      <c r="A2251" t="s">
        <v>7139</v>
      </c>
      <c r="B2251">
        <v>93856039</v>
      </c>
      <c r="C2251">
        <v>93856183</v>
      </c>
      <c r="D2251">
        <v>145</v>
      </c>
      <c r="E2251" t="s">
        <v>7917</v>
      </c>
      <c r="F2251">
        <v>1</v>
      </c>
      <c r="G2251" t="s">
        <v>7918</v>
      </c>
      <c r="H2251" t="s">
        <v>31000</v>
      </c>
      <c r="I2251">
        <v>14</v>
      </c>
      <c r="J2251">
        <v>93918894</v>
      </c>
      <c r="K2251">
        <v>93929169</v>
      </c>
      <c r="L2251">
        <v>10276</v>
      </c>
      <c r="M2251">
        <v>1</v>
      </c>
      <c r="N2251">
        <v>90050</v>
      </c>
      <c r="O2251" t="s">
        <v>7919</v>
      </c>
      <c r="P2251">
        <v>-62711</v>
      </c>
      <c r="Q2251" t="s">
        <v>7920</v>
      </c>
      <c r="R2251" t="s">
        <v>7921</v>
      </c>
      <c r="S2251" t="s">
        <v>32704</v>
      </c>
      <c r="T2251">
        <v>0.35387198439864398</v>
      </c>
      <c r="U2251">
        <v>0.603102917160658</v>
      </c>
      <c r="V2251">
        <v>-23.779900065700399</v>
      </c>
      <c r="W2251">
        <v>0.29261482077562401</v>
      </c>
      <c r="X2251">
        <v>0.704072456322962</v>
      </c>
      <c r="Y2251">
        <v>23.758919929283699</v>
      </c>
      <c r="Z2251">
        <v>0.184235113180511</v>
      </c>
      <c r="AA2251">
        <v>0.72610664078822296</v>
      </c>
      <c r="AB2251">
        <v>-23.779900065700399</v>
      </c>
      <c r="AC2251">
        <v>0.27780950890804001</v>
      </c>
      <c r="AD2251">
        <v>0.68253123924728298</v>
      </c>
      <c r="AE2251">
        <v>23.843973109895401</v>
      </c>
      <c r="AF2251">
        <v>0.501741946288212</v>
      </c>
      <c r="AG2251">
        <v>0.80674443595273604</v>
      </c>
      <c r="AH2251">
        <v>-22.850289484216301</v>
      </c>
      <c r="AI2251">
        <v>0.59609816080359102</v>
      </c>
      <c r="AJ2251">
        <v>0.78121606160956403</v>
      </c>
      <c r="AK2251">
        <v>0.97901976341938202</v>
      </c>
    </row>
    <row r="2252" spans="1:37" x14ac:dyDescent="0.2">
      <c r="A2252" t="s">
        <v>7139</v>
      </c>
      <c r="B2252">
        <v>93856183</v>
      </c>
      <c r="C2252">
        <v>93856327</v>
      </c>
      <c r="D2252">
        <v>145</v>
      </c>
      <c r="E2252" t="s">
        <v>7922</v>
      </c>
      <c r="F2252">
        <v>2</v>
      </c>
      <c r="G2252" t="s">
        <v>7923</v>
      </c>
      <c r="H2252" t="s">
        <v>31000</v>
      </c>
      <c r="I2252">
        <v>14</v>
      </c>
      <c r="J2252">
        <v>93918894</v>
      </c>
      <c r="K2252">
        <v>93929169</v>
      </c>
      <c r="L2252">
        <v>10276</v>
      </c>
      <c r="M2252">
        <v>1</v>
      </c>
      <c r="N2252">
        <v>90050</v>
      </c>
      <c r="O2252" t="s">
        <v>7919</v>
      </c>
      <c r="P2252">
        <v>-62567</v>
      </c>
      <c r="Q2252" t="s">
        <v>7920</v>
      </c>
      <c r="R2252" t="s">
        <v>7921</v>
      </c>
      <c r="S2252" t="s">
        <v>32704</v>
      </c>
      <c r="T2252">
        <v>0.35387198439864398</v>
      </c>
      <c r="U2252">
        <v>0.603102917160658</v>
      </c>
      <c r="V2252">
        <v>-23.779900065700399</v>
      </c>
      <c r="W2252">
        <v>0.29261482077562401</v>
      </c>
      <c r="X2252">
        <v>0.704072456322962</v>
      </c>
      <c r="Y2252">
        <v>23.758919929283699</v>
      </c>
      <c r="Z2252">
        <v>0.184235113180511</v>
      </c>
      <c r="AA2252">
        <v>0.72610664078822296</v>
      </c>
      <c r="AB2252">
        <v>-23.779900065700399</v>
      </c>
      <c r="AC2252">
        <v>0.27780950890804001</v>
      </c>
      <c r="AD2252">
        <v>0.68253123924728298</v>
      </c>
      <c r="AE2252">
        <v>23.843973109895401</v>
      </c>
      <c r="AF2252">
        <v>0.501741946288212</v>
      </c>
      <c r="AG2252">
        <v>0.80674443595273604</v>
      </c>
      <c r="AH2252">
        <v>-22.850289484216301</v>
      </c>
      <c r="AI2252">
        <v>0.59609816080359102</v>
      </c>
      <c r="AJ2252">
        <v>0.78121606160956403</v>
      </c>
      <c r="AK2252">
        <v>0.97901976341938202</v>
      </c>
    </row>
    <row r="2253" spans="1:37" x14ac:dyDescent="0.2">
      <c r="A2253" t="s">
        <v>7139</v>
      </c>
      <c r="B2253">
        <v>95650027</v>
      </c>
      <c r="C2253">
        <v>95650195</v>
      </c>
      <c r="D2253">
        <v>169</v>
      </c>
      <c r="E2253" t="s">
        <v>7924</v>
      </c>
      <c r="F2253">
        <v>0</v>
      </c>
      <c r="G2253" t="s">
        <v>7925</v>
      </c>
      <c r="H2253" t="s">
        <v>30987</v>
      </c>
      <c r="I2253">
        <v>14</v>
      </c>
      <c r="J2253">
        <v>95650498</v>
      </c>
      <c r="K2253">
        <v>95671560</v>
      </c>
      <c r="L2253">
        <v>21063</v>
      </c>
      <c r="M2253">
        <v>1</v>
      </c>
      <c r="N2253">
        <v>27004</v>
      </c>
      <c r="O2253" t="s">
        <v>7926</v>
      </c>
      <c r="P2253">
        <v>-303</v>
      </c>
      <c r="Q2253" t="s">
        <v>40</v>
      </c>
      <c r="R2253" t="s">
        <v>7927</v>
      </c>
      <c r="S2253" t="s">
        <v>32705</v>
      </c>
      <c r="T2253">
        <v>0.17308923567461099</v>
      </c>
      <c r="U2253">
        <v>0.603102917160658</v>
      </c>
      <c r="V2253">
        <v>-24.860063305054901</v>
      </c>
      <c r="W2253">
        <v>0.123414495547065</v>
      </c>
      <c r="X2253">
        <v>0.704072456322962</v>
      </c>
      <c r="Y2253">
        <v>24.488974407834</v>
      </c>
      <c r="Z2253">
        <v>0.23404878042441499</v>
      </c>
      <c r="AA2253">
        <v>0.72610664078822296</v>
      </c>
      <c r="AB2253">
        <v>-5.0961950063479904</v>
      </c>
      <c r="AC2253">
        <v>0.17695932866387601</v>
      </c>
      <c r="AD2253">
        <v>0.68253123924728298</v>
      </c>
      <c r="AE2253">
        <v>24.0807279898956</v>
      </c>
      <c r="AF2253">
        <v>0.22065000948199101</v>
      </c>
      <c r="AG2253">
        <v>0.68151250837662902</v>
      </c>
      <c r="AH2253">
        <v>-24.006727412731401</v>
      </c>
      <c r="AI2253">
        <v>0.183554312780425</v>
      </c>
      <c r="AJ2253">
        <v>0.78121606160956403</v>
      </c>
      <c r="AK2253">
        <v>2.1241116744725002</v>
      </c>
    </row>
    <row r="2254" spans="1:37" x14ac:dyDescent="0.2">
      <c r="A2254" t="s">
        <v>7139</v>
      </c>
      <c r="B2254">
        <v>95650195</v>
      </c>
      <c r="C2254">
        <v>95650363</v>
      </c>
      <c r="D2254">
        <v>169</v>
      </c>
      <c r="E2254" t="s">
        <v>7928</v>
      </c>
      <c r="F2254">
        <v>1</v>
      </c>
      <c r="G2254" t="s">
        <v>7929</v>
      </c>
      <c r="H2254" t="s">
        <v>30987</v>
      </c>
      <c r="I2254">
        <v>14</v>
      </c>
      <c r="J2254">
        <v>95650498</v>
      </c>
      <c r="K2254">
        <v>95671560</v>
      </c>
      <c r="L2254">
        <v>21063</v>
      </c>
      <c r="M2254">
        <v>1</v>
      </c>
      <c r="N2254">
        <v>27004</v>
      </c>
      <c r="O2254" t="s">
        <v>7926</v>
      </c>
      <c r="P2254">
        <v>-135</v>
      </c>
      <c r="Q2254" t="s">
        <v>40</v>
      </c>
      <c r="R2254" t="s">
        <v>7927</v>
      </c>
      <c r="S2254" t="s">
        <v>32705</v>
      </c>
      <c r="T2254">
        <v>0.17308923567461099</v>
      </c>
      <c r="U2254">
        <v>0.603102917160658</v>
      </c>
      <c r="V2254">
        <v>-24.7721430163325</v>
      </c>
      <c r="W2254">
        <v>0.123414495547065</v>
      </c>
      <c r="X2254">
        <v>0.704072456322962</v>
      </c>
      <c r="Y2254">
        <v>24.488974407834</v>
      </c>
      <c r="Z2254">
        <v>0.23404878042441499</v>
      </c>
      <c r="AA2254">
        <v>0.72610664078822296</v>
      </c>
      <c r="AB2254">
        <v>-5.0082747176256204</v>
      </c>
      <c r="AC2254">
        <v>0.17695932866387601</v>
      </c>
      <c r="AD2254">
        <v>0.68253123924728298</v>
      </c>
      <c r="AE2254">
        <v>23.997468543338901</v>
      </c>
      <c r="AF2254">
        <v>0.22065000948199101</v>
      </c>
      <c r="AG2254">
        <v>0.68151250837662902</v>
      </c>
      <c r="AH2254">
        <v>-23.923467966428898</v>
      </c>
      <c r="AI2254">
        <v>0.183554312780425</v>
      </c>
      <c r="AJ2254">
        <v>0.78121606160956403</v>
      </c>
      <c r="AK2254">
        <v>2.38714602688554</v>
      </c>
    </row>
    <row r="2255" spans="1:37" x14ac:dyDescent="0.2">
      <c r="A2255" t="s">
        <v>7139</v>
      </c>
      <c r="B2255">
        <v>95896283</v>
      </c>
      <c r="C2255">
        <v>95896581</v>
      </c>
      <c r="D2255">
        <v>299</v>
      </c>
      <c r="E2255" t="s">
        <v>7930</v>
      </c>
      <c r="F2255">
        <v>1</v>
      </c>
      <c r="G2255" t="s">
        <v>7931</v>
      </c>
      <c r="H2255" t="s">
        <v>32706</v>
      </c>
      <c r="I2255">
        <v>14</v>
      </c>
      <c r="J2255">
        <v>95876819</v>
      </c>
      <c r="K2255">
        <v>95923055</v>
      </c>
      <c r="L2255">
        <v>46237</v>
      </c>
      <c r="M2255">
        <v>1</v>
      </c>
      <c r="N2255">
        <v>100507043</v>
      </c>
      <c r="O2255" t="s">
        <v>7932</v>
      </c>
      <c r="P2255">
        <v>19464</v>
      </c>
      <c r="Q2255" t="s">
        <v>7933</v>
      </c>
      <c r="R2255" t="s">
        <v>7934</v>
      </c>
      <c r="S2255" t="s">
        <v>32707</v>
      </c>
      <c r="T2255">
        <v>0.152084254673993</v>
      </c>
      <c r="U2255">
        <v>0.603102917160658</v>
      </c>
      <c r="V2255">
        <v>24.8119132736045</v>
      </c>
      <c r="W2255">
        <v>0.69201225521665499</v>
      </c>
      <c r="X2255">
        <v>0.95159051474143896</v>
      </c>
      <c r="Y2255">
        <v>-0.63901294702524203</v>
      </c>
      <c r="Z2255">
        <v>0.203350924423461</v>
      </c>
      <c r="AA2255">
        <v>0.72610664078822296</v>
      </c>
      <c r="AB2255">
        <v>24.4624172249917</v>
      </c>
      <c r="AC2255">
        <v>0.30184355666711699</v>
      </c>
      <c r="AD2255">
        <v>0.68253123924728298</v>
      </c>
      <c r="AE2255">
        <v>-1.6390128593041</v>
      </c>
      <c r="AF2255">
        <v>0.22065000948199101</v>
      </c>
      <c r="AG2255">
        <v>0.68151250837662902</v>
      </c>
      <c r="AH2255">
        <v>1.9146472853362899</v>
      </c>
      <c r="AI2255">
        <v>0.95029317176085903</v>
      </c>
      <c r="AJ2255">
        <v>0.98621344597861504</v>
      </c>
      <c r="AK2255">
        <v>0.229742473162762</v>
      </c>
    </row>
    <row r="2256" spans="1:37" x14ac:dyDescent="0.2">
      <c r="A2256" t="s">
        <v>7139</v>
      </c>
      <c r="B2256">
        <v>97169991</v>
      </c>
      <c r="C2256">
        <v>97170144</v>
      </c>
      <c r="D2256">
        <v>154</v>
      </c>
      <c r="E2256" t="s">
        <v>7935</v>
      </c>
      <c r="F2256">
        <v>1</v>
      </c>
      <c r="G2256" t="s">
        <v>7936</v>
      </c>
      <c r="H2256" t="s">
        <v>31000</v>
      </c>
      <c r="I2256">
        <v>14</v>
      </c>
      <c r="J2256">
        <v>97154857</v>
      </c>
      <c r="K2256">
        <v>97158736</v>
      </c>
      <c r="L2256">
        <v>3880</v>
      </c>
      <c r="M2256">
        <v>1</v>
      </c>
      <c r="N2256">
        <v>105370648</v>
      </c>
      <c r="O2256" t="s">
        <v>7937</v>
      </c>
      <c r="P2256">
        <v>15134</v>
      </c>
      <c r="Q2256" t="s">
        <v>7938</v>
      </c>
      <c r="R2256" t="s">
        <v>7939</v>
      </c>
      <c r="S2256" t="s">
        <v>32708</v>
      </c>
      <c r="T2256">
        <v>0.93943752600822705</v>
      </c>
      <c r="U2256">
        <v>1</v>
      </c>
      <c r="V2256">
        <v>0.92707634471220901</v>
      </c>
      <c r="W2256">
        <v>0.94541066367716797</v>
      </c>
      <c r="X2256">
        <v>0.95159051474143896</v>
      </c>
      <c r="Y2256">
        <v>-0.39037343180885897</v>
      </c>
      <c r="Z2256">
        <v>0.55428001561304696</v>
      </c>
      <c r="AA2256">
        <v>0.84521697243271998</v>
      </c>
      <c r="AB2256">
        <v>-3.6397722744612802E-2</v>
      </c>
      <c r="AC2256">
        <v>0.42508348555068898</v>
      </c>
      <c r="AD2256">
        <v>0.82872126865393902</v>
      </c>
      <c r="AE2256">
        <v>0.71327307071276902</v>
      </c>
      <c r="AF2256">
        <v>0.45724430223818102</v>
      </c>
      <c r="AG2256">
        <v>0.80674443595273604</v>
      </c>
      <c r="AH2256">
        <v>1.85668691447366</v>
      </c>
      <c r="AI2256">
        <v>0.566733449666177</v>
      </c>
      <c r="AJ2256">
        <v>0.78121606160956403</v>
      </c>
      <c r="AK2256">
        <v>-1.1438563640188799</v>
      </c>
    </row>
    <row r="2257" spans="1:37" x14ac:dyDescent="0.2">
      <c r="A2257" t="s">
        <v>7139</v>
      </c>
      <c r="B2257">
        <v>97699308</v>
      </c>
      <c r="C2257">
        <v>97699504</v>
      </c>
      <c r="D2257">
        <v>197</v>
      </c>
      <c r="E2257" t="s">
        <v>7940</v>
      </c>
      <c r="F2257">
        <v>1</v>
      </c>
      <c r="G2257" t="s">
        <v>7941</v>
      </c>
      <c r="H2257" t="s">
        <v>31000</v>
      </c>
      <c r="I2257">
        <v>14</v>
      </c>
      <c r="J2257">
        <v>97646047</v>
      </c>
      <c r="K2257">
        <v>97686658</v>
      </c>
      <c r="L2257">
        <v>40612</v>
      </c>
      <c r="M2257">
        <v>2</v>
      </c>
      <c r="N2257">
        <v>100129345</v>
      </c>
      <c r="O2257" t="s">
        <v>7942</v>
      </c>
      <c r="P2257">
        <v>-12650</v>
      </c>
      <c r="Q2257" t="s">
        <v>7943</v>
      </c>
      <c r="R2257" t="s">
        <v>7944</v>
      </c>
      <c r="S2257" t="s">
        <v>32709</v>
      </c>
      <c r="T2257">
        <v>0.97213403838398904</v>
      </c>
      <c r="U2257">
        <v>1</v>
      </c>
      <c r="V2257">
        <v>0.25095732618559002</v>
      </c>
      <c r="W2257">
        <v>0.38920677604595899</v>
      </c>
      <c r="X2257">
        <v>0.704072456322962</v>
      </c>
      <c r="Y2257">
        <v>-23.895585954031699</v>
      </c>
      <c r="Z2257">
        <v>0.69013698642955401</v>
      </c>
      <c r="AA2257">
        <v>0.84521697243271998</v>
      </c>
      <c r="AB2257">
        <v>-0.71251672142116595</v>
      </c>
      <c r="AC2257">
        <v>0.71753805159658501</v>
      </c>
      <c r="AD2257">
        <v>0.87989882095915395</v>
      </c>
      <c r="AE2257">
        <v>-0.90493349029915404</v>
      </c>
      <c r="AF2257">
        <v>0.61410715005536498</v>
      </c>
      <c r="AG2257">
        <v>0.80674443595273604</v>
      </c>
      <c r="AH2257">
        <v>1.1805679117439001</v>
      </c>
      <c r="AI2257">
        <v>0.35038410267202102</v>
      </c>
      <c r="AJ2257">
        <v>0.78121606160956403</v>
      </c>
      <c r="AK2257">
        <v>-23.939369627082499</v>
      </c>
    </row>
    <row r="2258" spans="1:37" x14ac:dyDescent="0.2">
      <c r="A2258" t="s">
        <v>7139</v>
      </c>
      <c r="B2258">
        <v>98365835</v>
      </c>
      <c r="C2258">
        <v>98365986</v>
      </c>
      <c r="D2258">
        <v>152</v>
      </c>
      <c r="E2258" t="s">
        <v>7945</v>
      </c>
      <c r="F2258">
        <v>0</v>
      </c>
      <c r="G2258" t="s">
        <v>7946</v>
      </c>
      <c r="H2258" t="s">
        <v>31000</v>
      </c>
      <c r="I2258">
        <v>14</v>
      </c>
      <c r="J2258">
        <v>98068240</v>
      </c>
      <c r="K2258">
        <v>98205143</v>
      </c>
      <c r="L2258">
        <v>136904</v>
      </c>
      <c r="M2258">
        <v>2</v>
      </c>
      <c r="N2258">
        <v>105370655</v>
      </c>
      <c r="O2258" t="s">
        <v>7947</v>
      </c>
      <c r="P2258">
        <v>-160692</v>
      </c>
      <c r="Q2258" t="s">
        <v>40</v>
      </c>
      <c r="R2258" t="s">
        <v>7948</v>
      </c>
      <c r="S2258" t="s">
        <v>32710</v>
      </c>
      <c r="T2258">
        <v>0.17308923567461099</v>
      </c>
      <c r="U2258">
        <v>0.603102917160658</v>
      </c>
      <c r="V2258">
        <v>-25.302392813227701</v>
      </c>
      <c r="W2258">
        <v>0.73420570613580904</v>
      </c>
      <c r="X2258">
        <v>0.95159051474143896</v>
      </c>
      <c r="Y2258">
        <v>-0.51914360480940303</v>
      </c>
      <c r="Z2258">
        <v>5.50355599158565E-2</v>
      </c>
      <c r="AA2258">
        <v>0.72610664078822296</v>
      </c>
      <c r="AB2258">
        <v>-25.302392813227701</v>
      </c>
      <c r="AC2258">
        <v>0.32081866871113202</v>
      </c>
      <c r="AD2258">
        <v>0.68773325147593101</v>
      </c>
      <c r="AE2258">
        <v>-1.51914355008492</v>
      </c>
      <c r="AF2258">
        <v>0.32549523997010099</v>
      </c>
      <c r="AG2258">
        <v>0.70473078222419605</v>
      </c>
      <c r="AH2258">
        <v>-24.372782172663999</v>
      </c>
      <c r="AI2258">
        <v>0.91725052871964496</v>
      </c>
      <c r="AJ2258">
        <v>0.98621344597861504</v>
      </c>
      <c r="AK2258">
        <v>0.34961183036741</v>
      </c>
    </row>
    <row r="2259" spans="1:37" x14ac:dyDescent="0.2">
      <c r="A2259" t="s">
        <v>7139</v>
      </c>
      <c r="B2259">
        <v>98463465</v>
      </c>
      <c r="C2259">
        <v>98463618</v>
      </c>
      <c r="D2259">
        <v>154</v>
      </c>
      <c r="E2259" t="s">
        <v>7949</v>
      </c>
      <c r="F2259">
        <v>1</v>
      </c>
      <c r="G2259" t="s">
        <v>7950</v>
      </c>
      <c r="H2259" t="s">
        <v>31000</v>
      </c>
      <c r="I2259">
        <v>14</v>
      </c>
      <c r="J2259">
        <v>98711613</v>
      </c>
      <c r="K2259">
        <v>98717761</v>
      </c>
      <c r="L2259">
        <v>6149</v>
      </c>
      <c r="M2259">
        <v>1</v>
      </c>
      <c r="N2259">
        <v>283598</v>
      </c>
      <c r="O2259" t="s">
        <v>7951</v>
      </c>
      <c r="P2259">
        <v>-247995</v>
      </c>
      <c r="Q2259" t="s">
        <v>7952</v>
      </c>
      <c r="R2259" t="s">
        <v>7953</v>
      </c>
      <c r="S2259" t="s">
        <v>32711</v>
      </c>
      <c r="T2259">
        <v>0.97213403838398904</v>
      </c>
      <c r="U2259">
        <v>1</v>
      </c>
      <c r="V2259">
        <v>3.3491948076118998</v>
      </c>
      <c r="W2259">
        <v>0.123414495547065</v>
      </c>
      <c r="X2259">
        <v>0.704072456322962</v>
      </c>
      <c r="Y2259">
        <v>24.197994702659901</v>
      </c>
      <c r="Z2259">
        <v>0.93459220503170903</v>
      </c>
      <c r="AA2259">
        <v>0.99919698600769702</v>
      </c>
      <c r="AB2259">
        <v>2.7736882612220901</v>
      </c>
      <c r="AC2259">
        <v>0.17695932866387601</v>
      </c>
      <c r="AD2259">
        <v>0.68253123924728298</v>
      </c>
      <c r="AE2259">
        <v>23.3073408954439</v>
      </c>
      <c r="AF2259">
        <v>0.98343762640780896</v>
      </c>
      <c r="AG2259">
        <v>1</v>
      </c>
      <c r="AH2259">
        <v>2.2807453476637898</v>
      </c>
      <c r="AI2259">
        <v>0.170234813229591</v>
      </c>
      <c r="AJ2259">
        <v>0.78121606160956403</v>
      </c>
      <c r="AK2259">
        <v>4.8111618354630696</v>
      </c>
    </row>
    <row r="2260" spans="1:37" x14ac:dyDescent="0.2">
      <c r="A2260" t="s">
        <v>7139</v>
      </c>
      <c r="B2260">
        <v>98463623</v>
      </c>
      <c r="C2260">
        <v>98463764</v>
      </c>
      <c r="D2260">
        <v>142</v>
      </c>
      <c r="E2260" t="s">
        <v>7954</v>
      </c>
      <c r="F2260">
        <v>1</v>
      </c>
      <c r="G2260" t="s">
        <v>7955</v>
      </c>
      <c r="H2260" t="s">
        <v>31000</v>
      </c>
      <c r="I2260">
        <v>14</v>
      </c>
      <c r="J2260">
        <v>98711613</v>
      </c>
      <c r="K2260">
        <v>98717761</v>
      </c>
      <c r="L2260">
        <v>6149</v>
      </c>
      <c r="M2260">
        <v>1</v>
      </c>
      <c r="N2260">
        <v>283598</v>
      </c>
      <c r="O2260" t="s">
        <v>7951</v>
      </c>
      <c r="P2260">
        <v>-247849</v>
      </c>
      <c r="Q2260" t="s">
        <v>7952</v>
      </c>
      <c r="R2260" t="s">
        <v>7953</v>
      </c>
      <c r="S2260" t="s">
        <v>32711</v>
      </c>
      <c r="T2260">
        <v>0.97213403838398904</v>
      </c>
      <c r="U2260">
        <v>1</v>
      </c>
      <c r="V2260">
        <v>3.3491948076118998</v>
      </c>
      <c r="W2260">
        <v>0.123414495547065</v>
      </c>
      <c r="X2260">
        <v>0.704072456322962</v>
      </c>
      <c r="Y2260">
        <v>24.197994702659901</v>
      </c>
      <c r="Z2260">
        <v>0.93459220503170903</v>
      </c>
      <c r="AA2260">
        <v>0.99919698600769702</v>
      </c>
      <c r="AB2260">
        <v>2.7736882612220901</v>
      </c>
      <c r="AC2260">
        <v>0.17695932866387601</v>
      </c>
      <c r="AD2260">
        <v>0.68253123924728298</v>
      </c>
      <c r="AE2260">
        <v>23.3073408954439</v>
      </c>
      <c r="AF2260">
        <v>0.98343762640780896</v>
      </c>
      <c r="AG2260">
        <v>1</v>
      </c>
      <c r="AH2260">
        <v>2.2807453476637898</v>
      </c>
      <c r="AI2260">
        <v>0.170234813229591</v>
      </c>
      <c r="AJ2260">
        <v>0.78121606160956403</v>
      </c>
      <c r="AK2260">
        <v>4.8111618354630696</v>
      </c>
    </row>
    <row r="2261" spans="1:37" x14ac:dyDescent="0.2">
      <c r="A2261" t="s">
        <v>7139</v>
      </c>
      <c r="B2261">
        <v>98945961</v>
      </c>
      <c r="C2261">
        <v>98946136</v>
      </c>
      <c r="D2261">
        <v>176</v>
      </c>
      <c r="E2261" t="s">
        <v>7956</v>
      </c>
      <c r="F2261">
        <v>3</v>
      </c>
      <c r="G2261" t="s">
        <v>7957</v>
      </c>
      <c r="H2261" t="s">
        <v>31000</v>
      </c>
      <c r="I2261">
        <v>14</v>
      </c>
      <c r="J2261">
        <v>98711662</v>
      </c>
      <c r="K2261">
        <v>98716173</v>
      </c>
      <c r="L2261">
        <v>4512</v>
      </c>
      <c r="M2261">
        <v>1</v>
      </c>
      <c r="N2261">
        <v>283598</v>
      </c>
      <c r="O2261" t="s">
        <v>7958</v>
      </c>
      <c r="P2261">
        <v>234299</v>
      </c>
      <c r="Q2261" t="s">
        <v>7952</v>
      </c>
      <c r="R2261" t="s">
        <v>7953</v>
      </c>
      <c r="S2261" t="s">
        <v>32711</v>
      </c>
      <c r="T2261">
        <v>0.17308923567461099</v>
      </c>
      <c r="U2261">
        <v>0.603102917160658</v>
      </c>
      <c r="V2261">
        <v>-24.142212372082401</v>
      </c>
      <c r="W2261">
        <v>0.38920677604595899</v>
      </c>
      <c r="X2261">
        <v>0.704072456322962</v>
      </c>
      <c r="Y2261">
        <v>-23.2025887605454</v>
      </c>
      <c r="Z2261">
        <v>0.250572619160632</v>
      </c>
      <c r="AA2261">
        <v>0.72610664078822296</v>
      </c>
      <c r="AB2261">
        <v>-1.84875718306557</v>
      </c>
      <c r="AC2261">
        <v>0.92091778829119397</v>
      </c>
      <c r="AD2261">
        <v>0.94068432309766403</v>
      </c>
      <c r="AE2261">
        <v>1.75562010648514E-3</v>
      </c>
      <c r="AF2261">
        <v>0.22065000948199101</v>
      </c>
      <c r="AG2261">
        <v>0.68151250837662902</v>
      </c>
      <c r="AH2261">
        <v>-23.812491867673302</v>
      </c>
      <c r="AI2261">
        <v>0.24456414000292601</v>
      </c>
      <c r="AJ2261">
        <v>0.78121606160956403</v>
      </c>
      <c r="AK2261">
        <v>-23.7421025446782</v>
      </c>
    </row>
    <row r="2262" spans="1:37" x14ac:dyDescent="0.2">
      <c r="A2262" t="s">
        <v>7139</v>
      </c>
      <c r="B2262">
        <v>98946136</v>
      </c>
      <c r="C2262">
        <v>98946311</v>
      </c>
      <c r="D2262">
        <v>176</v>
      </c>
      <c r="E2262" t="s">
        <v>7959</v>
      </c>
      <c r="F2262">
        <v>6</v>
      </c>
      <c r="G2262" t="s">
        <v>7960</v>
      </c>
      <c r="H2262" t="s">
        <v>31000</v>
      </c>
      <c r="I2262">
        <v>14</v>
      </c>
      <c r="J2262">
        <v>98711662</v>
      </c>
      <c r="K2262">
        <v>98716173</v>
      </c>
      <c r="L2262">
        <v>4512</v>
      </c>
      <c r="M2262">
        <v>1</v>
      </c>
      <c r="N2262">
        <v>283598</v>
      </c>
      <c r="O2262" t="s">
        <v>7958</v>
      </c>
      <c r="P2262">
        <v>234474</v>
      </c>
      <c r="Q2262" t="s">
        <v>7952</v>
      </c>
      <c r="R2262" t="s">
        <v>7953</v>
      </c>
      <c r="S2262" t="s">
        <v>32711</v>
      </c>
      <c r="T2262">
        <v>0.17308923567461099</v>
      </c>
      <c r="U2262">
        <v>0.603102917160658</v>
      </c>
      <c r="V2262">
        <v>-24.142212372082401</v>
      </c>
      <c r="W2262">
        <v>0.38920677604595899</v>
      </c>
      <c r="X2262">
        <v>0.704072456322962</v>
      </c>
      <c r="Y2262">
        <v>-23.2025887605454</v>
      </c>
      <c r="Z2262">
        <v>0.250572619160632</v>
      </c>
      <c r="AA2262">
        <v>0.72610664078822296</v>
      </c>
      <c r="AB2262">
        <v>-1.84875718306557</v>
      </c>
      <c r="AC2262">
        <v>0.92091778829119397</v>
      </c>
      <c r="AD2262">
        <v>0.94068432309766403</v>
      </c>
      <c r="AE2262">
        <v>1.75562010648514E-3</v>
      </c>
      <c r="AF2262">
        <v>0.22065000948199101</v>
      </c>
      <c r="AG2262">
        <v>0.68151250837662902</v>
      </c>
      <c r="AH2262">
        <v>-23.812491867673302</v>
      </c>
      <c r="AI2262">
        <v>0.24456414000292601</v>
      </c>
      <c r="AJ2262">
        <v>0.78121606160956403</v>
      </c>
      <c r="AK2262">
        <v>-23.7421025446782</v>
      </c>
    </row>
    <row r="2263" spans="1:37" x14ac:dyDescent="0.2">
      <c r="A2263" t="s">
        <v>7139</v>
      </c>
      <c r="B2263">
        <v>99027073</v>
      </c>
      <c r="C2263">
        <v>99027371</v>
      </c>
      <c r="D2263">
        <v>299</v>
      </c>
      <c r="E2263" t="s">
        <v>7961</v>
      </c>
      <c r="F2263">
        <v>1</v>
      </c>
      <c r="G2263" t="s">
        <v>7962</v>
      </c>
      <c r="H2263" t="s">
        <v>31000</v>
      </c>
      <c r="I2263">
        <v>14</v>
      </c>
      <c r="J2263">
        <v>99169287</v>
      </c>
      <c r="K2263">
        <v>99271485</v>
      </c>
      <c r="L2263">
        <v>102199</v>
      </c>
      <c r="M2263">
        <v>2</v>
      </c>
      <c r="N2263">
        <v>64919</v>
      </c>
      <c r="O2263" t="s">
        <v>7963</v>
      </c>
      <c r="P2263">
        <v>244114</v>
      </c>
      <c r="Q2263" t="s">
        <v>7964</v>
      </c>
      <c r="R2263" t="s">
        <v>7965</v>
      </c>
      <c r="S2263" t="s">
        <v>32712</v>
      </c>
      <c r="T2263">
        <v>0.323300140219206</v>
      </c>
      <c r="U2263">
        <v>0.603102917160658</v>
      </c>
      <c r="V2263">
        <v>-0.20292522990136699</v>
      </c>
      <c r="W2263">
        <v>4.4508741369282401E-3</v>
      </c>
      <c r="X2263">
        <v>0.704072456322962</v>
      </c>
      <c r="Y2263">
        <v>25.385508123894699</v>
      </c>
      <c r="Z2263">
        <v>0.356094662962533</v>
      </c>
      <c r="AA2263">
        <v>0.81332655330779302</v>
      </c>
      <c r="AB2263">
        <v>0.68259069357493196</v>
      </c>
      <c r="AC2263">
        <v>4.8545979939751703E-2</v>
      </c>
      <c r="AD2263">
        <v>0.57684129297949804</v>
      </c>
      <c r="AE2263">
        <v>24.385508156808299</v>
      </c>
      <c r="AF2263">
        <v>0.41607721648493101</v>
      </c>
      <c r="AG2263">
        <v>0.80674443595273604</v>
      </c>
      <c r="AH2263">
        <v>-0.93019247107816305</v>
      </c>
      <c r="AI2263">
        <v>1.5548840793430801E-4</v>
      </c>
      <c r="AJ2263">
        <v>0.72146621281519097</v>
      </c>
      <c r="AK2263">
        <v>25.385508123894699</v>
      </c>
    </row>
    <row r="2264" spans="1:37" x14ac:dyDescent="0.2">
      <c r="A2264" t="s">
        <v>7139</v>
      </c>
      <c r="B2264">
        <v>99027495</v>
      </c>
      <c r="C2264">
        <v>99027664</v>
      </c>
      <c r="D2264">
        <v>170</v>
      </c>
      <c r="E2264" t="s">
        <v>7966</v>
      </c>
      <c r="F2264">
        <v>3</v>
      </c>
      <c r="G2264" t="s">
        <v>7967</v>
      </c>
      <c r="H2264" t="s">
        <v>31000</v>
      </c>
      <c r="I2264">
        <v>14</v>
      </c>
      <c r="J2264">
        <v>99169287</v>
      </c>
      <c r="K2264">
        <v>99271485</v>
      </c>
      <c r="L2264">
        <v>102199</v>
      </c>
      <c r="M2264">
        <v>2</v>
      </c>
      <c r="N2264">
        <v>64919</v>
      </c>
      <c r="O2264" t="s">
        <v>7963</v>
      </c>
      <c r="P2264">
        <v>243821</v>
      </c>
      <c r="Q2264" t="s">
        <v>7964</v>
      </c>
      <c r="R2264" t="s">
        <v>7965</v>
      </c>
      <c r="S2264" t="s">
        <v>32712</v>
      </c>
      <c r="T2264">
        <v>0.323300140219206</v>
      </c>
      <c r="U2264">
        <v>0.603102917160658</v>
      </c>
      <c r="V2264">
        <v>-0.20292522990136699</v>
      </c>
      <c r="W2264">
        <v>4.4508741369282401E-3</v>
      </c>
      <c r="X2264">
        <v>0.704072456322962</v>
      </c>
      <c r="Y2264">
        <v>25.385508123894699</v>
      </c>
      <c r="Z2264">
        <v>0.356094662962533</v>
      </c>
      <c r="AA2264">
        <v>0.81332655330779302</v>
      </c>
      <c r="AB2264">
        <v>0.68259069357493196</v>
      </c>
      <c r="AC2264">
        <v>4.8545979939751703E-2</v>
      </c>
      <c r="AD2264">
        <v>0.57684129297949804</v>
      </c>
      <c r="AE2264">
        <v>24.385508156808299</v>
      </c>
      <c r="AF2264">
        <v>0.41607721648493101</v>
      </c>
      <c r="AG2264">
        <v>0.80674443595273604</v>
      </c>
      <c r="AH2264">
        <v>-0.93019247107816305</v>
      </c>
      <c r="AI2264">
        <v>1.5548840793430801E-4</v>
      </c>
      <c r="AJ2264">
        <v>0.72146621281519097</v>
      </c>
      <c r="AK2264">
        <v>25.385508123894699</v>
      </c>
    </row>
    <row r="2265" spans="1:37" x14ac:dyDescent="0.2">
      <c r="A2265" t="s">
        <v>7139</v>
      </c>
      <c r="B2265">
        <v>99040566</v>
      </c>
      <c r="C2265">
        <v>99040725</v>
      </c>
      <c r="D2265">
        <v>160</v>
      </c>
      <c r="E2265" t="s">
        <v>7968</v>
      </c>
      <c r="F2265">
        <v>5</v>
      </c>
      <c r="G2265" t="s">
        <v>7969</v>
      </c>
      <c r="H2265" t="s">
        <v>31000</v>
      </c>
      <c r="I2265">
        <v>14</v>
      </c>
      <c r="J2265">
        <v>99169287</v>
      </c>
      <c r="K2265">
        <v>99271485</v>
      </c>
      <c r="L2265">
        <v>102199</v>
      </c>
      <c r="M2265">
        <v>2</v>
      </c>
      <c r="N2265">
        <v>64919</v>
      </c>
      <c r="O2265" t="s">
        <v>7963</v>
      </c>
      <c r="P2265">
        <v>230760</v>
      </c>
      <c r="Q2265" t="s">
        <v>7964</v>
      </c>
      <c r="R2265" t="s">
        <v>7965</v>
      </c>
      <c r="S2265" t="s">
        <v>32712</v>
      </c>
      <c r="T2265">
        <v>0.17308923567461099</v>
      </c>
      <c r="U2265">
        <v>0.603102917160658</v>
      </c>
      <c r="V2265">
        <v>-24.764937083298499</v>
      </c>
      <c r="W2265">
        <v>0.20525741147413201</v>
      </c>
      <c r="X2265">
        <v>0.704072456322962</v>
      </c>
      <c r="Y2265">
        <v>-24.633692554839701</v>
      </c>
      <c r="Z2265">
        <v>5.50355599158565E-2</v>
      </c>
      <c r="AA2265">
        <v>0.72610664078822296</v>
      </c>
      <c r="AB2265">
        <v>-24.764937083298499</v>
      </c>
      <c r="AC2265">
        <v>7.0489011448141195E-2</v>
      </c>
      <c r="AD2265">
        <v>0.57684129297949804</v>
      </c>
      <c r="AE2265">
        <v>-24.633692554839701</v>
      </c>
      <c r="AF2265">
        <v>0.32549523997010099</v>
      </c>
      <c r="AG2265">
        <v>0.70473078222419605</v>
      </c>
      <c r="AH2265">
        <v>-23.835326456974499</v>
      </c>
      <c r="AI2265">
        <v>0.35038410267202102</v>
      </c>
      <c r="AJ2265">
        <v>0.78121606160956403</v>
      </c>
      <c r="AK2265">
        <v>-23.764937133902599</v>
      </c>
    </row>
    <row r="2266" spans="1:37" x14ac:dyDescent="0.2">
      <c r="A2266" t="s">
        <v>7139</v>
      </c>
      <c r="B2266">
        <v>99040725</v>
      </c>
      <c r="C2266">
        <v>99040884</v>
      </c>
      <c r="D2266">
        <v>160</v>
      </c>
      <c r="E2266" t="s">
        <v>7970</v>
      </c>
      <c r="F2266">
        <v>10</v>
      </c>
      <c r="G2266" t="s">
        <v>7971</v>
      </c>
      <c r="H2266" t="s">
        <v>31000</v>
      </c>
      <c r="I2266">
        <v>14</v>
      </c>
      <c r="J2266">
        <v>99169287</v>
      </c>
      <c r="K2266">
        <v>99271485</v>
      </c>
      <c r="L2266">
        <v>102199</v>
      </c>
      <c r="M2266">
        <v>2</v>
      </c>
      <c r="N2266">
        <v>64919</v>
      </c>
      <c r="O2266" t="s">
        <v>7963</v>
      </c>
      <c r="P2266">
        <v>230601</v>
      </c>
      <c r="Q2266" t="s">
        <v>7964</v>
      </c>
      <c r="R2266" t="s">
        <v>7965</v>
      </c>
      <c r="S2266" t="s">
        <v>32712</v>
      </c>
      <c r="T2266">
        <v>0.17308923567461099</v>
      </c>
      <c r="U2266">
        <v>0.603102917160658</v>
      </c>
      <c r="V2266">
        <v>-24.764937083298499</v>
      </c>
      <c r="W2266">
        <v>0.20525741147413201</v>
      </c>
      <c r="X2266">
        <v>0.704072456322962</v>
      </c>
      <c r="Y2266">
        <v>-24.633692554839701</v>
      </c>
      <c r="Z2266">
        <v>5.50355599158565E-2</v>
      </c>
      <c r="AA2266">
        <v>0.72610664078822296</v>
      </c>
      <c r="AB2266">
        <v>-24.764937083298499</v>
      </c>
      <c r="AC2266">
        <v>7.0489011448141195E-2</v>
      </c>
      <c r="AD2266">
        <v>0.57684129297949804</v>
      </c>
      <c r="AE2266">
        <v>-24.633692554839701</v>
      </c>
      <c r="AF2266">
        <v>0.32549523997010099</v>
      </c>
      <c r="AG2266">
        <v>0.70473078222419605</v>
      </c>
      <c r="AH2266">
        <v>-23.835326456974499</v>
      </c>
      <c r="AI2266">
        <v>0.35038410267202102</v>
      </c>
      <c r="AJ2266">
        <v>0.78121606160956403</v>
      </c>
      <c r="AK2266">
        <v>-23.764937133902599</v>
      </c>
    </row>
    <row r="2267" spans="1:37" x14ac:dyDescent="0.2">
      <c r="A2267" t="s">
        <v>7139</v>
      </c>
      <c r="B2267">
        <v>99040884</v>
      </c>
      <c r="C2267">
        <v>99041043</v>
      </c>
      <c r="D2267">
        <v>160</v>
      </c>
      <c r="E2267" t="s">
        <v>7972</v>
      </c>
      <c r="F2267">
        <v>4</v>
      </c>
      <c r="G2267" t="s">
        <v>7973</v>
      </c>
      <c r="H2267" t="s">
        <v>31000</v>
      </c>
      <c r="I2267">
        <v>14</v>
      </c>
      <c r="J2267">
        <v>99169287</v>
      </c>
      <c r="K2267">
        <v>99271485</v>
      </c>
      <c r="L2267">
        <v>102199</v>
      </c>
      <c r="M2267">
        <v>2</v>
      </c>
      <c r="N2267">
        <v>64919</v>
      </c>
      <c r="O2267" t="s">
        <v>7963</v>
      </c>
      <c r="P2267">
        <v>230442</v>
      </c>
      <c r="Q2267" t="s">
        <v>7964</v>
      </c>
      <c r="R2267" t="s">
        <v>7965</v>
      </c>
      <c r="S2267" t="s">
        <v>32712</v>
      </c>
      <c r="T2267">
        <v>0.17308923567461099</v>
      </c>
      <c r="U2267">
        <v>0.603102917160658</v>
      </c>
      <c r="V2267">
        <v>-24.664048238714301</v>
      </c>
      <c r="W2267">
        <v>0.20525741147413201</v>
      </c>
      <c r="X2267">
        <v>0.704072456322962</v>
      </c>
      <c r="Y2267">
        <v>-24.5328037106046</v>
      </c>
      <c r="Z2267">
        <v>5.50355599158565E-2</v>
      </c>
      <c r="AA2267">
        <v>0.72610664078822296</v>
      </c>
      <c r="AB2267">
        <v>-24.664048238714301</v>
      </c>
      <c r="AC2267">
        <v>7.0489011448141195E-2</v>
      </c>
      <c r="AD2267">
        <v>0.57684129297949804</v>
      </c>
      <c r="AE2267">
        <v>-24.5328037106046</v>
      </c>
      <c r="AF2267">
        <v>0.32549523997010099</v>
      </c>
      <c r="AG2267">
        <v>0.70473078222419605</v>
      </c>
      <c r="AH2267">
        <v>-23.7344376157067</v>
      </c>
      <c r="AI2267">
        <v>0.35038410267202102</v>
      </c>
      <c r="AJ2267">
        <v>0.78121606160956403</v>
      </c>
      <c r="AK2267">
        <v>-23.6640482929839</v>
      </c>
    </row>
    <row r="2268" spans="1:37" x14ac:dyDescent="0.2">
      <c r="A2268" t="s">
        <v>7139</v>
      </c>
      <c r="B2268">
        <v>99176120</v>
      </c>
      <c r="C2268">
        <v>99176337</v>
      </c>
      <c r="D2268">
        <v>218</v>
      </c>
      <c r="E2268" t="s">
        <v>7974</v>
      </c>
      <c r="F2268">
        <v>13</v>
      </c>
      <c r="G2268" t="s">
        <v>7975</v>
      </c>
      <c r="H2268" t="s">
        <v>32713</v>
      </c>
      <c r="I2268">
        <v>14</v>
      </c>
      <c r="J2268">
        <v>99169287</v>
      </c>
      <c r="K2268">
        <v>99271485</v>
      </c>
      <c r="L2268">
        <v>102199</v>
      </c>
      <c r="M2268">
        <v>2</v>
      </c>
      <c r="N2268">
        <v>64919</v>
      </c>
      <c r="O2268" t="s">
        <v>7963</v>
      </c>
      <c r="P2268">
        <v>95148</v>
      </c>
      <c r="Q2268" t="s">
        <v>7964</v>
      </c>
      <c r="R2268" t="s">
        <v>7965</v>
      </c>
      <c r="S2268" t="s">
        <v>32712</v>
      </c>
      <c r="T2268">
        <v>0.152084254673993</v>
      </c>
      <c r="U2268">
        <v>0.603102917160658</v>
      </c>
      <c r="V2268">
        <v>25.926266807661001</v>
      </c>
      <c r="W2268">
        <v>0.89107655920673101</v>
      </c>
      <c r="X2268">
        <v>0.95159051474143896</v>
      </c>
      <c r="Y2268">
        <v>0.63605640368059502</v>
      </c>
      <c r="Z2268">
        <v>0.306975110376564</v>
      </c>
      <c r="AA2268">
        <v>0.72610664078822296</v>
      </c>
      <c r="AB2268">
        <v>24.962792705179901</v>
      </c>
      <c r="AC2268">
        <v>0.75388744886274095</v>
      </c>
      <c r="AD2268">
        <v>0.87989882095915395</v>
      </c>
      <c r="AE2268">
        <v>-0.36394355808321199</v>
      </c>
      <c r="AF2268">
        <v>4.6407610929182198E-2</v>
      </c>
      <c r="AG2268">
        <v>0.476038960109122</v>
      </c>
      <c r="AH2268">
        <v>25.926266807661001</v>
      </c>
      <c r="AI2268">
        <v>0.56157887380500204</v>
      </c>
      <c r="AJ2268">
        <v>0.78121606160956403</v>
      </c>
      <c r="AK2268">
        <v>1.50481182131467</v>
      </c>
    </row>
    <row r="2269" spans="1:37" x14ac:dyDescent="0.2">
      <c r="A2269" t="s">
        <v>7139</v>
      </c>
      <c r="B2269">
        <v>99510003</v>
      </c>
      <c r="C2269">
        <v>99510195</v>
      </c>
      <c r="D2269">
        <v>193</v>
      </c>
      <c r="E2269" t="s">
        <v>7976</v>
      </c>
      <c r="F2269">
        <v>7</v>
      </c>
      <c r="G2269" t="s">
        <v>7977</v>
      </c>
      <c r="H2269" t="s">
        <v>31003</v>
      </c>
      <c r="I2269">
        <v>14</v>
      </c>
      <c r="J2269">
        <v>99512032</v>
      </c>
      <c r="K2269">
        <v>99522563</v>
      </c>
      <c r="L2269">
        <v>10532</v>
      </c>
      <c r="M2269">
        <v>2</v>
      </c>
      <c r="N2269">
        <v>317762</v>
      </c>
      <c r="O2269" t="s">
        <v>7978</v>
      </c>
      <c r="P2269">
        <v>12368</v>
      </c>
      <c r="Q2269" t="s">
        <v>7979</v>
      </c>
      <c r="R2269" t="s">
        <v>7980</v>
      </c>
      <c r="S2269" t="s">
        <v>32714</v>
      </c>
      <c r="T2269">
        <v>0.35387198439864398</v>
      </c>
      <c r="U2269">
        <v>0.603102917160658</v>
      </c>
      <c r="V2269">
        <v>-23.101828220686102</v>
      </c>
      <c r="W2269">
        <v>0.29261482077562401</v>
      </c>
      <c r="X2269">
        <v>0.704072456322962</v>
      </c>
      <c r="Y2269">
        <v>23.273493142766</v>
      </c>
      <c r="Z2269">
        <v>0.184235113180511</v>
      </c>
      <c r="AA2269">
        <v>0.72610664078822296</v>
      </c>
      <c r="AB2269">
        <v>-23.101828220686102</v>
      </c>
      <c r="AC2269">
        <v>0.27780950890804001</v>
      </c>
      <c r="AD2269">
        <v>0.68253123924728298</v>
      </c>
      <c r="AE2269">
        <v>23.259920084178301</v>
      </c>
      <c r="AF2269">
        <v>0.501741946288212</v>
      </c>
      <c r="AG2269">
        <v>0.80674443595273604</v>
      </c>
      <c r="AH2269">
        <v>-22.172217693576702</v>
      </c>
      <c r="AI2269">
        <v>0.56157887380500204</v>
      </c>
      <c r="AJ2269">
        <v>0.78121606160956403</v>
      </c>
      <c r="AK2269">
        <v>1.17166476181756</v>
      </c>
    </row>
    <row r="2270" spans="1:37" x14ac:dyDescent="0.2">
      <c r="A2270" t="s">
        <v>7139</v>
      </c>
      <c r="B2270">
        <v>99510195</v>
      </c>
      <c r="C2270">
        <v>99510387</v>
      </c>
      <c r="D2270">
        <v>193</v>
      </c>
      <c r="E2270" t="s">
        <v>7981</v>
      </c>
      <c r="F2270">
        <v>9</v>
      </c>
      <c r="G2270" t="s">
        <v>7982</v>
      </c>
      <c r="H2270" t="s">
        <v>31003</v>
      </c>
      <c r="I2270">
        <v>14</v>
      </c>
      <c r="J2270">
        <v>99512032</v>
      </c>
      <c r="K2270">
        <v>99522563</v>
      </c>
      <c r="L2270">
        <v>10532</v>
      </c>
      <c r="M2270">
        <v>2</v>
      </c>
      <c r="N2270">
        <v>317762</v>
      </c>
      <c r="O2270" t="s">
        <v>7978</v>
      </c>
      <c r="P2270">
        <v>12176</v>
      </c>
      <c r="Q2270" t="s">
        <v>7979</v>
      </c>
      <c r="R2270" t="s">
        <v>7980</v>
      </c>
      <c r="S2270" t="s">
        <v>32714</v>
      </c>
      <c r="T2270">
        <v>0.35387198439864398</v>
      </c>
      <c r="U2270">
        <v>0.603102917160658</v>
      </c>
      <c r="V2270">
        <v>-23.101828220686102</v>
      </c>
      <c r="W2270">
        <v>0.29261482077562401</v>
      </c>
      <c r="X2270">
        <v>0.704072456322962</v>
      </c>
      <c r="Y2270">
        <v>23.273493142766</v>
      </c>
      <c r="Z2270">
        <v>0.184235113180511</v>
      </c>
      <c r="AA2270">
        <v>0.72610664078822296</v>
      </c>
      <c r="AB2270">
        <v>-23.101828220686102</v>
      </c>
      <c r="AC2270">
        <v>0.27780950890804001</v>
      </c>
      <c r="AD2270">
        <v>0.68253123924728298</v>
      </c>
      <c r="AE2270">
        <v>23.259920084178301</v>
      </c>
      <c r="AF2270">
        <v>0.501741946288212</v>
      </c>
      <c r="AG2270">
        <v>0.80674443595273604</v>
      </c>
      <c r="AH2270">
        <v>-22.172217693576702</v>
      </c>
      <c r="AI2270">
        <v>0.56157887380500204</v>
      </c>
      <c r="AJ2270">
        <v>0.78121606160956403</v>
      </c>
      <c r="AK2270">
        <v>1.17166476181756</v>
      </c>
    </row>
    <row r="2271" spans="1:37" x14ac:dyDescent="0.2">
      <c r="A2271" t="s">
        <v>7139</v>
      </c>
      <c r="B2271">
        <v>100059150</v>
      </c>
      <c r="C2271">
        <v>100059301</v>
      </c>
      <c r="D2271">
        <v>152</v>
      </c>
      <c r="E2271" t="s">
        <v>7983</v>
      </c>
      <c r="F2271">
        <v>0</v>
      </c>
      <c r="G2271" t="s">
        <v>7984</v>
      </c>
      <c r="H2271" t="s">
        <v>32715</v>
      </c>
      <c r="I2271">
        <v>14</v>
      </c>
      <c r="J2271">
        <v>100065417</v>
      </c>
      <c r="K2271">
        <v>100085098</v>
      </c>
      <c r="L2271">
        <v>19682</v>
      </c>
      <c r="M2271">
        <v>1</v>
      </c>
      <c r="N2271">
        <v>51466</v>
      </c>
      <c r="O2271" t="s">
        <v>7985</v>
      </c>
      <c r="P2271">
        <v>-6116</v>
      </c>
      <c r="Q2271" t="s">
        <v>7986</v>
      </c>
      <c r="R2271" t="s">
        <v>7987</v>
      </c>
      <c r="S2271" t="s">
        <v>7988</v>
      </c>
      <c r="T2271">
        <v>0.97213403838398904</v>
      </c>
      <c r="U2271">
        <v>1</v>
      </c>
      <c r="V2271">
        <v>0.45872566056698499</v>
      </c>
      <c r="W2271">
        <v>0.89107655920673101</v>
      </c>
      <c r="X2271">
        <v>0.95159051474143896</v>
      </c>
      <c r="Y2271">
        <v>0.66397075968792996</v>
      </c>
      <c r="Z2271">
        <v>0.69013698642955401</v>
      </c>
      <c r="AA2271">
        <v>0.84521697243271998</v>
      </c>
      <c r="AB2271">
        <v>-0.504748381473206</v>
      </c>
      <c r="AC2271">
        <v>0.75388744886274095</v>
      </c>
      <c r="AD2271">
        <v>0.87989882095915395</v>
      </c>
      <c r="AE2271">
        <v>-0.33602915837737402</v>
      </c>
      <c r="AF2271">
        <v>0.61410715005536498</v>
      </c>
      <c r="AG2271">
        <v>0.80674443595273604</v>
      </c>
      <c r="AH2271">
        <v>1.3883362254326399</v>
      </c>
      <c r="AI2271">
        <v>0.56157887380500204</v>
      </c>
      <c r="AJ2271">
        <v>0.78121606160956403</v>
      </c>
      <c r="AK2271">
        <v>1.5327261191667301</v>
      </c>
    </row>
    <row r="2272" spans="1:37" x14ac:dyDescent="0.2">
      <c r="A2272" t="s">
        <v>7139</v>
      </c>
      <c r="B2272">
        <v>101266791</v>
      </c>
      <c r="C2272">
        <v>101266963</v>
      </c>
      <c r="D2272">
        <v>173</v>
      </c>
      <c r="E2272" t="s">
        <v>7989</v>
      </c>
      <c r="F2272">
        <v>2</v>
      </c>
      <c r="G2272" t="s">
        <v>7990</v>
      </c>
      <c r="H2272" t="s">
        <v>32716</v>
      </c>
      <c r="I2272">
        <v>14</v>
      </c>
      <c r="J2272">
        <v>101405987</v>
      </c>
      <c r="K2272">
        <v>101407922</v>
      </c>
      <c r="L2272">
        <v>1936</v>
      </c>
      <c r="M2272">
        <v>2</v>
      </c>
      <c r="N2272">
        <v>338002</v>
      </c>
      <c r="O2272" t="s">
        <v>7991</v>
      </c>
      <c r="P2272">
        <v>140959</v>
      </c>
      <c r="Q2272" t="s">
        <v>7992</v>
      </c>
      <c r="R2272" t="s">
        <v>7993</v>
      </c>
      <c r="S2272" t="s">
        <v>32717</v>
      </c>
      <c r="T2272">
        <v>0.152084254673993</v>
      </c>
      <c r="U2272">
        <v>0.603102917160658</v>
      </c>
      <c r="V2272">
        <v>23.9198182887352</v>
      </c>
      <c r="W2272">
        <v>0.89107655920673101</v>
      </c>
      <c r="X2272">
        <v>0.95159051474143896</v>
      </c>
      <c r="Y2272">
        <v>3.50161242633712</v>
      </c>
      <c r="Z2272">
        <v>0.203350924423461</v>
      </c>
      <c r="AA2272">
        <v>0.72610664078822296</v>
      </c>
      <c r="AB2272">
        <v>23.500634618170398</v>
      </c>
      <c r="AC2272">
        <v>0.85817338719172098</v>
      </c>
      <c r="AD2272">
        <v>0.94068432309766403</v>
      </c>
      <c r="AE2272">
        <v>3.0935645694737</v>
      </c>
      <c r="AF2272">
        <v>0.22065000948199101</v>
      </c>
      <c r="AG2272">
        <v>0.68151250837662902</v>
      </c>
      <c r="AH2272">
        <v>2.1256263303949798</v>
      </c>
      <c r="AI2272">
        <v>0.91725052871964496</v>
      </c>
      <c r="AJ2272">
        <v>0.98621344597861504</v>
      </c>
      <c r="AK2272">
        <v>1.84769919330692</v>
      </c>
    </row>
    <row r="2273" spans="1:37" x14ac:dyDescent="0.2">
      <c r="A2273" t="s">
        <v>7139</v>
      </c>
      <c r="B2273">
        <v>101266963</v>
      </c>
      <c r="C2273">
        <v>101267135</v>
      </c>
      <c r="D2273">
        <v>173</v>
      </c>
      <c r="E2273" t="s">
        <v>7994</v>
      </c>
      <c r="F2273">
        <v>1</v>
      </c>
      <c r="G2273" t="s">
        <v>7995</v>
      </c>
      <c r="H2273" t="s">
        <v>32716</v>
      </c>
      <c r="I2273">
        <v>14</v>
      </c>
      <c r="J2273">
        <v>101405987</v>
      </c>
      <c r="K2273">
        <v>101407922</v>
      </c>
      <c r="L2273">
        <v>1936</v>
      </c>
      <c r="M2273">
        <v>2</v>
      </c>
      <c r="N2273">
        <v>338002</v>
      </c>
      <c r="O2273" t="s">
        <v>7991</v>
      </c>
      <c r="P2273">
        <v>140787</v>
      </c>
      <c r="Q2273" t="s">
        <v>7992</v>
      </c>
      <c r="R2273" t="s">
        <v>7993</v>
      </c>
      <c r="S2273" t="s">
        <v>32717</v>
      </c>
      <c r="T2273">
        <v>0.152084254673993</v>
      </c>
      <c r="U2273">
        <v>0.603102917160658</v>
      </c>
      <c r="V2273">
        <v>23.9198182887352</v>
      </c>
      <c r="W2273">
        <v>0.89107655920673101</v>
      </c>
      <c r="X2273">
        <v>0.95159051474143896</v>
      </c>
      <c r="Y2273">
        <v>3.50161242633712</v>
      </c>
      <c r="Z2273">
        <v>0.203350924423461</v>
      </c>
      <c r="AA2273">
        <v>0.72610664078822296</v>
      </c>
      <c r="AB2273">
        <v>23.500634618170398</v>
      </c>
      <c r="AC2273">
        <v>0.85817338719172098</v>
      </c>
      <c r="AD2273">
        <v>0.94068432309766403</v>
      </c>
      <c r="AE2273">
        <v>3.0935645694737</v>
      </c>
      <c r="AF2273">
        <v>0.22065000948199101</v>
      </c>
      <c r="AG2273">
        <v>0.68151250837662902</v>
      </c>
      <c r="AH2273">
        <v>2.1256263303949798</v>
      </c>
      <c r="AI2273">
        <v>0.91725052871964496</v>
      </c>
      <c r="AJ2273">
        <v>0.98621344597861504</v>
      </c>
      <c r="AK2273">
        <v>1.84769919330692</v>
      </c>
    </row>
    <row r="2274" spans="1:37" x14ac:dyDescent="0.2">
      <c r="A2274" t="s">
        <v>7139</v>
      </c>
      <c r="B2274">
        <v>101492861</v>
      </c>
      <c r="C2274">
        <v>101493116</v>
      </c>
      <c r="D2274">
        <v>256</v>
      </c>
      <c r="E2274" t="s">
        <v>7996</v>
      </c>
      <c r="F2274">
        <v>9</v>
      </c>
      <c r="G2274" t="s">
        <v>7997</v>
      </c>
      <c r="H2274" t="s">
        <v>31000</v>
      </c>
      <c r="I2274">
        <v>14</v>
      </c>
      <c r="J2274">
        <v>101442076</v>
      </c>
      <c r="K2274">
        <v>101444315</v>
      </c>
      <c r="L2274">
        <v>2240</v>
      </c>
      <c r="M2274">
        <v>1</v>
      </c>
      <c r="N2274">
        <v>100507277</v>
      </c>
      <c r="O2274" t="s">
        <v>7998</v>
      </c>
      <c r="P2274">
        <v>50785</v>
      </c>
      <c r="Q2274" t="s">
        <v>7999</v>
      </c>
      <c r="R2274" t="s">
        <v>8000</v>
      </c>
      <c r="S2274" t="s">
        <v>32718</v>
      </c>
      <c r="T2274">
        <v>0.35387198439864398</v>
      </c>
      <c r="U2274">
        <v>0.603102917160658</v>
      </c>
      <c r="V2274">
        <v>-23.8882205050433</v>
      </c>
      <c r="W2274">
        <v>0.38920677604595899</v>
      </c>
      <c r="X2274">
        <v>0.704072456322962</v>
      </c>
      <c r="Y2274">
        <v>-23.756975980614499</v>
      </c>
      <c r="Z2274">
        <v>0.184235113180511</v>
      </c>
      <c r="AA2274">
        <v>0.72610664078822296</v>
      </c>
      <c r="AB2274">
        <v>-23.8882205050433</v>
      </c>
      <c r="AC2274">
        <v>0.21073619169722799</v>
      </c>
      <c r="AD2274">
        <v>0.68253123924728298</v>
      </c>
      <c r="AE2274">
        <v>-23.756975980614499</v>
      </c>
      <c r="AF2274">
        <v>0.501741946288212</v>
      </c>
      <c r="AG2274">
        <v>0.80674443595273604</v>
      </c>
      <c r="AH2274">
        <v>-22.9586099170041</v>
      </c>
      <c r="AI2274">
        <v>0.52399907623471598</v>
      </c>
      <c r="AJ2274">
        <v>0.78121606160956403</v>
      </c>
      <c r="AK2274">
        <v>-22.8882205979621</v>
      </c>
    </row>
    <row r="2275" spans="1:37" x14ac:dyDescent="0.2">
      <c r="A2275" t="s">
        <v>7139</v>
      </c>
      <c r="B2275">
        <v>101559572</v>
      </c>
      <c r="C2275">
        <v>101559871</v>
      </c>
      <c r="D2275">
        <v>300</v>
      </c>
      <c r="E2275" t="s">
        <v>8001</v>
      </c>
      <c r="F2275">
        <v>31</v>
      </c>
      <c r="G2275" t="s">
        <v>8002</v>
      </c>
      <c r="H2275" t="s">
        <v>30987</v>
      </c>
      <c r="I2275">
        <v>14</v>
      </c>
      <c r="J2275">
        <v>101557304</v>
      </c>
      <c r="K2275">
        <v>101559558</v>
      </c>
      <c r="L2275">
        <v>2255</v>
      </c>
      <c r="M2275">
        <v>2</v>
      </c>
      <c r="N2275">
        <v>64150</v>
      </c>
      <c r="O2275" t="s">
        <v>8003</v>
      </c>
      <c r="P2275">
        <v>-14</v>
      </c>
      <c r="Q2275" t="s">
        <v>8004</v>
      </c>
      <c r="R2275" t="s">
        <v>8005</v>
      </c>
      <c r="S2275" t="s">
        <v>32719</v>
      </c>
      <c r="T2275" t="s">
        <v>40</v>
      </c>
      <c r="U2275" t="s">
        <v>40</v>
      </c>
      <c r="V2275">
        <v>0</v>
      </c>
      <c r="W2275">
        <v>0.89107655920673101</v>
      </c>
      <c r="X2275">
        <v>0.95159051474143896</v>
      </c>
      <c r="Y2275">
        <v>0.28818157551712298</v>
      </c>
      <c r="Z2275">
        <v>0.203350924423461</v>
      </c>
      <c r="AA2275">
        <v>0.72610664078822296</v>
      </c>
      <c r="AB2275">
        <v>25.2501564086858</v>
      </c>
      <c r="AC2275">
        <v>0.85817338719172098</v>
      </c>
      <c r="AD2275">
        <v>0.94068432309766403</v>
      </c>
      <c r="AE2275">
        <v>1.0165461743014901</v>
      </c>
      <c r="AF2275">
        <v>0.22065000948199101</v>
      </c>
      <c r="AG2275">
        <v>0.68151250837662902</v>
      </c>
      <c r="AH2275">
        <v>-25.213630533587601</v>
      </c>
      <c r="AI2275">
        <v>0.95029317176085903</v>
      </c>
      <c r="AJ2275">
        <v>0.98621344597861504</v>
      </c>
      <c r="AK2275">
        <v>-0.58019952527903096</v>
      </c>
    </row>
    <row r="2276" spans="1:37" x14ac:dyDescent="0.2">
      <c r="A2276" t="s">
        <v>7139</v>
      </c>
      <c r="B2276">
        <v>101559878</v>
      </c>
      <c r="C2276">
        <v>101560031</v>
      </c>
      <c r="D2276">
        <v>154</v>
      </c>
      <c r="E2276" t="s">
        <v>8006</v>
      </c>
      <c r="F2276">
        <v>15</v>
      </c>
      <c r="G2276" t="s">
        <v>8007</v>
      </c>
      <c r="H2276" t="s">
        <v>30987</v>
      </c>
      <c r="I2276">
        <v>14</v>
      </c>
      <c r="J2276">
        <v>101557304</v>
      </c>
      <c r="K2276">
        <v>101560063</v>
      </c>
      <c r="L2276">
        <v>2760</v>
      </c>
      <c r="M2276">
        <v>2</v>
      </c>
      <c r="N2276">
        <v>64150</v>
      </c>
      <c r="O2276" t="s">
        <v>8008</v>
      </c>
      <c r="P2276">
        <v>32</v>
      </c>
      <c r="Q2276" t="s">
        <v>8004</v>
      </c>
      <c r="R2276" t="s">
        <v>8005</v>
      </c>
      <c r="S2276" t="s">
        <v>32719</v>
      </c>
      <c r="T2276" t="s">
        <v>40</v>
      </c>
      <c r="U2276" t="s">
        <v>40</v>
      </c>
      <c r="V2276">
        <v>0</v>
      </c>
      <c r="W2276">
        <v>0.89107655920673101</v>
      </c>
      <c r="X2276">
        <v>0.95159051474143896</v>
      </c>
      <c r="Y2276">
        <v>0.28818157551712298</v>
      </c>
      <c r="Z2276">
        <v>0.203350924423461</v>
      </c>
      <c r="AA2276">
        <v>0.72610664078822296</v>
      </c>
      <c r="AB2276">
        <v>25.2501564086858</v>
      </c>
      <c r="AC2276">
        <v>0.85817338719172098</v>
      </c>
      <c r="AD2276">
        <v>0.94068432309766403</v>
      </c>
      <c r="AE2276">
        <v>1.0165461743014901</v>
      </c>
      <c r="AF2276">
        <v>0.22065000948199101</v>
      </c>
      <c r="AG2276">
        <v>0.68151250837662902</v>
      </c>
      <c r="AH2276">
        <v>-25.213630533587601</v>
      </c>
      <c r="AI2276">
        <v>0.95029317176085903</v>
      </c>
      <c r="AJ2276">
        <v>0.98621344597861504</v>
      </c>
      <c r="AK2276">
        <v>-0.58019952527903096</v>
      </c>
    </row>
    <row r="2277" spans="1:37" x14ac:dyDescent="0.2">
      <c r="A2277" t="s">
        <v>7139</v>
      </c>
      <c r="B2277">
        <v>101964779</v>
      </c>
      <c r="C2277">
        <v>101965061</v>
      </c>
      <c r="D2277">
        <v>283</v>
      </c>
      <c r="E2277" t="s">
        <v>8009</v>
      </c>
      <c r="F2277">
        <v>28</v>
      </c>
      <c r="G2277" t="s">
        <v>8010</v>
      </c>
      <c r="H2277" t="s">
        <v>30987</v>
      </c>
      <c r="I2277">
        <v>14</v>
      </c>
      <c r="J2277">
        <v>101964688</v>
      </c>
      <c r="K2277">
        <v>102004683</v>
      </c>
      <c r="L2277">
        <v>39996</v>
      </c>
      <c r="M2277">
        <v>1</v>
      </c>
      <c r="N2277">
        <v>1778</v>
      </c>
      <c r="O2277" t="s">
        <v>8011</v>
      </c>
      <c r="P2277">
        <v>91</v>
      </c>
      <c r="Q2277" t="s">
        <v>8012</v>
      </c>
      <c r="R2277" t="s">
        <v>8013</v>
      </c>
      <c r="S2277" t="s">
        <v>32720</v>
      </c>
      <c r="T2277">
        <v>0.54421053469192604</v>
      </c>
      <c r="U2277">
        <v>0.80321479550967601</v>
      </c>
      <c r="V2277">
        <v>0.61474984510619302</v>
      </c>
      <c r="W2277">
        <v>0.89107655920673101</v>
      </c>
      <c r="X2277">
        <v>0.95159051474143896</v>
      </c>
      <c r="Y2277">
        <v>3.82493468713397</v>
      </c>
      <c r="Z2277">
        <v>0.96726857278496403</v>
      </c>
      <c r="AA2277">
        <v>0.99919698600769702</v>
      </c>
      <c r="AB2277">
        <v>-0.34872423637526601</v>
      </c>
      <c r="AC2277">
        <v>0.85817338719172098</v>
      </c>
      <c r="AD2277">
        <v>0.94068432309766403</v>
      </c>
      <c r="AE2277">
        <v>3.6275552558802602</v>
      </c>
      <c r="AF2277">
        <v>0.22065000948199101</v>
      </c>
      <c r="AG2277">
        <v>0.68151250837662902</v>
      </c>
      <c r="AH2277">
        <v>1.5443604552435</v>
      </c>
      <c r="AI2277">
        <v>0.91725052871964496</v>
      </c>
      <c r="AJ2277">
        <v>0.98621344597861504</v>
      </c>
      <c r="AK2277">
        <v>1.4137533560361499</v>
      </c>
    </row>
    <row r="2278" spans="1:37" x14ac:dyDescent="0.2">
      <c r="A2278" t="s">
        <v>7139</v>
      </c>
      <c r="B2278">
        <v>102297859</v>
      </c>
      <c r="C2278">
        <v>102298053</v>
      </c>
      <c r="D2278">
        <v>195</v>
      </c>
      <c r="E2278" t="s">
        <v>8014</v>
      </c>
      <c r="F2278">
        <v>8</v>
      </c>
      <c r="G2278" t="s">
        <v>8015</v>
      </c>
      <c r="H2278" t="s">
        <v>32721</v>
      </c>
      <c r="I2278">
        <v>14</v>
      </c>
      <c r="J2278">
        <v>102250895</v>
      </c>
      <c r="K2278">
        <v>102305134</v>
      </c>
      <c r="L2278">
        <v>54240</v>
      </c>
      <c r="M2278">
        <v>2</v>
      </c>
      <c r="N2278">
        <v>5891</v>
      </c>
      <c r="O2278" t="s">
        <v>8016</v>
      </c>
      <c r="P2278">
        <v>7081</v>
      </c>
      <c r="Q2278" t="s">
        <v>8017</v>
      </c>
      <c r="R2278" t="s">
        <v>8018</v>
      </c>
      <c r="S2278" t="s">
        <v>32722</v>
      </c>
      <c r="T2278">
        <v>0.32911398597860803</v>
      </c>
      <c r="U2278">
        <v>0.603102917160658</v>
      </c>
      <c r="V2278">
        <v>23.223016069706301</v>
      </c>
      <c r="W2278">
        <v>0.38920677604595899</v>
      </c>
      <c r="X2278">
        <v>0.704072456322962</v>
      </c>
      <c r="Y2278">
        <v>-24.378909827231901</v>
      </c>
      <c r="Z2278">
        <v>0.306975110376564</v>
      </c>
      <c r="AA2278">
        <v>0.72610664078822296</v>
      </c>
      <c r="AB2278">
        <v>24.0924144109139</v>
      </c>
      <c r="AC2278">
        <v>0.71753805159658501</v>
      </c>
      <c r="AD2278">
        <v>0.87989882095915395</v>
      </c>
      <c r="AE2278">
        <v>-2.0818930434667902</v>
      </c>
      <c r="AF2278">
        <v>0.64997455747578503</v>
      </c>
      <c r="AG2278">
        <v>0.80674443595273604</v>
      </c>
      <c r="AH2278">
        <v>-0.35752766757309401</v>
      </c>
      <c r="AI2278">
        <v>0.35038410267202102</v>
      </c>
      <c r="AJ2278">
        <v>0.78121606160956403</v>
      </c>
      <c r="AK2278">
        <v>-23.985499213201599</v>
      </c>
    </row>
    <row r="2279" spans="1:37" x14ac:dyDescent="0.2">
      <c r="A2279" t="s">
        <v>7139</v>
      </c>
      <c r="B2279">
        <v>102298053</v>
      </c>
      <c r="C2279">
        <v>102298247</v>
      </c>
      <c r="D2279">
        <v>195</v>
      </c>
      <c r="E2279" t="s">
        <v>8019</v>
      </c>
      <c r="F2279">
        <v>1</v>
      </c>
      <c r="G2279" t="s">
        <v>8020</v>
      </c>
      <c r="H2279" t="s">
        <v>32721</v>
      </c>
      <c r="I2279">
        <v>14</v>
      </c>
      <c r="J2279">
        <v>102250895</v>
      </c>
      <c r="K2279">
        <v>102305134</v>
      </c>
      <c r="L2279">
        <v>54240</v>
      </c>
      <c r="M2279">
        <v>2</v>
      </c>
      <c r="N2279">
        <v>5891</v>
      </c>
      <c r="O2279" t="s">
        <v>8016</v>
      </c>
      <c r="P2279">
        <v>6887</v>
      </c>
      <c r="Q2279" t="s">
        <v>8017</v>
      </c>
      <c r="R2279" t="s">
        <v>8018</v>
      </c>
      <c r="S2279" t="s">
        <v>32722</v>
      </c>
      <c r="T2279">
        <v>0.32911398597860803</v>
      </c>
      <c r="U2279">
        <v>0.603102917160658</v>
      </c>
      <c r="V2279">
        <v>23.000623672928199</v>
      </c>
      <c r="W2279">
        <v>0.38920677604595899</v>
      </c>
      <c r="X2279">
        <v>0.704072456322962</v>
      </c>
      <c r="Y2279">
        <v>-24.156517416916898</v>
      </c>
      <c r="Z2279">
        <v>0.306975110376564</v>
      </c>
      <c r="AA2279">
        <v>0.72610664078822296</v>
      </c>
      <c r="AB2279">
        <v>23.870022003020001</v>
      </c>
      <c r="AC2279">
        <v>0.71753805159658501</v>
      </c>
      <c r="AD2279">
        <v>0.87989882095915395</v>
      </c>
      <c r="AE2279">
        <v>-2.0818930078274498</v>
      </c>
      <c r="AF2279">
        <v>0.64997455747578503</v>
      </c>
      <c r="AG2279">
        <v>0.80674443595273604</v>
      </c>
      <c r="AH2279">
        <v>-0.35752766218256399</v>
      </c>
      <c r="AI2279">
        <v>0.35038410267202102</v>
      </c>
      <c r="AJ2279">
        <v>0.78121606160956403</v>
      </c>
      <c r="AK2279">
        <v>-23.763106806341799</v>
      </c>
    </row>
    <row r="2280" spans="1:37" x14ac:dyDescent="0.2">
      <c r="A2280" t="s">
        <v>7139</v>
      </c>
      <c r="B2280">
        <v>102913487</v>
      </c>
      <c r="C2280">
        <v>102913649</v>
      </c>
      <c r="D2280">
        <v>163</v>
      </c>
      <c r="E2280" t="s">
        <v>8021</v>
      </c>
      <c r="F2280">
        <v>3</v>
      </c>
      <c r="G2280" t="s">
        <v>8022</v>
      </c>
      <c r="H2280" t="s">
        <v>31000</v>
      </c>
      <c r="I2280">
        <v>14</v>
      </c>
      <c r="J2280">
        <v>102922663</v>
      </c>
      <c r="K2280">
        <v>102930842</v>
      </c>
      <c r="L2280">
        <v>8180</v>
      </c>
      <c r="M2280">
        <v>1</v>
      </c>
      <c r="N2280">
        <v>81693</v>
      </c>
      <c r="O2280" t="s">
        <v>8023</v>
      </c>
      <c r="P2280">
        <v>-9014</v>
      </c>
      <c r="Q2280" t="s">
        <v>8024</v>
      </c>
      <c r="R2280" t="s">
        <v>8025</v>
      </c>
      <c r="S2280" t="s">
        <v>32723</v>
      </c>
      <c r="T2280">
        <v>0.32911398597860803</v>
      </c>
      <c r="U2280">
        <v>0.603102917160658</v>
      </c>
      <c r="V2280">
        <v>24.734829669823402</v>
      </c>
      <c r="W2280">
        <v>0.89107655920673101</v>
      </c>
      <c r="X2280">
        <v>0.95159051474143896</v>
      </c>
      <c r="Y2280">
        <v>0.56681312585369004</v>
      </c>
      <c r="Z2280">
        <v>0.306975110376564</v>
      </c>
      <c r="AA2280">
        <v>0.72610664078822296</v>
      </c>
      <c r="AB2280">
        <v>24.924278519689899</v>
      </c>
      <c r="AC2280">
        <v>0.75388744886274095</v>
      </c>
      <c r="AD2280">
        <v>0.87989882095915395</v>
      </c>
      <c r="AE2280">
        <v>-0.43318683403018698</v>
      </c>
      <c r="AF2280">
        <v>0.64997455747578503</v>
      </c>
      <c r="AG2280">
        <v>0.80674443595273604</v>
      </c>
      <c r="AH2280">
        <v>0.70882126467017903</v>
      </c>
      <c r="AI2280">
        <v>0.56157887380500204</v>
      </c>
      <c r="AJ2280">
        <v>0.78121606160956403</v>
      </c>
      <c r="AK2280">
        <v>1.4355685434877601</v>
      </c>
    </row>
    <row r="2281" spans="1:37" x14ac:dyDescent="0.2">
      <c r="A2281" t="s">
        <v>7139</v>
      </c>
      <c r="B2281">
        <v>102923493</v>
      </c>
      <c r="C2281">
        <v>102923644</v>
      </c>
      <c r="D2281">
        <v>152</v>
      </c>
      <c r="E2281" t="s">
        <v>8026</v>
      </c>
      <c r="F2281">
        <v>13</v>
      </c>
      <c r="G2281" t="s">
        <v>8027</v>
      </c>
      <c r="H2281" t="s">
        <v>30987</v>
      </c>
      <c r="I2281">
        <v>14</v>
      </c>
      <c r="J2281">
        <v>102922922</v>
      </c>
      <c r="K2281">
        <v>102930841</v>
      </c>
      <c r="L2281">
        <v>7920</v>
      </c>
      <c r="M2281">
        <v>1</v>
      </c>
      <c r="N2281">
        <v>81693</v>
      </c>
      <c r="O2281" t="s">
        <v>8028</v>
      </c>
      <c r="P2281">
        <v>571</v>
      </c>
      <c r="Q2281" t="s">
        <v>8024</v>
      </c>
      <c r="R2281" t="s">
        <v>8025</v>
      </c>
      <c r="S2281" t="s">
        <v>32723</v>
      </c>
      <c r="T2281">
        <v>0.32911398597860803</v>
      </c>
      <c r="U2281">
        <v>0.603102917160658</v>
      </c>
      <c r="V2281">
        <v>24.860360547601299</v>
      </c>
      <c r="W2281">
        <v>0.89107655920673101</v>
      </c>
      <c r="X2281">
        <v>0.95159051474143896</v>
      </c>
      <c r="Y2281">
        <v>0.29283825652213602</v>
      </c>
      <c r="Z2281">
        <v>0.48464167878831399</v>
      </c>
      <c r="AA2281">
        <v>0.84435025072159198</v>
      </c>
      <c r="AB2281">
        <v>23.896886468623499</v>
      </c>
      <c r="AC2281">
        <v>0.75388744886274095</v>
      </c>
      <c r="AD2281">
        <v>0.87989882095915395</v>
      </c>
      <c r="AE2281">
        <v>-0.70716169901422099</v>
      </c>
      <c r="AF2281">
        <v>0.16793847098801201</v>
      </c>
      <c r="AG2281">
        <v>0.68151250837662902</v>
      </c>
      <c r="AH2281">
        <v>24.860360547601299</v>
      </c>
      <c r="AI2281">
        <v>0.56157887380500204</v>
      </c>
      <c r="AJ2281">
        <v>0.78121606160956403</v>
      </c>
      <c r="AK2281">
        <v>1.1615936782468499</v>
      </c>
    </row>
    <row r="2282" spans="1:37" x14ac:dyDescent="0.2">
      <c r="A2282" t="s">
        <v>7139</v>
      </c>
      <c r="B2282">
        <v>102923782</v>
      </c>
      <c r="C2282">
        <v>102923933</v>
      </c>
      <c r="D2282">
        <v>152</v>
      </c>
      <c r="E2282" t="s">
        <v>8029</v>
      </c>
      <c r="F2282">
        <v>17</v>
      </c>
      <c r="G2282" t="s">
        <v>8030</v>
      </c>
      <c r="H2282" t="s">
        <v>30987</v>
      </c>
      <c r="I2282">
        <v>14</v>
      </c>
      <c r="J2282">
        <v>102922922</v>
      </c>
      <c r="K2282">
        <v>102930841</v>
      </c>
      <c r="L2282">
        <v>7920</v>
      </c>
      <c r="M2282">
        <v>1</v>
      </c>
      <c r="N2282">
        <v>81693</v>
      </c>
      <c r="O2282" t="s">
        <v>8028</v>
      </c>
      <c r="P2282">
        <v>860</v>
      </c>
      <c r="Q2282" t="s">
        <v>8024</v>
      </c>
      <c r="R2282" t="s">
        <v>8025</v>
      </c>
      <c r="S2282" t="s">
        <v>32723</v>
      </c>
      <c r="T2282">
        <v>0.97213403838398904</v>
      </c>
      <c r="U2282">
        <v>1</v>
      </c>
      <c r="V2282">
        <v>4.0989782001219801</v>
      </c>
      <c r="W2282">
        <v>0.86214887914709604</v>
      </c>
      <c r="X2282">
        <v>0.95159051474143896</v>
      </c>
      <c r="Y2282">
        <v>0.51155249086745802</v>
      </c>
      <c r="Z2282">
        <v>0.93459220503170903</v>
      </c>
      <c r="AA2282">
        <v>0.99919698600769702</v>
      </c>
      <c r="AB2282">
        <v>3.5312961375573702</v>
      </c>
      <c r="AC2282">
        <v>0.615069744472027</v>
      </c>
      <c r="AD2282">
        <v>0.87989882095915395</v>
      </c>
      <c r="AE2282">
        <v>-0.48844747589904602</v>
      </c>
      <c r="AF2282">
        <v>0.98343762640780896</v>
      </c>
      <c r="AG2282">
        <v>1</v>
      </c>
      <c r="AH2282">
        <v>2.4075987301605801</v>
      </c>
      <c r="AI2282">
        <v>0.414159359489496</v>
      </c>
      <c r="AJ2282">
        <v>0.78121606160956403</v>
      </c>
      <c r="AK2282">
        <v>1.3803079184515801</v>
      </c>
    </row>
    <row r="2283" spans="1:37" x14ac:dyDescent="0.2">
      <c r="A2283" t="s">
        <v>7139</v>
      </c>
      <c r="B2283">
        <v>102923933</v>
      </c>
      <c r="C2283">
        <v>102924084</v>
      </c>
      <c r="D2283">
        <v>152</v>
      </c>
      <c r="E2283" t="s">
        <v>8031</v>
      </c>
      <c r="F2283">
        <v>6</v>
      </c>
      <c r="G2283" t="s">
        <v>8032</v>
      </c>
      <c r="H2283" t="s">
        <v>30999</v>
      </c>
      <c r="I2283">
        <v>14</v>
      </c>
      <c r="J2283">
        <v>102922922</v>
      </c>
      <c r="K2283">
        <v>102930841</v>
      </c>
      <c r="L2283">
        <v>7920</v>
      </c>
      <c r="M2283">
        <v>1</v>
      </c>
      <c r="N2283">
        <v>81693</v>
      </c>
      <c r="O2283" t="s">
        <v>8028</v>
      </c>
      <c r="P2283">
        <v>1011</v>
      </c>
      <c r="Q2283" t="s">
        <v>8024</v>
      </c>
      <c r="R2283" t="s">
        <v>8025</v>
      </c>
      <c r="S2283" t="s">
        <v>32723</v>
      </c>
      <c r="T2283">
        <v>0.97213403838398904</v>
      </c>
      <c r="U2283">
        <v>1</v>
      </c>
      <c r="V2283">
        <v>1.3985387224508601</v>
      </c>
      <c r="W2283">
        <v>0.78495938470128301</v>
      </c>
      <c r="X2283">
        <v>0.95159051474143896</v>
      </c>
      <c r="Y2283">
        <v>2.8141367997348099</v>
      </c>
      <c r="Z2283">
        <v>0.93459220503170903</v>
      </c>
      <c r="AA2283">
        <v>0.99919698600769702</v>
      </c>
      <c r="AB2283">
        <v>2.0447351285077402</v>
      </c>
      <c r="AC2283">
        <v>0.66465783424689096</v>
      </c>
      <c r="AD2283">
        <v>0.87989882095915395</v>
      </c>
      <c r="AE2283">
        <v>1.8141368329683101</v>
      </c>
      <c r="AF2283">
        <v>1</v>
      </c>
      <c r="AG2283">
        <v>1</v>
      </c>
      <c r="AH2283">
        <v>-0.29284074751053601</v>
      </c>
      <c r="AI2283">
        <v>0.37390512596567999</v>
      </c>
      <c r="AJ2283">
        <v>0.78121606160956403</v>
      </c>
      <c r="AK2283">
        <v>3.6828920733747599</v>
      </c>
    </row>
    <row r="2284" spans="1:37" x14ac:dyDescent="0.2">
      <c r="A2284" t="s">
        <v>7139</v>
      </c>
      <c r="B2284">
        <v>102924084</v>
      </c>
      <c r="C2284">
        <v>102924235</v>
      </c>
      <c r="D2284">
        <v>152</v>
      </c>
      <c r="E2284" t="s">
        <v>8033</v>
      </c>
      <c r="F2284">
        <v>0</v>
      </c>
      <c r="G2284" t="s">
        <v>8034</v>
      </c>
      <c r="H2284" t="s">
        <v>30999</v>
      </c>
      <c r="I2284">
        <v>14</v>
      </c>
      <c r="J2284">
        <v>102922922</v>
      </c>
      <c r="K2284">
        <v>102930841</v>
      </c>
      <c r="L2284">
        <v>7920</v>
      </c>
      <c r="M2284">
        <v>1</v>
      </c>
      <c r="N2284">
        <v>81693</v>
      </c>
      <c r="O2284" t="s">
        <v>8028</v>
      </c>
      <c r="P2284">
        <v>1162</v>
      </c>
      <c r="Q2284" t="s">
        <v>8024</v>
      </c>
      <c r="R2284" t="s">
        <v>8025</v>
      </c>
      <c r="S2284" t="s">
        <v>32723</v>
      </c>
      <c r="T2284">
        <v>0.97213403838398904</v>
      </c>
      <c r="U2284">
        <v>1</v>
      </c>
      <c r="V2284">
        <v>0.398539006642599</v>
      </c>
      <c r="W2284">
        <v>0.73420570613580904</v>
      </c>
      <c r="X2284">
        <v>0.95159051474143896</v>
      </c>
      <c r="Y2284">
        <v>1.2042701443502699</v>
      </c>
      <c r="Z2284">
        <v>0.93459220503170903</v>
      </c>
      <c r="AA2284">
        <v>0.99919698600769702</v>
      </c>
      <c r="AB2284">
        <v>1.5790138853234199</v>
      </c>
      <c r="AC2284">
        <v>0.32081866871113202</v>
      </c>
      <c r="AD2284">
        <v>0.68773325147593101</v>
      </c>
      <c r="AE2284">
        <v>0.20427030224832099</v>
      </c>
      <c r="AF2284">
        <v>1</v>
      </c>
      <c r="AG2284">
        <v>1</v>
      </c>
      <c r="AH2284">
        <v>-1.07596354602904</v>
      </c>
      <c r="AI2284">
        <v>0.91725052871964496</v>
      </c>
      <c r="AJ2284">
        <v>0.98621344597861504</v>
      </c>
      <c r="AK2284">
        <v>2.07302531051704</v>
      </c>
    </row>
    <row r="2285" spans="1:37" x14ac:dyDescent="0.2">
      <c r="A2285" t="s">
        <v>7139</v>
      </c>
      <c r="B2285">
        <v>103521857</v>
      </c>
      <c r="C2285">
        <v>103522032</v>
      </c>
      <c r="D2285">
        <v>176</v>
      </c>
      <c r="E2285" t="s">
        <v>8035</v>
      </c>
      <c r="F2285">
        <v>22</v>
      </c>
      <c r="G2285" t="s">
        <v>8036</v>
      </c>
      <c r="H2285" t="s">
        <v>30987</v>
      </c>
      <c r="I2285">
        <v>14</v>
      </c>
      <c r="J2285">
        <v>103519695</v>
      </c>
      <c r="K2285">
        <v>103521770</v>
      </c>
      <c r="L2285">
        <v>2076</v>
      </c>
      <c r="M2285">
        <v>2</v>
      </c>
      <c r="N2285">
        <v>1152</v>
      </c>
      <c r="O2285" t="s">
        <v>8037</v>
      </c>
      <c r="P2285">
        <v>-87</v>
      </c>
      <c r="Q2285" t="s">
        <v>8038</v>
      </c>
      <c r="R2285" t="s">
        <v>8039</v>
      </c>
      <c r="S2285" t="s">
        <v>32724</v>
      </c>
      <c r="T2285">
        <v>0.32911398597860803</v>
      </c>
      <c r="U2285">
        <v>0.603102917160658</v>
      </c>
      <c r="V2285">
        <v>22.860360689697199</v>
      </c>
      <c r="W2285">
        <v>0.89107655920673101</v>
      </c>
      <c r="X2285">
        <v>0.95159051474143896</v>
      </c>
      <c r="Y2285">
        <v>1.19335462702746</v>
      </c>
      <c r="Z2285">
        <v>0.306975110376564</v>
      </c>
      <c r="AA2285">
        <v>0.72610664078822296</v>
      </c>
      <c r="AB2285">
        <v>23.427520528931101</v>
      </c>
      <c r="AC2285">
        <v>0.75388744886274095</v>
      </c>
      <c r="AD2285">
        <v>0.87989882095915395</v>
      </c>
      <c r="AE2285">
        <v>0.19335472230324499</v>
      </c>
      <c r="AF2285">
        <v>0.64997455747578503</v>
      </c>
      <c r="AG2285">
        <v>0.80674443595273604</v>
      </c>
      <c r="AH2285">
        <v>8.2279681861974693E-2</v>
      </c>
      <c r="AI2285">
        <v>0.56157887380500204</v>
      </c>
      <c r="AJ2285">
        <v>0.78121606160956403</v>
      </c>
      <c r="AK2285">
        <v>2.0621099137610899</v>
      </c>
    </row>
    <row r="2286" spans="1:37" x14ac:dyDescent="0.2">
      <c r="A2286" t="s">
        <v>7139</v>
      </c>
      <c r="B2286">
        <v>103544285</v>
      </c>
      <c r="C2286">
        <v>103544432</v>
      </c>
      <c r="D2286">
        <v>148</v>
      </c>
      <c r="E2286" t="s">
        <v>8040</v>
      </c>
      <c r="F2286">
        <v>4</v>
      </c>
      <c r="G2286" t="s">
        <v>8041</v>
      </c>
      <c r="H2286" t="s">
        <v>31000</v>
      </c>
      <c r="I2286">
        <v>14</v>
      </c>
      <c r="J2286">
        <v>103529226</v>
      </c>
      <c r="K2286">
        <v>103537073</v>
      </c>
      <c r="L2286">
        <v>7848</v>
      </c>
      <c r="M2286">
        <v>1</v>
      </c>
      <c r="N2286">
        <v>115708</v>
      </c>
      <c r="O2286" t="s">
        <v>8042</v>
      </c>
      <c r="P2286">
        <v>15059</v>
      </c>
      <c r="Q2286" t="s">
        <v>8043</v>
      </c>
      <c r="R2286" t="s">
        <v>8044</v>
      </c>
      <c r="S2286" t="s">
        <v>32725</v>
      </c>
      <c r="T2286">
        <v>0.506551998792793</v>
      </c>
      <c r="U2286">
        <v>0.78288571403930396</v>
      </c>
      <c r="V2286">
        <v>2.53871423298399</v>
      </c>
      <c r="W2286">
        <v>0.69201225521665499</v>
      </c>
      <c r="X2286">
        <v>0.95159051474143896</v>
      </c>
      <c r="Y2286">
        <v>-1.3355588793162301</v>
      </c>
      <c r="Z2286">
        <v>0.93459220503170903</v>
      </c>
      <c r="AA2286">
        <v>0.99919698600769702</v>
      </c>
      <c r="AB2286">
        <v>1.5752401515362</v>
      </c>
      <c r="AC2286">
        <v>0.30184355666711699</v>
      </c>
      <c r="AD2286">
        <v>0.68253123924728298</v>
      </c>
      <c r="AE2286">
        <v>-2.3355587332595502</v>
      </c>
      <c r="AF2286">
        <v>0.205398459628826</v>
      </c>
      <c r="AG2286">
        <v>0.68151250837662902</v>
      </c>
      <c r="AH2286">
        <v>3.46832466974729</v>
      </c>
      <c r="AI2286">
        <v>0.95029317176085903</v>
      </c>
      <c r="AJ2286">
        <v>0.98621344597861504</v>
      </c>
      <c r="AK2286">
        <v>-0.46680346040285697</v>
      </c>
    </row>
    <row r="2287" spans="1:37" x14ac:dyDescent="0.2">
      <c r="A2287" t="s">
        <v>7139</v>
      </c>
      <c r="B2287">
        <v>103544432</v>
      </c>
      <c r="C2287">
        <v>103544579</v>
      </c>
      <c r="D2287">
        <v>148</v>
      </c>
      <c r="E2287" t="s">
        <v>8045</v>
      </c>
      <c r="F2287">
        <v>15</v>
      </c>
      <c r="G2287" t="s">
        <v>8046</v>
      </c>
      <c r="H2287" t="s">
        <v>31000</v>
      </c>
      <c r="I2287">
        <v>14</v>
      </c>
      <c r="J2287">
        <v>103529226</v>
      </c>
      <c r="K2287">
        <v>103537073</v>
      </c>
      <c r="L2287">
        <v>7848</v>
      </c>
      <c r="M2287">
        <v>1</v>
      </c>
      <c r="N2287">
        <v>115708</v>
      </c>
      <c r="O2287" t="s">
        <v>8042</v>
      </c>
      <c r="P2287">
        <v>15206</v>
      </c>
      <c r="Q2287" t="s">
        <v>8043</v>
      </c>
      <c r="R2287" t="s">
        <v>8044</v>
      </c>
      <c r="S2287" t="s">
        <v>32725</v>
      </c>
      <c r="T2287">
        <v>0.506551998792793</v>
      </c>
      <c r="U2287">
        <v>0.78288571403930396</v>
      </c>
      <c r="V2287">
        <v>2.4669472418114</v>
      </c>
      <c r="W2287">
        <v>0.69201225521665499</v>
      </c>
      <c r="X2287">
        <v>0.95159051474143896</v>
      </c>
      <c r="Y2287">
        <v>-1.5985932559386899</v>
      </c>
      <c r="Z2287">
        <v>0.93459220503170903</v>
      </c>
      <c r="AA2287">
        <v>0.99919698600769702</v>
      </c>
      <c r="AB2287">
        <v>1.5034731625326301</v>
      </c>
      <c r="AC2287">
        <v>0.30184355666711699</v>
      </c>
      <c r="AD2287">
        <v>0.68253123924728298</v>
      </c>
      <c r="AE2287">
        <v>-2.5985930806706699</v>
      </c>
      <c r="AF2287">
        <v>0.205398459628826</v>
      </c>
      <c r="AG2287">
        <v>0.68151250837662902</v>
      </c>
      <c r="AH2287">
        <v>3.3965576785747098</v>
      </c>
      <c r="AI2287">
        <v>0.95029317176085903</v>
      </c>
      <c r="AJ2287">
        <v>0.98621344597861504</v>
      </c>
      <c r="AK2287">
        <v>-0.72983783702531202</v>
      </c>
    </row>
    <row r="2288" spans="1:37" x14ac:dyDescent="0.2">
      <c r="A2288" t="s">
        <v>7139</v>
      </c>
      <c r="B2288">
        <v>103549331</v>
      </c>
      <c r="C2288">
        <v>103549487</v>
      </c>
      <c r="D2288">
        <v>157</v>
      </c>
      <c r="E2288" t="s">
        <v>8047</v>
      </c>
      <c r="F2288">
        <v>2</v>
      </c>
      <c r="G2288" t="s">
        <v>8048</v>
      </c>
      <c r="H2288" t="s">
        <v>31000</v>
      </c>
      <c r="I2288">
        <v>14</v>
      </c>
      <c r="J2288">
        <v>103561896</v>
      </c>
      <c r="K2288">
        <v>103657734</v>
      </c>
      <c r="L2288">
        <v>95839</v>
      </c>
      <c r="M2288">
        <v>1</v>
      </c>
      <c r="N2288">
        <v>3831</v>
      </c>
      <c r="O2288" t="s">
        <v>8049</v>
      </c>
      <c r="P2288">
        <v>-12409</v>
      </c>
      <c r="Q2288" t="s">
        <v>8050</v>
      </c>
      <c r="R2288" t="s">
        <v>8051</v>
      </c>
      <c r="S2288" t="s">
        <v>32726</v>
      </c>
      <c r="T2288">
        <v>0.35387198439864398</v>
      </c>
      <c r="U2288">
        <v>0.603102917160658</v>
      </c>
      <c r="V2288">
        <v>-21.1138300933575</v>
      </c>
      <c r="W2288" t="s">
        <v>40</v>
      </c>
      <c r="X2288" t="s">
        <v>40</v>
      </c>
      <c r="Y2288">
        <v>0</v>
      </c>
      <c r="Z2288">
        <v>0.69013698642955401</v>
      </c>
      <c r="AA2288">
        <v>0.84521697243271998</v>
      </c>
      <c r="AB2288">
        <v>1.5242424873812399</v>
      </c>
      <c r="AC2288">
        <v>0.27780950890804001</v>
      </c>
      <c r="AD2288">
        <v>0.68253123924728298</v>
      </c>
      <c r="AE2288">
        <v>22.923113391234899</v>
      </c>
      <c r="AF2288">
        <v>0.32549523997010099</v>
      </c>
      <c r="AG2288">
        <v>0.70473078222419605</v>
      </c>
      <c r="AH2288">
        <v>-22.849112819338401</v>
      </c>
      <c r="AI2288">
        <v>0.35038410267202102</v>
      </c>
      <c r="AJ2288">
        <v>0.78121606160956403</v>
      </c>
      <c r="AK2288">
        <v>-22.7787235009942</v>
      </c>
    </row>
    <row r="2289" spans="1:37" x14ac:dyDescent="0.2">
      <c r="A2289" t="s">
        <v>7139</v>
      </c>
      <c r="B2289">
        <v>103549487</v>
      </c>
      <c r="C2289">
        <v>103549643</v>
      </c>
      <c r="D2289">
        <v>157</v>
      </c>
      <c r="E2289" t="s">
        <v>8052</v>
      </c>
      <c r="F2289">
        <v>6</v>
      </c>
      <c r="G2289" t="s">
        <v>8053</v>
      </c>
      <c r="H2289" t="s">
        <v>31000</v>
      </c>
      <c r="I2289">
        <v>14</v>
      </c>
      <c r="J2289">
        <v>103561896</v>
      </c>
      <c r="K2289">
        <v>103657734</v>
      </c>
      <c r="L2289">
        <v>95839</v>
      </c>
      <c r="M2289">
        <v>1</v>
      </c>
      <c r="N2289">
        <v>3831</v>
      </c>
      <c r="O2289" t="s">
        <v>8049</v>
      </c>
      <c r="P2289">
        <v>-12253</v>
      </c>
      <c r="Q2289" t="s">
        <v>8050</v>
      </c>
      <c r="R2289" t="s">
        <v>8051</v>
      </c>
      <c r="S2289" t="s">
        <v>32726</v>
      </c>
      <c r="T2289">
        <v>0.35387198439864398</v>
      </c>
      <c r="U2289">
        <v>0.603102917160658</v>
      </c>
      <c r="V2289">
        <v>-21.1138300933575</v>
      </c>
      <c r="W2289" t="s">
        <v>40</v>
      </c>
      <c r="X2289" t="s">
        <v>40</v>
      </c>
      <c r="Y2289">
        <v>0</v>
      </c>
      <c r="Z2289">
        <v>0.69013698642955401</v>
      </c>
      <c r="AA2289">
        <v>0.84521697243271998</v>
      </c>
      <c r="AB2289">
        <v>1.5242424873812399</v>
      </c>
      <c r="AC2289">
        <v>0.27780950890804001</v>
      </c>
      <c r="AD2289">
        <v>0.68253123924728298</v>
      </c>
      <c r="AE2289">
        <v>22.923113391234899</v>
      </c>
      <c r="AF2289">
        <v>0.32549523997010099</v>
      </c>
      <c r="AG2289">
        <v>0.70473078222419605</v>
      </c>
      <c r="AH2289">
        <v>-22.849112819338401</v>
      </c>
      <c r="AI2289">
        <v>0.35038410267202102</v>
      </c>
      <c r="AJ2289">
        <v>0.78121606160956403</v>
      </c>
      <c r="AK2289">
        <v>-22.7787235009942</v>
      </c>
    </row>
    <row r="2290" spans="1:37" x14ac:dyDescent="0.2">
      <c r="A2290" t="s">
        <v>7139</v>
      </c>
      <c r="B2290">
        <v>103706905</v>
      </c>
      <c r="C2290">
        <v>103707056</v>
      </c>
      <c r="D2290">
        <v>152</v>
      </c>
      <c r="E2290" t="s">
        <v>8054</v>
      </c>
      <c r="F2290">
        <v>7</v>
      </c>
      <c r="G2290" t="s">
        <v>8055</v>
      </c>
      <c r="H2290" t="s">
        <v>30999</v>
      </c>
      <c r="I2290">
        <v>14</v>
      </c>
      <c r="J2290">
        <v>103703278</v>
      </c>
      <c r="K2290">
        <v>103708826</v>
      </c>
      <c r="L2290">
        <v>5549</v>
      </c>
      <c r="M2290">
        <v>2</v>
      </c>
      <c r="N2290">
        <v>7517</v>
      </c>
      <c r="O2290" t="s">
        <v>8056</v>
      </c>
      <c r="P2290">
        <v>1770</v>
      </c>
      <c r="Q2290" t="s">
        <v>8057</v>
      </c>
      <c r="R2290" t="s">
        <v>8058</v>
      </c>
      <c r="S2290" t="s">
        <v>32727</v>
      </c>
      <c r="T2290">
        <v>0.32911398597860803</v>
      </c>
      <c r="U2290">
        <v>0.603102917160658</v>
      </c>
      <c r="V2290">
        <v>23.1707697045827</v>
      </c>
      <c r="W2290">
        <v>0.29261482077562401</v>
      </c>
      <c r="X2290">
        <v>0.704072456322962</v>
      </c>
      <c r="Y2290">
        <v>23.2447702783872</v>
      </c>
      <c r="Z2290">
        <v>0.48464167878831399</v>
      </c>
      <c r="AA2290">
        <v>0.84435025072159198</v>
      </c>
      <c r="AB2290">
        <v>22.207295725752601</v>
      </c>
      <c r="AC2290">
        <v>0.45677901822897599</v>
      </c>
      <c r="AD2290">
        <v>0.82872126865393902</v>
      </c>
      <c r="AE2290">
        <v>22.244770423532</v>
      </c>
      <c r="AF2290">
        <v>0.16793847098801201</v>
      </c>
      <c r="AG2290">
        <v>0.68151250837662902</v>
      </c>
      <c r="AH2290">
        <v>23.1707697045827</v>
      </c>
      <c r="AI2290">
        <v>0.14667288820271701</v>
      </c>
      <c r="AJ2290">
        <v>0.78121606160956403</v>
      </c>
      <c r="AK2290">
        <v>23.2447702783872</v>
      </c>
    </row>
    <row r="2291" spans="1:37" x14ac:dyDescent="0.2">
      <c r="A2291" t="s">
        <v>7139</v>
      </c>
      <c r="B2291">
        <v>103707056</v>
      </c>
      <c r="C2291">
        <v>103707207</v>
      </c>
      <c r="D2291">
        <v>152</v>
      </c>
      <c r="E2291" t="s">
        <v>8059</v>
      </c>
      <c r="F2291">
        <v>13</v>
      </c>
      <c r="G2291" t="s">
        <v>8060</v>
      </c>
      <c r="H2291" t="s">
        <v>30999</v>
      </c>
      <c r="I2291">
        <v>14</v>
      </c>
      <c r="J2291">
        <v>103703278</v>
      </c>
      <c r="K2291">
        <v>103708826</v>
      </c>
      <c r="L2291">
        <v>5549</v>
      </c>
      <c r="M2291">
        <v>2</v>
      </c>
      <c r="N2291">
        <v>7517</v>
      </c>
      <c r="O2291" t="s">
        <v>8056</v>
      </c>
      <c r="P2291">
        <v>1619</v>
      </c>
      <c r="Q2291" t="s">
        <v>8057</v>
      </c>
      <c r="R2291" t="s">
        <v>8058</v>
      </c>
      <c r="S2291" t="s">
        <v>32727</v>
      </c>
      <c r="T2291">
        <v>0.32911398597860803</v>
      </c>
      <c r="U2291">
        <v>0.603102917160658</v>
      </c>
      <c r="V2291">
        <v>23.393162104092799</v>
      </c>
      <c r="W2291">
        <v>0.29261482077562401</v>
      </c>
      <c r="X2291">
        <v>0.704072456322962</v>
      </c>
      <c r="Y2291">
        <v>23.4671626789887</v>
      </c>
      <c r="Z2291">
        <v>0.48464167878831399</v>
      </c>
      <c r="AA2291">
        <v>0.84435025072159198</v>
      </c>
      <c r="AB2291">
        <v>22.429688104527798</v>
      </c>
      <c r="AC2291">
        <v>0.45677901822897599</v>
      </c>
      <c r="AD2291">
        <v>0.82872126865393902</v>
      </c>
      <c r="AE2291">
        <v>22.467162803398502</v>
      </c>
      <c r="AF2291">
        <v>0.16793847098801201</v>
      </c>
      <c r="AG2291">
        <v>0.68151250837662902</v>
      </c>
      <c r="AH2291">
        <v>23.393162104092799</v>
      </c>
      <c r="AI2291">
        <v>0.14667288820271701</v>
      </c>
      <c r="AJ2291">
        <v>0.78121606160956403</v>
      </c>
      <c r="AK2291">
        <v>23.4671626789887</v>
      </c>
    </row>
    <row r="2292" spans="1:37" x14ac:dyDescent="0.2">
      <c r="A2292" t="s">
        <v>7139</v>
      </c>
      <c r="B2292">
        <v>103707207</v>
      </c>
      <c r="C2292">
        <v>103707358</v>
      </c>
      <c r="D2292">
        <v>152</v>
      </c>
      <c r="E2292" t="s">
        <v>8061</v>
      </c>
      <c r="F2292">
        <v>3</v>
      </c>
      <c r="G2292" t="s">
        <v>8062</v>
      </c>
      <c r="H2292" t="s">
        <v>30999</v>
      </c>
      <c r="I2292">
        <v>14</v>
      </c>
      <c r="J2292">
        <v>103703278</v>
      </c>
      <c r="K2292">
        <v>103708826</v>
      </c>
      <c r="L2292">
        <v>5549</v>
      </c>
      <c r="M2292">
        <v>2</v>
      </c>
      <c r="N2292">
        <v>7517</v>
      </c>
      <c r="O2292" t="s">
        <v>8056</v>
      </c>
      <c r="P2292">
        <v>1468</v>
      </c>
      <c r="Q2292" t="s">
        <v>8057</v>
      </c>
      <c r="R2292" t="s">
        <v>8058</v>
      </c>
      <c r="S2292" t="s">
        <v>32727</v>
      </c>
      <c r="T2292">
        <v>0.32911398597860803</v>
      </c>
      <c r="U2292">
        <v>0.603102917160658</v>
      </c>
      <c r="V2292">
        <v>23.393162104092799</v>
      </c>
      <c r="W2292">
        <v>0.29261482077562401</v>
      </c>
      <c r="X2292">
        <v>0.704072456322962</v>
      </c>
      <c r="Y2292">
        <v>23.4671626789887</v>
      </c>
      <c r="Z2292">
        <v>0.48464167878831399</v>
      </c>
      <c r="AA2292">
        <v>0.84435025072159198</v>
      </c>
      <c r="AB2292">
        <v>22.429688104527798</v>
      </c>
      <c r="AC2292">
        <v>0.45677901822897599</v>
      </c>
      <c r="AD2292">
        <v>0.82872126865393902</v>
      </c>
      <c r="AE2292">
        <v>22.467162803398502</v>
      </c>
      <c r="AF2292">
        <v>0.16793847098801201</v>
      </c>
      <c r="AG2292">
        <v>0.68151250837662902</v>
      </c>
      <c r="AH2292">
        <v>23.393162104092799</v>
      </c>
      <c r="AI2292">
        <v>0.14667288820271701</v>
      </c>
      <c r="AJ2292">
        <v>0.78121606160956403</v>
      </c>
      <c r="AK2292">
        <v>23.4671626789887</v>
      </c>
    </row>
    <row r="2293" spans="1:37" x14ac:dyDescent="0.2">
      <c r="A2293" t="s">
        <v>7139</v>
      </c>
      <c r="B2293">
        <v>104027776</v>
      </c>
      <c r="C2293">
        <v>104027927</v>
      </c>
      <c r="D2293">
        <v>152</v>
      </c>
      <c r="E2293" t="s">
        <v>8063</v>
      </c>
      <c r="F2293">
        <v>2</v>
      </c>
      <c r="G2293" t="s">
        <v>8064</v>
      </c>
      <c r="H2293" t="s">
        <v>32728</v>
      </c>
      <c r="I2293">
        <v>14</v>
      </c>
      <c r="J2293">
        <v>104049418</v>
      </c>
      <c r="K2293">
        <v>104052665</v>
      </c>
      <c r="L2293">
        <v>3248</v>
      </c>
      <c r="M2293">
        <v>1</v>
      </c>
      <c r="N2293">
        <v>122402</v>
      </c>
      <c r="O2293" t="s">
        <v>8065</v>
      </c>
      <c r="P2293">
        <v>-21491</v>
      </c>
      <c r="Q2293" t="s">
        <v>8066</v>
      </c>
      <c r="R2293" t="s">
        <v>8067</v>
      </c>
      <c r="S2293" t="s">
        <v>32729</v>
      </c>
      <c r="T2293" t="s">
        <v>40</v>
      </c>
      <c r="U2293" t="s">
        <v>40</v>
      </c>
      <c r="V2293">
        <v>0</v>
      </c>
      <c r="W2293">
        <v>0.123414495547065</v>
      </c>
      <c r="X2293">
        <v>0.704072456322962</v>
      </c>
      <c r="Y2293">
        <v>25.421419955537001</v>
      </c>
      <c r="Z2293">
        <v>0.306975110376564</v>
      </c>
      <c r="AA2293">
        <v>0.72610664078822296</v>
      </c>
      <c r="AB2293">
        <v>24.3839452839124</v>
      </c>
      <c r="AC2293">
        <v>0.27780950890804001</v>
      </c>
      <c r="AD2293">
        <v>0.68253123924728298</v>
      </c>
      <c r="AE2293">
        <v>24.4214199876414</v>
      </c>
      <c r="AF2293">
        <v>0.32549523997010099</v>
      </c>
      <c r="AG2293">
        <v>0.70473078222419605</v>
      </c>
      <c r="AH2293">
        <v>-24.347419409577</v>
      </c>
      <c r="AI2293">
        <v>3.6185182304427702E-2</v>
      </c>
      <c r="AJ2293">
        <v>0.78121606160956403</v>
      </c>
      <c r="AK2293">
        <v>25.421419955537001</v>
      </c>
    </row>
    <row r="2294" spans="1:37" x14ac:dyDescent="0.2">
      <c r="A2294" t="s">
        <v>7139</v>
      </c>
      <c r="B2294">
        <v>104027996</v>
      </c>
      <c r="C2294">
        <v>104028147</v>
      </c>
      <c r="D2294">
        <v>152</v>
      </c>
      <c r="E2294" t="s">
        <v>8068</v>
      </c>
      <c r="F2294">
        <v>2</v>
      </c>
      <c r="G2294" t="s">
        <v>8069</v>
      </c>
      <c r="H2294" t="s">
        <v>32728</v>
      </c>
      <c r="I2294">
        <v>14</v>
      </c>
      <c r="J2294">
        <v>104049418</v>
      </c>
      <c r="K2294">
        <v>104052665</v>
      </c>
      <c r="L2294">
        <v>3248</v>
      </c>
      <c r="M2294">
        <v>1</v>
      </c>
      <c r="N2294">
        <v>122402</v>
      </c>
      <c r="O2294" t="s">
        <v>8065</v>
      </c>
      <c r="P2294">
        <v>-21271</v>
      </c>
      <c r="Q2294" t="s">
        <v>8066</v>
      </c>
      <c r="R2294" t="s">
        <v>8067</v>
      </c>
      <c r="S2294" t="s">
        <v>32729</v>
      </c>
      <c r="T2294" t="s">
        <v>40</v>
      </c>
      <c r="U2294" t="s">
        <v>40</v>
      </c>
      <c r="V2294">
        <v>0</v>
      </c>
      <c r="W2294">
        <v>0.123414495547065</v>
      </c>
      <c r="X2294">
        <v>0.704072456322962</v>
      </c>
      <c r="Y2294">
        <v>25.421419955537001</v>
      </c>
      <c r="Z2294">
        <v>0.306975110376564</v>
      </c>
      <c r="AA2294">
        <v>0.72610664078822296</v>
      </c>
      <c r="AB2294">
        <v>24.3839452839124</v>
      </c>
      <c r="AC2294">
        <v>0.27780950890804001</v>
      </c>
      <c r="AD2294">
        <v>0.68253123924728298</v>
      </c>
      <c r="AE2294">
        <v>24.4214199876414</v>
      </c>
      <c r="AF2294">
        <v>0.32549523997010099</v>
      </c>
      <c r="AG2294">
        <v>0.70473078222419605</v>
      </c>
      <c r="AH2294">
        <v>-24.347419409577</v>
      </c>
      <c r="AI2294">
        <v>3.6185182304427702E-2</v>
      </c>
      <c r="AJ2294">
        <v>0.78121606160956403</v>
      </c>
      <c r="AK2294">
        <v>25.421419955537001</v>
      </c>
    </row>
    <row r="2295" spans="1:37" x14ac:dyDescent="0.2">
      <c r="A2295" t="s">
        <v>7139</v>
      </c>
      <c r="B2295">
        <v>104175659</v>
      </c>
      <c r="C2295">
        <v>104175828</v>
      </c>
      <c r="D2295">
        <v>170</v>
      </c>
      <c r="E2295" t="s">
        <v>8070</v>
      </c>
      <c r="F2295">
        <v>7</v>
      </c>
      <c r="G2295" t="s">
        <v>8071</v>
      </c>
      <c r="H2295" t="s">
        <v>32730</v>
      </c>
      <c r="I2295">
        <v>14</v>
      </c>
      <c r="J2295">
        <v>104139040</v>
      </c>
      <c r="K2295">
        <v>104180894</v>
      </c>
      <c r="L2295">
        <v>41855</v>
      </c>
      <c r="M2295">
        <v>1</v>
      </c>
      <c r="N2295">
        <v>26153</v>
      </c>
      <c r="O2295" t="s">
        <v>8072</v>
      </c>
      <c r="P2295">
        <v>36619</v>
      </c>
      <c r="Q2295" t="s">
        <v>8073</v>
      </c>
      <c r="R2295" t="s">
        <v>8074</v>
      </c>
      <c r="S2295" t="s">
        <v>32731</v>
      </c>
      <c r="T2295">
        <v>0.152084254673993</v>
      </c>
      <c r="U2295">
        <v>0.603102917160658</v>
      </c>
      <c r="V2295">
        <v>24.010148274102999</v>
      </c>
      <c r="W2295">
        <v>0.113079289867903</v>
      </c>
      <c r="X2295">
        <v>0.704072456322962</v>
      </c>
      <c r="Y2295">
        <v>-24.8640021050795</v>
      </c>
      <c r="Z2295">
        <v>0.203350924423461</v>
      </c>
      <c r="AA2295">
        <v>0.72610664078822296</v>
      </c>
      <c r="AB2295">
        <v>24.102161875140901</v>
      </c>
      <c r="AC2295">
        <v>2.4853262407310801E-2</v>
      </c>
      <c r="AD2295">
        <v>0.57684129297949804</v>
      </c>
      <c r="AE2295">
        <v>-24.8640021050795</v>
      </c>
      <c r="AF2295">
        <v>0.23669707478149901</v>
      </c>
      <c r="AG2295">
        <v>0.69020448338054297</v>
      </c>
      <c r="AH2295">
        <v>0.89107978322163195</v>
      </c>
      <c r="AI2295">
        <v>0.24456414000292601</v>
      </c>
      <c r="AJ2295">
        <v>0.78121606160956403</v>
      </c>
      <c r="AK2295">
        <v>-23.995246677386898</v>
      </c>
    </row>
    <row r="2296" spans="1:37" x14ac:dyDescent="0.2">
      <c r="A2296" t="s">
        <v>7139</v>
      </c>
      <c r="B2296">
        <v>104175828</v>
      </c>
      <c r="C2296">
        <v>104175997</v>
      </c>
      <c r="D2296">
        <v>170</v>
      </c>
      <c r="E2296" t="s">
        <v>8075</v>
      </c>
      <c r="F2296">
        <v>11</v>
      </c>
      <c r="G2296" t="s">
        <v>8076</v>
      </c>
      <c r="H2296" t="s">
        <v>32730</v>
      </c>
      <c r="I2296">
        <v>14</v>
      </c>
      <c r="J2296">
        <v>104139040</v>
      </c>
      <c r="K2296">
        <v>104180894</v>
      </c>
      <c r="L2296">
        <v>41855</v>
      </c>
      <c r="M2296">
        <v>1</v>
      </c>
      <c r="N2296">
        <v>26153</v>
      </c>
      <c r="O2296" t="s">
        <v>8072</v>
      </c>
      <c r="P2296">
        <v>36788</v>
      </c>
      <c r="Q2296" t="s">
        <v>8073</v>
      </c>
      <c r="R2296" t="s">
        <v>8074</v>
      </c>
      <c r="S2296" t="s">
        <v>32731</v>
      </c>
      <c r="T2296">
        <v>0.152084254673993</v>
      </c>
      <c r="U2296">
        <v>0.603102917160658</v>
      </c>
      <c r="V2296">
        <v>24.010148274102999</v>
      </c>
      <c r="W2296">
        <v>0.113079289867903</v>
      </c>
      <c r="X2296">
        <v>0.704072456322962</v>
      </c>
      <c r="Y2296">
        <v>-24.8640021050795</v>
      </c>
      <c r="Z2296">
        <v>0.203350924423461</v>
      </c>
      <c r="AA2296">
        <v>0.72610664078822296</v>
      </c>
      <c r="AB2296">
        <v>24.102161875140901</v>
      </c>
      <c r="AC2296">
        <v>2.4853262407310801E-2</v>
      </c>
      <c r="AD2296">
        <v>0.57684129297949804</v>
      </c>
      <c r="AE2296">
        <v>-24.8640021050795</v>
      </c>
      <c r="AF2296">
        <v>0.23669707478149901</v>
      </c>
      <c r="AG2296">
        <v>0.69020448338054297</v>
      </c>
      <c r="AH2296">
        <v>0.89107978322163195</v>
      </c>
      <c r="AI2296">
        <v>0.24456414000292601</v>
      </c>
      <c r="AJ2296">
        <v>0.78121606160956403</v>
      </c>
      <c r="AK2296">
        <v>-23.995246677386898</v>
      </c>
    </row>
    <row r="2297" spans="1:37" x14ac:dyDescent="0.2">
      <c r="A2297" t="s">
        <v>7139</v>
      </c>
      <c r="B2297">
        <v>104359459</v>
      </c>
      <c r="C2297">
        <v>104359624</v>
      </c>
      <c r="D2297">
        <v>166</v>
      </c>
      <c r="E2297" t="s">
        <v>8077</v>
      </c>
      <c r="F2297">
        <v>2</v>
      </c>
      <c r="G2297" t="s">
        <v>8078</v>
      </c>
      <c r="H2297" t="s">
        <v>31000</v>
      </c>
      <c r="I2297">
        <v>14</v>
      </c>
      <c r="J2297">
        <v>104223655</v>
      </c>
      <c r="K2297">
        <v>104244622</v>
      </c>
      <c r="L2297">
        <v>20968</v>
      </c>
      <c r="M2297">
        <v>1</v>
      </c>
      <c r="N2297">
        <v>145195</v>
      </c>
      <c r="O2297" t="s">
        <v>8079</v>
      </c>
      <c r="P2297">
        <v>135804</v>
      </c>
      <c r="Q2297" t="s">
        <v>8080</v>
      </c>
      <c r="R2297" t="s">
        <v>8081</v>
      </c>
      <c r="S2297" t="s">
        <v>32732</v>
      </c>
      <c r="T2297">
        <v>0.32911398597860803</v>
      </c>
      <c r="U2297">
        <v>0.603102917160658</v>
      </c>
      <c r="V2297">
        <v>21.5880782569029</v>
      </c>
      <c r="W2297">
        <v>0.29261482077562401</v>
      </c>
      <c r="X2297">
        <v>0.704072456322962</v>
      </c>
      <c r="Y2297">
        <v>21.662078815465101</v>
      </c>
      <c r="Z2297">
        <v>0.48464167878831399</v>
      </c>
      <c r="AA2297">
        <v>0.84435025072159198</v>
      </c>
      <c r="AB2297">
        <v>20.624604567677402</v>
      </c>
      <c r="AC2297">
        <v>0.45677901822897599</v>
      </c>
      <c r="AD2297">
        <v>0.82872126865393902</v>
      </c>
      <c r="AE2297">
        <v>20.6620792502145</v>
      </c>
      <c r="AF2297">
        <v>0.16793847098801201</v>
      </c>
      <c r="AG2297">
        <v>0.68151250837662902</v>
      </c>
      <c r="AH2297">
        <v>21.5880782569029</v>
      </c>
      <c r="AI2297">
        <v>0.14667288820271701</v>
      </c>
      <c r="AJ2297">
        <v>0.78121606160956403</v>
      </c>
      <c r="AK2297">
        <v>21.662078815465101</v>
      </c>
    </row>
    <row r="2298" spans="1:37" x14ac:dyDescent="0.2">
      <c r="A2298" t="s">
        <v>7139</v>
      </c>
      <c r="B2298">
        <v>104359624</v>
      </c>
      <c r="C2298">
        <v>104359789</v>
      </c>
      <c r="D2298">
        <v>166</v>
      </c>
      <c r="E2298" t="s">
        <v>8082</v>
      </c>
      <c r="F2298">
        <v>2</v>
      </c>
      <c r="G2298" t="s">
        <v>8083</v>
      </c>
      <c r="H2298" t="s">
        <v>31000</v>
      </c>
      <c r="I2298">
        <v>14</v>
      </c>
      <c r="J2298">
        <v>104223655</v>
      </c>
      <c r="K2298">
        <v>104244622</v>
      </c>
      <c r="L2298">
        <v>20968</v>
      </c>
      <c r="M2298">
        <v>1</v>
      </c>
      <c r="N2298">
        <v>145195</v>
      </c>
      <c r="O2298" t="s">
        <v>8079</v>
      </c>
      <c r="P2298">
        <v>135969</v>
      </c>
      <c r="Q2298" t="s">
        <v>8080</v>
      </c>
      <c r="R2298" t="s">
        <v>8081</v>
      </c>
      <c r="S2298" t="s">
        <v>32732</v>
      </c>
      <c r="T2298">
        <v>0.32911398597860803</v>
      </c>
      <c r="U2298">
        <v>0.603102917160658</v>
      </c>
      <c r="V2298">
        <v>21.5880782569029</v>
      </c>
      <c r="W2298">
        <v>0.29261482077562401</v>
      </c>
      <c r="X2298">
        <v>0.704072456322962</v>
      </c>
      <c r="Y2298">
        <v>21.662078815465101</v>
      </c>
      <c r="Z2298">
        <v>0.48464167878831399</v>
      </c>
      <c r="AA2298">
        <v>0.84435025072159198</v>
      </c>
      <c r="AB2298">
        <v>20.624604567677402</v>
      </c>
      <c r="AC2298">
        <v>0.45677901822897599</v>
      </c>
      <c r="AD2298">
        <v>0.82872126865393902</v>
      </c>
      <c r="AE2298">
        <v>20.6620792502145</v>
      </c>
      <c r="AF2298">
        <v>0.16793847098801201</v>
      </c>
      <c r="AG2298">
        <v>0.68151250837662902</v>
      </c>
      <c r="AH2298">
        <v>21.5880782569029</v>
      </c>
      <c r="AI2298">
        <v>0.14667288820271701</v>
      </c>
      <c r="AJ2298">
        <v>0.78121606160956403</v>
      </c>
      <c r="AK2298">
        <v>21.662078815465101</v>
      </c>
    </row>
    <row r="2299" spans="1:37" x14ac:dyDescent="0.2">
      <c r="A2299" t="s">
        <v>7139</v>
      </c>
      <c r="B2299">
        <v>104359789</v>
      </c>
      <c r="C2299">
        <v>104359954</v>
      </c>
      <c r="D2299">
        <v>166</v>
      </c>
      <c r="E2299" t="s">
        <v>8084</v>
      </c>
      <c r="F2299">
        <v>4</v>
      </c>
      <c r="G2299" t="s">
        <v>8085</v>
      </c>
      <c r="H2299" t="s">
        <v>31000</v>
      </c>
      <c r="I2299">
        <v>14</v>
      </c>
      <c r="J2299">
        <v>104223655</v>
      </c>
      <c r="K2299">
        <v>104244622</v>
      </c>
      <c r="L2299">
        <v>20968</v>
      </c>
      <c r="M2299">
        <v>1</v>
      </c>
      <c r="N2299">
        <v>145195</v>
      </c>
      <c r="O2299" t="s">
        <v>8079</v>
      </c>
      <c r="P2299">
        <v>136134</v>
      </c>
      <c r="Q2299" t="s">
        <v>8080</v>
      </c>
      <c r="R2299" t="s">
        <v>8081</v>
      </c>
      <c r="S2299" t="s">
        <v>32732</v>
      </c>
      <c r="T2299">
        <v>0.32911398597860803</v>
      </c>
      <c r="U2299">
        <v>0.603102917160658</v>
      </c>
      <c r="V2299">
        <v>21.5880782569029</v>
      </c>
      <c r="W2299">
        <v>0.29261482077562401</v>
      </c>
      <c r="X2299">
        <v>0.704072456322962</v>
      </c>
      <c r="Y2299">
        <v>21.662078815465101</v>
      </c>
      <c r="Z2299">
        <v>0.48464167878831399</v>
      </c>
      <c r="AA2299">
        <v>0.84435025072159198</v>
      </c>
      <c r="AB2299">
        <v>20.624604567677402</v>
      </c>
      <c r="AC2299">
        <v>0.45677901822897599</v>
      </c>
      <c r="AD2299">
        <v>0.82872126865393902</v>
      </c>
      <c r="AE2299">
        <v>20.6620792502145</v>
      </c>
      <c r="AF2299">
        <v>0.16793847098801201</v>
      </c>
      <c r="AG2299">
        <v>0.68151250837662902</v>
      </c>
      <c r="AH2299">
        <v>21.5880782569029</v>
      </c>
      <c r="AI2299">
        <v>0.14667288820271701</v>
      </c>
      <c r="AJ2299">
        <v>0.78121606160956403</v>
      </c>
      <c r="AK2299">
        <v>21.662078815465101</v>
      </c>
    </row>
    <row r="2300" spans="1:37" x14ac:dyDescent="0.2">
      <c r="A2300" t="s">
        <v>7139</v>
      </c>
      <c r="B2300">
        <v>104782764</v>
      </c>
      <c r="C2300">
        <v>104782935</v>
      </c>
      <c r="D2300">
        <v>172</v>
      </c>
      <c r="E2300" t="s">
        <v>8086</v>
      </c>
      <c r="F2300">
        <v>6</v>
      </c>
      <c r="G2300" t="s">
        <v>8087</v>
      </c>
      <c r="H2300" t="s">
        <v>32733</v>
      </c>
      <c r="I2300">
        <v>14</v>
      </c>
      <c r="J2300">
        <v>104775140</v>
      </c>
      <c r="K2300">
        <v>104786367</v>
      </c>
      <c r="L2300">
        <v>11228</v>
      </c>
      <c r="M2300">
        <v>2</v>
      </c>
      <c r="N2300">
        <v>207</v>
      </c>
      <c r="O2300" t="s">
        <v>8088</v>
      </c>
      <c r="P2300">
        <v>3432</v>
      </c>
      <c r="Q2300" t="s">
        <v>8089</v>
      </c>
      <c r="R2300" t="s">
        <v>8090</v>
      </c>
      <c r="S2300" t="s">
        <v>32734</v>
      </c>
      <c r="T2300">
        <v>0.323300140219206</v>
      </c>
      <c r="U2300">
        <v>0.603102917160658</v>
      </c>
      <c r="V2300">
        <v>-2.4783229430955398</v>
      </c>
      <c r="W2300">
        <v>0.94067867906597702</v>
      </c>
      <c r="X2300">
        <v>0.95159051474143896</v>
      </c>
      <c r="Y2300">
        <v>-3.2696979426291999</v>
      </c>
      <c r="Z2300">
        <v>0.20733872103273601</v>
      </c>
      <c r="AA2300">
        <v>0.72610664078822296</v>
      </c>
      <c r="AB2300">
        <v>-3.2455162275587601</v>
      </c>
      <c r="AC2300">
        <v>0.89689549903358201</v>
      </c>
      <c r="AD2300">
        <v>0.94068432309766403</v>
      </c>
      <c r="AE2300">
        <v>-0.76962068979292697</v>
      </c>
      <c r="AF2300">
        <v>0.52353792694692403</v>
      </c>
      <c r="AG2300">
        <v>0.80674443595273604</v>
      </c>
      <c r="AH2300">
        <v>-1.5842069890160899</v>
      </c>
      <c r="AI2300">
        <v>1</v>
      </c>
      <c r="AJ2300">
        <v>1</v>
      </c>
      <c r="AK2300">
        <v>-3.3143311101330601</v>
      </c>
    </row>
    <row r="2301" spans="1:37" x14ac:dyDescent="0.2">
      <c r="A2301" t="s">
        <v>7139</v>
      </c>
      <c r="B2301">
        <v>104782935</v>
      </c>
      <c r="C2301">
        <v>104783106</v>
      </c>
      <c r="D2301">
        <v>172</v>
      </c>
      <c r="E2301" t="s">
        <v>8091</v>
      </c>
      <c r="F2301">
        <v>6</v>
      </c>
      <c r="G2301" t="s">
        <v>8092</v>
      </c>
      <c r="H2301" t="s">
        <v>32733</v>
      </c>
      <c r="I2301">
        <v>14</v>
      </c>
      <c r="J2301">
        <v>104775140</v>
      </c>
      <c r="K2301">
        <v>104786367</v>
      </c>
      <c r="L2301">
        <v>11228</v>
      </c>
      <c r="M2301">
        <v>2</v>
      </c>
      <c r="N2301">
        <v>207</v>
      </c>
      <c r="O2301" t="s">
        <v>8088</v>
      </c>
      <c r="P2301">
        <v>3261</v>
      </c>
      <c r="Q2301" t="s">
        <v>8089</v>
      </c>
      <c r="R2301" t="s">
        <v>8090</v>
      </c>
      <c r="S2301" t="s">
        <v>32734</v>
      </c>
      <c r="T2301">
        <v>0.323300140219206</v>
      </c>
      <c r="U2301">
        <v>0.603102917160658</v>
      </c>
      <c r="V2301">
        <v>-2.5526446801812401</v>
      </c>
      <c r="W2301">
        <v>0.94067867906597702</v>
      </c>
      <c r="X2301">
        <v>0.95159051474143896</v>
      </c>
      <c r="Y2301">
        <v>-3.3336397164860099</v>
      </c>
      <c r="Z2301">
        <v>0.20733872103273601</v>
      </c>
      <c r="AA2301">
        <v>0.72610664078822296</v>
      </c>
      <c r="AB2301">
        <v>-3.3198379646444498</v>
      </c>
      <c r="AC2301">
        <v>0.89689549903358201</v>
      </c>
      <c r="AD2301">
        <v>0.94068432309766403</v>
      </c>
      <c r="AE2301">
        <v>-0.77561274851670703</v>
      </c>
      <c r="AF2301">
        <v>0.52353792694692403</v>
      </c>
      <c r="AG2301">
        <v>0.80674443595273604</v>
      </c>
      <c r="AH2301">
        <v>-1.6567671552660499</v>
      </c>
      <c r="AI2301">
        <v>1</v>
      </c>
      <c r="AJ2301">
        <v>1</v>
      </c>
      <c r="AK2301">
        <v>-3.37804048061491</v>
      </c>
    </row>
    <row r="2302" spans="1:37" x14ac:dyDescent="0.2">
      <c r="A2302" t="s">
        <v>7139</v>
      </c>
      <c r="B2302">
        <v>104871076</v>
      </c>
      <c r="C2302">
        <v>104871232</v>
      </c>
      <c r="D2302">
        <v>157</v>
      </c>
      <c r="E2302" t="s">
        <v>8093</v>
      </c>
      <c r="F2302">
        <v>5</v>
      </c>
      <c r="G2302" t="s">
        <v>8094</v>
      </c>
      <c r="H2302" t="s">
        <v>32735</v>
      </c>
      <c r="I2302">
        <v>14</v>
      </c>
      <c r="J2302">
        <v>104865280</v>
      </c>
      <c r="K2302">
        <v>104896742</v>
      </c>
      <c r="L2302">
        <v>31463</v>
      </c>
      <c r="M2302">
        <v>1</v>
      </c>
      <c r="N2302">
        <v>283638</v>
      </c>
      <c r="O2302" t="s">
        <v>8095</v>
      </c>
      <c r="P2302">
        <v>5796</v>
      </c>
      <c r="Q2302" t="s">
        <v>8096</v>
      </c>
      <c r="R2302" t="s">
        <v>8097</v>
      </c>
      <c r="S2302" t="s">
        <v>32736</v>
      </c>
      <c r="T2302">
        <v>0.152084254673993</v>
      </c>
      <c r="U2302">
        <v>0.603102917160658</v>
      </c>
      <c r="V2302">
        <v>24.781564770340701</v>
      </c>
      <c r="W2302">
        <v>0.20525741147413201</v>
      </c>
      <c r="X2302">
        <v>0.704072456322962</v>
      </c>
      <c r="Y2302">
        <v>-24.579930916674702</v>
      </c>
      <c r="Z2302">
        <v>0.306975110376564</v>
      </c>
      <c r="AA2302">
        <v>0.72610664078822296</v>
      </c>
      <c r="AB2302">
        <v>23.818090693888799</v>
      </c>
      <c r="AC2302">
        <v>7.0489011448141195E-2</v>
      </c>
      <c r="AD2302">
        <v>0.57684129297949804</v>
      </c>
      <c r="AE2302">
        <v>-24.579930916674702</v>
      </c>
      <c r="AF2302">
        <v>4.6407610929182198E-2</v>
      </c>
      <c r="AG2302">
        <v>0.476038960109122</v>
      </c>
      <c r="AH2302">
        <v>24.781564770340701</v>
      </c>
      <c r="AI2302">
        <v>0.35038410267202102</v>
      </c>
      <c r="AJ2302">
        <v>0.78121606160956403</v>
      </c>
      <c r="AK2302">
        <v>-23.711175497475899</v>
      </c>
    </row>
    <row r="2303" spans="1:37" x14ac:dyDescent="0.2">
      <c r="A2303" t="s">
        <v>7139</v>
      </c>
      <c r="B2303">
        <v>104871276</v>
      </c>
      <c r="C2303">
        <v>104871394</v>
      </c>
      <c r="D2303">
        <v>119</v>
      </c>
      <c r="E2303" t="s">
        <v>8098</v>
      </c>
      <c r="F2303">
        <v>4</v>
      </c>
      <c r="G2303" t="s">
        <v>8099</v>
      </c>
      <c r="H2303" t="s">
        <v>32735</v>
      </c>
      <c r="I2303">
        <v>14</v>
      </c>
      <c r="J2303">
        <v>104865280</v>
      </c>
      <c r="K2303">
        <v>104896742</v>
      </c>
      <c r="L2303">
        <v>31463</v>
      </c>
      <c r="M2303">
        <v>1</v>
      </c>
      <c r="N2303">
        <v>283638</v>
      </c>
      <c r="O2303" t="s">
        <v>8095</v>
      </c>
      <c r="P2303">
        <v>5996</v>
      </c>
      <c r="Q2303" t="s">
        <v>8096</v>
      </c>
      <c r="R2303" t="s">
        <v>8097</v>
      </c>
      <c r="S2303" t="s">
        <v>32736</v>
      </c>
      <c r="T2303">
        <v>0.152084254673993</v>
      </c>
      <c r="U2303">
        <v>0.603102917160658</v>
      </c>
      <c r="V2303">
        <v>24.781564770340701</v>
      </c>
      <c r="W2303">
        <v>0.20525741147413201</v>
      </c>
      <c r="X2303">
        <v>0.704072456322962</v>
      </c>
      <c r="Y2303">
        <v>-24.579930916674702</v>
      </c>
      <c r="Z2303">
        <v>0.306975110376564</v>
      </c>
      <c r="AA2303">
        <v>0.72610664078822296</v>
      </c>
      <c r="AB2303">
        <v>23.818090693888799</v>
      </c>
      <c r="AC2303">
        <v>7.0489011448141195E-2</v>
      </c>
      <c r="AD2303">
        <v>0.57684129297949804</v>
      </c>
      <c r="AE2303">
        <v>-24.579930916674702</v>
      </c>
      <c r="AF2303">
        <v>4.6407610929182198E-2</v>
      </c>
      <c r="AG2303">
        <v>0.476038960109122</v>
      </c>
      <c r="AH2303">
        <v>24.781564770340701</v>
      </c>
      <c r="AI2303">
        <v>0.35038410267202102</v>
      </c>
      <c r="AJ2303">
        <v>0.78121606160956403</v>
      </c>
      <c r="AK2303">
        <v>-23.711175497475899</v>
      </c>
    </row>
    <row r="2304" spans="1:37" x14ac:dyDescent="0.2">
      <c r="A2304" t="s">
        <v>7139</v>
      </c>
      <c r="B2304">
        <v>104871442</v>
      </c>
      <c r="C2304">
        <v>104871605</v>
      </c>
      <c r="D2304">
        <v>164</v>
      </c>
      <c r="E2304" t="s">
        <v>8100</v>
      </c>
      <c r="F2304">
        <v>6</v>
      </c>
      <c r="G2304" t="s">
        <v>8101</v>
      </c>
      <c r="H2304" t="s">
        <v>32735</v>
      </c>
      <c r="I2304">
        <v>14</v>
      </c>
      <c r="J2304">
        <v>104865280</v>
      </c>
      <c r="K2304">
        <v>104896742</v>
      </c>
      <c r="L2304">
        <v>31463</v>
      </c>
      <c r="M2304">
        <v>1</v>
      </c>
      <c r="N2304">
        <v>283638</v>
      </c>
      <c r="O2304" t="s">
        <v>8095</v>
      </c>
      <c r="P2304">
        <v>6162</v>
      </c>
      <c r="Q2304" t="s">
        <v>8096</v>
      </c>
      <c r="R2304" t="s">
        <v>8097</v>
      </c>
      <c r="S2304" t="s">
        <v>32736</v>
      </c>
      <c r="T2304">
        <v>0.152084254673993</v>
      </c>
      <c r="U2304">
        <v>0.603102917160658</v>
      </c>
      <c r="V2304">
        <v>24.781564770340701</v>
      </c>
      <c r="W2304">
        <v>0.20525741147413201</v>
      </c>
      <c r="X2304">
        <v>0.704072456322962</v>
      </c>
      <c r="Y2304">
        <v>-24.579930916674702</v>
      </c>
      <c r="Z2304">
        <v>0.306975110376564</v>
      </c>
      <c r="AA2304">
        <v>0.72610664078822296</v>
      </c>
      <c r="AB2304">
        <v>23.818090693888799</v>
      </c>
      <c r="AC2304">
        <v>7.0489011448141195E-2</v>
      </c>
      <c r="AD2304">
        <v>0.57684129297949804</v>
      </c>
      <c r="AE2304">
        <v>-24.579930916674702</v>
      </c>
      <c r="AF2304">
        <v>4.6407610929182198E-2</v>
      </c>
      <c r="AG2304">
        <v>0.476038960109122</v>
      </c>
      <c r="AH2304">
        <v>24.781564770340701</v>
      </c>
      <c r="AI2304">
        <v>0.35038410267202102</v>
      </c>
      <c r="AJ2304">
        <v>0.78121606160956403</v>
      </c>
      <c r="AK2304">
        <v>-23.711175497475899</v>
      </c>
    </row>
    <row r="2305" spans="1:37" x14ac:dyDescent="0.2">
      <c r="A2305" t="s">
        <v>7139</v>
      </c>
      <c r="B2305">
        <v>104978774</v>
      </c>
      <c r="C2305">
        <v>104978918</v>
      </c>
      <c r="D2305">
        <v>145</v>
      </c>
      <c r="E2305" t="s">
        <v>8102</v>
      </c>
      <c r="F2305">
        <v>15</v>
      </c>
      <c r="G2305" t="s">
        <v>8103</v>
      </c>
      <c r="H2305" t="s">
        <v>30987</v>
      </c>
      <c r="I2305">
        <v>14</v>
      </c>
      <c r="J2305">
        <v>104937253</v>
      </c>
      <c r="K2305">
        <v>104978374</v>
      </c>
      <c r="L2305">
        <v>41122</v>
      </c>
      <c r="M2305">
        <v>2</v>
      </c>
      <c r="N2305">
        <v>113146</v>
      </c>
      <c r="O2305" t="s">
        <v>8104</v>
      </c>
      <c r="P2305">
        <v>-400</v>
      </c>
      <c r="Q2305" t="s">
        <v>8105</v>
      </c>
      <c r="R2305" t="s">
        <v>8106</v>
      </c>
      <c r="S2305" t="s">
        <v>32737</v>
      </c>
      <c r="T2305">
        <v>1</v>
      </c>
      <c r="U2305">
        <v>1</v>
      </c>
      <c r="V2305">
        <v>-3.70538211612307</v>
      </c>
      <c r="W2305">
        <v>0.49709177864118298</v>
      </c>
      <c r="X2305">
        <v>0.78363289935355196</v>
      </c>
      <c r="Y2305">
        <v>-0.216437802963655</v>
      </c>
      <c r="Z2305">
        <v>0.96726857278496403</v>
      </c>
      <c r="AA2305">
        <v>0.99919698600769702</v>
      </c>
      <c r="AB2305">
        <v>-0.39619960202644999</v>
      </c>
      <c r="AC2305">
        <v>0.615069744472027</v>
      </c>
      <c r="AD2305">
        <v>0.87989882095915395</v>
      </c>
      <c r="AE2305">
        <v>0.31066504290753799</v>
      </c>
      <c r="AF2305">
        <v>0.98343762640780896</v>
      </c>
      <c r="AG2305">
        <v>1</v>
      </c>
      <c r="AH2305">
        <v>-4.00114140755647</v>
      </c>
      <c r="AI2305">
        <v>0.45687063064905098</v>
      </c>
      <c r="AJ2305">
        <v>0.78121606160956403</v>
      </c>
      <c r="AK2305">
        <v>-0.57305229674576696</v>
      </c>
    </row>
    <row r="2306" spans="1:37" x14ac:dyDescent="0.2">
      <c r="A2306" t="s">
        <v>7139</v>
      </c>
      <c r="B2306">
        <v>104978918</v>
      </c>
      <c r="C2306">
        <v>104979062</v>
      </c>
      <c r="D2306">
        <v>145</v>
      </c>
      <c r="E2306" t="s">
        <v>8107</v>
      </c>
      <c r="F2306">
        <v>3</v>
      </c>
      <c r="G2306" t="s">
        <v>8108</v>
      </c>
      <c r="H2306" t="s">
        <v>30987</v>
      </c>
      <c r="I2306">
        <v>14</v>
      </c>
      <c r="J2306">
        <v>104937253</v>
      </c>
      <c r="K2306">
        <v>104978374</v>
      </c>
      <c r="L2306">
        <v>41122</v>
      </c>
      <c r="M2306">
        <v>2</v>
      </c>
      <c r="N2306">
        <v>113146</v>
      </c>
      <c r="O2306" t="s">
        <v>8104</v>
      </c>
      <c r="P2306">
        <v>-544</v>
      </c>
      <c r="Q2306" t="s">
        <v>8105</v>
      </c>
      <c r="R2306" t="s">
        <v>8106</v>
      </c>
      <c r="S2306" t="s">
        <v>32737</v>
      </c>
      <c r="T2306">
        <v>1</v>
      </c>
      <c r="U2306">
        <v>1</v>
      </c>
      <c r="V2306">
        <v>-3.70538211612307</v>
      </c>
      <c r="W2306">
        <v>0.49709177864118298</v>
      </c>
      <c r="X2306">
        <v>0.78363289935355196</v>
      </c>
      <c r="Y2306">
        <v>-0.216437802963655</v>
      </c>
      <c r="Z2306">
        <v>0.96726857278496403</v>
      </c>
      <c r="AA2306">
        <v>0.99919698600769702</v>
      </c>
      <c r="AB2306">
        <v>-0.39619960202644999</v>
      </c>
      <c r="AC2306">
        <v>0.615069744472027</v>
      </c>
      <c r="AD2306">
        <v>0.87989882095915395</v>
      </c>
      <c r="AE2306">
        <v>0.31066504290753799</v>
      </c>
      <c r="AF2306">
        <v>0.98343762640780896</v>
      </c>
      <c r="AG2306">
        <v>1</v>
      </c>
      <c r="AH2306">
        <v>-4.00114140755647</v>
      </c>
      <c r="AI2306">
        <v>0.45687063064905098</v>
      </c>
      <c r="AJ2306">
        <v>0.78121606160956403</v>
      </c>
      <c r="AK2306">
        <v>-0.57305229674576696</v>
      </c>
    </row>
    <row r="2307" spans="1:37" x14ac:dyDescent="0.2">
      <c r="A2307" t="s">
        <v>7139</v>
      </c>
      <c r="B2307">
        <v>104979062</v>
      </c>
      <c r="C2307">
        <v>104979206</v>
      </c>
      <c r="D2307">
        <v>145</v>
      </c>
      <c r="E2307" t="s">
        <v>8109</v>
      </c>
      <c r="F2307">
        <v>5</v>
      </c>
      <c r="G2307" t="s">
        <v>8110</v>
      </c>
      <c r="H2307" t="s">
        <v>30987</v>
      </c>
      <c r="I2307">
        <v>14</v>
      </c>
      <c r="J2307">
        <v>104937253</v>
      </c>
      <c r="K2307">
        <v>104978374</v>
      </c>
      <c r="L2307">
        <v>41122</v>
      </c>
      <c r="M2307">
        <v>2</v>
      </c>
      <c r="N2307">
        <v>113146</v>
      </c>
      <c r="O2307" t="s">
        <v>8104</v>
      </c>
      <c r="P2307">
        <v>-688</v>
      </c>
      <c r="Q2307" t="s">
        <v>8105</v>
      </c>
      <c r="R2307" t="s">
        <v>8106</v>
      </c>
      <c r="S2307" t="s">
        <v>32737</v>
      </c>
      <c r="T2307">
        <v>0.35387198439864398</v>
      </c>
      <c r="U2307">
        <v>0.603102917160658</v>
      </c>
      <c r="V2307">
        <v>-21.8181316064722</v>
      </c>
      <c r="W2307">
        <v>0.38920677604595899</v>
      </c>
      <c r="X2307">
        <v>0.704072456322962</v>
      </c>
      <c r="Y2307">
        <v>-21.686887110353702</v>
      </c>
      <c r="Z2307">
        <v>0.65379035313853895</v>
      </c>
      <c r="AA2307">
        <v>0.84521697243271998</v>
      </c>
      <c r="AB2307">
        <v>-0.98741339523596505</v>
      </c>
      <c r="AC2307">
        <v>0.71753805159658501</v>
      </c>
      <c r="AD2307">
        <v>0.87989882095915395</v>
      </c>
      <c r="AE2307">
        <v>-0.81869421353413996</v>
      </c>
      <c r="AF2307">
        <v>0.32549523997010099</v>
      </c>
      <c r="AG2307">
        <v>0.70473078222419605</v>
      </c>
      <c r="AH2307">
        <v>-21.842127248585399</v>
      </c>
      <c r="AI2307">
        <v>0.35038410267202102</v>
      </c>
      <c r="AJ2307">
        <v>0.78121606160956403</v>
      </c>
      <c r="AK2307">
        <v>-21.771737939881099</v>
      </c>
    </row>
    <row r="2308" spans="1:37" x14ac:dyDescent="0.2">
      <c r="A2308" t="s">
        <v>7139</v>
      </c>
      <c r="B2308">
        <v>105051417</v>
      </c>
      <c r="C2308">
        <v>105051567</v>
      </c>
      <c r="D2308">
        <v>151</v>
      </c>
      <c r="E2308" t="s">
        <v>8111</v>
      </c>
      <c r="F2308">
        <v>6</v>
      </c>
      <c r="G2308" t="s">
        <v>8112</v>
      </c>
      <c r="H2308" t="s">
        <v>31003</v>
      </c>
      <c r="I2308">
        <v>14</v>
      </c>
      <c r="J2308">
        <v>105049400</v>
      </c>
      <c r="K2308">
        <v>105055791</v>
      </c>
      <c r="L2308">
        <v>6392</v>
      </c>
      <c r="M2308">
        <v>2</v>
      </c>
      <c r="N2308">
        <v>29933</v>
      </c>
      <c r="O2308" t="s">
        <v>8113</v>
      </c>
      <c r="P2308">
        <v>4224</v>
      </c>
      <c r="Q2308" t="s">
        <v>8114</v>
      </c>
      <c r="R2308" t="s">
        <v>8115</v>
      </c>
      <c r="S2308" t="s">
        <v>32738</v>
      </c>
      <c r="T2308">
        <v>0.152084254673993</v>
      </c>
      <c r="U2308">
        <v>0.603102917160658</v>
      </c>
      <c r="V2308">
        <v>25.072305358048599</v>
      </c>
      <c r="W2308">
        <v>0.90129300205075202</v>
      </c>
      <c r="X2308">
        <v>0.95159051474143896</v>
      </c>
      <c r="Y2308">
        <v>-0.79325539573930004</v>
      </c>
      <c r="Z2308">
        <v>0.136920528570767</v>
      </c>
      <c r="AA2308">
        <v>0.72610664078822296</v>
      </c>
      <c r="AB2308">
        <v>24.373786255284699</v>
      </c>
      <c r="AC2308">
        <v>0.59090205226999604</v>
      </c>
      <c r="AD2308">
        <v>0.87989882095915395</v>
      </c>
      <c r="AE2308">
        <v>-1.7932552955829</v>
      </c>
      <c r="AF2308">
        <v>0.43559387281936701</v>
      </c>
      <c r="AG2308">
        <v>0.80674443595273604</v>
      </c>
      <c r="AH2308">
        <v>3.3104423562795899</v>
      </c>
      <c r="AI2308">
        <v>0.43521265639500101</v>
      </c>
      <c r="AJ2308">
        <v>0.78121606160956403</v>
      </c>
      <c r="AK2308">
        <v>7.55000232393256E-2</v>
      </c>
    </row>
    <row r="2309" spans="1:37" x14ac:dyDescent="0.2">
      <c r="A2309" t="s">
        <v>7139</v>
      </c>
      <c r="B2309">
        <v>105051567</v>
      </c>
      <c r="C2309">
        <v>105051717</v>
      </c>
      <c r="D2309">
        <v>151</v>
      </c>
      <c r="E2309" t="s">
        <v>8116</v>
      </c>
      <c r="F2309">
        <v>16</v>
      </c>
      <c r="G2309" t="s">
        <v>8117</v>
      </c>
      <c r="H2309" t="s">
        <v>31003</v>
      </c>
      <c r="I2309">
        <v>14</v>
      </c>
      <c r="J2309">
        <v>105049400</v>
      </c>
      <c r="K2309">
        <v>105055791</v>
      </c>
      <c r="L2309">
        <v>6392</v>
      </c>
      <c r="M2309">
        <v>2</v>
      </c>
      <c r="N2309">
        <v>29933</v>
      </c>
      <c r="O2309" t="s">
        <v>8113</v>
      </c>
      <c r="P2309">
        <v>4074</v>
      </c>
      <c r="Q2309" t="s">
        <v>8114</v>
      </c>
      <c r="R2309" t="s">
        <v>8115</v>
      </c>
      <c r="S2309" t="s">
        <v>32738</v>
      </c>
      <c r="T2309">
        <v>0.152084254673993</v>
      </c>
      <c r="U2309">
        <v>0.603102917160658</v>
      </c>
      <c r="V2309">
        <v>25.875607082665699</v>
      </c>
      <c r="W2309">
        <v>0.86214887914709604</v>
      </c>
      <c r="X2309">
        <v>0.95159051474143896</v>
      </c>
      <c r="Y2309">
        <v>0.58342394508012496</v>
      </c>
      <c r="Z2309">
        <v>0.136920528570767</v>
      </c>
      <c r="AA2309">
        <v>0.72610664078822296</v>
      </c>
      <c r="AB2309">
        <v>25.143246054749198</v>
      </c>
      <c r="AC2309">
        <v>0.615069744472027</v>
      </c>
      <c r="AD2309">
        <v>0.87989882095915395</v>
      </c>
      <c r="AE2309">
        <v>-0.41657602063034399</v>
      </c>
      <c r="AF2309">
        <v>0.43559387281936701</v>
      </c>
      <c r="AG2309">
        <v>0.80674443595273604</v>
      </c>
      <c r="AH2309">
        <v>3.5249964597611201</v>
      </c>
      <c r="AI2309">
        <v>0.414159359489496</v>
      </c>
      <c r="AJ2309">
        <v>0.78121606160956403</v>
      </c>
      <c r="AK2309">
        <v>1.4521793693579601</v>
      </c>
    </row>
    <row r="2310" spans="1:37" x14ac:dyDescent="0.2">
      <c r="A2310" t="s">
        <v>7139</v>
      </c>
      <c r="B2310">
        <v>105051770</v>
      </c>
      <c r="C2310">
        <v>105051931</v>
      </c>
      <c r="D2310">
        <v>162</v>
      </c>
      <c r="E2310" t="s">
        <v>8118</v>
      </c>
      <c r="F2310">
        <v>7</v>
      </c>
      <c r="G2310" t="s">
        <v>8119</v>
      </c>
      <c r="H2310" t="s">
        <v>31003</v>
      </c>
      <c r="I2310">
        <v>14</v>
      </c>
      <c r="J2310">
        <v>105049400</v>
      </c>
      <c r="K2310">
        <v>105055791</v>
      </c>
      <c r="L2310">
        <v>6392</v>
      </c>
      <c r="M2310">
        <v>2</v>
      </c>
      <c r="N2310">
        <v>29933</v>
      </c>
      <c r="O2310" t="s">
        <v>8113</v>
      </c>
      <c r="P2310">
        <v>3860</v>
      </c>
      <c r="Q2310" t="s">
        <v>8114</v>
      </c>
      <c r="R2310" t="s">
        <v>8115</v>
      </c>
      <c r="S2310" t="s">
        <v>32738</v>
      </c>
      <c r="T2310">
        <v>0.152084254673993</v>
      </c>
      <c r="U2310">
        <v>0.603102917160658</v>
      </c>
      <c r="V2310">
        <v>25.875607082665699</v>
      </c>
      <c r="W2310">
        <v>0.86214887914709604</v>
      </c>
      <c r="X2310">
        <v>0.95159051474143896</v>
      </c>
      <c r="Y2310">
        <v>0.58342394508012496</v>
      </c>
      <c r="Z2310">
        <v>0.136920528570767</v>
      </c>
      <c r="AA2310">
        <v>0.72610664078822296</v>
      </c>
      <c r="AB2310">
        <v>25.143246054749198</v>
      </c>
      <c r="AC2310">
        <v>0.615069744472027</v>
      </c>
      <c r="AD2310">
        <v>0.87989882095915395</v>
      </c>
      <c r="AE2310">
        <v>-0.41657602063034399</v>
      </c>
      <c r="AF2310">
        <v>0.43559387281936701</v>
      </c>
      <c r="AG2310">
        <v>0.80674443595273604</v>
      </c>
      <c r="AH2310">
        <v>3.5249964597611201</v>
      </c>
      <c r="AI2310">
        <v>0.414159359489496</v>
      </c>
      <c r="AJ2310">
        <v>0.78121606160956403</v>
      </c>
      <c r="AK2310">
        <v>1.4521793693579601</v>
      </c>
    </row>
    <row r="2311" spans="1:37" x14ac:dyDescent="0.2">
      <c r="A2311" t="s">
        <v>7139</v>
      </c>
      <c r="B2311">
        <v>105146578</v>
      </c>
      <c r="C2311">
        <v>105146748</v>
      </c>
      <c r="D2311">
        <v>171</v>
      </c>
      <c r="E2311" t="s">
        <v>8120</v>
      </c>
      <c r="F2311">
        <v>14</v>
      </c>
      <c r="G2311" t="s">
        <v>8121</v>
      </c>
      <c r="H2311" t="s">
        <v>30987</v>
      </c>
      <c r="I2311">
        <v>14</v>
      </c>
      <c r="J2311">
        <v>105141755</v>
      </c>
      <c r="K2311">
        <v>105147358</v>
      </c>
      <c r="L2311">
        <v>5604</v>
      </c>
      <c r="M2311">
        <v>2</v>
      </c>
      <c r="N2311">
        <v>3714</v>
      </c>
      <c r="O2311" t="s">
        <v>8122</v>
      </c>
      <c r="P2311">
        <v>610</v>
      </c>
      <c r="Q2311" t="s">
        <v>8123</v>
      </c>
      <c r="R2311" t="s">
        <v>8124</v>
      </c>
      <c r="S2311" t="s">
        <v>32739</v>
      </c>
      <c r="T2311">
        <v>0.152084254673993</v>
      </c>
      <c r="U2311">
        <v>0.603102917160658</v>
      </c>
      <c r="V2311">
        <v>25.413206286313098</v>
      </c>
      <c r="W2311">
        <v>0.69201225521665499</v>
      </c>
      <c r="X2311">
        <v>0.95159051474143896</v>
      </c>
      <c r="Y2311">
        <v>-0.709791267521932</v>
      </c>
      <c r="Z2311">
        <v>0.136920528570767</v>
      </c>
      <c r="AA2311">
        <v>0.72610664078822296</v>
      </c>
      <c r="AB2311">
        <v>25.0780591229693</v>
      </c>
      <c r="AC2311">
        <v>0.615069744472027</v>
      </c>
      <c r="AD2311">
        <v>0.87989882095915395</v>
      </c>
      <c r="AE2311">
        <v>-1.59799685696172</v>
      </c>
      <c r="AF2311">
        <v>0.47948624871920598</v>
      </c>
      <c r="AG2311">
        <v>0.80674443595273604</v>
      </c>
      <c r="AH2311">
        <v>1.87363128881602</v>
      </c>
      <c r="AI2311">
        <v>0.81350599864527495</v>
      </c>
      <c r="AJ2311">
        <v>0.94390293416205995</v>
      </c>
      <c r="AK2311">
        <v>0.101417249133017</v>
      </c>
    </row>
    <row r="2312" spans="1:37" x14ac:dyDescent="0.2">
      <c r="A2312" t="s">
        <v>7139</v>
      </c>
      <c r="B2312">
        <v>105146748</v>
      </c>
      <c r="C2312">
        <v>105146918</v>
      </c>
      <c r="D2312">
        <v>171</v>
      </c>
      <c r="E2312" t="s">
        <v>8125</v>
      </c>
      <c r="F2312">
        <v>6</v>
      </c>
      <c r="G2312" t="s">
        <v>8126</v>
      </c>
      <c r="H2312" t="s">
        <v>30987</v>
      </c>
      <c r="I2312">
        <v>14</v>
      </c>
      <c r="J2312">
        <v>105141755</v>
      </c>
      <c r="K2312">
        <v>105147358</v>
      </c>
      <c r="L2312">
        <v>5604</v>
      </c>
      <c r="M2312">
        <v>2</v>
      </c>
      <c r="N2312">
        <v>3714</v>
      </c>
      <c r="O2312" t="s">
        <v>8122</v>
      </c>
      <c r="P2312">
        <v>440</v>
      </c>
      <c r="Q2312" t="s">
        <v>8123</v>
      </c>
      <c r="R2312" t="s">
        <v>8124</v>
      </c>
      <c r="S2312" t="s">
        <v>32739</v>
      </c>
      <c r="T2312">
        <v>0.152084254673993</v>
      </c>
      <c r="U2312">
        <v>0.603102917160658</v>
      </c>
      <c r="V2312">
        <v>25.568453416470199</v>
      </c>
      <c r="W2312">
        <v>0.69201225521665499</v>
      </c>
      <c r="X2312">
        <v>0.95159051474143896</v>
      </c>
      <c r="Y2312">
        <v>-0.56547812671281705</v>
      </c>
      <c r="Z2312">
        <v>0.136920528570767</v>
      </c>
      <c r="AA2312">
        <v>0.72610664078822296</v>
      </c>
      <c r="AB2312">
        <v>25.2783149142779</v>
      </c>
      <c r="AC2312">
        <v>0.615069744472027</v>
      </c>
      <c r="AD2312">
        <v>0.87989882095915395</v>
      </c>
      <c r="AE2312">
        <v>-1.4739959163880001</v>
      </c>
      <c r="AF2312">
        <v>0.47948624871920598</v>
      </c>
      <c r="AG2312">
        <v>0.80674443595273604</v>
      </c>
      <c r="AH2312">
        <v>1.7496303497774901</v>
      </c>
      <c r="AI2312">
        <v>0.81350599864527495</v>
      </c>
      <c r="AJ2312">
        <v>0.94390293416205995</v>
      </c>
      <c r="AK2312">
        <v>0.25149737322980098</v>
      </c>
    </row>
    <row r="2313" spans="1:37" x14ac:dyDescent="0.2">
      <c r="A2313" t="s">
        <v>7139</v>
      </c>
      <c r="B2313">
        <v>105146918</v>
      </c>
      <c r="C2313">
        <v>105147088</v>
      </c>
      <c r="D2313">
        <v>171</v>
      </c>
      <c r="E2313" t="s">
        <v>8127</v>
      </c>
      <c r="F2313">
        <v>6</v>
      </c>
      <c r="G2313" t="s">
        <v>8128</v>
      </c>
      <c r="H2313" t="s">
        <v>30987</v>
      </c>
      <c r="I2313">
        <v>14</v>
      </c>
      <c r="J2313">
        <v>105141755</v>
      </c>
      <c r="K2313">
        <v>105147358</v>
      </c>
      <c r="L2313">
        <v>5604</v>
      </c>
      <c r="M2313">
        <v>2</v>
      </c>
      <c r="N2313">
        <v>3714</v>
      </c>
      <c r="O2313" t="s">
        <v>8122</v>
      </c>
      <c r="P2313">
        <v>270</v>
      </c>
      <c r="Q2313" t="s">
        <v>8123</v>
      </c>
      <c r="R2313" t="s">
        <v>8124</v>
      </c>
      <c r="S2313" t="s">
        <v>32739</v>
      </c>
      <c r="T2313">
        <v>0.152084254673993</v>
      </c>
      <c r="U2313">
        <v>0.603102917160658</v>
      </c>
      <c r="V2313">
        <v>25.568453416470199</v>
      </c>
      <c r="W2313">
        <v>0.69201225521665499</v>
      </c>
      <c r="X2313">
        <v>0.95159051474143896</v>
      </c>
      <c r="Y2313">
        <v>-0.56547812671281705</v>
      </c>
      <c r="Z2313">
        <v>0.136920528570767</v>
      </c>
      <c r="AA2313">
        <v>0.72610664078822296</v>
      </c>
      <c r="AB2313">
        <v>25.2783149142779</v>
      </c>
      <c r="AC2313">
        <v>0.615069744472027</v>
      </c>
      <c r="AD2313">
        <v>0.87989882095915395</v>
      </c>
      <c r="AE2313">
        <v>-1.4739959163880001</v>
      </c>
      <c r="AF2313">
        <v>0.47948624871920598</v>
      </c>
      <c r="AG2313">
        <v>0.80674443595273604</v>
      </c>
      <c r="AH2313">
        <v>1.7496303497774901</v>
      </c>
      <c r="AI2313">
        <v>0.81350599864527495</v>
      </c>
      <c r="AJ2313">
        <v>0.94390293416205995</v>
      </c>
      <c r="AK2313">
        <v>0.25149737322980098</v>
      </c>
    </row>
    <row r="2314" spans="1:37" x14ac:dyDescent="0.2">
      <c r="A2314" t="s">
        <v>7139</v>
      </c>
      <c r="B2314">
        <v>105148712</v>
      </c>
      <c r="C2314">
        <v>105149010</v>
      </c>
      <c r="D2314">
        <v>299</v>
      </c>
      <c r="E2314" t="s">
        <v>8129</v>
      </c>
      <c r="F2314">
        <v>16</v>
      </c>
      <c r="G2314" t="s">
        <v>8130</v>
      </c>
      <c r="H2314" t="s">
        <v>30987</v>
      </c>
      <c r="I2314">
        <v>14</v>
      </c>
      <c r="J2314">
        <v>105146962</v>
      </c>
      <c r="K2314">
        <v>105148394</v>
      </c>
      <c r="L2314">
        <v>1433</v>
      </c>
      <c r="M2314">
        <v>2</v>
      </c>
      <c r="N2314">
        <v>3714</v>
      </c>
      <c r="O2314" t="s">
        <v>8131</v>
      </c>
      <c r="P2314">
        <v>-318</v>
      </c>
      <c r="Q2314" t="s">
        <v>8123</v>
      </c>
      <c r="R2314" t="s">
        <v>8124</v>
      </c>
      <c r="S2314" t="s">
        <v>32739</v>
      </c>
      <c r="T2314">
        <v>0.152084254673993</v>
      </c>
      <c r="U2314">
        <v>0.603102917160658</v>
      </c>
      <c r="V2314">
        <v>24.407286672914701</v>
      </c>
      <c r="W2314">
        <v>0.94541066367716797</v>
      </c>
      <c r="X2314">
        <v>0.95159051474143896</v>
      </c>
      <c r="Y2314">
        <v>-0.133330634334767</v>
      </c>
      <c r="Z2314">
        <v>0.306975110376564</v>
      </c>
      <c r="AA2314">
        <v>0.72610664078822296</v>
      </c>
      <c r="AB2314">
        <v>23.4438126105387</v>
      </c>
      <c r="AC2314">
        <v>0.71753805159658501</v>
      </c>
      <c r="AD2314">
        <v>0.87989882095915395</v>
      </c>
      <c r="AE2314">
        <v>-1.13333049094906</v>
      </c>
      <c r="AF2314">
        <v>4.6407610929182198E-2</v>
      </c>
      <c r="AG2314">
        <v>0.476038960109122</v>
      </c>
      <c r="AH2314">
        <v>24.407286672914701</v>
      </c>
      <c r="AI2314">
        <v>0.59609816080359102</v>
      </c>
      <c r="AJ2314">
        <v>0.78121606160956403</v>
      </c>
      <c r="AK2314">
        <v>0.735424724394102</v>
      </c>
    </row>
    <row r="2315" spans="1:37" x14ac:dyDescent="0.2">
      <c r="A2315" t="s">
        <v>7139</v>
      </c>
      <c r="B2315">
        <v>105149025</v>
      </c>
      <c r="C2315">
        <v>105149198</v>
      </c>
      <c r="D2315">
        <v>174</v>
      </c>
      <c r="E2315" t="s">
        <v>8132</v>
      </c>
      <c r="F2315">
        <v>11</v>
      </c>
      <c r="G2315" t="s">
        <v>8133</v>
      </c>
      <c r="H2315" t="s">
        <v>30987</v>
      </c>
      <c r="I2315">
        <v>14</v>
      </c>
      <c r="J2315">
        <v>105146962</v>
      </c>
      <c r="K2315">
        <v>105148394</v>
      </c>
      <c r="L2315">
        <v>1433</v>
      </c>
      <c r="M2315">
        <v>2</v>
      </c>
      <c r="N2315">
        <v>3714</v>
      </c>
      <c r="O2315" t="s">
        <v>8131</v>
      </c>
      <c r="P2315">
        <v>-631</v>
      </c>
      <c r="Q2315" t="s">
        <v>8123</v>
      </c>
      <c r="R2315" t="s">
        <v>8124</v>
      </c>
      <c r="S2315" t="s">
        <v>32739</v>
      </c>
      <c r="T2315">
        <v>0.152084254673993</v>
      </c>
      <c r="U2315">
        <v>0.603102917160658</v>
      </c>
      <c r="V2315">
        <v>24.407286672914701</v>
      </c>
      <c r="W2315">
        <v>0.25384545422922999</v>
      </c>
      <c r="X2315">
        <v>0.704072456322962</v>
      </c>
      <c r="Y2315">
        <v>1.03302123546632</v>
      </c>
      <c r="Z2315">
        <v>9.2719649676713103E-2</v>
      </c>
      <c r="AA2315">
        <v>0.72610664078822296</v>
      </c>
      <c r="AB2315">
        <v>24.094790331926401</v>
      </c>
      <c r="AC2315">
        <v>0.44346611787992302</v>
      </c>
      <c r="AD2315">
        <v>0.82872126865393902</v>
      </c>
      <c r="AE2315">
        <v>8.5356263480133504E-2</v>
      </c>
      <c r="AF2315">
        <v>0.70676954854459395</v>
      </c>
      <c r="AG2315">
        <v>0.85225920482806805</v>
      </c>
      <c r="AH2315">
        <v>1.81037883150451</v>
      </c>
      <c r="AI2315">
        <v>0.15444981296854099</v>
      </c>
      <c r="AJ2315">
        <v>0.78121606160956403</v>
      </c>
      <c r="AK2315">
        <v>1.8143851434581999</v>
      </c>
    </row>
    <row r="2316" spans="1:37" x14ac:dyDescent="0.2">
      <c r="A2316" t="s">
        <v>7139</v>
      </c>
      <c r="B2316">
        <v>105149198</v>
      </c>
      <c r="C2316">
        <v>105149371</v>
      </c>
      <c r="D2316">
        <v>174</v>
      </c>
      <c r="E2316" t="s">
        <v>8134</v>
      </c>
      <c r="F2316">
        <v>9</v>
      </c>
      <c r="G2316" t="s">
        <v>8135</v>
      </c>
      <c r="H2316" t="s">
        <v>30987</v>
      </c>
      <c r="I2316">
        <v>14</v>
      </c>
      <c r="J2316">
        <v>105146962</v>
      </c>
      <c r="K2316">
        <v>105148394</v>
      </c>
      <c r="L2316">
        <v>1433</v>
      </c>
      <c r="M2316">
        <v>2</v>
      </c>
      <c r="N2316">
        <v>3714</v>
      </c>
      <c r="O2316" t="s">
        <v>8131</v>
      </c>
      <c r="P2316">
        <v>-804</v>
      </c>
      <c r="Q2316" t="s">
        <v>8123</v>
      </c>
      <c r="R2316" t="s">
        <v>8124</v>
      </c>
      <c r="S2316" t="s">
        <v>32739</v>
      </c>
      <c r="T2316" t="s">
        <v>40</v>
      </c>
      <c r="U2316" t="s">
        <v>40</v>
      </c>
      <c r="V2316">
        <v>0</v>
      </c>
      <c r="W2316">
        <v>0.123414495547065</v>
      </c>
      <c r="X2316">
        <v>0.704072456322962</v>
      </c>
      <c r="Y2316">
        <v>24.876183355994101</v>
      </c>
      <c r="Z2316">
        <v>0.203350924423461</v>
      </c>
      <c r="AA2316">
        <v>0.72610664078822296</v>
      </c>
      <c r="AB2316">
        <v>23.877271969278201</v>
      </c>
      <c r="AC2316">
        <v>0.17695932866387601</v>
      </c>
      <c r="AD2316">
        <v>0.68253123924728298</v>
      </c>
      <c r="AE2316">
        <v>23.9147466722962</v>
      </c>
      <c r="AF2316">
        <v>0.22065000948199101</v>
      </c>
      <c r="AG2316">
        <v>0.68151250837662902</v>
      </c>
      <c r="AH2316">
        <v>-23.840746095653799</v>
      </c>
      <c r="AI2316">
        <v>0.170234813229591</v>
      </c>
      <c r="AJ2316">
        <v>0.78121606160956403</v>
      </c>
      <c r="AK2316">
        <v>6.3504566474497199</v>
      </c>
    </row>
    <row r="2317" spans="1:37" x14ac:dyDescent="0.2">
      <c r="A2317" t="s">
        <v>7139</v>
      </c>
      <c r="B2317">
        <v>105167906</v>
      </c>
      <c r="C2317">
        <v>105168081</v>
      </c>
      <c r="D2317">
        <v>176</v>
      </c>
      <c r="E2317" t="s">
        <v>8136</v>
      </c>
      <c r="F2317">
        <v>25</v>
      </c>
      <c r="G2317" t="s">
        <v>8137</v>
      </c>
      <c r="H2317" t="s">
        <v>30987</v>
      </c>
      <c r="I2317">
        <v>14</v>
      </c>
      <c r="J2317">
        <v>105140995</v>
      </c>
      <c r="K2317">
        <v>105168776</v>
      </c>
      <c r="L2317">
        <v>27782</v>
      </c>
      <c r="M2317">
        <v>2</v>
      </c>
      <c r="N2317">
        <v>3714</v>
      </c>
      <c r="O2317" t="s">
        <v>8138</v>
      </c>
      <c r="P2317">
        <v>695</v>
      </c>
      <c r="Q2317" t="s">
        <v>8123</v>
      </c>
      <c r="R2317" t="s">
        <v>8124</v>
      </c>
      <c r="S2317" t="s">
        <v>32739</v>
      </c>
      <c r="T2317">
        <v>7.3374270299014499E-2</v>
      </c>
      <c r="U2317">
        <v>0.603102917160658</v>
      </c>
      <c r="V2317">
        <v>24.4051290397313</v>
      </c>
      <c r="W2317">
        <v>0.89107655920673101</v>
      </c>
      <c r="X2317">
        <v>0.95159051474143896</v>
      </c>
      <c r="Y2317">
        <v>2.1619697743450699</v>
      </c>
      <c r="Z2317">
        <v>0.203350924423461</v>
      </c>
      <c r="AA2317">
        <v>0.72610664078822296</v>
      </c>
      <c r="AB2317">
        <v>23.441654977447499</v>
      </c>
      <c r="AC2317">
        <v>0.85817338719172098</v>
      </c>
      <c r="AD2317">
        <v>0.94068432309766403</v>
      </c>
      <c r="AE2317">
        <v>2.2303359879346698</v>
      </c>
      <c r="AF2317">
        <v>1.3497623430991999E-2</v>
      </c>
      <c r="AG2317">
        <v>0.476038960109122</v>
      </c>
      <c r="AH2317">
        <v>24.4051290397313</v>
      </c>
      <c r="AI2317">
        <v>0.95029317176085903</v>
      </c>
      <c r="AJ2317">
        <v>0.98621344597861504</v>
      </c>
      <c r="AK2317">
        <v>0.69279581919607103</v>
      </c>
    </row>
    <row r="2318" spans="1:37" x14ac:dyDescent="0.2">
      <c r="A2318" t="s">
        <v>7139</v>
      </c>
      <c r="B2318">
        <v>105356173</v>
      </c>
      <c r="C2318">
        <v>105356333</v>
      </c>
      <c r="D2318">
        <v>161</v>
      </c>
      <c r="E2318" t="s">
        <v>8139</v>
      </c>
      <c r="F2318">
        <v>3</v>
      </c>
      <c r="G2318" t="s">
        <v>8140</v>
      </c>
      <c r="H2318" t="s">
        <v>30999</v>
      </c>
      <c r="I2318">
        <v>14</v>
      </c>
      <c r="J2318">
        <v>105355049</v>
      </c>
      <c r="K2318">
        <v>105370158</v>
      </c>
      <c r="L2318">
        <v>15110</v>
      </c>
      <c r="M2318">
        <v>1</v>
      </c>
      <c r="N2318">
        <v>23241</v>
      </c>
      <c r="O2318" t="s">
        <v>8141</v>
      </c>
      <c r="P2318">
        <v>1124</v>
      </c>
      <c r="Q2318" t="s">
        <v>8142</v>
      </c>
      <c r="R2318" t="s">
        <v>8143</v>
      </c>
      <c r="S2318" t="s">
        <v>32740</v>
      </c>
      <c r="T2318">
        <v>0.54421053469192604</v>
      </c>
      <c r="U2318">
        <v>0.80321479550967601</v>
      </c>
      <c r="V2318">
        <v>1.42232142589818</v>
      </c>
      <c r="W2318">
        <v>0.89107655920673101</v>
      </c>
      <c r="X2318">
        <v>0.95159051474143896</v>
      </c>
      <c r="Y2318">
        <v>1.55729491430627</v>
      </c>
      <c r="Z2318">
        <v>0.96726857278496403</v>
      </c>
      <c r="AA2318">
        <v>0.99919698600769702</v>
      </c>
      <c r="AB2318">
        <v>0.45884734394452098</v>
      </c>
      <c r="AC2318">
        <v>0.88945902157151002</v>
      </c>
      <c r="AD2318">
        <v>0.94068432309766403</v>
      </c>
      <c r="AE2318">
        <v>0.62756656913918896</v>
      </c>
      <c r="AF2318">
        <v>0.22065000948199101</v>
      </c>
      <c r="AG2318">
        <v>0.68151250837662902</v>
      </c>
      <c r="AH2318">
        <v>2.3519319907460501</v>
      </c>
      <c r="AI2318">
        <v>0.91725052871964496</v>
      </c>
      <c r="AJ2318">
        <v>0.98621344597861504</v>
      </c>
      <c r="AK2318">
        <v>2.26081230347957</v>
      </c>
    </row>
    <row r="2319" spans="1:37" x14ac:dyDescent="0.2">
      <c r="A2319" t="s">
        <v>7139</v>
      </c>
      <c r="B2319">
        <v>106386060</v>
      </c>
      <c r="C2319">
        <v>106386256</v>
      </c>
      <c r="D2319">
        <v>197</v>
      </c>
      <c r="E2319" t="s">
        <v>8144</v>
      </c>
      <c r="F2319">
        <v>0</v>
      </c>
      <c r="G2319" t="s">
        <v>8145</v>
      </c>
      <c r="H2319" t="s">
        <v>31000</v>
      </c>
      <c r="I2319">
        <v>14</v>
      </c>
      <c r="J2319">
        <v>106482435</v>
      </c>
      <c r="K2319">
        <v>106495588</v>
      </c>
      <c r="L2319">
        <v>13154</v>
      </c>
      <c r="M2319">
        <v>1</v>
      </c>
      <c r="N2319">
        <v>338005</v>
      </c>
      <c r="O2319" t="s">
        <v>8146</v>
      </c>
      <c r="P2319">
        <v>-96179</v>
      </c>
      <c r="Q2319" t="s">
        <v>8147</v>
      </c>
      <c r="R2319" t="s">
        <v>8148</v>
      </c>
      <c r="S2319" t="s">
        <v>32741</v>
      </c>
      <c r="T2319">
        <v>0.56354823081344896</v>
      </c>
      <c r="U2319">
        <v>0.81214233890638399</v>
      </c>
      <c r="V2319">
        <v>-1.3070133255652301</v>
      </c>
      <c r="W2319">
        <v>0.113079289867903</v>
      </c>
      <c r="X2319">
        <v>0.704072456322962</v>
      </c>
      <c r="Y2319">
        <v>-25.505922779541901</v>
      </c>
      <c r="Z2319">
        <v>0.23404878042441499</v>
      </c>
      <c r="AA2319">
        <v>0.72610664078822296</v>
      </c>
      <c r="AB2319">
        <v>-2.27048735954605</v>
      </c>
      <c r="AC2319">
        <v>2.4853262407310801E-2</v>
      </c>
      <c r="AD2319">
        <v>0.57684129297949804</v>
      </c>
      <c r="AE2319">
        <v>-25.505922779541901</v>
      </c>
      <c r="AF2319">
        <v>0.98343762640780896</v>
      </c>
      <c r="AG2319">
        <v>1</v>
      </c>
      <c r="AH2319">
        <v>-0.37740268809634597</v>
      </c>
      <c r="AI2319">
        <v>0.24456414000292601</v>
      </c>
      <c r="AJ2319">
        <v>0.78121606160956403</v>
      </c>
      <c r="AK2319">
        <v>-24.637167337832398</v>
      </c>
    </row>
    <row r="2320" spans="1:37" x14ac:dyDescent="0.2">
      <c r="A2320" t="s">
        <v>7139</v>
      </c>
      <c r="B2320">
        <v>106596583</v>
      </c>
      <c r="C2320">
        <v>106596872</v>
      </c>
      <c r="D2320">
        <v>290</v>
      </c>
      <c r="E2320" t="s">
        <v>8149</v>
      </c>
      <c r="F2320">
        <v>2</v>
      </c>
      <c r="G2320" t="s">
        <v>8150</v>
      </c>
      <c r="H2320" t="s">
        <v>31000</v>
      </c>
      <c r="I2320">
        <v>14</v>
      </c>
      <c r="J2320">
        <v>106482541</v>
      </c>
      <c r="K2320">
        <v>106501088</v>
      </c>
      <c r="L2320">
        <v>18548</v>
      </c>
      <c r="M2320">
        <v>1</v>
      </c>
      <c r="N2320">
        <v>338005</v>
      </c>
      <c r="O2320" t="s">
        <v>8151</v>
      </c>
      <c r="P2320">
        <v>114042</v>
      </c>
      <c r="Q2320" t="s">
        <v>8147</v>
      </c>
      <c r="R2320" t="s">
        <v>8148</v>
      </c>
      <c r="S2320" t="s">
        <v>32741</v>
      </c>
      <c r="T2320">
        <v>0.17308923567461099</v>
      </c>
      <c r="U2320">
        <v>0.603102917160658</v>
      </c>
      <c r="V2320">
        <v>-24.522629107275701</v>
      </c>
      <c r="W2320">
        <v>0.94541066367716797</v>
      </c>
      <c r="X2320">
        <v>0.95159051474143896</v>
      </c>
      <c r="Y2320">
        <v>0.24725124330721801</v>
      </c>
      <c r="Z2320">
        <v>5.50355599158565E-2</v>
      </c>
      <c r="AA2320">
        <v>0.72610664078822296</v>
      </c>
      <c r="AB2320">
        <v>-24.522629107275701</v>
      </c>
      <c r="AC2320">
        <v>0.71753805159658501</v>
      </c>
      <c r="AD2320">
        <v>0.87989882095915395</v>
      </c>
      <c r="AE2320">
        <v>-0.75274864730092905</v>
      </c>
      <c r="AF2320">
        <v>0.32549523997010099</v>
      </c>
      <c r="AG2320">
        <v>0.70473078222419605</v>
      </c>
      <c r="AH2320">
        <v>-23.5930184893251</v>
      </c>
      <c r="AI2320">
        <v>0.59609816080359102</v>
      </c>
      <c r="AJ2320">
        <v>0.78121606160956403</v>
      </c>
      <c r="AK2320">
        <v>1.11600660276823</v>
      </c>
    </row>
    <row r="2321" spans="1:37" x14ac:dyDescent="0.2">
      <c r="A2321" t="s">
        <v>7139</v>
      </c>
      <c r="B2321">
        <v>106633276</v>
      </c>
      <c r="C2321">
        <v>106633425</v>
      </c>
      <c r="D2321">
        <v>150</v>
      </c>
      <c r="E2321" t="s">
        <v>8152</v>
      </c>
      <c r="F2321">
        <v>0</v>
      </c>
      <c r="G2321" t="s">
        <v>8153</v>
      </c>
      <c r="H2321" t="s">
        <v>31000</v>
      </c>
      <c r="I2321">
        <v>14</v>
      </c>
      <c r="J2321">
        <v>106482541</v>
      </c>
      <c r="K2321">
        <v>106501088</v>
      </c>
      <c r="L2321">
        <v>18548</v>
      </c>
      <c r="M2321">
        <v>1</v>
      </c>
      <c r="N2321">
        <v>338005</v>
      </c>
      <c r="O2321" t="s">
        <v>8151</v>
      </c>
      <c r="P2321">
        <v>150735</v>
      </c>
      <c r="Q2321" t="s">
        <v>8147</v>
      </c>
      <c r="R2321" t="s">
        <v>8148</v>
      </c>
      <c r="S2321" t="s">
        <v>32741</v>
      </c>
      <c r="T2321">
        <v>0.37540393893975199</v>
      </c>
      <c r="U2321">
        <v>0.63021465694884504</v>
      </c>
      <c r="V2321">
        <v>-0.570305613762217</v>
      </c>
      <c r="W2321">
        <v>0.39900964277550199</v>
      </c>
      <c r="X2321">
        <v>0.71143044911719</v>
      </c>
      <c r="Y2321">
        <v>-1.5110607251805801</v>
      </c>
      <c r="Z2321">
        <v>0.25780589642282298</v>
      </c>
      <c r="AA2321">
        <v>0.72610664078822296</v>
      </c>
      <c r="AB2321">
        <v>-0.86817342959050303</v>
      </c>
      <c r="AC2321">
        <v>0.28052061913125698</v>
      </c>
      <c r="AD2321">
        <v>0.68253123924728298</v>
      </c>
      <c r="AE2321">
        <v>-1.5736820039118999</v>
      </c>
      <c r="AF2321">
        <v>0.56699985775999995</v>
      </c>
      <c r="AG2321">
        <v>0.80674443595273604</v>
      </c>
      <c r="AH2321">
        <v>-0.101189326881582</v>
      </c>
      <c r="AI2321">
        <v>0.58910493252618501</v>
      </c>
      <c r="AJ2321">
        <v>0.78121606160956403</v>
      </c>
      <c r="AK2321">
        <v>-0.98168489914846502</v>
      </c>
    </row>
    <row r="2322" spans="1:37" x14ac:dyDescent="0.2">
      <c r="A2322" t="s">
        <v>8154</v>
      </c>
      <c r="B2322">
        <v>20099394</v>
      </c>
      <c r="C2322">
        <v>20099552</v>
      </c>
      <c r="D2322">
        <v>159</v>
      </c>
      <c r="E2322" t="s">
        <v>8155</v>
      </c>
      <c r="F2322">
        <v>2</v>
      </c>
      <c r="G2322" t="s">
        <v>8156</v>
      </c>
      <c r="H2322" t="s">
        <v>31000</v>
      </c>
      <c r="I2322">
        <v>15</v>
      </c>
      <c r="J2322">
        <v>20012741</v>
      </c>
      <c r="K2322">
        <v>20014208</v>
      </c>
      <c r="L2322">
        <v>1468</v>
      </c>
      <c r="M2322">
        <v>1</v>
      </c>
      <c r="N2322">
        <v>105379202</v>
      </c>
      <c r="O2322" t="s">
        <v>8157</v>
      </c>
      <c r="P2322">
        <v>86653</v>
      </c>
      <c r="Q2322" t="s">
        <v>40</v>
      </c>
      <c r="R2322" t="s">
        <v>8158</v>
      </c>
      <c r="S2322" t="s">
        <v>32742</v>
      </c>
      <c r="T2322">
        <v>0.97213403838398904</v>
      </c>
      <c r="U2322">
        <v>1</v>
      </c>
      <c r="V2322">
        <v>0.37022970018897999</v>
      </c>
      <c r="W2322">
        <v>0.89107655920673101</v>
      </c>
      <c r="X2322">
        <v>0.95159051474143896</v>
      </c>
      <c r="Y2322">
        <v>0.57547476265799402</v>
      </c>
      <c r="Z2322">
        <v>0.69013698642955401</v>
      </c>
      <c r="AA2322">
        <v>0.84521697243271998</v>
      </c>
      <c r="AB2322">
        <v>-0.59324413701453504</v>
      </c>
      <c r="AC2322">
        <v>0.75388744886274095</v>
      </c>
      <c r="AD2322">
        <v>0.87989882095915395</v>
      </c>
      <c r="AE2322">
        <v>-0.424524950570631</v>
      </c>
      <c r="AF2322">
        <v>0.61410715005536498</v>
      </c>
      <c r="AG2322">
        <v>0.80674443595273604</v>
      </c>
      <c r="AH2322">
        <v>1.29984001927968</v>
      </c>
      <c r="AI2322">
        <v>0.56157887380500204</v>
      </c>
      <c r="AJ2322">
        <v>0.78121606160956403</v>
      </c>
      <c r="AK2322">
        <v>1.44422987636185</v>
      </c>
    </row>
    <row r="2323" spans="1:37" x14ac:dyDescent="0.2">
      <c r="A2323" t="s">
        <v>8154</v>
      </c>
      <c r="B2323">
        <v>20099552</v>
      </c>
      <c r="C2323">
        <v>20099710</v>
      </c>
      <c r="D2323">
        <v>159</v>
      </c>
      <c r="E2323" t="s">
        <v>8159</v>
      </c>
      <c r="F2323">
        <v>4</v>
      </c>
      <c r="G2323" t="s">
        <v>8160</v>
      </c>
      <c r="H2323" t="s">
        <v>31000</v>
      </c>
      <c r="I2323">
        <v>15</v>
      </c>
      <c r="J2323">
        <v>20012741</v>
      </c>
      <c r="K2323">
        <v>20014208</v>
      </c>
      <c r="L2323">
        <v>1468</v>
      </c>
      <c r="M2323">
        <v>1</v>
      </c>
      <c r="N2323">
        <v>105379202</v>
      </c>
      <c r="O2323" t="s">
        <v>8157</v>
      </c>
      <c r="P2323">
        <v>86811</v>
      </c>
      <c r="Q2323" t="s">
        <v>40</v>
      </c>
      <c r="R2323" t="s">
        <v>8158</v>
      </c>
      <c r="S2323" t="s">
        <v>32742</v>
      </c>
      <c r="T2323">
        <v>0.97213403838398904</v>
      </c>
      <c r="U2323">
        <v>1</v>
      </c>
      <c r="V2323">
        <v>0.37022970018897999</v>
      </c>
      <c r="W2323">
        <v>0.89107655920673101</v>
      </c>
      <c r="X2323">
        <v>0.95159051474143896</v>
      </c>
      <c r="Y2323">
        <v>0.57547476265799402</v>
      </c>
      <c r="Z2323">
        <v>0.69013698642955401</v>
      </c>
      <c r="AA2323">
        <v>0.84521697243271998</v>
      </c>
      <c r="AB2323">
        <v>-0.59324413701453504</v>
      </c>
      <c r="AC2323">
        <v>0.75388744886274095</v>
      </c>
      <c r="AD2323">
        <v>0.87989882095915395</v>
      </c>
      <c r="AE2323">
        <v>-0.424524950570631</v>
      </c>
      <c r="AF2323">
        <v>0.61410715005536498</v>
      </c>
      <c r="AG2323">
        <v>0.80674443595273604</v>
      </c>
      <c r="AH2323">
        <v>1.29984001927968</v>
      </c>
      <c r="AI2323">
        <v>0.56157887380500204</v>
      </c>
      <c r="AJ2323">
        <v>0.78121606160956403</v>
      </c>
      <c r="AK2323">
        <v>1.44422987636185</v>
      </c>
    </row>
    <row r="2324" spans="1:37" x14ac:dyDescent="0.2">
      <c r="A2324" t="s">
        <v>8154</v>
      </c>
      <c r="B2324">
        <v>20099710</v>
      </c>
      <c r="C2324">
        <v>20099868</v>
      </c>
      <c r="D2324">
        <v>159</v>
      </c>
      <c r="E2324" t="s">
        <v>8161</v>
      </c>
      <c r="F2324">
        <v>3</v>
      </c>
      <c r="G2324" t="s">
        <v>8162</v>
      </c>
      <c r="H2324" t="s">
        <v>31000</v>
      </c>
      <c r="I2324">
        <v>15</v>
      </c>
      <c r="J2324">
        <v>20012741</v>
      </c>
      <c r="K2324">
        <v>20014208</v>
      </c>
      <c r="L2324">
        <v>1468</v>
      </c>
      <c r="M2324">
        <v>1</v>
      </c>
      <c r="N2324">
        <v>105379202</v>
      </c>
      <c r="O2324" t="s">
        <v>8157</v>
      </c>
      <c r="P2324">
        <v>86969</v>
      </c>
      <c r="Q2324" t="s">
        <v>40</v>
      </c>
      <c r="R2324" t="s">
        <v>8158</v>
      </c>
      <c r="S2324" t="s">
        <v>32742</v>
      </c>
      <c r="T2324">
        <v>0.97213403838398904</v>
      </c>
      <c r="U2324">
        <v>1</v>
      </c>
      <c r="V2324">
        <v>0.37022970018897999</v>
      </c>
      <c r="W2324">
        <v>0.89107655920673101</v>
      </c>
      <c r="X2324">
        <v>0.95159051474143896</v>
      </c>
      <c r="Y2324">
        <v>0.57547476265799402</v>
      </c>
      <c r="Z2324">
        <v>0.69013698642955401</v>
      </c>
      <c r="AA2324">
        <v>0.84521697243271998</v>
      </c>
      <c r="AB2324">
        <v>-0.59324413701453504</v>
      </c>
      <c r="AC2324">
        <v>0.75388744886274095</v>
      </c>
      <c r="AD2324">
        <v>0.87989882095915395</v>
      </c>
      <c r="AE2324">
        <v>-0.424524950570631</v>
      </c>
      <c r="AF2324">
        <v>0.61410715005536498</v>
      </c>
      <c r="AG2324">
        <v>0.80674443595273604</v>
      </c>
      <c r="AH2324">
        <v>1.29984001927968</v>
      </c>
      <c r="AI2324">
        <v>0.56157887380500204</v>
      </c>
      <c r="AJ2324">
        <v>0.78121606160956403</v>
      </c>
      <c r="AK2324">
        <v>1.44422987636185</v>
      </c>
    </row>
    <row r="2325" spans="1:37" x14ac:dyDescent="0.2">
      <c r="A2325" t="s">
        <v>8154</v>
      </c>
      <c r="B2325">
        <v>20123784</v>
      </c>
      <c r="C2325">
        <v>20123935</v>
      </c>
      <c r="D2325">
        <v>152</v>
      </c>
      <c r="E2325" t="s">
        <v>8163</v>
      </c>
      <c r="F2325">
        <v>2</v>
      </c>
      <c r="G2325" t="s">
        <v>8164</v>
      </c>
      <c r="H2325" t="s">
        <v>31000</v>
      </c>
      <c r="I2325">
        <v>15</v>
      </c>
      <c r="J2325">
        <v>20012741</v>
      </c>
      <c r="K2325">
        <v>20014208</v>
      </c>
      <c r="L2325">
        <v>1468</v>
      </c>
      <c r="M2325">
        <v>1</v>
      </c>
      <c r="N2325">
        <v>105379202</v>
      </c>
      <c r="O2325" t="s">
        <v>8157</v>
      </c>
      <c r="P2325">
        <v>111043</v>
      </c>
      <c r="Q2325" t="s">
        <v>40</v>
      </c>
      <c r="R2325" t="s">
        <v>8158</v>
      </c>
      <c r="S2325" t="s">
        <v>32742</v>
      </c>
      <c r="T2325">
        <v>0.85838363301179399</v>
      </c>
      <c r="U2325">
        <v>1</v>
      </c>
      <c r="V2325">
        <v>0.251808876721344</v>
      </c>
      <c r="W2325">
        <v>0.28025984292619599</v>
      </c>
      <c r="X2325">
        <v>0.704072456322962</v>
      </c>
      <c r="Y2325">
        <v>1.1180449802588801</v>
      </c>
      <c r="Z2325">
        <v>0.89701155398815202</v>
      </c>
      <c r="AA2325">
        <v>0.99919698600769702</v>
      </c>
      <c r="AB2325">
        <v>4.6708835499410503E-2</v>
      </c>
      <c r="AC2325">
        <v>0.70652396421083297</v>
      </c>
      <c r="AD2325">
        <v>0.87989882095915395</v>
      </c>
      <c r="AE2325">
        <v>0.50278920503231195</v>
      </c>
      <c r="AF2325">
        <v>0.66487426079906697</v>
      </c>
      <c r="AG2325">
        <v>0.82203283456501697</v>
      </c>
      <c r="AH2325">
        <v>0.34609798993881802</v>
      </c>
      <c r="AI2325">
        <v>0.14757881115833099</v>
      </c>
      <c r="AJ2325">
        <v>0.78121606160956403</v>
      </c>
      <c r="AK2325">
        <v>1.35639046414271</v>
      </c>
    </row>
    <row r="2326" spans="1:37" x14ac:dyDescent="0.2">
      <c r="A2326" t="s">
        <v>8154</v>
      </c>
      <c r="B2326">
        <v>20216389</v>
      </c>
      <c r="C2326">
        <v>20216543</v>
      </c>
      <c r="D2326">
        <v>155</v>
      </c>
      <c r="E2326" t="s">
        <v>8165</v>
      </c>
      <c r="F2326">
        <v>2</v>
      </c>
      <c r="G2326" t="s">
        <v>8166</v>
      </c>
      <c r="H2326" t="s">
        <v>31000</v>
      </c>
      <c r="I2326">
        <v>15</v>
      </c>
      <c r="J2326">
        <v>20282744</v>
      </c>
      <c r="K2326">
        <v>20291558</v>
      </c>
      <c r="L2326">
        <v>8815</v>
      </c>
      <c r="M2326">
        <v>1</v>
      </c>
      <c r="N2326">
        <v>646096</v>
      </c>
      <c r="O2326" t="s">
        <v>8167</v>
      </c>
      <c r="P2326">
        <v>-66201</v>
      </c>
      <c r="Q2326" t="s">
        <v>8168</v>
      </c>
      <c r="R2326" t="s">
        <v>8169</v>
      </c>
      <c r="S2326" t="s">
        <v>32743</v>
      </c>
      <c r="T2326">
        <v>0.32911398597860803</v>
      </c>
      <c r="U2326">
        <v>0.603102917160658</v>
      </c>
      <c r="V2326">
        <v>23.898699525243401</v>
      </c>
      <c r="W2326">
        <v>0.29261482077562401</v>
      </c>
      <c r="X2326">
        <v>0.704072456322962</v>
      </c>
      <c r="Y2326">
        <v>23.9727001020748</v>
      </c>
      <c r="Z2326">
        <v>0.48464167878831399</v>
      </c>
      <c r="AA2326">
        <v>0.84435025072159198</v>
      </c>
      <c r="AB2326">
        <v>22.9352254889025</v>
      </c>
      <c r="AC2326">
        <v>0.45677901822897599</v>
      </c>
      <c r="AD2326">
        <v>0.82872126865393902</v>
      </c>
      <c r="AE2326">
        <v>22.972700189708899</v>
      </c>
      <c r="AF2326">
        <v>0.16793847098801201</v>
      </c>
      <c r="AG2326">
        <v>0.68151250837662902</v>
      </c>
      <c r="AH2326">
        <v>23.898699525243401</v>
      </c>
      <c r="AI2326">
        <v>0.14667288820271701</v>
      </c>
      <c r="AJ2326">
        <v>0.78121606160956403</v>
      </c>
      <c r="AK2326">
        <v>23.9727001020748</v>
      </c>
    </row>
    <row r="2327" spans="1:37" x14ac:dyDescent="0.2">
      <c r="A2327" t="s">
        <v>8154</v>
      </c>
      <c r="B2327">
        <v>20216571</v>
      </c>
      <c r="C2327">
        <v>20216725</v>
      </c>
      <c r="D2327">
        <v>155</v>
      </c>
      <c r="E2327" t="s">
        <v>8170</v>
      </c>
      <c r="F2327">
        <v>2</v>
      </c>
      <c r="G2327" t="s">
        <v>8171</v>
      </c>
      <c r="H2327" t="s">
        <v>31000</v>
      </c>
      <c r="I2327">
        <v>15</v>
      </c>
      <c r="J2327">
        <v>20282744</v>
      </c>
      <c r="K2327">
        <v>20291558</v>
      </c>
      <c r="L2327">
        <v>8815</v>
      </c>
      <c r="M2327">
        <v>1</v>
      </c>
      <c r="N2327">
        <v>646096</v>
      </c>
      <c r="O2327" t="s">
        <v>8167</v>
      </c>
      <c r="P2327">
        <v>-66019</v>
      </c>
      <c r="Q2327" t="s">
        <v>8168</v>
      </c>
      <c r="R2327" t="s">
        <v>8169</v>
      </c>
      <c r="S2327" t="s">
        <v>32743</v>
      </c>
      <c r="T2327">
        <v>0.32911398597860803</v>
      </c>
      <c r="U2327">
        <v>0.603102917160658</v>
      </c>
      <c r="V2327">
        <v>24.036203040607301</v>
      </c>
      <c r="W2327">
        <v>0.29261482077562401</v>
      </c>
      <c r="X2327">
        <v>0.704072456322962</v>
      </c>
      <c r="Y2327">
        <v>24.110203617858001</v>
      </c>
      <c r="Z2327">
        <v>0.48464167878831399</v>
      </c>
      <c r="AA2327">
        <v>0.84435025072159198</v>
      </c>
      <c r="AB2327">
        <v>23.072728996299698</v>
      </c>
      <c r="AC2327">
        <v>0.45677901822897599</v>
      </c>
      <c r="AD2327">
        <v>0.82872126865393902</v>
      </c>
      <c r="AE2327">
        <v>23.1102036975253</v>
      </c>
      <c r="AF2327">
        <v>0.16793847098801201</v>
      </c>
      <c r="AG2327">
        <v>0.68151250837662902</v>
      </c>
      <c r="AH2327">
        <v>24.036203040607301</v>
      </c>
      <c r="AI2327">
        <v>0.14667288820271701</v>
      </c>
      <c r="AJ2327">
        <v>0.78121606160956403</v>
      </c>
      <c r="AK2327">
        <v>24.110203617858001</v>
      </c>
    </row>
    <row r="2328" spans="1:37" x14ac:dyDescent="0.2">
      <c r="A2328" t="s">
        <v>8154</v>
      </c>
      <c r="B2328">
        <v>20276923</v>
      </c>
      <c r="C2328">
        <v>20277067</v>
      </c>
      <c r="D2328">
        <v>145</v>
      </c>
      <c r="E2328" t="s">
        <v>8172</v>
      </c>
      <c r="F2328">
        <v>4</v>
      </c>
      <c r="G2328" t="s">
        <v>8173</v>
      </c>
      <c r="H2328" t="s">
        <v>32744</v>
      </c>
      <c r="I2328">
        <v>15</v>
      </c>
      <c r="J2328">
        <v>20282744</v>
      </c>
      <c r="K2328">
        <v>20291558</v>
      </c>
      <c r="L2328">
        <v>8815</v>
      </c>
      <c r="M2328">
        <v>1</v>
      </c>
      <c r="N2328">
        <v>646096</v>
      </c>
      <c r="O2328" t="s">
        <v>8167</v>
      </c>
      <c r="P2328">
        <v>-5677</v>
      </c>
      <c r="Q2328" t="s">
        <v>8168</v>
      </c>
      <c r="R2328" t="s">
        <v>8169</v>
      </c>
      <c r="S2328" t="s">
        <v>32743</v>
      </c>
      <c r="T2328">
        <v>0.35387198439864398</v>
      </c>
      <c r="U2328">
        <v>0.603102917160658</v>
      </c>
      <c r="V2328">
        <v>-20.7799007668477</v>
      </c>
      <c r="W2328">
        <v>0.123414495547065</v>
      </c>
      <c r="X2328">
        <v>0.704072456322962</v>
      </c>
      <c r="Y2328">
        <v>23.8784076462331</v>
      </c>
      <c r="Z2328">
        <v>0.69013698642955401</v>
      </c>
      <c r="AA2328">
        <v>0.84521697243271998</v>
      </c>
      <c r="AB2328">
        <v>0.98396631646037203</v>
      </c>
      <c r="AC2328">
        <v>0.17695932866387601</v>
      </c>
      <c r="AD2328">
        <v>0.68253123924728298</v>
      </c>
      <c r="AE2328">
        <v>23.0535034117569</v>
      </c>
      <c r="AF2328">
        <v>0.32549523997010099</v>
      </c>
      <c r="AG2328">
        <v>0.70473078222419605</v>
      </c>
      <c r="AH2328">
        <v>-22.074711451717501</v>
      </c>
      <c r="AI2328">
        <v>0.170234813229591</v>
      </c>
      <c r="AJ2328">
        <v>0.78121606160956403</v>
      </c>
      <c r="AK2328">
        <v>4.0985060780746299</v>
      </c>
    </row>
    <row r="2329" spans="1:37" x14ac:dyDescent="0.2">
      <c r="A2329" t="s">
        <v>8154</v>
      </c>
      <c r="B2329">
        <v>20277067</v>
      </c>
      <c r="C2329">
        <v>20277211</v>
      </c>
      <c r="D2329">
        <v>145</v>
      </c>
      <c r="E2329" t="s">
        <v>8174</v>
      </c>
      <c r="F2329">
        <v>0</v>
      </c>
      <c r="G2329" t="s">
        <v>8175</v>
      </c>
      <c r="H2329" t="s">
        <v>32744</v>
      </c>
      <c r="I2329">
        <v>15</v>
      </c>
      <c r="J2329">
        <v>20282744</v>
      </c>
      <c r="K2329">
        <v>20291558</v>
      </c>
      <c r="L2329">
        <v>8815</v>
      </c>
      <c r="M2329">
        <v>1</v>
      </c>
      <c r="N2329">
        <v>646096</v>
      </c>
      <c r="O2329" t="s">
        <v>8167</v>
      </c>
      <c r="P2329">
        <v>-5533</v>
      </c>
      <c r="Q2329" t="s">
        <v>8168</v>
      </c>
      <c r="R2329" t="s">
        <v>8169</v>
      </c>
      <c r="S2329" t="s">
        <v>32743</v>
      </c>
      <c r="T2329">
        <v>0.35387198439864398</v>
      </c>
      <c r="U2329">
        <v>0.603102917160658</v>
      </c>
      <c r="V2329">
        <v>-20.7799007668477</v>
      </c>
      <c r="W2329">
        <v>0.123414495547065</v>
      </c>
      <c r="X2329">
        <v>0.704072456322962</v>
      </c>
      <c r="Y2329">
        <v>23.8784076462331</v>
      </c>
      <c r="Z2329">
        <v>0.69013698642955401</v>
      </c>
      <c r="AA2329">
        <v>0.84521697243271998</v>
      </c>
      <c r="AB2329">
        <v>0.98396631646037203</v>
      </c>
      <c r="AC2329">
        <v>0.17695932866387601</v>
      </c>
      <c r="AD2329">
        <v>0.68253123924728298</v>
      </c>
      <c r="AE2329">
        <v>23.0535034117569</v>
      </c>
      <c r="AF2329">
        <v>0.32549523997010099</v>
      </c>
      <c r="AG2329">
        <v>0.70473078222419605</v>
      </c>
      <c r="AH2329">
        <v>-22.074711451717501</v>
      </c>
      <c r="AI2329">
        <v>0.170234813229591</v>
      </c>
      <c r="AJ2329">
        <v>0.78121606160956403</v>
      </c>
      <c r="AK2329">
        <v>4.0985060780746299</v>
      </c>
    </row>
    <row r="2330" spans="1:37" x14ac:dyDescent="0.2">
      <c r="A2330" t="s">
        <v>8154</v>
      </c>
      <c r="B2330">
        <v>20329618</v>
      </c>
      <c r="C2330">
        <v>20329760</v>
      </c>
      <c r="D2330">
        <v>143</v>
      </c>
      <c r="E2330" t="s">
        <v>8176</v>
      </c>
      <c r="F2330">
        <v>0</v>
      </c>
      <c r="G2330" t="s">
        <v>8177</v>
      </c>
      <c r="H2330" t="s">
        <v>32745</v>
      </c>
      <c r="I2330">
        <v>15</v>
      </c>
      <c r="J2330">
        <v>20283496</v>
      </c>
      <c r="K2330">
        <v>20291558</v>
      </c>
      <c r="L2330">
        <v>8063</v>
      </c>
      <c r="M2330">
        <v>1</v>
      </c>
      <c r="N2330">
        <v>646096</v>
      </c>
      <c r="O2330" t="s">
        <v>8178</v>
      </c>
      <c r="P2330">
        <v>46122</v>
      </c>
      <c r="Q2330" t="s">
        <v>8168</v>
      </c>
      <c r="R2330" t="s">
        <v>8169</v>
      </c>
      <c r="S2330" t="s">
        <v>32743</v>
      </c>
      <c r="T2330">
        <v>0.75208242639566503</v>
      </c>
      <c r="U2330">
        <v>0.966947289336758</v>
      </c>
      <c r="V2330">
        <v>5.6555111034385402E-2</v>
      </c>
      <c r="W2330">
        <v>0.416079423760639</v>
      </c>
      <c r="X2330">
        <v>0.73460997439807996</v>
      </c>
      <c r="Y2330">
        <v>1.0899094278219601</v>
      </c>
      <c r="Z2330">
        <v>0.99237268401943202</v>
      </c>
      <c r="AA2330">
        <v>1</v>
      </c>
      <c r="AB2330">
        <v>-0.19379155561683201</v>
      </c>
      <c r="AC2330">
        <v>0.76482372032104395</v>
      </c>
      <c r="AD2330">
        <v>0.89008830255571703</v>
      </c>
      <c r="AE2330">
        <v>0.54357888332396298</v>
      </c>
      <c r="AF2330">
        <v>0.56168175957919397</v>
      </c>
      <c r="AG2330">
        <v>0.80674443595273604</v>
      </c>
      <c r="AH2330">
        <v>0.27841795211074699</v>
      </c>
      <c r="AI2330">
        <v>0.26700366021540201</v>
      </c>
      <c r="AJ2330">
        <v>0.78121606160956403</v>
      </c>
      <c r="AK2330">
        <v>1.23640193982354</v>
      </c>
    </row>
    <row r="2331" spans="1:37" x14ac:dyDescent="0.2">
      <c r="A2331" t="s">
        <v>8154</v>
      </c>
      <c r="B2331">
        <v>20357234</v>
      </c>
      <c r="C2331">
        <v>20357378</v>
      </c>
      <c r="D2331">
        <v>145</v>
      </c>
      <c r="E2331" t="s">
        <v>8179</v>
      </c>
      <c r="F2331">
        <v>3</v>
      </c>
      <c r="G2331" t="s">
        <v>8180</v>
      </c>
      <c r="H2331" t="s">
        <v>32746</v>
      </c>
      <c r="I2331">
        <v>15</v>
      </c>
      <c r="J2331">
        <v>20283496</v>
      </c>
      <c r="K2331">
        <v>20291558</v>
      </c>
      <c r="L2331">
        <v>8063</v>
      </c>
      <c r="M2331">
        <v>1</v>
      </c>
      <c r="N2331">
        <v>646096</v>
      </c>
      <c r="O2331" t="s">
        <v>8178</v>
      </c>
      <c r="P2331">
        <v>73738</v>
      </c>
      <c r="Q2331" t="s">
        <v>8168</v>
      </c>
      <c r="R2331" t="s">
        <v>8169</v>
      </c>
      <c r="S2331" t="s">
        <v>32743</v>
      </c>
      <c r="T2331">
        <v>0.97213403838398904</v>
      </c>
      <c r="U2331">
        <v>1</v>
      </c>
      <c r="V2331">
        <v>3.7477880747911798</v>
      </c>
      <c r="W2331">
        <v>0.73420570613580904</v>
      </c>
      <c r="X2331">
        <v>0.95159051474143896</v>
      </c>
      <c r="Y2331">
        <v>0.58438924258958802</v>
      </c>
      <c r="Z2331">
        <v>0.93459220503170903</v>
      </c>
      <c r="AA2331">
        <v>0.99919698600769702</v>
      </c>
      <c r="AB2331">
        <v>3.57439938887922</v>
      </c>
      <c r="AC2331">
        <v>0.32081866871113202</v>
      </c>
      <c r="AD2331">
        <v>0.68773325147593101</v>
      </c>
      <c r="AE2331">
        <v>-0.41561067774312299</v>
      </c>
      <c r="AF2331">
        <v>0.98343762640780896</v>
      </c>
      <c r="AG2331">
        <v>1</v>
      </c>
      <c r="AH2331">
        <v>1.3087547158774899</v>
      </c>
      <c r="AI2331">
        <v>0.91725052871964496</v>
      </c>
      <c r="AJ2331">
        <v>0.98621344597861504</v>
      </c>
      <c r="AK2331">
        <v>1.45314461063239</v>
      </c>
    </row>
    <row r="2332" spans="1:37" x14ac:dyDescent="0.2">
      <c r="A2332" t="s">
        <v>8154</v>
      </c>
      <c r="B2332">
        <v>20357378</v>
      </c>
      <c r="C2332">
        <v>20357522</v>
      </c>
      <c r="D2332">
        <v>145</v>
      </c>
      <c r="E2332" t="s">
        <v>8181</v>
      </c>
      <c r="F2332">
        <v>3</v>
      </c>
      <c r="G2332" t="s">
        <v>8182</v>
      </c>
      <c r="H2332" t="s">
        <v>32746</v>
      </c>
      <c r="I2332">
        <v>15</v>
      </c>
      <c r="J2332">
        <v>20283496</v>
      </c>
      <c r="K2332">
        <v>20291558</v>
      </c>
      <c r="L2332">
        <v>8063</v>
      </c>
      <c r="M2332">
        <v>1</v>
      </c>
      <c r="N2332">
        <v>646096</v>
      </c>
      <c r="O2332" t="s">
        <v>8178</v>
      </c>
      <c r="P2332">
        <v>73882</v>
      </c>
      <c r="Q2332" t="s">
        <v>8168</v>
      </c>
      <c r="R2332" t="s">
        <v>8169</v>
      </c>
      <c r="S2332" t="s">
        <v>32743</v>
      </c>
      <c r="T2332">
        <v>0.97213403838398904</v>
      </c>
      <c r="U2332">
        <v>1</v>
      </c>
      <c r="V2332">
        <v>3.7477880747911798</v>
      </c>
      <c r="W2332">
        <v>0.73420570613580904</v>
      </c>
      <c r="X2332">
        <v>0.95159051474143896</v>
      </c>
      <c r="Y2332">
        <v>0.40930976170111499</v>
      </c>
      <c r="Z2332">
        <v>0.93459220503170903</v>
      </c>
      <c r="AA2332">
        <v>0.99919698600769702</v>
      </c>
      <c r="AB2332">
        <v>3.6587922328768698</v>
      </c>
      <c r="AC2332">
        <v>0.32081866871113202</v>
      </c>
      <c r="AD2332">
        <v>0.68773325147593101</v>
      </c>
      <c r="AE2332">
        <v>-0.59069015863159702</v>
      </c>
      <c r="AF2332">
        <v>0.98343762640780896</v>
      </c>
      <c r="AG2332">
        <v>1</v>
      </c>
      <c r="AH2332">
        <v>1.1336752450790999</v>
      </c>
      <c r="AI2332">
        <v>0.91725052871964496</v>
      </c>
      <c r="AJ2332">
        <v>0.98621344597861504</v>
      </c>
      <c r="AK2332">
        <v>1.2780651410210699</v>
      </c>
    </row>
    <row r="2333" spans="1:37" x14ac:dyDescent="0.2">
      <c r="A2333" t="s">
        <v>8154</v>
      </c>
      <c r="B2333">
        <v>20357522</v>
      </c>
      <c r="C2333">
        <v>20357666</v>
      </c>
      <c r="D2333">
        <v>145</v>
      </c>
      <c r="E2333" t="s">
        <v>8183</v>
      </c>
      <c r="F2333">
        <v>7</v>
      </c>
      <c r="G2333" t="s">
        <v>8184</v>
      </c>
      <c r="H2333" t="s">
        <v>32746</v>
      </c>
      <c r="I2333">
        <v>15</v>
      </c>
      <c r="J2333">
        <v>20283496</v>
      </c>
      <c r="K2333">
        <v>20291558</v>
      </c>
      <c r="L2333">
        <v>8063</v>
      </c>
      <c r="M2333">
        <v>1</v>
      </c>
      <c r="N2333">
        <v>646096</v>
      </c>
      <c r="O2333" t="s">
        <v>8178</v>
      </c>
      <c r="P2333">
        <v>74026</v>
      </c>
      <c r="Q2333" t="s">
        <v>8168</v>
      </c>
      <c r="R2333" t="s">
        <v>8169</v>
      </c>
      <c r="S2333" t="s">
        <v>32743</v>
      </c>
      <c r="T2333">
        <v>0.97213403838398904</v>
      </c>
      <c r="U2333">
        <v>1</v>
      </c>
      <c r="V2333">
        <v>2.8733190267586202</v>
      </c>
      <c r="W2333">
        <v>0.69201225521665499</v>
      </c>
      <c r="X2333">
        <v>0.95159051474143896</v>
      </c>
      <c r="Y2333">
        <v>-0.46515928982561899</v>
      </c>
      <c r="Z2333">
        <v>0.93459220503170903</v>
      </c>
      <c r="AA2333">
        <v>0.99919698600769702</v>
      </c>
      <c r="AB2333">
        <v>3.24772668458075</v>
      </c>
      <c r="AC2333">
        <v>0.30184355666711699</v>
      </c>
      <c r="AD2333">
        <v>0.68253123924728298</v>
      </c>
      <c r="AE2333">
        <v>-1.46515914376893</v>
      </c>
      <c r="AF2333">
        <v>1</v>
      </c>
      <c r="AG2333">
        <v>1</v>
      </c>
      <c r="AH2333">
        <v>0.25920619704654801</v>
      </c>
      <c r="AI2333">
        <v>0.95029317176085903</v>
      </c>
      <c r="AJ2333">
        <v>0.98621344597861504</v>
      </c>
      <c r="AK2333">
        <v>0.403596089494341</v>
      </c>
    </row>
    <row r="2334" spans="1:37" x14ac:dyDescent="0.2">
      <c r="A2334" t="s">
        <v>8154</v>
      </c>
      <c r="B2334">
        <v>20525461</v>
      </c>
      <c r="C2334">
        <v>20525662</v>
      </c>
      <c r="D2334">
        <v>202</v>
      </c>
      <c r="E2334" t="s">
        <v>8185</v>
      </c>
      <c r="F2334">
        <v>3</v>
      </c>
      <c r="G2334" t="s">
        <v>8186</v>
      </c>
      <c r="H2334" t="s">
        <v>31000</v>
      </c>
      <c r="I2334">
        <v>15</v>
      </c>
      <c r="J2334">
        <v>20531856</v>
      </c>
      <c r="K2334">
        <v>20541800</v>
      </c>
      <c r="L2334">
        <v>9945</v>
      </c>
      <c r="M2334">
        <v>2</v>
      </c>
      <c r="N2334">
        <v>727832</v>
      </c>
      <c r="O2334" t="s">
        <v>8187</v>
      </c>
      <c r="P2334">
        <v>16138</v>
      </c>
      <c r="Q2334" t="s">
        <v>8188</v>
      </c>
      <c r="R2334" t="s">
        <v>8189</v>
      </c>
      <c r="S2334" t="s">
        <v>32747</v>
      </c>
      <c r="T2334">
        <v>0.53750152084609304</v>
      </c>
      <c r="U2334">
        <v>0.80321479550967601</v>
      </c>
      <c r="V2334">
        <v>1.8653742204452299</v>
      </c>
      <c r="W2334">
        <v>6.2825850358688304E-2</v>
      </c>
      <c r="X2334">
        <v>0.704072456322962</v>
      </c>
      <c r="Y2334">
        <v>-23.8266037026116</v>
      </c>
      <c r="Z2334">
        <v>0.73868578085032299</v>
      </c>
      <c r="AA2334">
        <v>0.87994156500776499</v>
      </c>
      <c r="AB2334">
        <v>0.90190017160151903</v>
      </c>
      <c r="AC2334">
        <v>0.247613191035916</v>
      </c>
      <c r="AD2334">
        <v>0.68253123924728298</v>
      </c>
      <c r="AE2334">
        <v>-2.1451388439349501</v>
      </c>
      <c r="AF2334">
        <v>0.13236728150506799</v>
      </c>
      <c r="AG2334">
        <v>0.68151250837662902</v>
      </c>
      <c r="AH2334">
        <v>2.7949846318397902</v>
      </c>
      <c r="AI2334">
        <v>6.3287974194947097E-2</v>
      </c>
      <c r="AJ2334">
        <v>0.78121606160956403</v>
      </c>
      <c r="AK2334">
        <v>-23.415717750777901</v>
      </c>
    </row>
    <row r="2335" spans="1:37" x14ac:dyDescent="0.2">
      <c r="A2335" t="s">
        <v>8154</v>
      </c>
      <c r="B2335">
        <v>20525662</v>
      </c>
      <c r="C2335">
        <v>20525863</v>
      </c>
      <c r="D2335">
        <v>202</v>
      </c>
      <c r="E2335" t="s">
        <v>8190</v>
      </c>
      <c r="F2335">
        <v>5</v>
      </c>
      <c r="G2335" t="s">
        <v>8191</v>
      </c>
      <c r="H2335" t="s">
        <v>31000</v>
      </c>
      <c r="I2335">
        <v>15</v>
      </c>
      <c r="J2335">
        <v>20531856</v>
      </c>
      <c r="K2335">
        <v>20541800</v>
      </c>
      <c r="L2335">
        <v>9945</v>
      </c>
      <c r="M2335">
        <v>2</v>
      </c>
      <c r="N2335">
        <v>727832</v>
      </c>
      <c r="O2335" t="s">
        <v>8187</v>
      </c>
      <c r="P2335">
        <v>15937</v>
      </c>
      <c r="Q2335" t="s">
        <v>8188</v>
      </c>
      <c r="R2335" t="s">
        <v>8189</v>
      </c>
      <c r="S2335" t="s">
        <v>32747</v>
      </c>
      <c r="T2335">
        <v>0.53750152084609304</v>
      </c>
      <c r="U2335">
        <v>0.80321479550967601</v>
      </c>
      <c r="V2335">
        <v>1.8653742204452299</v>
      </c>
      <c r="W2335">
        <v>6.2825850358688304E-2</v>
      </c>
      <c r="X2335">
        <v>0.704072456322962</v>
      </c>
      <c r="Y2335">
        <v>-23.8266037026116</v>
      </c>
      <c r="Z2335">
        <v>0.73868578085032299</v>
      </c>
      <c r="AA2335">
        <v>0.87994156500776499</v>
      </c>
      <c r="AB2335">
        <v>0.90190017160151903</v>
      </c>
      <c r="AC2335">
        <v>0.247613191035916</v>
      </c>
      <c r="AD2335">
        <v>0.68253123924728298</v>
      </c>
      <c r="AE2335">
        <v>-2.1451388439349501</v>
      </c>
      <c r="AF2335">
        <v>0.13236728150506799</v>
      </c>
      <c r="AG2335">
        <v>0.68151250837662902</v>
      </c>
      <c r="AH2335">
        <v>2.7949846318397902</v>
      </c>
      <c r="AI2335">
        <v>6.3287974194947097E-2</v>
      </c>
      <c r="AJ2335">
        <v>0.78121606160956403</v>
      </c>
      <c r="AK2335">
        <v>-23.415717750777901</v>
      </c>
    </row>
    <row r="2336" spans="1:37" x14ac:dyDescent="0.2">
      <c r="A2336" t="s">
        <v>8154</v>
      </c>
      <c r="B2336">
        <v>20581762</v>
      </c>
      <c r="C2336">
        <v>20581904</v>
      </c>
      <c r="D2336">
        <v>143</v>
      </c>
      <c r="E2336" t="s">
        <v>8192</v>
      </c>
      <c r="F2336">
        <v>9</v>
      </c>
      <c r="G2336" t="s">
        <v>8193</v>
      </c>
      <c r="H2336" t="s">
        <v>31000</v>
      </c>
      <c r="I2336">
        <v>15</v>
      </c>
      <c r="J2336">
        <v>20562375</v>
      </c>
      <c r="K2336">
        <v>20575696</v>
      </c>
      <c r="L2336">
        <v>13322</v>
      </c>
      <c r="M2336">
        <v>1</v>
      </c>
      <c r="N2336">
        <v>729786</v>
      </c>
      <c r="O2336" t="s">
        <v>8194</v>
      </c>
      <c r="P2336">
        <v>19387</v>
      </c>
      <c r="Q2336" t="s">
        <v>8195</v>
      </c>
      <c r="R2336" t="s">
        <v>8196</v>
      </c>
      <c r="S2336" t="s">
        <v>32748</v>
      </c>
      <c r="T2336">
        <v>0.97213403838398904</v>
      </c>
      <c r="U2336">
        <v>1</v>
      </c>
      <c r="V2336">
        <v>0.886458709389776</v>
      </c>
      <c r="W2336">
        <v>0.20525741147413201</v>
      </c>
      <c r="X2336">
        <v>0.704072456322962</v>
      </c>
      <c r="Y2336">
        <v>-24.544499785163499</v>
      </c>
      <c r="Z2336">
        <v>0.69013698642955401</v>
      </c>
      <c r="AA2336">
        <v>0.84521697243271998</v>
      </c>
      <c r="AB2336">
        <v>-7.7015338216979007E-2</v>
      </c>
      <c r="AC2336">
        <v>7.0489011448141195E-2</v>
      </c>
      <c r="AD2336">
        <v>0.57684129297949804</v>
      </c>
      <c r="AE2336">
        <v>-24.544499785163499</v>
      </c>
      <c r="AF2336">
        <v>0.61410715005536498</v>
      </c>
      <c r="AG2336">
        <v>0.80674443595273604</v>
      </c>
      <c r="AH2336">
        <v>1.8160692470444399</v>
      </c>
      <c r="AI2336">
        <v>0.35038410267202102</v>
      </c>
      <c r="AJ2336">
        <v>0.78121606160956403</v>
      </c>
      <c r="AK2336">
        <v>-23.675744367146301</v>
      </c>
    </row>
    <row r="2337" spans="1:37" x14ac:dyDescent="0.2">
      <c r="A2337" t="s">
        <v>8154</v>
      </c>
      <c r="B2337">
        <v>20581904</v>
      </c>
      <c r="C2337">
        <v>20582046</v>
      </c>
      <c r="D2337">
        <v>143</v>
      </c>
      <c r="E2337" t="s">
        <v>8197</v>
      </c>
      <c r="F2337">
        <v>13</v>
      </c>
      <c r="G2337" t="s">
        <v>8198</v>
      </c>
      <c r="H2337" t="s">
        <v>31000</v>
      </c>
      <c r="I2337">
        <v>15</v>
      </c>
      <c r="J2337">
        <v>20562375</v>
      </c>
      <c r="K2337">
        <v>20575696</v>
      </c>
      <c r="L2337">
        <v>13322</v>
      </c>
      <c r="M2337">
        <v>1</v>
      </c>
      <c r="N2337">
        <v>729786</v>
      </c>
      <c r="O2337" t="s">
        <v>8194</v>
      </c>
      <c r="P2337">
        <v>19529</v>
      </c>
      <c r="Q2337" t="s">
        <v>8195</v>
      </c>
      <c r="R2337" t="s">
        <v>8196</v>
      </c>
      <c r="S2337" t="s">
        <v>32748</v>
      </c>
      <c r="T2337">
        <v>0.97213403838398904</v>
      </c>
      <c r="U2337">
        <v>1</v>
      </c>
      <c r="V2337">
        <v>0.886458709389776</v>
      </c>
      <c r="W2337">
        <v>0.20525741147413201</v>
      </c>
      <c r="X2337">
        <v>0.704072456322962</v>
      </c>
      <c r="Y2337">
        <v>-24.544499785163499</v>
      </c>
      <c r="Z2337">
        <v>0.69013698642955401</v>
      </c>
      <c r="AA2337">
        <v>0.84521697243271998</v>
      </c>
      <c r="AB2337">
        <v>-7.7015338216979007E-2</v>
      </c>
      <c r="AC2337">
        <v>7.0489011448141195E-2</v>
      </c>
      <c r="AD2337">
        <v>0.57684129297949804</v>
      </c>
      <c r="AE2337">
        <v>-24.544499785163499</v>
      </c>
      <c r="AF2337">
        <v>0.61410715005536498</v>
      </c>
      <c r="AG2337">
        <v>0.80674443595273604</v>
      </c>
      <c r="AH2337">
        <v>1.8160692470444399</v>
      </c>
      <c r="AI2337">
        <v>0.35038410267202102</v>
      </c>
      <c r="AJ2337">
        <v>0.78121606160956403</v>
      </c>
      <c r="AK2337">
        <v>-23.675744367146301</v>
      </c>
    </row>
    <row r="2338" spans="1:37" x14ac:dyDescent="0.2">
      <c r="A2338" t="s">
        <v>8154</v>
      </c>
      <c r="B2338">
        <v>20582046</v>
      </c>
      <c r="C2338">
        <v>20582188</v>
      </c>
      <c r="D2338">
        <v>143</v>
      </c>
      <c r="E2338" t="s">
        <v>8199</v>
      </c>
      <c r="F2338">
        <v>12</v>
      </c>
      <c r="G2338" t="s">
        <v>8200</v>
      </c>
      <c r="H2338" t="s">
        <v>31000</v>
      </c>
      <c r="I2338">
        <v>15</v>
      </c>
      <c r="J2338">
        <v>20562375</v>
      </c>
      <c r="K2338">
        <v>20575696</v>
      </c>
      <c r="L2338">
        <v>13322</v>
      </c>
      <c r="M2338">
        <v>1</v>
      </c>
      <c r="N2338">
        <v>729786</v>
      </c>
      <c r="O2338" t="s">
        <v>8194</v>
      </c>
      <c r="P2338">
        <v>19671</v>
      </c>
      <c r="Q2338" t="s">
        <v>8195</v>
      </c>
      <c r="R2338" t="s">
        <v>8196</v>
      </c>
      <c r="S2338" t="s">
        <v>32748</v>
      </c>
      <c r="T2338">
        <v>0.97213403838398904</v>
      </c>
      <c r="U2338">
        <v>1</v>
      </c>
      <c r="V2338">
        <v>0.886458709389776</v>
      </c>
      <c r="W2338">
        <v>0.20525741147413201</v>
      </c>
      <c r="X2338">
        <v>0.704072456322962</v>
      </c>
      <c r="Y2338">
        <v>-24.544499785163499</v>
      </c>
      <c r="Z2338">
        <v>0.69013698642955401</v>
      </c>
      <c r="AA2338">
        <v>0.84521697243271998</v>
      </c>
      <c r="AB2338">
        <v>-7.7015338216979007E-2</v>
      </c>
      <c r="AC2338">
        <v>7.0489011448141195E-2</v>
      </c>
      <c r="AD2338">
        <v>0.57684129297949804</v>
      </c>
      <c r="AE2338">
        <v>-24.544499785163499</v>
      </c>
      <c r="AF2338">
        <v>0.61410715005536498</v>
      </c>
      <c r="AG2338">
        <v>0.80674443595273604</v>
      </c>
      <c r="AH2338">
        <v>1.8160692470444399</v>
      </c>
      <c r="AI2338">
        <v>0.35038410267202102</v>
      </c>
      <c r="AJ2338">
        <v>0.78121606160956403</v>
      </c>
      <c r="AK2338">
        <v>-23.675744367146301</v>
      </c>
    </row>
    <row r="2339" spans="1:37" x14ac:dyDescent="0.2">
      <c r="A2339" t="s">
        <v>8154</v>
      </c>
      <c r="B2339">
        <v>20756092</v>
      </c>
      <c r="C2339">
        <v>20756368</v>
      </c>
      <c r="D2339">
        <v>277</v>
      </c>
      <c r="E2339" t="s">
        <v>8201</v>
      </c>
      <c r="F2339">
        <v>29</v>
      </c>
      <c r="G2339" t="s">
        <v>8202</v>
      </c>
      <c r="H2339" t="s">
        <v>30987</v>
      </c>
      <c r="I2339">
        <v>15</v>
      </c>
      <c r="J2339">
        <v>20729747</v>
      </c>
      <c r="K2339">
        <v>20756183</v>
      </c>
      <c r="L2339">
        <v>26437</v>
      </c>
      <c r="M2339">
        <v>2</v>
      </c>
      <c r="N2339">
        <v>606</v>
      </c>
      <c r="O2339" t="s">
        <v>8203</v>
      </c>
      <c r="P2339">
        <v>0</v>
      </c>
      <c r="Q2339" t="s">
        <v>40</v>
      </c>
      <c r="R2339" t="s">
        <v>8204</v>
      </c>
      <c r="S2339" t="s">
        <v>32749</v>
      </c>
      <c r="T2339">
        <v>0.644035865418358</v>
      </c>
      <c r="U2339">
        <v>0.84904924635754497</v>
      </c>
      <c r="V2339">
        <v>0.17700993926535899</v>
      </c>
      <c r="W2339">
        <v>0.123414495547065</v>
      </c>
      <c r="X2339">
        <v>0.704072456322962</v>
      </c>
      <c r="Y2339">
        <v>25.7545988772859</v>
      </c>
      <c r="Z2339">
        <v>0.26789404493740199</v>
      </c>
      <c r="AA2339">
        <v>0.72610664078822296</v>
      </c>
      <c r="AB2339">
        <v>-0.78646413691428596</v>
      </c>
      <c r="AC2339">
        <v>0.17695932866387601</v>
      </c>
      <c r="AD2339">
        <v>0.68253123924728298</v>
      </c>
      <c r="AE2339">
        <v>24.794998561828301</v>
      </c>
      <c r="AF2339">
        <v>0.98343762640780896</v>
      </c>
      <c r="AG2339">
        <v>1</v>
      </c>
      <c r="AH2339">
        <v>1.1066205599126699</v>
      </c>
      <c r="AI2339">
        <v>0.170234813229591</v>
      </c>
      <c r="AJ2339">
        <v>0.78121606160956403</v>
      </c>
      <c r="AK2339">
        <v>6.2824203780593901</v>
      </c>
    </row>
    <row r="2340" spans="1:37" x14ac:dyDescent="0.2">
      <c r="A2340" t="s">
        <v>8154</v>
      </c>
      <c r="B2340">
        <v>20783709</v>
      </c>
      <c r="C2340">
        <v>20783915</v>
      </c>
      <c r="D2340">
        <v>207</v>
      </c>
      <c r="E2340" t="s">
        <v>8205</v>
      </c>
      <c r="F2340">
        <v>12</v>
      </c>
      <c r="G2340" t="s">
        <v>8206</v>
      </c>
      <c r="H2340" t="s">
        <v>31000</v>
      </c>
      <c r="I2340">
        <v>15</v>
      </c>
      <c r="J2340">
        <v>20729747</v>
      </c>
      <c r="K2340">
        <v>20756183</v>
      </c>
      <c r="L2340">
        <v>26437</v>
      </c>
      <c r="M2340">
        <v>2</v>
      </c>
      <c r="N2340">
        <v>606</v>
      </c>
      <c r="O2340" t="s">
        <v>8203</v>
      </c>
      <c r="P2340">
        <v>-27526</v>
      </c>
      <c r="Q2340" t="s">
        <v>40</v>
      </c>
      <c r="R2340" t="s">
        <v>8204</v>
      </c>
      <c r="S2340" t="s">
        <v>32749</v>
      </c>
      <c r="T2340">
        <v>0.32911398597860803</v>
      </c>
      <c r="U2340">
        <v>0.603102917160658</v>
      </c>
      <c r="V2340">
        <v>23.775291728352698</v>
      </c>
      <c r="W2340">
        <v>0.20525741147413201</v>
      </c>
      <c r="X2340">
        <v>0.704072456322962</v>
      </c>
      <c r="Y2340">
        <v>-24.364466156850401</v>
      </c>
      <c r="Z2340">
        <v>0.306975110376564</v>
      </c>
      <c r="AA2340">
        <v>0.72610664078822296</v>
      </c>
      <c r="AB2340">
        <v>23.602625940510801</v>
      </c>
      <c r="AC2340">
        <v>7.0489011448141195E-2</v>
      </c>
      <c r="AD2340">
        <v>0.57684129297949804</v>
      </c>
      <c r="AE2340">
        <v>-24.364466156850401</v>
      </c>
      <c r="AF2340">
        <v>0.61410715005536498</v>
      </c>
      <c r="AG2340">
        <v>0.80674443595273604</v>
      </c>
      <c r="AH2340">
        <v>1.4539454659236499</v>
      </c>
      <c r="AI2340">
        <v>0.35038410267202102</v>
      </c>
      <c r="AJ2340">
        <v>0.78121606160956403</v>
      </c>
      <c r="AK2340">
        <v>-23.4957107453065</v>
      </c>
    </row>
    <row r="2341" spans="1:37" x14ac:dyDescent="0.2">
      <c r="A2341" t="s">
        <v>8154</v>
      </c>
      <c r="B2341">
        <v>20784044</v>
      </c>
      <c r="C2341">
        <v>20784194</v>
      </c>
      <c r="D2341">
        <v>151</v>
      </c>
      <c r="E2341" t="s">
        <v>8207</v>
      </c>
      <c r="F2341">
        <v>9</v>
      </c>
      <c r="G2341" t="s">
        <v>8208</v>
      </c>
      <c r="H2341" t="s">
        <v>31000</v>
      </c>
      <c r="I2341">
        <v>15</v>
      </c>
      <c r="J2341">
        <v>20729747</v>
      </c>
      <c r="K2341">
        <v>20756183</v>
      </c>
      <c r="L2341">
        <v>26437</v>
      </c>
      <c r="M2341">
        <v>2</v>
      </c>
      <c r="N2341">
        <v>606</v>
      </c>
      <c r="O2341" t="s">
        <v>8203</v>
      </c>
      <c r="P2341">
        <v>-27861</v>
      </c>
      <c r="Q2341" t="s">
        <v>40</v>
      </c>
      <c r="R2341" t="s">
        <v>8204</v>
      </c>
      <c r="S2341" t="s">
        <v>32749</v>
      </c>
      <c r="T2341">
        <v>0.32911398597860803</v>
      </c>
      <c r="U2341">
        <v>0.603102917160658</v>
      </c>
      <c r="V2341">
        <v>23.360254262568699</v>
      </c>
      <c r="W2341">
        <v>0.20525741147413201</v>
      </c>
      <c r="X2341">
        <v>0.704072456322962</v>
      </c>
      <c r="Y2341">
        <v>-24.033877838135702</v>
      </c>
      <c r="Z2341">
        <v>0.306975110376564</v>
      </c>
      <c r="AA2341">
        <v>0.72610664078822296</v>
      </c>
      <c r="AB2341">
        <v>23.2720376337621</v>
      </c>
      <c r="AC2341">
        <v>7.0489011448141195E-2</v>
      </c>
      <c r="AD2341">
        <v>0.57684129297949804</v>
      </c>
      <c r="AE2341">
        <v>-24.033877838135702</v>
      </c>
      <c r="AF2341">
        <v>0.61410715005536498</v>
      </c>
      <c r="AG2341">
        <v>0.80674443595273604</v>
      </c>
      <c r="AH2341">
        <v>1.2613003755955099</v>
      </c>
      <c r="AI2341">
        <v>0.35038410267202102</v>
      </c>
      <c r="AJ2341">
        <v>0.78121606160956403</v>
      </c>
      <c r="AK2341">
        <v>-23.1651224408016</v>
      </c>
    </row>
    <row r="2342" spans="1:37" x14ac:dyDescent="0.2">
      <c r="A2342" t="s">
        <v>8154</v>
      </c>
      <c r="B2342">
        <v>20784194</v>
      </c>
      <c r="C2342">
        <v>20784344</v>
      </c>
      <c r="D2342">
        <v>151</v>
      </c>
      <c r="E2342" t="s">
        <v>8209</v>
      </c>
      <c r="F2342">
        <v>12</v>
      </c>
      <c r="G2342" t="s">
        <v>8210</v>
      </c>
      <c r="H2342" t="s">
        <v>31000</v>
      </c>
      <c r="I2342">
        <v>15</v>
      </c>
      <c r="J2342">
        <v>20729747</v>
      </c>
      <c r="K2342">
        <v>20756183</v>
      </c>
      <c r="L2342">
        <v>26437</v>
      </c>
      <c r="M2342">
        <v>2</v>
      </c>
      <c r="N2342">
        <v>606</v>
      </c>
      <c r="O2342" t="s">
        <v>8203</v>
      </c>
      <c r="P2342">
        <v>-28011</v>
      </c>
      <c r="Q2342" t="s">
        <v>40</v>
      </c>
      <c r="R2342" t="s">
        <v>8204</v>
      </c>
      <c r="S2342" t="s">
        <v>32749</v>
      </c>
      <c r="T2342">
        <v>0.32911398597860803</v>
      </c>
      <c r="U2342">
        <v>0.603102917160658</v>
      </c>
      <c r="V2342">
        <v>21.775292029805801</v>
      </c>
      <c r="W2342">
        <v>0.20525741147413201</v>
      </c>
      <c r="X2342">
        <v>0.704072456322962</v>
      </c>
      <c r="Y2342">
        <v>-22.448915505405601</v>
      </c>
      <c r="Z2342">
        <v>0.306975110376564</v>
      </c>
      <c r="AA2342">
        <v>0.72610664078822296</v>
      </c>
      <c r="AB2342">
        <v>21.6870754178955</v>
      </c>
      <c r="AC2342">
        <v>7.0489011448141195E-2</v>
      </c>
      <c r="AD2342">
        <v>0.57684129297949804</v>
      </c>
      <c r="AE2342">
        <v>-22.448915505405601</v>
      </c>
      <c r="AF2342">
        <v>0.61410715005536498</v>
      </c>
      <c r="AG2342">
        <v>0.80674443595273604</v>
      </c>
      <c r="AH2342">
        <v>1.2613000012264399</v>
      </c>
      <c r="AI2342">
        <v>0.35038410267202102</v>
      </c>
      <c r="AJ2342">
        <v>0.78121606160956403</v>
      </c>
      <c r="AK2342">
        <v>-21.580160246846798</v>
      </c>
    </row>
    <row r="2343" spans="1:37" x14ac:dyDescent="0.2">
      <c r="A2343" t="s">
        <v>8154</v>
      </c>
      <c r="B2343">
        <v>20982526</v>
      </c>
      <c r="C2343">
        <v>20982677</v>
      </c>
      <c r="D2343">
        <v>152</v>
      </c>
      <c r="E2343" t="s">
        <v>8211</v>
      </c>
      <c r="F2343">
        <v>1</v>
      </c>
      <c r="G2343" t="s">
        <v>8212</v>
      </c>
      <c r="H2343" t="s">
        <v>32750</v>
      </c>
      <c r="I2343">
        <v>15</v>
      </c>
      <c r="J2343">
        <v>20979065</v>
      </c>
      <c r="K2343">
        <v>20983414</v>
      </c>
      <c r="L2343">
        <v>4350</v>
      </c>
      <c r="M2343">
        <v>1</v>
      </c>
      <c r="N2343">
        <v>348120</v>
      </c>
      <c r="O2343" t="s">
        <v>8213</v>
      </c>
      <c r="P2343">
        <v>3461</v>
      </c>
      <c r="Q2343" t="s">
        <v>8214</v>
      </c>
      <c r="R2343" t="s">
        <v>8215</v>
      </c>
      <c r="S2343" t="s">
        <v>32751</v>
      </c>
      <c r="T2343">
        <v>0.32911398597860803</v>
      </c>
      <c r="U2343">
        <v>0.603102917160658</v>
      </c>
      <c r="V2343">
        <v>23.085477642720999</v>
      </c>
      <c r="W2343">
        <v>0.38920677604595899</v>
      </c>
      <c r="X2343">
        <v>0.704072456322962</v>
      </c>
      <c r="Y2343">
        <v>-22.883843805864601</v>
      </c>
      <c r="Z2343">
        <v>0.48464167878831399</v>
      </c>
      <c r="AA2343">
        <v>0.84435025072159198</v>
      </c>
      <c r="AB2343">
        <v>22.1220036727305</v>
      </c>
      <c r="AC2343">
        <v>0.21073619169722799</v>
      </c>
      <c r="AD2343">
        <v>0.68253123924728298</v>
      </c>
      <c r="AE2343">
        <v>-22.883843805864601</v>
      </c>
      <c r="AF2343">
        <v>0.16793847098801201</v>
      </c>
      <c r="AG2343">
        <v>0.68151250837662902</v>
      </c>
      <c r="AH2343">
        <v>23.085477642720999</v>
      </c>
      <c r="AI2343">
        <v>0.52399907623471598</v>
      </c>
      <c r="AJ2343">
        <v>0.78121606160956403</v>
      </c>
      <c r="AK2343">
        <v>-22.015088493127301</v>
      </c>
    </row>
    <row r="2344" spans="1:37" x14ac:dyDescent="0.2">
      <c r="A2344" t="s">
        <v>8154</v>
      </c>
      <c r="B2344">
        <v>21106463</v>
      </c>
      <c r="C2344">
        <v>21106631</v>
      </c>
      <c r="D2344">
        <v>169</v>
      </c>
      <c r="E2344" t="s">
        <v>8216</v>
      </c>
      <c r="F2344">
        <v>3</v>
      </c>
      <c r="G2344" t="s">
        <v>8217</v>
      </c>
      <c r="H2344" t="s">
        <v>31000</v>
      </c>
      <c r="I2344">
        <v>15</v>
      </c>
      <c r="J2344">
        <v>21019388</v>
      </c>
      <c r="K2344">
        <v>21020851</v>
      </c>
      <c r="L2344">
        <v>1464</v>
      </c>
      <c r="M2344">
        <v>1</v>
      </c>
      <c r="N2344">
        <v>654499</v>
      </c>
      <c r="O2344" t="s">
        <v>8218</v>
      </c>
      <c r="P2344">
        <v>87075</v>
      </c>
      <c r="Q2344" t="s">
        <v>40</v>
      </c>
      <c r="R2344" t="s">
        <v>8219</v>
      </c>
      <c r="S2344" t="s">
        <v>32752</v>
      </c>
      <c r="T2344">
        <v>1</v>
      </c>
      <c r="U2344">
        <v>1</v>
      </c>
      <c r="V2344">
        <v>-0.62977010472214301</v>
      </c>
      <c r="W2344">
        <v>0.94541066367716797</v>
      </c>
      <c r="X2344">
        <v>0.95159051474143896</v>
      </c>
      <c r="Y2344">
        <v>-0.42452502367324002</v>
      </c>
      <c r="Z2344">
        <v>0.65379035313853895</v>
      </c>
      <c r="AA2344">
        <v>0.84521697243271998</v>
      </c>
      <c r="AB2344">
        <v>-1.5932439419256601</v>
      </c>
      <c r="AC2344">
        <v>0.71753805159658501</v>
      </c>
      <c r="AD2344">
        <v>0.87989882095915395</v>
      </c>
      <c r="AE2344">
        <v>-1.4245247369018701</v>
      </c>
      <c r="AF2344">
        <v>0.64997455747578503</v>
      </c>
      <c r="AG2344">
        <v>0.80674443595273604</v>
      </c>
      <c r="AH2344">
        <v>0.299840390877473</v>
      </c>
      <c r="AI2344">
        <v>0.59609816080359102</v>
      </c>
      <c r="AJ2344">
        <v>0.78121606160956403</v>
      </c>
      <c r="AK2344">
        <v>0.44423026653952502</v>
      </c>
    </row>
    <row r="2345" spans="1:37" x14ac:dyDescent="0.2">
      <c r="A2345" t="s">
        <v>8154</v>
      </c>
      <c r="B2345">
        <v>21106631</v>
      </c>
      <c r="C2345">
        <v>21106799</v>
      </c>
      <c r="D2345">
        <v>169</v>
      </c>
      <c r="E2345" t="s">
        <v>8220</v>
      </c>
      <c r="F2345">
        <v>3</v>
      </c>
      <c r="G2345" t="s">
        <v>8221</v>
      </c>
      <c r="H2345" t="s">
        <v>31000</v>
      </c>
      <c r="I2345">
        <v>15</v>
      </c>
      <c r="J2345">
        <v>21019388</v>
      </c>
      <c r="K2345">
        <v>21020851</v>
      </c>
      <c r="L2345">
        <v>1464</v>
      </c>
      <c r="M2345">
        <v>1</v>
      </c>
      <c r="N2345">
        <v>654499</v>
      </c>
      <c r="O2345" t="s">
        <v>8218</v>
      </c>
      <c r="P2345">
        <v>87243</v>
      </c>
      <c r="Q2345" t="s">
        <v>40</v>
      </c>
      <c r="R2345" t="s">
        <v>8219</v>
      </c>
      <c r="S2345" t="s">
        <v>32752</v>
      </c>
      <c r="T2345">
        <v>1</v>
      </c>
      <c r="U2345">
        <v>1</v>
      </c>
      <c r="V2345">
        <v>-0.62977010472214301</v>
      </c>
      <c r="W2345">
        <v>0.94541066367716797</v>
      </c>
      <c r="X2345">
        <v>0.95159051474143896</v>
      </c>
      <c r="Y2345">
        <v>-0.42452502367324002</v>
      </c>
      <c r="Z2345">
        <v>0.65379035313853895</v>
      </c>
      <c r="AA2345">
        <v>0.84521697243271998</v>
      </c>
      <c r="AB2345">
        <v>-1.5932439419256601</v>
      </c>
      <c r="AC2345">
        <v>0.71753805159658501</v>
      </c>
      <c r="AD2345">
        <v>0.87989882095915395</v>
      </c>
      <c r="AE2345">
        <v>-1.4245247369018701</v>
      </c>
      <c r="AF2345">
        <v>0.64997455747578503</v>
      </c>
      <c r="AG2345">
        <v>0.80674443595273604</v>
      </c>
      <c r="AH2345">
        <v>0.299840390877473</v>
      </c>
      <c r="AI2345">
        <v>0.59609816080359102</v>
      </c>
      <c r="AJ2345">
        <v>0.78121606160956403</v>
      </c>
      <c r="AK2345">
        <v>0.44423026653952502</v>
      </c>
    </row>
    <row r="2346" spans="1:37" x14ac:dyDescent="0.2">
      <c r="A2346" t="s">
        <v>8154</v>
      </c>
      <c r="B2346">
        <v>21106799</v>
      </c>
      <c r="C2346">
        <v>21106967</v>
      </c>
      <c r="D2346">
        <v>169</v>
      </c>
      <c r="E2346" t="s">
        <v>8222</v>
      </c>
      <c r="F2346">
        <v>4</v>
      </c>
      <c r="G2346" t="s">
        <v>8223</v>
      </c>
      <c r="H2346" t="s">
        <v>31000</v>
      </c>
      <c r="I2346">
        <v>15</v>
      </c>
      <c r="J2346">
        <v>21019388</v>
      </c>
      <c r="K2346">
        <v>21020851</v>
      </c>
      <c r="L2346">
        <v>1464</v>
      </c>
      <c r="M2346">
        <v>1</v>
      </c>
      <c r="N2346">
        <v>654499</v>
      </c>
      <c r="O2346" t="s">
        <v>8218</v>
      </c>
      <c r="P2346">
        <v>87411</v>
      </c>
      <c r="Q2346" t="s">
        <v>40</v>
      </c>
      <c r="R2346" t="s">
        <v>8219</v>
      </c>
      <c r="S2346" t="s">
        <v>32752</v>
      </c>
      <c r="T2346">
        <v>1</v>
      </c>
      <c r="U2346">
        <v>1</v>
      </c>
      <c r="V2346">
        <v>-0.62977010472214301</v>
      </c>
      <c r="W2346">
        <v>0.94541066367716797</v>
      </c>
      <c r="X2346">
        <v>0.95159051474143896</v>
      </c>
      <c r="Y2346">
        <v>-0.42452502367324002</v>
      </c>
      <c r="Z2346">
        <v>0.65379035313853895</v>
      </c>
      <c r="AA2346">
        <v>0.84521697243271998</v>
      </c>
      <c r="AB2346">
        <v>-1.5932439419256601</v>
      </c>
      <c r="AC2346">
        <v>0.71753805159658501</v>
      </c>
      <c r="AD2346">
        <v>0.87989882095915395</v>
      </c>
      <c r="AE2346">
        <v>-1.4245247369018701</v>
      </c>
      <c r="AF2346">
        <v>0.64997455747578503</v>
      </c>
      <c r="AG2346">
        <v>0.80674443595273604</v>
      </c>
      <c r="AH2346">
        <v>0.299840390877473</v>
      </c>
      <c r="AI2346">
        <v>0.59609816080359102</v>
      </c>
      <c r="AJ2346">
        <v>0.78121606160956403</v>
      </c>
      <c r="AK2346">
        <v>0.44423026653952502</v>
      </c>
    </row>
    <row r="2347" spans="1:37" x14ac:dyDescent="0.2">
      <c r="A2347" t="s">
        <v>8154</v>
      </c>
      <c r="B2347">
        <v>21130320</v>
      </c>
      <c r="C2347">
        <v>21130609</v>
      </c>
      <c r="D2347">
        <v>290</v>
      </c>
      <c r="E2347" t="s">
        <v>8224</v>
      </c>
      <c r="F2347">
        <v>2</v>
      </c>
      <c r="G2347" t="s">
        <v>8225</v>
      </c>
      <c r="H2347" t="s">
        <v>31000</v>
      </c>
      <c r="I2347">
        <v>15</v>
      </c>
      <c r="J2347">
        <v>21019388</v>
      </c>
      <c r="K2347">
        <v>21020851</v>
      </c>
      <c r="L2347">
        <v>1464</v>
      </c>
      <c r="M2347">
        <v>1</v>
      </c>
      <c r="N2347">
        <v>654499</v>
      </c>
      <c r="O2347" t="s">
        <v>8218</v>
      </c>
      <c r="P2347">
        <v>110932</v>
      </c>
      <c r="Q2347" t="s">
        <v>40</v>
      </c>
      <c r="R2347" t="s">
        <v>8219</v>
      </c>
      <c r="S2347" t="s">
        <v>32752</v>
      </c>
      <c r="T2347">
        <v>0.80776021167585099</v>
      </c>
      <c r="U2347">
        <v>1</v>
      </c>
      <c r="V2347">
        <v>0.16409296882983099</v>
      </c>
      <c r="W2347">
        <v>0.26674684836311902</v>
      </c>
      <c r="X2347">
        <v>0.704072456322962</v>
      </c>
      <c r="Y2347">
        <v>1.1569654311427999</v>
      </c>
      <c r="Z2347">
        <v>0.89701155398815202</v>
      </c>
      <c r="AA2347">
        <v>0.99919698600769702</v>
      </c>
      <c r="AB2347">
        <v>-0.24276307804956701</v>
      </c>
      <c r="AC2347">
        <v>0.637883025719305</v>
      </c>
      <c r="AD2347">
        <v>0.87989882095915395</v>
      </c>
      <c r="AE2347">
        <v>0.55770449805744704</v>
      </c>
      <c r="AF2347">
        <v>0.57952094665613396</v>
      </c>
      <c r="AG2347">
        <v>0.80674443595273604</v>
      </c>
      <c r="AH2347">
        <v>0.506423105593241</v>
      </c>
      <c r="AI2347">
        <v>0.15316692033562099</v>
      </c>
      <c r="AJ2347">
        <v>0.78121606160956403</v>
      </c>
      <c r="AK2347">
        <v>1.35687317296369</v>
      </c>
    </row>
    <row r="2348" spans="1:37" x14ac:dyDescent="0.2">
      <c r="A2348" t="s">
        <v>8154</v>
      </c>
      <c r="B2348">
        <v>21352594</v>
      </c>
      <c r="C2348">
        <v>21352803</v>
      </c>
      <c r="D2348">
        <v>210</v>
      </c>
      <c r="E2348" t="s">
        <v>8226</v>
      </c>
      <c r="F2348">
        <v>13</v>
      </c>
      <c r="G2348" t="s">
        <v>8227</v>
      </c>
      <c r="H2348" t="s">
        <v>31000</v>
      </c>
      <c r="I2348">
        <v>15</v>
      </c>
      <c r="J2348">
        <v>21342171</v>
      </c>
      <c r="K2348">
        <v>21343958</v>
      </c>
      <c r="L2348">
        <v>1788</v>
      </c>
      <c r="M2348">
        <v>1</v>
      </c>
      <c r="N2348">
        <v>112268154</v>
      </c>
      <c r="O2348" t="s">
        <v>8228</v>
      </c>
      <c r="P2348">
        <v>10423</v>
      </c>
      <c r="Q2348" t="s">
        <v>40</v>
      </c>
      <c r="R2348" t="s">
        <v>8229</v>
      </c>
      <c r="S2348" t="s">
        <v>32753</v>
      </c>
      <c r="T2348">
        <v>0.35387198439864398</v>
      </c>
      <c r="U2348">
        <v>0.603102917160658</v>
      </c>
      <c r="V2348">
        <v>-21.6277616463219</v>
      </c>
      <c r="W2348" t="s">
        <v>40</v>
      </c>
      <c r="X2348" t="s">
        <v>40</v>
      </c>
      <c r="Y2348">
        <v>0</v>
      </c>
      <c r="Z2348">
        <v>0.184235113180511</v>
      </c>
      <c r="AA2348">
        <v>0.72610664078822296</v>
      </c>
      <c r="AB2348">
        <v>-21.6277616463219</v>
      </c>
      <c r="AC2348">
        <v>0.45677901822897599</v>
      </c>
      <c r="AD2348">
        <v>0.82872126865393902</v>
      </c>
      <c r="AE2348">
        <v>20.7721519160689</v>
      </c>
      <c r="AF2348">
        <v>0.501741946288212</v>
      </c>
      <c r="AG2348">
        <v>0.80674443595273604</v>
      </c>
      <c r="AH2348">
        <v>-20.698151377026502</v>
      </c>
      <c r="AI2348">
        <v>0.52399907623471598</v>
      </c>
      <c r="AJ2348">
        <v>0.78121606160956403</v>
      </c>
      <c r="AK2348">
        <v>-20.6277620915365</v>
      </c>
    </row>
    <row r="2349" spans="1:37" x14ac:dyDescent="0.2">
      <c r="A2349" t="s">
        <v>8154</v>
      </c>
      <c r="B2349">
        <v>21352803</v>
      </c>
      <c r="C2349">
        <v>21353012</v>
      </c>
      <c r="D2349">
        <v>210</v>
      </c>
      <c r="E2349" t="s">
        <v>8230</v>
      </c>
      <c r="F2349">
        <v>12</v>
      </c>
      <c r="G2349" t="s">
        <v>8231</v>
      </c>
      <c r="H2349" t="s">
        <v>31000</v>
      </c>
      <c r="I2349">
        <v>15</v>
      </c>
      <c r="J2349">
        <v>21342171</v>
      </c>
      <c r="K2349">
        <v>21343958</v>
      </c>
      <c r="L2349">
        <v>1788</v>
      </c>
      <c r="M2349">
        <v>1</v>
      </c>
      <c r="N2349">
        <v>112268154</v>
      </c>
      <c r="O2349" t="s">
        <v>8228</v>
      </c>
      <c r="P2349">
        <v>10632</v>
      </c>
      <c r="Q2349" t="s">
        <v>40</v>
      </c>
      <c r="R2349" t="s">
        <v>8229</v>
      </c>
      <c r="S2349" t="s">
        <v>32753</v>
      </c>
      <c r="T2349">
        <v>0.97213403838398904</v>
      </c>
      <c r="U2349">
        <v>1</v>
      </c>
      <c r="V2349">
        <v>2.7324921710321401</v>
      </c>
      <c r="W2349">
        <v>0.20525741147413201</v>
      </c>
      <c r="X2349">
        <v>0.704072456322962</v>
      </c>
      <c r="Y2349">
        <v>-24.574741720506999</v>
      </c>
      <c r="Z2349">
        <v>0.93459220503170903</v>
      </c>
      <c r="AA2349">
        <v>0.99919698600769702</v>
      </c>
      <c r="AB2349">
        <v>3.1851394063288101</v>
      </c>
      <c r="AC2349">
        <v>0.283630615332017</v>
      </c>
      <c r="AD2349">
        <v>0.68253123924728298</v>
      </c>
      <c r="AE2349">
        <v>-4.8025889988118298</v>
      </c>
      <c r="AF2349">
        <v>1</v>
      </c>
      <c r="AG2349">
        <v>1</v>
      </c>
      <c r="AH2349">
        <v>0.13079191815044899</v>
      </c>
      <c r="AI2349">
        <v>0.24456414000292601</v>
      </c>
      <c r="AJ2349">
        <v>0.78121606160956403</v>
      </c>
      <c r="AK2349">
        <v>-23.7889632242285</v>
      </c>
    </row>
    <row r="2350" spans="1:37" x14ac:dyDescent="0.2">
      <c r="A2350" t="s">
        <v>8154</v>
      </c>
      <c r="B2350">
        <v>21353136</v>
      </c>
      <c r="C2350">
        <v>21353434</v>
      </c>
      <c r="D2350">
        <v>299</v>
      </c>
      <c r="E2350" t="s">
        <v>8232</v>
      </c>
      <c r="F2350">
        <v>21</v>
      </c>
      <c r="G2350" t="s">
        <v>8233</v>
      </c>
      <c r="H2350" t="s">
        <v>31000</v>
      </c>
      <c r="I2350">
        <v>15</v>
      </c>
      <c r="J2350">
        <v>21342171</v>
      </c>
      <c r="K2350">
        <v>21343958</v>
      </c>
      <c r="L2350">
        <v>1788</v>
      </c>
      <c r="M2350">
        <v>1</v>
      </c>
      <c r="N2350">
        <v>112268154</v>
      </c>
      <c r="O2350" t="s">
        <v>8228</v>
      </c>
      <c r="P2350">
        <v>10965</v>
      </c>
      <c r="Q2350" t="s">
        <v>40</v>
      </c>
      <c r="R2350" t="s">
        <v>8229</v>
      </c>
      <c r="S2350" t="s">
        <v>32753</v>
      </c>
      <c r="T2350">
        <v>0.32911398597860803</v>
      </c>
      <c r="U2350">
        <v>0.603102917160658</v>
      </c>
      <c r="V2350">
        <v>23.360254262568699</v>
      </c>
      <c r="W2350">
        <v>0.20525741147413201</v>
      </c>
      <c r="X2350">
        <v>0.704072456322962</v>
      </c>
      <c r="Y2350">
        <v>-24.574741720506999</v>
      </c>
      <c r="Z2350">
        <v>0.306975110376564</v>
      </c>
      <c r="AA2350">
        <v>0.72610664078822296</v>
      </c>
      <c r="AB2350">
        <v>23.812901497865301</v>
      </c>
      <c r="AC2350">
        <v>7.0489011448141195E-2</v>
      </c>
      <c r="AD2350">
        <v>0.57684129297949804</v>
      </c>
      <c r="AE2350">
        <v>-24.574741720506999</v>
      </c>
      <c r="AF2350">
        <v>0.64997455747578503</v>
      </c>
      <c r="AG2350">
        <v>0.80674443595273604</v>
      </c>
      <c r="AH2350">
        <v>0.26130053617740401</v>
      </c>
      <c r="AI2350">
        <v>0.35038410267202102</v>
      </c>
      <c r="AJ2350">
        <v>0.78121606160956403</v>
      </c>
      <c r="AK2350">
        <v>-23.705986301479498</v>
      </c>
    </row>
    <row r="2351" spans="1:37" x14ac:dyDescent="0.2">
      <c r="A2351" t="s">
        <v>8154</v>
      </c>
      <c r="B2351">
        <v>21556265</v>
      </c>
      <c r="C2351">
        <v>21556416</v>
      </c>
      <c r="D2351">
        <v>152</v>
      </c>
      <c r="E2351" t="s">
        <v>8234</v>
      </c>
      <c r="F2351">
        <v>1</v>
      </c>
      <c r="G2351" t="s">
        <v>8212</v>
      </c>
      <c r="H2351" t="s">
        <v>32754</v>
      </c>
      <c r="I2351">
        <v>15</v>
      </c>
      <c r="J2351">
        <v>21552815</v>
      </c>
      <c r="K2351">
        <v>21557161</v>
      </c>
      <c r="L2351">
        <v>4347</v>
      </c>
      <c r="M2351">
        <v>1</v>
      </c>
      <c r="N2351">
        <v>727924</v>
      </c>
      <c r="O2351" t="s">
        <v>8235</v>
      </c>
      <c r="P2351">
        <v>3450</v>
      </c>
      <c r="Q2351" t="s">
        <v>8236</v>
      </c>
      <c r="R2351" t="s">
        <v>8237</v>
      </c>
      <c r="S2351" t="s">
        <v>32755</v>
      </c>
      <c r="T2351">
        <v>0.32911398597860803</v>
      </c>
      <c r="U2351">
        <v>0.603102917160658</v>
      </c>
      <c r="V2351">
        <v>23.085477642720999</v>
      </c>
      <c r="W2351">
        <v>0.38920677604595899</v>
      </c>
      <c r="X2351">
        <v>0.704072456322962</v>
      </c>
      <c r="Y2351">
        <v>-22.883843805864601</v>
      </c>
      <c r="Z2351">
        <v>0.48464167878831399</v>
      </c>
      <c r="AA2351">
        <v>0.84435025072159198</v>
      </c>
      <c r="AB2351">
        <v>22.1220036727305</v>
      </c>
      <c r="AC2351">
        <v>0.21073619169722799</v>
      </c>
      <c r="AD2351">
        <v>0.68253123924728298</v>
      </c>
      <c r="AE2351">
        <v>-22.883843805864601</v>
      </c>
      <c r="AF2351">
        <v>0.16793847098801201</v>
      </c>
      <c r="AG2351">
        <v>0.68151250837662902</v>
      </c>
      <c r="AH2351">
        <v>23.085477642720999</v>
      </c>
      <c r="AI2351">
        <v>0.52399907623471598</v>
      </c>
      <c r="AJ2351">
        <v>0.78121606160956403</v>
      </c>
      <c r="AK2351">
        <v>-22.015088493127301</v>
      </c>
    </row>
    <row r="2352" spans="1:37" x14ac:dyDescent="0.2">
      <c r="A2352" t="s">
        <v>8154</v>
      </c>
      <c r="B2352">
        <v>21993525</v>
      </c>
      <c r="C2352">
        <v>21993709</v>
      </c>
      <c r="D2352">
        <v>185</v>
      </c>
      <c r="E2352" t="s">
        <v>8238</v>
      </c>
      <c r="F2352">
        <v>1</v>
      </c>
      <c r="G2352" t="s">
        <v>8239</v>
      </c>
      <c r="H2352" t="s">
        <v>32756</v>
      </c>
      <c r="I2352">
        <v>15</v>
      </c>
      <c r="J2352">
        <v>21990098</v>
      </c>
      <c r="K2352">
        <v>21994454</v>
      </c>
      <c r="L2352">
        <v>4357</v>
      </c>
      <c r="M2352">
        <v>1</v>
      </c>
      <c r="N2352">
        <v>101927079</v>
      </c>
      <c r="O2352" t="s">
        <v>8240</v>
      </c>
      <c r="P2352">
        <v>3427</v>
      </c>
      <c r="Q2352" t="s">
        <v>40</v>
      </c>
      <c r="R2352" t="s">
        <v>8241</v>
      </c>
      <c r="S2352" t="s">
        <v>32757</v>
      </c>
      <c r="T2352">
        <v>0.32911398597860803</v>
      </c>
      <c r="U2352">
        <v>0.603102917160658</v>
      </c>
      <c r="V2352">
        <v>23.3485120215399</v>
      </c>
      <c r="W2352">
        <v>0.38920677604595899</v>
      </c>
      <c r="X2352">
        <v>0.704072456322962</v>
      </c>
      <c r="Y2352">
        <v>-23.146878180631401</v>
      </c>
      <c r="Z2352">
        <v>0.48464167878831399</v>
      </c>
      <c r="AA2352">
        <v>0.84435025072159198</v>
      </c>
      <c r="AB2352">
        <v>22.3850380258854</v>
      </c>
      <c r="AC2352">
        <v>0.21073619169722799</v>
      </c>
      <c r="AD2352">
        <v>0.68253123924728298</v>
      </c>
      <c r="AE2352">
        <v>-23.146878180631401</v>
      </c>
      <c r="AF2352">
        <v>0.16793847098801201</v>
      </c>
      <c r="AG2352">
        <v>0.68151250837662902</v>
      </c>
      <c r="AH2352">
        <v>23.3485120215399</v>
      </c>
      <c r="AI2352">
        <v>0.52399907623471598</v>
      </c>
      <c r="AJ2352">
        <v>0.78121606160956403</v>
      </c>
      <c r="AK2352">
        <v>-22.278122842230001</v>
      </c>
    </row>
    <row r="2353" spans="1:37" x14ac:dyDescent="0.2">
      <c r="A2353" t="s">
        <v>8154</v>
      </c>
      <c r="B2353">
        <v>22258562</v>
      </c>
      <c r="C2353">
        <v>22258861</v>
      </c>
      <c r="D2353">
        <v>300</v>
      </c>
      <c r="E2353" t="s">
        <v>8242</v>
      </c>
      <c r="F2353">
        <v>25</v>
      </c>
      <c r="G2353" t="s">
        <v>8243</v>
      </c>
      <c r="H2353" t="s">
        <v>32758</v>
      </c>
      <c r="I2353">
        <v>15</v>
      </c>
      <c r="J2353">
        <v>22278971</v>
      </c>
      <c r="K2353">
        <v>22282872</v>
      </c>
      <c r="L2353">
        <v>3902</v>
      </c>
      <c r="M2353">
        <v>1</v>
      </c>
      <c r="N2353">
        <v>646396</v>
      </c>
      <c r="O2353" t="s">
        <v>8244</v>
      </c>
      <c r="P2353">
        <v>-20110</v>
      </c>
      <c r="Q2353" t="s">
        <v>40</v>
      </c>
      <c r="R2353" t="s">
        <v>8245</v>
      </c>
      <c r="S2353" t="s">
        <v>32759</v>
      </c>
      <c r="T2353" t="s">
        <v>40</v>
      </c>
      <c r="U2353" t="s">
        <v>40</v>
      </c>
      <c r="V2353">
        <v>0</v>
      </c>
      <c r="W2353">
        <v>0.38920677604595899</v>
      </c>
      <c r="X2353">
        <v>0.704072456322962</v>
      </c>
      <c r="Y2353">
        <v>-21.571555301947701</v>
      </c>
      <c r="Z2353">
        <v>0.306975110376564</v>
      </c>
      <c r="AA2353">
        <v>0.72610664078822296</v>
      </c>
      <c r="AB2353">
        <v>21.820254616367901</v>
      </c>
      <c r="AC2353">
        <v>0.75388744886274095</v>
      </c>
      <c r="AD2353">
        <v>0.87989882095915395</v>
      </c>
      <c r="AE2353">
        <v>-0.70336240512811599</v>
      </c>
      <c r="AF2353">
        <v>0.32549523997010099</v>
      </c>
      <c r="AG2353">
        <v>0.70473078222419605</v>
      </c>
      <c r="AH2353">
        <v>-21.783728750332699</v>
      </c>
      <c r="AI2353">
        <v>0.35038410267202102</v>
      </c>
      <c r="AJ2353">
        <v>0.78121606160956403</v>
      </c>
      <c r="AK2353">
        <v>-21.713339442420999</v>
      </c>
    </row>
    <row r="2354" spans="1:37" x14ac:dyDescent="0.2">
      <c r="A2354" t="s">
        <v>8154</v>
      </c>
      <c r="B2354">
        <v>22296242</v>
      </c>
      <c r="C2354">
        <v>22296384</v>
      </c>
      <c r="D2354">
        <v>143</v>
      </c>
      <c r="E2354" t="s">
        <v>8246</v>
      </c>
      <c r="F2354">
        <v>0</v>
      </c>
      <c r="G2354" t="s">
        <v>8247</v>
      </c>
      <c r="H2354" t="s">
        <v>31000</v>
      </c>
      <c r="I2354">
        <v>15</v>
      </c>
      <c r="J2354">
        <v>22278971</v>
      </c>
      <c r="K2354">
        <v>22282872</v>
      </c>
      <c r="L2354">
        <v>3902</v>
      </c>
      <c r="M2354">
        <v>1</v>
      </c>
      <c r="N2354">
        <v>646396</v>
      </c>
      <c r="O2354" t="s">
        <v>8244</v>
      </c>
      <c r="P2354">
        <v>17271</v>
      </c>
      <c r="Q2354" t="s">
        <v>40</v>
      </c>
      <c r="R2354" t="s">
        <v>8245</v>
      </c>
      <c r="S2354" t="s">
        <v>32759</v>
      </c>
      <c r="T2354">
        <v>0.43615558748806299</v>
      </c>
      <c r="U2354">
        <v>0.71741633485783896</v>
      </c>
      <c r="V2354">
        <v>0.80726479819401598</v>
      </c>
      <c r="W2354">
        <v>0.57532767966370002</v>
      </c>
      <c r="X2354">
        <v>0.87773343134207504</v>
      </c>
      <c r="Y2354">
        <v>0.23947494587009999</v>
      </c>
      <c r="Z2354">
        <v>0.344205353664152</v>
      </c>
      <c r="AA2354">
        <v>0.79106393453508805</v>
      </c>
      <c r="AB2354">
        <v>0.75306166605755298</v>
      </c>
      <c r="AC2354">
        <v>0.64462102918727404</v>
      </c>
      <c r="AD2354">
        <v>0.87989882095915395</v>
      </c>
      <c r="AE2354">
        <v>-0.42191328126419297</v>
      </c>
      <c r="AF2354">
        <v>0.67957372782590697</v>
      </c>
      <c r="AG2354">
        <v>0.837738637373317</v>
      </c>
      <c r="AH2354">
        <v>0.43622321007466902</v>
      </c>
      <c r="AI2354">
        <v>0.129242539800037</v>
      </c>
      <c r="AJ2354">
        <v>0.78121606160956403</v>
      </c>
      <c r="AK2354">
        <v>0.77710853604125896</v>
      </c>
    </row>
    <row r="2355" spans="1:37" x14ac:dyDescent="0.2">
      <c r="A2355" t="s">
        <v>8154</v>
      </c>
      <c r="B2355">
        <v>22418233</v>
      </c>
      <c r="C2355">
        <v>22418419</v>
      </c>
      <c r="D2355">
        <v>187</v>
      </c>
      <c r="E2355" t="s">
        <v>8248</v>
      </c>
      <c r="F2355">
        <v>15</v>
      </c>
      <c r="G2355" t="s">
        <v>8249</v>
      </c>
      <c r="H2355" t="s">
        <v>31000</v>
      </c>
      <c r="I2355">
        <v>15</v>
      </c>
      <c r="J2355">
        <v>22427039</v>
      </c>
      <c r="K2355">
        <v>22436932</v>
      </c>
      <c r="L2355">
        <v>9894</v>
      </c>
      <c r="M2355">
        <v>2</v>
      </c>
      <c r="N2355">
        <v>390535</v>
      </c>
      <c r="O2355" t="s">
        <v>8250</v>
      </c>
      <c r="P2355">
        <v>18513</v>
      </c>
      <c r="Q2355" t="s">
        <v>8251</v>
      </c>
      <c r="R2355" t="s">
        <v>8252</v>
      </c>
      <c r="S2355" t="s">
        <v>32760</v>
      </c>
      <c r="T2355">
        <v>0.97213403838398904</v>
      </c>
      <c r="U2355">
        <v>1</v>
      </c>
      <c r="V2355">
        <v>1.3718854983942701</v>
      </c>
      <c r="W2355">
        <v>0.20525741147413201</v>
      </c>
      <c r="X2355">
        <v>0.704072456322962</v>
      </c>
      <c r="Y2355">
        <v>-24.649914397903199</v>
      </c>
      <c r="Z2355">
        <v>0.69013698642955401</v>
      </c>
      <c r="AA2355">
        <v>0.84521697243271998</v>
      </c>
      <c r="AB2355">
        <v>0.40841143805949298</v>
      </c>
      <c r="AC2355">
        <v>7.0489011448141195E-2</v>
      </c>
      <c r="AD2355">
        <v>0.57684129297949804</v>
      </c>
      <c r="AE2355">
        <v>-24.649914397903199</v>
      </c>
      <c r="AF2355">
        <v>0.61410715005536498</v>
      </c>
      <c r="AG2355">
        <v>0.80674443595273604</v>
      </c>
      <c r="AH2355">
        <v>2.3014960136399498</v>
      </c>
      <c r="AI2355">
        <v>0.35038410267202102</v>
      </c>
      <c r="AJ2355">
        <v>0.78121606160956403</v>
      </c>
      <c r="AK2355">
        <v>-23.781158976454101</v>
      </c>
    </row>
    <row r="2356" spans="1:37" x14ac:dyDescent="0.2">
      <c r="A2356" t="s">
        <v>8154</v>
      </c>
      <c r="B2356">
        <v>22418419</v>
      </c>
      <c r="C2356">
        <v>22418605</v>
      </c>
      <c r="D2356">
        <v>187</v>
      </c>
      <c r="E2356" t="s">
        <v>8253</v>
      </c>
      <c r="F2356">
        <v>12</v>
      </c>
      <c r="G2356" t="s">
        <v>8254</v>
      </c>
      <c r="H2356" t="s">
        <v>31000</v>
      </c>
      <c r="I2356">
        <v>15</v>
      </c>
      <c r="J2356">
        <v>22427039</v>
      </c>
      <c r="K2356">
        <v>22436932</v>
      </c>
      <c r="L2356">
        <v>9894</v>
      </c>
      <c r="M2356">
        <v>2</v>
      </c>
      <c r="N2356">
        <v>390535</v>
      </c>
      <c r="O2356" t="s">
        <v>8250</v>
      </c>
      <c r="P2356">
        <v>18327</v>
      </c>
      <c r="Q2356" t="s">
        <v>8251</v>
      </c>
      <c r="R2356" t="s">
        <v>8252</v>
      </c>
      <c r="S2356" t="s">
        <v>32760</v>
      </c>
      <c r="T2356">
        <v>0.97213403838398904</v>
      </c>
      <c r="U2356">
        <v>1</v>
      </c>
      <c r="V2356">
        <v>1.3718854983942701</v>
      </c>
      <c r="W2356">
        <v>0.20525741147413201</v>
      </c>
      <c r="X2356">
        <v>0.704072456322962</v>
      </c>
      <c r="Y2356">
        <v>-24.649914397903199</v>
      </c>
      <c r="Z2356">
        <v>0.69013698642955401</v>
      </c>
      <c r="AA2356">
        <v>0.84521697243271998</v>
      </c>
      <c r="AB2356">
        <v>0.40841143805949298</v>
      </c>
      <c r="AC2356">
        <v>7.0489011448141195E-2</v>
      </c>
      <c r="AD2356">
        <v>0.57684129297949804</v>
      </c>
      <c r="AE2356">
        <v>-24.649914397903199</v>
      </c>
      <c r="AF2356">
        <v>0.61410715005536498</v>
      </c>
      <c r="AG2356">
        <v>0.80674443595273604</v>
      </c>
      <c r="AH2356">
        <v>2.3014960136399498</v>
      </c>
      <c r="AI2356">
        <v>0.35038410267202102</v>
      </c>
      <c r="AJ2356">
        <v>0.78121606160956403</v>
      </c>
      <c r="AK2356">
        <v>-23.781158976454101</v>
      </c>
    </row>
    <row r="2357" spans="1:37" x14ac:dyDescent="0.2">
      <c r="A2357" t="s">
        <v>8154</v>
      </c>
      <c r="B2357">
        <v>22475337</v>
      </c>
      <c r="C2357">
        <v>22475611</v>
      </c>
      <c r="D2357">
        <v>275</v>
      </c>
      <c r="E2357" t="s">
        <v>8255</v>
      </c>
      <c r="F2357">
        <v>5</v>
      </c>
      <c r="G2357" t="s">
        <v>8256</v>
      </c>
      <c r="H2357" t="s">
        <v>31000</v>
      </c>
      <c r="I2357">
        <v>15</v>
      </c>
      <c r="J2357">
        <v>22480439</v>
      </c>
      <c r="K2357">
        <v>22484840</v>
      </c>
      <c r="L2357">
        <v>4402</v>
      </c>
      <c r="M2357">
        <v>2</v>
      </c>
      <c r="N2357">
        <v>100132101</v>
      </c>
      <c r="O2357" t="s">
        <v>8257</v>
      </c>
      <c r="P2357">
        <v>9229</v>
      </c>
      <c r="Q2357" t="s">
        <v>8258</v>
      </c>
      <c r="R2357" t="s">
        <v>8259</v>
      </c>
      <c r="S2357" t="s">
        <v>32761</v>
      </c>
      <c r="T2357">
        <v>3.5551012810344097E-2</v>
      </c>
      <c r="U2357">
        <v>0.603102917160658</v>
      </c>
      <c r="V2357">
        <v>24.216159661169598</v>
      </c>
      <c r="W2357">
        <v>0.20525741147413201</v>
      </c>
      <c r="X2357">
        <v>0.704072456322962</v>
      </c>
      <c r="Y2357">
        <v>-23.510488270584698</v>
      </c>
      <c r="Z2357">
        <v>0.136920528570767</v>
      </c>
      <c r="AA2357">
        <v>0.72610664078822296</v>
      </c>
      <c r="AB2357">
        <v>23.2526856075194</v>
      </c>
      <c r="AC2357">
        <v>0.59090205226999604</v>
      </c>
      <c r="AD2357">
        <v>0.87989882095915395</v>
      </c>
      <c r="AE2357">
        <v>-1.98217967514527</v>
      </c>
      <c r="AF2357">
        <v>3.9401877639471897E-3</v>
      </c>
      <c r="AG2357">
        <v>0.476038960109122</v>
      </c>
      <c r="AH2357">
        <v>24.216159661169598</v>
      </c>
      <c r="AI2357">
        <v>0.17351581260912399</v>
      </c>
      <c r="AJ2357">
        <v>0.78121606160956403</v>
      </c>
      <c r="AK2357">
        <v>-23.145770414706799</v>
      </c>
    </row>
    <row r="2358" spans="1:37" x14ac:dyDescent="0.2">
      <c r="A2358" t="s">
        <v>8154</v>
      </c>
      <c r="B2358">
        <v>22928320</v>
      </c>
      <c r="C2358">
        <v>22928504</v>
      </c>
      <c r="D2358">
        <v>185</v>
      </c>
      <c r="E2358" t="s">
        <v>8260</v>
      </c>
      <c r="F2358">
        <v>8</v>
      </c>
      <c r="G2358" t="s">
        <v>8261</v>
      </c>
      <c r="H2358" t="s">
        <v>32762</v>
      </c>
      <c r="I2358">
        <v>15</v>
      </c>
      <c r="J2358">
        <v>22916483</v>
      </c>
      <c r="K2358">
        <v>22917909</v>
      </c>
      <c r="L2358">
        <v>1427</v>
      </c>
      <c r="M2358">
        <v>2</v>
      </c>
      <c r="N2358">
        <v>23191</v>
      </c>
      <c r="O2358" t="s">
        <v>8262</v>
      </c>
      <c r="P2358">
        <v>-10411</v>
      </c>
      <c r="Q2358" t="s">
        <v>8263</v>
      </c>
      <c r="R2358" t="s">
        <v>8264</v>
      </c>
      <c r="S2358" t="s">
        <v>32763</v>
      </c>
      <c r="T2358">
        <v>0.189770378377841</v>
      </c>
      <c r="U2358">
        <v>0.603102917160658</v>
      </c>
      <c r="V2358">
        <v>-1.36275397076202</v>
      </c>
      <c r="W2358">
        <v>4.7507569088121399E-2</v>
      </c>
      <c r="X2358">
        <v>0.704072456322962</v>
      </c>
      <c r="Y2358">
        <v>-1.12590358454233</v>
      </c>
      <c r="Z2358">
        <v>0.54702208069118796</v>
      </c>
      <c r="AA2358">
        <v>0.84521697243271998</v>
      </c>
      <c r="AB2358">
        <v>-0.71439465050990503</v>
      </c>
      <c r="AC2358">
        <v>7.5535531825212499E-2</v>
      </c>
      <c r="AD2358">
        <v>0.59809704380372997</v>
      </c>
      <c r="AE2358">
        <v>-0.86490718190576898</v>
      </c>
      <c r="AF2358">
        <v>0.104821711512172</v>
      </c>
      <c r="AG2358">
        <v>0.68151250837662902</v>
      </c>
      <c r="AH2358">
        <v>-1.24997448740121</v>
      </c>
      <c r="AI2358">
        <v>8.2790908403490501E-2</v>
      </c>
      <c r="AJ2358">
        <v>0.78121606160956403</v>
      </c>
      <c r="AK2358">
        <v>-0.86940919188481802</v>
      </c>
    </row>
    <row r="2359" spans="1:37" x14ac:dyDescent="0.2">
      <c r="A2359" t="s">
        <v>8154</v>
      </c>
      <c r="B2359">
        <v>23284179</v>
      </c>
      <c r="C2359">
        <v>23284464</v>
      </c>
      <c r="D2359">
        <v>286</v>
      </c>
      <c r="E2359" t="s">
        <v>8265</v>
      </c>
      <c r="F2359">
        <v>6</v>
      </c>
      <c r="G2359" t="s">
        <v>8266</v>
      </c>
      <c r="H2359" t="s">
        <v>31000</v>
      </c>
      <c r="I2359">
        <v>15</v>
      </c>
      <c r="J2359">
        <v>23289303</v>
      </c>
      <c r="K2359">
        <v>23293667</v>
      </c>
      <c r="L2359">
        <v>4365</v>
      </c>
      <c r="M2359">
        <v>2</v>
      </c>
      <c r="N2359">
        <v>102723534</v>
      </c>
      <c r="O2359" t="s">
        <v>8267</v>
      </c>
      <c r="P2359">
        <v>9203</v>
      </c>
      <c r="Q2359" t="s">
        <v>40</v>
      </c>
      <c r="R2359" t="s">
        <v>8268</v>
      </c>
      <c r="S2359" t="s">
        <v>32764</v>
      </c>
      <c r="T2359">
        <v>0.124296549490194</v>
      </c>
      <c r="U2359">
        <v>0.603102917160658</v>
      </c>
      <c r="V2359">
        <v>3.4663721129697902</v>
      </c>
      <c r="W2359">
        <v>0.20525741147413201</v>
      </c>
      <c r="X2359">
        <v>0.704072456322962</v>
      </c>
      <c r="Y2359">
        <v>-23.215886638005799</v>
      </c>
      <c r="Z2359">
        <v>0.43777911271820902</v>
      </c>
      <c r="AA2359">
        <v>0.84435025072159198</v>
      </c>
      <c r="AB2359">
        <v>2.5028980578668998</v>
      </c>
      <c r="AC2359">
        <v>0.87571881649376604</v>
      </c>
      <c r="AD2359">
        <v>0.94068432309766403</v>
      </c>
      <c r="AE2359">
        <v>-0.80616772221458299</v>
      </c>
      <c r="AF2359">
        <v>1.9336910666226299E-2</v>
      </c>
      <c r="AG2359">
        <v>0.476038960109122</v>
      </c>
      <c r="AH2359">
        <v>4.3959820600829103</v>
      </c>
      <c r="AI2359">
        <v>0.123911202140572</v>
      </c>
      <c r="AJ2359">
        <v>0.78121606160956403</v>
      </c>
      <c r="AK2359">
        <v>-23.3068097307771</v>
      </c>
    </row>
    <row r="2360" spans="1:37" x14ac:dyDescent="0.2">
      <c r="A2360" t="s">
        <v>8154</v>
      </c>
      <c r="B2360">
        <v>23318069</v>
      </c>
      <c r="C2360">
        <v>23318225</v>
      </c>
      <c r="D2360">
        <v>157</v>
      </c>
      <c r="E2360" t="s">
        <v>8269</v>
      </c>
      <c r="F2360">
        <v>3</v>
      </c>
      <c r="G2360" t="s">
        <v>8270</v>
      </c>
      <c r="H2360" t="s">
        <v>31000</v>
      </c>
      <c r="I2360">
        <v>15</v>
      </c>
      <c r="J2360">
        <v>23310881</v>
      </c>
      <c r="K2360">
        <v>23314566</v>
      </c>
      <c r="L2360">
        <v>3686</v>
      </c>
      <c r="M2360">
        <v>1</v>
      </c>
      <c r="N2360">
        <v>102723564</v>
      </c>
      <c r="O2360" t="s">
        <v>8271</v>
      </c>
      <c r="P2360">
        <v>7188</v>
      </c>
      <c r="Q2360" t="s">
        <v>40</v>
      </c>
      <c r="R2360" t="s">
        <v>8272</v>
      </c>
      <c r="S2360" t="s">
        <v>32765</v>
      </c>
      <c r="T2360">
        <v>0.27938500886818901</v>
      </c>
      <c r="U2360">
        <v>0.603102917160658</v>
      </c>
      <c r="V2360">
        <v>2.5735084883514601</v>
      </c>
      <c r="W2360">
        <v>0.113079289867903</v>
      </c>
      <c r="X2360">
        <v>0.704072456322962</v>
      </c>
      <c r="Y2360">
        <v>-23.923896875424699</v>
      </c>
      <c r="Z2360">
        <v>0.84656969890195799</v>
      </c>
      <c r="AA2360">
        <v>0.971114744068449</v>
      </c>
      <c r="AB2360">
        <v>1.6100344261714801</v>
      </c>
      <c r="AC2360">
        <v>0.48049084149264598</v>
      </c>
      <c r="AD2360">
        <v>0.860469897539898</v>
      </c>
      <c r="AE2360">
        <v>-1.95687866922391</v>
      </c>
      <c r="AF2360">
        <v>5.5795007336852401E-2</v>
      </c>
      <c r="AG2360">
        <v>0.55031998689510797</v>
      </c>
      <c r="AH2360">
        <v>3.50311881013875</v>
      </c>
      <c r="AI2360">
        <v>8.86214943098146E-2</v>
      </c>
      <c r="AJ2360">
        <v>0.78121606160956403</v>
      </c>
      <c r="AK2360">
        <v>-23.566685769656299</v>
      </c>
    </row>
    <row r="2361" spans="1:37" x14ac:dyDescent="0.2">
      <c r="A2361" t="s">
        <v>8154</v>
      </c>
      <c r="B2361">
        <v>23318225</v>
      </c>
      <c r="C2361">
        <v>23318381</v>
      </c>
      <c r="D2361">
        <v>157</v>
      </c>
      <c r="E2361" t="s">
        <v>8273</v>
      </c>
      <c r="F2361">
        <v>4</v>
      </c>
      <c r="G2361" t="s">
        <v>8274</v>
      </c>
      <c r="H2361" t="s">
        <v>31000</v>
      </c>
      <c r="I2361">
        <v>15</v>
      </c>
      <c r="J2361">
        <v>23310881</v>
      </c>
      <c r="K2361">
        <v>23314566</v>
      </c>
      <c r="L2361">
        <v>3686</v>
      </c>
      <c r="M2361">
        <v>1</v>
      </c>
      <c r="N2361">
        <v>102723564</v>
      </c>
      <c r="O2361" t="s">
        <v>8271</v>
      </c>
      <c r="P2361">
        <v>7344</v>
      </c>
      <c r="Q2361" t="s">
        <v>40</v>
      </c>
      <c r="R2361" t="s">
        <v>8272</v>
      </c>
      <c r="S2361" t="s">
        <v>32765</v>
      </c>
      <c r="T2361">
        <v>0.27938500886818901</v>
      </c>
      <c r="U2361">
        <v>0.603102917160658</v>
      </c>
      <c r="V2361">
        <v>2.5735084883514601</v>
      </c>
      <c r="W2361">
        <v>0.113079289867903</v>
      </c>
      <c r="X2361">
        <v>0.704072456322962</v>
      </c>
      <c r="Y2361">
        <v>-23.923896875424699</v>
      </c>
      <c r="Z2361">
        <v>0.84656969890195799</v>
      </c>
      <c r="AA2361">
        <v>0.971114744068449</v>
      </c>
      <c r="AB2361">
        <v>1.6100344261714801</v>
      </c>
      <c r="AC2361">
        <v>0.48049084149264598</v>
      </c>
      <c r="AD2361">
        <v>0.860469897539898</v>
      </c>
      <c r="AE2361">
        <v>-1.95687866922391</v>
      </c>
      <c r="AF2361">
        <v>5.5795007336852401E-2</v>
      </c>
      <c r="AG2361">
        <v>0.55031998689510797</v>
      </c>
      <c r="AH2361">
        <v>3.50311881013875</v>
      </c>
      <c r="AI2361">
        <v>8.86214943098146E-2</v>
      </c>
      <c r="AJ2361">
        <v>0.78121606160956403</v>
      </c>
      <c r="AK2361">
        <v>-23.566685769656299</v>
      </c>
    </row>
    <row r="2362" spans="1:37" x14ac:dyDescent="0.2">
      <c r="A2362" t="s">
        <v>8154</v>
      </c>
      <c r="B2362">
        <v>23318381</v>
      </c>
      <c r="C2362">
        <v>23318537</v>
      </c>
      <c r="D2362">
        <v>157</v>
      </c>
      <c r="E2362" t="s">
        <v>8275</v>
      </c>
      <c r="F2362">
        <v>3</v>
      </c>
      <c r="G2362" t="s">
        <v>8276</v>
      </c>
      <c r="H2362" t="s">
        <v>31000</v>
      </c>
      <c r="I2362">
        <v>15</v>
      </c>
      <c r="J2362">
        <v>23310881</v>
      </c>
      <c r="K2362">
        <v>23314566</v>
      </c>
      <c r="L2362">
        <v>3686</v>
      </c>
      <c r="M2362">
        <v>1</v>
      </c>
      <c r="N2362">
        <v>102723564</v>
      </c>
      <c r="O2362" t="s">
        <v>8271</v>
      </c>
      <c r="P2362">
        <v>7500</v>
      </c>
      <c r="Q2362" t="s">
        <v>40</v>
      </c>
      <c r="R2362" t="s">
        <v>8272</v>
      </c>
      <c r="S2362" t="s">
        <v>32765</v>
      </c>
      <c r="T2362">
        <v>0.27938500886818901</v>
      </c>
      <c r="U2362">
        <v>0.603102917160658</v>
      </c>
      <c r="V2362">
        <v>2.5735084883514601</v>
      </c>
      <c r="W2362">
        <v>0.113079289867903</v>
      </c>
      <c r="X2362">
        <v>0.704072456322962</v>
      </c>
      <c r="Y2362">
        <v>-23.923896875424699</v>
      </c>
      <c r="Z2362">
        <v>0.84656969890195799</v>
      </c>
      <c r="AA2362">
        <v>0.971114744068449</v>
      </c>
      <c r="AB2362">
        <v>1.6100344261714801</v>
      </c>
      <c r="AC2362">
        <v>0.48049084149264598</v>
      </c>
      <c r="AD2362">
        <v>0.860469897539898</v>
      </c>
      <c r="AE2362">
        <v>-1.95687866922391</v>
      </c>
      <c r="AF2362">
        <v>5.5795007336852401E-2</v>
      </c>
      <c r="AG2362">
        <v>0.55031998689510797</v>
      </c>
      <c r="AH2362">
        <v>3.50311881013875</v>
      </c>
      <c r="AI2362">
        <v>8.86214943098146E-2</v>
      </c>
      <c r="AJ2362">
        <v>0.78121606160956403</v>
      </c>
      <c r="AK2362">
        <v>-23.566685769656299</v>
      </c>
    </row>
    <row r="2363" spans="1:37" x14ac:dyDescent="0.2">
      <c r="A2363" t="s">
        <v>8154</v>
      </c>
      <c r="B2363">
        <v>23565792</v>
      </c>
      <c r="C2363">
        <v>23565976</v>
      </c>
      <c r="D2363">
        <v>185</v>
      </c>
      <c r="E2363" t="s">
        <v>8277</v>
      </c>
      <c r="F2363">
        <v>6</v>
      </c>
      <c r="G2363" t="s">
        <v>8278</v>
      </c>
      <c r="H2363" t="s">
        <v>30987</v>
      </c>
      <c r="I2363">
        <v>15</v>
      </c>
      <c r="J2363">
        <v>23565674</v>
      </c>
      <c r="K2363">
        <v>23568044</v>
      </c>
      <c r="L2363">
        <v>2371</v>
      </c>
      <c r="M2363">
        <v>1</v>
      </c>
      <c r="N2363">
        <v>7681</v>
      </c>
      <c r="O2363" t="s">
        <v>8279</v>
      </c>
      <c r="P2363">
        <v>118</v>
      </c>
      <c r="Q2363" t="s">
        <v>8280</v>
      </c>
      <c r="R2363" t="s">
        <v>8281</v>
      </c>
      <c r="S2363" t="s">
        <v>32766</v>
      </c>
      <c r="T2363">
        <v>0.97213403838398904</v>
      </c>
      <c r="U2363">
        <v>1</v>
      </c>
      <c r="V2363">
        <v>4.9869830692227204</v>
      </c>
      <c r="W2363">
        <v>0.20525741147413201</v>
      </c>
      <c r="X2363">
        <v>0.704072456322962</v>
      </c>
      <c r="Y2363">
        <v>-25.120757869501301</v>
      </c>
      <c r="Z2363">
        <v>0.69013698642955401</v>
      </c>
      <c r="AA2363">
        <v>0.84521697243271998</v>
      </c>
      <c r="AB2363">
        <v>4.0235089789956104</v>
      </c>
      <c r="AC2363">
        <v>7.0489011448141195E-2</v>
      </c>
      <c r="AD2363">
        <v>0.57684129297949804</v>
      </c>
      <c r="AE2363">
        <v>-25.120757869501301</v>
      </c>
      <c r="AF2363">
        <v>0.61410715005536498</v>
      </c>
      <c r="AG2363">
        <v>0.80674443595273604</v>
      </c>
      <c r="AH2363">
        <v>5.9165927220660599</v>
      </c>
      <c r="AI2363">
        <v>0.35038410267202102</v>
      </c>
      <c r="AJ2363">
        <v>0.78121606160956403</v>
      </c>
      <c r="AK2363">
        <v>-24.2520024354457</v>
      </c>
    </row>
    <row r="2364" spans="1:37" x14ac:dyDescent="0.2">
      <c r="A2364" t="s">
        <v>8154</v>
      </c>
      <c r="B2364">
        <v>23565976</v>
      </c>
      <c r="C2364">
        <v>23566160</v>
      </c>
      <c r="D2364">
        <v>185</v>
      </c>
      <c r="E2364" t="s">
        <v>8282</v>
      </c>
      <c r="F2364">
        <v>8</v>
      </c>
      <c r="G2364" t="s">
        <v>8283</v>
      </c>
      <c r="H2364" t="s">
        <v>30987</v>
      </c>
      <c r="I2364">
        <v>15</v>
      </c>
      <c r="J2364">
        <v>23565674</v>
      </c>
      <c r="K2364">
        <v>23568044</v>
      </c>
      <c r="L2364">
        <v>2371</v>
      </c>
      <c r="M2364">
        <v>1</v>
      </c>
      <c r="N2364">
        <v>7681</v>
      </c>
      <c r="O2364" t="s">
        <v>8279</v>
      </c>
      <c r="P2364">
        <v>302</v>
      </c>
      <c r="Q2364" t="s">
        <v>8280</v>
      </c>
      <c r="R2364" t="s">
        <v>8281</v>
      </c>
      <c r="S2364" t="s">
        <v>32766</v>
      </c>
      <c r="T2364">
        <v>0.97213403838398904</v>
      </c>
      <c r="U2364">
        <v>1</v>
      </c>
      <c r="V2364">
        <v>4.9869830692227204</v>
      </c>
      <c r="W2364">
        <v>0.20525741147413201</v>
      </c>
      <c r="X2364">
        <v>0.704072456322962</v>
      </c>
      <c r="Y2364">
        <v>-25.120757869501301</v>
      </c>
      <c r="Z2364">
        <v>0.69013698642955401</v>
      </c>
      <c r="AA2364">
        <v>0.84521697243271998</v>
      </c>
      <c r="AB2364">
        <v>4.0235089789956104</v>
      </c>
      <c r="AC2364">
        <v>7.0489011448141195E-2</v>
      </c>
      <c r="AD2364">
        <v>0.57684129297949804</v>
      </c>
      <c r="AE2364">
        <v>-25.120757869501301</v>
      </c>
      <c r="AF2364">
        <v>0.61410715005536498</v>
      </c>
      <c r="AG2364">
        <v>0.80674443595273604</v>
      </c>
      <c r="AH2364">
        <v>5.9165927220660599</v>
      </c>
      <c r="AI2364">
        <v>0.35038410267202102</v>
      </c>
      <c r="AJ2364">
        <v>0.78121606160956403</v>
      </c>
      <c r="AK2364">
        <v>-24.2520024354457</v>
      </c>
    </row>
    <row r="2365" spans="1:37" x14ac:dyDescent="0.2">
      <c r="A2365" t="s">
        <v>8154</v>
      </c>
      <c r="B2365">
        <v>24718621</v>
      </c>
      <c r="C2365">
        <v>24718784</v>
      </c>
      <c r="D2365">
        <v>164</v>
      </c>
      <c r="E2365" t="s">
        <v>8284</v>
      </c>
      <c r="F2365">
        <v>0</v>
      </c>
      <c r="G2365" t="s">
        <v>8285</v>
      </c>
      <c r="H2365" t="s">
        <v>32767</v>
      </c>
      <c r="I2365">
        <v>15</v>
      </c>
      <c r="J2365">
        <v>24675775</v>
      </c>
      <c r="K2365">
        <v>24683393</v>
      </c>
      <c r="L2365">
        <v>7619</v>
      </c>
      <c r="M2365">
        <v>1</v>
      </c>
      <c r="N2365">
        <v>23742</v>
      </c>
      <c r="O2365" t="s">
        <v>8286</v>
      </c>
      <c r="P2365">
        <v>42846</v>
      </c>
      <c r="Q2365" t="s">
        <v>8287</v>
      </c>
      <c r="R2365" t="s">
        <v>8288</v>
      </c>
      <c r="S2365" t="s">
        <v>32768</v>
      </c>
      <c r="T2365">
        <v>0.35387198439864398</v>
      </c>
      <c r="U2365">
        <v>0.603102917160658</v>
      </c>
      <c r="V2365">
        <v>-21.303258468916098</v>
      </c>
      <c r="W2365">
        <v>0.89107655920673101</v>
      </c>
      <c r="X2365">
        <v>0.95159051474143896</v>
      </c>
      <c r="Y2365">
        <v>2.84999248609599</v>
      </c>
      <c r="Z2365">
        <v>0.69013698642955401</v>
      </c>
      <c r="AA2365">
        <v>0.84521697243271998</v>
      </c>
      <c r="AB2365">
        <v>1.6812733896424601</v>
      </c>
      <c r="AC2365">
        <v>0.75388744886274095</v>
      </c>
      <c r="AD2365">
        <v>0.87989882095915395</v>
      </c>
      <c r="AE2365">
        <v>1.84999257078558</v>
      </c>
      <c r="AF2365">
        <v>0.32549523997010099</v>
      </c>
      <c r="AG2365">
        <v>0.70473078222419605</v>
      </c>
      <c r="AH2365">
        <v>-23.1719180102079</v>
      </c>
      <c r="AI2365">
        <v>0.56157887380500204</v>
      </c>
      <c r="AJ2365">
        <v>0.78121606160956403</v>
      </c>
      <c r="AK2365">
        <v>3.7187474484016301</v>
      </c>
    </row>
    <row r="2366" spans="1:37" x14ac:dyDescent="0.2">
      <c r="A2366" t="s">
        <v>8154</v>
      </c>
      <c r="B2366">
        <v>24718784</v>
      </c>
      <c r="C2366">
        <v>24718947</v>
      </c>
      <c r="D2366">
        <v>164</v>
      </c>
      <c r="E2366" t="s">
        <v>8289</v>
      </c>
      <c r="F2366">
        <v>2</v>
      </c>
      <c r="G2366" t="s">
        <v>8290</v>
      </c>
      <c r="H2366" t="s">
        <v>32767</v>
      </c>
      <c r="I2366">
        <v>15</v>
      </c>
      <c r="J2366">
        <v>24675775</v>
      </c>
      <c r="K2366">
        <v>24683393</v>
      </c>
      <c r="L2366">
        <v>7619</v>
      </c>
      <c r="M2366">
        <v>1</v>
      </c>
      <c r="N2366">
        <v>23742</v>
      </c>
      <c r="O2366" t="s">
        <v>8286</v>
      </c>
      <c r="P2366">
        <v>43009</v>
      </c>
      <c r="Q2366" t="s">
        <v>8287</v>
      </c>
      <c r="R2366" t="s">
        <v>8288</v>
      </c>
      <c r="S2366" t="s">
        <v>32768</v>
      </c>
      <c r="T2366">
        <v>0.35387198439864398</v>
      </c>
      <c r="U2366">
        <v>0.603102917160658</v>
      </c>
      <c r="V2366">
        <v>-21.303258468916098</v>
      </c>
      <c r="W2366">
        <v>0.89107655920673101</v>
      </c>
      <c r="X2366">
        <v>0.95159051474143896</v>
      </c>
      <c r="Y2366">
        <v>2.84999248609599</v>
      </c>
      <c r="Z2366">
        <v>0.69013698642955401</v>
      </c>
      <c r="AA2366">
        <v>0.84521697243271998</v>
      </c>
      <c r="AB2366">
        <v>1.6812733896424601</v>
      </c>
      <c r="AC2366">
        <v>0.75388744886274095</v>
      </c>
      <c r="AD2366">
        <v>0.87989882095915395</v>
      </c>
      <c r="AE2366">
        <v>1.84999257078558</v>
      </c>
      <c r="AF2366">
        <v>0.32549523997010099</v>
      </c>
      <c r="AG2366">
        <v>0.70473078222419605</v>
      </c>
      <c r="AH2366">
        <v>-23.1719180102079</v>
      </c>
      <c r="AI2366">
        <v>0.56157887380500204</v>
      </c>
      <c r="AJ2366">
        <v>0.78121606160956403</v>
      </c>
      <c r="AK2366">
        <v>3.7187474484016301</v>
      </c>
    </row>
    <row r="2367" spans="1:37" x14ac:dyDescent="0.2">
      <c r="A2367" t="s">
        <v>8154</v>
      </c>
      <c r="B2367">
        <v>24718947</v>
      </c>
      <c r="C2367">
        <v>24719110</v>
      </c>
      <c r="D2367">
        <v>164</v>
      </c>
      <c r="E2367" t="s">
        <v>8291</v>
      </c>
      <c r="F2367">
        <v>0</v>
      </c>
      <c r="G2367" t="s">
        <v>8292</v>
      </c>
      <c r="H2367" t="s">
        <v>32767</v>
      </c>
      <c r="I2367">
        <v>15</v>
      </c>
      <c r="J2367">
        <v>24675775</v>
      </c>
      <c r="K2367">
        <v>24683393</v>
      </c>
      <c r="L2367">
        <v>7619</v>
      </c>
      <c r="M2367">
        <v>1</v>
      </c>
      <c r="N2367">
        <v>23742</v>
      </c>
      <c r="O2367" t="s">
        <v>8286</v>
      </c>
      <c r="P2367">
        <v>43172</v>
      </c>
      <c r="Q2367" t="s">
        <v>8287</v>
      </c>
      <c r="R2367" t="s">
        <v>8288</v>
      </c>
      <c r="S2367" t="s">
        <v>32768</v>
      </c>
      <c r="T2367">
        <v>0.35387198439864398</v>
      </c>
      <c r="U2367">
        <v>0.603102917160658</v>
      </c>
      <c r="V2367">
        <v>-21.303258468916098</v>
      </c>
      <c r="W2367">
        <v>0.89107655920673101</v>
      </c>
      <c r="X2367">
        <v>0.95159051474143896</v>
      </c>
      <c r="Y2367">
        <v>2.84999248609599</v>
      </c>
      <c r="Z2367">
        <v>0.69013698642955401</v>
      </c>
      <c r="AA2367">
        <v>0.84521697243271998</v>
      </c>
      <c r="AB2367">
        <v>1.6812733896424601</v>
      </c>
      <c r="AC2367">
        <v>0.75388744886274095</v>
      </c>
      <c r="AD2367">
        <v>0.87989882095915395</v>
      </c>
      <c r="AE2367">
        <v>1.84999257078558</v>
      </c>
      <c r="AF2367">
        <v>0.32549523997010099</v>
      </c>
      <c r="AG2367">
        <v>0.70473078222419605</v>
      </c>
      <c r="AH2367">
        <v>-23.1719180102079</v>
      </c>
      <c r="AI2367">
        <v>0.56157887380500204</v>
      </c>
      <c r="AJ2367">
        <v>0.78121606160956403</v>
      </c>
      <c r="AK2367">
        <v>3.7187474484016301</v>
      </c>
    </row>
    <row r="2368" spans="1:37" x14ac:dyDescent="0.2">
      <c r="A2368" t="s">
        <v>8154</v>
      </c>
      <c r="B2368">
        <v>25601976</v>
      </c>
      <c r="C2368">
        <v>25602118</v>
      </c>
      <c r="D2368">
        <v>143</v>
      </c>
      <c r="E2368" t="s">
        <v>8293</v>
      </c>
      <c r="F2368">
        <v>1</v>
      </c>
      <c r="G2368" t="s">
        <v>8294</v>
      </c>
      <c r="H2368" t="s">
        <v>31000</v>
      </c>
      <c r="I2368">
        <v>15</v>
      </c>
      <c r="J2368">
        <v>25506835</v>
      </c>
      <c r="K2368">
        <v>25578813</v>
      </c>
      <c r="L2368">
        <v>71979</v>
      </c>
      <c r="M2368">
        <v>2</v>
      </c>
      <c r="N2368">
        <v>105370737</v>
      </c>
      <c r="O2368" t="s">
        <v>8295</v>
      </c>
      <c r="P2368">
        <v>-23163</v>
      </c>
      <c r="Q2368" t="s">
        <v>40</v>
      </c>
      <c r="R2368" t="s">
        <v>8296</v>
      </c>
      <c r="S2368" t="s">
        <v>32769</v>
      </c>
      <c r="T2368">
        <v>0.29910708687459298</v>
      </c>
      <c r="U2368">
        <v>0.603102917160658</v>
      </c>
      <c r="V2368">
        <v>1.44966347911833</v>
      </c>
      <c r="W2368">
        <v>0.89107655920673101</v>
      </c>
      <c r="X2368">
        <v>0.95159051474143896</v>
      </c>
      <c r="Y2368">
        <v>1.27922090115938</v>
      </c>
      <c r="Z2368">
        <v>0.693404429441695</v>
      </c>
      <c r="AA2368">
        <v>0.84521697243271998</v>
      </c>
      <c r="AB2368">
        <v>0.48618939580797899</v>
      </c>
      <c r="AC2368">
        <v>0.59090205226999604</v>
      </c>
      <c r="AD2368">
        <v>0.87989882095915395</v>
      </c>
      <c r="AE2368">
        <v>1.0197668269187501</v>
      </c>
      <c r="AF2368">
        <v>7.5586582389297496E-2</v>
      </c>
      <c r="AG2368">
        <v>0.61808266485207697</v>
      </c>
      <c r="AH2368">
        <v>2.3792740454432399</v>
      </c>
      <c r="AI2368">
        <v>0.84178376985732795</v>
      </c>
      <c r="AJ2368">
        <v>0.95896800690842199</v>
      </c>
      <c r="AK2368">
        <v>0.91841597068870096</v>
      </c>
    </row>
    <row r="2369" spans="1:37" x14ac:dyDescent="0.2">
      <c r="A2369" t="s">
        <v>8154</v>
      </c>
      <c r="B2369">
        <v>26557806</v>
      </c>
      <c r="C2369">
        <v>26557948</v>
      </c>
      <c r="D2369">
        <v>143</v>
      </c>
      <c r="E2369" t="s">
        <v>8297</v>
      </c>
      <c r="F2369">
        <v>2</v>
      </c>
      <c r="G2369" t="s">
        <v>8298</v>
      </c>
      <c r="H2369" t="s">
        <v>32770</v>
      </c>
      <c r="I2369">
        <v>15</v>
      </c>
      <c r="J2369">
        <v>26548059</v>
      </c>
      <c r="K2369">
        <v>26550114</v>
      </c>
      <c r="L2369">
        <v>2056</v>
      </c>
      <c r="M2369">
        <v>2</v>
      </c>
      <c r="N2369">
        <v>2562</v>
      </c>
      <c r="O2369" t="s">
        <v>8299</v>
      </c>
      <c r="P2369">
        <v>-7692</v>
      </c>
      <c r="Q2369" t="s">
        <v>8300</v>
      </c>
      <c r="R2369" t="s">
        <v>8301</v>
      </c>
      <c r="S2369" t="s">
        <v>32771</v>
      </c>
      <c r="T2369">
        <v>0.32911398597860803</v>
      </c>
      <c r="U2369">
        <v>0.603102917160658</v>
      </c>
      <c r="V2369">
        <v>24.275398070562801</v>
      </c>
      <c r="W2369">
        <v>0.94541066367716797</v>
      </c>
      <c r="X2369">
        <v>0.95159051474143896</v>
      </c>
      <c r="Y2369">
        <v>-0.22168273607615099</v>
      </c>
      <c r="Z2369">
        <v>0.306975110376564</v>
      </c>
      <c r="AA2369">
        <v>0.72610664078822296</v>
      </c>
      <c r="AB2369">
        <v>24.084589120467999</v>
      </c>
      <c r="AC2369">
        <v>0.71753805159658501</v>
      </c>
      <c r="AD2369">
        <v>0.87989882095915395</v>
      </c>
      <c r="AE2369">
        <v>-1.22168264080037</v>
      </c>
      <c r="AF2369">
        <v>0.61410715005536498</v>
      </c>
      <c r="AG2369">
        <v>0.80674443595273604</v>
      </c>
      <c r="AH2369">
        <v>1.49731706272757</v>
      </c>
      <c r="AI2369">
        <v>0.59609816080359102</v>
      </c>
      <c r="AJ2369">
        <v>0.78121606160956403</v>
      </c>
      <c r="AK2369">
        <v>0.64707266315004397</v>
      </c>
    </row>
    <row r="2370" spans="1:37" x14ac:dyDescent="0.2">
      <c r="A2370" t="s">
        <v>8154</v>
      </c>
      <c r="B2370">
        <v>26670313</v>
      </c>
      <c r="C2370">
        <v>26670463</v>
      </c>
      <c r="D2370">
        <v>151</v>
      </c>
      <c r="E2370" t="s">
        <v>8302</v>
      </c>
      <c r="F2370">
        <v>11</v>
      </c>
      <c r="G2370" t="s">
        <v>8303</v>
      </c>
      <c r="H2370" t="s">
        <v>32772</v>
      </c>
      <c r="I2370">
        <v>15</v>
      </c>
      <c r="J2370">
        <v>26543665</v>
      </c>
      <c r="K2370">
        <v>26666671</v>
      </c>
      <c r="L2370">
        <v>123007</v>
      </c>
      <c r="M2370">
        <v>2</v>
      </c>
      <c r="N2370">
        <v>2562</v>
      </c>
      <c r="O2370" t="s">
        <v>8304</v>
      </c>
      <c r="P2370">
        <v>-3642</v>
      </c>
      <c r="Q2370" t="s">
        <v>8300</v>
      </c>
      <c r="R2370" t="s">
        <v>8301</v>
      </c>
      <c r="S2370" t="s">
        <v>32771</v>
      </c>
      <c r="T2370">
        <v>0.32911398597860803</v>
      </c>
      <c r="U2370">
        <v>0.603102917160658</v>
      </c>
      <c r="V2370">
        <v>24.394908340184699</v>
      </c>
      <c r="W2370" t="s">
        <v>40</v>
      </c>
      <c r="X2370" t="s">
        <v>40</v>
      </c>
      <c r="Y2370">
        <v>0</v>
      </c>
      <c r="Z2370">
        <v>0.306975110376564</v>
      </c>
      <c r="AA2370">
        <v>0.72610664078822296</v>
      </c>
      <c r="AB2370">
        <v>24.2320583953124</v>
      </c>
      <c r="AC2370">
        <v>0.27780950890804001</v>
      </c>
      <c r="AD2370">
        <v>0.68253123924728298</v>
      </c>
      <c r="AE2370">
        <v>24.269533098853799</v>
      </c>
      <c r="AF2370">
        <v>0.61410715005536498</v>
      </c>
      <c r="AG2370">
        <v>0.80674443595273604</v>
      </c>
      <c r="AH2370">
        <v>1.4307916007945001</v>
      </c>
      <c r="AI2370">
        <v>0.35038410267202102</v>
      </c>
      <c r="AJ2370">
        <v>0.78121606160956403</v>
      </c>
      <c r="AK2370">
        <v>-24.1251431970278</v>
      </c>
    </row>
    <row r="2371" spans="1:37" x14ac:dyDescent="0.2">
      <c r="A2371" t="s">
        <v>8154</v>
      </c>
      <c r="B2371">
        <v>26670463</v>
      </c>
      <c r="C2371">
        <v>26670613</v>
      </c>
      <c r="D2371">
        <v>151</v>
      </c>
      <c r="E2371" t="s">
        <v>8305</v>
      </c>
      <c r="F2371">
        <v>17</v>
      </c>
      <c r="G2371" t="s">
        <v>8306</v>
      </c>
      <c r="H2371" t="s">
        <v>32772</v>
      </c>
      <c r="I2371">
        <v>15</v>
      </c>
      <c r="J2371">
        <v>26543665</v>
      </c>
      <c r="K2371">
        <v>26666671</v>
      </c>
      <c r="L2371">
        <v>123007</v>
      </c>
      <c r="M2371">
        <v>2</v>
      </c>
      <c r="N2371">
        <v>2562</v>
      </c>
      <c r="O2371" t="s">
        <v>8304</v>
      </c>
      <c r="P2371">
        <v>-3792</v>
      </c>
      <c r="Q2371" t="s">
        <v>8300</v>
      </c>
      <c r="R2371" t="s">
        <v>8301</v>
      </c>
      <c r="S2371" t="s">
        <v>32771</v>
      </c>
      <c r="T2371">
        <v>0.32911398597860803</v>
      </c>
      <c r="U2371">
        <v>0.603102917160658</v>
      </c>
      <c r="V2371">
        <v>24.394908340184699</v>
      </c>
      <c r="W2371" t="s">
        <v>40</v>
      </c>
      <c r="X2371" t="s">
        <v>40</v>
      </c>
      <c r="Y2371">
        <v>0</v>
      </c>
      <c r="Z2371">
        <v>0.306975110376564</v>
      </c>
      <c r="AA2371">
        <v>0.72610664078822296</v>
      </c>
      <c r="AB2371">
        <v>24.2320583953124</v>
      </c>
      <c r="AC2371">
        <v>0.27780950890804001</v>
      </c>
      <c r="AD2371">
        <v>0.68253123924728298</v>
      </c>
      <c r="AE2371">
        <v>24.269533098853799</v>
      </c>
      <c r="AF2371">
        <v>0.61410715005536498</v>
      </c>
      <c r="AG2371">
        <v>0.80674443595273604</v>
      </c>
      <c r="AH2371">
        <v>1.4307916007945001</v>
      </c>
      <c r="AI2371">
        <v>0.35038410267202102</v>
      </c>
      <c r="AJ2371">
        <v>0.78121606160956403</v>
      </c>
      <c r="AK2371">
        <v>-24.1251431970278</v>
      </c>
    </row>
    <row r="2372" spans="1:37" x14ac:dyDescent="0.2">
      <c r="A2372" t="s">
        <v>8154</v>
      </c>
      <c r="B2372">
        <v>26875180</v>
      </c>
      <c r="C2372">
        <v>26875470</v>
      </c>
      <c r="D2372">
        <v>291</v>
      </c>
      <c r="E2372" t="s">
        <v>8307</v>
      </c>
      <c r="F2372">
        <v>1</v>
      </c>
      <c r="G2372" t="s">
        <v>8308</v>
      </c>
      <c r="H2372" t="s">
        <v>32773</v>
      </c>
      <c r="I2372">
        <v>15</v>
      </c>
      <c r="J2372">
        <v>26880543</v>
      </c>
      <c r="K2372">
        <v>26883413</v>
      </c>
      <c r="L2372">
        <v>2871</v>
      </c>
      <c r="M2372">
        <v>1</v>
      </c>
      <c r="N2372">
        <v>2558</v>
      </c>
      <c r="O2372" t="s">
        <v>8309</v>
      </c>
      <c r="P2372">
        <v>-5073</v>
      </c>
      <c r="Q2372" t="s">
        <v>8310</v>
      </c>
      <c r="R2372" t="s">
        <v>8311</v>
      </c>
      <c r="S2372" t="s">
        <v>32774</v>
      </c>
      <c r="T2372">
        <v>0.56354823081344896</v>
      </c>
      <c r="U2372">
        <v>0.81214233890638399</v>
      </c>
      <c r="V2372">
        <v>-1.4030763896235801</v>
      </c>
      <c r="W2372">
        <v>0.89107655920673101</v>
      </c>
      <c r="X2372">
        <v>0.95159051474143896</v>
      </c>
      <c r="Y2372">
        <v>0.99405081263247197</v>
      </c>
      <c r="Z2372">
        <v>0.23404878042441499</v>
      </c>
      <c r="AA2372">
        <v>0.72610664078822296</v>
      </c>
      <c r="AB2372">
        <v>-2.3665503596140098</v>
      </c>
      <c r="AC2372">
        <v>0.85817338719172098</v>
      </c>
      <c r="AD2372">
        <v>0.94068432309766403</v>
      </c>
      <c r="AE2372">
        <v>0.74910018543028201</v>
      </c>
      <c r="AF2372">
        <v>0.98343762640780896</v>
      </c>
      <c r="AG2372">
        <v>1</v>
      </c>
      <c r="AH2372">
        <v>-0.47346577296727499</v>
      </c>
      <c r="AI2372">
        <v>0.91725052871964496</v>
      </c>
      <c r="AJ2372">
        <v>0.98621344597861504</v>
      </c>
      <c r="AK2372">
        <v>0.77093261074025698</v>
      </c>
    </row>
    <row r="2373" spans="1:37" x14ac:dyDescent="0.2">
      <c r="A2373" t="s">
        <v>8154</v>
      </c>
      <c r="B2373">
        <v>27797631</v>
      </c>
      <c r="C2373">
        <v>27797773</v>
      </c>
      <c r="D2373">
        <v>143</v>
      </c>
      <c r="E2373" t="s">
        <v>8312</v>
      </c>
      <c r="F2373">
        <v>2</v>
      </c>
      <c r="G2373" t="s">
        <v>8313</v>
      </c>
      <c r="H2373" t="s">
        <v>32775</v>
      </c>
      <c r="I2373">
        <v>15</v>
      </c>
      <c r="J2373">
        <v>27519972</v>
      </c>
      <c r="K2373">
        <v>27530920</v>
      </c>
      <c r="L2373">
        <v>10949</v>
      </c>
      <c r="M2373">
        <v>1</v>
      </c>
      <c r="N2373">
        <v>2567</v>
      </c>
      <c r="O2373" t="s">
        <v>8314</v>
      </c>
      <c r="P2373">
        <v>277659</v>
      </c>
      <c r="Q2373" t="s">
        <v>8315</v>
      </c>
      <c r="R2373" t="s">
        <v>8316</v>
      </c>
      <c r="S2373" t="s">
        <v>32776</v>
      </c>
      <c r="T2373">
        <v>0.89844533068708199</v>
      </c>
      <c r="U2373">
        <v>1</v>
      </c>
      <c r="V2373">
        <v>0.541599383798676</v>
      </c>
      <c r="W2373">
        <v>0.66219022150459395</v>
      </c>
      <c r="X2373">
        <v>0.95159051474143896</v>
      </c>
      <c r="Y2373">
        <v>0.23458346304955299</v>
      </c>
      <c r="Z2373">
        <v>0.96006408395250598</v>
      </c>
      <c r="AA2373">
        <v>0.99919698600769702</v>
      </c>
      <c r="AB2373">
        <v>0.42877735200543499</v>
      </c>
      <c r="AC2373">
        <v>0.85323075962462303</v>
      </c>
      <c r="AD2373">
        <v>0.94068432309766403</v>
      </c>
      <c r="AE2373">
        <v>-5.8889366381152303E-2</v>
      </c>
      <c r="AF2373">
        <v>0.76758008700699398</v>
      </c>
      <c r="AG2373">
        <v>0.88417364479730298</v>
      </c>
      <c r="AH2373">
        <v>0.39149811869335999</v>
      </c>
      <c r="AI2373">
        <v>0.52782682845653595</v>
      </c>
      <c r="AJ2373">
        <v>0.78121606160956403</v>
      </c>
      <c r="AK2373">
        <v>0.41256868738924202</v>
      </c>
    </row>
    <row r="2374" spans="1:37" x14ac:dyDescent="0.2">
      <c r="A2374" t="s">
        <v>8154</v>
      </c>
      <c r="B2374">
        <v>28341451</v>
      </c>
      <c r="C2374">
        <v>28341652</v>
      </c>
      <c r="D2374">
        <v>202</v>
      </c>
      <c r="E2374" t="s">
        <v>8317</v>
      </c>
      <c r="F2374">
        <v>3</v>
      </c>
      <c r="G2374" t="s">
        <v>8318</v>
      </c>
      <c r="H2374" t="s">
        <v>31000</v>
      </c>
      <c r="I2374">
        <v>15</v>
      </c>
      <c r="J2374">
        <v>28347851</v>
      </c>
      <c r="K2374">
        <v>28358084</v>
      </c>
      <c r="L2374">
        <v>10234</v>
      </c>
      <c r="M2374">
        <v>2</v>
      </c>
      <c r="N2374">
        <v>645202</v>
      </c>
      <c r="O2374" t="s">
        <v>8319</v>
      </c>
      <c r="P2374">
        <v>16432</v>
      </c>
      <c r="Q2374" t="s">
        <v>8320</v>
      </c>
      <c r="R2374" t="s">
        <v>8321</v>
      </c>
      <c r="S2374" t="s">
        <v>32777</v>
      </c>
      <c r="T2374">
        <v>0.29867350274661603</v>
      </c>
      <c r="U2374">
        <v>0.603102917160658</v>
      </c>
      <c r="V2374">
        <v>2.7882602680996502</v>
      </c>
      <c r="W2374">
        <v>0.113079289867903</v>
      </c>
      <c r="X2374">
        <v>0.704072456322962</v>
      </c>
      <c r="Y2374">
        <v>-23.807318559072101</v>
      </c>
      <c r="Z2374">
        <v>0.86994504451071397</v>
      </c>
      <c r="AA2374">
        <v>0.99336210895768795</v>
      </c>
      <c r="AB2374">
        <v>1.8247862085195501</v>
      </c>
      <c r="AC2374">
        <v>0.49858561435820198</v>
      </c>
      <c r="AD2374">
        <v>0.87989882095915395</v>
      </c>
      <c r="AE2374">
        <v>-1.86871297357621</v>
      </c>
      <c r="AF2374">
        <v>5.9766377752663399E-2</v>
      </c>
      <c r="AG2374">
        <v>0.57889197891446198</v>
      </c>
      <c r="AH2374">
        <v>3.71787051655425</v>
      </c>
      <c r="AI2374">
        <v>8.86214943098146E-2</v>
      </c>
      <c r="AJ2374">
        <v>0.78121606160956403</v>
      </c>
      <c r="AK2374">
        <v>-23.476996186940301</v>
      </c>
    </row>
    <row r="2375" spans="1:37" x14ac:dyDescent="0.2">
      <c r="A2375" t="s">
        <v>8154</v>
      </c>
      <c r="B2375">
        <v>28341652</v>
      </c>
      <c r="C2375">
        <v>28341853</v>
      </c>
      <c r="D2375">
        <v>202</v>
      </c>
      <c r="E2375" t="s">
        <v>8322</v>
      </c>
      <c r="F2375">
        <v>5</v>
      </c>
      <c r="G2375" t="s">
        <v>8323</v>
      </c>
      <c r="H2375" t="s">
        <v>31000</v>
      </c>
      <c r="I2375">
        <v>15</v>
      </c>
      <c r="J2375">
        <v>28347851</v>
      </c>
      <c r="K2375">
        <v>28358084</v>
      </c>
      <c r="L2375">
        <v>10234</v>
      </c>
      <c r="M2375">
        <v>2</v>
      </c>
      <c r="N2375">
        <v>645202</v>
      </c>
      <c r="O2375" t="s">
        <v>8319</v>
      </c>
      <c r="P2375">
        <v>16231</v>
      </c>
      <c r="Q2375" t="s">
        <v>8320</v>
      </c>
      <c r="R2375" t="s">
        <v>8321</v>
      </c>
      <c r="S2375" t="s">
        <v>32777</v>
      </c>
      <c r="T2375">
        <v>0.29867350274661603</v>
      </c>
      <c r="U2375">
        <v>0.603102917160658</v>
      </c>
      <c r="V2375">
        <v>2.7882602680996502</v>
      </c>
      <c r="W2375">
        <v>0.113079289867903</v>
      </c>
      <c r="X2375">
        <v>0.704072456322962</v>
      </c>
      <c r="Y2375">
        <v>-23.807318559072101</v>
      </c>
      <c r="Z2375">
        <v>0.86994504451071397</v>
      </c>
      <c r="AA2375">
        <v>0.99336210895768795</v>
      </c>
      <c r="AB2375">
        <v>1.8247862085195501</v>
      </c>
      <c r="AC2375">
        <v>0.49858561435820198</v>
      </c>
      <c r="AD2375">
        <v>0.87989882095915395</v>
      </c>
      <c r="AE2375">
        <v>-1.86871297357621</v>
      </c>
      <c r="AF2375">
        <v>5.9766377752663399E-2</v>
      </c>
      <c r="AG2375">
        <v>0.57889197891446198</v>
      </c>
      <c r="AH2375">
        <v>3.71787051655425</v>
      </c>
      <c r="AI2375">
        <v>8.86214943098146E-2</v>
      </c>
      <c r="AJ2375">
        <v>0.78121606160956403</v>
      </c>
      <c r="AK2375">
        <v>-23.476996186940301</v>
      </c>
    </row>
    <row r="2376" spans="1:37" x14ac:dyDescent="0.2">
      <c r="A2376" t="s">
        <v>8154</v>
      </c>
      <c r="B2376">
        <v>28569775</v>
      </c>
      <c r="C2376">
        <v>28569976</v>
      </c>
      <c r="D2376">
        <v>202</v>
      </c>
      <c r="E2376" t="s">
        <v>8324</v>
      </c>
      <c r="F2376">
        <v>5</v>
      </c>
      <c r="G2376" t="s">
        <v>8325</v>
      </c>
      <c r="H2376" t="s">
        <v>31000</v>
      </c>
      <c r="I2376">
        <v>15</v>
      </c>
      <c r="J2376">
        <v>28575019</v>
      </c>
      <c r="K2376">
        <v>28579400</v>
      </c>
      <c r="L2376">
        <v>4382</v>
      </c>
      <c r="M2376">
        <v>2</v>
      </c>
      <c r="N2376">
        <v>100996738</v>
      </c>
      <c r="O2376" t="s">
        <v>8326</v>
      </c>
      <c r="P2376">
        <v>9424</v>
      </c>
      <c r="Q2376" t="s">
        <v>40</v>
      </c>
      <c r="R2376" t="s">
        <v>8327</v>
      </c>
      <c r="S2376" t="s">
        <v>32778</v>
      </c>
      <c r="T2376">
        <v>0.318831239190626</v>
      </c>
      <c r="U2376">
        <v>0.603102917160658</v>
      </c>
      <c r="V2376">
        <v>2.1856556927665798</v>
      </c>
      <c r="W2376">
        <v>0.113079289867903</v>
      </c>
      <c r="X2376">
        <v>0.704072456322962</v>
      </c>
      <c r="Y2376">
        <v>-23.455232224189398</v>
      </c>
      <c r="Z2376">
        <v>0.893434591003479</v>
      </c>
      <c r="AA2376">
        <v>0.99919698600769702</v>
      </c>
      <c r="AB2376">
        <v>1.2221816496469</v>
      </c>
      <c r="AC2376">
        <v>0.48049084149264598</v>
      </c>
      <c r="AD2376">
        <v>0.860469897539898</v>
      </c>
      <c r="AE2376">
        <v>-1.5166266386935301</v>
      </c>
      <c r="AF2376">
        <v>6.3969420106651201E-2</v>
      </c>
      <c r="AG2376">
        <v>0.57889197891446198</v>
      </c>
      <c r="AH2376">
        <v>3.11526601455386</v>
      </c>
      <c r="AI2376">
        <v>8.86214943098146E-2</v>
      </c>
      <c r="AJ2376">
        <v>0.78121606160956403</v>
      </c>
      <c r="AK2376">
        <v>-23.2440603462558</v>
      </c>
    </row>
    <row r="2377" spans="1:37" x14ac:dyDescent="0.2">
      <c r="A2377" t="s">
        <v>8154</v>
      </c>
      <c r="B2377">
        <v>28569976</v>
      </c>
      <c r="C2377">
        <v>28570177</v>
      </c>
      <c r="D2377">
        <v>202</v>
      </c>
      <c r="E2377" t="s">
        <v>8328</v>
      </c>
      <c r="F2377">
        <v>3</v>
      </c>
      <c r="G2377" t="s">
        <v>8329</v>
      </c>
      <c r="H2377" t="s">
        <v>31000</v>
      </c>
      <c r="I2377">
        <v>15</v>
      </c>
      <c r="J2377">
        <v>28575019</v>
      </c>
      <c r="K2377">
        <v>28579400</v>
      </c>
      <c r="L2377">
        <v>4382</v>
      </c>
      <c r="M2377">
        <v>2</v>
      </c>
      <c r="N2377">
        <v>100996738</v>
      </c>
      <c r="O2377" t="s">
        <v>8326</v>
      </c>
      <c r="P2377">
        <v>9223</v>
      </c>
      <c r="Q2377" t="s">
        <v>40</v>
      </c>
      <c r="R2377" t="s">
        <v>8327</v>
      </c>
      <c r="S2377" t="s">
        <v>32778</v>
      </c>
      <c r="T2377">
        <v>0.318831239190626</v>
      </c>
      <c r="U2377">
        <v>0.603102917160658</v>
      </c>
      <c r="V2377">
        <v>2.1856556927665798</v>
      </c>
      <c r="W2377">
        <v>0.113079289867903</v>
      </c>
      <c r="X2377">
        <v>0.704072456322962</v>
      </c>
      <c r="Y2377">
        <v>-23.455232224189398</v>
      </c>
      <c r="Z2377">
        <v>0.893434591003479</v>
      </c>
      <c r="AA2377">
        <v>0.99919698600769702</v>
      </c>
      <c r="AB2377">
        <v>1.2221816496469</v>
      </c>
      <c r="AC2377">
        <v>0.48049084149264598</v>
      </c>
      <c r="AD2377">
        <v>0.860469897539898</v>
      </c>
      <c r="AE2377">
        <v>-1.5166266386935301</v>
      </c>
      <c r="AF2377">
        <v>6.3969420106651201E-2</v>
      </c>
      <c r="AG2377">
        <v>0.57889197891446198</v>
      </c>
      <c r="AH2377">
        <v>3.11526601455386</v>
      </c>
      <c r="AI2377">
        <v>8.86214943098146E-2</v>
      </c>
      <c r="AJ2377">
        <v>0.78121606160956403</v>
      </c>
      <c r="AK2377">
        <v>-23.2440603462558</v>
      </c>
    </row>
    <row r="2378" spans="1:37" x14ac:dyDescent="0.2">
      <c r="A2378" t="s">
        <v>8154</v>
      </c>
      <c r="B2378">
        <v>30261882</v>
      </c>
      <c r="C2378">
        <v>30262029</v>
      </c>
      <c r="D2378">
        <v>148</v>
      </c>
      <c r="E2378" t="s">
        <v>8330</v>
      </c>
      <c r="F2378">
        <v>4</v>
      </c>
      <c r="G2378" t="s">
        <v>8331</v>
      </c>
      <c r="H2378" t="s">
        <v>31000</v>
      </c>
      <c r="I2378">
        <v>15</v>
      </c>
      <c r="J2378">
        <v>30196036</v>
      </c>
      <c r="K2378">
        <v>30214540</v>
      </c>
      <c r="L2378">
        <v>18505</v>
      </c>
      <c r="M2378">
        <v>1</v>
      </c>
      <c r="N2378">
        <v>26082</v>
      </c>
      <c r="O2378" t="s">
        <v>8332</v>
      </c>
      <c r="P2378">
        <v>65846</v>
      </c>
      <c r="Q2378" t="s">
        <v>8333</v>
      </c>
      <c r="R2378" t="s">
        <v>8334</v>
      </c>
      <c r="S2378" t="s">
        <v>32779</v>
      </c>
      <c r="T2378">
        <v>0.35387198439864398</v>
      </c>
      <c r="U2378">
        <v>0.603102917160658</v>
      </c>
      <c r="V2378">
        <v>-23.279531579323599</v>
      </c>
      <c r="W2378">
        <v>0.38920677604595899</v>
      </c>
      <c r="X2378">
        <v>0.704072456322962</v>
      </c>
      <c r="Y2378">
        <v>-23.893483026513199</v>
      </c>
      <c r="Z2378">
        <v>0.66713806400786302</v>
      </c>
      <c r="AA2378">
        <v>0.84521697243271998</v>
      </c>
      <c r="AB2378">
        <v>0.98819747564275995</v>
      </c>
      <c r="AC2378">
        <v>0.63966253792798</v>
      </c>
      <c r="AD2378">
        <v>0.87989882095915395</v>
      </c>
      <c r="AE2378">
        <v>0.119157447686352</v>
      </c>
      <c r="AF2378">
        <v>0.15203231574161999</v>
      </c>
      <c r="AG2378">
        <v>0.68151250837662902</v>
      </c>
      <c r="AH2378">
        <v>-24.5776691982154</v>
      </c>
      <c r="AI2378">
        <v>0.17351581260912399</v>
      </c>
      <c r="AJ2378">
        <v>0.78121606160956403</v>
      </c>
      <c r="AK2378">
        <v>-24.507279873204901</v>
      </c>
    </row>
    <row r="2379" spans="1:37" x14ac:dyDescent="0.2">
      <c r="A2379" t="s">
        <v>8154</v>
      </c>
      <c r="B2379">
        <v>30262035</v>
      </c>
      <c r="C2379">
        <v>30262217</v>
      </c>
      <c r="D2379">
        <v>183</v>
      </c>
      <c r="E2379" t="s">
        <v>8335</v>
      </c>
      <c r="F2379">
        <v>6</v>
      </c>
      <c r="G2379" t="s">
        <v>8336</v>
      </c>
      <c r="H2379" t="s">
        <v>31000</v>
      </c>
      <c r="I2379">
        <v>15</v>
      </c>
      <c r="J2379">
        <v>30196036</v>
      </c>
      <c r="K2379">
        <v>30214540</v>
      </c>
      <c r="L2379">
        <v>18505</v>
      </c>
      <c r="M2379">
        <v>1</v>
      </c>
      <c r="N2379">
        <v>26082</v>
      </c>
      <c r="O2379" t="s">
        <v>8332</v>
      </c>
      <c r="P2379">
        <v>65999</v>
      </c>
      <c r="Q2379" t="s">
        <v>8333</v>
      </c>
      <c r="R2379" t="s">
        <v>8334</v>
      </c>
      <c r="S2379" t="s">
        <v>32779</v>
      </c>
      <c r="T2379">
        <v>0.35387198439864398</v>
      </c>
      <c r="U2379">
        <v>0.603102917160658</v>
      </c>
      <c r="V2379">
        <v>-23.279531579323599</v>
      </c>
      <c r="W2379">
        <v>0.38920677604595899</v>
      </c>
      <c r="X2379">
        <v>0.704072456322962</v>
      </c>
      <c r="Y2379">
        <v>-23.893483026513199</v>
      </c>
      <c r="Z2379">
        <v>0.66713806400786302</v>
      </c>
      <c r="AA2379">
        <v>0.84521697243271998</v>
      </c>
      <c r="AB2379">
        <v>0.98819747564275995</v>
      </c>
      <c r="AC2379">
        <v>0.63966253792798</v>
      </c>
      <c r="AD2379">
        <v>0.87989882095915395</v>
      </c>
      <c r="AE2379">
        <v>0.119157447686352</v>
      </c>
      <c r="AF2379">
        <v>0.15203231574161999</v>
      </c>
      <c r="AG2379">
        <v>0.68151250837662902</v>
      </c>
      <c r="AH2379">
        <v>-24.5776691982154</v>
      </c>
      <c r="AI2379">
        <v>0.17351581260912399</v>
      </c>
      <c r="AJ2379">
        <v>0.78121606160956403</v>
      </c>
      <c r="AK2379">
        <v>-24.507279873204901</v>
      </c>
    </row>
    <row r="2380" spans="1:37" x14ac:dyDescent="0.2">
      <c r="A2380" t="s">
        <v>8154</v>
      </c>
      <c r="B2380">
        <v>30883988</v>
      </c>
      <c r="C2380">
        <v>30884179</v>
      </c>
      <c r="D2380">
        <v>192</v>
      </c>
      <c r="E2380" t="s">
        <v>8337</v>
      </c>
      <c r="F2380">
        <v>12</v>
      </c>
      <c r="G2380" t="s">
        <v>8338</v>
      </c>
      <c r="H2380" t="s">
        <v>31000</v>
      </c>
      <c r="I2380">
        <v>15</v>
      </c>
      <c r="J2380">
        <v>30890559</v>
      </c>
      <c r="K2380">
        <v>30943050</v>
      </c>
      <c r="L2380">
        <v>52492</v>
      </c>
      <c r="M2380">
        <v>1</v>
      </c>
      <c r="N2380">
        <v>22909</v>
      </c>
      <c r="O2380" t="s">
        <v>8339</v>
      </c>
      <c r="P2380">
        <v>-6380</v>
      </c>
      <c r="Q2380" t="s">
        <v>8340</v>
      </c>
      <c r="R2380" t="s">
        <v>8341</v>
      </c>
      <c r="S2380" t="s">
        <v>32780</v>
      </c>
      <c r="T2380">
        <v>0.339859523617834</v>
      </c>
      <c r="U2380">
        <v>0.603102917160658</v>
      </c>
      <c r="V2380">
        <v>0.93160990220947104</v>
      </c>
      <c r="W2380">
        <v>0.73420570613580904</v>
      </c>
      <c r="X2380">
        <v>0.95159051474143896</v>
      </c>
      <c r="Y2380">
        <v>-0.66930229986776901</v>
      </c>
      <c r="Z2380">
        <v>0.91701798945084201</v>
      </c>
      <c r="AA2380">
        <v>0.99919698600769702</v>
      </c>
      <c r="AB2380">
        <v>-3.1864115911825697E-2</v>
      </c>
      <c r="AC2380">
        <v>0.76237546827971403</v>
      </c>
      <c r="AD2380">
        <v>0.88790717189203705</v>
      </c>
      <c r="AE2380">
        <v>1.7909599272521399</v>
      </c>
      <c r="AF2380">
        <v>6.8413615681688897E-2</v>
      </c>
      <c r="AG2380">
        <v>0.60400337402173399</v>
      </c>
      <c r="AH2380">
        <v>1.86122038202714</v>
      </c>
      <c r="AI2380">
        <v>0.44220099729825602</v>
      </c>
      <c r="AJ2380">
        <v>0.78121606160956403</v>
      </c>
      <c r="AK2380">
        <v>-2.4323062812833398</v>
      </c>
    </row>
    <row r="2381" spans="1:37" x14ac:dyDescent="0.2">
      <c r="A2381" t="s">
        <v>8154</v>
      </c>
      <c r="B2381">
        <v>31719311</v>
      </c>
      <c r="C2381">
        <v>31719460</v>
      </c>
      <c r="D2381">
        <v>150</v>
      </c>
      <c r="E2381" t="s">
        <v>8342</v>
      </c>
      <c r="F2381">
        <v>0</v>
      </c>
      <c r="G2381" t="s">
        <v>8343</v>
      </c>
      <c r="H2381" t="s">
        <v>32781</v>
      </c>
      <c r="I2381">
        <v>15</v>
      </c>
      <c r="J2381">
        <v>31483129</v>
      </c>
      <c r="K2381">
        <v>31655339</v>
      </c>
      <c r="L2381">
        <v>172211</v>
      </c>
      <c r="M2381">
        <v>2</v>
      </c>
      <c r="N2381">
        <v>161725</v>
      </c>
      <c r="O2381" t="s">
        <v>8344</v>
      </c>
      <c r="P2381">
        <v>-63972</v>
      </c>
      <c r="Q2381" t="s">
        <v>8345</v>
      </c>
      <c r="R2381" t="s">
        <v>8346</v>
      </c>
      <c r="S2381" t="s">
        <v>32782</v>
      </c>
      <c r="T2381" t="s">
        <v>40</v>
      </c>
      <c r="U2381" t="s">
        <v>40</v>
      </c>
      <c r="V2381">
        <v>0</v>
      </c>
      <c r="W2381" t="s">
        <v>40</v>
      </c>
      <c r="X2381" t="s">
        <v>40</v>
      </c>
      <c r="Y2381">
        <v>0</v>
      </c>
      <c r="Z2381" t="s">
        <v>40</v>
      </c>
      <c r="AA2381" t="s">
        <v>40</v>
      </c>
      <c r="AB2381">
        <v>0</v>
      </c>
      <c r="AC2381" t="s">
        <v>40</v>
      </c>
      <c r="AD2381" t="s">
        <v>40</v>
      </c>
      <c r="AE2381">
        <v>0</v>
      </c>
      <c r="AF2381" t="s">
        <v>40</v>
      </c>
      <c r="AG2381" t="s">
        <v>40</v>
      </c>
      <c r="AH2381">
        <v>0</v>
      </c>
      <c r="AI2381" t="s">
        <v>40</v>
      </c>
      <c r="AJ2381" t="s">
        <v>40</v>
      </c>
      <c r="AK2381">
        <v>0</v>
      </c>
    </row>
    <row r="2382" spans="1:37" x14ac:dyDescent="0.2">
      <c r="A2382" t="s">
        <v>8154</v>
      </c>
      <c r="B2382">
        <v>32050230</v>
      </c>
      <c r="C2382">
        <v>32050381</v>
      </c>
      <c r="D2382">
        <v>152</v>
      </c>
      <c r="E2382" t="s">
        <v>8347</v>
      </c>
      <c r="F2382">
        <v>2</v>
      </c>
      <c r="G2382" t="s">
        <v>8348</v>
      </c>
      <c r="H2382" t="s">
        <v>32783</v>
      </c>
      <c r="I2382">
        <v>15</v>
      </c>
      <c r="J2382">
        <v>32031001</v>
      </c>
      <c r="K2382">
        <v>32168884</v>
      </c>
      <c r="L2382">
        <v>137884</v>
      </c>
      <c r="M2382">
        <v>1</v>
      </c>
      <c r="N2382">
        <v>1139</v>
      </c>
      <c r="O2382" t="s">
        <v>8349</v>
      </c>
      <c r="P2382">
        <v>19229</v>
      </c>
      <c r="Q2382" t="s">
        <v>8350</v>
      </c>
      <c r="R2382" t="s">
        <v>8351</v>
      </c>
      <c r="S2382" t="s">
        <v>32784</v>
      </c>
      <c r="T2382">
        <v>0.32911398597860803</v>
      </c>
      <c r="U2382">
        <v>0.603102917160658</v>
      </c>
      <c r="V2382">
        <v>23.3485120215399</v>
      </c>
      <c r="W2382">
        <v>0.94541066367716797</v>
      </c>
      <c r="X2382">
        <v>0.95159051474143896</v>
      </c>
      <c r="Y2382">
        <v>-2.3608544252363198E-2</v>
      </c>
      <c r="Z2382">
        <v>0.306975110376564</v>
      </c>
      <c r="AA2382">
        <v>0.72610664078822296</v>
      </c>
      <c r="AB2382">
        <v>23.243161146092501</v>
      </c>
      <c r="AC2382">
        <v>0.71753805159658501</v>
      </c>
      <c r="AD2382">
        <v>0.87989882095915395</v>
      </c>
      <c r="AE2382">
        <v>-1.0236083863543199</v>
      </c>
      <c r="AF2382">
        <v>0.61410715005536498</v>
      </c>
      <c r="AG2382">
        <v>0.80674443595273604</v>
      </c>
      <c r="AH2382">
        <v>1.2992427920857801</v>
      </c>
      <c r="AI2382">
        <v>0.59609816080359102</v>
      </c>
      <c r="AJ2382">
        <v>0.78121606160956403</v>
      </c>
      <c r="AK2382">
        <v>0.84514679414900196</v>
      </c>
    </row>
    <row r="2383" spans="1:37" x14ac:dyDescent="0.2">
      <c r="A2383" t="s">
        <v>8154</v>
      </c>
      <c r="B2383">
        <v>32168037</v>
      </c>
      <c r="C2383">
        <v>32168248</v>
      </c>
      <c r="D2383">
        <v>212</v>
      </c>
      <c r="E2383" t="s">
        <v>8352</v>
      </c>
      <c r="F2383">
        <v>21</v>
      </c>
      <c r="G2383" t="s">
        <v>8353</v>
      </c>
      <c r="H2383" t="s">
        <v>31003</v>
      </c>
      <c r="I2383">
        <v>15</v>
      </c>
      <c r="J2383">
        <v>32158586</v>
      </c>
      <c r="K2383">
        <v>32166583</v>
      </c>
      <c r="L2383">
        <v>7998</v>
      </c>
      <c r="M2383">
        <v>1</v>
      </c>
      <c r="N2383">
        <v>1139</v>
      </c>
      <c r="O2383" t="s">
        <v>8354</v>
      </c>
      <c r="P2383">
        <v>9451</v>
      </c>
      <c r="Q2383" t="s">
        <v>8350</v>
      </c>
      <c r="R2383" t="s">
        <v>8351</v>
      </c>
      <c r="S2383" t="s">
        <v>32784</v>
      </c>
      <c r="T2383">
        <v>0.35387198439864398</v>
      </c>
      <c r="U2383">
        <v>0.603102917160658</v>
      </c>
      <c r="V2383">
        <v>-20.798601222019901</v>
      </c>
      <c r="W2383">
        <v>0.20525741147413201</v>
      </c>
      <c r="X2383">
        <v>0.704072456322962</v>
      </c>
      <c r="Y2383">
        <v>-24.654270757062001</v>
      </c>
      <c r="Z2383">
        <v>0.93459220503170903</v>
      </c>
      <c r="AA2383">
        <v>0.99919698600769702</v>
      </c>
      <c r="AB2383">
        <v>3.7187579833357098</v>
      </c>
      <c r="AC2383">
        <v>0.30184355666711699</v>
      </c>
      <c r="AD2383">
        <v>0.68253123924728298</v>
      </c>
      <c r="AE2383">
        <v>-1.44887187620705</v>
      </c>
      <c r="AF2383">
        <v>0.22065000948199101</v>
      </c>
      <c r="AG2383">
        <v>0.68151250837662902</v>
      </c>
      <c r="AH2383">
        <v>-24.538661338902099</v>
      </c>
      <c r="AI2383">
        <v>0.24456414000292601</v>
      </c>
      <c r="AJ2383">
        <v>0.78121606160956403</v>
      </c>
      <c r="AK2383">
        <v>-24.468272013970498</v>
      </c>
    </row>
    <row r="2384" spans="1:37" x14ac:dyDescent="0.2">
      <c r="A2384" t="s">
        <v>8154</v>
      </c>
      <c r="B2384">
        <v>32168248</v>
      </c>
      <c r="C2384">
        <v>32168459</v>
      </c>
      <c r="D2384">
        <v>212</v>
      </c>
      <c r="E2384" t="s">
        <v>8355</v>
      </c>
      <c r="F2384">
        <v>16</v>
      </c>
      <c r="G2384" t="s">
        <v>8356</v>
      </c>
      <c r="H2384" t="s">
        <v>31003</v>
      </c>
      <c r="I2384">
        <v>15</v>
      </c>
      <c r="J2384">
        <v>32158586</v>
      </c>
      <c r="K2384">
        <v>32166583</v>
      </c>
      <c r="L2384">
        <v>7998</v>
      </c>
      <c r="M2384">
        <v>1</v>
      </c>
      <c r="N2384">
        <v>1139</v>
      </c>
      <c r="O2384" t="s">
        <v>8354</v>
      </c>
      <c r="P2384">
        <v>9662</v>
      </c>
      <c r="Q2384" t="s">
        <v>8350</v>
      </c>
      <c r="R2384" t="s">
        <v>8351</v>
      </c>
      <c r="S2384" t="s">
        <v>32784</v>
      </c>
      <c r="T2384">
        <v>0.35387198439864398</v>
      </c>
      <c r="U2384">
        <v>0.603102917160658</v>
      </c>
      <c r="V2384">
        <v>-20.798601222019901</v>
      </c>
      <c r="W2384">
        <v>0.20525741147413201</v>
      </c>
      <c r="X2384">
        <v>0.704072456322962</v>
      </c>
      <c r="Y2384">
        <v>-24.654270757062001</v>
      </c>
      <c r="Z2384">
        <v>0.93459220503170903</v>
      </c>
      <c r="AA2384">
        <v>0.99919698600769702</v>
      </c>
      <c r="AB2384">
        <v>3.6663465284208501</v>
      </c>
      <c r="AC2384">
        <v>0.30184355666711699</v>
      </c>
      <c r="AD2384">
        <v>0.68253123924728298</v>
      </c>
      <c r="AE2384">
        <v>-1.5863753850409501</v>
      </c>
      <c r="AF2384">
        <v>0.22065000948199101</v>
      </c>
      <c r="AG2384">
        <v>0.68151250837662902</v>
      </c>
      <c r="AH2384">
        <v>-24.4883455020999</v>
      </c>
      <c r="AI2384">
        <v>0.24456414000292601</v>
      </c>
      <c r="AJ2384">
        <v>0.78121606160956403</v>
      </c>
      <c r="AK2384">
        <v>-24.4179561772734</v>
      </c>
    </row>
    <row r="2385" spans="1:37" x14ac:dyDescent="0.2">
      <c r="A2385" t="s">
        <v>8154</v>
      </c>
      <c r="B2385">
        <v>32276441</v>
      </c>
      <c r="C2385">
        <v>32276620</v>
      </c>
      <c r="D2385">
        <v>180</v>
      </c>
      <c r="E2385" t="s">
        <v>8357</v>
      </c>
      <c r="F2385">
        <v>5</v>
      </c>
      <c r="G2385" t="s">
        <v>8358</v>
      </c>
      <c r="H2385" t="s">
        <v>31000</v>
      </c>
      <c r="I2385">
        <v>15</v>
      </c>
      <c r="J2385">
        <v>32359538</v>
      </c>
      <c r="K2385">
        <v>32367784</v>
      </c>
      <c r="L2385">
        <v>8247</v>
      </c>
      <c r="M2385">
        <v>1</v>
      </c>
      <c r="N2385">
        <v>112268159</v>
      </c>
      <c r="O2385" t="s">
        <v>8359</v>
      </c>
      <c r="P2385">
        <v>-82918</v>
      </c>
      <c r="Q2385" t="s">
        <v>40</v>
      </c>
      <c r="R2385" t="s">
        <v>8360</v>
      </c>
      <c r="S2385" t="s">
        <v>32785</v>
      </c>
      <c r="T2385">
        <v>0.32911398597860803</v>
      </c>
      <c r="U2385">
        <v>0.603102917160658</v>
      </c>
      <c r="V2385">
        <v>24.0238303394488</v>
      </c>
      <c r="W2385">
        <v>0.89107655920673101</v>
      </c>
      <c r="X2385">
        <v>0.95159051474143896</v>
      </c>
      <c r="Y2385">
        <v>2.2790073465048</v>
      </c>
      <c r="Z2385">
        <v>9.2719649676713103E-2</v>
      </c>
      <c r="AA2385">
        <v>0.72610664078822296</v>
      </c>
      <c r="AB2385">
        <v>24.944656327131799</v>
      </c>
      <c r="AC2385">
        <v>0.38968295564817701</v>
      </c>
      <c r="AD2385">
        <v>0.80432780881118404</v>
      </c>
      <c r="AE2385">
        <v>2.69685973610639</v>
      </c>
      <c r="AF2385">
        <v>0.54505380959242</v>
      </c>
      <c r="AG2385">
        <v>0.80674443595273604</v>
      </c>
      <c r="AH2385">
        <v>-0.428537945779289</v>
      </c>
      <c r="AI2385">
        <v>0.63502732279614804</v>
      </c>
      <c r="AJ2385">
        <v>0.81104508058742797</v>
      </c>
      <c r="AK2385">
        <v>0.20231388404102199</v>
      </c>
    </row>
    <row r="2386" spans="1:37" x14ac:dyDescent="0.2">
      <c r="A2386" t="s">
        <v>8154</v>
      </c>
      <c r="B2386">
        <v>32395867</v>
      </c>
      <c r="C2386">
        <v>32396041</v>
      </c>
      <c r="D2386">
        <v>175</v>
      </c>
      <c r="E2386" t="s">
        <v>8361</v>
      </c>
      <c r="F2386">
        <v>4</v>
      </c>
      <c r="G2386" t="s">
        <v>8362</v>
      </c>
      <c r="H2386" t="s">
        <v>32786</v>
      </c>
      <c r="I2386">
        <v>15</v>
      </c>
      <c r="J2386">
        <v>32389599</v>
      </c>
      <c r="K2386">
        <v>32403292</v>
      </c>
      <c r="L2386">
        <v>13694</v>
      </c>
      <c r="M2386">
        <v>2</v>
      </c>
      <c r="N2386">
        <v>653125</v>
      </c>
      <c r="O2386" t="s">
        <v>8363</v>
      </c>
      <c r="P2386">
        <v>7251</v>
      </c>
      <c r="Q2386" t="s">
        <v>8364</v>
      </c>
      <c r="R2386" t="s">
        <v>8365</v>
      </c>
      <c r="S2386" t="s">
        <v>32787</v>
      </c>
      <c r="T2386">
        <v>0.56354823081344896</v>
      </c>
      <c r="U2386">
        <v>0.81214233890638399</v>
      </c>
      <c r="V2386">
        <v>-4.2647630006417998</v>
      </c>
      <c r="W2386">
        <v>0.94541066367716797</v>
      </c>
      <c r="X2386">
        <v>0.95159051474143896</v>
      </c>
      <c r="Y2386">
        <v>-2.0913592164498498</v>
      </c>
      <c r="Z2386">
        <v>0.23404878042441499</v>
      </c>
      <c r="AA2386">
        <v>0.72610664078822296</v>
      </c>
      <c r="AB2386">
        <v>-5.22823624827726</v>
      </c>
      <c r="AC2386">
        <v>0.88945902157151002</v>
      </c>
      <c r="AD2386">
        <v>0.94068432309766403</v>
      </c>
      <c r="AE2386">
        <v>0.91094010152058802</v>
      </c>
      <c r="AF2386">
        <v>0.98343762640780896</v>
      </c>
      <c r="AG2386">
        <v>1</v>
      </c>
      <c r="AH2386">
        <v>-3.33515237195037</v>
      </c>
      <c r="AI2386">
        <v>0.98342151819761803</v>
      </c>
      <c r="AJ2386">
        <v>0.98789258377071898</v>
      </c>
      <c r="AK2386">
        <v>-3.1907625133085702</v>
      </c>
    </row>
    <row r="2387" spans="1:37" x14ac:dyDescent="0.2">
      <c r="A2387" t="s">
        <v>8154</v>
      </c>
      <c r="B2387">
        <v>33325639</v>
      </c>
      <c r="C2387">
        <v>33325734</v>
      </c>
      <c r="D2387">
        <v>96</v>
      </c>
      <c r="E2387" t="s">
        <v>8366</v>
      </c>
      <c r="F2387">
        <v>1</v>
      </c>
      <c r="G2387" t="s">
        <v>8367</v>
      </c>
      <c r="H2387" t="s">
        <v>32788</v>
      </c>
      <c r="I2387">
        <v>15</v>
      </c>
      <c r="J2387">
        <v>33311068</v>
      </c>
      <c r="K2387">
        <v>33503738</v>
      </c>
      <c r="L2387">
        <v>192671</v>
      </c>
      <c r="M2387">
        <v>1</v>
      </c>
      <c r="N2387">
        <v>6263</v>
      </c>
      <c r="O2387" t="s">
        <v>8368</v>
      </c>
      <c r="P2387">
        <v>14571</v>
      </c>
      <c r="Q2387" t="s">
        <v>8369</v>
      </c>
      <c r="R2387" t="s">
        <v>8370</v>
      </c>
      <c r="S2387" t="s">
        <v>32789</v>
      </c>
      <c r="T2387">
        <v>0.78065733772018797</v>
      </c>
      <c r="U2387">
        <v>0.99751294903300103</v>
      </c>
      <c r="V2387">
        <v>-8.5047441722791495E-2</v>
      </c>
      <c r="W2387">
        <v>0.82227413402121297</v>
      </c>
      <c r="X2387">
        <v>0.95159051474143896</v>
      </c>
      <c r="Y2387">
        <v>-0.32555098149010497</v>
      </c>
      <c r="Z2387">
        <v>0.338354102926744</v>
      </c>
      <c r="AA2387">
        <v>0.78405749955313697</v>
      </c>
      <c r="AB2387">
        <v>-0.97808131403334397</v>
      </c>
      <c r="AC2387">
        <v>0.96964798063740798</v>
      </c>
      <c r="AD2387">
        <v>0.977123820210136</v>
      </c>
      <c r="AE2387">
        <v>-0.42896073253373801</v>
      </c>
      <c r="AF2387">
        <v>0.77032902853670404</v>
      </c>
      <c r="AG2387">
        <v>0.88417364479730298</v>
      </c>
      <c r="AH2387">
        <v>0.78116203547851604</v>
      </c>
      <c r="AI2387">
        <v>0.72005566671916099</v>
      </c>
      <c r="AJ2387">
        <v>0.88551770304185196</v>
      </c>
      <c r="AK2387">
        <v>-0.10573691584172699</v>
      </c>
    </row>
    <row r="2388" spans="1:37" x14ac:dyDescent="0.2">
      <c r="A2388" t="s">
        <v>8154</v>
      </c>
      <c r="B2388">
        <v>33325811</v>
      </c>
      <c r="C2388">
        <v>33325881</v>
      </c>
      <c r="D2388">
        <v>71</v>
      </c>
      <c r="E2388" t="s">
        <v>8371</v>
      </c>
      <c r="F2388">
        <v>0</v>
      </c>
      <c r="G2388" t="s">
        <v>8372</v>
      </c>
      <c r="H2388" t="s">
        <v>32788</v>
      </c>
      <c r="I2388">
        <v>15</v>
      </c>
      <c r="J2388">
        <v>33311068</v>
      </c>
      <c r="K2388">
        <v>33503738</v>
      </c>
      <c r="L2388">
        <v>192671</v>
      </c>
      <c r="M2388">
        <v>1</v>
      </c>
      <c r="N2388">
        <v>6263</v>
      </c>
      <c r="O2388" t="s">
        <v>8368</v>
      </c>
      <c r="P2388">
        <v>14743</v>
      </c>
      <c r="Q2388" t="s">
        <v>8369</v>
      </c>
      <c r="R2388" t="s">
        <v>8370</v>
      </c>
      <c r="S2388" t="s">
        <v>32789</v>
      </c>
      <c r="T2388">
        <v>0.78065733772018797</v>
      </c>
      <c r="U2388">
        <v>0.99751294903300103</v>
      </c>
      <c r="V2388">
        <v>-0.10182825030999799</v>
      </c>
      <c r="W2388">
        <v>0.82227413402121297</v>
      </c>
      <c r="X2388">
        <v>0.95159051474143896</v>
      </c>
      <c r="Y2388">
        <v>-0.56484711950990596</v>
      </c>
      <c r="Z2388">
        <v>0.338354102926744</v>
      </c>
      <c r="AA2388">
        <v>0.78405749955313697</v>
      </c>
      <c r="AB2388">
        <v>-1.00448704998391</v>
      </c>
      <c r="AC2388">
        <v>0.96964798063740798</v>
      </c>
      <c r="AD2388">
        <v>0.977123820210136</v>
      </c>
      <c r="AE2388">
        <v>-0.66500806584014205</v>
      </c>
      <c r="AF2388">
        <v>0.77032902853670404</v>
      </c>
      <c r="AG2388">
        <v>0.88417364479730298</v>
      </c>
      <c r="AH2388">
        <v>0.77368357459664905</v>
      </c>
      <c r="AI2388">
        <v>0.72005566671916099</v>
      </c>
      <c r="AJ2388">
        <v>0.88551770304185196</v>
      </c>
      <c r="AK2388">
        <v>-0.26513982619096599</v>
      </c>
    </row>
    <row r="2389" spans="1:37" x14ac:dyDescent="0.2">
      <c r="A2389" t="s">
        <v>8154</v>
      </c>
      <c r="B2389">
        <v>34185546</v>
      </c>
      <c r="C2389">
        <v>34185844</v>
      </c>
      <c r="D2389">
        <v>299</v>
      </c>
      <c r="E2389" t="s">
        <v>8373</v>
      </c>
      <c r="F2389">
        <v>1</v>
      </c>
      <c r="G2389" t="s">
        <v>8374</v>
      </c>
      <c r="H2389" t="s">
        <v>32790</v>
      </c>
      <c r="I2389">
        <v>15</v>
      </c>
      <c r="J2389">
        <v>34163560</v>
      </c>
      <c r="K2389">
        <v>34199840</v>
      </c>
      <c r="L2389">
        <v>36281</v>
      </c>
      <c r="M2389">
        <v>2</v>
      </c>
      <c r="N2389">
        <v>79768</v>
      </c>
      <c r="O2389" t="s">
        <v>8375</v>
      </c>
      <c r="P2389">
        <v>13996</v>
      </c>
      <c r="Q2389" t="s">
        <v>8376</v>
      </c>
      <c r="R2389" t="s">
        <v>8377</v>
      </c>
      <c r="S2389" t="s">
        <v>32791</v>
      </c>
      <c r="T2389">
        <v>0.88197273746009397</v>
      </c>
      <c r="U2389">
        <v>1</v>
      </c>
      <c r="V2389">
        <v>0.70909455377882302</v>
      </c>
      <c r="W2389">
        <v>0.45677437087276901</v>
      </c>
      <c r="X2389">
        <v>0.75726018452522603</v>
      </c>
      <c r="Y2389">
        <v>-0.61005345350437001</v>
      </c>
      <c r="Z2389">
        <v>0.47494851379425201</v>
      </c>
      <c r="AA2389">
        <v>0.84435025072159198</v>
      </c>
      <c r="AB2389">
        <v>-0.25437953201991897</v>
      </c>
      <c r="AC2389">
        <v>0.53583471352073098</v>
      </c>
      <c r="AD2389">
        <v>0.87989882095915395</v>
      </c>
      <c r="AE2389">
        <v>-0.43083836515287499</v>
      </c>
      <c r="AF2389">
        <v>0.335122776002587</v>
      </c>
      <c r="AG2389">
        <v>0.71916631056622005</v>
      </c>
      <c r="AH2389">
        <v>1.63870516644979</v>
      </c>
      <c r="AI2389">
        <v>0.47881565140445098</v>
      </c>
      <c r="AJ2389">
        <v>0.78121606160956403</v>
      </c>
      <c r="AK2389">
        <v>-0.49353595982755799</v>
      </c>
    </row>
    <row r="2390" spans="1:37" x14ac:dyDescent="0.2">
      <c r="A2390" t="s">
        <v>8154</v>
      </c>
      <c r="B2390">
        <v>34494726</v>
      </c>
      <c r="C2390">
        <v>34494877</v>
      </c>
      <c r="D2390">
        <v>152</v>
      </c>
      <c r="E2390" t="s">
        <v>8378</v>
      </c>
      <c r="F2390">
        <v>19</v>
      </c>
      <c r="G2390" t="s">
        <v>8379</v>
      </c>
      <c r="H2390" t="s">
        <v>32792</v>
      </c>
      <c r="I2390">
        <v>15</v>
      </c>
      <c r="J2390">
        <v>34528290</v>
      </c>
      <c r="K2390">
        <v>34528371</v>
      </c>
      <c r="L2390">
        <v>82</v>
      </c>
      <c r="M2390">
        <v>2</v>
      </c>
      <c r="N2390">
        <v>100422845</v>
      </c>
      <c r="O2390" t="s">
        <v>8380</v>
      </c>
      <c r="P2390">
        <v>33494</v>
      </c>
      <c r="Q2390" t="s">
        <v>8381</v>
      </c>
      <c r="R2390" t="s">
        <v>8382</v>
      </c>
      <c r="S2390" t="s">
        <v>32793</v>
      </c>
      <c r="T2390">
        <v>0.35387198439864398</v>
      </c>
      <c r="U2390">
        <v>0.603102917160658</v>
      </c>
      <c r="V2390">
        <v>-24.364862533033602</v>
      </c>
      <c r="W2390" t="s">
        <v>40</v>
      </c>
      <c r="X2390" t="s">
        <v>40</v>
      </c>
      <c r="Y2390">
        <v>0</v>
      </c>
      <c r="Z2390">
        <v>0.184235113180511</v>
      </c>
      <c r="AA2390">
        <v>0.72610664078822296</v>
      </c>
      <c r="AB2390">
        <v>-24.364862533033602</v>
      </c>
      <c r="AC2390">
        <v>0.45677901822897599</v>
      </c>
      <c r="AD2390">
        <v>0.82872126865393902</v>
      </c>
      <c r="AE2390">
        <v>23.5092524964255</v>
      </c>
      <c r="AF2390">
        <v>0.501741946288212</v>
      </c>
      <c r="AG2390">
        <v>0.80674443595273604</v>
      </c>
      <c r="AH2390">
        <v>-23.435251921341301</v>
      </c>
      <c r="AI2390">
        <v>0.52399907623471598</v>
      </c>
      <c r="AJ2390">
        <v>0.78121606160956403</v>
      </c>
      <c r="AK2390">
        <v>-23.364862599809602</v>
      </c>
    </row>
    <row r="2391" spans="1:37" x14ac:dyDescent="0.2">
      <c r="A2391" t="s">
        <v>8154</v>
      </c>
      <c r="B2391">
        <v>34494911</v>
      </c>
      <c r="C2391">
        <v>34495061</v>
      </c>
      <c r="D2391">
        <v>151</v>
      </c>
      <c r="E2391" t="s">
        <v>8383</v>
      </c>
      <c r="F2391">
        <v>20</v>
      </c>
      <c r="G2391" t="s">
        <v>8384</v>
      </c>
      <c r="H2391" t="s">
        <v>32792</v>
      </c>
      <c r="I2391">
        <v>15</v>
      </c>
      <c r="J2391">
        <v>34528290</v>
      </c>
      <c r="K2391">
        <v>34528371</v>
      </c>
      <c r="L2391">
        <v>82</v>
      </c>
      <c r="M2391">
        <v>2</v>
      </c>
      <c r="N2391">
        <v>100422845</v>
      </c>
      <c r="O2391" t="s">
        <v>8380</v>
      </c>
      <c r="P2391">
        <v>33310</v>
      </c>
      <c r="Q2391" t="s">
        <v>8381</v>
      </c>
      <c r="R2391" t="s">
        <v>8382</v>
      </c>
      <c r="S2391" t="s">
        <v>32793</v>
      </c>
      <c r="T2391">
        <v>0.17308923567461099</v>
      </c>
      <c r="U2391">
        <v>0.603102917160658</v>
      </c>
      <c r="V2391">
        <v>-24.6131380648008</v>
      </c>
      <c r="W2391">
        <v>0.38920677604595899</v>
      </c>
      <c r="X2391">
        <v>0.704072456322962</v>
      </c>
      <c r="Y2391">
        <v>-21.820783589464298</v>
      </c>
      <c r="Z2391">
        <v>5.50355599158565E-2</v>
      </c>
      <c r="AA2391">
        <v>0.72610664078822296</v>
      </c>
      <c r="AB2391">
        <v>-24.6131380648008</v>
      </c>
      <c r="AC2391">
        <v>0.75388744886274095</v>
      </c>
      <c r="AD2391">
        <v>0.87989882095915395</v>
      </c>
      <c r="AE2391">
        <v>1.68846890696119</v>
      </c>
      <c r="AF2391">
        <v>0.32549523997010099</v>
      </c>
      <c r="AG2391">
        <v>0.70473078222419605</v>
      </c>
      <c r="AH2391">
        <v>-23.683527443556802</v>
      </c>
      <c r="AI2391">
        <v>0.35038410267202102</v>
      </c>
      <c r="AJ2391">
        <v>0.78121606160956403</v>
      </c>
      <c r="AK2391">
        <v>-23.613138121019599</v>
      </c>
    </row>
    <row r="2392" spans="1:37" x14ac:dyDescent="0.2">
      <c r="A2392" t="s">
        <v>8154</v>
      </c>
      <c r="B2392">
        <v>34495061</v>
      </c>
      <c r="C2392">
        <v>34495211</v>
      </c>
      <c r="D2392">
        <v>151</v>
      </c>
      <c r="E2392" t="s">
        <v>8385</v>
      </c>
      <c r="F2392">
        <v>15</v>
      </c>
      <c r="G2392" t="s">
        <v>8386</v>
      </c>
      <c r="H2392" t="s">
        <v>32792</v>
      </c>
      <c r="I2392">
        <v>15</v>
      </c>
      <c r="J2392">
        <v>34528290</v>
      </c>
      <c r="K2392">
        <v>34528371</v>
      </c>
      <c r="L2392">
        <v>82</v>
      </c>
      <c r="M2392">
        <v>2</v>
      </c>
      <c r="N2392">
        <v>100422845</v>
      </c>
      <c r="O2392" t="s">
        <v>8380</v>
      </c>
      <c r="P2392">
        <v>33160</v>
      </c>
      <c r="Q2392" t="s">
        <v>8381</v>
      </c>
      <c r="R2392" t="s">
        <v>8382</v>
      </c>
      <c r="S2392" t="s">
        <v>32793</v>
      </c>
      <c r="T2392">
        <v>0.17308923567461099</v>
      </c>
      <c r="U2392">
        <v>0.603102917160658</v>
      </c>
      <c r="V2392">
        <v>-24.5365010802368</v>
      </c>
      <c r="W2392">
        <v>0.38920677604595899</v>
      </c>
      <c r="X2392">
        <v>0.704072456322962</v>
      </c>
      <c r="Y2392">
        <v>-24.043175704795502</v>
      </c>
      <c r="Z2392">
        <v>5.50355599158565E-2</v>
      </c>
      <c r="AA2392">
        <v>0.72610664078822296</v>
      </c>
      <c r="AB2392">
        <v>-24.5365010802368</v>
      </c>
      <c r="AC2392">
        <v>0.71753805159658501</v>
      </c>
      <c r="AD2392">
        <v>0.87989882095915395</v>
      </c>
      <c r="AE2392">
        <v>-2.5339228458720702</v>
      </c>
      <c r="AF2392">
        <v>0.32549523997010099</v>
      </c>
      <c r="AG2392">
        <v>0.70473078222419605</v>
      </c>
      <c r="AH2392">
        <v>-23.6068904617679</v>
      </c>
      <c r="AI2392">
        <v>0.35038410267202102</v>
      </c>
      <c r="AJ2392">
        <v>0.78121606160956403</v>
      </c>
      <c r="AK2392">
        <v>-23.536501139522802</v>
      </c>
    </row>
    <row r="2393" spans="1:37" x14ac:dyDescent="0.2">
      <c r="A2393" t="s">
        <v>8154</v>
      </c>
      <c r="B2393">
        <v>34574379</v>
      </c>
      <c r="C2393">
        <v>34574527</v>
      </c>
      <c r="D2393">
        <v>149</v>
      </c>
      <c r="E2393" t="s">
        <v>8387</v>
      </c>
      <c r="F2393">
        <v>1</v>
      </c>
      <c r="G2393" t="s">
        <v>8388</v>
      </c>
      <c r="H2393" t="s">
        <v>32794</v>
      </c>
      <c r="I2393">
        <v>15</v>
      </c>
      <c r="J2393">
        <v>34551191</v>
      </c>
      <c r="K2393">
        <v>34581499</v>
      </c>
      <c r="L2393">
        <v>30309</v>
      </c>
      <c r="M2393">
        <v>2</v>
      </c>
      <c r="N2393">
        <v>440270</v>
      </c>
      <c r="O2393" t="s">
        <v>8389</v>
      </c>
      <c r="P2393">
        <v>6972</v>
      </c>
      <c r="Q2393" t="s">
        <v>8390</v>
      </c>
      <c r="R2393" t="s">
        <v>8391</v>
      </c>
      <c r="S2393" t="s">
        <v>32795</v>
      </c>
      <c r="T2393">
        <v>0.35387198439864398</v>
      </c>
      <c r="U2393">
        <v>0.603102917160658</v>
      </c>
      <c r="V2393">
        <v>-22.779900165864401</v>
      </c>
      <c r="W2393" t="s">
        <v>40</v>
      </c>
      <c r="X2393" t="s">
        <v>40</v>
      </c>
      <c r="Y2393">
        <v>0</v>
      </c>
      <c r="Z2393">
        <v>0.184235113180511</v>
      </c>
      <c r="AA2393">
        <v>0.72610664078822296</v>
      </c>
      <c r="AB2393">
        <v>-22.779900165864401</v>
      </c>
      <c r="AC2393">
        <v>0.45677901822897599</v>
      </c>
      <c r="AD2393">
        <v>0.82872126865393902</v>
      </c>
      <c r="AE2393">
        <v>21.9242902373697</v>
      </c>
      <c r="AF2393">
        <v>0.501741946288212</v>
      </c>
      <c r="AG2393">
        <v>0.80674443595273604</v>
      </c>
      <c r="AH2393">
        <v>-21.850289675004699</v>
      </c>
      <c r="AI2393">
        <v>0.52399907623471598</v>
      </c>
      <c r="AJ2393">
        <v>0.78121606160956403</v>
      </c>
      <c r="AK2393">
        <v>-21.779900366192201</v>
      </c>
    </row>
    <row r="2394" spans="1:37" x14ac:dyDescent="0.2">
      <c r="A2394" t="s">
        <v>8154</v>
      </c>
      <c r="B2394">
        <v>34574649</v>
      </c>
      <c r="C2394">
        <v>34574834</v>
      </c>
      <c r="D2394">
        <v>186</v>
      </c>
      <c r="E2394" t="s">
        <v>8392</v>
      </c>
      <c r="F2394">
        <v>3</v>
      </c>
      <c r="G2394" t="s">
        <v>8393</v>
      </c>
      <c r="H2394" t="s">
        <v>32796</v>
      </c>
      <c r="I2394">
        <v>15</v>
      </c>
      <c r="J2394">
        <v>34551191</v>
      </c>
      <c r="K2394">
        <v>34581499</v>
      </c>
      <c r="L2394">
        <v>30309</v>
      </c>
      <c r="M2394">
        <v>2</v>
      </c>
      <c r="N2394">
        <v>440270</v>
      </c>
      <c r="O2394" t="s">
        <v>8389</v>
      </c>
      <c r="P2394">
        <v>6665</v>
      </c>
      <c r="Q2394" t="s">
        <v>8390</v>
      </c>
      <c r="R2394" t="s">
        <v>8391</v>
      </c>
      <c r="S2394" t="s">
        <v>32795</v>
      </c>
      <c r="T2394">
        <v>0.35387198439864398</v>
      </c>
      <c r="U2394">
        <v>0.603102917160658</v>
      </c>
      <c r="V2394">
        <v>-22.779900165864401</v>
      </c>
      <c r="W2394" t="s">
        <v>40</v>
      </c>
      <c r="X2394" t="s">
        <v>40</v>
      </c>
      <c r="Y2394">
        <v>0</v>
      </c>
      <c r="Z2394">
        <v>0.184235113180511</v>
      </c>
      <c r="AA2394">
        <v>0.72610664078822296</v>
      </c>
      <c r="AB2394">
        <v>-22.779900165864401</v>
      </c>
      <c r="AC2394">
        <v>0.45677901822897599</v>
      </c>
      <c r="AD2394">
        <v>0.82872126865393902</v>
      </c>
      <c r="AE2394">
        <v>21.9242902373697</v>
      </c>
      <c r="AF2394">
        <v>0.501741946288212</v>
      </c>
      <c r="AG2394">
        <v>0.80674443595273604</v>
      </c>
      <c r="AH2394">
        <v>-21.850289675004699</v>
      </c>
      <c r="AI2394">
        <v>0.52399907623471598</v>
      </c>
      <c r="AJ2394">
        <v>0.78121606160956403</v>
      </c>
      <c r="AK2394">
        <v>-21.779900366192201</v>
      </c>
    </row>
    <row r="2395" spans="1:37" x14ac:dyDescent="0.2">
      <c r="A2395" t="s">
        <v>8154</v>
      </c>
      <c r="B2395">
        <v>35298195</v>
      </c>
      <c r="C2395">
        <v>35298337</v>
      </c>
      <c r="D2395">
        <v>143</v>
      </c>
      <c r="E2395" t="s">
        <v>8394</v>
      </c>
      <c r="F2395">
        <v>1</v>
      </c>
      <c r="G2395" t="s">
        <v>8395</v>
      </c>
      <c r="H2395" t="s">
        <v>32797</v>
      </c>
      <c r="I2395">
        <v>15</v>
      </c>
      <c r="J2395">
        <v>35237326</v>
      </c>
      <c r="K2395">
        <v>35238062</v>
      </c>
      <c r="L2395">
        <v>737</v>
      </c>
      <c r="M2395">
        <v>1</v>
      </c>
      <c r="N2395">
        <v>723972</v>
      </c>
      <c r="O2395" t="s">
        <v>8396</v>
      </c>
      <c r="P2395">
        <v>60869</v>
      </c>
      <c r="Q2395" t="s">
        <v>8397</v>
      </c>
      <c r="R2395" t="s">
        <v>8398</v>
      </c>
      <c r="S2395" t="s">
        <v>32798</v>
      </c>
      <c r="T2395">
        <v>0.34669412557454299</v>
      </c>
      <c r="U2395">
        <v>0.603102917160658</v>
      </c>
      <c r="V2395">
        <v>0.87158881356671203</v>
      </c>
      <c r="W2395">
        <v>0.443282959969382</v>
      </c>
      <c r="X2395">
        <v>0.75513593177001903</v>
      </c>
      <c r="Y2395">
        <v>-0.51691650218520502</v>
      </c>
      <c r="Z2395">
        <v>0.196004174289231</v>
      </c>
      <c r="AA2395">
        <v>0.72610664078822296</v>
      </c>
      <c r="AB2395">
        <v>0.94343830880826995</v>
      </c>
      <c r="AC2395">
        <v>0.365101087023254</v>
      </c>
      <c r="AD2395">
        <v>0.76654707863705795</v>
      </c>
      <c r="AE2395">
        <v>-0.68249923115993905</v>
      </c>
      <c r="AF2395">
        <v>0.79496813139618305</v>
      </c>
      <c r="AG2395">
        <v>0.90361312349785305</v>
      </c>
      <c r="AH2395">
        <v>0.30094131630513399</v>
      </c>
      <c r="AI2395">
        <v>0.65480859049844298</v>
      </c>
      <c r="AJ2395">
        <v>0.829459967216155</v>
      </c>
      <c r="AK2395">
        <v>-0.18632401609408999</v>
      </c>
    </row>
    <row r="2396" spans="1:37" x14ac:dyDescent="0.2">
      <c r="A2396" t="s">
        <v>8154</v>
      </c>
      <c r="B2396">
        <v>38141278</v>
      </c>
      <c r="C2396">
        <v>38141420</v>
      </c>
      <c r="D2396">
        <v>143</v>
      </c>
      <c r="E2396" t="s">
        <v>8399</v>
      </c>
      <c r="F2396">
        <v>2</v>
      </c>
      <c r="G2396" t="s">
        <v>8400</v>
      </c>
      <c r="H2396" t="s">
        <v>32799</v>
      </c>
      <c r="I2396">
        <v>15</v>
      </c>
      <c r="J2396">
        <v>38068812</v>
      </c>
      <c r="K2396">
        <v>38072990</v>
      </c>
      <c r="L2396">
        <v>4179</v>
      </c>
      <c r="M2396">
        <v>2</v>
      </c>
      <c r="N2396">
        <v>107984773</v>
      </c>
      <c r="O2396" t="s">
        <v>8401</v>
      </c>
      <c r="P2396">
        <v>-68288</v>
      </c>
      <c r="Q2396" t="s">
        <v>8402</v>
      </c>
      <c r="R2396" t="s">
        <v>8403</v>
      </c>
      <c r="S2396" t="s">
        <v>32800</v>
      </c>
      <c r="T2396">
        <v>0.60318812523568999</v>
      </c>
      <c r="U2396">
        <v>0.82125442047224695</v>
      </c>
      <c r="V2396">
        <v>-0.83012867024717696</v>
      </c>
      <c r="W2396">
        <v>0.20525741147413201</v>
      </c>
      <c r="X2396">
        <v>0.704072456322962</v>
      </c>
      <c r="Y2396">
        <v>-24.0959494548779</v>
      </c>
      <c r="Z2396">
        <v>0.250572619160632</v>
      </c>
      <c r="AA2396">
        <v>0.72610664078822296</v>
      </c>
      <c r="AB2396">
        <v>-1.7936026414858099</v>
      </c>
      <c r="AC2396">
        <v>0.283630615332017</v>
      </c>
      <c r="AD2396">
        <v>0.68253123924728298</v>
      </c>
      <c r="AE2396">
        <v>-2.7388353066300501</v>
      </c>
      <c r="AF2396">
        <v>1</v>
      </c>
      <c r="AG2396">
        <v>1</v>
      </c>
      <c r="AH2396">
        <v>9.9481920041477406E-2</v>
      </c>
      <c r="AI2396">
        <v>0.24456414000292601</v>
      </c>
      <c r="AJ2396">
        <v>0.78121606160956403</v>
      </c>
      <c r="AK2396">
        <v>-23.546239666770902</v>
      </c>
    </row>
    <row r="2397" spans="1:37" x14ac:dyDescent="0.2">
      <c r="A2397" t="s">
        <v>8154</v>
      </c>
      <c r="B2397">
        <v>38726806</v>
      </c>
      <c r="C2397">
        <v>38726949</v>
      </c>
      <c r="D2397">
        <v>144</v>
      </c>
      <c r="E2397" t="s">
        <v>8404</v>
      </c>
      <c r="F2397">
        <v>0</v>
      </c>
      <c r="G2397" t="s">
        <v>8405</v>
      </c>
      <c r="H2397" t="s">
        <v>32801</v>
      </c>
      <c r="I2397">
        <v>15</v>
      </c>
      <c r="J2397">
        <v>38696598</v>
      </c>
      <c r="K2397">
        <v>38733321</v>
      </c>
      <c r="L2397">
        <v>36724</v>
      </c>
      <c r="M2397">
        <v>1</v>
      </c>
      <c r="N2397">
        <v>400359</v>
      </c>
      <c r="O2397" t="s">
        <v>8406</v>
      </c>
      <c r="P2397">
        <v>30208</v>
      </c>
      <c r="Q2397" t="s">
        <v>8407</v>
      </c>
      <c r="R2397" t="s">
        <v>8408</v>
      </c>
      <c r="S2397" t="s">
        <v>32802</v>
      </c>
      <c r="T2397">
        <v>0.49528188287091302</v>
      </c>
      <c r="U2397">
        <v>0.78288571403930396</v>
      </c>
      <c r="V2397">
        <v>0.54935218457445101</v>
      </c>
      <c r="W2397">
        <v>0.69804293563259401</v>
      </c>
      <c r="X2397">
        <v>0.95159051474143896</v>
      </c>
      <c r="Y2397">
        <v>-0.29394325786421499</v>
      </c>
      <c r="Z2397">
        <v>0.93616334641994903</v>
      </c>
      <c r="AA2397">
        <v>0.99919698600769702</v>
      </c>
      <c r="AB2397">
        <v>0.21922006288103399</v>
      </c>
      <c r="AC2397">
        <v>0.31083974763708</v>
      </c>
      <c r="AD2397">
        <v>0.68773325147593101</v>
      </c>
      <c r="AE2397">
        <v>-0.54267133852559901</v>
      </c>
      <c r="AF2397">
        <v>0.32282506135519101</v>
      </c>
      <c r="AG2397">
        <v>0.70473078222419605</v>
      </c>
      <c r="AH2397">
        <v>0.656708937577412</v>
      </c>
      <c r="AI2397">
        <v>0.91680794564968504</v>
      </c>
      <c r="AJ2397">
        <v>0.98621344597861504</v>
      </c>
      <c r="AK2397">
        <v>2.8447582348016E-2</v>
      </c>
    </row>
    <row r="2398" spans="1:37" x14ac:dyDescent="0.2">
      <c r="A2398" t="s">
        <v>8154</v>
      </c>
      <c r="B2398">
        <v>38726951</v>
      </c>
      <c r="C2398">
        <v>38727099</v>
      </c>
      <c r="D2398">
        <v>149</v>
      </c>
      <c r="E2398" t="s">
        <v>8409</v>
      </c>
      <c r="F2398">
        <v>1</v>
      </c>
      <c r="G2398" t="s">
        <v>8410</v>
      </c>
      <c r="H2398" t="s">
        <v>32801</v>
      </c>
      <c r="I2398">
        <v>15</v>
      </c>
      <c r="J2398">
        <v>38696598</v>
      </c>
      <c r="K2398">
        <v>38733321</v>
      </c>
      <c r="L2398">
        <v>36724</v>
      </c>
      <c r="M2398">
        <v>1</v>
      </c>
      <c r="N2398">
        <v>400359</v>
      </c>
      <c r="O2398" t="s">
        <v>8406</v>
      </c>
      <c r="P2398">
        <v>30353</v>
      </c>
      <c r="Q2398" t="s">
        <v>8407</v>
      </c>
      <c r="R2398" t="s">
        <v>8408</v>
      </c>
      <c r="S2398" t="s">
        <v>32802</v>
      </c>
      <c r="T2398">
        <v>0.49528188287091302</v>
      </c>
      <c r="U2398">
        <v>0.78288571403930396</v>
      </c>
      <c r="V2398">
        <v>0.54935218457445101</v>
      </c>
      <c r="W2398">
        <v>0.69804293563259401</v>
      </c>
      <c r="X2398">
        <v>0.95159051474143896</v>
      </c>
      <c r="Y2398">
        <v>-0.29394325786421499</v>
      </c>
      <c r="Z2398">
        <v>0.93616334641994903</v>
      </c>
      <c r="AA2398">
        <v>0.99919698600769702</v>
      </c>
      <c r="AB2398">
        <v>0.21922006288103399</v>
      </c>
      <c r="AC2398">
        <v>0.31083974763708</v>
      </c>
      <c r="AD2398">
        <v>0.68773325147593101</v>
      </c>
      <c r="AE2398">
        <v>-0.54267133852559901</v>
      </c>
      <c r="AF2398">
        <v>0.32282506135519101</v>
      </c>
      <c r="AG2398">
        <v>0.70473078222419605</v>
      </c>
      <c r="AH2398">
        <v>0.656708937577412</v>
      </c>
      <c r="AI2398">
        <v>0.91680794564968504</v>
      </c>
      <c r="AJ2398">
        <v>0.98621344597861504</v>
      </c>
      <c r="AK2398">
        <v>2.8447582348016E-2</v>
      </c>
    </row>
    <row r="2399" spans="1:37" x14ac:dyDescent="0.2">
      <c r="A2399" t="s">
        <v>8154</v>
      </c>
      <c r="B2399">
        <v>39421142</v>
      </c>
      <c r="C2399">
        <v>39421322</v>
      </c>
      <c r="D2399">
        <v>181</v>
      </c>
      <c r="E2399" t="s">
        <v>8411</v>
      </c>
      <c r="F2399">
        <v>2</v>
      </c>
      <c r="G2399" t="s">
        <v>8412</v>
      </c>
      <c r="H2399" t="s">
        <v>32803</v>
      </c>
      <c r="I2399">
        <v>15</v>
      </c>
      <c r="J2399">
        <v>39472718</v>
      </c>
      <c r="K2399">
        <v>39492882</v>
      </c>
      <c r="L2399">
        <v>20165</v>
      </c>
      <c r="M2399">
        <v>1</v>
      </c>
      <c r="N2399">
        <v>105370783</v>
      </c>
      <c r="O2399" t="s">
        <v>8413</v>
      </c>
      <c r="P2399">
        <v>-51396</v>
      </c>
      <c r="Q2399" t="s">
        <v>40</v>
      </c>
      <c r="R2399" t="s">
        <v>8414</v>
      </c>
      <c r="S2399" t="s">
        <v>32804</v>
      </c>
      <c r="T2399">
        <v>0.32911398597860803</v>
      </c>
      <c r="U2399">
        <v>0.603102917160658</v>
      </c>
      <c r="V2399">
        <v>23.56439875253</v>
      </c>
      <c r="W2399" t="s">
        <v>40</v>
      </c>
      <c r="X2399" t="s">
        <v>40</v>
      </c>
      <c r="Y2399">
        <v>0</v>
      </c>
      <c r="Z2399">
        <v>0.306975110376564</v>
      </c>
      <c r="AA2399">
        <v>0.72610664078822296</v>
      </c>
      <c r="AB2399">
        <v>23.2666205880432</v>
      </c>
      <c r="AC2399">
        <v>0.27780950890804001</v>
      </c>
      <c r="AD2399">
        <v>0.68253123924728298</v>
      </c>
      <c r="AE2399">
        <v>23.304095289796201</v>
      </c>
      <c r="AF2399">
        <v>0.61410715005536498</v>
      </c>
      <c r="AG2399">
        <v>0.80674443595273604</v>
      </c>
      <c r="AH2399">
        <v>1.7702067941897599</v>
      </c>
      <c r="AI2399">
        <v>0.35038410267202102</v>
      </c>
      <c r="AJ2399">
        <v>0.78121606160956403</v>
      </c>
      <c r="AK2399">
        <v>-23.1597053951239</v>
      </c>
    </row>
    <row r="2400" spans="1:37" x14ac:dyDescent="0.2">
      <c r="A2400" t="s">
        <v>8154</v>
      </c>
      <c r="B2400">
        <v>39421322</v>
      </c>
      <c r="C2400">
        <v>39421502</v>
      </c>
      <c r="D2400">
        <v>181</v>
      </c>
      <c r="E2400" t="s">
        <v>8415</v>
      </c>
      <c r="F2400">
        <v>2</v>
      </c>
      <c r="G2400" t="s">
        <v>8416</v>
      </c>
      <c r="H2400" t="s">
        <v>32803</v>
      </c>
      <c r="I2400">
        <v>15</v>
      </c>
      <c r="J2400">
        <v>39472718</v>
      </c>
      <c r="K2400">
        <v>39492882</v>
      </c>
      <c r="L2400">
        <v>20165</v>
      </c>
      <c r="M2400">
        <v>1</v>
      </c>
      <c r="N2400">
        <v>105370783</v>
      </c>
      <c r="O2400" t="s">
        <v>8413</v>
      </c>
      <c r="P2400">
        <v>-51216</v>
      </c>
      <c r="Q2400" t="s">
        <v>40</v>
      </c>
      <c r="R2400" t="s">
        <v>8414</v>
      </c>
      <c r="S2400" t="s">
        <v>32804</v>
      </c>
      <c r="T2400">
        <v>0.32911398597860803</v>
      </c>
      <c r="U2400">
        <v>0.603102917160658</v>
      </c>
      <c r="V2400">
        <v>23.56439875253</v>
      </c>
      <c r="W2400" t="s">
        <v>40</v>
      </c>
      <c r="X2400" t="s">
        <v>40</v>
      </c>
      <c r="Y2400">
        <v>0</v>
      </c>
      <c r="Z2400">
        <v>0.306975110376564</v>
      </c>
      <c r="AA2400">
        <v>0.72610664078822296</v>
      </c>
      <c r="AB2400">
        <v>23.2666205880432</v>
      </c>
      <c r="AC2400">
        <v>0.27780950890804001</v>
      </c>
      <c r="AD2400">
        <v>0.68253123924728298</v>
      </c>
      <c r="AE2400">
        <v>23.304095289796201</v>
      </c>
      <c r="AF2400">
        <v>0.61410715005536498</v>
      </c>
      <c r="AG2400">
        <v>0.80674443595273604</v>
      </c>
      <c r="AH2400">
        <v>1.7702067941897599</v>
      </c>
      <c r="AI2400">
        <v>0.35038410267202102</v>
      </c>
      <c r="AJ2400">
        <v>0.78121606160956403</v>
      </c>
      <c r="AK2400">
        <v>-23.1597053951239</v>
      </c>
    </row>
    <row r="2401" spans="1:37" x14ac:dyDescent="0.2">
      <c r="A2401" t="s">
        <v>8154</v>
      </c>
      <c r="B2401">
        <v>39772221</v>
      </c>
      <c r="C2401">
        <v>39772397</v>
      </c>
      <c r="D2401">
        <v>177</v>
      </c>
      <c r="E2401" t="s">
        <v>8417</v>
      </c>
      <c r="F2401">
        <v>2</v>
      </c>
      <c r="G2401" t="s">
        <v>8418</v>
      </c>
      <c r="H2401" t="s">
        <v>32805</v>
      </c>
      <c r="I2401">
        <v>15</v>
      </c>
      <c r="J2401">
        <v>39782571</v>
      </c>
      <c r="K2401">
        <v>39785617</v>
      </c>
      <c r="L2401">
        <v>3047</v>
      </c>
      <c r="M2401">
        <v>1</v>
      </c>
      <c r="N2401">
        <v>105370941</v>
      </c>
      <c r="O2401" t="s">
        <v>8419</v>
      </c>
      <c r="P2401">
        <v>-10174</v>
      </c>
      <c r="Q2401" t="s">
        <v>8420</v>
      </c>
      <c r="R2401" t="s">
        <v>8421</v>
      </c>
      <c r="S2401" t="s">
        <v>32806</v>
      </c>
      <c r="T2401">
        <v>0.60318812523568999</v>
      </c>
      <c r="U2401">
        <v>0.82125442047224695</v>
      </c>
      <c r="V2401">
        <v>-0.84075535124522804</v>
      </c>
      <c r="W2401">
        <v>0.69201225521665499</v>
      </c>
      <c r="X2401">
        <v>0.95159051474143896</v>
      </c>
      <c r="Y2401">
        <v>-0.63551028373987195</v>
      </c>
      <c r="Z2401">
        <v>0.250572619160632</v>
      </c>
      <c r="AA2401">
        <v>0.72610664078822296</v>
      </c>
      <c r="AB2401">
        <v>-1.80422904047073</v>
      </c>
      <c r="AC2401">
        <v>0.30184355666711699</v>
      </c>
      <c r="AD2401">
        <v>0.68253123924728298</v>
      </c>
      <c r="AE2401">
        <v>-1.63550984899048</v>
      </c>
      <c r="AF2401">
        <v>1</v>
      </c>
      <c r="AG2401">
        <v>1</v>
      </c>
      <c r="AH2401">
        <v>8.8855089679718405E-2</v>
      </c>
      <c r="AI2401">
        <v>0.95029317176085903</v>
      </c>
      <c r="AJ2401">
        <v>0.98621344597861504</v>
      </c>
      <c r="AK2401">
        <v>0.23324495179822399</v>
      </c>
    </row>
    <row r="2402" spans="1:37" x14ac:dyDescent="0.2">
      <c r="A2402" t="s">
        <v>8154</v>
      </c>
      <c r="B2402">
        <v>39772397</v>
      </c>
      <c r="C2402">
        <v>39772573</v>
      </c>
      <c r="D2402">
        <v>177</v>
      </c>
      <c r="E2402" t="s">
        <v>8422</v>
      </c>
      <c r="F2402">
        <v>1</v>
      </c>
      <c r="G2402" t="s">
        <v>8423</v>
      </c>
      <c r="H2402" t="s">
        <v>32805</v>
      </c>
      <c r="I2402">
        <v>15</v>
      </c>
      <c r="J2402">
        <v>39782571</v>
      </c>
      <c r="K2402">
        <v>39785617</v>
      </c>
      <c r="L2402">
        <v>3047</v>
      </c>
      <c r="M2402">
        <v>1</v>
      </c>
      <c r="N2402">
        <v>105370941</v>
      </c>
      <c r="O2402" t="s">
        <v>8419</v>
      </c>
      <c r="P2402">
        <v>-9998</v>
      </c>
      <c r="Q2402" t="s">
        <v>8420</v>
      </c>
      <c r="R2402" t="s">
        <v>8421</v>
      </c>
      <c r="S2402" t="s">
        <v>32806</v>
      </c>
      <c r="T2402">
        <v>0.60318812523568999</v>
      </c>
      <c r="U2402">
        <v>0.82125442047224695</v>
      </c>
      <c r="V2402">
        <v>-1.0704183493884101</v>
      </c>
      <c r="W2402">
        <v>0.69201225521665499</v>
      </c>
      <c r="X2402">
        <v>0.95159051474143896</v>
      </c>
      <c r="Y2402">
        <v>-0.86517327830175506</v>
      </c>
      <c r="Z2402">
        <v>0.250572619160632</v>
      </c>
      <c r="AA2402">
        <v>0.72610664078822296</v>
      </c>
      <c r="AB2402">
        <v>-2.0338920386139101</v>
      </c>
      <c r="AC2402">
        <v>0.30184355666711699</v>
      </c>
      <c r="AD2402">
        <v>0.68253123924728298</v>
      </c>
      <c r="AE2402">
        <v>-1.86517284355236</v>
      </c>
      <c r="AF2402">
        <v>1</v>
      </c>
      <c r="AG2402">
        <v>1</v>
      </c>
      <c r="AH2402">
        <v>-0.14080787444111301</v>
      </c>
      <c r="AI2402">
        <v>0.95029317176085903</v>
      </c>
      <c r="AJ2402">
        <v>0.98621344597861504</v>
      </c>
      <c r="AK2402">
        <v>3.58199125869206E-3</v>
      </c>
    </row>
    <row r="2403" spans="1:37" x14ac:dyDescent="0.2">
      <c r="A2403" t="s">
        <v>8154</v>
      </c>
      <c r="B2403">
        <v>39772573</v>
      </c>
      <c r="C2403">
        <v>39772749</v>
      </c>
      <c r="D2403">
        <v>177</v>
      </c>
      <c r="E2403" t="s">
        <v>8424</v>
      </c>
      <c r="F2403">
        <v>6</v>
      </c>
      <c r="G2403" t="s">
        <v>8425</v>
      </c>
      <c r="H2403" t="s">
        <v>32805</v>
      </c>
      <c r="I2403">
        <v>15</v>
      </c>
      <c r="J2403">
        <v>39782571</v>
      </c>
      <c r="K2403">
        <v>39785617</v>
      </c>
      <c r="L2403">
        <v>3047</v>
      </c>
      <c r="M2403">
        <v>1</v>
      </c>
      <c r="N2403">
        <v>105370941</v>
      </c>
      <c r="O2403" t="s">
        <v>8419</v>
      </c>
      <c r="P2403">
        <v>-9822</v>
      </c>
      <c r="Q2403" t="s">
        <v>8420</v>
      </c>
      <c r="R2403" t="s">
        <v>8421</v>
      </c>
      <c r="S2403" t="s">
        <v>32806</v>
      </c>
      <c r="T2403">
        <v>0.60318812523568999</v>
      </c>
      <c r="U2403">
        <v>0.82125442047224695</v>
      </c>
      <c r="V2403">
        <v>-1.0704183493884101</v>
      </c>
      <c r="W2403">
        <v>0.69201225521665499</v>
      </c>
      <c r="X2403">
        <v>0.95159051474143896</v>
      </c>
      <c r="Y2403">
        <v>-0.86517327830175506</v>
      </c>
      <c r="Z2403">
        <v>0.250572619160632</v>
      </c>
      <c r="AA2403">
        <v>0.72610664078822296</v>
      </c>
      <c r="AB2403">
        <v>-2.0338920386139101</v>
      </c>
      <c r="AC2403">
        <v>0.30184355666711699</v>
      </c>
      <c r="AD2403">
        <v>0.68253123924728298</v>
      </c>
      <c r="AE2403">
        <v>-1.86517284355236</v>
      </c>
      <c r="AF2403">
        <v>1</v>
      </c>
      <c r="AG2403">
        <v>1</v>
      </c>
      <c r="AH2403">
        <v>-0.14080787444111301</v>
      </c>
      <c r="AI2403">
        <v>0.95029317176085903</v>
      </c>
      <c r="AJ2403">
        <v>0.98621344597861504</v>
      </c>
      <c r="AK2403">
        <v>3.58199125869206E-3</v>
      </c>
    </row>
    <row r="2404" spans="1:37" x14ac:dyDescent="0.2">
      <c r="A2404" t="s">
        <v>8154</v>
      </c>
      <c r="B2404">
        <v>40109375</v>
      </c>
      <c r="C2404">
        <v>40109594</v>
      </c>
      <c r="D2404">
        <v>220</v>
      </c>
      <c r="E2404" t="s">
        <v>8426</v>
      </c>
      <c r="F2404">
        <v>6</v>
      </c>
      <c r="G2404" t="s">
        <v>8427</v>
      </c>
      <c r="H2404" t="s">
        <v>30987</v>
      </c>
      <c r="I2404">
        <v>15</v>
      </c>
      <c r="J2404">
        <v>40091734</v>
      </c>
      <c r="K2404">
        <v>40108892</v>
      </c>
      <c r="L2404">
        <v>17159</v>
      </c>
      <c r="M2404">
        <v>2</v>
      </c>
      <c r="N2404">
        <v>90427</v>
      </c>
      <c r="O2404" t="s">
        <v>8428</v>
      </c>
      <c r="P2404">
        <v>-483</v>
      </c>
      <c r="Q2404" t="s">
        <v>8429</v>
      </c>
      <c r="R2404" t="s">
        <v>8430</v>
      </c>
      <c r="S2404" t="s">
        <v>32807</v>
      </c>
      <c r="T2404">
        <v>0.35387198439864398</v>
      </c>
      <c r="U2404">
        <v>0.603102917160658</v>
      </c>
      <c r="V2404">
        <v>-22.314358692913501</v>
      </c>
      <c r="W2404">
        <v>0.89107655920673101</v>
      </c>
      <c r="X2404">
        <v>0.95159051474143896</v>
      </c>
      <c r="Y2404">
        <v>1.7684508085422801</v>
      </c>
      <c r="Z2404">
        <v>0.184235113180511</v>
      </c>
      <c r="AA2404">
        <v>0.72610664078822296</v>
      </c>
      <c r="AB2404">
        <v>-22.314358692913501</v>
      </c>
      <c r="AC2404">
        <v>0.75388744886274095</v>
      </c>
      <c r="AD2404">
        <v>0.87989882095915395</v>
      </c>
      <c r="AE2404">
        <v>0.76845089746955797</v>
      </c>
      <c r="AF2404">
        <v>0.501741946288212</v>
      </c>
      <c r="AG2404">
        <v>0.80674443595273604</v>
      </c>
      <c r="AH2404">
        <v>-21.3847482710799</v>
      </c>
      <c r="AI2404">
        <v>0.56157887380500204</v>
      </c>
      <c r="AJ2404">
        <v>0.78121606160956403</v>
      </c>
      <c r="AK2404">
        <v>2.6372060249890099</v>
      </c>
    </row>
    <row r="2405" spans="1:37" x14ac:dyDescent="0.2">
      <c r="A2405" t="s">
        <v>8154</v>
      </c>
      <c r="B2405">
        <v>40463095</v>
      </c>
      <c r="C2405">
        <v>40463384</v>
      </c>
      <c r="D2405">
        <v>290</v>
      </c>
      <c r="E2405" t="s">
        <v>8431</v>
      </c>
      <c r="F2405">
        <v>1</v>
      </c>
      <c r="G2405" t="s">
        <v>8432</v>
      </c>
      <c r="H2405" t="s">
        <v>30999</v>
      </c>
      <c r="I2405">
        <v>15</v>
      </c>
      <c r="J2405">
        <v>40464910</v>
      </c>
      <c r="K2405">
        <v>40466004</v>
      </c>
      <c r="L2405">
        <v>1095</v>
      </c>
      <c r="M2405">
        <v>1</v>
      </c>
      <c r="N2405">
        <v>22893</v>
      </c>
      <c r="O2405" t="s">
        <v>8433</v>
      </c>
      <c r="P2405">
        <v>-1526</v>
      </c>
      <c r="Q2405" t="s">
        <v>8434</v>
      </c>
      <c r="R2405" t="s">
        <v>8435</v>
      </c>
      <c r="S2405" t="s">
        <v>32808</v>
      </c>
      <c r="T2405">
        <v>0.152084254673993</v>
      </c>
      <c r="U2405">
        <v>0.603102917160658</v>
      </c>
      <c r="V2405">
        <v>22.602257833185501</v>
      </c>
      <c r="W2405">
        <v>0.20525741147413201</v>
      </c>
      <c r="X2405">
        <v>0.704072456322962</v>
      </c>
      <c r="Y2405">
        <v>-22.400624006002499</v>
      </c>
      <c r="Z2405">
        <v>0.203350924423461</v>
      </c>
      <c r="AA2405">
        <v>0.72610664078822296</v>
      </c>
      <c r="AB2405">
        <v>23.3381309365523</v>
      </c>
      <c r="AC2405">
        <v>0.32081866871113202</v>
      </c>
      <c r="AD2405">
        <v>0.68773325147593101</v>
      </c>
      <c r="AE2405">
        <v>0.44398119789555501</v>
      </c>
      <c r="AF2405">
        <v>0.23669707478149901</v>
      </c>
      <c r="AG2405">
        <v>0.69020448338054297</v>
      </c>
      <c r="AH2405">
        <v>-0.16834679934990299</v>
      </c>
      <c r="AI2405">
        <v>0.24456414000292601</v>
      </c>
      <c r="AJ2405">
        <v>0.78121606160956403</v>
      </c>
      <c r="AK2405">
        <v>-23.231215743101099</v>
      </c>
    </row>
    <row r="2406" spans="1:37" x14ac:dyDescent="0.2">
      <c r="A2406" t="s">
        <v>8154</v>
      </c>
      <c r="B2406">
        <v>40676749</v>
      </c>
      <c r="C2406">
        <v>40676894</v>
      </c>
      <c r="D2406">
        <v>146</v>
      </c>
      <c r="E2406" t="s">
        <v>8436</v>
      </c>
      <c r="F2406">
        <v>1</v>
      </c>
      <c r="G2406" t="s">
        <v>8437</v>
      </c>
      <c r="H2406" t="s">
        <v>31000</v>
      </c>
      <c r="I2406">
        <v>15</v>
      </c>
      <c r="J2406">
        <v>40694774</v>
      </c>
      <c r="K2406">
        <v>40718886</v>
      </c>
      <c r="L2406">
        <v>24113</v>
      </c>
      <c r="M2406">
        <v>1</v>
      </c>
      <c r="N2406">
        <v>5888</v>
      </c>
      <c r="O2406" t="s">
        <v>8438</v>
      </c>
      <c r="P2406">
        <v>-17880</v>
      </c>
      <c r="Q2406" t="s">
        <v>8439</v>
      </c>
      <c r="R2406" t="s">
        <v>7672</v>
      </c>
      <c r="S2406" t="s">
        <v>32809</v>
      </c>
      <c r="T2406">
        <v>0.583211159830616</v>
      </c>
      <c r="U2406">
        <v>0.81360520874211995</v>
      </c>
      <c r="V2406">
        <v>0.55311272220873597</v>
      </c>
      <c r="W2406">
        <v>0.20525741147413201</v>
      </c>
      <c r="X2406">
        <v>0.704072456322962</v>
      </c>
      <c r="Y2406">
        <v>-24.795678910341</v>
      </c>
      <c r="Z2406">
        <v>1</v>
      </c>
      <c r="AA2406">
        <v>1</v>
      </c>
      <c r="AB2406">
        <v>-0.410361345626444</v>
      </c>
      <c r="AC2406">
        <v>0.283630615332017</v>
      </c>
      <c r="AD2406">
        <v>0.68253123924728298</v>
      </c>
      <c r="AE2406">
        <v>-2.7210545012515599</v>
      </c>
      <c r="AF2406">
        <v>0.23669707478149901</v>
      </c>
      <c r="AG2406">
        <v>0.69020448338054297</v>
      </c>
      <c r="AH2406">
        <v>1.4827233158688899</v>
      </c>
      <c r="AI2406">
        <v>0.24456414000292601</v>
      </c>
      <c r="AJ2406">
        <v>0.78121606160956403</v>
      </c>
      <c r="AK2406">
        <v>-24.249514325212999</v>
      </c>
    </row>
    <row r="2407" spans="1:37" x14ac:dyDescent="0.2">
      <c r="A2407" t="s">
        <v>8154</v>
      </c>
      <c r="B2407">
        <v>40676894</v>
      </c>
      <c r="C2407">
        <v>40677039</v>
      </c>
      <c r="D2407">
        <v>146</v>
      </c>
      <c r="E2407" t="s">
        <v>8440</v>
      </c>
      <c r="F2407">
        <v>10</v>
      </c>
      <c r="G2407" t="s">
        <v>8441</v>
      </c>
      <c r="H2407" t="s">
        <v>31000</v>
      </c>
      <c r="I2407">
        <v>15</v>
      </c>
      <c r="J2407">
        <v>40694774</v>
      </c>
      <c r="K2407">
        <v>40718886</v>
      </c>
      <c r="L2407">
        <v>24113</v>
      </c>
      <c r="M2407">
        <v>1</v>
      </c>
      <c r="N2407">
        <v>5888</v>
      </c>
      <c r="O2407" t="s">
        <v>8438</v>
      </c>
      <c r="P2407">
        <v>-17735</v>
      </c>
      <c r="Q2407" t="s">
        <v>8439</v>
      </c>
      <c r="R2407" t="s">
        <v>7672</v>
      </c>
      <c r="S2407" t="s">
        <v>32809</v>
      </c>
      <c r="T2407">
        <v>0.583211159830616</v>
      </c>
      <c r="U2407">
        <v>0.81360520874211995</v>
      </c>
      <c r="V2407">
        <v>0.781934764901144</v>
      </c>
      <c r="W2407">
        <v>0.20525741147413201</v>
      </c>
      <c r="X2407">
        <v>0.704072456322962</v>
      </c>
      <c r="Y2407">
        <v>-24.795678910341</v>
      </c>
      <c r="Z2407">
        <v>1</v>
      </c>
      <c r="AA2407">
        <v>1</v>
      </c>
      <c r="AB2407">
        <v>-0.18153931116797201</v>
      </c>
      <c r="AC2407">
        <v>0.283630615332017</v>
      </c>
      <c r="AD2407">
        <v>0.68253123924728298</v>
      </c>
      <c r="AE2407">
        <v>-2.1360921094056602</v>
      </c>
      <c r="AF2407">
        <v>0.23669707478149901</v>
      </c>
      <c r="AG2407">
        <v>0.69020448338054297</v>
      </c>
      <c r="AH2407">
        <v>1.7115453585613001</v>
      </c>
      <c r="AI2407">
        <v>0.24456414000292601</v>
      </c>
      <c r="AJ2407">
        <v>0.78121606160956403</v>
      </c>
      <c r="AK2407">
        <v>-24.3872587719659</v>
      </c>
    </row>
    <row r="2408" spans="1:37" x14ac:dyDescent="0.2">
      <c r="A2408" t="s">
        <v>8154</v>
      </c>
      <c r="B2408">
        <v>40677039</v>
      </c>
      <c r="C2408">
        <v>40677184</v>
      </c>
      <c r="D2408">
        <v>146</v>
      </c>
      <c r="E2408" t="s">
        <v>8442</v>
      </c>
      <c r="F2408">
        <v>13</v>
      </c>
      <c r="G2408" t="s">
        <v>8443</v>
      </c>
      <c r="H2408" t="s">
        <v>31000</v>
      </c>
      <c r="I2408">
        <v>15</v>
      </c>
      <c r="J2408">
        <v>40694774</v>
      </c>
      <c r="K2408">
        <v>40718886</v>
      </c>
      <c r="L2408">
        <v>24113</v>
      </c>
      <c r="M2408">
        <v>1</v>
      </c>
      <c r="N2408">
        <v>5888</v>
      </c>
      <c r="O2408" t="s">
        <v>8438</v>
      </c>
      <c r="P2408">
        <v>-17590</v>
      </c>
      <c r="Q2408" t="s">
        <v>8439</v>
      </c>
      <c r="R2408" t="s">
        <v>7672</v>
      </c>
      <c r="S2408" t="s">
        <v>32809</v>
      </c>
      <c r="T2408">
        <v>0.583211159830616</v>
      </c>
      <c r="U2408">
        <v>0.81360520874211995</v>
      </c>
      <c r="V2408">
        <v>0.781934764901144</v>
      </c>
      <c r="W2408">
        <v>0.20525741147413201</v>
      </c>
      <c r="X2408">
        <v>0.704072456322962</v>
      </c>
      <c r="Y2408">
        <v>-24.795678910341</v>
      </c>
      <c r="Z2408">
        <v>1</v>
      </c>
      <c r="AA2408">
        <v>1</v>
      </c>
      <c r="AB2408">
        <v>-0.18153931116797201</v>
      </c>
      <c r="AC2408">
        <v>0.283630615332017</v>
      </c>
      <c r="AD2408">
        <v>0.68253123924728298</v>
      </c>
      <c r="AE2408">
        <v>-2.1360921094056602</v>
      </c>
      <c r="AF2408">
        <v>0.23669707478149901</v>
      </c>
      <c r="AG2408">
        <v>0.69020448338054297</v>
      </c>
      <c r="AH2408">
        <v>1.7115453585613001</v>
      </c>
      <c r="AI2408">
        <v>0.24456414000292601</v>
      </c>
      <c r="AJ2408">
        <v>0.78121606160956403</v>
      </c>
      <c r="AK2408">
        <v>-24.3872587719659</v>
      </c>
    </row>
    <row r="2409" spans="1:37" x14ac:dyDescent="0.2">
      <c r="A2409" t="s">
        <v>8154</v>
      </c>
      <c r="B2409">
        <v>40945573</v>
      </c>
      <c r="C2409">
        <v>40945727</v>
      </c>
      <c r="D2409">
        <v>155</v>
      </c>
      <c r="E2409" t="s">
        <v>8444</v>
      </c>
      <c r="F2409">
        <v>4</v>
      </c>
      <c r="G2409" t="s">
        <v>8445</v>
      </c>
      <c r="H2409" t="s">
        <v>31000</v>
      </c>
      <c r="I2409">
        <v>15</v>
      </c>
      <c r="J2409">
        <v>40952962</v>
      </c>
      <c r="K2409">
        <v>40955822</v>
      </c>
      <c r="L2409">
        <v>2861</v>
      </c>
      <c r="M2409">
        <v>1</v>
      </c>
      <c r="N2409">
        <v>79094</v>
      </c>
      <c r="O2409" t="s">
        <v>8446</v>
      </c>
      <c r="P2409">
        <v>-7235</v>
      </c>
      <c r="Q2409" t="s">
        <v>8447</v>
      </c>
      <c r="R2409" t="s">
        <v>8448</v>
      </c>
      <c r="S2409" t="s">
        <v>32810</v>
      </c>
      <c r="T2409">
        <v>0.32911398597860803</v>
      </c>
      <c r="U2409">
        <v>0.603102917160658</v>
      </c>
      <c r="V2409">
        <v>23.775291728352698</v>
      </c>
      <c r="W2409">
        <v>0.20525741147413201</v>
      </c>
      <c r="X2409">
        <v>0.704072456322962</v>
      </c>
      <c r="Y2409">
        <v>-23.743349363562899</v>
      </c>
      <c r="Z2409">
        <v>0.306975110376564</v>
      </c>
      <c r="AA2409">
        <v>0.72610664078822296</v>
      </c>
      <c r="AB2409">
        <v>22.981509172224801</v>
      </c>
      <c r="AC2409">
        <v>7.0489011448141195E-2</v>
      </c>
      <c r="AD2409">
        <v>0.57684129297949804</v>
      </c>
      <c r="AE2409">
        <v>-23.743349363562899</v>
      </c>
      <c r="AF2409">
        <v>0.61410715005536498</v>
      </c>
      <c r="AG2409">
        <v>0.80674443595273604</v>
      </c>
      <c r="AH2409">
        <v>4.00210141804315</v>
      </c>
      <c r="AI2409">
        <v>0.35038410267202102</v>
      </c>
      <c r="AJ2409">
        <v>0.78121606160956403</v>
      </c>
      <c r="AK2409">
        <v>-22.874593981708401</v>
      </c>
    </row>
    <row r="2410" spans="1:37" x14ac:dyDescent="0.2">
      <c r="A2410" t="s">
        <v>8154</v>
      </c>
      <c r="B2410">
        <v>40945727</v>
      </c>
      <c r="C2410">
        <v>40945881</v>
      </c>
      <c r="D2410">
        <v>155</v>
      </c>
      <c r="E2410" t="s">
        <v>8449</v>
      </c>
      <c r="F2410">
        <v>2</v>
      </c>
      <c r="G2410" t="s">
        <v>8450</v>
      </c>
      <c r="H2410" t="s">
        <v>31000</v>
      </c>
      <c r="I2410">
        <v>15</v>
      </c>
      <c r="J2410">
        <v>40952962</v>
      </c>
      <c r="K2410">
        <v>40955822</v>
      </c>
      <c r="L2410">
        <v>2861</v>
      </c>
      <c r="M2410">
        <v>1</v>
      </c>
      <c r="N2410">
        <v>79094</v>
      </c>
      <c r="O2410" t="s">
        <v>8446</v>
      </c>
      <c r="P2410">
        <v>-7081</v>
      </c>
      <c r="Q2410" t="s">
        <v>8447</v>
      </c>
      <c r="R2410" t="s">
        <v>8448</v>
      </c>
      <c r="S2410" t="s">
        <v>32810</v>
      </c>
      <c r="T2410">
        <v>0.32911398597860803</v>
      </c>
      <c r="U2410">
        <v>0.603102917160658</v>
      </c>
      <c r="V2410">
        <v>23.775291728352698</v>
      </c>
      <c r="W2410">
        <v>0.20525741147413201</v>
      </c>
      <c r="X2410">
        <v>0.704072456322962</v>
      </c>
      <c r="Y2410">
        <v>-23.743349363562899</v>
      </c>
      <c r="Z2410">
        <v>0.306975110376564</v>
      </c>
      <c r="AA2410">
        <v>0.72610664078822296</v>
      </c>
      <c r="AB2410">
        <v>22.981509172224801</v>
      </c>
      <c r="AC2410">
        <v>7.0489011448141195E-2</v>
      </c>
      <c r="AD2410">
        <v>0.57684129297949804</v>
      </c>
      <c r="AE2410">
        <v>-23.743349363562899</v>
      </c>
      <c r="AF2410">
        <v>0.61410715005536498</v>
      </c>
      <c r="AG2410">
        <v>0.80674443595273604</v>
      </c>
      <c r="AH2410">
        <v>4.00210141804315</v>
      </c>
      <c r="AI2410">
        <v>0.35038410267202102</v>
      </c>
      <c r="AJ2410">
        <v>0.78121606160956403</v>
      </c>
      <c r="AK2410">
        <v>-22.874593981708401</v>
      </c>
    </row>
    <row r="2411" spans="1:37" x14ac:dyDescent="0.2">
      <c r="A2411" t="s">
        <v>8154</v>
      </c>
      <c r="B2411">
        <v>41024625</v>
      </c>
      <c r="C2411">
        <v>41024681</v>
      </c>
      <c r="D2411">
        <v>57</v>
      </c>
      <c r="E2411" t="s">
        <v>8451</v>
      </c>
      <c r="F2411">
        <v>0</v>
      </c>
      <c r="G2411" t="s">
        <v>8452</v>
      </c>
      <c r="H2411" t="s">
        <v>30987</v>
      </c>
      <c r="I2411">
        <v>15</v>
      </c>
      <c r="J2411">
        <v>41024499</v>
      </c>
      <c r="K2411">
        <v>41027893</v>
      </c>
      <c r="L2411">
        <v>3395</v>
      </c>
      <c r="M2411">
        <v>1</v>
      </c>
      <c r="N2411">
        <v>109729177</v>
      </c>
      <c r="O2411" t="s">
        <v>8453</v>
      </c>
      <c r="P2411">
        <v>126</v>
      </c>
      <c r="Q2411" t="s">
        <v>40</v>
      </c>
      <c r="R2411" t="s">
        <v>8454</v>
      </c>
      <c r="S2411" t="s">
        <v>32811</v>
      </c>
      <c r="T2411">
        <v>0.61378204920830604</v>
      </c>
      <c r="U2411">
        <v>0.83217249244743297</v>
      </c>
      <c r="V2411">
        <v>0.41528700870734298</v>
      </c>
      <c r="W2411">
        <v>0.280953098756627</v>
      </c>
      <c r="X2411">
        <v>0.704072456322962</v>
      </c>
      <c r="Y2411">
        <v>-0.86416282037065495</v>
      </c>
      <c r="Z2411">
        <v>0.82095374834302304</v>
      </c>
      <c r="AA2411">
        <v>0.95070810395168004</v>
      </c>
      <c r="AB2411">
        <v>-0.54818709065192694</v>
      </c>
      <c r="AC2411">
        <v>5.2459583805477703E-2</v>
      </c>
      <c r="AD2411">
        <v>0.57684129297949804</v>
      </c>
      <c r="AE2411">
        <v>-1.8641627762519699</v>
      </c>
      <c r="AF2411">
        <v>0.196302067133383</v>
      </c>
      <c r="AG2411">
        <v>0.68151250837662902</v>
      </c>
      <c r="AH2411">
        <v>1.3448976495526099</v>
      </c>
      <c r="AI2411">
        <v>0.63502732279614804</v>
      </c>
      <c r="AJ2411">
        <v>0.81104508058742797</v>
      </c>
      <c r="AK2411">
        <v>4.5926263290030998E-3</v>
      </c>
    </row>
    <row r="2412" spans="1:37" x14ac:dyDescent="0.2">
      <c r="A2412" t="s">
        <v>8154</v>
      </c>
      <c r="B2412">
        <v>41492029</v>
      </c>
      <c r="C2412">
        <v>41492194</v>
      </c>
      <c r="D2412">
        <v>166</v>
      </c>
      <c r="E2412" t="s">
        <v>8455</v>
      </c>
      <c r="F2412">
        <v>2</v>
      </c>
      <c r="G2412" t="s">
        <v>8456</v>
      </c>
      <c r="H2412" t="s">
        <v>30999</v>
      </c>
      <c r="I2412">
        <v>15</v>
      </c>
      <c r="J2412">
        <v>41493393</v>
      </c>
      <c r="K2412">
        <v>41502488</v>
      </c>
      <c r="L2412">
        <v>9096</v>
      </c>
      <c r="M2412">
        <v>1</v>
      </c>
      <c r="N2412">
        <v>3706</v>
      </c>
      <c r="O2412" t="s">
        <v>8457</v>
      </c>
      <c r="P2412">
        <v>-1199</v>
      </c>
      <c r="Q2412" t="s">
        <v>8458</v>
      </c>
      <c r="R2412" t="s">
        <v>8459</v>
      </c>
      <c r="S2412" t="s">
        <v>32812</v>
      </c>
      <c r="T2412">
        <v>0.97213403838398904</v>
      </c>
      <c r="U2412">
        <v>1</v>
      </c>
      <c r="V2412">
        <v>0.27250226044418402</v>
      </c>
      <c r="W2412">
        <v>0.38920677604595899</v>
      </c>
      <c r="X2412">
        <v>0.704072456322962</v>
      </c>
      <c r="Y2412">
        <v>-21.7456146890413</v>
      </c>
      <c r="Z2412">
        <v>0.69013698642955401</v>
      </c>
      <c r="AA2412">
        <v>0.84521697243271998</v>
      </c>
      <c r="AB2412">
        <v>-0.69097156890141198</v>
      </c>
      <c r="AC2412">
        <v>0.75388744886274095</v>
      </c>
      <c r="AD2412">
        <v>0.87989882095915395</v>
      </c>
      <c r="AE2412">
        <v>-0.52225238138880004</v>
      </c>
      <c r="AF2412">
        <v>0.61410715005536498</v>
      </c>
      <c r="AG2412">
        <v>0.80674443595273604</v>
      </c>
      <c r="AH2412">
        <v>1.20211259361658</v>
      </c>
      <c r="AI2412">
        <v>0.35038410267202102</v>
      </c>
      <c r="AJ2412">
        <v>0.78121606160956403</v>
      </c>
      <c r="AK2412">
        <v>-21.981452122025001</v>
      </c>
    </row>
    <row r="2413" spans="1:37" x14ac:dyDescent="0.2">
      <c r="A2413" t="s">
        <v>8154</v>
      </c>
      <c r="B2413">
        <v>41492194</v>
      </c>
      <c r="C2413">
        <v>41492359</v>
      </c>
      <c r="D2413">
        <v>166</v>
      </c>
      <c r="E2413" t="s">
        <v>8460</v>
      </c>
      <c r="F2413">
        <v>0</v>
      </c>
      <c r="G2413" t="s">
        <v>8461</v>
      </c>
      <c r="H2413" t="s">
        <v>30999</v>
      </c>
      <c r="I2413">
        <v>15</v>
      </c>
      <c r="J2413">
        <v>41493393</v>
      </c>
      <c r="K2413">
        <v>41502488</v>
      </c>
      <c r="L2413">
        <v>9096</v>
      </c>
      <c r="M2413">
        <v>1</v>
      </c>
      <c r="N2413">
        <v>3706</v>
      </c>
      <c r="O2413" t="s">
        <v>8457</v>
      </c>
      <c r="P2413">
        <v>-1034</v>
      </c>
      <c r="Q2413" t="s">
        <v>8458</v>
      </c>
      <c r="R2413" t="s">
        <v>8459</v>
      </c>
      <c r="S2413" t="s">
        <v>32812</v>
      </c>
      <c r="T2413">
        <v>0.97213403838398904</v>
      </c>
      <c r="U2413">
        <v>1</v>
      </c>
      <c r="V2413">
        <v>0.27250226044418402</v>
      </c>
      <c r="W2413">
        <v>0.38920677604595899</v>
      </c>
      <c r="X2413">
        <v>0.704072456322962</v>
      </c>
      <c r="Y2413">
        <v>-21.7456146890413</v>
      </c>
      <c r="Z2413">
        <v>0.69013698642955401</v>
      </c>
      <c r="AA2413">
        <v>0.84521697243271998</v>
      </c>
      <c r="AB2413">
        <v>-0.69097156890141198</v>
      </c>
      <c r="AC2413">
        <v>0.75388744886274095</v>
      </c>
      <c r="AD2413">
        <v>0.87989882095915395</v>
      </c>
      <c r="AE2413">
        <v>-0.52225238138880004</v>
      </c>
      <c r="AF2413">
        <v>0.61410715005536498</v>
      </c>
      <c r="AG2413">
        <v>0.80674443595273604</v>
      </c>
      <c r="AH2413">
        <v>1.20211259361658</v>
      </c>
      <c r="AI2413">
        <v>0.35038410267202102</v>
      </c>
      <c r="AJ2413">
        <v>0.78121606160956403</v>
      </c>
      <c r="AK2413">
        <v>-21.981452122025001</v>
      </c>
    </row>
    <row r="2414" spans="1:37" x14ac:dyDescent="0.2">
      <c r="A2414" t="s">
        <v>8154</v>
      </c>
      <c r="B2414">
        <v>41875631</v>
      </c>
      <c r="C2414">
        <v>41875930</v>
      </c>
      <c r="D2414">
        <v>300</v>
      </c>
      <c r="E2414" t="s">
        <v>8462</v>
      </c>
      <c r="F2414">
        <v>7</v>
      </c>
      <c r="G2414" t="s">
        <v>8463</v>
      </c>
      <c r="H2414" t="s">
        <v>32813</v>
      </c>
      <c r="I2414">
        <v>15</v>
      </c>
      <c r="J2414">
        <v>41866495</v>
      </c>
      <c r="K2414">
        <v>41866551</v>
      </c>
      <c r="L2414">
        <v>57</v>
      </c>
      <c r="M2414">
        <v>2</v>
      </c>
      <c r="N2414">
        <v>100423013</v>
      </c>
      <c r="O2414" t="s">
        <v>8464</v>
      </c>
      <c r="P2414">
        <v>-9080</v>
      </c>
      <c r="Q2414" t="s">
        <v>8465</v>
      </c>
      <c r="R2414" t="s">
        <v>8466</v>
      </c>
      <c r="S2414" t="s">
        <v>32814</v>
      </c>
      <c r="T2414">
        <v>0.32911398597860803</v>
      </c>
      <c r="U2414">
        <v>0.603102917160658</v>
      </c>
      <c r="V2414">
        <v>24.445323064110902</v>
      </c>
      <c r="W2414">
        <v>0.38920677604595899</v>
      </c>
      <c r="X2414">
        <v>0.704072456322962</v>
      </c>
      <c r="Y2414">
        <v>-24.243689212414299</v>
      </c>
      <c r="Z2414">
        <v>0.48464167878831399</v>
      </c>
      <c r="AA2414">
        <v>0.84435025072159198</v>
      </c>
      <c r="AB2414">
        <v>23.481849000132101</v>
      </c>
      <c r="AC2414">
        <v>0.21073619169722799</v>
      </c>
      <c r="AD2414">
        <v>0.68253123924728298</v>
      </c>
      <c r="AE2414">
        <v>-24.243689212414299</v>
      </c>
      <c r="AF2414">
        <v>0.16793847098801201</v>
      </c>
      <c r="AG2414">
        <v>0.68151250837662902</v>
      </c>
      <c r="AH2414">
        <v>24.445323064110902</v>
      </c>
      <c r="AI2414">
        <v>0.52399907623471598</v>
      </c>
      <c r="AJ2414">
        <v>0.78121606160956403</v>
      </c>
      <c r="AK2414">
        <v>-23.374933805688599</v>
      </c>
    </row>
    <row r="2415" spans="1:37" x14ac:dyDescent="0.2">
      <c r="A2415" t="s">
        <v>8154</v>
      </c>
      <c r="B2415">
        <v>41883069</v>
      </c>
      <c r="C2415">
        <v>41883230</v>
      </c>
      <c r="D2415">
        <v>162</v>
      </c>
      <c r="E2415" t="s">
        <v>8467</v>
      </c>
      <c r="F2415">
        <v>4</v>
      </c>
      <c r="G2415" t="s">
        <v>8468</v>
      </c>
      <c r="H2415" t="s">
        <v>32815</v>
      </c>
      <c r="I2415">
        <v>15</v>
      </c>
      <c r="J2415">
        <v>41892777</v>
      </c>
      <c r="K2415">
        <v>41895946</v>
      </c>
      <c r="L2415">
        <v>3170</v>
      </c>
      <c r="M2415">
        <v>1</v>
      </c>
      <c r="N2415">
        <v>105370792</v>
      </c>
      <c r="O2415" t="s">
        <v>8469</v>
      </c>
      <c r="P2415">
        <v>-9547</v>
      </c>
      <c r="Q2415" t="s">
        <v>8470</v>
      </c>
      <c r="R2415" t="s">
        <v>8471</v>
      </c>
      <c r="S2415" t="s">
        <v>32816</v>
      </c>
      <c r="T2415" t="s">
        <v>40</v>
      </c>
      <c r="U2415" t="s">
        <v>40</v>
      </c>
      <c r="V2415">
        <v>0</v>
      </c>
      <c r="W2415">
        <v>0.29261482077562401</v>
      </c>
      <c r="X2415">
        <v>0.704072456322962</v>
      </c>
      <c r="Y2415">
        <v>24.1740095598064</v>
      </c>
      <c r="Z2415">
        <v>0.48464167878831399</v>
      </c>
      <c r="AA2415">
        <v>0.84435025072159198</v>
      </c>
      <c r="AB2415">
        <v>23.136534934619998</v>
      </c>
      <c r="AC2415">
        <v>0.45677901822897599</v>
      </c>
      <c r="AD2415">
        <v>0.82872126865393902</v>
      </c>
      <c r="AE2415">
        <v>23.174009636027002</v>
      </c>
      <c r="AF2415">
        <v>0.501741946288212</v>
      </c>
      <c r="AG2415">
        <v>0.80674443595273604</v>
      </c>
      <c r="AH2415">
        <v>-23.1000090626065</v>
      </c>
      <c r="AI2415">
        <v>0.14667288820271701</v>
      </c>
      <c r="AJ2415">
        <v>0.78121606160956403</v>
      </c>
      <c r="AK2415">
        <v>24.1740095598064</v>
      </c>
    </row>
    <row r="2416" spans="1:37" x14ac:dyDescent="0.2">
      <c r="A2416" t="s">
        <v>8154</v>
      </c>
      <c r="B2416">
        <v>41883230</v>
      </c>
      <c r="C2416">
        <v>41883391</v>
      </c>
      <c r="D2416">
        <v>162</v>
      </c>
      <c r="E2416" t="s">
        <v>8472</v>
      </c>
      <c r="F2416">
        <v>0</v>
      </c>
      <c r="G2416" t="s">
        <v>8473</v>
      </c>
      <c r="H2416" t="s">
        <v>32817</v>
      </c>
      <c r="I2416">
        <v>15</v>
      </c>
      <c r="J2416">
        <v>41892777</v>
      </c>
      <c r="K2416">
        <v>41895946</v>
      </c>
      <c r="L2416">
        <v>3170</v>
      </c>
      <c r="M2416">
        <v>1</v>
      </c>
      <c r="N2416">
        <v>105370792</v>
      </c>
      <c r="O2416" t="s">
        <v>8469</v>
      </c>
      <c r="P2416">
        <v>-9386</v>
      </c>
      <c r="Q2416" t="s">
        <v>8470</v>
      </c>
      <c r="R2416" t="s">
        <v>8471</v>
      </c>
      <c r="S2416" t="s">
        <v>32816</v>
      </c>
      <c r="T2416" t="s">
        <v>40</v>
      </c>
      <c r="U2416" t="s">
        <v>40</v>
      </c>
      <c r="V2416">
        <v>0</v>
      </c>
      <c r="W2416">
        <v>0.29261482077562401</v>
      </c>
      <c r="X2416">
        <v>0.704072456322962</v>
      </c>
      <c r="Y2416">
        <v>24.1740095598064</v>
      </c>
      <c r="Z2416">
        <v>0.48464167878831399</v>
      </c>
      <c r="AA2416">
        <v>0.84435025072159198</v>
      </c>
      <c r="AB2416">
        <v>23.136534934619998</v>
      </c>
      <c r="AC2416">
        <v>0.45677901822897599</v>
      </c>
      <c r="AD2416">
        <v>0.82872126865393902</v>
      </c>
      <c r="AE2416">
        <v>23.174009636027002</v>
      </c>
      <c r="AF2416">
        <v>0.501741946288212</v>
      </c>
      <c r="AG2416">
        <v>0.80674443595273604</v>
      </c>
      <c r="AH2416">
        <v>-23.1000090626065</v>
      </c>
      <c r="AI2416">
        <v>0.14667288820271701</v>
      </c>
      <c r="AJ2416">
        <v>0.78121606160956403</v>
      </c>
      <c r="AK2416">
        <v>24.1740095598064</v>
      </c>
    </row>
    <row r="2417" spans="1:37" x14ac:dyDescent="0.2">
      <c r="A2417" t="s">
        <v>8154</v>
      </c>
      <c r="B2417">
        <v>45035113</v>
      </c>
      <c r="C2417">
        <v>45035277</v>
      </c>
      <c r="D2417">
        <v>165</v>
      </c>
      <c r="E2417" t="s">
        <v>8474</v>
      </c>
      <c r="F2417">
        <v>12</v>
      </c>
      <c r="G2417" t="s">
        <v>8475</v>
      </c>
      <c r="H2417" t="s">
        <v>30987</v>
      </c>
      <c r="I2417">
        <v>15</v>
      </c>
      <c r="J2417">
        <v>45036236</v>
      </c>
      <c r="K2417">
        <v>45073808</v>
      </c>
      <c r="L2417">
        <v>37573</v>
      </c>
      <c r="M2417">
        <v>1</v>
      </c>
      <c r="N2417">
        <v>6652</v>
      </c>
      <c r="O2417" t="s">
        <v>8476</v>
      </c>
      <c r="P2417">
        <v>-959</v>
      </c>
      <c r="Q2417" t="s">
        <v>8477</v>
      </c>
      <c r="R2417" t="s">
        <v>8478</v>
      </c>
      <c r="S2417" t="s">
        <v>32818</v>
      </c>
      <c r="T2417">
        <v>0.152084254673993</v>
      </c>
      <c r="U2417">
        <v>0.603102917160658</v>
      </c>
      <c r="V2417">
        <v>22.772365216364001</v>
      </c>
      <c r="W2417">
        <v>0.20525741147413201</v>
      </c>
      <c r="X2417">
        <v>0.704072456322962</v>
      </c>
      <c r="Y2417">
        <v>-22.570731385400901</v>
      </c>
      <c r="Z2417">
        <v>0.203350924423461</v>
      </c>
      <c r="AA2417">
        <v>0.72610664078822296</v>
      </c>
      <c r="AB2417">
        <v>23.343285826285701</v>
      </c>
      <c r="AC2417">
        <v>0.32081866871113202</v>
      </c>
      <c r="AD2417">
        <v>0.68773325147593101</v>
      </c>
      <c r="AE2417">
        <v>0.19910228025882701</v>
      </c>
      <c r="AF2417">
        <v>0.23669707478149901</v>
      </c>
      <c r="AG2417">
        <v>0.69020448338054297</v>
      </c>
      <c r="AH2417">
        <v>7.6532121530678093E-2</v>
      </c>
      <c r="AI2417">
        <v>0.24456414000292601</v>
      </c>
      <c r="AJ2417">
        <v>0.78121606160956403</v>
      </c>
      <c r="AK2417">
        <v>-23.2363706327972</v>
      </c>
    </row>
    <row r="2418" spans="1:37" x14ac:dyDescent="0.2">
      <c r="A2418" t="s">
        <v>8154</v>
      </c>
      <c r="B2418">
        <v>45190464</v>
      </c>
      <c r="C2418">
        <v>45190762</v>
      </c>
      <c r="D2418">
        <v>299</v>
      </c>
      <c r="E2418" t="s">
        <v>8479</v>
      </c>
      <c r="F2418">
        <v>3</v>
      </c>
      <c r="G2418" t="s">
        <v>8480</v>
      </c>
      <c r="H2418" t="s">
        <v>31032</v>
      </c>
      <c r="I2418">
        <v>15</v>
      </c>
      <c r="J2418">
        <v>45167214</v>
      </c>
      <c r="K2418">
        <v>45187966</v>
      </c>
      <c r="L2418">
        <v>20753</v>
      </c>
      <c r="M2418">
        <v>2</v>
      </c>
      <c r="N2418">
        <v>90525</v>
      </c>
      <c r="O2418" t="s">
        <v>8481</v>
      </c>
      <c r="P2418">
        <v>-2498</v>
      </c>
      <c r="Q2418" t="s">
        <v>8482</v>
      </c>
      <c r="R2418" t="s">
        <v>8483</v>
      </c>
      <c r="S2418" t="s">
        <v>32819</v>
      </c>
      <c r="T2418">
        <v>0.35387198439864398</v>
      </c>
      <c r="U2418">
        <v>0.603102917160658</v>
      </c>
      <c r="V2418">
        <v>-22.7714022661191</v>
      </c>
      <c r="W2418">
        <v>0.29261482077562401</v>
      </c>
      <c r="X2418">
        <v>0.704072456322962</v>
      </c>
      <c r="Y2418">
        <v>22.9157921562627</v>
      </c>
      <c r="Z2418">
        <v>0.184235113180511</v>
      </c>
      <c r="AA2418">
        <v>0.72610664078822296</v>
      </c>
      <c r="AB2418">
        <v>-22.7714022661191</v>
      </c>
      <c r="AC2418">
        <v>0.45677901822897599</v>
      </c>
      <c r="AD2418">
        <v>0.82872126865393902</v>
      </c>
      <c r="AE2418">
        <v>21.915792338582499</v>
      </c>
      <c r="AF2418">
        <v>0.501741946288212</v>
      </c>
      <c r="AG2418">
        <v>0.80674443595273604</v>
      </c>
      <c r="AH2418">
        <v>-21.841791776330201</v>
      </c>
      <c r="AI2418">
        <v>0.14667288820271701</v>
      </c>
      <c r="AJ2418">
        <v>0.78121606160956403</v>
      </c>
      <c r="AK2418">
        <v>22.9157921562627</v>
      </c>
    </row>
    <row r="2419" spans="1:37" x14ac:dyDescent="0.2">
      <c r="A2419" t="s">
        <v>8154</v>
      </c>
      <c r="B2419">
        <v>45430308</v>
      </c>
      <c r="C2419">
        <v>45430491</v>
      </c>
      <c r="D2419">
        <v>184</v>
      </c>
      <c r="E2419" t="s">
        <v>8484</v>
      </c>
      <c r="F2419">
        <v>20</v>
      </c>
      <c r="G2419" t="s">
        <v>8485</v>
      </c>
      <c r="H2419" t="s">
        <v>30987</v>
      </c>
      <c r="I2419">
        <v>15</v>
      </c>
      <c r="J2419">
        <v>45430579</v>
      </c>
      <c r="K2419">
        <v>45448761</v>
      </c>
      <c r="L2419">
        <v>18183</v>
      </c>
      <c r="M2419">
        <v>1</v>
      </c>
      <c r="N2419">
        <v>84419</v>
      </c>
      <c r="O2419" t="s">
        <v>8486</v>
      </c>
      <c r="P2419">
        <v>-88</v>
      </c>
      <c r="Q2419" t="s">
        <v>8487</v>
      </c>
      <c r="R2419" t="s">
        <v>8488</v>
      </c>
      <c r="S2419" t="s">
        <v>32820</v>
      </c>
      <c r="T2419">
        <v>0.506551998792793</v>
      </c>
      <c r="U2419">
        <v>0.78288571403930396</v>
      </c>
      <c r="V2419">
        <v>2.5382646336294301</v>
      </c>
      <c r="W2419">
        <v>0.89279167466019005</v>
      </c>
      <c r="X2419">
        <v>0.95159051474143896</v>
      </c>
      <c r="Y2419">
        <v>6.2711226236136395E-4</v>
      </c>
      <c r="Z2419">
        <v>0.31147182178745703</v>
      </c>
      <c r="AA2419">
        <v>0.73410974182838995</v>
      </c>
      <c r="AB2419">
        <v>2.2506921262490902</v>
      </c>
      <c r="AC2419">
        <v>0.53583471352073098</v>
      </c>
      <c r="AD2419">
        <v>0.87989882095915395</v>
      </c>
      <c r="AE2419">
        <v>-0.95161651916268397</v>
      </c>
      <c r="AF2419">
        <v>0.91604196300691298</v>
      </c>
      <c r="AG2419">
        <v>1</v>
      </c>
      <c r="AH2419">
        <v>1.3615052738284701</v>
      </c>
      <c r="AI2419">
        <v>0.84469820681520702</v>
      </c>
      <c r="AJ2419">
        <v>0.95957881738831197</v>
      </c>
      <c r="AK2419">
        <v>0.829801956491794</v>
      </c>
    </row>
    <row r="2420" spans="1:37" x14ac:dyDescent="0.2">
      <c r="A2420" t="s">
        <v>8154</v>
      </c>
      <c r="B2420">
        <v>45430491</v>
      </c>
      <c r="C2420">
        <v>45430674</v>
      </c>
      <c r="D2420">
        <v>184</v>
      </c>
      <c r="E2420" t="s">
        <v>8489</v>
      </c>
      <c r="F2420">
        <v>25</v>
      </c>
      <c r="G2420" t="s">
        <v>8490</v>
      </c>
      <c r="H2420" t="s">
        <v>30987</v>
      </c>
      <c r="I2420">
        <v>15</v>
      </c>
      <c r="J2420">
        <v>45430579</v>
      </c>
      <c r="K2420">
        <v>45448761</v>
      </c>
      <c r="L2420">
        <v>18183</v>
      </c>
      <c r="M2420">
        <v>1</v>
      </c>
      <c r="N2420">
        <v>84419</v>
      </c>
      <c r="O2420" t="s">
        <v>8486</v>
      </c>
      <c r="P2420">
        <v>0</v>
      </c>
      <c r="Q2420" t="s">
        <v>8487</v>
      </c>
      <c r="R2420" t="s">
        <v>8488</v>
      </c>
      <c r="S2420" t="s">
        <v>32820</v>
      </c>
      <c r="T2420">
        <v>0.97213403838398904</v>
      </c>
      <c r="U2420">
        <v>1</v>
      </c>
      <c r="V2420">
        <v>1.5188893335365601</v>
      </c>
      <c r="W2420">
        <v>0.427323497058756</v>
      </c>
      <c r="X2420">
        <v>0.73460997439807996</v>
      </c>
      <c r="Y2420">
        <v>-1.4702611565483701</v>
      </c>
      <c r="Z2420">
        <v>0.45710774983416202</v>
      </c>
      <c r="AA2420">
        <v>0.84435025072159198</v>
      </c>
      <c r="AB2420">
        <v>1.7003421727463499</v>
      </c>
      <c r="AC2420">
        <v>0.28052061913125698</v>
      </c>
      <c r="AD2420">
        <v>0.68253123924728298</v>
      </c>
      <c r="AE2420">
        <v>-2.3415818968517002</v>
      </c>
      <c r="AF2420">
        <v>0.56699985775999995</v>
      </c>
      <c r="AG2420">
        <v>0.80674443595273604</v>
      </c>
      <c r="AH2420">
        <v>0.342129973735598</v>
      </c>
      <c r="AI2420">
        <v>0.61187545788734798</v>
      </c>
      <c r="AJ2420">
        <v>0.792270719854135</v>
      </c>
      <c r="AK2420">
        <v>-0.64108631231893198</v>
      </c>
    </row>
    <row r="2421" spans="1:37" x14ac:dyDescent="0.2">
      <c r="A2421" t="s">
        <v>8154</v>
      </c>
      <c r="B2421">
        <v>48178174</v>
      </c>
      <c r="C2421">
        <v>48178324</v>
      </c>
      <c r="D2421">
        <v>151</v>
      </c>
      <c r="E2421" t="s">
        <v>8491</v>
      </c>
      <c r="F2421">
        <v>19</v>
      </c>
      <c r="G2421" t="s">
        <v>8492</v>
      </c>
      <c r="H2421" t="s">
        <v>30987</v>
      </c>
      <c r="I2421">
        <v>15</v>
      </c>
      <c r="J2421">
        <v>48134632</v>
      </c>
      <c r="K2421">
        <v>48178295</v>
      </c>
      <c r="L2421">
        <v>43664</v>
      </c>
      <c r="M2421">
        <v>2</v>
      </c>
      <c r="N2421">
        <v>50804</v>
      </c>
      <c r="O2421" t="s">
        <v>8493</v>
      </c>
      <c r="P2421">
        <v>0</v>
      </c>
      <c r="Q2421" t="s">
        <v>8494</v>
      </c>
      <c r="R2421" t="s">
        <v>8495</v>
      </c>
      <c r="S2421" t="s">
        <v>32821</v>
      </c>
      <c r="T2421" t="s">
        <v>40</v>
      </c>
      <c r="U2421" t="s">
        <v>40</v>
      </c>
      <c r="V2421">
        <v>0</v>
      </c>
      <c r="W2421">
        <v>0.29261482077562401</v>
      </c>
      <c r="X2421">
        <v>0.704072456322962</v>
      </c>
      <c r="Y2421">
        <v>23.852081483974199</v>
      </c>
      <c r="Z2421">
        <v>0.306975110376564</v>
      </c>
      <c r="AA2421">
        <v>0.72610664078822296</v>
      </c>
      <c r="AB2421">
        <v>22.958592982397899</v>
      </c>
      <c r="AC2421">
        <v>0.27780950890804001</v>
      </c>
      <c r="AD2421">
        <v>0.68253123924728298</v>
      </c>
      <c r="AE2421">
        <v>22.996067683278302</v>
      </c>
      <c r="AF2421">
        <v>0.32549523997010099</v>
      </c>
      <c r="AG2421">
        <v>0.70473078222419605</v>
      </c>
      <c r="AH2421">
        <v>-22.922067110910898</v>
      </c>
      <c r="AI2421">
        <v>0.56157887380500204</v>
      </c>
      <c r="AJ2421">
        <v>0.78121606160956403</v>
      </c>
      <c r="AK2421">
        <v>4.3965609241358097</v>
      </c>
    </row>
    <row r="2422" spans="1:37" x14ac:dyDescent="0.2">
      <c r="A2422" t="s">
        <v>8154</v>
      </c>
      <c r="B2422">
        <v>48178324</v>
      </c>
      <c r="C2422">
        <v>48178474</v>
      </c>
      <c r="D2422">
        <v>151</v>
      </c>
      <c r="E2422" t="s">
        <v>8496</v>
      </c>
      <c r="F2422">
        <v>12</v>
      </c>
      <c r="G2422" t="s">
        <v>8497</v>
      </c>
      <c r="H2422" t="s">
        <v>30987</v>
      </c>
      <c r="I2422">
        <v>15</v>
      </c>
      <c r="J2422">
        <v>48178467</v>
      </c>
      <c r="K2422">
        <v>48203697</v>
      </c>
      <c r="L2422">
        <v>25231</v>
      </c>
      <c r="M2422">
        <v>1</v>
      </c>
      <c r="N2422">
        <v>399697</v>
      </c>
      <c r="O2422" t="s">
        <v>8498</v>
      </c>
      <c r="P2422">
        <v>0</v>
      </c>
      <c r="Q2422" t="s">
        <v>8499</v>
      </c>
      <c r="R2422" t="s">
        <v>8500</v>
      </c>
      <c r="S2422" t="s">
        <v>32822</v>
      </c>
      <c r="T2422" t="s">
        <v>40</v>
      </c>
      <c r="U2422" t="s">
        <v>40</v>
      </c>
      <c r="V2422">
        <v>0</v>
      </c>
      <c r="W2422">
        <v>0.29261482077562401</v>
      </c>
      <c r="X2422">
        <v>0.704072456322962</v>
      </c>
      <c r="Y2422">
        <v>23.852081483974199</v>
      </c>
      <c r="Z2422">
        <v>0.306975110376564</v>
      </c>
      <c r="AA2422">
        <v>0.72610664078822296</v>
      </c>
      <c r="AB2422">
        <v>22.958592982397899</v>
      </c>
      <c r="AC2422">
        <v>0.27780950890804001</v>
      </c>
      <c r="AD2422">
        <v>0.68253123924728298</v>
      </c>
      <c r="AE2422">
        <v>22.996067683278302</v>
      </c>
      <c r="AF2422">
        <v>0.32549523997010099</v>
      </c>
      <c r="AG2422">
        <v>0.70473078222419605</v>
      </c>
      <c r="AH2422">
        <v>-22.922067110910898</v>
      </c>
      <c r="AI2422">
        <v>0.56157887380500204</v>
      </c>
      <c r="AJ2422">
        <v>0.78121606160956403</v>
      </c>
      <c r="AK2422">
        <v>4.3965609241358097</v>
      </c>
    </row>
    <row r="2423" spans="1:37" x14ac:dyDescent="0.2">
      <c r="A2423" t="s">
        <v>8154</v>
      </c>
      <c r="B2423">
        <v>48178474</v>
      </c>
      <c r="C2423">
        <v>48178624</v>
      </c>
      <c r="D2423">
        <v>151</v>
      </c>
      <c r="E2423" t="s">
        <v>8501</v>
      </c>
      <c r="F2423">
        <v>6</v>
      </c>
      <c r="G2423" t="s">
        <v>8502</v>
      </c>
      <c r="H2423" t="s">
        <v>30987</v>
      </c>
      <c r="I2423">
        <v>15</v>
      </c>
      <c r="J2423">
        <v>48178467</v>
      </c>
      <c r="K2423">
        <v>48203697</v>
      </c>
      <c r="L2423">
        <v>25231</v>
      </c>
      <c r="M2423">
        <v>1</v>
      </c>
      <c r="N2423">
        <v>399697</v>
      </c>
      <c r="O2423" t="s">
        <v>8498</v>
      </c>
      <c r="P2423">
        <v>7</v>
      </c>
      <c r="Q2423" t="s">
        <v>8499</v>
      </c>
      <c r="R2423" t="s">
        <v>8500</v>
      </c>
      <c r="S2423" t="s">
        <v>32822</v>
      </c>
      <c r="T2423" t="s">
        <v>40</v>
      </c>
      <c r="U2423" t="s">
        <v>40</v>
      </c>
      <c r="V2423">
        <v>0</v>
      </c>
      <c r="W2423">
        <v>0.29261482077562401</v>
      </c>
      <c r="X2423">
        <v>0.704072456322962</v>
      </c>
      <c r="Y2423">
        <v>23.174009636027002</v>
      </c>
      <c r="Z2423">
        <v>0.306975110376564</v>
      </c>
      <c r="AA2423">
        <v>0.72610664078822296</v>
      </c>
      <c r="AB2423">
        <v>22.360484122781099</v>
      </c>
      <c r="AC2423">
        <v>0.27780950890804001</v>
      </c>
      <c r="AD2423">
        <v>0.68253123924728298</v>
      </c>
      <c r="AE2423">
        <v>22.397958821330199</v>
      </c>
      <c r="AF2423">
        <v>0.32549523997010099</v>
      </c>
      <c r="AG2423">
        <v>0.70473078222419605</v>
      </c>
      <c r="AH2423">
        <v>-22.323958253625602</v>
      </c>
      <c r="AI2423">
        <v>0.56157887380500204</v>
      </c>
      <c r="AJ2423">
        <v>0.78121606160956403</v>
      </c>
      <c r="AK2423">
        <v>3.7184890761886402</v>
      </c>
    </row>
    <row r="2424" spans="1:37" x14ac:dyDescent="0.2">
      <c r="A2424" t="s">
        <v>8154</v>
      </c>
      <c r="B2424">
        <v>49642446</v>
      </c>
      <c r="C2424">
        <v>49642597</v>
      </c>
      <c r="D2424">
        <v>152</v>
      </c>
      <c r="E2424" t="s">
        <v>8503</v>
      </c>
      <c r="F2424">
        <v>0</v>
      </c>
      <c r="G2424" t="s">
        <v>8504</v>
      </c>
      <c r="H2424" t="s">
        <v>32823</v>
      </c>
      <c r="I2424">
        <v>15</v>
      </c>
      <c r="J2424">
        <v>49621099</v>
      </c>
      <c r="K2424">
        <v>49656232</v>
      </c>
      <c r="L2424">
        <v>35134</v>
      </c>
      <c r="M2424">
        <v>1</v>
      </c>
      <c r="N2424">
        <v>56986</v>
      </c>
      <c r="O2424" t="s">
        <v>8505</v>
      </c>
      <c r="P2424">
        <v>21347</v>
      </c>
      <c r="Q2424" t="s">
        <v>8506</v>
      </c>
      <c r="R2424" t="s">
        <v>8507</v>
      </c>
      <c r="S2424" t="s">
        <v>32824</v>
      </c>
      <c r="T2424">
        <v>0.17308923567461099</v>
      </c>
      <c r="U2424">
        <v>0.603102917160658</v>
      </c>
      <c r="V2424">
        <v>-24.737788828206298</v>
      </c>
      <c r="W2424">
        <v>0.38920677604595899</v>
      </c>
      <c r="X2424">
        <v>0.704072456322962</v>
      </c>
      <c r="Y2424">
        <v>-23.3270944445173</v>
      </c>
      <c r="Z2424">
        <v>5.50355599158565E-2</v>
      </c>
      <c r="AA2424">
        <v>0.72610664078822296</v>
      </c>
      <c r="AB2424">
        <v>-24.737788828206298</v>
      </c>
      <c r="AC2424">
        <v>0.75388744886274095</v>
      </c>
      <c r="AD2424">
        <v>0.87989882095915395</v>
      </c>
      <c r="AE2424">
        <v>-0.21091111312595301</v>
      </c>
      <c r="AF2424">
        <v>0.32549523997010099</v>
      </c>
      <c r="AG2424">
        <v>0.70473078222419605</v>
      </c>
      <c r="AH2424">
        <v>-23.808178202752099</v>
      </c>
      <c r="AI2424">
        <v>0.35038410267202102</v>
      </c>
      <c r="AJ2424">
        <v>0.78121606160956403</v>
      </c>
      <c r="AK2424">
        <v>-23.737788879771699</v>
      </c>
    </row>
    <row r="2425" spans="1:37" x14ac:dyDescent="0.2">
      <c r="A2425" t="s">
        <v>8154</v>
      </c>
      <c r="B2425">
        <v>50256303</v>
      </c>
      <c r="C2425">
        <v>50256459</v>
      </c>
      <c r="D2425">
        <v>157</v>
      </c>
      <c r="E2425" t="s">
        <v>8508</v>
      </c>
      <c r="F2425">
        <v>1</v>
      </c>
      <c r="G2425" t="s">
        <v>8509</v>
      </c>
      <c r="H2425" t="s">
        <v>31032</v>
      </c>
      <c r="I2425">
        <v>15</v>
      </c>
      <c r="J2425">
        <v>50241947</v>
      </c>
      <c r="K2425">
        <v>50253305</v>
      </c>
      <c r="L2425">
        <v>11359</v>
      </c>
      <c r="M2425">
        <v>2</v>
      </c>
      <c r="N2425">
        <v>3067</v>
      </c>
      <c r="O2425" t="s">
        <v>8510</v>
      </c>
      <c r="P2425">
        <v>-2998</v>
      </c>
      <c r="Q2425" t="s">
        <v>8511</v>
      </c>
      <c r="R2425" t="s">
        <v>8512</v>
      </c>
      <c r="S2425" t="s">
        <v>32825</v>
      </c>
      <c r="T2425">
        <v>0.32911398597860803</v>
      </c>
      <c r="U2425">
        <v>0.603102917160658</v>
      </c>
      <c r="V2425">
        <v>22.775291828837101</v>
      </c>
      <c r="W2425">
        <v>0.38920677604595899</v>
      </c>
      <c r="X2425">
        <v>0.704072456322962</v>
      </c>
      <c r="Y2425">
        <v>-22.573657997812798</v>
      </c>
      <c r="Z2425">
        <v>0.48464167878831399</v>
      </c>
      <c r="AA2425">
        <v>0.84435025072159198</v>
      </c>
      <c r="AB2425">
        <v>21.8118178957825</v>
      </c>
      <c r="AC2425">
        <v>0.21073619169722799</v>
      </c>
      <c r="AD2425">
        <v>0.68253123924728298</v>
      </c>
      <c r="AE2425">
        <v>-22.573657997812798</v>
      </c>
      <c r="AF2425">
        <v>0.16793847098801201</v>
      </c>
      <c r="AG2425">
        <v>0.68151250837662902</v>
      </c>
      <c r="AH2425">
        <v>22.775291828837101</v>
      </c>
      <c r="AI2425">
        <v>0.52399907623471598</v>
      </c>
      <c r="AJ2425">
        <v>0.78121606160956403</v>
      </c>
      <c r="AK2425">
        <v>-21.704902722011301</v>
      </c>
    </row>
    <row r="2426" spans="1:37" x14ac:dyDescent="0.2">
      <c r="A2426" t="s">
        <v>8154</v>
      </c>
      <c r="B2426">
        <v>50256459</v>
      </c>
      <c r="C2426">
        <v>50256615</v>
      </c>
      <c r="D2426">
        <v>157</v>
      </c>
      <c r="E2426" t="s">
        <v>8513</v>
      </c>
      <c r="F2426">
        <v>0</v>
      </c>
      <c r="G2426" t="s">
        <v>8514</v>
      </c>
      <c r="H2426" t="s">
        <v>32826</v>
      </c>
      <c r="I2426">
        <v>15</v>
      </c>
      <c r="J2426">
        <v>50241947</v>
      </c>
      <c r="K2426">
        <v>50253305</v>
      </c>
      <c r="L2426">
        <v>11359</v>
      </c>
      <c r="M2426">
        <v>2</v>
      </c>
      <c r="N2426">
        <v>3067</v>
      </c>
      <c r="O2426" t="s">
        <v>8510</v>
      </c>
      <c r="P2426">
        <v>-3154</v>
      </c>
      <c r="Q2426" t="s">
        <v>8511</v>
      </c>
      <c r="R2426" t="s">
        <v>8512</v>
      </c>
      <c r="S2426" t="s">
        <v>32825</v>
      </c>
      <c r="T2426">
        <v>0.32911398597860803</v>
      </c>
      <c r="U2426">
        <v>0.603102917160658</v>
      </c>
      <c r="V2426">
        <v>22.360254396547798</v>
      </c>
      <c r="W2426">
        <v>0.38920677604595899</v>
      </c>
      <c r="X2426">
        <v>0.704072456322962</v>
      </c>
      <c r="Y2426">
        <v>-22.158620575571899</v>
      </c>
      <c r="Z2426">
        <v>0.48464167878831399</v>
      </c>
      <c r="AA2426">
        <v>0.84435025072159198</v>
      </c>
      <c r="AB2426">
        <v>21.396780527133298</v>
      </c>
      <c r="AC2426">
        <v>0.21073619169722799</v>
      </c>
      <c r="AD2426">
        <v>0.68253123924728298</v>
      </c>
      <c r="AE2426">
        <v>-22.158620575571899</v>
      </c>
      <c r="AF2426">
        <v>0.16793847098801201</v>
      </c>
      <c r="AG2426">
        <v>0.68151250837662902</v>
      </c>
      <c r="AH2426">
        <v>22.360254396547798</v>
      </c>
      <c r="AI2426">
        <v>0.52399907623471598</v>
      </c>
      <c r="AJ2426">
        <v>0.78121606160956403</v>
      </c>
      <c r="AK2426">
        <v>-21.289865363410598</v>
      </c>
    </row>
    <row r="2427" spans="1:37" x14ac:dyDescent="0.2">
      <c r="A2427" t="s">
        <v>8154</v>
      </c>
      <c r="B2427">
        <v>50425115</v>
      </c>
      <c r="C2427">
        <v>50425346</v>
      </c>
      <c r="D2427">
        <v>232</v>
      </c>
      <c r="E2427" t="s">
        <v>8515</v>
      </c>
      <c r="F2427">
        <v>2</v>
      </c>
      <c r="G2427" t="s">
        <v>8516</v>
      </c>
      <c r="H2427" t="s">
        <v>30987</v>
      </c>
      <c r="I2427">
        <v>15</v>
      </c>
      <c r="J2427">
        <v>50424494</v>
      </c>
      <c r="K2427">
        <v>50465173</v>
      </c>
      <c r="L2427">
        <v>40680</v>
      </c>
      <c r="M2427">
        <v>1</v>
      </c>
      <c r="N2427">
        <v>9101</v>
      </c>
      <c r="O2427" t="s">
        <v>8517</v>
      </c>
      <c r="P2427">
        <v>621</v>
      </c>
      <c r="Q2427" t="s">
        <v>8518</v>
      </c>
      <c r="R2427" t="s">
        <v>8519</v>
      </c>
      <c r="S2427" t="s">
        <v>32827</v>
      </c>
      <c r="T2427">
        <v>0.294009965508441</v>
      </c>
      <c r="U2427">
        <v>0.603102917160658</v>
      </c>
      <c r="V2427">
        <v>0.90348626807987198</v>
      </c>
      <c r="W2427">
        <v>0.56636051479176197</v>
      </c>
      <c r="X2427">
        <v>0.86567957515064597</v>
      </c>
      <c r="Y2427">
        <v>0.84149910838847997</v>
      </c>
      <c r="Z2427">
        <v>0.39606300849951498</v>
      </c>
      <c r="AA2427">
        <v>0.84435025072159198</v>
      </c>
      <c r="AB2427">
        <v>0.63734100151179496</v>
      </c>
      <c r="AC2427">
        <v>0.80150173469923602</v>
      </c>
      <c r="AD2427">
        <v>0.92350833101675101</v>
      </c>
      <c r="AE2427">
        <v>0.536757168349417</v>
      </c>
      <c r="AF2427">
        <v>0.31505576191736101</v>
      </c>
      <c r="AG2427">
        <v>0.70473078222419605</v>
      </c>
      <c r="AH2427">
        <v>0.75776603538811405</v>
      </c>
      <c r="AI2427">
        <v>0.48115987841045599</v>
      </c>
      <c r="AJ2427">
        <v>0.78121606160956403</v>
      </c>
      <c r="AK2427">
        <v>0.77174482629263896</v>
      </c>
    </row>
    <row r="2428" spans="1:37" x14ac:dyDescent="0.2">
      <c r="A2428" t="s">
        <v>8154</v>
      </c>
      <c r="B2428">
        <v>54872893</v>
      </c>
      <c r="C2428">
        <v>54873080</v>
      </c>
      <c r="D2428">
        <v>188</v>
      </c>
      <c r="E2428" t="s">
        <v>8520</v>
      </c>
      <c r="F2428">
        <v>1</v>
      </c>
      <c r="G2428" t="s">
        <v>8521</v>
      </c>
      <c r="H2428" t="s">
        <v>31000</v>
      </c>
      <c r="I2428">
        <v>15</v>
      </c>
      <c r="J2428">
        <v>55056723</v>
      </c>
      <c r="K2428">
        <v>55092177</v>
      </c>
      <c r="L2428">
        <v>35455</v>
      </c>
      <c r="M2428">
        <v>1</v>
      </c>
      <c r="N2428">
        <v>105370829</v>
      </c>
      <c r="O2428" t="s">
        <v>8522</v>
      </c>
      <c r="P2428">
        <v>-183643</v>
      </c>
      <c r="Q2428" t="s">
        <v>8523</v>
      </c>
      <c r="R2428" t="s">
        <v>8524</v>
      </c>
      <c r="S2428" t="s">
        <v>32828</v>
      </c>
      <c r="T2428">
        <v>0.97213403838398904</v>
      </c>
      <c r="U2428">
        <v>1</v>
      </c>
      <c r="V2428">
        <v>0.49447656791366801</v>
      </c>
      <c r="W2428">
        <v>0.29261482077562401</v>
      </c>
      <c r="X2428">
        <v>0.704072456322962</v>
      </c>
      <c r="Y2428">
        <v>23.758919929283699</v>
      </c>
      <c r="Z2428">
        <v>0.69013698642955401</v>
      </c>
      <c r="AA2428">
        <v>0.84521697243271998</v>
      </c>
      <c r="AB2428">
        <v>-0.468997433576542</v>
      </c>
      <c r="AC2428">
        <v>0.17695932866387601</v>
      </c>
      <c r="AD2428">
        <v>0.68253123924728298</v>
      </c>
      <c r="AE2428">
        <v>24.0506202053359</v>
      </c>
      <c r="AF2428">
        <v>0.61410715005536498</v>
      </c>
      <c r="AG2428">
        <v>0.80674443595273604</v>
      </c>
      <c r="AH2428">
        <v>1.4240870756817201</v>
      </c>
      <c r="AI2428">
        <v>0.91725052871964496</v>
      </c>
      <c r="AJ2428">
        <v>0.98621344597861504</v>
      </c>
      <c r="AK2428">
        <v>0.61016471350961798</v>
      </c>
    </row>
    <row r="2429" spans="1:37" x14ac:dyDescent="0.2">
      <c r="A2429" t="s">
        <v>8154</v>
      </c>
      <c r="B2429">
        <v>55256629</v>
      </c>
      <c r="C2429">
        <v>55256781</v>
      </c>
      <c r="D2429">
        <v>153</v>
      </c>
      <c r="E2429" t="s">
        <v>8525</v>
      </c>
      <c r="F2429">
        <v>1</v>
      </c>
      <c r="G2429" t="s">
        <v>8526</v>
      </c>
      <c r="H2429" t="s">
        <v>32829</v>
      </c>
      <c r="I2429">
        <v>15</v>
      </c>
      <c r="J2429">
        <v>55205616</v>
      </c>
      <c r="K2429">
        <v>55249035</v>
      </c>
      <c r="L2429">
        <v>43420</v>
      </c>
      <c r="M2429">
        <v>2</v>
      </c>
      <c r="N2429">
        <v>5873</v>
      </c>
      <c r="O2429" t="s">
        <v>8527</v>
      </c>
      <c r="P2429">
        <v>-7594</v>
      </c>
      <c r="Q2429" t="s">
        <v>8528</v>
      </c>
      <c r="R2429" t="s">
        <v>8529</v>
      </c>
      <c r="S2429" t="s">
        <v>32830</v>
      </c>
      <c r="T2429">
        <v>0.35387198439864398</v>
      </c>
      <c r="U2429">
        <v>0.603102917160658</v>
      </c>
      <c r="V2429">
        <v>-23.4351162503689</v>
      </c>
      <c r="W2429" t="s">
        <v>40</v>
      </c>
      <c r="X2429" t="s">
        <v>40</v>
      </c>
      <c r="Y2429">
        <v>0</v>
      </c>
      <c r="Z2429">
        <v>0.69013698642955401</v>
      </c>
      <c r="AA2429">
        <v>0.84521697243271998</v>
      </c>
      <c r="AB2429">
        <v>-0.55075421207800801</v>
      </c>
      <c r="AC2429">
        <v>0.27780950890804001</v>
      </c>
      <c r="AD2429">
        <v>0.68253123924728298</v>
      </c>
      <c r="AE2429">
        <v>23.760801420670699</v>
      </c>
      <c r="AF2429">
        <v>0.32549523997010099</v>
      </c>
      <c r="AG2429">
        <v>0.70473078222419605</v>
      </c>
      <c r="AH2429">
        <v>-23.6868008445689</v>
      </c>
      <c r="AI2429">
        <v>0.35038410267202102</v>
      </c>
      <c r="AJ2429">
        <v>0.78121606160956403</v>
      </c>
      <c r="AK2429">
        <v>-23.6164115220196</v>
      </c>
    </row>
    <row r="2430" spans="1:37" x14ac:dyDescent="0.2">
      <c r="A2430" t="s">
        <v>8154</v>
      </c>
      <c r="B2430">
        <v>55382853</v>
      </c>
      <c r="C2430">
        <v>55382991</v>
      </c>
      <c r="D2430">
        <v>139</v>
      </c>
      <c r="E2430" t="s">
        <v>8530</v>
      </c>
      <c r="F2430">
        <v>0</v>
      </c>
      <c r="G2430" t="s">
        <v>8531</v>
      </c>
      <c r="H2430" t="s">
        <v>32831</v>
      </c>
      <c r="I2430">
        <v>15</v>
      </c>
      <c r="J2430">
        <v>55372940</v>
      </c>
      <c r="K2430">
        <v>55373034</v>
      </c>
      <c r="L2430">
        <v>95</v>
      </c>
      <c r="M2430">
        <v>2</v>
      </c>
      <c r="N2430">
        <v>693213</v>
      </c>
      <c r="O2430" t="s">
        <v>8532</v>
      </c>
      <c r="P2430">
        <v>-9819</v>
      </c>
      <c r="Q2430" t="s">
        <v>8533</v>
      </c>
      <c r="R2430" t="s">
        <v>8534</v>
      </c>
      <c r="S2430" t="s">
        <v>32832</v>
      </c>
      <c r="T2430">
        <v>0.32911398597860803</v>
      </c>
      <c r="U2430">
        <v>0.603102917160658</v>
      </c>
      <c r="V2430">
        <v>23.5661016340052</v>
      </c>
      <c r="W2430">
        <v>0.123414495547065</v>
      </c>
      <c r="X2430">
        <v>0.704072456322962</v>
      </c>
      <c r="Y2430">
        <v>24.824549428021498</v>
      </c>
      <c r="Z2430">
        <v>0.306975110376564</v>
      </c>
      <c r="AA2430">
        <v>0.72610664078822296</v>
      </c>
      <c r="AB2430">
        <v>23.787074773714199</v>
      </c>
      <c r="AC2430">
        <v>0.27780950890804001</v>
      </c>
      <c r="AD2430">
        <v>0.68253123924728298</v>
      </c>
      <c r="AE2430">
        <v>23.8245494765772</v>
      </c>
      <c r="AF2430">
        <v>0.64997455747578503</v>
      </c>
      <c r="AG2430">
        <v>0.80674443595273604</v>
      </c>
      <c r="AH2430">
        <v>0.65203607859332902</v>
      </c>
      <c r="AI2430">
        <v>3.6185182304427702E-2</v>
      </c>
      <c r="AJ2430">
        <v>0.78121606160956403</v>
      </c>
      <c r="AK2430">
        <v>24.824549428021498</v>
      </c>
    </row>
    <row r="2431" spans="1:37" x14ac:dyDescent="0.2">
      <c r="A2431" t="s">
        <v>8154</v>
      </c>
      <c r="B2431">
        <v>56232080</v>
      </c>
      <c r="C2431">
        <v>56232239</v>
      </c>
      <c r="D2431">
        <v>160</v>
      </c>
      <c r="E2431" t="s">
        <v>8535</v>
      </c>
      <c r="F2431">
        <v>1</v>
      </c>
      <c r="G2431" t="s">
        <v>8536</v>
      </c>
      <c r="H2431" t="s">
        <v>32833</v>
      </c>
      <c r="I2431">
        <v>15</v>
      </c>
      <c r="J2431">
        <v>56087280</v>
      </c>
      <c r="K2431">
        <v>56243879</v>
      </c>
      <c r="L2431">
        <v>156600</v>
      </c>
      <c r="M2431">
        <v>2</v>
      </c>
      <c r="N2431">
        <v>64864</v>
      </c>
      <c r="O2431" t="s">
        <v>8537</v>
      </c>
      <c r="P2431">
        <v>11640</v>
      </c>
      <c r="Q2431" t="s">
        <v>8538</v>
      </c>
      <c r="R2431" t="s">
        <v>8539</v>
      </c>
      <c r="S2431" t="s">
        <v>32834</v>
      </c>
      <c r="T2431">
        <v>0.32911398597860803</v>
      </c>
      <c r="U2431">
        <v>0.603102917160658</v>
      </c>
      <c r="V2431">
        <v>23.8603605949666</v>
      </c>
      <c r="W2431">
        <v>0.20525741147413201</v>
      </c>
      <c r="X2431">
        <v>0.704072456322962</v>
      </c>
      <c r="Y2431">
        <v>-24.4293652947743</v>
      </c>
      <c r="Z2431">
        <v>0.306975110376564</v>
      </c>
      <c r="AA2431">
        <v>0.72610664078822296</v>
      </c>
      <c r="AB2431">
        <v>23.667525076390799</v>
      </c>
      <c r="AC2431">
        <v>7.0489011448141195E-2</v>
      </c>
      <c r="AD2431">
        <v>0.57684129297949804</v>
      </c>
      <c r="AE2431">
        <v>-24.4293652947743</v>
      </c>
      <c r="AF2431">
        <v>0.61410715005536498</v>
      </c>
      <c r="AG2431">
        <v>0.80674443595273604</v>
      </c>
      <c r="AH2431">
        <v>1.50220912568124</v>
      </c>
      <c r="AI2431">
        <v>0.35038410267202102</v>
      </c>
      <c r="AJ2431">
        <v>0.78121606160956403</v>
      </c>
      <c r="AK2431">
        <v>-23.560609880803302</v>
      </c>
    </row>
    <row r="2432" spans="1:37" x14ac:dyDescent="0.2">
      <c r="A2432" t="s">
        <v>8154</v>
      </c>
      <c r="B2432">
        <v>56232239</v>
      </c>
      <c r="C2432">
        <v>56232398</v>
      </c>
      <c r="D2432">
        <v>160</v>
      </c>
      <c r="E2432" t="s">
        <v>8540</v>
      </c>
      <c r="F2432">
        <v>1</v>
      </c>
      <c r="G2432" t="s">
        <v>8541</v>
      </c>
      <c r="H2432" t="s">
        <v>32833</v>
      </c>
      <c r="I2432">
        <v>15</v>
      </c>
      <c r="J2432">
        <v>56087280</v>
      </c>
      <c r="K2432">
        <v>56243879</v>
      </c>
      <c r="L2432">
        <v>156600</v>
      </c>
      <c r="M2432">
        <v>2</v>
      </c>
      <c r="N2432">
        <v>64864</v>
      </c>
      <c r="O2432" t="s">
        <v>8537</v>
      </c>
      <c r="P2432">
        <v>11481</v>
      </c>
      <c r="Q2432" t="s">
        <v>8538</v>
      </c>
      <c r="R2432" t="s">
        <v>8539</v>
      </c>
      <c r="S2432" t="s">
        <v>32834</v>
      </c>
      <c r="T2432">
        <v>0.32911398597860803</v>
      </c>
      <c r="U2432">
        <v>0.603102917160658</v>
      </c>
      <c r="V2432">
        <v>23.8603605949666</v>
      </c>
      <c r="W2432">
        <v>0.20525741147413201</v>
      </c>
      <c r="X2432">
        <v>0.704072456322962</v>
      </c>
      <c r="Y2432">
        <v>-24.326259168460201</v>
      </c>
      <c r="Z2432">
        <v>0.306975110376564</v>
      </c>
      <c r="AA2432">
        <v>0.72610664078822296</v>
      </c>
      <c r="AB2432">
        <v>23.5644189533675</v>
      </c>
      <c r="AC2432">
        <v>7.0489011448141195E-2</v>
      </c>
      <c r="AD2432">
        <v>0.57684129297949804</v>
      </c>
      <c r="AE2432">
        <v>-24.326259168460201</v>
      </c>
      <c r="AF2432">
        <v>0.61410715005536498</v>
      </c>
      <c r="AG2432">
        <v>0.80674443595273604</v>
      </c>
      <c r="AH2432">
        <v>1.7652434778452</v>
      </c>
      <c r="AI2432">
        <v>0.35038410267202102</v>
      </c>
      <c r="AJ2432">
        <v>0.78121606160956403</v>
      </c>
      <c r="AK2432">
        <v>-23.457503758397099</v>
      </c>
    </row>
    <row r="2433" spans="1:37" x14ac:dyDescent="0.2">
      <c r="A2433" t="s">
        <v>8154</v>
      </c>
      <c r="B2433">
        <v>57544945</v>
      </c>
      <c r="C2433">
        <v>57545094</v>
      </c>
      <c r="D2433">
        <v>150</v>
      </c>
      <c r="E2433" t="s">
        <v>8542</v>
      </c>
      <c r="F2433">
        <v>2</v>
      </c>
      <c r="G2433" t="s">
        <v>8543</v>
      </c>
      <c r="H2433" t="s">
        <v>32835</v>
      </c>
      <c r="I2433">
        <v>15</v>
      </c>
      <c r="J2433">
        <v>57591904</v>
      </c>
      <c r="K2433">
        <v>57685364</v>
      </c>
      <c r="L2433">
        <v>93461</v>
      </c>
      <c r="M2433">
        <v>1</v>
      </c>
      <c r="N2433">
        <v>100820829</v>
      </c>
      <c r="O2433" t="s">
        <v>8544</v>
      </c>
      <c r="P2433">
        <v>-46810</v>
      </c>
      <c r="Q2433" t="s">
        <v>8545</v>
      </c>
      <c r="R2433" t="s">
        <v>8546</v>
      </c>
      <c r="S2433" t="s">
        <v>32836</v>
      </c>
      <c r="T2433">
        <v>0.17308923567461099</v>
      </c>
      <c r="U2433">
        <v>0.603102917160658</v>
      </c>
      <c r="V2433">
        <v>-23.953467051700802</v>
      </c>
      <c r="W2433">
        <v>0.94541066367716797</v>
      </c>
      <c r="X2433">
        <v>0.95159051474143896</v>
      </c>
      <c r="Y2433">
        <v>0.203669354817376</v>
      </c>
      <c r="Z2433">
        <v>0.250572619160632</v>
      </c>
      <c r="AA2433">
        <v>0.72610664078822296</v>
      </c>
      <c r="AB2433">
        <v>-1.10038551480043</v>
      </c>
      <c r="AC2433">
        <v>0.92091778829119397</v>
      </c>
      <c r="AD2433">
        <v>0.94068432309766403</v>
      </c>
      <c r="AE2433">
        <v>-0.65440258084000102</v>
      </c>
      <c r="AF2433">
        <v>0.22065000948199101</v>
      </c>
      <c r="AG2433">
        <v>0.68151250837662902</v>
      </c>
      <c r="AH2433">
        <v>-23.9239261538223</v>
      </c>
      <c r="AI2433">
        <v>0.95029317176085903</v>
      </c>
      <c r="AJ2433">
        <v>0.98621344597861504</v>
      </c>
      <c r="AK2433">
        <v>0.93708900415707197</v>
      </c>
    </row>
    <row r="2434" spans="1:37" x14ac:dyDescent="0.2">
      <c r="A2434" t="s">
        <v>8154</v>
      </c>
      <c r="B2434">
        <v>57545094</v>
      </c>
      <c r="C2434">
        <v>57545243</v>
      </c>
      <c r="D2434">
        <v>150</v>
      </c>
      <c r="E2434" t="s">
        <v>8547</v>
      </c>
      <c r="F2434">
        <v>4</v>
      </c>
      <c r="G2434" t="s">
        <v>8548</v>
      </c>
      <c r="H2434" t="s">
        <v>32835</v>
      </c>
      <c r="I2434">
        <v>15</v>
      </c>
      <c r="J2434">
        <v>57591904</v>
      </c>
      <c r="K2434">
        <v>57685364</v>
      </c>
      <c r="L2434">
        <v>93461</v>
      </c>
      <c r="M2434">
        <v>1</v>
      </c>
      <c r="N2434">
        <v>100820829</v>
      </c>
      <c r="O2434" t="s">
        <v>8544</v>
      </c>
      <c r="P2434">
        <v>-46661</v>
      </c>
      <c r="Q2434" t="s">
        <v>8545</v>
      </c>
      <c r="R2434" t="s">
        <v>8546</v>
      </c>
      <c r="S2434" t="s">
        <v>32836</v>
      </c>
      <c r="T2434">
        <v>0.17308923567461099</v>
      </c>
      <c r="U2434">
        <v>0.603102917160658</v>
      </c>
      <c r="V2434">
        <v>-23.953467051700802</v>
      </c>
      <c r="W2434">
        <v>0.94541066367716797</v>
      </c>
      <c r="X2434">
        <v>0.95159051474143896</v>
      </c>
      <c r="Y2434">
        <v>0.203669354817376</v>
      </c>
      <c r="Z2434">
        <v>0.250572619160632</v>
      </c>
      <c r="AA2434">
        <v>0.72610664078822296</v>
      </c>
      <c r="AB2434">
        <v>-1.10038551480043</v>
      </c>
      <c r="AC2434">
        <v>0.92091778829119397</v>
      </c>
      <c r="AD2434">
        <v>0.94068432309766403</v>
      </c>
      <c r="AE2434">
        <v>-0.65440258084000102</v>
      </c>
      <c r="AF2434">
        <v>0.22065000948199101</v>
      </c>
      <c r="AG2434">
        <v>0.68151250837662902</v>
      </c>
      <c r="AH2434">
        <v>-23.9239261538223</v>
      </c>
      <c r="AI2434">
        <v>0.95029317176085903</v>
      </c>
      <c r="AJ2434">
        <v>0.98621344597861504</v>
      </c>
      <c r="AK2434">
        <v>0.93708900415707197</v>
      </c>
    </row>
    <row r="2435" spans="1:37" x14ac:dyDescent="0.2">
      <c r="A2435" t="s">
        <v>8154</v>
      </c>
      <c r="B2435">
        <v>57545243</v>
      </c>
      <c r="C2435">
        <v>57545392</v>
      </c>
      <c r="D2435">
        <v>150</v>
      </c>
      <c r="E2435" t="s">
        <v>8549</v>
      </c>
      <c r="F2435">
        <v>2</v>
      </c>
      <c r="G2435" t="s">
        <v>8550</v>
      </c>
      <c r="H2435" t="s">
        <v>32835</v>
      </c>
      <c r="I2435">
        <v>15</v>
      </c>
      <c r="J2435">
        <v>57591904</v>
      </c>
      <c r="K2435">
        <v>57685364</v>
      </c>
      <c r="L2435">
        <v>93461</v>
      </c>
      <c r="M2435">
        <v>1</v>
      </c>
      <c r="N2435">
        <v>100820829</v>
      </c>
      <c r="O2435" t="s">
        <v>8544</v>
      </c>
      <c r="P2435">
        <v>-46512</v>
      </c>
      <c r="Q2435" t="s">
        <v>8545</v>
      </c>
      <c r="R2435" t="s">
        <v>8546</v>
      </c>
      <c r="S2435" t="s">
        <v>32836</v>
      </c>
      <c r="T2435">
        <v>0.35387198439864398</v>
      </c>
      <c r="U2435">
        <v>0.603102917160658</v>
      </c>
      <c r="V2435">
        <v>-20.472177507401899</v>
      </c>
      <c r="W2435">
        <v>0.29261482077562401</v>
      </c>
      <c r="X2435">
        <v>0.704072456322962</v>
      </c>
      <c r="Y2435">
        <v>23.890556144668</v>
      </c>
      <c r="Z2435">
        <v>0.69013698642955401</v>
      </c>
      <c r="AA2435">
        <v>0.84521697243271998</v>
      </c>
      <c r="AB2435">
        <v>2.3809040294984398</v>
      </c>
      <c r="AC2435">
        <v>0.27780950890804001</v>
      </c>
      <c r="AD2435">
        <v>0.68253123924728298</v>
      </c>
      <c r="AE2435">
        <v>23.032484209010601</v>
      </c>
      <c r="AF2435">
        <v>0.32549523997010099</v>
      </c>
      <c r="AG2435">
        <v>0.70473078222419605</v>
      </c>
      <c r="AH2435">
        <v>-22.958483636417</v>
      </c>
      <c r="AI2435">
        <v>0.56157887380500204</v>
      </c>
      <c r="AJ2435">
        <v>0.78121606160956403</v>
      </c>
      <c r="AK2435">
        <v>4.4183776454414403</v>
      </c>
    </row>
    <row r="2436" spans="1:37" x14ac:dyDescent="0.2">
      <c r="A2436" t="s">
        <v>8154</v>
      </c>
      <c r="B2436">
        <v>57580369</v>
      </c>
      <c r="C2436">
        <v>57580511</v>
      </c>
      <c r="D2436">
        <v>143</v>
      </c>
      <c r="E2436" t="s">
        <v>8551</v>
      </c>
      <c r="F2436">
        <v>3</v>
      </c>
      <c r="G2436" t="s">
        <v>8552</v>
      </c>
      <c r="H2436" t="s">
        <v>31000</v>
      </c>
      <c r="I2436">
        <v>15</v>
      </c>
      <c r="J2436">
        <v>57591904</v>
      </c>
      <c r="K2436">
        <v>57685364</v>
      </c>
      <c r="L2436">
        <v>93461</v>
      </c>
      <c r="M2436">
        <v>1</v>
      </c>
      <c r="N2436">
        <v>100820829</v>
      </c>
      <c r="O2436" t="s">
        <v>8544</v>
      </c>
      <c r="P2436">
        <v>-11393</v>
      </c>
      <c r="Q2436" t="s">
        <v>8545</v>
      </c>
      <c r="R2436" t="s">
        <v>8546</v>
      </c>
      <c r="S2436" t="s">
        <v>32836</v>
      </c>
      <c r="T2436">
        <v>0.60318812523568999</v>
      </c>
      <c r="U2436">
        <v>0.82125442047224695</v>
      </c>
      <c r="V2436">
        <v>-0.74740038564842204</v>
      </c>
      <c r="W2436">
        <v>0.92840768905355797</v>
      </c>
      <c r="X2436">
        <v>0.95159051474143896</v>
      </c>
      <c r="Y2436">
        <v>2.2563792177417499</v>
      </c>
      <c r="Z2436">
        <v>0.87157672656278196</v>
      </c>
      <c r="AA2436">
        <v>0.99338226415155695</v>
      </c>
      <c r="AB2436">
        <v>1.8625364064080601</v>
      </c>
      <c r="AC2436">
        <v>0.34006762341144098</v>
      </c>
      <c r="AD2436">
        <v>0.720344109851215</v>
      </c>
      <c r="AE2436">
        <v>1.25637925875301</v>
      </c>
      <c r="AF2436">
        <v>0.50246633758904102</v>
      </c>
      <c r="AG2436">
        <v>0.80674443595273604</v>
      </c>
      <c r="AH2436">
        <v>-2.6630033911796001</v>
      </c>
      <c r="AI2436">
        <v>0.60044139461188495</v>
      </c>
      <c r="AJ2436">
        <v>0.78491624961973305</v>
      </c>
      <c r="AK2436">
        <v>3.1251345225933602</v>
      </c>
    </row>
    <row r="2437" spans="1:37" x14ac:dyDescent="0.2">
      <c r="A2437" t="s">
        <v>8154</v>
      </c>
      <c r="B2437">
        <v>59620219</v>
      </c>
      <c r="C2437">
        <v>59620370</v>
      </c>
      <c r="D2437">
        <v>152</v>
      </c>
      <c r="E2437" t="s">
        <v>8553</v>
      </c>
      <c r="F2437">
        <v>3</v>
      </c>
      <c r="G2437" t="s">
        <v>8554</v>
      </c>
      <c r="H2437" t="s">
        <v>31032</v>
      </c>
      <c r="I2437">
        <v>15</v>
      </c>
      <c r="J2437">
        <v>59617939</v>
      </c>
      <c r="K2437">
        <v>59618697</v>
      </c>
      <c r="L2437">
        <v>759</v>
      </c>
      <c r="M2437">
        <v>1</v>
      </c>
      <c r="N2437">
        <v>9245</v>
      </c>
      <c r="O2437" t="s">
        <v>8555</v>
      </c>
      <c r="P2437">
        <v>2280</v>
      </c>
      <c r="Q2437" t="s">
        <v>8556</v>
      </c>
      <c r="R2437" t="s">
        <v>8557</v>
      </c>
      <c r="S2437" t="s">
        <v>32837</v>
      </c>
      <c r="T2437">
        <v>0.70549491980374002</v>
      </c>
      <c r="U2437">
        <v>0.91364628527863401</v>
      </c>
      <c r="V2437">
        <v>0.13160582635115001</v>
      </c>
      <c r="W2437">
        <v>0.45965939254549298</v>
      </c>
      <c r="X2437">
        <v>0.75726018452522603</v>
      </c>
      <c r="Y2437">
        <v>0.862171047426744</v>
      </c>
      <c r="Z2437">
        <v>0.77449009583269302</v>
      </c>
      <c r="AA2437">
        <v>0.91083981716272899</v>
      </c>
      <c r="AB2437">
        <v>0.12686331328822201</v>
      </c>
      <c r="AC2437">
        <v>0.93561132951207504</v>
      </c>
      <c r="AD2437">
        <v>0.949422978444183</v>
      </c>
      <c r="AE2437">
        <v>0.127079431131772</v>
      </c>
      <c r="AF2437">
        <v>0.70807705885970096</v>
      </c>
      <c r="AG2437">
        <v>0.85361287638975802</v>
      </c>
      <c r="AH2437">
        <v>7.2440304128645605E-2</v>
      </c>
      <c r="AI2437">
        <v>0.157615998429051</v>
      </c>
      <c r="AJ2437">
        <v>0.78121606160956403</v>
      </c>
      <c r="AK2437">
        <v>1.3494552168117599</v>
      </c>
    </row>
    <row r="2438" spans="1:37" x14ac:dyDescent="0.2">
      <c r="A2438" t="s">
        <v>8154</v>
      </c>
      <c r="B2438">
        <v>59754046</v>
      </c>
      <c r="C2438">
        <v>59754200</v>
      </c>
      <c r="D2438">
        <v>155</v>
      </c>
      <c r="E2438" t="s">
        <v>8558</v>
      </c>
      <c r="F2438">
        <v>1</v>
      </c>
      <c r="G2438" t="s">
        <v>8559</v>
      </c>
      <c r="H2438" t="s">
        <v>31000</v>
      </c>
      <c r="I2438">
        <v>15</v>
      </c>
      <c r="J2438">
        <v>59801347</v>
      </c>
      <c r="K2438">
        <v>59814749</v>
      </c>
      <c r="L2438">
        <v>13403</v>
      </c>
      <c r="M2438">
        <v>2</v>
      </c>
      <c r="N2438">
        <v>107984802</v>
      </c>
      <c r="O2438" t="s">
        <v>8560</v>
      </c>
      <c r="P2438">
        <v>60549</v>
      </c>
      <c r="Q2438" t="s">
        <v>40</v>
      </c>
      <c r="R2438" t="s">
        <v>8561</v>
      </c>
      <c r="S2438" t="s">
        <v>32838</v>
      </c>
      <c r="T2438">
        <v>1</v>
      </c>
      <c r="U2438">
        <v>1</v>
      </c>
      <c r="V2438">
        <v>-0.75653681536217399</v>
      </c>
      <c r="W2438">
        <v>0.94541066367716797</v>
      </c>
      <c r="X2438">
        <v>0.95159051474143896</v>
      </c>
      <c r="Y2438">
        <v>-0.55129173569949297</v>
      </c>
      <c r="Z2438">
        <v>0.65379035313853895</v>
      </c>
      <c r="AA2438">
        <v>0.84521697243271998</v>
      </c>
      <c r="AB2438">
        <v>-1.7200106262274699</v>
      </c>
      <c r="AC2438">
        <v>0.71753805159658501</v>
      </c>
      <c r="AD2438">
        <v>0.87989882095915395</v>
      </c>
      <c r="AE2438">
        <v>-1.5512914225898999</v>
      </c>
      <c r="AF2438">
        <v>0.64997455747578503</v>
      </c>
      <c r="AG2438">
        <v>0.80674443595273604</v>
      </c>
      <c r="AH2438">
        <v>0.17307368023744199</v>
      </c>
      <c r="AI2438">
        <v>0.59609816080359102</v>
      </c>
      <c r="AJ2438">
        <v>0.78121606160956403</v>
      </c>
      <c r="AK2438">
        <v>0.31746355451327102</v>
      </c>
    </row>
    <row r="2439" spans="1:37" x14ac:dyDescent="0.2">
      <c r="A2439" t="s">
        <v>8154</v>
      </c>
      <c r="B2439">
        <v>59754200</v>
      </c>
      <c r="C2439">
        <v>59754354</v>
      </c>
      <c r="D2439">
        <v>155</v>
      </c>
      <c r="E2439" t="s">
        <v>8562</v>
      </c>
      <c r="F2439">
        <v>2</v>
      </c>
      <c r="G2439" t="s">
        <v>8563</v>
      </c>
      <c r="H2439" t="s">
        <v>31000</v>
      </c>
      <c r="I2439">
        <v>15</v>
      </c>
      <c r="J2439">
        <v>59801347</v>
      </c>
      <c r="K2439">
        <v>59814749</v>
      </c>
      <c r="L2439">
        <v>13403</v>
      </c>
      <c r="M2439">
        <v>2</v>
      </c>
      <c r="N2439">
        <v>107984802</v>
      </c>
      <c r="O2439" t="s">
        <v>8560</v>
      </c>
      <c r="P2439">
        <v>60395</v>
      </c>
      <c r="Q2439" t="s">
        <v>40</v>
      </c>
      <c r="R2439" t="s">
        <v>8561</v>
      </c>
      <c r="S2439" t="s">
        <v>32838</v>
      </c>
      <c r="T2439">
        <v>1</v>
      </c>
      <c r="U2439">
        <v>1</v>
      </c>
      <c r="V2439">
        <v>-0.75653681536217399</v>
      </c>
      <c r="W2439">
        <v>0.94541066367716797</v>
      </c>
      <c r="X2439">
        <v>0.95159051474143896</v>
      </c>
      <c r="Y2439">
        <v>-0.55129173569949297</v>
      </c>
      <c r="Z2439">
        <v>0.65379035313853895</v>
      </c>
      <c r="AA2439">
        <v>0.84521697243271998</v>
      </c>
      <c r="AB2439">
        <v>-1.7200106262274699</v>
      </c>
      <c r="AC2439">
        <v>0.71753805159658501</v>
      </c>
      <c r="AD2439">
        <v>0.87989882095915395</v>
      </c>
      <c r="AE2439">
        <v>-1.5512914225898999</v>
      </c>
      <c r="AF2439">
        <v>0.64997455747578503</v>
      </c>
      <c r="AG2439">
        <v>0.80674443595273604</v>
      </c>
      <c r="AH2439">
        <v>0.17307368023744199</v>
      </c>
      <c r="AI2439">
        <v>0.59609816080359102</v>
      </c>
      <c r="AJ2439">
        <v>0.78121606160956403</v>
      </c>
      <c r="AK2439">
        <v>0.31746355451327102</v>
      </c>
    </row>
    <row r="2440" spans="1:37" x14ac:dyDescent="0.2">
      <c r="A2440" t="s">
        <v>8154</v>
      </c>
      <c r="B2440">
        <v>60628274</v>
      </c>
      <c r="C2440">
        <v>60628563</v>
      </c>
      <c r="D2440">
        <v>290</v>
      </c>
      <c r="E2440" t="s">
        <v>8564</v>
      </c>
      <c r="F2440">
        <v>2</v>
      </c>
      <c r="G2440" t="s">
        <v>8565</v>
      </c>
      <c r="H2440" t="s">
        <v>30987</v>
      </c>
      <c r="I2440">
        <v>15</v>
      </c>
      <c r="J2440">
        <v>60497264</v>
      </c>
      <c r="K2440">
        <v>60627463</v>
      </c>
      <c r="L2440">
        <v>130200</v>
      </c>
      <c r="M2440">
        <v>2</v>
      </c>
      <c r="N2440">
        <v>6095</v>
      </c>
      <c r="O2440" t="s">
        <v>8566</v>
      </c>
      <c r="P2440">
        <v>-811</v>
      </c>
      <c r="Q2440" t="s">
        <v>8567</v>
      </c>
      <c r="R2440" t="s">
        <v>8568</v>
      </c>
      <c r="S2440" t="s">
        <v>32839</v>
      </c>
      <c r="T2440">
        <v>0.37540393893975199</v>
      </c>
      <c r="U2440">
        <v>0.63021465694884504</v>
      </c>
      <c r="V2440">
        <v>-0.175683511027237</v>
      </c>
      <c r="W2440">
        <v>0.94067867906597702</v>
      </c>
      <c r="X2440">
        <v>0.95159051474143896</v>
      </c>
      <c r="Y2440">
        <v>-1.00563754581106</v>
      </c>
      <c r="Z2440">
        <v>0.87494182676903998</v>
      </c>
      <c r="AA2440">
        <v>0.99611085765591001</v>
      </c>
      <c r="AB2440">
        <v>-0.37272601254105597</v>
      </c>
      <c r="AC2440">
        <v>0.51773129198787704</v>
      </c>
      <c r="AD2440">
        <v>0.87989882095915395</v>
      </c>
      <c r="AE2440">
        <v>-0.82115138737625504</v>
      </c>
      <c r="AF2440">
        <v>0.22213941668241499</v>
      </c>
      <c r="AG2440">
        <v>0.68450971121897797</v>
      </c>
      <c r="AH2440">
        <v>8.3881464924360799E-2</v>
      </c>
      <c r="AI2440">
        <v>0.70028824916981403</v>
      </c>
      <c r="AJ2440">
        <v>0.86637447704251103</v>
      </c>
      <c r="AK2440">
        <v>-0.74444335481936796</v>
      </c>
    </row>
    <row r="2441" spans="1:37" x14ac:dyDescent="0.2">
      <c r="A2441" t="s">
        <v>8154</v>
      </c>
      <c r="B2441">
        <v>61169798</v>
      </c>
      <c r="C2441">
        <v>61169960</v>
      </c>
      <c r="D2441">
        <v>163</v>
      </c>
      <c r="E2441" t="s">
        <v>8569</v>
      </c>
      <c r="F2441">
        <v>0</v>
      </c>
      <c r="G2441" t="s">
        <v>8570</v>
      </c>
      <c r="H2441" t="s">
        <v>32840</v>
      </c>
      <c r="I2441">
        <v>15</v>
      </c>
      <c r="J2441">
        <v>60511294</v>
      </c>
      <c r="K2441">
        <v>61229133</v>
      </c>
      <c r="L2441">
        <v>717840</v>
      </c>
      <c r="M2441">
        <v>2</v>
      </c>
      <c r="N2441">
        <v>6095</v>
      </c>
      <c r="O2441" t="s">
        <v>8571</v>
      </c>
      <c r="P2441">
        <v>59173</v>
      </c>
      <c r="Q2441" t="s">
        <v>8567</v>
      </c>
      <c r="R2441" t="s">
        <v>8568</v>
      </c>
      <c r="S2441" t="s">
        <v>32839</v>
      </c>
      <c r="T2441">
        <v>0.152084254673993</v>
      </c>
      <c r="U2441">
        <v>0.603102917160658</v>
      </c>
      <c r="V2441">
        <v>24.4491465725003</v>
      </c>
      <c r="W2441">
        <v>0.94541066367716797</v>
      </c>
      <c r="X2441">
        <v>0.95159051474143896</v>
      </c>
      <c r="Y2441">
        <v>-3.7704960558663202E-2</v>
      </c>
      <c r="Z2441">
        <v>0.306975110376564</v>
      </c>
      <c r="AA2441">
        <v>0.72610664078822296</v>
      </c>
      <c r="AB2441">
        <v>23.4856725083627</v>
      </c>
      <c r="AC2441">
        <v>0.71753805159658501</v>
      </c>
      <c r="AD2441">
        <v>0.87989882095915395</v>
      </c>
      <c r="AE2441">
        <v>-1.03770482636881</v>
      </c>
      <c r="AF2441">
        <v>4.6407610929182198E-2</v>
      </c>
      <c r="AG2441">
        <v>0.476038960109122</v>
      </c>
      <c r="AH2441">
        <v>24.4491465725003</v>
      </c>
      <c r="AI2441">
        <v>0.59609816080359102</v>
      </c>
      <c r="AJ2441">
        <v>0.78121606160956403</v>
      </c>
      <c r="AK2441">
        <v>0.83105039817020598</v>
      </c>
    </row>
    <row r="2442" spans="1:37" x14ac:dyDescent="0.2">
      <c r="A2442" t="s">
        <v>8154</v>
      </c>
      <c r="B2442">
        <v>61169960</v>
      </c>
      <c r="C2442">
        <v>61170122</v>
      </c>
      <c r="D2442">
        <v>163</v>
      </c>
      <c r="E2442" t="s">
        <v>8572</v>
      </c>
      <c r="F2442">
        <v>2</v>
      </c>
      <c r="G2442" t="s">
        <v>8573</v>
      </c>
      <c r="H2442" t="s">
        <v>32840</v>
      </c>
      <c r="I2442">
        <v>15</v>
      </c>
      <c r="J2442">
        <v>60511294</v>
      </c>
      <c r="K2442">
        <v>61229133</v>
      </c>
      <c r="L2442">
        <v>717840</v>
      </c>
      <c r="M2442">
        <v>2</v>
      </c>
      <c r="N2442">
        <v>6095</v>
      </c>
      <c r="O2442" t="s">
        <v>8571</v>
      </c>
      <c r="P2442">
        <v>59011</v>
      </c>
      <c r="Q2442" t="s">
        <v>8567</v>
      </c>
      <c r="R2442" t="s">
        <v>8568</v>
      </c>
      <c r="S2442" t="s">
        <v>32839</v>
      </c>
      <c r="T2442">
        <v>0.152084254673993</v>
      </c>
      <c r="U2442">
        <v>0.603102917160658</v>
      </c>
      <c r="V2442">
        <v>24.4491465725003</v>
      </c>
      <c r="W2442">
        <v>0.94541066367716797</v>
      </c>
      <c r="X2442">
        <v>0.95159051474143896</v>
      </c>
      <c r="Y2442">
        <v>-3.7704960558663202E-2</v>
      </c>
      <c r="Z2442">
        <v>0.306975110376564</v>
      </c>
      <c r="AA2442">
        <v>0.72610664078822296</v>
      </c>
      <c r="AB2442">
        <v>23.4856725083627</v>
      </c>
      <c r="AC2442">
        <v>0.71753805159658501</v>
      </c>
      <c r="AD2442">
        <v>0.87989882095915395</v>
      </c>
      <c r="AE2442">
        <v>-1.03770482636881</v>
      </c>
      <c r="AF2442">
        <v>4.6407610929182198E-2</v>
      </c>
      <c r="AG2442">
        <v>0.476038960109122</v>
      </c>
      <c r="AH2442">
        <v>24.4491465725003</v>
      </c>
      <c r="AI2442">
        <v>0.59609816080359102</v>
      </c>
      <c r="AJ2442">
        <v>0.78121606160956403</v>
      </c>
      <c r="AK2442">
        <v>0.83105039817020598</v>
      </c>
    </row>
    <row r="2443" spans="1:37" x14ac:dyDescent="0.2">
      <c r="A2443" t="s">
        <v>8154</v>
      </c>
      <c r="B2443">
        <v>61170122</v>
      </c>
      <c r="C2443">
        <v>61170284</v>
      </c>
      <c r="D2443">
        <v>163</v>
      </c>
      <c r="E2443" t="s">
        <v>8574</v>
      </c>
      <c r="F2443">
        <v>0</v>
      </c>
      <c r="G2443" t="s">
        <v>8575</v>
      </c>
      <c r="H2443" t="s">
        <v>32840</v>
      </c>
      <c r="I2443">
        <v>15</v>
      </c>
      <c r="J2443">
        <v>60511294</v>
      </c>
      <c r="K2443">
        <v>61229133</v>
      </c>
      <c r="L2443">
        <v>717840</v>
      </c>
      <c r="M2443">
        <v>2</v>
      </c>
      <c r="N2443">
        <v>6095</v>
      </c>
      <c r="O2443" t="s">
        <v>8571</v>
      </c>
      <c r="P2443">
        <v>58849</v>
      </c>
      <c r="Q2443" t="s">
        <v>8567</v>
      </c>
      <c r="R2443" t="s">
        <v>8568</v>
      </c>
      <c r="S2443" t="s">
        <v>32839</v>
      </c>
      <c r="T2443">
        <v>0.152084254673993</v>
      </c>
      <c r="U2443">
        <v>0.603102917160658</v>
      </c>
      <c r="V2443">
        <v>24.4491465725003</v>
      </c>
      <c r="W2443">
        <v>0.94541066367716797</v>
      </c>
      <c r="X2443">
        <v>0.95159051474143896</v>
      </c>
      <c r="Y2443">
        <v>-3.7704960558663202E-2</v>
      </c>
      <c r="Z2443">
        <v>0.306975110376564</v>
      </c>
      <c r="AA2443">
        <v>0.72610664078822296</v>
      </c>
      <c r="AB2443">
        <v>23.4856725083627</v>
      </c>
      <c r="AC2443">
        <v>0.71753805159658501</v>
      </c>
      <c r="AD2443">
        <v>0.87989882095915395</v>
      </c>
      <c r="AE2443">
        <v>-1.03770482636881</v>
      </c>
      <c r="AF2443">
        <v>4.6407610929182198E-2</v>
      </c>
      <c r="AG2443">
        <v>0.476038960109122</v>
      </c>
      <c r="AH2443">
        <v>24.4491465725003</v>
      </c>
      <c r="AI2443">
        <v>0.59609816080359102</v>
      </c>
      <c r="AJ2443">
        <v>0.78121606160956403</v>
      </c>
      <c r="AK2443">
        <v>0.83105039817020598</v>
      </c>
    </row>
    <row r="2444" spans="1:37" x14ac:dyDescent="0.2">
      <c r="A2444" t="s">
        <v>8154</v>
      </c>
      <c r="B2444">
        <v>62186389</v>
      </c>
      <c r="C2444">
        <v>62186591</v>
      </c>
      <c r="D2444">
        <v>203</v>
      </c>
      <c r="E2444" t="s">
        <v>8576</v>
      </c>
      <c r="F2444">
        <v>2</v>
      </c>
      <c r="G2444" t="s">
        <v>8577</v>
      </c>
      <c r="H2444" t="s">
        <v>32841</v>
      </c>
      <c r="I2444">
        <v>15</v>
      </c>
      <c r="J2444">
        <v>62196066</v>
      </c>
      <c r="K2444">
        <v>62197979</v>
      </c>
      <c r="L2444">
        <v>1914</v>
      </c>
      <c r="M2444">
        <v>2</v>
      </c>
      <c r="N2444">
        <v>107984784</v>
      </c>
      <c r="O2444" t="s">
        <v>8578</v>
      </c>
      <c r="P2444">
        <v>11388</v>
      </c>
      <c r="Q2444" t="s">
        <v>8579</v>
      </c>
      <c r="R2444" t="s">
        <v>8580</v>
      </c>
      <c r="S2444" t="s">
        <v>32842</v>
      </c>
      <c r="T2444">
        <v>0.35387198439864398</v>
      </c>
      <c r="U2444">
        <v>0.603102917160658</v>
      </c>
      <c r="V2444">
        <v>-23.642101627221798</v>
      </c>
      <c r="W2444">
        <v>0.29261482077562401</v>
      </c>
      <c r="X2444">
        <v>0.704072456322962</v>
      </c>
      <c r="Y2444">
        <v>21.801341778338699</v>
      </c>
      <c r="Z2444">
        <v>0.65379035313853895</v>
      </c>
      <c r="AA2444">
        <v>0.84521697243271998</v>
      </c>
      <c r="AB2444">
        <v>-2.8782341387806198</v>
      </c>
      <c r="AC2444">
        <v>0.27780950890804001</v>
      </c>
      <c r="AD2444">
        <v>0.68253123924728298</v>
      </c>
      <c r="AE2444">
        <v>23.111401925363001</v>
      </c>
      <c r="AF2444">
        <v>0.32549523997010099</v>
      </c>
      <c r="AG2444">
        <v>0.70473078222419605</v>
      </c>
      <c r="AH2444">
        <v>-23.0374013522983</v>
      </c>
      <c r="AI2444">
        <v>0.59609816080359102</v>
      </c>
      <c r="AJ2444">
        <v>0.78121606160956403</v>
      </c>
      <c r="AK2444">
        <v>-0.84075995908586498</v>
      </c>
    </row>
    <row r="2445" spans="1:37" x14ac:dyDescent="0.2">
      <c r="A2445" t="s">
        <v>8154</v>
      </c>
      <c r="B2445">
        <v>62186591</v>
      </c>
      <c r="C2445">
        <v>62186793</v>
      </c>
      <c r="D2445">
        <v>203</v>
      </c>
      <c r="E2445" t="s">
        <v>8581</v>
      </c>
      <c r="F2445">
        <v>13</v>
      </c>
      <c r="G2445" t="s">
        <v>8582</v>
      </c>
      <c r="H2445" t="s">
        <v>32841</v>
      </c>
      <c r="I2445">
        <v>15</v>
      </c>
      <c r="J2445">
        <v>62196066</v>
      </c>
      <c r="K2445">
        <v>62197979</v>
      </c>
      <c r="L2445">
        <v>1914</v>
      </c>
      <c r="M2445">
        <v>2</v>
      </c>
      <c r="N2445">
        <v>107984784</v>
      </c>
      <c r="O2445" t="s">
        <v>8578</v>
      </c>
      <c r="P2445">
        <v>11186</v>
      </c>
      <c r="Q2445" t="s">
        <v>8579</v>
      </c>
      <c r="R2445" t="s">
        <v>8580</v>
      </c>
      <c r="S2445" t="s">
        <v>32842</v>
      </c>
      <c r="T2445">
        <v>0.35387198439864398</v>
      </c>
      <c r="U2445">
        <v>0.603102917160658</v>
      </c>
      <c r="V2445">
        <v>-23.642101627221798</v>
      </c>
      <c r="W2445">
        <v>0.29261482077562401</v>
      </c>
      <c r="X2445">
        <v>0.704072456322962</v>
      </c>
      <c r="Y2445">
        <v>21.801341778338699</v>
      </c>
      <c r="Z2445">
        <v>0.65379035313853895</v>
      </c>
      <c r="AA2445">
        <v>0.84521697243271998</v>
      </c>
      <c r="AB2445">
        <v>-2.8782341387806198</v>
      </c>
      <c r="AC2445">
        <v>0.27780950890804001</v>
      </c>
      <c r="AD2445">
        <v>0.68253123924728298</v>
      </c>
      <c r="AE2445">
        <v>23.111401925363001</v>
      </c>
      <c r="AF2445">
        <v>0.32549523997010099</v>
      </c>
      <c r="AG2445">
        <v>0.70473078222419605</v>
      </c>
      <c r="AH2445">
        <v>-23.0374013522983</v>
      </c>
      <c r="AI2445">
        <v>0.59609816080359102</v>
      </c>
      <c r="AJ2445">
        <v>0.78121606160956403</v>
      </c>
      <c r="AK2445">
        <v>-0.84075995908586498</v>
      </c>
    </row>
    <row r="2446" spans="1:37" x14ac:dyDescent="0.2">
      <c r="A2446" t="s">
        <v>8154</v>
      </c>
      <c r="B2446">
        <v>62284949</v>
      </c>
      <c r="C2446">
        <v>62285155</v>
      </c>
      <c r="D2446">
        <v>207</v>
      </c>
      <c r="E2446" t="s">
        <v>8583</v>
      </c>
      <c r="F2446">
        <v>2</v>
      </c>
      <c r="G2446" t="s">
        <v>8584</v>
      </c>
      <c r="H2446" t="s">
        <v>32843</v>
      </c>
      <c r="I2446">
        <v>15</v>
      </c>
      <c r="J2446">
        <v>62253730</v>
      </c>
      <c r="K2446">
        <v>62270680</v>
      </c>
      <c r="L2446">
        <v>16951</v>
      </c>
      <c r="M2446">
        <v>2</v>
      </c>
      <c r="N2446">
        <v>255180</v>
      </c>
      <c r="O2446" t="s">
        <v>8585</v>
      </c>
      <c r="P2446">
        <v>-14269</v>
      </c>
      <c r="Q2446" t="s">
        <v>40</v>
      </c>
      <c r="R2446" t="s">
        <v>8586</v>
      </c>
      <c r="S2446" t="s">
        <v>32844</v>
      </c>
      <c r="T2446">
        <v>0.61378204920830604</v>
      </c>
      <c r="U2446">
        <v>0.83217249244743297</v>
      </c>
      <c r="V2446">
        <v>0.23359315626723701</v>
      </c>
      <c r="W2446">
        <v>0.81532649664046897</v>
      </c>
      <c r="X2446">
        <v>0.95159051474143896</v>
      </c>
      <c r="Y2446">
        <v>-0.95347969383526499</v>
      </c>
      <c r="Z2446">
        <v>0.75976096321362996</v>
      </c>
      <c r="AA2446">
        <v>0.89706013715158295</v>
      </c>
      <c r="AB2446">
        <v>-0.411636284007728</v>
      </c>
      <c r="AC2446">
        <v>0.23678784039731501</v>
      </c>
      <c r="AD2446">
        <v>0.68253123924728298</v>
      </c>
      <c r="AE2446">
        <v>-1.95347964361636</v>
      </c>
      <c r="AF2446">
        <v>0.54534807164455901</v>
      </c>
      <c r="AG2446">
        <v>0.80674443595273604</v>
      </c>
      <c r="AH2446">
        <v>0.81115309254231904</v>
      </c>
      <c r="AI2446">
        <v>0.54518902929706003</v>
      </c>
      <c r="AJ2446">
        <v>0.78121606160956403</v>
      </c>
      <c r="AK2446">
        <v>-8.4724248535862898E-2</v>
      </c>
    </row>
    <row r="2447" spans="1:37" x14ac:dyDescent="0.2">
      <c r="A2447" t="s">
        <v>8154</v>
      </c>
      <c r="B2447">
        <v>62440457</v>
      </c>
      <c r="C2447">
        <v>62440600</v>
      </c>
      <c r="D2447">
        <v>144</v>
      </c>
      <c r="E2447" t="s">
        <v>8587</v>
      </c>
      <c r="F2447">
        <v>4</v>
      </c>
      <c r="G2447" t="s">
        <v>8588</v>
      </c>
      <c r="H2447" t="s">
        <v>32845</v>
      </c>
      <c r="I2447">
        <v>15</v>
      </c>
      <c r="J2447">
        <v>62453592</v>
      </c>
      <c r="K2447">
        <v>62618430</v>
      </c>
      <c r="L2447">
        <v>164839</v>
      </c>
      <c r="M2447">
        <v>1</v>
      </c>
      <c r="N2447">
        <v>83660</v>
      </c>
      <c r="O2447" t="s">
        <v>8589</v>
      </c>
      <c r="P2447">
        <v>-12992</v>
      </c>
      <c r="Q2447" t="s">
        <v>8590</v>
      </c>
      <c r="R2447" t="s">
        <v>8591</v>
      </c>
      <c r="S2447" t="s">
        <v>32846</v>
      </c>
      <c r="T2447">
        <v>0.97213403838398904</v>
      </c>
      <c r="U2447">
        <v>1</v>
      </c>
      <c r="V2447">
        <v>1.4989030491314099</v>
      </c>
      <c r="W2447">
        <v>0.49709177864118298</v>
      </c>
      <c r="X2447">
        <v>0.78363289935355196</v>
      </c>
      <c r="Y2447">
        <v>0.36344925727440303</v>
      </c>
      <c r="Z2447">
        <v>0.93459220503170903</v>
      </c>
      <c r="AA2447">
        <v>0.99919698600769702</v>
      </c>
      <c r="AB2447">
        <v>1.7311048619459599</v>
      </c>
      <c r="AC2447">
        <v>0.92091778829119397</v>
      </c>
      <c r="AD2447">
        <v>0.94068432309766403</v>
      </c>
      <c r="AE2447">
        <v>-0.63655070039431705</v>
      </c>
      <c r="AF2447">
        <v>1</v>
      </c>
      <c r="AG2447">
        <v>1</v>
      </c>
      <c r="AH2447">
        <v>0.26704952675052601</v>
      </c>
      <c r="AI2447">
        <v>0.197630579561902</v>
      </c>
      <c r="AJ2447">
        <v>0.78121606160956403</v>
      </c>
      <c r="AK2447">
        <v>1.23220467900819</v>
      </c>
    </row>
    <row r="2448" spans="1:37" x14ac:dyDescent="0.2">
      <c r="A2448" t="s">
        <v>8154</v>
      </c>
      <c r="B2448">
        <v>62455979</v>
      </c>
      <c r="C2448">
        <v>62456133</v>
      </c>
      <c r="D2448">
        <v>155</v>
      </c>
      <c r="E2448" t="s">
        <v>8592</v>
      </c>
      <c r="F2448">
        <v>1</v>
      </c>
      <c r="G2448" t="s">
        <v>8593</v>
      </c>
      <c r="H2448" t="s">
        <v>31032</v>
      </c>
      <c r="I2448">
        <v>15</v>
      </c>
      <c r="J2448">
        <v>62453592</v>
      </c>
      <c r="K2448">
        <v>62618430</v>
      </c>
      <c r="L2448">
        <v>164839</v>
      </c>
      <c r="M2448">
        <v>1</v>
      </c>
      <c r="N2448">
        <v>83660</v>
      </c>
      <c r="O2448" t="s">
        <v>8589</v>
      </c>
      <c r="P2448">
        <v>2387</v>
      </c>
      <c r="Q2448" t="s">
        <v>8590</v>
      </c>
      <c r="R2448" t="s">
        <v>8591</v>
      </c>
      <c r="S2448" t="s">
        <v>32846</v>
      </c>
      <c r="T2448">
        <v>1</v>
      </c>
      <c r="U2448">
        <v>1</v>
      </c>
      <c r="V2448">
        <v>-3.44962329602828</v>
      </c>
      <c r="W2448">
        <v>0.20525741147413201</v>
      </c>
      <c r="X2448">
        <v>0.704072456322962</v>
      </c>
      <c r="Y2448">
        <v>-24.714355791483499</v>
      </c>
      <c r="Z2448">
        <v>1</v>
      </c>
      <c r="AA2448">
        <v>1</v>
      </c>
      <c r="AB2448">
        <v>-1.8253403164142099</v>
      </c>
      <c r="AC2448">
        <v>0.30184355666711699</v>
      </c>
      <c r="AD2448">
        <v>0.68253123924728298</v>
      </c>
      <c r="AE2448">
        <v>-2.0396755650851102</v>
      </c>
      <c r="AF2448">
        <v>0.98343762640780896</v>
      </c>
      <c r="AG2448">
        <v>1</v>
      </c>
      <c r="AH2448">
        <v>-3.04293985431238</v>
      </c>
      <c r="AI2448">
        <v>0.24456414000292601</v>
      </c>
      <c r="AJ2448">
        <v>0.78121606160956403</v>
      </c>
      <c r="AK2448">
        <v>-24.3329211030088</v>
      </c>
    </row>
    <row r="2449" spans="1:37" x14ac:dyDescent="0.2">
      <c r="A2449" t="s">
        <v>8154</v>
      </c>
      <c r="B2449">
        <v>62456191</v>
      </c>
      <c r="C2449">
        <v>62456344</v>
      </c>
      <c r="D2449">
        <v>154</v>
      </c>
      <c r="E2449" t="s">
        <v>8594</v>
      </c>
      <c r="F2449">
        <v>2</v>
      </c>
      <c r="G2449" t="s">
        <v>8595</v>
      </c>
      <c r="H2449" t="s">
        <v>31032</v>
      </c>
      <c r="I2449">
        <v>15</v>
      </c>
      <c r="J2449">
        <v>62453592</v>
      </c>
      <c r="K2449">
        <v>62618430</v>
      </c>
      <c r="L2449">
        <v>164839</v>
      </c>
      <c r="M2449">
        <v>1</v>
      </c>
      <c r="N2449">
        <v>83660</v>
      </c>
      <c r="O2449" t="s">
        <v>8589</v>
      </c>
      <c r="P2449">
        <v>2599</v>
      </c>
      <c r="Q2449" t="s">
        <v>8590</v>
      </c>
      <c r="R2449" t="s">
        <v>8591</v>
      </c>
      <c r="S2449" t="s">
        <v>32846</v>
      </c>
      <c r="T2449">
        <v>1</v>
      </c>
      <c r="U2449">
        <v>1</v>
      </c>
      <c r="V2449">
        <v>-3.44962329602828</v>
      </c>
      <c r="W2449">
        <v>0.20525741147413201</v>
      </c>
      <c r="X2449">
        <v>0.704072456322962</v>
      </c>
      <c r="Y2449">
        <v>-24.714355791483499</v>
      </c>
      <c r="Z2449">
        <v>1</v>
      </c>
      <c r="AA2449">
        <v>1</v>
      </c>
      <c r="AB2449">
        <v>-1.8253403164142099</v>
      </c>
      <c r="AC2449">
        <v>0.30184355666711699</v>
      </c>
      <c r="AD2449">
        <v>0.68253123924728298</v>
      </c>
      <c r="AE2449">
        <v>-2.0396755650851102</v>
      </c>
      <c r="AF2449">
        <v>0.98343762640780896</v>
      </c>
      <c r="AG2449">
        <v>1</v>
      </c>
      <c r="AH2449">
        <v>-3.04293985431238</v>
      </c>
      <c r="AI2449">
        <v>0.24456414000292601</v>
      </c>
      <c r="AJ2449">
        <v>0.78121606160956403</v>
      </c>
      <c r="AK2449">
        <v>-24.3329211030088</v>
      </c>
    </row>
    <row r="2450" spans="1:37" x14ac:dyDescent="0.2">
      <c r="A2450" t="s">
        <v>8154</v>
      </c>
      <c r="B2450">
        <v>62845658</v>
      </c>
      <c r="C2450">
        <v>62845808</v>
      </c>
      <c r="D2450">
        <v>151</v>
      </c>
      <c r="E2450" t="s">
        <v>8596</v>
      </c>
      <c r="F2450">
        <v>1</v>
      </c>
      <c r="G2450" t="s">
        <v>8597</v>
      </c>
      <c r="H2450" t="s">
        <v>31032</v>
      </c>
      <c r="I2450">
        <v>15</v>
      </c>
      <c r="J2450">
        <v>62834660</v>
      </c>
      <c r="K2450">
        <v>62843073</v>
      </c>
      <c r="L2450">
        <v>8414</v>
      </c>
      <c r="M2450">
        <v>2</v>
      </c>
      <c r="N2450">
        <v>105370854</v>
      </c>
      <c r="O2450" t="s">
        <v>8598</v>
      </c>
      <c r="P2450">
        <v>-2585</v>
      </c>
      <c r="Q2450" t="s">
        <v>8599</v>
      </c>
      <c r="R2450" t="s">
        <v>8600</v>
      </c>
      <c r="S2450" t="s">
        <v>32847</v>
      </c>
      <c r="T2450">
        <v>0.152084254673993</v>
      </c>
      <c r="U2450">
        <v>0.603102917160658</v>
      </c>
      <c r="V2450">
        <v>24.788238448943101</v>
      </c>
      <c r="W2450">
        <v>0.89107655920673101</v>
      </c>
      <c r="X2450">
        <v>0.95159051474143896</v>
      </c>
      <c r="Y2450">
        <v>3.4101800496455801</v>
      </c>
      <c r="Z2450">
        <v>0.203350924423461</v>
      </c>
      <c r="AA2450">
        <v>0.72610664078822296</v>
      </c>
      <c r="AB2450">
        <v>23.9113462639862</v>
      </c>
      <c r="AC2450">
        <v>0.85817338719172098</v>
      </c>
      <c r="AD2450">
        <v>0.94068432309766403</v>
      </c>
      <c r="AE2450">
        <v>3.2906833103509299</v>
      </c>
      <c r="AF2450">
        <v>0.205398459628826</v>
      </c>
      <c r="AG2450">
        <v>0.68151250837662902</v>
      </c>
      <c r="AH2450">
        <v>5.0150481386335297</v>
      </c>
      <c r="AI2450">
        <v>0.91725052871964496</v>
      </c>
      <c r="AJ2450">
        <v>0.98621344597861504</v>
      </c>
      <c r="AK2450">
        <v>1.2109880082161</v>
      </c>
    </row>
    <row r="2451" spans="1:37" x14ac:dyDescent="0.2">
      <c r="A2451" t="s">
        <v>8154</v>
      </c>
      <c r="B2451">
        <v>62845808</v>
      </c>
      <c r="C2451">
        <v>62845958</v>
      </c>
      <c r="D2451">
        <v>151</v>
      </c>
      <c r="E2451" t="s">
        <v>8601</v>
      </c>
      <c r="F2451">
        <v>3</v>
      </c>
      <c r="G2451" t="s">
        <v>8602</v>
      </c>
      <c r="H2451" t="s">
        <v>31032</v>
      </c>
      <c r="I2451">
        <v>15</v>
      </c>
      <c r="J2451">
        <v>62834660</v>
      </c>
      <c r="K2451">
        <v>62843073</v>
      </c>
      <c r="L2451">
        <v>8414</v>
      </c>
      <c r="M2451">
        <v>2</v>
      </c>
      <c r="N2451">
        <v>105370854</v>
      </c>
      <c r="O2451" t="s">
        <v>8598</v>
      </c>
      <c r="P2451">
        <v>-2735</v>
      </c>
      <c r="Q2451" t="s">
        <v>8599</v>
      </c>
      <c r="R2451" t="s">
        <v>8600</v>
      </c>
      <c r="S2451" t="s">
        <v>32847</v>
      </c>
      <c r="T2451">
        <v>0.152084254673993</v>
      </c>
      <c r="U2451">
        <v>0.603102917160658</v>
      </c>
      <c r="V2451">
        <v>24.859668898962301</v>
      </c>
      <c r="W2451">
        <v>0.89107655920673101</v>
      </c>
      <c r="X2451">
        <v>0.95159051474143896</v>
      </c>
      <c r="Y2451">
        <v>3.4101800496455801</v>
      </c>
      <c r="Z2451">
        <v>0.203350924423461</v>
      </c>
      <c r="AA2451">
        <v>0.72610664078822296</v>
      </c>
      <c r="AB2451">
        <v>23.9787115865077</v>
      </c>
      <c r="AC2451">
        <v>0.85817338719172098</v>
      </c>
      <c r="AD2451">
        <v>0.94068432309766403</v>
      </c>
      <c r="AE2451">
        <v>3.3621137582053602</v>
      </c>
      <c r="AF2451">
        <v>0.205398459628826</v>
      </c>
      <c r="AG2451">
        <v>0.68151250837662902</v>
      </c>
      <c r="AH2451">
        <v>5.0864785886527404</v>
      </c>
      <c r="AI2451">
        <v>0.91725052871964496</v>
      </c>
      <c r="AJ2451">
        <v>0.98621344597861504</v>
      </c>
      <c r="AK2451">
        <v>1.0762923601594001</v>
      </c>
    </row>
    <row r="2452" spans="1:37" x14ac:dyDescent="0.2">
      <c r="A2452" t="s">
        <v>8154</v>
      </c>
      <c r="B2452">
        <v>62845958</v>
      </c>
      <c r="C2452">
        <v>62846108</v>
      </c>
      <c r="D2452">
        <v>151</v>
      </c>
      <c r="E2452" t="s">
        <v>8603</v>
      </c>
      <c r="F2452">
        <v>1</v>
      </c>
      <c r="G2452" t="s">
        <v>8604</v>
      </c>
      <c r="H2452" t="s">
        <v>31032</v>
      </c>
      <c r="I2452">
        <v>15</v>
      </c>
      <c r="J2452">
        <v>62834660</v>
      </c>
      <c r="K2452">
        <v>62843073</v>
      </c>
      <c r="L2452">
        <v>8414</v>
      </c>
      <c r="M2452">
        <v>2</v>
      </c>
      <c r="N2452">
        <v>105370854</v>
      </c>
      <c r="O2452" t="s">
        <v>8598</v>
      </c>
      <c r="P2452">
        <v>-2885</v>
      </c>
      <c r="Q2452" t="s">
        <v>8599</v>
      </c>
      <c r="R2452" t="s">
        <v>8600</v>
      </c>
      <c r="S2452" t="s">
        <v>32847</v>
      </c>
      <c r="T2452">
        <v>0.152084254673993</v>
      </c>
      <c r="U2452">
        <v>0.603102917160658</v>
      </c>
      <c r="V2452">
        <v>24.323995347006498</v>
      </c>
      <c r="W2452">
        <v>0.89107655920673101</v>
      </c>
      <c r="X2452">
        <v>0.95159051474143896</v>
      </c>
      <c r="Y2452">
        <v>2.0882520853885298</v>
      </c>
      <c r="Z2452">
        <v>0.203350924423461</v>
      </c>
      <c r="AA2452">
        <v>0.72610664078822296</v>
      </c>
      <c r="AB2452">
        <v>23.4786547755855</v>
      </c>
      <c r="AC2452">
        <v>0.85817338719172098</v>
      </c>
      <c r="AD2452">
        <v>0.94068432309766403</v>
      </c>
      <c r="AE2452">
        <v>2.8264402254253902</v>
      </c>
      <c r="AF2452">
        <v>0.205398459628826</v>
      </c>
      <c r="AG2452">
        <v>0.68151250837662902</v>
      </c>
      <c r="AH2452">
        <v>4.5508050366968797</v>
      </c>
      <c r="AI2452">
        <v>0.95029317176085903</v>
      </c>
      <c r="AJ2452">
        <v>0.98621344597861504</v>
      </c>
      <c r="AK2452">
        <v>-0.24563560409765001</v>
      </c>
    </row>
    <row r="2453" spans="1:37" x14ac:dyDescent="0.2">
      <c r="A2453" t="s">
        <v>8154</v>
      </c>
      <c r="B2453">
        <v>63210752</v>
      </c>
      <c r="C2453">
        <v>63210894</v>
      </c>
      <c r="D2453">
        <v>143</v>
      </c>
      <c r="E2453" t="s">
        <v>8605</v>
      </c>
      <c r="F2453">
        <v>1</v>
      </c>
      <c r="G2453" t="s">
        <v>8606</v>
      </c>
      <c r="H2453" t="s">
        <v>32848</v>
      </c>
      <c r="I2453">
        <v>15</v>
      </c>
      <c r="J2453">
        <v>63189606</v>
      </c>
      <c r="K2453">
        <v>63267776</v>
      </c>
      <c r="L2453">
        <v>78171</v>
      </c>
      <c r="M2453">
        <v>1</v>
      </c>
      <c r="N2453">
        <v>51762</v>
      </c>
      <c r="O2453" t="s">
        <v>8607</v>
      </c>
      <c r="P2453">
        <v>21146</v>
      </c>
      <c r="Q2453" t="s">
        <v>8608</v>
      </c>
      <c r="R2453" t="s">
        <v>8609</v>
      </c>
      <c r="S2453" t="s">
        <v>32849</v>
      </c>
      <c r="T2453">
        <v>0.56354823081344896</v>
      </c>
      <c r="U2453">
        <v>0.81214233890638399</v>
      </c>
      <c r="V2453">
        <v>-2.1000987566740799</v>
      </c>
      <c r="W2453">
        <v>0.94067867906597702</v>
      </c>
      <c r="X2453">
        <v>0.95159051474143896</v>
      </c>
      <c r="Y2453">
        <v>-0.40111384960713498</v>
      </c>
      <c r="Z2453">
        <v>0.48462788743282897</v>
      </c>
      <c r="AA2453">
        <v>0.84435025072159198</v>
      </c>
      <c r="AB2453">
        <v>-1.5698329744091899</v>
      </c>
      <c r="AC2453">
        <v>0.56718065613419599</v>
      </c>
      <c r="AD2453">
        <v>0.87989882095915395</v>
      </c>
      <c r="AE2453">
        <v>-1.40111374777723</v>
      </c>
      <c r="AF2453">
        <v>0.68997179462344205</v>
      </c>
      <c r="AG2453">
        <v>0.83846513202101103</v>
      </c>
      <c r="AH2453">
        <v>-1.6594536398285</v>
      </c>
      <c r="AI2453">
        <v>0.45687063064905098</v>
      </c>
      <c r="AJ2453">
        <v>0.78121606160956403</v>
      </c>
      <c r="AK2453">
        <v>0.46764155341250402</v>
      </c>
    </row>
    <row r="2454" spans="1:37" x14ac:dyDescent="0.2">
      <c r="A2454" t="s">
        <v>8154</v>
      </c>
      <c r="B2454">
        <v>63256501</v>
      </c>
      <c r="C2454">
        <v>63256650</v>
      </c>
      <c r="D2454">
        <v>150</v>
      </c>
      <c r="E2454" t="s">
        <v>8610</v>
      </c>
      <c r="F2454">
        <v>2</v>
      </c>
      <c r="G2454" t="s">
        <v>8611</v>
      </c>
      <c r="H2454" t="s">
        <v>31003</v>
      </c>
      <c r="I2454">
        <v>15</v>
      </c>
      <c r="J2454">
        <v>63276018</v>
      </c>
      <c r="K2454">
        <v>63305735</v>
      </c>
      <c r="L2454">
        <v>29718</v>
      </c>
      <c r="M2454">
        <v>1</v>
      </c>
      <c r="N2454">
        <v>83464</v>
      </c>
      <c r="O2454" t="s">
        <v>8612</v>
      </c>
      <c r="P2454">
        <v>-19368</v>
      </c>
      <c r="Q2454" t="s">
        <v>8613</v>
      </c>
      <c r="R2454" t="s">
        <v>8614</v>
      </c>
      <c r="S2454" t="s">
        <v>32850</v>
      </c>
      <c r="T2454">
        <v>0.68302611451971396</v>
      </c>
      <c r="U2454">
        <v>0.88969784673817398</v>
      </c>
      <c r="V2454">
        <v>0.27470526985840499</v>
      </c>
      <c r="W2454">
        <v>0.101229544228259</v>
      </c>
      <c r="X2454">
        <v>0.704072456322962</v>
      </c>
      <c r="Y2454">
        <v>-0.94880736850569702</v>
      </c>
      <c r="Z2454">
        <v>0.90942390603915002</v>
      </c>
      <c r="AA2454">
        <v>0.99919698600769702</v>
      </c>
      <c r="AB2454">
        <v>9.9277656280659002E-2</v>
      </c>
      <c r="AC2454">
        <v>8.9749425489535697E-2</v>
      </c>
      <c r="AD2454">
        <v>0.68253123924728298</v>
      </c>
      <c r="AE2454">
        <v>-0.79510191039901301</v>
      </c>
      <c r="AF2454">
        <v>0.58302064854865498</v>
      </c>
      <c r="AG2454">
        <v>0.80674443595273604</v>
      </c>
      <c r="AH2454">
        <v>0.326728602601141</v>
      </c>
      <c r="AI2454">
        <v>0.261884952427138</v>
      </c>
      <c r="AJ2454">
        <v>0.78121606160956403</v>
      </c>
      <c r="AK2454">
        <v>-0.68809355137961903</v>
      </c>
    </row>
    <row r="2455" spans="1:37" x14ac:dyDescent="0.2">
      <c r="A2455" t="s">
        <v>8154</v>
      </c>
      <c r="B2455">
        <v>63504502</v>
      </c>
      <c r="C2455">
        <v>63504655</v>
      </c>
      <c r="D2455">
        <v>154</v>
      </c>
      <c r="E2455" t="s">
        <v>8615</v>
      </c>
      <c r="F2455">
        <v>24</v>
      </c>
      <c r="G2455" t="s">
        <v>8616</v>
      </c>
      <c r="H2455" t="s">
        <v>30987</v>
      </c>
      <c r="I2455">
        <v>15</v>
      </c>
      <c r="J2455">
        <v>63504511</v>
      </c>
      <c r="K2455">
        <v>63594640</v>
      </c>
      <c r="L2455">
        <v>90130</v>
      </c>
      <c r="M2455">
        <v>1</v>
      </c>
      <c r="N2455">
        <v>9960</v>
      </c>
      <c r="O2455" t="s">
        <v>8617</v>
      </c>
      <c r="P2455">
        <v>0</v>
      </c>
      <c r="Q2455" t="s">
        <v>8618</v>
      </c>
      <c r="R2455" t="s">
        <v>8619</v>
      </c>
      <c r="S2455" t="s">
        <v>32851</v>
      </c>
      <c r="T2455">
        <v>0.254431078355565</v>
      </c>
      <c r="U2455">
        <v>0.603102917160658</v>
      </c>
      <c r="V2455">
        <v>6.2107060535556604</v>
      </c>
      <c r="W2455">
        <v>0.39900964277550199</v>
      </c>
      <c r="X2455">
        <v>0.71143044911719</v>
      </c>
      <c r="Y2455">
        <v>-1.9724774778579199</v>
      </c>
      <c r="Z2455">
        <v>0.64127342146525201</v>
      </c>
      <c r="AA2455">
        <v>0.84521697243271998</v>
      </c>
      <c r="AB2455">
        <v>5.2472319440307702</v>
      </c>
      <c r="AC2455">
        <v>0.114586611961368</v>
      </c>
      <c r="AD2455">
        <v>0.68253123924728298</v>
      </c>
      <c r="AE2455">
        <v>-2.97247739592322</v>
      </c>
      <c r="AF2455">
        <v>6.4397970358010495E-2</v>
      </c>
      <c r="AG2455">
        <v>0.57889197891446198</v>
      </c>
      <c r="AH2455">
        <v>7.1403157063989999</v>
      </c>
      <c r="AI2455">
        <v>0.78546927494779295</v>
      </c>
      <c r="AJ2455">
        <v>0.92808185275216604</v>
      </c>
      <c r="AK2455">
        <v>-1.10372202838338</v>
      </c>
    </row>
    <row r="2456" spans="1:37" x14ac:dyDescent="0.2">
      <c r="A2456" t="s">
        <v>8154</v>
      </c>
      <c r="B2456">
        <v>63504675</v>
      </c>
      <c r="C2456">
        <v>63504828</v>
      </c>
      <c r="D2456">
        <v>154</v>
      </c>
      <c r="E2456" t="s">
        <v>8620</v>
      </c>
      <c r="F2456">
        <v>10</v>
      </c>
      <c r="G2456" t="s">
        <v>8621</v>
      </c>
      <c r="H2456" t="s">
        <v>30987</v>
      </c>
      <c r="I2456">
        <v>15</v>
      </c>
      <c r="J2456">
        <v>63504734</v>
      </c>
      <c r="K2456">
        <v>63594640</v>
      </c>
      <c r="L2456">
        <v>89907</v>
      </c>
      <c r="M2456">
        <v>1</v>
      </c>
      <c r="N2456">
        <v>9960</v>
      </c>
      <c r="O2456" t="s">
        <v>8622</v>
      </c>
      <c r="P2456">
        <v>0</v>
      </c>
      <c r="Q2456" t="s">
        <v>8618</v>
      </c>
      <c r="R2456" t="s">
        <v>8619</v>
      </c>
      <c r="S2456" t="s">
        <v>32851</v>
      </c>
      <c r="T2456">
        <v>0.254431078355565</v>
      </c>
      <c r="U2456">
        <v>0.603102917160658</v>
      </c>
      <c r="V2456">
        <v>6.2107060535556604</v>
      </c>
      <c r="W2456">
        <v>0.39900964277550199</v>
      </c>
      <c r="X2456">
        <v>0.71143044911719</v>
      </c>
      <c r="Y2456">
        <v>-1.9724774778579199</v>
      </c>
      <c r="Z2456">
        <v>0.64127342146525201</v>
      </c>
      <c r="AA2456">
        <v>0.84521697243271998</v>
      </c>
      <c r="AB2456">
        <v>5.2472319440307702</v>
      </c>
      <c r="AC2456">
        <v>0.114586611961368</v>
      </c>
      <c r="AD2456">
        <v>0.68253123924728298</v>
      </c>
      <c r="AE2456">
        <v>-2.97247739592322</v>
      </c>
      <c r="AF2456">
        <v>6.4397970358010495E-2</v>
      </c>
      <c r="AG2456">
        <v>0.57889197891446198</v>
      </c>
      <c r="AH2456">
        <v>7.1403157063989999</v>
      </c>
      <c r="AI2456">
        <v>0.78546927494779295</v>
      </c>
      <c r="AJ2456">
        <v>0.92808185275216604</v>
      </c>
      <c r="AK2456">
        <v>-1.10372202838338</v>
      </c>
    </row>
    <row r="2457" spans="1:37" x14ac:dyDescent="0.2">
      <c r="A2457" t="s">
        <v>8154</v>
      </c>
      <c r="B2457">
        <v>63833691</v>
      </c>
      <c r="C2457">
        <v>63833880</v>
      </c>
      <c r="D2457">
        <v>190</v>
      </c>
      <c r="E2457" t="s">
        <v>8623</v>
      </c>
      <c r="F2457">
        <v>23</v>
      </c>
      <c r="G2457" t="s">
        <v>8624</v>
      </c>
      <c r="H2457" t="s">
        <v>30987</v>
      </c>
      <c r="I2457">
        <v>15</v>
      </c>
      <c r="J2457">
        <v>63775564</v>
      </c>
      <c r="K2457">
        <v>63833885</v>
      </c>
      <c r="L2457">
        <v>58322</v>
      </c>
      <c r="M2457">
        <v>2</v>
      </c>
      <c r="N2457">
        <v>8925</v>
      </c>
      <c r="O2457" t="s">
        <v>8625</v>
      </c>
      <c r="P2457">
        <v>5</v>
      </c>
      <c r="Q2457" t="s">
        <v>8626</v>
      </c>
      <c r="R2457" t="s">
        <v>8627</v>
      </c>
      <c r="S2457" t="s">
        <v>32852</v>
      </c>
      <c r="T2457">
        <v>0.35387198439864398</v>
      </c>
      <c r="U2457">
        <v>0.603102917160658</v>
      </c>
      <c r="V2457">
        <v>-22.403093977134098</v>
      </c>
      <c r="W2457">
        <v>0.20525741147413201</v>
      </c>
      <c r="X2457">
        <v>0.704072456322962</v>
      </c>
      <c r="Y2457">
        <v>-24.838316885293299</v>
      </c>
      <c r="Z2457">
        <v>0.69013698642955401</v>
      </c>
      <c r="AA2457">
        <v>0.84521697243271998</v>
      </c>
      <c r="AB2457">
        <v>1.4066206972211801</v>
      </c>
      <c r="AC2457">
        <v>7.0489011448141195E-2</v>
      </c>
      <c r="AD2457">
        <v>0.57684129297949804</v>
      </c>
      <c r="AE2457">
        <v>-24.838316885293299</v>
      </c>
      <c r="AF2457">
        <v>0.32549523997010099</v>
      </c>
      <c r="AG2457">
        <v>0.70473078222419605</v>
      </c>
      <c r="AH2457">
        <v>-24.0399507820111</v>
      </c>
      <c r="AI2457">
        <v>0.35038410267202102</v>
      </c>
      <c r="AJ2457">
        <v>0.78121606160956403</v>
      </c>
      <c r="AK2457">
        <v>-23.969561458301801</v>
      </c>
    </row>
    <row r="2458" spans="1:37" x14ac:dyDescent="0.2">
      <c r="A2458" t="s">
        <v>8154</v>
      </c>
      <c r="B2458">
        <v>63833880</v>
      </c>
      <c r="C2458">
        <v>63834069</v>
      </c>
      <c r="D2458">
        <v>190</v>
      </c>
      <c r="E2458" t="s">
        <v>8628</v>
      </c>
      <c r="F2458">
        <v>22</v>
      </c>
      <c r="G2458" t="s">
        <v>8629</v>
      </c>
      <c r="H2458" t="s">
        <v>30987</v>
      </c>
      <c r="I2458">
        <v>15</v>
      </c>
      <c r="J2458">
        <v>63608618</v>
      </c>
      <c r="K2458">
        <v>63833948</v>
      </c>
      <c r="L2458">
        <v>225331</v>
      </c>
      <c r="M2458">
        <v>2</v>
      </c>
      <c r="N2458">
        <v>8925</v>
      </c>
      <c r="O2458" t="s">
        <v>8630</v>
      </c>
      <c r="P2458">
        <v>0</v>
      </c>
      <c r="Q2458" t="s">
        <v>8626</v>
      </c>
      <c r="R2458" t="s">
        <v>8627</v>
      </c>
      <c r="S2458" t="s">
        <v>32852</v>
      </c>
      <c r="T2458">
        <v>0.35387198439864398</v>
      </c>
      <c r="U2458">
        <v>0.603102917160658</v>
      </c>
      <c r="V2458">
        <v>-22.403093977134098</v>
      </c>
      <c r="W2458">
        <v>0.20525741147413201</v>
      </c>
      <c r="X2458">
        <v>0.704072456322962</v>
      </c>
      <c r="Y2458">
        <v>-24.838316885293299</v>
      </c>
      <c r="Z2458">
        <v>0.69013698642955401</v>
      </c>
      <c r="AA2458">
        <v>0.84521697243271998</v>
      </c>
      <c r="AB2458">
        <v>1.4066206972211801</v>
      </c>
      <c r="AC2458">
        <v>7.0489011448141195E-2</v>
      </c>
      <c r="AD2458">
        <v>0.57684129297949804</v>
      </c>
      <c r="AE2458">
        <v>-24.838316885293299</v>
      </c>
      <c r="AF2458">
        <v>0.32549523997010099</v>
      </c>
      <c r="AG2458">
        <v>0.70473078222419605</v>
      </c>
      <c r="AH2458">
        <v>-24.0399507820111</v>
      </c>
      <c r="AI2458">
        <v>0.35038410267202102</v>
      </c>
      <c r="AJ2458">
        <v>0.78121606160956403</v>
      </c>
      <c r="AK2458">
        <v>-23.969561458301801</v>
      </c>
    </row>
    <row r="2459" spans="1:37" x14ac:dyDescent="0.2">
      <c r="A2459" t="s">
        <v>8154</v>
      </c>
      <c r="B2459">
        <v>64327247</v>
      </c>
      <c r="C2459">
        <v>64327423</v>
      </c>
      <c r="D2459">
        <v>177</v>
      </c>
      <c r="E2459" t="s">
        <v>8631</v>
      </c>
      <c r="F2459">
        <v>3</v>
      </c>
      <c r="G2459" t="s">
        <v>8632</v>
      </c>
      <c r="H2459" t="s">
        <v>32853</v>
      </c>
      <c r="I2459">
        <v>15</v>
      </c>
      <c r="J2459">
        <v>64216591</v>
      </c>
      <c r="K2459">
        <v>64317007</v>
      </c>
      <c r="L2459">
        <v>100417</v>
      </c>
      <c r="M2459">
        <v>2</v>
      </c>
      <c r="N2459">
        <v>53944</v>
      </c>
      <c r="O2459" t="s">
        <v>8633</v>
      </c>
      <c r="P2459">
        <v>-10240</v>
      </c>
      <c r="Q2459" t="s">
        <v>8634</v>
      </c>
      <c r="R2459" t="s">
        <v>8635</v>
      </c>
      <c r="S2459" t="s">
        <v>32854</v>
      </c>
      <c r="T2459">
        <v>0.88197273746009397</v>
      </c>
      <c r="U2459">
        <v>1</v>
      </c>
      <c r="V2459">
        <v>0.58151161057699496</v>
      </c>
      <c r="W2459">
        <v>6.2825850358688304E-2</v>
      </c>
      <c r="X2459">
        <v>0.704072456322962</v>
      </c>
      <c r="Y2459">
        <v>-22.456695857335699</v>
      </c>
      <c r="Z2459">
        <v>0.47494851379425201</v>
      </c>
      <c r="AA2459">
        <v>0.84435025072159198</v>
      </c>
      <c r="AB2459">
        <v>-0.38196230306328199</v>
      </c>
      <c r="AC2459">
        <v>0.138069679189123</v>
      </c>
      <c r="AD2459">
        <v>0.68253123924728298</v>
      </c>
      <c r="AE2459">
        <v>-1.29130164529578</v>
      </c>
      <c r="AF2459">
        <v>0.335122776002587</v>
      </c>
      <c r="AG2459">
        <v>0.71916631056622005</v>
      </c>
      <c r="AH2459">
        <v>1.5111219829254701</v>
      </c>
      <c r="AI2459">
        <v>8.86214943098146E-2</v>
      </c>
      <c r="AJ2459">
        <v>0.78121606160956403</v>
      </c>
      <c r="AK2459">
        <v>-22.332143477371201</v>
      </c>
    </row>
    <row r="2460" spans="1:37" x14ac:dyDescent="0.2">
      <c r="A2460" t="s">
        <v>8154</v>
      </c>
      <c r="B2460">
        <v>65191795</v>
      </c>
      <c r="C2460">
        <v>65191911</v>
      </c>
      <c r="D2460">
        <v>117</v>
      </c>
      <c r="E2460" t="s">
        <v>8636</v>
      </c>
      <c r="F2460">
        <v>5</v>
      </c>
      <c r="G2460" t="s">
        <v>8637</v>
      </c>
      <c r="H2460" t="s">
        <v>31000</v>
      </c>
      <c r="I2460">
        <v>15</v>
      </c>
      <c r="J2460">
        <v>65156686</v>
      </c>
      <c r="K2460">
        <v>65185342</v>
      </c>
      <c r="L2460">
        <v>28657</v>
      </c>
      <c r="M2460">
        <v>2</v>
      </c>
      <c r="N2460">
        <v>10845</v>
      </c>
      <c r="O2460" t="s">
        <v>8638</v>
      </c>
      <c r="P2460">
        <v>-6453</v>
      </c>
      <c r="Q2460" t="s">
        <v>8639</v>
      </c>
      <c r="R2460" t="s">
        <v>8640</v>
      </c>
      <c r="S2460" t="s">
        <v>32855</v>
      </c>
      <c r="T2460">
        <v>0.32911398597860803</v>
      </c>
      <c r="U2460">
        <v>0.603102917160658</v>
      </c>
      <c r="V2460">
        <v>25.177071521881501</v>
      </c>
      <c r="W2460">
        <v>0.29261482077562401</v>
      </c>
      <c r="X2460">
        <v>0.704072456322962</v>
      </c>
      <c r="Y2460">
        <v>25.251072101423802</v>
      </c>
      <c r="Z2460">
        <v>0.306975110376564</v>
      </c>
      <c r="AA2460">
        <v>0.72610664078822296</v>
      </c>
      <c r="AB2460">
        <v>24.551854569667299</v>
      </c>
      <c r="AC2460">
        <v>0.27780950890804001</v>
      </c>
      <c r="AD2460">
        <v>0.68253123924728298</v>
      </c>
      <c r="AE2460">
        <v>24.5893292735819</v>
      </c>
      <c r="AF2460">
        <v>0.61410715005536498</v>
      </c>
      <c r="AG2460">
        <v>0.80674443595273604</v>
      </c>
      <c r="AH2460">
        <v>2.9201422016934901</v>
      </c>
      <c r="AI2460">
        <v>0.56157887380500204</v>
      </c>
      <c r="AJ2460">
        <v>0.78121606160956403</v>
      </c>
      <c r="AK2460">
        <v>3.0645320947345298</v>
      </c>
    </row>
    <row r="2461" spans="1:37" x14ac:dyDescent="0.2">
      <c r="A2461" t="s">
        <v>8154</v>
      </c>
      <c r="B2461">
        <v>65192018</v>
      </c>
      <c r="C2461">
        <v>65192200</v>
      </c>
      <c r="D2461">
        <v>183</v>
      </c>
      <c r="E2461" t="s">
        <v>8641</v>
      </c>
      <c r="F2461">
        <v>3</v>
      </c>
      <c r="G2461" t="s">
        <v>8642</v>
      </c>
      <c r="H2461" t="s">
        <v>31000</v>
      </c>
      <c r="I2461">
        <v>15</v>
      </c>
      <c r="J2461">
        <v>65156686</v>
      </c>
      <c r="K2461">
        <v>65185342</v>
      </c>
      <c r="L2461">
        <v>28657</v>
      </c>
      <c r="M2461">
        <v>2</v>
      </c>
      <c r="N2461">
        <v>10845</v>
      </c>
      <c r="O2461" t="s">
        <v>8638</v>
      </c>
      <c r="P2461">
        <v>-6676</v>
      </c>
      <c r="Q2461" t="s">
        <v>8639</v>
      </c>
      <c r="R2461" t="s">
        <v>8640</v>
      </c>
      <c r="S2461" t="s">
        <v>32855</v>
      </c>
      <c r="T2461">
        <v>0.32911398597860803</v>
      </c>
      <c r="U2461">
        <v>0.603102917160658</v>
      </c>
      <c r="V2461">
        <v>25.177071521881501</v>
      </c>
      <c r="W2461">
        <v>0.29261482077562401</v>
      </c>
      <c r="X2461">
        <v>0.704072456322962</v>
      </c>
      <c r="Y2461">
        <v>25.251072101423802</v>
      </c>
      <c r="Z2461">
        <v>0.306975110376564</v>
      </c>
      <c r="AA2461">
        <v>0.72610664078822296</v>
      </c>
      <c r="AB2461">
        <v>24.551854569667299</v>
      </c>
      <c r="AC2461">
        <v>0.27780950890804001</v>
      </c>
      <c r="AD2461">
        <v>0.68253123924728298</v>
      </c>
      <c r="AE2461">
        <v>24.5893292735819</v>
      </c>
      <c r="AF2461">
        <v>0.61410715005536498</v>
      </c>
      <c r="AG2461">
        <v>0.80674443595273604</v>
      </c>
      <c r="AH2461">
        <v>2.9201422016934901</v>
      </c>
      <c r="AI2461">
        <v>0.56157887380500204</v>
      </c>
      <c r="AJ2461">
        <v>0.78121606160956403</v>
      </c>
      <c r="AK2461">
        <v>3.0645320947345298</v>
      </c>
    </row>
    <row r="2462" spans="1:37" x14ac:dyDescent="0.2">
      <c r="A2462" t="s">
        <v>8154</v>
      </c>
      <c r="B2462">
        <v>65328842</v>
      </c>
      <c r="C2462">
        <v>65328988</v>
      </c>
      <c r="D2462">
        <v>147</v>
      </c>
      <c r="E2462" t="s">
        <v>8643</v>
      </c>
      <c r="F2462">
        <v>5</v>
      </c>
      <c r="G2462" t="s">
        <v>8644</v>
      </c>
      <c r="H2462" t="s">
        <v>31003</v>
      </c>
      <c r="I2462">
        <v>15</v>
      </c>
      <c r="J2462">
        <v>65331104</v>
      </c>
      <c r="K2462">
        <v>65334641</v>
      </c>
      <c r="L2462">
        <v>3538</v>
      </c>
      <c r="M2462">
        <v>2</v>
      </c>
      <c r="N2462">
        <v>9543</v>
      </c>
      <c r="O2462" t="s">
        <v>8645</v>
      </c>
      <c r="P2462">
        <v>5653</v>
      </c>
      <c r="Q2462" t="s">
        <v>8646</v>
      </c>
      <c r="R2462" t="s">
        <v>8647</v>
      </c>
      <c r="S2462" t="s">
        <v>32856</v>
      </c>
      <c r="T2462">
        <v>0.35387198439864398</v>
      </c>
      <c r="U2462">
        <v>0.603102917160658</v>
      </c>
      <c r="V2462">
        <v>-22.818131411383298</v>
      </c>
      <c r="W2462">
        <v>0.89107655920673101</v>
      </c>
      <c r="X2462">
        <v>0.95159051474143896</v>
      </c>
      <c r="Y2462">
        <v>0.69941711921150596</v>
      </c>
      <c r="Z2462">
        <v>0.69013698642955401</v>
      </c>
      <c r="AA2462">
        <v>0.84521697243271998</v>
      </c>
      <c r="AB2462">
        <v>-0.46930196239845401</v>
      </c>
      <c r="AC2462">
        <v>0.75388744886274095</v>
      </c>
      <c r="AD2462">
        <v>0.87989882095915395</v>
      </c>
      <c r="AE2462">
        <v>-0.30058274920678502</v>
      </c>
      <c r="AF2462">
        <v>0.32549523997010099</v>
      </c>
      <c r="AG2462">
        <v>0.70473078222419605</v>
      </c>
      <c r="AH2462">
        <v>-23.115916904648799</v>
      </c>
      <c r="AI2462">
        <v>0.56157887380500204</v>
      </c>
      <c r="AJ2462">
        <v>0.78121606160956403</v>
      </c>
      <c r="AK2462">
        <v>1.5681724094242699</v>
      </c>
    </row>
    <row r="2463" spans="1:37" x14ac:dyDescent="0.2">
      <c r="A2463" t="s">
        <v>8154</v>
      </c>
      <c r="B2463">
        <v>65328988</v>
      </c>
      <c r="C2463">
        <v>65329134</v>
      </c>
      <c r="D2463">
        <v>147</v>
      </c>
      <c r="E2463" t="s">
        <v>8648</v>
      </c>
      <c r="F2463">
        <v>11</v>
      </c>
      <c r="G2463" t="s">
        <v>8649</v>
      </c>
      <c r="H2463" t="s">
        <v>32857</v>
      </c>
      <c r="I2463">
        <v>15</v>
      </c>
      <c r="J2463">
        <v>65331104</v>
      </c>
      <c r="K2463">
        <v>65334641</v>
      </c>
      <c r="L2463">
        <v>3538</v>
      </c>
      <c r="M2463">
        <v>2</v>
      </c>
      <c r="N2463">
        <v>9543</v>
      </c>
      <c r="O2463" t="s">
        <v>8645</v>
      </c>
      <c r="P2463">
        <v>5507</v>
      </c>
      <c r="Q2463" t="s">
        <v>8646</v>
      </c>
      <c r="R2463" t="s">
        <v>8647</v>
      </c>
      <c r="S2463" t="s">
        <v>32856</v>
      </c>
      <c r="T2463">
        <v>0.35387198439864398</v>
      </c>
      <c r="U2463">
        <v>0.603102917160658</v>
      </c>
      <c r="V2463">
        <v>-22.818131411383298</v>
      </c>
      <c r="W2463">
        <v>0.89107655920673101</v>
      </c>
      <c r="X2463">
        <v>0.95159051474143896</v>
      </c>
      <c r="Y2463">
        <v>0.69941711921150596</v>
      </c>
      <c r="Z2463">
        <v>0.69013698642955401</v>
      </c>
      <c r="AA2463">
        <v>0.84521697243271998</v>
      </c>
      <c r="AB2463">
        <v>-0.46930196239845401</v>
      </c>
      <c r="AC2463">
        <v>0.75388744886274095</v>
      </c>
      <c r="AD2463">
        <v>0.87989882095915395</v>
      </c>
      <c r="AE2463">
        <v>-0.30058274920678502</v>
      </c>
      <c r="AF2463">
        <v>0.32549523997010099</v>
      </c>
      <c r="AG2463">
        <v>0.70473078222419605</v>
      </c>
      <c r="AH2463">
        <v>-23.115916904648799</v>
      </c>
      <c r="AI2463">
        <v>0.56157887380500204</v>
      </c>
      <c r="AJ2463">
        <v>0.78121606160956403</v>
      </c>
      <c r="AK2463">
        <v>1.5681724094242699</v>
      </c>
    </row>
    <row r="2464" spans="1:37" x14ac:dyDescent="0.2">
      <c r="A2464" t="s">
        <v>8154</v>
      </c>
      <c r="B2464">
        <v>65329134</v>
      </c>
      <c r="C2464">
        <v>65329280</v>
      </c>
      <c r="D2464">
        <v>147</v>
      </c>
      <c r="E2464" t="s">
        <v>8650</v>
      </c>
      <c r="F2464">
        <v>3</v>
      </c>
      <c r="G2464" t="s">
        <v>8651</v>
      </c>
      <c r="H2464" t="s">
        <v>32857</v>
      </c>
      <c r="I2464">
        <v>15</v>
      </c>
      <c r="J2464">
        <v>65331104</v>
      </c>
      <c r="K2464">
        <v>65334641</v>
      </c>
      <c r="L2464">
        <v>3538</v>
      </c>
      <c r="M2464">
        <v>2</v>
      </c>
      <c r="N2464">
        <v>9543</v>
      </c>
      <c r="O2464" t="s">
        <v>8645</v>
      </c>
      <c r="P2464">
        <v>5361</v>
      </c>
      <c r="Q2464" t="s">
        <v>8646</v>
      </c>
      <c r="R2464" t="s">
        <v>8647</v>
      </c>
      <c r="S2464" t="s">
        <v>32856</v>
      </c>
      <c r="T2464">
        <v>0.35387198439864398</v>
      </c>
      <c r="U2464">
        <v>0.603102917160658</v>
      </c>
      <c r="V2464">
        <v>-22.818131411383298</v>
      </c>
      <c r="W2464">
        <v>0.89107655920673101</v>
      </c>
      <c r="X2464">
        <v>0.95159051474143896</v>
      </c>
      <c r="Y2464">
        <v>0.69941711921150596</v>
      </c>
      <c r="Z2464">
        <v>0.69013698642955401</v>
      </c>
      <c r="AA2464">
        <v>0.84521697243271998</v>
      </c>
      <c r="AB2464">
        <v>-0.46930196239845401</v>
      </c>
      <c r="AC2464">
        <v>0.75388744886274095</v>
      </c>
      <c r="AD2464">
        <v>0.87989882095915395</v>
      </c>
      <c r="AE2464">
        <v>-0.30058274920678502</v>
      </c>
      <c r="AF2464">
        <v>0.32549523997010099</v>
      </c>
      <c r="AG2464">
        <v>0.70473078222419605</v>
      </c>
      <c r="AH2464">
        <v>-23.115916904648799</v>
      </c>
      <c r="AI2464">
        <v>0.56157887380500204</v>
      </c>
      <c r="AJ2464">
        <v>0.78121606160956403</v>
      </c>
      <c r="AK2464">
        <v>1.5681724094242699</v>
      </c>
    </row>
    <row r="2465" spans="1:37" x14ac:dyDescent="0.2">
      <c r="A2465" t="s">
        <v>8154</v>
      </c>
      <c r="B2465">
        <v>66237027</v>
      </c>
      <c r="C2465">
        <v>66237167</v>
      </c>
      <c r="D2465">
        <v>141</v>
      </c>
      <c r="E2465" t="s">
        <v>8652</v>
      </c>
      <c r="F2465">
        <v>3</v>
      </c>
      <c r="G2465" t="s">
        <v>8653</v>
      </c>
      <c r="H2465" t="s">
        <v>32858</v>
      </c>
      <c r="I2465">
        <v>15</v>
      </c>
      <c r="J2465">
        <v>65895296</v>
      </c>
      <c r="K2465">
        <v>66253737</v>
      </c>
      <c r="L2465">
        <v>358442</v>
      </c>
      <c r="M2465">
        <v>2</v>
      </c>
      <c r="N2465">
        <v>84465</v>
      </c>
      <c r="O2465" t="s">
        <v>8654</v>
      </c>
      <c r="P2465">
        <v>16570</v>
      </c>
      <c r="Q2465" t="s">
        <v>8655</v>
      </c>
      <c r="R2465" t="s">
        <v>8656</v>
      </c>
      <c r="S2465" t="s">
        <v>32859</v>
      </c>
      <c r="T2465">
        <v>0.32911398597860803</v>
      </c>
      <c r="U2465">
        <v>0.603102917160658</v>
      </c>
      <c r="V2465">
        <v>22.348512156613999</v>
      </c>
      <c r="W2465">
        <v>0.38920677604595899</v>
      </c>
      <c r="X2465">
        <v>0.704072456322962</v>
      </c>
      <c r="Y2465">
        <v>-22.146878335966601</v>
      </c>
      <c r="Z2465">
        <v>0.48464167878831399</v>
      </c>
      <c r="AA2465">
        <v>0.84435025072159198</v>
      </c>
      <c r="AB2465">
        <v>21.385038289279901</v>
      </c>
      <c r="AC2465">
        <v>0.21073619169722799</v>
      </c>
      <c r="AD2465">
        <v>0.68253123924728298</v>
      </c>
      <c r="AE2465">
        <v>-22.146878335966601</v>
      </c>
      <c r="AF2465">
        <v>0.16793847098801201</v>
      </c>
      <c r="AG2465">
        <v>0.68151250837662902</v>
      </c>
      <c r="AH2465">
        <v>22.348512156613999</v>
      </c>
      <c r="AI2465">
        <v>0.52399907623471598</v>
      </c>
      <c r="AJ2465">
        <v>0.78121606160956403</v>
      </c>
      <c r="AK2465">
        <v>-21.2781231258856</v>
      </c>
    </row>
    <row r="2466" spans="1:37" x14ac:dyDescent="0.2">
      <c r="A2466" t="s">
        <v>8154</v>
      </c>
      <c r="B2466">
        <v>66237318</v>
      </c>
      <c r="C2466">
        <v>66237606</v>
      </c>
      <c r="D2466">
        <v>289</v>
      </c>
      <c r="E2466" t="s">
        <v>8657</v>
      </c>
      <c r="F2466">
        <v>3</v>
      </c>
      <c r="G2466" t="s">
        <v>8658</v>
      </c>
      <c r="H2466" t="s">
        <v>32858</v>
      </c>
      <c r="I2466">
        <v>15</v>
      </c>
      <c r="J2466">
        <v>65895296</v>
      </c>
      <c r="K2466">
        <v>66253737</v>
      </c>
      <c r="L2466">
        <v>358442</v>
      </c>
      <c r="M2466">
        <v>2</v>
      </c>
      <c r="N2466">
        <v>84465</v>
      </c>
      <c r="O2466" t="s">
        <v>8654</v>
      </c>
      <c r="P2466">
        <v>16131</v>
      </c>
      <c r="Q2466" t="s">
        <v>8655</v>
      </c>
      <c r="R2466" t="s">
        <v>8656</v>
      </c>
      <c r="S2466" t="s">
        <v>32859</v>
      </c>
      <c r="T2466">
        <v>0.32911398597860803</v>
      </c>
      <c r="U2466">
        <v>0.603102917160658</v>
      </c>
      <c r="V2466">
        <v>22.348512156613999</v>
      </c>
      <c r="W2466">
        <v>0.38920677604595899</v>
      </c>
      <c r="X2466">
        <v>0.704072456322962</v>
      </c>
      <c r="Y2466">
        <v>-22.146878335966601</v>
      </c>
      <c r="Z2466">
        <v>0.48464167878831399</v>
      </c>
      <c r="AA2466">
        <v>0.84435025072159198</v>
      </c>
      <c r="AB2466">
        <v>21.385038289279901</v>
      </c>
      <c r="AC2466">
        <v>0.21073619169722799</v>
      </c>
      <c r="AD2466">
        <v>0.68253123924728298</v>
      </c>
      <c r="AE2466">
        <v>-22.146878335966601</v>
      </c>
      <c r="AF2466">
        <v>0.16793847098801201</v>
      </c>
      <c r="AG2466">
        <v>0.68151250837662902</v>
      </c>
      <c r="AH2466">
        <v>22.348512156613999</v>
      </c>
      <c r="AI2466">
        <v>0.52399907623471598</v>
      </c>
      <c r="AJ2466">
        <v>0.78121606160956403</v>
      </c>
      <c r="AK2466">
        <v>-21.2781231258856</v>
      </c>
    </row>
    <row r="2467" spans="1:37" x14ac:dyDescent="0.2">
      <c r="A2467" t="s">
        <v>8154</v>
      </c>
      <c r="B2467">
        <v>67764240</v>
      </c>
      <c r="C2467">
        <v>67764529</v>
      </c>
      <c r="D2467">
        <v>290</v>
      </c>
      <c r="E2467" t="s">
        <v>8659</v>
      </c>
      <c r="F2467">
        <v>5</v>
      </c>
      <c r="G2467" t="s">
        <v>8660</v>
      </c>
      <c r="H2467" t="s">
        <v>32860</v>
      </c>
      <c r="I2467">
        <v>15</v>
      </c>
      <c r="J2467">
        <v>67748368</v>
      </c>
      <c r="K2467">
        <v>67769905</v>
      </c>
      <c r="L2467">
        <v>21538</v>
      </c>
      <c r="M2467">
        <v>1</v>
      </c>
      <c r="N2467">
        <v>5607</v>
      </c>
      <c r="O2467" t="s">
        <v>8661</v>
      </c>
      <c r="P2467">
        <v>15872</v>
      </c>
      <c r="Q2467" t="s">
        <v>8662</v>
      </c>
      <c r="R2467" t="s">
        <v>8663</v>
      </c>
      <c r="S2467" t="s">
        <v>32861</v>
      </c>
      <c r="T2467">
        <v>0.32911398597860803</v>
      </c>
      <c r="U2467">
        <v>0.603102917160658</v>
      </c>
      <c r="V2467">
        <v>22.149361447086299</v>
      </c>
      <c r="W2467" t="s">
        <v>40</v>
      </c>
      <c r="X2467" t="s">
        <v>40</v>
      </c>
      <c r="Y2467">
        <v>0</v>
      </c>
      <c r="Z2467">
        <v>0.48464167878831399</v>
      </c>
      <c r="AA2467">
        <v>0.84435025072159198</v>
      </c>
      <c r="AB2467">
        <v>21.185887617740701</v>
      </c>
      <c r="AC2467">
        <v>0.45677901822897599</v>
      </c>
      <c r="AD2467">
        <v>0.82872126865393902</v>
      </c>
      <c r="AE2467">
        <v>21.223362307652501</v>
      </c>
      <c r="AF2467">
        <v>0.16793847098801201</v>
      </c>
      <c r="AG2467">
        <v>0.68151250837662902</v>
      </c>
      <c r="AH2467">
        <v>22.149361447086299</v>
      </c>
      <c r="AI2467">
        <v>0.52399907623471598</v>
      </c>
      <c r="AJ2467">
        <v>0.78121606160956403</v>
      </c>
      <c r="AK2467">
        <v>-21.078972460344598</v>
      </c>
    </row>
    <row r="2468" spans="1:37" x14ac:dyDescent="0.2">
      <c r="A2468" t="s">
        <v>8154</v>
      </c>
      <c r="B2468">
        <v>68774263</v>
      </c>
      <c r="C2468">
        <v>68774549</v>
      </c>
      <c r="D2468">
        <v>287</v>
      </c>
      <c r="E2468" t="s">
        <v>8664</v>
      </c>
      <c r="F2468">
        <v>3</v>
      </c>
      <c r="G2468" t="s">
        <v>8665</v>
      </c>
      <c r="H2468" t="s">
        <v>31000</v>
      </c>
      <c r="I2468">
        <v>15</v>
      </c>
      <c r="J2468">
        <v>68779324</v>
      </c>
      <c r="K2468">
        <v>68781605</v>
      </c>
      <c r="L2468">
        <v>2282</v>
      </c>
      <c r="M2468">
        <v>2</v>
      </c>
      <c r="N2468">
        <v>8125</v>
      </c>
      <c r="O2468" t="s">
        <v>8666</v>
      </c>
      <c r="P2468">
        <v>7056</v>
      </c>
      <c r="Q2468" t="s">
        <v>8667</v>
      </c>
      <c r="R2468" t="s">
        <v>8668</v>
      </c>
      <c r="S2468" t="s">
        <v>32862</v>
      </c>
      <c r="T2468">
        <v>0.152084254673993</v>
      </c>
      <c r="U2468">
        <v>0.603102917160658</v>
      </c>
      <c r="V2468">
        <v>25.591835395035499</v>
      </c>
      <c r="W2468">
        <v>0.89107655920673101</v>
      </c>
      <c r="X2468">
        <v>0.95159051474143896</v>
      </c>
      <c r="Y2468">
        <v>3.3579503518758802</v>
      </c>
      <c r="Z2468">
        <v>0.306975110376564</v>
      </c>
      <c r="AA2468">
        <v>0.72610664078822296</v>
      </c>
      <c r="AB2468">
        <v>24.628361298161799</v>
      </c>
      <c r="AC2468">
        <v>0.75388744886274095</v>
      </c>
      <c r="AD2468">
        <v>0.87989882095915395</v>
      </c>
      <c r="AE2468">
        <v>2.3579503821768202</v>
      </c>
      <c r="AF2468">
        <v>4.6407610929182198E-2</v>
      </c>
      <c r="AG2468">
        <v>0.476038960109122</v>
      </c>
      <c r="AH2468">
        <v>25.591835395035499</v>
      </c>
      <c r="AI2468">
        <v>0.56157887380500204</v>
      </c>
      <c r="AJ2468">
        <v>0.78121606160956403</v>
      </c>
      <c r="AK2468">
        <v>4.2267055619568996</v>
      </c>
    </row>
    <row r="2469" spans="1:37" x14ac:dyDescent="0.2">
      <c r="A2469" t="s">
        <v>8154</v>
      </c>
      <c r="B2469">
        <v>69127053</v>
      </c>
      <c r="C2469">
        <v>69127248</v>
      </c>
      <c r="D2469">
        <v>196</v>
      </c>
      <c r="E2469" t="s">
        <v>8669</v>
      </c>
      <c r="F2469">
        <v>0</v>
      </c>
      <c r="G2469" t="s">
        <v>8670</v>
      </c>
      <c r="H2469" t="s">
        <v>31000</v>
      </c>
      <c r="I2469">
        <v>15</v>
      </c>
      <c r="J2469">
        <v>69160584</v>
      </c>
      <c r="K2469">
        <v>69197458</v>
      </c>
      <c r="L2469">
        <v>36875</v>
      </c>
      <c r="M2469">
        <v>1</v>
      </c>
      <c r="N2469">
        <v>26035</v>
      </c>
      <c r="O2469" t="s">
        <v>8671</v>
      </c>
      <c r="P2469">
        <v>-33336</v>
      </c>
      <c r="Q2469" t="s">
        <v>8672</v>
      </c>
      <c r="R2469" t="s">
        <v>8673</v>
      </c>
      <c r="S2469" t="s">
        <v>32863</v>
      </c>
      <c r="T2469">
        <v>0.750300714701709</v>
      </c>
      <c r="U2469">
        <v>0.96479870858931804</v>
      </c>
      <c r="V2469">
        <v>-0.33628523816288602</v>
      </c>
      <c r="W2469">
        <v>0.48130952124083598</v>
      </c>
      <c r="X2469">
        <v>0.78298275668522899</v>
      </c>
      <c r="Y2469">
        <v>-0.411222011136193</v>
      </c>
      <c r="Z2469">
        <v>0.56611133287686399</v>
      </c>
      <c r="AA2469">
        <v>0.84521697243271998</v>
      </c>
      <c r="AB2469">
        <v>-0.182523007309771</v>
      </c>
      <c r="AC2469">
        <v>0.13056657947580499</v>
      </c>
      <c r="AD2469">
        <v>0.68253123924728298</v>
      </c>
      <c r="AE2469">
        <v>-1.06086904125938</v>
      </c>
      <c r="AF2469">
        <v>0.96979713951233604</v>
      </c>
      <c r="AG2469">
        <v>1</v>
      </c>
      <c r="AH2469">
        <v>-0.319003319229544</v>
      </c>
      <c r="AI2469">
        <v>0.99036332237559799</v>
      </c>
      <c r="AJ2469">
        <v>0.99368273668997198</v>
      </c>
      <c r="AK2469">
        <v>0.23009742138560099</v>
      </c>
    </row>
    <row r="2470" spans="1:37" x14ac:dyDescent="0.2">
      <c r="A2470" t="s">
        <v>8154</v>
      </c>
      <c r="B2470">
        <v>69567183</v>
      </c>
      <c r="C2470">
        <v>69567364</v>
      </c>
      <c r="D2470">
        <v>182</v>
      </c>
      <c r="E2470" t="s">
        <v>8674</v>
      </c>
      <c r="F2470">
        <v>7</v>
      </c>
      <c r="G2470" t="s">
        <v>8675</v>
      </c>
      <c r="H2470" t="s">
        <v>31032</v>
      </c>
      <c r="I2470">
        <v>15</v>
      </c>
      <c r="J2470">
        <v>69564695</v>
      </c>
      <c r="K2470">
        <v>69626440</v>
      </c>
      <c r="L2470">
        <v>61746</v>
      </c>
      <c r="M2470">
        <v>1</v>
      </c>
      <c r="N2470">
        <v>145837</v>
      </c>
      <c r="O2470" t="s">
        <v>8676</v>
      </c>
      <c r="P2470">
        <v>2488</v>
      </c>
      <c r="Q2470" t="s">
        <v>8677</v>
      </c>
      <c r="R2470" t="s">
        <v>8678</v>
      </c>
      <c r="S2470" t="s">
        <v>32864</v>
      </c>
      <c r="T2470">
        <v>0.32911398597860803</v>
      </c>
      <c r="U2470">
        <v>0.603102917160658</v>
      </c>
      <c r="V2470">
        <v>21.275398567898399</v>
      </c>
      <c r="W2470">
        <v>0.89107655920673101</v>
      </c>
      <c r="X2470">
        <v>0.95159051474143896</v>
      </c>
      <c r="Y2470">
        <v>3.1002447678201599</v>
      </c>
      <c r="Z2470">
        <v>0.136920528570767</v>
      </c>
      <c r="AA2470">
        <v>0.72610664078822296</v>
      </c>
      <c r="AB2470">
        <v>23.6234258968407</v>
      </c>
      <c r="AC2470">
        <v>0.59090205226999604</v>
      </c>
      <c r="AD2470">
        <v>0.87989882095915395</v>
      </c>
      <c r="AE2470">
        <v>2.4339695962340899</v>
      </c>
      <c r="AF2470">
        <v>0.71688106396828499</v>
      </c>
      <c r="AG2470">
        <v>0.85584456000972498</v>
      </c>
      <c r="AH2470">
        <v>-2.1583352452444902</v>
      </c>
      <c r="AI2470">
        <v>0.84178376985732795</v>
      </c>
      <c r="AJ2470">
        <v>0.95896800690842199</v>
      </c>
      <c r="AK2470">
        <v>2.4611995192060401</v>
      </c>
    </row>
    <row r="2471" spans="1:37" x14ac:dyDescent="0.2">
      <c r="A2471" t="s">
        <v>8154</v>
      </c>
      <c r="B2471">
        <v>69567364</v>
      </c>
      <c r="C2471">
        <v>69567545</v>
      </c>
      <c r="D2471">
        <v>182</v>
      </c>
      <c r="E2471" t="s">
        <v>8679</v>
      </c>
      <c r="F2471">
        <v>11</v>
      </c>
      <c r="G2471" t="s">
        <v>8680</v>
      </c>
      <c r="H2471" t="s">
        <v>31032</v>
      </c>
      <c r="I2471">
        <v>15</v>
      </c>
      <c r="J2471">
        <v>69564695</v>
      </c>
      <c r="K2471">
        <v>69626440</v>
      </c>
      <c r="L2471">
        <v>61746</v>
      </c>
      <c r="M2471">
        <v>1</v>
      </c>
      <c r="N2471">
        <v>145837</v>
      </c>
      <c r="O2471" t="s">
        <v>8676</v>
      </c>
      <c r="P2471">
        <v>2669</v>
      </c>
      <c r="Q2471" t="s">
        <v>8677</v>
      </c>
      <c r="R2471" t="s">
        <v>8678</v>
      </c>
      <c r="S2471" t="s">
        <v>32864</v>
      </c>
      <c r="T2471">
        <v>0.32911398597860803</v>
      </c>
      <c r="U2471">
        <v>0.603102917160658</v>
      </c>
      <c r="V2471">
        <v>21.275398567898399</v>
      </c>
      <c r="W2471">
        <v>0.89107655920673101</v>
      </c>
      <c r="X2471">
        <v>0.95159051474143896</v>
      </c>
      <c r="Y2471">
        <v>3.1002447678201599</v>
      </c>
      <c r="Z2471">
        <v>0.136920528570767</v>
      </c>
      <c r="AA2471">
        <v>0.72610664078822296</v>
      </c>
      <c r="AB2471">
        <v>23.6234258968407</v>
      </c>
      <c r="AC2471">
        <v>0.59090205226999604</v>
      </c>
      <c r="AD2471">
        <v>0.87989882095915395</v>
      </c>
      <c r="AE2471">
        <v>2.4339695962340899</v>
      </c>
      <c r="AF2471">
        <v>0.71688106396828499</v>
      </c>
      <c r="AG2471">
        <v>0.85584456000972498</v>
      </c>
      <c r="AH2471">
        <v>-2.1583352452444902</v>
      </c>
      <c r="AI2471">
        <v>0.84178376985732795</v>
      </c>
      <c r="AJ2471">
        <v>0.95896800690842199</v>
      </c>
      <c r="AK2471">
        <v>2.4611995192060401</v>
      </c>
    </row>
    <row r="2472" spans="1:37" x14ac:dyDescent="0.2">
      <c r="A2472" t="s">
        <v>8154</v>
      </c>
      <c r="B2472">
        <v>69607941</v>
      </c>
      <c r="C2472">
        <v>69608092</v>
      </c>
      <c r="D2472">
        <v>152</v>
      </c>
      <c r="E2472" t="s">
        <v>8681</v>
      </c>
      <c r="F2472">
        <v>2</v>
      </c>
      <c r="G2472" t="s">
        <v>8682</v>
      </c>
      <c r="H2472" t="s">
        <v>32865</v>
      </c>
      <c r="I2472">
        <v>15</v>
      </c>
      <c r="J2472">
        <v>69592213</v>
      </c>
      <c r="K2472">
        <v>69695730</v>
      </c>
      <c r="L2472">
        <v>103518</v>
      </c>
      <c r="M2472">
        <v>1</v>
      </c>
      <c r="N2472">
        <v>104472713</v>
      </c>
      <c r="O2472" t="s">
        <v>8683</v>
      </c>
      <c r="P2472">
        <v>15728</v>
      </c>
      <c r="Q2472" t="s">
        <v>8677</v>
      </c>
      <c r="R2472" t="s">
        <v>8684</v>
      </c>
      <c r="S2472" t="s">
        <v>32866</v>
      </c>
      <c r="T2472">
        <v>0.32911398597860803</v>
      </c>
      <c r="U2472">
        <v>0.603102917160658</v>
      </c>
      <c r="V2472">
        <v>22.886326917198001</v>
      </c>
      <c r="W2472">
        <v>0.89107655920673101</v>
      </c>
      <c r="X2472">
        <v>0.95159051474143896</v>
      </c>
      <c r="Y2472">
        <v>3.1246857045205698</v>
      </c>
      <c r="Z2472">
        <v>0.203350924423461</v>
      </c>
      <c r="AA2472">
        <v>0.72610664078822296</v>
      </c>
      <c r="AB2472">
        <v>23.292852758954201</v>
      </c>
      <c r="AC2472">
        <v>0.85817338719172098</v>
      </c>
      <c r="AD2472">
        <v>0.94068432309766403</v>
      </c>
      <c r="AE2472">
        <v>2.90592896798496</v>
      </c>
      <c r="AF2472">
        <v>1</v>
      </c>
      <c r="AG2472">
        <v>1</v>
      </c>
      <c r="AH2472">
        <v>0.33578502942824201</v>
      </c>
      <c r="AI2472">
        <v>0.91725052871964496</v>
      </c>
      <c r="AJ2472">
        <v>0.98621344597861504</v>
      </c>
      <c r="AK2472">
        <v>1.3663517813712001</v>
      </c>
    </row>
    <row r="2473" spans="1:37" x14ac:dyDescent="0.2">
      <c r="A2473" t="s">
        <v>8154</v>
      </c>
      <c r="B2473">
        <v>69608092</v>
      </c>
      <c r="C2473">
        <v>69608243</v>
      </c>
      <c r="D2473">
        <v>152</v>
      </c>
      <c r="E2473" t="s">
        <v>8685</v>
      </c>
      <c r="F2473">
        <v>6</v>
      </c>
      <c r="G2473" t="s">
        <v>8686</v>
      </c>
      <c r="H2473" t="s">
        <v>32865</v>
      </c>
      <c r="I2473">
        <v>15</v>
      </c>
      <c r="J2473">
        <v>69592213</v>
      </c>
      <c r="K2473">
        <v>69695730</v>
      </c>
      <c r="L2473">
        <v>103518</v>
      </c>
      <c r="M2473">
        <v>1</v>
      </c>
      <c r="N2473">
        <v>104472713</v>
      </c>
      <c r="O2473" t="s">
        <v>8683</v>
      </c>
      <c r="P2473">
        <v>15879</v>
      </c>
      <c r="Q2473" t="s">
        <v>8677</v>
      </c>
      <c r="R2473" t="s">
        <v>8684</v>
      </c>
      <c r="S2473" t="s">
        <v>32866</v>
      </c>
      <c r="T2473">
        <v>0.32911398597860803</v>
      </c>
      <c r="U2473">
        <v>0.603102917160658</v>
      </c>
      <c r="V2473">
        <v>22.886326917198001</v>
      </c>
      <c r="W2473">
        <v>0.89107655920673101</v>
      </c>
      <c r="X2473">
        <v>0.95159051474143896</v>
      </c>
      <c r="Y2473">
        <v>3.1246857045205698</v>
      </c>
      <c r="Z2473">
        <v>0.203350924423461</v>
      </c>
      <c r="AA2473">
        <v>0.72610664078822296</v>
      </c>
      <c r="AB2473">
        <v>23.292852758954201</v>
      </c>
      <c r="AC2473">
        <v>0.85817338719172098</v>
      </c>
      <c r="AD2473">
        <v>0.94068432309766403</v>
      </c>
      <c r="AE2473">
        <v>2.90592896798496</v>
      </c>
      <c r="AF2473">
        <v>1</v>
      </c>
      <c r="AG2473">
        <v>1</v>
      </c>
      <c r="AH2473">
        <v>0.33578502942824201</v>
      </c>
      <c r="AI2473">
        <v>0.91725052871964496</v>
      </c>
      <c r="AJ2473">
        <v>0.98621344597861504</v>
      </c>
      <c r="AK2473">
        <v>1.3663517813712001</v>
      </c>
    </row>
    <row r="2474" spans="1:37" x14ac:dyDescent="0.2">
      <c r="A2474" t="s">
        <v>8154</v>
      </c>
      <c r="B2474">
        <v>70479362</v>
      </c>
      <c r="C2474">
        <v>70479512</v>
      </c>
      <c r="D2474">
        <v>151</v>
      </c>
      <c r="E2474" t="s">
        <v>8687</v>
      </c>
      <c r="F2474">
        <v>1</v>
      </c>
      <c r="G2474" t="s">
        <v>8688</v>
      </c>
      <c r="H2474" t="s">
        <v>31000</v>
      </c>
      <c r="I2474">
        <v>15</v>
      </c>
      <c r="J2474">
        <v>70503907</v>
      </c>
      <c r="K2474">
        <v>70505928</v>
      </c>
      <c r="L2474">
        <v>2022</v>
      </c>
      <c r="M2474">
        <v>2</v>
      </c>
      <c r="N2474">
        <v>105370880</v>
      </c>
      <c r="O2474" t="s">
        <v>8689</v>
      </c>
      <c r="P2474">
        <v>26416</v>
      </c>
      <c r="Q2474" t="s">
        <v>8690</v>
      </c>
      <c r="R2474" t="s">
        <v>8691</v>
      </c>
      <c r="S2474" t="s">
        <v>32867</v>
      </c>
      <c r="T2474">
        <v>0.32911398597860803</v>
      </c>
      <c r="U2474">
        <v>0.603102917160658</v>
      </c>
      <c r="V2474">
        <v>25.182288633015599</v>
      </c>
      <c r="W2474">
        <v>0.20525741147413201</v>
      </c>
      <c r="X2474">
        <v>0.704072456322962</v>
      </c>
      <c r="Y2474">
        <v>-25.751293351348</v>
      </c>
      <c r="Z2474">
        <v>0.306975110376564</v>
      </c>
      <c r="AA2474">
        <v>0.72610664078822296</v>
      </c>
      <c r="AB2474">
        <v>24.989453106311402</v>
      </c>
      <c r="AC2474">
        <v>7.0489011448141195E-2</v>
      </c>
      <c r="AD2474">
        <v>0.57684129297949804</v>
      </c>
      <c r="AE2474">
        <v>-25.751293351348</v>
      </c>
      <c r="AF2474">
        <v>0.61410715005536498</v>
      </c>
      <c r="AG2474">
        <v>0.80674443595273604</v>
      </c>
      <c r="AH2474">
        <v>1.5022092298524099</v>
      </c>
      <c r="AI2474">
        <v>0.35038410267202102</v>
      </c>
      <c r="AJ2474">
        <v>0.78121606160956403</v>
      </c>
      <c r="AK2474">
        <v>-24.882537905726501</v>
      </c>
    </row>
    <row r="2475" spans="1:37" x14ac:dyDescent="0.2">
      <c r="A2475" t="s">
        <v>8154</v>
      </c>
      <c r="B2475">
        <v>70479512</v>
      </c>
      <c r="C2475">
        <v>70479662</v>
      </c>
      <c r="D2475">
        <v>151</v>
      </c>
      <c r="E2475" t="s">
        <v>8692</v>
      </c>
      <c r="F2475">
        <v>11</v>
      </c>
      <c r="G2475" t="s">
        <v>8693</v>
      </c>
      <c r="H2475" t="s">
        <v>31000</v>
      </c>
      <c r="I2475">
        <v>15</v>
      </c>
      <c r="J2475">
        <v>70503907</v>
      </c>
      <c r="K2475">
        <v>70505928</v>
      </c>
      <c r="L2475">
        <v>2022</v>
      </c>
      <c r="M2475">
        <v>2</v>
      </c>
      <c r="N2475">
        <v>105370880</v>
      </c>
      <c r="O2475" t="s">
        <v>8689</v>
      </c>
      <c r="P2475">
        <v>26266</v>
      </c>
      <c r="Q2475" t="s">
        <v>8690</v>
      </c>
      <c r="R2475" t="s">
        <v>8691</v>
      </c>
      <c r="S2475" t="s">
        <v>32867</v>
      </c>
      <c r="T2475">
        <v>0.32911398597860803</v>
      </c>
      <c r="U2475">
        <v>0.603102917160658</v>
      </c>
      <c r="V2475">
        <v>25.182288633015599</v>
      </c>
      <c r="W2475">
        <v>0.20525741147413201</v>
      </c>
      <c r="X2475">
        <v>0.704072456322962</v>
      </c>
      <c r="Y2475">
        <v>-25.751293351348</v>
      </c>
      <c r="Z2475">
        <v>0.306975110376564</v>
      </c>
      <c r="AA2475">
        <v>0.72610664078822296</v>
      </c>
      <c r="AB2475">
        <v>24.989453106311402</v>
      </c>
      <c r="AC2475">
        <v>7.0489011448141195E-2</v>
      </c>
      <c r="AD2475">
        <v>0.57684129297949804</v>
      </c>
      <c r="AE2475">
        <v>-25.751293351348</v>
      </c>
      <c r="AF2475">
        <v>0.61410715005536498</v>
      </c>
      <c r="AG2475">
        <v>0.80674443595273604</v>
      </c>
      <c r="AH2475">
        <v>1.5022092298524099</v>
      </c>
      <c r="AI2475">
        <v>0.35038410267202102</v>
      </c>
      <c r="AJ2475">
        <v>0.78121606160956403</v>
      </c>
      <c r="AK2475">
        <v>-24.882537905726501</v>
      </c>
    </row>
    <row r="2476" spans="1:37" x14ac:dyDescent="0.2">
      <c r="A2476" t="s">
        <v>8154</v>
      </c>
      <c r="B2476">
        <v>70479662</v>
      </c>
      <c r="C2476">
        <v>70479812</v>
      </c>
      <c r="D2476">
        <v>151</v>
      </c>
      <c r="E2476" t="s">
        <v>8694</v>
      </c>
      <c r="F2476">
        <v>20</v>
      </c>
      <c r="G2476" t="s">
        <v>8695</v>
      </c>
      <c r="H2476" t="s">
        <v>31000</v>
      </c>
      <c r="I2476">
        <v>15</v>
      </c>
      <c r="J2476">
        <v>70503907</v>
      </c>
      <c r="K2476">
        <v>70505928</v>
      </c>
      <c r="L2476">
        <v>2022</v>
      </c>
      <c r="M2476">
        <v>2</v>
      </c>
      <c r="N2476">
        <v>105370880</v>
      </c>
      <c r="O2476" t="s">
        <v>8689</v>
      </c>
      <c r="P2476">
        <v>26116</v>
      </c>
      <c r="Q2476" t="s">
        <v>8690</v>
      </c>
      <c r="R2476" t="s">
        <v>8691</v>
      </c>
      <c r="S2476" t="s">
        <v>32867</v>
      </c>
      <c r="T2476">
        <v>0.32911398597860803</v>
      </c>
      <c r="U2476">
        <v>0.603102917160658</v>
      </c>
      <c r="V2476">
        <v>24.9758377613778</v>
      </c>
      <c r="W2476">
        <v>0.20525741147413201</v>
      </c>
      <c r="X2476">
        <v>0.704072456322962</v>
      </c>
      <c r="Y2476">
        <v>-25.590053371745299</v>
      </c>
      <c r="Z2476">
        <v>0.306975110376564</v>
      </c>
      <c r="AA2476">
        <v>0.72610664078822296</v>
      </c>
      <c r="AB2476">
        <v>24.8282131288099</v>
      </c>
      <c r="AC2476">
        <v>7.0489011448141195E-2</v>
      </c>
      <c r="AD2476">
        <v>0.57684129297949804</v>
      </c>
      <c r="AE2476">
        <v>-25.590053371745299</v>
      </c>
      <c r="AF2476">
        <v>0.61410715005536498</v>
      </c>
      <c r="AG2476">
        <v>0.80674443595273604</v>
      </c>
      <c r="AH2476">
        <v>1.39529402409835</v>
      </c>
      <c r="AI2476">
        <v>0.35038410267202102</v>
      </c>
      <c r="AJ2476">
        <v>0.78121606160956403</v>
      </c>
      <c r="AK2476">
        <v>-24.721297928618998</v>
      </c>
    </row>
    <row r="2477" spans="1:37" x14ac:dyDescent="0.2">
      <c r="A2477" t="s">
        <v>8154</v>
      </c>
      <c r="B2477">
        <v>70479812</v>
      </c>
      <c r="C2477">
        <v>70479962</v>
      </c>
      <c r="D2477">
        <v>151</v>
      </c>
      <c r="E2477" t="s">
        <v>8696</v>
      </c>
      <c r="F2477">
        <v>4</v>
      </c>
      <c r="G2477" t="s">
        <v>8697</v>
      </c>
      <c r="H2477" t="s">
        <v>31000</v>
      </c>
      <c r="I2477">
        <v>15</v>
      </c>
      <c r="J2477">
        <v>70503907</v>
      </c>
      <c r="K2477">
        <v>70505928</v>
      </c>
      <c r="L2477">
        <v>2022</v>
      </c>
      <c r="M2477">
        <v>2</v>
      </c>
      <c r="N2477">
        <v>105370880</v>
      </c>
      <c r="O2477" t="s">
        <v>8689</v>
      </c>
      <c r="P2477">
        <v>25966</v>
      </c>
      <c r="Q2477" t="s">
        <v>8690</v>
      </c>
      <c r="R2477" t="s">
        <v>8691</v>
      </c>
      <c r="S2477" t="s">
        <v>32867</v>
      </c>
      <c r="T2477">
        <v>0.32911398597860803</v>
      </c>
      <c r="U2477">
        <v>0.603102917160658</v>
      </c>
      <c r="V2477">
        <v>22.2753982837066</v>
      </c>
      <c r="W2477">
        <v>0.20525741147413201</v>
      </c>
      <c r="X2477">
        <v>0.704072456322962</v>
      </c>
      <c r="Y2477">
        <v>-23.1157341584444</v>
      </c>
      <c r="Z2477">
        <v>0.306975110376564</v>
      </c>
      <c r="AA2477">
        <v>0.72610664078822296</v>
      </c>
      <c r="AB2477">
        <v>22.3538940060565</v>
      </c>
      <c r="AC2477">
        <v>7.0489011448141195E-2</v>
      </c>
      <c r="AD2477">
        <v>0.57684129297949804</v>
      </c>
      <c r="AE2477">
        <v>-23.1157341584444</v>
      </c>
      <c r="AF2477">
        <v>0.64997455747578503</v>
      </c>
      <c r="AG2477">
        <v>0.80674443595273604</v>
      </c>
      <c r="AH2477">
        <v>0.91724654607210199</v>
      </c>
      <c r="AI2477">
        <v>0.35038410267202102</v>
      </c>
      <c r="AJ2477">
        <v>0.78121606160956403</v>
      </c>
      <c r="AK2477">
        <v>-22.2469788228433</v>
      </c>
    </row>
    <row r="2478" spans="1:37" x14ac:dyDescent="0.2">
      <c r="A2478" t="s">
        <v>8154</v>
      </c>
      <c r="B2478">
        <v>70587129</v>
      </c>
      <c r="C2478">
        <v>70587323</v>
      </c>
      <c r="D2478">
        <v>195</v>
      </c>
      <c r="E2478" t="s">
        <v>8698</v>
      </c>
      <c r="F2478">
        <v>12</v>
      </c>
      <c r="G2478" t="s">
        <v>8699</v>
      </c>
      <c r="H2478" t="s">
        <v>30987</v>
      </c>
      <c r="I2478">
        <v>15</v>
      </c>
      <c r="J2478">
        <v>70570958</v>
      </c>
      <c r="K2478">
        <v>70586606</v>
      </c>
      <c r="L2478">
        <v>15649</v>
      </c>
      <c r="M2478">
        <v>2</v>
      </c>
      <c r="N2478">
        <v>101929151</v>
      </c>
      <c r="O2478" t="s">
        <v>8700</v>
      </c>
      <c r="P2478">
        <v>-523</v>
      </c>
      <c r="Q2478" t="s">
        <v>8701</v>
      </c>
      <c r="R2478" t="s">
        <v>8702</v>
      </c>
      <c r="S2478" t="s">
        <v>32868</v>
      </c>
      <c r="T2478" t="s">
        <v>40</v>
      </c>
      <c r="U2478" t="s">
        <v>40</v>
      </c>
      <c r="V2478">
        <v>0</v>
      </c>
      <c r="W2478">
        <v>0.38920677604595899</v>
      </c>
      <c r="X2478">
        <v>0.704072456322962</v>
      </c>
      <c r="Y2478">
        <v>-23.973890993285998</v>
      </c>
      <c r="Z2478">
        <v>0.203350924423461</v>
      </c>
      <c r="AA2478">
        <v>0.72610664078822296</v>
      </c>
      <c r="AB2478">
        <v>24.280689188922</v>
      </c>
      <c r="AC2478">
        <v>0.88945902157151002</v>
      </c>
      <c r="AD2478">
        <v>0.94068432309766403</v>
      </c>
      <c r="AE2478">
        <v>-0.59020637227255801</v>
      </c>
      <c r="AF2478">
        <v>0.22065000948199101</v>
      </c>
      <c r="AG2478">
        <v>0.68151250837662902</v>
      </c>
      <c r="AH2478">
        <v>-24.244163314711901</v>
      </c>
      <c r="AI2478">
        <v>0.24456414000292601</v>
      </c>
      <c r="AJ2478">
        <v>0.78121606160956403</v>
      </c>
      <c r="AK2478">
        <v>-24.173773990450702</v>
      </c>
    </row>
    <row r="2479" spans="1:37" x14ac:dyDescent="0.2">
      <c r="A2479" t="s">
        <v>8154</v>
      </c>
      <c r="B2479">
        <v>71140077</v>
      </c>
      <c r="C2479">
        <v>71140376</v>
      </c>
      <c r="D2479">
        <v>300</v>
      </c>
      <c r="E2479" t="s">
        <v>8703</v>
      </c>
      <c r="F2479">
        <v>2</v>
      </c>
      <c r="G2479" t="s">
        <v>8704</v>
      </c>
      <c r="H2479" t="s">
        <v>32869</v>
      </c>
      <c r="I2479">
        <v>15</v>
      </c>
      <c r="J2479">
        <v>71115665</v>
      </c>
      <c r="K2479">
        <v>71215238</v>
      </c>
      <c r="L2479">
        <v>99574</v>
      </c>
      <c r="M2479">
        <v>1</v>
      </c>
      <c r="N2479">
        <v>79875</v>
      </c>
      <c r="O2479" t="s">
        <v>8705</v>
      </c>
      <c r="P2479">
        <v>24412</v>
      </c>
      <c r="Q2479" t="s">
        <v>8706</v>
      </c>
      <c r="R2479" t="s">
        <v>8707</v>
      </c>
      <c r="S2479" t="s">
        <v>32870</v>
      </c>
      <c r="T2479">
        <v>0.59265388469832903</v>
      </c>
      <c r="U2479">
        <v>0.82125442047224695</v>
      </c>
      <c r="V2479">
        <v>-1.01250861354102</v>
      </c>
      <c r="W2479">
        <v>0.91915465338913305</v>
      </c>
      <c r="X2479">
        <v>0.95159051474143896</v>
      </c>
      <c r="Y2479">
        <v>-0.1784331488757</v>
      </c>
      <c r="Z2479">
        <v>0.42083970207333499</v>
      </c>
      <c r="AA2479">
        <v>0.84435025072159198</v>
      </c>
      <c r="AB2479">
        <v>-0.82318516226511396</v>
      </c>
      <c r="AC2479">
        <v>0.97582682551118205</v>
      </c>
      <c r="AD2479">
        <v>0.98079420997983002</v>
      </c>
      <c r="AE2479">
        <v>-0.36443962965070598</v>
      </c>
      <c r="AF2479">
        <v>0.93256344269111702</v>
      </c>
      <c r="AG2479">
        <v>1</v>
      </c>
      <c r="AH2479">
        <v>-0.74059652650247698</v>
      </c>
      <c r="AI2479">
        <v>0.79157879541082599</v>
      </c>
      <c r="AJ2479">
        <v>0.93446778036031797</v>
      </c>
      <c r="AK2479">
        <v>5.49131932335973E-2</v>
      </c>
    </row>
    <row r="2480" spans="1:37" x14ac:dyDescent="0.2">
      <c r="A2480" t="s">
        <v>8154</v>
      </c>
      <c r="B2480">
        <v>71140516</v>
      </c>
      <c r="C2480">
        <v>71140805</v>
      </c>
      <c r="D2480">
        <v>290</v>
      </c>
      <c r="E2480" t="s">
        <v>8708</v>
      </c>
      <c r="F2480">
        <v>6</v>
      </c>
      <c r="G2480" t="s">
        <v>8709</v>
      </c>
      <c r="H2480" t="s">
        <v>32869</v>
      </c>
      <c r="I2480">
        <v>15</v>
      </c>
      <c r="J2480">
        <v>71115665</v>
      </c>
      <c r="K2480">
        <v>71215238</v>
      </c>
      <c r="L2480">
        <v>99574</v>
      </c>
      <c r="M2480">
        <v>1</v>
      </c>
      <c r="N2480">
        <v>79875</v>
      </c>
      <c r="O2480" t="s">
        <v>8705</v>
      </c>
      <c r="P2480">
        <v>24851</v>
      </c>
      <c r="Q2480" t="s">
        <v>8706</v>
      </c>
      <c r="R2480" t="s">
        <v>8707</v>
      </c>
      <c r="S2480" t="s">
        <v>32870</v>
      </c>
      <c r="T2480">
        <v>0.61597914511142204</v>
      </c>
      <c r="U2480">
        <v>0.83437348963711</v>
      </c>
      <c r="V2480">
        <v>-0.84110637408599098</v>
      </c>
      <c r="W2480">
        <v>1</v>
      </c>
      <c r="X2480">
        <v>1</v>
      </c>
      <c r="Y2480">
        <v>-0.324920066727861</v>
      </c>
      <c r="Z2480">
        <v>0.39711681970632401</v>
      </c>
      <c r="AA2480">
        <v>0.84435025072159198</v>
      </c>
      <c r="AB2480">
        <v>-0.85277356365578705</v>
      </c>
      <c r="AC2480">
        <v>0.87957650872331905</v>
      </c>
      <c r="AD2480">
        <v>0.94068432309766403</v>
      </c>
      <c r="AE2480">
        <v>-0.42410351536484298</v>
      </c>
      <c r="AF2480">
        <v>0.96625154565167304</v>
      </c>
      <c r="AG2480">
        <v>1</v>
      </c>
      <c r="AH2480">
        <v>-0.49328271149580999</v>
      </c>
      <c r="AI2480">
        <v>0.85739006190948097</v>
      </c>
      <c r="AJ2480">
        <v>0.97268701399999802</v>
      </c>
      <c r="AK2480">
        <v>-0.108644328406493</v>
      </c>
    </row>
    <row r="2481" spans="1:37" x14ac:dyDescent="0.2">
      <c r="A2481" t="s">
        <v>8154</v>
      </c>
      <c r="B2481">
        <v>71254531</v>
      </c>
      <c r="C2481">
        <v>71254620</v>
      </c>
      <c r="D2481">
        <v>90</v>
      </c>
      <c r="E2481" t="s">
        <v>8710</v>
      </c>
      <c r="F2481">
        <v>2</v>
      </c>
      <c r="G2481" t="s">
        <v>8711</v>
      </c>
      <c r="H2481" t="s">
        <v>32871</v>
      </c>
      <c r="I2481">
        <v>15</v>
      </c>
      <c r="J2481">
        <v>71185827</v>
      </c>
      <c r="K2481">
        <v>71189064</v>
      </c>
      <c r="L2481">
        <v>3238</v>
      </c>
      <c r="M2481">
        <v>2</v>
      </c>
      <c r="N2481">
        <v>101929196</v>
      </c>
      <c r="O2481" t="s">
        <v>8712</v>
      </c>
      <c r="P2481">
        <v>-65467</v>
      </c>
      <c r="Q2481" t="s">
        <v>8713</v>
      </c>
      <c r="R2481" t="s">
        <v>8714</v>
      </c>
      <c r="S2481" t="s">
        <v>32872</v>
      </c>
      <c r="T2481">
        <v>0.148394313193741</v>
      </c>
      <c r="U2481">
        <v>0.603102917160658</v>
      </c>
      <c r="V2481">
        <v>2.1305774452956601</v>
      </c>
      <c r="W2481">
        <v>0.30900819435752003</v>
      </c>
      <c r="X2481">
        <v>0.704072456322962</v>
      </c>
      <c r="Y2481">
        <v>0.91280190907814995</v>
      </c>
      <c r="Z2481">
        <v>0.34079228555837798</v>
      </c>
      <c r="AA2481">
        <v>0.78595912572444204</v>
      </c>
      <c r="AB2481">
        <v>1.1907067737982699</v>
      </c>
      <c r="AC2481">
        <v>0.62840251879890197</v>
      </c>
      <c r="AD2481">
        <v>0.87989882095915395</v>
      </c>
      <c r="AE2481">
        <v>0.43876770528884501</v>
      </c>
      <c r="AF2481">
        <v>6.3969420106651201E-2</v>
      </c>
      <c r="AG2481">
        <v>0.57889197891446198</v>
      </c>
      <c r="AH2481">
        <v>2.9642072181683901</v>
      </c>
      <c r="AI2481">
        <v>0.14340738271020401</v>
      </c>
      <c r="AJ2481">
        <v>0.78121606160956403</v>
      </c>
      <c r="AK2481">
        <v>1.02952814507476</v>
      </c>
    </row>
    <row r="2482" spans="1:37" x14ac:dyDescent="0.2">
      <c r="A2482" t="s">
        <v>8154</v>
      </c>
      <c r="B2482">
        <v>72648830</v>
      </c>
      <c r="C2482">
        <v>72648983</v>
      </c>
      <c r="D2482">
        <v>154</v>
      </c>
      <c r="E2482" t="s">
        <v>8715</v>
      </c>
      <c r="F2482">
        <v>2</v>
      </c>
      <c r="G2482" t="s">
        <v>8716</v>
      </c>
      <c r="H2482" t="s">
        <v>31000</v>
      </c>
      <c r="I2482">
        <v>15</v>
      </c>
      <c r="J2482">
        <v>72654697</v>
      </c>
      <c r="K2482">
        <v>72669599</v>
      </c>
      <c r="L2482">
        <v>14903</v>
      </c>
      <c r="M2482">
        <v>1</v>
      </c>
      <c r="N2482">
        <v>55889</v>
      </c>
      <c r="O2482" t="s">
        <v>8717</v>
      </c>
      <c r="P2482">
        <v>-5714</v>
      </c>
      <c r="Q2482" t="s">
        <v>8718</v>
      </c>
      <c r="R2482" t="s">
        <v>8719</v>
      </c>
      <c r="S2482" t="s">
        <v>32873</v>
      </c>
      <c r="T2482">
        <v>0.17308923567461099</v>
      </c>
      <c r="U2482">
        <v>0.603102917160658</v>
      </c>
      <c r="V2482">
        <v>-24.6024721741503</v>
      </c>
      <c r="W2482">
        <v>0.89107655920673101</v>
      </c>
      <c r="X2482">
        <v>0.95159051474143896</v>
      </c>
      <c r="Y2482">
        <v>0.55080017397981895</v>
      </c>
      <c r="Z2482">
        <v>5.50355599158565E-2</v>
      </c>
      <c r="AA2482">
        <v>0.72610664078822296</v>
      </c>
      <c r="AB2482">
        <v>-24.6024721741503</v>
      </c>
      <c r="AC2482">
        <v>0.75388744886274095</v>
      </c>
      <c r="AD2482">
        <v>0.87989882095915395</v>
      </c>
      <c r="AE2482">
        <v>-0.44919973243393801</v>
      </c>
      <c r="AF2482">
        <v>0.32549523997010099</v>
      </c>
      <c r="AG2482">
        <v>0.70473078222419605</v>
      </c>
      <c r="AH2482">
        <v>-23.672861553283798</v>
      </c>
      <c r="AI2482">
        <v>0.56157887380500204</v>
      </c>
      <c r="AJ2482">
        <v>0.78121606160956403</v>
      </c>
      <c r="AK2482">
        <v>1.41955552744976</v>
      </c>
    </row>
    <row r="2483" spans="1:37" x14ac:dyDescent="0.2">
      <c r="A2483" t="s">
        <v>8154</v>
      </c>
      <c r="B2483">
        <v>72648983</v>
      </c>
      <c r="C2483">
        <v>72649136</v>
      </c>
      <c r="D2483">
        <v>154</v>
      </c>
      <c r="E2483" t="s">
        <v>8720</v>
      </c>
      <c r="F2483">
        <v>3</v>
      </c>
      <c r="G2483" t="s">
        <v>8721</v>
      </c>
      <c r="H2483" t="s">
        <v>31000</v>
      </c>
      <c r="I2483">
        <v>15</v>
      </c>
      <c r="J2483">
        <v>72654697</v>
      </c>
      <c r="K2483">
        <v>72669599</v>
      </c>
      <c r="L2483">
        <v>14903</v>
      </c>
      <c r="M2483">
        <v>1</v>
      </c>
      <c r="N2483">
        <v>55889</v>
      </c>
      <c r="O2483" t="s">
        <v>8717</v>
      </c>
      <c r="P2483">
        <v>-5561</v>
      </c>
      <c r="Q2483" t="s">
        <v>8718</v>
      </c>
      <c r="R2483" t="s">
        <v>8719</v>
      </c>
      <c r="S2483" t="s">
        <v>32873</v>
      </c>
      <c r="T2483">
        <v>0.17308923567461099</v>
      </c>
      <c r="U2483">
        <v>0.603102917160658</v>
      </c>
      <c r="V2483">
        <v>-24.6024721741503</v>
      </c>
      <c r="W2483">
        <v>0.89107655920673101</v>
      </c>
      <c r="X2483">
        <v>0.95159051474143896</v>
      </c>
      <c r="Y2483">
        <v>0.55080017397981895</v>
      </c>
      <c r="Z2483">
        <v>5.50355599158565E-2</v>
      </c>
      <c r="AA2483">
        <v>0.72610664078822296</v>
      </c>
      <c r="AB2483">
        <v>-24.6024721741503</v>
      </c>
      <c r="AC2483">
        <v>0.75388744886274095</v>
      </c>
      <c r="AD2483">
        <v>0.87989882095915395</v>
      </c>
      <c r="AE2483">
        <v>-0.44919973243393801</v>
      </c>
      <c r="AF2483">
        <v>0.32549523997010099</v>
      </c>
      <c r="AG2483">
        <v>0.70473078222419605</v>
      </c>
      <c r="AH2483">
        <v>-23.672861553283798</v>
      </c>
      <c r="AI2483">
        <v>0.56157887380500204</v>
      </c>
      <c r="AJ2483">
        <v>0.78121606160956403</v>
      </c>
      <c r="AK2483">
        <v>1.41955552744976</v>
      </c>
    </row>
    <row r="2484" spans="1:37" x14ac:dyDescent="0.2">
      <c r="A2484" t="s">
        <v>8154</v>
      </c>
      <c r="B2484">
        <v>73404349</v>
      </c>
      <c r="C2484">
        <v>73404501</v>
      </c>
      <c r="D2484">
        <v>153</v>
      </c>
      <c r="E2484" t="s">
        <v>8722</v>
      </c>
      <c r="F2484">
        <v>1</v>
      </c>
      <c r="G2484" t="s">
        <v>8723</v>
      </c>
      <c r="H2484" t="s">
        <v>31000</v>
      </c>
      <c r="I2484">
        <v>15</v>
      </c>
      <c r="J2484">
        <v>73319859</v>
      </c>
      <c r="K2484">
        <v>73368958</v>
      </c>
      <c r="L2484">
        <v>49100</v>
      </c>
      <c r="M2484">
        <v>2</v>
      </c>
      <c r="N2484">
        <v>10021</v>
      </c>
      <c r="O2484" t="s">
        <v>8724</v>
      </c>
      <c r="P2484">
        <v>-35391</v>
      </c>
      <c r="Q2484" t="s">
        <v>8725</v>
      </c>
      <c r="R2484" t="s">
        <v>8726</v>
      </c>
      <c r="S2484" t="s">
        <v>32874</v>
      </c>
      <c r="T2484">
        <v>0.32911398597860803</v>
      </c>
      <c r="U2484">
        <v>0.603102917160658</v>
      </c>
      <c r="V2484">
        <v>23.9201034417537</v>
      </c>
      <c r="W2484">
        <v>0.123414495547065</v>
      </c>
      <c r="X2484">
        <v>0.704072456322962</v>
      </c>
      <c r="Y2484">
        <v>25.059202483021899</v>
      </c>
      <c r="Z2484">
        <v>0.48464167878831399</v>
      </c>
      <c r="AA2484">
        <v>0.84435025072159198</v>
      </c>
      <c r="AB2484">
        <v>22.9566294041223</v>
      </c>
      <c r="AC2484">
        <v>0.27780950890804001</v>
      </c>
      <c r="AD2484">
        <v>0.68253123924728298</v>
      </c>
      <c r="AE2484">
        <v>24.059202524288899</v>
      </c>
      <c r="AF2484">
        <v>0.16793847098801201</v>
      </c>
      <c r="AG2484">
        <v>0.68151250837662902</v>
      </c>
      <c r="AH2484">
        <v>23.9201034417537</v>
      </c>
      <c r="AI2484">
        <v>3.6185182304427702E-2</v>
      </c>
      <c r="AJ2484">
        <v>0.78121606160956403</v>
      </c>
      <c r="AK2484">
        <v>25.059202483021899</v>
      </c>
    </row>
    <row r="2485" spans="1:37" x14ac:dyDescent="0.2">
      <c r="A2485" t="s">
        <v>8154</v>
      </c>
      <c r="B2485">
        <v>73513530</v>
      </c>
      <c r="C2485">
        <v>73513707</v>
      </c>
      <c r="D2485">
        <v>178</v>
      </c>
      <c r="E2485" t="s">
        <v>8727</v>
      </c>
      <c r="F2485">
        <v>1</v>
      </c>
      <c r="G2485" t="s">
        <v>8728</v>
      </c>
      <c r="H2485" t="s">
        <v>32875</v>
      </c>
      <c r="I2485">
        <v>15</v>
      </c>
      <c r="J2485">
        <v>73560934</v>
      </c>
      <c r="K2485">
        <v>73563492</v>
      </c>
      <c r="L2485">
        <v>2559</v>
      </c>
      <c r="M2485">
        <v>2</v>
      </c>
      <c r="N2485">
        <v>27020</v>
      </c>
      <c r="O2485" t="s">
        <v>8729</v>
      </c>
      <c r="P2485">
        <v>49785</v>
      </c>
      <c r="Q2485" t="s">
        <v>8730</v>
      </c>
      <c r="R2485" t="s">
        <v>8731</v>
      </c>
      <c r="S2485" t="s">
        <v>8732</v>
      </c>
      <c r="T2485">
        <v>0.97213403838398904</v>
      </c>
      <c r="U2485">
        <v>1</v>
      </c>
      <c r="V2485">
        <v>0.88856675296984799</v>
      </c>
      <c r="W2485">
        <v>0.46193634366738701</v>
      </c>
      <c r="X2485">
        <v>0.75726018452522603</v>
      </c>
      <c r="Y2485">
        <v>1.33508361480622</v>
      </c>
      <c r="Z2485">
        <v>0.66713806400786302</v>
      </c>
      <c r="AA2485">
        <v>0.84521697243271998</v>
      </c>
      <c r="AB2485">
        <v>2.92753311111864</v>
      </c>
      <c r="AC2485">
        <v>0.40715378447724998</v>
      </c>
      <c r="AD2485">
        <v>0.82872126865393902</v>
      </c>
      <c r="AE2485">
        <v>2.4612941478087298</v>
      </c>
      <c r="AF2485">
        <v>0.74414648978297804</v>
      </c>
      <c r="AG2485">
        <v>0.86906519844104402</v>
      </c>
      <c r="AH2485">
        <v>-1.92233151936352</v>
      </c>
      <c r="AI2485">
        <v>0.69444917998461897</v>
      </c>
      <c r="AJ2485">
        <v>0.862196742697804</v>
      </c>
      <c r="AK2485">
        <v>-0.79878419802856804</v>
      </c>
    </row>
    <row r="2486" spans="1:37" x14ac:dyDescent="0.2">
      <c r="A2486" t="s">
        <v>8154</v>
      </c>
      <c r="B2486">
        <v>73513707</v>
      </c>
      <c r="C2486">
        <v>73513884</v>
      </c>
      <c r="D2486">
        <v>178</v>
      </c>
      <c r="E2486" t="s">
        <v>8733</v>
      </c>
      <c r="F2486">
        <v>3</v>
      </c>
      <c r="G2486" t="s">
        <v>8734</v>
      </c>
      <c r="H2486" t="s">
        <v>32875</v>
      </c>
      <c r="I2486">
        <v>15</v>
      </c>
      <c r="J2486">
        <v>73560934</v>
      </c>
      <c r="K2486">
        <v>73563492</v>
      </c>
      <c r="L2486">
        <v>2559</v>
      </c>
      <c r="M2486">
        <v>2</v>
      </c>
      <c r="N2486">
        <v>27020</v>
      </c>
      <c r="O2486" t="s">
        <v>8729</v>
      </c>
      <c r="P2486">
        <v>49608</v>
      </c>
      <c r="Q2486" t="s">
        <v>8730</v>
      </c>
      <c r="R2486" t="s">
        <v>8731</v>
      </c>
      <c r="S2486" t="s">
        <v>8732</v>
      </c>
      <c r="T2486">
        <v>0.97213403838398904</v>
      </c>
      <c r="U2486">
        <v>1</v>
      </c>
      <c r="V2486">
        <v>0.88856675296984799</v>
      </c>
      <c r="W2486">
        <v>0.23378313855274899</v>
      </c>
      <c r="X2486">
        <v>0.704072456322962</v>
      </c>
      <c r="Y2486">
        <v>1.74451792510111</v>
      </c>
      <c r="Z2486">
        <v>0.45710774983416202</v>
      </c>
      <c r="AA2486">
        <v>0.84435025072159198</v>
      </c>
      <c r="AB2486">
        <v>3.0456908525853899</v>
      </c>
      <c r="AC2486">
        <v>0.28020126030095299</v>
      </c>
      <c r="AD2486">
        <v>0.68253123924728298</v>
      </c>
      <c r="AE2486">
        <v>2.5658576523680301</v>
      </c>
      <c r="AF2486">
        <v>0.54505380959242</v>
      </c>
      <c r="AG2486">
        <v>0.80674443595273604</v>
      </c>
      <c r="AH2486">
        <v>-2.04695243466597</v>
      </c>
      <c r="AI2486">
        <v>0.32736381021059202</v>
      </c>
      <c r="AJ2486">
        <v>0.78121606160956403</v>
      </c>
      <c r="AK2486">
        <v>-0.38934988773367801</v>
      </c>
    </row>
    <row r="2487" spans="1:37" x14ac:dyDescent="0.2">
      <c r="A2487" t="s">
        <v>8154</v>
      </c>
      <c r="B2487">
        <v>73684560</v>
      </c>
      <c r="C2487">
        <v>73684709</v>
      </c>
      <c r="D2487">
        <v>150</v>
      </c>
      <c r="E2487" t="s">
        <v>8735</v>
      </c>
      <c r="F2487">
        <v>11</v>
      </c>
      <c r="G2487" t="s">
        <v>8736</v>
      </c>
      <c r="H2487" t="s">
        <v>30987</v>
      </c>
      <c r="I2487">
        <v>15</v>
      </c>
      <c r="J2487">
        <v>73684731</v>
      </c>
      <c r="K2487">
        <v>73702573</v>
      </c>
      <c r="L2487">
        <v>17843</v>
      </c>
      <c r="M2487">
        <v>1</v>
      </c>
      <c r="N2487">
        <v>80381</v>
      </c>
      <c r="O2487" t="s">
        <v>8737</v>
      </c>
      <c r="P2487">
        <v>-22</v>
      </c>
      <c r="Q2487" t="s">
        <v>8738</v>
      </c>
      <c r="R2487" t="s">
        <v>8739</v>
      </c>
      <c r="S2487" t="s">
        <v>32876</v>
      </c>
      <c r="T2487">
        <v>0.32911398597860803</v>
      </c>
      <c r="U2487">
        <v>0.603102917160658</v>
      </c>
      <c r="V2487">
        <v>24.222981078058801</v>
      </c>
      <c r="W2487">
        <v>0.38920677604595899</v>
      </c>
      <c r="X2487">
        <v>0.704072456322962</v>
      </c>
      <c r="Y2487">
        <v>-24.021347227940598</v>
      </c>
      <c r="Z2487">
        <v>0.306975110376564</v>
      </c>
      <c r="AA2487">
        <v>0.72610664078822296</v>
      </c>
      <c r="AB2487">
        <v>24.3397056808892</v>
      </c>
      <c r="AC2487">
        <v>0.75388744886274095</v>
      </c>
      <c r="AD2487">
        <v>0.87989882095915395</v>
      </c>
      <c r="AE2487">
        <v>-0.568192458518052</v>
      </c>
      <c r="AF2487">
        <v>0.64997455747578503</v>
      </c>
      <c r="AG2487">
        <v>0.80674443595273604</v>
      </c>
      <c r="AH2487">
        <v>0.84382688346819001</v>
      </c>
      <c r="AI2487">
        <v>0.35038410267202102</v>
      </c>
      <c r="AJ2487">
        <v>0.78121606160956403</v>
      </c>
      <c r="AK2487">
        <v>-24.2327904821997</v>
      </c>
    </row>
    <row r="2488" spans="1:37" x14ac:dyDescent="0.2">
      <c r="A2488" t="s">
        <v>8154</v>
      </c>
      <c r="B2488">
        <v>73684709</v>
      </c>
      <c r="C2488">
        <v>73684858</v>
      </c>
      <c r="D2488">
        <v>150</v>
      </c>
      <c r="E2488" t="s">
        <v>8740</v>
      </c>
      <c r="F2488">
        <v>14</v>
      </c>
      <c r="G2488" t="s">
        <v>8741</v>
      </c>
      <c r="H2488" t="s">
        <v>30987</v>
      </c>
      <c r="I2488">
        <v>15</v>
      </c>
      <c r="J2488">
        <v>73684731</v>
      </c>
      <c r="K2488">
        <v>73702573</v>
      </c>
      <c r="L2488">
        <v>17843</v>
      </c>
      <c r="M2488">
        <v>1</v>
      </c>
      <c r="N2488">
        <v>80381</v>
      </c>
      <c r="O2488" t="s">
        <v>8737</v>
      </c>
      <c r="P2488">
        <v>0</v>
      </c>
      <c r="Q2488" t="s">
        <v>8738</v>
      </c>
      <c r="R2488" t="s">
        <v>8739</v>
      </c>
      <c r="S2488" t="s">
        <v>32876</v>
      </c>
      <c r="T2488">
        <v>0.32911398597860803</v>
      </c>
      <c r="U2488">
        <v>0.603102917160658</v>
      </c>
      <c r="V2488">
        <v>24.222981078058801</v>
      </c>
      <c r="W2488">
        <v>0.38920677604595899</v>
      </c>
      <c r="X2488">
        <v>0.704072456322962</v>
      </c>
      <c r="Y2488">
        <v>-24.021347227940598</v>
      </c>
      <c r="Z2488">
        <v>0.306975110376564</v>
      </c>
      <c r="AA2488">
        <v>0.72610664078822296</v>
      </c>
      <c r="AB2488">
        <v>24.3397056808892</v>
      </c>
      <c r="AC2488">
        <v>0.75388744886274095</v>
      </c>
      <c r="AD2488">
        <v>0.87989882095915395</v>
      </c>
      <c r="AE2488">
        <v>-0.568192458518052</v>
      </c>
      <c r="AF2488">
        <v>0.64997455747578503</v>
      </c>
      <c r="AG2488">
        <v>0.80674443595273604</v>
      </c>
      <c r="AH2488">
        <v>0.84382688346819001</v>
      </c>
      <c r="AI2488">
        <v>0.35038410267202102</v>
      </c>
      <c r="AJ2488">
        <v>0.78121606160956403</v>
      </c>
      <c r="AK2488">
        <v>-24.2327904821997</v>
      </c>
    </row>
    <row r="2489" spans="1:37" x14ac:dyDescent="0.2">
      <c r="A2489" t="s">
        <v>8154</v>
      </c>
      <c r="B2489">
        <v>74325696</v>
      </c>
      <c r="C2489">
        <v>74325985</v>
      </c>
      <c r="D2489">
        <v>290</v>
      </c>
      <c r="E2489" t="s">
        <v>8742</v>
      </c>
      <c r="F2489">
        <v>3</v>
      </c>
      <c r="G2489" t="s">
        <v>8743</v>
      </c>
      <c r="H2489" t="s">
        <v>32877</v>
      </c>
      <c r="I2489">
        <v>15</v>
      </c>
      <c r="J2489">
        <v>74318570</v>
      </c>
      <c r="K2489">
        <v>74336141</v>
      </c>
      <c r="L2489">
        <v>17572</v>
      </c>
      <c r="M2489">
        <v>1</v>
      </c>
      <c r="N2489">
        <v>80125</v>
      </c>
      <c r="O2489" t="s">
        <v>8744</v>
      </c>
      <c r="P2489">
        <v>7126</v>
      </c>
      <c r="Q2489" t="s">
        <v>8745</v>
      </c>
      <c r="R2489" t="s">
        <v>8746</v>
      </c>
      <c r="S2489" t="s">
        <v>32878</v>
      </c>
      <c r="T2489">
        <v>0.97213403838398904</v>
      </c>
      <c r="U2489">
        <v>1</v>
      </c>
      <c r="V2489">
        <v>0.45085496023675897</v>
      </c>
      <c r="W2489">
        <v>0.89107655920673101</v>
      </c>
      <c r="X2489">
        <v>0.95159051474143896</v>
      </c>
      <c r="Y2489">
        <v>0.65610006026068102</v>
      </c>
      <c r="Z2489">
        <v>0.69013698642955401</v>
      </c>
      <c r="AA2489">
        <v>0.84521697243271998</v>
      </c>
      <c r="AB2489">
        <v>-0.51261908624064501</v>
      </c>
      <c r="AC2489">
        <v>0.75388744886274095</v>
      </c>
      <c r="AD2489">
        <v>0.87989882095915395</v>
      </c>
      <c r="AE2489">
        <v>-0.343899862241837</v>
      </c>
      <c r="AF2489">
        <v>0.61410715005536498</v>
      </c>
      <c r="AG2489">
        <v>0.80674443595273604</v>
      </c>
      <c r="AH2489">
        <v>1.3804655314620899</v>
      </c>
      <c r="AI2489">
        <v>0.56157887380500204</v>
      </c>
      <c r="AJ2489">
        <v>0.78121606160956403</v>
      </c>
      <c r="AK2489">
        <v>1.52485542609916</v>
      </c>
    </row>
    <row r="2490" spans="1:37" x14ac:dyDescent="0.2">
      <c r="A2490" t="s">
        <v>8154</v>
      </c>
      <c r="B2490">
        <v>74615871</v>
      </c>
      <c r="C2490">
        <v>74616087</v>
      </c>
      <c r="D2490">
        <v>217</v>
      </c>
      <c r="E2490" t="s">
        <v>8747</v>
      </c>
      <c r="F2490">
        <v>24</v>
      </c>
      <c r="G2490" t="s">
        <v>8748</v>
      </c>
      <c r="H2490" t="s">
        <v>30987</v>
      </c>
      <c r="I2490">
        <v>15</v>
      </c>
      <c r="J2490">
        <v>74615872</v>
      </c>
      <c r="K2490">
        <v>74625894</v>
      </c>
      <c r="L2490">
        <v>10023</v>
      </c>
      <c r="M2490">
        <v>1</v>
      </c>
      <c r="N2490">
        <v>1198</v>
      </c>
      <c r="O2490" t="s">
        <v>8749</v>
      </c>
      <c r="P2490">
        <v>0</v>
      </c>
      <c r="Q2490" t="s">
        <v>8750</v>
      </c>
      <c r="R2490" t="s">
        <v>8751</v>
      </c>
      <c r="S2490" t="s">
        <v>32879</v>
      </c>
      <c r="T2490">
        <v>0.17308923567461099</v>
      </c>
      <c r="U2490">
        <v>0.603102917160658</v>
      </c>
      <c r="V2490">
        <v>-23.749406332286402</v>
      </c>
      <c r="W2490">
        <v>0.38920677604595899</v>
      </c>
      <c r="X2490">
        <v>0.704072456322962</v>
      </c>
      <c r="Y2490">
        <v>-23.442086617844001</v>
      </c>
      <c r="Z2490">
        <v>0.26789404493740199</v>
      </c>
      <c r="AA2490">
        <v>0.72610664078822296</v>
      </c>
      <c r="AB2490">
        <v>-0.42591232289428799</v>
      </c>
      <c r="AC2490">
        <v>0.88945902157151002</v>
      </c>
      <c r="AD2490">
        <v>0.94068432309766403</v>
      </c>
      <c r="AE2490">
        <v>3.4063130154377903E-2</v>
      </c>
      <c r="AF2490">
        <v>0.22065000948199101</v>
      </c>
      <c r="AG2490">
        <v>0.68151250837662902</v>
      </c>
      <c r="AH2490">
        <v>-24.0722097409718</v>
      </c>
      <c r="AI2490">
        <v>0.24456414000292601</v>
      </c>
      <c r="AJ2490">
        <v>0.78121606160956403</v>
      </c>
      <c r="AK2490">
        <v>-24.001820417170102</v>
      </c>
    </row>
    <row r="2491" spans="1:37" x14ac:dyDescent="0.2">
      <c r="A2491" t="s">
        <v>8154</v>
      </c>
      <c r="B2491">
        <v>74816420</v>
      </c>
      <c r="C2491">
        <v>74816631</v>
      </c>
      <c r="D2491">
        <v>212</v>
      </c>
      <c r="E2491" t="s">
        <v>8752</v>
      </c>
      <c r="F2491">
        <v>12</v>
      </c>
      <c r="G2491" t="s">
        <v>8753</v>
      </c>
      <c r="H2491" t="s">
        <v>30987</v>
      </c>
      <c r="I2491">
        <v>15</v>
      </c>
      <c r="J2491">
        <v>74816223</v>
      </c>
      <c r="K2491">
        <v>74831233</v>
      </c>
      <c r="L2491">
        <v>15011</v>
      </c>
      <c r="M2491">
        <v>1</v>
      </c>
      <c r="N2491">
        <v>79748</v>
      </c>
      <c r="O2491" t="s">
        <v>8754</v>
      </c>
      <c r="P2491">
        <v>197</v>
      </c>
      <c r="Q2491" t="s">
        <v>8755</v>
      </c>
      <c r="R2491" t="s">
        <v>8756</v>
      </c>
      <c r="S2491" t="s">
        <v>32880</v>
      </c>
      <c r="T2491">
        <v>0.17308923567461099</v>
      </c>
      <c r="U2491">
        <v>0.603102917160658</v>
      </c>
      <c r="V2491">
        <v>-24.0089628252266</v>
      </c>
      <c r="W2491" t="s">
        <v>40</v>
      </c>
      <c r="X2491" t="s">
        <v>40</v>
      </c>
      <c r="Y2491">
        <v>0</v>
      </c>
      <c r="Z2491">
        <v>5.50355599158565E-2</v>
      </c>
      <c r="AA2491">
        <v>0.72610664078822296</v>
      </c>
      <c r="AB2491">
        <v>-24.0089628252266</v>
      </c>
      <c r="AC2491">
        <v>0.27780950890804001</v>
      </c>
      <c r="AD2491">
        <v>0.68253123924728298</v>
      </c>
      <c r="AE2491">
        <v>23.153352803742699</v>
      </c>
      <c r="AF2491">
        <v>0.32549523997010099</v>
      </c>
      <c r="AG2491">
        <v>0.70473078222419605</v>
      </c>
      <c r="AH2491">
        <v>-23.079352230437799</v>
      </c>
      <c r="AI2491">
        <v>0.35038410267202102</v>
      </c>
      <c r="AJ2491">
        <v>0.78121606160956403</v>
      </c>
      <c r="AK2491">
        <v>-23.008962910685401</v>
      </c>
    </row>
    <row r="2492" spans="1:37" x14ac:dyDescent="0.2">
      <c r="A2492" t="s">
        <v>8154</v>
      </c>
      <c r="B2492">
        <v>75205191</v>
      </c>
      <c r="C2492">
        <v>75205345</v>
      </c>
      <c r="D2492">
        <v>155</v>
      </c>
      <c r="E2492" t="s">
        <v>8757</v>
      </c>
      <c r="F2492">
        <v>1</v>
      </c>
      <c r="G2492" t="s">
        <v>8758</v>
      </c>
      <c r="H2492" t="s">
        <v>30987</v>
      </c>
      <c r="I2492">
        <v>15</v>
      </c>
      <c r="J2492">
        <v>75206049</v>
      </c>
      <c r="K2492">
        <v>75212169</v>
      </c>
      <c r="L2492">
        <v>6121</v>
      </c>
      <c r="M2492">
        <v>1</v>
      </c>
      <c r="N2492">
        <v>56905</v>
      </c>
      <c r="O2492" t="s">
        <v>8759</v>
      </c>
      <c r="P2492">
        <v>-704</v>
      </c>
      <c r="Q2492" t="s">
        <v>8760</v>
      </c>
      <c r="R2492" t="s">
        <v>8761</v>
      </c>
      <c r="S2492" t="s">
        <v>32881</v>
      </c>
      <c r="T2492">
        <v>1</v>
      </c>
      <c r="U2492">
        <v>1</v>
      </c>
      <c r="V2492">
        <v>-3.2431724265645001</v>
      </c>
      <c r="W2492">
        <v>0.20525741147413201</v>
      </c>
      <c r="X2492">
        <v>0.704072456322962</v>
      </c>
      <c r="Y2492">
        <v>-24.525592522607901</v>
      </c>
      <c r="Z2492">
        <v>1</v>
      </c>
      <c r="AA2492">
        <v>1</v>
      </c>
      <c r="AB2492">
        <v>-2.0148055524575499</v>
      </c>
      <c r="AC2492">
        <v>0.30184355666711699</v>
      </c>
      <c r="AD2492">
        <v>0.68253123924728298</v>
      </c>
      <c r="AE2492">
        <v>-2.3407212568040601</v>
      </c>
      <c r="AF2492">
        <v>0.98343762640780896</v>
      </c>
      <c r="AG2492">
        <v>1</v>
      </c>
      <c r="AH2492">
        <v>-2.75606876584783</v>
      </c>
      <c r="AI2492">
        <v>0.24456414000292601</v>
      </c>
      <c r="AJ2492">
        <v>0.78121606160956403</v>
      </c>
      <c r="AK2492">
        <v>-24.0640900281503</v>
      </c>
    </row>
    <row r="2493" spans="1:37" x14ac:dyDescent="0.2">
      <c r="A2493" t="s">
        <v>8154</v>
      </c>
      <c r="B2493">
        <v>75205345</v>
      </c>
      <c r="C2493">
        <v>75205499</v>
      </c>
      <c r="D2493">
        <v>155</v>
      </c>
      <c r="E2493" t="s">
        <v>8762</v>
      </c>
      <c r="F2493">
        <v>2</v>
      </c>
      <c r="G2493" t="s">
        <v>8763</v>
      </c>
      <c r="H2493" t="s">
        <v>30987</v>
      </c>
      <c r="I2493">
        <v>15</v>
      </c>
      <c r="J2493">
        <v>75206049</v>
      </c>
      <c r="K2493">
        <v>75212169</v>
      </c>
      <c r="L2493">
        <v>6121</v>
      </c>
      <c r="M2493">
        <v>1</v>
      </c>
      <c r="N2493">
        <v>56905</v>
      </c>
      <c r="O2493" t="s">
        <v>8759</v>
      </c>
      <c r="P2493">
        <v>-550</v>
      </c>
      <c r="Q2493" t="s">
        <v>8760</v>
      </c>
      <c r="R2493" t="s">
        <v>8761</v>
      </c>
      <c r="S2493" t="s">
        <v>32881</v>
      </c>
      <c r="T2493">
        <v>1</v>
      </c>
      <c r="U2493">
        <v>1</v>
      </c>
      <c r="V2493">
        <v>-3.2431724265645001</v>
      </c>
      <c r="W2493">
        <v>0.20525741147413201</v>
      </c>
      <c r="X2493">
        <v>0.704072456322962</v>
      </c>
      <c r="Y2493">
        <v>-24.525592522607901</v>
      </c>
      <c r="Z2493">
        <v>1</v>
      </c>
      <c r="AA2493">
        <v>1</v>
      </c>
      <c r="AB2493">
        <v>-2.0148055524575499</v>
      </c>
      <c r="AC2493">
        <v>0.30184355666711699</v>
      </c>
      <c r="AD2493">
        <v>0.68253123924728298</v>
      </c>
      <c r="AE2493">
        <v>-2.3407212568040601</v>
      </c>
      <c r="AF2493">
        <v>0.98343762640780896</v>
      </c>
      <c r="AG2493">
        <v>1</v>
      </c>
      <c r="AH2493">
        <v>-2.75606876584783</v>
      </c>
      <c r="AI2493">
        <v>0.24456414000292601</v>
      </c>
      <c r="AJ2493">
        <v>0.78121606160956403</v>
      </c>
      <c r="AK2493">
        <v>-24.0640900281503</v>
      </c>
    </row>
    <row r="2494" spans="1:37" x14ac:dyDescent="0.2">
      <c r="A2494" t="s">
        <v>8154</v>
      </c>
      <c r="B2494">
        <v>75205499</v>
      </c>
      <c r="C2494">
        <v>75205653</v>
      </c>
      <c r="D2494">
        <v>155</v>
      </c>
      <c r="E2494" t="s">
        <v>8764</v>
      </c>
      <c r="F2494">
        <v>1</v>
      </c>
      <c r="G2494" t="s">
        <v>8765</v>
      </c>
      <c r="H2494" t="s">
        <v>30987</v>
      </c>
      <c r="I2494">
        <v>15</v>
      </c>
      <c r="J2494">
        <v>75206049</v>
      </c>
      <c r="K2494">
        <v>75212169</v>
      </c>
      <c r="L2494">
        <v>6121</v>
      </c>
      <c r="M2494">
        <v>1</v>
      </c>
      <c r="N2494">
        <v>56905</v>
      </c>
      <c r="O2494" t="s">
        <v>8759</v>
      </c>
      <c r="P2494">
        <v>-396</v>
      </c>
      <c r="Q2494" t="s">
        <v>8760</v>
      </c>
      <c r="R2494" t="s">
        <v>8761</v>
      </c>
      <c r="S2494" t="s">
        <v>32881</v>
      </c>
      <c r="T2494">
        <v>1</v>
      </c>
      <c r="U2494">
        <v>1</v>
      </c>
      <c r="V2494">
        <v>-2.8646608213189801</v>
      </c>
      <c r="W2494">
        <v>0.20525741147413201</v>
      </c>
      <c r="X2494">
        <v>0.704072456322962</v>
      </c>
      <c r="Y2494">
        <v>-24.186102540114199</v>
      </c>
      <c r="Z2494">
        <v>1</v>
      </c>
      <c r="AA2494">
        <v>1</v>
      </c>
      <c r="AB2494">
        <v>-1.6362939472120199</v>
      </c>
      <c r="AC2494">
        <v>0.30184355666711699</v>
      </c>
      <c r="AD2494">
        <v>0.68253123924728298</v>
      </c>
      <c r="AE2494">
        <v>-2.00123127431036</v>
      </c>
      <c r="AF2494">
        <v>0.98343762640780896</v>
      </c>
      <c r="AG2494">
        <v>1</v>
      </c>
      <c r="AH2494">
        <v>-2.48757764630821</v>
      </c>
      <c r="AI2494">
        <v>0.24456414000292601</v>
      </c>
      <c r="AJ2494">
        <v>0.78121606160956403</v>
      </c>
      <c r="AK2494">
        <v>-23.81579308389</v>
      </c>
    </row>
    <row r="2495" spans="1:37" x14ac:dyDescent="0.2">
      <c r="A2495" t="s">
        <v>8154</v>
      </c>
      <c r="B2495">
        <v>75208509</v>
      </c>
      <c r="C2495">
        <v>75208654</v>
      </c>
      <c r="D2495">
        <v>146</v>
      </c>
      <c r="E2495" t="s">
        <v>8766</v>
      </c>
      <c r="F2495">
        <v>10</v>
      </c>
      <c r="G2495" t="s">
        <v>8767</v>
      </c>
      <c r="H2495" t="s">
        <v>31032</v>
      </c>
      <c r="I2495">
        <v>15</v>
      </c>
      <c r="J2495">
        <v>75206049</v>
      </c>
      <c r="K2495">
        <v>75212169</v>
      </c>
      <c r="L2495">
        <v>6121</v>
      </c>
      <c r="M2495">
        <v>1</v>
      </c>
      <c r="N2495">
        <v>56905</v>
      </c>
      <c r="O2495" t="s">
        <v>8759</v>
      </c>
      <c r="P2495">
        <v>2460</v>
      </c>
      <c r="Q2495" t="s">
        <v>8760</v>
      </c>
      <c r="R2495" t="s">
        <v>8761</v>
      </c>
      <c r="S2495" t="s">
        <v>32881</v>
      </c>
      <c r="T2495">
        <v>0.56354823081344896</v>
      </c>
      <c r="U2495">
        <v>0.81214233890638399</v>
      </c>
      <c r="V2495">
        <v>-3.2727767135744998</v>
      </c>
      <c r="W2495">
        <v>0.113079289867903</v>
      </c>
      <c r="X2495">
        <v>0.704072456322962</v>
      </c>
      <c r="Y2495">
        <v>-24.022874022692701</v>
      </c>
      <c r="Z2495">
        <v>0.53052895265546796</v>
      </c>
      <c r="AA2495">
        <v>0.84521697243271998</v>
      </c>
      <c r="AB2495">
        <v>-0.70953774352606602</v>
      </c>
      <c r="AC2495">
        <v>0.122775156056933</v>
      </c>
      <c r="AD2495">
        <v>0.68253123924728298</v>
      </c>
      <c r="AE2495">
        <v>-1.25072271084376</v>
      </c>
      <c r="AF2495">
        <v>0.68997179462344205</v>
      </c>
      <c r="AG2495">
        <v>0.83846513202101103</v>
      </c>
      <c r="AH2495">
        <v>-3.36970690485852</v>
      </c>
      <c r="AI2495">
        <v>0.17351581260912399</v>
      </c>
      <c r="AJ2495">
        <v>0.78121606160956403</v>
      </c>
      <c r="AK2495">
        <v>-23.914812684929199</v>
      </c>
    </row>
    <row r="2496" spans="1:37" x14ac:dyDescent="0.2">
      <c r="A2496" t="s">
        <v>8154</v>
      </c>
      <c r="B2496">
        <v>75208654</v>
      </c>
      <c r="C2496">
        <v>75208799</v>
      </c>
      <c r="D2496">
        <v>146</v>
      </c>
      <c r="E2496" t="s">
        <v>8768</v>
      </c>
      <c r="F2496">
        <v>13</v>
      </c>
      <c r="G2496" t="s">
        <v>8769</v>
      </c>
      <c r="H2496" t="s">
        <v>31032</v>
      </c>
      <c r="I2496">
        <v>15</v>
      </c>
      <c r="J2496">
        <v>75206049</v>
      </c>
      <c r="K2496">
        <v>75212169</v>
      </c>
      <c r="L2496">
        <v>6121</v>
      </c>
      <c r="M2496">
        <v>1</v>
      </c>
      <c r="N2496">
        <v>56905</v>
      </c>
      <c r="O2496" t="s">
        <v>8759</v>
      </c>
      <c r="P2496">
        <v>2605</v>
      </c>
      <c r="Q2496" t="s">
        <v>8760</v>
      </c>
      <c r="R2496" t="s">
        <v>8761</v>
      </c>
      <c r="S2496" t="s">
        <v>32881</v>
      </c>
      <c r="T2496">
        <v>0.56354823081344896</v>
      </c>
      <c r="U2496">
        <v>0.81214233890638399</v>
      </c>
      <c r="V2496">
        <v>-3.2727767135744998</v>
      </c>
      <c r="W2496">
        <v>0.113079289867903</v>
      </c>
      <c r="X2496">
        <v>0.704072456322962</v>
      </c>
      <c r="Y2496">
        <v>-24.022874022692701</v>
      </c>
      <c r="Z2496">
        <v>0.53052895265546796</v>
      </c>
      <c r="AA2496">
        <v>0.84521697243271998</v>
      </c>
      <c r="AB2496">
        <v>-0.70953774352606602</v>
      </c>
      <c r="AC2496">
        <v>0.122775156056933</v>
      </c>
      <c r="AD2496">
        <v>0.68253123924728298</v>
      </c>
      <c r="AE2496">
        <v>-1.25072271084376</v>
      </c>
      <c r="AF2496">
        <v>0.68997179462344205</v>
      </c>
      <c r="AG2496">
        <v>0.83846513202101103</v>
      </c>
      <c r="AH2496">
        <v>-3.36970690485852</v>
      </c>
      <c r="AI2496">
        <v>0.17351581260912399</v>
      </c>
      <c r="AJ2496">
        <v>0.78121606160956403</v>
      </c>
      <c r="AK2496">
        <v>-23.914812684929199</v>
      </c>
    </row>
    <row r="2497" spans="1:37" x14ac:dyDescent="0.2">
      <c r="A2497" t="s">
        <v>8154</v>
      </c>
      <c r="B2497">
        <v>75275530</v>
      </c>
      <c r="C2497">
        <v>75275699</v>
      </c>
      <c r="D2497">
        <v>170</v>
      </c>
      <c r="E2497" t="s">
        <v>8770</v>
      </c>
      <c r="F2497">
        <v>1</v>
      </c>
      <c r="G2497" t="s">
        <v>8771</v>
      </c>
      <c r="H2497" t="s">
        <v>31000</v>
      </c>
      <c r="I2497">
        <v>15</v>
      </c>
      <c r="J2497">
        <v>75282835</v>
      </c>
      <c r="K2497">
        <v>75295530</v>
      </c>
      <c r="L2497">
        <v>12696</v>
      </c>
      <c r="M2497">
        <v>1</v>
      </c>
      <c r="N2497">
        <v>653643</v>
      </c>
      <c r="O2497" t="s">
        <v>8772</v>
      </c>
      <c r="P2497">
        <v>-7136</v>
      </c>
      <c r="Q2497" t="s">
        <v>8773</v>
      </c>
      <c r="R2497" t="s">
        <v>8774</v>
      </c>
      <c r="S2497" t="s">
        <v>32882</v>
      </c>
      <c r="T2497">
        <v>0.32911398597860803</v>
      </c>
      <c r="U2497">
        <v>0.603102917160658</v>
      </c>
      <c r="V2497">
        <v>24.4910785569148</v>
      </c>
      <c r="W2497">
        <v>5.4349643961368002E-2</v>
      </c>
      <c r="X2497">
        <v>0.704072456322962</v>
      </c>
      <c r="Y2497">
        <v>24.899776464478801</v>
      </c>
      <c r="Z2497">
        <v>0.203350924423461</v>
      </c>
      <c r="AA2497">
        <v>0.72610664078822296</v>
      </c>
      <c r="AB2497">
        <v>23.8623018075746</v>
      </c>
      <c r="AC2497">
        <v>0.17695932866387601</v>
      </c>
      <c r="AD2497">
        <v>0.68253123924728298</v>
      </c>
      <c r="AE2497">
        <v>23.899776510567499</v>
      </c>
      <c r="AF2497">
        <v>0.98343762640780896</v>
      </c>
      <c r="AG2497">
        <v>1</v>
      </c>
      <c r="AH2497">
        <v>2.9372544179278099</v>
      </c>
      <c r="AI2497">
        <v>9.3920812249066992E-3</v>
      </c>
      <c r="AJ2497">
        <v>0.78121606160956403</v>
      </c>
      <c r="AK2497">
        <v>24.899776464478801</v>
      </c>
    </row>
    <row r="2498" spans="1:37" x14ac:dyDescent="0.2">
      <c r="A2498" t="s">
        <v>8154</v>
      </c>
      <c r="B2498">
        <v>75275821</v>
      </c>
      <c r="C2498">
        <v>75275970</v>
      </c>
      <c r="D2498">
        <v>150</v>
      </c>
      <c r="E2498" t="s">
        <v>8775</v>
      </c>
      <c r="F2498">
        <v>2</v>
      </c>
      <c r="G2498" t="s">
        <v>8776</v>
      </c>
      <c r="H2498" t="s">
        <v>31000</v>
      </c>
      <c r="I2498">
        <v>15</v>
      </c>
      <c r="J2498">
        <v>75282835</v>
      </c>
      <c r="K2498">
        <v>75295530</v>
      </c>
      <c r="L2498">
        <v>12696</v>
      </c>
      <c r="M2498">
        <v>1</v>
      </c>
      <c r="N2498">
        <v>653643</v>
      </c>
      <c r="O2498" t="s">
        <v>8772</v>
      </c>
      <c r="P2498">
        <v>-6865</v>
      </c>
      <c r="Q2498" t="s">
        <v>8773</v>
      </c>
      <c r="R2498" t="s">
        <v>8774</v>
      </c>
      <c r="S2498" t="s">
        <v>32882</v>
      </c>
      <c r="T2498">
        <v>0.152084254673993</v>
      </c>
      <c r="U2498">
        <v>0.603102917160658</v>
      </c>
      <c r="V2498">
        <v>25.877689334304598</v>
      </c>
      <c r="W2498">
        <v>0.25384545422922999</v>
      </c>
      <c r="X2498">
        <v>0.704072456322962</v>
      </c>
      <c r="Y2498">
        <v>-8.0878313051036696E-2</v>
      </c>
      <c r="Z2498">
        <v>0.136920528570767</v>
      </c>
      <c r="AA2498">
        <v>0.72610664078822296</v>
      </c>
      <c r="AB2498">
        <v>25.051542719138901</v>
      </c>
      <c r="AC2498">
        <v>0.63966253792798</v>
      </c>
      <c r="AD2498">
        <v>0.87989882095915395</v>
      </c>
      <c r="AE2498">
        <v>-1.0808782669622901</v>
      </c>
      <c r="AF2498">
        <v>0.43559387281936701</v>
      </c>
      <c r="AG2498">
        <v>0.80674443595273604</v>
      </c>
      <c r="AH2498">
        <v>4.3238651953175804</v>
      </c>
      <c r="AI2498">
        <v>6.1609259122097297E-2</v>
      </c>
      <c r="AJ2498">
        <v>0.78121606160956403</v>
      </c>
      <c r="AK2498">
        <v>0.78787711767308199</v>
      </c>
    </row>
    <row r="2499" spans="1:37" x14ac:dyDescent="0.2">
      <c r="A2499" t="s">
        <v>8154</v>
      </c>
      <c r="B2499">
        <v>75275970</v>
      </c>
      <c r="C2499">
        <v>75276119</v>
      </c>
      <c r="D2499">
        <v>150</v>
      </c>
      <c r="E2499" t="s">
        <v>8777</v>
      </c>
      <c r="F2499">
        <v>0</v>
      </c>
      <c r="G2499" t="s">
        <v>8778</v>
      </c>
      <c r="H2499" t="s">
        <v>31000</v>
      </c>
      <c r="I2499">
        <v>15</v>
      </c>
      <c r="J2499">
        <v>75282835</v>
      </c>
      <c r="K2499">
        <v>75295530</v>
      </c>
      <c r="L2499">
        <v>12696</v>
      </c>
      <c r="M2499">
        <v>1</v>
      </c>
      <c r="N2499">
        <v>653643</v>
      </c>
      <c r="O2499" t="s">
        <v>8772</v>
      </c>
      <c r="P2499">
        <v>-6716</v>
      </c>
      <c r="Q2499" t="s">
        <v>8773</v>
      </c>
      <c r="R2499" t="s">
        <v>8774</v>
      </c>
      <c r="S2499" t="s">
        <v>32882</v>
      </c>
      <c r="T2499">
        <v>0.152084254673993</v>
      </c>
      <c r="U2499">
        <v>0.603102917160658</v>
      </c>
      <c r="V2499">
        <v>25.877689334304598</v>
      </c>
      <c r="W2499">
        <v>0.25384545422922999</v>
      </c>
      <c r="X2499">
        <v>0.704072456322962</v>
      </c>
      <c r="Y2499">
        <v>-8.0878313051036696E-2</v>
      </c>
      <c r="Z2499">
        <v>0.136920528570767</v>
      </c>
      <c r="AA2499">
        <v>0.72610664078822296</v>
      </c>
      <c r="AB2499">
        <v>25.051542719138901</v>
      </c>
      <c r="AC2499">
        <v>0.63966253792798</v>
      </c>
      <c r="AD2499">
        <v>0.87989882095915395</v>
      </c>
      <c r="AE2499">
        <v>-1.0808782669622901</v>
      </c>
      <c r="AF2499">
        <v>0.43559387281936701</v>
      </c>
      <c r="AG2499">
        <v>0.80674443595273604</v>
      </c>
      <c r="AH2499">
        <v>4.3238651953175804</v>
      </c>
      <c r="AI2499">
        <v>6.1609259122097297E-2</v>
      </c>
      <c r="AJ2499">
        <v>0.78121606160956403</v>
      </c>
      <c r="AK2499">
        <v>0.78787711767308199</v>
      </c>
    </row>
    <row r="2500" spans="1:37" x14ac:dyDescent="0.2">
      <c r="A2500" t="s">
        <v>8154</v>
      </c>
      <c r="B2500">
        <v>76250574</v>
      </c>
      <c r="C2500">
        <v>76250792</v>
      </c>
      <c r="D2500">
        <v>219</v>
      </c>
      <c r="E2500" t="s">
        <v>8779</v>
      </c>
      <c r="F2500">
        <v>1</v>
      </c>
      <c r="G2500" t="s">
        <v>8780</v>
      </c>
      <c r="H2500" t="s">
        <v>32883</v>
      </c>
      <c r="I2500">
        <v>15</v>
      </c>
      <c r="J2500">
        <v>76258986</v>
      </c>
      <c r="K2500">
        <v>76261690</v>
      </c>
      <c r="L2500">
        <v>2705</v>
      </c>
      <c r="M2500">
        <v>2</v>
      </c>
      <c r="N2500">
        <v>7302</v>
      </c>
      <c r="O2500" t="s">
        <v>8781</v>
      </c>
      <c r="P2500">
        <v>10898</v>
      </c>
      <c r="Q2500" t="s">
        <v>40</v>
      </c>
      <c r="R2500" t="s">
        <v>8782</v>
      </c>
      <c r="S2500" t="s">
        <v>32884</v>
      </c>
      <c r="T2500">
        <v>0.152084254673993</v>
      </c>
      <c r="U2500">
        <v>0.603102917160658</v>
      </c>
      <c r="V2500">
        <v>22.515533493934299</v>
      </c>
      <c r="W2500">
        <v>0.38920677604595899</v>
      </c>
      <c r="X2500">
        <v>0.704072456322962</v>
      </c>
      <c r="Y2500">
        <v>-21.930673535141</v>
      </c>
      <c r="Z2500">
        <v>0.306975110376564</v>
      </c>
      <c r="AA2500">
        <v>0.72610664078822296</v>
      </c>
      <c r="AB2500">
        <v>21.552059598544101</v>
      </c>
      <c r="AC2500">
        <v>0.71753805159658501</v>
      </c>
      <c r="AD2500">
        <v>0.87989882095915395</v>
      </c>
      <c r="AE2500">
        <v>-2.4410099936447498</v>
      </c>
      <c r="AF2500">
        <v>4.6407610929182198E-2</v>
      </c>
      <c r="AG2500">
        <v>0.476038960109122</v>
      </c>
      <c r="AH2500">
        <v>22.515533493934299</v>
      </c>
      <c r="AI2500">
        <v>0.35038410267202102</v>
      </c>
      <c r="AJ2500">
        <v>0.78121606160956403</v>
      </c>
      <c r="AK2500">
        <v>-21.4451444307199</v>
      </c>
    </row>
    <row r="2501" spans="1:37" x14ac:dyDescent="0.2">
      <c r="A2501" t="s">
        <v>8154</v>
      </c>
      <c r="B2501">
        <v>76808643</v>
      </c>
      <c r="C2501">
        <v>76808786</v>
      </c>
      <c r="D2501">
        <v>144</v>
      </c>
      <c r="E2501" t="s">
        <v>8783</v>
      </c>
      <c r="F2501">
        <v>1</v>
      </c>
      <c r="G2501" t="s">
        <v>8784</v>
      </c>
      <c r="H2501" t="s">
        <v>32885</v>
      </c>
      <c r="I2501">
        <v>15</v>
      </c>
      <c r="J2501">
        <v>76771813</v>
      </c>
      <c r="K2501">
        <v>76800267</v>
      </c>
      <c r="L2501">
        <v>28455</v>
      </c>
      <c r="M2501">
        <v>2</v>
      </c>
      <c r="N2501">
        <v>49855</v>
      </c>
      <c r="O2501" t="s">
        <v>8785</v>
      </c>
      <c r="P2501">
        <v>-8376</v>
      </c>
      <c r="Q2501" t="s">
        <v>8786</v>
      </c>
      <c r="R2501" t="s">
        <v>8787</v>
      </c>
      <c r="S2501" t="s">
        <v>32886</v>
      </c>
      <c r="T2501">
        <v>0.152084254673993</v>
      </c>
      <c r="U2501">
        <v>0.603102917160658</v>
      </c>
      <c r="V2501">
        <v>24.3178128921768</v>
      </c>
      <c r="W2501">
        <v>0.89107655920673101</v>
      </c>
      <c r="X2501">
        <v>0.95159051474143896</v>
      </c>
      <c r="Y2501">
        <v>3.6887029667783802</v>
      </c>
      <c r="Z2501">
        <v>0.203350924423461</v>
      </c>
      <c r="AA2501">
        <v>0.72610664078822296</v>
      </c>
      <c r="AB2501">
        <v>23.929092779799799</v>
      </c>
      <c r="AC2501">
        <v>0.85817338719172098</v>
      </c>
      <c r="AD2501">
        <v>0.94068432309766403</v>
      </c>
      <c r="AE2501">
        <v>3.3072889300269299</v>
      </c>
      <c r="AF2501">
        <v>0.22065000948199101</v>
      </c>
      <c r="AG2501">
        <v>0.68151250837662902</v>
      </c>
      <c r="AH2501">
        <v>2.0308446143249599</v>
      </c>
      <c r="AI2501">
        <v>0.91725052871964496</v>
      </c>
      <c r="AJ2501">
        <v>0.98621344597861504</v>
      </c>
      <c r="AK2501">
        <v>1.8126901734335199</v>
      </c>
    </row>
    <row r="2502" spans="1:37" x14ac:dyDescent="0.2">
      <c r="A2502" t="s">
        <v>8154</v>
      </c>
      <c r="B2502">
        <v>77674330</v>
      </c>
      <c r="C2502">
        <v>77674610</v>
      </c>
      <c r="D2502">
        <v>281</v>
      </c>
      <c r="E2502" t="s">
        <v>8788</v>
      </c>
      <c r="F2502">
        <v>5</v>
      </c>
      <c r="G2502" t="s">
        <v>8789</v>
      </c>
      <c r="H2502" t="s">
        <v>32887</v>
      </c>
      <c r="I2502">
        <v>15</v>
      </c>
      <c r="J2502">
        <v>77660052</v>
      </c>
      <c r="K2502">
        <v>77668074</v>
      </c>
      <c r="L2502">
        <v>8023</v>
      </c>
      <c r="M2502">
        <v>1</v>
      </c>
      <c r="N2502">
        <v>101929478</v>
      </c>
      <c r="O2502" t="s">
        <v>8790</v>
      </c>
      <c r="P2502">
        <v>14278</v>
      </c>
      <c r="Q2502" t="s">
        <v>8791</v>
      </c>
      <c r="R2502" t="s">
        <v>8792</v>
      </c>
      <c r="S2502" t="s">
        <v>32888</v>
      </c>
      <c r="T2502">
        <v>0.32911398597860803</v>
      </c>
      <c r="U2502">
        <v>0.603102917160658</v>
      </c>
      <c r="V2502">
        <v>24.358286073319899</v>
      </c>
      <c r="W2502">
        <v>0.123414495547065</v>
      </c>
      <c r="X2502">
        <v>0.704072456322962</v>
      </c>
      <c r="Y2502">
        <v>25.604827481121902</v>
      </c>
      <c r="Z2502">
        <v>0.48464167878831399</v>
      </c>
      <c r="AA2502">
        <v>0.84435025072159198</v>
      </c>
      <c r="AB2502">
        <v>23.394812013071999</v>
      </c>
      <c r="AC2502">
        <v>0.27780950890804001</v>
      </c>
      <c r="AD2502">
        <v>0.68253123924728298</v>
      </c>
      <c r="AE2502">
        <v>24.604827509393701</v>
      </c>
      <c r="AF2502">
        <v>0.16793847098801201</v>
      </c>
      <c r="AG2502">
        <v>0.68151250837662902</v>
      </c>
      <c r="AH2502">
        <v>24.358286073319899</v>
      </c>
      <c r="AI2502">
        <v>3.6185182304427702E-2</v>
      </c>
      <c r="AJ2502">
        <v>0.78121606160956403</v>
      </c>
      <c r="AK2502">
        <v>25.604827481121902</v>
      </c>
    </row>
    <row r="2503" spans="1:37" x14ac:dyDescent="0.2">
      <c r="A2503" t="s">
        <v>8154</v>
      </c>
      <c r="B2503">
        <v>77729397</v>
      </c>
      <c r="C2503">
        <v>77729661</v>
      </c>
      <c r="D2503">
        <v>265</v>
      </c>
      <c r="E2503" t="s">
        <v>8794</v>
      </c>
      <c r="F2503">
        <v>1</v>
      </c>
      <c r="G2503" t="s">
        <v>8795</v>
      </c>
      <c r="H2503" t="s">
        <v>32889</v>
      </c>
      <c r="I2503">
        <v>15</v>
      </c>
      <c r="J2503">
        <v>77615782</v>
      </c>
      <c r="K2503">
        <v>77720751</v>
      </c>
      <c r="L2503">
        <v>104970</v>
      </c>
      <c r="M2503">
        <v>2</v>
      </c>
      <c r="N2503">
        <v>84894</v>
      </c>
      <c r="O2503" t="s">
        <v>8796</v>
      </c>
      <c r="P2503">
        <v>-8646</v>
      </c>
      <c r="Q2503" t="s">
        <v>8797</v>
      </c>
      <c r="R2503" t="s">
        <v>8793</v>
      </c>
      <c r="S2503" t="s">
        <v>32890</v>
      </c>
      <c r="T2503">
        <v>0.254431078355565</v>
      </c>
      <c r="U2503">
        <v>0.603102917160658</v>
      </c>
      <c r="V2503">
        <v>5.2136449782956298</v>
      </c>
      <c r="W2503">
        <v>0.371855812393517</v>
      </c>
      <c r="X2503">
        <v>0.704072456322962</v>
      </c>
      <c r="Y2503">
        <v>-4.8676213171269396</v>
      </c>
      <c r="Z2503">
        <v>0.64127342146525201</v>
      </c>
      <c r="AA2503">
        <v>0.84521697243271998</v>
      </c>
      <c r="AB2503">
        <v>4.25017088251498</v>
      </c>
      <c r="AC2503">
        <v>0.10683406973163299</v>
      </c>
      <c r="AD2503">
        <v>0.68253123924728298</v>
      </c>
      <c r="AE2503">
        <v>-5.8676203207253099</v>
      </c>
      <c r="AF2503">
        <v>6.4397970358010495E-2</v>
      </c>
      <c r="AG2503">
        <v>0.57889197891446198</v>
      </c>
      <c r="AH2503">
        <v>6.1432546540026696</v>
      </c>
      <c r="AI2503">
        <v>0.75770813086964806</v>
      </c>
      <c r="AJ2503">
        <v>0.91200148566411499</v>
      </c>
      <c r="AK2503">
        <v>-3.99886587859943</v>
      </c>
    </row>
    <row r="2504" spans="1:37" x14ac:dyDescent="0.2">
      <c r="A2504" t="s">
        <v>8154</v>
      </c>
      <c r="B2504">
        <v>78335234</v>
      </c>
      <c r="C2504">
        <v>78335376</v>
      </c>
      <c r="D2504">
        <v>143</v>
      </c>
      <c r="E2504" t="s">
        <v>8798</v>
      </c>
      <c r="F2504">
        <v>3</v>
      </c>
      <c r="G2504" t="s">
        <v>8799</v>
      </c>
      <c r="H2504" t="s">
        <v>31000</v>
      </c>
      <c r="I2504">
        <v>15</v>
      </c>
      <c r="J2504">
        <v>78340353</v>
      </c>
      <c r="K2504">
        <v>78348225</v>
      </c>
      <c r="L2504">
        <v>7873</v>
      </c>
      <c r="M2504">
        <v>1</v>
      </c>
      <c r="N2504">
        <v>1381</v>
      </c>
      <c r="O2504" t="s">
        <v>8800</v>
      </c>
      <c r="P2504">
        <v>-4977</v>
      </c>
      <c r="Q2504" t="s">
        <v>8801</v>
      </c>
      <c r="R2504" t="s">
        <v>8802</v>
      </c>
      <c r="S2504" t="s">
        <v>32891</v>
      </c>
      <c r="T2504">
        <v>0.32911398597860803</v>
      </c>
      <c r="U2504">
        <v>0.603102917160658</v>
      </c>
      <c r="V2504">
        <v>21.387988321245999</v>
      </c>
      <c r="W2504">
        <v>0.89107655920673101</v>
      </c>
      <c r="X2504">
        <v>0.95159051474143896</v>
      </c>
      <c r="Y2504">
        <v>1.1192392905505399</v>
      </c>
      <c r="Z2504">
        <v>0.306975110376564</v>
      </c>
      <c r="AA2504">
        <v>0.72610664078822296</v>
      </c>
      <c r="AB2504">
        <v>21.907119144198699</v>
      </c>
      <c r="AC2504">
        <v>0.75388744886274095</v>
      </c>
      <c r="AD2504">
        <v>0.87989882095915395</v>
      </c>
      <c r="AE2504">
        <v>0.11923956885596999</v>
      </c>
      <c r="AF2504">
        <v>0.64997455747578503</v>
      </c>
      <c r="AG2504">
        <v>0.80674443595273604</v>
      </c>
      <c r="AH2504">
        <v>0.15639476560524199</v>
      </c>
      <c r="AI2504">
        <v>0.56157887380500204</v>
      </c>
      <c r="AJ2504">
        <v>0.78121606160956403</v>
      </c>
      <c r="AK2504">
        <v>1.98799425784529</v>
      </c>
    </row>
    <row r="2505" spans="1:37" x14ac:dyDescent="0.2">
      <c r="A2505" t="s">
        <v>8154</v>
      </c>
      <c r="B2505">
        <v>78846992</v>
      </c>
      <c r="C2505">
        <v>78847142</v>
      </c>
      <c r="D2505">
        <v>151</v>
      </c>
      <c r="E2505" t="s">
        <v>8803</v>
      </c>
      <c r="F2505">
        <v>10</v>
      </c>
      <c r="G2505" t="s">
        <v>8804</v>
      </c>
      <c r="H2505" t="s">
        <v>30987</v>
      </c>
      <c r="I2505">
        <v>15</v>
      </c>
      <c r="J2505">
        <v>78847667</v>
      </c>
      <c r="K2505">
        <v>78886161</v>
      </c>
      <c r="L2505">
        <v>38495</v>
      </c>
      <c r="M2505">
        <v>1</v>
      </c>
      <c r="N2505">
        <v>10933</v>
      </c>
      <c r="O2505" t="s">
        <v>8805</v>
      </c>
      <c r="P2505">
        <v>-525</v>
      </c>
      <c r="Q2505" t="s">
        <v>8806</v>
      </c>
      <c r="R2505" t="s">
        <v>8807</v>
      </c>
      <c r="S2505" t="s">
        <v>32892</v>
      </c>
      <c r="T2505">
        <v>0.97213403838398904</v>
      </c>
      <c r="U2505">
        <v>1</v>
      </c>
      <c r="V2505">
        <v>4.6209989407277199</v>
      </c>
      <c r="W2505">
        <v>0.20525741147413201</v>
      </c>
      <c r="X2505">
        <v>0.704072456322962</v>
      </c>
      <c r="Y2505">
        <v>-25.2963345846001</v>
      </c>
      <c r="Z2505">
        <v>0.93459220503170903</v>
      </c>
      <c r="AA2505">
        <v>0.99919698600769702</v>
      </c>
      <c r="AB2505">
        <v>4.4206636170555296</v>
      </c>
      <c r="AC2505">
        <v>0.283630615332017</v>
      </c>
      <c r="AD2505">
        <v>0.68253123924728298</v>
      </c>
      <c r="AE2505">
        <v>-6.0381129168795802</v>
      </c>
      <c r="AF2505">
        <v>0.98343762640780896</v>
      </c>
      <c r="AG2505">
        <v>1</v>
      </c>
      <c r="AH2505">
        <v>1.4346956758006499</v>
      </c>
      <c r="AI2505">
        <v>0.24456414000292601</v>
      </c>
      <c r="AJ2505">
        <v>0.78121606160956403</v>
      </c>
      <c r="AK2505">
        <v>-24.4634030824358</v>
      </c>
    </row>
    <row r="2506" spans="1:37" x14ac:dyDescent="0.2">
      <c r="A2506" t="s">
        <v>8154</v>
      </c>
      <c r="B2506">
        <v>78847142</v>
      </c>
      <c r="C2506">
        <v>78847292</v>
      </c>
      <c r="D2506">
        <v>151</v>
      </c>
      <c r="E2506" t="s">
        <v>8808</v>
      </c>
      <c r="F2506">
        <v>12</v>
      </c>
      <c r="G2506" t="s">
        <v>8809</v>
      </c>
      <c r="H2506" t="s">
        <v>30987</v>
      </c>
      <c r="I2506">
        <v>15</v>
      </c>
      <c r="J2506">
        <v>78847667</v>
      </c>
      <c r="K2506">
        <v>78886161</v>
      </c>
      <c r="L2506">
        <v>38495</v>
      </c>
      <c r="M2506">
        <v>1</v>
      </c>
      <c r="N2506">
        <v>10933</v>
      </c>
      <c r="O2506" t="s">
        <v>8805</v>
      </c>
      <c r="P2506">
        <v>-375</v>
      </c>
      <c r="Q2506" t="s">
        <v>8806</v>
      </c>
      <c r="R2506" t="s">
        <v>8807</v>
      </c>
      <c r="S2506" t="s">
        <v>32892</v>
      </c>
      <c r="T2506">
        <v>0.97213403838398904</v>
      </c>
      <c r="U2506">
        <v>1</v>
      </c>
      <c r="V2506">
        <v>4.6209989407277199</v>
      </c>
      <c r="W2506">
        <v>0.20525741147413201</v>
      </c>
      <c r="X2506">
        <v>0.704072456322962</v>
      </c>
      <c r="Y2506">
        <v>-25.3847448748825</v>
      </c>
      <c r="Z2506">
        <v>0.93459220503170903</v>
      </c>
      <c r="AA2506">
        <v>0.99919698600769702</v>
      </c>
      <c r="AB2506">
        <v>4.5090739058901397</v>
      </c>
      <c r="AC2506">
        <v>0.283630615332017</v>
      </c>
      <c r="AD2506">
        <v>0.68253123924728298</v>
      </c>
      <c r="AE2506">
        <v>-6.1265232071619602</v>
      </c>
      <c r="AF2506">
        <v>0.98343762640780896</v>
      </c>
      <c r="AG2506">
        <v>1</v>
      </c>
      <c r="AH2506">
        <v>1.2393819799463499</v>
      </c>
      <c r="AI2506">
        <v>0.24456414000292601</v>
      </c>
      <c r="AJ2506">
        <v>0.78121606160956403</v>
      </c>
      <c r="AK2506">
        <v>-24.549708631656699</v>
      </c>
    </row>
    <row r="2507" spans="1:37" x14ac:dyDescent="0.2">
      <c r="A2507" t="s">
        <v>8154</v>
      </c>
      <c r="B2507">
        <v>78847292</v>
      </c>
      <c r="C2507">
        <v>78847442</v>
      </c>
      <c r="D2507">
        <v>151</v>
      </c>
      <c r="E2507" t="s">
        <v>8810</v>
      </c>
      <c r="F2507">
        <v>4</v>
      </c>
      <c r="G2507" t="s">
        <v>8811</v>
      </c>
      <c r="H2507" t="s">
        <v>30987</v>
      </c>
      <c r="I2507">
        <v>15</v>
      </c>
      <c r="J2507">
        <v>78847667</v>
      </c>
      <c r="K2507">
        <v>78886161</v>
      </c>
      <c r="L2507">
        <v>38495</v>
      </c>
      <c r="M2507">
        <v>1</v>
      </c>
      <c r="N2507">
        <v>10933</v>
      </c>
      <c r="O2507" t="s">
        <v>8805</v>
      </c>
      <c r="P2507">
        <v>-225</v>
      </c>
      <c r="Q2507" t="s">
        <v>8806</v>
      </c>
      <c r="R2507" t="s">
        <v>8807</v>
      </c>
      <c r="S2507" t="s">
        <v>32892</v>
      </c>
      <c r="T2507">
        <v>0.97213403838398904</v>
      </c>
      <c r="U2507">
        <v>1</v>
      </c>
      <c r="V2507">
        <v>3.1615674125150899</v>
      </c>
      <c r="W2507">
        <v>0.20525741147413201</v>
      </c>
      <c r="X2507">
        <v>0.704072456322962</v>
      </c>
      <c r="Y2507">
        <v>-24.757327177284999</v>
      </c>
      <c r="Z2507">
        <v>0.93459220503170903</v>
      </c>
      <c r="AA2507">
        <v>0.99919698600769702</v>
      </c>
      <c r="AB2507">
        <v>3.8816562207731198</v>
      </c>
      <c r="AC2507">
        <v>0.283630615332017</v>
      </c>
      <c r="AD2507">
        <v>0.68253123924728298</v>
      </c>
      <c r="AE2507">
        <v>-5.4991055095644397</v>
      </c>
      <c r="AF2507">
        <v>1</v>
      </c>
      <c r="AG2507">
        <v>1</v>
      </c>
      <c r="AH2507">
        <v>-0.22004954826628401</v>
      </c>
      <c r="AI2507">
        <v>0.24456414000292601</v>
      </c>
      <c r="AJ2507">
        <v>0.78121606160956403</v>
      </c>
      <c r="AK2507">
        <v>-23.940334757909302</v>
      </c>
    </row>
    <row r="2508" spans="1:37" x14ac:dyDescent="0.2">
      <c r="A2508" t="s">
        <v>8154</v>
      </c>
      <c r="B2508">
        <v>79490875</v>
      </c>
      <c r="C2508">
        <v>79491051</v>
      </c>
      <c r="D2508">
        <v>177</v>
      </c>
      <c r="E2508" t="s">
        <v>8812</v>
      </c>
      <c r="F2508">
        <v>0</v>
      </c>
      <c r="G2508" t="s">
        <v>8813</v>
      </c>
      <c r="H2508" t="s">
        <v>31000</v>
      </c>
      <c r="I2508">
        <v>15</v>
      </c>
      <c r="J2508">
        <v>79456096</v>
      </c>
      <c r="K2508">
        <v>79471144</v>
      </c>
      <c r="L2508">
        <v>15049</v>
      </c>
      <c r="M2508">
        <v>1</v>
      </c>
      <c r="N2508">
        <v>23251</v>
      </c>
      <c r="O2508" t="s">
        <v>8814</v>
      </c>
      <c r="P2508">
        <v>34779</v>
      </c>
      <c r="Q2508" t="s">
        <v>8815</v>
      </c>
      <c r="R2508" t="s">
        <v>8816</v>
      </c>
      <c r="S2508" t="s">
        <v>32893</v>
      </c>
      <c r="T2508">
        <v>0.32911398597860803</v>
      </c>
      <c r="U2508">
        <v>0.603102917160658</v>
      </c>
      <c r="V2508">
        <v>22.161734146318601</v>
      </c>
      <c r="W2508">
        <v>0.94541066367716797</v>
      </c>
      <c r="X2508">
        <v>0.95159051474143896</v>
      </c>
      <c r="Y2508">
        <v>-1.9207827045289101</v>
      </c>
      <c r="Z2508">
        <v>0.306975110376564</v>
      </c>
      <c r="AA2508">
        <v>0.72610664078822296</v>
      </c>
      <c r="AB2508">
        <v>23.6794030524749</v>
      </c>
      <c r="AC2508">
        <v>0.71753805159658501</v>
      </c>
      <c r="AD2508">
        <v>0.87989882095915395</v>
      </c>
      <c r="AE2508">
        <v>-2.9207824124155799</v>
      </c>
      <c r="AF2508">
        <v>0.64997455747578503</v>
      </c>
      <c r="AG2508">
        <v>0.80674443595273604</v>
      </c>
      <c r="AH2508">
        <v>-1.19641718879216</v>
      </c>
      <c r="AI2508">
        <v>0.59609816080359102</v>
      </c>
      <c r="AJ2508">
        <v>0.78121606160956403</v>
      </c>
      <c r="AK2508">
        <v>-1.0520273015401</v>
      </c>
    </row>
    <row r="2509" spans="1:37" x14ac:dyDescent="0.2">
      <c r="A2509" t="s">
        <v>8154</v>
      </c>
      <c r="B2509">
        <v>79491051</v>
      </c>
      <c r="C2509">
        <v>79491227</v>
      </c>
      <c r="D2509">
        <v>177</v>
      </c>
      <c r="E2509" t="s">
        <v>8817</v>
      </c>
      <c r="F2509">
        <v>2</v>
      </c>
      <c r="G2509" t="s">
        <v>8818</v>
      </c>
      <c r="H2509" t="s">
        <v>31000</v>
      </c>
      <c r="I2509">
        <v>15</v>
      </c>
      <c r="J2509">
        <v>79456096</v>
      </c>
      <c r="K2509">
        <v>79471144</v>
      </c>
      <c r="L2509">
        <v>15049</v>
      </c>
      <c r="M2509">
        <v>1</v>
      </c>
      <c r="N2509">
        <v>23251</v>
      </c>
      <c r="O2509" t="s">
        <v>8814</v>
      </c>
      <c r="P2509">
        <v>34955</v>
      </c>
      <c r="Q2509" t="s">
        <v>8815</v>
      </c>
      <c r="R2509" t="s">
        <v>8816</v>
      </c>
      <c r="S2509" t="s">
        <v>32893</v>
      </c>
      <c r="T2509">
        <v>0.152084254673993</v>
      </c>
      <c r="U2509">
        <v>0.603102917160658</v>
      </c>
      <c r="V2509">
        <v>22.785588142950299</v>
      </c>
      <c r="W2509">
        <v>0.69201225521665499</v>
      </c>
      <c r="X2509">
        <v>0.95159051474143896</v>
      </c>
      <c r="Y2509">
        <v>-2.1854573209658401</v>
      </c>
      <c r="Z2509">
        <v>0.203350924423461</v>
      </c>
      <c r="AA2509">
        <v>0.72610664078822296</v>
      </c>
      <c r="AB2509">
        <v>23.900104580359901</v>
      </c>
      <c r="AC2509">
        <v>0.30184355666711699</v>
      </c>
      <c r="AD2509">
        <v>0.68253123924728298</v>
      </c>
      <c r="AE2509">
        <v>-3.1854570288525101</v>
      </c>
      <c r="AF2509">
        <v>0.23669707478149901</v>
      </c>
      <c r="AG2509">
        <v>0.69020448338054297</v>
      </c>
      <c r="AH2509">
        <v>-0.68804039925926896</v>
      </c>
      <c r="AI2509">
        <v>0.95029317176085903</v>
      </c>
      <c r="AJ2509">
        <v>0.98621344597861504</v>
      </c>
      <c r="AK2509">
        <v>-1.3167019072945301</v>
      </c>
    </row>
    <row r="2510" spans="1:37" x14ac:dyDescent="0.2">
      <c r="A2510" t="s">
        <v>8154</v>
      </c>
      <c r="B2510">
        <v>79768684</v>
      </c>
      <c r="C2510">
        <v>79768834</v>
      </c>
      <c r="D2510">
        <v>151</v>
      </c>
      <c r="E2510" t="s">
        <v>8819</v>
      </c>
      <c r="F2510">
        <v>3</v>
      </c>
      <c r="G2510" t="s">
        <v>8820</v>
      </c>
      <c r="H2510" t="s">
        <v>31000</v>
      </c>
      <c r="I2510">
        <v>15</v>
      </c>
      <c r="J2510">
        <v>79889092</v>
      </c>
      <c r="K2510">
        <v>79896997</v>
      </c>
      <c r="L2510">
        <v>7906</v>
      </c>
      <c r="M2510">
        <v>2</v>
      </c>
      <c r="N2510">
        <v>10588</v>
      </c>
      <c r="O2510" t="s">
        <v>8821</v>
      </c>
      <c r="P2510">
        <v>128163</v>
      </c>
      <c r="Q2510" t="s">
        <v>8822</v>
      </c>
      <c r="R2510" t="s">
        <v>8823</v>
      </c>
      <c r="S2510" t="s">
        <v>32894</v>
      </c>
      <c r="T2510">
        <v>0.32911398597860803</v>
      </c>
      <c r="U2510">
        <v>0.603102917160658</v>
      </c>
      <c r="V2510">
        <v>24.475731407845998</v>
      </c>
      <c r="W2510">
        <v>0.49709177864118298</v>
      </c>
      <c r="X2510">
        <v>0.78363289935355196</v>
      </c>
      <c r="Y2510">
        <v>0.29916120487651499</v>
      </c>
      <c r="Z2510">
        <v>0.203350924423461</v>
      </c>
      <c r="AA2510">
        <v>0.72610664078822296</v>
      </c>
      <c r="AB2510">
        <v>24.524068627007502</v>
      </c>
      <c r="AC2510">
        <v>0.92091778829119397</v>
      </c>
      <c r="AD2510">
        <v>0.94068432309766403</v>
      </c>
      <c r="AE2510">
        <v>-0.70083873732898005</v>
      </c>
      <c r="AF2510">
        <v>0.98343762640780896</v>
      </c>
      <c r="AG2510">
        <v>1</v>
      </c>
      <c r="AH2510">
        <v>0.97647316458329403</v>
      </c>
      <c r="AI2510">
        <v>0.197630579561902</v>
      </c>
      <c r="AJ2510">
        <v>0.78121606160956403</v>
      </c>
      <c r="AK2510">
        <v>1.1679166128535501</v>
      </c>
    </row>
    <row r="2511" spans="1:37" x14ac:dyDescent="0.2">
      <c r="A2511" t="s">
        <v>8154</v>
      </c>
      <c r="B2511">
        <v>80644632</v>
      </c>
      <c r="C2511">
        <v>80644783</v>
      </c>
      <c r="D2511">
        <v>152</v>
      </c>
      <c r="E2511" t="s">
        <v>8824</v>
      </c>
      <c r="F2511">
        <v>3</v>
      </c>
      <c r="G2511" t="s">
        <v>8825</v>
      </c>
      <c r="H2511" t="s">
        <v>31000</v>
      </c>
      <c r="I2511">
        <v>15</v>
      </c>
      <c r="J2511">
        <v>80679684</v>
      </c>
      <c r="K2511">
        <v>80754519</v>
      </c>
      <c r="L2511">
        <v>74836</v>
      </c>
      <c r="M2511">
        <v>1</v>
      </c>
      <c r="N2511">
        <v>58489</v>
      </c>
      <c r="O2511" t="s">
        <v>8826</v>
      </c>
      <c r="P2511">
        <v>-34901</v>
      </c>
      <c r="Q2511" t="s">
        <v>8827</v>
      </c>
      <c r="R2511" t="s">
        <v>8828</v>
      </c>
      <c r="S2511" t="s">
        <v>32895</v>
      </c>
      <c r="T2511">
        <v>0.32911398597860803</v>
      </c>
      <c r="U2511">
        <v>0.603102917160658</v>
      </c>
      <c r="V2511">
        <v>24.275398070562801</v>
      </c>
      <c r="W2511">
        <v>0.94541066367716797</v>
      </c>
      <c r="X2511">
        <v>0.95159051474143896</v>
      </c>
      <c r="Y2511">
        <v>0.23774885657684</v>
      </c>
      <c r="Z2511">
        <v>0.306975110376564</v>
      </c>
      <c r="AA2511">
        <v>0.72610664078822296</v>
      </c>
      <c r="AB2511">
        <v>24.293105516051099</v>
      </c>
      <c r="AC2511">
        <v>0.71753805159658501</v>
      </c>
      <c r="AD2511">
        <v>0.87989882095915395</v>
      </c>
      <c r="AE2511">
        <v>-0.76225107413167703</v>
      </c>
      <c r="AF2511">
        <v>0.61410715005536498</v>
      </c>
      <c r="AG2511">
        <v>0.80674443595273604</v>
      </c>
      <c r="AH2511">
        <v>1.03788549879407</v>
      </c>
      <c r="AI2511">
        <v>0.59609816080359102</v>
      </c>
      <c r="AJ2511">
        <v>0.78121606160956403</v>
      </c>
      <c r="AK2511">
        <v>1.10650425580304</v>
      </c>
    </row>
    <row r="2512" spans="1:37" x14ac:dyDescent="0.2">
      <c r="A2512" t="s">
        <v>8154</v>
      </c>
      <c r="B2512">
        <v>81691677</v>
      </c>
      <c r="C2512">
        <v>81691829</v>
      </c>
      <c r="D2512">
        <v>153</v>
      </c>
      <c r="E2512" t="s">
        <v>8829</v>
      </c>
      <c r="F2512">
        <v>8</v>
      </c>
      <c r="G2512" t="s">
        <v>8830</v>
      </c>
      <c r="H2512" t="s">
        <v>32896</v>
      </c>
      <c r="I2512">
        <v>15</v>
      </c>
      <c r="J2512">
        <v>81661263</v>
      </c>
      <c r="K2512">
        <v>81689304</v>
      </c>
      <c r="L2512">
        <v>28042</v>
      </c>
      <c r="M2512">
        <v>1</v>
      </c>
      <c r="N2512">
        <v>105370921</v>
      </c>
      <c r="O2512" t="s">
        <v>8831</v>
      </c>
      <c r="P2512">
        <v>30414</v>
      </c>
      <c r="Q2512" t="s">
        <v>40</v>
      </c>
      <c r="R2512" t="s">
        <v>8832</v>
      </c>
      <c r="S2512" t="s">
        <v>32897</v>
      </c>
      <c r="T2512">
        <v>0.32911398597860803</v>
      </c>
      <c r="U2512">
        <v>0.603102917160658</v>
      </c>
      <c r="V2512">
        <v>22.773323706760799</v>
      </c>
      <c r="W2512">
        <v>0.123414495547065</v>
      </c>
      <c r="X2512">
        <v>0.704072456322962</v>
      </c>
      <c r="Y2512">
        <v>23.467877117031801</v>
      </c>
      <c r="Z2512">
        <v>0.48464167878831399</v>
      </c>
      <c r="AA2512">
        <v>0.84435025072159198</v>
      </c>
      <c r="AB2512">
        <v>21.8098497739668</v>
      </c>
      <c r="AC2512">
        <v>0.27780950890804001</v>
      </c>
      <c r="AD2512">
        <v>0.68253123924728298</v>
      </c>
      <c r="AE2512">
        <v>22.467877241379998</v>
      </c>
      <c r="AF2512">
        <v>0.16793847098801201</v>
      </c>
      <c r="AG2512">
        <v>0.68151250837662902</v>
      </c>
      <c r="AH2512">
        <v>22.773323706760799</v>
      </c>
      <c r="AI2512">
        <v>3.6185182304427702E-2</v>
      </c>
      <c r="AJ2512">
        <v>0.78121606160956403</v>
      </c>
      <c r="AK2512">
        <v>23.467877117031801</v>
      </c>
    </row>
    <row r="2513" spans="1:37" x14ac:dyDescent="0.2">
      <c r="A2513" t="s">
        <v>8154</v>
      </c>
      <c r="B2513">
        <v>81691829</v>
      </c>
      <c r="C2513">
        <v>81691981</v>
      </c>
      <c r="D2513">
        <v>153</v>
      </c>
      <c r="E2513" t="s">
        <v>8833</v>
      </c>
      <c r="F2513">
        <v>14</v>
      </c>
      <c r="G2513" t="s">
        <v>8834</v>
      </c>
      <c r="H2513" t="s">
        <v>32896</v>
      </c>
      <c r="I2513">
        <v>15</v>
      </c>
      <c r="J2513">
        <v>81661263</v>
      </c>
      <c r="K2513">
        <v>81689304</v>
      </c>
      <c r="L2513">
        <v>28042</v>
      </c>
      <c r="M2513">
        <v>1</v>
      </c>
      <c r="N2513">
        <v>105370921</v>
      </c>
      <c r="O2513" t="s">
        <v>8831</v>
      </c>
      <c r="P2513">
        <v>30566</v>
      </c>
      <c r="Q2513" t="s">
        <v>40</v>
      </c>
      <c r="R2513" t="s">
        <v>8832</v>
      </c>
      <c r="S2513" t="s">
        <v>32897</v>
      </c>
      <c r="T2513">
        <v>0.32911398597860803</v>
      </c>
      <c r="U2513">
        <v>0.603102917160658</v>
      </c>
      <c r="V2513">
        <v>22.773323706760799</v>
      </c>
      <c r="W2513">
        <v>0.123414495547065</v>
      </c>
      <c r="X2513">
        <v>0.704072456322962</v>
      </c>
      <c r="Y2513">
        <v>23.467877117031801</v>
      </c>
      <c r="Z2513">
        <v>0.48464167878831399</v>
      </c>
      <c r="AA2513">
        <v>0.84435025072159198</v>
      </c>
      <c r="AB2513">
        <v>21.8098497739668</v>
      </c>
      <c r="AC2513">
        <v>0.27780950890804001</v>
      </c>
      <c r="AD2513">
        <v>0.68253123924728298</v>
      </c>
      <c r="AE2513">
        <v>22.467877241379998</v>
      </c>
      <c r="AF2513">
        <v>0.16793847098801201</v>
      </c>
      <c r="AG2513">
        <v>0.68151250837662902</v>
      </c>
      <c r="AH2513">
        <v>22.773323706760799</v>
      </c>
      <c r="AI2513">
        <v>3.6185182304427702E-2</v>
      </c>
      <c r="AJ2513">
        <v>0.78121606160956403</v>
      </c>
      <c r="AK2513">
        <v>23.467877117031801</v>
      </c>
    </row>
    <row r="2514" spans="1:37" x14ac:dyDescent="0.2">
      <c r="A2514" t="s">
        <v>8154</v>
      </c>
      <c r="B2514">
        <v>81691981</v>
      </c>
      <c r="C2514">
        <v>81692133</v>
      </c>
      <c r="D2514">
        <v>153</v>
      </c>
      <c r="E2514" t="s">
        <v>8835</v>
      </c>
      <c r="F2514">
        <v>1</v>
      </c>
      <c r="G2514" t="s">
        <v>8836</v>
      </c>
      <c r="H2514" t="s">
        <v>32896</v>
      </c>
      <c r="I2514">
        <v>15</v>
      </c>
      <c r="J2514">
        <v>81661263</v>
      </c>
      <c r="K2514">
        <v>81689304</v>
      </c>
      <c r="L2514">
        <v>28042</v>
      </c>
      <c r="M2514">
        <v>1</v>
      </c>
      <c r="N2514">
        <v>105370921</v>
      </c>
      <c r="O2514" t="s">
        <v>8831</v>
      </c>
      <c r="P2514">
        <v>30718</v>
      </c>
      <c r="Q2514" t="s">
        <v>40</v>
      </c>
      <c r="R2514" t="s">
        <v>8832</v>
      </c>
      <c r="S2514" t="s">
        <v>32897</v>
      </c>
      <c r="T2514">
        <v>0.32911398597860803</v>
      </c>
      <c r="U2514">
        <v>0.603102917160658</v>
      </c>
      <c r="V2514">
        <v>22.773323706760799</v>
      </c>
      <c r="W2514">
        <v>0.123414495547065</v>
      </c>
      <c r="X2514">
        <v>0.704072456322962</v>
      </c>
      <c r="Y2514">
        <v>23.467877117031801</v>
      </c>
      <c r="Z2514">
        <v>0.48464167878831399</v>
      </c>
      <c r="AA2514">
        <v>0.84435025072159198</v>
      </c>
      <c r="AB2514">
        <v>21.8098497739668</v>
      </c>
      <c r="AC2514">
        <v>0.27780950890804001</v>
      </c>
      <c r="AD2514">
        <v>0.68253123924728298</v>
      </c>
      <c r="AE2514">
        <v>22.467877241379998</v>
      </c>
      <c r="AF2514">
        <v>0.16793847098801201</v>
      </c>
      <c r="AG2514">
        <v>0.68151250837662902</v>
      </c>
      <c r="AH2514">
        <v>22.773323706760799</v>
      </c>
      <c r="AI2514">
        <v>3.6185182304427702E-2</v>
      </c>
      <c r="AJ2514">
        <v>0.78121606160956403</v>
      </c>
      <c r="AK2514">
        <v>23.467877117031801</v>
      </c>
    </row>
    <row r="2515" spans="1:37" x14ac:dyDescent="0.2">
      <c r="A2515" t="s">
        <v>8154</v>
      </c>
      <c r="B2515">
        <v>81988413</v>
      </c>
      <c r="C2515">
        <v>81988513</v>
      </c>
      <c r="D2515">
        <v>101</v>
      </c>
      <c r="E2515" t="s">
        <v>8837</v>
      </c>
      <c r="F2515">
        <v>0</v>
      </c>
      <c r="G2515" t="s">
        <v>8838</v>
      </c>
      <c r="H2515" t="s">
        <v>32898</v>
      </c>
      <c r="I2515">
        <v>15</v>
      </c>
      <c r="J2515">
        <v>81816761</v>
      </c>
      <c r="K2515">
        <v>81995666</v>
      </c>
      <c r="L2515">
        <v>178906</v>
      </c>
      <c r="M2515">
        <v>2</v>
      </c>
      <c r="N2515">
        <v>102724001</v>
      </c>
      <c r="O2515" t="s">
        <v>8839</v>
      </c>
      <c r="P2515">
        <v>7153</v>
      </c>
      <c r="Q2515" t="s">
        <v>40</v>
      </c>
      <c r="R2515" t="s">
        <v>8840</v>
      </c>
      <c r="S2515" t="s">
        <v>32899</v>
      </c>
      <c r="T2515" t="s">
        <v>40</v>
      </c>
      <c r="U2515" t="s">
        <v>40</v>
      </c>
      <c r="V2515">
        <v>0</v>
      </c>
      <c r="W2515">
        <v>0.123414495547065</v>
      </c>
      <c r="X2515">
        <v>0.704072456322962</v>
      </c>
      <c r="Y2515">
        <v>23.592584676181399</v>
      </c>
      <c r="Z2515">
        <v>0.48464167878831399</v>
      </c>
      <c r="AA2515">
        <v>0.84435025072159198</v>
      </c>
      <c r="AB2515">
        <v>21.0761227835564</v>
      </c>
      <c r="AC2515">
        <v>0.27780950890804001</v>
      </c>
      <c r="AD2515">
        <v>0.68253123924728298</v>
      </c>
      <c r="AE2515">
        <v>22.592584790232301</v>
      </c>
      <c r="AF2515">
        <v>0.501741946288212</v>
      </c>
      <c r="AG2515">
        <v>0.80674443595273604</v>
      </c>
      <c r="AH2515">
        <v>-21.0395969242639</v>
      </c>
      <c r="AI2515">
        <v>3.6185182304427702E-2</v>
      </c>
      <c r="AJ2515">
        <v>0.78121606160956403</v>
      </c>
      <c r="AK2515">
        <v>23.592584676181399</v>
      </c>
    </row>
    <row r="2516" spans="1:37" x14ac:dyDescent="0.2">
      <c r="A2516" t="s">
        <v>8154</v>
      </c>
      <c r="B2516">
        <v>82076848</v>
      </c>
      <c r="C2516">
        <v>82076999</v>
      </c>
      <c r="D2516">
        <v>152</v>
      </c>
      <c r="E2516" t="s">
        <v>8841</v>
      </c>
      <c r="F2516">
        <v>1</v>
      </c>
      <c r="G2516" t="s">
        <v>8842</v>
      </c>
      <c r="H2516" t="s">
        <v>31000</v>
      </c>
      <c r="I2516">
        <v>15</v>
      </c>
      <c r="J2516">
        <v>82088569</v>
      </c>
      <c r="K2516">
        <v>82092725</v>
      </c>
      <c r="L2516">
        <v>4157</v>
      </c>
      <c r="M2516">
        <v>1</v>
      </c>
      <c r="N2516">
        <v>101929690</v>
      </c>
      <c r="O2516" t="s">
        <v>8843</v>
      </c>
      <c r="P2516">
        <v>-11570</v>
      </c>
      <c r="Q2516" t="s">
        <v>8844</v>
      </c>
      <c r="R2516" t="s">
        <v>8845</v>
      </c>
      <c r="S2516" t="s">
        <v>32900</v>
      </c>
      <c r="T2516">
        <v>0.17308923567461099</v>
      </c>
      <c r="U2516">
        <v>0.603102917160658</v>
      </c>
      <c r="V2516">
        <v>-24.8772932871473</v>
      </c>
      <c r="W2516">
        <v>0.38920677604595899</v>
      </c>
      <c r="X2516">
        <v>0.704072456322962</v>
      </c>
      <c r="Y2516">
        <v>-23.837280995450701</v>
      </c>
      <c r="Z2516">
        <v>5.50355599158565E-2</v>
      </c>
      <c r="AA2516">
        <v>0.72610664078822296</v>
      </c>
      <c r="AB2516">
        <v>-24.8772932871473</v>
      </c>
      <c r="AC2516">
        <v>0.71753805159658501</v>
      </c>
      <c r="AD2516">
        <v>0.87989882095915395</v>
      </c>
      <c r="AE2516">
        <v>-0.91299093933004005</v>
      </c>
      <c r="AF2516">
        <v>0.32549523997010099</v>
      </c>
      <c r="AG2516">
        <v>0.70473078222419605</v>
      </c>
      <c r="AH2516">
        <v>-23.947682657392999</v>
      </c>
      <c r="AI2516">
        <v>0.35038410267202102</v>
      </c>
      <c r="AJ2516">
        <v>0.78121606160956403</v>
      </c>
      <c r="AK2516">
        <v>-23.877293333960001</v>
      </c>
    </row>
    <row r="2517" spans="1:37" x14ac:dyDescent="0.2">
      <c r="A2517" t="s">
        <v>8154</v>
      </c>
      <c r="B2517">
        <v>82297051</v>
      </c>
      <c r="C2517">
        <v>82297194</v>
      </c>
      <c r="D2517">
        <v>144</v>
      </c>
      <c r="E2517" t="s">
        <v>8846</v>
      </c>
      <c r="F2517">
        <v>1</v>
      </c>
      <c r="G2517" t="s">
        <v>8847</v>
      </c>
      <c r="H2517" t="s">
        <v>30999</v>
      </c>
      <c r="I2517">
        <v>15</v>
      </c>
      <c r="J2517">
        <v>82298553</v>
      </c>
      <c r="K2517">
        <v>82334609</v>
      </c>
      <c r="L2517">
        <v>36057</v>
      </c>
      <c r="M2517">
        <v>1</v>
      </c>
      <c r="N2517">
        <v>390660</v>
      </c>
      <c r="O2517" t="s">
        <v>8848</v>
      </c>
      <c r="P2517">
        <v>-1359</v>
      </c>
      <c r="Q2517" t="s">
        <v>8849</v>
      </c>
      <c r="R2517" t="s">
        <v>8850</v>
      </c>
      <c r="S2517" t="s">
        <v>32901</v>
      </c>
      <c r="T2517">
        <v>0.32911398597860803</v>
      </c>
      <c r="U2517">
        <v>0.603102917160658</v>
      </c>
      <c r="V2517">
        <v>23.597326208078901</v>
      </c>
      <c r="W2517">
        <v>0.38920677604595899</v>
      </c>
      <c r="X2517">
        <v>0.704072456322962</v>
      </c>
      <c r="Y2517">
        <v>-23.395692363960801</v>
      </c>
      <c r="Z2517">
        <v>0.306975110376564</v>
      </c>
      <c r="AA2517">
        <v>0.72610664078822296</v>
      </c>
      <c r="AB2517">
        <v>23.5760559468048</v>
      </c>
      <c r="AC2517">
        <v>0.71753805159658501</v>
      </c>
      <c r="AD2517">
        <v>0.87989882095915395</v>
      </c>
      <c r="AE2517">
        <v>-0.84237009445103705</v>
      </c>
      <c r="AF2517">
        <v>0.61410715005536498</v>
      </c>
      <c r="AG2517">
        <v>0.80674443595273604</v>
      </c>
      <c r="AH2517">
        <v>1.11800450767639</v>
      </c>
      <c r="AI2517">
        <v>0.35038410267202102</v>
      </c>
      <c r="AJ2517">
        <v>0.78121606160956403</v>
      </c>
      <c r="AK2517">
        <v>-23.469140751762598</v>
      </c>
    </row>
    <row r="2518" spans="1:37" x14ac:dyDescent="0.2">
      <c r="A2518" t="s">
        <v>8154</v>
      </c>
      <c r="B2518">
        <v>82297194</v>
      </c>
      <c r="C2518">
        <v>82297337</v>
      </c>
      <c r="D2518">
        <v>144</v>
      </c>
      <c r="E2518" t="s">
        <v>8851</v>
      </c>
      <c r="F2518">
        <v>0</v>
      </c>
      <c r="G2518" t="s">
        <v>8852</v>
      </c>
      <c r="H2518" t="s">
        <v>30999</v>
      </c>
      <c r="I2518">
        <v>15</v>
      </c>
      <c r="J2518">
        <v>82298553</v>
      </c>
      <c r="K2518">
        <v>82334609</v>
      </c>
      <c r="L2518">
        <v>36057</v>
      </c>
      <c r="M2518">
        <v>1</v>
      </c>
      <c r="N2518">
        <v>390660</v>
      </c>
      <c r="O2518" t="s">
        <v>8848</v>
      </c>
      <c r="P2518">
        <v>-1216</v>
      </c>
      <c r="Q2518" t="s">
        <v>8849</v>
      </c>
      <c r="R2518" t="s">
        <v>8850</v>
      </c>
      <c r="S2518" t="s">
        <v>32901</v>
      </c>
      <c r="T2518">
        <v>0.32911398597860803</v>
      </c>
      <c r="U2518">
        <v>0.603102917160658</v>
      </c>
      <c r="V2518">
        <v>23.597326208078901</v>
      </c>
      <c r="W2518">
        <v>0.38920677604595899</v>
      </c>
      <c r="X2518">
        <v>0.704072456322962</v>
      </c>
      <c r="Y2518">
        <v>-23.395692363960801</v>
      </c>
      <c r="Z2518">
        <v>0.306975110376564</v>
      </c>
      <c r="AA2518">
        <v>0.72610664078822296</v>
      </c>
      <c r="AB2518">
        <v>23.5760559468048</v>
      </c>
      <c r="AC2518">
        <v>0.71753805159658501</v>
      </c>
      <c r="AD2518">
        <v>0.87989882095915395</v>
      </c>
      <c r="AE2518">
        <v>-0.84237009445103705</v>
      </c>
      <c r="AF2518">
        <v>0.61410715005536498</v>
      </c>
      <c r="AG2518">
        <v>0.80674443595273604</v>
      </c>
      <c r="AH2518">
        <v>1.11800450767639</v>
      </c>
      <c r="AI2518">
        <v>0.35038410267202102</v>
      </c>
      <c r="AJ2518">
        <v>0.78121606160956403</v>
      </c>
      <c r="AK2518">
        <v>-23.469140751762598</v>
      </c>
    </row>
    <row r="2519" spans="1:37" x14ac:dyDescent="0.2">
      <c r="A2519" t="s">
        <v>8154</v>
      </c>
      <c r="B2519">
        <v>82297337</v>
      </c>
      <c r="C2519">
        <v>82297480</v>
      </c>
      <c r="D2519">
        <v>144</v>
      </c>
      <c r="E2519" t="s">
        <v>8853</v>
      </c>
      <c r="F2519">
        <v>1</v>
      </c>
      <c r="G2519" t="s">
        <v>8854</v>
      </c>
      <c r="H2519" t="s">
        <v>30999</v>
      </c>
      <c r="I2519">
        <v>15</v>
      </c>
      <c r="J2519">
        <v>82298553</v>
      </c>
      <c r="K2519">
        <v>82334609</v>
      </c>
      <c r="L2519">
        <v>36057</v>
      </c>
      <c r="M2519">
        <v>1</v>
      </c>
      <c r="N2519">
        <v>390660</v>
      </c>
      <c r="O2519" t="s">
        <v>8848</v>
      </c>
      <c r="P2519">
        <v>-1073</v>
      </c>
      <c r="Q2519" t="s">
        <v>8849</v>
      </c>
      <c r="R2519" t="s">
        <v>8850</v>
      </c>
      <c r="S2519" t="s">
        <v>32901</v>
      </c>
      <c r="T2519">
        <v>0.32911398597860803</v>
      </c>
      <c r="U2519">
        <v>0.603102917160658</v>
      </c>
      <c r="V2519">
        <v>23.597326208078901</v>
      </c>
      <c r="W2519">
        <v>0.38920677604595899</v>
      </c>
      <c r="X2519">
        <v>0.704072456322962</v>
      </c>
      <c r="Y2519">
        <v>-23.395692363960801</v>
      </c>
      <c r="Z2519">
        <v>0.306975110376564</v>
      </c>
      <c r="AA2519">
        <v>0.72610664078822296</v>
      </c>
      <c r="AB2519">
        <v>23.5760559468048</v>
      </c>
      <c r="AC2519">
        <v>0.71753805159658501</v>
      </c>
      <c r="AD2519">
        <v>0.87989882095915395</v>
      </c>
      <c r="AE2519">
        <v>-0.84237009445103705</v>
      </c>
      <c r="AF2519">
        <v>0.61410715005536498</v>
      </c>
      <c r="AG2519">
        <v>0.80674443595273604</v>
      </c>
      <c r="AH2519">
        <v>1.11800450767639</v>
      </c>
      <c r="AI2519">
        <v>0.35038410267202102</v>
      </c>
      <c r="AJ2519">
        <v>0.78121606160956403</v>
      </c>
      <c r="AK2519">
        <v>-23.469140751762598</v>
      </c>
    </row>
    <row r="2520" spans="1:37" x14ac:dyDescent="0.2">
      <c r="A2520" t="s">
        <v>8154</v>
      </c>
      <c r="B2520">
        <v>82699579</v>
      </c>
      <c r="C2520">
        <v>82699723</v>
      </c>
      <c r="D2520">
        <v>145</v>
      </c>
      <c r="E2520" t="s">
        <v>8855</v>
      </c>
      <c r="F2520">
        <v>2</v>
      </c>
      <c r="G2520" t="s">
        <v>8856</v>
      </c>
      <c r="H2520" t="s">
        <v>30987</v>
      </c>
      <c r="I2520">
        <v>15</v>
      </c>
      <c r="J2520">
        <v>82659281</v>
      </c>
      <c r="K2520">
        <v>82699901</v>
      </c>
      <c r="L2520">
        <v>40621</v>
      </c>
      <c r="M2520">
        <v>2</v>
      </c>
      <c r="N2520">
        <v>8120</v>
      </c>
      <c r="O2520" t="s">
        <v>8857</v>
      </c>
      <c r="P2520">
        <v>178</v>
      </c>
      <c r="Q2520" t="s">
        <v>8858</v>
      </c>
      <c r="R2520" t="s">
        <v>8859</v>
      </c>
      <c r="S2520" t="s">
        <v>32902</v>
      </c>
      <c r="T2520" t="s">
        <v>40</v>
      </c>
      <c r="U2520" t="s">
        <v>40</v>
      </c>
      <c r="V2520">
        <v>0</v>
      </c>
      <c r="W2520">
        <v>0.123414495547065</v>
      </c>
      <c r="X2520">
        <v>0.704072456322962</v>
      </c>
      <c r="Y2520">
        <v>23.470973151456999</v>
      </c>
      <c r="Z2520">
        <v>0.48464167878831399</v>
      </c>
      <c r="AA2520">
        <v>0.84435025072159198</v>
      </c>
      <c r="AB2520">
        <v>21.814607074411899</v>
      </c>
      <c r="AC2520">
        <v>0.27780950890804001</v>
      </c>
      <c r="AD2520">
        <v>0.68253123924728298</v>
      </c>
      <c r="AE2520">
        <v>22.470973275538601</v>
      </c>
      <c r="AF2520">
        <v>0.501741946288212</v>
      </c>
      <c r="AG2520">
        <v>0.80674443595273604</v>
      </c>
      <c r="AH2520">
        <v>-21.778081208415799</v>
      </c>
      <c r="AI2520">
        <v>3.6185182304427702E-2</v>
      </c>
      <c r="AJ2520">
        <v>0.78121606160956403</v>
      </c>
      <c r="AK2520">
        <v>23.470973151456999</v>
      </c>
    </row>
    <row r="2521" spans="1:37" x14ac:dyDescent="0.2">
      <c r="A2521" t="s">
        <v>8154</v>
      </c>
      <c r="B2521">
        <v>82699723</v>
      </c>
      <c r="C2521">
        <v>82699867</v>
      </c>
      <c r="D2521">
        <v>145</v>
      </c>
      <c r="E2521" t="s">
        <v>8860</v>
      </c>
      <c r="F2521">
        <v>6</v>
      </c>
      <c r="G2521" t="s">
        <v>8861</v>
      </c>
      <c r="H2521" t="s">
        <v>30987</v>
      </c>
      <c r="I2521">
        <v>15</v>
      </c>
      <c r="J2521">
        <v>82659281</v>
      </c>
      <c r="K2521">
        <v>82699901</v>
      </c>
      <c r="L2521">
        <v>40621</v>
      </c>
      <c r="M2521">
        <v>2</v>
      </c>
      <c r="N2521">
        <v>8120</v>
      </c>
      <c r="O2521" t="s">
        <v>8857</v>
      </c>
      <c r="P2521">
        <v>34</v>
      </c>
      <c r="Q2521" t="s">
        <v>8858</v>
      </c>
      <c r="R2521" t="s">
        <v>8859</v>
      </c>
      <c r="S2521" t="s">
        <v>32902</v>
      </c>
      <c r="T2521" t="s">
        <v>40</v>
      </c>
      <c r="U2521" t="s">
        <v>40</v>
      </c>
      <c r="V2521">
        <v>0</v>
      </c>
      <c r="W2521">
        <v>0.123414495547065</v>
      </c>
      <c r="X2521">
        <v>0.704072456322962</v>
      </c>
      <c r="Y2521">
        <v>23.470973151456999</v>
      </c>
      <c r="Z2521">
        <v>0.48464167878831399</v>
      </c>
      <c r="AA2521">
        <v>0.84435025072159198</v>
      </c>
      <c r="AB2521">
        <v>21.814607074411899</v>
      </c>
      <c r="AC2521">
        <v>0.27780950890804001</v>
      </c>
      <c r="AD2521">
        <v>0.68253123924728298</v>
      </c>
      <c r="AE2521">
        <v>22.470973275538601</v>
      </c>
      <c r="AF2521">
        <v>0.501741946288212</v>
      </c>
      <c r="AG2521">
        <v>0.80674443595273604</v>
      </c>
      <c r="AH2521">
        <v>-21.778081208415799</v>
      </c>
      <c r="AI2521">
        <v>3.6185182304427702E-2</v>
      </c>
      <c r="AJ2521">
        <v>0.78121606160956403</v>
      </c>
      <c r="AK2521">
        <v>23.470973151456999</v>
      </c>
    </row>
    <row r="2522" spans="1:37" x14ac:dyDescent="0.2">
      <c r="A2522" t="s">
        <v>8154</v>
      </c>
      <c r="B2522">
        <v>82699867</v>
      </c>
      <c r="C2522">
        <v>82700011</v>
      </c>
      <c r="D2522">
        <v>145</v>
      </c>
      <c r="E2522" t="s">
        <v>8862</v>
      </c>
      <c r="F2522">
        <v>5</v>
      </c>
      <c r="G2522" t="s">
        <v>8863</v>
      </c>
      <c r="H2522" t="s">
        <v>30987</v>
      </c>
      <c r="I2522">
        <v>15</v>
      </c>
      <c r="J2522">
        <v>82659281</v>
      </c>
      <c r="K2522">
        <v>82699901</v>
      </c>
      <c r="L2522">
        <v>40621</v>
      </c>
      <c r="M2522">
        <v>2</v>
      </c>
      <c r="N2522">
        <v>8120</v>
      </c>
      <c r="O2522" t="s">
        <v>8857</v>
      </c>
      <c r="P2522">
        <v>0</v>
      </c>
      <c r="Q2522" t="s">
        <v>8858</v>
      </c>
      <c r="R2522" t="s">
        <v>8859</v>
      </c>
      <c r="S2522" t="s">
        <v>32902</v>
      </c>
      <c r="T2522" t="s">
        <v>40</v>
      </c>
      <c r="U2522" t="s">
        <v>40</v>
      </c>
      <c r="V2522">
        <v>0</v>
      </c>
      <c r="W2522">
        <v>0.123414495547065</v>
      </c>
      <c r="X2522">
        <v>0.704072456322962</v>
      </c>
      <c r="Y2522">
        <v>23.470973151456999</v>
      </c>
      <c r="Z2522">
        <v>0.48464167878831399</v>
      </c>
      <c r="AA2522">
        <v>0.84435025072159198</v>
      </c>
      <c r="AB2522">
        <v>21.814607074411899</v>
      </c>
      <c r="AC2522">
        <v>0.27780950890804001</v>
      </c>
      <c r="AD2522">
        <v>0.68253123924728298</v>
      </c>
      <c r="AE2522">
        <v>22.470973275538601</v>
      </c>
      <c r="AF2522">
        <v>0.501741946288212</v>
      </c>
      <c r="AG2522">
        <v>0.80674443595273604</v>
      </c>
      <c r="AH2522">
        <v>-21.778081208415799</v>
      </c>
      <c r="AI2522">
        <v>3.6185182304427702E-2</v>
      </c>
      <c r="AJ2522">
        <v>0.78121606160956403</v>
      </c>
      <c r="AK2522">
        <v>23.470973151456999</v>
      </c>
    </row>
    <row r="2523" spans="1:37" x14ac:dyDescent="0.2">
      <c r="A2523" t="s">
        <v>8154</v>
      </c>
      <c r="B2523">
        <v>82728780</v>
      </c>
      <c r="C2523">
        <v>82729065</v>
      </c>
      <c r="D2523">
        <v>286</v>
      </c>
      <c r="E2523" t="s">
        <v>8864</v>
      </c>
      <c r="F2523">
        <v>2</v>
      </c>
      <c r="G2523" t="s">
        <v>8865</v>
      </c>
      <c r="H2523" t="s">
        <v>32903</v>
      </c>
      <c r="I2523">
        <v>15</v>
      </c>
      <c r="J2523">
        <v>82725873</v>
      </c>
      <c r="K2523">
        <v>82738616</v>
      </c>
      <c r="L2523">
        <v>12744</v>
      </c>
      <c r="M2523">
        <v>2</v>
      </c>
      <c r="N2523">
        <v>283693</v>
      </c>
      <c r="O2523" t="s">
        <v>8866</v>
      </c>
      <c r="P2523">
        <v>9551</v>
      </c>
      <c r="Q2523" t="s">
        <v>8867</v>
      </c>
      <c r="R2523" t="s">
        <v>8868</v>
      </c>
      <c r="S2523" t="s">
        <v>32904</v>
      </c>
      <c r="T2523">
        <v>0.69655006609544201</v>
      </c>
      <c r="U2523">
        <v>0.903134602785859</v>
      </c>
      <c r="V2523">
        <v>-0.434524487050029</v>
      </c>
      <c r="W2523">
        <v>0.428214032775322</v>
      </c>
      <c r="X2523">
        <v>0.73460997439807996</v>
      </c>
      <c r="Y2523">
        <v>1.6022538953699399</v>
      </c>
      <c r="Z2523">
        <v>0.67668369291718</v>
      </c>
      <c r="AA2523">
        <v>0.84521697243271998</v>
      </c>
      <c r="AB2523">
        <v>-0.22681942349114301</v>
      </c>
      <c r="AC2523">
        <v>0.19221725140481299</v>
      </c>
      <c r="AD2523">
        <v>0.68253123924728298</v>
      </c>
      <c r="AE2523">
        <v>1.4451326762436001</v>
      </c>
      <c r="AF2523">
        <v>0.78930504886633102</v>
      </c>
      <c r="AG2523">
        <v>0.89850360186608702</v>
      </c>
      <c r="AH2523">
        <v>-0.41737751149274999</v>
      </c>
      <c r="AI2523">
        <v>1</v>
      </c>
      <c r="AJ2523">
        <v>1</v>
      </c>
      <c r="AK2523">
        <v>0.89060995529679599</v>
      </c>
    </row>
    <row r="2524" spans="1:37" x14ac:dyDescent="0.2">
      <c r="A2524" t="s">
        <v>8154</v>
      </c>
      <c r="B2524">
        <v>82984675</v>
      </c>
      <c r="C2524">
        <v>82984757</v>
      </c>
      <c r="D2524">
        <v>83</v>
      </c>
      <c r="E2524" t="s">
        <v>8869</v>
      </c>
      <c r="F2524">
        <v>3</v>
      </c>
      <c r="G2524" t="s">
        <v>8870</v>
      </c>
      <c r="H2524" t="s">
        <v>30999</v>
      </c>
      <c r="I2524">
        <v>15</v>
      </c>
      <c r="J2524">
        <v>82958130</v>
      </c>
      <c r="K2524">
        <v>82985868</v>
      </c>
      <c r="L2524">
        <v>27739</v>
      </c>
      <c r="M2524">
        <v>2</v>
      </c>
      <c r="N2524">
        <v>9455</v>
      </c>
      <c r="O2524" t="s">
        <v>8871</v>
      </c>
      <c r="P2524">
        <v>1111</v>
      </c>
      <c r="Q2524" t="s">
        <v>8872</v>
      </c>
      <c r="R2524" t="s">
        <v>8873</v>
      </c>
      <c r="S2524" t="s">
        <v>32905</v>
      </c>
      <c r="T2524">
        <v>0.17308923567461099</v>
      </c>
      <c r="U2524">
        <v>0.603102917160658</v>
      </c>
      <c r="V2524">
        <v>-24.275244473673599</v>
      </c>
      <c r="W2524">
        <v>0.94541066367716797</v>
      </c>
      <c r="X2524">
        <v>0.95159051474143896</v>
      </c>
      <c r="Y2524">
        <v>0.26161767761979199</v>
      </c>
      <c r="Z2524">
        <v>0.26789404493740199</v>
      </c>
      <c r="AA2524">
        <v>0.72610664078822296</v>
      </c>
      <c r="AB2524">
        <v>-1.2281626610658201</v>
      </c>
      <c r="AC2524">
        <v>0.92091778829119397</v>
      </c>
      <c r="AD2524">
        <v>0.94068432309766403</v>
      </c>
      <c r="AE2524">
        <v>-0.389287566591553</v>
      </c>
      <c r="AF2524">
        <v>0.22065000948199101</v>
      </c>
      <c r="AG2524">
        <v>0.68151250837662902</v>
      </c>
      <c r="AH2524">
        <v>-24.187801120168398</v>
      </c>
      <c r="AI2524">
        <v>0.95029317176085903</v>
      </c>
      <c r="AJ2524">
        <v>0.98621344597861504</v>
      </c>
      <c r="AK2524">
        <v>0.78427945208883798</v>
      </c>
    </row>
    <row r="2525" spans="1:37" x14ac:dyDescent="0.2">
      <c r="A2525" t="s">
        <v>8154</v>
      </c>
      <c r="B2525">
        <v>83288635</v>
      </c>
      <c r="C2525">
        <v>83288798</v>
      </c>
      <c r="D2525">
        <v>164</v>
      </c>
      <c r="E2525" t="s">
        <v>8874</v>
      </c>
      <c r="F2525">
        <v>5</v>
      </c>
      <c r="G2525" t="s">
        <v>8875</v>
      </c>
      <c r="H2525" t="s">
        <v>32906</v>
      </c>
      <c r="I2525">
        <v>15</v>
      </c>
      <c r="J2525">
        <v>83255884</v>
      </c>
      <c r="K2525">
        <v>83284664</v>
      </c>
      <c r="L2525">
        <v>28781</v>
      </c>
      <c r="M2525">
        <v>2</v>
      </c>
      <c r="N2525">
        <v>646</v>
      </c>
      <c r="O2525" t="s">
        <v>8876</v>
      </c>
      <c r="P2525">
        <v>-3971</v>
      </c>
      <c r="Q2525" t="s">
        <v>8877</v>
      </c>
      <c r="R2525" t="s">
        <v>8878</v>
      </c>
      <c r="S2525" t="s">
        <v>32907</v>
      </c>
      <c r="T2525">
        <v>0.152084254673993</v>
      </c>
      <c r="U2525">
        <v>0.603102917160658</v>
      </c>
      <c r="V2525">
        <v>25.265437709268902</v>
      </c>
      <c r="W2525">
        <v>0.20525741147413201</v>
      </c>
      <c r="X2525">
        <v>0.704072456322962</v>
      </c>
      <c r="Y2525">
        <v>-25.063803853464801</v>
      </c>
      <c r="Z2525">
        <v>0.306975110376564</v>
      </c>
      <c r="AA2525">
        <v>0.72610664078822296</v>
      </c>
      <c r="AB2525">
        <v>24.3019636192756</v>
      </c>
      <c r="AC2525">
        <v>7.0489011448141195E-2</v>
      </c>
      <c r="AD2525">
        <v>0.57684129297949804</v>
      </c>
      <c r="AE2525">
        <v>-25.063803853464801</v>
      </c>
      <c r="AF2525">
        <v>4.6407610929182198E-2</v>
      </c>
      <c r="AG2525">
        <v>0.476038960109122</v>
      </c>
      <c r="AH2525">
        <v>25.265437709268902</v>
      </c>
      <c r="AI2525">
        <v>0.35038410267202102</v>
      </c>
      <c r="AJ2525">
        <v>0.78121606160956403</v>
      </c>
      <c r="AK2525">
        <v>-24.1950484207246</v>
      </c>
    </row>
    <row r="2526" spans="1:37" x14ac:dyDescent="0.2">
      <c r="A2526" t="s">
        <v>8154</v>
      </c>
      <c r="B2526">
        <v>83288798</v>
      </c>
      <c r="C2526">
        <v>83288961</v>
      </c>
      <c r="D2526">
        <v>164</v>
      </c>
      <c r="E2526" t="s">
        <v>8879</v>
      </c>
      <c r="F2526">
        <v>0</v>
      </c>
      <c r="G2526" t="s">
        <v>8880</v>
      </c>
      <c r="H2526" t="s">
        <v>32906</v>
      </c>
      <c r="I2526">
        <v>15</v>
      </c>
      <c r="J2526">
        <v>83255884</v>
      </c>
      <c r="K2526">
        <v>83284664</v>
      </c>
      <c r="L2526">
        <v>28781</v>
      </c>
      <c r="M2526">
        <v>2</v>
      </c>
      <c r="N2526">
        <v>646</v>
      </c>
      <c r="O2526" t="s">
        <v>8876</v>
      </c>
      <c r="P2526">
        <v>-4134</v>
      </c>
      <c r="Q2526" t="s">
        <v>8877</v>
      </c>
      <c r="R2526" t="s">
        <v>8878</v>
      </c>
      <c r="S2526" t="s">
        <v>32907</v>
      </c>
      <c r="T2526">
        <v>0.152084254673993</v>
      </c>
      <c r="U2526">
        <v>0.603102917160658</v>
      </c>
      <c r="V2526">
        <v>25.265437709268902</v>
      </c>
      <c r="W2526">
        <v>0.20525741147413201</v>
      </c>
      <c r="X2526">
        <v>0.704072456322962</v>
      </c>
      <c r="Y2526">
        <v>-25.063803853464801</v>
      </c>
      <c r="Z2526">
        <v>0.306975110376564</v>
      </c>
      <c r="AA2526">
        <v>0.72610664078822296</v>
      </c>
      <c r="AB2526">
        <v>24.3019636192756</v>
      </c>
      <c r="AC2526">
        <v>7.0489011448141195E-2</v>
      </c>
      <c r="AD2526">
        <v>0.57684129297949804</v>
      </c>
      <c r="AE2526">
        <v>-25.063803853464801</v>
      </c>
      <c r="AF2526">
        <v>4.6407610929182198E-2</v>
      </c>
      <c r="AG2526">
        <v>0.476038960109122</v>
      </c>
      <c r="AH2526">
        <v>25.265437709268902</v>
      </c>
      <c r="AI2526">
        <v>0.35038410267202102</v>
      </c>
      <c r="AJ2526">
        <v>0.78121606160956403</v>
      </c>
      <c r="AK2526">
        <v>-24.1950484207246</v>
      </c>
    </row>
    <row r="2527" spans="1:37" x14ac:dyDescent="0.2">
      <c r="A2527" t="s">
        <v>8154</v>
      </c>
      <c r="B2527">
        <v>83288961</v>
      </c>
      <c r="C2527">
        <v>83289124</v>
      </c>
      <c r="D2527">
        <v>164</v>
      </c>
      <c r="E2527" t="s">
        <v>8881</v>
      </c>
      <c r="F2527">
        <v>3</v>
      </c>
      <c r="G2527" t="s">
        <v>8882</v>
      </c>
      <c r="H2527" t="s">
        <v>32906</v>
      </c>
      <c r="I2527">
        <v>15</v>
      </c>
      <c r="J2527">
        <v>83255884</v>
      </c>
      <c r="K2527">
        <v>83284664</v>
      </c>
      <c r="L2527">
        <v>28781</v>
      </c>
      <c r="M2527">
        <v>2</v>
      </c>
      <c r="N2527">
        <v>646</v>
      </c>
      <c r="O2527" t="s">
        <v>8876</v>
      </c>
      <c r="P2527">
        <v>-4297</v>
      </c>
      <c r="Q2527" t="s">
        <v>8877</v>
      </c>
      <c r="R2527" t="s">
        <v>8878</v>
      </c>
      <c r="S2527" t="s">
        <v>32907</v>
      </c>
      <c r="T2527">
        <v>0.152084254673993</v>
      </c>
      <c r="U2527">
        <v>0.603102917160658</v>
      </c>
      <c r="V2527">
        <v>25.1198074000364</v>
      </c>
      <c r="W2527">
        <v>0.20525741147413201</v>
      </c>
      <c r="X2527">
        <v>0.704072456322962</v>
      </c>
      <c r="Y2527">
        <v>-24.918173544802102</v>
      </c>
      <c r="Z2527">
        <v>0.306975110376564</v>
      </c>
      <c r="AA2527">
        <v>0.72610664078822296</v>
      </c>
      <c r="AB2527">
        <v>24.1563333136524</v>
      </c>
      <c r="AC2527">
        <v>7.0489011448141195E-2</v>
      </c>
      <c r="AD2527">
        <v>0.57684129297949804</v>
      </c>
      <c r="AE2527">
        <v>-24.918173544802102</v>
      </c>
      <c r="AF2527">
        <v>4.6407610929182198E-2</v>
      </c>
      <c r="AG2527">
        <v>0.476038960109122</v>
      </c>
      <c r="AH2527">
        <v>25.1198074000364</v>
      </c>
      <c r="AI2527">
        <v>0.35038410267202102</v>
      </c>
      <c r="AJ2527">
        <v>0.78121606160956403</v>
      </c>
      <c r="AK2527">
        <v>-24.049418115671301</v>
      </c>
    </row>
    <row r="2528" spans="1:37" x14ac:dyDescent="0.2">
      <c r="A2528" t="s">
        <v>8154</v>
      </c>
      <c r="B2528">
        <v>83384165</v>
      </c>
      <c r="C2528">
        <v>83384307</v>
      </c>
      <c r="D2528">
        <v>143</v>
      </c>
      <c r="E2528" t="s">
        <v>8883</v>
      </c>
      <c r="F2528">
        <v>1</v>
      </c>
      <c r="G2528" t="s">
        <v>8884</v>
      </c>
      <c r="H2528" t="s">
        <v>32906</v>
      </c>
      <c r="I2528">
        <v>15</v>
      </c>
      <c r="J2528">
        <v>83447228</v>
      </c>
      <c r="K2528">
        <v>83565883</v>
      </c>
      <c r="L2528">
        <v>118656</v>
      </c>
      <c r="M2528">
        <v>1</v>
      </c>
      <c r="N2528">
        <v>6457</v>
      </c>
      <c r="O2528" t="s">
        <v>8885</v>
      </c>
      <c r="P2528">
        <v>-62921</v>
      </c>
      <c r="Q2528" t="s">
        <v>8886</v>
      </c>
      <c r="R2528" t="s">
        <v>8887</v>
      </c>
      <c r="S2528" t="s">
        <v>32908</v>
      </c>
      <c r="T2528">
        <v>0.97979524468909096</v>
      </c>
      <c r="U2528">
        <v>1</v>
      </c>
      <c r="V2528">
        <v>0.84328843770658002</v>
      </c>
      <c r="W2528">
        <v>0.371855812393517</v>
      </c>
      <c r="X2528">
        <v>0.704072456322962</v>
      </c>
      <c r="Y2528">
        <v>-2.26351721216114</v>
      </c>
      <c r="Z2528">
        <v>0.73868578085032299</v>
      </c>
      <c r="AA2528">
        <v>0.87994156500776499</v>
      </c>
      <c r="AB2528">
        <v>0.863390007494233</v>
      </c>
      <c r="AC2528">
        <v>0.65729914894004904</v>
      </c>
      <c r="AD2528">
        <v>0.87989882095915395</v>
      </c>
      <c r="AE2528">
        <v>-1.31789136269995</v>
      </c>
      <c r="AF2528">
        <v>0.78930504886633102</v>
      </c>
      <c r="AG2528">
        <v>0.89850360186608702</v>
      </c>
      <c r="AH2528">
        <v>0.35605107576469902</v>
      </c>
      <c r="AI2528">
        <v>0.304388732792021</v>
      </c>
      <c r="AJ2528">
        <v>0.78121606160956403</v>
      </c>
      <c r="AK2528">
        <v>-1.9707298558716499</v>
      </c>
    </row>
    <row r="2529" spans="1:37" x14ac:dyDescent="0.2">
      <c r="A2529" t="s">
        <v>8154</v>
      </c>
      <c r="B2529">
        <v>83384307</v>
      </c>
      <c r="C2529">
        <v>83384449</v>
      </c>
      <c r="D2529">
        <v>143</v>
      </c>
      <c r="E2529" t="s">
        <v>8888</v>
      </c>
      <c r="F2529">
        <v>3</v>
      </c>
      <c r="G2529" t="s">
        <v>8889</v>
      </c>
      <c r="H2529" t="s">
        <v>32906</v>
      </c>
      <c r="I2529">
        <v>15</v>
      </c>
      <c r="J2529">
        <v>83447228</v>
      </c>
      <c r="K2529">
        <v>83565883</v>
      </c>
      <c r="L2529">
        <v>118656</v>
      </c>
      <c r="M2529">
        <v>1</v>
      </c>
      <c r="N2529">
        <v>6457</v>
      </c>
      <c r="O2529" t="s">
        <v>8885</v>
      </c>
      <c r="P2529">
        <v>-62779</v>
      </c>
      <c r="Q2529" t="s">
        <v>8886</v>
      </c>
      <c r="R2529" t="s">
        <v>8887</v>
      </c>
      <c r="S2529" t="s">
        <v>32908</v>
      </c>
      <c r="T2529">
        <v>0.97979524468909096</v>
      </c>
      <c r="U2529">
        <v>1</v>
      </c>
      <c r="V2529">
        <v>0.84328843770658002</v>
      </c>
      <c r="W2529">
        <v>0.371855812393517</v>
      </c>
      <c r="X2529">
        <v>0.704072456322962</v>
      </c>
      <c r="Y2529">
        <v>-2.26351721216114</v>
      </c>
      <c r="Z2529">
        <v>0.73868578085032299</v>
      </c>
      <c r="AA2529">
        <v>0.87994156500776499</v>
      </c>
      <c r="AB2529">
        <v>0.863390007494233</v>
      </c>
      <c r="AC2529">
        <v>0.65729914894004904</v>
      </c>
      <c r="AD2529">
        <v>0.87989882095915395</v>
      </c>
      <c r="AE2529">
        <v>-1.31789136269995</v>
      </c>
      <c r="AF2529">
        <v>0.78930504886633102</v>
      </c>
      <c r="AG2529">
        <v>0.89850360186608702</v>
      </c>
      <c r="AH2529">
        <v>0.35605107576469902</v>
      </c>
      <c r="AI2529">
        <v>0.304388732792021</v>
      </c>
      <c r="AJ2529">
        <v>0.78121606160956403</v>
      </c>
      <c r="AK2529">
        <v>-1.9707298558716499</v>
      </c>
    </row>
    <row r="2530" spans="1:37" x14ac:dyDescent="0.2">
      <c r="A2530" t="s">
        <v>8154</v>
      </c>
      <c r="B2530">
        <v>83743265</v>
      </c>
      <c r="C2530">
        <v>83743543</v>
      </c>
      <c r="D2530">
        <v>279</v>
      </c>
      <c r="E2530" t="s">
        <v>8890</v>
      </c>
      <c r="F2530">
        <v>19</v>
      </c>
      <c r="G2530" t="s">
        <v>8891</v>
      </c>
      <c r="H2530" t="s">
        <v>32909</v>
      </c>
      <c r="I2530">
        <v>15</v>
      </c>
      <c r="J2530">
        <v>83694294</v>
      </c>
      <c r="K2530">
        <v>83819979</v>
      </c>
      <c r="L2530">
        <v>125686</v>
      </c>
      <c r="M2530">
        <v>1</v>
      </c>
      <c r="N2530">
        <v>57188</v>
      </c>
      <c r="O2530" t="s">
        <v>8892</v>
      </c>
      <c r="P2530">
        <v>48971</v>
      </c>
      <c r="Q2530" t="s">
        <v>8893</v>
      </c>
      <c r="R2530" t="s">
        <v>8894</v>
      </c>
      <c r="S2530" t="s">
        <v>32910</v>
      </c>
      <c r="T2530">
        <v>0.51692000501220903</v>
      </c>
      <c r="U2530">
        <v>0.79707438836128897</v>
      </c>
      <c r="V2530">
        <v>1.07170876499381</v>
      </c>
      <c r="W2530">
        <v>1</v>
      </c>
      <c r="X2530">
        <v>1</v>
      </c>
      <c r="Y2530">
        <v>7.1179493857275997E-2</v>
      </c>
      <c r="Z2530">
        <v>0.85788536001456095</v>
      </c>
      <c r="AA2530">
        <v>0.982751910119671</v>
      </c>
      <c r="AB2530">
        <v>0.29885531630782097</v>
      </c>
      <c r="AC2530">
        <v>0.43937609259696497</v>
      </c>
      <c r="AD2530">
        <v>0.82872126865393902</v>
      </c>
      <c r="AE2530">
        <v>-0.55053697908912003</v>
      </c>
      <c r="AF2530">
        <v>0.16852073377431601</v>
      </c>
      <c r="AG2530">
        <v>0.68151250837662902</v>
      </c>
      <c r="AH2530">
        <v>1.64205951476159</v>
      </c>
      <c r="AI2530">
        <v>0.491169167354572</v>
      </c>
      <c r="AJ2530">
        <v>0.78121606160956403</v>
      </c>
      <c r="AK2530">
        <v>0.60630332375871698</v>
      </c>
    </row>
    <row r="2531" spans="1:37" x14ac:dyDescent="0.2">
      <c r="A2531" t="s">
        <v>8154</v>
      </c>
      <c r="B2531">
        <v>84119448</v>
      </c>
      <c r="C2531">
        <v>84119670</v>
      </c>
      <c r="D2531">
        <v>223</v>
      </c>
      <c r="E2531" t="s">
        <v>8895</v>
      </c>
      <c r="F2531">
        <v>1</v>
      </c>
      <c r="G2531" t="s">
        <v>8896</v>
      </c>
      <c r="H2531" t="s">
        <v>32911</v>
      </c>
      <c r="I2531">
        <v>15</v>
      </c>
      <c r="J2531">
        <v>84112946</v>
      </c>
      <c r="K2531">
        <v>84121561</v>
      </c>
      <c r="L2531">
        <v>8616</v>
      </c>
      <c r="M2531">
        <v>1</v>
      </c>
      <c r="N2531">
        <v>648809</v>
      </c>
      <c r="O2531" t="s">
        <v>8897</v>
      </c>
      <c r="P2531">
        <v>6502</v>
      </c>
      <c r="Q2531" t="s">
        <v>40</v>
      </c>
      <c r="R2531" t="s">
        <v>8898</v>
      </c>
      <c r="S2531" t="s">
        <v>32912</v>
      </c>
      <c r="T2531">
        <v>0.59124354399484402</v>
      </c>
      <c r="U2531">
        <v>0.82125442047224695</v>
      </c>
      <c r="V2531">
        <v>0.444382651254286</v>
      </c>
      <c r="W2531">
        <v>1</v>
      </c>
      <c r="X2531">
        <v>1</v>
      </c>
      <c r="Y2531">
        <v>0.30427258822277298</v>
      </c>
      <c r="Z2531">
        <v>0.31216098298029998</v>
      </c>
      <c r="AA2531">
        <v>0.735338969716264</v>
      </c>
      <c r="AB2531">
        <v>0.746325671222691</v>
      </c>
      <c r="AC2531">
        <v>0.78507541027685501</v>
      </c>
      <c r="AD2531">
        <v>0.90691510929291297</v>
      </c>
      <c r="AE2531">
        <v>-5.4608815866967302E-2</v>
      </c>
      <c r="AF2531">
        <v>0.88753222859730596</v>
      </c>
      <c r="AG2531">
        <v>0.99041430368794003</v>
      </c>
      <c r="AH2531">
        <v>-0.121420456433947</v>
      </c>
      <c r="AI2531">
        <v>0.92420841885748695</v>
      </c>
      <c r="AJ2531">
        <v>0.98621344597861504</v>
      </c>
      <c r="AK2531">
        <v>0.52156902569207697</v>
      </c>
    </row>
    <row r="2532" spans="1:37" x14ac:dyDescent="0.2">
      <c r="A2532" t="s">
        <v>8154</v>
      </c>
      <c r="B2532">
        <v>84190501</v>
      </c>
      <c r="C2532">
        <v>84190654</v>
      </c>
      <c r="D2532">
        <v>154</v>
      </c>
      <c r="E2532" t="s">
        <v>8899</v>
      </c>
      <c r="F2532">
        <v>4</v>
      </c>
      <c r="G2532" t="s">
        <v>8900</v>
      </c>
      <c r="H2532" t="s">
        <v>32913</v>
      </c>
      <c r="I2532">
        <v>15</v>
      </c>
      <c r="J2532">
        <v>84186752</v>
      </c>
      <c r="K2532">
        <v>84197384</v>
      </c>
      <c r="L2532">
        <v>10633</v>
      </c>
      <c r="M2532">
        <v>1</v>
      </c>
      <c r="N2532">
        <v>440300</v>
      </c>
      <c r="O2532" t="s">
        <v>8901</v>
      </c>
      <c r="P2532">
        <v>3749</v>
      </c>
      <c r="Q2532" t="s">
        <v>8902</v>
      </c>
      <c r="R2532" t="s">
        <v>8903</v>
      </c>
      <c r="S2532" t="s">
        <v>32914</v>
      </c>
      <c r="T2532" t="s">
        <v>40</v>
      </c>
      <c r="U2532" t="s">
        <v>40</v>
      </c>
      <c r="V2532">
        <v>0</v>
      </c>
      <c r="W2532" t="s">
        <v>40</v>
      </c>
      <c r="X2532" t="s">
        <v>40</v>
      </c>
      <c r="Y2532">
        <v>0</v>
      </c>
      <c r="Z2532" t="s">
        <v>40</v>
      </c>
      <c r="AA2532" t="s">
        <v>40</v>
      </c>
      <c r="AB2532">
        <v>0</v>
      </c>
      <c r="AC2532" t="s">
        <v>40</v>
      </c>
      <c r="AD2532" t="s">
        <v>40</v>
      </c>
      <c r="AE2532">
        <v>0</v>
      </c>
      <c r="AF2532" t="s">
        <v>40</v>
      </c>
      <c r="AG2532" t="s">
        <v>40</v>
      </c>
      <c r="AH2532">
        <v>0</v>
      </c>
      <c r="AI2532" t="s">
        <v>40</v>
      </c>
      <c r="AJ2532" t="s">
        <v>40</v>
      </c>
      <c r="AK2532">
        <v>0</v>
      </c>
    </row>
    <row r="2533" spans="1:37" x14ac:dyDescent="0.2">
      <c r="A2533" t="s">
        <v>8154</v>
      </c>
      <c r="B2533">
        <v>84190654</v>
      </c>
      <c r="C2533">
        <v>84190807</v>
      </c>
      <c r="D2533">
        <v>154</v>
      </c>
      <c r="E2533" t="s">
        <v>8904</v>
      </c>
      <c r="F2533">
        <v>2</v>
      </c>
      <c r="G2533" t="s">
        <v>8905</v>
      </c>
      <c r="H2533" t="s">
        <v>32913</v>
      </c>
      <c r="I2533">
        <v>15</v>
      </c>
      <c r="J2533">
        <v>84186752</v>
      </c>
      <c r="K2533">
        <v>84197384</v>
      </c>
      <c r="L2533">
        <v>10633</v>
      </c>
      <c r="M2533">
        <v>1</v>
      </c>
      <c r="N2533">
        <v>440300</v>
      </c>
      <c r="O2533" t="s">
        <v>8901</v>
      </c>
      <c r="P2533">
        <v>3902</v>
      </c>
      <c r="Q2533" t="s">
        <v>8902</v>
      </c>
      <c r="R2533" t="s">
        <v>8903</v>
      </c>
      <c r="S2533" t="s">
        <v>32914</v>
      </c>
      <c r="T2533" t="s">
        <v>40</v>
      </c>
      <c r="U2533" t="s">
        <v>40</v>
      </c>
      <c r="V2533">
        <v>0</v>
      </c>
      <c r="W2533" t="s">
        <v>40</v>
      </c>
      <c r="X2533" t="s">
        <v>40</v>
      </c>
      <c r="Y2533">
        <v>0</v>
      </c>
      <c r="Z2533" t="s">
        <v>40</v>
      </c>
      <c r="AA2533" t="s">
        <v>40</v>
      </c>
      <c r="AB2533">
        <v>0</v>
      </c>
      <c r="AC2533" t="s">
        <v>40</v>
      </c>
      <c r="AD2533" t="s">
        <v>40</v>
      </c>
      <c r="AE2533">
        <v>0</v>
      </c>
      <c r="AF2533" t="s">
        <v>40</v>
      </c>
      <c r="AG2533" t="s">
        <v>40</v>
      </c>
      <c r="AH2533">
        <v>0</v>
      </c>
      <c r="AI2533" t="s">
        <v>40</v>
      </c>
      <c r="AJ2533" t="s">
        <v>40</v>
      </c>
      <c r="AK2533">
        <v>0</v>
      </c>
    </row>
    <row r="2534" spans="1:37" x14ac:dyDescent="0.2">
      <c r="A2534" t="s">
        <v>8154</v>
      </c>
      <c r="B2534">
        <v>84482745</v>
      </c>
      <c r="C2534">
        <v>84482898</v>
      </c>
      <c r="D2534">
        <v>154</v>
      </c>
      <c r="E2534" t="s">
        <v>8906</v>
      </c>
      <c r="F2534">
        <v>2</v>
      </c>
      <c r="G2534" t="s">
        <v>8907</v>
      </c>
      <c r="H2534" t="s">
        <v>31000</v>
      </c>
      <c r="I2534">
        <v>15</v>
      </c>
      <c r="J2534">
        <v>84491480</v>
      </c>
      <c r="K2534">
        <v>84500599</v>
      </c>
      <c r="L2534">
        <v>9120</v>
      </c>
      <c r="M2534">
        <v>2</v>
      </c>
      <c r="N2534">
        <v>112267869</v>
      </c>
      <c r="O2534" t="s">
        <v>8908</v>
      </c>
      <c r="P2534">
        <v>17701</v>
      </c>
      <c r="Q2534" t="s">
        <v>40</v>
      </c>
      <c r="R2534" t="s">
        <v>8909</v>
      </c>
      <c r="S2534" t="s">
        <v>32915</v>
      </c>
      <c r="T2534" t="s">
        <v>40</v>
      </c>
      <c r="U2534" t="s">
        <v>40</v>
      </c>
      <c r="V2534">
        <v>0</v>
      </c>
      <c r="W2534" t="s">
        <v>40</v>
      </c>
      <c r="X2534" t="s">
        <v>40</v>
      </c>
      <c r="Y2534">
        <v>0</v>
      </c>
      <c r="Z2534" t="s">
        <v>40</v>
      </c>
      <c r="AA2534" t="s">
        <v>40</v>
      </c>
      <c r="AB2534">
        <v>0</v>
      </c>
      <c r="AC2534" t="s">
        <v>40</v>
      </c>
      <c r="AD2534" t="s">
        <v>40</v>
      </c>
      <c r="AE2534">
        <v>0</v>
      </c>
      <c r="AF2534" t="s">
        <v>40</v>
      </c>
      <c r="AG2534" t="s">
        <v>40</v>
      </c>
      <c r="AH2534">
        <v>0</v>
      </c>
      <c r="AI2534" t="s">
        <v>40</v>
      </c>
      <c r="AJ2534" t="s">
        <v>40</v>
      </c>
      <c r="AK2534">
        <v>0</v>
      </c>
    </row>
    <row r="2535" spans="1:37" x14ac:dyDescent="0.2">
      <c r="A2535" t="s">
        <v>8154</v>
      </c>
      <c r="B2535">
        <v>84482898</v>
      </c>
      <c r="C2535">
        <v>84483051</v>
      </c>
      <c r="D2535">
        <v>154</v>
      </c>
      <c r="E2535" t="s">
        <v>8910</v>
      </c>
      <c r="F2535">
        <v>4</v>
      </c>
      <c r="G2535" t="s">
        <v>8911</v>
      </c>
      <c r="H2535" t="s">
        <v>31000</v>
      </c>
      <c r="I2535">
        <v>15</v>
      </c>
      <c r="J2535">
        <v>84491480</v>
      </c>
      <c r="K2535">
        <v>84500599</v>
      </c>
      <c r="L2535">
        <v>9120</v>
      </c>
      <c r="M2535">
        <v>2</v>
      </c>
      <c r="N2535">
        <v>112267869</v>
      </c>
      <c r="O2535" t="s">
        <v>8908</v>
      </c>
      <c r="P2535">
        <v>17548</v>
      </c>
      <c r="Q2535" t="s">
        <v>40</v>
      </c>
      <c r="R2535" t="s">
        <v>8909</v>
      </c>
      <c r="S2535" t="s">
        <v>32915</v>
      </c>
      <c r="T2535" t="s">
        <v>40</v>
      </c>
      <c r="U2535" t="s">
        <v>40</v>
      </c>
      <c r="V2535">
        <v>0</v>
      </c>
      <c r="W2535" t="s">
        <v>40</v>
      </c>
      <c r="X2535" t="s">
        <v>40</v>
      </c>
      <c r="Y2535">
        <v>0</v>
      </c>
      <c r="Z2535" t="s">
        <v>40</v>
      </c>
      <c r="AA2535" t="s">
        <v>40</v>
      </c>
      <c r="AB2535">
        <v>0</v>
      </c>
      <c r="AC2535" t="s">
        <v>40</v>
      </c>
      <c r="AD2535" t="s">
        <v>40</v>
      </c>
      <c r="AE2535">
        <v>0</v>
      </c>
      <c r="AF2535" t="s">
        <v>40</v>
      </c>
      <c r="AG2535" t="s">
        <v>40</v>
      </c>
      <c r="AH2535">
        <v>0</v>
      </c>
      <c r="AI2535" t="s">
        <v>40</v>
      </c>
      <c r="AJ2535" t="s">
        <v>40</v>
      </c>
      <c r="AK2535">
        <v>0</v>
      </c>
    </row>
    <row r="2536" spans="1:37" x14ac:dyDescent="0.2">
      <c r="A2536" t="s">
        <v>8154</v>
      </c>
      <c r="B2536">
        <v>84483051</v>
      </c>
      <c r="C2536">
        <v>84483204</v>
      </c>
      <c r="D2536">
        <v>154</v>
      </c>
      <c r="E2536" t="s">
        <v>8912</v>
      </c>
      <c r="F2536">
        <v>5</v>
      </c>
      <c r="G2536" t="s">
        <v>8913</v>
      </c>
      <c r="H2536" t="s">
        <v>31000</v>
      </c>
      <c r="I2536">
        <v>15</v>
      </c>
      <c r="J2536">
        <v>84491480</v>
      </c>
      <c r="K2536">
        <v>84500599</v>
      </c>
      <c r="L2536">
        <v>9120</v>
      </c>
      <c r="M2536">
        <v>2</v>
      </c>
      <c r="N2536">
        <v>112267869</v>
      </c>
      <c r="O2536" t="s">
        <v>8908</v>
      </c>
      <c r="P2536">
        <v>17395</v>
      </c>
      <c r="Q2536" t="s">
        <v>40</v>
      </c>
      <c r="R2536" t="s">
        <v>8909</v>
      </c>
      <c r="S2536" t="s">
        <v>32915</v>
      </c>
      <c r="T2536" t="s">
        <v>40</v>
      </c>
      <c r="U2536" t="s">
        <v>40</v>
      </c>
      <c r="V2536">
        <v>0</v>
      </c>
      <c r="W2536" t="s">
        <v>40</v>
      </c>
      <c r="X2536" t="s">
        <v>40</v>
      </c>
      <c r="Y2536">
        <v>0</v>
      </c>
      <c r="Z2536" t="s">
        <v>40</v>
      </c>
      <c r="AA2536" t="s">
        <v>40</v>
      </c>
      <c r="AB2536">
        <v>0</v>
      </c>
      <c r="AC2536" t="s">
        <v>40</v>
      </c>
      <c r="AD2536" t="s">
        <v>40</v>
      </c>
      <c r="AE2536">
        <v>0</v>
      </c>
      <c r="AF2536" t="s">
        <v>40</v>
      </c>
      <c r="AG2536" t="s">
        <v>40</v>
      </c>
      <c r="AH2536">
        <v>0</v>
      </c>
      <c r="AI2536" t="s">
        <v>40</v>
      </c>
      <c r="AJ2536" t="s">
        <v>40</v>
      </c>
      <c r="AK2536">
        <v>0</v>
      </c>
    </row>
    <row r="2537" spans="1:37" x14ac:dyDescent="0.2">
      <c r="A2537" t="s">
        <v>8154</v>
      </c>
      <c r="B2537">
        <v>84859770</v>
      </c>
      <c r="C2537">
        <v>84859922</v>
      </c>
      <c r="D2537">
        <v>153</v>
      </c>
      <c r="E2537" t="s">
        <v>8914</v>
      </c>
      <c r="F2537">
        <v>12</v>
      </c>
      <c r="G2537" t="s">
        <v>8915</v>
      </c>
      <c r="H2537" t="s">
        <v>32916</v>
      </c>
      <c r="I2537">
        <v>15</v>
      </c>
      <c r="J2537">
        <v>84863529</v>
      </c>
      <c r="K2537">
        <v>84868212</v>
      </c>
      <c r="L2537">
        <v>4684</v>
      </c>
      <c r="M2537">
        <v>1</v>
      </c>
      <c r="N2537">
        <v>57538</v>
      </c>
      <c r="O2537" t="s">
        <v>8916</v>
      </c>
      <c r="P2537">
        <v>-3607</v>
      </c>
      <c r="Q2537" t="s">
        <v>8917</v>
      </c>
      <c r="R2537" t="s">
        <v>8918</v>
      </c>
      <c r="S2537" t="s">
        <v>32917</v>
      </c>
      <c r="T2537">
        <v>0.97213403838398904</v>
      </c>
      <c r="U2537">
        <v>1</v>
      </c>
      <c r="V2537">
        <v>3.4165916765732001</v>
      </c>
      <c r="W2537">
        <v>0.69201225521665499</v>
      </c>
      <c r="X2537">
        <v>0.95159051474143896</v>
      </c>
      <c r="Y2537">
        <v>-1.5089665457080499</v>
      </c>
      <c r="Z2537">
        <v>0.93459220503170903</v>
      </c>
      <c r="AA2537">
        <v>0.99919698600769702</v>
      </c>
      <c r="AB2537">
        <v>2.8523406906498101</v>
      </c>
      <c r="AC2537">
        <v>0.30184355666711699</v>
      </c>
      <c r="AD2537">
        <v>0.68253123924728298</v>
      </c>
      <c r="AE2537">
        <v>-2.5089664368214399</v>
      </c>
      <c r="AF2537">
        <v>0.98343762640780896</v>
      </c>
      <c r="AG2537">
        <v>1</v>
      </c>
      <c r="AH2537">
        <v>2.2614341785601599</v>
      </c>
      <c r="AI2537">
        <v>0.95029317176085903</v>
      </c>
      <c r="AJ2537">
        <v>0.98621344597861504</v>
      </c>
      <c r="AK2537">
        <v>-0.64021111059132196</v>
      </c>
    </row>
    <row r="2538" spans="1:37" x14ac:dyDescent="0.2">
      <c r="A2538" t="s">
        <v>8154</v>
      </c>
      <c r="B2538">
        <v>84859974</v>
      </c>
      <c r="C2538">
        <v>84860271</v>
      </c>
      <c r="D2538">
        <v>298</v>
      </c>
      <c r="E2538" t="s">
        <v>8919</v>
      </c>
      <c r="F2538">
        <v>1</v>
      </c>
      <c r="G2538" t="s">
        <v>8920</v>
      </c>
      <c r="H2538" t="s">
        <v>32918</v>
      </c>
      <c r="I2538">
        <v>15</v>
      </c>
      <c r="J2538">
        <v>84863529</v>
      </c>
      <c r="K2538">
        <v>84868212</v>
      </c>
      <c r="L2538">
        <v>4684</v>
      </c>
      <c r="M2538">
        <v>1</v>
      </c>
      <c r="N2538">
        <v>57538</v>
      </c>
      <c r="O2538" t="s">
        <v>8916</v>
      </c>
      <c r="P2538">
        <v>-3258</v>
      </c>
      <c r="Q2538" t="s">
        <v>8917</v>
      </c>
      <c r="R2538" t="s">
        <v>8918</v>
      </c>
      <c r="S2538" t="s">
        <v>32917</v>
      </c>
      <c r="T2538">
        <v>0.97213403838398904</v>
      </c>
      <c r="U2538">
        <v>1</v>
      </c>
      <c r="V2538">
        <v>3.4165916765732001</v>
      </c>
      <c r="W2538">
        <v>0.69201225521665499</v>
      </c>
      <c r="X2538">
        <v>0.95159051474143896</v>
      </c>
      <c r="Y2538">
        <v>-1.5089665457080499</v>
      </c>
      <c r="Z2538">
        <v>0.93459220503170903</v>
      </c>
      <c r="AA2538">
        <v>0.99919698600769702</v>
      </c>
      <c r="AB2538">
        <v>2.8523406906498101</v>
      </c>
      <c r="AC2538">
        <v>0.30184355666711699</v>
      </c>
      <c r="AD2538">
        <v>0.68253123924728298</v>
      </c>
      <c r="AE2538">
        <v>-2.5089664368214399</v>
      </c>
      <c r="AF2538">
        <v>0.98343762640780896</v>
      </c>
      <c r="AG2538">
        <v>1</v>
      </c>
      <c r="AH2538">
        <v>2.2614341785601599</v>
      </c>
      <c r="AI2538">
        <v>0.95029317176085903</v>
      </c>
      <c r="AJ2538">
        <v>0.98621344597861504</v>
      </c>
      <c r="AK2538">
        <v>-0.64021111059132196</v>
      </c>
    </row>
    <row r="2539" spans="1:37" x14ac:dyDescent="0.2">
      <c r="A2539" t="s">
        <v>8154</v>
      </c>
      <c r="B2539">
        <v>85399210</v>
      </c>
      <c r="C2539">
        <v>85399384</v>
      </c>
      <c r="D2539">
        <v>175</v>
      </c>
      <c r="E2539" t="s">
        <v>8921</v>
      </c>
      <c r="F2539">
        <v>13</v>
      </c>
      <c r="G2539" t="s">
        <v>8922</v>
      </c>
      <c r="H2539" t="s">
        <v>32919</v>
      </c>
      <c r="I2539">
        <v>15</v>
      </c>
      <c r="J2539">
        <v>85380756</v>
      </c>
      <c r="K2539">
        <v>85521508</v>
      </c>
      <c r="L2539">
        <v>140753</v>
      </c>
      <c r="M2539">
        <v>1</v>
      </c>
      <c r="N2539">
        <v>11214</v>
      </c>
      <c r="O2539" t="s">
        <v>8923</v>
      </c>
      <c r="P2539">
        <v>18454</v>
      </c>
      <c r="Q2539" t="s">
        <v>8924</v>
      </c>
      <c r="R2539" t="s">
        <v>8925</v>
      </c>
      <c r="S2539" t="s">
        <v>32920</v>
      </c>
      <c r="T2539" t="s">
        <v>40</v>
      </c>
      <c r="U2539" t="s">
        <v>40</v>
      </c>
      <c r="V2539">
        <v>0</v>
      </c>
      <c r="W2539">
        <v>0.29261482077562401</v>
      </c>
      <c r="X2539">
        <v>0.704072456322962</v>
      </c>
      <c r="Y2539">
        <v>23.273493142766</v>
      </c>
      <c r="Z2539">
        <v>0.48464167878831399</v>
      </c>
      <c r="AA2539">
        <v>0.84435025072159198</v>
      </c>
      <c r="AB2539">
        <v>21.4156804540984</v>
      </c>
      <c r="AC2539">
        <v>0.27780950890804001</v>
      </c>
      <c r="AD2539">
        <v>0.68253123924728298</v>
      </c>
      <c r="AE2539">
        <v>22.920862137777199</v>
      </c>
      <c r="AF2539">
        <v>0.501741946288212</v>
      </c>
      <c r="AG2539">
        <v>0.80674443595273604</v>
      </c>
      <c r="AH2539">
        <v>-21.3791545912968</v>
      </c>
      <c r="AI2539">
        <v>0.56157887380500204</v>
      </c>
      <c r="AJ2539">
        <v>0.78121606160956403</v>
      </c>
      <c r="AK2539">
        <v>1.96472785291347</v>
      </c>
    </row>
    <row r="2540" spans="1:37" x14ac:dyDescent="0.2">
      <c r="A2540" t="s">
        <v>8154</v>
      </c>
      <c r="B2540">
        <v>85399384</v>
      </c>
      <c r="C2540">
        <v>85399558</v>
      </c>
      <c r="D2540">
        <v>175</v>
      </c>
      <c r="E2540" t="s">
        <v>8926</v>
      </c>
      <c r="F2540">
        <v>11</v>
      </c>
      <c r="G2540" t="s">
        <v>8927</v>
      </c>
      <c r="H2540" t="s">
        <v>32919</v>
      </c>
      <c r="I2540">
        <v>15</v>
      </c>
      <c r="J2540">
        <v>85380756</v>
      </c>
      <c r="K2540">
        <v>85521508</v>
      </c>
      <c r="L2540">
        <v>140753</v>
      </c>
      <c r="M2540">
        <v>1</v>
      </c>
      <c r="N2540">
        <v>11214</v>
      </c>
      <c r="O2540" t="s">
        <v>8923</v>
      </c>
      <c r="P2540">
        <v>18628</v>
      </c>
      <c r="Q2540" t="s">
        <v>8924</v>
      </c>
      <c r="R2540" t="s">
        <v>8925</v>
      </c>
      <c r="S2540" t="s">
        <v>32920</v>
      </c>
      <c r="T2540" t="s">
        <v>40</v>
      </c>
      <c r="U2540" t="s">
        <v>40</v>
      </c>
      <c r="V2540">
        <v>0</v>
      </c>
      <c r="W2540">
        <v>0.29261482077562401</v>
      </c>
      <c r="X2540">
        <v>0.704072456322962</v>
      </c>
      <c r="Y2540">
        <v>23.273493142766</v>
      </c>
      <c r="Z2540">
        <v>0.48464167878831399</v>
      </c>
      <c r="AA2540">
        <v>0.84435025072159198</v>
      </c>
      <c r="AB2540">
        <v>21.4156804540984</v>
      </c>
      <c r="AC2540">
        <v>0.27780950890804001</v>
      </c>
      <c r="AD2540">
        <v>0.68253123924728298</v>
      </c>
      <c r="AE2540">
        <v>22.920862137777199</v>
      </c>
      <c r="AF2540">
        <v>0.501741946288212</v>
      </c>
      <c r="AG2540">
        <v>0.80674443595273604</v>
      </c>
      <c r="AH2540">
        <v>-21.3791545912968</v>
      </c>
      <c r="AI2540">
        <v>0.56157887380500204</v>
      </c>
      <c r="AJ2540">
        <v>0.78121606160956403</v>
      </c>
      <c r="AK2540">
        <v>1.96472785291347</v>
      </c>
    </row>
    <row r="2541" spans="1:37" x14ac:dyDescent="0.2">
      <c r="A2541" t="s">
        <v>8154</v>
      </c>
      <c r="B2541">
        <v>86528686</v>
      </c>
      <c r="C2541">
        <v>86528859</v>
      </c>
      <c r="D2541">
        <v>174</v>
      </c>
      <c r="E2541" t="s">
        <v>8928</v>
      </c>
      <c r="F2541">
        <v>3</v>
      </c>
      <c r="G2541" t="s">
        <v>8929</v>
      </c>
      <c r="H2541" t="s">
        <v>32921</v>
      </c>
      <c r="I2541">
        <v>15</v>
      </c>
      <c r="J2541">
        <v>86578684</v>
      </c>
      <c r="K2541">
        <v>87049169</v>
      </c>
      <c r="L2541">
        <v>470486</v>
      </c>
      <c r="M2541">
        <v>1</v>
      </c>
      <c r="N2541">
        <v>123624</v>
      </c>
      <c r="O2541" t="s">
        <v>8930</v>
      </c>
      <c r="P2541">
        <v>-49825</v>
      </c>
      <c r="Q2541" t="s">
        <v>8931</v>
      </c>
      <c r="R2541" t="s">
        <v>8932</v>
      </c>
      <c r="S2541" t="s">
        <v>32922</v>
      </c>
      <c r="T2541">
        <v>0.73076994328668599</v>
      </c>
      <c r="U2541">
        <v>0.94232282032209602</v>
      </c>
      <c r="V2541">
        <v>-0.24662212553600099</v>
      </c>
      <c r="W2541">
        <v>0.70862454565668698</v>
      </c>
      <c r="X2541">
        <v>0.95159051474143896</v>
      </c>
      <c r="Y2541">
        <v>1.57177981955762</v>
      </c>
      <c r="Z2541">
        <v>0.69713319189712697</v>
      </c>
      <c r="AA2541">
        <v>0.84839620717035003</v>
      </c>
      <c r="AB2541">
        <v>-0.32435644560152599</v>
      </c>
      <c r="AC2541">
        <v>0.949434988873046</v>
      </c>
      <c r="AD2541">
        <v>0.960571817865013</v>
      </c>
      <c r="AE2541">
        <v>0.89760757273611502</v>
      </c>
      <c r="AF2541">
        <v>0.81103932111135901</v>
      </c>
      <c r="AG2541">
        <v>0.91643445680521995</v>
      </c>
      <c r="AH2541">
        <v>-6.5888785888943799E-2</v>
      </c>
      <c r="AI2541">
        <v>0.56816211315630905</v>
      </c>
      <c r="AJ2541">
        <v>0.78121606160956403</v>
      </c>
      <c r="AK2541">
        <v>1.7425495242286499</v>
      </c>
    </row>
    <row r="2542" spans="1:37" x14ac:dyDescent="0.2">
      <c r="A2542" t="s">
        <v>8154</v>
      </c>
      <c r="B2542">
        <v>86528859</v>
      </c>
      <c r="C2542">
        <v>86529032</v>
      </c>
      <c r="D2542">
        <v>174</v>
      </c>
      <c r="E2542" t="s">
        <v>8933</v>
      </c>
      <c r="F2542">
        <v>2</v>
      </c>
      <c r="G2542" t="s">
        <v>8934</v>
      </c>
      <c r="H2542" t="s">
        <v>32921</v>
      </c>
      <c r="I2542">
        <v>15</v>
      </c>
      <c r="J2542">
        <v>86578684</v>
      </c>
      <c r="K2542">
        <v>87049169</v>
      </c>
      <c r="L2542">
        <v>470486</v>
      </c>
      <c r="M2542">
        <v>1</v>
      </c>
      <c r="N2542">
        <v>123624</v>
      </c>
      <c r="O2542" t="s">
        <v>8930</v>
      </c>
      <c r="P2542">
        <v>-49652</v>
      </c>
      <c r="Q2542" t="s">
        <v>8931</v>
      </c>
      <c r="R2542" t="s">
        <v>8932</v>
      </c>
      <c r="S2542" t="s">
        <v>32922</v>
      </c>
      <c r="T2542">
        <v>0.73076994328668599</v>
      </c>
      <c r="U2542">
        <v>0.94232282032209602</v>
      </c>
      <c r="V2542">
        <v>-0.24662212553600099</v>
      </c>
      <c r="W2542">
        <v>0.70862454565668698</v>
      </c>
      <c r="X2542">
        <v>0.95159051474143896</v>
      </c>
      <c r="Y2542">
        <v>1.57177981955762</v>
      </c>
      <c r="Z2542">
        <v>0.69713319189712697</v>
      </c>
      <c r="AA2542">
        <v>0.84839620717035003</v>
      </c>
      <c r="AB2542">
        <v>-0.32435644560152599</v>
      </c>
      <c r="AC2542">
        <v>0.949434988873046</v>
      </c>
      <c r="AD2542">
        <v>0.960571817865013</v>
      </c>
      <c r="AE2542">
        <v>0.89760757273611502</v>
      </c>
      <c r="AF2542">
        <v>0.81103932111135901</v>
      </c>
      <c r="AG2542">
        <v>0.91643445680521995</v>
      </c>
      <c r="AH2542">
        <v>-6.5888785888943799E-2</v>
      </c>
      <c r="AI2542">
        <v>0.56816211315630905</v>
      </c>
      <c r="AJ2542">
        <v>0.78121606160956403</v>
      </c>
      <c r="AK2542">
        <v>1.7425495242286499</v>
      </c>
    </row>
    <row r="2543" spans="1:37" x14ac:dyDescent="0.2">
      <c r="A2543" t="s">
        <v>8154</v>
      </c>
      <c r="B2543">
        <v>86823243</v>
      </c>
      <c r="C2543">
        <v>86823385</v>
      </c>
      <c r="D2543">
        <v>143</v>
      </c>
      <c r="E2543" t="s">
        <v>8935</v>
      </c>
      <c r="F2543">
        <v>2</v>
      </c>
      <c r="G2543" t="s">
        <v>8936</v>
      </c>
      <c r="H2543" t="s">
        <v>32923</v>
      </c>
      <c r="I2543">
        <v>15</v>
      </c>
      <c r="J2543">
        <v>86932880</v>
      </c>
      <c r="K2543">
        <v>86946331</v>
      </c>
      <c r="L2543">
        <v>13452</v>
      </c>
      <c r="M2543">
        <v>1</v>
      </c>
      <c r="N2543">
        <v>105370954</v>
      </c>
      <c r="O2543" t="s">
        <v>8937</v>
      </c>
      <c r="P2543">
        <v>-109495</v>
      </c>
      <c r="Q2543" t="s">
        <v>8938</v>
      </c>
      <c r="R2543" t="s">
        <v>8939</v>
      </c>
      <c r="S2543" t="s">
        <v>32924</v>
      </c>
      <c r="T2543">
        <v>0.31581190007620602</v>
      </c>
      <c r="U2543">
        <v>0.603102917160658</v>
      </c>
      <c r="V2543">
        <v>0.21496283104446001</v>
      </c>
      <c r="W2543">
        <v>0.28868206085227299</v>
      </c>
      <c r="X2543">
        <v>0.704072456322962</v>
      </c>
      <c r="Y2543">
        <v>-0.61163434569554498</v>
      </c>
      <c r="Z2543">
        <v>0.820305537981182</v>
      </c>
      <c r="AA2543">
        <v>0.95070810395168004</v>
      </c>
      <c r="AB2543">
        <v>-0.22819491127993799</v>
      </c>
      <c r="AC2543">
        <v>6.1017905417234397E-2</v>
      </c>
      <c r="AD2543">
        <v>0.57684129297949804</v>
      </c>
      <c r="AE2543">
        <v>-0.89388844053726701</v>
      </c>
      <c r="AF2543">
        <v>6.4720868920389904E-2</v>
      </c>
      <c r="AG2543">
        <v>0.58122865940957202</v>
      </c>
      <c r="AH2543">
        <v>0.57893398503270199</v>
      </c>
      <c r="AI2543">
        <v>0.92561813175591701</v>
      </c>
      <c r="AJ2543">
        <v>0.98621344597861504</v>
      </c>
      <c r="AK2543">
        <v>-0.174234437430561</v>
      </c>
    </row>
    <row r="2544" spans="1:37" x14ac:dyDescent="0.2">
      <c r="A2544" t="s">
        <v>8154</v>
      </c>
      <c r="B2544">
        <v>87510481</v>
      </c>
      <c r="C2544">
        <v>87510654</v>
      </c>
      <c r="D2544">
        <v>174</v>
      </c>
      <c r="E2544" t="s">
        <v>8940</v>
      </c>
      <c r="F2544">
        <v>3</v>
      </c>
      <c r="G2544" t="s">
        <v>8941</v>
      </c>
      <c r="H2544" t="s">
        <v>32925</v>
      </c>
      <c r="I2544">
        <v>15</v>
      </c>
      <c r="J2544">
        <v>87326302</v>
      </c>
      <c r="K2544">
        <v>87501798</v>
      </c>
      <c r="L2544">
        <v>175497</v>
      </c>
      <c r="M2544">
        <v>2</v>
      </c>
      <c r="N2544">
        <v>105370956</v>
      </c>
      <c r="O2544" t="s">
        <v>8942</v>
      </c>
      <c r="P2544">
        <v>-8683</v>
      </c>
      <c r="Q2544" t="s">
        <v>40</v>
      </c>
      <c r="R2544" t="s">
        <v>8943</v>
      </c>
      <c r="S2544" t="s">
        <v>32926</v>
      </c>
      <c r="T2544">
        <v>0.23301333002972199</v>
      </c>
      <c r="U2544">
        <v>0.603102917160658</v>
      </c>
      <c r="V2544">
        <v>0.69300309675022298</v>
      </c>
      <c r="W2544">
        <v>0.58253775392677798</v>
      </c>
      <c r="X2544">
        <v>0.88736903979533499</v>
      </c>
      <c r="Y2544">
        <v>-0.97212106639519702</v>
      </c>
      <c r="Z2544">
        <v>0.48386879496998098</v>
      </c>
      <c r="AA2544">
        <v>0.84435025072159198</v>
      </c>
      <c r="AB2544">
        <v>0.40702655064013898</v>
      </c>
      <c r="AC2544">
        <v>0.57168363917725196</v>
      </c>
      <c r="AD2544">
        <v>0.87989882095915395</v>
      </c>
      <c r="AE2544">
        <v>-0.89286621202015204</v>
      </c>
      <c r="AF2544">
        <v>0.15656567293524701</v>
      </c>
      <c r="AG2544">
        <v>0.68151250837662902</v>
      </c>
      <c r="AH2544">
        <v>0.67939247760181398</v>
      </c>
      <c r="AI2544">
        <v>0.66510397761219198</v>
      </c>
      <c r="AJ2544">
        <v>0.83916620342076398</v>
      </c>
      <c r="AK2544">
        <v>-0.65787004511340097</v>
      </c>
    </row>
    <row r="2545" spans="1:37" x14ac:dyDescent="0.2">
      <c r="A2545" t="s">
        <v>8154</v>
      </c>
      <c r="B2545">
        <v>87510654</v>
      </c>
      <c r="C2545">
        <v>87510827</v>
      </c>
      <c r="D2545">
        <v>174</v>
      </c>
      <c r="E2545" t="s">
        <v>8944</v>
      </c>
      <c r="F2545">
        <v>1</v>
      </c>
      <c r="G2545" t="s">
        <v>8945</v>
      </c>
      <c r="H2545" t="s">
        <v>32925</v>
      </c>
      <c r="I2545">
        <v>15</v>
      </c>
      <c r="J2545">
        <v>87326302</v>
      </c>
      <c r="K2545">
        <v>87501798</v>
      </c>
      <c r="L2545">
        <v>175497</v>
      </c>
      <c r="M2545">
        <v>2</v>
      </c>
      <c r="N2545">
        <v>105370956</v>
      </c>
      <c r="O2545" t="s">
        <v>8942</v>
      </c>
      <c r="P2545">
        <v>-8856</v>
      </c>
      <c r="Q2545" t="s">
        <v>40</v>
      </c>
      <c r="R2545" t="s">
        <v>8943</v>
      </c>
      <c r="S2545" t="s">
        <v>32926</v>
      </c>
      <c r="T2545">
        <v>0.23301333002972199</v>
      </c>
      <c r="U2545">
        <v>0.603102917160658</v>
      </c>
      <c r="V2545">
        <v>0.78758294692122</v>
      </c>
      <c r="W2545">
        <v>0.58253775392677798</v>
      </c>
      <c r="X2545">
        <v>0.88736903979533499</v>
      </c>
      <c r="Y2545">
        <v>-0.92127082069169197</v>
      </c>
      <c r="Z2545">
        <v>0.48386879496998098</v>
      </c>
      <c r="AA2545">
        <v>0.84435025072159198</v>
      </c>
      <c r="AB2545">
        <v>0.50160640081113494</v>
      </c>
      <c r="AC2545">
        <v>0.57168363917725196</v>
      </c>
      <c r="AD2545">
        <v>0.87989882095915395</v>
      </c>
      <c r="AE2545">
        <v>-0.84201596631664699</v>
      </c>
      <c r="AF2545">
        <v>0.15656567293524701</v>
      </c>
      <c r="AG2545">
        <v>0.68151250837662902</v>
      </c>
      <c r="AH2545">
        <v>0.72780630671230295</v>
      </c>
      <c r="AI2545">
        <v>0.66510397761219198</v>
      </c>
      <c r="AJ2545">
        <v>0.83916620342076398</v>
      </c>
      <c r="AK2545">
        <v>-0.62344211154945095</v>
      </c>
    </row>
    <row r="2546" spans="1:37" x14ac:dyDescent="0.2">
      <c r="A2546" t="s">
        <v>8154</v>
      </c>
      <c r="B2546">
        <v>88604163</v>
      </c>
      <c r="C2546">
        <v>88604339</v>
      </c>
      <c r="D2546">
        <v>177</v>
      </c>
      <c r="E2546" t="s">
        <v>8946</v>
      </c>
      <c r="F2546">
        <v>7</v>
      </c>
      <c r="G2546" t="s">
        <v>8947</v>
      </c>
      <c r="H2546" t="s">
        <v>30987</v>
      </c>
      <c r="I2546">
        <v>15</v>
      </c>
      <c r="J2546">
        <v>88603383</v>
      </c>
      <c r="K2546">
        <v>88604059</v>
      </c>
      <c r="L2546">
        <v>677</v>
      </c>
      <c r="M2546">
        <v>2</v>
      </c>
      <c r="N2546">
        <v>101929743</v>
      </c>
      <c r="O2546" t="s">
        <v>8948</v>
      </c>
      <c r="P2546">
        <v>-104</v>
      </c>
      <c r="Q2546" t="s">
        <v>8949</v>
      </c>
      <c r="R2546" t="s">
        <v>8950</v>
      </c>
      <c r="S2546" t="s">
        <v>32927</v>
      </c>
      <c r="T2546" t="s">
        <v>40</v>
      </c>
      <c r="U2546" t="s">
        <v>40</v>
      </c>
      <c r="V2546">
        <v>0</v>
      </c>
      <c r="W2546">
        <v>0.29261482077562401</v>
      </c>
      <c r="X2546">
        <v>0.704072456322962</v>
      </c>
      <c r="Y2546">
        <v>24.852081436336299</v>
      </c>
      <c r="Z2546">
        <v>0.48464167878831399</v>
      </c>
      <c r="AA2546">
        <v>0.84435025072159198</v>
      </c>
      <c r="AB2546">
        <v>23.8146067810628</v>
      </c>
      <c r="AC2546">
        <v>0.45677901822897599</v>
      </c>
      <c r="AD2546">
        <v>0.82872126865393902</v>
      </c>
      <c r="AE2546">
        <v>23.852081483974199</v>
      </c>
      <c r="AF2546">
        <v>0.501741946288212</v>
      </c>
      <c r="AG2546">
        <v>0.80674443595273604</v>
      </c>
      <c r="AH2546">
        <v>-23.778080907544901</v>
      </c>
      <c r="AI2546">
        <v>0.14667288820271701</v>
      </c>
      <c r="AJ2546">
        <v>0.78121606160956403</v>
      </c>
      <c r="AK2546">
        <v>24.852081436336299</v>
      </c>
    </row>
    <row r="2547" spans="1:37" x14ac:dyDescent="0.2">
      <c r="A2547" t="s">
        <v>8154</v>
      </c>
      <c r="B2547">
        <v>89747946</v>
      </c>
      <c r="C2547">
        <v>89748101</v>
      </c>
      <c r="D2547">
        <v>156</v>
      </c>
      <c r="E2547" t="s">
        <v>8951</v>
      </c>
      <c r="F2547">
        <v>1</v>
      </c>
      <c r="G2547" t="s">
        <v>8952</v>
      </c>
      <c r="H2547" t="s">
        <v>31000</v>
      </c>
      <c r="I2547">
        <v>15</v>
      </c>
      <c r="J2547">
        <v>89749891</v>
      </c>
      <c r="K2547">
        <v>89751137</v>
      </c>
      <c r="L2547">
        <v>1247</v>
      </c>
      <c r="M2547">
        <v>2</v>
      </c>
      <c r="N2547">
        <v>55897</v>
      </c>
      <c r="O2547" t="s">
        <v>8953</v>
      </c>
      <c r="P2547">
        <v>3036</v>
      </c>
      <c r="Q2547" t="s">
        <v>8954</v>
      </c>
      <c r="R2547" t="s">
        <v>8955</v>
      </c>
      <c r="S2547" t="s">
        <v>32928</v>
      </c>
      <c r="T2547">
        <v>0.32911398597860803</v>
      </c>
      <c r="U2547">
        <v>0.603102917160658</v>
      </c>
      <c r="V2547">
        <v>23.907735237635301</v>
      </c>
      <c r="W2547">
        <v>0.29261482077562401</v>
      </c>
      <c r="X2547">
        <v>0.704072456322962</v>
      </c>
      <c r="Y2547">
        <v>23.981735814495501</v>
      </c>
      <c r="Z2547">
        <v>0.48464167878831399</v>
      </c>
      <c r="AA2547">
        <v>0.84435025072159198</v>
      </c>
      <c r="AB2547">
        <v>22.944261200747299</v>
      </c>
      <c r="AC2547">
        <v>0.45677901822897599</v>
      </c>
      <c r="AD2547">
        <v>0.82872126865393902</v>
      </c>
      <c r="AE2547">
        <v>22.9817359015824</v>
      </c>
      <c r="AF2547">
        <v>0.16793847098801201</v>
      </c>
      <c r="AG2547">
        <v>0.68151250837662902</v>
      </c>
      <c r="AH2547">
        <v>23.907735237635301</v>
      </c>
      <c r="AI2547">
        <v>0.14667288820271701</v>
      </c>
      <c r="AJ2547">
        <v>0.78121606160956403</v>
      </c>
      <c r="AK2547">
        <v>23.981735814495501</v>
      </c>
    </row>
    <row r="2548" spans="1:37" x14ac:dyDescent="0.2">
      <c r="A2548" t="s">
        <v>8154</v>
      </c>
      <c r="B2548">
        <v>89748101</v>
      </c>
      <c r="C2548">
        <v>89748256</v>
      </c>
      <c r="D2548">
        <v>156</v>
      </c>
      <c r="E2548" t="s">
        <v>8956</v>
      </c>
      <c r="F2548">
        <v>2</v>
      </c>
      <c r="G2548" t="s">
        <v>8957</v>
      </c>
      <c r="H2548" t="s">
        <v>31032</v>
      </c>
      <c r="I2548">
        <v>15</v>
      </c>
      <c r="J2548">
        <v>89749891</v>
      </c>
      <c r="K2548">
        <v>89751137</v>
      </c>
      <c r="L2548">
        <v>1247</v>
      </c>
      <c r="M2548">
        <v>2</v>
      </c>
      <c r="N2548">
        <v>55897</v>
      </c>
      <c r="O2548" t="s">
        <v>8953</v>
      </c>
      <c r="P2548">
        <v>2881</v>
      </c>
      <c r="Q2548" t="s">
        <v>8954</v>
      </c>
      <c r="R2548" t="s">
        <v>8955</v>
      </c>
      <c r="S2548" t="s">
        <v>32928</v>
      </c>
      <c r="T2548">
        <v>0.32911398597860803</v>
      </c>
      <c r="U2548">
        <v>0.603102917160658</v>
      </c>
      <c r="V2548">
        <v>23.755732154375799</v>
      </c>
      <c r="W2548">
        <v>0.29261482077562401</v>
      </c>
      <c r="X2548">
        <v>0.704072456322962</v>
      </c>
      <c r="Y2548">
        <v>23.8297327307268</v>
      </c>
      <c r="Z2548">
        <v>0.48464167878831399</v>
      </c>
      <c r="AA2548">
        <v>0.84435025072159198</v>
      </c>
      <c r="AB2548">
        <v>22.7922581271641</v>
      </c>
      <c r="AC2548">
        <v>0.45677901822897599</v>
      </c>
      <c r="AD2548">
        <v>0.82872126865393902</v>
      </c>
      <c r="AE2548">
        <v>22.829732827490002</v>
      </c>
      <c r="AF2548">
        <v>0.16793847098801201</v>
      </c>
      <c r="AG2548">
        <v>0.68151250837662902</v>
      </c>
      <c r="AH2548">
        <v>23.755732154375799</v>
      </c>
      <c r="AI2548">
        <v>0.14667288820271701</v>
      </c>
      <c r="AJ2548">
        <v>0.78121606160956403</v>
      </c>
      <c r="AK2548">
        <v>23.8297327307268</v>
      </c>
    </row>
    <row r="2549" spans="1:37" x14ac:dyDescent="0.2">
      <c r="A2549" t="s">
        <v>8154</v>
      </c>
      <c r="B2549">
        <v>89776298</v>
      </c>
      <c r="C2549">
        <v>89776458</v>
      </c>
      <c r="D2549">
        <v>161</v>
      </c>
      <c r="E2549" t="s">
        <v>8958</v>
      </c>
      <c r="F2549">
        <v>9</v>
      </c>
      <c r="G2549" t="s">
        <v>8959</v>
      </c>
      <c r="H2549" t="s">
        <v>30987</v>
      </c>
      <c r="I2549">
        <v>15</v>
      </c>
      <c r="J2549">
        <v>89776332</v>
      </c>
      <c r="K2549">
        <v>89778754</v>
      </c>
      <c r="L2549">
        <v>2423</v>
      </c>
      <c r="M2549">
        <v>1</v>
      </c>
      <c r="N2549">
        <v>145873</v>
      </c>
      <c r="O2549" t="s">
        <v>8960</v>
      </c>
      <c r="P2549">
        <v>0</v>
      </c>
      <c r="Q2549" t="s">
        <v>8961</v>
      </c>
      <c r="R2549" t="s">
        <v>8962</v>
      </c>
      <c r="S2549" t="s">
        <v>32929</v>
      </c>
      <c r="T2549">
        <v>0.323300140219206</v>
      </c>
      <c r="U2549">
        <v>0.603102917160658</v>
      </c>
      <c r="V2549">
        <v>9.8281540739075399E-2</v>
      </c>
      <c r="W2549">
        <v>0.427323497058756</v>
      </c>
      <c r="X2549">
        <v>0.73460997439807996</v>
      </c>
      <c r="Y2549">
        <v>-0.79705212043299001</v>
      </c>
      <c r="Z2549">
        <v>0.37182321658043199</v>
      </c>
      <c r="AA2549">
        <v>0.84072298199131701</v>
      </c>
      <c r="AB2549">
        <v>0.114416120615687</v>
      </c>
      <c r="AC2549">
        <v>0.48049084149264598</v>
      </c>
      <c r="AD2549">
        <v>0.860469897539898</v>
      </c>
      <c r="AE2549">
        <v>-1.59882985170485</v>
      </c>
      <c r="AF2549">
        <v>0.39902384492512899</v>
      </c>
      <c r="AG2549">
        <v>0.80674443595273604</v>
      </c>
      <c r="AH2549">
        <v>3.4468520910976602E-2</v>
      </c>
      <c r="AI2549">
        <v>0.46030466842151802</v>
      </c>
      <c r="AJ2549">
        <v>0.78121606160956403</v>
      </c>
      <c r="AK2549">
        <v>-2.5939186868415801E-2</v>
      </c>
    </row>
    <row r="2550" spans="1:37" x14ac:dyDescent="0.2">
      <c r="A2550" t="s">
        <v>8154</v>
      </c>
      <c r="B2550">
        <v>89776458</v>
      </c>
      <c r="C2550">
        <v>89776618</v>
      </c>
      <c r="D2550">
        <v>161</v>
      </c>
      <c r="E2550" t="s">
        <v>8963</v>
      </c>
      <c r="F2550">
        <v>25</v>
      </c>
      <c r="G2550" t="s">
        <v>8964</v>
      </c>
      <c r="H2550" t="s">
        <v>30987</v>
      </c>
      <c r="I2550">
        <v>15</v>
      </c>
      <c r="J2550">
        <v>89776332</v>
      </c>
      <c r="K2550">
        <v>89778754</v>
      </c>
      <c r="L2550">
        <v>2423</v>
      </c>
      <c r="M2550">
        <v>1</v>
      </c>
      <c r="N2550">
        <v>145873</v>
      </c>
      <c r="O2550" t="s">
        <v>8960</v>
      </c>
      <c r="P2550">
        <v>126</v>
      </c>
      <c r="Q2550" t="s">
        <v>8961</v>
      </c>
      <c r="R2550" t="s">
        <v>8962</v>
      </c>
      <c r="S2550" t="s">
        <v>32929</v>
      </c>
      <c r="T2550">
        <v>1</v>
      </c>
      <c r="U2550">
        <v>1</v>
      </c>
      <c r="V2550">
        <v>-0.128008017541592</v>
      </c>
      <c r="W2550">
        <v>0.20525741147413201</v>
      </c>
      <c r="X2550">
        <v>0.704072456322962</v>
      </c>
      <c r="Y2550">
        <v>-25.176370583072899</v>
      </c>
      <c r="Z2550">
        <v>0.65379035313853895</v>
      </c>
      <c r="AA2550">
        <v>0.84521697243271998</v>
      </c>
      <c r="AB2550">
        <v>-1.0914820740209299</v>
      </c>
      <c r="AC2550">
        <v>7.0489011448141195E-2</v>
      </c>
      <c r="AD2550">
        <v>0.57684129297949804</v>
      </c>
      <c r="AE2550">
        <v>-25.176370583072899</v>
      </c>
      <c r="AF2550">
        <v>0.64997455747578503</v>
      </c>
      <c r="AG2550">
        <v>0.80674443595273604</v>
      </c>
      <c r="AH2550">
        <v>0.80160259574340897</v>
      </c>
      <c r="AI2550">
        <v>0.35038410267202102</v>
      </c>
      <c r="AJ2550">
        <v>0.78121606160956403</v>
      </c>
      <c r="AK2550">
        <v>-24.307615147782101</v>
      </c>
    </row>
    <row r="2551" spans="1:37" x14ac:dyDescent="0.2">
      <c r="A2551" t="s">
        <v>8154</v>
      </c>
      <c r="B2551">
        <v>90351670</v>
      </c>
      <c r="C2551">
        <v>90351821</v>
      </c>
      <c r="D2551">
        <v>152</v>
      </c>
      <c r="E2551" t="s">
        <v>8965</v>
      </c>
      <c r="F2551">
        <v>4</v>
      </c>
      <c r="G2551" t="s">
        <v>8966</v>
      </c>
      <c r="H2551" t="s">
        <v>30987</v>
      </c>
      <c r="I2551">
        <v>15</v>
      </c>
      <c r="J2551">
        <v>90352284</v>
      </c>
      <c r="K2551">
        <v>90362847</v>
      </c>
      <c r="L2551">
        <v>10564</v>
      </c>
      <c r="M2551">
        <v>1</v>
      </c>
      <c r="N2551">
        <v>342132</v>
      </c>
      <c r="O2551" t="s">
        <v>8967</v>
      </c>
      <c r="P2551">
        <v>-463</v>
      </c>
      <c r="Q2551" t="s">
        <v>8968</v>
      </c>
      <c r="R2551" t="s">
        <v>8969</v>
      </c>
      <c r="S2551" t="s">
        <v>32930</v>
      </c>
      <c r="T2551">
        <v>0.97213403838398904</v>
      </c>
      <c r="U2551">
        <v>1</v>
      </c>
      <c r="V2551">
        <v>9.7421257233571604E-2</v>
      </c>
      <c r="W2551">
        <v>0.20525741147413201</v>
      </c>
      <c r="X2551">
        <v>0.704072456322962</v>
      </c>
      <c r="Y2551">
        <v>-24.870391010612298</v>
      </c>
      <c r="Z2551">
        <v>0.69013698642955401</v>
      </c>
      <c r="AA2551">
        <v>0.84521697243271998</v>
      </c>
      <c r="AB2551">
        <v>-0.86605278974907896</v>
      </c>
      <c r="AC2551">
        <v>7.0489011448141195E-2</v>
      </c>
      <c r="AD2551">
        <v>0.57684129297949804</v>
      </c>
      <c r="AE2551">
        <v>-24.870391010612298</v>
      </c>
      <c r="AF2551">
        <v>0.61410715005536498</v>
      </c>
      <c r="AG2551">
        <v>0.80674443595273604</v>
      </c>
      <c r="AH2551">
        <v>1.0270318508937299</v>
      </c>
      <c r="AI2551">
        <v>0.35038410267202102</v>
      </c>
      <c r="AJ2551">
        <v>0.78121606160956403</v>
      </c>
      <c r="AK2551">
        <v>-24.001635582747301</v>
      </c>
    </row>
    <row r="2552" spans="1:37" x14ac:dyDescent="0.2">
      <c r="A2552" t="s">
        <v>8154</v>
      </c>
      <c r="B2552">
        <v>90351821</v>
      </c>
      <c r="C2552">
        <v>90351972</v>
      </c>
      <c r="D2552">
        <v>152</v>
      </c>
      <c r="E2552" t="s">
        <v>8970</v>
      </c>
      <c r="F2552">
        <v>10</v>
      </c>
      <c r="G2552" t="s">
        <v>8971</v>
      </c>
      <c r="H2552" t="s">
        <v>30987</v>
      </c>
      <c r="I2552">
        <v>15</v>
      </c>
      <c r="J2552">
        <v>90352284</v>
      </c>
      <c r="K2552">
        <v>90362847</v>
      </c>
      <c r="L2552">
        <v>10564</v>
      </c>
      <c r="M2552">
        <v>1</v>
      </c>
      <c r="N2552">
        <v>342132</v>
      </c>
      <c r="O2552" t="s">
        <v>8967</v>
      </c>
      <c r="P2552">
        <v>-312</v>
      </c>
      <c r="Q2552" t="s">
        <v>8968</v>
      </c>
      <c r="R2552" t="s">
        <v>8969</v>
      </c>
      <c r="S2552" t="s">
        <v>32930</v>
      </c>
      <c r="T2552">
        <v>0.97213403838398904</v>
      </c>
      <c r="U2552">
        <v>1</v>
      </c>
      <c r="V2552">
        <v>9.7421257233571604E-2</v>
      </c>
      <c r="W2552">
        <v>0.20525741147413201</v>
      </c>
      <c r="X2552">
        <v>0.704072456322962</v>
      </c>
      <c r="Y2552">
        <v>-24.870391010612298</v>
      </c>
      <c r="Z2552">
        <v>0.69013698642955401</v>
      </c>
      <c r="AA2552">
        <v>0.84521697243271998</v>
      </c>
      <c r="AB2552">
        <v>-0.86605278974907896</v>
      </c>
      <c r="AC2552">
        <v>7.0489011448141195E-2</v>
      </c>
      <c r="AD2552">
        <v>0.57684129297949804</v>
      </c>
      <c r="AE2552">
        <v>-24.870391010612298</v>
      </c>
      <c r="AF2552">
        <v>0.61410715005536498</v>
      </c>
      <c r="AG2552">
        <v>0.80674443595273604</v>
      </c>
      <c r="AH2552">
        <v>1.0270318508937299</v>
      </c>
      <c r="AI2552">
        <v>0.35038410267202102</v>
      </c>
      <c r="AJ2552">
        <v>0.78121606160956403</v>
      </c>
      <c r="AK2552">
        <v>-24.001635582747301</v>
      </c>
    </row>
    <row r="2553" spans="1:37" x14ac:dyDescent="0.2">
      <c r="A2553" t="s">
        <v>8154</v>
      </c>
      <c r="B2553">
        <v>90351972</v>
      </c>
      <c r="C2553">
        <v>90352123</v>
      </c>
      <c r="D2553">
        <v>152</v>
      </c>
      <c r="E2553" t="s">
        <v>8972</v>
      </c>
      <c r="F2553">
        <v>7</v>
      </c>
      <c r="G2553" t="s">
        <v>8973</v>
      </c>
      <c r="H2553" t="s">
        <v>30987</v>
      </c>
      <c r="I2553">
        <v>15</v>
      </c>
      <c r="J2553">
        <v>90352284</v>
      </c>
      <c r="K2553">
        <v>90362847</v>
      </c>
      <c r="L2553">
        <v>10564</v>
      </c>
      <c r="M2553">
        <v>1</v>
      </c>
      <c r="N2553">
        <v>342132</v>
      </c>
      <c r="O2553" t="s">
        <v>8967</v>
      </c>
      <c r="P2553">
        <v>-161</v>
      </c>
      <c r="Q2553" t="s">
        <v>8968</v>
      </c>
      <c r="R2553" t="s">
        <v>8969</v>
      </c>
      <c r="S2553" t="s">
        <v>32930</v>
      </c>
      <c r="T2553">
        <v>0.97213403838398904</v>
      </c>
      <c r="U2553">
        <v>1</v>
      </c>
      <c r="V2553">
        <v>0.26734624783761202</v>
      </c>
      <c r="W2553">
        <v>0.20525741147413201</v>
      </c>
      <c r="X2553">
        <v>0.704072456322962</v>
      </c>
      <c r="Y2553">
        <v>-24.788723667830599</v>
      </c>
      <c r="Z2553">
        <v>0.69013698642955401</v>
      </c>
      <c r="AA2553">
        <v>0.84521697243271998</v>
      </c>
      <c r="AB2553">
        <v>-0.69612779914503897</v>
      </c>
      <c r="AC2553">
        <v>7.0489011448141195E-2</v>
      </c>
      <c r="AD2553">
        <v>0.57684129297949804</v>
      </c>
      <c r="AE2553">
        <v>-24.788723667830599</v>
      </c>
      <c r="AF2553">
        <v>0.61410715005536498</v>
      </c>
      <c r="AG2553">
        <v>0.80674443595273604</v>
      </c>
      <c r="AH2553">
        <v>1.1969568316917101</v>
      </c>
      <c r="AI2553">
        <v>0.35038410267202102</v>
      </c>
      <c r="AJ2553">
        <v>0.78121606160956403</v>
      </c>
      <c r="AK2553">
        <v>-23.919968242228599</v>
      </c>
    </row>
    <row r="2554" spans="1:37" x14ac:dyDescent="0.2">
      <c r="A2554" t="s">
        <v>8154</v>
      </c>
      <c r="B2554">
        <v>90428472</v>
      </c>
      <c r="C2554">
        <v>90428618</v>
      </c>
      <c r="D2554">
        <v>147</v>
      </c>
      <c r="E2554" t="s">
        <v>8974</v>
      </c>
      <c r="F2554">
        <v>1</v>
      </c>
      <c r="G2554" t="s">
        <v>8975</v>
      </c>
      <c r="H2554" t="s">
        <v>31032</v>
      </c>
      <c r="I2554">
        <v>15</v>
      </c>
      <c r="J2554">
        <v>90426152</v>
      </c>
      <c r="K2554">
        <v>90429849</v>
      </c>
      <c r="L2554">
        <v>3698</v>
      </c>
      <c r="M2554">
        <v>1</v>
      </c>
      <c r="N2554">
        <v>8826</v>
      </c>
      <c r="O2554" t="s">
        <v>8976</v>
      </c>
      <c r="P2554">
        <v>2320</v>
      </c>
      <c r="Q2554" t="s">
        <v>8977</v>
      </c>
      <c r="R2554" t="s">
        <v>8978</v>
      </c>
      <c r="S2554" t="s">
        <v>32931</v>
      </c>
      <c r="T2554">
        <v>7.3374270299014499E-2</v>
      </c>
      <c r="U2554">
        <v>0.603102917160658</v>
      </c>
      <c r="V2554">
        <v>25.3853416220173</v>
      </c>
      <c r="W2554">
        <v>0.371855812393517</v>
      </c>
      <c r="X2554">
        <v>0.704072456322962</v>
      </c>
      <c r="Y2554">
        <v>-4.4630758804117701</v>
      </c>
      <c r="Z2554">
        <v>0.136920528570767</v>
      </c>
      <c r="AA2554">
        <v>0.72610664078822296</v>
      </c>
      <c r="AB2554">
        <v>24.474915808931701</v>
      </c>
      <c r="AC2554">
        <v>0.10683406973163299</v>
      </c>
      <c r="AD2554">
        <v>0.68253123924728298</v>
      </c>
      <c r="AE2554">
        <v>-5.4630750454959598</v>
      </c>
      <c r="AF2554">
        <v>6.4397970358010495E-2</v>
      </c>
      <c r="AG2554">
        <v>0.57889197891446198</v>
      </c>
      <c r="AH2554">
        <v>5.7387093952859303</v>
      </c>
      <c r="AI2554">
        <v>0.75770813086964806</v>
      </c>
      <c r="AJ2554">
        <v>0.91200148566411499</v>
      </c>
      <c r="AK2554">
        <v>-3.59432044496153</v>
      </c>
    </row>
    <row r="2555" spans="1:37" x14ac:dyDescent="0.2">
      <c r="A2555" t="s">
        <v>8154</v>
      </c>
      <c r="B2555">
        <v>90428618</v>
      </c>
      <c r="C2555">
        <v>90428764</v>
      </c>
      <c r="D2555">
        <v>147</v>
      </c>
      <c r="E2555" t="s">
        <v>8979</v>
      </c>
      <c r="F2555">
        <v>4</v>
      </c>
      <c r="G2555" t="s">
        <v>8980</v>
      </c>
      <c r="H2555" t="s">
        <v>31032</v>
      </c>
      <c r="I2555">
        <v>15</v>
      </c>
      <c r="J2555">
        <v>90426152</v>
      </c>
      <c r="K2555">
        <v>90429849</v>
      </c>
      <c r="L2555">
        <v>3698</v>
      </c>
      <c r="M2555">
        <v>1</v>
      </c>
      <c r="N2555">
        <v>8826</v>
      </c>
      <c r="O2555" t="s">
        <v>8976</v>
      </c>
      <c r="P2555">
        <v>2466</v>
      </c>
      <c r="Q2555" t="s">
        <v>8977</v>
      </c>
      <c r="R2555" t="s">
        <v>8978</v>
      </c>
      <c r="S2555" t="s">
        <v>32931</v>
      </c>
      <c r="T2555">
        <v>7.3374270299014499E-2</v>
      </c>
      <c r="U2555">
        <v>0.603102917160658</v>
      </c>
      <c r="V2555">
        <v>25.3853416220173</v>
      </c>
      <c r="W2555">
        <v>0.371855812393517</v>
      </c>
      <c r="X2555">
        <v>0.704072456322962</v>
      </c>
      <c r="Y2555">
        <v>-4.4630758804117701</v>
      </c>
      <c r="Z2555">
        <v>0.136920528570767</v>
      </c>
      <c r="AA2555">
        <v>0.72610664078822296</v>
      </c>
      <c r="AB2555">
        <v>24.474915808931701</v>
      </c>
      <c r="AC2555">
        <v>0.10683406973163299</v>
      </c>
      <c r="AD2555">
        <v>0.68253123924728298</v>
      </c>
      <c r="AE2555">
        <v>-5.4630750454959598</v>
      </c>
      <c r="AF2555">
        <v>6.4397970358010495E-2</v>
      </c>
      <c r="AG2555">
        <v>0.57889197891446198</v>
      </c>
      <c r="AH2555">
        <v>5.7387093952859303</v>
      </c>
      <c r="AI2555">
        <v>0.75770813086964806</v>
      </c>
      <c r="AJ2555">
        <v>0.91200148566411499</v>
      </c>
      <c r="AK2555">
        <v>-3.59432044496153</v>
      </c>
    </row>
    <row r="2556" spans="1:37" x14ac:dyDescent="0.2">
      <c r="A2556" t="s">
        <v>8154</v>
      </c>
      <c r="B2556">
        <v>91180478</v>
      </c>
      <c r="C2556">
        <v>91180629</v>
      </c>
      <c r="D2556">
        <v>152</v>
      </c>
      <c r="E2556" t="s">
        <v>8981</v>
      </c>
      <c r="F2556">
        <v>2</v>
      </c>
      <c r="G2556" t="s">
        <v>8982</v>
      </c>
      <c r="H2556" t="s">
        <v>32932</v>
      </c>
      <c r="I2556">
        <v>15</v>
      </c>
      <c r="J2556">
        <v>91225870</v>
      </c>
      <c r="K2556">
        <v>91301308</v>
      </c>
      <c r="L2556">
        <v>75439</v>
      </c>
      <c r="M2556">
        <v>1</v>
      </c>
      <c r="N2556">
        <v>9899</v>
      </c>
      <c r="O2556" t="s">
        <v>8983</v>
      </c>
      <c r="P2556">
        <v>-45241</v>
      </c>
      <c r="Q2556" t="s">
        <v>8984</v>
      </c>
      <c r="R2556" t="s">
        <v>8985</v>
      </c>
      <c r="S2556" t="s">
        <v>32933</v>
      </c>
      <c r="T2556">
        <v>0.60318812523568999</v>
      </c>
      <c r="U2556">
        <v>0.82125442047224695</v>
      </c>
      <c r="V2556">
        <v>-1.0902982460156001</v>
      </c>
      <c r="W2556">
        <v>0.20525741147413201</v>
      </c>
      <c r="X2556">
        <v>0.704072456322962</v>
      </c>
      <c r="Y2556">
        <v>-23.4618725323562</v>
      </c>
      <c r="Z2556">
        <v>0.250572619160632</v>
      </c>
      <c r="AA2556">
        <v>0.72610664078822296</v>
      </c>
      <c r="AB2556">
        <v>-2.0537721371433899</v>
      </c>
      <c r="AC2556">
        <v>0.283630615332017</v>
      </c>
      <c r="AD2556">
        <v>0.68253123924728298</v>
      </c>
      <c r="AE2556">
        <v>-1.93065138433493</v>
      </c>
      <c r="AF2556">
        <v>1</v>
      </c>
      <c r="AG2556">
        <v>1</v>
      </c>
      <c r="AH2556">
        <v>-0.160687678059341</v>
      </c>
      <c r="AI2556">
        <v>0.24456414000292601</v>
      </c>
      <c r="AJ2556">
        <v>0.78121606160956403</v>
      </c>
      <c r="AK2556">
        <v>-23.112541053750299</v>
      </c>
    </row>
    <row r="2557" spans="1:37" x14ac:dyDescent="0.2">
      <c r="A2557" t="s">
        <v>8154</v>
      </c>
      <c r="B2557">
        <v>92606356</v>
      </c>
      <c r="C2557">
        <v>92606636</v>
      </c>
      <c r="D2557">
        <v>281</v>
      </c>
      <c r="E2557" t="s">
        <v>8986</v>
      </c>
      <c r="F2557">
        <v>2</v>
      </c>
      <c r="G2557" t="s">
        <v>8987</v>
      </c>
      <c r="H2557" t="s">
        <v>32934</v>
      </c>
      <c r="I2557">
        <v>15</v>
      </c>
      <c r="J2557">
        <v>92567817</v>
      </c>
      <c r="K2557">
        <v>92574529</v>
      </c>
      <c r="L2557">
        <v>6713</v>
      </c>
      <c r="M2557">
        <v>2</v>
      </c>
      <c r="N2557">
        <v>100144604</v>
      </c>
      <c r="O2557" t="s">
        <v>8988</v>
      </c>
      <c r="P2557">
        <v>-31827</v>
      </c>
      <c r="Q2557" t="s">
        <v>40</v>
      </c>
      <c r="R2557" t="s">
        <v>8989</v>
      </c>
      <c r="S2557" t="s">
        <v>32935</v>
      </c>
      <c r="T2557">
        <v>0.97213403838398904</v>
      </c>
      <c r="U2557">
        <v>1</v>
      </c>
      <c r="V2557">
        <v>0.47236464733648897</v>
      </c>
      <c r="W2557">
        <v>0.69201225521665499</v>
      </c>
      <c r="X2557">
        <v>0.95159051474143896</v>
      </c>
      <c r="Y2557">
        <v>-0.30943242971263102</v>
      </c>
      <c r="Z2557">
        <v>0.96726857278496403</v>
      </c>
      <c r="AA2557">
        <v>0.99919698600769702</v>
      </c>
      <c r="AB2557">
        <v>-0.30801786139043602</v>
      </c>
      <c r="AC2557">
        <v>0.30184355666711699</v>
      </c>
      <c r="AD2557">
        <v>0.68253123924728298</v>
      </c>
      <c r="AE2557">
        <v>-1.3094322929728199</v>
      </c>
      <c r="AF2557">
        <v>0.98343762640780896</v>
      </c>
      <c r="AG2557">
        <v>1</v>
      </c>
      <c r="AH2557">
        <v>1.1646651844395299</v>
      </c>
      <c r="AI2557">
        <v>0.95029317176085903</v>
      </c>
      <c r="AJ2557">
        <v>0.98621344597861504</v>
      </c>
      <c r="AK2557">
        <v>0.55932294585583398</v>
      </c>
    </row>
    <row r="2558" spans="1:37" x14ac:dyDescent="0.2">
      <c r="A2558" t="s">
        <v>8154</v>
      </c>
      <c r="B2558">
        <v>93813804</v>
      </c>
      <c r="C2558">
        <v>93813955</v>
      </c>
      <c r="D2558">
        <v>152</v>
      </c>
      <c r="E2558" t="s">
        <v>8990</v>
      </c>
      <c r="F2558">
        <v>1</v>
      </c>
      <c r="G2558" t="s">
        <v>8991</v>
      </c>
      <c r="H2558" t="s">
        <v>32936</v>
      </c>
      <c r="I2558">
        <v>15</v>
      </c>
      <c r="J2558">
        <v>93835490</v>
      </c>
      <c r="K2558">
        <v>93878822</v>
      </c>
      <c r="L2558">
        <v>43333</v>
      </c>
      <c r="M2558">
        <v>1</v>
      </c>
      <c r="N2558">
        <v>101927153</v>
      </c>
      <c r="O2558" t="s">
        <v>8992</v>
      </c>
      <c r="P2558">
        <v>-21535</v>
      </c>
      <c r="Q2558" t="s">
        <v>8993</v>
      </c>
      <c r="R2558" t="s">
        <v>8994</v>
      </c>
      <c r="S2558" t="s">
        <v>32937</v>
      </c>
      <c r="T2558">
        <v>0.35387198439864398</v>
      </c>
      <c r="U2558">
        <v>0.603102917160658</v>
      </c>
      <c r="V2558">
        <v>-23.250497981483701</v>
      </c>
      <c r="W2558">
        <v>0.38920677604595899</v>
      </c>
      <c r="X2558">
        <v>0.704072456322962</v>
      </c>
      <c r="Y2558">
        <v>-23.5715549547709</v>
      </c>
      <c r="Z2558">
        <v>0.93459220503170903</v>
      </c>
      <c r="AA2558">
        <v>0.99919698600769702</v>
      </c>
      <c r="AB2558">
        <v>0.59397703202107599</v>
      </c>
      <c r="AC2558">
        <v>0.88945902157151002</v>
      </c>
      <c r="AD2558">
        <v>0.94068432309766403</v>
      </c>
      <c r="AE2558">
        <v>0.10722734531884801</v>
      </c>
      <c r="AF2558">
        <v>0.22065000948199101</v>
      </c>
      <c r="AG2558">
        <v>0.68151250837662902</v>
      </c>
      <c r="AH2558">
        <v>-24.248091608874901</v>
      </c>
      <c r="AI2558">
        <v>0.24456414000292601</v>
      </c>
      <c r="AJ2558">
        <v>0.78121606160956403</v>
      </c>
      <c r="AK2558">
        <v>-24.1777022846038</v>
      </c>
    </row>
    <row r="2559" spans="1:37" x14ac:dyDescent="0.2">
      <c r="A2559" t="s">
        <v>8154</v>
      </c>
      <c r="B2559">
        <v>93956477</v>
      </c>
      <c r="C2559">
        <v>93956661</v>
      </c>
      <c r="D2559">
        <v>185</v>
      </c>
      <c r="E2559" t="s">
        <v>8995</v>
      </c>
      <c r="F2559">
        <v>0</v>
      </c>
      <c r="G2559" t="s">
        <v>8996</v>
      </c>
      <c r="H2559" t="s">
        <v>32938</v>
      </c>
      <c r="I2559">
        <v>15</v>
      </c>
      <c r="J2559">
        <v>93905491</v>
      </c>
      <c r="K2559">
        <v>93910612</v>
      </c>
      <c r="L2559">
        <v>5122</v>
      </c>
      <c r="M2559">
        <v>2</v>
      </c>
      <c r="N2559">
        <v>101927112</v>
      </c>
      <c r="O2559" t="s">
        <v>8997</v>
      </c>
      <c r="P2559">
        <v>-45865</v>
      </c>
      <c r="Q2559" t="s">
        <v>8998</v>
      </c>
      <c r="R2559" t="s">
        <v>8999</v>
      </c>
      <c r="S2559" t="s">
        <v>32939</v>
      </c>
      <c r="T2559">
        <v>0.35387198439864398</v>
      </c>
      <c r="U2559">
        <v>0.603102917160658</v>
      </c>
      <c r="V2559">
        <v>-22.6987921702531</v>
      </c>
      <c r="W2559">
        <v>0.29261482077562401</v>
      </c>
      <c r="X2559">
        <v>0.704072456322962</v>
      </c>
      <c r="Y2559">
        <v>23.951564994522201</v>
      </c>
      <c r="Z2559">
        <v>0.184235113180511</v>
      </c>
      <c r="AA2559">
        <v>0.72610664078822296</v>
      </c>
      <c r="AB2559">
        <v>-22.6987921702531</v>
      </c>
      <c r="AC2559">
        <v>0.27780950890804001</v>
      </c>
      <c r="AD2559">
        <v>0.68253123924728298</v>
      </c>
      <c r="AE2559">
        <v>23.501296860544699</v>
      </c>
      <c r="AF2559">
        <v>0.501741946288212</v>
      </c>
      <c r="AG2559">
        <v>0.80674443595273604</v>
      </c>
      <c r="AH2559">
        <v>-21.769181689875101</v>
      </c>
      <c r="AI2559">
        <v>0.56157887380500204</v>
      </c>
      <c r="AJ2559">
        <v>0.78121606160956403</v>
      </c>
      <c r="AK2559">
        <v>2.2527726123563201</v>
      </c>
    </row>
    <row r="2560" spans="1:37" x14ac:dyDescent="0.2">
      <c r="A2560" t="s">
        <v>8154</v>
      </c>
      <c r="B2560">
        <v>93956661</v>
      </c>
      <c r="C2560">
        <v>93956845</v>
      </c>
      <c r="D2560">
        <v>185</v>
      </c>
      <c r="E2560" t="s">
        <v>9000</v>
      </c>
      <c r="F2560">
        <v>1</v>
      </c>
      <c r="G2560" t="s">
        <v>9001</v>
      </c>
      <c r="H2560" t="s">
        <v>32938</v>
      </c>
      <c r="I2560">
        <v>15</v>
      </c>
      <c r="J2560">
        <v>93905491</v>
      </c>
      <c r="K2560">
        <v>93910612</v>
      </c>
      <c r="L2560">
        <v>5122</v>
      </c>
      <c r="M2560">
        <v>2</v>
      </c>
      <c r="N2560">
        <v>101927112</v>
      </c>
      <c r="O2560" t="s">
        <v>8997</v>
      </c>
      <c r="P2560">
        <v>-46049</v>
      </c>
      <c r="Q2560" t="s">
        <v>8998</v>
      </c>
      <c r="R2560" t="s">
        <v>8999</v>
      </c>
      <c r="S2560" t="s">
        <v>32939</v>
      </c>
      <c r="T2560">
        <v>0.35387198439864398</v>
      </c>
      <c r="U2560">
        <v>0.603102917160658</v>
      </c>
      <c r="V2560">
        <v>-22.6987921702531</v>
      </c>
      <c r="W2560">
        <v>0.29261482077562401</v>
      </c>
      <c r="X2560">
        <v>0.704072456322962</v>
      </c>
      <c r="Y2560">
        <v>23.951564994522201</v>
      </c>
      <c r="Z2560">
        <v>0.184235113180511</v>
      </c>
      <c r="AA2560">
        <v>0.72610664078822296</v>
      </c>
      <c r="AB2560">
        <v>-22.6987921702531</v>
      </c>
      <c r="AC2560">
        <v>0.27780950890804001</v>
      </c>
      <c r="AD2560">
        <v>0.68253123924728298</v>
      </c>
      <c r="AE2560">
        <v>23.501296860544699</v>
      </c>
      <c r="AF2560">
        <v>0.501741946288212</v>
      </c>
      <c r="AG2560">
        <v>0.80674443595273604</v>
      </c>
      <c r="AH2560">
        <v>-21.769181689875101</v>
      </c>
      <c r="AI2560">
        <v>0.56157887380500204</v>
      </c>
      <c r="AJ2560">
        <v>0.78121606160956403</v>
      </c>
      <c r="AK2560">
        <v>2.2527726123563201</v>
      </c>
    </row>
    <row r="2561" spans="1:37" x14ac:dyDescent="0.2">
      <c r="A2561" t="s">
        <v>8154</v>
      </c>
      <c r="B2561">
        <v>96564657</v>
      </c>
      <c r="C2561">
        <v>96564888</v>
      </c>
      <c r="D2561">
        <v>232</v>
      </c>
      <c r="E2561" t="s">
        <v>9002</v>
      </c>
      <c r="F2561">
        <v>3</v>
      </c>
      <c r="G2561" t="s">
        <v>9003</v>
      </c>
      <c r="H2561" t="s">
        <v>31000</v>
      </c>
      <c r="I2561">
        <v>15</v>
      </c>
      <c r="J2561">
        <v>96372533</v>
      </c>
      <c r="K2561">
        <v>96395014</v>
      </c>
      <c r="L2561">
        <v>22482</v>
      </c>
      <c r="M2561">
        <v>1</v>
      </c>
      <c r="N2561">
        <v>101927263</v>
      </c>
      <c r="O2561" t="s">
        <v>9004</v>
      </c>
      <c r="P2561">
        <v>192124</v>
      </c>
      <c r="Q2561" t="s">
        <v>40</v>
      </c>
      <c r="R2561" t="s">
        <v>9005</v>
      </c>
      <c r="S2561" t="s">
        <v>32940</v>
      </c>
      <c r="T2561">
        <v>0.97213403838398904</v>
      </c>
      <c r="U2561">
        <v>1</v>
      </c>
      <c r="V2561">
        <v>0.85565658076030204</v>
      </c>
      <c r="W2561">
        <v>0.89107655920673101</v>
      </c>
      <c r="X2561">
        <v>0.95159051474143896</v>
      </c>
      <c r="Y2561">
        <v>1.0609016858942</v>
      </c>
      <c r="Z2561">
        <v>0.69013698642955401</v>
      </c>
      <c r="AA2561">
        <v>0.84521697243271998</v>
      </c>
      <c r="AB2561">
        <v>-0.10781750224723401</v>
      </c>
      <c r="AC2561">
        <v>0.75388744886274095</v>
      </c>
      <c r="AD2561">
        <v>0.87989882095915395</v>
      </c>
      <c r="AE2561">
        <v>6.0901726861546497E-2</v>
      </c>
      <c r="AF2561">
        <v>0.61410715005536498</v>
      </c>
      <c r="AG2561">
        <v>0.80674443595273604</v>
      </c>
      <c r="AH2561">
        <v>1.7852671822652999</v>
      </c>
      <c r="AI2561">
        <v>0.56157887380500204</v>
      </c>
      <c r="AJ2561">
        <v>0.78121606160956403</v>
      </c>
      <c r="AK2561">
        <v>1.92965708201234</v>
      </c>
    </row>
    <row r="2562" spans="1:37" x14ac:dyDescent="0.2">
      <c r="A2562" t="s">
        <v>8154</v>
      </c>
      <c r="B2562">
        <v>97270825</v>
      </c>
      <c r="C2562">
        <v>97270986</v>
      </c>
      <c r="D2562">
        <v>162</v>
      </c>
      <c r="E2562" t="s">
        <v>9006</v>
      </c>
      <c r="F2562">
        <v>3</v>
      </c>
      <c r="G2562" t="s">
        <v>9007</v>
      </c>
      <c r="H2562" t="s">
        <v>32941</v>
      </c>
      <c r="I2562">
        <v>15</v>
      </c>
      <c r="J2562">
        <v>97295837</v>
      </c>
      <c r="K2562">
        <v>97432089</v>
      </c>
      <c r="L2562">
        <v>136253</v>
      </c>
      <c r="M2562">
        <v>1</v>
      </c>
      <c r="N2562">
        <v>107984764</v>
      </c>
      <c r="O2562" t="s">
        <v>9008</v>
      </c>
      <c r="P2562">
        <v>-24851</v>
      </c>
      <c r="Q2562" t="s">
        <v>40</v>
      </c>
      <c r="R2562" t="s">
        <v>9009</v>
      </c>
      <c r="S2562" t="s">
        <v>32942</v>
      </c>
      <c r="T2562">
        <v>0.17308923567461099</v>
      </c>
      <c r="U2562">
        <v>0.603102917160658</v>
      </c>
      <c r="V2562">
        <v>-22.116037190330299</v>
      </c>
      <c r="W2562">
        <v>0.78495938470128301</v>
      </c>
      <c r="X2562">
        <v>0.95159051474143896</v>
      </c>
      <c r="Y2562">
        <v>2.5262779865450802</v>
      </c>
      <c r="Z2562">
        <v>0.53052895265546796</v>
      </c>
      <c r="AA2562">
        <v>0.84521697243271998</v>
      </c>
      <c r="AB2562">
        <v>0.848823032136797</v>
      </c>
      <c r="AC2562">
        <v>0.66465783424689096</v>
      </c>
      <c r="AD2562">
        <v>0.87989882095915395</v>
      </c>
      <c r="AE2562">
        <v>1.5262780665254601</v>
      </c>
      <c r="AF2562">
        <v>0.15203231574161999</v>
      </c>
      <c r="AG2562">
        <v>0.68151250837662902</v>
      </c>
      <c r="AH2562">
        <v>-23.305706886364799</v>
      </c>
      <c r="AI2562">
        <v>0.37390512596567999</v>
      </c>
      <c r="AJ2562">
        <v>0.78121606160956403</v>
      </c>
      <c r="AK2562">
        <v>3.39503307264419</v>
      </c>
    </row>
    <row r="2563" spans="1:37" x14ac:dyDescent="0.2">
      <c r="A2563" t="s">
        <v>8154</v>
      </c>
      <c r="B2563">
        <v>97270986</v>
      </c>
      <c r="C2563">
        <v>97271147</v>
      </c>
      <c r="D2563">
        <v>162</v>
      </c>
      <c r="E2563" t="s">
        <v>9010</v>
      </c>
      <c r="F2563">
        <v>1</v>
      </c>
      <c r="G2563" t="s">
        <v>9011</v>
      </c>
      <c r="H2563" t="s">
        <v>32941</v>
      </c>
      <c r="I2563">
        <v>15</v>
      </c>
      <c r="J2563">
        <v>97295837</v>
      </c>
      <c r="K2563">
        <v>97432089</v>
      </c>
      <c r="L2563">
        <v>136253</v>
      </c>
      <c r="M2563">
        <v>1</v>
      </c>
      <c r="N2563">
        <v>107984764</v>
      </c>
      <c r="O2563" t="s">
        <v>9008</v>
      </c>
      <c r="P2563">
        <v>-24690</v>
      </c>
      <c r="Q2563" t="s">
        <v>40</v>
      </c>
      <c r="R2563" t="s">
        <v>9009</v>
      </c>
      <c r="S2563" t="s">
        <v>32942</v>
      </c>
      <c r="T2563">
        <v>0.35387198439864398</v>
      </c>
      <c r="U2563">
        <v>0.603102917160658</v>
      </c>
      <c r="V2563">
        <v>-21.3211447958567</v>
      </c>
      <c r="W2563">
        <v>0.428214032775322</v>
      </c>
      <c r="X2563">
        <v>0.73460997439807996</v>
      </c>
      <c r="Y2563">
        <v>3.7156155623860898</v>
      </c>
      <c r="Z2563">
        <v>0.96726857278496403</v>
      </c>
      <c r="AA2563">
        <v>0.99919698600769702</v>
      </c>
      <c r="AB2563">
        <v>1.64371542661033</v>
      </c>
      <c r="AC2563">
        <v>0.85817338719172098</v>
      </c>
      <c r="AD2563">
        <v>0.94068432309766403</v>
      </c>
      <c r="AE2563">
        <v>2.7156156423664699</v>
      </c>
      <c r="AF2563">
        <v>0.22065000948199101</v>
      </c>
      <c r="AG2563">
        <v>0.68151250837662902</v>
      </c>
      <c r="AH2563">
        <v>-23.157706239392599</v>
      </c>
      <c r="AI2563">
        <v>0.170234813229591</v>
      </c>
      <c r="AJ2563">
        <v>0.78121606160956403</v>
      </c>
      <c r="AK2563">
        <v>4.5843701611056398</v>
      </c>
    </row>
    <row r="2564" spans="1:37" x14ac:dyDescent="0.2">
      <c r="A2564" t="s">
        <v>8154</v>
      </c>
      <c r="B2564">
        <v>97377072</v>
      </c>
      <c r="C2564">
        <v>97377318</v>
      </c>
      <c r="D2564">
        <v>247</v>
      </c>
      <c r="E2564" t="s">
        <v>9012</v>
      </c>
      <c r="F2564">
        <v>6</v>
      </c>
      <c r="G2564" t="s">
        <v>9013</v>
      </c>
      <c r="H2564" t="s">
        <v>32943</v>
      </c>
      <c r="I2564">
        <v>15</v>
      </c>
      <c r="J2564">
        <v>97272172</v>
      </c>
      <c r="K2564">
        <v>97319321</v>
      </c>
      <c r="L2564">
        <v>47150</v>
      </c>
      <c r="M2564">
        <v>2</v>
      </c>
      <c r="N2564">
        <v>105371006</v>
      </c>
      <c r="O2564" t="s">
        <v>9014</v>
      </c>
      <c r="P2564">
        <v>-57751</v>
      </c>
      <c r="Q2564" t="s">
        <v>9015</v>
      </c>
      <c r="R2564" t="s">
        <v>9016</v>
      </c>
      <c r="S2564" t="s">
        <v>32944</v>
      </c>
      <c r="T2564">
        <v>0.81135205588613502</v>
      </c>
      <c r="U2564">
        <v>1</v>
      </c>
      <c r="V2564">
        <v>-0.205113421535667</v>
      </c>
      <c r="W2564">
        <v>0.92840768905355797</v>
      </c>
      <c r="X2564">
        <v>0.95159051474143896</v>
      </c>
      <c r="Y2564">
        <v>0.356644180295695</v>
      </c>
      <c r="Z2564">
        <v>0.40865172097763602</v>
      </c>
      <c r="AA2564">
        <v>0.84435025072159198</v>
      </c>
      <c r="AB2564">
        <v>-0.59471463226911303</v>
      </c>
      <c r="AC2564">
        <v>0.92925448489946505</v>
      </c>
      <c r="AD2564">
        <v>0.94369463995043001</v>
      </c>
      <c r="AE2564">
        <v>0.33895487682341902</v>
      </c>
      <c r="AF2564">
        <v>0.77032902853670404</v>
      </c>
      <c r="AG2564">
        <v>0.88417364479730298</v>
      </c>
      <c r="AH2564">
        <v>0.235373633690762</v>
      </c>
      <c r="AI2564">
        <v>0.78044173838539699</v>
      </c>
      <c r="AJ2564">
        <v>0.92808185275216604</v>
      </c>
      <c r="AK2564">
        <v>0.20251520676718099</v>
      </c>
    </row>
    <row r="2565" spans="1:37" x14ac:dyDescent="0.2">
      <c r="A2565" t="s">
        <v>8154</v>
      </c>
      <c r="B2565">
        <v>97795868</v>
      </c>
      <c r="C2565">
        <v>97796157</v>
      </c>
      <c r="D2565">
        <v>290</v>
      </c>
      <c r="E2565" t="s">
        <v>9017</v>
      </c>
      <c r="F2565">
        <v>4</v>
      </c>
      <c r="G2565" t="s">
        <v>9018</v>
      </c>
      <c r="H2565" t="s">
        <v>32945</v>
      </c>
      <c r="I2565">
        <v>15</v>
      </c>
      <c r="J2565">
        <v>97629206</v>
      </c>
      <c r="K2565">
        <v>97835939</v>
      </c>
      <c r="L2565">
        <v>206734</v>
      </c>
      <c r="M2565">
        <v>2</v>
      </c>
      <c r="N2565">
        <v>91948</v>
      </c>
      <c r="O2565" t="s">
        <v>9019</v>
      </c>
      <c r="P2565">
        <v>39782</v>
      </c>
      <c r="Q2565" t="s">
        <v>9020</v>
      </c>
      <c r="R2565" t="s">
        <v>9021</v>
      </c>
      <c r="S2565" t="s">
        <v>32946</v>
      </c>
      <c r="T2565">
        <v>0.17308923567461099</v>
      </c>
      <c r="U2565">
        <v>0.603102917160658</v>
      </c>
      <c r="V2565">
        <v>-23.928439309137101</v>
      </c>
      <c r="W2565">
        <v>0.46193634366738701</v>
      </c>
      <c r="X2565">
        <v>0.75726018452522603</v>
      </c>
      <c r="Y2565">
        <v>1.6647226666058701</v>
      </c>
      <c r="Z2565">
        <v>0.23404878042441499</v>
      </c>
      <c r="AA2565">
        <v>0.72610664078822296</v>
      </c>
      <c r="AB2565">
        <v>-2.24528253565467</v>
      </c>
      <c r="AC2565">
        <v>0.615069744472027</v>
      </c>
      <c r="AD2565">
        <v>0.87989882095915395</v>
      </c>
      <c r="AE2565">
        <v>1.0646666909435301</v>
      </c>
      <c r="AF2565">
        <v>0.22065000948199101</v>
      </c>
      <c r="AG2565">
        <v>0.68151250837662902</v>
      </c>
      <c r="AH2565">
        <v>-23.4756715435011</v>
      </c>
      <c r="AI2565">
        <v>0.414159359489496</v>
      </c>
      <c r="AJ2565">
        <v>0.78121606160956403</v>
      </c>
      <c r="AK2565">
        <v>1.65636292606489</v>
      </c>
    </row>
    <row r="2566" spans="1:37" x14ac:dyDescent="0.2">
      <c r="A2566" t="s">
        <v>8154</v>
      </c>
      <c r="B2566">
        <v>100068330</v>
      </c>
      <c r="C2566">
        <v>100068472</v>
      </c>
      <c r="D2566">
        <v>143</v>
      </c>
      <c r="E2566" t="s">
        <v>9022</v>
      </c>
      <c r="F2566">
        <v>1</v>
      </c>
      <c r="G2566" t="s">
        <v>9023</v>
      </c>
      <c r="H2566" t="s">
        <v>32947</v>
      </c>
      <c r="I2566">
        <v>15</v>
      </c>
      <c r="J2566">
        <v>99976481</v>
      </c>
      <c r="K2566">
        <v>99980774</v>
      </c>
      <c r="L2566">
        <v>4294</v>
      </c>
      <c r="M2566">
        <v>1</v>
      </c>
      <c r="N2566">
        <v>105371022</v>
      </c>
      <c r="O2566" t="s">
        <v>9024</v>
      </c>
      <c r="P2566">
        <v>91849</v>
      </c>
      <c r="Q2566" t="s">
        <v>9025</v>
      </c>
      <c r="R2566" t="s">
        <v>9026</v>
      </c>
      <c r="S2566" t="s">
        <v>32948</v>
      </c>
      <c r="T2566" t="s">
        <v>40</v>
      </c>
      <c r="U2566" t="s">
        <v>40</v>
      </c>
      <c r="V2566">
        <v>0</v>
      </c>
      <c r="W2566">
        <v>0.123414495547065</v>
      </c>
      <c r="X2566">
        <v>0.704072456322962</v>
      </c>
      <c r="Y2566">
        <v>25.123971125762701</v>
      </c>
      <c r="Z2566">
        <v>0.48464167878831399</v>
      </c>
      <c r="AA2566">
        <v>0.84435025072159198</v>
      </c>
      <c r="AB2566">
        <v>22.727816904153499</v>
      </c>
      <c r="AC2566">
        <v>0.27780950890804001</v>
      </c>
      <c r="AD2566">
        <v>0.68253123924728298</v>
      </c>
      <c r="AE2566">
        <v>24.123971165217998</v>
      </c>
      <c r="AF2566">
        <v>0.501741946288212</v>
      </c>
      <c r="AG2566">
        <v>0.80674443595273604</v>
      </c>
      <c r="AH2566">
        <v>-22.691291033453801</v>
      </c>
      <c r="AI2566">
        <v>3.6185182304427702E-2</v>
      </c>
      <c r="AJ2566">
        <v>0.78121606160956403</v>
      </c>
      <c r="AK2566">
        <v>25.123971125762701</v>
      </c>
    </row>
    <row r="2567" spans="1:37" x14ac:dyDescent="0.2">
      <c r="A2567" t="s">
        <v>8154</v>
      </c>
      <c r="B2567">
        <v>100068472</v>
      </c>
      <c r="C2567">
        <v>100068614</v>
      </c>
      <c r="D2567">
        <v>143</v>
      </c>
      <c r="E2567" t="s">
        <v>9027</v>
      </c>
      <c r="F2567">
        <v>2</v>
      </c>
      <c r="G2567" t="s">
        <v>9028</v>
      </c>
      <c r="H2567" t="s">
        <v>32947</v>
      </c>
      <c r="I2567">
        <v>15</v>
      </c>
      <c r="J2567">
        <v>99976481</v>
      </c>
      <c r="K2567">
        <v>99980774</v>
      </c>
      <c r="L2567">
        <v>4294</v>
      </c>
      <c r="M2567">
        <v>1</v>
      </c>
      <c r="N2567">
        <v>105371022</v>
      </c>
      <c r="O2567" t="s">
        <v>9024</v>
      </c>
      <c r="P2567">
        <v>91991</v>
      </c>
      <c r="Q2567" t="s">
        <v>9025</v>
      </c>
      <c r="R2567" t="s">
        <v>9026</v>
      </c>
      <c r="S2567" t="s">
        <v>32948</v>
      </c>
      <c r="T2567" t="s">
        <v>40</v>
      </c>
      <c r="U2567" t="s">
        <v>40</v>
      </c>
      <c r="V2567">
        <v>0</v>
      </c>
      <c r="W2567">
        <v>0.123414495547065</v>
      </c>
      <c r="X2567">
        <v>0.704072456322962</v>
      </c>
      <c r="Y2567">
        <v>25.123971125762701</v>
      </c>
      <c r="Z2567">
        <v>0.48464167878831399</v>
      </c>
      <c r="AA2567">
        <v>0.84435025072159198</v>
      </c>
      <c r="AB2567">
        <v>22.727816904153499</v>
      </c>
      <c r="AC2567">
        <v>0.27780950890804001</v>
      </c>
      <c r="AD2567">
        <v>0.68253123924728298</v>
      </c>
      <c r="AE2567">
        <v>24.123971165217998</v>
      </c>
      <c r="AF2567">
        <v>0.501741946288212</v>
      </c>
      <c r="AG2567">
        <v>0.80674443595273604</v>
      </c>
      <c r="AH2567">
        <v>-22.691291033453801</v>
      </c>
      <c r="AI2567">
        <v>3.6185182304427702E-2</v>
      </c>
      <c r="AJ2567">
        <v>0.78121606160956403</v>
      </c>
      <c r="AK2567">
        <v>25.123971125762701</v>
      </c>
    </row>
    <row r="2568" spans="1:37" x14ac:dyDescent="0.2">
      <c r="A2568" t="s">
        <v>8154</v>
      </c>
      <c r="B2568">
        <v>100974591</v>
      </c>
      <c r="C2568">
        <v>100974733</v>
      </c>
      <c r="D2568">
        <v>143</v>
      </c>
      <c r="E2568" t="s">
        <v>9029</v>
      </c>
      <c r="F2568">
        <v>2</v>
      </c>
      <c r="G2568" t="s">
        <v>9030</v>
      </c>
      <c r="H2568" t="s">
        <v>32949</v>
      </c>
      <c r="I2568">
        <v>15</v>
      </c>
      <c r="J2568">
        <v>101021709</v>
      </c>
      <c r="K2568">
        <v>101024949</v>
      </c>
      <c r="L2568">
        <v>3241</v>
      </c>
      <c r="M2568">
        <v>1</v>
      </c>
      <c r="N2568">
        <v>79705</v>
      </c>
      <c r="O2568" t="s">
        <v>9031</v>
      </c>
      <c r="P2568">
        <v>-46976</v>
      </c>
      <c r="Q2568" t="s">
        <v>9032</v>
      </c>
      <c r="R2568" t="s">
        <v>9033</v>
      </c>
      <c r="S2568" t="s">
        <v>32950</v>
      </c>
      <c r="T2568">
        <v>0.30133237424322701</v>
      </c>
      <c r="U2568">
        <v>0.603102917160658</v>
      </c>
      <c r="V2568">
        <v>-0.161162509581391</v>
      </c>
      <c r="W2568">
        <v>0.55380017920241498</v>
      </c>
      <c r="X2568">
        <v>0.85099611157205202</v>
      </c>
      <c r="Y2568">
        <v>-1.1790420204983301</v>
      </c>
      <c r="Z2568">
        <v>0.176316733621212</v>
      </c>
      <c r="AA2568">
        <v>0.72610664078822296</v>
      </c>
      <c r="AB2568">
        <v>-0.54487925103567503</v>
      </c>
      <c r="AC2568">
        <v>0.88467643438591403</v>
      </c>
      <c r="AD2568">
        <v>0.94068432309766403</v>
      </c>
      <c r="AE2568">
        <v>-0.69719065021150495</v>
      </c>
      <c r="AF2568">
        <v>0.54946372341957295</v>
      </c>
      <c r="AG2568">
        <v>0.80674443595273604</v>
      </c>
      <c r="AH2568">
        <v>0.26127965166422201</v>
      </c>
      <c r="AI2568">
        <v>0.25493241319205301</v>
      </c>
      <c r="AJ2568">
        <v>0.78121606160956403</v>
      </c>
      <c r="AK2568">
        <v>-1.0364008967855001</v>
      </c>
    </row>
    <row r="2569" spans="1:37" x14ac:dyDescent="0.2">
      <c r="A2569" t="s">
        <v>8154</v>
      </c>
      <c r="B2569">
        <v>101482128</v>
      </c>
      <c r="C2569">
        <v>101482295</v>
      </c>
      <c r="D2569">
        <v>168</v>
      </c>
      <c r="E2569" t="s">
        <v>9034</v>
      </c>
      <c r="F2569">
        <v>2</v>
      </c>
      <c r="G2569" t="s">
        <v>9035</v>
      </c>
      <c r="H2569" t="s">
        <v>32951</v>
      </c>
      <c r="I2569">
        <v>15</v>
      </c>
      <c r="J2569">
        <v>101346373</v>
      </c>
      <c r="K2569">
        <v>101489697</v>
      </c>
      <c r="L2569">
        <v>143325</v>
      </c>
      <c r="M2569">
        <v>2</v>
      </c>
      <c r="N2569">
        <v>5046</v>
      </c>
      <c r="O2569" t="s">
        <v>9036</v>
      </c>
      <c r="P2569">
        <v>7402</v>
      </c>
      <c r="Q2569" t="s">
        <v>9037</v>
      </c>
      <c r="R2569" t="s">
        <v>9038</v>
      </c>
      <c r="S2569" t="s">
        <v>32952</v>
      </c>
      <c r="T2569">
        <v>1</v>
      </c>
      <c r="U2569">
        <v>1</v>
      </c>
      <c r="V2569">
        <v>-3.4407108282791801</v>
      </c>
      <c r="W2569">
        <v>0.45677437087276901</v>
      </c>
      <c r="X2569">
        <v>0.75726018452522603</v>
      </c>
      <c r="Y2569">
        <v>0.30287743429924602</v>
      </c>
      <c r="Z2569">
        <v>0.72004451969238803</v>
      </c>
      <c r="AA2569">
        <v>0.86308114850689799</v>
      </c>
      <c r="AB2569">
        <v>-1.38965756767279</v>
      </c>
      <c r="AC2569">
        <v>0.32447114801423099</v>
      </c>
      <c r="AD2569">
        <v>0.69252351738087903</v>
      </c>
      <c r="AE2569">
        <v>-0.18366829489485001</v>
      </c>
      <c r="AF2569">
        <v>0.68997179462344205</v>
      </c>
      <c r="AG2569">
        <v>0.83846513202101103</v>
      </c>
      <c r="AH2569">
        <v>-3.2080533708053798</v>
      </c>
      <c r="AI2569">
        <v>0.63502732279614804</v>
      </c>
      <c r="AJ2569">
        <v>0.81104508058742797</v>
      </c>
      <c r="AK2569">
        <v>0.64996643242381102</v>
      </c>
    </row>
    <row r="2570" spans="1:37" x14ac:dyDescent="0.2">
      <c r="A2570" t="s">
        <v>8154</v>
      </c>
      <c r="B2570">
        <v>101482295</v>
      </c>
      <c r="C2570">
        <v>101482462</v>
      </c>
      <c r="D2570">
        <v>168</v>
      </c>
      <c r="E2570" t="s">
        <v>9039</v>
      </c>
      <c r="F2570">
        <v>3</v>
      </c>
      <c r="G2570" t="s">
        <v>9040</v>
      </c>
      <c r="H2570" t="s">
        <v>32951</v>
      </c>
      <c r="I2570">
        <v>15</v>
      </c>
      <c r="J2570">
        <v>101346373</v>
      </c>
      <c r="K2570">
        <v>101489697</v>
      </c>
      <c r="L2570">
        <v>143325</v>
      </c>
      <c r="M2570">
        <v>2</v>
      </c>
      <c r="N2570">
        <v>5046</v>
      </c>
      <c r="O2570" t="s">
        <v>9036</v>
      </c>
      <c r="P2570">
        <v>7235</v>
      </c>
      <c r="Q2570" t="s">
        <v>9037</v>
      </c>
      <c r="R2570" t="s">
        <v>9038</v>
      </c>
      <c r="S2570" t="s">
        <v>32952</v>
      </c>
      <c r="T2570">
        <v>1</v>
      </c>
      <c r="U2570">
        <v>1</v>
      </c>
      <c r="V2570">
        <v>-3.8557483058814799</v>
      </c>
      <c r="W2570">
        <v>0.45677437087276901</v>
      </c>
      <c r="X2570">
        <v>0.75726018452522603</v>
      </c>
      <c r="Y2570">
        <v>0.18769111427382801</v>
      </c>
      <c r="Z2570">
        <v>0.72004451969238803</v>
      </c>
      <c r="AA2570">
        <v>0.86308114850689799</v>
      </c>
      <c r="AB2570">
        <v>-1.8046950452750901</v>
      </c>
      <c r="AC2570">
        <v>0.32447114801423099</v>
      </c>
      <c r="AD2570">
        <v>0.69252351738087903</v>
      </c>
      <c r="AE2570">
        <v>-0.366899743805642</v>
      </c>
      <c r="AF2570">
        <v>0.68997179462344205</v>
      </c>
      <c r="AG2570">
        <v>0.83846513202101103</v>
      </c>
      <c r="AH2570">
        <v>-3.4778340315782699</v>
      </c>
      <c r="AI2570">
        <v>0.63502732279614804</v>
      </c>
      <c r="AJ2570">
        <v>0.81104508058742797</v>
      </c>
      <c r="AK2570">
        <v>0.63387944035715105</v>
      </c>
    </row>
    <row r="2571" spans="1:37" x14ac:dyDescent="0.2">
      <c r="A2571" t="s">
        <v>8154</v>
      </c>
      <c r="B2571">
        <v>101482462</v>
      </c>
      <c r="C2571">
        <v>101482629</v>
      </c>
      <c r="D2571">
        <v>168</v>
      </c>
      <c r="E2571" t="s">
        <v>9041</v>
      </c>
      <c r="F2571">
        <v>4</v>
      </c>
      <c r="G2571" t="s">
        <v>9042</v>
      </c>
      <c r="H2571" t="s">
        <v>32951</v>
      </c>
      <c r="I2571">
        <v>15</v>
      </c>
      <c r="J2571">
        <v>101346373</v>
      </c>
      <c r="K2571">
        <v>101489697</v>
      </c>
      <c r="L2571">
        <v>143325</v>
      </c>
      <c r="M2571">
        <v>2</v>
      </c>
      <c r="N2571">
        <v>5046</v>
      </c>
      <c r="O2571" t="s">
        <v>9036</v>
      </c>
      <c r="P2571">
        <v>7068</v>
      </c>
      <c r="Q2571" t="s">
        <v>9037</v>
      </c>
      <c r="R2571" t="s">
        <v>9038</v>
      </c>
      <c r="S2571" t="s">
        <v>32952</v>
      </c>
      <c r="T2571">
        <v>1</v>
      </c>
      <c r="U2571">
        <v>1</v>
      </c>
      <c r="V2571">
        <v>-3.8557483058814799</v>
      </c>
      <c r="W2571">
        <v>0.45677437087276901</v>
      </c>
      <c r="X2571">
        <v>0.75726018452522603</v>
      </c>
      <c r="Y2571">
        <v>0.18769111427382801</v>
      </c>
      <c r="Z2571">
        <v>0.72004451969238803</v>
      </c>
      <c r="AA2571">
        <v>0.86308114850689799</v>
      </c>
      <c r="AB2571">
        <v>-1.8046950452750901</v>
      </c>
      <c r="AC2571">
        <v>0.32447114801423099</v>
      </c>
      <c r="AD2571">
        <v>0.69252351738087903</v>
      </c>
      <c r="AE2571">
        <v>-0.366899743805642</v>
      </c>
      <c r="AF2571">
        <v>0.68997179462344205</v>
      </c>
      <c r="AG2571">
        <v>0.83846513202101103</v>
      </c>
      <c r="AH2571">
        <v>-3.4778340315782699</v>
      </c>
      <c r="AI2571">
        <v>0.63502732279614804</v>
      </c>
      <c r="AJ2571">
        <v>0.81104508058742797</v>
      </c>
      <c r="AK2571">
        <v>0.63387944035715105</v>
      </c>
    </row>
    <row r="2572" spans="1:37" x14ac:dyDescent="0.2">
      <c r="A2572" t="s">
        <v>8154</v>
      </c>
      <c r="B2572">
        <v>101530896</v>
      </c>
      <c r="C2572">
        <v>101531047</v>
      </c>
      <c r="D2572">
        <v>152</v>
      </c>
      <c r="E2572" t="s">
        <v>9043</v>
      </c>
      <c r="F2572">
        <v>5</v>
      </c>
      <c r="G2572" t="s">
        <v>9044</v>
      </c>
      <c r="H2572" t="s">
        <v>31000</v>
      </c>
      <c r="I2572">
        <v>15</v>
      </c>
      <c r="J2572">
        <v>101304746</v>
      </c>
      <c r="K2572">
        <v>101525202</v>
      </c>
      <c r="L2572">
        <v>220457</v>
      </c>
      <c r="M2572">
        <v>2</v>
      </c>
      <c r="N2572">
        <v>5046</v>
      </c>
      <c r="O2572" t="s">
        <v>9045</v>
      </c>
      <c r="P2572">
        <v>-5694</v>
      </c>
      <c r="Q2572" t="s">
        <v>9037</v>
      </c>
      <c r="R2572" t="s">
        <v>9038</v>
      </c>
      <c r="S2572" t="s">
        <v>32952</v>
      </c>
      <c r="T2572">
        <v>0.54421053469192604</v>
      </c>
      <c r="U2572">
        <v>0.80321479550967601</v>
      </c>
      <c r="V2572">
        <v>1.3270420556515601</v>
      </c>
      <c r="W2572">
        <v>0.123414495547065</v>
      </c>
      <c r="X2572">
        <v>0.704072456322962</v>
      </c>
      <c r="Y2572">
        <v>24.109801700901901</v>
      </c>
      <c r="Z2572">
        <v>0.45710774983416202</v>
      </c>
      <c r="AA2572">
        <v>0.84435025072159198</v>
      </c>
      <c r="AB2572">
        <v>1.52852290479825</v>
      </c>
      <c r="AC2572">
        <v>7.45953562860492E-2</v>
      </c>
      <c r="AD2572">
        <v>0.592168439978217</v>
      </c>
      <c r="AE2572">
        <v>24.521648743902698</v>
      </c>
      <c r="AF2572">
        <v>0.75597362904566501</v>
      </c>
      <c r="AG2572">
        <v>0.87732854096160695</v>
      </c>
      <c r="AH2572">
        <v>0.268142479205638</v>
      </c>
      <c r="AI2572">
        <v>0.67042866055193195</v>
      </c>
      <c r="AJ2572">
        <v>0.84166368640718703</v>
      </c>
      <c r="AK2572">
        <v>0.41253237929575798</v>
      </c>
    </row>
    <row r="2573" spans="1:37" x14ac:dyDescent="0.2">
      <c r="A2573" t="s">
        <v>8154</v>
      </c>
      <c r="B2573">
        <v>101753455</v>
      </c>
      <c r="C2573">
        <v>101753604</v>
      </c>
      <c r="D2573">
        <v>150</v>
      </c>
      <c r="E2573" t="s">
        <v>9046</v>
      </c>
      <c r="F2573">
        <v>10</v>
      </c>
      <c r="G2573" t="s">
        <v>9047</v>
      </c>
      <c r="H2573" t="s">
        <v>32953</v>
      </c>
      <c r="I2573">
        <v>15</v>
      </c>
      <c r="J2573">
        <v>101737099</v>
      </c>
      <c r="K2573">
        <v>101746870</v>
      </c>
      <c r="L2573">
        <v>9772</v>
      </c>
      <c r="M2573">
        <v>2</v>
      </c>
      <c r="N2573">
        <v>100128108</v>
      </c>
      <c r="O2573" t="s">
        <v>9048</v>
      </c>
      <c r="P2573">
        <v>-6585</v>
      </c>
      <c r="Q2573" t="s">
        <v>9049</v>
      </c>
      <c r="R2573" t="s">
        <v>9050</v>
      </c>
      <c r="S2573" t="s">
        <v>32954</v>
      </c>
      <c r="T2573">
        <v>0.29910708687459298</v>
      </c>
      <c r="U2573">
        <v>0.603102917160658</v>
      </c>
      <c r="V2573">
        <v>3.3979559915348201</v>
      </c>
      <c r="W2573">
        <v>0.371855812393517</v>
      </c>
      <c r="X2573">
        <v>0.704072456322962</v>
      </c>
      <c r="Y2573">
        <v>-3.8063143661543801</v>
      </c>
      <c r="Z2573">
        <v>0.693404429441695</v>
      </c>
      <c r="AA2573">
        <v>0.84521697243271998</v>
      </c>
      <c r="AB2573">
        <v>2.4344819027240199</v>
      </c>
      <c r="AC2573">
        <v>0.10683406973163299</v>
      </c>
      <c r="AD2573">
        <v>0.68253123924728298</v>
      </c>
      <c r="AE2573">
        <v>-4.8063137926118102</v>
      </c>
      <c r="AF2573">
        <v>7.5586582389297496E-2</v>
      </c>
      <c r="AG2573">
        <v>0.61808266485207697</v>
      </c>
      <c r="AH2573">
        <v>4.32756631062552</v>
      </c>
      <c r="AI2573">
        <v>0.75770813086964806</v>
      </c>
      <c r="AJ2573">
        <v>0.91200148566411499</v>
      </c>
      <c r="AK2573">
        <v>-2.9375589332996399</v>
      </c>
    </row>
    <row r="2574" spans="1:37" x14ac:dyDescent="0.2">
      <c r="A2574" t="s">
        <v>8154</v>
      </c>
      <c r="B2574">
        <v>101753604</v>
      </c>
      <c r="C2574">
        <v>101753753</v>
      </c>
      <c r="D2574">
        <v>150</v>
      </c>
      <c r="E2574" t="s">
        <v>9051</v>
      </c>
      <c r="F2574">
        <v>13</v>
      </c>
      <c r="G2574" t="s">
        <v>9052</v>
      </c>
      <c r="H2574" t="s">
        <v>32953</v>
      </c>
      <c r="I2574">
        <v>15</v>
      </c>
      <c r="J2574">
        <v>101737099</v>
      </c>
      <c r="K2574">
        <v>101746870</v>
      </c>
      <c r="L2574">
        <v>9772</v>
      </c>
      <c r="M2574">
        <v>2</v>
      </c>
      <c r="N2574">
        <v>100128108</v>
      </c>
      <c r="O2574" t="s">
        <v>9048</v>
      </c>
      <c r="P2574">
        <v>-6734</v>
      </c>
      <c r="Q2574" t="s">
        <v>9049</v>
      </c>
      <c r="R2574" t="s">
        <v>9050</v>
      </c>
      <c r="S2574" t="s">
        <v>32954</v>
      </c>
      <c r="T2574">
        <v>0.29910708687459298</v>
      </c>
      <c r="U2574">
        <v>0.603102917160658</v>
      </c>
      <c r="V2574">
        <v>3.30080450118027</v>
      </c>
      <c r="W2574">
        <v>0.371855812393517</v>
      </c>
      <c r="X2574">
        <v>0.704072456322962</v>
      </c>
      <c r="Y2574">
        <v>-3.7128651488393198</v>
      </c>
      <c r="Z2574">
        <v>0.693404429441695</v>
      </c>
      <c r="AA2574">
        <v>0.84521697243271998</v>
      </c>
      <c r="AB2574">
        <v>2.33733041481899</v>
      </c>
      <c r="AC2574">
        <v>0.10683406973163299</v>
      </c>
      <c r="AD2574">
        <v>0.68253123924728298</v>
      </c>
      <c r="AE2574">
        <v>-4.7128645752967397</v>
      </c>
      <c r="AF2574">
        <v>7.5586582389297496E-2</v>
      </c>
      <c r="AG2574">
        <v>0.61808266485207697</v>
      </c>
      <c r="AH2574">
        <v>4.2304148202709699</v>
      </c>
      <c r="AI2574">
        <v>0.75770813086964806</v>
      </c>
      <c r="AJ2574">
        <v>0.91200148566411499</v>
      </c>
      <c r="AK2574">
        <v>-2.8441097182508801</v>
      </c>
    </row>
    <row r="2575" spans="1:37" x14ac:dyDescent="0.2">
      <c r="A2575" t="s">
        <v>8154</v>
      </c>
      <c r="B2575">
        <v>101753753</v>
      </c>
      <c r="C2575">
        <v>101753902</v>
      </c>
      <c r="D2575">
        <v>150</v>
      </c>
      <c r="E2575" t="s">
        <v>9053</v>
      </c>
      <c r="F2575">
        <v>8</v>
      </c>
      <c r="G2575" t="s">
        <v>9054</v>
      </c>
      <c r="H2575" t="s">
        <v>32953</v>
      </c>
      <c r="I2575">
        <v>15</v>
      </c>
      <c r="J2575">
        <v>101737099</v>
      </c>
      <c r="K2575">
        <v>101746870</v>
      </c>
      <c r="L2575">
        <v>9772</v>
      </c>
      <c r="M2575">
        <v>2</v>
      </c>
      <c r="N2575">
        <v>100128108</v>
      </c>
      <c r="O2575" t="s">
        <v>9048</v>
      </c>
      <c r="P2575">
        <v>-6883</v>
      </c>
      <c r="Q2575" t="s">
        <v>9049</v>
      </c>
      <c r="R2575" t="s">
        <v>9050</v>
      </c>
      <c r="S2575" t="s">
        <v>32954</v>
      </c>
      <c r="T2575">
        <v>0.29910708687459298</v>
      </c>
      <c r="U2575">
        <v>0.603102917160658</v>
      </c>
      <c r="V2575">
        <v>3.30080450118027</v>
      </c>
      <c r="W2575">
        <v>0.371855812393517</v>
      </c>
      <c r="X2575">
        <v>0.704072456322962</v>
      </c>
      <c r="Y2575">
        <v>-3.7128651488393198</v>
      </c>
      <c r="Z2575">
        <v>0.693404429441695</v>
      </c>
      <c r="AA2575">
        <v>0.84521697243271998</v>
      </c>
      <c r="AB2575">
        <v>2.33733041481899</v>
      </c>
      <c r="AC2575">
        <v>0.10683406973163299</v>
      </c>
      <c r="AD2575">
        <v>0.68253123924728298</v>
      </c>
      <c r="AE2575">
        <v>-4.7128645752967397</v>
      </c>
      <c r="AF2575">
        <v>7.5586582389297496E-2</v>
      </c>
      <c r="AG2575">
        <v>0.61808266485207697</v>
      </c>
      <c r="AH2575">
        <v>4.2304148202709699</v>
      </c>
      <c r="AI2575">
        <v>0.75770813086964806</v>
      </c>
      <c r="AJ2575">
        <v>0.91200148566411499</v>
      </c>
      <c r="AK2575">
        <v>-2.8441097182508801</v>
      </c>
    </row>
    <row r="2576" spans="1:37" x14ac:dyDescent="0.2">
      <c r="A2576" t="s">
        <v>8154</v>
      </c>
      <c r="B2576">
        <v>101758639</v>
      </c>
      <c r="C2576">
        <v>101758784</v>
      </c>
      <c r="D2576">
        <v>146</v>
      </c>
      <c r="E2576" t="s">
        <v>9055</v>
      </c>
      <c r="F2576">
        <v>9</v>
      </c>
      <c r="G2576" t="s">
        <v>9056</v>
      </c>
      <c r="H2576" t="s">
        <v>32953</v>
      </c>
      <c r="I2576">
        <v>15</v>
      </c>
      <c r="J2576">
        <v>101737099</v>
      </c>
      <c r="K2576">
        <v>101746870</v>
      </c>
      <c r="L2576">
        <v>9772</v>
      </c>
      <c r="M2576">
        <v>2</v>
      </c>
      <c r="N2576">
        <v>100128108</v>
      </c>
      <c r="O2576" t="s">
        <v>9048</v>
      </c>
      <c r="P2576">
        <v>-11769</v>
      </c>
      <c r="Q2576" t="s">
        <v>9049</v>
      </c>
      <c r="R2576" t="s">
        <v>9050</v>
      </c>
      <c r="S2576" t="s">
        <v>32954</v>
      </c>
      <c r="T2576">
        <v>7.3374270299014499E-2</v>
      </c>
      <c r="U2576">
        <v>0.603102917160658</v>
      </c>
      <c r="V2576">
        <v>25.8641327577329</v>
      </c>
      <c r="W2576">
        <v>0.69201225521665499</v>
      </c>
      <c r="X2576">
        <v>0.95159051474143896</v>
      </c>
      <c r="Y2576">
        <v>-1.4291797007692499</v>
      </c>
      <c r="Z2576">
        <v>0.203350924423461</v>
      </c>
      <c r="AA2576">
        <v>0.72610664078822296</v>
      </c>
      <c r="AB2576">
        <v>24.900658656197699</v>
      </c>
      <c r="AC2576">
        <v>0.30184355666711699</v>
      </c>
      <c r="AD2576">
        <v>0.68253123924728298</v>
      </c>
      <c r="AE2576">
        <v>-2.4291796051787702</v>
      </c>
      <c r="AF2576">
        <v>1.3497623430991999E-2</v>
      </c>
      <c r="AG2576">
        <v>0.476038960109122</v>
      </c>
      <c r="AH2576">
        <v>25.8641327577329</v>
      </c>
      <c r="AI2576">
        <v>0.95029317176085903</v>
      </c>
      <c r="AJ2576">
        <v>0.98621344597861504</v>
      </c>
      <c r="AK2576">
        <v>-0.560424263370913</v>
      </c>
    </row>
    <row r="2577" spans="1:37" x14ac:dyDescent="0.2">
      <c r="A2577" t="s">
        <v>8154</v>
      </c>
      <c r="B2577">
        <v>101758784</v>
      </c>
      <c r="C2577">
        <v>101758929</v>
      </c>
      <c r="D2577">
        <v>146</v>
      </c>
      <c r="E2577" t="s">
        <v>9057</v>
      </c>
      <c r="F2577">
        <v>9</v>
      </c>
      <c r="G2577" t="s">
        <v>9058</v>
      </c>
      <c r="H2577" t="s">
        <v>32953</v>
      </c>
      <c r="I2577">
        <v>15</v>
      </c>
      <c r="J2577">
        <v>101737099</v>
      </c>
      <c r="K2577">
        <v>101746870</v>
      </c>
      <c r="L2577">
        <v>9772</v>
      </c>
      <c r="M2577">
        <v>2</v>
      </c>
      <c r="N2577">
        <v>100128108</v>
      </c>
      <c r="O2577" t="s">
        <v>9048</v>
      </c>
      <c r="P2577">
        <v>-11914</v>
      </c>
      <c r="Q2577" t="s">
        <v>9049</v>
      </c>
      <c r="R2577" t="s">
        <v>9050</v>
      </c>
      <c r="S2577" t="s">
        <v>32954</v>
      </c>
      <c r="T2577">
        <v>7.3374270299014499E-2</v>
      </c>
      <c r="U2577">
        <v>0.603102917160658</v>
      </c>
      <c r="V2577">
        <v>25.7389443195562</v>
      </c>
      <c r="W2577">
        <v>0.69201225521665499</v>
      </c>
      <c r="X2577">
        <v>0.95159051474143896</v>
      </c>
      <c r="Y2577">
        <v>-1.2633045552347</v>
      </c>
      <c r="Z2577">
        <v>0.203350924423461</v>
      </c>
      <c r="AA2577">
        <v>0.72610664078822296</v>
      </c>
      <c r="AB2577">
        <v>24.775470220055201</v>
      </c>
      <c r="AC2577">
        <v>0.30184355666711699</v>
      </c>
      <c r="AD2577">
        <v>0.68253123924728298</v>
      </c>
      <c r="AE2577">
        <v>-2.26330445964423</v>
      </c>
      <c r="AF2577">
        <v>1.3497623430991999E-2</v>
      </c>
      <c r="AG2577">
        <v>0.476038960109122</v>
      </c>
      <c r="AH2577">
        <v>25.7389443195562</v>
      </c>
      <c r="AI2577">
        <v>0.95029317176085903</v>
      </c>
      <c r="AJ2577">
        <v>0.98621344597861504</v>
      </c>
      <c r="AK2577">
        <v>-0.39454912140931597</v>
      </c>
    </row>
    <row r="2578" spans="1:37" x14ac:dyDescent="0.2">
      <c r="A2578" t="s">
        <v>8154</v>
      </c>
      <c r="B2578">
        <v>101758929</v>
      </c>
      <c r="C2578">
        <v>101759074</v>
      </c>
      <c r="D2578">
        <v>146</v>
      </c>
      <c r="E2578" t="s">
        <v>9059</v>
      </c>
      <c r="F2578">
        <v>12</v>
      </c>
      <c r="G2578" t="s">
        <v>9060</v>
      </c>
      <c r="H2578" t="s">
        <v>32953</v>
      </c>
      <c r="I2578">
        <v>15</v>
      </c>
      <c r="J2578">
        <v>101737099</v>
      </c>
      <c r="K2578">
        <v>101746870</v>
      </c>
      <c r="L2578">
        <v>9772</v>
      </c>
      <c r="M2578">
        <v>2</v>
      </c>
      <c r="N2578">
        <v>100128108</v>
      </c>
      <c r="O2578" t="s">
        <v>9048</v>
      </c>
      <c r="P2578">
        <v>-12059</v>
      </c>
      <c r="Q2578" t="s">
        <v>9049</v>
      </c>
      <c r="R2578" t="s">
        <v>9050</v>
      </c>
      <c r="S2578" t="s">
        <v>32954</v>
      </c>
      <c r="T2578">
        <v>7.3374270299014499E-2</v>
      </c>
      <c r="U2578">
        <v>0.603102917160658</v>
      </c>
      <c r="V2578">
        <v>25.541320362424099</v>
      </c>
      <c r="W2578">
        <v>0.69201225521665499</v>
      </c>
      <c r="X2578">
        <v>0.95159051474143896</v>
      </c>
      <c r="Y2578">
        <v>-2.26330445964423</v>
      </c>
      <c r="Z2578">
        <v>0.203350924423461</v>
      </c>
      <c r="AA2578">
        <v>0.72610664078822296</v>
      </c>
      <c r="AB2578">
        <v>24.577846266516101</v>
      </c>
      <c r="AC2578">
        <v>0.30184355666711699</v>
      </c>
      <c r="AD2578">
        <v>0.68253123924728298</v>
      </c>
      <c r="AE2578">
        <v>-3.26330426846329</v>
      </c>
      <c r="AF2578">
        <v>1.3497623430991999E-2</v>
      </c>
      <c r="AG2578">
        <v>0.476038960109122</v>
      </c>
      <c r="AH2578">
        <v>25.541320362424099</v>
      </c>
      <c r="AI2578">
        <v>0.95029317176085903</v>
      </c>
      <c r="AJ2578">
        <v>0.98621344597861504</v>
      </c>
      <c r="AK2578">
        <v>-1.39454902581884</v>
      </c>
    </row>
    <row r="2579" spans="1:37" x14ac:dyDescent="0.2">
      <c r="A2579" t="s">
        <v>8154</v>
      </c>
      <c r="B2579">
        <v>101759074</v>
      </c>
      <c r="C2579">
        <v>101759219</v>
      </c>
      <c r="D2579">
        <v>146</v>
      </c>
      <c r="E2579" t="s">
        <v>9061</v>
      </c>
      <c r="F2579">
        <v>8</v>
      </c>
      <c r="G2579" t="s">
        <v>9062</v>
      </c>
      <c r="H2579" t="s">
        <v>32953</v>
      </c>
      <c r="I2579">
        <v>15</v>
      </c>
      <c r="J2579">
        <v>101737099</v>
      </c>
      <c r="K2579">
        <v>101746870</v>
      </c>
      <c r="L2579">
        <v>9772</v>
      </c>
      <c r="M2579">
        <v>2</v>
      </c>
      <c r="N2579">
        <v>100128108</v>
      </c>
      <c r="O2579" t="s">
        <v>9048</v>
      </c>
      <c r="P2579">
        <v>-12204</v>
      </c>
      <c r="Q2579" t="s">
        <v>9049</v>
      </c>
      <c r="R2579" t="s">
        <v>9050</v>
      </c>
      <c r="S2579" t="s">
        <v>32954</v>
      </c>
      <c r="T2579">
        <v>7.3374270299014499E-2</v>
      </c>
      <c r="U2579">
        <v>0.603102917160658</v>
      </c>
      <c r="V2579">
        <v>25.541320362424099</v>
      </c>
      <c r="W2579">
        <v>0.69201225521665499</v>
      </c>
      <c r="X2579">
        <v>0.95159051474143896</v>
      </c>
      <c r="Y2579">
        <v>-2.26330445964423</v>
      </c>
      <c r="Z2579">
        <v>0.203350924423461</v>
      </c>
      <c r="AA2579">
        <v>0.72610664078822296</v>
      </c>
      <c r="AB2579">
        <v>24.577846266516101</v>
      </c>
      <c r="AC2579">
        <v>0.30184355666711699</v>
      </c>
      <c r="AD2579">
        <v>0.68253123924728298</v>
      </c>
      <c r="AE2579">
        <v>-3.26330426846329</v>
      </c>
      <c r="AF2579">
        <v>1.3497623430991999E-2</v>
      </c>
      <c r="AG2579">
        <v>0.476038960109122</v>
      </c>
      <c r="AH2579">
        <v>25.541320362424099</v>
      </c>
      <c r="AI2579">
        <v>0.95029317176085903</v>
      </c>
      <c r="AJ2579">
        <v>0.98621344597861504</v>
      </c>
      <c r="AK2579">
        <v>-1.39454902581884</v>
      </c>
    </row>
    <row r="2580" spans="1:37" x14ac:dyDescent="0.2">
      <c r="A2580" t="s">
        <v>8154</v>
      </c>
      <c r="B2580">
        <v>101760025</v>
      </c>
      <c r="C2580">
        <v>101760168</v>
      </c>
      <c r="D2580">
        <v>144</v>
      </c>
      <c r="E2580" t="s">
        <v>9063</v>
      </c>
      <c r="F2580">
        <v>10</v>
      </c>
      <c r="G2580" t="s">
        <v>9064</v>
      </c>
      <c r="H2580" t="s">
        <v>32953</v>
      </c>
      <c r="I2580">
        <v>15</v>
      </c>
      <c r="J2580">
        <v>101772807</v>
      </c>
      <c r="K2580">
        <v>101794302</v>
      </c>
      <c r="L2580">
        <v>21496</v>
      </c>
      <c r="M2580">
        <v>1</v>
      </c>
      <c r="N2580">
        <v>105371030</v>
      </c>
      <c r="O2580" t="s">
        <v>9065</v>
      </c>
      <c r="P2580">
        <v>-12639</v>
      </c>
      <c r="Q2580" t="s">
        <v>40</v>
      </c>
      <c r="R2580" t="s">
        <v>9066</v>
      </c>
      <c r="S2580" t="s">
        <v>32955</v>
      </c>
      <c r="T2580">
        <v>7.3374270299014499E-2</v>
      </c>
      <c r="U2580">
        <v>0.603102917160658</v>
      </c>
      <c r="V2580">
        <v>24.902987745205799</v>
      </c>
      <c r="W2580">
        <v>0.73420570613580904</v>
      </c>
      <c r="X2580">
        <v>0.95159051474143896</v>
      </c>
      <c r="Y2580">
        <v>0.91710639116135995</v>
      </c>
      <c r="Z2580">
        <v>0.203350924423461</v>
      </c>
      <c r="AA2580">
        <v>0.72610664078822296</v>
      </c>
      <c r="AB2580">
        <v>23.939513664917801</v>
      </c>
      <c r="AC2580">
        <v>0.32081866871113202</v>
      </c>
      <c r="AD2580">
        <v>0.68773325147593101</v>
      </c>
      <c r="AE2580">
        <v>-8.2893537145780599E-2</v>
      </c>
      <c r="AF2580">
        <v>1.3497623430991999E-2</v>
      </c>
      <c r="AG2580">
        <v>0.476038960109122</v>
      </c>
      <c r="AH2580">
        <v>24.902987745205799</v>
      </c>
      <c r="AI2580">
        <v>0.91725052871964496</v>
      </c>
      <c r="AJ2580">
        <v>0.98621344597861504</v>
      </c>
      <c r="AK2580">
        <v>1.78586174604799</v>
      </c>
    </row>
    <row r="2581" spans="1:37" x14ac:dyDescent="0.2">
      <c r="A2581" t="s">
        <v>8154</v>
      </c>
      <c r="B2581">
        <v>101760168</v>
      </c>
      <c r="C2581">
        <v>101760311</v>
      </c>
      <c r="D2581">
        <v>144</v>
      </c>
      <c r="E2581" t="s">
        <v>9067</v>
      </c>
      <c r="F2581">
        <v>9</v>
      </c>
      <c r="G2581" t="s">
        <v>9068</v>
      </c>
      <c r="H2581" t="s">
        <v>32953</v>
      </c>
      <c r="I2581">
        <v>15</v>
      </c>
      <c r="J2581">
        <v>101772807</v>
      </c>
      <c r="K2581">
        <v>101794302</v>
      </c>
      <c r="L2581">
        <v>21496</v>
      </c>
      <c r="M2581">
        <v>1</v>
      </c>
      <c r="N2581">
        <v>105371030</v>
      </c>
      <c r="O2581" t="s">
        <v>9065</v>
      </c>
      <c r="P2581">
        <v>-12496</v>
      </c>
      <c r="Q2581" t="s">
        <v>40</v>
      </c>
      <c r="R2581" t="s">
        <v>9066</v>
      </c>
      <c r="S2581" t="s">
        <v>32955</v>
      </c>
      <c r="T2581">
        <v>7.3374270299014499E-2</v>
      </c>
      <c r="U2581">
        <v>0.603102917160658</v>
      </c>
      <c r="V2581">
        <v>24.902987745205799</v>
      </c>
      <c r="W2581">
        <v>0.73420570613580904</v>
      </c>
      <c r="X2581">
        <v>0.95159051474143896</v>
      </c>
      <c r="Y2581">
        <v>0.91710639116135995</v>
      </c>
      <c r="Z2581">
        <v>0.203350924423461</v>
      </c>
      <c r="AA2581">
        <v>0.72610664078822296</v>
      </c>
      <c r="AB2581">
        <v>23.939513664917801</v>
      </c>
      <c r="AC2581">
        <v>0.32081866871113202</v>
      </c>
      <c r="AD2581">
        <v>0.68773325147593101</v>
      </c>
      <c r="AE2581">
        <v>-8.2893537145780599E-2</v>
      </c>
      <c r="AF2581">
        <v>1.3497623430991999E-2</v>
      </c>
      <c r="AG2581">
        <v>0.476038960109122</v>
      </c>
      <c r="AH2581">
        <v>24.902987745205799</v>
      </c>
      <c r="AI2581">
        <v>0.91725052871964496</v>
      </c>
      <c r="AJ2581">
        <v>0.98621344597861504</v>
      </c>
      <c r="AK2581">
        <v>1.78586174604799</v>
      </c>
    </row>
    <row r="2582" spans="1:37" x14ac:dyDescent="0.2">
      <c r="A2582" t="s">
        <v>8154</v>
      </c>
      <c r="B2582">
        <v>101760311</v>
      </c>
      <c r="C2582">
        <v>101760454</v>
      </c>
      <c r="D2582">
        <v>144</v>
      </c>
      <c r="E2582" t="s">
        <v>9069</v>
      </c>
      <c r="F2582">
        <v>9</v>
      </c>
      <c r="G2582" t="s">
        <v>9070</v>
      </c>
      <c r="H2582" t="s">
        <v>32953</v>
      </c>
      <c r="I2582">
        <v>15</v>
      </c>
      <c r="J2582">
        <v>101772807</v>
      </c>
      <c r="K2582">
        <v>101794302</v>
      </c>
      <c r="L2582">
        <v>21496</v>
      </c>
      <c r="M2582">
        <v>1</v>
      </c>
      <c r="N2582">
        <v>105371030</v>
      </c>
      <c r="O2582" t="s">
        <v>9065</v>
      </c>
      <c r="P2582">
        <v>-12353</v>
      </c>
      <c r="Q2582" t="s">
        <v>40</v>
      </c>
      <c r="R2582" t="s">
        <v>9066</v>
      </c>
      <c r="S2582" t="s">
        <v>32955</v>
      </c>
      <c r="T2582">
        <v>7.3374270299014499E-2</v>
      </c>
      <c r="U2582">
        <v>0.603102917160658</v>
      </c>
      <c r="V2582">
        <v>24.7886865062816</v>
      </c>
      <c r="W2582">
        <v>0.73420570613580904</v>
      </c>
      <c r="X2582">
        <v>0.95159051474143896</v>
      </c>
      <c r="Y2582">
        <v>0.72446132346080105</v>
      </c>
      <c r="Z2582">
        <v>0.203350924423461</v>
      </c>
      <c r="AA2582">
        <v>0.72610664078822296</v>
      </c>
      <c r="AB2582">
        <v>23.825212429595599</v>
      </c>
      <c r="AC2582">
        <v>0.32081866871113202</v>
      </c>
      <c r="AD2582">
        <v>0.68773325147593101</v>
      </c>
      <c r="AE2582">
        <v>-0.27553859460450297</v>
      </c>
      <c r="AF2582">
        <v>1.3497623430991999E-2</v>
      </c>
      <c r="AG2582">
        <v>0.476038960109122</v>
      </c>
      <c r="AH2582">
        <v>24.7886865062816</v>
      </c>
      <c r="AI2582">
        <v>0.91725052871964496</v>
      </c>
      <c r="AJ2582">
        <v>0.98621344597861504</v>
      </c>
      <c r="AK2582">
        <v>1.59321667834743</v>
      </c>
    </row>
    <row r="2583" spans="1:37" x14ac:dyDescent="0.2">
      <c r="A2583" t="s">
        <v>8154</v>
      </c>
      <c r="B2583">
        <v>101760454</v>
      </c>
      <c r="C2583">
        <v>101760597</v>
      </c>
      <c r="D2583">
        <v>144</v>
      </c>
      <c r="E2583" t="s">
        <v>9071</v>
      </c>
      <c r="F2583">
        <v>11</v>
      </c>
      <c r="G2583" t="s">
        <v>9072</v>
      </c>
      <c r="H2583" t="s">
        <v>32953</v>
      </c>
      <c r="I2583">
        <v>15</v>
      </c>
      <c r="J2583">
        <v>101772807</v>
      </c>
      <c r="K2583">
        <v>101794302</v>
      </c>
      <c r="L2583">
        <v>21496</v>
      </c>
      <c r="M2583">
        <v>1</v>
      </c>
      <c r="N2583">
        <v>105371030</v>
      </c>
      <c r="O2583" t="s">
        <v>9065</v>
      </c>
      <c r="P2583">
        <v>-12210</v>
      </c>
      <c r="Q2583" t="s">
        <v>40</v>
      </c>
      <c r="R2583" t="s">
        <v>9066</v>
      </c>
      <c r="S2583" t="s">
        <v>32955</v>
      </c>
      <c r="T2583">
        <v>7.3374270299014499E-2</v>
      </c>
      <c r="U2583">
        <v>0.603102917160658</v>
      </c>
      <c r="V2583">
        <v>24.6645441822503</v>
      </c>
      <c r="W2583">
        <v>0.73420570613580904</v>
      </c>
      <c r="X2583">
        <v>0.95159051474143896</v>
      </c>
      <c r="Y2583">
        <v>0.50206891578013602</v>
      </c>
      <c r="Z2583">
        <v>0.203350924423461</v>
      </c>
      <c r="AA2583">
        <v>0.72610664078822296</v>
      </c>
      <c r="AB2583">
        <v>23.701070109813799</v>
      </c>
      <c r="AC2583">
        <v>0.32081866871113202</v>
      </c>
      <c r="AD2583">
        <v>0.68773325147593101</v>
      </c>
      <c r="AE2583">
        <v>-0.49793098862938701</v>
      </c>
      <c r="AF2583">
        <v>1.3497623430991999E-2</v>
      </c>
      <c r="AG2583">
        <v>0.476038960109122</v>
      </c>
      <c r="AH2583">
        <v>24.6645441822503</v>
      </c>
      <c r="AI2583">
        <v>0.91725052871964496</v>
      </c>
      <c r="AJ2583">
        <v>0.98621344597861504</v>
      </c>
      <c r="AK2583">
        <v>1.3708242706667699</v>
      </c>
    </row>
    <row r="2584" spans="1:37" x14ac:dyDescent="0.2">
      <c r="A2584" t="s">
        <v>8154</v>
      </c>
      <c r="B2584">
        <v>101761455</v>
      </c>
      <c r="C2584">
        <v>101761598</v>
      </c>
      <c r="D2584">
        <v>144</v>
      </c>
      <c r="E2584" t="s">
        <v>9073</v>
      </c>
      <c r="F2584">
        <v>8</v>
      </c>
      <c r="G2584" t="s">
        <v>9074</v>
      </c>
      <c r="H2584" t="s">
        <v>32953</v>
      </c>
      <c r="I2584">
        <v>15</v>
      </c>
      <c r="J2584">
        <v>101772807</v>
      </c>
      <c r="K2584">
        <v>101794302</v>
      </c>
      <c r="L2584">
        <v>21496</v>
      </c>
      <c r="M2584">
        <v>1</v>
      </c>
      <c r="N2584">
        <v>105371030</v>
      </c>
      <c r="O2584" t="s">
        <v>9065</v>
      </c>
      <c r="P2584">
        <v>-11209</v>
      </c>
      <c r="Q2584" t="s">
        <v>40</v>
      </c>
      <c r="R2584" t="s">
        <v>9066</v>
      </c>
      <c r="S2584" t="s">
        <v>32955</v>
      </c>
      <c r="T2584">
        <v>7.3374270299014499E-2</v>
      </c>
      <c r="U2584">
        <v>0.603102917160658</v>
      </c>
      <c r="V2584">
        <v>25.813841345457799</v>
      </c>
      <c r="W2584">
        <v>0.69201225521665499</v>
      </c>
      <c r="X2584">
        <v>0.95159051474143896</v>
      </c>
      <c r="Y2584">
        <v>-2.5779346085847501</v>
      </c>
      <c r="Z2584">
        <v>0.203350924423461</v>
      </c>
      <c r="AA2584">
        <v>0.72610664078822296</v>
      </c>
      <c r="AB2584">
        <v>24.850367244718701</v>
      </c>
      <c r="AC2584">
        <v>0.30184355666711699</v>
      </c>
      <c r="AD2584">
        <v>0.68253123924728298</v>
      </c>
      <c r="AE2584">
        <v>-3.5779344174038101</v>
      </c>
      <c r="AF2584">
        <v>1.3497623430991999E-2</v>
      </c>
      <c r="AG2584">
        <v>0.476038960109122</v>
      </c>
      <c r="AH2584">
        <v>25.813841345457799</v>
      </c>
      <c r="AI2584">
        <v>0.95029317176085903</v>
      </c>
      <c r="AJ2584">
        <v>0.98621344597861504</v>
      </c>
      <c r="AK2584">
        <v>-1.70917916831355</v>
      </c>
    </row>
    <row r="2585" spans="1:37" x14ac:dyDescent="0.2">
      <c r="A2585" t="s">
        <v>8154</v>
      </c>
      <c r="B2585">
        <v>101761598</v>
      </c>
      <c r="C2585">
        <v>101761741</v>
      </c>
      <c r="D2585">
        <v>144</v>
      </c>
      <c r="E2585" t="s">
        <v>9075</v>
      </c>
      <c r="F2585">
        <v>11</v>
      </c>
      <c r="G2585" t="s">
        <v>9076</v>
      </c>
      <c r="H2585" t="s">
        <v>32953</v>
      </c>
      <c r="I2585">
        <v>15</v>
      </c>
      <c r="J2585">
        <v>101772807</v>
      </c>
      <c r="K2585">
        <v>101794302</v>
      </c>
      <c r="L2585">
        <v>21496</v>
      </c>
      <c r="M2585">
        <v>1</v>
      </c>
      <c r="N2585">
        <v>105371030</v>
      </c>
      <c r="O2585" t="s">
        <v>9065</v>
      </c>
      <c r="P2585">
        <v>-11066</v>
      </c>
      <c r="Q2585" t="s">
        <v>40</v>
      </c>
      <c r="R2585" t="s">
        <v>9066</v>
      </c>
      <c r="S2585" t="s">
        <v>32955</v>
      </c>
      <c r="T2585">
        <v>7.3374270299014499E-2</v>
      </c>
      <c r="U2585">
        <v>0.603102917160658</v>
      </c>
      <c r="V2585">
        <v>25.205044403988399</v>
      </c>
      <c r="W2585">
        <v>0.69201225521665499</v>
      </c>
      <c r="X2585">
        <v>0.95159051474143896</v>
      </c>
      <c r="Y2585">
        <v>-1.8603487604023801</v>
      </c>
      <c r="Z2585">
        <v>0.203350924423461</v>
      </c>
      <c r="AA2585">
        <v>0.72610664078822296</v>
      </c>
      <c r="AB2585">
        <v>24.241570315447799</v>
      </c>
      <c r="AC2585">
        <v>0.30184355666711699</v>
      </c>
      <c r="AD2585">
        <v>0.68253123924728298</v>
      </c>
      <c r="AE2585">
        <v>-2.8603485692214399</v>
      </c>
      <c r="AF2585">
        <v>1.3497623430991999E-2</v>
      </c>
      <c r="AG2585">
        <v>0.476038960109122</v>
      </c>
      <c r="AH2585">
        <v>25.205044403988399</v>
      </c>
      <c r="AI2585">
        <v>0.95029317176085903</v>
      </c>
      <c r="AJ2585">
        <v>0.98621344597861504</v>
      </c>
      <c r="AK2585">
        <v>-0.99159333717665799</v>
      </c>
    </row>
    <row r="2586" spans="1:37" x14ac:dyDescent="0.2">
      <c r="A2586" t="s">
        <v>8154</v>
      </c>
      <c r="B2586">
        <v>101761741</v>
      </c>
      <c r="C2586">
        <v>101761884</v>
      </c>
      <c r="D2586">
        <v>144</v>
      </c>
      <c r="E2586" t="s">
        <v>9077</v>
      </c>
      <c r="F2586">
        <v>10</v>
      </c>
      <c r="G2586" t="s">
        <v>9078</v>
      </c>
      <c r="H2586" t="s">
        <v>32953</v>
      </c>
      <c r="I2586">
        <v>15</v>
      </c>
      <c r="J2586">
        <v>101772807</v>
      </c>
      <c r="K2586">
        <v>101794302</v>
      </c>
      <c r="L2586">
        <v>21496</v>
      </c>
      <c r="M2586">
        <v>1</v>
      </c>
      <c r="N2586">
        <v>105371030</v>
      </c>
      <c r="O2586" t="s">
        <v>9065</v>
      </c>
      <c r="P2586">
        <v>-10923</v>
      </c>
      <c r="Q2586" t="s">
        <v>40</v>
      </c>
      <c r="R2586" t="s">
        <v>9066</v>
      </c>
      <c r="S2586" t="s">
        <v>32955</v>
      </c>
      <c r="T2586">
        <v>7.3374270299014499E-2</v>
      </c>
      <c r="U2586">
        <v>0.603102917160658</v>
      </c>
      <c r="V2586">
        <v>25.210576567319102</v>
      </c>
      <c r="W2586">
        <v>0.69201225521665499</v>
      </c>
      <c r="X2586">
        <v>0.95159051474143896</v>
      </c>
      <c r="Y2586">
        <v>-2.5570816708519701</v>
      </c>
      <c r="Z2586">
        <v>0.203350924423461</v>
      </c>
      <c r="AA2586">
        <v>0.72610664078822296</v>
      </c>
      <c r="AB2586">
        <v>24.247102478642901</v>
      </c>
      <c r="AC2586">
        <v>0.30184355666711699</v>
      </c>
      <c r="AD2586">
        <v>0.68253123924728298</v>
      </c>
      <c r="AE2586">
        <v>-3.5570813840805902</v>
      </c>
      <c r="AF2586">
        <v>1.3497623430991999E-2</v>
      </c>
      <c r="AG2586">
        <v>0.476038960109122</v>
      </c>
      <c r="AH2586">
        <v>25.210576567319102</v>
      </c>
      <c r="AI2586">
        <v>0.95029317176085903</v>
      </c>
      <c r="AJ2586">
        <v>0.98621344597861504</v>
      </c>
      <c r="AK2586">
        <v>-1.6883262443836899</v>
      </c>
    </row>
    <row r="2587" spans="1:37" x14ac:dyDescent="0.2">
      <c r="A2587" t="s">
        <v>8154</v>
      </c>
      <c r="B2587">
        <v>101761884</v>
      </c>
      <c r="C2587">
        <v>101762027</v>
      </c>
      <c r="D2587">
        <v>144</v>
      </c>
      <c r="E2587" t="s">
        <v>9079</v>
      </c>
      <c r="F2587">
        <v>9</v>
      </c>
      <c r="G2587" t="s">
        <v>9080</v>
      </c>
      <c r="H2587" t="s">
        <v>32953</v>
      </c>
      <c r="I2587">
        <v>15</v>
      </c>
      <c r="J2587">
        <v>101772807</v>
      </c>
      <c r="K2587">
        <v>101794302</v>
      </c>
      <c r="L2587">
        <v>21496</v>
      </c>
      <c r="M2587">
        <v>1</v>
      </c>
      <c r="N2587">
        <v>105371030</v>
      </c>
      <c r="O2587" t="s">
        <v>9065</v>
      </c>
      <c r="P2587">
        <v>-10780</v>
      </c>
      <c r="Q2587" t="s">
        <v>40</v>
      </c>
      <c r="R2587" t="s">
        <v>9066</v>
      </c>
      <c r="S2587" t="s">
        <v>32955</v>
      </c>
      <c r="T2587">
        <v>7.3374270299014499E-2</v>
      </c>
      <c r="U2587">
        <v>0.603102917160658</v>
      </c>
      <c r="V2587">
        <v>25.301934130742399</v>
      </c>
      <c r="W2587">
        <v>0.69201225521665499</v>
      </c>
      <c r="X2587">
        <v>0.95159051474143896</v>
      </c>
      <c r="Y2587">
        <v>-2.6608120952593599</v>
      </c>
      <c r="Z2587">
        <v>0.203350924423461</v>
      </c>
      <c r="AA2587">
        <v>0.72610664078822296</v>
      </c>
      <c r="AB2587">
        <v>24.338460039900198</v>
      </c>
      <c r="AC2587">
        <v>0.30184355666711699</v>
      </c>
      <c r="AD2587">
        <v>0.68253123924728298</v>
      </c>
      <c r="AE2587">
        <v>-3.6608118084879901</v>
      </c>
      <c r="AF2587">
        <v>1.3497623430991999E-2</v>
      </c>
      <c r="AG2587">
        <v>0.476038960109122</v>
      </c>
      <c r="AH2587">
        <v>25.301934130742399</v>
      </c>
      <c r="AI2587">
        <v>0.95029317176085903</v>
      </c>
      <c r="AJ2587">
        <v>0.98621344597861504</v>
      </c>
      <c r="AK2587">
        <v>-1.79205666599844</v>
      </c>
    </row>
    <row r="2588" spans="1:37" x14ac:dyDescent="0.2">
      <c r="A2588" t="s">
        <v>8154</v>
      </c>
      <c r="B2588">
        <v>101762394</v>
      </c>
      <c r="C2588">
        <v>101762551</v>
      </c>
      <c r="D2588">
        <v>158</v>
      </c>
      <c r="E2588" t="s">
        <v>9081</v>
      </c>
      <c r="F2588">
        <v>12</v>
      </c>
      <c r="G2588" t="s">
        <v>9082</v>
      </c>
      <c r="H2588" t="s">
        <v>32953</v>
      </c>
      <c r="I2588">
        <v>15</v>
      </c>
      <c r="J2588">
        <v>101772807</v>
      </c>
      <c r="K2588">
        <v>101794302</v>
      </c>
      <c r="L2588">
        <v>21496</v>
      </c>
      <c r="M2588">
        <v>1</v>
      </c>
      <c r="N2588">
        <v>105371030</v>
      </c>
      <c r="O2588" t="s">
        <v>9065</v>
      </c>
      <c r="P2588">
        <v>-10256</v>
      </c>
      <c r="Q2588" t="s">
        <v>40</v>
      </c>
      <c r="R2588" t="s">
        <v>9066</v>
      </c>
      <c r="S2588" t="s">
        <v>32955</v>
      </c>
      <c r="T2588">
        <v>7.3374270299014499E-2</v>
      </c>
      <c r="U2588">
        <v>0.603102917160658</v>
      </c>
      <c r="V2588">
        <v>24.909805313507601</v>
      </c>
      <c r="W2588">
        <v>0.73420570613580904</v>
      </c>
      <c r="X2588">
        <v>0.95159051474143896</v>
      </c>
      <c r="Y2588">
        <v>0.452897352608366</v>
      </c>
      <c r="Z2588">
        <v>0.203350924423461</v>
      </c>
      <c r="AA2588">
        <v>0.72610664078822296</v>
      </c>
      <c r="AB2588">
        <v>23.946331233013701</v>
      </c>
      <c r="AC2588">
        <v>0.32081866871113202</v>
      </c>
      <c r="AD2588">
        <v>0.68773325147593101</v>
      </c>
      <c r="AE2588">
        <v>-0.54710256545693903</v>
      </c>
      <c r="AF2588">
        <v>1.3497623430991999E-2</v>
      </c>
      <c r="AG2588">
        <v>0.476038960109122</v>
      </c>
      <c r="AH2588">
        <v>24.909805313507601</v>
      </c>
      <c r="AI2588">
        <v>0.91725052871964496</v>
      </c>
      <c r="AJ2588">
        <v>0.98621344597861504</v>
      </c>
      <c r="AK2588">
        <v>1.32165272668355</v>
      </c>
    </row>
    <row r="2589" spans="1:37" x14ac:dyDescent="0.2">
      <c r="A2589" t="s">
        <v>8154</v>
      </c>
      <c r="B2589">
        <v>101762551</v>
      </c>
      <c r="C2589">
        <v>101762708</v>
      </c>
      <c r="D2589">
        <v>158</v>
      </c>
      <c r="E2589" t="s">
        <v>9083</v>
      </c>
      <c r="F2589">
        <v>9</v>
      </c>
      <c r="G2589" t="s">
        <v>9084</v>
      </c>
      <c r="H2589" t="s">
        <v>32953</v>
      </c>
      <c r="I2589">
        <v>15</v>
      </c>
      <c r="J2589">
        <v>101772807</v>
      </c>
      <c r="K2589">
        <v>101794302</v>
      </c>
      <c r="L2589">
        <v>21496</v>
      </c>
      <c r="M2589">
        <v>1</v>
      </c>
      <c r="N2589">
        <v>105371030</v>
      </c>
      <c r="O2589" t="s">
        <v>9065</v>
      </c>
      <c r="P2589">
        <v>-10099</v>
      </c>
      <c r="Q2589" t="s">
        <v>40</v>
      </c>
      <c r="R2589" t="s">
        <v>9066</v>
      </c>
      <c r="S2589" t="s">
        <v>32955</v>
      </c>
      <c r="T2589">
        <v>7.3374270299014499E-2</v>
      </c>
      <c r="U2589">
        <v>0.603102917160658</v>
      </c>
      <c r="V2589">
        <v>24.7886865062816</v>
      </c>
      <c r="W2589">
        <v>0.73420570613580904</v>
      </c>
      <c r="X2589">
        <v>0.95159051474143896</v>
      </c>
      <c r="Y2589">
        <v>0.72446132346080105</v>
      </c>
      <c r="Z2589">
        <v>0.203350924423461</v>
      </c>
      <c r="AA2589">
        <v>0.72610664078822296</v>
      </c>
      <c r="AB2589">
        <v>23.825212429595599</v>
      </c>
      <c r="AC2589">
        <v>0.32081866871113202</v>
      </c>
      <c r="AD2589">
        <v>0.68773325147593101</v>
      </c>
      <c r="AE2589">
        <v>-0.27553859460450297</v>
      </c>
      <c r="AF2589">
        <v>1.3497623430991999E-2</v>
      </c>
      <c r="AG2589">
        <v>0.476038960109122</v>
      </c>
      <c r="AH2589">
        <v>24.7886865062816</v>
      </c>
      <c r="AI2589">
        <v>0.91725052871964496</v>
      </c>
      <c r="AJ2589">
        <v>0.98621344597861504</v>
      </c>
      <c r="AK2589">
        <v>1.59321667834743</v>
      </c>
    </row>
    <row r="2590" spans="1:37" x14ac:dyDescent="0.2">
      <c r="A2590" t="s">
        <v>8154</v>
      </c>
      <c r="B2590">
        <v>101762708</v>
      </c>
      <c r="C2590">
        <v>101762865</v>
      </c>
      <c r="D2590">
        <v>158</v>
      </c>
      <c r="E2590" t="s">
        <v>9085</v>
      </c>
      <c r="F2590">
        <v>11</v>
      </c>
      <c r="G2590" t="s">
        <v>9086</v>
      </c>
      <c r="H2590" t="s">
        <v>32953</v>
      </c>
      <c r="I2590">
        <v>15</v>
      </c>
      <c r="J2590">
        <v>101772807</v>
      </c>
      <c r="K2590">
        <v>101794302</v>
      </c>
      <c r="L2590">
        <v>21496</v>
      </c>
      <c r="M2590">
        <v>1</v>
      </c>
      <c r="N2590">
        <v>105371030</v>
      </c>
      <c r="O2590" t="s">
        <v>9065</v>
      </c>
      <c r="P2590">
        <v>-9942</v>
      </c>
      <c r="Q2590" t="s">
        <v>40</v>
      </c>
      <c r="R2590" t="s">
        <v>9066</v>
      </c>
      <c r="S2590" t="s">
        <v>32955</v>
      </c>
      <c r="T2590">
        <v>7.3374270299014499E-2</v>
      </c>
      <c r="U2590">
        <v>0.603102917160658</v>
      </c>
      <c r="V2590">
        <v>24.6645441822503</v>
      </c>
      <c r="W2590">
        <v>0.73420570613580904</v>
      </c>
      <c r="X2590">
        <v>0.95159051474143896</v>
      </c>
      <c r="Y2590">
        <v>0.50206891578013602</v>
      </c>
      <c r="Z2590">
        <v>0.203350924423461</v>
      </c>
      <c r="AA2590">
        <v>0.72610664078822296</v>
      </c>
      <c r="AB2590">
        <v>23.701070109813799</v>
      </c>
      <c r="AC2590">
        <v>0.32081866871113202</v>
      </c>
      <c r="AD2590">
        <v>0.68773325147593101</v>
      </c>
      <c r="AE2590">
        <v>-0.49793098862938701</v>
      </c>
      <c r="AF2590">
        <v>1.3497623430991999E-2</v>
      </c>
      <c r="AG2590">
        <v>0.476038960109122</v>
      </c>
      <c r="AH2590">
        <v>24.6645441822503</v>
      </c>
      <c r="AI2590">
        <v>0.91725052871964496</v>
      </c>
      <c r="AJ2590">
        <v>0.98621344597861504</v>
      </c>
      <c r="AK2590">
        <v>1.3708242706667699</v>
      </c>
    </row>
    <row r="2591" spans="1:37" x14ac:dyDescent="0.2">
      <c r="A2591" t="s">
        <v>9087</v>
      </c>
      <c r="B2591">
        <v>39256</v>
      </c>
      <c r="C2591">
        <v>39457</v>
      </c>
      <c r="D2591">
        <v>202</v>
      </c>
      <c r="E2591" t="s">
        <v>9088</v>
      </c>
      <c r="F2591">
        <v>3</v>
      </c>
      <c r="G2591" t="s">
        <v>9089</v>
      </c>
      <c r="H2591" t="s">
        <v>31000</v>
      </c>
      <c r="I2591">
        <v>16</v>
      </c>
      <c r="J2591">
        <v>47236</v>
      </c>
      <c r="K2591">
        <v>52142</v>
      </c>
      <c r="L2591">
        <v>4907</v>
      </c>
      <c r="M2591">
        <v>2</v>
      </c>
      <c r="N2591">
        <v>51728</v>
      </c>
      <c r="O2591" t="s">
        <v>9090</v>
      </c>
      <c r="P2591">
        <v>12685</v>
      </c>
      <c r="Q2591" t="s">
        <v>9091</v>
      </c>
      <c r="R2591" t="s">
        <v>9092</v>
      </c>
      <c r="S2591" t="s">
        <v>32956</v>
      </c>
      <c r="T2591" t="s">
        <v>40</v>
      </c>
      <c r="U2591" t="s">
        <v>40</v>
      </c>
      <c r="V2591">
        <v>0</v>
      </c>
      <c r="W2591">
        <v>0.123414495547065</v>
      </c>
      <c r="X2591">
        <v>0.704072456322962</v>
      </c>
      <c r="Y2591">
        <v>24.909505118670999</v>
      </c>
      <c r="Z2591">
        <v>0.306975110376564</v>
      </c>
      <c r="AA2591">
        <v>0.72610664078822296</v>
      </c>
      <c r="AB2591">
        <v>23.872030461440701</v>
      </c>
      <c r="AC2591">
        <v>0.27780950890804001</v>
      </c>
      <c r="AD2591">
        <v>0.68253123924728298</v>
      </c>
      <c r="AE2591">
        <v>23.90950516445</v>
      </c>
      <c r="AF2591">
        <v>0.32549523997010099</v>
      </c>
      <c r="AG2591">
        <v>0.70473078222419605</v>
      </c>
      <c r="AH2591">
        <v>-23.835504587825</v>
      </c>
      <c r="AI2591">
        <v>3.6185182304427702E-2</v>
      </c>
      <c r="AJ2591">
        <v>0.78121606160956403</v>
      </c>
      <c r="AK2591">
        <v>24.909505118670999</v>
      </c>
    </row>
    <row r="2592" spans="1:37" x14ac:dyDescent="0.2">
      <c r="A2592" t="s">
        <v>9087</v>
      </c>
      <c r="B2592">
        <v>39457</v>
      </c>
      <c r="C2592">
        <v>39658</v>
      </c>
      <c r="D2592">
        <v>202</v>
      </c>
      <c r="E2592" t="s">
        <v>9093</v>
      </c>
      <c r="F2592">
        <v>4</v>
      </c>
      <c r="G2592" t="s">
        <v>9094</v>
      </c>
      <c r="H2592" t="s">
        <v>31000</v>
      </c>
      <c r="I2592">
        <v>16</v>
      </c>
      <c r="J2592">
        <v>47236</v>
      </c>
      <c r="K2592">
        <v>52142</v>
      </c>
      <c r="L2592">
        <v>4907</v>
      </c>
      <c r="M2592">
        <v>2</v>
      </c>
      <c r="N2592">
        <v>51728</v>
      </c>
      <c r="O2592" t="s">
        <v>9090</v>
      </c>
      <c r="P2592">
        <v>12484</v>
      </c>
      <c r="Q2592" t="s">
        <v>9091</v>
      </c>
      <c r="R2592" t="s">
        <v>9092</v>
      </c>
      <c r="S2592" t="s">
        <v>32956</v>
      </c>
      <c r="T2592" t="s">
        <v>40</v>
      </c>
      <c r="U2592" t="s">
        <v>40</v>
      </c>
      <c r="V2592">
        <v>0</v>
      </c>
      <c r="W2592">
        <v>0.123414495547065</v>
      </c>
      <c r="X2592">
        <v>0.704072456322962</v>
      </c>
      <c r="Y2592">
        <v>24.909505118670999</v>
      </c>
      <c r="Z2592">
        <v>0.306975110376564</v>
      </c>
      <c r="AA2592">
        <v>0.72610664078822296</v>
      </c>
      <c r="AB2592">
        <v>23.872030461440701</v>
      </c>
      <c r="AC2592">
        <v>0.27780950890804001</v>
      </c>
      <c r="AD2592">
        <v>0.68253123924728298</v>
      </c>
      <c r="AE2592">
        <v>23.90950516445</v>
      </c>
      <c r="AF2592">
        <v>0.32549523997010099</v>
      </c>
      <c r="AG2592">
        <v>0.70473078222419605</v>
      </c>
      <c r="AH2592">
        <v>-23.835504587825</v>
      </c>
      <c r="AI2592">
        <v>3.6185182304427702E-2</v>
      </c>
      <c r="AJ2592">
        <v>0.78121606160956403</v>
      </c>
      <c r="AK2592">
        <v>24.909505118670999</v>
      </c>
    </row>
    <row r="2593" spans="1:37" x14ac:dyDescent="0.2">
      <c r="A2593" t="s">
        <v>9087</v>
      </c>
      <c r="B2593">
        <v>161151</v>
      </c>
      <c r="C2593">
        <v>161449</v>
      </c>
      <c r="D2593">
        <v>299</v>
      </c>
      <c r="E2593" t="s">
        <v>9095</v>
      </c>
      <c r="F2593">
        <v>4</v>
      </c>
      <c r="G2593" t="s">
        <v>9096</v>
      </c>
      <c r="H2593" t="s">
        <v>32957</v>
      </c>
      <c r="I2593">
        <v>16</v>
      </c>
      <c r="J2593">
        <v>164482</v>
      </c>
      <c r="K2593">
        <v>166761</v>
      </c>
      <c r="L2593">
        <v>2280</v>
      </c>
      <c r="M2593">
        <v>1</v>
      </c>
      <c r="N2593">
        <v>3042</v>
      </c>
      <c r="O2593" t="s">
        <v>9097</v>
      </c>
      <c r="P2593">
        <v>-3033</v>
      </c>
      <c r="Q2593" t="s">
        <v>9098</v>
      </c>
      <c r="R2593" t="s">
        <v>9099</v>
      </c>
      <c r="S2593" t="s">
        <v>32958</v>
      </c>
      <c r="T2593">
        <v>0.32911398597860803</v>
      </c>
      <c r="U2593">
        <v>0.603102917160658</v>
      </c>
      <c r="V2593">
        <v>22.621817015912502</v>
      </c>
      <c r="W2593">
        <v>0.38920677604595899</v>
      </c>
      <c r="X2593">
        <v>0.704072456322962</v>
      </c>
      <c r="Y2593">
        <v>-22.4201831882718</v>
      </c>
      <c r="Z2593">
        <v>0.48464167878831399</v>
      </c>
      <c r="AA2593">
        <v>0.84435025072159198</v>
      </c>
      <c r="AB2593">
        <v>21.658343104287798</v>
      </c>
      <c r="AC2593">
        <v>0.21073619169722799</v>
      </c>
      <c r="AD2593">
        <v>0.68253123924728298</v>
      </c>
      <c r="AE2593">
        <v>-22.4201831882718</v>
      </c>
      <c r="AF2593">
        <v>0.16793847098801201</v>
      </c>
      <c r="AG2593">
        <v>0.68151250837662902</v>
      </c>
      <c r="AH2593">
        <v>22.621817015912502</v>
      </c>
      <c r="AI2593">
        <v>0.52399907623471598</v>
      </c>
      <c r="AJ2593">
        <v>0.78121606160956403</v>
      </c>
      <c r="AK2593">
        <v>-21.5514279339003</v>
      </c>
    </row>
    <row r="2594" spans="1:37" x14ac:dyDescent="0.2">
      <c r="A2594" t="s">
        <v>9087</v>
      </c>
      <c r="B2594">
        <v>285074</v>
      </c>
      <c r="C2594">
        <v>285216</v>
      </c>
      <c r="D2594">
        <v>143</v>
      </c>
      <c r="E2594" t="s">
        <v>9100</v>
      </c>
      <c r="F2594">
        <v>8</v>
      </c>
      <c r="G2594" t="s">
        <v>9101</v>
      </c>
      <c r="H2594" t="s">
        <v>30987</v>
      </c>
      <c r="I2594">
        <v>16</v>
      </c>
      <c r="J2594">
        <v>284875</v>
      </c>
      <c r="K2594">
        <v>285576</v>
      </c>
      <c r="L2594">
        <v>702</v>
      </c>
      <c r="M2594">
        <v>1</v>
      </c>
      <c r="N2594">
        <v>64714</v>
      </c>
      <c r="O2594" t="s">
        <v>9102</v>
      </c>
      <c r="P2594">
        <v>199</v>
      </c>
      <c r="Q2594" t="s">
        <v>9103</v>
      </c>
      <c r="R2594" t="s">
        <v>9104</v>
      </c>
      <c r="S2594" t="s">
        <v>32959</v>
      </c>
      <c r="T2594">
        <v>0.254431078355565</v>
      </c>
      <c r="U2594">
        <v>0.603102917160658</v>
      </c>
      <c r="V2594">
        <v>2.8237872177316099</v>
      </c>
      <c r="W2594">
        <v>0.25384545422922999</v>
      </c>
      <c r="X2594">
        <v>0.704072456322962</v>
      </c>
      <c r="Y2594">
        <v>-0.28410801645906603</v>
      </c>
      <c r="Z2594">
        <v>0.64127342146525201</v>
      </c>
      <c r="AA2594">
        <v>0.84521697243271998</v>
      </c>
      <c r="AB2594">
        <v>1.8603131122276899</v>
      </c>
      <c r="AC2594">
        <v>0.63966253792798</v>
      </c>
      <c r="AD2594">
        <v>0.87989882095915395</v>
      </c>
      <c r="AE2594">
        <v>-1.2841079766635199</v>
      </c>
      <c r="AF2594">
        <v>6.4397970358010495E-2</v>
      </c>
      <c r="AG2594">
        <v>0.57889197891446198</v>
      </c>
      <c r="AH2594">
        <v>3.7533977652899</v>
      </c>
      <c r="AI2594">
        <v>6.1609259122097297E-2</v>
      </c>
      <c r="AJ2594">
        <v>0.78121606160956403</v>
      </c>
      <c r="AK2594">
        <v>0.58464742326445895</v>
      </c>
    </row>
    <row r="2595" spans="1:37" x14ac:dyDescent="0.2">
      <c r="A2595" t="s">
        <v>9087</v>
      </c>
      <c r="B2595">
        <v>285216</v>
      </c>
      <c r="C2595">
        <v>285358</v>
      </c>
      <c r="D2595">
        <v>143</v>
      </c>
      <c r="E2595" t="s">
        <v>9105</v>
      </c>
      <c r="F2595">
        <v>4</v>
      </c>
      <c r="G2595" t="s">
        <v>9106</v>
      </c>
      <c r="H2595" t="s">
        <v>30987</v>
      </c>
      <c r="I2595">
        <v>16</v>
      </c>
      <c r="J2595">
        <v>285680</v>
      </c>
      <c r="K2595">
        <v>287215</v>
      </c>
      <c r="L2595">
        <v>1536</v>
      </c>
      <c r="M2595">
        <v>1</v>
      </c>
      <c r="N2595">
        <v>64714</v>
      </c>
      <c r="O2595" t="s">
        <v>9107</v>
      </c>
      <c r="P2595">
        <v>-322</v>
      </c>
      <c r="Q2595" t="s">
        <v>9103</v>
      </c>
      <c r="R2595" t="s">
        <v>9104</v>
      </c>
      <c r="S2595" t="s">
        <v>32959</v>
      </c>
      <c r="T2595">
        <v>0.29910708687459298</v>
      </c>
      <c r="U2595">
        <v>0.603102917160658</v>
      </c>
      <c r="V2595">
        <v>2.4400728547706598</v>
      </c>
      <c r="W2595">
        <v>0.25384545422922999</v>
      </c>
      <c r="X2595">
        <v>0.704072456322962</v>
      </c>
      <c r="Y2595">
        <v>0.168556370606012</v>
      </c>
      <c r="Z2595">
        <v>0.693404429441695</v>
      </c>
      <c r="AA2595">
        <v>0.84521697243271998</v>
      </c>
      <c r="AB2595">
        <v>1.4765987436485799</v>
      </c>
      <c r="AC2595">
        <v>0.63966253792798</v>
      </c>
      <c r="AD2595">
        <v>0.87989882095915395</v>
      </c>
      <c r="AE2595">
        <v>-0.83144360702607101</v>
      </c>
      <c r="AF2595">
        <v>7.5586582389297496E-2</v>
      </c>
      <c r="AG2595">
        <v>0.61808266485207697</v>
      </c>
      <c r="AH2595">
        <v>3.36968346045242</v>
      </c>
      <c r="AI2595">
        <v>6.1609259122097297E-2</v>
      </c>
      <c r="AJ2595">
        <v>0.78121606160956403</v>
      </c>
      <c r="AK2595">
        <v>1.0373118165599</v>
      </c>
    </row>
    <row r="2596" spans="1:37" x14ac:dyDescent="0.2">
      <c r="A2596" t="s">
        <v>9087</v>
      </c>
      <c r="B2596">
        <v>285404</v>
      </c>
      <c r="C2596">
        <v>285586</v>
      </c>
      <c r="D2596">
        <v>183</v>
      </c>
      <c r="E2596" t="s">
        <v>9108</v>
      </c>
      <c r="F2596">
        <v>9</v>
      </c>
      <c r="G2596" t="s">
        <v>9109</v>
      </c>
      <c r="H2596" t="s">
        <v>30987</v>
      </c>
      <c r="I2596">
        <v>16</v>
      </c>
      <c r="J2596">
        <v>285680</v>
      </c>
      <c r="K2596">
        <v>287215</v>
      </c>
      <c r="L2596">
        <v>1536</v>
      </c>
      <c r="M2596">
        <v>1</v>
      </c>
      <c r="N2596">
        <v>64714</v>
      </c>
      <c r="O2596" t="s">
        <v>9107</v>
      </c>
      <c r="P2596">
        <v>-94</v>
      </c>
      <c r="Q2596" t="s">
        <v>9103</v>
      </c>
      <c r="R2596" t="s">
        <v>9104</v>
      </c>
      <c r="S2596" t="s">
        <v>32959</v>
      </c>
      <c r="T2596">
        <v>0.29910708687459298</v>
      </c>
      <c r="U2596">
        <v>0.603102917160658</v>
      </c>
      <c r="V2596">
        <v>2.4400728547706598</v>
      </c>
      <c r="W2596">
        <v>0.25384545422922999</v>
      </c>
      <c r="X2596">
        <v>0.704072456322962</v>
      </c>
      <c r="Y2596">
        <v>0.168556370606012</v>
      </c>
      <c r="Z2596">
        <v>0.693404429441695</v>
      </c>
      <c r="AA2596">
        <v>0.84521697243271998</v>
      </c>
      <c r="AB2596">
        <v>1.4765987436485799</v>
      </c>
      <c r="AC2596">
        <v>0.63966253792798</v>
      </c>
      <c r="AD2596">
        <v>0.87989882095915395</v>
      </c>
      <c r="AE2596">
        <v>-0.83144360702607101</v>
      </c>
      <c r="AF2596">
        <v>7.5586582389297496E-2</v>
      </c>
      <c r="AG2596">
        <v>0.61808266485207697</v>
      </c>
      <c r="AH2596">
        <v>3.36968346045242</v>
      </c>
      <c r="AI2596">
        <v>6.1609259122097297E-2</v>
      </c>
      <c r="AJ2596">
        <v>0.78121606160956403</v>
      </c>
      <c r="AK2596">
        <v>1.0373118165599</v>
      </c>
    </row>
    <row r="2597" spans="1:37" x14ac:dyDescent="0.2">
      <c r="A2597" t="s">
        <v>9087</v>
      </c>
      <c r="B2597">
        <v>288102</v>
      </c>
      <c r="C2597">
        <v>288400</v>
      </c>
      <c r="D2597">
        <v>299</v>
      </c>
      <c r="E2597" t="s">
        <v>9110</v>
      </c>
      <c r="F2597">
        <v>15</v>
      </c>
      <c r="G2597" t="s">
        <v>9111</v>
      </c>
      <c r="H2597" t="s">
        <v>31032</v>
      </c>
      <c r="I2597">
        <v>16</v>
      </c>
      <c r="J2597">
        <v>285680</v>
      </c>
      <c r="K2597">
        <v>287215</v>
      </c>
      <c r="L2597">
        <v>1536</v>
      </c>
      <c r="M2597">
        <v>1</v>
      </c>
      <c r="N2597">
        <v>64714</v>
      </c>
      <c r="O2597" t="s">
        <v>9107</v>
      </c>
      <c r="P2597">
        <v>2422</v>
      </c>
      <c r="Q2597" t="s">
        <v>9103</v>
      </c>
      <c r="R2597" t="s">
        <v>9104</v>
      </c>
      <c r="S2597" t="s">
        <v>32959</v>
      </c>
      <c r="T2597">
        <v>0.32911398597860803</v>
      </c>
      <c r="U2597">
        <v>0.603102917160658</v>
      </c>
      <c r="V2597">
        <v>23.972950383873101</v>
      </c>
      <c r="W2597">
        <v>0.65075386537994595</v>
      </c>
      <c r="X2597">
        <v>0.94119559056004798</v>
      </c>
      <c r="Y2597">
        <v>-3.82280825992776</v>
      </c>
      <c r="Z2597">
        <v>0.203350924423461</v>
      </c>
      <c r="AA2597">
        <v>0.72610664078822296</v>
      </c>
      <c r="AB2597">
        <v>23.994904496615799</v>
      </c>
      <c r="AC2597">
        <v>0.283630615332017</v>
      </c>
      <c r="AD2597">
        <v>0.68253123924728298</v>
      </c>
      <c r="AE2597">
        <v>-4.8228074977220103</v>
      </c>
      <c r="AF2597">
        <v>0.98343762640780896</v>
      </c>
      <c r="AG2597">
        <v>1</v>
      </c>
      <c r="AH2597">
        <v>1.02929211600995</v>
      </c>
      <c r="AI2597">
        <v>0.98342151819761803</v>
      </c>
      <c r="AJ2597">
        <v>0.98789258377071898</v>
      </c>
      <c r="AK2597">
        <v>-2.9540528377017301</v>
      </c>
    </row>
    <row r="2598" spans="1:37" x14ac:dyDescent="0.2">
      <c r="A2598" t="s">
        <v>9087</v>
      </c>
      <c r="B2598">
        <v>374102</v>
      </c>
      <c r="C2598">
        <v>374265</v>
      </c>
      <c r="D2598">
        <v>164</v>
      </c>
      <c r="E2598" t="s">
        <v>9112</v>
      </c>
      <c r="F2598">
        <v>9</v>
      </c>
      <c r="G2598" t="s">
        <v>9113</v>
      </c>
      <c r="H2598" t="s">
        <v>30987</v>
      </c>
      <c r="I2598">
        <v>16</v>
      </c>
      <c r="J2598">
        <v>371862</v>
      </c>
      <c r="K2598">
        <v>374851</v>
      </c>
      <c r="L2598">
        <v>2990</v>
      </c>
      <c r="M2598">
        <v>2</v>
      </c>
      <c r="N2598">
        <v>58986</v>
      </c>
      <c r="O2598" t="s">
        <v>9114</v>
      </c>
      <c r="P2598">
        <v>586</v>
      </c>
      <c r="Q2598" t="s">
        <v>9115</v>
      </c>
      <c r="R2598" t="s">
        <v>9116</v>
      </c>
      <c r="S2598" t="s">
        <v>32960</v>
      </c>
      <c r="T2598">
        <v>0.152084254673993</v>
      </c>
      <c r="U2598">
        <v>0.603102917160658</v>
      </c>
      <c r="V2598">
        <v>25.930275195479702</v>
      </c>
      <c r="W2598">
        <v>0.20525741147413201</v>
      </c>
      <c r="X2598">
        <v>0.704072456322962</v>
      </c>
      <c r="Y2598">
        <v>-25.728641337694398</v>
      </c>
      <c r="Z2598">
        <v>0.306975110376564</v>
      </c>
      <c r="AA2598">
        <v>0.72610664078822296</v>
      </c>
      <c r="AB2598">
        <v>24.966801092939001</v>
      </c>
      <c r="AC2598">
        <v>7.0489011448141195E-2</v>
      </c>
      <c r="AD2598">
        <v>0.57684129297949804</v>
      </c>
      <c r="AE2598">
        <v>-25.728641337694398</v>
      </c>
      <c r="AF2598">
        <v>4.6407610929182198E-2</v>
      </c>
      <c r="AG2598">
        <v>0.476038960109122</v>
      </c>
      <c r="AH2598">
        <v>25.930275195479702</v>
      </c>
      <c r="AI2598">
        <v>0.35038410267202102</v>
      </c>
      <c r="AJ2598">
        <v>0.78121606160956403</v>
      </c>
      <c r="AK2598">
        <v>-24.859885892406901</v>
      </c>
    </row>
    <row r="2599" spans="1:37" x14ac:dyDescent="0.2">
      <c r="A2599" t="s">
        <v>9087</v>
      </c>
      <c r="B2599">
        <v>374265</v>
      </c>
      <c r="C2599">
        <v>374428</v>
      </c>
      <c r="D2599">
        <v>164</v>
      </c>
      <c r="E2599" t="s">
        <v>9117</v>
      </c>
      <c r="F2599">
        <v>13</v>
      </c>
      <c r="G2599" t="s">
        <v>9118</v>
      </c>
      <c r="H2599" t="s">
        <v>30987</v>
      </c>
      <c r="I2599">
        <v>16</v>
      </c>
      <c r="J2599">
        <v>371862</v>
      </c>
      <c r="K2599">
        <v>374851</v>
      </c>
      <c r="L2599">
        <v>2990</v>
      </c>
      <c r="M2599">
        <v>2</v>
      </c>
      <c r="N2599">
        <v>58986</v>
      </c>
      <c r="O2599" t="s">
        <v>9114</v>
      </c>
      <c r="P2599">
        <v>423</v>
      </c>
      <c r="Q2599" t="s">
        <v>9115</v>
      </c>
      <c r="R2599" t="s">
        <v>9116</v>
      </c>
      <c r="S2599" t="s">
        <v>32960</v>
      </c>
      <c r="T2599">
        <v>0.152084254673993</v>
      </c>
      <c r="U2599">
        <v>0.603102917160658</v>
      </c>
      <c r="V2599">
        <v>25.930275195479702</v>
      </c>
      <c r="W2599">
        <v>0.20525741147413201</v>
      </c>
      <c r="X2599">
        <v>0.704072456322962</v>
      </c>
      <c r="Y2599">
        <v>-25.728641337694398</v>
      </c>
      <c r="Z2599">
        <v>0.306975110376564</v>
      </c>
      <c r="AA2599">
        <v>0.72610664078822296</v>
      </c>
      <c r="AB2599">
        <v>24.966801092939001</v>
      </c>
      <c r="AC2599">
        <v>7.0489011448141195E-2</v>
      </c>
      <c r="AD2599">
        <v>0.57684129297949804</v>
      </c>
      <c r="AE2599">
        <v>-25.728641337694398</v>
      </c>
      <c r="AF2599">
        <v>4.6407610929182198E-2</v>
      </c>
      <c r="AG2599">
        <v>0.476038960109122</v>
      </c>
      <c r="AH2599">
        <v>25.930275195479702</v>
      </c>
      <c r="AI2599">
        <v>0.35038410267202102</v>
      </c>
      <c r="AJ2599">
        <v>0.78121606160956403</v>
      </c>
      <c r="AK2599">
        <v>-24.859885892406901</v>
      </c>
    </row>
    <row r="2600" spans="1:37" x14ac:dyDescent="0.2">
      <c r="A2600" t="s">
        <v>9087</v>
      </c>
      <c r="B2600">
        <v>374428</v>
      </c>
      <c r="C2600">
        <v>374591</v>
      </c>
      <c r="D2600">
        <v>164</v>
      </c>
      <c r="E2600" t="s">
        <v>9119</v>
      </c>
      <c r="F2600">
        <v>5</v>
      </c>
      <c r="G2600" t="s">
        <v>9120</v>
      </c>
      <c r="H2600" t="s">
        <v>30987</v>
      </c>
      <c r="I2600">
        <v>16</v>
      </c>
      <c r="J2600">
        <v>371862</v>
      </c>
      <c r="K2600">
        <v>374851</v>
      </c>
      <c r="L2600">
        <v>2990</v>
      </c>
      <c r="M2600">
        <v>2</v>
      </c>
      <c r="N2600">
        <v>58986</v>
      </c>
      <c r="O2600" t="s">
        <v>9114</v>
      </c>
      <c r="P2600">
        <v>260</v>
      </c>
      <c r="Q2600" t="s">
        <v>9115</v>
      </c>
      <c r="R2600" t="s">
        <v>9116</v>
      </c>
      <c r="S2600" t="s">
        <v>32960</v>
      </c>
      <c r="T2600">
        <v>0.152084254673993</v>
      </c>
      <c r="U2600">
        <v>0.603102917160658</v>
      </c>
      <c r="V2600">
        <v>25.550665261544399</v>
      </c>
      <c r="W2600">
        <v>0.20525741147413201</v>
      </c>
      <c r="X2600">
        <v>0.704072456322962</v>
      </c>
      <c r="Y2600">
        <v>-25.349031404777701</v>
      </c>
      <c r="Z2600">
        <v>0.306975110376564</v>
      </c>
      <c r="AA2600">
        <v>0.72610664078822296</v>
      </c>
      <c r="AB2600">
        <v>24.587191165455199</v>
      </c>
      <c r="AC2600">
        <v>7.0489011448141195E-2</v>
      </c>
      <c r="AD2600">
        <v>0.57684129297949804</v>
      </c>
      <c r="AE2600">
        <v>-25.349031404777701</v>
      </c>
      <c r="AF2600">
        <v>4.6407610929182198E-2</v>
      </c>
      <c r="AG2600">
        <v>0.476038960109122</v>
      </c>
      <c r="AH2600">
        <v>25.550665261544399</v>
      </c>
      <c r="AI2600">
        <v>0.35038410267202102</v>
      </c>
      <c r="AJ2600">
        <v>0.78121606160956403</v>
      </c>
      <c r="AK2600">
        <v>-24.480275965941701</v>
      </c>
    </row>
    <row r="2601" spans="1:37" x14ac:dyDescent="0.2">
      <c r="A2601" t="s">
        <v>9087</v>
      </c>
      <c r="B2601">
        <v>695726</v>
      </c>
      <c r="C2601">
        <v>695930</v>
      </c>
      <c r="D2601">
        <v>205</v>
      </c>
      <c r="E2601" t="s">
        <v>9121</v>
      </c>
      <c r="F2601">
        <v>19</v>
      </c>
      <c r="G2601" t="s">
        <v>9122</v>
      </c>
      <c r="H2601" t="s">
        <v>30987</v>
      </c>
      <c r="I2601">
        <v>16</v>
      </c>
      <c r="J2601">
        <v>692927</v>
      </c>
      <c r="K2601">
        <v>696025</v>
      </c>
      <c r="L2601">
        <v>3099</v>
      </c>
      <c r="M2601">
        <v>2</v>
      </c>
      <c r="N2601">
        <v>146330</v>
      </c>
      <c r="O2601" t="s">
        <v>9123</v>
      </c>
      <c r="P2601">
        <v>95</v>
      </c>
      <c r="Q2601" t="s">
        <v>9124</v>
      </c>
      <c r="R2601" t="s">
        <v>9125</v>
      </c>
      <c r="S2601" t="s">
        <v>32961</v>
      </c>
      <c r="T2601">
        <v>0.35387198439864398</v>
      </c>
      <c r="U2601">
        <v>0.603102917160658</v>
      </c>
      <c r="V2601">
        <v>-23.403093847074899</v>
      </c>
      <c r="W2601">
        <v>0.20525741147413201</v>
      </c>
      <c r="X2601">
        <v>0.704072456322962</v>
      </c>
      <c r="Y2601">
        <v>-24.5887122830534</v>
      </c>
      <c r="Z2601">
        <v>0.69013698642955401</v>
      </c>
      <c r="AA2601">
        <v>0.84521697243271998</v>
      </c>
      <c r="AB2601">
        <v>-0.31657392426778702</v>
      </c>
      <c r="AC2601">
        <v>7.0489011448141195E-2</v>
      </c>
      <c r="AD2601">
        <v>0.57684129297949804</v>
      </c>
      <c r="AE2601">
        <v>-24.5887122830534</v>
      </c>
      <c r="AF2601">
        <v>0.32549523997010099</v>
      </c>
      <c r="AG2601">
        <v>0.70473078222419605</v>
      </c>
      <c r="AH2601">
        <v>-23.7903461864856</v>
      </c>
      <c r="AI2601">
        <v>0.35038410267202102</v>
      </c>
      <c r="AJ2601">
        <v>0.78121606160956403</v>
      </c>
      <c r="AK2601">
        <v>-23.7199568635662</v>
      </c>
    </row>
    <row r="2602" spans="1:37" x14ac:dyDescent="0.2">
      <c r="A2602" t="s">
        <v>9087</v>
      </c>
      <c r="B2602">
        <v>785981</v>
      </c>
      <c r="C2602">
        <v>786123</v>
      </c>
      <c r="D2602">
        <v>143</v>
      </c>
      <c r="E2602" t="s">
        <v>9126</v>
      </c>
      <c r="F2602">
        <v>6</v>
      </c>
      <c r="G2602" t="s">
        <v>9127</v>
      </c>
      <c r="H2602" t="s">
        <v>30999</v>
      </c>
      <c r="I2602">
        <v>16</v>
      </c>
      <c r="J2602">
        <v>786194</v>
      </c>
      <c r="K2602">
        <v>787469</v>
      </c>
      <c r="L2602">
        <v>1276</v>
      </c>
      <c r="M2602">
        <v>2</v>
      </c>
      <c r="N2602">
        <v>113000</v>
      </c>
      <c r="O2602" t="s">
        <v>9128</v>
      </c>
      <c r="P2602">
        <v>1346</v>
      </c>
      <c r="Q2602" t="s">
        <v>9129</v>
      </c>
      <c r="R2602" t="s">
        <v>9130</v>
      </c>
      <c r="S2602" t="s">
        <v>32962</v>
      </c>
      <c r="T2602">
        <v>1</v>
      </c>
      <c r="U2602">
        <v>1</v>
      </c>
      <c r="V2602">
        <v>-0.674426914402667</v>
      </c>
      <c r="W2602">
        <v>0.89107655920673101</v>
      </c>
      <c r="X2602">
        <v>0.95159051474143896</v>
      </c>
      <c r="Y2602">
        <v>0.72757718052440801</v>
      </c>
      <c r="Z2602">
        <v>1</v>
      </c>
      <c r="AA2602">
        <v>1</v>
      </c>
      <c r="AB2602">
        <v>-0.39430444101451501</v>
      </c>
      <c r="AC2602">
        <v>0.85817338719172098</v>
      </c>
      <c r="AD2602">
        <v>0.94068432309766403</v>
      </c>
      <c r="AE2602">
        <v>0.88143301780481997</v>
      </c>
      <c r="AF2602">
        <v>0.98343762640780896</v>
      </c>
      <c r="AG2602">
        <v>1</v>
      </c>
      <c r="AH2602">
        <v>-0.60579860117439099</v>
      </c>
      <c r="AI2602">
        <v>0.95029317176085903</v>
      </c>
      <c r="AJ2602">
        <v>0.98621344597861504</v>
      </c>
      <c r="AK2602">
        <v>0.17638350751134699</v>
      </c>
    </row>
    <row r="2603" spans="1:37" x14ac:dyDescent="0.2">
      <c r="A2603" t="s">
        <v>9087</v>
      </c>
      <c r="B2603">
        <v>786123</v>
      </c>
      <c r="C2603">
        <v>786265</v>
      </c>
      <c r="D2603">
        <v>143</v>
      </c>
      <c r="E2603" t="s">
        <v>9131</v>
      </c>
      <c r="F2603">
        <v>8</v>
      </c>
      <c r="G2603" t="s">
        <v>9132</v>
      </c>
      <c r="H2603" t="s">
        <v>30999</v>
      </c>
      <c r="I2603">
        <v>16</v>
      </c>
      <c r="J2603">
        <v>786194</v>
      </c>
      <c r="K2603">
        <v>787469</v>
      </c>
      <c r="L2603">
        <v>1276</v>
      </c>
      <c r="M2603">
        <v>2</v>
      </c>
      <c r="N2603">
        <v>113000</v>
      </c>
      <c r="O2603" t="s">
        <v>9128</v>
      </c>
      <c r="P2603">
        <v>1204</v>
      </c>
      <c r="Q2603" t="s">
        <v>9129</v>
      </c>
      <c r="R2603" t="s">
        <v>9130</v>
      </c>
      <c r="S2603" t="s">
        <v>32962</v>
      </c>
      <c r="T2603">
        <v>1</v>
      </c>
      <c r="U2603">
        <v>1</v>
      </c>
      <c r="V2603">
        <v>-0.674426914402667</v>
      </c>
      <c r="W2603">
        <v>0.89107655920673101</v>
      </c>
      <c r="X2603">
        <v>0.95159051474143896</v>
      </c>
      <c r="Y2603">
        <v>0.72757718052440801</v>
      </c>
      <c r="Z2603">
        <v>1</v>
      </c>
      <c r="AA2603">
        <v>1</v>
      </c>
      <c r="AB2603">
        <v>-0.39430444101451501</v>
      </c>
      <c r="AC2603">
        <v>0.85817338719172098</v>
      </c>
      <c r="AD2603">
        <v>0.94068432309766403</v>
      </c>
      <c r="AE2603">
        <v>0.88143301780481997</v>
      </c>
      <c r="AF2603">
        <v>0.98343762640780896</v>
      </c>
      <c r="AG2603">
        <v>1</v>
      </c>
      <c r="AH2603">
        <v>-0.60579860117439099</v>
      </c>
      <c r="AI2603">
        <v>0.95029317176085903</v>
      </c>
      <c r="AJ2603">
        <v>0.98621344597861504</v>
      </c>
      <c r="AK2603">
        <v>0.17638350751134699</v>
      </c>
    </row>
    <row r="2604" spans="1:37" x14ac:dyDescent="0.2">
      <c r="A2604" t="s">
        <v>9087</v>
      </c>
      <c r="B2604">
        <v>787033</v>
      </c>
      <c r="C2604">
        <v>787332</v>
      </c>
      <c r="D2604">
        <v>300</v>
      </c>
      <c r="E2604" t="s">
        <v>9133</v>
      </c>
      <c r="F2604">
        <v>16</v>
      </c>
      <c r="G2604" t="s">
        <v>9134</v>
      </c>
      <c r="H2604" t="s">
        <v>30987</v>
      </c>
      <c r="I2604">
        <v>16</v>
      </c>
      <c r="J2604">
        <v>786194</v>
      </c>
      <c r="K2604">
        <v>787469</v>
      </c>
      <c r="L2604">
        <v>1276</v>
      </c>
      <c r="M2604">
        <v>2</v>
      </c>
      <c r="N2604">
        <v>113000</v>
      </c>
      <c r="O2604" t="s">
        <v>9128</v>
      </c>
      <c r="P2604">
        <v>137</v>
      </c>
      <c r="Q2604" t="s">
        <v>9129</v>
      </c>
      <c r="R2604" t="s">
        <v>9130</v>
      </c>
      <c r="S2604" t="s">
        <v>32962</v>
      </c>
      <c r="T2604">
        <v>7.3374270299014499E-2</v>
      </c>
      <c r="U2604">
        <v>0.603102917160658</v>
      </c>
      <c r="V2604">
        <v>26.148774427480401</v>
      </c>
      <c r="W2604">
        <v>0.73420570613580904</v>
      </c>
      <c r="X2604">
        <v>0.95159051474143896</v>
      </c>
      <c r="Y2604">
        <v>1.3268373022231199</v>
      </c>
      <c r="Z2604">
        <v>0.203350924423461</v>
      </c>
      <c r="AA2604">
        <v>0.72610664078822296</v>
      </c>
      <c r="AB2604">
        <v>25.185300321927301</v>
      </c>
      <c r="AC2604">
        <v>0.32081866871113202</v>
      </c>
      <c r="AD2604">
        <v>0.68773325147593101</v>
      </c>
      <c r="AE2604">
        <v>0.32683732953468603</v>
      </c>
      <c r="AF2604">
        <v>1.3497623430991999E-2</v>
      </c>
      <c r="AG2604">
        <v>0.476038960109122</v>
      </c>
      <c r="AH2604">
        <v>26.148774427480401</v>
      </c>
      <c r="AI2604">
        <v>0.91725052871964496</v>
      </c>
      <c r="AJ2604">
        <v>0.98621344597861504</v>
      </c>
      <c r="AK2604">
        <v>2.1955927123482799</v>
      </c>
    </row>
    <row r="2605" spans="1:37" x14ac:dyDescent="0.2">
      <c r="A2605" t="s">
        <v>9087</v>
      </c>
      <c r="B2605">
        <v>787468</v>
      </c>
      <c r="C2605">
        <v>787766</v>
      </c>
      <c r="D2605">
        <v>299</v>
      </c>
      <c r="E2605" t="s">
        <v>9135</v>
      </c>
      <c r="F2605">
        <v>22</v>
      </c>
      <c r="G2605" t="s">
        <v>9136</v>
      </c>
      <c r="H2605" t="s">
        <v>30987</v>
      </c>
      <c r="I2605">
        <v>16</v>
      </c>
      <c r="J2605">
        <v>786194</v>
      </c>
      <c r="K2605">
        <v>787469</v>
      </c>
      <c r="L2605">
        <v>1276</v>
      </c>
      <c r="M2605">
        <v>2</v>
      </c>
      <c r="N2605">
        <v>113000</v>
      </c>
      <c r="O2605" t="s">
        <v>9128</v>
      </c>
      <c r="P2605">
        <v>0</v>
      </c>
      <c r="Q2605" t="s">
        <v>9129</v>
      </c>
      <c r="R2605" t="s">
        <v>9130</v>
      </c>
      <c r="S2605" t="s">
        <v>32962</v>
      </c>
      <c r="T2605">
        <v>7.3374270299014499E-2</v>
      </c>
      <c r="U2605">
        <v>0.603102917160658</v>
      </c>
      <c r="V2605">
        <v>26.148774427480401</v>
      </c>
      <c r="W2605">
        <v>0.73420570613580904</v>
      </c>
      <c r="X2605">
        <v>0.95159051474143896</v>
      </c>
      <c r="Y2605">
        <v>1.3268373022231199</v>
      </c>
      <c r="Z2605">
        <v>0.203350924423461</v>
      </c>
      <c r="AA2605">
        <v>0.72610664078822296</v>
      </c>
      <c r="AB2605">
        <v>25.185300321927301</v>
      </c>
      <c r="AC2605">
        <v>0.32081866871113202</v>
      </c>
      <c r="AD2605">
        <v>0.68773325147593101</v>
      </c>
      <c r="AE2605">
        <v>0.32683732953468603</v>
      </c>
      <c r="AF2605">
        <v>1.3497623430991999E-2</v>
      </c>
      <c r="AG2605">
        <v>0.476038960109122</v>
      </c>
      <c r="AH2605">
        <v>26.148774427480401</v>
      </c>
      <c r="AI2605">
        <v>0.91725052871964496</v>
      </c>
      <c r="AJ2605">
        <v>0.98621344597861504</v>
      </c>
      <c r="AK2605">
        <v>2.1955927123482799</v>
      </c>
    </row>
    <row r="2606" spans="1:37" x14ac:dyDescent="0.2">
      <c r="A2606" t="s">
        <v>9087</v>
      </c>
      <c r="B2606">
        <v>976564</v>
      </c>
      <c r="C2606">
        <v>976728</v>
      </c>
      <c r="D2606">
        <v>165</v>
      </c>
      <c r="E2606" t="s">
        <v>9137</v>
      </c>
      <c r="F2606">
        <v>7</v>
      </c>
      <c r="G2606" t="s">
        <v>9138</v>
      </c>
      <c r="H2606" t="s">
        <v>30987</v>
      </c>
      <c r="I2606">
        <v>16</v>
      </c>
      <c r="J2606">
        <v>975761</v>
      </c>
      <c r="K2606">
        <v>976912</v>
      </c>
      <c r="L2606">
        <v>1152</v>
      </c>
      <c r="M2606">
        <v>2</v>
      </c>
      <c r="N2606">
        <v>115804232</v>
      </c>
      <c r="O2606" t="s">
        <v>9139</v>
      </c>
      <c r="P2606">
        <v>184</v>
      </c>
      <c r="Q2606" t="s">
        <v>9140</v>
      </c>
      <c r="R2606" t="s">
        <v>9141</v>
      </c>
      <c r="S2606" t="s">
        <v>32963</v>
      </c>
      <c r="T2606">
        <v>0.35387198439864398</v>
      </c>
      <c r="U2606">
        <v>0.603102917160658</v>
      </c>
      <c r="V2606">
        <v>-24.5111122545777</v>
      </c>
      <c r="W2606">
        <v>0.123414495547065</v>
      </c>
      <c r="X2606">
        <v>0.704072456322962</v>
      </c>
      <c r="Y2606">
        <v>25.199402626607501</v>
      </c>
      <c r="Z2606">
        <v>0.65379035313853895</v>
      </c>
      <c r="AA2606">
        <v>0.84521697243271998</v>
      </c>
      <c r="AB2606">
        <v>-2.0199523796009999</v>
      </c>
      <c r="AC2606">
        <v>0.27780950890804001</v>
      </c>
      <c r="AD2606">
        <v>0.68253123924728298</v>
      </c>
      <c r="AE2606">
        <v>24.199402664052901</v>
      </c>
      <c r="AF2606">
        <v>0.32549523997010099</v>
      </c>
      <c r="AG2606">
        <v>0.70473078222419605</v>
      </c>
      <c r="AH2606">
        <v>-24.1254020865507</v>
      </c>
      <c r="AI2606">
        <v>3.6185182304427702E-2</v>
      </c>
      <c r="AJ2606">
        <v>0.78121606160956403</v>
      </c>
      <c r="AK2606">
        <v>25.199402626607501</v>
      </c>
    </row>
    <row r="2607" spans="1:37" x14ac:dyDescent="0.2">
      <c r="A2607" t="s">
        <v>9087</v>
      </c>
      <c r="B2607">
        <v>1074353</v>
      </c>
      <c r="C2607">
        <v>1074529</v>
      </c>
      <c r="D2607">
        <v>177</v>
      </c>
      <c r="E2607" t="s">
        <v>9142</v>
      </c>
      <c r="F2607">
        <v>7</v>
      </c>
      <c r="G2607" t="s">
        <v>9143</v>
      </c>
      <c r="H2607" t="s">
        <v>30987</v>
      </c>
      <c r="I2607">
        <v>16</v>
      </c>
      <c r="J2607">
        <v>1064087</v>
      </c>
      <c r="K2607">
        <v>1073645</v>
      </c>
      <c r="L2607">
        <v>9559</v>
      </c>
      <c r="M2607">
        <v>2</v>
      </c>
      <c r="N2607">
        <v>146336</v>
      </c>
      <c r="O2607" t="s">
        <v>9144</v>
      </c>
      <c r="P2607">
        <v>-708</v>
      </c>
      <c r="Q2607" t="s">
        <v>9145</v>
      </c>
      <c r="R2607" t="s">
        <v>9146</v>
      </c>
      <c r="S2607" t="s">
        <v>32964</v>
      </c>
      <c r="T2607" t="s">
        <v>40</v>
      </c>
      <c r="U2607" t="s">
        <v>40</v>
      </c>
      <c r="V2607">
        <v>0</v>
      </c>
      <c r="W2607" t="s">
        <v>40</v>
      </c>
      <c r="X2607" t="s">
        <v>40</v>
      </c>
      <c r="Y2607">
        <v>0</v>
      </c>
      <c r="Z2607">
        <v>0.48464167878831399</v>
      </c>
      <c r="AA2607">
        <v>0.84435025072159198</v>
      </c>
      <c r="AB2607">
        <v>23.638072470227701</v>
      </c>
      <c r="AC2607">
        <v>0.45677901822897599</v>
      </c>
      <c r="AD2607">
        <v>0.82872126865393902</v>
      </c>
      <c r="AE2607">
        <v>23.675547172812799</v>
      </c>
      <c r="AF2607">
        <v>0.501741946288212</v>
      </c>
      <c r="AG2607">
        <v>0.80674443595273604</v>
      </c>
      <c r="AH2607">
        <v>-23.601546597036201</v>
      </c>
      <c r="AI2607">
        <v>0.52399907623471598</v>
      </c>
      <c r="AJ2607">
        <v>0.78121606160956403</v>
      </c>
      <c r="AK2607">
        <v>-23.531157274812099</v>
      </c>
    </row>
    <row r="2608" spans="1:37" x14ac:dyDescent="0.2">
      <c r="A2608" t="s">
        <v>9087</v>
      </c>
      <c r="B2608">
        <v>1074603</v>
      </c>
      <c r="C2608">
        <v>1074902</v>
      </c>
      <c r="D2608">
        <v>300</v>
      </c>
      <c r="E2608" t="s">
        <v>9147</v>
      </c>
      <c r="F2608">
        <v>9</v>
      </c>
      <c r="G2608" t="s">
        <v>9148</v>
      </c>
      <c r="H2608" t="s">
        <v>30987</v>
      </c>
      <c r="I2608">
        <v>16</v>
      </c>
      <c r="J2608">
        <v>1064087</v>
      </c>
      <c r="K2608">
        <v>1073645</v>
      </c>
      <c r="L2608">
        <v>9559</v>
      </c>
      <c r="M2608">
        <v>2</v>
      </c>
      <c r="N2608">
        <v>146336</v>
      </c>
      <c r="O2608" t="s">
        <v>9144</v>
      </c>
      <c r="P2608">
        <v>-958</v>
      </c>
      <c r="Q2608" t="s">
        <v>9145</v>
      </c>
      <c r="R2608" t="s">
        <v>9146</v>
      </c>
      <c r="S2608" t="s">
        <v>32964</v>
      </c>
      <c r="T2608" t="s">
        <v>40</v>
      </c>
      <c r="U2608" t="s">
        <v>40</v>
      </c>
      <c r="V2608">
        <v>0</v>
      </c>
      <c r="W2608" t="s">
        <v>40</v>
      </c>
      <c r="X2608" t="s">
        <v>40</v>
      </c>
      <c r="Y2608">
        <v>0</v>
      </c>
      <c r="Z2608">
        <v>0.48464167878831399</v>
      </c>
      <c r="AA2608">
        <v>0.84435025072159198</v>
      </c>
      <c r="AB2608">
        <v>23.638072470227701</v>
      </c>
      <c r="AC2608">
        <v>0.45677901822897599</v>
      </c>
      <c r="AD2608">
        <v>0.82872126865393902</v>
      </c>
      <c r="AE2608">
        <v>23.675547172812799</v>
      </c>
      <c r="AF2608">
        <v>0.501741946288212</v>
      </c>
      <c r="AG2608">
        <v>0.80674443595273604</v>
      </c>
      <c r="AH2608">
        <v>-23.601546597036201</v>
      </c>
      <c r="AI2608">
        <v>0.52399907623471598</v>
      </c>
      <c r="AJ2608">
        <v>0.78121606160956403</v>
      </c>
      <c r="AK2608">
        <v>-23.531157274812099</v>
      </c>
    </row>
    <row r="2609" spans="1:37" x14ac:dyDescent="0.2">
      <c r="A2609" t="s">
        <v>9087</v>
      </c>
      <c r="B2609">
        <v>1764109</v>
      </c>
      <c r="C2609">
        <v>1764261</v>
      </c>
      <c r="D2609">
        <v>153</v>
      </c>
      <c r="E2609" t="s">
        <v>9149</v>
      </c>
      <c r="F2609">
        <v>12</v>
      </c>
      <c r="G2609" t="s">
        <v>9150</v>
      </c>
      <c r="H2609" t="s">
        <v>30987</v>
      </c>
      <c r="I2609">
        <v>16</v>
      </c>
      <c r="J2609">
        <v>1763922</v>
      </c>
      <c r="K2609">
        <v>1765053</v>
      </c>
      <c r="L2609">
        <v>1132</v>
      </c>
      <c r="M2609">
        <v>1</v>
      </c>
      <c r="N2609">
        <v>23162</v>
      </c>
      <c r="O2609" t="s">
        <v>9151</v>
      </c>
      <c r="P2609">
        <v>187</v>
      </c>
      <c r="Q2609" t="s">
        <v>9152</v>
      </c>
      <c r="R2609" t="s">
        <v>9153</v>
      </c>
      <c r="S2609" t="s">
        <v>32965</v>
      </c>
      <c r="T2609">
        <v>0.97213403838398904</v>
      </c>
      <c r="U2609">
        <v>1</v>
      </c>
      <c r="V2609">
        <v>4.8152223336706097</v>
      </c>
      <c r="W2609">
        <v>0.20525741147413201</v>
      </c>
      <c r="X2609">
        <v>0.704072456322962</v>
      </c>
      <c r="Y2609">
        <v>-25.033482457227901</v>
      </c>
      <c r="Z2609">
        <v>0.69013698642955401</v>
      </c>
      <c r="AA2609">
        <v>0.84521697243271998</v>
      </c>
      <c r="AB2609">
        <v>3.8517482456933498</v>
      </c>
      <c r="AC2609">
        <v>7.0489011448141195E-2</v>
      </c>
      <c r="AD2609">
        <v>0.57684129297949804</v>
      </c>
      <c r="AE2609">
        <v>-25.033482457227901</v>
      </c>
      <c r="AF2609">
        <v>0.61410715005536498</v>
      </c>
      <c r="AG2609">
        <v>0.80674443595273604</v>
      </c>
      <c r="AH2609">
        <v>5.7448320405936402</v>
      </c>
      <c r="AI2609">
        <v>0.35038410267202102</v>
      </c>
      <c r="AJ2609">
        <v>0.78121606160956403</v>
      </c>
      <c r="AK2609">
        <v>-24.164727025209501</v>
      </c>
    </row>
    <row r="2610" spans="1:37" x14ac:dyDescent="0.2">
      <c r="A2610" t="s">
        <v>9087</v>
      </c>
      <c r="B2610">
        <v>1764370</v>
      </c>
      <c r="C2610">
        <v>1764526</v>
      </c>
      <c r="D2610">
        <v>157</v>
      </c>
      <c r="E2610" t="s">
        <v>9154</v>
      </c>
      <c r="F2610">
        <v>13</v>
      </c>
      <c r="G2610" t="s">
        <v>9155</v>
      </c>
      <c r="H2610" t="s">
        <v>30987</v>
      </c>
      <c r="I2610">
        <v>16</v>
      </c>
      <c r="J2610">
        <v>1763922</v>
      </c>
      <c r="K2610">
        <v>1765053</v>
      </c>
      <c r="L2610">
        <v>1132</v>
      </c>
      <c r="M2610">
        <v>1</v>
      </c>
      <c r="N2610">
        <v>23162</v>
      </c>
      <c r="O2610" t="s">
        <v>9151</v>
      </c>
      <c r="P2610">
        <v>448</v>
      </c>
      <c r="Q2610" t="s">
        <v>9152</v>
      </c>
      <c r="R2610" t="s">
        <v>9153</v>
      </c>
      <c r="S2610" t="s">
        <v>32965</v>
      </c>
      <c r="T2610">
        <v>0.97213403838398904</v>
      </c>
      <c r="U2610">
        <v>1</v>
      </c>
      <c r="V2610">
        <v>4.8152223336706097</v>
      </c>
      <c r="W2610">
        <v>0.20525741147413201</v>
      </c>
      <c r="X2610">
        <v>0.704072456322962</v>
      </c>
      <c r="Y2610">
        <v>-25.033482457227901</v>
      </c>
      <c r="Z2610">
        <v>0.69013698642955401</v>
      </c>
      <c r="AA2610">
        <v>0.84521697243271998</v>
      </c>
      <c r="AB2610">
        <v>3.8517482456933498</v>
      </c>
      <c r="AC2610">
        <v>7.0489011448141195E-2</v>
      </c>
      <c r="AD2610">
        <v>0.57684129297949804</v>
      </c>
      <c r="AE2610">
        <v>-25.033482457227901</v>
      </c>
      <c r="AF2610">
        <v>0.61410715005536498</v>
      </c>
      <c r="AG2610">
        <v>0.80674443595273604</v>
      </c>
      <c r="AH2610">
        <v>5.7448320405936402</v>
      </c>
      <c r="AI2610">
        <v>0.35038410267202102</v>
      </c>
      <c r="AJ2610">
        <v>0.78121606160956403</v>
      </c>
      <c r="AK2610">
        <v>-24.164727025209501</v>
      </c>
    </row>
    <row r="2611" spans="1:37" x14ac:dyDescent="0.2">
      <c r="A2611" t="s">
        <v>9087</v>
      </c>
      <c r="B2611">
        <v>1790758</v>
      </c>
      <c r="C2611">
        <v>1790941</v>
      </c>
      <c r="D2611">
        <v>184</v>
      </c>
      <c r="E2611" t="s">
        <v>9156</v>
      </c>
      <c r="F2611">
        <v>11</v>
      </c>
      <c r="G2611" t="s">
        <v>9157</v>
      </c>
      <c r="H2611" t="s">
        <v>31032</v>
      </c>
      <c r="I2611">
        <v>16</v>
      </c>
      <c r="J2611">
        <v>1778037</v>
      </c>
      <c r="K2611">
        <v>1793700</v>
      </c>
      <c r="L2611">
        <v>15664</v>
      </c>
      <c r="M2611">
        <v>2</v>
      </c>
      <c r="N2611">
        <v>90864</v>
      </c>
      <c r="O2611" t="s">
        <v>9158</v>
      </c>
      <c r="P2611">
        <v>2759</v>
      </c>
      <c r="Q2611" t="s">
        <v>9159</v>
      </c>
      <c r="R2611" t="s">
        <v>9160</v>
      </c>
      <c r="S2611" t="s">
        <v>32966</v>
      </c>
      <c r="T2611">
        <v>0.32911398597860803</v>
      </c>
      <c r="U2611">
        <v>0.603102917160658</v>
      </c>
      <c r="V2611">
        <v>24.475731407845998</v>
      </c>
      <c r="W2611">
        <v>0.94541066367716797</v>
      </c>
      <c r="X2611">
        <v>0.95159051474143896</v>
      </c>
      <c r="Y2611">
        <v>-0.92384351843951296</v>
      </c>
      <c r="Z2611">
        <v>0.306975110376564</v>
      </c>
      <c r="AA2611">
        <v>0.72610664078822296</v>
      </c>
      <c r="AB2611">
        <v>24.033743093333001</v>
      </c>
      <c r="AC2611">
        <v>0.71753805159658501</v>
      </c>
      <c r="AD2611">
        <v>0.87989882095915395</v>
      </c>
      <c r="AE2611">
        <v>-1.9238433835284201</v>
      </c>
      <c r="AF2611">
        <v>0.61410715005536498</v>
      </c>
      <c r="AG2611">
        <v>0.80674443595273604</v>
      </c>
      <c r="AH2611">
        <v>2.1994778026652</v>
      </c>
      <c r="AI2611">
        <v>0.59609816080359102</v>
      </c>
      <c r="AJ2611">
        <v>0.78121606160956403</v>
      </c>
      <c r="AK2611">
        <v>-5.5088110462482201E-2</v>
      </c>
    </row>
    <row r="2612" spans="1:37" x14ac:dyDescent="0.2">
      <c r="A2612" t="s">
        <v>9087</v>
      </c>
      <c r="B2612">
        <v>1790941</v>
      </c>
      <c r="C2612">
        <v>1791124</v>
      </c>
      <c r="D2612">
        <v>184</v>
      </c>
      <c r="E2612" t="s">
        <v>9161</v>
      </c>
      <c r="F2612">
        <v>12</v>
      </c>
      <c r="G2612" t="s">
        <v>9162</v>
      </c>
      <c r="H2612" t="s">
        <v>31032</v>
      </c>
      <c r="I2612">
        <v>16</v>
      </c>
      <c r="J2612">
        <v>1778037</v>
      </c>
      <c r="K2612">
        <v>1793700</v>
      </c>
      <c r="L2612">
        <v>15664</v>
      </c>
      <c r="M2612">
        <v>2</v>
      </c>
      <c r="N2612">
        <v>90864</v>
      </c>
      <c r="O2612" t="s">
        <v>9158</v>
      </c>
      <c r="P2612">
        <v>2576</v>
      </c>
      <c r="Q2612" t="s">
        <v>9159</v>
      </c>
      <c r="R2612" t="s">
        <v>9160</v>
      </c>
      <c r="S2612" t="s">
        <v>32966</v>
      </c>
      <c r="T2612">
        <v>0.54421053469192604</v>
      </c>
      <c r="U2612">
        <v>0.80321479550967601</v>
      </c>
      <c r="V2612">
        <v>0.99547621643006401</v>
      </c>
      <c r="W2612">
        <v>0.371855812393517</v>
      </c>
      <c r="X2612">
        <v>0.704072456322962</v>
      </c>
      <c r="Y2612">
        <v>-2.4375195083345602</v>
      </c>
      <c r="Z2612">
        <v>0.693404429441695</v>
      </c>
      <c r="AA2612">
        <v>0.84521697243271998</v>
      </c>
      <c r="AB2612">
        <v>0.33395054293239601</v>
      </c>
      <c r="AC2612">
        <v>0.10683406973163299</v>
      </c>
      <c r="AD2612">
        <v>0.68253123924728298</v>
      </c>
      <c r="AE2612">
        <v>-3.4375193734234699</v>
      </c>
      <c r="AF2612">
        <v>0.45724430223818102</v>
      </c>
      <c r="AG2612">
        <v>0.80674443595273604</v>
      </c>
      <c r="AH2612">
        <v>1.3969596727756199</v>
      </c>
      <c r="AI2612">
        <v>0.75770813086964806</v>
      </c>
      <c r="AJ2612">
        <v>0.91200148566411499</v>
      </c>
      <c r="AK2612">
        <v>-1.56876406218625</v>
      </c>
    </row>
    <row r="2613" spans="1:37" x14ac:dyDescent="0.2">
      <c r="A2613" t="s">
        <v>9087</v>
      </c>
      <c r="B2613">
        <v>1791311</v>
      </c>
      <c r="C2613">
        <v>1791610</v>
      </c>
      <c r="D2613">
        <v>300</v>
      </c>
      <c r="E2613" t="s">
        <v>9163</v>
      </c>
      <c r="F2613">
        <v>19</v>
      </c>
      <c r="G2613" t="s">
        <v>9164</v>
      </c>
      <c r="H2613" t="s">
        <v>31032</v>
      </c>
      <c r="I2613">
        <v>16</v>
      </c>
      <c r="J2613">
        <v>1778037</v>
      </c>
      <c r="K2613">
        <v>1793700</v>
      </c>
      <c r="L2613">
        <v>15664</v>
      </c>
      <c r="M2613">
        <v>2</v>
      </c>
      <c r="N2613">
        <v>90864</v>
      </c>
      <c r="O2613" t="s">
        <v>9158</v>
      </c>
      <c r="P2613">
        <v>2090</v>
      </c>
      <c r="Q2613" t="s">
        <v>9159</v>
      </c>
      <c r="R2613" t="s">
        <v>9160</v>
      </c>
      <c r="S2613" t="s">
        <v>32966</v>
      </c>
      <c r="T2613">
        <v>0.506551998792793</v>
      </c>
      <c r="U2613">
        <v>0.78288571403930396</v>
      </c>
      <c r="V2613">
        <v>1.6028733944681199</v>
      </c>
      <c r="W2613">
        <v>0.113079289867903</v>
      </c>
      <c r="X2613">
        <v>0.704072456322962</v>
      </c>
      <c r="Y2613">
        <v>-26.213139667699402</v>
      </c>
      <c r="Z2613">
        <v>0.66713806400786302</v>
      </c>
      <c r="AA2613">
        <v>0.84521697243271998</v>
      </c>
      <c r="AB2613">
        <v>1.04888911714314</v>
      </c>
      <c r="AC2613">
        <v>0.10683406973163299</v>
      </c>
      <c r="AD2613">
        <v>0.68253123924728298</v>
      </c>
      <c r="AE2613">
        <v>-2.7599848982767901</v>
      </c>
      <c r="AF2613">
        <v>0.43559387281936701</v>
      </c>
      <c r="AG2613">
        <v>0.80674443595273604</v>
      </c>
      <c r="AH2613">
        <v>1.5693984711053399</v>
      </c>
      <c r="AI2613">
        <v>0.17351581260912399</v>
      </c>
      <c r="AJ2613">
        <v>0.78121606160956403</v>
      </c>
      <c r="AK2613">
        <v>-25.6592584218672</v>
      </c>
    </row>
    <row r="2614" spans="1:37" x14ac:dyDescent="0.2">
      <c r="A2614" t="s">
        <v>9087</v>
      </c>
      <c r="B2614">
        <v>1791640</v>
      </c>
      <c r="C2614">
        <v>1791939</v>
      </c>
      <c r="D2614">
        <v>300</v>
      </c>
      <c r="E2614" t="s">
        <v>9165</v>
      </c>
      <c r="F2614">
        <v>28</v>
      </c>
      <c r="G2614" t="s">
        <v>9166</v>
      </c>
      <c r="H2614" t="s">
        <v>30999</v>
      </c>
      <c r="I2614">
        <v>16</v>
      </c>
      <c r="J2614">
        <v>1778037</v>
      </c>
      <c r="K2614">
        <v>1793700</v>
      </c>
      <c r="L2614">
        <v>15664</v>
      </c>
      <c r="M2614">
        <v>2</v>
      </c>
      <c r="N2614">
        <v>90864</v>
      </c>
      <c r="O2614" t="s">
        <v>9158</v>
      </c>
      <c r="P2614">
        <v>1761</v>
      </c>
      <c r="Q2614" t="s">
        <v>9159</v>
      </c>
      <c r="R2614" t="s">
        <v>9160</v>
      </c>
      <c r="S2614" t="s">
        <v>32966</v>
      </c>
      <c r="T2614">
        <v>0.152084254673993</v>
      </c>
      <c r="U2614">
        <v>0.603102917160658</v>
      </c>
      <c r="V2614">
        <v>25.4606073195738</v>
      </c>
      <c r="W2614">
        <v>0.20525741147413201</v>
      </c>
      <c r="X2614">
        <v>0.704072456322962</v>
      </c>
      <c r="Y2614">
        <v>-25.2589734630908</v>
      </c>
      <c r="Z2614">
        <v>0.203350924423461</v>
      </c>
      <c r="AA2614">
        <v>0.72610664078822296</v>
      </c>
      <c r="AB2614">
        <v>25.0554523561295</v>
      </c>
      <c r="AC2614">
        <v>0.283630615332017</v>
      </c>
      <c r="AD2614">
        <v>0.68253123924728298</v>
      </c>
      <c r="AE2614">
        <v>-1.8058186936682099</v>
      </c>
      <c r="AF2614">
        <v>0.205398459628826</v>
      </c>
      <c r="AG2614">
        <v>0.68151250837662902</v>
      </c>
      <c r="AH2614">
        <v>2.0814531249832502</v>
      </c>
      <c r="AI2614">
        <v>0.24456414000292601</v>
      </c>
      <c r="AJ2614">
        <v>0.78121606160956403</v>
      </c>
      <c r="AK2614">
        <v>-24.948537155395702</v>
      </c>
    </row>
    <row r="2615" spans="1:37" x14ac:dyDescent="0.2">
      <c r="A2615" t="s">
        <v>9087</v>
      </c>
      <c r="B2615">
        <v>2109121</v>
      </c>
      <c r="C2615">
        <v>2109264</v>
      </c>
      <c r="D2615">
        <v>144</v>
      </c>
      <c r="E2615" t="s">
        <v>9167</v>
      </c>
      <c r="F2615">
        <v>13</v>
      </c>
      <c r="G2615" t="s">
        <v>9168</v>
      </c>
      <c r="H2615" t="s">
        <v>30987</v>
      </c>
      <c r="I2615">
        <v>16</v>
      </c>
      <c r="J2615">
        <v>2107585</v>
      </c>
      <c r="K2615">
        <v>2108548</v>
      </c>
      <c r="L2615">
        <v>964</v>
      </c>
      <c r="M2615">
        <v>2</v>
      </c>
      <c r="N2615">
        <v>5310</v>
      </c>
      <c r="O2615" t="s">
        <v>9169</v>
      </c>
      <c r="P2615">
        <v>-573</v>
      </c>
      <c r="Q2615" t="s">
        <v>9170</v>
      </c>
      <c r="R2615" t="s">
        <v>9171</v>
      </c>
      <c r="S2615" t="s">
        <v>32967</v>
      </c>
      <c r="T2615">
        <v>0.152084254673993</v>
      </c>
      <c r="U2615">
        <v>0.603102917160658</v>
      </c>
      <c r="V2615">
        <v>25.189099403065399</v>
      </c>
      <c r="W2615">
        <v>0.89107655920673101</v>
      </c>
      <c r="X2615">
        <v>0.95159051474143896</v>
      </c>
      <c r="Y2615">
        <v>1.01063185622623</v>
      </c>
      <c r="Z2615">
        <v>0.306975110376564</v>
      </c>
      <c r="AA2615">
        <v>0.72610664078822296</v>
      </c>
      <c r="AB2615">
        <v>24.225625314918599</v>
      </c>
      <c r="AC2615">
        <v>0.75388744886274095</v>
      </c>
      <c r="AD2615">
        <v>0.87989882095915395</v>
      </c>
      <c r="AE2615">
        <v>1.06319135805158E-2</v>
      </c>
      <c r="AF2615">
        <v>4.6407610929182198E-2</v>
      </c>
      <c r="AG2615">
        <v>0.476038960109122</v>
      </c>
      <c r="AH2615">
        <v>25.189099403065399</v>
      </c>
      <c r="AI2615">
        <v>0.56157887380500204</v>
      </c>
      <c r="AJ2615">
        <v>0.78121606160956403</v>
      </c>
      <c r="AK2615">
        <v>1.8793872274878101</v>
      </c>
    </row>
    <row r="2616" spans="1:37" x14ac:dyDescent="0.2">
      <c r="A2616" t="s">
        <v>9087</v>
      </c>
      <c r="B2616">
        <v>2146797</v>
      </c>
      <c r="C2616">
        <v>2146949</v>
      </c>
      <c r="D2616">
        <v>153</v>
      </c>
      <c r="E2616" t="s">
        <v>9172</v>
      </c>
      <c r="F2616">
        <v>6</v>
      </c>
      <c r="G2616" t="s">
        <v>9173</v>
      </c>
      <c r="H2616" t="s">
        <v>30999</v>
      </c>
      <c r="I2616">
        <v>16</v>
      </c>
      <c r="J2616">
        <v>2148144</v>
      </c>
      <c r="K2616">
        <v>2153421</v>
      </c>
      <c r="L2616">
        <v>5278</v>
      </c>
      <c r="M2616">
        <v>1</v>
      </c>
      <c r="N2616">
        <v>25837</v>
      </c>
      <c r="O2616" t="s">
        <v>9174</v>
      </c>
      <c r="P2616">
        <v>-1195</v>
      </c>
      <c r="Q2616" t="s">
        <v>9175</v>
      </c>
      <c r="R2616" t="s">
        <v>9176</v>
      </c>
      <c r="S2616" t="s">
        <v>32968</v>
      </c>
      <c r="T2616">
        <v>0.32911398597860803</v>
      </c>
      <c r="U2616">
        <v>0.603102917160658</v>
      </c>
      <c r="V2616">
        <v>24.860360547601299</v>
      </c>
      <c r="W2616">
        <v>0.20525741147413201</v>
      </c>
      <c r="X2616">
        <v>0.704072456322962</v>
      </c>
      <c r="Y2616">
        <v>-25.271804303254999</v>
      </c>
      <c r="Z2616">
        <v>0.306975110376564</v>
      </c>
      <c r="AA2616">
        <v>0.72610664078822296</v>
      </c>
      <c r="AB2616">
        <v>24.509964065223802</v>
      </c>
      <c r="AC2616">
        <v>7.0489011448141195E-2</v>
      </c>
      <c r="AD2616">
        <v>0.57684129297949804</v>
      </c>
      <c r="AE2616">
        <v>-25.271804303254999</v>
      </c>
      <c r="AF2616">
        <v>0.61410715005536498</v>
      </c>
      <c r="AG2616">
        <v>0.80674443595273604</v>
      </c>
      <c r="AH2616">
        <v>1.9172466670445201</v>
      </c>
      <c r="AI2616">
        <v>0.35038410267202102</v>
      </c>
      <c r="AJ2616">
        <v>0.78121606160956403</v>
      </c>
      <c r="AK2616">
        <v>-24.4030488659524</v>
      </c>
    </row>
    <row r="2617" spans="1:37" x14ac:dyDescent="0.2">
      <c r="A2617" t="s">
        <v>9087</v>
      </c>
      <c r="B2617">
        <v>2146949</v>
      </c>
      <c r="C2617">
        <v>2147101</v>
      </c>
      <c r="D2617">
        <v>153</v>
      </c>
      <c r="E2617" t="s">
        <v>9177</v>
      </c>
      <c r="F2617">
        <v>3</v>
      </c>
      <c r="G2617" t="s">
        <v>9178</v>
      </c>
      <c r="H2617" t="s">
        <v>30999</v>
      </c>
      <c r="I2617">
        <v>16</v>
      </c>
      <c r="J2617">
        <v>2148144</v>
      </c>
      <c r="K2617">
        <v>2153421</v>
      </c>
      <c r="L2617">
        <v>5278</v>
      </c>
      <c r="M2617">
        <v>1</v>
      </c>
      <c r="N2617">
        <v>25837</v>
      </c>
      <c r="O2617" t="s">
        <v>9174</v>
      </c>
      <c r="P2617">
        <v>-1043</v>
      </c>
      <c r="Q2617" t="s">
        <v>9175</v>
      </c>
      <c r="R2617" t="s">
        <v>9176</v>
      </c>
      <c r="S2617" t="s">
        <v>32968</v>
      </c>
      <c r="T2617">
        <v>0.32911398597860803</v>
      </c>
      <c r="U2617">
        <v>0.603102917160658</v>
      </c>
      <c r="V2617">
        <v>24.860360547601299</v>
      </c>
      <c r="W2617">
        <v>0.20525741147413201</v>
      </c>
      <c r="X2617">
        <v>0.704072456322962</v>
      </c>
      <c r="Y2617">
        <v>-25.271804303254999</v>
      </c>
      <c r="Z2617">
        <v>0.306975110376564</v>
      </c>
      <c r="AA2617">
        <v>0.72610664078822296</v>
      </c>
      <c r="AB2617">
        <v>24.509964065223802</v>
      </c>
      <c r="AC2617">
        <v>7.0489011448141195E-2</v>
      </c>
      <c r="AD2617">
        <v>0.57684129297949804</v>
      </c>
      <c r="AE2617">
        <v>-25.271804303254999</v>
      </c>
      <c r="AF2617">
        <v>0.61410715005536498</v>
      </c>
      <c r="AG2617">
        <v>0.80674443595273604</v>
      </c>
      <c r="AH2617">
        <v>1.9172466670445201</v>
      </c>
      <c r="AI2617">
        <v>0.35038410267202102</v>
      </c>
      <c r="AJ2617">
        <v>0.78121606160956403</v>
      </c>
      <c r="AK2617">
        <v>-24.4030488659524</v>
      </c>
    </row>
    <row r="2618" spans="1:37" x14ac:dyDescent="0.2">
      <c r="A2618" t="s">
        <v>9087</v>
      </c>
      <c r="B2618">
        <v>2147101</v>
      </c>
      <c r="C2618">
        <v>2147253</v>
      </c>
      <c r="D2618">
        <v>153</v>
      </c>
      <c r="E2618" t="s">
        <v>9179</v>
      </c>
      <c r="F2618">
        <v>1</v>
      </c>
      <c r="G2618" t="s">
        <v>9180</v>
      </c>
      <c r="H2618" t="s">
        <v>30987</v>
      </c>
      <c r="I2618">
        <v>16</v>
      </c>
      <c r="J2618">
        <v>2148144</v>
      </c>
      <c r="K2618">
        <v>2153421</v>
      </c>
      <c r="L2618">
        <v>5278</v>
      </c>
      <c r="M2618">
        <v>1</v>
      </c>
      <c r="N2618">
        <v>25837</v>
      </c>
      <c r="O2618" t="s">
        <v>9174</v>
      </c>
      <c r="P2618">
        <v>-891</v>
      </c>
      <c r="Q2618" t="s">
        <v>9175</v>
      </c>
      <c r="R2618" t="s">
        <v>9176</v>
      </c>
      <c r="S2618" t="s">
        <v>32968</v>
      </c>
      <c r="T2618">
        <v>0.32911398597860803</v>
      </c>
      <c r="U2618">
        <v>0.603102917160658</v>
      </c>
      <c r="V2618">
        <v>24.860360547601299</v>
      </c>
      <c r="W2618">
        <v>0.20525741147413201</v>
      </c>
      <c r="X2618">
        <v>0.704072456322962</v>
      </c>
      <c r="Y2618">
        <v>-25.271804303254999</v>
      </c>
      <c r="Z2618">
        <v>0.306975110376564</v>
      </c>
      <c r="AA2618">
        <v>0.72610664078822296</v>
      </c>
      <c r="AB2618">
        <v>24.509964065223802</v>
      </c>
      <c r="AC2618">
        <v>7.0489011448141195E-2</v>
      </c>
      <c r="AD2618">
        <v>0.57684129297949804</v>
      </c>
      <c r="AE2618">
        <v>-25.271804303254999</v>
      </c>
      <c r="AF2618">
        <v>0.61410715005536498</v>
      </c>
      <c r="AG2618">
        <v>0.80674443595273604</v>
      </c>
      <c r="AH2618">
        <v>1.9172466670445201</v>
      </c>
      <c r="AI2618">
        <v>0.35038410267202102</v>
      </c>
      <c r="AJ2618">
        <v>0.78121606160956403</v>
      </c>
      <c r="AK2618">
        <v>-24.4030488659524</v>
      </c>
    </row>
    <row r="2619" spans="1:37" x14ac:dyDescent="0.2">
      <c r="A2619" t="s">
        <v>9087</v>
      </c>
      <c r="B2619">
        <v>2472695</v>
      </c>
      <c r="C2619">
        <v>2472877</v>
      </c>
      <c r="D2619">
        <v>183</v>
      </c>
      <c r="E2619" t="s">
        <v>9181</v>
      </c>
      <c r="F2619">
        <v>17</v>
      </c>
      <c r="G2619" t="s">
        <v>9182</v>
      </c>
      <c r="H2619" t="s">
        <v>30999</v>
      </c>
      <c r="I2619">
        <v>16</v>
      </c>
      <c r="J2619">
        <v>2471297</v>
      </c>
      <c r="K2619">
        <v>2474145</v>
      </c>
      <c r="L2619">
        <v>2849</v>
      </c>
      <c r="M2619">
        <v>1</v>
      </c>
      <c r="N2619">
        <v>4917</v>
      </c>
      <c r="O2619" t="s">
        <v>9183</v>
      </c>
      <c r="P2619">
        <v>1398</v>
      </c>
      <c r="Q2619" t="s">
        <v>9184</v>
      </c>
      <c r="R2619" t="s">
        <v>9185</v>
      </c>
      <c r="S2619" t="s">
        <v>32969</v>
      </c>
      <c r="T2619">
        <v>0.32911398597860803</v>
      </c>
      <c r="U2619">
        <v>0.603102917160658</v>
      </c>
      <c r="V2619">
        <v>24.570904365691199</v>
      </c>
      <c r="W2619">
        <v>0.94541066367716797</v>
      </c>
      <c r="X2619">
        <v>0.95159051474143896</v>
      </c>
      <c r="Y2619">
        <v>-0.56792903092496705</v>
      </c>
      <c r="Z2619">
        <v>0.306975110376564</v>
      </c>
      <c r="AA2619">
        <v>0.72610664078822296</v>
      </c>
      <c r="AB2619">
        <v>24.246445098814299</v>
      </c>
      <c r="AC2619">
        <v>0.71753805159658501</v>
      </c>
      <c r="AD2619">
        <v>0.87989882095915395</v>
      </c>
      <c r="AE2619">
        <v>-1.56792893223868</v>
      </c>
      <c r="AF2619">
        <v>0.61410715005536498</v>
      </c>
      <c r="AG2619">
        <v>0.80674443595273604</v>
      </c>
      <c r="AH2619">
        <v>1.84356335578074</v>
      </c>
      <c r="AI2619">
        <v>0.59609816080359102</v>
      </c>
      <c r="AJ2619">
        <v>0.78121606160956403</v>
      </c>
      <c r="AK2619">
        <v>0.30082638080232599</v>
      </c>
    </row>
    <row r="2620" spans="1:37" x14ac:dyDescent="0.2">
      <c r="A2620" t="s">
        <v>9087</v>
      </c>
      <c r="B2620">
        <v>2472877</v>
      </c>
      <c r="C2620">
        <v>2473059</v>
      </c>
      <c r="D2620">
        <v>183</v>
      </c>
      <c r="E2620" t="s">
        <v>9186</v>
      </c>
      <c r="F2620">
        <v>4</v>
      </c>
      <c r="G2620" t="s">
        <v>9187</v>
      </c>
      <c r="H2620" t="s">
        <v>30999</v>
      </c>
      <c r="I2620">
        <v>16</v>
      </c>
      <c r="J2620">
        <v>2471297</v>
      </c>
      <c r="K2620">
        <v>2474145</v>
      </c>
      <c r="L2620">
        <v>2849</v>
      </c>
      <c r="M2620">
        <v>1</v>
      </c>
      <c r="N2620">
        <v>4917</v>
      </c>
      <c r="O2620" t="s">
        <v>9183</v>
      </c>
      <c r="P2620">
        <v>1580</v>
      </c>
      <c r="Q2620" t="s">
        <v>9184</v>
      </c>
      <c r="R2620" t="s">
        <v>9185</v>
      </c>
      <c r="S2620" t="s">
        <v>32969</v>
      </c>
      <c r="T2620">
        <v>0.32911398597860803</v>
      </c>
      <c r="U2620">
        <v>0.603102917160658</v>
      </c>
      <c r="V2620">
        <v>24.570904365691199</v>
      </c>
      <c r="W2620">
        <v>0.94541066367716797</v>
      </c>
      <c r="X2620">
        <v>0.95159051474143896</v>
      </c>
      <c r="Y2620">
        <v>-0.56792903092496705</v>
      </c>
      <c r="Z2620">
        <v>0.306975110376564</v>
      </c>
      <c r="AA2620">
        <v>0.72610664078822296</v>
      </c>
      <c r="AB2620">
        <v>24.246445098814299</v>
      </c>
      <c r="AC2620">
        <v>0.71753805159658501</v>
      </c>
      <c r="AD2620">
        <v>0.87989882095915395</v>
      </c>
      <c r="AE2620">
        <v>-1.56792893223868</v>
      </c>
      <c r="AF2620">
        <v>0.61410715005536498</v>
      </c>
      <c r="AG2620">
        <v>0.80674443595273604</v>
      </c>
      <c r="AH2620">
        <v>1.84356335578074</v>
      </c>
      <c r="AI2620">
        <v>0.59609816080359102</v>
      </c>
      <c r="AJ2620">
        <v>0.78121606160956403</v>
      </c>
      <c r="AK2620">
        <v>0.30082638080232599</v>
      </c>
    </row>
    <row r="2621" spans="1:37" x14ac:dyDescent="0.2">
      <c r="A2621" t="s">
        <v>9087</v>
      </c>
      <c r="B2621">
        <v>2963034</v>
      </c>
      <c r="C2621">
        <v>2963323</v>
      </c>
      <c r="D2621">
        <v>290</v>
      </c>
      <c r="E2621" t="s">
        <v>9188</v>
      </c>
      <c r="F2621">
        <v>21</v>
      </c>
      <c r="G2621" t="s">
        <v>9189</v>
      </c>
      <c r="H2621" t="s">
        <v>30987</v>
      </c>
      <c r="I2621">
        <v>16</v>
      </c>
      <c r="J2621">
        <v>2964216</v>
      </c>
      <c r="K2621">
        <v>2968380</v>
      </c>
      <c r="L2621">
        <v>4165</v>
      </c>
      <c r="M2621">
        <v>1</v>
      </c>
      <c r="N2621">
        <v>79412</v>
      </c>
      <c r="O2621" t="s">
        <v>9190</v>
      </c>
      <c r="P2621">
        <v>-893</v>
      </c>
      <c r="Q2621" t="s">
        <v>9191</v>
      </c>
      <c r="R2621" t="s">
        <v>9192</v>
      </c>
      <c r="S2621" t="s">
        <v>32970</v>
      </c>
      <c r="T2621">
        <v>0.152084254673993</v>
      </c>
      <c r="U2621">
        <v>0.603102917160658</v>
      </c>
      <c r="V2621">
        <v>25.567456796041199</v>
      </c>
      <c r="W2621">
        <v>0.94541066367716797</v>
      </c>
      <c r="X2621">
        <v>0.95159051474143896</v>
      </c>
      <c r="Y2621">
        <v>-0.70448731653377406</v>
      </c>
      <c r="Z2621">
        <v>0.306975110376564</v>
      </c>
      <c r="AA2621">
        <v>0.72610664078822296</v>
      </c>
      <c r="AB2621">
        <v>24.603982699629402</v>
      </c>
      <c r="AC2621">
        <v>0.71753805159658501</v>
      </c>
      <c r="AD2621">
        <v>0.87989882095915395</v>
      </c>
      <c r="AE2621">
        <v>-1.70448723459908</v>
      </c>
      <c r="AF2621">
        <v>4.6407610929182198E-2</v>
      </c>
      <c r="AG2621">
        <v>0.476038960109122</v>
      </c>
      <c r="AH2621">
        <v>25.567456796041199</v>
      </c>
      <c r="AI2621">
        <v>0.59609816080359102</v>
      </c>
      <c r="AJ2621">
        <v>0.78121606160956403</v>
      </c>
      <c r="AK2621">
        <v>0.164268108652248</v>
      </c>
    </row>
    <row r="2622" spans="1:37" x14ac:dyDescent="0.2">
      <c r="A2622" t="s">
        <v>9087</v>
      </c>
      <c r="B2622">
        <v>2963369</v>
      </c>
      <c r="C2622">
        <v>2963520</v>
      </c>
      <c r="D2622">
        <v>152</v>
      </c>
      <c r="E2622" t="s">
        <v>9193</v>
      </c>
      <c r="F2622">
        <v>9</v>
      </c>
      <c r="G2622" t="s">
        <v>9194</v>
      </c>
      <c r="H2622" t="s">
        <v>30987</v>
      </c>
      <c r="I2622">
        <v>16</v>
      </c>
      <c r="J2622">
        <v>2964216</v>
      </c>
      <c r="K2622">
        <v>2968380</v>
      </c>
      <c r="L2622">
        <v>4165</v>
      </c>
      <c r="M2622">
        <v>1</v>
      </c>
      <c r="N2622">
        <v>79412</v>
      </c>
      <c r="O2622" t="s">
        <v>9190</v>
      </c>
      <c r="P2622">
        <v>-696</v>
      </c>
      <c r="Q2622" t="s">
        <v>9191</v>
      </c>
      <c r="R2622" t="s">
        <v>9192</v>
      </c>
      <c r="S2622" t="s">
        <v>32970</v>
      </c>
      <c r="T2622">
        <v>0.152084254673993</v>
      </c>
      <c r="U2622">
        <v>0.603102917160658</v>
      </c>
      <c r="V2622">
        <v>25.567456796041199</v>
      </c>
      <c r="W2622">
        <v>0.94541066367716797</v>
      </c>
      <c r="X2622">
        <v>0.95159051474143896</v>
      </c>
      <c r="Y2622">
        <v>-0.70448731653377406</v>
      </c>
      <c r="Z2622">
        <v>0.306975110376564</v>
      </c>
      <c r="AA2622">
        <v>0.72610664078822296</v>
      </c>
      <c r="AB2622">
        <v>24.603982699629402</v>
      </c>
      <c r="AC2622">
        <v>0.71753805159658501</v>
      </c>
      <c r="AD2622">
        <v>0.87989882095915395</v>
      </c>
      <c r="AE2622">
        <v>-1.70448723459908</v>
      </c>
      <c r="AF2622">
        <v>4.6407610929182198E-2</v>
      </c>
      <c r="AG2622">
        <v>0.476038960109122</v>
      </c>
      <c r="AH2622">
        <v>25.567456796041199</v>
      </c>
      <c r="AI2622">
        <v>0.59609816080359102</v>
      </c>
      <c r="AJ2622">
        <v>0.78121606160956403</v>
      </c>
      <c r="AK2622">
        <v>0.164268108652248</v>
      </c>
    </row>
    <row r="2623" spans="1:37" x14ac:dyDescent="0.2">
      <c r="A2623" t="s">
        <v>9087</v>
      </c>
      <c r="B2623">
        <v>3163944</v>
      </c>
      <c r="C2623">
        <v>3164243</v>
      </c>
      <c r="D2623">
        <v>300</v>
      </c>
      <c r="E2623" t="s">
        <v>9195</v>
      </c>
      <c r="F2623">
        <v>11</v>
      </c>
      <c r="G2623" t="s">
        <v>9196</v>
      </c>
      <c r="H2623" t="s">
        <v>31000</v>
      </c>
      <c r="I2623">
        <v>16</v>
      </c>
      <c r="J2623">
        <v>3147128</v>
      </c>
      <c r="K2623">
        <v>3148073</v>
      </c>
      <c r="L2623">
        <v>946</v>
      </c>
      <c r="M2623">
        <v>1</v>
      </c>
      <c r="N2623">
        <v>197350</v>
      </c>
      <c r="O2623" t="s">
        <v>9197</v>
      </c>
      <c r="P2623">
        <v>16816</v>
      </c>
      <c r="Q2623" t="s">
        <v>9198</v>
      </c>
      <c r="R2623" t="s">
        <v>9199</v>
      </c>
      <c r="S2623" t="s">
        <v>32971</v>
      </c>
      <c r="T2623">
        <v>0.412666706508029</v>
      </c>
      <c r="U2623">
        <v>0.68510838679396102</v>
      </c>
      <c r="V2623">
        <v>1.6306645532336299</v>
      </c>
      <c r="W2623">
        <v>0.37763575549749701</v>
      </c>
      <c r="X2623">
        <v>0.704072456322962</v>
      </c>
      <c r="Y2623">
        <v>0.59175501606312397</v>
      </c>
      <c r="Z2623">
        <v>0.94856204293648705</v>
      </c>
      <c r="AA2623">
        <v>0.99919698600769702</v>
      </c>
      <c r="AB2623">
        <v>1.0004593899718499</v>
      </c>
      <c r="AC2623">
        <v>0.975134068228799</v>
      </c>
      <c r="AD2623">
        <v>0.98031027550246497</v>
      </c>
      <c r="AE2623">
        <v>-0.17337772283921901</v>
      </c>
      <c r="AF2623">
        <v>0.17386795352928</v>
      </c>
      <c r="AG2623">
        <v>0.68151250837662902</v>
      </c>
      <c r="AH2623">
        <v>1.73948958004872</v>
      </c>
      <c r="AI2623">
        <v>0.12258052978065501</v>
      </c>
      <c r="AJ2623">
        <v>0.78121606160956403</v>
      </c>
      <c r="AK2623">
        <v>1.17349897801866</v>
      </c>
    </row>
    <row r="2624" spans="1:37" x14ac:dyDescent="0.2">
      <c r="A2624" t="s">
        <v>9087</v>
      </c>
      <c r="B2624">
        <v>3164301</v>
      </c>
      <c r="C2624">
        <v>3164453</v>
      </c>
      <c r="D2624">
        <v>153</v>
      </c>
      <c r="E2624" t="s">
        <v>9200</v>
      </c>
      <c r="F2624">
        <v>11</v>
      </c>
      <c r="G2624" t="s">
        <v>9201</v>
      </c>
      <c r="H2624" t="s">
        <v>31000</v>
      </c>
      <c r="I2624">
        <v>16</v>
      </c>
      <c r="J2624">
        <v>3147128</v>
      </c>
      <c r="K2624">
        <v>3148073</v>
      </c>
      <c r="L2624">
        <v>946</v>
      </c>
      <c r="M2624">
        <v>1</v>
      </c>
      <c r="N2624">
        <v>197350</v>
      </c>
      <c r="O2624" t="s">
        <v>9197</v>
      </c>
      <c r="P2624">
        <v>17173</v>
      </c>
      <c r="Q2624" t="s">
        <v>9198</v>
      </c>
      <c r="R2624" t="s">
        <v>9199</v>
      </c>
      <c r="S2624" t="s">
        <v>32971</v>
      </c>
      <c r="T2624">
        <v>0.412666706508029</v>
      </c>
      <c r="U2624">
        <v>0.68510838679396102</v>
      </c>
      <c r="V2624">
        <v>1.6306645532336299</v>
      </c>
      <c r="W2624">
        <v>0.37763575549749701</v>
      </c>
      <c r="X2624">
        <v>0.704072456322962</v>
      </c>
      <c r="Y2624">
        <v>0.59175501606312397</v>
      </c>
      <c r="Z2624">
        <v>0.94856204293648705</v>
      </c>
      <c r="AA2624">
        <v>0.99919698600769702</v>
      </c>
      <c r="AB2624">
        <v>1.0004593899718499</v>
      </c>
      <c r="AC2624">
        <v>0.975134068228799</v>
      </c>
      <c r="AD2624">
        <v>0.98031027550246497</v>
      </c>
      <c r="AE2624">
        <v>-0.17337772283921901</v>
      </c>
      <c r="AF2624">
        <v>0.17386795352928</v>
      </c>
      <c r="AG2624">
        <v>0.68151250837662902</v>
      </c>
      <c r="AH2624">
        <v>1.73948958004872</v>
      </c>
      <c r="AI2624">
        <v>0.12258052978065501</v>
      </c>
      <c r="AJ2624">
        <v>0.78121606160956403</v>
      </c>
      <c r="AK2624">
        <v>1.17349897801866</v>
      </c>
    </row>
    <row r="2625" spans="1:37" x14ac:dyDescent="0.2">
      <c r="A2625" t="s">
        <v>9087</v>
      </c>
      <c r="B2625">
        <v>3485199</v>
      </c>
      <c r="C2625">
        <v>3485361</v>
      </c>
      <c r="D2625">
        <v>163</v>
      </c>
      <c r="E2625" t="s">
        <v>9202</v>
      </c>
      <c r="F2625">
        <v>3</v>
      </c>
      <c r="G2625" t="s">
        <v>9203</v>
      </c>
      <c r="H2625" t="s">
        <v>30987</v>
      </c>
      <c r="I2625">
        <v>16</v>
      </c>
      <c r="J2625">
        <v>3485381</v>
      </c>
      <c r="K2625">
        <v>3485469</v>
      </c>
      <c r="L2625">
        <v>89</v>
      </c>
      <c r="M2625">
        <v>2</v>
      </c>
      <c r="N2625">
        <v>102465134</v>
      </c>
      <c r="O2625" t="s">
        <v>9204</v>
      </c>
      <c r="P2625">
        <v>108</v>
      </c>
      <c r="Q2625" t="s">
        <v>9205</v>
      </c>
      <c r="R2625" t="s">
        <v>9206</v>
      </c>
      <c r="S2625" t="s">
        <v>32972</v>
      </c>
      <c r="T2625">
        <v>0.17308923567461099</v>
      </c>
      <c r="U2625">
        <v>0.603102917160658</v>
      </c>
      <c r="V2625">
        <v>-23.493724395451199</v>
      </c>
      <c r="W2625">
        <v>0.20525741147413201</v>
      </c>
      <c r="X2625">
        <v>0.704072456322962</v>
      </c>
      <c r="Y2625">
        <v>-23.362479873805398</v>
      </c>
      <c r="Z2625">
        <v>5.50355599158565E-2</v>
      </c>
      <c r="AA2625">
        <v>0.72610664078822296</v>
      </c>
      <c r="AB2625">
        <v>-23.493724395451199</v>
      </c>
      <c r="AC2625">
        <v>7.0489011448141195E-2</v>
      </c>
      <c r="AD2625">
        <v>0.57684129297949804</v>
      </c>
      <c r="AE2625">
        <v>-23.362479873805398</v>
      </c>
      <c r="AF2625">
        <v>0.32549523997010099</v>
      </c>
      <c r="AG2625">
        <v>0.70473078222419605</v>
      </c>
      <c r="AH2625">
        <v>-22.564113833850499</v>
      </c>
      <c r="AI2625">
        <v>0.35038410267202102</v>
      </c>
      <c r="AJ2625">
        <v>0.78121606160956403</v>
      </c>
      <c r="AK2625">
        <v>-22.493724517591499</v>
      </c>
    </row>
    <row r="2626" spans="1:37" x14ac:dyDescent="0.2">
      <c r="A2626" t="s">
        <v>9087</v>
      </c>
      <c r="B2626">
        <v>4272127</v>
      </c>
      <c r="C2626">
        <v>4272382</v>
      </c>
      <c r="D2626">
        <v>256</v>
      </c>
      <c r="E2626" t="s">
        <v>9207</v>
      </c>
      <c r="F2626">
        <v>22</v>
      </c>
      <c r="G2626" t="s">
        <v>9208</v>
      </c>
      <c r="H2626" t="s">
        <v>30987</v>
      </c>
      <c r="I2626">
        <v>16</v>
      </c>
      <c r="J2626">
        <v>4260455</v>
      </c>
      <c r="K2626">
        <v>4272831</v>
      </c>
      <c r="L2626">
        <v>12377</v>
      </c>
      <c r="M2626">
        <v>2</v>
      </c>
      <c r="N2626">
        <v>7023</v>
      </c>
      <c r="O2626" t="s">
        <v>9209</v>
      </c>
      <c r="P2626">
        <v>449</v>
      </c>
      <c r="Q2626" t="s">
        <v>9210</v>
      </c>
      <c r="R2626" t="s">
        <v>9211</v>
      </c>
      <c r="S2626" t="s">
        <v>32973</v>
      </c>
      <c r="T2626">
        <v>0.60318812523568999</v>
      </c>
      <c r="U2626">
        <v>0.82125442047224695</v>
      </c>
      <c r="V2626">
        <v>-0.35666463464103498</v>
      </c>
      <c r="W2626">
        <v>0.69201225521665499</v>
      </c>
      <c r="X2626">
        <v>0.95159051474143896</v>
      </c>
      <c r="Y2626">
        <v>-0.15141953630958599</v>
      </c>
      <c r="Z2626">
        <v>0.250572619160632</v>
      </c>
      <c r="AA2626">
        <v>0.72610664078822296</v>
      </c>
      <c r="AB2626">
        <v>-1.32013863342447</v>
      </c>
      <c r="AC2626">
        <v>0.30184355666711699</v>
      </c>
      <c r="AD2626">
        <v>0.68253123924728298</v>
      </c>
      <c r="AE2626">
        <v>-1.1514194111181399</v>
      </c>
      <c r="AF2626">
        <v>1</v>
      </c>
      <c r="AG2626">
        <v>1</v>
      </c>
      <c r="AH2626">
        <v>0.57294594435278901</v>
      </c>
      <c r="AI2626">
        <v>0.95029317176085903</v>
      </c>
      <c r="AJ2626">
        <v>0.98621344597861504</v>
      </c>
      <c r="AK2626">
        <v>0.71733583729738504</v>
      </c>
    </row>
    <row r="2627" spans="1:37" x14ac:dyDescent="0.2">
      <c r="A2627" t="s">
        <v>9087</v>
      </c>
      <c r="B2627">
        <v>4553210</v>
      </c>
      <c r="C2627">
        <v>4553407</v>
      </c>
      <c r="D2627">
        <v>198</v>
      </c>
      <c r="E2627" t="s">
        <v>9212</v>
      </c>
      <c r="F2627">
        <v>2</v>
      </c>
      <c r="G2627" t="s">
        <v>9213</v>
      </c>
      <c r="H2627" t="s">
        <v>31032</v>
      </c>
      <c r="I2627">
        <v>16</v>
      </c>
      <c r="J2627">
        <v>4556340</v>
      </c>
      <c r="K2627">
        <v>4600758</v>
      </c>
      <c r="L2627">
        <v>44419</v>
      </c>
      <c r="M2627">
        <v>1</v>
      </c>
      <c r="N2627">
        <v>342346</v>
      </c>
      <c r="O2627" t="s">
        <v>9214</v>
      </c>
      <c r="P2627">
        <v>-2933</v>
      </c>
      <c r="Q2627" t="s">
        <v>9215</v>
      </c>
      <c r="R2627" t="s">
        <v>9216</v>
      </c>
      <c r="S2627" t="s">
        <v>32974</v>
      </c>
      <c r="T2627">
        <v>0.35387198439864398</v>
      </c>
      <c r="U2627">
        <v>0.603102917160658</v>
      </c>
      <c r="V2627">
        <v>-24.0207201379928</v>
      </c>
      <c r="W2627">
        <v>0.29261482077562401</v>
      </c>
      <c r="X2627">
        <v>0.704072456322962</v>
      </c>
      <c r="Y2627">
        <v>22.386304147478199</v>
      </c>
      <c r="Z2627">
        <v>0.65379035313853895</v>
      </c>
      <c r="AA2627">
        <v>0.84521697243271998</v>
      </c>
      <c r="AB2627">
        <v>-2.6718904189191601</v>
      </c>
      <c r="AC2627">
        <v>0.27780950890804001</v>
      </c>
      <c r="AD2627">
        <v>0.68253123924728298</v>
      </c>
      <c r="AE2627">
        <v>23.534073349076099</v>
      </c>
      <c r="AF2627">
        <v>0.32549523997010099</v>
      </c>
      <c r="AG2627">
        <v>0.70473078222419605</v>
      </c>
      <c r="AH2627">
        <v>-23.4600727738835</v>
      </c>
      <c r="AI2627">
        <v>0.59609816080359102</v>
      </c>
      <c r="AJ2627">
        <v>0.78121606160956403</v>
      </c>
      <c r="AK2627">
        <v>-0.63441607527971799</v>
      </c>
    </row>
    <row r="2628" spans="1:37" x14ac:dyDescent="0.2">
      <c r="A2628" t="s">
        <v>9087</v>
      </c>
      <c r="B2628">
        <v>4553407</v>
      </c>
      <c r="C2628">
        <v>4553604</v>
      </c>
      <c r="D2628">
        <v>198</v>
      </c>
      <c r="E2628" t="s">
        <v>9217</v>
      </c>
      <c r="F2628">
        <v>4</v>
      </c>
      <c r="G2628" t="s">
        <v>9218</v>
      </c>
      <c r="H2628" t="s">
        <v>31032</v>
      </c>
      <c r="I2628">
        <v>16</v>
      </c>
      <c r="J2628">
        <v>4556340</v>
      </c>
      <c r="K2628">
        <v>4600758</v>
      </c>
      <c r="L2628">
        <v>44419</v>
      </c>
      <c r="M2628">
        <v>1</v>
      </c>
      <c r="N2628">
        <v>342346</v>
      </c>
      <c r="O2628" t="s">
        <v>9214</v>
      </c>
      <c r="P2628">
        <v>-2736</v>
      </c>
      <c r="Q2628" t="s">
        <v>9215</v>
      </c>
      <c r="R2628" t="s">
        <v>9216</v>
      </c>
      <c r="S2628" t="s">
        <v>32974</v>
      </c>
      <c r="T2628">
        <v>0.35387198439864398</v>
      </c>
      <c r="U2628">
        <v>0.603102917160658</v>
      </c>
      <c r="V2628">
        <v>-24.0207201379928</v>
      </c>
      <c r="W2628">
        <v>0.29261482077562401</v>
      </c>
      <c r="X2628">
        <v>0.704072456322962</v>
      </c>
      <c r="Y2628">
        <v>22.386304147478199</v>
      </c>
      <c r="Z2628">
        <v>0.65379035313853895</v>
      </c>
      <c r="AA2628">
        <v>0.84521697243271998</v>
      </c>
      <c r="AB2628">
        <v>-2.6718904189191601</v>
      </c>
      <c r="AC2628">
        <v>0.27780950890804001</v>
      </c>
      <c r="AD2628">
        <v>0.68253123924728298</v>
      </c>
      <c r="AE2628">
        <v>23.534073349076099</v>
      </c>
      <c r="AF2628">
        <v>0.32549523997010099</v>
      </c>
      <c r="AG2628">
        <v>0.70473078222419605</v>
      </c>
      <c r="AH2628">
        <v>-23.4600727738835</v>
      </c>
      <c r="AI2628">
        <v>0.59609816080359102</v>
      </c>
      <c r="AJ2628">
        <v>0.78121606160956403</v>
      </c>
      <c r="AK2628">
        <v>-0.63441607527971799</v>
      </c>
    </row>
    <row r="2629" spans="1:37" x14ac:dyDescent="0.2">
      <c r="A2629" t="s">
        <v>9087</v>
      </c>
      <c r="B2629">
        <v>4602429</v>
      </c>
      <c r="C2629">
        <v>4602577</v>
      </c>
      <c r="D2629">
        <v>149</v>
      </c>
      <c r="E2629" t="s">
        <v>9219</v>
      </c>
      <c r="F2629">
        <v>5</v>
      </c>
      <c r="G2629" t="s">
        <v>9220</v>
      </c>
      <c r="H2629" t="s">
        <v>31000</v>
      </c>
      <c r="I2629">
        <v>16</v>
      </c>
      <c r="J2629">
        <v>4609831</v>
      </c>
      <c r="K2629">
        <v>4614402</v>
      </c>
      <c r="L2629">
        <v>4572</v>
      </c>
      <c r="M2629">
        <v>2</v>
      </c>
      <c r="N2629">
        <v>124402</v>
      </c>
      <c r="O2629" t="s">
        <v>9221</v>
      </c>
      <c r="P2629">
        <v>11825</v>
      </c>
      <c r="Q2629" t="s">
        <v>9222</v>
      </c>
      <c r="R2629" t="s">
        <v>9223</v>
      </c>
      <c r="S2629" t="s">
        <v>32975</v>
      </c>
      <c r="T2629" t="s">
        <v>40</v>
      </c>
      <c r="U2629" t="s">
        <v>40</v>
      </c>
      <c r="V2629">
        <v>0</v>
      </c>
      <c r="W2629">
        <v>0.29261482077562401</v>
      </c>
      <c r="X2629">
        <v>0.704072456322962</v>
      </c>
      <c r="Y2629">
        <v>24.260773074002699</v>
      </c>
      <c r="Z2629">
        <v>0.306975110376564</v>
      </c>
      <c r="AA2629">
        <v>0.72610664078822296</v>
      </c>
      <c r="AB2629">
        <v>23.3383381631626</v>
      </c>
      <c r="AC2629">
        <v>0.27780950890804001</v>
      </c>
      <c r="AD2629">
        <v>0.68253123924728298</v>
      </c>
      <c r="AE2629">
        <v>23.375812865093401</v>
      </c>
      <c r="AF2629">
        <v>0.32549523997010099</v>
      </c>
      <c r="AG2629">
        <v>0.70473078222419605</v>
      </c>
      <c r="AH2629">
        <v>-23.301812290625499</v>
      </c>
      <c r="AI2629">
        <v>0.56157887380500204</v>
      </c>
      <c r="AJ2629">
        <v>0.78121606160956403</v>
      </c>
      <c r="AK2629">
        <v>4.7350482768311402</v>
      </c>
    </row>
    <row r="2630" spans="1:37" x14ac:dyDescent="0.2">
      <c r="A2630" t="s">
        <v>9087</v>
      </c>
      <c r="B2630">
        <v>4602577</v>
      </c>
      <c r="C2630">
        <v>4602725</v>
      </c>
      <c r="D2630">
        <v>149</v>
      </c>
      <c r="E2630" t="s">
        <v>9224</v>
      </c>
      <c r="F2630">
        <v>2</v>
      </c>
      <c r="G2630" t="s">
        <v>9225</v>
      </c>
      <c r="H2630" t="s">
        <v>31000</v>
      </c>
      <c r="I2630">
        <v>16</v>
      </c>
      <c r="J2630">
        <v>4609831</v>
      </c>
      <c r="K2630">
        <v>4614402</v>
      </c>
      <c r="L2630">
        <v>4572</v>
      </c>
      <c r="M2630">
        <v>2</v>
      </c>
      <c r="N2630">
        <v>124402</v>
      </c>
      <c r="O2630" t="s">
        <v>9221</v>
      </c>
      <c r="P2630">
        <v>11677</v>
      </c>
      <c r="Q2630" t="s">
        <v>9222</v>
      </c>
      <c r="R2630" t="s">
        <v>9223</v>
      </c>
      <c r="S2630" t="s">
        <v>32975</v>
      </c>
      <c r="T2630" t="s">
        <v>40</v>
      </c>
      <c r="U2630" t="s">
        <v>40</v>
      </c>
      <c r="V2630">
        <v>0</v>
      </c>
      <c r="W2630">
        <v>0.29261482077562401</v>
      </c>
      <c r="X2630">
        <v>0.704072456322962</v>
      </c>
      <c r="Y2630">
        <v>24.260773074002699</v>
      </c>
      <c r="Z2630">
        <v>0.306975110376564</v>
      </c>
      <c r="AA2630">
        <v>0.72610664078822296</v>
      </c>
      <c r="AB2630">
        <v>23.3383381631626</v>
      </c>
      <c r="AC2630">
        <v>0.27780950890804001</v>
      </c>
      <c r="AD2630">
        <v>0.68253123924728298</v>
      </c>
      <c r="AE2630">
        <v>23.375812865093401</v>
      </c>
      <c r="AF2630">
        <v>0.32549523997010099</v>
      </c>
      <c r="AG2630">
        <v>0.70473078222419605</v>
      </c>
      <c r="AH2630">
        <v>-23.301812290625499</v>
      </c>
      <c r="AI2630">
        <v>0.56157887380500204</v>
      </c>
      <c r="AJ2630">
        <v>0.78121606160956403</v>
      </c>
      <c r="AK2630">
        <v>4.7350482768311402</v>
      </c>
    </row>
    <row r="2631" spans="1:37" x14ac:dyDescent="0.2">
      <c r="A2631" t="s">
        <v>9087</v>
      </c>
      <c r="B2631">
        <v>4677330</v>
      </c>
      <c r="C2631">
        <v>4677629</v>
      </c>
      <c r="D2631">
        <v>300</v>
      </c>
      <c r="E2631" t="s">
        <v>9226</v>
      </c>
      <c r="F2631">
        <v>14</v>
      </c>
      <c r="G2631" t="s">
        <v>9227</v>
      </c>
      <c r="H2631" t="s">
        <v>31032</v>
      </c>
      <c r="I2631">
        <v>16</v>
      </c>
      <c r="J2631">
        <v>4680173</v>
      </c>
      <c r="K2631">
        <v>4683932</v>
      </c>
      <c r="L2631">
        <v>3760</v>
      </c>
      <c r="M2631">
        <v>1</v>
      </c>
      <c r="N2631">
        <v>23295</v>
      </c>
      <c r="O2631" t="s">
        <v>9228</v>
      </c>
      <c r="P2631">
        <v>-2544</v>
      </c>
      <c r="Q2631" t="s">
        <v>9229</v>
      </c>
      <c r="R2631" t="s">
        <v>9230</v>
      </c>
      <c r="S2631" t="s">
        <v>32976</v>
      </c>
      <c r="T2631">
        <v>0.152084254673993</v>
      </c>
      <c r="U2631">
        <v>0.603102917160658</v>
      </c>
      <c r="V2631">
        <v>26.053293118054899</v>
      </c>
      <c r="W2631">
        <v>0.20525741147413201</v>
      </c>
      <c r="X2631">
        <v>0.704072456322962</v>
      </c>
      <c r="Y2631">
        <v>-25.851659259992999</v>
      </c>
      <c r="Z2631">
        <v>0.306975110376564</v>
      </c>
      <c r="AA2631">
        <v>0.72610664078822296</v>
      </c>
      <c r="AB2631">
        <v>25.089819013762298</v>
      </c>
      <c r="AC2631">
        <v>7.0489011448141195E-2</v>
      </c>
      <c r="AD2631">
        <v>0.57684129297949804</v>
      </c>
      <c r="AE2631">
        <v>-25.851659259992999</v>
      </c>
      <c r="AF2631">
        <v>4.6407610929182198E-2</v>
      </c>
      <c r="AG2631">
        <v>0.476038960109122</v>
      </c>
      <c r="AH2631">
        <v>26.053293118054899</v>
      </c>
      <c r="AI2631">
        <v>0.35038410267202102</v>
      </c>
      <c r="AJ2631">
        <v>0.78121606160956403</v>
      </c>
      <c r="AK2631">
        <v>-24.982903812953499</v>
      </c>
    </row>
    <row r="2632" spans="1:37" x14ac:dyDescent="0.2">
      <c r="A2632" t="s">
        <v>9087</v>
      </c>
      <c r="B2632">
        <v>4677772</v>
      </c>
      <c r="C2632">
        <v>4677928</v>
      </c>
      <c r="D2632">
        <v>157</v>
      </c>
      <c r="E2632" t="s">
        <v>9231</v>
      </c>
      <c r="F2632">
        <v>7</v>
      </c>
      <c r="G2632" t="s">
        <v>9232</v>
      </c>
      <c r="H2632" t="s">
        <v>31032</v>
      </c>
      <c r="I2632">
        <v>16</v>
      </c>
      <c r="J2632">
        <v>4680173</v>
      </c>
      <c r="K2632">
        <v>4683932</v>
      </c>
      <c r="L2632">
        <v>3760</v>
      </c>
      <c r="M2632">
        <v>1</v>
      </c>
      <c r="N2632">
        <v>23295</v>
      </c>
      <c r="O2632" t="s">
        <v>9228</v>
      </c>
      <c r="P2632">
        <v>-2245</v>
      </c>
      <c r="Q2632" t="s">
        <v>9229</v>
      </c>
      <c r="R2632" t="s">
        <v>9230</v>
      </c>
      <c r="S2632" t="s">
        <v>32976</v>
      </c>
      <c r="T2632">
        <v>0.152084254673993</v>
      </c>
      <c r="U2632">
        <v>0.603102917160658</v>
      </c>
      <c r="V2632">
        <v>26.053293118054899</v>
      </c>
      <c r="W2632">
        <v>0.20525741147413201</v>
      </c>
      <c r="X2632">
        <v>0.704072456322962</v>
      </c>
      <c r="Y2632">
        <v>-25.851659259992999</v>
      </c>
      <c r="Z2632">
        <v>0.306975110376564</v>
      </c>
      <c r="AA2632">
        <v>0.72610664078822296</v>
      </c>
      <c r="AB2632">
        <v>25.089819013762298</v>
      </c>
      <c r="AC2632">
        <v>7.0489011448141195E-2</v>
      </c>
      <c r="AD2632">
        <v>0.57684129297949804</v>
      </c>
      <c r="AE2632">
        <v>-25.851659259992999</v>
      </c>
      <c r="AF2632">
        <v>4.6407610929182198E-2</v>
      </c>
      <c r="AG2632">
        <v>0.476038960109122</v>
      </c>
      <c r="AH2632">
        <v>26.053293118054899</v>
      </c>
      <c r="AI2632">
        <v>0.35038410267202102</v>
      </c>
      <c r="AJ2632">
        <v>0.78121606160956403</v>
      </c>
      <c r="AK2632">
        <v>-24.982903812953499</v>
      </c>
    </row>
    <row r="2633" spans="1:37" x14ac:dyDescent="0.2">
      <c r="A2633" t="s">
        <v>9087</v>
      </c>
      <c r="B2633">
        <v>4688542</v>
      </c>
      <c r="C2633">
        <v>4688685</v>
      </c>
      <c r="D2633">
        <v>144</v>
      </c>
      <c r="E2633" t="s">
        <v>9233</v>
      </c>
      <c r="F2633">
        <v>6</v>
      </c>
      <c r="G2633" t="s">
        <v>9234</v>
      </c>
      <c r="H2633" t="s">
        <v>31003</v>
      </c>
      <c r="I2633">
        <v>16</v>
      </c>
      <c r="J2633">
        <v>4693562</v>
      </c>
      <c r="K2633">
        <v>4695844</v>
      </c>
      <c r="L2633">
        <v>2283</v>
      </c>
      <c r="M2633">
        <v>1</v>
      </c>
      <c r="N2633">
        <v>84309</v>
      </c>
      <c r="O2633" t="s">
        <v>9235</v>
      </c>
      <c r="P2633">
        <v>-4877</v>
      </c>
      <c r="Q2633" t="s">
        <v>9236</v>
      </c>
      <c r="R2633" t="s">
        <v>9237</v>
      </c>
      <c r="S2633" t="s">
        <v>32977</v>
      </c>
      <c r="T2633">
        <v>0.60318812523568999</v>
      </c>
      <c r="U2633">
        <v>0.82125442047224695</v>
      </c>
      <c r="V2633">
        <v>-0.71170556152300202</v>
      </c>
      <c r="W2633">
        <v>0.89107655920673101</v>
      </c>
      <c r="X2633">
        <v>0.95159051474143896</v>
      </c>
      <c r="Y2633">
        <v>0.86600569048204701</v>
      </c>
      <c r="Z2633">
        <v>0.250572619160632</v>
      </c>
      <c r="AA2633">
        <v>0.72610664078822296</v>
      </c>
      <c r="AB2633">
        <v>-1.6751796185079899</v>
      </c>
      <c r="AC2633">
        <v>0.85817338719172098</v>
      </c>
      <c r="AD2633">
        <v>0.94068432309766403</v>
      </c>
      <c r="AE2633">
        <v>0.90546288408797404</v>
      </c>
      <c r="AF2633">
        <v>1</v>
      </c>
      <c r="AG2633">
        <v>1</v>
      </c>
      <c r="AH2633">
        <v>0.217905071629512</v>
      </c>
      <c r="AI2633">
        <v>0.95029317176085903</v>
      </c>
      <c r="AJ2633">
        <v>0.98621344597861504</v>
      </c>
      <c r="AK2633">
        <v>0.36229497333826099</v>
      </c>
    </row>
    <row r="2634" spans="1:37" x14ac:dyDescent="0.2">
      <c r="A2634" t="s">
        <v>9087</v>
      </c>
      <c r="B2634">
        <v>4688685</v>
      </c>
      <c r="C2634">
        <v>4688828</v>
      </c>
      <c r="D2634">
        <v>144</v>
      </c>
      <c r="E2634" t="s">
        <v>9238</v>
      </c>
      <c r="F2634">
        <v>7</v>
      </c>
      <c r="G2634" t="s">
        <v>9239</v>
      </c>
      <c r="H2634" t="s">
        <v>31003</v>
      </c>
      <c r="I2634">
        <v>16</v>
      </c>
      <c r="J2634">
        <v>4693562</v>
      </c>
      <c r="K2634">
        <v>4695844</v>
      </c>
      <c r="L2634">
        <v>2283</v>
      </c>
      <c r="M2634">
        <v>1</v>
      </c>
      <c r="N2634">
        <v>84309</v>
      </c>
      <c r="O2634" t="s">
        <v>9235</v>
      </c>
      <c r="P2634">
        <v>-4734</v>
      </c>
      <c r="Q2634" t="s">
        <v>9236</v>
      </c>
      <c r="R2634" t="s">
        <v>9237</v>
      </c>
      <c r="S2634" t="s">
        <v>32977</v>
      </c>
      <c r="T2634">
        <v>0.60318812523568999</v>
      </c>
      <c r="U2634">
        <v>0.82125442047224695</v>
      </c>
      <c r="V2634">
        <v>-0.71170556152300202</v>
      </c>
      <c r="W2634">
        <v>0.89107655920673101</v>
      </c>
      <c r="X2634">
        <v>0.95159051474143896</v>
      </c>
      <c r="Y2634">
        <v>0.86600569048204701</v>
      </c>
      <c r="Z2634">
        <v>0.250572619160632</v>
      </c>
      <c r="AA2634">
        <v>0.72610664078822296</v>
      </c>
      <c r="AB2634">
        <v>-1.6751796185079899</v>
      </c>
      <c r="AC2634">
        <v>0.85817338719172098</v>
      </c>
      <c r="AD2634">
        <v>0.94068432309766403</v>
      </c>
      <c r="AE2634">
        <v>0.90546288408797404</v>
      </c>
      <c r="AF2634">
        <v>1</v>
      </c>
      <c r="AG2634">
        <v>1</v>
      </c>
      <c r="AH2634">
        <v>0.217905071629512</v>
      </c>
      <c r="AI2634">
        <v>0.95029317176085903</v>
      </c>
      <c r="AJ2634">
        <v>0.98621344597861504</v>
      </c>
      <c r="AK2634">
        <v>0.36229497333826099</v>
      </c>
    </row>
    <row r="2635" spans="1:37" x14ac:dyDescent="0.2">
      <c r="A2635" t="s">
        <v>9087</v>
      </c>
      <c r="B2635">
        <v>4698453</v>
      </c>
      <c r="C2635">
        <v>4698751</v>
      </c>
      <c r="D2635">
        <v>299</v>
      </c>
      <c r="E2635" t="s">
        <v>9240</v>
      </c>
      <c r="F2635">
        <v>19</v>
      </c>
      <c r="G2635" t="s">
        <v>9241</v>
      </c>
      <c r="H2635" t="s">
        <v>30987</v>
      </c>
      <c r="I2635">
        <v>16</v>
      </c>
      <c r="J2635">
        <v>4698143</v>
      </c>
      <c r="K2635">
        <v>4699195</v>
      </c>
      <c r="L2635">
        <v>1053</v>
      </c>
      <c r="M2635">
        <v>2</v>
      </c>
      <c r="N2635">
        <v>124401</v>
      </c>
      <c r="O2635" t="s">
        <v>9242</v>
      </c>
      <c r="P2635">
        <v>444</v>
      </c>
      <c r="Q2635" t="s">
        <v>9243</v>
      </c>
      <c r="R2635" t="s">
        <v>9244</v>
      </c>
      <c r="S2635" t="s">
        <v>32978</v>
      </c>
      <c r="T2635">
        <v>7.3374270299014499E-2</v>
      </c>
      <c r="U2635">
        <v>0.603102917160658</v>
      </c>
      <c r="V2635">
        <v>25.472076846770999</v>
      </c>
      <c r="W2635">
        <v>0.65075386537994595</v>
      </c>
      <c r="X2635">
        <v>0.94119559056004798</v>
      </c>
      <c r="Y2635">
        <v>-4.2134862639034596</v>
      </c>
      <c r="Z2635">
        <v>0.203350924423461</v>
      </c>
      <c r="AA2635">
        <v>0.72610664078822296</v>
      </c>
      <c r="AB2635">
        <v>24.508602752242901</v>
      </c>
      <c r="AC2635">
        <v>0.283630615332017</v>
      </c>
      <c r="AD2635">
        <v>0.68253123924728298</v>
      </c>
      <c r="AE2635">
        <v>-5.2134855731561398</v>
      </c>
      <c r="AF2635">
        <v>1.3497623430991999E-2</v>
      </c>
      <c r="AG2635">
        <v>0.476038960109122</v>
      </c>
      <c r="AH2635">
        <v>25.472076846770999</v>
      </c>
      <c r="AI2635">
        <v>0.98342151819761803</v>
      </c>
      <c r="AJ2635">
        <v>0.98789258377071898</v>
      </c>
      <c r="AK2635">
        <v>-3.3447308279398</v>
      </c>
    </row>
    <row r="2636" spans="1:37" x14ac:dyDescent="0.2">
      <c r="A2636" t="s">
        <v>9087</v>
      </c>
      <c r="B2636">
        <v>5186189</v>
      </c>
      <c r="C2636">
        <v>5186391</v>
      </c>
      <c r="D2636">
        <v>203</v>
      </c>
      <c r="E2636" t="s">
        <v>9245</v>
      </c>
      <c r="F2636">
        <v>6</v>
      </c>
      <c r="G2636" t="s">
        <v>9246</v>
      </c>
      <c r="H2636" t="s">
        <v>32979</v>
      </c>
      <c r="I2636">
        <v>16</v>
      </c>
      <c r="J2636">
        <v>5215243</v>
      </c>
      <c r="K2636">
        <v>5220843</v>
      </c>
      <c r="L2636">
        <v>5601</v>
      </c>
      <c r="M2636">
        <v>2</v>
      </c>
      <c r="N2636">
        <v>105371066</v>
      </c>
      <c r="O2636" t="s">
        <v>9247</v>
      </c>
      <c r="P2636">
        <v>34452</v>
      </c>
      <c r="Q2636" t="s">
        <v>40</v>
      </c>
      <c r="R2636" t="s">
        <v>9248</v>
      </c>
      <c r="S2636" t="s">
        <v>32980</v>
      </c>
      <c r="T2636">
        <v>0.35387198439864398</v>
      </c>
      <c r="U2636">
        <v>0.603102917160658</v>
      </c>
      <c r="V2636">
        <v>-20.6277620915365</v>
      </c>
      <c r="W2636">
        <v>0.38920677604595899</v>
      </c>
      <c r="X2636">
        <v>0.704072456322962</v>
      </c>
      <c r="Y2636">
        <v>-23.7717889232845</v>
      </c>
      <c r="Z2636">
        <v>0.69013698642955401</v>
      </c>
      <c r="AA2636">
        <v>0.84521697243271998</v>
      </c>
      <c r="AB2636">
        <v>2.3821866390148401</v>
      </c>
      <c r="AC2636">
        <v>0.71753805159658501</v>
      </c>
      <c r="AD2636">
        <v>0.87989882095915395</v>
      </c>
      <c r="AE2636">
        <v>-3.9996362015893201</v>
      </c>
      <c r="AF2636">
        <v>0.32549523997010099</v>
      </c>
      <c r="AG2636">
        <v>0.70473078222419605</v>
      </c>
      <c r="AH2636">
        <v>-23.115230716211801</v>
      </c>
      <c r="AI2636">
        <v>0.35038410267202102</v>
      </c>
      <c r="AJ2636">
        <v>0.78121606160956403</v>
      </c>
      <c r="AK2636">
        <v>-23.0448413962594</v>
      </c>
    </row>
    <row r="2637" spans="1:37" x14ac:dyDescent="0.2">
      <c r="A2637" t="s">
        <v>9087</v>
      </c>
      <c r="B2637">
        <v>5186391</v>
      </c>
      <c r="C2637">
        <v>5186593</v>
      </c>
      <c r="D2637">
        <v>203</v>
      </c>
      <c r="E2637" t="s">
        <v>9249</v>
      </c>
      <c r="F2637">
        <v>14</v>
      </c>
      <c r="G2637" t="s">
        <v>9250</v>
      </c>
      <c r="H2637" t="s">
        <v>32979</v>
      </c>
      <c r="I2637">
        <v>16</v>
      </c>
      <c r="J2637">
        <v>5215243</v>
      </c>
      <c r="K2637">
        <v>5220843</v>
      </c>
      <c r="L2637">
        <v>5601</v>
      </c>
      <c r="M2637">
        <v>2</v>
      </c>
      <c r="N2637">
        <v>105371066</v>
      </c>
      <c r="O2637" t="s">
        <v>9247</v>
      </c>
      <c r="P2637">
        <v>34250</v>
      </c>
      <c r="Q2637" t="s">
        <v>40</v>
      </c>
      <c r="R2637" t="s">
        <v>9248</v>
      </c>
      <c r="S2637" t="s">
        <v>32980</v>
      </c>
      <c r="T2637">
        <v>0.35387198439864398</v>
      </c>
      <c r="U2637">
        <v>0.603102917160658</v>
      </c>
      <c r="V2637">
        <v>-20.6277620915365</v>
      </c>
      <c r="W2637">
        <v>0.38920677604595899</v>
      </c>
      <c r="X2637">
        <v>0.704072456322962</v>
      </c>
      <c r="Y2637">
        <v>-23.7717889232845</v>
      </c>
      <c r="Z2637">
        <v>0.69013698642955401</v>
      </c>
      <c r="AA2637">
        <v>0.84521697243271998</v>
      </c>
      <c r="AB2637">
        <v>2.3821866390148401</v>
      </c>
      <c r="AC2637">
        <v>0.71753805159658501</v>
      </c>
      <c r="AD2637">
        <v>0.87989882095915395</v>
      </c>
      <c r="AE2637">
        <v>-3.9996362015893201</v>
      </c>
      <c r="AF2637">
        <v>0.32549523997010099</v>
      </c>
      <c r="AG2637">
        <v>0.70473078222419605</v>
      </c>
      <c r="AH2637">
        <v>-23.115230716211801</v>
      </c>
      <c r="AI2637">
        <v>0.35038410267202102</v>
      </c>
      <c r="AJ2637">
        <v>0.78121606160956403</v>
      </c>
      <c r="AK2637">
        <v>-23.0448413962594</v>
      </c>
    </row>
    <row r="2638" spans="1:37" x14ac:dyDescent="0.2">
      <c r="A2638" t="s">
        <v>9087</v>
      </c>
      <c r="B2638">
        <v>5724383</v>
      </c>
      <c r="C2638">
        <v>5724525</v>
      </c>
      <c r="D2638">
        <v>143</v>
      </c>
      <c r="E2638" t="s">
        <v>9251</v>
      </c>
      <c r="F2638">
        <v>2</v>
      </c>
      <c r="G2638" t="s">
        <v>9252</v>
      </c>
      <c r="H2638" t="s">
        <v>32981</v>
      </c>
      <c r="I2638">
        <v>16</v>
      </c>
      <c r="J2638">
        <v>5632467</v>
      </c>
      <c r="K2638">
        <v>5632566</v>
      </c>
      <c r="L2638">
        <v>100</v>
      </c>
      <c r="M2638">
        <v>1</v>
      </c>
      <c r="N2638">
        <v>102465867</v>
      </c>
      <c r="O2638" t="s">
        <v>9253</v>
      </c>
      <c r="P2638">
        <v>91916</v>
      </c>
      <c r="Q2638" t="s">
        <v>9254</v>
      </c>
      <c r="R2638" t="s">
        <v>9255</v>
      </c>
      <c r="S2638" t="s">
        <v>32982</v>
      </c>
      <c r="T2638" t="s">
        <v>40</v>
      </c>
      <c r="U2638" t="s">
        <v>40</v>
      </c>
      <c r="V2638">
        <v>0</v>
      </c>
      <c r="W2638" t="s">
        <v>40</v>
      </c>
      <c r="X2638" t="s">
        <v>40</v>
      </c>
      <c r="Y2638">
        <v>0</v>
      </c>
      <c r="Z2638">
        <v>0.306975110376564</v>
      </c>
      <c r="AA2638">
        <v>0.72610664078822296</v>
      </c>
      <c r="AB2638">
        <v>23.907488180836101</v>
      </c>
      <c r="AC2638">
        <v>0.27780950890804001</v>
      </c>
      <c r="AD2638">
        <v>0.68253123924728298</v>
      </c>
      <c r="AE2638">
        <v>23.944962883903798</v>
      </c>
      <c r="AF2638">
        <v>0.32549523997010099</v>
      </c>
      <c r="AG2638">
        <v>0.70473078222419605</v>
      </c>
      <c r="AH2638">
        <v>-23.8709623071619</v>
      </c>
      <c r="AI2638">
        <v>0.35038410267202102</v>
      </c>
      <c r="AJ2638">
        <v>0.78121606160956403</v>
      </c>
      <c r="AK2638">
        <v>-23.800572983972302</v>
      </c>
    </row>
    <row r="2639" spans="1:37" x14ac:dyDescent="0.2">
      <c r="A2639" t="s">
        <v>9087</v>
      </c>
      <c r="B2639">
        <v>6162417</v>
      </c>
      <c r="C2639">
        <v>6162615</v>
      </c>
      <c r="D2639">
        <v>199</v>
      </c>
      <c r="E2639" t="s">
        <v>9256</v>
      </c>
      <c r="F2639">
        <v>1</v>
      </c>
      <c r="G2639" t="s">
        <v>9257</v>
      </c>
      <c r="H2639" t="s">
        <v>32983</v>
      </c>
      <c r="I2639">
        <v>16</v>
      </c>
      <c r="J2639">
        <v>6019703</v>
      </c>
      <c r="K2639">
        <v>7709781</v>
      </c>
      <c r="L2639">
        <v>1690079</v>
      </c>
      <c r="M2639">
        <v>1</v>
      </c>
      <c r="N2639">
        <v>54715</v>
      </c>
      <c r="O2639" t="s">
        <v>9258</v>
      </c>
      <c r="P2639">
        <v>142714</v>
      </c>
      <c r="Q2639" t="s">
        <v>9259</v>
      </c>
      <c r="R2639" t="s">
        <v>9260</v>
      </c>
      <c r="S2639" t="s">
        <v>32984</v>
      </c>
      <c r="T2639">
        <v>0.32911398597860803</v>
      </c>
      <c r="U2639">
        <v>0.603102917160658</v>
      </c>
      <c r="V2639">
        <v>20.564399566637199</v>
      </c>
      <c r="W2639" t="s">
        <v>40</v>
      </c>
      <c r="X2639" t="s">
        <v>40</v>
      </c>
      <c r="Y2639">
        <v>0</v>
      </c>
      <c r="Z2639">
        <v>0.48464167878831399</v>
      </c>
      <c r="AA2639">
        <v>0.84435025072159198</v>
      </c>
      <c r="AB2639">
        <v>19.6009263265497</v>
      </c>
      <c r="AC2639">
        <v>0.45677901822897599</v>
      </c>
      <c r="AD2639">
        <v>0.82872126865393902</v>
      </c>
      <c r="AE2639">
        <v>19.638400985447898</v>
      </c>
      <c r="AF2639">
        <v>0.16793847098801201</v>
      </c>
      <c r="AG2639">
        <v>0.68151250837662902</v>
      </c>
      <c r="AH2639">
        <v>20.564399566637199</v>
      </c>
      <c r="AI2639">
        <v>0.52399907623471598</v>
      </c>
      <c r="AJ2639">
        <v>0.78121606160956403</v>
      </c>
      <c r="AK2639">
        <v>-19.494011262194199</v>
      </c>
    </row>
    <row r="2640" spans="1:37" x14ac:dyDescent="0.2">
      <c r="A2640" t="s">
        <v>9087</v>
      </c>
      <c r="B2640">
        <v>7624544</v>
      </c>
      <c r="C2640">
        <v>7624686</v>
      </c>
      <c r="D2640">
        <v>143</v>
      </c>
      <c r="E2640" t="s">
        <v>9261</v>
      </c>
      <c r="F2640">
        <v>1</v>
      </c>
      <c r="G2640" t="s">
        <v>9262</v>
      </c>
      <c r="H2640" t="s">
        <v>32985</v>
      </c>
      <c r="I2640">
        <v>16</v>
      </c>
      <c r="J2640">
        <v>7597217</v>
      </c>
      <c r="K2640">
        <v>7630626</v>
      </c>
      <c r="L2640">
        <v>33410</v>
      </c>
      <c r="M2640">
        <v>1</v>
      </c>
      <c r="N2640">
        <v>54715</v>
      </c>
      <c r="O2640" t="s">
        <v>9263</v>
      </c>
      <c r="P2640">
        <v>27327</v>
      </c>
      <c r="Q2640" t="s">
        <v>9259</v>
      </c>
      <c r="R2640" t="s">
        <v>9260</v>
      </c>
      <c r="S2640" t="s">
        <v>32984</v>
      </c>
      <c r="T2640">
        <v>0.32911398597860803</v>
      </c>
      <c r="U2640">
        <v>0.603102917160658</v>
      </c>
      <c r="V2640">
        <v>23.151064173447701</v>
      </c>
      <c r="W2640">
        <v>0.29261482077562401</v>
      </c>
      <c r="X2640">
        <v>0.704072456322962</v>
      </c>
      <c r="Y2640">
        <v>23.225064747147201</v>
      </c>
      <c r="Z2640">
        <v>0.203350924423461</v>
      </c>
      <c r="AA2640">
        <v>0.72610664078822296</v>
      </c>
      <c r="AB2640">
        <v>24.536975049049001</v>
      </c>
      <c r="AC2640">
        <v>0.17695932866387601</v>
      </c>
      <c r="AD2640">
        <v>0.68253123924728298</v>
      </c>
      <c r="AE2640">
        <v>24.574449752947999</v>
      </c>
      <c r="AF2640">
        <v>0.98343762640780896</v>
      </c>
      <c r="AG2640">
        <v>1</v>
      </c>
      <c r="AH2640">
        <v>-1.03424029191977</v>
      </c>
      <c r="AI2640">
        <v>0.98342151819761803</v>
      </c>
      <c r="AJ2640">
        <v>0.98789258377071898</v>
      </c>
      <c r="AK2640">
        <v>-0.88985039411016897</v>
      </c>
    </row>
    <row r="2641" spans="1:37" x14ac:dyDescent="0.2">
      <c r="A2641" t="s">
        <v>9087</v>
      </c>
      <c r="B2641">
        <v>8692113</v>
      </c>
      <c r="C2641">
        <v>8692317</v>
      </c>
      <c r="D2641">
        <v>205</v>
      </c>
      <c r="E2641" t="s">
        <v>9264</v>
      </c>
      <c r="F2641">
        <v>2</v>
      </c>
      <c r="G2641" t="s">
        <v>9265</v>
      </c>
      <c r="H2641" t="s">
        <v>32986</v>
      </c>
      <c r="I2641">
        <v>16</v>
      </c>
      <c r="J2641">
        <v>8674617</v>
      </c>
      <c r="K2641">
        <v>8784570</v>
      </c>
      <c r="L2641">
        <v>109954</v>
      </c>
      <c r="M2641">
        <v>1</v>
      </c>
      <c r="N2641">
        <v>18</v>
      </c>
      <c r="O2641" t="s">
        <v>9266</v>
      </c>
      <c r="P2641">
        <v>17496</v>
      </c>
      <c r="Q2641" t="s">
        <v>9267</v>
      </c>
      <c r="R2641" t="s">
        <v>9268</v>
      </c>
      <c r="S2641" t="s">
        <v>32987</v>
      </c>
      <c r="T2641" t="s">
        <v>40</v>
      </c>
      <c r="U2641" t="s">
        <v>40</v>
      </c>
      <c r="V2641">
        <v>0</v>
      </c>
      <c r="W2641">
        <v>0.29261482077562401</v>
      </c>
      <c r="X2641">
        <v>0.704072456322962</v>
      </c>
      <c r="Y2641">
        <v>21.801341778338699</v>
      </c>
      <c r="Z2641">
        <v>0.48464167878831399</v>
      </c>
      <c r="AA2641">
        <v>0.84435025072159198</v>
      </c>
      <c r="AB2641">
        <v>20.7638674884411</v>
      </c>
      <c r="AC2641">
        <v>0.45677901822897599</v>
      </c>
      <c r="AD2641">
        <v>0.82872126865393902</v>
      </c>
      <c r="AE2641">
        <v>20.8013421730837</v>
      </c>
      <c r="AF2641">
        <v>0.501741946288212</v>
      </c>
      <c r="AG2641">
        <v>0.80674443595273604</v>
      </c>
      <c r="AH2641">
        <v>-20.727341633192101</v>
      </c>
      <c r="AI2641">
        <v>0.14667288820271701</v>
      </c>
      <c r="AJ2641">
        <v>0.78121606160956403</v>
      </c>
      <c r="AK2641">
        <v>21.801341778338699</v>
      </c>
    </row>
    <row r="2642" spans="1:37" x14ac:dyDescent="0.2">
      <c r="A2642" t="s">
        <v>9087</v>
      </c>
      <c r="B2642">
        <v>8692317</v>
      </c>
      <c r="C2642">
        <v>8692521</v>
      </c>
      <c r="D2642">
        <v>205</v>
      </c>
      <c r="E2642" t="s">
        <v>9269</v>
      </c>
      <c r="F2642">
        <v>2</v>
      </c>
      <c r="G2642" t="s">
        <v>9270</v>
      </c>
      <c r="H2642" t="s">
        <v>32986</v>
      </c>
      <c r="I2642">
        <v>16</v>
      </c>
      <c r="J2642">
        <v>8674617</v>
      </c>
      <c r="K2642">
        <v>8784570</v>
      </c>
      <c r="L2642">
        <v>109954</v>
      </c>
      <c r="M2642">
        <v>1</v>
      </c>
      <c r="N2642">
        <v>18</v>
      </c>
      <c r="O2642" t="s">
        <v>9266</v>
      </c>
      <c r="P2642">
        <v>17700</v>
      </c>
      <c r="Q2642" t="s">
        <v>9267</v>
      </c>
      <c r="R2642" t="s">
        <v>9268</v>
      </c>
      <c r="S2642" t="s">
        <v>32987</v>
      </c>
      <c r="T2642" t="s">
        <v>40</v>
      </c>
      <c r="U2642" t="s">
        <v>40</v>
      </c>
      <c r="V2642">
        <v>0</v>
      </c>
      <c r="W2642">
        <v>0.29261482077562401</v>
      </c>
      <c r="X2642">
        <v>0.704072456322962</v>
      </c>
      <c r="Y2642">
        <v>21.801341778338699</v>
      </c>
      <c r="Z2642">
        <v>0.48464167878831399</v>
      </c>
      <c r="AA2642">
        <v>0.84435025072159198</v>
      </c>
      <c r="AB2642">
        <v>20.7638674884411</v>
      </c>
      <c r="AC2642">
        <v>0.45677901822897599</v>
      </c>
      <c r="AD2642">
        <v>0.82872126865393902</v>
      </c>
      <c r="AE2642">
        <v>20.8013421730837</v>
      </c>
      <c r="AF2642">
        <v>0.501741946288212</v>
      </c>
      <c r="AG2642">
        <v>0.80674443595273604</v>
      </c>
      <c r="AH2642">
        <v>-20.727341633192101</v>
      </c>
      <c r="AI2642">
        <v>0.14667288820271701</v>
      </c>
      <c r="AJ2642">
        <v>0.78121606160956403</v>
      </c>
      <c r="AK2642">
        <v>21.801341778338699</v>
      </c>
    </row>
    <row r="2643" spans="1:37" x14ac:dyDescent="0.2">
      <c r="A2643" t="s">
        <v>9087</v>
      </c>
      <c r="B2643">
        <v>9481573</v>
      </c>
      <c r="C2643">
        <v>9481725</v>
      </c>
      <c r="D2643">
        <v>153</v>
      </c>
      <c r="E2643" t="s">
        <v>9271</v>
      </c>
      <c r="F2643">
        <v>1</v>
      </c>
      <c r="G2643" t="s">
        <v>9272</v>
      </c>
      <c r="H2643" t="s">
        <v>32988</v>
      </c>
      <c r="I2643">
        <v>16</v>
      </c>
      <c r="J2643">
        <v>9489393</v>
      </c>
      <c r="K2643">
        <v>9518324</v>
      </c>
      <c r="L2643">
        <v>28932</v>
      </c>
      <c r="M2643">
        <v>1</v>
      </c>
      <c r="N2643">
        <v>101927026</v>
      </c>
      <c r="O2643" t="s">
        <v>9273</v>
      </c>
      <c r="P2643">
        <v>-7668</v>
      </c>
      <c r="Q2643" t="s">
        <v>9274</v>
      </c>
      <c r="R2643" t="s">
        <v>9275</v>
      </c>
      <c r="S2643" t="s">
        <v>32989</v>
      </c>
      <c r="T2643">
        <v>0.54421053469192604</v>
      </c>
      <c r="U2643">
        <v>0.80321479550967601</v>
      </c>
      <c r="V2643">
        <v>3.9081204714523601</v>
      </c>
      <c r="W2643">
        <v>0.113079289867903</v>
      </c>
      <c r="X2643">
        <v>0.704072456322962</v>
      </c>
      <c r="Y2643">
        <v>-24.552888396295501</v>
      </c>
      <c r="Z2643">
        <v>0.96726857278496403</v>
      </c>
      <c r="AA2643">
        <v>0.99919698600769702</v>
      </c>
      <c r="AB2643">
        <v>2.9446463992863299</v>
      </c>
      <c r="AC2643">
        <v>2.4853262407310801E-2</v>
      </c>
      <c r="AD2643">
        <v>0.57684129297949804</v>
      </c>
      <c r="AE2643">
        <v>-24.552888396295501</v>
      </c>
      <c r="AF2643">
        <v>0.22065000948199101</v>
      </c>
      <c r="AG2643">
        <v>0.68151250837662902</v>
      </c>
      <c r="AH2643">
        <v>4.83773040280348</v>
      </c>
      <c r="AI2643">
        <v>0.24456414000292601</v>
      </c>
      <c r="AJ2643">
        <v>0.78121606160956403</v>
      </c>
      <c r="AK2643">
        <v>-23.684132977995901</v>
      </c>
    </row>
    <row r="2644" spans="1:37" x14ac:dyDescent="0.2">
      <c r="A2644" t="s">
        <v>9087</v>
      </c>
      <c r="B2644">
        <v>10244703</v>
      </c>
      <c r="C2644">
        <v>10244967</v>
      </c>
      <c r="D2644">
        <v>265</v>
      </c>
      <c r="E2644" t="s">
        <v>9276</v>
      </c>
      <c r="F2644">
        <v>6</v>
      </c>
      <c r="G2644" t="s">
        <v>9277</v>
      </c>
      <c r="H2644" t="s">
        <v>31000</v>
      </c>
      <c r="I2644">
        <v>16</v>
      </c>
      <c r="J2644">
        <v>10214784</v>
      </c>
      <c r="K2644">
        <v>10227581</v>
      </c>
      <c r="L2644">
        <v>12798</v>
      </c>
      <c r="M2644">
        <v>2</v>
      </c>
      <c r="N2644">
        <v>107984900</v>
      </c>
      <c r="O2644" t="s">
        <v>9278</v>
      </c>
      <c r="P2644">
        <v>-17122</v>
      </c>
      <c r="Q2644" t="s">
        <v>40</v>
      </c>
      <c r="R2644" t="s">
        <v>9279</v>
      </c>
      <c r="S2644" t="s">
        <v>32990</v>
      </c>
      <c r="T2644">
        <v>0.97213403838398904</v>
      </c>
      <c r="U2644">
        <v>1</v>
      </c>
      <c r="V2644">
        <v>1.35608131221876</v>
      </c>
      <c r="W2644">
        <v>0.20525741147413201</v>
      </c>
      <c r="X2644">
        <v>0.704072456322962</v>
      </c>
      <c r="Y2644">
        <v>-23.37971688336</v>
      </c>
      <c r="Z2644">
        <v>0.69013698642955401</v>
      </c>
      <c r="AA2644">
        <v>0.84521697243271998</v>
      </c>
      <c r="AB2644">
        <v>0.39260734222832799</v>
      </c>
      <c r="AC2644">
        <v>7.0489011448141195E-2</v>
      </c>
      <c r="AD2644">
        <v>0.57684129297949804</v>
      </c>
      <c r="AE2644">
        <v>-23.37971688336</v>
      </c>
      <c r="AF2644">
        <v>0.61410715005536498</v>
      </c>
      <c r="AG2644">
        <v>0.80674443595273604</v>
      </c>
      <c r="AH2644">
        <v>2.2856916089148802</v>
      </c>
      <c r="AI2644">
        <v>0.35038410267202102</v>
      </c>
      <c r="AJ2644">
        <v>0.78121606160956403</v>
      </c>
      <c r="AK2644">
        <v>-22.510961525833601</v>
      </c>
    </row>
    <row r="2645" spans="1:37" x14ac:dyDescent="0.2">
      <c r="A2645" t="s">
        <v>9087</v>
      </c>
      <c r="B2645">
        <v>10695381</v>
      </c>
      <c r="C2645">
        <v>10695532</v>
      </c>
      <c r="D2645">
        <v>152</v>
      </c>
      <c r="E2645" t="s">
        <v>9280</v>
      </c>
      <c r="F2645">
        <v>1</v>
      </c>
      <c r="G2645" t="s">
        <v>9281</v>
      </c>
      <c r="H2645" t="s">
        <v>30987</v>
      </c>
      <c r="I2645">
        <v>16</v>
      </c>
      <c r="J2645">
        <v>10627501</v>
      </c>
      <c r="K2645">
        <v>10694930</v>
      </c>
      <c r="L2645">
        <v>67430</v>
      </c>
      <c r="M2645">
        <v>2</v>
      </c>
      <c r="N2645">
        <v>146279</v>
      </c>
      <c r="O2645" t="s">
        <v>9282</v>
      </c>
      <c r="P2645">
        <v>-451</v>
      </c>
      <c r="Q2645" t="s">
        <v>9283</v>
      </c>
      <c r="R2645" t="s">
        <v>9284</v>
      </c>
      <c r="S2645" t="s">
        <v>32991</v>
      </c>
      <c r="T2645">
        <v>0.17308923567461099</v>
      </c>
      <c r="U2645">
        <v>0.603102917160658</v>
      </c>
      <c r="V2645">
        <v>-24.2844668947873</v>
      </c>
      <c r="W2645">
        <v>0.89107655920673101</v>
      </c>
      <c r="X2645">
        <v>0.95159051474143896</v>
      </c>
      <c r="Y2645">
        <v>0.65062147080404598</v>
      </c>
      <c r="Z2645">
        <v>0.26789404493740199</v>
      </c>
      <c r="AA2645">
        <v>0.72610664078822296</v>
      </c>
      <c r="AB2645">
        <v>-1.66250506594583</v>
      </c>
      <c r="AC2645">
        <v>0.85817338719172098</v>
      </c>
      <c r="AD2645">
        <v>0.94068432309766403</v>
      </c>
      <c r="AE2645">
        <v>0.60181575401691201</v>
      </c>
      <c r="AF2645">
        <v>0.22065000948199101</v>
      </c>
      <c r="AG2645">
        <v>0.68151250837662902</v>
      </c>
      <c r="AH2645">
        <v>-24.0208429783086</v>
      </c>
      <c r="AI2645">
        <v>0.91725052871964496</v>
      </c>
      <c r="AJ2645">
        <v>0.98621344597861504</v>
      </c>
      <c r="AK2645">
        <v>0.37496945425261202</v>
      </c>
    </row>
    <row r="2646" spans="1:37" x14ac:dyDescent="0.2">
      <c r="A2646" t="s">
        <v>9087</v>
      </c>
      <c r="B2646">
        <v>11579155</v>
      </c>
      <c r="C2646">
        <v>11579304</v>
      </c>
      <c r="D2646">
        <v>150</v>
      </c>
      <c r="E2646" t="s">
        <v>9285</v>
      </c>
      <c r="F2646">
        <v>4</v>
      </c>
      <c r="G2646" t="s">
        <v>9286</v>
      </c>
      <c r="H2646" t="s">
        <v>32992</v>
      </c>
      <c r="I2646">
        <v>16</v>
      </c>
      <c r="J2646">
        <v>11548000</v>
      </c>
      <c r="K2646">
        <v>11586373</v>
      </c>
      <c r="L2646">
        <v>38374</v>
      </c>
      <c r="M2646">
        <v>2</v>
      </c>
      <c r="N2646">
        <v>9516</v>
      </c>
      <c r="O2646" t="s">
        <v>9287</v>
      </c>
      <c r="P2646">
        <v>7069</v>
      </c>
      <c r="Q2646" t="s">
        <v>9288</v>
      </c>
      <c r="R2646" t="s">
        <v>9289</v>
      </c>
      <c r="S2646" t="s">
        <v>32993</v>
      </c>
      <c r="T2646">
        <v>0.152084254673993</v>
      </c>
      <c r="U2646">
        <v>0.603102917160658</v>
      </c>
      <c r="V2646">
        <v>26.002482873277501</v>
      </c>
      <c r="W2646">
        <v>0.65075386537994595</v>
      </c>
      <c r="X2646">
        <v>0.94119559056004798</v>
      </c>
      <c r="Y2646">
        <v>-1.38985242642031</v>
      </c>
      <c r="Z2646">
        <v>0.306975110376564</v>
      </c>
      <c r="AA2646">
        <v>0.72610664078822296</v>
      </c>
      <c r="AB2646">
        <v>25.039008769690401</v>
      </c>
      <c r="AC2646">
        <v>0.283630615332017</v>
      </c>
      <c r="AD2646">
        <v>0.68253123924728298</v>
      </c>
      <c r="AE2646">
        <v>-2.3898523617459202</v>
      </c>
      <c r="AF2646">
        <v>4.6407610929182198E-2</v>
      </c>
      <c r="AG2646">
        <v>0.476038960109122</v>
      </c>
      <c r="AH2646">
        <v>26.002482873277501</v>
      </c>
      <c r="AI2646">
        <v>0.98342151819761803</v>
      </c>
      <c r="AJ2646">
        <v>0.98789258377071898</v>
      </c>
      <c r="AK2646">
        <v>-0.52109698008638405</v>
      </c>
    </row>
    <row r="2647" spans="1:37" x14ac:dyDescent="0.2">
      <c r="A2647" t="s">
        <v>9087</v>
      </c>
      <c r="B2647">
        <v>11579304</v>
      </c>
      <c r="C2647">
        <v>11579453</v>
      </c>
      <c r="D2647">
        <v>150</v>
      </c>
      <c r="E2647" t="s">
        <v>9290</v>
      </c>
      <c r="F2647">
        <v>16</v>
      </c>
      <c r="G2647" t="s">
        <v>9291</v>
      </c>
      <c r="H2647" t="s">
        <v>32992</v>
      </c>
      <c r="I2647">
        <v>16</v>
      </c>
      <c r="J2647">
        <v>11548000</v>
      </c>
      <c r="K2647">
        <v>11586373</v>
      </c>
      <c r="L2647">
        <v>38374</v>
      </c>
      <c r="M2647">
        <v>2</v>
      </c>
      <c r="N2647">
        <v>9516</v>
      </c>
      <c r="O2647" t="s">
        <v>9287</v>
      </c>
      <c r="P2647">
        <v>6920</v>
      </c>
      <c r="Q2647" t="s">
        <v>9288</v>
      </c>
      <c r="R2647" t="s">
        <v>9289</v>
      </c>
      <c r="S2647" t="s">
        <v>32993</v>
      </c>
      <c r="T2647">
        <v>0.152084254673993</v>
      </c>
      <c r="U2647">
        <v>0.603102917160658</v>
      </c>
      <c r="V2647">
        <v>26.002482873277501</v>
      </c>
      <c r="W2647">
        <v>0.65075386537994595</v>
      </c>
      <c r="X2647">
        <v>0.94119559056004798</v>
      </c>
      <c r="Y2647">
        <v>-1.38985242642031</v>
      </c>
      <c r="Z2647">
        <v>0.306975110376564</v>
      </c>
      <c r="AA2647">
        <v>0.72610664078822296</v>
      </c>
      <c r="AB2647">
        <v>25.039008769690401</v>
      </c>
      <c r="AC2647">
        <v>0.283630615332017</v>
      </c>
      <c r="AD2647">
        <v>0.68253123924728298</v>
      </c>
      <c r="AE2647">
        <v>-2.3898523617459202</v>
      </c>
      <c r="AF2647">
        <v>4.6407610929182198E-2</v>
      </c>
      <c r="AG2647">
        <v>0.476038960109122</v>
      </c>
      <c r="AH2647">
        <v>26.002482873277501</v>
      </c>
      <c r="AI2647">
        <v>0.98342151819761803</v>
      </c>
      <c r="AJ2647">
        <v>0.98789258377071898</v>
      </c>
      <c r="AK2647">
        <v>-0.52109698008638405</v>
      </c>
    </row>
    <row r="2648" spans="1:37" x14ac:dyDescent="0.2">
      <c r="A2648" t="s">
        <v>9087</v>
      </c>
      <c r="B2648">
        <v>11626771</v>
      </c>
      <c r="C2648">
        <v>11626920</v>
      </c>
      <c r="D2648">
        <v>150</v>
      </c>
      <c r="E2648" t="s">
        <v>9292</v>
      </c>
      <c r="F2648">
        <v>2</v>
      </c>
      <c r="G2648" t="s">
        <v>9293</v>
      </c>
      <c r="H2648" t="s">
        <v>31032</v>
      </c>
      <c r="I2648">
        <v>16</v>
      </c>
      <c r="J2648">
        <v>11549613</v>
      </c>
      <c r="K2648">
        <v>11629210</v>
      </c>
      <c r="L2648">
        <v>79598</v>
      </c>
      <c r="M2648">
        <v>2</v>
      </c>
      <c r="N2648">
        <v>9516</v>
      </c>
      <c r="O2648" t="s">
        <v>9294</v>
      </c>
      <c r="P2648">
        <v>2290</v>
      </c>
      <c r="Q2648" t="s">
        <v>9288</v>
      </c>
      <c r="R2648" t="s">
        <v>9289</v>
      </c>
      <c r="S2648" t="s">
        <v>32993</v>
      </c>
      <c r="T2648">
        <v>0.32911398597860803</v>
      </c>
      <c r="U2648">
        <v>0.603102917160658</v>
      </c>
      <c r="V2648">
        <v>22.360254396547798</v>
      </c>
      <c r="W2648">
        <v>0.38920677604595899</v>
      </c>
      <c r="X2648">
        <v>0.704072456322962</v>
      </c>
      <c r="Y2648">
        <v>-22.158620575571899</v>
      </c>
      <c r="Z2648">
        <v>0.48464167878831399</v>
      </c>
      <c r="AA2648">
        <v>0.84435025072159198</v>
      </c>
      <c r="AB2648">
        <v>21.396780527133298</v>
      </c>
      <c r="AC2648">
        <v>0.21073619169722799</v>
      </c>
      <c r="AD2648">
        <v>0.68253123924728298</v>
      </c>
      <c r="AE2648">
        <v>-22.158620575571899</v>
      </c>
      <c r="AF2648">
        <v>0.16793847098801201</v>
      </c>
      <c r="AG2648">
        <v>0.68151250837662902</v>
      </c>
      <c r="AH2648">
        <v>22.360254396547798</v>
      </c>
      <c r="AI2648">
        <v>0.52399907623471598</v>
      </c>
      <c r="AJ2648">
        <v>0.78121606160956403</v>
      </c>
      <c r="AK2648">
        <v>-21.289865363410598</v>
      </c>
    </row>
    <row r="2649" spans="1:37" x14ac:dyDescent="0.2">
      <c r="A2649" t="s">
        <v>9087</v>
      </c>
      <c r="B2649">
        <v>11626920</v>
      </c>
      <c r="C2649">
        <v>11627069</v>
      </c>
      <c r="D2649">
        <v>150</v>
      </c>
      <c r="E2649" t="s">
        <v>9295</v>
      </c>
      <c r="F2649">
        <v>5</v>
      </c>
      <c r="G2649" t="s">
        <v>9296</v>
      </c>
      <c r="H2649" t="s">
        <v>31032</v>
      </c>
      <c r="I2649">
        <v>16</v>
      </c>
      <c r="J2649">
        <v>11549613</v>
      </c>
      <c r="K2649">
        <v>11629210</v>
      </c>
      <c r="L2649">
        <v>79598</v>
      </c>
      <c r="M2649">
        <v>2</v>
      </c>
      <c r="N2649">
        <v>9516</v>
      </c>
      <c r="O2649" t="s">
        <v>9294</v>
      </c>
      <c r="P2649">
        <v>2141</v>
      </c>
      <c r="Q2649" t="s">
        <v>9288</v>
      </c>
      <c r="R2649" t="s">
        <v>9289</v>
      </c>
      <c r="S2649" t="s">
        <v>32993</v>
      </c>
      <c r="T2649">
        <v>0.32911398597860803</v>
      </c>
      <c r="U2649">
        <v>0.603102917160658</v>
      </c>
      <c r="V2649">
        <v>22.360254396547798</v>
      </c>
      <c r="W2649">
        <v>0.38920677604595899</v>
      </c>
      <c r="X2649">
        <v>0.704072456322962</v>
      </c>
      <c r="Y2649">
        <v>-22.158620575571899</v>
      </c>
      <c r="Z2649">
        <v>0.48464167878831399</v>
      </c>
      <c r="AA2649">
        <v>0.84435025072159198</v>
      </c>
      <c r="AB2649">
        <v>21.396780527133298</v>
      </c>
      <c r="AC2649">
        <v>0.21073619169722799</v>
      </c>
      <c r="AD2649">
        <v>0.68253123924728298</v>
      </c>
      <c r="AE2649">
        <v>-22.158620575571899</v>
      </c>
      <c r="AF2649">
        <v>0.16793847098801201</v>
      </c>
      <c r="AG2649">
        <v>0.68151250837662902</v>
      </c>
      <c r="AH2649">
        <v>22.360254396547798</v>
      </c>
      <c r="AI2649">
        <v>0.52399907623471598</v>
      </c>
      <c r="AJ2649">
        <v>0.78121606160956403</v>
      </c>
      <c r="AK2649">
        <v>-21.289865363410598</v>
      </c>
    </row>
    <row r="2650" spans="1:37" x14ac:dyDescent="0.2">
      <c r="A2650" t="s">
        <v>9087</v>
      </c>
      <c r="B2650">
        <v>11627069</v>
      </c>
      <c r="C2650">
        <v>11627218</v>
      </c>
      <c r="D2650">
        <v>150</v>
      </c>
      <c r="E2650" t="s">
        <v>9297</v>
      </c>
      <c r="F2650">
        <v>2</v>
      </c>
      <c r="G2650" t="s">
        <v>9298</v>
      </c>
      <c r="H2650" t="s">
        <v>30999</v>
      </c>
      <c r="I2650">
        <v>16</v>
      </c>
      <c r="J2650">
        <v>11549613</v>
      </c>
      <c r="K2650">
        <v>11629210</v>
      </c>
      <c r="L2650">
        <v>79598</v>
      </c>
      <c r="M2650">
        <v>2</v>
      </c>
      <c r="N2650">
        <v>9516</v>
      </c>
      <c r="O2650" t="s">
        <v>9294</v>
      </c>
      <c r="P2650">
        <v>1992</v>
      </c>
      <c r="Q2650" t="s">
        <v>9288</v>
      </c>
      <c r="R2650" t="s">
        <v>9289</v>
      </c>
      <c r="S2650" t="s">
        <v>32993</v>
      </c>
      <c r="T2650">
        <v>0.32911398597860803</v>
      </c>
      <c r="U2650">
        <v>0.603102917160658</v>
      </c>
      <c r="V2650">
        <v>22.360254396547798</v>
      </c>
      <c r="W2650">
        <v>0.38920677604595899</v>
      </c>
      <c r="X2650">
        <v>0.704072456322962</v>
      </c>
      <c r="Y2650">
        <v>-22.158620575571899</v>
      </c>
      <c r="Z2650">
        <v>0.48464167878831399</v>
      </c>
      <c r="AA2650">
        <v>0.84435025072159198</v>
      </c>
      <c r="AB2650">
        <v>21.396780527133298</v>
      </c>
      <c r="AC2650">
        <v>0.21073619169722799</v>
      </c>
      <c r="AD2650">
        <v>0.68253123924728298</v>
      </c>
      <c r="AE2650">
        <v>-22.158620575571899</v>
      </c>
      <c r="AF2650">
        <v>0.16793847098801201</v>
      </c>
      <c r="AG2650">
        <v>0.68151250837662902</v>
      </c>
      <c r="AH2650">
        <v>22.360254396547798</v>
      </c>
      <c r="AI2650">
        <v>0.52399907623471598</v>
      </c>
      <c r="AJ2650">
        <v>0.78121606160956403</v>
      </c>
      <c r="AK2650">
        <v>-21.289865363410598</v>
      </c>
    </row>
    <row r="2651" spans="1:37" x14ac:dyDescent="0.2">
      <c r="A2651" t="s">
        <v>9087</v>
      </c>
      <c r="B2651">
        <v>11686437</v>
      </c>
      <c r="C2651">
        <v>11686726</v>
      </c>
      <c r="D2651">
        <v>290</v>
      </c>
      <c r="E2651" t="s">
        <v>9299</v>
      </c>
      <c r="F2651">
        <v>1</v>
      </c>
      <c r="G2651" t="s">
        <v>9300</v>
      </c>
      <c r="H2651" t="s">
        <v>30999</v>
      </c>
      <c r="I2651">
        <v>16</v>
      </c>
      <c r="J2651">
        <v>11684235</v>
      </c>
      <c r="K2651">
        <v>11688568</v>
      </c>
      <c r="L2651">
        <v>4334</v>
      </c>
      <c r="M2651">
        <v>2</v>
      </c>
      <c r="N2651">
        <v>51061</v>
      </c>
      <c r="O2651" t="s">
        <v>9301</v>
      </c>
      <c r="P2651">
        <v>1842</v>
      </c>
      <c r="Q2651" t="s">
        <v>9302</v>
      </c>
      <c r="R2651" t="s">
        <v>9303</v>
      </c>
      <c r="S2651" t="s">
        <v>32994</v>
      </c>
      <c r="T2651">
        <v>7.3374270299014499E-2</v>
      </c>
      <c r="U2651">
        <v>0.603102917160658</v>
      </c>
      <c r="V2651">
        <v>24.0330282105568</v>
      </c>
      <c r="W2651">
        <v>0.23800601200834001</v>
      </c>
      <c r="X2651">
        <v>0.704072456322962</v>
      </c>
      <c r="Y2651">
        <v>1.44406781763327</v>
      </c>
      <c r="Z2651">
        <v>2.8504831217845701E-2</v>
      </c>
      <c r="AA2651">
        <v>0.72610664078822296</v>
      </c>
      <c r="AB2651">
        <v>25.5186920537083</v>
      </c>
      <c r="AC2651">
        <v>0.690623466109895</v>
      </c>
      <c r="AD2651">
        <v>0.87989882095915395</v>
      </c>
      <c r="AE2651">
        <v>0.803393461230268</v>
      </c>
      <c r="AF2651">
        <v>0.93653850332670097</v>
      </c>
      <c r="AG2651">
        <v>1</v>
      </c>
      <c r="AH2651">
        <v>-1.15733388316221</v>
      </c>
      <c r="AI2651">
        <v>8.8382899207101198E-2</v>
      </c>
      <c r="AJ2651">
        <v>0.78121606160956403</v>
      </c>
      <c r="AK2651">
        <v>1.60291406662265</v>
      </c>
    </row>
    <row r="2652" spans="1:37" x14ac:dyDescent="0.2">
      <c r="A2652" t="s">
        <v>9087</v>
      </c>
      <c r="B2652">
        <v>12445166</v>
      </c>
      <c r="C2652">
        <v>12445464</v>
      </c>
      <c r="D2652">
        <v>299</v>
      </c>
      <c r="E2652" t="s">
        <v>9304</v>
      </c>
      <c r="F2652">
        <v>6</v>
      </c>
      <c r="G2652" t="s">
        <v>9305</v>
      </c>
      <c r="H2652" t="s">
        <v>32995</v>
      </c>
      <c r="I2652">
        <v>16</v>
      </c>
      <c r="J2652">
        <v>12372823</v>
      </c>
      <c r="K2652">
        <v>12373897</v>
      </c>
      <c r="L2652">
        <v>1075</v>
      </c>
      <c r="M2652">
        <v>1</v>
      </c>
      <c r="N2652">
        <v>105371087</v>
      </c>
      <c r="O2652" t="s">
        <v>9306</v>
      </c>
      <c r="P2652">
        <v>72343</v>
      </c>
      <c r="Q2652" t="s">
        <v>40</v>
      </c>
      <c r="R2652" t="s">
        <v>9307</v>
      </c>
      <c r="S2652" t="s">
        <v>32996</v>
      </c>
      <c r="T2652">
        <v>0.152084254673993</v>
      </c>
      <c r="U2652">
        <v>0.603102917160658</v>
      </c>
      <c r="V2652">
        <v>25.1850285560161</v>
      </c>
      <c r="W2652">
        <v>0.38920677604595899</v>
      </c>
      <c r="X2652">
        <v>0.704072456322962</v>
      </c>
      <c r="Y2652">
        <v>-24.1468781029638</v>
      </c>
      <c r="Z2652">
        <v>0.306975110376564</v>
      </c>
      <c r="AA2652">
        <v>0.72610664078822296</v>
      </c>
      <c r="AB2652">
        <v>24.221554467970599</v>
      </c>
      <c r="AC2652">
        <v>0.71753805159658501</v>
      </c>
      <c r="AD2652">
        <v>0.87989882095915395</v>
      </c>
      <c r="AE2652">
        <v>-1.07225385718722</v>
      </c>
      <c r="AF2652">
        <v>4.6407610929182198E-2</v>
      </c>
      <c r="AG2652">
        <v>0.476038960109122</v>
      </c>
      <c r="AH2652">
        <v>25.1850285560161</v>
      </c>
      <c r="AI2652">
        <v>0.35038410267202102</v>
      </c>
      <c r="AJ2652">
        <v>0.78121606160956403</v>
      </c>
      <c r="AK2652">
        <v>-24.1146392697271</v>
      </c>
    </row>
    <row r="2653" spans="1:37" x14ac:dyDescent="0.2">
      <c r="A2653" t="s">
        <v>9087</v>
      </c>
      <c r="B2653">
        <v>12445537</v>
      </c>
      <c r="C2653">
        <v>12445837</v>
      </c>
      <c r="D2653">
        <v>301</v>
      </c>
      <c r="E2653" t="s">
        <v>9308</v>
      </c>
      <c r="F2653">
        <v>3</v>
      </c>
      <c r="G2653" t="s">
        <v>9309</v>
      </c>
      <c r="H2653" t="s">
        <v>32995</v>
      </c>
      <c r="I2653">
        <v>16</v>
      </c>
      <c r="J2653">
        <v>12372823</v>
      </c>
      <c r="K2653">
        <v>12373897</v>
      </c>
      <c r="L2653">
        <v>1075</v>
      </c>
      <c r="M2653">
        <v>1</v>
      </c>
      <c r="N2653">
        <v>105371087</v>
      </c>
      <c r="O2653" t="s">
        <v>9306</v>
      </c>
      <c r="P2653">
        <v>72714</v>
      </c>
      <c r="Q2653" t="s">
        <v>40</v>
      </c>
      <c r="R2653" t="s">
        <v>9307</v>
      </c>
      <c r="S2653" t="s">
        <v>32996</v>
      </c>
      <c r="T2653">
        <v>0.152084254673993</v>
      </c>
      <c r="U2653">
        <v>0.603102917160658</v>
      </c>
      <c r="V2653">
        <v>25.2508299277094</v>
      </c>
      <c r="W2653">
        <v>0.38920677604595899</v>
      </c>
      <c r="X2653">
        <v>0.704072456322962</v>
      </c>
      <c r="Y2653">
        <v>-24.262355314409302</v>
      </c>
      <c r="Z2653">
        <v>0.306975110376564</v>
      </c>
      <c r="AA2653">
        <v>0.72610664078822296</v>
      </c>
      <c r="AB2653">
        <v>24.287355838061998</v>
      </c>
      <c r="AC2653">
        <v>0.71753805159658501</v>
      </c>
      <c r="AD2653">
        <v>0.87989882095915395</v>
      </c>
      <c r="AE2653">
        <v>-1.18773106863273</v>
      </c>
      <c r="AF2653">
        <v>4.6407610929182198E-2</v>
      </c>
      <c r="AG2653">
        <v>0.476038960109122</v>
      </c>
      <c r="AH2653">
        <v>25.2508299277094</v>
      </c>
      <c r="AI2653">
        <v>0.35038410267202102</v>
      </c>
      <c r="AJ2653">
        <v>0.78121606160956403</v>
      </c>
      <c r="AK2653">
        <v>-24.1804406395656</v>
      </c>
    </row>
    <row r="2654" spans="1:37" x14ac:dyDescent="0.2">
      <c r="A2654" t="s">
        <v>9087</v>
      </c>
      <c r="B2654">
        <v>12572896</v>
      </c>
      <c r="C2654">
        <v>12573047</v>
      </c>
      <c r="D2654">
        <v>152</v>
      </c>
      <c r="E2654" t="s">
        <v>9310</v>
      </c>
      <c r="F2654">
        <v>4</v>
      </c>
      <c r="G2654" t="s">
        <v>9311</v>
      </c>
      <c r="H2654" t="s">
        <v>31003</v>
      </c>
      <c r="I2654">
        <v>16</v>
      </c>
      <c r="J2654">
        <v>12556353</v>
      </c>
      <c r="K2654">
        <v>12557694</v>
      </c>
      <c r="L2654">
        <v>1342</v>
      </c>
      <c r="M2654">
        <v>2</v>
      </c>
      <c r="N2654">
        <v>105371085</v>
      </c>
      <c r="O2654" t="s">
        <v>9312</v>
      </c>
      <c r="P2654">
        <v>-15202</v>
      </c>
      <c r="Q2654" t="s">
        <v>40</v>
      </c>
      <c r="R2654" t="s">
        <v>9313</v>
      </c>
      <c r="S2654" t="s">
        <v>32997</v>
      </c>
      <c r="T2654">
        <v>0.35387198439864398</v>
      </c>
      <c r="U2654">
        <v>0.603102917160658</v>
      </c>
      <c r="V2654">
        <v>-23.5367509561815</v>
      </c>
      <c r="W2654">
        <v>0.73420570613580904</v>
      </c>
      <c r="X2654">
        <v>0.95159051474143896</v>
      </c>
      <c r="Y2654">
        <v>-0.40293603218393598</v>
      </c>
      <c r="Z2654">
        <v>0.69013698642955401</v>
      </c>
      <c r="AA2654">
        <v>0.84521697243271998</v>
      </c>
      <c r="AB2654">
        <v>-0.66430573229994605</v>
      </c>
      <c r="AC2654">
        <v>0.32081866871113202</v>
      </c>
      <c r="AD2654">
        <v>0.68773325147593101</v>
      </c>
      <c r="AE2654">
        <v>-1.4029359531374599</v>
      </c>
      <c r="AF2654">
        <v>0.32549523997010099</v>
      </c>
      <c r="AG2654">
        <v>0.70473078222419605</v>
      </c>
      <c r="AH2654">
        <v>-23.726059923625701</v>
      </c>
      <c r="AI2654">
        <v>0.91725052871964496</v>
      </c>
      <c r="AJ2654">
        <v>0.98621344597861504</v>
      </c>
      <c r="AK2654">
        <v>0.46581938515083499</v>
      </c>
    </row>
    <row r="2655" spans="1:37" x14ac:dyDescent="0.2">
      <c r="A2655" t="s">
        <v>9087</v>
      </c>
      <c r="B2655">
        <v>13452082</v>
      </c>
      <c r="C2655">
        <v>13452219</v>
      </c>
      <c r="D2655">
        <v>138</v>
      </c>
      <c r="E2655" t="s">
        <v>9314</v>
      </c>
      <c r="F2655">
        <v>2</v>
      </c>
      <c r="G2655" t="s">
        <v>9315</v>
      </c>
      <c r="H2655" t="s">
        <v>32998</v>
      </c>
      <c r="I2655">
        <v>16</v>
      </c>
      <c r="J2655">
        <v>13348729</v>
      </c>
      <c r="K2655">
        <v>13528440</v>
      </c>
      <c r="L2655">
        <v>179712</v>
      </c>
      <c r="M2655">
        <v>1</v>
      </c>
      <c r="N2655">
        <v>729993</v>
      </c>
      <c r="O2655" t="s">
        <v>9316</v>
      </c>
      <c r="P2655">
        <v>103353</v>
      </c>
      <c r="Q2655" t="s">
        <v>9317</v>
      </c>
      <c r="R2655" t="s">
        <v>9318</v>
      </c>
      <c r="S2655" t="s">
        <v>32999</v>
      </c>
      <c r="T2655">
        <v>0.506551998792793</v>
      </c>
      <c r="U2655">
        <v>0.78288571403930396</v>
      </c>
      <c r="V2655">
        <v>4.8879664642741103</v>
      </c>
      <c r="W2655">
        <v>0.20525741147413201</v>
      </c>
      <c r="X2655">
        <v>0.704072456322962</v>
      </c>
      <c r="Y2655">
        <v>-25.466233374011601</v>
      </c>
      <c r="Z2655">
        <v>0.64127342146525201</v>
      </c>
      <c r="AA2655">
        <v>0.84521697243271998</v>
      </c>
      <c r="AB2655">
        <v>4.2106312103467101</v>
      </c>
      <c r="AC2655">
        <v>0.56718065613419599</v>
      </c>
      <c r="AD2655">
        <v>0.87989882095915395</v>
      </c>
      <c r="AE2655">
        <v>-2.6967325596465899</v>
      </c>
      <c r="AF2655">
        <v>0.43559387281936701</v>
      </c>
      <c r="AG2655">
        <v>0.80674443595273604</v>
      </c>
      <c r="AH2655">
        <v>2.9723669875807102</v>
      </c>
      <c r="AI2655">
        <v>0.17351581260912399</v>
      </c>
      <c r="AJ2655">
        <v>0.78121606160956403</v>
      </c>
      <c r="AK2655">
        <v>-24.924975085495198</v>
      </c>
    </row>
    <row r="2656" spans="1:37" x14ac:dyDescent="0.2">
      <c r="A2656" t="s">
        <v>9087</v>
      </c>
      <c r="B2656">
        <v>14444895</v>
      </c>
      <c r="C2656">
        <v>14445039</v>
      </c>
      <c r="D2656">
        <v>145</v>
      </c>
      <c r="E2656" t="s">
        <v>9319</v>
      </c>
      <c r="F2656">
        <v>3</v>
      </c>
      <c r="G2656" t="s">
        <v>9320</v>
      </c>
      <c r="H2656" t="s">
        <v>31003</v>
      </c>
      <c r="I2656">
        <v>16</v>
      </c>
      <c r="J2656">
        <v>14446957</v>
      </c>
      <c r="K2656">
        <v>14501689</v>
      </c>
      <c r="L2656">
        <v>54733</v>
      </c>
      <c r="M2656">
        <v>2</v>
      </c>
      <c r="N2656">
        <v>5073</v>
      </c>
      <c r="O2656" t="s">
        <v>9321</v>
      </c>
      <c r="P2656">
        <v>56650</v>
      </c>
      <c r="Q2656" t="s">
        <v>9322</v>
      </c>
      <c r="R2656" t="s">
        <v>9323</v>
      </c>
      <c r="S2656" t="s">
        <v>33000</v>
      </c>
      <c r="T2656">
        <v>0.35387198439864398</v>
      </c>
      <c r="U2656">
        <v>0.603102917160658</v>
      </c>
      <c r="V2656">
        <v>-24.3835629976655</v>
      </c>
      <c r="W2656">
        <v>0.94541066367716797</v>
      </c>
      <c r="X2656">
        <v>0.95159051474143896</v>
      </c>
      <c r="Y2656">
        <v>-0.129048913235008</v>
      </c>
      <c r="Z2656">
        <v>0.65379035313853895</v>
      </c>
      <c r="AA2656">
        <v>0.84521697243271998</v>
      </c>
      <c r="AB2656">
        <v>-1.2977680625499699</v>
      </c>
      <c r="AC2656">
        <v>0.71753805159658501</v>
      </c>
      <c r="AD2656">
        <v>0.87989882095915395</v>
      </c>
      <c r="AE2656">
        <v>-1.1290488342859799</v>
      </c>
      <c r="AF2656">
        <v>0.32549523997010099</v>
      </c>
      <c r="AG2656">
        <v>0.70473078222419605</v>
      </c>
      <c r="AH2656">
        <v>-24.26575384277</v>
      </c>
      <c r="AI2656">
        <v>0.59609816080359102</v>
      </c>
      <c r="AJ2656">
        <v>0.78121606160956403</v>
      </c>
      <c r="AK2656">
        <v>0.73970649384847798</v>
      </c>
    </row>
    <row r="2657" spans="1:37" x14ac:dyDescent="0.2">
      <c r="A2657" t="s">
        <v>9087</v>
      </c>
      <c r="B2657">
        <v>14911071</v>
      </c>
      <c r="C2657">
        <v>14911321</v>
      </c>
      <c r="D2657">
        <v>251</v>
      </c>
      <c r="E2657" t="s">
        <v>9324</v>
      </c>
      <c r="F2657">
        <v>26</v>
      </c>
      <c r="G2657" t="s">
        <v>9325</v>
      </c>
      <c r="H2657" t="s">
        <v>30987</v>
      </c>
      <c r="I2657">
        <v>16</v>
      </c>
      <c r="J2657">
        <v>14911220</v>
      </c>
      <c r="K2657">
        <v>14911313</v>
      </c>
      <c r="L2657">
        <v>94</v>
      </c>
      <c r="M2657">
        <v>1</v>
      </c>
      <c r="N2657">
        <v>100422870</v>
      </c>
      <c r="O2657" t="s">
        <v>9326</v>
      </c>
      <c r="P2657">
        <v>0</v>
      </c>
      <c r="Q2657" t="s">
        <v>9327</v>
      </c>
      <c r="R2657" t="s">
        <v>9328</v>
      </c>
      <c r="S2657" t="s">
        <v>33001</v>
      </c>
      <c r="T2657">
        <v>1.7043382947969098E-2</v>
      </c>
      <c r="U2657">
        <v>0.603102917160658</v>
      </c>
      <c r="V2657">
        <v>24.576592293873802</v>
      </c>
      <c r="W2657">
        <v>0.71930067310602097</v>
      </c>
      <c r="X2657">
        <v>0.95159051474143896</v>
      </c>
      <c r="Y2657">
        <v>-1.6839387599047799</v>
      </c>
      <c r="Z2657">
        <v>4.24211440606354E-2</v>
      </c>
      <c r="AA2657">
        <v>0.72610664078822296</v>
      </c>
      <c r="AB2657">
        <v>24.246270356865001</v>
      </c>
      <c r="AC2657">
        <v>0.65729914894004904</v>
      </c>
      <c r="AD2657">
        <v>0.87989882095915395</v>
      </c>
      <c r="AE2657">
        <v>-1.75659042345178</v>
      </c>
      <c r="AF2657">
        <v>3.1415546104680801E-2</v>
      </c>
      <c r="AG2657">
        <v>0.476038960109122</v>
      </c>
      <c r="AH2657">
        <v>1.8600065603769</v>
      </c>
      <c r="AI2657">
        <v>0.82189318771374698</v>
      </c>
      <c r="AJ2657">
        <v>0.94983421942510304</v>
      </c>
      <c r="AK2657">
        <v>-1.11601107334691</v>
      </c>
    </row>
    <row r="2658" spans="1:37" x14ac:dyDescent="0.2">
      <c r="A2658" t="s">
        <v>9087</v>
      </c>
      <c r="B2658">
        <v>14911333</v>
      </c>
      <c r="C2658">
        <v>14911484</v>
      </c>
      <c r="D2658">
        <v>152</v>
      </c>
      <c r="E2658" t="s">
        <v>9329</v>
      </c>
      <c r="F2658">
        <v>20</v>
      </c>
      <c r="G2658" t="s">
        <v>9330</v>
      </c>
      <c r="H2658" t="s">
        <v>30987</v>
      </c>
      <c r="I2658">
        <v>16</v>
      </c>
      <c r="J2658">
        <v>14911551</v>
      </c>
      <c r="K2658">
        <v>14935708</v>
      </c>
      <c r="L2658">
        <v>24158</v>
      </c>
      <c r="M2658">
        <v>1</v>
      </c>
      <c r="N2658">
        <v>109951030</v>
      </c>
      <c r="O2658" t="s">
        <v>9331</v>
      </c>
      <c r="P2658">
        <v>-67</v>
      </c>
      <c r="Q2658" t="s">
        <v>40</v>
      </c>
      <c r="R2658" t="s">
        <v>9332</v>
      </c>
      <c r="S2658" t="s">
        <v>33002</v>
      </c>
      <c r="T2658">
        <v>1.7043382947969098E-2</v>
      </c>
      <c r="U2658">
        <v>0.603102917160658</v>
      </c>
      <c r="V2658">
        <v>24.576592293873802</v>
      </c>
      <c r="W2658">
        <v>0.71930067310602097</v>
      </c>
      <c r="X2658">
        <v>0.95159051474143896</v>
      </c>
      <c r="Y2658">
        <v>-1.6839387599047799</v>
      </c>
      <c r="Z2658">
        <v>4.24211440606354E-2</v>
      </c>
      <c r="AA2658">
        <v>0.72610664078822296</v>
      </c>
      <c r="AB2658">
        <v>24.246270356865001</v>
      </c>
      <c r="AC2658">
        <v>0.65729914894004904</v>
      </c>
      <c r="AD2658">
        <v>0.87989882095915395</v>
      </c>
      <c r="AE2658">
        <v>-1.75659042345178</v>
      </c>
      <c r="AF2658">
        <v>3.1415546104680801E-2</v>
      </c>
      <c r="AG2658">
        <v>0.476038960109122</v>
      </c>
      <c r="AH2658">
        <v>1.8600065603769</v>
      </c>
      <c r="AI2658">
        <v>0.82189318771374698</v>
      </c>
      <c r="AJ2658">
        <v>0.94983421942510304</v>
      </c>
      <c r="AK2658">
        <v>-1.11601107334691</v>
      </c>
    </row>
    <row r="2659" spans="1:37" x14ac:dyDescent="0.2">
      <c r="A2659" t="s">
        <v>9087</v>
      </c>
      <c r="B2659">
        <v>14916074</v>
      </c>
      <c r="C2659">
        <v>14916277</v>
      </c>
      <c r="D2659">
        <v>204</v>
      </c>
      <c r="E2659" t="s">
        <v>9333</v>
      </c>
      <c r="F2659">
        <v>5</v>
      </c>
      <c r="G2659" t="s">
        <v>9334</v>
      </c>
      <c r="H2659" t="s">
        <v>33003</v>
      </c>
      <c r="I2659">
        <v>16</v>
      </c>
      <c r="J2659">
        <v>14920336</v>
      </c>
      <c r="K2659">
        <v>14922087</v>
      </c>
      <c r="L2659">
        <v>1752</v>
      </c>
      <c r="M2659">
        <v>1</v>
      </c>
      <c r="N2659">
        <v>109951030</v>
      </c>
      <c r="O2659" t="s">
        <v>9335</v>
      </c>
      <c r="P2659">
        <v>-4059</v>
      </c>
      <c r="Q2659" t="s">
        <v>40</v>
      </c>
      <c r="R2659" t="s">
        <v>9332</v>
      </c>
      <c r="S2659" t="s">
        <v>33002</v>
      </c>
      <c r="T2659">
        <v>0.32911398597860803</v>
      </c>
      <c r="U2659">
        <v>0.603102917160658</v>
      </c>
      <c r="V2659">
        <v>22.860360689697199</v>
      </c>
      <c r="W2659">
        <v>0.38920677604595899</v>
      </c>
      <c r="X2659">
        <v>0.704072456322962</v>
      </c>
      <c r="Y2659">
        <v>-22.6587268569467</v>
      </c>
      <c r="Z2659">
        <v>0.48464167878831399</v>
      </c>
      <c r="AA2659">
        <v>0.84435025072159198</v>
      </c>
      <c r="AB2659">
        <v>21.8968867457104</v>
      </c>
      <c r="AC2659">
        <v>0.21073619169722799</v>
      </c>
      <c r="AD2659">
        <v>0.68253123924728298</v>
      </c>
      <c r="AE2659">
        <v>-22.6587268569467</v>
      </c>
      <c r="AF2659">
        <v>0.16793847098801201</v>
      </c>
      <c r="AG2659">
        <v>0.68151250837662902</v>
      </c>
      <c r="AH2659">
        <v>22.860360689697199</v>
      </c>
      <c r="AI2659">
        <v>0.52399907623471598</v>
      </c>
      <c r="AJ2659">
        <v>0.78121606160956403</v>
      </c>
      <c r="AK2659">
        <v>-21.789971570213101</v>
      </c>
    </row>
    <row r="2660" spans="1:37" x14ac:dyDescent="0.2">
      <c r="A2660" t="s">
        <v>9087</v>
      </c>
      <c r="B2660">
        <v>15125280</v>
      </c>
      <c r="C2660">
        <v>15125477</v>
      </c>
      <c r="D2660">
        <v>198</v>
      </c>
      <c r="E2660" t="s">
        <v>9336</v>
      </c>
      <c r="F2660">
        <v>11</v>
      </c>
      <c r="G2660" t="s">
        <v>9337</v>
      </c>
      <c r="H2660" t="s">
        <v>30987</v>
      </c>
      <c r="I2660">
        <v>16</v>
      </c>
      <c r="J2660">
        <v>15110791</v>
      </c>
      <c r="K2660">
        <v>15125948</v>
      </c>
      <c r="L2660">
        <v>15158</v>
      </c>
      <c r="M2660">
        <v>2</v>
      </c>
      <c r="N2660">
        <v>105369154</v>
      </c>
      <c r="O2660" t="s">
        <v>9338</v>
      </c>
      <c r="P2660">
        <v>471</v>
      </c>
      <c r="Q2660" t="s">
        <v>9339</v>
      </c>
      <c r="R2660" t="s">
        <v>9340</v>
      </c>
      <c r="S2660" t="s">
        <v>33004</v>
      </c>
      <c r="T2660">
        <v>0.32911398597860803</v>
      </c>
      <c r="U2660">
        <v>0.603102917160658</v>
      </c>
      <c r="V2660">
        <v>22.8108075429491</v>
      </c>
      <c r="W2660">
        <v>0.89107655920673101</v>
      </c>
      <c r="X2660">
        <v>0.95159051474143896</v>
      </c>
      <c r="Y2660">
        <v>1.6720265593350101</v>
      </c>
      <c r="Z2660">
        <v>0.306975110376564</v>
      </c>
      <c r="AA2660">
        <v>0.72610664078822296</v>
      </c>
      <c r="AB2660">
        <v>23.7082662248459</v>
      </c>
      <c r="AC2660">
        <v>0.75388744886274095</v>
      </c>
      <c r="AD2660">
        <v>0.87989882095915395</v>
      </c>
      <c r="AE2660">
        <v>0.67202663009779195</v>
      </c>
      <c r="AF2660">
        <v>0.64997455747578503</v>
      </c>
      <c r="AG2660">
        <v>0.80674443595273604</v>
      </c>
      <c r="AH2660">
        <v>-0.39639222434534499</v>
      </c>
      <c r="AI2660">
        <v>0.56157887380500204</v>
      </c>
      <c r="AJ2660">
        <v>0.78121606160956403</v>
      </c>
      <c r="AK2660">
        <v>2.54078183977908</v>
      </c>
    </row>
    <row r="2661" spans="1:37" x14ac:dyDescent="0.2">
      <c r="A2661" t="s">
        <v>9087</v>
      </c>
      <c r="B2661">
        <v>15154765</v>
      </c>
      <c r="C2661">
        <v>15154916</v>
      </c>
      <c r="D2661">
        <v>152</v>
      </c>
      <c r="E2661" t="s">
        <v>9341</v>
      </c>
      <c r="F2661">
        <v>21</v>
      </c>
      <c r="G2661" t="s">
        <v>9342</v>
      </c>
      <c r="H2661" t="s">
        <v>30987</v>
      </c>
      <c r="I2661">
        <v>16</v>
      </c>
      <c r="J2661">
        <v>15154850</v>
      </c>
      <c r="K2661">
        <v>15155002</v>
      </c>
      <c r="L2661">
        <v>153</v>
      </c>
      <c r="M2661">
        <v>2</v>
      </c>
      <c r="N2661">
        <v>100500852</v>
      </c>
      <c r="O2661" t="s">
        <v>9343</v>
      </c>
      <c r="P2661">
        <v>86</v>
      </c>
      <c r="Q2661" t="s">
        <v>9344</v>
      </c>
      <c r="R2661" t="s">
        <v>9345</v>
      </c>
      <c r="S2661" t="s">
        <v>33005</v>
      </c>
      <c r="T2661">
        <v>0.506551998792793</v>
      </c>
      <c r="U2661">
        <v>0.78288571403930396</v>
      </c>
      <c r="V2661">
        <v>5.2217587106860499</v>
      </c>
      <c r="W2661">
        <v>0.86214887914709604</v>
      </c>
      <c r="X2661">
        <v>0.95159051474143896</v>
      </c>
      <c r="Y2661">
        <v>0.82993454851356996</v>
      </c>
      <c r="Z2661">
        <v>0.64127342146525201</v>
      </c>
      <c r="AA2661">
        <v>0.84521697243271998</v>
      </c>
      <c r="AB2661">
        <v>4.6508936678944304</v>
      </c>
      <c r="AC2661">
        <v>0.615069744472027</v>
      </c>
      <c r="AD2661">
        <v>0.87989882095915395</v>
      </c>
      <c r="AE2661">
        <v>-0.17006542658196999</v>
      </c>
      <c r="AF2661">
        <v>0.43559387281936701</v>
      </c>
      <c r="AG2661">
        <v>0.80674443595273604</v>
      </c>
      <c r="AH2661">
        <v>2.5525679781678901</v>
      </c>
      <c r="AI2661">
        <v>0.414159359489496</v>
      </c>
      <c r="AJ2661">
        <v>0.78121606160956403</v>
      </c>
      <c r="AK2661">
        <v>1.69868997866421</v>
      </c>
    </row>
    <row r="2662" spans="1:37" x14ac:dyDescent="0.2">
      <c r="A2662" t="s">
        <v>9087</v>
      </c>
      <c r="B2662">
        <v>15154927</v>
      </c>
      <c r="C2662">
        <v>15155176</v>
      </c>
      <c r="D2662">
        <v>250</v>
      </c>
      <c r="E2662" t="s">
        <v>9346</v>
      </c>
      <c r="F2662">
        <v>27</v>
      </c>
      <c r="G2662" t="s">
        <v>9347</v>
      </c>
      <c r="H2662" t="s">
        <v>30987</v>
      </c>
      <c r="I2662">
        <v>16</v>
      </c>
      <c r="J2662">
        <v>15154850</v>
      </c>
      <c r="K2662">
        <v>15155002</v>
      </c>
      <c r="L2662">
        <v>153</v>
      </c>
      <c r="M2662">
        <v>2</v>
      </c>
      <c r="N2662">
        <v>100500852</v>
      </c>
      <c r="O2662" t="s">
        <v>9343</v>
      </c>
      <c r="P2662">
        <v>0</v>
      </c>
      <c r="Q2662" t="s">
        <v>9344</v>
      </c>
      <c r="R2662" t="s">
        <v>9345</v>
      </c>
      <c r="S2662" t="s">
        <v>33005</v>
      </c>
      <c r="T2662">
        <v>0.506551998792793</v>
      </c>
      <c r="U2662">
        <v>0.78288571403930396</v>
      </c>
      <c r="V2662">
        <v>5.2217587106860499</v>
      </c>
      <c r="W2662">
        <v>0.86214887914709604</v>
      </c>
      <c r="X2662">
        <v>0.95159051474143896</v>
      </c>
      <c r="Y2662">
        <v>0.82993454851356996</v>
      </c>
      <c r="Z2662">
        <v>0.64127342146525201</v>
      </c>
      <c r="AA2662">
        <v>0.84521697243271998</v>
      </c>
      <c r="AB2662">
        <v>4.6508936678944304</v>
      </c>
      <c r="AC2662">
        <v>0.615069744472027</v>
      </c>
      <c r="AD2662">
        <v>0.87989882095915395</v>
      </c>
      <c r="AE2662">
        <v>-0.17006542658196999</v>
      </c>
      <c r="AF2662">
        <v>0.43559387281936701</v>
      </c>
      <c r="AG2662">
        <v>0.80674443595273604</v>
      </c>
      <c r="AH2662">
        <v>2.5525679781678901</v>
      </c>
      <c r="AI2662">
        <v>0.414159359489496</v>
      </c>
      <c r="AJ2662">
        <v>0.78121606160956403</v>
      </c>
      <c r="AK2662">
        <v>1.69868997866421</v>
      </c>
    </row>
    <row r="2663" spans="1:37" x14ac:dyDescent="0.2">
      <c r="A2663" t="s">
        <v>9087</v>
      </c>
      <c r="B2663">
        <v>15395969</v>
      </c>
      <c r="C2663">
        <v>15396141</v>
      </c>
      <c r="D2663">
        <v>173</v>
      </c>
      <c r="E2663" t="s">
        <v>9348</v>
      </c>
      <c r="F2663">
        <v>27</v>
      </c>
      <c r="G2663" t="s">
        <v>9349</v>
      </c>
      <c r="H2663" t="s">
        <v>30987</v>
      </c>
      <c r="I2663">
        <v>16</v>
      </c>
      <c r="J2663">
        <v>15396084</v>
      </c>
      <c r="K2663">
        <v>15408118</v>
      </c>
      <c r="L2663">
        <v>12035</v>
      </c>
      <c r="M2663">
        <v>1</v>
      </c>
      <c r="N2663">
        <v>255027</v>
      </c>
      <c r="O2663" t="s">
        <v>9350</v>
      </c>
      <c r="P2663">
        <v>0</v>
      </c>
      <c r="Q2663" t="s">
        <v>9351</v>
      </c>
      <c r="R2663" t="s">
        <v>9352</v>
      </c>
      <c r="S2663" t="s">
        <v>33006</v>
      </c>
      <c r="T2663">
        <v>0.35387198439864398</v>
      </c>
      <c r="U2663">
        <v>0.603102917160658</v>
      </c>
      <c r="V2663">
        <v>-25.429835665631298</v>
      </c>
      <c r="W2663">
        <v>0.94541066367716797</v>
      </c>
      <c r="X2663">
        <v>0.95159051474143896</v>
      </c>
      <c r="Y2663">
        <v>-1.4972496531129</v>
      </c>
      <c r="Z2663">
        <v>0.65379035313853895</v>
      </c>
      <c r="AA2663">
        <v>0.84521697243271998</v>
      </c>
      <c r="AB2663">
        <v>-2.66596878488973</v>
      </c>
      <c r="AC2663">
        <v>0.71753805159658501</v>
      </c>
      <c r="AD2663">
        <v>0.87989882095915395</v>
      </c>
      <c r="AE2663">
        <v>-2.49724955442661</v>
      </c>
      <c r="AF2663">
        <v>0.32549523997010099</v>
      </c>
      <c r="AG2663">
        <v>0.70473078222419605</v>
      </c>
      <c r="AH2663">
        <v>-24.870526749386901</v>
      </c>
      <c r="AI2663">
        <v>0.59609816080359102</v>
      </c>
      <c r="AJ2663">
        <v>0.78121606160956403</v>
      </c>
      <c r="AK2663">
        <v>-0.62849421526904403</v>
      </c>
    </row>
    <row r="2664" spans="1:37" x14ac:dyDescent="0.2">
      <c r="A2664" t="s">
        <v>9087</v>
      </c>
      <c r="B2664">
        <v>15858677</v>
      </c>
      <c r="C2664">
        <v>15858975</v>
      </c>
      <c r="D2664">
        <v>299</v>
      </c>
      <c r="E2664" t="s">
        <v>9353</v>
      </c>
      <c r="F2664">
        <v>4</v>
      </c>
      <c r="G2664" t="s">
        <v>9354</v>
      </c>
      <c r="H2664" t="s">
        <v>30999</v>
      </c>
      <c r="I2664">
        <v>16</v>
      </c>
      <c r="J2664">
        <v>15785015</v>
      </c>
      <c r="K2664">
        <v>15857028</v>
      </c>
      <c r="L2664">
        <v>72014</v>
      </c>
      <c r="M2664">
        <v>2</v>
      </c>
      <c r="N2664">
        <v>4629</v>
      </c>
      <c r="O2664" t="s">
        <v>9355</v>
      </c>
      <c r="P2664">
        <v>-1649</v>
      </c>
      <c r="Q2664" t="s">
        <v>9356</v>
      </c>
      <c r="R2664" t="s">
        <v>9357</v>
      </c>
      <c r="S2664" t="s">
        <v>33007</v>
      </c>
      <c r="T2664">
        <v>7.3374270299014499E-2</v>
      </c>
      <c r="U2664">
        <v>0.603102917160658</v>
      </c>
      <c r="V2664">
        <v>26.329271335418401</v>
      </c>
      <c r="W2664">
        <v>0.69201225521665499</v>
      </c>
      <c r="X2664">
        <v>0.95159051474143896</v>
      </c>
      <c r="Y2664">
        <v>-0.32865514081209701</v>
      </c>
      <c r="Z2664">
        <v>0.203350924423461</v>
      </c>
      <c r="AA2664">
        <v>0.72610664078822296</v>
      </c>
      <c r="AB2664">
        <v>25.365797227698899</v>
      </c>
      <c r="AC2664">
        <v>0.30184355666711699</v>
      </c>
      <c r="AD2664">
        <v>0.68253123924728298</v>
      </c>
      <c r="AE2664">
        <v>-1.3286550998447499</v>
      </c>
      <c r="AF2664">
        <v>1.3497623430991999E-2</v>
      </c>
      <c r="AG2664">
        <v>0.476038960109122</v>
      </c>
      <c r="AH2664">
        <v>26.329271335418401</v>
      </c>
      <c r="AI2664">
        <v>0.95029317176085903</v>
      </c>
      <c r="AJ2664">
        <v>0.98621344597861504</v>
      </c>
      <c r="AK2664">
        <v>0.54010029896152401</v>
      </c>
    </row>
    <row r="2665" spans="1:37" x14ac:dyDescent="0.2">
      <c r="A2665" t="s">
        <v>9087</v>
      </c>
      <c r="B2665">
        <v>16309722</v>
      </c>
      <c r="C2665">
        <v>16309975</v>
      </c>
      <c r="D2665">
        <v>254</v>
      </c>
      <c r="E2665" t="s">
        <v>9358</v>
      </c>
      <c r="F2665">
        <v>26</v>
      </c>
      <c r="G2665" t="s">
        <v>9359</v>
      </c>
      <c r="H2665" t="s">
        <v>30987</v>
      </c>
      <c r="I2665">
        <v>16</v>
      </c>
      <c r="J2665">
        <v>16309879</v>
      </c>
      <c r="K2665">
        <v>16309966</v>
      </c>
      <c r="L2665">
        <v>88</v>
      </c>
      <c r="M2665">
        <v>1</v>
      </c>
      <c r="N2665">
        <v>100422956</v>
      </c>
      <c r="O2665" t="s">
        <v>9360</v>
      </c>
      <c r="P2665">
        <v>0</v>
      </c>
      <c r="Q2665" t="s">
        <v>9361</v>
      </c>
      <c r="R2665" t="s">
        <v>9362</v>
      </c>
      <c r="S2665" t="s">
        <v>33008</v>
      </c>
      <c r="T2665">
        <v>1.7043382947969098E-2</v>
      </c>
      <c r="U2665">
        <v>0.603102917160658</v>
      </c>
      <c r="V2665">
        <v>24.8901669795723</v>
      </c>
      <c r="W2665">
        <v>0.71930067310602097</v>
      </c>
      <c r="X2665">
        <v>0.95159051474143896</v>
      </c>
      <c r="Y2665">
        <v>-1.3519072781318699</v>
      </c>
      <c r="Z2665">
        <v>4.24211440606354E-2</v>
      </c>
      <c r="AA2665">
        <v>0.72610664078822296</v>
      </c>
      <c r="AB2665">
        <v>24.300253460144798</v>
      </c>
      <c r="AC2665">
        <v>0.65729914894004904</v>
      </c>
      <c r="AD2665">
        <v>0.87989882095915395</v>
      </c>
      <c r="AE2665">
        <v>-1.2316569402364199</v>
      </c>
      <c r="AF2665">
        <v>2.1882134799070901E-2</v>
      </c>
      <c r="AG2665">
        <v>0.476038960109122</v>
      </c>
      <c r="AH2665">
        <v>2.75854364213889</v>
      </c>
      <c r="AI2665">
        <v>0.80007542253608999</v>
      </c>
      <c r="AJ2665">
        <v>0.94234038851820201</v>
      </c>
      <c r="AK2665">
        <v>-0.94771853752148205</v>
      </c>
    </row>
    <row r="2666" spans="1:37" x14ac:dyDescent="0.2">
      <c r="A2666" t="s">
        <v>9087</v>
      </c>
      <c r="B2666">
        <v>16309985</v>
      </c>
      <c r="C2666">
        <v>16310139</v>
      </c>
      <c r="D2666">
        <v>155</v>
      </c>
      <c r="E2666" t="s">
        <v>9363</v>
      </c>
      <c r="F2666">
        <v>20</v>
      </c>
      <c r="G2666" t="s">
        <v>9364</v>
      </c>
      <c r="H2666" t="s">
        <v>30987</v>
      </c>
      <c r="I2666">
        <v>16</v>
      </c>
      <c r="J2666">
        <v>16309879</v>
      </c>
      <c r="K2666">
        <v>16309966</v>
      </c>
      <c r="L2666">
        <v>88</v>
      </c>
      <c r="M2666">
        <v>1</v>
      </c>
      <c r="N2666">
        <v>100422956</v>
      </c>
      <c r="O2666" t="s">
        <v>9360</v>
      </c>
      <c r="P2666">
        <v>106</v>
      </c>
      <c r="Q2666" t="s">
        <v>9361</v>
      </c>
      <c r="R2666" t="s">
        <v>9362</v>
      </c>
      <c r="S2666" t="s">
        <v>33008</v>
      </c>
      <c r="T2666">
        <v>1.7043382947969098E-2</v>
      </c>
      <c r="U2666">
        <v>0.603102917160658</v>
      </c>
      <c r="V2666">
        <v>24.8901669795723</v>
      </c>
      <c r="W2666">
        <v>0.71930067310602097</v>
      </c>
      <c r="X2666">
        <v>0.95159051474143896</v>
      </c>
      <c r="Y2666">
        <v>-1.3519072781318699</v>
      </c>
      <c r="Z2666">
        <v>4.24211440606354E-2</v>
      </c>
      <c r="AA2666">
        <v>0.72610664078822296</v>
      </c>
      <c r="AB2666">
        <v>24.300253460144798</v>
      </c>
      <c r="AC2666">
        <v>0.65729914894004904</v>
      </c>
      <c r="AD2666">
        <v>0.87989882095915395</v>
      </c>
      <c r="AE2666">
        <v>-1.2316569402364199</v>
      </c>
      <c r="AF2666">
        <v>2.1882134799070901E-2</v>
      </c>
      <c r="AG2666">
        <v>0.476038960109122</v>
      </c>
      <c r="AH2666">
        <v>2.75854364213889</v>
      </c>
      <c r="AI2666">
        <v>0.80007542253608999</v>
      </c>
      <c r="AJ2666">
        <v>0.94234038851820201</v>
      </c>
      <c r="AK2666">
        <v>-0.94771853752148205</v>
      </c>
    </row>
    <row r="2667" spans="1:37" x14ac:dyDescent="0.2">
      <c r="A2667" t="s">
        <v>9087</v>
      </c>
      <c r="B2667">
        <v>16314725</v>
      </c>
      <c r="C2667">
        <v>16314928</v>
      </c>
      <c r="D2667">
        <v>204</v>
      </c>
      <c r="E2667" t="s">
        <v>9365</v>
      </c>
      <c r="F2667">
        <v>4</v>
      </c>
      <c r="G2667" t="s">
        <v>9366</v>
      </c>
      <c r="H2667" t="s">
        <v>31032</v>
      </c>
      <c r="I2667">
        <v>16</v>
      </c>
      <c r="J2667">
        <v>16317444</v>
      </c>
      <c r="K2667">
        <v>16318975</v>
      </c>
      <c r="L2667">
        <v>1532</v>
      </c>
      <c r="M2667">
        <v>1</v>
      </c>
      <c r="N2667">
        <v>339044</v>
      </c>
      <c r="O2667" t="s">
        <v>9367</v>
      </c>
      <c r="P2667">
        <v>-2516</v>
      </c>
      <c r="Q2667" t="s">
        <v>40</v>
      </c>
      <c r="R2667" t="s">
        <v>9368</v>
      </c>
      <c r="S2667" t="s">
        <v>33009</v>
      </c>
      <c r="T2667">
        <v>0.32911398597860803</v>
      </c>
      <c r="U2667">
        <v>0.603102917160658</v>
      </c>
      <c r="V2667">
        <v>22.860360689697199</v>
      </c>
      <c r="W2667">
        <v>0.38920677604595899</v>
      </c>
      <c r="X2667">
        <v>0.704072456322962</v>
      </c>
      <c r="Y2667">
        <v>-22.6587268569467</v>
      </c>
      <c r="Z2667">
        <v>0.48464167878831399</v>
      </c>
      <c r="AA2667">
        <v>0.84435025072159198</v>
      </c>
      <c r="AB2667">
        <v>21.8968867457104</v>
      </c>
      <c r="AC2667">
        <v>0.21073619169722799</v>
      </c>
      <c r="AD2667">
        <v>0.68253123924728298</v>
      </c>
      <c r="AE2667">
        <v>-22.6587268569467</v>
      </c>
      <c r="AF2667">
        <v>0.16793847098801201</v>
      </c>
      <c r="AG2667">
        <v>0.68151250837662902</v>
      </c>
      <c r="AH2667">
        <v>22.860360689697199</v>
      </c>
      <c r="AI2667">
        <v>0.52399907623471598</v>
      </c>
      <c r="AJ2667">
        <v>0.78121606160956403</v>
      </c>
      <c r="AK2667">
        <v>-21.789971570213101</v>
      </c>
    </row>
    <row r="2668" spans="1:37" x14ac:dyDescent="0.2">
      <c r="A2668" t="s">
        <v>9087</v>
      </c>
      <c r="B2668">
        <v>16320843</v>
      </c>
      <c r="C2668">
        <v>16321142</v>
      </c>
      <c r="D2668">
        <v>300</v>
      </c>
      <c r="E2668" t="s">
        <v>9369</v>
      </c>
      <c r="F2668">
        <v>20</v>
      </c>
      <c r="G2668" t="s">
        <v>9370</v>
      </c>
      <c r="H2668" t="s">
        <v>30999</v>
      </c>
      <c r="I2668">
        <v>16</v>
      </c>
      <c r="J2668">
        <v>16322305</v>
      </c>
      <c r="K2668">
        <v>16350586</v>
      </c>
      <c r="L2668">
        <v>28282</v>
      </c>
      <c r="M2668">
        <v>1</v>
      </c>
      <c r="N2668">
        <v>339044</v>
      </c>
      <c r="O2668" t="s">
        <v>9371</v>
      </c>
      <c r="P2668">
        <v>-1163</v>
      </c>
      <c r="Q2668" t="s">
        <v>40</v>
      </c>
      <c r="R2668" t="s">
        <v>9368</v>
      </c>
      <c r="S2668" t="s">
        <v>33009</v>
      </c>
      <c r="T2668">
        <v>0.35387198439864398</v>
      </c>
      <c r="U2668">
        <v>0.603102917160658</v>
      </c>
      <c r="V2668">
        <v>-23.051324176431802</v>
      </c>
      <c r="W2668">
        <v>0.38920677604595899</v>
      </c>
      <c r="X2668">
        <v>0.704072456322962</v>
      </c>
      <c r="Y2668">
        <v>-22.9200796589604</v>
      </c>
      <c r="Z2668">
        <v>0.69013698642955401</v>
      </c>
      <c r="AA2668">
        <v>0.84521697243271998</v>
      </c>
      <c r="AB2668">
        <v>-0.41325159569298398</v>
      </c>
      <c r="AC2668">
        <v>0.75388744886274095</v>
      </c>
      <c r="AD2668">
        <v>0.87989882095915395</v>
      </c>
      <c r="AE2668">
        <v>-0.244532378470147</v>
      </c>
      <c r="AF2668">
        <v>0.32549523997010099</v>
      </c>
      <c r="AG2668">
        <v>0.70473078222419605</v>
      </c>
      <c r="AH2668">
        <v>-23.381487531409</v>
      </c>
      <c r="AI2668">
        <v>0.35038410267202102</v>
      </c>
      <c r="AJ2668">
        <v>0.78121606160956403</v>
      </c>
      <c r="AK2668">
        <v>-23.311098210118701</v>
      </c>
    </row>
    <row r="2669" spans="1:37" x14ac:dyDescent="0.2">
      <c r="A2669" t="s">
        <v>9087</v>
      </c>
      <c r="B2669">
        <v>16321243</v>
      </c>
      <c r="C2669">
        <v>16321455</v>
      </c>
      <c r="D2669">
        <v>213</v>
      </c>
      <c r="E2669" t="s">
        <v>9372</v>
      </c>
      <c r="F2669">
        <v>15</v>
      </c>
      <c r="G2669" t="s">
        <v>9373</v>
      </c>
      <c r="H2669" t="s">
        <v>30987</v>
      </c>
      <c r="I2669">
        <v>16</v>
      </c>
      <c r="J2669">
        <v>16322305</v>
      </c>
      <c r="K2669">
        <v>16350586</v>
      </c>
      <c r="L2669">
        <v>28282</v>
      </c>
      <c r="M2669">
        <v>1</v>
      </c>
      <c r="N2669">
        <v>339044</v>
      </c>
      <c r="O2669" t="s">
        <v>9371</v>
      </c>
      <c r="P2669">
        <v>-850</v>
      </c>
      <c r="Q2669" t="s">
        <v>40</v>
      </c>
      <c r="R2669" t="s">
        <v>9368</v>
      </c>
      <c r="S2669" t="s">
        <v>33009</v>
      </c>
      <c r="T2669">
        <v>0.35387198439864398</v>
      </c>
      <c r="U2669">
        <v>0.603102917160658</v>
      </c>
      <c r="V2669">
        <v>-23.051324176431802</v>
      </c>
      <c r="W2669">
        <v>0.38920677604595899</v>
      </c>
      <c r="X2669">
        <v>0.704072456322962</v>
      </c>
      <c r="Y2669">
        <v>-22.9200796589604</v>
      </c>
      <c r="Z2669">
        <v>0.69013698642955401</v>
      </c>
      <c r="AA2669">
        <v>0.84521697243271998</v>
      </c>
      <c r="AB2669">
        <v>-0.41325159569298398</v>
      </c>
      <c r="AC2669">
        <v>0.75388744886274095</v>
      </c>
      <c r="AD2669">
        <v>0.87989882095915395</v>
      </c>
      <c r="AE2669">
        <v>-0.244532378470147</v>
      </c>
      <c r="AF2669">
        <v>0.32549523997010099</v>
      </c>
      <c r="AG2669">
        <v>0.70473078222419605</v>
      </c>
      <c r="AH2669">
        <v>-23.381487531409</v>
      </c>
      <c r="AI2669">
        <v>0.35038410267202102</v>
      </c>
      <c r="AJ2669">
        <v>0.78121606160956403</v>
      </c>
      <c r="AK2669">
        <v>-23.311098210118701</v>
      </c>
    </row>
    <row r="2670" spans="1:37" x14ac:dyDescent="0.2">
      <c r="A2670" t="s">
        <v>9087</v>
      </c>
      <c r="B2670">
        <v>16354795</v>
      </c>
      <c r="C2670">
        <v>16354961</v>
      </c>
      <c r="D2670">
        <v>167</v>
      </c>
      <c r="E2670" t="s">
        <v>9374</v>
      </c>
      <c r="F2670">
        <v>6</v>
      </c>
      <c r="G2670" t="s">
        <v>9375</v>
      </c>
      <c r="H2670" t="s">
        <v>31000</v>
      </c>
      <c r="I2670">
        <v>16</v>
      </c>
      <c r="J2670">
        <v>16344370</v>
      </c>
      <c r="K2670">
        <v>16350203</v>
      </c>
      <c r="L2670">
        <v>5834</v>
      </c>
      <c r="M2670">
        <v>1</v>
      </c>
      <c r="N2670">
        <v>339044</v>
      </c>
      <c r="O2670" t="s">
        <v>9376</v>
      </c>
      <c r="P2670">
        <v>10425</v>
      </c>
      <c r="Q2670" t="s">
        <v>40</v>
      </c>
      <c r="R2670" t="s">
        <v>9368</v>
      </c>
      <c r="S2670" t="s">
        <v>33009</v>
      </c>
      <c r="T2670">
        <v>0.32911398597860803</v>
      </c>
      <c r="U2670">
        <v>0.603102917160658</v>
      </c>
      <c r="V2670">
        <v>22.860360689697199</v>
      </c>
      <c r="W2670">
        <v>0.94541066367716797</v>
      </c>
      <c r="X2670">
        <v>0.95159051474143896</v>
      </c>
      <c r="Y2670">
        <v>-2.1300915675051701</v>
      </c>
      <c r="Z2670">
        <v>0.306975110376564</v>
      </c>
      <c r="AA2670">
        <v>0.72610664078822296</v>
      </c>
      <c r="AB2670">
        <v>22.146288320161499</v>
      </c>
      <c r="AC2670">
        <v>0.71753805159658501</v>
      </c>
      <c r="AD2670">
        <v>0.87989882095915395</v>
      </c>
      <c r="AE2670">
        <v>-3.1300906137445099</v>
      </c>
      <c r="AF2670">
        <v>0.61410715005536498</v>
      </c>
      <c r="AG2670">
        <v>0.80674443595273604</v>
      </c>
      <c r="AH2670">
        <v>3.40572492754294</v>
      </c>
      <c r="AI2670">
        <v>0.59609816080359102</v>
      </c>
      <c r="AJ2670">
        <v>0.78121606160956403</v>
      </c>
      <c r="AK2670">
        <v>-1.26133628077154</v>
      </c>
    </row>
    <row r="2671" spans="1:37" x14ac:dyDescent="0.2">
      <c r="A2671" t="s">
        <v>9087</v>
      </c>
      <c r="B2671">
        <v>16360872</v>
      </c>
      <c r="C2671">
        <v>16361043</v>
      </c>
      <c r="D2671">
        <v>172</v>
      </c>
      <c r="E2671" t="s">
        <v>9377</v>
      </c>
      <c r="F2671">
        <v>8</v>
      </c>
      <c r="G2671" t="s">
        <v>9378</v>
      </c>
      <c r="H2671" t="s">
        <v>33010</v>
      </c>
      <c r="I2671">
        <v>16</v>
      </c>
      <c r="J2671">
        <v>16368876</v>
      </c>
      <c r="K2671">
        <v>16368942</v>
      </c>
      <c r="L2671">
        <v>67</v>
      </c>
      <c r="M2671">
        <v>1</v>
      </c>
      <c r="N2671">
        <v>102465683</v>
      </c>
      <c r="O2671" t="s">
        <v>9379</v>
      </c>
      <c r="P2671">
        <v>-7833</v>
      </c>
      <c r="Q2671" t="s">
        <v>9380</v>
      </c>
      <c r="R2671" t="s">
        <v>9381</v>
      </c>
      <c r="S2671" t="s">
        <v>33011</v>
      </c>
      <c r="T2671">
        <v>0.35387198439864398</v>
      </c>
      <c r="U2671">
        <v>0.603102917160658</v>
      </c>
      <c r="V2671">
        <v>-23.5367509561815</v>
      </c>
      <c r="W2671">
        <v>0.38920677604595899</v>
      </c>
      <c r="X2671">
        <v>0.704072456322962</v>
      </c>
      <c r="Y2671">
        <v>-23.4055064341938</v>
      </c>
      <c r="Z2671">
        <v>0.65379035313853895</v>
      </c>
      <c r="AA2671">
        <v>0.84521697243271998</v>
      </c>
      <c r="AB2671">
        <v>-1.1210707599421199</v>
      </c>
      <c r="AC2671">
        <v>0.71753805159658501</v>
      </c>
      <c r="AD2671">
        <v>0.87989882095915395</v>
      </c>
      <c r="AE2671">
        <v>-0.95235153914758397</v>
      </c>
      <c r="AF2671">
        <v>0.32549523997010099</v>
      </c>
      <c r="AG2671">
        <v>0.70473078222419605</v>
      </c>
      <c r="AH2671">
        <v>-23.497646078805701</v>
      </c>
      <c r="AI2671">
        <v>0.35038410267202102</v>
      </c>
      <c r="AJ2671">
        <v>0.78121606160956403</v>
      </c>
      <c r="AK2671">
        <v>-23.427256757004699</v>
      </c>
    </row>
    <row r="2672" spans="1:37" x14ac:dyDescent="0.2">
      <c r="A2672" t="s">
        <v>9087</v>
      </c>
      <c r="B2672">
        <v>16361043</v>
      </c>
      <c r="C2672">
        <v>16361214</v>
      </c>
      <c r="D2672">
        <v>172</v>
      </c>
      <c r="E2672" t="s">
        <v>9382</v>
      </c>
      <c r="F2672">
        <v>14</v>
      </c>
      <c r="G2672" t="s">
        <v>9383</v>
      </c>
      <c r="H2672" t="s">
        <v>33010</v>
      </c>
      <c r="I2672">
        <v>16</v>
      </c>
      <c r="J2672">
        <v>16368876</v>
      </c>
      <c r="K2672">
        <v>16368942</v>
      </c>
      <c r="L2672">
        <v>67</v>
      </c>
      <c r="M2672">
        <v>1</v>
      </c>
      <c r="N2672">
        <v>102465683</v>
      </c>
      <c r="O2672" t="s">
        <v>9379</v>
      </c>
      <c r="P2672">
        <v>-7662</v>
      </c>
      <c r="Q2672" t="s">
        <v>9380</v>
      </c>
      <c r="R2672" t="s">
        <v>9381</v>
      </c>
      <c r="S2672" t="s">
        <v>33011</v>
      </c>
      <c r="T2672">
        <v>0.35387198439864398</v>
      </c>
      <c r="U2672">
        <v>0.603102917160658</v>
      </c>
      <c r="V2672">
        <v>-23.5367509561815</v>
      </c>
      <c r="W2672">
        <v>0.38920677604595899</v>
      </c>
      <c r="X2672">
        <v>0.704072456322962</v>
      </c>
      <c r="Y2672">
        <v>-23.4055064341938</v>
      </c>
      <c r="Z2672">
        <v>0.65379035313853895</v>
      </c>
      <c r="AA2672">
        <v>0.84521697243271998</v>
      </c>
      <c r="AB2672">
        <v>-1.1210707599421199</v>
      </c>
      <c r="AC2672">
        <v>0.71753805159658501</v>
      </c>
      <c r="AD2672">
        <v>0.87989882095915395</v>
      </c>
      <c r="AE2672">
        <v>-0.95235153914758397</v>
      </c>
      <c r="AF2672">
        <v>0.32549523997010099</v>
      </c>
      <c r="AG2672">
        <v>0.70473078222419605</v>
      </c>
      <c r="AH2672">
        <v>-23.497646078805701</v>
      </c>
      <c r="AI2672">
        <v>0.35038410267202102</v>
      </c>
      <c r="AJ2672">
        <v>0.78121606160956403</v>
      </c>
      <c r="AK2672">
        <v>-23.427256757004699</v>
      </c>
    </row>
    <row r="2673" spans="1:37" x14ac:dyDescent="0.2">
      <c r="A2673" t="s">
        <v>9087</v>
      </c>
      <c r="B2673">
        <v>16361272</v>
      </c>
      <c r="C2673">
        <v>16361484</v>
      </c>
      <c r="D2673">
        <v>213</v>
      </c>
      <c r="E2673" t="s">
        <v>9384</v>
      </c>
      <c r="F2673">
        <v>15</v>
      </c>
      <c r="G2673" t="s">
        <v>9373</v>
      </c>
      <c r="H2673" t="s">
        <v>33010</v>
      </c>
      <c r="I2673">
        <v>16</v>
      </c>
      <c r="J2673">
        <v>16368876</v>
      </c>
      <c r="K2673">
        <v>16368942</v>
      </c>
      <c r="L2673">
        <v>67</v>
      </c>
      <c r="M2673">
        <v>1</v>
      </c>
      <c r="N2673">
        <v>102465683</v>
      </c>
      <c r="O2673" t="s">
        <v>9379</v>
      </c>
      <c r="P2673">
        <v>-7392</v>
      </c>
      <c r="Q2673" t="s">
        <v>9380</v>
      </c>
      <c r="R2673" t="s">
        <v>9381</v>
      </c>
      <c r="S2673" t="s">
        <v>33011</v>
      </c>
      <c r="T2673">
        <v>0.35387198439864398</v>
      </c>
      <c r="U2673">
        <v>0.603102917160658</v>
      </c>
      <c r="V2673">
        <v>-23.5367509561815</v>
      </c>
      <c r="W2673">
        <v>0.38920677604595899</v>
      </c>
      <c r="X2673">
        <v>0.704072456322962</v>
      </c>
      <c r="Y2673">
        <v>-23.4055064341938</v>
      </c>
      <c r="Z2673">
        <v>0.65379035313853895</v>
      </c>
      <c r="AA2673">
        <v>0.84521697243271998</v>
      </c>
      <c r="AB2673">
        <v>-1.1210707599421199</v>
      </c>
      <c r="AC2673">
        <v>0.71753805159658501</v>
      </c>
      <c r="AD2673">
        <v>0.87989882095915395</v>
      </c>
      <c r="AE2673">
        <v>-0.95235153914758397</v>
      </c>
      <c r="AF2673">
        <v>0.32549523997010099</v>
      </c>
      <c r="AG2673">
        <v>0.70473078222419605</v>
      </c>
      <c r="AH2673">
        <v>-23.497646078805701</v>
      </c>
      <c r="AI2673">
        <v>0.35038410267202102</v>
      </c>
      <c r="AJ2673">
        <v>0.78121606160956403</v>
      </c>
      <c r="AK2673">
        <v>-23.427256757004699</v>
      </c>
    </row>
    <row r="2674" spans="1:37" x14ac:dyDescent="0.2">
      <c r="A2674" t="s">
        <v>9087</v>
      </c>
      <c r="B2674">
        <v>16364755</v>
      </c>
      <c r="C2674">
        <v>16364902</v>
      </c>
      <c r="D2674">
        <v>148</v>
      </c>
      <c r="E2674" t="s">
        <v>9385</v>
      </c>
      <c r="F2674">
        <v>5</v>
      </c>
      <c r="G2674" t="s">
        <v>9386</v>
      </c>
      <c r="H2674" t="s">
        <v>33012</v>
      </c>
      <c r="I2674">
        <v>16</v>
      </c>
      <c r="J2674">
        <v>16368876</v>
      </c>
      <c r="K2674">
        <v>16368942</v>
      </c>
      <c r="L2674">
        <v>67</v>
      </c>
      <c r="M2674">
        <v>1</v>
      </c>
      <c r="N2674">
        <v>102465683</v>
      </c>
      <c r="O2674" t="s">
        <v>9379</v>
      </c>
      <c r="P2674">
        <v>-3974</v>
      </c>
      <c r="Q2674" t="s">
        <v>9380</v>
      </c>
      <c r="R2674" t="s">
        <v>9381</v>
      </c>
      <c r="S2674" t="s">
        <v>33011</v>
      </c>
      <c r="T2674">
        <v>1</v>
      </c>
      <c r="U2674">
        <v>1</v>
      </c>
      <c r="V2674">
        <v>-0.13206981619814401</v>
      </c>
      <c r="W2674">
        <v>0.20525741147413201</v>
      </c>
      <c r="X2674">
        <v>0.704072456322962</v>
      </c>
      <c r="Y2674">
        <v>-25.500470415223202</v>
      </c>
      <c r="Z2674">
        <v>0.65379035313853895</v>
      </c>
      <c r="AA2674">
        <v>0.84521697243271998</v>
      </c>
      <c r="AB2674">
        <v>-1.09554388617659</v>
      </c>
      <c r="AC2674">
        <v>7.0489011448141195E-2</v>
      </c>
      <c r="AD2674">
        <v>0.57684129297949804</v>
      </c>
      <c r="AE2674">
        <v>-25.500470415223202</v>
      </c>
      <c r="AF2674">
        <v>0.64997455747578503</v>
      </c>
      <c r="AG2674">
        <v>0.80674443595273604</v>
      </c>
      <c r="AH2674">
        <v>0.79754080898388102</v>
      </c>
      <c r="AI2674">
        <v>0.35038410267202102</v>
      </c>
      <c r="AJ2674">
        <v>0.78121606160956403</v>
      </c>
      <c r="AK2674">
        <v>-24.6317149736084</v>
      </c>
    </row>
    <row r="2675" spans="1:37" x14ac:dyDescent="0.2">
      <c r="A2675" t="s">
        <v>9087</v>
      </c>
      <c r="B2675">
        <v>16364902</v>
      </c>
      <c r="C2675">
        <v>16365049</v>
      </c>
      <c r="D2675">
        <v>148</v>
      </c>
      <c r="E2675" t="s">
        <v>9387</v>
      </c>
      <c r="F2675">
        <v>11</v>
      </c>
      <c r="G2675" t="s">
        <v>9388</v>
      </c>
      <c r="H2675" t="s">
        <v>33012</v>
      </c>
      <c r="I2675">
        <v>16</v>
      </c>
      <c r="J2675">
        <v>16368876</v>
      </c>
      <c r="K2675">
        <v>16368942</v>
      </c>
      <c r="L2675">
        <v>67</v>
      </c>
      <c r="M2675">
        <v>1</v>
      </c>
      <c r="N2675">
        <v>102465683</v>
      </c>
      <c r="O2675" t="s">
        <v>9379</v>
      </c>
      <c r="P2675">
        <v>-3827</v>
      </c>
      <c r="Q2675" t="s">
        <v>9380</v>
      </c>
      <c r="R2675" t="s">
        <v>9381</v>
      </c>
      <c r="S2675" t="s">
        <v>33011</v>
      </c>
      <c r="T2675">
        <v>0.97213403838398904</v>
      </c>
      <c r="U2675">
        <v>1</v>
      </c>
      <c r="V2675">
        <v>0.54600206760010805</v>
      </c>
      <c r="W2675">
        <v>0.20525741147413201</v>
      </c>
      <c r="X2675">
        <v>0.704072456322962</v>
      </c>
      <c r="Y2675">
        <v>-25.855469053458599</v>
      </c>
      <c r="Z2675">
        <v>0.69013698642955401</v>
      </c>
      <c r="AA2675">
        <v>0.84521697243271998</v>
      </c>
      <c r="AB2675">
        <v>-0.417472022627001</v>
      </c>
      <c r="AC2675">
        <v>7.0489011448141195E-2</v>
      </c>
      <c r="AD2675">
        <v>0.57684129297949804</v>
      </c>
      <c r="AE2675">
        <v>-25.855469053458599</v>
      </c>
      <c r="AF2675">
        <v>0.61410715005536498</v>
      </c>
      <c r="AG2675">
        <v>0.80674443595273604</v>
      </c>
      <c r="AH2675">
        <v>1.47561269278213</v>
      </c>
      <c r="AI2675">
        <v>0.35038410267202102</v>
      </c>
      <c r="AJ2675">
        <v>0.78121606160956403</v>
      </c>
      <c r="AK2675">
        <v>-24.9867136063672</v>
      </c>
    </row>
    <row r="2676" spans="1:37" x14ac:dyDescent="0.2">
      <c r="A2676" t="s">
        <v>9087</v>
      </c>
      <c r="B2676">
        <v>16365194</v>
      </c>
      <c r="C2676">
        <v>16365406</v>
      </c>
      <c r="D2676">
        <v>213</v>
      </c>
      <c r="E2676" t="s">
        <v>9389</v>
      </c>
      <c r="F2676">
        <v>11</v>
      </c>
      <c r="G2676" t="s">
        <v>9390</v>
      </c>
      <c r="H2676" t="s">
        <v>33012</v>
      </c>
      <c r="I2676">
        <v>16</v>
      </c>
      <c r="J2676">
        <v>16368876</v>
      </c>
      <c r="K2676">
        <v>16368942</v>
      </c>
      <c r="L2676">
        <v>67</v>
      </c>
      <c r="M2676">
        <v>1</v>
      </c>
      <c r="N2676">
        <v>102465683</v>
      </c>
      <c r="O2676" t="s">
        <v>9379</v>
      </c>
      <c r="P2676">
        <v>-3470</v>
      </c>
      <c r="Q2676" t="s">
        <v>9380</v>
      </c>
      <c r="R2676" t="s">
        <v>9381</v>
      </c>
      <c r="S2676" t="s">
        <v>33011</v>
      </c>
      <c r="T2676">
        <v>0.97213403838398904</v>
      </c>
      <c r="U2676">
        <v>1</v>
      </c>
      <c r="V2676">
        <v>0.54600206760010805</v>
      </c>
      <c r="W2676">
        <v>0.20525741147413201</v>
      </c>
      <c r="X2676">
        <v>0.704072456322962</v>
      </c>
      <c r="Y2676">
        <v>-25.855469053458599</v>
      </c>
      <c r="Z2676">
        <v>0.69013698642955401</v>
      </c>
      <c r="AA2676">
        <v>0.84521697243271998</v>
      </c>
      <c r="AB2676">
        <v>-0.417472022627001</v>
      </c>
      <c r="AC2676">
        <v>7.0489011448141195E-2</v>
      </c>
      <c r="AD2676">
        <v>0.57684129297949804</v>
      </c>
      <c r="AE2676">
        <v>-25.855469053458599</v>
      </c>
      <c r="AF2676">
        <v>0.61410715005536498</v>
      </c>
      <c r="AG2676">
        <v>0.80674443595273604</v>
      </c>
      <c r="AH2676">
        <v>1.47561269278213</v>
      </c>
      <c r="AI2676">
        <v>0.35038410267202102</v>
      </c>
      <c r="AJ2676">
        <v>0.78121606160956403</v>
      </c>
      <c r="AK2676">
        <v>-24.9867136063672</v>
      </c>
    </row>
    <row r="2677" spans="1:37" x14ac:dyDescent="0.2">
      <c r="A2677" t="s">
        <v>9087</v>
      </c>
      <c r="B2677">
        <v>16376934</v>
      </c>
      <c r="C2677">
        <v>16377085</v>
      </c>
      <c r="D2677">
        <v>152</v>
      </c>
      <c r="E2677" t="s">
        <v>9391</v>
      </c>
      <c r="F2677">
        <v>6</v>
      </c>
      <c r="G2677" t="s">
        <v>9392</v>
      </c>
      <c r="H2677" t="s">
        <v>31032</v>
      </c>
      <c r="I2677">
        <v>16</v>
      </c>
      <c r="J2677">
        <v>16379140</v>
      </c>
      <c r="K2677">
        <v>16393972</v>
      </c>
      <c r="L2677">
        <v>14833</v>
      </c>
      <c r="M2677">
        <v>1</v>
      </c>
      <c r="N2677">
        <v>101059938</v>
      </c>
      <c r="O2677" t="s">
        <v>9393</v>
      </c>
      <c r="P2677">
        <v>-2055</v>
      </c>
      <c r="Q2677" t="s">
        <v>9394</v>
      </c>
      <c r="R2677" t="s">
        <v>9395</v>
      </c>
      <c r="S2677" t="s">
        <v>33013</v>
      </c>
      <c r="T2677">
        <v>0.35387198439864398</v>
      </c>
      <c r="U2677">
        <v>0.603102917160658</v>
      </c>
      <c r="V2677">
        <v>-23.642101627221798</v>
      </c>
      <c r="W2677">
        <v>0.29261482077562401</v>
      </c>
      <c r="X2677">
        <v>0.704072456322962</v>
      </c>
      <c r="Y2677">
        <v>21.3743101348763</v>
      </c>
      <c r="Z2677">
        <v>0.65379035313853895</v>
      </c>
      <c r="AA2677">
        <v>0.84521697243271998</v>
      </c>
      <c r="AB2677">
        <v>-3.3052656391108699</v>
      </c>
      <c r="AC2677">
        <v>0.27780950890804001</v>
      </c>
      <c r="AD2677">
        <v>0.68253123924728298</v>
      </c>
      <c r="AE2677">
        <v>23.034870380016201</v>
      </c>
      <c r="AF2677">
        <v>0.32549523997010099</v>
      </c>
      <c r="AG2677">
        <v>0.70473078222419605</v>
      </c>
      <c r="AH2677">
        <v>-22.960869807407999</v>
      </c>
      <c r="AI2677">
        <v>0.59609816080359102</v>
      </c>
      <c r="AJ2677">
        <v>0.78121606160956403</v>
      </c>
      <c r="AK2677">
        <v>-1.26779160254833</v>
      </c>
    </row>
    <row r="2678" spans="1:37" x14ac:dyDescent="0.2">
      <c r="A2678" t="s">
        <v>9087</v>
      </c>
      <c r="B2678">
        <v>16377267</v>
      </c>
      <c r="C2678">
        <v>16377464</v>
      </c>
      <c r="D2678">
        <v>198</v>
      </c>
      <c r="E2678" t="s">
        <v>9396</v>
      </c>
      <c r="F2678">
        <v>11</v>
      </c>
      <c r="G2678" t="s">
        <v>9397</v>
      </c>
      <c r="H2678" t="s">
        <v>30999</v>
      </c>
      <c r="I2678">
        <v>16</v>
      </c>
      <c r="J2678">
        <v>16379140</v>
      </c>
      <c r="K2678">
        <v>16393972</v>
      </c>
      <c r="L2678">
        <v>14833</v>
      </c>
      <c r="M2678">
        <v>1</v>
      </c>
      <c r="N2678">
        <v>101059938</v>
      </c>
      <c r="O2678" t="s">
        <v>9393</v>
      </c>
      <c r="P2678">
        <v>-1676</v>
      </c>
      <c r="Q2678" t="s">
        <v>9394</v>
      </c>
      <c r="R2678" t="s">
        <v>9395</v>
      </c>
      <c r="S2678" t="s">
        <v>33013</v>
      </c>
      <c r="T2678">
        <v>1</v>
      </c>
      <c r="U2678">
        <v>1</v>
      </c>
      <c r="V2678">
        <v>-2.1532218850373601</v>
      </c>
      <c r="W2678">
        <v>0.94541066367716797</v>
      </c>
      <c r="X2678">
        <v>0.95159051474143896</v>
      </c>
      <c r="Y2678">
        <v>8.7064180330863994E-2</v>
      </c>
      <c r="Z2678">
        <v>1</v>
      </c>
      <c r="AA2678">
        <v>1</v>
      </c>
      <c r="AB2678">
        <v>-2.2079023660633901</v>
      </c>
      <c r="AC2678">
        <v>0.88945902157151002</v>
      </c>
      <c r="AD2678">
        <v>0.94068432309766403</v>
      </c>
      <c r="AE2678">
        <v>1.74762442547079</v>
      </c>
      <c r="AF2678">
        <v>1</v>
      </c>
      <c r="AG2678">
        <v>1</v>
      </c>
      <c r="AH2678">
        <v>-1.47199006522357</v>
      </c>
      <c r="AI2678">
        <v>0.98342151819761803</v>
      </c>
      <c r="AJ2678">
        <v>0.98789258377071898</v>
      </c>
      <c r="AK2678">
        <v>-1.5476844097956399</v>
      </c>
    </row>
    <row r="2679" spans="1:37" x14ac:dyDescent="0.2">
      <c r="A2679" t="s">
        <v>9087</v>
      </c>
      <c r="B2679">
        <v>17265971</v>
      </c>
      <c r="C2679">
        <v>17266113</v>
      </c>
      <c r="D2679">
        <v>143</v>
      </c>
      <c r="E2679" t="s">
        <v>9398</v>
      </c>
      <c r="F2679">
        <v>3</v>
      </c>
      <c r="G2679" t="s">
        <v>9399</v>
      </c>
      <c r="H2679" t="s">
        <v>33014</v>
      </c>
      <c r="I2679">
        <v>16</v>
      </c>
      <c r="J2679">
        <v>17198031</v>
      </c>
      <c r="K2679">
        <v>17259028</v>
      </c>
      <c r="L2679">
        <v>60998</v>
      </c>
      <c r="M2679">
        <v>2</v>
      </c>
      <c r="N2679">
        <v>64131</v>
      </c>
      <c r="O2679" t="s">
        <v>9400</v>
      </c>
      <c r="P2679">
        <v>-6943</v>
      </c>
      <c r="Q2679" t="s">
        <v>9401</v>
      </c>
      <c r="R2679" t="s">
        <v>9402</v>
      </c>
      <c r="S2679" t="s">
        <v>33015</v>
      </c>
      <c r="T2679">
        <v>0.97213403838398904</v>
      </c>
      <c r="U2679">
        <v>1</v>
      </c>
      <c r="V2679">
        <v>1.7091055962782</v>
      </c>
      <c r="W2679">
        <v>0.20525741147413201</v>
      </c>
      <c r="X2679">
        <v>0.704072456322962</v>
      </c>
      <c r="Y2679">
        <v>-25.3824403997465</v>
      </c>
      <c r="Z2679">
        <v>0.69013698642955401</v>
      </c>
      <c r="AA2679">
        <v>0.84521697243271998</v>
      </c>
      <c r="AB2679">
        <v>0.74563150830094005</v>
      </c>
      <c r="AC2679">
        <v>7.0489011448141195E-2</v>
      </c>
      <c r="AD2679">
        <v>0.57684129297949804</v>
      </c>
      <c r="AE2679">
        <v>-25.3824403997465</v>
      </c>
      <c r="AF2679">
        <v>0.61410715005536498</v>
      </c>
      <c r="AG2679">
        <v>0.80674443595273604</v>
      </c>
      <c r="AH2679">
        <v>2.6387161562942798</v>
      </c>
      <c r="AI2679">
        <v>0.35038410267202102</v>
      </c>
      <c r="AJ2679">
        <v>0.78121606160956403</v>
      </c>
      <c r="AK2679">
        <v>-24.513684960272101</v>
      </c>
    </row>
    <row r="2680" spans="1:37" x14ac:dyDescent="0.2">
      <c r="A2680" t="s">
        <v>9087</v>
      </c>
      <c r="B2680">
        <v>17363556</v>
      </c>
      <c r="C2680">
        <v>17363727</v>
      </c>
      <c r="D2680">
        <v>172</v>
      </c>
      <c r="E2680" t="s">
        <v>9403</v>
      </c>
      <c r="F2680">
        <v>4</v>
      </c>
      <c r="G2680" t="s">
        <v>9404</v>
      </c>
      <c r="H2680" t="s">
        <v>33016</v>
      </c>
      <c r="I2680">
        <v>16</v>
      </c>
      <c r="J2680">
        <v>17355228</v>
      </c>
      <c r="K2680">
        <v>17369725</v>
      </c>
      <c r="L2680">
        <v>14498</v>
      </c>
      <c r="M2680">
        <v>2</v>
      </c>
      <c r="N2680">
        <v>64131</v>
      </c>
      <c r="O2680" t="s">
        <v>9405</v>
      </c>
      <c r="P2680">
        <v>5998</v>
      </c>
      <c r="Q2680" t="s">
        <v>9401</v>
      </c>
      <c r="R2680" t="s">
        <v>9402</v>
      </c>
      <c r="S2680" t="s">
        <v>33015</v>
      </c>
      <c r="T2680">
        <v>0.32911398597860803</v>
      </c>
      <c r="U2680">
        <v>0.603102917160658</v>
      </c>
      <c r="V2680">
        <v>24.294878461236699</v>
      </c>
      <c r="W2680">
        <v>0.38920677604595899</v>
      </c>
      <c r="X2680">
        <v>0.704072456322962</v>
      </c>
      <c r="Y2680">
        <v>-24.093244610581301</v>
      </c>
      <c r="Z2680">
        <v>0.48464167878831399</v>
      </c>
      <c r="AA2680">
        <v>0.84435025072159198</v>
      </c>
      <c r="AB2680">
        <v>23.331404403852101</v>
      </c>
      <c r="AC2680">
        <v>0.21073619169722799</v>
      </c>
      <c r="AD2680">
        <v>0.68253123924728298</v>
      </c>
      <c r="AE2680">
        <v>-24.093244610581301</v>
      </c>
      <c r="AF2680">
        <v>0.16793847098801201</v>
      </c>
      <c r="AG2680">
        <v>0.68151250837662902</v>
      </c>
      <c r="AH2680">
        <v>24.294878461236699</v>
      </c>
      <c r="AI2680">
        <v>0.52399907623471598</v>
      </c>
      <c r="AJ2680">
        <v>0.78121606160956403</v>
      </c>
      <c r="AK2680">
        <v>-23.224489210449899</v>
      </c>
    </row>
    <row r="2681" spans="1:37" x14ac:dyDescent="0.2">
      <c r="A2681" t="s">
        <v>9087</v>
      </c>
      <c r="B2681">
        <v>18334340</v>
      </c>
      <c r="C2681">
        <v>18334639</v>
      </c>
      <c r="D2681">
        <v>300</v>
      </c>
      <c r="E2681" t="s">
        <v>9406</v>
      </c>
      <c r="F2681">
        <v>14</v>
      </c>
      <c r="G2681" t="s">
        <v>9407</v>
      </c>
      <c r="H2681" t="s">
        <v>30999</v>
      </c>
      <c r="I2681">
        <v>16</v>
      </c>
      <c r="J2681">
        <v>18317947</v>
      </c>
      <c r="K2681">
        <v>18332662</v>
      </c>
      <c r="L2681">
        <v>14716</v>
      </c>
      <c r="M2681">
        <v>2</v>
      </c>
      <c r="N2681">
        <v>101059953</v>
      </c>
      <c r="O2681" t="s">
        <v>9408</v>
      </c>
      <c r="P2681">
        <v>-1678</v>
      </c>
      <c r="Q2681" t="s">
        <v>9409</v>
      </c>
      <c r="R2681" t="s">
        <v>9410</v>
      </c>
      <c r="S2681" t="s">
        <v>33017</v>
      </c>
      <c r="T2681">
        <v>1</v>
      </c>
      <c r="U2681">
        <v>1</v>
      </c>
      <c r="V2681">
        <v>-0.85776630827724698</v>
      </c>
      <c r="W2681">
        <v>0.94541066367716797</v>
      </c>
      <c r="X2681">
        <v>0.95159051474143896</v>
      </c>
      <c r="Y2681">
        <v>-0.91293562075268997</v>
      </c>
      <c r="Z2681">
        <v>1</v>
      </c>
      <c r="AA2681">
        <v>1</v>
      </c>
      <c r="AB2681">
        <v>-1.2964370279708901</v>
      </c>
      <c r="AC2681">
        <v>0.88945902157151002</v>
      </c>
      <c r="AD2681">
        <v>0.94068432309766403</v>
      </c>
      <c r="AE2681">
        <v>0.50311632563070996</v>
      </c>
      <c r="AF2681">
        <v>1</v>
      </c>
      <c r="AG2681">
        <v>1</v>
      </c>
      <c r="AH2681">
        <v>-0.22748191450576499</v>
      </c>
      <c r="AI2681">
        <v>0.98342151819761803</v>
      </c>
      <c r="AJ2681">
        <v>0.98789258377071898</v>
      </c>
      <c r="AK2681">
        <v>-1.58164609084782</v>
      </c>
    </row>
    <row r="2682" spans="1:37" x14ac:dyDescent="0.2">
      <c r="A2682" t="s">
        <v>9087</v>
      </c>
      <c r="B2682">
        <v>18334820</v>
      </c>
      <c r="C2682">
        <v>18334972</v>
      </c>
      <c r="D2682">
        <v>153</v>
      </c>
      <c r="E2682" t="s">
        <v>9411</v>
      </c>
      <c r="F2682">
        <v>6</v>
      </c>
      <c r="G2682" t="s">
        <v>9412</v>
      </c>
      <c r="H2682" t="s">
        <v>30999</v>
      </c>
      <c r="I2682">
        <v>16</v>
      </c>
      <c r="J2682">
        <v>18317919</v>
      </c>
      <c r="K2682">
        <v>18336736</v>
      </c>
      <c r="L2682">
        <v>18818</v>
      </c>
      <c r="M2682">
        <v>2</v>
      </c>
      <c r="N2682">
        <v>101059953</v>
      </c>
      <c r="O2682" t="s">
        <v>9413</v>
      </c>
      <c r="P2682">
        <v>1764</v>
      </c>
      <c r="Q2682" t="s">
        <v>9409</v>
      </c>
      <c r="R2682" t="s">
        <v>9410</v>
      </c>
      <c r="S2682" t="s">
        <v>33017</v>
      </c>
      <c r="T2682">
        <v>0.35387198439864398</v>
      </c>
      <c r="U2682">
        <v>0.603102917160658</v>
      </c>
      <c r="V2682">
        <v>-23.9316082243799</v>
      </c>
      <c r="W2682">
        <v>0.29261482077562401</v>
      </c>
      <c r="X2682">
        <v>0.704072456322962</v>
      </c>
      <c r="Y2682">
        <v>21.959272458690499</v>
      </c>
      <c r="Z2682">
        <v>0.65379035313853895</v>
      </c>
      <c r="AA2682">
        <v>0.84521697243271998</v>
      </c>
      <c r="AB2682">
        <v>-3.0098100986724301</v>
      </c>
      <c r="AC2682">
        <v>0.27780950890804001</v>
      </c>
      <c r="AD2682">
        <v>0.68253123924728298</v>
      </c>
      <c r="AE2682">
        <v>23.375324405073901</v>
      </c>
      <c r="AF2682">
        <v>0.32549523997010099</v>
      </c>
      <c r="AG2682">
        <v>0.70473078222419605</v>
      </c>
      <c r="AH2682">
        <v>-23.3013238306084</v>
      </c>
      <c r="AI2682">
        <v>0.59609816080359102</v>
      </c>
      <c r="AJ2682">
        <v>0.78121606160956403</v>
      </c>
      <c r="AK2682">
        <v>-0.97233585585532301</v>
      </c>
    </row>
    <row r="2683" spans="1:37" x14ac:dyDescent="0.2">
      <c r="A2683" t="s">
        <v>9087</v>
      </c>
      <c r="B2683">
        <v>18347211</v>
      </c>
      <c r="C2683">
        <v>18347423</v>
      </c>
      <c r="D2683">
        <v>213</v>
      </c>
      <c r="E2683" t="s">
        <v>9414</v>
      </c>
      <c r="F2683">
        <v>15</v>
      </c>
      <c r="G2683" t="s">
        <v>9415</v>
      </c>
      <c r="H2683" t="s">
        <v>30987</v>
      </c>
      <c r="I2683">
        <v>16</v>
      </c>
      <c r="J2683">
        <v>18344140</v>
      </c>
      <c r="K2683">
        <v>18346318</v>
      </c>
      <c r="L2683">
        <v>2179</v>
      </c>
      <c r="M2683">
        <v>2</v>
      </c>
      <c r="N2683">
        <v>110006323</v>
      </c>
      <c r="O2683" t="s">
        <v>9416</v>
      </c>
      <c r="P2683">
        <v>-893</v>
      </c>
      <c r="Q2683" t="s">
        <v>40</v>
      </c>
      <c r="R2683" t="s">
        <v>9417</v>
      </c>
      <c r="S2683" t="s">
        <v>33018</v>
      </c>
      <c r="T2683">
        <v>0.35387198439864398</v>
      </c>
      <c r="U2683">
        <v>0.603102917160658</v>
      </c>
      <c r="V2683">
        <v>-24.1888276096516</v>
      </c>
      <c r="W2683">
        <v>0.38920677604595899</v>
      </c>
      <c r="X2683">
        <v>0.704072456322962</v>
      </c>
      <c r="Y2683">
        <v>-24.0575830835582</v>
      </c>
      <c r="Z2683">
        <v>0.65379035313853895</v>
      </c>
      <c r="AA2683">
        <v>0.84521697243271998</v>
      </c>
      <c r="AB2683">
        <v>-1.03618192238966</v>
      </c>
      <c r="AC2683">
        <v>0.71753805159658501</v>
      </c>
      <c r="AD2683">
        <v>0.87989882095915395</v>
      </c>
      <c r="AE2683">
        <v>-0.86746269484474103</v>
      </c>
      <c r="AF2683">
        <v>0.32549523997010099</v>
      </c>
      <c r="AG2683">
        <v>0.70473078222419605</v>
      </c>
      <c r="AH2683">
        <v>-24.189441788331699</v>
      </c>
      <c r="AI2683">
        <v>0.35038410267202102</v>
      </c>
      <c r="AJ2683">
        <v>0.78121606160956403</v>
      </c>
      <c r="AK2683">
        <v>-24.1190524642108</v>
      </c>
    </row>
    <row r="2684" spans="1:37" x14ac:dyDescent="0.2">
      <c r="A2684" t="s">
        <v>9087</v>
      </c>
      <c r="B2684">
        <v>18347524</v>
      </c>
      <c r="C2684">
        <v>18347823</v>
      </c>
      <c r="D2684">
        <v>300</v>
      </c>
      <c r="E2684" t="s">
        <v>9418</v>
      </c>
      <c r="F2684">
        <v>20</v>
      </c>
      <c r="G2684" t="s">
        <v>9419</v>
      </c>
      <c r="H2684" t="s">
        <v>30999</v>
      </c>
      <c r="I2684">
        <v>16</v>
      </c>
      <c r="J2684">
        <v>18344140</v>
      </c>
      <c r="K2684">
        <v>18346318</v>
      </c>
      <c r="L2684">
        <v>2179</v>
      </c>
      <c r="M2684">
        <v>2</v>
      </c>
      <c r="N2684">
        <v>110006323</v>
      </c>
      <c r="O2684" t="s">
        <v>9416</v>
      </c>
      <c r="P2684">
        <v>-1206</v>
      </c>
      <c r="Q2684" t="s">
        <v>40</v>
      </c>
      <c r="R2684" t="s">
        <v>9417</v>
      </c>
      <c r="S2684" t="s">
        <v>33018</v>
      </c>
      <c r="T2684">
        <v>0.35387198439864398</v>
      </c>
      <c r="U2684">
        <v>0.603102917160658</v>
      </c>
      <c r="V2684">
        <v>-24.1888276096516</v>
      </c>
      <c r="W2684">
        <v>0.38920677604595899</v>
      </c>
      <c r="X2684">
        <v>0.704072456322962</v>
      </c>
      <c r="Y2684">
        <v>-24.0575830835582</v>
      </c>
      <c r="Z2684">
        <v>0.65379035313853895</v>
      </c>
      <c r="AA2684">
        <v>0.84521697243271998</v>
      </c>
      <c r="AB2684">
        <v>-1.03618192238966</v>
      </c>
      <c r="AC2684">
        <v>0.71753805159658501</v>
      </c>
      <c r="AD2684">
        <v>0.87989882095915395</v>
      </c>
      <c r="AE2684">
        <v>-0.86746269484474103</v>
      </c>
      <c r="AF2684">
        <v>0.32549523997010099</v>
      </c>
      <c r="AG2684">
        <v>0.70473078222419605</v>
      </c>
      <c r="AH2684">
        <v>-24.189441788331699</v>
      </c>
      <c r="AI2684">
        <v>0.35038410267202102</v>
      </c>
      <c r="AJ2684">
        <v>0.78121606160956403</v>
      </c>
      <c r="AK2684">
        <v>-24.1190524642108</v>
      </c>
    </row>
    <row r="2685" spans="1:37" x14ac:dyDescent="0.2">
      <c r="A2685" t="s">
        <v>9087</v>
      </c>
      <c r="B2685">
        <v>18353738</v>
      </c>
      <c r="C2685">
        <v>18353895</v>
      </c>
      <c r="D2685">
        <v>158</v>
      </c>
      <c r="E2685" t="s">
        <v>9420</v>
      </c>
      <c r="F2685">
        <v>6</v>
      </c>
      <c r="G2685" t="s">
        <v>9421</v>
      </c>
      <c r="H2685" t="s">
        <v>30999</v>
      </c>
      <c r="I2685">
        <v>16</v>
      </c>
      <c r="J2685">
        <v>18334400</v>
      </c>
      <c r="K2685">
        <v>18352476</v>
      </c>
      <c r="L2685">
        <v>18077</v>
      </c>
      <c r="M2685">
        <v>2</v>
      </c>
      <c r="N2685">
        <v>110006323</v>
      </c>
      <c r="O2685" t="s">
        <v>9422</v>
      </c>
      <c r="P2685">
        <v>-1262</v>
      </c>
      <c r="Q2685" t="s">
        <v>40</v>
      </c>
      <c r="R2685" t="s">
        <v>9417</v>
      </c>
      <c r="S2685" t="s">
        <v>33018</v>
      </c>
      <c r="T2685">
        <v>0.32911398597860803</v>
      </c>
      <c r="U2685">
        <v>0.603102917160658</v>
      </c>
      <c r="V2685">
        <v>23.2753981416108</v>
      </c>
      <c r="W2685">
        <v>0.94541066367716797</v>
      </c>
      <c r="X2685">
        <v>0.95159051474143896</v>
      </c>
      <c r="Y2685">
        <v>-1.54512948919449</v>
      </c>
      <c r="Z2685">
        <v>0.306975110376564</v>
      </c>
      <c r="AA2685">
        <v>0.72610664078822296</v>
      </c>
      <c r="AB2685">
        <v>22.671525073639302</v>
      </c>
      <c r="AC2685">
        <v>0.71753805159658501</v>
      </c>
      <c r="AD2685">
        <v>0.87989882095915395</v>
      </c>
      <c r="AE2685">
        <v>-2.5451290123139199</v>
      </c>
      <c r="AF2685">
        <v>0.61410715005536498</v>
      </c>
      <c r="AG2685">
        <v>0.80674443595273604</v>
      </c>
      <c r="AH2685">
        <v>2.8207633834150201</v>
      </c>
      <c r="AI2685">
        <v>0.59609816080359102</v>
      </c>
      <c r="AJ2685">
        <v>0.78121606160956403</v>
      </c>
      <c r="AK2685">
        <v>-0.676374157463834</v>
      </c>
    </row>
    <row r="2686" spans="1:37" x14ac:dyDescent="0.2">
      <c r="A2686" t="s">
        <v>9087</v>
      </c>
      <c r="B2686">
        <v>18386772</v>
      </c>
      <c r="C2686">
        <v>18386986</v>
      </c>
      <c r="D2686">
        <v>215</v>
      </c>
      <c r="E2686" t="s">
        <v>9423</v>
      </c>
      <c r="F2686">
        <v>10</v>
      </c>
      <c r="G2686" t="s">
        <v>9424</v>
      </c>
      <c r="H2686" t="s">
        <v>30999</v>
      </c>
      <c r="I2686">
        <v>16</v>
      </c>
      <c r="J2686">
        <v>18383471</v>
      </c>
      <c r="K2686">
        <v>18385229</v>
      </c>
      <c r="L2686">
        <v>1759</v>
      </c>
      <c r="M2686">
        <v>2</v>
      </c>
      <c r="N2686">
        <v>110006322</v>
      </c>
      <c r="O2686" t="s">
        <v>9425</v>
      </c>
      <c r="P2686">
        <v>-1543</v>
      </c>
      <c r="Q2686" t="s">
        <v>40</v>
      </c>
      <c r="R2686" t="s">
        <v>9426</v>
      </c>
      <c r="S2686" t="s">
        <v>33019</v>
      </c>
      <c r="T2686">
        <v>1</v>
      </c>
      <c r="U2686">
        <v>1</v>
      </c>
      <c r="V2686">
        <v>-0.26135281457070503</v>
      </c>
      <c r="W2686">
        <v>0.20525741147413201</v>
      </c>
      <c r="X2686">
        <v>0.704072456322962</v>
      </c>
      <c r="Y2686">
        <v>-24.2491497138993</v>
      </c>
      <c r="Z2686">
        <v>0.65379035313853895</v>
      </c>
      <c r="AA2686">
        <v>0.84521697243271998</v>
      </c>
      <c r="AB2686">
        <v>-1.2248268035545</v>
      </c>
      <c r="AC2686">
        <v>7.0489011448141195E-2</v>
      </c>
      <c r="AD2686">
        <v>0.57684129297949804</v>
      </c>
      <c r="AE2686">
        <v>-24.2491497138993</v>
      </c>
      <c r="AF2686">
        <v>0.64997455747578503</v>
      </c>
      <c r="AG2686">
        <v>0.80674443595273604</v>
      </c>
      <c r="AH2686">
        <v>0.66825775027715595</v>
      </c>
      <c r="AI2686">
        <v>0.35038410267202102</v>
      </c>
      <c r="AJ2686">
        <v>0.78121606160956403</v>
      </c>
      <c r="AK2686">
        <v>-23.380394306947</v>
      </c>
    </row>
    <row r="2687" spans="1:37" x14ac:dyDescent="0.2">
      <c r="A2687" t="s">
        <v>9087</v>
      </c>
      <c r="B2687">
        <v>18387132</v>
      </c>
      <c r="C2687">
        <v>18387276</v>
      </c>
      <c r="D2687">
        <v>145</v>
      </c>
      <c r="E2687" t="s">
        <v>9427</v>
      </c>
      <c r="F2687">
        <v>11</v>
      </c>
      <c r="G2687" t="s">
        <v>9428</v>
      </c>
      <c r="H2687" t="s">
        <v>30999</v>
      </c>
      <c r="I2687">
        <v>16</v>
      </c>
      <c r="J2687">
        <v>18383471</v>
      </c>
      <c r="K2687">
        <v>18385229</v>
      </c>
      <c r="L2687">
        <v>1759</v>
      </c>
      <c r="M2687">
        <v>2</v>
      </c>
      <c r="N2687">
        <v>110006322</v>
      </c>
      <c r="O2687" t="s">
        <v>9425</v>
      </c>
      <c r="P2687">
        <v>-1903</v>
      </c>
      <c r="Q2687" t="s">
        <v>40</v>
      </c>
      <c r="R2687" t="s">
        <v>9426</v>
      </c>
      <c r="S2687" t="s">
        <v>33019</v>
      </c>
      <c r="T2687">
        <v>1</v>
      </c>
      <c r="U2687">
        <v>1</v>
      </c>
      <c r="V2687">
        <v>-0.26135281457070503</v>
      </c>
      <c r="W2687">
        <v>0.20525741147413201</v>
      </c>
      <c r="X2687">
        <v>0.704072456322962</v>
      </c>
      <c r="Y2687">
        <v>-24.2491497138993</v>
      </c>
      <c r="Z2687">
        <v>0.65379035313853895</v>
      </c>
      <c r="AA2687">
        <v>0.84521697243271998</v>
      </c>
      <c r="AB2687">
        <v>-1.2248268035545</v>
      </c>
      <c r="AC2687">
        <v>7.0489011448141195E-2</v>
      </c>
      <c r="AD2687">
        <v>0.57684129297949804</v>
      </c>
      <c r="AE2687">
        <v>-24.2491497138993</v>
      </c>
      <c r="AF2687">
        <v>0.64997455747578503</v>
      </c>
      <c r="AG2687">
        <v>0.80674443595273604</v>
      </c>
      <c r="AH2687">
        <v>0.66825775027715595</v>
      </c>
      <c r="AI2687">
        <v>0.35038410267202102</v>
      </c>
      <c r="AJ2687">
        <v>0.78121606160956403</v>
      </c>
      <c r="AK2687">
        <v>-23.380394306947</v>
      </c>
    </row>
    <row r="2688" spans="1:37" x14ac:dyDescent="0.2">
      <c r="A2688" t="s">
        <v>9087</v>
      </c>
      <c r="B2688">
        <v>18387276</v>
      </c>
      <c r="C2688">
        <v>18387420</v>
      </c>
      <c r="D2688">
        <v>145</v>
      </c>
      <c r="E2688" t="s">
        <v>9429</v>
      </c>
      <c r="F2688">
        <v>5</v>
      </c>
      <c r="G2688" t="s">
        <v>9430</v>
      </c>
      <c r="H2688" t="s">
        <v>31032</v>
      </c>
      <c r="I2688">
        <v>16</v>
      </c>
      <c r="J2688">
        <v>18383471</v>
      </c>
      <c r="K2688">
        <v>18385229</v>
      </c>
      <c r="L2688">
        <v>1759</v>
      </c>
      <c r="M2688">
        <v>2</v>
      </c>
      <c r="N2688">
        <v>110006322</v>
      </c>
      <c r="O2688" t="s">
        <v>9425</v>
      </c>
      <c r="P2688">
        <v>-2047</v>
      </c>
      <c r="Q2688" t="s">
        <v>40</v>
      </c>
      <c r="R2688" t="s">
        <v>9426</v>
      </c>
      <c r="S2688" t="s">
        <v>33019</v>
      </c>
      <c r="T2688">
        <v>1</v>
      </c>
      <c r="U2688">
        <v>1</v>
      </c>
      <c r="V2688">
        <v>-1.2613526724748201</v>
      </c>
      <c r="W2688">
        <v>0.20525741147413201</v>
      </c>
      <c r="X2688">
        <v>0.704072456322962</v>
      </c>
      <c r="Y2688">
        <v>-23.888136009863501</v>
      </c>
      <c r="Z2688">
        <v>0.65379035313853895</v>
      </c>
      <c r="AA2688">
        <v>0.84521697243271998</v>
      </c>
      <c r="AB2688">
        <v>-2.2248265264675502</v>
      </c>
      <c r="AC2688">
        <v>7.0489011448141195E-2</v>
      </c>
      <c r="AD2688">
        <v>0.57684129297949804</v>
      </c>
      <c r="AE2688">
        <v>-23.888136009863501</v>
      </c>
      <c r="AF2688">
        <v>0.64997455747578503</v>
      </c>
      <c r="AG2688">
        <v>0.80674443595273604</v>
      </c>
      <c r="AH2688">
        <v>-0.331742107626954</v>
      </c>
      <c r="AI2688">
        <v>0.35038410267202102</v>
      </c>
      <c r="AJ2688">
        <v>0.78121606160956403</v>
      </c>
      <c r="AK2688">
        <v>-23.019380619905299</v>
      </c>
    </row>
    <row r="2689" spans="1:37" x14ac:dyDescent="0.2">
      <c r="A2689" t="s">
        <v>9087</v>
      </c>
      <c r="B2689">
        <v>18390696</v>
      </c>
      <c r="C2689">
        <v>18390909</v>
      </c>
      <c r="D2689">
        <v>214</v>
      </c>
      <c r="E2689" t="s">
        <v>9431</v>
      </c>
      <c r="F2689">
        <v>15</v>
      </c>
      <c r="G2689" t="s">
        <v>9432</v>
      </c>
      <c r="H2689" t="s">
        <v>30987</v>
      </c>
      <c r="I2689">
        <v>16</v>
      </c>
      <c r="J2689">
        <v>18383366</v>
      </c>
      <c r="K2689">
        <v>18390919</v>
      </c>
      <c r="L2689">
        <v>7554</v>
      </c>
      <c r="M2689">
        <v>2</v>
      </c>
      <c r="N2689">
        <v>110006322</v>
      </c>
      <c r="O2689" t="s">
        <v>9433</v>
      </c>
      <c r="P2689">
        <v>10</v>
      </c>
      <c r="Q2689" t="s">
        <v>40</v>
      </c>
      <c r="R2689" t="s">
        <v>9426</v>
      </c>
      <c r="S2689" t="s">
        <v>33019</v>
      </c>
      <c r="T2689">
        <v>0.35387198439864398</v>
      </c>
      <c r="U2689">
        <v>0.603102917160658</v>
      </c>
      <c r="V2689">
        <v>-24.429835697548899</v>
      </c>
      <c r="W2689">
        <v>0.38920677604595899</v>
      </c>
      <c r="X2689">
        <v>0.704072456322962</v>
      </c>
      <c r="Y2689">
        <v>-24.2985911703502</v>
      </c>
      <c r="Z2689">
        <v>0.65379035313853895</v>
      </c>
      <c r="AA2689">
        <v>0.84521697243271998</v>
      </c>
      <c r="AB2689">
        <v>-1.59911806649553</v>
      </c>
      <c r="AC2689">
        <v>0.71753805159658501</v>
      </c>
      <c r="AD2689">
        <v>0.87989882095915395</v>
      </c>
      <c r="AE2689">
        <v>-1.4303988388369999</v>
      </c>
      <c r="AF2689">
        <v>0.32549523997010099</v>
      </c>
      <c r="AG2689">
        <v>0.70473078222419605</v>
      </c>
      <c r="AH2689">
        <v>-24.189974371748701</v>
      </c>
      <c r="AI2689">
        <v>0.35038410267202102</v>
      </c>
      <c r="AJ2689">
        <v>0.78121606160956403</v>
      </c>
      <c r="AK2689">
        <v>-24.119585047626401</v>
      </c>
    </row>
    <row r="2690" spans="1:37" x14ac:dyDescent="0.2">
      <c r="A2690" t="s">
        <v>9087</v>
      </c>
      <c r="B2690">
        <v>18391010</v>
      </c>
      <c r="C2690">
        <v>18391308</v>
      </c>
      <c r="D2690">
        <v>299</v>
      </c>
      <c r="E2690" t="s">
        <v>9434</v>
      </c>
      <c r="F2690">
        <v>20</v>
      </c>
      <c r="G2690" t="s">
        <v>9435</v>
      </c>
      <c r="H2690" t="s">
        <v>30987</v>
      </c>
      <c r="I2690">
        <v>16</v>
      </c>
      <c r="J2690">
        <v>18383366</v>
      </c>
      <c r="K2690">
        <v>18390919</v>
      </c>
      <c r="L2690">
        <v>7554</v>
      </c>
      <c r="M2690">
        <v>2</v>
      </c>
      <c r="N2690">
        <v>110006322</v>
      </c>
      <c r="O2690" t="s">
        <v>9433</v>
      </c>
      <c r="P2690">
        <v>-91</v>
      </c>
      <c r="Q2690" t="s">
        <v>40</v>
      </c>
      <c r="R2690" t="s">
        <v>9426</v>
      </c>
      <c r="S2690" t="s">
        <v>33019</v>
      </c>
      <c r="T2690">
        <v>0.35387198439864398</v>
      </c>
      <c r="U2690">
        <v>0.603102917160658</v>
      </c>
      <c r="V2690">
        <v>-24.429835697548899</v>
      </c>
      <c r="W2690">
        <v>0.38920677604595899</v>
      </c>
      <c r="X2690">
        <v>0.704072456322962</v>
      </c>
      <c r="Y2690">
        <v>-24.2985911703502</v>
      </c>
      <c r="Z2690">
        <v>0.65379035313853895</v>
      </c>
      <c r="AA2690">
        <v>0.84521697243271998</v>
      </c>
      <c r="AB2690">
        <v>-1.59911806649553</v>
      </c>
      <c r="AC2690">
        <v>0.71753805159658501</v>
      </c>
      <c r="AD2690">
        <v>0.87989882095915395</v>
      </c>
      <c r="AE2690">
        <v>-1.4303988388369999</v>
      </c>
      <c r="AF2690">
        <v>0.32549523997010099</v>
      </c>
      <c r="AG2690">
        <v>0.70473078222419605</v>
      </c>
      <c r="AH2690">
        <v>-24.189974371748701</v>
      </c>
      <c r="AI2690">
        <v>0.35038410267202102</v>
      </c>
      <c r="AJ2690">
        <v>0.78121606160956403</v>
      </c>
      <c r="AK2690">
        <v>-24.119585047626401</v>
      </c>
    </row>
    <row r="2691" spans="1:37" x14ac:dyDescent="0.2">
      <c r="A2691" t="s">
        <v>9087</v>
      </c>
      <c r="B2691">
        <v>18397061</v>
      </c>
      <c r="C2691">
        <v>18397245</v>
      </c>
      <c r="D2691">
        <v>185</v>
      </c>
      <c r="E2691" t="s">
        <v>9436</v>
      </c>
      <c r="F2691">
        <v>3</v>
      </c>
      <c r="G2691" t="s">
        <v>9437</v>
      </c>
      <c r="H2691" t="s">
        <v>33020</v>
      </c>
      <c r="I2691">
        <v>16</v>
      </c>
      <c r="J2691">
        <v>18394972</v>
      </c>
      <c r="K2691">
        <v>18401925</v>
      </c>
      <c r="L2691">
        <v>6954</v>
      </c>
      <c r="M2691">
        <v>2</v>
      </c>
      <c r="N2691">
        <v>110006322</v>
      </c>
      <c r="O2691" t="s">
        <v>9438</v>
      </c>
      <c r="P2691">
        <v>4680</v>
      </c>
      <c r="Q2691" t="s">
        <v>40</v>
      </c>
      <c r="R2691" t="s">
        <v>9426</v>
      </c>
      <c r="S2691" t="s">
        <v>33019</v>
      </c>
      <c r="T2691">
        <v>0.32911398597860803</v>
      </c>
      <c r="U2691">
        <v>0.603102917160658</v>
      </c>
      <c r="V2691">
        <v>22.860360689697199</v>
      </c>
      <c r="W2691">
        <v>0.38920677604595899</v>
      </c>
      <c r="X2691">
        <v>0.704072456322962</v>
      </c>
      <c r="Y2691">
        <v>-22.6587268569467</v>
      </c>
      <c r="Z2691">
        <v>0.48464167878831399</v>
      </c>
      <c r="AA2691">
        <v>0.84435025072159198</v>
      </c>
      <c r="AB2691">
        <v>21.8968867457104</v>
      </c>
      <c r="AC2691">
        <v>0.21073619169722799</v>
      </c>
      <c r="AD2691">
        <v>0.68253123924728298</v>
      </c>
      <c r="AE2691">
        <v>-22.6587268569467</v>
      </c>
      <c r="AF2691">
        <v>0.16793847098801201</v>
      </c>
      <c r="AG2691">
        <v>0.68151250837662902</v>
      </c>
      <c r="AH2691">
        <v>22.860360689697199</v>
      </c>
      <c r="AI2691">
        <v>0.52399907623471598</v>
      </c>
      <c r="AJ2691">
        <v>0.78121606160956403</v>
      </c>
      <c r="AK2691">
        <v>-21.789971570213101</v>
      </c>
    </row>
    <row r="2692" spans="1:37" x14ac:dyDescent="0.2">
      <c r="A2692" t="s">
        <v>9087</v>
      </c>
      <c r="B2692">
        <v>18402006</v>
      </c>
      <c r="C2692">
        <v>18402157</v>
      </c>
      <c r="D2692">
        <v>152</v>
      </c>
      <c r="E2692" t="s">
        <v>9439</v>
      </c>
      <c r="F2692">
        <v>20</v>
      </c>
      <c r="G2692" t="s">
        <v>9440</v>
      </c>
      <c r="H2692" t="s">
        <v>30987</v>
      </c>
      <c r="I2692">
        <v>16</v>
      </c>
      <c r="J2692">
        <v>18374521</v>
      </c>
      <c r="K2692">
        <v>18401940</v>
      </c>
      <c r="L2692">
        <v>27420</v>
      </c>
      <c r="M2692">
        <v>2</v>
      </c>
      <c r="N2692">
        <v>110006322</v>
      </c>
      <c r="O2692" t="s">
        <v>9441</v>
      </c>
      <c r="P2692">
        <v>-66</v>
      </c>
      <c r="Q2692" t="s">
        <v>40</v>
      </c>
      <c r="R2692" t="s">
        <v>9426</v>
      </c>
      <c r="S2692" t="s">
        <v>33019</v>
      </c>
      <c r="T2692">
        <v>1.7043382947969098E-2</v>
      </c>
      <c r="U2692">
        <v>0.603102917160658</v>
      </c>
      <c r="V2692">
        <v>24.778816630877898</v>
      </c>
      <c r="W2692">
        <v>0.753164563778288</v>
      </c>
      <c r="X2692">
        <v>0.95159051474143896</v>
      </c>
      <c r="Y2692">
        <v>-1.1636755949202999</v>
      </c>
      <c r="Z2692">
        <v>4.24211440606354E-2</v>
      </c>
      <c r="AA2692">
        <v>0.72610664078822296</v>
      </c>
      <c r="AB2692">
        <v>24.2634508341567</v>
      </c>
      <c r="AC2692">
        <v>0.67685573606933103</v>
      </c>
      <c r="AD2692">
        <v>0.87989882095915395</v>
      </c>
      <c r="AE2692">
        <v>-1.08383488515266</v>
      </c>
      <c r="AF2692">
        <v>2.7242566530397E-2</v>
      </c>
      <c r="AG2692">
        <v>0.476038960109122</v>
      </c>
      <c r="AH2692">
        <v>2.4569979161481301</v>
      </c>
      <c r="AI2692">
        <v>0.84384958373553998</v>
      </c>
      <c r="AJ2692">
        <v>0.95957881738831197</v>
      </c>
      <c r="AK2692">
        <v>-0.79133914097991398</v>
      </c>
    </row>
    <row r="2693" spans="1:37" x14ac:dyDescent="0.2">
      <c r="A2693" t="s">
        <v>9087</v>
      </c>
      <c r="B2693">
        <v>18402170</v>
      </c>
      <c r="C2693">
        <v>18402423</v>
      </c>
      <c r="D2693">
        <v>254</v>
      </c>
      <c r="E2693" t="s">
        <v>9442</v>
      </c>
      <c r="F2693">
        <v>26</v>
      </c>
      <c r="G2693" t="s">
        <v>9443</v>
      </c>
      <c r="H2693" t="s">
        <v>30987</v>
      </c>
      <c r="I2693">
        <v>16</v>
      </c>
      <c r="J2693">
        <v>18402178</v>
      </c>
      <c r="K2693">
        <v>18402271</v>
      </c>
      <c r="L2693">
        <v>94</v>
      </c>
      <c r="M2693">
        <v>2</v>
      </c>
      <c r="N2693">
        <v>100422836</v>
      </c>
      <c r="O2693" t="s">
        <v>9444</v>
      </c>
      <c r="P2693">
        <v>0</v>
      </c>
      <c r="Q2693" t="s">
        <v>9445</v>
      </c>
      <c r="R2693" t="s">
        <v>9446</v>
      </c>
      <c r="S2693" t="s">
        <v>33021</v>
      </c>
      <c r="T2693">
        <v>1.7043382947969098E-2</v>
      </c>
      <c r="U2693">
        <v>0.603102917160658</v>
      </c>
      <c r="V2693">
        <v>24.778816630877898</v>
      </c>
      <c r="W2693">
        <v>0.753164563778288</v>
      </c>
      <c r="X2693">
        <v>0.95159051474143896</v>
      </c>
      <c r="Y2693">
        <v>-1.1636755949202999</v>
      </c>
      <c r="Z2693">
        <v>4.24211440606354E-2</v>
      </c>
      <c r="AA2693">
        <v>0.72610664078822296</v>
      </c>
      <c r="AB2693">
        <v>24.2634508341567</v>
      </c>
      <c r="AC2693">
        <v>0.67685573606933103</v>
      </c>
      <c r="AD2693">
        <v>0.87989882095915395</v>
      </c>
      <c r="AE2693">
        <v>-1.08383488515266</v>
      </c>
      <c r="AF2693">
        <v>2.7242566530397E-2</v>
      </c>
      <c r="AG2693">
        <v>0.476038960109122</v>
      </c>
      <c r="AH2693">
        <v>2.4569979161481301</v>
      </c>
      <c r="AI2693">
        <v>0.84384958373553998</v>
      </c>
      <c r="AJ2693">
        <v>0.95957881738831197</v>
      </c>
      <c r="AK2693">
        <v>-0.79133914097991398</v>
      </c>
    </row>
    <row r="2694" spans="1:37" x14ac:dyDescent="0.2">
      <c r="A2694" t="s">
        <v>9087</v>
      </c>
      <c r="B2694">
        <v>18826345</v>
      </c>
      <c r="C2694">
        <v>18826521</v>
      </c>
      <c r="D2694">
        <v>177</v>
      </c>
      <c r="E2694" t="s">
        <v>9447</v>
      </c>
      <c r="F2694">
        <v>2</v>
      </c>
      <c r="G2694" t="s">
        <v>3938</v>
      </c>
      <c r="H2694" t="s">
        <v>33022</v>
      </c>
      <c r="I2694">
        <v>16</v>
      </c>
      <c r="J2694">
        <v>18812011</v>
      </c>
      <c r="K2694">
        <v>18816179</v>
      </c>
      <c r="L2694">
        <v>4169</v>
      </c>
      <c r="M2694">
        <v>2</v>
      </c>
      <c r="N2694">
        <v>23049</v>
      </c>
      <c r="O2694" t="s">
        <v>9448</v>
      </c>
      <c r="P2694">
        <v>-10166</v>
      </c>
      <c r="Q2694" t="s">
        <v>9449</v>
      </c>
      <c r="R2694" t="s">
        <v>9450</v>
      </c>
      <c r="S2694" t="s">
        <v>33023</v>
      </c>
      <c r="T2694">
        <v>0.290025378413863</v>
      </c>
      <c r="U2694">
        <v>0.603102917160658</v>
      </c>
      <c r="V2694">
        <v>0.50793573308349804</v>
      </c>
      <c r="W2694">
        <v>0.38971758488287001</v>
      </c>
      <c r="X2694">
        <v>0.70442577425398001</v>
      </c>
      <c r="Y2694">
        <v>-0.43891674683165299</v>
      </c>
      <c r="Z2694">
        <v>0.65223570629455296</v>
      </c>
      <c r="AA2694">
        <v>0.84521697243271998</v>
      </c>
      <c r="AB2694">
        <v>0.251377723762997</v>
      </c>
      <c r="AC2694">
        <v>0.402867041215274</v>
      </c>
      <c r="AD2694">
        <v>0.82785787034493996</v>
      </c>
      <c r="AE2694">
        <v>-0.32931865075083699</v>
      </c>
      <c r="AF2694">
        <v>0.173990763949636</v>
      </c>
      <c r="AG2694">
        <v>0.68151250837662902</v>
      </c>
      <c r="AH2694">
        <v>0.545086624496117</v>
      </c>
      <c r="AI2694">
        <v>0.50068310712220898</v>
      </c>
      <c r="AJ2694">
        <v>0.78121606160956403</v>
      </c>
      <c r="AK2694">
        <v>-0.34043287006259398</v>
      </c>
    </row>
    <row r="2695" spans="1:37" x14ac:dyDescent="0.2">
      <c r="A2695" t="s">
        <v>9087</v>
      </c>
      <c r="B2695">
        <v>18826521</v>
      </c>
      <c r="C2695">
        <v>18826697</v>
      </c>
      <c r="D2695">
        <v>177</v>
      </c>
      <c r="E2695" t="s">
        <v>9451</v>
      </c>
      <c r="F2695">
        <v>3</v>
      </c>
      <c r="G2695" t="s">
        <v>1236</v>
      </c>
      <c r="H2695" t="s">
        <v>33022</v>
      </c>
      <c r="I2695">
        <v>16</v>
      </c>
      <c r="J2695">
        <v>18812011</v>
      </c>
      <c r="K2695">
        <v>18816179</v>
      </c>
      <c r="L2695">
        <v>4169</v>
      </c>
      <c r="M2695">
        <v>2</v>
      </c>
      <c r="N2695">
        <v>23049</v>
      </c>
      <c r="O2695" t="s">
        <v>9448</v>
      </c>
      <c r="P2695">
        <v>-10342</v>
      </c>
      <c r="Q2695" t="s">
        <v>9449</v>
      </c>
      <c r="R2695" t="s">
        <v>9450</v>
      </c>
      <c r="S2695" t="s">
        <v>33023</v>
      </c>
      <c r="T2695">
        <v>0.290025378413863</v>
      </c>
      <c r="U2695">
        <v>0.603102917160658</v>
      </c>
      <c r="V2695">
        <v>0.50793573308349804</v>
      </c>
      <c r="W2695">
        <v>0.38971758488287001</v>
      </c>
      <c r="X2695">
        <v>0.70442577425398001</v>
      </c>
      <c r="Y2695">
        <v>-0.43891674683165299</v>
      </c>
      <c r="Z2695">
        <v>0.65223570629455296</v>
      </c>
      <c r="AA2695">
        <v>0.84521697243271998</v>
      </c>
      <c r="AB2695">
        <v>0.251377723762997</v>
      </c>
      <c r="AC2695">
        <v>0.402867041215274</v>
      </c>
      <c r="AD2695">
        <v>0.82785787034493996</v>
      </c>
      <c r="AE2695">
        <v>-0.32931865075083699</v>
      </c>
      <c r="AF2695">
        <v>0.173990763949636</v>
      </c>
      <c r="AG2695">
        <v>0.68151250837662902</v>
      </c>
      <c r="AH2695">
        <v>0.545086624496117</v>
      </c>
      <c r="AI2695">
        <v>0.50068310712220898</v>
      </c>
      <c r="AJ2695">
        <v>0.78121606160956403</v>
      </c>
      <c r="AK2695">
        <v>-0.34043287006259398</v>
      </c>
    </row>
    <row r="2696" spans="1:37" x14ac:dyDescent="0.2">
      <c r="A2696" t="s">
        <v>9087</v>
      </c>
      <c r="B2696">
        <v>19653095</v>
      </c>
      <c r="C2696">
        <v>19653237</v>
      </c>
      <c r="D2696">
        <v>143</v>
      </c>
      <c r="E2696" t="s">
        <v>9452</v>
      </c>
      <c r="F2696">
        <v>0</v>
      </c>
      <c r="G2696" t="s">
        <v>9453</v>
      </c>
      <c r="H2696" t="s">
        <v>33024</v>
      </c>
      <c r="I2696">
        <v>16</v>
      </c>
      <c r="J2696">
        <v>19647847</v>
      </c>
      <c r="K2696">
        <v>19652691</v>
      </c>
      <c r="L2696">
        <v>4845</v>
      </c>
      <c r="M2696">
        <v>1</v>
      </c>
      <c r="N2696">
        <v>57020</v>
      </c>
      <c r="O2696" t="s">
        <v>9454</v>
      </c>
      <c r="P2696">
        <v>5248</v>
      </c>
      <c r="Q2696" t="s">
        <v>9455</v>
      </c>
      <c r="R2696" t="s">
        <v>9456</v>
      </c>
      <c r="S2696" t="s">
        <v>33025</v>
      </c>
      <c r="T2696">
        <v>0.34873404210730502</v>
      </c>
      <c r="U2696">
        <v>0.603102917160658</v>
      </c>
      <c r="V2696">
        <v>-1.6528956159561501</v>
      </c>
      <c r="W2696">
        <v>0.427323497058756</v>
      </c>
      <c r="X2696">
        <v>0.73460997439807996</v>
      </c>
      <c r="Y2696">
        <v>-1.37906469842879</v>
      </c>
      <c r="Z2696">
        <v>0.219227112082651</v>
      </c>
      <c r="AA2696">
        <v>0.72610664078822296</v>
      </c>
      <c r="AB2696">
        <v>-1.7818548824018801</v>
      </c>
      <c r="AC2696">
        <v>0.29469812559629099</v>
      </c>
      <c r="AD2696">
        <v>0.68253123924728298</v>
      </c>
      <c r="AE2696">
        <v>-1.4255716531417399</v>
      </c>
      <c r="AF2696">
        <v>0.54505380959242</v>
      </c>
      <c r="AG2696">
        <v>0.80674443595273604</v>
      </c>
      <c r="AH2696">
        <v>-1.0303823389184901</v>
      </c>
      <c r="AI2696">
        <v>0.61187545788734798</v>
      </c>
      <c r="AJ2696">
        <v>0.792270719854135</v>
      </c>
      <c r="AK2696">
        <v>-0.88599243333041</v>
      </c>
    </row>
    <row r="2697" spans="1:37" x14ac:dyDescent="0.2">
      <c r="A2697" t="s">
        <v>9087</v>
      </c>
      <c r="B2697">
        <v>19703566</v>
      </c>
      <c r="C2697">
        <v>19703642</v>
      </c>
      <c r="D2697">
        <v>77</v>
      </c>
      <c r="E2697" t="s">
        <v>9457</v>
      </c>
      <c r="F2697">
        <v>0</v>
      </c>
      <c r="G2697" t="s">
        <v>9458</v>
      </c>
      <c r="H2697" t="s">
        <v>31003</v>
      </c>
      <c r="I2697">
        <v>16</v>
      </c>
      <c r="J2697">
        <v>19699376</v>
      </c>
      <c r="K2697">
        <v>19701120</v>
      </c>
      <c r="L2697">
        <v>1745</v>
      </c>
      <c r="M2697">
        <v>1</v>
      </c>
      <c r="N2697">
        <v>57020</v>
      </c>
      <c r="O2697" t="s">
        <v>9459</v>
      </c>
      <c r="P2697">
        <v>4190</v>
      </c>
      <c r="Q2697" t="s">
        <v>9455</v>
      </c>
      <c r="R2697" t="s">
        <v>9456</v>
      </c>
      <c r="S2697" t="s">
        <v>33025</v>
      </c>
      <c r="T2697">
        <v>0.310392327560365</v>
      </c>
      <c r="U2697">
        <v>0.603102917160658</v>
      </c>
      <c r="V2697">
        <v>-0.92656109700811795</v>
      </c>
      <c r="W2697">
        <v>0.50350311268300696</v>
      </c>
      <c r="X2697">
        <v>0.78808031885242402</v>
      </c>
      <c r="Y2697">
        <v>-0.32290297159146297</v>
      </c>
      <c r="Z2697">
        <v>0.59443927934373098</v>
      </c>
      <c r="AA2697">
        <v>0.84521697243271998</v>
      </c>
      <c r="AB2697">
        <v>-0.59452801799163602</v>
      </c>
      <c r="AC2697">
        <v>0.40912090918775201</v>
      </c>
      <c r="AD2697">
        <v>0.82872126865393902</v>
      </c>
      <c r="AE2697">
        <v>-0.32992068414836401</v>
      </c>
      <c r="AF2697">
        <v>0.229809161034145</v>
      </c>
      <c r="AG2697">
        <v>0.69020448338054297</v>
      </c>
      <c r="AH2697">
        <v>-0.78676764575052505</v>
      </c>
      <c r="AI2697">
        <v>0.66172214234377402</v>
      </c>
      <c r="AJ2697">
        <v>0.83559415987892505</v>
      </c>
      <c r="AK2697">
        <v>-0.18011872679375801</v>
      </c>
    </row>
    <row r="2698" spans="1:37" x14ac:dyDescent="0.2">
      <c r="A2698" t="s">
        <v>9087</v>
      </c>
      <c r="B2698">
        <v>22297155</v>
      </c>
      <c r="C2698">
        <v>22297313</v>
      </c>
      <c r="D2698">
        <v>159</v>
      </c>
      <c r="E2698" t="s">
        <v>9460</v>
      </c>
      <c r="F2698">
        <v>12</v>
      </c>
      <c r="G2698" t="s">
        <v>9461</v>
      </c>
      <c r="H2698" t="s">
        <v>30987</v>
      </c>
      <c r="I2698">
        <v>16</v>
      </c>
      <c r="J2698">
        <v>22297375</v>
      </c>
      <c r="K2698">
        <v>22335101</v>
      </c>
      <c r="L2698">
        <v>37727</v>
      </c>
      <c r="M2698">
        <v>1</v>
      </c>
      <c r="N2698">
        <v>55718</v>
      </c>
      <c r="O2698" t="s">
        <v>9462</v>
      </c>
      <c r="P2698">
        <v>-62</v>
      </c>
      <c r="Q2698" t="s">
        <v>9463</v>
      </c>
      <c r="R2698" t="s">
        <v>9464</v>
      </c>
      <c r="S2698" t="s">
        <v>33026</v>
      </c>
      <c r="T2698">
        <v>0.35387198439864398</v>
      </c>
      <c r="U2698">
        <v>0.603102917160658</v>
      </c>
      <c r="V2698">
        <v>-23.924280680181798</v>
      </c>
      <c r="W2698">
        <v>0.29261482077562401</v>
      </c>
      <c r="X2698">
        <v>0.704072456322962</v>
      </c>
      <c r="Y2698">
        <v>23.6086964184355</v>
      </c>
      <c r="Z2698">
        <v>0.65379035313853895</v>
      </c>
      <c r="AA2698">
        <v>0.84521697243271998</v>
      </c>
      <c r="AB2698">
        <v>-1.35305884844458</v>
      </c>
      <c r="AC2698">
        <v>0.27780950890804001</v>
      </c>
      <c r="AD2698">
        <v>0.68253123924728298</v>
      </c>
      <c r="AE2698">
        <v>23.856938061059498</v>
      </c>
      <c r="AF2698">
        <v>0.32549523997010099</v>
      </c>
      <c r="AG2698">
        <v>0.70473078222419605</v>
      </c>
      <c r="AH2698">
        <v>-23.782937484613399</v>
      </c>
      <c r="AI2698">
        <v>0.59609816080359102</v>
      </c>
      <c r="AJ2698">
        <v>0.78121606160956403</v>
      </c>
      <c r="AK2698">
        <v>0.68441564762865403</v>
      </c>
    </row>
    <row r="2699" spans="1:37" x14ac:dyDescent="0.2">
      <c r="A2699" t="s">
        <v>9087</v>
      </c>
      <c r="B2699">
        <v>22297313</v>
      </c>
      <c r="C2699">
        <v>22297471</v>
      </c>
      <c r="D2699">
        <v>159</v>
      </c>
      <c r="E2699" t="s">
        <v>9465</v>
      </c>
      <c r="F2699">
        <v>18</v>
      </c>
      <c r="G2699" t="s">
        <v>9466</v>
      </c>
      <c r="H2699" t="s">
        <v>30987</v>
      </c>
      <c r="I2699">
        <v>16</v>
      </c>
      <c r="J2699">
        <v>22297375</v>
      </c>
      <c r="K2699">
        <v>22335101</v>
      </c>
      <c r="L2699">
        <v>37727</v>
      </c>
      <c r="M2699">
        <v>1</v>
      </c>
      <c r="N2699">
        <v>55718</v>
      </c>
      <c r="O2699" t="s">
        <v>9462</v>
      </c>
      <c r="P2699">
        <v>0</v>
      </c>
      <c r="Q2699" t="s">
        <v>9463</v>
      </c>
      <c r="R2699" t="s">
        <v>9464</v>
      </c>
      <c r="S2699" t="s">
        <v>33026</v>
      </c>
      <c r="T2699">
        <v>0.35387198439864398</v>
      </c>
      <c r="U2699">
        <v>0.603102917160658</v>
      </c>
      <c r="V2699">
        <v>-23.924280680181798</v>
      </c>
      <c r="W2699">
        <v>0.29261482077562401</v>
      </c>
      <c r="X2699">
        <v>0.704072456322962</v>
      </c>
      <c r="Y2699">
        <v>23.6086964184355</v>
      </c>
      <c r="Z2699">
        <v>0.65379035313853895</v>
      </c>
      <c r="AA2699">
        <v>0.84521697243271998</v>
      </c>
      <c r="AB2699">
        <v>-1.35305884844458</v>
      </c>
      <c r="AC2699">
        <v>0.27780950890804001</v>
      </c>
      <c r="AD2699">
        <v>0.68253123924728298</v>
      </c>
      <c r="AE2699">
        <v>23.856938061059498</v>
      </c>
      <c r="AF2699">
        <v>0.32549523997010099</v>
      </c>
      <c r="AG2699">
        <v>0.70473078222419605</v>
      </c>
      <c r="AH2699">
        <v>-23.782937484613399</v>
      </c>
      <c r="AI2699">
        <v>0.59609816080359102</v>
      </c>
      <c r="AJ2699">
        <v>0.78121606160956403</v>
      </c>
      <c r="AK2699">
        <v>0.68441564762865403</v>
      </c>
    </row>
    <row r="2700" spans="1:37" x14ac:dyDescent="0.2">
      <c r="A2700" t="s">
        <v>9087</v>
      </c>
      <c r="B2700">
        <v>22297471</v>
      </c>
      <c r="C2700">
        <v>22297629</v>
      </c>
      <c r="D2700">
        <v>159</v>
      </c>
      <c r="E2700" t="s">
        <v>9467</v>
      </c>
      <c r="F2700">
        <v>19</v>
      </c>
      <c r="G2700" t="s">
        <v>9468</v>
      </c>
      <c r="H2700" t="s">
        <v>30987</v>
      </c>
      <c r="I2700">
        <v>16</v>
      </c>
      <c r="J2700">
        <v>22297455</v>
      </c>
      <c r="K2700">
        <v>22329091</v>
      </c>
      <c r="L2700">
        <v>31637</v>
      </c>
      <c r="M2700">
        <v>1</v>
      </c>
      <c r="N2700">
        <v>55718</v>
      </c>
      <c r="O2700" t="s">
        <v>9469</v>
      </c>
      <c r="P2700">
        <v>16</v>
      </c>
      <c r="Q2700" t="s">
        <v>9463</v>
      </c>
      <c r="R2700" t="s">
        <v>9464</v>
      </c>
      <c r="S2700" t="s">
        <v>33026</v>
      </c>
      <c r="T2700">
        <v>0.35387198439864398</v>
      </c>
      <c r="U2700">
        <v>0.603102917160658</v>
      </c>
      <c r="V2700">
        <v>-23.924280680181798</v>
      </c>
      <c r="W2700">
        <v>0.29261482077562401</v>
      </c>
      <c r="X2700">
        <v>0.704072456322962</v>
      </c>
      <c r="Y2700">
        <v>23.386304015896499</v>
      </c>
      <c r="Z2700">
        <v>0.65379035313853895</v>
      </c>
      <c r="AA2700">
        <v>0.84521697243271998</v>
      </c>
      <c r="AB2700">
        <v>-1.57545123119692</v>
      </c>
      <c r="AC2700">
        <v>0.27780950890804001</v>
      </c>
      <c r="AD2700">
        <v>0.68253123924728298</v>
      </c>
      <c r="AE2700">
        <v>23.7674600193759</v>
      </c>
      <c r="AF2700">
        <v>0.32549523997010099</v>
      </c>
      <c r="AG2700">
        <v>0.70473078222419605</v>
      </c>
      <c r="AH2700">
        <v>-23.693459443249498</v>
      </c>
      <c r="AI2700">
        <v>0.59609816080359102</v>
      </c>
      <c r="AJ2700">
        <v>0.78121606160956403</v>
      </c>
      <c r="AK2700">
        <v>0.46202324508959403</v>
      </c>
    </row>
    <row r="2701" spans="1:37" x14ac:dyDescent="0.2">
      <c r="A2701" t="s">
        <v>9087</v>
      </c>
      <c r="B2701">
        <v>24196715</v>
      </c>
      <c r="C2701">
        <v>24196908</v>
      </c>
      <c r="D2701">
        <v>194</v>
      </c>
      <c r="E2701" t="s">
        <v>9470</v>
      </c>
      <c r="F2701">
        <v>0</v>
      </c>
      <c r="G2701" t="s">
        <v>9471</v>
      </c>
      <c r="H2701" t="s">
        <v>33027</v>
      </c>
      <c r="I2701">
        <v>16</v>
      </c>
      <c r="J2701">
        <v>24203116</v>
      </c>
      <c r="K2701">
        <v>24203231</v>
      </c>
      <c r="L2701">
        <v>116</v>
      </c>
      <c r="M2701">
        <v>1</v>
      </c>
      <c r="N2701">
        <v>102466247</v>
      </c>
      <c r="O2701" t="s">
        <v>9472</v>
      </c>
      <c r="P2701">
        <v>-6208</v>
      </c>
      <c r="Q2701" t="s">
        <v>9473</v>
      </c>
      <c r="R2701" t="s">
        <v>9474</v>
      </c>
      <c r="S2701" t="s">
        <v>33028</v>
      </c>
      <c r="T2701">
        <v>0.33854456305416297</v>
      </c>
      <c r="U2701">
        <v>0.603102917160658</v>
      </c>
      <c r="V2701">
        <v>1.2172570545085999</v>
      </c>
      <c r="W2701">
        <v>0.26731650133864199</v>
      </c>
      <c r="X2701">
        <v>0.704072456322962</v>
      </c>
      <c r="Y2701">
        <v>0.93949119437360096</v>
      </c>
      <c r="Z2701">
        <v>0.48279251197240503</v>
      </c>
      <c r="AA2701">
        <v>0.84435025072159198</v>
      </c>
      <c r="AB2701">
        <v>0.81039439684833303</v>
      </c>
      <c r="AC2701">
        <v>0.31436793857407402</v>
      </c>
      <c r="AD2701">
        <v>0.68773325147593101</v>
      </c>
      <c r="AE2701">
        <v>0.65752838311315198</v>
      </c>
      <c r="AF2701">
        <v>0.29129151645419799</v>
      </c>
      <c r="AG2701">
        <v>0.70473078222419605</v>
      </c>
      <c r="AH2701">
        <v>1.1165117370905999</v>
      </c>
      <c r="AI2701">
        <v>0.30132344755629098</v>
      </c>
      <c r="AJ2701">
        <v>0.78121606160956403</v>
      </c>
      <c r="AK2701">
        <v>0.792613220911072</v>
      </c>
    </row>
    <row r="2702" spans="1:37" x14ac:dyDescent="0.2">
      <c r="A2702" t="s">
        <v>9087</v>
      </c>
      <c r="B2702">
        <v>25531459</v>
      </c>
      <c r="C2702">
        <v>25531702</v>
      </c>
      <c r="D2702">
        <v>244</v>
      </c>
      <c r="E2702" t="s">
        <v>9475</v>
      </c>
      <c r="F2702">
        <v>3</v>
      </c>
      <c r="G2702" t="s">
        <v>9476</v>
      </c>
      <c r="H2702" t="s">
        <v>31000</v>
      </c>
      <c r="I2702">
        <v>16</v>
      </c>
      <c r="J2702">
        <v>25419812</v>
      </c>
      <c r="K2702">
        <v>25433686</v>
      </c>
      <c r="L2702">
        <v>13875</v>
      </c>
      <c r="M2702">
        <v>2</v>
      </c>
      <c r="N2702">
        <v>105371146</v>
      </c>
      <c r="O2702" t="s">
        <v>9477</v>
      </c>
      <c r="P2702">
        <v>-97773</v>
      </c>
      <c r="Q2702" t="s">
        <v>40</v>
      </c>
      <c r="R2702" t="s">
        <v>9478</v>
      </c>
      <c r="S2702" t="s">
        <v>33029</v>
      </c>
      <c r="T2702">
        <v>1</v>
      </c>
      <c r="U2702">
        <v>1</v>
      </c>
      <c r="V2702">
        <v>-0.32653639184904498</v>
      </c>
      <c r="W2702">
        <v>0.38920677604595899</v>
      </c>
      <c r="X2702">
        <v>0.704072456322962</v>
      </c>
      <c r="Y2702">
        <v>-22.573657997812798</v>
      </c>
      <c r="Z2702">
        <v>1</v>
      </c>
      <c r="AA2702">
        <v>1</v>
      </c>
      <c r="AB2702">
        <v>-0.280529605798991</v>
      </c>
      <c r="AC2702">
        <v>0.85817338719172098</v>
      </c>
      <c r="AD2702">
        <v>0.94068432309766403</v>
      </c>
      <c r="AE2702">
        <v>0.49589360975150898</v>
      </c>
      <c r="AF2702">
        <v>0.98343762640780896</v>
      </c>
      <c r="AG2702">
        <v>1</v>
      </c>
      <c r="AH2702">
        <v>-0.22025920590908599</v>
      </c>
      <c r="AI2702">
        <v>0.24456414000292601</v>
      </c>
      <c r="AJ2702">
        <v>0.78121606160956403</v>
      </c>
      <c r="AK2702">
        <v>-23.440375121255599</v>
      </c>
    </row>
    <row r="2703" spans="1:37" x14ac:dyDescent="0.2">
      <c r="A2703" t="s">
        <v>9087</v>
      </c>
      <c r="B2703">
        <v>26105618</v>
      </c>
      <c r="C2703">
        <v>26105778</v>
      </c>
      <c r="D2703">
        <v>161</v>
      </c>
      <c r="E2703" t="s">
        <v>9479</v>
      </c>
      <c r="F2703">
        <v>3</v>
      </c>
      <c r="G2703" t="s">
        <v>9480</v>
      </c>
      <c r="H2703" t="s">
        <v>33030</v>
      </c>
      <c r="I2703">
        <v>16</v>
      </c>
      <c r="J2703">
        <v>26025237</v>
      </c>
      <c r="K2703">
        <v>26025310</v>
      </c>
      <c r="L2703">
        <v>74</v>
      </c>
      <c r="M2703">
        <v>1</v>
      </c>
      <c r="N2703">
        <v>100422923</v>
      </c>
      <c r="O2703" t="s">
        <v>9481</v>
      </c>
      <c r="P2703">
        <v>80381</v>
      </c>
      <c r="Q2703" t="s">
        <v>9482</v>
      </c>
      <c r="R2703" t="s">
        <v>9483</v>
      </c>
      <c r="S2703" t="s">
        <v>33031</v>
      </c>
      <c r="T2703">
        <v>0.37570211384917401</v>
      </c>
      <c r="U2703">
        <v>0.63021465694884504</v>
      </c>
      <c r="V2703">
        <v>1.22382949634728</v>
      </c>
      <c r="W2703">
        <v>0.79969136998515</v>
      </c>
      <c r="X2703">
        <v>0.95159051474143896</v>
      </c>
      <c r="Y2703">
        <v>0.105410685525425</v>
      </c>
      <c r="Z2703">
        <v>0.36306483076338902</v>
      </c>
      <c r="AA2703">
        <v>0.82618055647217403</v>
      </c>
      <c r="AB2703">
        <v>1.30747409214284</v>
      </c>
      <c r="AC2703">
        <v>0.57475822642890195</v>
      </c>
      <c r="AD2703">
        <v>0.87989882095915395</v>
      </c>
      <c r="AE2703">
        <v>-0.114797106559704</v>
      </c>
      <c r="AF2703">
        <v>0.54449035014635205</v>
      </c>
      <c r="AG2703">
        <v>0.80674443595273604</v>
      </c>
      <c r="AH2703">
        <v>0.399777078643622</v>
      </c>
      <c r="AI2703">
        <v>0.98264982586485605</v>
      </c>
      <c r="AJ2703">
        <v>0.98789258377071898</v>
      </c>
      <c r="AK2703">
        <v>0.26302555652612702</v>
      </c>
    </row>
    <row r="2704" spans="1:37" x14ac:dyDescent="0.2">
      <c r="A2704" t="s">
        <v>9087</v>
      </c>
      <c r="B2704">
        <v>26105778</v>
      </c>
      <c r="C2704">
        <v>26105938</v>
      </c>
      <c r="D2704">
        <v>161</v>
      </c>
      <c r="E2704" t="s">
        <v>9484</v>
      </c>
      <c r="F2704">
        <v>1</v>
      </c>
      <c r="G2704" t="s">
        <v>9485</v>
      </c>
      <c r="H2704" t="s">
        <v>33030</v>
      </c>
      <c r="I2704">
        <v>16</v>
      </c>
      <c r="J2704">
        <v>26025237</v>
      </c>
      <c r="K2704">
        <v>26025310</v>
      </c>
      <c r="L2704">
        <v>74</v>
      </c>
      <c r="M2704">
        <v>1</v>
      </c>
      <c r="N2704">
        <v>100422923</v>
      </c>
      <c r="O2704" t="s">
        <v>9481</v>
      </c>
      <c r="P2704">
        <v>80541</v>
      </c>
      <c r="Q2704" t="s">
        <v>9482</v>
      </c>
      <c r="R2704" t="s">
        <v>9483</v>
      </c>
      <c r="S2704" t="s">
        <v>33031</v>
      </c>
      <c r="T2704">
        <v>0.37570211384917401</v>
      </c>
      <c r="U2704">
        <v>0.63021465694884504</v>
      </c>
      <c r="V2704">
        <v>1.22382949634728</v>
      </c>
      <c r="W2704">
        <v>0.79969136998515</v>
      </c>
      <c r="X2704">
        <v>0.95159051474143896</v>
      </c>
      <c r="Y2704">
        <v>0.105410685525425</v>
      </c>
      <c r="Z2704">
        <v>0.36306483076338902</v>
      </c>
      <c r="AA2704">
        <v>0.82618055647217403</v>
      </c>
      <c r="AB2704">
        <v>1.30747409214284</v>
      </c>
      <c r="AC2704">
        <v>0.57475822642890195</v>
      </c>
      <c r="AD2704">
        <v>0.87989882095915395</v>
      </c>
      <c r="AE2704">
        <v>-0.114797106559704</v>
      </c>
      <c r="AF2704">
        <v>0.54449035014635205</v>
      </c>
      <c r="AG2704">
        <v>0.80674443595273604</v>
      </c>
      <c r="AH2704">
        <v>0.399777078643622</v>
      </c>
      <c r="AI2704">
        <v>0.98264982586485605</v>
      </c>
      <c r="AJ2704">
        <v>0.98789258377071898</v>
      </c>
      <c r="AK2704">
        <v>0.26302555652612702</v>
      </c>
    </row>
    <row r="2705" spans="1:37" x14ac:dyDescent="0.2">
      <c r="A2705" t="s">
        <v>9087</v>
      </c>
      <c r="B2705">
        <v>26641146</v>
      </c>
      <c r="C2705">
        <v>26641297</v>
      </c>
      <c r="D2705">
        <v>152</v>
      </c>
      <c r="E2705" t="s">
        <v>9486</v>
      </c>
      <c r="F2705">
        <v>1</v>
      </c>
      <c r="G2705" t="s">
        <v>9487</v>
      </c>
      <c r="H2705" t="s">
        <v>31000</v>
      </c>
      <c r="I2705">
        <v>16</v>
      </c>
      <c r="J2705">
        <v>26584758</v>
      </c>
      <c r="K2705">
        <v>26595456</v>
      </c>
      <c r="L2705">
        <v>10699</v>
      </c>
      <c r="M2705">
        <v>2</v>
      </c>
      <c r="N2705">
        <v>105371152</v>
      </c>
      <c r="O2705" t="s">
        <v>9488</v>
      </c>
      <c r="P2705">
        <v>-45690</v>
      </c>
      <c r="Q2705" t="s">
        <v>40</v>
      </c>
      <c r="R2705" t="s">
        <v>9489</v>
      </c>
      <c r="S2705" t="s">
        <v>33032</v>
      </c>
      <c r="T2705">
        <v>0.152084254673993</v>
      </c>
      <c r="U2705">
        <v>0.603102917160658</v>
      </c>
      <c r="V2705">
        <v>24.213755560475398</v>
      </c>
      <c r="W2705">
        <v>0.69201225521665499</v>
      </c>
      <c r="X2705">
        <v>0.95159051474143896</v>
      </c>
      <c r="Y2705">
        <v>-0.43022388627997699</v>
      </c>
      <c r="Z2705">
        <v>0.136920528570767</v>
      </c>
      <c r="AA2705">
        <v>0.72610664078822296</v>
      </c>
      <c r="AB2705">
        <v>23.787157956871201</v>
      </c>
      <c r="AC2705">
        <v>0.615069744472027</v>
      </c>
      <c r="AD2705">
        <v>0.87989882095915395</v>
      </c>
      <c r="AE2705">
        <v>-0.232672847769679</v>
      </c>
      <c r="AF2705">
        <v>0.43559387281936701</v>
      </c>
      <c r="AG2705">
        <v>0.80674443595273604</v>
      </c>
      <c r="AH2705">
        <v>2.1493507153377398</v>
      </c>
      <c r="AI2705">
        <v>0.78546927494779295</v>
      </c>
      <c r="AJ2705">
        <v>0.92808185275216604</v>
      </c>
      <c r="AK2705">
        <v>-0.403856816321987</v>
      </c>
    </row>
    <row r="2706" spans="1:37" x14ac:dyDescent="0.2">
      <c r="A2706" t="s">
        <v>9087</v>
      </c>
      <c r="B2706">
        <v>26829107</v>
      </c>
      <c r="C2706">
        <v>26829283</v>
      </c>
      <c r="D2706">
        <v>177</v>
      </c>
      <c r="E2706" t="s">
        <v>9490</v>
      </c>
      <c r="F2706">
        <v>2</v>
      </c>
      <c r="G2706" t="s">
        <v>9491</v>
      </c>
      <c r="H2706" t="s">
        <v>31000</v>
      </c>
      <c r="I2706">
        <v>16</v>
      </c>
      <c r="J2706">
        <v>26584758</v>
      </c>
      <c r="K2706">
        <v>26595456</v>
      </c>
      <c r="L2706">
        <v>10699</v>
      </c>
      <c r="M2706">
        <v>2</v>
      </c>
      <c r="N2706">
        <v>105371152</v>
      </c>
      <c r="O2706" t="s">
        <v>9488</v>
      </c>
      <c r="P2706">
        <v>-233651</v>
      </c>
      <c r="Q2706" t="s">
        <v>40</v>
      </c>
      <c r="R2706" t="s">
        <v>9489</v>
      </c>
      <c r="S2706" t="s">
        <v>33032</v>
      </c>
      <c r="T2706">
        <v>0.32911398597860803</v>
      </c>
      <c r="U2706">
        <v>0.603102917160658</v>
      </c>
      <c r="V2706">
        <v>21.775292029805801</v>
      </c>
      <c r="W2706">
        <v>0.38920677604595899</v>
      </c>
      <c r="X2706">
        <v>0.704072456322962</v>
      </c>
      <c r="Y2706">
        <v>-21.573658228926799</v>
      </c>
      <c r="Z2706">
        <v>0.306975110376564</v>
      </c>
      <c r="AA2706">
        <v>0.72610664078822296</v>
      </c>
      <c r="AB2706">
        <v>22.328725536558601</v>
      </c>
      <c r="AC2706">
        <v>0.75388744886274095</v>
      </c>
      <c r="AD2706">
        <v>0.87989882095915395</v>
      </c>
      <c r="AE2706">
        <v>0.172309294321459</v>
      </c>
      <c r="AF2706">
        <v>0.64997455747578503</v>
      </c>
      <c r="AG2706">
        <v>0.80674443595273604</v>
      </c>
      <c r="AH2706">
        <v>0.103325066412357</v>
      </c>
      <c r="AI2706">
        <v>0.35038410267202102</v>
      </c>
      <c r="AJ2706">
        <v>0.78121606160956403</v>
      </c>
      <c r="AK2706">
        <v>-22.221810353709699</v>
      </c>
    </row>
    <row r="2707" spans="1:37" x14ac:dyDescent="0.2">
      <c r="A2707" t="s">
        <v>9087</v>
      </c>
      <c r="B2707">
        <v>26829283</v>
      </c>
      <c r="C2707">
        <v>26829459</v>
      </c>
      <c r="D2707">
        <v>177</v>
      </c>
      <c r="E2707" t="s">
        <v>9492</v>
      </c>
      <c r="F2707">
        <v>1</v>
      </c>
      <c r="G2707" t="s">
        <v>9493</v>
      </c>
      <c r="H2707" t="s">
        <v>31000</v>
      </c>
      <c r="I2707">
        <v>16</v>
      </c>
      <c r="J2707">
        <v>26584758</v>
      </c>
      <c r="K2707">
        <v>26595456</v>
      </c>
      <c r="L2707">
        <v>10699</v>
      </c>
      <c r="M2707">
        <v>2</v>
      </c>
      <c r="N2707">
        <v>105371152</v>
      </c>
      <c r="O2707" t="s">
        <v>9488</v>
      </c>
      <c r="P2707">
        <v>-233827</v>
      </c>
      <c r="Q2707" t="s">
        <v>40</v>
      </c>
      <c r="R2707" t="s">
        <v>9489</v>
      </c>
      <c r="S2707" t="s">
        <v>33032</v>
      </c>
      <c r="T2707">
        <v>0.32911398597860803</v>
      </c>
      <c r="U2707">
        <v>0.603102917160658</v>
      </c>
      <c r="V2707">
        <v>21.775292029805801</v>
      </c>
      <c r="W2707">
        <v>0.38920677604595899</v>
      </c>
      <c r="X2707">
        <v>0.704072456322962</v>
      </c>
      <c r="Y2707">
        <v>-21.573658228926799</v>
      </c>
      <c r="Z2707">
        <v>0.306975110376564</v>
      </c>
      <c r="AA2707">
        <v>0.72610664078822296</v>
      </c>
      <c r="AB2707">
        <v>22.328725536558601</v>
      </c>
      <c r="AC2707">
        <v>0.75388744886274095</v>
      </c>
      <c r="AD2707">
        <v>0.87989882095915395</v>
      </c>
      <c r="AE2707">
        <v>0.172309294321459</v>
      </c>
      <c r="AF2707">
        <v>0.64997455747578503</v>
      </c>
      <c r="AG2707">
        <v>0.80674443595273604</v>
      </c>
      <c r="AH2707">
        <v>0.103325066412357</v>
      </c>
      <c r="AI2707">
        <v>0.35038410267202102</v>
      </c>
      <c r="AJ2707">
        <v>0.78121606160956403</v>
      </c>
      <c r="AK2707">
        <v>-22.221810353709699</v>
      </c>
    </row>
    <row r="2708" spans="1:37" x14ac:dyDescent="0.2">
      <c r="A2708" t="s">
        <v>9087</v>
      </c>
      <c r="B2708">
        <v>26829459</v>
      </c>
      <c r="C2708">
        <v>26829635</v>
      </c>
      <c r="D2708">
        <v>177</v>
      </c>
      <c r="E2708" t="s">
        <v>9494</v>
      </c>
      <c r="F2708">
        <v>0</v>
      </c>
      <c r="G2708" t="s">
        <v>9495</v>
      </c>
      <c r="H2708" t="s">
        <v>31000</v>
      </c>
      <c r="I2708">
        <v>16</v>
      </c>
      <c r="J2708">
        <v>26584758</v>
      </c>
      <c r="K2708">
        <v>26595456</v>
      </c>
      <c r="L2708">
        <v>10699</v>
      </c>
      <c r="M2708">
        <v>2</v>
      </c>
      <c r="N2708">
        <v>105371152</v>
      </c>
      <c r="O2708" t="s">
        <v>9488</v>
      </c>
      <c r="P2708">
        <v>-234003</v>
      </c>
      <c r="Q2708" t="s">
        <v>40</v>
      </c>
      <c r="R2708" t="s">
        <v>9489</v>
      </c>
      <c r="S2708" t="s">
        <v>33032</v>
      </c>
      <c r="T2708">
        <v>0.32911398597860803</v>
      </c>
      <c r="U2708">
        <v>0.603102917160658</v>
      </c>
      <c r="V2708">
        <v>21.775292029805801</v>
      </c>
      <c r="W2708">
        <v>0.38920677604595899</v>
      </c>
      <c r="X2708">
        <v>0.704072456322962</v>
      </c>
      <c r="Y2708">
        <v>-21.573658228926799</v>
      </c>
      <c r="Z2708">
        <v>0.306975110376564</v>
      </c>
      <c r="AA2708">
        <v>0.72610664078822296</v>
      </c>
      <c r="AB2708">
        <v>22.328725536558601</v>
      </c>
      <c r="AC2708">
        <v>0.75388744886274095</v>
      </c>
      <c r="AD2708">
        <v>0.87989882095915395</v>
      </c>
      <c r="AE2708">
        <v>0.172309294321459</v>
      </c>
      <c r="AF2708">
        <v>0.64997455747578503</v>
      </c>
      <c r="AG2708">
        <v>0.80674443595273604</v>
      </c>
      <c r="AH2708">
        <v>0.103325066412357</v>
      </c>
      <c r="AI2708">
        <v>0.35038410267202102</v>
      </c>
      <c r="AJ2708">
        <v>0.78121606160956403</v>
      </c>
      <c r="AK2708">
        <v>-22.221810353709699</v>
      </c>
    </row>
    <row r="2709" spans="1:37" x14ac:dyDescent="0.2">
      <c r="A2709" t="s">
        <v>9087</v>
      </c>
      <c r="B2709">
        <v>27099054</v>
      </c>
      <c r="C2709">
        <v>27099227</v>
      </c>
      <c r="D2709">
        <v>174</v>
      </c>
      <c r="E2709" t="s">
        <v>9496</v>
      </c>
      <c r="F2709">
        <v>0</v>
      </c>
      <c r="G2709" t="s">
        <v>9497</v>
      </c>
      <c r="H2709" t="s">
        <v>31000</v>
      </c>
      <c r="I2709">
        <v>16</v>
      </c>
      <c r="J2709">
        <v>27066927</v>
      </c>
      <c r="K2709">
        <v>27069166</v>
      </c>
      <c r="L2709">
        <v>2240</v>
      </c>
      <c r="M2709">
        <v>1</v>
      </c>
      <c r="N2709">
        <v>162083</v>
      </c>
      <c r="O2709" t="s">
        <v>9498</v>
      </c>
      <c r="P2709">
        <v>32127</v>
      </c>
      <c r="Q2709" t="s">
        <v>9499</v>
      </c>
      <c r="R2709" t="s">
        <v>9500</v>
      </c>
      <c r="S2709" t="s">
        <v>33033</v>
      </c>
      <c r="T2709">
        <v>0.72026341994960497</v>
      </c>
      <c r="U2709">
        <v>0.93009234270185304</v>
      </c>
      <c r="V2709">
        <v>1.50669795972924</v>
      </c>
      <c r="W2709">
        <v>0.50812911334850597</v>
      </c>
      <c r="X2709">
        <v>0.79281990064911001</v>
      </c>
      <c r="Y2709">
        <v>0.73262631151163604</v>
      </c>
      <c r="Z2709">
        <v>0.68151073380947202</v>
      </c>
      <c r="AA2709">
        <v>0.84521697243271998</v>
      </c>
      <c r="AB2709">
        <v>1.3705448242776701</v>
      </c>
      <c r="AC2709">
        <v>0.29400066722420298</v>
      </c>
      <c r="AD2709">
        <v>0.68253123924728298</v>
      </c>
      <c r="AE2709">
        <v>0.45751713426755197</v>
      </c>
      <c r="AF2709">
        <v>0.79630907682020402</v>
      </c>
      <c r="AG2709">
        <v>0.90458045985039104</v>
      </c>
      <c r="AH2709">
        <v>0.80604044456240298</v>
      </c>
      <c r="AI2709">
        <v>0.86188474798034997</v>
      </c>
      <c r="AJ2709">
        <v>0.97730821862874495</v>
      </c>
      <c r="AK2709">
        <v>0.67838492621799096</v>
      </c>
    </row>
    <row r="2710" spans="1:37" x14ac:dyDescent="0.2">
      <c r="A2710" t="s">
        <v>9087</v>
      </c>
      <c r="B2710">
        <v>27340644</v>
      </c>
      <c r="C2710">
        <v>27340803</v>
      </c>
      <c r="D2710">
        <v>160</v>
      </c>
      <c r="E2710" t="s">
        <v>9501</v>
      </c>
      <c r="F2710">
        <v>3</v>
      </c>
      <c r="G2710" t="s">
        <v>9502</v>
      </c>
      <c r="H2710" t="s">
        <v>30987</v>
      </c>
      <c r="I2710">
        <v>16</v>
      </c>
      <c r="J2710">
        <v>27340204</v>
      </c>
      <c r="K2710">
        <v>27341200</v>
      </c>
      <c r="L2710">
        <v>997</v>
      </c>
      <c r="M2710">
        <v>1</v>
      </c>
      <c r="N2710">
        <v>3566</v>
      </c>
      <c r="O2710" t="s">
        <v>9503</v>
      </c>
      <c r="P2710">
        <v>440</v>
      </c>
      <c r="Q2710" t="s">
        <v>9504</v>
      </c>
      <c r="R2710" t="s">
        <v>9505</v>
      </c>
      <c r="S2710" t="s">
        <v>33034</v>
      </c>
      <c r="T2710">
        <v>0.88957725169230095</v>
      </c>
      <c r="U2710">
        <v>1</v>
      </c>
      <c r="V2710">
        <v>-3.0500811900867199E-2</v>
      </c>
      <c r="W2710">
        <v>0.95297537397158405</v>
      </c>
      <c r="X2710">
        <v>0.95823272516778002</v>
      </c>
      <c r="Y2710">
        <v>0.207305104835389</v>
      </c>
      <c r="Z2710">
        <v>0.92640472565378995</v>
      </c>
      <c r="AA2710">
        <v>0.99919698600769702</v>
      </c>
      <c r="AB2710">
        <v>-0.40858921742218302</v>
      </c>
      <c r="AC2710">
        <v>0.81942431002071403</v>
      </c>
      <c r="AD2710">
        <v>0.93960924218364394</v>
      </c>
      <c r="AE2710">
        <v>-0.244363491307133</v>
      </c>
      <c r="AF2710">
        <v>0.70852446715858397</v>
      </c>
      <c r="AG2710">
        <v>0.85404072082622395</v>
      </c>
      <c r="AH2710">
        <v>0.34659594105261499</v>
      </c>
      <c r="AI2710">
        <v>0.69275522987613902</v>
      </c>
      <c r="AJ2710">
        <v>0.862196742697804</v>
      </c>
      <c r="AK2710">
        <v>0.54898637369417902</v>
      </c>
    </row>
    <row r="2711" spans="1:37" x14ac:dyDescent="0.2">
      <c r="A2711" t="s">
        <v>9087</v>
      </c>
      <c r="B2711">
        <v>27804616</v>
      </c>
      <c r="C2711">
        <v>27804871</v>
      </c>
      <c r="D2711">
        <v>256</v>
      </c>
      <c r="E2711" t="s">
        <v>9506</v>
      </c>
      <c r="F2711">
        <v>4</v>
      </c>
      <c r="G2711" t="s">
        <v>9507</v>
      </c>
      <c r="H2711" t="s">
        <v>33035</v>
      </c>
      <c r="I2711">
        <v>16</v>
      </c>
      <c r="J2711">
        <v>27776866</v>
      </c>
      <c r="K2711">
        <v>27778729</v>
      </c>
      <c r="L2711">
        <v>1864</v>
      </c>
      <c r="M2711">
        <v>1</v>
      </c>
      <c r="N2711">
        <v>23247</v>
      </c>
      <c r="O2711" t="s">
        <v>9508</v>
      </c>
      <c r="P2711">
        <v>27750</v>
      </c>
      <c r="Q2711" t="s">
        <v>9509</v>
      </c>
      <c r="R2711" t="s">
        <v>9510</v>
      </c>
      <c r="S2711" t="s">
        <v>33036</v>
      </c>
      <c r="T2711">
        <v>3.5551012810344097E-2</v>
      </c>
      <c r="U2711">
        <v>0.603102917160658</v>
      </c>
      <c r="V2711">
        <v>23.7313368214664</v>
      </c>
      <c r="W2711">
        <v>0.46193634366738701</v>
      </c>
      <c r="X2711">
        <v>0.75726018452522603</v>
      </c>
      <c r="Y2711">
        <v>1.38091910573572</v>
      </c>
      <c r="Z2711">
        <v>0.136920528570767</v>
      </c>
      <c r="AA2711">
        <v>0.72610664078822296</v>
      </c>
      <c r="AB2711">
        <v>22.767862795904801</v>
      </c>
      <c r="AC2711">
        <v>0.59090205226999604</v>
      </c>
      <c r="AD2711">
        <v>0.87989882095915395</v>
      </c>
      <c r="AE2711">
        <v>1.17559248760909</v>
      </c>
      <c r="AF2711">
        <v>3.9401877639471897E-3</v>
      </c>
      <c r="AG2711">
        <v>0.476038960109122</v>
      </c>
      <c r="AH2711">
        <v>23.7313368214664</v>
      </c>
      <c r="AI2711">
        <v>0.414159359489496</v>
      </c>
      <c r="AJ2711">
        <v>0.78121606160956403</v>
      </c>
      <c r="AK2711">
        <v>0.881962337564837</v>
      </c>
    </row>
    <row r="2712" spans="1:37" x14ac:dyDescent="0.2">
      <c r="A2712" t="s">
        <v>9087</v>
      </c>
      <c r="B2712">
        <v>27870633</v>
      </c>
      <c r="C2712">
        <v>27870888</v>
      </c>
      <c r="D2712">
        <v>256</v>
      </c>
      <c r="E2712" t="s">
        <v>9511</v>
      </c>
      <c r="F2712">
        <v>3</v>
      </c>
      <c r="G2712" t="s">
        <v>9512</v>
      </c>
      <c r="H2712" t="s">
        <v>33037</v>
      </c>
      <c r="I2712">
        <v>16</v>
      </c>
      <c r="J2712">
        <v>27791370</v>
      </c>
      <c r="K2712">
        <v>27884570</v>
      </c>
      <c r="L2712">
        <v>93201</v>
      </c>
      <c r="M2712">
        <v>2</v>
      </c>
      <c r="N2712">
        <v>146395</v>
      </c>
      <c r="O2712" t="s">
        <v>9513</v>
      </c>
      <c r="P2712">
        <v>13682</v>
      </c>
      <c r="Q2712" t="s">
        <v>9514</v>
      </c>
      <c r="R2712" t="s">
        <v>9515</v>
      </c>
      <c r="S2712" t="s">
        <v>33038</v>
      </c>
      <c r="T2712">
        <v>1</v>
      </c>
      <c r="U2712">
        <v>1</v>
      </c>
      <c r="V2712">
        <v>-1.14380985109214</v>
      </c>
      <c r="W2712">
        <v>0.38920677604595899</v>
      </c>
      <c r="X2712">
        <v>0.704072456322962</v>
      </c>
      <c r="Y2712">
        <v>-24.5981514391001</v>
      </c>
      <c r="Z2712">
        <v>0.65379035313853895</v>
      </c>
      <c r="AA2712">
        <v>0.84521697243271998</v>
      </c>
      <c r="AB2712">
        <v>-2.1072838661917501</v>
      </c>
      <c r="AC2712">
        <v>0.71753805159658501</v>
      </c>
      <c r="AD2712">
        <v>0.87989882095915395</v>
      </c>
      <c r="AE2712">
        <v>-1.9385646381647501</v>
      </c>
      <c r="AF2712">
        <v>0.64997455747578503</v>
      </c>
      <c r="AG2712">
        <v>0.80674443595273604</v>
      </c>
      <c r="AH2712">
        <v>-0.21419922591011101</v>
      </c>
      <c r="AI2712">
        <v>0.35038410267202102</v>
      </c>
      <c r="AJ2712">
        <v>0.78121606160956403</v>
      </c>
      <c r="AK2712">
        <v>-24.246432004091499</v>
      </c>
    </row>
    <row r="2713" spans="1:37" x14ac:dyDescent="0.2">
      <c r="A2713" t="s">
        <v>9087</v>
      </c>
      <c r="B2713">
        <v>28453596</v>
      </c>
      <c r="C2713">
        <v>28453890</v>
      </c>
      <c r="D2713">
        <v>295</v>
      </c>
      <c r="E2713" t="s">
        <v>9516</v>
      </c>
      <c r="F2713">
        <v>3</v>
      </c>
      <c r="G2713" t="s">
        <v>9517</v>
      </c>
      <c r="H2713" t="s">
        <v>33039</v>
      </c>
      <c r="I2713">
        <v>16</v>
      </c>
      <c r="J2713">
        <v>28456392</v>
      </c>
      <c r="K2713">
        <v>28470905</v>
      </c>
      <c r="L2713">
        <v>14514</v>
      </c>
      <c r="M2713">
        <v>2</v>
      </c>
      <c r="N2713">
        <v>440350</v>
      </c>
      <c r="O2713" t="s">
        <v>9518</v>
      </c>
      <c r="P2713">
        <v>17015</v>
      </c>
      <c r="Q2713" t="s">
        <v>40</v>
      </c>
      <c r="R2713" t="s">
        <v>9519</v>
      </c>
      <c r="S2713" t="s">
        <v>33040</v>
      </c>
      <c r="T2713">
        <v>0.152084254673993</v>
      </c>
      <c r="U2713">
        <v>0.603102917160658</v>
      </c>
      <c r="V2713">
        <v>22.905494120845599</v>
      </c>
      <c r="W2713">
        <v>0.123414495547065</v>
      </c>
      <c r="X2713">
        <v>0.704072456322962</v>
      </c>
      <c r="Y2713">
        <v>22.979494693108101</v>
      </c>
      <c r="Z2713">
        <v>0.306975110376564</v>
      </c>
      <c r="AA2713">
        <v>0.72610664078822296</v>
      </c>
      <c r="AB2713">
        <v>21.942020171315299</v>
      </c>
      <c r="AC2713">
        <v>0.27780950890804001</v>
      </c>
      <c r="AD2713">
        <v>0.68253123924728298</v>
      </c>
      <c r="AE2713">
        <v>21.979494867552599</v>
      </c>
      <c r="AF2713">
        <v>4.6407610929182198E-2</v>
      </c>
      <c r="AG2713">
        <v>0.476038960109122</v>
      </c>
      <c r="AH2713">
        <v>22.905494120845599</v>
      </c>
      <c r="AI2713">
        <v>3.6185182304427702E-2</v>
      </c>
      <c r="AJ2713">
        <v>0.78121606160956403</v>
      </c>
      <c r="AK2713">
        <v>22.979494693108101</v>
      </c>
    </row>
    <row r="2714" spans="1:37" x14ac:dyDescent="0.2">
      <c r="A2714" t="s">
        <v>9087</v>
      </c>
      <c r="B2714">
        <v>28661096</v>
      </c>
      <c r="C2714">
        <v>28661274</v>
      </c>
      <c r="D2714">
        <v>179</v>
      </c>
      <c r="E2714" t="s">
        <v>9520</v>
      </c>
      <c r="F2714">
        <v>3</v>
      </c>
      <c r="G2714" t="s">
        <v>9521</v>
      </c>
      <c r="H2714" t="s">
        <v>33041</v>
      </c>
      <c r="I2714">
        <v>16</v>
      </c>
      <c r="J2714">
        <v>28652234</v>
      </c>
      <c r="K2714">
        <v>28656948</v>
      </c>
      <c r="L2714">
        <v>4715</v>
      </c>
      <c r="M2714">
        <v>1</v>
      </c>
      <c r="N2714">
        <v>728734</v>
      </c>
      <c r="O2714" t="s">
        <v>9522</v>
      </c>
      <c r="P2714">
        <v>8862</v>
      </c>
      <c r="Q2714" t="s">
        <v>9523</v>
      </c>
      <c r="R2714" t="s">
        <v>9524</v>
      </c>
      <c r="S2714" t="s">
        <v>33042</v>
      </c>
      <c r="T2714">
        <v>0.152084254673993</v>
      </c>
      <c r="U2714">
        <v>0.603102917160658</v>
      </c>
      <c r="V2714">
        <v>22.903232840012102</v>
      </c>
      <c r="W2714">
        <v>0.123414495547065</v>
      </c>
      <c r="X2714">
        <v>0.704072456322962</v>
      </c>
      <c r="Y2714">
        <v>22.977233412260201</v>
      </c>
      <c r="Z2714">
        <v>0.306975110376564</v>
      </c>
      <c r="AA2714">
        <v>0.72610664078822296</v>
      </c>
      <c r="AB2714">
        <v>21.9397588907554</v>
      </c>
      <c r="AC2714">
        <v>0.27780950890804001</v>
      </c>
      <c r="AD2714">
        <v>0.68253123924728298</v>
      </c>
      <c r="AE2714">
        <v>21.9772335869784</v>
      </c>
      <c r="AF2714">
        <v>4.6407610929182198E-2</v>
      </c>
      <c r="AG2714">
        <v>0.476038960109122</v>
      </c>
      <c r="AH2714">
        <v>22.903232840012102</v>
      </c>
      <c r="AI2714">
        <v>3.6185182304427702E-2</v>
      </c>
      <c r="AJ2714">
        <v>0.78121606160956403</v>
      </c>
      <c r="AK2714">
        <v>22.977233412260201</v>
      </c>
    </row>
    <row r="2715" spans="1:37" x14ac:dyDescent="0.2">
      <c r="A2715" t="s">
        <v>9087</v>
      </c>
      <c r="B2715">
        <v>28661274</v>
      </c>
      <c r="C2715">
        <v>28661452</v>
      </c>
      <c r="D2715">
        <v>179</v>
      </c>
      <c r="E2715" t="s">
        <v>9525</v>
      </c>
      <c r="F2715">
        <v>1</v>
      </c>
      <c r="G2715" t="s">
        <v>9526</v>
      </c>
      <c r="H2715" t="s">
        <v>33041</v>
      </c>
      <c r="I2715">
        <v>16</v>
      </c>
      <c r="J2715">
        <v>28652234</v>
      </c>
      <c r="K2715">
        <v>28656948</v>
      </c>
      <c r="L2715">
        <v>4715</v>
      </c>
      <c r="M2715">
        <v>1</v>
      </c>
      <c r="N2715">
        <v>728734</v>
      </c>
      <c r="O2715" t="s">
        <v>9522</v>
      </c>
      <c r="P2715">
        <v>9040</v>
      </c>
      <c r="Q2715" t="s">
        <v>9523</v>
      </c>
      <c r="R2715" t="s">
        <v>9524</v>
      </c>
      <c r="S2715" t="s">
        <v>33042</v>
      </c>
      <c r="T2715">
        <v>0.152084254673993</v>
      </c>
      <c r="U2715">
        <v>0.603102917160658</v>
      </c>
      <c r="V2715">
        <v>22.903232840012102</v>
      </c>
      <c r="W2715">
        <v>0.123414495547065</v>
      </c>
      <c r="X2715">
        <v>0.704072456322962</v>
      </c>
      <c r="Y2715">
        <v>22.977233412260201</v>
      </c>
      <c r="Z2715">
        <v>0.306975110376564</v>
      </c>
      <c r="AA2715">
        <v>0.72610664078822296</v>
      </c>
      <c r="AB2715">
        <v>21.9397588907554</v>
      </c>
      <c r="AC2715">
        <v>0.27780950890804001</v>
      </c>
      <c r="AD2715">
        <v>0.68253123924728298</v>
      </c>
      <c r="AE2715">
        <v>21.9772335869784</v>
      </c>
      <c r="AF2715">
        <v>4.6407610929182198E-2</v>
      </c>
      <c r="AG2715">
        <v>0.476038960109122</v>
      </c>
      <c r="AH2715">
        <v>22.903232840012102</v>
      </c>
      <c r="AI2715">
        <v>3.6185182304427702E-2</v>
      </c>
      <c r="AJ2715">
        <v>0.78121606160956403</v>
      </c>
      <c r="AK2715">
        <v>22.977233412260201</v>
      </c>
    </row>
    <row r="2716" spans="1:37" x14ac:dyDescent="0.2">
      <c r="A2716" t="s">
        <v>9087</v>
      </c>
      <c r="B2716">
        <v>28679168</v>
      </c>
      <c r="C2716">
        <v>28679389</v>
      </c>
      <c r="D2716">
        <v>222</v>
      </c>
      <c r="E2716" t="s">
        <v>9527</v>
      </c>
      <c r="F2716">
        <v>10</v>
      </c>
      <c r="G2716" t="s">
        <v>9528</v>
      </c>
      <c r="H2716" t="s">
        <v>33043</v>
      </c>
      <c r="I2716">
        <v>16</v>
      </c>
      <c r="J2716">
        <v>28688558</v>
      </c>
      <c r="K2716">
        <v>28735598</v>
      </c>
      <c r="L2716">
        <v>47041</v>
      </c>
      <c r="M2716">
        <v>1</v>
      </c>
      <c r="N2716">
        <v>8663</v>
      </c>
      <c r="O2716" t="s">
        <v>9529</v>
      </c>
      <c r="P2716">
        <v>-9169</v>
      </c>
      <c r="Q2716" t="s">
        <v>9530</v>
      </c>
      <c r="R2716" t="s">
        <v>9531</v>
      </c>
      <c r="S2716" t="s">
        <v>33044</v>
      </c>
      <c r="T2716">
        <v>0.152084254673993</v>
      </c>
      <c r="U2716">
        <v>0.603102917160658</v>
      </c>
      <c r="V2716">
        <v>24.563138844497601</v>
      </c>
      <c r="W2716">
        <v>0.49709177864118298</v>
      </c>
      <c r="X2716">
        <v>0.78363289935355196</v>
      </c>
      <c r="Y2716">
        <v>0.78717008096862195</v>
      </c>
      <c r="Z2716">
        <v>0.136920528570767</v>
      </c>
      <c r="AA2716">
        <v>0.72610664078822296</v>
      </c>
      <c r="AB2716">
        <v>24.244531258315199</v>
      </c>
      <c r="AC2716">
        <v>0.63966253792798</v>
      </c>
      <c r="AD2716">
        <v>0.87989882095915395</v>
      </c>
      <c r="AE2716">
        <v>-9.6793051783766806E-2</v>
      </c>
      <c r="AF2716">
        <v>0.45724430223818102</v>
      </c>
      <c r="AG2716">
        <v>0.80674443595273604</v>
      </c>
      <c r="AH2716">
        <v>1.8272701130774101</v>
      </c>
      <c r="AI2716">
        <v>0.414159359489496</v>
      </c>
      <c r="AJ2716">
        <v>0.78121606160956403</v>
      </c>
      <c r="AK2716">
        <v>1.4932044851355</v>
      </c>
    </row>
    <row r="2717" spans="1:37" x14ac:dyDescent="0.2">
      <c r="A2717" t="s">
        <v>9087</v>
      </c>
      <c r="B2717">
        <v>28793389</v>
      </c>
      <c r="C2717">
        <v>28793542</v>
      </c>
      <c r="D2717">
        <v>154</v>
      </c>
      <c r="E2717" t="s">
        <v>9532</v>
      </c>
      <c r="F2717">
        <v>7</v>
      </c>
      <c r="G2717" t="s">
        <v>9533</v>
      </c>
      <c r="H2717" t="s">
        <v>31000</v>
      </c>
      <c r="I2717">
        <v>16</v>
      </c>
      <c r="J2717">
        <v>28822999</v>
      </c>
      <c r="K2717">
        <v>28837232</v>
      </c>
      <c r="L2717">
        <v>14234</v>
      </c>
      <c r="M2717">
        <v>1</v>
      </c>
      <c r="N2717">
        <v>11273</v>
      </c>
      <c r="O2717" t="s">
        <v>9534</v>
      </c>
      <c r="P2717">
        <v>-29457</v>
      </c>
      <c r="Q2717" t="s">
        <v>9535</v>
      </c>
      <c r="R2717" t="s">
        <v>9536</v>
      </c>
      <c r="S2717" t="s">
        <v>33045</v>
      </c>
      <c r="T2717">
        <v>0.506551998792793</v>
      </c>
      <c r="U2717">
        <v>0.78288571403930396</v>
      </c>
      <c r="V2717">
        <v>4.3152183492148701</v>
      </c>
      <c r="W2717">
        <v>0.49709177864118298</v>
      </c>
      <c r="X2717">
        <v>0.78363289935355196</v>
      </c>
      <c r="Y2717">
        <v>0.62312941680786205</v>
      </c>
      <c r="Z2717">
        <v>0.64127342146525201</v>
      </c>
      <c r="AA2717">
        <v>0.84521697243271998</v>
      </c>
      <c r="AB2717">
        <v>3.8683465834569701</v>
      </c>
      <c r="AC2717">
        <v>0.63966253792798</v>
      </c>
      <c r="AD2717">
        <v>0.87989882095915395</v>
      </c>
      <c r="AE2717">
        <v>-0.28487042632707799</v>
      </c>
      <c r="AF2717">
        <v>0.45724430223818102</v>
      </c>
      <c r="AG2717">
        <v>0.80674443595273604</v>
      </c>
      <c r="AH2717">
        <v>2.04892880235094</v>
      </c>
      <c r="AI2717">
        <v>0.414159359489496</v>
      </c>
      <c r="AJ2717">
        <v>0.78121606160956403</v>
      </c>
      <c r="AK2717">
        <v>1.37581267931872</v>
      </c>
    </row>
    <row r="2718" spans="1:37" x14ac:dyDescent="0.2">
      <c r="A2718" t="s">
        <v>9087</v>
      </c>
      <c r="B2718">
        <v>28793542</v>
      </c>
      <c r="C2718">
        <v>28793695</v>
      </c>
      <c r="D2718">
        <v>154</v>
      </c>
      <c r="E2718" t="s">
        <v>9537</v>
      </c>
      <c r="F2718">
        <v>12</v>
      </c>
      <c r="G2718" t="s">
        <v>9538</v>
      </c>
      <c r="H2718" t="s">
        <v>31000</v>
      </c>
      <c r="I2718">
        <v>16</v>
      </c>
      <c r="J2718">
        <v>28822999</v>
      </c>
      <c r="K2718">
        <v>28837232</v>
      </c>
      <c r="L2718">
        <v>14234</v>
      </c>
      <c r="M2718">
        <v>1</v>
      </c>
      <c r="N2718">
        <v>11273</v>
      </c>
      <c r="O2718" t="s">
        <v>9534</v>
      </c>
      <c r="P2718">
        <v>-29304</v>
      </c>
      <c r="Q2718" t="s">
        <v>9535</v>
      </c>
      <c r="R2718" t="s">
        <v>9536</v>
      </c>
      <c r="S2718" t="s">
        <v>33045</v>
      </c>
      <c r="T2718">
        <v>0.506551998792793</v>
      </c>
      <c r="U2718">
        <v>0.78288571403930396</v>
      </c>
      <c r="V2718">
        <v>4.3152183492148701</v>
      </c>
      <c r="W2718">
        <v>0.49709177864118298</v>
      </c>
      <c r="X2718">
        <v>0.78363289935355196</v>
      </c>
      <c r="Y2718">
        <v>0.62312941680786205</v>
      </c>
      <c r="Z2718">
        <v>0.64127342146525201</v>
      </c>
      <c r="AA2718">
        <v>0.84521697243271998</v>
      </c>
      <c r="AB2718">
        <v>3.8683465834569701</v>
      </c>
      <c r="AC2718">
        <v>0.63966253792798</v>
      </c>
      <c r="AD2718">
        <v>0.87989882095915395</v>
      </c>
      <c r="AE2718">
        <v>-0.28487042632707799</v>
      </c>
      <c r="AF2718">
        <v>0.45724430223818102</v>
      </c>
      <c r="AG2718">
        <v>0.80674443595273604</v>
      </c>
      <c r="AH2718">
        <v>2.04892880235094</v>
      </c>
      <c r="AI2718">
        <v>0.414159359489496</v>
      </c>
      <c r="AJ2718">
        <v>0.78121606160956403</v>
      </c>
      <c r="AK2718">
        <v>1.37581267931872</v>
      </c>
    </row>
    <row r="2719" spans="1:37" x14ac:dyDescent="0.2">
      <c r="A2719" t="s">
        <v>9087</v>
      </c>
      <c r="B2719">
        <v>28951735</v>
      </c>
      <c r="C2719">
        <v>28951903</v>
      </c>
      <c r="D2719">
        <v>169</v>
      </c>
      <c r="E2719" t="s">
        <v>9539</v>
      </c>
      <c r="F2719">
        <v>5</v>
      </c>
      <c r="G2719" t="s">
        <v>9540</v>
      </c>
      <c r="H2719" t="s">
        <v>30987</v>
      </c>
      <c r="I2719">
        <v>16</v>
      </c>
      <c r="J2719">
        <v>28951007</v>
      </c>
      <c r="K2719">
        <v>28959018</v>
      </c>
      <c r="L2719">
        <v>8012</v>
      </c>
      <c r="M2719">
        <v>1</v>
      </c>
      <c r="N2719">
        <v>84901</v>
      </c>
      <c r="O2719" t="s">
        <v>9541</v>
      </c>
      <c r="P2719">
        <v>728</v>
      </c>
      <c r="Q2719" t="s">
        <v>9542</v>
      </c>
      <c r="R2719" t="s">
        <v>9543</v>
      </c>
      <c r="S2719" t="s">
        <v>33046</v>
      </c>
      <c r="T2719">
        <v>0.97213403838398904</v>
      </c>
      <c r="U2719">
        <v>1</v>
      </c>
      <c r="V2719">
        <v>8.1212306569484694E-2</v>
      </c>
      <c r="W2719">
        <v>0.38920677604595899</v>
      </c>
      <c r="X2719">
        <v>0.704072456322962</v>
      </c>
      <c r="Y2719">
        <v>-23.073764301755499</v>
      </c>
      <c r="Z2719">
        <v>0.69013698642955401</v>
      </c>
      <c r="AA2719">
        <v>0.84521697243271998</v>
      </c>
      <c r="AB2719">
        <v>-0.88226168241430503</v>
      </c>
      <c r="AC2719">
        <v>0.71753805159658501</v>
      </c>
      <c r="AD2719">
        <v>0.87989882095915395</v>
      </c>
      <c r="AE2719">
        <v>-0.73518843568803605</v>
      </c>
      <c r="AF2719">
        <v>0.61410715005536498</v>
      </c>
      <c r="AG2719">
        <v>0.80674443595273604</v>
      </c>
      <c r="AH2719">
        <v>1.0108228426704899</v>
      </c>
      <c r="AI2719">
        <v>0.35038410267202102</v>
      </c>
      <c r="AJ2719">
        <v>0.78121606160956403</v>
      </c>
      <c r="AK2719">
        <v>-23.1996074770584</v>
      </c>
    </row>
    <row r="2720" spans="1:37" x14ac:dyDescent="0.2">
      <c r="A2720" t="s">
        <v>9087</v>
      </c>
      <c r="B2720">
        <v>29175783</v>
      </c>
      <c r="C2720">
        <v>29175937</v>
      </c>
      <c r="D2720">
        <v>155</v>
      </c>
      <c r="E2720" t="s">
        <v>9544</v>
      </c>
      <c r="F2720">
        <v>3</v>
      </c>
      <c r="G2720" t="s">
        <v>9545</v>
      </c>
      <c r="H2720" t="s">
        <v>33047</v>
      </c>
      <c r="I2720">
        <v>16</v>
      </c>
      <c r="J2720">
        <v>29154274</v>
      </c>
      <c r="K2720">
        <v>29217860</v>
      </c>
      <c r="L2720">
        <v>63587</v>
      </c>
      <c r="M2720">
        <v>1</v>
      </c>
      <c r="N2720">
        <v>107984832</v>
      </c>
      <c r="O2720" t="s">
        <v>9546</v>
      </c>
      <c r="P2720">
        <v>21509</v>
      </c>
      <c r="Q2720" t="s">
        <v>40</v>
      </c>
      <c r="R2720" t="s">
        <v>9547</v>
      </c>
      <c r="S2720" t="s">
        <v>33048</v>
      </c>
      <c r="T2720">
        <v>0.644035865418358</v>
      </c>
      <c r="U2720">
        <v>0.84904924635754497</v>
      </c>
      <c r="V2720">
        <v>1.6050571479620801</v>
      </c>
      <c r="W2720">
        <v>0.38920677604595899</v>
      </c>
      <c r="X2720">
        <v>0.704072456322962</v>
      </c>
      <c r="Y2720">
        <v>-21.598151836741099</v>
      </c>
      <c r="Z2720">
        <v>0.26789404493740199</v>
      </c>
      <c r="AA2720">
        <v>0.72610664078822296</v>
      </c>
      <c r="AB2720">
        <v>0.64158311237600596</v>
      </c>
      <c r="AC2720">
        <v>0.88945902157151002</v>
      </c>
      <c r="AD2720">
        <v>0.94068432309766403</v>
      </c>
      <c r="AE2720">
        <v>1.5123639636359001</v>
      </c>
      <c r="AF2720">
        <v>0.98343762640780896</v>
      </c>
      <c r="AG2720">
        <v>1</v>
      </c>
      <c r="AH2720">
        <v>2.5346675639891401</v>
      </c>
      <c r="AI2720">
        <v>0.24456414000292601</v>
      </c>
      <c r="AJ2720">
        <v>0.78121606160956403</v>
      </c>
      <c r="AK2720">
        <v>-23.243713999009302</v>
      </c>
    </row>
    <row r="2721" spans="1:37" x14ac:dyDescent="0.2">
      <c r="A2721" t="s">
        <v>9087</v>
      </c>
      <c r="B2721">
        <v>29175937</v>
      </c>
      <c r="C2721">
        <v>29176091</v>
      </c>
      <c r="D2721">
        <v>155</v>
      </c>
      <c r="E2721" t="s">
        <v>9548</v>
      </c>
      <c r="F2721">
        <v>5</v>
      </c>
      <c r="G2721" t="s">
        <v>9549</v>
      </c>
      <c r="H2721" t="s">
        <v>33047</v>
      </c>
      <c r="I2721">
        <v>16</v>
      </c>
      <c r="J2721">
        <v>29154274</v>
      </c>
      <c r="K2721">
        <v>29217860</v>
      </c>
      <c r="L2721">
        <v>63587</v>
      </c>
      <c r="M2721">
        <v>1</v>
      </c>
      <c r="N2721">
        <v>107984832</v>
      </c>
      <c r="O2721" t="s">
        <v>9546</v>
      </c>
      <c r="P2721">
        <v>21663</v>
      </c>
      <c r="Q2721" t="s">
        <v>40</v>
      </c>
      <c r="R2721" t="s">
        <v>9547</v>
      </c>
      <c r="S2721" t="s">
        <v>33048</v>
      </c>
      <c r="T2721">
        <v>0.644035865418358</v>
      </c>
      <c r="U2721">
        <v>0.84904924635754497</v>
      </c>
      <c r="V2721">
        <v>1.6050571479620801</v>
      </c>
      <c r="W2721">
        <v>0.38920677604595899</v>
      </c>
      <c r="X2721">
        <v>0.704072456322962</v>
      </c>
      <c r="Y2721">
        <v>-21.598151836741099</v>
      </c>
      <c r="Z2721">
        <v>0.26789404493740199</v>
      </c>
      <c r="AA2721">
        <v>0.72610664078822296</v>
      </c>
      <c r="AB2721">
        <v>0.64158311237600596</v>
      </c>
      <c r="AC2721">
        <v>0.88945902157151002</v>
      </c>
      <c r="AD2721">
        <v>0.94068432309766403</v>
      </c>
      <c r="AE2721">
        <v>1.5123639636359001</v>
      </c>
      <c r="AF2721">
        <v>0.98343762640780896</v>
      </c>
      <c r="AG2721">
        <v>1</v>
      </c>
      <c r="AH2721">
        <v>2.5346675639891401</v>
      </c>
      <c r="AI2721">
        <v>0.24456414000292601</v>
      </c>
      <c r="AJ2721">
        <v>0.78121606160956403</v>
      </c>
      <c r="AK2721">
        <v>-23.243713999009302</v>
      </c>
    </row>
    <row r="2722" spans="1:37" x14ac:dyDescent="0.2">
      <c r="A2722" t="s">
        <v>9087</v>
      </c>
      <c r="B2722">
        <v>29480845</v>
      </c>
      <c r="C2722">
        <v>29481141</v>
      </c>
      <c r="D2722">
        <v>297</v>
      </c>
      <c r="E2722" t="s">
        <v>9550</v>
      </c>
      <c r="F2722">
        <v>3</v>
      </c>
      <c r="G2722" t="s">
        <v>9551</v>
      </c>
      <c r="H2722" t="s">
        <v>30999</v>
      </c>
      <c r="I2722">
        <v>16</v>
      </c>
      <c r="J2722">
        <v>29478879</v>
      </c>
      <c r="K2722">
        <v>29482591</v>
      </c>
      <c r="L2722">
        <v>3713</v>
      </c>
      <c r="M2722">
        <v>1</v>
      </c>
      <c r="N2722">
        <v>101928556</v>
      </c>
      <c r="O2722" t="s">
        <v>9552</v>
      </c>
      <c r="P2722">
        <v>1966</v>
      </c>
      <c r="Q2722" t="s">
        <v>40</v>
      </c>
      <c r="R2722" t="s">
        <v>9553</v>
      </c>
      <c r="S2722" t="s">
        <v>33049</v>
      </c>
      <c r="T2722">
        <v>0.152084254673993</v>
      </c>
      <c r="U2722">
        <v>0.603102917160658</v>
      </c>
      <c r="V2722">
        <v>23.904363831585499</v>
      </c>
      <c r="W2722">
        <v>0.123414495547065</v>
      </c>
      <c r="X2722">
        <v>0.704072456322962</v>
      </c>
      <c r="Y2722">
        <v>23.978364408435102</v>
      </c>
      <c r="Z2722">
        <v>0.306975110376564</v>
      </c>
      <c r="AA2722">
        <v>0.72610664078822296</v>
      </c>
      <c r="AB2722">
        <v>22.940889794901299</v>
      </c>
      <c r="AC2722">
        <v>0.27780950890804001</v>
      </c>
      <c r="AD2722">
        <v>0.68253123924728298</v>
      </c>
      <c r="AE2722">
        <v>22.9783644957257</v>
      </c>
      <c r="AF2722">
        <v>4.6407610929182198E-2</v>
      </c>
      <c r="AG2722">
        <v>0.476038960109122</v>
      </c>
      <c r="AH2722">
        <v>23.904363831585499</v>
      </c>
      <c r="AI2722">
        <v>3.6185182304427702E-2</v>
      </c>
      <c r="AJ2722">
        <v>0.78121606160956403</v>
      </c>
      <c r="AK2722">
        <v>23.978364408435102</v>
      </c>
    </row>
    <row r="2723" spans="1:37" x14ac:dyDescent="0.2">
      <c r="A2723" t="s">
        <v>9087</v>
      </c>
      <c r="B2723">
        <v>29876949</v>
      </c>
      <c r="C2723">
        <v>29877114</v>
      </c>
      <c r="D2723">
        <v>166</v>
      </c>
      <c r="E2723" t="s">
        <v>9554</v>
      </c>
      <c r="F2723">
        <v>6</v>
      </c>
      <c r="G2723" t="s">
        <v>9555</v>
      </c>
      <c r="H2723" t="s">
        <v>33050</v>
      </c>
      <c r="I2723">
        <v>16</v>
      </c>
      <c r="J2723">
        <v>29876854</v>
      </c>
      <c r="K2723">
        <v>29886019</v>
      </c>
      <c r="L2723">
        <v>9166</v>
      </c>
      <c r="M2723">
        <v>2</v>
      </c>
      <c r="N2723">
        <v>26470</v>
      </c>
      <c r="O2723" t="s">
        <v>9556</v>
      </c>
      <c r="P2723">
        <v>8905</v>
      </c>
      <c r="Q2723" t="s">
        <v>9557</v>
      </c>
      <c r="R2723" t="s">
        <v>9558</v>
      </c>
      <c r="S2723" t="s">
        <v>33051</v>
      </c>
      <c r="T2723">
        <v>0.35387198439864398</v>
      </c>
      <c r="U2723">
        <v>0.603102917160658</v>
      </c>
      <c r="V2723">
        <v>-22.818131411383298</v>
      </c>
      <c r="W2723">
        <v>0.38920677604595899</v>
      </c>
      <c r="X2723">
        <v>0.704072456322962</v>
      </c>
      <c r="Y2723">
        <v>-22.686886896684999</v>
      </c>
      <c r="Z2723">
        <v>0.184235113180511</v>
      </c>
      <c r="AA2723">
        <v>0.72610664078822296</v>
      </c>
      <c r="AB2723">
        <v>-22.818131411383298</v>
      </c>
      <c r="AC2723">
        <v>0.21073619169722799</v>
      </c>
      <c r="AD2723">
        <v>0.68253123924728298</v>
      </c>
      <c r="AE2723">
        <v>-22.686886896684999</v>
      </c>
      <c r="AF2723">
        <v>0.501741946288212</v>
      </c>
      <c r="AG2723">
        <v>0.80674443595273604</v>
      </c>
      <c r="AH2723">
        <v>-21.888520915783701</v>
      </c>
      <c r="AI2723">
        <v>0.52399907623471598</v>
      </c>
      <c r="AJ2723">
        <v>0.78121606160956403</v>
      </c>
      <c r="AK2723">
        <v>-21.8181316064722</v>
      </c>
    </row>
    <row r="2724" spans="1:37" x14ac:dyDescent="0.2">
      <c r="A2724" t="s">
        <v>9087</v>
      </c>
      <c r="B2724">
        <v>29877114</v>
      </c>
      <c r="C2724">
        <v>29877279</v>
      </c>
      <c r="D2724">
        <v>166</v>
      </c>
      <c r="E2724" t="s">
        <v>9559</v>
      </c>
      <c r="F2724">
        <v>10</v>
      </c>
      <c r="G2724" t="s">
        <v>9560</v>
      </c>
      <c r="H2724" t="s">
        <v>33052</v>
      </c>
      <c r="I2724">
        <v>16</v>
      </c>
      <c r="J2724">
        <v>29876854</v>
      </c>
      <c r="K2724">
        <v>29886019</v>
      </c>
      <c r="L2724">
        <v>9166</v>
      </c>
      <c r="M2724">
        <v>2</v>
      </c>
      <c r="N2724">
        <v>26470</v>
      </c>
      <c r="O2724" t="s">
        <v>9556</v>
      </c>
      <c r="P2724">
        <v>8740</v>
      </c>
      <c r="Q2724" t="s">
        <v>9557</v>
      </c>
      <c r="R2724" t="s">
        <v>9558</v>
      </c>
      <c r="S2724" t="s">
        <v>33051</v>
      </c>
      <c r="T2724">
        <v>0.35387198439864398</v>
      </c>
      <c r="U2724">
        <v>0.603102917160658</v>
      </c>
      <c r="V2724">
        <v>-22.818131411383298</v>
      </c>
      <c r="W2724">
        <v>0.38920677604595899</v>
      </c>
      <c r="X2724">
        <v>0.704072456322962</v>
      </c>
      <c r="Y2724">
        <v>-22.686886896684999</v>
      </c>
      <c r="Z2724">
        <v>0.184235113180511</v>
      </c>
      <c r="AA2724">
        <v>0.72610664078822296</v>
      </c>
      <c r="AB2724">
        <v>-22.818131411383298</v>
      </c>
      <c r="AC2724">
        <v>0.21073619169722799</v>
      </c>
      <c r="AD2724">
        <v>0.68253123924728298</v>
      </c>
      <c r="AE2724">
        <v>-22.686886896684999</v>
      </c>
      <c r="AF2724">
        <v>0.501741946288212</v>
      </c>
      <c r="AG2724">
        <v>0.80674443595273604</v>
      </c>
      <c r="AH2724">
        <v>-21.888520915783701</v>
      </c>
      <c r="AI2724">
        <v>0.52399907623471598</v>
      </c>
      <c r="AJ2724">
        <v>0.78121606160956403</v>
      </c>
      <c r="AK2724">
        <v>-21.8181316064722</v>
      </c>
    </row>
    <row r="2725" spans="1:37" x14ac:dyDescent="0.2">
      <c r="A2725" t="s">
        <v>9087</v>
      </c>
      <c r="B2725">
        <v>30045269</v>
      </c>
      <c r="C2725">
        <v>30045323</v>
      </c>
      <c r="D2725">
        <v>55</v>
      </c>
      <c r="E2725" t="s">
        <v>9561</v>
      </c>
      <c r="F2725">
        <v>0</v>
      </c>
      <c r="G2725" t="s">
        <v>9562</v>
      </c>
      <c r="H2725" t="s">
        <v>33053</v>
      </c>
      <c r="I2725">
        <v>16</v>
      </c>
      <c r="J2725">
        <v>30035423</v>
      </c>
      <c r="K2725">
        <v>30052923</v>
      </c>
      <c r="L2725">
        <v>17501</v>
      </c>
      <c r="M2725">
        <v>2</v>
      </c>
      <c r="N2725">
        <v>83723</v>
      </c>
      <c r="O2725" t="s">
        <v>9563</v>
      </c>
      <c r="P2725">
        <v>7600</v>
      </c>
      <c r="Q2725" t="s">
        <v>9564</v>
      </c>
      <c r="R2725" t="s">
        <v>9565</v>
      </c>
      <c r="S2725" t="s">
        <v>33054</v>
      </c>
      <c r="T2725">
        <v>0.32911398597860803</v>
      </c>
      <c r="U2725">
        <v>0.603102917160658</v>
      </c>
      <c r="V2725">
        <v>24.475731407845998</v>
      </c>
      <c r="W2725">
        <v>0.94541066367716797</v>
      </c>
      <c r="X2725">
        <v>0.95159051474143896</v>
      </c>
      <c r="Y2725">
        <v>-0.100087996145407</v>
      </c>
      <c r="Z2725">
        <v>0.306975110376564</v>
      </c>
      <c r="AA2725">
        <v>0.72610664078822296</v>
      </c>
      <c r="AB2725">
        <v>24.336592877369601</v>
      </c>
      <c r="AC2725">
        <v>0.71753805159658501</v>
      </c>
      <c r="AD2725">
        <v>0.87989882095915395</v>
      </c>
      <c r="AE2725">
        <v>-1.1000879199247799</v>
      </c>
      <c r="AF2725">
        <v>0.61410715005536498</v>
      </c>
      <c r="AG2725">
        <v>0.80674443595273604</v>
      </c>
      <c r="AH2725">
        <v>1.3757223452395</v>
      </c>
      <c r="AI2725">
        <v>0.59609816080359102</v>
      </c>
      <c r="AJ2725">
        <v>0.78121606160956403</v>
      </c>
      <c r="AK2725">
        <v>0.76866741183162401</v>
      </c>
    </row>
    <row r="2726" spans="1:37" x14ac:dyDescent="0.2">
      <c r="A2726" t="s">
        <v>9087</v>
      </c>
      <c r="B2726">
        <v>30505672</v>
      </c>
      <c r="C2726">
        <v>30505970</v>
      </c>
      <c r="D2726">
        <v>299</v>
      </c>
      <c r="E2726" t="s">
        <v>9566</v>
      </c>
      <c r="F2726">
        <v>1</v>
      </c>
      <c r="G2726" t="s">
        <v>9567</v>
      </c>
      <c r="H2726" t="s">
        <v>30987</v>
      </c>
      <c r="I2726">
        <v>16</v>
      </c>
      <c r="J2726">
        <v>30505387</v>
      </c>
      <c r="K2726">
        <v>30523159</v>
      </c>
      <c r="L2726">
        <v>17773</v>
      </c>
      <c r="M2726">
        <v>1</v>
      </c>
      <c r="N2726">
        <v>3683</v>
      </c>
      <c r="O2726" t="s">
        <v>9568</v>
      </c>
      <c r="P2726">
        <v>285</v>
      </c>
      <c r="Q2726" t="s">
        <v>9569</v>
      </c>
      <c r="R2726" t="s">
        <v>9570</v>
      </c>
      <c r="S2726" t="s">
        <v>33055</v>
      </c>
      <c r="T2726">
        <v>0.152084254673993</v>
      </c>
      <c r="U2726">
        <v>0.603102917160658</v>
      </c>
      <c r="V2726">
        <v>23.934770315787301</v>
      </c>
      <c r="W2726">
        <v>0.38920677604595899</v>
      </c>
      <c r="X2726">
        <v>0.704072456322962</v>
      </c>
      <c r="Y2726">
        <v>-23.073764301755499</v>
      </c>
      <c r="Z2726">
        <v>0.306975110376564</v>
      </c>
      <c r="AA2726">
        <v>0.72610664078822296</v>
      </c>
      <c r="AB2726">
        <v>22.971296277282502</v>
      </c>
      <c r="AC2726">
        <v>0.71753805159658501</v>
      </c>
      <c r="AD2726">
        <v>0.87989882095915395</v>
      </c>
      <c r="AE2726">
        <v>-1.51174557516276</v>
      </c>
      <c r="AF2726">
        <v>4.6407610929182198E-2</v>
      </c>
      <c r="AG2726">
        <v>0.476038960109122</v>
      </c>
      <c r="AH2726">
        <v>23.934770315787301</v>
      </c>
      <c r="AI2726">
        <v>0.35038410267202102</v>
      </c>
      <c r="AJ2726">
        <v>0.78121606160956403</v>
      </c>
      <c r="AK2726">
        <v>-22.8643810868613</v>
      </c>
    </row>
    <row r="2727" spans="1:37" x14ac:dyDescent="0.2">
      <c r="A2727" t="s">
        <v>9087</v>
      </c>
      <c r="B2727">
        <v>30506052</v>
      </c>
      <c r="C2727">
        <v>30506181</v>
      </c>
      <c r="D2727">
        <v>130</v>
      </c>
      <c r="E2727" t="s">
        <v>9571</v>
      </c>
      <c r="F2727">
        <v>2</v>
      </c>
      <c r="G2727" t="s">
        <v>9572</v>
      </c>
      <c r="H2727" t="s">
        <v>30987</v>
      </c>
      <c r="I2727">
        <v>16</v>
      </c>
      <c r="J2727">
        <v>30505387</v>
      </c>
      <c r="K2727">
        <v>30523159</v>
      </c>
      <c r="L2727">
        <v>17773</v>
      </c>
      <c r="M2727">
        <v>1</v>
      </c>
      <c r="N2727">
        <v>3683</v>
      </c>
      <c r="O2727" t="s">
        <v>9568</v>
      </c>
      <c r="P2727">
        <v>665</v>
      </c>
      <c r="Q2727" t="s">
        <v>9569</v>
      </c>
      <c r="R2727" t="s">
        <v>9570</v>
      </c>
      <c r="S2727" t="s">
        <v>33055</v>
      </c>
      <c r="T2727">
        <v>0.152084254673993</v>
      </c>
      <c r="U2727">
        <v>0.603102917160658</v>
      </c>
      <c r="V2727">
        <v>23.934770315787301</v>
      </c>
      <c r="W2727">
        <v>0.38920677604595899</v>
      </c>
      <c r="X2727">
        <v>0.704072456322962</v>
      </c>
      <c r="Y2727">
        <v>-23.073764301755499</v>
      </c>
      <c r="Z2727">
        <v>0.306975110376564</v>
      </c>
      <c r="AA2727">
        <v>0.72610664078822296</v>
      </c>
      <c r="AB2727">
        <v>22.971296277282502</v>
      </c>
      <c r="AC2727">
        <v>0.71753805159658501</v>
      </c>
      <c r="AD2727">
        <v>0.87989882095915395</v>
      </c>
      <c r="AE2727">
        <v>-1.51174557516276</v>
      </c>
      <c r="AF2727">
        <v>4.6407610929182198E-2</v>
      </c>
      <c r="AG2727">
        <v>0.476038960109122</v>
      </c>
      <c r="AH2727">
        <v>23.934770315787301</v>
      </c>
      <c r="AI2727">
        <v>0.35038410267202102</v>
      </c>
      <c r="AJ2727">
        <v>0.78121606160956403</v>
      </c>
      <c r="AK2727">
        <v>-22.8643810868613</v>
      </c>
    </row>
    <row r="2728" spans="1:37" x14ac:dyDescent="0.2">
      <c r="A2728" t="s">
        <v>9087</v>
      </c>
      <c r="B2728">
        <v>30506197</v>
      </c>
      <c r="C2728">
        <v>30506278</v>
      </c>
      <c r="D2728">
        <v>82</v>
      </c>
      <c r="E2728" t="s">
        <v>9573</v>
      </c>
      <c r="F2728">
        <v>1</v>
      </c>
      <c r="G2728" t="s">
        <v>9574</v>
      </c>
      <c r="H2728" t="s">
        <v>30987</v>
      </c>
      <c r="I2728">
        <v>16</v>
      </c>
      <c r="J2728">
        <v>30505387</v>
      </c>
      <c r="K2728">
        <v>30523159</v>
      </c>
      <c r="L2728">
        <v>17773</v>
      </c>
      <c r="M2728">
        <v>1</v>
      </c>
      <c r="N2728">
        <v>3683</v>
      </c>
      <c r="O2728" t="s">
        <v>9568</v>
      </c>
      <c r="P2728">
        <v>810</v>
      </c>
      <c r="Q2728" t="s">
        <v>9569</v>
      </c>
      <c r="R2728" t="s">
        <v>9570</v>
      </c>
      <c r="S2728" t="s">
        <v>33055</v>
      </c>
      <c r="T2728">
        <v>0.152084254673993</v>
      </c>
      <c r="U2728">
        <v>0.603102917160658</v>
      </c>
      <c r="V2728">
        <v>23.519732846498002</v>
      </c>
      <c r="W2728">
        <v>0.38920677604595899</v>
      </c>
      <c r="X2728">
        <v>0.704072456322962</v>
      </c>
      <c r="Y2728">
        <v>-22.6587268569467</v>
      </c>
      <c r="Z2728">
        <v>0.306975110376564</v>
      </c>
      <c r="AA2728">
        <v>0.72610664078822296</v>
      </c>
      <c r="AB2728">
        <v>22.556258836483199</v>
      </c>
      <c r="AC2728">
        <v>0.71753805159658501</v>
      </c>
      <c r="AD2728">
        <v>0.87989882095915395</v>
      </c>
      <c r="AE2728">
        <v>-1.5117454743087499</v>
      </c>
      <c r="AF2728">
        <v>4.6407610929182198E-2</v>
      </c>
      <c r="AG2728">
        <v>0.476038960109122</v>
      </c>
      <c r="AH2728">
        <v>23.519732846498002</v>
      </c>
      <c r="AI2728">
        <v>0.35038410267202102</v>
      </c>
      <c r="AJ2728">
        <v>0.78121606160956403</v>
      </c>
      <c r="AK2728">
        <v>-22.449343650560401</v>
      </c>
    </row>
    <row r="2729" spans="1:37" x14ac:dyDescent="0.2">
      <c r="A2729" t="s">
        <v>9087</v>
      </c>
      <c r="B2729">
        <v>30758606</v>
      </c>
      <c r="C2729">
        <v>30758853</v>
      </c>
      <c r="D2729">
        <v>248</v>
      </c>
      <c r="E2729" t="s">
        <v>9575</v>
      </c>
      <c r="F2729">
        <v>7</v>
      </c>
      <c r="G2729" t="s">
        <v>9576</v>
      </c>
      <c r="H2729" t="s">
        <v>30987</v>
      </c>
      <c r="I2729">
        <v>16</v>
      </c>
      <c r="J2729">
        <v>30757425</v>
      </c>
      <c r="K2729">
        <v>30759724</v>
      </c>
      <c r="L2729">
        <v>2300</v>
      </c>
      <c r="M2729">
        <v>2</v>
      </c>
      <c r="N2729">
        <v>90835</v>
      </c>
      <c r="O2729" t="s">
        <v>9577</v>
      </c>
      <c r="P2729">
        <v>871</v>
      </c>
      <c r="Q2729" t="s">
        <v>9578</v>
      </c>
      <c r="R2729" t="s">
        <v>9579</v>
      </c>
      <c r="S2729" t="s">
        <v>33056</v>
      </c>
      <c r="T2729">
        <v>0.32911398597860803</v>
      </c>
      <c r="U2729">
        <v>0.603102917160658</v>
      </c>
      <c r="V2729">
        <v>22.763549588355801</v>
      </c>
      <c r="W2729">
        <v>0.89107655920673101</v>
      </c>
      <c r="X2729">
        <v>0.95159051474143896</v>
      </c>
      <c r="Y2729">
        <v>1.0467806608576999</v>
      </c>
      <c r="Z2729">
        <v>0.306975110376564</v>
      </c>
      <c r="AA2729">
        <v>0.72610664078822296</v>
      </c>
      <c r="AB2729">
        <v>23.236570583824001</v>
      </c>
      <c r="AC2729">
        <v>0.75388744886274095</v>
      </c>
      <c r="AD2729">
        <v>0.87989882095915395</v>
      </c>
      <c r="AE2729">
        <v>4.6780773642026499E-2</v>
      </c>
      <c r="AF2729">
        <v>0.64997455747578503</v>
      </c>
      <c r="AG2729">
        <v>0.80674443595273604</v>
      </c>
      <c r="AH2729">
        <v>0.22885362670769799</v>
      </c>
      <c r="AI2729">
        <v>0.56157887380500204</v>
      </c>
      <c r="AJ2729">
        <v>0.78121606160956403</v>
      </c>
      <c r="AK2729">
        <v>1.9155359350988901</v>
      </c>
    </row>
    <row r="2730" spans="1:37" x14ac:dyDescent="0.2">
      <c r="A2730" t="s">
        <v>9087</v>
      </c>
      <c r="B2730">
        <v>30992902</v>
      </c>
      <c r="C2730">
        <v>30993052</v>
      </c>
      <c r="D2730">
        <v>151</v>
      </c>
      <c r="E2730" t="s">
        <v>9580</v>
      </c>
      <c r="F2730">
        <v>3</v>
      </c>
      <c r="G2730" t="s">
        <v>9581</v>
      </c>
      <c r="H2730" t="s">
        <v>33057</v>
      </c>
      <c r="I2730">
        <v>16</v>
      </c>
      <c r="J2730">
        <v>30996199</v>
      </c>
      <c r="K2730">
        <v>30997044</v>
      </c>
      <c r="L2730">
        <v>846</v>
      </c>
      <c r="M2730">
        <v>2</v>
      </c>
      <c r="N2730">
        <v>112755</v>
      </c>
      <c r="O2730" t="s">
        <v>9582</v>
      </c>
      <c r="P2730">
        <v>3992</v>
      </c>
      <c r="Q2730" t="s">
        <v>9583</v>
      </c>
      <c r="R2730" t="s">
        <v>9584</v>
      </c>
      <c r="S2730" t="s">
        <v>33058</v>
      </c>
      <c r="T2730">
        <v>0.32911398597860803</v>
      </c>
      <c r="U2730">
        <v>0.603102917160658</v>
      </c>
      <c r="V2730">
        <v>24.682182277068499</v>
      </c>
      <c r="W2730">
        <v>0.94541066367716797</v>
      </c>
      <c r="X2730">
        <v>0.95159051474143896</v>
      </c>
      <c r="Y2730">
        <v>2.1232738527093498E-2</v>
      </c>
      <c r="Z2730">
        <v>0.306975110376564</v>
      </c>
      <c r="AA2730">
        <v>0.72610664078822296</v>
      </c>
      <c r="AB2730">
        <v>24.597107634776499</v>
      </c>
      <c r="AC2730">
        <v>0.71753805159658501</v>
      </c>
      <c r="AD2730">
        <v>0.87989882095915395</v>
      </c>
      <c r="AE2730">
        <v>-0.97876720074288304</v>
      </c>
      <c r="AF2730">
        <v>0.61410715005536498</v>
      </c>
      <c r="AG2730">
        <v>0.80674443595273604</v>
      </c>
      <c r="AH2730">
        <v>1.25440162892493</v>
      </c>
      <c r="AI2730">
        <v>0.59609816080359102</v>
      </c>
      <c r="AJ2730">
        <v>0.78121606160956403</v>
      </c>
      <c r="AK2730">
        <v>0.88998815433675305</v>
      </c>
    </row>
    <row r="2731" spans="1:37" x14ac:dyDescent="0.2">
      <c r="A2731" t="s">
        <v>9087</v>
      </c>
      <c r="B2731">
        <v>30993093</v>
      </c>
      <c r="C2731">
        <v>30993355</v>
      </c>
      <c r="D2731">
        <v>263</v>
      </c>
      <c r="E2731" t="s">
        <v>9585</v>
      </c>
      <c r="F2731">
        <v>9</v>
      </c>
      <c r="G2731" t="s">
        <v>9586</v>
      </c>
      <c r="H2731" t="s">
        <v>33059</v>
      </c>
      <c r="I2731">
        <v>16</v>
      </c>
      <c r="J2731">
        <v>30996199</v>
      </c>
      <c r="K2731">
        <v>30997044</v>
      </c>
      <c r="L2731">
        <v>846</v>
      </c>
      <c r="M2731">
        <v>2</v>
      </c>
      <c r="N2731">
        <v>112755</v>
      </c>
      <c r="O2731" t="s">
        <v>9582</v>
      </c>
      <c r="P2731">
        <v>3689</v>
      </c>
      <c r="Q2731" t="s">
        <v>9583</v>
      </c>
      <c r="R2731" t="s">
        <v>9584</v>
      </c>
      <c r="S2731" t="s">
        <v>33058</v>
      </c>
      <c r="T2731">
        <v>0.32911398597860803</v>
      </c>
      <c r="U2731">
        <v>0.603102917160658</v>
      </c>
      <c r="V2731">
        <v>24.682182277068499</v>
      </c>
      <c r="W2731">
        <v>0.94541066367716797</v>
      </c>
      <c r="X2731">
        <v>0.95159051474143896</v>
      </c>
      <c r="Y2731">
        <v>2.1232738527093498E-2</v>
      </c>
      <c r="Z2731">
        <v>0.306975110376564</v>
      </c>
      <c r="AA2731">
        <v>0.72610664078822296</v>
      </c>
      <c r="AB2731">
        <v>24.597107634776499</v>
      </c>
      <c r="AC2731">
        <v>0.71753805159658501</v>
      </c>
      <c r="AD2731">
        <v>0.87989882095915395</v>
      </c>
      <c r="AE2731">
        <v>-0.97876720074288304</v>
      </c>
      <c r="AF2731">
        <v>0.61410715005536498</v>
      </c>
      <c r="AG2731">
        <v>0.80674443595273604</v>
      </c>
      <c r="AH2731">
        <v>1.25440162892493</v>
      </c>
      <c r="AI2731">
        <v>0.59609816080359102</v>
      </c>
      <c r="AJ2731">
        <v>0.78121606160956403</v>
      </c>
      <c r="AK2731">
        <v>0.88998815433675305</v>
      </c>
    </row>
    <row r="2732" spans="1:37" x14ac:dyDescent="0.2">
      <c r="A2732" t="s">
        <v>9087</v>
      </c>
      <c r="B2732">
        <v>31082331</v>
      </c>
      <c r="C2732">
        <v>31082630</v>
      </c>
      <c r="D2732">
        <v>300</v>
      </c>
      <c r="E2732" t="s">
        <v>9587</v>
      </c>
      <c r="F2732">
        <v>8</v>
      </c>
      <c r="G2732" t="s">
        <v>9588</v>
      </c>
      <c r="H2732" t="s">
        <v>31003</v>
      </c>
      <c r="I2732">
        <v>16</v>
      </c>
      <c r="J2732">
        <v>31086015</v>
      </c>
      <c r="K2732">
        <v>31088728</v>
      </c>
      <c r="L2732">
        <v>2714</v>
      </c>
      <c r="M2732">
        <v>2</v>
      </c>
      <c r="N2732">
        <v>339105</v>
      </c>
      <c r="O2732" t="s">
        <v>9589</v>
      </c>
      <c r="P2732">
        <v>6098</v>
      </c>
      <c r="Q2732" t="s">
        <v>9590</v>
      </c>
      <c r="R2732" t="s">
        <v>9591</v>
      </c>
      <c r="S2732" t="s">
        <v>33060</v>
      </c>
      <c r="T2732">
        <v>0.32911398597860803</v>
      </c>
      <c r="U2732">
        <v>0.603102917160658</v>
      </c>
      <c r="V2732">
        <v>24.475731407845998</v>
      </c>
      <c r="W2732">
        <v>0.89107655920673101</v>
      </c>
      <c r="X2732">
        <v>0.95159051474143896</v>
      </c>
      <c r="Y2732">
        <v>1.1368990006176301</v>
      </c>
      <c r="Z2732">
        <v>0.48464167878831399</v>
      </c>
      <c r="AA2732">
        <v>0.84435025072159198</v>
      </c>
      <c r="AB2732">
        <v>23.512257342615801</v>
      </c>
      <c r="AC2732">
        <v>0.75388744886274095</v>
      </c>
      <c r="AD2732">
        <v>0.87989882095915395</v>
      </c>
      <c r="AE2732">
        <v>0.136899032954828</v>
      </c>
      <c r="AF2732">
        <v>0.16793847098801201</v>
      </c>
      <c r="AG2732">
        <v>0.68151250837662902</v>
      </c>
      <c r="AH2732">
        <v>24.475731407845998</v>
      </c>
      <c r="AI2732">
        <v>0.56157887380500204</v>
      </c>
      <c r="AJ2732">
        <v>0.78121606160956403</v>
      </c>
      <c r="AK2732">
        <v>2.0056544085946602</v>
      </c>
    </row>
    <row r="2733" spans="1:37" x14ac:dyDescent="0.2">
      <c r="A2733" t="s">
        <v>9087</v>
      </c>
      <c r="B2733">
        <v>31082747</v>
      </c>
      <c r="C2733">
        <v>31082904</v>
      </c>
      <c r="D2733">
        <v>158</v>
      </c>
      <c r="E2733" t="s">
        <v>9592</v>
      </c>
      <c r="F2733">
        <v>1</v>
      </c>
      <c r="G2733" t="s">
        <v>9593</v>
      </c>
      <c r="H2733" t="s">
        <v>31003</v>
      </c>
      <c r="I2733">
        <v>16</v>
      </c>
      <c r="J2733">
        <v>31086015</v>
      </c>
      <c r="K2733">
        <v>31088728</v>
      </c>
      <c r="L2733">
        <v>2714</v>
      </c>
      <c r="M2733">
        <v>2</v>
      </c>
      <c r="N2733">
        <v>339105</v>
      </c>
      <c r="O2733" t="s">
        <v>9589</v>
      </c>
      <c r="P2733">
        <v>5824</v>
      </c>
      <c r="Q2733" t="s">
        <v>9590</v>
      </c>
      <c r="R2733" t="s">
        <v>9591</v>
      </c>
      <c r="S2733" t="s">
        <v>33060</v>
      </c>
      <c r="T2733">
        <v>0.32911398597860803</v>
      </c>
      <c r="U2733">
        <v>0.603102917160658</v>
      </c>
      <c r="V2733">
        <v>24.475731407845998</v>
      </c>
      <c r="W2733">
        <v>0.86214887914709604</v>
      </c>
      <c r="X2733">
        <v>0.95159051474143896</v>
      </c>
      <c r="Y2733">
        <v>0.50233453507321801</v>
      </c>
      <c r="Z2733">
        <v>0.203350924423461</v>
      </c>
      <c r="AA2733">
        <v>0.72610664078822296</v>
      </c>
      <c r="AB2733">
        <v>24.266768913429299</v>
      </c>
      <c r="AC2733">
        <v>0.615069744472027</v>
      </c>
      <c r="AD2733">
        <v>0.87989882095915395</v>
      </c>
      <c r="AE2733">
        <v>-0.49766543383179301</v>
      </c>
      <c r="AF2733">
        <v>0.98343762640780896</v>
      </c>
      <c r="AG2733">
        <v>1</v>
      </c>
      <c r="AH2733">
        <v>1.5414910581286401</v>
      </c>
      <c r="AI2733">
        <v>0.414159359489496</v>
      </c>
      <c r="AJ2733">
        <v>0.78121606160956403</v>
      </c>
      <c r="AK2733">
        <v>1.3710899654090001</v>
      </c>
    </row>
    <row r="2734" spans="1:37" x14ac:dyDescent="0.2">
      <c r="A2734" t="s">
        <v>9087</v>
      </c>
      <c r="B2734">
        <v>31214785</v>
      </c>
      <c r="C2734">
        <v>31214992</v>
      </c>
      <c r="D2734">
        <v>208</v>
      </c>
      <c r="E2734" t="s">
        <v>9594</v>
      </c>
      <c r="F2734">
        <v>21</v>
      </c>
      <c r="G2734" t="s">
        <v>9595</v>
      </c>
      <c r="H2734" t="s">
        <v>30987</v>
      </c>
      <c r="I2734">
        <v>16</v>
      </c>
      <c r="J2734">
        <v>31214119</v>
      </c>
      <c r="K2734">
        <v>31231537</v>
      </c>
      <c r="L2734">
        <v>17419</v>
      </c>
      <c r="M2734">
        <v>1</v>
      </c>
      <c r="N2734">
        <v>493829</v>
      </c>
      <c r="O2734" t="s">
        <v>9596</v>
      </c>
      <c r="P2734">
        <v>666</v>
      </c>
      <c r="Q2734" t="s">
        <v>9597</v>
      </c>
      <c r="R2734" t="s">
        <v>9598</v>
      </c>
      <c r="S2734" t="s">
        <v>33061</v>
      </c>
      <c r="T2734">
        <v>0.152084254673993</v>
      </c>
      <c r="U2734">
        <v>0.603102917160658</v>
      </c>
      <c r="V2734">
        <v>26.018352837780299</v>
      </c>
      <c r="W2734">
        <v>0.20525741147413201</v>
      </c>
      <c r="X2734">
        <v>0.704072456322962</v>
      </c>
      <c r="Y2734">
        <v>-25.816718979794501</v>
      </c>
      <c r="Z2734">
        <v>0.306975110376564</v>
      </c>
      <c r="AA2734">
        <v>0.72610664078822296</v>
      </c>
      <c r="AB2734">
        <v>25.054878733970099</v>
      </c>
      <c r="AC2734">
        <v>7.0489011448141195E-2</v>
      </c>
      <c r="AD2734">
        <v>0.57684129297949804</v>
      </c>
      <c r="AE2734">
        <v>-25.816718979794501</v>
      </c>
      <c r="AF2734">
        <v>4.6407610929182198E-2</v>
      </c>
      <c r="AG2734">
        <v>0.476038960109122</v>
      </c>
      <c r="AH2734">
        <v>26.018352837780299</v>
      </c>
      <c r="AI2734">
        <v>0.35038410267202102</v>
      </c>
      <c r="AJ2734">
        <v>0.78121606160956403</v>
      </c>
      <c r="AK2734">
        <v>-24.947963533237601</v>
      </c>
    </row>
    <row r="2735" spans="1:37" x14ac:dyDescent="0.2">
      <c r="A2735" t="s">
        <v>9087</v>
      </c>
      <c r="B2735">
        <v>31216939</v>
      </c>
      <c r="C2735">
        <v>31217110</v>
      </c>
      <c r="D2735">
        <v>172</v>
      </c>
      <c r="E2735" t="s">
        <v>9599</v>
      </c>
      <c r="F2735">
        <v>8</v>
      </c>
      <c r="G2735" t="s">
        <v>9600</v>
      </c>
      <c r="H2735" t="s">
        <v>30987</v>
      </c>
      <c r="I2735">
        <v>16</v>
      </c>
      <c r="J2735">
        <v>31215962</v>
      </c>
      <c r="K2735">
        <v>31217135</v>
      </c>
      <c r="L2735">
        <v>1174</v>
      </c>
      <c r="M2735">
        <v>2</v>
      </c>
      <c r="N2735">
        <v>260434</v>
      </c>
      <c r="O2735" t="s">
        <v>9601</v>
      </c>
      <c r="P2735">
        <v>25</v>
      </c>
      <c r="Q2735" t="s">
        <v>9602</v>
      </c>
      <c r="R2735" t="s">
        <v>9603</v>
      </c>
      <c r="S2735" t="s">
        <v>33062</v>
      </c>
      <c r="T2735">
        <v>0.152084254673993</v>
      </c>
      <c r="U2735">
        <v>0.603102917160658</v>
      </c>
      <c r="V2735">
        <v>24.047767543278901</v>
      </c>
      <c r="W2735">
        <v>0.94541066367716797</v>
      </c>
      <c r="X2735">
        <v>0.95159051474143896</v>
      </c>
      <c r="Y2735">
        <v>-1.1186509478097499</v>
      </c>
      <c r="Z2735">
        <v>0.306975110376564</v>
      </c>
      <c r="AA2735">
        <v>0.72610664078822296</v>
      </c>
      <c r="AB2735">
        <v>23.084293498335299</v>
      </c>
      <c r="AC2735">
        <v>0.71753805159658501</v>
      </c>
      <c r="AD2735">
        <v>0.87989882095915395</v>
      </c>
      <c r="AE2735">
        <v>-2.11865066103837</v>
      </c>
      <c r="AF2735">
        <v>4.6407610929182198E-2</v>
      </c>
      <c r="AG2735">
        <v>0.476038960109122</v>
      </c>
      <c r="AH2735">
        <v>24.047767543278901</v>
      </c>
      <c r="AI2735">
        <v>0.59609816080359102</v>
      </c>
      <c r="AJ2735">
        <v>0.78121606160956403</v>
      </c>
      <c r="AK2735">
        <v>-0.24989559018532401</v>
      </c>
    </row>
    <row r="2736" spans="1:37" x14ac:dyDescent="0.2">
      <c r="A2736" t="s">
        <v>9087</v>
      </c>
      <c r="B2736">
        <v>31488559</v>
      </c>
      <c r="C2736">
        <v>31488700</v>
      </c>
      <c r="D2736">
        <v>142</v>
      </c>
      <c r="E2736" t="s">
        <v>9604</v>
      </c>
      <c r="F2736">
        <v>12</v>
      </c>
      <c r="G2736" t="s">
        <v>9605</v>
      </c>
      <c r="H2736" t="s">
        <v>30987</v>
      </c>
      <c r="I2736">
        <v>16</v>
      </c>
      <c r="J2736">
        <v>31488210</v>
      </c>
      <c r="K2736">
        <v>31490344</v>
      </c>
      <c r="L2736">
        <v>2135</v>
      </c>
      <c r="M2736">
        <v>1</v>
      </c>
      <c r="N2736">
        <v>6524</v>
      </c>
      <c r="O2736" t="s">
        <v>9606</v>
      </c>
      <c r="P2736">
        <v>349</v>
      </c>
      <c r="Q2736" t="s">
        <v>9607</v>
      </c>
      <c r="R2736" t="s">
        <v>9608</v>
      </c>
      <c r="S2736" t="s">
        <v>33063</v>
      </c>
      <c r="T2736">
        <v>0.583211159830616</v>
      </c>
      <c r="U2736">
        <v>0.81360520874211995</v>
      </c>
      <c r="V2736">
        <v>-0.66473126817638095</v>
      </c>
      <c r="W2736">
        <v>0.65075386537994595</v>
      </c>
      <c r="X2736">
        <v>0.94119559056004798</v>
      </c>
      <c r="Y2736">
        <v>-3.4261135693534701</v>
      </c>
      <c r="Z2736">
        <v>0.72004451969238803</v>
      </c>
      <c r="AA2736">
        <v>0.86308114850689799</v>
      </c>
      <c r="AB2736">
        <v>-1.47130853316304</v>
      </c>
      <c r="AC2736">
        <v>0.615069744472027</v>
      </c>
      <c r="AD2736">
        <v>0.87989882095915395</v>
      </c>
      <c r="AE2736">
        <v>2.8045696890730502E-2</v>
      </c>
      <c r="AF2736">
        <v>0.50230584886502705</v>
      </c>
      <c r="AG2736">
        <v>0.80674443595273604</v>
      </c>
      <c r="AH2736">
        <v>0.16859040223468899</v>
      </c>
      <c r="AI2736">
        <v>0.75770813086964806</v>
      </c>
      <c r="AJ2736">
        <v>0.91200148566411499</v>
      </c>
      <c r="AK2736">
        <v>-3.9401651644475102</v>
      </c>
    </row>
    <row r="2737" spans="1:37" x14ac:dyDescent="0.2">
      <c r="A2737" t="s">
        <v>9087</v>
      </c>
      <c r="B2737">
        <v>31488700</v>
      </c>
      <c r="C2737">
        <v>31488841</v>
      </c>
      <c r="D2737">
        <v>142</v>
      </c>
      <c r="E2737" t="s">
        <v>9609</v>
      </c>
      <c r="F2737">
        <v>16</v>
      </c>
      <c r="G2737" t="s">
        <v>9610</v>
      </c>
      <c r="H2737" t="s">
        <v>30987</v>
      </c>
      <c r="I2737">
        <v>16</v>
      </c>
      <c r="J2737">
        <v>31488210</v>
      </c>
      <c r="K2737">
        <v>31490344</v>
      </c>
      <c r="L2737">
        <v>2135</v>
      </c>
      <c r="M2737">
        <v>1</v>
      </c>
      <c r="N2737">
        <v>6524</v>
      </c>
      <c r="O2737" t="s">
        <v>9606</v>
      </c>
      <c r="P2737">
        <v>490</v>
      </c>
      <c r="Q2737" t="s">
        <v>9607</v>
      </c>
      <c r="R2737" t="s">
        <v>9608</v>
      </c>
      <c r="S2737" t="s">
        <v>33063</v>
      </c>
      <c r="T2737">
        <v>0.583211159830616</v>
      </c>
      <c r="U2737">
        <v>0.81360520874211995</v>
      </c>
      <c r="V2737">
        <v>-0.66473126817638095</v>
      </c>
      <c r="W2737">
        <v>0.65075386537994595</v>
      </c>
      <c r="X2737">
        <v>0.94119559056004798</v>
      </c>
      <c r="Y2737">
        <v>-3.4261135693534701</v>
      </c>
      <c r="Z2737">
        <v>0.72004451969238803</v>
      </c>
      <c r="AA2737">
        <v>0.86308114850689799</v>
      </c>
      <c r="AB2737">
        <v>-1.47130853316304</v>
      </c>
      <c r="AC2737">
        <v>0.615069744472027</v>
      </c>
      <c r="AD2737">
        <v>0.87989882095915395</v>
      </c>
      <c r="AE2737">
        <v>2.8045696890730502E-2</v>
      </c>
      <c r="AF2737">
        <v>0.50230584886502705</v>
      </c>
      <c r="AG2737">
        <v>0.80674443595273604</v>
      </c>
      <c r="AH2737">
        <v>0.16859040223468899</v>
      </c>
      <c r="AI2737">
        <v>0.75770813086964806</v>
      </c>
      <c r="AJ2737">
        <v>0.91200148566411499</v>
      </c>
      <c r="AK2737">
        <v>-3.9401651644475102</v>
      </c>
    </row>
    <row r="2738" spans="1:37" x14ac:dyDescent="0.2">
      <c r="A2738" t="s">
        <v>9087</v>
      </c>
      <c r="B2738">
        <v>31938976</v>
      </c>
      <c r="C2738">
        <v>31939265</v>
      </c>
      <c r="D2738">
        <v>290</v>
      </c>
      <c r="E2738" t="s">
        <v>9611</v>
      </c>
      <c r="F2738">
        <v>1</v>
      </c>
      <c r="G2738" t="s">
        <v>9612</v>
      </c>
      <c r="H2738" t="s">
        <v>31000</v>
      </c>
      <c r="I2738">
        <v>16</v>
      </c>
      <c r="J2738">
        <v>31874066</v>
      </c>
      <c r="K2738">
        <v>31914620</v>
      </c>
      <c r="L2738">
        <v>40555</v>
      </c>
      <c r="M2738">
        <v>1</v>
      </c>
      <c r="N2738">
        <v>10308</v>
      </c>
      <c r="O2738" t="s">
        <v>9613</v>
      </c>
      <c r="P2738">
        <v>64910</v>
      </c>
      <c r="Q2738" t="s">
        <v>9614</v>
      </c>
      <c r="R2738" t="s">
        <v>9615</v>
      </c>
      <c r="S2738" t="s">
        <v>33064</v>
      </c>
      <c r="T2738">
        <v>0.35387198439864398</v>
      </c>
      <c r="U2738">
        <v>0.603102917160658</v>
      </c>
      <c r="V2738">
        <v>-20.876859561255799</v>
      </c>
      <c r="W2738">
        <v>0.89107655920673101</v>
      </c>
      <c r="X2738">
        <v>0.95159051474143896</v>
      </c>
      <c r="Y2738">
        <v>2.86308131910303</v>
      </c>
      <c r="Z2738">
        <v>0.93459220503170903</v>
      </c>
      <c r="AA2738">
        <v>0.99919698600769702</v>
      </c>
      <c r="AB2738">
        <v>2.2293178511170302</v>
      </c>
      <c r="AC2738">
        <v>0.85817338719172098</v>
      </c>
      <c r="AD2738">
        <v>0.94068432309766403</v>
      </c>
      <c r="AE2738">
        <v>2.39803701436204</v>
      </c>
      <c r="AF2738">
        <v>0.22065000948199101</v>
      </c>
      <c r="AG2738">
        <v>0.68151250837662902</v>
      </c>
      <c r="AH2738">
        <v>-23.226477855766401</v>
      </c>
      <c r="AI2738">
        <v>0.91725052871964496</v>
      </c>
      <c r="AJ2738">
        <v>0.98621344597861504</v>
      </c>
      <c r="AK2738">
        <v>1.8450806138016</v>
      </c>
    </row>
    <row r="2739" spans="1:37" x14ac:dyDescent="0.2">
      <c r="A2739" t="s">
        <v>9087</v>
      </c>
      <c r="B2739">
        <v>32199821</v>
      </c>
      <c r="C2739">
        <v>32199972</v>
      </c>
      <c r="D2739">
        <v>152</v>
      </c>
      <c r="E2739" t="s">
        <v>9616</v>
      </c>
      <c r="F2739">
        <v>4</v>
      </c>
      <c r="G2739" t="s">
        <v>9617</v>
      </c>
      <c r="H2739" t="s">
        <v>33065</v>
      </c>
      <c r="I2739">
        <v>16</v>
      </c>
      <c r="J2739">
        <v>32179400</v>
      </c>
      <c r="K2739">
        <v>32188107</v>
      </c>
      <c r="L2739">
        <v>8708</v>
      </c>
      <c r="M2739">
        <v>2</v>
      </c>
      <c r="N2739">
        <v>100289574</v>
      </c>
      <c r="O2739" t="s">
        <v>9618</v>
      </c>
      <c r="P2739">
        <v>-11714</v>
      </c>
      <c r="Q2739" t="s">
        <v>40</v>
      </c>
      <c r="R2739" t="s">
        <v>9619</v>
      </c>
      <c r="S2739" t="s">
        <v>33066</v>
      </c>
      <c r="T2739">
        <v>0.644035865418358</v>
      </c>
      <c r="U2739">
        <v>0.84904924635754497</v>
      </c>
      <c r="V2739">
        <v>-4.1306360420171398E-2</v>
      </c>
      <c r="W2739">
        <v>0.69201225521665499</v>
      </c>
      <c r="X2739">
        <v>0.95159051474143896</v>
      </c>
      <c r="Y2739">
        <v>-1.06565969924477</v>
      </c>
      <c r="Z2739">
        <v>0.53052895265546796</v>
      </c>
      <c r="AA2739">
        <v>0.84521697243271998</v>
      </c>
      <c r="AB2739">
        <v>-0.50974126816306797</v>
      </c>
      <c r="AC2739">
        <v>0.59090205226999604</v>
      </c>
      <c r="AD2739">
        <v>0.87989882095915395</v>
      </c>
      <c r="AE2739">
        <v>-1.3041121285958801</v>
      </c>
      <c r="AF2739">
        <v>0.77173648502780101</v>
      </c>
      <c r="AG2739">
        <v>0.88417364479730298</v>
      </c>
      <c r="AH2739">
        <v>0.42482659073329798</v>
      </c>
      <c r="AI2739">
        <v>0.81350599864527495</v>
      </c>
      <c r="AJ2739">
        <v>0.94390293416205995</v>
      </c>
      <c r="AK2739">
        <v>-0.54673919404179505</v>
      </c>
    </row>
    <row r="2740" spans="1:37" x14ac:dyDescent="0.2">
      <c r="A2740" t="s">
        <v>9087</v>
      </c>
      <c r="B2740">
        <v>32259907</v>
      </c>
      <c r="C2740">
        <v>32260206</v>
      </c>
      <c r="D2740">
        <v>300</v>
      </c>
      <c r="E2740" t="s">
        <v>9620</v>
      </c>
      <c r="F2740">
        <v>2</v>
      </c>
      <c r="G2740" t="s">
        <v>9621</v>
      </c>
      <c r="H2740" t="s">
        <v>31000</v>
      </c>
      <c r="I2740">
        <v>16</v>
      </c>
      <c r="J2740">
        <v>32254212</v>
      </c>
      <c r="K2740">
        <v>32255065</v>
      </c>
      <c r="L2740">
        <v>854</v>
      </c>
      <c r="M2740">
        <v>1</v>
      </c>
      <c r="N2740">
        <v>729264</v>
      </c>
      <c r="O2740" t="s">
        <v>9622</v>
      </c>
      <c r="P2740">
        <v>5695</v>
      </c>
      <c r="Q2740" t="s">
        <v>9623</v>
      </c>
      <c r="R2740" t="s">
        <v>9624</v>
      </c>
      <c r="S2740" t="s">
        <v>33067</v>
      </c>
      <c r="T2740" t="s">
        <v>40</v>
      </c>
      <c r="U2740" t="s">
        <v>40</v>
      </c>
      <c r="V2740">
        <v>0</v>
      </c>
      <c r="W2740">
        <v>0.20525741147413201</v>
      </c>
      <c r="X2740">
        <v>0.704072456322962</v>
      </c>
      <c r="Y2740">
        <v>-23.834143412978001</v>
      </c>
      <c r="Z2740">
        <v>0.306975110376564</v>
      </c>
      <c r="AA2740">
        <v>0.72610664078822296</v>
      </c>
      <c r="AB2740">
        <v>23.072303217280801</v>
      </c>
      <c r="AC2740">
        <v>7.0489011448141195E-2</v>
      </c>
      <c r="AD2740">
        <v>0.57684129297949804</v>
      </c>
      <c r="AE2740">
        <v>-23.834143412978001</v>
      </c>
      <c r="AF2740">
        <v>0.32549523997010099</v>
      </c>
      <c r="AG2740">
        <v>0.70473078222419605</v>
      </c>
      <c r="AH2740">
        <v>-23.035777345449901</v>
      </c>
      <c r="AI2740">
        <v>0.35038410267202102</v>
      </c>
      <c r="AJ2740">
        <v>0.78121606160956403</v>
      </c>
      <c r="AK2740">
        <v>-22.965388025947099</v>
      </c>
    </row>
    <row r="2741" spans="1:37" x14ac:dyDescent="0.2">
      <c r="A2741" t="s">
        <v>9087</v>
      </c>
      <c r="B2741">
        <v>32669246</v>
      </c>
      <c r="C2741">
        <v>32669544</v>
      </c>
      <c r="D2741">
        <v>299</v>
      </c>
      <c r="E2741" t="s">
        <v>9625</v>
      </c>
      <c r="F2741">
        <v>2</v>
      </c>
      <c r="G2741" t="s">
        <v>9626</v>
      </c>
      <c r="H2741" t="s">
        <v>31000</v>
      </c>
      <c r="I2741">
        <v>16</v>
      </c>
      <c r="J2741">
        <v>32674390</v>
      </c>
      <c r="K2741">
        <v>32675239</v>
      </c>
      <c r="L2741">
        <v>850</v>
      </c>
      <c r="M2741">
        <v>2</v>
      </c>
      <c r="N2741">
        <v>24150</v>
      </c>
      <c r="O2741" t="s">
        <v>9627</v>
      </c>
      <c r="P2741">
        <v>5695</v>
      </c>
      <c r="Q2741" t="s">
        <v>9628</v>
      </c>
      <c r="R2741" t="s">
        <v>9629</v>
      </c>
      <c r="S2741" t="s">
        <v>33068</v>
      </c>
      <c r="T2741">
        <v>0.32911398597860803</v>
      </c>
      <c r="U2741">
        <v>0.603102917160658</v>
      </c>
      <c r="V2741">
        <v>23.597326208078901</v>
      </c>
      <c r="W2741">
        <v>0.20525741147413201</v>
      </c>
      <c r="X2741">
        <v>0.704072456322962</v>
      </c>
      <c r="Y2741">
        <v>-23.853282409302501</v>
      </c>
      <c r="Z2741">
        <v>0.306975110376564</v>
      </c>
      <c r="AA2741">
        <v>0.72610664078822296</v>
      </c>
      <c r="AB2741">
        <v>23.091442212720899</v>
      </c>
      <c r="AC2741">
        <v>7.0489011448141195E-2</v>
      </c>
      <c r="AD2741">
        <v>0.57684129297949804</v>
      </c>
      <c r="AE2741">
        <v>-23.853282409302501</v>
      </c>
      <c r="AF2741">
        <v>0.61410715005536498</v>
      </c>
      <c r="AG2741">
        <v>0.80674443595273604</v>
      </c>
      <c r="AH2741">
        <v>2.4218008320601299</v>
      </c>
      <c r="AI2741">
        <v>0.35038410267202102</v>
      </c>
      <c r="AJ2741">
        <v>0.78121606160956403</v>
      </c>
      <c r="AK2741">
        <v>-22.9845270212213</v>
      </c>
    </row>
    <row r="2742" spans="1:37" x14ac:dyDescent="0.2">
      <c r="A2742" t="s">
        <v>9087</v>
      </c>
      <c r="B2742">
        <v>32729466</v>
      </c>
      <c r="C2742">
        <v>32729617</v>
      </c>
      <c r="D2742">
        <v>152</v>
      </c>
      <c r="E2742" t="s">
        <v>9630</v>
      </c>
      <c r="F2742">
        <v>4</v>
      </c>
      <c r="G2742" t="s">
        <v>9631</v>
      </c>
      <c r="H2742" t="s">
        <v>33069</v>
      </c>
      <c r="I2742">
        <v>16</v>
      </c>
      <c r="J2742">
        <v>32673530</v>
      </c>
      <c r="K2742">
        <v>32676165</v>
      </c>
      <c r="L2742">
        <v>2636</v>
      </c>
      <c r="M2742">
        <v>2</v>
      </c>
      <c r="N2742">
        <v>24150</v>
      </c>
      <c r="O2742" t="s">
        <v>9632</v>
      </c>
      <c r="P2742">
        <v>-53301</v>
      </c>
      <c r="Q2742" t="s">
        <v>9628</v>
      </c>
      <c r="R2742" t="s">
        <v>9629</v>
      </c>
      <c r="S2742" t="s">
        <v>33068</v>
      </c>
      <c r="T2742">
        <v>0.644035865418358</v>
      </c>
      <c r="U2742">
        <v>0.84904924635754497</v>
      </c>
      <c r="V2742">
        <v>0.536267513964239</v>
      </c>
      <c r="W2742">
        <v>0.69201225521665499</v>
      </c>
      <c r="X2742">
        <v>0.95159051474143896</v>
      </c>
      <c r="Y2742">
        <v>-1.0382436838307501</v>
      </c>
      <c r="Z2742">
        <v>0.57853978204985401</v>
      </c>
      <c r="AA2742">
        <v>0.84521697243271998</v>
      </c>
      <c r="AB2742">
        <v>0.46782759782296701</v>
      </c>
      <c r="AC2742">
        <v>0.615069744472027</v>
      </c>
      <c r="AD2742">
        <v>0.87989882095915395</v>
      </c>
      <c r="AE2742">
        <v>-0.58497881283234998</v>
      </c>
      <c r="AF2742">
        <v>0.77173648502780101</v>
      </c>
      <c r="AG2742">
        <v>0.88417364479730298</v>
      </c>
      <c r="AH2742">
        <v>0.33671532496960299</v>
      </c>
      <c r="AI2742">
        <v>0.78546927494779295</v>
      </c>
      <c r="AJ2742">
        <v>0.92808185275216604</v>
      </c>
      <c r="AK2742">
        <v>-0.93434274898968805</v>
      </c>
    </row>
    <row r="2743" spans="1:37" x14ac:dyDescent="0.2">
      <c r="A2743" t="s">
        <v>9087</v>
      </c>
      <c r="B2743">
        <v>33140790</v>
      </c>
      <c r="C2743">
        <v>33140941</v>
      </c>
      <c r="D2743">
        <v>152</v>
      </c>
      <c r="E2743" t="s">
        <v>9633</v>
      </c>
      <c r="F2743">
        <v>4</v>
      </c>
      <c r="G2743" t="s">
        <v>9617</v>
      </c>
      <c r="H2743" t="s">
        <v>33070</v>
      </c>
      <c r="I2743">
        <v>16</v>
      </c>
      <c r="J2743">
        <v>33194226</v>
      </c>
      <c r="K2743">
        <v>33196858</v>
      </c>
      <c r="L2743">
        <v>2633</v>
      </c>
      <c r="M2743">
        <v>1</v>
      </c>
      <c r="N2743">
        <v>653550</v>
      </c>
      <c r="O2743" t="s">
        <v>9634</v>
      </c>
      <c r="P2743">
        <v>-53285</v>
      </c>
      <c r="Q2743" t="s">
        <v>9635</v>
      </c>
      <c r="R2743" t="s">
        <v>9636</v>
      </c>
      <c r="S2743" t="s">
        <v>33071</v>
      </c>
      <c r="T2743">
        <v>0.60318812523568999</v>
      </c>
      <c r="U2743">
        <v>0.82125442047224695</v>
      </c>
      <c r="V2743">
        <v>-1.3107117911322499</v>
      </c>
      <c r="W2743">
        <v>0.73420570613580904</v>
      </c>
      <c r="X2743">
        <v>0.95159051474143896</v>
      </c>
      <c r="Y2743">
        <v>2.8732028089480399E-2</v>
      </c>
      <c r="Z2743">
        <v>0.55428001561304696</v>
      </c>
      <c r="AA2743">
        <v>0.84521697243271998</v>
      </c>
      <c r="AB2743">
        <v>-0.85650927723556103</v>
      </c>
      <c r="AC2743">
        <v>0.66465783424689096</v>
      </c>
      <c r="AD2743">
        <v>0.87989882095915395</v>
      </c>
      <c r="AE2743">
        <v>3.8789321190506799E-2</v>
      </c>
      <c r="AF2743">
        <v>0.71688106396828499</v>
      </c>
      <c r="AG2743">
        <v>0.85584456000972498</v>
      </c>
      <c r="AH2743">
        <v>-1.09633615541936</v>
      </c>
      <c r="AI2743">
        <v>0.81350599864527495</v>
      </c>
      <c r="AJ2743">
        <v>0.94390293416205995</v>
      </c>
      <c r="AK2743">
        <v>6.4617662408535496E-3</v>
      </c>
    </row>
    <row r="2744" spans="1:37" x14ac:dyDescent="0.2">
      <c r="A2744" t="s">
        <v>9087</v>
      </c>
      <c r="B2744">
        <v>33912963</v>
      </c>
      <c r="C2744">
        <v>33913154</v>
      </c>
      <c r="D2744">
        <v>192</v>
      </c>
      <c r="E2744" t="s">
        <v>9637</v>
      </c>
      <c r="F2744">
        <v>3</v>
      </c>
      <c r="G2744" t="s">
        <v>9638</v>
      </c>
      <c r="H2744" t="s">
        <v>33072</v>
      </c>
      <c r="I2744">
        <v>16</v>
      </c>
      <c r="J2744">
        <v>33965655</v>
      </c>
      <c r="K2744">
        <v>33966091</v>
      </c>
      <c r="L2744">
        <v>437</v>
      </c>
      <c r="M2744">
        <v>2</v>
      </c>
      <c r="N2744">
        <v>105369183</v>
      </c>
      <c r="O2744" t="s">
        <v>9639</v>
      </c>
      <c r="P2744">
        <v>52937</v>
      </c>
      <c r="Q2744" t="s">
        <v>40</v>
      </c>
      <c r="R2744" t="s">
        <v>9640</v>
      </c>
      <c r="S2744" t="s">
        <v>33073</v>
      </c>
      <c r="T2744">
        <v>0.54421053469192604</v>
      </c>
      <c r="U2744">
        <v>0.80321479550967601</v>
      </c>
      <c r="V2744">
        <v>1.03313773068528</v>
      </c>
      <c r="W2744">
        <v>0.73420570613580904</v>
      </c>
      <c r="X2744">
        <v>0.95159051474143896</v>
      </c>
      <c r="Y2744">
        <v>0.97647608973524702</v>
      </c>
      <c r="Z2744">
        <v>0.96726857278496403</v>
      </c>
      <c r="AA2744">
        <v>0.99919698600769702</v>
      </c>
      <c r="AB2744">
        <v>6.9663655000197403E-2</v>
      </c>
      <c r="AC2744">
        <v>0.32081866871113202</v>
      </c>
      <c r="AD2744">
        <v>0.68773325147593101</v>
      </c>
      <c r="AE2744">
        <v>-2.3523858715329901E-2</v>
      </c>
      <c r="AF2744">
        <v>0.22065000948199101</v>
      </c>
      <c r="AG2744">
        <v>0.68151250837662902</v>
      </c>
      <c r="AH2744">
        <v>1.9627483086761199</v>
      </c>
      <c r="AI2744">
        <v>0.91725052871964496</v>
      </c>
      <c r="AJ2744">
        <v>0.98621344597861504</v>
      </c>
      <c r="AK2744">
        <v>1.8452314726658401</v>
      </c>
    </row>
    <row r="2745" spans="1:37" x14ac:dyDescent="0.2">
      <c r="A2745" t="s">
        <v>9087</v>
      </c>
      <c r="B2745">
        <v>33994638</v>
      </c>
      <c r="C2745">
        <v>33994789</v>
      </c>
      <c r="D2745">
        <v>152</v>
      </c>
      <c r="E2745" t="s">
        <v>9641</v>
      </c>
      <c r="F2745">
        <v>1</v>
      </c>
      <c r="G2745" t="s">
        <v>9642</v>
      </c>
      <c r="H2745" t="s">
        <v>31000</v>
      </c>
      <c r="I2745">
        <v>16</v>
      </c>
      <c r="J2745">
        <v>33973047</v>
      </c>
      <c r="K2745">
        <v>33976346</v>
      </c>
      <c r="L2745">
        <v>3300</v>
      </c>
      <c r="M2745">
        <v>2</v>
      </c>
      <c r="N2745">
        <v>105369183</v>
      </c>
      <c r="O2745" t="s">
        <v>9643</v>
      </c>
      <c r="P2745">
        <v>-18292</v>
      </c>
      <c r="Q2745" t="s">
        <v>40</v>
      </c>
      <c r="R2745" t="s">
        <v>9640</v>
      </c>
      <c r="S2745" t="s">
        <v>33073</v>
      </c>
      <c r="T2745">
        <v>0.32911398597860803</v>
      </c>
      <c r="U2745">
        <v>0.603102917160658</v>
      </c>
      <c r="V2745">
        <v>24.860360547601299</v>
      </c>
      <c r="W2745">
        <v>0.38920677604595899</v>
      </c>
      <c r="X2745">
        <v>0.704072456322962</v>
      </c>
      <c r="Y2745">
        <v>-24.658726693536501</v>
      </c>
      <c r="Z2745">
        <v>0.48464167878831399</v>
      </c>
      <c r="AA2745">
        <v>0.84435025072159198</v>
      </c>
      <c r="AB2745">
        <v>23.896886468623499</v>
      </c>
      <c r="AC2745">
        <v>0.21073619169722799</v>
      </c>
      <c r="AD2745">
        <v>0.68253123924728298</v>
      </c>
      <c r="AE2745">
        <v>-24.658726693536501</v>
      </c>
      <c r="AF2745">
        <v>0.16793847098801201</v>
      </c>
      <c r="AG2745">
        <v>0.68151250837662902</v>
      </c>
      <c r="AH2745">
        <v>24.860360547601299</v>
      </c>
      <c r="AI2745">
        <v>0.52399907623471598</v>
      </c>
      <c r="AJ2745">
        <v>0.78121606160956403</v>
      </c>
      <c r="AK2745">
        <v>-23.789971271811702</v>
      </c>
    </row>
    <row r="2746" spans="1:37" x14ac:dyDescent="0.2">
      <c r="A2746" t="s">
        <v>9087</v>
      </c>
      <c r="B2746">
        <v>34217933</v>
      </c>
      <c r="C2746">
        <v>34218093</v>
      </c>
      <c r="D2746">
        <v>161</v>
      </c>
      <c r="E2746" t="s">
        <v>9644</v>
      </c>
      <c r="F2746">
        <v>0</v>
      </c>
      <c r="G2746" t="s">
        <v>9645</v>
      </c>
      <c r="H2746" t="s">
        <v>31000</v>
      </c>
      <c r="I2746">
        <v>16</v>
      </c>
      <c r="J2746">
        <v>34158585</v>
      </c>
      <c r="K2746">
        <v>34160036</v>
      </c>
      <c r="L2746">
        <v>1452</v>
      </c>
      <c r="M2746">
        <v>2</v>
      </c>
      <c r="N2746">
        <v>649159</v>
      </c>
      <c r="O2746" t="s">
        <v>9646</v>
      </c>
      <c r="P2746">
        <v>-57897</v>
      </c>
      <c r="Q2746" t="s">
        <v>9647</v>
      </c>
      <c r="R2746" t="s">
        <v>9648</v>
      </c>
      <c r="S2746" t="s">
        <v>33074</v>
      </c>
      <c r="T2746" t="s">
        <v>40</v>
      </c>
      <c r="U2746" t="s">
        <v>40</v>
      </c>
      <c r="V2746">
        <v>0</v>
      </c>
      <c r="W2746">
        <v>0.123414495547065</v>
      </c>
      <c r="X2746">
        <v>0.704072456322962</v>
      </c>
      <c r="Y2746">
        <v>23.475686798432601</v>
      </c>
      <c r="Z2746">
        <v>0.306975110376564</v>
      </c>
      <c r="AA2746">
        <v>0.72610664078822296</v>
      </c>
      <c r="AB2746">
        <v>22.4382122232002</v>
      </c>
      <c r="AC2746">
        <v>0.27780950890804001</v>
      </c>
      <c r="AD2746">
        <v>0.68253123924728298</v>
      </c>
      <c r="AE2746">
        <v>22.475686922109499</v>
      </c>
      <c r="AF2746">
        <v>0.32549523997010099</v>
      </c>
      <c r="AG2746">
        <v>0.70473078222419605</v>
      </c>
      <c r="AH2746">
        <v>-22.401686353684401</v>
      </c>
      <c r="AI2746">
        <v>3.6185182304427702E-2</v>
      </c>
      <c r="AJ2746">
        <v>0.78121606160956403</v>
      </c>
      <c r="AK2746">
        <v>23.475686798432601</v>
      </c>
    </row>
    <row r="2747" spans="1:37" x14ac:dyDescent="0.2">
      <c r="A2747" t="s">
        <v>9087</v>
      </c>
      <c r="B2747">
        <v>34218093</v>
      </c>
      <c r="C2747">
        <v>34218253</v>
      </c>
      <c r="D2747">
        <v>161</v>
      </c>
      <c r="E2747" t="s">
        <v>9649</v>
      </c>
      <c r="F2747">
        <v>1</v>
      </c>
      <c r="G2747" t="s">
        <v>9650</v>
      </c>
      <c r="H2747" t="s">
        <v>31000</v>
      </c>
      <c r="I2747">
        <v>16</v>
      </c>
      <c r="J2747">
        <v>34158585</v>
      </c>
      <c r="K2747">
        <v>34160036</v>
      </c>
      <c r="L2747">
        <v>1452</v>
      </c>
      <c r="M2747">
        <v>2</v>
      </c>
      <c r="N2747">
        <v>649159</v>
      </c>
      <c r="O2747" t="s">
        <v>9646</v>
      </c>
      <c r="P2747">
        <v>-58057</v>
      </c>
      <c r="Q2747" t="s">
        <v>9647</v>
      </c>
      <c r="R2747" t="s">
        <v>9648</v>
      </c>
      <c r="S2747" t="s">
        <v>33074</v>
      </c>
      <c r="T2747" t="s">
        <v>40</v>
      </c>
      <c r="U2747" t="s">
        <v>40</v>
      </c>
      <c r="V2747">
        <v>0</v>
      </c>
      <c r="W2747">
        <v>0.123414495547065</v>
      </c>
      <c r="X2747">
        <v>0.704072456322962</v>
      </c>
      <c r="Y2747">
        <v>23.475686798432601</v>
      </c>
      <c r="Z2747">
        <v>0.306975110376564</v>
      </c>
      <c r="AA2747">
        <v>0.72610664078822296</v>
      </c>
      <c r="AB2747">
        <v>22.4382122232002</v>
      </c>
      <c r="AC2747">
        <v>0.27780950890804001</v>
      </c>
      <c r="AD2747">
        <v>0.68253123924728298</v>
      </c>
      <c r="AE2747">
        <v>22.475686922109499</v>
      </c>
      <c r="AF2747">
        <v>0.32549523997010099</v>
      </c>
      <c r="AG2747">
        <v>0.70473078222419605</v>
      </c>
      <c r="AH2747">
        <v>-22.401686353684401</v>
      </c>
      <c r="AI2747">
        <v>3.6185182304427702E-2</v>
      </c>
      <c r="AJ2747">
        <v>0.78121606160956403</v>
      </c>
      <c r="AK2747">
        <v>23.475686798432601</v>
      </c>
    </row>
    <row r="2748" spans="1:37" x14ac:dyDescent="0.2">
      <c r="A2748" t="s">
        <v>9087</v>
      </c>
      <c r="B2748">
        <v>34218253</v>
      </c>
      <c r="C2748">
        <v>34218413</v>
      </c>
      <c r="D2748">
        <v>161</v>
      </c>
      <c r="E2748" t="s">
        <v>9651</v>
      </c>
      <c r="F2748">
        <v>1</v>
      </c>
      <c r="G2748" t="s">
        <v>9652</v>
      </c>
      <c r="H2748" t="s">
        <v>31000</v>
      </c>
      <c r="I2748">
        <v>16</v>
      </c>
      <c r="J2748">
        <v>34158585</v>
      </c>
      <c r="K2748">
        <v>34160036</v>
      </c>
      <c r="L2748">
        <v>1452</v>
      </c>
      <c r="M2748">
        <v>2</v>
      </c>
      <c r="N2748">
        <v>649159</v>
      </c>
      <c r="O2748" t="s">
        <v>9646</v>
      </c>
      <c r="P2748">
        <v>-58217</v>
      </c>
      <c r="Q2748" t="s">
        <v>9647</v>
      </c>
      <c r="R2748" t="s">
        <v>9648</v>
      </c>
      <c r="S2748" t="s">
        <v>33074</v>
      </c>
      <c r="T2748" t="s">
        <v>40</v>
      </c>
      <c r="U2748" t="s">
        <v>40</v>
      </c>
      <c r="V2748">
        <v>0</v>
      </c>
      <c r="W2748">
        <v>0.123414495547065</v>
      </c>
      <c r="X2748">
        <v>0.704072456322962</v>
      </c>
      <c r="Y2748">
        <v>23.475686798432601</v>
      </c>
      <c r="Z2748">
        <v>0.306975110376564</v>
      </c>
      <c r="AA2748">
        <v>0.72610664078822296</v>
      </c>
      <c r="AB2748">
        <v>22.4382122232002</v>
      </c>
      <c r="AC2748">
        <v>0.27780950890804001</v>
      </c>
      <c r="AD2748">
        <v>0.68253123924728298</v>
      </c>
      <c r="AE2748">
        <v>22.475686922109499</v>
      </c>
      <c r="AF2748">
        <v>0.32549523997010099</v>
      </c>
      <c r="AG2748">
        <v>0.70473078222419605</v>
      </c>
      <c r="AH2748">
        <v>-22.401686353684401</v>
      </c>
      <c r="AI2748">
        <v>3.6185182304427702E-2</v>
      </c>
      <c r="AJ2748">
        <v>0.78121606160956403</v>
      </c>
      <c r="AK2748">
        <v>23.475686798432601</v>
      </c>
    </row>
    <row r="2749" spans="1:37" x14ac:dyDescent="0.2">
      <c r="A2749" t="s">
        <v>9087</v>
      </c>
      <c r="B2749">
        <v>35051884</v>
      </c>
      <c r="C2749">
        <v>35052072</v>
      </c>
      <c r="D2749">
        <v>189</v>
      </c>
      <c r="E2749" t="s">
        <v>9653</v>
      </c>
      <c r="F2749">
        <v>2</v>
      </c>
      <c r="G2749" t="s">
        <v>9654</v>
      </c>
      <c r="H2749" t="s">
        <v>33075</v>
      </c>
      <c r="I2749">
        <v>16</v>
      </c>
      <c r="J2749">
        <v>35040164</v>
      </c>
      <c r="K2749">
        <v>35084313</v>
      </c>
      <c r="L2749">
        <v>44150</v>
      </c>
      <c r="M2749">
        <v>1</v>
      </c>
      <c r="N2749">
        <v>102724928</v>
      </c>
      <c r="O2749" t="s">
        <v>9655</v>
      </c>
      <c r="P2749">
        <v>11720</v>
      </c>
      <c r="Q2749" t="s">
        <v>40</v>
      </c>
      <c r="R2749" t="s">
        <v>9656</v>
      </c>
      <c r="S2749" t="s">
        <v>33076</v>
      </c>
      <c r="T2749">
        <v>0.152084254673993</v>
      </c>
      <c r="U2749">
        <v>0.603102917160658</v>
      </c>
      <c r="V2749">
        <v>24.870085999292002</v>
      </c>
      <c r="W2749">
        <v>0.20525741147413201</v>
      </c>
      <c r="X2749">
        <v>0.704072456322962</v>
      </c>
      <c r="Y2749">
        <v>-24.668452145179401</v>
      </c>
      <c r="Z2749">
        <v>0.306975110376564</v>
      </c>
      <c r="AA2749">
        <v>0.72610664078822296</v>
      </c>
      <c r="AB2749">
        <v>23.906611920011802</v>
      </c>
      <c r="AC2749">
        <v>7.0489011448141195E-2</v>
      </c>
      <c r="AD2749">
        <v>0.57684129297949804</v>
      </c>
      <c r="AE2749">
        <v>-24.668452145179401</v>
      </c>
      <c r="AF2749">
        <v>4.6407610929182198E-2</v>
      </c>
      <c r="AG2749">
        <v>0.476038960109122</v>
      </c>
      <c r="AH2749">
        <v>24.870085999292002</v>
      </c>
      <c r="AI2749">
        <v>0.35038410267202102</v>
      </c>
      <c r="AJ2749">
        <v>0.78121606160956403</v>
      </c>
      <c r="AK2749">
        <v>-23.799696723152401</v>
      </c>
    </row>
    <row r="2750" spans="1:37" x14ac:dyDescent="0.2">
      <c r="A2750" t="s">
        <v>9087</v>
      </c>
      <c r="B2750">
        <v>35052072</v>
      </c>
      <c r="C2750">
        <v>35052260</v>
      </c>
      <c r="D2750">
        <v>189</v>
      </c>
      <c r="E2750" t="s">
        <v>9657</v>
      </c>
      <c r="F2750">
        <v>2</v>
      </c>
      <c r="G2750" t="s">
        <v>9658</v>
      </c>
      <c r="H2750" t="s">
        <v>33075</v>
      </c>
      <c r="I2750">
        <v>16</v>
      </c>
      <c r="J2750">
        <v>35040164</v>
      </c>
      <c r="K2750">
        <v>35084313</v>
      </c>
      <c r="L2750">
        <v>44150</v>
      </c>
      <c r="M2750">
        <v>1</v>
      </c>
      <c r="N2750">
        <v>102724928</v>
      </c>
      <c r="O2750" t="s">
        <v>9655</v>
      </c>
      <c r="P2750">
        <v>11908</v>
      </c>
      <c r="Q2750" t="s">
        <v>40</v>
      </c>
      <c r="R2750" t="s">
        <v>9656</v>
      </c>
      <c r="S2750" t="s">
        <v>33076</v>
      </c>
      <c r="T2750">
        <v>0.152084254673993</v>
      </c>
      <c r="U2750">
        <v>0.603102917160658</v>
      </c>
      <c r="V2750">
        <v>24.870085999292002</v>
      </c>
      <c r="W2750">
        <v>0.20525741147413201</v>
      </c>
      <c r="X2750">
        <v>0.704072456322962</v>
      </c>
      <c r="Y2750">
        <v>-24.668452145179401</v>
      </c>
      <c r="Z2750">
        <v>0.306975110376564</v>
      </c>
      <c r="AA2750">
        <v>0.72610664078822296</v>
      </c>
      <c r="AB2750">
        <v>23.906611920011802</v>
      </c>
      <c r="AC2750">
        <v>7.0489011448141195E-2</v>
      </c>
      <c r="AD2750">
        <v>0.57684129297949804</v>
      </c>
      <c r="AE2750">
        <v>-24.668452145179401</v>
      </c>
      <c r="AF2750">
        <v>4.6407610929182198E-2</v>
      </c>
      <c r="AG2750">
        <v>0.476038960109122</v>
      </c>
      <c r="AH2750">
        <v>24.870085999292002</v>
      </c>
      <c r="AI2750">
        <v>0.35038410267202102</v>
      </c>
      <c r="AJ2750">
        <v>0.78121606160956403</v>
      </c>
      <c r="AK2750">
        <v>-23.799696723152401</v>
      </c>
    </row>
    <row r="2751" spans="1:37" x14ac:dyDescent="0.2">
      <c r="A2751" t="s">
        <v>9087</v>
      </c>
      <c r="B2751">
        <v>35613567</v>
      </c>
      <c r="C2751">
        <v>35613728</v>
      </c>
      <c r="D2751">
        <v>162</v>
      </c>
      <c r="E2751" t="s">
        <v>9659</v>
      </c>
      <c r="F2751">
        <v>1</v>
      </c>
      <c r="G2751" t="s">
        <v>9660</v>
      </c>
      <c r="H2751" t="s">
        <v>31000</v>
      </c>
      <c r="I2751">
        <v>16</v>
      </c>
      <c r="J2751">
        <v>35504370</v>
      </c>
      <c r="K2751">
        <v>35506567</v>
      </c>
      <c r="L2751">
        <v>2198</v>
      </c>
      <c r="M2751">
        <v>2</v>
      </c>
      <c r="N2751">
        <v>100130700</v>
      </c>
      <c r="O2751" t="s">
        <v>9661</v>
      </c>
      <c r="P2751">
        <v>-107000</v>
      </c>
      <c r="Q2751" t="s">
        <v>40</v>
      </c>
      <c r="R2751" t="s">
        <v>9662</v>
      </c>
      <c r="S2751" t="s">
        <v>33077</v>
      </c>
      <c r="T2751">
        <v>0.53666113366866697</v>
      </c>
      <c r="U2751">
        <v>0.80321479550967601</v>
      </c>
      <c r="V2751">
        <v>0.64012686420287901</v>
      </c>
      <c r="W2751">
        <v>0.190731159279418</v>
      </c>
      <c r="X2751">
        <v>0.704072456322962</v>
      </c>
      <c r="Y2751">
        <v>-1.21483374673398</v>
      </c>
      <c r="Z2751">
        <v>0.68719954283628204</v>
      </c>
      <c r="AA2751">
        <v>0.84521697243271998</v>
      </c>
      <c r="AB2751">
        <v>0.36148278850010301</v>
      </c>
      <c r="AC2751">
        <v>0.22459744122915201</v>
      </c>
      <c r="AD2751">
        <v>0.68253123924728298</v>
      </c>
      <c r="AE2751">
        <v>-1.00283079259795</v>
      </c>
      <c r="AF2751">
        <v>0.53825623906664</v>
      </c>
      <c r="AG2751">
        <v>0.80674443595273604</v>
      </c>
      <c r="AH2751">
        <v>0.64244579876721597</v>
      </c>
      <c r="AI2751">
        <v>0.23623470097035301</v>
      </c>
      <c r="AJ2751">
        <v>0.78121606160956403</v>
      </c>
      <c r="AK2751">
        <v>-0.90049090471557702</v>
      </c>
    </row>
    <row r="2752" spans="1:37" x14ac:dyDescent="0.2">
      <c r="A2752" t="s">
        <v>9087</v>
      </c>
      <c r="B2752">
        <v>35613728</v>
      </c>
      <c r="C2752">
        <v>35613889</v>
      </c>
      <c r="D2752">
        <v>162</v>
      </c>
      <c r="E2752" t="s">
        <v>9663</v>
      </c>
      <c r="F2752">
        <v>4</v>
      </c>
      <c r="G2752" t="s">
        <v>6995</v>
      </c>
      <c r="H2752" t="s">
        <v>31000</v>
      </c>
      <c r="I2752">
        <v>16</v>
      </c>
      <c r="J2752">
        <v>35504370</v>
      </c>
      <c r="K2752">
        <v>35506567</v>
      </c>
      <c r="L2752">
        <v>2198</v>
      </c>
      <c r="M2752">
        <v>2</v>
      </c>
      <c r="N2752">
        <v>100130700</v>
      </c>
      <c r="O2752" t="s">
        <v>9661</v>
      </c>
      <c r="P2752">
        <v>-107161</v>
      </c>
      <c r="Q2752" t="s">
        <v>40</v>
      </c>
      <c r="R2752" t="s">
        <v>9662</v>
      </c>
      <c r="S2752" t="s">
        <v>33077</v>
      </c>
      <c r="T2752">
        <v>0.53666113366866697</v>
      </c>
      <c r="U2752">
        <v>0.80321479550967601</v>
      </c>
      <c r="V2752">
        <v>0.64012686420287901</v>
      </c>
      <c r="W2752">
        <v>0.190731159279418</v>
      </c>
      <c r="X2752">
        <v>0.704072456322962</v>
      </c>
      <c r="Y2752">
        <v>-1.21483374673398</v>
      </c>
      <c r="Z2752">
        <v>0.68719954283628204</v>
      </c>
      <c r="AA2752">
        <v>0.84521697243271998</v>
      </c>
      <c r="AB2752">
        <v>0.36148278850010301</v>
      </c>
      <c r="AC2752">
        <v>0.22459744122915201</v>
      </c>
      <c r="AD2752">
        <v>0.68253123924728298</v>
      </c>
      <c r="AE2752">
        <v>-1.00283079259795</v>
      </c>
      <c r="AF2752">
        <v>0.53825623906664</v>
      </c>
      <c r="AG2752">
        <v>0.80674443595273604</v>
      </c>
      <c r="AH2752">
        <v>0.64244579876721597</v>
      </c>
      <c r="AI2752">
        <v>0.23623470097035301</v>
      </c>
      <c r="AJ2752">
        <v>0.78121606160956403</v>
      </c>
      <c r="AK2752">
        <v>-0.90049090471557702</v>
      </c>
    </row>
    <row r="2753" spans="1:37" x14ac:dyDescent="0.2">
      <c r="A2753" t="s">
        <v>9087</v>
      </c>
      <c r="B2753">
        <v>35613889</v>
      </c>
      <c r="C2753">
        <v>35614050</v>
      </c>
      <c r="D2753">
        <v>162</v>
      </c>
      <c r="E2753" t="s">
        <v>9664</v>
      </c>
      <c r="F2753">
        <v>1</v>
      </c>
      <c r="G2753" t="s">
        <v>9665</v>
      </c>
      <c r="H2753" t="s">
        <v>31000</v>
      </c>
      <c r="I2753">
        <v>16</v>
      </c>
      <c r="J2753">
        <v>35504370</v>
      </c>
      <c r="K2753">
        <v>35506567</v>
      </c>
      <c r="L2753">
        <v>2198</v>
      </c>
      <c r="M2753">
        <v>2</v>
      </c>
      <c r="N2753">
        <v>100130700</v>
      </c>
      <c r="O2753" t="s">
        <v>9661</v>
      </c>
      <c r="P2753">
        <v>-107322</v>
      </c>
      <c r="Q2753" t="s">
        <v>40</v>
      </c>
      <c r="R2753" t="s">
        <v>9662</v>
      </c>
      <c r="S2753" t="s">
        <v>33077</v>
      </c>
      <c r="T2753">
        <v>0.53666113366866697</v>
      </c>
      <c r="U2753">
        <v>0.80321479550967601</v>
      </c>
      <c r="V2753">
        <v>0.64012686420287901</v>
      </c>
      <c r="W2753">
        <v>0.190731159279418</v>
      </c>
      <c r="X2753">
        <v>0.704072456322962</v>
      </c>
      <c r="Y2753">
        <v>-1.21483374673398</v>
      </c>
      <c r="Z2753">
        <v>0.68719954283628204</v>
      </c>
      <c r="AA2753">
        <v>0.84521697243271998</v>
      </c>
      <c r="AB2753">
        <v>0.36148278850010301</v>
      </c>
      <c r="AC2753">
        <v>0.22459744122915201</v>
      </c>
      <c r="AD2753">
        <v>0.68253123924728298</v>
      </c>
      <c r="AE2753">
        <v>-1.00283079259795</v>
      </c>
      <c r="AF2753">
        <v>0.53825623906664</v>
      </c>
      <c r="AG2753">
        <v>0.80674443595273604</v>
      </c>
      <c r="AH2753">
        <v>0.64244579876721597</v>
      </c>
      <c r="AI2753">
        <v>0.23623470097035301</v>
      </c>
      <c r="AJ2753">
        <v>0.78121606160956403</v>
      </c>
      <c r="AK2753">
        <v>-0.90049090471557702</v>
      </c>
    </row>
    <row r="2754" spans="1:37" x14ac:dyDescent="0.2">
      <c r="A2754" t="s">
        <v>9087</v>
      </c>
      <c r="B2754">
        <v>48411320</v>
      </c>
      <c r="C2754">
        <v>48411511</v>
      </c>
      <c r="D2754">
        <v>192</v>
      </c>
      <c r="E2754" t="s">
        <v>9666</v>
      </c>
      <c r="F2754">
        <v>3</v>
      </c>
      <c r="G2754" t="s">
        <v>9667</v>
      </c>
      <c r="H2754" t="s">
        <v>33078</v>
      </c>
      <c r="I2754">
        <v>16</v>
      </c>
      <c r="J2754">
        <v>48387198</v>
      </c>
      <c r="K2754">
        <v>48417319</v>
      </c>
      <c r="L2754">
        <v>30122</v>
      </c>
      <c r="M2754">
        <v>2</v>
      </c>
      <c r="N2754">
        <v>6477</v>
      </c>
      <c r="O2754" t="s">
        <v>9668</v>
      </c>
      <c r="P2754">
        <v>5808</v>
      </c>
      <c r="Q2754" t="s">
        <v>9669</v>
      </c>
      <c r="R2754" t="s">
        <v>9670</v>
      </c>
      <c r="S2754" t="s">
        <v>33079</v>
      </c>
      <c r="T2754">
        <v>1</v>
      </c>
      <c r="U2754">
        <v>1</v>
      </c>
      <c r="V2754">
        <v>-1.9089218113125701</v>
      </c>
      <c r="W2754">
        <v>0.20525741147413201</v>
      </c>
      <c r="X2754">
        <v>0.704072456322962</v>
      </c>
      <c r="Y2754">
        <v>-23.879058904759301</v>
      </c>
      <c r="Z2754">
        <v>0.65379035313853895</v>
      </c>
      <c r="AA2754">
        <v>0.84521697243271998</v>
      </c>
      <c r="AB2754">
        <v>-2.8723955534469301</v>
      </c>
      <c r="AC2754">
        <v>7.0489011448141195E-2</v>
      </c>
      <c r="AD2754">
        <v>0.57684129297949804</v>
      </c>
      <c r="AE2754">
        <v>-23.879058904759301</v>
      </c>
      <c r="AF2754">
        <v>0.64997455747578503</v>
      </c>
      <c r="AG2754">
        <v>0.80674443595273604</v>
      </c>
      <c r="AH2754">
        <v>-0.97931123604291104</v>
      </c>
      <c r="AI2754">
        <v>0.35038410267202102</v>
      </c>
      <c r="AJ2754">
        <v>0.78121606160956403</v>
      </c>
      <c r="AK2754">
        <v>-23.010303515285599</v>
      </c>
    </row>
    <row r="2755" spans="1:37" x14ac:dyDescent="0.2">
      <c r="A2755" t="s">
        <v>9087</v>
      </c>
      <c r="B2755">
        <v>48411511</v>
      </c>
      <c r="C2755">
        <v>48411702</v>
      </c>
      <c r="D2755">
        <v>192</v>
      </c>
      <c r="E2755" t="s">
        <v>9671</v>
      </c>
      <c r="F2755">
        <v>1</v>
      </c>
      <c r="G2755" t="s">
        <v>9672</v>
      </c>
      <c r="H2755" t="s">
        <v>33078</v>
      </c>
      <c r="I2755">
        <v>16</v>
      </c>
      <c r="J2755">
        <v>48387198</v>
      </c>
      <c r="K2755">
        <v>48417319</v>
      </c>
      <c r="L2755">
        <v>30122</v>
      </c>
      <c r="M2755">
        <v>2</v>
      </c>
      <c r="N2755">
        <v>6477</v>
      </c>
      <c r="O2755" t="s">
        <v>9668</v>
      </c>
      <c r="P2755">
        <v>5617</v>
      </c>
      <c r="Q2755" t="s">
        <v>9669</v>
      </c>
      <c r="R2755" t="s">
        <v>9670</v>
      </c>
      <c r="S2755" t="s">
        <v>33079</v>
      </c>
      <c r="T2755">
        <v>1</v>
      </c>
      <c r="U2755">
        <v>1</v>
      </c>
      <c r="V2755">
        <v>-1.9089218113125701</v>
      </c>
      <c r="W2755">
        <v>0.20525741147413201</v>
      </c>
      <c r="X2755">
        <v>0.704072456322962</v>
      </c>
      <c r="Y2755">
        <v>-23.879058904759301</v>
      </c>
      <c r="Z2755">
        <v>0.65379035313853895</v>
      </c>
      <c r="AA2755">
        <v>0.84521697243271998</v>
      </c>
      <c r="AB2755">
        <v>-2.8723955534469301</v>
      </c>
      <c r="AC2755">
        <v>7.0489011448141195E-2</v>
      </c>
      <c r="AD2755">
        <v>0.57684129297949804</v>
      </c>
      <c r="AE2755">
        <v>-23.879058904759301</v>
      </c>
      <c r="AF2755">
        <v>0.64997455747578503</v>
      </c>
      <c r="AG2755">
        <v>0.80674443595273604</v>
      </c>
      <c r="AH2755">
        <v>-0.97931123604291104</v>
      </c>
      <c r="AI2755">
        <v>0.35038410267202102</v>
      </c>
      <c r="AJ2755">
        <v>0.78121606160956403</v>
      </c>
      <c r="AK2755">
        <v>-23.010303515285599</v>
      </c>
    </row>
    <row r="2756" spans="1:37" x14ac:dyDescent="0.2">
      <c r="A2756" t="s">
        <v>9087</v>
      </c>
      <c r="B2756">
        <v>48541835</v>
      </c>
      <c r="C2756">
        <v>48542124</v>
      </c>
      <c r="D2756">
        <v>290</v>
      </c>
      <c r="E2756" t="s">
        <v>9673</v>
      </c>
      <c r="F2756">
        <v>6</v>
      </c>
      <c r="G2756" t="s">
        <v>9674</v>
      </c>
      <c r="H2756" t="s">
        <v>31003</v>
      </c>
      <c r="I2756">
        <v>16</v>
      </c>
      <c r="J2756">
        <v>48543164</v>
      </c>
      <c r="K2756">
        <v>48546584</v>
      </c>
      <c r="L2756">
        <v>3421</v>
      </c>
      <c r="M2756">
        <v>2</v>
      </c>
      <c r="N2756">
        <v>9683</v>
      </c>
      <c r="O2756" t="s">
        <v>9675</v>
      </c>
      <c r="P2756">
        <v>4460</v>
      </c>
      <c r="Q2756" t="s">
        <v>9676</v>
      </c>
      <c r="R2756" t="s">
        <v>9677</v>
      </c>
      <c r="S2756" t="s">
        <v>33080</v>
      </c>
      <c r="T2756">
        <v>0.35387198439864398</v>
      </c>
      <c r="U2756">
        <v>0.603102917160658</v>
      </c>
      <c r="V2756">
        <v>-24.5511854835325</v>
      </c>
      <c r="W2756">
        <v>0.38920677604595899</v>
      </c>
      <c r="X2756">
        <v>0.704072456322962</v>
      </c>
      <c r="Y2756">
        <v>-24.419940955843401</v>
      </c>
      <c r="Z2756">
        <v>0.96726857278496403</v>
      </c>
      <c r="AA2756">
        <v>0.99919698600769702</v>
      </c>
      <c r="AB2756">
        <v>-0.73585064249797705</v>
      </c>
      <c r="AC2756">
        <v>0.88945902157151002</v>
      </c>
      <c r="AD2756">
        <v>0.94068432309766403</v>
      </c>
      <c r="AE2756">
        <v>-0.56713141189615601</v>
      </c>
      <c r="AF2756">
        <v>0.22065000948199101</v>
      </c>
      <c r="AG2756">
        <v>0.68151250837662902</v>
      </c>
      <c r="AH2756">
        <v>-24.702332850738401</v>
      </c>
      <c r="AI2756">
        <v>0.24456414000292601</v>
      </c>
      <c r="AJ2756">
        <v>0.78121606160956403</v>
      </c>
      <c r="AK2756">
        <v>-24.631943525489401</v>
      </c>
    </row>
    <row r="2757" spans="1:37" x14ac:dyDescent="0.2">
      <c r="A2757" t="s">
        <v>9087</v>
      </c>
      <c r="B2757">
        <v>48542232</v>
      </c>
      <c r="C2757">
        <v>48542530</v>
      </c>
      <c r="D2757">
        <v>299</v>
      </c>
      <c r="E2757" t="s">
        <v>9678</v>
      </c>
      <c r="F2757">
        <v>6</v>
      </c>
      <c r="G2757" t="s">
        <v>9679</v>
      </c>
      <c r="H2757" t="s">
        <v>31003</v>
      </c>
      <c r="I2757">
        <v>16</v>
      </c>
      <c r="J2757">
        <v>48543164</v>
      </c>
      <c r="K2757">
        <v>48546584</v>
      </c>
      <c r="L2757">
        <v>3421</v>
      </c>
      <c r="M2757">
        <v>2</v>
      </c>
      <c r="N2757">
        <v>9683</v>
      </c>
      <c r="O2757" t="s">
        <v>9675</v>
      </c>
      <c r="P2757">
        <v>4054</v>
      </c>
      <c r="Q2757" t="s">
        <v>9676</v>
      </c>
      <c r="R2757" t="s">
        <v>9677</v>
      </c>
      <c r="S2757" t="s">
        <v>33080</v>
      </c>
      <c r="T2757">
        <v>0.35387198439864398</v>
      </c>
      <c r="U2757">
        <v>0.603102917160658</v>
      </c>
      <c r="V2757">
        <v>-24.5511854835325</v>
      </c>
      <c r="W2757">
        <v>0.38920677604595899</v>
      </c>
      <c r="X2757">
        <v>0.704072456322962</v>
      </c>
      <c r="Y2757">
        <v>-24.419940955843401</v>
      </c>
      <c r="Z2757">
        <v>0.96726857278496403</v>
      </c>
      <c r="AA2757">
        <v>0.99919698600769702</v>
      </c>
      <c r="AB2757">
        <v>-0.73585064249797705</v>
      </c>
      <c r="AC2757">
        <v>0.88945902157151002</v>
      </c>
      <c r="AD2757">
        <v>0.94068432309766403</v>
      </c>
      <c r="AE2757">
        <v>-0.56713141189615601</v>
      </c>
      <c r="AF2757">
        <v>0.22065000948199101</v>
      </c>
      <c r="AG2757">
        <v>0.68151250837662902</v>
      </c>
      <c r="AH2757">
        <v>-24.702332850738401</v>
      </c>
      <c r="AI2757">
        <v>0.24456414000292601</v>
      </c>
      <c r="AJ2757">
        <v>0.78121606160956403</v>
      </c>
      <c r="AK2757">
        <v>-24.631943525489401</v>
      </c>
    </row>
    <row r="2758" spans="1:37" x14ac:dyDescent="0.2">
      <c r="A2758" t="s">
        <v>9087</v>
      </c>
      <c r="B2758">
        <v>48773698</v>
      </c>
      <c r="C2758">
        <v>48773862</v>
      </c>
      <c r="D2758">
        <v>165</v>
      </c>
      <c r="E2758" t="s">
        <v>9680</v>
      </c>
      <c r="F2758">
        <v>1</v>
      </c>
      <c r="G2758" t="s">
        <v>9681</v>
      </c>
      <c r="H2758" t="s">
        <v>31000</v>
      </c>
      <c r="I2758">
        <v>16</v>
      </c>
      <c r="J2758">
        <v>48623458</v>
      </c>
      <c r="K2758">
        <v>48678423</v>
      </c>
      <c r="L2758">
        <v>54966</v>
      </c>
      <c r="M2758">
        <v>1</v>
      </c>
      <c r="N2758">
        <v>105371240</v>
      </c>
      <c r="O2758" t="s">
        <v>9682</v>
      </c>
      <c r="P2758">
        <v>150240</v>
      </c>
      <c r="Q2758" t="s">
        <v>40</v>
      </c>
      <c r="R2758" t="s">
        <v>9683</v>
      </c>
      <c r="S2758" t="s">
        <v>33081</v>
      </c>
      <c r="T2758">
        <v>0.58466456182466797</v>
      </c>
      <c r="U2758">
        <v>0.81511151405688698</v>
      </c>
      <c r="V2758">
        <v>0.39562483609699001</v>
      </c>
      <c r="W2758">
        <v>0.82489990722297601</v>
      </c>
      <c r="X2758">
        <v>0.95159051474143896</v>
      </c>
      <c r="Y2758">
        <v>0.72272601417624205</v>
      </c>
      <c r="Z2758">
        <v>0.32763050729065901</v>
      </c>
      <c r="AA2758">
        <v>0.76323109848785398</v>
      </c>
      <c r="AB2758">
        <v>-0.16820019335147601</v>
      </c>
      <c r="AC2758">
        <v>0.73077926646201496</v>
      </c>
      <c r="AD2758">
        <v>0.87989882095915395</v>
      </c>
      <c r="AE2758">
        <v>0.67441079908245305</v>
      </c>
      <c r="AF2758">
        <v>0.90385969486908602</v>
      </c>
      <c r="AG2758">
        <v>1</v>
      </c>
      <c r="AH2758">
        <v>0.83991226203677405</v>
      </c>
      <c r="AI2758">
        <v>0.91673633237635299</v>
      </c>
      <c r="AJ2758">
        <v>0.98621344597861504</v>
      </c>
      <c r="AK2758">
        <v>0.40657325817324802</v>
      </c>
    </row>
    <row r="2759" spans="1:37" x14ac:dyDescent="0.2">
      <c r="A2759" t="s">
        <v>9087</v>
      </c>
      <c r="B2759">
        <v>48773862</v>
      </c>
      <c r="C2759">
        <v>48774026</v>
      </c>
      <c r="D2759">
        <v>165</v>
      </c>
      <c r="E2759" t="s">
        <v>9684</v>
      </c>
      <c r="F2759">
        <v>2</v>
      </c>
      <c r="G2759" t="s">
        <v>9685</v>
      </c>
      <c r="H2759" t="s">
        <v>31000</v>
      </c>
      <c r="I2759">
        <v>16</v>
      </c>
      <c r="J2759">
        <v>48623458</v>
      </c>
      <c r="K2759">
        <v>48678423</v>
      </c>
      <c r="L2759">
        <v>54966</v>
      </c>
      <c r="M2759">
        <v>1</v>
      </c>
      <c r="N2759">
        <v>105371240</v>
      </c>
      <c r="O2759" t="s">
        <v>9682</v>
      </c>
      <c r="P2759">
        <v>150404</v>
      </c>
      <c r="Q2759" t="s">
        <v>40</v>
      </c>
      <c r="R2759" t="s">
        <v>9683</v>
      </c>
      <c r="S2759" t="s">
        <v>33081</v>
      </c>
      <c r="T2759">
        <v>0.58466456182466797</v>
      </c>
      <c r="U2759">
        <v>0.81511151405688698</v>
      </c>
      <c r="V2759">
        <v>0.39562483609699001</v>
      </c>
      <c r="W2759">
        <v>0.82489990722297601</v>
      </c>
      <c r="X2759">
        <v>0.95159051474143896</v>
      </c>
      <c r="Y2759">
        <v>0.72272601417624205</v>
      </c>
      <c r="Z2759">
        <v>0.32763050729065901</v>
      </c>
      <c r="AA2759">
        <v>0.76323109848785398</v>
      </c>
      <c r="AB2759">
        <v>-0.16820019335147601</v>
      </c>
      <c r="AC2759">
        <v>0.73077926646201496</v>
      </c>
      <c r="AD2759">
        <v>0.87989882095915395</v>
      </c>
      <c r="AE2759">
        <v>0.67441079908245305</v>
      </c>
      <c r="AF2759">
        <v>0.90385969486908602</v>
      </c>
      <c r="AG2759">
        <v>1</v>
      </c>
      <c r="AH2759">
        <v>0.83991226203677405</v>
      </c>
      <c r="AI2759">
        <v>0.91673633237635299</v>
      </c>
      <c r="AJ2759">
        <v>0.98621344597861504</v>
      </c>
      <c r="AK2759">
        <v>0.40657325817324802</v>
      </c>
    </row>
    <row r="2760" spans="1:37" x14ac:dyDescent="0.2">
      <c r="A2760" t="s">
        <v>9087</v>
      </c>
      <c r="B2760">
        <v>48962904</v>
      </c>
      <c r="C2760">
        <v>48963121</v>
      </c>
      <c r="D2760">
        <v>218</v>
      </c>
      <c r="E2760" t="s">
        <v>9686</v>
      </c>
      <c r="F2760">
        <v>2</v>
      </c>
      <c r="G2760" t="s">
        <v>9687</v>
      </c>
      <c r="H2760" t="s">
        <v>31000</v>
      </c>
      <c r="I2760">
        <v>16</v>
      </c>
      <c r="J2760">
        <v>49073461</v>
      </c>
      <c r="K2760">
        <v>49273877</v>
      </c>
      <c r="L2760">
        <v>200417</v>
      </c>
      <c r="M2760">
        <v>2</v>
      </c>
      <c r="N2760">
        <v>105371241</v>
      </c>
      <c r="O2760" t="s">
        <v>9688</v>
      </c>
      <c r="P2760">
        <v>310756</v>
      </c>
      <c r="Q2760" t="s">
        <v>40</v>
      </c>
      <c r="R2760" t="s">
        <v>9689</v>
      </c>
      <c r="S2760" t="s">
        <v>33082</v>
      </c>
      <c r="T2760">
        <v>3.5551012810344097E-2</v>
      </c>
      <c r="U2760">
        <v>0.603102917160658</v>
      </c>
      <c r="V2760">
        <v>25.8073357769517</v>
      </c>
      <c r="W2760">
        <v>0.85739061170441999</v>
      </c>
      <c r="X2760">
        <v>0.95159051474143896</v>
      </c>
      <c r="Y2760">
        <v>0.145084561663373</v>
      </c>
      <c r="Z2760">
        <v>4.24211440606354E-2</v>
      </c>
      <c r="AA2760">
        <v>0.72610664078822296</v>
      </c>
      <c r="AB2760">
        <v>26.141431856758899</v>
      </c>
      <c r="AC2760">
        <v>0.86126090732781002</v>
      </c>
      <c r="AD2760">
        <v>0.94068432309766403</v>
      </c>
      <c r="AE2760">
        <v>0.36585080614749499</v>
      </c>
      <c r="AF2760">
        <v>0.22112015609925301</v>
      </c>
      <c r="AG2760">
        <v>0.68227983994261299</v>
      </c>
      <c r="AH2760">
        <v>0.45586548086676698</v>
      </c>
      <c r="AI2760">
        <v>0.91038310110390896</v>
      </c>
      <c r="AJ2760">
        <v>0.98621344597861504</v>
      </c>
      <c r="AK2760">
        <v>-0.133842066579859</v>
      </c>
    </row>
    <row r="2761" spans="1:37" x14ac:dyDescent="0.2">
      <c r="A2761" t="s">
        <v>9087</v>
      </c>
      <c r="B2761">
        <v>51254144</v>
      </c>
      <c r="C2761">
        <v>51254298</v>
      </c>
      <c r="D2761">
        <v>155</v>
      </c>
      <c r="E2761" t="s">
        <v>9690</v>
      </c>
      <c r="F2761">
        <v>2</v>
      </c>
      <c r="G2761" t="s">
        <v>9691</v>
      </c>
      <c r="H2761" t="s">
        <v>33083</v>
      </c>
      <c r="I2761">
        <v>16</v>
      </c>
      <c r="J2761">
        <v>51246855</v>
      </c>
      <c r="K2761">
        <v>51384336</v>
      </c>
      <c r="L2761">
        <v>137482</v>
      </c>
      <c r="M2761">
        <v>1</v>
      </c>
      <c r="N2761">
        <v>105371256</v>
      </c>
      <c r="O2761" t="s">
        <v>9692</v>
      </c>
      <c r="P2761">
        <v>7289</v>
      </c>
      <c r="Q2761" t="s">
        <v>40</v>
      </c>
      <c r="R2761" t="s">
        <v>9693</v>
      </c>
      <c r="S2761" t="s">
        <v>33084</v>
      </c>
      <c r="T2761" t="s">
        <v>40</v>
      </c>
      <c r="U2761" t="s">
        <v>40</v>
      </c>
      <c r="V2761">
        <v>0</v>
      </c>
      <c r="W2761">
        <v>0.29261482077562401</v>
      </c>
      <c r="X2761">
        <v>0.704072456322962</v>
      </c>
      <c r="Y2761">
        <v>23.758919929283699</v>
      </c>
      <c r="Z2761" t="s">
        <v>40</v>
      </c>
      <c r="AA2761" t="s">
        <v>40</v>
      </c>
      <c r="AB2761">
        <v>0</v>
      </c>
      <c r="AC2761">
        <v>0.45677901822897599</v>
      </c>
      <c r="AD2761">
        <v>0.82872126865393902</v>
      </c>
      <c r="AE2761">
        <v>22.758920030914901</v>
      </c>
      <c r="AF2761" t="s">
        <v>40</v>
      </c>
      <c r="AG2761" t="s">
        <v>40</v>
      </c>
      <c r="AH2761">
        <v>0</v>
      </c>
      <c r="AI2761">
        <v>0.14667288820271701</v>
      </c>
      <c r="AJ2761">
        <v>0.78121606160956403</v>
      </c>
      <c r="AK2761">
        <v>23.758919929283699</v>
      </c>
    </row>
    <row r="2762" spans="1:37" x14ac:dyDescent="0.2">
      <c r="A2762" t="s">
        <v>9087</v>
      </c>
      <c r="B2762">
        <v>51254298</v>
      </c>
      <c r="C2762">
        <v>51254452</v>
      </c>
      <c r="D2762">
        <v>155</v>
      </c>
      <c r="E2762" t="s">
        <v>9694</v>
      </c>
      <c r="F2762">
        <v>0</v>
      </c>
      <c r="G2762" t="s">
        <v>9695</v>
      </c>
      <c r="H2762" t="s">
        <v>33083</v>
      </c>
      <c r="I2762">
        <v>16</v>
      </c>
      <c r="J2762">
        <v>51246855</v>
      </c>
      <c r="K2762">
        <v>51384336</v>
      </c>
      <c r="L2762">
        <v>137482</v>
      </c>
      <c r="M2762">
        <v>1</v>
      </c>
      <c r="N2762">
        <v>105371256</v>
      </c>
      <c r="O2762" t="s">
        <v>9692</v>
      </c>
      <c r="P2762">
        <v>7443</v>
      </c>
      <c r="Q2762" t="s">
        <v>40</v>
      </c>
      <c r="R2762" t="s">
        <v>9693</v>
      </c>
      <c r="S2762" t="s">
        <v>33084</v>
      </c>
      <c r="T2762" t="s">
        <v>40</v>
      </c>
      <c r="U2762" t="s">
        <v>40</v>
      </c>
      <c r="V2762">
        <v>0</v>
      </c>
      <c r="W2762">
        <v>0.29261482077562401</v>
      </c>
      <c r="X2762">
        <v>0.704072456322962</v>
      </c>
      <c r="Y2762">
        <v>23.758919929283699</v>
      </c>
      <c r="Z2762" t="s">
        <v>40</v>
      </c>
      <c r="AA2762" t="s">
        <v>40</v>
      </c>
      <c r="AB2762">
        <v>0</v>
      </c>
      <c r="AC2762">
        <v>0.45677901822897599</v>
      </c>
      <c r="AD2762">
        <v>0.82872126865393902</v>
      </c>
      <c r="AE2762">
        <v>22.758920030914901</v>
      </c>
      <c r="AF2762" t="s">
        <v>40</v>
      </c>
      <c r="AG2762" t="s">
        <v>40</v>
      </c>
      <c r="AH2762">
        <v>0</v>
      </c>
      <c r="AI2762">
        <v>0.14667288820271701</v>
      </c>
      <c r="AJ2762">
        <v>0.78121606160956403</v>
      </c>
      <c r="AK2762">
        <v>23.758919929283699</v>
      </c>
    </row>
    <row r="2763" spans="1:37" x14ac:dyDescent="0.2">
      <c r="A2763" t="s">
        <v>9087</v>
      </c>
      <c r="B2763">
        <v>51254452</v>
      </c>
      <c r="C2763">
        <v>51254606</v>
      </c>
      <c r="D2763">
        <v>155</v>
      </c>
      <c r="E2763" t="s">
        <v>9696</v>
      </c>
      <c r="F2763">
        <v>0</v>
      </c>
      <c r="G2763" t="s">
        <v>9697</v>
      </c>
      <c r="H2763" t="s">
        <v>33083</v>
      </c>
      <c r="I2763">
        <v>16</v>
      </c>
      <c r="J2763">
        <v>51246855</v>
      </c>
      <c r="K2763">
        <v>51384336</v>
      </c>
      <c r="L2763">
        <v>137482</v>
      </c>
      <c r="M2763">
        <v>1</v>
      </c>
      <c r="N2763">
        <v>105371256</v>
      </c>
      <c r="O2763" t="s">
        <v>9692</v>
      </c>
      <c r="P2763">
        <v>7597</v>
      </c>
      <c r="Q2763" t="s">
        <v>40</v>
      </c>
      <c r="R2763" t="s">
        <v>9693</v>
      </c>
      <c r="S2763" t="s">
        <v>33084</v>
      </c>
      <c r="T2763" t="s">
        <v>40</v>
      </c>
      <c r="U2763" t="s">
        <v>40</v>
      </c>
      <c r="V2763">
        <v>0</v>
      </c>
      <c r="W2763">
        <v>0.29261482077562401</v>
      </c>
      <c r="X2763">
        <v>0.704072456322962</v>
      </c>
      <c r="Y2763">
        <v>23.273493142766</v>
      </c>
      <c r="Z2763" t="s">
        <v>40</v>
      </c>
      <c r="AA2763" t="s">
        <v>40</v>
      </c>
      <c r="AB2763">
        <v>0</v>
      </c>
      <c r="AC2763">
        <v>0.45677901822897599</v>
      </c>
      <c r="AD2763">
        <v>0.82872126865393902</v>
      </c>
      <c r="AE2763">
        <v>22.2734932850496</v>
      </c>
      <c r="AF2763" t="s">
        <v>40</v>
      </c>
      <c r="AG2763" t="s">
        <v>40</v>
      </c>
      <c r="AH2763">
        <v>0</v>
      </c>
      <c r="AI2763">
        <v>0.14667288820271701</v>
      </c>
      <c r="AJ2763">
        <v>0.78121606160956403</v>
      </c>
      <c r="AK2763">
        <v>23.273493142766</v>
      </c>
    </row>
    <row r="2764" spans="1:37" x14ac:dyDescent="0.2">
      <c r="A2764" t="s">
        <v>9087</v>
      </c>
      <c r="B2764">
        <v>52030693</v>
      </c>
      <c r="C2764">
        <v>52030761</v>
      </c>
      <c r="D2764">
        <v>69</v>
      </c>
      <c r="E2764" t="s">
        <v>9698</v>
      </c>
      <c r="F2764">
        <v>0</v>
      </c>
      <c r="G2764" t="s">
        <v>9699</v>
      </c>
      <c r="H2764" t="s">
        <v>33085</v>
      </c>
      <c r="I2764">
        <v>16</v>
      </c>
      <c r="J2764">
        <v>52005490</v>
      </c>
      <c r="K2764">
        <v>52027371</v>
      </c>
      <c r="L2764">
        <v>21882</v>
      </c>
      <c r="M2764">
        <v>2</v>
      </c>
      <c r="N2764">
        <v>388276</v>
      </c>
      <c r="O2764" t="s">
        <v>9700</v>
      </c>
      <c r="P2764">
        <v>-3322</v>
      </c>
      <c r="Q2764" t="s">
        <v>40</v>
      </c>
      <c r="R2764" t="s">
        <v>9701</v>
      </c>
      <c r="S2764" t="s">
        <v>33086</v>
      </c>
      <c r="T2764">
        <v>0.35387198439864398</v>
      </c>
      <c r="U2764">
        <v>0.603102917160658</v>
      </c>
      <c r="V2764">
        <v>-20.8181319966499</v>
      </c>
      <c r="W2764">
        <v>0.89107655920673101</v>
      </c>
      <c r="X2764">
        <v>0.95159051474143896</v>
      </c>
      <c r="Y2764">
        <v>2.6994164782053001</v>
      </c>
      <c r="Z2764">
        <v>0.69013698642955401</v>
      </c>
      <c r="AA2764">
        <v>0.84521697243271998</v>
      </c>
      <c r="AB2764">
        <v>1.5306974523349901</v>
      </c>
      <c r="AC2764">
        <v>0.75388744886274095</v>
      </c>
      <c r="AD2764">
        <v>0.87989882095915395</v>
      </c>
      <c r="AE2764">
        <v>1.69941660978701</v>
      </c>
      <c r="AF2764">
        <v>0.32549523997010099</v>
      </c>
      <c r="AG2764">
        <v>0.70473078222419605</v>
      </c>
      <c r="AH2764">
        <v>-22.558853738826102</v>
      </c>
      <c r="AI2764">
        <v>0.56157887380500204</v>
      </c>
      <c r="AJ2764">
        <v>0.78121606160956403</v>
      </c>
      <c r="AK2764">
        <v>3.5681712388915598</v>
      </c>
    </row>
    <row r="2765" spans="1:37" x14ac:dyDescent="0.2">
      <c r="A2765" t="s">
        <v>9087</v>
      </c>
      <c r="B2765">
        <v>53042506</v>
      </c>
      <c r="C2765">
        <v>53042648</v>
      </c>
      <c r="D2765">
        <v>143</v>
      </c>
      <c r="E2765" t="s">
        <v>9702</v>
      </c>
      <c r="F2765">
        <v>2</v>
      </c>
      <c r="G2765" t="s">
        <v>9703</v>
      </c>
      <c r="H2765" t="s">
        <v>31003</v>
      </c>
      <c r="I2765">
        <v>16</v>
      </c>
      <c r="J2765">
        <v>53035690</v>
      </c>
      <c r="K2765">
        <v>53052873</v>
      </c>
      <c r="L2765">
        <v>17184</v>
      </c>
      <c r="M2765">
        <v>2</v>
      </c>
      <c r="N2765">
        <v>105371267</v>
      </c>
      <c r="O2765" t="s">
        <v>9704</v>
      </c>
      <c r="P2765">
        <v>10225</v>
      </c>
      <c r="Q2765" t="s">
        <v>9705</v>
      </c>
      <c r="R2765" t="s">
        <v>9706</v>
      </c>
      <c r="S2765" t="s">
        <v>33087</v>
      </c>
      <c r="T2765">
        <v>7.3374270299014499E-2</v>
      </c>
      <c r="U2765">
        <v>0.603102917160658</v>
      </c>
      <c r="V2765">
        <v>24.998875724418401</v>
      </c>
      <c r="W2765">
        <v>0.20525741147413201</v>
      </c>
      <c r="X2765">
        <v>0.704072456322962</v>
      </c>
      <c r="Y2765">
        <v>-24.735765286980701</v>
      </c>
      <c r="Z2765">
        <v>0.203350924423461</v>
      </c>
      <c r="AA2765">
        <v>0.72610664078822296</v>
      </c>
      <c r="AB2765">
        <v>24.035401641321201</v>
      </c>
      <c r="AC2765">
        <v>0.283630615332017</v>
      </c>
      <c r="AD2765">
        <v>0.68253123924728298</v>
      </c>
      <c r="AE2765">
        <v>-5.2461017454844701</v>
      </c>
      <c r="AF2765">
        <v>1.3497623430991999E-2</v>
      </c>
      <c r="AG2765">
        <v>0.476038960109122</v>
      </c>
      <c r="AH2765">
        <v>24.998875724418401</v>
      </c>
      <c r="AI2765">
        <v>0.24456414000292601</v>
      </c>
      <c r="AJ2765">
        <v>0.78121606160956403</v>
      </c>
      <c r="AK2765">
        <v>-23.9284864438591</v>
      </c>
    </row>
    <row r="2766" spans="1:37" x14ac:dyDescent="0.2">
      <c r="A2766" t="s">
        <v>9087</v>
      </c>
      <c r="B2766">
        <v>53359708</v>
      </c>
      <c r="C2766">
        <v>53359859</v>
      </c>
      <c r="D2766">
        <v>152</v>
      </c>
      <c r="E2766" t="s">
        <v>9707</v>
      </c>
      <c r="F2766">
        <v>1</v>
      </c>
      <c r="G2766" t="s">
        <v>9708</v>
      </c>
      <c r="H2766" t="s">
        <v>31000</v>
      </c>
      <c r="I2766">
        <v>16</v>
      </c>
      <c r="J2766">
        <v>53365391</v>
      </c>
      <c r="K2766">
        <v>53370032</v>
      </c>
      <c r="L2766">
        <v>4642</v>
      </c>
      <c r="M2766">
        <v>2</v>
      </c>
      <c r="N2766">
        <v>643802</v>
      </c>
      <c r="O2766" t="s">
        <v>9709</v>
      </c>
      <c r="P2766">
        <v>10173</v>
      </c>
      <c r="Q2766" t="s">
        <v>9710</v>
      </c>
      <c r="R2766" t="s">
        <v>9711</v>
      </c>
      <c r="S2766" t="s">
        <v>33088</v>
      </c>
      <c r="T2766">
        <v>0.53849832750378601</v>
      </c>
      <c r="U2766">
        <v>0.80321479550967601</v>
      </c>
      <c r="V2766">
        <v>1.1998888283518301</v>
      </c>
      <c r="W2766">
        <v>0.73511547429203805</v>
      </c>
      <c r="X2766">
        <v>0.95159051474143896</v>
      </c>
      <c r="Y2766">
        <v>-8.4153587139841099E-2</v>
      </c>
      <c r="Z2766">
        <v>0.67148989163446404</v>
      </c>
      <c r="AA2766">
        <v>0.84521697243271998</v>
      </c>
      <c r="AB2766">
        <v>0.82378972782616899</v>
      </c>
      <c r="AC2766">
        <v>0.39951192964488302</v>
      </c>
      <c r="AD2766">
        <v>0.82205558915842902</v>
      </c>
      <c r="AE2766">
        <v>-1.08415353681744</v>
      </c>
      <c r="AF2766">
        <v>0.57007520063135897</v>
      </c>
      <c r="AG2766">
        <v>0.80674443595273604</v>
      </c>
      <c r="AH2766">
        <v>1.05951791865814</v>
      </c>
      <c r="AI2766">
        <v>0.164839146589189</v>
      </c>
      <c r="AJ2766">
        <v>0.78121606160956403</v>
      </c>
      <c r="AK2766">
        <v>0.78460184036671599</v>
      </c>
    </row>
    <row r="2767" spans="1:37" x14ac:dyDescent="0.2">
      <c r="A2767" t="s">
        <v>9087</v>
      </c>
      <c r="B2767">
        <v>54142453</v>
      </c>
      <c r="C2767">
        <v>54142753</v>
      </c>
      <c r="D2767">
        <v>301</v>
      </c>
      <c r="E2767" t="s">
        <v>9712</v>
      </c>
      <c r="F2767">
        <v>7</v>
      </c>
      <c r="G2767" t="s">
        <v>9713</v>
      </c>
      <c r="H2767" t="s">
        <v>33089</v>
      </c>
      <c r="I2767">
        <v>16</v>
      </c>
      <c r="J2767">
        <v>54069896</v>
      </c>
      <c r="K2767">
        <v>54114439</v>
      </c>
      <c r="L2767">
        <v>44544</v>
      </c>
      <c r="M2767">
        <v>1</v>
      </c>
      <c r="N2767">
        <v>79068</v>
      </c>
      <c r="O2767" t="s">
        <v>9714</v>
      </c>
      <c r="P2767">
        <v>72557</v>
      </c>
      <c r="Q2767" t="s">
        <v>9715</v>
      </c>
      <c r="R2767" t="s">
        <v>9716</v>
      </c>
      <c r="S2767" t="s">
        <v>33090</v>
      </c>
      <c r="T2767">
        <v>0.152084254673993</v>
      </c>
      <c r="U2767">
        <v>0.603102917160658</v>
      </c>
      <c r="V2767">
        <v>24.679499881737001</v>
      </c>
      <c r="W2767">
        <v>0.29261482077562401</v>
      </c>
      <c r="X2767">
        <v>0.704072456322962</v>
      </c>
      <c r="Y2767">
        <v>24.262361657933202</v>
      </c>
      <c r="Z2767">
        <v>0.306975110376564</v>
      </c>
      <c r="AA2767">
        <v>0.72610664078822296</v>
      </c>
      <c r="AB2767">
        <v>23.716025808769</v>
      </c>
      <c r="AC2767">
        <v>0.27780950890804001</v>
      </c>
      <c r="AD2767">
        <v>0.68253123924728298</v>
      </c>
      <c r="AE2767">
        <v>23.753500511502999</v>
      </c>
      <c r="AF2767">
        <v>4.6407610929182198E-2</v>
      </c>
      <c r="AG2767">
        <v>0.476038960109122</v>
      </c>
      <c r="AH2767">
        <v>24.679499881737001</v>
      </c>
      <c r="AI2767">
        <v>0.56157887380500204</v>
      </c>
      <c r="AJ2767">
        <v>0.78121606160956403</v>
      </c>
      <c r="AK2767">
        <v>2.4464238639367002</v>
      </c>
    </row>
    <row r="2768" spans="1:37" x14ac:dyDescent="0.2">
      <c r="A2768" t="s">
        <v>9087</v>
      </c>
      <c r="B2768">
        <v>54289347</v>
      </c>
      <c r="C2768">
        <v>54289498</v>
      </c>
      <c r="D2768">
        <v>152</v>
      </c>
      <c r="E2768" t="s">
        <v>9717</v>
      </c>
      <c r="F2768">
        <v>17</v>
      </c>
      <c r="G2768" t="s">
        <v>9718</v>
      </c>
      <c r="H2768" t="s">
        <v>31032</v>
      </c>
      <c r="I2768">
        <v>16</v>
      </c>
      <c r="J2768">
        <v>54283304</v>
      </c>
      <c r="K2768">
        <v>54286787</v>
      </c>
      <c r="L2768">
        <v>3484</v>
      </c>
      <c r="M2768">
        <v>2</v>
      </c>
      <c r="N2768">
        <v>79191</v>
      </c>
      <c r="O2768" t="s">
        <v>9719</v>
      </c>
      <c r="P2768">
        <v>-2560</v>
      </c>
      <c r="Q2768" t="s">
        <v>9720</v>
      </c>
      <c r="R2768" t="s">
        <v>9721</v>
      </c>
      <c r="S2768" t="s">
        <v>33091</v>
      </c>
      <c r="T2768">
        <v>0.152084254673993</v>
      </c>
      <c r="U2768">
        <v>0.603102917160658</v>
      </c>
      <c r="V2768">
        <v>25.3809551783724</v>
      </c>
      <c r="W2768">
        <v>0.38920677604595899</v>
      </c>
      <c r="X2768">
        <v>0.704072456322962</v>
      </c>
      <c r="Y2768">
        <v>-24.658726693536501</v>
      </c>
      <c r="Z2768">
        <v>0.306975110376564</v>
      </c>
      <c r="AA2768">
        <v>0.72610664078822296</v>
      </c>
      <c r="AB2768">
        <v>24.417481085764202</v>
      </c>
      <c r="AC2768">
        <v>0.71753805159658501</v>
      </c>
      <c r="AD2768">
        <v>0.87989882095915395</v>
      </c>
      <c r="AE2768">
        <v>-1.9267832243749601</v>
      </c>
      <c r="AF2768">
        <v>4.6407610929182198E-2</v>
      </c>
      <c r="AG2768">
        <v>0.476038960109122</v>
      </c>
      <c r="AH2768">
        <v>25.3809551783724</v>
      </c>
      <c r="AI2768">
        <v>0.35038410267202102</v>
      </c>
      <c r="AJ2768">
        <v>0.78121606160956403</v>
      </c>
      <c r="AK2768">
        <v>-24.310565886800301</v>
      </c>
    </row>
    <row r="2769" spans="1:37" x14ac:dyDescent="0.2">
      <c r="A2769" t="s">
        <v>9087</v>
      </c>
      <c r="B2769">
        <v>54289550</v>
      </c>
      <c r="C2769">
        <v>54289701</v>
      </c>
      <c r="D2769">
        <v>152</v>
      </c>
      <c r="E2769" t="s">
        <v>9722</v>
      </c>
      <c r="F2769">
        <v>14</v>
      </c>
      <c r="G2769" t="s">
        <v>9723</v>
      </c>
      <c r="H2769" t="s">
        <v>31032</v>
      </c>
      <c r="I2769">
        <v>16</v>
      </c>
      <c r="J2769">
        <v>54283304</v>
      </c>
      <c r="K2769">
        <v>54286787</v>
      </c>
      <c r="L2769">
        <v>3484</v>
      </c>
      <c r="M2769">
        <v>2</v>
      </c>
      <c r="N2769">
        <v>79191</v>
      </c>
      <c r="O2769" t="s">
        <v>9719</v>
      </c>
      <c r="P2769">
        <v>-2763</v>
      </c>
      <c r="Q2769" t="s">
        <v>9720</v>
      </c>
      <c r="R2769" t="s">
        <v>9721</v>
      </c>
      <c r="S2769" t="s">
        <v>33091</v>
      </c>
      <c r="T2769">
        <v>0.152084254673993</v>
      </c>
      <c r="U2769">
        <v>0.603102917160658</v>
      </c>
      <c r="V2769">
        <v>25.3809551783724</v>
      </c>
      <c r="W2769">
        <v>0.38920677604595899</v>
      </c>
      <c r="X2769">
        <v>0.704072456322962</v>
      </c>
      <c r="Y2769">
        <v>-24.658726693536501</v>
      </c>
      <c r="Z2769">
        <v>0.306975110376564</v>
      </c>
      <c r="AA2769">
        <v>0.72610664078822296</v>
      </c>
      <c r="AB2769">
        <v>24.417481085764202</v>
      </c>
      <c r="AC2769">
        <v>0.71753805159658501</v>
      </c>
      <c r="AD2769">
        <v>0.87989882095915395</v>
      </c>
      <c r="AE2769">
        <v>-1.9267832243749601</v>
      </c>
      <c r="AF2769">
        <v>4.6407610929182198E-2</v>
      </c>
      <c r="AG2769">
        <v>0.476038960109122</v>
      </c>
      <c r="AH2769">
        <v>25.3809551783724</v>
      </c>
      <c r="AI2769">
        <v>0.35038410267202102</v>
      </c>
      <c r="AJ2769">
        <v>0.78121606160956403</v>
      </c>
      <c r="AK2769">
        <v>-24.310565886800301</v>
      </c>
    </row>
    <row r="2770" spans="1:37" x14ac:dyDescent="0.2">
      <c r="A2770" t="s">
        <v>9087</v>
      </c>
      <c r="B2770">
        <v>54661028</v>
      </c>
      <c r="C2770">
        <v>54661175</v>
      </c>
      <c r="D2770">
        <v>148</v>
      </c>
      <c r="E2770" t="s">
        <v>9724</v>
      </c>
      <c r="F2770">
        <v>1</v>
      </c>
      <c r="G2770" t="s">
        <v>9725</v>
      </c>
      <c r="H2770" t="s">
        <v>31000</v>
      </c>
      <c r="I2770">
        <v>16</v>
      </c>
      <c r="J2770">
        <v>54542808</v>
      </c>
      <c r="K2770">
        <v>54559100</v>
      </c>
      <c r="L2770">
        <v>16293</v>
      </c>
      <c r="M2770">
        <v>2</v>
      </c>
      <c r="N2770">
        <v>105371273</v>
      </c>
      <c r="O2770" t="s">
        <v>9726</v>
      </c>
      <c r="P2770">
        <v>-101928</v>
      </c>
      <c r="Q2770" t="s">
        <v>40</v>
      </c>
      <c r="R2770" t="s">
        <v>9727</v>
      </c>
      <c r="S2770" t="s">
        <v>33092</v>
      </c>
      <c r="T2770">
        <v>0.56354823081344896</v>
      </c>
      <c r="U2770">
        <v>0.81214233890638399</v>
      </c>
      <c r="V2770">
        <v>-1.81505082878477</v>
      </c>
      <c r="W2770">
        <v>0.428214032775322</v>
      </c>
      <c r="X2770">
        <v>0.73460997439807996</v>
      </c>
      <c r="Y2770">
        <v>2.16107452753847</v>
      </c>
      <c r="Z2770">
        <v>0.23404878042441499</v>
      </c>
      <c r="AA2770">
        <v>0.72610664078822296</v>
      </c>
      <c r="AB2770">
        <v>-2.7785245677986099</v>
      </c>
      <c r="AC2770">
        <v>0.85817338719172098</v>
      </c>
      <c r="AD2770">
        <v>0.94068432309766403</v>
      </c>
      <c r="AE2770">
        <v>1.16107463173249</v>
      </c>
      <c r="AF2770">
        <v>0.98343762640780896</v>
      </c>
      <c r="AG2770">
        <v>1</v>
      </c>
      <c r="AH2770">
        <v>-0.88544026087018302</v>
      </c>
      <c r="AI2770">
        <v>0.170234813229591</v>
      </c>
      <c r="AJ2770">
        <v>0.78121606160956403</v>
      </c>
      <c r="AK2770">
        <v>3.0298296092991901</v>
      </c>
    </row>
    <row r="2771" spans="1:37" x14ac:dyDescent="0.2">
      <c r="A2771" t="s">
        <v>9087</v>
      </c>
      <c r="B2771">
        <v>54661175</v>
      </c>
      <c r="C2771">
        <v>54661322</v>
      </c>
      <c r="D2771">
        <v>148</v>
      </c>
      <c r="E2771" t="s">
        <v>9728</v>
      </c>
      <c r="F2771">
        <v>1</v>
      </c>
      <c r="G2771" t="s">
        <v>9729</v>
      </c>
      <c r="H2771" t="s">
        <v>31000</v>
      </c>
      <c r="I2771">
        <v>16</v>
      </c>
      <c r="J2771">
        <v>54542808</v>
      </c>
      <c r="K2771">
        <v>54559100</v>
      </c>
      <c r="L2771">
        <v>16293</v>
      </c>
      <c r="M2771">
        <v>2</v>
      </c>
      <c r="N2771">
        <v>105371273</v>
      </c>
      <c r="O2771" t="s">
        <v>9726</v>
      </c>
      <c r="P2771">
        <v>-102075</v>
      </c>
      <c r="Q2771" t="s">
        <v>40</v>
      </c>
      <c r="R2771" t="s">
        <v>9727</v>
      </c>
      <c r="S2771" t="s">
        <v>33092</v>
      </c>
      <c r="T2771">
        <v>0.56354823081344896</v>
      </c>
      <c r="U2771">
        <v>0.81214233890638399</v>
      </c>
      <c r="V2771">
        <v>-1.81505082878477</v>
      </c>
      <c r="W2771">
        <v>0.428214032775322</v>
      </c>
      <c r="X2771">
        <v>0.73460997439807996</v>
      </c>
      <c r="Y2771">
        <v>2.16107452753847</v>
      </c>
      <c r="Z2771">
        <v>0.23404878042441499</v>
      </c>
      <c r="AA2771">
        <v>0.72610664078822296</v>
      </c>
      <c r="AB2771">
        <v>-2.7785245677986099</v>
      </c>
      <c r="AC2771">
        <v>0.85817338719172098</v>
      </c>
      <c r="AD2771">
        <v>0.94068432309766403</v>
      </c>
      <c r="AE2771">
        <v>1.16107463173249</v>
      </c>
      <c r="AF2771">
        <v>0.98343762640780896</v>
      </c>
      <c r="AG2771">
        <v>1</v>
      </c>
      <c r="AH2771">
        <v>-0.88544026087018302</v>
      </c>
      <c r="AI2771">
        <v>0.170234813229591</v>
      </c>
      <c r="AJ2771">
        <v>0.78121606160956403</v>
      </c>
      <c r="AK2771">
        <v>3.0298296092991901</v>
      </c>
    </row>
    <row r="2772" spans="1:37" x14ac:dyDescent="0.2">
      <c r="A2772" t="s">
        <v>9087</v>
      </c>
      <c r="B2772">
        <v>55651179</v>
      </c>
      <c r="C2772">
        <v>55651477</v>
      </c>
      <c r="D2772">
        <v>299</v>
      </c>
      <c r="E2772" t="s">
        <v>9730</v>
      </c>
      <c r="F2772">
        <v>0</v>
      </c>
      <c r="G2772" t="s">
        <v>9731</v>
      </c>
      <c r="H2772" t="s">
        <v>31000</v>
      </c>
      <c r="I2772">
        <v>16</v>
      </c>
      <c r="J2772">
        <v>55655988</v>
      </c>
      <c r="K2772">
        <v>55706192</v>
      </c>
      <c r="L2772">
        <v>50205</v>
      </c>
      <c r="M2772">
        <v>1</v>
      </c>
      <c r="N2772">
        <v>6530</v>
      </c>
      <c r="O2772" t="s">
        <v>9732</v>
      </c>
      <c r="P2772">
        <v>-4511</v>
      </c>
      <c r="Q2772" t="s">
        <v>9733</v>
      </c>
      <c r="R2772" t="s">
        <v>9734</v>
      </c>
      <c r="S2772" t="s">
        <v>33093</v>
      </c>
      <c r="T2772">
        <v>0.56354823081344896</v>
      </c>
      <c r="U2772">
        <v>0.81214233890638399</v>
      </c>
      <c r="V2772">
        <v>-1.5126038863114</v>
      </c>
      <c r="W2772">
        <v>0.113079289867903</v>
      </c>
      <c r="X2772">
        <v>0.704072456322962</v>
      </c>
      <c r="Y2772">
        <v>-24.894109273326301</v>
      </c>
      <c r="Z2772">
        <v>0.23404878042441499</v>
      </c>
      <c r="AA2772">
        <v>0.72610664078822296</v>
      </c>
      <c r="AB2772">
        <v>-2.4760778575500302</v>
      </c>
      <c r="AC2772">
        <v>2.4853262407310801E-2</v>
      </c>
      <c r="AD2772">
        <v>0.57684129297949804</v>
      </c>
      <c r="AE2772">
        <v>-24.894109273326301</v>
      </c>
      <c r="AF2772">
        <v>0.98343762640780896</v>
      </c>
      <c r="AG2772">
        <v>1</v>
      </c>
      <c r="AH2772">
        <v>-0.58299326518441996</v>
      </c>
      <c r="AI2772">
        <v>0.24456414000292601</v>
      </c>
      <c r="AJ2772">
        <v>0.78121606160956403</v>
      </c>
      <c r="AK2772">
        <v>-24.025353844827698</v>
      </c>
    </row>
    <row r="2773" spans="1:37" x14ac:dyDescent="0.2">
      <c r="A2773" t="s">
        <v>9087</v>
      </c>
      <c r="B2773">
        <v>55651481</v>
      </c>
      <c r="C2773">
        <v>55651633</v>
      </c>
      <c r="D2773">
        <v>153</v>
      </c>
      <c r="E2773" t="s">
        <v>9735</v>
      </c>
      <c r="F2773">
        <v>4</v>
      </c>
      <c r="G2773" t="s">
        <v>9736</v>
      </c>
      <c r="H2773" t="s">
        <v>31000</v>
      </c>
      <c r="I2773">
        <v>16</v>
      </c>
      <c r="J2773">
        <v>55655988</v>
      </c>
      <c r="K2773">
        <v>55706192</v>
      </c>
      <c r="L2773">
        <v>50205</v>
      </c>
      <c r="M2773">
        <v>1</v>
      </c>
      <c r="N2773">
        <v>6530</v>
      </c>
      <c r="O2773" t="s">
        <v>9732</v>
      </c>
      <c r="P2773">
        <v>-4355</v>
      </c>
      <c r="Q2773" t="s">
        <v>9733</v>
      </c>
      <c r="R2773" t="s">
        <v>9734</v>
      </c>
      <c r="S2773" t="s">
        <v>33093</v>
      </c>
      <c r="T2773">
        <v>0.60318812523568999</v>
      </c>
      <c r="U2773">
        <v>0.82125442047224695</v>
      </c>
      <c r="V2773">
        <v>-1.00089550331108</v>
      </c>
      <c r="W2773">
        <v>0.113079289867903</v>
      </c>
      <c r="X2773">
        <v>0.704072456322962</v>
      </c>
      <c r="Y2773">
        <v>-24.206532816849698</v>
      </c>
      <c r="Z2773">
        <v>0.250572619160632</v>
      </c>
      <c r="AA2773">
        <v>0.72610664078822296</v>
      </c>
      <c r="AB2773">
        <v>-1.9643694363656701</v>
      </c>
      <c r="AC2773">
        <v>2.4853262407310801E-2</v>
      </c>
      <c r="AD2773">
        <v>0.57684129297949804</v>
      </c>
      <c r="AE2773">
        <v>-24.206532816849698</v>
      </c>
      <c r="AF2773">
        <v>1</v>
      </c>
      <c r="AG2773">
        <v>1</v>
      </c>
      <c r="AH2773">
        <v>-7.1284922060501299E-2</v>
      </c>
      <c r="AI2773">
        <v>0.24456414000292601</v>
      </c>
      <c r="AJ2773">
        <v>0.78121606160956403</v>
      </c>
      <c r="AK2773">
        <v>-23.337777411689199</v>
      </c>
    </row>
    <row r="2774" spans="1:37" x14ac:dyDescent="0.2">
      <c r="A2774" t="s">
        <v>9087</v>
      </c>
      <c r="B2774">
        <v>56102213</v>
      </c>
      <c r="C2774">
        <v>56102355</v>
      </c>
      <c r="D2774">
        <v>143</v>
      </c>
      <c r="E2774" t="s">
        <v>9737</v>
      </c>
      <c r="F2774">
        <v>2</v>
      </c>
      <c r="G2774" t="s">
        <v>9738</v>
      </c>
      <c r="H2774" t="s">
        <v>33094</v>
      </c>
      <c r="I2774">
        <v>16</v>
      </c>
      <c r="J2774">
        <v>56109537</v>
      </c>
      <c r="K2774">
        <v>56136743</v>
      </c>
      <c r="L2774">
        <v>27207</v>
      </c>
      <c r="M2774">
        <v>1</v>
      </c>
      <c r="N2774">
        <v>102725116</v>
      </c>
      <c r="O2774" t="s">
        <v>9739</v>
      </c>
      <c r="P2774">
        <v>-7182</v>
      </c>
      <c r="Q2774" t="s">
        <v>40</v>
      </c>
      <c r="R2774" t="s">
        <v>9740</v>
      </c>
      <c r="S2774" t="s">
        <v>33095</v>
      </c>
      <c r="T2774">
        <v>0.56354823081344896</v>
      </c>
      <c r="U2774">
        <v>0.81214233890638399</v>
      </c>
      <c r="V2774">
        <v>-4.2654594817879898</v>
      </c>
      <c r="W2774">
        <v>0.20525741147413201</v>
      </c>
      <c r="X2774">
        <v>0.704072456322962</v>
      </c>
      <c r="Y2774">
        <v>-24.9397809699188</v>
      </c>
      <c r="Z2774">
        <v>0.23404878042441499</v>
      </c>
      <c r="AA2774">
        <v>0.72610664078822296</v>
      </c>
      <c r="AB2774">
        <v>-5.2289330657987296</v>
      </c>
      <c r="AC2774">
        <v>0.30184355666711699</v>
      </c>
      <c r="AD2774">
        <v>0.68253123924728298</v>
      </c>
      <c r="AE2774">
        <v>-1.86509182498735</v>
      </c>
      <c r="AF2774">
        <v>0.98343762640780896</v>
      </c>
      <c r="AG2774">
        <v>1</v>
      </c>
      <c r="AH2774">
        <v>-3.3358488364183501</v>
      </c>
      <c r="AI2774">
        <v>0.24456414000292601</v>
      </c>
      <c r="AJ2774">
        <v>0.78121606160956403</v>
      </c>
      <c r="AK2774">
        <v>-24.610587524751701</v>
      </c>
    </row>
    <row r="2775" spans="1:37" x14ac:dyDescent="0.2">
      <c r="A2775" t="s">
        <v>9087</v>
      </c>
      <c r="B2775">
        <v>56661519</v>
      </c>
      <c r="C2775">
        <v>56661666</v>
      </c>
      <c r="D2775">
        <v>148</v>
      </c>
      <c r="E2775" t="s">
        <v>9741</v>
      </c>
      <c r="F2775">
        <v>2</v>
      </c>
      <c r="G2775" t="s">
        <v>9742</v>
      </c>
      <c r="H2775" t="s">
        <v>31000</v>
      </c>
      <c r="I2775">
        <v>16</v>
      </c>
      <c r="J2775">
        <v>56658012</v>
      </c>
      <c r="K2775">
        <v>56659305</v>
      </c>
      <c r="L2775">
        <v>1294</v>
      </c>
      <c r="M2775">
        <v>1</v>
      </c>
      <c r="N2775">
        <v>4494</v>
      </c>
      <c r="O2775" t="s">
        <v>9743</v>
      </c>
      <c r="P2775">
        <v>3507</v>
      </c>
      <c r="Q2775" t="s">
        <v>9744</v>
      </c>
      <c r="R2775" t="s">
        <v>9745</v>
      </c>
      <c r="S2775" t="s">
        <v>33096</v>
      </c>
      <c r="T2775">
        <v>0.35387198439864398</v>
      </c>
      <c r="U2775">
        <v>0.603102917160658</v>
      </c>
      <c r="V2775">
        <v>-23.101828220686102</v>
      </c>
      <c r="W2775">
        <v>0.29261482077562401</v>
      </c>
      <c r="X2775">
        <v>0.704072456322962</v>
      </c>
      <c r="Y2775">
        <v>20.8013421730837</v>
      </c>
      <c r="Z2775">
        <v>0.65379035313853895</v>
      </c>
      <c r="AA2775">
        <v>0.84521697243271998</v>
      </c>
      <c r="AB2775">
        <v>-3.3379599219792699</v>
      </c>
      <c r="AC2775">
        <v>0.27780950890804001</v>
      </c>
      <c r="AD2775">
        <v>0.68253123924728298</v>
      </c>
      <c r="AE2775">
        <v>22.489475130095698</v>
      </c>
      <c r="AF2775">
        <v>0.32549523997010099</v>
      </c>
      <c r="AG2775">
        <v>0.70473078222419605</v>
      </c>
      <c r="AH2775">
        <v>-22.415474561546699</v>
      </c>
      <c r="AI2775">
        <v>0.59609816080359102</v>
      </c>
      <c r="AJ2775">
        <v>0.78121606160956403</v>
      </c>
      <c r="AK2775">
        <v>-1.30048620786466</v>
      </c>
    </row>
    <row r="2776" spans="1:37" x14ac:dyDescent="0.2">
      <c r="A2776" t="s">
        <v>9087</v>
      </c>
      <c r="B2776">
        <v>56733024</v>
      </c>
      <c r="C2776">
        <v>56733154</v>
      </c>
      <c r="D2776">
        <v>131</v>
      </c>
      <c r="E2776" t="s">
        <v>9746</v>
      </c>
      <c r="F2776">
        <v>0</v>
      </c>
      <c r="G2776" t="s">
        <v>9747</v>
      </c>
      <c r="H2776" t="s">
        <v>31032</v>
      </c>
      <c r="I2776">
        <v>16</v>
      </c>
      <c r="J2776">
        <v>56730149</v>
      </c>
      <c r="K2776">
        <v>56823798</v>
      </c>
      <c r="L2776">
        <v>93650</v>
      </c>
      <c r="M2776">
        <v>1</v>
      </c>
      <c r="N2776">
        <v>9688</v>
      </c>
      <c r="O2776" t="s">
        <v>9748</v>
      </c>
      <c r="P2776">
        <v>2875</v>
      </c>
      <c r="Q2776" t="s">
        <v>9749</v>
      </c>
      <c r="R2776" t="s">
        <v>9750</v>
      </c>
      <c r="S2776" t="s">
        <v>33097</v>
      </c>
      <c r="T2776">
        <v>0.32911398597860803</v>
      </c>
      <c r="U2776">
        <v>0.603102917160658</v>
      </c>
      <c r="V2776">
        <v>22.972950471491899</v>
      </c>
      <c r="W2776">
        <v>0.94541066367716797</v>
      </c>
      <c r="X2776">
        <v>0.95159051474143896</v>
      </c>
      <c r="Y2776">
        <v>-2.0506847512344901</v>
      </c>
      <c r="Z2776">
        <v>0.203350924423461</v>
      </c>
      <c r="AA2776">
        <v>0.72610664078822296</v>
      </c>
      <c r="AB2776">
        <v>23.656010312589899</v>
      </c>
      <c r="AC2776">
        <v>0.88945902157151002</v>
      </c>
      <c r="AD2776">
        <v>0.94068432309766403</v>
      </c>
      <c r="AE2776">
        <v>0.36703352282750601</v>
      </c>
      <c r="AF2776">
        <v>1</v>
      </c>
      <c r="AG2776">
        <v>1</v>
      </c>
      <c r="AH2776">
        <v>-9.1399114723729594E-2</v>
      </c>
      <c r="AI2776">
        <v>0.98342151819761803</v>
      </c>
      <c r="AJ2776">
        <v>0.98789258377071898</v>
      </c>
      <c r="AK2776">
        <v>-2.73352580126706</v>
      </c>
    </row>
    <row r="2777" spans="1:37" x14ac:dyDescent="0.2">
      <c r="A2777" t="s">
        <v>9087</v>
      </c>
      <c r="B2777">
        <v>57281560</v>
      </c>
      <c r="C2777">
        <v>57281747</v>
      </c>
      <c r="D2777">
        <v>188</v>
      </c>
      <c r="E2777" t="s">
        <v>9751</v>
      </c>
      <c r="F2777">
        <v>10</v>
      </c>
      <c r="G2777" t="s">
        <v>9752</v>
      </c>
      <c r="H2777" t="s">
        <v>31032</v>
      </c>
      <c r="I2777">
        <v>16</v>
      </c>
      <c r="J2777">
        <v>57249039</v>
      </c>
      <c r="K2777">
        <v>57284661</v>
      </c>
      <c r="L2777">
        <v>35623</v>
      </c>
      <c r="M2777">
        <v>2</v>
      </c>
      <c r="N2777">
        <v>51090</v>
      </c>
      <c r="O2777" t="s">
        <v>9753</v>
      </c>
      <c r="P2777">
        <v>2914</v>
      </c>
      <c r="Q2777" t="s">
        <v>9754</v>
      </c>
      <c r="R2777" t="s">
        <v>9755</v>
      </c>
      <c r="S2777" t="s">
        <v>9756</v>
      </c>
      <c r="T2777" t="s">
        <v>40</v>
      </c>
      <c r="U2777" t="s">
        <v>40</v>
      </c>
      <c r="V2777">
        <v>0</v>
      </c>
      <c r="W2777">
        <v>0.38920677604595899</v>
      </c>
      <c r="X2777">
        <v>0.704072456322962</v>
      </c>
      <c r="Y2777">
        <v>-21.934453150989601</v>
      </c>
      <c r="Z2777">
        <v>0.48464167878831399</v>
      </c>
      <c r="AA2777">
        <v>0.84435025072159198</v>
      </c>
      <c r="AB2777">
        <v>21.172613138586598</v>
      </c>
      <c r="AC2777">
        <v>0.21073619169722799</v>
      </c>
      <c r="AD2777">
        <v>0.68253123924728298</v>
      </c>
      <c r="AE2777">
        <v>-21.934453150989601</v>
      </c>
      <c r="AF2777">
        <v>0.501741946288212</v>
      </c>
      <c r="AG2777">
        <v>0.80674443595273604</v>
      </c>
      <c r="AH2777">
        <v>-21.136087278211701</v>
      </c>
      <c r="AI2777">
        <v>0.52399907623471598</v>
      </c>
      <c r="AJ2777">
        <v>0.78121606160956403</v>
      </c>
      <c r="AK2777">
        <v>-21.065697981620499</v>
      </c>
    </row>
    <row r="2778" spans="1:37" x14ac:dyDescent="0.2">
      <c r="A2778" t="s">
        <v>9087</v>
      </c>
      <c r="B2778">
        <v>57281747</v>
      </c>
      <c r="C2778">
        <v>57281934</v>
      </c>
      <c r="D2778">
        <v>188</v>
      </c>
      <c r="E2778" t="s">
        <v>9757</v>
      </c>
      <c r="F2778">
        <v>2</v>
      </c>
      <c r="G2778" t="s">
        <v>9758</v>
      </c>
      <c r="H2778" t="s">
        <v>31032</v>
      </c>
      <c r="I2778">
        <v>16</v>
      </c>
      <c r="J2778">
        <v>57249039</v>
      </c>
      <c r="K2778">
        <v>57284661</v>
      </c>
      <c r="L2778">
        <v>35623</v>
      </c>
      <c r="M2778">
        <v>2</v>
      </c>
      <c r="N2778">
        <v>51090</v>
      </c>
      <c r="O2778" t="s">
        <v>9753</v>
      </c>
      <c r="P2778">
        <v>2727</v>
      </c>
      <c r="Q2778" t="s">
        <v>9754</v>
      </c>
      <c r="R2778" t="s">
        <v>9755</v>
      </c>
      <c r="S2778" t="s">
        <v>9756</v>
      </c>
      <c r="T2778" t="s">
        <v>40</v>
      </c>
      <c r="U2778" t="s">
        <v>40</v>
      </c>
      <c r="V2778">
        <v>0</v>
      </c>
      <c r="W2778">
        <v>0.38920677604595899</v>
      </c>
      <c r="X2778">
        <v>0.704072456322962</v>
      </c>
      <c r="Y2778">
        <v>-21.934453150989601</v>
      </c>
      <c r="Z2778">
        <v>0.48464167878831399</v>
      </c>
      <c r="AA2778">
        <v>0.84435025072159198</v>
      </c>
      <c r="AB2778">
        <v>21.172613138586598</v>
      </c>
      <c r="AC2778">
        <v>0.21073619169722799</v>
      </c>
      <c r="AD2778">
        <v>0.68253123924728298</v>
      </c>
      <c r="AE2778">
        <v>-21.934453150989601</v>
      </c>
      <c r="AF2778">
        <v>0.501741946288212</v>
      </c>
      <c r="AG2778">
        <v>0.80674443595273604</v>
      </c>
      <c r="AH2778">
        <v>-21.136087278211701</v>
      </c>
      <c r="AI2778">
        <v>0.52399907623471598</v>
      </c>
      <c r="AJ2778">
        <v>0.78121606160956403</v>
      </c>
      <c r="AK2778">
        <v>-21.065697981620499</v>
      </c>
    </row>
    <row r="2779" spans="1:37" x14ac:dyDescent="0.2">
      <c r="A2779" t="s">
        <v>9087</v>
      </c>
      <c r="B2779">
        <v>57289981</v>
      </c>
      <c r="C2779">
        <v>57290134</v>
      </c>
      <c r="D2779">
        <v>154</v>
      </c>
      <c r="E2779" t="s">
        <v>9759</v>
      </c>
      <c r="F2779">
        <v>6</v>
      </c>
      <c r="G2779" t="s">
        <v>9760</v>
      </c>
      <c r="H2779" t="s">
        <v>31000</v>
      </c>
      <c r="I2779">
        <v>16</v>
      </c>
      <c r="J2779">
        <v>57256755</v>
      </c>
      <c r="K2779">
        <v>57284672</v>
      </c>
      <c r="L2779">
        <v>27918</v>
      </c>
      <c r="M2779">
        <v>2</v>
      </c>
      <c r="N2779">
        <v>51090</v>
      </c>
      <c r="O2779" t="s">
        <v>9761</v>
      </c>
      <c r="P2779">
        <v>-5309</v>
      </c>
      <c r="Q2779" t="s">
        <v>9754</v>
      </c>
      <c r="R2779" t="s">
        <v>9755</v>
      </c>
      <c r="S2779" t="s">
        <v>9756</v>
      </c>
      <c r="T2779">
        <v>0.583211159830616</v>
      </c>
      <c r="U2779">
        <v>0.81360520874211995</v>
      </c>
      <c r="V2779">
        <v>-0.68779713290317601</v>
      </c>
      <c r="W2779">
        <v>0.47227206410946598</v>
      </c>
      <c r="X2779">
        <v>0.76972988596612002</v>
      </c>
      <c r="Y2779">
        <v>1.5258976581010599</v>
      </c>
      <c r="Z2779">
        <v>0.37182321658043199</v>
      </c>
      <c r="AA2779">
        <v>0.84072298199131701</v>
      </c>
      <c r="AB2779">
        <v>-0.27981567762055398</v>
      </c>
      <c r="AC2779">
        <v>0.82900842948436704</v>
      </c>
      <c r="AD2779">
        <v>0.94068432309766403</v>
      </c>
      <c r="AE2779">
        <v>0.66243468552626605</v>
      </c>
      <c r="AF2779">
        <v>0.98798422886439796</v>
      </c>
      <c r="AG2779">
        <v>1</v>
      </c>
      <c r="AH2779">
        <v>-0.71311418882036703</v>
      </c>
      <c r="AI2779">
        <v>0.27133919881670099</v>
      </c>
      <c r="AJ2779">
        <v>0.78121606160956403</v>
      </c>
      <c r="AK2779">
        <v>2.0888198549144601</v>
      </c>
    </row>
    <row r="2780" spans="1:37" x14ac:dyDescent="0.2">
      <c r="A2780" t="s">
        <v>9087</v>
      </c>
      <c r="B2780">
        <v>57411292</v>
      </c>
      <c r="C2780">
        <v>57411531</v>
      </c>
      <c r="D2780">
        <v>240</v>
      </c>
      <c r="E2780" t="s">
        <v>9762</v>
      </c>
      <c r="F2780">
        <v>3</v>
      </c>
      <c r="G2780" t="s">
        <v>9763</v>
      </c>
      <c r="H2780" t="s">
        <v>31032</v>
      </c>
      <c r="I2780">
        <v>16</v>
      </c>
      <c r="J2780">
        <v>57413869</v>
      </c>
      <c r="K2780">
        <v>57416062</v>
      </c>
      <c r="L2780">
        <v>2194</v>
      </c>
      <c r="M2780">
        <v>1</v>
      </c>
      <c r="N2780">
        <v>6361</v>
      </c>
      <c r="O2780" t="s">
        <v>9764</v>
      </c>
      <c r="P2780">
        <v>-2338</v>
      </c>
      <c r="Q2780" t="s">
        <v>9765</v>
      </c>
      <c r="R2780" t="s">
        <v>9766</v>
      </c>
      <c r="S2780" t="s">
        <v>33098</v>
      </c>
      <c r="T2780">
        <v>0.98949392257775903</v>
      </c>
      <c r="U2780">
        <v>1</v>
      </c>
      <c r="V2780">
        <v>-1.49456584569272E-2</v>
      </c>
      <c r="W2780">
        <v>0.81889122582963703</v>
      </c>
      <c r="X2780">
        <v>0.95159051474143896</v>
      </c>
      <c r="Y2780">
        <v>-9.8086112590481597E-2</v>
      </c>
      <c r="Z2780">
        <v>0.59866139344115199</v>
      </c>
      <c r="AA2780">
        <v>0.84521697243271998</v>
      </c>
      <c r="AB2780">
        <v>-0.219592824640024</v>
      </c>
      <c r="AC2780">
        <v>0.70066101892853505</v>
      </c>
      <c r="AD2780">
        <v>0.87989882095915395</v>
      </c>
      <c r="AE2780">
        <v>-8.3277441084047402E-2</v>
      </c>
      <c r="AF2780">
        <v>0.66199557885131899</v>
      </c>
      <c r="AG2780">
        <v>0.81946140841450499</v>
      </c>
      <c r="AH2780">
        <v>0.190134271704053</v>
      </c>
      <c r="AI2780">
        <v>0.88085673792910502</v>
      </c>
      <c r="AJ2780">
        <v>0.98621344597861504</v>
      </c>
      <c r="AK2780">
        <v>-6.7447700603866803E-2</v>
      </c>
    </row>
    <row r="2781" spans="1:37" x14ac:dyDescent="0.2">
      <c r="A2781" t="s">
        <v>9087</v>
      </c>
      <c r="B2781">
        <v>57563694</v>
      </c>
      <c r="C2781">
        <v>57563866</v>
      </c>
      <c r="D2781">
        <v>173</v>
      </c>
      <c r="E2781" t="s">
        <v>9767</v>
      </c>
      <c r="F2781">
        <v>2</v>
      </c>
      <c r="G2781" t="s">
        <v>9768</v>
      </c>
      <c r="H2781" t="s">
        <v>33099</v>
      </c>
      <c r="I2781">
        <v>16</v>
      </c>
      <c r="J2781">
        <v>57574816</v>
      </c>
      <c r="K2781">
        <v>57591681</v>
      </c>
      <c r="L2781">
        <v>16866</v>
      </c>
      <c r="M2781">
        <v>1</v>
      </c>
      <c r="N2781">
        <v>221188</v>
      </c>
      <c r="O2781" t="s">
        <v>9769</v>
      </c>
      <c r="P2781">
        <v>-10950</v>
      </c>
      <c r="Q2781" t="s">
        <v>9770</v>
      </c>
      <c r="R2781" t="s">
        <v>9771</v>
      </c>
      <c r="S2781" t="s">
        <v>33100</v>
      </c>
      <c r="T2781">
        <v>0.35387198439864398</v>
      </c>
      <c r="U2781">
        <v>0.603102917160658</v>
      </c>
      <c r="V2781">
        <v>-24.308810764965799</v>
      </c>
      <c r="W2781" t="s">
        <v>40</v>
      </c>
      <c r="X2781" t="s">
        <v>40</v>
      </c>
      <c r="Y2781">
        <v>0</v>
      </c>
      <c r="Z2781">
        <v>0.184235113180511</v>
      </c>
      <c r="AA2781">
        <v>0.72610664078822296</v>
      </c>
      <c r="AB2781">
        <v>-24.308810764965799</v>
      </c>
      <c r="AC2781">
        <v>0.45677901822897599</v>
      </c>
      <c r="AD2781">
        <v>0.82872126865393902</v>
      </c>
      <c r="AE2781">
        <v>23.453200730499301</v>
      </c>
      <c r="AF2781">
        <v>0.501741946288212</v>
      </c>
      <c r="AG2781">
        <v>0.80674443595273604</v>
      </c>
      <c r="AH2781">
        <v>-23.379200155667</v>
      </c>
      <c r="AI2781">
        <v>0.52399907623471598</v>
      </c>
      <c r="AJ2781">
        <v>0.78121606160956403</v>
      </c>
      <c r="AK2781">
        <v>-23.308810834387199</v>
      </c>
    </row>
    <row r="2782" spans="1:37" x14ac:dyDescent="0.2">
      <c r="A2782" t="s">
        <v>9087</v>
      </c>
      <c r="B2782">
        <v>57563866</v>
      </c>
      <c r="C2782">
        <v>57564038</v>
      </c>
      <c r="D2782">
        <v>173</v>
      </c>
      <c r="E2782" t="s">
        <v>9772</v>
      </c>
      <c r="F2782">
        <v>10</v>
      </c>
      <c r="G2782" t="s">
        <v>9773</v>
      </c>
      <c r="H2782" t="s">
        <v>33099</v>
      </c>
      <c r="I2782">
        <v>16</v>
      </c>
      <c r="J2782">
        <v>57574816</v>
      </c>
      <c r="K2782">
        <v>57591681</v>
      </c>
      <c r="L2782">
        <v>16866</v>
      </c>
      <c r="M2782">
        <v>1</v>
      </c>
      <c r="N2782">
        <v>221188</v>
      </c>
      <c r="O2782" t="s">
        <v>9769</v>
      </c>
      <c r="P2782">
        <v>-10778</v>
      </c>
      <c r="Q2782" t="s">
        <v>9770</v>
      </c>
      <c r="R2782" t="s">
        <v>9771</v>
      </c>
      <c r="S2782" t="s">
        <v>33100</v>
      </c>
      <c r="T2782">
        <v>0.35387198439864398</v>
      </c>
      <c r="U2782">
        <v>0.603102917160658</v>
      </c>
      <c r="V2782">
        <v>-24.308810764965799</v>
      </c>
      <c r="W2782" t="s">
        <v>40</v>
      </c>
      <c r="X2782" t="s">
        <v>40</v>
      </c>
      <c r="Y2782">
        <v>0</v>
      </c>
      <c r="Z2782">
        <v>0.184235113180511</v>
      </c>
      <c r="AA2782">
        <v>0.72610664078822296</v>
      </c>
      <c r="AB2782">
        <v>-24.308810764965799</v>
      </c>
      <c r="AC2782">
        <v>0.45677901822897599</v>
      </c>
      <c r="AD2782">
        <v>0.82872126865393902</v>
      </c>
      <c r="AE2782">
        <v>23.453200730499301</v>
      </c>
      <c r="AF2782">
        <v>0.501741946288212</v>
      </c>
      <c r="AG2782">
        <v>0.80674443595273604</v>
      </c>
      <c r="AH2782">
        <v>-23.379200155667</v>
      </c>
      <c r="AI2782">
        <v>0.52399907623471598</v>
      </c>
      <c r="AJ2782">
        <v>0.78121606160956403</v>
      </c>
      <c r="AK2782">
        <v>-23.308810834387199</v>
      </c>
    </row>
    <row r="2783" spans="1:37" x14ac:dyDescent="0.2">
      <c r="A2783" t="s">
        <v>9087</v>
      </c>
      <c r="B2783">
        <v>57760630</v>
      </c>
      <c r="C2783">
        <v>57760776</v>
      </c>
      <c r="D2783">
        <v>147</v>
      </c>
      <c r="E2783" t="s">
        <v>9774</v>
      </c>
      <c r="F2783">
        <v>3</v>
      </c>
      <c r="G2783" t="s">
        <v>9775</v>
      </c>
      <c r="H2783" t="s">
        <v>30987</v>
      </c>
      <c r="I2783">
        <v>16</v>
      </c>
      <c r="J2783">
        <v>57758320</v>
      </c>
      <c r="K2783">
        <v>57760945</v>
      </c>
      <c r="L2783">
        <v>2626</v>
      </c>
      <c r="M2783">
        <v>2</v>
      </c>
      <c r="N2783">
        <v>3801</v>
      </c>
      <c r="O2783" t="s">
        <v>9776</v>
      </c>
      <c r="P2783">
        <v>169</v>
      </c>
      <c r="Q2783" t="s">
        <v>9777</v>
      </c>
      <c r="R2783" t="s">
        <v>9778</v>
      </c>
      <c r="S2783" t="s">
        <v>33101</v>
      </c>
      <c r="T2783">
        <v>0.97979524468909096</v>
      </c>
      <c r="U2783">
        <v>1</v>
      </c>
      <c r="V2783">
        <v>-0.77756522984572796</v>
      </c>
      <c r="W2783">
        <v>0.20525741147413201</v>
      </c>
      <c r="X2783">
        <v>0.704072456322962</v>
      </c>
      <c r="Y2783">
        <v>-24.244738571973699</v>
      </c>
      <c r="Z2783">
        <v>0.53052895265546796</v>
      </c>
      <c r="AA2783">
        <v>0.84521697243271998</v>
      </c>
      <c r="AB2783">
        <v>-1.74103924546653</v>
      </c>
      <c r="AC2783">
        <v>0.59090205226999604</v>
      </c>
      <c r="AD2783">
        <v>0.87989882095915395</v>
      </c>
      <c r="AE2783">
        <v>-1.58892613661972</v>
      </c>
      <c r="AF2783">
        <v>0.47948624871920598</v>
      </c>
      <c r="AG2783">
        <v>0.80674443595273604</v>
      </c>
      <c r="AH2783">
        <v>0.152045382064395</v>
      </c>
      <c r="AI2783">
        <v>0.17351581260912399</v>
      </c>
      <c r="AJ2783">
        <v>0.78121606160956403</v>
      </c>
      <c r="AK2783">
        <v>-24.007519196398601</v>
      </c>
    </row>
    <row r="2784" spans="1:37" x14ac:dyDescent="0.2">
      <c r="A2784" t="s">
        <v>9087</v>
      </c>
      <c r="B2784">
        <v>57760776</v>
      </c>
      <c r="C2784">
        <v>57760922</v>
      </c>
      <c r="D2784">
        <v>147</v>
      </c>
      <c r="E2784" t="s">
        <v>9780</v>
      </c>
      <c r="F2784">
        <v>14</v>
      </c>
      <c r="G2784" t="s">
        <v>9781</v>
      </c>
      <c r="H2784" t="s">
        <v>30987</v>
      </c>
      <c r="I2784">
        <v>16</v>
      </c>
      <c r="J2784">
        <v>57758320</v>
      </c>
      <c r="K2784">
        <v>57760945</v>
      </c>
      <c r="L2784">
        <v>2626</v>
      </c>
      <c r="M2784">
        <v>2</v>
      </c>
      <c r="N2784">
        <v>3801</v>
      </c>
      <c r="O2784" t="s">
        <v>9776</v>
      </c>
      <c r="P2784">
        <v>23</v>
      </c>
      <c r="Q2784" t="s">
        <v>9777</v>
      </c>
      <c r="R2784" t="s">
        <v>9778</v>
      </c>
      <c r="S2784" t="s">
        <v>33101</v>
      </c>
      <c r="T2784">
        <v>0.97979524468909096</v>
      </c>
      <c r="U2784">
        <v>1</v>
      </c>
      <c r="V2784">
        <v>-0.55007302259855095</v>
      </c>
      <c r="W2784">
        <v>0.20525741147413201</v>
      </c>
      <c r="X2784">
        <v>0.704072456322962</v>
      </c>
      <c r="Y2784">
        <v>-24.468216266917601</v>
      </c>
      <c r="Z2784">
        <v>0.53052895265546796</v>
      </c>
      <c r="AA2784">
        <v>0.84521697243271998</v>
      </c>
      <c r="AB2784">
        <v>-1.51354706735357</v>
      </c>
      <c r="AC2784">
        <v>0.59090205226999604</v>
      </c>
      <c r="AD2784">
        <v>0.87989882095915395</v>
      </c>
      <c r="AE2784">
        <v>-1.3577004665406101</v>
      </c>
      <c r="AF2784">
        <v>0.47948624871920598</v>
      </c>
      <c r="AG2784">
        <v>0.80674443595273604</v>
      </c>
      <c r="AH2784">
        <v>0.37953759798050402</v>
      </c>
      <c r="AI2784">
        <v>0.17351581260912399</v>
      </c>
      <c r="AJ2784">
        <v>0.78121606160956403</v>
      </c>
      <c r="AK2784">
        <v>-24.3172715833167</v>
      </c>
    </row>
    <row r="2785" spans="1:37" x14ac:dyDescent="0.2">
      <c r="A2785" t="s">
        <v>9087</v>
      </c>
      <c r="B2785">
        <v>57760922</v>
      </c>
      <c r="C2785">
        <v>57761068</v>
      </c>
      <c r="D2785">
        <v>147</v>
      </c>
      <c r="E2785" t="s">
        <v>9782</v>
      </c>
      <c r="F2785">
        <v>3</v>
      </c>
      <c r="G2785" t="s">
        <v>9783</v>
      </c>
      <c r="H2785" t="s">
        <v>30987</v>
      </c>
      <c r="I2785">
        <v>16</v>
      </c>
      <c r="J2785">
        <v>57758320</v>
      </c>
      <c r="K2785">
        <v>57760945</v>
      </c>
      <c r="L2785">
        <v>2626</v>
      </c>
      <c r="M2785">
        <v>2</v>
      </c>
      <c r="N2785">
        <v>3801</v>
      </c>
      <c r="O2785" t="s">
        <v>9776</v>
      </c>
      <c r="P2785">
        <v>0</v>
      </c>
      <c r="Q2785" t="s">
        <v>9777</v>
      </c>
      <c r="R2785" t="s">
        <v>9778</v>
      </c>
      <c r="S2785" t="s">
        <v>33101</v>
      </c>
      <c r="T2785">
        <v>0.97979524468909096</v>
      </c>
      <c r="U2785">
        <v>1</v>
      </c>
      <c r="V2785">
        <v>-0.55007302259855095</v>
      </c>
      <c r="W2785">
        <v>0.20525741147413201</v>
      </c>
      <c r="X2785">
        <v>0.704072456322962</v>
      </c>
      <c r="Y2785">
        <v>-24.468216266917601</v>
      </c>
      <c r="Z2785">
        <v>0.53052895265546796</v>
      </c>
      <c r="AA2785">
        <v>0.84521697243271998</v>
      </c>
      <c r="AB2785">
        <v>-1.51354706735357</v>
      </c>
      <c r="AC2785">
        <v>0.59090205226999604</v>
      </c>
      <c r="AD2785">
        <v>0.87989882095915395</v>
      </c>
      <c r="AE2785">
        <v>-1.3577004665406101</v>
      </c>
      <c r="AF2785">
        <v>0.47948624871920598</v>
      </c>
      <c r="AG2785">
        <v>0.80674443595273604</v>
      </c>
      <c r="AH2785">
        <v>0.37953759798050402</v>
      </c>
      <c r="AI2785">
        <v>0.17351581260912399</v>
      </c>
      <c r="AJ2785">
        <v>0.78121606160956403</v>
      </c>
      <c r="AK2785">
        <v>-24.3172715833167</v>
      </c>
    </row>
    <row r="2786" spans="1:37" x14ac:dyDescent="0.2">
      <c r="A2786" t="s">
        <v>9087</v>
      </c>
      <c r="B2786">
        <v>57807178</v>
      </c>
      <c r="C2786">
        <v>57807476</v>
      </c>
      <c r="D2786">
        <v>299</v>
      </c>
      <c r="E2786" t="s">
        <v>9784</v>
      </c>
      <c r="F2786">
        <v>1</v>
      </c>
      <c r="G2786" t="s">
        <v>9785</v>
      </c>
      <c r="H2786" t="s">
        <v>33102</v>
      </c>
      <c r="I2786">
        <v>16</v>
      </c>
      <c r="J2786">
        <v>57810637</v>
      </c>
      <c r="K2786">
        <v>57816946</v>
      </c>
      <c r="L2786">
        <v>6310</v>
      </c>
      <c r="M2786">
        <v>1</v>
      </c>
      <c r="N2786">
        <v>388282</v>
      </c>
      <c r="O2786" t="s">
        <v>9786</v>
      </c>
      <c r="P2786">
        <v>-3161</v>
      </c>
      <c r="Q2786" t="s">
        <v>9787</v>
      </c>
      <c r="R2786" t="s">
        <v>9788</v>
      </c>
      <c r="S2786" t="s">
        <v>33103</v>
      </c>
      <c r="T2786">
        <v>0.35387198439864398</v>
      </c>
      <c r="U2786">
        <v>0.603102917160658</v>
      </c>
      <c r="V2786">
        <v>-21.6277616463219</v>
      </c>
      <c r="W2786" t="s">
        <v>40</v>
      </c>
      <c r="X2786" t="s">
        <v>40</v>
      </c>
      <c r="Y2786">
        <v>0</v>
      </c>
      <c r="Z2786">
        <v>0.184235113180511</v>
      </c>
      <c r="AA2786">
        <v>0.72610664078822296</v>
      </c>
      <c r="AB2786">
        <v>-21.6277616463219</v>
      </c>
      <c r="AC2786">
        <v>0.45677901822897599</v>
      </c>
      <c r="AD2786">
        <v>0.82872126865393902</v>
      </c>
      <c r="AE2786">
        <v>20.7721519160689</v>
      </c>
      <c r="AF2786">
        <v>0.501741946288212</v>
      </c>
      <c r="AG2786">
        <v>0.80674443595273604</v>
      </c>
      <c r="AH2786">
        <v>-20.698151377026502</v>
      </c>
      <c r="AI2786">
        <v>0.52399907623471598</v>
      </c>
      <c r="AJ2786">
        <v>0.78121606160956403</v>
      </c>
      <c r="AK2786">
        <v>-20.6277620915365</v>
      </c>
    </row>
    <row r="2787" spans="1:37" x14ac:dyDescent="0.2">
      <c r="A2787" t="s">
        <v>9087</v>
      </c>
      <c r="B2787">
        <v>58092451</v>
      </c>
      <c r="C2787">
        <v>58092602</v>
      </c>
      <c r="D2787">
        <v>152</v>
      </c>
      <c r="E2787" t="s">
        <v>9789</v>
      </c>
      <c r="F2787">
        <v>1</v>
      </c>
      <c r="G2787" t="s">
        <v>9790</v>
      </c>
      <c r="H2787" t="s">
        <v>33104</v>
      </c>
      <c r="I2787">
        <v>16</v>
      </c>
      <c r="J2787">
        <v>58114962</v>
      </c>
      <c r="K2787">
        <v>58115450</v>
      </c>
      <c r="L2787">
        <v>489</v>
      </c>
      <c r="M2787">
        <v>2</v>
      </c>
      <c r="N2787">
        <v>29105</v>
      </c>
      <c r="O2787" t="s">
        <v>9791</v>
      </c>
      <c r="P2787">
        <v>22848</v>
      </c>
      <c r="Q2787" t="s">
        <v>9792</v>
      </c>
      <c r="R2787" t="s">
        <v>9793</v>
      </c>
      <c r="S2787" t="s">
        <v>33105</v>
      </c>
      <c r="T2787">
        <v>0.61378204920830604</v>
      </c>
      <c r="U2787">
        <v>0.83217249244743297</v>
      </c>
      <c r="V2787">
        <v>0.89709823905252095</v>
      </c>
      <c r="W2787">
        <v>0.78524774079642601</v>
      </c>
      <c r="X2787">
        <v>0.95159051474143896</v>
      </c>
      <c r="Y2787">
        <v>-1.19961273416537</v>
      </c>
      <c r="Z2787">
        <v>0.52044903550877997</v>
      </c>
      <c r="AA2787">
        <v>0.84521697243271998</v>
      </c>
      <c r="AB2787">
        <v>1.0294297331000699</v>
      </c>
      <c r="AC2787">
        <v>0.42426392489208298</v>
      </c>
      <c r="AD2787">
        <v>0.82872126865393902</v>
      </c>
      <c r="AE2787">
        <v>-1.2477170513876801</v>
      </c>
      <c r="AF2787">
        <v>0.83185481790654303</v>
      </c>
      <c r="AG2787">
        <v>0.93643259101490195</v>
      </c>
      <c r="AH2787">
        <v>0.23349986730917599</v>
      </c>
      <c r="AI2787">
        <v>0.80088923933161804</v>
      </c>
      <c r="AJ2787">
        <v>0.94282026398546503</v>
      </c>
      <c r="AK2787">
        <v>-0.74886570961709098</v>
      </c>
    </row>
    <row r="2788" spans="1:37" x14ac:dyDescent="0.2">
      <c r="A2788" t="s">
        <v>9087</v>
      </c>
      <c r="B2788">
        <v>58603252</v>
      </c>
      <c r="C2788">
        <v>58603298</v>
      </c>
      <c r="D2788">
        <v>47</v>
      </c>
      <c r="E2788" t="s">
        <v>9794</v>
      </c>
      <c r="F2788">
        <v>0</v>
      </c>
      <c r="G2788" t="s">
        <v>9795</v>
      </c>
      <c r="H2788" t="s">
        <v>33106</v>
      </c>
      <c r="I2788">
        <v>16</v>
      </c>
      <c r="J2788">
        <v>58599261</v>
      </c>
      <c r="K2788">
        <v>58624786</v>
      </c>
      <c r="L2788">
        <v>25526</v>
      </c>
      <c r="M2788">
        <v>2</v>
      </c>
      <c r="N2788">
        <v>23019</v>
      </c>
      <c r="O2788" t="s">
        <v>9796</v>
      </c>
      <c r="P2788">
        <v>21488</v>
      </c>
      <c r="Q2788" t="s">
        <v>9797</v>
      </c>
      <c r="R2788" t="s">
        <v>9798</v>
      </c>
      <c r="S2788" t="s">
        <v>33107</v>
      </c>
      <c r="T2788">
        <v>0.97979524468909096</v>
      </c>
      <c r="U2788">
        <v>1</v>
      </c>
      <c r="V2788">
        <v>0.15173604460023701</v>
      </c>
      <c r="W2788">
        <v>0.89279167466019005</v>
      </c>
      <c r="X2788">
        <v>0.95159051474143896</v>
      </c>
      <c r="Y2788">
        <v>0.31940131322929</v>
      </c>
      <c r="Z2788">
        <v>0.82095374834302304</v>
      </c>
      <c r="AA2788">
        <v>0.95070810395168004</v>
      </c>
      <c r="AB2788">
        <v>-0.16757174393743801</v>
      </c>
      <c r="AC2788">
        <v>0.32447114801423099</v>
      </c>
      <c r="AD2788">
        <v>0.69252351738087903</v>
      </c>
      <c r="AE2788">
        <v>-0.68059865768294503</v>
      </c>
      <c r="AF2788">
        <v>0.75597362904566501</v>
      </c>
      <c r="AG2788">
        <v>0.87732854096160695</v>
      </c>
      <c r="AH2788">
        <v>0.40735316580338299</v>
      </c>
      <c r="AI2788">
        <v>0.62340487356182706</v>
      </c>
      <c r="AJ2788">
        <v>0.80316496274521099</v>
      </c>
      <c r="AK2788">
        <v>1.18815674996732</v>
      </c>
    </row>
    <row r="2789" spans="1:37" x14ac:dyDescent="0.2">
      <c r="A2789" t="s">
        <v>9087</v>
      </c>
      <c r="B2789">
        <v>58893167</v>
      </c>
      <c r="C2789">
        <v>58893318</v>
      </c>
      <c r="D2789">
        <v>152</v>
      </c>
      <c r="E2789" t="s">
        <v>9799</v>
      </c>
      <c r="F2789">
        <v>1</v>
      </c>
      <c r="G2789" t="s">
        <v>9800</v>
      </c>
      <c r="H2789" t="s">
        <v>33108</v>
      </c>
      <c r="I2789">
        <v>16</v>
      </c>
      <c r="J2789">
        <v>58847715</v>
      </c>
      <c r="K2789">
        <v>58880351</v>
      </c>
      <c r="L2789">
        <v>32637</v>
      </c>
      <c r="M2789">
        <v>2</v>
      </c>
      <c r="N2789">
        <v>105371296</v>
      </c>
      <c r="O2789" t="s">
        <v>9801</v>
      </c>
      <c r="P2789">
        <v>-12816</v>
      </c>
      <c r="Q2789" t="s">
        <v>40</v>
      </c>
      <c r="R2789" t="s">
        <v>9802</v>
      </c>
      <c r="S2789" t="s">
        <v>33109</v>
      </c>
      <c r="T2789">
        <v>0.17308923567461099</v>
      </c>
      <c r="U2789">
        <v>0.603102917160658</v>
      </c>
      <c r="V2789">
        <v>-25.8217822413731</v>
      </c>
      <c r="W2789">
        <v>0.38920677604595899</v>
      </c>
      <c r="X2789">
        <v>0.704072456322962</v>
      </c>
      <c r="Y2789">
        <v>-25.3307429069779</v>
      </c>
      <c r="Z2789">
        <v>5.50355599158565E-2</v>
      </c>
      <c r="AA2789">
        <v>0.72610664078822296</v>
      </c>
      <c r="AB2789">
        <v>-25.8217822413731</v>
      </c>
      <c r="AC2789">
        <v>0.71753805159658501</v>
      </c>
      <c r="AD2789">
        <v>0.87989882095915395</v>
      </c>
      <c r="AE2789">
        <v>-2.54425128120916</v>
      </c>
      <c r="AF2789">
        <v>0.32549523997010099</v>
      </c>
      <c r="AG2789">
        <v>0.70473078222419605</v>
      </c>
      <c r="AH2789">
        <v>-24.892171591272302</v>
      </c>
      <c r="AI2789">
        <v>0.35038410267202102</v>
      </c>
      <c r="AJ2789">
        <v>0.78121606160956403</v>
      </c>
      <c r="AK2789">
        <v>-24.8217822656976</v>
      </c>
    </row>
    <row r="2790" spans="1:37" x14ac:dyDescent="0.2">
      <c r="A2790" t="s">
        <v>9087</v>
      </c>
      <c r="B2790">
        <v>59364631</v>
      </c>
      <c r="C2790">
        <v>59364773</v>
      </c>
      <c r="D2790">
        <v>143</v>
      </c>
      <c r="E2790" t="s">
        <v>9803</v>
      </c>
      <c r="F2790">
        <v>2</v>
      </c>
      <c r="G2790" t="s">
        <v>9804</v>
      </c>
      <c r="H2790" t="s">
        <v>31000</v>
      </c>
      <c r="I2790">
        <v>16</v>
      </c>
      <c r="J2790">
        <v>59754461</v>
      </c>
      <c r="K2790">
        <v>59755026</v>
      </c>
      <c r="L2790">
        <v>566</v>
      </c>
      <c r="M2790">
        <v>2</v>
      </c>
      <c r="N2790">
        <v>644649</v>
      </c>
      <c r="O2790" t="s">
        <v>9805</v>
      </c>
      <c r="P2790">
        <v>390253</v>
      </c>
      <c r="Q2790" t="s">
        <v>40</v>
      </c>
      <c r="R2790" t="s">
        <v>9806</v>
      </c>
      <c r="S2790" t="s">
        <v>33110</v>
      </c>
      <c r="T2790">
        <v>0.506551998792793</v>
      </c>
      <c r="U2790">
        <v>0.78288571403930396</v>
      </c>
      <c r="V2790">
        <v>2.2968773912582101</v>
      </c>
      <c r="W2790">
        <v>0.19708796505849599</v>
      </c>
      <c r="X2790">
        <v>0.704072456322962</v>
      </c>
      <c r="Y2790">
        <v>3.4349576898799299</v>
      </c>
      <c r="Z2790">
        <v>0.93459220503170903</v>
      </c>
      <c r="AA2790">
        <v>0.99919698600769702</v>
      </c>
      <c r="AB2790">
        <v>1.33340348284876</v>
      </c>
      <c r="AC2790">
        <v>0.56718065613419599</v>
      </c>
      <c r="AD2790">
        <v>0.87989882095915395</v>
      </c>
      <c r="AE2790">
        <v>2.4349578027991199</v>
      </c>
      <c r="AF2790">
        <v>0.205398459628826</v>
      </c>
      <c r="AG2790">
        <v>0.68151250837662902</v>
      </c>
      <c r="AH2790">
        <v>3.2264870545351201</v>
      </c>
      <c r="AI2790">
        <v>4.7931312381433402E-2</v>
      </c>
      <c r="AJ2790">
        <v>0.78121606160956403</v>
      </c>
      <c r="AK2790">
        <v>4.3037121477700602</v>
      </c>
    </row>
    <row r="2791" spans="1:37" x14ac:dyDescent="0.2">
      <c r="A2791" t="s">
        <v>9087</v>
      </c>
      <c r="B2791">
        <v>60936519</v>
      </c>
      <c r="C2791">
        <v>60936678</v>
      </c>
      <c r="D2791">
        <v>160</v>
      </c>
      <c r="E2791" t="s">
        <v>9807</v>
      </c>
      <c r="F2791">
        <v>1</v>
      </c>
      <c r="G2791" t="s">
        <v>9808</v>
      </c>
      <c r="H2791" t="s">
        <v>31000</v>
      </c>
      <c r="I2791">
        <v>16</v>
      </c>
      <c r="J2791">
        <v>60360542</v>
      </c>
      <c r="K2791">
        <v>60442245</v>
      </c>
      <c r="L2791">
        <v>81704</v>
      </c>
      <c r="M2791">
        <v>1</v>
      </c>
      <c r="N2791">
        <v>101927605</v>
      </c>
      <c r="O2791" t="s">
        <v>9809</v>
      </c>
      <c r="P2791">
        <v>575977</v>
      </c>
      <c r="Q2791" t="s">
        <v>40</v>
      </c>
      <c r="R2791" t="s">
        <v>9810</v>
      </c>
      <c r="S2791" t="s">
        <v>33111</v>
      </c>
      <c r="T2791">
        <v>0.32911398597860803</v>
      </c>
      <c r="U2791">
        <v>0.603102917160658</v>
      </c>
      <c r="V2791">
        <v>20.763550196189101</v>
      </c>
      <c r="W2791">
        <v>0.89107655920673101</v>
      </c>
      <c r="X2791">
        <v>0.95159051474143896</v>
      </c>
      <c r="Y2791">
        <v>2.87512755986788</v>
      </c>
      <c r="Z2791">
        <v>0.203350924423461</v>
      </c>
      <c r="AA2791">
        <v>0.72610664078822296</v>
      </c>
      <c r="AB2791">
        <v>23.245496530114298</v>
      </c>
      <c r="AC2791">
        <v>0.85817338719172098</v>
      </c>
      <c r="AD2791">
        <v>0.94068432309766403</v>
      </c>
      <c r="AE2791">
        <v>2.5821427037265199</v>
      </c>
      <c r="AF2791">
        <v>0.98343762640780896</v>
      </c>
      <c r="AG2791">
        <v>1</v>
      </c>
      <c r="AH2791">
        <v>-2.30650839087125</v>
      </c>
      <c r="AI2791">
        <v>0.91725052871964496</v>
      </c>
      <c r="AJ2791">
        <v>0.98621344597861504</v>
      </c>
      <c r="AK2791">
        <v>1.4709787989788099</v>
      </c>
    </row>
    <row r="2792" spans="1:37" x14ac:dyDescent="0.2">
      <c r="A2792" t="s">
        <v>9087</v>
      </c>
      <c r="B2792">
        <v>60936678</v>
      </c>
      <c r="C2792">
        <v>60936837</v>
      </c>
      <c r="D2792">
        <v>160</v>
      </c>
      <c r="E2792" t="s">
        <v>9811</v>
      </c>
      <c r="F2792">
        <v>2</v>
      </c>
      <c r="G2792" t="s">
        <v>9812</v>
      </c>
      <c r="H2792" t="s">
        <v>31000</v>
      </c>
      <c r="I2792">
        <v>16</v>
      </c>
      <c r="J2792">
        <v>60360542</v>
      </c>
      <c r="K2792">
        <v>60442245</v>
      </c>
      <c r="L2792">
        <v>81704</v>
      </c>
      <c r="M2792">
        <v>1</v>
      </c>
      <c r="N2792">
        <v>101927605</v>
      </c>
      <c r="O2792" t="s">
        <v>9809</v>
      </c>
      <c r="P2792">
        <v>576136</v>
      </c>
      <c r="Q2792" t="s">
        <v>40</v>
      </c>
      <c r="R2792" t="s">
        <v>9810</v>
      </c>
      <c r="S2792" t="s">
        <v>33111</v>
      </c>
      <c r="T2792">
        <v>0.32911398597860803</v>
      </c>
      <c r="U2792">
        <v>0.603102917160658</v>
      </c>
      <c r="V2792">
        <v>20.763550196189101</v>
      </c>
      <c r="W2792">
        <v>0.89107655920673101</v>
      </c>
      <c r="X2792">
        <v>0.95159051474143896</v>
      </c>
      <c r="Y2792">
        <v>2.87512755986788</v>
      </c>
      <c r="Z2792">
        <v>0.203350924423461</v>
      </c>
      <c r="AA2792">
        <v>0.72610664078822296</v>
      </c>
      <c r="AB2792">
        <v>23.245496530114298</v>
      </c>
      <c r="AC2792">
        <v>0.85817338719172098</v>
      </c>
      <c r="AD2792">
        <v>0.94068432309766403</v>
      </c>
      <c r="AE2792">
        <v>2.5821427037265199</v>
      </c>
      <c r="AF2792">
        <v>0.98343762640780896</v>
      </c>
      <c r="AG2792">
        <v>1</v>
      </c>
      <c r="AH2792">
        <v>-2.30650839087125</v>
      </c>
      <c r="AI2792">
        <v>0.91725052871964496</v>
      </c>
      <c r="AJ2792">
        <v>0.98621344597861504</v>
      </c>
      <c r="AK2792">
        <v>1.4709787989788099</v>
      </c>
    </row>
    <row r="2793" spans="1:37" x14ac:dyDescent="0.2">
      <c r="A2793" t="s">
        <v>9087</v>
      </c>
      <c r="B2793">
        <v>61802040</v>
      </c>
      <c r="C2793">
        <v>61802216</v>
      </c>
      <c r="D2793">
        <v>177</v>
      </c>
      <c r="E2793" t="s">
        <v>9813</v>
      </c>
      <c r="F2793">
        <v>2</v>
      </c>
      <c r="G2793" t="s">
        <v>9814</v>
      </c>
      <c r="H2793" t="s">
        <v>33112</v>
      </c>
      <c r="I2793">
        <v>16</v>
      </c>
      <c r="J2793">
        <v>61789476</v>
      </c>
      <c r="K2793">
        <v>61818043</v>
      </c>
      <c r="L2793">
        <v>28568</v>
      </c>
      <c r="M2793">
        <v>2</v>
      </c>
      <c r="N2793">
        <v>1006</v>
      </c>
      <c r="O2793" t="s">
        <v>9815</v>
      </c>
      <c r="P2793">
        <v>15827</v>
      </c>
      <c r="Q2793" t="s">
        <v>9816</v>
      </c>
      <c r="R2793" t="s">
        <v>9817</v>
      </c>
      <c r="S2793" t="s">
        <v>33113</v>
      </c>
      <c r="T2793">
        <v>0.64637634365716901</v>
      </c>
      <c r="U2793">
        <v>0.84931184682313698</v>
      </c>
      <c r="V2793">
        <v>1.93383977998226</v>
      </c>
      <c r="W2793">
        <v>0.371855812393517</v>
      </c>
      <c r="X2793">
        <v>0.704072456322962</v>
      </c>
      <c r="Y2793">
        <v>-3.5217370041402298</v>
      </c>
      <c r="Z2793">
        <v>0.79590556428138504</v>
      </c>
      <c r="AA2793">
        <v>0.927284221282906</v>
      </c>
      <c r="AB2793">
        <v>0.970365720917296</v>
      </c>
      <c r="AC2793">
        <v>0.28052061913125698</v>
      </c>
      <c r="AD2793">
        <v>0.68253123924728298</v>
      </c>
      <c r="AE2793">
        <v>-2.7412387047317801</v>
      </c>
      <c r="AF2793">
        <v>0.20786922184425</v>
      </c>
      <c r="AG2793">
        <v>0.68151250837662902</v>
      </c>
      <c r="AH2793">
        <v>2.8634502158986601</v>
      </c>
      <c r="AI2793">
        <v>0.54477755481726198</v>
      </c>
      <c r="AJ2793">
        <v>0.78121606160956403</v>
      </c>
      <c r="AK2793">
        <v>-2.8858492485376002</v>
      </c>
    </row>
    <row r="2794" spans="1:37" x14ac:dyDescent="0.2">
      <c r="A2794" t="s">
        <v>9087</v>
      </c>
      <c r="B2794">
        <v>61802216</v>
      </c>
      <c r="C2794">
        <v>61802392</v>
      </c>
      <c r="D2794">
        <v>177</v>
      </c>
      <c r="E2794" t="s">
        <v>9818</v>
      </c>
      <c r="F2794">
        <v>2</v>
      </c>
      <c r="G2794" t="s">
        <v>9819</v>
      </c>
      <c r="H2794" t="s">
        <v>33112</v>
      </c>
      <c r="I2794">
        <v>16</v>
      </c>
      <c r="J2794">
        <v>61789476</v>
      </c>
      <c r="K2794">
        <v>61818043</v>
      </c>
      <c r="L2794">
        <v>28568</v>
      </c>
      <c r="M2794">
        <v>2</v>
      </c>
      <c r="N2794">
        <v>1006</v>
      </c>
      <c r="O2794" t="s">
        <v>9815</v>
      </c>
      <c r="P2794">
        <v>15651</v>
      </c>
      <c r="Q2794" t="s">
        <v>9816</v>
      </c>
      <c r="R2794" t="s">
        <v>9817</v>
      </c>
      <c r="S2794" t="s">
        <v>33113</v>
      </c>
      <c r="T2794">
        <v>0.64637634365716901</v>
      </c>
      <c r="U2794">
        <v>0.84931184682313698</v>
      </c>
      <c r="V2794">
        <v>1.7490684684261599</v>
      </c>
      <c r="W2794">
        <v>0.371855812393517</v>
      </c>
      <c r="X2794">
        <v>0.704072456322962</v>
      </c>
      <c r="Y2794">
        <v>-3.3412464730454001</v>
      </c>
      <c r="Z2794">
        <v>0.79590556428138504</v>
      </c>
      <c r="AA2794">
        <v>0.927284221282906</v>
      </c>
      <c r="AB2794">
        <v>0.78559441823028497</v>
      </c>
      <c r="AC2794">
        <v>0.28052061913125698</v>
      </c>
      <c r="AD2794">
        <v>0.68253123924728298</v>
      </c>
      <c r="AE2794">
        <v>-2.56074817363695</v>
      </c>
      <c r="AF2794">
        <v>0.20786922184425</v>
      </c>
      <c r="AG2794">
        <v>0.68151250837662902</v>
      </c>
      <c r="AH2794">
        <v>2.6786789043425698</v>
      </c>
      <c r="AI2794">
        <v>0.54477755481726198</v>
      </c>
      <c r="AJ2794">
        <v>0.78121606160956403</v>
      </c>
      <c r="AK2794">
        <v>-2.7337367207358101</v>
      </c>
    </row>
    <row r="2795" spans="1:37" x14ac:dyDescent="0.2">
      <c r="A2795" t="s">
        <v>9087</v>
      </c>
      <c r="B2795">
        <v>63388497</v>
      </c>
      <c r="C2795">
        <v>63388669</v>
      </c>
      <c r="D2795">
        <v>173</v>
      </c>
      <c r="E2795" t="s">
        <v>9820</v>
      </c>
      <c r="F2795">
        <v>4</v>
      </c>
      <c r="G2795" t="s">
        <v>9821</v>
      </c>
      <c r="H2795" t="s">
        <v>33114</v>
      </c>
      <c r="I2795">
        <v>16</v>
      </c>
      <c r="J2795">
        <v>63531233</v>
      </c>
      <c r="K2795">
        <v>63618044</v>
      </c>
      <c r="L2795">
        <v>86812</v>
      </c>
      <c r="M2795">
        <v>2</v>
      </c>
      <c r="N2795">
        <v>105371308</v>
      </c>
      <c r="O2795" t="s">
        <v>9822</v>
      </c>
      <c r="P2795">
        <v>229375</v>
      </c>
      <c r="Q2795" t="s">
        <v>40</v>
      </c>
      <c r="R2795" t="s">
        <v>9823</v>
      </c>
      <c r="S2795" t="s">
        <v>33115</v>
      </c>
      <c r="T2795">
        <v>0.32911398597860803</v>
      </c>
      <c r="U2795">
        <v>0.603102917160658</v>
      </c>
      <c r="V2795">
        <v>24.275398070562801</v>
      </c>
      <c r="W2795">
        <v>0.94541066367716797</v>
      </c>
      <c r="X2795">
        <v>0.95159051474143896</v>
      </c>
      <c r="Y2795">
        <v>-1.5451296459296899</v>
      </c>
      <c r="Z2795">
        <v>0.306975110376564</v>
      </c>
      <c r="AA2795">
        <v>0.72610664078822296</v>
      </c>
      <c r="AB2795">
        <v>23.671524965661298</v>
      </c>
      <c r="AC2795">
        <v>0.71753805159658501</v>
      </c>
      <c r="AD2795">
        <v>0.87989882095915395</v>
      </c>
      <c r="AE2795">
        <v>-2.54512940748935</v>
      </c>
      <c r="AF2795">
        <v>0.61410715005536498</v>
      </c>
      <c r="AG2795">
        <v>0.80674443595273604</v>
      </c>
      <c r="AH2795">
        <v>2.8207638143465998</v>
      </c>
      <c r="AI2795">
        <v>0.59609816080359102</v>
      </c>
      <c r="AJ2795">
        <v>0.78121606160956403</v>
      </c>
      <c r="AK2795">
        <v>-0.676374246703492</v>
      </c>
    </row>
    <row r="2796" spans="1:37" x14ac:dyDescent="0.2">
      <c r="A2796" t="s">
        <v>9087</v>
      </c>
      <c r="B2796">
        <v>63388669</v>
      </c>
      <c r="C2796">
        <v>63388841</v>
      </c>
      <c r="D2796">
        <v>173</v>
      </c>
      <c r="E2796" t="s">
        <v>9824</v>
      </c>
      <c r="F2796">
        <v>3</v>
      </c>
      <c r="G2796" t="s">
        <v>9825</v>
      </c>
      <c r="H2796" t="s">
        <v>33114</v>
      </c>
      <c r="I2796">
        <v>16</v>
      </c>
      <c r="J2796">
        <v>63531233</v>
      </c>
      <c r="K2796">
        <v>63618044</v>
      </c>
      <c r="L2796">
        <v>86812</v>
      </c>
      <c r="M2796">
        <v>2</v>
      </c>
      <c r="N2796">
        <v>105371308</v>
      </c>
      <c r="O2796" t="s">
        <v>9822</v>
      </c>
      <c r="P2796">
        <v>229203</v>
      </c>
      <c r="Q2796" t="s">
        <v>40</v>
      </c>
      <c r="R2796" t="s">
        <v>9823</v>
      </c>
      <c r="S2796" t="s">
        <v>33115</v>
      </c>
      <c r="T2796">
        <v>0.32911398597860803</v>
      </c>
      <c r="U2796">
        <v>0.603102917160658</v>
      </c>
      <c r="V2796">
        <v>24.275398070562801</v>
      </c>
      <c r="W2796">
        <v>0.94541066367716797</v>
      </c>
      <c r="X2796">
        <v>0.95159051474143896</v>
      </c>
      <c r="Y2796">
        <v>-1.5451296459296899</v>
      </c>
      <c r="Z2796">
        <v>0.306975110376564</v>
      </c>
      <c r="AA2796">
        <v>0.72610664078822296</v>
      </c>
      <c r="AB2796">
        <v>23.671524965661298</v>
      </c>
      <c r="AC2796">
        <v>0.71753805159658501</v>
      </c>
      <c r="AD2796">
        <v>0.87989882095915395</v>
      </c>
      <c r="AE2796">
        <v>-2.54512940748935</v>
      </c>
      <c r="AF2796">
        <v>0.61410715005536498</v>
      </c>
      <c r="AG2796">
        <v>0.80674443595273604</v>
      </c>
      <c r="AH2796">
        <v>2.8207638143465998</v>
      </c>
      <c r="AI2796">
        <v>0.59609816080359102</v>
      </c>
      <c r="AJ2796">
        <v>0.78121606160956403</v>
      </c>
      <c r="AK2796">
        <v>-0.676374246703492</v>
      </c>
    </row>
    <row r="2797" spans="1:37" x14ac:dyDescent="0.2">
      <c r="A2797" t="s">
        <v>9087</v>
      </c>
      <c r="B2797">
        <v>63388841</v>
      </c>
      <c r="C2797">
        <v>63389013</v>
      </c>
      <c r="D2797">
        <v>173</v>
      </c>
      <c r="E2797" t="s">
        <v>9826</v>
      </c>
      <c r="F2797">
        <v>1</v>
      </c>
      <c r="G2797" t="s">
        <v>9827</v>
      </c>
      <c r="H2797" t="s">
        <v>33114</v>
      </c>
      <c r="I2797">
        <v>16</v>
      </c>
      <c r="J2797">
        <v>63531233</v>
      </c>
      <c r="K2797">
        <v>63618044</v>
      </c>
      <c r="L2797">
        <v>86812</v>
      </c>
      <c r="M2797">
        <v>2</v>
      </c>
      <c r="N2797">
        <v>105371308</v>
      </c>
      <c r="O2797" t="s">
        <v>9822</v>
      </c>
      <c r="P2797">
        <v>229031</v>
      </c>
      <c r="Q2797" t="s">
        <v>40</v>
      </c>
      <c r="R2797" t="s">
        <v>9823</v>
      </c>
      <c r="S2797" t="s">
        <v>33115</v>
      </c>
      <c r="T2797">
        <v>0.32911398597860803</v>
      </c>
      <c r="U2797">
        <v>0.603102917160658</v>
      </c>
      <c r="V2797">
        <v>24.275398070562801</v>
      </c>
      <c r="W2797">
        <v>0.94541066367716797</v>
      </c>
      <c r="X2797">
        <v>0.95159051474143896</v>
      </c>
      <c r="Y2797">
        <v>-1.5451296459296899</v>
      </c>
      <c r="Z2797">
        <v>0.306975110376564</v>
      </c>
      <c r="AA2797">
        <v>0.72610664078822296</v>
      </c>
      <c r="AB2797">
        <v>23.671524965661298</v>
      </c>
      <c r="AC2797">
        <v>0.71753805159658501</v>
      </c>
      <c r="AD2797">
        <v>0.87989882095915395</v>
      </c>
      <c r="AE2797">
        <v>-2.54512940748935</v>
      </c>
      <c r="AF2797">
        <v>0.61410715005536498</v>
      </c>
      <c r="AG2797">
        <v>0.80674443595273604</v>
      </c>
      <c r="AH2797">
        <v>2.8207638143465998</v>
      </c>
      <c r="AI2797">
        <v>0.59609816080359102</v>
      </c>
      <c r="AJ2797">
        <v>0.78121606160956403</v>
      </c>
      <c r="AK2797">
        <v>-0.676374246703492</v>
      </c>
    </row>
    <row r="2798" spans="1:37" x14ac:dyDescent="0.2">
      <c r="A2798" t="s">
        <v>9087</v>
      </c>
      <c r="B2798">
        <v>64344002</v>
      </c>
      <c r="C2798">
        <v>64344151</v>
      </c>
      <c r="D2798">
        <v>150</v>
      </c>
      <c r="E2798" t="s">
        <v>9828</v>
      </c>
      <c r="F2798">
        <v>14</v>
      </c>
      <c r="G2798" t="s">
        <v>9829</v>
      </c>
      <c r="H2798" t="s">
        <v>31000</v>
      </c>
      <c r="I2798">
        <v>16</v>
      </c>
      <c r="J2798">
        <v>64364781</v>
      </c>
      <c r="K2798">
        <v>64600247</v>
      </c>
      <c r="L2798">
        <v>235467</v>
      </c>
      <c r="M2798">
        <v>1</v>
      </c>
      <c r="N2798">
        <v>105371310</v>
      </c>
      <c r="O2798" t="s">
        <v>9830</v>
      </c>
      <c r="P2798">
        <v>-20630</v>
      </c>
      <c r="Q2798" t="s">
        <v>40</v>
      </c>
      <c r="R2798" t="s">
        <v>9831</v>
      </c>
      <c r="S2798" t="s">
        <v>33116</v>
      </c>
      <c r="T2798">
        <v>0.32911398597860803</v>
      </c>
      <c r="U2798">
        <v>0.603102917160658</v>
      </c>
      <c r="V2798">
        <v>22.360254396547798</v>
      </c>
      <c r="W2798">
        <v>0.20525741147413201</v>
      </c>
      <c r="X2798">
        <v>0.704072456322962</v>
      </c>
      <c r="Y2798">
        <v>-23.797909995309901</v>
      </c>
      <c r="Z2798">
        <v>0.306975110376564</v>
      </c>
      <c r="AA2798">
        <v>0.72610664078822296</v>
      </c>
      <c r="AB2798">
        <v>23.036069801319499</v>
      </c>
      <c r="AC2798">
        <v>7.0489011448141195E-2</v>
      </c>
      <c r="AD2798">
        <v>0.57684129297949804</v>
      </c>
      <c r="AE2798">
        <v>-23.797909995309901</v>
      </c>
      <c r="AF2798">
        <v>0.64997455747578503</v>
      </c>
      <c r="AG2798">
        <v>0.80674443595273604</v>
      </c>
      <c r="AH2798">
        <v>-8.0742284235966605E-2</v>
      </c>
      <c r="AI2798">
        <v>0.35038410267202102</v>
      </c>
      <c r="AJ2798">
        <v>0.78121606160956403</v>
      </c>
      <c r="AK2798">
        <v>-22.929154610305702</v>
      </c>
    </row>
    <row r="2799" spans="1:37" x14ac:dyDescent="0.2">
      <c r="A2799" t="s">
        <v>9087</v>
      </c>
      <c r="B2799">
        <v>64344151</v>
      </c>
      <c r="C2799">
        <v>64344300</v>
      </c>
      <c r="D2799">
        <v>150</v>
      </c>
      <c r="E2799" t="s">
        <v>9832</v>
      </c>
      <c r="F2799">
        <v>12</v>
      </c>
      <c r="G2799" t="s">
        <v>9833</v>
      </c>
      <c r="H2799" t="s">
        <v>31000</v>
      </c>
      <c r="I2799">
        <v>16</v>
      </c>
      <c r="J2799">
        <v>64364781</v>
      </c>
      <c r="K2799">
        <v>64600247</v>
      </c>
      <c r="L2799">
        <v>235467</v>
      </c>
      <c r="M2799">
        <v>1</v>
      </c>
      <c r="N2799">
        <v>105371310</v>
      </c>
      <c r="O2799" t="s">
        <v>9830</v>
      </c>
      <c r="P2799">
        <v>-20481</v>
      </c>
      <c r="Q2799" t="s">
        <v>40</v>
      </c>
      <c r="R2799" t="s">
        <v>9831</v>
      </c>
      <c r="S2799" t="s">
        <v>33116</v>
      </c>
      <c r="T2799">
        <v>0.32911398597860803</v>
      </c>
      <c r="U2799">
        <v>0.603102917160658</v>
      </c>
      <c r="V2799">
        <v>24.475731407845998</v>
      </c>
      <c r="W2799">
        <v>0.20525741147413201</v>
      </c>
      <c r="X2799">
        <v>0.704072456322962</v>
      </c>
      <c r="Y2799">
        <v>-24.847574398437299</v>
      </c>
      <c r="Z2799">
        <v>0.306975110376564</v>
      </c>
      <c r="AA2799">
        <v>0.72610664078822296</v>
      </c>
      <c r="AB2799">
        <v>24.085734168875099</v>
      </c>
      <c r="AC2799">
        <v>7.0489011448141195E-2</v>
      </c>
      <c r="AD2799">
        <v>0.57684129297949804</v>
      </c>
      <c r="AE2799">
        <v>-24.847574398437299</v>
      </c>
      <c r="AF2799">
        <v>0.61410715005536498</v>
      </c>
      <c r="AG2799">
        <v>0.80674443595273604</v>
      </c>
      <c r="AH2799">
        <v>2.0347347270621698</v>
      </c>
      <c r="AI2799">
        <v>0.35038410267202102</v>
      </c>
      <c r="AJ2799">
        <v>0.78121606160956403</v>
      </c>
      <c r="AK2799">
        <v>-23.9788189711917</v>
      </c>
    </row>
    <row r="2800" spans="1:37" x14ac:dyDescent="0.2">
      <c r="A2800" t="s">
        <v>9087</v>
      </c>
      <c r="B2800">
        <v>64344300</v>
      </c>
      <c r="C2800">
        <v>64344449</v>
      </c>
      <c r="D2800">
        <v>150</v>
      </c>
      <c r="E2800" t="s">
        <v>9834</v>
      </c>
      <c r="F2800">
        <v>3</v>
      </c>
      <c r="G2800" t="s">
        <v>9835</v>
      </c>
      <c r="H2800" t="s">
        <v>31000</v>
      </c>
      <c r="I2800">
        <v>16</v>
      </c>
      <c r="J2800">
        <v>64364781</v>
      </c>
      <c r="K2800">
        <v>64600247</v>
      </c>
      <c r="L2800">
        <v>235467</v>
      </c>
      <c r="M2800">
        <v>1</v>
      </c>
      <c r="N2800">
        <v>105371310</v>
      </c>
      <c r="O2800" t="s">
        <v>9830</v>
      </c>
      <c r="P2800">
        <v>-20332</v>
      </c>
      <c r="Q2800" t="s">
        <v>40</v>
      </c>
      <c r="R2800" t="s">
        <v>9831</v>
      </c>
      <c r="S2800" t="s">
        <v>33116</v>
      </c>
      <c r="T2800">
        <v>0.32911398597860803</v>
      </c>
      <c r="U2800">
        <v>0.603102917160658</v>
      </c>
      <c r="V2800">
        <v>24.475731407845998</v>
      </c>
      <c r="W2800">
        <v>0.20525741147413201</v>
      </c>
      <c r="X2800">
        <v>0.704072456322962</v>
      </c>
      <c r="Y2800">
        <v>-24.847574398437299</v>
      </c>
      <c r="Z2800">
        <v>0.306975110376564</v>
      </c>
      <c r="AA2800">
        <v>0.72610664078822296</v>
      </c>
      <c r="AB2800">
        <v>24.085734168875099</v>
      </c>
      <c r="AC2800">
        <v>7.0489011448141195E-2</v>
      </c>
      <c r="AD2800">
        <v>0.57684129297949804</v>
      </c>
      <c r="AE2800">
        <v>-24.847574398437299</v>
      </c>
      <c r="AF2800">
        <v>0.61410715005536498</v>
      </c>
      <c r="AG2800">
        <v>0.80674443595273604</v>
      </c>
      <c r="AH2800">
        <v>2.0347347270621698</v>
      </c>
      <c r="AI2800">
        <v>0.35038410267202102</v>
      </c>
      <c r="AJ2800">
        <v>0.78121606160956403</v>
      </c>
      <c r="AK2800">
        <v>-23.9788189711917</v>
      </c>
    </row>
    <row r="2801" spans="1:37" x14ac:dyDescent="0.2">
      <c r="A2801" t="s">
        <v>9087</v>
      </c>
      <c r="B2801">
        <v>64810067</v>
      </c>
      <c r="C2801">
        <v>64810206</v>
      </c>
      <c r="D2801">
        <v>140</v>
      </c>
      <c r="E2801" t="s">
        <v>9836</v>
      </c>
      <c r="F2801">
        <v>0</v>
      </c>
      <c r="G2801" t="s">
        <v>9837</v>
      </c>
      <c r="H2801" t="s">
        <v>31000</v>
      </c>
      <c r="I2801">
        <v>16</v>
      </c>
      <c r="J2801">
        <v>64968434</v>
      </c>
      <c r="K2801">
        <v>64972949</v>
      </c>
      <c r="L2801">
        <v>4516</v>
      </c>
      <c r="M2801">
        <v>2</v>
      </c>
      <c r="N2801">
        <v>1009</v>
      </c>
      <c r="O2801" t="s">
        <v>9838</v>
      </c>
      <c r="P2801">
        <v>162743</v>
      </c>
      <c r="Q2801" t="s">
        <v>9839</v>
      </c>
      <c r="R2801" t="s">
        <v>9840</v>
      </c>
      <c r="S2801" t="s">
        <v>33117</v>
      </c>
      <c r="T2801">
        <v>0.35387198439864398</v>
      </c>
      <c r="U2801">
        <v>0.603102917160658</v>
      </c>
      <c r="V2801">
        <v>-23.918795736063899</v>
      </c>
      <c r="W2801">
        <v>0.20525741147413201</v>
      </c>
      <c r="X2801">
        <v>0.704072456322962</v>
      </c>
      <c r="Y2801">
        <v>-24.9837975554188</v>
      </c>
      <c r="Z2801">
        <v>0.69013698642955401</v>
      </c>
      <c r="AA2801">
        <v>0.84521697243271998</v>
      </c>
      <c r="AB2801">
        <v>-0.52411852828241801</v>
      </c>
      <c r="AC2801">
        <v>7.0489011448141195E-2</v>
      </c>
      <c r="AD2801">
        <v>0.57684129297949804</v>
      </c>
      <c r="AE2801">
        <v>-24.9837975554188</v>
      </c>
      <c r="AF2801">
        <v>0.32549523997010099</v>
      </c>
      <c r="AG2801">
        <v>0.70473078222419605</v>
      </c>
      <c r="AH2801">
        <v>-24.1854314487267</v>
      </c>
      <c r="AI2801">
        <v>0.35038410267202102</v>
      </c>
      <c r="AJ2801">
        <v>0.78121606160956403</v>
      </c>
      <c r="AK2801">
        <v>-24.115042124616298</v>
      </c>
    </row>
    <row r="2802" spans="1:37" x14ac:dyDescent="0.2">
      <c r="A2802" t="s">
        <v>9087</v>
      </c>
      <c r="B2802">
        <v>64904171</v>
      </c>
      <c r="C2802">
        <v>64904382</v>
      </c>
      <c r="D2802">
        <v>212</v>
      </c>
      <c r="E2802" t="s">
        <v>9841</v>
      </c>
      <c r="F2802">
        <v>3</v>
      </c>
      <c r="G2802" t="s">
        <v>9842</v>
      </c>
      <c r="H2802" t="s">
        <v>31000</v>
      </c>
      <c r="I2802">
        <v>16</v>
      </c>
      <c r="J2802">
        <v>64968434</v>
      </c>
      <c r="K2802">
        <v>64972949</v>
      </c>
      <c r="L2802">
        <v>4516</v>
      </c>
      <c r="M2802">
        <v>2</v>
      </c>
      <c r="N2802">
        <v>1009</v>
      </c>
      <c r="O2802" t="s">
        <v>9838</v>
      </c>
      <c r="P2802">
        <v>68567</v>
      </c>
      <c r="Q2802" t="s">
        <v>9839</v>
      </c>
      <c r="R2802" t="s">
        <v>9840</v>
      </c>
      <c r="S2802" t="s">
        <v>33117</v>
      </c>
      <c r="T2802">
        <v>3.5551012810344097E-2</v>
      </c>
      <c r="U2802">
        <v>0.603102917160658</v>
      </c>
      <c r="V2802">
        <v>25.481247396121201</v>
      </c>
      <c r="W2802">
        <v>0.24279500649351901</v>
      </c>
      <c r="X2802">
        <v>0.704072456322962</v>
      </c>
      <c r="Y2802">
        <v>-1.8042926726806801</v>
      </c>
      <c r="Z2802">
        <v>9.2719649676713103E-2</v>
      </c>
      <c r="AA2802">
        <v>0.72610664078822296</v>
      </c>
      <c r="AB2802">
        <v>24.815908080980599</v>
      </c>
      <c r="AC2802">
        <v>4.5295221746086002E-2</v>
      </c>
      <c r="AD2802">
        <v>0.57684129297949804</v>
      </c>
      <c r="AE2802">
        <v>-2.8042925482708698</v>
      </c>
      <c r="AF2802">
        <v>2.1096188558141001E-2</v>
      </c>
      <c r="AG2802">
        <v>0.476038960109122</v>
      </c>
      <c r="AH2802">
        <v>3.1230959268358802</v>
      </c>
      <c r="AI2802">
        <v>0.58910493252618501</v>
      </c>
      <c r="AJ2802">
        <v>0.78121606160956403</v>
      </c>
      <c r="AK2802">
        <v>-0.935537235385137</v>
      </c>
    </row>
    <row r="2803" spans="1:37" x14ac:dyDescent="0.2">
      <c r="A2803" t="s">
        <v>9087</v>
      </c>
      <c r="B2803">
        <v>65121224</v>
      </c>
      <c r="C2803">
        <v>65121385</v>
      </c>
      <c r="D2803">
        <v>162</v>
      </c>
      <c r="E2803" t="s">
        <v>9843</v>
      </c>
      <c r="F2803">
        <v>12</v>
      </c>
      <c r="G2803" t="s">
        <v>9844</v>
      </c>
      <c r="H2803" t="s">
        <v>30987</v>
      </c>
      <c r="I2803">
        <v>16</v>
      </c>
      <c r="J2803">
        <v>64947547</v>
      </c>
      <c r="K2803">
        <v>65121930</v>
      </c>
      <c r="L2803">
        <v>174384</v>
      </c>
      <c r="M2803">
        <v>2</v>
      </c>
      <c r="N2803">
        <v>1009</v>
      </c>
      <c r="O2803" t="s">
        <v>9845</v>
      </c>
      <c r="P2803">
        <v>545</v>
      </c>
      <c r="Q2803" t="s">
        <v>9839</v>
      </c>
      <c r="R2803" t="s">
        <v>9840</v>
      </c>
      <c r="S2803" t="s">
        <v>33117</v>
      </c>
      <c r="T2803">
        <v>7.3374270299014499E-2</v>
      </c>
      <c r="U2803">
        <v>0.603102917160658</v>
      </c>
      <c r="V2803">
        <v>25.3840328992199</v>
      </c>
      <c r="W2803">
        <v>0.94541066367716797</v>
      </c>
      <c r="X2803">
        <v>0.95159051474143896</v>
      </c>
      <c r="Y2803">
        <v>-4.00795389764302</v>
      </c>
      <c r="Z2803">
        <v>0.203350924423461</v>
      </c>
      <c r="AA2803">
        <v>0.72610664078822296</v>
      </c>
      <c r="AB2803">
        <v>24.4205588065449</v>
      </c>
      <c r="AC2803">
        <v>0.92091778829119397</v>
      </c>
      <c r="AD2803">
        <v>0.94068432309766403</v>
      </c>
      <c r="AE2803">
        <v>-1.9166477402277999</v>
      </c>
      <c r="AF2803">
        <v>1.3497623430991999E-2</v>
      </c>
      <c r="AG2803">
        <v>0.476038960109122</v>
      </c>
      <c r="AH2803">
        <v>25.3840328992199</v>
      </c>
      <c r="AI2803">
        <v>0.98342151819761803</v>
      </c>
      <c r="AJ2803">
        <v>0.98789258377071898</v>
      </c>
      <c r="AK2803">
        <v>-3.61039993519638</v>
      </c>
    </row>
    <row r="2804" spans="1:37" x14ac:dyDescent="0.2">
      <c r="A2804" t="s">
        <v>9087</v>
      </c>
      <c r="B2804">
        <v>65121385</v>
      </c>
      <c r="C2804">
        <v>65121546</v>
      </c>
      <c r="D2804">
        <v>162</v>
      </c>
      <c r="E2804" t="s">
        <v>9846</v>
      </c>
      <c r="F2804">
        <v>18</v>
      </c>
      <c r="G2804" t="s">
        <v>9847</v>
      </c>
      <c r="H2804" t="s">
        <v>30987</v>
      </c>
      <c r="I2804">
        <v>16</v>
      </c>
      <c r="J2804">
        <v>64947547</v>
      </c>
      <c r="K2804">
        <v>65121930</v>
      </c>
      <c r="L2804">
        <v>174384</v>
      </c>
      <c r="M2804">
        <v>2</v>
      </c>
      <c r="N2804">
        <v>1009</v>
      </c>
      <c r="O2804" t="s">
        <v>9845</v>
      </c>
      <c r="P2804">
        <v>384</v>
      </c>
      <c r="Q2804" t="s">
        <v>9839</v>
      </c>
      <c r="R2804" t="s">
        <v>9840</v>
      </c>
      <c r="S2804" t="s">
        <v>33117</v>
      </c>
      <c r="T2804">
        <v>7.3374270299014499E-2</v>
      </c>
      <c r="U2804">
        <v>0.603102917160658</v>
      </c>
      <c r="V2804">
        <v>25.431690715200201</v>
      </c>
      <c r="W2804">
        <v>0.94541066367716797</v>
      </c>
      <c r="X2804">
        <v>0.95159051474143896</v>
      </c>
      <c r="Y2804">
        <v>-4.00795389764302</v>
      </c>
      <c r="Z2804">
        <v>0.203350924423461</v>
      </c>
      <c r="AA2804">
        <v>0.72610664078822296</v>
      </c>
      <c r="AB2804">
        <v>24.468216621508098</v>
      </c>
      <c r="AC2804">
        <v>0.92091778829119397</v>
      </c>
      <c r="AD2804">
        <v>0.94068432309766403</v>
      </c>
      <c r="AE2804">
        <v>-1.7656550175193999</v>
      </c>
      <c r="AF2804">
        <v>1.3497623430991999E-2</v>
      </c>
      <c r="AG2804">
        <v>0.476038960109122</v>
      </c>
      <c r="AH2804">
        <v>25.431690715200201</v>
      </c>
      <c r="AI2804">
        <v>0.98342151819761803</v>
      </c>
      <c r="AJ2804">
        <v>0.98789258377071898</v>
      </c>
      <c r="AK2804">
        <v>-3.6597930909069101</v>
      </c>
    </row>
    <row r="2805" spans="1:37" x14ac:dyDescent="0.2">
      <c r="A2805" t="s">
        <v>9087</v>
      </c>
      <c r="B2805">
        <v>66203239</v>
      </c>
      <c r="C2805">
        <v>66203423</v>
      </c>
      <c r="D2805">
        <v>185</v>
      </c>
      <c r="E2805" t="s">
        <v>9848</v>
      </c>
      <c r="F2805">
        <v>2</v>
      </c>
      <c r="G2805" t="s">
        <v>9849</v>
      </c>
      <c r="H2805" t="s">
        <v>31000</v>
      </c>
      <c r="I2805">
        <v>16</v>
      </c>
      <c r="J2805">
        <v>66366622</v>
      </c>
      <c r="K2805">
        <v>66404782</v>
      </c>
      <c r="L2805">
        <v>38161</v>
      </c>
      <c r="M2805">
        <v>1</v>
      </c>
      <c r="N2805">
        <v>1003</v>
      </c>
      <c r="O2805" t="s">
        <v>9850</v>
      </c>
      <c r="P2805">
        <v>-163199</v>
      </c>
      <c r="Q2805" t="s">
        <v>9851</v>
      </c>
      <c r="R2805" t="s">
        <v>9852</v>
      </c>
      <c r="S2805" t="s">
        <v>33118</v>
      </c>
      <c r="T2805">
        <v>0.32911398597860803</v>
      </c>
      <c r="U2805">
        <v>0.603102917160658</v>
      </c>
      <c r="V2805">
        <v>23.775291728352698</v>
      </c>
      <c r="W2805">
        <v>0.94541066367716797</v>
      </c>
      <c r="X2805">
        <v>0.95159051474143896</v>
      </c>
      <c r="Y2805">
        <v>-1.7723161039169999</v>
      </c>
      <c r="Z2805">
        <v>0.306975110376564</v>
      </c>
      <c r="AA2805">
        <v>0.72610664078822296</v>
      </c>
      <c r="AB2805">
        <v>23.1242822436481</v>
      </c>
      <c r="AC2805">
        <v>0.71753805159658501</v>
      </c>
      <c r="AD2805">
        <v>0.87989882095915395</v>
      </c>
      <c r="AE2805">
        <v>-2.7723157091719801</v>
      </c>
      <c r="AF2805">
        <v>0.61410715005536498</v>
      </c>
      <c r="AG2805">
        <v>0.80674443595273604</v>
      </c>
      <c r="AH2805">
        <v>3.0479500951606502</v>
      </c>
      <c r="AI2805">
        <v>0.59609816080359102</v>
      </c>
      <c r="AJ2805">
        <v>0.78121606160956403</v>
      </c>
      <c r="AK2805">
        <v>-0.90356073265541204</v>
      </c>
    </row>
    <row r="2806" spans="1:37" x14ac:dyDescent="0.2">
      <c r="A2806" t="s">
        <v>9087</v>
      </c>
      <c r="B2806">
        <v>66203423</v>
      </c>
      <c r="C2806">
        <v>66203607</v>
      </c>
      <c r="D2806">
        <v>185</v>
      </c>
      <c r="E2806" t="s">
        <v>9853</v>
      </c>
      <c r="F2806">
        <v>1</v>
      </c>
      <c r="G2806" t="s">
        <v>9854</v>
      </c>
      <c r="H2806" t="s">
        <v>31000</v>
      </c>
      <c r="I2806">
        <v>16</v>
      </c>
      <c r="J2806">
        <v>66366622</v>
      </c>
      <c r="K2806">
        <v>66404782</v>
      </c>
      <c r="L2806">
        <v>38161</v>
      </c>
      <c r="M2806">
        <v>1</v>
      </c>
      <c r="N2806">
        <v>1003</v>
      </c>
      <c r="O2806" t="s">
        <v>9850</v>
      </c>
      <c r="P2806">
        <v>-163015</v>
      </c>
      <c r="Q2806" t="s">
        <v>9851</v>
      </c>
      <c r="R2806" t="s">
        <v>9852</v>
      </c>
      <c r="S2806" t="s">
        <v>33118</v>
      </c>
      <c r="T2806">
        <v>0.32911398597860803</v>
      </c>
      <c r="U2806">
        <v>0.603102917160658</v>
      </c>
      <c r="V2806">
        <v>23.775291728352698</v>
      </c>
      <c r="W2806">
        <v>0.94541066367716797</v>
      </c>
      <c r="X2806">
        <v>0.95159051474143896</v>
      </c>
      <c r="Y2806">
        <v>-1.7723161039169999</v>
      </c>
      <c r="Z2806">
        <v>0.306975110376564</v>
      </c>
      <c r="AA2806">
        <v>0.72610664078822296</v>
      </c>
      <c r="AB2806">
        <v>23.1242822436481</v>
      </c>
      <c r="AC2806">
        <v>0.71753805159658501</v>
      </c>
      <c r="AD2806">
        <v>0.87989882095915395</v>
      </c>
      <c r="AE2806">
        <v>-2.7723157091719801</v>
      </c>
      <c r="AF2806">
        <v>0.61410715005536498</v>
      </c>
      <c r="AG2806">
        <v>0.80674443595273604</v>
      </c>
      <c r="AH2806">
        <v>3.0479500951606502</v>
      </c>
      <c r="AI2806">
        <v>0.59609816080359102</v>
      </c>
      <c r="AJ2806">
        <v>0.78121606160956403</v>
      </c>
      <c r="AK2806">
        <v>-0.90356073265541204</v>
      </c>
    </row>
    <row r="2807" spans="1:37" x14ac:dyDescent="0.2">
      <c r="A2807" t="s">
        <v>9087</v>
      </c>
      <c r="B2807">
        <v>66203607</v>
      </c>
      <c r="C2807">
        <v>66203791</v>
      </c>
      <c r="D2807">
        <v>185</v>
      </c>
      <c r="E2807" t="s">
        <v>9855</v>
      </c>
      <c r="F2807">
        <v>1</v>
      </c>
      <c r="G2807" t="s">
        <v>9856</v>
      </c>
      <c r="H2807" t="s">
        <v>31000</v>
      </c>
      <c r="I2807">
        <v>16</v>
      </c>
      <c r="J2807">
        <v>66366622</v>
      </c>
      <c r="K2807">
        <v>66404782</v>
      </c>
      <c r="L2807">
        <v>38161</v>
      </c>
      <c r="M2807">
        <v>1</v>
      </c>
      <c r="N2807">
        <v>1003</v>
      </c>
      <c r="O2807" t="s">
        <v>9850</v>
      </c>
      <c r="P2807">
        <v>-162831</v>
      </c>
      <c r="Q2807" t="s">
        <v>9851</v>
      </c>
      <c r="R2807" t="s">
        <v>9852</v>
      </c>
      <c r="S2807" t="s">
        <v>33118</v>
      </c>
      <c r="T2807">
        <v>0.32911398597860803</v>
      </c>
      <c r="U2807">
        <v>0.603102917160658</v>
      </c>
      <c r="V2807">
        <v>23.775291728352698</v>
      </c>
      <c r="W2807">
        <v>0.94541066367716797</v>
      </c>
      <c r="X2807">
        <v>0.95159051474143896</v>
      </c>
      <c r="Y2807">
        <v>-1.7723161039169999</v>
      </c>
      <c r="Z2807">
        <v>0.306975110376564</v>
      </c>
      <c r="AA2807">
        <v>0.72610664078822296</v>
      </c>
      <c r="AB2807">
        <v>23.1242822436481</v>
      </c>
      <c r="AC2807">
        <v>0.71753805159658501</v>
      </c>
      <c r="AD2807">
        <v>0.87989882095915395</v>
      </c>
      <c r="AE2807">
        <v>-2.7723157091719801</v>
      </c>
      <c r="AF2807">
        <v>0.61410715005536498</v>
      </c>
      <c r="AG2807">
        <v>0.80674443595273604</v>
      </c>
      <c r="AH2807">
        <v>3.0479500951606502</v>
      </c>
      <c r="AI2807">
        <v>0.59609816080359102</v>
      </c>
      <c r="AJ2807">
        <v>0.78121606160956403</v>
      </c>
      <c r="AK2807">
        <v>-0.90356073265541204</v>
      </c>
    </row>
    <row r="2808" spans="1:37" x14ac:dyDescent="0.2">
      <c r="A2808" t="s">
        <v>9087</v>
      </c>
      <c r="B2808">
        <v>66369076</v>
      </c>
      <c r="C2808">
        <v>66369247</v>
      </c>
      <c r="D2808">
        <v>172</v>
      </c>
      <c r="E2808" t="s">
        <v>9857</v>
      </c>
      <c r="F2808">
        <v>1</v>
      </c>
      <c r="G2808" t="s">
        <v>9858</v>
      </c>
      <c r="H2808" t="s">
        <v>31032</v>
      </c>
      <c r="I2808">
        <v>16</v>
      </c>
      <c r="J2808">
        <v>66366715</v>
      </c>
      <c r="K2808">
        <v>66404767</v>
      </c>
      <c r="L2808">
        <v>38053</v>
      </c>
      <c r="M2808">
        <v>1</v>
      </c>
      <c r="N2808">
        <v>1003</v>
      </c>
      <c r="O2808" t="s">
        <v>9859</v>
      </c>
      <c r="P2808">
        <v>2361</v>
      </c>
      <c r="Q2808" t="s">
        <v>9851</v>
      </c>
      <c r="R2808" t="s">
        <v>9852</v>
      </c>
      <c r="S2808" t="s">
        <v>33118</v>
      </c>
      <c r="T2808">
        <v>0.97213403838398904</v>
      </c>
      <c r="U2808">
        <v>1</v>
      </c>
      <c r="V2808">
        <v>0.87199192923948199</v>
      </c>
      <c r="W2808">
        <v>0.69201225521665499</v>
      </c>
      <c r="X2808">
        <v>0.95159051474143896</v>
      </c>
      <c r="Y2808">
        <v>-0.51333589620499598</v>
      </c>
      <c r="Z2808">
        <v>0.69013698642955401</v>
      </c>
      <c r="AA2808">
        <v>0.84521697243271998</v>
      </c>
      <c r="AB2808">
        <v>-9.1482140738960896E-2</v>
      </c>
      <c r="AC2808">
        <v>0.30184355666711699</v>
      </c>
      <c r="AD2808">
        <v>0.68253123924728298</v>
      </c>
      <c r="AE2808">
        <v>-1.51333583692014</v>
      </c>
      <c r="AF2808">
        <v>0.61410715005536498</v>
      </c>
      <c r="AG2808">
        <v>0.80674443595273604</v>
      </c>
      <c r="AH2808">
        <v>1.8016025072303301</v>
      </c>
      <c r="AI2808">
        <v>0.95029317176085903</v>
      </c>
      <c r="AJ2808">
        <v>0.98621344597861504</v>
      </c>
      <c r="AK2808">
        <v>0.35541953620522498</v>
      </c>
    </row>
    <row r="2809" spans="1:37" x14ac:dyDescent="0.2">
      <c r="A2809" t="s">
        <v>9087</v>
      </c>
      <c r="B2809">
        <v>68123601</v>
      </c>
      <c r="C2809">
        <v>68123746</v>
      </c>
      <c r="D2809">
        <v>146</v>
      </c>
      <c r="E2809" t="s">
        <v>9860</v>
      </c>
      <c r="F2809">
        <v>1</v>
      </c>
      <c r="G2809" t="s">
        <v>9861</v>
      </c>
      <c r="H2809" t="s">
        <v>30987</v>
      </c>
      <c r="I2809">
        <v>16</v>
      </c>
      <c r="J2809">
        <v>68123030</v>
      </c>
      <c r="K2809">
        <v>68138784</v>
      </c>
      <c r="L2809">
        <v>15755</v>
      </c>
      <c r="M2809">
        <v>1</v>
      </c>
      <c r="N2809">
        <v>4775</v>
      </c>
      <c r="O2809" t="s">
        <v>9862</v>
      </c>
      <c r="P2809">
        <v>571</v>
      </c>
      <c r="Q2809" t="s">
        <v>9863</v>
      </c>
      <c r="R2809" t="s">
        <v>9864</v>
      </c>
      <c r="S2809" t="s">
        <v>33119</v>
      </c>
      <c r="T2809">
        <v>0.32911398597860803</v>
      </c>
      <c r="U2809">
        <v>0.603102917160658</v>
      </c>
      <c r="V2809">
        <v>23.9452167186301</v>
      </c>
      <c r="W2809">
        <v>0.38920677604595899</v>
      </c>
      <c r="X2809">
        <v>0.704072456322962</v>
      </c>
      <c r="Y2809">
        <v>-23.7435828708584</v>
      </c>
      <c r="Z2809">
        <v>0.306975110376564</v>
      </c>
      <c r="AA2809">
        <v>0.72610664078822296</v>
      </c>
      <c r="AB2809">
        <v>23.707972195793602</v>
      </c>
      <c r="AC2809">
        <v>0.71753805159658501</v>
      </c>
      <c r="AD2809">
        <v>0.87989882095915395</v>
      </c>
      <c r="AE2809">
        <v>-1.33631922694608</v>
      </c>
      <c r="AF2809">
        <v>0.61410715005536498</v>
      </c>
      <c r="AG2809">
        <v>0.80674443595273604</v>
      </c>
      <c r="AH2809">
        <v>1.61195364251065</v>
      </c>
      <c r="AI2809">
        <v>0.35038410267202102</v>
      </c>
      <c r="AJ2809">
        <v>0.78121606160956403</v>
      </c>
      <c r="AK2809">
        <v>-23.601056999975899</v>
      </c>
    </row>
    <row r="2810" spans="1:37" x14ac:dyDescent="0.2">
      <c r="A2810" t="s">
        <v>9087</v>
      </c>
      <c r="B2810">
        <v>68123746</v>
      </c>
      <c r="C2810">
        <v>68123891</v>
      </c>
      <c r="D2810">
        <v>146</v>
      </c>
      <c r="E2810" t="s">
        <v>9865</v>
      </c>
      <c r="F2810">
        <v>3</v>
      </c>
      <c r="G2810" t="s">
        <v>9866</v>
      </c>
      <c r="H2810" t="s">
        <v>30987</v>
      </c>
      <c r="I2810">
        <v>16</v>
      </c>
      <c r="J2810">
        <v>68123030</v>
      </c>
      <c r="K2810">
        <v>68138784</v>
      </c>
      <c r="L2810">
        <v>15755</v>
      </c>
      <c r="M2810">
        <v>1</v>
      </c>
      <c r="N2810">
        <v>4775</v>
      </c>
      <c r="O2810" t="s">
        <v>9862</v>
      </c>
      <c r="P2810">
        <v>716</v>
      </c>
      <c r="Q2810" t="s">
        <v>9863</v>
      </c>
      <c r="R2810" t="s">
        <v>9864</v>
      </c>
      <c r="S2810" t="s">
        <v>33119</v>
      </c>
      <c r="T2810">
        <v>0.32911398597860803</v>
      </c>
      <c r="U2810">
        <v>0.603102917160658</v>
      </c>
      <c r="V2810">
        <v>23.9452167186301</v>
      </c>
      <c r="W2810">
        <v>0.38920677604595899</v>
      </c>
      <c r="X2810">
        <v>0.704072456322962</v>
      </c>
      <c r="Y2810">
        <v>-23.7435828708584</v>
      </c>
      <c r="Z2810">
        <v>0.306975110376564</v>
      </c>
      <c r="AA2810">
        <v>0.72610664078822296</v>
      </c>
      <c r="AB2810">
        <v>23.707972195793602</v>
      </c>
      <c r="AC2810">
        <v>0.71753805159658501</v>
      </c>
      <c r="AD2810">
        <v>0.87989882095915395</v>
      </c>
      <c r="AE2810">
        <v>-1.33631922694608</v>
      </c>
      <c r="AF2810">
        <v>0.61410715005536498</v>
      </c>
      <c r="AG2810">
        <v>0.80674443595273604</v>
      </c>
      <c r="AH2810">
        <v>1.61195364251065</v>
      </c>
      <c r="AI2810">
        <v>0.35038410267202102</v>
      </c>
      <c r="AJ2810">
        <v>0.78121606160956403</v>
      </c>
      <c r="AK2810">
        <v>-23.601056999975899</v>
      </c>
    </row>
    <row r="2811" spans="1:37" x14ac:dyDescent="0.2">
      <c r="A2811" t="s">
        <v>9087</v>
      </c>
      <c r="B2811">
        <v>68123891</v>
      </c>
      <c r="C2811">
        <v>68124036</v>
      </c>
      <c r="D2811">
        <v>146</v>
      </c>
      <c r="E2811" t="s">
        <v>9867</v>
      </c>
      <c r="F2811">
        <v>0</v>
      </c>
      <c r="G2811" t="s">
        <v>9868</v>
      </c>
      <c r="H2811" t="s">
        <v>30987</v>
      </c>
      <c r="I2811">
        <v>16</v>
      </c>
      <c r="J2811">
        <v>68123030</v>
      </c>
      <c r="K2811">
        <v>68138784</v>
      </c>
      <c r="L2811">
        <v>15755</v>
      </c>
      <c r="M2811">
        <v>1</v>
      </c>
      <c r="N2811">
        <v>4775</v>
      </c>
      <c r="O2811" t="s">
        <v>9862</v>
      </c>
      <c r="P2811">
        <v>861</v>
      </c>
      <c r="Q2811" t="s">
        <v>9863</v>
      </c>
      <c r="R2811" t="s">
        <v>9864</v>
      </c>
      <c r="S2811" t="s">
        <v>33119</v>
      </c>
      <c r="T2811">
        <v>0.32911398597860803</v>
      </c>
      <c r="U2811">
        <v>0.603102917160658</v>
      </c>
      <c r="V2811">
        <v>23.775291728352698</v>
      </c>
      <c r="W2811">
        <v>0.38920677604595899</v>
      </c>
      <c r="X2811">
        <v>0.704072456322962</v>
      </c>
      <c r="Y2811">
        <v>-23.573657882255699</v>
      </c>
      <c r="Z2811">
        <v>0.306975110376564</v>
      </c>
      <c r="AA2811">
        <v>0.72610664078822296</v>
      </c>
      <c r="AB2811">
        <v>23.6076666062032</v>
      </c>
      <c r="AC2811">
        <v>0.71753805159658501</v>
      </c>
      <c r="AD2811">
        <v>0.87989882095915395</v>
      </c>
      <c r="AE2811">
        <v>-1.16639423834344</v>
      </c>
      <c r="AF2811">
        <v>0.61410715005536498</v>
      </c>
      <c r="AG2811">
        <v>0.80674443595273604</v>
      </c>
      <c r="AH2811">
        <v>1.4420286522332699</v>
      </c>
      <c r="AI2811">
        <v>0.35038410267202102</v>
      </c>
      <c r="AJ2811">
        <v>0.78121606160956403</v>
      </c>
      <c r="AK2811">
        <v>-23.500751410968601</v>
      </c>
    </row>
    <row r="2812" spans="1:37" x14ac:dyDescent="0.2">
      <c r="A2812" t="s">
        <v>9087</v>
      </c>
      <c r="B2812">
        <v>68361015</v>
      </c>
      <c r="C2812">
        <v>68361193</v>
      </c>
      <c r="D2812">
        <v>179</v>
      </c>
      <c r="E2812" t="s">
        <v>9869</v>
      </c>
      <c r="F2812">
        <v>6</v>
      </c>
      <c r="G2812" t="s">
        <v>9870</v>
      </c>
      <c r="H2812" t="s">
        <v>31032</v>
      </c>
      <c r="I2812">
        <v>16</v>
      </c>
      <c r="J2812">
        <v>68361299</v>
      </c>
      <c r="K2812">
        <v>68363693</v>
      </c>
      <c r="L2812">
        <v>2395</v>
      </c>
      <c r="M2812">
        <v>2</v>
      </c>
      <c r="N2812">
        <v>55512</v>
      </c>
      <c r="O2812" t="s">
        <v>9871</v>
      </c>
      <c r="P2812">
        <v>2500</v>
      </c>
      <c r="Q2812" t="s">
        <v>9872</v>
      </c>
      <c r="R2812" t="s">
        <v>9873</v>
      </c>
      <c r="S2812" t="s">
        <v>33120</v>
      </c>
      <c r="T2812">
        <v>1</v>
      </c>
      <c r="U2812">
        <v>1</v>
      </c>
      <c r="V2812">
        <v>-0.66706714039121695</v>
      </c>
      <c r="W2812">
        <v>0.94541066367716797</v>
      </c>
      <c r="X2812">
        <v>0.95159051474143896</v>
      </c>
      <c r="Y2812">
        <v>-0.461822042703393</v>
      </c>
      <c r="Z2812">
        <v>0.65379035313853895</v>
      </c>
      <c r="AA2812">
        <v>0.84521697243271998</v>
      </c>
      <c r="AB2812">
        <v>-1.63054111722521</v>
      </c>
      <c r="AC2812">
        <v>0.71753805159658501</v>
      </c>
      <c r="AD2812">
        <v>0.87989882095915395</v>
      </c>
      <c r="AE2812">
        <v>-1.4618218955625</v>
      </c>
      <c r="AF2812">
        <v>0.64997455747578503</v>
      </c>
      <c r="AG2812">
        <v>0.80674443595273604</v>
      </c>
      <c r="AH2812">
        <v>0.262543443462884</v>
      </c>
      <c r="AI2812">
        <v>0.59609816080359102</v>
      </c>
      <c r="AJ2812">
        <v>0.78121606160956403</v>
      </c>
      <c r="AK2812">
        <v>0.40693333576385299</v>
      </c>
    </row>
    <row r="2813" spans="1:37" x14ac:dyDescent="0.2">
      <c r="A2813" t="s">
        <v>9087</v>
      </c>
      <c r="B2813">
        <v>68526906</v>
      </c>
      <c r="C2813">
        <v>68527123</v>
      </c>
      <c r="D2813">
        <v>218</v>
      </c>
      <c r="E2813" t="s">
        <v>9874</v>
      </c>
      <c r="F2813">
        <v>18</v>
      </c>
      <c r="G2813" t="s">
        <v>9875</v>
      </c>
      <c r="H2813" t="s">
        <v>31032</v>
      </c>
      <c r="I2813">
        <v>16</v>
      </c>
      <c r="J2813">
        <v>68530090</v>
      </c>
      <c r="K2813">
        <v>68558105</v>
      </c>
      <c r="L2813">
        <v>28016</v>
      </c>
      <c r="M2813">
        <v>1</v>
      </c>
      <c r="N2813">
        <v>146198</v>
      </c>
      <c r="O2813" t="s">
        <v>9876</v>
      </c>
      <c r="P2813">
        <v>-2967</v>
      </c>
      <c r="Q2813" t="s">
        <v>9877</v>
      </c>
      <c r="R2813" t="s">
        <v>9878</v>
      </c>
      <c r="S2813" t="s">
        <v>33121</v>
      </c>
      <c r="T2813">
        <v>0.32911398597860803</v>
      </c>
      <c r="U2813">
        <v>0.603102917160658</v>
      </c>
      <c r="V2813">
        <v>20.7752924317432</v>
      </c>
      <c r="W2813">
        <v>0.38920677604595899</v>
      </c>
      <c r="X2813">
        <v>0.704072456322962</v>
      </c>
      <c r="Y2813">
        <v>-20.573658691154801</v>
      </c>
      <c r="Z2813">
        <v>0.48464167878831399</v>
      </c>
      <c r="AA2813">
        <v>0.84435025072159198</v>
      </c>
      <c r="AB2813">
        <v>19.811819071449101</v>
      </c>
      <c r="AC2813">
        <v>0.21073619169722799</v>
      </c>
      <c r="AD2813">
        <v>0.68253123924728298</v>
      </c>
      <c r="AE2813">
        <v>-20.573658691154801</v>
      </c>
      <c r="AF2813">
        <v>0.16793847098801201</v>
      </c>
      <c r="AG2813">
        <v>0.68151250837662902</v>
      </c>
      <c r="AH2813">
        <v>20.7752924317432</v>
      </c>
      <c r="AI2813">
        <v>0.52399907623471598</v>
      </c>
      <c r="AJ2813">
        <v>0.78121606160956403</v>
      </c>
      <c r="AK2813">
        <v>-19.704903988113699</v>
      </c>
    </row>
    <row r="2814" spans="1:37" x14ac:dyDescent="0.2">
      <c r="A2814" t="s">
        <v>9087</v>
      </c>
      <c r="B2814">
        <v>68588565</v>
      </c>
      <c r="C2814">
        <v>68588729</v>
      </c>
      <c r="D2814">
        <v>165</v>
      </c>
      <c r="E2814" t="s">
        <v>9879</v>
      </c>
      <c r="F2814">
        <v>1</v>
      </c>
      <c r="G2814" t="s">
        <v>9880</v>
      </c>
      <c r="H2814" t="s">
        <v>33122</v>
      </c>
      <c r="I2814">
        <v>16</v>
      </c>
      <c r="J2814">
        <v>68557998</v>
      </c>
      <c r="K2814">
        <v>68576072</v>
      </c>
      <c r="L2814">
        <v>18075</v>
      </c>
      <c r="M2814">
        <v>1</v>
      </c>
      <c r="N2814">
        <v>146198</v>
      </c>
      <c r="O2814" t="s">
        <v>9881</v>
      </c>
      <c r="P2814">
        <v>30567</v>
      </c>
      <c r="Q2814" t="s">
        <v>9877</v>
      </c>
      <c r="R2814" t="s">
        <v>9878</v>
      </c>
      <c r="S2814" t="s">
        <v>33121</v>
      </c>
      <c r="T2814">
        <v>0.94926522301609495</v>
      </c>
      <c r="U2814">
        <v>1</v>
      </c>
      <c r="V2814">
        <v>0.29200776283955199</v>
      </c>
      <c r="W2814">
        <v>0.231253364117323</v>
      </c>
      <c r="X2814">
        <v>0.704072456322962</v>
      </c>
      <c r="Y2814">
        <v>0.25400524658201901</v>
      </c>
      <c r="Z2814">
        <v>0.90073215898797998</v>
      </c>
      <c r="AA2814">
        <v>0.99919698600769702</v>
      </c>
      <c r="AB2814">
        <v>0.19848082115086199</v>
      </c>
      <c r="AC2814">
        <v>0.72051462269913602</v>
      </c>
      <c r="AD2814">
        <v>0.87989882095915395</v>
      </c>
      <c r="AE2814">
        <v>-0.664334949610766</v>
      </c>
      <c r="AF2814">
        <v>0.98993024164599996</v>
      </c>
      <c r="AG2814">
        <v>1</v>
      </c>
      <c r="AH2814">
        <v>0.24708119243923901</v>
      </c>
      <c r="AI2814">
        <v>4.6274275314197498E-2</v>
      </c>
      <c r="AJ2814">
        <v>0.78121606160956403</v>
      </c>
      <c r="AK2814">
        <v>1.0422827736031499</v>
      </c>
    </row>
    <row r="2815" spans="1:37" x14ac:dyDescent="0.2">
      <c r="A2815" t="s">
        <v>9087</v>
      </c>
      <c r="B2815">
        <v>68588729</v>
      </c>
      <c r="C2815">
        <v>68588893</v>
      </c>
      <c r="D2815">
        <v>165</v>
      </c>
      <c r="E2815" t="s">
        <v>9882</v>
      </c>
      <c r="F2815">
        <v>3</v>
      </c>
      <c r="G2815" t="s">
        <v>9883</v>
      </c>
      <c r="H2815" t="s">
        <v>33122</v>
      </c>
      <c r="I2815">
        <v>16</v>
      </c>
      <c r="J2815">
        <v>68557998</v>
      </c>
      <c r="K2815">
        <v>68576072</v>
      </c>
      <c r="L2815">
        <v>18075</v>
      </c>
      <c r="M2815">
        <v>1</v>
      </c>
      <c r="N2815">
        <v>146198</v>
      </c>
      <c r="O2815" t="s">
        <v>9881</v>
      </c>
      <c r="P2815">
        <v>30731</v>
      </c>
      <c r="Q2815" t="s">
        <v>9877</v>
      </c>
      <c r="R2815" t="s">
        <v>9878</v>
      </c>
      <c r="S2815" t="s">
        <v>33121</v>
      </c>
      <c r="T2815">
        <v>0.94926522301609495</v>
      </c>
      <c r="U2815">
        <v>1</v>
      </c>
      <c r="V2815">
        <v>0.29200776283955199</v>
      </c>
      <c r="W2815">
        <v>0.231253364117323</v>
      </c>
      <c r="X2815">
        <v>0.704072456322962</v>
      </c>
      <c r="Y2815">
        <v>0.25400524658201901</v>
      </c>
      <c r="Z2815">
        <v>0.90073215898797998</v>
      </c>
      <c r="AA2815">
        <v>0.99919698600769702</v>
      </c>
      <c r="AB2815">
        <v>0.19848082115086199</v>
      </c>
      <c r="AC2815">
        <v>0.72051462269913602</v>
      </c>
      <c r="AD2815">
        <v>0.87989882095915395</v>
      </c>
      <c r="AE2815">
        <v>-0.664334949610766</v>
      </c>
      <c r="AF2815">
        <v>0.98993024164599996</v>
      </c>
      <c r="AG2815">
        <v>1</v>
      </c>
      <c r="AH2815">
        <v>0.24708119243923901</v>
      </c>
      <c r="AI2815">
        <v>4.6274275314197498E-2</v>
      </c>
      <c r="AJ2815">
        <v>0.78121606160956403</v>
      </c>
      <c r="AK2815">
        <v>1.0422827736031499</v>
      </c>
    </row>
    <row r="2816" spans="1:37" x14ac:dyDescent="0.2">
      <c r="A2816" t="s">
        <v>9087</v>
      </c>
      <c r="B2816">
        <v>68588893</v>
      </c>
      <c r="C2816">
        <v>68589057</v>
      </c>
      <c r="D2816">
        <v>165</v>
      </c>
      <c r="E2816" t="s">
        <v>9884</v>
      </c>
      <c r="F2816">
        <v>1</v>
      </c>
      <c r="G2816" t="s">
        <v>9885</v>
      </c>
      <c r="H2816" t="s">
        <v>33122</v>
      </c>
      <c r="I2816">
        <v>16</v>
      </c>
      <c r="J2816">
        <v>68557998</v>
      </c>
      <c r="K2816">
        <v>68576072</v>
      </c>
      <c r="L2816">
        <v>18075</v>
      </c>
      <c r="M2816">
        <v>1</v>
      </c>
      <c r="N2816">
        <v>146198</v>
      </c>
      <c r="O2816" t="s">
        <v>9881</v>
      </c>
      <c r="P2816">
        <v>30895</v>
      </c>
      <c r="Q2816" t="s">
        <v>9877</v>
      </c>
      <c r="R2816" t="s">
        <v>9878</v>
      </c>
      <c r="S2816" t="s">
        <v>33121</v>
      </c>
      <c r="T2816">
        <v>0.94926522301609495</v>
      </c>
      <c r="U2816">
        <v>1</v>
      </c>
      <c r="V2816">
        <v>0.29200776283955199</v>
      </c>
      <c r="W2816">
        <v>0.231253364117323</v>
      </c>
      <c r="X2816">
        <v>0.704072456322962</v>
      </c>
      <c r="Y2816">
        <v>0.25400524658201901</v>
      </c>
      <c r="Z2816">
        <v>0.90073215898797998</v>
      </c>
      <c r="AA2816">
        <v>0.99919698600769702</v>
      </c>
      <c r="AB2816">
        <v>0.19848082115086199</v>
      </c>
      <c r="AC2816">
        <v>0.72051462269913602</v>
      </c>
      <c r="AD2816">
        <v>0.87989882095915395</v>
      </c>
      <c r="AE2816">
        <v>-0.664334949610766</v>
      </c>
      <c r="AF2816">
        <v>0.98993024164599996</v>
      </c>
      <c r="AG2816">
        <v>1</v>
      </c>
      <c r="AH2816">
        <v>0.24708119243923901</v>
      </c>
      <c r="AI2816">
        <v>4.6274275314197498E-2</v>
      </c>
      <c r="AJ2816">
        <v>0.78121606160956403</v>
      </c>
      <c r="AK2816">
        <v>1.0422827736031499</v>
      </c>
    </row>
    <row r="2817" spans="1:37" x14ac:dyDescent="0.2">
      <c r="A2817" t="s">
        <v>9087</v>
      </c>
      <c r="B2817">
        <v>69948103</v>
      </c>
      <c r="C2817">
        <v>69948158</v>
      </c>
      <c r="D2817">
        <v>56</v>
      </c>
      <c r="E2817" t="s">
        <v>9886</v>
      </c>
      <c r="F2817">
        <v>0</v>
      </c>
      <c r="G2817" t="s">
        <v>9887</v>
      </c>
      <c r="H2817" t="s">
        <v>31032</v>
      </c>
      <c r="I2817">
        <v>16</v>
      </c>
      <c r="J2817">
        <v>69950705</v>
      </c>
      <c r="K2817">
        <v>69964347</v>
      </c>
      <c r="L2817">
        <v>13643</v>
      </c>
      <c r="M2817">
        <v>1</v>
      </c>
      <c r="N2817">
        <v>348174</v>
      </c>
      <c r="O2817" t="s">
        <v>9888</v>
      </c>
      <c r="P2817">
        <v>-2547</v>
      </c>
      <c r="Q2817" t="s">
        <v>9889</v>
      </c>
      <c r="R2817" t="s">
        <v>9890</v>
      </c>
      <c r="S2817" t="s">
        <v>33123</v>
      </c>
      <c r="T2817">
        <v>0.17308923567461099</v>
      </c>
      <c r="U2817">
        <v>0.603102917160658</v>
      </c>
      <c r="V2817">
        <v>-23.614666023434001</v>
      </c>
      <c r="W2817">
        <v>0.38920677604595899</v>
      </c>
      <c r="X2817">
        <v>0.704072456322962</v>
      </c>
      <c r="Y2817">
        <v>-23.008814948838602</v>
      </c>
      <c r="Z2817">
        <v>5.50355599158565E-2</v>
      </c>
      <c r="AA2817">
        <v>0.72610664078822296</v>
      </c>
      <c r="AB2817">
        <v>-23.614666023434001</v>
      </c>
      <c r="AC2817">
        <v>0.71753805159658501</v>
      </c>
      <c r="AD2817">
        <v>0.87989882095915395</v>
      </c>
      <c r="AE2817">
        <v>-2.0845243489710201</v>
      </c>
      <c r="AF2817">
        <v>0.32549523997010099</v>
      </c>
      <c r="AG2817">
        <v>0.70473078222419605</v>
      </c>
      <c r="AH2817">
        <v>-22.685055452947001</v>
      </c>
      <c r="AI2817">
        <v>0.35038410267202102</v>
      </c>
      <c r="AJ2817">
        <v>0.78121606160956403</v>
      </c>
      <c r="AK2817">
        <v>-22.6146661357526</v>
      </c>
    </row>
    <row r="2818" spans="1:37" x14ac:dyDescent="0.2">
      <c r="A2818" t="s">
        <v>9087</v>
      </c>
      <c r="B2818">
        <v>69957783</v>
      </c>
      <c r="C2818">
        <v>69958081</v>
      </c>
      <c r="D2818">
        <v>299</v>
      </c>
      <c r="E2818" t="s">
        <v>9891</v>
      </c>
      <c r="F2818">
        <v>2</v>
      </c>
      <c r="G2818" t="s">
        <v>9892</v>
      </c>
      <c r="H2818" t="s">
        <v>33124</v>
      </c>
      <c r="I2818">
        <v>16</v>
      </c>
      <c r="J2818">
        <v>69951741</v>
      </c>
      <c r="K2818">
        <v>69959549</v>
      </c>
      <c r="L2818">
        <v>7809</v>
      </c>
      <c r="M2818">
        <v>1</v>
      </c>
      <c r="N2818">
        <v>348174</v>
      </c>
      <c r="O2818" t="s">
        <v>9893</v>
      </c>
      <c r="P2818">
        <v>6042</v>
      </c>
      <c r="Q2818" t="s">
        <v>9889</v>
      </c>
      <c r="R2818" t="s">
        <v>9890</v>
      </c>
      <c r="S2818" t="s">
        <v>33123</v>
      </c>
      <c r="T2818" t="s">
        <v>40</v>
      </c>
      <c r="U2818" t="s">
        <v>40</v>
      </c>
      <c r="V2818">
        <v>0</v>
      </c>
      <c r="W2818">
        <v>0.38920677604595899</v>
      </c>
      <c r="X2818">
        <v>0.704072456322962</v>
      </c>
      <c r="Y2818">
        <v>-22.312357480922302</v>
      </c>
      <c r="Z2818">
        <v>0.306975110376564</v>
      </c>
      <c r="AA2818">
        <v>0.72610664078822296</v>
      </c>
      <c r="AB2818">
        <v>22.4846733776699</v>
      </c>
      <c r="AC2818">
        <v>0.71753805159658501</v>
      </c>
      <c r="AD2818">
        <v>0.87989882095915395</v>
      </c>
      <c r="AE2818">
        <v>-0.85920233462882301</v>
      </c>
      <c r="AF2818">
        <v>0.32549523997010099</v>
      </c>
      <c r="AG2818">
        <v>0.70473078222419605</v>
      </c>
      <c r="AH2818">
        <v>-22.448147507947802</v>
      </c>
      <c r="AI2818">
        <v>0.35038410267202102</v>
      </c>
      <c r="AJ2818">
        <v>0.78121606160956403</v>
      </c>
      <c r="AK2818">
        <v>-22.377758192662501</v>
      </c>
    </row>
    <row r="2819" spans="1:37" x14ac:dyDescent="0.2">
      <c r="A2819" t="s">
        <v>9087</v>
      </c>
      <c r="B2819">
        <v>69958131</v>
      </c>
      <c r="C2819">
        <v>69958427</v>
      </c>
      <c r="D2819">
        <v>297</v>
      </c>
      <c r="E2819" t="s">
        <v>9894</v>
      </c>
      <c r="F2819">
        <v>1</v>
      </c>
      <c r="G2819" t="s">
        <v>9895</v>
      </c>
      <c r="H2819" t="s">
        <v>33124</v>
      </c>
      <c r="I2819">
        <v>16</v>
      </c>
      <c r="J2819">
        <v>69951741</v>
      </c>
      <c r="K2819">
        <v>69959549</v>
      </c>
      <c r="L2819">
        <v>7809</v>
      </c>
      <c r="M2819">
        <v>1</v>
      </c>
      <c r="N2819">
        <v>348174</v>
      </c>
      <c r="O2819" t="s">
        <v>9893</v>
      </c>
      <c r="P2819">
        <v>6390</v>
      </c>
      <c r="Q2819" t="s">
        <v>9889</v>
      </c>
      <c r="R2819" t="s">
        <v>9890</v>
      </c>
      <c r="S2819" t="s">
        <v>33123</v>
      </c>
      <c r="T2819" t="s">
        <v>40</v>
      </c>
      <c r="U2819" t="s">
        <v>40</v>
      </c>
      <c r="V2819">
        <v>0</v>
      </c>
      <c r="W2819">
        <v>0.38920677604595899</v>
      </c>
      <c r="X2819">
        <v>0.704072456322962</v>
      </c>
      <c r="Y2819">
        <v>-23.119712284264001</v>
      </c>
      <c r="Z2819">
        <v>0.306975110376564</v>
      </c>
      <c r="AA2819">
        <v>0.72610664078822296</v>
      </c>
      <c r="AB2819">
        <v>22.962362404265399</v>
      </c>
      <c r="AC2819">
        <v>0.71753805159658501</v>
      </c>
      <c r="AD2819">
        <v>0.87989882095915395</v>
      </c>
      <c r="AE2819">
        <v>-1.66655713797053</v>
      </c>
      <c r="AF2819">
        <v>0.32549523997010099</v>
      </c>
      <c r="AG2819">
        <v>0.70473078222419605</v>
      </c>
      <c r="AH2819">
        <v>-22.925836532766599</v>
      </c>
      <c r="AI2819">
        <v>0.35038410267202102</v>
      </c>
      <c r="AJ2819">
        <v>0.78121606160956403</v>
      </c>
      <c r="AK2819">
        <v>-22.855447213927999</v>
      </c>
    </row>
    <row r="2820" spans="1:37" x14ac:dyDescent="0.2">
      <c r="A2820" t="s">
        <v>9087</v>
      </c>
      <c r="B2820">
        <v>70079633</v>
      </c>
      <c r="C2820">
        <v>70079784</v>
      </c>
      <c r="D2820">
        <v>152</v>
      </c>
      <c r="E2820" t="s">
        <v>9896</v>
      </c>
      <c r="F2820">
        <v>3</v>
      </c>
      <c r="G2820" t="s">
        <v>9897</v>
      </c>
      <c r="H2820" t="s">
        <v>31000</v>
      </c>
      <c r="I2820">
        <v>16</v>
      </c>
      <c r="J2820">
        <v>69976297</v>
      </c>
      <c r="K2820">
        <v>70065948</v>
      </c>
      <c r="L2820">
        <v>89652</v>
      </c>
      <c r="M2820">
        <v>2</v>
      </c>
      <c r="N2820">
        <v>283970</v>
      </c>
      <c r="O2820" t="s">
        <v>9898</v>
      </c>
      <c r="P2820">
        <v>-13685</v>
      </c>
      <c r="Q2820" t="s">
        <v>9899</v>
      </c>
      <c r="R2820" t="s">
        <v>9900</v>
      </c>
      <c r="S2820" t="s">
        <v>33125</v>
      </c>
      <c r="T2820">
        <v>0.17308923567461099</v>
      </c>
      <c r="U2820">
        <v>0.603102917160658</v>
      </c>
      <c r="V2820">
        <v>-24.607830202405498</v>
      </c>
      <c r="W2820">
        <v>0.46193634366738701</v>
      </c>
      <c r="X2820">
        <v>0.75726018452522603</v>
      </c>
      <c r="Y2820">
        <v>1.1502197263279299</v>
      </c>
      <c r="Z2820">
        <v>0.23404878042441499</v>
      </c>
      <c r="AA2820">
        <v>0.72610664078822296</v>
      </c>
      <c r="AB2820">
        <v>-4.7932219545977501</v>
      </c>
      <c r="AC2820">
        <v>0.88945902157151002</v>
      </c>
      <c r="AD2820">
        <v>0.94068432309766403</v>
      </c>
      <c r="AE2820">
        <v>0.150219800271716</v>
      </c>
      <c r="AF2820">
        <v>0.22065000948199101</v>
      </c>
      <c r="AG2820">
        <v>0.68151250837662902</v>
      </c>
      <c r="AH2820">
        <v>-23.771751901589099</v>
      </c>
      <c r="AI2820">
        <v>0.183554312780425</v>
      </c>
      <c r="AJ2820">
        <v>0.78121606160956403</v>
      </c>
      <c r="AK2820">
        <v>2.0189750574751701</v>
      </c>
    </row>
    <row r="2821" spans="1:37" x14ac:dyDescent="0.2">
      <c r="A2821" t="s">
        <v>9087</v>
      </c>
      <c r="B2821">
        <v>70180690</v>
      </c>
      <c r="C2821">
        <v>70180990</v>
      </c>
      <c r="D2821">
        <v>301</v>
      </c>
      <c r="E2821" t="s">
        <v>9901</v>
      </c>
      <c r="F2821">
        <v>2</v>
      </c>
      <c r="G2821" t="s">
        <v>9902</v>
      </c>
      <c r="H2821" t="s">
        <v>33126</v>
      </c>
      <c r="I2821">
        <v>16</v>
      </c>
      <c r="J2821">
        <v>70174385</v>
      </c>
      <c r="K2821">
        <v>70182457</v>
      </c>
      <c r="L2821">
        <v>8073</v>
      </c>
      <c r="M2821">
        <v>1</v>
      </c>
      <c r="N2821">
        <v>283971</v>
      </c>
      <c r="O2821" t="s">
        <v>9903</v>
      </c>
      <c r="P2821">
        <v>6305</v>
      </c>
      <c r="Q2821" t="s">
        <v>9904</v>
      </c>
      <c r="R2821" t="s">
        <v>9905</v>
      </c>
      <c r="S2821" t="s">
        <v>33127</v>
      </c>
      <c r="T2821" t="s">
        <v>40</v>
      </c>
      <c r="U2821" t="s">
        <v>40</v>
      </c>
      <c r="V2821">
        <v>0</v>
      </c>
      <c r="W2821">
        <v>0.38920677604595899</v>
      </c>
      <c r="X2821">
        <v>0.704072456322962</v>
      </c>
      <c r="Y2821">
        <v>-22.634285520408898</v>
      </c>
      <c r="Z2821">
        <v>0.306975110376564</v>
      </c>
      <c r="AA2821">
        <v>0.72610664078822296</v>
      </c>
      <c r="AB2821">
        <v>22.8517322850002</v>
      </c>
      <c r="AC2821">
        <v>0.71753805159658501</v>
      </c>
      <c r="AD2821">
        <v>0.87989882095915395</v>
      </c>
      <c r="AE2821">
        <v>-0.76609300046022699</v>
      </c>
      <c r="AF2821">
        <v>0.32549523997010099</v>
      </c>
      <c r="AG2821">
        <v>0.70473078222419605</v>
      </c>
      <c r="AH2821">
        <v>-22.815206413862199</v>
      </c>
      <c r="AI2821">
        <v>0.35038410267202102</v>
      </c>
      <c r="AJ2821">
        <v>0.78121606160956403</v>
      </c>
      <c r="AK2821">
        <v>-22.744817095744999</v>
      </c>
    </row>
    <row r="2822" spans="1:37" x14ac:dyDescent="0.2">
      <c r="A2822" t="s">
        <v>9087</v>
      </c>
      <c r="B2822">
        <v>70181035</v>
      </c>
      <c r="C2822">
        <v>70181331</v>
      </c>
      <c r="D2822">
        <v>297</v>
      </c>
      <c r="E2822" t="s">
        <v>9906</v>
      </c>
      <c r="F2822">
        <v>1</v>
      </c>
      <c r="G2822" t="s">
        <v>9895</v>
      </c>
      <c r="H2822" t="s">
        <v>33126</v>
      </c>
      <c r="I2822">
        <v>16</v>
      </c>
      <c r="J2822">
        <v>70174385</v>
      </c>
      <c r="K2822">
        <v>70182457</v>
      </c>
      <c r="L2822">
        <v>8073</v>
      </c>
      <c r="M2822">
        <v>1</v>
      </c>
      <c r="N2822">
        <v>283971</v>
      </c>
      <c r="O2822" t="s">
        <v>9903</v>
      </c>
      <c r="P2822">
        <v>6650</v>
      </c>
      <c r="Q2822" t="s">
        <v>9904</v>
      </c>
      <c r="R2822" t="s">
        <v>9905</v>
      </c>
      <c r="S2822" t="s">
        <v>33127</v>
      </c>
      <c r="T2822" t="s">
        <v>40</v>
      </c>
      <c r="U2822" t="s">
        <v>40</v>
      </c>
      <c r="V2822">
        <v>0</v>
      </c>
      <c r="W2822">
        <v>0.38920677604595899</v>
      </c>
      <c r="X2822">
        <v>0.704072456322962</v>
      </c>
      <c r="Y2822">
        <v>-22.634285520408898</v>
      </c>
      <c r="Z2822">
        <v>0.306975110376564</v>
      </c>
      <c r="AA2822">
        <v>0.72610664078822296</v>
      </c>
      <c r="AB2822">
        <v>22.8517322850002</v>
      </c>
      <c r="AC2822">
        <v>0.71753805159658501</v>
      </c>
      <c r="AD2822">
        <v>0.87989882095915395</v>
      </c>
      <c r="AE2822">
        <v>-0.76609300046022699</v>
      </c>
      <c r="AF2822">
        <v>0.32549523997010099</v>
      </c>
      <c r="AG2822">
        <v>0.70473078222419605</v>
      </c>
      <c r="AH2822">
        <v>-22.815206413862199</v>
      </c>
      <c r="AI2822">
        <v>0.35038410267202102</v>
      </c>
      <c r="AJ2822">
        <v>0.78121606160956403</v>
      </c>
      <c r="AK2822">
        <v>-22.744817095744999</v>
      </c>
    </row>
    <row r="2823" spans="1:37" x14ac:dyDescent="0.2">
      <c r="A2823" t="s">
        <v>9087</v>
      </c>
      <c r="B2823">
        <v>70250658</v>
      </c>
      <c r="C2823">
        <v>70250949</v>
      </c>
      <c r="D2823">
        <v>292</v>
      </c>
      <c r="E2823" t="s">
        <v>9907</v>
      </c>
      <c r="F2823">
        <v>1</v>
      </c>
      <c r="G2823" t="s">
        <v>9908</v>
      </c>
      <c r="H2823" t="s">
        <v>30987</v>
      </c>
      <c r="I2823">
        <v>16</v>
      </c>
      <c r="J2823">
        <v>70246778</v>
      </c>
      <c r="K2823">
        <v>70251940</v>
      </c>
      <c r="L2823">
        <v>5163</v>
      </c>
      <c r="M2823">
        <v>2</v>
      </c>
      <c r="N2823">
        <v>118460</v>
      </c>
      <c r="O2823" t="s">
        <v>9909</v>
      </c>
      <c r="P2823">
        <v>991</v>
      </c>
      <c r="Q2823" t="s">
        <v>9910</v>
      </c>
      <c r="R2823" t="s">
        <v>9911</v>
      </c>
      <c r="S2823" t="s">
        <v>33128</v>
      </c>
      <c r="T2823">
        <v>1</v>
      </c>
      <c r="U2823">
        <v>1</v>
      </c>
      <c r="V2823">
        <v>-0.52826639916445495</v>
      </c>
      <c r="W2823">
        <v>0.20525741147413201</v>
      </c>
      <c r="X2823">
        <v>0.704072456322962</v>
      </c>
      <c r="Y2823">
        <v>-25.810708013665199</v>
      </c>
      <c r="Z2823">
        <v>0.65379035313853895</v>
      </c>
      <c r="AA2823">
        <v>0.84521697243271998</v>
      </c>
      <c r="AB2823">
        <v>-1.49174047222725</v>
      </c>
      <c r="AC2823">
        <v>7.0489011448141195E-2</v>
      </c>
      <c r="AD2823">
        <v>0.57684129297949804</v>
      </c>
      <c r="AE2823">
        <v>-25.810708013665199</v>
      </c>
      <c r="AF2823">
        <v>0.64997455747578503</v>
      </c>
      <c r="AG2823">
        <v>0.80674443595273604</v>
      </c>
      <c r="AH2823">
        <v>0.40134423932338298</v>
      </c>
      <c r="AI2823">
        <v>0.35038410267202102</v>
      </c>
      <c r="AJ2823">
        <v>0.78121606160956403</v>
      </c>
      <c r="AK2823">
        <v>-24.941952567192399</v>
      </c>
    </row>
    <row r="2824" spans="1:37" x14ac:dyDescent="0.2">
      <c r="A2824" t="s">
        <v>9087</v>
      </c>
      <c r="B2824">
        <v>70250986</v>
      </c>
      <c r="C2824">
        <v>70251213</v>
      </c>
      <c r="D2824">
        <v>228</v>
      </c>
      <c r="E2824" t="s">
        <v>9912</v>
      </c>
      <c r="F2824">
        <v>26</v>
      </c>
      <c r="G2824" t="s">
        <v>9913</v>
      </c>
      <c r="H2824" t="s">
        <v>30987</v>
      </c>
      <c r="I2824">
        <v>16</v>
      </c>
      <c r="J2824">
        <v>70246778</v>
      </c>
      <c r="K2824">
        <v>70251940</v>
      </c>
      <c r="L2824">
        <v>5163</v>
      </c>
      <c r="M2824">
        <v>2</v>
      </c>
      <c r="N2824">
        <v>118460</v>
      </c>
      <c r="O2824" t="s">
        <v>9909</v>
      </c>
      <c r="P2824">
        <v>727</v>
      </c>
      <c r="Q2824" t="s">
        <v>9910</v>
      </c>
      <c r="R2824" t="s">
        <v>9911</v>
      </c>
      <c r="S2824" t="s">
        <v>33128</v>
      </c>
      <c r="T2824">
        <v>1</v>
      </c>
      <c r="U2824">
        <v>1</v>
      </c>
      <c r="V2824">
        <v>-0.52826639916445495</v>
      </c>
      <c r="W2824">
        <v>0.20525741147413201</v>
      </c>
      <c r="X2824">
        <v>0.704072456322962</v>
      </c>
      <c r="Y2824">
        <v>-25.810708013665199</v>
      </c>
      <c r="Z2824">
        <v>0.65379035313853895</v>
      </c>
      <c r="AA2824">
        <v>0.84521697243271998</v>
      </c>
      <c r="AB2824">
        <v>-1.49174047222725</v>
      </c>
      <c r="AC2824">
        <v>7.0489011448141195E-2</v>
      </c>
      <c r="AD2824">
        <v>0.57684129297949804</v>
      </c>
      <c r="AE2824">
        <v>-25.810708013665199</v>
      </c>
      <c r="AF2824">
        <v>0.64997455747578503</v>
      </c>
      <c r="AG2824">
        <v>0.80674443595273604</v>
      </c>
      <c r="AH2824">
        <v>0.40134423932338298</v>
      </c>
      <c r="AI2824">
        <v>0.35038410267202102</v>
      </c>
      <c r="AJ2824">
        <v>0.78121606160956403</v>
      </c>
      <c r="AK2824">
        <v>-24.941952567192399</v>
      </c>
    </row>
    <row r="2825" spans="1:37" x14ac:dyDescent="0.2">
      <c r="A2825" t="s">
        <v>9087</v>
      </c>
      <c r="B2825">
        <v>70470992</v>
      </c>
      <c r="C2825">
        <v>70471135</v>
      </c>
      <c r="D2825">
        <v>144</v>
      </c>
      <c r="E2825" t="s">
        <v>9914</v>
      </c>
      <c r="F2825">
        <v>4</v>
      </c>
      <c r="G2825" t="s">
        <v>9915</v>
      </c>
      <c r="H2825" t="s">
        <v>31274</v>
      </c>
      <c r="I2825">
        <v>16</v>
      </c>
      <c r="J2825">
        <v>70474625</v>
      </c>
      <c r="K2825">
        <v>70479681</v>
      </c>
      <c r="L2825">
        <v>5057</v>
      </c>
      <c r="M2825">
        <v>1</v>
      </c>
      <c r="N2825">
        <v>197258</v>
      </c>
      <c r="O2825" t="s">
        <v>9916</v>
      </c>
      <c r="P2825">
        <v>-3490</v>
      </c>
      <c r="Q2825" t="s">
        <v>9917</v>
      </c>
      <c r="R2825" t="s">
        <v>9918</v>
      </c>
      <c r="S2825" t="s">
        <v>33129</v>
      </c>
      <c r="T2825">
        <v>0.152084254673993</v>
      </c>
      <c r="U2825">
        <v>0.603102917160658</v>
      </c>
      <c r="V2825">
        <v>24.831672975579501</v>
      </c>
      <c r="W2825">
        <v>0.123414495547065</v>
      </c>
      <c r="X2825">
        <v>0.704072456322962</v>
      </c>
      <c r="Y2825">
        <v>24.9056735546074</v>
      </c>
      <c r="Z2825">
        <v>0.306975110376564</v>
      </c>
      <c r="AA2825">
        <v>0.72610664078822296</v>
      </c>
      <c r="AB2825">
        <v>23.868198897505401</v>
      </c>
      <c r="AC2825">
        <v>0.27780950890804001</v>
      </c>
      <c r="AD2825">
        <v>0.68253123924728298</v>
      </c>
      <c r="AE2825">
        <v>23.905673600508202</v>
      </c>
      <c r="AF2825">
        <v>4.6407610929182198E-2</v>
      </c>
      <c r="AG2825">
        <v>0.476038960109122</v>
      </c>
      <c r="AH2825">
        <v>24.831672975579501</v>
      </c>
      <c r="AI2825">
        <v>3.6185182304427702E-2</v>
      </c>
      <c r="AJ2825">
        <v>0.78121606160956403</v>
      </c>
      <c r="AK2825">
        <v>24.9056735546074</v>
      </c>
    </row>
    <row r="2826" spans="1:37" x14ac:dyDescent="0.2">
      <c r="A2826" t="s">
        <v>9087</v>
      </c>
      <c r="B2826">
        <v>70646422</v>
      </c>
      <c r="C2826">
        <v>70646722</v>
      </c>
      <c r="D2826">
        <v>301</v>
      </c>
      <c r="E2826" t="s">
        <v>9919</v>
      </c>
      <c r="F2826">
        <v>12</v>
      </c>
      <c r="G2826" t="s">
        <v>9920</v>
      </c>
      <c r="H2826" t="s">
        <v>30987</v>
      </c>
      <c r="I2826">
        <v>16</v>
      </c>
      <c r="J2826">
        <v>70646559</v>
      </c>
      <c r="K2826">
        <v>70660682</v>
      </c>
      <c r="L2826">
        <v>14124</v>
      </c>
      <c r="M2826">
        <v>1</v>
      </c>
      <c r="N2826">
        <v>146433</v>
      </c>
      <c r="O2826" t="s">
        <v>9921</v>
      </c>
      <c r="P2826">
        <v>0</v>
      </c>
      <c r="Q2826" t="s">
        <v>9922</v>
      </c>
      <c r="R2826" t="s">
        <v>9923</v>
      </c>
      <c r="S2826" t="s">
        <v>33130</v>
      </c>
      <c r="T2826">
        <v>0.35387198439864398</v>
      </c>
      <c r="U2826">
        <v>0.603102917160658</v>
      </c>
      <c r="V2826">
        <v>-21.9520280888764</v>
      </c>
      <c r="W2826">
        <v>0.89107655920673101</v>
      </c>
      <c r="X2826">
        <v>0.95159051474143896</v>
      </c>
      <c r="Y2826">
        <v>0.715744053991206</v>
      </c>
      <c r="Z2826">
        <v>0.184235113180511</v>
      </c>
      <c r="AA2826">
        <v>0.72610664078822296</v>
      </c>
      <c r="AB2826">
        <v>-21.9520280888764</v>
      </c>
      <c r="AC2826">
        <v>0.75388744886274095</v>
      </c>
      <c r="AD2826">
        <v>0.87989882095915395</v>
      </c>
      <c r="AE2826">
        <v>-0.28425570886941198</v>
      </c>
      <c r="AF2826">
        <v>0.501741946288212</v>
      </c>
      <c r="AG2826">
        <v>0.80674443595273604</v>
      </c>
      <c r="AH2826">
        <v>-21.0224177384965</v>
      </c>
      <c r="AI2826">
        <v>0.56157887380500204</v>
      </c>
      <c r="AJ2826">
        <v>0.78121606160956403</v>
      </c>
      <c r="AK2826">
        <v>1.5844991989842101</v>
      </c>
    </row>
    <row r="2827" spans="1:37" x14ac:dyDescent="0.2">
      <c r="A2827" t="s">
        <v>9087</v>
      </c>
      <c r="B2827">
        <v>70646864</v>
      </c>
      <c r="C2827">
        <v>70647057</v>
      </c>
      <c r="D2827">
        <v>194</v>
      </c>
      <c r="E2827" t="s">
        <v>9924</v>
      </c>
      <c r="F2827">
        <v>7</v>
      </c>
      <c r="G2827" t="s">
        <v>9925</v>
      </c>
      <c r="H2827" t="s">
        <v>30987</v>
      </c>
      <c r="I2827">
        <v>16</v>
      </c>
      <c r="J2827">
        <v>70646873</v>
      </c>
      <c r="K2827">
        <v>70657357</v>
      </c>
      <c r="L2827">
        <v>10485</v>
      </c>
      <c r="M2827">
        <v>1</v>
      </c>
      <c r="N2827">
        <v>146433</v>
      </c>
      <c r="O2827" t="s">
        <v>9926</v>
      </c>
      <c r="P2827">
        <v>0</v>
      </c>
      <c r="Q2827" t="s">
        <v>9922</v>
      </c>
      <c r="R2827" t="s">
        <v>9923</v>
      </c>
      <c r="S2827" t="s">
        <v>33130</v>
      </c>
      <c r="T2827">
        <v>0.35387198439864398</v>
      </c>
      <c r="U2827">
        <v>0.603102917160658</v>
      </c>
      <c r="V2827">
        <v>-21.9520280888764</v>
      </c>
      <c r="W2827">
        <v>0.89107655920673101</v>
      </c>
      <c r="X2827">
        <v>0.95159051474143896</v>
      </c>
      <c r="Y2827">
        <v>0.715744053991206</v>
      </c>
      <c r="Z2827">
        <v>0.184235113180511</v>
      </c>
      <c r="AA2827">
        <v>0.72610664078822296</v>
      </c>
      <c r="AB2827">
        <v>-21.9520280888764</v>
      </c>
      <c r="AC2827">
        <v>0.75388744886274095</v>
      </c>
      <c r="AD2827">
        <v>0.87989882095915395</v>
      </c>
      <c r="AE2827">
        <v>-0.28425570886941198</v>
      </c>
      <c r="AF2827">
        <v>0.501741946288212</v>
      </c>
      <c r="AG2827">
        <v>0.80674443595273604</v>
      </c>
      <c r="AH2827">
        <v>-21.0224177384965</v>
      </c>
      <c r="AI2827">
        <v>0.56157887380500204</v>
      </c>
      <c r="AJ2827">
        <v>0.78121606160956403</v>
      </c>
      <c r="AK2827">
        <v>1.5844991989842101</v>
      </c>
    </row>
    <row r="2828" spans="1:37" x14ac:dyDescent="0.2">
      <c r="A2828" t="s">
        <v>9087</v>
      </c>
      <c r="B2828">
        <v>70647057</v>
      </c>
      <c r="C2828">
        <v>70647250</v>
      </c>
      <c r="D2828">
        <v>194</v>
      </c>
      <c r="E2828" t="s">
        <v>9927</v>
      </c>
      <c r="F2828">
        <v>10</v>
      </c>
      <c r="G2828" t="s">
        <v>9928</v>
      </c>
      <c r="H2828" t="s">
        <v>30987</v>
      </c>
      <c r="I2828">
        <v>16</v>
      </c>
      <c r="J2828">
        <v>70646873</v>
      </c>
      <c r="K2828">
        <v>70657357</v>
      </c>
      <c r="L2828">
        <v>10485</v>
      </c>
      <c r="M2828">
        <v>1</v>
      </c>
      <c r="N2828">
        <v>146433</v>
      </c>
      <c r="O2828" t="s">
        <v>9926</v>
      </c>
      <c r="P2828">
        <v>184</v>
      </c>
      <c r="Q2828" t="s">
        <v>9922</v>
      </c>
      <c r="R2828" t="s">
        <v>9923</v>
      </c>
      <c r="S2828" t="s">
        <v>33130</v>
      </c>
      <c r="T2828">
        <v>0.35387198439864398</v>
      </c>
      <c r="U2828">
        <v>0.603102917160658</v>
      </c>
      <c r="V2828">
        <v>-21.9520280888764</v>
      </c>
      <c r="W2828">
        <v>0.20525741147413201</v>
      </c>
      <c r="X2828">
        <v>0.704072456322962</v>
      </c>
      <c r="Y2828">
        <v>-22.701544387401501</v>
      </c>
      <c r="Z2828">
        <v>0.65379035313853895</v>
      </c>
      <c r="AA2828">
        <v>0.84521697243271998</v>
      </c>
      <c r="AB2828">
        <v>-1.1423127277149401</v>
      </c>
      <c r="AC2828">
        <v>7.0489011448141195E-2</v>
      </c>
      <c r="AD2828">
        <v>0.57684129297949804</v>
      </c>
      <c r="AE2828">
        <v>-22.701544387401501</v>
      </c>
      <c r="AF2828">
        <v>0.32549523997010099</v>
      </c>
      <c r="AG2828">
        <v>0.70473078222419605</v>
      </c>
      <c r="AH2828">
        <v>-21.903178404903802</v>
      </c>
      <c r="AI2828">
        <v>0.35038410267202102</v>
      </c>
      <c r="AJ2828">
        <v>0.78121606160956403</v>
      </c>
      <c r="AK2828">
        <v>-21.8327890954045</v>
      </c>
    </row>
    <row r="2829" spans="1:37" x14ac:dyDescent="0.2">
      <c r="A2829" t="s">
        <v>9087</v>
      </c>
      <c r="B2829">
        <v>72009217</v>
      </c>
      <c r="C2829">
        <v>72009419</v>
      </c>
      <c r="D2829">
        <v>203</v>
      </c>
      <c r="E2829" t="s">
        <v>9929</v>
      </c>
      <c r="F2829">
        <v>14</v>
      </c>
      <c r="G2829" t="s">
        <v>9930</v>
      </c>
      <c r="H2829" t="s">
        <v>30987</v>
      </c>
      <c r="I2829">
        <v>16</v>
      </c>
      <c r="J2829">
        <v>72008801</v>
      </c>
      <c r="K2829">
        <v>72017106</v>
      </c>
      <c r="L2829">
        <v>8306</v>
      </c>
      <c r="M2829">
        <v>1</v>
      </c>
      <c r="N2829">
        <v>1723</v>
      </c>
      <c r="O2829" t="s">
        <v>9931</v>
      </c>
      <c r="P2829">
        <v>416</v>
      </c>
      <c r="Q2829" t="s">
        <v>9932</v>
      </c>
      <c r="R2829" t="s">
        <v>9933</v>
      </c>
      <c r="S2829" t="s">
        <v>33131</v>
      </c>
      <c r="T2829">
        <v>0.32911398597860803</v>
      </c>
      <c r="U2829">
        <v>0.603102917160658</v>
      </c>
      <c r="V2829">
        <v>24.682182277068499</v>
      </c>
      <c r="W2829">
        <v>0.38920677604595899</v>
      </c>
      <c r="X2829">
        <v>0.704072456322962</v>
      </c>
      <c r="Y2829">
        <v>-24.480548423937599</v>
      </c>
      <c r="Z2829">
        <v>0.306975110376564</v>
      </c>
      <c r="AA2829">
        <v>0.72610664078822296</v>
      </c>
      <c r="AB2829">
        <v>23.901516852887301</v>
      </c>
      <c r="AC2829">
        <v>0.71753805159658501</v>
      </c>
      <c r="AD2829">
        <v>0.87989882095915395</v>
      </c>
      <c r="AE2829">
        <v>-3.6123555271180301</v>
      </c>
      <c r="AF2829">
        <v>0.61410715005536498</v>
      </c>
      <c r="AG2829">
        <v>0.80674443595273604</v>
      </c>
      <c r="AH2829">
        <v>3.8879899220220899</v>
      </c>
      <c r="AI2829">
        <v>0.35038410267202102</v>
      </c>
      <c r="AJ2829">
        <v>0.78121606160956403</v>
      </c>
      <c r="AK2829">
        <v>-23.794601656052802</v>
      </c>
    </row>
    <row r="2830" spans="1:37" x14ac:dyDescent="0.2">
      <c r="A2830" t="s">
        <v>9087</v>
      </c>
      <c r="B2830">
        <v>72009419</v>
      </c>
      <c r="C2830">
        <v>72009621</v>
      </c>
      <c r="D2830">
        <v>203</v>
      </c>
      <c r="E2830" t="s">
        <v>9934</v>
      </c>
      <c r="F2830">
        <v>10</v>
      </c>
      <c r="G2830" t="s">
        <v>9935</v>
      </c>
      <c r="H2830" t="s">
        <v>30987</v>
      </c>
      <c r="I2830">
        <v>16</v>
      </c>
      <c r="J2830">
        <v>72008801</v>
      </c>
      <c r="K2830">
        <v>72017106</v>
      </c>
      <c r="L2830">
        <v>8306</v>
      </c>
      <c r="M2830">
        <v>1</v>
      </c>
      <c r="N2830">
        <v>1723</v>
      </c>
      <c r="O2830" t="s">
        <v>9931</v>
      </c>
      <c r="P2830">
        <v>618</v>
      </c>
      <c r="Q2830" t="s">
        <v>9932</v>
      </c>
      <c r="R2830" t="s">
        <v>9933</v>
      </c>
      <c r="S2830" t="s">
        <v>33131</v>
      </c>
      <c r="T2830">
        <v>0.32911398597860803</v>
      </c>
      <c r="U2830">
        <v>0.603102917160658</v>
      </c>
      <c r="V2830">
        <v>24.682182277068499</v>
      </c>
      <c r="W2830">
        <v>0.38920677604595899</v>
      </c>
      <c r="X2830">
        <v>0.704072456322962</v>
      </c>
      <c r="Y2830">
        <v>-24.480548423937599</v>
      </c>
      <c r="Z2830">
        <v>0.306975110376564</v>
      </c>
      <c r="AA2830">
        <v>0.72610664078822296</v>
      </c>
      <c r="AB2830">
        <v>23.901516852887301</v>
      </c>
      <c r="AC2830">
        <v>0.71753805159658501</v>
      </c>
      <c r="AD2830">
        <v>0.87989882095915395</v>
      </c>
      <c r="AE2830">
        <v>-3.6123555271180301</v>
      </c>
      <c r="AF2830">
        <v>0.61410715005536498</v>
      </c>
      <c r="AG2830">
        <v>0.80674443595273604</v>
      </c>
      <c r="AH2830">
        <v>3.8879899220220899</v>
      </c>
      <c r="AI2830">
        <v>0.35038410267202102</v>
      </c>
      <c r="AJ2830">
        <v>0.78121606160956403</v>
      </c>
      <c r="AK2830">
        <v>-23.794601656052802</v>
      </c>
    </row>
    <row r="2831" spans="1:37" x14ac:dyDescent="0.2">
      <c r="A2831" t="s">
        <v>9087</v>
      </c>
      <c r="B2831">
        <v>72259013</v>
      </c>
      <c r="C2831">
        <v>72259302</v>
      </c>
      <c r="D2831">
        <v>290</v>
      </c>
      <c r="E2831" t="s">
        <v>9936</v>
      </c>
      <c r="F2831">
        <v>1</v>
      </c>
      <c r="G2831" t="s">
        <v>9937</v>
      </c>
      <c r="H2831" t="s">
        <v>33132</v>
      </c>
      <c r="I2831">
        <v>16</v>
      </c>
      <c r="J2831">
        <v>72236281</v>
      </c>
      <c r="K2831">
        <v>72284728</v>
      </c>
      <c r="L2831">
        <v>48448</v>
      </c>
      <c r="M2831">
        <v>2</v>
      </c>
      <c r="N2831">
        <v>101927957</v>
      </c>
      <c r="O2831" t="s">
        <v>9938</v>
      </c>
      <c r="P2831">
        <v>25426</v>
      </c>
      <c r="Q2831" t="s">
        <v>9939</v>
      </c>
      <c r="R2831" t="s">
        <v>9940</v>
      </c>
      <c r="S2831" t="s">
        <v>33133</v>
      </c>
      <c r="T2831">
        <v>0.78065733772018797</v>
      </c>
      <c r="U2831">
        <v>0.99751294903300103</v>
      </c>
      <c r="V2831">
        <v>-0.18231669953569701</v>
      </c>
      <c r="W2831">
        <v>6.0026110748127103E-2</v>
      </c>
      <c r="X2831">
        <v>0.704072456322962</v>
      </c>
      <c r="Y2831">
        <v>-1.66315488151181</v>
      </c>
      <c r="Z2831">
        <v>0.92680612108891403</v>
      </c>
      <c r="AA2831">
        <v>0.99919698600769702</v>
      </c>
      <c r="AB2831">
        <v>-0.20978179229891</v>
      </c>
      <c r="AC2831">
        <v>6.3790483791618197E-2</v>
      </c>
      <c r="AD2831">
        <v>0.57684129297949804</v>
      </c>
      <c r="AE2831">
        <v>-1.26534731701311</v>
      </c>
      <c r="AF2831">
        <v>0.70141404443256805</v>
      </c>
      <c r="AG2831">
        <v>0.850802057311978</v>
      </c>
      <c r="AH2831">
        <v>-7.3592720156156394E-2</v>
      </c>
      <c r="AI2831">
        <v>0.111515687726589</v>
      </c>
      <c r="AJ2831">
        <v>0.78121606160956403</v>
      </c>
      <c r="AK2831">
        <v>-1.3068465980747299</v>
      </c>
    </row>
    <row r="2832" spans="1:37" x14ac:dyDescent="0.2">
      <c r="A2832" t="s">
        <v>9087</v>
      </c>
      <c r="B2832">
        <v>73089748</v>
      </c>
      <c r="C2832">
        <v>73089890</v>
      </c>
      <c r="D2832">
        <v>143</v>
      </c>
      <c r="E2832" t="s">
        <v>9941</v>
      </c>
      <c r="F2832">
        <v>2</v>
      </c>
      <c r="G2832" t="s">
        <v>9942</v>
      </c>
      <c r="H2832" t="s">
        <v>31032</v>
      </c>
      <c r="I2832">
        <v>16</v>
      </c>
      <c r="J2832">
        <v>73092349</v>
      </c>
      <c r="K2832">
        <v>73093774</v>
      </c>
      <c r="L2832">
        <v>1426</v>
      </c>
      <c r="M2832">
        <v>1</v>
      </c>
      <c r="N2832">
        <v>283902</v>
      </c>
      <c r="O2832" t="s">
        <v>9943</v>
      </c>
      <c r="P2832">
        <v>-2459</v>
      </c>
      <c r="Q2832" t="s">
        <v>9944</v>
      </c>
      <c r="R2832" t="s">
        <v>9945</v>
      </c>
      <c r="S2832" t="s">
        <v>33134</v>
      </c>
      <c r="T2832" t="s">
        <v>40</v>
      </c>
      <c r="U2832" t="s">
        <v>40</v>
      </c>
      <c r="V2832">
        <v>0</v>
      </c>
      <c r="W2832">
        <v>0.20525741147413201</v>
      </c>
      <c r="X2832">
        <v>0.704072456322962</v>
      </c>
      <c r="Y2832">
        <v>-24.369584103354502</v>
      </c>
      <c r="Z2832">
        <v>0.306975110376564</v>
      </c>
      <c r="AA2832">
        <v>0.72610664078822296</v>
      </c>
      <c r="AB2832">
        <v>23.607743886850301</v>
      </c>
      <c r="AC2832">
        <v>7.0489011448141195E-2</v>
      </c>
      <c r="AD2832">
        <v>0.57684129297949804</v>
      </c>
      <c r="AE2832">
        <v>-24.369584103354502</v>
      </c>
      <c r="AF2832">
        <v>0.32549523997010099</v>
      </c>
      <c r="AG2832">
        <v>0.70473078222419605</v>
      </c>
      <c r="AH2832">
        <v>-23.571218013719001</v>
      </c>
      <c r="AI2832">
        <v>0.35038410267202102</v>
      </c>
      <c r="AJ2832">
        <v>0.78121606160956403</v>
      </c>
      <c r="AK2832">
        <v>-23.500828691615201</v>
      </c>
    </row>
    <row r="2833" spans="1:37" x14ac:dyDescent="0.2">
      <c r="A2833" t="s">
        <v>9087</v>
      </c>
      <c r="B2833">
        <v>73829491</v>
      </c>
      <c r="C2833">
        <v>73829663</v>
      </c>
      <c r="D2833">
        <v>173</v>
      </c>
      <c r="E2833" t="s">
        <v>9946</v>
      </c>
      <c r="F2833">
        <v>2</v>
      </c>
      <c r="G2833" t="s">
        <v>9947</v>
      </c>
      <c r="H2833" t="s">
        <v>33135</v>
      </c>
      <c r="I2833">
        <v>16</v>
      </c>
      <c r="J2833">
        <v>73812560</v>
      </c>
      <c r="K2833">
        <v>73816054</v>
      </c>
      <c r="L2833">
        <v>3495</v>
      </c>
      <c r="M2833">
        <v>1</v>
      </c>
      <c r="N2833">
        <v>105371342</v>
      </c>
      <c r="O2833" t="s">
        <v>9948</v>
      </c>
      <c r="P2833">
        <v>16931</v>
      </c>
      <c r="Q2833" t="s">
        <v>40</v>
      </c>
      <c r="R2833" t="s">
        <v>9949</v>
      </c>
      <c r="S2833" t="s">
        <v>33136</v>
      </c>
      <c r="T2833">
        <v>0.28705993329430701</v>
      </c>
      <c r="U2833">
        <v>0.603102917160658</v>
      </c>
      <c r="V2833">
        <v>0.77239938811006104</v>
      </c>
      <c r="W2833">
        <v>0.929514107320905</v>
      </c>
      <c r="X2833">
        <v>0.95159051474143896</v>
      </c>
      <c r="Y2833">
        <v>-0.368000040286807</v>
      </c>
      <c r="Z2833">
        <v>0.51223197310687896</v>
      </c>
      <c r="AA2833">
        <v>0.84521697243271998</v>
      </c>
      <c r="AB2833">
        <v>0.60269309771962998</v>
      </c>
      <c r="AC2833">
        <v>0.90478484752001997</v>
      </c>
      <c r="AD2833">
        <v>0.94068432309766403</v>
      </c>
      <c r="AE2833">
        <v>-0.519307422384089</v>
      </c>
      <c r="AF2833">
        <v>0.27038133142826098</v>
      </c>
      <c r="AG2833">
        <v>0.70473078222419605</v>
      </c>
      <c r="AH2833">
        <v>0.56884640370624595</v>
      </c>
      <c r="AI2833">
        <v>0.93585822934778096</v>
      </c>
      <c r="AJ2833">
        <v>0.98621344597861504</v>
      </c>
      <c r="AK2833">
        <v>-9.6307942368455607E-2</v>
      </c>
    </row>
    <row r="2834" spans="1:37" x14ac:dyDescent="0.2">
      <c r="A2834" t="s">
        <v>9087</v>
      </c>
      <c r="B2834">
        <v>73829663</v>
      </c>
      <c r="C2834">
        <v>73829835</v>
      </c>
      <c r="D2834">
        <v>173</v>
      </c>
      <c r="E2834" t="s">
        <v>9950</v>
      </c>
      <c r="F2834">
        <v>4</v>
      </c>
      <c r="G2834" t="s">
        <v>9951</v>
      </c>
      <c r="H2834" t="s">
        <v>33135</v>
      </c>
      <c r="I2834">
        <v>16</v>
      </c>
      <c r="J2834">
        <v>73812560</v>
      </c>
      <c r="K2834">
        <v>73816054</v>
      </c>
      <c r="L2834">
        <v>3495</v>
      </c>
      <c r="M2834">
        <v>1</v>
      </c>
      <c r="N2834">
        <v>105371342</v>
      </c>
      <c r="O2834" t="s">
        <v>9948</v>
      </c>
      <c r="P2834">
        <v>17103</v>
      </c>
      <c r="Q2834" t="s">
        <v>40</v>
      </c>
      <c r="R2834" t="s">
        <v>9949</v>
      </c>
      <c r="S2834" t="s">
        <v>33136</v>
      </c>
      <c r="T2834">
        <v>0.44632234849010799</v>
      </c>
      <c r="U2834">
        <v>0.73275800807614</v>
      </c>
      <c r="V2834">
        <v>0.64255926073430403</v>
      </c>
      <c r="W2834">
        <v>0.70684406923246801</v>
      </c>
      <c r="X2834">
        <v>0.95159051474143896</v>
      </c>
      <c r="Y2834">
        <v>-0.442598555069739</v>
      </c>
      <c r="Z2834">
        <v>0.75938309852790498</v>
      </c>
      <c r="AA2834">
        <v>0.89706013715158295</v>
      </c>
      <c r="AB2834">
        <v>0.47285297034387402</v>
      </c>
      <c r="AC2834">
        <v>0.64244938383791494</v>
      </c>
      <c r="AD2834">
        <v>0.87989882095915395</v>
      </c>
      <c r="AE2834">
        <v>-0.593905937167021</v>
      </c>
      <c r="AF2834">
        <v>0.36176261396611098</v>
      </c>
      <c r="AG2834">
        <v>0.76268382099455101</v>
      </c>
      <c r="AH2834">
        <v>0.508197688129436</v>
      </c>
      <c r="AI2834">
        <v>0.79780209583282302</v>
      </c>
      <c r="AJ2834">
        <v>0.94037894694888802</v>
      </c>
      <c r="AK2834">
        <v>-0.14605457002689501</v>
      </c>
    </row>
    <row r="2835" spans="1:37" x14ac:dyDescent="0.2">
      <c r="A2835" t="s">
        <v>9087</v>
      </c>
      <c r="B2835">
        <v>73829835</v>
      </c>
      <c r="C2835">
        <v>73830007</v>
      </c>
      <c r="D2835">
        <v>173</v>
      </c>
      <c r="E2835" t="s">
        <v>9952</v>
      </c>
      <c r="F2835">
        <v>4</v>
      </c>
      <c r="G2835" t="s">
        <v>9953</v>
      </c>
      <c r="H2835" t="s">
        <v>33135</v>
      </c>
      <c r="I2835">
        <v>16</v>
      </c>
      <c r="J2835">
        <v>73812560</v>
      </c>
      <c r="K2835">
        <v>73816054</v>
      </c>
      <c r="L2835">
        <v>3495</v>
      </c>
      <c r="M2835">
        <v>1</v>
      </c>
      <c r="N2835">
        <v>105371342</v>
      </c>
      <c r="O2835" t="s">
        <v>9948</v>
      </c>
      <c r="P2835">
        <v>17275</v>
      </c>
      <c r="Q2835" t="s">
        <v>40</v>
      </c>
      <c r="R2835" t="s">
        <v>9949</v>
      </c>
      <c r="S2835" t="s">
        <v>33136</v>
      </c>
      <c r="T2835">
        <v>0.53666113366866697</v>
      </c>
      <c r="U2835">
        <v>0.80321479550967601</v>
      </c>
      <c r="V2835">
        <v>0.48150655447165203</v>
      </c>
      <c r="W2835">
        <v>0.75030536785686397</v>
      </c>
      <c r="X2835">
        <v>0.95159051474143896</v>
      </c>
      <c r="Y2835">
        <v>-0.27119704196436401</v>
      </c>
      <c r="Z2835">
        <v>0.82682198902409099</v>
      </c>
      <c r="AA2835">
        <v>0.95594497215659402</v>
      </c>
      <c r="AB2835">
        <v>0.31668551786711402</v>
      </c>
      <c r="AC2835">
        <v>0.65459054398264704</v>
      </c>
      <c r="AD2835">
        <v>0.87989882095915395</v>
      </c>
      <c r="AE2835">
        <v>-0.48005546425620699</v>
      </c>
      <c r="AF2835">
        <v>0.45167172726413801</v>
      </c>
      <c r="AG2835">
        <v>0.80674443595273604</v>
      </c>
      <c r="AH2835">
        <v>0.42321943946875101</v>
      </c>
      <c r="AI2835">
        <v>0.88062111423893197</v>
      </c>
      <c r="AJ2835">
        <v>0.98621344597861504</v>
      </c>
      <c r="AK2835">
        <v>1.25917607758629E-2</v>
      </c>
    </row>
    <row r="2836" spans="1:37" x14ac:dyDescent="0.2">
      <c r="A2836" t="s">
        <v>9087</v>
      </c>
      <c r="B2836">
        <v>74409632</v>
      </c>
      <c r="C2836">
        <v>74409794</v>
      </c>
      <c r="D2836">
        <v>163</v>
      </c>
      <c r="E2836" t="s">
        <v>9954</v>
      </c>
      <c r="F2836">
        <v>4</v>
      </c>
      <c r="G2836" t="s">
        <v>9955</v>
      </c>
      <c r="H2836" t="s">
        <v>33137</v>
      </c>
      <c r="I2836">
        <v>16</v>
      </c>
      <c r="J2836">
        <v>74411353</v>
      </c>
      <c r="K2836">
        <v>74412799</v>
      </c>
      <c r="L2836">
        <v>1447</v>
      </c>
      <c r="M2836">
        <v>2</v>
      </c>
      <c r="N2836">
        <v>497190</v>
      </c>
      <c r="O2836" t="s">
        <v>9956</v>
      </c>
      <c r="P2836">
        <v>3005</v>
      </c>
      <c r="Q2836" t="s">
        <v>9957</v>
      </c>
      <c r="R2836" t="s">
        <v>9958</v>
      </c>
      <c r="S2836" t="s">
        <v>33138</v>
      </c>
      <c r="T2836">
        <v>0.97213403838398904</v>
      </c>
      <c r="U2836">
        <v>1</v>
      </c>
      <c r="V2836">
        <v>1.2470660266996501</v>
      </c>
      <c r="W2836">
        <v>0.38920677604595899</v>
      </c>
      <c r="X2836">
        <v>0.704072456322962</v>
      </c>
      <c r="Y2836">
        <v>-24.480548423937599</v>
      </c>
      <c r="Z2836">
        <v>0.69013698642955401</v>
      </c>
      <c r="AA2836">
        <v>0.84521697243271998</v>
      </c>
      <c r="AB2836">
        <v>0.28359195363684903</v>
      </c>
      <c r="AC2836">
        <v>0.71753805159658501</v>
      </c>
      <c r="AD2836">
        <v>0.87989882095915395</v>
      </c>
      <c r="AE2836">
        <v>-1.9010421612587101</v>
      </c>
      <c r="AF2836">
        <v>0.61410715005536498</v>
      </c>
      <c r="AG2836">
        <v>0.80674443595273604</v>
      </c>
      <c r="AH2836">
        <v>2.1766765837187001</v>
      </c>
      <c r="AI2836">
        <v>0.35038410267202102</v>
      </c>
      <c r="AJ2836">
        <v>0.78121606160956403</v>
      </c>
      <c r="AK2836">
        <v>-24.140233585773299</v>
      </c>
    </row>
    <row r="2837" spans="1:37" x14ac:dyDescent="0.2">
      <c r="A2837" t="s">
        <v>9087</v>
      </c>
      <c r="B2837">
        <v>74409991</v>
      </c>
      <c r="C2837">
        <v>74410290</v>
      </c>
      <c r="D2837">
        <v>300</v>
      </c>
      <c r="E2837" t="s">
        <v>9959</v>
      </c>
      <c r="F2837">
        <v>4</v>
      </c>
      <c r="G2837" t="s">
        <v>9960</v>
      </c>
      <c r="H2837" t="s">
        <v>31032</v>
      </c>
      <c r="I2837">
        <v>16</v>
      </c>
      <c r="J2837">
        <v>74411353</v>
      </c>
      <c r="K2837">
        <v>74412799</v>
      </c>
      <c r="L2837">
        <v>1447</v>
      </c>
      <c r="M2837">
        <v>2</v>
      </c>
      <c r="N2837">
        <v>497190</v>
      </c>
      <c r="O2837" t="s">
        <v>9956</v>
      </c>
      <c r="P2837">
        <v>2509</v>
      </c>
      <c r="Q2837" t="s">
        <v>9957</v>
      </c>
      <c r="R2837" t="s">
        <v>9958</v>
      </c>
      <c r="S2837" t="s">
        <v>33138</v>
      </c>
      <c r="T2837">
        <v>0.97213403838398904</v>
      </c>
      <c r="U2837">
        <v>1</v>
      </c>
      <c r="V2837">
        <v>1.2470660266996501</v>
      </c>
      <c r="W2837">
        <v>0.38920677604595899</v>
      </c>
      <c r="X2837">
        <v>0.704072456322962</v>
      </c>
      <c r="Y2837">
        <v>-24.480548423937599</v>
      </c>
      <c r="Z2837">
        <v>0.69013698642955401</v>
      </c>
      <c r="AA2837">
        <v>0.84521697243271998</v>
      </c>
      <c r="AB2837">
        <v>0.28359195363684903</v>
      </c>
      <c r="AC2837">
        <v>0.71753805159658501</v>
      </c>
      <c r="AD2837">
        <v>0.87989882095915395</v>
      </c>
      <c r="AE2837">
        <v>-1.9010421612587101</v>
      </c>
      <c r="AF2837">
        <v>0.61410715005536498</v>
      </c>
      <c r="AG2837">
        <v>0.80674443595273604</v>
      </c>
      <c r="AH2837">
        <v>2.1766765837187001</v>
      </c>
      <c r="AI2837">
        <v>0.35038410267202102</v>
      </c>
      <c r="AJ2837">
        <v>0.78121606160956403</v>
      </c>
      <c r="AK2837">
        <v>-24.140233585773299</v>
      </c>
    </row>
    <row r="2838" spans="1:37" x14ac:dyDescent="0.2">
      <c r="A2838" t="s">
        <v>9087</v>
      </c>
      <c r="B2838">
        <v>74414207</v>
      </c>
      <c r="C2838">
        <v>74414503</v>
      </c>
      <c r="D2838">
        <v>297</v>
      </c>
      <c r="E2838" t="s">
        <v>9961</v>
      </c>
      <c r="F2838">
        <v>2</v>
      </c>
      <c r="G2838" t="s">
        <v>9962</v>
      </c>
      <c r="H2838" t="s">
        <v>30999</v>
      </c>
      <c r="I2838">
        <v>16</v>
      </c>
      <c r="J2838">
        <v>74411353</v>
      </c>
      <c r="K2838">
        <v>74412799</v>
      </c>
      <c r="L2838">
        <v>1447</v>
      </c>
      <c r="M2838">
        <v>2</v>
      </c>
      <c r="N2838">
        <v>497190</v>
      </c>
      <c r="O2838" t="s">
        <v>9956</v>
      </c>
      <c r="P2838">
        <v>-1408</v>
      </c>
      <c r="Q2838" t="s">
        <v>9957</v>
      </c>
      <c r="R2838" t="s">
        <v>9958</v>
      </c>
      <c r="S2838" t="s">
        <v>33138</v>
      </c>
      <c r="T2838" t="s">
        <v>40</v>
      </c>
      <c r="U2838" t="s">
        <v>40</v>
      </c>
      <c r="V2838">
        <v>0</v>
      </c>
      <c r="W2838">
        <v>0.38920677604595899</v>
      </c>
      <c r="X2838">
        <v>0.704072456322962</v>
      </c>
      <c r="Y2838">
        <v>-22.312357480922302</v>
      </c>
      <c r="Z2838">
        <v>0.306975110376564</v>
      </c>
      <c r="AA2838">
        <v>0.72610664078822296</v>
      </c>
      <c r="AB2838">
        <v>22.697409310520101</v>
      </c>
      <c r="AC2838">
        <v>0.75388744886274095</v>
      </c>
      <c r="AD2838">
        <v>0.87989882095915395</v>
      </c>
      <c r="AE2838">
        <v>-0.44416496097361702</v>
      </c>
      <c r="AF2838">
        <v>0.32549523997010099</v>
      </c>
      <c r="AG2838">
        <v>0.70473078222419605</v>
      </c>
      <c r="AH2838">
        <v>-22.660883439933901</v>
      </c>
      <c r="AI2838">
        <v>0.35038410267202102</v>
      </c>
      <c r="AJ2838">
        <v>0.78121606160956403</v>
      </c>
      <c r="AK2838">
        <v>-22.590494122920202</v>
      </c>
    </row>
    <row r="2839" spans="1:37" x14ac:dyDescent="0.2">
      <c r="A2839" t="s">
        <v>9087</v>
      </c>
      <c r="B2839">
        <v>74414554</v>
      </c>
      <c r="C2839">
        <v>74414849</v>
      </c>
      <c r="D2839">
        <v>296</v>
      </c>
      <c r="E2839" t="s">
        <v>9963</v>
      </c>
      <c r="F2839">
        <v>2</v>
      </c>
      <c r="G2839" t="s">
        <v>9964</v>
      </c>
      <c r="H2839" t="s">
        <v>30999</v>
      </c>
      <c r="I2839">
        <v>16</v>
      </c>
      <c r="J2839">
        <v>74411353</v>
      </c>
      <c r="K2839">
        <v>74412799</v>
      </c>
      <c r="L2839">
        <v>1447</v>
      </c>
      <c r="M2839">
        <v>2</v>
      </c>
      <c r="N2839">
        <v>497190</v>
      </c>
      <c r="O2839" t="s">
        <v>9956</v>
      </c>
      <c r="P2839">
        <v>-1755</v>
      </c>
      <c r="Q2839" t="s">
        <v>9957</v>
      </c>
      <c r="R2839" t="s">
        <v>9958</v>
      </c>
      <c r="S2839" t="s">
        <v>33138</v>
      </c>
      <c r="T2839" t="s">
        <v>40</v>
      </c>
      <c r="U2839" t="s">
        <v>40</v>
      </c>
      <c r="V2839">
        <v>0</v>
      </c>
      <c r="W2839">
        <v>0.38920677604595899</v>
      </c>
      <c r="X2839">
        <v>0.704072456322962</v>
      </c>
      <c r="Y2839">
        <v>-21.897320073978101</v>
      </c>
      <c r="Z2839">
        <v>0.306975110376564</v>
      </c>
      <c r="AA2839">
        <v>0.72610664078822296</v>
      </c>
      <c r="AB2839">
        <v>22.5245792020295</v>
      </c>
      <c r="AC2839">
        <v>0.75388744886274095</v>
      </c>
      <c r="AD2839">
        <v>0.87989882095915395</v>
      </c>
      <c r="AE2839">
        <v>-2.9127554029356701E-2</v>
      </c>
      <c r="AF2839">
        <v>0.32549523997010099</v>
      </c>
      <c r="AG2839">
        <v>0.70473078222419605</v>
      </c>
      <c r="AH2839">
        <v>-22.488053332135401</v>
      </c>
      <c r="AI2839">
        <v>0.35038410267202102</v>
      </c>
      <c r="AJ2839">
        <v>0.78121606160956403</v>
      </c>
      <c r="AK2839">
        <v>-22.417664016506102</v>
      </c>
    </row>
    <row r="2840" spans="1:37" x14ac:dyDescent="0.2">
      <c r="A2840" t="s">
        <v>9087</v>
      </c>
      <c r="B2840">
        <v>75254528</v>
      </c>
      <c r="C2840">
        <v>75254827</v>
      </c>
      <c r="D2840">
        <v>300</v>
      </c>
      <c r="E2840" t="s">
        <v>9965</v>
      </c>
      <c r="F2840">
        <v>5</v>
      </c>
      <c r="G2840" t="s">
        <v>9966</v>
      </c>
      <c r="H2840" t="s">
        <v>30999</v>
      </c>
      <c r="I2840">
        <v>16</v>
      </c>
      <c r="J2840">
        <v>75242656</v>
      </c>
      <c r="K2840">
        <v>75256280</v>
      </c>
      <c r="L2840">
        <v>13625</v>
      </c>
      <c r="M2840">
        <v>2</v>
      </c>
      <c r="N2840">
        <v>9564</v>
      </c>
      <c r="O2840" t="s">
        <v>9967</v>
      </c>
      <c r="P2840">
        <v>1453</v>
      </c>
      <c r="Q2840" t="s">
        <v>9968</v>
      </c>
      <c r="R2840" t="s">
        <v>9969</v>
      </c>
      <c r="S2840" t="s">
        <v>33139</v>
      </c>
      <c r="T2840">
        <v>0.152084254673993</v>
      </c>
      <c r="U2840">
        <v>0.603102917160658</v>
      </c>
      <c r="V2840">
        <v>23.817498362675199</v>
      </c>
      <c r="W2840">
        <v>0.94541066367716797</v>
      </c>
      <c r="X2840">
        <v>0.95159051474143896</v>
      </c>
      <c r="Y2840">
        <v>0.18859742119568501</v>
      </c>
      <c r="Z2840">
        <v>0.306975110376564</v>
      </c>
      <c r="AA2840">
        <v>0.72610664078822296</v>
      </c>
      <c r="AB2840">
        <v>22.854024331408201</v>
      </c>
      <c r="AC2840">
        <v>0.71753805159658501</v>
      </c>
      <c r="AD2840">
        <v>0.87989882095915395</v>
      </c>
      <c r="AE2840">
        <v>-0.81140238762338002</v>
      </c>
      <c r="AF2840">
        <v>4.6407610929182198E-2</v>
      </c>
      <c r="AG2840">
        <v>0.476038960109122</v>
      </c>
      <c r="AH2840">
        <v>23.817498362675199</v>
      </c>
      <c r="AI2840">
        <v>0.59609816080359102</v>
      </c>
      <c r="AJ2840">
        <v>0.78121606160956403</v>
      </c>
      <c r="AK2840">
        <v>1.0573527079293199</v>
      </c>
    </row>
    <row r="2841" spans="1:37" x14ac:dyDescent="0.2">
      <c r="A2841" t="s">
        <v>9087</v>
      </c>
      <c r="B2841">
        <v>75263937</v>
      </c>
      <c r="C2841">
        <v>75264088</v>
      </c>
      <c r="D2841">
        <v>152</v>
      </c>
      <c r="E2841" t="s">
        <v>9970</v>
      </c>
      <c r="F2841">
        <v>3</v>
      </c>
      <c r="G2841" t="s">
        <v>9971</v>
      </c>
      <c r="H2841" t="s">
        <v>30987</v>
      </c>
      <c r="I2841">
        <v>16</v>
      </c>
      <c r="J2841">
        <v>75242611</v>
      </c>
      <c r="K2841">
        <v>75264416</v>
      </c>
      <c r="L2841">
        <v>21806</v>
      </c>
      <c r="M2841">
        <v>2</v>
      </c>
      <c r="N2841">
        <v>9564</v>
      </c>
      <c r="O2841" t="s">
        <v>9972</v>
      </c>
      <c r="P2841">
        <v>328</v>
      </c>
      <c r="Q2841" t="s">
        <v>9968</v>
      </c>
      <c r="R2841" t="s">
        <v>9969</v>
      </c>
      <c r="S2841" t="s">
        <v>33139</v>
      </c>
      <c r="T2841">
        <v>0.97213403838398904</v>
      </c>
      <c r="U2841">
        <v>1</v>
      </c>
      <c r="V2841">
        <v>4.3115014812738304</v>
      </c>
      <c r="W2841">
        <v>0.89107655920673101</v>
      </c>
      <c r="X2841">
        <v>0.95159051474143896</v>
      </c>
      <c r="Y2841">
        <v>4.5167465227542296</v>
      </c>
      <c r="Z2841">
        <v>0.69013698642955401</v>
      </c>
      <c r="AA2841">
        <v>0.84521697243271998</v>
      </c>
      <c r="AB2841">
        <v>3.3480273931453799</v>
      </c>
      <c r="AC2841">
        <v>0.75388744886274095</v>
      </c>
      <c r="AD2841">
        <v>0.87989882095915395</v>
      </c>
      <c r="AE2841">
        <v>3.5167465586006599</v>
      </c>
      <c r="AF2841">
        <v>0.61410715005536498</v>
      </c>
      <c r="AG2841">
        <v>0.80674443595273604</v>
      </c>
      <c r="AH2841">
        <v>5.2411114755102703</v>
      </c>
      <c r="AI2841">
        <v>0.56157887380500204</v>
      </c>
      <c r="AJ2841">
        <v>0.78121606160956403</v>
      </c>
      <c r="AK2841">
        <v>5.3855013116038402</v>
      </c>
    </row>
    <row r="2842" spans="1:37" x14ac:dyDescent="0.2">
      <c r="A2842" t="s">
        <v>9087</v>
      </c>
      <c r="B2842">
        <v>75298297</v>
      </c>
      <c r="C2842">
        <v>75298448</v>
      </c>
      <c r="D2842">
        <v>152</v>
      </c>
      <c r="E2842" t="s">
        <v>9973</v>
      </c>
      <c r="F2842">
        <v>3</v>
      </c>
      <c r="G2842" t="s">
        <v>9974</v>
      </c>
      <c r="H2842" t="s">
        <v>33140</v>
      </c>
      <c r="I2842">
        <v>16</v>
      </c>
      <c r="J2842">
        <v>75293908</v>
      </c>
      <c r="K2842">
        <v>75305438</v>
      </c>
      <c r="L2842">
        <v>11531</v>
      </c>
      <c r="M2842">
        <v>2</v>
      </c>
      <c r="N2842">
        <v>10428</v>
      </c>
      <c r="O2842" t="s">
        <v>9975</v>
      </c>
      <c r="P2842">
        <v>6990</v>
      </c>
      <c r="Q2842" t="s">
        <v>9976</v>
      </c>
      <c r="R2842" t="s">
        <v>9977</v>
      </c>
      <c r="S2842" t="s">
        <v>33141</v>
      </c>
      <c r="T2842">
        <v>0.17308923567461099</v>
      </c>
      <c r="U2842">
        <v>0.603102917160658</v>
      </c>
      <c r="V2842">
        <v>-23.793796435099999</v>
      </c>
      <c r="W2842">
        <v>0.428214032775322</v>
      </c>
      <c r="X2842">
        <v>0.73460997439807996</v>
      </c>
      <c r="Y2842">
        <v>2.8696891475328998</v>
      </c>
      <c r="Z2842">
        <v>5.50355599158565E-2</v>
      </c>
      <c r="AA2842">
        <v>0.72610664078822296</v>
      </c>
      <c r="AB2842">
        <v>-23.793796435099999</v>
      </c>
      <c r="AC2842">
        <v>0.85817338719172098</v>
      </c>
      <c r="AD2842">
        <v>0.94068432309766403</v>
      </c>
      <c r="AE2842">
        <v>1.8696892310741</v>
      </c>
      <c r="AF2842">
        <v>0.32549523997010099</v>
      </c>
      <c r="AG2842">
        <v>0.70473078222419605</v>
      </c>
      <c r="AH2842">
        <v>-22.864185852747202</v>
      </c>
      <c r="AI2842">
        <v>0.170234813229591</v>
      </c>
      <c r="AJ2842">
        <v>0.78121606160956403</v>
      </c>
      <c r="AK2842">
        <v>3.7384441098385399</v>
      </c>
    </row>
    <row r="2843" spans="1:37" x14ac:dyDescent="0.2">
      <c r="A2843" t="s">
        <v>9087</v>
      </c>
      <c r="B2843">
        <v>75298728</v>
      </c>
      <c r="C2843">
        <v>75298875</v>
      </c>
      <c r="D2843">
        <v>148</v>
      </c>
      <c r="E2843" t="s">
        <v>9978</v>
      </c>
      <c r="F2843">
        <v>0</v>
      </c>
      <c r="G2843" t="s">
        <v>9979</v>
      </c>
      <c r="H2843" t="s">
        <v>33140</v>
      </c>
      <c r="I2843">
        <v>16</v>
      </c>
      <c r="J2843">
        <v>75293908</v>
      </c>
      <c r="K2843">
        <v>75305438</v>
      </c>
      <c r="L2843">
        <v>11531</v>
      </c>
      <c r="M2843">
        <v>2</v>
      </c>
      <c r="N2843">
        <v>10428</v>
      </c>
      <c r="O2843" t="s">
        <v>9975</v>
      </c>
      <c r="P2843">
        <v>6563</v>
      </c>
      <c r="Q2843" t="s">
        <v>9976</v>
      </c>
      <c r="R2843" t="s">
        <v>9977</v>
      </c>
      <c r="S2843" t="s">
        <v>33141</v>
      </c>
      <c r="T2843">
        <v>0.17308923567461099</v>
      </c>
      <c r="U2843">
        <v>0.603102917160658</v>
      </c>
      <c r="V2843">
        <v>-23.581212157266599</v>
      </c>
      <c r="W2843">
        <v>0.428214032775322</v>
      </c>
      <c r="X2843">
        <v>0.73460997439807996</v>
      </c>
      <c r="Y2843">
        <v>2.6728771166854299</v>
      </c>
      <c r="Z2843">
        <v>5.50355599158565E-2</v>
      </c>
      <c r="AA2843">
        <v>0.72610664078822296</v>
      </c>
      <c r="AB2843">
        <v>-23.581212157266599</v>
      </c>
      <c r="AC2843">
        <v>0.85817338719172098</v>
      </c>
      <c r="AD2843">
        <v>0.94068432309766403</v>
      </c>
      <c r="AE2843">
        <v>1.67287721243726</v>
      </c>
      <c r="AF2843">
        <v>0.32549523997010099</v>
      </c>
      <c r="AG2843">
        <v>0.70473078222419605</v>
      </c>
      <c r="AH2843">
        <v>-22.651601589163601</v>
      </c>
      <c r="AI2843">
        <v>0.170234813229591</v>
      </c>
      <c r="AJ2843">
        <v>0.78121606160956403</v>
      </c>
      <c r="AK2843">
        <v>3.54163207899107</v>
      </c>
    </row>
    <row r="2844" spans="1:37" x14ac:dyDescent="0.2">
      <c r="A2844" t="s">
        <v>9087</v>
      </c>
      <c r="B2844">
        <v>75827048</v>
      </c>
      <c r="C2844">
        <v>75827223</v>
      </c>
      <c r="D2844">
        <v>176</v>
      </c>
      <c r="E2844" t="s">
        <v>9980</v>
      </c>
      <c r="F2844">
        <v>1</v>
      </c>
      <c r="G2844" t="s">
        <v>9981</v>
      </c>
      <c r="H2844" t="s">
        <v>31000</v>
      </c>
      <c r="I2844">
        <v>16</v>
      </c>
      <c r="J2844">
        <v>75838773</v>
      </c>
      <c r="K2844">
        <v>75860832</v>
      </c>
      <c r="L2844">
        <v>22060</v>
      </c>
      <c r="M2844">
        <v>2</v>
      </c>
      <c r="N2844">
        <v>105371347</v>
      </c>
      <c r="O2844" t="s">
        <v>9982</v>
      </c>
      <c r="P2844">
        <v>33609</v>
      </c>
      <c r="Q2844" t="s">
        <v>40</v>
      </c>
      <c r="R2844" t="s">
        <v>9983</v>
      </c>
      <c r="S2844" t="s">
        <v>33142</v>
      </c>
      <c r="T2844">
        <v>1</v>
      </c>
      <c r="U2844">
        <v>1</v>
      </c>
      <c r="V2844">
        <v>-0.243132817334173</v>
      </c>
      <c r="W2844">
        <v>0.53339823476192505</v>
      </c>
      <c r="X2844">
        <v>0.82503977046393295</v>
      </c>
      <c r="Y2844">
        <v>0.37822159938938898</v>
      </c>
      <c r="Z2844">
        <v>0.63650442605896596</v>
      </c>
      <c r="AA2844">
        <v>0.84521697243271998</v>
      </c>
      <c r="AB2844">
        <v>-0.50702014484536695</v>
      </c>
      <c r="AC2844">
        <v>0.98988049017523805</v>
      </c>
      <c r="AD2844">
        <v>0.99287623744338604</v>
      </c>
      <c r="AE2844">
        <v>1.3733253368531101E-2</v>
      </c>
      <c r="AF2844">
        <v>0.64257104604225501</v>
      </c>
      <c r="AG2844">
        <v>0.80674443595273604</v>
      </c>
      <c r="AH2844">
        <v>9.9449969721586595E-2</v>
      </c>
      <c r="AI2844">
        <v>0.25921554566286598</v>
      </c>
      <c r="AJ2844">
        <v>0.78121606160956403</v>
      </c>
      <c r="AK2844">
        <v>0.57407280912728398</v>
      </c>
    </row>
    <row r="2845" spans="1:37" x14ac:dyDescent="0.2">
      <c r="A2845" t="s">
        <v>9087</v>
      </c>
      <c r="B2845">
        <v>75827223</v>
      </c>
      <c r="C2845">
        <v>75827398</v>
      </c>
      <c r="D2845">
        <v>176</v>
      </c>
      <c r="E2845" t="s">
        <v>9984</v>
      </c>
      <c r="F2845">
        <v>3</v>
      </c>
      <c r="G2845" t="s">
        <v>9985</v>
      </c>
      <c r="H2845" t="s">
        <v>31000</v>
      </c>
      <c r="I2845">
        <v>16</v>
      </c>
      <c r="J2845">
        <v>75838773</v>
      </c>
      <c r="K2845">
        <v>75860832</v>
      </c>
      <c r="L2845">
        <v>22060</v>
      </c>
      <c r="M2845">
        <v>2</v>
      </c>
      <c r="N2845">
        <v>105371347</v>
      </c>
      <c r="O2845" t="s">
        <v>9982</v>
      </c>
      <c r="P2845">
        <v>33434</v>
      </c>
      <c r="Q2845" t="s">
        <v>40</v>
      </c>
      <c r="R2845" t="s">
        <v>9983</v>
      </c>
      <c r="S2845" t="s">
        <v>33142</v>
      </c>
      <c r="T2845">
        <v>1</v>
      </c>
      <c r="U2845">
        <v>1</v>
      </c>
      <c r="V2845">
        <v>-0.243132817334173</v>
      </c>
      <c r="W2845">
        <v>0.53339823476192505</v>
      </c>
      <c r="X2845">
        <v>0.82503977046393295</v>
      </c>
      <c r="Y2845">
        <v>0.37822159938938898</v>
      </c>
      <c r="Z2845">
        <v>0.63650442605896596</v>
      </c>
      <c r="AA2845">
        <v>0.84521697243271998</v>
      </c>
      <c r="AB2845">
        <v>-0.50702014484536695</v>
      </c>
      <c r="AC2845">
        <v>0.98988049017523805</v>
      </c>
      <c r="AD2845">
        <v>0.99287623744338604</v>
      </c>
      <c r="AE2845">
        <v>1.3733253368531101E-2</v>
      </c>
      <c r="AF2845">
        <v>0.64257104604225501</v>
      </c>
      <c r="AG2845">
        <v>0.80674443595273604</v>
      </c>
      <c r="AH2845">
        <v>9.9449969721586595E-2</v>
      </c>
      <c r="AI2845">
        <v>0.25921554566286598</v>
      </c>
      <c r="AJ2845">
        <v>0.78121606160956403</v>
      </c>
      <c r="AK2845">
        <v>0.57407280912728398</v>
      </c>
    </row>
    <row r="2846" spans="1:37" x14ac:dyDescent="0.2">
      <c r="A2846" t="s">
        <v>9087</v>
      </c>
      <c r="B2846">
        <v>76467218</v>
      </c>
      <c r="C2846">
        <v>76467326</v>
      </c>
      <c r="D2846">
        <v>109</v>
      </c>
      <c r="E2846" t="s">
        <v>9986</v>
      </c>
      <c r="F2846">
        <v>1</v>
      </c>
      <c r="G2846" t="s">
        <v>9987</v>
      </c>
      <c r="H2846" t="s">
        <v>33143</v>
      </c>
      <c r="I2846">
        <v>16</v>
      </c>
      <c r="J2846">
        <v>76553417</v>
      </c>
      <c r="K2846">
        <v>76819624</v>
      </c>
      <c r="L2846">
        <v>266208</v>
      </c>
      <c r="M2846">
        <v>1</v>
      </c>
      <c r="N2846">
        <v>85445</v>
      </c>
      <c r="O2846" t="s">
        <v>9988</v>
      </c>
      <c r="P2846">
        <v>-86091</v>
      </c>
      <c r="Q2846" t="s">
        <v>9989</v>
      </c>
      <c r="R2846" t="s">
        <v>9990</v>
      </c>
      <c r="S2846" t="s">
        <v>33144</v>
      </c>
      <c r="T2846">
        <v>0.35387198439864398</v>
      </c>
      <c r="U2846">
        <v>0.603102917160658</v>
      </c>
      <c r="V2846">
        <v>-22.9883686971848</v>
      </c>
      <c r="W2846">
        <v>0.38920677604595899</v>
      </c>
      <c r="X2846">
        <v>0.704072456322962</v>
      </c>
      <c r="Y2846">
        <v>-22.857124180418399</v>
      </c>
      <c r="Z2846">
        <v>0.184235113180511</v>
      </c>
      <c r="AA2846">
        <v>0.72610664078822296</v>
      </c>
      <c r="AB2846">
        <v>-22.9883686971848</v>
      </c>
      <c r="AC2846">
        <v>0.21073619169722799</v>
      </c>
      <c r="AD2846">
        <v>0.68253123924728298</v>
      </c>
      <c r="AE2846">
        <v>-22.857124180418399</v>
      </c>
      <c r="AF2846">
        <v>0.501741946288212</v>
      </c>
      <c r="AG2846">
        <v>0.80674443595273604</v>
      </c>
      <c r="AH2846">
        <v>-22.058758181939101</v>
      </c>
      <c r="AI2846">
        <v>0.52399907623471598</v>
      </c>
      <c r="AJ2846">
        <v>0.78121606160956403</v>
      </c>
      <c r="AK2846">
        <v>-21.988368870559601</v>
      </c>
    </row>
    <row r="2847" spans="1:37" x14ac:dyDescent="0.2">
      <c r="A2847" t="s">
        <v>9087</v>
      </c>
      <c r="B2847">
        <v>77784209</v>
      </c>
      <c r="C2847">
        <v>77784352</v>
      </c>
      <c r="D2847">
        <v>144</v>
      </c>
      <c r="E2847" t="s">
        <v>9991</v>
      </c>
      <c r="F2847">
        <v>2</v>
      </c>
      <c r="G2847" t="s">
        <v>9992</v>
      </c>
      <c r="H2847" t="s">
        <v>31000</v>
      </c>
      <c r="I2847">
        <v>16</v>
      </c>
      <c r="J2847">
        <v>77788564</v>
      </c>
      <c r="K2847">
        <v>77980107</v>
      </c>
      <c r="L2847">
        <v>191544</v>
      </c>
      <c r="M2847">
        <v>1</v>
      </c>
      <c r="N2847">
        <v>57687</v>
      </c>
      <c r="O2847" t="s">
        <v>9993</v>
      </c>
      <c r="P2847">
        <v>-4212</v>
      </c>
      <c r="Q2847" t="s">
        <v>9994</v>
      </c>
      <c r="R2847" t="s">
        <v>9995</v>
      </c>
      <c r="S2847" t="s">
        <v>33145</v>
      </c>
      <c r="T2847">
        <v>0.60318812523568999</v>
      </c>
      <c r="U2847">
        <v>0.82125442047224695</v>
      </c>
      <c r="V2847">
        <v>-2.9947439222892398</v>
      </c>
      <c r="W2847">
        <v>0.427323497058756</v>
      </c>
      <c r="X2847">
        <v>0.73460997439807996</v>
      </c>
      <c r="Y2847">
        <v>-0.78760342551661</v>
      </c>
      <c r="Z2847">
        <v>0.53052895265546796</v>
      </c>
      <c r="AA2847">
        <v>0.84521697243271998</v>
      </c>
      <c r="AB2847">
        <v>-3.2753735204763901</v>
      </c>
      <c r="AC2847">
        <v>0.28052061913125698</v>
      </c>
      <c r="AD2847">
        <v>0.68253123924728298</v>
      </c>
      <c r="AE2847">
        <v>-1.64915459233572</v>
      </c>
      <c r="AF2847">
        <v>0.74414648978297804</v>
      </c>
      <c r="AG2847">
        <v>0.86906519844104402</v>
      </c>
      <c r="AH2847">
        <v>-2.1658724386494601</v>
      </c>
      <c r="AI2847">
        <v>0.61187545788734798</v>
      </c>
      <c r="AJ2847">
        <v>0.792270719854135</v>
      </c>
      <c r="AK2847">
        <v>1.3237035136839799E-2</v>
      </c>
    </row>
    <row r="2848" spans="1:37" x14ac:dyDescent="0.2">
      <c r="A2848" t="s">
        <v>9087</v>
      </c>
      <c r="B2848">
        <v>77784352</v>
      </c>
      <c r="C2848">
        <v>77784495</v>
      </c>
      <c r="D2848">
        <v>144</v>
      </c>
      <c r="E2848" t="s">
        <v>9996</v>
      </c>
      <c r="F2848">
        <v>11</v>
      </c>
      <c r="G2848" t="s">
        <v>9997</v>
      </c>
      <c r="H2848" t="s">
        <v>31000</v>
      </c>
      <c r="I2848">
        <v>16</v>
      </c>
      <c r="J2848">
        <v>77788564</v>
      </c>
      <c r="K2848">
        <v>77980107</v>
      </c>
      <c r="L2848">
        <v>191544</v>
      </c>
      <c r="M2848">
        <v>1</v>
      </c>
      <c r="N2848">
        <v>57687</v>
      </c>
      <c r="O2848" t="s">
        <v>9993</v>
      </c>
      <c r="P2848">
        <v>-4069</v>
      </c>
      <c r="Q2848" t="s">
        <v>9994</v>
      </c>
      <c r="R2848" t="s">
        <v>9995</v>
      </c>
      <c r="S2848" t="s">
        <v>33145</v>
      </c>
      <c r="T2848">
        <v>0.60318812523568999</v>
      </c>
      <c r="U2848">
        <v>0.82125442047224695</v>
      </c>
      <c r="V2848">
        <v>-3.2235364791520298</v>
      </c>
      <c r="W2848">
        <v>0.427323497058756</v>
      </c>
      <c r="X2848">
        <v>0.73460997439807996</v>
      </c>
      <c r="Y2848">
        <v>-0.99067499981681395</v>
      </c>
      <c r="Z2848">
        <v>0.53052895265546796</v>
      </c>
      <c r="AA2848">
        <v>0.84521697243271998</v>
      </c>
      <c r="AB2848">
        <v>-3.5041660773391801</v>
      </c>
      <c r="AC2848">
        <v>0.28052061913125698</v>
      </c>
      <c r="AD2848">
        <v>0.68253123924728298</v>
      </c>
      <c r="AE2848">
        <v>-1.8522261666359201</v>
      </c>
      <c r="AF2848">
        <v>0.74414648978297804</v>
      </c>
      <c r="AG2848">
        <v>0.86906519844104402</v>
      </c>
      <c r="AH2848">
        <v>-2.3803244310539098</v>
      </c>
      <c r="AI2848">
        <v>0.61187545788734798</v>
      </c>
      <c r="AJ2848">
        <v>0.792270719854135</v>
      </c>
      <c r="AK2848">
        <v>-0.18109747026105599</v>
      </c>
    </row>
    <row r="2849" spans="1:37" x14ac:dyDescent="0.2">
      <c r="A2849" t="s">
        <v>9087</v>
      </c>
      <c r="B2849">
        <v>77784495</v>
      </c>
      <c r="C2849">
        <v>77784638</v>
      </c>
      <c r="D2849">
        <v>144</v>
      </c>
      <c r="E2849" t="s">
        <v>9998</v>
      </c>
      <c r="F2849">
        <v>8</v>
      </c>
      <c r="G2849" t="s">
        <v>9999</v>
      </c>
      <c r="H2849" t="s">
        <v>31000</v>
      </c>
      <c r="I2849">
        <v>16</v>
      </c>
      <c r="J2849">
        <v>77788564</v>
      </c>
      <c r="K2849">
        <v>77980107</v>
      </c>
      <c r="L2849">
        <v>191544</v>
      </c>
      <c r="M2849">
        <v>1</v>
      </c>
      <c r="N2849">
        <v>57687</v>
      </c>
      <c r="O2849" t="s">
        <v>9993</v>
      </c>
      <c r="P2849">
        <v>-3926</v>
      </c>
      <c r="Q2849" t="s">
        <v>9994</v>
      </c>
      <c r="R2849" t="s">
        <v>9995</v>
      </c>
      <c r="S2849" t="s">
        <v>33145</v>
      </c>
      <c r="T2849">
        <v>0.60318812523568999</v>
      </c>
      <c r="U2849">
        <v>0.82125442047224695</v>
      </c>
      <c r="V2849">
        <v>-3.2235364791520298</v>
      </c>
      <c r="W2849">
        <v>0.427323497058756</v>
      </c>
      <c r="X2849">
        <v>0.73460997439807996</v>
      </c>
      <c r="Y2849">
        <v>-0.99067499981681395</v>
      </c>
      <c r="Z2849">
        <v>0.53052895265546796</v>
      </c>
      <c r="AA2849">
        <v>0.84521697243271998</v>
      </c>
      <c r="AB2849">
        <v>-3.5041660773391801</v>
      </c>
      <c r="AC2849">
        <v>0.28052061913125698</v>
      </c>
      <c r="AD2849">
        <v>0.68253123924728298</v>
      </c>
      <c r="AE2849">
        <v>-1.8522261666359201</v>
      </c>
      <c r="AF2849">
        <v>0.74414648978297804</v>
      </c>
      <c r="AG2849">
        <v>0.86906519844104402</v>
      </c>
      <c r="AH2849">
        <v>-2.3803244310539098</v>
      </c>
      <c r="AI2849">
        <v>0.61187545788734798</v>
      </c>
      <c r="AJ2849">
        <v>0.792270719854135</v>
      </c>
      <c r="AK2849">
        <v>-0.18109747026105599</v>
      </c>
    </row>
    <row r="2850" spans="1:37" x14ac:dyDescent="0.2">
      <c r="A2850" t="s">
        <v>9087</v>
      </c>
      <c r="B2850">
        <v>78676553</v>
      </c>
      <c r="C2850">
        <v>78676695</v>
      </c>
      <c r="D2850">
        <v>143</v>
      </c>
      <c r="E2850" t="s">
        <v>10000</v>
      </c>
      <c r="F2850">
        <v>1</v>
      </c>
      <c r="G2850" t="s">
        <v>10001</v>
      </c>
      <c r="H2850" t="s">
        <v>33146</v>
      </c>
      <c r="I2850">
        <v>16</v>
      </c>
      <c r="J2850">
        <v>78608488</v>
      </c>
      <c r="K2850">
        <v>78613931</v>
      </c>
      <c r="L2850">
        <v>5444</v>
      </c>
      <c r="M2850">
        <v>1</v>
      </c>
      <c r="N2850">
        <v>105371354</v>
      </c>
      <c r="O2850" t="s">
        <v>10002</v>
      </c>
      <c r="P2850">
        <v>68065</v>
      </c>
      <c r="Q2850" t="s">
        <v>40</v>
      </c>
      <c r="R2850" t="s">
        <v>10003</v>
      </c>
      <c r="S2850" t="s">
        <v>33147</v>
      </c>
      <c r="T2850">
        <v>0.61378204920830604</v>
      </c>
      <c r="U2850">
        <v>0.83217249244743297</v>
      </c>
      <c r="V2850">
        <v>0.30170155868325899</v>
      </c>
      <c r="W2850">
        <v>0.428214032775322</v>
      </c>
      <c r="X2850">
        <v>0.73460997439807996</v>
      </c>
      <c r="Y2850">
        <v>4.7562825997547504</v>
      </c>
      <c r="Z2850">
        <v>0.94067464303402304</v>
      </c>
      <c r="AA2850">
        <v>0.99919698600769702</v>
      </c>
      <c r="AB2850">
        <v>-0.244790746116305</v>
      </c>
      <c r="AC2850">
        <v>0.24351066465701501</v>
      </c>
      <c r="AD2850">
        <v>0.68253123924728298</v>
      </c>
      <c r="AE2850">
        <v>5.0217496342749399</v>
      </c>
      <c r="AF2850">
        <v>0.36620419616503802</v>
      </c>
      <c r="AG2850">
        <v>0.76871240086303505</v>
      </c>
      <c r="AH2850">
        <v>0.75269077052378197</v>
      </c>
      <c r="AI2850">
        <v>0.89212609271138599</v>
      </c>
      <c r="AJ2850">
        <v>0.98621344597861504</v>
      </c>
      <c r="AK2850">
        <v>0.609490437252456</v>
      </c>
    </row>
    <row r="2851" spans="1:37" x14ac:dyDescent="0.2">
      <c r="A2851" t="s">
        <v>9087</v>
      </c>
      <c r="B2851">
        <v>79421078</v>
      </c>
      <c r="C2851">
        <v>79421376</v>
      </c>
      <c r="D2851">
        <v>299</v>
      </c>
      <c r="E2851" t="s">
        <v>10004</v>
      </c>
      <c r="F2851">
        <v>7</v>
      </c>
      <c r="G2851" t="s">
        <v>10005</v>
      </c>
      <c r="H2851" t="s">
        <v>31000</v>
      </c>
      <c r="I2851">
        <v>16</v>
      </c>
      <c r="J2851">
        <v>79585843</v>
      </c>
      <c r="K2851">
        <v>79599902</v>
      </c>
      <c r="L2851">
        <v>14060</v>
      </c>
      <c r="M2851">
        <v>2</v>
      </c>
      <c r="N2851">
        <v>4094</v>
      </c>
      <c r="O2851" t="s">
        <v>10006</v>
      </c>
      <c r="P2851">
        <v>178526</v>
      </c>
      <c r="Q2851" t="s">
        <v>10007</v>
      </c>
      <c r="R2851" t="s">
        <v>10008</v>
      </c>
      <c r="S2851" t="s">
        <v>33148</v>
      </c>
      <c r="T2851">
        <v>0.93943752600822705</v>
      </c>
      <c r="U2851">
        <v>1</v>
      </c>
      <c r="V2851">
        <v>0.32678173103787</v>
      </c>
      <c r="W2851">
        <v>0.289678113486669</v>
      </c>
      <c r="X2851">
        <v>0.704072456322962</v>
      </c>
      <c r="Y2851">
        <v>1.2621384978827599</v>
      </c>
      <c r="Z2851">
        <v>0.50356939191822203</v>
      </c>
      <c r="AA2851">
        <v>0.84521697243271998</v>
      </c>
      <c r="AB2851">
        <v>0.652641715947753</v>
      </c>
      <c r="AC2851">
        <v>0.469713004540048</v>
      </c>
      <c r="AD2851">
        <v>0.84721801401975505</v>
      </c>
      <c r="AE2851">
        <v>0.37946283141109799</v>
      </c>
      <c r="AF2851">
        <v>0.62342812055430197</v>
      </c>
      <c r="AG2851">
        <v>0.80674443595273604</v>
      </c>
      <c r="AH2851">
        <v>-0.18987573321495299</v>
      </c>
      <c r="AI2851">
        <v>0.207315282951439</v>
      </c>
      <c r="AJ2851">
        <v>0.78121606160956403</v>
      </c>
      <c r="AK2851">
        <v>1.90702071111574</v>
      </c>
    </row>
    <row r="2852" spans="1:37" x14ac:dyDescent="0.2">
      <c r="A2852" t="s">
        <v>9087</v>
      </c>
      <c r="B2852">
        <v>79589785</v>
      </c>
      <c r="C2852">
        <v>79589938</v>
      </c>
      <c r="D2852">
        <v>154</v>
      </c>
      <c r="E2852" t="s">
        <v>10009</v>
      </c>
      <c r="F2852">
        <v>19</v>
      </c>
      <c r="G2852" t="s">
        <v>10010</v>
      </c>
      <c r="H2852" t="s">
        <v>33149</v>
      </c>
      <c r="I2852">
        <v>16</v>
      </c>
      <c r="J2852">
        <v>79585843</v>
      </c>
      <c r="K2852">
        <v>79599902</v>
      </c>
      <c r="L2852">
        <v>14060</v>
      </c>
      <c r="M2852">
        <v>2</v>
      </c>
      <c r="N2852">
        <v>4094</v>
      </c>
      <c r="O2852" t="s">
        <v>10006</v>
      </c>
      <c r="P2852">
        <v>9964</v>
      </c>
      <c r="Q2852" t="s">
        <v>10007</v>
      </c>
      <c r="R2852" t="s">
        <v>10008</v>
      </c>
      <c r="S2852" t="s">
        <v>33148</v>
      </c>
      <c r="T2852">
        <v>0.644035865418358</v>
      </c>
      <c r="U2852">
        <v>0.84904924635754497</v>
      </c>
      <c r="V2852">
        <v>0.80714850736973798</v>
      </c>
      <c r="W2852">
        <v>0.69201225521665499</v>
      </c>
      <c r="X2852">
        <v>0.95159051474143896</v>
      </c>
      <c r="Y2852">
        <v>-0.82098860469629598</v>
      </c>
      <c r="Z2852">
        <v>0.55428001561304696</v>
      </c>
      <c r="AA2852">
        <v>0.84521697243271998</v>
      </c>
      <c r="AB2852">
        <v>-2.8422982639263301E-2</v>
      </c>
      <c r="AC2852">
        <v>0.59090205226999604</v>
      </c>
      <c r="AD2852">
        <v>0.87989882095915395</v>
      </c>
      <c r="AE2852">
        <v>-1.5890271789196699</v>
      </c>
      <c r="AF2852">
        <v>0.77173648502780101</v>
      </c>
      <c r="AG2852">
        <v>0.88417364479730298</v>
      </c>
      <c r="AH2852">
        <v>1.5295103166232</v>
      </c>
      <c r="AI2852">
        <v>0.81350599864527495</v>
      </c>
      <c r="AJ2852">
        <v>0.94390293416205995</v>
      </c>
      <c r="AK2852">
        <v>-6.5354091964775304E-2</v>
      </c>
    </row>
    <row r="2853" spans="1:37" x14ac:dyDescent="0.2">
      <c r="A2853" t="s">
        <v>9087</v>
      </c>
      <c r="B2853">
        <v>79589938</v>
      </c>
      <c r="C2853">
        <v>79590091</v>
      </c>
      <c r="D2853">
        <v>154</v>
      </c>
      <c r="E2853" t="s">
        <v>10011</v>
      </c>
      <c r="F2853">
        <v>9</v>
      </c>
      <c r="G2853" t="s">
        <v>10012</v>
      </c>
      <c r="H2853" t="s">
        <v>33149</v>
      </c>
      <c r="I2853">
        <v>16</v>
      </c>
      <c r="J2853">
        <v>79585843</v>
      </c>
      <c r="K2853">
        <v>79599902</v>
      </c>
      <c r="L2853">
        <v>14060</v>
      </c>
      <c r="M2853">
        <v>2</v>
      </c>
      <c r="N2853">
        <v>4094</v>
      </c>
      <c r="O2853" t="s">
        <v>10006</v>
      </c>
      <c r="P2853">
        <v>9811</v>
      </c>
      <c r="Q2853" t="s">
        <v>10007</v>
      </c>
      <c r="R2853" t="s">
        <v>10008</v>
      </c>
      <c r="S2853" t="s">
        <v>33148</v>
      </c>
      <c r="T2853">
        <v>0.644035865418358</v>
      </c>
      <c r="U2853">
        <v>0.84904924635754497</v>
      </c>
      <c r="V2853">
        <v>0.80714850736973798</v>
      </c>
      <c r="W2853">
        <v>0.69201225521665499</v>
      </c>
      <c r="X2853">
        <v>0.95159051474143896</v>
      </c>
      <c r="Y2853">
        <v>-0.82098860469629598</v>
      </c>
      <c r="Z2853">
        <v>0.55428001561304696</v>
      </c>
      <c r="AA2853">
        <v>0.84521697243271998</v>
      </c>
      <c r="AB2853">
        <v>-2.8422982639263301E-2</v>
      </c>
      <c r="AC2853">
        <v>0.59090205226999604</v>
      </c>
      <c r="AD2853">
        <v>0.87989882095915395</v>
      </c>
      <c r="AE2853">
        <v>-1.5890271789196699</v>
      </c>
      <c r="AF2853">
        <v>0.77173648502780101</v>
      </c>
      <c r="AG2853">
        <v>0.88417364479730298</v>
      </c>
      <c r="AH2853">
        <v>1.5295103166232</v>
      </c>
      <c r="AI2853">
        <v>0.81350599864527495</v>
      </c>
      <c r="AJ2853">
        <v>0.94390293416205995</v>
      </c>
      <c r="AK2853">
        <v>-6.5354091964775304E-2</v>
      </c>
    </row>
    <row r="2854" spans="1:37" x14ac:dyDescent="0.2">
      <c r="A2854" t="s">
        <v>9087</v>
      </c>
      <c r="B2854">
        <v>79877292</v>
      </c>
      <c r="C2854">
        <v>79877581</v>
      </c>
      <c r="D2854">
        <v>290</v>
      </c>
      <c r="E2854" t="s">
        <v>10013</v>
      </c>
      <c r="F2854">
        <v>2</v>
      </c>
      <c r="G2854" t="s">
        <v>10014</v>
      </c>
      <c r="H2854" t="s">
        <v>31000</v>
      </c>
      <c r="I2854">
        <v>16</v>
      </c>
      <c r="J2854">
        <v>79798050</v>
      </c>
      <c r="K2854">
        <v>79827150</v>
      </c>
      <c r="L2854">
        <v>29101</v>
      </c>
      <c r="M2854">
        <v>2</v>
      </c>
      <c r="N2854">
        <v>104266962</v>
      </c>
      <c r="O2854" t="s">
        <v>10015</v>
      </c>
      <c r="P2854">
        <v>-50142</v>
      </c>
      <c r="Q2854" t="s">
        <v>40</v>
      </c>
      <c r="R2854" t="s">
        <v>10016</v>
      </c>
      <c r="S2854" t="s">
        <v>33150</v>
      </c>
      <c r="T2854">
        <v>0.89923478520719502</v>
      </c>
      <c r="U2854">
        <v>1</v>
      </c>
      <c r="V2854">
        <v>1.30491629614143</v>
      </c>
      <c r="W2854">
        <v>0.27117935853314301</v>
      </c>
      <c r="X2854">
        <v>0.704072456322962</v>
      </c>
      <c r="Y2854">
        <v>1.3544806341892499</v>
      </c>
      <c r="Z2854">
        <v>0.65646986479501102</v>
      </c>
      <c r="AA2854">
        <v>0.84521697243271998</v>
      </c>
      <c r="AB2854">
        <v>1.2771282355314</v>
      </c>
      <c r="AC2854">
        <v>0.439120552379898</v>
      </c>
      <c r="AD2854">
        <v>0.82872126865393902</v>
      </c>
      <c r="AE2854">
        <v>0.90066496536845098</v>
      </c>
      <c r="AF2854">
        <v>0.87705597545307001</v>
      </c>
      <c r="AG2854">
        <v>0.97990811634790498</v>
      </c>
      <c r="AH2854">
        <v>0.58015711486461896</v>
      </c>
      <c r="AI2854">
        <v>0.217040799740359</v>
      </c>
      <c r="AJ2854">
        <v>0.78121606160956403</v>
      </c>
      <c r="AK2854">
        <v>1.2434734935652201</v>
      </c>
    </row>
    <row r="2855" spans="1:37" x14ac:dyDescent="0.2">
      <c r="A2855" t="s">
        <v>9087</v>
      </c>
      <c r="B2855">
        <v>80830465</v>
      </c>
      <c r="C2855">
        <v>80830555</v>
      </c>
      <c r="D2855">
        <v>91</v>
      </c>
      <c r="E2855" t="s">
        <v>10017</v>
      </c>
      <c r="F2855">
        <v>1</v>
      </c>
      <c r="G2855" t="s">
        <v>10018</v>
      </c>
      <c r="H2855" t="s">
        <v>30999</v>
      </c>
      <c r="I2855">
        <v>16</v>
      </c>
      <c r="J2855">
        <v>80829788</v>
      </c>
      <c r="K2855">
        <v>80832069</v>
      </c>
      <c r="L2855">
        <v>2282</v>
      </c>
      <c r="M2855">
        <v>2</v>
      </c>
      <c r="N2855">
        <v>100996425</v>
      </c>
      <c r="O2855" t="s">
        <v>10019</v>
      </c>
      <c r="P2855">
        <v>1514</v>
      </c>
      <c r="Q2855" t="s">
        <v>10020</v>
      </c>
      <c r="R2855" t="s">
        <v>10021</v>
      </c>
      <c r="S2855" t="s">
        <v>33151</v>
      </c>
      <c r="T2855">
        <v>0.97213403838398904</v>
      </c>
      <c r="U2855">
        <v>1</v>
      </c>
      <c r="V2855">
        <v>1.2409286609169701</v>
      </c>
      <c r="W2855">
        <v>0.94541066367716797</v>
      </c>
      <c r="X2855">
        <v>0.95159051474143896</v>
      </c>
      <c r="Y2855">
        <v>-0.89490491782397596</v>
      </c>
      <c r="Z2855">
        <v>0.69013698642955401</v>
      </c>
      <c r="AA2855">
        <v>0.84521697243271998</v>
      </c>
      <c r="AB2855">
        <v>0.27745460636765301</v>
      </c>
      <c r="AC2855">
        <v>0.71753805159658501</v>
      </c>
      <c r="AD2855">
        <v>0.87989882095915395</v>
      </c>
      <c r="AE2855">
        <v>-1.8949047615499099</v>
      </c>
      <c r="AF2855">
        <v>0.61410715005536498</v>
      </c>
      <c r="AG2855">
        <v>0.80674443595273604</v>
      </c>
      <c r="AH2855">
        <v>2.1705391767514999</v>
      </c>
      <c r="AI2855">
        <v>0.59609816080359102</v>
      </c>
      <c r="AJ2855">
        <v>0.78121606160956403</v>
      </c>
      <c r="AK2855">
        <v>-2.6149520527801701E-2</v>
      </c>
    </row>
    <row r="2856" spans="1:37" x14ac:dyDescent="0.2">
      <c r="A2856" t="s">
        <v>9087</v>
      </c>
      <c r="B2856">
        <v>80830593</v>
      </c>
      <c r="C2856">
        <v>80830734</v>
      </c>
      <c r="D2856">
        <v>142</v>
      </c>
      <c r="E2856" t="s">
        <v>10022</v>
      </c>
      <c r="F2856">
        <v>2</v>
      </c>
      <c r="G2856" t="s">
        <v>10023</v>
      </c>
      <c r="H2856" t="s">
        <v>30999</v>
      </c>
      <c r="I2856">
        <v>16</v>
      </c>
      <c r="J2856">
        <v>80829788</v>
      </c>
      <c r="K2856">
        <v>80832069</v>
      </c>
      <c r="L2856">
        <v>2282</v>
      </c>
      <c r="M2856">
        <v>2</v>
      </c>
      <c r="N2856">
        <v>100996425</v>
      </c>
      <c r="O2856" t="s">
        <v>10019</v>
      </c>
      <c r="P2856">
        <v>1335</v>
      </c>
      <c r="Q2856" t="s">
        <v>10020</v>
      </c>
      <c r="R2856" t="s">
        <v>10021</v>
      </c>
      <c r="S2856" t="s">
        <v>33151</v>
      </c>
      <c r="T2856">
        <v>0.97213403838398904</v>
      </c>
      <c r="U2856">
        <v>1</v>
      </c>
      <c r="V2856">
        <v>1.4957425620484099</v>
      </c>
      <c r="W2856">
        <v>0.94541066367716797</v>
      </c>
      <c r="X2856">
        <v>0.95159051474143896</v>
      </c>
      <c r="Y2856">
        <v>-1.149718813976</v>
      </c>
      <c r="Z2856">
        <v>0.69013698642955401</v>
      </c>
      <c r="AA2856">
        <v>0.84521697243271998</v>
      </c>
      <c r="AB2856">
        <v>0.53226848898560997</v>
      </c>
      <c r="AC2856">
        <v>0.71753805159658501</v>
      </c>
      <c r="AD2856">
        <v>0.87989882095915395</v>
      </c>
      <c r="AE2856">
        <v>-2.14971867723618</v>
      </c>
      <c r="AF2856">
        <v>0.61410715005536498</v>
      </c>
      <c r="AG2856">
        <v>0.80674443595273604</v>
      </c>
      <c r="AH2856">
        <v>2.4253530974172</v>
      </c>
      <c r="AI2856">
        <v>0.59609816080359102</v>
      </c>
      <c r="AJ2856">
        <v>0.78121606160956403</v>
      </c>
      <c r="AK2856">
        <v>-0.28096339816633897</v>
      </c>
    </row>
    <row r="2857" spans="1:37" x14ac:dyDescent="0.2">
      <c r="A2857" t="s">
        <v>9087</v>
      </c>
      <c r="B2857">
        <v>80830734</v>
      </c>
      <c r="C2857">
        <v>80830875</v>
      </c>
      <c r="D2857">
        <v>142</v>
      </c>
      <c r="E2857" t="s">
        <v>10024</v>
      </c>
      <c r="F2857">
        <v>2</v>
      </c>
      <c r="G2857" t="s">
        <v>10025</v>
      </c>
      <c r="H2857" t="s">
        <v>30999</v>
      </c>
      <c r="I2857">
        <v>16</v>
      </c>
      <c r="J2857">
        <v>80829788</v>
      </c>
      <c r="K2857">
        <v>80832069</v>
      </c>
      <c r="L2857">
        <v>2282</v>
      </c>
      <c r="M2857">
        <v>2</v>
      </c>
      <c r="N2857">
        <v>100996425</v>
      </c>
      <c r="O2857" t="s">
        <v>10019</v>
      </c>
      <c r="P2857">
        <v>1194</v>
      </c>
      <c r="Q2857" t="s">
        <v>10020</v>
      </c>
      <c r="R2857" t="s">
        <v>10021</v>
      </c>
      <c r="S2857" t="s">
        <v>33151</v>
      </c>
      <c r="T2857">
        <v>0.97213403838398904</v>
      </c>
      <c r="U2857">
        <v>1</v>
      </c>
      <c r="V2857">
        <v>1.4957425620484099</v>
      </c>
      <c r="W2857">
        <v>0.94541066367716797</v>
      </c>
      <c r="X2857">
        <v>0.95159051474143896</v>
      </c>
      <c r="Y2857">
        <v>-1.149718813976</v>
      </c>
      <c r="Z2857">
        <v>0.69013698642955401</v>
      </c>
      <c r="AA2857">
        <v>0.84521697243271998</v>
      </c>
      <c r="AB2857">
        <v>0.53226848898560997</v>
      </c>
      <c r="AC2857">
        <v>0.71753805159658501</v>
      </c>
      <c r="AD2857">
        <v>0.87989882095915395</v>
      </c>
      <c r="AE2857">
        <v>-2.14971867723618</v>
      </c>
      <c r="AF2857">
        <v>0.61410715005536498</v>
      </c>
      <c r="AG2857">
        <v>0.80674443595273604</v>
      </c>
      <c r="AH2857">
        <v>2.4253530974172</v>
      </c>
      <c r="AI2857">
        <v>0.59609816080359102</v>
      </c>
      <c r="AJ2857">
        <v>0.78121606160956403</v>
      </c>
      <c r="AK2857">
        <v>-0.28096339816633897</v>
      </c>
    </row>
    <row r="2858" spans="1:37" x14ac:dyDescent="0.2">
      <c r="A2858" t="s">
        <v>9087</v>
      </c>
      <c r="B2858">
        <v>81786545</v>
      </c>
      <c r="C2858">
        <v>81786687</v>
      </c>
      <c r="D2858">
        <v>143</v>
      </c>
      <c r="E2858" t="s">
        <v>10026</v>
      </c>
      <c r="F2858">
        <v>2</v>
      </c>
      <c r="G2858" t="s">
        <v>10027</v>
      </c>
      <c r="H2858" t="s">
        <v>30987</v>
      </c>
      <c r="I2858">
        <v>16</v>
      </c>
      <c r="J2858">
        <v>81786050</v>
      </c>
      <c r="K2858">
        <v>81907006</v>
      </c>
      <c r="L2858">
        <v>120957</v>
      </c>
      <c r="M2858">
        <v>1</v>
      </c>
      <c r="N2858">
        <v>5336</v>
      </c>
      <c r="O2858" t="s">
        <v>10028</v>
      </c>
      <c r="P2858">
        <v>495</v>
      </c>
      <c r="Q2858" t="s">
        <v>10029</v>
      </c>
      <c r="R2858" t="s">
        <v>10030</v>
      </c>
      <c r="S2858" t="s">
        <v>33152</v>
      </c>
      <c r="T2858">
        <v>0.15211722924135199</v>
      </c>
      <c r="U2858">
        <v>0.603102917160658</v>
      </c>
      <c r="V2858">
        <v>2.3723320104612098</v>
      </c>
      <c r="W2858">
        <v>0.437462975004201</v>
      </c>
      <c r="X2858">
        <v>0.74903792748514497</v>
      </c>
      <c r="Y2858">
        <v>0.93307918845996596</v>
      </c>
      <c r="Z2858">
        <v>9.8391559055413094E-2</v>
      </c>
      <c r="AA2858">
        <v>0.72610664078822296</v>
      </c>
      <c r="AB2858">
        <v>2.2701298826470002</v>
      </c>
      <c r="AC2858">
        <v>0.72389463180472002</v>
      </c>
      <c r="AD2858">
        <v>0.87989882095915395</v>
      </c>
      <c r="AE2858">
        <v>0.17710537616195601</v>
      </c>
      <c r="AF2858">
        <v>0.38136368833555501</v>
      </c>
      <c r="AG2858">
        <v>0.79547093542540104</v>
      </c>
      <c r="AH2858">
        <v>0.97223849402298901</v>
      </c>
      <c r="AI2858">
        <v>0.12258052978065501</v>
      </c>
      <c r="AJ2858">
        <v>0.78121606160956403</v>
      </c>
      <c r="AK2858">
        <v>1.43369990757206</v>
      </c>
    </row>
    <row r="2859" spans="1:37" x14ac:dyDescent="0.2">
      <c r="A2859" t="s">
        <v>9087</v>
      </c>
      <c r="B2859">
        <v>82139830</v>
      </c>
      <c r="C2859">
        <v>82140006</v>
      </c>
      <c r="D2859">
        <v>177</v>
      </c>
      <c r="E2859" t="s">
        <v>10031</v>
      </c>
      <c r="F2859">
        <v>3</v>
      </c>
      <c r="G2859" t="s">
        <v>4635</v>
      </c>
      <c r="H2859" t="s">
        <v>30987</v>
      </c>
      <c r="I2859">
        <v>16</v>
      </c>
      <c r="J2859">
        <v>82044371</v>
      </c>
      <c r="K2859">
        <v>82139631</v>
      </c>
      <c r="L2859">
        <v>95261</v>
      </c>
      <c r="M2859">
        <v>2</v>
      </c>
      <c r="N2859">
        <v>105371363</v>
      </c>
      <c r="O2859" t="s">
        <v>10032</v>
      </c>
      <c r="P2859">
        <v>-199</v>
      </c>
      <c r="Q2859" t="s">
        <v>40</v>
      </c>
      <c r="R2859" t="s">
        <v>10033</v>
      </c>
      <c r="S2859" t="s">
        <v>33153</v>
      </c>
      <c r="T2859">
        <v>0.93705355972989501</v>
      </c>
      <c r="U2859">
        <v>1</v>
      </c>
      <c r="V2859">
        <v>0.63136654847416296</v>
      </c>
      <c r="W2859">
        <v>0.82127880352373706</v>
      </c>
      <c r="X2859">
        <v>0.95159051474143896</v>
      </c>
      <c r="Y2859">
        <v>-0.39289437156389101</v>
      </c>
      <c r="Z2859">
        <v>0.51223197310687896</v>
      </c>
      <c r="AA2859">
        <v>0.84521697243271998</v>
      </c>
      <c r="AB2859">
        <v>0.55220442105117695</v>
      </c>
      <c r="AC2859">
        <v>0.82419722957575603</v>
      </c>
      <c r="AD2859">
        <v>0.94068432309766403</v>
      </c>
      <c r="AE2859">
        <v>-0.406661168246025</v>
      </c>
      <c r="AF2859">
        <v>0.43562980701632298</v>
      </c>
      <c r="AG2859">
        <v>0.80674443595273604</v>
      </c>
      <c r="AH2859">
        <v>0.39239555746717297</v>
      </c>
      <c r="AI2859">
        <v>0.55508236650430898</v>
      </c>
      <c r="AJ2859">
        <v>0.78121606160956403</v>
      </c>
      <c r="AK2859">
        <v>-0.21763510161110899</v>
      </c>
    </row>
    <row r="2860" spans="1:37" x14ac:dyDescent="0.2">
      <c r="A2860" t="s">
        <v>9087</v>
      </c>
      <c r="B2860">
        <v>82140006</v>
      </c>
      <c r="C2860">
        <v>82140182</v>
      </c>
      <c r="D2860">
        <v>177</v>
      </c>
      <c r="E2860" t="s">
        <v>10034</v>
      </c>
      <c r="F2860">
        <v>1</v>
      </c>
      <c r="G2860" t="s">
        <v>4640</v>
      </c>
      <c r="H2860" t="s">
        <v>30987</v>
      </c>
      <c r="I2860">
        <v>16</v>
      </c>
      <c r="J2860">
        <v>82044371</v>
      </c>
      <c r="K2860">
        <v>82139631</v>
      </c>
      <c r="L2860">
        <v>95261</v>
      </c>
      <c r="M2860">
        <v>2</v>
      </c>
      <c r="N2860">
        <v>105371363</v>
      </c>
      <c r="O2860" t="s">
        <v>10032</v>
      </c>
      <c r="P2860">
        <v>-375</v>
      </c>
      <c r="Q2860" t="s">
        <v>40</v>
      </c>
      <c r="R2860" t="s">
        <v>10033</v>
      </c>
      <c r="S2860" t="s">
        <v>33153</v>
      </c>
      <c r="T2860">
        <v>0.93705355972989501</v>
      </c>
      <c r="U2860">
        <v>1</v>
      </c>
      <c r="V2860">
        <v>0.63136654847416296</v>
      </c>
      <c r="W2860">
        <v>0.82127880352373706</v>
      </c>
      <c r="X2860">
        <v>0.95159051474143896</v>
      </c>
      <c r="Y2860">
        <v>-0.39289437156389101</v>
      </c>
      <c r="Z2860">
        <v>0.51223197310687896</v>
      </c>
      <c r="AA2860">
        <v>0.84521697243271998</v>
      </c>
      <c r="AB2860">
        <v>0.55220442105117695</v>
      </c>
      <c r="AC2860">
        <v>0.82419722957575603</v>
      </c>
      <c r="AD2860">
        <v>0.94068432309766403</v>
      </c>
      <c r="AE2860">
        <v>-0.406661168246025</v>
      </c>
      <c r="AF2860">
        <v>0.43562980701632298</v>
      </c>
      <c r="AG2860">
        <v>0.80674443595273604</v>
      </c>
      <c r="AH2860">
        <v>0.39239555746717297</v>
      </c>
      <c r="AI2860">
        <v>0.55508236650430898</v>
      </c>
      <c r="AJ2860">
        <v>0.78121606160956403</v>
      </c>
      <c r="AK2860">
        <v>-0.21763510161110899</v>
      </c>
    </row>
    <row r="2861" spans="1:37" x14ac:dyDescent="0.2">
      <c r="A2861" t="s">
        <v>9087</v>
      </c>
      <c r="B2861">
        <v>82240516</v>
      </c>
      <c r="C2861">
        <v>82240658</v>
      </c>
      <c r="D2861">
        <v>143</v>
      </c>
      <c r="E2861" t="s">
        <v>10035</v>
      </c>
      <c r="F2861">
        <v>0</v>
      </c>
      <c r="G2861" t="s">
        <v>10036</v>
      </c>
      <c r="H2861" t="s">
        <v>31000</v>
      </c>
      <c r="I2861">
        <v>16</v>
      </c>
      <c r="J2861">
        <v>82148162</v>
      </c>
      <c r="K2861">
        <v>82170224</v>
      </c>
      <c r="L2861">
        <v>22063</v>
      </c>
      <c r="M2861">
        <v>2</v>
      </c>
      <c r="N2861">
        <v>10200</v>
      </c>
      <c r="O2861" t="s">
        <v>10037</v>
      </c>
      <c r="P2861">
        <v>-70292</v>
      </c>
      <c r="Q2861" t="s">
        <v>10038</v>
      </c>
      <c r="R2861" t="s">
        <v>10039</v>
      </c>
      <c r="S2861" t="s">
        <v>33154</v>
      </c>
      <c r="T2861">
        <v>0.58193367309619304</v>
      </c>
      <c r="U2861">
        <v>0.81360520874211995</v>
      </c>
      <c r="V2861">
        <v>1.02911699591662</v>
      </c>
      <c r="W2861">
        <v>0.39637419380781702</v>
      </c>
      <c r="X2861">
        <v>0.71143044911719</v>
      </c>
      <c r="Y2861">
        <v>0.50230006948134598</v>
      </c>
      <c r="Z2861">
        <v>0.43930562256796601</v>
      </c>
      <c r="AA2861">
        <v>0.84435025072159198</v>
      </c>
      <c r="AB2861">
        <v>0.868824085811293</v>
      </c>
      <c r="AC2861">
        <v>0.91356105394144105</v>
      </c>
      <c r="AD2861">
        <v>0.94068432309766403</v>
      </c>
      <c r="AE2861">
        <v>-0.27654736304865402</v>
      </c>
      <c r="AF2861">
        <v>0.94968326884576904</v>
      </c>
      <c r="AG2861">
        <v>1</v>
      </c>
      <c r="AH2861">
        <v>0.667200374289876</v>
      </c>
      <c r="AI2861">
        <v>0.12669135186862199</v>
      </c>
      <c r="AJ2861">
        <v>0.78121606160956403</v>
      </c>
      <c r="AK2861">
        <v>1.1154357322269799</v>
      </c>
    </row>
    <row r="2862" spans="1:37" x14ac:dyDescent="0.2">
      <c r="A2862" t="s">
        <v>9087</v>
      </c>
      <c r="B2862">
        <v>83681622</v>
      </c>
      <c r="C2862">
        <v>83681779</v>
      </c>
      <c r="D2862">
        <v>158</v>
      </c>
      <c r="E2862" t="s">
        <v>10040</v>
      </c>
      <c r="F2862">
        <v>2</v>
      </c>
      <c r="G2862" t="s">
        <v>10041</v>
      </c>
      <c r="H2862" t="s">
        <v>33155</v>
      </c>
      <c r="I2862">
        <v>16</v>
      </c>
      <c r="J2862">
        <v>83687779</v>
      </c>
      <c r="K2862">
        <v>83707811</v>
      </c>
      <c r="L2862">
        <v>20033</v>
      </c>
      <c r="M2862">
        <v>2</v>
      </c>
      <c r="N2862">
        <v>105371366</v>
      </c>
      <c r="O2862" t="s">
        <v>10042</v>
      </c>
      <c r="P2862">
        <v>26032</v>
      </c>
      <c r="Q2862" t="s">
        <v>40</v>
      </c>
      <c r="R2862" t="s">
        <v>10043</v>
      </c>
      <c r="S2862" t="s">
        <v>33156</v>
      </c>
      <c r="T2862">
        <v>0.56354823081344896</v>
      </c>
      <c r="U2862">
        <v>0.81214233890638399</v>
      </c>
      <c r="V2862">
        <v>-2.4379046097838302</v>
      </c>
      <c r="W2862">
        <v>0.113079289867903</v>
      </c>
      <c r="X2862">
        <v>0.704072456322962</v>
      </c>
      <c r="Y2862">
        <v>-25.326779358572502</v>
      </c>
      <c r="Z2862">
        <v>0.48462788743282897</v>
      </c>
      <c r="AA2862">
        <v>0.84435025072159198</v>
      </c>
      <c r="AB2862">
        <v>-1.5081596171293401</v>
      </c>
      <c r="AC2862">
        <v>0.122775156056933</v>
      </c>
      <c r="AD2862">
        <v>0.68253123924728298</v>
      </c>
      <c r="AE2862">
        <v>-1.9430577332461001</v>
      </c>
      <c r="AF2862">
        <v>0.68997179462344205</v>
      </c>
      <c r="AG2862">
        <v>0.83846513202101103</v>
      </c>
      <c r="AH2862">
        <v>-2.07109337215894</v>
      </c>
      <c r="AI2862">
        <v>0.17351581260912399</v>
      </c>
      <c r="AJ2862">
        <v>0.78121606160956403</v>
      </c>
      <c r="AK2862">
        <v>-24.9737081153527</v>
      </c>
    </row>
    <row r="2863" spans="1:37" x14ac:dyDescent="0.2">
      <c r="A2863" t="s">
        <v>9087</v>
      </c>
      <c r="B2863">
        <v>83681779</v>
      </c>
      <c r="C2863">
        <v>83681936</v>
      </c>
      <c r="D2863">
        <v>158</v>
      </c>
      <c r="E2863" t="s">
        <v>10044</v>
      </c>
      <c r="F2863">
        <v>3</v>
      </c>
      <c r="G2863" t="s">
        <v>10045</v>
      </c>
      <c r="H2863" t="s">
        <v>33155</v>
      </c>
      <c r="I2863">
        <v>16</v>
      </c>
      <c r="J2863">
        <v>83687779</v>
      </c>
      <c r="K2863">
        <v>83707811</v>
      </c>
      <c r="L2863">
        <v>20033</v>
      </c>
      <c r="M2863">
        <v>2</v>
      </c>
      <c r="N2863">
        <v>105371366</v>
      </c>
      <c r="O2863" t="s">
        <v>10042</v>
      </c>
      <c r="P2863">
        <v>25875</v>
      </c>
      <c r="Q2863" t="s">
        <v>40</v>
      </c>
      <c r="R2863" t="s">
        <v>10043</v>
      </c>
      <c r="S2863" t="s">
        <v>33156</v>
      </c>
      <c r="T2863">
        <v>0.56354823081344896</v>
      </c>
      <c r="U2863">
        <v>0.81214233890638399</v>
      </c>
      <c r="V2863">
        <v>-2.4379046097838302</v>
      </c>
      <c r="W2863">
        <v>0.113079289867903</v>
      </c>
      <c r="X2863">
        <v>0.704072456322962</v>
      </c>
      <c r="Y2863">
        <v>-25.326779358572502</v>
      </c>
      <c r="Z2863">
        <v>0.48462788743282897</v>
      </c>
      <c r="AA2863">
        <v>0.84435025072159198</v>
      </c>
      <c r="AB2863">
        <v>-1.5081596171293401</v>
      </c>
      <c r="AC2863">
        <v>0.122775156056933</v>
      </c>
      <c r="AD2863">
        <v>0.68253123924728298</v>
      </c>
      <c r="AE2863">
        <v>-1.9430577332461001</v>
      </c>
      <c r="AF2863">
        <v>0.68997179462344205</v>
      </c>
      <c r="AG2863">
        <v>0.83846513202101103</v>
      </c>
      <c r="AH2863">
        <v>-2.07109337215894</v>
      </c>
      <c r="AI2863">
        <v>0.17351581260912399</v>
      </c>
      <c r="AJ2863">
        <v>0.78121606160956403</v>
      </c>
      <c r="AK2863">
        <v>-24.9737081153527</v>
      </c>
    </row>
    <row r="2864" spans="1:37" x14ac:dyDescent="0.2">
      <c r="A2864" t="s">
        <v>9087</v>
      </c>
      <c r="B2864">
        <v>84179639</v>
      </c>
      <c r="C2864">
        <v>84179793</v>
      </c>
      <c r="D2864">
        <v>155</v>
      </c>
      <c r="E2864" t="s">
        <v>10046</v>
      </c>
      <c r="F2864">
        <v>7</v>
      </c>
      <c r="G2864" t="s">
        <v>10047</v>
      </c>
      <c r="H2864" t="s">
        <v>30999</v>
      </c>
      <c r="I2864">
        <v>16</v>
      </c>
      <c r="J2864">
        <v>84179122</v>
      </c>
      <c r="K2864">
        <v>84181418</v>
      </c>
      <c r="L2864">
        <v>2297</v>
      </c>
      <c r="M2864">
        <v>2</v>
      </c>
      <c r="N2864">
        <v>9013</v>
      </c>
      <c r="O2864" t="s">
        <v>10048</v>
      </c>
      <c r="P2864">
        <v>1625</v>
      </c>
      <c r="Q2864" t="s">
        <v>10049</v>
      </c>
      <c r="R2864" t="s">
        <v>10050</v>
      </c>
      <c r="S2864" t="s">
        <v>33157</v>
      </c>
      <c r="T2864">
        <v>7.3374270299014499E-2</v>
      </c>
      <c r="U2864">
        <v>0.603102917160658</v>
      </c>
      <c r="V2864">
        <v>25.317606781123299</v>
      </c>
      <c r="W2864">
        <v>0.123414495547065</v>
      </c>
      <c r="X2864">
        <v>0.704072456322962</v>
      </c>
      <c r="Y2864">
        <v>25.286388368878999</v>
      </c>
      <c r="Z2864">
        <v>0.203350924423461</v>
      </c>
      <c r="AA2864">
        <v>0.72610664078822296</v>
      </c>
      <c r="AB2864">
        <v>24.354132689923102</v>
      </c>
      <c r="AC2864">
        <v>0.17695932866387601</v>
      </c>
      <c r="AD2864">
        <v>0.68253123924728298</v>
      </c>
      <c r="AE2864">
        <v>24.391607393616798</v>
      </c>
      <c r="AF2864">
        <v>1.3497623430991999E-2</v>
      </c>
      <c r="AG2864">
        <v>0.476038960109122</v>
      </c>
      <c r="AH2864">
        <v>25.317606781123299</v>
      </c>
      <c r="AI2864">
        <v>0.170234813229591</v>
      </c>
      <c r="AJ2864">
        <v>0.78121606160956403</v>
      </c>
      <c r="AK2864">
        <v>4.8687589875498096</v>
      </c>
    </row>
    <row r="2865" spans="1:37" x14ac:dyDescent="0.2">
      <c r="A2865" t="s">
        <v>9087</v>
      </c>
      <c r="B2865">
        <v>84179823</v>
      </c>
      <c r="C2865">
        <v>84179994</v>
      </c>
      <c r="D2865">
        <v>172</v>
      </c>
      <c r="E2865" t="s">
        <v>10051</v>
      </c>
      <c r="F2865">
        <v>9</v>
      </c>
      <c r="G2865" t="s">
        <v>10052</v>
      </c>
      <c r="H2865" t="s">
        <v>30999</v>
      </c>
      <c r="I2865">
        <v>16</v>
      </c>
      <c r="J2865">
        <v>84179122</v>
      </c>
      <c r="K2865">
        <v>84181418</v>
      </c>
      <c r="L2865">
        <v>2297</v>
      </c>
      <c r="M2865">
        <v>2</v>
      </c>
      <c r="N2865">
        <v>9013</v>
      </c>
      <c r="O2865" t="s">
        <v>10048</v>
      </c>
      <c r="P2865">
        <v>1424</v>
      </c>
      <c r="Q2865" t="s">
        <v>10049</v>
      </c>
      <c r="R2865" t="s">
        <v>10050</v>
      </c>
      <c r="S2865" t="s">
        <v>33157</v>
      </c>
      <c r="T2865">
        <v>7.3374270299014499E-2</v>
      </c>
      <c r="U2865">
        <v>0.603102917160658</v>
      </c>
      <c r="V2865">
        <v>25.317606781123299</v>
      </c>
      <c r="W2865">
        <v>5.4349643961368002E-2</v>
      </c>
      <c r="X2865">
        <v>0.704072456322962</v>
      </c>
      <c r="Y2865">
        <v>25.819000695525901</v>
      </c>
      <c r="Z2865">
        <v>0.136920528570767</v>
      </c>
      <c r="AA2865">
        <v>0.72610664078822296</v>
      </c>
      <c r="AB2865">
        <v>24.855075197084499</v>
      </c>
      <c r="AC2865">
        <v>0.114586611961368</v>
      </c>
      <c r="AD2865">
        <v>0.68253123924728298</v>
      </c>
      <c r="AE2865">
        <v>24.892549901284202</v>
      </c>
      <c r="AF2865">
        <v>7.5586582389297496E-2</v>
      </c>
      <c r="AG2865">
        <v>0.61808266485207697</v>
      </c>
      <c r="AH2865">
        <v>2.2683377178775901</v>
      </c>
      <c r="AI2865">
        <v>4.7931312381433402E-2</v>
      </c>
      <c r="AJ2865">
        <v>0.78121606160956403</v>
      </c>
      <c r="AK2865">
        <v>5.4013713141966901</v>
      </c>
    </row>
    <row r="2866" spans="1:37" x14ac:dyDescent="0.2">
      <c r="A2866" t="s">
        <v>9087</v>
      </c>
      <c r="B2866">
        <v>84195726</v>
      </c>
      <c r="C2866">
        <v>84195908</v>
      </c>
      <c r="D2866">
        <v>183</v>
      </c>
      <c r="E2866" t="s">
        <v>10053</v>
      </c>
      <c r="F2866">
        <v>8</v>
      </c>
      <c r="G2866" t="s">
        <v>10054</v>
      </c>
      <c r="H2866" t="s">
        <v>30987</v>
      </c>
      <c r="I2866">
        <v>16</v>
      </c>
      <c r="J2866">
        <v>84196534</v>
      </c>
      <c r="K2866">
        <v>84197168</v>
      </c>
      <c r="L2866">
        <v>635</v>
      </c>
      <c r="M2866">
        <v>1</v>
      </c>
      <c r="N2866">
        <v>161931</v>
      </c>
      <c r="O2866" t="s">
        <v>10055</v>
      </c>
      <c r="P2866">
        <v>-626</v>
      </c>
      <c r="Q2866" t="s">
        <v>10056</v>
      </c>
      <c r="R2866" t="s">
        <v>10057</v>
      </c>
      <c r="S2866" t="s">
        <v>33158</v>
      </c>
      <c r="T2866">
        <v>0.35387198439864398</v>
      </c>
      <c r="U2866">
        <v>0.603102917160658</v>
      </c>
      <c r="V2866">
        <v>-23.876858905681701</v>
      </c>
      <c r="W2866">
        <v>0.20525741147413201</v>
      </c>
      <c r="X2866">
        <v>0.704072456322962</v>
      </c>
      <c r="Y2866">
        <v>-24.821442296290599</v>
      </c>
      <c r="Z2866">
        <v>0.69013698642955401</v>
      </c>
      <c r="AA2866">
        <v>0.84521697243271998</v>
      </c>
      <c r="AB2866">
        <v>-0.74521607756997299</v>
      </c>
      <c r="AC2866">
        <v>7.0489011448141195E-2</v>
      </c>
      <c r="AD2866">
        <v>0.57684129297949804</v>
      </c>
      <c r="AE2866">
        <v>-24.821442296290599</v>
      </c>
      <c r="AF2866">
        <v>0.32549523997010099</v>
      </c>
      <c r="AG2866">
        <v>0.70473078222419605</v>
      </c>
      <c r="AH2866">
        <v>-24.023076193426601</v>
      </c>
      <c r="AI2866">
        <v>0.35038410267202102</v>
      </c>
      <c r="AJ2866">
        <v>0.78121606160956403</v>
      </c>
      <c r="AK2866">
        <v>-23.952686869766602</v>
      </c>
    </row>
    <row r="2867" spans="1:37" x14ac:dyDescent="0.2">
      <c r="A2867" t="s">
        <v>9087</v>
      </c>
      <c r="B2867">
        <v>84195908</v>
      </c>
      <c r="C2867">
        <v>84196090</v>
      </c>
      <c r="D2867">
        <v>183</v>
      </c>
      <c r="E2867" t="s">
        <v>10058</v>
      </c>
      <c r="F2867">
        <v>6</v>
      </c>
      <c r="G2867" t="s">
        <v>10059</v>
      </c>
      <c r="H2867" t="s">
        <v>30987</v>
      </c>
      <c r="I2867">
        <v>16</v>
      </c>
      <c r="J2867">
        <v>84196534</v>
      </c>
      <c r="K2867">
        <v>84197168</v>
      </c>
      <c r="L2867">
        <v>635</v>
      </c>
      <c r="M2867">
        <v>1</v>
      </c>
      <c r="N2867">
        <v>161931</v>
      </c>
      <c r="O2867" t="s">
        <v>10055</v>
      </c>
      <c r="P2867">
        <v>-444</v>
      </c>
      <c r="Q2867" t="s">
        <v>10056</v>
      </c>
      <c r="R2867" t="s">
        <v>10057</v>
      </c>
      <c r="S2867" t="s">
        <v>33158</v>
      </c>
      <c r="T2867">
        <v>0.35387198439864398</v>
      </c>
      <c r="U2867">
        <v>0.603102917160658</v>
      </c>
      <c r="V2867">
        <v>-24.0467838967181</v>
      </c>
      <c r="W2867">
        <v>0.20525741147413201</v>
      </c>
      <c r="X2867">
        <v>0.704072456322962</v>
      </c>
      <c r="Y2867">
        <v>-24.9744173923254</v>
      </c>
      <c r="Z2867">
        <v>0.69013698642955401</v>
      </c>
      <c r="AA2867">
        <v>0.84521697243271998</v>
      </c>
      <c r="AB2867">
        <v>-0.77763755912771104</v>
      </c>
      <c r="AC2867">
        <v>7.0489011448141195E-2</v>
      </c>
      <c r="AD2867">
        <v>0.57684129297949804</v>
      </c>
      <c r="AE2867">
        <v>-24.9744173923254</v>
      </c>
      <c r="AF2867">
        <v>0.32549523997010099</v>
      </c>
      <c r="AG2867">
        <v>0.70473078222419605</v>
      </c>
      <c r="AH2867">
        <v>-24.176051285843101</v>
      </c>
      <c r="AI2867">
        <v>0.35038410267202102</v>
      </c>
      <c r="AJ2867">
        <v>0.78121606160956403</v>
      </c>
      <c r="AK2867">
        <v>-24.105661961757299</v>
      </c>
    </row>
    <row r="2868" spans="1:37" x14ac:dyDescent="0.2">
      <c r="A2868" t="s">
        <v>9087</v>
      </c>
      <c r="B2868">
        <v>84196090</v>
      </c>
      <c r="C2868">
        <v>84196272</v>
      </c>
      <c r="D2868">
        <v>183</v>
      </c>
      <c r="E2868" t="s">
        <v>10060</v>
      </c>
      <c r="F2868">
        <v>8</v>
      </c>
      <c r="G2868" t="s">
        <v>10061</v>
      </c>
      <c r="H2868" t="s">
        <v>30987</v>
      </c>
      <c r="I2868">
        <v>16</v>
      </c>
      <c r="J2868">
        <v>84196534</v>
      </c>
      <c r="K2868">
        <v>84197168</v>
      </c>
      <c r="L2868">
        <v>635</v>
      </c>
      <c r="M2868">
        <v>1</v>
      </c>
      <c r="N2868">
        <v>161931</v>
      </c>
      <c r="O2868" t="s">
        <v>10055</v>
      </c>
      <c r="P2868">
        <v>-262</v>
      </c>
      <c r="Q2868" t="s">
        <v>10056</v>
      </c>
      <c r="R2868" t="s">
        <v>10057</v>
      </c>
      <c r="S2868" t="s">
        <v>33158</v>
      </c>
      <c r="T2868">
        <v>0.35387198439864398</v>
      </c>
      <c r="U2868">
        <v>0.603102917160658</v>
      </c>
      <c r="V2868">
        <v>-24.0467838967181</v>
      </c>
      <c r="W2868">
        <v>0.20525741147413201</v>
      </c>
      <c r="X2868">
        <v>0.704072456322962</v>
      </c>
      <c r="Y2868">
        <v>-24.9744173923254</v>
      </c>
      <c r="Z2868">
        <v>0.69013698642955401</v>
      </c>
      <c r="AA2868">
        <v>0.84521697243271998</v>
      </c>
      <c r="AB2868">
        <v>-0.77763755912771104</v>
      </c>
      <c r="AC2868">
        <v>7.0489011448141195E-2</v>
      </c>
      <c r="AD2868">
        <v>0.57684129297949804</v>
      </c>
      <c r="AE2868">
        <v>-24.9744173923254</v>
      </c>
      <c r="AF2868">
        <v>0.32549523997010099</v>
      </c>
      <c r="AG2868">
        <v>0.70473078222419605</v>
      </c>
      <c r="AH2868">
        <v>-24.176051285843101</v>
      </c>
      <c r="AI2868">
        <v>0.35038410267202102</v>
      </c>
      <c r="AJ2868">
        <v>0.78121606160956403</v>
      </c>
      <c r="AK2868">
        <v>-24.105661961757299</v>
      </c>
    </row>
    <row r="2869" spans="1:37" x14ac:dyDescent="0.2">
      <c r="A2869" t="s">
        <v>9087</v>
      </c>
      <c r="B2869">
        <v>84351041</v>
      </c>
      <c r="C2869">
        <v>84351193</v>
      </c>
      <c r="D2869">
        <v>153</v>
      </c>
      <c r="E2869" t="s">
        <v>10062</v>
      </c>
      <c r="F2869">
        <v>4</v>
      </c>
      <c r="G2869" t="s">
        <v>10063</v>
      </c>
      <c r="H2869" t="s">
        <v>31000</v>
      </c>
      <c r="I2869">
        <v>16</v>
      </c>
      <c r="J2869">
        <v>84368527</v>
      </c>
      <c r="K2869">
        <v>84464187</v>
      </c>
      <c r="L2869">
        <v>95661</v>
      </c>
      <c r="M2869">
        <v>1</v>
      </c>
      <c r="N2869">
        <v>9914</v>
      </c>
      <c r="O2869" t="s">
        <v>10064</v>
      </c>
      <c r="P2869">
        <v>-17334</v>
      </c>
      <c r="Q2869" t="s">
        <v>10065</v>
      </c>
      <c r="R2869" t="s">
        <v>10066</v>
      </c>
      <c r="S2869" t="s">
        <v>33159</v>
      </c>
      <c r="T2869">
        <v>0.93943752600822705</v>
      </c>
      <c r="U2869">
        <v>1</v>
      </c>
      <c r="V2869">
        <v>0.31983275246834902</v>
      </c>
      <c r="W2869">
        <v>0.24279500649351901</v>
      </c>
      <c r="X2869">
        <v>0.704072456322962</v>
      </c>
      <c r="Y2869">
        <v>-1.4174316112460801</v>
      </c>
      <c r="Z2869">
        <v>0.82095374834302304</v>
      </c>
      <c r="AA2869">
        <v>0.95070810395168004</v>
      </c>
      <c r="AB2869">
        <v>-0.59362888257164304</v>
      </c>
      <c r="AC2869">
        <v>4.5295221746086002E-2</v>
      </c>
      <c r="AD2869">
        <v>0.57684129297949804</v>
      </c>
      <c r="AE2869">
        <v>-2.4174315421713102</v>
      </c>
      <c r="AF2869">
        <v>0.70676954854459395</v>
      </c>
      <c r="AG2869">
        <v>0.85225920482806805</v>
      </c>
      <c r="AH2869">
        <v>1.19018260909346</v>
      </c>
      <c r="AI2869">
        <v>0.58910493252618501</v>
      </c>
      <c r="AJ2869">
        <v>0.78121606160956403</v>
      </c>
      <c r="AK2869">
        <v>-0.54867616588702095</v>
      </c>
    </row>
    <row r="2870" spans="1:37" x14ac:dyDescent="0.2">
      <c r="A2870" t="s">
        <v>9087</v>
      </c>
      <c r="B2870">
        <v>85151805</v>
      </c>
      <c r="C2870">
        <v>85151957</v>
      </c>
      <c r="D2870">
        <v>153</v>
      </c>
      <c r="E2870" t="s">
        <v>10067</v>
      </c>
      <c r="F2870">
        <v>3</v>
      </c>
      <c r="G2870" t="s">
        <v>10068</v>
      </c>
      <c r="H2870" t="s">
        <v>31000</v>
      </c>
      <c r="I2870">
        <v>16</v>
      </c>
      <c r="J2870">
        <v>85137150</v>
      </c>
      <c r="K2870">
        <v>85149443</v>
      </c>
      <c r="L2870">
        <v>12294</v>
      </c>
      <c r="M2870">
        <v>1</v>
      </c>
      <c r="N2870">
        <v>400548</v>
      </c>
      <c r="O2870" t="s">
        <v>10069</v>
      </c>
      <c r="P2870">
        <v>14655</v>
      </c>
      <c r="Q2870" t="s">
        <v>10070</v>
      </c>
      <c r="R2870" t="s">
        <v>10071</v>
      </c>
      <c r="S2870" t="s">
        <v>33160</v>
      </c>
      <c r="T2870">
        <v>0.871286084949352</v>
      </c>
      <c r="U2870">
        <v>1</v>
      </c>
      <c r="V2870">
        <v>0.25729423532141599</v>
      </c>
      <c r="W2870">
        <v>0.492585173442533</v>
      </c>
      <c r="X2870">
        <v>0.78363289935355196</v>
      </c>
      <c r="Y2870">
        <v>-0.47617507703664402</v>
      </c>
      <c r="Z2870">
        <v>0.72263253513294101</v>
      </c>
      <c r="AA2870">
        <v>0.86595840658713796</v>
      </c>
      <c r="AB2870">
        <v>0.235137307556849</v>
      </c>
      <c r="AC2870">
        <v>0.19403159364151401</v>
      </c>
      <c r="AD2870">
        <v>0.68253123924728298</v>
      </c>
      <c r="AE2870">
        <v>-0.76211756647292095</v>
      </c>
      <c r="AF2870">
        <v>0.99104560712434697</v>
      </c>
      <c r="AG2870">
        <v>1</v>
      </c>
      <c r="AH2870">
        <v>0.152990037297667</v>
      </c>
      <c r="AI2870">
        <v>0.94798227851548</v>
      </c>
      <c r="AJ2870">
        <v>0.98621344597861504</v>
      </c>
      <c r="AK2870">
        <v>-7.2415554671670102E-2</v>
      </c>
    </row>
    <row r="2871" spans="1:37" x14ac:dyDescent="0.2">
      <c r="A2871" t="s">
        <v>9087</v>
      </c>
      <c r="B2871">
        <v>85175242</v>
      </c>
      <c r="C2871">
        <v>85175384</v>
      </c>
      <c r="D2871">
        <v>143</v>
      </c>
      <c r="E2871" t="s">
        <v>10072</v>
      </c>
      <c r="F2871">
        <v>3</v>
      </c>
      <c r="G2871" t="s">
        <v>10073</v>
      </c>
      <c r="H2871" t="s">
        <v>33161</v>
      </c>
      <c r="I2871">
        <v>16</v>
      </c>
      <c r="J2871">
        <v>85171276</v>
      </c>
      <c r="K2871">
        <v>85185363</v>
      </c>
      <c r="L2871">
        <v>14088</v>
      </c>
      <c r="M2871">
        <v>1</v>
      </c>
      <c r="N2871">
        <v>23199</v>
      </c>
      <c r="O2871" t="s">
        <v>10074</v>
      </c>
      <c r="P2871">
        <v>3966</v>
      </c>
      <c r="Q2871" t="s">
        <v>10075</v>
      </c>
      <c r="R2871" t="s">
        <v>10076</v>
      </c>
      <c r="S2871" t="s">
        <v>33162</v>
      </c>
      <c r="T2871">
        <v>0.97213403838398904</v>
      </c>
      <c r="U2871">
        <v>1</v>
      </c>
      <c r="V2871">
        <v>1.1595439909778</v>
      </c>
      <c r="W2871">
        <v>0.29261482077562401</v>
      </c>
      <c r="X2871">
        <v>0.704072456322962</v>
      </c>
      <c r="Y2871">
        <v>25.1833696264422</v>
      </c>
      <c r="Z2871">
        <v>0.69013698642955401</v>
      </c>
      <c r="AA2871">
        <v>0.84521697243271998</v>
      </c>
      <c r="AB2871">
        <v>0.196069904866773</v>
      </c>
      <c r="AC2871">
        <v>0.27780950890804001</v>
      </c>
      <c r="AD2871">
        <v>0.68253123924728298</v>
      </c>
      <c r="AE2871">
        <v>24.739221805730299</v>
      </c>
      <c r="AF2871">
        <v>0.61410715005536498</v>
      </c>
      <c r="AG2871">
        <v>0.80674443595273604</v>
      </c>
      <c r="AH2871">
        <v>2.08915458253129</v>
      </c>
      <c r="AI2871">
        <v>0.56157887380500204</v>
      </c>
      <c r="AJ2871">
        <v>0.78121606160956403</v>
      </c>
      <c r="AK2871">
        <v>2.2335444813941501</v>
      </c>
    </row>
    <row r="2872" spans="1:37" x14ac:dyDescent="0.2">
      <c r="A2872" t="s">
        <v>9087</v>
      </c>
      <c r="B2872">
        <v>85929928</v>
      </c>
      <c r="C2872">
        <v>85930070</v>
      </c>
      <c r="D2872">
        <v>143</v>
      </c>
      <c r="E2872" t="s">
        <v>10077</v>
      </c>
      <c r="F2872">
        <v>4</v>
      </c>
      <c r="G2872" t="s">
        <v>10078</v>
      </c>
      <c r="H2872" t="s">
        <v>30999</v>
      </c>
      <c r="I2872">
        <v>16</v>
      </c>
      <c r="J2872">
        <v>85931882</v>
      </c>
      <c r="K2872">
        <v>85948824</v>
      </c>
      <c r="L2872">
        <v>16943</v>
      </c>
      <c r="M2872">
        <v>1</v>
      </c>
      <c r="N2872">
        <v>105371388</v>
      </c>
      <c r="O2872" t="s">
        <v>10079</v>
      </c>
      <c r="P2872">
        <v>-1812</v>
      </c>
      <c r="Q2872" t="s">
        <v>40</v>
      </c>
      <c r="R2872" t="s">
        <v>10080</v>
      </c>
      <c r="S2872" t="s">
        <v>33163</v>
      </c>
      <c r="T2872">
        <v>0.32911398597860803</v>
      </c>
      <c r="U2872">
        <v>0.603102917160658</v>
      </c>
      <c r="V2872">
        <v>22.565162435856902</v>
      </c>
      <c r="W2872">
        <v>0.29261482077562401</v>
      </c>
      <c r="X2872">
        <v>0.704072456322962</v>
      </c>
      <c r="Y2872">
        <v>22.6391630056767</v>
      </c>
      <c r="Z2872">
        <v>0.48464167878831399</v>
      </c>
      <c r="AA2872">
        <v>0.84435025072159198</v>
      </c>
      <c r="AB2872">
        <v>21.6016885327371</v>
      </c>
      <c r="AC2872">
        <v>0.45677901822897599</v>
      </c>
      <c r="AD2872">
        <v>0.82872126865393902</v>
      </c>
      <c r="AE2872">
        <v>21.639163226531799</v>
      </c>
      <c r="AF2872">
        <v>0.16793847098801201</v>
      </c>
      <c r="AG2872">
        <v>0.68151250837662902</v>
      </c>
      <c r="AH2872">
        <v>22.565162435856902</v>
      </c>
      <c r="AI2872">
        <v>0.14667288820271701</v>
      </c>
      <c r="AJ2872">
        <v>0.78121606160956403</v>
      </c>
      <c r="AK2872">
        <v>22.6391630056767</v>
      </c>
    </row>
    <row r="2873" spans="1:37" x14ac:dyDescent="0.2">
      <c r="A2873" t="s">
        <v>9087</v>
      </c>
      <c r="B2873">
        <v>85945465</v>
      </c>
      <c r="C2873">
        <v>85945616</v>
      </c>
      <c r="D2873">
        <v>152</v>
      </c>
      <c r="E2873" t="s">
        <v>10081</v>
      </c>
      <c r="F2873">
        <v>9</v>
      </c>
      <c r="G2873" t="s">
        <v>10082</v>
      </c>
      <c r="H2873" t="s">
        <v>33164</v>
      </c>
      <c r="I2873">
        <v>16</v>
      </c>
      <c r="J2873">
        <v>85935276</v>
      </c>
      <c r="K2873">
        <v>85936223</v>
      </c>
      <c r="L2873">
        <v>948</v>
      </c>
      <c r="M2873">
        <v>2</v>
      </c>
      <c r="N2873">
        <v>107984811</v>
      </c>
      <c r="O2873" t="s">
        <v>10083</v>
      </c>
      <c r="P2873">
        <v>-9242</v>
      </c>
      <c r="Q2873" t="s">
        <v>40</v>
      </c>
      <c r="R2873" t="s">
        <v>10084</v>
      </c>
      <c r="S2873" t="s">
        <v>33165</v>
      </c>
      <c r="T2873">
        <v>0.80077741380124101</v>
      </c>
      <c r="U2873">
        <v>1</v>
      </c>
      <c r="V2873">
        <v>-0.13992604870668601</v>
      </c>
      <c r="W2873">
        <v>0.94541066367716797</v>
      </c>
      <c r="X2873">
        <v>0.95159051474143896</v>
      </c>
      <c r="Y2873">
        <v>-4.4929482944194001E-2</v>
      </c>
      <c r="Z2873">
        <v>0.27165421615486701</v>
      </c>
      <c r="AA2873">
        <v>0.72610664078822296</v>
      </c>
      <c r="AB2873">
        <v>-1.1034001194605201</v>
      </c>
      <c r="AC2873">
        <v>0.40715378447724998</v>
      </c>
      <c r="AD2873">
        <v>0.82872126865393902</v>
      </c>
      <c r="AE2873">
        <v>1.3012194590817301</v>
      </c>
      <c r="AF2873">
        <v>0.68260490708937005</v>
      </c>
      <c r="AG2873">
        <v>0.83811790161578203</v>
      </c>
      <c r="AH2873">
        <v>0.789684577400389</v>
      </c>
      <c r="AI2873">
        <v>0.54477755481726198</v>
      </c>
      <c r="AJ2873">
        <v>0.78121606160956403</v>
      </c>
      <c r="AK2873">
        <v>-1.2706846286347799</v>
      </c>
    </row>
    <row r="2874" spans="1:37" x14ac:dyDescent="0.2">
      <c r="A2874" t="s">
        <v>9087</v>
      </c>
      <c r="B2874">
        <v>86121939</v>
      </c>
      <c r="C2874">
        <v>86122008</v>
      </c>
      <c r="D2874">
        <v>70</v>
      </c>
      <c r="E2874" t="s">
        <v>10085</v>
      </c>
      <c r="F2874">
        <v>1</v>
      </c>
      <c r="G2874" t="s">
        <v>10086</v>
      </c>
      <c r="H2874" t="s">
        <v>31000</v>
      </c>
      <c r="I2874">
        <v>16</v>
      </c>
      <c r="J2874">
        <v>86195954</v>
      </c>
      <c r="K2874">
        <v>86199937</v>
      </c>
      <c r="L2874">
        <v>3984</v>
      </c>
      <c r="M2874">
        <v>1</v>
      </c>
      <c r="N2874">
        <v>100506542</v>
      </c>
      <c r="O2874" t="s">
        <v>10087</v>
      </c>
      <c r="P2874">
        <v>-73946</v>
      </c>
      <c r="Q2874" t="s">
        <v>10088</v>
      </c>
      <c r="R2874" t="s">
        <v>10089</v>
      </c>
      <c r="S2874" t="s">
        <v>33166</v>
      </c>
      <c r="T2874">
        <v>0.13593351853091001</v>
      </c>
      <c r="U2874">
        <v>0.603102917160658</v>
      </c>
      <c r="V2874">
        <v>2.00438670610527</v>
      </c>
      <c r="W2874">
        <v>9.6473616046638899E-2</v>
      </c>
      <c r="X2874">
        <v>0.704072456322962</v>
      </c>
      <c r="Y2874">
        <v>2.5258407682152502</v>
      </c>
      <c r="Z2874">
        <v>0.45710774983416202</v>
      </c>
      <c r="AA2874">
        <v>0.84435025072159198</v>
      </c>
      <c r="AB2874">
        <v>1.04091259778661</v>
      </c>
      <c r="AC2874">
        <v>0.267575244339531</v>
      </c>
      <c r="AD2874">
        <v>0.68253123924728298</v>
      </c>
      <c r="AE2874">
        <v>1.7975639263618499</v>
      </c>
      <c r="AF2874">
        <v>2.1096188558141001E-2</v>
      </c>
      <c r="AG2874">
        <v>0.476038960109122</v>
      </c>
      <c r="AH2874">
        <v>2.9339973183894701</v>
      </c>
      <c r="AI2874">
        <v>4.5061491795978098E-2</v>
      </c>
      <c r="AJ2874">
        <v>0.78121606160956403</v>
      </c>
      <c r="AK2874">
        <v>2.40473896433013</v>
      </c>
    </row>
    <row r="2875" spans="1:37" x14ac:dyDescent="0.2">
      <c r="A2875" t="s">
        <v>9087</v>
      </c>
      <c r="B2875">
        <v>86122101</v>
      </c>
      <c r="C2875">
        <v>86122253</v>
      </c>
      <c r="D2875">
        <v>153</v>
      </c>
      <c r="E2875" t="s">
        <v>10090</v>
      </c>
      <c r="F2875">
        <v>3</v>
      </c>
      <c r="G2875" t="s">
        <v>10091</v>
      </c>
      <c r="H2875" t="s">
        <v>31000</v>
      </c>
      <c r="I2875">
        <v>16</v>
      </c>
      <c r="J2875">
        <v>86195954</v>
      </c>
      <c r="K2875">
        <v>86199937</v>
      </c>
      <c r="L2875">
        <v>3984</v>
      </c>
      <c r="M2875">
        <v>1</v>
      </c>
      <c r="N2875">
        <v>100506542</v>
      </c>
      <c r="O2875" t="s">
        <v>10087</v>
      </c>
      <c r="P2875">
        <v>-73701</v>
      </c>
      <c r="Q2875" t="s">
        <v>10088</v>
      </c>
      <c r="R2875" t="s">
        <v>10089</v>
      </c>
      <c r="S2875" t="s">
        <v>33166</v>
      </c>
      <c r="T2875">
        <v>0.13593351853091001</v>
      </c>
      <c r="U2875">
        <v>0.603102917160658</v>
      </c>
      <c r="V2875">
        <v>2.00438670610527</v>
      </c>
      <c r="W2875">
        <v>9.6473616046638899E-2</v>
      </c>
      <c r="X2875">
        <v>0.704072456322962</v>
      </c>
      <c r="Y2875">
        <v>2.5258407682152502</v>
      </c>
      <c r="Z2875">
        <v>0.45710774983416202</v>
      </c>
      <c r="AA2875">
        <v>0.84435025072159198</v>
      </c>
      <c r="AB2875">
        <v>1.04091259778661</v>
      </c>
      <c r="AC2875">
        <v>0.267575244339531</v>
      </c>
      <c r="AD2875">
        <v>0.68253123924728298</v>
      </c>
      <c r="AE2875">
        <v>1.7975639263618499</v>
      </c>
      <c r="AF2875">
        <v>2.1096188558141001E-2</v>
      </c>
      <c r="AG2875">
        <v>0.476038960109122</v>
      </c>
      <c r="AH2875">
        <v>2.9339973183894701</v>
      </c>
      <c r="AI2875">
        <v>4.5061491795978098E-2</v>
      </c>
      <c r="AJ2875">
        <v>0.78121606160956403</v>
      </c>
      <c r="AK2875">
        <v>2.40473896433013</v>
      </c>
    </row>
    <row r="2876" spans="1:37" x14ac:dyDescent="0.2">
      <c r="A2876" t="s">
        <v>9087</v>
      </c>
      <c r="B2876">
        <v>86262755</v>
      </c>
      <c r="C2876">
        <v>86262931</v>
      </c>
      <c r="D2876">
        <v>177</v>
      </c>
      <c r="E2876" t="s">
        <v>10092</v>
      </c>
      <c r="F2876">
        <v>2</v>
      </c>
      <c r="G2876" t="s">
        <v>10093</v>
      </c>
      <c r="H2876" t="s">
        <v>33167</v>
      </c>
      <c r="I2876">
        <v>16</v>
      </c>
      <c r="J2876">
        <v>86221423</v>
      </c>
      <c r="K2876">
        <v>86286317</v>
      </c>
      <c r="L2876">
        <v>64895</v>
      </c>
      <c r="M2876">
        <v>2</v>
      </c>
      <c r="N2876">
        <v>101154687</v>
      </c>
      <c r="O2876" t="s">
        <v>10094</v>
      </c>
      <c r="P2876">
        <v>23386</v>
      </c>
      <c r="Q2876" t="s">
        <v>40</v>
      </c>
      <c r="R2876" t="s">
        <v>10095</v>
      </c>
      <c r="S2876" t="s">
        <v>33168</v>
      </c>
      <c r="T2876">
        <v>0.60318812523568999</v>
      </c>
      <c r="U2876">
        <v>0.82125442047224695</v>
      </c>
      <c r="V2876">
        <v>-0.78616913089687301</v>
      </c>
      <c r="W2876">
        <v>0.113079289867903</v>
      </c>
      <c r="X2876">
        <v>0.704072456322962</v>
      </c>
      <c r="Y2876">
        <v>-23.880030416638999</v>
      </c>
      <c r="Z2876">
        <v>0.53052895265546796</v>
      </c>
      <c r="AA2876">
        <v>0.84521697243271998</v>
      </c>
      <c r="AB2876">
        <v>-0.70767340854698901</v>
      </c>
      <c r="AC2876">
        <v>0.10683406973163299</v>
      </c>
      <c r="AD2876">
        <v>0.68253123924728298</v>
      </c>
      <c r="AE2876">
        <v>-3.9557390917759299</v>
      </c>
      <c r="AF2876">
        <v>0.71688106396828499</v>
      </c>
      <c r="AG2876">
        <v>0.85584456000972498</v>
      </c>
      <c r="AH2876">
        <v>-0.52092548210694001</v>
      </c>
      <c r="AI2876">
        <v>0.17351581260912399</v>
      </c>
      <c r="AJ2876">
        <v>0.78121606160956403</v>
      </c>
      <c r="AK2876">
        <v>-23.1572495679174</v>
      </c>
    </row>
    <row r="2877" spans="1:37" x14ac:dyDescent="0.2">
      <c r="A2877" t="s">
        <v>9087</v>
      </c>
      <c r="B2877">
        <v>86262931</v>
      </c>
      <c r="C2877">
        <v>86263107</v>
      </c>
      <c r="D2877">
        <v>177</v>
      </c>
      <c r="E2877" t="s">
        <v>10096</v>
      </c>
      <c r="F2877">
        <v>1</v>
      </c>
      <c r="G2877" t="s">
        <v>10097</v>
      </c>
      <c r="H2877" t="s">
        <v>33167</v>
      </c>
      <c r="I2877">
        <v>16</v>
      </c>
      <c r="J2877">
        <v>86221423</v>
      </c>
      <c r="K2877">
        <v>86286317</v>
      </c>
      <c r="L2877">
        <v>64895</v>
      </c>
      <c r="M2877">
        <v>2</v>
      </c>
      <c r="N2877">
        <v>101154687</v>
      </c>
      <c r="O2877" t="s">
        <v>10094</v>
      </c>
      <c r="P2877">
        <v>23210</v>
      </c>
      <c r="Q2877" t="s">
        <v>40</v>
      </c>
      <c r="R2877" t="s">
        <v>10095</v>
      </c>
      <c r="S2877" t="s">
        <v>33168</v>
      </c>
      <c r="T2877">
        <v>0.60318812523568999</v>
      </c>
      <c r="U2877">
        <v>0.82125442047224695</v>
      </c>
      <c r="V2877">
        <v>-0.78616913089687301</v>
      </c>
      <c r="W2877">
        <v>0.113079289867903</v>
      </c>
      <c r="X2877">
        <v>0.704072456322962</v>
      </c>
      <c r="Y2877">
        <v>-23.880030416638999</v>
      </c>
      <c r="Z2877">
        <v>0.53052895265546796</v>
      </c>
      <c r="AA2877">
        <v>0.84521697243271998</v>
      </c>
      <c r="AB2877">
        <v>-0.70767340854698901</v>
      </c>
      <c r="AC2877">
        <v>0.10683406973163299</v>
      </c>
      <c r="AD2877">
        <v>0.68253123924728298</v>
      </c>
      <c r="AE2877">
        <v>-3.9557390917759299</v>
      </c>
      <c r="AF2877">
        <v>0.71688106396828499</v>
      </c>
      <c r="AG2877">
        <v>0.85584456000972498</v>
      </c>
      <c r="AH2877">
        <v>-0.52092548210694001</v>
      </c>
      <c r="AI2877">
        <v>0.17351581260912399</v>
      </c>
      <c r="AJ2877">
        <v>0.78121606160956403</v>
      </c>
      <c r="AK2877">
        <v>-23.1572495679174</v>
      </c>
    </row>
    <row r="2878" spans="1:37" x14ac:dyDescent="0.2">
      <c r="A2878" t="s">
        <v>9087</v>
      </c>
      <c r="B2878">
        <v>86909894</v>
      </c>
      <c r="C2878">
        <v>86910046</v>
      </c>
      <c r="D2878">
        <v>153</v>
      </c>
      <c r="E2878" t="s">
        <v>10098</v>
      </c>
      <c r="F2878">
        <v>6</v>
      </c>
      <c r="G2878" t="s">
        <v>10099</v>
      </c>
      <c r="H2878" t="s">
        <v>33169</v>
      </c>
      <c r="I2878">
        <v>16</v>
      </c>
      <c r="J2878">
        <v>86764298</v>
      </c>
      <c r="K2878">
        <v>86771041</v>
      </c>
      <c r="L2878">
        <v>6744</v>
      </c>
      <c r="M2878">
        <v>1</v>
      </c>
      <c r="N2878">
        <v>107984819</v>
      </c>
      <c r="O2878" t="s">
        <v>10100</v>
      </c>
      <c r="P2878">
        <v>145596</v>
      </c>
      <c r="Q2878" t="s">
        <v>40</v>
      </c>
      <c r="R2878" t="s">
        <v>10101</v>
      </c>
      <c r="S2878" t="s">
        <v>33170</v>
      </c>
      <c r="T2878">
        <v>0.97213403838398904</v>
      </c>
      <c r="U2878">
        <v>1</v>
      </c>
      <c r="V2878">
        <v>0.25251420287335502</v>
      </c>
      <c r="W2878">
        <v>0.89107655920673101</v>
      </c>
      <c r="X2878">
        <v>0.95159051474143896</v>
      </c>
      <c r="Y2878">
        <v>0.45775931000439901</v>
      </c>
      <c r="Z2878">
        <v>0.69013698642955401</v>
      </c>
      <c r="AA2878">
        <v>0.84521697243271998</v>
      </c>
      <c r="AB2878">
        <v>-0.71095987698284702</v>
      </c>
      <c r="AC2878">
        <v>0.75388744886274095</v>
      </c>
      <c r="AD2878">
        <v>0.87989882095915395</v>
      </c>
      <c r="AE2878">
        <v>-0.542240645876917</v>
      </c>
      <c r="AF2878">
        <v>0.61410715005536498</v>
      </c>
      <c r="AG2878">
        <v>0.80674443595273604</v>
      </c>
      <c r="AH2878">
        <v>1.18212482492694</v>
      </c>
      <c r="AI2878">
        <v>0.56157887380500204</v>
      </c>
      <c r="AJ2878">
        <v>0.78121606160956403</v>
      </c>
      <c r="AK2878">
        <v>1.3265147266711299</v>
      </c>
    </row>
    <row r="2879" spans="1:37" x14ac:dyDescent="0.2">
      <c r="A2879" t="s">
        <v>9087</v>
      </c>
      <c r="B2879">
        <v>86910140</v>
      </c>
      <c r="C2879">
        <v>86910429</v>
      </c>
      <c r="D2879">
        <v>290</v>
      </c>
      <c r="E2879" t="s">
        <v>10102</v>
      </c>
      <c r="F2879">
        <v>8</v>
      </c>
      <c r="G2879" t="s">
        <v>10103</v>
      </c>
      <c r="H2879" t="s">
        <v>33169</v>
      </c>
      <c r="I2879">
        <v>16</v>
      </c>
      <c r="J2879">
        <v>86764298</v>
      </c>
      <c r="K2879">
        <v>86771041</v>
      </c>
      <c r="L2879">
        <v>6744</v>
      </c>
      <c r="M2879">
        <v>1</v>
      </c>
      <c r="N2879">
        <v>107984819</v>
      </c>
      <c r="O2879" t="s">
        <v>10100</v>
      </c>
      <c r="P2879">
        <v>145842</v>
      </c>
      <c r="Q2879" t="s">
        <v>40</v>
      </c>
      <c r="R2879" t="s">
        <v>10101</v>
      </c>
      <c r="S2879" t="s">
        <v>33170</v>
      </c>
      <c r="T2879">
        <v>0.97213403838398904</v>
      </c>
      <c r="U2879">
        <v>1</v>
      </c>
      <c r="V2879">
        <v>0.25251420287335502</v>
      </c>
      <c r="W2879">
        <v>0.89107655920673101</v>
      </c>
      <c r="X2879">
        <v>0.95159051474143896</v>
      </c>
      <c r="Y2879">
        <v>0.45775931000439901</v>
      </c>
      <c r="Z2879">
        <v>0.69013698642955401</v>
      </c>
      <c r="AA2879">
        <v>0.84521697243271998</v>
      </c>
      <c r="AB2879">
        <v>-0.71095987698284702</v>
      </c>
      <c r="AC2879">
        <v>0.75388744886274095</v>
      </c>
      <c r="AD2879">
        <v>0.87989882095915395</v>
      </c>
      <c r="AE2879">
        <v>-0.542240645876917</v>
      </c>
      <c r="AF2879">
        <v>0.61410715005536498</v>
      </c>
      <c r="AG2879">
        <v>0.80674443595273604</v>
      </c>
      <c r="AH2879">
        <v>1.18212482492694</v>
      </c>
      <c r="AI2879">
        <v>0.56157887380500204</v>
      </c>
      <c r="AJ2879">
        <v>0.78121606160956403</v>
      </c>
      <c r="AK2879">
        <v>1.3265147266711299</v>
      </c>
    </row>
    <row r="2880" spans="1:37" x14ac:dyDescent="0.2">
      <c r="A2880" t="s">
        <v>9087</v>
      </c>
      <c r="B2880">
        <v>87131860</v>
      </c>
      <c r="C2880">
        <v>87132091</v>
      </c>
      <c r="D2880">
        <v>232</v>
      </c>
      <c r="E2880" t="s">
        <v>10104</v>
      </c>
      <c r="F2880">
        <v>4</v>
      </c>
      <c r="G2880" t="s">
        <v>10105</v>
      </c>
      <c r="H2880" t="s">
        <v>33171</v>
      </c>
      <c r="I2880">
        <v>16</v>
      </c>
      <c r="J2880">
        <v>87059429</v>
      </c>
      <c r="K2880">
        <v>87070105</v>
      </c>
      <c r="L2880">
        <v>10677</v>
      </c>
      <c r="M2880">
        <v>1</v>
      </c>
      <c r="N2880">
        <v>440390</v>
      </c>
      <c r="O2880" t="s">
        <v>10106</v>
      </c>
      <c r="P2880">
        <v>72431</v>
      </c>
      <c r="Q2880" t="s">
        <v>10107</v>
      </c>
      <c r="R2880" t="s">
        <v>10108</v>
      </c>
      <c r="S2880" t="s">
        <v>33172</v>
      </c>
      <c r="T2880" t="s">
        <v>40</v>
      </c>
      <c r="U2880" t="s">
        <v>40</v>
      </c>
      <c r="V2880">
        <v>0</v>
      </c>
      <c r="W2880">
        <v>0.38920677604595899</v>
      </c>
      <c r="X2880">
        <v>0.704072456322962</v>
      </c>
      <c r="Y2880">
        <v>-22.388928667688301</v>
      </c>
      <c r="Z2880">
        <v>0.306975110376564</v>
      </c>
      <c r="AA2880">
        <v>0.72610664078822296</v>
      </c>
      <c r="AB2880">
        <v>23.2169665768177</v>
      </c>
      <c r="AC2880">
        <v>0.75388744886274095</v>
      </c>
      <c r="AD2880">
        <v>0.87989882095915395</v>
      </c>
      <c r="AE2880">
        <v>0.28300180775232198</v>
      </c>
      <c r="AF2880">
        <v>0.32549523997010099</v>
      </c>
      <c r="AG2880">
        <v>0.70473078222419605</v>
      </c>
      <c r="AH2880">
        <v>-23.180440704586601</v>
      </c>
      <c r="AI2880">
        <v>0.35038410267202102</v>
      </c>
      <c r="AJ2880">
        <v>0.78121606160956403</v>
      </c>
      <c r="AK2880">
        <v>-23.110051384283398</v>
      </c>
    </row>
    <row r="2881" spans="1:37" x14ac:dyDescent="0.2">
      <c r="A2881" t="s">
        <v>9087</v>
      </c>
      <c r="B2881">
        <v>87294450</v>
      </c>
      <c r="C2881">
        <v>87294601</v>
      </c>
      <c r="D2881">
        <v>152</v>
      </c>
      <c r="E2881" t="s">
        <v>10109</v>
      </c>
      <c r="F2881">
        <v>0</v>
      </c>
      <c r="G2881" t="s">
        <v>10110</v>
      </c>
      <c r="H2881" t="s">
        <v>31032</v>
      </c>
      <c r="I2881">
        <v>16</v>
      </c>
      <c r="J2881">
        <v>87267258</v>
      </c>
      <c r="K2881">
        <v>87292438</v>
      </c>
      <c r="L2881">
        <v>25181</v>
      </c>
      <c r="M2881">
        <v>2</v>
      </c>
      <c r="N2881">
        <v>101928682</v>
      </c>
      <c r="O2881" t="s">
        <v>10111</v>
      </c>
      <c r="P2881">
        <v>-2012</v>
      </c>
      <c r="Q2881" t="s">
        <v>10112</v>
      </c>
      <c r="R2881" t="s">
        <v>10113</v>
      </c>
      <c r="S2881" t="s">
        <v>33173</v>
      </c>
      <c r="T2881">
        <v>0.97979524468909096</v>
      </c>
      <c r="U2881">
        <v>1</v>
      </c>
      <c r="V2881">
        <v>-2.5862375544220302</v>
      </c>
      <c r="W2881">
        <v>0.90129300205075202</v>
      </c>
      <c r="X2881">
        <v>0.95159051474143896</v>
      </c>
      <c r="Y2881">
        <v>7.2271017880928407E-2</v>
      </c>
      <c r="Z2881">
        <v>0.98812441339480095</v>
      </c>
      <c r="AA2881">
        <v>1</v>
      </c>
      <c r="AB2881">
        <v>-2.40551663097673</v>
      </c>
      <c r="AC2881">
        <v>0.85152185352875798</v>
      </c>
      <c r="AD2881">
        <v>0.94068432309766403</v>
      </c>
      <c r="AE2881">
        <v>-0.327323516112832</v>
      </c>
      <c r="AF2881">
        <v>0.93997560336455299</v>
      </c>
      <c r="AG2881">
        <v>1</v>
      </c>
      <c r="AH2881">
        <v>-1.90992632404831</v>
      </c>
      <c r="AI2881">
        <v>0.93994311981466405</v>
      </c>
      <c r="AJ2881">
        <v>0.98621344597861504</v>
      </c>
      <c r="AK2881">
        <v>0.40668401876707999</v>
      </c>
    </row>
    <row r="2882" spans="1:37" x14ac:dyDescent="0.2">
      <c r="A2882" t="s">
        <v>9087</v>
      </c>
      <c r="B2882">
        <v>87384344</v>
      </c>
      <c r="C2882">
        <v>87384505</v>
      </c>
      <c r="D2882">
        <v>162</v>
      </c>
      <c r="E2882" t="s">
        <v>10114</v>
      </c>
      <c r="F2882">
        <v>17</v>
      </c>
      <c r="G2882" t="s">
        <v>10115</v>
      </c>
      <c r="H2882" t="s">
        <v>30987</v>
      </c>
      <c r="I2882">
        <v>16</v>
      </c>
      <c r="J2882">
        <v>87383953</v>
      </c>
      <c r="K2882">
        <v>87404779</v>
      </c>
      <c r="L2882">
        <v>20827</v>
      </c>
      <c r="M2882">
        <v>1</v>
      </c>
      <c r="N2882">
        <v>81631</v>
      </c>
      <c r="O2882" t="s">
        <v>10116</v>
      </c>
      <c r="P2882">
        <v>391</v>
      </c>
      <c r="Q2882" t="s">
        <v>10117</v>
      </c>
      <c r="R2882" t="s">
        <v>10118</v>
      </c>
      <c r="S2882" t="s">
        <v>33174</v>
      </c>
      <c r="T2882">
        <v>0.32911398597860803</v>
      </c>
      <c r="U2882">
        <v>0.603102917160658</v>
      </c>
      <c r="V2882">
        <v>23.000623672928199</v>
      </c>
      <c r="W2882">
        <v>0.46193634366738701</v>
      </c>
      <c r="X2882">
        <v>0.75726018452522603</v>
      </c>
      <c r="Y2882">
        <v>1.56658080394024</v>
      </c>
      <c r="Z2882">
        <v>0.203350924423461</v>
      </c>
      <c r="AA2882">
        <v>0.72610664078822296</v>
      </c>
      <c r="AB2882">
        <v>24.162527422383999</v>
      </c>
      <c r="AC2882">
        <v>0.615069744472027</v>
      </c>
      <c r="AD2882">
        <v>0.87989882095915395</v>
      </c>
      <c r="AE2882">
        <v>0.87602830498839301</v>
      </c>
      <c r="AF2882">
        <v>0.98343762640780896</v>
      </c>
      <c r="AG2882">
        <v>1</v>
      </c>
      <c r="AH2882">
        <v>-0.74982329982053197</v>
      </c>
      <c r="AI2882">
        <v>0.393720794027765</v>
      </c>
      <c r="AJ2882">
        <v>0.78121606160956403</v>
      </c>
      <c r="AK2882">
        <v>1.7705114705892999</v>
      </c>
    </row>
    <row r="2883" spans="1:37" x14ac:dyDescent="0.2">
      <c r="A2883" t="s">
        <v>9087</v>
      </c>
      <c r="B2883">
        <v>87411791</v>
      </c>
      <c r="C2883">
        <v>87411933</v>
      </c>
      <c r="D2883">
        <v>143</v>
      </c>
      <c r="E2883" t="s">
        <v>10119</v>
      </c>
      <c r="F2883">
        <v>11</v>
      </c>
      <c r="G2883" t="s">
        <v>10120</v>
      </c>
      <c r="H2883" t="s">
        <v>33175</v>
      </c>
      <c r="I2883">
        <v>16</v>
      </c>
      <c r="J2883">
        <v>87415312</v>
      </c>
      <c r="K2883">
        <v>87417926</v>
      </c>
      <c r="L2883">
        <v>2615</v>
      </c>
      <c r="M2883">
        <v>2</v>
      </c>
      <c r="N2883">
        <v>23174</v>
      </c>
      <c r="O2883" t="s">
        <v>10121</v>
      </c>
      <c r="P2883">
        <v>5993</v>
      </c>
      <c r="Q2883" t="s">
        <v>10122</v>
      </c>
      <c r="R2883" t="s">
        <v>10123</v>
      </c>
      <c r="S2883" t="s">
        <v>33176</v>
      </c>
      <c r="T2883">
        <v>1</v>
      </c>
      <c r="U2883">
        <v>1</v>
      </c>
      <c r="V2883">
        <v>-0.33789636683816798</v>
      </c>
      <c r="W2883">
        <v>0.38920677604595899</v>
      </c>
      <c r="X2883">
        <v>0.704072456322962</v>
      </c>
      <c r="Y2883">
        <v>-22.895586046477298</v>
      </c>
      <c r="Z2883">
        <v>0.65379035313853895</v>
      </c>
      <c r="AA2883">
        <v>0.84521697243271998</v>
      </c>
      <c r="AB2883">
        <v>-1.3013703380768</v>
      </c>
      <c r="AC2883">
        <v>0.75388744886274095</v>
      </c>
      <c r="AD2883">
        <v>0.87989882095915395</v>
      </c>
      <c r="AE2883">
        <v>-0.31607978379839902</v>
      </c>
      <c r="AF2883">
        <v>0.64997455747578503</v>
      </c>
      <c r="AG2883">
        <v>0.80674443595273604</v>
      </c>
      <c r="AH2883">
        <v>0.591714190180886</v>
      </c>
      <c r="AI2883">
        <v>0.35038410267202102</v>
      </c>
      <c r="AJ2883">
        <v>0.78121606160956403</v>
      </c>
      <c r="AK2883">
        <v>-23.245368676453602</v>
      </c>
    </row>
    <row r="2884" spans="1:37" x14ac:dyDescent="0.2">
      <c r="A2884" t="s">
        <v>9087</v>
      </c>
      <c r="B2884">
        <v>87411933</v>
      </c>
      <c r="C2884">
        <v>87412075</v>
      </c>
      <c r="D2884">
        <v>143</v>
      </c>
      <c r="E2884" t="s">
        <v>10124</v>
      </c>
      <c r="F2884">
        <v>9</v>
      </c>
      <c r="G2884" t="s">
        <v>10125</v>
      </c>
      <c r="H2884" t="s">
        <v>33175</v>
      </c>
      <c r="I2884">
        <v>16</v>
      </c>
      <c r="J2884">
        <v>87415312</v>
      </c>
      <c r="K2884">
        <v>87417926</v>
      </c>
      <c r="L2884">
        <v>2615</v>
      </c>
      <c r="M2884">
        <v>2</v>
      </c>
      <c r="N2884">
        <v>23174</v>
      </c>
      <c r="O2884" t="s">
        <v>10121</v>
      </c>
      <c r="P2884">
        <v>5851</v>
      </c>
      <c r="Q2884" t="s">
        <v>10122</v>
      </c>
      <c r="R2884" t="s">
        <v>10123</v>
      </c>
      <c r="S2884" t="s">
        <v>33176</v>
      </c>
      <c r="T2884">
        <v>0.97213403838398904</v>
      </c>
      <c r="U2884">
        <v>1</v>
      </c>
      <c r="V2884">
        <v>0.66210355277432598</v>
      </c>
      <c r="W2884">
        <v>0.38920677604595899</v>
      </c>
      <c r="X2884">
        <v>0.704072456322962</v>
      </c>
      <c r="Y2884">
        <v>-23.895585954031699</v>
      </c>
      <c r="Z2884">
        <v>0.69013698642955401</v>
      </c>
      <c r="AA2884">
        <v>0.84521697243271998</v>
      </c>
      <c r="AB2884">
        <v>-0.301370494832429</v>
      </c>
      <c r="AC2884">
        <v>0.71753805159658501</v>
      </c>
      <c r="AD2884">
        <v>0.87989882095915395</v>
      </c>
      <c r="AE2884">
        <v>-1.3160796913527699</v>
      </c>
      <c r="AF2884">
        <v>0.61410715005536498</v>
      </c>
      <c r="AG2884">
        <v>0.80674443595273604</v>
      </c>
      <c r="AH2884">
        <v>1.59171410979338</v>
      </c>
      <c r="AI2884">
        <v>0.35038410267202102</v>
      </c>
      <c r="AJ2884">
        <v>0.78121606160956403</v>
      </c>
      <c r="AK2884">
        <v>-23.761099172701901</v>
      </c>
    </row>
    <row r="2885" spans="1:37" x14ac:dyDescent="0.2">
      <c r="A2885" t="s">
        <v>9087</v>
      </c>
      <c r="B2885">
        <v>87412075</v>
      </c>
      <c r="C2885">
        <v>87412217</v>
      </c>
      <c r="D2885">
        <v>143</v>
      </c>
      <c r="E2885" t="s">
        <v>10126</v>
      </c>
      <c r="F2885">
        <v>5</v>
      </c>
      <c r="G2885" t="s">
        <v>10127</v>
      </c>
      <c r="H2885" t="s">
        <v>33175</v>
      </c>
      <c r="I2885">
        <v>16</v>
      </c>
      <c r="J2885">
        <v>87415312</v>
      </c>
      <c r="K2885">
        <v>87417926</v>
      </c>
      <c r="L2885">
        <v>2615</v>
      </c>
      <c r="M2885">
        <v>2</v>
      </c>
      <c r="N2885">
        <v>23174</v>
      </c>
      <c r="O2885" t="s">
        <v>10121</v>
      </c>
      <c r="P2885">
        <v>5709</v>
      </c>
      <c r="Q2885" t="s">
        <v>10122</v>
      </c>
      <c r="R2885" t="s">
        <v>10123</v>
      </c>
      <c r="S2885" t="s">
        <v>33176</v>
      </c>
      <c r="T2885">
        <v>0.97213403838398904</v>
      </c>
      <c r="U2885">
        <v>1</v>
      </c>
      <c r="V2885">
        <v>0.66210355277432598</v>
      </c>
      <c r="W2885">
        <v>0.38920677604595899</v>
      </c>
      <c r="X2885">
        <v>0.704072456322962</v>
      </c>
      <c r="Y2885">
        <v>-23.895585954031699</v>
      </c>
      <c r="Z2885">
        <v>0.69013698642955401</v>
      </c>
      <c r="AA2885">
        <v>0.84521697243271998</v>
      </c>
      <c r="AB2885">
        <v>-0.301370494832429</v>
      </c>
      <c r="AC2885">
        <v>0.71753805159658501</v>
      </c>
      <c r="AD2885">
        <v>0.87989882095915395</v>
      </c>
      <c r="AE2885">
        <v>-1.3160796913527699</v>
      </c>
      <c r="AF2885">
        <v>0.61410715005536498</v>
      </c>
      <c r="AG2885">
        <v>0.80674443595273604</v>
      </c>
      <c r="AH2885">
        <v>1.59171410979338</v>
      </c>
      <c r="AI2885">
        <v>0.35038410267202102</v>
      </c>
      <c r="AJ2885">
        <v>0.78121606160956403</v>
      </c>
      <c r="AK2885">
        <v>-23.761099172701901</v>
      </c>
    </row>
    <row r="2886" spans="1:37" x14ac:dyDescent="0.2">
      <c r="A2886" t="s">
        <v>9087</v>
      </c>
      <c r="B2886">
        <v>87412217</v>
      </c>
      <c r="C2886">
        <v>87412359</v>
      </c>
      <c r="D2886">
        <v>143</v>
      </c>
      <c r="E2886" t="s">
        <v>10128</v>
      </c>
      <c r="F2886">
        <v>1</v>
      </c>
      <c r="G2886" t="s">
        <v>10129</v>
      </c>
      <c r="H2886" t="s">
        <v>33175</v>
      </c>
      <c r="I2886">
        <v>16</v>
      </c>
      <c r="J2886">
        <v>87415312</v>
      </c>
      <c r="K2886">
        <v>87417926</v>
      </c>
      <c r="L2886">
        <v>2615</v>
      </c>
      <c r="M2886">
        <v>2</v>
      </c>
      <c r="N2886">
        <v>23174</v>
      </c>
      <c r="O2886" t="s">
        <v>10121</v>
      </c>
      <c r="P2886">
        <v>5567</v>
      </c>
      <c r="Q2886" t="s">
        <v>10122</v>
      </c>
      <c r="R2886" t="s">
        <v>10123</v>
      </c>
      <c r="S2886" t="s">
        <v>33176</v>
      </c>
      <c r="T2886">
        <v>0.97213403838398904</v>
      </c>
      <c r="U2886">
        <v>1</v>
      </c>
      <c r="V2886">
        <v>0.66210355277432598</v>
      </c>
      <c r="W2886">
        <v>0.38920677604595899</v>
      </c>
      <c r="X2886">
        <v>0.704072456322962</v>
      </c>
      <c r="Y2886">
        <v>-23.895585954031699</v>
      </c>
      <c r="Z2886">
        <v>0.69013698642955401</v>
      </c>
      <c r="AA2886">
        <v>0.84521697243271998</v>
      </c>
      <c r="AB2886">
        <v>-0.301370494832429</v>
      </c>
      <c r="AC2886">
        <v>0.71753805159658501</v>
      </c>
      <c r="AD2886">
        <v>0.87989882095915395</v>
      </c>
      <c r="AE2886">
        <v>-1.3160796913527699</v>
      </c>
      <c r="AF2886">
        <v>0.61410715005536498</v>
      </c>
      <c r="AG2886">
        <v>0.80674443595273604</v>
      </c>
      <c r="AH2886">
        <v>1.59171410979338</v>
      </c>
      <c r="AI2886">
        <v>0.35038410267202102</v>
      </c>
      <c r="AJ2886">
        <v>0.78121606160956403</v>
      </c>
      <c r="AK2886">
        <v>-23.761099172701901</v>
      </c>
    </row>
    <row r="2887" spans="1:37" x14ac:dyDescent="0.2">
      <c r="A2887" t="s">
        <v>9087</v>
      </c>
      <c r="B2887">
        <v>87700220</v>
      </c>
      <c r="C2887">
        <v>87700373</v>
      </c>
      <c r="D2887">
        <v>154</v>
      </c>
      <c r="E2887" t="s">
        <v>10130</v>
      </c>
      <c r="F2887">
        <v>6</v>
      </c>
      <c r="G2887" t="s">
        <v>10131</v>
      </c>
      <c r="H2887" t="s">
        <v>30987</v>
      </c>
      <c r="I2887">
        <v>16</v>
      </c>
      <c r="J2887">
        <v>87696485</v>
      </c>
      <c r="K2887">
        <v>87699415</v>
      </c>
      <c r="L2887">
        <v>2931</v>
      </c>
      <c r="M2887">
        <v>2</v>
      </c>
      <c r="N2887">
        <v>54758</v>
      </c>
      <c r="O2887" t="s">
        <v>10132</v>
      </c>
      <c r="P2887">
        <v>-805</v>
      </c>
      <c r="Q2887" t="s">
        <v>10133</v>
      </c>
      <c r="R2887" t="s">
        <v>10134</v>
      </c>
      <c r="S2887" t="s">
        <v>33177</v>
      </c>
      <c r="T2887">
        <v>0.35387198439864398</v>
      </c>
      <c r="U2887">
        <v>0.603102917160658</v>
      </c>
      <c r="V2887">
        <v>-23.7087589627738</v>
      </c>
      <c r="W2887">
        <v>5.4349643961368002E-2</v>
      </c>
      <c r="X2887">
        <v>0.704072456322962</v>
      </c>
      <c r="Y2887">
        <v>25.011949047072701</v>
      </c>
      <c r="Z2887">
        <v>0.693404429441695</v>
      </c>
      <c r="AA2887">
        <v>0.84521697243271998</v>
      </c>
      <c r="AB2887">
        <v>0.265715423765573</v>
      </c>
      <c r="AC2887">
        <v>0.114586611961368</v>
      </c>
      <c r="AD2887">
        <v>0.68253123924728298</v>
      </c>
      <c r="AE2887">
        <v>24.545895930099899</v>
      </c>
      <c r="AF2887">
        <v>0.15203231574161999</v>
      </c>
      <c r="AG2887">
        <v>0.68151250837662902</v>
      </c>
      <c r="AH2887">
        <v>-24.471895351756199</v>
      </c>
      <c r="AI2887">
        <v>5.6729316954765997E-2</v>
      </c>
      <c r="AJ2887">
        <v>0.78121606160956403</v>
      </c>
      <c r="AK2887">
        <v>2.3031899790720098</v>
      </c>
    </row>
    <row r="2888" spans="1:37" x14ac:dyDescent="0.2">
      <c r="A2888" t="s">
        <v>9087</v>
      </c>
      <c r="B2888">
        <v>87700373</v>
      </c>
      <c r="C2888">
        <v>87700526</v>
      </c>
      <c r="D2888">
        <v>154</v>
      </c>
      <c r="E2888" t="s">
        <v>10135</v>
      </c>
      <c r="F2888">
        <v>5</v>
      </c>
      <c r="G2888" t="s">
        <v>10136</v>
      </c>
      <c r="H2888" t="s">
        <v>30987</v>
      </c>
      <c r="I2888">
        <v>16</v>
      </c>
      <c r="J2888">
        <v>87696485</v>
      </c>
      <c r="K2888">
        <v>87699415</v>
      </c>
      <c r="L2888">
        <v>2931</v>
      </c>
      <c r="M2888">
        <v>2</v>
      </c>
      <c r="N2888">
        <v>54758</v>
      </c>
      <c r="O2888" t="s">
        <v>10132</v>
      </c>
      <c r="P2888">
        <v>-958</v>
      </c>
      <c r="Q2888" t="s">
        <v>10133</v>
      </c>
      <c r="R2888" t="s">
        <v>10134</v>
      </c>
      <c r="S2888" t="s">
        <v>33177</v>
      </c>
      <c r="T2888">
        <v>0.35572665292566902</v>
      </c>
      <c r="U2888">
        <v>0.60555418912005299</v>
      </c>
      <c r="V2888">
        <v>1.2536306966092099</v>
      </c>
      <c r="W2888">
        <v>0.28654322307166802</v>
      </c>
      <c r="X2888">
        <v>0.704072456322962</v>
      </c>
      <c r="Y2888">
        <v>1.07906844285069</v>
      </c>
      <c r="Z2888">
        <v>0.52019310744001601</v>
      </c>
      <c r="AA2888">
        <v>0.84521697243271998</v>
      </c>
      <c r="AB2888">
        <v>0.88878239463263198</v>
      </c>
      <c r="AC2888">
        <v>0.87650985830483896</v>
      </c>
      <c r="AD2888">
        <v>0.94068432309766403</v>
      </c>
      <c r="AE2888">
        <v>0.35422130170385202</v>
      </c>
      <c r="AF2888">
        <v>0.30111208727528499</v>
      </c>
      <c r="AG2888">
        <v>0.70473078222419605</v>
      </c>
      <c r="AH2888">
        <v>1.0669795754167799</v>
      </c>
      <c r="AI2888">
        <v>6.9966909331350594E-2</v>
      </c>
      <c r="AJ2888">
        <v>0.78121606160956403</v>
      </c>
      <c r="AK2888">
        <v>1.49711040649425</v>
      </c>
    </row>
    <row r="2889" spans="1:37" x14ac:dyDescent="0.2">
      <c r="A2889" t="s">
        <v>9087</v>
      </c>
      <c r="B2889">
        <v>88168624</v>
      </c>
      <c r="C2889">
        <v>88168913</v>
      </c>
      <c r="D2889">
        <v>290</v>
      </c>
      <c r="E2889" t="s">
        <v>10137</v>
      </c>
      <c r="F2889">
        <v>6</v>
      </c>
      <c r="G2889" t="s">
        <v>10138</v>
      </c>
      <c r="H2889" t="s">
        <v>31000</v>
      </c>
      <c r="I2889">
        <v>16</v>
      </c>
      <c r="J2889">
        <v>88186605</v>
      </c>
      <c r="K2889">
        <v>88195202</v>
      </c>
      <c r="L2889">
        <v>8598</v>
      </c>
      <c r="M2889">
        <v>1</v>
      </c>
      <c r="N2889">
        <v>101928880</v>
      </c>
      <c r="O2889" t="s">
        <v>10139</v>
      </c>
      <c r="P2889">
        <v>-17692</v>
      </c>
      <c r="Q2889" t="s">
        <v>10140</v>
      </c>
      <c r="R2889" t="s">
        <v>10141</v>
      </c>
      <c r="S2889" t="s">
        <v>33178</v>
      </c>
      <c r="T2889" t="s">
        <v>40</v>
      </c>
      <c r="U2889" t="s">
        <v>40</v>
      </c>
      <c r="V2889">
        <v>0</v>
      </c>
      <c r="W2889">
        <v>0.89107655920673101</v>
      </c>
      <c r="X2889">
        <v>0.95159051474143896</v>
      </c>
      <c r="Y2889">
        <v>0.43710559562061702</v>
      </c>
      <c r="Z2889">
        <v>0.48464167878831399</v>
      </c>
      <c r="AA2889">
        <v>0.84435025072159198</v>
      </c>
      <c r="AB2889">
        <v>23.212050791393299</v>
      </c>
      <c r="AC2889">
        <v>0.75388744886274095</v>
      </c>
      <c r="AD2889">
        <v>0.87989882095915395</v>
      </c>
      <c r="AE2889">
        <v>-0.56289433970499503</v>
      </c>
      <c r="AF2889">
        <v>0.501741946288212</v>
      </c>
      <c r="AG2889">
        <v>0.80674443595273604</v>
      </c>
      <c r="AH2889">
        <v>-23.175524919175199</v>
      </c>
      <c r="AI2889">
        <v>0.56157887380500204</v>
      </c>
      <c r="AJ2889">
        <v>0.78121606160956403</v>
      </c>
      <c r="AK2889">
        <v>1.3058609900087801</v>
      </c>
    </row>
    <row r="2890" spans="1:37" x14ac:dyDescent="0.2">
      <c r="A2890" t="s">
        <v>9087</v>
      </c>
      <c r="B2890">
        <v>88169029</v>
      </c>
      <c r="C2890">
        <v>88169170</v>
      </c>
      <c r="D2890">
        <v>142</v>
      </c>
      <c r="E2890" t="s">
        <v>10142</v>
      </c>
      <c r="F2890">
        <v>3</v>
      </c>
      <c r="G2890" t="s">
        <v>10143</v>
      </c>
      <c r="H2890" t="s">
        <v>31000</v>
      </c>
      <c r="I2890">
        <v>16</v>
      </c>
      <c r="J2890">
        <v>88186605</v>
      </c>
      <c r="K2890">
        <v>88195202</v>
      </c>
      <c r="L2890">
        <v>8598</v>
      </c>
      <c r="M2890">
        <v>1</v>
      </c>
      <c r="N2890">
        <v>101928880</v>
      </c>
      <c r="O2890" t="s">
        <v>10139</v>
      </c>
      <c r="P2890">
        <v>-17435</v>
      </c>
      <c r="Q2890" t="s">
        <v>10140</v>
      </c>
      <c r="R2890" t="s">
        <v>10141</v>
      </c>
      <c r="S2890" t="s">
        <v>33178</v>
      </c>
      <c r="T2890" t="s">
        <v>40</v>
      </c>
      <c r="U2890" t="s">
        <v>40</v>
      </c>
      <c r="V2890">
        <v>0</v>
      </c>
      <c r="W2890">
        <v>0.94541066367716797</v>
      </c>
      <c r="X2890">
        <v>0.95159051474143896</v>
      </c>
      <c r="Y2890">
        <v>0.24070838955766799</v>
      </c>
      <c r="Z2890">
        <v>0.48464167878831399</v>
      </c>
      <c r="AA2890">
        <v>0.84435025072159198</v>
      </c>
      <c r="AB2890">
        <v>22.949016415254299</v>
      </c>
      <c r="AC2890">
        <v>0.71753805159658501</v>
      </c>
      <c r="AD2890">
        <v>0.87989882095915395</v>
      </c>
      <c r="AE2890">
        <v>-0.75929152151504997</v>
      </c>
      <c r="AF2890">
        <v>0.501741946288212</v>
      </c>
      <c r="AG2890">
        <v>0.80674443595273604</v>
      </c>
      <c r="AH2890">
        <v>-22.912490543797599</v>
      </c>
      <c r="AI2890">
        <v>0.59609816080359102</v>
      </c>
      <c r="AJ2890">
        <v>0.78121606160956403</v>
      </c>
      <c r="AK2890">
        <v>1.1094637694791101</v>
      </c>
    </row>
    <row r="2891" spans="1:37" x14ac:dyDescent="0.2">
      <c r="A2891" t="s">
        <v>9087</v>
      </c>
      <c r="B2891">
        <v>88484982</v>
      </c>
      <c r="C2891">
        <v>88485134</v>
      </c>
      <c r="D2891">
        <v>153</v>
      </c>
      <c r="E2891" t="s">
        <v>10144</v>
      </c>
      <c r="F2891">
        <v>6</v>
      </c>
      <c r="G2891" t="s">
        <v>10145</v>
      </c>
      <c r="H2891" t="s">
        <v>33179</v>
      </c>
      <c r="I2891">
        <v>16</v>
      </c>
      <c r="J2891">
        <v>88468918</v>
      </c>
      <c r="K2891">
        <v>88469031</v>
      </c>
      <c r="L2891">
        <v>114</v>
      </c>
      <c r="M2891">
        <v>1</v>
      </c>
      <c r="N2891">
        <v>100847057</v>
      </c>
      <c r="O2891" t="s">
        <v>10146</v>
      </c>
      <c r="P2891">
        <v>16064</v>
      </c>
      <c r="Q2891" t="s">
        <v>10147</v>
      </c>
      <c r="R2891" t="s">
        <v>10148</v>
      </c>
      <c r="S2891" t="s">
        <v>33180</v>
      </c>
      <c r="T2891">
        <v>0.152084254673993</v>
      </c>
      <c r="U2891">
        <v>0.603102917160658</v>
      </c>
      <c r="V2891">
        <v>25.247102597117902</v>
      </c>
      <c r="W2891">
        <v>0.29261482077562401</v>
      </c>
      <c r="X2891">
        <v>0.704072456322962</v>
      </c>
      <c r="Y2891">
        <v>24.738234812353198</v>
      </c>
      <c r="Z2891">
        <v>0.306975110376564</v>
      </c>
      <c r="AA2891">
        <v>0.72610664078822296</v>
      </c>
      <c r="AB2891">
        <v>24.2836285075592</v>
      </c>
      <c r="AC2891">
        <v>0.27780950890804001</v>
      </c>
      <c r="AD2891">
        <v>0.68253123924728298</v>
      </c>
      <c r="AE2891">
        <v>24.321103211166498</v>
      </c>
      <c r="AF2891">
        <v>4.6407610929182198E-2</v>
      </c>
      <c r="AG2891">
        <v>0.476038960109122</v>
      </c>
      <c r="AH2891">
        <v>25.247102597117902</v>
      </c>
      <c r="AI2891">
        <v>0.56157887380500204</v>
      </c>
      <c r="AJ2891">
        <v>0.78121606160956403</v>
      </c>
      <c r="AK2891">
        <v>2.1506812307270202</v>
      </c>
    </row>
    <row r="2892" spans="1:37" x14ac:dyDescent="0.2">
      <c r="A2892" t="s">
        <v>9087</v>
      </c>
      <c r="B2892">
        <v>88485240</v>
      </c>
      <c r="C2892">
        <v>88485430</v>
      </c>
      <c r="D2892">
        <v>191</v>
      </c>
      <c r="E2892" t="s">
        <v>10149</v>
      </c>
      <c r="F2892">
        <v>9</v>
      </c>
      <c r="G2892" t="s">
        <v>10150</v>
      </c>
      <c r="H2892" t="s">
        <v>33179</v>
      </c>
      <c r="I2892">
        <v>16</v>
      </c>
      <c r="J2892">
        <v>88468918</v>
      </c>
      <c r="K2892">
        <v>88469031</v>
      </c>
      <c r="L2892">
        <v>114</v>
      </c>
      <c r="M2892">
        <v>1</v>
      </c>
      <c r="N2892">
        <v>100847057</v>
      </c>
      <c r="O2892" t="s">
        <v>10146</v>
      </c>
      <c r="P2892">
        <v>16322</v>
      </c>
      <c r="Q2892" t="s">
        <v>10147</v>
      </c>
      <c r="R2892" t="s">
        <v>10148</v>
      </c>
      <c r="S2892" t="s">
        <v>33180</v>
      </c>
      <c r="T2892">
        <v>0.152084254673993</v>
      </c>
      <c r="U2892">
        <v>0.603102917160658</v>
      </c>
      <c r="V2892">
        <v>25.247102597117902</v>
      </c>
      <c r="W2892">
        <v>0.29261482077562401</v>
      </c>
      <c r="X2892">
        <v>0.704072456322962</v>
      </c>
      <c r="Y2892">
        <v>24.738234812353198</v>
      </c>
      <c r="Z2892">
        <v>0.306975110376564</v>
      </c>
      <c r="AA2892">
        <v>0.72610664078822296</v>
      </c>
      <c r="AB2892">
        <v>24.2836285075592</v>
      </c>
      <c r="AC2892">
        <v>0.27780950890804001</v>
      </c>
      <c r="AD2892">
        <v>0.68253123924728298</v>
      </c>
      <c r="AE2892">
        <v>24.321103211166498</v>
      </c>
      <c r="AF2892">
        <v>4.6407610929182198E-2</v>
      </c>
      <c r="AG2892">
        <v>0.476038960109122</v>
      </c>
      <c r="AH2892">
        <v>25.247102597117902</v>
      </c>
      <c r="AI2892">
        <v>0.56157887380500204</v>
      </c>
      <c r="AJ2892">
        <v>0.78121606160956403</v>
      </c>
      <c r="AK2892">
        <v>2.1506812307270202</v>
      </c>
    </row>
    <row r="2893" spans="1:37" x14ac:dyDescent="0.2">
      <c r="A2893" t="s">
        <v>9087</v>
      </c>
      <c r="B2893">
        <v>88610279</v>
      </c>
      <c r="C2893">
        <v>88610438</v>
      </c>
      <c r="D2893">
        <v>160</v>
      </c>
      <c r="E2893" t="s">
        <v>10151</v>
      </c>
      <c r="F2893">
        <v>4</v>
      </c>
      <c r="G2893" t="s">
        <v>10152</v>
      </c>
      <c r="H2893" t="s">
        <v>30999</v>
      </c>
      <c r="I2893">
        <v>16</v>
      </c>
      <c r="J2893">
        <v>88608517</v>
      </c>
      <c r="K2893">
        <v>88626699</v>
      </c>
      <c r="L2893">
        <v>18183</v>
      </c>
      <c r="M2893">
        <v>1</v>
      </c>
      <c r="N2893">
        <v>124245</v>
      </c>
      <c r="O2893" t="s">
        <v>10153</v>
      </c>
      <c r="P2893">
        <v>1762</v>
      </c>
      <c r="Q2893" t="s">
        <v>10154</v>
      </c>
      <c r="R2893" t="s">
        <v>10155</v>
      </c>
      <c r="S2893" t="s">
        <v>33181</v>
      </c>
      <c r="T2893">
        <v>0.35387198439864398</v>
      </c>
      <c r="U2893">
        <v>0.603102917160658</v>
      </c>
      <c r="V2893">
        <v>-24.333833212600201</v>
      </c>
      <c r="W2893">
        <v>0.73420570613580904</v>
      </c>
      <c r="X2893">
        <v>0.95159051474143896</v>
      </c>
      <c r="Y2893">
        <v>0.71647401835291802</v>
      </c>
      <c r="Z2893">
        <v>0.693404429441695</v>
      </c>
      <c r="AA2893">
        <v>0.84521697243271998</v>
      </c>
      <c r="AB2893">
        <v>0.22564807771739701</v>
      </c>
      <c r="AC2893">
        <v>0.63966253792798</v>
      </c>
      <c r="AD2893">
        <v>0.87989882095915395</v>
      </c>
      <c r="AE2893">
        <v>0.25469561221699599</v>
      </c>
      <c r="AF2893">
        <v>0.15203231574161999</v>
      </c>
      <c r="AG2893">
        <v>0.68151250837662902</v>
      </c>
      <c r="AH2893">
        <v>-25.0694158805785</v>
      </c>
      <c r="AI2893">
        <v>0.84178376985732795</v>
      </c>
      <c r="AJ2893">
        <v>0.95896800690842199</v>
      </c>
      <c r="AK2893">
        <v>0.89477822404277396</v>
      </c>
    </row>
    <row r="2894" spans="1:37" x14ac:dyDescent="0.2">
      <c r="A2894" t="s">
        <v>9087</v>
      </c>
      <c r="B2894">
        <v>88668601</v>
      </c>
      <c r="C2894">
        <v>88668752</v>
      </c>
      <c r="D2894">
        <v>152</v>
      </c>
      <c r="E2894" t="s">
        <v>10156</v>
      </c>
      <c r="F2894">
        <v>1</v>
      </c>
      <c r="G2894" t="s">
        <v>10157</v>
      </c>
      <c r="H2894" t="s">
        <v>30987</v>
      </c>
      <c r="I2894">
        <v>16</v>
      </c>
      <c r="J2894">
        <v>88667698</v>
      </c>
      <c r="K2894">
        <v>88676222</v>
      </c>
      <c r="L2894">
        <v>8525</v>
      </c>
      <c r="M2894">
        <v>1</v>
      </c>
      <c r="N2894">
        <v>197187</v>
      </c>
      <c r="O2894" t="s">
        <v>10158</v>
      </c>
      <c r="P2894">
        <v>903</v>
      </c>
      <c r="Q2894" t="s">
        <v>10159</v>
      </c>
      <c r="R2894" t="s">
        <v>10160</v>
      </c>
      <c r="S2894" t="s">
        <v>33182</v>
      </c>
      <c r="T2894">
        <v>0.34873404210730502</v>
      </c>
      <c r="U2894">
        <v>0.603102917160658</v>
      </c>
      <c r="V2894">
        <v>-0.54181956014634203</v>
      </c>
      <c r="W2894">
        <v>0.12445533622208201</v>
      </c>
      <c r="X2894">
        <v>0.704072456322962</v>
      </c>
      <c r="Y2894">
        <v>-2.7828170362828102</v>
      </c>
      <c r="Z2894">
        <v>0.87494182676903998</v>
      </c>
      <c r="AA2894">
        <v>0.99611085765591001</v>
      </c>
      <c r="AB2894">
        <v>7.88187853503374E-2</v>
      </c>
      <c r="AC2894">
        <v>0.124863670654244</v>
      </c>
      <c r="AD2894">
        <v>0.68253123924728298</v>
      </c>
      <c r="AE2894">
        <v>-1.40744609471286</v>
      </c>
      <c r="AF2894">
        <v>0.21225108792629499</v>
      </c>
      <c r="AG2894">
        <v>0.68151250837662902</v>
      </c>
      <c r="AH2894">
        <v>-0.81837234805421599</v>
      </c>
      <c r="AI2894">
        <v>0.207315282951439</v>
      </c>
      <c r="AJ2894">
        <v>0.78121606160956403</v>
      </c>
      <c r="AK2894">
        <v>-2.50171185458992</v>
      </c>
    </row>
    <row r="2895" spans="1:37" x14ac:dyDescent="0.2">
      <c r="A2895" t="s">
        <v>9087</v>
      </c>
      <c r="B2895">
        <v>88726798</v>
      </c>
      <c r="C2895">
        <v>88726944</v>
      </c>
      <c r="D2895">
        <v>147</v>
      </c>
      <c r="E2895" t="s">
        <v>10161</v>
      </c>
      <c r="F2895">
        <v>7</v>
      </c>
      <c r="G2895" t="s">
        <v>10162</v>
      </c>
      <c r="H2895" t="s">
        <v>30987</v>
      </c>
      <c r="I2895">
        <v>16</v>
      </c>
      <c r="J2895">
        <v>88722982</v>
      </c>
      <c r="K2895">
        <v>88726344</v>
      </c>
      <c r="L2895">
        <v>3363</v>
      </c>
      <c r="M2895">
        <v>2</v>
      </c>
      <c r="N2895">
        <v>9780</v>
      </c>
      <c r="O2895" t="s">
        <v>10163</v>
      </c>
      <c r="P2895">
        <v>-454</v>
      </c>
      <c r="Q2895" t="s">
        <v>10164</v>
      </c>
      <c r="R2895" t="s">
        <v>10165</v>
      </c>
      <c r="S2895" t="s">
        <v>33183</v>
      </c>
      <c r="T2895">
        <v>0.32911398597860803</v>
      </c>
      <c r="U2895">
        <v>0.603102917160658</v>
      </c>
      <c r="V2895">
        <v>24.036203040607301</v>
      </c>
      <c r="W2895">
        <v>0.94541066367716797</v>
      </c>
      <c r="X2895">
        <v>0.95159051474143896</v>
      </c>
      <c r="Y2895">
        <v>-0.50767062767075799</v>
      </c>
      <c r="Z2895">
        <v>0.306975110376564</v>
      </c>
      <c r="AA2895">
        <v>0.72610664078822296</v>
      </c>
      <c r="AB2895">
        <v>24.516902531845499</v>
      </c>
      <c r="AC2895">
        <v>0.71753805159658501</v>
      </c>
      <c r="AD2895">
        <v>0.87989882095915395</v>
      </c>
      <c r="AE2895">
        <v>-1.50767054800347</v>
      </c>
      <c r="AF2895">
        <v>0.64997455747578503</v>
      </c>
      <c r="AG2895">
        <v>0.80674443595273604</v>
      </c>
      <c r="AH2895">
        <v>0.21669489249198301</v>
      </c>
      <c r="AI2895">
        <v>0.59609816080359102</v>
      </c>
      <c r="AJ2895">
        <v>0.78121606160956403</v>
      </c>
      <c r="AK2895">
        <v>0.36108479276157202</v>
      </c>
    </row>
    <row r="2896" spans="1:37" x14ac:dyDescent="0.2">
      <c r="A2896" t="s">
        <v>9087</v>
      </c>
      <c r="B2896">
        <v>88726944</v>
      </c>
      <c r="C2896">
        <v>88727090</v>
      </c>
      <c r="D2896">
        <v>147</v>
      </c>
      <c r="E2896" t="s">
        <v>10166</v>
      </c>
      <c r="F2896">
        <v>10</v>
      </c>
      <c r="G2896" t="s">
        <v>10167</v>
      </c>
      <c r="H2896" t="s">
        <v>30987</v>
      </c>
      <c r="I2896">
        <v>16</v>
      </c>
      <c r="J2896">
        <v>88722982</v>
      </c>
      <c r="K2896">
        <v>88726344</v>
      </c>
      <c r="L2896">
        <v>3363</v>
      </c>
      <c r="M2896">
        <v>2</v>
      </c>
      <c r="N2896">
        <v>9780</v>
      </c>
      <c r="O2896" t="s">
        <v>10163</v>
      </c>
      <c r="P2896">
        <v>-600</v>
      </c>
      <c r="Q2896" t="s">
        <v>10164</v>
      </c>
      <c r="R2896" t="s">
        <v>10165</v>
      </c>
      <c r="S2896" t="s">
        <v>33183</v>
      </c>
      <c r="T2896">
        <v>0.32911398597860803</v>
      </c>
      <c r="U2896">
        <v>0.603102917160658</v>
      </c>
      <c r="V2896">
        <v>24.036203040607301</v>
      </c>
      <c r="W2896">
        <v>0.94541066367716797</v>
      </c>
      <c r="X2896">
        <v>0.95159051474143896</v>
      </c>
      <c r="Y2896">
        <v>-0.50767062767075799</v>
      </c>
      <c r="Z2896">
        <v>0.306975110376564</v>
      </c>
      <c r="AA2896">
        <v>0.72610664078822296</v>
      </c>
      <c r="AB2896">
        <v>24.516902531845499</v>
      </c>
      <c r="AC2896">
        <v>0.71753805159658501</v>
      </c>
      <c r="AD2896">
        <v>0.87989882095915395</v>
      </c>
      <c r="AE2896">
        <v>-1.50767054800347</v>
      </c>
      <c r="AF2896">
        <v>0.64997455747578503</v>
      </c>
      <c r="AG2896">
        <v>0.80674443595273604</v>
      </c>
      <c r="AH2896">
        <v>0.21669489249198301</v>
      </c>
      <c r="AI2896">
        <v>0.59609816080359102</v>
      </c>
      <c r="AJ2896">
        <v>0.78121606160956403</v>
      </c>
      <c r="AK2896">
        <v>0.36108479276157202</v>
      </c>
    </row>
    <row r="2897" spans="1:37" x14ac:dyDescent="0.2">
      <c r="A2897" t="s">
        <v>9087</v>
      </c>
      <c r="B2897">
        <v>88734443</v>
      </c>
      <c r="C2897">
        <v>88734593</v>
      </c>
      <c r="D2897">
        <v>151</v>
      </c>
      <c r="E2897" t="s">
        <v>10168</v>
      </c>
      <c r="F2897">
        <v>7</v>
      </c>
      <c r="G2897" t="s">
        <v>10169</v>
      </c>
      <c r="H2897" t="s">
        <v>30999</v>
      </c>
      <c r="I2897">
        <v>16</v>
      </c>
      <c r="J2897">
        <v>88732464</v>
      </c>
      <c r="K2897">
        <v>88732980</v>
      </c>
      <c r="L2897">
        <v>517</v>
      </c>
      <c r="M2897">
        <v>2</v>
      </c>
      <c r="N2897">
        <v>9780</v>
      </c>
      <c r="O2897" t="s">
        <v>10170</v>
      </c>
      <c r="P2897">
        <v>-1463</v>
      </c>
      <c r="Q2897" t="s">
        <v>10164</v>
      </c>
      <c r="R2897" t="s">
        <v>10165</v>
      </c>
      <c r="S2897" t="s">
        <v>33183</v>
      </c>
      <c r="T2897">
        <v>1</v>
      </c>
      <c r="U2897">
        <v>1</v>
      </c>
      <c r="V2897">
        <v>-0.46422537530188701</v>
      </c>
      <c r="W2897" t="s">
        <v>40</v>
      </c>
      <c r="X2897" t="s">
        <v>40</v>
      </c>
      <c r="Y2897">
        <v>0</v>
      </c>
      <c r="Z2897">
        <v>0.65379035313853895</v>
      </c>
      <c r="AA2897">
        <v>0.84521697243271998</v>
      </c>
      <c r="AB2897">
        <v>-1.42769917265104</v>
      </c>
      <c r="AC2897">
        <v>0.27780950890804001</v>
      </c>
      <c r="AD2897">
        <v>0.68253123924728298</v>
      </c>
      <c r="AE2897">
        <v>22.3665551497804</v>
      </c>
      <c r="AF2897">
        <v>0.64997455747578503</v>
      </c>
      <c r="AG2897">
        <v>0.80674443595273604</v>
      </c>
      <c r="AH2897">
        <v>0.46538507132291401</v>
      </c>
      <c r="AI2897">
        <v>0.35038410267202102</v>
      </c>
      <c r="AJ2897">
        <v>0.78121606160956403</v>
      </c>
      <c r="AK2897">
        <v>-22.2221652685284</v>
      </c>
    </row>
    <row r="2898" spans="1:37" x14ac:dyDescent="0.2">
      <c r="A2898" t="s">
        <v>9087</v>
      </c>
      <c r="B2898">
        <v>88740045</v>
      </c>
      <c r="C2898">
        <v>88740228</v>
      </c>
      <c r="D2898">
        <v>184</v>
      </c>
      <c r="E2898" t="s">
        <v>10171</v>
      </c>
      <c r="F2898">
        <v>12</v>
      </c>
      <c r="G2898" t="s">
        <v>10172</v>
      </c>
      <c r="H2898" t="s">
        <v>31032</v>
      </c>
      <c r="I2898">
        <v>16</v>
      </c>
      <c r="J2898">
        <v>88742767</v>
      </c>
      <c r="K2898">
        <v>88745748</v>
      </c>
      <c r="L2898">
        <v>2982</v>
      </c>
      <c r="M2898">
        <v>1</v>
      </c>
      <c r="N2898">
        <v>339059</v>
      </c>
      <c r="O2898" t="s">
        <v>10173</v>
      </c>
      <c r="P2898">
        <v>-2539</v>
      </c>
      <c r="Q2898" t="s">
        <v>10174</v>
      </c>
      <c r="R2898" t="s">
        <v>10175</v>
      </c>
      <c r="S2898" t="s">
        <v>33184</v>
      </c>
      <c r="T2898">
        <v>0.32911398597860803</v>
      </c>
      <c r="U2898">
        <v>0.603102917160658</v>
      </c>
      <c r="V2898">
        <v>23.875092712704198</v>
      </c>
      <c r="W2898">
        <v>0.29261482077562401</v>
      </c>
      <c r="X2898">
        <v>0.704072456322962</v>
      </c>
      <c r="Y2898">
        <v>23.988066041023199</v>
      </c>
      <c r="Z2898">
        <v>0.306975110376564</v>
      </c>
      <c r="AA2898">
        <v>0.72610664078822296</v>
      </c>
      <c r="AB2898">
        <v>23.931236558656</v>
      </c>
      <c r="AC2898">
        <v>0.27780950890804001</v>
      </c>
      <c r="AD2898">
        <v>0.68253123924728298</v>
      </c>
      <c r="AE2898">
        <v>23.968711261762198</v>
      </c>
      <c r="AF2898">
        <v>0.64997455747578503</v>
      </c>
      <c r="AG2898">
        <v>0.80674443595273604</v>
      </c>
      <c r="AH2898">
        <v>0.96102715729230204</v>
      </c>
      <c r="AI2898">
        <v>0.56157887380500204</v>
      </c>
      <c r="AJ2898">
        <v>0.78121606160956403</v>
      </c>
      <c r="AK2898">
        <v>1.18336255306538</v>
      </c>
    </row>
    <row r="2899" spans="1:37" x14ac:dyDescent="0.2">
      <c r="A2899" t="s">
        <v>9087</v>
      </c>
      <c r="B2899">
        <v>88811874</v>
      </c>
      <c r="C2899">
        <v>88812018</v>
      </c>
      <c r="D2899">
        <v>145</v>
      </c>
      <c r="E2899" t="s">
        <v>10176</v>
      </c>
      <c r="F2899">
        <v>20</v>
      </c>
      <c r="G2899" t="s">
        <v>10177</v>
      </c>
      <c r="H2899" t="s">
        <v>30987</v>
      </c>
      <c r="I2899">
        <v>16</v>
      </c>
      <c r="J2899">
        <v>88809339</v>
      </c>
      <c r="K2899">
        <v>88811928</v>
      </c>
      <c r="L2899">
        <v>2590</v>
      </c>
      <c r="M2899">
        <v>2</v>
      </c>
      <c r="N2899">
        <v>353</v>
      </c>
      <c r="O2899" t="s">
        <v>10178</v>
      </c>
      <c r="P2899">
        <v>0</v>
      </c>
      <c r="Q2899" t="s">
        <v>10179</v>
      </c>
      <c r="R2899" t="s">
        <v>10180</v>
      </c>
      <c r="S2899" t="s">
        <v>33185</v>
      </c>
      <c r="T2899">
        <v>0.35387198439864398</v>
      </c>
      <c r="U2899">
        <v>0.603102917160658</v>
      </c>
      <c r="V2899">
        <v>-21.4721770114893</v>
      </c>
      <c r="W2899" t="s">
        <v>40</v>
      </c>
      <c r="X2899" t="s">
        <v>40</v>
      </c>
      <c r="Y2899">
        <v>0</v>
      </c>
      <c r="Z2899">
        <v>0.184235113180511</v>
      </c>
      <c r="AA2899">
        <v>0.72610664078822296</v>
      </c>
      <c r="AB2899">
        <v>-21.4721770114893</v>
      </c>
      <c r="AC2899">
        <v>0.45677901822897599</v>
      </c>
      <c r="AD2899">
        <v>0.82872126865393902</v>
      </c>
      <c r="AE2899">
        <v>20.6165673222776</v>
      </c>
      <c r="AF2899">
        <v>0.501741946288212</v>
      </c>
      <c r="AG2899">
        <v>0.80674443595273604</v>
      </c>
      <c r="AH2899">
        <v>-20.5425667880635</v>
      </c>
      <c r="AI2899">
        <v>0.52399907623471598</v>
      </c>
      <c r="AJ2899">
        <v>0.78121606160956403</v>
      </c>
      <c r="AK2899">
        <v>-20.472177507401899</v>
      </c>
    </row>
    <row r="2900" spans="1:37" x14ac:dyDescent="0.2">
      <c r="A2900" t="s">
        <v>9087</v>
      </c>
      <c r="B2900">
        <v>88812018</v>
      </c>
      <c r="C2900">
        <v>88812162</v>
      </c>
      <c r="D2900">
        <v>145</v>
      </c>
      <c r="E2900" t="s">
        <v>10181</v>
      </c>
      <c r="F2900">
        <v>16</v>
      </c>
      <c r="G2900" t="s">
        <v>10182</v>
      </c>
      <c r="H2900" t="s">
        <v>30987</v>
      </c>
      <c r="I2900">
        <v>16</v>
      </c>
      <c r="J2900">
        <v>88809469</v>
      </c>
      <c r="K2900">
        <v>88811937</v>
      </c>
      <c r="L2900">
        <v>2469</v>
      </c>
      <c r="M2900">
        <v>2</v>
      </c>
      <c r="N2900">
        <v>353</v>
      </c>
      <c r="O2900" t="s">
        <v>10183</v>
      </c>
      <c r="P2900">
        <v>-81</v>
      </c>
      <c r="Q2900" t="s">
        <v>10179</v>
      </c>
      <c r="R2900" t="s">
        <v>10180</v>
      </c>
      <c r="S2900" t="s">
        <v>33185</v>
      </c>
      <c r="T2900">
        <v>0.35387198439864398</v>
      </c>
      <c r="U2900">
        <v>0.603102917160658</v>
      </c>
      <c r="V2900">
        <v>-21.4721770114893</v>
      </c>
      <c r="W2900" t="s">
        <v>40</v>
      </c>
      <c r="X2900" t="s">
        <v>40</v>
      </c>
      <c r="Y2900">
        <v>0</v>
      </c>
      <c r="Z2900">
        <v>0.184235113180511</v>
      </c>
      <c r="AA2900">
        <v>0.72610664078822296</v>
      </c>
      <c r="AB2900">
        <v>-21.4721770114893</v>
      </c>
      <c r="AC2900">
        <v>0.45677901822897599</v>
      </c>
      <c r="AD2900">
        <v>0.82872126865393902</v>
      </c>
      <c r="AE2900">
        <v>20.6165673222776</v>
      </c>
      <c r="AF2900">
        <v>0.501741946288212</v>
      </c>
      <c r="AG2900">
        <v>0.80674443595273604</v>
      </c>
      <c r="AH2900">
        <v>-20.5425667880635</v>
      </c>
      <c r="AI2900">
        <v>0.52399907623471598</v>
      </c>
      <c r="AJ2900">
        <v>0.78121606160956403</v>
      </c>
      <c r="AK2900">
        <v>-20.472177507401899</v>
      </c>
    </row>
    <row r="2901" spans="1:37" x14ac:dyDescent="0.2">
      <c r="A2901" t="s">
        <v>9087</v>
      </c>
      <c r="B2901">
        <v>88812162</v>
      </c>
      <c r="C2901">
        <v>88812306</v>
      </c>
      <c r="D2901">
        <v>145</v>
      </c>
      <c r="E2901" t="s">
        <v>10184</v>
      </c>
      <c r="F2901">
        <v>16</v>
      </c>
      <c r="G2901" t="s">
        <v>10185</v>
      </c>
      <c r="H2901" t="s">
        <v>30987</v>
      </c>
      <c r="I2901">
        <v>16</v>
      </c>
      <c r="J2901">
        <v>88809469</v>
      </c>
      <c r="K2901">
        <v>88811937</v>
      </c>
      <c r="L2901">
        <v>2469</v>
      </c>
      <c r="M2901">
        <v>2</v>
      </c>
      <c r="N2901">
        <v>353</v>
      </c>
      <c r="O2901" t="s">
        <v>10183</v>
      </c>
      <c r="P2901">
        <v>-225</v>
      </c>
      <c r="Q2901" t="s">
        <v>10179</v>
      </c>
      <c r="R2901" t="s">
        <v>10180</v>
      </c>
      <c r="S2901" t="s">
        <v>33185</v>
      </c>
      <c r="T2901">
        <v>0.35387198439864398</v>
      </c>
      <c r="U2901">
        <v>0.603102917160658</v>
      </c>
      <c r="V2901">
        <v>-21.4721770114893</v>
      </c>
      <c r="W2901">
        <v>0.29261482077562401</v>
      </c>
      <c r="X2901">
        <v>0.704072456322962</v>
      </c>
      <c r="Y2901">
        <v>21.801341778338699</v>
      </c>
      <c r="Z2901">
        <v>0.69013698642955401</v>
      </c>
      <c r="AA2901">
        <v>0.84521697243271998</v>
      </c>
      <c r="AB2901">
        <v>-0.70830952304820005</v>
      </c>
      <c r="AC2901">
        <v>0.27780950890804001</v>
      </c>
      <c r="AD2901">
        <v>0.68253123924728298</v>
      </c>
      <c r="AE2901">
        <v>21.711910464888799</v>
      </c>
      <c r="AF2901">
        <v>0.32549523997010099</v>
      </c>
      <c r="AG2901">
        <v>0.70473078222419605</v>
      </c>
      <c r="AH2901">
        <v>-21.637909905549702</v>
      </c>
      <c r="AI2901">
        <v>0.56157887380500204</v>
      </c>
      <c r="AJ2901">
        <v>0.78121606160956403</v>
      </c>
      <c r="AK2901">
        <v>1.3291642709368301</v>
      </c>
    </row>
    <row r="2902" spans="1:37" x14ac:dyDescent="0.2">
      <c r="A2902" t="s">
        <v>9087</v>
      </c>
      <c r="B2902">
        <v>88816160</v>
      </c>
      <c r="C2902">
        <v>88816323</v>
      </c>
      <c r="D2902">
        <v>164</v>
      </c>
      <c r="E2902" t="s">
        <v>10186</v>
      </c>
      <c r="F2902">
        <v>5</v>
      </c>
      <c r="G2902" t="s">
        <v>10187</v>
      </c>
      <c r="H2902" t="s">
        <v>33186</v>
      </c>
      <c r="I2902">
        <v>16</v>
      </c>
      <c r="J2902">
        <v>88809469</v>
      </c>
      <c r="K2902">
        <v>88811937</v>
      </c>
      <c r="L2902">
        <v>2469</v>
      </c>
      <c r="M2902">
        <v>2</v>
      </c>
      <c r="N2902">
        <v>353</v>
      </c>
      <c r="O2902" t="s">
        <v>10183</v>
      </c>
      <c r="P2902">
        <v>-4223</v>
      </c>
      <c r="Q2902" t="s">
        <v>10179</v>
      </c>
      <c r="R2902" t="s">
        <v>10180</v>
      </c>
      <c r="S2902" t="s">
        <v>33185</v>
      </c>
      <c r="T2902">
        <v>0.35387198439864398</v>
      </c>
      <c r="U2902">
        <v>0.603102917160658</v>
      </c>
      <c r="V2902">
        <v>-24.198786981838399</v>
      </c>
      <c r="W2902">
        <v>0.94541066367716797</v>
      </c>
      <c r="X2902">
        <v>0.95159051474143896</v>
      </c>
      <c r="Y2902">
        <v>-3.2662002826119099</v>
      </c>
      <c r="Z2902">
        <v>1</v>
      </c>
      <c r="AA2902">
        <v>1</v>
      </c>
      <c r="AB2902">
        <v>-1.2054210862441701</v>
      </c>
      <c r="AC2902">
        <v>0.92091778829119397</v>
      </c>
      <c r="AD2902">
        <v>0.94068432309766403</v>
      </c>
      <c r="AE2902">
        <v>-1.03670185911289</v>
      </c>
      <c r="AF2902">
        <v>0.22065000948199101</v>
      </c>
      <c r="AG2902">
        <v>0.68151250837662902</v>
      </c>
      <c r="AH2902">
        <v>-24.121444076023302</v>
      </c>
      <c r="AI2902">
        <v>0.98342151819761803</v>
      </c>
      <c r="AJ2902">
        <v>0.98789258377071898</v>
      </c>
      <c r="AK2902">
        <v>-3.1794124858586201</v>
      </c>
    </row>
    <row r="2903" spans="1:37" x14ac:dyDescent="0.2">
      <c r="A2903" t="s">
        <v>9087</v>
      </c>
      <c r="B2903">
        <v>88816486</v>
      </c>
      <c r="C2903">
        <v>88816649</v>
      </c>
      <c r="D2903">
        <v>164</v>
      </c>
      <c r="E2903" t="s">
        <v>10188</v>
      </c>
      <c r="F2903">
        <v>3</v>
      </c>
      <c r="G2903" t="s">
        <v>10189</v>
      </c>
      <c r="H2903" t="s">
        <v>33186</v>
      </c>
      <c r="I2903">
        <v>16</v>
      </c>
      <c r="J2903">
        <v>88809469</v>
      </c>
      <c r="K2903">
        <v>88811937</v>
      </c>
      <c r="L2903">
        <v>2469</v>
      </c>
      <c r="M2903">
        <v>2</v>
      </c>
      <c r="N2903">
        <v>353</v>
      </c>
      <c r="O2903" t="s">
        <v>10183</v>
      </c>
      <c r="P2903">
        <v>-4549</v>
      </c>
      <c r="Q2903" t="s">
        <v>10179</v>
      </c>
      <c r="R2903" t="s">
        <v>10180</v>
      </c>
      <c r="S2903" t="s">
        <v>33185</v>
      </c>
      <c r="T2903">
        <v>0.17308923567461099</v>
      </c>
      <c r="U2903">
        <v>0.603102917160658</v>
      </c>
      <c r="V2903">
        <v>-24.882241200069998</v>
      </c>
      <c r="W2903">
        <v>0.65075386537994595</v>
      </c>
      <c r="X2903">
        <v>0.94119559056004798</v>
      </c>
      <c r="Y2903">
        <v>-3.94965449815103</v>
      </c>
      <c r="Z2903">
        <v>0.23404878042441499</v>
      </c>
      <c r="AA2903">
        <v>0.72610664078822296</v>
      </c>
      <c r="AB2903">
        <v>-5.1183729013630703</v>
      </c>
      <c r="AC2903">
        <v>0.283630615332017</v>
      </c>
      <c r="AD2903">
        <v>0.68253123924728298</v>
      </c>
      <c r="AE2903">
        <v>-4.9496537086613204</v>
      </c>
      <c r="AF2903">
        <v>0.22065000948199101</v>
      </c>
      <c r="AG2903">
        <v>0.68151250837662902</v>
      </c>
      <c r="AH2903">
        <v>-24.027771515088901</v>
      </c>
      <c r="AI2903">
        <v>0.98342151819761803</v>
      </c>
      <c r="AJ2903">
        <v>0.98789258377071898</v>
      </c>
      <c r="AK2903">
        <v>-3.0808990736385602</v>
      </c>
    </row>
    <row r="2904" spans="1:37" x14ac:dyDescent="0.2">
      <c r="A2904" t="s">
        <v>9087</v>
      </c>
      <c r="B2904">
        <v>88842039</v>
      </c>
      <c r="C2904">
        <v>88842202</v>
      </c>
      <c r="D2904">
        <v>164</v>
      </c>
      <c r="E2904" t="s">
        <v>10190</v>
      </c>
      <c r="F2904">
        <v>13</v>
      </c>
      <c r="G2904" t="s">
        <v>10191</v>
      </c>
      <c r="H2904" t="s">
        <v>30987</v>
      </c>
      <c r="I2904">
        <v>16</v>
      </c>
      <c r="J2904">
        <v>88840698</v>
      </c>
      <c r="K2904">
        <v>88842045</v>
      </c>
      <c r="L2904">
        <v>1348</v>
      </c>
      <c r="M2904">
        <v>2</v>
      </c>
      <c r="N2904">
        <v>2588</v>
      </c>
      <c r="O2904" t="s">
        <v>10192</v>
      </c>
      <c r="P2904">
        <v>0</v>
      </c>
      <c r="Q2904" t="s">
        <v>10193</v>
      </c>
      <c r="R2904" t="s">
        <v>10194</v>
      </c>
      <c r="S2904" t="s">
        <v>33187</v>
      </c>
      <c r="T2904">
        <v>1</v>
      </c>
      <c r="U2904">
        <v>1</v>
      </c>
      <c r="V2904">
        <v>-0.152624562028842</v>
      </c>
      <c r="W2904">
        <v>0.94541066367716797</v>
      </c>
      <c r="X2904">
        <v>0.95159051474143896</v>
      </c>
      <c r="Y2904">
        <v>5.2620531833621399E-2</v>
      </c>
      <c r="Z2904">
        <v>0.65379035313853895</v>
      </c>
      <c r="AA2904">
        <v>0.84521697243271998</v>
      </c>
      <c r="AB2904">
        <v>-1.11609853994704</v>
      </c>
      <c r="AC2904">
        <v>0.71753805159658501</v>
      </c>
      <c r="AD2904">
        <v>0.87989882095915395</v>
      </c>
      <c r="AE2904">
        <v>-0.947379322109693</v>
      </c>
      <c r="AF2904">
        <v>0.64997455747578503</v>
      </c>
      <c r="AG2904">
        <v>0.80674443595273604</v>
      </c>
      <c r="AH2904">
        <v>0.77698598494223203</v>
      </c>
      <c r="AI2904">
        <v>0.59609816080359102</v>
      </c>
      <c r="AJ2904">
        <v>0.78121606160956403</v>
      </c>
      <c r="AK2904">
        <v>0.921375873417842</v>
      </c>
    </row>
    <row r="2905" spans="1:37" x14ac:dyDescent="0.2">
      <c r="A2905" t="s">
        <v>9087</v>
      </c>
      <c r="B2905">
        <v>88842202</v>
      </c>
      <c r="C2905">
        <v>88842365</v>
      </c>
      <c r="D2905">
        <v>164</v>
      </c>
      <c r="E2905" t="s">
        <v>10195</v>
      </c>
      <c r="F2905">
        <v>7</v>
      </c>
      <c r="G2905" t="s">
        <v>10196</v>
      </c>
      <c r="H2905" t="s">
        <v>30987</v>
      </c>
      <c r="I2905">
        <v>16</v>
      </c>
      <c r="J2905">
        <v>88840698</v>
      </c>
      <c r="K2905">
        <v>88842045</v>
      </c>
      <c r="L2905">
        <v>1348</v>
      </c>
      <c r="M2905">
        <v>2</v>
      </c>
      <c r="N2905">
        <v>2588</v>
      </c>
      <c r="O2905" t="s">
        <v>10192</v>
      </c>
      <c r="P2905">
        <v>-157</v>
      </c>
      <c r="Q2905" t="s">
        <v>10193</v>
      </c>
      <c r="R2905" t="s">
        <v>10194</v>
      </c>
      <c r="S2905" t="s">
        <v>33187</v>
      </c>
      <c r="T2905">
        <v>1</v>
      </c>
      <c r="U2905">
        <v>1</v>
      </c>
      <c r="V2905">
        <v>-0.56766202673020905</v>
      </c>
      <c r="W2905">
        <v>0.94541066367716797</v>
      </c>
      <c r="X2905">
        <v>0.95159051474143896</v>
      </c>
      <c r="Y2905">
        <v>-0.36241692957465299</v>
      </c>
      <c r="Z2905">
        <v>0.65379035313853895</v>
      </c>
      <c r="AA2905">
        <v>0.84521697243271998</v>
      </c>
      <c r="AB2905">
        <v>-1.5311360046484099</v>
      </c>
      <c r="AC2905">
        <v>0.71753805159658501</v>
      </c>
      <c r="AD2905">
        <v>0.87989882095915395</v>
      </c>
      <c r="AE2905">
        <v>-1.3624167835179699</v>
      </c>
      <c r="AF2905">
        <v>0.64997455747578503</v>
      </c>
      <c r="AG2905">
        <v>0.80674443595273604</v>
      </c>
      <c r="AH2905">
        <v>0.36194855152524402</v>
      </c>
      <c r="AI2905">
        <v>0.59609816080359102</v>
      </c>
      <c r="AJ2905">
        <v>0.78121606160956403</v>
      </c>
      <c r="AK2905">
        <v>0.50633844329394595</v>
      </c>
    </row>
    <row r="2906" spans="1:37" x14ac:dyDescent="0.2">
      <c r="A2906" t="s">
        <v>9087</v>
      </c>
      <c r="B2906">
        <v>88842365</v>
      </c>
      <c r="C2906">
        <v>88842528</v>
      </c>
      <c r="D2906">
        <v>164</v>
      </c>
      <c r="E2906" t="s">
        <v>10197</v>
      </c>
      <c r="F2906">
        <v>6</v>
      </c>
      <c r="G2906" t="s">
        <v>10198</v>
      </c>
      <c r="H2906" t="s">
        <v>30987</v>
      </c>
      <c r="I2906">
        <v>16</v>
      </c>
      <c r="J2906">
        <v>88840698</v>
      </c>
      <c r="K2906">
        <v>88842045</v>
      </c>
      <c r="L2906">
        <v>1348</v>
      </c>
      <c r="M2906">
        <v>2</v>
      </c>
      <c r="N2906">
        <v>2588</v>
      </c>
      <c r="O2906" t="s">
        <v>10192</v>
      </c>
      <c r="P2906">
        <v>-320</v>
      </c>
      <c r="Q2906" t="s">
        <v>10193</v>
      </c>
      <c r="R2906" t="s">
        <v>10194</v>
      </c>
      <c r="S2906" t="s">
        <v>33187</v>
      </c>
      <c r="T2906">
        <v>1</v>
      </c>
      <c r="U2906">
        <v>1</v>
      </c>
      <c r="V2906">
        <v>-0.56766202673020905</v>
      </c>
      <c r="W2906">
        <v>0.94541066367716797</v>
      </c>
      <c r="X2906">
        <v>0.95159051474143896</v>
      </c>
      <c r="Y2906">
        <v>-0.36241692957465299</v>
      </c>
      <c r="Z2906">
        <v>0.65379035313853895</v>
      </c>
      <c r="AA2906">
        <v>0.84521697243271998</v>
      </c>
      <c r="AB2906">
        <v>-1.5311360046484099</v>
      </c>
      <c r="AC2906">
        <v>0.71753805159658501</v>
      </c>
      <c r="AD2906">
        <v>0.87989882095915395</v>
      </c>
      <c r="AE2906">
        <v>-1.3624167835179699</v>
      </c>
      <c r="AF2906">
        <v>0.64997455747578503</v>
      </c>
      <c r="AG2906">
        <v>0.80674443595273604</v>
      </c>
      <c r="AH2906">
        <v>0.36194855152524402</v>
      </c>
      <c r="AI2906">
        <v>0.59609816080359102</v>
      </c>
      <c r="AJ2906">
        <v>0.78121606160956403</v>
      </c>
      <c r="AK2906">
        <v>0.50633844329394595</v>
      </c>
    </row>
    <row r="2907" spans="1:37" x14ac:dyDescent="0.2">
      <c r="A2907" t="s">
        <v>9087</v>
      </c>
      <c r="B2907">
        <v>89038439</v>
      </c>
      <c r="C2907">
        <v>89038615</v>
      </c>
      <c r="D2907">
        <v>177</v>
      </c>
      <c r="E2907" t="s">
        <v>10199</v>
      </c>
      <c r="F2907">
        <v>8</v>
      </c>
      <c r="G2907" t="s">
        <v>10200</v>
      </c>
      <c r="H2907" t="s">
        <v>31000</v>
      </c>
      <c r="I2907">
        <v>16</v>
      </c>
      <c r="J2907">
        <v>89088375</v>
      </c>
      <c r="K2907">
        <v>89114473</v>
      </c>
      <c r="L2907">
        <v>26099</v>
      </c>
      <c r="M2907">
        <v>1</v>
      </c>
      <c r="N2907">
        <v>197322</v>
      </c>
      <c r="O2907" t="s">
        <v>10201</v>
      </c>
      <c r="P2907">
        <v>-49760</v>
      </c>
      <c r="Q2907" t="s">
        <v>10202</v>
      </c>
      <c r="R2907" t="s">
        <v>10203</v>
      </c>
      <c r="S2907" t="s">
        <v>33188</v>
      </c>
      <c r="T2907">
        <v>0.32911398597860803</v>
      </c>
      <c r="U2907">
        <v>0.603102917160658</v>
      </c>
      <c r="V2907">
        <v>21.775292029805801</v>
      </c>
      <c r="W2907">
        <v>0.113079289867903</v>
      </c>
      <c r="X2907">
        <v>0.704072456322962</v>
      </c>
      <c r="Y2907">
        <v>-24.1369656384358</v>
      </c>
      <c r="Z2907">
        <v>0.203350924423461</v>
      </c>
      <c r="AA2907">
        <v>0.72610664078822296</v>
      </c>
      <c r="AB2907">
        <v>23.3751254300327</v>
      </c>
      <c r="AC2907">
        <v>2.4853262407310801E-2</v>
      </c>
      <c r="AD2907">
        <v>0.57684129297949804</v>
      </c>
      <c r="AE2907">
        <v>-24.1369656384358</v>
      </c>
      <c r="AF2907">
        <v>1</v>
      </c>
      <c r="AG2907">
        <v>1</v>
      </c>
      <c r="AH2907">
        <v>-1.29590292882178</v>
      </c>
      <c r="AI2907">
        <v>0.24456414000292601</v>
      </c>
      <c r="AJ2907">
        <v>0.78121606160956403</v>
      </c>
      <c r="AK2907">
        <v>-23.268210236316602</v>
      </c>
    </row>
    <row r="2908" spans="1:37" x14ac:dyDescent="0.2">
      <c r="A2908" t="s">
        <v>9087</v>
      </c>
      <c r="B2908">
        <v>89100872</v>
      </c>
      <c r="C2908">
        <v>89101077</v>
      </c>
      <c r="D2908">
        <v>206</v>
      </c>
      <c r="E2908" t="s">
        <v>10204</v>
      </c>
      <c r="F2908">
        <v>16</v>
      </c>
      <c r="G2908" t="s">
        <v>10205</v>
      </c>
      <c r="H2908" t="s">
        <v>30987</v>
      </c>
      <c r="I2908">
        <v>16</v>
      </c>
      <c r="J2908">
        <v>89100662</v>
      </c>
      <c r="K2908">
        <v>89164121</v>
      </c>
      <c r="L2908">
        <v>63460</v>
      </c>
      <c r="M2908">
        <v>1</v>
      </c>
      <c r="N2908">
        <v>197322</v>
      </c>
      <c r="O2908" t="s">
        <v>10206</v>
      </c>
      <c r="P2908">
        <v>210</v>
      </c>
      <c r="Q2908" t="s">
        <v>10202</v>
      </c>
      <c r="R2908" t="s">
        <v>10203</v>
      </c>
      <c r="S2908" t="s">
        <v>33188</v>
      </c>
      <c r="T2908">
        <v>0.32911398597860803</v>
      </c>
      <c r="U2908">
        <v>0.603102917160658</v>
      </c>
      <c r="V2908">
        <v>23.5709044235801</v>
      </c>
      <c r="W2908">
        <v>0.38920677604595899</v>
      </c>
      <c r="X2908">
        <v>0.704072456322962</v>
      </c>
      <c r="Y2908">
        <v>-23.369270579777101</v>
      </c>
      <c r="Z2908">
        <v>0.48464167878831399</v>
      </c>
      <c r="AA2908">
        <v>0.84435025072159198</v>
      </c>
      <c r="AB2908">
        <v>22.607430409594102</v>
      </c>
      <c r="AC2908">
        <v>0.21073619169722799</v>
      </c>
      <c r="AD2908">
        <v>0.68253123924728298</v>
      </c>
      <c r="AE2908">
        <v>-23.369270579777101</v>
      </c>
      <c r="AF2908">
        <v>0.16793847098801201</v>
      </c>
      <c r="AG2908">
        <v>0.68151250837662902</v>
      </c>
      <c r="AH2908">
        <v>23.5709044235801</v>
      </c>
      <c r="AI2908">
        <v>0.52399907623471598</v>
      </c>
      <c r="AJ2908">
        <v>0.78121606160956403</v>
      </c>
      <c r="AK2908">
        <v>-22.5005152230443</v>
      </c>
    </row>
    <row r="2909" spans="1:37" x14ac:dyDescent="0.2">
      <c r="A2909" t="s">
        <v>9087</v>
      </c>
      <c r="B2909">
        <v>89185103</v>
      </c>
      <c r="C2909">
        <v>89185276</v>
      </c>
      <c r="D2909">
        <v>174</v>
      </c>
      <c r="E2909" t="s">
        <v>10207</v>
      </c>
      <c r="F2909">
        <v>12</v>
      </c>
      <c r="G2909" t="s">
        <v>10208</v>
      </c>
      <c r="H2909" t="s">
        <v>33189</v>
      </c>
      <c r="I2909">
        <v>16</v>
      </c>
      <c r="J2909">
        <v>89171767</v>
      </c>
      <c r="K2909">
        <v>89186192</v>
      </c>
      <c r="L2909">
        <v>14426</v>
      </c>
      <c r="M2909">
        <v>1</v>
      </c>
      <c r="N2909">
        <v>1013</v>
      </c>
      <c r="O2909" t="s">
        <v>10209</v>
      </c>
      <c r="P2909">
        <v>13336</v>
      </c>
      <c r="Q2909" t="s">
        <v>10210</v>
      </c>
      <c r="R2909" t="s">
        <v>10211</v>
      </c>
      <c r="S2909" t="s">
        <v>33190</v>
      </c>
      <c r="T2909">
        <v>7.3374270299014499E-2</v>
      </c>
      <c r="U2909">
        <v>0.603102917160658</v>
      </c>
      <c r="V2909">
        <v>25.7135761069494</v>
      </c>
      <c r="W2909">
        <v>0.19708796505849599</v>
      </c>
      <c r="X2909">
        <v>0.704072456322962</v>
      </c>
      <c r="Y2909">
        <v>5.8944634577340604</v>
      </c>
      <c r="Z2909">
        <v>9.2719649676713103E-2</v>
      </c>
      <c r="AA2909">
        <v>0.72610664078822296</v>
      </c>
      <c r="AB2909">
        <v>25.5300557949991</v>
      </c>
      <c r="AC2909">
        <v>0.37267590206061701</v>
      </c>
      <c r="AD2909">
        <v>0.77892620971227999</v>
      </c>
      <c r="AE2909">
        <v>5.1982280726465904</v>
      </c>
      <c r="AF2909">
        <v>0.20786922184425</v>
      </c>
      <c r="AG2909">
        <v>0.68151250837662902</v>
      </c>
      <c r="AH2909">
        <v>1.4798022258188499</v>
      </c>
      <c r="AI2909">
        <v>0.12796033792133199</v>
      </c>
      <c r="AJ2909">
        <v>0.78121606160956403</v>
      </c>
      <c r="AK2909">
        <v>3.1174557557542499</v>
      </c>
    </row>
    <row r="2910" spans="1:37" x14ac:dyDescent="0.2">
      <c r="A2910" t="s">
        <v>9087</v>
      </c>
      <c r="B2910">
        <v>89185276</v>
      </c>
      <c r="C2910">
        <v>89185449</v>
      </c>
      <c r="D2910">
        <v>174</v>
      </c>
      <c r="E2910" t="s">
        <v>10212</v>
      </c>
      <c r="F2910">
        <v>12</v>
      </c>
      <c r="G2910" t="s">
        <v>10213</v>
      </c>
      <c r="H2910" t="s">
        <v>33189</v>
      </c>
      <c r="I2910">
        <v>16</v>
      </c>
      <c r="J2910">
        <v>89196151</v>
      </c>
      <c r="K2910">
        <v>89198840</v>
      </c>
      <c r="L2910">
        <v>2690</v>
      </c>
      <c r="M2910">
        <v>2</v>
      </c>
      <c r="N2910">
        <v>146429</v>
      </c>
      <c r="O2910" t="s">
        <v>10214</v>
      </c>
      <c r="P2910">
        <v>13391</v>
      </c>
      <c r="Q2910" t="s">
        <v>10215</v>
      </c>
      <c r="R2910" t="s">
        <v>10216</v>
      </c>
      <c r="S2910" t="s">
        <v>33191</v>
      </c>
      <c r="T2910">
        <v>7.3374270299014499E-2</v>
      </c>
      <c r="U2910">
        <v>0.603102917160658</v>
      </c>
      <c r="V2910">
        <v>25.774907808333101</v>
      </c>
      <c r="W2910">
        <v>0.19708796505849599</v>
      </c>
      <c r="X2910">
        <v>0.704072456322962</v>
      </c>
      <c r="Y2910">
        <v>5.9395349285383103</v>
      </c>
      <c r="Z2910">
        <v>9.2719649676713103E-2</v>
      </c>
      <c r="AA2910">
        <v>0.72610664078822296</v>
      </c>
      <c r="AB2910">
        <v>25.566090790080899</v>
      </c>
      <c r="AC2910">
        <v>0.37267590206061701</v>
      </c>
      <c r="AD2910">
        <v>0.77892620971227999</v>
      </c>
      <c r="AE2910">
        <v>5.2348496717109096</v>
      </c>
      <c r="AF2910">
        <v>0.20786922184425</v>
      </c>
      <c r="AG2910">
        <v>0.68151250837662902</v>
      </c>
      <c r="AH2910">
        <v>1.5411339272025899</v>
      </c>
      <c r="AI2910">
        <v>0.12796033792133199</v>
      </c>
      <c r="AJ2910">
        <v>0.78121606160956403</v>
      </c>
      <c r="AK2910">
        <v>3.16252722655851</v>
      </c>
    </row>
    <row r="2911" spans="1:37" x14ac:dyDescent="0.2">
      <c r="A2911" t="s">
        <v>9087</v>
      </c>
      <c r="B2911">
        <v>89266016</v>
      </c>
      <c r="C2911">
        <v>89266215</v>
      </c>
      <c r="D2911">
        <v>200</v>
      </c>
      <c r="E2911" t="s">
        <v>10217</v>
      </c>
      <c r="F2911">
        <v>4</v>
      </c>
      <c r="G2911" t="s">
        <v>10218</v>
      </c>
      <c r="H2911" t="s">
        <v>31000</v>
      </c>
      <c r="I2911">
        <v>16</v>
      </c>
      <c r="J2911">
        <v>89274735</v>
      </c>
      <c r="K2911">
        <v>89275118</v>
      </c>
      <c r="L2911">
        <v>384</v>
      </c>
      <c r="M2911">
        <v>2</v>
      </c>
      <c r="N2911">
        <v>29123</v>
      </c>
      <c r="O2911" t="s">
        <v>10219</v>
      </c>
      <c r="P2911">
        <v>8903</v>
      </c>
      <c r="Q2911" t="s">
        <v>10220</v>
      </c>
      <c r="R2911" t="s">
        <v>10221</v>
      </c>
      <c r="S2911" t="s">
        <v>33192</v>
      </c>
      <c r="T2911">
        <v>0.17308923567461099</v>
      </c>
      <c r="U2911">
        <v>0.603102917160658</v>
      </c>
      <c r="V2911">
        <v>-23.7000782171475</v>
      </c>
      <c r="W2911">
        <v>0.94541066367716797</v>
      </c>
      <c r="X2911">
        <v>0.95159051474143896</v>
      </c>
      <c r="Y2911">
        <v>-0.14055472216988699</v>
      </c>
      <c r="Z2911">
        <v>0.250572619160632</v>
      </c>
      <c r="AA2911">
        <v>0.72610664078822296</v>
      </c>
      <c r="AB2911">
        <v>-1.6949934344664901</v>
      </c>
      <c r="AC2911">
        <v>0.92091778829119397</v>
      </c>
      <c r="AD2911">
        <v>0.94068432309766403</v>
      </c>
      <c r="AE2911">
        <v>-0.64587462439494003</v>
      </c>
      <c r="AF2911">
        <v>0.22065000948199101</v>
      </c>
      <c r="AG2911">
        <v>0.68151250837662902</v>
      </c>
      <c r="AH2911">
        <v>-23.424527024012701</v>
      </c>
      <c r="AI2911">
        <v>0.95029317176085903</v>
      </c>
      <c r="AJ2911">
        <v>0.98621344597861504</v>
      </c>
      <c r="AK2911">
        <v>0.34248098931830401</v>
      </c>
    </row>
    <row r="2912" spans="1:37" x14ac:dyDescent="0.2">
      <c r="A2912" t="s">
        <v>9087</v>
      </c>
      <c r="B2912">
        <v>89266215</v>
      </c>
      <c r="C2912">
        <v>89266414</v>
      </c>
      <c r="D2912">
        <v>200</v>
      </c>
      <c r="E2912" t="s">
        <v>10222</v>
      </c>
      <c r="F2912">
        <v>4</v>
      </c>
      <c r="G2912" t="s">
        <v>10223</v>
      </c>
      <c r="H2912" t="s">
        <v>31000</v>
      </c>
      <c r="I2912">
        <v>16</v>
      </c>
      <c r="J2912">
        <v>89274735</v>
      </c>
      <c r="K2912">
        <v>89275118</v>
      </c>
      <c r="L2912">
        <v>384</v>
      </c>
      <c r="M2912">
        <v>2</v>
      </c>
      <c r="N2912">
        <v>29123</v>
      </c>
      <c r="O2912" t="s">
        <v>10219</v>
      </c>
      <c r="P2912">
        <v>8704</v>
      </c>
      <c r="Q2912" t="s">
        <v>10220</v>
      </c>
      <c r="R2912" t="s">
        <v>10221</v>
      </c>
      <c r="S2912" t="s">
        <v>33192</v>
      </c>
      <c r="T2912">
        <v>0.17308923567461099</v>
      </c>
      <c r="U2912">
        <v>0.603102917160658</v>
      </c>
      <c r="V2912">
        <v>-23.503195834639001</v>
      </c>
      <c r="W2912">
        <v>0.94541066367716797</v>
      </c>
      <c r="X2912">
        <v>0.95159051474143896</v>
      </c>
      <c r="Y2912">
        <v>0.12247965336745301</v>
      </c>
      <c r="Z2912">
        <v>0.250572619160632</v>
      </c>
      <c r="AA2912">
        <v>0.72610664078822296</v>
      </c>
      <c r="AB2912">
        <v>-1.4981110519579699</v>
      </c>
      <c r="AC2912">
        <v>0.92091778829119397</v>
      </c>
      <c r="AD2912">
        <v>0.94068432309766403</v>
      </c>
      <c r="AE2912">
        <v>-0.38284024885760098</v>
      </c>
      <c r="AF2912">
        <v>0.22065000948199101</v>
      </c>
      <c r="AG2912">
        <v>0.68151250837662902</v>
      </c>
      <c r="AH2912">
        <v>-23.302558637154402</v>
      </c>
      <c r="AI2912">
        <v>0.95029317176085903</v>
      </c>
      <c r="AJ2912">
        <v>0.98621344597861504</v>
      </c>
      <c r="AK2912">
        <v>0.53936335634781996</v>
      </c>
    </row>
    <row r="2913" spans="1:37" x14ac:dyDescent="0.2">
      <c r="A2913" t="s">
        <v>9087</v>
      </c>
      <c r="B2913">
        <v>89326363</v>
      </c>
      <c r="C2913">
        <v>89326518</v>
      </c>
      <c r="D2913">
        <v>156</v>
      </c>
      <c r="E2913" t="s">
        <v>10224</v>
      </c>
      <c r="F2913">
        <v>4</v>
      </c>
      <c r="G2913" t="s">
        <v>10225</v>
      </c>
      <c r="H2913" t="s">
        <v>31032</v>
      </c>
      <c r="I2913">
        <v>16</v>
      </c>
      <c r="J2913">
        <v>89300696</v>
      </c>
      <c r="K2913">
        <v>89328986</v>
      </c>
      <c r="L2913">
        <v>28291</v>
      </c>
      <c r="M2913">
        <v>2</v>
      </c>
      <c r="N2913">
        <v>29123</v>
      </c>
      <c r="O2913" t="s">
        <v>10226</v>
      </c>
      <c r="P2913">
        <v>2468</v>
      </c>
      <c r="Q2913" t="s">
        <v>10220</v>
      </c>
      <c r="R2913" t="s">
        <v>10221</v>
      </c>
      <c r="S2913" t="s">
        <v>33192</v>
      </c>
      <c r="T2913">
        <v>0.32911398597860803</v>
      </c>
      <c r="U2913">
        <v>0.603102917160658</v>
      </c>
      <c r="V2913">
        <v>22.2753982837066</v>
      </c>
      <c r="W2913">
        <v>0.38920677604595899</v>
      </c>
      <c r="X2913">
        <v>0.704072456322962</v>
      </c>
      <c r="Y2913">
        <v>-22.073764465165802</v>
      </c>
      <c r="Z2913">
        <v>0.48464167878831399</v>
      </c>
      <c r="AA2913">
        <v>0.84435025072159198</v>
      </c>
      <c r="AB2913">
        <v>21.311924429713901</v>
      </c>
      <c r="AC2913">
        <v>0.21073619169722799</v>
      </c>
      <c r="AD2913">
        <v>0.68253123924728298</v>
      </c>
      <c r="AE2913">
        <v>-22.073764465165802</v>
      </c>
      <c r="AF2913">
        <v>0.16793847098801201</v>
      </c>
      <c r="AG2913">
        <v>0.68151250837662902</v>
      </c>
      <c r="AH2913">
        <v>22.2753982837066</v>
      </c>
      <c r="AI2913">
        <v>0.52399907623471598</v>
      </c>
      <c r="AJ2913">
        <v>0.78121606160956403</v>
      </c>
      <c r="AK2913">
        <v>-21.205009268426199</v>
      </c>
    </row>
    <row r="2914" spans="1:37" x14ac:dyDescent="0.2">
      <c r="A2914" t="s">
        <v>9087</v>
      </c>
      <c r="B2914">
        <v>89326518</v>
      </c>
      <c r="C2914">
        <v>89326673</v>
      </c>
      <c r="D2914">
        <v>156</v>
      </c>
      <c r="E2914" t="s">
        <v>10227</v>
      </c>
      <c r="F2914">
        <v>3</v>
      </c>
      <c r="G2914" t="s">
        <v>10228</v>
      </c>
      <c r="H2914" t="s">
        <v>31032</v>
      </c>
      <c r="I2914">
        <v>16</v>
      </c>
      <c r="J2914">
        <v>89300696</v>
      </c>
      <c r="K2914">
        <v>89328986</v>
      </c>
      <c r="L2914">
        <v>28291</v>
      </c>
      <c r="M2914">
        <v>2</v>
      </c>
      <c r="N2914">
        <v>29123</v>
      </c>
      <c r="O2914" t="s">
        <v>10226</v>
      </c>
      <c r="P2914">
        <v>2313</v>
      </c>
      <c r="Q2914" t="s">
        <v>10220</v>
      </c>
      <c r="R2914" t="s">
        <v>10221</v>
      </c>
      <c r="S2914" t="s">
        <v>33192</v>
      </c>
      <c r="T2914">
        <v>0.32911398597860803</v>
      </c>
      <c r="U2914">
        <v>0.603102917160658</v>
      </c>
      <c r="V2914">
        <v>22.2753982837066</v>
      </c>
      <c r="W2914">
        <v>0.38920677604595899</v>
      </c>
      <c r="X2914">
        <v>0.704072456322962</v>
      </c>
      <c r="Y2914">
        <v>-22.073764465165802</v>
      </c>
      <c r="Z2914">
        <v>0.48464167878831399</v>
      </c>
      <c r="AA2914">
        <v>0.84435025072159198</v>
      </c>
      <c r="AB2914">
        <v>21.311924429713901</v>
      </c>
      <c r="AC2914">
        <v>0.21073619169722799</v>
      </c>
      <c r="AD2914">
        <v>0.68253123924728298</v>
      </c>
      <c r="AE2914">
        <v>-22.073764465165802</v>
      </c>
      <c r="AF2914">
        <v>0.16793847098801201</v>
      </c>
      <c r="AG2914">
        <v>0.68151250837662902</v>
      </c>
      <c r="AH2914">
        <v>22.2753982837066</v>
      </c>
      <c r="AI2914">
        <v>0.52399907623471598</v>
      </c>
      <c r="AJ2914">
        <v>0.78121606160956403</v>
      </c>
      <c r="AK2914">
        <v>-21.205009268426199</v>
      </c>
    </row>
    <row r="2915" spans="1:37" x14ac:dyDescent="0.2">
      <c r="A2915" t="s">
        <v>9087</v>
      </c>
      <c r="B2915">
        <v>89326673</v>
      </c>
      <c r="C2915">
        <v>89326828</v>
      </c>
      <c r="D2915">
        <v>156</v>
      </c>
      <c r="E2915" t="s">
        <v>10229</v>
      </c>
      <c r="F2915">
        <v>2</v>
      </c>
      <c r="G2915" t="s">
        <v>10230</v>
      </c>
      <c r="H2915" t="s">
        <v>31032</v>
      </c>
      <c r="I2915">
        <v>16</v>
      </c>
      <c r="J2915">
        <v>89300696</v>
      </c>
      <c r="K2915">
        <v>89328986</v>
      </c>
      <c r="L2915">
        <v>28291</v>
      </c>
      <c r="M2915">
        <v>2</v>
      </c>
      <c r="N2915">
        <v>29123</v>
      </c>
      <c r="O2915" t="s">
        <v>10226</v>
      </c>
      <c r="P2915">
        <v>2158</v>
      </c>
      <c r="Q2915" t="s">
        <v>10220</v>
      </c>
      <c r="R2915" t="s">
        <v>10221</v>
      </c>
      <c r="S2915" t="s">
        <v>33192</v>
      </c>
      <c r="T2915">
        <v>0.32911398597860803</v>
      </c>
      <c r="U2915">
        <v>0.603102917160658</v>
      </c>
      <c r="V2915">
        <v>22.2753982837066</v>
      </c>
      <c r="W2915">
        <v>0.38920677604595899</v>
      </c>
      <c r="X2915">
        <v>0.704072456322962</v>
      </c>
      <c r="Y2915">
        <v>-22.073764465165802</v>
      </c>
      <c r="Z2915">
        <v>0.48464167878831399</v>
      </c>
      <c r="AA2915">
        <v>0.84435025072159198</v>
      </c>
      <c r="AB2915">
        <v>21.311924429713901</v>
      </c>
      <c r="AC2915">
        <v>0.21073619169722799</v>
      </c>
      <c r="AD2915">
        <v>0.68253123924728298</v>
      </c>
      <c r="AE2915">
        <v>-22.073764465165802</v>
      </c>
      <c r="AF2915">
        <v>0.16793847098801201</v>
      </c>
      <c r="AG2915">
        <v>0.68151250837662902</v>
      </c>
      <c r="AH2915">
        <v>22.2753982837066</v>
      </c>
      <c r="AI2915">
        <v>0.52399907623471598</v>
      </c>
      <c r="AJ2915">
        <v>0.78121606160956403</v>
      </c>
      <c r="AK2915">
        <v>-21.205009268426199</v>
      </c>
    </row>
    <row r="2916" spans="1:37" x14ac:dyDescent="0.2">
      <c r="A2916" t="s">
        <v>9087</v>
      </c>
      <c r="B2916">
        <v>89710478</v>
      </c>
      <c r="C2916">
        <v>89710777</v>
      </c>
      <c r="D2916">
        <v>300</v>
      </c>
      <c r="E2916" t="s">
        <v>10231</v>
      </c>
      <c r="F2916">
        <v>16</v>
      </c>
      <c r="G2916" t="s">
        <v>10232</v>
      </c>
      <c r="H2916" t="s">
        <v>30987</v>
      </c>
      <c r="I2916">
        <v>16</v>
      </c>
      <c r="J2916">
        <v>89707784</v>
      </c>
      <c r="K2916">
        <v>89710642</v>
      </c>
      <c r="L2916">
        <v>2859</v>
      </c>
      <c r="M2916">
        <v>2</v>
      </c>
      <c r="N2916">
        <v>9605</v>
      </c>
      <c r="O2916" t="s">
        <v>10233</v>
      </c>
      <c r="P2916">
        <v>0</v>
      </c>
      <c r="Q2916" t="s">
        <v>10234</v>
      </c>
      <c r="R2916" t="s">
        <v>10235</v>
      </c>
      <c r="S2916" t="s">
        <v>33193</v>
      </c>
      <c r="T2916">
        <v>1</v>
      </c>
      <c r="U2916">
        <v>1</v>
      </c>
      <c r="V2916">
        <v>-6.9489858433329194E-2</v>
      </c>
      <c r="W2916">
        <v>0.29261482077562401</v>
      </c>
      <c r="X2916">
        <v>0.704072456322962</v>
      </c>
      <c r="Y2916">
        <v>23.659436419642599</v>
      </c>
      <c r="Z2916">
        <v>0.66713806400786302</v>
      </c>
      <c r="AA2916">
        <v>0.84521697243271998</v>
      </c>
      <c r="AB2916">
        <v>0.79185379120269805</v>
      </c>
      <c r="AC2916">
        <v>0.114586611961368</v>
      </c>
      <c r="AD2916">
        <v>0.68253123924728298</v>
      </c>
      <c r="AE2916">
        <v>24.5848765236539</v>
      </c>
      <c r="AF2916">
        <v>0.68997179462344205</v>
      </c>
      <c r="AG2916">
        <v>0.83846513202101103</v>
      </c>
      <c r="AH2916">
        <v>-0.86569533779560504</v>
      </c>
      <c r="AI2916">
        <v>0.81350599864527495</v>
      </c>
      <c r="AJ2916">
        <v>0.94390293416205995</v>
      </c>
      <c r="AK2916">
        <v>-0.34027784263341998</v>
      </c>
    </row>
    <row r="2917" spans="1:37" x14ac:dyDescent="0.2">
      <c r="A2917" t="s">
        <v>9087</v>
      </c>
      <c r="B2917">
        <v>89710820</v>
      </c>
      <c r="C2917">
        <v>89711012</v>
      </c>
      <c r="D2917">
        <v>193</v>
      </c>
      <c r="E2917" t="s">
        <v>10236</v>
      </c>
      <c r="F2917">
        <v>20</v>
      </c>
      <c r="G2917" t="s">
        <v>10237</v>
      </c>
      <c r="H2917" t="s">
        <v>30987</v>
      </c>
      <c r="I2917">
        <v>16</v>
      </c>
      <c r="J2917">
        <v>89707784</v>
      </c>
      <c r="K2917">
        <v>89710642</v>
      </c>
      <c r="L2917">
        <v>2859</v>
      </c>
      <c r="M2917">
        <v>2</v>
      </c>
      <c r="N2917">
        <v>9605</v>
      </c>
      <c r="O2917" t="s">
        <v>10233</v>
      </c>
      <c r="P2917">
        <v>-178</v>
      </c>
      <c r="Q2917" t="s">
        <v>10234</v>
      </c>
      <c r="R2917" t="s">
        <v>10235</v>
      </c>
      <c r="S2917" t="s">
        <v>33193</v>
      </c>
      <c r="T2917">
        <v>1</v>
      </c>
      <c r="U2917">
        <v>1</v>
      </c>
      <c r="V2917">
        <v>-6.9489858433329194E-2</v>
      </c>
      <c r="W2917">
        <v>0.29261482077562401</v>
      </c>
      <c r="X2917">
        <v>0.704072456322962</v>
      </c>
      <c r="Y2917">
        <v>23.659436419642599</v>
      </c>
      <c r="Z2917">
        <v>0.66713806400786302</v>
      </c>
      <c r="AA2917">
        <v>0.84521697243271998</v>
      </c>
      <c r="AB2917">
        <v>0.79185379120269805</v>
      </c>
      <c r="AC2917">
        <v>0.114586611961368</v>
      </c>
      <c r="AD2917">
        <v>0.68253123924728298</v>
      </c>
      <c r="AE2917">
        <v>24.5848765236539</v>
      </c>
      <c r="AF2917">
        <v>0.68997179462344205</v>
      </c>
      <c r="AG2917">
        <v>0.83846513202101103</v>
      </c>
      <c r="AH2917">
        <v>-0.86569533779560504</v>
      </c>
      <c r="AI2917">
        <v>0.81350599864527495</v>
      </c>
      <c r="AJ2917">
        <v>0.94390293416205995</v>
      </c>
      <c r="AK2917">
        <v>-0.34027784263341998</v>
      </c>
    </row>
    <row r="2918" spans="1:37" x14ac:dyDescent="0.2">
      <c r="A2918" t="s">
        <v>9087</v>
      </c>
      <c r="B2918">
        <v>89926025</v>
      </c>
      <c r="C2918">
        <v>89926183</v>
      </c>
      <c r="D2918">
        <v>159</v>
      </c>
      <c r="E2918" t="s">
        <v>10238</v>
      </c>
      <c r="F2918">
        <v>12</v>
      </c>
      <c r="G2918" t="s">
        <v>10239</v>
      </c>
      <c r="H2918" t="s">
        <v>31032</v>
      </c>
      <c r="I2918">
        <v>16</v>
      </c>
      <c r="J2918">
        <v>89923366</v>
      </c>
      <c r="K2918">
        <v>89934001</v>
      </c>
      <c r="L2918">
        <v>10636</v>
      </c>
      <c r="M2918">
        <v>1</v>
      </c>
      <c r="N2918">
        <v>10381</v>
      </c>
      <c r="O2918" t="s">
        <v>10240</v>
      </c>
      <c r="P2918">
        <v>2659</v>
      </c>
      <c r="Q2918" t="s">
        <v>10241</v>
      </c>
      <c r="R2918" t="s">
        <v>10242</v>
      </c>
      <c r="S2918" t="s">
        <v>33194</v>
      </c>
      <c r="T2918">
        <v>1</v>
      </c>
      <c r="U2918">
        <v>1</v>
      </c>
      <c r="V2918">
        <v>-2.9756050057560302</v>
      </c>
      <c r="W2918">
        <v>0.29261482077562401</v>
      </c>
      <c r="X2918">
        <v>0.704072456322962</v>
      </c>
      <c r="Y2918">
        <v>24.1740095598064</v>
      </c>
      <c r="Z2918">
        <v>0.96726857278496403</v>
      </c>
      <c r="AA2918">
        <v>0.99919698600769702</v>
      </c>
      <c r="AB2918">
        <v>-0.28413558715102399</v>
      </c>
      <c r="AC2918">
        <v>0.17695932866387601</v>
      </c>
      <c r="AD2918">
        <v>0.68253123924728298</v>
      </c>
      <c r="AE2918">
        <v>24.020762356219699</v>
      </c>
      <c r="AF2918">
        <v>0.98343762640780896</v>
      </c>
      <c r="AG2918">
        <v>1</v>
      </c>
      <c r="AH2918">
        <v>-3.3114733632376501</v>
      </c>
      <c r="AI2918">
        <v>0.91725052871964496</v>
      </c>
      <c r="AJ2918">
        <v>0.98621344597861504</v>
      </c>
      <c r="AK2918">
        <v>1.46911864671239</v>
      </c>
    </row>
    <row r="2919" spans="1:37" x14ac:dyDescent="0.2">
      <c r="A2919" t="s">
        <v>9087</v>
      </c>
      <c r="B2919">
        <v>89926183</v>
      </c>
      <c r="C2919">
        <v>89926341</v>
      </c>
      <c r="D2919">
        <v>159</v>
      </c>
      <c r="E2919" t="s">
        <v>10243</v>
      </c>
      <c r="F2919">
        <v>18</v>
      </c>
      <c r="G2919" t="s">
        <v>10244</v>
      </c>
      <c r="H2919" t="s">
        <v>31032</v>
      </c>
      <c r="I2919">
        <v>16</v>
      </c>
      <c r="J2919">
        <v>89929093</v>
      </c>
      <c r="K2919">
        <v>89936092</v>
      </c>
      <c r="L2919">
        <v>7000</v>
      </c>
      <c r="M2919">
        <v>1</v>
      </c>
      <c r="N2919">
        <v>10381</v>
      </c>
      <c r="O2919" t="s">
        <v>10245</v>
      </c>
      <c r="P2919">
        <v>-2752</v>
      </c>
      <c r="Q2919" t="s">
        <v>10241</v>
      </c>
      <c r="R2919" t="s">
        <v>10242</v>
      </c>
      <c r="S2919" t="s">
        <v>33194</v>
      </c>
      <c r="T2919">
        <v>1</v>
      </c>
      <c r="U2919">
        <v>1</v>
      </c>
      <c r="V2919">
        <v>-2.9756050057560302</v>
      </c>
      <c r="W2919">
        <v>0.29261482077562401</v>
      </c>
      <c r="X2919">
        <v>0.704072456322962</v>
      </c>
      <c r="Y2919">
        <v>24.022006474830299</v>
      </c>
      <c r="Z2919">
        <v>0.96726857278496403</v>
      </c>
      <c r="AA2919">
        <v>0.99919698600769702</v>
      </c>
      <c r="AB2919">
        <v>-0.42346869159696399</v>
      </c>
      <c r="AC2919">
        <v>0.17695932866387601</v>
      </c>
      <c r="AD2919">
        <v>0.68253123924728298</v>
      </c>
      <c r="AE2919">
        <v>23.938226984144301</v>
      </c>
      <c r="AF2919">
        <v>0.98343762640780896</v>
      </c>
      <c r="AG2919">
        <v>1</v>
      </c>
      <c r="AH2919">
        <v>-3.22465365312455</v>
      </c>
      <c r="AI2919">
        <v>0.91725052871964496</v>
      </c>
      <c r="AJ2919">
        <v>0.98621344597861504</v>
      </c>
      <c r="AK2919">
        <v>1.3171155617363</v>
      </c>
    </row>
    <row r="2920" spans="1:37" x14ac:dyDescent="0.2">
      <c r="A2920" t="s">
        <v>10246</v>
      </c>
      <c r="B2920">
        <v>384655</v>
      </c>
      <c r="C2920">
        <v>384935</v>
      </c>
      <c r="D2920">
        <v>281</v>
      </c>
      <c r="E2920" t="s">
        <v>10247</v>
      </c>
      <c r="F2920">
        <v>16</v>
      </c>
      <c r="G2920" t="s">
        <v>10248</v>
      </c>
      <c r="H2920" t="s">
        <v>30999</v>
      </c>
      <c r="I2920">
        <v>17</v>
      </c>
      <c r="J2920">
        <v>319441</v>
      </c>
      <c r="K2920">
        <v>386233</v>
      </c>
      <c r="L2920">
        <v>66793</v>
      </c>
      <c r="M2920">
        <v>2</v>
      </c>
      <c r="N2920">
        <v>9501</v>
      </c>
      <c r="O2920" t="s">
        <v>10249</v>
      </c>
      <c r="P2920">
        <v>1298</v>
      </c>
      <c r="Q2920" t="s">
        <v>10250</v>
      </c>
      <c r="R2920" t="s">
        <v>10251</v>
      </c>
      <c r="S2920" t="s">
        <v>33195</v>
      </c>
      <c r="T2920" t="s">
        <v>40</v>
      </c>
      <c r="U2920" t="s">
        <v>40</v>
      </c>
      <c r="V2920">
        <v>0</v>
      </c>
      <c r="W2920">
        <v>0.29261482077562401</v>
      </c>
      <c r="X2920">
        <v>0.704072456322962</v>
      </c>
      <c r="Y2920">
        <v>21.765291806613298</v>
      </c>
      <c r="Z2920">
        <v>0.48464167878831399</v>
      </c>
      <c r="AA2920">
        <v>0.84435025072159198</v>
      </c>
      <c r="AB2920">
        <v>20.727817527229501</v>
      </c>
      <c r="AC2920">
        <v>0.45677901822897599</v>
      </c>
      <c r="AD2920">
        <v>0.82872126865393902</v>
      </c>
      <c r="AE2920">
        <v>20.765292211346502</v>
      </c>
      <c r="AF2920">
        <v>0.501741946288212</v>
      </c>
      <c r="AG2920">
        <v>0.80674443595273604</v>
      </c>
      <c r="AH2920">
        <v>-20.6912916725062</v>
      </c>
      <c r="AI2920">
        <v>0.14667288820271701</v>
      </c>
      <c r="AJ2920">
        <v>0.78121606160956403</v>
      </c>
      <c r="AK2920">
        <v>21.765291806613298</v>
      </c>
    </row>
    <row r="2921" spans="1:37" x14ac:dyDescent="0.2">
      <c r="A2921" t="s">
        <v>10246</v>
      </c>
      <c r="B2921">
        <v>534161</v>
      </c>
      <c r="C2921">
        <v>534459</v>
      </c>
      <c r="D2921">
        <v>299</v>
      </c>
      <c r="E2921" t="s">
        <v>10252</v>
      </c>
      <c r="F2921">
        <v>2</v>
      </c>
      <c r="G2921" t="s">
        <v>10253</v>
      </c>
      <c r="H2921" t="s">
        <v>30999</v>
      </c>
      <c r="I2921">
        <v>17</v>
      </c>
      <c r="J2921">
        <v>519855</v>
      </c>
      <c r="K2921">
        <v>532993</v>
      </c>
      <c r="L2921">
        <v>13139</v>
      </c>
      <c r="M2921">
        <v>2</v>
      </c>
      <c r="N2921">
        <v>55275</v>
      </c>
      <c r="O2921" t="s">
        <v>10254</v>
      </c>
      <c r="P2921">
        <v>-1168</v>
      </c>
      <c r="Q2921" t="s">
        <v>10255</v>
      </c>
      <c r="R2921" t="s">
        <v>10256</v>
      </c>
      <c r="S2921" t="s">
        <v>33196</v>
      </c>
      <c r="T2921">
        <v>0.76553425578064005</v>
      </c>
      <c r="U2921">
        <v>0.98077402964937099</v>
      </c>
      <c r="V2921">
        <v>0.13199385462284</v>
      </c>
      <c r="W2921">
        <v>0.66284543222088899</v>
      </c>
      <c r="X2921">
        <v>0.95159051474143896</v>
      </c>
      <c r="Y2921">
        <v>0.50084085388794997</v>
      </c>
      <c r="Z2921">
        <v>0.69713319189712697</v>
      </c>
      <c r="AA2921">
        <v>0.84839620717035003</v>
      </c>
      <c r="AB2921">
        <v>-9.88783131077485E-2</v>
      </c>
      <c r="AC2921">
        <v>0.34667129708647398</v>
      </c>
      <c r="AD2921">
        <v>0.732669190994097</v>
      </c>
      <c r="AE2921">
        <v>7.3767018705036394E-2</v>
      </c>
      <c r="AF2921">
        <v>0.85493136737798903</v>
      </c>
      <c r="AG2921">
        <v>0.95797140231018196</v>
      </c>
      <c r="AH2921">
        <v>0.30415664907826101</v>
      </c>
      <c r="AI2921">
        <v>0.97755142239177595</v>
      </c>
      <c r="AJ2921">
        <v>0.98789258377071898</v>
      </c>
      <c r="AK2921">
        <v>0.71891959170723596</v>
      </c>
    </row>
    <row r="2922" spans="1:37" x14ac:dyDescent="0.2">
      <c r="A2922" t="s">
        <v>10246</v>
      </c>
      <c r="B2922">
        <v>987552</v>
      </c>
      <c r="C2922">
        <v>987694</v>
      </c>
      <c r="D2922">
        <v>143</v>
      </c>
      <c r="E2922" t="s">
        <v>10257</v>
      </c>
      <c r="F2922">
        <v>3</v>
      </c>
      <c r="G2922" t="s">
        <v>10258</v>
      </c>
      <c r="H2922" t="s">
        <v>31000</v>
      </c>
      <c r="I2922">
        <v>17</v>
      </c>
      <c r="J2922">
        <v>799310</v>
      </c>
      <c r="K2922">
        <v>979776</v>
      </c>
      <c r="L2922">
        <v>180467</v>
      </c>
      <c r="M2922">
        <v>2</v>
      </c>
      <c r="N2922">
        <v>64359</v>
      </c>
      <c r="O2922" t="s">
        <v>10259</v>
      </c>
      <c r="P2922">
        <v>-7776</v>
      </c>
      <c r="Q2922" t="s">
        <v>10260</v>
      </c>
      <c r="R2922" t="s">
        <v>10261</v>
      </c>
      <c r="S2922" t="s">
        <v>10262</v>
      </c>
      <c r="T2922">
        <v>7.3374270299014499E-2</v>
      </c>
      <c r="U2922">
        <v>0.603102917160658</v>
      </c>
      <c r="V2922">
        <v>25.8936099894661</v>
      </c>
      <c r="W2922">
        <v>0.78495938470128301</v>
      </c>
      <c r="X2922">
        <v>0.95159051474143896</v>
      </c>
      <c r="Y2922">
        <v>0.48981010191572999</v>
      </c>
      <c r="Z2922">
        <v>0.136920528570767</v>
      </c>
      <c r="AA2922">
        <v>0.72610664078822296</v>
      </c>
      <c r="AB2922">
        <v>25.295537525463999</v>
      </c>
      <c r="AC2922">
        <v>0.66465783424689096</v>
      </c>
      <c r="AD2922">
        <v>0.87989882095915395</v>
      </c>
      <c r="AE2922">
        <v>-0.51018986630553098</v>
      </c>
      <c r="AF2922">
        <v>6.4397970358010495E-2</v>
      </c>
      <c r="AG2922">
        <v>0.57889197891446198</v>
      </c>
      <c r="AH2922">
        <v>2.7946562630748599</v>
      </c>
      <c r="AI2922">
        <v>0.37390512596567999</v>
      </c>
      <c r="AJ2922">
        <v>0.78121606160956403</v>
      </c>
      <c r="AK2922">
        <v>1.35856553177284</v>
      </c>
    </row>
    <row r="2923" spans="1:37" x14ac:dyDescent="0.2">
      <c r="A2923" t="s">
        <v>10246</v>
      </c>
      <c r="B2923">
        <v>1012931</v>
      </c>
      <c r="C2923">
        <v>1013170</v>
      </c>
      <c r="D2923">
        <v>240</v>
      </c>
      <c r="E2923" t="s">
        <v>10263</v>
      </c>
      <c r="F2923">
        <v>14</v>
      </c>
      <c r="G2923" t="s">
        <v>10264</v>
      </c>
      <c r="H2923" t="s">
        <v>30987</v>
      </c>
      <c r="I2923">
        <v>17</v>
      </c>
      <c r="J2923">
        <v>1009716</v>
      </c>
      <c r="K2923">
        <v>1013146</v>
      </c>
      <c r="L2923">
        <v>3431</v>
      </c>
      <c r="M2923">
        <v>2</v>
      </c>
      <c r="N2923">
        <v>29</v>
      </c>
      <c r="O2923" t="s">
        <v>10265</v>
      </c>
      <c r="P2923">
        <v>0</v>
      </c>
      <c r="Q2923" t="s">
        <v>10266</v>
      </c>
      <c r="R2923" t="s">
        <v>10267</v>
      </c>
      <c r="S2923" t="s">
        <v>33197</v>
      </c>
      <c r="T2923">
        <v>0.32911398597860803</v>
      </c>
      <c r="U2923">
        <v>0.603102917160658</v>
      </c>
      <c r="V2923">
        <v>23.547344652375902</v>
      </c>
      <c r="W2923">
        <v>0.38920677604595899</v>
      </c>
      <c r="X2923">
        <v>0.704072456322962</v>
      </c>
      <c r="Y2923">
        <v>-23.345710808858801</v>
      </c>
      <c r="Z2923">
        <v>0.48464167878831399</v>
      </c>
      <c r="AA2923">
        <v>0.84435025072159198</v>
      </c>
      <c r="AB2923">
        <v>22.5838706402008</v>
      </c>
      <c r="AC2923">
        <v>0.21073619169722799</v>
      </c>
      <c r="AD2923">
        <v>0.68253123924728298</v>
      </c>
      <c r="AE2923">
        <v>-23.345710808858801</v>
      </c>
      <c r="AF2923">
        <v>0.16793847098801201</v>
      </c>
      <c r="AG2923">
        <v>0.68151250837662902</v>
      </c>
      <c r="AH2923">
        <v>23.547344652375902</v>
      </c>
      <c r="AI2923">
        <v>0.52399907623471598</v>
      </c>
      <c r="AJ2923">
        <v>0.78121606160956403</v>
      </c>
      <c r="AK2923">
        <v>-22.476955453936899</v>
      </c>
    </row>
    <row r="2924" spans="1:37" x14ac:dyDescent="0.2">
      <c r="A2924" t="s">
        <v>10246</v>
      </c>
      <c r="B2924">
        <v>1235314</v>
      </c>
      <c r="C2924">
        <v>1235562</v>
      </c>
      <c r="D2924">
        <v>249</v>
      </c>
      <c r="E2924" t="s">
        <v>10268</v>
      </c>
      <c r="F2924">
        <v>4</v>
      </c>
      <c r="G2924" t="s">
        <v>10269</v>
      </c>
      <c r="H2924" t="s">
        <v>31000</v>
      </c>
      <c r="I2924">
        <v>17</v>
      </c>
      <c r="J2924">
        <v>1003519</v>
      </c>
      <c r="K2924">
        <v>1229738</v>
      </c>
      <c r="L2924">
        <v>226220</v>
      </c>
      <c r="M2924">
        <v>2</v>
      </c>
      <c r="N2924">
        <v>29</v>
      </c>
      <c r="O2924" t="s">
        <v>10270</v>
      </c>
      <c r="P2924">
        <v>-5576</v>
      </c>
      <c r="Q2924" t="s">
        <v>10266</v>
      </c>
      <c r="R2924" t="s">
        <v>10267</v>
      </c>
      <c r="S2924" t="s">
        <v>33197</v>
      </c>
      <c r="T2924">
        <v>1</v>
      </c>
      <c r="U2924">
        <v>1</v>
      </c>
      <c r="V2924">
        <v>-0.313734814478555</v>
      </c>
      <c r="W2924">
        <v>0.94541066367716797</v>
      </c>
      <c r="X2924">
        <v>0.95159051474143896</v>
      </c>
      <c r="Y2924">
        <v>-0.79680966365730299</v>
      </c>
      <c r="Z2924">
        <v>1</v>
      </c>
      <c r="AA2924">
        <v>1</v>
      </c>
      <c r="AB2924">
        <v>-0.58070215604047404</v>
      </c>
      <c r="AC2924">
        <v>0.92091778829119397</v>
      </c>
      <c r="AD2924">
        <v>0.94068432309766403</v>
      </c>
      <c r="AE2924">
        <v>-0.411982972772441</v>
      </c>
      <c r="AF2924">
        <v>1</v>
      </c>
      <c r="AG2924">
        <v>1</v>
      </c>
      <c r="AH2924">
        <v>5.4659469317979298E-2</v>
      </c>
      <c r="AI2924">
        <v>0.98342151819761803</v>
      </c>
      <c r="AJ2924">
        <v>0.98789258377071898</v>
      </c>
      <c r="AK2924">
        <v>-0.748738863227985</v>
      </c>
    </row>
    <row r="2925" spans="1:37" x14ac:dyDescent="0.2">
      <c r="A2925" t="s">
        <v>10246</v>
      </c>
      <c r="B2925">
        <v>1259552</v>
      </c>
      <c r="C2925">
        <v>1259832</v>
      </c>
      <c r="D2925">
        <v>281</v>
      </c>
      <c r="E2925" t="s">
        <v>10271</v>
      </c>
      <c r="F2925">
        <v>16</v>
      </c>
      <c r="G2925" t="s">
        <v>10272</v>
      </c>
      <c r="H2925" t="s">
        <v>31000</v>
      </c>
      <c r="I2925">
        <v>17</v>
      </c>
      <c r="J2925">
        <v>1270444</v>
      </c>
      <c r="K2925">
        <v>1271815</v>
      </c>
      <c r="L2925">
        <v>1372</v>
      </c>
      <c r="M2925">
        <v>1</v>
      </c>
      <c r="N2925">
        <v>727857</v>
      </c>
      <c r="O2925" t="s">
        <v>10273</v>
      </c>
      <c r="P2925">
        <v>-10612</v>
      </c>
      <c r="Q2925" t="s">
        <v>10274</v>
      </c>
      <c r="R2925" t="s">
        <v>10275</v>
      </c>
      <c r="S2925" t="s">
        <v>33198</v>
      </c>
      <c r="T2925">
        <v>0.254431078355565</v>
      </c>
      <c r="U2925">
        <v>0.603102917160658</v>
      </c>
      <c r="V2925">
        <v>2.4498804951275499</v>
      </c>
      <c r="W2925">
        <v>0.82334044518041904</v>
      </c>
      <c r="X2925">
        <v>0.95159051474143896</v>
      </c>
      <c r="Y2925">
        <v>1.10033981915978</v>
      </c>
      <c r="Z2925">
        <v>0.43777911271820902</v>
      </c>
      <c r="AA2925">
        <v>0.84435025072159198</v>
      </c>
      <c r="AB2925">
        <v>2.4047973388608201</v>
      </c>
      <c r="AC2925">
        <v>0.92523690913815004</v>
      </c>
      <c r="AD2925">
        <v>0.94115954365910703</v>
      </c>
      <c r="AE2925">
        <v>0.31333163316722401</v>
      </c>
      <c r="AF2925">
        <v>0.196302067133383</v>
      </c>
      <c r="AG2925">
        <v>0.68151250837662902</v>
      </c>
      <c r="AH2925">
        <v>0.88605502789152801</v>
      </c>
      <c r="AI2925">
        <v>0.62340487356182706</v>
      </c>
      <c r="AJ2925">
        <v>0.80316496274521099</v>
      </c>
      <c r="AK2925">
        <v>1.6109524147252099</v>
      </c>
    </row>
    <row r="2926" spans="1:37" x14ac:dyDescent="0.2">
      <c r="A2926" t="s">
        <v>10246</v>
      </c>
      <c r="B2926">
        <v>1259890</v>
      </c>
      <c r="C2926">
        <v>1259963</v>
      </c>
      <c r="D2926">
        <v>74</v>
      </c>
      <c r="E2926" t="s">
        <v>10276</v>
      </c>
      <c r="F2926">
        <v>7</v>
      </c>
      <c r="G2926" t="s">
        <v>10277</v>
      </c>
      <c r="H2926" t="s">
        <v>31000</v>
      </c>
      <c r="I2926">
        <v>17</v>
      </c>
      <c r="J2926">
        <v>1270444</v>
      </c>
      <c r="K2926">
        <v>1271815</v>
      </c>
      <c r="L2926">
        <v>1372</v>
      </c>
      <c r="M2926">
        <v>1</v>
      </c>
      <c r="N2926">
        <v>727857</v>
      </c>
      <c r="O2926" t="s">
        <v>10273</v>
      </c>
      <c r="P2926">
        <v>-10481</v>
      </c>
      <c r="Q2926" t="s">
        <v>10274</v>
      </c>
      <c r="R2926" t="s">
        <v>10275</v>
      </c>
      <c r="S2926" t="s">
        <v>33198</v>
      </c>
      <c r="T2926">
        <v>0.254431078355565</v>
      </c>
      <c r="U2926">
        <v>0.603102917160658</v>
      </c>
      <c r="V2926">
        <v>2.4498804951275499</v>
      </c>
      <c r="W2926">
        <v>0.82334044518041904</v>
      </c>
      <c r="X2926">
        <v>0.95159051474143896</v>
      </c>
      <c r="Y2926">
        <v>0.96095092232005397</v>
      </c>
      <c r="Z2926">
        <v>0.43777911271820902</v>
      </c>
      <c r="AA2926">
        <v>0.84435025072159198</v>
      </c>
      <c r="AB2926">
        <v>2.3172745318048702</v>
      </c>
      <c r="AC2926">
        <v>0.92523690913815004</v>
      </c>
      <c r="AD2926">
        <v>0.94115954365910703</v>
      </c>
      <c r="AE2926">
        <v>0.19389056143113401</v>
      </c>
      <c r="AF2926">
        <v>0.196302067133383</v>
      </c>
      <c r="AG2926">
        <v>0.68151250837662902</v>
      </c>
      <c r="AH2926">
        <v>1.0425569510725801</v>
      </c>
      <c r="AI2926">
        <v>0.62340487356182706</v>
      </c>
      <c r="AJ2926">
        <v>0.80316496274521099</v>
      </c>
      <c r="AK2926">
        <v>1.47156351788548</v>
      </c>
    </row>
    <row r="2927" spans="1:37" x14ac:dyDescent="0.2">
      <c r="A2927" t="s">
        <v>10246</v>
      </c>
      <c r="B2927">
        <v>1444322</v>
      </c>
      <c r="C2927">
        <v>1444465</v>
      </c>
      <c r="D2927">
        <v>144</v>
      </c>
      <c r="E2927" t="s">
        <v>10278</v>
      </c>
      <c r="F2927">
        <v>6</v>
      </c>
      <c r="G2927" t="s">
        <v>10279</v>
      </c>
      <c r="H2927" t="s">
        <v>33199</v>
      </c>
      <c r="I2927">
        <v>17</v>
      </c>
      <c r="J2927">
        <v>1422226</v>
      </c>
      <c r="K2927">
        <v>1456149</v>
      </c>
      <c r="L2927">
        <v>33924</v>
      </c>
      <c r="M2927">
        <v>2</v>
      </c>
      <c r="N2927">
        <v>1398</v>
      </c>
      <c r="O2927" t="s">
        <v>10280</v>
      </c>
      <c r="P2927">
        <v>11684</v>
      </c>
      <c r="Q2927" t="s">
        <v>10281</v>
      </c>
      <c r="R2927" t="s">
        <v>10282</v>
      </c>
      <c r="S2927" t="s">
        <v>33200</v>
      </c>
      <c r="T2927">
        <v>0.583211159830616</v>
      </c>
      <c r="U2927">
        <v>0.81360520874211995</v>
      </c>
      <c r="V2927">
        <v>0.119057765609453</v>
      </c>
      <c r="W2927">
        <v>0.20525741147413201</v>
      </c>
      <c r="X2927">
        <v>0.704072456322962</v>
      </c>
      <c r="Y2927">
        <v>-23.9212891089932</v>
      </c>
      <c r="Z2927">
        <v>1</v>
      </c>
      <c r="AA2927">
        <v>1</v>
      </c>
      <c r="AB2927">
        <v>-0.84441625725909097</v>
      </c>
      <c r="AC2927">
        <v>0.30184355666711699</v>
      </c>
      <c r="AD2927">
        <v>0.68253123924728298</v>
      </c>
      <c r="AE2927">
        <v>-1.8466646999037499</v>
      </c>
      <c r="AF2927">
        <v>0.23669707478149901</v>
      </c>
      <c r="AG2927">
        <v>0.69020448338054297</v>
      </c>
      <c r="AH2927">
        <v>1.04866833314277</v>
      </c>
      <c r="AI2927">
        <v>0.24456414000292601</v>
      </c>
      <c r="AJ2927">
        <v>0.78121606160956403</v>
      </c>
      <c r="AK2927">
        <v>-23.597870576958201</v>
      </c>
    </row>
    <row r="2928" spans="1:37" x14ac:dyDescent="0.2">
      <c r="A2928" t="s">
        <v>10246</v>
      </c>
      <c r="B2928">
        <v>1478400</v>
      </c>
      <c r="C2928">
        <v>1478698</v>
      </c>
      <c r="D2928">
        <v>299</v>
      </c>
      <c r="E2928" t="s">
        <v>10283</v>
      </c>
      <c r="F2928">
        <v>21</v>
      </c>
      <c r="G2928" t="s">
        <v>10284</v>
      </c>
      <c r="H2928" t="s">
        <v>30987</v>
      </c>
      <c r="I2928">
        <v>17</v>
      </c>
      <c r="J2928">
        <v>1477290</v>
      </c>
      <c r="K2928">
        <v>1478141</v>
      </c>
      <c r="L2928">
        <v>852</v>
      </c>
      <c r="M2928">
        <v>2</v>
      </c>
      <c r="N2928">
        <v>4641</v>
      </c>
      <c r="O2928" t="s">
        <v>10285</v>
      </c>
      <c r="P2928">
        <v>-259</v>
      </c>
      <c r="Q2928" t="s">
        <v>10286</v>
      </c>
      <c r="R2928" t="s">
        <v>10287</v>
      </c>
      <c r="S2928" t="s">
        <v>33201</v>
      </c>
      <c r="T2928">
        <v>0.32911398597860803</v>
      </c>
      <c r="U2928">
        <v>0.603102917160658</v>
      </c>
      <c r="V2928">
        <v>24.682182277068499</v>
      </c>
      <c r="W2928">
        <v>0.46193634366738701</v>
      </c>
      <c r="X2928">
        <v>0.75726018452522603</v>
      </c>
      <c r="Y2928">
        <v>0.63299373186405405</v>
      </c>
      <c r="Z2928">
        <v>0.203350924423461</v>
      </c>
      <c r="AA2928">
        <v>0.72610664078822296</v>
      </c>
      <c r="AB2928">
        <v>24.401149757493201</v>
      </c>
      <c r="AC2928">
        <v>0.615069744472027</v>
      </c>
      <c r="AD2928">
        <v>0.87989882095915395</v>
      </c>
      <c r="AE2928">
        <v>0.14071793264382301</v>
      </c>
      <c r="AF2928">
        <v>0.98343762640780896</v>
      </c>
      <c r="AG2928">
        <v>1</v>
      </c>
      <c r="AH2928">
        <v>1.7253422530692599</v>
      </c>
      <c r="AI2928">
        <v>0.414159359489496</v>
      </c>
      <c r="AJ2928">
        <v>0.78121606160956403</v>
      </c>
      <c r="AK2928">
        <v>0.87847581664531305</v>
      </c>
    </row>
    <row r="2929" spans="1:37" x14ac:dyDescent="0.2">
      <c r="A2929" t="s">
        <v>10246</v>
      </c>
      <c r="B2929">
        <v>1478701</v>
      </c>
      <c r="C2929">
        <v>1478858</v>
      </c>
      <c r="D2929">
        <v>158</v>
      </c>
      <c r="E2929" t="s">
        <v>10288</v>
      </c>
      <c r="F2929">
        <v>6</v>
      </c>
      <c r="G2929" t="s">
        <v>10289</v>
      </c>
      <c r="H2929" t="s">
        <v>30987</v>
      </c>
      <c r="I2929">
        <v>17</v>
      </c>
      <c r="J2929">
        <v>1477290</v>
      </c>
      <c r="K2929">
        <v>1478141</v>
      </c>
      <c r="L2929">
        <v>852</v>
      </c>
      <c r="M2929">
        <v>2</v>
      </c>
      <c r="N2929">
        <v>4641</v>
      </c>
      <c r="O2929" t="s">
        <v>10285</v>
      </c>
      <c r="P2929">
        <v>-560</v>
      </c>
      <c r="Q2929" t="s">
        <v>10286</v>
      </c>
      <c r="R2929" t="s">
        <v>10287</v>
      </c>
      <c r="S2929" t="s">
        <v>33201</v>
      </c>
      <c r="T2929">
        <v>0.32911398597860803</v>
      </c>
      <c r="U2929">
        <v>0.603102917160658</v>
      </c>
      <c r="V2929">
        <v>24.682182277068499</v>
      </c>
      <c r="W2929">
        <v>0.46193634366738701</v>
      </c>
      <c r="X2929">
        <v>0.75726018452522603</v>
      </c>
      <c r="Y2929">
        <v>0.63299373186405405</v>
      </c>
      <c r="Z2929">
        <v>0.203350924423461</v>
      </c>
      <c r="AA2929">
        <v>0.72610664078822296</v>
      </c>
      <c r="AB2929">
        <v>24.401149757493201</v>
      </c>
      <c r="AC2929">
        <v>0.615069744472027</v>
      </c>
      <c r="AD2929">
        <v>0.87989882095915395</v>
      </c>
      <c r="AE2929">
        <v>0.14071793264382301</v>
      </c>
      <c r="AF2929">
        <v>0.98343762640780896</v>
      </c>
      <c r="AG2929">
        <v>1</v>
      </c>
      <c r="AH2929">
        <v>1.7253422530692599</v>
      </c>
      <c r="AI2929">
        <v>0.414159359489496</v>
      </c>
      <c r="AJ2929">
        <v>0.78121606160956403</v>
      </c>
      <c r="AK2929">
        <v>0.87847581664531305</v>
      </c>
    </row>
    <row r="2930" spans="1:37" x14ac:dyDescent="0.2">
      <c r="A2930" t="s">
        <v>10246</v>
      </c>
      <c r="B2930">
        <v>2133466</v>
      </c>
      <c r="C2930">
        <v>2133758</v>
      </c>
      <c r="D2930">
        <v>293</v>
      </c>
      <c r="E2930" t="s">
        <v>10290</v>
      </c>
      <c r="F2930">
        <v>2</v>
      </c>
      <c r="G2930" t="s">
        <v>10291</v>
      </c>
      <c r="H2930" t="s">
        <v>33202</v>
      </c>
      <c r="I2930">
        <v>17</v>
      </c>
      <c r="J2930">
        <v>2081916</v>
      </c>
      <c r="K2930">
        <v>2095112</v>
      </c>
      <c r="L2930">
        <v>13197</v>
      </c>
      <c r="M2930">
        <v>2</v>
      </c>
      <c r="N2930">
        <v>23293</v>
      </c>
      <c r="O2930" t="s">
        <v>10292</v>
      </c>
      <c r="P2930">
        <v>-38354</v>
      </c>
      <c r="Q2930" t="s">
        <v>10293</v>
      </c>
      <c r="R2930" t="s">
        <v>10294</v>
      </c>
      <c r="S2930" t="s">
        <v>33203</v>
      </c>
      <c r="T2930">
        <v>0.32911398597860803</v>
      </c>
      <c r="U2930">
        <v>0.603102917160658</v>
      </c>
      <c r="V2930">
        <v>22.1883613066612</v>
      </c>
      <c r="W2930">
        <v>0.29261482077562401</v>
      </c>
      <c r="X2930">
        <v>0.704072456322962</v>
      </c>
      <c r="Y2930">
        <v>22.262361873011699</v>
      </c>
      <c r="Z2930">
        <v>0.48464167878831399</v>
      </c>
      <c r="AA2930">
        <v>0.84435025072159198</v>
      </c>
      <c r="AB2930">
        <v>21.224887469457698</v>
      </c>
      <c r="AC2930">
        <v>0.45677901822897599</v>
      </c>
      <c r="AD2930">
        <v>0.82872126865393902</v>
      </c>
      <c r="AE2930">
        <v>21.262362159783098</v>
      </c>
      <c r="AF2930">
        <v>0.16793847098801201</v>
      </c>
      <c r="AG2930">
        <v>0.68151250837662902</v>
      </c>
      <c r="AH2930">
        <v>22.1883613066612</v>
      </c>
      <c r="AI2930">
        <v>0.14667288820271701</v>
      </c>
      <c r="AJ2930">
        <v>0.78121606160956403</v>
      </c>
      <c r="AK2930">
        <v>22.262361873011699</v>
      </c>
    </row>
    <row r="2931" spans="1:37" x14ac:dyDescent="0.2">
      <c r="A2931" t="s">
        <v>10246</v>
      </c>
      <c r="B2931">
        <v>2393327</v>
      </c>
      <c r="C2931">
        <v>2393487</v>
      </c>
      <c r="D2931">
        <v>161</v>
      </c>
      <c r="E2931" t="s">
        <v>10295</v>
      </c>
      <c r="F2931">
        <v>13</v>
      </c>
      <c r="G2931" t="s">
        <v>10296</v>
      </c>
      <c r="H2931" t="s">
        <v>30987</v>
      </c>
      <c r="I2931">
        <v>17</v>
      </c>
      <c r="J2931">
        <v>2387498</v>
      </c>
      <c r="K2931">
        <v>2393830</v>
      </c>
      <c r="L2931">
        <v>6333</v>
      </c>
      <c r="M2931">
        <v>2</v>
      </c>
      <c r="N2931">
        <v>4335</v>
      </c>
      <c r="O2931" t="s">
        <v>10297</v>
      </c>
      <c r="P2931">
        <v>343</v>
      </c>
      <c r="Q2931" t="s">
        <v>10298</v>
      </c>
      <c r="R2931" t="s">
        <v>10299</v>
      </c>
      <c r="S2931" t="s">
        <v>33204</v>
      </c>
      <c r="T2931">
        <v>1</v>
      </c>
      <c r="U2931">
        <v>1</v>
      </c>
      <c r="V2931">
        <v>-1.8372967784804</v>
      </c>
      <c r="W2931">
        <v>0.38920677604595899</v>
      </c>
      <c r="X2931">
        <v>0.704072456322962</v>
      </c>
      <c r="Y2931">
        <v>-25.121713377868399</v>
      </c>
      <c r="Z2931">
        <v>0.65379035313853895</v>
      </c>
      <c r="AA2931">
        <v>0.84521697243271998</v>
      </c>
      <c r="AB2931">
        <v>-2.8007707799706099</v>
      </c>
      <c r="AC2931">
        <v>0.71753805159658501</v>
      </c>
      <c r="AD2931">
        <v>0.87989882095915395</v>
      </c>
      <c r="AE2931">
        <v>-2.6320515511565201</v>
      </c>
      <c r="AF2931">
        <v>0.64997455747578503</v>
      </c>
      <c r="AG2931">
        <v>0.80674443595273604</v>
      </c>
      <c r="AH2931">
        <v>-0.90768613901637096</v>
      </c>
      <c r="AI2931">
        <v>0.35038410267202102</v>
      </c>
      <c r="AJ2931">
        <v>0.78121606160956403</v>
      </c>
      <c r="AK2931">
        <v>-24.5938273874008</v>
      </c>
    </row>
    <row r="2932" spans="1:37" x14ac:dyDescent="0.2">
      <c r="A2932" t="s">
        <v>10246</v>
      </c>
      <c r="B2932">
        <v>2393487</v>
      </c>
      <c r="C2932">
        <v>2393647</v>
      </c>
      <c r="D2932">
        <v>161</v>
      </c>
      <c r="E2932" t="s">
        <v>10300</v>
      </c>
      <c r="F2932">
        <v>20</v>
      </c>
      <c r="G2932" t="s">
        <v>10301</v>
      </c>
      <c r="H2932" t="s">
        <v>30987</v>
      </c>
      <c r="I2932">
        <v>17</v>
      </c>
      <c r="J2932">
        <v>2387498</v>
      </c>
      <c r="K2932">
        <v>2393830</v>
      </c>
      <c r="L2932">
        <v>6333</v>
      </c>
      <c r="M2932">
        <v>2</v>
      </c>
      <c r="N2932">
        <v>4335</v>
      </c>
      <c r="O2932" t="s">
        <v>10297</v>
      </c>
      <c r="P2932">
        <v>183</v>
      </c>
      <c r="Q2932" t="s">
        <v>10298</v>
      </c>
      <c r="R2932" t="s">
        <v>10299</v>
      </c>
      <c r="S2932" t="s">
        <v>33204</v>
      </c>
      <c r="T2932">
        <v>1</v>
      </c>
      <c r="U2932">
        <v>1</v>
      </c>
      <c r="V2932">
        <v>-1.8372967784804</v>
      </c>
      <c r="W2932">
        <v>0.38920677604595899</v>
      </c>
      <c r="X2932">
        <v>0.704072456322962</v>
      </c>
      <c r="Y2932">
        <v>-25.121713377868399</v>
      </c>
      <c r="Z2932">
        <v>0.65379035313853895</v>
      </c>
      <c r="AA2932">
        <v>0.84521697243271998</v>
      </c>
      <c r="AB2932">
        <v>-2.8007707799706099</v>
      </c>
      <c r="AC2932">
        <v>0.71753805159658501</v>
      </c>
      <c r="AD2932">
        <v>0.87989882095915395</v>
      </c>
      <c r="AE2932">
        <v>-2.6320515511565201</v>
      </c>
      <c r="AF2932">
        <v>0.64997455747578503</v>
      </c>
      <c r="AG2932">
        <v>0.80674443595273604</v>
      </c>
      <c r="AH2932">
        <v>-0.90768613901637096</v>
      </c>
      <c r="AI2932">
        <v>0.35038410267202102</v>
      </c>
      <c r="AJ2932">
        <v>0.78121606160956403</v>
      </c>
      <c r="AK2932">
        <v>-24.5938273874008</v>
      </c>
    </row>
    <row r="2933" spans="1:37" x14ac:dyDescent="0.2">
      <c r="A2933" t="s">
        <v>10246</v>
      </c>
      <c r="B2933">
        <v>2393647</v>
      </c>
      <c r="C2933">
        <v>2393807</v>
      </c>
      <c r="D2933">
        <v>161</v>
      </c>
      <c r="E2933" t="s">
        <v>10302</v>
      </c>
      <c r="F2933">
        <v>24</v>
      </c>
      <c r="G2933" t="s">
        <v>10303</v>
      </c>
      <c r="H2933" t="s">
        <v>30987</v>
      </c>
      <c r="I2933">
        <v>17</v>
      </c>
      <c r="J2933">
        <v>2387498</v>
      </c>
      <c r="K2933">
        <v>2393830</v>
      </c>
      <c r="L2933">
        <v>6333</v>
      </c>
      <c r="M2933">
        <v>2</v>
      </c>
      <c r="N2933">
        <v>4335</v>
      </c>
      <c r="O2933" t="s">
        <v>10297</v>
      </c>
      <c r="P2933">
        <v>23</v>
      </c>
      <c r="Q2933" t="s">
        <v>10298</v>
      </c>
      <c r="R2933" t="s">
        <v>10299</v>
      </c>
      <c r="S2933" t="s">
        <v>33204</v>
      </c>
      <c r="T2933">
        <v>1</v>
      </c>
      <c r="U2933">
        <v>1</v>
      </c>
      <c r="V2933">
        <v>-1.8372967784804</v>
      </c>
      <c r="W2933">
        <v>0.38920677604595899</v>
      </c>
      <c r="X2933">
        <v>0.704072456322962</v>
      </c>
      <c r="Y2933">
        <v>-25.121713377868399</v>
      </c>
      <c r="Z2933">
        <v>0.65379035313853895</v>
      </c>
      <c r="AA2933">
        <v>0.84521697243271998</v>
      </c>
      <c r="AB2933">
        <v>-2.8007707799706099</v>
      </c>
      <c r="AC2933">
        <v>0.71753805159658501</v>
      </c>
      <c r="AD2933">
        <v>0.87989882095915395</v>
      </c>
      <c r="AE2933">
        <v>-2.6320515511565201</v>
      </c>
      <c r="AF2933">
        <v>0.64997455747578503</v>
      </c>
      <c r="AG2933">
        <v>0.80674443595273604</v>
      </c>
      <c r="AH2933">
        <v>-0.90768613901637096</v>
      </c>
      <c r="AI2933">
        <v>0.35038410267202102</v>
      </c>
      <c r="AJ2933">
        <v>0.78121606160956403</v>
      </c>
      <c r="AK2933">
        <v>-24.5938273874008</v>
      </c>
    </row>
    <row r="2934" spans="1:37" x14ac:dyDescent="0.2">
      <c r="A2934" t="s">
        <v>10246</v>
      </c>
      <c r="B2934">
        <v>2691497</v>
      </c>
      <c r="C2934">
        <v>2691650</v>
      </c>
      <c r="D2934">
        <v>154</v>
      </c>
      <c r="E2934" t="s">
        <v>10304</v>
      </c>
      <c r="F2934">
        <v>12</v>
      </c>
      <c r="G2934" t="s">
        <v>10305</v>
      </c>
      <c r="H2934" t="s">
        <v>30999</v>
      </c>
      <c r="I2934">
        <v>17</v>
      </c>
      <c r="J2934">
        <v>2692861</v>
      </c>
      <c r="K2934">
        <v>2692919</v>
      </c>
      <c r="L2934">
        <v>59</v>
      </c>
      <c r="M2934">
        <v>2</v>
      </c>
      <c r="N2934">
        <v>102465465</v>
      </c>
      <c r="O2934" t="s">
        <v>10306</v>
      </c>
      <c r="P2934">
        <v>1269</v>
      </c>
      <c r="Q2934" t="s">
        <v>10307</v>
      </c>
      <c r="R2934" t="s">
        <v>10308</v>
      </c>
      <c r="S2934" t="s">
        <v>33205</v>
      </c>
      <c r="T2934">
        <v>0.520663594717519</v>
      </c>
      <c r="U2934">
        <v>0.79931571560609904</v>
      </c>
      <c r="V2934">
        <v>2.0103147609453802</v>
      </c>
      <c r="W2934">
        <v>0.26139292287254801</v>
      </c>
      <c r="X2934">
        <v>0.704072456322962</v>
      </c>
      <c r="Y2934">
        <v>-1.19422449531564</v>
      </c>
      <c r="Z2934">
        <v>0.89710062530600898</v>
      </c>
      <c r="AA2934">
        <v>0.99919698600769702</v>
      </c>
      <c r="AB2934">
        <v>1.04684064706452</v>
      </c>
      <c r="AC2934">
        <v>4.8767042925850802E-2</v>
      </c>
      <c r="AD2934">
        <v>0.57684129297949804</v>
      </c>
      <c r="AE2934">
        <v>-2.19422446512917</v>
      </c>
      <c r="AF2934">
        <v>0.164438489855599</v>
      </c>
      <c r="AG2934">
        <v>0.68151250837662902</v>
      </c>
      <c r="AH2934">
        <v>2.9399253943246202</v>
      </c>
      <c r="AI2934">
        <v>0.61187545788734798</v>
      </c>
      <c r="AJ2934">
        <v>0.792270719854135</v>
      </c>
      <c r="AK2934">
        <v>-0.325469039491738</v>
      </c>
    </row>
    <row r="2935" spans="1:37" x14ac:dyDescent="0.2">
      <c r="A2935" t="s">
        <v>10246</v>
      </c>
      <c r="B2935">
        <v>2691670</v>
      </c>
      <c r="C2935">
        <v>2691824</v>
      </c>
      <c r="D2935">
        <v>155</v>
      </c>
      <c r="E2935" t="s">
        <v>10309</v>
      </c>
      <c r="F2935">
        <v>19</v>
      </c>
      <c r="G2935" t="s">
        <v>10310</v>
      </c>
      <c r="H2935" t="s">
        <v>30999</v>
      </c>
      <c r="I2935">
        <v>17</v>
      </c>
      <c r="J2935">
        <v>2692861</v>
      </c>
      <c r="K2935">
        <v>2692919</v>
      </c>
      <c r="L2935">
        <v>59</v>
      </c>
      <c r="M2935">
        <v>2</v>
      </c>
      <c r="N2935">
        <v>102465465</v>
      </c>
      <c r="O2935" t="s">
        <v>10306</v>
      </c>
      <c r="P2935">
        <v>1095</v>
      </c>
      <c r="Q2935" t="s">
        <v>10307</v>
      </c>
      <c r="R2935" t="s">
        <v>10308</v>
      </c>
      <c r="S2935" t="s">
        <v>33205</v>
      </c>
      <c r="T2935">
        <v>0.520663594717519</v>
      </c>
      <c r="U2935">
        <v>0.79931571560609904</v>
      </c>
      <c r="V2935">
        <v>2.0103147609453802</v>
      </c>
      <c r="W2935">
        <v>0.26139292287254801</v>
      </c>
      <c r="X2935">
        <v>0.704072456322962</v>
      </c>
      <c r="Y2935">
        <v>-1.19422449531564</v>
      </c>
      <c r="Z2935">
        <v>0.89710062530600898</v>
      </c>
      <c r="AA2935">
        <v>0.99919698600769702</v>
      </c>
      <c r="AB2935">
        <v>1.04684064706452</v>
      </c>
      <c r="AC2935">
        <v>4.8767042925850802E-2</v>
      </c>
      <c r="AD2935">
        <v>0.57684129297949804</v>
      </c>
      <c r="AE2935">
        <v>-2.19422446512917</v>
      </c>
      <c r="AF2935">
        <v>0.164438489855599</v>
      </c>
      <c r="AG2935">
        <v>0.68151250837662902</v>
      </c>
      <c r="AH2935">
        <v>2.9399253943246202</v>
      </c>
      <c r="AI2935">
        <v>0.61187545788734798</v>
      </c>
      <c r="AJ2935">
        <v>0.792270719854135</v>
      </c>
      <c r="AK2935">
        <v>-0.325469039491738</v>
      </c>
    </row>
    <row r="2936" spans="1:37" x14ac:dyDescent="0.2">
      <c r="A2936" t="s">
        <v>10246</v>
      </c>
      <c r="B2936">
        <v>2704215</v>
      </c>
      <c r="C2936">
        <v>2704514</v>
      </c>
      <c r="D2936">
        <v>300</v>
      </c>
      <c r="E2936" t="s">
        <v>10311</v>
      </c>
      <c r="F2936">
        <v>15</v>
      </c>
      <c r="G2936" t="s">
        <v>10312</v>
      </c>
      <c r="H2936" t="s">
        <v>30987</v>
      </c>
      <c r="I2936">
        <v>17</v>
      </c>
      <c r="J2936">
        <v>2689389</v>
      </c>
      <c r="K2936">
        <v>2704371</v>
      </c>
      <c r="L2936">
        <v>14983</v>
      </c>
      <c r="M2936">
        <v>2</v>
      </c>
      <c r="N2936">
        <v>23277</v>
      </c>
      <c r="O2936" t="s">
        <v>10313</v>
      </c>
      <c r="P2936">
        <v>0</v>
      </c>
      <c r="Q2936" t="s">
        <v>10314</v>
      </c>
      <c r="R2936" t="s">
        <v>10315</v>
      </c>
      <c r="S2936" t="s">
        <v>33206</v>
      </c>
      <c r="T2936">
        <v>0.152084254673993</v>
      </c>
      <c r="U2936">
        <v>0.603102917160658</v>
      </c>
      <c r="V2936">
        <v>25.982581249297098</v>
      </c>
      <c r="W2936">
        <v>0.89107655920673101</v>
      </c>
      <c r="X2936">
        <v>0.95159051474143896</v>
      </c>
      <c r="Y2936">
        <v>0.51052552654856298</v>
      </c>
      <c r="Z2936">
        <v>0.306975110376564</v>
      </c>
      <c r="AA2936">
        <v>0.72610664078822296</v>
      </c>
      <c r="AB2936">
        <v>25.019107145993299</v>
      </c>
      <c r="AC2936">
        <v>0.75388744886274095</v>
      </c>
      <c r="AD2936">
        <v>0.87989882095915395</v>
      </c>
      <c r="AE2936">
        <v>-0.48947443521524397</v>
      </c>
      <c r="AF2936">
        <v>4.6407610929182198E-2</v>
      </c>
      <c r="AG2936">
        <v>0.476038960109122</v>
      </c>
      <c r="AH2936">
        <v>25.982581249297098</v>
      </c>
      <c r="AI2936">
        <v>0.56157887380500204</v>
      </c>
      <c r="AJ2936">
        <v>0.78121606160956403</v>
      </c>
      <c r="AK2936">
        <v>1.37928094827327</v>
      </c>
    </row>
    <row r="2937" spans="1:37" x14ac:dyDescent="0.2">
      <c r="A2937" t="s">
        <v>10246</v>
      </c>
      <c r="B2937">
        <v>2704569</v>
      </c>
      <c r="C2937">
        <v>2704713</v>
      </c>
      <c r="D2937">
        <v>145</v>
      </c>
      <c r="E2937" t="s">
        <v>10316</v>
      </c>
      <c r="F2937">
        <v>13</v>
      </c>
      <c r="G2937" t="s">
        <v>10317</v>
      </c>
      <c r="H2937" t="s">
        <v>30987</v>
      </c>
      <c r="I2937">
        <v>17</v>
      </c>
      <c r="J2937">
        <v>2689389</v>
      </c>
      <c r="K2937">
        <v>2704371</v>
      </c>
      <c r="L2937">
        <v>14983</v>
      </c>
      <c r="M2937">
        <v>2</v>
      </c>
      <c r="N2937">
        <v>23277</v>
      </c>
      <c r="O2937" t="s">
        <v>10313</v>
      </c>
      <c r="P2937">
        <v>-198</v>
      </c>
      <c r="Q2937" t="s">
        <v>10314</v>
      </c>
      <c r="R2937" t="s">
        <v>10315</v>
      </c>
      <c r="S2937" t="s">
        <v>33206</v>
      </c>
      <c r="T2937">
        <v>0.152084254673993</v>
      </c>
      <c r="U2937">
        <v>0.603102917160658</v>
      </c>
      <c r="V2937">
        <v>25.982581249297098</v>
      </c>
      <c r="W2937">
        <v>0.89107655920673101</v>
      </c>
      <c r="X2937">
        <v>0.95159051474143896</v>
      </c>
      <c r="Y2937">
        <v>0.51052552654856298</v>
      </c>
      <c r="Z2937">
        <v>0.306975110376564</v>
      </c>
      <c r="AA2937">
        <v>0.72610664078822296</v>
      </c>
      <c r="AB2937">
        <v>25.019107145993299</v>
      </c>
      <c r="AC2937">
        <v>0.75388744886274095</v>
      </c>
      <c r="AD2937">
        <v>0.87989882095915395</v>
      </c>
      <c r="AE2937">
        <v>-0.48947443521524397</v>
      </c>
      <c r="AF2937">
        <v>4.6407610929182198E-2</v>
      </c>
      <c r="AG2937">
        <v>0.476038960109122</v>
      </c>
      <c r="AH2937">
        <v>25.982581249297098</v>
      </c>
      <c r="AI2937">
        <v>0.56157887380500204</v>
      </c>
      <c r="AJ2937">
        <v>0.78121606160956403</v>
      </c>
      <c r="AK2937">
        <v>1.37928094827327</v>
      </c>
    </row>
    <row r="2938" spans="1:37" x14ac:dyDescent="0.2">
      <c r="A2938" t="s">
        <v>10246</v>
      </c>
      <c r="B2938">
        <v>2704713</v>
      </c>
      <c r="C2938">
        <v>2704857</v>
      </c>
      <c r="D2938">
        <v>145</v>
      </c>
      <c r="E2938" t="s">
        <v>10318</v>
      </c>
      <c r="F2938">
        <v>2</v>
      </c>
      <c r="G2938" t="s">
        <v>10319</v>
      </c>
      <c r="H2938" t="s">
        <v>30987</v>
      </c>
      <c r="I2938">
        <v>17</v>
      </c>
      <c r="J2938">
        <v>2689389</v>
      </c>
      <c r="K2938">
        <v>2704371</v>
      </c>
      <c r="L2938">
        <v>14983</v>
      </c>
      <c r="M2938">
        <v>2</v>
      </c>
      <c r="N2938">
        <v>23277</v>
      </c>
      <c r="O2938" t="s">
        <v>10313</v>
      </c>
      <c r="P2938">
        <v>-342</v>
      </c>
      <c r="Q2938" t="s">
        <v>10314</v>
      </c>
      <c r="R2938" t="s">
        <v>10315</v>
      </c>
      <c r="S2938" t="s">
        <v>33206</v>
      </c>
      <c r="T2938">
        <v>0.152084254673993</v>
      </c>
      <c r="U2938">
        <v>0.603102917160658</v>
      </c>
      <c r="V2938">
        <v>25.6760599214137</v>
      </c>
      <c r="W2938">
        <v>0.89107655920673101</v>
      </c>
      <c r="X2938">
        <v>0.95159051474143896</v>
      </c>
      <c r="Y2938">
        <v>1.2881330663049</v>
      </c>
      <c r="Z2938">
        <v>0.306975110376564</v>
      </c>
      <c r="AA2938">
        <v>0.72610664078822296</v>
      </c>
      <c r="AB2938">
        <v>24.712585823003099</v>
      </c>
      <c r="AC2938">
        <v>0.75388744886274095</v>
      </c>
      <c r="AD2938">
        <v>0.87989882095915395</v>
      </c>
      <c r="AE2938">
        <v>0.28813310454109597</v>
      </c>
      <c r="AF2938">
        <v>4.6407610929182198E-2</v>
      </c>
      <c r="AG2938">
        <v>0.476038960109122</v>
      </c>
      <c r="AH2938">
        <v>25.6760599214137</v>
      </c>
      <c r="AI2938">
        <v>0.56157887380500204</v>
      </c>
      <c r="AJ2938">
        <v>0.78121606160956403</v>
      </c>
      <c r="AK2938">
        <v>2.1568884558888799</v>
      </c>
    </row>
    <row r="2939" spans="1:37" x14ac:dyDescent="0.2">
      <c r="A2939" t="s">
        <v>10246</v>
      </c>
      <c r="B2939">
        <v>3152471</v>
      </c>
      <c r="C2939">
        <v>3152653</v>
      </c>
      <c r="D2939">
        <v>183</v>
      </c>
      <c r="E2939" t="s">
        <v>10320</v>
      </c>
      <c r="F2939">
        <v>0</v>
      </c>
      <c r="G2939" t="s">
        <v>10321</v>
      </c>
      <c r="H2939" t="s">
        <v>33207</v>
      </c>
      <c r="I2939">
        <v>17</v>
      </c>
      <c r="J2939">
        <v>3134969</v>
      </c>
      <c r="K2939">
        <v>3176935</v>
      </c>
      <c r="L2939">
        <v>41967</v>
      </c>
      <c r="M2939">
        <v>2</v>
      </c>
      <c r="N2939">
        <v>100288728</v>
      </c>
      <c r="O2939" t="s">
        <v>10322</v>
      </c>
      <c r="P2939">
        <v>24282</v>
      </c>
      <c r="Q2939" t="s">
        <v>10323</v>
      </c>
      <c r="R2939" t="s">
        <v>10324</v>
      </c>
      <c r="S2939" t="s">
        <v>33208</v>
      </c>
      <c r="T2939">
        <v>0.35387198439864398</v>
      </c>
      <c r="U2939">
        <v>0.603102917160658</v>
      </c>
      <c r="V2939">
        <v>-20.6277620915365</v>
      </c>
      <c r="W2939">
        <v>0.89107655920673101</v>
      </c>
      <c r="X2939">
        <v>0.95159051474143896</v>
      </c>
      <c r="Y2939">
        <v>2.2297863017375201</v>
      </c>
      <c r="Z2939">
        <v>0.93459220503170903</v>
      </c>
      <c r="AA2939">
        <v>0.99919698600769702</v>
      </c>
      <c r="AB2939">
        <v>3.0522821716881099</v>
      </c>
      <c r="AC2939">
        <v>0.88945902157151002</v>
      </c>
      <c r="AD2939">
        <v>0.94068432309766403</v>
      </c>
      <c r="AE2939">
        <v>1.3430390185846</v>
      </c>
      <c r="AF2939">
        <v>0.22065000948199101</v>
      </c>
      <c r="AG2939">
        <v>0.68151250837662902</v>
      </c>
      <c r="AH2939">
        <v>-23.734252797124999</v>
      </c>
      <c r="AI2939">
        <v>0.91725052871964496</v>
      </c>
      <c r="AJ2939">
        <v>0.98621344597861504</v>
      </c>
      <c r="AK2939">
        <v>2.7019009751791598</v>
      </c>
    </row>
    <row r="2940" spans="1:37" x14ac:dyDescent="0.2">
      <c r="A2940" t="s">
        <v>10246</v>
      </c>
      <c r="B2940">
        <v>3152653</v>
      </c>
      <c r="C2940">
        <v>3152835</v>
      </c>
      <c r="D2940">
        <v>183</v>
      </c>
      <c r="E2940" t="s">
        <v>10325</v>
      </c>
      <c r="F2940">
        <v>1</v>
      </c>
      <c r="G2940" t="s">
        <v>10326</v>
      </c>
      <c r="H2940" t="s">
        <v>33207</v>
      </c>
      <c r="I2940">
        <v>17</v>
      </c>
      <c r="J2940">
        <v>3134969</v>
      </c>
      <c r="K2940">
        <v>3176935</v>
      </c>
      <c r="L2940">
        <v>41967</v>
      </c>
      <c r="M2940">
        <v>2</v>
      </c>
      <c r="N2940">
        <v>100288728</v>
      </c>
      <c r="O2940" t="s">
        <v>10322</v>
      </c>
      <c r="P2940">
        <v>24100</v>
      </c>
      <c r="Q2940" t="s">
        <v>10323</v>
      </c>
      <c r="R2940" t="s">
        <v>10324</v>
      </c>
      <c r="S2940" t="s">
        <v>33208</v>
      </c>
      <c r="T2940">
        <v>0.35387198439864398</v>
      </c>
      <c r="U2940">
        <v>0.603102917160658</v>
      </c>
      <c r="V2940">
        <v>-20.6277620915365</v>
      </c>
      <c r="W2940">
        <v>0.89107655920673101</v>
      </c>
      <c r="X2940">
        <v>0.95159051474143896</v>
      </c>
      <c r="Y2940">
        <v>2.34526351409662</v>
      </c>
      <c r="Z2940">
        <v>0.93459220503170903</v>
      </c>
      <c r="AA2940">
        <v>0.99919698600769702</v>
      </c>
      <c r="AB2940">
        <v>3.14481288740068</v>
      </c>
      <c r="AC2940">
        <v>0.88945902157151002</v>
      </c>
      <c r="AD2940">
        <v>0.94068432309766403</v>
      </c>
      <c r="AE2940">
        <v>1.4501132244922701</v>
      </c>
      <c r="AF2940">
        <v>0.22065000948199101</v>
      </c>
      <c r="AG2940">
        <v>0.68151250837662902</v>
      </c>
      <c r="AH2940">
        <v>-23.821309965839099</v>
      </c>
      <c r="AI2940">
        <v>0.91725052871964496</v>
      </c>
      <c r="AJ2940">
        <v>0.98621344597861504</v>
      </c>
      <c r="AK2940">
        <v>2.8173781875382602</v>
      </c>
    </row>
    <row r="2941" spans="1:37" x14ac:dyDescent="0.2">
      <c r="A2941" t="s">
        <v>10246</v>
      </c>
      <c r="B2941">
        <v>3177117</v>
      </c>
      <c r="C2941">
        <v>3177293</v>
      </c>
      <c r="D2941">
        <v>177</v>
      </c>
      <c r="E2941" t="s">
        <v>10327</v>
      </c>
      <c r="F2941">
        <v>3</v>
      </c>
      <c r="G2941" t="s">
        <v>10328</v>
      </c>
      <c r="H2941" t="s">
        <v>30987</v>
      </c>
      <c r="I2941">
        <v>17</v>
      </c>
      <c r="J2941">
        <v>3163005</v>
      </c>
      <c r="K2941">
        <v>3177031</v>
      </c>
      <c r="L2941">
        <v>14027</v>
      </c>
      <c r="M2941">
        <v>2</v>
      </c>
      <c r="N2941">
        <v>100288728</v>
      </c>
      <c r="O2941" t="s">
        <v>10329</v>
      </c>
      <c r="P2941">
        <v>-86</v>
      </c>
      <c r="Q2941" t="s">
        <v>10323</v>
      </c>
      <c r="R2941" t="s">
        <v>10324</v>
      </c>
      <c r="S2941" t="s">
        <v>33208</v>
      </c>
      <c r="T2941" t="s">
        <v>40</v>
      </c>
      <c r="U2941" t="s">
        <v>40</v>
      </c>
      <c r="V2941">
        <v>0</v>
      </c>
      <c r="W2941">
        <v>0.38920677604595899</v>
      </c>
      <c r="X2941">
        <v>0.704072456322962</v>
      </c>
      <c r="Y2941">
        <v>-20.571555764849901</v>
      </c>
      <c r="Z2941">
        <v>0.306975110376564</v>
      </c>
      <c r="AA2941">
        <v>0.72610664078822296</v>
      </c>
      <c r="AB2941">
        <v>21.408713421103599</v>
      </c>
      <c r="AC2941">
        <v>0.75388744886274095</v>
      </c>
      <c r="AD2941">
        <v>0.87989882095915395</v>
      </c>
      <c r="AE2941">
        <v>0.29663713196965702</v>
      </c>
      <c r="AF2941">
        <v>0.32549523997010099</v>
      </c>
      <c r="AG2941">
        <v>0.70473078222419605</v>
      </c>
      <c r="AH2941">
        <v>-21.372187558366001</v>
      </c>
      <c r="AI2941">
        <v>0.35038410267202102</v>
      </c>
      <c r="AJ2941">
        <v>0.78121606160956403</v>
      </c>
      <c r="AK2941">
        <v>-21.3017982570497</v>
      </c>
    </row>
    <row r="2942" spans="1:37" x14ac:dyDescent="0.2">
      <c r="A2942" t="s">
        <v>10246</v>
      </c>
      <c r="B2942">
        <v>3177293</v>
      </c>
      <c r="C2942">
        <v>3177469</v>
      </c>
      <c r="D2942">
        <v>177</v>
      </c>
      <c r="E2942" t="s">
        <v>10330</v>
      </c>
      <c r="F2942">
        <v>0</v>
      </c>
      <c r="G2942" t="s">
        <v>10331</v>
      </c>
      <c r="H2942" t="s">
        <v>30987</v>
      </c>
      <c r="I2942">
        <v>17</v>
      </c>
      <c r="J2942">
        <v>3163005</v>
      </c>
      <c r="K2942">
        <v>3177031</v>
      </c>
      <c r="L2942">
        <v>14027</v>
      </c>
      <c r="M2942">
        <v>2</v>
      </c>
      <c r="N2942">
        <v>100288728</v>
      </c>
      <c r="O2942" t="s">
        <v>10329</v>
      </c>
      <c r="P2942">
        <v>-262</v>
      </c>
      <c r="Q2942" t="s">
        <v>10323</v>
      </c>
      <c r="R2942" t="s">
        <v>10324</v>
      </c>
      <c r="S2942" t="s">
        <v>33208</v>
      </c>
      <c r="T2942" t="s">
        <v>40</v>
      </c>
      <c r="U2942" t="s">
        <v>40</v>
      </c>
      <c r="V2942">
        <v>0</v>
      </c>
      <c r="W2942">
        <v>0.38920677604595899</v>
      </c>
      <c r="X2942">
        <v>0.704072456322962</v>
      </c>
      <c r="Y2942">
        <v>-20.571555764849901</v>
      </c>
      <c r="Z2942">
        <v>0.306975110376564</v>
      </c>
      <c r="AA2942">
        <v>0.72610664078822296</v>
      </c>
      <c r="AB2942">
        <v>21.408713421103599</v>
      </c>
      <c r="AC2942">
        <v>0.75388744886274095</v>
      </c>
      <c r="AD2942">
        <v>0.87989882095915395</v>
      </c>
      <c r="AE2942">
        <v>0.29663713196965702</v>
      </c>
      <c r="AF2942">
        <v>0.32549523997010099</v>
      </c>
      <c r="AG2942">
        <v>0.70473078222419605</v>
      </c>
      <c r="AH2942">
        <v>-21.372187558366001</v>
      </c>
      <c r="AI2942">
        <v>0.35038410267202102</v>
      </c>
      <c r="AJ2942">
        <v>0.78121606160956403</v>
      </c>
      <c r="AK2942">
        <v>-21.3017982570497</v>
      </c>
    </row>
    <row r="2943" spans="1:37" x14ac:dyDescent="0.2">
      <c r="A2943" t="s">
        <v>10246</v>
      </c>
      <c r="B2943">
        <v>3695747</v>
      </c>
      <c r="C2943">
        <v>3695937</v>
      </c>
      <c r="D2943">
        <v>191</v>
      </c>
      <c r="E2943" t="s">
        <v>10332</v>
      </c>
      <c r="F2943">
        <v>16</v>
      </c>
      <c r="G2943" t="s">
        <v>10333</v>
      </c>
      <c r="H2943" t="s">
        <v>30987</v>
      </c>
      <c r="I2943">
        <v>17</v>
      </c>
      <c r="J2943">
        <v>3673227</v>
      </c>
      <c r="K2943">
        <v>3696033</v>
      </c>
      <c r="L2943">
        <v>22807</v>
      </c>
      <c r="M2943">
        <v>2</v>
      </c>
      <c r="N2943">
        <v>5026</v>
      </c>
      <c r="O2943" t="s">
        <v>10334</v>
      </c>
      <c r="P2943">
        <v>96</v>
      </c>
      <c r="Q2943" t="s">
        <v>10335</v>
      </c>
      <c r="R2943" t="s">
        <v>10336</v>
      </c>
      <c r="S2943" t="s">
        <v>33209</v>
      </c>
      <c r="T2943">
        <v>0.97213403838398904</v>
      </c>
      <c r="U2943">
        <v>1</v>
      </c>
      <c r="V2943">
        <v>0.96956483882982802</v>
      </c>
      <c r="W2943">
        <v>0.38920677604595899</v>
      </c>
      <c r="X2943">
        <v>0.704072456322962</v>
      </c>
      <c r="Y2943">
        <v>-24.3956922985967</v>
      </c>
      <c r="Z2943">
        <v>0.69013698642955401</v>
      </c>
      <c r="AA2943">
        <v>0.84521697243271998</v>
      </c>
      <c r="AB2943">
        <v>6.0907688513849104E-3</v>
      </c>
      <c r="AC2943">
        <v>0.71753805159658501</v>
      </c>
      <c r="AD2943">
        <v>0.87989882095915395</v>
      </c>
      <c r="AE2943">
        <v>-1.6235409867477499</v>
      </c>
      <c r="AF2943">
        <v>0.61410715005536498</v>
      </c>
      <c r="AG2943">
        <v>0.80674443595273604</v>
      </c>
      <c r="AH2943">
        <v>1.89917541023507</v>
      </c>
      <c r="AI2943">
        <v>0.35038410267202102</v>
      </c>
      <c r="AJ2943">
        <v>0.78121606160956403</v>
      </c>
      <c r="AK2943">
        <v>-24.146296375425798</v>
      </c>
    </row>
    <row r="2944" spans="1:37" x14ac:dyDescent="0.2">
      <c r="A2944" t="s">
        <v>10246</v>
      </c>
      <c r="B2944">
        <v>3695937</v>
      </c>
      <c r="C2944">
        <v>3696127</v>
      </c>
      <c r="D2944">
        <v>191</v>
      </c>
      <c r="E2944" t="s">
        <v>10337</v>
      </c>
      <c r="F2944">
        <v>23</v>
      </c>
      <c r="G2944" t="s">
        <v>10338</v>
      </c>
      <c r="H2944" t="s">
        <v>30987</v>
      </c>
      <c r="I2944">
        <v>17</v>
      </c>
      <c r="J2944">
        <v>3672199</v>
      </c>
      <c r="K2944">
        <v>3696096</v>
      </c>
      <c r="L2944">
        <v>23898</v>
      </c>
      <c r="M2944">
        <v>2</v>
      </c>
      <c r="N2944">
        <v>100533970</v>
      </c>
      <c r="O2944" t="s">
        <v>10339</v>
      </c>
      <c r="P2944">
        <v>0</v>
      </c>
      <c r="Q2944" t="s">
        <v>10340</v>
      </c>
      <c r="R2944" t="s">
        <v>10341</v>
      </c>
      <c r="S2944" t="s">
        <v>33210</v>
      </c>
      <c r="T2944">
        <v>0.97213403838398904</v>
      </c>
      <c r="U2944">
        <v>1</v>
      </c>
      <c r="V2944">
        <v>1.1070683574126401</v>
      </c>
      <c r="W2944">
        <v>0.38920677604595899</v>
      </c>
      <c r="X2944">
        <v>0.704072456322962</v>
      </c>
      <c r="Y2944">
        <v>-24.533195816404401</v>
      </c>
      <c r="Z2944">
        <v>0.69013698642955401</v>
      </c>
      <c r="AA2944">
        <v>0.84521697243271998</v>
      </c>
      <c r="AB2944">
        <v>0.143594282525429</v>
      </c>
      <c r="AC2944">
        <v>0.71753805159658501</v>
      </c>
      <c r="AD2944">
        <v>0.87989882095915395</v>
      </c>
      <c r="AE2944">
        <v>-1.7610445045555001</v>
      </c>
      <c r="AF2944">
        <v>0.61410715005536498</v>
      </c>
      <c r="AG2944">
        <v>0.80674443595273604</v>
      </c>
      <c r="AH2944">
        <v>2.0366789288178899</v>
      </c>
      <c r="AI2944">
        <v>0.35038410267202102</v>
      </c>
      <c r="AJ2944">
        <v>0.78121606160956403</v>
      </c>
      <c r="AK2944">
        <v>-24.237279820717902</v>
      </c>
    </row>
    <row r="2945" spans="1:37" x14ac:dyDescent="0.2">
      <c r="A2945" t="s">
        <v>10246</v>
      </c>
      <c r="B2945">
        <v>3767698</v>
      </c>
      <c r="C2945">
        <v>3767859</v>
      </c>
      <c r="D2945">
        <v>162</v>
      </c>
      <c r="E2945" t="s">
        <v>10342</v>
      </c>
      <c r="F2945">
        <v>2</v>
      </c>
      <c r="G2945" t="s">
        <v>10343</v>
      </c>
      <c r="H2945" t="s">
        <v>33211</v>
      </c>
      <c r="I2945">
        <v>17</v>
      </c>
      <c r="J2945">
        <v>3751870</v>
      </c>
      <c r="K2945">
        <v>3754696</v>
      </c>
      <c r="L2945">
        <v>2827</v>
      </c>
      <c r="M2945">
        <v>2</v>
      </c>
      <c r="N2945">
        <v>3682</v>
      </c>
      <c r="O2945" t="s">
        <v>10344</v>
      </c>
      <c r="P2945">
        <v>-13002</v>
      </c>
      <c r="Q2945" t="s">
        <v>10345</v>
      </c>
      <c r="R2945" t="s">
        <v>10346</v>
      </c>
      <c r="S2945" t="s">
        <v>33212</v>
      </c>
      <c r="T2945" t="s">
        <v>40</v>
      </c>
      <c r="U2945" t="s">
        <v>40</v>
      </c>
      <c r="V2945">
        <v>0</v>
      </c>
      <c r="W2945">
        <v>0.29261482077562401</v>
      </c>
      <c r="X2945">
        <v>0.704072456322962</v>
      </c>
      <c r="Y2945">
        <v>22.951565083449498</v>
      </c>
      <c r="Z2945" t="s">
        <v>40</v>
      </c>
      <c r="AA2945" t="s">
        <v>40</v>
      </c>
      <c r="AB2945">
        <v>0</v>
      </c>
      <c r="AC2945">
        <v>0.45677901822897599</v>
      </c>
      <c r="AD2945">
        <v>0.82872126865393902</v>
      </c>
      <c r="AE2945">
        <v>21.951565261304101</v>
      </c>
      <c r="AF2945" t="s">
        <v>40</v>
      </c>
      <c r="AG2945" t="s">
        <v>40</v>
      </c>
      <c r="AH2945">
        <v>0</v>
      </c>
      <c r="AI2945">
        <v>0.14667288820271701</v>
      </c>
      <c r="AJ2945">
        <v>0.78121606160956403</v>
      </c>
      <c r="AK2945">
        <v>22.951565083449498</v>
      </c>
    </row>
    <row r="2946" spans="1:37" x14ac:dyDescent="0.2">
      <c r="A2946" t="s">
        <v>10246</v>
      </c>
      <c r="B2946">
        <v>3767859</v>
      </c>
      <c r="C2946">
        <v>3768020</v>
      </c>
      <c r="D2946">
        <v>162</v>
      </c>
      <c r="E2946" t="s">
        <v>10347</v>
      </c>
      <c r="F2946">
        <v>1</v>
      </c>
      <c r="G2946" t="s">
        <v>10348</v>
      </c>
      <c r="H2946" t="s">
        <v>33211</v>
      </c>
      <c r="I2946">
        <v>17</v>
      </c>
      <c r="J2946">
        <v>3751870</v>
      </c>
      <c r="K2946">
        <v>3754696</v>
      </c>
      <c r="L2946">
        <v>2827</v>
      </c>
      <c r="M2946">
        <v>2</v>
      </c>
      <c r="N2946">
        <v>3682</v>
      </c>
      <c r="O2946" t="s">
        <v>10344</v>
      </c>
      <c r="P2946">
        <v>-13163</v>
      </c>
      <c r="Q2946" t="s">
        <v>10345</v>
      </c>
      <c r="R2946" t="s">
        <v>10346</v>
      </c>
      <c r="S2946" t="s">
        <v>33212</v>
      </c>
      <c r="T2946" t="s">
        <v>40</v>
      </c>
      <c r="U2946" t="s">
        <v>40</v>
      </c>
      <c r="V2946">
        <v>0</v>
      </c>
      <c r="W2946">
        <v>0.29261482077562401</v>
      </c>
      <c r="X2946">
        <v>0.704072456322962</v>
      </c>
      <c r="Y2946">
        <v>22.951565083449498</v>
      </c>
      <c r="Z2946" t="s">
        <v>40</v>
      </c>
      <c r="AA2946" t="s">
        <v>40</v>
      </c>
      <c r="AB2946">
        <v>0</v>
      </c>
      <c r="AC2946">
        <v>0.45677901822897599</v>
      </c>
      <c r="AD2946">
        <v>0.82872126865393902</v>
      </c>
      <c r="AE2946">
        <v>21.951565261304101</v>
      </c>
      <c r="AF2946" t="s">
        <v>40</v>
      </c>
      <c r="AG2946" t="s">
        <v>40</v>
      </c>
      <c r="AH2946">
        <v>0</v>
      </c>
      <c r="AI2946">
        <v>0.14667288820271701</v>
      </c>
      <c r="AJ2946">
        <v>0.78121606160956403</v>
      </c>
      <c r="AK2946">
        <v>22.951565083449498</v>
      </c>
    </row>
    <row r="2947" spans="1:37" x14ac:dyDescent="0.2">
      <c r="A2947" t="s">
        <v>10246</v>
      </c>
      <c r="B2947">
        <v>3989399</v>
      </c>
      <c r="C2947">
        <v>3989630</v>
      </c>
      <c r="D2947">
        <v>232</v>
      </c>
      <c r="E2947" t="s">
        <v>10349</v>
      </c>
      <c r="F2947">
        <v>9</v>
      </c>
      <c r="G2947" t="s">
        <v>10350</v>
      </c>
      <c r="H2947" t="s">
        <v>31000</v>
      </c>
      <c r="I2947">
        <v>17</v>
      </c>
      <c r="J2947">
        <v>3977103</v>
      </c>
      <c r="K2947">
        <v>3981899</v>
      </c>
      <c r="L2947">
        <v>4797</v>
      </c>
      <c r="M2947">
        <v>1</v>
      </c>
      <c r="N2947">
        <v>105371496</v>
      </c>
      <c r="O2947" t="s">
        <v>10351</v>
      </c>
      <c r="P2947">
        <v>12296</v>
      </c>
      <c r="Q2947" t="s">
        <v>40</v>
      </c>
      <c r="R2947" t="s">
        <v>10352</v>
      </c>
      <c r="S2947" t="s">
        <v>33213</v>
      </c>
      <c r="T2947">
        <v>0.152084254673993</v>
      </c>
      <c r="U2947">
        <v>0.603102917160658</v>
      </c>
      <c r="V2947">
        <v>24.1831085285942</v>
      </c>
      <c r="W2947">
        <v>0.94541066367716797</v>
      </c>
      <c r="X2947">
        <v>0.95159051474143896</v>
      </c>
      <c r="Y2947">
        <v>0.25106124923189999</v>
      </c>
      <c r="Z2947">
        <v>0.306975110376564</v>
      </c>
      <c r="AA2947">
        <v>0.72610664078822296</v>
      </c>
      <c r="AB2947">
        <v>23.219634476573699</v>
      </c>
      <c r="AC2947">
        <v>0.71753805159658501</v>
      </c>
      <c r="AD2947">
        <v>0.87989882095915395</v>
      </c>
      <c r="AE2947">
        <v>-0.74893860562332004</v>
      </c>
      <c r="AF2947">
        <v>4.6407610929182198E-2</v>
      </c>
      <c r="AG2947">
        <v>0.476038960109122</v>
      </c>
      <c r="AH2947">
        <v>24.1831085285942</v>
      </c>
      <c r="AI2947">
        <v>0.59609816080359102</v>
      </c>
      <c r="AJ2947">
        <v>0.78121606160956403</v>
      </c>
      <c r="AK2947">
        <v>1.1198165732601599</v>
      </c>
    </row>
    <row r="2948" spans="1:37" x14ac:dyDescent="0.2">
      <c r="A2948" t="s">
        <v>10246</v>
      </c>
      <c r="B2948">
        <v>4530396</v>
      </c>
      <c r="C2948">
        <v>4530694</v>
      </c>
      <c r="D2948">
        <v>299</v>
      </c>
      <c r="E2948" t="s">
        <v>10353</v>
      </c>
      <c r="F2948">
        <v>8</v>
      </c>
      <c r="G2948" t="s">
        <v>10354</v>
      </c>
      <c r="H2948" t="s">
        <v>31032</v>
      </c>
      <c r="I2948">
        <v>17</v>
      </c>
      <c r="J2948">
        <v>4533032</v>
      </c>
      <c r="K2948">
        <v>4537798</v>
      </c>
      <c r="L2948">
        <v>4767</v>
      </c>
      <c r="M2948">
        <v>1</v>
      </c>
      <c r="N2948">
        <v>124976</v>
      </c>
      <c r="O2948" t="s">
        <v>10355</v>
      </c>
      <c r="P2948">
        <v>-2338</v>
      </c>
      <c r="Q2948" t="s">
        <v>10356</v>
      </c>
      <c r="R2948" t="s">
        <v>10357</v>
      </c>
      <c r="S2948" t="s">
        <v>33214</v>
      </c>
      <c r="T2948">
        <v>0.152084254673993</v>
      </c>
      <c r="U2948">
        <v>0.603102917160658</v>
      </c>
      <c r="V2948">
        <v>24.773815838166499</v>
      </c>
      <c r="W2948">
        <v>0.89107655920673101</v>
      </c>
      <c r="X2948">
        <v>0.95159051474143896</v>
      </c>
      <c r="Y2948">
        <v>1.8586286535968399</v>
      </c>
      <c r="Z2948">
        <v>0.306975110376564</v>
      </c>
      <c r="AA2948">
        <v>0.72610664078822296</v>
      </c>
      <c r="AB2948">
        <v>23.810341761970498</v>
      </c>
      <c r="AC2948">
        <v>0.75388744886274095</v>
      </c>
      <c r="AD2948">
        <v>0.87989882095915395</v>
      </c>
      <c r="AE2948">
        <v>0.85862871732382695</v>
      </c>
      <c r="AF2948">
        <v>4.6407610929182198E-2</v>
      </c>
      <c r="AG2948">
        <v>0.476038960109122</v>
      </c>
      <c r="AH2948">
        <v>24.773815838166499</v>
      </c>
      <c r="AI2948">
        <v>0.56157887380500204</v>
      </c>
      <c r="AJ2948">
        <v>0.78121606160956403</v>
      </c>
      <c r="AK2948">
        <v>2.72738392939829</v>
      </c>
    </row>
    <row r="2949" spans="1:37" x14ac:dyDescent="0.2">
      <c r="A2949" t="s">
        <v>10246</v>
      </c>
      <c r="B2949">
        <v>4530900</v>
      </c>
      <c r="C2949">
        <v>4531189</v>
      </c>
      <c r="D2949">
        <v>290</v>
      </c>
      <c r="E2949" t="s">
        <v>10358</v>
      </c>
      <c r="F2949">
        <v>9</v>
      </c>
      <c r="G2949" t="s">
        <v>10359</v>
      </c>
      <c r="H2949" t="s">
        <v>30999</v>
      </c>
      <c r="I2949">
        <v>17</v>
      </c>
      <c r="J2949">
        <v>4533032</v>
      </c>
      <c r="K2949">
        <v>4537798</v>
      </c>
      <c r="L2949">
        <v>4767</v>
      </c>
      <c r="M2949">
        <v>1</v>
      </c>
      <c r="N2949">
        <v>124976</v>
      </c>
      <c r="O2949" t="s">
        <v>10355</v>
      </c>
      <c r="P2949">
        <v>-1843</v>
      </c>
      <c r="Q2949" t="s">
        <v>10356</v>
      </c>
      <c r="R2949" t="s">
        <v>10357</v>
      </c>
      <c r="S2949" t="s">
        <v>33214</v>
      </c>
      <c r="T2949">
        <v>0.152084254673993</v>
      </c>
      <c r="U2949">
        <v>0.603102917160658</v>
      </c>
      <c r="V2949">
        <v>24.773815838166499</v>
      </c>
      <c r="W2949">
        <v>0.89107655920673101</v>
      </c>
      <c r="X2949">
        <v>0.95159051474143896</v>
      </c>
      <c r="Y2949">
        <v>1.8586286535968399</v>
      </c>
      <c r="Z2949">
        <v>0.306975110376564</v>
      </c>
      <c r="AA2949">
        <v>0.72610664078822296</v>
      </c>
      <c r="AB2949">
        <v>23.810341761970498</v>
      </c>
      <c r="AC2949">
        <v>0.75388744886274095</v>
      </c>
      <c r="AD2949">
        <v>0.87989882095915395</v>
      </c>
      <c r="AE2949">
        <v>0.85862871732382695</v>
      </c>
      <c r="AF2949">
        <v>4.6407610929182198E-2</v>
      </c>
      <c r="AG2949">
        <v>0.476038960109122</v>
      </c>
      <c r="AH2949">
        <v>24.773815838166499</v>
      </c>
      <c r="AI2949">
        <v>0.56157887380500204</v>
      </c>
      <c r="AJ2949">
        <v>0.78121606160956403</v>
      </c>
      <c r="AK2949">
        <v>2.72738392939829</v>
      </c>
    </row>
    <row r="2950" spans="1:37" x14ac:dyDescent="0.2">
      <c r="A2950" t="s">
        <v>10246</v>
      </c>
      <c r="B2950">
        <v>4544645</v>
      </c>
      <c r="C2950">
        <v>4544827</v>
      </c>
      <c r="D2950">
        <v>183</v>
      </c>
      <c r="E2950" t="s">
        <v>10360</v>
      </c>
      <c r="F2950">
        <v>15</v>
      </c>
      <c r="G2950" t="s">
        <v>10361</v>
      </c>
      <c r="H2950" t="s">
        <v>30987</v>
      </c>
      <c r="I2950">
        <v>17</v>
      </c>
      <c r="J2950">
        <v>4539363</v>
      </c>
      <c r="K2950">
        <v>4544695</v>
      </c>
      <c r="L2950">
        <v>5333</v>
      </c>
      <c r="M2950">
        <v>2</v>
      </c>
      <c r="N2950">
        <v>10514</v>
      </c>
      <c r="O2950" t="s">
        <v>10362</v>
      </c>
      <c r="P2950">
        <v>0</v>
      </c>
      <c r="Q2950" t="s">
        <v>10363</v>
      </c>
      <c r="R2950" t="s">
        <v>10364</v>
      </c>
      <c r="S2950" t="s">
        <v>33215</v>
      </c>
      <c r="T2950">
        <v>0.32911398597860803</v>
      </c>
      <c r="U2950">
        <v>0.603102917160658</v>
      </c>
      <c r="V2950">
        <v>21.972950646729601</v>
      </c>
      <c r="W2950">
        <v>0.94541066367716797</v>
      </c>
      <c r="X2950">
        <v>0.95159051474143896</v>
      </c>
      <c r="Y2950">
        <v>3.00249402075509E-2</v>
      </c>
      <c r="Z2950">
        <v>0.306975110376564</v>
      </c>
      <c r="AA2950">
        <v>0.72610664078822296</v>
      </c>
      <c r="AB2950">
        <v>21.8918921746492</v>
      </c>
      <c r="AC2950">
        <v>0.71753805159658501</v>
      </c>
      <c r="AD2950">
        <v>0.87989882095915395</v>
      </c>
      <c r="AE2950">
        <v>-0.96997466504743002</v>
      </c>
      <c r="AF2950">
        <v>0.61410715005536498</v>
      </c>
      <c r="AG2950">
        <v>0.80674443595273604</v>
      </c>
      <c r="AH2950">
        <v>1.24560901353748</v>
      </c>
      <c r="AI2950">
        <v>0.59609816080359102</v>
      </c>
      <c r="AJ2950">
        <v>0.78121606160956403</v>
      </c>
      <c r="AK2950">
        <v>0.89878007397790205</v>
      </c>
    </row>
    <row r="2951" spans="1:37" x14ac:dyDescent="0.2">
      <c r="A2951" t="s">
        <v>10246</v>
      </c>
      <c r="B2951">
        <v>4794458</v>
      </c>
      <c r="C2951">
        <v>4794627</v>
      </c>
      <c r="D2951">
        <v>170</v>
      </c>
      <c r="E2951" t="s">
        <v>10365</v>
      </c>
      <c r="F2951">
        <v>8</v>
      </c>
      <c r="G2951" t="s">
        <v>10366</v>
      </c>
      <c r="H2951" t="s">
        <v>30999</v>
      </c>
      <c r="I2951">
        <v>17</v>
      </c>
      <c r="J2951">
        <v>4796144</v>
      </c>
      <c r="K2951">
        <v>4798502</v>
      </c>
      <c r="L2951">
        <v>2359</v>
      </c>
      <c r="M2951">
        <v>1</v>
      </c>
      <c r="N2951">
        <v>5694</v>
      </c>
      <c r="O2951" t="s">
        <v>10367</v>
      </c>
      <c r="P2951">
        <v>-1517</v>
      </c>
      <c r="Q2951" t="s">
        <v>10368</v>
      </c>
      <c r="R2951" t="s">
        <v>10369</v>
      </c>
      <c r="S2951" t="s">
        <v>33216</v>
      </c>
      <c r="T2951" t="s">
        <v>40</v>
      </c>
      <c r="U2951" t="s">
        <v>40</v>
      </c>
      <c r="V2951">
        <v>0</v>
      </c>
      <c r="W2951">
        <v>0.29261482077562401</v>
      </c>
      <c r="X2951">
        <v>0.704072456322962</v>
      </c>
      <c r="Y2951">
        <v>23.758919929283699</v>
      </c>
      <c r="Z2951" t="s">
        <v>40</v>
      </c>
      <c r="AA2951" t="s">
        <v>40</v>
      </c>
      <c r="AB2951">
        <v>0</v>
      </c>
      <c r="AC2951">
        <v>0.45677901822897599</v>
      </c>
      <c r="AD2951">
        <v>0.82872126865393902</v>
      </c>
      <c r="AE2951">
        <v>22.758920030914901</v>
      </c>
      <c r="AF2951" t="s">
        <v>40</v>
      </c>
      <c r="AG2951" t="s">
        <v>40</v>
      </c>
      <c r="AH2951">
        <v>0</v>
      </c>
      <c r="AI2951">
        <v>0.14667288820271701</v>
      </c>
      <c r="AJ2951">
        <v>0.78121606160956403</v>
      </c>
      <c r="AK2951">
        <v>23.758919929283699</v>
      </c>
    </row>
    <row r="2952" spans="1:37" x14ac:dyDescent="0.2">
      <c r="A2952" t="s">
        <v>10246</v>
      </c>
      <c r="B2952">
        <v>4794627</v>
      </c>
      <c r="C2952">
        <v>4794796</v>
      </c>
      <c r="D2952">
        <v>170</v>
      </c>
      <c r="E2952" t="s">
        <v>10370</v>
      </c>
      <c r="F2952">
        <v>11</v>
      </c>
      <c r="G2952" t="s">
        <v>10371</v>
      </c>
      <c r="H2952" t="s">
        <v>30999</v>
      </c>
      <c r="I2952">
        <v>17</v>
      </c>
      <c r="J2952">
        <v>4796144</v>
      </c>
      <c r="K2952">
        <v>4798502</v>
      </c>
      <c r="L2952">
        <v>2359</v>
      </c>
      <c r="M2952">
        <v>1</v>
      </c>
      <c r="N2952">
        <v>5694</v>
      </c>
      <c r="O2952" t="s">
        <v>10367</v>
      </c>
      <c r="P2952">
        <v>-1348</v>
      </c>
      <c r="Q2952" t="s">
        <v>10368</v>
      </c>
      <c r="R2952" t="s">
        <v>10369</v>
      </c>
      <c r="S2952" t="s">
        <v>33216</v>
      </c>
      <c r="T2952" t="s">
        <v>40</v>
      </c>
      <c r="U2952" t="s">
        <v>40</v>
      </c>
      <c r="V2952">
        <v>0</v>
      </c>
      <c r="W2952">
        <v>0.29261482077562401</v>
      </c>
      <c r="X2952">
        <v>0.704072456322962</v>
      </c>
      <c r="Y2952">
        <v>23.758919929283699</v>
      </c>
      <c r="Z2952" t="s">
        <v>40</v>
      </c>
      <c r="AA2952" t="s">
        <v>40</v>
      </c>
      <c r="AB2952">
        <v>0</v>
      </c>
      <c r="AC2952">
        <v>0.45677901822897599</v>
      </c>
      <c r="AD2952">
        <v>0.82872126865393902</v>
      </c>
      <c r="AE2952">
        <v>22.758920030914901</v>
      </c>
      <c r="AF2952" t="s">
        <v>40</v>
      </c>
      <c r="AG2952" t="s">
        <v>40</v>
      </c>
      <c r="AH2952">
        <v>0</v>
      </c>
      <c r="AI2952">
        <v>0.14667288820271701</v>
      </c>
      <c r="AJ2952">
        <v>0.78121606160956403</v>
      </c>
      <c r="AK2952">
        <v>23.758919929283699</v>
      </c>
    </row>
    <row r="2953" spans="1:37" x14ac:dyDescent="0.2">
      <c r="A2953" t="s">
        <v>10246</v>
      </c>
      <c r="B2953">
        <v>4794796</v>
      </c>
      <c r="C2953">
        <v>4794965</v>
      </c>
      <c r="D2953">
        <v>170</v>
      </c>
      <c r="E2953" t="s">
        <v>10372</v>
      </c>
      <c r="F2953">
        <v>13</v>
      </c>
      <c r="G2953" t="s">
        <v>10373</v>
      </c>
      <c r="H2953" t="s">
        <v>30999</v>
      </c>
      <c r="I2953">
        <v>17</v>
      </c>
      <c r="J2953">
        <v>4796144</v>
      </c>
      <c r="K2953">
        <v>4798502</v>
      </c>
      <c r="L2953">
        <v>2359</v>
      </c>
      <c r="M2953">
        <v>1</v>
      </c>
      <c r="N2953">
        <v>5694</v>
      </c>
      <c r="O2953" t="s">
        <v>10367</v>
      </c>
      <c r="P2953">
        <v>-1179</v>
      </c>
      <c r="Q2953" t="s">
        <v>10368</v>
      </c>
      <c r="R2953" t="s">
        <v>10369</v>
      </c>
      <c r="S2953" t="s">
        <v>33216</v>
      </c>
      <c r="T2953" t="s">
        <v>40</v>
      </c>
      <c r="U2953" t="s">
        <v>40</v>
      </c>
      <c r="V2953">
        <v>0</v>
      </c>
      <c r="W2953">
        <v>0.29261482077562401</v>
      </c>
      <c r="X2953">
        <v>0.704072456322962</v>
      </c>
      <c r="Y2953">
        <v>23.758919929283699</v>
      </c>
      <c r="Z2953" t="s">
        <v>40</v>
      </c>
      <c r="AA2953" t="s">
        <v>40</v>
      </c>
      <c r="AB2953">
        <v>0</v>
      </c>
      <c r="AC2953">
        <v>0.45677901822897599</v>
      </c>
      <c r="AD2953">
        <v>0.82872126865393902</v>
      </c>
      <c r="AE2953">
        <v>22.758920030914901</v>
      </c>
      <c r="AF2953" t="s">
        <v>40</v>
      </c>
      <c r="AG2953" t="s">
        <v>40</v>
      </c>
      <c r="AH2953">
        <v>0</v>
      </c>
      <c r="AI2953">
        <v>0.14667288820271701</v>
      </c>
      <c r="AJ2953">
        <v>0.78121606160956403</v>
      </c>
      <c r="AK2953">
        <v>23.758919929283699</v>
      </c>
    </row>
    <row r="2954" spans="1:37" x14ac:dyDescent="0.2">
      <c r="A2954" t="s">
        <v>10246</v>
      </c>
      <c r="B2954">
        <v>4900250</v>
      </c>
      <c r="C2954">
        <v>4900449</v>
      </c>
      <c r="D2954">
        <v>200</v>
      </c>
      <c r="E2954" t="s">
        <v>10374</v>
      </c>
      <c r="F2954">
        <v>17</v>
      </c>
      <c r="G2954" t="s">
        <v>10375</v>
      </c>
      <c r="H2954" t="s">
        <v>30987</v>
      </c>
      <c r="I2954">
        <v>17</v>
      </c>
      <c r="J2954">
        <v>4897771</v>
      </c>
      <c r="K2954">
        <v>4900229</v>
      </c>
      <c r="L2954">
        <v>2459</v>
      </c>
      <c r="M2954">
        <v>2</v>
      </c>
      <c r="N2954">
        <v>1145</v>
      </c>
      <c r="O2954" t="s">
        <v>10376</v>
      </c>
      <c r="P2954">
        <v>-21</v>
      </c>
      <c r="Q2954" t="s">
        <v>10377</v>
      </c>
      <c r="R2954" t="s">
        <v>10378</v>
      </c>
      <c r="S2954" t="s">
        <v>33217</v>
      </c>
      <c r="T2954">
        <v>0.97213403838398904</v>
      </c>
      <c r="U2954">
        <v>1</v>
      </c>
      <c r="V2954">
        <v>1.2943488018446201</v>
      </c>
      <c r="W2954">
        <v>0.73420570613580904</v>
      </c>
      <c r="X2954">
        <v>0.95159051474143896</v>
      </c>
      <c r="Y2954">
        <v>1.2450826875040999</v>
      </c>
      <c r="Z2954">
        <v>0.66713806400786302</v>
      </c>
      <c r="AA2954">
        <v>0.84521697243271998</v>
      </c>
      <c r="AB2954">
        <v>1.3879521206593</v>
      </c>
      <c r="AC2954">
        <v>0.66465783424689096</v>
      </c>
      <c r="AD2954">
        <v>0.87989882095915395</v>
      </c>
      <c r="AE2954">
        <v>1.2437237908554499</v>
      </c>
      <c r="AF2954">
        <v>0.77173648502780101</v>
      </c>
      <c r="AG2954">
        <v>0.88417364479730298</v>
      </c>
      <c r="AH2954">
        <v>0.40658083570785902</v>
      </c>
      <c r="AI2954">
        <v>0.84178376985732795</v>
      </c>
      <c r="AJ2954">
        <v>0.95896800690842199</v>
      </c>
      <c r="AK2954">
        <v>0.55097073626805204</v>
      </c>
    </row>
    <row r="2955" spans="1:37" x14ac:dyDescent="0.2">
      <c r="A2955" t="s">
        <v>10246</v>
      </c>
      <c r="B2955">
        <v>4957546</v>
      </c>
      <c r="C2955">
        <v>4957707</v>
      </c>
      <c r="D2955">
        <v>162</v>
      </c>
      <c r="E2955" t="s">
        <v>10379</v>
      </c>
      <c r="F2955">
        <v>0</v>
      </c>
      <c r="G2955" t="s">
        <v>10380</v>
      </c>
      <c r="H2955" t="s">
        <v>30999</v>
      </c>
      <c r="I2955">
        <v>17</v>
      </c>
      <c r="J2955">
        <v>4956167</v>
      </c>
      <c r="K2955">
        <v>4957129</v>
      </c>
      <c r="L2955">
        <v>963</v>
      </c>
      <c r="M2955">
        <v>1</v>
      </c>
      <c r="N2955">
        <v>2027</v>
      </c>
      <c r="O2955" t="s">
        <v>10381</v>
      </c>
      <c r="P2955">
        <v>1379</v>
      </c>
      <c r="Q2955" t="s">
        <v>10382</v>
      </c>
      <c r="R2955" t="s">
        <v>10383</v>
      </c>
      <c r="S2955" t="s">
        <v>33218</v>
      </c>
      <c r="T2955">
        <v>0.97213403838398904</v>
      </c>
      <c r="U2955">
        <v>1</v>
      </c>
      <c r="V2955">
        <v>0.36782376049335003</v>
      </c>
      <c r="W2955">
        <v>0.20525741147413201</v>
      </c>
      <c r="X2955">
        <v>0.704072456322962</v>
      </c>
      <c r="Y2955">
        <v>-23.7545202920078</v>
      </c>
      <c r="Z2955">
        <v>0.93459220503170903</v>
      </c>
      <c r="AA2955">
        <v>0.99919698600769702</v>
      </c>
      <c r="AB2955">
        <v>0.35361190380941898</v>
      </c>
      <c r="AC2955">
        <v>0.30184355666711699</v>
      </c>
      <c r="AD2955">
        <v>0.68253123924728298</v>
      </c>
      <c r="AE2955">
        <v>-1.68662475591032</v>
      </c>
      <c r="AF2955">
        <v>0.98343762640780896</v>
      </c>
      <c r="AG2955">
        <v>1</v>
      </c>
      <c r="AH2955">
        <v>0.19711763453540801</v>
      </c>
      <c r="AI2955">
        <v>0.24456414000292601</v>
      </c>
      <c r="AJ2955">
        <v>0.78121606160956403</v>
      </c>
      <c r="AK2955">
        <v>-23.483417553908399</v>
      </c>
    </row>
    <row r="2956" spans="1:37" x14ac:dyDescent="0.2">
      <c r="A2956" t="s">
        <v>10246</v>
      </c>
      <c r="B2956">
        <v>5065661</v>
      </c>
      <c r="C2956">
        <v>5065859</v>
      </c>
      <c r="D2956">
        <v>199</v>
      </c>
      <c r="E2956" t="s">
        <v>10384</v>
      </c>
      <c r="F2956">
        <v>2</v>
      </c>
      <c r="G2956" t="s">
        <v>10385</v>
      </c>
      <c r="H2956" t="s">
        <v>31000</v>
      </c>
      <c r="I2956">
        <v>17</v>
      </c>
      <c r="J2956">
        <v>5078467</v>
      </c>
      <c r="K2956">
        <v>5096374</v>
      </c>
      <c r="L2956">
        <v>17908</v>
      </c>
      <c r="M2956">
        <v>1</v>
      </c>
      <c r="N2956">
        <v>124961</v>
      </c>
      <c r="O2956" t="s">
        <v>10386</v>
      </c>
      <c r="P2956">
        <v>-12608</v>
      </c>
      <c r="Q2956" t="s">
        <v>10387</v>
      </c>
      <c r="R2956" t="s">
        <v>10388</v>
      </c>
      <c r="S2956" t="s">
        <v>33219</v>
      </c>
      <c r="T2956">
        <v>0.32911398597860803</v>
      </c>
      <c r="U2956">
        <v>0.603102917160658</v>
      </c>
      <c r="V2956">
        <v>23.360254262568699</v>
      </c>
      <c r="W2956">
        <v>0.94541066367716797</v>
      </c>
      <c r="X2956">
        <v>0.95159051474143896</v>
      </c>
      <c r="Y2956">
        <v>-3.5350785116869302E-2</v>
      </c>
      <c r="Z2956">
        <v>0.306975110376564</v>
      </c>
      <c r="AA2956">
        <v>0.72610664078822296</v>
      </c>
      <c r="AB2956">
        <v>23.249650800628199</v>
      </c>
      <c r="AC2956">
        <v>0.71753805159658501</v>
      </c>
      <c r="AD2956">
        <v>0.87989882095915395</v>
      </c>
      <c r="AE2956">
        <v>-1.03535062721882</v>
      </c>
      <c r="AF2956">
        <v>0.61410715005536498</v>
      </c>
      <c r="AG2956">
        <v>0.80674443595273604</v>
      </c>
      <c r="AH2956">
        <v>1.3109850331145301</v>
      </c>
      <c r="AI2956">
        <v>0.59609816080359102</v>
      </c>
      <c r="AJ2956">
        <v>0.78121606160956403</v>
      </c>
      <c r="AK2956">
        <v>0.83340455432466898</v>
      </c>
    </row>
    <row r="2957" spans="1:37" x14ac:dyDescent="0.2">
      <c r="A2957" t="s">
        <v>10246</v>
      </c>
      <c r="B2957">
        <v>5065859</v>
      </c>
      <c r="C2957">
        <v>5066057</v>
      </c>
      <c r="D2957">
        <v>199</v>
      </c>
      <c r="E2957" t="s">
        <v>10389</v>
      </c>
      <c r="F2957">
        <v>1</v>
      </c>
      <c r="G2957" t="s">
        <v>10390</v>
      </c>
      <c r="H2957" t="s">
        <v>31000</v>
      </c>
      <c r="I2957">
        <v>17</v>
      </c>
      <c r="J2957">
        <v>5078467</v>
      </c>
      <c r="K2957">
        <v>5096374</v>
      </c>
      <c r="L2957">
        <v>17908</v>
      </c>
      <c r="M2957">
        <v>1</v>
      </c>
      <c r="N2957">
        <v>124961</v>
      </c>
      <c r="O2957" t="s">
        <v>10386</v>
      </c>
      <c r="P2957">
        <v>-12410</v>
      </c>
      <c r="Q2957" t="s">
        <v>10387</v>
      </c>
      <c r="R2957" t="s">
        <v>10388</v>
      </c>
      <c r="S2957" t="s">
        <v>33219</v>
      </c>
      <c r="T2957">
        <v>0.32911398597860803</v>
      </c>
      <c r="U2957">
        <v>0.603102917160658</v>
      </c>
      <c r="V2957">
        <v>23.360254262568699</v>
      </c>
      <c r="W2957">
        <v>0.94541066367716797</v>
      </c>
      <c r="X2957">
        <v>0.95159051474143896</v>
      </c>
      <c r="Y2957">
        <v>-3.5350785116869302E-2</v>
      </c>
      <c r="Z2957">
        <v>0.306975110376564</v>
      </c>
      <c r="AA2957">
        <v>0.72610664078822296</v>
      </c>
      <c r="AB2957">
        <v>23.249650800628199</v>
      </c>
      <c r="AC2957">
        <v>0.71753805159658501</v>
      </c>
      <c r="AD2957">
        <v>0.87989882095915395</v>
      </c>
      <c r="AE2957">
        <v>-1.03535062721882</v>
      </c>
      <c r="AF2957">
        <v>0.61410715005536498</v>
      </c>
      <c r="AG2957">
        <v>0.80674443595273604</v>
      </c>
      <c r="AH2957">
        <v>1.3109850331145301</v>
      </c>
      <c r="AI2957">
        <v>0.59609816080359102</v>
      </c>
      <c r="AJ2957">
        <v>0.78121606160956403</v>
      </c>
      <c r="AK2957">
        <v>0.83340455432466898</v>
      </c>
    </row>
    <row r="2958" spans="1:37" x14ac:dyDescent="0.2">
      <c r="A2958" t="s">
        <v>10246</v>
      </c>
      <c r="B2958">
        <v>5499843</v>
      </c>
      <c r="C2958">
        <v>5499994</v>
      </c>
      <c r="D2958">
        <v>152</v>
      </c>
      <c r="E2958" t="s">
        <v>10391</v>
      </c>
      <c r="F2958">
        <v>10</v>
      </c>
      <c r="G2958" t="s">
        <v>10392</v>
      </c>
      <c r="H2958" t="s">
        <v>30999</v>
      </c>
      <c r="I2958">
        <v>17</v>
      </c>
      <c r="J2958">
        <v>5499427</v>
      </c>
      <c r="K2958">
        <v>5501006</v>
      </c>
      <c r="L2958">
        <v>1580</v>
      </c>
      <c r="M2958">
        <v>2</v>
      </c>
      <c r="N2958">
        <v>728392</v>
      </c>
      <c r="O2958" t="s">
        <v>10393</v>
      </c>
      <c r="P2958">
        <v>1012</v>
      </c>
      <c r="Q2958" t="s">
        <v>10394</v>
      </c>
      <c r="R2958" t="s">
        <v>10395</v>
      </c>
      <c r="S2958" t="s">
        <v>33220</v>
      </c>
      <c r="T2958">
        <v>0.17308923567461099</v>
      </c>
      <c r="U2958">
        <v>0.603102917160658</v>
      </c>
      <c r="V2958">
        <v>-22.958227695324599</v>
      </c>
      <c r="W2958">
        <v>0.29261482077562401</v>
      </c>
      <c r="X2958">
        <v>0.704072456322962</v>
      </c>
      <c r="Y2958">
        <v>22.465534403649102</v>
      </c>
      <c r="Z2958">
        <v>5.50355599158565E-2</v>
      </c>
      <c r="AA2958">
        <v>0.72610664078822296</v>
      </c>
      <c r="AB2958">
        <v>-22.958227695324599</v>
      </c>
      <c r="AC2958">
        <v>0.27780950890804001</v>
      </c>
      <c r="AD2958">
        <v>0.68253123924728298</v>
      </c>
      <c r="AE2958">
        <v>22.102617747973898</v>
      </c>
      <c r="AF2958">
        <v>0.32549523997010099</v>
      </c>
      <c r="AG2958">
        <v>0.70473078222419605</v>
      </c>
      <c r="AH2958">
        <v>-22.028617183390601</v>
      </c>
      <c r="AI2958">
        <v>0.56157887380500204</v>
      </c>
      <c r="AJ2958">
        <v>0.78121606160956403</v>
      </c>
      <c r="AK2958">
        <v>1.9933568962471899</v>
      </c>
    </row>
    <row r="2959" spans="1:37" x14ac:dyDescent="0.2">
      <c r="A2959" t="s">
        <v>10246</v>
      </c>
      <c r="B2959">
        <v>5500235</v>
      </c>
      <c r="C2959">
        <v>5500386</v>
      </c>
      <c r="D2959">
        <v>152</v>
      </c>
      <c r="E2959" t="s">
        <v>10396</v>
      </c>
      <c r="F2959">
        <v>6</v>
      </c>
      <c r="G2959" t="s">
        <v>10397</v>
      </c>
      <c r="H2959" t="s">
        <v>30987</v>
      </c>
      <c r="I2959">
        <v>17</v>
      </c>
      <c r="J2959">
        <v>5499427</v>
      </c>
      <c r="K2959">
        <v>5501006</v>
      </c>
      <c r="L2959">
        <v>1580</v>
      </c>
      <c r="M2959">
        <v>2</v>
      </c>
      <c r="N2959">
        <v>728392</v>
      </c>
      <c r="O2959" t="s">
        <v>10393</v>
      </c>
      <c r="P2959">
        <v>620</v>
      </c>
      <c r="Q2959" t="s">
        <v>10394</v>
      </c>
      <c r="R2959" t="s">
        <v>10395</v>
      </c>
      <c r="S2959" t="s">
        <v>33220</v>
      </c>
      <c r="T2959">
        <v>0.17308923567461099</v>
      </c>
      <c r="U2959">
        <v>0.603102917160658</v>
      </c>
      <c r="V2959">
        <v>-22.958227695324599</v>
      </c>
      <c r="W2959">
        <v>0.29261482077562401</v>
      </c>
      <c r="X2959">
        <v>0.704072456322962</v>
      </c>
      <c r="Y2959">
        <v>22.465534403649102</v>
      </c>
      <c r="Z2959">
        <v>5.50355599158565E-2</v>
      </c>
      <c r="AA2959">
        <v>0.72610664078822296</v>
      </c>
      <c r="AB2959">
        <v>-22.958227695324599</v>
      </c>
      <c r="AC2959">
        <v>0.27780950890804001</v>
      </c>
      <c r="AD2959">
        <v>0.68253123924728298</v>
      </c>
      <c r="AE2959">
        <v>22.102617747973898</v>
      </c>
      <c r="AF2959">
        <v>0.32549523997010099</v>
      </c>
      <c r="AG2959">
        <v>0.70473078222419605</v>
      </c>
      <c r="AH2959">
        <v>-22.028617183390601</v>
      </c>
      <c r="AI2959">
        <v>0.56157887380500204</v>
      </c>
      <c r="AJ2959">
        <v>0.78121606160956403</v>
      </c>
      <c r="AK2959">
        <v>1.9933568962471899</v>
      </c>
    </row>
    <row r="2960" spans="1:37" x14ac:dyDescent="0.2">
      <c r="A2960" t="s">
        <v>10246</v>
      </c>
      <c r="B2960">
        <v>5644129</v>
      </c>
      <c r="C2960">
        <v>5644290</v>
      </c>
      <c r="D2960">
        <v>162</v>
      </c>
      <c r="E2960" t="s">
        <v>10398</v>
      </c>
      <c r="F2960">
        <v>0</v>
      </c>
      <c r="G2960" t="s">
        <v>10399</v>
      </c>
      <c r="H2960" t="s">
        <v>31000</v>
      </c>
      <c r="I2960">
        <v>17</v>
      </c>
      <c r="J2960">
        <v>5514155</v>
      </c>
      <c r="K2960">
        <v>5619424</v>
      </c>
      <c r="L2960">
        <v>105270</v>
      </c>
      <c r="M2960">
        <v>2</v>
      </c>
      <c r="N2960">
        <v>22861</v>
      </c>
      <c r="O2960" t="s">
        <v>10400</v>
      </c>
      <c r="P2960">
        <v>-24705</v>
      </c>
      <c r="Q2960" t="s">
        <v>10401</v>
      </c>
      <c r="R2960" t="s">
        <v>10402</v>
      </c>
      <c r="S2960" t="s">
        <v>33221</v>
      </c>
      <c r="T2960">
        <v>0.254431078355565</v>
      </c>
      <c r="U2960">
        <v>0.603102917160658</v>
      </c>
      <c r="V2960">
        <v>5.2410252138655302</v>
      </c>
      <c r="W2960">
        <v>0.85739061170441999</v>
      </c>
      <c r="X2960">
        <v>0.95159051474143896</v>
      </c>
      <c r="Y2960">
        <v>1.01400863510933E-2</v>
      </c>
      <c r="Z2960">
        <v>0.43777911271820902</v>
      </c>
      <c r="AA2960">
        <v>0.84435025072159198</v>
      </c>
      <c r="AB2960">
        <v>4.6809296937421001</v>
      </c>
      <c r="AC2960">
        <v>0.30934799025328302</v>
      </c>
      <c r="AD2960">
        <v>0.68773325147593101</v>
      </c>
      <c r="AE2960">
        <v>-0.98985986750161503</v>
      </c>
      <c r="AF2960">
        <v>0.185213627326239</v>
      </c>
      <c r="AG2960">
        <v>0.68151250837662902</v>
      </c>
      <c r="AH2960">
        <v>2.51306637960373</v>
      </c>
      <c r="AI2960">
        <v>0.64674041799899995</v>
      </c>
      <c r="AJ2960">
        <v>0.82002337464554198</v>
      </c>
      <c r="AK2960">
        <v>0.87889551468228</v>
      </c>
    </row>
    <row r="2961" spans="1:37" x14ac:dyDescent="0.2">
      <c r="A2961" t="s">
        <v>10246</v>
      </c>
      <c r="B2961">
        <v>5644311</v>
      </c>
      <c r="C2961">
        <v>5644464</v>
      </c>
      <c r="D2961">
        <v>154</v>
      </c>
      <c r="E2961" t="s">
        <v>10403</v>
      </c>
      <c r="F2961">
        <v>3</v>
      </c>
      <c r="G2961" t="s">
        <v>10404</v>
      </c>
      <c r="H2961" t="s">
        <v>31000</v>
      </c>
      <c r="I2961">
        <v>17</v>
      </c>
      <c r="J2961">
        <v>5514155</v>
      </c>
      <c r="K2961">
        <v>5619424</v>
      </c>
      <c r="L2961">
        <v>105270</v>
      </c>
      <c r="M2961">
        <v>2</v>
      </c>
      <c r="N2961">
        <v>22861</v>
      </c>
      <c r="O2961" t="s">
        <v>10400</v>
      </c>
      <c r="P2961">
        <v>-24887</v>
      </c>
      <c r="Q2961" t="s">
        <v>10401</v>
      </c>
      <c r="R2961" t="s">
        <v>10402</v>
      </c>
      <c r="S2961" t="s">
        <v>33221</v>
      </c>
      <c r="T2961">
        <v>0.254431078355565</v>
      </c>
      <c r="U2961">
        <v>0.603102917160658</v>
      </c>
      <c r="V2961">
        <v>5.1936685555973297</v>
      </c>
      <c r="W2961">
        <v>0.85739061170441999</v>
      </c>
      <c r="X2961">
        <v>0.95159051474143896</v>
      </c>
      <c r="Y2961">
        <v>-0.15978490932280701</v>
      </c>
      <c r="Z2961">
        <v>0.43777911271820902</v>
      </c>
      <c r="AA2961">
        <v>0.84435025072159198</v>
      </c>
      <c r="AB2961">
        <v>4.6046230634778302</v>
      </c>
      <c r="AC2961">
        <v>0.30934799025328302</v>
      </c>
      <c r="AD2961">
        <v>0.68773325147593101</v>
      </c>
      <c r="AE2961">
        <v>-1.1597848574070999</v>
      </c>
      <c r="AF2961">
        <v>0.185213627326239</v>
      </c>
      <c r="AG2961">
        <v>0.68151250837662902</v>
      </c>
      <c r="AH2961">
        <v>2.6214145582880399</v>
      </c>
      <c r="AI2961">
        <v>0.64674041799899995</v>
      </c>
      <c r="AJ2961">
        <v>0.82002337464554198</v>
      </c>
      <c r="AK2961">
        <v>0.70897051900837904</v>
      </c>
    </row>
    <row r="2962" spans="1:37" x14ac:dyDescent="0.2">
      <c r="A2962" t="s">
        <v>10246</v>
      </c>
      <c r="B2962">
        <v>6164086</v>
      </c>
      <c r="C2962">
        <v>6164237</v>
      </c>
      <c r="D2962">
        <v>152</v>
      </c>
      <c r="E2962" t="s">
        <v>10405</v>
      </c>
      <c r="F2962">
        <v>1</v>
      </c>
      <c r="G2962" t="s">
        <v>10406</v>
      </c>
      <c r="H2962" t="s">
        <v>33222</v>
      </c>
      <c r="I2962">
        <v>17</v>
      </c>
      <c r="J2962">
        <v>6163893</v>
      </c>
      <c r="K2962">
        <v>6190510</v>
      </c>
      <c r="L2962">
        <v>26618</v>
      </c>
      <c r="M2962">
        <v>2</v>
      </c>
      <c r="N2962">
        <v>105371508</v>
      </c>
      <c r="O2962" t="s">
        <v>10407</v>
      </c>
      <c r="P2962">
        <v>26273</v>
      </c>
      <c r="Q2962" t="s">
        <v>10408</v>
      </c>
      <c r="R2962" t="s">
        <v>10409</v>
      </c>
      <c r="S2962" t="s">
        <v>33223</v>
      </c>
      <c r="T2962">
        <v>0.53395837276093705</v>
      </c>
      <c r="U2962">
        <v>0.80321479550967601</v>
      </c>
      <c r="V2962">
        <v>-0.59401750562665401</v>
      </c>
      <c r="W2962">
        <v>0.39178370851237199</v>
      </c>
      <c r="X2962">
        <v>0.707444460316214</v>
      </c>
      <c r="Y2962">
        <v>-0.57023279798120197</v>
      </c>
      <c r="Z2962">
        <v>0.16239889147988401</v>
      </c>
      <c r="AA2962">
        <v>0.72610664078822296</v>
      </c>
      <c r="AB2962">
        <v>-1.5247799772394599</v>
      </c>
      <c r="AC2962">
        <v>0.28308337650419801</v>
      </c>
      <c r="AD2962">
        <v>0.68253123924728298</v>
      </c>
      <c r="AE2962">
        <v>-0.55324096919084798</v>
      </c>
      <c r="AF2962">
        <v>0.94968326884576904</v>
      </c>
      <c r="AG2962">
        <v>1</v>
      </c>
      <c r="AH2962">
        <v>0.314867631249727</v>
      </c>
      <c r="AI2962">
        <v>0.57863845093898403</v>
      </c>
      <c r="AJ2962">
        <v>0.78121606160956403</v>
      </c>
      <c r="AK2962">
        <v>-0.35183710596513301</v>
      </c>
    </row>
    <row r="2963" spans="1:37" x14ac:dyDescent="0.2">
      <c r="A2963" t="s">
        <v>10246</v>
      </c>
      <c r="B2963">
        <v>6482942</v>
      </c>
      <c r="C2963">
        <v>6483105</v>
      </c>
      <c r="D2963">
        <v>164</v>
      </c>
      <c r="E2963" t="s">
        <v>10410</v>
      </c>
      <c r="F2963">
        <v>5</v>
      </c>
      <c r="G2963" t="s">
        <v>10411</v>
      </c>
      <c r="H2963" t="s">
        <v>30999</v>
      </c>
      <c r="I2963">
        <v>17</v>
      </c>
      <c r="J2963">
        <v>6455400</v>
      </c>
      <c r="K2963">
        <v>6481829</v>
      </c>
      <c r="L2963">
        <v>26430</v>
      </c>
      <c r="M2963">
        <v>2</v>
      </c>
      <c r="N2963">
        <v>83394</v>
      </c>
      <c r="O2963" t="s">
        <v>10412</v>
      </c>
      <c r="P2963">
        <v>-1113</v>
      </c>
      <c r="Q2963" t="s">
        <v>10413</v>
      </c>
      <c r="R2963" t="s">
        <v>10414</v>
      </c>
      <c r="S2963" t="s">
        <v>33224</v>
      </c>
      <c r="T2963" t="s">
        <v>40</v>
      </c>
      <c r="U2963" t="s">
        <v>40</v>
      </c>
      <c r="V2963">
        <v>0</v>
      </c>
      <c r="W2963">
        <v>0.38920677604595899</v>
      </c>
      <c r="X2963">
        <v>0.704072456322962</v>
      </c>
      <c r="Y2963">
        <v>-21.3889289303733</v>
      </c>
      <c r="Z2963">
        <v>0.48464167878831399</v>
      </c>
      <c r="AA2963">
        <v>0.84435025072159198</v>
      </c>
      <c r="AB2963">
        <v>20.6270890330429</v>
      </c>
      <c r="AC2963">
        <v>0.21073619169722799</v>
      </c>
      <c r="AD2963">
        <v>0.68253123924728298</v>
      </c>
      <c r="AE2963">
        <v>-21.3889289303733</v>
      </c>
      <c r="AF2963">
        <v>0.501741946288212</v>
      </c>
      <c r="AG2963">
        <v>0.80674443595273604</v>
      </c>
      <c r="AH2963">
        <v>-20.590563179859998</v>
      </c>
      <c r="AI2963">
        <v>0.52399907623471598</v>
      </c>
      <c r="AJ2963">
        <v>0.78121606160956403</v>
      </c>
      <c r="AK2963">
        <v>-20.520173897652899</v>
      </c>
    </row>
    <row r="2964" spans="1:37" x14ac:dyDescent="0.2">
      <c r="A2964" t="s">
        <v>10246</v>
      </c>
      <c r="B2964">
        <v>6483105</v>
      </c>
      <c r="C2964">
        <v>6483268</v>
      </c>
      <c r="D2964">
        <v>164</v>
      </c>
      <c r="E2964" t="s">
        <v>10415</v>
      </c>
      <c r="F2964">
        <v>4</v>
      </c>
      <c r="G2964" t="s">
        <v>10416</v>
      </c>
      <c r="H2964" t="s">
        <v>30999</v>
      </c>
      <c r="I2964">
        <v>17</v>
      </c>
      <c r="J2964">
        <v>6455400</v>
      </c>
      <c r="K2964">
        <v>6481829</v>
      </c>
      <c r="L2964">
        <v>26430</v>
      </c>
      <c r="M2964">
        <v>2</v>
      </c>
      <c r="N2964">
        <v>83394</v>
      </c>
      <c r="O2964" t="s">
        <v>10412</v>
      </c>
      <c r="P2964">
        <v>-1276</v>
      </c>
      <c r="Q2964" t="s">
        <v>10413</v>
      </c>
      <c r="R2964" t="s">
        <v>10414</v>
      </c>
      <c r="S2964" t="s">
        <v>33224</v>
      </c>
      <c r="T2964" t="s">
        <v>40</v>
      </c>
      <c r="U2964" t="s">
        <v>40</v>
      </c>
      <c r="V2964">
        <v>0</v>
      </c>
      <c r="W2964">
        <v>0.38920677604595899</v>
      </c>
      <c r="X2964">
        <v>0.704072456322962</v>
      </c>
      <c r="Y2964">
        <v>-21.3889289303733</v>
      </c>
      <c r="Z2964">
        <v>0.48464167878831399</v>
      </c>
      <c r="AA2964">
        <v>0.84435025072159198</v>
      </c>
      <c r="AB2964">
        <v>20.6270890330429</v>
      </c>
      <c r="AC2964">
        <v>0.21073619169722799</v>
      </c>
      <c r="AD2964">
        <v>0.68253123924728298</v>
      </c>
      <c r="AE2964">
        <v>-21.3889289303733</v>
      </c>
      <c r="AF2964">
        <v>0.501741946288212</v>
      </c>
      <c r="AG2964">
        <v>0.80674443595273604</v>
      </c>
      <c r="AH2964">
        <v>-20.590563179859998</v>
      </c>
      <c r="AI2964">
        <v>0.52399907623471598</v>
      </c>
      <c r="AJ2964">
        <v>0.78121606160956403</v>
      </c>
      <c r="AK2964">
        <v>-20.520173897652899</v>
      </c>
    </row>
    <row r="2965" spans="1:37" x14ac:dyDescent="0.2">
      <c r="A2965" t="s">
        <v>10246</v>
      </c>
      <c r="B2965">
        <v>6483268</v>
      </c>
      <c r="C2965">
        <v>6483431</v>
      </c>
      <c r="D2965">
        <v>164</v>
      </c>
      <c r="E2965" t="s">
        <v>10417</v>
      </c>
      <c r="F2965">
        <v>2</v>
      </c>
      <c r="G2965" t="s">
        <v>10418</v>
      </c>
      <c r="H2965" t="s">
        <v>30999</v>
      </c>
      <c r="I2965">
        <v>17</v>
      </c>
      <c r="J2965">
        <v>6455400</v>
      </c>
      <c r="K2965">
        <v>6481829</v>
      </c>
      <c r="L2965">
        <v>26430</v>
      </c>
      <c r="M2965">
        <v>2</v>
      </c>
      <c r="N2965">
        <v>83394</v>
      </c>
      <c r="O2965" t="s">
        <v>10412</v>
      </c>
      <c r="P2965">
        <v>-1439</v>
      </c>
      <c r="Q2965" t="s">
        <v>10413</v>
      </c>
      <c r="R2965" t="s">
        <v>10414</v>
      </c>
      <c r="S2965" t="s">
        <v>33224</v>
      </c>
      <c r="T2965" t="s">
        <v>40</v>
      </c>
      <c r="U2965" t="s">
        <v>40</v>
      </c>
      <c r="V2965">
        <v>0</v>
      </c>
      <c r="W2965">
        <v>0.38920677604595899</v>
      </c>
      <c r="X2965">
        <v>0.704072456322962</v>
      </c>
      <c r="Y2965">
        <v>-21.3889289303733</v>
      </c>
      <c r="Z2965">
        <v>0.48464167878831399</v>
      </c>
      <c r="AA2965">
        <v>0.84435025072159198</v>
      </c>
      <c r="AB2965">
        <v>20.6270890330429</v>
      </c>
      <c r="AC2965">
        <v>0.21073619169722799</v>
      </c>
      <c r="AD2965">
        <v>0.68253123924728298</v>
      </c>
      <c r="AE2965">
        <v>-21.3889289303733</v>
      </c>
      <c r="AF2965">
        <v>0.501741946288212</v>
      </c>
      <c r="AG2965">
        <v>0.80674443595273604</v>
      </c>
      <c r="AH2965">
        <v>-20.590563179859998</v>
      </c>
      <c r="AI2965">
        <v>0.52399907623471598</v>
      </c>
      <c r="AJ2965">
        <v>0.78121606160956403</v>
      </c>
      <c r="AK2965">
        <v>-20.520173897652899</v>
      </c>
    </row>
    <row r="2966" spans="1:37" x14ac:dyDescent="0.2">
      <c r="A2966" t="s">
        <v>10246</v>
      </c>
      <c r="B2966">
        <v>6483431</v>
      </c>
      <c r="C2966">
        <v>6483594</v>
      </c>
      <c r="D2966">
        <v>164</v>
      </c>
      <c r="E2966" t="s">
        <v>10419</v>
      </c>
      <c r="F2966">
        <v>3</v>
      </c>
      <c r="G2966" t="s">
        <v>10420</v>
      </c>
      <c r="H2966" t="s">
        <v>30999</v>
      </c>
      <c r="I2966">
        <v>17</v>
      </c>
      <c r="J2966">
        <v>6455400</v>
      </c>
      <c r="K2966">
        <v>6481829</v>
      </c>
      <c r="L2966">
        <v>26430</v>
      </c>
      <c r="M2966">
        <v>2</v>
      </c>
      <c r="N2966">
        <v>83394</v>
      </c>
      <c r="O2966" t="s">
        <v>10412</v>
      </c>
      <c r="P2966">
        <v>-1602</v>
      </c>
      <c r="Q2966" t="s">
        <v>10413</v>
      </c>
      <c r="R2966" t="s">
        <v>10414</v>
      </c>
      <c r="S2966" t="s">
        <v>33224</v>
      </c>
      <c r="T2966" t="s">
        <v>40</v>
      </c>
      <c r="U2966" t="s">
        <v>40</v>
      </c>
      <c r="V2966">
        <v>0</v>
      </c>
      <c r="W2966">
        <v>0.38920677604595899</v>
      </c>
      <c r="X2966">
        <v>0.704072456322962</v>
      </c>
      <c r="Y2966">
        <v>-21.3889289303733</v>
      </c>
      <c r="Z2966">
        <v>0.48464167878831399</v>
      </c>
      <c r="AA2966">
        <v>0.84435025072159198</v>
      </c>
      <c r="AB2966">
        <v>20.6270890330429</v>
      </c>
      <c r="AC2966">
        <v>0.21073619169722799</v>
      </c>
      <c r="AD2966">
        <v>0.68253123924728298</v>
      </c>
      <c r="AE2966">
        <v>-21.3889289303733</v>
      </c>
      <c r="AF2966">
        <v>0.501741946288212</v>
      </c>
      <c r="AG2966">
        <v>0.80674443595273604</v>
      </c>
      <c r="AH2966">
        <v>-20.590563179859998</v>
      </c>
      <c r="AI2966">
        <v>0.52399907623471598</v>
      </c>
      <c r="AJ2966">
        <v>0.78121606160956403</v>
      </c>
      <c r="AK2966">
        <v>-20.520173897652899</v>
      </c>
    </row>
    <row r="2967" spans="1:37" x14ac:dyDescent="0.2">
      <c r="A2967" t="s">
        <v>10246</v>
      </c>
      <c r="B2967">
        <v>6569857</v>
      </c>
      <c r="C2967">
        <v>6570052</v>
      </c>
      <c r="D2967">
        <v>196</v>
      </c>
      <c r="E2967" t="s">
        <v>10421</v>
      </c>
      <c r="F2967">
        <v>2</v>
      </c>
      <c r="G2967" t="s">
        <v>10422</v>
      </c>
      <c r="H2967" t="s">
        <v>31000</v>
      </c>
      <c r="I2967">
        <v>17</v>
      </c>
      <c r="J2967">
        <v>6451263</v>
      </c>
      <c r="K2967">
        <v>6556555</v>
      </c>
      <c r="L2967">
        <v>105293</v>
      </c>
      <c r="M2967">
        <v>2</v>
      </c>
      <c r="N2967">
        <v>83394</v>
      </c>
      <c r="O2967" t="s">
        <v>10423</v>
      </c>
      <c r="P2967">
        <v>-13302</v>
      </c>
      <c r="Q2967" t="s">
        <v>10413</v>
      </c>
      <c r="R2967" t="s">
        <v>10414</v>
      </c>
      <c r="S2967" t="s">
        <v>33224</v>
      </c>
      <c r="T2967">
        <v>0.56354823081344896</v>
      </c>
      <c r="U2967">
        <v>0.81214233890638399</v>
      </c>
      <c r="V2967">
        <v>-2.7279037441626302</v>
      </c>
      <c r="W2967">
        <v>0.20525741147413201</v>
      </c>
      <c r="X2967">
        <v>0.704072456322962</v>
      </c>
      <c r="Y2967">
        <v>-24.179060458978402</v>
      </c>
      <c r="Z2967">
        <v>0.23404878042441499</v>
      </c>
      <c r="AA2967">
        <v>0.72610664078822296</v>
      </c>
      <c r="AB2967">
        <v>-3.6913774862969899</v>
      </c>
      <c r="AC2967">
        <v>0.30184355666711699</v>
      </c>
      <c r="AD2967">
        <v>0.68253123924728298</v>
      </c>
      <c r="AE2967">
        <v>-2.4262991639760099</v>
      </c>
      <c r="AF2967">
        <v>0.98343762640780896</v>
      </c>
      <c r="AG2967">
        <v>1</v>
      </c>
      <c r="AH2967">
        <v>-1.79829312694639</v>
      </c>
      <c r="AI2967">
        <v>0.24456414000292601</v>
      </c>
      <c r="AJ2967">
        <v>0.78121606160956403</v>
      </c>
      <c r="AK2967">
        <v>-23.696976703350501</v>
      </c>
    </row>
    <row r="2968" spans="1:37" x14ac:dyDescent="0.2">
      <c r="A2968" t="s">
        <v>10246</v>
      </c>
      <c r="B2968">
        <v>6657151</v>
      </c>
      <c r="C2968">
        <v>6657351</v>
      </c>
      <c r="D2968">
        <v>201</v>
      </c>
      <c r="E2968" t="s">
        <v>10424</v>
      </c>
      <c r="F2968">
        <v>13</v>
      </c>
      <c r="G2968" t="s">
        <v>10425</v>
      </c>
      <c r="H2968" t="s">
        <v>30987</v>
      </c>
      <c r="I2968">
        <v>17</v>
      </c>
      <c r="J2968">
        <v>6657214</v>
      </c>
      <c r="K2968">
        <v>6661413</v>
      </c>
      <c r="L2968">
        <v>4200</v>
      </c>
      <c r="M2968">
        <v>1</v>
      </c>
      <c r="N2968">
        <v>100652883</v>
      </c>
      <c r="O2968" t="s">
        <v>10426</v>
      </c>
      <c r="P2968">
        <v>0</v>
      </c>
      <c r="Q2968" t="s">
        <v>40</v>
      </c>
      <c r="R2968" t="s">
        <v>10427</v>
      </c>
      <c r="S2968" t="s">
        <v>33225</v>
      </c>
      <c r="T2968">
        <v>8.8407481283857503E-2</v>
      </c>
      <c r="U2968">
        <v>0.603102917160658</v>
      </c>
      <c r="V2968">
        <v>-24.422447203542799</v>
      </c>
      <c r="W2968">
        <v>0.113079289867903</v>
      </c>
      <c r="X2968">
        <v>0.704072456322962</v>
      </c>
      <c r="Y2968">
        <v>-24.291202676375299</v>
      </c>
      <c r="Z2968">
        <v>1.7313209044554401E-2</v>
      </c>
      <c r="AA2968">
        <v>0.72610664078822296</v>
      </c>
      <c r="AB2968">
        <v>-24.422447203542799</v>
      </c>
      <c r="AC2968">
        <v>2.4853262407310801E-2</v>
      </c>
      <c r="AD2968">
        <v>0.57684129297949804</v>
      </c>
      <c r="AE2968">
        <v>-24.291202676375299</v>
      </c>
      <c r="AF2968">
        <v>0.22065000948199101</v>
      </c>
      <c r="AG2968">
        <v>0.68151250837662902</v>
      </c>
      <c r="AH2968">
        <v>-23.492836589486501</v>
      </c>
      <c r="AI2968">
        <v>0.24456414000292601</v>
      </c>
      <c r="AJ2968">
        <v>0.78121606160956403</v>
      </c>
      <c r="AK2968">
        <v>-23.422447267705898</v>
      </c>
    </row>
    <row r="2969" spans="1:37" x14ac:dyDescent="0.2">
      <c r="A2969" t="s">
        <v>10246</v>
      </c>
      <c r="B2969">
        <v>6657351</v>
      </c>
      <c r="C2969">
        <v>6657551</v>
      </c>
      <c r="D2969">
        <v>201</v>
      </c>
      <c r="E2969" t="s">
        <v>10428</v>
      </c>
      <c r="F2969">
        <v>12</v>
      </c>
      <c r="G2969" t="s">
        <v>10429</v>
      </c>
      <c r="H2969" t="s">
        <v>30987</v>
      </c>
      <c r="I2969">
        <v>17</v>
      </c>
      <c r="J2969">
        <v>6657304</v>
      </c>
      <c r="K2969">
        <v>6663010</v>
      </c>
      <c r="L2969">
        <v>5707</v>
      </c>
      <c r="M2969">
        <v>1</v>
      </c>
      <c r="N2969">
        <v>100652883</v>
      </c>
      <c r="O2969" t="s">
        <v>10430</v>
      </c>
      <c r="P2969">
        <v>47</v>
      </c>
      <c r="Q2969" t="s">
        <v>40</v>
      </c>
      <c r="R2969" t="s">
        <v>10427</v>
      </c>
      <c r="S2969" t="s">
        <v>33225</v>
      </c>
      <c r="T2969">
        <v>8.8407481283857503E-2</v>
      </c>
      <c r="U2969">
        <v>0.603102917160658</v>
      </c>
      <c r="V2969">
        <v>-24.422447203542799</v>
      </c>
      <c r="W2969">
        <v>0.113079289867903</v>
      </c>
      <c r="X2969">
        <v>0.704072456322962</v>
      </c>
      <c r="Y2969">
        <v>-24.291202676375299</v>
      </c>
      <c r="Z2969">
        <v>1.7313209044554401E-2</v>
      </c>
      <c r="AA2969">
        <v>0.72610664078822296</v>
      </c>
      <c r="AB2969">
        <v>-24.422447203542799</v>
      </c>
      <c r="AC2969">
        <v>2.4853262407310801E-2</v>
      </c>
      <c r="AD2969">
        <v>0.57684129297949804</v>
      </c>
      <c r="AE2969">
        <v>-24.291202676375299</v>
      </c>
      <c r="AF2969">
        <v>0.22065000948199101</v>
      </c>
      <c r="AG2969">
        <v>0.68151250837662902</v>
      </c>
      <c r="AH2969">
        <v>-23.492836589486501</v>
      </c>
      <c r="AI2969">
        <v>0.24456414000292601</v>
      </c>
      <c r="AJ2969">
        <v>0.78121606160956403</v>
      </c>
      <c r="AK2969">
        <v>-23.422447267705898</v>
      </c>
    </row>
    <row r="2970" spans="1:37" x14ac:dyDescent="0.2">
      <c r="A2970" t="s">
        <v>10246</v>
      </c>
      <c r="B2970">
        <v>7191952</v>
      </c>
      <c r="C2970">
        <v>7192094</v>
      </c>
      <c r="D2970">
        <v>143</v>
      </c>
      <c r="E2970" t="s">
        <v>10431</v>
      </c>
      <c r="F2970">
        <v>11</v>
      </c>
      <c r="G2970" t="s">
        <v>10432</v>
      </c>
      <c r="H2970" t="s">
        <v>30987</v>
      </c>
      <c r="I2970">
        <v>17</v>
      </c>
      <c r="J2970">
        <v>7190612</v>
      </c>
      <c r="K2970">
        <v>7192210</v>
      </c>
      <c r="L2970">
        <v>1599</v>
      </c>
      <c r="M2970">
        <v>2</v>
      </c>
      <c r="N2970">
        <v>1742</v>
      </c>
      <c r="O2970" t="s">
        <v>10433</v>
      </c>
      <c r="P2970">
        <v>116</v>
      </c>
      <c r="Q2970" t="s">
        <v>10434</v>
      </c>
      <c r="R2970" t="s">
        <v>10435</v>
      </c>
      <c r="S2970" t="s">
        <v>33226</v>
      </c>
      <c r="T2970">
        <v>0.152084254673993</v>
      </c>
      <c r="U2970">
        <v>0.603102917160658</v>
      </c>
      <c r="V2970">
        <v>25.1462928938804</v>
      </c>
      <c r="W2970">
        <v>0.82334044518041904</v>
      </c>
      <c r="X2970">
        <v>0.95159051474143896</v>
      </c>
      <c r="Y2970">
        <v>1.0227222463826</v>
      </c>
      <c r="Z2970">
        <v>0.203350924423461</v>
      </c>
      <c r="AA2970">
        <v>0.72610664078822296</v>
      </c>
      <c r="AB2970">
        <v>24.970075330969301</v>
      </c>
      <c r="AC2970">
        <v>0.63966253792798</v>
      </c>
      <c r="AD2970">
        <v>0.87989882095915395</v>
      </c>
      <c r="AE2970">
        <v>2.2722275295119301E-2</v>
      </c>
      <c r="AF2970">
        <v>0.22065000948199101</v>
      </c>
      <c r="AG2970">
        <v>0.68151250837662902</v>
      </c>
      <c r="AH2970">
        <v>1.46237672029524</v>
      </c>
      <c r="AI2970">
        <v>0.393720794027765</v>
      </c>
      <c r="AJ2970">
        <v>0.78121606160956403</v>
      </c>
      <c r="AK2970">
        <v>1.89147766457752</v>
      </c>
    </row>
    <row r="2971" spans="1:37" x14ac:dyDescent="0.2">
      <c r="A2971" t="s">
        <v>10246</v>
      </c>
      <c r="B2971">
        <v>7337177</v>
      </c>
      <c r="C2971">
        <v>7337340</v>
      </c>
      <c r="D2971">
        <v>164</v>
      </c>
      <c r="E2971" t="s">
        <v>10436</v>
      </c>
      <c r="F2971">
        <v>6</v>
      </c>
      <c r="G2971" t="s">
        <v>10437</v>
      </c>
      <c r="H2971" t="s">
        <v>30987</v>
      </c>
      <c r="I2971">
        <v>17</v>
      </c>
      <c r="J2971">
        <v>7336597</v>
      </c>
      <c r="K2971">
        <v>7342753</v>
      </c>
      <c r="L2971">
        <v>6157</v>
      </c>
      <c r="M2971">
        <v>1</v>
      </c>
      <c r="N2971">
        <v>9744</v>
      </c>
      <c r="O2971" t="s">
        <v>10438</v>
      </c>
      <c r="P2971">
        <v>580</v>
      </c>
      <c r="Q2971" t="s">
        <v>10439</v>
      </c>
      <c r="R2971" t="s">
        <v>10440</v>
      </c>
      <c r="S2971" t="s">
        <v>33227</v>
      </c>
      <c r="T2971">
        <v>0.35387198439864398</v>
      </c>
      <c r="U2971">
        <v>0.603102917160658</v>
      </c>
      <c r="V2971">
        <v>-24.6958338717406</v>
      </c>
      <c r="W2971" t="s">
        <v>40</v>
      </c>
      <c r="X2971" t="s">
        <v>40</v>
      </c>
      <c r="Y2971">
        <v>0</v>
      </c>
      <c r="Z2971">
        <v>0.65379035313853895</v>
      </c>
      <c r="AA2971">
        <v>0.84521697243271998</v>
      </c>
      <c r="AB2971">
        <v>-5.0586267970064203</v>
      </c>
      <c r="AC2971">
        <v>0.27780950890804001</v>
      </c>
      <c r="AD2971">
        <v>0.68253123924728298</v>
      </c>
      <c r="AE2971">
        <v>23.918457256910301</v>
      </c>
      <c r="AF2971">
        <v>0.32549523997010099</v>
      </c>
      <c r="AG2971">
        <v>0.70473078222419605</v>
      </c>
      <c r="AH2971">
        <v>-23.8444566802556</v>
      </c>
      <c r="AI2971">
        <v>0.35038410267202102</v>
      </c>
      <c r="AJ2971">
        <v>0.78121606160956403</v>
      </c>
      <c r="AK2971">
        <v>-23.7740673571532</v>
      </c>
    </row>
    <row r="2972" spans="1:37" x14ac:dyDescent="0.2">
      <c r="A2972" t="s">
        <v>10246</v>
      </c>
      <c r="B2972">
        <v>7337340</v>
      </c>
      <c r="C2972">
        <v>7337503</v>
      </c>
      <c r="D2972">
        <v>164</v>
      </c>
      <c r="E2972" t="s">
        <v>10441</v>
      </c>
      <c r="F2972">
        <v>1</v>
      </c>
      <c r="G2972" t="s">
        <v>10442</v>
      </c>
      <c r="H2972" t="s">
        <v>30987</v>
      </c>
      <c r="I2972">
        <v>17</v>
      </c>
      <c r="J2972">
        <v>7336597</v>
      </c>
      <c r="K2972">
        <v>7342753</v>
      </c>
      <c r="L2972">
        <v>6157</v>
      </c>
      <c r="M2972">
        <v>1</v>
      </c>
      <c r="N2972">
        <v>9744</v>
      </c>
      <c r="O2972" t="s">
        <v>10438</v>
      </c>
      <c r="P2972">
        <v>743</v>
      </c>
      <c r="Q2972" t="s">
        <v>10439</v>
      </c>
      <c r="R2972" t="s">
        <v>10440</v>
      </c>
      <c r="S2972" t="s">
        <v>33227</v>
      </c>
      <c r="T2972">
        <v>0.35387198439864398</v>
      </c>
      <c r="U2972">
        <v>0.603102917160658</v>
      </c>
      <c r="V2972">
        <v>-24.6958338717406</v>
      </c>
      <c r="W2972" t="s">
        <v>40</v>
      </c>
      <c r="X2972" t="s">
        <v>40</v>
      </c>
      <c r="Y2972">
        <v>0</v>
      </c>
      <c r="Z2972">
        <v>0.65379035313853895</v>
      </c>
      <c r="AA2972">
        <v>0.84521697243271998</v>
      </c>
      <c r="AB2972">
        <v>-5.0586267970064203</v>
      </c>
      <c r="AC2972">
        <v>0.27780950890804001</v>
      </c>
      <c r="AD2972">
        <v>0.68253123924728298</v>
      </c>
      <c r="AE2972">
        <v>23.918457256910301</v>
      </c>
      <c r="AF2972">
        <v>0.32549523997010099</v>
      </c>
      <c r="AG2972">
        <v>0.70473078222419605</v>
      </c>
      <c r="AH2972">
        <v>-23.8444566802556</v>
      </c>
      <c r="AI2972">
        <v>0.35038410267202102</v>
      </c>
      <c r="AJ2972">
        <v>0.78121606160956403</v>
      </c>
      <c r="AK2972">
        <v>-23.7740673571532</v>
      </c>
    </row>
    <row r="2973" spans="1:37" x14ac:dyDescent="0.2">
      <c r="A2973" t="s">
        <v>10246</v>
      </c>
      <c r="B2973">
        <v>7482702</v>
      </c>
      <c r="C2973">
        <v>7482875</v>
      </c>
      <c r="D2973">
        <v>174</v>
      </c>
      <c r="E2973" t="s">
        <v>10443</v>
      </c>
      <c r="F2973">
        <v>6</v>
      </c>
      <c r="G2973" t="s">
        <v>10444</v>
      </c>
      <c r="H2973" t="s">
        <v>30999</v>
      </c>
      <c r="I2973">
        <v>17</v>
      </c>
      <c r="J2973">
        <v>7481446</v>
      </c>
      <c r="K2973">
        <v>7483496</v>
      </c>
      <c r="L2973">
        <v>2051</v>
      </c>
      <c r="M2973">
        <v>1</v>
      </c>
      <c r="N2973">
        <v>643664</v>
      </c>
      <c r="O2973" t="s">
        <v>10445</v>
      </c>
      <c r="P2973">
        <v>1256</v>
      </c>
      <c r="Q2973" t="s">
        <v>10446</v>
      </c>
      <c r="R2973" t="s">
        <v>10447</v>
      </c>
      <c r="S2973" t="s">
        <v>33228</v>
      </c>
      <c r="T2973">
        <v>0.32911398597860803</v>
      </c>
      <c r="U2973">
        <v>0.603102917160658</v>
      </c>
      <c r="V2973">
        <v>23.2432342537899</v>
      </c>
      <c r="W2973">
        <v>0.29261482077562401</v>
      </c>
      <c r="X2973">
        <v>0.704072456322962</v>
      </c>
      <c r="Y2973">
        <v>23.317234827968701</v>
      </c>
      <c r="Z2973">
        <v>0.306975110376564</v>
      </c>
      <c r="AA2973">
        <v>0.72610664078822296</v>
      </c>
      <c r="AB2973">
        <v>23.9567434606872</v>
      </c>
      <c r="AC2973">
        <v>0.27780950890804001</v>
      </c>
      <c r="AD2973">
        <v>0.68253123924728298</v>
      </c>
      <c r="AE2973">
        <v>23.9942181638338</v>
      </c>
      <c r="AF2973">
        <v>0.64997455747578503</v>
      </c>
      <c r="AG2973">
        <v>0.80674443595273604</v>
      </c>
      <c r="AH2973">
        <v>-0.13591994080066599</v>
      </c>
      <c r="AI2973">
        <v>0.59609816080359102</v>
      </c>
      <c r="AJ2973">
        <v>0.78121606160956403</v>
      </c>
      <c r="AK2973">
        <v>8.4699546577670995E-3</v>
      </c>
    </row>
    <row r="2974" spans="1:37" x14ac:dyDescent="0.2">
      <c r="A2974" t="s">
        <v>10246</v>
      </c>
      <c r="B2974">
        <v>7559008</v>
      </c>
      <c r="C2974">
        <v>7559234</v>
      </c>
      <c r="D2974">
        <v>227</v>
      </c>
      <c r="E2974" t="s">
        <v>10448</v>
      </c>
      <c r="F2974">
        <v>3</v>
      </c>
      <c r="G2974" t="s">
        <v>10449</v>
      </c>
      <c r="H2974" t="s">
        <v>30987</v>
      </c>
      <c r="I2974">
        <v>17</v>
      </c>
      <c r="J2974">
        <v>7558787</v>
      </c>
      <c r="K2974">
        <v>7561601</v>
      </c>
      <c r="L2974">
        <v>2815</v>
      </c>
      <c r="M2974">
        <v>1</v>
      </c>
      <c r="N2974">
        <v>8741</v>
      </c>
      <c r="O2974" t="s">
        <v>10450</v>
      </c>
      <c r="P2974">
        <v>221</v>
      </c>
      <c r="Q2974" t="s">
        <v>10451</v>
      </c>
      <c r="R2974" t="s">
        <v>10452</v>
      </c>
      <c r="S2974" t="s">
        <v>33229</v>
      </c>
      <c r="T2974">
        <v>0.25559571914704998</v>
      </c>
      <c r="U2974">
        <v>0.603102917160658</v>
      </c>
      <c r="V2974">
        <v>0.88944540413873396</v>
      </c>
      <c r="W2974">
        <v>0.89218470013200302</v>
      </c>
      <c r="X2974">
        <v>0.95159051474143896</v>
      </c>
      <c r="Y2974">
        <v>0.27964853204164603</v>
      </c>
      <c r="Z2974">
        <v>0.73079558945187595</v>
      </c>
      <c r="AA2974">
        <v>0.87468689291581103</v>
      </c>
      <c r="AB2974">
        <v>0.24693700685932099</v>
      </c>
      <c r="AC2974">
        <v>0.15440096342689799</v>
      </c>
      <c r="AD2974">
        <v>0.68253123924728298</v>
      </c>
      <c r="AE2974">
        <v>-0.72035145848117699</v>
      </c>
      <c r="AF2974">
        <v>6.9247825851380201E-2</v>
      </c>
      <c r="AG2974">
        <v>0.60400337402173399</v>
      </c>
      <c r="AH2974">
        <v>1.29339585208576</v>
      </c>
      <c r="AI2974">
        <v>0.19354469356600601</v>
      </c>
      <c r="AJ2974">
        <v>0.78121606160956403</v>
      </c>
      <c r="AK2974">
        <v>1.1484039892598099</v>
      </c>
    </row>
    <row r="2975" spans="1:37" x14ac:dyDescent="0.2">
      <c r="A2975" t="s">
        <v>10246</v>
      </c>
      <c r="B2975">
        <v>7749963</v>
      </c>
      <c r="C2975">
        <v>7750105</v>
      </c>
      <c r="D2975">
        <v>143</v>
      </c>
      <c r="E2975" t="s">
        <v>10453</v>
      </c>
      <c r="F2975">
        <v>5</v>
      </c>
      <c r="G2975" t="s">
        <v>10454</v>
      </c>
      <c r="H2975" t="s">
        <v>33230</v>
      </c>
      <c r="I2975">
        <v>17</v>
      </c>
      <c r="J2975">
        <v>7754320</v>
      </c>
      <c r="K2975">
        <v>7754976</v>
      </c>
      <c r="L2975">
        <v>657</v>
      </c>
      <c r="M2975">
        <v>1</v>
      </c>
      <c r="N2975">
        <v>118432</v>
      </c>
      <c r="O2975" t="s">
        <v>10455</v>
      </c>
      <c r="P2975">
        <v>-4215</v>
      </c>
      <c r="Q2975" t="s">
        <v>10456</v>
      </c>
      <c r="R2975" t="s">
        <v>10457</v>
      </c>
      <c r="S2975" t="s">
        <v>33231</v>
      </c>
      <c r="T2975">
        <v>1</v>
      </c>
      <c r="U2975">
        <v>1</v>
      </c>
      <c r="V2975">
        <v>-0.138959601999006</v>
      </c>
      <c r="W2975">
        <v>0.89107655920673101</v>
      </c>
      <c r="X2975">
        <v>0.95159051474143896</v>
      </c>
      <c r="Y2975">
        <v>0.37659244548508403</v>
      </c>
      <c r="Z2975">
        <v>1</v>
      </c>
      <c r="AA2975">
        <v>1</v>
      </c>
      <c r="AB2975">
        <v>-5.1071783334853002E-2</v>
      </c>
      <c r="AC2975">
        <v>0.85817338719172098</v>
      </c>
      <c r="AD2975">
        <v>0.94068432309766403</v>
      </c>
      <c r="AE2975">
        <v>0.43180559675657398</v>
      </c>
      <c r="AF2975">
        <v>0.98343762640780896</v>
      </c>
      <c r="AG2975">
        <v>1</v>
      </c>
      <c r="AH2975">
        <v>-0.15617117151155299</v>
      </c>
      <c r="AI2975">
        <v>0.95029317176085903</v>
      </c>
      <c r="AJ2975">
        <v>0.98621344597861504</v>
      </c>
      <c r="AK2975">
        <v>0.13687946756385699</v>
      </c>
    </row>
    <row r="2976" spans="1:37" x14ac:dyDescent="0.2">
      <c r="A2976" t="s">
        <v>10246</v>
      </c>
      <c r="B2976">
        <v>8012962</v>
      </c>
      <c r="C2976">
        <v>8013105</v>
      </c>
      <c r="D2976">
        <v>144</v>
      </c>
      <c r="E2976" t="s">
        <v>10458</v>
      </c>
      <c r="F2976">
        <v>3</v>
      </c>
      <c r="G2976" t="s">
        <v>10459</v>
      </c>
      <c r="H2976" t="s">
        <v>33232</v>
      </c>
      <c r="I2976">
        <v>17</v>
      </c>
      <c r="J2976">
        <v>8016129</v>
      </c>
      <c r="K2976">
        <v>8016820</v>
      </c>
      <c r="L2976">
        <v>692</v>
      </c>
      <c r="M2976">
        <v>1</v>
      </c>
      <c r="N2976">
        <v>3000</v>
      </c>
      <c r="O2976" t="s">
        <v>10460</v>
      </c>
      <c r="P2976">
        <v>-3024</v>
      </c>
      <c r="Q2976" t="s">
        <v>10461</v>
      </c>
      <c r="R2976" t="s">
        <v>2026</v>
      </c>
      <c r="S2976" t="s">
        <v>33233</v>
      </c>
      <c r="T2976" t="s">
        <v>40</v>
      </c>
      <c r="U2976" t="s">
        <v>40</v>
      </c>
      <c r="V2976">
        <v>0</v>
      </c>
      <c r="W2976">
        <v>0.29261482077562401</v>
      </c>
      <c r="X2976">
        <v>0.704072456322962</v>
      </c>
      <c r="Y2976">
        <v>24.273493071624099</v>
      </c>
      <c r="Z2976" t="s">
        <v>40</v>
      </c>
      <c r="AA2976" t="s">
        <v>40</v>
      </c>
      <c r="AB2976">
        <v>0</v>
      </c>
      <c r="AC2976">
        <v>0.45677901822897599</v>
      </c>
      <c r="AD2976">
        <v>0.82872126865393902</v>
      </c>
      <c r="AE2976">
        <v>23.273493142766</v>
      </c>
      <c r="AF2976" t="s">
        <v>40</v>
      </c>
      <c r="AG2976" t="s">
        <v>40</v>
      </c>
      <c r="AH2976">
        <v>0</v>
      </c>
      <c r="AI2976">
        <v>0.14667288820271701</v>
      </c>
      <c r="AJ2976">
        <v>0.78121606160956403</v>
      </c>
      <c r="AK2976">
        <v>24.273493071624099</v>
      </c>
    </row>
    <row r="2977" spans="1:37" x14ac:dyDescent="0.2">
      <c r="A2977" t="s">
        <v>10246</v>
      </c>
      <c r="B2977">
        <v>8144191</v>
      </c>
      <c r="C2977">
        <v>8144381</v>
      </c>
      <c r="D2977">
        <v>191</v>
      </c>
      <c r="E2977" t="s">
        <v>10462</v>
      </c>
      <c r="F2977">
        <v>4</v>
      </c>
      <c r="G2977" t="s">
        <v>10463</v>
      </c>
      <c r="H2977" t="s">
        <v>30987</v>
      </c>
      <c r="I2977">
        <v>17</v>
      </c>
      <c r="J2977">
        <v>8144994</v>
      </c>
      <c r="K2977">
        <v>8145071</v>
      </c>
      <c r="L2977">
        <v>78</v>
      </c>
      <c r="M2977">
        <v>2</v>
      </c>
      <c r="N2977">
        <v>102465532</v>
      </c>
      <c r="O2977" t="s">
        <v>10464</v>
      </c>
      <c r="P2977">
        <v>690</v>
      </c>
      <c r="Q2977" t="s">
        <v>10465</v>
      </c>
      <c r="R2977" t="s">
        <v>10466</v>
      </c>
      <c r="S2977" t="s">
        <v>33234</v>
      </c>
      <c r="T2977">
        <v>0.97213403838398904</v>
      </c>
      <c r="U2977">
        <v>1</v>
      </c>
      <c r="V2977">
        <v>2.94325685341368</v>
      </c>
      <c r="W2977">
        <v>0.38920677604595899</v>
      </c>
      <c r="X2977">
        <v>0.704072456322962</v>
      </c>
      <c r="Y2977">
        <v>-20.388929455743401</v>
      </c>
      <c r="Z2977">
        <v>0.96726857278496403</v>
      </c>
      <c r="AA2977">
        <v>0.99919698600769702</v>
      </c>
      <c r="AB2977">
        <v>2.10751219460774</v>
      </c>
      <c r="AC2977">
        <v>0.85817338719172098</v>
      </c>
      <c r="AD2977">
        <v>0.94068432309766403</v>
      </c>
      <c r="AE2977">
        <v>2.8935183101148501</v>
      </c>
      <c r="AF2977">
        <v>0.98343762640780896</v>
      </c>
      <c r="AG2977">
        <v>1</v>
      </c>
      <c r="AH2977">
        <v>3.1260265627827302</v>
      </c>
      <c r="AI2977">
        <v>0.24456414000292601</v>
      </c>
      <c r="AJ2977">
        <v>0.78121606160956403</v>
      </c>
      <c r="AK2977">
        <v>-23.2510290961321</v>
      </c>
    </row>
    <row r="2978" spans="1:37" x14ac:dyDescent="0.2">
      <c r="A2978" t="s">
        <v>10246</v>
      </c>
      <c r="B2978">
        <v>8144381</v>
      </c>
      <c r="C2978">
        <v>8144571</v>
      </c>
      <c r="D2978">
        <v>191</v>
      </c>
      <c r="E2978" t="s">
        <v>10467</v>
      </c>
      <c r="F2978">
        <v>1</v>
      </c>
      <c r="G2978" t="s">
        <v>10468</v>
      </c>
      <c r="H2978" t="s">
        <v>30987</v>
      </c>
      <c r="I2978">
        <v>17</v>
      </c>
      <c r="J2978">
        <v>8144994</v>
      </c>
      <c r="K2978">
        <v>8145071</v>
      </c>
      <c r="L2978">
        <v>78</v>
      </c>
      <c r="M2978">
        <v>2</v>
      </c>
      <c r="N2978">
        <v>102465532</v>
      </c>
      <c r="O2978" t="s">
        <v>10464</v>
      </c>
      <c r="P2978">
        <v>500</v>
      </c>
      <c r="Q2978" t="s">
        <v>10465</v>
      </c>
      <c r="R2978" t="s">
        <v>10466</v>
      </c>
      <c r="S2978" t="s">
        <v>33234</v>
      </c>
      <c r="T2978">
        <v>0.97213403838398904</v>
      </c>
      <c r="U2978">
        <v>1</v>
      </c>
      <c r="V2978">
        <v>2.94325685341368</v>
      </c>
      <c r="W2978">
        <v>0.38920677604595899</v>
      </c>
      <c r="X2978">
        <v>0.704072456322962</v>
      </c>
      <c r="Y2978">
        <v>-20.388929455743401</v>
      </c>
      <c r="Z2978">
        <v>0.96726857278496403</v>
      </c>
      <c r="AA2978">
        <v>0.99919698600769702</v>
      </c>
      <c r="AB2978">
        <v>2.10751219460774</v>
      </c>
      <c r="AC2978">
        <v>0.85817338719172098</v>
      </c>
      <c r="AD2978">
        <v>0.94068432309766403</v>
      </c>
      <c r="AE2978">
        <v>2.8935183101148501</v>
      </c>
      <c r="AF2978">
        <v>0.98343762640780896</v>
      </c>
      <c r="AG2978">
        <v>1</v>
      </c>
      <c r="AH2978">
        <v>3.1260265627827302</v>
      </c>
      <c r="AI2978">
        <v>0.24456414000292601</v>
      </c>
      <c r="AJ2978">
        <v>0.78121606160956403</v>
      </c>
      <c r="AK2978">
        <v>-23.2510290961321</v>
      </c>
    </row>
    <row r="2979" spans="1:37" x14ac:dyDescent="0.2">
      <c r="A2979" t="s">
        <v>10246</v>
      </c>
      <c r="B2979">
        <v>8221258</v>
      </c>
      <c r="C2979">
        <v>8221400</v>
      </c>
      <c r="D2979">
        <v>143</v>
      </c>
      <c r="E2979" t="s">
        <v>10469</v>
      </c>
      <c r="F2979">
        <v>8</v>
      </c>
      <c r="G2979" t="s">
        <v>10470</v>
      </c>
      <c r="H2979" t="s">
        <v>31032</v>
      </c>
      <c r="I2979">
        <v>17</v>
      </c>
      <c r="J2979">
        <v>8220624</v>
      </c>
      <c r="K2979">
        <v>8224043</v>
      </c>
      <c r="L2979">
        <v>3420</v>
      </c>
      <c r="M2979">
        <v>2</v>
      </c>
      <c r="N2979">
        <v>284029</v>
      </c>
      <c r="O2979" t="s">
        <v>10471</v>
      </c>
      <c r="P2979">
        <v>2643</v>
      </c>
      <c r="Q2979" t="s">
        <v>10472</v>
      </c>
      <c r="R2979" t="s">
        <v>10473</v>
      </c>
      <c r="S2979" t="s">
        <v>33235</v>
      </c>
      <c r="T2979">
        <v>0.32911398597860803</v>
      </c>
      <c r="U2979">
        <v>0.603102917160658</v>
      </c>
      <c r="V2979">
        <v>24.4910785569148</v>
      </c>
      <c r="W2979">
        <v>0.89107655920673101</v>
      </c>
      <c r="X2979">
        <v>0.95159051474143896</v>
      </c>
      <c r="Y2979">
        <v>0.34583126190473201</v>
      </c>
      <c r="Z2979">
        <v>0.306975110376564</v>
      </c>
      <c r="AA2979">
        <v>0.72610664078822296</v>
      </c>
      <c r="AB2979">
        <v>24.492932916863101</v>
      </c>
      <c r="AC2979">
        <v>0.75388744886274095</v>
      </c>
      <c r="AD2979">
        <v>0.87989882095915395</v>
      </c>
      <c r="AE2979">
        <v>-0.654168679972156</v>
      </c>
      <c r="AF2979">
        <v>0.61410715005536498</v>
      </c>
      <c r="AG2979">
        <v>0.80674443595273604</v>
      </c>
      <c r="AH2979">
        <v>1.0701967677525701</v>
      </c>
      <c r="AI2979">
        <v>0.56157887380500204</v>
      </c>
      <c r="AJ2979">
        <v>0.78121606160956403</v>
      </c>
      <c r="AK2979">
        <v>1.2145866676053501</v>
      </c>
    </row>
    <row r="2980" spans="1:37" x14ac:dyDescent="0.2">
      <c r="A2980" t="s">
        <v>10246</v>
      </c>
      <c r="B2980">
        <v>8326688</v>
      </c>
      <c r="C2980">
        <v>8326987</v>
      </c>
      <c r="D2980">
        <v>300</v>
      </c>
      <c r="E2980" t="s">
        <v>10474</v>
      </c>
      <c r="F2980">
        <v>14</v>
      </c>
      <c r="G2980" t="s">
        <v>10475</v>
      </c>
      <c r="H2980" t="s">
        <v>33236</v>
      </c>
      <c r="I2980">
        <v>17</v>
      </c>
      <c r="J2980">
        <v>8318766</v>
      </c>
      <c r="K2980">
        <v>8319158</v>
      </c>
      <c r="L2980">
        <v>393</v>
      </c>
      <c r="M2980">
        <v>1</v>
      </c>
      <c r="N2980">
        <v>22899</v>
      </c>
      <c r="O2980" t="s">
        <v>10476</v>
      </c>
      <c r="P2980">
        <v>7922</v>
      </c>
      <c r="Q2980" t="s">
        <v>10477</v>
      </c>
      <c r="R2980" t="s">
        <v>10478</v>
      </c>
      <c r="S2980" t="s">
        <v>33237</v>
      </c>
      <c r="T2980" t="s">
        <v>40</v>
      </c>
      <c r="U2980" t="s">
        <v>40</v>
      </c>
      <c r="V2980">
        <v>0</v>
      </c>
      <c r="W2980">
        <v>0.29261482077562401</v>
      </c>
      <c r="X2980">
        <v>0.704072456322962</v>
      </c>
      <c r="Y2980">
        <v>24.9515649500586</v>
      </c>
      <c r="Z2980" t="s">
        <v>40</v>
      </c>
      <c r="AA2980" t="s">
        <v>40</v>
      </c>
      <c r="AB2980">
        <v>0</v>
      </c>
      <c r="AC2980">
        <v>0.45677901822897599</v>
      </c>
      <c r="AD2980">
        <v>0.82872126865393902</v>
      </c>
      <c r="AE2980">
        <v>23.951564994522201</v>
      </c>
      <c r="AF2980" t="s">
        <v>40</v>
      </c>
      <c r="AG2980" t="s">
        <v>40</v>
      </c>
      <c r="AH2980">
        <v>0</v>
      </c>
      <c r="AI2980">
        <v>0.14667288820271701</v>
      </c>
      <c r="AJ2980">
        <v>0.78121606160956403</v>
      </c>
      <c r="AK2980">
        <v>24.9515649500586</v>
      </c>
    </row>
    <row r="2981" spans="1:37" x14ac:dyDescent="0.2">
      <c r="A2981" t="s">
        <v>10246</v>
      </c>
      <c r="B2981">
        <v>8327039</v>
      </c>
      <c r="C2981">
        <v>8327193</v>
      </c>
      <c r="D2981">
        <v>155</v>
      </c>
      <c r="E2981" t="s">
        <v>10479</v>
      </c>
      <c r="F2981">
        <v>16</v>
      </c>
      <c r="G2981" t="s">
        <v>10480</v>
      </c>
      <c r="H2981" t="s">
        <v>33236</v>
      </c>
      <c r="I2981">
        <v>17</v>
      </c>
      <c r="J2981">
        <v>8318766</v>
      </c>
      <c r="K2981">
        <v>8319158</v>
      </c>
      <c r="L2981">
        <v>393</v>
      </c>
      <c r="M2981">
        <v>1</v>
      </c>
      <c r="N2981">
        <v>22899</v>
      </c>
      <c r="O2981" t="s">
        <v>10476</v>
      </c>
      <c r="P2981">
        <v>8273</v>
      </c>
      <c r="Q2981" t="s">
        <v>10477</v>
      </c>
      <c r="R2981" t="s">
        <v>10478</v>
      </c>
      <c r="S2981" t="s">
        <v>33237</v>
      </c>
      <c r="T2981" t="s">
        <v>40</v>
      </c>
      <c r="U2981" t="s">
        <v>40</v>
      </c>
      <c r="V2981">
        <v>0</v>
      </c>
      <c r="W2981">
        <v>0.29261482077562401</v>
      </c>
      <c r="X2981">
        <v>0.704072456322962</v>
      </c>
      <c r="Y2981">
        <v>24.9515649500586</v>
      </c>
      <c r="Z2981" t="s">
        <v>40</v>
      </c>
      <c r="AA2981" t="s">
        <v>40</v>
      </c>
      <c r="AB2981">
        <v>0</v>
      </c>
      <c r="AC2981">
        <v>0.45677901822897599</v>
      </c>
      <c r="AD2981">
        <v>0.82872126865393902</v>
      </c>
      <c r="AE2981">
        <v>23.951564994522201</v>
      </c>
      <c r="AF2981" t="s">
        <v>40</v>
      </c>
      <c r="AG2981" t="s">
        <v>40</v>
      </c>
      <c r="AH2981">
        <v>0</v>
      </c>
      <c r="AI2981">
        <v>0.14667288820271701</v>
      </c>
      <c r="AJ2981">
        <v>0.78121606160956403</v>
      </c>
      <c r="AK2981">
        <v>24.9515649500586</v>
      </c>
    </row>
    <row r="2982" spans="1:37" x14ac:dyDescent="0.2">
      <c r="A2982" t="s">
        <v>10246</v>
      </c>
      <c r="B2982">
        <v>8634151</v>
      </c>
      <c r="C2982">
        <v>8634245</v>
      </c>
      <c r="D2982">
        <v>95</v>
      </c>
      <c r="E2982" t="s">
        <v>10481</v>
      </c>
      <c r="F2982">
        <v>3</v>
      </c>
      <c r="G2982" t="s">
        <v>10482</v>
      </c>
      <c r="H2982" t="s">
        <v>31032</v>
      </c>
      <c r="I2982">
        <v>17</v>
      </c>
      <c r="J2982">
        <v>8474215</v>
      </c>
      <c r="K2982">
        <v>8631376</v>
      </c>
      <c r="L2982">
        <v>157162</v>
      </c>
      <c r="M2982">
        <v>2</v>
      </c>
      <c r="N2982">
        <v>4628</v>
      </c>
      <c r="O2982" t="s">
        <v>10483</v>
      </c>
      <c r="P2982">
        <v>-2775</v>
      </c>
      <c r="Q2982" t="s">
        <v>10484</v>
      </c>
      <c r="R2982" t="s">
        <v>10485</v>
      </c>
      <c r="S2982" t="s">
        <v>33238</v>
      </c>
      <c r="T2982">
        <v>0.152084254673993</v>
      </c>
      <c r="U2982">
        <v>0.603102917160658</v>
      </c>
      <c r="V2982">
        <v>23.9138760975064</v>
      </c>
      <c r="W2982">
        <v>0.94541066367716797</v>
      </c>
      <c r="X2982">
        <v>0.95159051474143896</v>
      </c>
      <c r="Y2982">
        <v>-2.9111428451829999</v>
      </c>
      <c r="Z2982">
        <v>0.203350924423461</v>
      </c>
      <c r="AA2982">
        <v>0.72610664078822296</v>
      </c>
      <c r="AB2982">
        <v>23.802286087695698</v>
      </c>
      <c r="AC2982">
        <v>0.92091778829119397</v>
      </c>
      <c r="AD2982">
        <v>0.94068432309766403</v>
      </c>
      <c r="AE2982">
        <v>-0.71994740983374295</v>
      </c>
      <c r="AF2982">
        <v>0.22065000948199101</v>
      </c>
      <c r="AG2982">
        <v>0.68151250837662902</v>
      </c>
      <c r="AH2982">
        <v>1.31319644121049</v>
      </c>
      <c r="AI2982">
        <v>0.98342151819761803</v>
      </c>
      <c r="AJ2982">
        <v>0.98789258377071898</v>
      </c>
      <c r="AK2982">
        <v>-2.9632495334368301</v>
      </c>
    </row>
    <row r="2983" spans="1:37" x14ac:dyDescent="0.2">
      <c r="A2983" t="s">
        <v>10246</v>
      </c>
      <c r="B2983">
        <v>8924055</v>
      </c>
      <c r="C2983">
        <v>8924215</v>
      </c>
      <c r="D2983">
        <v>161</v>
      </c>
      <c r="E2983" t="s">
        <v>10486</v>
      </c>
      <c r="F2983">
        <v>1</v>
      </c>
      <c r="G2983" t="s">
        <v>10487</v>
      </c>
      <c r="H2983" t="s">
        <v>33239</v>
      </c>
      <c r="I2983">
        <v>17</v>
      </c>
      <c r="J2983">
        <v>8880096</v>
      </c>
      <c r="K2983">
        <v>8912517</v>
      </c>
      <c r="L2983">
        <v>32422</v>
      </c>
      <c r="M2983">
        <v>2</v>
      </c>
      <c r="N2983">
        <v>23533</v>
      </c>
      <c r="O2983" t="s">
        <v>10488</v>
      </c>
      <c r="P2983">
        <v>-11538</v>
      </c>
      <c r="Q2983" t="s">
        <v>10489</v>
      </c>
      <c r="R2983" t="s">
        <v>10490</v>
      </c>
      <c r="S2983" t="s">
        <v>33240</v>
      </c>
      <c r="T2983">
        <v>0.97213403838398904</v>
      </c>
      <c r="U2983">
        <v>1</v>
      </c>
      <c r="V2983">
        <v>1.5125843613905801</v>
      </c>
      <c r="W2983">
        <v>0.123414495547065</v>
      </c>
      <c r="X2983">
        <v>0.704072456322962</v>
      </c>
      <c r="Y2983">
        <v>23.810062869702801</v>
      </c>
      <c r="Z2983">
        <v>0.69013698642955401</v>
      </c>
      <c r="AA2983">
        <v>0.84521697243271998</v>
      </c>
      <c r="AB2983">
        <v>0.54911037160554899</v>
      </c>
      <c r="AC2983">
        <v>0.27780950890804001</v>
      </c>
      <c r="AD2983">
        <v>0.68253123924728298</v>
      </c>
      <c r="AE2983">
        <v>22.810062967794298</v>
      </c>
      <c r="AF2983">
        <v>0.61410715005536498</v>
      </c>
      <c r="AG2983">
        <v>0.80674443595273604</v>
      </c>
      <c r="AH2983">
        <v>2.4421946688597802</v>
      </c>
      <c r="AI2983">
        <v>3.6185182304427702E-2</v>
      </c>
      <c r="AJ2983">
        <v>0.78121606160956403</v>
      </c>
      <c r="AK2983">
        <v>23.810062869702801</v>
      </c>
    </row>
    <row r="2984" spans="1:37" x14ac:dyDescent="0.2">
      <c r="A2984" t="s">
        <v>10246</v>
      </c>
      <c r="B2984">
        <v>8924215</v>
      </c>
      <c r="C2984">
        <v>8924375</v>
      </c>
      <c r="D2984">
        <v>161</v>
      </c>
      <c r="E2984" t="s">
        <v>10491</v>
      </c>
      <c r="F2984">
        <v>1</v>
      </c>
      <c r="G2984" t="s">
        <v>10492</v>
      </c>
      <c r="H2984" t="s">
        <v>33239</v>
      </c>
      <c r="I2984">
        <v>17</v>
      </c>
      <c r="J2984">
        <v>8880096</v>
      </c>
      <c r="K2984">
        <v>8912517</v>
      </c>
      <c r="L2984">
        <v>32422</v>
      </c>
      <c r="M2984">
        <v>2</v>
      </c>
      <c r="N2984">
        <v>23533</v>
      </c>
      <c r="O2984" t="s">
        <v>10488</v>
      </c>
      <c r="P2984">
        <v>-11698</v>
      </c>
      <c r="Q2984" t="s">
        <v>10489</v>
      </c>
      <c r="R2984" t="s">
        <v>10490</v>
      </c>
      <c r="S2984" t="s">
        <v>33240</v>
      </c>
      <c r="T2984">
        <v>0.97213403838398904</v>
      </c>
      <c r="U2984">
        <v>1</v>
      </c>
      <c r="V2984">
        <v>1.5125843613905801</v>
      </c>
      <c r="W2984">
        <v>0.123414495547065</v>
      </c>
      <c r="X2984">
        <v>0.704072456322962</v>
      </c>
      <c r="Y2984">
        <v>23.810062869702801</v>
      </c>
      <c r="Z2984">
        <v>0.69013698642955401</v>
      </c>
      <c r="AA2984">
        <v>0.84521697243271998</v>
      </c>
      <c r="AB2984">
        <v>0.54911037160554899</v>
      </c>
      <c r="AC2984">
        <v>0.27780950890804001</v>
      </c>
      <c r="AD2984">
        <v>0.68253123924728298</v>
      </c>
      <c r="AE2984">
        <v>22.810062967794298</v>
      </c>
      <c r="AF2984">
        <v>0.61410715005536498</v>
      </c>
      <c r="AG2984">
        <v>0.80674443595273604</v>
      </c>
      <c r="AH2984">
        <v>2.4421946688597802</v>
      </c>
      <c r="AI2984">
        <v>3.6185182304427702E-2</v>
      </c>
      <c r="AJ2984">
        <v>0.78121606160956403</v>
      </c>
      <c r="AK2984">
        <v>23.810062869702801</v>
      </c>
    </row>
    <row r="2985" spans="1:37" x14ac:dyDescent="0.2">
      <c r="A2985" t="s">
        <v>10246</v>
      </c>
      <c r="B2985">
        <v>9022749</v>
      </c>
      <c r="C2985">
        <v>9022932</v>
      </c>
      <c r="D2985">
        <v>184</v>
      </c>
      <c r="E2985" t="s">
        <v>10493</v>
      </c>
      <c r="F2985">
        <v>15</v>
      </c>
      <c r="G2985" t="s">
        <v>10494</v>
      </c>
      <c r="H2985" t="s">
        <v>30999</v>
      </c>
      <c r="I2985">
        <v>17</v>
      </c>
      <c r="J2985">
        <v>9021510</v>
      </c>
      <c r="K2985">
        <v>9244000</v>
      </c>
      <c r="L2985">
        <v>222491</v>
      </c>
      <c r="M2985">
        <v>1</v>
      </c>
      <c r="N2985">
        <v>9423</v>
      </c>
      <c r="O2985" t="s">
        <v>10495</v>
      </c>
      <c r="P2985">
        <v>1239</v>
      </c>
      <c r="Q2985" t="s">
        <v>10496</v>
      </c>
      <c r="R2985" t="s">
        <v>10497</v>
      </c>
      <c r="S2985" t="s">
        <v>33241</v>
      </c>
      <c r="T2985">
        <v>0.97213403838398904</v>
      </c>
      <c r="U2985">
        <v>1</v>
      </c>
      <c r="V2985">
        <v>0.91728695943984295</v>
      </c>
      <c r="W2985">
        <v>0.20525741147413201</v>
      </c>
      <c r="X2985">
        <v>0.704072456322962</v>
      </c>
      <c r="Y2985">
        <v>-25.171406905336202</v>
      </c>
      <c r="Z2985">
        <v>0.96726857278496403</v>
      </c>
      <c r="AA2985">
        <v>0.99919698600769702</v>
      </c>
      <c r="AB2985">
        <v>0.56330419213273397</v>
      </c>
      <c r="AC2985">
        <v>0.30184355666711699</v>
      </c>
      <c r="AD2985">
        <v>0.68253123924728298</v>
      </c>
      <c r="AE2985">
        <v>-2.1807544416036602</v>
      </c>
      <c r="AF2985">
        <v>0.98343762640780896</v>
      </c>
      <c r="AG2985">
        <v>1</v>
      </c>
      <c r="AH2985">
        <v>0.88669926230144402</v>
      </c>
      <c r="AI2985">
        <v>0.24456414000292601</v>
      </c>
      <c r="AJ2985">
        <v>0.78121606160956403</v>
      </c>
      <c r="AK2985">
        <v>-24.7509224159922</v>
      </c>
    </row>
    <row r="2986" spans="1:37" x14ac:dyDescent="0.2">
      <c r="A2986" t="s">
        <v>10246</v>
      </c>
      <c r="B2986">
        <v>9022932</v>
      </c>
      <c r="C2986">
        <v>9023115</v>
      </c>
      <c r="D2986">
        <v>184</v>
      </c>
      <c r="E2986" t="s">
        <v>10498</v>
      </c>
      <c r="F2986">
        <v>25</v>
      </c>
      <c r="G2986" t="s">
        <v>10499</v>
      </c>
      <c r="H2986" t="s">
        <v>30999</v>
      </c>
      <c r="I2986">
        <v>17</v>
      </c>
      <c r="J2986">
        <v>9021510</v>
      </c>
      <c r="K2986">
        <v>9244000</v>
      </c>
      <c r="L2986">
        <v>222491</v>
      </c>
      <c r="M2986">
        <v>1</v>
      </c>
      <c r="N2986">
        <v>9423</v>
      </c>
      <c r="O2986" t="s">
        <v>10495</v>
      </c>
      <c r="P2986">
        <v>1422</v>
      </c>
      <c r="Q2986" t="s">
        <v>10496</v>
      </c>
      <c r="R2986" t="s">
        <v>10497</v>
      </c>
      <c r="S2986" t="s">
        <v>33241</v>
      </c>
      <c r="T2986">
        <v>0.97213403838398904</v>
      </c>
      <c r="U2986">
        <v>1</v>
      </c>
      <c r="V2986">
        <v>0.91728695943984295</v>
      </c>
      <c r="W2986">
        <v>0.20525741147413201</v>
      </c>
      <c r="X2986">
        <v>0.704072456322962</v>
      </c>
      <c r="Y2986">
        <v>-25.171406905336202</v>
      </c>
      <c r="Z2986">
        <v>0.96726857278496403</v>
      </c>
      <c r="AA2986">
        <v>0.99919698600769702</v>
      </c>
      <c r="AB2986">
        <v>0.56330419213273397</v>
      </c>
      <c r="AC2986">
        <v>0.30184355666711699</v>
      </c>
      <c r="AD2986">
        <v>0.68253123924728298</v>
      </c>
      <c r="AE2986">
        <v>-2.1807544416036602</v>
      </c>
      <c r="AF2986">
        <v>0.98343762640780896</v>
      </c>
      <c r="AG2986">
        <v>1</v>
      </c>
      <c r="AH2986">
        <v>0.88669926230144402</v>
      </c>
      <c r="AI2986">
        <v>0.24456414000292601</v>
      </c>
      <c r="AJ2986">
        <v>0.78121606160956403</v>
      </c>
      <c r="AK2986">
        <v>-24.7509224159922</v>
      </c>
    </row>
    <row r="2987" spans="1:37" x14ac:dyDescent="0.2">
      <c r="A2987" t="s">
        <v>10246</v>
      </c>
      <c r="B2987">
        <v>9278478</v>
      </c>
      <c r="C2987">
        <v>9278629</v>
      </c>
      <c r="D2987">
        <v>152</v>
      </c>
      <c r="E2987" t="s">
        <v>10500</v>
      </c>
      <c r="F2987">
        <v>2</v>
      </c>
      <c r="G2987" t="s">
        <v>10501</v>
      </c>
      <c r="H2987" t="s">
        <v>33242</v>
      </c>
      <c r="I2987">
        <v>17</v>
      </c>
      <c r="J2987">
        <v>9250487</v>
      </c>
      <c r="K2987">
        <v>9273434</v>
      </c>
      <c r="L2987">
        <v>22948</v>
      </c>
      <c r="M2987">
        <v>2</v>
      </c>
      <c r="N2987">
        <v>9482</v>
      </c>
      <c r="O2987" t="s">
        <v>10502</v>
      </c>
      <c r="P2987">
        <v>-5044</v>
      </c>
      <c r="Q2987" t="s">
        <v>10503</v>
      </c>
      <c r="R2987" t="s">
        <v>10504</v>
      </c>
      <c r="S2987" t="s">
        <v>33243</v>
      </c>
      <c r="T2987">
        <v>1</v>
      </c>
      <c r="U2987">
        <v>1</v>
      </c>
      <c r="V2987">
        <v>-0.43953107265074498</v>
      </c>
      <c r="W2987">
        <v>0.65075386537994595</v>
      </c>
      <c r="X2987">
        <v>0.94119559056004798</v>
      </c>
      <c r="Y2987">
        <v>-1.45232751541129</v>
      </c>
      <c r="Z2987">
        <v>1</v>
      </c>
      <c r="AA2987">
        <v>1</v>
      </c>
      <c r="AB2987">
        <v>-0.61077957289479401</v>
      </c>
      <c r="AC2987">
        <v>0.283630615332017</v>
      </c>
      <c r="AD2987">
        <v>0.68253123924728298</v>
      </c>
      <c r="AE2987">
        <v>-2.4523273066822</v>
      </c>
      <c r="AF2987">
        <v>1</v>
      </c>
      <c r="AG2987">
        <v>1</v>
      </c>
      <c r="AH2987">
        <v>-0.108166834914214</v>
      </c>
      <c r="AI2987">
        <v>0.98342151819761803</v>
      </c>
      <c r="AJ2987">
        <v>0.98789258377071898</v>
      </c>
      <c r="AK2987">
        <v>-0.583572111700286</v>
      </c>
    </row>
    <row r="2988" spans="1:37" x14ac:dyDescent="0.2">
      <c r="A2988" t="s">
        <v>10246</v>
      </c>
      <c r="B2988">
        <v>9838908</v>
      </c>
      <c r="C2988">
        <v>9839065</v>
      </c>
      <c r="D2988">
        <v>158</v>
      </c>
      <c r="E2988" t="s">
        <v>10505</v>
      </c>
      <c r="F2988">
        <v>6</v>
      </c>
      <c r="G2988" t="s">
        <v>10506</v>
      </c>
      <c r="H2988" t="s">
        <v>33244</v>
      </c>
      <c r="I2988">
        <v>17</v>
      </c>
      <c r="J2988">
        <v>9842485</v>
      </c>
      <c r="K2988">
        <v>9860071</v>
      </c>
      <c r="L2988">
        <v>17587</v>
      </c>
      <c r="M2988">
        <v>1</v>
      </c>
      <c r="N2988">
        <v>9340</v>
      </c>
      <c r="O2988" t="s">
        <v>10507</v>
      </c>
      <c r="P2988">
        <v>-3420</v>
      </c>
      <c r="Q2988" t="s">
        <v>10508</v>
      </c>
      <c r="R2988" t="s">
        <v>10509</v>
      </c>
      <c r="S2988" t="s">
        <v>33245</v>
      </c>
      <c r="T2988">
        <v>0.32911398597860803</v>
      </c>
      <c r="U2988">
        <v>0.603102917160658</v>
      </c>
      <c r="V2988">
        <v>23.995716013101202</v>
      </c>
      <c r="W2988">
        <v>0.89107655920673101</v>
      </c>
      <c r="X2988">
        <v>0.95159051474143896</v>
      </c>
      <c r="Y2988">
        <v>0.49816163546165898</v>
      </c>
      <c r="Z2988">
        <v>0.306975110376564</v>
      </c>
      <c r="AA2988">
        <v>0.72610664078822296</v>
      </c>
      <c r="AB2988">
        <v>23.925264473259201</v>
      </c>
      <c r="AC2988">
        <v>0.75388744886274095</v>
      </c>
      <c r="AD2988">
        <v>0.87989882095915395</v>
      </c>
      <c r="AE2988">
        <v>-0.50183828260364505</v>
      </c>
      <c r="AF2988">
        <v>0.61410715005536498</v>
      </c>
      <c r="AG2988">
        <v>0.80674443595273604</v>
      </c>
      <c r="AH2988">
        <v>1.22252711162427</v>
      </c>
      <c r="AI2988">
        <v>0.56157887380500204</v>
      </c>
      <c r="AJ2988">
        <v>0.78121606160956403</v>
      </c>
      <c r="AK2988">
        <v>1.3669170065839999</v>
      </c>
    </row>
    <row r="2989" spans="1:37" x14ac:dyDescent="0.2">
      <c r="A2989" t="s">
        <v>10246</v>
      </c>
      <c r="B2989">
        <v>9839065</v>
      </c>
      <c r="C2989">
        <v>9839222</v>
      </c>
      <c r="D2989">
        <v>158</v>
      </c>
      <c r="E2989" t="s">
        <v>10511</v>
      </c>
      <c r="F2989">
        <v>0</v>
      </c>
      <c r="G2989" t="s">
        <v>10512</v>
      </c>
      <c r="H2989" t="s">
        <v>33244</v>
      </c>
      <c r="I2989">
        <v>17</v>
      </c>
      <c r="J2989">
        <v>9842485</v>
      </c>
      <c r="K2989">
        <v>9860071</v>
      </c>
      <c r="L2989">
        <v>17587</v>
      </c>
      <c r="M2989">
        <v>1</v>
      </c>
      <c r="N2989">
        <v>9340</v>
      </c>
      <c r="O2989" t="s">
        <v>10507</v>
      </c>
      <c r="P2989">
        <v>-3263</v>
      </c>
      <c r="Q2989" t="s">
        <v>10508</v>
      </c>
      <c r="R2989" t="s">
        <v>10509</v>
      </c>
      <c r="S2989" t="s">
        <v>33245</v>
      </c>
      <c r="T2989">
        <v>0.32911398597860803</v>
      </c>
      <c r="U2989">
        <v>0.603102917160658</v>
      </c>
      <c r="V2989">
        <v>23.995716013101202</v>
      </c>
      <c r="W2989">
        <v>0.89107655920673101</v>
      </c>
      <c r="X2989">
        <v>0.95159051474143896</v>
      </c>
      <c r="Y2989">
        <v>0.49816163546165898</v>
      </c>
      <c r="Z2989">
        <v>0.306975110376564</v>
      </c>
      <c r="AA2989">
        <v>0.72610664078822296</v>
      </c>
      <c r="AB2989">
        <v>23.925264473259201</v>
      </c>
      <c r="AC2989">
        <v>0.75388744886274095</v>
      </c>
      <c r="AD2989">
        <v>0.87989882095915395</v>
      </c>
      <c r="AE2989">
        <v>-0.50183828260364505</v>
      </c>
      <c r="AF2989">
        <v>0.61410715005536498</v>
      </c>
      <c r="AG2989">
        <v>0.80674443595273604</v>
      </c>
      <c r="AH2989">
        <v>1.22252711162427</v>
      </c>
      <c r="AI2989">
        <v>0.56157887380500204</v>
      </c>
      <c r="AJ2989">
        <v>0.78121606160956403</v>
      </c>
      <c r="AK2989">
        <v>1.3669170065839999</v>
      </c>
    </row>
    <row r="2990" spans="1:37" x14ac:dyDescent="0.2">
      <c r="A2990" t="s">
        <v>10246</v>
      </c>
      <c r="B2990">
        <v>10305656</v>
      </c>
      <c r="C2990">
        <v>10305823</v>
      </c>
      <c r="D2990">
        <v>168</v>
      </c>
      <c r="E2990" t="s">
        <v>10513</v>
      </c>
      <c r="F2990">
        <v>2</v>
      </c>
      <c r="G2990" t="s">
        <v>10514</v>
      </c>
      <c r="H2990" t="s">
        <v>33246</v>
      </c>
      <c r="I2990">
        <v>17</v>
      </c>
      <c r="J2990">
        <v>10320392</v>
      </c>
      <c r="K2990">
        <v>10341458</v>
      </c>
      <c r="L2990">
        <v>21067</v>
      </c>
      <c r="M2990">
        <v>1</v>
      </c>
      <c r="N2990">
        <v>107985004</v>
      </c>
      <c r="O2990" t="s">
        <v>10515</v>
      </c>
      <c r="P2990">
        <v>-14569</v>
      </c>
      <c r="Q2990" t="s">
        <v>40</v>
      </c>
      <c r="R2990" t="s">
        <v>10516</v>
      </c>
      <c r="S2990" t="s">
        <v>33247</v>
      </c>
      <c r="T2990">
        <v>0.28713235177282298</v>
      </c>
      <c r="U2990">
        <v>0.603102917160658</v>
      </c>
      <c r="V2990">
        <v>1.4439398299339701</v>
      </c>
      <c r="W2990">
        <v>0.69612008083108901</v>
      </c>
      <c r="X2990">
        <v>0.95159051474143896</v>
      </c>
      <c r="Y2990">
        <v>0.27276684605012103</v>
      </c>
      <c r="Z2990">
        <v>0.49898250636547398</v>
      </c>
      <c r="AA2990">
        <v>0.84521697243271998</v>
      </c>
      <c r="AB2990">
        <v>1.0919270566578401</v>
      </c>
      <c r="AC2990">
        <v>0.90772717215435705</v>
      </c>
      <c r="AD2990">
        <v>0.94068432309766403</v>
      </c>
      <c r="AE2990">
        <v>0.10189089212551</v>
      </c>
      <c r="AF2990">
        <v>0.234980466079242</v>
      </c>
      <c r="AG2990">
        <v>0.69020448338054297</v>
      </c>
      <c r="AH2990">
        <v>1.13013449971969</v>
      </c>
      <c r="AI2990">
        <v>0.43866375324691997</v>
      </c>
      <c r="AJ2990">
        <v>0.78121606160956403</v>
      </c>
      <c r="AK2990">
        <v>0.31365107546355597</v>
      </c>
    </row>
    <row r="2991" spans="1:37" x14ac:dyDescent="0.2">
      <c r="A2991" t="s">
        <v>10246</v>
      </c>
      <c r="B2991">
        <v>10305823</v>
      </c>
      <c r="C2991">
        <v>10305990</v>
      </c>
      <c r="D2991">
        <v>168</v>
      </c>
      <c r="E2991" t="s">
        <v>10517</v>
      </c>
      <c r="F2991">
        <v>3</v>
      </c>
      <c r="G2991" t="s">
        <v>10518</v>
      </c>
      <c r="H2991" t="s">
        <v>33246</v>
      </c>
      <c r="I2991">
        <v>17</v>
      </c>
      <c r="J2991">
        <v>10320392</v>
      </c>
      <c r="K2991">
        <v>10341458</v>
      </c>
      <c r="L2991">
        <v>21067</v>
      </c>
      <c r="M2991">
        <v>1</v>
      </c>
      <c r="N2991">
        <v>107985004</v>
      </c>
      <c r="O2991" t="s">
        <v>10515</v>
      </c>
      <c r="P2991">
        <v>-14402</v>
      </c>
      <c r="Q2991" t="s">
        <v>40</v>
      </c>
      <c r="R2991" t="s">
        <v>10516</v>
      </c>
      <c r="S2991" t="s">
        <v>33247</v>
      </c>
      <c r="T2991">
        <v>0.28713235177282298</v>
      </c>
      <c r="U2991">
        <v>0.603102917160658</v>
      </c>
      <c r="V2991">
        <v>1.4439398299339701</v>
      </c>
      <c r="W2991">
        <v>0.69612008083108901</v>
      </c>
      <c r="X2991">
        <v>0.95159051474143896</v>
      </c>
      <c r="Y2991">
        <v>0.27276684605012103</v>
      </c>
      <c r="Z2991">
        <v>0.49898250636547398</v>
      </c>
      <c r="AA2991">
        <v>0.84521697243271998</v>
      </c>
      <c r="AB2991">
        <v>1.0919270566578401</v>
      </c>
      <c r="AC2991">
        <v>0.90772717215435705</v>
      </c>
      <c r="AD2991">
        <v>0.94068432309766403</v>
      </c>
      <c r="AE2991">
        <v>0.10189089212551</v>
      </c>
      <c r="AF2991">
        <v>0.234980466079242</v>
      </c>
      <c r="AG2991">
        <v>0.69020448338054297</v>
      </c>
      <c r="AH2991">
        <v>1.13013449971969</v>
      </c>
      <c r="AI2991">
        <v>0.43866375324691997</v>
      </c>
      <c r="AJ2991">
        <v>0.78121606160956403</v>
      </c>
      <c r="AK2991">
        <v>0.31365107546355597</v>
      </c>
    </row>
    <row r="2992" spans="1:37" x14ac:dyDescent="0.2">
      <c r="A2992" t="s">
        <v>10246</v>
      </c>
      <c r="B2992">
        <v>10481804</v>
      </c>
      <c r="C2992">
        <v>10481973</v>
      </c>
      <c r="D2992">
        <v>170</v>
      </c>
      <c r="E2992" t="s">
        <v>10519</v>
      </c>
      <c r="F2992">
        <v>0</v>
      </c>
      <c r="G2992" t="s">
        <v>10520</v>
      </c>
      <c r="H2992" t="s">
        <v>33248</v>
      </c>
      <c r="I2992">
        <v>17</v>
      </c>
      <c r="J2992">
        <v>10443290</v>
      </c>
      <c r="K2992">
        <v>10469559</v>
      </c>
      <c r="L2992">
        <v>26270</v>
      </c>
      <c r="M2992">
        <v>2</v>
      </c>
      <c r="N2992">
        <v>4622</v>
      </c>
      <c r="O2992" t="s">
        <v>10521</v>
      </c>
      <c r="P2992">
        <v>-12245</v>
      </c>
      <c r="Q2992" t="s">
        <v>10522</v>
      </c>
      <c r="R2992" t="s">
        <v>10523</v>
      </c>
      <c r="S2992" t="s">
        <v>33249</v>
      </c>
      <c r="T2992">
        <v>0.35387198439864398</v>
      </c>
      <c r="U2992">
        <v>0.603102917160658</v>
      </c>
      <c r="V2992">
        <v>-23.6254862498314</v>
      </c>
      <c r="W2992">
        <v>0.38920677604595899</v>
      </c>
      <c r="X2992">
        <v>0.704072456322962</v>
      </c>
      <c r="Y2992">
        <v>-23.494241727170198</v>
      </c>
      <c r="Z2992">
        <v>0.184235113180511</v>
      </c>
      <c r="AA2992">
        <v>0.72610664078822296</v>
      </c>
      <c r="AB2992">
        <v>-23.6254862498314</v>
      </c>
      <c r="AC2992">
        <v>0.21073619169722799</v>
      </c>
      <c r="AD2992">
        <v>0.68253123924728298</v>
      </c>
      <c r="AE2992">
        <v>-23.494241727170198</v>
      </c>
      <c r="AF2992">
        <v>0.501741946288212</v>
      </c>
      <c r="AG2992">
        <v>0.80674443595273604</v>
      </c>
      <c r="AH2992">
        <v>-22.6958756785851</v>
      </c>
      <c r="AI2992">
        <v>0.52399907623471598</v>
      </c>
      <c r="AJ2992">
        <v>0.78121606160956403</v>
      </c>
      <c r="AK2992">
        <v>-22.625486361310799</v>
      </c>
    </row>
    <row r="2993" spans="1:37" x14ac:dyDescent="0.2">
      <c r="A2993" t="s">
        <v>10246</v>
      </c>
      <c r="B2993">
        <v>10481973</v>
      </c>
      <c r="C2993">
        <v>10482142</v>
      </c>
      <c r="D2993">
        <v>170</v>
      </c>
      <c r="E2993" t="s">
        <v>10524</v>
      </c>
      <c r="F2993">
        <v>0</v>
      </c>
      <c r="G2993" t="s">
        <v>10525</v>
      </c>
      <c r="H2993" t="s">
        <v>33248</v>
      </c>
      <c r="I2993">
        <v>17</v>
      </c>
      <c r="J2993">
        <v>10443290</v>
      </c>
      <c r="K2993">
        <v>10469559</v>
      </c>
      <c r="L2993">
        <v>26270</v>
      </c>
      <c r="M2993">
        <v>2</v>
      </c>
      <c r="N2993">
        <v>4622</v>
      </c>
      <c r="O2993" t="s">
        <v>10521</v>
      </c>
      <c r="P2993">
        <v>-12414</v>
      </c>
      <c r="Q2993" t="s">
        <v>10522</v>
      </c>
      <c r="R2993" t="s">
        <v>10523</v>
      </c>
      <c r="S2993" t="s">
        <v>33249</v>
      </c>
      <c r="T2993">
        <v>0.35387198439864398</v>
      </c>
      <c r="U2993">
        <v>0.603102917160658</v>
      </c>
      <c r="V2993">
        <v>-23.6254862498314</v>
      </c>
      <c r="W2993">
        <v>0.38920677604595899</v>
      </c>
      <c r="X2993">
        <v>0.704072456322962</v>
      </c>
      <c r="Y2993">
        <v>-23.494241727170198</v>
      </c>
      <c r="Z2993">
        <v>0.184235113180511</v>
      </c>
      <c r="AA2993">
        <v>0.72610664078822296</v>
      </c>
      <c r="AB2993">
        <v>-23.6254862498314</v>
      </c>
      <c r="AC2993">
        <v>0.21073619169722799</v>
      </c>
      <c r="AD2993">
        <v>0.68253123924728298</v>
      </c>
      <c r="AE2993">
        <v>-23.494241727170198</v>
      </c>
      <c r="AF2993">
        <v>0.501741946288212</v>
      </c>
      <c r="AG2993">
        <v>0.80674443595273604</v>
      </c>
      <c r="AH2993">
        <v>-22.6958756785851</v>
      </c>
      <c r="AI2993">
        <v>0.52399907623471598</v>
      </c>
      <c r="AJ2993">
        <v>0.78121606160956403</v>
      </c>
      <c r="AK2993">
        <v>-22.625486361310799</v>
      </c>
    </row>
    <row r="2994" spans="1:37" x14ac:dyDescent="0.2">
      <c r="A2994" t="s">
        <v>10246</v>
      </c>
      <c r="B2994">
        <v>10793453</v>
      </c>
      <c r="C2994">
        <v>10793611</v>
      </c>
      <c r="D2994">
        <v>159</v>
      </c>
      <c r="E2994" t="s">
        <v>10526</v>
      </c>
      <c r="F2994">
        <v>1</v>
      </c>
      <c r="G2994" t="s">
        <v>10527</v>
      </c>
      <c r="H2994" t="s">
        <v>33250</v>
      </c>
      <c r="I2994">
        <v>17</v>
      </c>
      <c r="J2994">
        <v>10795578</v>
      </c>
      <c r="K2994">
        <v>10797924</v>
      </c>
      <c r="L2994">
        <v>2347</v>
      </c>
      <c r="M2994">
        <v>2</v>
      </c>
      <c r="N2994">
        <v>100289255</v>
      </c>
      <c r="O2994" t="s">
        <v>10528</v>
      </c>
      <c r="P2994">
        <v>4313</v>
      </c>
      <c r="Q2994" t="s">
        <v>10529</v>
      </c>
      <c r="R2994" t="s">
        <v>10530</v>
      </c>
      <c r="S2994" t="s">
        <v>33251</v>
      </c>
      <c r="T2994">
        <v>0.13593351853091001</v>
      </c>
      <c r="U2994">
        <v>0.603102917160658</v>
      </c>
      <c r="V2994">
        <v>2.3308552740185502</v>
      </c>
      <c r="W2994">
        <v>0.445039264814859</v>
      </c>
      <c r="X2994">
        <v>0.75649898630786205</v>
      </c>
      <c r="Y2994">
        <v>1.1135046755005</v>
      </c>
      <c r="Z2994">
        <v>0.45710774983416202</v>
      </c>
      <c r="AA2994">
        <v>0.84435025072159198</v>
      </c>
      <c r="AB2994">
        <v>1.36738117603788</v>
      </c>
      <c r="AC2994">
        <v>0.97504645870380702</v>
      </c>
      <c r="AD2994">
        <v>0.98031027550246497</v>
      </c>
      <c r="AE2994">
        <v>0.11350470903820301</v>
      </c>
      <c r="AF2994">
        <v>2.1096188558141001E-2</v>
      </c>
      <c r="AG2994">
        <v>0.476038960109122</v>
      </c>
      <c r="AH2994">
        <v>3.2604658215768301</v>
      </c>
      <c r="AI2994">
        <v>0.136366491411237</v>
      </c>
      <c r="AJ2994">
        <v>0.78121606160956403</v>
      </c>
      <c r="AK2994">
        <v>1.9822600822766301</v>
      </c>
    </row>
    <row r="2995" spans="1:37" x14ac:dyDescent="0.2">
      <c r="A2995" t="s">
        <v>10246</v>
      </c>
      <c r="B2995">
        <v>11224516</v>
      </c>
      <c r="C2995">
        <v>11224665</v>
      </c>
      <c r="D2995">
        <v>150</v>
      </c>
      <c r="E2995" t="s">
        <v>10531</v>
      </c>
      <c r="F2995">
        <v>1</v>
      </c>
      <c r="G2995" t="s">
        <v>10532</v>
      </c>
      <c r="H2995" t="s">
        <v>33252</v>
      </c>
      <c r="I2995">
        <v>17</v>
      </c>
      <c r="J2995">
        <v>11241213</v>
      </c>
      <c r="K2995">
        <v>11564063</v>
      </c>
      <c r="L2995">
        <v>322851</v>
      </c>
      <c r="M2995">
        <v>1</v>
      </c>
      <c r="N2995">
        <v>388336</v>
      </c>
      <c r="O2995" t="s">
        <v>10533</v>
      </c>
      <c r="P2995">
        <v>-16548</v>
      </c>
      <c r="Q2995" t="s">
        <v>10534</v>
      </c>
      <c r="R2995" t="s">
        <v>10535</v>
      </c>
      <c r="S2995" t="s">
        <v>33253</v>
      </c>
      <c r="T2995" t="s">
        <v>40</v>
      </c>
      <c r="U2995" t="s">
        <v>40</v>
      </c>
      <c r="V2995">
        <v>0</v>
      </c>
      <c r="W2995">
        <v>0.29261482077562401</v>
      </c>
      <c r="X2995">
        <v>0.704072456322962</v>
      </c>
      <c r="Y2995">
        <v>24.465731182287801</v>
      </c>
      <c r="Z2995">
        <v>0.306975110376564</v>
      </c>
      <c r="AA2995">
        <v>0.72610664078822296</v>
      </c>
      <c r="AB2995">
        <v>23.982185291991598</v>
      </c>
      <c r="AC2995">
        <v>0.27780950890804001</v>
      </c>
      <c r="AD2995">
        <v>0.68253123924728298</v>
      </c>
      <c r="AE2995">
        <v>24.019659995177999</v>
      </c>
      <c r="AF2995">
        <v>0.32549523997010099</v>
      </c>
      <c r="AG2995">
        <v>0.70473078222419605</v>
      </c>
      <c r="AH2995">
        <v>-23.945659418198801</v>
      </c>
      <c r="AI2995">
        <v>0.56157887380500204</v>
      </c>
      <c r="AJ2995">
        <v>0.78121606160956403</v>
      </c>
      <c r="AK2995">
        <v>2.2395682842925</v>
      </c>
    </row>
    <row r="2996" spans="1:37" x14ac:dyDescent="0.2">
      <c r="A2996" t="s">
        <v>10246</v>
      </c>
      <c r="B2996">
        <v>12221022</v>
      </c>
      <c r="C2996">
        <v>12221221</v>
      </c>
      <c r="D2996">
        <v>200</v>
      </c>
      <c r="E2996" t="s">
        <v>10536</v>
      </c>
      <c r="F2996">
        <v>19</v>
      </c>
      <c r="G2996" t="s">
        <v>10537</v>
      </c>
      <c r="H2996" t="s">
        <v>31000</v>
      </c>
      <c r="I2996">
        <v>17</v>
      </c>
      <c r="J2996">
        <v>12124299</v>
      </c>
      <c r="K2996">
        <v>12143730</v>
      </c>
      <c r="L2996">
        <v>19432</v>
      </c>
      <c r="M2996">
        <v>1</v>
      </c>
      <c r="N2996">
        <v>6416</v>
      </c>
      <c r="O2996" t="s">
        <v>10538</v>
      </c>
      <c r="P2996">
        <v>96723</v>
      </c>
      <c r="Q2996" t="s">
        <v>10539</v>
      </c>
      <c r="R2996" t="s">
        <v>10540</v>
      </c>
      <c r="S2996" t="s">
        <v>33254</v>
      </c>
      <c r="T2996">
        <v>0.520663594717519</v>
      </c>
      <c r="U2996">
        <v>0.79931571560609904</v>
      </c>
      <c r="V2996">
        <v>4.0799298250729104</v>
      </c>
      <c r="W2996">
        <v>0.49709177864118298</v>
      </c>
      <c r="X2996">
        <v>0.78363289935355196</v>
      </c>
      <c r="Y2996">
        <v>0.12972942134739099</v>
      </c>
      <c r="Z2996">
        <v>0.89710062530600898</v>
      </c>
      <c r="AA2996">
        <v>0.99919698600769702</v>
      </c>
      <c r="AB2996">
        <v>3.1164557363030898</v>
      </c>
      <c r="AC2996">
        <v>0.44346611787992302</v>
      </c>
      <c r="AD2996">
        <v>0.82872126865393902</v>
      </c>
      <c r="AE2996">
        <v>5.3840040767870002E-2</v>
      </c>
      <c r="AF2996">
        <v>0.164438489855599</v>
      </c>
      <c r="AG2996">
        <v>0.68151250837662902</v>
      </c>
      <c r="AH2996">
        <v>5.0095399301632701</v>
      </c>
      <c r="AI2996">
        <v>0.67042866055193195</v>
      </c>
      <c r="AJ2996">
        <v>0.84166368640718703</v>
      </c>
      <c r="AK2996">
        <v>0.14155158387194999</v>
      </c>
    </row>
    <row r="2997" spans="1:37" x14ac:dyDescent="0.2">
      <c r="A2997" t="s">
        <v>10246</v>
      </c>
      <c r="B2997">
        <v>12221221</v>
      </c>
      <c r="C2997">
        <v>12221420</v>
      </c>
      <c r="D2997">
        <v>200</v>
      </c>
      <c r="E2997" t="s">
        <v>10541</v>
      </c>
      <c r="F2997">
        <v>8</v>
      </c>
      <c r="G2997" t="s">
        <v>10542</v>
      </c>
      <c r="H2997" t="s">
        <v>31000</v>
      </c>
      <c r="I2997">
        <v>17</v>
      </c>
      <c r="J2997">
        <v>12124299</v>
      </c>
      <c r="K2997">
        <v>12143730</v>
      </c>
      <c r="L2997">
        <v>19432</v>
      </c>
      <c r="M2997">
        <v>1</v>
      </c>
      <c r="N2997">
        <v>6416</v>
      </c>
      <c r="O2997" t="s">
        <v>10538</v>
      </c>
      <c r="P2997">
        <v>96922</v>
      </c>
      <c r="Q2997" t="s">
        <v>10539</v>
      </c>
      <c r="R2997" t="s">
        <v>10540</v>
      </c>
      <c r="S2997" t="s">
        <v>33254</v>
      </c>
      <c r="T2997">
        <v>0.520663594717519</v>
      </c>
      <c r="U2997">
        <v>0.79931571560609904</v>
      </c>
      <c r="V2997">
        <v>4.0799298250729104</v>
      </c>
      <c r="W2997">
        <v>0.49709177864118298</v>
      </c>
      <c r="X2997">
        <v>0.78363289935355196</v>
      </c>
      <c r="Y2997">
        <v>0.12972942134739099</v>
      </c>
      <c r="Z2997">
        <v>0.89710062530600898</v>
      </c>
      <c r="AA2997">
        <v>0.99919698600769702</v>
      </c>
      <c r="AB2997">
        <v>3.1164557363030898</v>
      </c>
      <c r="AC2997">
        <v>0.44346611787992302</v>
      </c>
      <c r="AD2997">
        <v>0.82872126865393902</v>
      </c>
      <c r="AE2997">
        <v>5.3840040767870002E-2</v>
      </c>
      <c r="AF2997">
        <v>0.164438489855599</v>
      </c>
      <c r="AG2997">
        <v>0.68151250837662902</v>
      </c>
      <c r="AH2997">
        <v>5.0095399301632701</v>
      </c>
      <c r="AI2997">
        <v>0.67042866055193195</v>
      </c>
      <c r="AJ2997">
        <v>0.84166368640718703</v>
      </c>
      <c r="AK2997">
        <v>0.14155158387194999</v>
      </c>
    </row>
    <row r="2998" spans="1:37" x14ac:dyDescent="0.2">
      <c r="A2998" t="s">
        <v>10246</v>
      </c>
      <c r="B2998">
        <v>13926544</v>
      </c>
      <c r="C2998">
        <v>13926621</v>
      </c>
      <c r="D2998">
        <v>78</v>
      </c>
      <c r="E2998" t="s">
        <v>10543</v>
      </c>
      <c r="F2998">
        <v>0</v>
      </c>
      <c r="G2998" t="s">
        <v>10544</v>
      </c>
      <c r="H2998" t="s">
        <v>33255</v>
      </c>
      <c r="I2998">
        <v>17</v>
      </c>
      <c r="J2998">
        <v>13776628</v>
      </c>
      <c r="K2998">
        <v>13931178</v>
      </c>
      <c r="L2998">
        <v>154551</v>
      </c>
      <c r="M2998">
        <v>2</v>
      </c>
      <c r="N2998">
        <v>107985014</v>
      </c>
      <c r="O2998" t="s">
        <v>10545</v>
      </c>
      <c r="P2998">
        <v>4557</v>
      </c>
      <c r="Q2998" t="s">
        <v>40</v>
      </c>
      <c r="R2998" t="s">
        <v>10546</v>
      </c>
      <c r="S2998" t="s">
        <v>33256</v>
      </c>
      <c r="T2998">
        <v>0.48557390080965201</v>
      </c>
      <c r="U2998">
        <v>0.78288571403930396</v>
      </c>
      <c r="V2998">
        <v>-0.65467461622122403</v>
      </c>
      <c r="W2998">
        <v>0.17060949406127299</v>
      </c>
      <c r="X2998">
        <v>0.704072456322962</v>
      </c>
      <c r="Y2998">
        <v>-1.1292950846013901</v>
      </c>
      <c r="Z2998">
        <v>8.3410835685745602E-2</v>
      </c>
      <c r="AA2998">
        <v>0.72610664078822296</v>
      </c>
      <c r="AB2998">
        <v>-1.6181487090806801</v>
      </c>
      <c r="AC2998">
        <v>0.137824314163279</v>
      </c>
      <c r="AD2998">
        <v>0.68253123924728298</v>
      </c>
      <c r="AE2998">
        <v>-1.2832619832297301</v>
      </c>
      <c r="AF2998">
        <v>0.81121126310791303</v>
      </c>
      <c r="AG2998">
        <v>0.91643445680521995</v>
      </c>
      <c r="AH2998">
        <v>0.27493603706346798</v>
      </c>
      <c r="AI2998">
        <v>0.27059203734974202</v>
      </c>
      <c r="AJ2998">
        <v>0.78121606160956403</v>
      </c>
      <c r="AK2998">
        <v>-0.64036530332823305</v>
      </c>
    </row>
    <row r="2999" spans="1:37" x14ac:dyDescent="0.2">
      <c r="A2999" t="s">
        <v>10246</v>
      </c>
      <c r="B2999">
        <v>14459864</v>
      </c>
      <c r="C2999">
        <v>14460066</v>
      </c>
      <c r="D2999">
        <v>203</v>
      </c>
      <c r="E2999" t="s">
        <v>10547</v>
      </c>
      <c r="F2999">
        <v>1</v>
      </c>
      <c r="G2999" t="s">
        <v>10548</v>
      </c>
      <c r="H2999" t="s">
        <v>33257</v>
      </c>
      <c r="I2999">
        <v>17</v>
      </c>
      <c r="J2999">
        <v>14374174</v>
      </c>
      <c r="K2999">
        <v>14526498</v>
      </c>
      <c r="L2999">
        <v>152325</v>
      </c>
      <c r="M2999">
        <v>1</v>
      </c>
      <c r="N2999">
        <v>107985080</v>
      </c>
      <c r="O2999" t="s">
        <v>10549</v>
      </c>
      <c r="P2999">
        <v>85690</v>
      </c>
      <c r="Q2999" t="s">
        <v>40</v>
      </c>
      <c r="R2999" t="s">
        <v>10550</v>
      </c>
      <c r="S2999" t="s">
        <v>33258</v>
      </c>
      <c r="T2999">
        <v>0.152084254673993</v>
      </c>
      <c r="U2999">
        <v>0.603102917160658</v>
      </c>
      <c r="V2999">
        <v>24.4804454436001</v>
      </c>
      <c r="W2999">
        <v>0.38920677604595899</v>
      </c>
      <c r="X2999">
        <v>0.704072456322962</v>
      </c>
      <c r="Y2999">
        <v>-24.0737642200503</v>
      </c>
      <c r="Z2999">
        <v>0.306975110376564</v>
      </c>
      <c r="AA2999">
        <v>0.72610664078822296</v>
      </c>
      <c r="AB2999">
        <v>23.516971378178301</v>
      </c>
      <c r="AC2999">
        <v>0.71753805159658501</v>
      </c>
      <c r="AD2999">
        <v>0.87989882095915395</v>
      </c>
      <c r="AE2999">
        <v>-3.4353641184897401</v>
      </c>
      <c r="AF2999">
        <v>4.6407610929182198E-2</v>
      </c>
      <c r="AG2999">
        <v>0.476038960109122</v>
      </c>
      <c r="AH2999">
        <v>24.4804454436001</v>
      </c>
      <c r="AI2999">
        <v>0.35038410267202102</v>
      </c>
      <c r="AJ2999">
        <v>0.78121606160956403</v>
      </c>
      <c r="AK2999">
        <v>-23.410056183506999</v>
      </c>
    </row>
    <row r="3000" spans="1:37" x14ac:dyDescent="0.2">
      <c r="A3000" t="s">
        <v>10246</v>
      </c>
      <c r="B3000">
        <v>15890519</v>
      </c>
      <c r="C3000">
        <v>15890670</v>
      </c>
      <c r="D3000">
        <v>152</v>
      </c>
      <c r="E3000" t="s">
        <v>10551</v>
      </c>
      <c r="F3000">
        <v>0</v>
      </c>
      <c r="G3000" t="s">
        <v>10552</v>
      </c>
      <c r="H3000" t="s">
        <v>33259</v>
      </c>
      <c r="I3000">
        <v>17</v>
      </c>
      <c r="J3000">
        <v>15806390</v>
      </c>
      <c r="K3000">
        <v>15847996</v>
      </c>
      <c r="L3000">
        <v>41607</v>
      </c>
      <c r="M3000">
        <v>2</v>
      </c>
      <c r="N3000">
        <v>105371557</v>
      </c>
      <c r="O3000" t="s">
        <v>10553</v>
      </c>
      <c r="P3000">
        <v>-42523</v>
      </c>
      <c r="Q3000" t="s">
        <v>40</v>
      </c>
      <c r="R3000" t="s">
        <v>10554</v>
      </c>
      <c r="S3000" t="s">
        <v>33260</v>
      </c>
      <c r="T3000">
        <v>0.583211159830616</v>
      </c>
      <c r="U3000">
        <v>0.81360520874211995</v>
      </c>
      <c r="V3000">
        <v>0.53469020609757001</v>
      </c>
      <c r="W3000">
        <v>0.371855812393517</v>
      </c>
      <c r="X3000">
        <v>0.704072456322962</v>
      </c>
      <c r="Y3000">
        <v>-4.63252031535069</v>
      </c>
      <c r="Z3000">
        <v>0.51787522577244804</v>
      </c>
      <c r="AA3000">
        <v>0.84521697243271998</v>
      </c>
      <c r="AB3000">
        <v>0.40265643389914602</v>
      </c>
      <c r="AC3000">
        <v>0.28052061913125698</v>
      </c>
      <c r="AD3000">
        <v>0.68253123924728298</v>
      </c>
      <c r="AE3000">
        <v>-1.8702643258332601</v>
      </c>
      <c r="AF3000">
        <v>0.78096665068996296</v>
      </c>
      <c r="AG3000">
        <v>0.89109926080456503</v>
      </c>
      <c r="AH3000">
        <v>0.41092372207560002</v>
      </c>
      <c r="AI3000">
        <v>0.54477755481726198</v>
      </c>
      <c r="AJ3000">
        <v>0.78121606160956403</v>
      </c>
      <c r="AK3000">
        <v>-4.2682367022902996</v>
      </c>
    </row>
    <row r="3001" spans="1:37" x14ac:dyDescent="0.2">
      <c r="A3001" t="s">
        <v>10246</v>
      </c>
      <c r="B3001">
        <v>16063675</v>
      </c>
      <c r="C3001">
        <v>16063855</v>
      </c>
      <c r="D3001">
        <v>181</v>
      </c>
      <c r="E3001" t="s">
        <v>10555</v>
      </c>
      <c r="F3001">
        <v>0</v>
      </c>
      <c r="G3001" t="s">
        <v>10556</v>
      </c>
      <c r="H3001" t="s">
        <v>31032</v>
      </c>
      <c r="I3001">
        <v>17</v>
      </c>
      <c r="J3001">
        <v>16061867</v>
      </c>
      <c r="K3001">
        <v>16065885</v>
      </c>
      <c r="L3001">
        <v>4019</v>
      </c>
      <c r="M3001">
        <v>2</v>
      </c>
      <c r="N3001">
        <v>9611</v>
      </c>
      <c r="O3001" t="s">
        <v>10557</v>
      </c>
      <c r="P3001">
        <v>2030</v>
      </c>
      <c r="Q3001" t="s">
        <v>10558</v>
      </c>
      <c r="R3001" t="s">
        <v>10559</v>
      </c>
      <c r="S3001" t="s">
        <v>33261</v>
      </c>
      <c r="T3001">
        <v>0.152084254673993</v>
      </c>
      <c r="U3001">
        <v>0.603102917160658</v>
      </c>
      <c r="V3001">
        <v>25.167640938843601</v>
      </c>
      <c r="W3001">
        <v>0.94541066367716797</v>
      </c>
      <c r="X3001">
        <v>0.95159051474143896</v>
      </c>
      <c r="Y3001">
        <v>-2.5384691943783899</v>
      </c>
      <c r="Z3001">
        <v>0.306975110376564</v>
      </c>
      <c r="AA3001">
        <v>0.72610664078822296</v>
      </c>
      <c r="AB3001">
        <v>24.204166851233701</v>
      </c>
      <c r="AC3001">
        <v>0.71753805159658501</v>
      </c>
      <c r="AD3001">
        <v>0.87989882095915395</v>
      </c>
      <c r="AE3001">
        <v>-3.5384689022650599</v>
      </c>
      <c r="AF3001">
        <v>4.6407610929182198E-2</v>
      </c>
      <c r="AG3001">
        <v>0.476038960109122</v>
      </c>
      <c r="AH3001">
        <v>25.167640938843601</v>
      </c>
      <c r="AI3001">
        <v>0.59609816080359102</v>
      </c>
      <c r="AJ3001">
        <v>0.78121606160956403</v>
      </c>
      <c r="AK3001">
        <v>-1.66971376919236</v>
      </c>
    </row>
    <row r="3002" spans="1:37" x14ac:dyDescent="0.2">
      <c r="A3002" t="s">
        <v>10246</v>
      </c>
      <c r="B3002">
        <v>16063855</v>
      </c>
      <c r="C3002">
        <v>16064035</v>
      </c>
      <c r="D3002">
        <v>181</v>
      </c>
      <c r="E3002" t="s">
        <v>10560</v>
      </c>
      <c r="F3002">
        <v>4</v>
      </c>
      <c r="G3002" t="s">
        <v>10561</v>
      </c>
      <c r="H3002" t="s">
        <v>30999</v>
      </c>
      <c r="I3002">
        <v>17</v>
      </c>
      <c r="J3002">
        <v>16061867</v>
      </c>
      <c r="K3002">
        <v>16065885</v>
      </c>
      <c r="L3002">
        <v>4019</v>
      </c>
      <c r="M3002">
        <v>2</v>
      </c>
      <c r="N3002">
        <v>9611</v>
      </c>
      <c r="O3002" t="s">
        <v>10557</v>
      </c>
      <c r="P3002">
        <v>1850</v>
      </c>
      <c r="Q3002" t="s">
        <v>10558</v>
      </c>
      <c r="R3002" t="s">
        <v>10559</v>
      </c>
      <c r="S3002" t="s">
        <v>33261</v>
      </c>
      <c r="T3002">
        <v>0.152084254673993</v>
      </c>
      <c r="U3002">
        <v>0.603102917160658</v>
      </c>
      <c r="V3002">
        <v>25.167640938843601</v>
      </c>
      <c r="W3002">
        <v>0.94541066367716797</v>
      </c>
      <c r="X3002">
        <v>0.95159051474143896</v>
      </c>
      <c r="Y3002">
        <v>-2.5384691943783899</v>
      </c>
      <c r="Z3002">
        <v>0.306975110376564</v>
      </c>
      <c r="AA3002">
        <v>0.72610664078822296</v>
      </c>
      <c r="AB3002">
        <v>24.204166851233701</v>
      </c>
      <c r="AC3002">
        <v>0.71753805159658501</v>
      </c>
      <c r="AD3002">
        <v>0.87989882095915395</v>
      </c>
      <c r="AE3002">
        <v>-3.5384689022650599</v>
      </c>
      <c r="AF3002">
        <v>4.6407610929182198E-2</v>
      </c>
      <c r="AG3002">
        <v>0.476038960109122</v>
      </c>
      <c r="AH3002">
        <v>25.167640938843601</v>
      </c>
      <c r="AI3002">
        <v>0.59609816080359102</v>
      </c>
      <c r="AJ3002">
        <v>0.78121606160956403</v>
      </c>
      <c r="AK3002">
        <v>-1.66971376919236</v>
      </c>
    </row>
    <row r="3003" spans="1:37" x14ac:dyDescent="0.2">
      <c r="A3003" t="s">
        <v>10246</v>
      </c>
      <c r="B3003">
        <v>16064035</v>
      </c>
      <c r="C3003">
        <v>16064215</v>
      </c>
      <c r="D3003">
        <v>181</v>
      </c>
      <c r="E3003" t="s">
        <v>10562</v>
      </c>
      <c r="F3003">
        <v>8</v>
      </c>
      <c r="G3003" t="s">
        <v>10563</v>
      </c>
      <c r="H3003" t="s">
        <v>30999</v>
      </c>
      <c r="I3003">
        <v>17</v>
      </c>
      <c r="J3003">
        <v>16061867</v>
      </c>
      <c r="K3003">
        <v>16065885</v>
      </c>
      <c r="L3003">
        <v>4019</v>
      </c>
      <c r="M3003">
        <v>2</v>
      </c>
      <c r="N3003">
        <v>9611</v>
      </c>
      <c r="O3003" t="s">
        <v>10557</v>
      </c>
      <c r="P3003">
        <v>1670</v>
      </c>
      <c r="Q3003" t="s">
        <v>10558</v>
      </c>
      <c r="R3003" t="s">
        <v>10559</v>
      </c>
      <c r="S3003" t="s">
        <v>33261</v>
      </c>
      <c r="T3003">
        <v>0.152084254673993</v>
      </c>
      <c r="U3003">
        <v>0.603102917160658</v>
      </c>
      <c r="V3003">
        <v>23.662848037869701</v>
      </c>
      <c r="W3003">
        <v>0.94541066367716797</v>
      </c>
      <c r="X3003">
        <v>0.95159051474143896</v>
      </c>
      <c r="Y3003">
        <v>-1.42299194403198</v>
      </c>
      <c r="Z3003">
        <v>0.306975110376564</v>
      </c>
      <c r="AA3003">
        <v>0.72610664078822296</v>
      </c>
      <c r="AB3003">
        <v>22.699374017092801</v>
      </c>
      <c r="AC3003">
        <v>0.71753805159658501</v>
      </c>
      <c r="AD3003">
        <v>0.87989882095915395</v>
      </c>
      <c r="AE3003">
        <v>-2.4229915058620501</v>
      </c>
      <c r="AF3003">
        <v>4.6407610929182198E-2</v>
      </c>
      <c r="AG3003">
        <v>0.476038960109122</v>
      </c>
      <c r="AH3003">
        <v>23.662848037869701</v>
      </c>
      <c r="AI3003">
        <v>0.59609816080359102</v>
      </c>
      <c r="AJ3003">
        <v>0.78121606160956403</v>
      </c>
      <c r="AK3003">
        <v>-0.55423661230132404</v>
      </c>
    </row>
    <row r="3004" spans="1:37" x14ac:dyDescent="0.2">
      <c r="A3004" t="s">
        <v>10246</v>
      </c>
      <c r="B3004">
        <v>16406516</v>
      </c>
      <c r="C3004">
        <v>16406666</v>
      </c>
      <c r="D3004">
        <v>151</v>
      </c>
      <c r="E3004" t="s">
        <v>10564</v>
      </c>
      <c r="F3004">
        <v>3</v>
      </c>
      <c r="G3004" t="s">
        <v>10565</v>
      </c>
      <c r="H3004" t="s">
        <v>31000</v>
      </c>
      <c r="I3004">
        <v>17</v>
      </c>
      <c r="J3004">
        <v>16415571</v>
      </c>
      <c r="K3004">
        <v>16437003</v>
      </c>
      <c r="L3004">
        <v>21433</v>
      </c>
      <c r="M3004">
        <v>1</v>
      </c>
      <c r="N3004">
        <v>51393</v>
      </c>
      <c r="O3004" t="s">
        <v>10566</v>
      </c>
      <c r="P3004">
        <v>-8905</v>
      </c>
      <c r="Q3004" t="s">
        <v>10567</v>
      </c>
      <c r="R3004" t="s">
        <v>10568</v>
      </c>
      <c r="S3004" t="s">
        <v>33262</v>
      </c>
      <c r="T3004">
        <v>0.32911398597860803</v>
      </c>
      <c r="U3004">
        <v>0.603102917160658</v>
      </c>
      <c r="V3004">
        <v>23.085477642720999</v>
      </c>
      <c r="W3004">
        <v>0.94541066367716797</v>
      </c>
      <c r="X3004">
        <v>0.95159051474143896</v>
      </c>
      <c r="Y3004">
        <v>-1.9322781888515499</v>
      </c>
      <c r="Z3004">
        <v>0.48464167878831399</v>
      </c>
      <c r="AA3004">
        <v>0.84435025072159198</v>
      </c>
      <c r="AB3004">
        <v>22.1220036727305</v>
      </c>
      <c r="AC3004">
        <v>0.71753805159658501</v>
      </c>
      <c r="AD3004">
        <v>0.87989882095915395</v>
      </c>
      <c r="AE3004">
        <v>-2.9322774774337499</v>
      </c>
      <c r="AF3004">
        <v>0.16793847098801201</v>
      </c>
      <c r="AG3004">
        <v>0.68151250837662902</v>
      </c>
      <c r="AH3004">
        <v>23.085477642720999</v>
      </c>
      <c r="AI3004">
        <v>0.59609816080359102</v>
      </c>
      <c r="AJ3004">
        <v>0.78121606160956403</v>
      </c>
      <c r="AK3004">
        <v>-1.0635228761142499</v>
      </c>
    </row>
    <row r="3005" spans="1:37" x14ac:dyDescent="0.2">
      <c r="A3005" t="s">
        <v>10246</v>
      </c>
      <c r="B3005">
        <v>16406666</v>
      </c>
      <c r="C3005">
        <v>16406816</v>
      </c>
      <c r="D3005">
        <v>151</v>
      </c>
      <c r="E3005" t="s">
        <v>10569</v>
      </c>
      <c r="F3005">
        <v>5</v>
      </c>
      <c r="G3005" t="s">
        <v>10570</v>
      </c>
      <c r="H3005" t="s">
        <v>31000</v>
      </c>
      <c r="I3005">
        <v>17</v>
      </c>
      <c r="J3005">
        <v>16415571</v>
      </c>
      <c r="K3005">
        <v>16437003</v>
      </c>
      <c r="L3005">
        <v>21433</v>
      </c>
      <c r="M3005">
        <v>1</v>
      </c>
      <c r="N3005">
        <v>51393</v>
      </c>
      <c r="O3005" t="s">
        <v>10566</v>
      </c>
      <c r="P3005">
        <v>-8755</v>
      </c>
      <c r="Q3005" t="s">
        <v>10567</v>
      </c>
      <c r="R3005" t="s">
        <v>10568</v>
      </c>
      <c r="S3005" t="s">
        <v>33262</v>
      </c>
      <c r="T3005">
        <v>0.32911398597860803</v>
      </c>
      <c r="U3005">
        <v>0.603102917160658</v>
      </c>
      <c r="V3005">
        <v>23.085477642720999</v>
      </c>
      <c r="W3005">
        <v>0.94541066367716797</v>
      </c>
      <c r="X3005">
        <v>0.95159051474143896</v>
      </c>
      <c r="Y3005">
        <v>-1.9322781888515499</v>
      </c>
      <c r="Z3005">
        <v>0.48464167878831399</v>
      </c>
      <c r="AA3005">
        <v>0.84435025072159198</v>
      </c>
      <c r="AB3005">
        <v>22.1220036727305</v>
      </c>
      <c r="AC3005">
        <v>0.71753805159658501</v>
      </c>
      <c r="AD3005">
        <v>0.87989882095915395</v>
      </c>
      <c r="AE3005">
        <v>-2.9322774774337499</v>
      </c>
      <c r="AF3005">
        <v>0.16793847098801201</v>
      </c>
      <c r="AG3005">
        <v>0.68151250837662902</v>
      </c>
      <c r="AH3005">
        <v>23.085477642720999</v>
      </c>
      <c r="AI3005">
        <v>0.59609816080359102</v>
      </c>
      <c r="AJ3005">
        <v>0.78121606160956403</v>
      </c>
      <c r="AK3005">
        <v>-1.0635228761142499</v>
      </c>
    </row>
    <row r="3006" spans="1:37" x14ac:dyDescent="0.2">
      <c r="A3006" t="s">
        <v>10246</v>
      </c>
      <c r="B3006">
        <v>16432157</v>
      </c>
      <c r="C3006">
        <v>16432299</v>
      </c>
      <c r="D3006">
        <v>143</v>
      </c>
      <c r="E3006" t="s">
        <v>10571</v>
      </c>
      <c r="F3006">
        <v>7</v>
      </c>
      <c r="G3006" t="s">
        <v>10572</v>
      </c>
      <c r="H3006" t="s">
        <v>30987</v>
      </c>
      <c r="I3006">
        <v>17</v>
      </c>
      <c r="J3006">
        <v>16432238</v>
      </c>
      <c r="K3006">
        <v>16437001</v>
      </c>
      <c r="L3006">
        <v>4764</v>
      </c>
      <c r="M3006">
        <v>1</v>
      </c>
      <c r="N3006">
        <v>51393</v>
      </c>
      <c r="O3006" t="s">
        <v>10573</v>
      </c>
      <c r="P3006">
        <v>0</v>
      </c>
      <c r="Q3006" t="s">
        <v>10567</v>
      </c>
      <c r="R3006" t="s">
        <v>10568</v>
      </c>
      <c r="S3006" t="s">
        <v>33262</v>
      </c>
      <c r="T3006">
        <v>7.3374270299014499E-2</v>
      </c>
      <c r="U3006">
        <v>0.603102917160658</v>
      </c>
      <c r="V3006">
        <v>25.810430157991799</v>
      </c>
      <c r="W3006">
        <v>0.94067867906597702</v>
      </c>
      <c r="X3006">
        <v>0.95159051474143896</v>
      </c>
      <c r="Y3006">
        <v>-0.89932129116705395</v>
      </c>
      <c r="Z3006">
        <v>0.203350924423461</v>
      </c>
      <c r="AA3006">
        <v>0.72610664078822296</v>
      </c>
      <c r="AB3006">
        <v>24.8469560573077</v>
      </c>
      <c r="AC3006">
        <v>0.56718065613419599</v>
      </c>
      <c r="AD3006">
        <v>0.87989882095915395</v>
      </c>
      <c r="AE3006">
        <v>-1.89932121769428</v>
      </c>
      <c r="AF3006">
        <v>1.3497623430991999E-2</v>
      </c>
      <c r="AG3006">
        <v>0.476038960109122</v>
      </c>
      <c r="AH3006">
        <v>25.810430157991799</v>
      </c>
      <c r="AI3006">
        <v>0.45687063064905098</v>
      </c>
      <c r="AJ3006">
        <v>0.78121606160956403</v>
      </c>
      <c r="AK3006">
        <v>-3.05658569862018E-2</v>
      </c>
    </row>
    <row r="3007" spans="1:37" x14ac:dyDescent="0.2">
      <c r="A3007" t="s">
        <v>10246</v>
      </c>
      <c r="B3007">
        <v>16656675</v>
      </c>
      <c r="C3007">
        <v>16656829</v>
      </c>
      <c r="D3007">
        <v>155</v>
      </c>
      <c r="E3007" t="s">
        <v>10574</v>
      </c>
      <c r="F3007">
        <v>6</v>
      </c>
      <c r="G3007" t="s">
        <v>10575</v>
      </c>
      <c r="H3007" t="s">
        <v>31032</v>
      </c>
      <c r="I3007">
        <v>17</v>
      </c>
      <c r="J3007">
        <v>16633862</v>
      </c>
      <c r="K3007">
        <v>16653856</v>
      </c>
      <c r="L3007">
        <v>19995</v>
      </c>
      <c r="M3007">
        <v>2</v>
      </c>
      <c r="N3007">
        <v>57547</v>
      </c>
      <c r="O3007" t="s">
        <v>10576</v>
      </c>
      <c r="P3007">
        <v>-2819</v>
      </c>
      <c r="Q3007" t="s">
        <v>10577</v>
      </c>
      <c r="R3007" t="s">
        <v>10578</v>
      </c>
      <c r="S3007" t="s">
        <v>33263</v>
      </c>
      <c r="T3007">
        <v>0.35387198439864398</v>
      </c>
      <c r="U3007">
        <v>0.603102917160658</v>
      </c>
      <c r="V3007">
        <v>-24.0513240934458</v>
      </c>
      <c r="W3007">
        <v>0.89107655920673101</v>
      </c>
      <c r="X3007">
        <v>0.95159051474143896</v>
      </c>
      <c r="Y3007">
        <v>0.78815246376382897</v>
      </c>
      <c r="Z3007">
        <v>0.69013698642955401</v>
      </c>
      <c r="AA3007">
        <v>0.84521697243271998</v>
      </c>
      <c r="AB3007">
        <v>-0.38056671162683398</v>
      </c>
      <c r="AC3007">
        <v>0.75388744886274095</v>
      </c>
      <c r="AD3007">
        <v>0.87989882095915395</v>
      </c>
      <c r="AE3007">
        <v>-0.21184748360348299</v>
      </c>
      <c r="AF3007">
        <v>0.32549523997010099</v>
      </c>
      <c r="AG3007">
        <v>0.70473078222419605</v>
      </c>
      <c r="AH3007">
        <v>-24.400612787008299</v>
      </c>
      <c r="AI3007">
        <v>0.56157887380500204</v>
      </c>
      <c r="AJ3007">
        <v>0.78121606160956403</v>
      </c>
      <c r="AK3007">
        <v>1.6569078554030601</v>
      </c>
    </row>
    <row r="3008" spans="1:37" x14ac:dyDescent="0.2">
      <c r="A3008" t="s">
        <v>10246</v>
      </c>
      <c r="B3008">
        <v>16656891</v>
      </c>
      <c r="C3008">
        <v>16657120</v>
      </c>
      <c r="D3008">
        <v>230</v>
      </c>
      <c r="E3008" t="s">
        <v>10579</v>
      </c>
      <c r="F3008">
        <v>14</v>
      </c>
      <c r="G3008" t="s">
        <v>10580</v>
      </c>
      <c r="H3008" t="s">
        <v>31000</v>
      </c>
      <c r="I3008">
        <v>17</v>
      </c>
      <c r="J3008">
        <v>16633862</v>
      </c>
      <c r="K3008">
        <v>16653856</v>
      </c>
      <c r="L3008">
        <v>19995</v>
      </c>
      <c r="M3008">
        <v>2</v>
      </c>
      <c r="N3008">
        <v>57547</v>
      </c>
      <c r="O3008" t="s">
        <v>10576</v>
      </c>
      <c r="P3008">
        <v>-3035</v>
      </c>
      <c r="Q3008" t="s">
        <v>10577</v>
      </c>
      <c r="R3008" t="s">
        <v>10578</v>
      </c>
      <c r="S3008" t="s">
        <v>33263</v>
      </c>
      <c r="T3008">
        <v>0.35387198439864398</v>
      </c>
      <c r="U3008">
        <v>0.603102917160658</v>
      </c>
      <c r="V3008">
        <v>-24.0513240934458</v>
      </c>
      <c r="W3008">
        <v>0.89107655920673101</v>
      </c>
      <c r="X3008">
        <v>0.95159051474143896</v>
      </c>
      <c r="Y3008">
        <v>0.78815246376382897</v>
      </c>
      <c r="Z3008">
        <v>0.69013698642955401</v>
      </c>
      <c r="AA3008">
        <v>0.84521697243271998</v>
      </c>
      <c r="AB3008">
        <v>-0.38056671162683398</v>
      </c>
      <c r="AC3008">
        <v>0.75388744886274095</v>
      </c>
      <c r="AD3008">
        <v>0.87989882095915395</v>
      </c>
      <c r="AE3008">
        <v>-0.21184748360348299</v>
      </c>
      <c r="AF3008">
        <v>0.32549523997010099</v>
      </c>
      <c r="AG3008">
        <v>0.70473078222419605</v>
      </c>
      <c r="AH3008">
        <v>-24.400612787008299</v>
      </c>
      <c r="AI3008">
        <v>0.56157887380500204</v>
      </c>
      <c r="AJ3008">
        <v>0.78121606160956403</v>
      </c>
      <c r="AK3008">
        <v>1.6569078554030601</v>
      </c>
    </row>
    <row r="3009" spans="1:37" x14ac:dyDescent="0.2">
      <c r="A3009" t="s">
        <v>10246</v>
      </c>
      <c r="B3009">
        <v>17324741</v>
      </c>
      <c r="C3009">
        <v>17324903</v>
      </c>
      <c r="D3009">
        <v>163</v>
      </c>
      <c r="E3009" t="s">
        <v>10581</v>
      </c>
      <c r="F3009">
        <v>7</v>
      </c>
      <c r="G3009" t="s">
        <v>10582</v>
      </c>
      <c r="H3009" t="s">
        <v>33264</v>
      </c>
      <c r="I3009">
        <v>17</v>
      </c>
      <c r="J3009">
        <v>17333511</v>
      </c>
      <c r="K3009">
        <v>17347208</v>
      </c>
      <c r="L3009">
        <v>13698</v>
      </c>
      <c r="M3009">
        <v>1</v>
      </c>
      <c r="N3009">
        <v>56953</v>
      </c>
      <c r="O3009" t="s">
        <v>10583</v>
      </c>
      <c r="P3009">
        <v>-8608</v>
      </c>
      <c r="Q3009" t="s">
        <v>10584</v>
      </c>
      <c r="R3009" t="s">
        <v>10585</v>
      </c>
      <c r="S3009" t="s">
        <v>33265</v>
      </c>
      <c r="T3009">
        <v>0.17308923567461099</v>
      </c>
      <c r="U3009">
        <v>0.603102917160658</v>
      </c>
      <c r="V3009">
        <v>-23.659367028245399</v>
      </c>
      <c r="W3009">
        <v>0.428214032775322</v>
      </c>
      <c r="X3009">
        <v>0.73460997439807996</v>
      </c>
      <c r="Y3009">
        <v>4.9265461460988798</v>
      </c>
      <c r="Z3009">
        <v>0.26789404493740199</v>
      </c>
      <c r="AA3009">
        <v>0.72610664078822296</v>
      </c>
      <c r="AB3009">
        <v>-0.259797713867082</v>
      </c>
      <c r="AC3009">
        <v>0.85817338719172098</v>
      </c>
      <c r="AD3009">
        <v>0.94068432309766403</v>
      </c>
      <c r="AE3009">
        <v>3.9265461862553002</v>
      </c>
      <c r="AF3009">
        <v>0.22065000948199101</v>
      </c>
      <c r="AG3009">
        <v>0.68151250837662902</v>
      </c>
      <c r="AH3009">
        <v>-24.0808729594658</v>
      </c>
      <c r="AI3009">
        <v>0.170234813229591</v>
      </c>
      <c r="AJ3009">
        <v>0.78121606160956403</v>
      </c>
      <c r="AK3009">
        <v>5.79530060398901</v>
      </c>
    </row>
    <row r="3010" spans="1:37" x14ac:dyDescent="0.2">
      <c r="A3010" t="s">
        <v>10246</v>
      </c>
      <c r="B3010">
        <v>17324903</v>
      </c>
      <c r="C3010">
        <v>17325065</v>
      </c>
      <c r="D3010">
        <v>163</v>
      </c>
      <c r="E3010" t="s">
        <v>10586</v>
      </c>
      <c r="F3010">
        <v>1</v>
      </c>
      <c r="G3010" t="s">
        <v>10587</v>
      </c>
      <c r="H3010" t="s">
        <v>33264</v>
      </c>
      <c r="I3010">
        <v>17</v>
      </c>
      <c r="J3010">
        <v>17333511</v>
      </c>
      <c r="K3010">
        <v>17347208</v>
      </c>
      <c r="L3010">
        <v>13698</v>
      </c>
      <c r="M3010">
        <v>1</v>
      </c>
      <c r="N3010">
        <v>56953</v>
      </c>
      <c r="O3010" t="s">
        <v>10583</v>
      </c>
      <c r="P3010">
        <v>-8446</v>
      </c>
      <c r="Q3010" t="s">
        <v>10584</v>
      </c>
      <c r="R3010" t="s">
        <v>10585</v>
      </c>
      <c r="S3010" t="s">
        <v>33265</v>
      </c>
      <c r="T3010">
        <v>0.17308923567461099</v>
      </c>
      <c r="U3010">
        <v>0.603102917160658</v>
      </c>
      <c r="V3010">
        <v>-23.659367028245399</v>
      </c>
      <c r="W3010">
        <v>0.428214032775322</v>
      </c>
      <c r="X3010">
        <v>0.73460997439807996</v>
      </c>
      <c r="Y3010">
        <v>4.9265461460988798</v>
      </c>
      <c r="Z3010">
        <v>0.26789404493740199</v>
      </c>
      <c r="AA3010">
        <v>0.72610664078822296</v>
      </c>
      <c r="AB3010">
        <v>-0.259797713867082</v>
      </c>
      <c r="AC3010">
        <v>0.85817338719172098</v>
      </c>
      <c r="AD3010">
        <v>0.94068432309766403</v>
      </c>
      <c r="AE3010">
        <v>3.9265461862553002</v>
      </c>
      <c r="AF3010">
        <v>0.22065000948199101</v>
      </c>
      <c r="AG3010">
        <v>0.68151250837662902</v>
      </c>
      <c r="AH3010">
        <v>-24.0808729594658</v>
      </c>
      <c r="AI3010">
        <v>0.170234813229591</v>
      </c>
      <c r="AJ3010">
        <v>0.78121606160956403</v>
      </c>
      <c r="AK3010">
        <v>5.79530060398901</v>
      </c>
    </row>
    <row r="3011" spans="1:37" x14ac:dyDescent="0.2">
      <c r="A3011" t="s">
        <v>10246</v>
      </c>
      <c r="B3011">
        <v>18034059</v>
      </c>
      <c r="C3011">
        <v>18034203</v>
      </c>
      <c r="D3011">
        <v>145</v>
      </c>
      <c r="E3011" t="s">
        <v>10588</v>
      </c>
      <c r="F3011">
        <v>2</v>
      </c>
      <c r="G3011" t="s">
        <v>10589</v>
      </c>
      <c r="H3011" t="s">
        <v>33266</v>
      </c>
      <c r="I3011">
        <v>17</v>
      </c>
      <c r="J3011">
        <v>18015059</v>
      </c>
      <c r="K3011">
        <v>18039075</v>
      </c>
      <c r="L3011">
        <v>24017</v>
      </c>
      <c r="M3011">
        <v>2</v>
      </c>
      <c r="N3011">
        <v>91647</v>
      </c>
      <c r="O3011" t="s">
        <v>10590</v>
      </c>
      <c r="P3011">
        <v>4872</v>
      </c>
      <c r="Q3011" t="s">
        <v>10591</v>
      </c>
      <c r="R3011" t="s">
        <v>10592</v>
      </c>
      <c r="S3011" t="s">
        <v>33267</v>
      </c>
      <c r="T3011">
        <v>0.97213403838398904</v>
      </c>
      <c r="U3011">
        <v>1</v>
      </c>
      <c r="V3011">
        <v>3.0054333393211898</v>
      </c>
      <c r="W3011">
        <v>0.20525741147413201</v>
      </c>
      <c r="X3011">
        <v>0.704072456322962</v>
      </c>
      <c r="Y3011">
        <v>-24.710484220604801</v>
      </c>
      <c r="Z3011">
        <v>0.69013698642955401</v>
      </c>
      <c r="AA3011">
        <v>0.84521697243271998</v>
      </c>
      <c r="AB3011">
        <v>2.0419592644339799</v>
      </c>
      <c r="AC3011">
        <v>7.0489011448141195E-2</v>
      </c>
      <c r="AD3011">
        <v>0.57684129297949804</v>
      </c>
      <c r="AE3011">
        <v>-24.710484220604801</v>
      </c>
      <c r="AF3011">
        <v>0.61410715005536498</v>
      </c>
      <c r="AG3011">
        <v>0.80674443595273604</v>
      </c>
      <c r="AH3011">
        <v>3.9350436360173102</v>
      </c>
      <c r="AI3011">
        <v>0.35038410267202102</v>
      </c>
      <c r="AJ3011">
        <v>0.78121606160956403</v>
      </c>
      <c r="AK3011">
        <v>-23.841728797294401</v>
      </c>
    </row>
    <row r="3012" spans="1:37" x14ac:dyDescent="0.2">
      <c r="A3012" t="s">
        <v>10246</v>
      </c>
      <c r="B3012">
        <v>18034203</v>
      </c>
      <c r="C3012">
        <v>18034347</v>
      </c>
      <c r="D3012">
        <v>145</v>
      </c>
      <c r="E3012" t="s">
        <v>10593</v>
      </c>
      <c r="F3012">
        <v>1</v>
      </c>
      <c r="G3012" t="s">
        <v>10594</v>
      </c>
      <c r="H3012" t="s">
        <v>33266</v>
      </c>
      <c r="I3012">
        <v>17</v>
      </c>
      <c r="J3012">
        <v>18015059</v>
      </c>
      <c r="K3012">
        <v>18039075</v>
      </c>
      <c r="L3012">
        <v>24017</v>
      </c>
      <c r="M3012">
        <v>2</v>
      </c>
      <c r="N3012">
        <v>91647</v>
      </c>
      <c r="O3012" t="s">
        <v>10590</v>
      </c>
      <c r="P3012">
        <v>4728</v>
      </c>
      <c r="Q3012" t="s">
        <v>10591</v>
      </c>
      <c r="R3012" t="s">
        <v>10592</v>
      </c>
      <c r="S3012" t="s">
        <v>33267</v>
      </c>
      <c r="T3012">
        <v>0.97213403838398904</v>
      </c>
      <c r="U3012">
        <v>1</v>
      </c>
      <c r="V3012">
        <v>3.0054333393211898</v>
      </c>
      <c r="W3012">
        <v>0.20525741147413201</v>
      </c>
      <c r="X3012">
        <v>0.704072456322962</v>
      </c>
      <c r="Y3012">
        <v>-24.710484220604801</v>
      </c>
      <c r="Z3012">
        <v>0.69013698642955401</v>
      </c>
      <c r="AA3012">
        <v>0.84521697243271998</v>
      </c>
      <c r="AB3012">
        <v>2.0419592644339799</v>
      </c>
      <c r="AC3012">
        <v>7.0489011448141195E-2</v>
      </c>
      <c r="AD3012">
        <v>0.57684129297949804</v>
      </c>
      <c r="AE3012">
        <v>-24.710484220604801</v>
      </c>
      <c r="AF3012">
        <v>0.61410715005536498</v>
      </c>
      <c r="AG3012">
        <v>0.80674443595273604</v>
      </c>
      <c r="AH3012">
        <v>3.9350436360173102</v>
      </c>
      <c r="AI3012">
        <v>0.35038410267202102</v>
      </c>
      <c r="AJ3012">
        <v>0.78121606160956403</v>
      </c>
      <c r="AK3012">
        <v>-23.841728797294401</v>
      </c>
    </row>
    <row r="3013" spans="1:37" x14ac:dyDescent="0.2">
      <c r="A3013" t="s">
        <v>10246</v>
      </c>
      <c r="B3013">
        <v>18382748</v>
      </c>
      <c r="C3013">
        <v>18382940</v>
      </c>
      <c r="D3013">
        <v>193</v>
      </c>
      <c r="E3013" t="s">
        <v>10595</v>
      </c>
      <c r="F3013">
        <v>9</v>
      </c>
      <c r="G3013" t="s">
        <v>10596</v>
      </c>
      <c r="H3013" t="s">
        <v>33268</v>
      </c>
      <c r="I3013">
        <v>17</v>
      </c>
      <c r="J3013">
        <v>18386404</v>
      </c>
      <c r="K3013">
        <v>18389377</v>
      </c>
      <c r="L3013">
        <v>2974</v>
      </c>
      <c r="M3013">
        <v>1</v>
      </c>
      <c r="N3013">
        <v>645027</v>
      </c>
      <c r="O3013" t="s">
        <v>10597</v>
      </c>
      <c r="P3013">
        <v>-3464</v>
      </c>
      <c r="Q3013" t="s">
        <v>10598</v>
      </c>
      <c r="R3013" t="s">
        <v>10599</v>
      </c>
      <c r="S3013" t="s">
        <v>33269</v>
      </c>
      <c r="T3013">
        <v>0.32911398597860803</v>
      </c>
      <c r="U3013">
        <v>0.603102917160658</v>
      </c>
      <c r="V3013">
        <v>24.735945244251401</v>
      </c>
      <c r="W3013">
        <v>0.29261482077562401</v>
      </c>
      <c r="X3013">
        <v>0.704072456322962</v>
      </c>
      <c r="Y3013">
        <v>23.801341482279899</v>
      </c>
      <c r="Z3013">
        <v>0.306975110376564</v>
      </c>
      <c r="AA3013">
        <v>0.72610664078822296</v>
      </c>
      <c r="AB3013">
        <v>24.354571204626399</v>
      </c>
      <c r="AC3013">
        <v>0.27780950890804001</v>
      </c>
      <c r="AD3013">
        <v>0.68253123924728298</v>
      </c>
      <c r="AE3013">
        <v>24.3920459083206</v>
      </c>
      <c r="AF3013">
        <v>0.61410715005536498</v>
      </c>
      <c r="AG3013">
        <v>0.80674443595273604</v>
      </c>
      <c r="AH3013">
        <v>2.0086042343409898</v>
      </c>
      <c r="AI3013">
        <v>0.59609816080359102</v>
      </c>
      <c r="AJ3013">
        <v>0.78121606160956403</v>
      </c>
      <c r="AK3013">
        <v>0.13578550912544601</v>
      </c>
    </row>
    <row r="3014" spans="1:37" x14ac:dyDescent="0.2">
      <c r="A3014" t="s">
        <v>10246</v>
      </c>
      <c r="B3014">
        <v>18382940</v>
      </c>
      <c r="C3014">
        <v>18383132</v>
      </c>
      <c r="D3014">
        <v>193</v>
      </c>
      <c r="E3014" t="s">
        <v>10601</v>
      </c>
      <c r="F3014">
        <v>16</v>
      </c>
      <c r="G3014" t="s">
        <v>10602</v>
      </c>
      <c r="H3014" t="s">
        <v>33270</v>
      </c>
      <c r="I3014">
        <v>17</v>
      </c>
      <c r="J3014">
        <v>18386404</v>
      </c>
      <c r="K3014">
        <v>18389377</v>
      </c>
      <c r="L3014">
        <v>2974</v>
      </c>
      <c r="M3014">
        <v>1</v>
      </c>
      <c r="N3014">
        <v>645027</v>
      </c>
      <c r="O3014" t="s">
        <v>10597</v>
      </c>
      <c r="P3014">
        <v>-3272</v>
      </c>
      <c r="Q3014" t="s">
        <v>10598</v>
      </c>
      <c r="R3014" t="s">
        <v>10599</v>
      </c>
      <c r="S3014" t="s">
        <v>33269</v>
      </c>
      <c r="T3014">
        <v>0.32911398597860803</v>
      </c>
      <c r="U3014">
        <v>0.603102917160658</v>
      </c>
      <c r="V3014">
        <v>24.735945244251401</v>
      </c>
      <c r="W3014">
        <v>0.29261482077562401</v>
      </c>
      <c r="X3014">
        <v>0.704072456322962</v>
      </c>
      <c r="Y3014">
        <v>23.801341482279899</v>
      </c>
      <c r="Z3014">
        <v>0.306975110376564</v>
      </c>
      <c r="AA3014">
        <v>0.72610664078822296</v>
      </c>
      <c r="AB3014">
        <v>24.354571204626399</v>
      </c>
      <c r="AC3014">
        <v>0.27780950890804001</v>
      </c>
      <c r="AD3014">
        <v>0.68253123924728298</v>
      </c>
      <c r="AE3014">
        <v>24.3920459083206</v>
      </c>
      <c r="AF3014">
        <v>0.61410715005536498</v>
      </c>
      <c r="AG3014">
        <v>0.80674443595273604</v>
      </c>
      <c r="AH3014">
        <v>2.0086042343409898</v>
      </c>
      <c r="AI3014">
        <v>0.59609816080359102</v>
      </c>
      <c r="AJ3014">
        <v>0.78121606160956403</v>
      </c>
      <c r="AK3014">
        <v>0.13578550912544601</v>
      </c>
    </row>
    <row r="3015" spans="1:37" x14ac:dyDescent="0.2">
      <c r="A3015" t="s">
        <v>10246</v>
      </c>
      <c r="B3015">
        <v>19056940</v>
      </c>
      <c r="C3015">
        <v>19057147</v>
      </c>
      <c r="D3015">
        <v>208</v>
      </c>
      <c r="E3015" t="s">
        <v>10603</v>
      </c>
      <c r="F3015">
        <v>5</v>
      </c>
      <c r="G3015" t="s">
        <v>10604</v>
      </c>
      <c r="H3015" t="s">
        <v>31000</v>
      </c>
      <c r="I3015">
        <v>17</v>
      </c>
      <c r="J3015">
        <v>19061912</v>
      </c>
      <c r="K3015">
        <v>19062669</v>
      </c>
      <c r="L3015">
        <v>758</v>
      </c>
      <c r="M3015">
        <v>1</v>
      </c>
      <c r="N3015">
        <v>26851</v>
      </c>
      <c r="O3015" t="s">
        <v>10605</v>
      </c>
      <c r="P3015">
        <v>-4765</v>
      </c>
      <c r="Q3015" t="s">
        <v>40</v>
      </c>
      <c r="R3015" t="s">
        <v>10606</v>
      </c>
      <c r="S3015" t="s">
        <v>33271</v>
      </c>
      <c r="T3015">
        <v>0.56354823081344896</v>
      </c>
      <c r="U3015">
        <v>0.81214233890638399</v>
      </c>
      <c r="V3015">
        <v>-1.8751928532917901</v>
      </c>
      <c r="W3015">
        <v>0.89107655920673101</v>
      </c>
      <c r="X3015">
        <v>0.95159051474143896</v>
      </c>
      <c r="Y3015">
        <v>1.2570649547152</v>
      </c>
      <c r="Z3015">
        <v>0.23404878042441499</v>
      </c>
      <c r="AA3015">
        <v>0.72610664078822296</v>
      </c>
      <c r="AB3015">
        <v>-2.8386664373025199</v>
      </c>
      <c r="AC3015">
        <v>0.85817338719172098</v>
      </c>
      <c r="AD3015">
        <v>0.94068432309766403</v>
      </c>
      <c r="AE3015">
        <v>1.2212166639634101</v>
      </c>
      <c r="AF3015">
        <v>0.98343762640780896</v>
      </c>
      <c r="AG3015">
        <v>1</v>
      </c>
      <c r="AH3015">
        <v>-0.94558232136329101</v>
      </c>
      <c r="AI3015">
        <v>0.91725052871964496</v>
      </c>
      <c r="AJ3015">
        <v>0.98621344597861504</v>
      </c>
      <c r="AK3015">
        <v>0.60099959153677696</v>
      </c>
    </row>
    <row r="3016" spans="1:37" x14ac:dyDescent="0.2">
      <c r="A3016" t="s">
        <v>10246</v>
      </c>
      <c r="B3016">
        <v>19117061</v>
      </c>
      <c r="C3016">
        <v>19117220</v>
      </c>
      <c r="D3016">
        <v>160</v>
      </c>
      <c r="E3016" t="s">
        <v>10607</v>
      </c>
      <c r="F3016">
        <v>6</v>
      </c>
      <c r="G3016" t="s">
        <v>10608</v>
      </c>
      <c r="H3016" t="s">
        <v>31000</v>
      </c>
      <c r="I3016">
        <v>17</v>
      </c>
      <c r="J3016">
        <v>19112420</v>
      </c>
      <c r="K3016">
        <v>19112636</v>
      </c>
      <c r="L3016">
        <v>217</v>
      </c>
      <c r="M3016">
        <v>2</v>
      </c>
      <c r="N3016">
        <v>780854</v>
      </c>
      <c r="O3016" t="s">
        <v>10609</v>
      </c>
      <c r="P3016">
        <v>-4425</v>
      </c>
      <c r="Q3016" t="s">
        <v>10610</v>
      </c>
      <c r="R3016" t="s">
        <v>10611</v>
      </c>
      <c r="S3016" t="s">
        <v>33272</v>
      </c>
      <c r="T3016">
        <v>0.97213403838398904</v>
      </c>
      <c r="U3016">
        <v>1</v>
      </c>
      <c r="V3016">
        <v>0.161568508218285</v>
      </c>
      <c r="W3016">
        <v>0.38920677604595899</v>
      </c>
      <c r="X3016">
        <v>0.704072456322962</v>
      </c>
      <c r="Y3016">
        <v>-22.073764465165802</v>
      </c>
      <c r="Z3016">
        <v>0.69013698642955401</v>
      </c>
      <c r="AA3016">
        <v>0.84521697243271998</v>
      </c>
      <c r="AB3016">
        <v>-0.80190534577444905</v>
      </c>
      <c r="AC3016">
        <v>0.71753805159658501</v>
      </c>
      <c r="AD3016">
        <v>0.87989882095915395</v>
      </c>
      <c r="AE3016">
        <v>-0.81554452301955505</v>
      </c>
      <c r="AF3016">
        <v>0.61410715005536498</v>
      </c>
      <c r="AG3016">
        <v>0.80674443595273604</v>
      </c>
      <c r="AH3016">
        <v>1.09117889273097</v>
      </c>
      <c r="AI3016">
        <v>0.35038410267202102</v>
      </c>
      <c r="AJ3016">
        <v>0.78121606160956403</v>
      </c>
      <c r="AK3016">
        <v>-22.1601395753991</v>
      </c>
    </row>
    <row r="3017" spans="1:37" x14ac:dyDescent="0.2">
      <c r="A3017" t="s">
        <v>10246</v>
      </c>
      <c r="B3017">
        <v>19117399</v>
      </c>
      <c r="C3017">
        <v>19117551</v>
      </c>
      <c r="D3017">
        <v>153</v>
      </c>
      <c r="E3017" t="s">
        <v>10612</v>
      </c>
      <c r="F3017">
        <v>4</v>
      </c>
      <c r="G3017" t="s">
        <v>10613</v>
      </c>
      <c r="H3017" t="s">
        <v>31000</v>
      </c>
      <c r="I3017">
        <v>17</v>
      </c>
      <c r="J3017">
        <v>19112420</v>
      </c>
      <c r="K3017">
        <v>19112636</v>
      </c>
      <c r="L3017">
        <v>217</v>
      </c>
      <c r="M3017">
        <v>2</v>
      </c>
      <c r="N3017">
        <v>780854</v>
      </c>
      <c r="O3017" t="s">
        <v>10609</v>
      </c>
      <c r="P3017">
        <v>-4763</v>
      </c>
      <c r="Q3017" t="s">
        <v>10610</v>
      </c>
      <c r="R3017" t="s">
        <v>10611</v>
      </c>
      <c r="S3017" t="s">
        <v>33272</v>
      </c>
      <c r="T3017">
        <v>0.644035865418358</v>
      </c>
      <c r="U3017">
        <v>0.84904924635754497</v>
      </c>
      <c r="V3017">
        <v>-0.17517684105341599</v>
      </c>
      <c r="W3017">
        <v>0.94541066367716797</v>
      </c>
      <c r="X3017">
        <v>0.95159051474143896</v>
      </c>
      <c r="Y3017">
        <v>-1.7429338980257101</v>
      </c>
      <c r="Z3017">
        <v>0.26789404493740199</v>
      </c>
      <c r="AA3017">
        <v>0.72610664078822296</v>
      </c>
      <c r="AB3017">
        <v>-1.1386506950461499</v>
      </c>
      <c r="AC3017">
        <v>0.92091778829119397</v>
      </c>
      <c r="AD3017">
        <v>0.94068432309766403</v>
      </c>
      <c r="AE3017">
        <v>-0.47879922731583802</v>
      </c>
      <c r="AF3017">
        <v>0.98343762640780896</v>
      </c>
      <c r="AG3017">
        <v>1</v>
      </c>
      <c r="AH3017">
        <v>0.75443360332936404</v>
      </c>
      <c r="AI3017">
        <v>0.98342151819761803</v>
      </c>
      <c r="AJ3017">
        <v>0.98789258377071898</v>
      </c>
      <c r="AK3017">
        <v>-1.82930900825903</v>
      </c>
    </row>
    <row r="3018" spans="1:37" x14ac:dyDescent="0.2">
      <c r="A3018" t="s">
        <v>10246</v>
      </c>
      <c r="B3018">
        <v>19344611</v>
      </c>
      <c r="C3018">
        <v>19344910</v>
      </c>
      <c r="D3018">
        <v>300</v>
      </c>
      <c r="E3018" t="s">
        <v>10614</v>
      </c>
      <c r="F3018">
        <v>14</v>
      </c>
      <c r="G3018" t="s">
        <v>10615</v>
      </c>
      <c r="H3018" t="s">
        <v>30987</v>
      </c>
      <c r="I3018">
        <v>17</v>
      </c>
      <c r="J3018">
        <v>19344506</v>
      </c>
      <c r="K3018">
        <v>19344574</v>
      </c>
      <c r="L3018">
        <v>69</v>
      </c>
      <c r="M3018">
        <v>2</v>
      </c>
      <c r="N3018">
        <v>100302256</v>
      </c>
      <c r="O3018" t="s">
        <v>10616</v>
      </c>
      <c r="P3018">
        <v>-37</v>
      </c>
      <c r="Q3018" t="s">
        <v>10617</v>
      </c>
      <c r="R3018" t="s">
        <v>10618</v>
      </c>
      <c r="S3018" t="s">
        <v>33273</v>
      </c>
      <c r="T3018" t="s">
        <v>40</v>
      </c>
      <c r="U3018" t="s">
        <v>40</v>
      </c>
      <c r="V3018">
        <v>0</v>
      </c>
      <c r="W3018" t="s">
        <v>40</v>
      </c>
      <c r="X3018" t="s">
        <v>40</v>
      </c>
      <c r="Y3018">
        <v>0</v>
      </c>
      <c r="Z3018">
        <v>0.48464167878831399</v>
      </c>
      <c r="AA3018">
        <v>0.84435025072159198</v>
      </c>
      <c r="AB3018">
        <v>23.531157274812099</v>
      </c>
      <c r="AC3018">
        <v>0.45677901822897599</v>
      </c>
      <c r="AD3018">
        <v>0.82872126865393902</v>
      </c>
      <c r="AE3018">
        <v>23.568631977179098</v>
      </c>
      <c r="AF3018">
        <v>0.501741946288212</v>
      </c>
      <c r="AG3018">
        <v>0.80674443595273604</v>
      </c>
      <c r="AH3018">
        <v>-23.4946314018385</v>
      </c>
      <c r="AI3018">
        <v>0.52399907623471598</v>
      </c>
      <c r="AJ3018">
        <v>0.78121606160956403</v>
      </c>
      <c r="AK3018">
        <v>-23.424242080050298</v>
      </c>
    </row>
    <row r="3019" spans="1:37" x14ac:dyDescent="0.2">
      <c r="A3019" t="s">
        <v>10246</v>
      </c>
      <c r="B3019">
        <v>19344969</v>
      </c>
      <c r="C3019">
        <v>19345015</v>
      </c>
      <c r="D3019">
        <v>47</v>
      </c>
      <c r="E3019" t="s">
        <v>10619</v>
      </c>
      <c r="F3019">
        <v>0</v>
      </c>
      <c r="G3019" t="s">
        <v>10620</v>
      </c>
      <c r="H3019" t="s">
        <v>30987</v>
      </c>
      <c r="I3019">
        <v>17</v>
      </c>
      <c r="J3019">
        <v>19344506</v>
      </c>
      <c r="K3019">
        <v>19344574</v>
      </c>
      <c r="L3019">
        <v>69</v>
      </c>
      <c r="M3019">
        <v>2</v>
      </c>
      <c r="N3019">
        <v>100302256</v>
      </c>
      <c r="O3019" t="s">
        <v>10616</v>
      </c>
      <c r="P3019">
        <v>-395</v>
      </c>
      <c r="Q3019" t="s">
        <v>10617</v>
      </c>
      <c r="R3019" t="s">
        <v>10618</v>
      </c>
      <c r="S3019" t="s">
        <v>33273</v>
      </c>
      <c r="T3019" t="s">
        <v>40</v>
      </c>
      <c r="U3019" t="s">
        <v>40</v>
      </c>
      <c r="V3019">
        <v>0</v>
      </c>
      <c r="W3019" t="s">
        <v>40</v>
      </c>
      <c r="X3019" t="s">
        <v>40</v>
      </c>
      <c r="Y3019">
        <v>0</v>
      </c>
      <c r="Z3019">
        <v>0.48464167878831399</v>
      </c>
      <c r="AA3019">
        <v>0.84435025072159198</v>
      </c>
      <c r="AB3019">
        <v>23.531157274812099</v>
      </c>
      <c r="AC3019">
        <v>0.45677901822897599</v>
      </c>
      <c r="AD3019">
        <v>0.82872126865393902</v>
      </c>
      <c r="AE3019">
        <v>23.568631977179098</v>
      </c>
      <c r="AF3019">
        <v>0.501741946288212</v>
      </c>
      <c r="AG3019">
        <v>0.80674443595273604</v>
      </c>
      <c r="AH3019">
        <v>-23.4946314018385</v>
      </c>
      <c r="AI3019">
        <v>0.52399907623471598</v>
      </c>
      <c r="AJ3019">
        <v>0.78121606160956403</v>
      </c>
      <c r="AK3019">
        <v>-23.424242080050298</v>
      </c>
    </row>
    <row r="3020" spans="1:37" x14ac:dyDescent="0.2">
      <c r="A3020" t="s">
        <v>10246</v>
      </c>
      <c r="B3020">
        <v>19345046</v>
      </c>
      <c r="C3020">
        <v>19345197</v>
      </c>
      <c r="D3020">
        <v>152</v>
      </c>
      <c r="E3020" t="s">
        <v>10621</v>
      </c>
      <c r="F3020">
        <v>2</v>
      </c>
      <c r="G3020" t="s">
        <v>10622</v>
      </c>
      <c r="H3020" t="s">
        <v>30987</v>
      </c>
      <c r="I3020">
        <v>17</v>
      </c>
      <c r="J3020">
        <v>19344506</v>
      </c>
      <c r="K3020">
        <v>19344574</v>
      </c>
      <c r="L3020">
        <v>69</v>
      </c>
      <c r="M3020">
        <v>2</v>
      </c>
      <c r="N3020">
        <v>100302256</v>
      </c>
      <c r="O3020" t="s">
        <v>10616</v>
      </c>
      <c r="P3020">
        <v>-472</v>
      </c>
      <c r="Q3020" t="s">
        <v>10617</v>
      </c>
      <c r="R3020" t="s">
        <v>10618</v>
      </c>
      <c r="S3020" t="s">
        <v>33273</v>
      </c>
      <c r="T3020">
        <v>0.35387198439864398</v>
      </c>
      <c r="U3020">
        <v>0.603102917160658</v>
      </c>
      <c r="V3020">
        <v>-23.063937259294502</v>
      </c>
      <c r="W3020">
        <v>0.38920677604595899</v>
      </c>
      <c r="X3020">
        <v>0.704072456322962</v>
      </c>
      <c r="Y3020">
        <v>-22.9326927416855</v>
      </c>
      <c r="Z3020">
        <v>0.69013698642955401</v>
      </c>
      <c r="AA3020">
        <v>0.84521697243271998</v>
      </c>
      <c r="AB3020">
        <v>0.35174280801529401</v>
      </c>
      <c r="AC3020">
        <v>0.75388744886274095</v>
      </c>
      <c r="AD3020">
        <v>0.87989882095915395</v>
      </c>
      <c r="AE3020">
        <v>0.52046202773706995</v>
      </c>
      <c r="AF3020">
        <v>0.32549523997010099</v>
      </c>
      <c r="AG3020">
        <v>0.70473078222419605</v>
      </c>
      <c r="AH3020">
        <v>-23.8870333197669</v>
      </c>
      <c r="AI3020">
        <v>0.35038410267202102</v>
      </c>
      <c r="AJ3020">
        <v>0.78121606160956403</v>
      </c>
      <c r="AK3020">
        <v>-23.816643996525201</v>
      </c>
    </row>
    <row r="3021" spans="1:37" x14ac:dyDescent="0.2">
      <c r="A3021" t="s">
        <v>10246</v>
      </c>
      <c r="B3021">
        <v>19886263</v>
      </c>
      <c r="C3021">
        <v>19886379</v>
      </c>
      <c r="D3021">
        <v>117</v>
      </c>
      <c r="E3021" t="s">
        <v>10623</v>
      </c>
      <c r="F3021">
        <v>0</v>
      </c>
      <c r="G3021" t="s">
        <v>10624</v>
      </c>
      <c r="H3021" t="s">
        <v>31000</v>
      </c>
      <c r="I3021">
        <v>17</v>
      </c>
      <c r="J3021">
        <v>19770830</v>
      </c>
      <c r="K3021">
        <v>19867936</v>
      </c>
      <c r="L3021">
        <v>97107</v>
      </c>
      <c r="M3021">
        <v>2</v>
      </c>
      <c r="N3021">
        <v>9706</v>
      </c>
      <c r="O3021" t="s">
        <v>10625</v>
      </c>
      <c r="P3021">
        <v>-18327</v>
      </c>
      <c r="Q3021" t="s">
        <v>10626</v>
      </c>
      <c r="R3021" t="s">
        <v>10627</v>
      </c>
      <c r="S3021" t="s">
        <v>33274</v>
      </c>
      <c r="T3021" t="s">
        <v>40</v>
      </c>
      <c r="U3021" t="s">
        <v>40</v>
      </c>
      <c r="V3021">
        <v>0</v>
      </c>
      <c r="W3021">
        <v>0.20525741147413201</v>
      </c>
      <c r="X3021">
        <v>0.704072456322962</v>
      </c>
      <c r="Y3021">
        <v>-23.830582824896499</v>
      </c>
      <c r="Z3021">
        <v>0.203350924423461</v>
      </c>
      <c r="AA3021">
        <v>0.72610664078822296</v>
      </c>
      <c r="AB3021">
        <v>24.113133954108701</v>
      </c>
      <c r="AC3021">
        <v>0.32081866871113202</v>
      </c>
      <c r="AD3021">
        <v>0.68773325147593101</v>
      </c>
      <c r="AE3021">
        <v>-0.63690792333062296</v>
      </c>
      <c r="AF3021">
        <v>0.22065000948199101</v>
      </c>
      <c r="AG3021">
        <v>0.68151250837662902</v>
      </c>
      <c r="AH3021">
        <v>-24.076608080122199</v>
      </c>
      <c r="AI3021">
        <v>0.24456414000292601</v>
      </c>
      <c r="AJ3021">
        <v>0.78121606160956403</v>
      </c>
      <c r="AK3021">
        <v>-24.006218756308002</v>
      </c>
    </row>
    <row r="3022" spans="1:37" x14ac:dyDescent="0.2">
      <c r="A3022" t="s">
        <v>10246</v>
      </c>
      <c r="B3022">
        <v>19886471</v>
      </c>
      <c r="C3022">
        <v>19886511</v>
      </c>
      <c r="D3022">
        <v>41</v>
      </c>
      <c r="E3022" t="s">
        <v>10628</v>
      </c>
      <c r="F3022">
        <v>0</v>
      </c>
      <c r="G3022" t="s">
        <v>10629</v>
      </c>
      <c r="H3022" t="s">
        <v>31000</v>
      </c>
      <c r="I3022">
        <v>17</v>
      </c>
      <c r="J3022">
        <v>19770830</v>
      </c>
      <c r="K3022">
        <v>19867936</v>
      </c>
      <c r="L3022">
        <v>97107</v>
      </c>
      <c r="M3022">
        <v>2</v>
      </c>
      <c r="N3022">
        <v>9706</v>
      </c>
      <c r="O3022" t="s">
        <v>10625</v>
      </c>
      <c r="P3022">
        <v>-18535</v>
      </c>
      <c r="Q3022" t="s">
        <v>10626</v>
      </c>
      <c r="R3022" t="s">
        <v>10627</v>
      </c>
      <c r="S3022" t="s">
        <v>33274</v>
      </c>
      <c r="T3022" t="s">
        <v>40</v>
      </c>
      <c r="U3022" t="s">
        <v>40</v>
      </c>
      <c r="V3022">
        <v>0</v>
      </c>
      <c r="W3022">
        <v>0.20525741147413201</v>
      </c>
      <c r="X3022">
        <v>0.704072456322962</v>
      </c>
      <c r="Y3022">
        <v>-23.830582824896499</v>
      </c>
      <c r="Z3022">
        <v>0.203350924423461</v>
      </c>
      <c r="AA3022">
        <v>0.72610664078822296</v>
      </c>
      <c r="AB3022">
        <v>24.113133954108701</v>
      </c>
      <c r="AC3022">
        <v>0.32081866871113202</v>
      </c>
      <c r="AD3022">
        <v>0.68773325147593101</v>
      </c>
      <c r="AE3022">
        <v>-0.63690792333062296</v>
      </c>
      <c r="AF3022">
        <v>0.22065000948199101</v>
      </c>
      <c r="AG3022">
        <v>0.68151250837662902</v>
      </c>
      <c r="AH3022">
        <v>-24.076608080122199</v>
      </c>
      <c r="AI3022">
        <v>0.24456414000292601</v>
      </c>
      <c r="AJ3022">
        <v>0.78121606160956403</v>
      </c>
      <c r="AK3022">
        <v>-24.006218756308002</v>
      </c>
    </row>
    <row r="3023" spans="1:37" x14ac:dyDescent="0.2">
      <c r="A3023" t="s">
        <v>10246</v>
      </c>
      <c r="B3023">
        <v>19937936</v>
      </c>
      <c r="C3023">
        <v>19938087</v>
      </c>
      <c r="D3023">
        <v>152</v>
      </c>
      <c r="E3023" t="s">
        <v>10630</v>
      </c>
      <c r="F3023">
        <v>2</v>
      </c>
      <c r="G3023" t="s">
        <v>10631</v>
      </c>
      <c r="H3023" t="s">
        <v>33275</v>
      </c>
      <c r="I3023">
        <v>17</v>
      </c>
      <c r="J3023">
        <v>19906168</v>
      </c>
      <c r="K3023">
        <v>19931877</v>
      </c>
      <c r="L3023">
        <v>25710</v>
      </c>
      <c r="M3023">
        <v>2</v>
      </c>
      <c r="N3023">
        <v>11216</v>
      </c>
      <c r="O3023" t="s">
        <v>10632</v>
      </c>
      <c r="P3023">
        <v>-6059</v>
      </c>
      <c r="Q3023" t="s">
        <v>10633</v>
      </c>
      <c r="R3023" t="s">
        <v>10634</v>
      </c>
      <c r="S3023" t="s">
        <v>33276</v>
      </c>
      <c r="T3023">
        <v>0.97213403838398904</v>
      </c>
      <c r="U3023">
        <v>1</v>
      </c>
      <c r="V3023">
        <v>0.74222668883285403</v>
      </c>
      <c r="W3023">
        <v>0.94541066367716797</v>
      </c>
      <c r="X3023">
        <v>0.95159051474143896</v>
      </c>
      <c r="Y3023">
        <v>-0.39620293745469398</v>
      </c>
      <c r="Z3023">
        <v>0.69013698642955401</v>
      </c>
      <c r="AA3023">
        <v>0.84521697243271998</v>
      </c>
      <c r="AB3023">
        <v>-0.22124737639731501</v>
      </c>
      <c r="AC3023">
        <v>0.71753805159658501</v>
      </c>
      <c r="AD3023">
        <v>0.87989882095915395</v>
      </c>
      <c r="AE3023">
        <v>-1.3962028438684499</v>
      </c>
      <c r="AF3023">
        <v>0.61410715005536498</v>
      </c>
      <c r="AG3023">
        <v>0.80674443595273604</v>
      </c>
      <c r="AH3023">
        <v>1.67183726735521</v>
      </c>
      <c r="AI3023">
        <v>0.59609816080359102</v>
      </c>
      <c r="AJ3023">
        <v>0.78121606160956403</v>
      </c>
      <c r="AK3023">
        <v>0.47255247052233701</v>
      </c>
    </row>
    <row r="3024" spans="1:37" x14ac:dyDescent="0.2">
      <c r="A3024" t="s">
        <v>10246</v>
      </c>
      <c r="B3024">
        <v>20784173</v>
      </c>
      <c r="C3024">
        <v>20784324</v>
      </c>
      <c r="D3024">
        <v>152</v>
      </c>
      <c r="E3024" t="s">
        <v>10635</v>
      </c>
      <c r="F3024">
        <v>10</v>
      </c>
      <c r="G3024" t="s">
        <v>10636</v>
      </c>
      <c r="H3024" t="s">
        <v>31000</v>
      </c>
      <c r="I3024">
        <v>17</v>
      </c>
      <c r="J3024">
        <v>20716483</v>
      </c>
      <c r="K3024">
        <v>20737127</v>
      </c>
      <c r="L3024">
        <v>20645</v>
      </c>
      <c r="M3024">
        <v>1</v>
      </c>
      <c r="N3024">
        <v>100287072</v>
      </c>
      <c r="O3024" t="s">
        <v>10637</v>
      </c>
      <c r="P3024">
        <v>67690</v>
      </c>
      <c r="Q3024" t="s">
        <v>40</v>
      </c>
      <c r="R3024" t="s">
        <v>10638</v>
      </c>
      <c r="S3024" t="s">
        <v>33277</v>
      </c>
      <c r="T3024" t="s">
        <v>40</v>
      </c>
      <c r="U3024" t="s">
        <v>40</v>
      </c>
      <c r="V3024">
        <v>0</v>
      </c>
      <c r="W3024">
        <v>0.38920677604595899</v>
      </c>
      <c r="X3024">
        <v>0.704072456322962</v>
      </c>
      <c r="Y3024">
        <v>-23.5194154117418</v>
      </c>
      <c r="Z3024">
        <v>0.48464167878831399</v>
      </c>
      <c r="AA3024">
        <v>0.84435025072159198</v>
      </c>
      <c r="AB3024">
        <v>22.757575232404001</v>
      </c>
      <c r="AC3024">
        <v>0.21073619169722799</v>
      </c>
      <c r="AD3024">
        <v>0.68253123924728298</v>
      </c>
      <c r="AE3024">
        <v>-23.5194154117418</v>
      </c>
      <c r="AF3024">
        <v>0.501741946288212</v>
      </c>
      <c r="AG3024">
        <v>0.80674443595273604</v>
      </c>
      <c r="AH3024">
        <v>-22.7210493615956</v>
      </c>
      <c r="AI3024">
        <v>0.52399907623471598</v>
      </c>
      <c r="AJ3024">
        <v>0.78121606160956403</v>
      </c>
      <c r="AK3024">
        <v>-22.650660044137702</v>
      </c>
    </row>
    <row r="3025" spans="1:37" x14ac:dyDescent="0.2">
      <c r="A3025" t="s">
        <v>10246</v>
      </c>
      <c r="B3025">
        <v>20784513</v>
      </c>
      <c r="C3025">
        <v>20784664</v>
      </c>
      <c r="D3025">
        <v>152</v>
      </c>
      <c r="E3025" t="s">
        <v>10639</v>
      </c>
      <c r="F3025">
        <v>17</v>
      </c>
      <c r="G3025" t="s">
        <v>10640</v>
      </c>
      <c r="H3025" t="s">
        <v>33278</v>
      </c>
      <c r="I3025">
        <v>17</v>
      </c>
      <c r="J3025">
        <v>20716483</v>
      </c>
      <c r="K3025">
        <v>20737127</v>
      </c>
      <c r="L3025">
        <v>20645</v>
      </c>
      <c r="M3025">
        <v>1</v>
      </c>
      <c r="N3025">
        <v>100287072</v>
      </c>
      <c r="O3025" t="s">
        <v>10637</v>
      </c>
      <c r="P3025">
        <v>68030</v>
      </c>
      <c r="Q3025" t="s">
        <v>40</v>
      </c>
      <c r="R3025" t="s">
        <v>10638</v>
      </c>
      <c r="S3025" t="s">
        <v>33277</v>
      </c>
      <c r="T3025" t="s">
        <v>40</v>
      </c>
      <c r="U3025" t="s">
        <v>40</v>
      </c>
      <c r="V3025">
        <v>0</v>
      </c>
      <c r="W3025">
        <v>0.38920677604595899</v>
      </c>
      <c r="X3025">
        <v>0.704072456322962</v>
      </c>
      <c r="Y3025">
        <v>-23.5194154117418</v>
      </c>
      <c r="Z3025">
        <v>0.48464167878831399</v>
      </c>
      <c r="AA3025">
        <v>0.84435025072159198</v>
      </c>
      <c r="AB3025">
        <v>22.757575232404001</v>
      </c>
      <c r="AC3025">
        <v>0.21073619169722799</v>
      </c>
      <c r="AD3025">
        <v>0.68253123924728298</v>
      </c>
      <c r="AE3025">
        <v>-23.5194154117418</v>
      </c>
      <c r="AF3025">
        <v>0.501741946288212</v>
      </c>
      <c r="AG3025">
        <v>0.80674443595273604</v>
      </c>
      <c r="AH3025">
        <v>-22.7210493615956</v>
      </c>
      <c r="AI3025">
        <v>0.52399907623471598</v>
      </c>
      <c r="AJ3025">
        <v>0.78121606160956403</v>
      </c>
      <c r="AK3025">
        <v>-22.650660044137702</v>
      </c>
    </row>
    <row r="3026" spans="1:37" x14ac:dyDescent="0.2">
      <c r="A3026" t="s">
        <v>10246</v>
      </c>
      <c r="B3026">
        <v>21416308</v>
      </c>
      <c r="C3026">
        <v>21416458</v>
      </c>
      <c r="D3026">
        <v>151</v>
      </c>
      <c r="E3026" t="s">
        <v>10641</v>
      </c>
      <c r="F3026">
        <v>8</v>
      </c>
      <c r="G3026" t="s">
        <v>10642</v>
      </c>
      <c r="H3026" t="s">
        <v>33279</v>
      </c>
      <c r="I3026">
        <v>17</v>
      </c>
      <c r="J3026">
        <v>21405136</v>
      </c>
      <c r="K3026">
        <v>21417170</v>
      </c>
      <c r="L3026">
        <v>12035</v>
      </c>
      <c r="M3026">
        <v>1</v>
      </c>
      <c r="N3026">
        <v>3768</v>
      </c>
      <c r="O3026" t="s">
        <v>10643</v>
      </c>
      <c r="P3026">
        <v>11172</v>
      </c>
      <c r="Q3026" t="s">
        <v>10644</v>
      </c>
      <c r="R3026" t="s">
        <v>10645</v>
      </c>
      <c r="S3026" t="s">
        <v>33280</v>
      </c>
      <c r="T3026">
        <v>0.152084254673993</v>
      </c>
      <c r="U3026">
        <v>0.603102917160658</v>
      </c>
      <c r="V3026">
        <v>24.9702094454084</v>
      </c>
      <c r="W3026">
        <v>0.113079289867903</v>
      </c>
      <c r="X3026">
        <v>0.704072456322962</v>
      </c>
      <c r="Y3026">
        <v>-25.053193408943201</v>
      </c>
      <c r="Z3026">
        <v>0.203350924423461</v>
      </c>
      <c r="AA3026">
        <v>0.72610664078822296</v>
      </c>
      <c r="AB3026">
        <v>24.291353174965302</v>
      </c>
      <c r="AC3026">
        <v>2.4853262407310801E-2</v>
      </c>
      <c r="AD3026">
        <v>0.57684129297949804</v>
      </c>
      <c r="AE3026">
        <v>-25.053193408943201</v>
      </c>
      <c r="AF3026">
        <v>0.205398459628826</v>
      </c>
      <c r="AG3026">
        <v>0.68151250837662902</v>
      </c>
      <c r="AH3026">
        <v>3.1970203426695498</v>
      </c>
      <c r="AI3026">
        <v>0.24456414000292601</v>
      </c>
      <c r="AJ3026">
        <v>0.78121606160956403</v>
      </c>
      <c r="AK3026">
        <v>-24.1844379764539</v>
      </c>
    </row>
    <row r="3027" spans="1:37" x14ac:dyDescent="0.2">
      <c r="A3027" t="s">
        <v>10246</v>
      </c>
      <c r="B3027">
        <v>21416458</v>
      </c>
      <c r="C3027">
        <v>21416608</v>
      </c>
      <c r="D3027">
        <v>151</v>
      </c>
      <c r="E3027" t="s">
        <v>10646</v>
      </c>
      <c r="F3027">
        <v>12</v>
      </c>
      <c r="G3027" t="s">
        <v>10647</v>
      </c>
      <c r="H3027" t="s">
        <v>33279</v>
      </c>
      <c r="I3027">
        <v>17</v>
      </c>
      <c r="J3027">
        <v>21405136</v>
      </c>
      <c r="K3027">
        <v>21417170</v>
      </c>
      <c r="L3027">
        <v>12035</v>
      </c>
      <c r="M3027">
        <v>1</v>
      </c>
      <c r="N3027">
        <v>3768</v>
      </c>
      <c r="O3027" t="s">
        <v>10643</v>
      </c>
      <c r="P3027">
        <v>11322</v>
      </c>
      <c r="Q3027" t="s">
        <v>10644</v>
      </c>
      <c r="R3027" t="s">
        <v>10645</v>
      </c>
      <c r="S3027" t="s">
        <v>33280</v>
      </c>
      <c r="T3027">
        <v>0.152084254673993</v>
      </c>
      <c r="U3027">
        <v>0.603102917160658</v>
      </c>
      <c r="V3027">
        <v>24.9702094454084</v>
      </c>
      <c r="W3027">
        <v>0.113079289867903</v>
      </c>
      <c r="X3027">
        <v>0.704072456322962</v>
      </c>
      <c r="Y3027">
        <v>-25.053193408943201</v>
      </c>
      <c r="Z3027">
        <v>0.203350924423461</v>
      </c>
      <c r="AA3027">
        <v>0.72610664078822296</v>
      </c>
      <c r="AB3027">
        <v>24.291353174965302</v>
      </c>
      <c r="AC3027">
        <v>2.4853262407310801E-2</v>
      </c>
      <c r="AD3027">
        <v>0.57684129297949804</v>
      </c>
      <c r="AE3027">
        <v>-25.053193408943201</v>
      </c>
      <c r="AF3027">
        <v>0.205398459628826</v>
      </c>
      <c r="AG3027">
        <v>0.68151250837662902</v>
      </c>
      <c r="AH3027">
        <v>3.1970203426695498</v>
      </c>
      <c r="AI3027">
        <v>0.24456414000292601</v>
      </c>
      <c r="AJ3027">
        <v>0.78121606160956403</v>
      </c>
      <c r="AK3027">
        <v>-24.1844379764539</v>
      </c>
    </row>
    <row r="3028" spans="1:37" x14ac:dyDescent="0.2">
      <c r="A3028" t="s">
        <v>10246</v>
      </c>
      <c r="B3028">
        <v>21416782</v>
      </c>
      <c r="C3028">
        <v>21417080</v>
      </c>
      <c r="D3028">
        <v>299</v>
      </c>
      <c r="E3028" t="s">
        <v>10648</v>
      </c>
      <c r="F3028">
        <v>9</v>
      </c>
      <c r="G3028" t="s">
        <v>10649</v>
      </c>
      <c r="H3028" t="s">
        <v>31003</v>
      </c>
      <c r="I3028">
        <v>17</v>
      </c>
      <c r="J3028">
        <v>21405136</v>
      </c>
      <c r="K3028">
        <v>21417170</v>
      </c>
      <c r="L3028">
        <v>12035</v>
      </c>
      <c r="M3028">
        <v>1</v>
      </c>
      <c r="N3028">
        <v>3768</v>
      </c>
      <c r="O3028" t="s">
        <v>10643</v>
      </c>
      <c r="P3028">
        <v>11646</v>
      </c>
      <c r="Q3028" t="s">
        <v>10644</v>
      </c>
      <c r="R3028" t="s">
        <v>10645</v>
      </c>
      <c r="S3028" t="s">
        <v>33280</v>
      </c>
      <c r="T3028">
        <v>0.152084254673993</v>
      </c>
      <c r="U3028">
        <v>0.603102917160658</v>
      </c>
      <c r="V3028">
        <v>24.8542622126749</v>
      </c>
      <c r="W3028">
        <v>0.113079289867903</v>
      </c>
      <c r="X3028">
        <v>0.704072456322962</v>
      </c>
      <c r="Y3028">
        <v>-24.958702137412001</v>
      </c>
      <c r="Z3028">
        <v>0.203350924423461</v>
      </c>
      <c r="AA3028">
        <v>0.72610664078822296</v>
      </c>
      <c r="AB3028">
        <v>24.196861905385401</v>
      </c>
      <c r="AC3028">
        <v>2.4853262407310801E-2</v>
      </c>
      <c r="AD3028">
        <v>0.57684129297949804</v>
      </c>
      <c r="AE3028">
        <v>-24.958702137412001</v>
      </c>
      <c r="AF3028">
        <v>0.205398459628826</v>
      </c>
      <c r="AG3028">
        <v>0.68151250837662902</v>
      </c>
      <c r="AH3028">
        <v>3.0810731099360602</v>
      </c>
      <c r="AI3028">
        <v>0.24456414000292601</v>
      </c>
      <c r="AJ3028">
        <v>0.78121606160956403</v>
      </c>
      <c r="AK3028">
        <v>-24.0899467072398</v>
      </c>
    </row>
    <row r="3029" spans="1:37" x14ac:dyDescent="0.2">
      <c r="A3029" t="s">
        <v>10246</v>
      </c>
      <c r="B3029">
        <v>21433202</v>
      </c>
      <c r="C3029">
        <v>21433354</v>
      </c>
      <c r="D3029">
        <v>153</v>
      </c>
      <c r="E3029" t="s">
        <v>10650</v>
      </c>
      <c r="F3029">
        <v>0</v>
      </c>
      <c r="G3029" t="s">
        <v>10651</v>
      </c>
      <c r="H3029" t="s">
        <v>33281</v>
      </c>
      <c r="I3029">
        <v>17</v>
      </c>
      <c r="J3029">
        <v>21405136</v>
      </c>
      <c r="K3029">
        <v>21417170</v>
      </c>
      <c r="L3029">
        <v>12035</v>
      </c>
      <c r="M3029">
        <v>1</v>
      </c>
      <c r="N3029">
        <v>3768</v>
      </c>
      <c r="O3029" t="s">
        <v>10643</v>
      </c>
      <c r="P3029">
        <v>28066</v>
      </c>
      <c r="Q3029" t="s">
        <v>10644</v>
      </c>
      <c r="R3029" t="s">
        <v>10645</v>
      </c>
      <c r="S3029" t="s">
        <v>33280</v>
      </c>
      <c r="T3029" t="s">
        <v>40</v>
      </c>
      <c r="U3029" t="s">
        <v>40</v>
      </c>
      <c r="V3029">
        <v>0</v>
      </c>
      <c r="W3029">
        <v>0.123414495547065</v>
      </c>
      <c r="X3029">
        <v>0.704072456322962</v>
      </c>
      <c r="Y3029">
        <v>25.2127867896249</v>
      </c>
      <c r="Z3029">
        <v>0.306975110376564</v>
      </c>
      <c r="AA3029">
        <v>0.72610664078822296</v>
      </c>
      <c r="AB3029">
        <v>24.175312123258401</v>
      </c>
      <c r="AC3029">
        <v>0.27780950890804001</v>
      </c>
      <c r="AD3029">
        <v>0.68253123924728298</v>
      </c>
      <c r="AE3029">
        <v>24.2127868267245</v>
      </c>
      <c r="AF3029">
        <v>0.32549523997010099</v>
      </c>
      <c r="AG3029">
        <v>0.70473078222419605</v>
      </c>
      <c r="AH3029">
        <v>-24.138786249185902</v>
      </c>
      <c r="AI3029">
        <v>3.6185182304427702E-2</v>
      </c>
      <c r="AJ3029">
        <v>0.78121606160956403</v>
      </c>
      <c r="AK3029">
        <v>25.2127867896249</v>
      </c>
    </row>
    <row r="3030" spans="1:37" x14ac:dyDescent="0.2">
      <c r="A3030" t="s">
        <v>10246</v>
      </c>
      <c r="B3030">
        <v>21433354</v>
      </c>
      <c r="C3030">
        <v>21433506</v>
      </c>
      <c r="D3030">
        <v>153</v>
      </c>
      <c r="E3030" t="s">
        <v>10652</v>
      </c>
      <c r="F3030">
        <v>0</v>
      </c>
      <c r="G3030" t="s">
        <v>10653</v>
      </c>
      <c r="H3030" t="s">
        <v>33281</v>
      </c>
      <c r="I3030">
        <v>17</v>
      </c>
      <c r="J3030">
        <v>21405136</v>
      </c>
      <c r="K3030">
        <v>21417170</v>
      </c>
      <c r="L3030">
        <v>12035</v>
      </c>
      <c r="M3030">
        <v>1</v>
      </c>
      <c r="N3030">
        <v>3768</v>
      </c>
      <c r="O3030" t="s">
        <v>10643</v>
      </c>
      <c r="P3030">
        <v>28218</v>
      </c>
      <c r="Q3030" t="s">
        <v>10644</v>
      </c>
      <c r="R3030" t="s">
        <v>10645</v>
      </c>
      <c r="S3030" t="s">
        <v>33280</v>
      </c>
      <c r="T3030" t="s">
        <v>40</v>
      </c>
      <c r="U3030" t="s">
        <v>40</v>
      </c>
      <c r="V3030">
        <v>0</v>
      </c>
      <c r="W3030">
        <v>0.123414495547065</v>
      </c>
      <c r="X3030">
        <v>0.704072456322962</v>
      </c>
      <c r="Y3030">
        <v>25.2127867896249</v>
      </c>
      <c r="Z3030">
        <v>0.306975110376564</v>
      </c>
      <c r="AA3030">
        <v>0.72610664078822296</v>
      </c>
      <c r="AB3030">
        <v>24.175312123258401</v>
      </c>
      <c r="AC3030">
        <v>0.27780950890804001</v>
      </c>
      <c r="AD3030">
        <v>0.68253123924728298</v>
      </c>
      <c r="AE3030">
        <v>24.2127868267245</v>
      </c>
      <c r="AF3030">
        <v>0.32549523997010099</v>
      </c>
      <c r="AG3030">
        <v>0.70473078222419605</v>
      </c>
      <c r="AH3030">
        <v>-24.138786249185902</v>
      </c>
      <c r="AI3030">
        <v>3.6185182304427702E-2</v>
      </c>
      <c r="AJ3030">
        <v>0.78121606160956403</v>
      </c>
      <c r="AK3030">
        <v>25.2127867896249</v>
      </c>
    </row>
    <row r="3031" spans="1:37" x14ac:dyDescent="0.2">
      <c r="A3031" t="s">
        <v>10246</v>
      </c>
      <c r="B3031">
        <v>21468352</v>
      </c>
      <c r="C3031">
        <v>21468515</v>
      </c>
      <c r="D3031">
        <v>164</v>
      </c>
      <c r="E3031" t="s">
        <v>10654</v>
      </c>
      <c r="F3031">
        <v>3</v>
      </c>
      <c r="G3031" t="s">
        <v>10655</v>
      </c>
      <c r="H3031" t="s">
        <v>33282</v>
      </c>
      <c r="I3031">
        <v>17</v>
      </c>
      <c r="J3031">
        <v>21519514</v>
      </c>
      <c r="K3031">
        <v>21521269</v>
      </c>
      <c r="L3031">
        <v>1756</v>
      </c>
      <c r="M3031">
        <v>1</v>
      </c>
      <c r="N3031">
        <v>105371589</v>
      </c>
      <c r="O3031" t="s">
        <v>10656</v>
      </c>
      <c r="P3031">
        <v>-50999</v>
      </c>
      <c r="Q3031" t="s">
        <v>40</v>
      </c>
      <c r="R3031" t="s">
        <v>10657</v>
      </c>
      <c r="S3031" t="s">
        <v>33283</v>
      </c>
      <c r="T3031">
        <v>0.97213403838398904</v>
      </c>
      <c r="U3031">
        <v>1</v>
      </c>
      <c r="V3031">
        <v>1.9366372158460701</v>
      </c>
      <c r="W3031" t="s">
        <v>40</v>
      </c>
      <c r="X3031" t="s">
        <v>40</v>
      </c>
      <c r="Y3031">
        <v>0</v>
      </c>
      <c r="Z3031">
        <v>0.69013698642955401</v>
      </c>
      <c r="AA3031">
        <v>0.84521697243271998</v>
      </c>
      <c r="AB3031">
        <v>0.973163165528525</v>
      </c>
      <c r="AC3031">
        <v>0.27780950890804001</v>
      </c>
      <c r="AD3031">
        <v>0.68253123924728298</v>
      </c>
      <c r="AE3031">
        <v>23.5730507305462</v>
      </c>
      <c r="AF3031">
        <v>0.61410715005536498</v>
      </c>
      <c r="AG3031">
        <v>0.80674443595273604</v>
      </c>
      <c r="AH3031">
        <v>2.86624761941244</v>
      </c>
      <c r="AI3031">
        <v>0.35038410267202102</v>
      </c>
      <c r="AJ3031">
        <v>0.78121606160956403</v>
      </c>
      <c r="AK3031">
        <v>-23.42866083338</v>
      </c>
    </row>
    <row r="3032" spans="1:37" x14ac:dyDescent="0.2">
      <c r="A3032" t="s">
        <v>10246</v>
      </c>
      <c r="B3032">
        <v>21468515</v>
      </c>
      <c r="C3032">
        <v>21468678</v>
      </c>
      <c r="D3032">
        <v>164</v>
      </c>
      <c r="E3032" t="s">
        <v>10658</v>
      </c>
      <c r="F3032">
        <v>3</v>
      </c>
      <c r="G3032" t="s">
        <v>10659</v>
      </c>
      <c r="H3032" t="s">
        <v>33282</v>
      </c>
      <c r="I3032">
        <v>17</v>
      </c>
      <c r="J3032">
        <v>21519514</v>
      </c>
      <c r="K3032">
        <v>21521269</v>
      </c>
      <c r="L3032">
        <v>1756</v>
      </c>
      <c r="M3032">
        <v>1</v>
      </c>
      <c r="N3032">
        <v>105371589</v>
      </c>
      <c r="O3032" t="s">
        <v>10656</v>
      </c>
      <c r="P3032">
        <v>-50836</v>
      </c>
      <c r="Q3032" t="s">
        <v>40</v>
      </c>
      <c r="R3032" t="s">
        <v>10657</v>
      </c>
      <c r="S3032" t="s">
        <v>33283</v>
      </c>
      <c r="T3032">
        <v>0.97213403838398904</v>
      </c>
      <c r="U3032">
        <v>1</v>
      </c>
      <c r="V3032">
        <v>1.9366372158460701</v>
      </c>
      <c r="W3032" t="s">
        <v>40</v>
      </c>
      <c r="X3032" t="s">
        <v>40</v>
      </c>
      <c r="Y3032">
        <v>0</v>
      </c>
      <c r="Z3032">
        <v>0.69013698642955401</v>
      </c>
      <c r="AA3032">
        <v>0.84521697243271998</v>
      </c>
      <c r="AB3032">
        <v>0.973163165528525</v>
      </c>
      <c r="AC3032">
        <v>0.27780950890804001</v>
      </c>
      <c r="AD3032">
        <v>0.68253123924728298</v>
      </c>
      <c r="AE3032">
        <v>23.5730507305462</v>
      </c>
      <c r="AF3032">
        <v>0.61410715005536498</v>
      </c>
      <c r="AG3032">
        <v>0.80674443595273604</v>
      </c>
      <c r="AH3032">
        <v>2.86624761941244</v>
      </c>
      <c r="AI3032">
        <v>0.35038410267202102</v>
      </c>
      <c r="AJ3032">
        <v>0.78121606160956403</v>
      </c>
      <c r="AK3032">
        <v>-23.42866083338</v>
      </c>
    </row>
    <row r="3033" spans="1:37" x14ac:dyDescent="0.2">
      <c r="A3033" t="s">
        <v>10246</v>
      </c>
      <c r="B3033">
        <v>21505769</v>
      </c>
      <c r="C3033">
        <v>21506068</v>
      </c>
      <c r="D3033">
        <v>300</v>
      </c>
      <c r="E3033" t="s">
        <v>10660</v>
      </c>
      <c r="F3033">
        <v>7</v>
      </c>
      <c r="G3033" t="s">
        <v>10661</v>
      </c>
      <c r="H3033" t="s">
        <v>33282</v>
      </c>
      <c r="I3033">
        <v>17</v>
      </c>
      <c r="J3033">
        <v>21519514</v>
      </c>
      <c r="K3033">
        <v>21521269</v>
      </c>
      <c r="L3033">
        <v>1756</v>
      </c>
      <c r="M3033">
        <v>1</v>
      </c>
      <c r="N3033">
        <v>105371589</v>
      </c>
      <c r="O3033" t="s">
        <v>10656</v>
      </c>
      <c r="P3033">
        <v>-13446</v>
      </c>
      <c r="Q3033" t="s">
        <v>40</v>
      </c>
      <c r="R3033" t="s">
        <v>10657</v>
      </c>
      <c r="S3033" t="s">
        <v>33283</v>
      </c>
      <c r="T3033">
        <v>0.97213403838398904</v>
      </c>
      <c r="U3033">
        <v>1</v>
      </c>
      <c r="V3033">
        <v>5.5483888710336497</v>
      </c>
      <c r="W3033">
        <v>0.65075386537994595</v>
      </c>
      <c r="X3033">
        <v>0.94119559056004798</v>
      </c>
      <c r="Y3033">
        <v>-5.6385402560677997</v>
      </c>
      <c r="Z3033">
        <v>0.64127342146525201</v>
      </c>
      <c r="AA3033">
        <v>0.84521697243271998</v>
      </c>
      <c r="AB3033">
        <v>5.6788237182242502</v>
      </c>
      <c r="AC3033">
        <v>0.59090205226999604</v>
      </c>
      <c r="AD3033">
        <v>0.87989882095915395</v>
      </c>
      <c r="AE3033">
        <v>-1.4753804065391001</v>
      </c>
      <c r="AF3033">
        <v>0.77173648502780101</v>
      </c>
      <c r="AG3033">
        <v>0.88417364479730298</v>
      </c>
      <c r="AH3033">
        <v>0.78967020161854595</v>
      </c>
      <c r="AI3033">
        <v>0.75770813086964806</v>
      </c>
      <c r="AJ3033">
        <v>0.91200148566411499</v>
      </c>
      <c r="AK3033">
        <v>-5.4275187219373597</v>
      </c>
    </row>
    <row r="3034" spans="1:37" x14ac:dyDescent="0.2">
      <c r="A3034" t="s">
        <v>10246</v>
      </c>
      <c r="B3034">
        <v>21506194</v>
      </c>
      <c r="C3034">
        <v>21506494</v>
      </c>
      <c r="D3034">
        <v>301</v>
      </c>
      <c r="E3034" t="s">
        <v>10662</v>
      </c>
      <c r="F3034">
        <v>14</v>
      </c>
      <c r="G3034" t="s">
        <v>10663</v>
      </c>
      <c r="H3034" t="s">
        <v>33282</v>
      </c>
      <c r="I3034">
        <v>17</v>
      </c>
      <c r="J3034">
        <v>21519514</v>
      </c>
      <c r="K3034">
        <v>21521269</v>
      </c>
      <c r="L3034">
        <v>1756</v>
      </c>
      <c r="M3034">
        <v>1</v>
      </c>
      <c r="N3034">
        <v>105371589</v>
      </c>
      <c r="O3034" t="s">
        <v>10656</v>
      </c>
      <c r="P3034">
        <v>-13020</v>
      </c>
      <c r="Q3034" t="s">
        <v>40</v>
      </c>
      <c r="R3034" t="s">
        <v>10657</v>
      </c>
      <c r="S3034" t="s">
        <v>33283</v>
      </c>
      <c r="T3034">
        <v>0.97213403838398904</v>
      </c>
      <c r="U3034">
        <v>1</v>
      </c>
      <c r="V3034">
        <v>5.5483888710336497</v>
      </c>
      <c r="W3034">
        <v>0.65075386537994595</v>
      </c>
      <c r="X3034">
        <v>0.94119559056004798</v>
      </c>
      <c r="Y3034">
        <v>-5.6385402560677997</v>
      </c>
      <c r="Z3034">
        <v>0.64127342146525201</v>
      </c>
      <c r="AA3034">
        <v>0.84521697243271998</v>
      </c>
      <c r="AB3034">
        <v>5.6788237182242502</v>
      </c>
      <c r="AC3034">
        <v>0.59090205226999604</v>
      </c>
      <c r="AD3034">
        <v>0.87989882095915395</v>
      </c>
      <c r="AE3034">
        <v>-1.4753804065391001</v>
      </c>
      <c r="AF3034">
        <v>0.77173648502780101</v>
      </c>
      <c r="AG3034">
        <v>0.88417364479730298</v>
      </c>
      <c r="AH3034">
        <v>0.78967020161854595</v>
      </c>
      <c r="AI3034">
        <v>0.75770813086964806</v>
      </c>
      <c r="AJ3034">
        <v>0.91200148566411499</v>
      </c>
      <c r="AK3034">
        <v>-5.4275187219373597</v>
      </c>
    </row>
    <row r="3035" spans="1:37" x14ac:dyDescent="0.2">
      <c r="A3035" t="s">
        <v>10246</v>
      </c>
      <c r="B3035">
        <v>21719096</v>
      </c>
      <c r="C3035">
        <v>21719252</v>
      </c>
      <c r="D3035">
        <v>157</v>
      </c>
      <c r="E3035" t="s">
        <v>10664</v>
      </c>
      <c r="F3035">
        <v>0</v>
      </c>
      <c r="G3035" t="s">
        <v>10665</v>
      </c>
      <c r="H3035" t="s">
        <v>31000</v>
      </c>
      <c r="I3035">
        <v>17</v>
      </c>
      <c r="J3035">
        <v>21692523</v>
      </c>
      <c r="K3035">
        <v>21704612</v>
      </c>
      <c r="L3035">
        <v>12090</v>
      </c>
      <c r="M3035">
        <v>1</v>
      </c>
      <c r="N3035">
        <v>100134444</v>
      </c>
      <c r="O3035" t="s">
        <v>10666</v>
      </c>
      <c r="P3035">
        <v>26573</v>
      </c>
      <c r="Q3035" t="s">
        <v>10667</v>
      </c>
      <c r="R3035" t="s">
        <v>10668</v>
      </c>
      <c r="S3035" t="s">
        <v>33284</v>
      </c>
      <c r="T3035">
        <v>0.29910708687459298</v>
      </c>
      <c r="U3035">
        <v>0.603102917160658</v>
      </c>
      <c r="V3035">
        <v>-3.1298399529366399</v>
      </c>
      <c r="W3035">
        <v>0.89279167466019005</v>
      </c>
      <c r="X3035">
        <v>0.95159051474143896</v>
      </c>
      <c r="Y3035">
        <v>0.62473647882112104</v>
      </c>
      <c r="Z3035">
        <v>0.43893771721163999</v>
      </c>
      <c r="AA3035">
        <v>0.84435025072159198</v>
      </c>
      <c r="AB3035">
        <v>-0.536387627358485</v>
      </c>
      <c r="AC3035">
        <v>0.55497112122419601</v>
      </c>
      <c r="AD3035">
        <v>0.87989882095915395</v>
      </c>
      <c r="AE3035">
        <v>-0.159579343183611</v>
      </c>
      <c r="AF3035">
        <v>0.335122776002587</v>
      </c>
      <c r="AG3035">
        <v>0.71916631056622005</v>
      </c>
      <c r="AH3035">
        <v>-3.3190471420990399</v>
      </c>
      <c r="AI3035">
        <v>0.84469820681520702</v>
      </c>
      <c r="AJ3035">
        <v>0.95957881738831197</v>
      </c>
      <c r="AK3035">
        <v>1.22397908798146</v>
      </c>
    </row>
    <row r="3036" spans="1:37" x14ac:dyDescent="0.2">
      <c r="A3036" t="s">
        <v>10246</v>
      </c>
      <c r="B3036">
        <v>21719252</v>
      </c>
      <c r="C3036">
        <v>21719408</v>
      </c>
      <c r="D3036">
        <v>157</v>
      </c>
      <c r="E3036" t="s">
        <v>10669</v>
      </c>
      <c r="F3036">
        <v>0</v>
      </c>
      <c r="G3036" t="s">
        <v>10670</v>
      </c>
      <c r="H3036" t="s">
        <v>31000</v>
      </c>
      <c r="I3036">
        <v>17</v>
      </c>
      <c r="J3036">
        <v>21692523</v>
      </c>
      <c r="K3036">
        <v>21704612</v>
      </c>
      <c r="L3036">
        <v>12090</v>
      </c>
      <c r="M3036">
        <v>1</v>
      </c>
      <c r="N3036">
        <v>100134444</v>
      </c>
      <c r="O3036" t="s">
        <v>10666</v>
      </c>
      <c r="P3036">
        <v>26729</v>
      </c>
      <c r="Q3036" t="s">
        <v>10667</v>
      </c>
      <c r="R3036" t="s">
        <v>10668</v>
      </c>
      <c r="S3036" t="s">
        <v>33284</v>
      </c>
      <c r="T3036">
        <v>0.29910708687459298</v>
      </c>
      <c r="U3036">
        <v>0.603102917160658</v>
      </c>
      <c r="V3036">
        <v>-2.9772352320766902</v>
      </c>
      <c r="W3036">
        <v>0.92840768905355797</v>
      </c>
      <c r="X3036">
        <v>0.95159051474143896</v>
      </c>
      <c r="Y3036">
        <v>0.75044292178523797</v>
      </c>
      <c r="Z3036">
        <v>0.456743688025605</v>
      </c>
      <c r="AA3036">
        <v>0.84435025072159198</v>
      </c>
      <c r="AB3036">
        <v>-0.38378290649853197</v>
      </c>
      <c r="AC3036">
        <v>0.57443559315252701</v>
      </c>
      <c r="AD3036">
        <v>0.87989882095915395</v>
      </c>
      <c r="AE3036">
        <v>-5.9134780233912498E-2</v>
      </c>
      <c r="AF3036">
        <v>0.335122776002587</v>
      </c>
      <c r="AG3036">
        <v>0.71916631056622005</v>
      </c>
      <c r="AH3036">
        <v>-3.2507757544849301</v>
      </c>
      <c r="AI3036">
        <v>0.82118270748657496</v>
      </c>
      <c r="AJ3036">
        <v>0.94983421942510304</v>
      </c>
      <c r="AK3036">
        <v>1.36087460108546</v>
      </c>
    </row>
    <row r="3037" spans="1:37" x14ac:dyDescent="0.2">
      <c r="A3037" t="s">
        <v>10246</v>
      </c>
      <c r="B3037">
        <v>22376493</v>
      </c>
      <c r="C3037">
        <v>22376666</v>
      </c>
      <c r="D3037">
        <v>174</v>
      </c>
      <c r="E3037" t="s">
        <v>10671</v>
      </c>
      <c r="F3037">
        <v>4</v>
      </c>
      <c r="G3037" t="s">
        <v>10672</v>
      </c>
      <c r="H3037" t="s">
        <v>31000</v>
      </c>
      <c r="I3037">
        <v>17</v>
      </c>
      <c r="J3037">
        <v>22406019</v>
      </c>
      <c r="K3037">
        <v>22413744</v>
      </c>
      <c r="L3037">
        <v>7726</v>
      </c>
      <c r="M3037">
        <v>1</v>
      </c>
      <c r="N3037">
        <v>284124</v>
      </c>
      <c r="O3037" t="s">
        <v>10673</v>
      </c>
      <c r="P3037">
        <v>-29353</v>
      </c>
      <c r="Q3037" t="s">
        <v>10674</v>
      </c>
      <c r="R3037" t="s">
        <v>10675</v>
      </c>
      <c r="S3037" t="s">
        <v>33285</v>
      </c>
      <c r="T3037">
        <v>7.3374270299014499E-2</v>
      </c>
      <c r="U3037">
        <v>0.603102917160658</v>
      </c>
      <c r="V3037">
        <v>23.696574884577299</v>
      </c>
      <c r="W3037">
        <v>0.73420570613580904</v>
      </c>
      <c r="X3037">
        <v>0.95159051474143896</v>
      </c>
      <c r="Y3037">
        <v>-0.16108544247140799</v>
      </c>
      <c r="Z3037">
        <v>0.136920528570767</v>
      </c>
      <c r="AA3037">
        <v>0.72610664078822296</v>
      </c>
      <c r="AB3037">
        <v>23.328391704904998</v>
      </c>
      <c r="AC3037">
        <v>0.63966253792798</v>
      </c>
      <c r="AD3037">
        <v>0.87989882095915395</v>
      </c>
      <c r="AE3037">
        <v>-0.47916184255521199</v>
      </c>
      <c r="AF3037">
        <v>8.1749245526768599E-2</v>
      </c>
      <c r="AG3037">
        <v>0.65061123681304101</v>
      </c>
      <c r="AH3037">
        <v>1.96923366690624</v>
      </c>
      <c r="AI3037">
        <v>0.84178376985732795</v>
      </c>
      <c r="AJ3037">
        <v>0.95896800690842199</v>
      </c>
      <c r="AK3037">
        <v>0.175155907549013</v>
      </c>
    </row>
    <row r="3038" spans="1:37" x14ac:dyDescent="0.2">
      <c r="A3038" t="s">
        <v>10246</v>
      </c>
      <c r="B3038">
        <v>22376666</v>
      </c>
      <c r="C3038">
        <v>22376839</v>
      </c>
      <c r="D3038">
        <v>174</v>
      </c>
      <c r="E3038" t="s">
        <v>10676</v>
      </c>
      <c r="F3038">
        <v>11</v>
      </c>
      <c r="G3038" t="s">
        <v>10677</v>
      </c>
      <c r="H3038" t="s">
        <v>31000</v>
      </c>
      <c r="I3038">
        <v>17</v>
      </c>
      <c r="J3038">
        <v>22406019</v>
      </c>
      <c r="K3038">
        <v>22413744</v>
      </c>
      <c r="L3038">
        <v>7726</v>
      </c>
      <c r="M3038">
        <v>1</v>
      </c>
      <c r="N3038">
        <v>284124</v>
      </c>
      <c r="O3038" t="s">
        <v>10673</v>
      </c>
      <c r="P3038">
        <v>-29180</v>
      </c>
      <c r="Q3038" t="s">
        <v>10674</v>
      </c>
      <c r="R3038" t="s">
        <v>10675</v>
      </c>
      <c r="S3038" t="s">
        <v>33285</v>
      </c>
      <c r="T3038">
        <v>7.3374270299014499E-2</v>
      </c>
      <c r="U3038">
        <v>0.603102917160658</v>
      </c>
      <c r="V3038">
        <v>23.696574884577299</v>
      </c>
      <c r="W3038">
        <v>0.73420570613580904</v>
      </c>
      <c r="X3038">
        <v>0.95159051474143896</v>
      </c>
      <c r="Y3038">
        <v>-0.16108544247140799</v>
      </c>
      <c r="Z3038">
        <v>0.136920528570767</v>
      </c>
      <c r="AA3038">
        <v>0.72610664078822296</v>
      </c>
      <c r="AB3038">
        <v>23.328391704904998</v>
      </c>
      <c r="AC3038">
        <v>0.63966253792798</v>
      </c>
      <c r="AD3038">
        <v>0.87989882095915395</v>
      </c>
      <c r="AE3038">
        <v>-0.47916184255521199</v>
      </c>
      <c r="AF3038">
        <v>8.1749245526768599E-2</v>
      </c>
      <c r="AG3038">
        <v>0.65061123681304101</v>
      </c>
      <c r="AH3038">
        <v>1.96923366690624</v>
      </c>
      <c r="AI3038">
        <v>0.84178376985732795</v>
      </c>
      <c r="AJ3038">
        <v>0.95896800690842199</v>
      </c>
      <c r="AK3038">
        <v>0.175155907549013</v>
      </c>
    </row>
    <row r="3039" spans="1:37" x14ac:dyDescent="0.2">
      <c r="A3039" t="s">
        <v>10246</v>
      </c>
      <c r="B3039">
        <v>22376839</v>
      </c>
      <c r="C3039">
        <v>22377012</v>
      </c>
      <c r="D3039">
        <v>174</v>
      </c>
      <c r="E3039" t="s">
        <v>10678</v>
      </c>
      <c r="F3039">
        <v>22</v>
      </c>
      <c r="G3039" t="s">
        <v>10679</v>
      </c>
      <c r="H3039" t="s">
        <v>31000</v>
      </c>
      <c r="I3039">
        <v>17</v>
      </c>
      <c r="J3039">
        <v>22406019</v>
      </c>
      <c r="K3039">
        <v>22413744</v>
      </c>
      <c r="L3039">
        <v>7726</v>
      </c>
      <c r="M3039">
        <v>1</v>
      </c>
      <c r="N3039">
        <v>284124</v>
      </c>
      <c r="O3039" t="s">
        <v>10673</v>
      </c>
      <c r="P3039">
        <v>-29007</v>
      </c>
      <c r="Q3039" t="s">
        <v>10674</v>
      </c>
      <c r="R3039" t="s">
        <v>10675</v>
      </c>
      <c r="S3039" t="s">
        <v>33285</v>
      </c>
      <c r="T3039">
        <v>7.3374270299014499E-2</v>
      </c>
      <c r="U3039">
        <v>0.603102917160658</v>
      </c>
      <c r="V3039">
        <v>23.696574884577299</v>
      </c>
      <c r="W3039">
        <v>0.73420570613580904</v>
      </c>
      <c r="X3039">
        <v>0.95159051474143896</v>
      </c>
      <c r="Y3039">
        <v>-0.16108544247140799</v>
      </c>
      <c r="Z3039">
        <v>0.136920528570767</v>
      </c>
      <c r="AA3039">
        <v>0.72610664078822296</v>
      </c>
      <c r="AB3039">
        <v>23.328391704904998</v>
      </c>
      <c r="AC3039">
        <v>0.63966253792798</v>
      </c>
      <c r="AD3039">
        <v>0.87989882095915395</v>
      </c>
      <c r="AE3039">
        <v>-0.47916184255521199</v>
      </c>
      <c r="AF3039">
        <v>8.1749245526768599E-2</v>
      </c>
      <c r="AG3039">
        <v>0.65061123681304101</v>
      </c>
      <c r="AH3039">
        <v>1.96923366690624</v>
      </c>
      <c r="AI3039">
        <v>0.84178376985732795</v>
      </c>
      <c r="AJ3039">
        <v>0.95896800690842199</v>
      </c>
      <c r="AK3039">
        <v>0.175155907549013</v>
      </c>
    </row>
    <row r="3040" spans="1:37" x14ac:dyDescent="0.2">
      <c r="A3040" t="s">
        <v>10246</v>
      </c>
      <c r="B3040">
        <v>22381223</v>
      </c>
      <c r="C3040">
        <v>22381399</v>
      </c>
      <c r="D3040">
        <v>177</v>
      </c>
      <c r="E3040" t="s">
        <v>10680</v>
      </c>
      <c r="F3040">
        <v>6</v>
      </c>
      <c r="G3040" t="s">
        <v>10681</v>
      </c>
      <c r="H3040" t="s">
        <v>31000</v>
      </c>
      <c r="I3040">
        <v>17</v>
      </c>
      <c r="J3040">
        <v>22406019</v>
      </c>
      <c r="K3040">
        <v>22413744</v>
      </c>
      <c r="L3040">
        <v>7726</v>
      </c>
      <c r="M3040">
        <v>1</v>
      </c>
      <c r="N3040">
        <v>284124</v>
      </c>
      <c r="O3040" t="s">
        <v>10673</v>
      </c>
      <c r="P3040">
        <v>-24620</v>
      </c>
      <c r="Q3040" t="s">
        <v>10674</v>
      </c>
      <c r="R3040" t="s">
        <v>10675</v>
      </c>
      <c r="S3040" t="s">
        <v>33285</v>
      </c>
      <c r="T3040">
        <v>0.152084254673993</v>
      </c>
      <c r="U3040">
        <v>0.603102917160658</v>
      </c>
      <c r="V3040">
        <v>23.398427681508299</v>
      </c>
      <c r="W3040">
        <v>0.94541066367716797</v>
      </c>
      <c r="X3040">
        <v>0.95159051474143896</v>
      </c>
      <c r="Y3040">
        <v>-0.121978123600598</v>
      </c>
      <c r="Z3040">
        <v>0.203350924423461</v>
      </c>
      <c r="AA3040">
        <v>0.72610664078822296</v>
      </c>
      <c r="AB3040">
        <v>22.991775433478001</v>
      </c>
      <c r="AC3040">
        <v>0.92091778829119397</v>
      </c>
      <c r="AD3040">
        <v>0.94068432309766403</v>
      </c>
      <c r="AE3040">
        <v>-0.26941740188202801</v>
      </c>
      <c r="AF3040">
        <v>0.22065000948199101</v>
      </c>
      <c r="AG3040">
        <v>0.68151250837662902</v>
      </c>
      <c r="AH3040">
        <v>2.0861238246091198</v>
      </c>
      <c r="AI3040">
        <v>0.95029317176085903</v>
      </c>
      <c r="AJ3040">
        <v>0.98621344597861504</v>
      </c>
      <c r="AK3040">
        <v>5.8265650332606098E-2</v>
      </c>
    </row>
    <row r="3041" spans="1:37" x14ac:dyDescent="0.2">
      <c r="A3041" t="s">
        <v>10246</v>
      </c>
      <c r="B3041">
        <v>22381399</v>
      </c>
      <c r="C3041">
        <v>22381575</v>
      </c>
      <c r="D3041">
        <v>177</v>
      </c>
      <c r="E3041" t="s">
        <v>10682</v>
      </c>
      <c r="F3041">
        <v>11</v>
      </c>
      <c r="G3041" t="s">
        <v>10683</v>
      </c>
      <c r="H3041" t="s">
        <v>31000</v>
      </c>
      <c r="I3041">
        <v>17</v>
      </c>
      <c r="J3041">
        <v>22406019</v>
      </c>
      <c r="K3041">
        <v>22413744</v>
      </c>
      <c r="L3041">
        <v>7726</v>
      </c>
      <c r="M3041">
        <v>1</v>
      </c>
      <c r="N3041">
        <v>284124</v>
      </c>
      <c r="O3041" t="s">
        <v>10673</v>
      </c>
      <c r="P3041">
        <v>-24444</v>
      </c>
      <c r="Q3041" t="s">
        <v>10674</v>
      </c>
      <c r="R3041" t="s">
        <v>10675</v>
      </c>
      <c r="S3041" t="s">
        <v>33285</v>
      </c>
      <c r="T3041">
        <v>0.152084254673993</v>
      </c>
      <c r="U3041">
        <v>0.603102917160658</v>
      </c>
      <c r="V3041">
        <v>23.398427681508299</v>
      </c>
      <c r="W3041">
        <v>0.94541066367716797</v>
      </c>
      <c r="X3041">
        <v>0.95159051474143896</v>
      </c>
      <c r="Y3041">
        <v>-0.121978123600598</v>
      </c>
      <c r="Z3041">
        <v>0.203350924423461</v>
      </c>
      <c r="AA3041">
        <v>0.72610664078822296</v>
      </c>
      <c r="AB3041">
        <v>22.991775433478001</v>
      </c>
      <c r="AC3041">
        <v>0.92091778829119397</v>
      </c>
      <c r="AD3041">
        <v>0.94068432309766403</v>
      </c>
      <c r="AE3041">
        <v>-0.26941740188202801</v>
      </c>
      <c r="AF3041">
        <v>0.22065000948199101</v>
      </c>
      <c r="AG3041">
        <v>0.68151250837662902</v>
      </c>
      <c r="AH3041">
        <v>2.0861238246091198</v>
      </c>
      <c r="AI3041">
        <v>0.95029317176085903</v>
      </c>
      <c r="AJ3041">
        <v>0.98621344597861504</v>
      </c>
      <c r="AK3041">
        <v>5.8265650332606098E-2</v>
      </c>
    </row>
    <row r="3042" spans="1:37" x14ac:dyDescent="0.2">
      <c r="A3042" t="s">
        <v>10246</v>
      </c>
      <c r="B3042">
        <v>22381575</v>
      </c>
      <c r="C3042">
        <v>22381751</v>
      </c>
      <c r="D3042">
        <v>177</v>
      </c>
      <c r="E3042" t="s">
        <v>10684</v>
      </c>
      <c r="F3042">
        <v>22</v>
      </c>
      <c r="G3042" t="s">
        <v>10685</v>
      </c>
      <c r="H3042" t="s">
        <v>31000</v>
      </c>
      <c r="I3042">
        <v>17</v>
      </c>
      <c r="J3042">
        <v>22406019</v>
      </c>
      <c r="K3042">
        <v>22413744</v>
      </c>
      <c r="L3042">
        <v>7726</v>
      </c>
      <c r="M3042">
        <v>1</v>
      </c>
      <c r="N3042">
        <v>284124</v>
      </c>
      <c r="O3042" t="s">
        <v>10673</v>
      </c>
      <c r="P3042">
        <v>-24268</v>
      </c>
      <c r="Q3042" t="s">
        <v>10674</v>
      </c>
      <c r="R3042" t="s">
        <v>10675</v>
      </c>
      <c r="S3042" t="s">
        <v>33285</v>
      </c>
      <c r="T3042">
        <v>0.152084254673993</v>
      </c>
      <c r="U3042">
        <v>0.603102917160658</v>
      </c>
      <c r="V3042">
        <v>23.398427681508299</v>
      </c>
      <c r="W3042">
        <v>0.94541066367716797</v>
      </c>
      <c r="X3042">
        <v>0.95159051474143896</v>
      </c>
      <c r="Y3042">
        <v>-0.121978123600598</v>
      </c>
      <c r="Z3042">
        <v>0.203350924423461</v>
      </c>
      <c r="AA3042">
        <v>0.72610664078822296</v>
      </c>
      <c r="AB3042">
        <v>22.991775433478001</v>
      </c>
      <c r="AC3042">
        <v>0.92091778829119397</v>
      </c>
      <c r="AD3042">
        <v>0.94068432309766403</v>
      </c>
      <c r="AE3042">
        <v>-0.26941740188202801</v>
      </c>
      <c r="AF3042">
        <v>0.22065000948199101</v>
      </c>
      <c r="AG3042">
        <v>0.68151250837662902</v>
      </c>
      <c r="AH3042">
        <v>2.0861238246091198</v>
      </c>
      <c r="AI3042">
        <v>0.95029317176085903</v>
      </c>
      <c r="AJ3042">
        <v>0.98621344597861504</v>
      </c>
      <c r="AK3042">
        <v>5.8265650332606098E-2</v>
      </c>
    </row>
    <row r="3043" spans="1:37" x14ac:dyDescent="0.2">
      <c r="A3043" t="s">
        <v>10246</v>
      </c>
      <c r="B3043">
        <v>22392094</v>
      </c>
      <c r="C3043">
        <v>22392270</v>
      </c>
      <c r="D3043">
        <v>177</v>
      </c>
      <c r="E3043" t="s">
        <v>10686</v>
      </c>
      <c r="F3043">
        <v>6</v>
      </c>
      <c r="G3043" t="s">
        <v>10687</v>
      </c>
      <c r="H3043" t="s">
        <v>31000</v>
      </c>
      <c r="I3043">
        <v>17</v>
      </c>
      <c r="J3043">
        <v>22406019</v>
      </c>
      <c r="K3043">
        <v>22413744</v>
      </c>
      <c r="L3043">
        <v>7726</v>
      </c>
      <c r="M3043">
        <v>1</v>
      </c>
      <c r="N3043">
        <v>284124</v>
      </c>
      <c r="O3043" t="s">
        <v>10673</v>
      </c>
      <c r="P3043">
        <v>-13749</v>
      </c>
      <c r="Q3043" t="s">
        <v>10674</v>
      </c>
      <c r="R3043" t="s">
        <v>10675</v>
      </c>
      <c r="S3043" t="s">
        <v>33285</v>
      </c>
      <c r="T3043">
        <v>0.152084254673993</v>
      </c>
      <c r="U3043">
        <v>0.603102917160658</v>
      </c>
      <c r="V3043">
        <v>23.570277693404201</v>
      </c>
      <c r="W3043">
        <v>0.89107655920673101</v>
      </c>
      <c r="X3043">
        <v>0.95159051474143896</v>
      </c>
      <c r="Y3043">
        <v>0.29305930988739298</v>
      </c>
      <c r="Z3043">
        <v>0.203350924423461</v>
      </c>
      <c r="AA3043">
        <v>0.72610664078822296</v>
      </c>
      <c r="AB3043">
        <v>23.246042746998</v>
      </c>
      <c r="AC3043">
        <v>0.88945902157151002</v>
      </c>
      <c r="AD3043">
        <v>0.94068432309766403</v>
      </c>
      <c r="AE3043">
        <v>0.14562002452674999</v>
      </c>
      <c r="AF3043">
        <v>0.23669707478149901</v>
      </c>
      <c r="AG3043">
        <v>0.69020448338054297</v>
      </c>
      <c r="AH3043">
        <v>1.8429364757332301</v>
      </c>
      <c r="AI3043">
        <v>0.91725052871964496</v>
      </c>
      <c r="AJ3043">
        <v>0.98621344597861504</v>
      </c>
      <c r="AK3043">
        <v>0.30145308804242998</v>
      </c>
    </row>
    <row r="3044" spans="1:37" x14ac:dyDescent="0.2">
      <c r="A3044" t="s">
        <v>10246</v>
      </c>
      <c r="B3044">
        <v>22392270</v>
      </c>
      <c r="C3044">
        <v>22392446</v>
      </c>
      <c r="D3044">
        <v>177</v>
      </c>
      <c r="E3044" t="s">
        <v>10688</v>
      </c>
      <c r="F3044">
        <v>11</v>
      </c>
      <c r="G3044" t="s">
        <v>10683</v>
      </c>
      <c r="H3044" t="s">
        <v>31000</v>
      </c>
      <c r="I3044">
        <v>17</v>
      </c>
      <c r="J3044">
        <v>22406019</v>
      </c>
      <c r="K3044">
        <v>22413744</v>
      </c>
      <c r="L3044">
        <v>7726</v>
      </c>
      <c r="M3044">
        <v>1</v>
      </c>
      <c r="N3044">
        <v>284124</v>
      </c>
      <c r="O3044" t="s">
        <v>10673</v>
      </c>
      <c r="P3044">
        <v>-13573</v>
      </c>
      <c r="Q3044" t="s">
        <v>10674</v>
      </c>
      <c r="R3044" t="s">
        <v>10675</v>
      </c>
      <c r="S3044" t="s">
        <v>33285</v>
      </c>
      <c r="T3044">
        <v>0.152084254673993</v>
      </c>
      <c r="U3044">
        <v>0.603102917160658</v>
      </c>
      <c r="V3044">
        <v>23.570277693404201</v>
      </c>
      <c r="W3044">
        <v>0.89107655920673101</v>
      </c>
      <c r="X3044">
        <v>0.95159051474143896</v>
      </c>
      <c r="Y3044">
        <v>0.29305930988739298</v>
      </c>
      <c r="Z3044">
        <v>0.203350924423461</v>
      </c>
      <c r="AA3044">
        <v>0.72610664078822296</v>
      </c>
      <c r="AB3044">
        <v>23.246042746998</v>
      </c>
      <c r="AC3044">
        <v>0.88945902157151002</v>
      </c>
      <c r="AD3044">
        <v>0.94068432309766403</v>
      </c>
      <c r="AE3044">
        <v>0.14562002452674999</v>
      </c>
      <c r="AF3044">
        <v>0.23669707478149901</v>
      </c>
      <c r="AG3044">
        <v>0.69020448338054297</v>
      </c>
      <c r="AH3044">
        <v>1.8429364757332301</v>
      </c>
      <c r="AI3044">
        <v>0.91725052871964496</v>
      </c>
      <c r="AJ3044">
        <v>0.98621344597861504</v>
      </c>
      <c r="AK3044">
        <v>0.30145308804242998</v>
      </c>
    </row>
    <row r="3045" spans="1:37" x14ac:dyDescent="0.2">
      <c r="A3045" t="s">
        <v>10246</v>
      </c>
      <c r="B3045">
        <v>22392446</v>
      </c>
      <c r="C3045">
        <v>22392622</v>
      </c>
      <c r="D3045">
        <v>177</v>
      </c>
      <c r="E3045" t="s">
        <v>10689</v>
      </c>
      <c r="F3045">
        <v>22</v>
      </c>
      <c r="G3045" t="s">
        <v>10685</v>
      </c>
      <c r="H3045" t="s">
        <v>31000</v>
      </c>
      <c r="I3045">
        <v>17</v>
      </c>
      <c r="J3045">
        <v>22406019</v>
      </c>
      <c r="K3045">
        <v>22413744</v>
      </c>
      <c r="L3045">
        <v>7726</v>
      </c>
      <c r="M3045">
        <v>1</v>
      </c>
      <c r="N3045">
        <v>284124</v>
      </c>
      <c r="O3045" t="s">
        <v>10673</v>
      </c>
      <c r="P3045">
        <v>-13397</v>
      </c>
      <c r="Q3045" t="s">
        <v>10674</v>
      </c>
      <c r="R3045" t="s">
        <v>10675</v>
      </c>
      <c r="S3045" t="s">
        <v>33285</v>
      </c>
      <c r="T3045">
        <v>0.152084254673993</v>
      </c>
      <c r="U3045">
        <v>0.603102917160658</v>
      </c>
      <c r="V3045">
        <v>23.401890879122899</v>
      </c>
      <c r="W3045">
        <v>0.89107655920673101</v>
      </c>
      <c r="X3045">
        <v>0.95159051474143896</v>
      </c>
      <c r="Y3045">
        <v>0.61498734431777902</v>
      </c>
      <c r="Z3045">
        <v>0.203350924423461</v>
      </c>
      <c r="AA3045">
        <v>0.72610664078822296</v>
      </c>
      <c r="AB3045">
        <v>23.140212116222301</v>
      </c>
      <c r="AC3045">
        <v>0.85817338719172098</v>
      </c>
      <c r="AD3045">
        <v>0.94068432309766403</v>
      </c>
      <c r="AE3045">
        <v>0.46754805895713603</v>
      </c>
      <c r="AF3045">
        <v>0.23669707478149901</v>
      </c>
      <c r="AG3045">
        <v>0.69020448338054297</v>
      </c>
      <c r="AH3045">
        <v>1.67454966145191</v>
      </c>
      <c r="AI3045">
        <v>0.91725052871964496</v>
      </c>
      <c r="AJ3045">
        <v>0.98621344597861504</v>
      </c>
      <c r="AK3045">
        <v>0.46983988655012598</v>
      </c>
    </row>
    <row r="3046" spans="1:37" x14ac:dyDescent="0.2">
      <c r="A3046" t="s">
        <v>10246</v>
      </c>
      <c r="B3046">
        <v>22394459</v>
      </c>
      <c r="C3046">
        <v>22394635</v>
      </c>
      <c r="D3046">
        <v>177</v>
      </c>
      <c r="E3046" t="s">
        <v>10690</v>
      </c>
      <c r="F3046">
        <v>6</v>
      </c>
      <c r="G3046" t="s">
        <v>10681</v>
      </c>
      <c r="H3046" t="s">
        <v>31000</v>
      </c>
      <c r="I3046">
        <v>17</v>
      </c>
      <c r="J3046">
        <v>22406019</v>
      </c>
      <c r="K3046">
        <v>22413744</v>
      </c>
      <c r="L3046">
        <v>7726</v>
      </c>
      <c r="M3046">
        <v>1</v>
      </c>
      <c r="N3046">
        <v>284124</v>
      </c>
      <c r="O3046" t="s">
        <v>10673</v>
      </c>
      <c r="P3046">
        <v>-11384</v>
      </c>
      <c r="Q3046" t="s">
        <v>10674</v>
      </c>
      <c r="R3046" t="s">
        <v>10675</v>
      </c>
      <c r="S3046" t="s">
        <v>33285</v>
      </c>
      <c r="T3046">
        <v>0.152084254673993</v>
      </c>
      <c r="U3046">
        <v>0.603102917160658</v>
      </c>
      <c r="V3046">
        <v>23.573352400577502</v>
      </c>
      <c r="W3046">
        <v>0.94541066367716797</v>
      </c>
      <c r="X3046">
        <v>0.95159051474143896</v>
      </c>
      <c r="Y3046">
        <v>0.199949910829788</v>
      </c>
      <c r="Z3046">
        <v>0.203350924423461</v>
      </c>
      <c r="AA3046">
        <v>0.72610664078822296</v>
      </c>
      <c r="AB3046">
        <v>23.112962892415599</v>
      </c>
      <c r="AC3046">
        <v>0.88945902157151002</v>
      </c>
      <c r="AD3046">
        <v>0.94068432309766403</v>
      </c>
      <c r="AE3046">
        <v>0.42820737229988798</v>
      </c>
      <c r="AF3046">
        <v>0.205398459628826</v>
      </c>
      <c r="AG3046">
        <v>0.68151250837662902</v>
      </c>
      <c r="AH3046">
        <v>2.2610485436782799</v>
      </c>
      <c r="AI3046">
        <v>0.98342151819761803</v>
      </c>
      <c r="AJ3046">
        <v>0.98789258377071898</v>
      </c>
      <c r="AK3046">
        <v>-0.11665905234754601</v>
      </c>
    </row>
    <row r="3047" spans="1:37" x14ac:dyDescent="0.2">
      <c r="A3047" t="s">
        <v>10246</v>
      </c>
      <c r="B3047">
        <v>22394635</v>
      </c>
      <c r="C3047">
        <v>22394811</v>
      </c>
      <c r="D3047">
        <v>177</v>
      </c>
      <c r="E3047" t="s">
        <v>10691</v>
      </c>
      <c r="F3047">
        <v>11</v>
      </c>
      <c r="G3047" t="s">
        <v>10683</v>
      </c>
      <c r="H3047" t="s">
        <v>31000</v>
      </c>
      <c r="I3047">
        <v>17</v>
      </c>
      <c r="J3047">
        <v>22406019</v>
      </c>
      <c r="K3047">
        <v>22413744</v>
      </c>
      <c r="L3047">
        <v>7726</v>
      </c>
      <c r="M3047">
        <v>1</v>
      </c>
      <c r="N3047">
        <v>284124</v>
      </c>
      <c r="O3047" t="s">
        <v>10673</v>
      </c>
      <c r="P3047">
        <v>-11208</v>
      </c>
      <c r="Q3047" t="s">
        <v>10674</v>
      </c>
      <c r="R3047" t="s">
        <v>10675</v>
      </c>
      <c r="S3047" t="s">
        <v>33285</v>
      </c>
      <c r="T3047">
        <v>0.152084254673993</v>
      </c>
      <c r="U3047">
        <v>0.603102917160658</v>
      </c>
      <c r="V3047">
        <v>23.573352400577502</v>
      </c>
      <c r="W3047">
        <v>0.94541066367716797</v>
      </c>
      <c r="X3047">
        <v>0.95159051474143896</v>
      </c>
      <c r="Y3047">
        <v>0.199949910829788</v>
      </c>
      <c r="Z3047">
        <v>0.203350924423461</v>
      </c>
      <c r="AA3047">
        <v>0.72610664078822296</v>
      </c>
      <c r="AB3047">
        <v>23.112962892415599</v>
      </c>
      <c r="AC3047">
        <v>0.88945902157151002</v>
      </c>
      <c r="AD3047">
        <v>0.94068432309766403</v>
      </c>
      <c r="AE3047">
        <v>0.42820737229988798</v>
      </c>
      <c r="AF3047">
        <v>0.205398459628826</v>
      </c>
      <c r="AG3047">
        <v>0.68151250837662902</v>
      </c>
      <c r="AH3047">
        <v>2.2610485436782799</v>
      </c>
      <c r="AI3047">
        <v>0.98342151819761803</v>
      </c>
      <c r="AJ3047">
        <v>0.98789258377071898</v>
      </c>
      <c r="AK3047">
        <v>-0.11665905234754601</v>
      </c>
    </row>
    <row r="3048" spans="1:37" x14ac:dyDescent="0.2">
      <c r="A3048" t="s">
        <v>10246</v>
      </c>
      <c r="B3048">
        <v>22394811</v>
      </c>
      <c r="C3048">
        <v>22394987</v>
      </c>
      <c r="D3048">
        <v>177</v>
      </c>
      <c r="E3048" t="s">
        <v>10692</v>
      </c>
      <c r="F3048">
        <v>22</v>
      </c>
      <c r="G3048" t="s">
        <v>10685</v>
      </c>
      <c r="H3048" t="s">
        <v>31000</v>
      </c>
      <c r="I3048">
        <v>17</v>
      </c>
      <c r="J3048">
        <v>22406019</v>
      </c>
      <c r="K3048">
        <v>22413744</v>
      </c>
      <c r="L3048">
        <v>7726</v>
      </c>
      <c r="M3048">
        <v>1</v>
      </c>
      <c r="N3048">
        <v>284124</v>
      </c>
      <c r="O3048" t="s">
        <v>10673</v>
      </c>
      <c r="P3048">
        <v>-11032</v>
      </c>
      <c r="Q3048" t="s">
        <v>10674</v>
      </c>
      <c r="R3048" t="s">
        <v>10675</v>
      </c>
      <c r="S3048" t="s">
        <v>33285</v>
      </c>
      <c r="T3048">
        <v>0.152084254673993</v>
      </c>
      <c r="U3048">
        <v>0.603102917160658</v>
      </c>
      <c r="V3048">
        <v>23.573352400577502</v>
      </c>
      <c r="W3048">
        <v>0.94541066367716797</v>
      </c>
      <c r="X3048">
        <v>0.95159051474143896</v>
      </c>
      <c r="Y3048">
        <v>0.199949910829788</v>
      </c>
      <c r="Z3048">
        <v>0.203350924423461</v>
      </c>
      <c r="AA3048">
        <v>0.72610664078822296</v>
      </c>
      <c r="AB3048">
        <v>23.112962892415599</v>
      </c>
      <c r="AC3048">
        <v>0.88945902157151002</v>
      </c>
      <c r="AD3048">
        <v>0.94068432309766403</v>
      </c>
      <c r="AE3048">
        <v>0.42820737229988798</v>
      </c>
      <c r="AF3048">
        <v>0.205398459628826</v>
      </c>
      <c r="AG3048">
        <v>0.68151250837662902</v>
      </c>
      <c r="AH3048">
        <v>2.2610485436782799</v>
      </c>
      <c r="AI3048">
        <v>0.98342151819761803</v>
      </c>
      <c r="AJ3048">
        <v>0.98789258377071898</v>
      </c>
      <c r="AK3048">
        <v>-0.11665905234754601</v>
      </c>
    </row>
    <row r="3049" spans="1:37" x14ac:dyDescent="0.2">
      <c r="A3049" t="s">
        <v>10246</v>
      </c>
      <c r="B3049">
        <v>22398645</v>
      </c>
      <c r="C3049">
        <v>22398821</v>
      </c>
      <c r="D3049">
        <v>177</v>
      </c>
      <c r="E3049" t="s">
        <v>10693</v>
      </c>
      <c r="F3049">
        <v>5</v>
      </c>
      <c r="G3049" t="s">
        <v>10694</v>
      </c>
      <c r="H3049" t="s">
        <v>31000</v>
      </c>
      <c r="I3049">
        <v>17</v>
      </c>
      <c r="J3049">
        <v>22406019</v>
      </c>
      <c r="K3049">
        <v>22413744</v>
      </c>
      <c r="L3049">
        <v>7726</v>
      </c>
      <c r="M3049">
        <v>1</v>
      </c>
      <c r="N3049">
        <v>284124</v>
      </c>
      <c r="O3049" t="s">
        <v>10673</v>
      </c>
      <c r="P3049">
        <v>-7198</v>
      </c>
      <c r="Q3049" t="s">
        <v>10674</v>
      </c>
      <c r="R3049" t="s">
        <v>10675</v>
      </c>
      <c r="S3049" t="s">
        <v>33285</v>
      </c>
      <c r="T3049">
        <v>7.3374270299014499E-2</v>
      </c>
      <c r="U3049">
        <v>0.603102917160658</v>
      </c>
      <c r="V3049">
        <v>23.543081813054702</v>
      </c>
      <c r="W3049">
        <v>0.73420570613580904</v>
      </c>
      <c r="X3049">
        <v>0.95159051474143896</v>
      </c>
      <c r="Y3049">
        <v>0.38851525826497801</v>
      </c>
      <c r="Z3049">
        <v>0.136920528570767</v>
      </c>
      <c r="AA3049">
        <v>0.72610664078822296</v>
      </c>
      <c r="AB3049">
        <v>23.3537270517708</v>
      </c>
      <c r="AC3049">
        <v>0.63966253792798</v>
      </c>
      <c r="AD3049">
        <v>0.87989882095915395</v>
      </c>
      <c r="AE3049">
        <v>-4.2555756982358701E-2</v>
      </c>
      <c r="AF3049">
        <v>8.1749245526768599E-2</v>
      </c>
      <c r="AG3049">
        <v>0.65061123681304101</v>
      </c>
      <c r="AH3049">
        <v>1.49381258360056</v>
      </c>
      <c r="AI3049">
        <v>0.84178376985732795</v>
      </c>
      <c r="AJ3049">
        <v>0.95896800690842199</v>
      </c>
      <c r="AK3049">
        <v>0.65057702138024298</v>
      </c>
    </row>
    <row r="3050" spans="1:37" x14ac:dyDescent="0.2">
      <c r="A3050" t="s">
        <v>10246</v>
      </c>
      <c r="B3050">
        <v>22398821</v>
      </c>
      <c r="C3050">
        <v>22398997</v>
      </c>
      <c r="D3050">
        <v>177</v>
      </c>
      <c r="E3050" t="s">
        <v>10695</v>
      </c>
      <c r="F3050">
        <v>11</v>
      </c>
      <c r="G3050" t="s">
        <v>10683</v>
      </c>
      <c r="H3050" t="s">
        <v>31000</v>
      </c>
      <c r="I3050">
        <v>17</v>
      </c>
      <c r="J3050">
        <v>22406019</v>
      </c>
      <c r="K3050">
        <v>22413744</v>
      </c>
      <c r="L3050">
        <v>7726</v>
      </c>
      <c r="M3050">
        <v>1</v>
      </c>
      <c r="N3050">
        <v>284124</v>
      </c>
      <c r="O3050" t="s">
        <v>10673</v>
      </c>
      <c r="P3050">
        <v>-7022</v>
      </c>
      <c r="Q3050" t="s">
        <v>10674</v>
      </c>
      <c r="R3050" t="s">
        <v>10675</v>
      </c>
      <c r="S3050" t="s">
        <v>33285</v>
      </c>
      <c r="T3050">
        <v>7.3374270299014499E-2</v>
      </c>
      <c r="U3050">
        <v>0.603102917160658</v>
      </c>
      <c r="V3050">
        <v>23.543081813054702</v>
      </c>
      <c r="W3050">
        <v>0.73420570613580904</v>
      </c>
      <c r="X3050">
        <v>0.95159051474143896</v>
      </c>
      <c r="Y3050">
        <v>0.38851525826497801</v>
      </c>
      <c r="Z3050">
        <v>0.136920528570767</v>
      </c>
      <c r="AA3050">
        <v>0.72610664078822296</v>
      </c>
      <c r="AB3050">
        <v>23.3537270517708</v>
      </c>
      <c r="AC3050">
        <v>0.63966253792798</v>
      </c>
      <c r="AD3050">
        <v>0.87989882095915395</v>
      </c>
      <c r="AE3050">
        <v>-4.2555756982358701E-2</v>
      </c>
      <c r="AF3050">
        <v>8.1749245526768599E-2</v>
      </c>
      <c r="AG3050">
        <v>0.65061123681304101</v>
      </c>
      <c r="AH3050">
        <v>1.49381258360056</v>
      </c>
      <c r="AI3050">
        <v>0.84178376985732795</v>
      </c>
      <c r="AJ3050">
        <v>0.95896800690842199</v>
      </c>
      <c r="AK3050">
        <v>0.65057702138024298</v>
      </c>
    </row>
    <row r="3051" spans="1:37" x14ac:dyDescent="0.2">
      <c r="A3051" t="s">
        <v>10246</v>
      </c>
      <c r="B3051">
        <v>22398997</v>
      </c>
      <c r="C3051">
        <v>22399173</v>
      </c>
      <c r="D3051">
        <v>177</v>
      </c>
      <c r="E3051" t="s">
        <v>10696</v>
      </c>
      <c r="F3051">
        <v>22</v>
      </c>
      <c r="G3051" t="s">
        <v>10685</v>
      </c>
      <c r="H3051" t="s">
        <v>31000</v>
      </c>
      <c r="I3051">
        <v>17</v>
      </c>
      <c r="J3051">
        <v>22406019</v>
      </c>
      <c r="K3051">
        <v>22413744</v>
      </c>
      <c r="L3051">
        <v>7726</v>
      </c>
      <c r="M3051">
        <v>1</v>
      </c>
      <c r="N3051">
        <v>284124</v>
      </c>
      <c r="O3051" t="s">
        <v>10673</v>
      </c>
      <c r="P3051">
        <v>-6846</v>
      </c>
      <c r="Q3051" t="s">
        <v>10674</v>
      </c>
      <c r="R3051" t="s">
        <v>10675</v>
      </c>
      <c r="S3051" t="s">
        <v>33285</v>
      </c>
      <c r="T3051">
        <v>7.3374270299014499E-2</v>
      </c>
      <c r="U3051">
        <v>0.603102917160658</v>
      </c>
      <c r="V3051">
        <v>23.543081813054702</v>
      </c>
      <c r="W3051">
        <v>0.73420570613580904</v>
      </c>
      <c r="X3051">
        <v>0.95159051474143896</v>
      </c>
      <c r="Y3051">
        <v>0.38851525826497801</v>
      </c>
      <c r="Z3051">
        <v>0.136920528570767</v>
      </c>
      <c r="AA3051">
        <v>0.72610664078822296</v>
      </c>
      <c r="AB3051">
        <v>23.3537270517708</v>
      </c>
      <c r="AC3051">
        <v>0.63966253792798</v>
      </c>
      <c r="AD3051">
        <v>0.87989882095915395</v>
      </c>
      <c r="AE3051">
        <v>-4.2555756982358701E-2</v>
      </c>
      <c r="AF3051">
        <v>8.1749245526768599E-2</v>
      </c>
      <c r="AG3051">
        <v>0.65061123681304101</v>
      </c>
      <c r="AH3051">
        <v>1.49381258360056</v>
      </c>
      <c r="AI3051">
        <v>0.84178376985732795</v>
      </c>
      <c r="AJ3051">
        <v>0.95896800690842199</v>
      </c>
      <c r="AK3051">
        <v>0.65057702138024298</v>
      </c>
    </row>
    <row r="3052" spans="1:37" x14ac:dyDescent="0.2">
      <c r="A3052" t="s">
        <v>10246</v>
      </c>
      <c r="B3052">
        <v>22401113</v>
      </c>
      <c r="C3052">
        <v>22401289</v>
      </c>
      <c r="D3052">
        <v>177</v>
      </c>
      <c r="E3052" t="s">
        <v>10697</v>
      </c>
      <c r="F3052">
        <v>6</v>
      </c>
      <c r="G3052" t="s">
        <v>10681</v>
      </c>
      <c r="H3052" t="s">
        <v>31000</v>
      </c>
      <c r="I3052">
        <v>17</v>
      </c>
      <c r="J3052">
        <v>22406019</v>
      </c>
      <c r="K3052">
        <v>22413744</v>
      </c>
      <c r="L3052">
        <v>7726</v>
      </c>
      <c r="M3052">
        <v>1</v>
      </c>
      <c r="N3052">
        <v>284124</v>
      </c>
      <c r="O3052" t="s">
        <v>10673</v>
      </c>
      <c r="P3052">
        <v>-4730</v>
      </c>
      <c r="Q3052" t="s">
        <v>10674</v>
      </c>
      <c r="R3052" t="s">
        <v>10675</v>
      </c>
      <c r="S3052" t="s">
        <v>33285</v>
      </c>
      <c r="T3052">
        <v>0.152084254673993</v>
      </c>
      <c r="U3052">
        <v>0.603102917160658</v>
      </c>
      <c r="V3052">
        <v>23.576420568792599</v>
      </c>
      <c r="W3052">
        <v>0.89107655920673101</v>
      </c>
      <c r="X3052">
        <v>0.95159051474143896</v>
      </c>
      <c r="Y3052">
        <v>1.3519527982478501</v>
      </c>
      <c r="Z3052">
        <v>0.203350924423461</v>
      </c>
      <c r="AA3052">
        <v>0.72610664078822296</v>
      </c>
      <c r="AB3052">
        <v>23.373315148792699</v>
      </c>
      <c r="AC3052">
        <v>0.85817338719172098</v>
      </c>
      <c r="AD3052">
        <v>0.94068432309766403</v>
      </c>
      <c r="AE3052">
        <v>1.32783512392022</v>
      </c>
      <c r="AF3052">
        <v>0.23669707478149901</v>
      </c>
      <c r="AG3052">
        <v>0.69020448338054297</v>
      </c>
      <c r="AH3052">
        <v>1.5271513393384999</v>
      </c>
      <c r="AI3052">
        <v>0.91725052871964496</v>
      </c>
      <c r="AJ3052">
        <v>0.98621344597861504</v>
      </c>
      <c r="AK3052">
        <v>0.61723826860822795</v>
      </c>
    </row>
    <row r="3053" spans="1:37" x14ac:dyDescent="0.2">
      <c r="A3053" t="s">
        <v>10246</v>
      </c>
      <c r="B3053">
        <v>22401289</v>
      </c>
      <c r="C3053">
        <v>22401465</v>
      </c>
      <c r="D3053">
        <v>177</v>
      </c>
      <c r="E3053" t="s">
        <v>10698</v>
      </c>
      <c r="F3053">
        <v>11</v>
      </c>
      <c r="G3053" t="s">
        <v>10683</v>
      </c>
      <c r="H3053" t="s">
        <v>31000</v>
      </c>
      <c r="I3053">
        <v>17</v>
      </c>
      <c r="J3053">
        <v>22406019</v>
      </c>
      <c r="K3053">
        <v>22413744</v>
      </c>
      <c r="L3053">
        <v>7726</v>
      </c>
      <c r="M3053">
        <v>1</v>
      </c>
      <c r="N3053">
        <v>284124</v>
      </c>
      <c r="O3053" t="s">
        <v>10673</v>
      </c>
      <c r="P3053">
        <v>-4554</v>
      </c>
      <c r="Q3053" t="s">
        <v>10674</v>
      </c>
      <c r="R3053" t="s">
        <v>10675</v>
      </c>
      <c r="S3053" t="s">
        <v>33285</v>
      </c>
      <c r="T3053">
        <v>0.152084254673993</v>
      </c>
      <c r="U3053">
        <v>0.603102917160658</v>
      </c>
      <c r="V3053">
        <v>23.576420568792599</v>
      </c>
      <c r="W3053">
        <v>0.89107655920673101</v>
      </c>
      <c r="X3053">
        <v>0.95159051474143896</v>
      </c>
      <c r="Y3053">
        <v>1.3519527982478501</v>
      </c>
      <c r="Z3053">
        <v>0.203350924423461</v>
      </c>
      <c r="AA3053">
        <v>0.72610664078822296</v>
      </c>
      <c r="AB3053">
        <v>23.373315148792699</v>
      </c>
      <c r="AC3053">
        <v>0.85817338719172098</v>
      </c>
      <c r="AD3053">
        <v>0.94068432309766403</v>
      </c>
      <c r="AE3053">
        <v>1.32783512392022</v>
      </c>
      <c r="AF3053">
        <v>0.23669707478149901</v>
      </c>
      <c r="AG3053">
        <v>0.69020448338054297</v>
      </c>
      <c r="AH3053">
        <v>1.5271513393384999</v>
      </c>
      <c r="AI3053">
        <v>0.91725052871964496</v>
      </c>
      <c r="AJ3053">
        <v>0.98621344597861504</v>
      </c>
      <c r="AK3053">
        <v>0.61723826860822795</v>
      </c>
    </row>
    <row r="3054" spans="1:37" x14ac:dyDescent="0.2">
      <c r="A3054" t="s">
        <v>10246</v>
      </c>
      <c r="B3054">
        <v>22401465</v>
      </c>
      <c r="C3054">
        <v>22401641</v>
      </c>
      <c r="D3054">
        <v>177</v>
      </c>
      <c r="E3054" t="s">
        <v>10699</v>
      </c>
      <c r="F3054">
        <v>22</v>
      </c>
      <c r="G3054" t="s">
        <v>10685</v>
      </c>
      <c r="H3054" t="s">
        <v>31000</v>
      </c>
      <c r="I3054">
        <v>17</v>
      </c>
      <c r="J3054">
        <v>22406019</v>
      </c>
      <c r="K3054">
        <v>22413744</v>
      </c>
      <c r="L3054">
        <v>7726</v>
      </c>
      <c r="M3054">
        <v>1</v>
      </c>
      <c r="N3054">
        <v>284124</v>
      </c>
      <c r="O3054" t="s">
        <v>10673</v>
      </c>
      <c r="P3054">
        <v>-4378</v>
      </c>
      <c r="Q3054" t="s">
        <v>10674</v>
      </c>
      <c r="R3054" t="s">
        <v>10675</v>
      </c>
      <c r="S3054" t="s">
        <v>33285</v>
      </c>
      <c r="T3054">
        <v>0.152084254673993</v>
      </c>
      <c r="U3054">
        <v>0.603102917160658</v>
      </c>
      <c r="V3054">
        <v>23.576420568792599</v>
      </c>
      <c r="W3054">
        <v>0.89107655920673101</v>
      </c>
      <c r="X3054">
        <v>0.95159051474143896</v>
      </c>
      <c r="Y3054">
        <v>1.030024742835</v>
      </c>
      <c r="Z3054">
        <v>0.203350924423461</v>
      </c>
      <c r="AA3054">
        <v>0.72610664078822296</v>
      </c>
      <c r="AB3054">
        <v>23.249989793440101</v>
      </c>
      <c r="AC3054">
        <v>0.85817338719172098</v>
      </c>
      <c r="AD3054">
        <v>0.94068432309766403</v>
      </c>
      <c r="AE3054">
        <v>1.1731272487397899</v>
      </c>
      <c r="AF3054">
        <v>0.22065000948199101</v>
      </c>
      <c r="AG3054">
        <v>0.68151250837662902</v>
      </c>
      <c r="AH3054">
        <v>1.8490793511216299</v>
      </c>
      <c r="AI3054">
        <v>0.95029317176085903</v>
      </c>
      <c r="AJ3054">
        <v>0.98621344597861504</v>
      </c>
      <c r="AK3054">
        <v>0.29531021319537798</v>
      </c>
    </row>
    <row r="3055" spans="1:37" x14ac:dyDescent="0.2">
      <c r="A3055" t="s">
        <v>10246</v>
      </c>
      <c r="B3055">
        <v>22403315</v>
      </c>
      <c r="C3055">
        <v>22403491</v>
      </c>
      <c r="D3055">
        <v>177</v>
      </c>
      <c r="E3055" t="s">
        <v>10700</v>
      </c>
      <c r="F3055">
        <v>6</v>
      </c>
      <c r="G3055" t="s">
        <v>10681</v>
      </c>
      <c r="H3055" t="s">
        <v>31032</v>
      </c>
      <c r="I3055">
        <v>17</v>
      </c>
      <c r="J3055">
        <v>22406019</v>
      </c>
      <c r="K3055">
        <v>22413744</v>
      </c>
      <c r="L3055">
        <v>7726</v>
      </c>
      <c r="M3055">
        <v>1</v>
      </c>
      <c r="N3055">
        <v>284124</v>
      </c>
      <c r="O3055" t="s">
        <v>10673</v>
      </c>
      <c r="P3055">
        <v>-2528</v>
      </c>
      <c r="Q3055" t="s">
        <v>10674</v>
      </c>
      <c r="R3055" t="s">
        <v>10675</v>
      </c>
      <c r="S3055" t="s">
        <v>33285</v>
      </c>
      <c r="T3055">
        <v>0.152084254673993</v>
      </c>
      <c r="U3055">
        <v>0.603102917160658</v>
      </c>
      <c r="V3055">
        <v>23.723818947976699</v>
      </c>
      <c r="W3055">
        <v>0.94541066367716797</v>
      </c>
      <c r="X3055">
        <v>0.95159051474143896</v>
      </c>
      <c r="Y3055">
        <v>-0.121978123600598</v>
      </c>
      <c r="Z3055">
        <v>0.203350924423461</v>
      </c>
      <c r="AA3055">
        <v>0.72610664078822296</v>
      </c>
      <c r="AB3055">
        <v>23.220737873174201</v>
      </c>
      <c r="AC3055">
        <v>0.88945902157151002</v>
      </c>
      <c r="AD3055">
        <v>0.94068432309766403</v>
      </c>
      <c r="AE3055">
        <v>0.106279337869502</v>
      </c>
      <c r="AF3055">
        <v>0.205398459628826</v>
      </c>
      <c r="AG3055">
        <v>0.68151250837662902</v>
      </c>
      <c r="AH3055">
        <v>2.41151509107753</v>
      </c>
      <c r="AI3055">
        <v>0.98342151819761803</v>
      </c>
      <c r="AJ3055">
        <v>0.98789258377071898</v>
      </c>
      <c r="AK3055">
        <v>-0.26712558715477303</v>
      </c>
    </row>
    <row r="3056" spans="1:37" x14ac:dyDescent="0.2">
      <c r="A3056" t="s">
        <v>10246</v>
      </c>
      <c r="B3056">
        <v>22403491</v>
      </c>
      <c r="C3056">
        <v>22403667</v>
      </c>
      <c r="D3056">
        <v>177</v>
      </c>
      <c r="E3056" t="s">
        <v>10701</v>
      </c>
      <c r="F3056">
        <v>11</v>
      </c>
      <c r="G3056" t="s">
        <v>10683</v>
      </c>
      <c r="H3056" t="s">
        <v>31032</v>
      </c>
      <c r="I3056">
        <v>17</v>
      </c>
      <c r="J3056">
        <v>22406019</v>
      </c>
      <c r="K3056">
        <v>22413744</v>
      </c>
      <c r="L3056">
        <v>7726</v>
      </c>
      <c r="M3056">
        <v>1</v>
      </c>
      <c r="N3056">
        <v>284124</v>
      </c>
      <c r="O3056" t="s">
        <v>10673</v>
      </c>
      <c r="P3056">
        <v>-2352</v>
      </c>
      <c r="Q3056" t="s">
        <v>10674</v>
      </c>
      <c r="R3056" t="s">
        <v>10675</v>
      </c>
      <c r="S3056" t="s">
        <v>33285</v>
      </c>
      <c r="T3056">
        <v>0.152084254673993</v>
      </c>
      <c r="U3056">
        <v>0.603102917160658</v>
      </c>
      <c r="V3056">
        <v>23.723818947976699</v>
      </c>
      <c r="W3056">
        <v>0.94541066367716797</v>
      </c>
      <c r="X3056">
        <v>0.95159051474143896</v>
      </c>
      <c r="Y3056">
        <v>-0.121978123600598</v>
      </c>
      <c r="Z3056">
        <v>0.203350924423461</v>
      </c>
      <c r="AA3056">
        <v>0.72610664078822296</v>
      </c>
      <c r="AB3056">
        <v>23.220737873174201</v>
      </c>
      <c r="AC3056">
        <v>0.88945902157151002</v>
      </c>
      <c r="AD3056">
        <v>0.94068432309766403</v>
      </c>
      <c r="AE3056">
        <v>0.106279337869502</v>
      </c>
      <c r="AF3056">
        <v>0.205398459628826</v>
      </c>
      <c r="AG3056">
        <v>0.68151250837662902</v>
      </c>
      <c r="AH3056">
        <v>2.41151509107753</v>
      </c>
      <c r="AI3056">
        <v>0.98342151819761803</v>
      </c>
      <c r="AJ3056">
        <v>0.98789258377071898</v>
      </c>
      <c r="AK3056">
        <v>-0.26712558715477303</v>
      </c>
    </row>
    <row r="3057" spans="1:37" x14ac:dyDescent="0.2">
      <c r="A3057" t="s">
        <v>10246</v>
      </c>
      <c r="B3057">
        <v>22403667</v>
      </c>
      <c r="C3057">
        <v>22403843</v>
      </c>
      <c r="D3057">
        <v>177</v>
      </c>
      <c r="E3057" t="s">
        <v>10702</v>
      </c>
      <c r="F3057">
        <v>22</v>
      </c>
      <c r="G3057" t="s">
        <v>10685</v>
      </c>
      <c r="H3057" t="s">
        <v>31032</v>
      </c>
      <c r="I3057">
        <v>17</v>
      </c>
      <c r="J3057">
        <v>22406019</v>
      </c>
      <c r="K3057">
        <v>22413744</v>
      </c>
      <c r="L3057">
        <v>7726</v>
      </c>
      <c r="M3057">
        <v>1</v>
      </c>
      <c r="N3057">
        <v>284124</v>
      </c>
      <c r="O3057" t="s">
        <v>10673</v>
      </c>
      <c r="P3057">
        <v>-2176</v>
      </c>
      <c r="Q3057" t="s">
        <v>10674</v>
      </c>
      <c r="R3057" t="s">
        <v>10675</v>
      </c>
      <c r="S3057" t="s">
        <v>33285</v>
      </c>
      <c r="T3057">
        <v>0.152084254673993</v>
      </c>
      <c r="U3057">
        <v>0.603102917160658</v>
      </c>
      <c r="V3057">
        <v>23.723818947976699</v>
      </c>
      <c r="W3057">
        <v>0.94541066367716797</v>
      </c>
      <c r="X3057">
        <v>0.95159051474143896</v>
      </c>
      <c r="Y3057">
        <v>-0.121978123600598</v>
      </c>
      <c r="Z3057">
        <v>0.203350924423461</v>
      </c>
      <c r="AA3057">
        <v>0.72610664078822296</v>
      </c>
      <c r="AB3057">
        <v>23.220737873174201</v>
      </c>
      <c r="AC3057">
        <v>0.88945902157151002</v>
      </c>
      <c r="AD3057">
        <v>0.94068432309766403</v>
      </c>
      <c r="AE3057">
        <v>0.106279337869502</v>
      </c>
      <c r="AF3057">
        <v>0.205398459628826</v>
      </c>
      <c r="AG3057">
        <v>0.68151250837662902</v>
      </c>
      <c r="AH3057">
        <v>2.41151509107753</v>
      </c>
      <c r="AI3057">
        <v>0.98342151819761803</v>
      </c>
      <c r="AJ3057">
        <v>0.98789258377071898</v>
      </c>
      <c r="AK3057">
        <v>-0.26712558715477303</v>
      </c>
    </row>
    <row r="3058" spans="1:37" x14ac:dyDescent="0.2">
      <c r="A3058" t="s">
        <v>10246</v>
      </c>
      <c r="B3058">
        <v>26991074</v>
      </c>
      <c r="C3058">
        <v>26991230</v>
      </c>
      <c r="D3058">
        <v>157</v>
      </c>
      <c r="E3058" t="s">
        <v>10703</v>
      </c>
      <c r="F3058">
        <v>0</v>
      </c>
      <c r="G3058" t="s">
        <v>10704</v>
      </c>
      <c r="H3058" t="s">
        <v>33286</v>
      </c>
      <c r="I3058">
        <v>17</v>
      </c>
      <c r="J3058">
        <v>27293910</v>
      </c>
      <c r="K3058">
        <v>27293996</v>
      </c>
      <c r="L3058">
        <v>87</v>
      </c>
      <c r="M3058">
        <v>2</v>
      </c>
      <c r="N3058">
        <v>100616277</v>
      </c>
      <c r="O3058" t="s">
        <v>10705</v>
      </c>
      <c r="P3058">
        <v>302766</v>
      </c>
      <c r="Q3058" t="s">
        <v>10706</v>
      </c>
      <c r="R3058" t="s">
        <v>10707</v>
      </c>
      <c r="S3058" t="s">
        <v>33287</v>
      </c>
      <c r="T3058">
        <v>0.35387198439864398</v>
      </c>
      <c r="U3058">
        <v>0.603102917160658</v>
      </c>
      <c r="V3058">
        <v>-23.2480779332178</v>
      </c>
      <c r="W3058">
        <v>0.123414495547065</v>
      </c>
      <c r="X3058">
        <v>0.704072456322962</v>
      </c>
      <c r="Y3058">
        <v>25.267365016792201</v>
      </c>
      <c r="Z3058">
        <v>0.69013698642955401</v>
      </c>
      <c r="AA3058">
        <v>0.84521697243271998</v>
      </c>
      <c r="AB3058">
        <v>0.52254135388132095</v>
      </c>
      <c r="AC3058">
        <v>0.27780950890804001</v>
      </c>
      <c r="AD3058">
        <v>0.68253123924728298</v>
      </c>
      <c r="AE3058">
        <v>24.267365052514499</v>
      </c>
      <c r="AF3058">
        <v>0.32549523997010099</v>
      </c>
      <c r="AG3058">
        <v>0.70473078222419605</v>
      </c>
      <c r="AH3058">
        <v>-24.193364474831</v>
      </c>
      <c r="AI3058">
        <v>3.6185182304427702E-2</v>
      </c>
      <c r="AJ3058">
        <v>0.78121606160956403</v>
      </c>
      <c r="AK3058">
        <v>25.267365016792201</v>
      </c>
    </row>
    <row r="3059" spans="1:37" x14ac:dyDescent="0.2">
      <c r="A3059" t="s">
        <v>10246</v>
      </c>
      <c r="B3059">
        <v>26991230</v>
      </c>
      <c r="C3059">
        <v>26991386</v>
      </c>
      <c r="D3059">
        <v>157</v>
      </c>
      <c r="E3059" t="s">
        <v>10708</v>
      </c>
      <c r="F3059">
        <v>0</v>
      </c>
      <c r="G3059" t="s">
        <v>10709</v>
      </c>
      <c r="H3059" t="s">
        <v>33286</v>
      </c>
      <c r="I3059">
        <v>17</v>
      </c>
      <c r="J3059">
        <v>27293910</v>
      </c>
      <c r="K3059">
        <v>27293996</v>
      </c>
      <c r="L3059">
        <v>87</v>
      </c>
      <c r="M3059">
        <v>2</v>
      </c>
      <c r="N3059">
        <v>100616277</v>
      </c>
      <c r="O3059" t="s">
        <v>10705</v>
      </c>
      <c r="P3059">
        <v>302610</v>
      </c>
      <c r="Q3059" t="s">
        <v>10706</v>
      </c>
      <c r="R3059" t="s">
        <v>10707</v>
      </c>
      <c r="S3059" t="s">
        <v>33287</v>
      </c>
      <c r="T3059">
        <v>0.35387198439864398</v>
      </c>
      <c r="U3059">
        <v>0.603102917160658</v>
      </c>
      <c r="V3059">
        <v>-23.2480779332178</v>
      </c>
      <c r="W3059">
        <v>0.123414495547065</v>
      </c>
      <c r="X3059">
        <v>0.704072456322962</v>
      </c>
      <c r="Y3059">
        <v>25.204279160855801</v>
      </c>
      <c r="Z3059">
        <v>0.69013698642955401</v>
      </c>
      <c r="AA3059">
        <v>0.84521697243271998</v>
      </c>
      <c r="AB3059">
        <v>0.43507851893162902</v>
      </c>
      <c r="AC3059">
        <v>0.27780950890804001</v>
      </c>
      <c r="AD3059">
        <v>0.68253123924728298</v>
      </c>
      <c r="AE3059">
        <v>24.204279198174799</v>
      </c>
      <c r="AF3059">
        <v>0.32549523997010099</v>
      </c>
      <c r="AG3059">
        <v>0.70473078222419605</v>
      </c>
      <c r="AH3059">
        <v>-24.1302786206594</v>
      </c>
      <c r="AI3059">
        <v>3.6185182304427702E-2</v>
      </c>
      <c r="AJ3059">
        <v>0.78121606160956403</v>
      </c>
      <c r="AK3059">
        <v>25.204279160855801</v>
      </c>
    </row>
    <row r="3060" spans="1:37" x14ac:dyDescent="0.2">
      <c r="A3060" t="s">
        <v>10246</v>
      </c>
      <c r="B3060">
        <v>27677147</v>
      </c>
      <c r="C3060">
        <v>27677441</v>
      </c>
      <c r="D3060">
        <v>295</v>
      </c>
      <c r="E3060" t="s">
        <v>10710</v>
      </c>
      <c r="F3060">
        <v>1</v>
      </c>
      <c r="G3060" t="s">
        <v>10711</v>
      </c>
      <c r="H3060" t="s">
        <v>31000</v>
      </c>
      <c r="I3060">
        <v>17</v>
      </c>
      <c r="J3060">
        <v>27644126</v>
      </c>
      <c r="K3060">
        <v>27649555</v>
      </c>
      <c r="L3060">
        <v>5430</v>
      </c>
      <c r="M3060">
        <v>1</v>
      </c>
      <c r="N3060">
        <v>3965</v>
      </c>
      <c r="O3060" t="s">
        <v>10712</v>
      </c>
      <c r="P3060">
        <v>33021</v>
      </c>
      <c r="Q3060" t="s">
        <v>10713</v>
      </c>
      <c r="R3060" t="s">
        <v>10714</v>
      </c>
      <c r="S3060" t="s">
        <v>33288</v>
      </c>
      <c r="T3060">
        <v>0.97213403838398904</v>
      </c>
      <c r="U3060">
        <v>1</v>
      </c>
      <c r="V3060">
        <v>3.1693027798115998</v>
      </c>
      <c r="W3060">
        <v>0.89107655920673101</v>
      </c>
      <c r="X3060">
        <v>0.95159051474143896</v>
      </c>
      <c r="Y3060">
        <v>3.3745478108871199</v>
      </c>
      <c r="Z3060">
        <v>0.93459220503170903</v>
      </c>
      <c r="AA3060">
        <v>0.99919698600769702</v>
      </c>
      <c r="AB3060">
        <v>3.1545208243784901</v>
      </c>
      <c r="AC3060">
        <v>0.85817338719172098</v>
      </c>
      <c r="AD3060">
        <v>0.94068432309766403</v>
      </c>
      <c r="AE3060">
        <v>3.3232399816515699</v>
      </c>
      <c r="AF3060">
        <v>0.98343762640780896</v>
      </c>
      <c r="AG3060">
        <v>1</v>
      </c>
      <c r="AH3060">
        <v>0.93396019363279503</v>
      </c>
      <c r="AI3060">
        <v>0.91725052871964496</v>
      </c>
      <c r="AJ3060">
        <v>0.98621344597861504</v>
      </c>
      <c r="AK3060">
        <v>1.0783500895437601</v>
      </c>
    </row>
    <row r="3061" spans="1:37" x14ac:dyDescent="0.2">
      <c r="A3061" t="s">
        <v>10246</v>
      </c>
      <c r="B3061">
        <v>28372246</v>
      </c>
      <c r="C3061">
        <v>28372413</v>
      </c>
      <c r="D3061">
        <v>168</v>
      </c>
      <c r="E3061" t="s">
        <v>10715</v>
      </c>
      <c r="F3061">
        <v>21</v>
      </c>
      <c r="G3061" t="s">
        <v>10716</v>
      </c>
      <c r="H3061" t="s">
        <v>30987</v>
      </c>
      <c r="I3061">
        <v>17</v>
      </c>
      <c r="J3061">
        <v>28371694</v>
      </c>
      <c r="K3061">
        <v>28404049</v>
      </c>
      <c r="L3061">
        <v>32356</v>
      </c>
      <c r="M3061">
        <v>1</v>
      </c>
      <c r="N3061">
        <v>23098</v>
      </c>
      <c r="O3061" t="s">
        <v>10717</v>
      </c>
      <c r="P3061">
        <v>552</v>
      </c>
      <c r="Q3061" t="s">
        <v>10718</v>
      </c>
      <c r="R3061" t="s">
        <v>10719</v>
      </c>
      <c r="S3061" t="s">
        <v>33289</v>
      </c>
      <c r="T3061">
        <v>7.3374270299014499E-2</v>
      </c>
      <c r="U3061">
        <v>0.603102917160658</v>
      </c>
      <c r="V3061">
        <v>24.891777415907502</v>
      </c>
      <c r="W3061">
        <v>0.94541066367716797</v>
      </c>
      <c r="X3061">
        <v>0.95159051474143896</v>
      </c>
      <c r="Y3061">
        <v>-2.11865066103837</v>
      </c>
      <c r="Z3061">
        <v>0.203350924423461</v>
      </c>
      <c r="AA3061">
        <v>0.72610664078822296</v>
      </c>
      <c r="AB3061">
        <v>23.9283033359604</v>
      </c>
      <c r="AC3061">
        <v>0.88945902157151002</v>
      </c>
      <c r="AD3061">
        <v>0.94068432309766403</v>
      </c>
      <c r="AE3061">
        <v>-0.160795336410302</v>
      </c>
      <c r="AF3061">
        <v>1.3497623430991999E-2</v>
      </c>
      <c r="AG3061">
        <v>0.476038960109122</v>
      </c>
      <c r="AH3061">
        <v>24.891777415907502</v>
      </c>
      <c r="AI3061">
        <v>0.98342151819761803</v>
      </c>
      <c r="AJ3061">
        <v>0.98789258377071898</v>
      </c>
      <c r="AK3061">
        <v>-2.4437965467684899</v>
      </c>
    </row>
    <row r="3062" spans="1:37" x14ac:dyDescent="0.2">
      <c r="A3062" t="s">
        <v>10246</v>
      </c>
      <c r="B3062">
        <v>28372413</v>
      </c>
      <c r="C3062">
        <v>28372580</v>
      </c>
      <c r="D3062">
        <v>168</v>
      </c>
      <c r="E3062" t="s">
        <v>10720</v>
      </c>
      <c r="F3062">
        <v>19</v>
      </c>
      <c r="G3062" t="s">
        <v>10721</v>
      </c>
      <c r="H3062" t="s">
        <v>30987</v>
      </c>
      <c r="I3062">
        <v>17</v>
      </c>
      <c r="J3062">
        <v>28369682</v>
      </c>
      <c r="K3062">
        <v>28373091</v>
      </c>
      <c r="L3062">
        <v>3410</v>
      </c>
      <c r="M3062">
        <v>2</v>
      </c>
      <c r="N3062">
        <v>7448</v>
      </c>
      <c r="O3062" t="s">
        <v>10722</v>
      </c>
      <c r="P3062">
        <v>511</v>
      </c>
      <c r="Q3062" t="s">
        <v>10723</v>
      </c>
      <c r="R3062" t="s">
        <v>10724</v>
      </c>
      <c r="S3062" t="s">
        <v>10725</v>
      </c>
      <c r="T3062">
        <v>7.3374270299014499E-2</v>
      </c>
      <c r="U3062">
        <v>0.603102917160658</v>
      </c>
      <c r="V3062">
        <v>24.891777415907502</v>
      </c>
      <c r="W3062">
        <v>0.94541066367716797</v>
      </c>
      <c r="X3062">
        <v>0.95159051474143896</v>
      </c>
      <c r="Y3062">
        <v>-2.11865066103837</v>
      </c>
      <c r="Z3062">
        <v>0.203350924423461</v>
      </c>
      <c r="AA3062">
        <v>0.72610664078822296</v>
      </c>
      <c r="AB3062">
        <v>23.9283033359604</v>
      </c>
      <c r="AC3062">
        <v>0.88945902157151002</v>
      </c>
      <c r="AD3062">
        <v>0.94068432309766403</v>
      </c>
      <c r="AE3062">
        <v>-0.160795336410302</v>
      </c>
      <c r="AF3062">
        <v>1.3497623430991999E-2</v>
      </c>
      <c r="AG3062">
        <v>0.476038960109122</v>
      </c>
      <c r="AH3062">
        <v>24.891777415907502</v>
      </c>
      <c r="AI3062">
        <v>0.98342151819761803</v>
      </c>
      <c r="AJ3062">
        <v>0.98789258377071898</v>
      </c>
      <c r="AK3062">
        <v>-2.4437965467684899</v>
      </c>
    </row>
    <row r="3063" spans="1:37" x14ac:dyDescent="0.2">
      <c r="A3063" t="s">
        <v>10246</v>
      </c>
      <c r="B3063">
        <v>29553857</v>
      </c>
      <c r="C3063">
        <v>29554015</v>
      </c>
      <c r="D3063">
        <v>159</v>
      </c>
      <c r="E3063" t="s">
        <v>10726</v>
      </c>
      <c r="F3063">
        <v>1</v>
      </c>
      <c r="G3063" t="s">
        <v>10727</v>
      </c>
      <c r="H3063" t="s">
        <v>31000</v>
      </c>
      <c r="I3063">
        <v>17</v>
      </c>
      <c r="J3063">
        <v>29566052</v>
      </c>
      <c r="K3063">
        <v>29568341</v>
      </c>
      <c r="L3063">
        <v>2290</v>
      </c>
      <c r="M3063">
        <v>1</v>
      </c>
      <c r="N3063">
        <v>90313</v>
      </c>
      <c r="O3063" t="s">
        <v>10728</v>
      </c>
      <c r="P3063">
        <v>-12037</v>
      </c>
      <c r="Q3063" t="s">
        <v>10729</v>
      </c>
      <c r="R3063" t="s">
        <v>10730</v>
      </c>
      <c r="S3063" t="s">
        <v>33290</v>
      </c>
      <c r="T3063">
        <v>0.32911398597860803</v>
      </c>
      <c r="U3063">
        <v>0.603102917160658</v>
      </c>
      <c r="V3063">
        <v>22.8108075429491</v>
      </c>
      <c r="W3063">
        <v>0.94541066367716797</v>
      </c>
      <c r="X3063">
        <v>0.95159051474143896</v>
      </c>
      <c r="Y3063">
        <v>0.192167869774443</v>
      </c>
      <c r="Z3063">
        <v>0.306975110376564</v>
      </c>
      <c r="AA3063">
        <v>0.72610664078822296</v>
      </c>
      <c r="AB3063">
        <v>22.806203678524099</v>
      </c>
      <c r="AC3063">
        <v>0.71753805159658501</v>
      </c>
      <c r="AD3063">
        <v>0.87989882095915395</v>
      </c>
      <c r="AE3063">
        <v>-0.80783193285300703</v>
      </c>
      <c r="AF3063">
        <v>0.61410715005536498</v>
      </c>
      <c r="AG3063">
        <v>0.80674443595273604</v>
      </c>
      <c r="AH3063">
        <v>1.08346632527811</v>
      </c>
      <c r="AI3063">
        <v>0.59609816080359102</v>
      </c>
      <c r="AJ3063">
        <v>0.78121606160956403</v>
      </c>
      <c r="AK3063">
        <v>1.0609231502185099</v>
      </c>
    </row>
    <row r="3064" spans="1:37" x14ac:dyDescent="0.2">
      <c r="A3064" t="s">
        <v>10246</v>
      </c>
      <c r="B3064">
        <v>29554015</v>
      </c>
      <c r="C3064">
        <v>29554173</v>
      </c>
      <c r="D3064">
        <v>159</v>
      </c>
      <c r="E3064" t="s">
        <v>10731</v>
      </c>
      <c r="F3064">
        <v>0</v>
      </c>
      <c r="G3064" t="s">
        <v>10732</v>
      </c>
      <c r="H3064" t="s">
        <v>31000</v>
      </c>
      <c r="I3064">
        <v>17</v>
      </c>
      <c r="J3064">
        <v>29566052</v>
      </c>
      <c r="K3064">
        <v>29568341</v>
      </c>
      <c r="L3064">
        <v>2290</v>
      </c>
      <c r="M3064">
        <v>1</v>
      </c>
      <c r="N3064">
        <v>90313</v>
      </c>
      <c r="O3064" t="s">
        <v>10728</v>
      </c>
      <c r="P3064">
        <v>-11879</v>
      </c>
      <c r="Q3064" t="s">
        <v>10729</v>
      </c>
      <c r="R3064" t="s">
        <v>10730</v>
      </c>
      <c r="S3064" t="s">
        <v>33290</v>
      </c>
      <c r="T3064">
        <v>0.32911398597860803</v>
      </c>
      <c r="U3064">
        <v>0.603102917160658</v>
      </c>
      <c r="V3064">
        <v>23.073841916102602</v>
      </c>
      <c r="W3064">
        <v>0.94541066367716797</v>
      </c>
      <c r="X3064">
        <v>0.95159051474143896</v>
      </c>
      <c r="Y3064">
        <v>-7.0866498477009501E-2</v>
      </c>
      <c r="Z3064">
        <v>0.306975110376564</v>
      </c>
      <c r="AA3064">
        <v>0.72610664078822296</v>
      </c>
      <c r="AB3064">
        <v>22.947495082832599</v>
      </c>
      <c r="AC3064">
        <v>0.71753805159658501</v>
      </c>
      <c r="AD3064">
        <v>0.87989882095915395</v>
      </c>
      <c r="AE3064">
        <v>-1.0708663011044599</v>
      </c>
      <c r="AF3064">
        <v>0.61410715005536498</v>
      </c>
      <c r="AG3064">
        <v>0.80674443595273604</v>
      </c>
      <c r="AH3064">
        <v>1.3465006984316099</v>
      </c>
      <c r="AI3064">
        <v>0.59609816080359102</v>
      </c>
      <c r="AJ3064">
        <v>0.78121606160956403</v>
      </c>
      <c r="AK3064">
        <v>0.79788881301333503</v>
      </c>
    </row>
    <row r="3065" spans="1:37" x14ac:dyDescent="0.2">
      <c r="A3065" t="s">
        <v>10246</v>
      </c>
      <c r="B3065">
        <v>29554173</v>
      </c>
      <c r="C3065">
        <v>29554331</v>
      </c>
      <c r="D3065">
        <v>159</v>
      </c>
      <c r="E3065" t="s">
        <v>10733</v>
      </c>
      <c r="F3065">
        <v>0</v>
      </c>
      <c r="G3065" t="s">
        <v>10734</v>
      </c>
      <c r="H3065" t="s">
        <v>31000</v>
      </c>
      <c r="I3065">
        <v>17</v>
      </c>
      <c r="J3065">
        <v>29566052</v>
      </c>
      <c r="K3065">
        <v>29568341</v>
      </c>
      <c r="L3065">
        <v>2290</v>
      </c>
      <c r="M3065">
        <v>1</v>
      </c>
      <c r="N3065">
        <v>90313</v>
      </c>
      <c r="O3065" t="s">
        <v>10728</v>
      </c>
      <c r="P3065">
        <v>-11721</v>
      </c>
      <c r="Q3065" t="s">
        <v>10729</v>
      </c>
      <c r="R3065" t="s">
        <v>10730</v>
      </c>
      <c r="S3065" t="s">
        <v>33290</v>
      </c>
      <c r="T3065">
        <v>0.32911398597860803</v>
      </c>
      <c r="U3065">
        <v>0.603102917160658</v>
      </c>
      <c r="V3065">
        <v>23.073841916102602</v>
      </c>
      <c r="W3065">
        <v>0.94541066367716797</v>
      </c>
      <c r="X3065">
        <v>0.95159051474143896</v>
      </c>
      <c r="Y3065">
        <v>-7.0866498477009501E-2</v>
      </c>
      <c r="Z3065">
        <v>0.306975110376564</v>
      </c>
      <c r="AA3065">
        <v>0.72610664078822296</v>
      </c>
      <c r="AB3065">
        <v>22.947495082832599</v>
      </c>
      <c r="AC3065">
        <v>0.71753805159658501</v>
      </c>
      <c r="AD3065">
        <v>0.87989882095915395</v>
      </c>
      <c r="AE3065">
        <v>-1.0708663011044599</v>
      </c>
      <c r="AF3065">
        <v>0.61410715005536498</v>
      </c>
      <c r="AG3065">
        <v>0.80674443595273604</v>
      </c>
      <c r="AH3065">
        <v>1.3465006984316099</v>
      </c>
      <c r="AI3065">
        <v>0.59609816080359102</v>
      </c>
      <c r="AJ3065">
        <v>0.78121606160956403</v>
      </c>
      <c r="AK3065">
        <v>0.79788881301333503</v>
      </c>
    </row>
    <row r="3066" spans="1:37" x14ac:dyDescent="0.2">
      <c r="A3066" t="s">
        <v>10246</v>
      </c>
      <c r="B3066">
        <v>29566208</v>
      </c>
      <c r="C3066">
        <v>29566356</v>
      </c>
      <c r="D3066">
        <v>149</v>
      </c>
      <c r="E3066" t="s">
        <v>10735</v>
      </c>
      <c r="F3066">
        <v>19</v>
      </c>
      <c r="G3066" t="s">
        <v>10736</v>
      </c>
      <c r="H3066" t="s">
        <v>30987</v>
      </c>
      <c r="I3066">
        <v>17</v>
      </c>
      <c r="J3066">
        <v>29566052</v>
      </c>
      <c r="K3066">
        <v>29568341</v>
      </c>
      <c r="L3066">
        <v>2290</v>
      </c>
      <c r="M3066">
        <v>1</v>
      </c>
      <c r="N3066">
        <v>90313</v>
      </c>
      <c r="O3066" t="s">
        <v>10728</v>
      </c>
      <c r="P3066">
        <v>156</v>
      </c>
      <c r="Q3066" t="s">
        <v>10729</v>
      </c>
      <c r="R3066" t="s">
        <v>10730</v>
      </c>
      <c r="S3066" t="s">
        <v>33290</v>
      </c>
      <c r="T3066">
        <v>0.17308923567461099</v>
      </c>
      <c r="U3066">
        <v>0.603102917160658</v>
      </c>
      <c r="V3066">
        <v>-25.707306587618302</v>
      </c>
      <c r="W3066">
        <v>0.20525741147413201</v>
      </c>
      <c r="X3066">
        <v>0.704072456322962</v>
      </c>
      <c r="Y3066">
        <v>-25.494303940297101</v>
      </c>
      <c r="Z3066">
        <v>0.23404878042441499</v>
      </c>
      <c r="AA3066">
        <v>0.72610664078822296</v>
      </c>
      <c r="AB3066">
        <v>-2.1971521724799401</v>
      </c>
      <c r="AC3066">
        <v>0.30184355666711699</v>
      </c>
      <c r="AD3066">
        <v>0.68253123924728298</v>
      </c>
      <c r="AE3066">
        <v>-1.7626590397969</v>
      </c>
      <c r="AF3066">
        <v>0.22065000948199101</v>
      </c>
      <c r="AG3066">
        <v>0.68151250837662902</v>
      </c>
      <c r="AH3066">
        <v>-25.268248390115598</v>
      </c>
      <c r="AI3066">
        <v>0.24456414000292601</v>
      </c>
      <c r="AJ3066">
        <v>0.78121606160956403</v>
      </c>
      <c r="AK3066">
        <v>-25.197859064009201</v>
      </c>
    </row>
    <row r="3067" spans="1:37" x14ac:dyDescent="0.2">
      <c r="A3067" t="s">
        <v>10246</v>
      </c>
      <c r="B3067">
        <v>29566356</v>
      </c>
      <c r="C3067">
        <v>29566504</v>
      </c>
      <c r="D3067">
        <v>149</v>
      </c>
      <c r="E3067" t="s">
        <v>10737</v>
      </c>
      <c r="F3067">
        <v>14</v>
      </c>
      <c r="G3067" t="s">
        <v>10738</v>
      </c>
      <c r="H3067" t="s">
        <v>30987</v>
      </c>
      <c r="I3067">
        <v>17</v>
      </c>
      <c r="J3067">
        <v>29566052</v>
      </c>
      <c r="K3067">
        <v>29568341</v>
      </c>
      <c r="L3067">
        <v>2290</v>
      </c>
      <c r="M3067">
        <v>1</v>
      </c>
      <c r="N3067">
        <v>90313</v>
      </c>
      <c r="O3067" t="s">
        <v>10728</v>
      </c>
      <c r="P3067">
        <v>304</v>
      </c>
      <c r="Q3067" t="s">
        <v>10729</v>
      </c>
      <c r="R3067" t="s">
        <v>10730</v>
      </c>
      <c r="S3067" t="s">
        <v>33290</v>
      </c>
      <c r="T3067">
        <v>0.17308923567461099</v>
      </c>
      <c r="U3067">
        <v>0.603102917160658</v>
      </c>
      <c r="V3067">
        <v>-25.846429605297701</v>
      </c>
      <c r="W3067">
        <v>0.20525741147413201</v>
      </c>
      <c r="X3067">
        <v>0.704072456322962</v>
      </c>
      <c r="Y3067">
        <v>-25.8034963710843</v>
      </c>
      <c r="Z3067">
        <v>0.250572619160632</v>
      </c>
      <c r="AA3067">
        <v>0.72610664078822296</v>
      </c>
      <c r="AB3067">
        <v>-1.94925209546353</v>
      </c>
      <c r="AC3067">
        <v>0.283630615332017</v>
      </c>
      <c r="AD3067">
        <v>0.68253123924728298</v>
      </c>
      <c r="AE3067">
        <v>-2.0718514705841899</v>
      </c>
      <c r="AF3067">
        <v>0.22065000948199101</v>
      </c>
      <c r="AG3067">
        <v>0.68151250837662902</v>
      </c>
      <c r="AH3067">
        <v>-25.4833008928114</v>
      </c>
      <c r="AI3067">
        <v>0.24456414000292601</v>
      </c>
      <c r="AJ3067">
        <v>0.78121606160956403</v>
      </c>
      <c r="AK3067">
        <v>-25.412911566457801</v>
      </c>
    </row>
    <row r="3068" spans="1:37" x14ac:dyDescent="0.2">
      <c r="A3068" t="s">
        <v>10246</v>
      </c>
      <c r="B3068">
        <v>29566504</v>
      </c>
      <c r="C3068">
        <v>29566652</v>
      </c>
      <c r="D3068">
        <v>149</v>
      </c>
      <c r="E3068" t="s">
        <v>10739</v>
      </c>
      <c r="F3068">
        <v>11</v>
      </c>
      <c r="G3068" t="s">
        <v>10740</v>
      </c>
      <c r="H3068" t="s">
        <v>30987</v>
      </c>
      <c r="I3068">
        <v>17</v>
      </c>
      <c r="J3068">
        <v>29560547</v>
      </c>
      <c r="K3068">
        <v>29567037</v>
      </c>
      <c r="L3068">
        <v>6491</v>
      </c>
      <c r="M3068">
        <v>2</v>
      </c>
      <c r="N3068">
        <v>116236</v>
      </c>
      <c r="O3068" t="s">
        <v>10741</v>
      </c>
      <c r="P3068">
        <v>385</v>
      </c>
      <c r="Q3068" t="s">
        <v>10742</v>
      </c>
      <c r="R3068" t="s">
        <v>10743</v>
      </c>
      <c r="S3068" t="s">
        <v>33291</v>
      </c>
      <c r="T3068">
        <v>0.17308923567461099</v>
      </c>
      <c r="U3068">
        <v>0.603102917160658</v>
      </c>
      <c r="V3068">
        <v>-25.846429605297701</v>
      </c>
      <c r="W3068">
        <v>0.20525741147413201</v>
      </c>
      <c r="X3068">
        <v>0.704072456322962</v>
      </c>
      <c r="Y3068">
        <v>-25.8034963710843</v>
      </c>
      <c r="Z3068">
        <v>0.250572619160632</v>
      </c>
      <c r="AA3068">
        <v>0.72610664078822296</v>
      </c>
      <c r="AB3068">
        <v>-1.94925209546353</v>
      </c>
      <c r="AC3068">
        <v>0.283630615332017</v>
      </c>
      <c r="AD3068">
        <v>0.68253123924728298</v>
      </c>
      <c r="AE3068">
        <v>-2.0718514705841899</v>
      </c>
      <c r="AF3068">
        <v>0.22065000948199101</v>
      </c>
      <c r="AG3068">
        <v>0.68151250837662902</v>
      </c>
      <c r="AH3068">
        <v>-25.4833008928114</v>
      </c>
      <c r="AI3068">
        <v>0.24456414000292601</v>
      </c>
      <c r="AJ3068">
        <v>0.78121606160956403</v>
      </c>
      <c r="AK3068">
        <v>-25.412911566457801</v>
      </c>
    </row>
    <row r="3069" spans="1:37" x14ac:dyDescent="0.2">
      <c r="A3069" t="s">
        <v>10246</v>
      </c>
      <c r="B3069">
        <v>30053495</v>
      </c>
      <c r="C3069">
        <v>30053675</v>
      </c>
      <c r="D3069">
        <v>181</v>
      </c>
      <c r="E3069" t="s">
        <v>10744</v>
      </c>
      <c r="F3069">
        <v>0</v>
      </c>
      <c r="G3069" t="s">
        <v>10745</v>
      </c>
      <c r="H3069" t="s">
        <v>31032</v>
      </c>
      <c r="I3069">
        <v>17</v>
      </c>
      <c r="J3069">
        <v>30055895</v>
      </c>
      <c r="K3069">
        <v>30059883</v>
      </c>
      <c r="L3069">
        <v>3989</v>
      </c>
      <c r="M3069">
        <v>1</v>
      </c>
      <c r="N3069">
        <v>374786</v>
      </c>
      <c r="O3069" t="s">
        <v>10746</v>
      </c>
      <c r="P3069">
        <v>-2220</v>
      </c>
      <c r="Q3069" t="s">
        <v>10747</v>
      </c>
      <c r="R3069" t="s">
        <v>10748</v>
      </c>
      <c r="S3069" t="s">
        <v>33292</v>
      </c>
      <c r="T3069">
        <v>1</v>
      </c>
      <c r="U3069">
        <v>1</v>
      </c>
      <c r="V3069">
        <v>-0.14434337611617201</v>
      </c>
      <c r="W3069">
        <v>0.49709177864118298</v>
      </c>
      <c r="X3069">
        <v>0.78363289935355196</v>
      </c>
      <c r="Y3069">
        <v>1.0372438410059299</v>
      </c>
      <c r="Z3069">
        <v>1</v>
      </c>
      <c r="AA3069">
        <v>1</v>
      </c>
      <c r="AB3069">
        <v>-0.13147534642251299</v>
      </c>
      <c r="AC3069">
        <v>0.92091778829119397</v>
      </c>
      <c r="AD3069">
        <v>0.94068432309766403</v>
      </c>
      <c r="AE3069">
        <v>3.7243882650618003E-2</v>
      </c>
      <c r="AF3069">
        <v>1</v>
      </c>
      <c r="AG3069">
        <v>1</v>
      </c>
      <c r="AH3069">
        <v>-8.9470752955827501E-2</v>
      </c>
      <c r="AI3069">
        <v>0.197630579561902</v>
      </c>
      <c r="AJ3069">
        <v>0.78121606160956403</v>
      </c>
      <c r="AK3069">
        <v>1.9059992371240799</v>
      </c>
    </row>
    <row r="3070" spans="1:37" x14ac:dyDescent="0.2">
      <c r="A3070" t="s">
        <v>10246</v>
      </c>
      <c r="B3070">
        <v>30053675</v>
      </c>
      <c r="C3070">
        <v>30053855</v>
      </c>
      <c r="D3070">
        <v>181</v>
      </c>
      <c r="E3070" t="s">
        <v>10749</v>
      </c>
      <c r="F3070">
        <v>4</v>
      </c>
      <c r="G3070" t="s">
        <v>10750</v>
      </c>
      <c r="H3070" t="s">
        <v>31032</v>
      </c>
      <c r="I3070">
        <v>17</v>
      </c>
      <c r="J3070">
        <v>30055895</v>
      </c>
      <c r="K3070">
        <v>30059883</v>
      </c>
      <c r="L3070">
        <v>3989</v>
      </c>
      <c r="M3070">
        <v>1</v>
      </c>
      <c r="N3070">
        <v>374786</v>
      </c>
      <c r="O3070" t="s">
        <v>10746</v>
      </c>
      <c r="P3070">
        <v>-2040</v>
      </c>
      <c r="Q3070" t="s">
        <v>10747</v>
      </c>
      <c r="R3070" t="s">
        <v>10748</v>
      </c>
      <c r="S3070" t="s">
        <v>33292</v>
      </c>
      <c r="T3070">
        <v>1</v>
      </c>
      <c r="U3070">
        <v>1</v>
      </c>
      <c r="V3070">
        <v>-0.14434337611617201</v>
      </c>
      <c r="W3070">
        <v>0.49709177864118298</v>
      </c>
      <c r="X3070">
        <v>0.78363289935355196</v>
      </c>
      <c r="Y3070">
        <v>1.0372438410059299</v>
      </c>
      <c r="Z3070">
        <v>1</v>
      </c>
      <c r="AA3070">
        <v>1</v>
      </c>
      <c r="AB3070">
        <v>-0.13147534642251299</v>
      </c>
      <c r="AC3070">
        <v>0.92091778829119397</v>
      </c>
      <c r="AD3070">
        <v>0.94068432309766403</v>
      </c>
      <c r="AE3070">
        <v>3.7243882650618003E-2</v>
      </c>
      <c r="AF3070">
        <v>1</v>
      </c>
      <c r="AG3070">
        <v>1</v>
      </c>
      <c r="AH3070">
        <v>-8.9470752955827501E-2</v>
      </c>
      <c r="AI3070">
        <v>0.197630579561902</v>
      </c>
      <c r="AJ3070">
        <v>0.78121606160956403</v>
      </c>
      <c r="AK3070">
        <v>1.9059992371240799</v>
      </c>
    </row>
    <row r="3071" spans="1:37" x14ac:dyDescent="0.2">
      <c r="A3071" t="s">
        <v>10246</v>
      </c>
      <c r="B3071">
        <v>31455017</v>
      </c>
      <c r="C3071">
        <v>31455213</v>
      </c>
      <c r="D3071">
        <v>197</v>
      </c>
      <c r="E3071" t="s">
        <v>10751</v>
      </c>
      <c r="F3071">
        <v>1</v>
      </c>
      <c r="G3071" t="s">
        <v>10752</v>
      </c>
      <c r="H3071" t="s">
        <v>33293</v>
      </c>
      <c r="I3071">
        <v>17</v>
      </c>
      <c r="J3071">
        <v>31431813</v>
      </c>
      <c r="K3071">
        <v>31448495</v>
      </c>
      <c r="L3071">
        <v>16683</v>
      </c>
      <c r="M3071">
        <v>1</v>
      </c>
      <c r="N3071">
        <v>84440</v>
      </c>
      <c r="O3071" t="s">
        <v>10753</v>
      </c>
      <c r="P3071">
        <v>23204</v>
      </c>
      <c r="Q3071" t="s">
        <v>10754</v>
      </c>
      <c r="R3071" t="s">
        <v>10755</v>
      </c>
      <c r="S3071" t="s">
        <v>33294</v>
      </c>
      <c r="T3071">
        <v>0.35387198439864398</v>
      </c>
      <c r="U3071">
        <v>0.603102917160658</v>
      </c>
      <c r="V3071">
        <v>-22.876858999335202</v>
      </c>
      <c r="W3071">
        <v>0.89107655920673101</v>
      </c>
      <c r="X3071">
        <v>0.95159051474143896</v>
      </c>
      <c r="Y3071">
        <v>0.36798251146599797</v>
      </c>
      <c r="Z3071">
        <v>0.69013698642955401</v>
      </c>
      <c r="AA3071">
        <v>0.84521697243271998</v>
      </c>
      <c r="AB3071">
        <v>-0.80073654206559697</v>
      </c>
      <c r="AC3071">
        <v>0.75388744886274095</v>
      </c>
      <c r="AD3071">
        <v>0.87989882095915395</v>
      </c>
      <c r="AE3071">
        <v>-0.632017329573761</v>
      </c>
      <c r="AF3071">
        <v>0.32549523997010099</v>
      </c>
      <c r="AG3071">
        <v>0.70473078222419605</v>
      </c>
      <c r="AH3071">
        <v>-22.9941611540041</v>
      </c>
      <c r="AI3071">
        <v>0.56157887380500204</v>
      </c>
      <c r="AJ3071">
        <v>0.78121606160956403</v>
      </c>
      <c r="AK3071">
        <v>1.2367378087196099</v>
      </c>
    </row>
    <row r="3072" spans="1:37" x14ac:dyDescent="0.2">
      <c r="A3072" t="s">
        <v>10246</v>
      </c>
      <c r="B3072">
        <v>32021634</v>
      </c>
      <c r="C3072">
        <v>32021785</v>
      </c>
      <c r="D3072">
        <v>152</v>
      </c>
      <c r="E3072" t="s">
        <v>10756</v>
      </c>
      <c r="F3072">
        <v>2</v>
      </c>
      <c r="G3072" t="s">
        <v>10757</v>
      </c>
      <c r="H3072" t="s">
        <v>30987</v>
      </c>
      <c r="I3072">
        <v>17</v>
      </c>
      <c r="J3072">
        <v>32022290</v>
      </c>
      <c r="K3072">
        <v>32028945</v>
      </c>
      <c r="L3072">
        <v>6656</v>
      </c>
      <c r="M3072">
        <v>1</v>
      </c>
      <c r="N3072">
        <v>114659</v>
      </c>
      <c r="O3072" t="s">
        <v>10758</v>
      </c>
      <c r="P3072">
        <v>-505</v>
      </c>
      <c r="Q3072" t="s">
        <v>10759</v>
      </c>
      <c r="R3072" t="s">
        <v>10760</v>
      </c>
      <c r="S3072" t="s">
        <v>33295</v>
      </c>
      <c r="T3072" t="s">
        <v>40</v>
      </c>
      <c r="U3072" t="s">
        <v>40</v>
      </c>
      <c r="V3072">
        <v>0</v>
      </c>
      <c r="W3072">
        <v>0.38920677604595899</v>
      </c>
      <c r="X3072">
        <v>0.704072456322962</v>
      </c>
      <c r="Y3072">
        <v>-24.049930091522299</v>
      </c>
      <c r="Z3072">
        <v>0.203350924423461</v>
      </c>
      <c r="AA3072">
        <v>0.72610664078822296</v>
      </c>
      <c r="AB3072">
        <v>25.0538494320109</v>
      </c>
      <c r="AC3072">
        <v>0.85817338719172098</v>
      </c>
      <c r="AD3072">
        <v>0.94068432309766403</v>
      </c>
      <c r="AE3072">
        <v>0.53898741852228804</v>
      </c>
      <c r="AF3072">
        <v>0.22065000948199101</v>
      </c>
      <c r="AG3072">
        <v>0.68151250837662902</v>
      </c>
      <c r="AH3072">
        <v>-25.017323557047899</v>
      </c>
      <c r="AI3072">
        <v>0.24456414000292601</v>
      </c>
      <c r="AJ3072">
        <v>0.78121606160956403</v>
      </c>
      <c r="AK3072">
        <v>-24.946934231280601</v>
      </c>
    </row>
    <row r="3073" spans="1:37" x14ac:dyDescent="0.2">
      <c r="A3073" t="s">
        <v>10246</v>
      </c>
      <c r="B3073">
        <v>32111499</v>
      </c>
      <c r="C3073">
        <v>32111797</v>
      </c>
      <c r="D3073">
        <v>299</v>
      </c>
      <c r="E3073" t="s">
        <v>10761</v>
      </c>
      <c r="F3073">
        <v>9</v>
      </c>
      <c r="G3073" t="s">
        <v>10762</v>
      </c>
      <c r="H3073" t="s">
        <v>33296</v>
      </c>
      <c r="I3073">
        <v>17</v>
      </c>
      <c r="J3073">
        <v>32088160</v>
      </c>
      <c r="K3073">
        <v>32094933</v>
      </c>
      <c r="L3073">
        <v>6774</v>
      </c>
      <c r="M3073">
        <v>2</v>
      </c>
      <c r="N3073">
        <v>102724625</v>
      </c>
      <c r="O3073" t="s">
        <v>10763</v>
      </c>
      <c r="P3073">
        <v>-16566</v>
      </c>
      <c r="Q3073" t="s">
        <v>40</v>
      </c>
      <c r="R3073" t="s">
        <v>10764</v>
      </c>
      <c r="S3073" t="s">
        <v>33297</v>
      </c>
      <c r="T3073">
        <v>0.506551998792793</v>
      </c>
      <c r="U3073">
        <v>0.78288571403930396</v>
      </c>
      <c r="V3073">
        <v>5.2175517307476804</v>
      </c>
      <c r="W3073">
        <v>0.29261482077562401</v>
      </c>
      <c r="X3073">
        <v>0.704072456322962</v>
      </c>
      <c r="Y3073">
        <v>25.7217932309477</v>
      </c>
      <c r="Z3073">
        <v>0.64127342146525201</v>
      </c>
      <c r="AA3073">
        <v>0.84521697243271998</v>
      </c>
      <c r="AB3073">
        <v>4.6256858825731797</v>
      </c>
      <c r="AC3073">
        <v>0.114586611961368</v>
      </c>
      <c r="AD3073">
        <v>0.68253123924728298</v>
      </c>
      <c r="AE3073">
        <v>25.166467076759201</v>
      </c>
      <c r="AF3073">
        <v>0.45724430223818102</v>
      </c>
      <c r="AG3073">
        <v>0.80674443595273604</v>
      </c>
      <c r="AH3073">
        <v>2.6348054028825798</v>
      </c>
      <c r="AI3073">
        <v>0.84178376985732795</v>
      </c>
      <c r="AJ3073">
        <v>0.95896800690842199</v>
      </c>
      <c r="AK3073">
        <v>2.6142935225796302</v>
      </c>
    </row>
    <row r="3074" spans="1:37" x14ac:dyDescent="0.2">
      <c r="A3074" t="s">
        <v>10246</v>
      </c>
      <c r="B3074">
        <v>32528447</v>
      </c>
      <c r="C3074">
        <v>32528598</v>
      </c>
      <c r="D3074">
        <v>152</v>
      </c>
      <c r="E3074" t="s">
        <v>10765</v>
      </c>
      <c r="F3074">
        <v>4</v>
      </c>
      <c r="G3074" t="s">
        <v>10766</v>
      </c>
      <c r="H3074" t="s">
        <v>33298</v>
      </c>
      <c r="I3074">
        <v>17</v>
      </c>
      <c r="J3074">
        <v>32509954</v>
      </c>
      <c r="K3074">
        <v>32523424</v>
      </c>
      <c r="L3074">
        <v>13471</v>
      </c>
      <c r="M3074">
        <v>2</v>
      </c>
      <c r="N3074">
        <v>105371734</v>
      </c>
      <c r="O3074" t="s">
        <v>10767</v>
      </c>
      <c r="P3074">
        <v>-5023</v>
      </c>
      <c r="Q3074" t="s">
        <v>40</v>
      </c>
      <c r="R3074" t="s">
        <v>10768</v>
      </c>
      <c r="S3074" t="s">
        <v>33299</v>
      </c>
      <c r="T3074">
        <v>0.34873404210730502</v>
      </c>
      <c r="U3074">
        <v>0.603102917160658</v>
      </c>
      <c r="V3074">
        <v>-0.229291504241631</v>
      </c>
      <c r="W3074">
        <v>0.69201225521665499</v>
      </c>
      <c r="X3074">
        <v>0.95159051474143896</v>
      </c>
      <c r="Y3074">
        <v>0.106317127617423</v>
      </c>
      <c r="Z3074">
        <v>0.456743688025605</v>
      </c>
      <c r="AA3074">
        <v>0.84435025072159198</v>
      </c>
      <c r="AB3074">
        <v>-0.33122752863108301</v>
      </c>
      <c r="AC3074">
        <v>0.85152185352875798</v>
      </c>
      <c r="AD3074">
        <v>0.94068432309766403</v>
      </c>
      <c r="AE3074">
        <v>4.9916148472973897E-2</v>
      </c>
      <c r="AF3074">
        <v>0.39902384492512899</v>
      </c>
      <c r="AG3074">
        <v>0.80674443595273604</v>
      </c>
      <c r="AH3074">
        <v>-3.4107569188286897E-2</v>
      </c>
      <c r="AI3074">
        <v>0.46030466842151802</v>
      </c>
      <c r="AJ3074">
        <v>0.78121606160956403</v>
      </c>
      <c r="AK3074">
        <v>0.110282327122788</v>
      </c>
    </row>
    <row r="3075" spans="1:37" x14ac:dyDescent="0.2">
      <c r="A3075" t="s">
        <v>10246</v>
      </c>
      <c r="B3075">
        <v>32573562</v>
      </c>
      <c r="C3075">
        <v>32573746</v>
      </c>
      <c r="D3075">
        <v>185</v>
      </c>
      <c r="E3075" t="s">
        <v>10769</v>
      </c>
      <c r="F3075">
        <v>3</v>
      </c>
      <c r="G3075" t="s">
        <v>10770</v>
      </c>
      <c r="H3075" t="s">
        <v>33300</v>
      </c>
      <c r="I3075">
        <v>17</v>
      </c>
      <c r="J3075">
        <v>32594341</v>
      </c>
      <c r="K3075">
        <v>32602711</v>
      </c>
      <c r="L3075">
        <v>8371</v>
      </c>
      <c r="M3075">
        <v>2</v>
      </c>
      <c r="N3075">
        <v>4642</v>
      </c>
      <c r="O3075" t="s">
        <v>10771</v>
      </c>
      <c r="P3075">
        <v>28965</v>
      </c>
      <c r="Q3075" t="s">
        <v>10772</v>
      </c>
      <c r="R3075" t="s">
        <v>10773</v>
      </c>
      <c r="S3075" t="s">
        <v>33301</v>
      </c>
      <c r="T3075">
        <v>0.32911398597860803</v>
      </c>
      <c r="U3075">
        <v>0.603102917160658</v>
      </c>
      <c r="V3075">
        <v>22.254888770717201</v>
      </c>
      <c r="W3075" t="s">
        <v>40</v>
      </c>
      <c r="X3075" t="s">
        <v>40</v>
      </c>
      <c r="Y3075">
        <v>0</v>
      </c>
      <c r="Z3075">
        <v>0.48464167878831399</v>
      </c>
      <c r="AA3075">
        <v>0.84435025072159198</v>
      </c>
      <c r="AB3075">
        <v>21.29141492059</v>
      </c>
      <c r="AC3075">
        <v>0.45677901822897599</v>
      </c>
      <c r="AD3075">
        <v>0.82872126865393902</v>
      </c>
      <c r="AE3075">
        <v>21.328889611595599</v>
      </c>
      <c r="AF3075">
        <v>0.16793847098801201</v>
      </c>
      <c r="AG3075">
        <v>0.68151250837662902</v>
      </c>
      <c r="AH3075">
        <v>22.254888770717201</v>
      </c>
      <c r="AI3075">
        <v>0.52399907623471598</v>
      </c>
      <c r="AJ3075">
        <v>0.78121606160956403</v>
      </c>
      <c r="AK3075">
        <v>-21.184499759912601</v>
      </c>
    </row>
    <row r="3076" spans="1:37" x14ac:dyDescent="0.2">
      <c r="A3076" t="s">
        <v>10246</v>
      </c>
      <c r="B3076">
        <v>32573746</v>
      </c>
      <c r="C3076">
        <v>32573930</v>
      </c>
      <c r="D3076">
        <v>185</v>
      </c>
      <c r="E3076" t="s">
        <v>10774</v>
      </c>
      <c r="F3076">
        <v>5</v>
      </c>
      <c r="G3076" t="s">
        <v>10775</v>
      </c>
      <c r="H3076" t="s">
        <v>33300</v>
      </c>
      <c r="I3076">
        <v>17</v>
      </c>
      <c r="J3076">
        <v>32594341</v>
      </c>
      <c r="K3076">
        <v>32602711</v>
      </c>
      <c r="L3076">
        <v>8371</v>
      </c>
      <c r="M3076">
        <v>2</v>
      </c>
      <c r="N3076">
        <v>4642</v>
      </c>
      <c r="O3076" t="s">
        <v>10771</v>
      </c>
      <c r="P3076">
        <v>28781</v>
      </c>
      <c r="Q3076" t="s">
        <v>10772</v>
      </c>
      <c r="R3076" t="s">
        <v>10773</v>
      </c>
      <c r="S3076" t="s">
        <v>33301</v>
      </c>
      <c r="T3076">
        <v>0.32911398597860803</v>
      </c>
      <c r="U3076">
        <v>0.603102917160658</v>
      </c>
      <c r="V3076">
        <v>22.254888770717201</v>
      </c>
      <c r="W3076" t="s">
        <v>40</v>
      </c>
      <c r="X3076" t="s">
        <v>40</v>
      </c>
      <c r="Y3076">
        <v>0</v>
      </c>
      <c r="Z3076">
        <v>0.48464167878831399</v>
      </c>
      <c r="AA3076">
        <v>0.84435025072159198</v>
      </c>
      <c r="AB3076">
        <v>21.29141492059</v>
      </c>
      <c r="AC3076">
        <v>0.45677901822897599</v>
      </c>
      <c r="AD3076">
        <v>0.82872126865393902</v>
      </c>
      <c r="AE3076">
        <v>21.328889611595599</v>
      </c>
      <c r="AF3076">
        <v>0.16793847098801201</v>
      </c>
      <c r="AG3076">
        <v>0.68151250837662902</v>
      </c>
      <c r="AH3076">
        <v>22.254888770717201</v>
      </c>
      <c r="AI3076">
        <v>0.52399907623471598</v>
      </c>
      <c r="AJ3076">
        <v>0.78121606160956403</v>
      </c>
      <c r="AK3076">
        <v>-21.184499759912601</v>
      </c>
    </row>
    <row r="3077" spans="1:37" x14ac:dyDescent="0.2">
      <c r="A3077" t="s">
        <v>10246</v>
      </c>
      <c r="B3077">
        <v>32683331</v>
      </c>
      <c r="C3077">
        <v>32683508</v>
      </c>
      <c r="D3077">
        <v>178</v>
      </c>
      <c r="E3077" t="s">
        <v>10776</v>
      </c>
      <c r="F3077">
        <v>1</v>
      </c>
      <c r="G3077" t="s">
        <v>10777</v>
      </c>
      <c r="H3077" t="s">
        <v>30987</v>
      </c>
      <c r="I3077">
        <v>17</v>
      </c>
      <c r="J3077">
        <v>32653864</v>
      </c>
      <c r="K3077">
        <v>32684284</v>
      </c>
      <c r="L3077">
        <v>30421</v>
      </c>
      <c r="M3077">
        <v>2</v>
      </c>
      <c r="N3077">
        <v>4642</v>
      </c>
      <c r="O3077" t="s">
        <v>10778</v>
      </c>
      <c r="P3077">
        <v>776</v>
      </c>
      <c r="Q3077" t="s">
        <v>10772</v>
      </c>
      <c r="R3077" t="s">
        <v>10773</v>
      </c>
      <c r="S3077" t="s">
        <v>33301</v>
      </c>
      <c r="T3077">
        <v>0.71358797567551802</v>
      </c>
      <c r="U3077">
        <v>0.92221100055458705</v>
      </c>
      <c r="V3077">
        <v>-0.778829660577122</v>
      </c>
      <c r="W3077">
        <v>0.53339823476192505</v>
      </c>
      <c r="X3077">
        <v>0.82503977046393295</v>
      </c>
      <c r="Y3077">
        <v>0.37839290460262398</v>
      </c>
      <c r="Z3077">
        <v>0.62748562641106398</v>
      </c>
      <c r="AA3077">
        <v>0.84521697243271998</v>
      </c>
      <c r="AB3077">
        <v>-0.63929843048619694</v>
      </c>
      <c r="AC3077">
        <v>0.800052987170495</v>
      </c>
      <c r="AD3077">
        <v>0.92206802296847901</v>
      </c>
      <c r="AE3077">
        <v>0.16016550657289</v>
      </c>
      <c r="AF3077">
        <v>0.87347783973237303</v>
      </c>
      <c r="AG3077">
        <v>0.976383026566081</v>
      </c>
      <c r="AH3077">
        <v>-0.56049110398370094</v>
      </c>
      <c r="AI3077">
        <v>0.39072339256274102</v>
      </c>
      <c r="AJ3077">
        <v>0.78121606160956403</v>
      </c>
      <c r="AK3077">
        <v>0.42149316763223599</v>
      </c>
    </row>
    <row r="3078" spans="1:37" x14ac:dyDescent="0.2">
      <c r="A3078" t="s">
        <v>10246</v>
      </c>
      <c r="B3078">
        <v>32683508</v>
      </c>
      <c r="C3078">
        <v>32683685</v>
      </c>
      <c r="D3078">
        <v>178</v>
      </c>
      <c r="E3078" t="s">
        <v>10779</v>
      </c>
      <c r="F3078">
        <v>4</v>
      </c>
      <c r="G3078" t="s">
        <v>10780</v>
      </c>
      <c r="H3078" t="s">
        <v>30987</v>
      </c>
      <c r="I3078">
        <v>17</v>
      </c>
      <c r="J3078">
        <v>32653864</v>
      </c>
      <c r="K3078">
        <v>32684284</v>
      </c>
      <c r="L3078">
        <v>30421</v>
      </c>
      <c r="M3078">
        <v>2</v>
      </c>
      <c r="N3078">
        <v>4642</v>
      </c>
      <c r="O3078" t="s">
        <v>10778</v>
      </c>
      <c r="P3078">
        <v>599</v>
      </c>
      <c r="Q3078" t="s">
        <v>10772</v>
      </c>
      <c r="R3078" t="s">
        <v>10773</v>
      </c>
      <c r="S3078" t="s">
        <v>33301</v>
      </c>
      <c r="T3078">
        <v>0.71358797567551802</v>
      </c>
      <c r="U3078">
        <v>0.92221100055458705</v>
      </c>
      <c r="V3078">
        <v>-0.778829660577122</v>
      </c>
      <c r="W3078">
        <v>0.53339823476192505</v>
      </c>
      <c r="X3078">
        <v>0.82503977046393295</v>
      </c>
      <c r="Y3078">
        <v>0.48542081549105198</v>
      </c>
      <c r="Z3078">
        <v>0.62748562641106398</v>
      </c>
      <c r="AA3078">
        <v>0.84521697243271998</v>
      </c>
      <c r="AB3078">
        <v>-0.55918175167009598</v>
      </c>
      <c r="AC3078">
        <v>0.800052987170495</v>
      </c>
      <c r="AD3078">
        <v>0.92206802296847901</v>
      </c>
      <c r="AE3078">
        <v>0.22338039934620499</v>
      </c>
      <c r="AF3078">
        <v>0.87347783973237303</v>
      </c>
      <c r="AG3078">
        <v>0.976383026566081</v>
      </c>
      <c r="AH3078">
        <v>-0.61927291799316497</v>
      </c>
      <c r="AI3078">
        <v>0.39072339256274102</v>
      </c>
      <c r="AJ3078">
        <v>0.78121606160956403</v>
      </c>
      <c r="AK3078">
        <v>0.52852107852066399</v>
      </c>
    </row>
    <row r="3079" spans="1:37" x14ac:dyDescent="0.2">
      <c r="A3079" t="s">
        <v>10246</v>
      </c>
      <c r="B3079">
        <v>32887728</v>
      </c>
      <c r="C3079">
        <v>32887900</v>
      </c>
      <c r="D3079">
        <v>173</v>
      </c>
      <c r="E3079" t="s">
        <v>10781</v>
      </c>
      <c r="F3079">
        <v>3</v>
      </c>
      <c r="G3079" t="s">
        <v>10782</v>
      </c>
      <c r="H3079" t="s">
        <v>31000</v>
      </c>
      <c r="I3079">
        <v>17</v>
      </c>
      <c r="J3079">
        <v>32759812</v>
      </c>
      <c r="K3079">
        <v>32877177</v>
      </c>
      <c r="L3079">
        <v>117366</v>
      </c>
      <c r="M3079">
        <v>2</v>
      </c>
      <c r="N3079">
        <v>4642</v>
      </c>
      <c r="O3079" t="s">
        <v>10783</v>
      </c>
      <c r="P3079">
        <v>-10551</v>
      </c>
      <c r="Q3079" t="s">
        <v>10772</v>
      </c>
      <c r="R3079" t="s">
        <v>10773</v>
      </c>
      <c r="S3079" t="s">
        <v>33301</v>
      </c>
      <c r="T3079">
        <v>1</v>
      </c>
      <c r="U3079">
        <v>1</v>
      </c>
      <c r="V3079">
        <v>-1.21473236860833</v>
      </c>
      <c r="W3079">
        <v>0.39900964277550199</v>
      </c>
      <c r="X3079">
        <v>0.71143044911719</v>
      </c>
      <c r="Y3079">
        <v>-3.0190595785956802</v>
      </c>
      <c r="Z3079">
        <v>0.47690667696080002</v>
      </c>
      <c r="AA3079">
        <v>0.84435025072159198</v>
      </c>
      <c r="AB3079">
        <v>1.52598490811979</v>
      </c>
      <c r="AC3079">
        <v>0.29469812559629099</v>
      </c>
      <c r="AD3079">
        <v>0.68253123924728298</v>
      </c>
      <c r="AE3079">
        <v>-1.51879847424425</v>
      </c>
      <c r="AF3079">
        <v>0.50246633758904102</v>
      </c>
      <c r="AG3079">
        <v>0.80674443595273604</v>
      </c>
      <c r="AH3079">
        <v>-2.8550803705427898</v>
      </c>
      <c r="AI3079">
        <v>0.566733449666177</v>
      </c>
      <c r="AJ3079">
        <v>0.78121606160956403</v>
      </c>
      <c r="AK3079">
        <v>-2.7106904955661002</v>
      </c>
    </row>
    <row r="3080" spans="1:37" x14ac:dyDescent="0.2">
      <c r="A3080" t="s">
        <v>10246</v>
      </c>
      <c r="B3080">
        <v>32887900</v>
      </c>
      <c r="C3080">
        <v>32888072</v>
      </c>
      <c r="D3080">
        <v>173</v>
      </c>
      <c r="E3080" t="s">
        <v>10784</v>
      </c>
      <c r="F3080">
        <v>2</v>
      </c>
      <c r="G3080" t="s">
        <v>10785</v>
      </c>
      <c r="H3080" t="s">
        <v>31000</v>
      </c>
      <c r="I3080">
        <v>17</v>
      </c>
      <c r="J3080">
        <v>32759812</v>
      </c>
      <c r="K3080">
        <v>32877177</v>
      </c>
      <c r="L3080">
        <v>117366</v>
      </c>
      <c r="M3080">
        <v>2</v>
      </c>
      <c r="N3080">
        <v>4642</v>
      </c>
      <c r="O3080" t="s">
        <v>10783</v>
      </c>
      <c r="P3080">
        <v>-10723</v>
      </c>
      <c r="Q3080" t="s">
        <v>10772</v>
      </c>
      <c r="R3080" t="s">
        <v>10773</v>
      </c>
      <c r="S3080" t="s">
        <v>33301</v>
      </c>
      <c r="T3080">
        <v>1</v>
      </c>
      <c r="U3080">
        <v>1</v>
      </c>
      <c r="V3080">
        <v>-1.21473236860833</v>
      </c>
      <c r="W3080">
        <v>0.39900964277550199</v>
      </c>
      <c r="X3080">
        <v>0.71143044911719</v>
      </c>
      <c r="Y3080">
        <v>-3.0190595785956802</v>
      </c>
      <c r="Z3080">
        <v>0.47690667696080002</v>
      </c>
      <c r="AA3080">
        <v>0.84435025072159198</v>
      </c>
      <c r="AB3080">
        <v>1.52598490811979</v>
      </c>
      <c r="AC3080">
        <v>0.29469812559629099</v>
      </c>
      <c r="AD3080">
        <v>0.68253123924728298</v>
      </c>
      <c r="AE3080">
        <v>-1.51879847424425</v>
      </c>
      <c r="AF3080">
        <v>0.50246633758904102</v>
      </c>
      <c r="AG3080">
        <v>0.80674443595273604</v>
      </c>
      <c r="AH3080">
        <v>-2.8550803705427898</v>
      </c>
      <c r="AI3080">
        <v>0.566733449666177</v>
      </c>
      <c r="AJ3080">
        <v>0.78121606160956403</v>
      </c>
      <c r="AK3080">
        <v>-2.7106904955661002</v>
      </c>
    </row>
    <row r="3081" spans="1:37" x14ac:dyDescent="0.2">
      <c r="A3081" t="s">
        <v>10246</v>
      </c>
      <c r="B3081">
        <v>32992497</v>
      </c>
      <c r="C3081">
        <v>32992649</v>
      </c>
      <c r="D3081">
        <v>153</v>
      </c>
      <c r="E3081" t="s">
        <v>10786</v>
      </c>
      <c r="F3081">
        <v>4</v>
      </c>
      <c r="G3081" t="s">
        <v>10787</v>
      </c>
      <c r="H3081" t="s">
        <v>30987</v>
      </c>
      <c r="I3081">
        <v>17</v>
      </c>
      <c r="J3081">
        <v>32992851</v>
      </c>
      <c r="K3081">
        <v>32997877</v>
      </c>
      <c r="L3081">
        <v>5027</v>
      </c>
      <c r="M3081">
        <v>1</v>
      </c>
      <c r="N3081">
        <v>124912</v>
      </c>
      <c r="O3081" t="s">
        <v>10788</v>
      </c>
      <c r="P3081">
        <v>-202</v>
      </c>
      <c r="Q3081" t="s">
        <v>10789</v>
      </c>
      <c r="R3081" t="s">
        <v>10790</v>
      </c>
      <c r="S3081" t="s">
        <v>33302</v>
      </c>
      <c r="T3081">
        <v>0.17308923567461099</v>
      </c>
      <c r="U3081">
        <v>0.603102917160658</v>
      </c>
      <c r="V3081">
        <v>-25.1507889505951</v>
      </c>
      <c r="W3081">
        <v>0.38920677604595899</v>
      </c>
      <c r="X3081">
        <v>0.704072456322962</v>
      </c>
      <c r="Y3081">
        <v>-23.768076484724801</v>
      </c>
      <c r="Z3081">
        <v>5.50355599158565E-2</v>
      </c>
      <c r="AA3081">
        <v>0.72610664078822296</v>
      </c>
      <c r="AB3081">
        <v>-25.1507889505951</v>
      </c>
      <c r="AC3081">
        <v>0.75388744886274095</v>
      </c>
      <c r="AD3081">
        <v>0.87989882095915395</v>
      </c>
      <c r="AE3081">
        <v>-0.25882398829924202</v>
      </c>
      <c r="AF3081">
        <v>0.32549523997010099</v>
      </c>
      <c r="AG3081">
        <v>0.70473078222419605</v>
      </c>
      <c r="AH3081">
        <v>-24.2211783135267</v>
      </c>
      <c r="AI3081">
        <v>0.35038410267202102</v>
      </c>
      <c r="AJ3081">
        <v>0.78121606160956403</v>
      </c>
      <c r="AK3081">
        <v>-24.150788989323701</v>
      </c>
    </row>
    <row r="3082" spans="1:37" x14ac:dyDescent="0.2">
      <c r="A3082" t="s">
        <v>10246</v>
      </c>
      <c r="B3082">
        <v>33003291</v>
      </c>
      <c r="C3082">
        <v>33003334</v>
      </c>
      <c r="D3082">
        <v>44</v>
      </c>
      <c r="E3082" t="s">
        <v>10791</v>
      </c>
      <c r="F3082">
        <v>1</v>
      </c>
      <c r="G3082" t="s">
        <v>10792</v>
      </c>
      <c r="H3082" t="s">
        <v>31000</v>
      </c>
      <c r="I3082">
        <v>17</v>
      </c>
      <c r="J3082">
        <v>32992851</v>
      </c>
      <c r="K3082">
        <v>32997877</v>
      </c>
      <c r="L3082">
        <v>5027</v>
      </c>
      <c r="M3082">
        <v>1</v>
      </c>
      <c r="N3082">
        <v>124912</v>
      </c>
      <c r="O3082" t="s">
        <v>10788</v>
      </c>
      <c r="P3082">
        <v>10440</v>
      </c>
      <c r="Q3082" t="s">
        <v>10789</v>
      </c>
      <c r="R3082" t="s">
        <v>10790</v>
      </c>
      <c r="S3082" t="s">
        <v>33302</v>
      </c>
      <c r="T3082">
        <v>0.80776021167585099</v>
      </c>
      <c r="U3082">
        <v>1</v>
      </c>
      <c r="V3082">
        <v>0.47284191339962001</v>
      </c>
      <c r="W3082">
        <v>0.23635346864144399</v>
      </c>
      <c r="X3082">
        <v>0.704072456322962</v>
      </c>
      <c r="Y3082">
        <v>-1.3554914257508499</v>
      </c>
      <c r="Z3082">
        <v>0.53737219571390304</v>
      </c>
      <c r="AA3082">
        <v>0.84521697243271998</v>
      </c>
      <c r="AB3082">
        <v>-0.242068441256757</v>
      </c>
      <c r="AC3082">
        <v>0.16643330126365599</v>
      </c>
      <c r="AD3082">
        <v>0.68253123924728298</v>
      </c>
      <c r="AE3082">
        <v>-1.7471257597577099</v>
      </c>
      <c r="AF3082">
        <v>0.30488293487270601</v>
      </c>
      <c r="AG3082">
        <v>0.70473078222419605</v>
      </c>
      <c r="AH3082">
        <v>1.08223243709892</v>
      </c>
      <c r="AI3082">
        <v>0.39188400991394501</v>
      </c>
      <c r="AJ3082">
        <v>0.78121606160956403</v>
      </c>
      <c r="AK3082">
        <v>-0.71242752016517097</v>
      </c>
    </row>
    <row r="3083" spans="1:37" x14ac:dyDescent="0.2">
      <c r="A3083" t="s">
        <v>10246</v>
      </c>
      <c r="B3083">
        <v>33516038</v>
      </c>
      <c r="C3083">
        <v>33516203</v>
      </c>
      <c r="D3083">
        <v>166</v>
      </c>
      <c r="E3083" t="s">
        <v>10793</v>
      </c>
      <c r="F3083">
        <v>3</v>
      </c>
      <c r="G3083" t="s">
        <v>10794</v>
      </c>
      <c r="H3083" t="s">
        <v>33303</v>
      </c>
      <c r="I3083">
        <v>17</v>
      </c>
      <c r="J3083">
        <v>33529787</v>
      </c>
      <c r="K3083">
        <v>33533760</v>
      </c>
      <c r="L3083">
        <v>3974</v>
      </c>
      <c r="M3083">
        <v>2</v>
      </c>
      <c r="N3083">
        <v>100506677</v>
      </c>
      <c r="O3083" t="s">
        <v>10795</v>
      </c>
      <c r="P3083">
        <v>17557</v>
      </c>
      <c r="Q3083" t="s">
        <v>10796</v>
      </c>
      <c r="R3083" t="s">
        <v>10797</v>
      </c>
      <c r="S3083" t="s">
        <v>33304</v>
      </c>
      <c r="T3083">
        <v>0.17308923567461099</v>
      </c>
      <c r="U3083">
        <v>0.603102917160658</v>
      </c>
      <c r="V3083">
        <v>-24.277733263012902</v>
      </c>
      <c r="W3083">
        <v>0.20525741147413201</v>
      </c>
      <c r="X3083">
        <v>0.704072456322962</v>
      </c>
      <c r="Y3083">
        <v>-24.146488736490099</v>
      </c>
      <c r="Z3083">
        <v>5.50355599158565E-2</v>
      </c>
      <c r="AA3083">
        <v>0.72610664078822296</v>
      </c>
      <c r="AB3083">
        <v>-24.277733263012902</v>
      </c>
      <c r="AC3083">
        <v>7.0489011448141195E-2</v>
      </c>
      <c r="AD3083">
        <v>0.57684129297949804</v>
      </c>
      <c r="AE3083">
        <v>-24.146488736490099</v>
      </c>
      <c r="AF3083">
        <v>0.32549523997010099</v>
      </c>
      <c r="AG3083">
        <v>0.70473078222419605</v>
      </c>
      <c r="AH3083">
        <v>-23.348122655081799</v>
      </c>
      <c r="AI3083">
        <v>0.35038410267202102</v>
      </c>
      <c r="AJ3083">
        <v>0.78121606160956403</v>
      </c>
      <c r="AK3083">
        <v>-23.2777333339459</v>
      </c>
    </row>
    <row r="3084" spans="1:37" x14ac:dyDescent="0.2">
      <c r="A3084" t="s">
        <v>10246</v>
      </c>
      <c r="B3084">
        <v>33946485</v>
      </c>
      <c r="C3084">
        <v>33946641</v>
      </c>
      <c r="D3084">
        <v>157</v>
      </c>
      <c r="E3084" t="s">
        <v>10798</v>
      </c>
      <c r="F3084">
        <v>1</v>
      </c>
      <c r="G3084" t="s">
        <v>10799</v>
      </c>
      <c r="H3084" t="s">
        <v>33303</v>
      </c>
      <c r="I3084">
        <v>17</v>
      </c>
      <c r="J3084">
        <v>33935444</v>
      </c>
      <c r="K3084">
        <v>33984374</v>
      </c>
      <c r="L3084">
        <v>48931</v>
      </c>
      <c r="M3084">
        <v>2</v>
      </c>
      <c r="N3084">
        <v>107985038</v>
      </c>
      <c r="O3084" t="s">
        <v>10800</v>
      </c>
      <c r="P3084">
        <v>37733</v>
      </c>
      <c r="Q3084" t="s">
        <v>40</v>
      </c>
      <c r="R3084" t="s">
        <v>10801</v>
      </c>
      <c r="S3084" t="s">
        <v>33305</v>
      </c>
      <c r="T3084">
        <v>0.97213403838398904</v>
      </c>
      <c r="U3084">
        <v>1</v>
      </c>
      <c r="V3084">
        <v>0.90729322864239403</v>
      </c>
      <c r="W3084">
        <v>0.94541066367716797</v>
      </c>
      <c r="X3084">
        <v>0.95159051474143896</v>
      </c>
      <c r="Y3084">
        <v>-1.08872215646198</v>
      </c>
      <c r="Z3084">
        <v>0.93459220503170903</v>
      </c>
      <c r="AA3084">
        <v>0.99919698600769702</v>
      </c>
      <c r="AB3084">
        <v>1.2315171088202601</v>
      </c>
      <c r="AC3084">
        <v>0.92091778829119397</v>
      </c>
      <c r="AD3084">
        <v>0.94068432309766403</v>
      </c>
      <c r="AE3084">
        <v>-0.61041673799900298</v>
      </c>
      <c r="AF3084">
        <v>1</v>
      </c>
      <c r="AG3084">
        <v>1</v>
      </c>
      <c r="AH3084">
        <v>-8.8385462877191301E-4</v>
      </c>
      <c r="AI3084">
        <v>0.98342151819761803</v>
      </c>
      <c r="AJ3084">
        <v>0.98789258377071898</v>
      </c>
      <c r="AK3084">
        <v>-0.98021202652005401</v>
      </c>
    </row>
    <row r="3085" spans="1:37" x14ac:dyDescent="0.2">
      <c r="A3085" t="s">
        <v>10246</v>
      </c>
      <c r="B3085">
        <v>34110535</v>
      </c>
      <c r="C3085">
        <v>34110677</v>
      </c>
      <c r="D3085">
        <v>143</v>
      </c>
      <c r="E3085" t="s">
        <v>10802</v>
      </c>
      <c r="F3085">
        <v>2</v>
      </c>
      <c r="G3085" t="s">
        <v>10803</v>
      </c>
      <c r="H3085" t="s">
        <v>33303</v>
      </c>
      <c r="I3085">
        <v>17</v>
      </c>
      <c r="J3085">
        <v>33931132</v>
      </c>
      <c r="K3085">
        <v>34079100</v>
      </c>
      <c r="L3085">
        <v>147969</v>
      </c>
      <c r="M3085">
        <v>2</v>
      </c>
      <c r="N3085">
        <v>107985038</v>
      </c>
      <c r="O3085" t="s">
        <v>10804</v>
      </c>
      <c r="P3085">
        <v>-31435</v>
      </c>
      <c r="Q3085" t="s">
        <v>40</v>
      </c>
      <c r="R3085" t="s">
        <v>10801</v>
      </c>
      <c r="S3085" t="s">
        <v>33305</v>
      </c>
      <c r="T3085">
        <v>0.69026728200675003</v>
      </c>
      <c r="U3085">
        <v>0.89832547394346096</v>
      </c>
      <c r="V3085">
        <v>0.27574945169569498</v>
      </c>
      <c r="W3085">
        <v>0.18474976184914299</v>
      </c>
      <c r="X3085">
        <v>0.704072456322962</v>
      </c>
      <c r="Y3085">
        <v>-1.06193195504043</v>
      </c>
      <c r="Z3085">
        <v>0.87012069089481803</v>
      </c>
      <c r="AA3085">
        <v>0.99338226415155695</v>
      </c>
      <c r="AB3085">
        <v>-1.3960026127337301E-2</v>
      </c>
      <c r="AC3085">
        <v>0.10643156904559201</v>
      </c>
      <c r="AD3085">
        <v>0.68253123924728298</v>
      </c>
      <c r="AE3085">
        <v>-1.09574253860386</v>
      </c>
      <c r="AF3085">
        <v>0.55146419566415805</v>
      </c>
      <c r="AG3085">
        <v>0.80674443595273604</v>
      </c>
      <c r="AH3085">
        <v>0.45151170461505302</v>
      </c>
      <c r="AI3085">
        <v>0.42402599873649499</v>
      </c>
      <c r="AJ3085">
        <v>0.78121606160956403</v>
      </c>
      <c r="AK3085">
        <v>-0.65507877493581501</v>
      </c>
    </row>
    <row r="3086" spans="1:37" x14ac:dyDescent="0.2">
      <c r="A3086" t="s">
        <v>10246</v>
      </c>
      <c r="B3086">
        <v>34297535</v>
      </c>
      <c r="C3086">
        <v>34297709</v>
      </c>
      <c r="D3086">
        <v>175</v>
      </c>
      <c r="E3086" t="s">
        <v>10805</v>
      </c>
      <c r="F3086">
        <v>1</v>
      </c>
      <c r="G3086" t="s">
        <v>10806</v>
      </c>
      <c r="H3086" t="s">
        <v>31000</v>
      </c>
      <c r="I3086">
        <v>17</v>
      </c>
      <c r="J3086">
        <v>34285742</v>
      </c>
      <c r="K3086">
        <v>34288334</v>
      </c>
      <c r="L3086">
        <v>2593</v>
      </c>
      <c r="M3086">
        <v>1</v>
      </c>
      <c r="N3086">
        <v>6356</v>
      </c>
      <c r="O3086" t="s">
        <v>10807</v>
      </c>
      <c r="P3086">
        <v>11793</v>
      </c>
      <c r="Q3086" t="s">
        <v>10808</v>
      </c>
      <c r="R3086" t="s">
        <v>10809</v>
      </c>
      <c r="S3086" t="s">
        <v>33306</v>
      </c>
      <c r="T3086">
        <v>0.32911398597860803</v>
      </c>
      <c r="U3086">
        <v>0.603102917160658</v>
      </c>
      <c r="V3086">
        <v>20.576772260572799</v>
      </c>
      <c r="W3086">
        <v>0.428214032775322</v>
      </c>
      <c r="X3086">
        <v>0.73460997439807996</v>
      </c>
      <c r="Y3086">
        <v>4.4270367216994204</v>
      </c>
      <c r="Z3086">
        <v>0.306975110376564</v>
      </c>
      <c r="AA3086">
        <v>0.72610664078822296</v>
      </c>
      <c r="AB3086">
        <v>20.5822494627044</v>
      </c>
      <c r="AC3086">
        <v>0.85817338719172098</v>
      </c>
      <c r="AD3086">
        <v>0.94068432309766403</v>
      </c>
      <c r="AE3086">
        <v>3.4270367732074001</v>
      </c>
      <c r="AF3086">
        <v>0.61410715005536498</v>
      </c>
      <c r="AG3086">
        <v>0.80674443595273604</v>
      </c>
      <c r="AH3086">
        <v>1.0627792685028401</v>
      </c>
      <c r="AI3086">
        <v>0.170234813229591</v>
      </c>
      <c r="AJ3086">
        <v>0.78121606160956403</v>
      </c>
      <c r="AK3086">
        <v>5.2957912731052099</v>
      </c>
    </row>
    <row r="3087" spans="1:37" x14ac:dyDescent="0.2">
      <c r="A3087" t="s">
        <v>10246</v>
      </c>
      <c r="B3087">
        <v>34297709</v>
      </c>
      <c r="C3087">
        <v>34297883</v>
      </c>
      <c r="D3087">
        <v>175</v>
      </c>
      <c r="E3087" t="s">
        <v>10810</v>
      </c>
      <c r="F3087">
        <v>2</v>
      </c>
      <c r="G3087" t="s">
        <v>10811</v>
      </c>
      <c r="H3087" t="s">
        <v>31000</v>
      </c>
      <c r="I3087">
        <v>17</v>
      </c>
      <c r="J3087">
        <v>34285742</v>
      </c>
      <c r="K3087">
        <v>34288334</v>
      </c>
      <c r="L3087">
        <v>2593</v>
      </c>
      <c r="M3087">
        <v>1</v>
      </c>
      <c r="N3087">
        <v>6356</v>
      </c>
      <c r="O3087" t="s">
        <v>10807</v>
      </c>
      <c r="P3087">
        <v>11967</v>
      </c>
      <c r="Q3087" t="s">
        <v>10808</v>
      </c>
      <c r="R3087" t="s">
        <v>10809</v>
      </c>
      <c r="S3087" t="s">
        <v>33306</v>
      </c>
      <c r="T3087">
        <v>0.32911398597860803</v>
      </c>
      <c r="U3087">
        <v>0.603102917160658</v>
      </c>
      <c r="V3087">
        <v>20.576772260572799</v>
      </c>
      <c r="W3087">
        <v>0.428214032775322</v>
      </c>
      <c r="X3087">
        <v>0.73460997439807996</v>
      </c>
      <c r="Y3087">
        <v>4.7106094496849602</v>
      </c>
      <c r="Z3087">
        <v>0.306975110376564</v>
      </c>
      <c r="AA3087">
        <v>0.72610664078822296</v>
      </c>
      <c r="AB3087">
        <v>20.5822494627044</v>
      </c>
      <c r="AC3087">
        <v>0.85817338719172098</v>
      </c>
      <c r="AD3087">
        <v>0.94068432309766403</v>
      </c>
      <c r="AE3087">
        <v>3.71060949200155</v>
      </c>
      <c r="AF3087">
        <v>0.61410715005536498</v>
      </c>
      <c r="AG3087">
        <v>0.80674443595273604</v>
      </c>
      <c r="AH3087">
        <v>1.0627792685028401</v>
      </c>
      <c r="AI3087">
        <v>0.170234813229591</v>
      </c>
      <c r="AJ3087">
        <v>0.78121606160956403</v>
      </c>
      <c r="AK3087">
        <v>5.5793640010907604</v>
      </c>
    </row>
    <row r="3088" spans="1:37" x14ac:dyDescent="0.2">
      <c r="A3088" t="s">
        <v>10246</v>
      </c>
      <c r="B3088">
        <v>34378903</v>
      </c>
      <c r="C3088">
        <v>34379192</v>
      </c>
      <c r="D3088">
        <v>290</v>
      </c>
      <c r="E3088" t="s">
        <v>10812</v>
      </c>
      <c r="F3088">
        <v>2</v>
      </c>
      <c r="G3088" t="s">
        <v>10813</v>
      </c>
      <c r="H3088" t="s">
        <v>31000</v>
      </c>
      <c r="I3088">
        <v>17</v>
      </c>
      <c r="J3088">
        <v>34360328</v>
      </c>
      <c r="K3088">
        <v>34363233</v>
      </c>
      <c r="L3088">
        <v>2906</v>
      </c>
      <c r="M3088">
        <v>2</v>
      </c>
      <c r="N3088">
        <v>6346</v>
      </c>
      <c r="O3088" t="s">
        <v>10814</v>
      </c>
      <c r="P3088">
        <v>-15670</v>
      </c>
      <c r="Q3088" t="s">
        <v>10815</v>
      </c>
      <c r="R3088" t="s">
        <v>10816</v>
      </c>
      <c r="S3088" t="s">
        <v>33307</v>
      </c>
      <c r="T3088">
        <v>0.97979524468909096</v>
      </c>
      <c r="U3088">
        <v>1</v>
      </c>
      <c r="V3088">
        <v>-3.25748822419538</v>
      </c>
      <c r="W3088">
        <v>0.22514765698160699</v>
      </c>
      <c r="X3088">
        <v>0.704072456322962</v>
      </c>
      <c r="Y3088">
        <v>-4.3878215555056803</v>
      </c>
      <c r="Z3088">
        <v>0.74645891108500395</v>
      </c>
      <c r="AA3088">
        <v>0.88634195075713995</v>
      </c>
      <c r="AB3088">
        <v>-2.4009930957691301</v>
      </c>
      <c r="AC3088">
        <v>4.2034118895040197E-2</v>
      </c>
      <c r="AD3088">
        <v>0.57684129297949804</v>
      </c>
      <c r="AE3088">
        <v>-5.3878206791662304</v>
      </c>
      <c r="AF3088">
        <v>0.83161262987502205</v>
      </c>
      <c r="AG3088">
        <v>0.93643259101490195</v>
      </c>
      <c r="AH3088">
        <v>-2.6521492007346699</v>
      </c>
      <c r="AI3088">
        <v>0.566733449666177</v>
      </c>
      <c r="AJ3088">
        <v>0.78121606160956403</v>
      </c>
      <c r="AK3088">
        <v>-3.51906612336452</v>
      </c>
    </row>
    <row r="3089" spans="1:37" x14ac:dyDescent="0.2">
      <c r="A3089" t="s">
        <v>10246</v>
      </c>
      <c r="B3089">
        <v>34410617</v>
      </c>
      <c r="C3089">
        <v>34410768</v>
      </c>
      <c r="D3089">
        <v>152</v>
      </c>
      <c r="E3089" t="s">
        <v>10817</v>
      </c>
      <c r="F3089">
        <v>0</v>
      </c>
      <c r="G3089" t="s">
        <v>10818</v>
      </c>
      <c r="H3089" t="s">
        <v>31000</v>
      </c>
      <c r="I3089">
        <v>17</v>
      </c>
      <c r="J3089">
        <v>34360328</v>
      </c>
      <c r="K3089">
        <v>34363233</v>
      </c>
      <c r="L3089">
        <v>2906</v>
      </c>
      <c r="M3089">
        <v>2</v>
      </c>
      <c r="N3089">
        <v>6346</v>
      </c>
      <c r="O3089" t="s">
        <v>10814</v>
      </c>
      <c r="P3089">
        <v>-47384</v>
      </c>
      <c r="Q3089" t="s">
        <v>10815</v>
      </c>
      <c r="R3089" t="s">
        <v>10816</v>
      </c>
      <c r="S3089" t="s">
        <v>33307</v>
      </c>
      <c r="T3089">
        <v>0.35387198439864398</v>
      </c>
      <c r="U3089">
        <v>0.603102917160658</v>
      </c>
      <c r="V3089">
        <v>-23.403093847074899</v>
      </c>
      <c r="W3089">
        <v>0.94541066367716797</v>
      </c>
      <c r="X3089">
        <v>0.95159051474143896</v>
      </c>
      <c r="Y3089">
        <v>-1.47050754784447</v>
      </c>
      <c r="Z3089">
        <v>0.65379035313853895</v>
      </c>
      <c r="AA3089">
        <v>0.84521697243271998</v>
      </c>
      <c r="AB3089">
        <v>-2.6392263586337199</v>
      </c>
      <c r="AC3089">
        <v>0.71753805159658501</v>
      </c>
      <c r="AD3089">
        <v>0.87989882095915395</v>
      </c>
      <c r="AE3089">
        <v>-2.47050715309945</v>
      </c>
      <c r="AF3089">
        <v>0.32549523997010099</v>
      </c>
      <c r="AG3089">
        <v>0.70473078222419605</v>
      </c>
      <c r="AH3089">
        <v>-22.849882345767298</v>
      </c>
      <c r="AI3089">
        <v>0.59609816080359102</v>
      </c>
      <c r="AJ3089">
        <v>0.78121606160956403</v>
      </c>
      <c r="AK3089">
        <v>-0.60175219879538799</v>
      </c>
    </row>
    <row r="3090" spans="1:37" x14ac:dyDescent="0.2">
      <c r="A3090" t="s">
        <v>10246</v>
      </c>
      <c r="B3090">
        <v>34580445</v>
      </c>
      <c r="C3090">
        <v>34580619</v>
      </c>
      <c r="D3090">
        <v>175</v>
      </c>
      <c r="E3090" t="s">
        <v>10819</v>
      </c>
      <c r="F3090">
        <v>7</v>
      </c>
      <c r="G3090" t="s">
        <v>10820</v>
      </c>
      <c r="H3090" t="s">
        <v>30987</v>
      </c>
      <c r="I3090">
        <v>17</v>
      </c>
      <c r="J3090">
        <v>34579582</v>
      </c>
      <c r="K3090">
        <v>34639318</v>
      </c>
      <c r="L3090">
        <v>59737</v>
      </c>
      <c r="M3090">
        <v>1</v>
      </c>
      <c r="N3090">
        <v>124842</v>
      </c>
      <c r="O3090" t="s">
        <v>10821</v>
      </c>
      <c r="P3090">
        <v>863</v>
      </c>
      <c r="Q3090" t="s">
        <v>10822</v>
      </c>
      <c r="R3090" t="s">
        <v>10823</v>
      </c>
      <c r="S3090" t="s">
        <v>33308</v>
      </c>
      <c r="T3090">
        <v>0.35387198439864398</v>
      </c>
      <c r="U3090">
        <v>0.603102917160658</v>
      </c>
      <c r="V3090">
        <v>-24.4030937820452</v>
      </c>
      <c r="W3090">
        <v>0.38920677604595899</v>
      </c>
      <c r="X3090">
        <v>0.704072456322962</v>
      </c>
      <c r="Y3090">
        <v>-24.271849254960301</v>
      </c>
      <c r="Z3090">
        <v>0.184235113180511</v>
      </c>
      <c r="AA3090">
        <v>0.72610664078822296</v>
      </c>
      <c r="AB3090">
        <v>-24.4030937820452</v>
      </c>
      <c r="AC3090">
        <v>0.21073619169722799</v>
      </c>
      <c r="AD3090">
        <v>0.68253123924728298</v>
      </c>
      <c r="AE3090">
        <v>-24.271849254960301</v>
      </c>
      <c r="AF3090">
        <v>0.501741946288212</v>
      </c>
      <c r="AG3090">
        <v>0.80674443595273604</v>
      </c>
      <c r="AH3090">
        <v>-23.473483168773001</v>
      </c>
      <c r="AI3090">
        <v>0.52399907623471598</v>
      </c>
      <c r="AJ3090">
        <v>0.78121606160956403</v>
      </c>
      <c r="AK3090">
        <v>-23.403093847074899</v>
      </c>
    </row>
    <row r="3091" spans="1:37" x14ac:dyDescent="0.2">
      <c r="A3091" t="s">
        <v>10246</v>
      </c>
      <c r="B3091">
        <v>34580619</v>
      </c>
      <c r="C3091">
        <v>34580793</v>
      </c>
      <c r="D3091">
        <v>175</v>
      </c>
      <c r="E3091" t="s">
        <v>10824</v>
      </c>
      <c r="F3091">
        <v>18</v>
      </c>
      <c r="G3091" t="s">
        <v>10825</v>
      </c>
      <c r="H3091" t="s">
        <v>30999</v>
      </c>
      <c r="I3091">
        <v>17</v>
      </c>
      <c r="J3091">
        <v>34579582</v>
      </c>
      <c r="K3091">
        <v>34639318</v>
      </c>
      <c r="L3091">
        <v>59737</v>
      </c>
      <c r="M3091">
        <v>1</v>
      </c>
      <c r="N3091">
        <v>124842</v>
      </c>
      <c r="O3091" t="s">
        <v>10821</v>
      </c>
      <c r="P3091">
        <v>1037</v>
      </c>
      <c r="Q3091" t="s">
        <v>10822</v>
      </c>
      <c r="R3091" t="s">
        <v>10823</v>
      </c>
      <c r="S3091" t="s">
        <v>33308</v>
      </c>
      <c r="T3091">
        <v>0.35387198439864398</v>
      </c>
      <c r="U3091">
        <v>0.603102917160658</v>
      </c>
      <c r="V3091">
        <v>-24.518570994462898</v>
      </c>
      <c r="W3091">
        <v>0.38920677604595899</v>
      </c>
      <c r="X3091">
        <v>0.704072456322962</v>
      </c>
      <c r="Y3091">
        <v>-24.387326466901499</v>
      </c>
      <c r="Z3091">
        <v>0.184235113180511</v>
      </c>
      <c r="AA3091">
        <v>0.72610664078822296</v>
      </c>
      <c r="AB3091">
        <v>-24.518570994462898</v>
      </c>
      <c r="AC3091">
        <v>0.21073619169722799</v>
      </c>
      <c r="AD3091">
        <v>0.68253123924728298</v>
      </c>
      <c r="AE3091">
        <v>-24.387326466901499</v>
      </c>
      <c r="AF3091">
        <v>0.501741946288212</v>
      </c>
      <c r="AG3091">
        <v>0.80674443595273604</v>
      </c>
      <c r="AH3091">
        <v>-23.588960376664701</v>
      </c>
      <c r="AI3091">
        <v>0.52399907623471598</v>
      </c>
      <c r="AJ3091">
        <v>0.78121606160956403</v>
      </c>
      <c r="AK3091">
        <v>-23.518571054490199</v>
      </c>
    </row>
    <row r="3092" spans="1:37" x14ac:dyDescent="0.2">
      <c r="A3092" t="s">
        <v>10246</v>
      </c>
      <c r="B3092">
        <v>34580793</v>
      </c>
      <c r="C3092">
        <v>34580967</v>
      </c>
      <c r="D3092">
        <v>175</v>
      </c>
      <c r="E3092" t="s">
        <v>10826</v>
      </c>
      <c r="F3092">
        <v>14</v>
      </c>
      <c r="G3092" t="s">
        <v>10827</v>
      </c>
      <c r="H3092" t="s">
        <v>30999</v>
      </c>
      <c r="I3092">
        <v>17</v>
      </c>
      <c r="J3092">
        <v>34579582</v>
      </c>
      <c r="K3092">
        <v>34639318</v>
      </c>
      <c r="L3092">
        <v>59737</v>
      </c>
      <c r="M3092">
        <v>1</v>
      </c>
      <c r="N3092">
        <v>124842</v>
      </c>
      <c r="O3092" t="s">
        <v>10821</v>
      </c>
      <c r="P3092">
        <v>1211</v>
      </c>
      <c r="Q3092" t="s">
        <v>10822</v>
      </c>
      <c r="R3092" t="s">
        <v>10823</v>
      </c>
      <c r="S3092" t="s">
        <v>33308</v>
      </c>
      <c r="T3092">
        <v>0.35387198439864398</v>
      </c>
      <c r="U3092">
        <v>0.603102917160658</v>
      </c>
      <c r="V3092">
        <v>-24.518570994462898</v>
      </c>
      <c r="W3092">
        <v>0.38920677604595899</v>
      </c>
      <c r="X3092">
        <v>0.704072456322962</v>
      </c>
      <c r="Y3092">
        <v>-24.387326466901499</v>
      </c>
      <c r="Z3092">
        <v>0.184235113180511</v>
      </c>
      <c r="AA3092">
        <v>0.72610664078822296</v>
      </c>
      <c r="AB3092">
        <v>-24.518570994462898</v>
      </c>
      <c r="AC3092">
        <v>0.21073619169722799</v>
      </c>
      <c r="AD3092">
        <v>0.68253123924728298</v>
      </c>
      <c r="AE3092">
        <v>-24.387326466901499</v>
      </c>
      <c r="AF3092">
        <v>0.501741946288212</v>
      </c>
      <c r="AG3092">
        <v>0.80674443595273604</v>
      </c>
      <c r="AH3092">
        <v>-23.588960376664701</v>
      </c>
      <c r="AI3092">
        <v>0.52399907623471598</v>
      </c>
      <c r="AJ3092">
        <v>0.78121606160956403</v>
      </c>
      <c r="AK3092">
        <v>-23.518571054490199</v>
      </c>
    </row>
    <row r="3093" spans="1:37" x14ac:dyDescent="0.2">
      <c r="A3093" t="s">
        <v>10246</v>
      </c>
      <c r="B3093">
        <v>34581128</v>
      </c>
      <c r="C3093">
        <v>34581320</v>
      </c>
      <c r="D3093">
        <v>193</v>
      </c>
      <c r="E3093" t="s">
        <v>10828</v>
      </c>
      <c r="F3093">
        <v>19</v>
      </c>
      <c r="G3093" t="s">
        <v>10829</v>
      </c>
      <c r="H3093" t="s">
        <v>30999</v>
      </c>
      <c r="I3093">
        <v>17</v>
      </c>
      <c r="J3093">
        <v>34579582</v>
      </c>
      <c r="K3093">
        <v>34639318</v>
      </c>
      <c r="L3093">
        <v>59737</v>
      </c>
      <c r="M3093">
        <v>1</v>
      </c>
      <c r="N3093">
        <v>124842</v>
      </c>
      <c r="O3093" t="s">
        <v>10821</v>
      </c>
      <c r="P3093">
        <v>1546</v>
      </c>
      <c r="Q3093" t="s">
        <v>10822</v>
      </c>
      <c r="R3093" t="s">
        <v>10823</v>
      </c>
      <c r="S3093" t="s">
        <v>33308</v>
      </c>
      <c r="T3093" t="s">
        <v>40</v>
      </c>
      <c r="U3093" t="s">
        <v>40</v>
      </c>
      <c r="V3093">
        <v>0</v>
      </c>
      <c r="W3093">
        <v>0.29261482077562401</v>
      </c>
      <c r="X3093">
        <v>0.704072456322962</v>
      </c>
      <c r="Y3093">
        <v>22.5365276434555</v>
      </c>
      <c r="Z3093">
        <v>0.48464167878831399</v>
      </c>
      <c r="AA3093">
        <v>0.84435025072159198</v>
      </c>
      <c r="AB3093">
        <v>21.4156804540984</v>
      </c>
      <c r="AC3093">
        <v>0.27780950890804001</v>
      </c>
      <c r="AD3093">
        <v>0.68253123924728298</v>
      </c>
      <c r="AE3093">
        <v>22.495443445035701</v>
      </c>
      <c r="AF3093">
        <v>0.501741946288212</v>
      </c>
      <c r="AG3093">
        <v>0.80674443595273604</v>
      </c>
      <c r="AH3093">
        <v>-21.3791545912968</v>
      </c>
      <c r="AI3093">
        <v>0.56157887380500204</v>
      </c>
      <c r="AJ3093">
        <v>0.78121606160956403</v>
      </c>
      <c r="AK3093">
        <v>1.22776235360302</v>
      </c>
    </row>
    <row r="3094" spans="1:37" x14ac:dyDescent="0.2">
      <c r="A3094" t="s">
        <v>10246</v>
      </c>
      <c r="B3094">
        <v>34581320</v>
      </c>
      <c r="C3094">
        <v>34581512</v>
      </c>
      <c r="D3094">
        <v>193</v>
      </c>
      <c r="E3094" t="s">
        <v>10830</v>
      </c>
      <c r="F3094">
        <v>17</v>
      </c>
      <c r="G3094" t="s">
        <v>10831</v>
      </c>
      <c r="H3094" t="s">
        <v>30999</v>
      </c>
      <c r="I3094">
        <v>17</v>
      </c>
      <c r="J3094">
        <v>34579582</v>
      </c>
      <c r="K3094">
        <v>34639318</v>
      </c>
      <c r="L3094">
        <v>59737</v>
      </c>
      <c r="M3094">
        <v>1</v>
      </c>
      <c r="N3094">
        <v>124842</v>
      </c>
      <c r="O3094" t="s">
        <v>10821</v>
      </c>
      <c r="P3094">
        <v>1738</v>
      </c>
      <c r="Q3094" t="s">
        <v>10822</v>
      </c>
      <c r="R3094" t="s">
        <v>10823</v>
      </c>
      <c r="S3094" t="s">
        <v>33308</v>
      </c>
      <c r="T3094" t="s">
        <v>40</v>
      </c>
      <c r="U3094" t="s">
        <v>40</v>
      </c>
      <c r="V3094">
        <v>0</v>
      </c>
      <c r="W3094">
        <v>0.29261482077562401</v>
      </c>
      <c r="X3094">
        <v>0.704072456322962</v>
      </c>
      <c r="Y3094">
        <v>22.5365276434555</v>
      </c>
      <c r="Z3094">
        <v>0.48464167878831399</v>
      </c>
      <c r="AA3094">
        <v>0.84435025072159198</v>
      </c>
      <c r="AB3094">
        <v>21.4156804540984</v>
      </c>
      <c r="AC3094">
        <v>0.27780950890804001</v>
      </c>
      <c r="AD3094">
        <v>0.68253123924728298</v>
      </c>
      <c r="AE3094">
        <v>22.495443445035701</v>
      </c>
      <c r="AF3094">
        <v>0.501741946288212</v>
      </c>
      <c r="AG3094">
        <v>0.80674443595273604</v>
      </c>
      <c r="AH3094">
        <v>-21.3791545912968</v>
      </c>
      <c r="AI3094">
        <v>0.56157887380500204</v>
      </c>
      <c r="AJ3094">
        <v>0.78121606160956403</v>
      </c>
      <c r="AK3094">
        <v>1.22776235360302</v>
      </c>
    </row>
    <row r="3095" spans="1:37" x14ac:dyDescent="0.2">
      <c r="A3095" t="s">
        <v>10246</v>
      </c>
      <c r="B3095">
        <v>35006040</v>
      </c>
      <c r="C3095">
        <v>35006205</v>
      </c>
      <c r="D3095">
        <v>166</v>
      </c>
      <c r="E3095" t="s">
        <v>10832</v>
      </c>
      <c r="F3095">
        <v>0</v>
      </c>
      <c r="G3095" t="s">
        <v>10833</v>
      </c>
      <c r="H3095" t="s">
        <v>31003</v>
      </c>
      <c r="I3095">
        <v>17</v>
      </c>
      <c r="J3095">
        <v>35002834</v>
      </c>
      <c r="K3095">
        <v>35004372</v>
      </c>
      <c r="L3095">
        <v>1539</v>
      </c>
      <c r="M3095">
        <v>1</v>
      </c>
      <c r="N3095">
        <v>3980</v>
      </c>
      <c r="O3095" t="s">
        <v>10834</v>
      </c>
      <c r="P3095">
        <v>3206</v>
      </c>
      <c r="Q3095" t="s">
        <v>10835</v>
      </c>
      <c r="R3095" t="s">
        <v>10836</v>
      </c>
      <c r="S3095" t="s">
        <v>33309</v>
      </c>
      <c r="T3095" t="s">
        <v>40</v>
      </c>
      <c r="U3095" t="s">
        <v>40</v>
      </c>
      <c r="V3095">
        <v>0</v>
      </c>
      <c r="W3095">
        <v>0.29261482077562401</v>
      </c>
      <c r="X3095">
        <v>0.704072456322962</v>
      </c>
      <c r="Y3095">
        <v>24.0425592288362</v>
      </c>
      <c r="Z3095">
        <v>0.48464167878831399</v>
      </c>
      <c r="AA3095">
        <v>0.84435025072159198</v>
      </c>
      <c r="AB3095">
        <v>23.005084611303399</v>
      </c>
      <c r="AC3095">
        <v>0.45677901822897599</v>
      </c>
      <c r="AD3095">
        <v>0.82872126865393902</v>
      </c>
      <c r="AE3095">
        <v>23.0425593123278</v>
      </c>
      <c r="AF3095">
        <v>0.501741946288212</v>
      </c>
      <c r="AG3095">
        <v>0.80674443595273604</v>
      </c>
      <c r="AH3095">
        <v>-22.968558739672599</v>
      </c>
      <c r="AI3095">
        <v>0.14667288820271701</v>
      </c>
      <c r="AJ3095">
        <v>0.78121606160956403</v>
      </c>
      <c r="AK3095">
        <v>24.0425592288362</v>
      </c>
    </row>
    <row r="3096" spans="1:37" x14ac:dyDescent="0.2">
      <c r="A3096" t="s">
        <v>10246</v>
      </c>
      <c r="B3096">
        <v>35498131</v>
      </c>
      <c r="C3096">
        <v>35498285</v>
      </c>
      <c r="D3096">
        <v>155</v>
      </c>
      <c r="E3096" t="s">
        <v>10837</v>
      </c>
      <c r="F3096">
        <v>14</v>
      </c>
      <c r="G3096" t="s">
        <v>10838</v>
      </c>
      <c r="H3096" t="s">
        <v>33310</v>
      </c>
      <c r="I3096">
        <v>17</v>
      </c>
      <c r="J3096">
        <v>35464254</v>
      </c>
      <c r="K3096">
        <v>35487857</v>
      </c>
      <c r="L3096">
        <v>23604</v>
      </c>
      <c r="M3096">
        <v>2</v>
      </c>
      <c r="N3096">
        <v>100506736</v>
      </c>
      <c r="O3096" t="s">
        <v>10839</v>
      </c>
      <c r="P3096">
        <v>-10274</v>
      </c>
      <c r="Q3096" t="s">
        <v>10840</v>
      </c>
      <c r="R3096" t="s">
        <v>10841</v>
      </c>
      <c r="S3096" t="s">
        <v>33311</v>
      </c>
      <c r="T3096">
        <v>0.60318812523568999</v>
      </c>
      <c r="U3096">
        <v>0.82125442047224695</v>
      </c>
      <c r="V3096">
        <v>-3.5723433898392898</v>
      </c>
      <c r="W3096">
        <v>0.82227413402121297</v>
      </c>
      <c r="X3096">
        <v>0.95159051474143896</v>
      </c>
      <c r="Y3096">
        <v>0.59010852978085804</v>
      </c>
      <c r="Z3096">
        <v>0.84618586979904598</v>
      </c>
      <c r="AA3096">
        <v>0.971114744068449</v>
      </c>
      <c r="AB3096">
        <v>-0.37524886515158601</v>
      </c>
      <c r="AC3096">
        <v>0.29469812559629099</v>
      </c>
      <c r="AD3096">
        <v>0.68253123924728298</v>
      </c>
      <c r="AE3096">
        <v>-0.40989143814644402</v>
      </c>
      <c r="AF3096">
        <v>0.52353792694692403</v>
      </c>
      <c r="AG3096">
        <v>0.80674443595273604</v>
      </c>
      <c r="AH3096">
        <v>-3.8764634827232101</v>
      </c>
      <c r="AI3096">
        <v>0.67042866055193195</v>
      </c>
      <c r="AJ3096">
        <v>0.84166368640718703</v>
      </c>
      <c r="AK3096">
        <v>1.4588639566183399</v>
      </c>
    </row>
    <row r="3097" spans="1:37" x14ac:dyDescent="0.2">
      <c r="A3097" t="s">
        <v>10246</v>
      </c>
      <c r="B3097">
        <v>35498285</v>
      </c>
      <c r="C3097">
        <v>35498439</v>
      </c>
      <c r="D3097">
        <v>155</v>
      </c>
      <c r="E3097" t="s">
        <v>10842</v>
      </c>
      <c r="F3097">
        <v>5</v>
      </c>
      <c r="G3097" t="s">
        <v>10843</v>
      </c>
      <c r="H3097" t="s">
        <v>33310</v>
      </c>
      <c r="I3097">
        <v>17</v>
      </c>
      <c r="J3097">
        <v>35464254</v>
      </c>
      <c r="K3097">
        <v>35487857</v>
      </c>
      <c r="L3097">
        <v>23604</v>
      </c>
      <c r="M3097">
        <v>2</v>
      </c>
      <c r="N3097">
        <v>100506736</v>
      </c>
      <c r="O3097" t="s">
        <v>10839</v>
      </c>
      <c r="P3097">
        <v>-10428</v>
      </c>
      <c r="Q3097" t="s">
        <v>10840</v>
      </c>
      <c r="R3097" t="s">
        <v>10841</v>
      </c>
      <c r="S3097" t="s">
        <v>33311</v>
      </c>
      <c r="T3097">
        <v>0.60318812523568999</v>
      </c>
      <c r="U3097">
        <v>0.82125442047224695</v>
      </c>
      <c r="V3097">
        <v>-3.5723433898392898</v>
      </c>
      <c r="W3097">
        <v>0.82227413402121297</v>
      </c>
      <c r="X3097">
        <v>0.95159051474143896</v>
      </c>
      <c r="Y3097">
        <v>0.59010852978085804</v>
      </c>
      <c r="Z3097">
        <v>0.84618586979904598</v>
      </c>
      <c r="AA3097">
        <v>0.971114744068449</v>
      </c>
      <c r="AB3097">
        <v>-0.37524886515158601</v>
      </c>
      <c r="AC3097">
        <v>0.29469812559629099</v>
      </c>
      <c r="AD3097">
        <v>0.68253123924728298</v>
      </c>
      <c r="AE3097">
        <v>-0.40989143814644402</v>
      </c>
      <c r="AF3097">
        <v>0.52353792694692403</v>
      </c>
      <c r="AG3097">
        <v>0.80674443595273604</v>
      </c>
      <c r="AH3097">
        <v>-3.8764634827232101</v>
      </c>
      <c r="AI3097">
        <v>0.67042866055193195</v>
      </c>
      <c r="AJ3097">
        <v>0.84166368640718703</v>
      </c>
      <c r="AK3097">
        <v>1.4588639566183399</v>
      </c>
    </row>
    <row r="3098" spans="1:37" x14ac:dyDescent="0.2">
      <c r="A3098" t="s">
        <v>10246</v>
      </c>
      <c r="B3098">
        <v>35833901</v>
      </c>
      <c r="C3098">
        <v>35834043</v>
      </c>
      <c r="D3098">
        <v>143</v>
      </c>
      <c r="E3098" t="s">
        <v>10844</v>
      </c>
      <c r="F3098">
        <v>3</v>
      </c>
      <c r="G3098" t="s">
        <v>10845</v>
      </c>
      <c r="H3098" t="s">
        <v>30987</v>
      </c>
      <c r="I3098">
        <v>17</v>
      </c>
      <c r="J3098">
        <v>35833524</v>
      </c>
      <c r="K3098">
        <v>35842377</v>
      </c>
      <c r="L3098">
        <v>8854</v>
      </c>
      <c r="M3098">
        <v>1</v>
      </c>
      <c r="N3098">
        <v>8148</v>
      </c>
      <c r="O3098" t="s">
        <v>10846</v>
      </c>
      <c r="P3098">
        <v>377</v>
      </c>
      <c r="Q3098" t="s">
        <v>10847</v>
      </c>
      <c r="R3098" t="s">
        <v>10848</v>
      </c>
      <c r="S3098" t="s">
        <v>33312</v>
      </c>
      <c r="T3098">
        <v>0.35387198439864398</v>
      </c>
      <c r="U3098">
        <v>0.603102917160658</v>
      </c>
      <c r="V3098">
        <v>-22.643072560358</v>
      </c>
      <c r="W3098">
        <v>0.29261482077562401</v>
      </c>
      <c r="X3098">
        <v>0.704072456322962</v>
      </c>
      <c r="Y3098">
        <v>22.787462448716301</v>
      </c>
      <c r="Z3098">
        <v>0.184235113180511</v>
      </c>
      <c r="AA3098">
        <v>0.72610664078822296</v>
      </c>
      <c r="AB3098">
        <v>-22.643072560358</v>
      </c>
      <c r="AC3098">
        <v>0.45677901822897599</v>
      </c>
      <c r="AD3098">
        <v>0.82872126865393902</v>
      </c>
      <c r="AE3098">
        <v>21.787462647996801</v>
      </c>
      <c r="AF3098">
        <v>0.501741946288212</v>
      </c>
      <c r="AG3098">
        <v>0.80674443595273604</v>
      </c>
      <c r="AH3098">
        <v>-21.713462087529901</v>
      </c>
      <c r="AI3098">
        <v>0.14667288820271701</v>
      </c>
      <c r="AJ3098">
        <v>0.78121606160956403</v>
      </c>
      <c r="AK3098">
        <v>22.787462448716301</v>
      </c>
    </row>
    <row r="3099" spans="1:37" x14ac:dyDescent="0.2">
      <c r="A3099" t="s">
        <v>10246</v>
      </c>
      <c r="B3099">
        <v>35917476</v>
      </c>
      <c r="C3099">
        <v>35917618</v>
      </c>
      <c r="D3099">
        <v>143</v>
      </c>
      <c r="E3099" t="s">
        <v>10849</v>
      </c>
      <c r="F3099">
        <v>2</v>
      </c>
      <c r="G3099" t="s">
        <v>10850</v>
      </c>
      <c r="H3099" t="s">
        <v>33313</v>
      </c>
      <c r="I3099">
        <v>17</v>
      </c>
      <c r="J3099">
        <v>35908474</v>
      </c>
      <c r="K3099">
        <v>35911651</v>
      </c>
      <c r="L3099">
        <v>3178</v>
      </c>
      <c r="M3099">
        <v>2</v>
      </c>
      <c r="N3099">
        <v>100533789</v>
      </c>
      <c r="O3099" t="s">
        <v>10851</v>
      </c>
      <c r="P3099">
        <v>-5825</v>
      </c>
      <c r="Q3099" t="s">
        <v>40</v>
      </c>
      <c r="R3099" t="s">
        <v>10852</v>
      </c>
      <c r="S3099" t="s">
        <v>33314</v>
      </c>
      <c r="T3099">
        <v>0.16170920290747501</v>
      </c>
      <c r="U3099">
        <v>0.603102917160658</v>
      </c>
      <c r="V3099">
        <v>1.7765266867198399</v>
      </c>
      <c r="W3099">
        <v>0.603737492139787</v>
      </c>
      <c r="X3099">
        <v>0.91126914691574001</v>
      </c>
      <c r="Y3099">
        <v>-0.120203270830486</v>
      </c>
      <c r="Z3099">
        <v>0.164459116592618</v>
      </c>
      <c r="AA3099">
        <v>0.72610664078822296</v>
      </c>
      <c r="AB3099">
        <v>1.6821760922250999</v>
      </c>
      <c r="AC3099">
        <v>0.485440166683202</v>
      </c>
      <c r="AD3099">
        <v>0.86749176715195597</v>
      </c>
      <c r="AE3099">
        <v>-0.54445962849454299</v>
      </c>
      <c r="AF3099">
        <v>0.33268238426535501</v>
      </c>
      <c r="AG3099">
        <v>0.717096374395926</v>
      </c>
      <c r="AH3099">
        <v>0.81981085258329001</v>
      </c>
      <c r="AI3099">
        <v>0.76014497758090505</v>
      </c>
      <c r="AJ3099">
        <v>0.91410462510700996</v>
      </c>
      <c r="AK3099">
        <v>0.29147057039761898</v>
      </c>
    </row>
    <row r="3100" spans="1:37" x14ac:dyDescent="0.2">
      <c r="A3100" t="s">
        <v>10246</v>
      </c>
      <c r="B3100">
        <v>35917660</v>
      </c>
      <c r="C3100">
        <v>35917807</v>
      </c>
      <c r="D3100">
        <v>148</v>
      </c>
      <c r="E3100" t="s">
        <v>10853</v>
      </c>
      <c r="F3100">
        <v>5</v>
      </c>
      <c r="G3100" t="s">
        <v>10854</v>
      </c>
      <c r="H3100" t="s">
        <v>33313</v>
      </c>
      <c r="I3100">
        <v>17</v>
      </c>
      <c r="J3100">
        <v>35908474</v>
      </c>
      <c r="K3100">
        <v>35911651</v>
      </c>
      <c r="L3100">
        <v>3178</v>
      </c>
      <c r="M3100">
        <v>2</v>
      </c>
      <c r="N3100">
        <v>100533789</v>
      </c>
      <c r="O3100" t="s">
        <v>10851</v>
      </c>
      <c r="P3100">
        <v>-6009</v>
      </c>
      <c r="Q3100" t="s">
        <v>40</v>
      </c>
      <c r="R3100" t="s">
        <v>10852</v>
      </c>
      <c r="S3100" t="s">
        <v>33314</v>
      </c>
      <c r="T3100">
        <v>0.16170920290747501</v>
      </c>
      <c r="U3100">
        <v>0.603102917160658</v>
      </c>
      <c r="V3100">
        <v>1.7765266867198399</v>
      </c>
      <c r="W3100">
        <v>0.603737492139787</v>
      </c>
      <c r="X3100">
        <v>0.91126914691574001</v>
      </c>
      <c r="Y3100">
        <v>-0.120203270830486</v>
      </c>
      <c r="Z3100">
        <v>0.164459116592618</v>
      </c>
      <c r="AA3100">
        <v>0.72610664078822296</v>
      </c>
      <c r="AB3100">
        <v>1.6821760922250999</v>
      </c>
      <c r="AC3100">
        <v>0.485440166683202</v>
      </c>
      <c r="AD3100">
        <v>0.86749176715195597</v>
      </c>
      <c r="AE3100">
        <v>-0.54445962849454299</v>
      </c>
      <c r="AF3100">
        <v>0.33268238426535501</v>
      </c>
      <c r="AG3100">
        <v>0.717096374395926</v>
      </c>
      <c r="AH3100">
        <v>0.81981085258329001</v>
      </c>
      <c r="AI3100">
        <v>0.76014497758090505</v>
      </c>
      <c r="AJ3100">
        <v>0.91410462510700996</v>
      </c>
      <c r="AK3100">
        <v>0.29147057039761898</v>
      </c>
    </row>
    <row r="3101" spans="1:37" x14ac:dyDescent="0.2">
      <c r="A3101" t="s">
        <v>10246</v>
      </c>
      <c r="B3101">
        <v>36339750</v>
      </c>
      <c r="C3101">
        <v>36339896</v>
      </c>
      <c r="D3101">
        <v>147</v>
      </c>
      <c r="E3101" t="s">
        <v>10855</v>
      </c>
      <c r="F3101">
        <v>1</v>
      </c>
      <c r="G3101" t="s">
        <v>10856</v>
      </c>
      <c r="H3101" t="s">
        <v>31000</v>
      </c>
      <c r="I3101">
        <v>17</v>
      </c>
      <c r="J3101">
        <v>36323884</v>
      </c>
      <c r="K3101">
        <v>36334759</v>
      </c>
      <c r="L3101">
        <v>10876</v>
      </c>
      <c r="M3101">
        <v>1</v>
      </c>
      <c r="N3101">
        <v>101060321</v>
      </c>
      <c r="O3101" t="s">
        <v>10857</v>
      </c>
      <c r="P3101">
        <v>15866</v>
      </c>
      <c r="Q3101" t="s">
        <v>10858</v>
      </c>
      <c r="R3101" t="s">
        <v>10859</v>
      </c>
      <c r="S3101" t="s">
        <v>33315</v>
      </c>
      <c r="T3101">
        <v>1.4999576806268801E-2</v>
      </c>
      <c r="U3101">
        <v>0.603102917160658</v>
      </c>
      <c r="V3101">
        <v>-2.5190683308274902</v>
      </c>
      <c r="W3101">
        <v>0.90179164126332101</v>
      </c>
      <c r="X3101">
        <v>0.95159051474143896</v>
      </c>
      <c r="Y3101">
        <v>-0.139412051388385</v>
      </c>
      <c r="Z3101">
        <v>2.0180487066435899E-2</v>
      </c>
      <c r="AA3101">
        <v>0.72610664078822296</v>
      </c>
      <c r="AB3101">
        <v>-1.41901941994541</v>
      </c>
      <c r="AC3101">
        <v>0.94848303844801596</v>
      </c>
      <c r="AD3101">
        <v>0.960571817865013</v>
      </c>
      <c r="AE3101">
        <v>0.30767197297952398</v>
      </c>
      <c r="AF3101">
        <v>4.8475724942981697E-2</v>
      </c>
      <c r="AG3101">
        <v>0.49505297862124698</v>
      </c>
      <c r="AH3101">
        <v>-2.2014428807481399</v>
      </c>
      <c r="AI3101">
        <v>0.91537774178652298</v>
      </c>
      <c r="AJ3101">
        <v>0.98621344597861504</v>
      </c>
      <c r="AK3101">
        <v>-0.46909726201365698</v>
      </c>
    </row>
    <row r="3102" spans="1:37" x14ac:dyDescent="0.2">
      <c r="A3102" t="s">
        <v>10246</v>
      </c>
      <c r="B3102">
        <v>36545186</v>
      </c>
      <c r="C3102">
        <v>36545342</v>
      </c>
      <c r="D3102">
        <v>157</v>
      </c>
      <c r="E3102" t="s">
        <v>10860</v>
      </c>
      <c r="F3102">
        <v>12</v>
      </c>
      <c r="G3102" t="s">
        <v>10861</v>
      </c>
      <c r="H3102" t="s">
        <v>30987</v>
      </c>
      <c r="I3102">
        <v>17</v>
      </c>
      <c r="J3102">
        <v>36545504</v>
      </c>
      <c r="K3102">
        <v>36560818</v>
      </c>
      <c r="L3102">
        <v>15315</v>
      </c>
      <c r="M3102">
        <v>1</v>
      </c>
      <c r="N3102">
        <v>79893</v>
      </c>
      <c r="O3102" t="s">
        <v>10862</v>
      </c>
      <c r="P3102">
        <v>-162</v>
      </c>
      <c r="Q3102" t="s">
        <v>10863</v>
      </c>
      <c r="R3102" t="s">
        <v>10864</v>
      </c>
      <c r="S3102" t="s">
        <v>33316</v>
      </c>
      <c r="T3102" t="s">
        <v>40</v>
      </c>
      <c r="U3102" t="s">
        <v>40</v>
      </c>
      <c r="V3102">
        <v>0</v>
      </c>
      <c r="W3102" t="s">
        <v>40</v>
      </c>
      <c r="X3102" t="s">
        <v>40</v>
      </c>
      <c r="Y3102">
        <v>0</v>
      </c>
      <c r="Z3102" t="s">
        <v>40</v>
      </c>
      <c r="AA3102" t="s">
        <v>40</v>
      </c>
      <c r="AB3102">
        <v>0</v>
      </c>
      <c r="AC3102" t="s">
        <v>40</v>
      </c>
      <c r="AD3102" t="s">
        <v>40</v>
      </c>
      <c r="AE3102">
        <v>0</v>
      </c>
      <c r="AF3102" t="s">
        <v>40</v>
      </c>
      <c r="AG3102" t="s">
        <v>40</v>
      </c>
      <c r="AH3102">
        <v>0</v>
      </c>
      <c r="AI3102" t="s">
        <v>40</v>
      </c>
      <c r="AJ3102" t="s">
        <v>40</v>
      </c>
      <c r="AK3102">
        <v>0</v>
      </c>
    </row>
    <row r="3103" spans="1:37" x14ac:dyDescent="0.2">
      <c r="A3103" t="s">
        <v>10246</v>
      </c>
      <c r="B3103">
        <v>36750857</v>
      </c>
      <c r="C3103">
        <v>36751049</v>
      </c>
      <c r="D3103">
        <v>193</v>
      </c>
      <c r="E3103" t="s">
        <v>10865</v>
      </c>
      <c r="F3103">
        <v>3</v>
      </c>
      <c r="G3103" t="s">
        <v>10866</v>
      </c>
      <c r="H3103" t="s">
        <v>31000</v>
      </c>
      <c r="I3103">
        <v>17</v>
      </c>
      <c r="J3103">
        <v>36722503</v>
      </c>
      <c r="K3103">
        <v>36726295</v>
      </c>
      <c r="L3103">
        <v>3793</v>
      </c>
      <c r="M3103">
        <v>1</v>
      </c>
      <c r="N3103">
        <v>105371750</v>
      </c>
      <c r="O3103" t="s">
        <v>10867</v>
      </c>
      <c r="P3103">
        <v>28354</v>
      </c>
      <c r="Q3103" t="s">
        <v>40</v>
      </c>
      <c r="R3103" t="s">
        <v>10868</v>
      </c>
      <c r="S3103" t="s">
        <v>33317</v>
      </c>
      <c r="T3103" t="s">
        <v>40</v>
      </c>
      <c r="U3103" t="s">
        <v>40</v>
      </c>
      <c r="V3103">
        <v>0</v>
      </c>
      <c r="W3103">
        <v>0.29261482077562401</v>
      </c>
      <c r="X3103">
        <v>0.704072456322962</v>
      </c>
      <c r="Y3103">
        <v>24.536527465601001</v>
      </c>
      <c r="Z3103" t="s">
        <v>40</v>
      </c>
      <c r="AA3103" t="s">
        <v>40</v>
      </c>
      <c r="AB3103">
        <v>0</v>
      </c>
      <c r="AC3103">
        <v>0.45677901822897599</v>
      </c>
      <c r="AD3103">
        <v>0.82872126865393902</v>
      </c>
      <c r="AE3103">
        <v>23.536527524885798</v>
      </c>
      <c r="AF3103" t="s">
        <v>40</v>
      </c>
      <c r="AG3103" t="s">
        <v>40</v>
      </c>
      <c r="AH3103">
        <v>0</v>
      </c>
      <c r="AI3103">
        <v>0.14667288820271701</v>
      </c>
      <c r="AJ3103">
        <v>0.78121606160956403</v>
      </c>
      <c r="AK3103">
        <v>24.536527465601001</v>
      </c>
    </row>
    <row r="3104" spans="1:37" x14ac:dyDescent="0.2">
      <c r="A3104" t="s">
        <v>10246</v>
      </c>
      <c r="B3104">
        <v>36751049</v>
      </c>
      <c r="C3104">
        <v>36751241</v>
      </c>
      <c r="D3104">
        <v>193</v>
      </c>
      <c r="E3104" t="s">
        <v>10869</v>
      </c>
      <c r="F3104">
        <v>6</v>
      </c>
      <c r="G3104" t="s">
        <v>10870</v>
      </c>
      <c r="H3104" t="s">
        <v>31000</v>
      </c>
      <c r="I3104">
        <v>17</v>
      </c>
      <c r="J3104">
        <v>36722503</v>
      </c>
      <c r="K3104">
        <v>36726295</v>
      </c>
      <c r="L3104">
        <v>3793</v>
      </c>
      <c r="M3104">
        <v>1</v>
      </c>
      <c r="N3104">
        <v>105371750</v>
      </c>
      <c r="O3104" t="s">
        <v>10867</v>
      </c>
      <c r="P3104">
        <v>28546</v>
      </c>
      <c r="Q3104" t="s">
        <v>40</v>
      </c>
      <c r="R3104" t="s">
        <v>10868</v>
      </c>
      <c r="S3104" t="s">
        <v>33317</v>
      </c>
      <c r="T3104" t="s">
        <v>40</v>
      </c>
      <c r="U3104" t="s">
        <v>40</v>
      </c>
      <c r="V3104">
        <v>0</v>
      </c>
      <c r="W3104">
        <v>0.29261482077562401</v>
      </c>
      <c r="X3104">
        <v>0.704072456322962</v>
      </c>
      <c r="Y3104">
        <v>24.273493071624099</v>
      </c>
      <c r="Z3104" t="s">
        <v>40</v>
      </c>
      <c r="AA3104" t="s">
        <v>40</v>
      </c>
      <c r="AB3104">
        <v>0</v>
      </c>
      <c r="AC3104">
        <v>0.45677901822897599</v>
      </c>
      <c r="AD3104">
        <v>0.82872126865393902</v>
      </c>
      <c r="AE3104">
        <v>23.273493142766</v>
      </c>
      <c r="AF3104" t="s">
        <v>40</v>
      </c>
      <c r="AG3104" t="s">
        <v>40</v>
      </c>
      <c r="AH3104">
        <v>0</v>
      </c>
      <c r="AI3104">
        <v>0.14667288820271701</v>
      </c>
      <c r="AJ3104">
        <v>0.78121606160956403</v>
      </c>
      <c r="AK3104">
        <v>24.273493071624099</v>
      </c>
    </row>
    <row r="3105" spans="1:37" x14ac:dyDescent="0.2">
      <c r="A3105" t="s">
        <v>10246</v>
      </c>
      <c r="B3105">
        <v>36894717</v>
      </c>
      <c r="C3105">
        <v>36894859</v>
      </c>
      <c r="D3105">
        <v>143</v>
      </c>
      <c r="E3105" t="s">
        <v>10871</v>
      </c>
      <c r="F3105">
        <v>3</v>
      </c>
      <c r="G3105" t="s">
        <v>10872</v>
      </c>
      <c r="H3105" t="s">
        <v>33318</v>
      </c>
      <c r="I3105">
        <v>17</v>
      </c>
      <c r="J3105">
        <v>36907063</v>
      </c>
      <c r="K3105">
        <v>36933243</v>
      </c>
      <c r="L3105">
        <v>26181</v>
      </c>
      <c r="M3105">
        <v>2</v>
      </c>
      <c r="N3105">
        <v>102723471</v>
      </c>
      <c r="O3105" t="s">
        <v>10873</v>
      </c>
      <c r="P3105">
        <v>38384</v>
      </c>
      <c r="Q3105" t="s">
        <v>10874</v>
      </c>
      <c r="R3105" t="s">
        <v>10875</v>
      </c>
      <c r="S3105" t="s">
        <v>33319</v>
      </c>
      <c r="T3105">
        <v>0.97213403838398904</v>
      </c>
      <c r="U3105">
        <v>1</v>
      </c>
      <c r="V3105">
        <v>0.11772350174049</v>
      </c>
      <c r="W3105">
        <v>0.29261482077562401</v>
      </c>
      <c r="X3105">
        <v>0.704072456322962</v>
      </c>
      <c r="Y3105">
        <v>24.050496738303199</v>
      </c>
      <c r="Z3105">
        <v>0.69013698642955401</v>
      </c>
      <c r="AA3105">
        <v>0.84521697243271998</v>
      </c>
      <c r="AB3105">
        <v>-0.84575054188093501</v>
      </c>
      <c r="AC3105">
        <v>0.27780950890804001</v>
      </c>
      <c r="AD3105">
        <v>0.68253123924728298</v>
      </c>
      <c r="AE3105">
        <v>24.074357945426701</v>
      </c>
      <c r="AF3105">
        <v>0.61410715005536498</v>
      </c>
      <c r="AG3105">
        <v>0.80674443595273604</v>
      </c>
      <c r="AH3105">
        <v>1.04733409081554</v>
      </c>
      <c r="AI3105">
        <v>0.59609816080359102</v>
      </c>
      <c r="AJ3105">
        <v>0.78121606160956403</v>
      </c>
      <c r="AK3105">
        <v>1.09705563370486</v>
      </c>
    </row>
    <row r="3106" spans="1:37" x14ac:dyDescent="0.2">
      <c r="A3106" t="s">
        <v>10246</v>
      </c>
      <c r="B3106">
        <v>37507200</v>
      </c>
      <c r="C3106">
        <v>37507356</v>
      </c>
      <c r="D3106">
        <v>157</v>
      </c>
      <c r="E3106" t="s">
        <v>10876</v>
      </c>
      <c r="F3106">
        <v>2</v>
      </c>
      <c r="G3106" t="s">
        <v>10877</v>
      </c>
      <c r="H3106" t="s">
        <v>31032</v>
      </c>
      <c r="I3106">
        <v>17</v>
      </c>
      <c r="J3106">
        <v>37509879</v>
      </c>
      <c r="K3106">
        <v>37513501</v>
      </c>
      <c r="L3106">
        <v>3623</v>
      </c>
      <c r="M3106">
        <v>1</v>
      </c>
      <c r="N3106">
        <v>11072</v>
      </c>
      <c r="O3106" t="s">
        <v>10878</v>
      </c>
      <c r="P3106">
        <v>-2523</v>
      </c>
      <c r="Q3106" t="s">
        <v>10879</v>
      </c>
      <c r="R3106" t="s">
        <v>10880</v>
      </c>
      <c r="S3106" t="s">
        <v>33320</v>
      </c>
      <c r="T3106">
        <v>1</v>
      </c>
      <c r="U3106">
        <v>1</v>
      </c>
      <c r="V3106">
        <v>-2.50227087606731</v>
      </c>
      <c r="W3106">
        <v>0.78495938470128301</v>
      </c>
      <c r="X3106">
        <v>0.95159051474143896</v>
      </c>
      <c r="Y3106">
        <v>1.5009723495246099</v>
      </c>
      <c r="Z3106">
        <v>0.45710774983416202</v>
      </c>
      <c r="AA3106">
        <v>0.84435025072159198</v>
      </c>
      <c r="AB3106">
        <v>1.1119849326756399</v>
      </c>
      <c r="AC3106">
        <v>1</v>
      </c>
      <c r="AD3106">
        <v>1</v>
      </c>
      <c r="AE3106">
        <v>0.99483208384601696</v>
      </c>
      <c r="AF3106">
        <v>0.48185193705156298</v>
      </c>
      <c r="AG3106">
        <v>0.80674443595273604</v>
      </c>
      <c r="AH3106">
        <v>-3.84945075000517</v>
      </c>
      <c r="AI3106">
        <v>0.60044139461188495</v>
      </c>
      <c r="AJ3106">
        <v>0.78491624961973305</v>
      </c>
      <c r="AK3106">
        <v>1.4029796458557799</v>
      </c>
    </row>
    <row r="3107" spans="1:37" x14ac:dyDescent="0.2">
      <c r="A3107" t="s">
        <v>10246</v>
      </c>
      <c r="B3107">
        <v>37744066</v>
      </c>
      <c r="C3107">
        <v>37744220</v>
      </c>
      <c r="D3107">
        <v>155</v>
      </c>
      <c r="E3107" t="s">
        <v>10881</v>
      </c>
      <c r="F3107">
        <v>14</v>
      </c>
      <c r="G3107" t="s">
        <v>10882</v>
      </c>
      <c r="H3107" t="s">
        <v>30987</v>
      </c>
      <c r="I3107">
        <v>17</v>
      </c>
      <c r="J3107">
        <v>37687242</v>
      </c>
      <c r="K3107">
        <v>37745018</v>
      </c>
      <c r="L3107">
        <v>57777</v>
      </c>
      <c r="M3107">
        <v>2</v>
      </c>
      <c r="N3107">
        <v>6928</v>
      </c>
      <c r="O3107" t="s">
        <v>10883</v>
      </c>
      <c r="P3107">
        <v>798</v>
      </c>
      <c r="Q3107" t="s">
        <v>10884</v>
      </c>
      <c r="R3107" t="s">
        <v>10885</v>
      </c>
      <c r="S3107" t="s">
        <v>33321</v>
      </c>
      <c r="T3107">
        <v>7.3374270299014499E-2</v>
      </c>
      <c r="U3107">
        <v>0.603102917160658</v>
      </c>
      <c r="V3107">
        <v>24.076545187292801</v>
      </c>
      <c r="W3107">
        <v>0.20525741147413201</v>
      </c>
      <c r="X3107">
        <v>0.704072456322962</v>
      </c>
      <c r="Y3107">
        <v>-23.612588880529501</v>
      </c>
      <c r="Z3107">
        <v>0.203350924423461</v>
      </c>
      <c r="AA3107">
        <v>0.72610664078822296</v>
      </c>
      <c r="AB3107">
        <v>23.1130711407883</v>
      </c>
      <c r="AC3107">
        <v>0.283630615332017</v>
      </c>
      <c r="AD3107">
        <v>0.68253123924728298</v>
      </c>
      <c r="AE3107">
        <v>-3.0505696879644701</v>
      </c>
      <c r="AF3107">
        <v>1.3497623430991999E-2</v>
      </c>
      <c r="AG3107">
        <v>0.476038960109122</v>
      </c>
      <c r="AH3107">
        <v>24.076545187292801</v>
      </c>
      <c r="AI3107">
        <v>0.24456414000292601</v>
      </c>
      <c r="AJ3107">
        <v>0.78121606160956403</v>
      </c>
      <c r="AK3107">
        <v>-23.006155949103999</v>
      </c>
    </row>
    <row r="3108" spans="1:37" x14ac:dyDescent="0.2">
      <c r="A3108" t="s">
        <v>10246</v>
      </c>
      <c r="B3108">
        <v>37744450</v>
      </c>
      <c r="C3108">
        <v>37744601</v>
      </c>
      <c r="D3108">
        <v>152</v>
      </c>
      <c r="E3108" t="s">
        <v>10886</v>
      </c>
      <c r="F3108">
        <v>15</v>
      </c>
      <c r="G3108" t="s">
        <v>10887</v>
      </c>
      <c r="H3108" t="s">
        <v>30987</v>
      </c>
      <c r="I3108">
        <v>17</v>
      </c>
      <c r="J3108">
        <v>37687242</v>
      </c>
      <c r="K3108">
        <v>37745018</v>
      </c>
      <c r="L3108">
        <v>57777</v>
      </c>
      <c r="M3108">
        <v>2</v>
      </c>
      <c r="N3108">
        <v>6928</v>
      </c>
      <c r="O3108" t="s">
        <v>10883</v>
      </c>
      <c r="P3108">
        <v>417</v>
      </c>
      <c r="Q3108" t="s">
        <v>10884</v>
      </c>
      <c r="R3108" t="s">
        <v>10885</v>
      </c>
      <c r="S3108" t="s">
        <v>33321</v>
      </c>
      <c r="T3108">
        <v>7.3374270299014499E-2</v>
      </c>
      <c r="U3108">
        <v>0.603102917160658</v>
      </c>
      <c r="V3108">
        <v>24.076545187292801</v>
      </c>
      <c r="W3108">
        <v>0.20525741147413201</v>
      </c>
      <c r="X3108">
        <v>0.704072456322962</v>
      </c>
      <c r="Y3108">
        <v>-23.612588880529501</v>
      </c>
      <c r="Z3108">
        <v>0.203350924423461</v>
      </c>
      <c r="AA3108">
        <v>0.72610664078822296</v>
      </c>
      <c r="AB3108">
        <v>23.1130711407883</v>
      </c>
      <c r="AC3108">
        <v>0.283630615332017</v>
      </c>
      <c r="AD3108">
        <v>0.68253123924728298</v>
      </c>
      <c r="AE3108">
        <v>-3.0505696879644701</v>
      </c>
      <c r="AF3108">
        <v>1.3497623430991999E-2</v>
      </c>
      <c r="AG3108">
        <v>0.476038960109122</v>
      </c>
      <c r="AH3108">
        <v>24.076545187292801</v>
      </c>
      <c r="AI3108">
        <v>0.24456414000292601</v>
      </c>
      <c r="AJ3108">
        <v>0.78121606160956403</v>
      </c>
      <c r="AK3108">
        <v>-23.006155949103999</v>
      </c>
    </row>
    <row r="3109" spans="1:37" x14ac:dyDescent="0.2">
      <c r="A3109" t="s">
        <v>10246</v>
      </c>
      <c r="B3109">
        <v>37767587</v>
      </c>
      <c r="C3109">
        <v>37767738</v>
      </c>
      <c r="D3109">
        <v>152</v>
      </c>
      <c r="E3109" t="s">
        <v>10888</v>
      </c>
      <c r="F3109">
        <v>1</v>
      </c>
      <c r="G3109" t="s">
        <v>10889</v>
      </c>
      <c r="H3109" t="s">
        <v>31000</v>
      </c>
      <c r="I3109">
        <v>17</v>
      </c>
      <c r="J3109">
        <v>37687172</v>
      </c>
      <c r="K3109">
        <v>37745059</v>
      </c>
      <c r="L3109">
        <v>57888</v>
      </c>
      <c r="M3109">
        <v>2</v>
      </c>
      <c r="N3109">
        <v>6928</v>
      </c>
      <c r="O3109" t="s">
        <v>10890</v>
      </c>
      <c r="P3109">
        <v>-22528</v>
      </c>
      <c r="Q3109" t="s">
        <v>10884</v>
      </c>
      <c r="R3109" t="s">
        <v>10885</v>
      </c>
      <c r="S3109" t="s">
        <v>33321</v>
      </c>
      <c r="T3109">
        <v>0.43615558748806299</v>
      </c>
      <c r="U3109">
        <v>0.71741633485783896</v>
      </c>
      <c r="V3109">
        <v>1.06055424627607</v>
      </c>
      <c r="W3109">
        <v>0.58018249699262303</v>
      </c>
      <c r="X3109">
        <v>0.88408290063830697</v>
      </c>
      <c r="Y3109">
        <v>-0.80411016182760997</v>
      </c>
      <c r="Z3109">
        <v>0.72919576373986095</v>
      </c>
      <c r="AA3109">
        <v>0.87325662094258605</v>
      </c>
      <c r="AB3109">
        <v>9.7080130157867095E-2</v>
      </c>
      <c r="AC3109">
        <v>0.37418731896221802</v>
      </c>
      <c r="AD3109">
        <v>0.78091900220023402</v>
      </c>
      <c r="AE3109">
        <v>-1.0448780128394199</v>
      </c>
      <c r="AF3109">
        <v>5.4792962247776897E-2</v>
      </c>
      <c r="AG3109">
        <v>0.54392325534567298</v>
      </c>
      <c r="AH3109">
        <v>1.9901649027780699</v>
      </c>
      <c r="AI3109">
        <v>0.87523301586972302</v>
      </c>
      <c r="AJ3109">
        <v>0.98621344597861504</v>
      </c>
      <c r="AK3109">
        <v>-0.34425435285223099</v>
      </c>
    </row>
    <row r="3110" spans="1:37" x14ac:dyDescent="0.2">
      <c r="A3110" t="s">
        <v>10246</v>
      </c>
      <c r="B3110">
        <v>37881975</v>
      </c>
      <c r="C3110">
        <v>37882126</v>
      </c>
      <c r="D3110">
        <v>152</v>
      </c>
      <c r="E3110" t="s">
        <v>10891</v>
      </c>
      <c r="F3110">
        <v>3</v>
      </c>
      <c r="G3110" t="s">
        <v>10892</v>
      </c>
      <c r="H3110" t="s">
        <v>31032</v>
      </c>
      <c r="I3110">
        <v>17</v>
      </c>
      <c r="J3110">
        <v>37842949</v>
      </c>
      <c r="K3110">
        <v>37884743</v>
      </c>
      <c r="L3110">
        <v>41795</v>
      </c>
      <c r="M3110">
        <v>2</v>
      </c>
      <c r="N3110">
        <v>284100</v>
      </c>
      <c r="O3110" t="s">
        <v>10893</v>
      </c>
      <c r="P3110">
        <v>2617</v>
      </c>
      <c r="Q3110" t="s">
        <v>10894</v>
      </c>
      <c r="R3110" t="s">
        <v>10895</v>
      </c>
      <c r="S3110" t="s">
        <v>33322</v>
      </c>
      <c r="T3110">
        <v>0.97213403838398904</v>
      </c>
      <c r="U3110">
        <v>1</v>
      </c>
      <c r="V3110">
        <v>0.22173590021999001</v>
      </c>
      <c r="W3110">
        <v>0.49709177864118298</v>
      </c>
      <c r="X3110">
        <v>0.78363289935355196</v>
      </c>
      <c r="Y3110">
        <v>0.62497802117012502</v>
      </c>
      <c r="Z3110">
        <v>0.96726857278496403</v>
      </c>
      <c r="AA3110">
        <v>0.99919698600769702</v>
      </c>
      <c r="AB3110">
        <v>-0.28380648692500898</v>
      </c>
      <c r="AC3110">
        <v>0.92091778829119397</v>
      </c>
      <c r="AD3110">
        <v>0.94068432309766403</v>
      </c>
      <c r="AE3110">
        <v>-0.37502193252920102</v>
      </c>
      <c r="AF3110">
        <v>0.98343762640780896</v>
      </c>
      <c r="AG3110">
        <v>1</v>
      </c>
      <c r="AH3110">
        <v>0.65065636095526802</v>
      </c>
      <c r="AI3110">
        <v>0.197630579561902</v>
      </c>
      <c r="AJ3110">
        <v>0.78121606160956403</v>
      </c>
      <c r="AK3110">
        <v>1.4937334289057</v>
      </c>
    </row>
    <row r="3111" spans="1:37" x14ac:dyDescent="0.2">
      <c r="A3111" t="s">
        <v>10246</v>
      </c>
      <c r="B3111">
        <v>37940360</v>
      </c>
      <c r="C3111">
        <v>37940638</v>
      </c>
      <c r="D3111">
        <v>279</v>
      </c>
      <c r="E3111" t="s">
        <v>10896</v>
      </c>
      <c r="F3111">
        <v>3</v>
      </c>
      <c r="G3111" t="s">
        <v>10897</v>
      </c>
      <c r="H3111" t="s">
        <v>31000</v>
      </c>
      <c r="I3111">
        <v>17</v>
      </c>
      <c r="J3111">
        <v>37924415</v>
      </c>
      <c r="K3111">
        <v>37935371</v>
      </c>
      <c r="L3111">
        <v>10957</v>
      </c>
      <c r="M3111">
        <v>1</v>
      </c>
      <c r="N3111">
        <v>101060351</v>
      </c>
      <c r="O3111" t="s">
        <v>10898</v>
      </c>
      <c r="P3111">
        <v>15945</v>
      </c>
      <c r="Q3111" t="s">
        <v>10899</v>
      </c>
      <c r="R3111" t="s">
        <v>10900</v>
      </c>
      <c r="S3111" t="s">
        <v>33323</v>
      </c>
      <c r="T3111">
        <v>0.183716772895963</v>
      </c>
      <c r="U3111">
        <v>0.603102917160658</v>
      </c>
      <c r="V3111">
        <v>-0.76976723954299198</v>
      </c>
      <c r="W3111">
        <v>0.85957722250055602</v>
      </c>
      <c r="X3111">
        <v>0.95159051474143896</v>
      </c>
      <c r="Y3111">
        <v>0.11690587187790299</v>
      </c>
      <c r="Z3111">
        <v>0.16308381604369199</v>
      </c>
      <c r="AA3111">
        <v>0.72610664078822296</v>
      </c>
      <c r="AB3111">
        <v>-0.56633627069574799</v>
      </c>
      <c r="AC3111">
        <v>0.55026649568665997</v>
      </c>
      <c r="AD3111">
        <v>0.87989882095915395</v>
      </c>
      <c r="AE3111">
        <v>-0.229558891706826</v>
      </c>
      <c r="AF3111">
        <v>0.35971706635850997</v>
      </c>
      <c r="AG3111">
        <v>0.75900564443095497</v>
      </c>
      <c r="AH3111">
        <v>-0.60195296999390902</v>
      </c>
      <c r="AI3111">
        <v>0.87396620154915206</v>
      </c>
      <c r="AJ3111">
        <v>0.98621344597861504</v>
      </c>
      <c r="AK3111">
        <v>0.38794643326133998</v>
      </c>
    </row>
    <row r="3112" spans="1:37" x14ac:dyDescent="0.2">
      <c r="A3112" t="s">
        <v>10246</v>
      </c>
      <c r="B3112">
        <v>38019898</v>
      </c>
      <c r="C3112">
        <v>38020040</v>
      </c>
      <c r="D3112">
        <v>143</v>
      </c>
      <c r="E3112" t="s">
        <v>10901</v>
      </c>
      <c r="F3112">
        <v>1</v>
      </c>
      <c r="G3112" t="s">
        <v>10902</v>
      </c>
      <c r="H3112" t="s">
        <v>31000</v>
      </c>
      <c r="I3112">
        <v>17</v>
      </c>
      <c r="J3112">
        <v>38003976</v>
      </c>
      <c r="K3112">
        <v>38014908</v>
      </c>
      <c r="L3112">
        <v>10933</v>
      </c>
      <c r="M3112">
        <v>1</v>
      </c>
      <c r="N3112">
        <v>101060389</v>
      </c>
      <c r="O3112" t="s">
        <v>10903</v>
      </c>
      <c r="P3112">
        <v>15922</v>
      </c>
      <c r="Q3112" t="s">
        <v>10904</v>
      </c>
      <c r="R3112" t="s">
        <v>10905</v>
      </c>
      <c r="S3112" t="s">
        <v>33324</v>
      </c>
      <c r="T3112">
        <v>9.9787992114914903E-2</v>
      </c>
      <c r="U3112">
        <v>0.603102917160658</v>
      </c>
      <c r="V3112">
        <v>-0.78544826254194999</v>
      </c>
      <c r="W3112">
        <v>0.82822424807502404</v>
      </c>
      <c r="X3112">
        <v>0.95159051474143896</v>
      </c>
      <c r="Y3112">
        <v>0.52613515845512004</v>
      </c>
      <c r="Z3112">
        <v>7.7564949680317297E-2</v>
      </c>
      <c r="AA3112">
        <v>0.72610664078822296</v>
      </c>
      <c r="AB3112">
        <v>-0.65616682097136403</v>
      </c>
      <c r="AC3112">
        <v>0.49343451147569201</v>
      </c>
      <c r="AD3112">
        <v>0.87989882095915395</v>
      </c>
      <c r="AE3112">
        <v>0.14174520029382201</v>
      </c>
      <c r="AF3112">
        <v>0.27332770655885902</v>
      </c>
      <c r="AG3112">
        <v>0.70473078222419605</v>
      </c>
      <c r="AH3112">
        <v>-0.55710093006444195</v>
      </c>
      <c r="AI3112">
        <v>0.89763988378762505</v>
      </c>
      <c r="AJ3112">
        <v>0.98621344597861504</v>
      </c>
      <c r="AK3112">
        <v>0.68725755593391102</v>
      </c>
    </row>
    <row r="3113" spans="1:37" x14ac:dyDescent="0.2">
      <c r="A3113" t="s">
        <v>10246</v>
      </c>
      <c r="B3113">
        <v>38143856</v>
      </c>
      <c r="C3113">
        <v>38143997</v>
      </c>
      <c r="D3113">
        <v>142</v>
      </c>
      <c r="E3113" t="s">
        <v>10906</v>
      </c>
      <c r="F3113">
        <v>1</v>
      </c>
      <c r="G3113" t="s">
        <v>10907</v>
      </c>
      <c r="H3113" t="s">
        <v>31000</v>
      </c>
      <c r="I3113">
        <v>17</v>
      </c>
      <c r="J3113">
        <v>38127951</v>
      </c>
      <c r="K3113">
        <v>38138868</v>
      </c>
      <c r="L3113">
        <v>10918</v>
      </c>
      <c r="M3113">
        <v>1</v>
      </c>
      <c r="N3113">
        <v>102723859</v>
      </c>
      <c r="O3113" t="s">
        <v>10908</v>
      </c>
      <c r="P3113">
        <v>15905</v>
      </c>
      <c r="Q3113" t="s">
        <v>10909</v>
      </c>
      <c r="R3113" t="s">
        <v>10910</v>
      </c>
      <c r="S3113" t="s">
        <v>33325</v>
      </c>
      <c r="T3113">
        <v>0.20445155026186501</v>
      </c>
      <c r="U3113">
        <v>0.603102917160658</v>
      </c>
      <c r="V3113">
        <v>-0.61266505978781205</v>
      </c>
      <c r="W3113">
        <v>0.90611394738719397</v>
      </c>
      <c r="X3113">
        <v>0.95159051474143896</v>
      </c>
      <c r="Y3113">
        <v>0.176218256447493</v>
      </c>
      <c r="Z3113">
        <v>0.11466971538748599</v>
      </c>
      <c r="AA3113">
        <v>0.72610664078822296</v>
      </c>
      <c r="AB3113">
        <v>-0.600904301427863</v>
      </c>
      <c r="AC3113">
        <v>0.47389696731374897</v>
      </c>
      <c r="AD3113">
        <v>0.85376894907233303</v>
      </c>
      <c r="AE3113">
        <v>-0.23355662963853599</v>
      </c>
      <c r="AF3113">
        <v>0.47610810990719798</v>
      </c>
      <c r="AG3113">
        <v>0.80674443595273604</v>
      </c>
      <c r="AH3113">
        <v>-0.36260821708421798</v>
      </c>
      <c r="AI3113">
        <v>0.70432885234299902</v>
      </c>
      <c r="AJ3113">
        <v>0.87079293228657495</v>
      </c>
      <c r="AK3113">
        <v>0.48737057764747699</v>
      </c>
    </row>
    <row r="3114" spans="1:37" x14ac:dyDescent="0.2">
      <c r="A3114" t="s">
        <v>10246</v>
      </c>
      <c r="B3114">
        <v>38629766</v>
      </c>
      <c r="C3114">
        <v>38629934</v>
      </c>
      <c r="D3114">
        <v>169</v>
      </c>
      <c r="E3114" t="s">
        <v>10911</v>
      </c>
      <c r="F3114">
        <v>2</v>
      </c>
      <c r="G3114" t="s">
        <v>10912</v>
      </c>
      <c r="H3114" t="s">
        <v>31000</v>
      </c>
      <c r="I3114">
        <v>17</v>
      </c>
      <c r="J3114">
        <v>38530031</v>
      </c>
      <c r="K3114">
        <v>38605952</v>
      </c>
      <c r="L3114">
        <v>75922</v>
      </c>
      <c r="M3114">
        <v>2</v>
      </c>
      <c r="N3114">
        <v>80725</v>
      </c>
      <c r="O3114" t="s">
        <v>10913</v>
      </c>
      <c r="P3114">
        <v>-23814</v>
      </c>
      <c r="Q3114" t="s">
        <v>10914</v>
      </c>
      <c r="R3114" t="s">
        <v>10915</v>
      </c>
      <c r="S3114" t="s">
        <v>33326</v>
      </c>
      <c r="T3114">
        <v>0.32911398597860803</v>
      </c>
      <c r="U3114">
        <v>0.603102917160658</v>
      </c>
      <c r="V3114">
        <v>24.582646607345598</v>
      </c>
      <c r="W3114">
        <v>0.38920677604595899</v>
      </c>
      <c r="X3114">
        <v>0.704072456322962</v>
      </c>
      <c r="Y3114">
        <v>-24.381012754788902</v>
      </c>
      <c r="Z3114">
        <v>0.48464167878831399</v>
      </c>
      <c r="AA3114">
        <v>0.84435025072159198</v>
      </c>
      <c r="AB3114">
        <v>23.6191725379194</v>
      </c>
      <c r="AC3114">
        <v>0.21073619169722799</v>
      </c>
      <c r="AD3114">
        <v>0.68253123924728298</v>
      </c>
      <c r="AE3114">
        <v>-24.381012754788902</v>
      </c>
      <c r="AF3114">
        <v>0.16793847098801201</v>
      </c>
      <c r="AG3114">
        <v>0.68151250837662902</v>
      </c>
      <c r="AH3114">
        <v>24.582646607345598</v>
      </c>
      <c r="AI3114">
        <v>0.52399907623471598</v>
      </c>
      <c r="AJ3114">
        <v>0.78121606160956403</v>
      </c>
      <c r="AK3114">
        <v>-23.512257342615801</v>
      </c>
    </row>
    <row r="3115" spans="1:37" x14ac:dyDescent="0.2">
      <c r="A3115" t="s">
        <v>10246</v>
      </c>
      <c r="B3115">
        <v>38629934</v>
      </c>
      <c r="C3115">
        <v>38630102</v>
      </c>
      <c r="D3115">
        <v>169</v>
      </c>
      <c r="E3115" t="s">
        <v>10916</v>
      </c>
      <c r="F3115">
        <v>4</v>
      </c>
      <c r="G3115" t="s">
        <v>10917</v>
      </c>
      <c r="H3115" t="s">
        <v>31000</v>
      </c>
      <c r="I3115">
        <v>17</v>
      </c>
      <c r="J3115">
        <v>38530031</v>
      </c>
      <c r="K3115">
        <v>38605952</v>
      </c>
      <c r="L3115">
        <v>75922</v>
      </c>
      <c r="M3115">
        <v>2</v>
      </c>
      <c r="N3115">
        <v>80725</v>
      </c>
      <c r="O3115" t="s">
        <v>10913</v>
      </c>
      <c r="P3115">
        <v>-23982</v>
      </c>
      <c r="Q3115" t="s">
        <v>10914</v>
      </c>
      <c r="R3115" t="s">
        <v>10915</v>
      </c>
      <c r="S3115" t="s">
        <v>33326</v>
      </c>
      <c r="T3115">
        <v>0.32911398597860803</v>
      </c>
      <c r="U3115">
        <v>0.603102917160658</v>
      </c>
      <c r="V3115">
        <v>24.582646607345598</v>
      </c>
      <c r="W3115">
        <v>0.38920677604595899</v>
      </c>
      <c r="X3115">
        <v>0.704072456322962</v>
      </c>
      <c r="Y3115">
        <v>-24.381012754788902</v>
      </c>
      <c r="Z3115">
        <v>0.48464167878831399</v>
      </c>
      <c r="AA3115">
        <v>0.84435025072159198</v>
      </c>
      <c r="AB3115">
        <v>23.6191725379194</v>
      </c>
      <c r="AC3115">
        <v>0.21073619169722799</v>
      </c>
      <c r="AD3115">
        <v>0.68253123924728298</v>
      </c>
      <c r="AE3115">
        <v>-24.381012754788902</v>
      </c>
      <c r="AF3115">
        <v>0.16793847098801201</v>
      </c>
      <c r="AG3115">
        <v>0.68151250837662902</v>
      </c>
      <c r="AH3115">
        <v>24.582646607345598</v>
      </c>
      <c r="AI3115">
        <v>0.52399907623471598</v>
      </c>
      <c r="AJ3115">
        <v>0.78121606160956403</v>
      </c>
      <c r="AK3115">
        <v>-23.512257342615801</v>
      </c>
    </row>
    <row r="3116" spans="1:37" x14ac:dyDescent="0.2">
      <c r="A3116" t="s">
        <v>10246</v>
      </c>
      <c r="B3116">
        <v>39092143</v>
      </c>
      <c r="C3116">
        <v>39092291</v>
      </c>
      <c r="D3116">
        <v>149</v>
      </c>
      <c r="E3116" t="s">
        <v>10918</v>
      </c>
      <c r="F3116">
        <v>0</v>
      </c>
      <c r="G3116" t="s">
        <v>10919</v>
      </c>
      <c r="H3116" t="s">
        <v>33327</v>
      </c>
      <c r="I3116">
        <v>17</v>
      </c>
      <c r="J3116">
        <v>39069981</v>
      </c>
      <c r="K3116">
        <v>39079270</v>
      </c>
      <c r="L3116">
        <v>9290</v>
      </c>
      <c r="M3116">
        <v>2</v>
      </c>
      <c r="N3116">
        <v>57125</v>
      </c>
      <c r="O3116" t="s">
        <v>10920</v>
      </c>
      <c r="P3116">
        <v>-12873</v>
      </c>
      <c r="Q3116" t="s">
        <v>10921</v>
      </c>
      <c r="R3116" t="s">
        <v>10922</v>
      </c>
      <c r="S3116" t="s">
        <v>33328</v>
      </c>
      <c r="T3116">
        <v>0.32911398597860803</v>
      </c>
      <c r="U3116">
        <v>0.603102917160658</v>
      </c>
      <c r="V3116">
        <v>23.775291728352698</v>
      </c>
      <c r="W3116">
        <v>0.38920677604595899</v>
      </c>
      <c r="X3116">
        <v>0.704072456322962</v>
      </c>
      <c r="Y3116">
        <v>-23.573657882255699</v>
      </c>
      <c r="Z3116">
        <v>0.48464167878831399</v>
      </c>
      <c r="AA3116">
        <v>0.84435025072159198</v>
      </c>
      <c r="AB3116">
        <v>22.811817699837999</v>
      </c>
      <c r="AC3116">
        <v>0.21073619169722799</v>
      </c>
      <c r="AD3116">
        <v>0.68253123924728298</v>
      </c>
      <c r="AE3116">
        <v>-23.573657882255699</v>
      </c>
      <c r="AF3116">
        <v>0.16793847098801201</v>
      </c>
      <c r="AG3116">
        <v>0.68151250837662902</v>
      </c>
      <c r="AH3116">
        <v>23.775291728352698</v>
      </c>
      <c r="AI3116">
        <v>0.52399907623471598</v>
      </c>
      <c r="AJ3116">
        <v>0.78121606160956403</v>
      </c>
      <c r="AK3116">
        <v>-22.704902510994099</v>
      </c>
    </row>
    <row r="3117" spans="1:37" x14ac:dyDescent="0.2">
      <c r="A3117" t="s">
        <v>10246</v>
      </c>
      <c r="B3117">
        <v>39239799</v>
      </c>
      <c r="C3117">
        <v>39239952</v>
      </c>
      <c r="D3117">
        <v>154</v>
      </c>
      <c r="E3117" t="s">
        <v>10923</v>
      </c>
      <c r="F3117">
        <v>8</v>
      </c>
      <c r="G3117" t="s">
        <v>10924</v>
      </c>
      <c r="H3117" t="s">
        <v>30999</v>
      </c>
      <c r="I3117">
        <v>17</v>
      </c>
      <c r="J3117">
        <v>39238466</v>
      </c>
      <c r="K3117">
        <v>39245667</v>
      </c>
      <c r="L3117">
        <v>7202</v>
      </c>
      <c r="M3117">
        <v>1</v>
      </c>
      <c r="N3117">
        <v>101929578</v>
      </c>
      <c r="O3117" t="s">
        <v>10925</v>
      </c>
      <c r="P3117">
        <v>1333</v>
      </c>
      <c r="Q3117" t="s">
        <v>40</v>
      </c>
      <c r="R3117" t="s">
        <v>10926</v>
      </c>
      <c r="S3117" t="s">
        <v>33329</v>
      </c>
      <c r="T3117">
        <v>0.152084254673993</v>
      </c>
      <c r="U3117">
        <v>0.603102917160658</v>
      </c>
      <c r="V3117">
        <v>25.3174372322006</v>
      </c>
      <c r="W3117">
        <v>0.89107655920673101</v>
      </c>
      <c r="X3117">
        <v>0.95159051474143896</v>
      </c>
      <c r="Y3117">
        <v>0.35852243135925999</v>
      </c>
      <c r="Z3117">
        <v>0.306975110376564</v>
      </c>
      <c r="AA3117">
        <v>0.72610664078822296</v>
      </c>
      <c r="AB3117">
        <v>24.3539631410043</v>
      </c>
      <c r="AC3117">
        <v>0.75388744886274095</v>
      </c>
      <c r="AD3117">
        <v>0.87989882095915395</v>
      </c>
      <c r="AE3117">
        <v>-0.64147750491375299</v>
      </c>
      <c r="AF3117">
        <v>4.6407610929182198E-2</v>
      </c>
      <c r="AG3117">
        <v>0.476038960109122</v>
      </c>
      <c r="AH3117">
        <v>25.3174372322006</v>
      </c>
      <c r="AI3117">
        <v>0.56157887380500204</v>
      </c>
      <c r="AJ3117">
        <v>0.78121606160956403</v>
      </c>
      <c r="AK3117">
        <v>1.2272778305854599</v>
      </c>
    </row>
    <row r="3118" spans="1:37" x14ac:dyDescent="0.2">
      <c r="A3118" t="s">
        <v>10246</v>
      </c>
      <c r="B3118">
        <v>39239952</v>
      </c>
      <c r="C3118">
        <v>39240105</v>
      </c>
      <c r="D3118">
        <v>154</v>
      </c>
      <c r="E3118" t="s">
        <v>10927</v>
      </c>
      <c r="F3118">
        <v>1</v>
      </c>
      <c r="G3118" t="s">
        <v>10928</v>
      </c>
      <c r="H3118" t="s">
        <v>30999</v>
      </c>
      <c r="I3118">
        <v>17</v>
      </c>
      <c r="J3118">
        <v>39238466</v>
      </c>
      <c r="K3118">
        <v>39245667</v>
      </c>
      <c r="L3118">
        <v>7202</v>
      </c>
      <c r="M3118">
        <v>1</v>
      </c>
      <c r="N3118">
        <v>101929578</v>
      </c>
      <c r="O3118" t="s">
        <v>10925</v>
      </c>
      <c r="P3118">
        <v>1486</v>
      </c>
      <c r="Q3118" t="s">
        <v>40</v>
      </c>
      <c r="R3118" t="s">
        <v>10926</v>
      </c>
      <c r="S3118" t="s">
        <v>33329</v>
      </c>
      <c r="T3118">
        <v>0.152084254673993</v>
      </c>
      <c r="U3118">
        <v>0.603102917160658</v>
      </c>
      <c r="V3118">
        <v>25.3174372322006</v>
      </c>
      <c r="W3118">
        <v>0.89107655920673101</v>
      </c>
      <c r="X3118">
        <v>0.95159051474143896</v>
      </c>
      <c r="Y3118">
        <v>0.35852243135925999</v>
      </c>
      <c r="Z3118">
        <v>0.306975110376564</v>
      </c>
      <c r="AA3118">
        <v>0.72610664078822296</v>
      </c>
      <c r="AB3118">
        <v>24.3539631410043</v>
      </c>
      <c r="AC3118">
        <v>0.75388744886274095</v>
      </c>
      <c r="AD3118">
        <v>0.87989882095915395</v>
      </c>
      <c r="AE3118">
        <v>-0.64147750491375299</v>
      </c>
      <c r="AF3118">
        <v>4.6407610929182198E-2</v>
      </c>
      <c r="AG3118">
        <v>0.476038960109122</v>
      </c>
      <c r="AH3118">
        <v>25.3174372322006</v>
      </c>
      <c r="AI3118">
        <v>0.56157887380500204</v>
      </c>
      <c r="AJ3118">
        <v>0.78121606160956403</v>
      </c>
      <c r="AK3118">
        <v>1.2272778305854599</v>
      </c>
    </row>
    <row r="3119" spans="1:37" x14ac:dyDescent="0.2">
      <c r="A3119" t="s">
        <v>10246</v>
      </c>
      <c r="B3119">
        <v>39621899</v>
      </c>
      <c r="C3119">
        <v>39622062</v>
      </c>
      <c r="D3119">
        <v>164</v>
      </c>
      <c r="E3119" t="s">
        <v>10929</v>
      </c>
      <c r="F3119">
        <v>5</v>
      </c>
      <c r="G3119" t="s">
        <v>10930</v>
      </c>
      <c r="H3119" t="s">
        <v>33330</v>
      </c>
      <c r="I3119">
        <v>17</v>
      </c>
      <c r="J3119">
        <v>39626740</v>
      </c>
      <c r="K3119">
        <v>39636000</v>
      </c>
      <c r="L3119">
        <v>9261</v>
      </c>
      <c r="M3119">
        <v>1</v>
      </c>
      <c r="N3119">
        <v>84152</v>
      </c>
      <c r="O3119" t="s">
        <v>10931</v>
      </c>
      <c r="P3119">
        <v>-4678</v>
      </c>
      <c r="Q3119" t="s">
        <v>10932</v>
      </c>
      <c r="R3119" t="s">
        <v>10933</v>
      </c>
      <c r="S3119" t="s">
        <v>33331</v>
      </c>
      <c r="T3119">
        <v>0.32911398597860803</v>
      </c>
      <c r="U3119">
        <v>0.603102917160658</v>
      </c>
      <c r="V3119">
        <v>23.5826466647652</v>
      </c>
      <c r="W3119">
        <v>0.38920677604595899</v>
      </c>
      <c r="X3119">
        <v>0.704072456322962</v>
      </c>
      <c r="Y3119">
        <v>-23.3810128208215</v>
      </c>
      <c r="Z3119">
        <v>0.48464167878831399</v>
      </c>
      <c r="AA3119">
        <v>0.84435025072159198</v>
      </c>
      <c r="AB3119">
        <v>22.619172649887702</v>
      </c>
      <c r="AC3119">
        <v>0.21073619169722799</v>
      </c>
      <c r="AD3119">
        <v>0.68253123924728298</v>
      </c>
      <c r="AE3119">
        <v>-23.3810128208215</v>
      </c>
      <c r="AF3119">
        <v>0.16793847098801201</v>
      </c>
      <c r="AG3119">
        <v>0.68151250837662902</v>
      </c>
      <c r="AH3119">
        <v>23.5826466647652</v>
      </c>
      <c r="AI3119">
        <v>0.52399907623471598</v>
      </c>
      <c r="AJ3119">
        <v>0.78121606160956403</v>
      </c>
      <c r="AK3119">
        <v>-22.512257463197098</v>
      </c>
    </row>
    <row r="3120" spans="1:37" x14ac:dyDescent="0.2">
      <c r="A3120" t="s">
        <v>10246</v>
      </c>
      <c r="B3120">
        <v>39673334</v>
      </c>
      <c r="C3120">
        <v>39673484</v>
      </c>
      <c r="D3120">
        <v>151</v>
      </c>
      <c r="E3120" t="s">
        <v>10934</v>
      </c>
      <c r="F3120">
        <v>2</v>
      </c>
      <c r="G3120" t="s">
        <v>10935</v>
      </c>
      <c r="H3120" t="s">
        <v>33332</v>
      </c>
      <c r="I3120">
        <v>17</v>
      </c>
      <c r="J3120">
        <v>39668463</v>
      </c>
      <c r="K3120">
        <v>39670090</v>
      </c>
      <c r="L3120">
        <v>1628</v>
      </c>
      <c r="M3120">
        <v>1</v>
      </c>
      <c r="N3120">
        <v>5409</v>
      </c>
      <c r="O3120" t="s">
        <v>10936</v>
      </c>
      <c r="P3120">
        <v>4871</v>
      </c>
      <c r="Q3120" t="s">
        <v>10937</v>
      </c>
      <c r="R3120" t="s">
        <v>10938</v>
      </c>
      <c r="S3120" t="s">
        <v>33333</v>
      </c>
      <c r="T3120" t="s">
        <v>40</v>
      </c>
      <c r="U3120" t="s">
        <v>40</v>
      </c>
      <c r="V3120">
        <v>0</v>
      </c>
      <c r="W3120">
        <v>0.29261482077562401</v>
      </c>
      <c r="X3120">
        <v>0.704072456322962</v>
      </c>
      <c r="Y3120">
        <v>23.386304015896499</v>
      </c>
      <c r="Z3120">
        <v>0.48464167878831399</v>
      </c>
      <c r="AA3120">
        <v>0.84435025072159198</v>
      </c>
      <c r="AB3120">
        <v>22.348829448984901</v>
      </c>
      <c r="AC3120">
        <v>0.45677901822897599</v>
      </c>
      <c r="AD3120">
        <v>0.82872126865393902</v>
      </c>
      <c r="AE3120">
        <v>22.386304147478199</v>
      </c>
      <c r="AF3120">
        <v>0.501741946288212</v>
      </c>
      <c r="AG3120">
        <v>0.80674443595273604</v>
      </c>
      <c r="AH3120">
        <v>-22.3123035798851</v>
      </c>
      <c r="AI3120">
        <v>0.14667288820271701</v>
      </c>
      <c r="AJ3120">
        <v>0.78121606160956403</v>
      </c>
      <c r="AK3120">
        <v>23.386304015896499</v>
      </c>
    </row>
    <row r="3121" spans="1:37" x14ac:dyDescent="0.2">
      <c r="A3121" t="s">
        <v>10246</v>
      </c>
      <c r="B3121">
        <v>39673484</v>
      </c>
      <c r="C3121">
        <v>39673634</v>
      </c>
      <c r="D3121">
        <v>151</v>
      </c>
      <c r="E3121" t="s">
        <v>10939</v>
      </c>
      <c r="F3121">
        <v>6</v>
      </c>
      <c r="G3121" t="s">
        <v>10940</v>
      </c>
      <c r="H3121" t="s">
        <v>31003</v>
      </c>
      <c r="I3121">
        <v>17</v>
      </c>
      <c r="J3121">
        <v>39668463</v>
      </c>
      <c r="K3121">
        <v>39670090</v>
      </c>
      <c r="L3121">
        <v>1628</v>
      </c>
      <c r="M3121">
        <v>1</v>
      </c>
      <c r="N3121">
        <v>5409</v>
      </c>
      <c r="O3121" t="s">
        <v>10936</v>
      </c>
      <c r="P3121">
        <v>5021</v>
      </c>
      <c r="Q3121" t="s">
        <v>10937</v>
      </c>
      <c r="R3121" t="s">
        <v>10938</v>
      </c>
      <c r="S3121" t="s">
        <v>33333</v>
      </c>
      <c r="T3121" t="s">
        <v>40</v>
      </c>
      <c r="U3121" t="s">
        <v>40</v>
      </c>
      <c r="V3121">
        <v>0</v>
      </c>
      <c r="W3121">
        <v>0.29261482077562401</v>
      </c>
      <c r="X3121">
        <v>0.704072456322962</v>
      </c>
      <c r="Y3121">
        <v>23.386304015896499</v>
      </c>
      <c r="Z3121">
        <v>0.48464167878831399</v>
      </c>
      <c r="AA3121">
        <v>0.84435025072159198</v>
      </c>
      <c r="AB3121">
        <v>22.348829448984901</v>
      </c>
      <c r="AC3121">
        <v>0.45677901822897599</v>
      </c>
      <c r="AD3121">
        <v>0.82872126865393902</v>
      </c>
      <c r="AE3121">
        <v>22.386304147478199</v>
      </c>
      <c r="AF3121">
        <v>0.501741946288212</v>
      </c>
      <c r="AG3121">
        <v>0.80674443595273604</v>
      </c>
      <c r="AH3121">
        <v>-22.3123035798851</v>
      </c>
      <c r="AI3121">
        <v>0.14667288820271701</v>
      </c>
      <c r="AJ3121">
        <v>0.78121606160956403</v>
      </c>
      <c r="AK3121">
        <v>23.386304015896499</v>
      </c>
    </row>
    <row r="3122" spans="1:37" x14ac:dyDescent="0.2">
      <c r="A3122" t="s">
        <v>10246</v>
      </c>
      <c r="B3122">
        <v>39706176</v>
      </c>
      <c r="C3122">
        <v>39706330</v>
      </c>
      <c r="D3122">
        <v>155</v>
      </c>
      <c r="E3122" t="s">
        <v>10941</v>
      </c>
      <c r="F3122">
        <v>5</v>
      </c>
      <c r="G3122" t="s">
        <v>10942</v>
      </c>
      <c r="H3122" t="s">
        <v>30987</v>
      </c>
      <c r="I3122">
        <v>17</v>
      </c>
      <c r="J3122">
        <v>39706749</v>
      </c>
      <c r="K3122">
        <v>39709385</v>
      </c>
      <c r="L3122">
        <v>2637</v>
      </c>
      <c r="M3122">
        <v>1</v>
      </c>
      <c r="N3122">
        <v>2064</v>
      </c>
      <c r="O3122" t="s">
        <v>10943</v>
      </c>
      <c r="P3122">
        <v>-419</v>
      </c>
      <c r="Q3122" t="s">
        <v>10944</v>
      </c>
      <c r="R3122" t="s">
        <v>10945</v>
      </c>
      <c r="S3122" t="s">
        <v>33334</v>
      </c>
      <c r="T3122">
        <v>0.17308923567461099</v>
      </c>
      <c r="U3122">
        <v>0.603102917160658</v>
      </c>
      <c r="V3122">
        <v>-25.229958978527801</v>
      </c>
      <c r="W3122">
        <v>0.29261482077562401</v>
      </c>
      <c r="X3122">
        <v>0.704072456322962</v>
      </c>
      <c r="Y3122">
        <v>24.330829541591701</v>
      </c>
      <c r="Z3122">
        <v>0.23404878042441499</v>
      </c>
      <c r="AA3122">
        <v>0.72610664078822296</v>
      </c>
      <c r="AB3122">
        <v>-2.8968808976200999</v>
      </c>
      <c r="AC3122">
        <v>0.17695932866387601</v>
      </c>
      <c r="AD3122">
        <v>0.68253123924728298</v>
      </c>
      <c r="AE3122">
        <v>24.695518530362701</v>
      </c>
      <c r="AF3122">
        <v>0.22065000948199101</v>
      </c>
      <c r="AG3122">
        <v>0.68151250837662902</v>
      </c>
      <c r="AH3122">
        <v>-24.621517951713599</v>
      </c>
      <c r="AI3122">
        <v>0.95029317176085903</v>
      </c>
      <c r="AJ3122">
        <v>0.98621344597861504</v>
      </c>
      <c r="AK3122">
        <v>0.488847472482064</v>
      </c>
    </row>
    <row r="3123" spans="1:37" x14ac:dyDescent="0.2">
      <c r="A3123" t="s">
        <v>10246</v>
      </c>
      <c r="B3123">
        <v>39706330</v>
      </c>
      <c r="C3123">
        <v>39706484</v>
      </c>
      <c r="D3123">
        <v>155</v>
      </c>
      <c r="E3123" t="s">
        <v>10946</v>
      </c>
      <c r="F3123">
        <v>2</v>
      </c>
      <c r="G3123" t="s">
        <v>10947</v>
      </c>
      <c r="H3123" t="s">
        <v>30987</v>
      </c>
      <c r="I3123">
        <v>17</v>
      </c>
      <c r="J3123">
        <v>39706749</v>
      </c>
      <c r="K3123">
        <v>39709385</v>
      </c>
      <c r="L3123">
        <v>2637</v>
      </c>
      <c r="M3123">
        <v>1</v>
      </c>
      <c r="N3123">
        <v>2064</v>
      </c>
      <c r="O3123" t="s">
        <v>10943</v>
      </c>
      <c r="P3123">
        <v>-265</v>
      </c>
      <c r="Q3123" t="s">
        <v>10944</v>
      </c>
      <c r="R3123" t="s">
        <v>10945</v>
      </c>
      <c r="S3123" t="s">
        <v>33334</v>
      </c>
      <c r="T3123">
        <v>0.17308923567461099</v>
      </c>
      <c r="U3123">
        <v>0.603102917160658</v>
      </c>
      <c r="V3123">
        <v>-25.229958978527801</v>
      </c>
      <c r="W3123">
        <v>0.29261482077562401</v>
      </c>
      <c r="X3123">
        <v>0.704072456322962</v>
      </c>
      <c r="Y3123">
        <v>24.330829541591701</v>
      </c>
      <c r="Z3123">
        <v>0.23404878042441499</v>
      </c>
      <c r="AA3123">
        <v>0.72610664078822296</v>
      </c>
      <c r="AB3123">
        <v>-2.8968808976200999</v>
      </c>
      <c r="AC3123">
        <v>0.17695932866387601</v>
      </c>
      <c r="AD3123">
        <v>0.68253123924728298</v>
      </c>
      <c r="AE3123">
        <v>24.695518530362701</v>
      </c>
      <c r="AF3123">
        <v>0.22065000948199101</v>
      </c>
      <c r="AG3123">
        <v>0.68151250837662902</v>
      </c>
      <c r="AH3123">
        <v>-24.621517951713599</v>
      </c>
      <c r="AI3123">
        <v>0.95029317176085903</v>
      </c>
      <c r="AJ3123">
        <v>0.98621344597861504</v>
      </c>
      <c r="AK3123">
        <v>0.488847472482064</v>
      </c>
    </row>
    <row r="3124" spans="1:37" x14ac:dyDescent="0.2">
      <c r="A3124" t="s">
        <v>10246</v>
      </c>
      <c r="B3124">
        <v>40199648</v>
      </c>
      <c r="C3124">
        <v>40199808</v>
      </c>
      <c r="D3124">
        <v>161</v>
      </c>
      <c r="E3124" t="s">
        <v>10948</v>
      </c>
      <c r="F3124">
        <v>2</v>
      </c>
      <c r="G3124" t="s">
        <v>10949</v>
      </c>
      <c r="H3124" t="s">
        <v>31000</v>
      </c>
      <c r="I3124">
        <v>17</v>
      </c>
      <c r="J3124">
        <v>40193597</v>
      </c>
      <c r="K3124">
        <v>40193663</v>
      </c>
      <c r="L3124">
        <v>67</v>
      </c>
      <c r="M3124">
        <v>1</v>
      </c>
      <c r="N3124">
        <v>102465523</v>
      </c>
      <c r="O3124" t="s">
        <v>10950</v>
      </c>
      <c r="P3124">
        <v>6051</v>
      </c>
      <c r="Q3124" t="s">
        <v>10951</v>
      </c>
      <c r="R3124" t="s">
        <v>10952</v>
      </c>
      <c r="S3124" t="s">
        <v>33335</v>
      </c>
      <c r="T3124">
        <v>0.35387198439864398</v>
      </c>
      <c r="U3124">
        <v>0.603102917160658</v>
      </c>
      <c r="V3124">
        <v>-22.464849220138401</v>
      </c>
      <c r="W3124">
        <v>0.38920677604595899</v>
      </c>
      <c r="X3124">
        <v>0.704072456322962</v>
      </c>
      <c r="Y3124">
        <v>-21.349490830245099</v>
      </c>
      <c r="Z3124">
        <v>0.65379035313853895</v>
      </c>
      <c r="AA3124">
        <v>0.84521697243271998</v>
      </c>
      <c r="AB3124">
        <v>-1.87719827709519</v>
      </c>
      <c r="AC3124">
        <v>0.75388744886274095</v>
      </c>
      <c r="AD3124">
        <v>0.87989882095915395</v>
      </c>
      <c r="AE3124">
        <v>0.259748500977177</v>
      </c>
      <c r="AF3124">
        <v>0.32549523997010099</v>
      </c>
      <c r="AG3124">
        <v>0.70473078222419605</v>
      </c>
      <c r="AH3124">
        <v>-22.1255158586462</v>
      </c>
      <c r="AI3124">
        <v>0.35038410267202102</v>
      </c>
      <c r="AJ3124">
        <v>0.78121606160956403</v>
      </c>
      <c r="AK3124">
        <v>-22.05512654652</v>
      </c>
    </row>
    <row r="3125" spans="1:37" x14ac:dyDescent="0.2">
      <c r="A3125" t="s">
        <v>10246</v>
      </c>
      <c r="B3125">
        <v>40199808</v>
      </c>
      <c r="C3125">
        <v>40199968</v>
      </c>
      <c r="D3125">
        <v>161</v>
      </c>
      <c r="E3125" t="s">
        <v>10953</v>
      </c>
      <c r="F3125">
        <v>5</v>
      </c>
      <c r="G3125" t="s">
        <v>10954</v>
      </c>
      <c r="H3125" t="s">
        <v>31000</v>
      </c>
      <c r="I3125">
        <v>17</v>
      </c>
      <c r="J3125">
        <v>40193597</v>
      </c>
      <c r="K3125">
        <v>40193663</v>
      </c>
      <c r="L3125">
        <v>67</v>
      </c>
      <c r="M3125">
        <v>1</v>
      </c>
      <c r="N3125">
        <v>102465523</v>
      </c>
      <c r="O3125" t="s">
        <v>10950</v>
      </c>
      <c r="P3125">
        <v>6211</v>
      </c>
      <c r="Q3125" t="s">
        <v>10951</v>
      </c>
      <c r="R3125" t="s">
        <v>10952</v>
      </c>
      <c r="S3125" t="s">
        <v>33335</v>
      </c>
      <c r="T3125">
        <v>0.35387198439864398</v>
      </c>
      <c r="U3125">
        <v>0.603102917160658</v>
      </c>
      <c r="V3125">
        <v>-22.464849220138401</v>
      </c>
      <c r="W3125">
        <v>0.38920677604595899</v>
      </c>
      <c r="X3125">
        <v>0.704072456322962</v>
      </c>
      <c r="Y3125">
        <v>-21.349490830245099</v>
      </c>
      <c r="Z3125">
        <v>0.65379035313853895</v>
      </c>
      <c r="AA3125">
        <v>0.84521697243271998</v>
      </c>
      <c r="AB3125">
        <v>-1.87719827709519</v>
      </c>
      <c r="AC3125">
        <v>0.75388744886274095</v>
      </c>
      <c r="AD3125">
        <v>0.87989882095915395</v>
      </c>
      <c r="AE3125">
        <v>0.259748500977177</v>
      </c>
      <c r="AF3125">
        <v>0.32549523997010099</v>
      </c>
      <c r="AG3125">
        <v>0.70473078222419605</v>
      </c>
      <c r="AH3125">
        <v>-22.1255158586462</v>
      </c>
      <c r="AI3125">
        <v>0.35038410267202102</v>
      </c>
      <c r="AJ3125">
        <v>0.78121606160956403</v>
      </c>
      <c r="AK3125">
        <v>-22.05512654652</v>
      </c>
    </row>
    <row r="3126" spans="1:37" x14ac:dyDescent="0.2">
      <c r="A3126" t="s">
        <v>10246</v>
      </c>
      <c r="B3126">
        <v>41046795</v>
      </c>
      <c r="C3126">
        <v>41047068</v>
      </c>
      <c r="D3126">
        <v>274</v>
      </c>
      <c r="E3126" t="s">
        <v>10955</v>
      </c>
      <c r="F3126">
        <v>9</v>
      </c>
      <c r="G3126" t="s">
        <v>10956</v>
      </c>
      <c r="H3126" t="s">
        <v>30987</v>
      </c>
      <c r="I3126">
        <v>17</v>
      </c>
      <c r="J3126">
        <v>41046541</v>
      </c>
      <c r="K3126">
        <v>41047316</v>
      </c>
      <c r="L3126">
        <v>776</v>
      </c>
      <c r="M3126">
        <v>2</v>
      </c>
      <c r="N3126">
        <v>81872</v>
      </c>
      <c r="O3126" t="s">
        <v>10957</v>
      </c>
      <c r="P3126">
        <v>248</v>
      </c>
      <c r="Q3126" t="s">
        <v>10958</v>
      </c>
      <c r="R3126" t="s">
        <v>10959</v>
      </c>
      <c r="S3126" t="s">
        <v>33336</v>
      </c>
      <c r="T3126">
        <v>0.32911398597860803</v>
      </c>
      <c r="U3126">
        <v>0.603102917160658</v>
      </c>
      <c r="V3126">
        <v>22.576771568725501</v>
      </c>
      <c r="W3126">
        <v>0.29261482077562401</v>
      </c>
      <c r="X3126">
        <v>0.704072456322962</v>
      </c>
      <c r="Y3126">
        <v>22.650772138638501</v>
      </c>
      <c r="Z3126">
        <v>0.306975110376564</v>
      </c>
      <c r="AA3126">
        <v>0.72610664078822296</v>
      </c>
      <c r="AB3126">
        <v>23.040569483800699</v>
      </c>
      <c r="AC3126">
        <v>0.27780950890804001</v>
      </c>
      <c r="AD3126">
        <v>0.68253123924728298</v>
      </c>
      <c r="AE3126">
        <v>23.078044184931901</v>
      </c>
      <c r="AF3126">
        <v>0.64997455747578503</v>
      </c>
      <c r="AG3126">
        <v>0.80674443595273604</v>
      </c>
      <c r="AH3126">
        <v>0.243508492606059</v>
      </c>
      <c r="AI3126">
        <v>0.59609816080359102</v>
      </c>
      <c r="AJ3126">
        <v>0.78121606160956403</v>
      </c>
      <c r="AK3126">
        <v>0.387898376759506</v>
      </c>
    </row>
    <row r="3127" spans="1:37" x14ac:dyDescent="0.2">
      <c r="A3127" t="s">
        <v>10246</v>
      </c>
      <c r="B3127">
        <v>41065464</v>
      </c>
      <c r="C3127">
        <v>41065651</v>
      </c>
      <c r="D3127">
        <v>188</v>
      </c>
      <c r="E3127" t="s">
        <v>10960</v>
      </c>
      <c r="F3127">
        <v>7</v>
      </c>
      <c r="G3127" t="s">
        <v>10961</v>
      </c>
      <c r="H3127" t="s">
        <v>30987</v>
      </c>
      <c r="I3127">
        <v>17</v>
      </c>
      <c r="J3127">
        <v>41065116</v>
      </c>
      <c r="K3127">
        <v>41065879</v>
      </c>
      <c r="L3127">
        <v>764</v>
      </c>
      <c r="M3127">
        <v>2</v>
      </c>
      <c r="N3127">
        <v>85294</v>
      </c>
      <c r="O3127" t="s">
        <v>10962</v>
      </c>
      <c r="P3127">
        <v>228</v>
      </c>
      <c r="Q3127" t="s">
        <v>10963</v>
      </c>
      <c r="R3127" t="s">
        <v>10964</v>
      </c>
      <c r="S3127" t="s">
        <v>33337</v>
      </c>
      <c r="T3127">
        <v>0.32911398597860803</v>
      </c>
      <c r="U3127">
        <v>0.603102917160658</v>
      </c>
      <c r="V3127">
        <v>22.576771568725501</v>
      </c>
      <c r="W3127">
        <v>0.29261482077562401</v>
      </c>
      <c r="X3127">
        <v>0.704072456322962</v>
      </c>
      <c r="Y3127">
        <v>22.650772138638501</v>
      </c>
      <c r="Z3127">
        <v>0.306975110376564</v>
      </c>
      <c r="AA3127">
        <v>0.72610664078822296</v>
      </c>
      <c r="AB3127">
        <v>23.040569483800699</v>
      </c>
      <c r="AC3127">
        <v>0.27780950890804001</v>
      </c>
      <c r="AD3127">
        <v>0.68253123924728298</v>
      </c>
      <c r="AE3127">
        <v>23.078044184931901</v>
      </c>
      <c r="AF3127">
        <v>0.64997455747578503</v>
      </c>
      <c r="AG3127">
        <v>0.80674443595273604</v>
      </c>
      <c r="AH3127">
        <v>0.243508492606059</v>
      </c>
      <c r="AI3127">
        <v>0.59609816080359102</v>
      </c>
      <c r="AJ3127">
        <v>0.78121606160956403</v>
      </c>
      <c r="AK3127">
        <v>0.387898376759506</v>
      </c>
    </row>
    <row r="3128" spans="1:37" x14ac:dyDescent="0.2">
      <c r="A3128" t="s">
        <v>10246</v>
      </c>
      <c r="B3128">
        <v>41652251</v>
      </c>
      <c r="C3128">
        <v>41652540</v>
      </c>
      <c r="D3128">
        <v>290</v>
      </c>
      <c r="E3128" t="s">
        <v>10965</v>
      </c>
      <c r="F3128">
        <v>1</v>
      </c>
      <c r="G3128" t="s">
        <v>10966</v>
      </c>
      <c r="H3128" t="s">
        <v>31000</v>
      </c>
      <c r="I3128">
        <v>17</v>
      </c>
      <c r="J3128">
        <v>41626327</v>
      </c>
      <c r="K3128">
        <v>41640199</v>
      </c>
      <c r="L3128">
        <v>13873</v>
      </c>
      <c r="M3128">
        <v>2</v>
      </c>
      <c r="N3128">
        <v>284116</v>
      </c>
      <c r="O3128" t="s">
        <v>10967</v>
      </c>
      <c r="P3128">
        <v>-12052</v>
      </c>
      <c r="Q3128" t="s">
        <v>10968</v>
      </c>
      <c r="R3128" t="s">
        <v>10969</v>
      </c>
      <c r="S3128" t="s">
        <v>33338</v>
      </c>
      <c r="T3128">
        <v>0.97213403838398904</v>
      </c>
      <c r="U3128">
        <v>1</v>
      </c>
      <c r="V3128">
        <v>0.14014986763402701</v>
      </c>
      <c r="W3128">
        <v>0.123414495547065</v>
      </c>
      <c r="X3128">
        <v>0.704072456322962</v>
      </c>
      <c r="Y3128">
        <v>25.2012757958469</v>
      </c>
      <c r="Z3128">
        <v>0.69013698642955401</v>
      </c>
      <c r="AA3128">
        <v>0.84521697243271998</v>
      </c>
      <c r="AB3128">
        <v>-0.823324183312511</v>
      </c>
      <c r="AC3128">
        <v>0.27780950890804001</v>
      </c>
      <c r="AD3128">
        <v>0.68253123924728298</v>
      </c>
      <c r="AE3128">
        <v>24.201275833243699</v>
      </c>
      <c r="AF3128">
        <v>0.61410715005536498</v>
      </c>
      <c r="AG3128">
        <v>0.80674443595273604</v>
      </c>
      <c r="AH3128">
        <v>1.06976046309628</v>
      </c>
      <c r="AI3128">
        <v>3.6185182304427702E-2</v>
      </c>
      <c r="AJ3128">
        <v>0.78121606160956403</v>
      </c>
      <c r="AK3128">
        <v>25.2012757958469</v>
      </c>
    </row>
    <row r="3129" spans="1:37" x14ac:dyDescent="0.2">
      <c r="A3129" t="s">
        <v>10246</v>
      </c>
      <c r="B3129">
        <v>41790083</v>
      </c>
      <c r="C3129">
        <v>41790251</v>
      </c>
      <c r="D3129">
        <v>169</v>
      </c>
      <c r="E3129" t="s">
        <v>10970</v>
      </c>
      <c r="F3129">
        <v>2</v>
      </c>
      <c r="G3129" t="s">
        <v>10971</v>
      </c>
      <c r="H3129" t="s">
        <v>31000</v>
      </c>
      <c r="I3129">
        <v>17</v>
      </c>
      <c r="J3129">
        <v>41767401</v>
      </c>
      <c r="K3129">
        <v>41786931</v>
      </c>
      <c r="L3129">
        <v>19531</v>
      </c>
      <c r="M3129">
        <v>2</v>
      </c>
      <c r="N3129">
        <v>3728</v>
      </c>
      <c r="O3129" t="s">
        <v>10972</v>
      </c>
      <c r="P3129">
        <v>-3152</v>
      </c>
      <c r="Q3129" t="s">
        <v>10973</v>
      </c>
      <c r="R3129" t="s">
        <v>10974</v>
      </c>
      <c r="S3129" t="s">
        <v>33339</v>
      </c>
      <c r="T3129">
        <v>1</v>
      </c>
      <c r="U3129">
        <v>1</v>
      </c>
      <c r="V3129">
        <v>-3.2357394465561899</v>
      </c>
      <c r="W3129">
        <v>0.49709177864118298</v>
      </c>
      <c r="X3129">
        <v>0.78363289935355196</v>
      </c>
      <c r="Y3129">
        <v>0.190273237412518</v>
      </c>
      <c r="Z3129">
        <v>1</v>
      </c>
      <c r="AA3129">
        <v>1</v>
      </c>
      <c r="AB3129">
        <v>-0.97844586484985896</v>
      </c>
      <c r="AC3129">
        <v>0.92091778829119397</v>
      </c>
      <c r="AD3129">
        <v>0.94068432309766403</v>
      </c>
      <c r="AE3129">
        <v>-0.80972664413901396</v>
      </c>
      <c r="AF3129">
        <v>0.98343762640780896</v>
      </c>
      <c r="AG3129">
        <v>1</v>
      </c>
      <c r="AH3129">
        <v>-3.1869690151461598</v>
      </c>
      <c r="AI3129">
        <v>0.197630579561902</v>
      </c>
      <c r="AJ3129">
        <v>0.78121606160956403</v>
      </c>
      <c r="AK3129">
        <v>1.05902859249084</v>
      </c>
    </row>
    <row r="3130" spans="1:37" x14ac:dyDescent="0.2">
      <c r="A3130" t="s">
        <v>10246</v>
      </c>
      <c r="B3130">
        <v>41790322</v>
      </c>
      <c r="C3130">
        <v>41790427</v>
      </c>
      <c r="D3130">
        <v>106</v>
      </c>
      <c r="E3130" t="s">
        <v>10975</v>
      </c>
      <c r="F3130">
        <v>5</v>
      </c>
      <c r="G3130" t="s">
        <v>10976</v>
      </c>
      <c r="H3130" t="s">
        <v>31000</v>
      </c>
      <c r="I3130">
        <v>17</v>
      </c>
      <c r="J3130">
        <v>41767401</v>
      </c>
      <c r="K3130">
        <v>41786931</v>
      </c>
      <c r="L3130">
        <v>19531</v>
      </c>
      <c r="M3130">
        <v>2</v>
      </c>
      <c r="N3130">
        <v>3728</v>
      </c>
      <c r="O3130" t="s">
        <v>10972</v>
      </c>
      <c r="P3130">
        <v>-3391</v>
      </c>
      <c r="Q3130" t="s">
        <v>10973</v>
      </c>
      <c r="R3130" t="s">
        <v>10974</v>
      </c>
      <c r="S3130" t="s">
        <v>33339</v>
      </c>
      <c r="T3130">
        <v>0.35387198439864398</v>
      </c>
      <c r="U3130">
        <v>0.603102917160658</v>
      </c>
      <c r="V3130">
        <v>-23.353443846575502</v>
      </c>
      <c r="W3130">
        <v>0.94541066367716797</v>
      </c>
      <c r="X3130">
        <v>0.95159051474143896</v>
      </c>
      <c r="Y3130">
        <v>0.152110410718164</v>
      </c>
      <c r="Z3130">
        <v>0.65379035313853895</v>
      </c>
      <c r="AA3130">
        <v>0.84521697243271998</v>
      </c>
      <c r="AB3130">
        <v>-1.0166086754950701</v>
      </c>
      <c r="AC3130">
        <v>0.71753805159658501</v>
      </c>
      <c r="AD3130">
        <v>0.87989882095915395</v>
      </c>
      <c r="AE3130">
        <v>-0.84788945660162296</v>
      </c>
      <c r="AF3130">
        <v>0.32549523997010099</v>
      </c>
      <c r="AG3130">
        <v>0.70473078222419605</v>
      </c>
      <c r="AH3130">
        <v>-23.363392782154001</v>
      </c>
      <c r="AI3130">
        <v>0.59609816080359102</v>
      </c>
      <c r="AJ3130">
        <v>0.78121606160956403</v>
      </c>
      <c r="AK3130">
        <v>1.0208657556470799</v>
      </c>
    </row>
    <row r="3131" spans="1:37" x14ac:dyDescent="0.2">
      <c r="A3131" t="s">
        <v>10246</v>
      </c>
      <c r="B3131">
        <v>42023077</v>
      </c>
      <c r="C3131">
        <v>42023342</v>
      </c>
      <c r="D3131">
        <v>266</v>
      </c>
      <c r="E3131" t="s">
        <v>10977</v>
      </c>
      <c r="F3131">
        <v>2</v>
      </c>
      <c r="G3131" t="s">
        <v>10978</v>
      </c>
      <c r="H3131" t="s">
        <v>30999</v>
      </c>
      <c r="I3131">
        <v>17</v>
      </c>
      <c r="J3131">
        <v>41996326</v>
      </c>
      <c r="K3131">
        <v>42021376</v>
      </c>
      <c r="L3131">
        <v>25051</v>
      </c>
      <c r="M3131">
        <v>2</v>
      </c>
      <c r="N3131">
        <v>7266</v>
      </c>
      <c r="O3131" t="s">
        <v>10979</v>
      </c>
      <c r="P3131">
        <v>-1701</v>
      </c>
      <c r="Q3131" t="s">
        <v>10980</v>
      </c>
      <c r="R3131" t="s">
        <v>10981</v>
      </c>
      <c r="S3131" t="s">
        <v>33340</v>
      </c>
      <c r="T3131">
        <v>0.97213403838398904</v>
      </c>
      <c r="U3131">
        <v>1</v>
      </c>
      <c r="V3131">
        <v>0.45896497615899301</v>
      </c>
      <c r="W3131">
        <v>0.89107655920673101</v>
      </c>
      <c r="X3131">
        <v>0.95159051474143896</v>
      </c>
      <c r="Y3131">
        <v>0.66421003627068298</v>
      </c>
      <c r="Z3131">
        <v>0.69013698642955401</v>
      </c>
      <c r="AA3131">
        <v>0.84521697243271998</v>
      </c>
      <c r="AB3131">
        <v>-0.50450886104452197</v>
      </c>
      <c r="AC3131">
        <v>0.75388744886274095</v>
      </c>
      <c r="AD3131">
        <v>0.87989882095915395</v>
      </c>
      <c r="AE3131">
        <v>-0.33578967695794298</v>
      </c>
      <c r="AF3131">
        <v>0.61410715005536498</v>
      </c>
      <c r="AG3131">
        <v>0.80674443595273604</v>
      </c>
      <c r="AH3131">
        <v>1.3885752728551199</v>
      </c>
      <c r="AI3131">
        <v>0.56157887380500204</v>
      </c>
      <c r="AJ3131">
        <v>0.78121606160956403</v>
      </c>
      <c r="AK3131">
        <v>1.5329651275799601</v>
      </c>
    </row>
    <row r="3132" spans="1:37" x14ac:dyDescent="0.2">
      <c r="A3132" t="s">
        <v>10246</v>
      </c>
      <c r="B3132">
        <v>42109177</v>
      </c>
      <c r="C3132">
        <v>42109328</v>
      </c>
      <c r="D3132">
        <v>152</v>
      </c>
      <c r="E3132" t="s">
        <v>10982</v>
      </c>
      <c r="F3132">
        <v>7</v>
      </c>
      <c r="G3132" t="s">
        <v>10983</v>
      </c>
      <c r="H3132" t="s">
        <v>30999</v>
      </c>
      <c r="I3132">
        <v>17</v>
      </c>
      <c r="J3132">
        <v>42103608</v>
      </c>
      <c r="K3132">
        <v>42107848</v>
      </c>
      <c r="L3132">
        <v>4241</v>
      </c>
      <c r="M3132">
        <v>2</v>
      </c>
      <c r="N3132">
        <v>79132</v>
      </c>
      <c r="O3132" t="s">
        <v>10984</v>
      </c>
      <c r="P3132">
        <v>-1329</v>
      </c>
      <c r="Q3132" t="s">
        <v>10985</v>
      </c>
      <c r="R3132" t="s">
        <v>10986</v>
      </c>
      <c r="S3132" t="s">
        <v>33341</v>
      </c>
      <c r="T3132">
        <v>0.56354823081344896</v>
      </c>
      <c r="U3132">
        <v>0.81214233890638399</v>
      </c>
      <c r="V3132">
        <v>-1.4437226440450199</v>
      </c>
      <c r="W3132">
        <v>0.65075386537994595</v>
      </c>
      <c r="X3132">
        <v>0.94119559056004798</v>
      </c>
      <c r="Y3132">
        <v>-1.2384775363276901</v>
      </c>
      <c r="Z3132">
        <v>0.23404878042441499</v>
      </c>
      <c r="AA3132">
        <v>0.72610664078822296</v>
      </c>
      <c r="AB3132">
        <v>-2.4071966897424901</v>
      </c>
      <c r="AC3132">
        <v>0.283630615332017</v>
      </c>
      <c r="AD3132">
        <v>0.68253123924728298</v>
      </c>
      <c r="AE3132">
        <v>-2.2384774580502702</v>
      </c>
      <c r="AF3132">
        <v>0.98343762640780896</v>
      </c>
      <c r="AG3132">
        <v>1</v>
      </c>
      <c r="AH3132">
        <v>-0.51411199934227902</v>
      </c>
      <c r="AI3132">
        <v>0.98342151819761803</v>
      </c>
      <c r="AJ3132">
        <v>0.98789258377071898</v>
      </c>
      <c r="AK3132">
        <v>-0.36972209701179498</v>
      </c>
    </row>
    <row r="3133" spans="1:37" x14ac:dyDescent="0.2">
      <c r="A3133" t="s">
        <v>10246</v>
      </c>
      <c r="B3133">
        <v>42219079</v>
      </c>
      <c r="C3133">
        <v>42219238</v>
      </c>
      <c r="D3133">
        <v>160</v>
      </c>
      <c r="E3133" t="s">
        <v>10987</v>
      </c>
      <c r="F3133">
        <v>1</v>
      </c>
      <c r="G3133" t="s">
        <v>10988</v>
      </c>
      <c r="H3133" t="s">
        <v>30999</v>
      </c>
      <c r="I3133">
        <v>17</v>
      </c>
      <c r="J3133">
        <v>42210417</v>
      </c>
      <c r="K3133">
        <v>42217871</v>
      </c>
      <c r="L3133">
        <v>7455</v>
      </c>
      <c r="M3133">
        <v>2</v>
      </c>
      <c r="N3133">
        <v>6777</v>
      </c>
      <c r="O3133" t="s">
        <v>10989</v>
      </c>
      <c r="P3133">
        <v>-1208</v>
      </c>
      <c r="Q3133" t="s">
        <v>10990</v>
      </c>
      <c r="R3133" t="s">
        <v>10991</v>
      </c>
      <c r="S3133" t="s">
        <v>33342</v>
      </c>
      <c r="T3133">
        <v>0.21543237033700899</v>
      </c>
      <c r="U3133">
        <v>0.603102917160658</v>
      </c>
      <c r="V3133">
        <v>-0.37936110921944899</v>
      </c>
      <c r="W3133">
        <v>0.83553089073937903</v>
      </c>
      <c r="X3133">
        <v>0.95159051474143896</v>
      </c>
      <c r="Y3133">
        <v>2.8030311105111901E-3</v>
      </c>
      <c r="Z3133">
        <v>0.24297631507204601</v>
      </c>
      <c r="AA3133">
        <v>0.72610664078822296</v>
      </c>
      <c r="AB3133">
        <v>-0.13402510230943801</v>
      </c>
      <c r="AC3133">
        <v>0.73679936501090604</v>
      </c>
      <c r="AD3133">
        <v>0.87989882095915395</v>
      </c>
      <c r="AE3133">
        <v>-0.87838177578003296</v>
      </c>
      <c r="AF3133">
        <v>0.304580088823656</v>
      </c>
      <c r="AG3133">
        <v>0.70473078222419605</v>
      </c>
      <c r="AH3133">
        <v>-0.42076434421362902</v>
      </c>
      <c r="AI3133">
        <v>0.49057070351603199</v>
      </c>
      <c r="AJ3133">
        <v>0.78121606160956403</v>
      </c>
      <c r="AK3133">
        <v>0.77253065798988596</v>
      </c>
    </row>
    <row r="3134" spans="1:37" x14ac:dyDescent="0.2">
      <c r="A3134" t="s">
        <v>10246</v>
      </c>
      <c r="B3134">
        <v>42219238</v>
      </c>
      <c r="C3134">
        <v>42219397</v>
      </c>
      <c r="D3134">
        <v>160</v>
      </c>
      <c r="E3134" t="s">
        <v>10992</v>
      </c>
      <c r="F3134">
        <v>12</v>
      </c>
      <c r="G3134" t="s">
        <v>10993</v>
      </c>
      <c r="H3134" t="s">
        <v>30999</v>
      </c>
      <c r="I3134">
        <v>17</v>
      </c>
      <c r="J3134">
        <v>42210417</v>
      </c>
      <c r="K3134">
        <v>42217871</v>
      </c>
      <c r="L3134">
        <v>7455</v>
      </c>
      <c r="M3134">
        <v>2</v>
      </c>
      <c r="N3134">
        <v>6777</v>
      </c>
      <c r="O3134" t="s">
        <v>10989</v>
      </c>
      <c r="P3134">
        <v>-1367</v>
      </c>
      <c r="Q3134" t="s">
        <v>10990</v>
      </c>
      <c r="R3134" t="s">
        <v>10991</v>
      </c>
      <c r="S3134" t="s">
        <v>33342</v>
      </c>
      <c r="T3134">
        <v>0.45787867246179598</v>
      </c>
      <c r="U3134">
        <v>0.74737173511066801</v>
      </c>
      <c r="V3134">
        <v>-0.60686735665031499</v>
      </c>
      <c r="W3134">
        <v>0.80325558087809701</v>
      </c>
      <c r="X3134">
        <v>0.95159051474143896</v>
      </c>
      <c r="Y3134">
        <v>6.3423369052661105E-2</v>
      </c>
      <c r="Z3134">
        <v>0.39393697942080902</v>
      </c>
      <c r="AA3134">
        <v>0.84435025072159198</v>
      </c>
      <c r="AB3134">
        <v>-0.30988579510390402</v>
      </c>
      <c r="AC3134">
        <v>0.96964798063740798</v>
      </c>
      <c r="AD3134">
        <v>0.977123820210136</v>
      </c>
      <c r="AE3134">
        <v>-0.75671224215782595</v>
      </c>
      <c r="AF3134">
        <v>0.60478061640283798</v>
      </c>
      <c r="AG3134">
        <v>0.80674443595273604</v>
      </c>
      <c r="AH3134">
        <v>-0.58246454430489703</v>
      </c>
      <c r="AI3134">
        <v>0.66136788977169603</v>
      </c>
      <c r="AJ3134">
        <v>0.83537416865133296</v>
      </c>
      <c r="AK3134">
        <v>0.77563308670737297</v>
      </c>
    </row>
    <row r="3135" spans="1:37" x14ac:dyDescent="0.2">
      <c r="A3135" t="s">
        <v>10246</v>
      </c>
      <c r="B3135">
        <v>42219397</v>
      </c>
      <c r="C3135">
        <v>42219556</v>
      </c>
      <c r="D3135">
        <v>160</v>
      </c>
      <c r="E3135" t="s">
        <v>10994</v>
      </c>
      <c r="F3135">
        <v>5</v>
      </c>
      <c r="G3135" t="s">
        <v>10995</v>
      </c>
      <c r="H3135" t="s">
        <v>30999</v>
      </c>
      <c r="I3135">
        <v>17</v>
      </c>
      <c r="J3135">
        <v>42210417</v>
      </c>
      <c r="K3135">
        <v>42217871</v>
      </c>
      <c r="L3135">
        <v>7455</v>
      </c>
      <c r="M3135">
        <v>2</v>
      </c>
      <c r="N3135">
        <v>6777</v>
      </c>
      <c r="O3135" t="s">
        <v>10989</v>
      </c>
      <c r="P3135">
        <v>-1526</v>
      </c>
      <c r="Q3135" t="s">
        <v>10990</v>
      </c>
      <c r="R3135" t="s">
        <v>10991</v>
      </c>
      <c r="S3135" t="s">
        <v>33342</v>
      </c>
      <c r="T3135">
        <v>0.43259187873510402</v>
      </c>
      <c r="U3135">
        <v>0.71276373373159296</v>
      </c>
      <c r="V3135">
        <v>-0.89005134634976601</v>
      </c>
      <c r="W3135">
        <v>0.77131238386100998</v>
      </c>
      <c r="X3135">
        <v>0.95159051474143896</v>
      </c>
      <c r="Y3135">
        <v>0.14536121691602599</v>
      </c>
      <c r="Z3135">
        <v>0.37954761428016498</v>
      </c>
      <c r="AA3135">
        <v>0.84435025072159198</v>
      </c>
      <c r="AB3135">
        <v>-0.461621767659393</v>
      </c>
      <c r="AC3135">
        <v>0.98988049017523805</v>
      </c>
      <c r="AD3135">
        <v>0.99287623744338604</v>
      </c>
      <c r="AE3135">
        <v>-0.66866191485889703</v>
      </c>
      <c r="AF3135">
        <v>0.58638748237385296</v>
      </c>
      <c r="AG3135">
        <v>0.80674443595273604</v>
      </c>
      <c r="AH3135">
        <v>-0.83598530629684997</v>
      </c>
      <c r="AI3135">
        <v>0.64223772516432698</v>
      </c>
      <c r="AJ3135">
        <v>0.81811476863760502</v>
      </c>
      <c r="AK3135">
        <v>0.84328466313257699</v>
      </c>
    </row>
    <row r="3136" spans="1:37" x14ac:dyDescent="0.2">
      <c r="A3136" t="s">
        <v>10246</v>
      </c>
      <c r="B3136">
        <v>42300035</v>
      </c>
      <c r="C3136">
        <v>42300194</v>
      </c>
      <c r="D3136">
        <v>160</v>
      </c>
      <c r="E3136" t="s">
        <v>10996</v>
      </c>
      <c r="F3136">
        <v>5</v>
      </c>
      <c r="G3136" t="s">
        <v>10997</v>
      </c>
      <c r="H3136" t="s">
        <v>33343</v>
      </c>
      <c r="I3136">
        <v>17</v>
      </c>
      <c r="J3136">
        <v>42304179</v>
      </c>
      <c r="K3136">
        <v>42306326</v>
      </c>
      <c r="L3136">
        <v>2148</v>
      </c>
      <c r="M3136">
        <v>1</v>
      </c>
      <c r="N3136">
        <v>6776</v>
      </c>
      <c r="O3136" t="s">
        <v>10998</v>
      </c>
      <c r="P3136">
        <v>-3985</v>
      </c>
      <c r="Q3136" t="s">
        <v>10999</v>
      </c>
      <c r="R3136" t="s">
        <v>11000</v>
      </c>
      <c r="S3136" t="s">
        <v>33344</v>
      </c>
      <c r="T3136">
        <v>0.80077741380124101</v>
      </c>
      <c r="U3136">
        <v>1</v>
      </c>
      <c r="V3136">
        <v>3.55287939483348</v>
      </c>
      <c r="W3136">
        <v>0.83553089073937903</v>
      </c>
      <c r="X3136">
        <v>0.95159051474143896</v>
      </c>
      <c r="Y3136">
        <v>-0.54912651776515498</v>
      </c>
      <c r="Z3136">
        <v>0.75976096321362996</v>
      </c>
      <c r="AA3136">
        <v>0.89706013715158295</v>
      </c>
      <c r="AB3136">
        <v>3.0164482151213701</v>
      </c>
      <c r="AC3136">
        <v>0.77769842099370001</v>
      </c>
      <c r="AD3136">
        <v>0.90190469217964697</v>
      </c>
      <c r="AE3136">
        <v>-0.59324777583199395</v>
      </c>
      <c r="AF3136">
        <v>0.89927706041417099</v>
      </c>
      <c r="AG3136">
        <v>1</v>
      </c>
      <c r="AH3136">
        <v>2.2044236595714599</v>
      </c>
      <c r="AI3136">
        <v>0.52665284479548302</v>
      </c>
      <c r="AJ3136">
        <v>0.78121606160956403</v>
      </c>
      <c r="AK3136">
        <v>-0.29443643583206303</v>
      </c>
    </row>
    <row r="3137" spans="1:37" x14ac:dyDescent="0.2">
      <c r="A3137" t="s">
        <v>10246</v>
      </c>
      <c r="B3137">
        <v>42300194</v>
      </c>
      <c r="C3137">
        <v>42300353</v>
      </c>
      <c r="D3137">
        <v>160</v>
      </c>
      <c r="E3137" t="s">
        <v>11001</v>
      </c>
      <c r="F3137">
        <v>12</v>
      </c>
      <c r="G3137" t="s">
        <v>11002</v>
      </c>
      <c r="H3137" t="s">
        <v>33343</v>
      </c>
      <c r="I3137">
        <v>17</v>
      </c>
      <c r="J3137">
        <v>42304179</v>
      </c>
      <c r="K3137">
        <v>42306326</v>
      </c>
      <c r="L3137">
        <v>2148</v>
      </c>
      <c r="M3137">
        <v>1</v>
      </c>
      <c r="N3137">
        <v>6776</v>
      </c>
      <c r="O3137" t="s">
        <v>10998</v>
      </c>
      <c r="P3137">
        <v>-3826</v>
      </c>
      <c r="Q3137" t="s">
        <v>10999</v>
      </c>
      <c r="R3137" t="s">
        <v>11000</v>
      </c>
      <c r="S3137" t="s">
        <v>33344</v>
      </c>
      <c r="T3137">
        <v>0.53849832750378601</v>
      </c>
      <c r="U3137">
        <v>0.80321479550967601</v>
      </c>
      <c r="V3137">
        <v>3.1762295865199399</v>
      </c>
      <c r="W3137">
        <v>0.83553089073937903</v>
      </c>
      <c r="X3137">
        <v>0.95159051474143896</v>
      </c>
      <c r="Y3137">
        <v>-0.531418703749438</v>
      </c>
      <c r="Z3137">
        <v>0.439044852312928</v>
      </c>
      <c r="AA3137">
        <v>0.84435025072159198</v>
      </c>
      <c r="AB3137">
        <v>2.6545587758215201</v>
      </c>
      <c r="AC3137">
        <v>0.98988049017523805</v>
      </c>
      <c r="AD3137">
        <v>0.99287623744338604</v>
      </c>
      <c r="AE3137">
        <v>-0.56780438707947301</v>
      </c>
      <c r="AF3137">
        <v>0.72012213209114395</v>
      </c>
      <c r="AG3137">
        <v>0.85893637254075395</v>
      </c>
      <c r="AH3137">
        <v>2.0756445623137099</v>
      </c>
      <c r="AI3137">
        <v>0.72005566671916099</v>
      </c>
      <c r="AJ3137">
        <v>0.88551770304185196</v>
      </c>
      <c r="AK3137">
        <v>-0.288475175154702</v>
      </c>
    </row>
    <row r="3138" spans="1:37" x14ac:dyDescent="0.2">
      <c r="A3138" t="s">
        <v>10246</v>
      </c>
      <c r="B3138">
        <v>42300353</v>
      </c>
      <c r="C3138">
        <v>42300512</v>
      </c>
      <c r="D3138">
        <v>160</v>
      </c>
      <c r="E3138" t="s">
        <v>11003</v>
      </c>
      <c r="F3138">
        <v>1</v>
      </c>
      <c r="G3138" t="s">
        <v>11004</v>
      </c>
      <c r="H3138" t="s">
        <v>33345</v>
      </c>
      <c r="I3138">
        <v>17</v>
      </c>
      <c r="J3138">
        <v>42304179</v>
      </c>
      <c r="K3138">
        <v>42306326</v>
      </c>
      <c r="L3138">
        <v>2148</v>
      </c>
      <c r="M3138">
        <v>1</v>
      </c>
      <c r="N3138">
        <v>6776</v>
      </c>
      <c r="O3138" t="s">
        <v>10998</v>
      </c>
      <c r="P3138">
        <v>-3667</v>
      </c>
      <c r="Q3138" t="s">
        <v>10999</v>
      </c>
      <c r="R3138" t="s">
        <v>11000</v>
      </c>
      <c r="S3138" t="s">
        <v>33344</v>
      </c>
      <c r="T3138">
        <v>0.53849832750378601</v>
      </c>
      <c r="U3138">
        <v>0.80321479550967601</v>
      </c>
      <c r="V3138">
        <v>2.9429737495091399</v>
      </c>
      <c r="W3138">
        <v>0.52938914056192898</v>
      </c>
      <c r="X3138">
        <v>0.81997475101605799</v>
      </c>
      <c r="Y3138">
        <v>-0.48082867818536101</v>
      </c>
      <c r="Z3138">
        <v>0.26614643513353398</v>
      </c>
      <c r="AA3138">
        <v>0.72610664078822296</v>
      </c>
      <c r="AB3138">
        <v>2.4576268049411101</v>
      </c>
      <c r="AC3138">
        <v>0.62840251879890197</v>
      </c>
      <c r="AD3138">
        <v>0.87989882095915395</v>
      </c>
      <c r="AE3138">
        <v>-0.82493928304698205</v>
      </c>
      <c r="AF3138">
        <v>0.87705597545307001</v>
      </c>
      <c r="AG3138">
        <v>0.97990811634790498</v>
      </c>
      <c r="AH3138">
        <v>1.9173623607903301</v>
      </c>
      <c r="AI3138">
        <v>0.50844394355825095</v>
      </c>
      <c r="AJ3138">
        <v>0.78121606160956403</v>
      </c>
      <c r="AK3138">
        <v>-3.5077165134441701E-2</v>
      </c>
    </row>
    <row r="3139" spans="1:37" x14ac:dyDescent="0.2">
      <c r="A3139" t="s">
        <v>10246</v>
      </c>
      <c r="B3139">
        <v>42387758</v>
      </c>
      <c r="C3139">
        <v>42387911</v>
      </c>
      <c r="D3139">
        <v>154</v>
      </c>
      <c r="E3139" t="s">
        <v>11005</v>
      </c>
      <c r="F3139">
        <v>13</v>
      </c>
      <c r="G3139" t="s">
        <v>11006</v>
      </c>
      <c r="H3139" t="s">
        <v>30987</v>
      </c>
      <c r="I3139">
        <v>17</v>
      </c>
      <c r="J3139">
        <v>42313412</v>
      </c>
      <c r="K3139">
        <v>42388373</v>
      </c>
      <c r="L3139">
        <v>74962</v>
      </c>
      <c r="M3139">
        <v>2</v>
      </c>
      <c r="N3139">
        <v>6774</v>
      </c>
      <c r="O3139" t="s">
        <v>11007</v>
      </c>
      <c r="P3139">
        <v>462</v>
      </c>
      <c r="Q3139" t="s">
        <v>11008</v>
      </c>
      <c r="R3139" t="s">
        <v>11009</v>
      </c>
      <c r="S3139" t="s">
        <v>33346</v>
      </c>
      <c r="T3139">
        <v>0.32911398597860803</v>
      </c>
      <c r="U3139">
        <v>0.603102917160658</v>
      </c>
      <c r="V3139">
        <v>25.275398035038801</v>
      </c>
      <c r="W3139">
        <v>0.94541066367716797</v>
      </c>
      <c r="X3139">
        <v>0.95159051474143896</v>
      </c>
      <c r="Y3139">
        <v>-0.52124301372702098</v>
      </c>
      <c r="Z3139">
        <v>0.203350924423461</v>
      </c>
      <c r="AA3139">
        <v>0.72610664078822296</v>
      </c>
      <c r="AB3139">
        <v>25.001464167175399</v>
      </c>
      <c r="AC3139">
        <v>0.92091778829119397</v>
      </c>
      <c r="AD3139">
        <v>0.94068432309766403</v>
      </c>
      <c r="AE3139">
        <v>-1.4309491239762999</v>
      </c>
      <c r="AF3139">
        <v>0.98343762640780896</v>
      </c>
      <c r="AG3139">
        <v>1</v>
      </c>
      <c r="AH3139">
        <v>1.70658355546385</v>
      </c>
      <c r="AI3139">
        <v>0.95029317176085903</v>
      </c>
      <c r="AJ3139">
        <v>0.98621344597861504</v>
      </c>
      <c r="AK3139">
        <v>0.29485189021645503</v>
      </c>
    </row>
    <row r="3140" spans="1:37" x14ac:dyDescent="0.2">
      <c r="A3140" t="s">
        <v>10246</v>
      </c>
      <c r="B3140">
        <v>42388025</v>
      </c>
      <c r="C3140">
        <v>42388178</v>
      </c>
      <c r="D3140">
        <v>154</v>
      </c>
      <c r="E3140" t="s">
        <v>11010</v>
      </c>
      <c r="F3140">
        <v>15</v>
      </c>
      <c r="G3140" t="s">
        <v>11011</v>
      </c>
      <c r="H3140" t="s">
        <v>30987</v>
      </c>
      <c r="I3140">
        <v>17</v>
      </c>
      <c r="J3140">
        <v>42313412</v>
      </c>
      <c r="K3140">
        <v>42388373</v>
      </c>
      <c r="L3140">
        <v>74962</v>
      </c>
      <c r="M3140">
        <v>2</v>
      </c>
      <c r="N3140">
        <v>6774</v>
      </c>
      <c r="O3140" t="s">
        <v>11007</v>
      </c>
      <c r="P3140">
        <v>195</v>
      </c>
      <c r="Q3140" t="s">
        <v>11008</v>
      </c>
      <c r="R3140" t="s">
        <v>11009</v>
      </c>
      <c r="S3140" t="s">
        <v>33346</v>
      </c>
      <c r="T3140">
        <v>0.32911398597860803</v>
      </c>
      <c r="U3140">
        <v>0.603102917160658</v>
      </c>
      <c r="V3140">
        <v>25.275398035038801</v>
      </c>
      <c r="W3140">
        <v>0.94541066367716797</v>
      </c>
      <c r="X3140">
        <v>0.95159051474143896</v>
      </c>
      <c r="Y3140">
        <v>-0.52124301372702098</v>
      </c>
      <c r="Z3140">
        <v>0.203350924423461</v>
      </c>
      <c r="AA3140">
        <v>0.72610664078822296</v>
      </c>
      <c r="AB3140">
        <v>25.001464167175399</v>
      </c>
      <c r="AC3140">
        <v>0.92091778829119397</v>
      </c>
      <c r="AD3140">
        <v>0.94068432309766403</v>
      </c>
      <c r="AE3140">
        <v>-1.4309491239762999</v>
      </c>
      <c r="AF3140">
        <v>0.98343762640780896</v>
      </c>
      <c r="AG3140">
        <v>1</v>
      </c>
      <c r="AH3140">
        <v>1.70658355546385</v>
      </c>
      <c r="AI3140">
        <v>0.95029317176085903</v>
      </c>
      <c r="AJ3140">
        <v>0.98621344597861504</v>
      </c>
      <c r="AK3140">
        <v>0.29485189021645503</v>
      </c>
    </row>
    <row r="3141" spans="1:37" x14ac:dyDescent="0.2">
      <c r="A3141" t="s">
        <v>10246</v>
      </c>
      <c r="B3141">
        <v>42430828</v>
      </c>
      <c r="C3141">
        <v>42430992</v>
      </c>
      <c r="D3141">
        <v>165</v>
      </c>
      <c r="E3141" t="s">
        <v>11012</v>
      </c>
      <c r="F3141">
        <v>1</v>
      </c>
      <c r="G3141" t="s">
        <v>11013</v>
      </c>
      <c r="H3141" t="s">
        <v>31000</v>
      </c>
      <c r="I3141">
        <v>17</v>
      </c>
      <c r="J3141">
        <v>42402449</v>
      </c>
      <c r="K3141">
        <v>42423256</v>
      </c>
      <c r="L3141">
        <v>20808</v>
      </c>
      <c r="M3141">
        <v>2</v>
      </c>
      <c r="N3141">
        <v>284119</v>
      </c>
      <c r="O3141" t="s">
        <v>11014</v>
      </c>
      <c r="P3141">
        <v>-7572</v>
      </c>
      <c r="Q3141" t="s">
        <v>11015</v>
      </c>
      <c r="R3141" t="s">
        <v>11016</v>
      </c>
      <c r="S3141" t="s">
        <v>33347</v>
      </c>
      <c r="T3141">
        <v>0.32911398597860803</v>
      </c>
      <c r="U3141">
        <v>0.603102917160658</v>
      </c>
      <c r="V3141">
        <v>23.775291728352698</v>
      </c>
      <c r="W3141">
        <v>0.94541066367716797</v>
      </c>
      <c r="X3141">
        <v>0.95159051474143896</v>
      </c>
      <c r="Y3141">
        <v>-1.13661373876741</v>
      </c>
      <c r="Z3141">
        <v>0.306975110376564</v>
      </c>
      <c r="AA3141">
        <v>0.72610664078822296</v>
      </c>
      <c r="AB3141">
        <v>23.272010485183401</v>
      </c>
      <c r="AC3141">
        <v>0.71753805159658501</v>
      </c>
      <c r="AD3141">
        <v>0.87989882095915395</v>
      </c>
      <c r="AE3141">
        <v>-2.1366134846986902</v>
      </c>
      <c r="AF3141">
        <v>0.61410715005536498</v>
      </c>
      <c r="AG3141">
        <v>0.80674443595273604</v>
      </c>
      <c r="AH3141">
        <v>2.4122478854953799</v>
      </c>
      <c r="AI3141">
        <v>0.59609816080359102</v>
      </c>
      <c r="AJ3141">
        <v>0.78121606160956403</v>
      </c>
      <c r="AK3141">
        <v>-0.26785836750581898</v>
      </c>
    </row>
    <row r="3142" spans="1:37" x14ac:dyDescent="0.2">
      <c r="A3142" t="s">
        <v>10246</v>
      </c>
      <c r="B3142">
        <v>42708746</v>
      </c>
      <c r="C3142">
        <v>42708900</v>
      </c>
      <c r="D3142">
        <v>155</v>
      </c>
      <c r="E3142" t="s">
        <v>11017</v>
      </c>
      <c r="F3142">
        <v>1</v>
      </c>
      <c r="G3142" t="s">
        <v>11018</v>
      </c>
      <c r="H3142" t="s">
        <v>30987</v>
      </c>
      <c r="I3142">
        <v>17</v>
      </c>
      <c r="J3142">
        <v>42705583</v>
      </c>
      <c r="K3142">
        <v>42708919</v>
      </c>
      <c r="L3142">
        <v>3337</v>
      </c>
      <c r="M3142">
        <v>2</v>
      </c>
      <c r="N3142">
        <v>2145</v>
      </c>
      <c r="O3142" t="s">
        <v>11019</v>
      </c>
      <c r="P3142">
        <v>19</v>
      </c>
      <c r="Q3142" t="s">
        <v>11020</v>
      </c>
      <c r="R3142" t="s">
        <v>11021</v>
      </c>
      <c r="S3142" t="s">
        <v>33348</v>
      </c>
      <c r="T3142">
        <v>0.35387198439864398</v>
      </c>
      <c r="U3142">
        <v>0.603102917160658</v>
      </c>
      <c r="V3142">
        <v>-23.899321009221399</v>
      </c>
      <c r="W3142">
        <v>0.38920677604595899</v>
      </c>
      <c r="X3142">
        <v>0.704072456322962</v>
      </c>
      <c r="Y3142">
        <v>-23.768076484724801</v>
      </c>
      <c r="Z3142">
        <v>0.184235113180511</v>
      </c>
      <c r="AA3142">
        <v>0.72610664078822296</v>
      </c>
      <c r="AB3142">
        <v>-23.899321009221399</v>
      </c>
      <c r="AC3142">
        <v>0.21073619169722799</v>
      </c>
      <c r="AD3142">
        <v>0.68253123924728298</v>
      </c>
      <c r="AE3142">
        <v>-23.768076484724801</v>
      </c>
      <c r="AF3142">
        <v>0.501741946288212</v>
      </c>
      <c r="AG3142">
        <v>0.80674443595273604</v>
      </c>
      <c r="AH3142">
        <v>-22.969710420537801</v>
      </c>
      <c r="AI3142">
        <v>0.52399907623471598</v>
      </c>
      <c r="AJ3142">
        <v>0.78121606160956403</v>
      </c>
      <c r="AK3142">
        <v>-22.899321101428001</v>
      </c>
    </row>
    <row r="3143" spans="1:37" x14ac:dyDescent="0.2">
      <c r="A3143" t="s">
        <v>10246</v>
      </c>
      <c r="B3143">
        <v>42860504</v>
      </c>
      <c r="C3143">
        <v>42860558</v>
      </c>
      <c r="D3143">
        <v>55</v>
      </c>
      <c r="E3143" t="s">
        <v>11022</v>
      </c>
      <c r="F3143">
        <v>0</v>
      </c>
      <c r="G3143" t="s">
        <v>11023</v>
      </c>
      <c r="H3143" t="s">
        <v>31000</v>
      </c>
      <c r="I3143">
        <v>17</v>
      </c>
      <c r="J3143">
        <v>42854127</v>
      </c>
      <c r="K3143">
        <v>42855522</v>
      </c>
      <c r="L3143">
        <v>1396</v>
      </c>
      <c r="M3143">
        <v>1</v>
      </c>
      <c r="N3143">
        <v>8639</v>
      </c>
      <c r="O3143" t="s">
        <v>11024</v>
      </c>
      <c r="P3143">
        <v>6377</v>
      </c>
      <c r="Q3143" t="s">
        <v>11025</v>
      </c>
      <c r="R3143" t="s">
        <v>11026</v>
      </c>
      <c r="S3143" t="s">
        <v>33349</v>
      </c>
      <c r="T3143">
        <v>0.32911398597860803</v>
      </c>
      <c r="U3143">
        <v>0.603102917160658</v>
      </c>
      <c r="V3143">
        <v>24.763549436397501</v>
      </c>
      <c r="W3143">
        <v>0.69201225521665499</v>
      </c>
      <c r="X3143">
        <v>0.95159051474143896</v>
      </c>
      <c r="Y3143">
        <v>-0.66849061682909805</v>
      </c>
      <c r="Z3143">
        <v>0.203350924423461</v>
      </c>
      <c r="AA3143">
        <v>0.72610664078822296</v>
      </c>
      <c r="AB3143">
        <v>24.481745773257099</v>
      </c>
      <c r="AC3143">
        <v>0.30184355666711699</v>
      </c>
      <c r="AD3143">
        <v>0.68253123924728298</v>
      </c>
      <c r="AE3143">
        <v>-1.6684905291079499</v>
      </c>
      <c r="AF3143">
        <v>0.98343762640780896</v>
      </c>
      <c r="AG3143">
        <v>1</v>
      </c>
      <c r="AH3143">
        <v>1.7273892325617599</v>
      </c>
      <c r="AI3143">
        <v>0.95029317176085903</v>
      </c>
      <c r="AJ3143">
        <v>0.98621344597861504</v>
      </c>
      <c r="AK3143">
        <v>0.200264804300053</v>
      </c>
    </row>
    <row r="3144" spans="1:37" x14ac:dyDescent="0.2">
      <c r="A3144" t="s">
        <v>10246</v>
      </c>
      <c r="B3144">
        <v>43025269</v>
      </c>
      <c r="C3144">
        <v>43025430</v>
      </c>
      <c r="D3144">
        <v>162</v>
      </c>
      <c r="E3144" t="s">
        <v>11027</v>
      </c>
      <c r="F3144">
        <v>18</v>
      </c>
      <c r="G3144" t="s">
        <v>11028</v>
      </c>
      <c r="H3144" t="s">
        <v>30987</v>
      </c>
      <c r="I3144">
        <v>17</v>
      </c>
      <c r="J3144">
        <v>43025241</v>
      </c>
      <c r="K3144">
        <v>43026253</v>
      </c>
      <c r="L3144">
        <v>1013</v>
      </c>
      <c r="M3144">
        <v>1</v>
      </c>
      <c r="N3144">
        <v>8153</v>
      </c>
      <c r="O3144" t="s">
        <v>11029</v>
      </c>
      <c r="P3144">
        <v>28</v>
      </c>
      <c r="Q3144" t="s">
        <v>11030</v>
      </c>
      <c r="R3144" t="s">
        <v>11031</v>
      </c>
      <c r="S3144" t="s">
        <v>33350</v>
      </c>
      <c r="T3144">
        <v>0.97213403838398904</v>
      </c>
      <c r="U3144">
        <v>1</v>
      </c>
      <c r="V3144">
        <v>0.96294685894160503</v>
      </c>
      <c r="W3144">
        <v>0.46193634366738701</v>
      </c>
      <c r="X3144">
        <v>0.75726018452522603</v>
      </c>
      <c r="Y3144">
        <v>1.71663165233888</v>
      </c>
      <c r="Z3144">
        <v>0.96726857278496403</v>
      </c>
      <c r="AA3144">
        <v>0.99919698600769702</v>
      </c>
      <c r="AB3144">
        <v>0.54791248047486896</v>
      </c>
      <c r="AC3144">
        <v>0.88945902157151002</v>
      </c>
      <c r="AD3144">
        <v>0.94068432309766403</v>
      </c>
      <c r="AE3144">
        <v>0.71663170227268702</v>
      </c>
      <c r="AF3144">
        <v>0.98343762640780896</v>
      </c>
      <c r="AG3144">
        <v>1</v>
      </c>
      <c r="AH3144">
        <v>0.99832523766485404</v>
      </c>
      <c r="AI3144">
        <v>0.183554312780425</v>
      </c>
      <c r="AJ3144">
        <v>0.78121606160956403</v>
      </c>
      <c r="AK3144">
        <v>2.5853869834861101</v>
      </c>
    </row>
    <row r="3145" spans="1:37" x14ac:dyDescent="0.2">
      <c r="A3145" t="s">
        <v>10246</v>
      </c>
      <c r="B3145">
        <v>43895878</v>
      </c>
      <c r="C3145">
        <v>43896177</v>
      </c>
      <c r="D3145">
        <v>300</v>
      </c>
      <c r="E3145" t="s">
        <v>11032</v>
      </c>
      <c r="F3145">
        <v>4</v>
      </c>
      <c r="G3145" t="s">
        <v>11033</v>
      </c>
      <c r="H3145" t="s">
        <v>33351</v>
      </c>
      <c r="I3145">
        <v>17</v>
      </c>
      <c r="J3145">
        <v>43875357</v>
      </c>
      <c r="K3145">
        <v>43900598</v>
      </c>
      <c r="L3145">
        <v>25242</v>
      </c>
      <c r="M3145">
        <v>2</v>
      </c>
      <c r="N3145">
        <v>4355</v>
      </c>
      <c r="O3145" t="s">
        <v>11034</v>
      </c>
      <c r="P3145">
        <v>4421</v>
      </c>
      <c r="Q3145" t="s">
        <v>11035</v>
      </c>
      <c r="R3145" t="s">
        <v>11036</v>
      </c>
      <c r="S3145" t="s">
        <v>33352</v>
      </c>
      <c r="T3145">
        <v>0.254431078355565</v>
      </c>
      <c r="U3145">
        <v>0.603102917160658</v>
      </c>
      <c r="V3145">
        <v>2.0969422421264299</v>
      </c>
      <c r="W3145">
        <v>0.85739061170441999</v>
      </c>
      <c r="X3145">
        <v>0.95159051474143896</v>
      </c>
      <c r="Y3145">
        <v>0.57299906635488695</v>
      </c>
      <c r="Z3145">
        <v>0.20097529916239401</v>
      </c>
      <c r="AA3145">
        <v>0.72610664078822296</v>
      </c>
      <c r="AB3145">
        <v>2.46329868946163</v>
      </c>
      <c r="AC3145">
        <v>0.75716389160250297</v>
      </c>
      <c r="AD3145">
        <v>0.88228037595068098</v>
      </c>
      <c r="AE3145">
        <v>9.0531248671907594E-2</v>
      </c>
      <c r="AF3145">
        <v>0.56419763244961196</v>
      </c>
      <c r="AG3145">
        <v>0.80674443595273604</v>
      </c>
      <c r="AH3145">
        <v>0.18510317698221901</v>
      </c>
      <c r="AI3145">
        <v>0.95512061122343095</v>
      </c>
      <c r="AJ3145">
        <v>0.98789258377071898</v>
      </c>
      <c r="AK3145">
        <v>0.82796379725547997</v>
      </c>
    </row>
    <row r="3146" spans="1:37" x14ac:dyDescent="0.2">
      <c r="A3146" t="s">
        <v>10246</v>
      </c>
      <c r="B3146">
        <v>44077686</v>
      </c>
      <c r="C3146">
        <v>44077833</v>
      </c>
      <c r="D3146">
        <v>148</v>
      </c>
      <c r="E3146" t="s">
        <v>11037</v>
      </c>
      <c r="F3146">
        <v>1</v>
      </c>
      <c r="G3146" t="s">
        <v>11038</v>
      </c>
      <c r="H3146" t="s">
        <v>30999</v>
      </c>
      <c r="I3146">
        <v>17</v>
      </c>
      <c r="J3146">
        <v>44078608</v>
      </c>
      <c r="K3146">
        <v>44079336</v>
      </c>
      <c r="L3146">
        <v>729</v>
      </c>
      <c r="M3146">
        <v>2</v>
      </c>
      <c r="N3146">
        <v>10014</v>
      </c>
      <c r="O3146" t="s">
        <v>11039</v>
      </c>
      <c r="P3146">
        <v>1503</v>
      </c>
      <c r="Q3146" t="s">
        <v>11040</v>
      </c>
      <c r="R3146" t="s">
        <v>11041</v>
      </c>
      <c r="S3146" t="s">
        <v>33353</v>
      </c>
      <c r="T3146">
        <v>0.506551998792793</v>
      </c>
      <c r="U3146">
        <v>0.78288571403930396</v>
      </c>
      <c r="V3146">
        <v>4.8518071836297603</v>
      </c>
      <c r="W3146">
        <v>0.69201225521665499</v>
      </c>
      <c r="X3146">
        <v>0.95159051474143896</v>
      </c>
      <c r="Y3146">
        <v>-0.74168094770593396</v>
      </c>
      <c r="Z3146">
        <v>0.93459220503170903</v>
      </c>
      <c r="AA3146">
        <v>0.99919698600769702</v>
      </c>
      <c r="AB3146">
        <v>3.8883330869565</v>
      </c>
      <c r="AC3146">
        <v>0.30184355666711699</v>
      </c>
      <c r="AD3146">
        <v>0.68253123924728298</v>
      </c>
      <c r="AE3146">
        <v>-1.74168086803865</v>
      </c>
      <c r="AF3146">
        <v>0.205398459628826</v>
      </c>
      <c r="AG3146">
        <v>0.68151250837662902</v>
      </c>
      <c r="AH3146">
        <v>5.7814171049137197</v>
      </c>
      <c r="AI3146">
        <v>0.95029317176085903</v>
      </c>
      <c r="AJ3146">
        <v>0.98621344597861504</v>
      </c>
      <c r="AK3146">
        <v>0.12707447965739899</v>
      </c>
    </row>
    <row r="3147" spans="1:37" x14ac:dyDescent="0.2">
      <c r="A3147" t="s">
        <v>10246</v>
      </c>
      <c r="B3147">
        <v>44077833</v>
      </c>
      <c r="C3147">
        <v>44077980</v>
      </c>
      <c r="D3147">
        <v>148</v>
      </c>
      <c r="E3147" t="s">
        <v>11042</v>
      </c>
      <c r="F3147">
        <v>2</v>
      </c>
      <c r="G3147" t="s">
        <v>11043</v>
      </c>
      <c r="H3147" t="s">
        <v>30999</v>
      </c>
      <c r="I3147">
        <v>17</v>
      </c>
      <c r="J3147">
        <v>44078608</v>
      </c>
      <c r="K3147">
        <v>44079336</v>
      </c>
      <c r="L3147">
        <v>729</v>
      </c>
      <c r="M3147">
        <v>2</v>
      </c>
      <c r="N3147">
        <v>10014</v>
      </c>
      <c r="O3147" t="s">
        <v>11039</v>
      </c>
      <c r="P3147">
        <v>1356</v>
      </c>
      <c r="Q3147" t="s">
        <v>11040</v>
      </c>
      <c r="R3147" t="s">
        <v>11041</v>
      </c>
      <c r="S3147" t="s">
        <v>33353</v>
      </c>
      <c r="T3147">
        <v>0.506551998792793</v>
      </c>
      <c r="U3147">
        <v>0.78288571403930396</v>
      </c>
      <c r="V3147">
        <v>4.8518071836297603</v>
      </c>
      <c r="W3147">
        <v>0.69201225521665499</v>
      </c>
      <c r="X3147">
        <v>0.95159051474143896</v>
      </c>
      <c r="Y3147">
        <v>-0.74168094770593396</v>
      </c>
      <c r="Z3147">
        <v>0.93459220503170903</v>
      </c>
      <c r="AA3147">
        <v>0.99919698600769702</v>
      </c>
      <c r="AB3147">
        <v>3.8883330869565</v>
      </c>
      <c r="AC3147">
        <v>0.30184355666711699</v>
      </c>
      <c r="AD3147">
        <v>0.68253123924728298</v>
      </c>
      <c r="AE3147">
        <v>-1.74168086803865</v>
      </c>
      <c r="AF3147">
        <v>0.205398459628826</v>
      </c>
      <c r="AG3147">
        <v>0.68151250837662902</v>
      </c>
      <c r="AH3147">
        <v>5.7814171049137197</v>
      </c>
      <c r="AI3147">
        <v>0.95029317176085903</v>
      </c>
      <c r="AJ3147">
        <v>0.98621344597861504</v>
      </c>
      <c r="AK3147">
        <v>0.12707447965739899</v>
      </c>
    </row>
    <row r="3148" spans="1:37" x14ac:dyDescent="0.2">
      <c r="A3148" t="s">
        <v>10246</v>
      </c>
      <c r="B3148">
        <v>44176943</v>
      </c>
      <c r="C3148">
        <v>44177113</v>
      </c>
      <c r="D3148">
        <v>171</v>
      </c>
      <c r="E3148" t="s">
        <v>11044</v>
      </c>
      <c r="F3148">
        <v>20</v>
      </c>
      <c r="G3148" t="s">
        <v>11045</v>
      </c>
      <c r="H3148" t="s">
        <v>33354</v>
      </c>
      <c r="I3148">
        <v>17</v>
      </c>
      <c r="J3148">
        <v>44170724</v>
      </c>
      <c r="K3148">
        <v>44178995</v>
      </c>
      <c r="L3148">
        <v>8272</v>
      </c>
      <c r="M3148">
        <v>1</v>
      </c>
      <c r="N3148">
        <v>92591</v>
      </c>
      <c r="O3148" t="s">
        <v>11046</v>
      </c>
      <c r="P3148">
        <v>6219</v>
      </c>
      <c r="Q3148" t="s">
        <v>11047</v>
      </c>
      <c r="R3148" t="s">
        <v>11048</v>
      </c>
      <c r="S3148" t="s">
        <v>33355</v>
      </c>
      <c r="T3148">
        <v>0.32911398597860803</v>
      </c>
      <c r="U3148">
        <v>0.603102917160658</v>
      </c>
      <c r="V3148">
        <v>23.488879374531098</v>
      </c>
      <c r="W3148">
        <v>0.94541066367716797</v>
      </c>
      <c r="X3148">
        <v>0.95159051474143896</v>
      </c>
      <c r="Y3148">
        <v>-0.113235895717077</v>
      </c>
      <c r="Z3148">
        <v>0.306975110376564</v>
      </c>
      <c r="AA3148">
        <v>0.72610664078822296</v>
      </c>
      <c r="AB3148">
        <v>23.344032843317699</v>
      </c>
      <c r="AC3148">
        <v>0.71753805159658501</v>
      </c>
      <c r="AD3148">
        <v>0.87989882095915395</v>
      </c>
      <c r="AE3148">
        <v>-1.11323574327583</v>
      </c>
      <c r="AF3148">
        <v>0.61410715005536498</v>
      </c>
      <c r="AG3148">
        <v>0.80674443595273604</v>
      </c>
      <c r="AH3148">
        <v>1.38887015146014</v>
      </c>
      <c r="AI3148">
        <v>0.59609816080359102</v>
      </c>
      <c r="AJ3148">
        <v>0.78121606160956403</v>
      </c>
      <c r="AK3148">
        <v>0.75551945458111303</v>
      </c>
    </row>
    <row r="3149" spans="1:37" x14ac:dyDescent="0.2">
      <c r="A3149" t="s">
        <v>10246</v>
      </c>
      <c r="B3149">
        <v>44177113</v>
      </c>
      <c r="C3149">
        <v>44177283</v>
      </c>
      <c r="D3149">
        <v>171</v>
      </c>
      <c r="E3149" t="s">
        <v>11049</v>
      </c>
      <c r="F3149">
        <v>12</v>
      </c>
      <c r="G3149" t="s">
        <v>11050</v>
      </c>
      <c r="H3149" t="s">
        <v>33354</v>
      </c>
      <c r="I3149">
        <v>17</v>
      </c>
      <c r="J3149">
        <v>44170724</v>
      </c>
      <c r="K3149">
        <v>44178995</v>
      </c>
      <c r="L3149">
        <v>8272</v>
      </c>
      <c r="M3149">
        <v>1</v>
      </c>
      <c r="N3149">
        <v>92591</v>
      </c>
      <c r="O3149" t="s">
        <v>11046</v>
      </c>
      <c r="P3149">
        <v>6389</v>
      </c>
      <c r="Q3149" t="s">
        <v>11047</v>
      </c>
      <c r="R3149" t="s">
        <v>11048</v>
      </c>
      <c r="S3149" t="s">
        <v>33355</v>
      </c>
      <c r="T3149">
        <v>0.32911398597860803</v>
      </c>
      <c r="U3149">
        <v>0.603102917160658</v>
      </c>
      <c r="V3149">
        <v>23.488879374531098</v>
      </c>
      <c r="W3149">
        <v>0.94541066367716797</v>
      </c>
      <c r="X3149">
        <v>0.95159051474143896</v>
      </c>
      <c r="Y3149">
        <v>-0.113235895717077</v>
      </c>
      <c r="Z3149">
        <v>0.306975110376564</v>
      </c>
      <c r="AA3149">
        <v>0.72610664078822296</v>
      </c>
      <c r="AB3149">
        <v>23.344032843317699</v>
      </c>
      <c r="AC3149">
        <v>0.71753805159658501</v>
      </c>
      <c r="AD3149">
        <v>0.87989882095915395</v>
      </c>
      <c r="AE3149">
        <v>-1.11323574327583</v>
      </c>
      <c r="AF3149">
        <v>0.61410715005536498</v>
      </c>
      <c r="AG3149">
        <v>0.80674443595273604</v>
      </c>
      <c r="AH3149">
        <v>1.38887015146014</v>
      </c>
      <c r="AI3149">
        <v>0.59609816080359102</v>
      </c>
      <c r="AJ3149">
        <v>0.78121606160956403</v>
      </c>
      <c r="AK3149">
        <v>0.75551945458111303</v>
      </c>
    </row>
    <row r="3150" spans="1:37" x14ac:dyDescent="0.2">
      <c r="A3150" t="s">
        <v>10246</v>
      </c>
      <c r="B3150">
        <v>44273182</v>
      </c>
      <c r="C3150">
        <v>44273334</v>
      </c>
      <c r="D3150">
        <v>153</v>
      </c>
      <c r="E3150" t="s">
        <v>11051</v>
      </c>
      <c r="F3150">
        <v>2</v>
      </c>
      <c r="G3150" t="s">
        <v>11052</v>
      </c>
      <c r="H3150" t="s">
        <v>31000</v>
      </c>
      <c r="I3150">
        <v>17</v>
      </c>
      <c r="J3150">
        <v>44260805</v>
      </c>
      <c r="K3150">
        <v>44268141</v>
      </c>
      <c r="L3150">
        <v>7337</v>
      </c>
      <c r="M3150">
        <v>2</v>
      </c>
      <c r="N3150">
        <v>6521</v>
      </c>
      <c r="O3150" t="s">
        <v>11053</v>
      </c>
      <c r="P3150">
        <v>-5041</v>
      </c>
      <c r="Q3150" t="s">
        <v>11054</v>
      </c>
      <c r="R3150" t="s">
        <v>11055</v>
      </c>
      <c r="S3150" t="s">
        <v>33356</v>
      </c>
      <c r="T3150">
        <v>0.152084254673993</v>
      </c>
      <c r="U3150">
        <v>0.603102917160658</v>
      </c>
      <c r="V3150">
        <v>22.242340291561401</v>
      </c>
      <c r="W3150">
        <v>0.20525741147413201</v>
      </c>
      <c r="X3150">
        <v>0.704072456322962</v>
      </c>
      <c r="Y3150">
        <v>-22.040706474008498</v>
      </c>
      <c r="Z3150">
        <v>0.203350924423461</v>
      </c>
      <c r="AA3150">
        <v>0.72610664078822296</v>
      </c>
      <c r="AB3150">
        <v>22.9250759238097</v>
      </c>
      <c r="AC3150">
        <v>0.32081866871113202</v>
      </c>
      <c r="AD3150">
        <v>0.68773325147593101</v>
      </c>
      <c r="AE3150">
        <v>0.36655716990374598</v>
      </c>
      <c r="AF3150">
        <v>0.23669707478149901</v>
      </c>
      <c r="AG3150">
        <v>0.69020448338054297</v>
      </c>
      <c r="AH3150">
        <v>-9.0922784558094397E-2</v>
      </c>
      <c r="AI3150">
        <v>0.24456414000292601</v>
      </c>
      <c r="AJ3150">
        <v>0.78121606160956403</v>
      </c>
      <c r="AK3150">
        <v>-22.818160733827799</v>
      </c>
    </row>
    <row r="3151" spans="1:37" x14ac:dyDescent="0.2">
      <c r="A3151" t="s">
        <v>10246</v>
      </c>
      <c r="B3151">
        <v>44273386</v>
      </c>
      <c r="C3151">
        <v>44273536</v>
      </c>
      <c r="D3151">
        <v>151</v>
      </c>
      <c r="E3151" t="s">
        <v>11056</v>
      </c>
      <c r="F3151">
        <v>1</v>
      </c>
      <c r="G3151" t="s">
        <v>11057</v>
      </c>
      <c r="H3151" t="s">
        <v>31000</v>
      </c>
      <c r="I3151">
        <v>17</v>
      </c>
      <c r="J3151">
        <v>44260805</v>
      </c>
      <c r="K3151">
        <v>44268141</v>
      </c>
      <c r="L3151">
        <v>7337</v>
      </c>
      <c r="M3151">
        <v>2</v>
      </c>
      <c r="N3151">
        <v>6521</v>
      </c>
      <c r="O3151" t="s">
        <v>11053</v>
      </c>
      <c r="P3151">
        <v>-5245</v>
      </c>
      <c r="Q3151" t="s">
        <v>11054</v>
      </c>
      <c r="R3151" t="s">
        <v>11055</v>
      </c>
      <c r="S3151" t="s">
        <v>33356</v>
      </c>
      <c r="T3151">
        <v>0.152084254673993</v>
      </c>
      <c r="U3151">
        <v>0.603102917160658</v>
      </c>
      <c r="V3151">
        <v>22.242340291561401</v>
      </c>
      <c r="W3151">
        <v>0.20525741147413201</v>
      </c>
      <c r="X3151">
        <v>0.704072456322962</v>
      </c>
      <c r="Y3151">
        <v>-22.040706474008498</v>
      </c>
      <c r="Z3151">
        <v>0.203350924423461</v>
      </c>
      <c r="AA3151">
        <v>0.72610664078822296</v>
      </c>
      <c r="AB3151">
        <v>22.9250759238097</v>
      </c>
      <c r="AC3151">
        <v>0.32081866871113202</v>
      </c>
      <c r="AD3151">
        <v>0.68773325147593101</v>
      </c>
      <c r="AE3151">
        <v>0.36655716990374598</v>
      </c>
      <c r="AF3151">
        <v>0.23669707478149901</v>
      </c>
      <c r="AG3151">
        <v>0.69020448338054297</v>
      </c>
      <c r="AH3151">
        <v>-9.0922784558094397E-2</v>
      </c>
      <c r="AI3151">
        <v>0.24456414000292601</v>
      </c>
      <c r="AJ3151">
        <v>0.78121606160956403</v>
      </c>
      <c r="AK3151">
        <v>-22.818160733827799</v>
      </c>
    </row>
    <row r="3152" spans="1:37" x14ac:dyDescent="0.2">
      <c r="A3152" t="s">
        <v>10246</v>
      </c>
      <c r="B3152">
        <v>44320115</v>
      </c>
      <c r="C3152">
        <v>44320269</v>
      </c>
      <c r="D3152">
        <v>155</v>
      </c>
      <c r="E3152" t="s">
        <v>11058</v>
      </c>
      <c r="F3152">
        <v>8</v>
      </c>
      <c r="G3152" t="s">
        <v>11059</v>
      </c>
      <c r="H3152" t="s">
        <v>30987</v>
      </c>
      <c r="I3152">
        <v>17</v>
      </c>
      <c r="J3152">
        <v>44319691</v>
      </c>
      <c r="K3152">
        <v>44321147</v>
      </c>
      <c r="L3152">
        <v>1457</v>
      </c>
      <c r="M3152">
        <v>2</v>
      </c>
      <c r="N3152">
        <v>51629</v>
      </c>
      <c r="O3152" t="s">
        <v>11060</v>
      </c>
      <c r="P3152">
        <v>878</v>
      </c>
      <c r="Q3152" t="s">
        <v>11061</v>
      </c>
      <c r="R3152" t="s">
        <v>11062</v>
      </c>
      <c r="S3152" t="s">
        <v>33357</v>
      </c>
      <c r="T3152">
        <v>1</v>
      </c>
      <c r="U3152">
        <v>1</v>
      </c>
      <c r="V3152">
        <v>-0.203070974399372</v>
      </c>
      <c r="W3152">
        <v>0.69201225521665499</v>
      </c>
      <c r="X3152">
        <v>0.95159051474143896</v>
      </c>
      <c r="Y3152">
        <v>-7.95229361676387E-3</v>
      </c>
      <c r="Z3152">
        <v>1</v>
      </c>
      <c r="AA3152">
        <v>1</v>
      </c>
      <c r="AB3152">
        <v>-1.1543141447380001</v>
      </c>
      <c r="AC3152">
        <v>0.30184355666711699</v>
      </c>
      <c r="AD3152">
        <v>0.68253123924728298</v>
      </c>
      <c r="AE3152">
        <v>-1.00795225264941</v>
      </c>
      <c r="AF3152">
        <v>1</v>
      </c>
      <c r="AG3152">
        <v>1</v>
      </c>
      <c r="AH3152">
        <v>0.71641323581221905</v>
      </c>
      <c r="AI3152">
        <v>0.95029317176085903</v>
      </c>
      <c r="AJ3152">
        <v>0.98621344597861504</v>
      </c>
      <c r="AK3152">
        <v>0.86080313944842102</v>
      </c>
    </row>
    <row r="3153" spans="1:37" x14ac:dyDescent="0.2">
      <c r="A3153" t="s">
        <v>10246</v>
      </c>
      <c r="B3153">
        <v>44320269</v>
      </c>
      <c r="C3153">
        <v>44320423</v>
      </c>
      <c r="D3153">
        <v>155</v>
      </c>
      <c r="E3153" t="s">
        <v>11063</v>
      </c>
      <c r="F3153">
        <v>8</v>
      </c>
      <c r="G3153" t="s">
        <v>11064</v>
      </c>
      <c r="H3153" t="s">
        <v>30987</v>
      </c>
      <c r="I3153">
        <v>17</v>
      </c>
      <c r="J3153">
        <v>44319691</v>
      </c>
      <c r="K3153">
        <v>44321147</v>
      </c>
      <c r="L3153">
        <v>1457</v>
      </c>
      <c r="M3153">
        <v>2</v>
      </c>
      <c r="N3153">
        <v>51629</v>
      </c>
      <c r="O3153" t="s">
        <v>11060</v>
      </c>
      <c r="P3153">
        <v>724</v>
      </c>
      <c r="Q3153" t="s">
        <v>11061</v>
      </c>
      <c r="R3153" t="s">
        <v>11062</v>
      </c>
      <c r="S3153" t="s">
        <v>33357</v>
      </c>
      <c r="T3153">
        <v>1</v>
      </c>
      <c r="U3153">
        <v>1</v>
      </c>
      <c r="V3153">
        <v>-0.203070974399372</v>
      </c>
      <c r="W3153">
        <v>0.69201225521665499</v>
      </c>
      <c r="X3153">
        <v>0.95159051474143896</v>
      </c>
      <c r="Y3153">
        <v>-7.95229361676387E-3</v>
      </c>
      <c r="Z3153">
        <v>1</v>
      </c>
      <c r="AA3153">
        <v>1</v>
      </c>
      <c r="AB3153">
        <v>-1.1543141447380001</v>
      </c>
      <c r="AC3153">
        <v>0.30184355666711699</v>
      </c>
      <c r="AD3153">
        <v>0.68253123924728298</v>
      </c>
      <c r="AE3153">
        <v>-1.00795225264941</v>
      </c>
      <c r="AF3153">
        <v>1</v>
      </c>
      <c r="AG3153">
        <v>1</v>
      </c>
      <c r="AH3153">
        <v>0.71641323581221905</v>
      </c>
      <c r="AI3153">
        <v>0.95029317176085903</v>
      </c>
      <c r="AJ3153">
        <v>0.98621344597861504</v>
      </c>
      <c r="AK3153">
        <v>0.86080313944842102</v>
      </c>
    </row>
    <row r="3154" spans="1:37" x14ac:dyDescent="0.2">
      <c r="A3154" t="s">
        <v>10246</v>
      </c>
      <c r="B3154">
        <v>44320423</v>
      </c>
      <c r="C3154">
        <v>44320577</v>
      </c>
      <c r="D3154">
        <v>155</v>
      </c>
      <c r="E3154" t="s">
        <v>11065</v>
      </c>
      <c r="F3154">
        <v>3</v>
      </c>
      <c r="G3154" t="s">
        <v>11066</v>
      </c>
      <c r="H3154" t="s">
        <v>30987</v>
      </c>
      <c r="I3154">
        <v>17</v>
      </c>
      <c r="J3154">
        <v>44319691</v>
      </c>
      <c r="K3154">
        <v>44321147</v>
      </c>
      <c r="L3154">
        <v>1457</v>
      </c>
      <c r="M3154">
        <v>2</v>
      </c>
      <c r="N3154">
        <v>51629</v>
      </c>
      <c r="O3154" t="s">
        <v>11060</v>
      </c>
      <c r="P3154">
        <v>570</v>
      </c>
      <c r="Q3154" t="s">
        <v>11061</v>
      </c>
      <c r="R3154" t="s">
        <v>11062</v>
      </c>
      <c r="S3154" t="s">
        <v>33357</v>
      </c>
      <c r="T3154">
        <v>1</v>
      </c>
      <c r="U3154">
        <v>1</v>
      </c>
      <c r="V3154">
        <v>-1.01042586411433</v>
      </c>
      <c r="W3154">
        <v>0.69201225521665499</v>
      </c>
      <c r="X3154">
        <v>0.95159051474143896</v>
      </c>
      <c r="Y3154">
        <v>-0.81530718494885601</v>
      </c>
      <c r="Z3154">
        <v>1</v>
      </c>
      <c r="AA3154">
        <v>1</v>
      </c>
      <c r="AB3154">
        <v>-1.9525633905464901</v>
      </c>
      <c r="AC3154">
        <v>0.30184355666711699</v>
      </c>
      <c r="AD3154">
        <v>0.68253123924728298</v>
      </c>
      <c r="AE3154">
        <v>-1.8153071132559999</v>
      </c>
      <c r="AF3154">
        <v>1</v>
      </c>
      <c r="AG3154">
        <v>1</v>
      </c>
      <c r="AH3154">
        <v>-9.0941653902740893E-2</v>
      </c>
      <c r="AI3154">
        <v>0.95029317176085903</v>
      </c>
      <c r="AJ3154">
        <v>0.98621344597861504</v>
      </c>
      <c r="AK3154">
        <v>5.3448248116329498E-2</v>
      </c>
    </row>
    <row r="3155" spans="1:37" x14ac:dyDescent="0.2">
      <c r="A3155" t="s">
        <v>10246</v>
      </c>
      <c r="B3155">
        <v>44369012</v>
      </c>
      <c r="C3155">
        <v>44369187</v>
      </c>
      <c r="D3155">
        <v>176</v>
      </c>
      <c r="E3155" t="s">
        <v>11067</v>
      </c>
      <c r="F3155">
        <v>9</v>
      </c>
      <c r="G3155" t="s">
        <v>11068</v>
      </c>
      <c r="H3155" t="s">
        <v>31000</v>
      </c>
      <c r="I3155">
        <v>17</v>
      </c>
      <c r="J3155">
        <v>44353215</v>
      </c>
      <c r="K3155">
        <v>44363853</v>
      </c>
      <c r="L3155">
        <v>10639</v>
      </c>
      <c r="M3155">
        <v>2</v>
      </c>
      <c r="N3155">
        <v>284069</v>
      </c>
      <c r="O3155" t="s">
        <v>11069</v>
      </c>
      <c r="P3155">
        <v>-5159</v>
      </c>
      <c r="Q3155" t="s">
        <v>11070</v>
      </c>
      <c r="R3155" t="s">
        <v>11071</v>
      </c>
      <c r="S3155" t="s">
        <v>33358</v>
      </c>
      <c r="T3155">
        <v>0.35387198439864398</v>
      </c>
      <c r="U3155">
        <v>0.603102917160658</v>
      </c>
      <c r="V3155">
        <v>-24.783749457585301</v>
      </c>
      <c r="W3155">
        <v>0.94541066367716797</v>
      </c>
      <c r="X3155">
        <v>0.95159051474143896</v>
      </c>
      <c r="Y3155">
        <v>-2.8511631507253301</v>
      </c>
      <c r="Z3155">
        <v>0.65379035313853895</v>
      </c>
      <c r="AA3155">
        <v>0.84521697243271998</v>
      </c>
      <c r="AB3155">
        <v>-4.0198819691441798</v>
      </c>
      <c r="AC3155">
        <v>0.71753805159658501</v>
      </c>
      <c r="AD3155">
        <v>0.87989882095915395</v>
      </c>
      <c r="AE3155">
        <v>-3.8511627559803099</v>
      </c>
      <c r="AF3155">
        <v>0.32549523997010099</v>
      </c>
      <c r="AG3155">
        <v>0.70473078222419605</v>
      </c>
      <c r="AH3155">
        <v>-24.010513100272799</v>
      </c>
      <c r="AI3155">
        <v>0.59609816080359102</v>
      </c>
      <c r="AJ3155">
        <v>0.78121606160956403</v>
      </c>
      <c r="AK3155">
        <v>-1.9824077291950899</v>
      </c>
    </row>
    <row r="3156" spans="1:37" x14ac:dyDescent="0.2">
      <c r="A3156" t="s">
        <v>10246</v>
      </c>
      <c r="B3156">
        <v>44369187</v>
      </c>
      <c r="C3156">
        <v>44369362</v>
      </c>
      <c r="D3156">
        <v>176</v>
      </c>
      <c r="E3156" t="s">
        <v>11072</v>
      </c>
      <c r="F3156">
        <v>7</v>
      </c>
      <c r="G3156" t="s">
        <v>11073</v>
      </c>
      <c r="H3156" t="s">
        <v>31000</v>
      </c>
      <c r="I3156">
        <v>17</v>
      </c>
      <c r="J3156">
        <v>44353215</v>
      </c>
      <c r="K3156">
        <v>44363853</v>
      </c>
      <c r="L3156">
        <v>10639</v>
      </c>
      <c r="M3156">
        <v>2</v>
      </c>
      <c r="N3156">
        <v>284069</v>
      </c>
      <c r="O3156" t="s">
        <v>11069</v>
      </c>
      <c r="P3156">
        <v>-5334</v>
      </c>
      <c r="Q3156" t="s">
        <v>11070</v>
      </c>
      <c r="R3156" t="s">
        <v>11071</v>
      </c>
      <c r="S3156" t="s">
        <v>33358</v>
      </c>
      <c r="T3156">
        <v>0.35387198439864398</v>
      </c>
      <c r="U3156">
        <v>0.603102917160658</v>
      </c>
      <c r="V3156">
        <v>-24.783749457585301</v>
      </c>
      <c r="W3156">
        <v>0.94541066367716797</v>
      </c>
      <c r="X3156">
        <v>0.95159051474143896</v>
      </c>
      <c r="Y3156">
        <v>-2.8511631507253301</v>
      </c>
      <c r="Z3156">
        <v>0.65379035313853895</v>
      </c>
      <c r="AA3156">
        <v>0.84521697243271998</v>
      </c>
      <c r="AB3156">
        <v>-4.0198819691441798</v>
      </c>
      <c r="AC3156">
        <v>0.71753805159658501</v>
      </c>
      <c r="AD3156">
        <v>0.87989882095915395</v>
      </c>
      <c r="AE3156">
        <v>-3.8511627559803099</v>
      </c>
      <c r="AF3156">
        <v>0.32549523997010099</v>
      </c>
      <c r="AG3156">
        <v>0.70473078222419605</v>
      </c>
      <c r="AH3156">
        <v>-24.010513100272799</v>
      </c>
      <c r="AI3156">
        <v>0.59609816080359102</v>
      </c>
      <c r="AJ3156">
        <v>0.78121606160956403</v>
      </c>
      <c r="AK3156">
        <v>-1.9824077291950899</v>
      </c>
    </row>
    <row r="3157" spans="1:37" x14ac:dyDescent="0.2">
      <c r="A3157" t="s">
        <v>10246</v>
      </c>
      <c r="B3157">
        <v>44961382</v>
      </c>
      <c r="C3157">
        <v>44961539</v>
      </c>
      <c r="D3157">
        <v>158</v>
      </c>
      <c r="E3157" t="s">
        <v>11074</v>
      </c>
      <c r="F3157">
        <v>2</v>
      </c>
      <c r="G3157" t="s">
        <v>11075</v>
      </c>
      <c r="H3157" t="s">
        <v>33359</v>
      </c>
      <c r="I3157">
        <v>17</v>
      </c>
      <c r="J3157">
        <v>44957992</v>
      </c>
      <c r="K3157">
        <v>45108989</v>
      </c>
      <c r="L3157">
        <v>150998</v>
      </c>
      <c r="M3157">
        <v>1</v>
      </c>
      <c r="N3157">
        <v>4836</v>
      </c>
      <c r="O3157" t="s">
        <v>11076</v>
      </c>
      <c r="P3157">
        <v>3390</v>
      </c>
      <c r="Q3157" t="s">
        <v>11077</v>
      </c>
      <c r="R3157" t="s">
        <v>11078</v>
      </c>
      <c r="S3157" t="s">
        <v>33360</v>
      </c>
      <c r="T3157">
        <v>0.32911398597860803</v>
      </c>
      <c r="U3157">
        <v>0.603102917160658</v>
      </c>
      <c r="V3157">
        <v>23.995716013101202</v>
      </c>
      <c r="W3157">
        <v>0.123414495547065</v>
      </c>
      <c r="X3157">
        <v>0.704072456322962</v>
      </c>
      <c r="Y3157">
        <v>25.321920869707899</v>
      </c>
      <c r="Z3157">
        <v>0.48464167878831399</v>
      </c>
      <c r="AA3157">
        <v>0.84435025072159198</v>
      </c>
      <c r="AB3157">
        <v>23.032241971061001</v>
      </c>
      <c r="AC3157">
        <v>0.27780950890804001</v>
      </c>
      <c r="AD3157">
        <v>0.68253123924728298</v>
      </c>
      <c r="AE3157">
        <v>24.321920904104601</v>
      </c>
      <c r="AF3157">
        <v>0.16793847098801201</v>
      </c>
      <c r="AG3157">
        <v>0.68151250837662902</v>
      </c>
      <c r="AH3157">
        <v>23.995716013101202</v>
      </c>
      <c r="AI3157">
        <v>3.6185182304427702E-2</v>
      </c>
      <c r="AJ3157">
        <v>0.78121606160956403</v>
      </c>
      <c r="AK3157">
        <v>25.321920869707899</v>
      </c>
    </row>
    <row r="3158" spans="1:37" x14ac:dyDescent="0.2">
      <c r="A3158" t="s">
        <v>10246</v>
      </c>
      <c r="B3158">
        <v>44961539</v>
      </c>
      <c r="C3158">
        <v>44961696</v>
      </c>
      <c r="D3158">
        <v>158</v>
      </c>
      <c r="E3158" t="s">
        <v>11079</v>
      </c>
      <c r="F3158">
        <v>9</v>
      </c>
      <c r="G3158" t="s">
        <v>11080</v>
      </c>
      <c r="H3158" t="s">
        <v>33359</v>
      </c>
      <c r="I3158">
        <v>17</v>
      </c>
      <c r="J3158">
        <v>44957992</v>
      </c>
      <c r="K3158">
        <v>45108989</v>
      </c>
      <c r="L3158">
        <v>150998</v>
      </c>
      <c r="M3158">
        <v>1</v>
      </c>
      <c r="N3158">
        <v>4836</v>
      </c>
      <c r="O3158" t="s">
        <v>11076</v>
      </c>
      <c r="P3158">
        <v>3547</v>
      </c>
      <c r="Q3158" t="s">
        <v>11077</v>
      </c>
      <c r="R3158" t="s">
        <v>11078</v>
      </c>
      <c r="S3158" t="s">
        <v>33360</v>
      </c>
      <c r="T3158">
        <v>0.32911398597860803</v>
      </c>
      <c r="U3158">
        <v>0.603102917160658</v>
      </c>
      <c r="V3158">
        <v>23.995716013101202</v>
      </c>
      <c r="W3158">
        <v>0.123414495547065</v>
      </c>
      <c r="X3158">
        <v>0.704072456322962</v>
      </c>
      <c r="Y3158">
        <v>25.321920869707899</v>
      </c>
      <c r="Z3158">
        <v>0.48464167878831399</v>
      </c>
      <c r="AA3158">
        <v>0.84435025072159198</v>
      </c>
      <c r="AB3158">
        <v>23.032241971061001</v>
      </c>
      <c r="AC3158">
        <v>0.27780950890804001</v>
      </c>
      <c r="AD3158">
        <v>0.68253123924728298</v>
      </c>
      <c r="AE3158">
        <v>24.321920904104601</v>
      </c>
      <c r="AF3158">
        <v>0.16793847098801201</v>
      </c>
      <c r="AG3158">
        <v>0.68151250837662902</v>
      </c>
      <c r="AH3158">
        <v>23.995716013101202</v>
      </c>
      <c r="AI3158">
        <v>3.6185182304427702E-2</v>
      </c>
      <c r="AJ3158">
        <v>0.78121606160956403</v>
      </c>
      <c r="AK3158">
        <v>25.321920869707899</v>
      </c>
    </row>
    <row r="3159" spans="1:37" x14ac:dyDescent="0.2">
      <c r="A3159" t="s">
        <v>10246</v>
      </c>
      <c r="B3159">
        <v>44961696</v>
      </c>
      <c r="C3159">
        <v>44961853</v>
      </c>
      <c r="D3159">
        <v>158</v>
      </c>
      <c r="E3159" t="s">
        <v>11081</v>
      </c>
      <c r="F3159">
        <v>11</v>
      </c>
      <c r="G3159" t="s">
        <v>11082</v>
      </c>
      <c r="H3159" t="s">
        <v>33359</v>
      </c>
      <c r="I3159">
        <v>17</v>
      </c>
      <c r="J3159">
        <v>44957992</v>
      </c>
      <c r="K3159">
        <v>45108989</v>
      </c>
      <c r="L3159">
        <v>150998</v>
      </c>
      <c r="M3159">
        <v>1</v>
      </c>
      <c r="N3159">
        <v>4836</v>
      </c>
      <c r="O3159" t="s">
        <v>11076</v>
      </c>
      <c r="P3159">
        <v>3704</v>
      </c>
      <c r="Q3159" t="s">
        <v>11077</v>
      </c>
      <c r="R3159" t="s">
        <v>11078</v>
      </c>
      <c r="S3159" t="s">
        <v>33360</v>
      </c>
      <c r="T3159">
        <v>0.32911398597860803</v>
      </c>
      <c r="U3159">
        <v>0.603102917160658</v>
      </c>
      <c r="V3159">
        <v>23.995716013101202</v>
      </c>
      <c r="W3159">
        <v>0.123414495547065</v>
      </c>
      <c r="X3159">
        <v>0.704072456322962</v>
      </c>
      <c r="Y3159">
        <v>25.321920869707899</v>
      </c>
      <c r="Z3159">
        <v>0.48464167878831399</v>
      </c>
      <c r="AA3159">
        <v>0.84435025072159198</v>
      </c>
      <c r="AB3159">
        <v>23.032241971061001</v>
      </c>
      <c r="AC3159">
        <v>0.27780950890804001</v>
      </c>
      <c r="AD3159">
        <v>0.68253123924728298</v>
      </c>
      <c r="AE3159">
        <v>24.321920904104601</v>
      </c>
      <c r="AF3159">
        <v>0.16793847098801201</v>
      </c>
      <c r="AG3159">
        <v>0.68151250837662902</v>
      </c>
      <c r="AH3159">
        <v>23.995716013101202</v>
      </c>
      <c r="AI3159">
        <v>3.6185182304427702E-2</v>
      </c>
      <c r="AJ3159">
        <v>0.78121606160956403</v>
      </c>
      <c r="AK3159">
        <v>25.321920869707899</v>
      </c>
    </row>
    <row r="3160" spans="1:37" x14ac:dyDescent="0.2">
      <c r="A3160" t="s">
        <v>10246</v>
      </c>
      <c r="B3160">
        <v>45796418</v>
      </c>
      <c r="C3160">
        <v>45796610</v>
      </c>
      <c r="D3160">
        <v>193</v>
      </c>
      <c r="E3160" t="s">
        <v>11083</v>
      </c>
      <c r="F3160">
        <v>0</v>
      </c>
      <c r="G3160" t="s">
        <v>11084</v>
      </c>
      <c r="H3160" t="s">
        <v>33361</v>
      </c>
      <c r="I3160">
        <v>17</v>
      </c>
      <c r="J3160">
        <v>45807074</v>
      </c>
      <c r="K3160">
        <v>45830125</v>
      </c>
      <c r="L3160">
        <v>23052</v>
      </c>
      <c r="M3160">
        <v>1</v>
      </c>
      <c r="N3160">
        <v>1394</v>
      </c>
      <c r="O3160" t="s">
        <v>11085</v>
      </c>
      <c r="P3160">
        <v>-10464</v>
      </c>
      <c r="Q3160" t="s">
        <v>11086</v>
      </c>
      <c r="R3160" t="s">
        <v>11087</v>
      </c>
      <c r="S3160" t="s">
        <v>33362</v>
      </c>
      <c r="T3160">
        <v>0.47802444659509802</v>
      </c>
      <c r="U3160">
        <v>0.77705687797854295</v>
      </c>
      <c r="V3160">
        <v>-0.68176323044144105</v>
      </c>
      <c r="W3160">
        <v>0.26072736945667702</v>
      </c>
      <c r="X3160">
        <v>0.704072456322962</v>
      </c>
      <c r="Y3160">
        <v>-1.08259074193705</v>
      </c>
      <c r="Z3160">
        <v>0.13549230912812901</v>
      </c>
      <c r="AA3160">
        <v>0.72610664078822296</v>
      </c>
      <c r="AB3160">
        <v>-1.2392973022595399</v>
      </c>
      <c r="AC3160">
        <v>0.23062046801513</v>
      </c>
      <c r="AD3160">
        <v>0.68253123924728298</v>
      </c>
      <c r="AE3160">
        <v>-0.84884340994799901</v>
      </c>
      <c r="AF3160">
        <v>0.89830399097667102</v>
      </c>
      <c r="AG3160">
        <v>1</v>
      </c>
      <c r="AH3160">
        <v>-6.6613654717523098E-3</v>
      </c>
      <c r="AI3160">
        <v>0.36490281531669899</v>
      </c>
      <c r="AJ3160">
        <v>0.78121606160956403</v>
      </c>
      <c r="AK3160">
        <v>-0.824794316935898</v>
      </c>
    </row>
    <row r="3161" spans="1:37" x14ac:dyDescent="0.2">
      <c r="A3161" t="s">
        <v>10246</v>
      </c>
      <c r="B3161">
        <v>45796610</v>
      </c>
      <c r="C3161">
        <v>45796802</v>
      </c>
      <c r="D3161">
        <v>193</v>
      </c>
      <c r="E3161" t="s">
        <v>11088</v>
      </c>
      <c r="F3161">
        <v>3</v>
      </c>
      <c r="G3161" t="s">
        <v>11089</v>
      </c>
      <c r="H3161" t="s">
        <v>33361</v>
      </c>
      <c r="I3161">
        <v>17</v>
      </c>
      <c r="J3161">
        <v>45807074</v>
      </c>
      <c r="K3161">
        <v>45830125</v>
      </c>
      <c r="L3161">
        <v>23052</v>
      </c>
      <c r="M3161">
        <v>1</v>
      </c>
      <c r="N3161">
        <v>1394</v>
      </c>
      <c r="O3161" t="s">
        <v>11085</v>
      </c>
      <c r="P3161">
        <v>-10272</v>
      </c>
      <c r="Q3161" t="s">
        <v>11086</v>
      </c>
      <c r="R3161" t="s">
        <v>11087</v>
      </c>
      <c r="S3161" t="s">
        <v>33362</v>
      </c>
      <c r="T3161">
        <v>0.47802444659509802</v>
      </c>
      <c r="U3161">
        <v>0.77705687797854295</v>
      </c>
      <c r="V3161">
        <v>-0.68176323044144105</v>
      </c>
      <c r="W3161">
        <v>0.26072736945667702</v>
      </c>
      <c r="X3161">
        <v>0.704072456322962</v>
      </c>
      <c r="Y3161">
        <v>-1.08259074193705</v>
      </c>
      <c r="Z3161">
        <v>0.13549230912812901</v>
      </c>
      <c r="AA3161">
        <v>0.72610664078822296</v>
      </c>
      <c r="AB3161">
        <v>-1.2392973022595399</v>
      </c>
      <c r="AC3161">
        <v>0.23062046801513</v>
      </c>
      <c r="AD3161">
        <v>0.68253123924728298</v>
      </c>
      <c r="AE3161">
        <v>-0.84884340994799901</v>
      </c>
      <c r="AF3161">
        <v>0.89830399097667102</v>
      </c>
      <c r="AG3161">
        <v>1</v>
      </c>
      <c r="AH3161">
        <v>-6.6613654717523098E-3</v>
      </c>
      <c r="AI3161">
        <v>0.36490281531669899</v>
      </c>
      <c r="AJ3161">
        <v>0.78121606160956403</v>
      </c>
      <c r="AK3161">
        <v>-0.824794316935898</v>
      </c>
    </row>
    <row r="3162" spans="1:37" x14ac:dyDescent="0.2">
      <c r="A3162" t="s">
        <v>10246</v>
      </c>
      <c r="B3162">
        <v>48059217</v>
      </c>
      <c r="C3162">
        <v>48059391</v>
      </c>
      <c r="D3162">
        <v>175</v>
      </c>
      <c r="E3162" t="s">
        <v>11090</v>
      </c>
      <c r="F3162">
        <v>9</v>
      </c>
      <c r="G3162" t="s">
        <v>11091</v>
      </c>
      <c r="H3162" t="s">
        <v>33363</v>
      </c>
      <c r="I3162">
        <v>17</v>
      </c>
      <c r="J3162">
        <v>48055952</v>
      </c>
      <c r="K3162">
        <v>48058416</v>
      </c>
      <c r="L3162">
        <v>2465</v>
      </c>
      <c r="M3162">
        <v>1</v>
      </c>
      <c r="N3162">
        <v>4779</v>
      </c>
      <c r="O3162" t="s">
        <v>11092</v>
      </c>
      <c r="P3162">
        <v>3265</v>
      </c>
      <c r="Q3162" t="s">
        <v>11093</v>
      </c>
      <c r="R3162" t="s">
        <v>11094</v>
      </c>
      <c r="S3162" t="s">
        <v>33364</v>
      </c>
      <c r="T3162">
        <v>0.55087957105200003</v>
      </c>
      <c r="U3162">
        <v>0.80952764179854397</v>
      </c>
      <c r="V3162">
        <v>1.10472051062082</v>
      </c>
      <c r="W3162">
        <v>0.12665592643416801</v>
      </c>
      <c r="X3162">
        <v>0.704072456322962</v>
      </c>
      <c r="Y3162">
        <v>1.6265415991401899</v>
      </c>
      <c r="Z3162">
        <v>0.87157672656278196</v>
      </c>
      <c r="AA3162">
        <v>0.99338226415155695</v>
      </c>
      <c r="AB3162">
        <v>0.14124641197225801</v>
      </c>
      <c r="AC3162">
        <v>0.30665104035698998</v>
      </c>
      <c r="AD3162">
        <v>0.68773325147593101</v>
      </c>
      <c r="AE3162">
        <v>1.02459310966284</v>
      </c>
      <c r="AF3162">
        <v>0.174595458387797</v>
      </c>
      <c r="AG3162">
        <v>0.68151250837662902</v>
      </c>
      <c r="AH3162">
        <v>2.0343311308569501</v>
      </c>
      <c r="AI3162">
        <v>5.9628059440470497E-2</v>
      </c>
      <c r="AJ3162">
        <v>0.78121606160956403</v>
      </c>
      <c r="AK3162">
        <v>1.6389614161245101</v>
      </c>
    </row>
    <row r="3163" spans="1:37" x14ac:dyDescent="0.2">
      <c r="A3163" t="s">
        <v>10246</v>
      </c>
      <c r="B3163">
        <v>48601722</v>
      </c>
      <c r="C3163">
        <v>48601917</v>
      </c>
      <c r="D3163">
        <v>196</v>
      </c>
      <c r="E3163" t="s">
        <v>11095</v>
      </c>
      <c r="F3163">
        <v>6</v>
      </c>
      <c r="G3163" t="s">
        <v>11096</v>
      </c>
      <c r="H3163" t="s">
        <v>30987</v>
      </c>
      <c r="I3163">
        <v>17</v>
      </c>
      <c r="J3163">
        <v>48602138</v>
      </c>
      <c r="K3163">
        <v>48606394</v>
      </c>
      <c r="L3163">
        <v>4257</v>
      </c>
      <c r="M3163">
        <v>1</v>
      </c>
      <c r="N3163">
        <v>404266</v>
      </c>
      <c r="O3163" t="s">
        <v>11097</v>
      </c>
      <c r="P3163">
        <v>-221</v>
      </c>
      <c r="Q3163" t="s">
        <v>11098</v>
      </c>
      <c r="R3163" t="s">
        <v>11099</v>
      </c>
      <c r="S3163" t="s">
        <v>33365</v>
      </c>
      <c r="T3163">
        <v>7.1413896149753298E-2</v>
      </c>
      <c r="U3163">
        <v>0.603102917160658</v>
      </c>
      <c r="V3163">
        <v>2.1616406821487999</v>
      </c>
      <c r="W3163">
        <v>0.79969136998515</v>
      </c>
      <c r="X3163">
        <v>0.95159051474143896</v>
      </c>
      <c r="Y3163">
        <v>-9.5734723457306603E-2</v>
      </c>
      <c r="Z3163">
        <v>5.0925231236478803E-2</v>
      </c>
      <c r="AA3163">
        <v>0.72610664078822296</v>
      </c>
      <c r="AB3163">
        <v>2.16528407480686</v>
      </c>
      <c r="AC3163">
        <v>0.37359382615563802</v>
      </c>
      <c r="AD3163">
        <v>0.78014192320529197</v>
      </c>
      <c r="AE3163">
        <v>-0.65270423766338104</v>
      </c>
      <c r="AF3163">
        <v>0.32335971954040099</v>
      </c>
      <c r="AG3163">
        <v>0.70473078222419605</v>
      </c>
      <c r="AH3163">
        <v>0.74951397062478897</v>
      </c>
      <c r="AI3163">
        <v>0.79638029399060395</v>
      </c>
      <c r="AJ3163">
        <v>0.93953840938632105</v>
      </c>
      <c r="AK3163">
        <v>0.41927100803052098</v>
      </c>
    </row>
    <row r="3164" spans="1:37" x14ac:dyDescent="0.2">
      <c r="A3164" t="s">
        <v>10246</v>
      </c>
      <c r="B3164">
        <v>48636691</v>
      </c>
      <c r="C3164">
        <v>48636866</v>
      </c>
      <c r="D3164">
        <v>176</v>
      </c>
      <c r="E3164" t="s">
        <v>11100</v>
      </c>
      <c r="F3164">
        <v>15</v>
      </c>
      <c r="G3164" t="s">
        <v>11101</v>
      </c>
      <c r="H3164" t="s">
        <v>31032</v>
      </c>
      <c r="I3164">
        <v>17</v>
      </c>
      <c r="J3164">
        <v>48636546</v>
      </c>
      <c r="K3164">
        <v>48639110</v>
      </c>
      <c r="L3164">
        <v>2565</v>
      </c>
      <c r="M3164">
        <v>2</v>
      </c>
      <c r="N3164">
        <v>101060400</v>
      </c>
      <c r="O3164" t="s">
        <v>11102</v>
      </c>
      <c r="P3164">
        <v>2244</v>
      </c>
      <c r="Q3164" t="s">
        <v>40</v>
      </c>
      <c r="R3164" t="s">
        <v>11103</v>
      </c>
      <c r="S3164" t="s">
        <v>33366</v>
      </c>
      <c r="T3164">
        <v>0.644035865418358</v>
      </c>
      <c r="U3164">
        <v>0.84904924635754497</v>
      </c>
      <c r="V3164">
        <v>-0.75301864908150395</v>
      </c>
      <c r="W3164">
        <v>0.113079289867903</v>
      </c>
      <c r="X3164">
        <v>0.704072456322962</v>
      </c>
      <c r="Y3164">
        <v>-25.950216243821799</v>
      </c>
      <c r="Z3164">
        <v>0.26789404493740199</v>
      </c>
      <c r="AA3164">
        <v>0.72610664078822296</v>
      </c>
      <c r="AB3164">
        <v>-1.7164927221443</v>
      </c>
      <c r="AC3164">
        <v>2.4853262407310801E-2</v>
      </c>
      <c r="AD3164">
        <v>0.57684129297949804</v>
      </c>
      <c r="AE3164">
        <v>-25.950216243821799</v>
      </c>
      <c r="AF3164">
        <v>0.98343762640780896</v>
      </c>
      <c r="AG3164">
        <v>1</v>
      </c>
      <c r="AH3164">
        <v>0.17659199425639899</v>
      </c>
      <c r="AI3164">
        <v>0.24456414000292601</v>
      </c>
      <c r="AJ3164">
        <v>0.78121606160956403</v>
      </c>
      <c r="AK3164">
        <v>-25.081460795482698</v>
      </c>
    </row>
    <row r="3165" spans="1:37" x14ac:dyDescent="0.2">
      <c r="A3165" t="s">
        <v>10246</v>
      </c>
      <c r="B3165">
        <v>48703295</v>
      </c>
      <c r="C3165">
        <v>48703437</v>
      </c>
      <c r="D3165">
        <v>143</v>
      </c>
      <c r="E3165" t="s">
        <v>11104</v>
      </c>
      <c r="F3165">
        <v>1</v>
      </c>
      <c r="G3165" t="s">
        <v>11105</v>
      </c>
      <c r="H3165" t="s">
        <v>30999</v>
      </c>
      <c r="I3165">
        <v>17</v>
      </c>
      <c r="J3165">
        <v>48705203</v>
      </c>
      <c r="K3165">
        <v>48707346</v>
      </c>
      <c r="L3165">
        <v>2144</v>
      </c>
      <c r="M3165">
        <v>1</v>
      </c>
      <c r="N3165">
        <v>105371809</v>
      </c>
      <c r="O3165" t="s">
        <v>11106</v>
      </c>
      <c r="P3165">
        <v>-1766</v>
      </c>
      <c r="Q3165" t="s">
        <v>40</v>
      </c>
      <c r="R3165" t="s">
        <v>11107</v>
      </c>
      <c r="S3165" t="s">
        <v>33367</v>
      </c>
      <c r="T3165">
        <v>0.152084254673993</v>
      </c>
      <c r="U3165">
        <v>0.603102917160658</v>
      </c>
      <c r="V3165">
        <v>24.277782340878101</v>
      </c>
      <c r="W3165">
        <v>0.20525741147413201</v>
      </c>
      <c r="X3165">
        <v>0.704072456322962</v>
      </c>
      <c r="Y3165">
        <v>-24.076148490348</v>
      </c>
      <c r="Z3165">
        <v>0.203350924423461</v>
      </c>
      <c r="AA3165">
        <v>0.72610664078822296</v>
      </c>
      <c r="AB3165">
        <v>24.092681138810299</v>
      </c>
      <c r="AC3165">
        <v>0.30184355666711699</v>
      </c>
      <c r="AD3165">
        <v>0.68253123924728298</v>
      </c>
      <c r="AE3165">
        <v>-1.20795615883476</v>
      </c>
      <c r="AF3165">
        <v>0.22065000948199101</v>
      </c>
      <c r="AG3165">
        <v>0.68151250837662902</v>
      </c>
      <c r="AH3165">
        <v>1.48359058089094</v>
      </c>
      <c r="AI3165">
        <v>0.24456414000292601</v>
      </c>
      <c r="AJ3165">
        <v>0.78121606160956403</v>
      </c>
      <c r="AK3165">
        <v>-23.985765941097</v>
      </c>
    </row>
    <row r="3166" spans="1:37" x14ac:dyDescent="0.2">
      <c r="A3166" t="s">
        <v>10246</v>
      </c>
      <c r="B3166">
        <v>48893403</v>
      </c>
      <c r="C3166">
        <v>48893456</v>
      </c>
      <c r="D3166">
        <v>54</v>
      </c>
      <c r="E3166" t="s">
        <v>11108</v>
      </c>
      <c r="F3166">
        <v>2</v>
      </c>
      <c r="G3166" t="s">
        <v>11109</v>
      </c>
      <c r="H3166" t="s">
        <v>30987</v>
      </c>
      <c r="I3166">
        <v>17</v>
      </c>
      <c r="J3166">
        <v>48893313</v>
      </c>
      <c r="K3166">
        <v>48895334</v>
      </c>
      <c r="L3166">
        <v>2022</v>
      </c>
      <c r="M3166">
        <v>1</v>
      </c>
      <c r="N3166">
        <v>516</v>
      </c>
      <c r="O3166" t="s">
        <v>11110</v>
      </c>
      <c r="P3166">
        <v>90</v>
      </c>
      <c r="Q3166" t="s">
        <v>11111</v>
      </c>
      <c r="R3166" t="s">
        <v>11112</v>
      </c>
      <c r="S3166" t="s">
        <v>33368</v>
      </c>
      <c r="T3166">
        <v>0.37570211384917401</v>
      </c>
      <c r="U3166">
        <v>0.63021465694884504</v>
      </c>
      <c r="V3166">
        <v>1.3405700311529301</v>
      </c>
      <c r="W3166">
        <v>0.53469816579724205</v>
      </c>
      <c r="X3166">
        <v>0.82690724133942295</v>
      </c>
      <c r="Y3166">
        <v>0.24790053199450601</v>
      </c>
      <c r="Z3166">
        <v>0.41175738294464098</v>
      </c>
      <c r="AA3166">
        <v>0.84435025072159198</v>
      </c>
      <c r="AB3166">
        <v>0.99620442001444698</v>
      </c>
      <c r="AC3166">
        <v>0.90900828629512298</v>
      </c>
      <c r="AD3166">
        <v>0.94068432309766403</v>
      </c>
      <c r="AE3166">
        <v>-0.47824733633768002</v>
      </c>
      <c r="AF3166">
        <v>0.45886833475149602</v>
      </c>
      <c r="AG3166">
        <v>0.80674443595273604</v>
      </c>
      <c r="AH3166">
        <v>1.0731904259534899</v>
      </c>
      <c r="AI3166">
        <v>0.20719282669640299</v>
      </c>
      <c r="AJ3166">
        <v>0.78121606160956403</v>
      </c>
      <c r="AK3166">
        <v>0.84756087398416902</v>
      </c>
    </row>
    <row r="3167" spans="1:37" x14ac:dyDescent="0.2">
      <c r="A3167" t="s">
        <v>10246</v>
      </c>
      <c r="B3167">
        <v>49438743</v>
      </c>
      <c r="C3167">
        <v>49438904</v>
      </c>
      <c r="D3167">
        <v>162</v>
      </c>
      <c r="E3167" t="s">
        <v>11113</v>
      </c>
      <c r="F3167">
        <v>6</v>
      </c>
      <c r="G3167" t="s">
        <v>11114</v>
      </c>
      <c r="H3167" t="s">
        <v>33369</v>
      </c>
      <c r="I3167">
        <v>17</v>
      </c>
      <c r="J3167">
        <v>49457861</v>
      </c>
      <c r="K3167">
        <v>49461749</v>
      </c>
      <c r="L3167">
        <v>3889</v>
      </c>
      <c r="M3167">
        <v>2</v>
      </c>
      <c r="N3167">
        <v>101927207</v>
      </c>
      <c r="O3167" t="s">
        <v>11115</v>
      </c>
      <c r="P3167">
        <v>22845</v>
      </c>
      <c r="Q3167" t="s">
        <v>11116</v>
      </c>
      <c r="R3167" t="s">
        <v>11117</v>
      </c>
      <c r="S3167" t="s">
        <v>33370</v>
      </c>
      <c r="T3167">
        <v>0.35387198439864398</v>
      </c>
      <c r="U3167">
        <v>0.603102917160658</v>
      </c>
      <c r="V3167">
        <v>-23.818131313838901</v>
      </c>
      <c r="W3167">
        <v>0.38920677604595899</v>
      </c>
      <c r="X3167">
        <v>0.704072456322962</v>
      </c>
      <c r="Y3167">
        <v>-23.6868867898506</v>
      </c>
      <c r="Z3167">
        <v>0.184235113180511</v>
      </c>
      <c r="AA3167">
        <v>0.72610664078822296</v>
      </c>
      <c r="AB3167">
        <v>-23.818131313838901</v>
      </c>
      <c r="AC3167">
        <v>0.21073619169722799</v>
      </c>
      <c r="AD3167">
        <v>0.68253123924728298</v>
      </c>
      <c r="AE3167">
        <v>-23.6868867898506</v>
      </c>
      <c r="AF3167">
        <v>0.501741946288212</v>
      </c>
      <c r="AG3167">
        <v>0.80674443595273604</v>
      </c>
      <c r="AH3167">
        <v>-22.888520729984801</v>
      </c>
      <c r="AI3167">
        <v>0.52399907623471598</v>
      </c>
      <c r="AJ3167">
        <v>0.78121606160956403</v>
      </c>
      <c r="AK3167">
        <v>-22.818131411383298</v>
      </c>
    </row>
    <row r="3168" spans="1:37" x14ac:dyDescent="0.2">
      <c r="A3168" t="s">
        <v>10246</v>
      </c>
      <c r="B3168">
        <v>49438904</v>
      </c>
      <c r="C3168">
        <v>49439065</v>
      </c>
      <c r="D3168">
        <v>162</v>
      </c>
      <c r="E3168" t="s">
        <v>11118</v>
      </c>
      <c r="F3168">
        <v>4</v>
      </c>
      <c r="G3168" t="s">
        <v>11119</v>
      </c>
      <c r="H3168" t="s">
        <v>33369</v>
      </c>
      <c r="I3168">
        <v>17</v>
      </c>
      <c r="J3168">
        <v>49457861</v>
      </c>
      <c r="K3168">
        <v>49461749</v>
      </c>
      <c r="L3168">
        <v>3889</v>
      </c>
      <c r="M3168">
        <v>2</v>
      </c>
      <c r="N3168">
        <v>101927207</v>
      </c>
      <c r="O3168" t="s">
        <v>11115</v>
      </c>
      <c r="P3168">
        <v>22684</v>
      </c>
      <c r="Q3168" t="s">
        <v>11116</v>
      </c>
      <c r="R3168" t="s">
        <v>11117</v>
      </c>
      <c r="S3168" t="s">
        <v>33370</v>
      </c>
      <c r="T3168">
        <v>0.35387198439864398</v>
      </c>
      <c r="U3168">
        <v>0.603102917160658</v>
      </c>
      <c r="V3168">
        <v>-23.818131313838901</v>
      </c>
      <c r="W3168">
        <v>0.38920677604595899</v>
      </c>
      <c r="X3168">
        <v>0.704072456322962</v>
      </c>
      <c r="Y3168">
        <v>-23.6868867898506</v>
      </c>
      <c r="Z3168">
        <v>0.184235113180511</v>
      </c>
      <c r="AA3168">
        <v>0.72610664078822296</v>
      </c>
      <c r="AB3168">
        <v>-23.818131313838901</v>
      </c>
      <c r="AC3168">
        <v>0.21073619169722799</v>
      </c>
      <c r="AD3168">
        <v>0.68253123924728298</v>
      </c>
      <c r="AE3168">
        <v>-23.6868867898506</v>
      </c>
      <c r="AF3168">
        <v>0.501741946288212</v>
      </c>
      <c r="AG3168">
        <v>0.80674443595273604</v>
      </c>
      <c r="AH3168">
        <v>-22.888520729984801</v>
      </c>
      <c r="AI3168">
        <v>0.52399907623471598</v>
      </c>
      <c r="AJ3168">
        <v>0.78121606160956403</v>
      </c>
      <c r="AK3168">
        <v>-22.818131411383298</v>
      </c>
    </row>
    <row r="3169" spans="1:37" x14ac:dyDescent="0.2">
      <c r="A3169" t="s">
        <v>10246</v>
      </c>
      <c r="B3169">
        <v>49439065</v>
      </c>
      <c r="C3169">
        <v>49439226</v>
      </c>
      <c r="D3169">
        <v>162</v>
      </c>
      <c r="E3169" t="s">
        <v>11120</v>
      </c>
      <c r="F3169">
        <v>6</v>
      </c>
      <c r="G3169" t="s">
        <v>11121</v>
      </c>
      <c r="H3169" t="s">
        <v>33369</v>
      </c>
      <c r="I3169">
        <v>17</v>
      </c>
      <c r="J3169">
        <v>49457861</v>
      </c>
      <c r="K3169">
        <v>49461749</v>
      </c>
      <c r="L3169">
        <v>3889</v>
      </c>
      <c r="M3169">
        <v>2</v>
      </c>
      <c r="N3169">
        <v>101927207</v>
      </c>
      <c r="O3169" t="s">
        <v>11115</v>
      </c>
      <c r="P3169">
        <v>22523</v>
      </c>
      <c r="Q3169" t="s">
        <v>11116</v>
      </c>
      <c r="R3169" t="s">
        <v>11117</v>
      </c>
      <c r="S3169" t="s">
        <v>33370</v>
      </c>
      <c r="T3169">
        <v>0.35387198439864398</v>
      </c>
      <c r="U3169">
        <v>0.603102917160658</v>
      </c>
      <c r="V3169">
        <v>-23.6254862498314</v>
      </c>
      <c r="W3169">
        <v>0.38920677604595899</v>
      </c>
      <c r="X3169">
        <v>0.704072456322962</v>
      </c>
      <c r="Y3169">
        <v>-23.494241727170198</v>
      </c>
      <c r="Z3169">
        <v>0.184235113180511</v>
      </c>
      <c r="AA3169">
        <v>0.72610664078822296</v>
      </c>
      <c r="AB3169">
        <v>-23.6254862498314</v>
      </c>
      <c r="AC3169">
        <v>0.21073619169722799</v>
      </c>
      <c r="AD3169">
        <v>0.68253123924728298</v>
      </c>
      <c r="AE3169">
        <v>-23.494241727170198</v>
      </c>
      <c r="AF3169">
        <v>0.501741946288212</v>
      </c>
      <c r="AG3169">
        <v>0.80674443595273604</v>
      </c>
      <c r="AH3169">
        <v>-22.6958756785851</v>
      </c>
      <c r="AI3169">
        <v>0.52399907623471598</v>
      </c>
      <c r="AJ3169">
        <v>0.78121606160956403</v>
      </c>
      <c r="AK3169">
        <v>-22.625486361310799</v>
      </c>
    </row>
    <row r="3170" spans="1:37" x14ac:dyDescent="0.2">
      <c r="A3170" t="s">
        <v>10246</v>
      </c>
      <c r="B3170">
        <v>49521691</v>
      </c>
      <c r="C3170">
        <v>49521833</v>
      </c>
      <c r="D3170">
        <v>143</v>
      </c>
      <c r="E3170" t="s">
        <v>11122</v>
      </c>
      <c r="F3170">
        <v>3</v>
      </c>
      <c r="G3170" t="s">
        <v>11123</v>
      </c>
      <c r="H3170" t="s">
        <v>33371</v>
      </c>
      <c r="I3170">
        <v>17</v>
      </c>
      <c r="J3170">
        <v>49510817</v>
      </c>
      <c r="K3170">
        <v>49510900</v>
      </c>
      <c r="L3170">
        <v>84</v>
      </c>
      <c r="M3170">
        <v>1</v>
      </c>
      <c r="N3170">
        <v>102465141</v>
      </c>
      <c r="O3170" t="s">
        <v>11124</v>
      </c>
      <c r="P3170">
        <v>10874</v>
      </c>
      <c r="Q3170" t="s">
        <v>11125</v>
      </c>
      <c r="R3170" t="s">
        <v>11126</v>
      </c>
      <c r="S3170" t="s">
        <v>33372</v>
      </c>
      <c r="T3170">
        <v>4.2478837598420902E-2</v>
      </c>
      <c r="U3170">
        <v>0.603102917160658</v>
      </c>
      <c r="V3170">
        <v>-3.0496383980792698</v>
      </c>
      <c r="W3170">
        <v>0.24279500649351901</v>
      </c>
      <c r="X3170">
        <v>0.704072456322962</v>
      </c>
      <c r="Y3170">
        <v>-1.7493598975735301</v>
      </c>
      <c r="Z3170">
        <v>2.47516369598632E-2</v>
      </c>
      <c r="AA3170">
        <v>0.72610664078822296</v>
      </c>
      <c r="AB3170">
        <v>-2.4863942053753698</v>
      </c>
      <c r="AC3170">
        <v>0.66414919414116602</v>
      </c>
      <c r="AD3170">
        <v>0.87989882095915395</v>
      </c>
      <c r="AE3170">
        <v>-0.384861230232735</v>
      </c>
      <c r="AF3170">
        <v>0.12057338663584601</v>
      </c>
      <c r="AG3170">
        <v>0.68151250837662902</v>
      </c>
      <c r="AH3170">
        <v>-2.4026325318480799</v>
      </c>
      <c r="AI3170">
        <v>0.16119652279169999</v>
      </c>
      <c r="AJ3170">
        <v>0.78121606160956403</v>
      </c>
      <c r="AK3170">
        <v>-1.89468520980808</v>
      </c>
    </row>
    <row r="3171" spans="1:37" x14ac:dyDescent="0.2">
      <c r="A3171" t="s">
        <v>10246</v>
      </c>
      <c r="B3171">
        <v>50669000</v>
      </c>
      <c r="C3171">
        <v>50669210</v>
      </c>
      <c r="D3171">
        <v>211</v>
      </c>
      <c r="E3171" t="s">
        <v>11127</v>
      </c>
      <c r="F3171">
        <v>3</v>
      </c>
      <c r="G3171" t="s">
        <v>11128</v>
      </c>
      <c r="H3171" t="s">
        <v>30987</v>
      </c>
      <c r="I3171">
        <v>17</v>
      </c>
      <c r="J3171">
        <v>50668430</v>
      </c>
      <c r="K3171">
        <v>50673120</v>
      </c>
      <c r="L3171">
        <v>4691</v>
      </c>
      <c r="M3171">
        <v>1</v>
      </c>
      <c r="N3171">
        <v>8714</v>
      </c>
      <c r="O3171" t="s">
        <v>11129</v>
      </c>
      <c r="P3171">
        <v>570</v>
      </c>
      <c r="Q3171" t="s">
        <v>11130</v>
      </c>
      <c r="R3171" t="s">
        <v>11131</v>
      </c>
      <c r="S3171" t="s">
        <v>33373</v>
      </c>
      <c r="T3171">
        <v>0.37540393893975199</v>
      </c>
      <c r="U3171">
        <v>0.63021465694884504</v>
      </c>
      <c r="V3171">
        <v>-7.2779868147320403E-2</v>
      </c>
      <c r="W3171">
        <v>0.428214032775322</v>
      </c>
      <c r="X3171">
        <v>0.73460997439807996</v>
      </c>
      <c r="Y3171">
        <v>2.2828227272124599</v>
      </c>
      <c r="Z3171">
        <v>0.24445502912202399</v>
      </c>
      <c r="AA3171">
        <v>0.72610664078822296</v>
      </c>
      <c r="AB3171">
        <v>-0.61028642660310795</v>
      </c>
      <c r="AC3171">
        <v>0.37267590206061701</v>
      </c>
      <c r="AD3171">
        <v>0.77892620971227999</v>
      </c>
      <c r="AE3171">
        <v>1.93655933041661</v>
      </c>
      <c r="AF3171">
        <v>0.56699985775999995</v>
      </c>
      <c r="AG3171">
        <v>0.80674443595273604</v>
      </c>
      <c r="AH3171">
        <v>0.466136109850325</v>
      </c>
      <c r="AI3171">
        <v>0.64674041799899995</v>
      </c>
      <c r="AJ3171">
        <v>0.82002337464554198</v>
      </c>
      <c r="AK3171">
        <v>1.4271882148525601</v>
      </c>
    </row>
    <row r="3172" spans="1:37" x14ac:dyDescent="0.2">
      <c r="A3172" t="s">
        <v>10246</v>
      </c>
      <c r="B3172">
        <v>51036680</v>
      </c>
      <c r="C3172">
        <v>51036831</v>
      </c>
      <c r="D3172">
        <v>152</v>
      </c>
      <c r="E3172" t="s">
        <v>11132</v>
      </c>
      <c r="F3172">
        <v>0</v>
      </c>
      <c r="G3172" t="s">
        <v>11133</v>
      </c>
      <c r="H3172" t="s">
        <v>33374</v>
      </c>
      <c r="I3172">
        <v>17</v>
      </c>
      <c r="J3172">
        <v>51007269</v>
      </c>
      <c r="K3172">
        <v>51040451</v>
      </c>
      <c r="L3172">
        <v>33183</v>
      </c>
      <c r="M3172">
        <v>2</v>
      </c>
      <c r="N3172">
        <v>9043</v>
      </c>
      <c r="O3172" t="s">
        <v>11134</v>
      </c>
      <c r="P3172">
        <v>3620</v>
      </c>
      <c r="Q3172" t="s">
        <v>11135</v>
      </c>
      <c r="R3172" t="s">
        <v>11136</v>
      </c>
      <c r="S3172" t="s">
        <v>33375</v>
      </c>
      <c r="T3172">
        <v>0.47769219027757798</v>
      </c>
      <c r="U3172">
        <v>0.77680619686212105</v>
      </c>
      <c r="V3172">
        <v>0.92546601556508701</v>
      </c>
      <c r="W3172">
        <v>0.73434943970215105</v>
      </c>
      <c r="X3172">
        <v>0.95159051474143896</v>
      </c>
      <c r="Y3172">
        <v>7.9475029287776999E-2</v>
      </c>
      <c r="Z3172">
        <v>0.89710693762101301</v>
      </c>
      <c r="AA3172">
        <v>0.99919698600769702</v>
      </c>
      <c r="AB3172">
        <v>0.41981437593580401</v>
      </c>
      <c r="AC3172">
        <v>0.66220139773815301</v>
      </c>
      <c r="AD3172">
        <v>0.87989882095915395</v>
      </c>
      <c r="AE3172">
        <v>-0.415086321355354</v>
      </c>
      <c r="AF3172">
        <v>0.28247067795339398</v>
      </c>
      <c r="AG3172">
        <v>0.70473078222419605</v>
      </c>
      <c r="AH3172">
        <v>1.1104436520382901</v>
      </c>
      <c r="AI3172">
        <v>0.72991584392790998</v>
      </c>
      <c r="AJ3172">
        <v>0.89633704269564696</v>
      </c>
      <c r="AK3172">
        <v>0.49804346050868997</v>
      </c>
    </row>
    <row r="3173" spans="1:37" x14ac:dyDescent="0.2">
      <c r="A3173" t="s">
        <v>10246</v>
      </c>
      <c r="B3173">
        <v>55476843</v>
      </c>
      <c r="C3173">
        <v>55476984</v>
      </c>
      <c r="D3173">
        <v>142</v>
      </c>
      <c r="E3173" t="s">
        <v>11137</v>
      </c>
      <c r="F3173">
        <v>1</v>
      </c>
      <c r="G3173" t="s">
        <v>11138</v>
      </c>
      <c r="H3173" t="s">
        <v>33376</v>
      </c>
      <c r="I3173">
        <v>17</v>
      </c>
      <c r="J3173">
        <v>55468066</v>
      </c>
      <c r="K3173">
        <v>55510938</v>
      </c>
      <c r="L3173">
        <v>42873</v>
      </c>
      <c r="M3173">
        <v>2</v>
      </c>
      <c r="N3173">
        <v>101927367</v>
      </c>
      <c r="O3173" t="s">
        <v>11139</v>
      </c>
      <c r="P3173">
        <v>33954</v>
      </c>
      <c r="Q3173" t="s">
        <v>40</v>
      </c>
      <c r="R3173" t="s">
        <v>11140</v>
      </c>
      <c r="S3173" t="s">
        <v>33377</v>
      </c>
      <c r="T3173">
        <v>0.583211159830616</v>
      </c>
      <c r="U3173">
        <v>0.81360520874211995</v>
      </c>
      <c r="V3173">
        <v>-2.9467350758470698</v>
      </c>
      <c r="W3173">
        <v>0.29261482077562401</v>
      </c>
      <c r="X3173">
        <v>0.704072456322962</v>
      </c>
      <c r="Y3173">
        <v>21.317235242071899</v>
      </c>
      <c r="Z3173">
        <v>1</v>
      </c>
      <c r="AA3173">
        <v>1</v>
      </c>
      <c r="AB3173">
        <v>-3.9102088696107198</v>
      </c>
      <c r="AC3173">
        <v>0.17695932866387601</v>
      </c>
      <c r="AD3173">
        <v>0.68253123924728298</v>
      </c>
      <c r="AE3173">
        <v>24.244030379608301</v>
      </c>
      <c r="AF3173">
        <v>0.23669707478149901</v>
      </c>
      <c r="AG3173">
        <v>0.69020448338054297</v>
      </c>
      <c r="AH3173">
        <v>-2.01712444452783</v>
      </c>
      <c r="AI3173">
        <v>0.95029317176085903</v>
      </c>
      <c r="AJ3173">
        <v>0.98621344597861504</v>
      </c>
      <c r="AK3173">
        <v>-2.6842809013128699</v>
      </c>
    </row>
    <row r="3174" spans="1:37" x14ac:dyDescent="0.2">
      <c r="A3174" t="s">
        <v>10246</v>
      </c>
      <c r="B3174">
        <v>56381711</v>
      </c>
      <c r="C3174">
        <v>56382002</v>
      </c>
      <c r="D3174">
        <v>292</v>
      </c>
      <c r="E3174" t="s">
        <v>11141</v>
      </c>
      <c r="F3174">
        <v>6</v>
      </c>
      <c r="G3174" t="s">
        <v>11142</v>
      </c>
      <c r="H3174" t="s">
        <v>33378</v>
      </c>
      <c r="I3174">
        <v>17</v>
      </c>
      <c r="J3174">
        <v>56323223</v>
      </c>
      <c r="K3174">
        <v>56326333</v>
      </c>
      <c r="L3174">
        <v>3111</v>
      </c>
      <c r="M3174">
        <v>1</v>
      </c>
      <c r="N3174">
        <v>162282</v>
      </c>
      <c r="O3174" t="s">
        <v>11143</v>
      </c>
      <c r="P3174">
        <v>58488</v>
      </c>
      <c r="Q3174" t="s">
        <v>11144</v>
      </c>
      <c r="R3174" t="s">
        <v>11145</v>
      </c>
      <c r="S3174" t="s">
        <v>33379</v>
      </c>
      <c r="T3174">
        <v>0.93943752600822705</v>
      </c>
      <c r="U3174">
        <v>1</v>
      </c>
      <c r="V3174">
        <v>1.34329032317717</v>
      </c>
      <c r="W3174">
        <v>0.20525741147413201</v>
      </c>
      <c r="X3174">
        <v>0.704072456322962</v>
      </c>
      <c r="Y3174">
        <v>-24.862858583502899</v>
      </c>
      <c r="Z3174">
        <v>0.55428001561304696</v>
      </c>
      <c r="AA3174">
        <v>0.84521697243271998</v>
      </c>
      <c r="AB3174">
        <v>0.37981625009001602</v>
      </c>
      <c r="AC3174">
        <v>0.56718065613419599</v>
      </c>
      <c r="AD3174">
        <v>0.87989882095915395</v>
      </c>
      <c r="AE3174">
        <v>-4.2770526572003797</v>
      </c>
      <c r="AF3174">
        <v>0.45724430223818102</v>
      </c>
      <c r="AG3174">
        <v>0.80674443595273604</v>
      </c>
      <c r="AH3174">
        <v>2.2729008723171198</v>
      </c>
      <c r="AI3174">
        <v>0.17351581260912399</v>
      </c>
      <c r="AJ3174">
        <v>0.78121606160956403</v>
      </c>
      <c r="AK3174">
        <v>-24.112088818722999</v>
      </c>
    </row>
    <row r="3175" spans="1:37" x14ac:dyDescent="0.2">
      <c r="A3175" t="s">
        <v>10246</v>
      </c>
      <c r="B3175">
        <v>60002821</v>
      </c>
      <c r="C3175">
        <v>60002982</v>
      </c>
      <c r="D3175">
        <v>162</v>
      </c>
      <c r="E3175" t="s">
        <v>11146</v>
      </c>
      <c r="F3175">
        <v>3</v>
      </c>
      <c r="G3175" t="s">
        <v>11147</v>
      </c>
      <c r="H3175" t="s">
        <v>30987</v>
      </c>
      <c r="I3175">
        <v>17</v>
      </c>
      <c r="J3175">
        <v>59976009</v>
      </c>
      <c r="K3175">
        <v>60002384</v>
      </c>
      <c r="L3175">
        <v>26376</v>
      </c>
      <c r="M3175">
        <v>2</v>
      </c>
      <c r="N3175">
        <v>653645</v>
      </c>
      <c r="O3175" t="s">
        <v>11148</v>
      </c>
      <c r="P3175">
        <v>-437</v>
      </c>
      <c r="Q3175" t="s">
        <v>11149</v>
      </c>
      <c r="R3175" t="s">
        <v>11150</v>
      </c>
      <c r="S3175" t="s">
        <v>33380</v>
      </c>
      <c r="T3175">
        <v>0.17308923567461099</v>
      </c>
      <c r="U3175">
        <v>0.603102917160658</v>
      </c>
      <c r="V3175">
        <v>-25.593727371432198</v>
      </c>
      <c r="W3175">
        <v>0.371855812393517</v>
      </c>
      <c r="X3175">
        <v>0.704072456322962</v>
      </c>
      <c r="Y3175">
        <v>-5.1977764884433197</v>
      </c>
      <c r="Z3175">
        <v>0.50730577232210405</v>
      </c>
      <c r="AA3175">
        <v>0.84521697243271998</v>
      </c>
      <c r="AB3175">
        <v>-1.9422850538757099</v>
      </c>
      <c r="AC3175">
        <v>0.10683406973163299</v>
      </c>
      <c r="AD3175">
        <v>0.68253123924728298</v>
      </c>
      <c r="AE3175">
        <v>-6.1977756989536097</v>
      </c>
      <c r="AF3175">
        <v>0.15203231574161999</v>
      </c>
      <c r="AG3175">
        <v>0.68151250837662902</v>
      </c>
      <c r="AH3175">
        <v>-25.2328648142575</v>
      </c>
      <c r="AI3175">
        <v>0.75770813086964806</v>
      </c>
      <c r="AJ3175">
        <v>0.91200148566411499</v>
      </c>
      <c r="AK3175">
        <v>-4.3290210394915096</v>
      </c>
    </row>
    <row r="3176" spans="1:37" x14ac:dyDescent="0.2">
      <c r="A3176" t="s">
        <v>10246</v>
      </c>
      <c r="B3176">
        <v>60002982</v>
      </c>
      <c r="C3176">
        <v>60003143</v>
      </c>
      <c r="D3176">
        <v>162</v>
      </c>
      <c r="E3176" t="s">
        <v>11151</v>
      </c>
      <c r="F3176">
        <v>0</v>
      </c>
      <c r="G3176" t="s">
        <v>11152</v>
      </c>
      <c r="H3176" t="s">
        <v>30987</v>
      </c>
      <c r="I3176">
        <v>17</v>
      </c>
      <c r="J3176">
        <v>59976009</v>
      </c>
      <c r="K3176">
        <v>60002384</v>
      </c>
      <c r="L3176">
        <v>26376</v>
      </c>
      <c r="M3176">
        <v>2</v>
      </c>
      <c r="N3176">
        <v>653645</v>
      </c>
      <c r="O3176" t="s">
        <v>11148</v>
      </c>
      <c r="P3176">
        <v>-598</v>
      </c>
      <c r="Q3176" t="s">
        <v>11149</v>
      </c>
      <c r="R3176" t="s">
        <v>11150</v>
      </c>
      <c r="S3176" t="s">
        <v>33380</v>
      </c>
      <c r="T3176">
        <v>0.17308923567461099</v>
      </c>
      <c r="U3176">
        <v>0.603102917160658</v>
      </c>
      <c r="V3176">
        <v>-25.593727371432198</v>
      </c>
      <c r="W3176">
        <v>0.371855812393517</v>
      </c>
      <c r="X3176">
        <v>0.704072456322962</v>
      </c>
      <c r="Y3176">
        <v>-5.1977764884433197</v>
      </c>
      <c r="Z3176">
        <v>0.50730577232210405</v>
      </c>
      <c r="AA3176">
        <v>0.84521697243271998</v>
      </c>
      <c r="AB3176">
        <v>-1.9422850538757099</v>
      </c>
      <c r="AC3176">
        <v>0.10683406973163299</v>
      </c>
      <c r="AD3176">
        <v>0.68253123924728298</v>
      </c>
      <c r="AE3176">
        <v>-6.1977756989536097</v>
      </c>
      <c r="AF3176">
        <v>0.15203231574161999</v>
      </c>
      <c r="AG3176">
        <v>0.68151250837662902</v>
      </c>
      <c r="AH3176">
        <v>-25.2328648142575</v>
      </c>
      <c r="AI3176">
        <v>0.75770813086964806</v>
      </c>
      <c r="AJ3176">
        <v>0.91200148566411499</v>
      </c>
      <c r="AK3176">
        <v>-4.3290210394915096</v>
      </c>
    </row>
    <row r="3177" spans="1:37" x14ac:dyDescent="0.2">
      <c r="A3177" t="s">
        <v>10246</v>
      </c>
      <c r="B3177">
        <v>60032651</v>
      </c>
      <c r="C3177">
        <v>60032792</v>
      </c>
      <c r="D3177">
        <v>142</v>
      </c>
      <c r="E3177" t="s">
        <v>11153</v>
      </c>
      <c r="F3177">
        <v>4</v>
      </c>
      <c r="G3177" t="s">
        <v>11154</v>
      </c>
      <c r="H3177" t="s">
        <v>31000</v>
      </c>
      <c r="I3177">
        <v>17</v>
      </c>
      <c r="J3177">
        <v>60043025</v>
      </c>
      <c r="K3177">
        <v>60043105</v>
      </c>
      <c r="L3177">
        <v>81</v>
      </c>
      <c r="M3177">
        <v>2</v>
      </c>
      <c r="N3177">
        <v>100616210</v>
      </c>
      <c r="O3177" t="s">
        <v>11155</v>
      </c>
      <c r="P3177">
        <v>10313</v>
      </c>
      <c r="Q3177" t="s">
        <v>11156</v>
      </c>
      <c r="R3177" t="s">
        <v>11157</v>
      </c>
      <c r="S3177" t="s">
        <v>33381</v>
      </c>
      <c r="T3177" t="s">
        <v>40</v>
      </c>
      <c r="U3177" t="s">
        <v>40</v>
      </c>
      <c r="V3177">
        <v>0</v>
      </c>
      <c r="W3177">
        <v>0.94541066367716797</v>
      </c>
      <c r="X3177">
        <v>0.95159051474143896</v>
      </c>
      <c r="Y3177">
        <v>-0.77021340102042402</v>
      </c>
      <c r="Z3177">
        <v>0.306975110376564</v>
      </c>
      <c r="AA3177">
        <v>0.72610664078822296</v>
      </c>
      <c r="AB3177">
        <v>23.964518347657599</v>
      </c>
      <c r="AC3177">
        <v>0.71753805159658501</v>
      </c>
      <c r="AD3177">
        <v>0.87989882095915395</v>
      </c>
      <c r="AE3177">
        <v>-1.77021326943871</v>
      </c>
      <c r="AF3177">
        <v>0.32549523997010099</v>
      </c>
      <c r="AG3177">
        <v>0.70473078222419605</v>
      </c>
      <c r="AH3177">
        <v>-23.927992473892299</v>
      </c>
      <c r="AI3177">
        <v>0.59609816080359102</v>
      </c>
      <c r="AJ3177">
        <v>0.78121606160956403</v>
      </c>
      <c r="AK3177">
        <v>9.85420019683826E-2</v>
      </c>
    </row>
    <row r="3178" spans="1:37" x14ac:dyDescent="0.2">
      <c r="A3178" t="s">
        <v>10246</v>
      </c>
      <c r="B3178">
        <v>60032792</v>
      </c>
      <c r="C3178">
        <v>60032933</v>
      </c>
      <c r="D3178">
        <v>142</v>
      </c>
      <c r="E3178" t="s">
        <v>11158</v>
      </c>
      <c r="F3178">
        <v>4</v>
      </c>
      <c r="G3178" t="s">
        <v>11159</v>
      </c>
      <c r="H3178" t="s">
        <v>31000</v>
      </c>
      <c r="I3178">
        <v>17</v>
      </c>
      <c r="J3178">
        <v>60043025</v>
      </c>
      <c r="K3178">
        <v>60043105</v>
      </c>
      <c r="L3178">
        <v>81</v>
      </c>
      <c r="M3178">
        <v>2</v>
      </c>
      <c r="N3178">
        <v>100616210</v>
      </c>
      <c r="O3178" t="s">
        <v>11155</v>
      </c>
      <c r="P3178">
        <v>10172</v>
      </c>
      <c r="Q3178" t="s">
        <v>11156</v>
      </c>
      <c r="R3178" t="s">
        <v>11157</v>
      </c>
      <c r="S3178" t="s">
        <v>33381</v>
      </c>
      <c r="T3178" t="s">
        <v>40</v>
      </c>
      <c r="U3178" t="s">
        <v>40</v>
      </c>
      <c r="V3178">
        <v>0</v>
      </c>
      <c r="W3178">
        <v>0.94541066367716797</v>
      </c>
      <c r="X3178">
        <v>0.95159051474143896</v>
      </c>
      <c r="Y3178">
        <v>-0.77021340102042402</v>
      </c>
      <c r="Z3178">
        <v>0.306975110376564</v>
      </c>
      <c r="AA3178">
        <v>0.72610664078822296</v>
      </c>
      <c r="AB3178">
        <v>23.964518347657599</v>
      </c>
      <c r="AC3178">
        <v>0.71753805159658501</v>
      </c>
      <c r="AD3178">
        <v>0.87989882095915395</v>
      </c>
      <c r="AE3178">
        <v>-1.77021326943871</v>
      </c>
      <c r="AF3178">
        <v>0.32549523997010099</v>
      </c>
      <c r="AG3178">
        <v>0.70473078222419605</v>
      </c>
      <c r="AH3178">
        <v>-23.927992473892299</v>
      </c>
      <c r="AI3178">
        <v>0.59609816080359102</v>
      </c>
      <c r="AJ3178">
        <v>0.78121606160956403</v>
      </c>
      <c r="AK3178">
        <v>9.85420019683826E-2</v>
      </c>
    </row>
    <row r="3179" spans="1:37" x14ac:dyDescent="0.2">
      <c r="A3179" t="s">
        <v>10246</v>
      </c>
      <c r="B3179">
        <v>60032933</v>
      </c>
      <c r="C3179">
        <v>60033074</v>
      </c>
      <c r="D3179">
        <v>142</v>
      </c>
      <c r="E3179" t="s">
        <v>11160</v>
      </c>
      <c r="F3179">
        <v>2</v>
      </c>
      <c r="G3179" t="s">
        <v>11161</v>
      </c>
      <c r="H3179" t="s">
        <v>31000</v>
      </c>
      <c r="I3179">
        <v>17</v>
      </c>
      <c r="J3179">
        <v>60043025</v>
      </c>
      <c r="K3179">
        <v>60043105</v>
      </c>
      <c r="L3179">
        <v>81</v>
      </c>
      <c r="M3179">
        <v>2</v>
      </c>
      <c r="N3179">
        <v>100616210</v>
      </c>
      <c r="O3179" t="s">
        <v>11155</v>
      </c>
      <c r="P3179">
        <v>10031</v>
      </c>
      <c r="Q3179" t="s">
        <v>11156</v>
      </c>
      <c r="R3179" t="s">
        <v>11157</v>
      </c>
      <c r="S3179" t="s">
        <v>33381</v>
      </c>
      <c r="T3179" t="s">
        <v>40</v>
      </c>
      <c r="U3179" t="s">
        <v>40</v>
      </c>
      <c r="V3179">
        <v>0</v>
      </c>
      <c r="W3179">
        <v>0.94541066367716797</v>
      </c>
      <c r="X3179">
        <v>0.95159051474143896</v>
      </c>
      <c r="Y3179">
        <v>-1.0332477805378699</v>
      </c>
      <c r="Z3179">
        <v>0.306975110376564</v>
      </c>
      <c r="AA3179">
        <v>0.72610664078822296</v>
      </c>
      <c r="AB3179">
        <v>23.883843419326801</v>
      </c>
      <c r="AC3179">
        <v>0.71753805159658501</v>
      </c>
      <c r="AD3179">
        <v>0.87989882095915395</v>
      </c>
      <c r="AE3179">
        <v>-2.0332476226398302</v>
      </c>
      <c r="AF3179">
        <v>0.32549523997010099</v>
      </c>
      <c r="AG3179">
        <v>0.70473078222419605</v>
      </c>
      <c r="AH3179">
        <v>-23.847317545691499</v>
      </c>
      <c r="AI3179">
        <v>0.59609816080359102</v>
      </c>
      <c r="AJ3179">
        <v>0.78121606160956403</v>
      </c>
      <c r="AK3179">
        <v>-0.16449237754906901</v>
      </c>
    </row>
    <row r="3180" spans="1:37" x14ac:dyDescent="0.2">
      <c r="A3180" t="s">
        <v>10246</v>
      </c>
      <c r="B3180">
        <v>60113468</v>
      </c>
      <c r="C3180">
        <v>60113609</v>
      </c>
      <c r="D3180">
        <v>142</v>
      </c>
      <c r="E3180" t="s">
        <v>11162</v>
      </c>
      <c r="F3180">
        <v>2</v>
      </c>
      <c r="G3180" t="s">
        <v>11163</v>
      </c>
      <c r="H3180" t="s">
        <v>31000</v>
      </c>
      <c r="I3180">
        <v>17</v>
      </c>
      <c r="J3180">
        <v>60101759</v>
      </c>
      <c r="K3180">
        <v>60102919</v>
      </c>
      <c r="L3180">
        <v>1161</v>
      </c>
      <c r="M3180">
        <v>2</v>
      </c>
      <c r="N3180">
        <v>653653</v>
      </c>
      <c r="O3180" t="s">
        <v>11164</v>
      </c>
      <c r="P3180">
        <v>-10549</v>
      </c>
      <c r="Q3180" t="s">
        <v>11165</v>
      </c>
      <c r="R3180" t="s">
        <v>11166</v>
      </c>
      <c r="S3180" t="s">
        <v>33382</v>
      </c>
      <c r="T3180">
        <v>0.32911398597860803</v>
      </c>
      <c r="U3180">
        <v>0.603102917160658</v>
      </c>
      <c r="V3180">
        <v>20.5858079677812</v>
      </c>
      <c r="W3180">
        <v>0.49709177864118298</v>
      </c>
      <c r="X3180">
        <v>0.78363289935355196</v>
      </c>
      <c r="Y3180">
        <v>0.20714091494444001</v>
      </c>
      <c r="Z3180">
        <v>0.203350924423461</v>
      </c>
      <c r="AA3180">
        <v>0.72610664078822296</v>
      </c>
      <c r="AB3180">
        <v>23.3608368946153</v>
      </c>
      <c r="AC3180">
        <v>0.92091778829119397</v>
      </c>
      <c r="AD3180">
        <v>0.94068432309766403</v>
      </c>
      <c r="AE3180">
        <v>-0.79285895139215201</v>
      </c>
      <c r="AF3180">
        <v>0.98343762640780896</v>
      </c>
      <c r="AG3180">
        <v>1</v>
      </c>
      <c r="AH3180">
        <v>-2.62615298637163</v>
      </c>
      <c r="AI3180">
        <v>0.197630579561902</v>
      </c>
      <c r="AJ3180">
        <v>0.78121606160956403</v>
      </c>
      <c r="AK3180">
        <v>1.0758962542003101</v>
      </c>
    </row>
    <row r="3181" spans="1:37" x14ac:dyDescent="0.2">
      <c r="A3181" t="s">
        <v>10246</v>
      </c>
      <c r="B3181">
        <v>60113609</v>
      </c>
      <c r="C3181">
        <v>60113750</v>
      </c>
      <c r="D3181">
        <v>142</v>
      </c>
      <c r="E3181" t="s">
        <v>11167</v>
      </c>
      <c r="F3181">
        <v>4</v>
      </c>
      <c r="G3181" t="s">
        <v>11168</v>
      </c>
      <c r="H3181" t="s">
        <v>31000</v>
      </c>
      <c r="I3181">
        <v>17</v>
      </c>
      <c r="J3181">
        <v>60101759</v>
      </c>
      <c r="K3181">
        <v>60102919</v>
      </c>
      <c r="L3181">
        <v>1161</v>
      </c>
      <c r="M3181">
        <v>2</v>
      </c>
      <c r="N3181">
        <v>653653</v>
      </c>
      <c r="O3181" t="s">
        <v>11164</v>
      </c>
      <c r="P3181">
        <v>-10690</v>
      </c>
      <c r="Q3181" t="s">
        <v>11165</v>
      </c>
      <c r="R3181" t="s">
        <v>11166</v>
      </c>
      <c r="S3181" t="s">
        <v>33382</v>
      </c>
      <c r="T3181">
        <v>0.32911398597860803</v>
      </c>
      <c r="U3181">
        <v>0.603102917160658</v>
      </c>
      <c r="V3181">
        <v>20.5858079677812</v>
      </c>
      <c r="W3181">
        <v>0.46193634366738701</v>
      </c>
      <c r="X3181">
        <v>0.75726018452522603</v>
      </c>
      <c r="Y3181">
        <v>1.0919475162900201</v>
      </c>
      <c r="Z3181">
        <v>0.203350924423461</v>
      </c>
      <c r="AA3181">
        <v>0.72610664078822296</v>
      </c>
      <c r="AB3181">
        <v>23.859815916743699</v>
      </c>
      <c r="AC3181">
        <v>0.88945902157151002</v>
      </c>
      <c r="AD3181">
        <v>0.94068432309766403</v>
      </c>
      <c r="AE3181">
        <v>9.19475886767952E-2</v>
      </c>
      <c r="AF3181">
        <v>0.98343762640780896</v>
      </c>
      <c r="AG3181">
        <v>1</v>
      </c>
      <c r="AH3181">
        <v>-3.1588970891419099</v>
      </c>
      <c r="AI3181">
        <v>0.183554312780425</v>
      </c>
      <c r="AJ3181">
        <v>0.78121606160956403</v>
      </c>
      <c r="AK3181">
        <v>1.9607028555459001</v>
      </c>
    </row>
    <row r="3182" spans="1:37" x14ac:dyDescent="0.2">
      <c r="A3182" t="s">
        <v>10246</v>
      </c>
      <c r="B3182">
        <v>60113750</v>
      </c>
      <c r="C3182">
        <v>60113891</v>
      </c>
      <c r="D3182">
        <v>142</v>
      </c>
      <c r="E3182" t="s">
        <v>11169</v>
      </c>
      <c r="F3182">
        <v>4</v>
      </c>
      <c r="G3182" t="s">
        <v>11170</v>
      </c>
      <c r="H3182" t="s">
        <v>33383</v>
      </c>
      <c r="I3182">
        <v>17</v>
      </c>
      <c r="J3182">
        <v>60101759</v>
      </c>
      <c r="K3182">
        <v>60102919</v>
      </c>
      <c r="L3182">
        <v>1161</v>
      </c>
      <c r="M3182">
        <v>2</v>
      </c>
      <c r="N3182">
        <v>653653</v>
      </c>
      <c r="O3182" t="s">
        <v>11164</v>
      </c>
      <c r="P3182">
        <v>-10831</v>
      </c>
      <c r="Q3182" t="s">
        <v>11165</v>
      </c>
      <c r="R3182" t="s">
        <v>11166</v>
      </c>
      <c r="S3182" t="s">
        <v>33382</v>
      </c>
      <c r="T3182">
        <v>0.32911398597860803</v>
      </c>
      <c r="U3182">
        <v>0.603102917160658</v>
      </c>
      <c r="V3182">
        <v>20.5858079677812</v>
      </c>
      <c r="W3182">
        <v>0.46193634366738701</v>
      </c>
      <c r="X3182">
        <v>0.75726018452522603</v>
      </c>
      <c r="Y3182">
        <v>1.0919475162900201</v>
      </c>
      <c r="Z3182">
        <v>0.203350924423461</v>
      </c>
      <c r="AA3182">
        <v>0.72610664078822296</v>
      </c>
      <c r="AB3182">
        <v>23.859815916743699</v>
      </c>
      <c r="AC3182">
        <v>0.88945902157151002</v>
      </c>
      <c r="AD3182">
        <v>0.94068432309766403</v>
      </c>
      <c r="AE3182">
        <v>9.19475886767952E-2</v>
      </c>
      <c r="AF3182">
        <v>0.98343762640780896</v>
      </c>
      <c r="AG3182">
        <v>1</v>
      </c>
      <c r="AH3182">
        <v>-3.1588970891419099</v>
      </c>
      <c r="AI3182">
        <v>0.183554312780425</v>
      </c>
      <c r="AJ3182">
        <v>0.78121606160956403</v>
      </c>
      <c r="AK3182">
        <v>1.9607028555459001</v>
      </c>
    </row>
    <row r="3183" spans="1:37" x14ac:dyDescent="0.2">
      <c r="A3183" t="s">
        <v>10246</v>
      </c>
      <c r="B3183">
        <v>60380505</v>
      </c>
      <c r="C3183">
        <v>60380647</v>
      </c>
      <c r="D3183">
        <v>143</v>
      </c>
      <c r="E3183" t="s">
        <v>11171</v>
      </c>
      <c r="F3183">
        <v>0</v>
      </c>
      <c r="G3183" t="s">
        <v>11172</v>
      </c>
      <c r="H3183" t="s">
        <v>33384</v>
      </c>
      <c r="I3183">
        <v>17</v>
      </c>
      <c r="J3183">
        <v>60301450</v>
      </c>
      <c r="K3183">
        <v>60391928</v>
      </c>
      <c r="L3183">
        <v>90479</v>
      </c>
      <c r="M3183">
        <v>2</v>
      </c>
      <c r="N3183">
        <v>84669</v>
      </c>
      <c r="O3183" t="s">
        <v>11173</v>
      </c>
      <c r="P3183">
        <v>11281</v>
      </c>
      <c r="Q3183" t="s">
        <v>11174</v>
      </c>
      <c r="R3183" t="s">
        <v>11175</v>
      </c>
      <c r="S3183" t="s">
        <v>33385</v>
      </c>
      <c r="T3183">
        <v>0.17308923567461099</v>
      </c>
      <c r="U3183">
        <v>0.603102917160658</v>
      </c>
      <c r="V3183">
        <v>-23.982463088709501</v>
      </c>
      <c r="W3183">
        <v>0.123414495547065</v>
      </c>
      <c r="X3183">
        <v>0.704072456322962</v>
      </c>
      <c r="Y3183">
        <v>23.972502053124099</v>
      </c>
      <c r="Z3183">
        <v>0.53052895265546796</v>
      </c>
      <c r="AA3183">
        <v>0.84521697243271998</v>
      </c>
      <c r="AB3183">
        <v>-0.35674148517203302</v>
      </c>
      <c r="AC3183">
        <v>0.114586611961368</v>
      </c>
      <c r="AD3183">
        <v>0.68253123924728298</v>
      </c>
      <c r="AE3183">
        <v>24.419806592821502</v>
      </c>
      <c r="AF3183">
        <v>0.15203231574161999</v>
      </c>
      <c r="AG3183">
        <v>0.68151250837662902</v>
      </c>
      <c r="AH3183">
        <v>-24.3458060147609</v>
      </c>
      <c r="AI3183">
        <v>0.43521265639500101</v>
      </c>
      <c r="AJ3183">
        <v>0.78121606160956403</v>
      </c>
      <c r="AK3183">
        <v>0.35613780897735298</v>
      </c>
    </row>
    <row r="3184" spans="1:37" x14ac:dyDescent="0.2">
      <c r="A3184" t="s">
        <v>10246</v>
      </c>
      <c r="B3184">
        <v>61397564</v>
      </c>
      <c r="C3184">
        <v>61397715</v>
      </c>
      <c r="D3184">
        <v>152</v>
      </c>
      <c r="E3184" t="s">
        <v>11176</v>
      </c>
      <c r="F3184">
        <v>14</v>
      </c>
      <c r="G3184" t="s">
        <v>11177</v>
      </c>
      <c r="H3184" t="s">
        <v>30999</v>
      </c>
      <c r="I3184">
        <v>17</v>
      </c>
      <c r="J3184">
        <v>61393458</v>
      </c>
      <c r="K3184">
        <v>61399370</v>
      </c>
      <c r="L3184">
        <v>5913</v>
      </c>
      <c r="M3184">
        <v>2</v>
      </c>
      <c r="N3184">
        <v>103689912</v>
      </c>
      <c r="O3184" t="s">
        <v>11178</v>
      </c>
      <c r="P3184">
        <v>1655</v>
      </c>
      <c r="Q3184" t="s">
        <v>11179</v>
      </c>
      <c r="R3184" t="s">
        <v>11180</v>
      </c>
      <c r="S3184" t="s">
        <v>33386</v>
      </c>
      <c r="T3184">
        <v>0.152084254673993</v>
      </c>
      <c r="U3184">
        <v>0.603102917160658</v>
      </c>
      <c r="V3184">
        <v>22.934770405755799</v>
      </c>
      <c r="W3184">
        <v>0.38920677604595899</v>
      </c>
      <c r="X3184">
        <v>0.704072456322962</v>
      </c>
      <c r="Y3184">
        <v>-22.073764465165802</v>
      </c>
      <c r="Z3184">
        <v>0.306975110376564</v>
      </c>
      <c r="AA3184">
        <v>0.72610664078822296</v>
      </c>
      <c r="AB3184">
        <v>21.971296452721202</v>
      </c>
      <c r="AC3184">
        <v>0.71753805159658501</v>
      </c>
      <c r="AD3184">
        <v>0.87989882095915395</v>
      </c>
      <c r="AE3184">
        <v>-1.5117452726007701</v>
      </c>
      <c r="AF3184">
        <v>4.6407610929182198E-2</v>
      </c>
      <c r="AG3184">
        <v>0.476038960109122</v>
      </c>
      <c r="AH3184">
        <v>22.934770405755799</v>
      </c>
      <c r="AI3184">
        <v>0.35038410267202102</v>
      </c>
      <c r="AJ3184">
        <v>0.78121606160956403</v>
      </c>
      <c r="AK3184">
        <v>-21.8643812757952</v>
      </c>
    </row>
    <row r="3185" spans="1:37" x14ac:dyDescent="0.2">
      <c r="A3185" t="s">
        <v>10246</v>
      </c>
      <c r="B3185">
        <v>61397954</v>
      </c>
      <c r="C3185">
        <v>61398105</v>
      </c>
      <c r="D3185">
        <v>152</v>
      </c>
      <c r="E3185" t="s">
        <v>11181</v>
      </c>
      <c r="F3185">
        <v>8</v>
      </c>
      <c r="G3185" t="s">
        <v>11182</v>
      </c>
      <c r="H3185" t="s">
        <v>30999</v>
      </c>
      <c r="I3185">
        <v>17</v>
      </c>
      <c r="J3185">
        <v>61393458</v>
      </c>
      <c r="K3185">
        <v>61399370</v>
      </c>
      <c r="L3185">
        <v>5913</v>
      </c>
      <c r="M3185">
        <v>2</v>
      </c>
      <c r="N3185">
        <v>103689912</v>
      </c>
      <c r="O3185" t="s">
        <v>11178</v>
      </c>
      <c r="P3185">
        <v>1265</v>
      </c>
      <c r="Q3185" t="s">
        <v>11179</v>
      </c>
      <c r="R3185" t="s">
        <v>11180</v>
      </c>
      <c r="S3185" t="s">
        <v>33386</v>
      </c>
      <c r="T3185">
        <v>0.152084254673993</v>
      </c>
      <c r="U3185">
        <v>0.603102917160658</v>
      </c>
      <c r="V3185">
        <v>22.934770405755799</v>
      </c>
      <c r="W3185">
        <v>0.38920677604595899</v>
      </c>
      <c r="X3185">
        <v>0.704072456322962</v>
      </c>
      <c r="Y3185">
        <v>-22.073764465165802</v>
      </c>
      <c r="Z3185">
        <v>0.306975110376564</v>
      </c>
      <c r="AA3185">
        <v>0.72610664078822296</v>
      </c>
      <c r="AB3185">
        <v>21.971296452721202</v>
      </c>
      <c r="AC3185">
        <v>0.71753805159658501</v>
      </c>
      <c r="AD3185">
        <v>0.87989882095915395</v>
      </c>
      <c r="AE3185">
        <v>-1.5117452726007701</v>
      </c>
      <c r="AF3185">
        <v>4.6407610929182198E-2</v>
      </c>
      <c r="AG3185">
        <v>0.476038960109122</v>
      </c>
      <c r="AH3185">
        <v>22.934770405755799</v>
      </c>
      <c r="AI3185">
        <v>0.35038410267202102</v>
      </c>
      <c r="AJ3185">
        <v>0.78121606160956403</v>
      </c>
      <c r="AK3185">
        <v>-21.8643812757952</v>
      </c>
    </row>
    <row r="3186" spans="1:37" x14ac:dyDescent="0.2">
      <c r="A3186" t="s">
        <v>10246</v>
      </c>
      <c r="B3186">
        <v>62084531</v>
      </c>
      <c r="C3186">
        <v>62084726</v>
      </c>
      <c r="D3186">
        <v>196</v>
      </c>
      <c r="E3186" t="s">
        <v>11183</v>
      </c>
      <c r="F3186">
        <v>2</v>
      </c>
      <c r="G3186" t="s">
        <v>11184</v>
      </c>
      <c r="H3186" t="s">
        <v>31000</v>
      </c>
      <c r="I3186">
        <v>17</v>
      </c>
      <c r="J3186">
        <v>61942605</v>
      </c>
      <c r="K3186">
        <v>62065278</v>
      </c>
      <c r="L3186">
        <v>122674</v>
      </c>
      <c r="M3186">
        <v>2</v>
      </c>
      <c r="N3186">
        <v>9969</v>
      </c>
      <c r="O3186" t="s">
        <v>11185</v>
      </c>
      <c r="P3186">
        <v>-19253</v>
      </c>
      <c r="Q3186" t="s">
        <v>11186</v>
      </c>
      <c r="R3186" t="s">
        <v>11187</v>
      </c>
      <c r="S3186" t="s">
        <v>33387</v>
      </c>
      <c r="T3186">
        <v>0.35387198439864398</v>
      </c>
      <c r="U3186">
        <v>0.603102917160658</v>
      </c>
      <c r="V3186">
        <v>-22.949689474080301</v>
      </c>
      <c r="W3186" t="s">
        <v>40</v>
      </c>
      <c r="X3186" t="s">
        <v>40</v>
      </c>
      <c r="Y3186">
        <v>0</v>
      </c>
      <c r="Z3186">
        <v>0.184235113180511</v>
      </c>
      <c r="AA3186">
        <v>0.72610664078822296</v>
      </c>
      <c r="AB3186">
        <v>-22.949689474080301</v>
      </c>
      <c r="AC3186">
        <v>0.45677901822897599</v>
      </c>
      <c r="AD3186">
        <v>0.82872126865393902</v>
      </c>
      <c r="AE3186">
        <v>22.094079527580298</v>
      </c>
      <c r="AF3186">
        <v>0.501741946288212</v>
      </c>
      <c r="AG3186">
        <v>0.80674443595273604</v>
      </c>
      <c r="AH3186">
        <v>-22.020078963097099</v>
      </c>
      <c r="AI3186">
        <v>0.52399907623471598</v>
      </c>
      <c r="AJ3186">
        <v>0.78121606160956403</v>
      </c>
      <c r="AK3186">
        <v>-21.949689652166299</v>
      </c>
    </row>
    <row r="3187" spans="1:37" x14ac:dyDescent="0.2">
      <c r="A3187" t="s">
        <v>10246</v>
      </c>
      <c r="B3187">
        <v>62690882</v>
      </c>
      <c r="C3187">
        <v>62691041</v>
      </c>
      <c r="D3187">
        <v>160</v>
      </c>
      <c r="E3187" t="s">
        <v>11188</v>
      </c>
      <c r="F3187">
        <v>1</v>
      </c>
      <c r="G3187" t="s">
        <v>11189</v>
      </c>
      <c r="H3187" t="s">
        <v>31032</v>
      </c>
      <c r="I3187">
        <v>17</v>
      </c>
      <c r="J3187">
        <v>62688858</v>
      </c>
      <c r="K3187">
        <v>62689933</v>
      </c>
      <c r="L3187">
        <v>1076</v>
      </c>
      <c r="M3187">
        <v>1</v>
      </c>
      <c r="N3187">
        <v>9902</v>
      </c>
      <c r="O3187" t="s">
        <v>11190</v>
      </c>
      <c r="P3187">
        <v>2024</v>
      </c>
      <c r="Q3187" t="s">
        <v>11191</v>
      </c>
      <c r="R3187" t="s">
        <v>11192</v>
      </c>
      <c r="S3187" t="s">
        <v>33388</v>
      </c>
      <c r="T3187">
        <v>0.152084254673993</v>
      </c>
      <c r="U3187">
        <v>0.603102917160658</v>
      </c>
      <c r="V3187">
        <v>25.4556846038105</v>
      </c>
      <c r="W3187">
        <v>0.428214032775322</v>
      </c>
      <c r="X3187">
        <v>0.73460997439807996</v>
      </c>
      <c r="Y3187">
        <v>2.3966172284541698</v>
      </c>
      <c r="Z3187">
        <v>0.306975110376564</v>
      </c>
      <c r="AA3187">
        <v>0.72610664078822296</v>
      </c>
      <c r="AB3187">
        <v>24.4922105096189</v>
      </c>
      <c r="AC3187">
        <v>0.85817338719172098</v>
      </c>
      <c r="AD3187">
        <v>0.94068432309766403</v>
      </c>
      <c r="AE3187">
        <v>1.39661725353458</v>
      </c>
      <c r="AF3187">
        <v>4.6407610929182198E-2</v>
      </c>
      <c r="AG3187">
        <v>0.476038960109122</v>
      </c>
      <c r="AH3187">
        <v>25.4556846038105</v>
      </c>
      <c r="AI3187">
        <v>0.170234813229591</v>
      </c>
      <c r="AJ3187">
        <v>0.78121606160956403</v>
      </c>
      <c r="AK3187">
        <v>3.2653725860786</v>
      </c>
    </row>
    <row r="3188" spans="1:37" x14ac:dyDescent="0.2">
      <c r="A3188" t="s">
        <v>10246</v>
      </c>
      <c r="B3188">
        <v>62691041</v>
      </c>
      <c r="C3188">
        <v>62691200</v>
      </c>
      <c r="D3188">
        <v>160</v>
      </c>
      <c r="E3188" t="s">
        <v>11193</v>
      </c>
      <c r="F3188">
        <v>11</v>
      </c>
      <c r="G3188" t="s">
        <v>11194</v>
      </c>
      <c r="H3188" t="s">
        <v>31032</v>
      </c>
      <c r="I3188">
        <v>17</v>
      </c>
      <c r="J3188">
        <v>62688858</v>
      </c>
      <c r="K3188">
        <v>62689933</v>
      </c>
      <c r="L3188">
        <v>1076</v>
      </c>
      <c r="M3188">
        <v>1</v>
      </c>
      <c r="N3188">
        <v>9902</v>
      </c>
      <c r="O3188" t="s">
        <v>11190</v>
      </c>
      <c r="P3188">
        <v>2183</v>
      </c>
      <c r="Q3188" t="s">
        <v>11191</v>
      </c>
      <c r="R3188" t="s">
        <v>11192</v>
      </c>
      <c r="S3188" t="s">
        <v>33388</v>
      </c>
      <c r="T3188">
        <v>0.152084254673993</v>
      </c>
      <c r="U3188">
        <v>0.603102917160658</v>
      </c>
      <c r="V3188">
        <v>25.4556846038105</v>
      </c>
      <c r="W3188">
        <v>0.428214032775322</v>
      </c>
      <c r="X3188">
        <v>0.73460997439807996</v>
      </c>
      <c r="Y3188">
        <v>2.44660214464158</v>
      </c>
      <c r="Z3188">
        <v>0.306975110376564</v>
      </c>
      <c r="AA3188">
        <v>0.72610664078822296</v>
      </c>
      <c r="AB3188">
        <v>24.4922105096189</v>
      </c>
      <c r="AC3188">
        <v>0.85817338719172098</v>
      </c>
      <c r="AD3188">
        <v>0.94068432309766403</v>
      </c>
      <c r="AE3188">
        <v>1.44660216886792</v>
      </c>
      <c r="AF3188">
        <v>4.6407610929182198E-2</v>
      </c>
      <c r="AG3188">
        <v>0.476038960109122</v>
      </c>
      <c r="AH3188">
        <v>25.4556846038105</v>
      </c>
      <c r="AI3188">
        <v>0.170234813229591</v>
      </c>
      <c r="AJ3188">
        <v>0.78121606160956403</v>
      </c>
      <c r="AK3188">
        <v>3.315357502266</v>
      </c>
    </row>
    <row r="3189" spans="1:37" x14ac:dyDescent="0.2">
      <c r="A3189" t="s">
        <v>10246</v>
      </c>
      <c r="B3189">
        <v>62691200</v>
      </c>
      <c r="C3189">
        <v>62691359</v>
      </c>
      <c r="D3189">
        <v>160</v>
      </c>
      <c r="E3189" t="s">
        <v>11195</v>
      </c>
      <c r="F3189">
        <v>5</v>
      </c>
      <c r="G3189" t="s">
        <v>11196</v>
      </c>
      <c r="H3189" t="s">
        <v>31032</v>
      </c>
      <c r="I3189">
        <v>17</v>
      </c>
      <c r="J3189">
        <v>62688858</v>
      </c>
      <c r="K3189">
        <v>62689933</v>
      </c>
      <c r="L3189">
        <v>1076</v>
      </c>
      <c r="M3189">
        <v>1</v>
      </c>
      <c r="N3189">
        <v>9902</v>
      </c>
      <c r="O3189" t="s">
        <v>11190</v>
      </c>
      <c r="P3189">
        <v>2342</v>
      </c>
      <c r="Q3189" t="s">
        <v>11191</v>
      </c>
      <c r="R3189" t="s">
        <v>11192</v>
      </c>
      <c r="S3189" t="s">
        <v>33388</v>
      </c>
      <c r="T3189">
        <v>0.152084254673993</v>
      </c>
      <c r="U3189">
        <v>0.603102917160658</v>
      </c>
      <c r="V3189">
        <v>25.119776235343402</v>
      </c>
      <c r="W3189">
        <v>0.428214032775322</v>
      </c>
      <c r="X3189">
        <v>0.73460997439807996</v>
      </c>
      <c r="Y3189">
        <v>2.17959339696842</v>
      </c>
      <c r="Z3189">
        <v>0.306975110376564</v>
      </c>
      <c r="AA3189">
        <v>0.72610664078822296</v>
      </c>
      <c r="AB3189">
        <v>24.1563021489603</v>
      </c>
      <c r="AC3189">
        <v>0.85817338719172098</v>
      </c>
      <c r="AD3189">
        <v>0.94068432309766403</v>
      </c>
      <c r="AE3189">
        <v>1.1795934261202199</v>
      </c>
      <c r="AF3189">
        <v>4.6407610929182198E-2</v>
      </c>
      <c r="AG3189">
        <v>0.476038960109122</v>
      </c>
      <c r="AH3189">
        <v>25.119776235343402</v>
      </c>
      <c r="AI3189">
        <v>0.170234813229591</v>
      </c>
      <c r="AJ3189">
        <v>0.78121606160956403</v>
      </c>
      <c r="AK3189">
        <v>3.04834875459284</v>
      </c>
    </row>
    <row r="3190" spans="1:37" x14ac:dyDescent="0.2">
      <c r="A3190" t="s">
        <v>10246</v>
      </c>
      <c r="B3190">
        <v>63399797</v>
      </c>
      <c r="C3190">
        <v>63399957</v>
      </c>
      <c r="D3190">
        <v>161</v>
      </c>
      <c r="E3190" t="s">
        <v>11197</v>
      </c>
      <c r="F3190">
        <v>2</v>
      </c>
      <c r="G3190" t="s">
        <v>11198</v>
      </c>
      <c r="H3190" t="s">
        <v>33389</v>
      </c>
      <c r="I3190">
        <v>17</v>
      </c>
      <c r="J3190">
        <v>63395743</v>
      </c>
      <c r="K3190">
        <v>63399286</v>
      </c>
      <c r="L3190">
        <v>3544</v>
      </c>
      <c r="M3190">
        <v>1</v>
      </c>
      <c r="N3190">
        <v>26115</v>
      </c>
      <c r="O3190" t="s">
        <v>11199</v>
      </c>
      <c r="P3190">
        <v>4054</v>
      </c>
      <c r="Q3190" t="s">
        <v>11200</v>
      </c>
      <c r="R3190" t="s">
        <v>11201</v>
      </c>
      <c r="S3190" t="s">
        <v>33390</v>
      </c>
      <c r="T3190">
        <v>0.97213403838398904</v>
      </c>
      <c r="U3190">
        <v>1</v>
      </c>
      <c r="V3190">
        <v>0.351674912998171</v>
      </c>
      <c r="W3190" t="s">
        <v>40</v>
      </c>
      <c r="X3190" t="s">
        <v>40</v>
      </c>
      <c r="Y3190">
        <v>0</v>
      </c>
      <c r="Z3190">
        <v>0.69013698642955401</v>
      </c>
      <c r="AA3190">
        <v>0.84521697243271998</v>
      </c>
      <c r="AB3190">
        <v>-0.61179913731937496</v>
      </c>
      <c r="AC3190">
        <v>0.27780950890804001</v>
      </c>
      <c r="AD3190">
        <v>0.68253123924728298</v>
      </c>
      <c r="AE3190">
        <v>24.089563528598799</v>
      </c>
      <c r="AF3190">
        <v>0.61410715005536498</v>
      </c>
      <c r="AG3190">
        <v>0.80674443595273604</v>
      </c>
      <c r="AH3190">
        <v>1.28128549559268</v>
      </c>
      <c r="AI3190">
        <v>0.35038410267202102</v>
      </c>
      <c r="AJ3190">
        <v>0.78121606160956403</v>
      </c>
      <c r="AK3190">
        <v>-23.945173627770501</v>
      </c>
    </row>
    <row r="3191" spans="1:37" x14ac:dyDescent="0.2">
      <c r="A3191" t="s">
        <v>10246</v>
      </c>
      <c r="B3191">
        <v>63399957</v>
      </c>
      <c r="C3191">
        <v>63400117</v>
      </c>
      <c r="D3191">
        <v>161</v>
      </c>
      <c r="E3191" t="s">
        <v>11202</v>
      </c>
      <c r="F3191">
        <v>1</v>
      </c>
      <c r="G3191" t="s">
        <v>11203</v>
      </c>
      <c r="H3191" t="s">
        <v>33389</v>
      </c>
      <c r="I3191">
        <v>17</v>
      </c>
      <c r="J3191">
        <v>63395743</v>
      </c>
      <c r="K3191">
        <v>63399286</v>
      </c>
      <c r="L3191">
        <v>3544</v>
      </c>
      <c r="M3191">
        <v>1</v>
      </c>
      <c r="N3191">
        <v>26115</v>
      </c>
      <c r="O3191" t="s">
        <v>11199</v>
      </c>
      <c r="P3191">
        <v>4214</v>
      </c>
      <c r="Q3191" t="s">
        <v>11200</v>
      </c>
      <c r="R3191" t="s">
        <v>11201</v>
      </c>
      <c r="S3191" t="s">
        <v>33390</v>
      </c>
      <c r="T3191">
        <v>0.97213403838398904</v>
      </c>
      <c r="U3191">
        <v>1</v>
      </c>
      <c r="V3191">
        <v>0.351674912998171</v>
      </c>
      <c r="W3191" t="s">
        <v>40</v>
      </c>
      <c r="X3191" t="s">
        <v>40</v>
      </c>
      <c r="Y3191">
        <v>0</v>
      </c>
      <c r="Z3191">
        <v>0.69013698642955401</v>
      </c>
      <c r="AA3191">
        <v>0.84521697243271998</v>
      </c>
      <c r="AB3191">
        <v>-0.61179913731937496</v>
      </c>
      <c r="AC3191">
        <v>0.27780950890804001</v>
      </c>
      <c r="AD3191">
        <v>0.68253123924728298</v>
      </c>
      <c r="AE3191">
        <v>24.089563528598799</v>
      </c>
      <c r="AF3191">
        <v>0.61410715005536498</v>
      </c>
      <c r="AG3191">
        <v>0.80674443595273604</v>
      </c>
      <c r="AH3191">
        <v>1.28128549559268</v>
      </c>
      <c r="AI3191">
        <v>0.35038410267202102</v>
      </c>
      <c r="AJ3191">
        <v>0.78121606160956403</v>
      </c>
      <c r="AK3191">
        <v>-23.945173627770501</v>
      </c>
    </row>
    <row r="3192" spans="1:37" x14ac:dyDescent="0.2">
      <c r="A3192" t="s">
        <v>10246</v>
      </c>
      <c r="B3192">
        <v>63749666</v>
      </c>
      <c r="C3192">
        <v>63749850</v>
      </c>
      <c r="D3192">
        <v>185</v>
      </c>
      <c r="E3192" t="s">
        <v>11204</v>
      </c>
      <c r="F3192">
        <v>5</v>
      </c>
      <c r="G3192" t="s">
        <v>11205</v>
      </c>
      <c r="H3192" t="s">
        <v>31032</v>
      </c>
      <c r="I3192">
        <v>17</v>
      </c>
      <c r="J3192">
        <v>63702845</v>
      </c>
      <c r="K3192">
        <v>63752097</v>
      </c>
      <c r="L3192">
        <v>49253</v>
      </c>
      <c r="M3192">
        <v>2</v>
      </c>
      <c r="N3192">
        <v>92335</v>
      </c>
      <c r="O3192" t="s">
        <v>11206</v>
      </c>
      <c r="P3192">
        <v>2247</v>
      </c>
      <c r="Q3192" t="s">
        <v>11207</v>
      </c>
      <c r="R3192" t="s">
        <v>11208</v>
      </c>
      <c r="S3192" t="s">
        <v>33391</v>
      </c>
      <c r="T3192">
        <v>0.152084254673993</v>
      </c>
      <c r="U3192">
        <v>0.603102917160658</v>
      </c>
      <c r="V3192">
        <v>23.012937946671698</v>
      </c>
      <c r="W3192">
        <v>0.29261482077562401</v>
      </c>
      <c r="X3192">
        <v>0.704072456322962</v>
      </c>
      <c r="Y3192">
        <v>21.801341778338699</v>
      </c>
      <c r="Z3192">
        <v>0.203350924423461</v>
      </c>
      <c r="AA3192">
        <v>0.72610664078822296</v>
      </c>
      <c r="AB3192">
        <v>22.545364729253102</v>
      </c>
      <c r="AC3192">
        <v>0.17695932866387601</v>
      </c>
      <c r="AD3192">
        <v>0.68253123924728298</v>
      </c>
      <c r="AE3192">
        <v>22.5828394286284</v>
      </c>
      <c r="AF3192">
        <v>0.22065000948199101</v>
      </c>
      <c r="AG3192">
        <v>0.68151250837662902</v>
      </c>
      <c r="AH3192">
        <v>2.2855963134796702</v>
      </c>
      <c r="AI3192">
        <v>0.95029317176085903</v>
      </c>
      <c r="AJ3192">
        <v>0.98621344597861504</v>
      </c>
      <c r="AK3192">
        <v>-0.141207027933549</v>
      </c>
    </row>
    <row r="3193" spans="1:37" x14ac:dyDescent="0.2">
      <c r="A3193" t="s">
        <v>10246</v>
      </c>
      <c r="B3193">
        <v>63749850</v>
      </c>
      <c r="C3193">
        <v>63750034</v>
      </c>
      <c r="D3193">
        <v>185</v>
      </c>
      <c r="E3193" t="s">
        <v>11209</v>
      </c>
      <c r="F3193">
        <v>5</v>
      </c>
      <c r="G3193" t="s">
        <v>11210</v>
      </c>
      <c r="H3193" t="s">
        <v>31032</v>
      </c>
      <c r="I3193">
        <v>17</v>
      </c>
      <c r="J3193">
        <v>63702845</v>
      </c>
      <c r="K3193">
        <v>63752097</v>
      </c>
      <c r="L3193">
        <v>49253</v>
      </c>
      <c r="M3193">
        <v>2</v>
      </c>
      <c r="N3193">
        <v>92335</v>
      </c>
      <c r="O3193" t="s">
        <v>11206</v>
      </c>
      <c r="P3193">
        <v>2063</v>
      </c>
      <c r="Q3193" t="s">
        <v>11207</v>
      </c>
      <c r="R3193" t="s">
        <v>11208</v>
      </c>
      <c r="S3193" t="s">
        <v>33391</v>
      </c>
      <c r="T3193">
        <v>0.152084254673993</v>
      </c>
      <c r="U3193">
        <v>0.603102917160658</v>
      </c>
      <c r="V3193">
        <v>23.012937946671698</v>
      </c>
      <c r="W3193">
        <v>0.29261482077562401</v>
      </c>
      <c r="X3193">
        <v>0.704072456322962</v>
      </c>
      <c r="Y3193">
        <v>21.801341778338699</v>
      </c>
      <c r="Z3193">
        <v>0.203350924423461</v>
      </c>
      <c r="AA3193">
        <v>0.72610664078822296</v>
      </c>
      <c r="AB3193">
        <v>22.545364729253102</v>
      </c>
      <c r="AC3193">
        <v>0.17695932866387601</v>
      </c>
      <c r="AD3193">
        <v>0.68253123924728298</v>
      </c>
      <c r="AE3193">
        <v>22.5828394286284</v>
      </c>
      <c r="AF3193">
        <v>0.22065000948199101</v>
      </c>
      <c r="AG3193">
        <v>0.68151250837662902</v>
      </c>
      <c r="AH3193">
        <v>2.2855963134796702</v>
      </c>
      <c r="AI3193">
        <v>0.95029317176085903</v>
      </c>
      <c r="AJ3193">
        <v>0.98621344597861504</v>
      </c>
      <c r="AK3193">
        <v>-0.141207027933549</v>
      </c>
    </row>
    <row r="3194" spans="1:37" x14ac:dyDescent="0.2">
      <c r="A3194" t="s">
        <v>10246</v>
      </c>
      <c r="B3194">
        <v>63801467</v>
      </c>
      <c r="C3194">
        <v>63801609</v>
      </c>
      <c r="D3194">
        <v>143</v>
      </c>
      <c r="E3194" t="s">
        <v>11211</v>
      </c>
      <c r="F3194">
        <v>2</v>
      </c>
      <c r="G3194" t="s">
        <v>11212</v>
      </c>
      <c r="H3194" t="s">
        <v>30999</v>
      </c>
      <c r="I3194">
        <v>17</v>
      </c>
      <c r="J3194">
        <v>63800177</v>
      </c>
      <c r="K3194">
        <v>63806542</v>
      </c>
      <c r="L3194">
        <v>6366</v>
      </c>
      <c r="M3194">
        <v>1</v>
      </c>
      <c r="N3194">
        <v>11325</v>
      </c>
      <c r="O3194" t="s">
        <v>11213</v>
      </c>
      <c r="P3194">
        <v>1290</v>
      </c>
      <c r="Q3194" t="s">
        <v>11214</v>
      </c>
      <c r="R3194" t="s">
        <v>11215</v>
      </c>
      <c r="S3194" t="s">
        <v>33392</v>
      </c>
      <c r="T3194">
        <v>0.200029691273126</v>
      </c>
      <c r="U3194">
        <v>0.603102917160658</v>
      </c>
      <c r="V3194">
        <v>0.63464472765689295</v>
      </c>
      <c r="W3194">
        <v>0.87021795678006797</v>
      </c>
      <c r="X3194">
        <v>0.95159051474143896</v>
      </c>
      <c r="Y3194">
        <v>-0.13410369400785899</v>
      </c>
      <c r="Z3194">
        <v>0.52749788365718497</v>
      </c>
      <c r="AA3194">
        <v>0.84521697243271998</v>
      </c>
      <c r="AB3194">
        <v>0.262868643053152</v>
      </c>
      <c r="AC3194">
        <v>0.63654500522278701</v>
      </c>
      <c r="AD3194">
        <v>0.87989882095915395</v>
      </c>
      <c r="AE3194">
        <v>-0.508101791081081</v>
      </c>
      <c r="AF3194">
        <v>0.101116002962092</v>
      </c>
      <c r="AG3194">
        <v>0.68151250837662902</v>
      </c>
      <c r="AH3194">
        <v>0.75715506042681402</v>
      </c>
      <c r="AI3194">
        <v>0.87718472785540702</v>
      </c>
      <c r="AJ3194">
        <v>0.98621344597861504</v>
      </c>
      <c r="AK3194">
        <v>0.24001997754135701</v>
      </c>
    </row>
    <row r="3195" spans="1:37" x14ac:dyDescent="0.2">
      <c r="A3195" t="s">
        <v>10246</v>
      </c>
      <c r="B3195">
        <v>63821615</v>
      </c>
      <c r="C3195">
        <v>63821895</v>
      </c>
      <c r="D3195">
        <v>281</v>
      </c>
      <c r="E3195" t="s">
        <v>11216</v>
      </c>
      <c r="F3195">
        <v>5</v>
      </c>
      <c r="G3195" t="s">
        <v>11217</v>
      </c>
      <c r="H3195" t="s">
        <v>30987</v>
      </c>
      <c r="I3195">
        <v>17</v>
      </c>
      <c r="J3195">
        <v>63820259</v>
      </c>
      <c r="K3195">
        <v>63822023</v>
      </c>
      <c r="L3195">
        <v>1765</v>
      </c>
      <c r="M3195">
        <v>2</v>
      </c>
      <c r="N3195">
        <v>117246</v>
      </c>
      <c r="O3195" t="s">
        <v>11218</v>
      </c>
      <c r="P3195">
        <v>128</v>
      </c>
      <c r="Q3195" t="s">
        <v>11219</v>
      </c>
      <c r="R3195" t="s">
        <v>11220</v>
      </c>
      <c r="S3195" t="s">
        <v>33393</v>
      </c>
      <c r="T3195">
        <v>0.93943752600822705</v>
      </c>
      <c r="U3195">
        <v>1</v>
      </c>
      <c r="V3195">
        <v>0.17549052553161701</v>
      </c>
      <c r="W3195">
        <v>0.90129300205075202</v>
      </c>
      <c r="X3195">
        <v>0.95159051474143896</v>
      </c>
      <c r="Y3195">
        <v>-3.3563691510190501E-2</v>
      </c>
      <c r="Z3195">
        <v>0.94067464303402304</v>
      </c>
      <c r="AA3195">
        <v>0.99919698600769702</v>
      </c>
      <c r="AB3195">
        <v>8.9306029476338197E-3</v>
      </c>
      <c r="AC3195">
        <v>0.87415694492277796</v>
      </c>
      <c r="AD3195">
        <v>0.94068432309766403</v>
      </c>
      <c r="AE3195">
        <v>1.29930539595939E-2</v>
      </c>
      <c r="AF3195">
        <v>0.96396358433015406</v>
      </c>
      <c r="AG3195">
        <v>1</v>
      </c>
      <c r="AH3195">
        <v>0.26264138222609901</v>
      </c>
      <c r="AI3195">
        <v>0.93994311981466405</v>
      </c>
      <c r="AJ3195">
        <v>0.98621344597861504</v>
      </c>
      <c r="AK3195">
        <v>-6.0134530561851099E-2</v>
      </c>
    </row>
    <row r="3196" spans="1:37" x14ac:dyDescent="0.2">
      <c r="A3196" t="s">
        <v>10246</v>
      </c>
      <c r="B3196">
        <v>64999880</v>
      </c>
      <c r="C3196">
        <v>65000040</v>
      </c>
      <c r="D3196">
        <v>161</v>
      </c>
      <c r="E3196" t="s">
        <v>11221</v>
      </c>
      <c r="F3196">
        <v>5</v>
      </c>
      <c r="G3196" t="s">
        <v>11222</v>
      </c>
      <c r="H3196" t="s">
        <v>31000</v>
      </c>
      <c r="I3196">
        <v>17</v>
      </c>
      <c r="J3196">
        <v>64968026</v>
      </c>
      <c r="K3196">
        <v>64975630</v>
      </c>
      <c r="L3196">
        <v>7605</v>
      </c>
      <c r="M3196">
        <v>2</v>
      </c>
      <c r="N3196">
        <v>201283</v>
      </c>
      <c r="O3196" t="s">
        <v>11223</v>
      </c>
      <c r="P3196">
        <v>-24250</v>
      </c>
      <c r="Q3196" t="s">
        <v>11224</v>
      </c>
      <c r="R3196" t="s">
        <v>11225</v>
      </c>
      <c r="S3196" t="s">
        <v>33394</v>
      </c>
      <c r="T3196">
        <v>0.17308923567461099</v>
      </c>
      <c r="U3196">
        <v>0.603102917160658</v>
      </c>
      <c r="V3196">
        <v>-24.581800664025501</v>
      </c>
      <c r="W3196">
        <v>0.20525741147413201</v>
      </c>
      <c r="X3196">
        <v>0.704072456322962</v>
      </c>
      <c r="Y3196">
        <v>-24.450556136218999</v>
      </c>
      <c r="Z3196">
        <v>5.50355599158565E-2</v>
      </c>
      <c r="AA3196">
        <v>0.72610664078822296</v>
      </c>
      <c r="AB3196">
        <v>-24.581800664025501</v>
      </c>
      <c r="AC3196">
        <v>7.0489011448141195E-2</v>
      </c>
      <c r="AD3196">
        <v>0.57684129297949804</v>
      </c>
      <c r="AE3196">
        <v>-24.450556136218999</v>
      </c>
      <c r="AF3196">
        <v>0.32549523997010099</v>
      </c>
      <c r="AG3196">
        <v>0.70473078222419605</v>
      </c>
      <c r="AH3196">
        <v>-23.6521900438985</v>
      </c>
      <c r="AI3196">
        <v>0.35038410267202102</v>
      </c>
      <c r="AJ3196">
        <v>0.78121606160956403</v>
      </c>
      <c r="AK3196">
        <v>-23.5818007214788</v>
      </c>
    </row>
    <row r="3197" spans="1:37" x14ac:dyDescent="0.2">
      <c r="A3197" t="s">
        <v>10246</v>
      </c>
      <c r="B3197">
        <v>65000040</v>
      </c>
      <c r="C3197">
        <v>65000200</v>
      </c>
      <c r="D3197">
        <v>161</v>
      </c>
      <c r="E3197" t="s">
        <v>11226</v>
      </c>
      <c r="F3197">
        <v>3</v>
      </c>
      <c r="G3197" t="s">
        <v>11227</v>
      </c>
      <c r="H3197" t="s">
        <v>31000</v>
      </c>
      <c r="I3197">
        <v>17</v>
      </c>
      <c r="J3197">
        <v>64968026</v>
      </c>
      <c r="K3197">
        <v>64975630</v>
      </c>
      <c r="L3197">
        <v>7605</v>
      </c>
      <c r="M3197">
        <v>2</v>
      </c>
      <c r="N3197">
        <v>201283</v>
      </c>
      <c r="O3197" t="s">
        <v>11223</v>
      </c>
      <c r="P3197">
        <v>-24410</v>
      </c>
      <c r="Q3197" t="s">
        <v>11224</v>
      </c>
      <c r="R3197" t="s">
        <v>11225</v>
      </c>
      <c r="S3197" t="s">
        <v>33394</v>
      </c>
      <c r="T3197">
        <v>0.17308923567461099</v>
      </c>
      <c r="U3197">
        <v>0.603102917160658</v>
      </c>
      <c r="V3197">
        <v>-24.581800664025501</v>
      </c>
      <c r="W3197">
        <v>0.20525741147413201</v>
      </c>
      <c r="X3197">
        <v>0.704072456322962</v>
      </c>
      <c r="Y3197">
        <v>-24.450556136218999</v>
      </c>
      <c r="Z3197">
        <v>5.50355599158565E-2</v>
      </c>
      <c r="AA3197">
        <v>0.72610664078822296</v>
      </c>
      <c r="AB3197">
        <v>-24.581800664025501</v>
      </c>
      <c r="AC3197">
        <v>7.0489011448141195E-2</v>
      </c>
      <c r="AD3197">
        <v>0.57684129297949804</v>
      </c>
      <c r="AE3197">
        <v>-24.450556136218999</v>
      </c>
      <c r="AF3197">
        <v>0.32549523997010099</v>
      </c>
      <c r="AG3197">
        <v>0.70473078222419605</v>
      </c>
      <c r="AH3197">
        <v>-23.6521900438985</v>
      </c>
      <c r="AI3197">
        <v>0.35038410267202102</v>
      </c>
      <c r="AJ3197">
        <v>0.78121606160956403</v>
      </c>
      <c r="AK3197">
        <v>-23.5818007214788</v>
      </c>
    </row>
    <row r="3198" spans="1:37" x14ac:dyDescent="0.2">
      <c r="A3198" t="s">
        <v>10246</v>
      </c>
      <c r="B3198">
        <v>65000200</v>
      </c>
      <c r="C3198">
        <v>65000360</v>
      </c>
      <c r="D3198">
        <v>161</v>
      </c>
      <c r="E3198" t="s">
        <v>11228</v>
      </c>
      <c r="F3198">
        <v>0</v>
      </c>
      <c r="G3198" t="s">
        <v>11229</v>
      </c>
      <c r="H3198" t="s">
        <v>31000</v>
      </c>
      <c r="I3198">
        <v>17</v>
      </c>
      <c r="J3198">
        <v>64968026</v>
      </c>
      <c r="K3198">
        <v>64975630</v>
      </c>
      <c r="L3198">
        <v>7605</v>
      </c>
      <c r="M3198">
        <v>2</v>
      </c>
      <c r="N3198">
        <v>201283</v>
      </c>
      <c r="O3198" t="s">
        <v>11223</v>
      </c>
      <c r="P3198">
        <v>-24570</v>
      </c>
      <c r="Q3198" t="s">
        <v>11224</v>
      </c>
      <c r="R3198" t="s">
        <v>11225</v>
      </c>
      <c r="S3198" t="s">
        <v>33394</v>
      </c>
      <c r="T3198">
        <v>0.17308923567461099</v>
      </c>
      <c r="U3198">
        <v>0.603102917160658</v>
      </c>
      <c r="V3198">
        <v>-24.581800664025501</v>
      </c>
      <c r="W3198">
        <v>0.20525741147413201</v>
      </c>
      <c r="X3198">
        <v>0.704072456322962</v>
      </c>
      <c r="Y3198">
        <v>-24.450556136218999</v>
      </c>
      <c r="Z3198">
        <v>5.50355599158565E-2</v>
      </c>
      <c r="AA3198">
        <v>0.72610664078822296</v>
      </c>
      <c r="AB3198">
        <v>-24.581800664025501</v>
      </c>
      <c r="AC3198">
        <v>7.0489011448141195E-2</v>
      </c>
      <c r="AD3198">
        <v>0.57684129297949804</v>
      </c>
      <c r="AE3198">
        <v>-24.450556136218999</v>
      </c>
      <c r="AF3198">
        <v>0.32549523997010099</v>
      </c>
      <c r="AG3198">
        <v>0.70473078222419605</v>
      </c>
      <c r="AH3198">
        <v>-23.6521900438985</v>
      </c>
      <c r="AI3198">
        <v>0.35038410267202102</v>
      </c>
      <c r="AJ3198">
        <v>0.78121606160956403</v>
      </c>
      <c r="AK3198">
        <v>-23.5818007214788</v>
      </c>
    </row>
    <row r="3199" spans="1:37" x14ac:dyDescent="0.2">
      <c r="A3199" t="s">
        <v>10246</v>
      </c>
      <c r="B3199">
        <v>65431149</v>
      </c>
      <c r="C3199">
        <v>65431438</v>
      </c>
      <c r="D3199">
        <v>290</v>
      </c>
      <c r="E3199" t="s">
        <v>11230</v>
      </c>
      <c r="F3199">
        <v>3</v>
      </c>
      <c r="G3199" t="s">
        <v>11231</v>
      </c>
      <c r="H3199" t="s">
        <v>31000</v>
      </c>
      <c r="I3199">
        <v>17</v>
      </c>
      <c r="J3199">
        <v>65457541</v>
      </c>
      <c r="K3199">
        <v>65458408</v>
      </c>
      <c r="L3199">
        <v>868</v>
      </c>
      <c r="M3199">
        <v>1</v>
      </c>
      <c r="N3199">
        <v>105827617</v>
      </c>
      <c r="O3199" t="s">
        <v>11232</v>
      </c>
      <c r="P3199">
        <v>-26103</v>
      </c>
      <c r="Q3199" t="s">
        <v>11233</v>
      </c>
      <c r="R3199" t="s">
        <v>11234</v>
      </c>
      <c r="S3199" t="s">
        <v>33395</v>
      </c>
      <c r="T3199">
        <v>0.97213403838398904</v>
      </c>
      <c r="U3199">
        <v>1</v>
      </c>
      <c r="V3199">
        <v>8.7984775419224295E-2</v>
      </c>
      <c r="W3199">
        <v>0.46193634366738701</v>
      </c>
      <c r="X3199">
        <v>0.75726018452522603</v>
      </c>
      <c r="Y3199">
        <v>1.1693131869454301</v>
      </c>
      <c r="Z3199">
        <v>0.96726857278496403</v>
      </c>
      <c r="AA3199">
        <v>0.99919698600769702</v>
      </c>
      <c r="AB3199">
        <v>5.9398212974805199E-4</v>
      </c>
      <c r="AC3199">
        <v>0.88945902157151002</v>
      </c>
      <c r="AD3199">
        <v>0.94068432309766403</v>
      </c>
      <c r="AE3199">
        <v>0.16931321408948699</v>
      </c>
      <c r="AF3199">
        <v>0.98343762640780896</v>
      </c>
      <c r="AG3199">
        <v>1</v>
      </c>
      <c r="AH3199">
        <v>0.13347683508119601</v>
      </c>
      <c r="AI3199">
        <v>0.183554312780425</v>
      </c>
      <c r="AJ3199">
        <v>0.78121606160956403</v>
      </c>
      <c r="AK3199">
        <v>2.03806860323603</v>
      </c>
    </row>
    <row r="3200" spans="1:37" x14ac:dyDescent="0.2">
      <c r="A3200" t="s">
        <v>10246</v>
      </c>
      <c r="B3200">
        <v>65433791</v>
      </c>
      <c r="C3200">
        <v>65434090</v>
      </c>
      <c r="D3200">
        <v>300</v>
      </c>
      <c r="E3200" t="s">
        <v>11235</v>
      </c>
      <c r="F3200">
        <v>2</v>
      </c>
      <c r="G3200" t="s">
        <v>11236</v>
      </c>
      <c r="H3200" t="s">
        <v>31000</v>
      </c>
      <c r="I3200">
        <v>17</v>
      </c>
      <c r="J3200">
        <v>65457541</v>
      </c>
      <c r="K3200">
        <v>65458408</v>
      </c>
      <c r="L3200">
        <v>868</v>
      </c>
      <c r="M3200">
        <v>1</v>
      </c>
      <c r="N3200">
        <v>105827617</v>
      </c>
      <c r="O3200" t="s">
        <v>11232</v>
      </c>
      <c r="P3200">
        <v>-23451</v>
      </c>
      <c r="Q3200" t="s">
        <v>11233</v>
      </c>
      <c r="R3200" t="s">
        <v>11234</v>
      </c>
      <c r="S3200" t="s">
        <v>33395</v>
      </c>
      <c r="T3200">
        <v>0.35387198439864398</v>
      </c>
      <c r="U3200">
        <v>0.603102917160658</v>
      </c>
      <c r="V3200">
        <v>-23.7293960193049</v>
      </c>
      <c r="W3200">
        <v>0.38920677604595899</v>
      </c>
      <c r="X3200">
        <v>0.704072456322962</v>
      </c>
      <c r="Y3200">
        <v>-23.598151495905999</v>
      </c>
      <c r="Z3200">
        <v>0.65379035313853895</v>
      </c>
      <c r="AA3200">
        <v>0.84521697243271998</v>
      </c>
      <c r="AB3200">
        <v>-1.3137158230656001</v>
      </c>
      <c r="AC3200">
        <v>0.71753805159658501</v>
      </c>
      <c r="AD3200">
        <v>0.87989882095915395</v>
      </c>
      <c r="AE3200">
        <v>-1.1449966008597401</v>
      </c>
      <c r="AF3200">
        <v>0.32549523997010099</v>
      </c>
      <c r="AG3200">
        <v>0.70473078222419605</v>
      </c>
      <c r="AH3200">
        <v>-23.604745641592899</v>
      </c>
      <c r="AI3200">
        <v>0.35038410267202102</v>
      </c>
      <c r="AJ3200">
        <v>0.78121606160956403</v>
      </c>
      <c r="AK3200">
        <v>-23.534356319356199</v>
      </c>
    </row>
    <row r="3201" spans="1:37" x14ac:dyDescent="0.2">
      <c r="A3201" t="s">
        <v>10246</v>
      </c>
      <c r="B3201">
        <v>65465874</v>
      </c>
      <c r="C3201">
        <v>65465929</v>
      </c>
      <c r="D3201">
        <v>56</v>
      </c>
      <c r="E3201" t="s">
        <v>11237</v>
      </c>
      <c r="F3201">
        <v>1</v>
      </c>
      <c r="G3201" t="s">
        <v>11238</v>
      </c>
      <c r="H3201" t="s">
        <v>31000</v>
      </c>
      <c r="I3201">
        <v>17</v>
      </c>
      <c r="J3201">
        <v>65457541</v>
      </c>
      <c r="K3201">
        <v>65458408</v>
      </c>
      <c r="L3201">
        <v>868</v>
      </c>
      <c r="M3201">
        <v>1</v>
      </c>
      <c r="N3201">
        <v>105827617</v>
      </c>
      <c r="O3201" t="s">
        <v>11232</v>
      </c>
      <c r="P3201">
        <v>8333</v>
      </c>
      <c r="Q3201" t="s">
        <v>11233</v>
      </c>
      <c r="R3201" t="s">
        <v>11234</v>
      </c>
      <c r="S3201" t="s">
        <v>33395</v>
      </c>
      <c r="T3201">
        <v>0.60318812523568999</v>
      </c>
      <c r="U3201">
        <v>0.82125442047224695</v>
      </c>
      <c r="V3201">
        <v>-3.81576326561912</v>
      </c>
      <c r="W3201">
        <v>0.89279167466019005</v>
      </c>
      <c r="X3201">
        <v>0.95159051474143896</v>
      </c>
      <c r="Y3201">
        <v>0.46474273225456703</v>
      </c>
      <c r="Z3201">
        <v>0.94067464303402304</v>
      </c>
      <c r="AA3201">
        <v>0.99919698600769702</v>
      </c>
      <c r="AB3201">
        <v>-0.81731311909437998</v>
      </c>
      <c r="AC3201">
        <v>0.57443559315252701</v>
      </c>
      <c r="AD3201">
        <v>0.87989882095915395</v>
      </c>
      <c r="AE3201">
        <v>-0.349154116104891</v>
      </c>
      <c r="AF3201">
        <v>0.35044498323680101</v>
      </c>
      <c r="AG3201">
        <v>0.74289508271920801</v>
      </c>
      <c r="AH3201">
        <v>-3.87623084782199</v>
      </c>
      <c r="AI3201">
        <v>0.86835292688536703</v>
      </c>
      <c r="AJ3201">
        <v>0.98188316820960198</v>
      </c>
      <c r="AK3201">
        <v>1.1231457574402499</v>
      </c>
    </row>
    <row r="3202" spans="1:37" x14ac:dyDescent="0.2">
      <c r="A3202" t="s">
        <v>10246</v>
      </c>
      <c r="B3202">
        <v>65466000</v>
      </c>
      <c r="C3202">
        <v>65466238</v>
      </c>
      <c r="D3202">
        <v>239</v>
      </c>
      <c r="E3202" t="s">
        <v>11239</v>
      </c>
      <c r="F3202">
        <v>2</v>
      </c>
      <c r="G3202" t="s">
        <v>11240</v>
      </c>
      <c r="H3202" t="s">
        <v>31000</v>
      </c>
      <c r="I3202">
        <v>17</v>
      </c>
      <c r="J3202">
        <v>65457541</v>
      </c>
      <c r="K3202">
        <v>65458408</v>
      </c>
      <c r="L3202">
        <v>868</v>
      </c>
      <c r="M3202">
        <v>1</v>
      </c>
      <c r="N3202">
        <v>105827617</v>
      </c>
      <c r="O3202" t="s">
        <v>11232</v>
      </c>
      <c r="P3202">
        <v>8459</v>
      </c>
      <c r="Q3202" t="s">
        <v>11233</v>
      </c>
      <c r="R3202" t="s">
        <v>11234</v>
      </c>
      <c r="S3202" t="s">
        <v>33395</v>
      </c>
      <c r="T3202">
        <v>0.60318812523568999</v>
      </c>
      <c r="U3202">
        <v>0.82125442047224695</v>
      </c>
      <c r="V3202">
        <v>-3.81576326561912</v>
      </c>
      <c r="W3202">
        <v>0.89279167466019005</v>
      </c>
      <c r="X3202">
        <v>0.95159051474143896</v>
      </c>
      <c r="Y3202">
        <v>0.46474273225456703</v>
      </c>
      <c r="Z3202">
        <v>0.94067464303402304</v>
      </c>
      <c r="AA3202">
        <v>0.99919698600769702</v>
      </c>
      <c r="AB3202">
        <v>-0.81731311909437998</v>
      </c>
      <c r="AC3202">
        <v>0.57443559315252701</v>
      </c>
      <c r="AD3202">
        <v>0.87989882095915395</v>
      </c>
      <c r="AE3202">
        <v>-0.349154116104891</v>
      </c>
      <c r="AF3202">
        <v>0.35044498323680101</v>
      </c>
      <c r="AG3202">
        <v>0.74289508271920801</v>
      </c>
      <c r="AH3202">
        <v>-3.87623084782199</v>
      </c>
      <c r="AI3202">
        <v>0.86835292688536703</v>
      </c>
      <c r="AJ3202">
        <v>0.98188316820960198</v>
      </c>
      <c r="AK3202">
        <v>1.1231457574402499</v>
      </c>
    </row>
    <row r="3203" spans="1:37" x14ac:dyDescent="0.2">
      <c r="A3203" t="s">
        <v>10246</v>
      </c>
      <c r="B3203">
        <v>66223967</v>
      </c>
      <c r="C3203">
        <v>66224118</v>
      </c>
      <c r="D3203">
        <v>152</v>
      </c>
      <c r="E3203" t="s">
        <v>11241</v>
      </c>
      <c r="F3203">
        <v>0</v>
      </c>
      <c r="G3203" t="s">
        <v>11242</v>
      </c>
      <c r="H3203" t="s">
        <v>33396</v>
      </c>
      <c r="I3203">
        <v>17</v>
      </c>
      <c r="J3203">
        <v>66212039</v>
      </c>
      <c r="K3203">
        <v>66220630</v>
      </c>
      <c r="L3203">
        <v>8592</v>
      </c>
      <c r="M3203">
        <v>2</v>
      </c>
      <c r="N3203">
        <v>350</v>
      </c>
      <c r="O3203" t="s">
        <v>11243</v>
      </c>
      <c r="P3203">
        <v>-3337</v>
      </c>
      <c r="Q3203" t="s">
        <v>11244</v>
      </c>
      <c r="R3203" t="s">
        <v>11245</v>
      </c>
      <c r="S3203" t="s">
        <v>33397</v>
      </c>
      <c r="T3203">
        <v>0.97213403838398904</v>
      </c>
      <c r="U3203">
        <v>1</v>
      </c>
      <c r="V3203">
        <v>3.1309638495348402</v>
      </c>
      <c r="W3203">
        <v>0.69201225521665499</v>
      </c>
      <c r="X3203">
        <v>0.95159051474143896</v>
      </c>
      <c r="Y3203">
        <v>-0.29341093948006902</v>
      </c>
      <c r="Z3203">
        <v>0.93459220503170903</v>
      </c>
      <c r="AA3203">
        <v>0.99919698600769702</v>
      </c>
      <c r="AB3203">
        <v>2.9788423410738298</v>
      </c>
      <c r="AC3203">
        <v>0.30184355666711699</v>
      </c>
      <c r="AD3203">
        <v>0.68253123924728298</v>
      </c>
      <c r="AE3203">
        <v>-1.29341082025988</v>
      </c>
      <c r="AF3203">
        <v>0.98343762640780896</v>
      </c>
      <c r="AG3203">
        <v>1</v>
      </c>
      <c r="AH3203">
        <v>1.19311303072301</v>
      </c>
      <c r="AI3203">
        <v>0.95029317176085903</v>
      </c>
      <c r="AJ3203">
        <v>0.98621344597861504</v>
      </c>
      <c r="AK3203">
        <v>0.57534444687980202</v>
      </c>
    </row>
    <row r="3204" spans="1:37" x14ac:dyDescent="0.2">
      <c r="A3204" t="s">
        <v>10246</v>
      </c>
      <c r="B3204">
        <v>66224263</v>
      </c>
      <c r="C3204">
        <v>66224415</v>
      </c>
      <c r="D3204">
        <v>153</v>
      </c>
      <c r="E3204" t="s">
        <v>11246</v>
      </c>
      <c r="F3204">
        <v>3</v>
      </c>
      <c r="G3204" t="s">
        <v>11247</v>
      </c>
      <c r="H3204" t="s">
        <v>33396</v>
      </c>
      <c r="I3204">
        <v>17</v>
      </c>
      <c r="J3204">
        <v>66212039</v>
      </c>
      <c r="K3204">
        <v>66220630</v>
      </c>
      <c r="L3204">
        <v>8592</v>
      </c>
      <c r="M3204">
        <v>2</v>
      </c>
      <c r="N3204">
        <v>350</v>
      </c>
      <c r="O3204" t="s">
        <v>11243</v>
      </c>
      <c r="P3204">
        <v>-3633</v>
      </c>
      <c r="Q3204" t="s">
        <v>11244</v>
      </c>
      <c r="R3204" t="s">
        <v>11245</v>
      </c>
      <c r="S3204" t="s">
        <v>33397</v>
      </c>
      <c r="T3204">
        <v>0.97213403838398904</v>
      </c>
      <c r="U3204">
        <v>1</v>
      </c>
      <c r="V3204">
        <v>3.1309638495348402</v>
      </c>
      <c r="W3204">
        <v>0.69201225521665499</v>
      </c>
      <c r="X3204">
        <v>0.95159051474143896</v>
      </c>
      <c r="Y3204">
        <v>-0.29341093948006902</v>
      </c>
      <c r="Z3204">
        <v>0.93459220503170903</v>
      </c>
      <c r="AA3204">
        <v>0.99919698600769702</v>
      </c>
      <c r="AB3204">
        <v>2.9788423410738298</v>
      </c>
      <c r="AC3204">
        <v>0.30184355666711699</v>
      </c>
      <c r="AD3204">
        <v>0.68253123924728298</v>
      </c>
      <c r="AE3204">
        <v>-1.29341082025988</v>
      </c>
      <c r="AF3204">
        <v>0.98343762640780896</v>
      </c>
      <c r="AG3204">
        <v>1</v>
      </c>
      <c r="AH3204">
        <v>1.19311303072301</v>
      </c>
      <c r="AI3204">
        <v>0.95029317176085903</v>
      </c>
      <c r="AJ3204">
        <v>0.98621344597861504</v>
      </c>
      <c r="AK3204">
        <v>0.57534444687980202</v>
      </c>
    </row>
    <row r="3205" spans="1:37" x14ac:dyDescent="0.2">
      <c r="A3205" t="s">
        <v>10246</v>
      </c>
      <c r="B3205">
        <v>68199479</v>
      </c>
      <c r="C3205">
        <v>68199631</v>
      </c>
      <c r="D3205">
        <v>153</v>
      </c>
      <c r="E3205" t="s">
        <v>11248</v>
      </c>
      <c r="F3205">
        <v>19</v>
      </c>
      <c r="G3205" t="s">
        <v>11249</v>
      </c>
      <c r="H3205" t="s">
        <v>30987</v>
      </c>
      <c r="I3205">
        <v>17</v>
      </c>
      <c r="J3205">
        <v>68198921</v>
      </c>
      <c r="K3205">
        <v>68199596</v>
      </c>
      <c r="L3205">
        <v>676</v>
      </c>
      <c r="M3205">
        <v>1</v>
      </c>
      <c r="N3205">
        <v>440461</v>
      </c>
      <c r="O3205" t="s">
        <v>11250</v>
      </c>
      <c r="P3205">
        <v>558</v>
      </c>
      <c r="Q3205" t="s">
        <v>40</v>
      </c>
      <c r="R3205" t="s">
        <v>11251</v>
      </c>
      <c r="S3205" t="s">
        <v>33398</v>
      </c>
      <c r="T3205">
        <v>0.97213403838398904</v>
      </c>
      <c r="U3205">
        <v>1</v>
      </c>
      <c r="V3205">
        <v>0.72899694225438105</v>
      </c>
      <c r="W3205">
        <v>0.89107655920673101</v>
      </c>
      <c r="X3205">
        <v>0.95159051474143896</v>
      </c>
      <c r="Y3205">
        <v>0.934242045568349</v>
      </c>
      <c r="Z3205">
        <v>0.69013698642955401</v>
      </c>
      <c r="AA3205">
        <v>0.84521697243271998</v>
      </c>
      <c r="AB3205">
        <v>-0.234477129580243</v>
      </c>
      <c r="AC3205">
        <v>0.75388744886274095</v>
      </c>
      <c r="AD3205">
        <v>0.87989882095915395</v>
      </c>
      <c r="AE3205">
        <v>-6.5757902291388698E-2</v>
      </c>
      <c r="AF3205">
        <v>0.61410715005536498</v>
      </c>
      <c r="AG3205">
        <v>0.80674443595273604</v>
      </c>
      <c r="AH3205">
        <v>1.6586075320565401</v>
      </c>
      <c r="AI3205">
        <v>0.56157887380500204</v>
      </c>
      <c r="AJ3205">
        <v>0.78121606160956403</v>
      </c>
      <c r="AK3205">
        <v>1.80299742998365</v>
      </c>
    </row>
    <row r="3206" spans="1:37" x14ac:dyDescent="0.2">
      <c r="A3206" t="s">
        <v>10246</v>
      </c>
      <c r="B3206">
        <v>68199745</v>
      </c>
      <c r="C3206">
        <v>68200035</v>
      </c>
      <c r="D3206">
        <v>291</v>
      </c>
      <c r="E3206" t="s">
        <v>11252</v>
      </c>
      <c r="F3206">
        <v>8</v>
      </c>
      <c r="G3206" t="s">
        <v>11253</v>
      </c>
      <c r="H3206" t="s">
        <v>30987</v>
      </c>
      <c r="I3206">
        <v>17</v>
      </c>
      <c r="J3206">
        <v>68198921</v>
      </c>
      <c r="K3206">
        <v>68199596</v>
      </c>
      <c r="L3206">
        <v>676</v>
      </c>
      <c r="M3206">
        <v>1</v>
      </c>
      <c r="N3206">
        <v>440461</v>
      </c>
      <c r="O3206" t="s">
        <v>11250</v>
      </c>
      <c r="P3206">
        <v>824</v>
      </c>
      <c r="Q3206" t="s">
        <v>40</v>
      </c>
      <c r="R3206" t="s">
        <v>11251</v>
      </c>
      <c r="S3206" t="s">
        <v>33398</v>
      </c>
      <c r="T3206">
        <v>0.97213403838398904</v>
      </c>
      <c r="U3206">
        <v>1</v>
      </c>
      <c r="V3206">
        <v>0.72899694225438105</v>
      </c>
      <c r="W3206">
        <v>0.89107655920673101</v>
      </c>
      <c r="X3206">
        <v>0.95159051474143896</v>
      </c>
      <c r="Y3206">
        <v>0.934242045568349</v>
      </c>
      <c r="Z3206">
        <v>0.69013698642955401</v>
      </c>
      <c r="AA3206">
        <v>0.84521697243271998</v>
      </c>
      <c r="AB3206">
        <v>-0.234477129580243</v>
      </c>
      <c r="AC3206">
        <v>0.75388744886274095</v>
      </c>
      <c r="AD3206">
        <v>0.87989882095915395</v>
      </c>
      <c r="AE3206">
        <v>-6.5757902291388698E-2</v>
      </c>
      <c r="AF3206">
        <v>0.61410715005536498</v>
      </c>
      <c r="AG3206">
        <v>0.80674443595273604</v>
      </c>
      <c r="AH3206">
        <v>1.6586075320565401</v>
      </c>
      <c r="AI3206">
        <v>0.56157887380500204</v>
      </c>
      <c r="AJ3206">
        <v>0.78121606160956403</v>
      </c>
      <c r="AK3206">
        <v>1.80299742998365</v>
      </c>
    </row>
    <row r="3207" spans="1:37" x14ac:dyDescent="0.2">
      <c r="A3207" t="s">
        <v>10246</v>
      </c>
      <c r="B3207">
        <v>68245313</v>
      </c>
      <c r="C3207">
        <v>68245481</v>
      </c>
      <c r="D3207">
        <v>169</v>
      </c>
      <c r="E3207" t="s">
        <v>11254</v>
      </c>
      <c r="F3207">
        <v>1</v>
      </c>
      <c r="G3207" t="s">
        <v>11255</v>
      </c>
      <c r="H3207" t="s">
        <v>31032</v>
      </c>
      <c r="I3207">
        <v>17</v>
      </c>
      <c r="J3207">
        <v>68247930</v>
      </c>
      <c r="K3207">
        <v>68251178</v>
      </c>
      <c r="L3207">
        <v>3249</v>
      </c>
      <c r="M3207">
        <v>1</v>
      </c>
      <c r="N3207">
        <v>51321</v>
      </c>
      <c r="O3207" t="s">
        <v>11256</v>
      </c>
      <c r="P3207">
        <v>-2449</v>
      </c>
      <c r="Q3207" t="s">
        <v>11257</v>
      </c>
      <c r="R3207" t="s">
        <v>11258</v>
      </c>
      <c r="S3207" t="s">
        <v>33399</v>
      </c>
      <c r="T3207">
        <v>0.152084254673993</v>
      </c>
      <c r="U3207">
        <v>0.603102917160658</v>
      </c>
      <c r="V3207">
        <v>23.545652612332798</v>
      </c>
      <c r="W3207">
        <v>0.20525741147413201</v>
      </c>
      <c r="X3207">
        <v>0.704072456322962</v>
      </c>
      <c r="Y3207">
        <v>-23.344018768836499</v>
      </c>
      <c r="Z3207">
        <v>0.306975110376564</v>
      </c>
      <c r="AA3207">
        <v>0.72610664078822296</v>
      </c>
      <c r="AB3207">
        <v>22.582178600288898</v>
      </c>
      <c r="AC3207">
        <v>7.0489011448141195E-2</v>
      </c>
      <c r="AD3207">
        <v>0.57684129297949804</v>
      </c>
      <c r="AE3207">
        <v>-23.344018768836499</v>
      </c>
      <c r="AF3207">
        <v>4.6407610929182198E-2</v>
      </c>
      <c r="AG3207">
        <v>0.476038960109122</v>
      </c>
      <c r="AH3207">
        <v>23.545652612332798</v>
      </c>
      <c r="AI3207">
        <v>0.35038410267202102</v>
      </c>
      <c r="AJ3207">
        <v>0.78121606160956403</v>
      </c>
      <c r="AK3207">
        <v>-22.475263414045699</v>
      </c>
    </row>
    <row r="3208" spans="1:37" x14ac:dyDescent="0.2">
      <c r="A3208" t="s">
        <v>10246</v>
      </c>
      <c r="B3208">
        <v>68467908</v>
      </c>
      <c r="C3208">
        <v>68468122</v>
      </c>
      <c r="D3208">
        <v>215</v>
      </c>
      <c r="E3208" t="s">
        <v>11259</v>
      </c>
      <c r="F3208">
        <v>1</v>
      </c>
      <c r="G3208" t="s">
        <v>11260</v>
      </c>
      <c r="H3208" t="s">
        <v>33400</v>
      </c>
      <c r="I3208">
        <v>17</v>
      </c>
      <c r="J3208">
        <v>68433509</v>
      </c>
      <c r="K3208">
        <v>68457513</v>
      </c>
      <c r="L3208">
        <v>24005</v>
      </c>
      <c r="M3208">
        <v>2</v>
      </c>
      <c r="N3208">
        <v>55062</v>
      </c>
      <c r="O3208" t="s">
        <v>11261</v>
      </c>
      <c r="P3208">
        <v>-10395</v>
      </c>
      <c r="Q3208" t="s">
        <v>11262</v>
      </c>
      <c r="R3208" t="s">
        <v>11263</v>
      </c>
      <c r="S3208" t="s">
        <v>33401</v>
      </c>
      <c r="T3208">
        <v>0.32911398597860803</v>
      </c>
      <c r="U3208">
        <v>0.603102917160658</v>
      </c>
      <c r="V3208">
        <v>23.5651623196174</v>
      </c>
      <c r="W3208">
        <v>0.29261482077562401</v>
      </c>
      <c r="X3208">
        <v>0.704072456322962</v>
      </c>
      <c r="Y3208">
        <v>23.6391628952492</v>
      </c>
      <c r="Z3208">
        <v>0.48464167878831399</v>
      </c>
      <c r="AA3208">
        <v>0.84435025072159198</v>
      </c>
      <c r="AB3208">
        <v>22.601688306069999</v>
      </c>
      <c r="AC3208">
        <v>0.45677901822897599</v>
      </c>
      <c r="AD3208">
        <v>0.82872126865393902</v>
      </c>
      <c r="AE3208">
        <v>22.6391630056767</v>
      </c>
      <c r="AF3208">
        <v>0.16793847098801201</v>
      </c>
      <c r="AG3208">
        <v>0.68151250837662902</v>
      </c>
      <c r="AH3208">
        <v>23.5651623196174</v>
      </c>
      <c r="AI3208">
        <v>0.14667288820271701</v>
      </c>
      <c r="AJ3208">
        <v>0.78121606160956403</v>
      </c>
      <c r="AK3208">
        <v>23.6391628952492</v>
      </c>
    </row>
    <row r="3209" spans="1:37" x14ac:dyDescent="0.2">
      <c r="A3209" t="s">
        <v>10246</v>
      </c>
      <c r="B3209">
        <v>69239629</v>
      </c>
      <c r="C3209">
        <v>69239780</v>
      </c>
      <c r="D3209">
        <v>152</v>
      </c>
      <c r="E3209" t="s">
        <v>11264</v>
      </c>
      <c r="F3209">
        <v>1</v>
      </c>
      <c r="G3209" t="s">
        <v>11265</v>
      </c>
      <c r="H3209" t="s">
        <v>33402</v>
      </c>
      <c r="I3209">
        <v>17</v>
      </c>
      <c r="J3209">
        <v>69232963</v>
      </c>
      <c r="K3209">
        <v>69235012</v>
      </c>
      <c r="L3209">
        <v>2050</v>
      </c>
      <c r="M3209">
        <v>2</v>
      </c>
      <c r="N3209">
        <v>100133319</v>
      </c>
      <c r="O3209" t="s">
        <v>11266</v>
      </c>
      <c r="P3209">
        <v>-4617</v>
      </c>
      <c r="Q3209" t="s">
        <v>11267</v>
      </c>
      <c r="R3209" t="s">
        <v>11268</v>
      </c>
      <c r="S3209" t="s">
        <v>33403</v>
      </c>
      <c r="T3209">
        <v>0.38994431548318198</v>
      </c>
      <c r="U3209">
        <v>0.65085196956890701</v>
      </c>
      <c r="V3209">
        <v>0.45400358727415502</v>
      </c>
      <c r="W3209">
        <v>0.180333316602698</v>
      </c>
      <c r="X3209">
        <v>0.704072456322962</v>
      </c>
      <c r="Y3209">
        <v>-1.0456731001388999</v>
      </c>
      <c r="Z3209">
        <v>0.61859952546048702</v>
      </c>
      <c r="AA3209">
        <v>0.84521697243271998</v>
      </c>
      <c r="AB3209">
        <v>0.101442837966951</v>
      </c>
      <c r="AC3209">
        <v>0.22932367855810001</v>
      </c>
      <c r="AD3209">
        <v>0.68253123924728298</v>
      </c>
      <c r="AE3209">
        <v>-0.99238908561293204</v>
      </c>
      <c r="AF3209">
        <v>0.28557818911757199</v>
      </c>
      <c r="AG3209">
        <v>0.70473078222419605</v>
      </c>
      <c r="AH3209">
        <v>0.62845151485268402</v>
      </c>
      <c r="AI3209">
        <v>0.23898428036523101</v>
      </c>
      <c r="AJ3209">
        <v>0.78121606160956403</v>
      </c>
      <c r="AK3209">
        <v>-0.69321966647639799</v>
      </c>
    </row>
    <row r="3210" spans="1:37" x14ac:dyDescent="0.2">
      <c r="A3210" t="s">
        <v>10246</v>
      </c>
      <c r="B3210">
        <v>70459545</v>
      </c>
      <c r="C3210">
        <v>70459720</v>
      </c>
      <c r="D3210">
        <v>176</v>
      </c>
      <c r="E3210" t="s">
        <v>11269</v>
      </c>
      <c r="F3210">
        <v>3</v>
      </c>
      <c r="G3210" t="s">
        <v>11270</v>
      </c>
      <c r="H3210" t="s">
        <v>31000</v>
      </c>
      <c r="I3210">
        <v>17</v>
      </c>
      <c r="J3210">
        <v>70169532</v>
      </c>
      <c r="K3210">
        <v>70180044</v>
      </c>
      <c r="L3210">
        <v>10513</v>
      </c>
      <c r="M3210">
        <v>1</v>
      </c>
      <c r="N3210">
        <v>3759</v>
      </c>
      <c r="O3210" t="s">
        <v>11271</v>
      </c>
      <c r="P3210">
        <v>290013</v>
      </c>
      <c r="Q3210" t="s">
        <v>11272</v>
      </c>
      <c r="R3210" t="s">
        <v>11273</v>
      </c>
      <c r="S3210" t="s">
        <v>33404</v>
      </c>
      <c r="T3210">
        <v>0.42437877563319898</v>
      </c>
      <c r="U3210">
        <v>0.70174894754127204</v>
      </c>
      <c r="V3210">
        <v>0.444662378624129</v>
      </c>
      <c r="W3210">
        <v>0.25070195742592699</v>
      </c>
      <c r="X3210">
        <v>0.704072456322962</v>
      </c>
      <c r="Y3210">
        <v>-0.86359469331008598</v>
      </c>
      <c r="Z3210">
        <v>0.63460369895831104</v>
      </c>
      <c r="AA3210">
        <v>0.84521697243271998</v>
      </c>
      <c r="AB3210">
        <v>0.34884056522481799</v>
      </c>
      <c r="AC3210">
        <v>0.24197782781188401</v>
      </c>
      <c r="AD3210">
        <v>0.68253123924728298</v>
      </c>
      <c r="AE3210">
        <v>-0.86830231616691</v>
      </c>
      <c r="AF3210">
        <v>0.37645166554248199</v>
      </c>
      <c r="AG3210">
        <v>0.78718047028045202</v>
      </c>
      <c r="AH3210">
        <v>0.325371919642851</v>
      </c>
      <c r="AI3210">
        <v>0.40619396333316798</v>
      </c>
      <c r="AJ3210">
        <v>0.78121606160956403</v>
      </c>
      <c r="AK3210">
        <v>-0.53193053211823704</v>
      </c>
    </row>
    <row r="3211" spans="1:37" x14ac:dyDescent="0.2">
      <c r="A3211" t="s">
        <v>10246</v>
      </c>
      <c r="B3211">
        <v>70459720</v>
      </c>
      <c r="C3211">
        <v>70459895</v>
      </c>
      <c r="D3211">
        <v>176</v>
      </c>
      <c r="E3211" t="s">
        <v>11274</v>
      </c>
      <c r="F3211">
        <v>2</v>
      </c>
      <c r="G3211" t="s">
        <v>11275</v>
      </c>
      <c r="H3211" t="s">
        <v>31000</v>
      </c>
      <c r="I3211">
        <v>17</v>
      </c>
      <c r="J3211">
        <v>70169532</v>
      </c>
      <c r="K3211">
        <v>70180044</v>
      </c>
      <c r="L3211">
        <v>10513</v>
      </c>
      <c r="M3211">
        <v>1</v>
      </c>
      <c r="N3211">
        <v>3759</v>
      </c>
      <c r="O3211" t="s">
        <v>11271</v>
      </c>
      <c r="P3211">
        <v>290188</v>
      </c>
      <c r="Q3211" t="s">
        <v>11272</v>
      </c>
      <c r="R3211" t="s">
        <v>11273</v>
      </c>
      <c r="S3211" t="s">
        <v>33404</v>
      </c>
      <c r="T3211">
        <v>0.37727039722072098</v>
      </c>
      <c r="U3211">
        <v>0.63235910221821201</v>
      </c>
      <c r="V3211">
        <v>0.53816644507685096</v>
      </c>
      <c r="W3211">
        <v>0.25070195742592699</v>
      </c>
      <c r="X3211">
        <v>0.704072456322962</v>
      </c>
      <c r="Y3211">
        <v>-0.81140719553719298</v>
      </c>
      <c r="Z3211">
        <v>0.57539452365933796</v>
      </c>
      <c r="AA3211">
        <v>0.84521697243271998</v>
      </c>
      <c r="AB3211">
        <v>0.44234463167754001</v>
      </c>
      <c r="AC3211">
        <v>0.25540093290063898</v>
      </c>
      <c r="AD3211">
        <v>0.68253123924728298</v>
      </c>
      <c r="AE3211">
        <v>-0.81611481839401701</v>
      </c>
      <c r="AF3211">
        <v>0.34928624125858998</v>
      </c>
      <c r="AG3211">
        <v>0.74289508271920801</v>
      </c>
      <c r="AH3211">
        <v>0.369809810902817</v>
      </c>
      <c r="AI3211">
        <v>0.40619396333316798</v>
      </c>
      <c r="AJ3211">
        <v>0.78121606160956403</v>
      </c>
      <c r="AK3211">
        <v>-0.49616816879577702</v>
      </c>
    </row>
    <row r="3212" spans="1:37" x14ac:dyDescent="0.2">
      <c r="A3212" t="s">
        <v>10246</v>
      </c>
      <c r="B3212">
        <v>70549903</v>
      </c>
      <c r="C3212">
        <v>70550078</v>
      </c>
      <c r="D3212">
        <v>176</v>
      </c>
      <c r="E3212" t="s">
        <v>11276</v>
      </c>
      <c r="F3212">
        <v>2</v>
      </c>
      <c r="G3212" t="s">
        <v>973</v>
      </c>
      <c r="H3212" t="s">
        <v>31000</v>
      </c>
      <c r="I3212">
        <v>17</v>
      </c>
      <c r="J3212">
        <v>70169532</v>
      </c>
      <c r="K3212">
        <v>70180044</v>
      </c>
      <c r="L3212">
        <v>10513</v>
      </c>
      <c r="M3212">
        <v>1</v>
      </c>
      <c r="N3212">
        <v>3759</v>
      </c>
      <c r="O3212" t="s">
        <v>11271</v>
      </c>
      <c r="P3212">
        <v>380371</v>
      </c>
      <c r="Q3212" t="s">
        <v>11272</v>
      </c>
      <c r="R3212" t="s">
        <v>11273</v>
      </c>
      <c r="S3212" t="s">
        <v>33404</v>
      </c>
      <c r="T3212">
        <v>0.40191384588957402</v>
      </c>
      <c r="U3212">
        <v>0.669421687198402</v>
      </c>
      <c r="V3212">
        <v>0.34917631802001098</v>
      </c>
      <c r="W3212">
        <v>0.37484456308275099</v>
      </c>
      <c r="X3212">
        <v>0.704072456322962</v>
      </c>
      <c r="Y3212">
        <v>-0.660838560532505</v>
      </c>
      <c r="Z3212">
        <v>0.57323676650257804</v>
      </c>
      <c r="AA3212">
        <v>0.84521697243271998</v>
      </c>
      <c r="AB3212">
        <v>0.376438122897442</v>
      </c>
      <c r="AC3212">
        <v>0.36704809109924402</v>
      </c>
      <c r="AD3212">
        <v>0.76993812961143304</v>
      </c>
      <c r="AE3212">
        <v>-0.61005572800704899</v>
      </c>
      <c r="AF3212">
        <v>0.38338616000461001</v>
      </c>
      <c r="AG3212">
        <v>0.79716689846003697</v>
      </c>
      <c r="AH3212">
        <v>0.14282937404797499</v>
      </c>
      <c r="AI3212">
        <v>0.50927969668956197</v>
      </c>
      <c r="AJ3212">
        <v>0.78121606160956403</v>
      </c>
      <c r="AK3212">
        <v>-0.43358137750182801</v>
      </c>
    </row>
    <row r="3213" spans="1:37" x14ac:dyDescent="0.2">
      <c r="A3213" t="s">
        <v>10246</v>
      </c>
      <c r="B3213">
        <v>70550078</v>
      </c>
      <c r="C3213">
        <v>70550253</v>
      </c>
      <c r="D3213">
        <v>176</v>
      </c>
      <c r="E3213" t="s">
        <v>11277</v>
      </c>
      <c r="F3213">
        <v>3</v>
      </c>
      <c r="G3213" t="s">
        <v>1886</v>
      </c>
      <c r="H3213" t="s">
        <v>31000</v>
      </c>
      <c r="I3213">
        <v>17</v>
      </c>
      <c r="J3213">
        <v>70169532</v>
      </c>
      <c r="K3213">
        <v>70180044</v>
      </c>
      <c r="L3213">
        <v>10513</v>
      </c>
      <c r="M3213">
        <v>1</v>
      </c>
      <c r="N3213">
        <v>3759</v>
      </c>
      <c r="O3213" t="s">
        <v>11271</v>
      </c>
      <c r="P3213">
        <v>380546</v>
      </c>
      <c r="Q3213" t="s">
        <v>11272</v>
      </c>
      <c r="R3213" t="s">
        <v>11273</v>
      </c>
      <c r="S3213" t="s">
        <v>33404</v>
      </c>
      <c r="T3213">
        <v>0.40191384588957402</v>
      </c>
      <c r="U3213">
        <v>0.669421687198402</v>
      </c>
      <c r="V3213">
        <v>0.34917631802001098</v>
      </c>
      <c r="W3213">
        <v>0.37484456308275099</v>
      </c>
      <c r="X3213">
        <v>0.704072456322962</v>
      </c>
      <c r="Y3213">
        <v>-0.660838560532505</v>
      </c>
      <c r="Z3213">
        <v>0.57323676650257804</v>
      </c>
      <c r="AA3213">
        <v>0.84521697243271998</v>
      </c>
      <c r="AB3213">
        <v>0.376438122897442</v>
      </c>
      <c r="AC3213">
        <v>0.36704809109924402</v>
      </c>
      <c r="AD3213">
        <v>0.76993812961143304</v>
      </c>
      <c r="AE3213">
        <v>-0.61005572800704899</v>
      </c>
      <c r="AF3213">
        <v>0.38338616000461001</v>
      </c>
      <c r="AG3213">
        <v>0.79716689846003697</v>
      </c>
      <c r="AH3213">
        <v>0.14282937404797499</v>
      </c>
      <c r="AI3213">
        <v>0.50927969668956197</v>
      </c>
      <c r="AJ3213">
        <v>0.78121606160956403</v>
      </c>
      <c r="AK3213">
        <v>-0.43358137750182801</v>
      </c>
    </row>
    <row r="3214" spans="1:37" x14ac:dyDescent="0.2">
      <c r="A3214" t="s">
        <v>10246</v>
      </c>
      <c r="B3214">
        <v>71012155</v>
      </c>
      <c r="C3214">
        <v>71012307</v>
      </c>
      <c r="D3214">
        <v>153</v>
      </c>
      <c r="E3214" t="s">
        <v>11278</v>
      </c>
      <c r="F3214">
        <v>2</v>
      </c>
      <c r="G3214" t="s">
        <v>11279</v>
      </c>
      <c r="H3214" t="s">
        <v>33405</v>
      </c>
      <c r="I3214">
        <v>17</v>
      </c>
      <c r="J3214">
        <v>71097786</v>
      </c>
      <c r="K3214">
        <v>71131324</v>
      </c>
      <c r="L3214">
        <v>33539</v>
      </c>
      <c r="M3214">
        <v>2</v>
      </c>
      <c r="N3214">
        <v>101928165</v>
      </c>
      <c r="O3214" t="s">
        <v>11280</v>
      </c>
      <c r="P3214">
        <v>119017</v>
      </c>
      <c r="Q3214" t="s">
        <v>11281</v>
      </c>
      <c r="R3214" t="s">
        <v>11282</v>
      </c>
      <c r="S3214" t="s">
        <v>33406</v>
      </c>
      <c r="T3214">
        <v>0.152084254673993</v>
      </c>
      <c r="U3214">
        <v>0.603102917160658</v>
      </c>
      <c r="V3214">
        <v>24.341828557230802</v>
      </c>
      <c r="W3214">
        <v>0.123414495547065</v>
      </c>
      <c r="X3214">
        <v>0.704072456322962</v>
      </c>
      <c r="Y3214">
        <v>24.415829135282099</v>
      </c>
      <c r="Z3214">
        <v>0.306975110376564</v>
      </c>
      <c r="AA3214">
        <v>0.72610664078822296</v>
      </c>
      <c r="AB3214">
        <v>23.378354497714099</v>
      </c>
      <c r="AC3214">
        <v>0.27780950890804001</v>
      </c>
      <c r="AD3214">
        <v>0.68253123924728298</v>
      </c>
      <c r="AE3214">
        <v>23.415829199740202</v>
      </c>
      <c r="AF3214">
        <v>4.6407610929182198E-2</v>
      </c>
      <c r="AG3214">
        <v>0.476038960109122</v>
      </c>
      <c r="AH3214">
        <v>24.341828557230802</v>
      </c>
      <c r="AI3214">
        <v>3.6185182304427702E-2</v>
      </c>
      <c r="AJ3214">
        <v>0.78121606160956403</v>
      </c>
      <c r="AK3214">
        <v>24.415829135282099</v>
      </c>
    </row>
    <row r="3215" spans="1:37" x14ac:dyDescent="0.2">
      <c r="A3215" t="s">
        <v>10246</v>
      </c>
      <c r="B3215">
        <v>71012340</v>
      </c>
      <c r="C3215">
        <v>71012491</v>
      </c>
      <c r="D3215">
        <v>152</v>
      </c>
      <c r="E3215" t="s">
        <v>11283</v>
      </c>
      <c r="F3215">
        <v>0</v>
      </c>
      <c r="G3215" t="s">
        <v>11284</v>
      </c>
      <c r="H3215" t="s">
        <v>33407</v>
      </c>
      <c r="I3215">
        <v>17</v>
      </c>
      <c r="J3215">
        <v>71097786</v>
      </c>
      <c r="K3215">
        <v>71131324</v>
      </c>
      <c r="L3215">
        <v>33539</v>
      </c>
      <c r="M3215">
        <v>2</v>
      </c>
      <c r="N3215">
        <v>101928165</v>
      </c>
      <c r="O3215" t="s">
        <v>11280</v>
      </c>
      <c r="P3215">
        <v>118833</v>
      </c>
      <c r="Q3215" t="s">
        <v>11281</v>
      </c>
      <c r="R3215" t="s">
        <v>11282</v>
      </c>
      <c r="S3215" t="s">
        <v>33406</v>
      </c>
      <c r="T3215">
        <v>0.152084254673993</v>
      </c>
      <c r="U3215">
        <v>0.603102917160658</v>
      </c>
      <c r="V3215">
        <v>24.341828557230802</v>
      </c>
      <c r="W3215">
        <v>0.123414495547065</v>
      </c>
      <c r="X3215">
        <v>0.704072456322962</v>
      </c>
      <c r="Y3215">
        <v>24.415829135282099</v>
      </c>
      <c r="Z3215">
        <v>0.306975110376564</v>
      </c>
      <c r="AA3215">
        <v>0.72610664078822296</v>
      </c>
      <c r="AB3215">
        <v>23.378354497714099</v>
      </c>
      <c r="AC3215">
        <v>0.27780950890804001</v>
      </c>
      <c r="AD3215">
        <v>0.68253123924728298</v>
      </c>
      <c r="AE3215">
        <v>23.415829199740202</v>
      </c>
      <c r="AF3215">
        <v>4.6407610929182198E-2</v>
      </c>
      <c r="AG3215">
        <v>0.476038960109122</v>
      </c>
      <c r="AH3215">
        <v>24.341828557230802</v>
      </c>
      <c r="AI3215">
        <v>3.6185182304427702E-2</v>
      </c>
      <c r="AJ3215">
        <v>0.78121606160956403</v>
      </c>
      <c r="AK3215">
        <v>24.415829135282099</v>
      </c>
    </row>
    <row r="3216" spans="1:37" x14ac:dyDescent="0.2">
      <c r="A3216" t="s">
        <v>10246</v>
      </c>
      <c r="B3216">
        <v>71357052</v>
      </c>
      <c r="C3216">
        <v>71357200</v>
      </c>
      <c r="D3216">
        <v>149</v>
      </c>
      <c r="E3216" t="s">
        <v>11285</v>
      </c>
      <c r="F3216">
        <v>0</v>
      </c>
      <c r="G3216" t="s">
        <v>11286</v>
      </c>
      <c r="H3216" t="s">
        <v>31000</v>
      </c>
      <c r="I3216">
        <v>17</v>
      </c>
      <c r="J3216">
        <v>71098834</v>
      </c>
      <c r="K3216">
        <v>71202203</v>
      </c>
      <c r="L3216">
        <v>103370</v>
      </c>
      <c r="M3216">
        <v>2</v>
      </c>
      <c r="N3216">
        <v>101928165</v>
      </c>
      <c r="O3216" t="s">
        <v>11287</v>
      </c>
      <c r="P3216">
        <v>-154849</v>
      </c>
      <c r="Q3216" t="s">
        <v>11281</v>
      </c>
      <c r="R3216" t="s">
        <v>11282</v>
      </c>
      <c r="S3216" t="s">
        <v>33406</v>
      </c>
      <c r="T3216">
        <v>0.152084254673993</v>
      </c>
      <c r="U3216">
        <v>0.603102917160658</v>
      </c>
      <c r="V3216">
        <v>22.164752342299</v>
      </c>
      <c r="W3216">
        <v>0.123414495547065</v>
      </c>
      <c r="X3216">
        <v>0.704072456322962</v>
      </c>
      <c r="Y3216">
        <v>22.238752908400599</v>
      </c>
      <c r="Z3216">
        <v>0.203350924423461</v>
      </c>
      <c r="AA3216">
        <v>0.72610664078822296</v>
      </c>
      <c r="AB3216">
        <v>22.209462632702198</v>
      </c>
      <c r="AC3216">
        <v>0.17695932866387601</v>
      </c>
      <c r="AD3216">
        <v>0.68253123924728298</v>
      </c>
      <c r="AE3216">
        <v>22.2469373304932</v>
      </c>
      <c r="AF3216">
        <v>0.23669707478149901</v>
      </c>
      <c r="AG3216">
        <v>0.69020448338054297</v>
      </c>
      <c r="AH3216">
        <v>0.98367702110410504</v>
      </c>
      <c r="AI3216">
        <v>0.197630579561902</v>
      </c>
      <c r="AJ3216">
        <v>0.78121606160956403</v>
      </c>
      <c r="AK3216">
        <v>1.12806688475772</v>
      </c>
    </row>
    <row r="3217" spans="1:37" x14ac:dyDescent="0.2">
      <c r="A3217" t="s">
        <v>10246</v>
      </c>
      <c r="B3217">
        <v>71357200</v>
      </c>
      <c r="C3217">
        <v>71357348</v>
      </c>
      <c r="D3217">
        <v>149</v>
      </c>
      <c r="E3217" t="s">
        <v>11288</v>
      </c>
      <c r="F3217">
        <v>2</v>
      </c>
      <c r="G3217" t="s">
        <v>11289</v>
      </c>
      <c r="H3217" t="s">
        <v>31000</v>
      </c>
      <c r="I3217">
        <v>17</v>
      </c>
      <c r="J3217">
        <v>71098834</v>
      </c>
      <c r="K3217">
        <v>71202203</v>
      </c>
      <c r="L3217">
        <v>103370</v>
      </c>
      <c r="M3217">
        <v>2</v>
      </c>
      <c r="N3217">
        <v>101928165</v>
      </c>
      <c r="O3217" t="s">
        <v>11287</v>
      </c>
      <c r="P3217">
        <v>-154997</v>
      </c>
      <c r="Q3217" t="s">
        <v>11281</v>
      </c>
      <c r="R3217" t="s">
        <v>11282</v>
      </c>
      <c r="S3217" t="s">
        <v>33406</v>
      </c>
      <c r="T3217">
        <v>0.152084254673993</v>
      </c>
      <c r="U3217">
        <v>0.603102917160658</v>
      </c>
      <c r="V3217">
        <v>22.164752342299</v>
      </c>
      <c r="W3217">
        <v>0.123414495547065</v>
      </c>
      <c r="X3217">
        <v>0.704072456322962</v>
      </c>
      <c r="Y3217">
        <v>22.238752908400599</v>
      </c>
      <c r="Z3217">
        <v>0.203350924423461</v>
      </c>
      <c r="AA3217">
        <v>0.72610664078822296</v>
      </c>
      <c r="AB3217">
        <v>22.209462632702198</v>
      </c>
      <c r="AC3217">
        <v>0.17695932866387601</v>
      </c>
      <c r="AD3217">
        <v>0.68253123924728298</v>
      </c>
      <c r="AE3217">
        <v>22.2469373304932</v>
      </c>
      <c r="AF3217">
        <v>0.23669707478149901</v>
      </c>
      <c r="AG3217">
        <v>0.69020448338054297</v>
      </c>
      <c r="AH3217">
        <v>0.98367702110410504</v>
      </c>
      <c r="AI3217">
        <v>0.197630579561902</v>
      </c>
      <c r="AJ3217">
        <v>0.78121606160956403</v>
      </c>
      <c r="AK3217">
        <v>1.12806688475772</v>
      </c>
    </row>
    <row r="3218" spans="1:37" x14ac:dyDescent="0.2">
      <c r="A3218" t="s">
        <v>10246</v>
      </c>
      <c r="B3218">
        <v>71357348</v>
      </c>
      <c r="C3218">
        <v>71357496</v>
      </c>
      <c r="D3218">
        <v>149</v>
      </c>
      <c r="E3218" t="s">
        <v>11290</v>
      </c>
      <c r="F3218">
        <v>1</v>
      </c>
      <c r="G3218" t="s">
        <v>11291</v>
      </c>
      <c r="H3218" t="s">
        <v>31000</v>
      </c>
      <c r="I3218">
        <v>17</v>
      </c>
      <c r="J3218">
        <v>71098834</v>
      </c>
      <c r="K3218">
        <v>71202203</v>
      </c>
      <c r="L3218">
        <v>103370</v>
      </c>
      <c r="M3218">
        <v>2</v>
      </c>
      <c r="N3218">
        <v>101928165</v>
      </c>
      <c r="O3218" t="s">
        <v>11287</v>
      </c>
      <c r="P3218">
        <v>-155145</v>
      </c>
      <c r="Q3218" t="s">
        <v>11281</v>
      </c>
      <c r="R3218" t="s">
        <v>11282</v>
      </c>
      <c r="S3218" t="s">
        <v>33406</v>
      </c>
      <c r="T3218">
        <v>0.152084254673993</v>
      </c>
      <c r="U3218">
        <v>0.603102917160658</v>
      </c>
      <c r="V3218">
        <v>22.164752342299</v>
      </c>
      <c r="W3218">
        <v>0.123414495547065</v>
      </c>
      <c r="X3218">
        <v>0.704072456322962</v>
      </c>
      <c r="Y3218">
        <v>22.238752908400599</v>
      </c>
      <c r="Z3218">
        <v>0.203350924423461</v>
      </c>
      <c r="AA3218">
        <v>0.72610664078822296</v>
      </c>
      <c r="AB3218">
        <v>22.209462632702198</v>
      </c>
      <c r="AC3218">
        <v>0.17695932866387601</v>
      </c>
      <c r="AD3218">
        <v>0.68253123924728298</v>
      </c>
      <c r="AE3218">
        <v>22.2469373304932</v>
      </c>
      <c r="AF3218">
        <v>0.23669707478149901</v>
      </c>
      <c r="AG3218">
        <v>0.69020448338054297</v>
      </c>
      <c r="AH3218">
        <v>0.98367702110410504</v>
      </c>
      <c r="AI3218">
        <v>0.197630579561902</v>
      </c>
      <c r="AJ3218">
        <v>0.78121606160956403</v>
      </c>
      <c r="AK3218">
        <v>1.12806688475772</v>
      </c>
    </row>
    <row r="3219" spans="1:37" x14ac:dyDescent="0.2">
      <c r="A3219" t="s">
        <v>10246</v>
      </c>
      <c r="B3219">
        <v>72695234</v>
      </c>
      <c r="C3219">
        <v>72695530</v>
      </c>
      <c r="D3219">
        <v>297</v>
      </c>
      <c r="E3219" t="s">
        <v>11292</v>
      </c>
      <c r="F3219">
        <v>3</v>
      </c>
      <c r="G3219" t="s">
        <v>11293</v>
      </c>
      <c r="H3219" t="s">
        <v>33408</v>
      </c>
      <c r="I3219">
        <v>17</v>
      </c>
      <c r="J3219">
        <v>72647109</v>
      </c>
      <c r="K3219">
        <v>72725614</v>
      </c>
      <c r="L3219">
        <v>78506</v>
      </c>
      <c r="M3219">
        <v>2</v>
      </c>
      <c r="N3219">
        <v>201266</v>
      </c>
      <c r="O3219" t="s">
        <v>11294</v>
      </c>
      <c r="P3219">
        <v>30084</v>
      </c>
      <c r="Q3219" t="s">
        <v>11295</v>
      </c>
      <c r="R3219" t="s">
        <v>11296</v>
      </c>
      <c r="S3219" t="s">
        <v>33409</v>
      </c>
      <c r="T3219">
        <v>0.89503644046930597</v>
      </c>
      <c r="U3219">
        <v>1</v>
      </c>
      <c r="V3219">
        <v>1.0165292785109199</v>
      </c>
      <c r="W3219">
        <v>0.69862094379251904</v>
      </c>
      <c r="X3219">
        <v>0.95159051474143896</v>
      </c>
      <c r="Y3219">
        <v>1.4831222040711001</v>
      </c>
      <c r="Z3219">
        <v>0.76536397991033001</v>
      </c>
      <c r="AA3219">
        <v>0.90240616379721195</v>
      </c>
      <c r="AB3219">
        <v>0.31186159344522801</v>
      </c>
      <c r="AC3219">
        <v>1</v>
      </c>
      <c r="AD3219">
        <v>1</v>
      </c>
      <c r="AE3219">
        <v>1.0317595120805001</v>
      </c>
      <c r="AF3219">
        <v>0.57023922770340996</v>
      </c>
      <c r="AG3219">
        <v>0.80674443595273604</v>
      </c>
      <c r="AH3219">
        <v>1.4829607847064401</v>
      </c>
      <c r="AI3219">
        <v>0.50650197647157102</v>
      </c>
      <c r="AJ3219">
        <v>0.78121606160956403</v>
      </c>
      <c r="AK3219">
        <v>1.30326139814263</v>
      </c>
    </row>
    <row r="3220" spans="1:37" x14ac:dyDescent="0.2">
      <c r="A3220" t="s">
        <v>10246</v>
      </c>
      <c r="B3220">
        <v>72695676</v>
      </c>
      <c r="C3220">
        <v>72695879</v>
      </c>
      <c r="D3220">
        <v>204</v>
      </c>
      <c r="E3220" t="s">
        <v>11297</v>
      </c>
      <c r="F3220">
        <v>4</v>
      </c>
      <c r="G3220" t="s">
        <v>11298</v>
      </c>
      <c r="H3220" t="s">
        <v>33408</v>
      </c>
      <c r="I3220">
        <v>17</v>
      </c>
      <c r="J3220">
        <v>72647109</v>
      </c>
      <c r="K3220">
        <v>72725614</v>
      </c>
      <c r="L3220">
        <v>78506</v>
      </c>
      <c r="M3220">
        <v>2</v>
      </c>
      <c r="N3220">
        <v>201266</v>
      </c>
      <c r="O3220" t="s">
        <v>11294</v>
      </c>
      <c r="P3220">
        <v>29735</v>
      </c>
      <c r="Q3220" t="s">
        <v>11295</v>
      </c>
      <c r="R3220" t="s">
        <v>11296</v>
      </c>
      <c r="S3220" t="s">
        <v>33409</v>
      </c>
      <c r="T3220">
        <v>0.76862333294404295</v>
      </c>
      <c r="U3220">
        <v>0.98458708210066304</v>
      </c>
      <c r="V3220">
        <v>1.0787200679191999</v>
      </c>
      <c r="W3220">
        <v>0.94385953798214495</v>
      </c>
      <c r="X3220">
        <v>0.95159051474143896</v>
      </c>
      <c r="Y3220">
        <v>1.1264811872217699</v>
      </c>
      <c r="Z3220">
        <v>0.706079527835069</v>
      </c>
      <c r="AA3220">
        <v>0.856911555274531</v>
      </c>
      <c r="AB3220">
        <v>0.33654133784379398</v>
      </c>
      <c r="AC3220">
        <v>0.957253772255242</v>
      </c>
      <c r="AD3220">
        <v>0.96683881220381396</v>
      </c>
      <c r="AE3220">
        <v>0.82560902588871199</v>
      </c>
      <c r="AF3220">
        <v>0.40625908375790398</v>
      </c>
      <c r="AG3220">
        <v>0.80674443595273604</v>
      </c>
      <c r="AH3220">
        <v>1.5931347215728799</v>
      </c>
      <c r="AI3220">
        <v>0.81374563246873599</v>
      </c>
      <c r="AJ3220">
        <v>0.943944933663734</v>
      </c>
      <c r="AK3220">
        <v>0.90807212628758704</v>
      </c>
    </row>
    <row r="3221" spans="1:37" x14ac:dyDescent="0.2">
      <c r="A3221" t="s">
        <v>10246</v>
      </c>
      <c r="B3221">
        <v>73189999</v>
      </c>
      <c r="C3221">
        <v>73190238</v>
      </c>
      <c r="D3221">
        <v>240</v>
      </c>
      <c r="E3221" t="s">
        <v>11299</v>
      </c>
      <c r="F3221">
        <v>1</v>
      </c>
      <c r="G3221" t="s">
        <v>11300</v>
      </c>
      <c r="H3221" t="s">
        <v>31032</v>
      </c>
      <c r="I3221">
        <v>17</v>
      </c>
      <c r="J3221">
        <v>73193055</v>
      </c>
      <c r="K3221">
        <v>73208507</v>
      </c>
      <c r="L3221">
        <v>15453</v>
      </c>
      <c r="M3221">
        <v>1</v>
      </c>
      <c r="N3221">
        <v>9382</v>
      </c>
      <c r="O3221" t="s">
        <v>11301</v>
      </c>
      <c r="P3221">
        <v>-2817</v>
      </c>
      <c r="Q3221" t="s">
        <v>11302</v>
      </c>
      <c r="R3221" t="s">
        <v>11303</v>
      </c>
      <c r="S3221" t="s">
        <v>33410</v>
      </c>
      <c r="T3221">
        <v>0.35387198439864398</v>
      </c>
      <c r="U3221">
        <v>0.603102917160658</v>
      </c>
      <c r="V3221">
        <v>-24.771402114985602</v>
      </c>
      <c r="W3221">
        <v>0.29261482077562401</v>
      </c>
      <c r="X3221">
        <v>0.704072456322962</v>
      </c>
      <c r="Y3221">
        <v>24.9157920195229</v>
      </c>
      <c r="Z3221">
        <v>0.65379035313853895</v>
      </c>
      <c r="AA3221">
        <v>0.84521697243271998</v>
      </c>
      <c r="AB3221">
        <v>-1.2300558470762499</v>
      </c>
      <c r="AC3221">
        <v>0.27780950890804001</v>
      </c>
      <c r="AD3221">
        <v>0.68253123924728298</v>
      </c>
      <c r="AE3221">
        <v>24.7571225001114</v>
      </c>
      <c r="AF3221">
        <v>0.32549523997010099</v>
      </c>
      <c r="AG3221">
        <v>0.70473078222419605</v>
      </c>
      <c r="AH3221">
        <v>-24.683121921345499</v>
      </c>
      <c r="AI3221">
        <v>0.56157887380500204</v>
      </c>
      <c r="AJ3221">
        <v>0.78121606160956403</v>
      </c>
      <c r="AK3221">
        <v>1.4813609464397199</v>
      </c>
    </row>
    <row r="3222" spans="1:37" x14ac:dyDescent="0.2">
      <c r="A3222" t="s">
        <v>10246</v>
      </c>
      <c r="B3222">
        <v>73329606</v>
      </c>
      <c r="C3222">
        <v>73329898</v>
      </c>
      <c r="D3222">
        <v>293</v>
      </c>
      <c r="E3222" t="s">
        <v>11304</v>
      </c>
      <c r="F3222">
        <v>1</v>
      </c>
      <c r="G3222" t="s">
        <v>11305</v>
      </c>
      <c r="H3222" t="s">
        <v>31000</v>
      </c>
      <c r="I3222">
        <v>17</v>
      </c>
      <c r="J3222">
        <v>73311054</v>
      </c>
      <c r="K3222">
        <v>73312005</v>
      </c>
      <c r="L3222">
        <v>952</v>
      </c>
      <c r="M3222">
        <v>2</v>
      </c>
      <c r="N3222">
        <v>23580</v>
      </c>
      <c r="O3222" t="s">
        <v>11306</v>
      </c>
      <c r="P3222">
        <v>-17601</v>
      </c>
      <c r="Q3222" t="s">
        <v>11307</v>
      </c>
      <c r="R3222" t="s">
        <v>11308</v>
      </c>
      <c r="S3222" t="s">
        <v>33411</v>
      </c>
      <c r="T3222">
        <v>1</v>
      </c>
      <c r="U3222">
        <v>1</v>
      </c>
      <c r="V3222">
        <v>-2.1864228697223398</v>
      </c>
      <c r="W3222">
        <v>0.20525741147413201</v>
      </c>
      <c r="X3222">
        <v>0.704072456322962</v>
      </c>
      <c r="Y3222">
        <v>-23.6046700211242</v>
      </c>
      <c r="Z3222">
        <v>1</v>
      </c>
      <c r="AA3222">
        <v>1</v>
      </c>
      <c r="AB3222">
        <v>-0.66258953374565199</v>
      </c>
      <c r="AC3222">
        <v>0.30184355666711699</v>
      </c>
      <c r="AD3222">
        <v>0.68253123924728298</v>
      </c>
      <c r="AE3222">
        <v>-1.05134775161449</v>
      </c>
      <c r="AF3222">
        <v>0.98343762640780896</v>
      </c>
      <c r="AG3222">
        <v>1</v>
      </c>
      <c r="AH3222">
        <v>-2.2306099514301998</v>
      </c>
      <c r="AI3222">
        <v>0.24456414000292601</v>
      </c>
      <c r="AJ3222">
        <v>0.78121606160956403</v>
      </c>
      <c r="AK3222">
        <v>-23.581667328201199</v>
      </c>
    </row>
    <row r="3223" spans="1:37" x14ac:dyDescent="0.2">
      <c r="A3223" t="s">
        <v>10246</v>
      </c>
      <c r="B3223">
        <v>73329956</v>
      </c>
      <c r="C3223">
        <v>73330249</v>
      </c>
      <c r="D3223">
        <v>294</v>
      </c>
      <c r="E3223" t="s">
        <v>11309</v>
      </c>
      <c r="F3223">
        <v>4</v>
      </c>
      <c r="G3223" t="s">
        <v>11310</v>
      </c>
      <c r="H3223" t="s">
        <v>31000</v>
      </c>
      <c r="I3223">
        <v>17</v>
      </c>
      <c r="J3223">
        <v>73311054</v>
      </c>
      <c r="K3223">
        <v>73312005</v>
      </c>
      <c r="L3223">
        <v>952</v>
      </c>
      <c r="M3223">
        <v>2</v>
      </c>
      <c r="N3223">
        <v>23580</v>
      </c>
      <c r="O3223" t="s">
        <v>11306</v>
      </c>
      <c r="P3223">
        <v>-17951</v>
      </c>
      <c r="Q3223" t="s">
        <v>11307</v>
      </c>
      <c r="R3223" t="s">
        <v>11308</v>
      </c>
      <c r="S3223" t="s">
        <v>33411</v>
      </c>
      <c r="T3223">
        <v>1</v>
      </c>
      <c r="U3223">
        <v>1</v>
      </c>
      <c r="V3223">
        <v>-1.6014604314368099</v>
      </c>
      <c r="W3223">
        <v>0.20525741147413201</v>
      </c>
      <c r="X3223">
        <v>0.704072456322962</v>
      </c>
      <c r="Y3223">
        <v>-23.139415665790501</v>
      </c>
      <c r="Z3223">
        <v>0.96726857278496403</v>
      </c>
      <c r="AA3223">
        <v>0.99919698600769702</v>
      </c>
      <c r="AB3223">
        <v>-7.7627095460129997E-2</v>
      </c>
      <c r="AC3223">
        <v>0.32081866871113202</v>
      </c>
      <c r="AD3223">
        <v>0.68773325147593101</v>
      </c>
      <c r="AE3223">
        <v>-0.586093396280708</v>
      </c>
      <c r="AF3223">
        <v>0.98343762640780896</v>
      </c>
      <c r="AG3223">
        <v>1</v>
      </c>
      <c r="AH3223">
        <v>-1.9622775277491</v>
      </c>
      <c r="AI3223">
        <v>0.24456414000292601</v>
      </c>
      <c r="AJ3223">
        <v>0.78121606160956403</v>
      </c>
      <c r="AK3223">
        <v>-23.3414521361955</v>
      </c>
    </row>
    <row r="3224" spans="1:37" x14ac:dyDescent="0.2">
      <c r="A3224" t="s">
        <v>10246</v>
      </c>
      <c r="B3224">
        <v>73555781</v>
      </c>
      <c r="C3224">
        <v>73555966</v>
      </c>
      <c r="D3224">
        <v>186</v>
      </c>
      <c r="E3224" t="s">
        <v>11311</v>
      </c>
      <c r="F3224">
        <v>2</v>
      </c>
      <c r="G3224" t="s">
        <v>11312</v>
      </c>
      <c r="H3224" t="s">
        <v>33412</v>
      </c>
      <c r="I3224">
        <v>17</v>
      </c>
      <c r="J3224">
        <v>73513612</v>
      </c>
      <c r="K3224">
        <v>73521407</v>
      </c>
      <c r="L3224">
        <v>7796</v>
      </c>
      <c r="M3224">
        <v>1</v>
      </c>
      <c r="N3224">
        <v>101928251</v>
      </c>
      <c r="O3224" t="s">
        <v>11313</v>
      </c>
      <c r="P3224">
        <v>42169</v>
      </c>
      <c r="Q3224" t="s">
        <v>11314</v>
      </c>
      <c r="R3224" t="s">
        <v>11315</v>
      </c>
      <c r="S3224" t="s">
        <v>33413</v>
      </c>
      <c r="T3224">
        <v>0.323300140219206</v>
      </c>
      <c r="U3224">
        <v>0.603102917160658</v>
      </c>
      <c r="V3224">
        <v>-1.54320427438281</v>
      </c>
      <c r="W3224">
        <v>0.113079289867903</v>
      </c>
      <c r="X3224">
        <v>0.704072456322962</v>
      </c>
      <c r="Y3224">
        <v>-24.397605444290299</v>
      </c>
      <c r="Z3224">
        <v>8.5374905317322697E-2</v>
      </c>
      <c r="AA3224">
        <v>0.72610664078822296</v>
      </c>
      <c r="AB3224">
        <v>-2.5066782492912898</v>
      </c>
      <c r="AC3224">
        <v>0.122775156056933</v>
      </c>
      <c r="AD3224">
        <v>0.68253123924728298</v>
      </c>
      <c r="AE3224">
        <v>-1.81745775237183</v>
      </c>
      <c r="AF3224">
        <v>0.71688106396828499</v>
      </c>
      <c r="AG3224">
        <v>0.85584456000972498</v>
      </c>
      <c r="AH3224">
        <v>-0.61359365098662999</v>
      </c>
      <c r="AI3224">
        <v>0.17351581260912399</v>
      </c>
      <c r="AJ3224">
        <v>0.78121606160956403</v>
      </c>
      <c r="AK3224">
        <v>-24.083444284917501</v>
      </c>
    </row>
    <row r="3225" spans="1:37" x14ac:dyDescent="0.2">
      <c r="A3225" t="s">
        <v>10246</v>
      </c>
      <c r="B3225">
        <v>73958418</v>
      </c>
      <c r="C3225">
        <v>73958596</v>
      </c>
      <c r="D3225">
        <v>179</v>
      </c>
      <c r="E3225" t="s">
        <v>11316</v>
      </c>
      <c r="F3225">
        <v>2</v>
      </c>
      <c r="G3225" t="s">
        <v>11317</v>
      </c>
      <c r="H3225" t="s">
        <v>31000</v>
      </c>
      <c r="I3225">
        <v>17</v>
      </c>
      <c r="J3225">
        <v>73926421</v>
      </c>
      <c r="K3225">
        <v>73949906</v>
      </c>
      <c r="L3225">
        <v>23486</v>
      </c>
      <c r="M3225">
        <v>2</v>
      </c>
      <c r="N3225">
        <v>105371888</v>
      </c>
      <c r="O3225" t="s">
        <v>11318</v>
      </c>
      <c r="P3225">
        <v>-8512</v>
      </c>
      <c r="Q3225" t="s">
        <v>40</v>
      </c>
      <c r="R3225" t="s">
        <v>11319</v>
      </c>
      <c r="S3225" t="s">
        <v>33414</v>
      </c>
      <c r="T3225">
        <v>0.32911398597860803</v>
      </c>
      <c r="U3225">
        <v>0.603102917160658</v>
      </c>
      <c r="V3225">
        <v>23.8603605949666</v>
      </c>
      <c r="W3225">
        <v>0.38920677604595899</v>
      </c>
      <c r="X3225">
        <v>0.704072456322962</v>
      </c>
      <c r="Y3225">
        <v>-23.6587267480066</v>
      </c>
      <c r="Z3225">
        <v>0.306975110376564</v>
      </c>
      <c r="AA3225">
        <v>0.72610664078822296</v>
      </c>
      <c r="AB3225">
        <v>24.3145631344488</v>
      </c>
      <c r="AC3225">
        <v>0.75388744886274095</v>
      </c>
      <c r="AD3225">
        <v>0.87989882095915395</v>
      </c>
      <c r="AE3225">
        <v>1.6820424806227901E-2</v>
      </c>
      <c r="AF3225">
        <v>0.64997455747578503</v>
      </c>
      <c r="AG3225">
        <v>0.80674443595273604</v>
      </c>
      <c r="AH3225">
        <v>0.25881399793037602</v>
      </c>
      <c r="AI3225">
        <v>0.35038410267202102</v>
      </c>
      <c r="AJ3225">
        <v>0.78121606160956403</v>
      </c>
      <c r="AK3225">
        <v>-24.207647935851099</v>
      </c>
    </row>
    <row r="3226" spans="1:37" x14ac:dyDescent="0.2">
      <c r="A3226" t="s">
        <v>10246</v>
      </c>
      <c r="B3226">
        <v>73958596</v>
      </c>
      <c r="C3226">
        <v>73958774</v>
      </c>
      <c r="D3226">
        <v>179</v>
      </c>
      <c r="E3226" t="s">
        <v>11320</v>
      </c>
      <c r="F3226">
        <v>1</v>
      </c>
      <c r="G3226" t="s">
        <v>11321</v>
      </c>
      <c r="H3226" t="s">
        <v>31000</v>
      </c>
      <c r="I3226">
        <v>17</v>
      </c>
      <c r="J3226">
        <v>73926421</v>
      </c>
      <c r="K3226">
        <v>73949906</v>
      </c>
      <c r="L3226">
        <v>23486</v>
      </c>
      <c r="M3226">
        <v>2</v>
      </c>
      <c r="N3226">
        <v>105371888</v>
      </c>
      <c r="O3226" t="s">
        <v>11318</v>
      </c>
      <c r="P3226">
        <v>-8690</v>
      </c>
      <c r="Q3226" t="s">
        <v>40</v>
      </c>
      <c r="R3226" t="s">
        <v>11319</v>
      </c>
      <c r="S3226" t="s">
        <v>33414</v>
      </c>
      <c r="T3226">
        <v>0.32911398597860803</v>
      </c>
      <c r="U3226">
        <v>0.603102917160658</v>
      </c>
      <c r="V3226">
        <v>23.8603605949666</v>
      </c>
      <c r="W3226">
        <v>0.38920677604595899</v>
      </c>
      <c r="X3226">
        <v>0.704072456322962</v>
      </c>
      <c r="Y3226">
        <v>-23.6587267480066</v>
      </c>
      <c r="Z3226">
        <v>0.306975110376564</v>
      </c>
      <c r="AA3226">
        <v>0.72610664078822296</v>
      </c>
      <c r="AB3226">
        <v>24.377640537105101</v>
      </c>
      <c r="AC3226">
        <v>0.75388744886274095</v>
      </c>
      <c r="AD3226">
        <v>0.87989882095915395</v>
      </c>
      <c r="AE3226">
        <v>0.11635609117864699</v>
      </c>
      <c r="AF3226">
        <v>0.64997455747578503</v>
      </c>
      <c r="AG3226">
        <v>0.80674443595273604</v>
      </c>
      <c r="AH3226">
        <v>0.15927833193577201</v>
      </c>
      <c r="AI3226">
        <v>0.35038410267202102</v>
      </c>
      <c r="AJ3226">
        <v>0.78121606160956403</v>
      </c>
      <c r="AK3226">
        <v>-24.270725338279899</v>
      </c>
    </row>
    <row r="3227" spans="1:37" x14ac:dyDescent="0.2">
      <c r="A3227" t="s">
        <v>10246</v>
      </c>
      <c r="B3227">
        <v>73958774</v>
      </c>
      <c r="C3227">
        <v>73958952</v>
      </c>
      <c r="D3227">
        <v>179</v>
      </c>
      <c r="E3227" t="s">
        <v>11322</v>
      </c>
      <c r="F3227">
        <v>2</v>
      </c>
      <c r="G3227" t="s">
        <v>11323</v>
      </c>
      <c r="H3227" t="s">
        <v>31000</v>
      </c>
      <c r="I3227">
        <v>17</v>
      </c>
      <c r="J3227">
        <v>73926421</v>
      </c>
      <c r="K3227">
        <v>73949906</v>
      </c>
      <c r="L3227">
        <v>23486</v>
      </c>
      <c r="M3227">
        <v>2</v>
      </c>
      <c r="N3227">
        <v>105371888</v>
      </c>
      <c r="O3227" t="s">
        <v>11318</v>
      </c>
      <c r="P3227">
        <v>-8868</v>
      </c>
      <c r="Q3227" t="s">
        <v>40</v>
      </c>
      <c r="R3227" t="s">
        <v>11319</v>
      </c>
      <c r="S3227" t="s">
        <v>33414</v>
      </c>
      <c r="T3227">
        <v>0.32911398597860803</v>
      </c>
      <c r="U3227">
        <v>0.603102917160658</v>
      </c>
      <c r="V3227">
        <v>23.8603605949666</v>
      </c>
      <c r="W3227">
        <v>0.38920677604595899</v>
      </c>
      <c r="X3227">
        <v>0.704072456322962</v>
      </c>
      <c r="Y3227">
        <v>-23.6587267480066</v>
      </c>
      <c r="Z3227">
        <v>0.306975110376564</v>
      </c>
      <c r="AA3227">
        <v>0.72610664078822296</v>
      </c>
      <c r="AB3227">
        <v>24.377640537105101</v>
      </c>
      <c r="AC3227">
        <v>0.75388744886274095</v>
      </c>
      <c r="AD3227">
        <v>0.87989882095915395</v>
      </c>
      <c r="AE3227">
        <v>0.11635609117864699</v>
      </c>
      <c r="AF3227">
        <v>0.64997455747578503</v>
      </c>
      <c r="AG3227">
        <v>0.80674443595273604</v>
      </c>
      <c r="AH3227">
        <v>0.15927833193577201</v>
      </c>
      <c r="AI3227">
        <v>0.35038410267202102</v>
      </c>
      <c r="AJ3227">
        <v>0.78121606160956403</v>
      </c>
      <c r="AK3227">
        <v>-24.270725338279899</v>
      </c>
    </row>
    <row r="3228" spans="1:37" x14ac:dyDescent="0.2">
      <c r="A3228" t="s">
        <v>10246</v>
      </c>
      <c r="B3228">
        <v>74164166</v>
      </c>
      <c r="C3228">
        <v>74164317</v>
      </c>
      <c r="D3228">
        <v>152</v>
      </c>
      <c r="E3228" t="s">
        <v>11324</v>
      </c>
      <c r="F3228">
        <v>1</v>
      </c>
      <c r="G3228" t="s">
        <v>11325</v>
      </c>
      <c r="H3228" t="s">
        <v>31000</v>
      </c>
      <c r="I3228">
        <v>17</v>
      </c>
      <c r="J3228">
        <v>74064357</v>
      </c>
      <c r="K3228">
        <v>74154212</v>
      </c>
      <c r="L3228">
        <v>89856</v>
      </c>
      <c r="M3228">
        <v>2</v>
      </c>
      <c r="N3228">
        <v>102723567</v>
      </c>
      <c r="O3228" t="s">
        <v>11326</v>
      </c>
      <c r="P3228">
        <v>-9954</v>
      </c>
      <c r="Q3228" t="s">
        <v>40</v>
      </c>
      <c r="R3228" t="s">
        <v>11327</v>
      </c>
      <c r="S3228" t="s">
        <v>33415</v>
      </c>
      <c r="T3228">
        <v>0.35387198439864398</v>
      </c>
      <c r="U3228">
        <v>0.603102917160658</v>
      </c>
      <c r="V3228">
        <v>-22.1933337789505</v>
      </c>
      <c r="W3228" t="s">
        <v>40</v>
      </c>
      <c r="X3228" t="s">
        <v>40</v>
      </c>
      <c r="Y3228">
        <v>0</v>
      </c>
      <c r="Z3228">
        <v>0.184235113180511</v>
      </c>
      <c r="AA3228">
        <v>0.72610664078822296</v>
      </c>
      <c r="AB3228">
        <v>-22.1933337789505</v>
      </c>
      <c r="AC3228">
        <v>0.45677901822897599</v>
      </c>
      <c r="AD3228">
        <v>0.82872126865393902</v>
      </c>
      <c r="AE3228">
        <v>21.3377239318115</v>
      </c>
      <c r="AF3228">
        <v>0.501741946288212</v>
      </c>
      <c r="AG3228">
        <v>0.80674443595273604</v>
      </c>
      <c r="AH3228">
        <v>-21.263723379017801</v>
      </c>
      <c r="AI3228">
        <v>0.52399907623471598</v>
      </c>
      <c r="AJ3228">
        <v>0.78121606160956403</v>
      </c>
      <c r="AK3228">
        <v>-21.193334079776498</v>
      </c>
    </row>
    <row r="3229" spans="1:37" x14ac:dyDescent="0.2">
      <c r="A3229" t="s">
        <v>10246</v>
      </c>
      <c r="B3229">
        <v>74260663</v>
      </c>
      <c r="C3229">
        <v>74260823</v>
      </c>
      <c r="D3229">
        <v>161</v>
      </c>
      <c r="E3229" t="s">
        <v>11328</v>
      </c>
      <c r="F3229">
        <v>1</v>
      </c>
      <c r="G3229" t="s">
        <v>11329</v>
      </c>
      <c r="H3229" t="s">
        <v>31003</v>
      </c>
      <c r="I3229">
        <v>17</v>
      </c>
      <c r="J3229">
        <v>74249957</v>
      </c>
      <c r="K3229">
        <v>74260206</v>
      </c>
      <c r="L3229">
        <v>10250</v>
      </c>
      <c r="M3229">
        <v>1</v>
      </c>
      <c r="N3229">
        <v>94015</v>
      </c>
      <c r="O3229" t="s">
        <v>11330</v>
      </c>
      <c r="P3229">
        <v>10706</v>
      </c>
      <c r="Q3229" t="s">
        <v>11331</v>
      </c>
      <c r="R3229" t="s">
        <v>11332</v>
      </c>
      <c r="S3229" t="s">
        <v>33416</v>
      </c>
      <c r="T3229">
        <v>0.65600104795792402</v>
      </c>
      <c r="U3229">
        <v>0.86066232814326304</v>
      </c>
      <c r="V3229">
        <v>0.243241292487438</v>
      </c>
      <c r="W3229">
        <v>0.57526449568791704</v>
      </c>
      <c r="X3229">
        <v>0.87773343134207504</v>
      </c>
      <c r="Y3229">
        <v>0.32943309759979</v>
      </c>
      <c r="Z3229">
        <v>0.94418620239353801</v>
      </c>
      <c r="AA3229">
        <v>0.99919698600769702</v>
      </c>
      <c r="AB3229">
        <v>-5.7547253260172598E-2</v>
      </c>
      <c r="AC3229">
        <v>0.966333690797189</v>
      </c>
      <c r="AD3229">
        <v>0.97505454502532496</v>
      </c>
      <c r="AE3229">
        <v>-1.74658006430824E-2</v>
      </c>
      <c r="AF3229">
        <v>0.36644251567312902</v>
      </c>
      <c r="AG3229">
        <v>0.76903780511351005</v>
      </c>
      <c r="AH3229">
        <v>0.44407195383805698</v>
      </c>
      <c r="AI3229">
        <v>0.33558218344315899</v>
      </c>
      <c r="AJ3229">
        <v>0.78121606160956403</v>
      </c>
      <c r="AK3229">
        <v>0.52526699789510001</v>
      </c>
    </row>
    <row r="3230" spans="1:37" x14ac:dyDescent="0.2">
      <c r="A3230" t="s">
        <v>10246</v>
      </c>
      <c r="B3230">
        <v>74311237</v>
      </c>
      <c r="C3230">
        <v>74311421</v>
      </c>
      <c r="D3230">
        <v>185</v>
      </c>
      <c r="E3230" t="s">
        <v>11333</v>
      </c>
      <c r="F3230">
        <v>6</v>
      </c>
      <c r="G3230" t="s">
        <v>11334</v>
      </c>
      <c r="H3230" t="s">
        <v>31032</v>
      </c>
      <c r="I3230">
        <v>17</v>
      </c>
      <c r="J3230">
        <v>74313844</v>
      </c>
      <c r="K3230">
        <v>74314880</v>
      </c>
      <c r="L3230">
        <v>1037</v>
      </c>
      <c r="M3230">
        <v>1</v>
      </c>
      <c r="N3230">
        <v>64446</v>
      </c>
      <c r="O3230" t="s">
        <v>11335</v>
      </c>
      <c r="P3230">
        <v>-2423</v>
      </c>
      <c r="Q3230" t="s">
        <v>11336</v>
      </c>
      <c r="R3230" t="s">
        <v>11337</v>
      </c>
      <c r="S3230" t="s">
        <v>33417</v>
      </c>
      <c r="T3230">
        <v>0.32911398597860803</v>
      </c>
      <c r="U3230">
        <v>0.603102917160658</v>
      </c>
      <c r="V3230">
        <v>22.149361447086299</v>
      </c>
      <c r="W3230">
        <v>0.29261482077562401</v>
      </c>
      <c r="X3230">
        <v>0.704072456322962</v>
      </c>
      <c r="Y3230">
        <v>23.123269636379</v>
      </c>
      <c r="Z3230">
        <v>0.306975110376564</v>
      </c>
      <c r="AA3230">
        <v>0.72610664078822296</v>
      </c>
      <c r="AB3230">
        <v>22.704898992168001</v>
      </c>
      <c r="AC3230">
        <v>0.27780950890804001</v>
      </c>
      <c r="AD3230">
        <v>0.68253123924728298</v>
      </c>
      <c r="AE3230">
        <v>22.742373692175999</v>
      </c>
      <c r="AF3230">
        <v>0.64997455747578503</v>
      </c>
      <c r="AG3230">
        <v>0.80674443595273604</v>
      </c>
      <c r="AH3230">
        <v>0.10009221763212001</v>
      </c>
      <c r="AI3230">
        <v>0.56157887380500204</v>
      </c>
      <c r="AJ3230">
        <v>0.78121606160956403</v>
      </c>
      <c r="AK3230">
        <v>2.0442971760344602</v>
      </c>
    </row>
    <row r="3231" spans="1:37" x14ac:dyDescent="0.2">
      <c r="A3231" t="s">
        <v>10246</v>
      </c>
      <c r="B3231">
        <v>75003610</v>
      </c>
      <c r="C3231">
        <v>75003773</v>
      </c>
      <c r="D3231">
        <v>164</v>
      </c>
      <c r="E3231" t="s">
        <v>11338</v>
      </c>
      <c r="F3231">
        <v>16</v>
      </c>
      <c r="G3231" t="s">
        <v>11339</v>
      </c>
      <c r="H3231" t="s">
        <v>33418</v>
      </c>
      <c r="I3231">
        <v>17</v>
      </c>
      <c r="J3231">
        <v>75012670</v>
      </c>
      <c r="K3231">
        <v>75020939</v>
      </c>
      <c r="L3231">
        <v>8270</v>
      </c>
      <c r="M3231">
        <v>1</v>
      </c>
      <c r="N3231">
        <v>3396</v>
      </c>
      <c r="O3231" t="s">
        <v>11340</v>
      </c>
      <c r="P3231">
        <v>-8897</v>
      </c>
      <c r="Q3231" t="s">
        <v>11341</v>
      </c>
      <c r="R3231" t="s">
        <v>11342</v>
      </c>
      <c r="S3231" t="s">
        <v>33419</v>
      </c>
      <c r="T3231">
        <v>0.506551998792793</v>
      </c>
      <c r="U3231">
        <v>0.78288571403930396</v>
      </c>
      <c r="V3231">
        <v>1.4922084896960199</v>
      </c>
      <c r="W3231">
        <v>0.94541066367716797</v>
      </c>
      <c r="X3231">
        <v>0.95159051474143896</v>
      </c>
      <c r="Y3231">
        <v>-0.422992196521842</v>
      </c>
      <c r="Z3231">
        <v>0.93459220503170903</v>
      </c>
      <c r="AA3231">
        <v>0.99919698600769702</v>
      </c>
      <c r="AB3231">
        <v>0.5287343991315</v>
      </c>
      <c r="AC3231">
        <v>0.92091778829119397</v>
      </c>
      <c r="AD3231">
        <v>0.94068432309766403</v>
      </c>
      <c r="AE3231">
        <v>-0.43822289218902899</v>
      </c>
      <c r="AF3231">
        <v>0.205398459628826</v>
      </c>
      <c r="AG3231">
        <v>0.68151250837662902</v>
      </c>
      <c r="AH3231">
        <v>2.4218190722905302</v>
      </c>
      <c r="AI3231">
        <v>0.95029317176085903</v>
      </c>
      <c r="AJ3231">
        <v>0.98621344597861504</v>
      </c>
      <c r="AK3231">
        <v>-0.23520661731488601</v>
      </c>
    </row>
    <row r="3232" spans="1:37" x14ac:dyDescent="0.2">
      <c r="A3232" t="s">
        <v>10246</v>
      </c>
      <c r="B3232">
        <v>75003940</v>
      </c>
      <c r="C3232">
        <v>75004229</v>
      </c>
      <c r="D3232">
        <v>290</v>
      </c>
      <c r="E3232" t="s">
        <v>11343</v>
      </c>
      <c r="F3232">
        <v>16</v>
      </c>
      <c r="G3232" t="s">
        <v>11344</v>
      </c>
      <c r="H3232" t="s">
        <v>31003</v>
      </c>
      <c r="I3232">
        <v>17</v>
      </c>
      <c r="J3232">
        <v>75012670</v>
      </c>
      <c r="K3232">
        <v>75020939</v>
      </c>
      <c r="L3232">
        <v>8270</v>
      </c>
      <c r="M3232">
        <v>1</v>
      </c>
      <c r="N3232">
        <v>3396</v>
      </c>
      <c r="O3232" t="s">
        <v>11340</v>
      </c>
      <c r="P3232">
        <v>-8441</v>
      </c>
      <c r="Q3232" t="s">
        <v>11341</v>
      </c>
      <c r="R3232" t="s">
        <v>11342</v>
      </c>
      <c r="S3232" t="s">
        <v>33419</v>
      </c>
      <c r="T3232">
        <v>0.97213403838398904</v>
      </c>
      <c r="U3232">
        <v>1</v>
      </c>
      <c r="V3232">
        <v>0.79963984975459501</v>
      </c>
      <c r="W3232">
        <v>0.38920677604595899</v>
      </c>
      <c r="X3232">
        <v>0.704072456322962</v>
      </c>
      <c r="Y3232">
        <v>-24.3956922985967</v>
      </c>
      <c r="Z3232">
        <v>0.69013698642955401</v>
      </c>
      <c r="AA3232">
        <v>0.84521697243271998</v>
      </c>
      <c r="AB3232">
        <v>-0.163834220223848</v>
      </c>
      <c r="AC3232">
        <v>0.71753805159658501</v>
      </c>
      <c r="AD3232">
        <v>0.87989882095915395</v>
      </c>
      <c r="AE3232">
        <v>-1.4536160076839599</v>
      </c>
      <c r="AF3232">
        <v>0.61410715005536498</v>
      </c>
      <c r="AG3232">
        <v>0.80674443595273604</v>
      </c>
      <c r="AH3232">
        <v>1.7292504323491</v>
      </c>
      <c r="AI3232">
        <v>0.35038410267202102</v>
      </c>
      <c r="AJ3232">
        <v>0.78121606160956403</v>
      </c>
      <c r="AK3232">
        <v>-24.207906719389701</v>
      </c>
    </row>
    <row r="3233" spans="1:37" x14ac:dyDescent="0.2">
      <c r="A3233" t="s">
        <v>10246</v>
      </c>
      <c r="B3233">
        <v>75435187</v>
      </c>
      <c r="C3233">
        <v>75435338</v>
      </c>
      <c r="D3233">
        <v>152</v>
      </c>
      <c r="E3233" t="s">
        <v>11345</v>
      </c>
      <c r="F3233">
        <v>1</v>
      </c>
      <c r="G3233" t="s">
        <v>11346</v>
      </c>
      <c r="H3233" t="s">
        <v>31000</v>
      </c>
      <c r="I3233">
        <v>17</v>
      </c>
      <c r="J3233">
        <v>75441159</v>
      </c>
      <c r="K3233">
        <v>75486380</v>
      </c>
      <c r="L3233">
        <v>45222</v>
      </c>
      <c r="M3233">
        <v>1</v>
      </c>
      <c r="N3233">
        <v>9772</v>
      </c>
      <c r="O3233" t="s">
        <v>11347</v>
      </c>
      <c r="P3233">
        <v>-5821</v>
      </c>
      <c r="Q3233" t="s">
        <v>11348</v>
      </c>
      <c r="R3233" t="s">
        <v>11349</v>
      </c>
      <c r="S3233" t="s">
        <v>33420</v>
      </c>
      <c r="T3233">
        <v>1</v>
      </c>
      <c r="U3233">
        <v>1</v>
      </c>
      <c r="V3233">
        <v>-2.4056909916067801</v>
      </c>
      <c r="W3233">
        <v>0.29261482077562401</v>
      </c>
      <c r="X3233">
        <v>0.704072456322962</v>
      </c>
      <c r="Y3233">
        <v>20.640102982130301</v>
      </c>
      <c r="Z3233">
        <v>0.65379035313853895</v>
      </c>
      <c r="AA3233">
        <v>0.84521697243271998</v>
      </c>
      <c r="AB3233">
        <v>-3.3691642327370301</v>
      </c>
      <c r="AC3233">
        <v>0.27780950890804001</v>
      </c>
      <c r="AD3233">
        <v>0.68253123924728298</v>
      </c>
      <c r="AE3233">
        <v>22.3546425597381</v>
      </c>
      <c r="AF3233">
        <v>0.64997455747578503</v>
      </c>
      <c r="AG3233">
        <v>0.80674443595273604</v>
      </c>
      <c r="AH3233">
        <v>-1.4760804781737</v>
      </c>
      <c r="AI3233">
        <v>0.59609816080359102</v>
      </c>
      <c r="AJ3233">
        <v>0.78121606160956403</v>
      </c>
      <c r="AK3233">
        <v>-1.3316906320067401</v>
      </c>
    </row>
    <row r="3234" spans="1:37" x14ac:dyDescent="0.2">
      <c r="A3234" t="s">
        <v>10246</v>
      </c>
      <c r="B3234">
        <v>75435554</v>
      </c>
      <c r="C3234">
        <v>75435692</v>
      </c>
      <c r="D3234">
        <v>139</v>
      </c>
      <c r="E3234" t="s">
        <v>11350</v>
      </c>
      <c r="F3234">
        <v>2</v>
      </c>
      <c r="G3234" t="s">
        <v>11351</v>
      </c>
      <c r="H3234" t="s">
        <v>31000</v>
      </c>
      <c r="I3234">
        <v>17</v>
      </c>
      <c r="J3234">
        <v>75441159</v>
      </c>
      <c r="K3234">
        <v>75486380</v>
      </c>
      <c r="L3234">
        <v>45222</v>
      </c>
      <c r="M3234">
        <v>1</v>
      </c>
      <c r="N3234">
        <v>9772</v>
      </c>
      <c r="O3234" t="s">
        <v>11347</v>
      </c>
      <c r="P3234">
        <v>-5467</v>
      </c>
      <c r="Q3234" t="s">
        <v>11348</v>
      </c>
      <c r="R3234" t="s">
        <v>11349</v>
      </c>
      <c r="S3234" t="s">
        <v>33420</v>
      </c>
      <c r="T3234">
        <v>1</v>
      </c>
      <c r="U3234">
        <v>1</v>
      </c>
      <c r="V3234">
        <v>-2.4056909916067801</v>
      </c>
      <c r="W3234">
        <v>0.29261482077562401</v>
      </c>
      <c r="X3234">
        <v>0.704072456322962</v>
      </c>
      <c r="Y3234">
        <v>20.640102982130301</v>
      </c>
      <c r="Z3234">
        <v>0.65379035313853895</v>
      </c>
      <c r="AA3234">
        <v>0.84521697243271998</v>
      </c>
      <c r="AB3234">
        <v>-3.3691642327370301</v>
      </c>
      <c r="AC3234">
        <v>0.27780950890804001</v>
      </c>
      <c r="AD3234">
        <v>0.68253123924728298</v>
      </c>
      <c r="AE3234">
        <v>22.3546425597381</v>
      </c>
      <c r="AF3234">
        <v>0.64997455747578503</v>
      </c>
      <c r="AG3234">
        <v>0.80674443595273604</v>
      </c>
      <c r="AH3234">
        <v>-1.4760804781737</v>
      </c>
      <c r="AI3234">
        <v>0.59609816080359102</v>
      </c>
      <c r="AJ3234">
        <v>0.78121606160956403</v>
      </c>
      <c r="AK3234">
        <v>-1.3316906320067401</v>
      </c>
    </row>
    <row r="3235" spans="1:37" x14ac:dyDescent="0.2">
      <c r="A3235" t="s">
        <v>10246</v>
      </c>
      <c r="B3235">
        <v>76007907</v>
      </c>
      <c r="C3235">
        <v>76008206</v>
      </c>
      <c r="D3235">
        <v>300</v>
      </c>
      <c r="E3235" t="s">
        <v>11352</v>
      </c>
      <c r="F3235">
        <v>16</v>
      </c>
      <c r="G3235" t="s">
        <v>11353</v>
      </c>
      <c r="H3235" t="s">
        <v>33421</v>
      </c>
      <c r="I3235">
        <v>17</v>
      </c>
      <c r="J3235">
        <v>76011521</v>
      </c>
      <c r="K3235">
        <v>76012291</v>
      </c>
      <c r="L3235">
        <v>771</v>
      </c>
      <c r="M3235">
        <v>2</v>
      </c>
      <c r="N3235">
        <v>2125</v>
      </c>
      <c r="O3235" t="s">
        <v>11354</v>
      </c>
      <c r="P3235">
        <v>4085</v>
      </c>
      <c r="Q3235" t="s">
        <v>11355</v>
      </c>
      <c r="R3235" t="s">
        <v>11356</v>
      </c>
      <c r="S3235" t="s">
        <v>10600</v>
      </c>
      <c r="T3235">
        <v>0.91554331166325298</v>
      </c>
      <c r="U3235">
        <v>1</v>
      </c>
      <c r="V3235">
        <v>2.3668827518625002</v>
      </c>
      <c r="W3235">
        <v>0.371855812393517</v>
      </c>
      <c r="X3235">
        <v>0.704072456322962</v>
      </c>
      <c r="Y3235">
        <v>-5.2082679963217204</v>
      </c>
      <c r="Z3235">
        <v>0.456743688025605</v>
      </c>
      <c r="AA3235">
        <v>0.84435025072159198</v>
      </c>
      <c r="AB3235">
        <v>1.40340864754287</v>
      </c>
      <c r="AC3235">
        <v>0.48049084149264598</v>
      </c>
      <c r="AD3235">
        <v>0.860469897539898</v>
      </c>
      <c r="AE3235">
        <v>-3.0530794216055899</v>
      </c>
      <c r="AF3235">
        <v>0.35044498323680101</v>
      </c>
      <c r="AG3235">
        <v>0.74289508271920801</v>
      </c>
      <c r="AH3235">
        <v>3.2964933274122599</v>
      </c>
      <c r="AI3235">
        <v>0.39040041954585702</v>
      </c>
      <c r="AJ3235">
        <v>0.78121606160956403</v>
      </c>
      <c r="AK3235">
        <v>-4.57427928047895</v>
      </c>
    </row>
    <row r="3236" spans="1:37" x14ac:dyDescent="0.2">
      <c r="A3236" t="s">
        <v>10246</v>
      </c>
      <c r="B3236">
        <v>76008215</v>
      </c>
      <c r="C3236">
        <v>76008373</v>
      </c>
      <c r="D3236">
        <v>159</v>
      </c>
      <c r="E3236" t="s">
        <v>11357</v>
      </c>
      <c r="F3236">
        <v>16</v>
      </c>
      <c r="G3236" t="s">
        <v>11358</v>
      </c>
      <c r="H3236" t="s">
        <v>33421</v>
      </c>
      <c r="I3236">
        <v>17</v>
      </c>
      <c r="J3236">
        <v>76011521</v>
      </c>
      <c r="K3236">
        <v>76012291</v>
      </c>
      <c r="L3236">
        <v>771</v>
      </c>
      <c r="M3236">
        <v>2</v>
      </c>
      <c r="N3236">
        <v>2125</v>
      </c>
      <c r="O3236" t="s">
        <v>11354</v>
      </c>
      <c r="P3236">
        <v>3918</v>
      </c>
      <c r="Q3236" t="s">
        <v>11355</v>
      </c>
      <c r="R3236" t="s">
        <v>11356</v>
      </c>
      <c r="S3236" t="s">
        <v>10600</v>
      </c>
      <c r="T3236">
        <v>0.91554331166325298</v>
      </c>
      <c r="U3236">
        <v>1</v>
      </c>
      <c r="V3236">
        <v>2.3668827518625002</v>
      </c>
      <c r="W3236">
        <v>0.371855812393517</v>
      </c>
      <c r="X3236">
        <v>0.704072456322962</v>
      </c>
      <c r="Y3236">
        <v>-5.2082679963217204</v>
      </c>
      <c r="Z3236">
        <v>0.456743688025605</v>
      </c>
      <c r="AA3236">
        <v>0.84435025072159198</v>
      </c>
      <c r="AB3236">
        <v>1.40340864754287</v>
      </c>
      <c r="AC3236">
        <v>0.48049084149264598</v>
      </c>
      <c r="AD3236">
        <v>0.860469897539898</v>
      </c>
      <c r="AE3236">
        <v>-3.0530794216055899</v>
      </c>
      <c r="AF3236">
        <v>0.35044498323680101</v>
      </c>
      <c r="AG3236">
        <v>0.74289508271920801</v>
      </c>
      <c r="AH3236">
        <v>3.2964933274122599</v>
      </c>
      <c r="AI3236">
        <v>0.39040041954585702</v>
      </c>
      <c r="AJ3236">
        <v>0.78121606160956403</v>
      </c>
      <c r="AK3236">
        <v>-4.57427928047895</v>
      </c>
    </row>
    <row r="3237" spans="1:37" x14ac:dyDescent="0.2">
      <c r="A3237" t="s">
        <v>10246</v>
      </c>
      <c r="B3237">
        <v>76008373</v>
      </c>
      <c r="C3237">
        <v>76008531</v>
      </c>
      <c r="D3237">
        <v>159</v>
      </c>
      <c r="E3237" t="s">
        <v>11359</v>
      </c>
      <c r="F3237">
        <v>12</v>
      </c>
      <c r="G3237" t="s">
        <v>11360</v>
      </c>
      <c r="H3237" t="s">
        <v>33421</v>
      </c>
      <c r="I3237">
        <v>17</v>
      </c>
      <c r="J3237">
        <v>76011521</v>
      </c>
      <c r="K3237">
        <v>76012291</v>
      </c>
      <c r="L3237">
        <v>771</v>
      </c>
      <c r="M3237">
        <v>2</v>
      </c>
      <c r="N3237">
        <v>2125</v>
      </c>
      <c r="O3237" t="s">
        <v>11354</v>
      </c>
      <c r="P3237">
        <v>3760</v>
      </c>
      <c r="Q3237" t="s">
        <v>11355</v>
      </c>
      <c r="R3237" t="s">
        <v>11356</v>
      </c>
      <c r="S3237" t="s">
        <v>10600</v>
      </c>
      <c r="T3237">
        <v>0.13593351853091001</v>
      </c>
      <c r="U3237">
        <v>0.603102917160658</v>
      </c>
      <c r="V3237">
        <v>2.3366176289572</v>
      </c>
      <c r="W3237">
        <v>0.26139292287254801</v>
      </c>
      <c r="X3237">
        <v>0.704072456322962</v>
      </c>
      <c r="Y3237">
        <v>-0.99599802743161403</v>
      </c>
      <c r="Z3237">
        <v>0.32591772323588503</v>
      </c>
      <c r="AA3237">
        <v>0.76096925162207596</v>
      </c>
      <c r="AB3237">
        <v>1.3977369770161201</v>
      </c>
      <c r="AC3237">
        <v>0.130581117781253</v>
      </c>
      <c r="AD3237">
        <v>0.68253123924728298</v>
      </c>
      <c r="AE3237">
        <v>-1.9275332104242</v>
      </c>
      <c r="AF3237">
        <v>6.3969420106651201E-2</v>
      </c>
      <c r="AG3237">
        <v>0.57889197891446198</v>
      </c>
      <c r="AH3237">
        <v>3.1515822071008102</v>
      </c>
      <c r="AI3237">
        <v>0.46030466842151802</v>
      </c>
      <c r="AJ3237">
        <v>0.78121606160956403</v>
      </c>
      <c r="AK3237">
        <v>-0.155995269597514</v>
      </c>
    </row>
    <row r="3238" spans="1:37" x14ac:dyDescent="0.2">
      <c r="A3238" t="s">
        <v>10246</v>
      </c>
      <c r="B3238">
        <v>76008531</v>
      </c>
      <c r="C3238">
        <v>76008689</v>
      </c>
      <c r="D3238">
        <v>159</v>
      </c>
      <c r="E3238" t="s">
        <v>11361</v>
      </c>
      <c r="F3238">
        <v>13</v>
      </c>
      <c r="G3238" t="s">
        <v>11362</v>
      </c>
      <c r="H3238" t="s">
        <v>33421</v>
      </c>
      <c r="I3238">
        <v>17</v>
      </c>
      <c r="J3238">
        <v>76011521</v>
      </c>
      <c r="K3238">
        <v>76012291</v>
      </c>
      <c r="L3238">
        <v>771</v>
      </c>
      <c r="M3238">
        <v>2</v>
      </c>
      <c r="N3238">
        <v>2125</v>
      </c>
      <c r="O3238" t="s">
        <v>11354</v>
      </c>
      <c r="P3238">
        <v>3602</v>
      </c>
      <c r="Q3238" t="s">
        <v>11355</v>
      </c>
      <c r="R3238" t="s">
        <v>11356</v>
      </c>
      <c r="S3238" t="s">
        <v>10600</v>
      </c>
      <c r="T3238">
        <v>0.254431078355565</v>
      </c>
      <c r="U3238">
        <v>0.603102917160658</v>
      </c>
      <c r="V3238">
        <v>2.3122370358721001</v>
      </c>
      <c r="W3238">
        <v>0.427323497058756</v>
      </c>
      <c r="X3238">
        <v>0.73460997439807996</v>
      </c>
      <c r="Y3238">
        <v>-0.96741144272865198</v>
      </c>
      <c r="Z3238">
        <v>0.45710774983416202</v>
      </c>
      <c r="AA3238">
        <v>0.84435025072159198</v>
      </c>
      <c r="AB3238">
        <v>1.3737719168283</v>
      </c>
      <c r="AC3238">
        <v>0.28052061913125698</v>
      </c>
      <c r="AD3238">
        <v>0.68253123924728298</v>
      </c>
      <c r="AE3238">
        <v>-1.89894662572124</v>
      </c>
      <c r="AF3238">
        <v>0.164438489855599</v>
      </c>
      <c r="AG3238">
        <v>0.68151250837662902</v>
      </c>
      <c r="AH3238">
        <v>3.1272016140157102</v>
      </c>
      <c r="AI3238">
        <v>0.61187545788734798</v>
      </c>
      <c r="AJ3238">
        <v>0.792270719854135</v>
      </c>
      <c r="AK3238">
        <v>-0.12797828498899</v>
      </c>
    </row>
    <row r="3239" spans="1:37" x14ac:dyDescent="0.2">
      <c r="A3239" t="s">
        <v>10246</v>
      </c>
      <c r="B3239">
        <v>76008689</v>
      </c>
      <c r="C3239">
        <v>76008847</v>
      </c>
      <c r="D3239">
        <v>159</v>
      </c>
      <c r="E3239" t="s">
        <v>11363</v>
      </c>
      <c r="F3239">
        <v>6</v>
      </c>
      <c r="G3239" t="s">
        <v>11364</v>
      </c>
      <c r="H3239" t="s">
        <v>33421</v>
      </c>
      <c r="I3239">
        <v>17</v>
      </c>
      <c r="J3239">
        <v>76011521</v>
      </c>
      <c r="K3239">
        <v>76012291</v>
      </c>
      <c r="L3239">
        <v>771</v>
      </c>
      <c r="M3239">
        <v>2</v>
      </c>
      <c r="N3239">
        <v>2125</v>
      </c>
      <c r="O3239" t="s">
        <v>11354</v>
      </c>
      <c r="P3239">
        <v>3444</v>
      </c>
      <c r="Q3239" t="s">
        <v>11355</v>
      </c>
      <c r="R3239" t="s">
        <v>11356</v>
      </c>
      <c r="S3239" t="s">
        <v>10600</v>
      </c>
      <c r="T3239">
        <v>0.27615329656722498</v>
      </c>
      <c r="U3239">
        <v>0.603102917160658</v>
      </c>
      <c r="V3239">
        <v>2.0813129550383498</v>
      </c>
      <c r="W3239">
        <v>0.427323497058756</v>
      </c>
      <c r="X3239">
        <v>0.73460997439807996</v>
      </c>
      <c r="Y3239">
        <v>-1.2315970314013001</v>
      </c>
      <c r="Z3239">
        <v>0.47690667696080002</v>
      </c>
      <c r="AA3239">
        <v>0.84435025072159198</v>
      </c>
      <c r="AB3239">
        <v>1.1543797609845401</v>
      </c>
      <c r="AC3239">
        <v>0.28052061913125698</v>
      </c>
      <c r="AD3239">
        <v>0.68253123924728298</v>
      </c>
      <c r="AE3239">
        <v>-2.1219350175793599</v>
      </c>
      <c r="AF3239">
        <v>0.174595458387797</v>
      </c>
      <c r="AG3239">
        <v>0.68151250837662902</v>
      </c>
      <c r="AH3239">
        <v>2.8689850440944902</v>
      </c>
      <c r="AI3239">
        <v>0.61187545788734798</v>
      </c>
      <c r="AJ3239">
        <v>0.792270719854135</v>
      </c>
      <c r="AK3239">
        <v>-0.402376449390346</v>
      </c>
    </row>
    <row r="3240" spans="1:37" x14ac:dyDescent="0.2">
      <c r="A3240" t="s">
        <v>10246</v>
      </c>
      <c r="B3240">
        <v>76015166</v>
      </c>
      <c r="C3240">
        <v>76015314</v>
      </c>
      <c r="D3240">
        <v>149</v>
      </c>
      <c r="E3240" t="s">
        <v>11365</v>
      </c>
      <c r="F3240">
        <v>6</v>
      </c>
      <c r="G3240" t="s">
        <v>11366</v>
      </c>
      <c r="H3240" t="s">
        <v>31032</v>
      </c>
      <c r="I3240">
        <v>17</v>
      </c>
      <c r="J3240">
        <v>76011521</v>
      </c>
      <c r="K3240">
        <v>76012291</v>
      </c>
      <c r="L3240">
        <v>771</v>
      </c>
      <c r="M3240">
        <v>2</v>
      </c>
      <c r="N3240">
        <v>2125</v>
      </c>
      <c r="O3240" t="s">
        <v>11354</v>
      </c>
      <c r="P3240">
        <v>-2875</v>
      </c>
      <c r="Q3240" t="s">
        <v>11355</v>
      </c>
      <c r="R3240" t="s">
        <v>11356</v>
      </c>
      <c r="S3240" t="s">
        <v>10600</v>
      </c>
      <c r="T3240">
        <v>0.17308923567461099</v>
      </c>
      <c r="U3240">
        <v>0.603102917160658</v>
      </c>
      <c r="V3240">
        <v>-24.618934340160202</v>
      </c>
      <c r="W3240" t="s">
        <v>40</v>
      </c>
      <c r="X3240" t="s">
        <v>40</v>
      </c>
      <c r="Y3240">
        <v>0</v>
      </c>
      <c r="Z3240">
        <v>5.50355599158565E-2</v>
      </c>
      <c r="AA3240">
        <v>0.72610664078822296</v>
      </c>
      <c r="AB3240">
        <v>-24.618934340160202</v>
      </c>
      <c r="AC3240">
        <v>0.27780950890804001</v>
      </c>
      <c r="AD3240">
        <v>0.68253123924728298</v>
      </c>
      <c r="AE3240">
        <v>23.763324294823299</v>
      </c>
      <c r="AF3240">
        <v>0.32549523997010099</v>
      </c>
      <c r="AG3240">
        <v>0.70473078222419605</v>
      </c>
      <c r="AH3240">
        <v>-23.689323718712298</v>
      </c>
      <c r="AI3240">
        <v>0.35038410267202102</v>
      </c>
      <c r="AJ3240">
        <v>0.78121606160956403</v>
      </c>
      <c r="AK3240">
        <v>-23.618934396153598</v>
      </c>
    </row>
    <row r="3241" spans="1:37" x14ac:dyDescent="0.2">
      <c r="A3241" t="s">
        <v>10246</v>
      </c>
      <c r="B3241">
        <v>76015314</v>
      </c>
      <c r="C3241">
        <v>76015462</v>
      </c>
      <c r="D3241">
        <v>149</v>
      </c>
      <c r="E3241" t="s">
        <v>11367</v>
      </c>
      <c r="F3241">
        <v>6</v>
      </c>
      <c r="G3241" t="s">
        <v>11368</v>
      </c>
      <c r="H3241" t="s">
        <v>33422</v>
      </c>
      <c r="I3241">
        <v>17</v>
      </c>
      <c r="J3241">
        <v>76011521</v>
      </c>
      <c r="K3241">
        <v>76012291</v>
      </c>
      <c r="L3241">
        <v>771</v>
      </c>
      <c r="M3241">
        <v>2</v>
      </c>
      <c r="N3241">
        <v>2125</v>
      </c>
      <c r="O3241" t="s">
        <v>11354</v>
      </c>
      <c r="P3241">
        <v>-3023</v>
      </c>
      <c r="Q3241" t="s">
        <v>11355</v>
      </c>
      <c r="R3241" t="s">
        <v>11356</v>
      </c>
      <c r="S3241" t="s">
        <v>10600</v>
      </c>
      <c r="T3241">
        <v>0.17308923567461099</v>
      </c>
      <c r="U3241">
        <v>0.603102917160658</v>
      </c>
      <c r="V3241">
        <v>-24.773270964253499</v>
      </c>
      <c r="W3241" t="s">
        <v>40</v>
      </c>
      <c r="X3241" t="s">
        <v>40</v>
      </c>
      <c r="Y3241">
        <v>0</v>
      </c>
      <c r="Z3241">
        <v>5.50355599158565E-2</v>
      </c>
      <c r="AA3241">
        <v>0.72610664078822296</v>
      </c>
      <c r="AB3241">
        <v>-24.773270964253499</v>
      </c>
      <c r="AC3241">
        <v>0.27780950890804001</v>
      </c>
      <c r="AD3241">
        <v>0.68253123924728298</v>
      </c>
      <c r="AE3241">
        <v>23.917660914317999</v>
      </c>
      <c r="AF3241">
        <v>0.32549523997010099</v>
      </c>
      <c r="AG3241">
        <v>0.70473078222419605</v>
      </c>
      <c r="AH3241">
        <v>-23.843660337665899</v>
      </c>
      <c r="AI3241">
        <v>0.35038410267202102</v>
      </c>
      <c r="AJ3241">
        <v>0.78121606160956403</v>
      </c>
      <c r="AK3241">
        <v>-23.773271014566099</v>
      </c>
    </row>
    <row r="3242" spans="1:37" x14ac:dyDescent="0.2">
      <c r="A3242" t="s">
        <v>10246</v>
      </c>
      <c r="B3242">
        <v>76015462</v>
      </c>
      <c r="C3242">
        <v>76015610</v>
      </c>
      <c r="D3242">
        <v>149</v>
      </c>
      <c r="E3242" t="s">
        <v>11369</v>
      </c>
      <c r="F3242">
        <v>10</v>
      </c>
      <c r="G3242" t="s">
        <v>11370</v>
      </c>
      <c r="H3242" t="s">
        <v>33422</v>
      </c>
      <c r="I3242">
        <v>17</v>
      </c>
      <c r="J3242">
        <v>76011521</v>
      </c>
      <c r="K3242">
        <v>76012291</v>
      </c>
      <c r="L3242">
        <v>771</v>
      </c>
      <c r="M3242">
        <v>2</v>
      </c>
      <c r="N3242">
        <v>2125</v>
      </c>
      <c r="O3242" t="s">
        <v>11354</v>
      </c>
      <c r="P3242">
        <v>-3171</v>
      </c>
      <c r="Q3242" t="s">
        <v>11355</v>
      </c>
      <c r="R3242" t="s">
        <v>11356</v>
      </c>
      <c r="S3242" t="s">
        <v>10600</v>
      </c>
      <c r="T3242">
        <v>0.17308923567461099</v>
      </c>
      <c r="U3242">
        <v>0.603102917160658</v>
      </c>
      <c r="V3242">
        <v>-24.773270964253499</v>
      </c>
      <c r="W3242" t="s">
        <v>40</v>
      </c>
      <c r="X3242" t="s">
        <v>40</v>
      </c>
      <c r="Y3242">
        <v>0</v>
      </c>
      <c r="Z3242">
        <v>5.50355599158565E-2</v>
      </c>
      <c r="AA3242">
        <v>0.72610664078822296</v>
      </c>
      <c r="AB3242">
        <v>-24.773270964253499</v>
      </c>
      <c r="AC3242">
        <v>0.27780950890804001</v>
      </c>
      <c r="AD3242">
        <v>0.68253123924728298</v>
      </c>
      <c r="AE3242">
        <v>23.917660914317999</v>
      </c>
      <c r="AF3242">
        <v>0.32549523997010099</v>
      </c>
      <c r="AG3242">
        <v>0.70473078222419605</v>
      </c>
      <c r="AH3242">
        <v>-23.843660337665899</v>
      </c>
      <c r="AI3242">
        <v>0.35038410267202102</v>
      </c>
      <c r="AJ3242">
        <v>0.78121606160956403</v>
      </c>
      <c r="AK3242">
        <v>-23.773271014566099</v>
      </c>
    </row>
    <row r="3243" spans="1:37" x14ac:dyDescent="0.2">
      <c r="A3243" t="s">
        <v>10246</v>
      </c>
      <c r="B3243">
        <v>76171724</v>
      </c>
      <c r="C3243">
        <v>76171910</v>
      </c>
      <c r="D3243">
        <v>187</v>
      </c>
      <c r="E3243" t="s">
        <v>11371</v>
      </c>
      <c r="F3243">
        <v>2</v>
      </c>
      <c r="G3243" t="s">
        <v>11372</v>
      </c>
      <c r="H3243" t="s">
        <v>33423</v>
      </c>
      <c r="I3243">
        <v>17</v>
      </c>
      <c r="J3243">
        <v>76162761</v>
      </c>
      <c r="K3243">
        <v>76167082</v>
      </c>
      <c r="L3243">
        <v>4322</v>
      </c>
      <c r="M3243">
        <v>2</v>
      </c>
      <c r="N3243">
        <v>114804</v>
      </c>
      <c r="O3243" t="s">
        <v>11373</v>
      </c>
      <c r="P3243">
        <v>-4642</v>
      </c>
      <c r="Q3243" t="s">
        <v>11374</v>
      </c>
      <c r="R3243" t="s">
        <v>11375</v>
      </c>
      <c r="S3243" t="s">
        <v>33424</v>
      </c>
      <c r="T3243">
        <v>0.583211159830616</v>
      </c>
      <c r="U3243">
        <v>0.81360520874211995</v>
      </c>
      <c r="V3243">
        <v>0.48776988939431998</v>
      </c>
      <c r="W3243">
        <v>0.82334044518041904</v>
      </c>
      <c r="X3243">
        <v>0.95159051474143896</v>
      </c>
      <c r="Y3243">
        <v>0.42452556598287</v>
      </c>
      <c r="Z3243">
        <v>1</v>
      </c>
      <c r="AA3243">
        <v>1</v>
      </c>
      <c r="AB3243">
        <v>-0.475704165247196</v>
      </c>
      <c r="AC3243">
        <v>0.63966253792798</v>
      </c>
      <c r="AD3243">
        <v>0.87989882095915395</v>
      </c>
      <c r="AE3243">
        <v>-0.57547438186330901</v>
      </c>
      <c r="AF3243">
        <v>0.23669707478149901</v>
      </c>
      <c r="AG3243">
        <v>0.69020448338054297</v>
      </c>
      <c r="AH3243">
        <v>1.4173804689081699</v>
      </c>
      <c r="AI3243">
        <v>0.393720794027765</v>
      </c>
      <c r="AJ3243">
        <v>0.78121606160956403</v>
      </c>
      <c r="AK3243">
        <v>1.2932809748807901</v>
      </c>
    </row>
    <row r="3244" spans="1:37" x14ac:dyDescent="0.2">
      <c r="A3244" t="s">
        <v>10246</v>
      </c>
      <c r="B3244">
        <v>76171910</v>
      </c>
      <c r="C3244">
        <v>76172096</v>
      </c>
      <c r="D3244">
        <v>187</v>
      </c>
      <c r="E3244" t="s">
        <v>11376</v>
      </c>
      <c r="F3244">
        <v>2</v>
      </c>
      <c r="G3244" t="s">
        <v>11377</v>
      </c>
      <c r="H3244" t="s">
        <v>33423</v>
      </c>
      <c r="I3244">
        <v>17</v>
      </c>
      <c r="J3244">
        <v>76162761</v>
      </c>
      <c r="K3244">
        <v>76167082</v>
      </c>
      <c r="L3244">
        <v>4322</v>
      </c>
      <c r="M3244">
        <v>2</v>
      </c>
      <c r="N3244">
        <v>114804</v>
      </c>
      <c r="O3244" t="s">
        <v>11373</v>
      </c>
      <c r="P3244">
        <v>-4828</v>
      </c>
      <c r="Q3244" t="s">
        <v>11374</v>
      </c>
      <c r="R3244" t="s">
        <v>11375</v>
      </c>
      <c r="S3244" t="s">
        <v>33424</v>
      </c>
      <c r="T3244">
        <v>0.583211159830616</v>
      </c>
      <c r="U3244">
        <v>0.81360520874211995</v>
      </c>
      <c r="V3244">
        <v>0.48776988939431998</v>
      </c>
      <c r="W3244">
        <v>0.82334044518041904</v>
      </c>
      <c r="X3244">
        <v>0.95159051474143896</v>
      </c>
      <c r="Y3244">
        <v>0.42452556598287</v>
      </c>
      <c r="Z3244">
        <v>1</v>
      </c>
      <c r="AA3244">
        <v>1</v>
      </c>
      <c r="AB3244">
        <v>-0.475704165247196</v>
      </c>
      <c r="AC3244">
        <v>0.63966253792798</v>
      </c>
      <c r="AD3244">
        <v>0.87989882095915395</v>
      </c>
      <c r="AE3244">
        <v>-0.57547438186330901</v>
      </c>
      <c r="AF3244">
        <v>0.23669707478149901</v>
      </c>
      <c r="AG3244">
        <v>0.69020448338054297</v>
      </c>
      <c r="AH3244">
        <v>1.4173804689081699</v>
      </c>
      <c r="AI3244">
        <v>0.393720794027765</v>
      </c>
      <c r="AJ3244">
        <v>0.78121606160956403</v>
      </c>
      <c r="AK3244">
        <v>1.2932809748807901</v>
      </c>
    </row>
    <row r="3245" spans="1:37" x14ac:dyDescent="0.2">
      <c r="A3245" t="s">
        <v>10246</v>
      </c>
      <c r="B3245">
        <v>76409713</v>
      </c>
      <c r="C3245">
        <v>76410002</v>
      </c>
      <c r="D3245">
        <v>290</v>
      </c>
      <c r="E3245" t="s">
        <v>11378</v>
      </c>
      <c r="F3245">
        <v>5</v>
      </c>
      <c r="G3245" t="s">
        <v>11379</v>
      </c>
      <c r="H3245" t="s">
        <v>33425</v>
      </c>
      <c r="I3245">
        <v>17</v>
      </c>
      <c r="J3245">
        <v>76401731</v>
      </c>
      <c r="K3245">
        <v>76405232</v>
      </c>
      <c r="L3245">
        <v>3502</v>
      </c>
      <c r="M3245">
        <v>2</v>
      </c>
      <c r="N3245">
        <v>63893</v>
      </c>
      <c r="O3245" t="s">
        <v>11380</v>
      </c>
      <c r="P3245">
        <v>-4481</v>
      </c>
      <c r="Q3245" t="s">
        <v>11381</v>
      </c>
      <c r="R3245" t="s">
        <v>11382</v>
      </c>
      <c r="S3245" t="s">
        <v>33426</v>
      </c>
      <c r="T3245">
        <v>0.17308923567461099</v>
      </c>
      <c r="U3245">
        <v>0.603102917160658</v>
      </c>
      <c r="V3245">
        <v>-24.185712359276799</v>
      </c>
      <c r="W3245">
        <v>0.23378313855274899</v>
      </c>
      <c r="X3245">
        <v>0.704072456322962</v>
      </c>
      <c r="Y3245">
        <v>1.24609260596522</v>
      </c>
      <c r="Z3245">
        <v>0.74645891108500395</v>
      </c>
      <c r="AA3245">
        <v>0.88634195075713995</v>
      </c>
      <c r="AB3245">
        <v>-1.3435494976142801</v>
      </c>
      <c r="AC3245">
        <v>0.42508348555068898</v>
      </c>
      <c r="AD3245">
        <v>0.82872126865393902</v>
      </c>
      <c r="AE3245">
        <v>0.66723496531036197</v>
      </c>
      <c r="AF3245">
        <v>0.105385325799565</v>
      </c>
      <c r="AG3245">
        <v>0.68151250837662902</v>
      </c>
      <c r="AH3245">
        <v>-24.048379879585202</v>
      </c>
      <c r="AI3245">
        <v>0.15444981296854099</v>
      </c>
      <c r="AJ3245">
        <v>0.78121606160956403</v>
      </c>
      <c r="AK3245">
        <v>1.3799905164009001</v>
      </c>
    </row>
    <row r="3246" spans="1:37" x14ac:dyDescent="0.2">
      <c r="A3246" t="s">
        <v>10246</v>
      </c>
      <c r="B3246">
        <v>76472168</v>
      </c>
      <c r="C3246">
        <v>76472421</v>
      </c>
      <c r="D3246">
        <v>254</v>
      </c>
      <c r="E3246" t="s">
        <v>11383</v>
      </c>
      <c r="F3246">
        <v>14</v>
      </c>
      <c r="G3246" t="s">
        <v>11384</v>
      </c>
      <c r="H3246" t="s">
        <v>30987</v>
      </c>
      <c r="I3246">
        <v>17</v>
      </c>
      <c r="J3246">
        <v>76471814</v>
      </c>
      <c r="K3246">
        <v>76473075</v>
      </c>
      <c r="L3246">
        <v>1262</v>
      </c>
      <c r="M3246">
        <v>2</v>
      </c>
      <c r="N3246">
        <v>79651</v>
      </c>
      <c r="O3246" t="s">
        <v>11385</v>
      </c>
      <c r="P3246">
        <v>654</v>
      </c>
      <c r="Q3246" t="s">
        <v>11386</v>
      </c>
      <c r="R3246" t="s">
        <v>11387</v>
      </c>
      <c r="S3246" t="s">
        <v>33427</v>
      </c>
      <c r="T3246">
        <v>1</v>
      </c>
      <c r="U3246">
        <v>1</v>
      </c>
      <c r="V3246">
        <v>-3.8960409206824601E-2</v>
      </c>
      <c r="W3246">
        <v>0.20525741147413201</v>
      </c>
      <c r="X3246">
        <v>0.704072456322962</v>
      </c>
      <c r="Y3246">
        <v>-23.129474946872101</v>
      </c>
      <c r="Z3246">
        <v>0.65379035313853895</v>
      </c>
      <c r="AA3246">
        <v>0.84521697243271998</v>
      </c>
      <c r="AB3246">
        <v>-1.00243426319956</v>
      </c>
      <c r="AC3246">
        <v>7.0489011448141195E-2</v>
      </c>
      <c r="AD3246">
        <v>0.57684129297949804</v>
      </c>
      <c r="AE3246">
        <v>-23.129474946872101</v>
      </c>
      <c r="AF3246">
        <v>0.64997455747578503</v>
      </c>
      <c r="AG3246">
        <v>0.80674443595273604</v>
      </c>
      <c r="AH3246">
        <v>0.89065001262675603</v>
      </c>
      <c r="AI3246">
        <v>0.35038410267202102</v>
      </c>
      <c r="AJ3246">
        <v>0.78121606160956403</v>
      </c>
      <c r="AK3246">
        <v>-22.260719610028001</v>
      </c>
    </row>
    <row r="3247" spans="1:37" x14ac:dyDescent="0.2">
      <c r="A3247" t="s">
        <v>10246</v>
      </c>
      <c r="B3247">
        <v>76615021</v>
      </c>
      <c r="C3247">
        <v>76615162</v>
      </c>
      <c r="D3247">
        <v>142</v>
      </c>
      <c r="E3247" t="s">
        <v>11388</v>
      </c>
      <c r="F3247">
        <v>3</v>
      </c>
      <c r="G3247" t="s">
        <v>11389</v>
      </c>
      <c r="H3247" t="s">
        <v>33428</v>
      </c>
      <c r="I3247">
        <v>17</v>
      </c>
      <c r="J3247">
        <v>76617959</v>
      </c>
      <c r="K3247">
        <v>76619128</v>
      </c>
      <c r="L3247">
        <v>1170</v>
      </c>
      <c r="M3247">
        <v>2</v>
      </c>
      <c r="N3247">
        <v>55808</v>
      </c>
      <c r="O3247" t="s">
        <v>11390</v>
      </c>
      <c r="P3247">
        <v>3966</v>
      </c>
      <c r="Q3247" t="s">
        <v>11391</v>
      </c>
      <c r="R3247" t="s">
        <v>11392</v>
      </c>
      <c r="S3247" t="s">
        <v>33429</v>
      </c>
      <c r="T3247">
        <v>0.152084254673993</v>
      </c>
      <c r="U3247">
        <v>0.603102917160658</v>
      </c>
      <c r="V3247">
        <v>25.332737906098501</v>
      </c>
      <c r="W3247">
        <v>0.94541066367716797</v>
      </c>
      <c r="X3247">
        <v>0.95159051474143896</v>
      </c>
      <c r="Y3247">
        <v>-0.68587163385247896</v>
      </c>
      <c r="Z3247">
        <v>0.306975110376564</v>
      </c>
      <c r="AA3247">
        <v>0.72610664078822296</v>
      </c>
      <c r="AB3247">
        <v>24.369263814556401</v>
      </c>
      <c r="AC3247">
        <v>0.71753805159658501</v>
      </c>
      <c r="AD3247">
        <v>0.87989882095915395</v>
      </c>
      <c r="AE3247">
        <v>-1.685871538262</v>
      </c>
      <c r="AF3247">
        <v>4.6407610929182198E-2</v>
      </c>
      <c r="AG3247">
        <v>0.476038960109122</v>
      </c>
      <c r="AH3247">
        <v>25.332737906098501</v>
      </c>
      <c r="AI3247">
        <v>0.59609816080359102</v>
      </c>
      <c r="AJ3247">
        <v>0.78121606160956403</v>
      </c>
      <c r="AK3247">
        <v>0.18288378378159301</v>
      </c>
    </row>
    <row r="3248" spans="1:37" x14ac:dyDescent="0.2">
      <c r="A3248" t="s">
        <v>10246</v>
      </c>
      <c r="B3248">
        <v>77357687</v>
      </c>
      <c r="C3248">
        <v>77357859</v>
      </c>
      <c r="D3248">
        <v>173</v>
      </c>
      <c r="E3248" t="s">
        <v>11393</v>
      </c>
      <c r="F3248">
        <v>2</v>
      </c>
      <c r="G3248" t="s">
        <v>11394</v>
      </c>
      <c r="H3248" t="s">
        <v>33430</v>
      </c>
      <c r="I3248">
        <v>17</v>
      </c>
      <c r="J3248">
        <v>77373190</v>
      </c>
      <c r="K3248">
        <v>77500594</v>
      </c>
      <c r="L3248">
        <v>127405</v>
      </c>
      <c r="M3248">
        <v>1</v>
      </c>
      <c r="N3248">
        <v>10801</v>
      </c>
      <c r="O3248" t="s">
        <v>11395</v>
      </c>
      <c r="P3248">
        <v>-15331</v>
      </c>
      <c r="Q3248" t="s">
        <v>11396</v>
      </c>
      <c r="R3248" t="s">
        <v>11397</v>
      </c>
      <c r="S3248" t="s">
        <v>33431</v>
      </c>
      <c r="T3248">
        <v>0.97213403838398904</v>
      </c>
      <c r="U3248">
        <v>1</v>
      </c>
      <c r="V3248">
        <v>2.0372340800901401</v>
      </c>
      <c r="W3248">
        <v>0.29261482077562401</v>
      </c>
      <c r="X3248">
        <v>0.704072456322962</v>
      </c>
      <c r="Y3248">
        <v>23.225064747147201</v>
      </c>
      <c r="Z3248">
        <v>0.69013698642955401</v>
      </c>
      <c r="AA3248">
        <v>0.84521697243271998</v>
      </c>
      <c r="AB3248">
        <v>1.0737601032561399</v>
      </c>
      <c r="AC3248">
        <v>0.27780950890804001</v>
      </c>
      <c r="AD3248">
        <v>0.68253123924728298</v>
      </c>
      <c r="AE3248">
        <v>22.553685117610701</v>
      </c>
      <c r="AF3248">
        <v>0.61410715005536498</v>
      </c>
      <c r="AG3248">
        <v>0.80674443595273604</v>
      </c>
      <c r="AH3248">
        <v>2.9668441770070801</v>
      </c>
      <c r="AI3248">
        <v>0.56157887380500204</v>
      </c>
      <c r="AJ3248">
        <v>0.78121606160956403</v>
      </c>
      <c r="AK3248">
        <v>3.1112340180515199</v>
      </c>
    </row>
    <row r="3249" spans="1:37" x14ac:dyDescent="0.2">
      <c r="A3249" t="s">
        <v>10246</v>
      </c>
      <c r="B3249">
        <v>77372745</v>
      </c>
      <c r="C3249">
        <v>77372959</v>
      </c>
      <c r="D3249">
        <v>215</v>
      </c>
      <c r="E3249" t="s">
        <v>11398</v>
      </c>
      <c r="F3249">
        <v>17</v>
      </c>
      <c r="G3249" t="s">
        <v>11399</v>
      </c>
      <c r="H3249" t="s">
        <v>30987</v>
      </c>
      <c r="I3249">
        <v>17</v>
      </c>
      <c r="J3249">
        <v>77373190</v>
      </c>
      <c r="K3249">
        <v>77500594</v>
      </c>
      <c r="L3249">
        <v>127405</v>
      </c>
      <c r="M3249">
        <v>1</v>
      </c>
      <c r="N3249">
        <v>10801</v>
      </c>
      <c r="O3249" t="s">
        <v>11395</v>
      </c>
      <c r="P3249">
        <v>-231</v>
      </c>
      <c r="Q3249" t="s">
        <v>11396</v>
      </c>
      <c r="R3249" t="s">
        <v>11397</v>
      </c>
      <c r="S3249" t="s">
        <v>33431</v>
      </c>
      <c r="T3249">
        <v>0.32911398597860803</v>
      </c>
      <c r="U3249">
        <v>0.603102917160658</v>
      </c>
      <c r="V3249">
        <v>25.082752962171298</v>
      </c>
      <c r="W3249">
        <v>0.86214887914709604</v>
      </c>
      <c r="X3249">
        <v>0.95159051474143896</v>
      </c>
      <c r="Y3249">
        <v>4.5606436876504897E-2</v>
      </c>
      <c r="Z3249">
        <v>0.136920528570767</v>
      </c>
      <c r="AA3249">
        <v>0.72610664078822296</v>
      </c>
      <c r="AB3249">
        <v>25.071565933018601</v>
      </c>
      <c r="AC3249">
        <v>0.615069744472027</v>
      </c>
      <c r="AD3249">
        <v>0.87989882095915395</v>
      </c>
      <c r="AE3249">
        <v>-0.95439351981217402</v>
      </c>
      <c r="AF3249">
        <v>0.77173648502780101</v>
      </c>
      <c r="AG3249">
        <v>0.88417364479730298</v>
      </c>
      <c r="AH3249">
        <v>1.09705785968584</v>
      </c>
      <c r="AI3249">
        <v>0.414159359489496</v>
      </c>
      <c r="AJ3249">
        <v>0.78121606160956403</v>
      </c>
      <c r="AK3249">
        <v>0.91436186667022601</v>
      </c>
    </row>
    <row r="3250" spans="1:37" x14ac:dyDescent="0.2">
      <c r="A3250" t="s">
        <v>10246</v>
      </c>
      <c r="B3250">
        <v>77835143</v>
      </c>
      <c r="C3250">
        <v>77835441</v>
      </c>
      <c r="D3250">
        <v>299</v>
      </c>
      <c r="E3250" t="s">
        <v>11400</v>
      </c>
      <c r="F3250">
        <v>3</v>
      </c>
      <c r="G3250" t="s">
        <v>11401</v>
      </c>
      <c r="H3250" t="s">
        <v>31000</v>
      </c>
      <c r="I3250">
        <v>17</v>
      </c>
      <c r="J3250">
        <v>77879027</v>
      </c>
      <c r="K3250">
        <v>77884087</v>
      </c>
      <c r="L3250">
        <v>5061</v>
      </c>
      <c r="M3250">
        <v>2</v>
      </c>
      <c r="N3250">
        <v>400624</v>
      </c>
      <c r="O3250" t="s">
        <v>11402</v>
      </c>
      <c r="P3250">
        <v>48646</v>
      </c>
      <c r="Q3250" t="s">
        <v>11403</v>
      </c>
      <c r="R3250" t="s">
        <v>11404</v>
      </c>
      <c r="S3250" t="s">
        <v>33432</v>
      </c>
      <c r="T3250">
        <v>0.17308923567461099</v>
      </c>
      <c r="U3250">
        <v>0.603102917160658</v>
      </c>
      <c r="V3250">
        <v>-24.237131412991701</v>
      </c>
      <c r="W3250">
        <v>0.20525741147413201</v>
      </c>
      <c r="X3250">
        <v>0.704072456322962</v>
      </c>
      <c r="Y3250">
        <v>-24.1058868866618</v>
      </c>
      <c r="Z3250">
        <v>5.50355599158565E-2</v>
      </c>
      <c r="AA3250">
        <v>0.72610664078822296</v>
      </c>
      <c r="AB3250">
        <v>-24.237131412991701</v>
      </c>
      <c r="AC3250">
        <v>7.0489011448141195E-2</v>
      </c>
      <c r="AD3250">
        <v>0.57684129297949804</v>
      </c>
      <c r="AE3250">
        <v>-24.1058868866618</v>
      </c>
      <c r="AF3250">
        <v>0.32549523997010099</v>
      </c>
      <c r="AG3250">
        <v>0.70473078222419605</v>
      </c>
      <c r="AH3250">
        <v>-23.307520806892398</v>
      </c>
      <c r="AI3250">
        <v>0.35038410267202102</v>
      </c>
      <c r="AJ3250">
        <v>0.78121606160956403</v>
      </c>
      <c r="AK3250">
        <v>-23.237131485949401</v>
      </c>
    </row>
    <row r="3251" spans="1:37" x14ac:dyDescent="0.2">
      <c r="A3251" t="s">
        <v>10246</v>
      </c>
      <c r="B3251">
        <v>77835564</v>
      </c>
      <c r="C3251">
        <v>77835716</v>
      </c>
      <c r="D3251">
        <v>153</v>
      </c>
      <c r="E3251" t="s">
        <v>11405</v>
      </c>
      <c r="F3251">
        <v>0</v>
      </c>
      <c r="G3251" t="s">
        <v>11406</v>
      </c>
      <c r="H3251" t="s">
        <v>31000</v>
      </c>
      <c r="I3251">
        <v>17</v>
      </c>
      <c r="J3251">
        <v>77879027</v>
      </c>
      <c r="K3251">
        <v>77884087</v>
      </c>
      <c r="L3251">
        <v>5061</v>
      </c>
      <c r="M3251">
        <v>2</v>
      </c>
      <c r="N3251">
        <v>400624</v>
      </c>
      <c r="O3251" t="s">
        <v>11402</v>
      </c>
      <c r="P3251">
        <v>48371</v>
      </c>
      <c r="Q3251" t="s">
        <v>11403</v>
      </c>
      <c r="R3251" t="s">
        <v>11404</v>
      </c>
      <c r="S3251" t="s">
        <v>33432</v>
      </c>
      <c r="T3251">
        <v>0.17308923567461099</v>
      </c>
      <c r="U3251">
        <v>0.603102917160658</v>
      </c>
      <c r="V3251">
        <v>-24.237131412991701</v>
      </c>
      <c r="W3251">
        <v>0.20525741147413201</v>
      </c>
      <c r="X3251">
        <v>0.704072456322962</v>
      </c>
      <c r="Y3251">
        <v>-24.1058868866618</v>
      </c>
      <c r="Z3251">
        <v>5.50355599158565E-2</v>
      </c>
      <c r="AA3251">
        <v>0.72610664078822296</v>
      </c>
      <c r="AB3251">
        <v>-24.237131412991701</v>
      </c>
      <c r="AC3251">
        <v>7.0489011448141195E-2</v>
      </c>
      <c r="AD3251">
        <v>0.57684129297949804</v>
      </c>
      <c r="AE3251">
        <v>-24.1058868866618</v>
      </c>
      <c r="AF3251">
        <v>0.32549523997010099</v>
      </c>
      <c r="AG3251">
        <v>0.70473078222419605</v>
      </c>
      <c r="AH3251">
        <v>-23.307520806892398</v>
      </c>
      <c r="AI3251">
        <v>0.35038410267202102</v>
      </c>
      <c r="AJ3251">
        <v>0.78121606160956403</v>
      </c>
      <c r="AK3251">
        <v>-23.237131485949401</v>
      </c>
    </row>
    <row r="3252" spans="1:37" x14ac:dyDescent="0.2">
      <c r="A3252" t="s">
        <v>10246</v>
      </c>
      <c r="B3252">
        <v>77863206</v>
      </c>
      <c r="C3252">
        <v>77863351</v>
      </c>
      <c r="D3252">
        <v>146</v>
      </c>
      <c r="E3252" t="s">
        <v>11407</v>
      </c>
      <c r="F3252">
        <v>2</v>
      </c>
      <c r="G3252" t="s">
        <v>11408</v>
      </c>
      <c r="H3252" t="s">
        <v>31000</v>
      </c>
      <c r="I3252">
        <v>17</v>
      </c>
      <c r="J3252">
        <v>77879027</v>
      </c>
      <c r="K3252">
        <v>77884087</v>
      </c>
      <c r="L3252">
        <v>5061</v>
      </c>
      <c r="M3252">
        <v>2</v>
      </c>
      <c r="N3252">
        <v>400624</v>
      </c>
      <c r="O3252" t="s">
        <v>11402</v>
      </c>
      <c r="P3252">
        <v>20736</v>
      </c>
      <c r="Q3252" t="s">
        <v>11403</v>
      </c>
      <c r="R3252" t="s">
        <v>11404</v>
      </c>
      <c r="S3252" t="s">
        <v>33432</v>
      </c>
      <c r="T3252">
        <v>1</v>
      </c>
      <c r="U3252">
        <v>1</v>
      </c>
      <c r="V3252">
        <v>-1.32395944457057</v>
      </c>
      <c r="W3252">
        <v>0.20525741147413201</v>
      </c>
      <c r="X3252">
        <v>0.704072456322962</v>
      </c>
      <c r="Y3252">
        <v>-24.0180727270216</v>
      </c>
      <c r="Z3252">
        <v>0.65379035313853895</v>
      </c>
      <c r="AA3252">
        <v>0.84521697243271998</v>
      </c>
      <c r="AB3252">
        <v>-2.28743331398507</v>
      </c>
      <c r="AC3252">
        <v>7.0489011448141195E-2</v>
      </c>
      <c r="AD3252">
        <v>0.57684129297949804</v>
      </c>
      <c r="AE3252">
        <v>-24.0180727270216</v>
      </c>
      <c r="AF3252">
        <v>0.64997455747578503</v>
      </c>
      <c r="AG3252">
        <v>0.80674443595273604</v>
      </c>
      <c r="AH3252">
        <v>-0.39434886930091101</v>
      </c>
      <c r="AI3252">
        <v>0.35038410267202102</v>
      </c>
      <c r="AJ3252">
        <v>0.78121606160956403</v>
      </c>
      <c r="AK3252">
        <v>-23.149317330451801</v>
      </c>
    </row>
    <row r="3253" spans="1:37" x14ac:dyDescent="0.2">
      <c r="A3253" t="s">
        <v>10246</v>
      </c>
      <c r="B3253">
        <v>77863351</v>
      </c>
      <c r="C3253">
        <v>77863496</v>
      </c>
      <c r="D3253">
        <v>146</v>
      </c>
      <c r="E3253" t="s">
        <v>11409</v>
      </c>
      <c r="F3253">
        <v>4</v>
      </c>
      <c r="G3253" t="s">
        <v>11410</v>
      </c>
      <c r="H3253" t="s">
        <v>31000</v>
      </c>
      <c r="I3253">
        <v>17</v>
      </c>
      <c r="J3253">
        <v>77879027</v>
      </c>
      <c r="K3253">
        <v>77884087</v>
      </c>
      <c r="L3253">
        <v>5061</v>
      </c>
      <c r="M3253">
        <v>2</v>
      </c>
      <c r="N3253">
        <v>400624</v>
      </c>
      <c r="O3253" t="s">
        <v>11402</v>
      </c>
      <c r="P3253">
        <v>20591</v>
      </c>
      <c r="Q3253" t="s">
        <v>11403</v>
      </c>
      <c r="R3253" t="s">
        <v>11404</v>
      </c>
      <c r="S3253" t="s">
        <v>33432</v>
      </c>
      <c r="T3253">
        <v>1</v>
      </c>
      <c r="U3253">
        <v>1</v>
      </c>
      <c r="V3253">
        <v>-1.97603610222935</v>
      </c>
      <c r="W3253">
        <v>0.20525741147413201</v>
      </c>
      <c r="X3253">
        <v>0.704072456322962</v>
      </c>
      <c r="Y3253">
        <v>-24.517807674958899</v>
      </c>
      <c r="Z3253">
        <v>0.65379035313853895</v>
      </c>
      <c r="AA3253">
        <v>0.84521697243271998</v>
      </c>
      <c r="AB3253">
        <v>-2.93950997164385</v>
      </c>
      <c r="AC3253">
        <v>7.0489011448141195E-2</v>
      </c>
      <c r="AD3253">
        <v>0.57684129297949804</v>
      </c>
      <c r="AE3253">
        <v>-24.517807674958899</v>
      </c>
      <c r="AF3253">
        <v>0.64997455747578503</v>
      </c>
      <c r="AG3253">
        <v>0.80674443595273604</v>
      </c>
      <c r="AH3253">
        <v>-1.04642549174553</v>
      </c>
      <c r="AI3253">
        <v>0.35038410267202102</v>
      </c>
      <c r="AJ3253">
        <v>0.78121606160956403</v>
      </c>
      <c r="AK3253">
        <v>-23.649052257851199</v>
      </c>
    </row>
    <row r="3254" spans="1:37" x14ac:dyDescent="0.2">
      <c r="A3254" t="s">
        <v>10246</v>
      </c>
      <c r="B3254">
        <v>78027897</v>
      </c>
      <c r="C3254">
        <v>78028059</v>
      </c>
      <c r="D3254">
        <v>163</v>
      </c>
      <c r="E3254" t="s">
        <v>11411</v>
      </c>
      <c r="F3254">
        <v>9</v>
      </c>
      <c r="G3254" t="s">
        <v>11412</v>
      </c>
      <c r="H3254" t="s">
        <v>33433</v>
      </c>
      <c r="I3254">
        <v>17</v>
      </c>
      <c r="J3254">
        <v>78031522</v>
      </c>
      <c r="K3254">
        <v>78067910</v>
      </c>
      <c r="L3254">
        <v>36389</v>
      </c>
      <c r="M3254">
        <v>1</v>
      </c>
      <c r="N3254">
        <v>57690</v>
      </c>
      <c r="O3254" t="s">
        <v>11413</v>
      </c>
      <c r="P3254">
        <v>-3463</v>
      </c>
      <c r="Q3254" t="s">
        <v>11414</v>
      </c>
      <c r="R3254" t="s">
        <v>11415</v>
      </c>
      <c r="S3254" t="s">
        <v>33434</v>
      </c>
      <c r="T3254">
        <v>0.32911398597860803</v>
      </c>
      <c r="U3254">
        <v>0.603102917160658</v>
      </c>
      <c r="V3254">
        <v>24.860360547601299</v>
      </c>
      <c r="W3254">
        <v>0.20525741147413201</v>
      </c>
      <c r="X3254">
        <v>0.704072456322962</v>
      </c>
      <c r="Y3254">
        <v>-24.731641574920499</v>
      </c>
      <c r="Z3254">
        <v>0.306975110376564</v>
      </c>
      <c r="AA3254">
        <v>0.72610664078822296</v>
      </c>
      <c r="AB3254">
        <v>23.969801348139999</v>
      </c>
      <c r="AC3254">
        <v>7.0489011448141195E-2</v>
      </c>
      <c r="AD3254">
        <v>0.57684129297949804</v>
      </c>
      <c r="AE3254">
        <v>-24.731641574920499</v>
      </c>
      <c r="AF3254">
        <v>0.61410715005536498</v>
      </c>
      <c r="AG3254">
        <v>0.80674443595273604</v>
      </c>
      <c r="AH3254">
        <v>5.2697964540547302</v>
      </c>
      <c r="AI3254">
        <v>0.35038410267202102</v>
      </c>
      <c r="AJ3254">
        <v>0.78121606160956403</v>
      </c>
      <c r="AK3254">
        <v>-23.862886150978198</v>
      </c>
    </row>
    <row r="3255" spans="1:37" x14ac:dyDescent="0.2">
      <c r="A3255" t="s">
        <v>10246</v>
      </c>
      <c r="B3255">
        <v>78028059</v>
      </c>
      <c r="C3255">
        <v>78028221</v>
      </c>
      <c r="D3255">
        <v>163</v>
      </c>
      <c r="E3255" t="s">
        <v>11416</v>
      </c>
      <c r="F3255">
        <v>7</v>
      </c>
      <c r="G3255" t="s">
        <v>11417</v>
      </c>
      <c r="H3255" t="s">
        <v>33433</v>
      </c>
      <c r="I3255">
        <v>17</v>
      </c>
      <c r="J3255">
        <v>78031522</v>
      </c>
      <c r="K3255">
        <v>78067910</v>
      </c>
      <c r="L3255">
        <v>36389</v>
      </c>
      <c r="M3255">
        <v>1</v>
      </c>
      <c r="N3255">
        <v>57690</v>
      </c>
      <c r="O3255" t="s">
        <v>11413</v>
      </c>
      <c r="P3255">
        <v>-3301</v>
      </c>
      <c r="Q3255" t="s">
        <v>11414</v>
      </c>
      <c r="R3255" t="s">
        <v>11415</v>
      </c>
      <c r="S3255" t="s">
        <v>33434</v>
      </c>
      <c r="T3255">
        <v>0.32911398597860803</v>
      </c>
      <c r="U3255">
        <v>0.603102917160658</v>
      </c>
      <c r="V3255">
        <v>24.860360547601299</v>
      </c>
      <c r="W3255">
        <v>0.20525741147413201</v>
      </c>
      <c r="X3255">
        <v>0.704072456322962</v>
      </c>
      <c r="Y3255">
        <v>-24.731641574920499</v>
      </c>
      <c r="Z3255">
        <v>0.306975110376564</v>
      </c>
      <c r="AA3255">
        <v>0.72610664078822296</v>
      </c>
      <c r="AB3255">
        <v>23.969801348139999</v>
      </c>
      <c r="AC3255">
        <v>7.0489011448141195E-2</v>
      </c>
      <c r="AD3255">
        <v>0.57684129297949804</v>
      </c>
      <c r="AE3255">
        <v>-24.731641574920499</v>
      </c>
      <c r="AF3255">
        <v>0.61410715005536498</v>
      </c>
      <c r="AG3255">
        <v>0.80674443595273604</v>
      </c>
      <c r="AH3255">
        <v>5.2697964540547302</v>
      </c>
      <c r="AI3255">
        <v>0.35038410267202102</v>
      </c>
      <c r="AJ3255">
        <v>0.78121606160956403</v>
      </c>
      <c r="AK3255">
        <v>-23.862886150978198</v>
      </c>
    </row>
    <row r="3256" spans="1:37" x14ac:dyDescent="0.2">
      <c r="A3256" t="s">
        <v>10246</v>
      </c>
      <c r="B3256">
        <v>78028221</v>
      </c>
      <c r="C3256">
        <v>78028383</v>
      </c>
      <c r="D3256">
        <v>163</v>
      </c>
      <c r="E3256" t="s">
        <v>11418</v>
      </c>
      <c r="F3256">
        <v>0</v>
      </c>
      <c r="G3256" t="s">
        <v>11419</v>
      </c>
      <c r="H3256" t="s">
        <v>33433</v>
      </c>
      <c r="I3256">
        <v>17</v>
      </c>
      <c r="J3256">
        <v>78031522</v>
      </c>
      <c r="K3256">
        <v>78067910</v>
      </c>
      <c r="L3256">
        <v>36389</v>
      </c>
      <c r="M3256">
        <v>1</v>
      </c>
      <c r="N3256">
        <v>57690</v>
      </c>
      <c r="O3256" t="s">
        <v>11413</v>
      </c>
      <c r="P3256">
        <v>-3139</v>
      </c>
      <c r="Q3256" t="s">
        <v>11414</v>
      </c>
      <c r="R3256" t="s">
        <v>11415</v>
      </c>
      <c r="S3256" t="s">
        <v>33434</v>
      </c>
      <c r="T3256">
        <v>0.32911398597860803</v>
      </c>
      <c r="U3256">
        <v>0.603102917160658</v>
      </c>
      <c r="V3256">
        <v>24.734829669823402</v>
      </c>
      <c r="W3256">
        <v>0.20525741147413201</v>
      </c>
      <c r="X3256">
        <v>0.704072456322962</v>
      </c>
      <c r="Y3256">
        <v>-24.612560164508601</v>
      </c>
      <c r="Z3256">
        <v>0.306975110376564</v>
      </c>
      <c r="AA3256">
        <v>0.72610664078822296</v>
      </c>
      <c r="AB3256">
        <v>23.850719940827801</v>
      </c>
      <c r="AC3256">
        <v>7.0489011448141195E-2</v>
      </c>
      <c r="AD3256">
        <v>0.57684129297949804</v>
      </c>
      <c r="AE3256">
        <v>-24.612560164508601</v>
      </c>
      <c r="AF3256">
        <v>0.61410715005536498</v>
      </c>
      <c r="AG3256">
        <v>0.80674443595273604</v>
      </c>
      <c r="AH3256">
        <v>5.1442655762768101</v>
      </c>
      <c r="AI3256">
        <v>0.35038410267202102</v>
      </c>
      <c r="AJ3256">
        <v>0.78121606160956403</v>
      </c>
      <c r="AK3256">
        <v>-23.7438047442471</v>
      </c>
    </row>
    <row r="3257" spans="1:37" x14ac:dyDescent="0.2">
      <c r="A3257" t="s">
        <v>10246</v>
      </c>
      <c r="B3257">
        <v>78071464</v>
      </c>
      <c r="C3257">
        <v>78071602</v>
      </c>
      <c r="D3257">
        <v>139</v>
      </c>
      <c r="E3257" t="s">
        <v>11420</v>
      </c>
      <c r="F3257">
        <v>5</v>
      </c>
      <c r="G3257" t="s">
        <v>11421</v>
      </c>
      <c r="H3257" t="s">
        <v>33435</v>
      </c>
      <c r="I3257">
        <v>17</v>
      </c>
      <c r="J3257">
        <v>78064894</v>
      </c>
      <c r="K3257">
        <v>78075385</v>
      </c>
      <c r="L3257">
        <v>10492</v>
      </c>
      <c r="M3257">
        <v>1</v>
      </c>
      <c r="N3257">
        <v>57690</v>
      </c>
      <c r="O3257" t="s">
        <v>11422</v>
      </c>
      <c r="P3257">
        <v>6570</v>
      </c>
      <c r="Q3257" t="s">
        <v>11414</v>
      </c>
      <c r="R3257" t="s">
        <v>11415</v>
      </c>
      <c r="S3257" t="s">
        <v>33434</v>
      </c>
      <c r="T3257">
        <v>0.254431078355565</v>
      </c>
      <c r="U3257">
        <v>0.603102917160658</v>
      </c>
      <c r="V3257">
        <v>2.3399262433985002</v>
      </c>
      <c r="W3257">
        <v>0.25384545422922999</v>
      </c>
      <c r="X3257">
        <v>0.704072456322962</v>
      </c>
      <c r="Y3257">
        <v>0.96511627436579095</v>
      </c>
      <c r="Z3257">
        <v>0.64127342146525201</v>
      </c>
      <c r="AA3257">
        <v>0.84521697243271998</v>
      </c>
      <c r="AB3257">
        <v>1.37645214463192</v>
      </c>
      <c r="AC3257">
        <v>0.63966253792798</v>
      </c>
      <c r="AD3257">
        <v>0.87989882095915395</v>
      </c>
      <c r="AE3257">
        <v>-3.4883691809861797E-2</v>
      </c>
      <c r="AF3257">
        <v>6.4397970358010495E-2</v>
      </c>
      <c r="AG3257">
        <v>0.57889197891446198</v>
      </c>
      <c r="AH3257">
        <v>3.2695367939605999</v>
      </c>
      <c r="AI3257">
        <v>6.1609259122097297E-2</v>
      </c>
      <c r="AJ3257">
        <v>0.78121606160956403</v>
      </c>
      <c r="AK3257">
        <v>1.83387168653887</v>
      </c>
    </row>
    <row r="3258" spans="1:37" x14ac:dyDescent="0.2">
      <c r="A3258" t="s">
        <v>10246</v>
      </c>
      <c r="B3258">
        <v>78071607</v>
      </c>
      <c r="C3258">
        <v>78071687</v>
      </c>
      <c r="D3258">
        <v>81</v>
      </c>
      <c r="E3258" t="s">
        <v>11423</v>
      </c>
      <c r="F3258">
        <v>5</v>
      </c>
      <c r="G3258" t="s">
        <v>11424</v>
      </c>
      <c r="H3258" t="s">
        <v>33435</v>
      </c>
      <c r="I3258">
        <v>17</v>
      </c>
      <c r="J3258">
        <v>78064894</v>
      </c>
      <c r="K3258">
        <v>78075385</v>
      </c>
      <c r="L3258">
        <v>10492</v>
      </c>
      <c r="M3258">
        <v>1</v>
      </c>
      <c r="N3258">
        <v>57690</v>
      </c>
      <c r="O3258" t="s">
        <v>11422</v>
      </c>
      <c r="P3258">
        <v>6713</v>
      </c>
      <c r="Q3258" t="s">
        <v>11414</v>
      </c>
      <c r="R3258" t="s">
        <v>11415</v>
      </c>
      <c r="S3258" t="s">
        <v>33434</v>
      </c>
      <c r="T3258">
        <v>0.254431078355565</v>
      </c>
      <c r="U3258">
        <v>0.603102917160658</v>
      </c>
      <c r="V3258">
        <v>2.3399262433985002</v>
      </c>
      <c r="W3258">
        <v>0.25384545422922999</v>
      </c>
      <c r="X3258">
        <v>0.704072456322962</v>
      </c>
      <c r="Y3258">
        <v>0.96511627436579095</v>
      </c>
      <c r="Z3258">
        <v>0.64127342146525201</v>
      </c>
      <c r="AA3258">
        <v>0.84521697243271998</v>
      </c>
      <c r="AB3258">
        <v>1.37645214463192</v>
      </c>
      <c r="AC3258">
        <v>0.63966253792798</v>
      </c>
      <c r="AD3258">
        <v>0.87989882095915395</v>
      </c>
      <c r="AE3258">
        <v>-3.4883691809861797E-2</v>
      </c>
      <c r="AF3258">
        <v>6.4397970358010495E-2</v>
      </c>
      <c r="AG3258">
        <v>0.57889197891446198</v>
      </c>
      <c r="AH3258">
        <v>3.2695367939605999</v>
      </c>
      <c r="AI3258">
        <v>6.1609259122097297E-2</v>
      </c>
      <c r="AJ3258">
        <v>0.78121606160956403</v>
      </c>
      <c r="AK3258">
        <v>1.83387168653887</v>
      </c>
    </row>
    <row r="3259" spans="1:37" x14ac:dyDescent="0.2">
      <c r="A3259" t="s">
        <v>10246</v>
      </c>
      <c r="B3259">
        <v>78089473</v>
      </c>
      <c r="C3259">
        <v>78089615</v>
      </c>
      <c r="D3259">
        <v>143</v>
      </c>
      <c r="E3259" t="s">
        <v>11425</v>
      </c>
      <c r="F3259">
        <v>1</v>
      </c>
      <c r="G3259" t="s">
        <v>11426</v>
      </c>
      <c r="H3259" t="s">
        <v>30999</v>
      </c>
      <c r="I3259">
        <v>17</v>
      </c>
      <c r="J3259">
        <v>78091367</v>
      </c>
      <c r="K3259">
        <v>78093299</v>
      </c>
      <c r="L3259">
        <v>1933</v>
      </c>
      <c r="M3259">
        <v>1</v>
      </c>
      <c r="N3259">
        <v>57690</v>
      </c>
      <c r="O3259" t="s">
        <v>11427</v>
      </c>
      <c r="P3259">
        <v>-1752</v>
      </c>
      <c r="Q3259" t="s">
        <v>11414</v>
      </c>
      <c r="R3259" t="s">
        <v>11415</v>
      </c>
      <c r="S3259" t="s">
        <v>33434</v>
      </c>
      <c r="T3259">
        <v>0.88197273746009397</v>
      </c>
      <c r="U3259">
        <v>1</v>
      </c>
      <c r="V3259">
        <v>0.68552138820944797</v>
      </c>
      <c r="W3259">
        <v>0.80325558087809701</v>
      </c>
      <c r="X3259">
        <v>0.95159051474143896</v>
      </c>
      <c r="Y3259">
        <v>0.56709749954231803</v>
      </c>
      <c r="Z3259">
        <v>0.97907328908254199</v>
      </c>
      <c r="AA3259">
        <v>1</v>
      </c>
      <c r="AB3259">
        <v>0.55883136041612502</v>
      </c>
      <c r="AC3259">
        <v>1</v>
      </c>
      <c r="AD3259">
        <v>1</v>
      </c>
      <c r="AE3259">
        <v>0.141819617411722</v>
      </c>
      <c r="AF3259">
        <v>0.79069815739449201</v>
      </c>
      <c r="AG3259">
        <v>0.89887026093657796</v>
      </c>
      <c r="AH3259">
        <v>0.47499905407395498</v>
      </c>
      <c r="AI3259">
        <v>0.62334203025950496</v>
      </c>
      <c r="AJ3259">
        <v>0.80316496274521099</v>
      </c>
      <c r="AK3259">
        <v>0.75872298808790695</v>
      </c>
    </row>
    <row r="3260" spans="1:37" x14ac:dyDescent="0.2">
      <c r="A3260" t="s">
        <v>10246</v>
      </c>
      <c r="B3260">
        <v>78979608</v>
      </c>
      <c r="C3260">
        <v>78979750</v>
      </c>
      <c r="D3260">
        <v>143</v>
      </c>
      <c r="E3260" t="s">
        <v>11428</v>
      </c>
      <c r="F3260">
        <v>6</v>
      </c>
      <c r="G3260" t="s">
        <v>11429</v>
      </c>
      <c r="H3260" t="s">
        <v>30987</v>
      </c>
      <c r="I3260">
        <v>17</v>
      </c>
      <c r="J3260">
        <v>78974798</v>
      </c>
      <c r="K3260">
        <v>78979843</v>
      </c>
      <c r="L3260">
        <v>5046</v>
      </c>
      <c r="M3260">
        <v>2</v>
      </c>
      <c r="N3260">
        <v>3959</v>
      </c>
      <c r="O3260" t="s">
        <v>11430</v>
      </c>
      <c r="P3260">
        <v>93</v>
      </c>
      <c r="Q3260" t="s">
        <v>11431</v>
      </c>
      <c r="R3260" t="s">
        <v>11432</v>
      </c>
      <c r="S3260" t="s">
        <v>33436</v>
      </c>
      <c r="T3260">
        <v>1</v>
      </c>
      <c r="U3260">
        <v>1</v>
      </c>
      <c r="V3260">
        <v>-9.7953058872359194E-2</v>
      </c>
      <c r="W3260">
        <v>0.123414495547065</v>
      </c>
      <c r="X3260">
        <v>0.704072456322962</v>
      </c>
      <c r="Y3260">
        <v>22.988822580121202</v>
      </c>
      <c r="Z3260">
        <v>0.65379035313853895</v>
      </c>
      <c r="AA3260">
        <v>0.84521697243271998</v>
      </c>
      <c r="AB3260">
        <v>-1.0614268147555299</v>
      </c>
      <c r="AC3260">
        <v>0.27780950890804001</v>
      </c>
      <c r="AD3260">
        <v>0.68253123924728298</v>
      </c>
      <c r="AE3260">
        <v>21.988822753441401</v>
      </c>
      <c r="AF3260">
        <v>0.64997455747578503</v>
      </c>
      <c r="AG3260">
        <v>0.80674443595273604</v>
      </c>
      <c r="AH3260">
        <v>0.83165728568448105</v>
      </c>
      <c r="AI3260">
        <v>3.6185182304427702E-2</v>
      </c>
      <c r="AJ3260">
        <v>0.78121606160956403</v>
      </c>
      <c r="AK3260">
        <v>22.988822580121202</v>
      </c>
    </row>
    <row r="3261" spans="1:37" x14ac:dyDescent="0.2">
      <c r="A3261" t="s">
        <v>10246</v>
      </c>
      <c r="B3261">
        <v>78979750</v>
      </c>
      <c r="C3261">
        <v>78979892</v>
      </c>
      <c r="D3261">
        <v>143</v>
      </c>
      <c r="E3261" t="s">
        <v>11433</v>
      </c>
      <c r="F3261">
        <v>4</v>
      </c>
      <c r="G3261" t="s">
        <v>11434</v>
      </c>
      <c r="H3261" t="s">
        <v>30987</v>
      </c>
      <c r="I3261">
        <v>17</v>
      </c>
      <c r="J3261">
        <v>78974632</v>
      </c>
      <c r="K3261">
        <v>78979891</v>
      </c>
      <c r="L3261">
        <v>5260</v>
      </c>
      <c r="M3261">
        <v>2</v>
      </c>
      <c r="N3261">
        <v>3959</v>
      </c>
      <c r="O3261" t="s">
        <v>11435</v>
      </c>
      <c r="P3261">
        <v>0</v>
      </c>
      <c r="Q3261" t="s">
        <v>11431</v>
      </c>
      <c r="R3261" t="s">
        <v>11432</v>
      </c>
      <c r="S3261" t="s">
        <v>33436</v>
      </c>
      <c r="T3261">
        <v>1</v>
      </c>
      <c r="U3261">
        <v>1</v>
      </c>
      <c r="V3261">
        <v>-9.7953058872359194E-2</v>
      </c>
      <c r="W3261">
        <v>0.123414495547065</v>
      </c>
      <c r="X3261">
        <v>0.704072456322962</v>
      </c>
      <c r="Y3261">
        <v>22.988822580121202</v>
      </c>
      <c r="Z3261">
        <v>0.65379035313853895</v>
      </c>
      <c r="AA3261">
        <v>0.84521697243271998</v>
      </c>
      <c r="AB3261">
        <v>-1.0614268147555299</v>
      </c>
      <c r="AC3261">
        <v>0.27780950890804001</v>
      </c>
      <c r="AD3261">
        <v>0.68253123924728298</v>
      </c>
      <c r="AE3261">
        <v>21.988822753441401</v>
      </c>
      <c r="AF3261">
        <v>0.64997455747578503</v>
      </c>
      <c r="AG3261">
        <v>0.80674443595273604</v>
      </c>
      <c r="AH3261">
        <v>0.83165728568448105</v>
      </c>
      <c r="AI3261">
        <v>3.6185182304427702E-2</v>
      </c>
      <c r="AJ3261">
        <v>0.78121606160956403</v>
      </c>
      <c r="AK3261">
        <v>22.988822580121202</v>
      </c>
    </row>
    <row r="3262" spans="1:37" x14ac:dyDescent="0.2">
      <c r="A3262" t="s">
        <v>10246</v>
      </c>
      <c r="B3262">
        <v>79104960</v>
      </c>
      <c r="C3262">
        <v>79105108</v>
      </c>
      <c r="D3262">
        <v>149</v>
      </c>
      <c r="E3262" t="s">
        <v>11436</v>
      </c>
      <c r="F3262">
        <v>1</v>
      </c>
      <c r="G3262" t="s">
        <v>11437</v>
      </c>
      <c r="H3262" t="s">
        <v>33437</v>
      </c>
      <c r="I3262">
        <v>17</v>
      </c>
      <c r="J3262">
        <v>79090847</v>
      </c>
      <c r="K3262">
        <v>79100410</v>
      </c>
      <c r="L3262">
        <v>9564</v>
      </c>
      <c r="M3262">
        <v>2</v>
      </c>
      <c r="N3262">
        <v>146713</v>
      </c>
      <c r="O3262" t="s">
        <v>11438</v>
      </c>
      <c r="P3262">
        <v>-4550</v>
      </c>
      <c r="Q3262" t="s">
        <v>11439</v>
      </c>
      <c r="R3262" t="s">
        <v>11440</v>
      </c>
      <c r="S3262" t="s">
        <v>33438</v>
      </c>
      <c r="T3262">
        <v>0.32911398597860803</v>
      </c>
      <c r="U3262">
        <v>0.603102917160658</v>
      </c>
      <c r="V3262">
        <v>23.360254262568699</v>
      </c>
      <c r="W3262">
        <v>0.38920677604595899</v>
      </c>
      <c r="X3262">
        <v>0.704072456322962</v>
      </c>
      <c r="Y3262">
        <v>-23.1586204214959</v>
      </c>
      <c r="Z3262">
        <v>0.48464167878831399</v>
      </c>
      <c r="AA3262">
        <v>0.84435025072159198</v>
      </c>
      <c r="AB3262">
        <v>22.396780265874</v>
      </c>
      <c r="AC3262">
        <v>0.21073619169722799</v>
      </c>
      <c r="AD3262">
        <v>0.68253123924728298</v>
      </c>
      <c r="AE3262">
        <v>-23.1586204214959</v>
      </c>
      <c r="AF3262">
        <v>0.16793847098801201</v>
      </c>
      <c r="AG3262">
        <v>0.68151250837662902</v>
      </c>
      <c r="AH3262">
        <v>23.360254262568699</v>
      </c>
      <c r="AI3262">
        <v>0.52399907623471598</v>
      </c>
      <c r="AJ3262">
        <v>0.78121606160956403</v>
      </c>
      <c r="AK3262">
        <v>-22.289865082054401</v>
      </c>
    </row>
    <row r="3263" spans="1:37" x14ac:dyDescent="0.2">
      <c r="A3263" t="s">
        <v>10246</v>
      </c>
      <c r="B3263">
        <v>79105108</v>
      </c>
      <c r="C3263">
        <v>79105256</v>
      </c>
      <c r="D3263">
        <v>149</v>
      </c>
      <c r="E3263" t="s">
        <v>11441</v>
      </c>
      <c r="F3263">
        <v>2</v>
      </c>
      <c r="G3263" t="s">
        <v>11442</v>
      </c>
      <c r="H3263" t="s">
        <v>33437</v>
      </c>
      <c r="I3263">
        <v>17</v>
      </c>
      <c r="J3263">
        <v>79090847</v>
      </c>
      <c r="K3263">
        <v>79100410</v>
      </c>
      <c r="L3263">
        <v>9564</v>
      </c>
      <c r="M3263">
        <v>2</v>
      </c>
      <c r="N3263">
        <v>146713</v>
      </c>
      <c r="O3263" t="s">
        <v>11438</v>
      </c>
      <c r="P3263">
        <v>-4698</v>
      </c>
      <c r="Q3263" t="s">
        <v>11439</v>
      </c>
      <c r="R3263" t="s">
        <v>11440</v>
      </c>
      <c r="S3263" t="s">
        <v>33438</v>
      </c>
      <c r="T3263">
        <v>0.32911398597860803</v>
      </c>
      <c r="U3263">
        <v>0.603102917160658</v>
      </c>
      <c r="V3263">
        <v>23.360254262568699</v>
      </c>
      <c r="W3263">
        <v>0.38920677604595899</v>
      </c>
      <c r="X3263">
        <v>0.704072456322962</v>
      </c>
      <c r="Y3263">
        <v>-23.1586204214959</v>
      </c>
      <c r="Z3263">
        <v>0.48464167878831399</v>
      </c>
      <c r="AA3263">
        <v>0.84435025072159198</v>
      </c>
      <c r="AB3263">
        <v>22.396780265874</v>
      </c>
      <c r="AC3263">
        <v>0.21073619169722799</v>
      </c>
      <c r="AD3263">
        <v>0.68253123924728298</v>
      </c>
      <c r="AE3263">
        <v>-23.1586204214959</v>
      </c>
      <c r="AF3263">
        <v>0.16793847098801201</v>
      </c>
      <c r="AG3263">
        <v>0.68151250837662902</v>
      </c>
      <c r="AH3263">
        <v>23.360254262568699</v>
      </c>
      <c r="AI3263">
        <v>0.52399907623471598</v>
      </c>
      <c r="AJ3263">
        <v>0.78121606160956403</v>
      </c>
      <c r="AK3263">
        <v>-22.289865082054401</v>
      </c>
    </row>
    <row r="3264" spans="1:37" x14ac:dyDescent="0.2">
      <c r="A3264" t="s">
        <v>10246</v>
      </c>
      <c r="B3264">
        <v>79291300</v>
      </c>
      <c r="C3264">
        <v>79291461</v>
      </c>
      <c r="D3264">
        <v>162</v>
      </c>
      <c r="E3264" t="s">
        <v>11443</v>
      </c>
      <c r="F3264">
        <v>4</v>
      </c>
      <c r="G3264" t="s">
        <v>11444</v>
      </c>
      <c r="H3264" t="s">
        <v>33439</v>
      </c>
      <c r="I3264">
        <v>17</v>
      </c>
      <c r="J3264">
        <v>79298204</v>
      </c>
      <c r="K3264">
        <v>79307827</v>
      </c>
      <c r="L3264">
        <v>9624</v>
      </c>
      <c r="M3264">
        <v>2</v>
      </c>
      <c r="N3264">
        <v>146713</v>
      </c>
      <c r="O3264" t="s">
        <v>11445</v>
      </c>
      <c r="P3264">
        <v>16366</v>
      </c>
      <c r="Q3264" t="s">
        <v>11439</v>
      </c>
      <c r="R3264" t="s">
        <v>11440</v>
      </c>
      <c r="S3264" t="s">
        <v>33438</v>
      </c>
      <c r="T3264">
        <v>0.32911398597860803</v>
      </c>
      <c r="U3264">
        <v>0.603102917160658</v>
      </c>
      <c r="V3264">
        <v>24.734829669823402</v>
      </c>
      <c r="W3264">
        <v>0.38920677604595899</v>
      </c>
      <c r="X3264">
        <v>0.704072456322962</v>
      </c>
      <c r="Y3264">
        <v>-24.533195816404401</v>
      </c>
      <c r="Z3264">
        <v>0.48464167878831399</v>
      </c>
      <c r="AA3264">
        <v>0.84435025072159198</v>
      </c>
      <c r="AB3264">
        <v>23.7713555949362</v>
      </c>
      <c r="AC3264">
        <v>0.21073619169722799</v>
      </c>
      <c r="AD3264">
        <v>0.68253123924728298</v>
      </c>
      <c r="AE3264">
        <v>-24.533195816404401</v>
      </c>
      <c r="AF3264">
        <v>0.16793847098801201</v>
      </c>
      <c r="AG3264">
        <v>0.68151250837662902</v>
      </c>
      <c r="AH3264">
        <v>24.734829669823402</v>
      </c>
      <c r="AI3264">
        <v>0.52399907623471598</v>
      </c>
      <c r="AJ3264">
        <v>0.78121606160956403</v>
      </c>
      <c r="AK3264">
        <v>-23.664440398770299</v>
      </c>
    </row>
    <row r="3265" spans="1:37" x14ac:dyDescent="0.2">
      <c r="A3265" t="s">
        <v>10246</v>
      </c>
      <c r="B3265">
        <v>79531115</v>
      </c>
      <c r="C3265">
        <v>79531266</v>
      </c>
      <c r="D3265">
        <v>152</v>
      </c>
      <c r="E3265" t="s">
        <v>11446</v>
      </c>
      <c r="F3265">
        <v>3</v>
      </c>
      <c r="G3265" t="s">
        <v>11447</v>
      </c>
      <c r="H3265" t="s">
        <v>33440</v>
      </c>
      <c r="I3265">
        <v>17</v>
      </c>
      <c r="J3265">
        <v>79090816</v>
      </c>
      <c r="K3265">
        <v>79516148</v>
      </c>
      <c r="L3265">
        <v>425333</v>
      </c>
      <c r="M3265">
        <v>2</v>
      </c>
      <c r="N3265">
        <v>146713</v>
      </c>
      <c r="O3265" t="s">
        <v>11448</v>
      </c>
      <c r="P3265">
        <v>-14967</v>
      </c>
      <c r="Q3265" t="s">
        <v>11439</v>
      </c>
      <c r="R3265" t="s">
        <v>11440</v>
      </c>
      <c r="S3265" t="s">
        <v>33438</v>
      </c>
      <c r="T3265">
        <v>0.152084254673993</v>
      </c>
      <c r="U3265">
        <v>0.603102917160658</v>
      </c>
      <c r="V3265">
        <v>24.92331958326</v>
      </c>
      <c r="W3265">
        <v>0.20525741147413201</v>
      </c>
      <c r="X3265">
        <v>0.704072456322962</v>
      </c>
      <c r="Y3265">
        <v>-24.7216857288917</v>
      </c>
      <c r="Z3265">
        <v>0.306975110376564</v>
      </c>
      <c r="AA3265">
        <v>0.72610664078822296</v>
      </c>
      <c r="AB3265">
        <v>23.9598455023607</v>
      </c>
      <c r="AC3265">
        <v>7.0489011448141195E-2</v>
      </c>
      <c r="AD3265">
        <v>0.57684129297949804</v>
      </c>
      <c r="AE3265">
        <v>-24.7216857288917</v>
      </c>
      <c r="AF3265">
        <v>4.6407610929182198E-2</v>
      </c>
      <c r="AG3265">
        <v>0.476038960109122</v>
      </c>
      <c r="AH3265">
        <v>24.92331958326</v>
      </c>
      <c r="AI3265">
        <v>0.35038410267202102</v>
      </c>
      <c r="AJ3265">
        <v>0.78121606160956403</v>
      </c>
      <c r="AK3265">
        <v>-23.8529303052456</v>
      </c>
    </row>
    <row r="3266" spans="1:37" x14ac:dyDescent="0.2">
      <c r="A3266" t="s">
        <v>10246</v>
      </c>
      <c r="B3266">
        <v>79531266</v>
      </c>
      <c r="C3266">
        <v>79531417</v>
      </c>
      <c r="D3266">
        <v>152</v>
      </c>
      <c r="E3266" t="s">
        <v>11449</v>
      </c>
      <c r="F3266">
        <v>7</v>
      </c>
      <c r="G3266" t="s">
        <v>11450</v>
      </c>
      <c r="H3266" t="s">
        <v>33440</v>
      </c>
      <c r="I3266">
        <v>17</v>
      </c>
      <c r="J3266">
        <v>79090816</v>
      </c>
      <c r="K3266">
        <v>79516148</v>
      </c>
      <c r="L3266">
        <v>425333</v>
      </c>
      <c r="M3266">
        <v>2</v>
      </c>
      <c r="N3266">
        <v>146713</v>
      </c>
      <c r="O3266" t="s">
        <v>11448</v>
      </c>
      <c r="P3266">
        <v>-15118</v>
      </c>
      <c r="Q3266" t="s">
        <v>11439</v>
      </c>
      <c r="R3266" t="s">
        <v>11440</v>
      </c>
      <c r="S3266" t="s">
        <v>33438</v>
      </c>
      <c r="T3266">
        <v>0.152084254673993</v>
      </c>
      <c r="U3266">
        <v>0.603102917160658</v>
      </c>
      <c r="V3266">
        <v>24.92331958326</v>
      </c>
      <c r="W3266">
        <v>0.20525741147413201</v>
      </c>
      <c r="X3266">
        <v>0.704072456322962</v>
      </c>
      <c r="Y3266">
        <v>-24.7216857288917</v>
      </c>
      <c r="Z3266">
        <v>0.306975110376564</v>
      </c>
      <c r="AA3266">
        <v>0.72610664078822296</v>
      </c>
      <c r="AB3266">
        <v>23.9598455023607</v>
      </c>
      <c r="AC3266">
        <v>7.0489011448141195E-2</v>
      </c>
      <c r="AD3266">
        <v>0.57684129297949804</v>
      </c>
      <c r="AE3266">
        <v>-24.7216857288917</v>
      </c>
      <c r="AF3266">
        <v>4.6407610929182198E-2</v>
      </c>
      <c r="AG3266">
        <v>0.476038960109122</v>
      </c>
      <c r="AH3266">
        <v>24.92331958326</v>
      </c>
      <c r="AI3266">
        <v>0.35038410267202102</v>
      </c>
      <c r="AJ3266">
        <v>0.78121606160956403</v>
      </c>
      <c r="AK3266">
        <v>-23.8529303052456</v>
      </c>
    </row>
    <row r="3267" spans="1:37" x14ac:dyDescent="0.2">
      <c r="A3267" t="s">
        <v>10246</v>
      </c>
      <c r="B3267">
        <v>79531417</v>
      </c>
      <c r="C3267">
        <v>79531568</v>
      </c>
      <c r="D3267">
        <v>152</v>
      </c>
      <c r="E3267" t="s">
        <v>11451</v>
      </c>
      <c r="F3267">
        <v>8</v>
      </c>
      <c r="G3267" t="s">
        <v>11452</v>
      </c>
      <c r="H3267" t="s">
        <v>33440</v>
      </c>
      <c r="I3267">
        <v>17</v>
      </c>
      <c r="J3267">
        <v>79090816</v>
      </c>
      <c r="K3267">
        <v>79516148</v>
      </c>
      <c r="L3267">
        <v>425333</v>
      </c>
      <c r="M3267">
        <v>2</v>
      </c>
      <c r="N3267">
        <v>146713</v>
      </c>
      <c r="O3267" t="s">
        <v>11448</v>
      </c>
      <c r="P3267">
        <v>-15269</v>
      </c>
      <c r="Q3267" t="s">
        <v>11439</v>
      </c>
      <c r="R3267" t="s">
        <v>11440</v>
      </c>
      <c r="S3267" t="s">
        <v>33438</v>
      </c>
      <c r="T3267">
        <v>0.152084254673993</v>
      </c>
      <c r="U3267">
        <v>0.603102917160658</v>
      </c>
      <c r="V3267">
        <v>24.92331958326</v>
      </c>
      <c r="W3267">
        <v>0.20525741147413201</v>
      </c>
      <c r="X3267">
        <v>0.704072456322962</v>
      </c>
      <c r="Y3267">
        <v>-24.7216857288917</v>
      </c>
      <c r="Z3267">
        <v>0.306975110376564</v>
      </c>
      <c r="AA3267">
        <v>0.72610664078822296</v>
      </c>
      <c r="AB3267">
        <v>23.9598455023607</v>
      </c>
      <c r="AC3267">
        <v>7.0489011448141195E-2</v>
      </c>
      <c r="AD3267">
        <v>0.57684129297949804</v>
      </c>
      <c r="AE3267">
        <v>-24.7216857288917</v>
      </c>
      <c r="AF3267">
        <v>4.6407610929182198E-2</v>
      </c>
      <c r="AG3267">
        <v>0.476038960109122</v>
      </c>
      <c r="AH3267">
        <v>24.92331958326</v>
      </c>
      <c r="AI3267">
        <v>0.35038410267202102</v>
      </c>
      <c r="AJ3267">
        <v>0.78121606160956403</v>
      </c>
      <c r="AK3267">
        <v>-23.8529303052456</v>
      </c>
    </row>
    <row r="3268" spans="1:37" x14ac:dyDescent="0.2">
      <c r="A3268" t="s">
        <v>10246</v>
      </c>
      <c r="B3268">
        <v>79531568</v>
      </c>
      <c r="C3268">
        <v>79531719</v>
      </c>
      <c r="D3268">
        <v>152</v>
      </c>
      <c r="E3268" t="s">
        <v>11453</v>
      </c>
      <c r="F3268">
        <v>3</v>
      </c>
      <c r="G3268" t="s">
        <v>11454</v>
      </c>
      <c r="H3268" t="s">
        <v>33440</v>
      </c>
      <c r="I3268">
        <v>17</v>
      </c>
      <c r="J3268">
        <v>79090816</v>
      </c>
      <c r="K3268">
        <v>79516148</v>
      </c>
      <c r="L3268">
        <v>425333</v>
      </c>
      <c r="M3268">
        <v>2</v>
      </c>
      <c r="N3268">
        <v>146713</v>
      </c>
      <c r="O3268" t="s">
        <v>11448</v>
      </c>
      <c r="P3268">
        <v>-15420</v>
      </c>
      <c r="Q3268" t="s">
        <v>11439</v>
      </c>
      <c r="R3268" t="s">
        <v>11440</v>
      </c>
      <c r="S3268" t="s">
        <v>33438</v>
      </c>
      <c r="T3268">
        <v>0.152084254673993</v>
      </c>
      <c r="U3268">
        <v>0.603102917160658</v>
      </c>
      <c r="V3268">
        <v>24.244082113343499</v>
      </c>
      <c r="W3268">
        <v>0.20525741147413201</v>
      </c>
      <c r="X3268">
        <v>0.704072456322962</v>
      </c>
      <c r="Y3268">
        <v>-24.042448263064902</v>
      </c>
      <c r="Z3268">
        <v>0.306975110376564</v>
      </c>
      <c r="AA3268">
        <v>0.72610664078822296</v>
      </c>
      <c r="AB3268">
        <v>23.280608058345301</v>
      </c>
      <c r="AC3268">
        <v>7.0489011448141195E-2</v>
      </c>
      <c r="AD3268">
        <v>0.57684129297949804</v>
      </c>
      <c r="AE3268">
        <v>-24.042448263064902</v>
      </c>
      <c r="AF3268">
        <v>4.6407610929182198E-2</v>
      </c>
      <c r="AG3268">
        <v>0.476038960109122</v>
      </c>
      <c r="AH3268">
        <v>24.244082113343499</v>
      </c>
      <c r="AI3268">
        <v>0.35038410267202102</v>
      </c>
      <c r="AJ3268">
        <v>0.78121606160956403</v>
      </c>
      <c r="AK3268">
        <v>-23.173692865319801</v>
      </c>
    </row>
    <row r="3269" spans="1:37" x14ac:dyDescent="0.2">
      <c r="A3269" t="s">
        <v>10246</v>
      </c>
      <c r="B3269">
        <v>79682270</v>
      </c>
      <c r="C3269">
        <v>79682560</v>
      </c>
      <c r="D3269">
        <v>291</v>
      </c>
      <c r="E3269" t="s">
        <v>11455</v>
      </c>
      <c r="F3269">
        <v>6</v>
      </c>
      <c r="G3269" t="s">
        <v>11456</v>
      </c>
      <c r="H3269" t="s">
        <v>31000</v>
      </c>
      <c r="I3269">
        <v>17</v>
      </c>
      <c r="J3269">
        <v>79707176</v>
      </c>
      <c r="K3269">
        <v>79707249</v>
      </c>
      <c r="L3269">
        <v>74</v>
      </c>
      <c r="M3269">
        <v>2</v>
      </c>
      <c r="N3269">
        <v>100616170</v>
      </c>
      <c r="O3269" t="s">
        <v>11457</v>
      </c>
      <c r="P3269">
        <v>24689</v>
      </c>
      <c r="Q3269" t="s">
        <v>11458</v>
      </c>
      <c r="R3269" t="s">
        <v>11459</v>
      </c>
      <c r="S3269" t="s">
        <v>33441</v>
      </c>
      <c r="T3269">
        <v>0.152084254673993</v>
      </c>
      <c r="U3269">
        <v>0.603102917160658</v>
      </c>
      <c r="V3269">
        <v>23.625525637108399</v>
      </c>
      <c r="W3269">
        <v>0.94541066367716797</v>
      </c>
      <c r="X3269">
        <v>0.95159051474143896</v>
      </c>
      <c r="Y3269">
        <v>-0.90148176879379904</v>
      </c>
      <c r="Z3269">
        <v>0.306975110376564</v>
      </c>
      <c r="AA3269">
        <v>0.72610664078822296</v>
      </c>
      <c r="AB3269">
        <v>22.662051619036099</v>
      </c>
      <c r="AC3269">
        <v>0.71753805159658501</v>
      </c>
      <c r="AD3269">
        <v>0.87989882095915395</v>
      </c>
      <c r="AE3269">
        <v>-1.9014814234200099</v>
      </c>
      <c r="AF3269">
        <v>4.6407610929182198E-2</v>
      </c>
      <c r="AG3269">
        <v>0.476038960109122</v>
      </c>
      <c r="AH3269">
        <v>23.625525637108399</v>
      </c>
      <c r="AI3269">
        <v>0.59609816080359102</v>
      </c>
      <c r="AJ3269">
        <v>0.78121606160956403</v>
      </c>
      <c r="AK3269">
        <v>-3.27264548082985E-2</v>
      </c>
    </row>
    <row r="3270" spans="1:37" x14ac:dyDescent="0.2">
      <c r="A3270" t="s">
        <v>10246</v>
      </c>
      <c r="B3270">
        <v>79682688</v>
      </c>
      <c r="C3270">
        <v>79682983</v>
      </c>
      <c r="D3270">
        <v>296</v>
      </c>
      <c r="E3270" t="s">
        <v>11460</v>
      </c>
      <c r="F3270">
        <v>7</v>
      </c>
      <c r="G3270" t="s">
        <v>11461</v>
      </c>
      <c r="H3270" t="s">
        <v>31000</v>
      </c>
      <c r="I3270">
        <v>17</v>
      </c>
      <c r="J3270">
        <v>79707176</v>
      </c>
      <c r="K3270">
        <v>79707249</v>
      </c>
      <c r="L3270">
        <v>74</v>
      </c>
      <c r="M3270">
        <v>2</v>
      </c>
      <c r="N3270">
        <v>100616170</v>
      </c>
      <c r="O3270" t="s">
        <v>11457</v>
      </c>
      <c r="P3270">
        <v>24266</v>
      </c>
      <c r="Q3270" t="s">
        <v>11458</v>
      </c>
      <c r="R3270" t="s">
        <v>11459</v>
      </c>
      <c r="S3270" t="s">
        <v>33441</v>
      </c>
      <c r="T3270">
        <v>0.152084254673993</v>
      </c>
      <c r="U3270">
        <v>0.603102917160658</v>
      </c>
      <c r="V3270">
        <v>23.625525637108399</v>
      </c>
      <c r="W3270">
        <v>0.94541066367716797</v>
      </c>
      <c r="X3270">
        <v>0.95159051474143896</v>
      </c>
      <c r="Y3270">
        <v>-0.90148176879379904</v>
      </c>
      <c r="Z3270">
        <v>0.306975110376564</v>
      </c>
      <c r="AA3270">
        <v>0.72610664078822296</v>
      </c>
      <c r="AB3270">
        <v>22.662051619036099</v>
      </c>
      <c r="AC3270">
        <v>0.71753805159658501</v>
      </c>
      <c r="AD3270">
        <v>0.87989882095915395</v>
      </c>
      <c r="AE3270">
        <v>-1.9014814234200099</v>
      </c>
      <c r="AF3270">
        <v>4.6407610929182198E-2</v>
      </c>
      <c r="AG3270">
        <v>0.476038960109122</v>
      </c>
      <c r="AH3270">
        <v>23.625525637108399</v>
      </c>
      <c r="AI3270">
        <v>0.59609816080359102</v>
      </c>
      <c r="AJ3270">
        <v>0.78121606160956403</v>
      </c>
      <c r="AK3270">
        <v>-3.27264548082985E-2</v>
      </c>
    </row>
    <row r="3271" spans="1:37" x14ac:dyDescent="0.2">
      <c r="A3271" t="s">
        <v>10246</v>
      </c>
      <c r="B3271">
        <v>79834979</v>
      </c>
      <c r="C3271">
        <v>79835130</v>
      </c>
      <c r="D3271">
        <v>152</v>
      </c>
      <c r="E3271" t="s">
        <v>11462</v>
      </c>
      <c r="F3271">
        <v>11</v>
      </c>
      <c r="G3271" t="s">
        <v>11463</v>
      </c>
      <c r="H3271" t="s">
        <v>31032</v>
      </c>
      <c r="I3271">
        <v>17</v>
      </c>
      <c r="J3271">
        <v>79835143</v>
      </c>
      <c r="K3271">
        <v>79837881</v>
      </c>
      <c r="L3271">
        <v>2739</v>
      </c>
      <c r="M3271">
        <v>2</v>
      </c>
      <c r="N3271">
        <v>8535</v>
      </c>
      <c r="O3271" t="s">
        <v>11464</v>
      </c>
      <c r="P3271">
        <v>2751</v>
      </c>
      <c r="Q3271" t="s">
        <v>11465</v>
      </c>
      <c r="R3271" t="s">
        <v>11466</v>
      </c>
      <c r="S3271" t="s">
        <v>33442</v>
      </c>
      <c r="T3271">
        <v>0.32911398597860803</v>
      </c>
      <c r="U3271">
        <v>0.603102917160658</v>
      </c>
      <c r="V3271">
        <v>21.415661516023601</v>
      </c>
      <c r="W3271">
        <v>0.29261482077562401</v>
      </c>
      <c r="X3271">
        <v>0.704072456322962</v>
      </c>
      <c r="Y3271">
        <v>23.720631154821699</v>
      </c>
      <c r="Z3271">
        <v>0.306975110376564</v>
      </c>
      <c r="AA3271">
        <v>0.72610664078822296</v>
      </c>
      <c r="AB3271">
        <v>22.961754544780799</v>
      </c>
      <c r="AC3271">
        <v>0.27780950890804001</v>
      </c>
      <c r="AD3271">
        <v>0.68253123924728298</v>
      </c>
      <c r="AE3271">
        <v>22.999229245671199</v>
      </c>
      <c r="AF3271">
        <v>0.64997455747578503</v>
      </c>
      <c r="AG3271">
        <v>0.80674443595273604</v>
      </c>
      <c r="AH3271">
        <v>-1.23096917270458</v>
      </c>
      <c r="AI3271">
        <v>0.56157887380500204</v>
      </c>
      <c r="AJ3271">
        <v>0.78121606160956403</v>
      </c>
      <c r="AK3271">
        <v>3.3753583993922498</v>
      </c>
    </row>
    <row r="3272" spans="1:37" x14ac:dyDescent="0.2">
      <c r="A3272" t="s">
        <v>10246</v>
      </c>
      <c r="B3272">
        <v>79870618</v>
      </c>
      <c r="C3272">
        <v>79870772</v>
      </c>
      <c r="D3272">
        <v>155</v>
      </c>
      <c r="E3272" t="s">
        <v>11467</v>
      </c>
      <c r="F3272">
        <v>7</v>
      </c>
      <c r="G3272" t="s">
        <v>11468</v>
      </c>
      <c r="H3272" t="s">
        <v>31000</v>
      </c>
      <c r="I3272">
        <v>17</v>
      </c>
      <c r="J3272">
        <v>79833156</v>
      </c>
      <c r="K3272">
        <v>79839440</v>
      </c>
      <c r="L3272">
        <v>6285</v>
      </c>
      <c r="M3272">
        <v>2</v>
      </c>
      <c r="N3272">
        <v>8535</v>
      </c>
      <c r="O3272" t="s">
        <v>11469</v>
      </c>
      <c r="P3272">
        <v>-31178</v>
      </c>
      <c r="Q3272" t="s">
        <v>11465</v>
      </c>
      <c r="R3272" t="s">
        <v>11466</v>
      </c>
      <c r="S3272" t="s">
        <v>33442</v>
      </c>
      <c r="T3272">
        <v>0.32911398597860803</v>
      </c>
      <c r="U3272">
        <v>0.603102917160658</v>
      </c>
      <c r="V3272">
        <v>24.6477926783183</v>
      </c>
      <c r="W3272">
        <v>0.123414495547065</v>
      </c>
      <c r="X3272">
        <v>0.704072456322962</v>
      </c>
      <c r="Y3272">
        <v>25.807714107812501</v>
      </c>
      <c r="Z3272">
        <v>0.203350924423461</v>
      </c>
      <c r="AA3272">
        <v>0.72610664078822296</v>
      </c>
      <c r="AB3272">
        <v>24.8107773469529</v>
      </c>
      <c r="AC3272">
        <v>0.17695932866387601</v>
      </c>
      <c r="AD3272">
        <v>0.68253123924728298</v>
      </c>
      <c r="AE3272">
        <v>24.848252051114599</v>
      </c>
      <c r="AF3272">
        <v>1</v>
      </c>
      <c r="AG3272">
        <v>1</v>
      </c>
      <c r="AH3272">
        <v>0.75727925208588098</v>
      </c>
      <c r="AI3272">
        <v>0.170234813229591</v>
      </c>
      <c r="AJ3272">
        <v>0.78121606160956403</v>
      </c>
      <c r="AK3272">
        <v>6.2774221008996101</v>
      </c>
    </row>
    <row r="3273" spans="1:37" x14ac:dyDescent="0.2">
      <c r="A3273" t="s">
        <v>10246</v>
      </c>
      <c r="B3273">
        <v>79870824</v>
      </c>
      <c r="C3273">
        <v>79871122</v>
      </c>
      <c r="D3273">
        <v>299</v>
      </c>
      <c r="E3273" t="s">
        <v>11470</v>
      </c>
      <c r="F3273">
        <v>4</v>
      </c>
      <c r="G3273" t="s">
        <v>11471</v>
      </c>
      <c r="H3273" t="s">
        <v>31000</v>
      </c>
      <c r="I3273">
        <v>17</v>
      </c>
      <c r="J3273">
        <v>79833156</v>
      </c>
      <c r="K3273">
        <v>79839440</v>
      </c>
      <c r="L3273">
        <v>6285</v>
      </c>
      <c r="M3273">
        <v>2</v>
      </c>
      <c r="N3273">
        <v>8535</v>
      </c>
      <c r="O3273" t="s">
        <v>11469</v>
      </c>
      <c r="P3273">
        <v>-31384</v>
      </c>
      <c r="Q3273" t="s">
        <v>11465</v>
      </c>
      <c r="R3273" t="s">
        <v>11466</v>
      </c>
      <c r="S3273" t="s">
        <v>33442</v>
      </c>
      <c r="T3273">
        <v>0.32911398597860803</v>
      </c>
      <c r="U3273">
        <v>0.603102917160658</v>
      </c>
      <c r="V3273">
        <v>24.6477926783183</v>
      </c>
      <c r="W3273">
        <v>0.123414495547065</v>
      </c>
      <c r="X3273">
        <v>0.704072456322962</v>
      </c>
      <c r="Y3273">
        <v>25.807714107812501</v>
      </c>
      <c r="Z3273">
        <v>0.203350924423461</v>
      </c>
      <c r="AA3273">
        <v>0.72610664078822296</v>
      </c>
      <c r="AB3273">
        <v>24.8107773469529</v>
      </c>
      <c r="AC3273">
        <v>0.17695932866387601</v>
      </c>
      <c r="AD3273">
        <v>0.68253123924728298</v>
      </c>
      <c r="AE3273">
        <v>24.848252051114599</v>
      </c>
      <c r="AF3273">
        <v>1</v>
      </c>
      <c r="AG3273">
        <v>1</v>
      </c>
      <c r="AH3273">
        <v>0.75727925208588098</v>
      </c>
      <c r="AI3273">
        <v>0.170234813229591</v>
      </c>
      <c r="AJ3273">
        <v>0.78121606160956403</v>
      </c>
      <c r="AK3273">
        <v>6.2774221008996101</v>
      </c>
    </row>
    <row r="3274" spans="1:37" x14ac:dyDescent="0.2">
      <c r="A3274" t="s">
        <v>10246</v>
      </c>
      <c r="B3274">
        <v>80070504</v>
      </c>
      <c r="C3274">
        <v>80070677</v>
      </c>
      <c r="D3274">
        <v>174</v>
      </c>
      <c r="E3274" t="s">
        <v>11472</v>
      </c>
      <c r="F3274">
        <v>3</v>
      </c>
      <c r="G3274" t="s">
        <v>11473</v>
      </c>
      <c r="H3274" t="s">
        <v>33443</v>
      </c>
      <c r="I3274">
        <v>17</v>
      </c>
      <c r="J3274">
        <v>80081443</v>
      </c>
      <c r="K3274">
        <v>80097934</v>
      </c>
      <c r="L3274">
        <v>16492</v>
      </c>
      <c r="M3274">
        <v>1</v>
      </c>
      <c r="N3274">
        <v>55036</v>
      </c>
      <c r="O3274" t="s">
        <v>11474</v>
      </c>
      <c r="P3274">
        <v>-10766</v>
      </c>
      <c r="Q3274" t="s">
        <v>11475</v>
      </c>
      <c r="R3274" t="s">
        <v>11476</v>
      </c>
      <c r="S3274" t="s">
        <v>33444</v>
      </c>
      <c r="T3274">
        <v>0.60318812523568999</v>
      </c>
      <c r="U3274">
        <v>0.82125442047224695</v>
      </c>
      <c r="V3274">
        <v>-1.2600715817245001</v>
      </c>
      <c r="W3274">
        <v>0.371855812393517</v>
      </c>
      <c r="X3274">
        <v>0.704072456322962</v>
      </c>
      <c r="Y3274">
        <v>-3.85695876537988</v>
      </c>
      <c r="Z3274">
        <v>0.50730577232210405</v>
      </c>
      <c r="AA3274">
        <v>0.84521697243271998</v>
      </c>
      <c r="AB3274">
        <v>-1.9600459616045101</v>
      </c>
      <c r="AC3274">
        <v>0.10683406973163299</v>
      </c>
      <c r="AD3274">
        <v>0.68253123924728298</v>
      </c>
      <c r="AE3274">
        <v>-4.85695800317413</v>
      </c>
      <c r="AF3274">
        <v>0.74414648978297804</v>
      </c>
      <c r="AG3274">
        <v>0.86906519844104402</v>
      </c>
      <c r="AH3274">
        <v>-0.44106759520808803</v>
      </c>
      <c r="AI3274">
        <v>0.75770813086964806</v>
      </c>
      <c r="AJ3274">
        <v>0.91200148566411499</v>
      </c>
      <c r="AK3274">
        <v>-2.9882033421129401</v>
      </c>
    </row>
    <row r="3275" spans="1:37" x14ac:dyDescent="0.2">
      <c r="A3275" t="s">
        <v>10246</v>
      </c>
      <c r="B3275">
        <v>80070677</v>
      </c>
      <c r="C3275">
        <v>80070850</v>
      </c>
      <c r="D3275">
        <v>174</v>
      </c>
      <c r="E3275" t="s">
        <v>11477</v>
      </c>
      <c r="F3275">
        <v>2</v>
      </c>
      <c r="G3275" t="s">
        <v>11478</v>
      </c>
      <c r="H3275" t="s">
        <v>33443</v>
      </c>
      <c r="I3275">
        <v>17</v>
      </c>
      <c r="J3275">
        <v>80081443</v>
      </c>
      <c r="K3275">
        <v>80097934</v>
      </c>
      <c r="L3275">
        <v>16492</v>
      </c>
      <c r="M3275">
        <v>1</v>
      </c>
      <c r="N3275">
        <v>55036</v>
      </c>
      <c r="O3275" t="s">
        <v>11474</v>
      </c>
      <c r="P3275">
        <v>-10593</v>
      </c>
      <c r="Q3275" t="s">
        <v>11475</v>
      </c>
      <c r="R3275" t="s">
        <v>11476</v>
      </c>
      <c r="S3275" t="s">
        <v>33444</v>
      </c>
      <c r="T3275">
        <v>0.60318812523568999</v>
      </c>
      <c r="U3275">
        <v>0.82125442047224695</v>
      </c>
      <c r="V3275">
        <v>-1.2600715817245001</v>
      </c>
      <c r="W3275">
        <v>0.371855812393517</v>
      </c>
      <c r="X3275">
        <v>0.704072456322962</v>
      </c>
      <c r="Y3275">
        <v>-3.85695876537988</v>
      </c>
      <c r="Z3275">
        <v>0.50730577232210405</v>
      </c>
      <c r="AA3275">
        <v>0.84521697243271998</v>
      </c>
      <c r="AB3275">
        <v>-1.9600459616045101</v>
      </c>
      <c r="AC3275">
        <v>0.10683406973163299</v>
      </c>
      <c r="AD3275">
        <v>0.68253123924728298</v>
      </c>
      <c r="AE3275">
        <v>-4.85695800317413</v>
      </c>
      <c r="AF3275">
        <v>0.74414648978297804</v>
      </c>
      <c r="AG3275">
        <v>0.86906519844104402</v>
      </c>
      <c r="AH3275">
        <v>-0.44106759520808803</v>
      </c>
      <c r="AI3275">
        <v>0.75770813086964806</v>
      </c>
      <c r="AJ3275">
        <v>0.91200148566411499</v>
      </c>
      <c r="AK3275">
        <v>-2.9882033421129401</v>
      </c>
    </row>
    <row r="3276" spans="1:37" x14ac:dyDescent="0.2">
      <c r="A3276" t="s">
        <v>10246</v>
      </c>
      <c r="B3276">
        <v>80347879</v>
      </c>
      <c r="C3276">
        <v>80348178</v>
      </c>
      <c r="D3276">
        <v>300</v>
      </c>
      <c r="E3276" t="s">
        <v>11479</v>
      </c>
      <c r="F3276">
        <v>21</v>
      </c>
      <c r="G3276" t="s">
        <v>11480</v>
      </c>
      <c r="H3276" t="s">
        <v>33445</v>
      </c>
      <c r="I3276">
        <v>17</v>
      </c>
      <c r="J3276">
        <v>80354112</v>
      </c>
      <c r="K3276">
        <v>80382188</v>
      </c>
      <c r="L3276">
        <v>28077</v>
      </c>
      <c r="M3276">
        <v>1</v>
      </c>
      <c r="N3276">
        <v>57674</v>
      </c>
      <c r="O3276" t="s">
        <v>11481</v>
      </c>
      <c r="P3276">
        <v>-5934</v>
      </c>
      <c r="Q3276" t="s">
        <v>11482</v>
      </c>
      <c r="R3276" t="s">
        <v>11483</v>
      </c>
      <c r="S3276" t="s">
        <v>33446</v>
      </c>
      <c r="T3276">
        <v>0.152084254673993</v>
      </c>
      <c r="U3276">
        <v>0.603102917160658</v>
      </c>
      <c r="V3276">
        <v>25.3849472237806</v>
      </c>
      <c r="W3276">
        <v>0.113079289867903</v>
      </c>
      <c r="X3276">
        <v>0.704072456322962</v>
      </c>
      <c r="Y3276">
        <v>-26.199451461558599</v>
      </c>
      <c r="Z3276">
        <v>0.203350924423461</v>
      </c>
      <c r="AA3276">
        <v>0.72610664078822296</v>
      </c>
      <c r="AB3276">
        <v>25.437611211777401</v>
      </c>
      <c r="AC3276">
        <v>2.4853262407310801E-2</v>
      </c>
      <c r="AD3276">
        <v>0.57684129297949804</v>
      </c>
      <c r="AE3276">
        <v>-26.199451461558599</v>
      </c>
      <c r="AF3276">
        <v>0.23669707478149901</v>
      </c>
      <c r="AG3276">
        <v>0.69020448338054297</v>
      </c>
      <c r="AH3276">
        <v>0.96790226938711399</v>
      </c>
      <c r="AI3276">
        <v>0.24456414000292601</v>
      </c>
      <c r="AJ3276">
        <v>0.78121606160956403</v>
      </c>
      <c r="AK3276">
        <v>-25.330696010302901</v>
      </c>
    </row>
    <row r="3277" spans="1:37" x14ac:dyDescent="0.2">
      <c r="A3277" t="s">
        <v>10246</v>
      </c>
      <c r="B3277">
        <v>80348241</v>
      </c>
      <c r="C3277">
        <v>80348540</v>
      </c>
      <c r="D3277">
        <v>300</v>
      </c>
      <c r="E3277" t="s">
        <v>11484</v>
      </c>
      <c r="F3277">
        <v>8</v>
      </c>
      <c r="G3277" t="s">
        <v>11485</v>
      </c>
      <c r="H3277" t="s">
        <v>33445</v>
      </c>
      <c r="I3277">
        <v>17</v>
      </c>
      <c r="J3277">
        <v>80354112</v>
      </c>
      <c r="K3277">
        <v>80382188</v>
      </c>
      <c r="L3277">
        <v>28077</v>
      </c>
      <c r="M3277">
        <v>1</v>
      </c>
      <c r="N3277">
        <v>57674</v>
      </c>
      <c r="O3277" t="s">
        <v>11481</v>
      </c>
      <c r="P3277">
        <v>-5572</v>
      </c>
      <c r="Q3277" t="s">
        <v>11482</v>
      </c>
      <c r="R3277" t="s">
        <v>11483</v>
      </c>
      <c r="S3277" t="s">
        <v>33446</v>
      </c>
      <c r="T3277">
        <v>0.152084254673993</v>
      </c>
      <c r="U3277">
        <v>0.603102917160658</v>
      </c>
      <c r="V3277">
        <v>25.3849472237806</v>
      </c>
      <c r="W3277">
        <v>0.113079289867903</v>
      </c>
      <c r="X3277">
        <v>0.704072456322962</v>
      </c>
      <c r="Y3277">
        <v>-26.199451461558599</v>
      </c>
      <c r="Z3277">
        <v>0.203350924423461</v>
      </c>
      <c r="AA3277">
        <v>0.72610664078822296</v>
      </c>
      <c r="AB3277">
        <v>25.437611211777401</v>
      </c>
      <c r="AC3277">
        <v>2.4853262407310801E-2</v>
      </c>
      <c r="AD3277">
        <v>0.57684129297949804</v>
      </c>
      <c r="AE3277">
        <v>-26.199451461558599</v>
      </c>
      <c r="AF3277">
        <v>0.23669707478149901</v>
      </c>
      <c r="AG3277">
        <v>0.69020448338054297</v>
      </c>
      <c r="AH3277">
        <v>0.96790226938711399</v>
      </c>
      <c r="AI3277">
        <v>0.24456414000292601</v>
      </c>
      <c r="AJ3277">
        <v>0.78121606160956403</v>
      </c>
      <c r="AK3277">
        <v>-25.330696010302901</v>
      </c>
    </row>
    <row r="3278" spans="1:37" x14ac:dyDescent="0.2">
      <c r="A3278" t="s">
        <v>10246</v>
      </c>
      <c r="B3278">
        <v>80353003</v>
      </c>
      <c r="C3278">
        <v>80353174</v>
      </c>
      <c r="D3278">
        <v>172</v>
      </c>
      <c r="E3278" t="s">
        <v>11486</v>
      </c>
      <c r="F3278">
        <v>11</v>
      </c>
      <c r="G3278" t="s">
        <v>11487</v>
      </c>
      <c r="H3278" t="s">
        <v>30987</v>
      </c>
      <c r="I3278">
        <v>17</v>
      </c>
      <c r="J3278">
        <v>80354112</v>
      </c>
      <c r="K3278">
        <v>80382188</v>
      </c>
      <c r="L3278">
        <v>28077</v>
      </c>
      <c r="M3278">
        <v>1</v>
      </c>
      <c r="N3278">
        <v>57674</v>
      </c>
      <c r="O3278" t="s">
        <v>11481</v>
      </c>
      <c r="P3278">
        <v>-938</v>
      </c>
      <c r="Q3278" t="s">
        <v>11482</v>
      </c>
      <c r="R3278" t="s">
        <v>11483</v>
      </c>
      <c r="S3278" t="s">
        <v>33446</v>
      </c>
      <c r="T3278">
        <v>0.35387198439864398</v>
      </c>
      <c r="U3278">
        <v>0.603102917160658</v>
      </c>
      <c r="V3278">
        <v>-25.0513240519528</v>
      </c>
      <c r="W3278">
        <v>0.20525741147413201</v>
      </c>
      <c r="X3278">
        <v>0.704072456322962</v>
      </c>
      <c r="Y3278">
        <v>-25.674722048317602</v>
      </c>
      <c r="Z3278">
        <v>0.65379035313853895</v>
      </c>
      <c r="AA3278">
        <v>0.84521697243271998</v>
      </c>
      <c r="AB3278">
        <v>-1.4342544415234799</v>
      </c>
      <c r="AC3278">
        <v>7.0489011448141195E-2</v>
      </c>
      <c r="AD3278">
        <v>0.57684129297949804</v>
      </c>
      <c r="AE3278">
        <v>-25.674722048317602</v>
      </c>
      <c r="AF3278">
        <v>0.32549523997010099</v>
      </c>
      <c r="AG3278">
        <v>0.70473078222419605</v>
      </c>
      <c r="AH3278">
        <v>-24.876355929395501</v>
      </c>
      <c r="AI3278">
        <v>0.35038410267202102</v>
      </c>
      <c r="AJ3278">
        <v>0.78121606160956403</v>
      </c>
      <c r="AK3278">
        <v>-24.805966603846301</v>
      </c>
    </row>
    <row r="3279" spans="1:37" x14ac:dyDescent="0.2">
      <c r="A3279" t="s">
        <v>10246</v>
      </c>
      <c r="B3279">
        <v>80353174</v>
      </c>
      <c r="C3279">
        <v>80353345</v>
      </c>
      <c r="D3279">
        <v>172</v>
      </c>
      <c r="E3279" t="s">
        <v>11488</v>
      </c>
      <c r="F3279">
        <v>4</v>
      </c>
      <c r="G3279" t="s">
        <v>11489</v>
      </c>
      <c r="H3279" t="s">
        <v>30987</v>
      </c>
      <c r="I3279">
        <v>17</v>
      </c>
      <c r="J3279">
        <v>80354112</v>
      </c>
      <c r="K3279">
        <v>80382188</v>
      </c>
      <c r="L3279">
        <v>28077</v>
      </c>
      <c r="M3279">
        <v>1</v>
      </c>
      <c r="N3279">
        <v>57674</v>
      </c>
      <c r="O3279" t="s">
        <v>11481</v>
      </c>
      <c r="P3279">
        <v>-767</v>
      </c>
      <c r="Q3279" t="s">
        <v>11482</v>
      </c>
      <c r="R3279" t="s">
        <v>11483</v>
      </c>
      <c r="S3279" t="s">
        <v>33446</v>
      </c>
      <c r="T3279">
        <v>0.35387198439864398</v>
      </c>
      <c r="U3279">
        <v>0.603102917160658</v>
      </c>
      <c r="V3279">
        <v>-25.0513240519528</v>
      </c>
      <c r="W3279">
        <v>0.20525741147413201</v>
      </c>
      <c r="X3279">
        <v>0.704072456322962</v>
      </c>
      <c r="Y3279">
        <v>-25.588235077121499</v>
      </c>
      <c r="Z3279">
        <v>0.65379035313853895</v>
      </c>
      <c r="AA3279">
        <v>0.84521697243271998</v>
      </c>
      <c r="AB3279">
        <v>-1.65664684417132</v>
      </c>
      <c r="AC3279">
        <v>7.0489011448141195E-2</v>
      </c>
      <c r="AD3279">
        <v>0.57684129297949804</v>
      </c>
      <c r="AE3279">
        <v>-25.588235077121499</v>
      </c>
      <c r="AF3279">
        <v>0.32549523997010099</v>
      </c>
      <c r="AG3279">
        <v>0.70473078222419605</v>
      </c>
      <c r="AH3279">
        <v>-24.789868959429501</v>
      </c>
      <c r="AI3279">
        <v>0.35038410267202102</v>
      </c>
      <c r="AJ3279">
        <v>0.78121606160956403</v>
      </c>
      <c r="AK3279">
        <v>-24.7194796340249</v>
      </c>
    </row>
    <row r="3280" spans="1:37" x14ac:dyDescent="0.2">
      <c r="A3280" t="s">
        <v>10246</v>
      </c>
      <c r="B3280">
        <v>80771748</v>
      </c>
      <c r="C3280">
        <v>80771914</v>
      </c>
      <c r="D3280">
        <v>167</v>
      </c>
      <c r="E3280" t="s">
        <v>11490</v>
      </c>
      <c r="F3280">
        <v>11</v>
      </c>
      <c r="G3280" t="s">
        <v>11491</v>
      </c>
      <c r="H3280" t="s">
        <v>33447</v>
      </c>
      <c r="I3280">
        <v>17</v>
      </c>
      <c r="J3280">
        <v>80743287</v>
      </c>
      <c r="K3280">
        <v>80966371</v>
      </c>
      <c r="L3280">
        <v>223085</v>
      </c>
      <c r="M3280">
        <v>1</v>
      </c>
      <c r="N3280">
        <v>57521</v>
      </c>
      <c r="O3280" t="s">
        <v>11492</v>
      </c>
      <c r="P3280">
        <v>28461</v>
      </c>
      <c r="Q3280" t="s">
        <v>11493</v>
      </c>
      <c r="R3280" t="s">
        <v>11494</v>
      </c>
      <c r="S3280" t="s">
        <v>33448</v>
      </c>
      <c r="T3280">
        <v>7.3374270299014499E-2</v>
      </c>
      <c r="U3280">
        <v>0.603102917160658</v>
      </c>
      <c r="V3280">
        <v>24.707945955237999</v>
      </c>
      <c r="W3280">
        <v>0.46193634366738701</v>
      </c>
      <c r="X3280">
        <v>0.75726018452522603</v>
      </c>
      <c r="Y3280">
        <v>1.31410934680279</v>
      </c>
      <c r="Z3280">
        <v>0.203350924423461</v>
      </c>
      <c r="AA3280">
        <v>0.72610664078822296</v>
      </c>
      <c r="AB3280">
        <v>23.744471881274102</v>
      </c>
      <c r="AC3280">
        <v>0.88945902157151002</v>
      </c>
      <c r="AD3280">
        <v>0.94068432309766403</v>
      </c>
      <c r="AE3280">
        <v>0.31410942116118501</v>
      </c>
      <c r="AF3280">
        <v>1.3497623430991999E-2</v>
      </c>
      <c r="AG3280">
        <v>0.476038960109122</v>
      </c>
      <c r="AH3280">
        <v>24.707945955237999</v>
      </c>
      <c r="AI3280">
        <v>0.183554312780425</v>
      </c>
      <c r="AJ3280">
        <v>0.78121606160956403</v>
      </c>
      <c r="AK3280">
        <v>2.1828646607882898</v>
      </c>
    </row>
    <row r="3281" spans="1:37" x14ac:dyDescent="0.2">
      <c r="A3281" t="s">
        <v>10246</v>
      </c>
      <c r="B3281">
        <v>80771914</v>
      </c>
      <c r="C3281">
        <v>80772080</v>
      </c>
      <c r="D3281">
        <v>167</v>
      </c>
      <c r="E3281" t="s">
        <v>11495</v>
      </c>
      <c r="F3281">
        <v>0</v>
      </c>
      <c r="G3281" t="s">
        <v>11496</v>
      </c>
      <c r="H3281" t="s">
        <v>33447</v>
      </c>
      <c r="I3281">
        <v>17</v>
      </c>
      <c r="J3281">
        <v>80743287</v>
      </c>
      <c r="K3281">
        <v>80966371</v>
      </c>
      <c r="L3281">
        <v>223085</v>
      </c>
      <c r="M3281">
        <v>1</v>
      </c>
      <c r="N3281">
        <v>57521</v>
      </c>
      <c r="O3281" t="s">
        <v>11492</v>
      </c>
      <c r="P3281">
        <v>28627</v>
      </c>
      <c r="Q3281" t="s">
        <v>11493</v>
      </c>
      <c r="R3281" t="s">
        <v>11494</v>
      </c>
      <c r="S3281" t="s">
        <v>33448</v>
      </c>
      <c r="T3281">
        <v>7.3374270299014499E-2</v>
      </c>
      <c r="U3281">
        <v>0.603102917160658</v>
      </c>
      <c r="V3281">
        <v>24.707945955237999</v>
      </c>
      <c r="W3281">
        <v>0.46193634366738701</v>
      </c>
      <c r="X3281">
        <v>0.75726018452522603</v>
      </c>
      <c r="Y3281">
        <v>1.31410934680279</v>
      </c>
      <c r="Z3281">
        <v>0.203350924423461</v>
      </c>
      <c r="AA3281">
        <v>0.72610664078822296</v>
      </c>
      <c r="AB3281">
        <v>23.744471881274102</v>
      </c>
      <c r="AC3281">
        <v>0.88945902157151002</v>
      </c>
      <c r="AD3281">
        <v>0.94068432309766403</v>
      </c>
      <c r="AE3281">
        <v>0.31410942116118501</v>
      </c>
      <c r="AF3281">
        <v>1.3497623430991999E-2</v>
      </c>
      <c r="AG3281">
        <v>0.476038960109122</v>
      </c>
      <c r="AH3281">
        <v>24.707945955237999</v>
      </c>
      <c r="AI3281">
        <v>0.183554312780425</v>
      </c>
      <c r="AJ3281">
        <v>0.78121606160956403</v>
      </c>
      <c r="AK3281">
        <v>2.1828646607882898</v>
      </c>
    </row>
    <row r="3282" spans="1:37" x14ac:dyDescent="0.2">
      <c r="A3282" t="s">
        <v>10246</v>
      </c>
      <c r="B3282">
        <v>80852875</v>
      </c>
      <c r="C3282">
        <v>80853164</v>
      </c>
      <c r="D3282">
        <v>290</v>
      </c>
      <c r="E3282" t="s">
        <v>11497</v>
      </c>
      <c r="F3282">
        <v>8</v>
      </c>
      <c r="G3282" t="s">
        <v>11498</v>
      </c>
      <c r="H3282" t="s">
        <v>33449</v>
      </c>
      <c r="I3282">
        <v>17</v>
      </c>
      <c r="J3282">
        <v>80801640</v>
      </c>
      <c r="K3282">
        <v>80805632</v>
      </c>
      <c r="L3282">
        <v>3993</v>
      </c>
      <c r="M3282">
        <v>2</v>
      </c>
      <c r="N3282">
        <v>101928855</v>
      </c>
      <c r="O3282" t="s">
        <v>11499</v>
      </c>
      <c r="P3282">
        <v>-47243</v>
      </c>
      <c r="Q3282" t="s">
        <v>11500</v>
      </c>
      <c r="R3282" t="s">
        <v>11501</v>
      </c>
      <c r="S3282" t="s">
        <v>33450</v>
      </c>
      <c r="T3282">
        <v>0.64637634365716901</v>
      </c>
      <c r="U3282">
        <v>0.84931184682313698</v>
      </c>
      <c r="V3282">
        <v>0.232282249316695</v>
      </c>
      <c r="W3282">
        <v>0.69201225521665499</v>
      </c>
      <c r="X3282">
        <v>0.95159051474143896</v>
      </c>
      <c r="Y3282">
        <v>-1.0771630753351</v>
      </c>
      <c r="Z3282">
        <v>0.79590556428138504</v>
      </c>
      <c r="AA3282">
        <v>0.927284221282906</v>
      </c>
      <c r="AB3282">
        <v>-0.73119173193770903</v>
      </c>
      <c r="AC3282">
        <v>0.92523690913815004</v>
      </c>
      <c r="AD3282">
        <v>0.94115954365910703</v>
      </c>
      <c r="AE3282">
        <v>-0.37216036118307699</v>
      </c>
      <c r="AF3282">
        <v>0.20786922184425</v>
      </c>
      <c r="AG3282">
        <v>0.68151250837662902</v>
      </c>
      <c r="AH3282">
        <v>1.1618927617561801</v>
      </c>
      <c r="AI3282">
        <v>0.58910493252618501</v>
      </c>
      <c r="AJ3282">
        <v>0.78121606160956403</v>
      </c>
      <c r="AK3282">
        <v>-1.1229554623587299</v>
      </c>
    </row>
    <row r="3283" spans="1:37" x14ac:dyDescent="0.2">
      <c r="A3283" t="s">
        <v>10246</v>
      </c>
      <c r="B3283">
        <v>80853249</v>
      </c>
      <c r="C3283">
        <v>80853539</v>
      </c>
      <c r="D3283">
        <v>291</v>
      </c>
      <c r="E3283" t="s">
        <v>11502</v>
      </c>
      <c r="F3283">
        <v>8</v>
      </c>
      <c r="G3283" t="s">
        <v>11503</v>
      </c>
      <c r="H3283" t="s">
        <v>33449</v>
      </c>
      <c r="I3283">
        <v>17</v>
      </c>
      <c r="J3283">
        <v>80801640</v>
      </c>
      <c r="K3283">
        <v>80805632</v>
      </c>
      <c r="L3283">
        <v>3993</v>
      </c>
      <c r="M3283">
        <v>2</v>
      </c>
      <c r="N3283">
        <v>101928855</v>
      </c>
      <c r="O3283" t="s">
        <v>11499</v>
      </c>
      <c r="P3283">
        <v>-47617</v>
      </c>
      <c r="Q3283" t="s">
        <v>11500</v>
      </c>
      <c r="R3283" t="s">
        <v>11501</v>
      </c>
      <c r="S3283" t="s">
        <v>33450</v>
      </c>
      <c r="T3283">
        <v>0.64637634365716901</v>
      </c>
      <c r="U3283">
        <v>0.84931184682313698</v>
      </c>
      <c r="V3283">
        <v>0.232282249316695</v>
      </c>
      <c r="W3283">
        <v>0.69201225521665499</v>
      </c>
      <c r="X3283">
        <v>0.95159051474143896</v>
      </c>
      <c r="Y3283">
        <v>-1.0771630753351</v>
      </c>
      <c r="Z3283">
        <v>0.79590556428138504</v>
      </c>
      <c r="AA3283">
        <v>0.927284221282906</v>
      </c>
      <c r="AB3283">
        <v>-0.73119173193770903</v>
      </c>
      <c r="AC3283">
        <v>0.92523690913815004</v>
      </c>
      <c r="AD3283">
        <v>0.94115954365910703</v>
      </c>
      <c r="AE3283">
        <v>-0.37216036118307699</v>
      </c>
      <c r="AF3283">
        <v>0.20786922184425</v>
      </c>
      <c r="AG3283">
        <v>0.68151250837662902</v>
      </c>
      <c r="AH3283">
        <v>1.1618927617561801</v>
      </c>
      <c r="AI3283">
        <v>0.58910493252618501</v>
      </c>
      <c r="AJ3283">
        <v>0.78121606160956403</v>
      </c>
      <c r="AK3283">
        <v>-1.1229554623587299</v>
      </c>
    </row>
    <row r="3284" spans="1:37" x14ac:dyDescent="0.2">
      <c r="A3284" t="s">
        <v>10246</v>
      </c>
      <c r="B3284">
        <v>80923304</v>
      </c>
      <c r="C3284">
        <v>80923602</v>
      </c>
      <c r="D3284">
        <v>299</v>
      </c>
      <c r="E3284" t="s">
        <v>11504</v>
      </c>
      <c r="F3284">
        <v>12</v>
      </c>
      <c r="G3284" t="s">
        <v>11505</v>
      </c>
      <c r="H3284" t="s">
        <v>30987</v>
      </c>
      <c r="I3284">
        <v>17</v>
      </c>
      <c r="J3284">
        <v>80922724</v>
      </c>
      <c r="K3284">
        <v>80924172</v>
      </c>
      <c r="L3284">
        <v>1449</v>
      </c>
      <c r="M3284">
        <v>1</v>
      </c>
      <c r="N3284">
        <v>57521</v>
      </c>
      <c r="O3284" t="s">
        <v>11506</v>
      </c>
      <c r="P3284">
        <v>580</v>
      </c>
      <c r="Q3284" t="s">
        <v>11493</v>
      </c>
      <c r="R3284" t="s">
        <v>11494</v>
      </c>
      <c r="S3284" t="s">
        <v>33448</v>
      </c>
      <c r="T3284">
        <v>0.152084254673993</v>
      </c>
      <c r="U3284">
        <v>0.603102917160658</v>
      </c>
      <c r="V3284">
        <v>25.6024060210739</v>
      </c>
      <c r="W3284">
        <v>0.20525741147413201</v>
      </c>
      <c r="X3284">
        <v>0.704072456322962</v>
      </c>
      <c r="Y3284">
        <v>-25.400772164152102</v>
      </c>
      <c r="Z3284">
        <v>0.306975110376564</v>
      </c>
      <c r="AA3284">
        <v>0.72610664078822296</v>
      </c>
      <c r="AB3284">
        <v>24.6389319240023</v>
      </c>
      <c r="AC3284">
        <v>7.0489011448141195E-2</v>
      </c>
      <c r="AD3284">
        <v>0.57684129297949804</v>
      </c>
      <c r="AE3284">
        <v>-25.400772164152102</v>
      </c>
      <c r="AF3284">
        <v>4.6407610929182198E-2</v>
      </c>
      <c r="AG3284">
        <v>0.476038960109122</v>
      </c>
      <c r="AH3284">
        <v>25.6024060210739</v>
      </c>
      <c r="AI3284">
        <v>0.35038410267202102</v>
      </c>
      <c r="AJ3284">
        <v>0.78121606160956403</v>
      </c>
      <c r="AK3284">
        <v>-24.532016724333701</v>
      </c>
    </row>
    <row r="3285" spans="1:37" x14ac:dyDescent="0.2">
      <c r="A3285" t="s">
        <v>10246</v>
      </c>
      <c r="B3285">
        <v>80967773</v>
      </c>
      <c r="C3285">
        <v>80967917</v>
      </c>
      <c r="D3285">
        <v>145</v>
      </c>
      <c r="E3285" t="s">
        <v>11507</v>
      </c>
      <c r="F3285">
        <v>9</v>
      </c>
      <c r="G3285" t="s">
        <v>11508</v>
      </c>
      <c r="H3285" t="s">
        <v>33451</v>
      </c>
      <c r="I3285">
        <v>17</v>
      </c>
      <c r="J3285">
        <v>80968220</v>
      </c>
      <c r="K3285">
        <v>80971078</v>
      </c>
      <c r="L3285">
        <v>2859</v>
      </c>
      <c r="M3285">
        <v>2</v>
      </c>
      <c r="N3285">
        <v>400627</v>
      </c>
      <c r="O3285" t="s">
        <v>11509</v>
      </c>
      <c r="P3285">
        <v>3161</v>
      </c>
      <c r="Q3285" t="s">
        <v>11510</v>
      </c>
      <c r="R3285" t="s">
        <v>11511</v>
      </c>
      <c r="S3285" t="s">
        <v>33452</v>
      </c>
      <c r="T3285">
        <v>0.35387198439864398</v>
      </c>
      <c r="U3285">
        <v>0.603102917160658</v>
      </c>
      <c r="V3285">
        <v>-24.087270561744401</v>
      </c>
      <c r="W3285">
        <v>0.38920677604595899</v>
      </c>
      <c r="X3285">
        <v>0.704072456322962</v>
      </c>
      <c r="Y3285">
        <v>-24.4763913080618</v>
      </c>
      <c r="Z3285">
        <v>0.69013698642955401</v>
      </c>
      <c r="AA3285">
        <v>0.84521697243271998</v>
      </c>
      <c r="AB3285">
        <v>-0.37271947349078399</v>
      </c>
      <c r="AC3285">
        <v>0.71753805159658501</v>
      </c>
      <c r="AD3285">
        <v>0.87989882095915395</v>
      </c>
      <c r="AE3285">
        <v>-1.2447307714562901</v>
      </c>
      <c r="AF3285">
        <v>0.32549523997010099</v>
      </c>
      <c r="AG3285">
        <v>0.70473078222419605</v>
      </c>
      <c r="AH3285">
        <v>-24.441177739689401</v>
      </c>
      <c r="AI3285">
        <v>0.35038410267202102</v>
      </c>
      <c r="AJ3285">
        <v>0.78121606160956403</v>
      </c>
      <c r="AK3285">
        <v>-24.3707884149648</v>
      </c>
    </row>
    <row r="3286" spans="1:37" x14ac:dyDescent="0.2">
      <c r="A3286" t="s">
        <v>10246</v>
      </c>
      <c r="B3286">
        <v>80967917</v>
      </c>
      <c r="C3286">
        <v>80968061</v>
      </c>
      <c r="D3286">
        <v>145</v>
      </c>
      <c r="E3286" t="s">
        <v>11512</v>
      </c>
      <c r="F3286">
        <v>5</v>
      </c>
      <c r="G3286" t="s">
        <v>11513</v>
      </c>
      <c r="H3286" t="s">
        <v>33451</v>
      </c>
      <c r="I3286">
        <v>17</v>
      </c>
      <c r="J3286">
        <v>80968220</v>
      </c>
      <c r="K3286">
        <v>80971078</v>
      </c>
      <c r="L3286">
        <v>2859</v>
      </c>
      <c r="M3286">
        <v>2</v>
      </c>
      <c r="N3286">
        <v>400627</v>
      </c>
      <c r="O3286" t="s">
        <v>11509</v>
      </c>
      <c r="P3286">
        <v>3017</v>
      </c>
      <c r="Q3286" t="s">
        <v>11510</v>
      </c>
      <c r="R3286" t="s">
        <v>11511</v>
      </c>
      <c r="S3286" t="s">
        <v>33452</v>
      </c>
      <c r="T3286">
        <v>0.35387198439864398</v>
      </c>
      <c r="U3286">
        <v>0.603102917160658</v>
      </c>
      <c r="V3286">
        <v>-24.087270561744401</v>
      </c>
      <c r="W3286">
        <v>0.38920677604595899</v>
      </c>
      <c r="X3286">
        <v>0.704072456322962</v>
      </c>
      <c r="Y3286">
        <v>-24.4763913080618</v>
      </c>
      <c r="Z3286">
        <v>0.69013698642955401</v>
      </c>
      <c r="AA3286">
        <v>0.84521697243271998</v>
      </c>
      <c r="AB3286">
        <v>-0.37271947349078399</v>
      </c>
      <c r="AC3286">
        <v>0.71753805159658501</v>
      </c>
      <c r="AD3286">
        <v>0.87989882095915395</v>
      </c>
      <c r="AE3286">
        <v>-1.2447307714562901</v>
      </c>
      <c r="AF3286">
        <v>0.32549523997010099</v>
      </c>
      <c r="AG3286">
        <v>0.70473078222419605</v>
      </c>
      <c r="AH3286">
        <v>-24.441177739689401</v>
      </c>
      <c r="AI3286">
        <v>0.35038410267202102</v>
      </c>
      <c r="AJ3286">
        <v>0.78121606160956403</v>
      </c>
      <c r="AK3286">
        <v>-24.3707884149648</v>
      </c>
    </row>
    <row r="3287" spans="1:37" x14ac:dyDescent="0.2">
      <c r="A3287" t="s">
        <v>10246</v>
      </c>
      <c r="B3287">
        <v>81043646</v>
      </c>
      <c r="C3287">
        <v>81043797</v>
      </c>
      <c r="D3287">
        <v>152</v>
      </c>
      <c r="E3287" t="s">
        <v>11514</v>
      </c>
      <c r="F3287">
        <v>8</v>
      </c>
      <c r="G3287" t="s">
        <v>11515</v>
      </c>
      <c r="H3287" t="s">
        <v>33453</v>
      </c>
      <c r="I3287">
        <v>17</v>
      </c>
      <c r="J3287">
        <v>81036003</v>
      </c>
      <c r="K3287">
        <v>81086572</v>
      </c>
      <c r="L3287">
        <v>50570</v>
      </c>
      <c r="M3287">
        <v>1</v>
      </c>
      <c r="N3287">
        <v>10458</v>
      </c>
      <c r="O3287" t="s">
        <v>11516</v>
      </c>
      <c r="P3287">
        <v>7643</v>
      </c>
      <c r="Q3287" t="s">
        <v>11517</v>
      </c>
      <c r="R3287" t="s">
        <v>11518</v>
      </c>
      <c r="S3287" t="s">
        <v>33454</v>
      </c>
      <c r="T3287">
        <v>0.152084254673993</v>
      </c>
      <c r="U3287">
        <v>0.603102917160658</v>
      </c>
      <c r="V3287">
        <v>24.7610400774801</v>
      </c>
      <c r="W3287">
        <v>0.94541066367716797</v>
      </c>
      <c r="X3287">
        <v>0.95159051474143896</v>
      </c>
      <c r="Y3287">
        <v>-9.2677734324966995E-2</v>
      </c>
      <c r="Z3287">
        <v>0.306975110376564</v>
      </c>
      <c r="AA3287">
        <v>0.72610664078822296</v>
      </c>
      <c r="AB3287">
        <v>23.7975660017092</v>
      </c>
      <c r="AC3287">
        <v>0.71753805159658501</v>
      </c>
      <c r="AD3287">
        <v>0.87989882095915395</v>
      </c>
      <c r="AE3287">
        <v>-1.0926776238974201</v>
      </c>
      <c r="AF3287">
        <v>4.6407610929182198E-2</v>
      </c>
      <c r="AG3287">
        <v>0.476038960109122</v>
      </c>
      <c r="AH3287">
        <v>24.7610400774801</v>
      </c>
      <c r="AI3287">
        <v>0.59609816080359102</v>
      </c>
      <c r="AJ3287">
        <v>0.78121606160956403</v>
      </c>
      <c r="AK3287">
        <v>0.77607764684985403</v>
      </c>
    </row>
    <row r="3288" spans="1:37" x14ac:dyDescent="0.2">
      <c r="A3288" t="s">
        <v>10246</v>
      </c>
      <c r="B3288">
        <v>81058372</v>
      </c>
      <c r="C3288">
        <v>81058513</v>
      </c>
      <c r="D3288">
        <v>142</v>
      </c>
      <c r="E3288" t="s">
        <v>11519</v>
      </c>
      <c r="F3288">
        <v>3</v>
      </c>
      <c r="G3288" t="s">
        <v>11520</v>
      </c>
      <c r="H3288" t="s">
        <v>30987</v>
      </c>
      <c r="I3288">
        <v>17</v>
      </c>
      <c r="J3288">
        <v>81057744</v>
      </c>
      <c r="K3288">
        <v>81103579</v>
      </c>
      <c r="L3288">
        <v>45836</v>
      </c>
      <c r="M3288">
        <v>1</v>
      </c>
      <c r="N3288">
        <v>10458</v>
      </c>
      <c r="O3288" t="s">
        <v>11521</v>
      </c>
      <c r="P3288">
        <v>628</v>
      </c>
      <c r="Q3288" t="s">
        <v>11517</v>
      </c>
      <c r="R3288" t="s">
        <v>11518</v>
      </c>
      <c r="S3288" t="s">
        <v>33454</v>
      </c>
      <c r="T3288">
        <v>0.32911398597860803</v>
      </c>
      <c r="U3288">
        <v>0.603102917160658</v>
      </c>
      <c r="V3288">
        <v>23.597326208078901</v>
      </c>
      <c r="W3288">
        <v>0.49709177864118298</v>
      </c>
      <c r="X3288">
        <v>0.78363289935355196</v>
      </c>
      <c r="Y3288">
        <v>-1.53344680358787E-2</v>
      </c>
      <c r="Z3288">
        <v>0.203350924423461</v>
      </c>
      <c r="AA3288">
        <v>0.72610664078822296</v>
      </c>
      <c r="AB3288">
        <v>23.4956907193794</v>
      </c>
      <c r="AC3288">
        <v>0.92091778829119397</v>
      </c>
      <c r="AD3288">
        <v>0.94068432309766403</v>
      </c>
      <c r="AE3288">
        <v>-1.0153343359107301</v>
      </c>
      <c r="AF3288">
        <v>0.98343762640780896</v>
      </c>
      <c r="AG3288">
        <v>1</v>
      </c>
      <c r="AH3288">
        <v>1.29096874756474</v>
      </c>
      <c r="AI3288">
        <v>0.197630579561902</v>
      </c>
      <c r="AJ3288">
        <v>0.78121606160956403</v>
      </c>
      <c r="AK3288">
        <v>0.85342089069298999</v>
      </c>
    </row>
    <row r="3289" spans="1:37" x14ac:dyDescent="0.2">
      <c r="A3289" t="s">
        <v>10246</v>
      </c>
      <c r="B3289">
        <v>81058513</v>
      </c>
      <c r="C3289">
        <v>81058654</v>
      </c>
      <c r="D3289">
        <v>142</v>
      </c>
      <c r="E3289" t="s">
        <v>11522</v>
      </c>
      <c r="F3289">
        <v>7</v>
      </c>
      <c r="G3289" t="s">
        <v>11523</v>
      </c>
      <c r="H3289" t="s">
        <v>30987</v>
      </c>
      <c r="I3289">
        <v>17</v>
      </c>
      <c r="J3289">
        <v>81057744</v>
      </c>
      <c r="K3289">
        <v>81103579</v>
      </c>
      <c r="L3289">
        <v>45836</v>
      </c>
      <c r="M3289">
        <v>1</v>
      </c>
      <c r="N3289">
        <v>10458</v>
      </c>
      <c r="O3289" t="s">
        <v>11521</v>
      </c>
      <c r="P3289">
        <v>769</v>
      </c>
      <c r="Q3289" t="s">
        <v>11517</v>
      </c>
      <c r="R3289" t="s">
        <v>11518</v>
      </c>
      <c r="S3289" t="s">
        <v>33454</v>
      </c>
      <c r="T3289">
        <v>0.32911398597860803</v>
      </c>
      <c r="U3289">
        <v>0.603102917160658</v>
      </c>
      <c r="V3289">
        <v>25.082752962171298</v>
      </c>
      <c r="W3289">
        <v>0.49709177864118298</v>
      </c>
      <c r="X3289">
        <v>0.78363289935355196</v>
      </c>
      <c r="Y3289">
        <v>0.31084334460097401</v>
      </c>
      <c r="Z3289">
        <v>0.203350924423461</v>
      </c>
      <c r="AA3289">
        <v>0.72610664078822296</v>
      </c>
      <c r="AB3289">
        <v>25.136990698548399</v>
      </c>
      <c r="AC3289">
        <v>0.92091778829119397</v>
      </c>
      <c r="AD3289">
        <v>0.94068432309766403</v>
      </c>
      <c r="AE3289">
        <v>-0.68915661776001702</v>
      </c>
      <c r="AF3289">
        <v>0.98343762640780896</v>
      </c>
      <c r="AG3289">
        <v>1</v>
      </c>
      <c r="AH3289">
        <v>0.96479105032161805</v>
      </c>
      <c r="AI3289">
        <v>0.197630579561902</v>
      </c>
      <c r="AJ3289">
        <v>0.78121606160956403</v>
      </c>
      <c r="AK3289">
        <v>1.17959877275383</v>
      </c>
    </row>
    <row r="3290" spans="1:37" x14ac:dyDescent="0.2">
      <c r="A3290" t="s">
        <v>10246</v>
      </c>
      <c r="B3290">
        <v>81058654</v>
      </c>
      <c r="C3290">
        <v>81058795</v>
      </c>
      <c r="D3290">
        <v>142</v>
      </c>
      <c r="E3290" t="s">
        <v>11524</v>
      </c>
      <c r="F3290">
        <v>8</v>
      </c>
      <c r="G3290" t="s">
        <v>11525</v>
      </c>
      <c r="H3290" t="s">
        <v>30987</v>
      </c>
      <c r="I3290">
        <v>17</v>
      </c>
      <c r="J3290">
        <v>81057744</v>
      </c>
      <c r="K3290">
        <v>81103579</v>
      </c>
      <c r="L3290">
        <v>45836</v>
      </c>
      <c r="M3290">
        <v>1</v>
      </c>
      <c r="N3290">
        <v>10458</v>
      </c>
      <c r="O3290" t="s">
        <v>11521</v>
      </c>
      <c r="P3290">
        <v>910</v>
      </c>
      <c r="Q3290" t="s">
        <v>11517</v>
      </c>
      <c r="R3290" t="s">
        <v>11518</v>
      </c>
      <c r="S3290" t="s">
        <v>33454</v>
      </c>
      <c r="T3290">
        <v>0.32911398597860803</v>
      </c>
      <c r="U3290">
        <v>0.603102917160658</v>
      </c>
      <c r="V3290">
        <v>25.082752962171298</v>
      </c>
      <c r="W3290">
        <v>0.49709177864118298</v>
      </c>
      <c r="X3290">
        <v>0.78363289935355196</v>
      </c>
      <c r="Y3290">
        <v>0.31084334460097401</v>
      </c>
      <c r="Z3290">
        <v>0.203350924423461</v>
      </c>
      <c r="AA3290">
        <v>0.72610664078822296</v>
      </c>
      <c r="AB3290">
        <v>25.136990698548399</v>
      </c>
      <c r="AC3290">
        <v>0.92091778829119397</v>
      </c>
      <c r="AD3290">
        <v>0.94068432309766403</v>
      </c>
      <c r="AE3290">
        <v>-0.68915661776001702</v>
      </c>
      <c r="AF3290">
        <v>0.98343762640780896</v>
      </c>
      <c r="AG3290">
        <v>1</v>
      </c>
      <c r="AH3290">
        <v>0.96479105032161805</v>
      </c>
      <c r="AI3290">
        <v>0.197630579561902</v>
      </c>
      <c r="AJ3290">
        <v>0.78121606160956403</v>
      </c>
      <c r="AK3290">
        <v>1.17959877275383</v>
      </c>
    </row>
    <row r="3291" spans="1:37" x14ac:dyDescent="0.2">
      <c r="A3291" t="s">
        <v>10246</v>
      </c>
      <c r="B3291">
        <v>81086910</v>
      </c>
      <c r="C3291">
        <v>81087080</v>
      </c>
      <c r="D3291">
        <v>171</v>
      </c>
      <c r="E3291" t="s">
        <v>11526</v>
      </c>
      <c r="F3291">
        <v>16</v>
      </c>
      <c r="G3291" t="s">
        <v>11527</v>
      </c>
      <c r="H3291" t="s">
        <v>30987</v>
      </c>
      <c r="I3291">
        <v>17</v>
      </c>
      <c r="J3291">
        <v>81087492</v>
      </c>
      <c r="K3291">
        <v>81103596</v>
      </c>
      <c r="L3291">
        <v>16105</v>
      </c>
      <c r="M3291">
        <v>1</v>
      </c>
      <c r="N3291">
        <v>10458</v>
      </c>
      <c r="O3291" t="s">
        <v>11528</v>
      </c>
      <c r="P3291">
        <v>-412</v>
      </c>
      <c r="Q3291" t="s">
        <v>11517</v>
      </c>
      <c r="R3291" t="s">
        <v>11518</v>
      </c>
      <c r="S3291" t="s">
        <v>33454</v>
      </c>
      <c r="T3291">
        <v>0.152084254673993</v>
      </c>
      <c r="U3291">
        <v>0.603102917160658</v>
      </c>
      <c r="V3291">
        <v>23.9566470252195</v>
      </c>
      <c r="W3291">
        <v>0.20525741147413201</v>
      </c>
      <c r="X3291">
        <v>0.704072456322962</v>
      </c>
      <c r="Y3291">
        <v>-23.7550131773421</v>
      </c>
      <c r="Z3291">
        <v>0.306975110376564</v>
      </c>
      <c r="AA3291">
        <v>0.72610664078822296</v>
      </c>
      <c r="AB3291">
        <v>22.993172985428501</v>
      </c>
      <c r="AC3291">
        <v>7.0489011448141195E-2</v>
      </c>
      <c r="AD3291">
        <v>0.57684129297949804</v>
      </c>
      <c r="AE3291">
        <v>-23.7550131773421</v>
      </c>
      <c r="AF3291">
        <v>4.6407610929182198E-2</v>
      </c>
      <c r="AG3291">
        <v>0.476038960109122</v>
      </c>
      <c r="AH3291">
        <v>23.9566470252195</v>
      </c>
      <c r="AI3291">
        <v>0.35038410267202102</v>
      </c>
      <c r="AJ3291">
        <v>0.78121606160956403</v>
      </c>
      <c r="AK3291">
        <v>-22.886257794804099</v>
      </c>
    </row>
    <row r="3292" spans="1:37" x14ac:dyDescent="0.2">
      <c r="A3292" t="s">
        <v>10246</v>
      </c>
      <c r="B3292">
        <v>81106745</v>
      </c>
      <c r="C3292">
        <v>81106969</v>
      </c>
      <c r="D3292">
        <v>225</v>
      </c>
      <c r="E3292" t="s">
        <v>11529</v>
      </c>
      <c r="F3292">
        <v>15</v>
      </c>
      <c r="G3292" t="s">
        <v>11530</v>
      </c>
      <c r="H3292" t="s">
        <v>30999</v>
      </c>
      <c r="I3292">
        <v>17</v>
      </c>
      <c r="J3292">
        <v>81105086</v>
      </c>
      <c r="K3292">
        <v>81109372</v>
      </c>
      <c r="L3292">
        <v>4287</v>
      </c>
      <c r="M3292">
        <v>1</v>
      </c>
      <c r="N3292">
        <v>10458</v>
      </c>
      <c r="O3292" t="s">
        <v>11531</v>
      </c>
      <c r="P3292">
        <v>1659</v>
      </c>
      <c r="Q3292" t="s">
        <v>11517</v>
      </c>
      <c r="R3292" t="s">
        <v>11518</v>
      </c>
      <c r="S3292" t="s">
        <v>33454</v>
      </c>
      <c r="T3292">
        <v>0.32911398597860803</v>
      </c>
      <c r="U3292">
        <v>0.603102917160658</v>
      </c>
      <c r="V3292">
        <v>25.275398035038801</v>
      </c>
      <c r="W3292">
        <v>0.69201225521665499</v>
      </c>
      <c r="X3292">
        <v>0.95159051474143896</v>
      </c>
      <c r="Y3292">
        <v>-1.02246383854886</v>
      </c>
      <c r="Z3292">
        <v>0.203350924423461</v>
      </c>
      <c r="AA3292">
        <v>0.72610664078822296</v>
      </c>
      <c r="AB3292">
        <v>24.8664960922858</v>
      </c>
      <c r="AC3292">
        <v>0.30184355666711699</v>
      </c>
      <c r="AD3292">
        <v>0.68253123924728298</v>
      </c>
      <c r="AE3292">
        <v>-2.0224637590687302</v>
      </c>
      <c r="AF3292">
        <v>0.98343762640780896</v>
      </c>
      <c r="AG3292">
        <v>1</v>
      </c>
      <c r="AH3292">
        <v>2.0931615595534301</v>
      </c>
      <c r="AI3292">
        <v>0.95029317176085903</v>
      </c>
      <c r="AJ3292">
        <v>0.98621344597861504</v>
      </c>
      <c r="AK3292">
        <v>-0.153708404148653</v>
      </c>
    </row>
    <row r="3293" spans="1:37" x14ac:dyDescent="0.2">
      <c r="A3293" t="s">
        <v>10246</v>
      </c>
      <c r="B3293">
        <v>81115702</v>
      </c>
      <c r="C3293">
        <v>81116001</v>
      </c>
      <c r="D3293">
        <v>300</v>
      </c>
      <c r="E3293" t="s">
        <v>11532</v>
      </c>
      <c r="F3293">
        <v>8</v>
      </c>
      <c r="G3293" t="s">
        <v>11533</v>
      </c>
      <c r="H3293" t="s">
        <v>31003</v>
      </c>
      <c r="I3293">
        <v>17</v>
      </c>
      <c r="J3293">
        <v>81117298</v>
      </c>
      <c r="K3293">
        <v>81121505</v>
      </c>
      <c r="L3293">
        <v>4208</v>
      </c>
      <c r="M3293">
        <v>2</v>
      </c>
      <c r="N3293">
        <v>9625</v>
      </c>
      <c r="O3293" t="s">
        <v>11534</v>
      </c>
      <c r="P3293">
        <v>5504</v>
      </c>
      <c r="Q3293" t="s">
        <v>11535</v>
      </c>
      <c r="R3293" t="s">
        <v>11536</v>
      </c>
      <c r="S3293" t="s">
        <v>33455</v>
      </c>
      <c r="T3293">
        <v>0.152084254673993</v>
      </c>
      <c r="U3293">
        <v>0.603102917160658</v>
      </c>
      <c r="V3293">
        <v>25.502715982454099</v>
      </c>
      <c r="W3293">
        <v>0.20525741147413201</v>
      </c>
      <c r="X3293">
        <v>0.704072456322962</v>
      </c>
      <c r="Y3293">
        <v>-25.301082125836299</v>
      </c>
      <c r="Z3293">
        <v>0.306975110376564</v>
      </c>
      <c r="AA3293">
        <v>0.72610664078822296</v>
      </c>
      <c r="AB3293">
        <v>24.539241887307298</v>
      </c>
      <c r="AC3293">
        <v>7.0489011448141195E-2</v>
      </c>
      <c r="AD3293">
        <v>0.57684129297949804</v>
      </c>
      <c r="AE3293">
        <v>-25.301082125836299</v>
      </c>
      <c r="AF3293">
        <v>4.6407610929182198E-2</v>
      </c>
      <c r="AG3293">
        <v>0.476038960109122</v>
      </c>
      <c r="AH3293">
        <v>25.502715982454099</v>
      </c>
      <c r="AI3293">
        <v>0.35038410267202102</v>
      </c>
      <c r="AJ3293">
        <v>0.78121606160956403</v>
      </c>
      <c r="AK3293">
        <v>-24.432326687942599</v>
      </c>
    </row>
    <row r="3294" spans="1:37" x14ac:dyDescent="0.2">
      <c r="A3294" t="s">
        <v>10246</v>
      </c>
      <c r="B3294">
        <v>81116163</v>
      </c>
      <c r="C3294">
        <v>81116322</v>
      </c>
      <c r="D3294">
        <v>160</v>
      </c>
      <c r="E3294" t="s">
        <v>11537</v>
      </c>
      <c r="F3294">
        <v>7</v>
      </c>
      <c r="G3294" t="s">
        <v>11538</v>
      </c>
      <c r="H3294" t="s">
        <v>31003</v>
      </c>
      <c r="I3294">
        <v>17</v>
      </c>
      <c r="J3294">
        <v>81117298</v>
      </c>
      <c r="K3294">
        <v>81121505</v>
      </c>
      <c r="L3294">
        <v>4208</v>
      </c>
      <c r="M3294">
        <v>2</v>
      </c>
      <c r="N3294">
        <v>9625</v>
      </c>
      <c r="O3294" t="s">
        <v>11534</v>
      </c>
      <c r="P3294">
        <v>5183</v>
      </c>
      <c r="Q3294" t="s">
        <v>11535</v>
      </c>
      <c r="R3294" t="s">
        <v>11536</v>
      </c>
      <c r="S3294" t="s">
        <v>33455</v>
      </c>
      <c r="T3294">
        <v>0.152084254673993</v>
      </c>
      <c r="U3294">
        <v>0.603102917160658</v>
      </c>
      <c r="V3294">
        <v>25.502715982454099</v>
      </c>
      <c r="W3294">
        <v>0.20525741147413201</v>
      </c>
      <c r="X3294">
        <v>0.704072456322962</v>
      </c>
      <c r="Y3294">
        <v>-25.301082125836299</v>
      </c>
      <c r="Z3294">
        <v>0.306975110376564</v>
      </c>
      <c r="AA3294">
        <v>0.72610664078822296</v>
      </c>
      <c r="AB3294">
        <v>24.539241887307298</v>
      </c>
      <c r="AC3294">
        <v>7.0489011448141195E-2</v>
      </c>
      <c r="AD3294">
        <v>0.57684129297949804</v>
      </c>
      <c r="AE3294">
        <v>-25.301082125836299</v>
      </c>
      <c r="AF3294">
        <v>4.6407610929182198E-2</v>
      </c>
      <c r="AG3294">
        <v>0.476038960109122</v>
      </c>
      <c r="AH3294">
        <v>25.502715982454099</v>
      </c>
      <c r="AI3294">
        <v>0.35038410267202102</v>
      </c>
      <c r="AJ3294">
        <v>0.78121606160956403</v>
      </c>
      <c r="AK3294">
        <v>-24.432326687942599</v>
      </c>
    </row>
    <row r="3295" spans="1:37" x14ac:dyDescent="0.2">
      <c r="A3295" t="s">
        <v>10246</v>
      </c>
      <c r="B3295">
        <v>81116322</v>
      </c>
      <c r="C3295">
        <v>81116481</v>
      </c>
      <c r="D3295">
        <v>160</v>
      </c>
      <c r="E3295" t="s">
        <v>11539</v>
      </c>
      <c r="F3295">
        <v>3</v>
      </c>
      <c r="G3295" t="s">
        <v>11540</v>
      </c>
      <c r="H3295" t="s">
        <v>31003</v>
      </c>
      <c r="I3295">
        <v>17</v>
      </c>
      <c r="J3295">
        <v>81117298</v>
      </c>
      <c r="K3295">
        <v>81121505</v>
      </c>
      <c r="L3295">
        <v>4208</v>
      </c>
      <c r="M3295">
        <v>2</v>
      </c>
      <c r="N3295">
        <v>9625</v>
      </c>
      <c r="O3295" t="s">
        <v>11534</v>
      </c>
      <c r="P3295">
        <v>5024</v>
      </c>
      <c r="Q3295" t="s">
        <v>11535</v>
      </c>
      <c r="R3295" t="s">
        <v>11536</v>
      </c>
      <c r="S3295" t="s">
        <v>33455</v>
      </c>
      <c r="T3295">
        <v>7.3374270299014499E-2</v>
      </c>
      <c r="U3295">
        <v>0.603102917160658</v>
      </c>
      <c r="V3295">
        <v>25.990338261677199</v>
      </c>
      <c r="W3295">
        <v>0.20525741147413201</v>
      </c>
      <c r="X3295">
        <v>0.704072456322962</v>
      </c>
      <c r="Y3295">
        <v>-25.301082125836299</v>
      </c>
      <c r="Z3295">
        <v>0.203350924423461</v>
      </c>
      <c r="AA3295">
        <v>0.72610664078822296</v>
      </c>
      <c r="AB3295">
        <v>25.026864158262502</v>
      </c>
      <c r="AC3295">
        <v>0.283630615332017</v>
      </c>
      <c r="AD3295">
        <v>0.68253123924728298</v>
      </c>
      <c r="AE3295">
        <v>-2.0386240036987102</v>
      </c>
      <c r="AF3295">
        <v>1.3497623430991999E-2</v>
      </c>
      <c r="AG3295">
        <v>0.476038960109122</v>
      </c>
      <c r="AH3295">
        <v>25.990338261677199</v>
      </c>
      <c r="AI3295">
        <v>0.24456414000292601</v>
      </c>
      <c r="AJ3295">
        <v>0.78121606160956403</v>
      </c>
      <c r="AK3295">
        <v>-24.9199489575924</v>
      </c>
    </row>
    <row r="3296" spans="1:37" x14ac:dyDescent="0.2">
      <c r="A3296" t="s">
        <v>10246</v>
      </c>
      <c r="B3296">
        <v>81445469</v>
      </c>
      <c r="C3296">
        <v>81445616</v>
      </c>
      <c r="D3296">
        <v>148</v>
      </c>
      <c r="E3296" t="s">
        <v>11541</v>
      </c>
      <c r="F3296">
        <v>9</v>
      </c>
      <c r="G3296" t="s">
        <v>11542</v>
      </c>
      <c r="H3296" t="s">
        <v>31032</v>
      </c>
      <c r="I3296">
        <v>17</v>
      </c>
      <c r="J3296">
        <v>81443465</v>
      </c>
      <c r="K3296">
        <v>81444273</v>
      </c>
      <c r="L3296">
        <v>809</v>
      </c>
      <c r="M3296">
        <v>1</v>
      </c>
      <c r="N3296">
        <v>57597</v>
      </c>
      <c r="O3296" t="s">
        <v>11543</v>
      </c>
      <c r="P3296">
        <v>2004</v>
      </c>
      <c r="Q3296" t="s">
        <v>11544</v>
      </c>
      <c r="R3296" t="s">
        <v>11545</v>
      </c>
      <c r="S3296" t="s">
        <v>33456</v>
      </c>
      <c r="T3296">
        <v>0.54421053469192604</v>
      </c>
      <c r="U3296">
        <v>0.80321479550967601</v>
      </c>
      <c r="V3296">
        <v>1.33282493790713</v>
      </c>
      <c r="W3296">
        <v>0.20525741147413201</v>
      </c>
      <c r="X3296">
        <v>0.704072456322962</v>
      </c>
      <c r="Y3296">
        <v>-25.1966722206189</v>
      </c>
      <c r="Z3296">
        <v>0.66713806400786302</v>
      </c>
      <c r="AA3296">
        <v>0.84521697243271998</v>
      </c>
      <c r="AB3296">
        <v>0.96525452567548897</v>
      </c>
      <c r="AC3296">
        <v>0.59090205226999604</v>
      </c>
      <c r="AD3296">
        <v>0.87989882095915395</v>
      </c>
      <c r="AE3296">
        <v>-1.2280266017833299</v>
      </c>
      <c r="AF3296">
        <v>0.47948624871920598</v>
      </c>
      <c r="AG3296">
        <v>0.80674443595273604</v>
      </c>
      <c r="AH3296">
        <v>1.1074011764662399</v>
      </c>
      <c r="AI3296">
        <v>0.17351581260912399</v>
      </c>
      <c r="AJ3296">
        <v>0.78121606160956403</v>
      </c>
      <c r="AK3296">
        <v>-25.097954711598899</v>
      </c>
    </row>
    <row r="3297" spans="1:37" x14ac:dyDescent="0.2">
      <c r="A3297" t="s">
        <v>10246</v>
      </c>
      <c r="B3297">
        <v>81445616</v>
      </c>
      <c r="C3297">
        <v>81445763</v>
      </c>
      <c r="D3297">
        <v>148</v>
      </c>
      <c r="E3297" t="s">
        <v>11546</v>
      </c>
      <c r="F3297">
        <v>11</v>
      </c>
      <c r="G3297" t="s">
        <v>11547</v>
      </c>
      <c r="H3297" t="s">
        <v>31032</v>
      </c>
      <c r="I3297">
        <v>17</v>
      </c>
      <c r="J3297">
        <v>81443465</v>
      </c>
      <c r="K3297">
        <v>81444273</v>
      </c>
      <c r="L3297">
        <v>809</v>
      </c>
      <c r="M3297">
        <v>1</v>
      </c>
      <c r="N3297">
        <v>57597</v>
      </c>
      <c r="O3297" t="s">
        <v>11543</v>
      </c>
      <c r="P3297">
        <v>2151</v>
      </c>
      <c r="Q3297" t="s">
        <v>11544</v>
      </c>
      <c r="R3297" t="s">
        <v>11545</v>
      </c>
      <c r="S3297" t="s">
        <v>33456</v>
      </c>
      <c r="T3297">
        <v>0.54421053469192604</v>
      </c>
      <c r="U3297">
        <v>0.80321479550967601</v>
      </c>
      <c r="V3297">
        <v>1.33282493790713</v>
      </c>
      <c r="W3297">
        <v>0.20525741147413201</v>
      </c>
      <c r="X3297">
        <v>0.704072456322962</v>
      </c>
      <c r="Y3297">
        <v>-25.1966722206189</v>
      </c>
      <c r="Z3297">
        <v>0.66713806400786302</v>
      </c>
      <c r="AA3297">
        <v>0.84521697243271998</v>
      </c>
      <c r="AB3297">
        <v>0.96525452567548897</v>
      </c>
      <c r="AC3297">
        <v>0.59090205226999604</v>
      </c>
      <c r="AD3297">
        <v>0.87989882095915395</v>
      </c>
      <c r="AE3297">
        <v>-1.2280266017833299</v>
      </c>
      <c r="AF3297">
        <v>0.47948624871920598</v>
      </c>
      <c r="AG3297">
        <v>0.80674443595273604</v>
      </c>
      <c r="AH3297">
        <v>1.1074011764662399</v>
      </c>
      <c r="AI3297">
        <v>0.17351581260912399</v>
      </c>
      <c r="AJ3297">
        <v>0.78121606160956403</v>
      </c>
      <c r="AK3297">
        <v>-25.097954711598899</v>
      </c>
    </row>
    <row r="3298" spans="1:37" x14ac:dyDescent="0.2">
      <c r="A3298" t="s">
        <v>10246</v>
      </c>
      <c r="B3298">
        <v>81445763</v>
      </c>
      <c r="C3298">
        <v>81445910</v>
      </c>
      <c r="D3298">
        <v>148</v>
      </c>
      <c r="E3298" t="s">
        <v>11548</v>
      </c>
      <c r="F3298">
        <v>3</v>
      </c>
      <c r="G3298" t="s">
        <v>11549</v>
      </c>
      <c r="H3298" t="s">
        <v>31032</v>
      </c>
      <c r="I3298">
        <v>17</v>
      </c>
      <c r="J3298">
        <v>81443465</v>
      </c>
      <c r="K3298">
        <v>81444273</v>
      </c>
      <c r="L3298">
        <v>809</v>
      </c>
      <c r="M3298">
        <v>1</v>
      </c>
      <c r="N3298">
        <v>57597</v>
      </c>
      <c r="O3298" t="s">
        <v>11543</v>
      </c>
      <c r="P3298">
        <v>2298</v>
      </c>
      <c r="Q3298" t="s">
        <v>11544</v>
      </c>
      <c r="R3298" t="s">
        <v>11545</v>
      </c>
      <c r="S3298" t="s">
        <v>33456</v>
      </c>
      <c r="T3298">
        <v>0.54421053469192604</v>
      </c>
      <c r="U3298">
        <v>0.80321479550967601</v>
      </c>
      <c r="V3298">
        <v>1.02042552931411</v>
      </c>
      <c r="W3298">
        <v>0.20525741147413201</v>
      </c>
      <c r="X3298">
        <v>0.704072456322962</v>
      </c>
      <c r="Y3298">
        <v>-24.924047722479699</v>
      </c>
      <c r="Z3298">
        <v>0.66713806400786302</v>
      </c>
      <c r="AA3298">
        <v>0.84521697243271998</v>
      </c>
      <c r="AB3298">
        <v>0.76629980164385303</v>
      </c>
      <c r="AC3298">
        <v>0.59090205226999604</v>
      </c>
      <c r="AD3298">
        <v>0.87989882095915395</v>
      </c>
      <c r="AE3298">
        <v>-0.95540210364409595</v>
      </c>
      <c r="AF3298">
        <v>0.47948624871920598</v>
      </c>
      <c r="AG3298">
        <v>0.80674443595273604</v>
      </c>
      <c r="AH3298">
        <v>0.79500176787322496</v>
      </c>
      <c r="AI3298">
        <v>0.17351581260912399</v>
      </c>
      <c r="AJ3298">
        <v>0.78121606160956403</v>
      </c>
      <c r="AK3298">
        <v>-24.944393870275199</v>
      </c>
    </row>
    <row r="3299" spans="1:37" x14ac:dyDescent="0.2">
      <c r="A3299" t="s">
        <v>10246</v>
      </c>
      <c r="B3299">
        <v>81558711</v>
      </c>
      <c r="C3299">
        <v>81558864</v>
      </c>
      <c r="D3299">
        <v>154</v>
      </c>
      <c r="E3299" t="s">
        <v>11550</v>
      </c>
      <c r="F3299">
        <v>2</v>
      </c>
      <c r="G3299" t="s">
        <v>11551</v>
      </c>
      <c r="H3299" t="s">
        <v>31032</v>
      </c>
      <c r="I3299">
        <v>17</v>
      </c>
      <c r="J3299">
        <v>81559014</v>
      </c>
      <c r="K3299">
        <v>81560889</v>
      </c>
      <c r="L3299">
        <v>1876</v>
      </c>
      <c r="M3299">
        <v>2</v>
      </c>
      <c r="N3299">
        <v>55666</v>
      </c>
      <c r="O3299" t="s">
        <v>11552</v>
      </c>
      <c r="P3299">
        <v>2025</v>
      </c>
      <c r="Q3299" t="s">
        <v>11553</v>
      </c>
      <c r="R3299" t="s">
        <v>11554</v>
      </c>
      <c r="S3299" t="s">
        <v>33457</v>
      </c>
      <c r="T3299">
        <v>0.32911398597860803</v>
      </c>
      <c r="U3299">
        <v>0.603102917160658</v>
      </c>
      <c r="V3299">
        <v>24.277211127209501</v>
      </c>
      <c r="W3299">
        <v>0.29261482077562401</v>
      </c>
      <c r="X3299">
        <v>0.704072456322962</v>
      </c>
      <c r="Y3299">
        <v>24.3512117051053</v>
      </c>
      <c r="Z3299">
        <v>0.306975110376564</v>
      </c>
      <c r="AA3299">
        <v>0.72610664078822296</v>
      </c>
      <c r="AB3299">
        <v>23.4170780351076</v>
      </c>
      <c r="AC3299">
        <v>0.27780950890804001</v>
      </c>
      <c r="AD3299">
        <v>0.68253123924728298</v>
      </c>
      <c r="AE3299">
        <v>23.454552737223601</v>
      </c>
      <c r="AF3299">
        <v>0.61410715005536498</v>
      </c>
      <c r="AG3299">
        <v>0.80674443595273604</v>
      </c>
      <c r="AH3299">
        <v>4.7513013350361604</v>
      </c>
      <c r="AI3299">
        <v>0.56157887380500204</v>
      </c>
      <c r="AJ3299">
        <v>0.78121606160956403</v>
      </c>
      <c r="AK3299">
        <v>4.8956911452669498</v>
      </c>
    </row>
    <row r="3300" spans="1:37" x14ac:dyDescent="0.2">
      <c r="A3300" t="s">
        <v>10246</v>
      </c>
      <c r="B3300">
        <v>81690249</v>
      </c>
      <c r="C3300">
        <v>81690548</v>
      </c>
      <c r="D3300">
        <v>300</v>
      </c>
      <c r="E3300" t="s">
        <v>11555</v>
      </c>
      <c r="F3300">
        <v>15</v>
      </c>
      <c r="G3300" t="s">
        <v>11556</v>
      </c>
      <c r="H3300" t="s">
        <v>30987</v>
      </c>
      <c r="I3300">
        <v>17</v>
      </c>
      <c r="J3300">
        <v>81690290</v>
      </c>
      <c r="K3300">
        <v>81690742</v>
      </c>
      <c r="L3300">
        <v>453</v>
      </c>
      <c r="M3300">
        <v>1</v>
      </c>
      <c r="N3300">
        <v>9146</v>
      </c>
      <c r="O3300" t="s">
        <v>11557</v>
      </c>
      <c r="P3300">
        <v>0</v>
      </c>
      <c r="Q3300" t="s">
        <v>11558</v>
      </c>
      <c r="R3300" t="s">
        <v>11559</v>
      </c>
      <c r="S3300" t="s">
        <v>33458</v>
      </c>
      <c r="T3300">
        <v>0.32911398597860803</v>
      </c>
      <c r="U3300">
        <v>0.603102917160658</v>
      </c>
      <c r="V3300">
        <v>25.275398035038801</v>
      </c>
      <c r="W3300">
        <v>0.20525741147413201</v>
      </c>
      <c r="X3300">
        <v>0.704072456322962</v>
      </c>
      <c r="Y3300">
        <v>-25.152485435983198</v>
      </c>
      <c r="Z3300">
        <v>0.306975110376564</v>
      </c>
      <c r="AA3300">
        <v>0.72610664078822296</v>
      </c>
      <c r="AB3300">
        <v>24.390645200087999</v>
      </c>
      <c r="AC3300">
        <v>7.0489011448141195E-2</v>
      </c>
      <c r="AD3300">
        <v>0.57684129297949804</v>
      </c>
      <c r="AE3300">
        <v>-25.152485435983198</v>
      </c>
      <c r="AF3300">
        <v>0.61410715005536498</v>
      </c>
      <c r="AG3300">
        <v>0.80674443595273604</v>
      </c>
      <c r="AH3300">
        <v>5.1563284356482404</v>
      </c>
      <c r="AI3300">
        <v>0.35038410267202102</v>
      </c>
      <c r="AJ3300">
        <v>0.78121606160956403</v>
      </c>
      <c r="AK3300">
        <v>-24.283730001217101</v>
      </c>
    </row>
    <row r="3301" spans="1:37" x14ac:dyDescent="0.2">
      <c r="A3301" t="s">
        <v>10246</v>
      </c>
      <c r="B3301">
        <v>81690561</v>
      </c>
      <c r="C3301">
        <v>81690851</v>
      </c>
      <c r="D3301">
        <v>291</v>
      </c>
      <c r="E3301" t="s">
        <v>11560</v>
      </c>
      <c r="F3301">
        <v>11</v>
      </c>
      <c r="G3301" t="s">
        <v>11561</v>
      </c>
      <c r="H3301" t="s">
        <v>30987</v>
      </c>
      <c r="I3301">
        <v>17</v>
      </c>
      <c r="J3301">
        <v>81690610</v>
      </c>
      <c r="K3301">
        <v>81692453</v>
      </c>
      <c r="L3301">
        <v>1844</v>
      </c>
      <c r="M3301">
        <v>1</v>
      </c>
      <c r="N3301">
        <v>9146</v>
      </c>
      <c r="O3301" t="s">
        <v>11562</v>
      </c>
      <c r="P3301">
        <v>0</v>
      </c>
      <c r="Q3301" t="s">
        <v>11558</v>
      </c>
      <c r="R3301" t="s">
        <v>11559</v>
      </c>
      <c r="S3301" t="s">
        <v>33458</v>
      </c>
      <c r="T3301">
        <v>0.32911398597860803</v>
      </c>
      <c r="U3301">
        <v>0.603102917160658</v>
      </c>
      <c r="V3301">
        <v>25.275398035038801</v>
      </c>
      <c r="W3301">
        <v>0.20525741147413201</v>
      </c>
      <c r="X3301">
        <v>0.704072456322962</v>
      </c>
      <c r="Y3301">
        <v>-25.152485435983198</v>
      </c>
      <c r="Z3301">
        <v>0.306975110376564</v>
      </c>
      <c r="AA3301">
        <v>0.72610664078822296</v>
      </c>
      <c r="AB3301">
        <v>24.390645200087999</v>
      </c>
      <c r="AC3301">
        <v>7.0489011448141195E-2</v>
      </c>
      <c r="AD3301">
        <v>0.57684129297949804</v>
      </c>
      <c r="AE3301">
        <v>-25.152485435983198</v>
      </c>
      <c r="AF3301">
        <v>0.61410715005536498</v>
      </c>
      <c r="AG3301">
        <v>0.80674443595273604</v>
      </c>
      <c r="AH3301">
        <v>5.1563284356482404</v>
      </c>
      <c r="AI3301">
        <v>0.35038410267202102</v>
      </c>
      <c r="AJ3301">
        <v>0.78121606160956403</v>
      </c>
      <c r="AK3301">
        <v>-24.283730001217101</v>
      </c>
    </row>
    <row r="3302" spans="1:37" x14ac:dyDescent="0.2">
      <c r="A3302" t="s">
        <v>10246</v>
      </c>
      <c r="B3302">
        <v>82020351</v>
      </c>
      <c r="C3302">
        <v>82020501</v>
      </c>
      <c r="D3302">
        <v>151</v>
      </c>
      <c r="E3302" t="s">
        <v>11563</v>
      </c>
      <c r="F3302">
        <v>5</v>
      </c>
      <c r="G3302" t="s">
        <v>11564</v>
      </c>
      <c r="H3302" t="s">
        <v>31032</v>
      </c>
      <c r="I3302">
        <v>17</v>
      </c>
      <c r="J3302">
        <v>82018716</v>
      </c>
      <c r="K3302">
        <v>82022821</v>
      </c>
      <c r="L3302">
        <v>4106</v>
      </c>
      <c r="M3302">
        <v>2</v>
      </c>
      <c r="N3302">
        <v>201254</v>
      </c>
      <c r="O3302" t="s">
        <v>11565</v>
      </c>
      <c r="P3302">
        <v>2320</v>
      </c>
      <c r="Q3302" t="s">
        <v>11566</v>
      </c>
      <c r="R3302" t="s">
        <v>11567</v>
      </c>
      <c r="S3302" t="s">
        <v>33459</v>
      </c>
      <c r="T3302" t="s">
        <v>40</v>
      </c>
      <c r="U3302" t="s">
        <v>40</v>
      </c>
      <c r="V3302">
        <v>0</v>
      </c>
      <c r="W3302">
        <v>0.29261482077562401</v>
      </c>
      <c r="X3302">
        <v>0.704072456322962</v>
      </c>
      <c r="Y3302">
        <v>24.852081436336299</v>
      </c>
      <c r="Z3302">
        <v>0.48464167878831399</v>
      </c>
      <c r="AA3302">
        <v>0.84435025072159198</v>
      </c>
      <c r="AB3302">
        <v>23.8146067810628</v>
      </c>
      <c r="AC3302">
        <v>0.45677901822897599</v>
      </c>
      <c r="AD3302">
        <v>0.82872126865393902</v>
      </c>
      <c r="AE3302">
        <v>23.852081483974199</v>
      </c>
      <c r="AF3302">
        <v>0.501741946288212</v>
      </c>
      <c r="AG3302">
        <v>0.80674443595273604</v>
      </c>
      <c r="AH3302">
        <v>-23.778080907544901</v>
      </c>
      <c r="AI3302">
        <v>0.14667288820271701</v>
      </c>
      <c r="AJ3302">
        <v>0.78121606160956403</v>
      </c>
      <c r="AK3302">
        <v>24.852081436336299</v>
      </c>
    </row>
    <row r="3303" spans="1:37" x14ac:dyDescent="0.2">
      <c r="A3303" t="s">
        <v>10246</v>
      </c>
      <c r="B3303">
        <v>82020501</v>
      </c>
      <c r="C3303">
        <v>82020651</v>
      </c>
      <c r="D3303">
        <v>151</v>
      </c>
      <c r="E3303" t="s">
        <v>11568</v>
      </c>
      <c r="F3303">
        <v>4</v>
      </c>
      <c r="G3303" t="s">
        <v>11569</v>
      </c>
      <c r="H3303" t="s">
        <v>31032</v>
      </c>
      <c r="I3303">
        <v>17</v>
      </c>
      <c r="J3303">
        <v>82018716</v>
      </c>
      <c r="K3303">
        <v>82022821</v>
      </c>
      <c r="L3303">
        <v>4106</v>
      </c>
      <c r="M3303">
        <v>2</v>
      </c>
      <c r="N3303">
        <v>201254</v>
      </c>
      <c r="O3303" t="s">
        <v>11565</v>
      </c>
      <c r="P3303">
        <v>2170</v>
      </c>
      <c r="Q3303" t="s">
        <v>11566</v>
      </c>
      <c r="R3303" t="s">
        <v>11567</v>
      </c>
      <c r="S3303" t="s">
        <v>33459</v>
      </c>
      <c r="T3303" t="s">
        <v>40</v>
      </c>
      <c r="U3303" t="s">
        <v>40</v>
      </c>
      <c r="V3303">
        <v>0</v>
      </c>
      <c r="W3303">
        <v>0.29261482077562401</v>
      </c>
      <c r="X3303">
        <v>0.704072456322962</v>
      </c>
      <c r="Y3303">
        <v>24.852081436336299</v>
      </c>
      <c r="Z3303">
        <v>0.48464167878831399</v>
      </c>
      <c r="AA3303">
        <v>0.84435025072159198</v>
      </c>
      <c r="AB3303">
        <v>23.8146067810628</v>
      </c>
      <c r="AC3303">
        <v>0.45677901822897599</v>
      </c>
      <c r="AD3303">
        <v>0.82872126865393902</v>
      </c>
      <c r="AE3303">
        <v>23.852081483974199</v>
      </c>
      <c r="AF3303">
        <v>0.501741946288212</v>
      </c>
      <c r="AG3303">
        <v>0.80674443595273604</v>
      </c>
      <c r="AH3303">
        <v>-23.778080907544901</v>
      </c>
      <c r="AI3303">
        <v>0.14667288820271701</v>
      </c>
      <c r="AJ3303">
        <v>0.78121606160956403</v>
      </c>
      <c r="AK3303">
        <v>24.852081436336299</v>
      </c>
    </row>
    <row r="3304" spans="1:37" x14ac:dyDescent="0.2">
      <c r="A3304" t="s">
        <v>10246</v>
      </c>
      <c r="B3304">
        <v>82020651</v>
      </c>
      <c r="C3304">
        <v>82020801</v>
      </c>
      <c r="D3304">
        <v>151</v>
      </c>
      <c r="E3304" t="s">
        <v>11570</v>
      </c>
      <c r="F3304">
        <v>5</v>
      </c>
      <c r="G3304" t="s">
        <v>11571</v>
      </c>
      <c r="H3304" t="s">
        <v>31032</v>
      </c>
      <c r="I3304">
        <v>17</v>
      </c>
      <c r="J3304">
        <v>82018716</v>
      </c>
      <c r="K3304">
        <v>82022821</v>
      </c>
      <c r="L3304">
        <v>4106</v>
      </c>
      <c r="M3304">
        <v>2</v>
      </c>
      <c r="N3304">
        <v>201254</v>
      </c>
      <c r="O3304" t="s">
        <v>11565</v>
      </c>
      <c r="P3304">
        <v>2020</v>
      </c>
      <c r="Q3304" t="s">
        <v>11566</v>
      </c>
      <c r="R3304" t="s">
        <v>11567</v>
      </c>
      <c r="S3304" t="s">
        <v>33459</v>
      </c>
      <c r="T3304" t="s">
        <v>40</v>
      </c>
      <c r="U3304" t="s">
        <v>40</v>
      </c>
      <c r="V3304">
        <v>0</v>
      </c>
      <c r="W3304">
        <v>0.29261482077562401</v>
      </c>
      <c r="X3304">
        <v>0.704072456322962</v>
      </c>
      <c r="Y3304">
        <v>24.852081436336299</v>
      </c>
      <c r="Z3304">
        <v>0.48464167878831399</v>
      </c>
      <c r="AA3304">
        <v>0.84435025072159198</v>
      </c>
      <c r="AB3304">
        <v>23.8146067810628</v>
      </c>
      <c r="AC3304">
        <v>0.45677901822897599</v>
      </c>
      <c r="AD3304">
        <v>0.82872126865393902</v>
      </c>
      <c r="AE3304">
        <v>23.852081483974199</v>
      </c>
      <c r="AF3304">
        <v>0.501741946288212</v>
      </c>
      <c r="AG3304">
        <v>0.80674443595273604</v>
      </c>
      <c r="AH3304">
        <v>-23.778080907544901</v>
      </c>
      <c r="AI3304">
        <v>0.14667288820271701</v>
      </c>
      <c r="AJ3304">
        <v>0.78121606160956403</v>
      </c>
      <c r="AK3304">
        <v>24.852081436336299</v>
      </c>
    </row>
    <row r="3305" spans="1:37" x14ac:dyDescent="0.2">
      <c r="A3305" t="s">
        <v>10246</v>
      </c>
      <c r="B3305">
        <v>82023358</v>
      </c>
      <c r="C3305">
        <v>82023512</v>
      </c>
      <c r="D3305">
        <v>155</v>
      </c>
      <c r="E3305" t="s">
        <v>11572</v>
      </c>
      <c r="F3305">
        <v>14</v>
      </c>
      <c r="G3305" t="s">
        <v>11573</v>
      </c>
      <c r="H3305" t="s">
        <v>30987</v>
      </c>
      <c r="I3305">
        <v>17</v>
      </c>
      <c r="J3305">
        <v>82023321</v>
      </c>
      <c r="K3305">
        <v>82025425</v>
      </c>
      <c r="L3305">
        <v>2105</v>
      </c>
      <c r="M3305">
        <v>1</v>
      </c>
      <c r="N3305">
        <v>201255</v>
      </c>
      <c r="O3305" t="s">
        <v>11574</v>
      </c>
      <c r="P3305">
        <v>37</v>
      </c>
      <c r="Q3305" t="s">
        <v>11575</v>
      </c>
      <c r="R3305" t="s">
        <v>11576</v>
      </c>
      <c r="S3305" t="s">
        <v>33460</v>
      </c>
      <c r="T3305">
        <v>0.32911398597860803</v>
      </c>
      <c r="U3305">
        <v>0.603102917160658</v>
      </c>
      <c r="V3305">
        <v>26.1333790142419</v>
      </c>
      <c r="W3305">
        <v>0.38920677604595899</v>
      </c>
      <c r="X3305">
        <v>0.704072456322962</v>
      </c>
      <c r="Y3305">
        <v>-25.931745156012099</v>
      </c>
      <c r="Z3305">
        <v>0.48464167878831399</v>
      </c>
      <c r="AA3305">
        <v>0.84435025072159198</v>
      </c>
      <c r="AB3305">
        <v>25.169904908886402</v>
      </c>
      <c r="AC3305">
        <v>0.21073619169722799</v>
      </c>
      <c r="AD3305">
        <v>0.68253123924728298</v>
      </c>
      <c r="AE3305">
        <v>-25.931745156012099</v>
      </c>
      <c r="AF3305">
        <v>0.16793847098801201</v>
      </c>
      <c r="AG3305">
        <v>0.68151250837662902</v>
      </c>
      <c r="AH3305">
        <v>26.1333790142419</v>
      </c>
      <c r="AI3305">
        <v>0.52399907623471598</v>
      </c>
      <c r="AJ3305">
        <v>0.78121606160956403</v>
      </c>
      <c r="AK3305">
        <v>-25.0629897079098</v>
      </c>
    </row>
    <row r="3306" spans="1:37" x14ac:dyDescent="0.2">
      <c r="A3306" t="s">
        <v>10246</v>
      </c>
      <c r="B3306">
        <v>82023565</v>
      </c>
      <c r="C3306">
        <v>82023749</v>
      </c>
      <c r="D3306">
        <v>185</v>
      </c>
      <c r="E3306" t="s">
        <v>11577</v>
      </c>
      <c r="F3306">
        <v>14</v>
      </c>
      <c r="G3306" t="s">
        <v>11578</v>
      </c>
      <c r="H3306" t="s">
        <v>30987</v>
      </c>
      <c r="I3306">
        <v>17</v>
      </c>
      <c r="J3306">
        <v>82023922</v>
      </c>
      <c r="K3306">
        <v>82025440</v>
      </c>
      <c r="L3306">
        <v>1519</v>
      </c>
      <c r="M3306">
        <v>1</v>
      </c>
      <c r="N3306">
        <v>201255</v>
      </c>
      <c r="O3306" t="s">
        <v>11579</v>
      </c>
      <c r="P3306">
        <v>-173</v>
      </c>
      <c r="Q3306" t="s">
        <v>11575</v>
      </c>
      <c r="R3306" t="s">
        <v>11576</v>
      </c>
      <c r="S3306" t="s">
        <v>33460</v>
      </c>
      <c r="T3306">
        <v>0.32911398597860803</v>
      </c>
      <c r="U3306">
        <v>0.603102917160658</v>
      </c>
      <c r="V3306">
        <v>26.1333790142419</v>
      </c>
      <c r="W3306">
        <v>0.38920677604595899</v>
      </c>
      <c r="X3306">
        <v>0.704072456322962</v>
      </c>
      <c r="Y3306">
        <v>-25.931745156012099</v>
      </c>
      <c r="Z3306">
        <v>0.48464167878831399</v>
      </c>
      <c r="AA3306">
        <v>0.84435025072159198</v>
      </c>
      <c r="AB3306">
        <v>25.169904908886402</v>
      </c>
      <c r="AC3306">
        <v>0.21073619169722799</v>
      </c>
      <c r="AD3306">
        <v>0.68253123924728298</v>
      </c>
      <c r="AE3306">
        <v>-25.931745156012099</v>
      </c>
      <c r="AF3306">
        <v>0.16793847098801201</v>
      </c>
      <c r="AG3306">
        <v>0.68151250837662902</v>
      </c>
      <c r="AH3306">
        <v>26.1333790142419</v>
      </c>
      <c r="AI3306">
        <v>0.52399907623471598</v>
      </c>
      <c r="AJ3306">
        <v>0.78121606160956403</v>
      </c>
      <c r="AK3306">
        <v>-25.0629897079098</v>
      </c>
    </row>
    <row r="3307" spans="1:37" x14ac:dyDescent="0.2">
      <c r="A3307" t="s">
        <v>10246</v>
      </c>
      <c r="B3307">
        <v>82030282</v>
      </c>
      <c r="C3307">
        <v>82030434</v>
      </c>
      <c r="D3307">
        <v>153</v>
      </c>
      <c r="E3307" t="s">
        <v>11580</v>
      </c>
      <c r="F3307">
        <v>10</v>
      </c>
      <c r="G3307" t="s">
        <v>11581</v>
      </c>
      <c r="H3307" t="s">
        <v>30999</v>
      </c>
      <c r="I3307">
        <v>17</v>
      </c>
      <c r="J3307">
        <v>82031678</v>
      </c>
      <c r="K3307">
        <v>82034204</v>
      </c>
      <c r="L3307">
        <v>2527</v>
      </c>
      <c r="M3307">
        <v>1</v>
      </c>
      <c r="N3307">
        <v>5881</v>
      </c>
      <c r="O3307" t="s">
        <v>11582</v>
      </c>
      <c r="P3307">
        <v>-1244</v>
      </c>
      <c r="Q3307" t="s">
        <v>11583</v>
      </c>
      <c r="R3307" t="s">
        <v>11584</v>
      </c>
      <c r="S3307" t="s">
        <v>33461</v>
      </c>
      <c r="T3307">
        <v>0.32911398597860803</v>
      </c>
      <c r="U3307">
        <v>0.603102917160658</v>
      </c>
      <c r="V3307">
        <v>23.56439875253</v>
      </c>
      <c r="W3307" t="s">
        <v>40</v>
      </c>
      <c r="X3307" t="s">
        <v>40</v>
      </c>
      <c r="Y3307">
        <v>0</v>
      </c>
      <c r="Z3307">
        <v>0.48464167878831399</v>
      </c>
      <c r="AA3307">
        <v>0.84435025072159198</v>
      </c>
      <c r="AB3307">
        <v>22.600924739041101</v>
      </c>
      <c r="AC3307">
        <v>0.45677901822897599</v>
      </c>
      <c r="AD3307">
        <v>0.82872126865393902</v>
      </c>
      <c r="AE3307">
        <v>22.638399438644701</v>
      </c>
      <c r="AF3307">
        <v>0.16793847098801201</v>
      </c>
      <c r="AG3307">
        <v>0.68151250837662902</v>
      </c>
      <c r="AH3307">
        <v>23.56439875253</v>
      </c>
      <c r="AI3307">
        <v>0.52399907623471598</v>
      </c>
      <c r="AJ3307">
        <v>0.78121606160956403</v>
      </c>
      <c r="AK3307">
        <v>-22.4940095525698</v>
      </c>
    </row>
    <row r="3308" spans="1:37" x14ac:dyDescent="0.2">
      <c r="A3308" t="s">
        <v>10246</v>
      </c>
      <c r="B3308">
        <v>82030434</v>
      </c>
      <c r="C3308">
        <v>82030586</v>
      </c>
      <c r="D3308">
        <v>153</v>
      </c>
      <c r="E3308" t="s">
        <v>11585</v>
      </c>
      <c r="F3308">
        <v>13</v>
      </c>
      <c r="G3308" t="s">
        <v>11586</v>
      </c>
      <c r="H3308" t="s">
        <v>30999</v>
      </c>
      <c r="I3308">
        <v>17</v>
      </c>
      <c r="J3308">
        <v>82031678</v>
      </c>
      <c r="K3308">
        <v>82034204</v>
      </c>
      <c r="L3308">
        <v>2527</v>
      </c>
      <c r="M3308">
        <v>1</v>
      </c>
      <c r="N3308">
        <v>5881</v>
      </c>
      <c r="O3308" t="s">
        <v>11582</v>
      </c>
      <c r="P3308">
        <v>-1092</v>
      </c>
      <c r="Q3308" t="s">
        <v>11583</v>
      </c>
      <c r="R3308" t="s">
        <v>11584</v>
      </c>
      <c r="S3308" t="s">
        <v>33461</v>
      </c>
      <c r="T3308">
        <v>0.32911398597860803</v>
      </c>
      <c r="U3308">
        <v>0.603102917160658</v>
      </c>
      <c r="V3308">
        <v>23.56439875253</v>
      </c>
      <c r="W3308" t="s">
        <v>40</v>
      </c>
      <c r="X3308" t="s">
        <v>40</v>
      </c>
      <c r="Y3308">
        <v>0</v>
      </c>
      <c r="Z3308">
        <v>0.48464167878831399</v>
      </c>
      <c r="AA3308">
        <v>0.84435025072159198</v>
      </c>
      <c r="AB3308">
        <v>22.600924739041101</v>
      </c>
      <c r="AC3308">
        <v>0.45677901822897599</v>
      </c>
      <c r="AD3308">
        <v>0.82872126865393902</v>
      </c>
      <c r="AE3308">
        <v>22.638399438644701</v>
      </c>
      <c r="AF3308">
        <v>0.16793847098801201</v>
      </c>
      <c r="AG3308">
        <v>0.68151250837662902</v>
      </c>
      <c r="AH3308">
        <v>23.56439875253</v>
      </c>
      <c r="AI3308">
        <v>0.52399907623471598</v>
      </c>
      <c r="AJ3308">
        <v>0.78121606160956403</v>
      </c>
      <c r="AK3308">
        <v>-22.4940095525698</v>
      </c>
    </row>
    <row r="3309" spans="1:37" x14ac:dyDescent="0.2">
      <c r="A3309" t="s">
        <v>10246</v>
      </c>
      <c r="B3309">
        <v>82030586</v>
      </c>
      <c r="C3309">
        <v>82030738</v>
      </c>
      <c r="D3309">
        <v>153</v>
      </c>
      <c r="E3309" t="s">
        <v>11587</v>
      </c>
      <c r="F3309">
        <v>17</v>
      </c>
      <c r="G3309" t="s">
        <v>11588</v>
      </c>
      <c r="H3309" t="s">
        <v>30987</v>
      </c>
      <c r="I3309">
        <v>17</v>
      </c>
      <c r="J3309">
        <v>82031678</v>
      </c>
      <c r="K3309">
        <v>82034204</v>
      </c>
      <c r="L3309">
        <v>2527</v>
      </c>
      <c r="M3309">
        <v>1</v>
      </c>
      <c r="N3309">
        <v>5881</v>
      </c>
      <c r="O3309" t="s">
        <v>11582</v>
      </c>
      <c r="P3309">
        <v>-940</v>
      </c>
      <c r="Q3309" t="s">
        <v>11583</v>
      </c>
      <c r="R3309" t="s">
        <v>11584</v>
      </c>
      <c r="S3309" t="s">
        <v>33461</v>
      </c>
      <c r="T3309">
        <v>0.32911398597860803</v>
      </c>
      <c r="U3309">
        <v>0.603102917160658</v>
      </c>
      <c r="V3309">
        <v>23.56439875253</v>
      </c>
      <c r="W3309" t="s">
        <v>40</v>
      </c>
      <c r="X3309" t="s">
        <v>40</v>
      </c>
      <c r="Y3309">
        <v>0</v>
      </c>
      <c r="Z3309">
        <v>0.48464167878831399</v>
      </c>
      <c r="AA3309">
        <v>0.84435025072159198</v>
      </c>
      <c r="AB3309">
        <v>22.600924739041101</v>
      </c>
      <c r="AC3309">
        <v>0.45677901822897599</v>
      </c>
      <c r="AD3309">
        <v>0.82872126865393902</v>
      </c>
      <c r="AE3309">
        <v>22.638399438644701</v>
      </c>
      <c r="AF3309">
        <v>0.16793847098801201</v>
      </c>
      <c r="AG3309">
        <v>0.68151250837662902</v>
      </c>
      <c r="AH3309">
        <v>23.56439875253</v>
      </c>
      <c r="AI3309">
        <v>0.52399907623471598</v>
      </c>
      <c r="AJ3309">
        <v>0.78121606160956403</v>
      </c>
      <c r="AK3309">
        <v>-22.4940095525698</v>
      </c>
    </row>
    <row r="3310" spans="1:37" x14ac:dyDescent="0.2">
      <c r="A3310" t="s">
        <v>10246</v>
      </c>
      <c r="B3310">
        <v>82033287</v>
      </c>
      <c r="C3310">
        <v>82033448</v>
      </c>
      <c r="D3310">
        <v>162</v>
      </c>
      <c r="E3310" t="s">
        <v>11589</v>
      </c>
      <c r="F3310">
        <v>6</v>
      </c>
      <c r="G3310" t="s">
        <v>11590</v>
      </c>
      <c r="H3310" t="s">
        <v>30987</v>
      </c>
      <c r="I3310">
        <v>17</v>
      </c>
      <c r="J3310">
        <v>82032878</v>
      </c>
      <c r="K3310">
        <v>82034204</v>
      </c>
      <c r="L3310">
        <v>1327</v>
      </c>
      <c r="M3310">
        <v>1</v>
      </c>
      <c r="N3310">
        <v>5881</v>
      </c>
      <c r="O3310" t="s">
        <v>11591</v>
      </c>
      <c r="P3310">
        <v>409</v>
      </c>
      <c r="Q3310" t="s">
        <v>11583</v>
      </c>
      <c r="R3310" t="s">
        <v>11584</v>
      </c>
      <c r="S3310" t="s">
        <v>33461</v>
      </c>
      <c r="T3310">
        <v>0.35387198439864398</v>
      </c>
      <c r="U3310">
        <v>0.603102917160658</v>
      </c>
      <c r="V3310">
        <v>-24.314358485448601</v>
      </c>
      <c r="W3310">
        <v>0.20525741147413201</v>
      </c>
      <c r="X3310">
        <v>0.704072456322962</v>
      </c>
      <c r="Y3310">
        <v>-24.972076084808698</v>
      </c>
      <c r="Z3310">
        <v>0.65379035313853895</v>
      </c>
      <c r="AA3310">
        <v>0.84521697243271998</v>
      </c>
      <c r="AB3310">
        <v>-1.3514091783864499</v>
      </c>
      <c r="AC3310">
        <v>7.0489011448141195E-2</v>
      </c>
      <c r="AD3310">
        <v>0.57684129297949804</v>
      </c>
      <c r="AE3310">
        <v>-24.972076084808698</v>
      </c>
      <c r="AF3310">
        <v>0.32549523997010099</v>
      </c>
      <c r="AG3310">
        <v>0.70473078222419605</v>
      </c>
      <c r="AH3310">
        <v>-24.173709978378799</v>
      </c>
      <c r="AI3310">
        <v>0.35038410267202102</v>
      </c>
      <c r="AJ3310">
        <v>0.78121606160956403</v>
      </c>
      <c r="AK3310">
        <v>-24.1033206542992</v>
      </c>
    </row>
    <row r="3311" spans="1:37" x14ac:dyDescent="0.2">
      <c r="A3311" t="s">
        <v>10246</v>
      </c>
      <c r="B3311">
        <v>82033448</v>
      </c>
      <c r="C3311">
        <v>82033609</v>
      </c>
      <c r="D3311">
        <v>162</v>
      </c>
      <c r="E3311" t="s">
        <v>11592</v>
      </c>
      <c r="F3311">
        <v>8</v>
      </c>
      <c r="G3311" t="s">
        <v>11593</v>
      </c>
      <c r="H3311" t="s">
        <v>30987</v>
      </c>
      <c r="I3311">
        <v>17</v>
      </c>
      <c r="J3311">
        <v>82032878</v>
      </c>
      <c r="K3311">
        <v>82034204</v>
      </c>
      <c r="L3311">
        <v>1327</v>
      </c>
      <c r="M3311">
        <v>1</v>
      </c>
      <c r="N3311">
        <v>5881</v>
      </c>
      <c r="O3311" t="s">
        <v>11591</v>
      </c>
      <c r="P3311">
        <v>570</v>
      </c>
      <c r="Q3311" t="s">
        <v>11583</v>
      </c>
      <c r="R3311" t="s">
        <v>11584</v>
      </c>
      <c r="S3311" t="s">
        <v>33461</v>
      </c>
      <c r="T3311">
        <v>0.35387198439864398</v>
      </c>
      <c r="U3311">
        <v>0.603102917160658</v>
      </c>
      <c r="V3311">
        <v>-24.636286566504999</v>
      </c>
      <c r="W3311">
        <v>0.20525741147413201</v>
      </c>
      <c r="X3311">
        <v>0.704072456322962</v>
      </c>
      <c r="Y3311">
        <v>-25.167033117182001</v>
      </c>
      <c r="Z3311">
        <v>0.65379035313853895</v>
      </c>
      <c r="AA3311">
        <v>0.84521697243271998</v>
      </c>
      <c r="AB3311">
        <v>-1.67333725944282</v>
      </c>
      <c r="AC3311">
        <v>7.0489011448141195E-2</v>
      </c>
      <c r="AD3311">
        <v>0.57684129297949804</v>
      </c>
      <c r="AE3311">
        <v>-25.167033117182001</v>
      </c>
      <c r="AF3311">
        <v>0.32549523997010099</v>
      </c>
      <c r="AG3311">
        <v>0.70473078222419605</v>
      </c>
      <c r="AH3311">
        <v>-24.3686670066567</v>
      </c>
      <c r="AI3311">
        <v>0.35038410267202102</v>
      </c>
      <c r="AJ3311">
        <v>0.78121606160956403</v>
      </c>
      <c r="AK3311">
        <v>-24.2982776820953</v>
      </c>
    </row>
    <row r="3312" spans="1:37" x14ac:dyDescent="0.2">
      <c r="A3312" t="s">
        <v>10246</v>
      </c>
      <c r="B3312">
        <v>82033609</v>
      </c>
      <c r="C3312">
        <v>82033770</v>
      </c>
      <c r="D3312">
        <v>162</v>
      </c>
      <c r="E3312" t="s">
        <v>11594</v>
      </c>
      <c r="F3312">
        <v>7</v>
      </c>
      <c r="G3312" t="s">
        <v>11595</v>
      </c>
      <c r="H3312" t="s">
        <v>30987</v>
      </c>
      <c r="I3312">
        <v>17</v>
      </c>
      <c r="J3312">
        <v>82032878</v>
      </c>
      <c r="K3312">
        <v>82034204</v>
      </c>
      <c r="L3312">
        <v>1327</v>
      </c>
      <c r="M3312">
        <v>1</v>
      </c>
      <c r="N3312">
        <v>5881</v>
      </c>
      <c r="O3312" t="s">
        <v>11591</v>
      </c>
      <c r="P3312">
        <v>731</v>
      </c>
      <c r="Q3312" t="s">
        <v>11583</v>
      </c>
      <c r="R3312" t="s">
        <v>11584</v>
      </c>
      <c r="S3312" t="s">
        <v>33461</v>
      </c>
      <c r="T3312">
        <v>0.35387198439864398</v>
      </c>
      <c r="U3312">
        <v>0.603102917160658</v>
      </c>
      <c r="V3312">
        <v>-24.636286566504999</v>
      </c>
      <c r="W3312">
        <v>0.20525741147413201</v>
      </c>
      <c r="X3312">
        <v>0.704072456322962</v>
      </c>
      <c r="Y3312">
        <v>-25.089123389135299</v>
      </c>
      <c r="Z3312">
        <v>0.65379035313853895</v>
      </c>
      <c r="AA3312">
        <v>0.84521697243271998</v>
      </c>
      <c r="AB3312">
        <v>-1.8957296513698201</v>
      </c>
      <c r="AC3312">
        <v>7.0489011448141195E-2</v>
      </c>
      <c r="AD3312">
        <v>0.57684129297949804</v>
      </c>
      <c r="AE3312">
        <v>-25.089123389135299</v>
      </c>
      <c r="AF3312">
        <v>0.32549523997010099</v>
      </c>
      <c r="AG3312">
        <v>0.70473078222419605</v>
      </c>
      <c r="AH3312">
        <v>-24.2907572801806</v>
      </c>
      <c r="AI3312">
        <v>0.35038410267202102</v>
      </c>
      <c r="AJ3312">
        <v>0.78121606160956403</v>
      </c>
      <c r="AK3312">
        <v>-24.220367955803901</v>
      </c>
    </row>
    <row r="3313" spans="1:37" x14ac:dyDescent="0.2">
      <c r="A3313" t="s">
        <v>10246</v>
      </c>
      <c r="B3313">
        <v>82080673</v>
      </c>
      <c r="C3313">
        <v>82080853</v>
      </c>
      <c r="D3313">
        <v>181</v>
      </c>
      <c r="E3313" t="s">
        <v>11596</v>
      </c>
      <c r="F3313">
        <v>10</v>
      </c>
      <c r="G3313" t="s">
        <v>11597</v>
      </c>
      <c r="H3313" t="s">
        <v>30987</v>
      </c>
      <c r="I3313">
        <v>17</v>
      </c>
      <c r="J3313">
        <v>82079007</v>
      </c>
      <c r="K3313">
        <v>82080695</v>
      </c>
      <c r="L3313">
        <v>1689</v>
      </c>
      <c r="M3313">
        <v>2</v>
      </c>
      <c r="N3313">
        <v>2194</v>
      </c>
      <c r="O3313" t="s">
        <v>11598</v>
      </c>
      <c r="P3313">
        <v>0</v>
      </c>
      <c r="Q3313" t="s">
        <v>11599</v>
      </c>
      <c r="R3313" t="s">
        <v>11600</v>
      </c>
      <c r="S3313" t="s">
        <v>33462</v>
      </c>
      <c r="T3313">
        <v>0.152084254673993</v>
      </c>
      <c r="U3313">
        <v>0.603102917160658</v>
      </c>
      <c r="V3313">
        <v>26.263036480129699</v>
      </c>
      <c r="W3313">
        <v>0.20525741147413201</v>
      </c>
      <c r="X3313">
        <v>0.704072456322962</v>
      </c>
      <c r="Y3313">
        <v>-26.061402621647201</v>
      </c>
      <c r="Z3313">
        <v>0.306975110376564</v>
      </c>
      <c r="AA3313">
        <v>0.72610664078822296</v>
      </c>
      <c r="AB3313">
        <v>25.299562373173899</v>
      </c>
      <c r="AC3313">
        <v>7.0489011448141195E-2</v>
      </c>
      <c r="AD3313">
        <v>0.57684129297949804</v>
      </c>
      <c r="AE3313">
        <v>-26.061402621647201</v>
      </c>
      <c r="AF3313">
        <v>4.6407610929182198E-2</v>
      </c>
      <c r="AG3313">
        <v>0.476038960109122</v>
      </c>
      <c r="AH3313">
        <v>26.263036480129699</v>
      </c>
      <c r="AI3313">
        <v>0.35038410267202102</v>
      </c>
      <c r="AJ3313">
        <v>0.78121606160956403</v>
      </c>
      <c r="AK3313">
        <v>-25.1926471719446</v>
      </c>
    </row>
    <row r="3314" spans="1:37" x14ac:dyDescent="0.2">
      <c r="A3314" t="s">
        <v>10246</v>
      </c>
      <c r="B3314">
        <v>82490809</v>
      </c>
      <c r="C3314">
        <v>82490987</v>
      </c>
      <c r="D3314">
        <v>179</v>
      </c>
      <c r="E3314" t="s">
        <v>11601</v>
      </c>
      <c r="F3314">
        <v>7</v>
      </c>
      <c r="G3314" t="s">
        <v>11602</v>
      </c>
      <c r="H3314" t="s">
        <v>33463</v>
      </c>
      <c r="I3314">
        <v>17</v>
      </c>
      <c r="J3314">
        <v>82484808</v>
      </c>
      <c r="K3314">
        <v>82488259</v>
      </c>
      <c r="L3314">
        <v>3452</v>
      </c>
      <c r="M3314">
        <v>1</v>
      </c>
      <c r="N3314">
        <v>26502</v>
      </c>
      <c r="O3314" t="s">
        <v>11603</v>
      </c>
      <c r="P3314">
        <v>6001</v>
      </c>
      <c r="Q3314" t="s">
        <v>11604</v>
      </c>
      <c r="R3314" t="s">
        <v>11605</v>
      </c>
      <c r="S3314" t="s">
        <v>33464</v>
      </c>
      <c r="T3314">
        <v>0.506551998792793</v>
      </c>
      <c r="U3314">
        <v>0.78288571403930396</v>
      </c>
      <c r="V3314">
        <v>1.40772822957662</v>
      </c>
      <c r="W3314">
        <v>0.20525741147413201</v>
      </c>
      <c r="X3314">
        <v>0.704072456322962</v>
      </c>
      <c r="Y3314">
        <v>-25.2866672897966</v>
      </c>
      <c r="Z3314">
        <v>0.93459220503170903</v>
      </c>
      <c r="AA3314">
        <v>0.99919698600769702</v>
      </c>
      <c r="AB3314">
        <v>0.44425413471929098</v>
      </c>
      <c r="AC3314">
        <v>0.283630615332017</v>
      </c>
      <c r="AD3314">
        <v>0.68253123924728298</v>
      </c>
      <c r="AE3314">
        <v>-2.0617043978384602</v>
      </c>
      <c r="AF3314">
        <v>0.205398459628826</v>
      </c>
      <c r="AG3314">
        <v>0.68151250837662902</v>
      </c>
      <c r="AH3314">
        <v>2.3373388281095799</v>
      </c>
      <c r="AI3314">
        <v>0.24456414000292601</v>
      </c>
      <c r="AJ3314">
        <v>0.78121606160956403</v>
      </c>
      <c r="AK3314">
        <v>-24.898952331132399</v>
      </c>
    </row>
    <row r="3315" spans="1:37" x14ac:dyDescent="0.2">
      <c r="A3315" t="s">
        <v>10246</v>
      </c>
      <c r="B3315">
        <v>82491061</v>
      </c>
      <c r="C3315">
        <v>82491209</v>
      </c>
      <c r="D3315">
        <v>149</v>
      </c>
      <c r="E3315" t="s">
        <v>11606</v>
      </c>
      <c r="F3315">
        <v>6</v>
      </c>
      <c r="G3315" t="s">
        <v>11607</v>
      </c>
      <c r="H3315" t="s">
        <v>31000</v>
      </c>
      <c r="I3315">
        <v>17</v>
      </c>
      <c r="J3315">
        <v>82484808</v>
      </c>
      <c r="K3315">
        <v>82488259</v>
      </c>
      <c r="L3315">
        <v>3452</v>
      </c>
      <c r="M3315">
        <v>1</v>
      </c>
      <c r="N3315">
        <v>26502</v>
      </c>
      <c r="O3315" t="s">
        <v>11603</v>
      </c>
      <c r="P3315">
        <v>6253</v>
      </c>
      <c r="Q3315" t="s">
        <v>11604</v>
      </c>
      <c r="R3315" t="s">
        <v>11605</v>
      </c>
      <c r="S3315" t="s">
        <v>33464</v>
      </c>
      <c r="T3315">
        <v>0.506551998792793</v>
      </c>
      <c r="U3315">
        <v>0.78288571403930396</v>
      </c>
      <c r="V3315">
        <v>1.40772822957662</v>
      </c>
      <c r="W3315">
        <v>0.20525741147413201</v>
      </c>
      <c r="X3315">
        <v>0.704072456322962</v>
      </c>
      <c r="Y3315">
        <v>-25.2866672897966</v>
      </c>
      <c r="Z3315">
        <v>0.93459220503170903</v>
      </c>
      <c r="AA3315">
        <v>0.99919698600769702</v>
      </c>
      <c r="AB3315">
        <v>0.44425413471929098</v>
      </c>
      <c r="AC3315">
        <v>0.283630615332017</v>
      </c>
      <c r="AD3315">
        <v>0.68253123924728298</v>
      </c>
      <c r="AE3315">
        <v>-2.0617043978384602</v>
      </c>
      <c r="AF3315">
        <v>0.205398459628826</v>
      </c>
      <c r="AG3315">
        <v>0.68151250837662902</v>
      </c>
      <c r="AH3315">
        <v>2.3373388281095799</v>
      </c>
      <c r="AI3315">
        <v>0.24456414000292601</v>
      </c>
      <c r="AJ3315">
        <v>0.78121606160956403</v>
      </c>
      <c r="AK3315">
        <v>-24.898952331132399</v>
      </c>
    </row>
    <row r="3316" spans="1:37" x14ac:dyDescent="0.2">
      <c r="A3316" t="s">
        <v>10246</v>
      </c>
      <c r="B3316">
        <v>82491209</v>
      </c>
      <c r="C3316">
        <v>82491357</v>
      </c>
      <c r="D3316">
        <v>149</v>
      </c>
      <c r="E3316" t="s">
        <v>11608</v>
      </c>
      <c r="F3316">
        <v>5</v>
      </c>
      <c r="G3316" t="s">
        <v>11609</v>
      </c>
      <c r="H3316" t="s">
        <v>31000</v>
      </c>
      <c r="I3316">
        <v>17</v>
      </c>
      <c r="J3316">
        <v>82484808</v>
      </c>
      <c r="K3316">
        <v>82488259</v>
      </c>
      <c r="L3316">
        <v>3452</v>
      </c>
      <c r="M3316">
        <v>1</v>
      </c>
      <c r="N3316">
        <v>26502</v>
      </c>
      <c r="O3316" t="s">
        <v>11603</v>
      </c>
      <c r="P3316">
        <v>6401</v>
      </c>
      <c r="Q3316" t="s">
        <v>11604</v>
      </c>
      <c r="R3316" t="s">
        <v>11605</v>
      </c>
      <c r="S3316" t="s">
        <v>33464</v>
      </c>
      <c r="T3316">
        <v>0.506551998792793</v>
      </c>
      <c r="U3316">
        <v>0.78288571403930396</v>
      </c>
      <c r="V3316">
        <v>1.40772822957662</v>
      </c>
      <c r="W3316">
        <v>0.20525741147413201</v>
      </c>
      <c r="X3316">
        <v>0.704072456322962</v>
      </c>
      <c r="Y3316">
        <v>-25.2866672897966</v>
      </c>
      <c r="Z3316">
        <v>0.93459220503170903</v>
      </c>
      <c r="AA3316">
        <v>0.99919698600769702</v>
      </c>
      <c r="AB3316">
        <v>0.44425413471929098</v>
      </c>
      <c r="AC3316">
        <v>0.283630615332017</v>
      </c>
      <c r="AD3316">
        <v>0.68253123924728298</v>
      </c>
      <c r="AE3316">
        <v>-2.0617043978384602</v>
      </c>
      <c r="AF3316">
        <v>0.205398459628826</v>
      </c>
      <c r="AG3316">
        <v>0.68151250837662902</v>
      </c>
      <c r="AH3316">
        <v>2.3373388281095799</v>
      </c>
      <c r="AI3316">
        <v>0.24456414000292601</v>
      </c>
      <c r="AJ3316">
        <v>0.78121606160956403</v>
      </c>
      <c r="AK3316">
        <v>-24.898952331132399</v>
      </c>
    </row>
    <row r="3317" spans="1:37" x14ac:dyDescent="0.2">
      <c r="A3317" t="s">
        <v>10246</v>
      </c>
      <c r="B3317">
        <v>82664498</v>
      </c>
      <c r="C3317">
        <v>82664660</v>
      </c>
      <c r="D3317">
        <v>163</v>
      </c>
      <c r="E3317" t="s">
        <v>11610</v>
      </c>
      <c r="F3317">
        <v>9</v>
      </c>
      <c r="G3317" t="s">
        <v>11611</v>
      </c>
      <c r="H3317" t="s">
        <v>30987</v>
      </c>
      <c r="I3317">
        <v>17</v>
      </c>
      <c r="J3317">
        <v>82657793</v>
      </c>
      <c r="K3317">
        <v>82664895</v>
      </c>
      <c r="L3317">
        <v>7103</v>
      </c>
      <c r="M3317">
        <v>2</v>
      </c>
      <c r="N3317">
        <v>10966</v>
      </c>
      <c r="O3317" t="s">
        <v>11612</v>
      </c>
      <c r="P3317">
        <v>235</v>
      </c>
      <c r="Q3317" t="s">
        <v>11613</v>
      </c>
      <c r="R3317" t="s">
        <v>11614</v>
      </c>
      <c r="S3317" t="s">
        <v>33465</v>
      </c>
      <c r="T3317">
        <v>0.32911398597860803</v>
      </c>
      <c r="U3317">
        <v>0.603102917160658</v>
      </c>
      <c r="V3317">
        <v>23.8692727237264</v>
      </c>
      <c r="W3317">
        <v>0.65075386537994595</v>
      </c>
      <c r="X3317">
        <v>0.94119559056004798</v>
      </c>
      <c r="Y3317">
        <v>-3.0258563036842401</v>
      </c>
      <c r="Z3317">
        <v>0.136920528570767</v>
      </c>
      <c r="AA3317">
        <v>0.72610664078822296</v>
      </c>
      <c r="AB3317">
        <v>24.4376114766198</v>
      </c>
      <c r="AC3317">
        <v>0.615069744472027</v>
      </c>
      <c r="AD3317">
        <v>0.87989882095915395</v>
      </c>
      <c r="AE3317">
        <v>-5.6477261264039298E-2</v>
      </c>
      <c r="AF3317">
        <v>0.74414648978297804</v>
      </c>
      <c r="AG3317">
        <v>0.86906519844104402</v>
      </c>
      <c r="AH3317">
        <v>8.0477159102501306E-2</v>
      </c>
      <c r="AI3317">
        <v>0.75770813086964806</v>
      </c>
      <c r="AJ3317">
        <v>0.91200148566411499</v>
      </c>
      <c r="AK3317">
        <v>-3.4716924365884299</v>
      </c>
    </row>
    <row r="3318" spans="1:37" x14ac:dyDescent="0.2">
      <c r="A3318" t="s">
        <v>10246</v>
      </c>
      <c r="B3318">
        <v>82664660</v>
      </c>
      <c r="C3318">
        <v>82664822</v>
      </c>
      <c r="D3318">
        <v>163</v>
      </c>
      <c r="E3318" t="s">
        <v>11615</v>
      </c>
      <c r="F3318">
        <v>7</v>
      </c>
      <c r="G3318" t="s">
        <v>11616</v>
      </c>
      <c r="H3318" t="s">
        <v>30987</v>
      </c>
      <c r="I3318">
        <v>17</v>
      </c>
      <c r="J3318">
        <v>82657793</v>
      </c>
      <c r="K3318">
        <v>82664895</v>
      </c>
      <c r="L3318">
        <v>7103</v>
      </c>
      <c r="M3318">
        <v>2</v>
      </c>
      <c r="N3318">
        <v>10966</v>
      </c>
      <c r="O3318" t="s">
        <v>11612</v>
      </c>
      <c r="P3318">
        <v>73</v>
      </c>
      <c r="Q3318" t="s">
        <v>11613</v>
      </c>
      <c r="R3318" t="s">
        <v>11614</v>
      </c>
      <c r="S3318" t="s">
        <v>33465</v>
      </c>
      <c r="T3318">
        <v>0.32911398597860803</v>
      </c>
      <c r="U3318">
        <v>0.603102917160658</v>
      </c>
      <c r="V3318">
        <v>23.8692727237264</v>
      </c>
      <c r="W3318">
        <v>0.65075386537994595</v>
      </c>
      <c r="X3318">
        <v>0.94119559056004798</v>
      </c>
      <c r="Y3318">
        <v>-3.0258563036842401</v>
      </c>
      <c r="Z3318">
        <v>0.136920528570767</v>
      </c>
      <c r="AA3318">
        <v>0.72610664078822296</v>
      </c>
      <c r="AB3318">
        <v>24.4376114766198</v>
      </c>
      <c r="AC3318">
        <v>0.615069744472027</v>
      </c>
      <c r="AD3318">
        <v>0.87989882095915395</v>
      </c>
      <c r="AE3318">
        <v>-5.6477261264039298E-2</v>
      </c>
      <c r="AF3318">
        <v>0.74414648978297804</v>
      </c>
      <c r="AG3318">
        <v>0.86906519844104402</v>
      </c>
      <c r="AH3318">
        <v>8.0477159102501306E-2</v>
      </c>
      <c r="AI3318">
        <v>0.75770813086964806</v>
      </c>
      <c r="AJ3318">
        <v>0.91200148566411499</v>
      </c>
      <c r="AK3318">
        <v>-3.4716924365884299</v>
      </c>
    </row>
    <row r="3319" spans="1:37" x14ac:dyDescent="0.2">
      <c r="A3319" t="s">
        <v>10246</v>
      </c>
      <c r="B3319">
        <v>82664822</v>
      </c>
      <c r="C3319">
        <v>82664984</v>
      </c>
      <c r="D3319">
        <v>163</v>
      </c>
      <c r="E3319" t="s">
        <v>11617</v>
      </c>
      <c r="F3319">
        <v>7</v>
      </c>
      <c r="G3319" t="s">
        <v>11618</v>
      </c>
      <c r="H3319" t="s">
        <v>30987</v>
      </c>
      <c r="I3319">
        <v>17</v>
      </c>
      <c r="J3319">
        <v>82657793</v>
      </c>
      <c r="K3319">
        <v>82664895</v>
      </c>
      <c r="L3319">
        <v>7103</v>
      </c>
      <c r="M3319">
        <v>2</v>
      </c>
      <c r="N3319">
        <v>10966</v>
      </c>
      <c r="O3319" t="s">
        <v>11612</v>
      </c>
      <c r="P3319">
        <v>0</v>
      </c>
      <c r="Q3319" t="s">
        <v>11613</v>
      </c>
      <c r="R3319" t="s">
        <v>11614</v>
      </c>
      <c r="S3319" t="s">
        <v>33465</v>
      </c>
      <c r="T3319">
        <v>0.32911398597860803</v>
      </c>
      <c r="U3319">
        <v>0.603102917160658</v>
      </c>
      <c r="V3319">
        <v>23.132307192325001</v>
      </c>
      <c r="W3319">
        <v>0.65075386537994595</v>
      </c>
      <c r="X3319">
        <v>0.94119559056004798</v>
      </c>
      <c r="Y3319">
        <v>-2.38623338035798</v>
      </c>
      <c r="Z3319">
        <v>0.136920528570767</v>
      </c>
      <c r="AA3319">
        <v>0.72610664078822296</v>
      </c>
      <c r="AB3319">
        <v>24.222807124740299</v>
      </c>
      <c r="AC3319">
        <v>0.615069744472027</v>
      </c>
      <c r="AD3319">
        <v>0.87989882095915395</v>
      </c>
      <c r="AE3319">
        <v>0.58314566206222096</v>
      </c>
      <c r="AF3319">
        <v>0.74414648978297804</v>
      </c>
      <c r="AG3319">
        <v>0.86906519844104402</v>
      </c>
      <c r="AH3319">
        <v>-0.656488372298897</v>
      </c>
      <c r="AI3319">
        <v>0.75770813086964806</v>
      </c>
      <c r="AJ3319">
        <v>0.91200148566411499</v>
      </c>
      <c r="AK3319">
        <v>-3.2474121645017702</v>
      </c>
    </row>
    <row r="3320" spans="1:37" x14ac:dyDescent="0.2">
      <c r="A3320" t="s">
        <v>10246</v>
      </c>
      <c r="B3320">
        <v>82704044</v>
      </c>
      <c r="C3320">
        <v>82704195</v>
      </c>
      <c r="D3320">
        <v>152</v>
      </c>
      <c r="E3320" t="s">
        <v>11619</v>
      </c>
      <c r="F3320">
        <v>7</v>
      </c>
      <c r="G3320" t="s">
        <v>11620</v>
      </c>
      <c r="H3320" t="s">
        <v>31000</v>
      </c>
      <c r="I3320">
        <v>17</v>
      </c>
      <c r="J3320">
        <v>82654973</v>
      </c>
      <c r="K3320">
        <v>82698698</v>
      </c>
      <c r="L3320">
        <v>43726</v>
      </c>
      <c r="M3320">
        <v>2</v>
      </c>
      <c r="N3320">
        <v>10966</v>
      </c>
      <c r="O3320" t="s">
        <v>11621</v>
      </c>
      <c r="P3320">
        <v>-5346</v>
      </c>
      <c r="Q3320" t="s">
        <v>11613</v>
      </c>
      <c r="R3320" t="s">
        <v>11614</v>
      </c>
      <c r="S3320" t="s">
        <v>33465</v>
      </c>
      <c r="T3320">
        <v>0.97213403838398904</v>
      </c>
      <c r="U3320">
        <v>1</v>
      </c>
      <c r="V3320">
        <v>3.1775840164512998</v>
      </c>
      <c r="W3320">
        <v>0.89107655920673101</v>
      </c>
      <c r="X3320">
        <v>0.95159051474143896</v>
      </c>
      <c r="Y3320">
        <v>3.38282905254143</v>
      </c>
      <c r="Z3320">
        <v>0.93459220503170903</v>
      </c>
      <c r="AA3320">
        <v>0.99919698600769702</v>
      </c>
      <c r="AB3320">
        <v>3.0719462164432998</v>
      </c>
      <c r="AC3320">
        <v>0.85817338719172098</v>
      </c>
      <c r="AD3320">
        <v>0.94068432309766403</v>
      </c>
      <c r="AE3320">
        <v>3.2406653784412098</v>
      </c>
      <c r="AF3320">
        <v>0.98343762640780896</v>
      </c>
      <c r="AG3320">
        <v>1</v>
      </c>
      <c r="AH3320">
        <v>1.1072325438311399</v>
      </c>
      <c r="AI3320">
        <v>0.91725052871964496</v>
      </c>
      <c r="AJ3320">
        <v>0.98621344597861504</v>
      </c>
      <c r="AK3320">
        <v>1.2516224395637801</v>
      </c>
    </row>
    <row r="3321" spans="1:37" x14ac:dyDescent="0.2">
      <c r="A3321" t="s">
        <v>10246</v>
      </c>
      <c r="B3321">
        <v>83039654</v>
      </c>
      <c r="C3321">
        <v>83039838</v>
      </c>
      <c r="D3321">
        <v>185</v>
      </c>
      <c r="E3321" t="s">
        <v>11622</v>
      </c>
      <c r="F3321">
        <v>6</v>
      </c>
      <c r="G3321" t="s">
        <v>11623</v>
      </c>
      <c r="H3321" t="s">
        <v>33466</v>
      </c>
      <c r="I3321">
        <v>17</v>
      </c>
      <c r="J3321">
        <v>82943791</v>
      </c>
      <c r="K3321">
        <v>83048782</v>
      </c>
      <c r="L3321">
        <v>104992</v>
      </c>
      <c r="M3321">
        <v>2</v>
      </c>
      <c r="N3321">
        <v>146712</v>
      </c>
      <c r="O3321" t="s">
        <v>11624</v>
      </c>
      <c r="P3321">
        <v>8944</v>
      </c>
      <c r="Q3321" t="s">
        <v>11625</v>
      </c>
      <c r="R3321" t="s">
        <v>11626</v>
      </c>
      <c r="S3321" t="s">
        <v>33467</v>
      </c>
      <c r="T3321">
        <v>0.32911398597860803</v>
      </c>
      <c r="U3321">
        <v>0.603102917160658</v>
      </c>
      <c r="V3321">
        <v>24.445323064110902</v>
      </c>
      <c r="W3321">
        <v>0.38920677604595899</v>
      </c>
      <c r="X3321">
        <v>0.704072456322962</v>
      </c>
      <c r="Y3321">
        <v>-24.243689212414299</v>
      </c>
      <c r="Z3321">
        <v>0.48464167878831399</v>
      </c>
      <c r="AA3321">
        <v>0.84435025072159198</v>
      </c>
      <c r="AB3321">
        <v>23.481849000132101</v>
      </c>
      <c r="AC3321">
        <v>0.21073619169722799</v>
      </c>
      <c r="AD3321">
        <v>0.68253123924728298</v>
      </c>
      <c r="AE3321">
        <v>-24.243689212414299</v>
      </c>
      <c r="AF3321">
        <v>0.16793847098801201</v>
      </c>
      <c r="AG3321">
        <v>0.68151250837662902</v>
      </c>
      <c r="AH3321">
        <v>24.445323064110902</v>
      </c>
      <c r="AI3321">
        <v>0.52399907623471598</v>
      </c>
      <c r="AJ3321">
        <v>0.78121606160956403</v>
      </c>
      <c r="AK3321">
        <v>-23.374933805688599</v>
      </c>
    </row>
    <row r="3322" spans="1:37" x14ac:dyDescent="0.2">
      <c r="A3322" t="s">
        <v>11627</v>
      </c>
      <c r="B3322">
        <v>12182</v>
      </c>
      <c r="C3322">
        <v>12338</v>
      </c>
      <c r="D3322">
        <v>157</v>
      </c>
      <c r="E3322" t="s">
        <v>11628</v>
      </c>
      <c r="F3322">
        <v>14</v>
      </c>
      <c r="G3322" t="s">
        <v>11629</v>
      </c>
      <c r="H3322" t="s">
        <v>30999</v>
      </c>
      <c r="I3322">
        <v>18</v>
      </c>
      <c r="J3322">
        <v>11125</v>
      </c>
      <c r="K3322">
        <v>16352</v>
      </c>
      <c r="L3322">
        <v>5228</v>
      </c>
      <c r="M3322">
        <v>1</v>
      </c>
      <c r="N3322">
        <v>102724130</v>
      </c>
      <c r="O3322" t="s">
        <v>11630</v>
      </c>
      <c r="P3322">
        <v>1057</v>
      </c>
      <c r="Q3322" t="s">
        <v>40</v>
      </c>
      <c r="R3322" t="s">
        <v>11631</v>
      </c>
      <c r="S3322" t="s">
        <v>33468</v>
      </c>
      <c r="T3322">
        <v>0.97213403838398904</v>
      </c>
      <c r="U3322">
        <v>1</v>
      </c>
      <c r="V3322">
        <v>0.20459925015085001</v>
      </c>
      <c r="W3322">
        <v>0.20525741147413201</v>
      </c>
      <c r="X3322">
        <v>0.704072456322962</v>
      </c>
      <c r="Y3322">
        <v>-25.008219299532801</v>
      </c>
      <c r="Z3322">
        <v>0.69013698642955401</v>
      </c>
      <c r="AA3322">
        <v>0.84521697243271998</v>
      </c>
      <c r="AB3322">
        <v>-0.75887480632848403</v>
      </c>
      <c r="AC3322">
        <v>7.0489011448141195E-2</v>
      </c>
      <c r="AD3322">
        <v>0.57684129297949804</v>
      </c>
      <c r="AE3322">
        <v>-25.008219299532801</v>
      </c>
      <c r="AF3322">
        <v>0.61410715005536498</v>
      </c>
      <c r="AG3322">
        <v>0.80674443595273604</v>
      </c>
      <c r="AH3322">
        <v>1.13420984818365</v>
      </c>
      <c r="AI3322">
        <v>0.35038410267202102</v>
      </c>
      <c r="AJ3322">
        <v>0.78121606160956403</v>
      </c>
      <c r="AK3322">
        <v>-24.1394638681275</v>
      </c>
    </row>
    <row r="3323" spans="1:37" x14ac:dyDescent="0.2">
      <c r="A3323" t="s">
        <v>11627</v>
      </c>
      <c r="B3323">
        <v>12338</v>
      </c>
      <c r="C3323">
        <v>12494</v>
      </c>
      <c r="D3323">
        <v>157</v>
      </c>
      <c r="E3323" t="s">
        <v>11632</v>
      </c>
      <c r="F3323">
        <v>7</v>
      </c>
      <c r="G3323" t="s">
        <v>11633</v>
      </c>
      <c r="H3323" t="s">
        <v>30999</v>
      </c>
      <c r="I3323">
        <v>18</v>
      </c>
      <c r="J3323">
        <v>11125</v>
      </c>
      <c r="K3323">
        <v>16352</v>
      </c>
      <c r="L3323">
        <v>5228</v>
      </c>
      <c r="M3323">
        <v>1</v>
      </c>
      <c r="N3323">
        <v>102724130</v>
      </c>
      <c r="O3323" t="s">
        <v>11630</v>
      </c>
      <c r="P3323">
        <v>1213</v>
      </c>
      <c r="Q3323" t="s">
        <v>40</v>
      </c>
      <c r="R3323" t="s">
        <v>11631</v>
      </c>
      <c r="S3323" t="s">
        <v>33468</v>
      </c>
      <c r="T3323">
        <v>0.97213403838398904</v>
      </c>
      <c r="U3323">
        <v>1</v>
      </c>
      <c r="V3323">
        <v>0.20459925015085001</v>
      </c>
      <c r="W3323">
        <v>0.20525741147413201</v>
      </c>
      <c r="X3323">
        <v>0.704072456322962</v>
      </c>
      <c r="Y3323">
        <v>-25.008219299532801</v>
      </c>
      <c r="Z3323">
        <v>0.69013698642955401</v>
      </c>
      <c r="AA3323">
        <v>0.84521697243271998</v>
      </c>
      <c r="AB3323">
        <v>-0.75887480632848403</v>
      </c>
      <c r="AC3323">
        <v>7.0489011448141195E-2</v>
      </c>
      <c r="AD3323">
        <v>0.57684129297949804</v>
      </c>
      <c r="AE3323">
        <v>-25.008219299532801</v>
      </c>
      <c r="AF3323">
        <v>0.61410715005536498</v>
      </c>
      <c r="AG3323">
        <v>0.80674443595273604</v>
      </c>
      <c r="AH3323">
        <v>1.13420984818365</v>
      </c>
      <c r="AI3323">
        <v>0.35038410267202102</v>
      </c>
      <c r="AJ3323">
        <v>0.78121606160956403</v>
      </c>
      <c r="AK3323">
        <v>-24.1394638681275</v>
      </c>
    </row>
    <row r="3324" spans="1:37" x14ac:dyDescent="0.2">
      <c r="A3324" t="s">
        <v>11627</v>
      </c>
      <c r="B3324">
        <v>48667</v>
      </c>
      <c r="C3324">
        <v>48818</v>
      </c>
      <c r="D3324">
        <v>152</v>
      </c>
      <c r="E3324" t="s">
        <v>11634</v>
      </c>
      <c r="F3324">
        <v>7</v>
      </c>
      <c r="G3324" t="s">
        <v>11635</v>
      </c>
      <c r="H3324" t="s">
        <v>30987</v>
      </c>
      <c r="I3324">
        <v>18</v>
      </c>
      <c r="J3324">
        <v>47928</v>
      </c>
      <c r="K3324">
        <v>48882</v>
      </c>
      <c r="L3324">
        <v>955</v>
      </c>
      <c r="M3324">
        <v>2</v>
      </c>
      <c r="N3324">
        <v>260334</v>
      </c>
      <c r="O3324" t="s">
        <v>11636</v>
      </c>
      <c r="P3324">
        <v>64</v>
      </c>
      <c r="Q3324" t="s">
        <v>11637</v>
      </c>
      <c r="R3324" t="s">
        <v>11638</v>
      </c>
      <c r="S3324" t="s">
        <v>33469</v>
      </c>
      <c r="T3324">
        <v>0.97213403838398904</v>
      </c>
      <c r="U3324">
        <v>1</v>
      </c>
      <c r="V3324">
        <v>1.8723040934286901</v>
      </c>
      <c r="W3324">
        <v>0.20525741147413201</v>
      </c>
      <c r="X3324">
        <v>0.704072456322962</v>
      </c>
      <c r="Y3324">
        <v>-24.437544936801299</v>
      </c>
      <c r="Z3324">
        <v>0.93459220503170903</v>
      </c>
      <c r="AA3324">
        <v>0.99919698600769702</v>
      </c>
      <c r="AB3324">
        <v>2.0811011460859601</v>
      </c>
      <c r="AC3324">
        <v>0.32081866871113202</v>
      </c>
      <c r="AD3324">
        <v>0.68773325147593101</v>
      </c>
      <c r="AE3324">
        <v>-0.76199776398853403</v>
      </c>
      <c r="AF3324">
        <v>1</v>
      </c>
      <c r="AG3324">
        <v>1</v>
      </c>
      <c r="AH3324">
        <v>0.37664278053380701</v>
      </c>
      <c r="AI3324">
        <v>0.24456414000292601</v>
      </c>
      <c r="AJ3324">
        <v>0.78121606160956403</v>
      </c>
      <c r="AK3324">
        <v>-24.550096039636198</v>
      </c>
    </row>
    <row r="3325" spans="1:37" x14ac:dyDescent="0.2">
      <c r="A3325" t="s">
        <v>11627</v>
      </c>
      <c r="B3325">
        <v>49019</v>
      </c>
      <c r="C3325">
        <v>49170</v>
      </c>
      <c r="D3325">
        <v>152</v>
      </c>
      <c r="E3325" t="s">
        <v>11639</v>
      </c>
      <c r="F3325">
        <v>16</v>
      </c>
      <c r="G3325" t="s">
        <v>11640</v>
      </c>
      <c r="H3325" t="s">
        <v>30987</v>
      </c>
      <c r="I3325">
        <v>18</v>
      </c>
      <c r="J3325">
        <v>47928</v>
      </c>
      <c r="K3325">
        <v>48882</v>
      </c>
      <c r="L3325">
        <v>955</v>
      </c>
      <c r="M3325">
        <v>2</v>
      </c>
      <c r="N3325">
        <v>260334</v>
      </c>
      <c r="O3325" t="s">
        <v>11636</v>
      </c>
      <c r="P3325">
        <v>-137</v>
      </c>
      <c r="Q3325" t="s">
        <v>11637</v>
      </c>
      <c r="R3325" t="s">
        <v>11638</v>
      </c>
      <c r="S3325" t="s">
        <v>33469</v>
      </c>
      <c r="T3325">
        <v>0.97213403838398904</v>
      </c>
      <c r="U3325">
        <v>1</v>
      </c>
      <c r="V3325">
        <v>1.8723040934286901</v>
      </c>
      <c r="W3325">
        <v>0.20525741147413201</v>
      </c>
      <c r="X3325">
        <v>0.704072456322962</v>
      </c>
      <c r="Y3325">
        <v>-24.437544936801299</v>
      </c>
      <c r="Z3325">
        <v>0.93459220503170903</v>
      </c>
      <c r="AA3325">
        <v>0.99919698600769702</v>
      </c>
      <c r="AB3325">
        <v>2.0811011460859601</v>
      </c>
      <c r="AC3325">
        <v>0.32081866871113202</v>
      </c>
      <c r="AD3325">
        <v>0.68773325147593101</v>
      </c>
      <c r="AE3325">
        <v>-0.76199776398853403</v>
      </c>
      <c r="AF3325">
        <v>1</v>
      </c>
      <c r="AG3325">
        <v>1</v>
      </c>
      <c r="AH3325">
        <v>0.37664278053380701</v>
      </c>
      <c r="AI3325">
        <v>0.24456414000292601</v>
      </c>
      <c r="AJ3325">
        <v>0.78121606160956403</v>
      </c>
      <c r="AK3325">
        <v>-24.550096039636198</v>
      </c>
    </row>
    <row r="3326" spans="1:37" x14ac:dyDescent="0.2">
      <c r="A3326" t="s">
        <v>11627</v>
      </c>
      <c r="B3326">
        <v>73343</v>
      </c>
      <c r="C3326">
        <v>73494</v>
      </c>
      <c r="D3326">
        <v>152</v>
      </c>
      <c r="E3326" t="s">
        <v>11641</v>
      </c>
      <c r="F3326">
        <v>8</v>
      </c>
      <c r="G3326" t="s">
        <v>11642</v>
      </c>
      <c r="H3326" t="s">
        <v>30987</v>
      </c>
      <c r="I3326">
        <v>18</v>
      </c>
      <c r="J3326">
        <v>49815</v>
      </c>
      <c r="K3326">
        <v>73517</v>
      </c>
      <c r="L3326">
        <v>23703</v>
      </c>
      <c r="M3326">
        <v>2</v>
      </c>
      <c r="N3326">
        <v>260334</v>
      </c>
      <c r="O3326" t="s">
        <v>11643</v>
      </c>
      <c r="P3326">
        <v>23</v>
      </c>
      <c r="Q3326" t="s">
        <v>11637</v>
      </c>
      <c r="R3326" t="s">
        <v>11638</v>
      </c>
      <c r="S3326" t="s">
        <v>33469</v>
      </c>
      <c r="T3326">
        <v>0.35387198439864398</v>
      </c>
      <c r="U3326">
        <v>0.603102917160658</v>
      </c>
      <c r="V3326">
        <v>-24.6254861940917</v>
      </c>
      <c r="W3326">
        <v>0.94541066367716797</v>
      </c>
      <c r="X3326">
        <v>0.95159051474143896</v>
      </c>
      <c r="Y3326">
        <v>-1.22074852335605</v>
      </c>
      <c r="Z3326">
        <v>0.184235113180511</v>
      </c>
      <c r="AA3326">
        <v>0.72610664078822296</v>
      </c>
      <c r="AB3326">
        <v>-24.6254861940917</v>
      </c>
      <c r="AC3326">
        <v>0.71753805159658501</v>
      </c>
      <c r="AD3326">
        <v>0.87989882095915395</v>
      </c>
      <c r="AE3326">
        <v>-2.2207483810723998</v>
      </c>
      <c r="AF3326">
        <v>0.501741946288212</v>
      </c>
      <c r="AG3326">
        <v>0.80674443595273604</v>
      </c>
      <c r="AH3326">
        <v>-23.695875572414302</v>
      </c>
      <c r="AI3326">
        <v>0.59609816080359102</v>
      </c>
      <c r="AJ3326">
        <v>0.78121606160956403</v>
      </c>
      <c r="AK3326">
        <v>-0.35199310706544501</v>
      </c>
    </row>
    <row r="3327" spans="1:37" x14ac:dyDescent="0.2">
      <c r="A3327" t="s">
        <v>11627</v>
      </c>
      <c r="B3327">
        <v>73694</v>
      </c>
      <c r="C3327">
        <v>73846</v>
      </c>
      <c r="D3327">
        <v>153</v>
      </c>
      <c r="E3327" t="s">
        <v>11644</v>
      </c>
      <c r="F3327">
        <v>6</v>
      </c>
      <c r="G3327" t="s">
        <v>11645</v>
      </c>
      <c r="H3327" t="s">
        <v>30987</v>
      </c>
      <c r="I3327">
        <v>18</v>
      </c>
      <c r="J3327">
        <v>49900</v>
      </c>
      <c r="K3327">
        <v>73545</v>
      </c>
      <c r="L3327">
        <v>23646</v>
      </c>
      <c r="M3327">
        <v>2</v>
      </c>
      <c r="N3327">
        <v>260334</v>
      </c>
      <c r="O3327" t="s">
        <v>11646</v>
      </c>
      <c r="P3327">
        <v>-149</v>
      </c>
      <c r="Q3327" t="s">
        <v>11637</v>
      </c>
      <c r="R3327" t="s">
        <v>11638</v>
      </c>
      <c r="S3327" t="s">
        <v>33469</v>
      </c>
      <c r="T3327">
        <v>0.35387198439864398</v>
      </c>
      <c r="U3327">
        <v>0.603102917160658</v>
      </c>
      <c r="V3327">
        <v>-24.6254861940917</v>
      </c>
      <c r="W3327">
        <v>0.94541066367716797</v>
      </c>
      <c r="X3327">
        <v>0.95159051474143896</v>
      </c>
      <c r="Y3327">
        <v>-1.22074852335605</v>
      </c>
      <c r="Z3327">
        <v>0.184235113180511</v>
      </c>
      <c r="AA3327">
        <v>0.72610664078822296</v>
      </c>
      <c r="AB3327">
        <v>-24.6254861940917</v>
      </c>
      <c r="AC3327">
        <v>0.71753805159658501</v>
      </c>
      <c r="AD3327">
        <v>0.87989882095915395</v>
      </c>
      <c r="AE3327">
        <v>-2.2207483810723998</v>
      </c>
      <c r="AF3327">
        <v>0.501741946288212</v>
      </c>
      <c r="AG3327">
        <v>0.80674443595273604</v>
      </c>
      <c r="AH3327">
        <v>-23.695875572414302</v>
      </c>
      <c r="AI3327">
        <v>0.59609816080359102</v>
      </c>
      <c r="AJ3327">
        <v>0.78121606160956403</v>
      </c>
      <c r="AK3327">
        <v>-0.35199310706544501</v>
      </c>
    </row>
    <row r="3328" spans="1:37" x14ac:dyDescent="0.2">
      <c r="A3328" t="s">
        <v>11627</v>
      </c>
      <c r="B3328">
        <v>109748</v>
      </c>
      <c r="C3328">
        <v>109890</v>
      </c>
      <c r="D3328">
        <v>143</v>
      </c>
      <c r="E3328" t="s">
        <v>11647</v>
      </c>
      <c r="F3328">
        <v>1</v>
      </c>
      <c r="G3328" t="s">
        <v>11648</v>
      </c>
      <c r="H3328" t="s">
        <v>30987</v>
      </c>
      <c r="I3328">
        <v>18</v>
      </c>
      <c r="J3328">
        <v>109065</v>
      </c>
      <c r="K3328">
        <v>122219</v>
      </c>
      <c r="L3328">
        <v>13155</v>
      </c>
      <c r="M3328">
        <v>1</v>
      </c>
      <c r="N3328">
        <v>727758</v>
      </c>
      <c r="O3328" t="s">
        <v>11649</v>
      </c>
      <c r="P3328">
        <v>683</v>
      </c>
      <c r="Q3328" t="s">
        <v>11650</v>
      </c>
      <c r="R3328" t="s">
        <v>11651</v>
      </c>
      <c r="S3328" t="s">
        <v>33470</v>
      </c>
      <c r="T3328">
        <v>0.54421053469192604</v>
      </c>
      <c r="U3328">
        <v>0.80321479550967601</v>
      </c>
      <c r="V3328">
        <v>1.9613775993643501</v>
      </c>
      <c r="W3328">
        <v>0.20525741147413201</v>
      </c>
      <c r="X3328">
        <v>0.704072456322962</v>
      </c>
      <c r="Y3328">
        <v>-24.146574774054201</v>
      </c>
      <c r="Z3328">
        <v>0.96726857278496403</v>
      </c>
      <c r="AA3328">
        <v>0.99919698600769702</v>
      </c>
      <c r="AB3328">
        <v>0.99790353956315303</v>
      </c>
      <c r="AC3328">
        <v>0.30184355666711699</v>
      </c>
      <c r="AD3328">
        <v>0.68253123924728298</v>
      </c>
      <c r="AE3328">
        <v>-2.6153536260329702</v>
      </c>
      <c r="AF3328">
        <v>0.22065000948199101</v>
      </c>
      <c r="AG3328">
        <v>0.68151250837662902</v>
      </c>
      <c r="AH3328">
        <v>2.8909880334596898</v>
      </c>
      <c r="AI3328">
        <v>0.24456414000292601</v>
      </c>
      <c r="AJ3328">
        <v>0.78121606160956403</v>
      </c>
      <c r="AK3328">
        <v>-23.622218673078599</v>
      </c>
    </row>
    <row r="3329" spans="1:37" x14ac:dyDescent="0.2">
      <c r="A3329" t="s">
        <v>11627</v>
      </c>
      <c r="B3329">
        <v>109890</v>
      </c>
      <c r="C3329">
        <v>110032</v>
      </c>
      <c r="D3329">
        <v>143</v>
      </c>
      <c r="E3329" t="s">
        <v>11652</v>
      </c>
      <c r="F3329">
        <v>2</v>
      </c>
      <c r="G3329" t="s">
        <v>11653</v>
      </c>
      <c r="H3329" t="s">
        <v>30987</v>
      </c>
      <c r="I3329">
        <v>18</v>
      </c>
      <c r="J3329">
        <v>109065</v>
      </c>
      <c r="K3329">
        <v>122219</v>
      </c>
      <c r="L3329">
        <v>13155</v>
      </c>
      <c r="M3329">
        <v>1</v>
      </c>
      <c r="N3329">
        <v>727758</v>
      </c>
      <c r="O3329" t="s">
        <v>11649</v>
      </c>
      <c r="P3329">
        <v>825</v>
      </c>
      <c r="Q3329" t="s">
        <v>11650</v>
      </c>
      <c r="R3329" t="s">
        <v>11651</v>
      </c>
      <c r="S3329" t="s">
        <v>33470</v>
      </c>
      <c r="T3329">
        <v>0.54421053469192604</v>
      </c>
      <c r="U3329">
        <v>0.80321479550967601</v>
      </c>
      <c r="V3329">
        <v>1.9613775993643501</v>
      </c>
      <c r="W3329">
        <v>0.20525741147413201</v>
      </c>
      <c r="X3329">
        <v>0.704072456322962</v>
      </c>
      <c r="Y3329">
        <v>-24.146574774054201</v>
      </c>
      <c r="Z3329">
        <v>0.96726857278496403</v>
      </c>
      <c r="AA3329">
        <v>0.99919698600769702</v>
      </c>
      <c r="AB3329">
        <v>0.99790353956315303</v>
      </c>
      <c r="AC3329">
        <v>0.30184355666711699</v>
      </c>
      <c r="AD3329">
        <v>0.68253123924728298</v>
      </c>
      <c r="AE3329">
        <v>-2.6153536260329702</v>
      </c>
      <c r="AF3329">
        <v>0.22065000948199101</v>
      </c>
      <c r="AG3329">
        <v>0.68151250837662902</v>
      </c>
      <c r="AH3329">
        <v>2.8909880334596898</v>
      </c>
      <c r="AI3329">
        <v>0.24456414000292601</v>
      </c>
      <c r="AJ3329">
        <v>0.78121606160956403</v>
      </c>
      <c r="AK3329">
        <v>-23.622218673078599</v>
      </c>
    </row>
    <row r="3330" spans="1:37" x14ac:dyDescent="0.2">
      <c r="A3330" t="s">
        <v>11627</v>
      </c>
      <c r="B3330">
        <v>110032</v>
      </c>
      <c r="C3330">
        <v>110174</v>
      </c>
      <c r="D3330">
        <v>143</v>
      </c>
      <c r="E3330" t="s">
        <v>11654</v>
      </c>
      <c r="F3330">
        <v>3</v>
      </c>
      <c r="G3330" t="s">
        <v>11655</v>
      </c>
      <c r="H3330" t="s">
        <v>30987</v>
      </c>
      <c r="I3330">
        <v>18</v>
      </c>
      <c r="J3330">
        <v>109065</v>
      </c>
      <c r="K3330">
        <v>122219</v>
      </c>
      <c r="L3330">
        <v>13155</v>
      </c>
      <c r="M3330">
        <v>1</v>
      </c>
      <c r="N3330">
        <v>727758</v>
      </c>
      <c r="O3330" t="s">
        <v>11649</v>
      </c>
      <c r="P3330">
        <v>967</v>
      </c>
      <c r="Q3330" t="s">
        <v>11650</v>
      </c>
      <c r="R3330" t="s">
        <v>11651</v>
      </c>
      <c r="S3330" t="s">
        <v>33470</v>
      </c>
      <c r="T3330">
        <v>0.97213403838398904</v>
      </c>
      <c r="U3330">
        <v>1</v>
      </c>
      <c r="V3330">
        <v>2.4735295218745099</v>
      </c>
      <c r="W3330">
        <v>0.38920677604595899</v>
      </c>
      <c r="X3330">
        <v>0.704072456322962</v>
      </c>
      <c r="Y3330">
        <v>-24.658726693536501</v>
      </c>
      <c r="Z3330">
        <v>0.69013698642955401</v>
      </c>
      <c r="AA3330">
        <v>0.84521697243271998</v>
      </c>
      <c r="AB3330">
        <v>1.5100554428966599</v>
      </c>
      <c r="AC3330">
        <v>0.71753805159658501</v>
      </c>
      <c r="AD3330">
        <v>0.87989882095915395</v>
      </c>
      <c r="AE3330">
        <v>-3.1275055455152398</v>
      </c>
      <c r="AF3330">
        <v>0.61410715005536498</v>
      </c>
      <c r="AG3330">
        <v>0.80674443595273604</v>
      </c>
      <c r="AH3330">
        <v>3.4031399559698401</v>
      </c>
      <c r="AI3330">
        <v>0.35038410267202102</v>
      </c>
      <c r="AJ3330">
        <v>0.78121606160956403</v>
      </c>
      <c r="AK3330">
        <v>-24.039783791999</v>
      </c>
    </row>
    <row r="3331" spans="1:37" x14ac:dyDescent="0.2">
      <c r="A3331" t="s">
        <v>11627</v>
      </c>
      <c r="B3331">
        <v>110174</v>
      </c>
      <c r="C3331">
        <v>110316</v>
      </c>
      <c r="D3331">
        <v>143</v>
      </c>
      <c r="E3331" t="s">
        <v>11656</v>
      </c>
      <c r="F3331">
        <v>0</v>
      </c>
      <c r="G3331" t="s">
        <v>11657</v>
      </c>
      <c r="H3331" t="s">
        <v>30999</v>
      </c>
      <c r="I3331">
        <v>18</v>
      </c>
      <c r="J3331">
        <v>109065</v>
      </c>
      <c r="K3331">
        <v>122219</v>
      </c>
      <c r="L3331">
        <v>13155</v>
      </c>
      <c r="M3331">
        <v>1</v>
      </c>
      <c r="N3331">
        <v>727758</v>
      </c>
      <c r="O3331" t="s">
        <v>11649</v>
      </c>
      <c r="P3331">
        <v>1109</v>
      </c>
      <c r="Q3331" t="s">
        <v>11650</v>
      </c>
      <c r="R3331" t="s">
        <v>11651</v>
      </c>
      <c r="S3331" t="s">
        <v>33470</v>
      </c>
      <c r="T3331">
        <v>0.54421053469192604</v>
      </c>
      <c r="U3331">
        <v>0.80321479550967601</v>
      </c>
      <c r="V3331">
        <v>2.5383035220453798</v>
      </c>
      <c r="W3331">
        <v>0.38920677604595899</v>
      </c>
      <c r="X3331">
        <v>0.704072456322962</v>
      </c>
      <c r="Y3331">
        <v>-24.658726693536501</v>
      </c>
      <c r="Z3331">
        <v>0.96726857278496403</v>
      </c>
      <c r="AA3331">
        <v>0.99919698600769702</v>
      </c>
      <c r="AB3331">
        <v>1.5748294410919299</v>
      </c>
      <c r="AC3331">
        <v>0.92091778829119397</v>
      </c>
      <c r="AD3331">
        <v>0.94068432309766403</v>
      </c>
      <c r="AE3331">
        <v>-2.8137941392316699</v>
      </c>
      <c r="AF3331">
        <v>0.22065000948199101</v>
      </c>
      <c r="AG3331">
        <v>0.68151250837662902</v>
      </c>
      <c r="AH3331">
        <v>3.46791395614071</v>
      </c>
      <c r="AI3331">
        <v>0.24456414000292601</v>
      </c>
      <c r="AJ3331">
        <v>0.78121606160956403</v>
      </c>
      <c r="AK3331">
        <v>-24.0944515515686</v>
      </c>
    </row>
    <row r="3332" spans="1:37" x14ac:dyDescent="0.2">
      <c r="A3332" t="s">
        <v>11627</v>
      </c>
      <c r="B3332">
        <v>518645</v>
      </c>
      <c r="C3332">
        <v>518787</v>
      </c>
      <c r="D3332">
        <v>143</v>
      </c>
      <c r="E3332" t="s">
        <v>11658</v>
      </c>
      <c r="F3332">
        <v>2</v>
      </c>
      <c r="G3332" t="s">
        <v>11659</v>
      </c>
      <c r="H3332" t="s">
        <v>31000</v>
      </c>
      <c r="I3332">
        <v>18</v>
      </c>
      <c r="J3332">
        <v>508568</v>
      </c>
      <c r="K3332">
        <v>515294</v>
      </c>
      <c r="L3332">
        <v>6727</v>
      </c>
      <c r="M3332">
        <v>2</v>
      </c>
      <c r="N3332">
        <v>105376854</v>
      </c>
      <c r="O3332" t="s">
        <v>11660</v>
      </c>
      <c r="P3332">
        <v>-3351</v>
      </c>
      <c r="Q3332" t="s">
        <v>11661</v>
      </c>
      <c r="R3332" t="s">
        <v>11662</v>
      </c>
      <c r="S3332" t="s">
        <v>33471</v>
      </c>
      <c r="T3332">
        <v>7.1088919063403797E-2</v>
      </c>
      <c r="U3332">
        <v>0.603102917160658</v>
      </c>
      <c r="V3332">
        <v>1.95688178417574</v>
      </c>
      <c r="W3332">
        <v>0.36069202270971501</v>
      </c>
      <c r="X3332">
        <v>0.704072456322962</v>
      </c>
      <c r="Y3332">
        <v>0.71444826311463305</v>
      </c>
      <c r="Z3332">
        <v>0.182399645686077</v>
      </c>
      <c r="AA3332">
        <v>0.72610664078822296</v>
      </c>
      <c r="AB3332">
        <v>1.7345801143866699</v>
      </c>
      <c r="AC3332">
        <v>0.76858788773669895</v>
      </c>
      <c r="AD3332">
        <v>0.89413258094478698</v>
      </c>
      <c r="AE3332">
        <v>0.19134329630678901</v>
      </c>
      <c r="AF3332">
        <v>8.9002790589804801E-2</v>
      </c>
      <c r="AG3332">
        <v>0.68151250837662902</v>
      </c>
      <c r="AH3332">
        <v>1.08620480480413</v>
      </c>
      <c r="AI3332">
        <v>0.19464039583918399</v>
      </c>
      <c r="AJ3332">
        <v>0.78121606160956403</v>
      </c>
      <c r="AK3332">
        <v>0.96872344914671904</v>
      </c>
    </row>
    <row r="3333" spans="1:37" x14ac:dyDescent="0.2">
      <c r="A3333" t="s">
        <v>11627</v>
      </c>
      <c r="B3333">
        <v>571549</v>
      </c>
      <c r="C3333">
        <v>571785</v>
      </c>
      <c r="D3333">
        <v>237</v>
      </c>
      <c r="E3333" t="s">
        <v>11663</v>
      </c>
      <c r="F3333">
        <v>6</v>
      </c>
      <c r="G3333" t="s">
        <v>11664</v>
      </c>
      <c r="H3333" t="s">
        <v>31000</v>
      </c>
      <c r="I3333">
        <v>18</v>
      </c>
      <c r="J3333">
        <v>580380</v>
      </c>
      <c r="K3333">
        <v>582114</v>
      </c>
      <c r="L3333">
        <v>1735</v>
      </c>
      <c r="M3333">
        <v>1</v>
      </c>
      <c r="N3333">
        <v>1068</v>
      </c>
      <c r="O3333" t="s">
        <v>11665</v>
      </c>
      <c r="P3333">
        <v>-8595</v>
      </c>
      <c r="Q3333" t="s">
        <v>11666</v>
      </c>
      <c r="R3333" t="s">
        <v>11667</v>
      </c>
      <c r="S3333" t="s">
        <v>33472</v>
      </c>
      <c r="T3333">
        <v>0.32911398597860803</v>
      </c>
      <c r="U3333">
        <v>0.603102917160658</v>
      </c>
      <c r="V3333">
        <v>23.8692727237264</v>
      </c>
      <c r="W3333">
        <v>0.92840768905355797</v>
      </c>
      <c r="X3333">
        <v>0.95159051474143896</v>
      </c>
      <c r="Y3333">
        <v>0.55871817939911295</v>
      </c>
      <c r="Z3333">
        <v>0.136920528570767</v>
      </c>
      <c r="AA3333">
        <v>0.72610664078822296</v>
      </c>
      <c r="AB3333">
        <v>24.512807830040099</v>
      </c>
      <c r="AC3333">
        <v>0.34006762341144098</v>
      </c>
      <c r="AD3333">
        <v>0.720344109851215</v>
      </c>
      <c r="AE3333">
        <v>-0.44128178273678897</v>
      </c>
      <c r="AF3333">
        <v>0.74414648978297804</v>
      </c>
      <c r="AG3333">
        <v>0.86906519844104402</v>
      </c>
      <c r="AH3333">
        <v>-3.2945075197829903E-2</v>
      </c>
      <c r="AI3333">
        <v>0.60044139461188495</v>
      </c>
      <c r="AJ3333">
        <v>0.78491624961973305</v>
      </c>
      <c r="AK3333">
        <v>1.4274736000480901</v>
      </c>
    </row>
    <row r="3334" spans="1:37" x14ac:dyDescent="0.2">
      <c r="A3334" t="s">
        <v>11627</v>
      </c>
      <c r="B3334">
        <v>975941</v>
      </c>
      <c r="C3334">
        <v>976124</v>
      </c>
      <c r="D3334">
        <v>184</v>
      </c>
      <c r="E3334" t="s">
        <v>11668</v>
      </c>
      <c r="F3334">
        <v>2</v>
      </c>
      <c r="G3334" t="s">
        <v>11669</v>
      </c>
      <c r="H3334" t="s">
        <v>30987</v>
      </c>
      <c r="I3334">
        <v>18</v>
      </c>
      <c r="J3334">
        <v>976589</v>
      </c>
      <c r="K3334">
        <v>1159391</v>
      </c>
      <c r="L3334">
        <v>182803</v>
      </c>
      <c r="M3334">
        <v>1</v>
      </c>
      <c r="N3334">
        <v>105371953</v>
      </c>
      <c r="O3334" t="s">
        <v>11670</v>
      </c>
      <c r="P3334">
        <v>-465</v>
      </c>
      <c r="Q3334" t="s">
        <v>40</v>
      </c>
      <c r="R3334" t="s">
        <v>11671</v>
      </c>
      <c r="S3334" t="s">
        <v>33473</v>
      </c>
      <c r="T3334">
        <v>0.152084254673993</v>
      </c>
      <c r="U3334">
        <v>0.603102917160658</v>
      </c>
      <c r="V3334">
        <v>24.203508760289498</v>
      </c>
      <c r="W3334">
        <v>0.73420570613580904</v>
      </c>
      <c r="X3334">
        <v>0.95159051474143896</v>
      </c>
      <c r="Y3334">
        <v>0.75704496814657796</v>
      </c>
      <c r="Z3334">
        <v>0.203350924423461</v>
      </c>
      <c r="AA3334">
        <v>0.72610664078822296</v>
      </c>
      <c r="AB3334">
        <v>23.907828709440398</v>
      </c>
      <c r="AC3334">
        <v>0.63966253792798</v>
      </c>
      <c r="AD3334">
        <v>0.87989882095915395</v>
      </c>
      <c r="AE3334">
        <v>0.26459173673821501</v>
      </c>
      <c r="AF3334">
        <v>0.22065000948199101</v>
      </c>
      <c r="AG3334">
        <v>0.68151250837662902</v>
      </c>
      <c r="AH3334">
        <v>1.7645374171847901</v>
      </c>
      <c r="AI3334">
        <v>0.84178376985732795</v>
      </c>
      <c r="AJ3334">
        <v>0.95896800690842199</v>
      </c>
      <c r="AK3334">
        <v>0.95800636589315702</v>
      </c>
    </row>
    <row r="3335" spans="1:37" x14ac:dyDescent="0.2">
      <c r="A3335" t="s">
        <v>11627</v>
      </c>
      <c r="B3335">
        <v>976124</v>
      </c>
      <c r="C3335">
        <v>976307</v>
      </c>
      <c r="D3335">
        <v>184</v>
      </c>
      <c r="E3335" t="s">
        <v>11672</v>
      </c>
      <c r="F3335">
        <v>2</v>
      </c>
      <c r="G3335" t="s">
        <v>11673</v>
      </c>
      <c r="H3335" t="s">
        <v>30987</v>
      </c>
      <c r="I3335">
        <v>18</v>
      </c>
      <c r="J3335">
        <v>976589</v>
      </c>
      <c r="K3335">
        <v>1159391</v>
      </c>
      <c r="L3335">
        <v>182803</v>
      </c>
      <c r="M3335">
        <v>1</v>
      </c>
      <c r="N3335">
        <v>105371953</v>
      </c>
      <c r="O3335" t="s">
        <v>11670</v>
      </c>
      <c r="P3335">
        <v>-282</v>
      </c>
      <c r="Q3335" t="s">
        <v>40</v>
      </c>
      <c r="R3335" t="s">
        <v>11671</v>
      </c>
      <c r="S3335" t="s">
        <v>33473</v>
      </c>
      <c r="T3335">
        <v>0.32911398597860803</v>
      </c>
      <c r="U3335">
        <v>0.603102917160658</v>
      </c>
      <c r="V3335">
        <v>24.097219803143201</v>
      </c>
      <c r="W3335">
        <v>0.89107655920673101</v>
      </c>
      <c r="X3335">
        <v>0.95159051474143896</v>
      </c>
      <c r="Y3335">
        <v>0.96286959459966703</v>
      </c>
      <c r="Z3335">
        <v>0.306975110376564</v>
      </c>
      <c r="AA3335">
        <v>0.72610664078822296</v>
      </c>
      <c r="AB3335">
        <v>23.896742248673402</v>
      </c>
      <c r="AC3335">
        <v>0.88945902157151002</v>
      </c>
      <c r="AD3335">
        <v>0.94068432309766403</v>
      </c>
      <c r="AE3335">
        <v>0.48178155787334798</v>
      </c>
      <c r="AF3335">
        <v>0.61410715005536498</v>
      </c>
      <c r="AG3335">
        <v>0.80674443595273604</v>
      </c>
      <c r="AH3335">
        <v>1.5207449593548701</v>
      </c>
      <c r="AI3335">
        <v>0.91725052871964496</v>
      </c>
      <c r="AJ3335">
        <v>0.98621344597861504</v>
      </c>
      <c r="AK3335">
        <v>1.0686284967689199</v>
      </c>
    </row>
    <row r="3336" spans="1:37" x14ac:dyDescent="0.2">
      <c r="A3336" t="s">
        <v>11627</v>
      </c>
      <c r="B3336">
        <v>2247762</v>
      </c>
      <c r="C3336">
        <v>2247936</v>
      </c>
      <c r="D3336">
        <v>175</v>
      </c>
      <c r="E3336" t="s">
        <v>11674</v>
      </c>
      <c r="F3336">
        <v>2</v>
      </c>
      <c r="G3336" t="s">
        <v>11675</v>
      </c>
      <c r="H3336" t="s">
        <v>33474</v>
      </c>
      <c r="I3336">
        <v>18</v>
      </c>
      <c r="J3336">
        <v>1883704</v>
      </c>
      <c r="K3336">
        <v>2240847</v>
      </c>
      <c r="L3336">
        <v>357144</v>
      </c>
      <c r="M3336">
        <v>2</v>
      </c>
      <c r="N3336">
        <v>105371958</v>
      </c>
      <c r="O3336" t="s">
        <v>11676</v>
      </c>
      <c r="P3336">
        <v>-6915</v>
      </c>
      <c r="Q3336" t="s">
        <v>40</v>
      </c>
      <c r="R3336" t="s">
        <v>11677</v>
      </c>
      <c r="S3336" t="s">
        <v>33475</v>
      </c>
      <c r="T3336">
        <v>0.97213403838398904</v>
      </c>
      <c r="U3336">
        <v>1</v>
      </c>
      <c r="V3336">
        <v>0.64763669105912802</v>
      </c>
      <c r="W3336">
        <v>0.69201225521665499</v>
      </c>
      <c r="X3336">
        <v>0.95159051474143896</v>
      </c>
      <c r="Y3336">
        <v>-0.62498756723413396</v>
      </c>
      <c r="Z3336">
        <v>0.693404429441695</v>
      </c>
      <c r="AA3336">
        <v>0.84521697243271998</v>
      </c>
      <c r="AB3336">
        <v>0.57487194871194602</v>
      </c>
      <c r="AC3336">
        <v>0.615069744472027</v>
      </c>
      <c r="AD3336">
        <v>0.87989882095915395</v>
      </c>
      <c r="AE3336">
        <v>-0.59899757542278897</v>
      </c>
      <c r="AF3336">
        <v>0.77173648502780101</v>
      </c>
      <c r="AG3336">
        <v>0.88417364479730298</v>
      </c>
      <c r="AH3336">
        <v>0.39182574681724402</v>
      </c>
      <c r="AI3336">
        <v>0.78546927494779295</v>
      </c>
      <c r="AJ3336">
        <v>0.92808185275216604</v>
      </c>
      <c r="AK3336">
        <v>-0.39326745647646999</v>
      </c>
    </row>
    <row r="3337" spans="1:37" x14ac:dyDescent="0.2">
      <c r="A3337" t="s">
        <v>11627</v>
      </c>
      <c r="B3337">
        <v>2247936</v>
      </c>
      <c r="C3337">
        <v>2248110</v>
      </c>
      <c r="D3337">
        <v>175</v>
      </c>
      <c r="E3337" t="s">
        <v>11678</v>
      </c>
      <c r="F3337">
        <v>0</v>
      </c>
      <c r="G3337" t="s">
        <v>11679</v>
      </c>
      <c r="H3337" t="s">
        <v>33474</v>
      </c>
      <c r="I3337">
        <v>18</v>
      </c>
      <c r="J3337">
        <v>1883704</v>
      </c>
      <c r="K3337">
        <v>2240847</v>
      </c>
      <c r="L3337">
        <v>357144</v>
      </c>
      <c r="M3337">
        <v>2</v>
      </c>
      <c r="N3337">
        <v>105371958</v>
      </c>
      <c r="O3337" t="s">
        <v>11676</v>
      </c>
      <c r="P3337">
        <v>-7089</v>
      </c>
      <c r="Q3337" t="s">
        <v>40</v>
      </c>
      <c r="R3337" t="s">
        <v>11677</v>
      </c>
      <c r="S3337" t="s">
        <v>33475</v>
      </c>
      <c r="T3337">
        <v>0.97213403838398904</v>
      </c>
      <c r="U3337">
        <v>1</v>
      </c>
      <c r="V3337">
        <v>0.64763669105912802</v>
      </c>
      <c r="W3337">
        <v>0.69201225521665499</v>
      </c>
      <c r="X3337">
        <v>0.95159051474143896</v>
      </c>
      <c r="Y3337">
        <v>-0.62498756723413396</v>
      </c>
      <c r="Z3337">
        <v>0.693404429441695</v>
      </c>
      <c r="AA3337">
        <v>0.84521697243271998</v>
      </c>
      <c r="AB3337">
        <v>0.57487194871194602</v>
      </c>
      <c r="AC3337">
        <v>0.615069744472027</v>
      </c>
      <c r="AD3337">
        <v>0.87989882095915395</v>
      </c>
      <c r="AE3337">
        <v>-0.59899757542278897</v>
      </c>
      <c r="AF3337">
        <v>0.77173648502780101</v>
      </c>
      <c r="AG3337">
        <v>0.88417364479730298</v>
      </c>
      <c r="AH3337">
        <v>0.39182574681724402</v>
      </c>
      <c r="AI3337">
        <v>0.78546927494779295</v>
      </c>
      <c r="AJ3337">
        <v>0.92808185275216604</v>
      </c>
      <c r="AK3337">
        <v>-0.39326745647646999</v>
      </c>
    </row>
    <row r="3338" spans="1:37" x14ac:dyDescent="0.2">
      <c r="A3338" t="s">
        <v>11627</v>
      </c>
      <c r="B3338">
        <v>2506743</v>
      </c>
      <c r="C3338">
        <v>2506885</v>
      </c>
      <c r="D3338">
        <v>143</v>
      </c>
      <c r="E3338" t="s">
        <v>11680</v>
      </c>
      <c r="F3338">
        <v>1</v>
      </c>
      <c r="G3338" t="s">
        <v>11681</v>
      </c>
      <c r="H3338" t="s">
        <v>33476</v>
      </c>
      <c r="I3338">
        <v>18</v>
      </c>
      <c r="J3338">
        <v>2043674</v>
      </c>
      <c r="K3338">
        <v>2489426</v>
      </c>
      <c r="L3338">
        <v>445753</v>
      </c>
      <c r="M3338">
        <v>2</v>
      </c>
      <c r="N3338">
        <v>105371956</v>
      </c>
      <c r="O3338" t="s">
        <v>11682</v>
      </c>
      <c r="P3338">
        <v>-17317</v>
      </c>
      <c r="Q3338" t="s">
        <v>40</v>
      </c>
      <c r="R3338" t="s">
        <v>11683</v>
      </c>
      <c r="S3338" t="s">
        <v>33477</v>
      </c>
      <c r="T3338">
        <v>0.98853553834373697</v>
      </c>
      <c r="U3338">
        <v>1</v>
      </c>
      <c r="V3338">
        <v>-6.0770172968038501E-2</v>
      </c>
      <c r="W3338">
        <v>0.890088365755624</v>
      </c>
      <c r="X3338">
        <v>0.95159051474143896</v>
      </c>
      <c r="Y3338">
        <v>0.27832770848261001</v>
      </c>
      <c r="Z3338">
        <v>0.87619722384424703</v>
      </c>
      <c r="AA3338">
        <v>0.99729414012206696</v>
      </c>
      <c r="AB3338">
        <v>-2.06665171315055E-2</v>
      </c>
      <c r="AC3338">
        <v>0.69781215196052504</v>
      </c>
      <c r="AD3338">
        <v>0.87989882095915395</v>
      </c>
      <c r="AE3338">
        <v>-0.119934418223954</v>
      </c>
      <c r="AF3338">
        <v>0.92325851071891196</v>
      </c>
      <c r="AG3338">
        <v>1</v>
      </c>
      <c r="AH3338">
        <v>-7.0485198616894507E-2</v>
      </c>
      <c r="AI3338">
        <v>0.60998707473359803</v>
      </c>
      <c r="AJ3338">
        <v>0.792270719854135</v>
      </c>
      <c r="AK3338">
        <v>0.54442622461920298</v>
      </c>
    </row>
    <row r="3339" spans="1:37" x14ac:dyDescent="0.2">
      <c r="A3339" t="s">
        <v>11627</v>
      </c>
      <c r="B3339">
        <v>2918759</v>
      </c>
      <c r="C3339">
        <v>2919046</v>
      </c>
      <c r="D3339">
        <v>288</v>
      </c>
      <c r="E3339" t="s">
        <v>11684</v>
      </c>
      <c r="F3339">
        <v>6</v>
      </c>
      <c r="G3339" t="s">
        <v>11685</v>
      </c>
      <c r="H3339" t="s">
        <v>31003</v>
      </c>
      <c r="I3339">
        <v>18</v>
      </c>
      <c r="J3339">
        <v>2906569</v>
      </c>
      <c r="K3339">
        <v>2913162</v>
      </c>
      <c r="L3339">
        <v>6594</v>
      </c>
      <c r="M3339">
        <v>1</v>
      </c>
      <c r="N3339">
        <v>84034</v>
      </c>
      <c r="O3339" t="s">
        <v>11686</v>
      </c>
      <c r="P3339">
        <v>12190</v>
      </c>
      <c r="Q3339" t="s">
        <v>11687</v>
      </c>
      <c r="R3339" t="s">
        <v>11688</v>
      </c>
      <c r="S3339" t="s">
        <v>33478</v>
      </c>
      <c r="T3339">
        <v>0.97213403838398904</v>
      </c>
      <c r="U3339">
        <v>1</v>
      </c>
      <c r="V3339">
        <v>0.52397047525713003</v>
      </c>
      <c r="W3339">
        <v>5.4349643961368002E-2</v>
      </c>
      <c r="X3339">
        <v>0.704072456322962</v>
      </c>
      <c r="Y3339">
        <v>24.849875184490401</v>
      </c>
      <c r="Z3339">
        <v>0.64127342146525201</v>
      </c>
      <c r="AA3339">
        <v>0.84521697243271998</v>
      </c>
      <c r="AB3339">
        <v>1.1741364316776901</v>
      </c>
      <c r="AC3339">
        <v>0.114586611961368</v>
      </c>
      <c r="AD3339">
        <v>0.68253123924728298</v>
      </c>
      <c r="AE3339">
        <v>24.291745448477801</v>
      </c>
      <c r="AF3339">
        <v>0.74414648978297804</v>
      </c>
      <c r="AG3339">
        <v>0.86906519844104402</v>
      </c>
      <c r="AH3339">
        <v>-0.48050191440338302</v>
      </c>
      <c r="AI3339">
        <v>5.6729316954765997E-2</v>
      </c>
      <c r="AJ3339">
        <v>0.78121606160956403</v>
      </c>
      <c r="AK3339">
        <v>2.62489161684928</v>
      </c>
    </row>
    <row r="3340" spans="1:37" x14ac:dyDescent="0.2">
      <c r="A3340" t="s">
        <v>11627</v>
      </c>
      <c r="B3340">
        <v>4454000</v>
      </c>
      <c r="C3340">
        <v>4454215</v>
      </c>
      <c r="D3340">
        <v>216</v>
      </c>
      <c r="E3340" t="s">
        <v>11689</v>
      </c>
      <c r="F3340">
        <v>24</v>
      </c>
      <c r="G3340" t="s">
        <v>11690</v>
      </c>
      <c r="H3340" t="s">
        <v>30987</v>
      </c>
      <c r="I3340">
        <v>18</v>
      </c>
      <c r="J3340">
        <v>4430577</v>
      </c>
      <c r="K3340">
        <v>4455022</v>
      </c>
      <c r="L3340">
        <v>24446</v>
      </c>
      <c r="M3340">
        <v>2</v>
      </c>
      <c r="N3340">
        <v>9229</v>
      </c>
      <c r="O3340" t="s">
        <v>11691</v>
      </c>
      <c r="P3340">
        <v>807</v>
      </c>
      <c r="Q3340" t="s">
        <v>11692</v>
      </c>
      <c r="R3340" t="s">
        <v>11693</v>
      </c>
      <c r="S3340" t="s">
        <v>33479</v>
      </c>
      <c r="T3340">
        <v>0.152084254673993</v>
      </c>
      <c r="U3340">
        <v>0.603102917160658</v>
      </c>
      <c r="V3340">
        <v>25.785250071674898</v>
      </c>
      <c r="W3340">
        <v>0.445039264814859</v>
      </c>
      <c r="X3340">
        <v>0.75649898630786205</v>
      </c>
      <c r="Y3340">
        <v>2.3962316234524002</v>
      </c>
      <c r="Z3340">
        <v>0.136920528570767</v>
      </c>
      <c r="AA3340">
        <v>0.72610664078822296</v>
      </c>
      <c r="AB3340">
        <v>25.2409948465261</v>
      </c>
      <c r="AC3340">
        <v>0.97504645870380702</v>
      </c>
      <c r="AD3340">
        <v>0.98031027550246497</v>
      </c>
      <c r="AE3340">
        <v>1.3962316396149299</v>
      </c>
      <c r="AF3340">
        <v>0.45724430223818102</v>
      </c>
      <c r="AG3340">
        <v>0.80674443595273604</v>
      </c>
      <c r="AH3340">
        <v>2.56830905112027</v>
      </c>
      <c r="AI3340">
        <v>0.136366491411237</v>
      </c>
      <c r="AJ3340">
        <v>0.78121606160956403</v>
      </c>
      <c r="AK3340">
        <v>3.2649870198875601</v>
      </c>
    </row>
    <row r="3341" spans="1:37" x14ac:dyDescent="0.2">
      <c r="A3341" t="s">
        <v>11627</v>
      </c>
      <c r="B3341">
        <v>4477737</v>
      </c>
      <c r="C3341">
        <v>4477930</v>
      </c>
      <c r="D3341">
        <v>194</v>
      </c>
      <c r="E3341" t="s">
        <v>11694</v>
      </c>
      <c r="F3341">
        <v>6</v>
      </c>
      <c r="G3341" t="s">
        <v>11695</v>
      </c>
      <c r="H3341" t="s">
        <v>31000</v>
      </c>
      <c r="I3341">
        <v>18</v>
      </c>
      <c r="J3341">
        <v>3496032</v>
      </c>
      <c r="K3341">
        <v>4455307</v>
      </c>
      <c r="L3341">
        <v>959276</v>
      </c>
      <c r="M3341">
        <v>2</v>
      </c>
      <c r="N3341">
        <v>9229</v>
      </c>
      <c r="O3341" t="s">
        <v>11696</v>
      </c>
      <c r="P3341">
        <v>-22430</v>
      </c>
      <c r="Q3341" t="s">
        <v>11692</v>
      </c>
      <c r="R3341" t="s">
        <v>11693</v>
      </c>
      <c r="S3341" t="s">
        <v>33479</v>
      </c>
      <c r="T3341">
        <v>0.432000665564367</v>
      </c>
      <c r="U3341">
        <v>0.71276373373159296</v>
      </c>
      <c r="V3341">
        <v>-0.67647967695460898</v>
      </c>
      <c r="W3341">
        <v>0.349813700371845</v>
      </c>
      <c r="X3341">
        <v>0.704072456322962</v>
      </c>
      <c r="Y3341">
        <v>-1.07423024094802</v>
      </c>
      <c r="Z3341">
        <v>0.70217748953882997</v>
      </c>
      <c r="AA3341">
        <v>0.85307311270199804</v>
      </c>
      <c r="AB3341">
        <v>-0.75042127558189498</v>
      </c>
      <c r="AC3341">
        <v>0.35120377957239901</v>
      </c>
      <c r="AD3341">
        <v>0.741057543072275</v>
      </c>
      <c r="AE3341">
        <v>-1.1730121197077099</v>
      </c>
      <c r="AF3341">
        <v>0.32861140790698901</v>
      </c>
      <c r="AG3341">
        <v>0.70997905869349998</v>
      </c>
      <c r="AH3341">
        <v>-0.33954939634025899</v>
      </c>
      <c r="AI3341">
        <v>0.41159859923616099</v>
      </c>
      <c r="AJ3341">
        <v>0.78121606160956403</v>
      </c>
      <c r="AK3341">
        <v>-0.628139525367716</v>
      </c>
    </row>
    <row r="3342" spans="1:37" x14ac:dyDescent="0.2">
      <c r="A3342" t="s">
        <v>11627</v>
      </c>
      <c r="B3342">
        <v>4477930</v>
      </c>
      <c r="C3342">
        <v>4478123</v>
      </c>
      <c r="D3342">
        <v>194</v>
      </c>
      <c r="E3342" t="s">
        <v>11697</v>
      </c>
      <c r="F3342">
        <v>5</v>
      </c>
      <c r="G3342" t="s">
        <v>11698</v>
      </c>
      <c r="H3342" t="s">
        <v>31000</v>
      </c>
      <c r="I3342">
        <v>18</v>
      </c>
      <c r="J3342">
        <v>3496032</v>
      </c>
      <c r="K3342">
        <v>4455307</v>
      </c>
      <c r="L3342">
        <v>959276</v>
      </c>
      <c r="M3342">
        <v>2</v>
      </c>
      <c r="N3342">
        <v>9229</v>
      </c>
      <c r="O3342" t="s">
        <v>11696</v>
      </c>
      <c r="P3342">
        <v>-22623</v>
      </c>
      <c r="Q3342" t="s">
        <v>11692</v>
      </c>
      <c r="R3342" t="s">
        <v>11693</v>
      </c>
      <c r="S3342" t="s">
        <v>33479</v>
      </c>
      <c r="T3342">
        <v>0.432000665564367</v>
      </c>
      <c r="U3342">
        <v>0.71276373373159296</v>
      </c>
      <c r="V3342">
        <v>-0.67647967695460898</v>
      </c>
      <c r="W3342">
        <v>0.349813700371845</v>
      </c>
      <c r="X3342">
        <v>0.704072456322962</v>
      </c>
      <c r="Y3342">
        <v>-1.07423024094802</v>
      </c>
      <c r="Z3342">
        <v>0.70217748953882997</v>
      </c>
      <c r="AA3342">
        <v>0.85307311270199804</v>
      </c>
      <c r="AB3342">
        <v>-0.75042127558189498</v>
      </c>
      <c r="AC3342">
        <v>0.35120377957239901</v>
      </c>
      <c r="AD3342">
        <v>0.741057543072275</v>
      </c>
      <c r="AE3342">
        <v>-1.1730121197077099</v>
      </c>
      <c r="AF3342">
        <v>0.32861140790698901</v>
      </c>
      <c r="AG3342">
        <v>0.70997905869349998</v>
      </c>
      <c r="AH3342">
        <v>-0.33954939634025899</v>
      </c>
      <c r="AI3342">
        <v>0.41159859923616099</v>
      </c>
      <c r="AJ3342">
        <v>0.78121606160956403</v>
      </c>
      <c r="AK3342">
        <v>-0.628139525367716</v>
      </c>
    </row>
    <row r="3343" spans="1:37" x14ac:dyDescent="0.2">
      <c r="A3343" t="s">
        <v>11627</v>
      </c>
      <c r="B3343">
        <v>4928896</v>
      </c>
      <c r="C3343">
        <v>4929047</v>
      </c>
      <c r="D3343">
        <v>152</v>
      </c>
      <c r="E3343" t="s">
        <v>11699</v>
      </c>
      <c r="F3343">
        <v>2</v>
      </c>
      <c r="G3343" t="s">
        <v>11700</v>
      </c>
      <c r="H3343" t="s">
        <v>33480</v>
      </c>
      <c r="I3343">
        <v>18</v>
      </c>
      <c r="J3343">
        <v>5081171</v>
      </c>
      <c r="K3343">
        <v>5098780</v>
      </c>
      <c r="L3343">
        <v>17610</v>
      </c>
      <c r="M3343">
        <v>1</v>
      </c>
      <c r="N3343">
        <v>105371969</v>
      </c>
      <c r="O3343" t="s">
        <v>11701</v>
      </c>
      <c r="P3343">
        <v>-152124</v>
      </c>
      <c r="Q3343" t="s">
        <v>11702</v>
      </c>
      <c r="R3343" t="s">
        <v>11703</v>
      </c>
      <c r="S3343" t="s">
        <v>33481</v>
      </c>
      <c r="T3343">
        <v>8.5797137949573096E-2</v>
      </c>
      <c r="U3343">
        <v>0.603102917160658</v>
      </c>
      <c r="V3343">
        <v>-3.5718258502508999</v>
      </c>
      <c r="W3343">
        <v>0.39178370851237199</v>
      </c>
      <c r="X3343">
        <v>0.707444460316214</v>
      </c>
      <c r="Y3343">
        <v>-0.75536661739668498</v>
      </c>
      <c r="Z3343">
        <v>0.50571954091647497</v>
      </c>
      <c r="AA3343">
        <v>0.84521697243271998</v>
      </c>
      <c r="AB3343">
        <v>-1.09500496579448</v>
      </c>
      <c r="AC3343">
        <v>0.75589138301397396</v>
      </c>
      <c r="AD3343">
        <v>0.88190495780358003</v>
      </c>
      <c r="AE3343">
        <v>-0.30523391498326402</v>
      </c>
      <c r="AF3343">
        <v>3.6846580824179201E-2</v>
      </c>
      <c r="AG3343">
        <v>0.476038960109122</v>
      </c>
      <c r="AH3343">
        <v>-3.4816117767009298</v>
      </c>
      <c r="AI3343">
        <v>0.27649253015352299</v>
      </c>
      <c r="AJ3343">
        <v>0.78121606160956403</v>
      </c>
      <c r="AK3343">
        <v>-0.77238231206459296</v>
      </c>
    </row>
    <row r="3344" spans="1:37" x14ac:dyDescent="0.2">
      <c r="A3344" t="s">
        <v>11627</v>
      </c>
      <c r="B3344">
        <v>5271044</v>
      </c>
      <c r="C3344">
        <v>5271198</v>
      </c>
      <c r="D3344">
        <v>155</v>
      </c>
      <c r="E3344" t="s">
        <v>11704</v>
      </c>
      <c r="F3344">
        <v>1</v>
      </c>
      <c r="G3344" t="s">
        <v>11705</v>
      </c>
      <c r="H3344" t="s">
        <v>33482</v>
      </c>
      <c r="I3344">
        <v>18</v>
      </c>
      <c r="J3344">
        <v>5292078</v>
      </c>
      <c r="K3344">
        <v>5293647</v>
      </c>
      <c r="L3344">
        <v>1570</v>
      </c>
      <c r="M3344">
        <v>2</v>
      </c>
      <c r="N3344">
        <v>7541</v>
      </c>
      <c r="O3344" t="s">
        <v>11706</v>
      </c>
      <c r="P3344">
        <v>22449</v>
      </c>
      <c r="Q3344" t="s">
        <v>11707</v>
      </c>
      <c r="R3344" t="s">
        <v>11708</v>
      </c>
      <c r="S3344" t="s">
        <v>33483</v>
      </c>
      <c r="T3344" t="s">
        <v>40</v>
      </c>
      <c r="U3344" t="s">
        <v>40</v>
      </c>
      <c r="V3344">
        <v>0</v>
      </c>
      <c r="W3344">
        <v>0.38920677604595899</v>
      </c>
      <c r="X3344">
        <v>0.704072456322962</v>
      </c>
      <c r="Y3344">
        <v>-24.376866156213101</v>
      </c>
      <c r="Z3344">
        <v>0.306975110376564</v>
      </c>
      <c r="AA3344">
        <v>0.72610664078822296</v>
      </c>
      <c r="AB3344">
        <v>23.699447629161799</v>
      </c>
      <c r="AC3344">
        <v>0.71753805159658501</v>
      </c>
      <c r="AD3344">
        <v>0.87989882095915395</v>
      </c>
      <c r="AE3344">
        <v>-4.7769558781524504</v>
      </c>
      <c r="AF3344">
        <v>0.32549523997010099</v>
      </c>
      <c r="AG3344">
        <v>0.70473078222419605</v>
      </c>
      <c r="AH3344">
        <v>-23.662921755852299</v>
      </c>
      <c r="AI3344">
        <v>0.35038410267202102</v>
      </c>
      <c r="AJ3344">
        <v>0.78121606160956403</v>
      </c>
      <c r="AK3344">
        <v>-23.592532433392101</v>
      </c>
    </row>
    <row r="3345" spans="1:37" x14ac:dyDescent="0.2">
      <c r="A3345" t="s">
        <v>11627</v>
      </c>
      <c r="B3345">
        <v>5271198</v>
      </c>
      <c r="C3345">
        <v>5271352</v>
      </c>
      <c r="D3345">
        <v>155</v>
      </c>
      <c r="E3345" t="s">
        <v>11709</v>
      </c>
      <c r="F3345">
        <v>0</v>
      </c>
      <c r="G3345" t="s">
        <v>11710</v>
      </c>
      <c r="H3345" t="s">
        <v>33482</v>
      </c>
      <c r="I3345">
        <v>18</v>
      </c>
      <c r="J3345">
        <v>5292078</v>
      </c>
      <c r="K3345">
        <v>5293647</v>
      </c>
      <c r="L3345">
        <v>1570</v>
      </c>
      <c r="M3345">
        <v>2</v>
      </c>
      <c r="N3345">
        <v>7541</v>
      </c>
      <c r="O3345" t="s">
        <v>11706</v>
      </c>
      <c r="P3345">
        <v>22295</v>
      </c>
      <c r="Q3345" t="s">
        <v>11707</v>
      </c>
      <c r="R3345" t="s">
        <v>11708</v>
      </c>
      <c r="S3345" t="s">
        <v>33483</v>
      </c>
      <c r="T3345" t="s">
        <v>40</v>
      </c>
      <c r="U3345" t="s">
        <v>40</v>
      </c>
      <c r="V3345">
        <v>0</v>
      </c>
      <c r="W3345">
        <v>0.38920677604595899</v>
      </c>
      <c r="X3345">
        <v>0.704072456322962</v>
      </c>
      <c r="Y3345">
        <v>-24.376866156213101</v>
      </c>
      <c r="Z3345">
        <v>0.306975110376564</v>
      </c>
      <c r="AA3345">
        <v>0.72610664078822296</v>
      </c>
      <c r="AB3345">
        <v>23.699447629161799</v>
      </c>
      <c r="AC3345">
        <v>0.71753805159658501</v>
      </c>
      <c r="AD3345">
        <v>0.87989882095915395</v>
      </c>
      <c r="AE3345">
        <v>-4.7769558781524504</v>
      </c>
      <c r="AF3345">
        <v>0.32549523997010099</v>
      </c>
      <c r="AG3345">
        <v>0.70473078222419605</v>
      </c>
      <c r="AH3345">
        <v>-23.662921755852299</v>
      </c>
      <c r="AI3345">
        <v>0.35038410267202102</v>
      </c>
      <c r="AJ3345">
        <v>0.78121606160956403</v>
      </c>
      <c r="AK3345">
        <v>-23.592532433392101</v>
      </c>
    </row>
    <row r="3346" spans="1:37" x14ac:dyDescent="0.2">
      <c r="A3346" t="s">
        <v>11627</v>
      </c>
      <c r="B3346">
        <v>5685256</v>
      </c>
      <c r="C3346">
        <v>5685434</v>
      </c>
      <c r="D3346">
        <v>179</v>
      </c>
      <c r="E3346" t="s">
        <v>11711</v>
      </c>
      <c r="F3346">
        <v>2</v>
      </c>
      <c r="G3346" t="s">
        <v>11712</v>
      </c>
      <c r="H3346" t="s">
        <v>31000</v>
      </c>
      <c r="I3346">
        <v>18</v>
      </c>
      <c r="J3346">
        <v>5721812</v>
      </c>
      <c r="K3346">
        <v>5795873</v>
      </c>
      <c r="L3346">
        <v>74062</v>
      </c>
      <c r="M3346">
        <v>1</v>
      </c>
      <c r="N3346">
        <v>645355</v>
      </c>
      <c r="O3346" t="s">
        <v>11713</v>
      </c>
      <c r="P3346">
        <v>-36378</v>
      </c>
      <c r="Q3346" t="s">
        <v>11714</v>
      </c>
      <c r="R3346" t="s">
        <v>11715</v>
      </c>
      <c r="S3346" t="s">
        <v>33484</v>
      </c>
      <c r="T3346">
        <v>0.56354823081344896</v>
      </c>
      <c r="U3346">
        <v>0.81214233890638399</v>
      </c>
      <c r="V3346">
        <v>-1.2413668465626</v>
      </c>
      <c r="W3346">
        <v>0.753164563778288</v>
      </c>
      <c r="X3346">
        <v>0.95159051474143896</v>
      </c>
      <c r="Y3346">
        <v>-0.85933207398608202</v>
      </c>
      <c r="Z3346">
        <v>0.74645891108500395</v>
      </c>
      <c r="AA3346">
        <v>0.88634195075713995</v>
      </c>
      <c r="AB3346">
        <v>-0.87287038116337101</v>
      </c>
      <c r="AC3346">
        <v>0.266813657180627</v>
      </c>
      <c r="AD3346">
        <v>0.68253123924728298</v>
      </c>
      <c r="AE3346">
        <v>-1.85933198232821</v>
      </c>
      <c r="AF3346">
        <v>0.52353792694692403</v>
      </c>
      <c r="AG3346">
        <v>0.80674443595273604</v>
      </c>
      <c r="AH3346">
        <v>-0.99996336388811602</v>
      </c>
      <c r="AI3346">
        <v>0.71878055192557699</v>
      </c>
      <c r="AJ3346">
        <v>0.88524001617376902</v>
      </c>
      <c r="AK3346">
        <v>9.4233509996666208E-3</v>
      </c>
    </row>
    <row r="3347" spans="1:37" x14ac:dyDescent="0.2">
      <c r="A3347" t="s">
        <v>11627</v>
      </c>
      <c r="B3347">
        <v>5685434</v>
      </c>
      <c r="C3347">
        <v>5685612</v>
      </c>
      <c r="D3347">
        <v>179</v>
      </c>
      <c r="E3347" t="s">
        <v>11716</v>
      </c>
      <c r="F3347">
        <v>2</v>
      </c>
      <c r="G3347" t="s">
        <v>11717</v>
      </c>
      <c r="H3347" t="s">
        <v>31000</v>
      </c>
      <c r="I3347">
        <v>18</v>
      </c>
      <c r="J3347">
        <v>5721812</v>
      </c>
      <c r="K3347">
        <v>5795873</v>
      </c>
      <c r="L3347">
        <v>74062</v>
      </c>
      <c r="M3347">
        <v>1</v>
      </c>
      <c r="N3347">
        <v>645355</v>
      </c>
      <c r="O3347" t="s">
        <v>11713</v>
      </c>
      <c r="P3347">
        <v>-36200</v>
      </c>
      <c r="Q3347" t="s">
        <v>11714</v>
      </c>
      <c r="R3347" t="s">
        <v>11715</v>
      </c>
      <c r="S3347" t="s">
        <v>33484</v>
      </c>
      <c r="T3347">
        <v>0.56354823081344896</v>
      </c>
      <c r="U3347">
        <v>0.81214233890638399</v>
      </c>
      <c r="V3347">
        <v>-1.2413668465626</v>
      </c>
      <c r="W3347">
        <v>0.753164563778288</v>
      </c>
      <c r="X3347">
        <v>0.95159051474143896</v>
      </c>
      <c r="Y3347">
        <v>-0.85933207398608202</v>
      </c>
      <c r="Z3347">
        <v>0.74645891108500395</v>
      </c>
      <c r="AA3347">
        <v>0.88634195075713995</v>
      </c>
      <c r="AB3347">
        <v>-0.87287038116337101</v>
      </c>
      <c r="AC3347">
        <v>0.266813657180627</v>
      </c>
      <c r="AD3347">
        <v>0.68253123924728298</v>
      </c>
      <c r="AE3347">
        <v>-1.85933198232821</v>
      </c>
      <c r="AF3347">
        <v>0.52353792694692403</v>
      </c>
      <c r="AG3347">
        <v>0.80674443595273604</v>
      </c>
      <c r="AH3347">
        <v>-0.99996336388811602</v>
      </c>
      <c r="AI3347">
        <v>0.71878055192557699</v>
      </c>
      <c r="AJ3347">
        <v>0.88524001617376902</v>
      </c>
      <c r="AK3347">
        <v>9.4233509996666208E-3</v>
      </c>
    </row>
    <row r="3348" spans="1:37" x14ac:dyDescent="0.2">
      <c r="A3348" t="s">
        <v>11627</v>
      </c>
      <c r="B3348">
        <v>5966446</v>
      </c>
      <c r="C3348">
        <v>5966588</v>
      </c>
      <c r="D3348">
        <v>143</v>
      </c>
      <c r="E3348" t="s">
        <v>11718</v>
      </c>
      <c r="F3348">
        <v>3</v>
      </c>
      <c r="G3348" t="s">
        <v>11719</v>
      </c>
      <c r="H3348" t="s">
        <v>33485</v>
      </c>
      <c r="I3348">
        <v>18</v>
      </c>
      <c r="J3348">
        <v>5882072</v>
      </c>
      <c r="K3348">
        <v>5895955</v>
      </c>
      <c r="L3348">
        <v>13884</v>
      </c>
      <c r="M3348">
        <v>2</v>
      </c>
      <c r="N3348">
        <v>645369</v>
      </c>
      <c r="O3348" t="s">
        <v>11720</v>
      </c>
      <c r="P3348">
        <v>-70491</v>
      </c>
      <c r="Q3348" t="s">
        <v>11721</v>
      </c>
      <c r="R3348" t="s">
        <v>11722</v>
      </c>
      <c r="S3348" t="s">
        <v>33486</v>
      </c>
      <c r="T3348">
        <v>0.32911398597860803</v>
      </c>
      <c r="U3348">
        <v>0.603102917160658</v>
      </c>
      <c r="V3348">
        <v>24.072980261647199</v>
      </c>
      <c r="W3348">
        <v>0.428214032775322</v>
      </c>
      <c r="X3348">
        <v>0.73460997439807996</v>
      </c>
      <c r="Y3348">
        <v>2.0341941234140899</v>
      </c>
      <c r="Z3348">
        <v>0.136920528570767</v>
      </c>
      <c r="AA3348">
        <v>0.72610664078822296</v>
      </c>
      <c r="AB3348">
        <v>24.7734332931071</v>
      </c>
      <c r="AC3348">
        <v>0.38968295564817701</v>
      </c>
      <c r="AD3348">
        <v>0.80432780881118404</v>
      </c>
      <c r="AE3348">
        <v>1.7184342886166899</v>
      </c>
      <c r="AF3348">
        <v>0.77173648502780101</v>
      </c>
      <c r="AG3348">
        <v>0.88417364479730298</v>
      </c>
      <c r="AH3348">
        <v>-0.11688324925275601</v>
      </c>
      <c r="AI3348">
        <v>0.62340487356182706</v>
      </c>
      <c r="AJ3348">
        <v>0.80316496274521099</v>
      </c>
      <c r="AK3348">
        <v>1.29255327270661</v>
      </c>
    </row>
    <row r="3349" spans="1:37" x14ac:dyDescent="0.2">
      <c r="A3349" t="s">
        <v>11627</v>
      </c>
      <c r="B3349">
        <v>6164217</v>
      </c>
      <c r="C3349">
        <v>6164373</v>
      </c>
      <c r="D3349">
        <v>157</v>
      </c>
      <c r="E3349" t="s">
        <v>11723</v>
      </c>
      <c r="F3349">
        <v>2</v>
      </c>
      <c r="G3349" t="s">
        <v>11724</v>
      </c>
      <c r="H3349" t="s">
        <v>33487</v>
      </c>
      <c r="I3349">
        <v>18</v>
      </c>
      <c r="J3349">
        <v>6256747</v>
      </c>
      <c r="K3349">
        <v>6260934</v>
      </c>
      <c r="L3349">
        <v>4188</v>
      </c>
      <c r="M3349">
        <v>1</v>
      </c>
      <c r="N3349">
        <v>101927150</v>
      </c>
      <c r="O3349" t="s">
        <v>11725</v>
      </c>
      <c r="P3349">
        <v>-92374</v>
      </c>
      <c r="Q3349" t="s">
        <v>11726</v>
      </c>
      <c r="R3349" t="s">
        <v>11727</v>
      </c>
      <c r="S3349" t="s">
        <v>33488</v>
      </c>
      <c r="T3349" t="s">
        <v>40</v>
      </c>
      <c r="U3349" t="s">
        <v>40</v>
      </c>
      <c r="V3349">
        <v>0</v>
      </c>
      <c r="W3349">
        <v>0.38920677604595899</v>
      </c>
      <c r="X3349">
        <v>0.704072456322962</v>
      </c>
      <c r="Y3349">
        <v>-24.087359553734299</v>
      </c>
      <c r="Z3349">
        <v>0.48464167878831399</v>
      </c>
      <c r="AA3349">
        <v>0.84435025072159198</v>
      </c>
      <c r="AB3349">
        <v>23.325519347234302</v>
      </c>
      <c r="AC3349">
        <v>0.21073619169722799</v>
      </c>
      <c r="AD3349">
        <v>0.68253123924728298</v>
      </c>
      <c r="AE3349">
        <v>-24.087359553734299</v>
      </c>
      <c r="AF3349">
        <v>0.501741946288212</v>
      </c>
      <c r="AG3349">
        <v>0.80674443595273604</v>
      </c>
      <c r="AH3349">
        <v>-23.288993474728301</v>
      </c>
      <c r="AI3349">
        <v>0.52399907623471598</v>
      </c>
      <c r="AJ3349">
        <v>0.78121606160956403</v>
      </c>
      <c r="AK3349">
        <v>-23.218604153874999</v>
      </c>
    </row>
    <row r="3350" spans="1:37" x14ac:dyDescent="0.2">
      <c r="A3350" t="s">
        <v>11627</v>
      </c>
      <c r="B3350">
        <v>6164373</v>
      </c>
      <c r="C3350">
        <v>6164529</v>
      </c>
      <c r="D3350">
        <v>157</v>
      </c>
      <c r="E3350" t="s">
        <v>11728</v>
      </c>
      <c r="F3350">
        <v>4</v>
      </c>
      <c r="G3350" t="s">
        <v>11729</v>
      </c>
      <c r="H3350" t="s">
        <v>33487</v>
      </c>
      <c r="I3350">
        <v>18</v>
      </c>
      <c r="J3350">
        <v>6256747</v>
      </c>
      <c r="K3350">
        <v>6260934</v>
      </c>
      <c r="L3350">
        <v>4188</v>
      </c>
      <c r="M3350">
        <v>1</v>
      </c>
      <c r="N3350">
        <v>101927150</v>
      </c>
      <c r="O3350" t="s">
        <v>11725</v>
      </c>
      <c r="P3350">
        <v>-92218</v>
      </c>
      <c r="Q3350" t="s">
        <v>11726</v>
      </c>
      <c r="R3350" t="s">
        <v>11727</v>
      </c>
      <c r="S3350" t="s">
        <v>33488</v>
      </c>
      <c r="T3350" t="s">
        <v>40</v>
      </c>
      <c r="U3350" t="s">
        <v>40</v>
      </c>
      <c r="V3350">
        <v>0</v>
      </c>
      <c r="W3350">
        <v>0.38920677604595899</v>
      </c>
      <c r="X3350">
        <v>0.704072456322962</v>
      </c>
      <c r="Y3350">
        <v>-24.087359553734299</v>
      </c>
      <c r="Z3350">
        <v>0.48464167878831399</v>
      </c>
      <c r="AA3350">
        <v>0.84435025072159198</v>
      </c>
      <c r="AB3350">
        <v>23.325519347234302</v>
      </c>
      <c r="AC3350">
        <v>0.21073619169722799</v>
      </c>
      <c r="AD3350">
        <v>0.68253123924728298</v>
      </c>
      <c r="AE3350">
        <v>-24.087359553734299</v>
      </c>
      <c r="AF3350">
        <v>0.501741946288212</v>
      </c>
      <c r="AG3350">
        <v>0.80674443595273604</v>
      </c>
      <c r="AH3350">
        <v>-23.288993474728301</v>
      </c>
      <c r="AI3350">
        <v>0.52399907623471598</v>
      </c>
      <c r="AJ3350">
        <v>0.78121606160956403</v>
      </c>
      <c r="AK3350">
        <v>-23.218604153874999</v>
      </c>
    </row>
    <row r="3351" spans="1:37" x14ac:dyDescent="0.2">
      <c r="A3351" t="s">
        <v>11627</v>
      </c>
      <c r="B3351">
        <v>6164529</v>
      </c>
      <c r="C3351">
        <v>6164685</v>
      </c>
      <c r="D3351">
        <v>157</v>
      </c>
      <c r="E3351" t="s">
        <v>11730</v>
      </c>
      <c r="F3351">
        <v>3</v>
      </c>
      <c r="G3351" t="s">
        <v>11731</v>
      </c>
      <c r="H3351" t="s">
        <v>33487</v>
      </c>
      <c r="I3351">
        <v>18</v>
      </c>
      <c r="J3351">
        <v>6256747</v>
      </c>
      <c r="K3351">
        <v>6260934</v>
      </c>
      <c r="L3351">
        <v>4188</v>
      </c>
      <c r="M3351">
        <v>1</v>
      </c>
      <c r="N3351">
        <v>101927150</v>
      </c>
      <c r="O3351" t="s">
        <v>11725</v>
      </c>
      <c r="P3351">
        <v>-92062</v>
      </c>
      <c r="Q3351" t="s">
        <v>11726</v>
      </c>
      <c r="R3351" t="s">
        <v>11727</v>
      </c>
      <c r="S3351" t="s">
        <v>33488</v>
      </c>
      <c r="T3351" t="s">
        <v>40</v>
      </c>
      <c r="U3351" t="s">
        <v>40</v>
      </c>
      <c r="V3351">
        <v>0</v>
      </c>
      <c r="W3351">
        <v>0.38920677604595899</v>
      </c>
      <c r="X3351">
        <v>0.704072456322962</v>
      </c>
      <c r="Y3351">
        <v>-23.917434562409301</v>
      </c>
      <c r="Z3351">
        <v>0.48464167878831399</v>
      </c>
      <c r="AA3351">
        <v>0.84435025072159198</v>
      </c>
      <c r="AB3351">
        <v>23.1555943629475</v>
      </c>
      <c r="AC3351">
        <v>0.21073619169722799</v>
      </c>
      <c r="AD3351">
        <v>0.68253123924728298</v>
      </c>
      <c r="AE3351">
        <v>-23.917434562409301</v>
      </c>
      <c r="AF3351">
        <v>0.501741946288212</v>
      </c>
      <c r="AG3351">
        <v>0.80674443595273604</v>
      </c>
      <c r="AH3351">
        <v>-23.1190684908813</v>
      </c>
      <c r="AI3351">
        <v>0.52399907623471598</v>
      </c>
      <c r="AJ3351">
        <v>0.78121606160956403</v>
      </c>
      <c r="AK3351">
        <v>-23.048679170907899</v>
      </c>
    </row>
    <row r="3352" spans="1:37" x14ac:dyDescent="0.2">
      <c r="A3352" t="s">
        <v>11627</v>
      </c>
      <c r="B3352">
        <v>7197386</v>
      </c>
      <c r="C3352">
        <v>7197573</v>
      </c>
      <c r="D3352">
        <v>188</v>
      </c>
      <c r="E3352" t="s">
        <v>11732</v>
      </c>
      <c r="F3352">
        <v>6</v>
      </c>
      <c r="G3352" t="s">
        <v>11733</v>
      </c>
      <c r="H3352" t="s">
        <v>31000</v>
      </c>
      <c r="I3352">
        <v>18</v>
      </c>
      <c r="J3352">
        <v>7231089</v>
      </c>
      <c r="K3352">
        <v>7232044</v>
      </c>
      <c r="L3352">
        <v>956</v>
      </c>
      <c r="M3352">
        <v>1</v>
      </c>
      <c r="N3352">
        <v>339291</v>
      </c>
      <c r="O3352" t="s">
        <v>11734</v>
      </c>
      <c r="P3352">
        <v>-33516</v>
      </c>
      <c r="Q3352" t="s">
        <v>11735</v>
      </c>
      <c r="R3352" t="s">
        <v>11736</v>
      </c>
      <c r="S3352" t="s">
        <v>33489</v>
      </c>
      <c r="T3352">
        <v>0.254431078355565</v>
      </c>
      <c r="U3352">
        <v>0.603102917160658</v>
      </c>
      <c r="V3352">
        <v>5.0775422157558001</v>
      </c>
      <c r="W3352">
        <v>0.25384545422922999</v>
      </c>
      <c r="X3352">
        <v>0.704072456322962</v>
      </c>
      <c r="Y3352">
        <v>0.27071500027134499</v>
      </c>
      <c r="Z3352">
        <v>0.64127342146525201</v>
      </c>
      <c r="AA3352">
        <v>0.84521697243271998</v>
      </c>
      <c r="AB3352">
        <v>4.1140681227644702</v>
      </c>
      <c r="AC3352">
        <v>0.63966253792798</v>
      </c>
      <c r="AD3352">
        <v>0.87989882095915395</v>
      </c>
      <c r="AE3352">
        <v>-0.72928493952767803</v>
      </c>
      <c r="AF3352">
        <v>6.4397970358010495E-2</v>
      </c>
      <c r="AG3352">
        <v>0.57889197891446198</v>
      </c>
      <c r="AH3352">
        <v>6.0071518914628399</v>
      </c>
      <c r="AI3352">
        <v>6.1609259122097297E-2</v>
      </c>
      <c r="AJ3352">
        <v>0.78121606160956403</v>
      </c>
      <c r="AK3352">
        <v>1.13947040699705</v>
      </c>
    </row>
    <row r="3353" spans="1:37" x14ac:dyDescent="0.2">
      <c r="A3353" t="s">
        <v>11627</v>
      </c>
      <c r="B3353">
        <v>7197622</v>
      </c>
      <c r="C3353">
        <v>7197671</v>
      </c>
      <c r="D3353">
        <v>50</v>
      </c>
      <c r="E3353" t="s">
        <v>11737</v>
      </c>
      <c r="F3353">
        <v>1</v>
      </c>
      <c r="G3353" t="s">
        <v>11738</v>
      </c>
      <c r="H3353" t="s">
        <v>31000</v>
      </c>
      <c r="I3353">
        <v>18</v>
      </c>
      <c r="J3353">
        <v>7231089</v>
      </c>
      <c r="K3353">
        <v>7232044</v>
      </c>
      <c r="L3353">
        <v>956</v>
      </c>
      <c r="M3353">
        <v>1</v>
      </c>
      <c r="N3353">
        <v>339291</v>
      </c>
      <c r="O3353" t="s">
        <v>11734</v>
      </c>
      <c r="P3353">
        <v>-33418</v>
      </c>
      <c r="Q3353" t="s">
        <v>11735</v>
      </c>
      <c r="R3353" t="s">
        <v>11736</v>
      </c>
      <c r="S3353" t="s">
        <v>33489</v>
      </c>
      <c r="T3353">
        <v>0.254431078355565</v>
      </c>
      <c r="U3353">
        <v>0.603102917160658</v>
      </c>
      <c r="V3353">
        <v>5.0775422157558001</v>
      </c>
      <c r="W3353">
        <v>0.25384545422922999</v>
      </c>
      <c r="X3353">
        <v>0.704072456322962</v>
      </c>
      <c r="Y3353">
        <v>0.27071500027134499</v>
      </c>
      <c r="Z3353">
        <v>0.64127342146525201</v>
      </c>
      <c r="AA3353">
        <v>0.84521697243271998</v>
      </c>
      <c r="AB3353">
        <v>4.1140681227644702</v>
      </c>
      <c r="AC3353">
        <v>0.63966253792798</v>
      </c>
      <c r="AD3353">
        <v>0.87989882095915395</v>
      </c>
      <c r="AE3353">
        <v>-0.72928493952767803</v>
      </c>
      <c r="AF3353">
        <v>6.4397970358010495E-2</v>
      </c>
      <c r="AG3353">
        <v>0.57889197891446198</v>
      </c>
      <c r="AH3353">
        <v>6.0071518914628399</v>
      </c>
      <c r="AI3353">
        <v>6.1609259122097297E-2</v>
      </c>
      <c r="AJ3353">
        <v>0.78121606160956403</v>
      </c>
      <c r="AK3353">
        <v>1.13947040699705</v>
      </c>
    </row>
    <row r="3354" spans="1:37" x14ac:dyDescent="0.2">
      <c r="A3354" t="s">
        <v>11627</v>
      </c>
      <c r="B3354">
        <v>7605743</v>
      </c>
      <c r="C3354">
        <v>7605896</v>
      </c>
      <c r="D3354">
        <v>154</v>
      </c>
      <c r="E3354" t="s">
        <v>11739</v>
      </c>
      <c r="F3354">
        <v>1</v>
      </c>
      <c r="G3354" t="s">
        <v>11740</v>
      </c>
      <c r="H3354" t="s">
        <v>33490</v>
      </c>
      <c r="I3354">
        <v>18</v>
      </c>
      <c r="J3354">
        <v>7567316</v>
      </c>
      <c r="K3354">
        <v>8406856</v>
      </c>
      <c r="L3354">
        <v>839541</v>
      </c>
      <c r="M3354">
        <v>1</v>
      </c>
      <c r="N3354">
        <v>5797</v>
      </c>
      <c r="O3354" t="s">
        <v>11741</v>
      </c>
      <c r="P3354">
        <v>38427</v>
      </c>
      <c r="Q3354" t="s">
        <v>11742</v>
      </c>
      <c r="R3354" t="s">
        <v>11743</v>
      </c>
      <c r="S3354" t="s">
        <v>33491</v>
      </c>
      <c r="T3354">
        <v>0.32911398597860803</v>
      </c>
      <c r="U3354">
        <v>0.603102917160658</v>
      </c>
      <c r="V3354">
        <v>22.773323706760799</v>
      </c>
      <c r="W3354">
        <v>0.29261482077562401</v>
      </c>
      <c r="X3354">
        <v>0.704072456322962</v>
      </c>
      <c r="Y3354">
        <v>22.847324278142398</v>
      </c>
      <c r="Z3354">
        <v>0.48464167878831399</v>
      </c>
      <c r="AA3354">
        <v>0.84435025072159198</v>
      </c>
      <c r="AB3354">
        <v>21.8098497739668</v>
      </c>
      <c r="AC3354">
        <v>0.45677901822897599</v>
      </c>
      <c r="AD3354">
        <v>0.82872126865393902</v>
      </c>
      <c r="AE3354">
        <v>21.8473244693234</v>
      </c>
      <c r="AF3354">
        <v>0.16793847098801201</v>
      </c>
      <c r="AG3354">
        <v>0.68151250837662902</v>
      </c>
      <c r="AH3354">
        <v>22.773323706760799</v>
      </c>
      <c r="AI3354">
        <v>0.14667288820271701</v>
      </c>
      <c r="AJ3354">
        <v>0.78121606160956403</v>
      </c>
      <c r="AK3354">
        <v>22.847324278142398</v>
      </c>
    </row>
    <row r="3355" spans="1:37" x14ac:dyDescent="0.2">
      <c r="A3355" t="s">
        <v>11627</v>
      </c>
      <c r="B3355">
        <v>7966908</v>
      </c>
      <c r="C3355">
        <v>7967066</v>
      </c>
      <c r="D3355">
        <v>159</v>
      </c>
      <c r="E3355" t="s">
        <v>11744</v>
      </c>
      <c r="F3355">
        <v>1</v>
      </c>
      <c r="G3355" t="s">
        <v>11745</v>
      </c>
      <c r="H3355" t="s">
        <v>33492</v>
      </c>
      <c r="I3355">
        <v>18</v>
      </c>
      <c r="J3355">
        <v>7946870</v>
      </c>
      <c r="K3355">
        <v>8069712</v>
      </c>
      <c r="L3355">
        <v>122843</v>
      </c>
      <c r="M3355">
        <v>1</v>
      </c>
      <c r="N3355">
        <v>5797</v>
      </c>
      <c r="O3355" t="s">
        <v>11746</v>
      </c>
      <c r="P3355">
        <v>20038</v>
      </c>
      <c r="Q3355" t="s">
        <v>11742</v>
      </c>
      <c r="R3355" t="s">
        <v>11743</v>
      </c>
      <c r="S3355" t="s">
        <v>33491</v>
      </c>
      <c r="T3355">
        <v>0.46842201622455598</v>
      </c>
      <c r="U3355">
        <v>0.76215747036648795</v>
      </c>
      <c r="V3355">
        <v>0.714163980932221</v>
      </c>
      <c r="W3355">
        <v>0.59997038062706198</v>
      </c>
      <c r="X3355">
        <v>0.90745875924946495</v>
      </c>
      <c r="Y3355">
        <v>-0.68004962555987503</v>
      </c>
      <c r="Z3355">
        <v>0.384172388700942</v>
      </c>
      <c r="AA3355">
        <v>0.84435025072159198</v>
      </c>
      <c r="AB3355">
        <v>0.45330549245275198</v>
      </c>
      <c r="AC3355">
        <v>1</v>
      </c>
      <c r="AD3355">
        <v>1</v>
      </c>
      <c r="AE3355">
        <v>-0.66939718788792002</v>
      </c>
      <c r="AF3355">
        <v>0.75070572022398796</v>
      </c>
      <c r="AG3355">
        <v>0.87473371312733195</v>
      </c>
      <c r="AH3355">
        <v>0.65802689118962299</v>
      </c>
      <c r="AI3355">
        <v>0.42006534718048</v>
      </c>
      <c r="AJ3355">
        <v>0.78121606160956403</v>
      </c>
      <c r="AK3355">
        <v>-0.41843673732329001</v>
      </c>
    </row>
    <row r="3356" spans="1:37" x14ac:dyDescent="0.2">
      <c r="A3356" t="s">
        <v>11627</v>
      </c>
      <c r="B3356">
        <v>7967066</v>
      </c>
      <c r="C3356">
        <v>7967224</v>
      </c>
      <c r="D3356">
        <v>159</v>
      </c>
      <c r="E3356" t="s">
        <v>11747</v>
      </c>
      <c r="F3356">
        <v>4</v>
      </c>
      <c r="G3356" t="s">
        <v>11748</v>
      </c>
      <c r="H3356" t="s">
        <v>33492</v>
      </c>
      <c r="I3356">
        <v>18</v>
      </c>
      <c r="J3356">
        <v>7946870</v>
      </c>
      <c r="K3356">
        <v>8069712</v>
      </c>
      <c r="L3356">
        <v>122843</v>
      </c>
      <c r="M3356">
        <v>1</v>
      </c>
      <c r="N3356">
        <v>5797</v>
      </c>
      <c r="O3356" t="s">
        <v>11746</v>
      </c>
      <c r="P3356">
        <v>20196</v>
      </c>
      <c r="Q3356" t="s">
        <v>11742</v>
      </c>
      <c r="R3356" t="s">
        <v>11743</v>
      </c>
      <c r="S3356" t="s">
        <v>33491</v>
      </c>
      <c r="T3356">
        <v>0.46842201622455598</v>
      </c>
      <c r="U3356">
        <v>0.76215747036648795</v>
      </c>
      <c r="V3356">
        <v>0.714163980932221</v>
      </c>
      <c r="W3356">
        <v>0.59997038062706198</v>
      </c>
      <c r="X3356">
        <v>0.90745875924946495</v>
      </c>
      <c r="Y3356">
        <v>-0.68004962555987503</v>
      </c>
      <c r="Z3356">
        <v>0.384172388700942</v>
      </c>
      <c r="AA3356">
        <v>0.84435025072159198</v>
      </c>
      <c r="AB3356">
        <v>0.45330549245275198</v>
      </c>
      <c r="AC3356">
        <v>1</v>
      </c>
      <c r="AD3356">
        <v>1</v>
      </c>
      <c r="AE3356">
        <v>-0.66939718788792002</v>
      </c>
      <c r="AF3356">
        <v>0.75070572022398796</v>
      </c>
      <c r="AG3356">
        <v>0.87473371312733195</v>
      </c>
      <c r="AH3356">
        <v>0.65802689118962299</v>
      </c>
      <c r="AI3356">
        <v>0.42006534718048</v>
      </c>
      <c r="AJ3356">
        <v>0.78121606160956403</v>
      </c>
      <c r="AK3356">
        <v>-0.41843673732329001</v>
      </c>
    </row>
    <row r="3357" spans="1:37" x14ac:dyDescent="0.2">
      <c r="A3357" t="s">
        <v>11627</v>
      </c>
      <c r="B3357">
        <v>7967224</v>
      </c>
      <c r="C3357">
        <v>7967382</v>
      </c>
      <c r="D3357">
        <v>159</v>
      </c>
      <c r="E3357" t="s">
        <v>11749</v>
      </c>
      <c r="F3357">
        <v>1</v>
      </c>
      <c r="G3357" t="s">
        <v>11750</v>
      </c>
      <c r="H3357" t="s">
        <v>33492</v>
      </c>
      <c r="I3357">
        <v>18</v>
      </c>
      <c r="J3357">
        <v>7946870</v>
      </c>
      <c r="K3357">
        <v>8069712</v>
      </c>
      <c r="L3357">
        <v>122843</v>
      </c>
      <c r="M3357">
        <v>1</v>
      </c>
      <c r="N3357">
        <v>5797</v>
      </c>
      <c r="O3357" t="s">
        <v>11746</v>
      </c>
      <c r="P3357">
        <v>20354</v>
      </c>
      <c r="Q3357" t="s">
        <v>11742</v>
      </c>
      <c r="R3357" t="s">
        <v>11743</v>
      </c>
      <c r="S3357" t="s">
        <v>33491</v>
      </c>
      <c r="T3357">
        <v>0.449707912221881</v>
      </c>
      <c r="U3357">
        <v>0.73776077904404402</v>
      </c>
      <c r="V3357">
        <v>0.99779144220127802</v>
      </c>
      <c r="W3357">
        <v>0.62159328316417795</v>
      </c>
      <c r="X3357">
        <v>0.93395854844200499</v>
      </c>
      <c r="Y3357">
        <v>-0.64064611855520004</v>
      </c>
      <c r="Z3357">
        <v>0.36487222181283302</v>
      </c>
      <c r="AA3357">
        <v>0.82975018305100201</v>
      </c>
      <c r="AB3357">
        <v>0.736932953721809</v>
      </c>
      <c r="AC3357">
        <v>0.99309297123235496</v>
      </c>
      <c r="AD3357">
        <v>0.99583241518417198</v>
      </c>
      <c r="AE3357">
        <v>-0.59154178973650096</v>
      </c>
      <c r="AF3357">
        <v>0.73697361472526102</v>
      </c>
      <c r="AG3357">
        <v>0.86906519844104402</v>
      </c>
      <c r="AH3357">
        <v>0.79428590171350399</v>
      </c>
      <c r="AI3357">
        <v>0.42006534718048</v>
      </c>
      <c r="AJ3357">
        <v>0.78121606160956403</v>
      </c>
      <c r="AK3357">
        <v>-0.41949464588294</v>
      </c>
    </row>
    <row r="3358" spans="1:37" x14ac:dyDescent="0.2">
      <c r="A3358" t="s">
        <v>11627</v>
      </c>
      <c r="B3358">
        <v>8062544</v>
      </c>
      <c r="C3358">
        <v>8062710</v>
      </c>
      <c r="D3358">
        <v>167</v>
      </c>
      <c r="E3358" t="s">
        <v>11751</v>
      </c>
      <c r="F3358">
        <v>1</v>
      </c>
      <c r="G3358" t="s">
        <v>11752</v>
      </c>
      <c r="H3358" t="s">
        <v>33492</v>
      </c>
      <c r="I3358">
        <v>18</v>
      </c>
      <c r="J3358">
        <v>8049364</v>
      </c>
      <c r="K3358">
        <v>8076564</v>
      </c>
      <c r="L3358">
        <v>27201</v>
      </c>
      <c r="M3358">
        <v>1</v>
      </c>
      <c r="N3358">
        <v>5797</v>
      </c>
      <c r="O3358" t="s">
        <v>11753</v>
      </c>
      <c r="P3358">
        <v>13180</v>
      </c>
      <c r="Q3358" t="s">
        <v>11742</v>
      </c>
      <c r="R3358" t="s">
        <v>11743</v>
      </c>
      <c r="S3358" t="s">
        <v>33491</v>
      </c>
      <c r="T3358">
        <v>0.89503644046930597</v>
      </c>
      <c r="U3358">
        <v>1</v>
      </c>
      <c r="V3358">
        <v>-0.203229536518754</v>
      </c>
      <c r="W3358">
        <v>0.87626418272964801</v>
      </c>
      <c r="X3358">
        <v>0.95159051474143896</v>
      </c>
      <c r="Y3358">
        <v>-0.123186263590778</v>
      </c>
      <c r="Z3358">
        <v>0.53283611294324495</v>
      </c>
      <c r="AA3358">
        <v>0.84521697243271998</v>
      </c>
      <c r="AB3358">
        <v>-0.95015782148245498</v>
      </c>
      <c r="AC3358">
        <v>0.80850040067199702</v>
      </c>
      <c r="AD3358">
        <v>0.92914968646887097</v>
      </c>
      <c r="AE3358">
        <v>-0.51474733946834295</v>
      </c>
      <c r="AF3358">
        <v>0.39777555045733098</v>
      </c>
      <c r="AG3358">
        <v>0.80674443595273604</v>
      </c>
      <c r="AH3358">
        <v>0.54499816582823901</v>
      </c>
      <c r="AI3358">
        <v>0.97109558922606898</v>
      </c>
      <c r="AJ3358">
        <v>0.98789258377071898</v>
      </c>
      <c r="AK3358">
        <v>0.26230381133231001</v>
      </c>
    </row>
    <row r="3359" spans="1:37" x14ac:dyDescent="0.2">
      <c r="A3359" t="s">
        <v>11627</v>
      </c>
      <c r="B3359">
        <v>8062710</v>
      </c>
      <c r="C3359">
        <v>8062876</v>
      </c>
      <c r="D3359">
        <v>167</v>
      </c>
      <c r="E3359" t="s">
        <v>11754</v>
      </c>
      <c r="F3359">
        <v>4</v>
      </c>
      <c r="G3359" t="s">
        <v>11755</v>
      </c>
      <c r="H3359" t="s">
        <v>33492</v>
      </c>
      <c r="I3359">
        <v>18</v>
      </c>
      <c r="J3359">
        <v>8049364</v>
      </c>
      <c r="K3359">
        <v>8076564</v>
      </c>
      <c r="L3359">
        <v>27201</v>
      </c>
      <c r="M3359">
        <v>1</v>
      </c>
      <c r="N3359">
        <v>5797</v>
      </c>
      <c r="O3359" t="s">
        <v>11753</v>
      </c>
      <c r="P3359">
        <v>13346</v>
      </c>
      <c r="Q3359" t="s">
        <v>11742</v>
      </c>
      <c r="R3359" t="s">
        <v>11743</v>
      </c>
      <c r="S3359" t="s">
        <v>33491</v>
      </c>
      <c r="T3359">
        <v>0.78712806523936096</v>
      </c>
      <c r="U3359">
        <v>1</v>
      </c>
      <c r="V3359">
        <v>-0.61100793635866901</v>
      </c>
      <c r="W3359">
        <v>0.60568426597767</v>
      </c>
      <c r="X3359">
        <v>0.91297319484330297</v>
      </c>
      <c r="Y3359">
        <v>-0.48406824319714198</v>
      </c>
      <c r="Z3359">
        <v>0.26179821207314502</v>
      </c>
      <c r="AA3359">
        <v>0.72610664078822296</v>
      </c>
      <c r="AB3359">
        <v>-1.35793622132237</v>
      </c>
      <c r="AC3359">
        <v>0.48437838504573</v>
      </c>
      <c r="AD3359">
        <v>0.86676270983886905</v>
      </c>
      <c r="AE3359">
        <v>-0.87562931907470698</v>
      </c>
      <c r="AF3359">
        <v>0.60349271879572197</v>
      </c>
      <c r="AG3359">
        <v>0.80674443595273604</v>
      </c>
      <c r="AH3359">
        <v>0.179808402800397</v>
      </c>
      <c r="AI3359">
        <v>0.78933653971955597</v>
      </c>
      <c r="AJ3359">
        <v>0.93217651929211998</v>
      </c>
      <c r="AK3359">
        <v>-4.7070086163610303E-3</v>
      </c>
    </row>
    <row r="3360" spans="1:37" x14ac:dyDescent="0.2">
      <c r="A3360" t="s">
        <v>11627</v>
      </c>
      <c r="B3360">
        <v>8062876</v>
      </c>
      <c r="C3360">
        <v>8063042</v>
      </c>
      <c r="D3360">
        <v>167</v>
      </c>
      <c r="E3360" t="s">
        <v>11756</v>
      </c>
      <c r="F3360">
        <v>3</v>
      </c>
      <c r="G3360" t="s">
        <v>11757</v>
      </c>
      <c r="H3360" t="s">
        <v>33492</v>
      </c>
      <c r="I3360">
        <v>18</v>
      </c>
      <c r="J3360">
        <v>8049364</v>
      </c>
      <c r="K3360">
        <v>8076564</v>
      </c>
      <c r="L3360">
        <v>27201</v>
      </c>
      <c r="M3360">
        <v>1</v>
      </c>
      <c r="N3360">
        <v>5797</v>
      </c>
      <c r="O3360" t="s">
        <v>11753</v>
      </c>
      <c r="P3360">
        <v>13512</v>
      </c>
      <c r="Q3360" t="s">
        <v>11742</v>
      </c>
      <c r="R3360" t="s">
        <v>11743</v>
      </c>
      <c r="S3360" t="s">
        <v>33491</v>
      </c>
      <c r="T3360">
        <v>0.986193713845678</v>
      </c>
      <c r="U3360">
        <v>1</v>
      </c>
      <c r="V3360">
        <v>-0.38554656519084901</v>
      </c>
      <c r="W3360">
        <v>0.88799666995370397</v>
      </c>
      <c r="X3360">
        <v>0.95159051474143896</v>
      </c>
      <c r="Y3360">
        <v>-0.26929480203619299</v>
      </c>
      <c r="Z3360">
        <v>0.38282243062510701</v>
      </c>
      <c r="AA3360">
        <v>0.84435025072159198</v>
      </c>
      <c r="AB3360">
        <v>-1.1618638066450799</v>
      </c>
      <c r="AC3360">
        <v>0.64482665084957902</v>
      </c>
      <c r="AD3360">
        <v>0.87989882095915395</v>
      </c>
      <c r="AE3360">
        <v>-0.73120812886838005</v>
      </c>
      <c r="AF3360">
        <v>0.34665205173968999</v>
      </c>
      <c r="AG3360">
        <v>0.74080827353259704</v>
      </c>
      <c r="AH3360">
        <v>0.40526977396821701</v>
      </c>
      <c r="AI3360">
        <v>0.88404329472936205</v>
      </c>
      <c r="AJ3360">
        <v>0.98621344597861504</v>
      </c>
      <c r="AK3360">
        <v>0.21006643254458801</v>
      </c>
    </row>
    <row r="3361" spans="1:37" x14ac:dyDescent="0.2">
      <c r="A3361" t="s">
        <v>11627</v>
      </c>
      <c r="B3361">
        <v>8355580</v>
      </c>
      <c r="C3361">
        <v>8355742</v>
      </c>
      <c r="D3361">
        <v>163</v>
      </c>
      <c r="E3361" t="s">
        <v>11758</v>
      </c>
      <c r="F3361">
        <v>0</v>
      </c>
      <c r="G3361" t="s">
        <v>11759</v>
      </c>
      <c r="H3361" t="s">
        <v>33493</v>
      </c>
      <c r="I3361">
        <v>18</v>
      </c>
      <c r="J3361">
        <v>8360820</v>
      </c>
      <c r="K3361">
        <v>8367034</v>
      </c>
      <c r="L3361">
        <v>6215</v>
      </c>
      <c r="M3361">
        <v>2</v>
      </c>
      <c r="N3361">
        <v>100192426</v>
      </c>
      <c r="O3361" t="s">
        <v>11760</v>
      </c>
      <c r="P3361">
        <v>11292</v>
      </c>
      <c r="Q3361" t="s">
        <v>11761</v>
      </c>
      <c r="R3361" t="s">
        <v>11762</v>
      </c>
      <c r="S3361" t="s">
        <v>33494</v>
      </c>
      <c r="T3361">
        <v>1</v>
      </c>
      <c r="U3361">
        <v>1</v>
      </c>
      <c r="V3361">
        <v>-0.50003850264205596</v>
      </c>
      <c r="W3361">
        <v>0.38920677604595899</v>
      </c>
      <c r="X3361">
        <v>0.704072456322962</v>
      </c>
      <c r="Y3361">
        <v>-23.856811779422401</v>
      </c>
      <c r="Z3361">
        <v>0.65379035313853895</v>
      </c>
      <c r="AA3361">
        <v>0.84521697243271998</v>
      </c>
      <c r="AB3361">
        <v>-1.46351251012383</v>
      </c>
      <c r="AC3361">
        <v>0.71753805159658501</v>
      </c>
      <c r="AD3361">
        <v>0.87989882095915395</v>
      </c>
      <c r="AE3361">
        <v>-1.2947932858158699</v>
      </c>
      <c r="AF3361">
        <v>0.64997455747578503</v>
      </c>
      <c r="AG3361">
        <v>0.80674443595273604</v>
      </c>
      <c r="AH3361">
        <v>0.42957209101810001</v>
      </c>
      <c r="AI3361">
        <v>0.35038410267202102</v>
      </c>
      <c r="AJ3361">
        <v>0.78121606160956403</v>
      </c>
      <c r="AK3361">
        <v>-23.730853352721201</v>
      </c>
    </row>
    <row r="3362" spans="1:37" x14ac:dyDescent="0.2">
      <c r="A3362" t="s">
        <v>11627</v>
      </c>
      <c r="B3362">
        <v>8935237</v>
      </c>
      <c r="C3362">
        <v>8935387</v>
      </c>
      <c r="D3362">
        <v>151</v>
      </c>
      <c r="E3362" t="s">
        <v>11763</v>
      </c>
      <c r="F3362">
        <v>3</v>
      </c>
      <c r="G3362" t="s">
        <v>11764</v>
      </c>
      <c r="H3362" t="s">
        <v>31000</v>
      </c>
      <c r="I3362">
        <v>18</v>
      </c>
      <c r="J3362">
        <v>8812845</v>
      </c>
      <c r="K3362">
        <v>8819171</v>
      </c>
      <c r="L3362">
        <v>6327</v>
      </c>
      <c r="M3362">
        <v>1</v>
      </c>
      <c r="N3362">
        <v>23255</v>
      </c>
      <c r="O3362" t="s">
        <v>11765</v>
      </c>
      <c r="P3362">
        <v>122392</v>
      </c>
      <c r="Q3362" t="s">
        <v>11766</v>
      </c>
      <c r="R3362" t="s">
        <v>11767</v>
      </c>
      <c r="S3362" t="s">
        <v>33495</v>
      </c>
      <c r="T3362">
        <v>0.27615329656722498</v>
      </c>
      <c r="U3362">
        <v>0.603102917160658</v>
      </c>
      <c r="V3362">
        <v>2.63439764181292</v>
      </c>
      <c r="W3362">
        <v>0.45677437087276901</v>
      </c>
      <c r="X3362">
        <v>0.75726018452522603</v>
      </c>
      <c r="Y3362">
        <v>0.16764626535244501</v>
      </c>
      <c r="Z3362">
        <v>0.66713806400786302</v>
      </c>
      <c r="AA3362">
        <v>0.84521697243271998</v>
      </c>
      <c r="AB3362">
        <v>1.6709235380083001</v>
      </c>
      <c r="AC3362">
        <v>0.131413828155275</v>
      </c>
      <c r="AD3362">
        <v>0.68253123924728298</v>
      </c>
      <c r="AE3362">
        <v>-0.83235369880112398</v>
      </c>
      <c r="AF3362">
        <v>6.9808448882277996E-2</v>
      </c>
      <c r="AG3362">
        <v>0.60400337402173399</v>
      </c>
      <c r="AH3362">
        <v>3.5640081946450102</v>
      </c>
      <c r="AI3362">
        <v>0.84178376985732795</v>
      </c>
      <c r="AJ3362">
        <v>0.95896800690842199</v>
      </c>
      <c r="AK3362">
        <v>1.0364016988129701</v>
      </c>
    </row>
    <row r="3363" spans="1:37" x14ac:dyDescent="0.2">
      <c r="A3363" t="s">
        <v>11627</v>
      </c>
      <c r="B3363">
        <v>8935387</v>
      </c>
      <c r="C3363">
        <v>8935537</v>
      </c>
      <c r="D3363">
        <v>151</v>
      </c>
      <c r="E3363" t="s">
        <v>11768</v>
      </c>
      <c r="F3363">
        <v>11</v>
      </c>
      <c r="G3363" t="s">
        <v>11769</v>
      </c>
      <c r="H3363" t="s">
        <v>31000</v>
      </c>
      <c r="I3363">
        <v>18</v>
      </c>
      <c r="J3363">
        <v>8812845</v>
      </c>
      <c r="K3363">
        <v>8819171</v>
      </c>
      <c r="L3363">
        <v>6327</v>
      </c>
      <c r="M3363">
        <v>1</v>
      </c>
      <c r="N3363">
        <v>23255</v>
      </c>
      <c r="O3363" t="s">
        <v>11765</v>
      </c>
      <c r="P3363">
        <v>122542</v>
      </c>
      <c r="Q3363" t="s">
        <v>11766</v>
      </c>
      <c r="R3363" t="s">
        <v>11767</v>
      </c>
      <c r="S3363" t="s">
        <v>33495</v>
      </c>
      <c r="T3363">
        <v>0.27615329656722498</v>
      </c>
      <c r="U3363">
        <v>0.603102917160658</v>
      </c>
      <c r="V3363">
        <v>2.9519041356094702</v>
      </c>
      <c r="W3363">
        <v>0.45677437087276901</v>
      </c>
      <c r="X3363">
        <v>0.75726018452522603</v>
      </c>
      <c r="Y3363">
        <v>0.69120821049967396</v>
      </c>
      <c r="Z3363">
        <v>0.66713806400786302</v>
      </c>
      <c r="AA3363">
        <v>0.84521697243271998</v>
      </c>
      <c r="AB3363">
        <v>1.98843002782033</v>
      </c>
      <c r="AC3363">
        <v>0.131413828155275</v>
      </c>
      <c r="AD3363">
        <v>0.68253123924728298</v>
      </c>
      <c r="AE3363">
        <v>-0.30879176456367802</v>
      </c>
      <c r="AF3363">
        <v>6.9808448882277996E-2</v>
      </c>
      <c r="AG3363">
        <v>0.60400337402173399</v>
      </c>
      <c r="AH3363">
        <v>3.8815146884415599</v>
      </c>
      <c r="AI3363">
        <v>0.84178376985732795</v>
      </c>
      <c r="AJ3363">
        <v>0.95896800690842199</v>
      </c>
      <c r="AK3363">
        <v>1.5599636439602</v>
      </c>
    </row>
    <row r="3364" spans="1:37" x14ac:dyDescent="0.2">
      <c r="A3364" t="s">
        <v>11627</v>
      </c>
      <c r="B3364">
        <v>8935537</v>
      </c>
      <c r="C3364">
        <v>8935687</v>
      </c>
      <c r="D3364">
        <v>151</v>
      </c>
      <c r="E3364" t="s">
        <v>11770</v>
      </c>
      <c r="F3364">
        <v>9</v>
      </c>
      <c r="G3364" t="s">
        <v>11771</v>
      </c>
      <c r="H3364" t="s">
        <v>31000</v>
      </c>
      <c r="I3364">
        <v>18</v>
      </c>
      <c r="J3364">
        <v>8812845</v>
      </c>
      <c r="K3364">
        <v>8819171</v>
      </c>
      <c r="L3364">
        <v>6327</v>
      </c>
      <c r="M3364">
        <v>1</v>
      </c>
      <c r="N3364">
        <v>23255</v>
      </c>
      <c r="O3364" t="s">
        <v>11765</v>
      </c>
      <c r="P3364">
        <v>122692</v>
      </c>
      <c r="Q3364" t="s">
        <v>11766</v>
      </c>
      <c r="R3364" t="s">
        <v>11767</v>
      </c>
      <c r="S3364" t="s">
        <v>33495</v>
      </c>
      <c r="T3364">
        <v>0.27615329656722498</v>
      </c>
      <c r="U3364">
        <v>0.603102917160658</v>
      </c>
      <c r="V3364">
        <v>2.9350531898217902</v>
      </c>
      <c r="W3364">
        <v>0.45677437087276901</v>
      </c>
      <c r="X3364">
        <v>0.75726018452522603</v>
      </c>
      <c r="Y3364">
        <v>1.0599204167368499</v>
      </c>
      <c r="Z3364">
        <v>0.66713806400786302</v>
      </c>
      <c r="AA3364">
        <v>0.84521697243271998</v>
      </c>
      <c r="AB3364">
        <v>1.97157908549798</v>
      </c>
      <c r="AC3364">
        <v>0.131413828155275</v>
      </c>
      <c r="AD3364">
        <v>0.68253123924728298</v>
      </c>
      <c r="AE3364">
        <v>5.9920444048418897E-2</v>
      </c>
      <c r="AF3364">
        <v>6.9808448882277996E-2</v>
      </c>
      <c r="AG3364">
        <v>0.60400337402173399</v>
      </c>
      <c r="AH3364">
        <v>3.8646637187985799</v>
      </c>
      <c r="AI3364">
        <v>0.84178376985732795</v>
      </c>
      <c r="AJ3364">
        <v>0.95896800690842199</v>
      </c>
      <c r="AK3364">
        <v>1.92867583642153</v>
      </c>
    </row>
    <row r="3365" spans="1:37" x14ac:dyDescent="0.2">
      <c r="A3365" t="s">
        <v>11627</v>
      </c>
      <c r="B3365">
        <v>8953304</v>
      </c>
      <c r="C3365">
        <v>8953548</v>
      </c>
      <c r="D3365">
        <v>245</v>
      </c>
      <c r="E3365" t="s">
        <v>11772</v>
      </c>
      <c r="F3365">
        <v>1</v>
      </c>
      <c r="G3365" t="s">
        <v>11773</v>
      </c>
      <c r="H3365" t="s">
        <v>31000</v>
      </c>
      <c r="I3365">
        <v>18</v>
      </c>
      <c r="J3365">
        <v>8812845</v>
      </c>
      <c r="K3365">
        <v>8819171</v>
      </c>
      <c r="L3365">
        <v>6327</v>
      </c>
      <c r="M3365">
        <v>1</v>
      </c>
      <c r="N3365">
        <v>23255</v>
      </c>
      <c r="O3365" t="s">
        <v>11765</v>
      </c>
      <c r="P3365">
        <v>140459</v>
      </c>
      <c r="Q3365" t="s">
        <v>11766</v>
      </c>
      <c r="R3365" t="s">
        <v>11767</v>
      </c>
      <c r="S3365" t="s">
        <v>33495</v>
      </c>
      <c r="T3365">
        <v>0.152084254673993</v>
      </c>
      <c r="U3365">
        <v>0.603102917160658</v>
      </c>
      <c r="V3365">
        <v>25.8850669044641</v>
      </c>
      <c r="W3365">
        <v>0.94541066367716797</v>
      </c>
      <c r="X3365">
        <v>0.95159051474143896</v>
      </c>
      <c r="Y3365">
        <v>-0.39636503904783899</v>
      </c>
      <c r="Z3365">
        <v>0.306975110376564</v>
      </c>
      <c r="AA3365">
        <v>0.72610664078822296</v>
      </c>
      <c r="AB3365">
        <v>24.921592802605801</v>
      </c>
      <c r="AC3365">
        <v>0.71753805159658501</v>
      </c>
      <c r="AD3365">
        <v>0.87989882095915395</v>
      </c>
      <c r="AE3365">
        <v>-1.3963649816935499</v>
      </c>
      <c r="AF3365">
        <v>4.6407610929182198E-2</v>
      </c>
      <c r="AG3365">
        <v>0.476038960109122</v>
      </c>
      <c r="AH3365">
        <v>25.8850669044641</v>
      </c>
      <c r="AI3365">
        <v>0.59609816080359102</v>
      </c>
      <c r="AJ3365">
        <v>0.78121606160956403</v>
      </c>
      <c r="AK3365">
        <v>0.472390391676279</v>
      </c>
    </row>
    <row r="3366" spans="1:37" x14ac:dyDescent="0.2">
      <c r="A3366" t="s">
        <v>11627</v>
      </c>
      <c r="B3366">
        <v>9261198</v>
      </c>
      <c r="C3366">
        <v>9261359</v>
      </c>
      <c r="D3366">
        <v>162</v>
      </c>
      <c r="E3366" t="s">
        <v>11774</v>
      </c>
      <c r="F3366">
        <v>0</v>
      </c>
      <c r="G3366" t="s">
        <v>11775</v>
      </c>
      <c r="H3366" t="s">
        <v>33496</v>
      </c>
      <c r="I3366">
        <v>18</v>
      </c>
      <c r="J3366">
        <v>9216780</v>
      </c>
      <c r="K3366">
        <v>9256111</v>
      </c>
      <c r="L3366">
        <v>39332</v>
      </c>
      <c r="M3366">
        <v>1</v>
      </c>
      <c r="N3366">
        <v>23253</v>
      </c>
      <c r="O3366" t="s">
        <v>11776</v>
      </c>
      <c r="P3366">
        <v>44418</v>
      </c>
      <c r="Q3366" t="s">
        <v>11777</v>
      </c>
      <c r="R3366" t="s">
        <v>11778</v>
      </c>
      <c r="S3366" t="s">
        <v>33497</v>
      </c>
      <c r="T3366">
        <v>0.152084254673993</v>
      </c>
      <c r="U3366">
        <v>0.603102917160658</v>
      </c>
      <c r="V3366">
        <v>25.017668980681101</v>
      </c>
      <c r="W3366">
        <v>0.90129300205075202</v>
      </c>
      <c r="X3366">
        <v>0.95159051474143896</v>
      </c>
      <c r="Y3366">
        <v>-0.55687975328303596</v>
      </c>
      <c r="Z3366">
        <v>0.136920528570767</v>
      </c>
      <c r="AA3366">
        <v>0.72610664078822296</v>
      </c>
      <c r="AB3366">
        <v>25.0647370162818</v>
      </c>
      <c r="AC3366">
        <v>0.92523690913815004</v>
      </c>
      <c r="AD3366">
        <v>0.94115954365910703</v>
      </c>
      <c r="AE3366">
        <v>-0.115451707614461</v>
      </c>
      <c r="AF3366">
        <v>0.47948624871920598</v>
      </c>
      <c r="AG3366">
        <v>0.80674443595273604</v>
      </c>
      <c r="AH3366">
        <v>0.97899211279283904</v>
      </c>
      <c r="AI3366">
        <v>0.71878055192557699</v>
      </c>
      <c r="AJ3366">
        <v>0.88524001617376902</v>
      </c>
      <c r="AK3366">
        <v>-0.66159656217512497</v>
      </c>
    </row>
    <row r="3367" spans="1:37" x14ac:dyDescent="0.2">
      <c r="A3367" t="s">
        <v>11627</v>
      </c>
      <c r="B3367">
        <v>9540302</v>
      </c>
      <c r="C3367">
        <v>9540448</v>
      </c>
      <c r="D3367">
        <v>147</v>
      </c>
      <c r="E3367" t="s">
        <v>11779</v>
      </c>
      <c r="F3367">
        <v>3</v>
      </c>
      <c r="G3367" t="s">
        <v>11780</v>
      </c>
      <c r="H3367" t="s">
        <v>31000</v>
      </c>
      <c r="I3367">
        <v>18</v>
      </c>
      <c r="J3367">
        <v>9549238</v>
      </c>
      <c r="K3367">
        <v>9550300</v>
      </c>
      <c r="L3367">
        <v>1063</v>
      </c>
      <c r="M3367">
        <v>2</v>
      </c>
      <c r="N3367">
        <v>9989</v>
      </c>
      <c r="O3367" t="s">
        <v>11781</v>
      </c>
      <c r="P3367">
        <v>9852</v>
      </c>
      <c r="Q3367" t="s">
        <v>11782</v>
      </c>
      <c r="R3367" t="s">
        <v>11783</v>
      </c>
      <c r="S3367" t="s">
        <v>33498</v>
      </c>
      <c r="T3367">
        <v>0.32911398597860803</v>
      </c>
      <c r="U3367">
        <v>0.603102917160658</v>
      </c>
      <c r="V3367">
        <v>23.8603605949666</v>
      </c>
      <c r="W3367">
        <v>0.89107655920673101</v>
      </c>
      <c r="X3367">
        <v>0.95159051474143896</v>
      </c>
      <c r="Y3367">
        <v>1.2928382020520399</v>
      </c>
      <c r="Z3367">
        <v>0.48464167878831399</v>
      </c>
      <c r="AA3367">
        <v>0.84435025072159198</v>
      </c>
      <c r="AB3367">
        <v>22.896886560985799</v>
      </c>
      <c r="AC3367">
        <v>0.75388744886274095</v>
      </c>
      <c r="AD3367">
        <v>0.87989882095915395</v>
      </c>
      <c r="AE3367">
        <v>0.29283824651568302</v>
      </c>
      <c r="AF3367">
        <v>0.16793847098801201</v>
      </c>
      <c r="AG3367">
        <v>0.68151250837662902</v>
      </c>
      <c r="AH3367">
        <v>23.8603605949666</v>
      </c>
      <c r="AI3367">
        <v>0.56157887380500204</v>
      </c>
      <c r="AJ3367">
        <v>0.78121606160956403</v>
      </c>
      <c r="AK3367">
        <v>2.16159357877972</v>
      </c>
    </row>
    <row r="3368" spans="1:37" x14ac:dyDescent="0.2">
      <c r="A3368" t="s">
        <v>11627</v>
      </c>
      <c r="B3368">
        <v>10016306</v>
      </c>
      <c r="C3368">
        <v>10016459</v>
      </c>
      <c r="D3368">
        <v>154</v>
      </c>
      <c r="E3368" t="s">
        <v>11784</v>
      </c>
      <c r="F3368">
        <v>2</v>
      </c>
      <c r="G3368" t="s">
        <v>11785</v>
      </c>
      <c r="H3368" t="s">
        <v>31000</v>
      </c>
      <c r="I3368">
        <v>18</v>
      </c>
      <c r="J3368">
        <v>10085838</v>
      </c>
      <c r="K3368">
        <v>10144406</v>
      </c>
      <c r="L3368">
        <v>58569</v>
      </c>
      <c r="M3368">
        <v>1</v>
      </c>
      <c r="N3368">
        <v>105371984</v>
      </c>
      <c r="O3368" t="s">
        <v>11786</v>
      </c>
      <c r="P3368">
        <v>-69379</v>
      </c>
      <c r="Q3368" t="s">
        <v>40</v>
      </c>
      <c r="R3368" t="s">
        <v>11787</v>
      </c>
      <c r="S3368" t="s">
        <v>33499</v>
      </c>
      <c r="T3368">
        <v>0.27615329656722498</v>
      </c>
      <c r="U3368">
        <v>0.603102917160658</v>
      </c>
      <c r="V3368">
        <v>1.9151613499239799</v>
      </c>
      <c r="W3368">
        <v>0.85739061170441999</v>
      </c>
      <c r="X3368">
        <v>0.95159051474143896</v>
      </c>
      <c r="Y3368">
        <v>0.121784389987194</v>
      </c>
      <c r="Z3368">
        <v>0.32591772323588503</v>
      </c>
      <c r="AA3368">
        <v>0.76096925162207596</v>
      </c>
      <c r="AB3368">
        <v>1.5786471791784999</v>
      </c>
      <c r="AC3368">
        <v>0.53583471352073098</v>
      </c>
      <c r="AD3368">
        <v>0.87989882095915395</v>
      </c>
      <c r="AE3368">
        <v>-0.41267331506918298</v>
      </c>
      <c r="AF3368">
        <v>0.35044498323680101</v>
      </c>
      <c r="AG3368">
        <v>0.74289508271920801</v>
      </c>
      <c r="AH3368">
        <v>1.28154973981938</v>
      </c>
      <c r="AI3368">
        <v>0.89212609271138599</v>
      </c>
      <c r="AJ3368">
        <v>0.98621344597861504</v>
      </c>
      <c r="AK3368">
        <v>0.56581750006383702</v>
      </c>
    </row>
    <row r="3369" spans="1:37" x14ac:dyDescent="0.2">
      <c r="A3369" t="s">
        <v>11627</v>
      </c>
      <c r="B3369">
        <v>10235965</v>
      </c>
      <c r="C3369">
        <v>10236116</v>
      </c>
      <c r="D3369">
        <v>152</v>
      </c>
      <c r="E3369" t="s">
        <v>11788</v>
      </c>
      <c r="F3369">
        <v>2</v>
      </c>
      <c r="G3369" t="s">
        <v>11789</v>
      </c>
      <c r="H3369" t="s">
        <v>31000</v>
      </c>
      <c r="I3369">
        <v>18</v>
      </c>
      <c r="J3369">
        <v>10365952</v>
      </c>
      <c r="K3369">
        <v>10372361</v>
      </c>
      <c r="L3369">
        <v>6410</v>
      </c>
      <c r="M3369">
        <v>2</v>
      </c>
      <c r="N3369">
        <v>105371986</v>
      </c>
      <c r="O3369" t="s">
        <v>11790</v>
      </c>
      <c r="P3369">
        <v>136245</v>
      </c>
      <c r="Q3369" t="s">
        <v>40</v>
      </c>
      <c r="R3369" t="s">
        <v>11791</v>
      </c>
      <c r="S3369" t="s">
        <v>33500</v>
      </c>
      <c r="T3369">
        <v>0.29910708687459298</v>
      </c>
      <c r="U3369">
        <v>0.603102917160658</v>
      </c>
      <c r="V3369">
        <v>0.44307785127185301</v>
      </c>
      <c r="W3369">
        <v>0.50812911334850597</v>
      </c>
      <c r="X3369">
        <v>0.79281990064911001</v>
      </c>
      <c r="Y3369">
        <v>6.5641431261304201E-2</v>
      </c>
      <c r="Z3369">
        <v>0.17256787465339901</v>
      </c>
      <c r="AA3369">
        <v>0.72610664078822296</v>
      </c>
      <c r="AB3369">
        <v>0.808682503906475</v>
      </c>
      <c r="AC3369">
        <v>0.83754478050508196</v>
      </c>
      <c r="AD3369">
        <v>0.94068432309766403</v>
      </c>
      <c r="AE3369">
        <v>-0.88118572095984005</v>
      </c>
      <c r="AF3369">
        <v>0.85261502370915898</v>
      </c>
      <c r="AG3369">
        <v>0.95630444646858903</v>
      </c>
      <c r="AH3369">
        <v>-0.192045032361608</v>
      </c>
      <c r="AI3369">
        <v>0.32485610416562399</v>
      </c>
      <c r="AJ3369">
        <v>0.78121606160956403</v>
      </c>
      <c r="AK3369">
        <v>0.88831303873114198</v>
      </c>
    </row>
    <row r="3370" spans="1:37" x14ac:dyDescent="0.2">
      <c r="A3370" t="s">
        <v>11627</v>
      </c>
      <c r="B3370">
        <v>10292408</v>
      </c>
      <c r="C3370">
        <v>10292587</v>
      </c>
      <c r="D3370">
        <v>180</v>
      </c>
      <c r="E3370" t="s">
        <v>11792</v>
      </c>
      <c r="F3370">
        <v>2</v>
      </c>
      <c r="G3370" t="s">
        <v>11793</v>
      </c>
      <c r="H3370" t="s">
        <v>31000</v>
      </c>
      <c r="I3370">
        <v>18</v>
      </c>
      <c r="J3370">
        <v>10365952</v>
      </c>
      <c r="K3370">
        <v>10372361</v>
      </c>
      <c r="L3370">
        <v>6410</v>
      </c>
      <c r="M3370">
        <v>2</v>
      </c>
      <c r="N3370">
        <v>105371986</v>
      </c>
      <c r="O3370" t="s">
        <v>11790</v>
      </c>
      <c r="P3370">
        <v>79774</v>
      </c>
      <c r="Q3370" t="s">
        <v>40</v>
      </c>
      <c r="R3370" t="s">
        <v>11791</v>
      </c>
      <c r="S3370" t="s">
        <v>33500</v>
      </c>
      <c r="T3370">
        <v>0.97213403838398904</v>
      </c>
      <c r="U3370">
        <v>1</v>
      </c>
      <c r="V3370">
        <v>0.67407225217721001</v>
      </c>
      <c r="W3370">
        <v>0.89107655920673101</v>
      </c>
      <c r="X3370">
        <v>0.95159051474143896</v>
      </c>
      <c r="Y3370">
        <v>0.87931736012542605</v>
      </c>
      <c r="Z3370">
        <v>0.69013698642955401</v>
      </c>
      <c r="AA3370">
        <v>0.84521697243271998</v>
      </c>
      <c r="AB3370">
        <v>-0.289401839934182</v>
      </c>
      <c r="AC3370">
        <v>0.75388744886274095</v>
      </c>
      <c r="AD3370">
        <v>0.87989882095915395</v>
      </c>
      <c r="AE3370">
        <v>-0.12068260801107999</v>
      </c>
      <c r="AF3370">
        <v>0.61410715005536498</v>
      </c>
      <c r="AG3370">
        <v>0.80674443595273604</v>
      </c>
      <c r="AH3370">
        <v>1.60368287586634</v>
      </c>
      <c r="AI3370">
        <v>0.56157887380500204</v>
      </c>
      <c r="AJ3370">
        <v>0.78121606160956403</v>
      </c>
      <c r="AK3370">
        <v>1.7480727784276999</v>
      </c>
    </row>
    <row r="3371" spans="1:37" x14ac:dyDescent="0.2">
      <c r="A3371" t="s">
        <v>11627</v>
      </c>
      <c r="B3371">
        <v>10322238</v>
      </c>
      <c r="C3371">
        <v>10322390</v>
      </c>
      <c r="D3371">
        <v>153</v>
      </c>
      <c r="E3371" t="s">
        <v>11794</v>
      </c>
      <c r="F3371">
        <v>2</v>
      </c>
      <c r="G3371" t="s">
        <v>11795</v>
      </c>
      <c r="H3371" t="s">
        <v>33501</v>
      </c>
      <c r="I3371">
        <v>18</v>
      </c>
      <c r="J3371">
        <v>10365952</v>
      </c>
      <c r="K3371">
        <v>10372361</v>
      </c>
      <c r="L3371">
        <v>6410</v>
      </c>
      <c r="M3371">
        <v>2</v>
      </c>
      <c r="N3371">
        <v>105371986</v>
      </c>
      <c r="O3371" t="s">
        <v>11790</v>
      </c>
      <c r="P3371">
        <v>49971</v>
      </c>
      <c r="Q3371" t="s">
        <v>40</v>
      </c>
      <c r="R3371" t="s">
        <v>11791</v>
      </c>
      <c r="S3371" t="s">
        <v>33500</v>
      </c>
      <c r="T3371">
        <v>0.97213403838398904</v>
      </c>
      <c r="U3371">
        <v>1</v>
      </c>
      <c r="V3371">
        <v>0.62298214319759904</v>
      </c>
      <c r="W3371">
        <v>0.123414495547065</v>
      </c>
      <c r="X3371">
        <v>0.704072456322962</v>
      </c>
      <c r="Y3371">
        <v>25.386960960495799</v>
      </c>
      <c r="Z3371">
        <v>0.69013698642955401</v>
      </c>
      <c r="AA3371">
        <v>0.84521697243271998</v>
      </c>
      <c r="AB3371">
        <v>-0.34049191389273997</v>
      </c>
      <c r="AC3371">
        <v>0.17695932866387601</v>
      </c>
      <c r="AD3371">
        <v>0.68253123924728298</v>
      </c>
      <c r="AE3371">
        <v>24.8039842676862</v>
      </c>
      <c r="AF3371">
        <v>0.61410715005536498</v>
      </c>
      <c r="AG3371">
        <v>0.80674443595273604</v>
      </c>
      <c r="AH3371">
        <v>1.55259271720535</v>
      </c>
      <c r="AI3371">
        <v>0.170234813229591</v>
      </c>
      <c r="AJ3371">
        <v>0.78121606160956403</v>
      </c>
      <c r="AK3371">
        <v>2.7214254074484798</v>
      </c>
    </row>
    <row r="3372" spans="1:37" x14ac:dyDescent="0.2">
      <c r="A3372" t="s">
        <v>11627</v>
      </c>
      <c r="B3372">
        <v>10712109</v>
      </c>
      <c r="C3372">
        <v>10712250</v>
      </c>
      <c r="D3372">
        <v>142</v>
      </c>
      <c r="E3372" t="s">
        <v>11796</v>
      </c>
      <c r="F3372">
        <v>3</v>
      </c>
      <c r="G3372" t="s">
        <v>11797</v>
      </c>
      <c r="H3372" t="s">
        <v>31032</v>
      </c>
      <c r="I3372">
        <v>18</v>
      </c>
      <c r="J3372">
        <v>10705336</v>
      </c>
      <c r="K3372">
        <v>10714930</v>
      </c>
      <c r="L3372">
        <v>9595</v>
      </c>
      <c r="M3372">
        <v>2</v>
      </c>
      <c r="N3372">
        <v>63895</v>
      </c>
      <c r="O3372" t="s">
        <v>11798</v>
      </c>
      <c r="P3372">
        <v>2680</v>
      </c>
      <c r="Q3372" t="s">
        <v>11799</v>
      </c>
      <c r="R3372" t="s">
        <v>11800</v>
      </c>
      <c r="S3372" t="s">
        <v>33502</v>
      </c>
      <c r="T3372">
        <v>7.3374270299014499E-2</v>
      </c>
      <c r="U3372">
        <v>0.603102917160658</v>
      </c>
      <c r="V3372">
        <v>24.693632317056199</v>
      </c>
      <c r="W3372">
        <v>0.47227206410946598</v>
      </c>
      <c r="X3372">
        <v>0.76972988596612002</v>
      </c>
      <c r="Y3372">
        <v>1.4663675281931801</v>
      </c>
      <c r="Z3372">
        <v>6.2807925220854099E-2</v>
      </c>
      <c r="AA3372">
        <v>0.72610664078822296</v>
      </c>
      <c r="AB3372">
        <v>24.534475940604601</v>
      </c>
      <c r="AC3372">
        <v>0.82900842948436704</v>
      </c>
      <c r="AD3372">
        <v>0.94068432309766403</v>
      </c>
      <c r="AE3372">
        <v>0.54026173425492796</v>
      </c>
      <c r="AF3372">
        <v>0.35044498323680101</v>
      </c>
      <c r="AG3372">
        <v>0.74289508271920801</v>
      </c>
      <c r="AH3372">
        <v>1.4221341367671201</v>
      </c>
      <c r="AI3372">
        <v>0.27133919881670099</v>
      </c>
      <c r="AJ3372">
        <v>0.78121606160956403</v>
      </c>
      <c r="AK3372">
        <v>2.1716702998817201</v>
      </c>
    </row>
    <row r="3373" spans="1:37" x14ac:dyDescent="0.2">
      <c r="A3373" t="s">
        <v>11627</v>
      </c>
      <c r="B3373">
        <v>10754899</v>
      </c>
      <c r="C3373">
        <v>10755050</v>
      </c>
      <c r="D3373">
        <v>152</v>
      </c>
      <c r="E3373" t="s">
        <v>11801</v>
      </c>
      <c r="F3373">
        <v>2</v>
      </c>
      <c r="G3373" t="s">
        <v>11802</v>
      </c>
      <c r="H3373" t="s">
        <v>33503</v>
      </c>
      <c r="I3373">
        <v>18</v>
      </c>
      <c r="J3373">
        <v>10759584</v>
      </c>
      <c r="K3373">
        <v>10759649</v>
      </c>
      <c r="L3373">
        <v>66</v>
      </c>
      <c r="M3373">
        <v>2</v>
      </c>
      <c r="N3373">
        <v>102466735</v>
      </c>
      <c r="O3373" t="s">
        <v>11803</v>
      </c>
      <c r="P3373">
        <v>4599</v>
      </c>
      <c r="Q3373" t="s">
        <v>11804</v>
      </c>
      <c r="R3373" t="s">
        <v>11805</v>
      </c>
      <c r="S3373" t="s">
        <v>33504</v>
      </c>
      <c r="T3373">
        <v>0.152084254673993</v>
      </c>
      <c r="U3373">
        <v>0.603102917160658</v>
      </c>
      <c r="V3373">
        <v>24.179361410330198</v>
      </c>
      <c r="W3373">
        <v>0.89107655920673101</v>
      </c>
      <c r="X3373">
        <v>0.95159051474143896</v>
      </c>
      <c r="Y3373">
        <v>3.53654492670326</v>
      </c>
      <c r="Z3373">
        <v>0.203350924423461</v>
      </c>
      <c r="AA3373">
        <v>0.72610664078822296</v>
      </c>
      <c r="AB3373">
        <v>23.9542662682498</v>
      </c>
      <c r="AC3373">
        <v>0.85817338719172098</v>
      </c>
      <c r="AD3373">
        <v>0.94068432309766403</v>
      </c>
      <c r="AE3373">
        <v>3.3339874582278202</v>
      </c>
      <c r="AF3373">
        <v>0.22065000948199101</v>
      </c>
      <c r="AG3373">
        <v>0.68151250837662902</v>
      </c>
      <c r="AH3373">
        <v>1.5814315049704699</v>
      </c>
      <c r="AI3373">
        <v>0.91725052871964496</v>
      </c>
      <c r="AJ3373">
        <v>0.98621344597861504</v>
      </c>
      <c r="AK3373">
        <v>1.39191954110871</v>
      </c>
    </row>
    <row r="3374" spans="1:37" x14ac:dyDescent="0.2">
      <c r="A3374" t="s">
        <v>11627</v>
      </c>
      <c r="B3374">
        <v>10755061</v>
      </c>
      <c r="C3374">
        <v>10755208</v>
      </c>
      <c r="D3374">
        <v>148</v>
      </c>
      <c r="E3374" t="s">
        <v>11806</v>
      </c>
      <c r="F3374">
        <v>0</v>
      </c>
      <c r="G3374" t="s">
        <v>11807</v>
      </c>
      <c r="H3374" t="s">
        <v>33503</v>
      </c>
      <c r="I3374">
        <v>18</v>
      </c>
      <c r="J3374">
        <v>10759584</v>
      </c>
      <c r="K3374">
        <v>10759649</v>
      </c>
      <c r="L3374">
        <v>66</v>
      </c>
      <c r="M3374">
        <v>2</v>
      </c>
      <c r="N3374">
        <v>102466735</v>
      </c>
      <c r="O3374" t="s">
        <v>11803</v>
      </c>
      <c r="P3374">
        <v>4441</v>
      </c>
      <c r="Q3374" t="s">
        <v>11804</v>
      </c>
      <c r="R3374" t="s">
        <v>11805</v>
      </c>
      <c r="S3374" t="s">
        <v>33504</v>
      </c>
      <c r="T3374">
        <v>0.152084254673993</v>
      </c>
      <c r="U3374">
        <v>0.603102917160658</v>
      </c>
      <c r="V3374">
        <v>24.179361410330198</v>
      </c>
      <c r="W3374">
        <v>0.89107655920673101</v>
      </c>
      <c r="X3374">
        <v>0.95159051474143896</v>
      </c>
      <c r="Y3374">
        <v>3.53654492670326</v>
      </c>
      <c r="Z3374">
        <v>0.203350924423461</v>
      </c>
      <c r="AA3374">
        <v>0.72610664078822296</v>
      </c>
      <c r="AB3374">
        <v>23.9542662682498</v>
      </c>
      <c r="AC3374">
        <v>0.85817338719172098</v>
      </c>
      <c r="AD3374">
        <v>0.94068432309766403</v>
      </c>
      <c r="AE3374">
        <v>3.3339874582278202</v>
      </c>
      <c r="AF3374">
        <v>0.22065000948199101</v>
      </c>
      <c r="AG3374">
        <v>0.68151250837662902</v>
      </c>
      <c r="AH3374">
        <v>1.5814315049704699</v>
      </c>
      <c r="AI3374">
        <v>0.91725052871964496</v>
      </c>
      <c r="AJ3374">
        <v>0.98621344597861504</v>
      </c>
      <c r="AK3374">
        <v>1.39191954110871</v>
      </c>
    </row>
    <row r="3375" spans="1:37" x14ac:dyDescent="0.2">
      <c r="A3375" t="s">
        <v>11627</v>
      </c>
      <c r="B3375">
        <v>10916401</v>
      </c>
      <c r="C3375">
        <v>10916551</v>
      </c>
      <c r="D3375">
        <v>151</v>
      </c>
      <c r="E3375" t="s">
        <v>11808</v>
      </c>
      <c r="F3375">
        <v>6</v>
      </c>
      <c r="G3375" t="s">
        <v>11809</v>
      </c>
      <c r="H3375" t="s">
        <v>33505</v>
      </c>
      <c r="I3375">
        <v>18</v>
      </c>
      <c r="J3375">
        <v>10857065</v>
      </c>
      <c r="K3375">
        <v>10890692</v>
      </c>
      <c r="L3375">
        <v>33628</v>
      </c>
      <c r="M3375">
        <v>2</v>
      </c>
      <c r="N3375">
        <v>63895</v>
      </c>
      <c r="O3375" t="s">
        <v>11810</v>
      </c>
      <c r="P3375">
        <v>-25709</v>
      </c>
      <c r="Q3375" t="s">
        <v>11799</v>
      </c>
      <c r="R3375" t="s">
        <v>11800</v>
      </c>
      <c r="S3375" t="s">
        <v>33502</v>
      </c>
      <c r="T3375">
        <v>0.32911398597860803</v>
      </c>
      <c r="U3375">
        <v>0.603102917160658</v>
      </c>
      <c r="V3375">
        <v>24.597326151240601</v>
      </c>
      <c r="W3375">
        <v>0.113079289867903</v>
      </c>
      <c r="X3375">
        <v>0.704072456322962</v>
      </c>
      <c r="Y3375">
        <v>-26.1477870771559</v>
      </c>
      <c r="Z3375">
        <v>0.203350924423461</v>
      </c>
      <c r="AA3375">
        <v>0.72610664078822296</v>
      </c>
      <c r="AB3375">
        <v>25.385946827849601</v>
      </c>
      <c r="AC3375">
        <v>2.4853262407310801E-2</v>
      </c>
      <c r="AD3375">
        <v>0.57684129297949804</v>
      </c>
      <c r="AE3375">
        <v>-26.1477870771559</v>
      </c>
      <c r="AF3375">
        <v>0.98343762640780896</v>
      </c>
      <c r="AG3375">
        <v>1</v>
      </c>
      <c r="AH3375">
        <v>-0.24395734348599901</v>
      </c>
      <c r="AI3375">
        <v>0.24456414000292601</v>
      </c>
      <c r="AJ3375">
        <v>0.78121606160956403</v>
      </c>
      <c r="AK3375">
        <v>-25.2790316264641</v>
      </c>
    </row>
    <row r="3376" spans="1:37" x14ac:dyDescent="0.2">
      <c r="A3376" t="s">
        <v>11627</v>
      </c>
      <c r="B3376">
        <v>10916551</v>
      </c>
      <c r="C3376">
        <v>10916701</v>
      </c>
      <c r="D3376">
        <v>151</v>
      </c>
      <c r="E3376" t="s">
        <v>11811</v>
      </c>
      <c r="F3376">
        <v>11</v>
      </c>
      <c r="G3376" t="s">
        <v>11812</v>
      </c>
      <c r="H3376" t="s">
        <v>33505</v>
      </c>
      <c r="I3376">
        <v>18</v>
      </c>
      <c r="J3376">
        <v>10857065</v>
      </c>
      <c r="K3376">
        <v>10890692</v>
      </c>
      <c r="L3376">
        <v>33628</v>
      </c>
      <c r="M3376">
        <v>2</v>
      </c>
      <c r="N3376">
        <v>63895</v>
      </c>
      <c r="O3376" t="s">
        <v>11810</v>
      </c>
      <c r="P3376">
        <v>-25859</v>
      </c>
      <c r="Q3376" t="s">
        <v>11799</v>
      </c>
      <c r="R3376" t="s">
        <v>11800</v>
      </c>
      <c r="S3376" t="s">
        <v>33502</v>
      </c>
      <c r="T3376">
        <v>0.32911398597860803</v>
      </c>
      <c r="U3376">
        <v>0.603102917160658</v>
      </c>
      <c r="V3376">
        <v>24.597326151240601</v>
      </c>
      <c r="W3376">
        <v>0.113079289867903</v>
      </c>
      <c r="X3376">
        <v>0.704072456322962</v>
      </c>
      <c r="Y3376">
        <v>-26.1477870771559</v>
      </c>
      <c r="Z3376">
        <v>0.203350924423461</v>
      </c>
      <c r="AA3376">
        <v>0.72610664078822296</v>
      </c>
      <c r="AB3376">
        <v>25.385946827849601</v>
      </c>
      <c r="AC3376">
        <v>2.4853262407310801E-2</v>
      </c>
      <c r="AD3376">
        <v>0.57684129297949804</v>
      </c>
      <c r="AE3376">
        <v>-26.1477870771559</v>
      </c>
      <c r="AF3376">
        <v>0.98343762640780896</v>
      </c>
      <c r="AG3376">
        <v>1</v>
      </c>
      <c r="AH3376">
        <v>-0.24395734348599901</v>
      </c>
      <c r="AI3376">
        <v>0.24456414000292601</v>
      </c>
      <c r="AJ3376">
        <v>0.78121606160956403</v>
      </c>
      <c r="AK3376">
        <v>-25.2790316264641</v>
      </c>
    </row>
    <row r="3377" spans="1:37" x14ac:dyDescent="0.2">
      <c r="A3377" t="s">
        <v>11627</v>
      </c>
      <c r="B3377">
        <v>11737370</v>
      </c>
      <c r="C3377">
        <v>11737667</v>
      </c>
      <c r="D3377">
        <v>298</v>
      </c>
      <c r="E3377" t="s">
        <v>11813</v>
      </c>
      <c r="F3377">
        <v>1</v>
      </c>
      <c r="G3377" t="s">
        <v>11814</v>
      </c>
      <c r="H3377" t="s">
        <v>33506</v>
      </c>
      <c r="I3377">
        <v>18</v>
      </c>
      <c r="J3377">
        <v>11751472</v>
      </c>
      <c r="K3377">
        <v>11881135</v>
      </c>
      <c r="L3377">
        <v>129664</v>
      </c>
      <c r="M3377">
        <v>1</v>
      </c>
      <c r="N3377">
        <v>2774</v>
      </c>
      <c r="O3377" t="s">
        <v>11815</v>
      </c>
      <c r="P3377">
        <v>-13805</v>
      </c>
      <c r="Q3377" t="s">
        <v>11816</v>
      </c>
      <c r="R3377" t="s">
        <v>11817</v>
      </c>
      <c r="S3377" t="s">
        <v>33507</v>
      </c>
      <c r="T3377">
        <v>0.97213403838398904</v>
      </c>
      <c r="U3377">
        <v>1</v>
      </c>
      <c r="V3377">
        <v>4.3143342035863297</v>
      </c>
      <c r="W3377" t="s">
        <v>40</v>
      </c>
      <c r="X3377" t="s">
        <v>40</v>
      </c>
      <c r="Y3377">
        <v>0</v>
      </c>
      <c r="Z3377">
        <v>0.93459220503170903</v>
      </c>
      <c r="AA3377">
        <v>0.99919698600769702</v>
      </c>
      <c r="AB3377">
        <v>3.8680062701209401</v>
      </c>
      <c r="AC3377">
        <v>0.17695932866387601</v>
      </c>
      <c r="AD3377">
        <v>0.68253123924728298</v>
      </c>
      <c r="AE3377">
        <v>24.038301386413501</v>
      </c>
      <c r="AF3377">
        <v>0.98343762640780896</v>
      </c>
      <c r="AG3377">
        <v>1</v>
      </c>
      <c r="AH3377">
        <v>2.0472233224057201</v>
      </c>
      <c r="AI3377">
        <v>0.24456414000292601</v>
      </c>
      <c r="AJ3377">
        <v>0.78121606160956403</v>
      </c>
      <c r="AK3377">
        <v>-23.8939114858929</v>
      </c>
    </row>
    <row r="3378" spans="1:37" x14ac:dyDescent="0.2">
      <c r="A3378" t="s">
        <v>11627</v>
      </c>
      <c r="B3378">
        <v>11737812</v>
      </c>
      <c r="C3378">
        <v>11738000</v>
      </c>
      <c r="D3378">
        <v>189</v>
      </c>
      <c r="E3378" t="s">
        <v>11818</v>
      </c>
      <c r="F3378">
        <v>2</v>
      </c>
      <c r="G3378" t="s">
        <v>11819</v>
      </c>
      <c r="H3378" t="s">
        <v>33506</v>
      </c>
      <c r="I3378">
        <v>18</v>
      </c>
      <c r="J3378">
        <v>11751472</v>
      </c>
      <c r="K3378">
        <v>11881135</v>
      </c>
      <c r="L3378">
        <v>129664</v>
      </c>
      <c r="M3378">
        <v>1</v>
      </c>
      <c r="N3378">
        <v>2774</v>
      </c>
      <c r="O3378" t="s">
        <v>11815</v>
      </c>
      <c r="P3378">
        <v>-13472</v>
      </c>
      <c r="Q3378" t="s">
        <v>11816</v>
      </c>
      <c r="R3378" t="s">
        <v>11817</v>
      </c>
      <c r="S3378" t="s">
        <v>33507</v>
      </c>
      <c r="T3378">
        <v>0.97213403838398904</v>
      </c>
      <c r="U3378">
        <v>1</v>
      </c>
      <c r="V3378">
        <v>4.3143342035863297</v>
      </c>
      <c r="W3378" t="s">
        <v>40</v>
      </c>
      <c r="X3378" t="s">
        <v>40</v>
      </c>
      <c r="Y3378">
        <v>0</v>
      </c>
      <c r="Z3378">
        <v>0.93459220503170903</v>
      </c>
      <c r="AA3378">
        <v>0.99919698600769702</v>
      </c>
      <c r="AB3378">
        <v>3.9037764703037801</v>
      </c>
      <c r="AC3378">
        <v>0.17695932866387601</v>
      </c>
      <c r="AD3378">
        <v>0.68253123924728298</v>
      </c>
      <c r="AE3378">
        <v>24.0728144617315</v>
      </c>
      <c r="AF3378">
        <v>0.98343762640780896</v>
      </c>
      <c r="AG3378">
        <v>1</v>
      </c>
      <c r="AH3378">
        <v>1.9439009849117801</v>
      </c>
      <c r="AI3378">
        <v>0.24456414000292601</v>
      </c>
      <c r="AJ3378">
        <v>0.78121606160956403</v>
      </c>
      <c r="AK3378">
        <v>-23.928424561002501</v>
      </c>
    </row>
    <row r="3379" spans="1:37" x14ac:dyDescent="0.2">
      <c r="A3379" t="s">
        <v>11627</v>
      </c>
      <c r="B3379">
        <v>13252606</v>
      </c>
      <c r="C3379">
        <v>13252764</v>
      </c>
      <c r="D3379">
        <v>159</v>
      </c>
      <c r="E3379" t="s">
        <v>11820</v>
      </c>
      <c r="F3379">
        <v>3</v>
      </c>
      <c r="G3379" t="s">
        <v>11821</v>
      </c>
      <c r="H3379" t="s">
        <v>33508</v>
      </c>
      <c r="I3379">
        <v>18</v>
      </c>
      <c r="J3379">
        <v>13239543</v>
      </c>
      <c r="K3379">
        <v>13242076</v>
      </c>
      <c r="L3379">
        <v>2534</v>
      </c>
      <c r="M3379">
        <v>1</v>
      </c>
      <c r="N3379">
        <v>147276</v>
      </c>
      <c r="O3379" t="s">
        <v>11822</v>
      </c>
      <c r="P3379">
        <v>13063</v>
      </c>
      <c r="Q3379" t="s">
        <v>11823</v>
      </c>
      <c r="R3379" t="s">
        <v>11824</v>
      </c>
      <c r="S3379" t="s">
        <v>33509</v>
      </c>
      <c r="T3379">
        <v>0.32911398597860803</v>
      </c>
      <c r="U3379">
        <v>0.603102917160658</v>
      </c>
      <c r="V3379">
        <v>24.9758377613778</v>
      </c>
      <c r="W3379">
        <v>0.38920677604595899</v>
      </c>
      <c r="X3379">
        <v>0.704072456322962</v>
      </c>
      <c r="Y3379">
        <v>-24.774203906766399</v>
      </c>
      <c r="Z3379">
        <v>0.48464167878831399</v>
      </c>
      <c r="AA3379">
        <v>0.84435025072159198</v>
      </c>
      <c r="AB3379">
        <v>24.012363678938598</v>
      </c>
      <c r="AC3379">
        <v>0.21073619169722799</v>
      </c>
      <c r="AD3379">
        <v>0.68253123924728298</v>
      </c>
      <c r="AE3379">
        <v>-24.774203906766399</v>
      </c>
      <c r="AF3379">
        <v>0.16793847098801201</v>
      </c>
      <c r="AG3379">
        <v>0.68151250837662902</v>
      </c>
      <c r="AH3379">
        <v>24.9758377613778</v>
      </c>
      <c r="AI3379">
        <v>0.52399907623471598</v>
      </c>
      <c r="AJ3379">
        <v>0.78121606160956403</v>
      </c>
      <c r="AK3379">
        <v>-23.9054484815804</v>
      </c>
    </row>
    <row r="3380" spans="1:37" x14ac:dyDescent="0.2">
      <c r="A3380" t="s">
        <v>11627</v>
      </c>
      <c r="B3380">
        <v>13252764</v>
      </c>
      <c r="C3380">
        <v>13252922</v>
      </c>
      <c r="D3380">
        <v>159</v>
      </c>
      <c r="E3380" t="s">
        <v>11825</v>
      </c>
      <c r="F3380">
        <v>6</v>
      </c>
      <c r="G3380" t="s">
        <v>11826</v>
      </c>
      <c r="H3380" t="s">
        <v>33508</v>
      </c>
      <c r="I3380">
        <v>18</v>
      </c>
      <c r="J3380">
        <v>13239543</v>
      </c>
      <c r="K3380">
        <v>13242076</v>
      </c>
      <c r="L3380">
        <v>2534</v>
      </c>
      <c r="M3380">
        <v>1</v>
      </c>
      <c r="N3380">
        <v>147276</v>
      </c>
      <c r="O3380" t="s">
        <v>11822</v>
      </c>
      <c r="P3380">
        <v>13221</v>
      </c>
      <c r="Q3380" t="s">
        <v>11823</v>
      </c>
      <c r="R3380" t="s">
        <v>11824</v>
      </c>
      <c r="S3380" t="s">
        <v>33509</v>
      </c>
      <c r="T3380">
        <v>0.32911398597860803</v>
      </c>
      <c r="U3380">
        <v>0.603102917160658</v>
      </c>
      <c r="V3380">
        <v>24.9758377613778</v>
      </c>
      <c r="W3380">
        <v>0.38920677604595899</v>
      </c>
      <c r="X3380">
        <v>0.704072456322962</v>
      </c>
      <c r="Y3380">
        <v>-24.774203906766399</v>
      </c>
      <c r="Z3380">
        <v>0.48464167878831399</v>
      </c>
      <c r="AA3380">
        <v>0.84435025072159198</v>
      </c>
      <c r="AB3380">
        <v>24.012363678938598</v>
      </c>
      <c r="AC3380">
        <v>0.21073619169722799</v>
      </c>
      <c r="AD3380">
        <v>0.68253123924728298</v>
      </c>
      <c r="AE3380">
        <v>-24.774203906766399</v>
      </c>
      <c r="AF3380">
        <v>0.16793847098801201</v>
      </c>
      <c r="AG3380">
        <v>0.68151250837662902</v>
      </c>
      <c r="AH3380">
        <v>24.9758377613778</v>
      </c>
      <c r="AI3380">
        <v>0.52399907623471598</v>
      </c>
      <c r="AJ3380">
        <v>0.78121606160956403</v>
      </c>
      <c r="AK3380">
        <v>-23.9054484815804</v>
      </c>
    </row>
    <row r="3381" spans="1:37" x14ac:dyDescent="0.2">
      <c r="A3381" t="s">
        <v>11627</v>
      </c>
      <c r="B3381">
        <v>13252922</v>
      </c>
      <c r="C3381">
        <v>13253080</v>
      </c>
      <c r="D3381">
        <v>159</v>
      </c>
      <c r="E3381" t="s">
        <v>11827</v>
      </c>
      <c r="F3381">
        <v>2</v>
      </c>
      <c r="G3381" t="s">
        <v>11828</v>
      </c>
      <c r="H3381" t="s">
        <v>33508</v>
      </c>
      <c r="I3381">
        <v>18</v>
      </c>
      <c r="J3381">
        <v>13239543</v>
      </c>
      <c r="K3381">
        <v>13242076</v>
      </c>
      <c r="L3381">
        <v>2534</v>
      </c>
      <c r="M3381">
        <v>1</v>
      </c>
      <c r="N3381">
        <v>147276</v>
      </c>
      <c r="O3381" t="s">
        <v>11822</v>
      </c>
      <c r="P3381">
        <v>13379</v>
      </c>
      <c r="Q3381" t="s">
        <v>11823</v>
      </c>
      <c r="R3381" t="s">
        <v>11824</v>
      </c>
      <c r="S3381" t="s">
        <v>33509</v>
      </c>
      <c r="T3381">
        <v>0.32911398597860803</v>
      </c>
      <c r="U3381">
        <v>0.603102917160658</v>
      </c>
      <c r="V3381">
        <v>24.9758377613778</v>
      </c>
      <c r="W3381">
        <v>0.38920677604595899</v>
      </c>
      <c r="X3381">
        <v>0.704072456322962</v>
      </c>
      <c r="Y3381">
        <v>-24.774203906766399</v>
      </c>
      <c r="Z3381">
        <v>0.48464167878831399</v>
      </c>
      <c r="AA3381">
        <v>0.84435025072159198</v>
      </c>
      <c r="AB3381">
        <v>24.012363678938598</v>
      </c>
      <c r="AC3381">
        <v>0.21073619169722799</v>
      </c>
      <c r="AD3381">
        <v>0.68253123924728298</v>
      </c>
      <c r="AE3381">
        <v>-24.774203906766399</v>
      </c>
      <c r="AF3381">
        <v>0.16793847098801201</v>
      </c>
      <c r="AG3381">
        <v>0.68151250837662902</v>
      </c>
      <c r="AH3381">
        <v>24.9758377613778</v>
      </c>
      <c r="AI3381">
        <v>0.52399907623471598</v>
      </c>
      <c r="AJ3381">
        <v>0.78121606160956403</v>
      </c>
      <c r="AK3381">
        <v>-23.9054484815804</v>
      </c>
    </row>
    <row r="3382" spans="1:37" x14ac:dyDescent="0.2">
      <c r="A3382" t="s">
        <v>11627</v>
      </c>
      <c r="B3382">
        <v>13253080</v>
      </c>
      <c r="C3382">
        <v>13253238</v>
      </c>
      <c r="D3382">
        <v>159</v>
      </c>
      <c r="E3382" t="s">
        <v>11829</v>
      </c>
      <c r="F3382">
        <v>3</v>
      </c>
      <c r="G3382" t="s">
        <v>11830</v>
      </c>
      <c r="H3382" t="s">
        <v>33508</v>
      </c>
      <c r="I3382">
        <v>18</v>
      </c>
      <c r="J3382">
        <v>13266642</v>
      </c>
      <c r="K3382">
        <v>13621271</v>
      </c>
      <c r="L3382">
        <v>354630</v>
      </c>
      <c r="M3382">
        <v>1</v>
      </c>
      <c r="N3382">
        <v>753</v>
      </c>
      <c r="O3382" t="s">
        <v>11831</v>
      </c>
      <c r="P3382">
        <v>-13404</v>
      </c>
      <c r="Q3382" t="s">
        <v>11832</v>
      </c>
      <c r="R3382" t="s">
        <v>11833</v>
      </c>
      <c r="S3382" t="s">
        <v>33510</v>
      </c>
      <c r="T3382">
        <v>0.32911398597860803</v>
      </c>
      <c r="U3382">
        <v>0.603102917160658</v>
      </c>
      <c r="V3382">
        <v>24.9758377613778</v>
      </c>
      <c r="W3382">
        <v>0.38920677604595899</v>
      </c>
      <c r="X3382">
        <v>0.704072456322962</v>
      </c>
      <c r="Y3382">
        <v>-24.774203906766399</v>
      </c>
      <c r="Z3382">
        <v>0.48464167878831399</v>
      </c>
      <c r="AA3382">
        <v>0.84435025072159198</v>
      </c>
      <c r="AB3382">
        <v>24.012363678938598</v>
      </c>
      <c r="AC3382">
        <v>0.21073619169722799</v>
      </c>
      <c r="AD3382">
        <v>0.68253123924728298</v>
      </c>
      <c r="AE3382">
        <v>-24.774203906766399</v>
      </c>
      <c r="AF3382">
        <v>0.16793847098801201</v>
      </c>
      <c r="AG3382">
        <v>0.68151250837662902</v>
      </c>
      <c r="AH3382">
        <v>24.9758377613778</v>
      </c>
      <c r="AI3382">
        <v>0.52399907623471598</v>
      </c>
      <c r="AJ3382">
        <v>0.78121606160956403</v>
      </c>
      <c r="AK3382">
        <v>-23.9054484815804</v>
      </c>
    </row>
    <row r="3383" spans="1:37" x14ac:dyDescent="0.2">
      <c r="A3383" t="s">
        <v>11627</v>
      </c>
      <c r="B3383">
        <v>14163245</v>
      </c>
      <c r="C3383">
        <v>14163401</v>
      </c>
      <c r="D3383">
        <v>157</v>
      </c>
      <c r="E3383" t="s">
        <v>11834</v>
      </c>
      <c r="F3383">
        <v>1</v>
      </c>
      <c r="G3383" t="s">
        <v>11835</v>
      </c>
      <c r="H3383" t="s">
        <v>31000</v>
      </c>
      <c r="I3383">
        <v>18</v>
      </c>
      <c r="J3383">
        <v>14179097</v>
      </c>
      <c r="K3383">
        <v>14185401</v>
      </c>
      <c r="L3383">
        <v>6305</v>
      </c>
      <c r="M3383">
        <v>1</v>
      </c>
      <c r="N3383">
        <v>440482</v>
      </c>
      <c r="O3383" t="s">
        <v>11836</v>
      </c>
      <c r="P3383">
        <v>-15696</v>
      </c>
      <c r="Q3383" t="s">
        <v>40</v>
      </c>
      <c r="R3383" t="s">
        <v>11837</v>
      </c>
      <c r="S3383" t="s">
        <v>33511</v>
      </c>
      <c r="T3383" t="s">
        <v>40</v>
      </c>
      <c r="U3383" t="s">
        <v>40</v>
      </c>
      <c r="V3383">
        <v>0</v>
      </c>
      <c r="W3383">
        <v>0.38920677604595899</v>
      </c>
      <c r="X3383">
        <v>0.704072456322962</v>
      </c>
      <c r="Y3383">
        <v>-23.5715549547709</v>
      </c>
      <c r="Z3383">
        <v>0.48464167878831399</v>
      </c>
      <c r="AA3383">
        <v>0.84435025072159198</v>
      </c>
      <c r="AB3383">
        <v>22.8097147724705</v>
      </c>
      <c r="AC3383">
        <v>0.21073619169722799</v>
      </c>
      <c r="AD3383">
        <v>0.68253123924728298</v>
      </c>
      <c r="AE3383">
        <v>-23.5715549547709</v>
      </c>
      <c r="AF3383">
        <v>0.501741946288212</v>
      </c>
      <c r="AG3383">
        <v>0.80674443595273604</v>
      </c>
      <c r="AH3383">
        <v>-22.7731889014769</v>
      </c>
      <c r="AI3383">
        <v>0.52399907623471598</v>
      </c>
      <c r="AJ3383">
        <v>0.78121606160956403</v>
      </c>
      <c r="AK3383">
        <v>-22.702799583648599</v>
      </c>
    </row>
    <row r="3384" spans="1:37" x14ac:dyDescent="0.2">
      <c r="A3384" t="s">
        <v>11627</v>
      </c>
      <c r="B3384">
        <v>14163401</v>
      </c>
      <c r="C3384">
        <v>14163557</v>
      </c>
      <c r="D3384">
        <v>157</v>
      </c>
      <c r="E3384" t="s">
        <v>11838</v>
      </c>
      <c r="F3384">
        <v>3</v>
      </c>
      <c r="G3384" t="s">
        <v>11839</v>
      </c>
      <c r="H3384" t="s">
        <v>31000</v>
      </c>
      <c r="I3384">
        <v>18</v>
      </c>
      <c r="J3384">
        <v>14179097</v>
      </c>
      <c r="K3384">
        <v>14185401</v>
      </c>
      <c r="L3384">
        <v>6305</v>
      </c>
      <c r="M3384">
        <v>1</v>
      </c>
      <c r="N3384">
        <v>440482</v>
      </c>
      <c r="O3384" t="s">
        <v>11836</v>
      </c>
      <c r="P3384">
        <v>-15540</v>
      </c>
      <c r="Q3384" t="s">
        <v>40</v>
      </c>
      <c r="R3384" t="s">
        <v>11837</v>
      </c>
      <c r="S3384" t="s">
        <v>33511</v>
      </c>
      <c r="T3384" t="s">
        <v>40</v>
      </c>
      <c r="U3384" t="s">
        <v>40</v>
      </c>
      <c r="V3384">
        <v>0</v>
      </c>
      <c r="W3384">
        <v>0.38920677604595899</v>
      </c>
      <c r="X3384">
        <v>0.704072456322962</v>
      </c>
      <c r="Y3384">
        <v>-23.5715549547709</v>
      </c>
      <c r="Z3384">
        <v>0.48464167878831399</v>
      </c>
      <c r="AA3384">
        <v>0.84435025072159198</v>
      </c>
      <c r="AB3384">
        <v>22.8097147724705</v>
      </c>
      <c r="AC3384">
        <v>0.21073619169722799</v>
      </c>
      <c r="AD3384">
        <v>0.68253123924728298</v>
      </c>
      <c r="AE3384">
        <v>-23.5715549547709</v>
      </c>
      <c r="AF3384">
        <v>0.501741946288212</v>
      </c>
      <c r="AG3384">
        <v>0.80674443595273604</v>
      </c>
      <c r="AH3384">
        <v>-22.7731889014769</v>
      </c>
      <c r="AI3384">
        <v>0.52399907623471598</v>
      </c>
      <c r="AJ3384">
        <v>0.78121606160956403</v>
      </c>
      <c r="AK3384">
        <v>-22.702799583648599</v>
      </c>
    </row>
    <row r="3385" spans="1:37" x14ac:dyDescent="0.2">
      <c r="A3385" t="s">
        <v>11627</v>
      </c>
      <c r="B3385">
        <v>14489251</v>
      </c>
      <c r="C3385">
        <v>14489540</v>
      </c>
      <c r="D3385">
        <v>290</v>
      </c>
      <c r="E3385" t="s">
        <v>11840</v>
      </c>
      <c r="F3385">
        <v>15</v>
      </c>
      <c r="G3385" t="s">
        <v>11841</v>
      </c>
      <c r="H3385" t="s">
        <v>33512</v>
      </c>
      <c r="I3385">
        <v>18</v>
      </c>
      <c r="J3385">
        <v>14477955</v>
      </c>
      <c r="K3385">
        <v>14499278</v>
      </c>
      <c r="L3385">
        <v>21324</v>
      </c>
      <c r="M3385">
        <v>2</v>
      </c>
      <c r="N3385">
        <v>440224</v>
      </c>
      <c r="O3385" t="s">
        <v>11842</v>
      </c>
      <c r="P3385">
        <v>9738</v>
      </c>
      <c r="Q3385" t="s">
        <v>11843</v>
      </c>
      <c r="R3385" t="s">
        <v>11844</v>
      </c>
      <c r="S3385" t="s">
        <v>33513</v>
      </c>
      <c r="T3385">
        <v>0.152084254673993</v>
      </c>
      <c r="U3385">
        <v>0.603102917160658</v>
      </c>
      <c r="V3385">
        <v>25.038959279492701</v>
      </c>
      <c r="W3385">
        <v>0.38920677604595899</v>
      </c>
      <c r="X3385">
        <v>0.704072456322962</v>
      </c>
      <c r="Y3385">
        <v>-21.573658228926799</v>
      </c>
      <c r="Z3385">
        <v>0.306975110376564</v>
      </c>
      <c r="AA3385">
        <v>0.72610664078822296</v>
      </c>
      <c r="AB3385">
        <v>24.075485195275501</v>
      </c>
      <c r="AC3385">
        <v>0.75388744886274095</v>
      </c>
      <c r="AD3385">
        <v>0.87989882095915395</v>
      </c>
      <c r="AE3385">
        <v>2.3806775432289302</v>
      </c>
      <c r="AF3385">
        <v>4.6407610929182198E-2</v>
      </c>
      <c r="AG3385">
        <v>0.476038960109122</v>
      </c>
      <c r="AH3385">
        <v>25.038959279492701</v>
      </c>
      <c r="AI3385">
        <v>0.35038410267202102</v>
      </c>
      <c r="AJ3385">
        <v>0.78121606160956403</v>
      </c>
      <c r="AK3385">
        <v>-23.9685699976365</v>
      </c>
    </row>
    <row r="3386" spans="1:37" x14ac:dyDescent="0.2">
      <c r="A3386" t="s">
        <v>11627</v>
      </c>
      <c r="B3386">
        <v>14489735</v>
      </c>
      <c r="C3386">
        <v>14489891</v>
      </c>
      <c r="D3386">
        <v>157</v>
      </c>
      <c r="E3386" t="s">
        <v>11845</v>
      </c>
      <c r="F3386">
        <v>8</v>
      </c>
      <c r="G3386" t="s">
        <v>11846</v>
      </c>
      <c r="H3386" t="s">
        <v>33512</v>
      </c>
      <c r="I3386">
        <v>18</v>
      </c>
      <c r="J3386">
        <v>14477955</v>
      </c>
      <c r="K3386">
        <v>14499278</v>
      </c>
      <c r="L3386">
        <v>21324</v>
      </c>
      <c r="M3386">
        <v>2</v>
      </c>
      <c r="N3386">
        <v>440224</v>
      </c>
      <c r="O3386" t="s">
        <v>11842</v>
      </c>
      <c r="P3386">
        <v>9387</v>
      </c>
      <c r="Q3386" t="s">
        <v>11843</v>
      </c>
      <c r="R3386" t="s">
        <v>11844</v>
      </c>
      <c r="S3386" t="s">
        <v>33513</v>
      </c>
      <c r="T3386">
        <v>0.152084254673993</v>
      </c>
      <c r="U3386">
        <v>0.603102917160658</v>
      </c>
      <c r="V3386">
        <v>25.099229319966501</v>
      </c>
      <c r="W3386">
        <v>0.38920677604595899</v>
      </c>
      <c r="X3386">
        <v>0.704072456322962</v>
      </c>
      <c r="Y3386">
        <v>-21.573658228926799</v>
      </c>
      <c r="Z3386">
        <v>0.306975110376564</v>
      </c>
      <c r="AA3386">
        <v>0.72610664078822296</v>
      </c>
      <c r="AB3386">
        <v>24.135755234122499</v>
      </c>
      <c r="AC3386">
        <v>0.75388744886274095</v>
      </c>
      <c r="AD3386">
        <v>0.87989882095915395</v>
      </c>
      <c r="AE3386">
        <v>2.44779173505307</v>
      </c>
      <c r="AF3386">
        <v>4.6407610929182198E-2</v>
      </c>
      <c r="AG3386">
        <v>0.476038960109122</v>
      </c>
      <c r="AH3386">
        <v>25.099229319966501</v>
      </c>
      <c r="AI3386">
        <v>0.35038410267202102</v>
      </c>
      <c r="AJ3386">
        <v>0.78121606160956403</v>
      </c>
      <c r="AK3386">
        <v>-24.028840036226701</v>
      </c>
    </row>
    <row r="3387" spans="1:37" x14ac:dyDescent="0.2">
      <c r="A3387" t="s">
        <v>11627</v>
      </c>
      <c r="B3387">
        <v>14747621</v>
      </c>
      <c r="C3387">
        <v>14747762</v>
      </c>
      <c r="D3387">
        <v>142</v>
      </c>
      <c r="E3387" t="s">
        <v>11847</v>
      </c>
      <c r="F3387">
        <v>10</v>
      </c>
      <c r="G3387" t="s">
        <v>11848</v>
      </c>
      <c r="H3387" t="s">
        <v>30987</v>
      </c>
      <c r="I3387">
        <v>18</v>
      </c>
      <c r="J3387">
        <v>14748172</v>
      </c>
      <c r="K3387">
        <v>14854667</v>
      </c>
      <c r="L3387">
        <v>106496</v>
      </c>
      <c r="M3387">
        <v>1</v>
      </c>
      <c r="N3387">
        <v>374860</v>
      </c>
      <c r="O3387" t="s">
        <v>11849</v>
      </c>
      <c r="P3387">
        <v>-410</v>
      </c>
      <c r="Q3387" t="s">
        <v>11850</v>
      </c>
      <c r="R3387" t="s">
        <v>11851</v>
      </c>
      <c r="S3387" t="s">
        <v>33514</v>
      </c>
      <c r="T3387">
        <v>1</v>
      </c>
      <c r="U3387">
        <v>1</v>
      </c>
      <c r="V3387">
        <v>-1.1931721958545101</v>
      </c>
      <c r="W3387">
        <v>0.94541066367716797</v>
      </c>
      <c r="X3387">
        <v>0.95159051474143896</v>
      </c>
      <c r="Y3387">
        <v>-0.98792709321035399</v>
      </c>
      <c r="Z3387">
        <v>0.65379035313853895</v>
      </c>
      <c r="AA3387">
        <v>0.84521697243271998</v>
      </c>
      <c r="AB3387">
        <v>-2.15664619463795</v>
      </c>
      <c r="AC3387">
        <v>0.71753805159658501</v>
      </c>
      <c r="AD3387">
        <v>0.87989882095915395</v>
      </c>
      <c r="AE3387">
        <v>-1.98792696801891</v>
      </c>
      <c r="AF3387">
        <v>0.64997455747578503</v>
      </c>
      <c r="AG3387">
        <v>0.80674443595273604</v>
      </c>
      <c r="AH3387">
        <v>-0.26356157588995899</v>
      </c>
      <c r="AI3387">
        <v>0.59609816080359102</v>
      </c>
      <c r="AJ3387">
        <v>0.78121606160956403</v>
      </c>
      <c r="AK3387">
        <v>-0.119171678632655</v>
      </c>
    </row>
    <row r="3388" spans="1:37" x14ac:dyDescent="0.2">
      <c r="A3388" t="s">
        <v>11627</v>
      </c>
      <c r="B3388">
        <v>14747762</v>
      </c>
      <c r="C3388">
        <v>14747903</v>
      </c>
      <c r="D3388">
        <v>142</v>
      </c>
      <c r="E3388" t="s">
        <v>11852</v>
      </c>
      <c r="F3388">
        <v>8</v>
      </c>
      <c r="G3388" t="s">
        <v>11853</v>
      </c>
      <c r="H3388" t="s">
        <v>30987</v>
      </c>
      <c r="I3388">
        <v>18</v>
      </c>
      <c r="J3388">
        <v>14748172</v>
      </c>
      <c r="K3388">
        <v>14854667</v>
      </c>
      <c r="L3388">
        <v>106496</v>
      </c>
      <c r="M3388">
        <v>1</v>
      </c>
      <c r="N3388">
        <v>374860</v>
      </c>
      <c r="O3388" t="s">
        <v>11849</v>
      </c>
      <c r="P3388">
        <v>-269</v>
      </c>
      <c r="Q3388" t="s">
        <v>11850</v>
      </c>
      <c r="R3388" t="s">
        <v>11851</v>
      </c>
      <c r="S3388" t="s">
        <v>33514</v>
      </c>
      <c r="T3388">
        <v>1</v>
      </c>
      <c r="U3388">
        <v>1</v>
      </c>
      <c r="V3388">
        <v>-1.1931721958545101</v>
      </c>
      <c r="W3388">
        <v>0.94541066367716797</v>
      </c>
      <c r="X3388">
        <v>0.95159051474143896</v>
      </c>
      <c r="Y3388">
        <v>-0.98792709321035399</v>
      </c>
      <c r="Z3388">
        <v>0.65379035313853895</v>
      </c>
      <c r="AA3388">
        <v>0.84521697243271998</v>
      </c>
      <c r="AB3388">
        <v>-2.15664619463795</v>
      </c>
      <c r="AC3388">
        <v>0.71753805159658501</v>
      </c>
      <c r="AD3388">
        <v>0.87989882095915395</v>
      </c>
      <c r="AE3388">
        <v>-1.98792696801891</v>
      </c>
      <c r="AF3388">
        <v>0.64997455747578503</v>
      </c>
      <c r="AG3388">
        <v>0.80674443595273604</v>
      </c>
      <c r="AH3388">
        <v>-0.26356157588995899</v>
      </c>
      <c r="AI3388">
        <v>0.59609816080359102</v>
      </c>
      <c r="AJ3388">
        <v>0.78121606160956403</v>
      </c>
      <c r="AK3388">
        <v>-0.119171678632655</v>
      </c>
    </row>
    <row r="3389" spans="1:37" x14ac:dyDescent="0.2">
      <c r="A3389" t="s">
        <v>11627</v>
      </c>
      <c r="B3389">
        <v>14748561</v>
      </c>
      <c r="C3389">
        <v>14748704</v>
      </c>
      <c r="D3389">
        <v>144</v>
      </c>
      <c r="E3389" t="s">
        <v>11854</v>
      </c>
      <c r="F3389">
        <v>5</v>
      </c>
      <c r="G3389" t="s">
        <v>11855</v>
      </c>
      <c r="H3389" t="s">
        <v>30987</v>
      </c>
      <c r="I3389">
        <v>18</v>
      </c>
      <c r="J3389">
        <v>14748335</v>
      </c>
      <c r="K3389">
        <v>14817089</v>
      </c>
      <c r="L3389">
        <v>68755</v>
      </c>
      <c r="M3389">
        <v>1</v>
      </c>
      <c r="N3389">
        <v>374860</v>
      </c>
      <c r="O3389" t="s">
        <v>11856</v>
      </c>
      <c r="P3389">
        <v>226</v>
      </c>
      <c r="Q3389" t="s">
        <v>11850</v>
      </c>
      <c r="R3389" t="s">
        <v>11851</v>
      </c>
      <c r="S3389" t="s">
        <v>33514</v>
      </c>
      <c r="T3389">
        <v>0.17308923567461099</v>
      </c>
      <c r="U3389">
        <v>0.603102917160658</v>
      </c>
      <c r="V3389">
        <v>-25.907862417514199</v>
      </c>
      <c r="W3389">
        <v>0.23378313855274899</v>
      </c>
      <c r="X3389">
        <v>0.704072456322962</v>
      </c>
      <c r="Y3389">
        <v>1.24276845111043</v>
      </c>
      <c r="Z3389">
        <v>0.23404878042441499</v>
      </c>
      <c r="AA3389">
        <v>0.72610664078822296</v>
      </c>
      <c r="AB3389">
        <v>-6.1439941188073703</v>
      </c>
      <c r="AC3389">
        <v>0.615069744472027</v>
      </c>
      <c r="AD3389">
        <v>0.87989882095915395</v>
      </c>
      <c r="AE3389">
        <v>0.242768480005947</v>
      </c>
      <c r="AF3389">
        <v>0.22065000948199101</v>
      </c>
      <c r="AG3389">
        <v>0.68151250837662902</v>
      </c>
      <c r="AH3389">
        <v>-25.015650049845501</v>
      </c>
      <c r="AI3389">
        <v>5.6729316954765997E-2</v>
      </c>
      <c r="AJ3389">
        <v>0.78121606160956403</v>
      </c>
      <c r="AK3389">
        <v>2.11152386134279</v>
      </c>
    </row>
    <row r="3390" spans="1:37" x14ac:dyDescent="0.2">
      <c r="A3390" t="s">
        <v>11627</v>
      </c>
      <c r="B3390">
        <v>14748704</v>
      </c>
      <c r="C3390">
        <v>14748847</v>
      </c>
      <c r="D3390">
        <v>144</v>
      </c>
      <c r="E3390" t="s">
        <v>11857</v>
      </c>
      <c r="F3390">
        <v>8</v>
      </c>
      <c r="G3390" t="s">
        <v>11858</v>
      </c>
      <c r="H3390" t="s">
        <v>30987</v>
      </c>
      <c r="I3390">
        <v>18</v>
      </c>
      <c r="J3390">
        <v>14748335</v>
      </c>
      <c r="K3390">
        <v>14817089</v>
      </c>
      <c r="L3390">
        <v>68755</v>
      </c>
      <c r="M3390">
        <v>1</v>
      </c>
      <c r="N3390">
        <v>374860</v>
      </c>
      <c r="O3390" t="s">
        <v>11856</v>
      </c>
      <c r="P3390">
        <v>369</v>
      </c>
      <c r="Q3390" t="s">
        <v>11850</v>
      </c>
      <c r="R3390" t="s">
        <v>11851</v>
      </c>
      <c r="S3390" t="s">
        <v>33514</v>
      </c>
      <c r="T3390">
        <v>0.17308923567461099</v>
      </c>
      <c r="U3390">
        <v>0.603102917160658</v>
      </c>
      <c r="V3390">
        <v>-25.907862417514199</v>
      </c>
      <c r="W3390">
        <v>0.23378313855274899</v>
      </c>
      <c r="X3390">
        <v>0.704072456322962</v>
      </c>
      <c r="Y3390">
        <v>1.24276845111043</v>
      </c>
      <c r="Z3390">
        <v>0.23404878042441499</v>
      </c>
      <c r="AA3390">
        <v>0.72610664078822296</v>
      </c>
      <c r="AB3390">
        <v>-6.1439941188073703</v>
      </c>
      <c r="AC3390">
        <v>0.615069744472027</v>
      </c>
      <c r="AD3390">
        <v>0.87989882095915395</v>
      </c>
      <c r="AE3390">
        <v>0.242768480005947</v>
      </c>
      <c r="AF3390">
        <v>0.22065000948199101</v>
      </c>
      <c r="AG3390">
        <v>0.68151250837662902</v>
      </c>
      <c r="AH3390">
        <v>-25.015650049845501</v>
      </c>
      <c r="AI3390">
        <v>5.6729316954765997E-2</v>
      </c>
      <c r="AJ3390">
        <v>0.78121606160956403</v>
      </c>
      <c r="AK3390">
        <v>2.11152386134279</v>
      </c>
    </row>
    <row r="3391" spans="1:37" x14ac:dyDescent="0.2">
      <c r="A3391" t="s">
        <v>11627</v>
      </c>
      <c r="B3391">
        <v>14865420</v>
      </c>
      <c r="C3391">
        <v>14865568</v>
      </c>
      <c r="D3391">
        <v>149</v>
      </c>
      <c r="E3391" t="s">
        <v>11859</v>
      </c>
      <c r="F3391">
        <v>4</v>
      </c>
      <c r="G3391" t="s">
        <v>11860</v>
      </c>
      <c r="H3391" t="s">
        <v>31000</v>
      </c>
      <c r="I3391">
        <v>18</v>
      </c>
      <c r="J3391">
        <v>14877611</v>
      </c>
      <c r="K3391">
        <v>14884052</v>
      </c>
      <c r="L3391">
        <v>6442</v>
      </c>
      <c r="M3391">
        <v>1</v>
      </c>
      <c r="N3391">
        <v>105372009</v>
      </c>
      <c r="O3391" t="s">
        <v>11861</v>
      </c>
      <c r="P3391">
        <v>-12043</v>
      </c>
      <c r="Q3391" t="s">
        <v>40</v>
      </c>
      <c r="R3391" t="s">
        <v>11862</v>
      </c>
      <c r="S3391" t="s">
        <v>33515</v>
      </c>
      <c r="T3391" t="s">
        <v>40</v>
      </c>
      <c r="U3391" t="s">
        <v>40</v>
      </c>
      <c r="V3391">
        <v>0</v>
      </c>
      <c r="W3391" t="s">
        <v>40</v>
      </c>
      <c r="X3391" t="s">
        <v>40</v>
      </c>
      <c r="Y3391">
        <v>0</v>
      </c>
      <c r="Z3391" t="s">
        <v>40</v>
      </c>
      <c r="AA3391" t="s">
        <v>40</v>
      </c>
      <c r="AB3391">
        <v>0</v>
      </c>
      <c r="AC3391" t="s">
        <v>40</v>
      </c>
      <c r="AD3391" t="s">
        <v>40</v>
      </c>
      <c r="AE3391">
        <v>0</v>
      </c>
      <c r="AF3391" t="s">
        <v>40</v>
      </c>
      <c r="AG3391" t="s">
        <v>40</v>
      </c>
      <c r="AH3391">
        <v>0</v>
      </c>
      <c r="AI3391" t="s">
        <v>40</v>
      </c>
      <c r="AJ3391" t="s">
        <v>40</v>
      </c>
      <c r="AK3391">
        <v>0</v>
      </c>
    </row>
    <row r="3392" spans="1:37" x14ac:dyDescent="0.2">
      <c r="A3392" t="s">
        <v>11627</v>
      </c>
      <c r="B3392">
        <v>14865638</v>
      </c>
      <c r="C3392">
        <v>14865928</v>
      </c>
      <c r="D3392">
        <v>291</v>
      </c>
      <c r="E3392" t="s">
        <v>11863</v>
      </c>
      <c r="F3392">
        <v>3</v>
      </c>
      <c r="G3392" t="s">
        <v>11864</v>
      </c>
      <c r="H3392" t="s">
        <v>31000</v>
      </c>
      <c r="I3392">
        <v>18</v>
      </c>
      <c r="J3392">
        <v>14877611</v>
      </c>
      <c r="K3392">
        <v>14884052</v>
      </c>
      <c r="L3392">
        <v>6442</v>
      </c>
      <c r="M3392">
        <v>1</v>
      </c>
      <c r="N3392">
        <v>105372009</v>
      </c>
      <c r="O3392" t="s">
        <v>11861</v>
      </c>
      <c r="P3392">
        <v>-11683</v>
      </c>
      <c r="Q3392" t="s">
        <v>40</v>
      </c>
      <c r="R3392" t="s">
        <v>11862</v>
      </c>
      <c r="S3392" t="s">
        <v>33515</v>
      </c>
      <c r="T3392" t="s">
        <v>40</v>
      </c>
      <c r="U3392" t="s">
        <v>40</v>
      </c>
      <c r="V3392">
        <v>0</v>
      </c>
      <c r="W3392" t="s">
        <v>40</v>
      </c>
      <c r="X3392" t="s">
        <v>40</v>
      </c>
      <c r="Y3392">
        <v>0</v>
      </c>
      <c r="Z3392" t="s">
        <v>40</v>
      </c>
      <c r="AA3392" t="s">
        <v>40</v>
      </c>
      <c r="AB3392">
        <v>0</v>
      </c>
      <c r="AC3392" t="s">
        <v>40</v>
      </c>
      <c r="AD3392" t="s">
        <v>40</v>
      </c>
      <c r="AE3392">
        <v>0</v>
      </c>
      <c r="AF3392" t="s">
        <v>40</v>
      </c>
      <c r="AG3392" t="s">
        <v>40</v>
      </c>
      <c r="AH3392">
        <v>0</v>
      </c>
      <c r="AI3392" t="s">
        <v>40</v>
      </c>
      <c r="AJ3392" t="s">
        <v>40</v>
      </c>
      <c r="AK3392">
        <v>0</v>
      </c>
    </row>
    <row r="3393" spans="1:37" x14ac:dyDescent="0.2">
      <c r="A3393" t="s">
        <v>11627</v>
      </c>
      <c r="B3393">
        <v>14902595</v>
      </c>
      <c r="C3393">
        <v>14902746</v>
      </c>
      <c r="D3393">
        <v>152</v>
      </c>
      <c r="E3393" t="s">
        <v>11865</v>
      </c>
      <c r="F3393">
        <v>3</v>
      </c>
      <c r="G3393" t="s">
        <v>11866</v>
      </c>
      <c r="H3393" t="s">
        <v>31000</v>
      </c>
      <c r="I3393">
        <v>18</v>
      </c>
      <c r="J3393">
        <v>14877611</v>
      </c>
      <c r="K3393">
        <v>14884052</v>
      </c>
      <c r="L3393">
        <v>6442</v>
      </c>
      <c r="M3393">
        <v>1</v>
      </c>
      <c r="N3393">
        <v>105372009</v>
      </c>
      <c r="O3393" t="s">
        <v>11861</v>
      </c>
      <c r="P3393">
        <v>24984</v>
      </c>
      <c r="Q3393" t="s">
        <v>40</v>
      </c>
      <c r="R3393" t="s">
        <v>11862</v>
      </c>
      <c r="S3393" t="s">
        <v>33515</v>
      </c>
      <c r="T3393">
        <v>0.14670336487225899</v>
      </c>
      <c r="U3393">
        <v>0.603102917160658</v>
      </c>
      <c r="V3393">
        <v>0.78504579471083402</v>
      </c>
      <c r="W3393">
        <v>0.72610743230820796</v>
      </c>
      <c r="X3393">
        <v>0.95159051474143896</v>
      </c>
      <c r="Y3393">
        <v>0.51144967500496996</v>
      </c>
      <c r="Z3393">
        <v>0.35798633953282899</v>
      </c>
      <c r="AA3393">
        <v>0.81683882515251505</v>
      </c>
      <c r="AB3393">
        <v>0.17169581721354499</v>
      </c>
      <c r="AC3393">
        <v>0.92924308956147506</v>
      </c>
      <c r="AD3393">
        <v>0.94369463995043001</v>
      </c>
      <c r="AE3393">
        <v>2.6733097453059702E-2</v>
      </c>
      <c r="AF3393">
        <v>6.8169505548384204E-2</v>
      </c>
      <c r="AG3393">
        <v>0.60400337402173399</v>
      </c>
      <c r="AH3393">
        <v>1.17784823243156</v>
      </c>
      <c r="AI3393">
        <v>0.60927254000661102</v>
      </c>
      <c r="AJ3393">
        <v>0.792270719854135</v>
      </c>
      <c r="AK3393">
        <v>0.78996043448982201</v>
      </c>
    </row>
    <row r="3394" spans="1:37" x14ac:dyDescent="0.2">
      <c r="A3394" t="s">
        <v>11627</v>
      </c>
      <c r="B3394">
        <v>15330794</v>
      </c>
      <c r="C3394">
        <v>15330944</v>
      </c>
      <c r="D3394">
        <v>151</v>
      </c>
      <c r="E3394" t="s">
        <v>11867</v>
      </c>
      <c r="F3394">
        <v>7</v>
      </c>
      <c r="G3394" t="s">
        <v>11868</v>
      </c>
      <c r="H3394" t="s">
        <v>30987</v>
      </c>
      <c r="I3394">
        <v>18</v>
      </c>
      <c r="J3394">
        <v>15307663</v>
      </c>
      <c r="K3394">
        <v>15330282</v>
      </c>
      <c r="L3394">
        <v>22620</v>
      </c>
      <c r="M3394">
        <v>2</v>
      </c>
      <c r="N3394">
        <v>644669</v>
      </c>
      <c r="O3394" t="s">
        <v>11869</v>
      </c>
      <c r="P3394">
        <v>-512</v>
      </c>
      <c r="Q3394" t="s">
        <v>11870</v>
      </c>
      <c r="R3394" t="s">
        <v>11871</v>
      </c>
      <c r="S3394" t="s">
        <v>33516</v>
      </c>
      <c r="T3394">
        <v>0.34873404210730502</v>
      </c>
      <c r="U3394">
        <v>0.603102917160658</v>
      </c>
      <c r="V3394">
        <v>-3.2599597740040398</v>
      </c>
      <c r="W3394">
        <v>0.44238658451920998</v>
      </c>
      <c r="X3394">
        <v>0.75414288725731404</v>
      </c>
      <c r="Y3394">
        <v>-3.7937547438550698</v>
      </c>
      <c r="Z3394">
        <v>0.456743688025605</v>
      </c>
      <c r="AA3394">
        <v>0.84435025072159198</v>
      </c>
      <c r="AB3394">
        <v>-0.75283754322710905</v>
      </c>
      <c r="AC3394">
        <v>0.103737072167691</v>
      </c>
      <c r="AD3394">
        <v>0.68253123924728298</v>
      </c>
      <c r="AE3394">
        <v>-4.7937542895854603</v>
      </c>
      <c r="AF3394">
        <v>0.38239818147941201</v>
      </c>
      <c r="AG3394">
        <v>0.79547093542540104</v>
      </c>
      <c r="AH3394">
        <v>-3.3322781224627298</v>
      </c>
      <c r="AI3394">
        <v>1</v>
      </c>
      <c r="AJ3394">
        <v>1</v>
      </c>
      <c r="AK3394">
        <v>-2.9249993041919402</v>
      </c>
    </row>
    <row r="3395" spans="1:37" x14ac:dyDescent="0.2">
      <c r="A3395" t="s">
        <v>11627</v>
      </c>
      <c r="B3395">
        <v>15330944</v>
      </c>
      <c r="C3395">
        <v>15331094</v>
      </c>
      <c r="D3395">
        <v>151</v>
      </c>
      <c r="E3395" t="s">
        <v>11872</v>
      </c>
      <c r="F3395">
        <v>14</v>
      </c>
      <c r="G3395" t="s">
        <v>11873</v>
      </c>
      <c r="H3395" t="s">
        <v>30987</v>
      </c>
      <c r="I3395">
        <v>18</v>
      </c>
      <c r="J3395">
        <v>15307663</v>
      </c>
      <c r="K3395">
        <v>15330282</v>
      </c>
      <c r="L3395">
        <v>22620</v>
      </c>
      <c r="M3395">
        <v>2</v>
      </c>
      <c r="N3395">
        <v>644669</v>
      </c>
      <c r="O3395" t="s">
        <v>11869</v>
      </c>
      <c r="P3395">
        <v>-662</v>
      </c>
      <c r="Q3395" t="s">
        <v>11870</v>
      </c>
      <c r="R3395" t="s">
        <v>11871</v>
      </c>
      <c r="S3395" t="s">
        <v>33516</v>
      </c>
      <c r="T3395">
        <v>0.34873404210730502</v>
      </c>
      <c r="U3395">
        <v>0.603102917160658</v>
      </c>
      <c r="V3395">
        <v>-3.7412179339985698</v>
      </c>
      <c r="W3395">
        <v>0.44238658451920998</v>
      </c>
      <c r="X3395">
        <v>0.75414288725731404</v>
      </c>
      <c r="Y3395">
        <v>-4.34528840692112</v>
      </c>
      <c r="Z3395">
        <v>0.456743688025605</v>
      </c>
      <c r="AA3395">
        <v>0.84435025072159198</v>
      </c>
      <c r="AB3395">
        <v>-0.66953078421434098</v>
      </c>
      <c r="AC3395">
        <v>0.103737072167691</v>
      </c>
      <c r="AD3395">
        <v>0.68253123924728298</v>
      </c>
      <c r="AE3395">
        <v>-5.3452879526515096</v>
      </c>
      <c r="AF3395">
        <v>0.38239818147941201</v>
      </c>
      <c r="AG3395">
        <v>0.79547093542540104</v>
      </c>
      <c r="AH3395">
        <v>-3.8795130484198102</v>
      </c>
      <c r="AI3395">
        <v>1</v>
      </c>
      <c r="AJ3395">
        <v>1</v>
      </c>
      <c r="AK3395">
        <v>-3.4765329586613198</v>
      </c>
    </row>
    <row r="3396" spans="1:37" x14ac:dyDescent="0.2">
      <c r="A3396" t="s">
        <v>11627</v>
      </c>
      <c r="B3396">
        <v>15331094</v>
      </c>
      <c r="C3396">
        <v>15331244</v>
      </c>
      <c r="D3396">
        <v>151</v>
      </c>
      <c r="E3396" t="s">
        <v>11874</v>
      </c>
      <c r="F3396">
        <v>9</v>
      </c>
      <c r="G3396" t="s">
        <v>11875</v>
      </c>
      <c r="H3396" t="s">
        <v>30987</v>
      </c>
      <c r="I3396">
        <v>18</v>
      </c>
      <c r="J3396">
        <v>15307663</v>
      </c>
      <c r="K3396">
        <v>15330282</v>
      </c>
      <c r="L3396">
        <v>22620</v>
      </c>
      <c r="M3396">
        <v>2</v>
      </c>
      <c r="N3396">
        <v>644669</v>
      </c>
      <c r="O3396" t="s">
        <v>11869</v>
      </c>
      <c r="P3396">
        <v>-812</v>
      </c>
      <c r="Q3396" t="s">
        <v>11870</v>
      </c>
      <c r="R3396" t="s">
        <v>11871</v>
      </c>
      <c r="S3396" t="s">
        <v>33516</v>
      </c>
      <c r="T3396">
        <v>0.34873404210730502</v>
      </c>
      <c r="U3396">
        <v>0.603102917160658</v>
      </c>
      <c r="V3396">
        <v>-3.7412179339985698</v>
      </c>
      <c r="W3396">
        <v>0.44238658451920998</v>
      </c>
      <c r="X3396">
        <v>0.75414288725731404</v>
      </c>
      <c r="Y3396">
        <v>-4.34528840692112</v>
      </c>
      <c r="Z3396">
        <v>0.456743688025605</v>
      </c>
      <c r="AA3396">
        <v>0.84435025072159198</v>
      </c>
      <c r="AB3396">
        <v>-0.66953078421434098</v>
      </c>
      <c r="AC3396">
        <v>0.103737072167691</v>
      </c>
      <c r="AD3396">
        <v>0.68253123924728298</v>
      </c>
      <c r="AE3396">
        <v>-5.3452879526515096</v>
      </c>
      <c r="AF3396">
        <v>0.38239818147941201</v>
      </c>
      <c r="AG3396">
        <v>0.79547093542540104</v>
      </c>
      <c r="AH3396">
        <v>-3.8795130484198102</v>
      </c>
      <c r="AI3396">
        <v>1</v>
      </c>
      <c r="AJ3396">
        <v>1</v>
      </c>
      <c r="AK3396">
        <v>-3.4765329586613198</v>
      </c>
    </row>
    <row r="3397" spans="1:37" x14ac:dyDescent="0.2">
      <c r="A3397" t="s">
        <v>11627</v>
      </c>
      <c r="B3397">
        <v>15470549</v>
      </c>
      <c r="C3397">
        <v>15470704</v>
      </c>
      <c r="D3397">
        <v>156</v>
      </c>
      <c r="E3397" t="s">
        <v>11876</v>
      </c>
      <c r="F3397">
        <v>3</v>
      </c>
      <c r="G3397" t="s">
        <v>11877</v>
      </c>
      <c r="H3397" t="s">
        <v>31000</v>
      </c>
      <c r="I3397">
        <v>18</v>
      </c>
      <c r="J3397">
        <v>15307663</v>
      </c>
      <c r="K3397">
        <v>15330282</v>
      </c>
      <c r="L3397">
        <v>22620</v>
      </c>
      <c r="M3397">
        <v>2</v>
      </c>
      <c r="N3397">
        <v>644669</v>
      </c>
      <c r="O3397" t="s">
        <v>11869</v>
      </c>
      <c r="P3397">
        <v>-140267</v>
      </c>
      <c r="Q3397" t="s">
        <v>11870</v>
      </c>
      <c r="R3397" t="s">
        <v>11871</v>
      </c>
      <c r="S3397" t="s">
        <v>33516</v>
      </c>
      <c r="T3397">
        <v>0.32911398597860803</v>
      </c>
      <c r="U3397">
        <v>0.603102917160658</v>
      </c>
      <c r="V3397">
        <v>22.860360689697199</v>
      </c>
      <c r="W3397">
        <v>0.38920677604595899</v>
      </c>
      <c r="X3397">
        <v>0.704072456322962</v>
      </c>
      <c r="Y3397">
        <v>-22.6587268569467</v>
      </c>
      <c r="Z3397">
        <v>0.48464167878831399</v>
      </c>
      <c r="AA3397">
        <v>0.84435025072159198</v>
      </c>
      <c r="AB3397">
        <v>21.8968867457104</v>
      </c>
      <c r="AC3397">
        <v>0.21073619169722799</v>
      </c>
      <c r="AD3397">
        <v>0.68253123924728298</v>
      </c>
      <c r="AE3397">
        <v>-22.6587268569467</v>
      </c>
      <c r="AF3397">
        <v>0.16793847098801201</v>
      </c>
      <c r="AG3397">
        <v>0.68151250837662902</v>
      </c>
      <c r="AH3397">
        <v>22.860360689697199</v>
      </c>
      <c r="AI3397">
        <v>0.52399907623471598</v>
      </c>
      <c r="AJ3397">
        <v>0.78121606160956403</v>
      </c>
      <c r="AK3397">
        <v>-21.789971570213101</v>
      </c>
    </row>
    <row r="3398" spans="1:37" x14ac:dyDescent="0.2">
      <c r="A3398" t="s">
        <v>11627</v>
      </c>
      <c r="B3398">
        <v>15470704</v>
      </c>
      <c r="C3398">
        <v>15470859</v>
      </c>
      <c r="D3398">
        <v>156</v>
      </c>
      <c r="E3398" t="s">
        <v>11878</v>
      </c>
      <c r="F3398">
        <v>4</v>
      </c>
      <c r="G3398" t="s">
        <v>11879</v>
      </c>
      <c r="H3398" t="s">
        <v>31000</v>
      </c>
      <c r="I3398">
        <v>18</v>
      </c>
      <c r="J3398">
        <v>15307663</v>
      </c>
      <c r="K3398">
        <v>15330282</v>
      </c>
      <c r="L3398">
        <v>22620</v>
      </c>
      <c r="M3398">
        <v>2</v>
      </c>
      <c r="N3398">
        <v>644669</v>
      </c>
      <c r="O3398" t="s">
        <v>11869</v>
      </c>
      <c r="P3398">
        <v>-140422</v>
      </c>
      <c r="Q3398" t="s">
        <v>11870</v>
      </c>
      <c r="R3398" t="s">
        <v>11871</v>
      </c>
      <c r="S3398" t="s">
        <v>33516</v>
      </c>
      <c r="T3398">
        <v>0.32911398597860803</v>
      </c>
      <c r="U3398">
        <v>0.603102917160658</v>
      </c>
      <c r="V3398">
        <v>22.860360689697199</v>
      </c>
      <c r="W3398">
        <v>0.38920677604595899</v>
      </c>
      <c r="X3398">
        <v>0.704072456322962</v>
      </c>
      <c r="Y3398">
        <v>-22.6587268569467</v>
      </c>
      <c r="Z3398">
        <v>0.48464167878831399</v>
      </c>
      <c r="AA3398">
        <v>0.84435025072159198</v>
      </c>
      <c r="AB3398">
        <v>21.8968867457104</v>
      </c>
      <c r="AC3398">
        <v>0.21073619169722799</v>
      </c>
      <c r="AD3398">
        <v>0.68253123924728298</v>
      </c>
      <c r="AE3398">
        <v>-22.6587268569467</v>
      </c>
      <c r="AF3398">
        <v>0.16793847098801201</v>
      </c>
      <c r="AG3398">
        <v>0.68151250837662902</v>
      </c>
      <c r="AH3398">
        <v>22.860360689697199</v>
      </c>
      <c r="AI3398">
        <v>0.52399907623471598</v>
      </c>
      <c r="AJ3398">
        <v>0.78121606160956403</v>
      </c>
      <c r="AK3398">
        <v>-21.789971570213101</v>
      </c>
    </row>
    <row r="3399" spans="1:37" x14ac:dyDescent="0.2">
      <c r="A3399" t="s">
        <v>11627</v>
      </c>
      <c r="B3399">
        <v>15477352</v>
      </c>
      <c r="C3399">
        <v>15477507</v>
      </c>
      <c r="D3399">
        <v>156</v>
      </c>
      <c r="E3399" t="s">
        <v>11880</v>
      </c>
      <c r="F3399">
        <v>2</v>
      </c>
      <c r="G3399" t="s">
        <v>11881</v>
      </c>
      <c r="H3399" t="s">
        <v>31000</v>
      </c>
      <c r="I3399">
        <v>18</v>
      </c>
      <c r="J3399">
        <v>15307663</v>
      </c>
      <c r="K3399">
        <v>15330282</v>
      </c>
      <c r="L3399">
        <v>22620</v>
      </c>
      <c r="M3399">
        <v>2</v>
      </c>
      <c r="N3399">
        <v>644669</v>
      </c>
      <c r="O3399" t="s">
        <v>11869</v>
      </c>
      <c r="P3399">
        <v>-147070</v>
      </c>
      <c r="Q3399" t="s">
        <v>11870</v>
      </c>
      <c r="R3399" t="s">
        <v>11871</v>
      </c>
      <c r="S3399" t="s">
        <v>33516</v>
      </c>
      <c r="T3399">
        <v>0.32911398597860803</v>
      </c>
      <c r="U3399">
        <v>0.603102917160658</v>
      </c>
      <c r="V3399">
        <v>23.2753981416108</v>
      </c>
      <c r="W3399">
        <v>0.38920677604595899</v>
      </c>
      <c r="X3399">
        <v>0.704072456322962</v>
      </c>
      <c r="Y3399">
        <v>-23.073764301755499</v>
      </c>
      <c r="Z3399">
        <v>0.48464167878831399</v>
      </c>
      <c r="AA3399">
        <v>0.84435025072159198</v>
      </c>
      <c r="AB3399">
        <v>22.311924152627</v>
      </c>
      <c r="AC3399">
        <v>0.21073619169722799</v>
      </c>
      <c r="AD3399">
        <v>0.68253123924728298</v>
      </c>
      <c r="AE3399">
        <v>-23.073764301755499</v>
      </c>
      <c r="AF3399">
        <v>0.16793847098801201</v>
      </c>
      <c r="AG3399">
        <v>0.68151250837662902</v>
      </c>
      <c r="AH3399">
        <v>23.2753981416108</v>
      </c>
      <c r="AI3399">
        <v>0.52399907623471598</v>
      </c>
      <c r="AJ3399">
        <v>0.78121606160956403</v>
      </c>
      <c r="AK3399">
        <v>-22.205008970024799</v>
      </c>
    </row>
    <row r="3400" spans="1:37" x14ac:dyDescent="0.2">
      <c r="A3400" t="s">
        <v>11627</v>
      </c>
      <c r="B3400">
        <v>15477507</v>
      </c>
      <c r="C3400">
        <v>15477662</v>
      </c>
      <c r="D3400">
        <v>156</v>
      </c>
      <c r="E3400" t="s">
        <v>11882</v>
      </c>
      <c r="F3400">
        <v>4</v>
      </c>
      <c r="G3400" t="s">
        <v>11879</v>
      </c>
      <c r="H3400" t="s">
        <v>31000</v>
      </c>
      <c r="I3400">
        <v>18</v>
      </c>
      <c r="J3400">
        <v>15307663</v>
      </c>
      <c r="K3400">
        <v>15330282</v>
      </c>
      <c r="L3400">
        <v>22620</v>
      </c>
      <c r="M3400">
        <v>2</v>
      </c>
      <c r="N3400">
        <v>644669</v>
      </c>
      <c r="O3400" t="s">
        <v>11869</v>
      </c>
      <c r="P3400">
        <v>-147225</v>
      </c>
      <c r="Q3400" t="s">
        <v>11870</v>
      </c>
      <c r="R3400" t="s">
        <v>11871</v>
      </c>
      <c r="S3400" t="s">
        <v>33516</v>
      </c>
      <c r="T3400">
        <v>0.152084254673993</v>
      </c>
      <c r="U3400">
        <v>0.603102917160658</v>
      </c>
      <c r="V3400">
        <v>23.580333819383601</v>
      </c>
      <c r="W3400">
        <v>0.94541066367716797</v>
      </c>
      <c r="X3400">
        <v>0.95159051474143896</v>
      </c>
      <c r="Y3400">
        <v>-1.81140214197238</v>
      </c>
      <c r="Z3400">
        <v>0.306975110376564</v>
      </c>
      <c r="AA3400">
        <v>0.72610664078822296</v>
      </c>
      <c r="AB3400">
        <v>22.616859804681098</v>
      </c>
      <c r="AC3400">
        <v>0.71753805159658501</v>
      </c>
      <c r="AD3400">
        <v>0.87989882095915395</v>
      </c>
      <c r="AE3400">
        <v>-2.8114015684298002</v>
      </c>
      <c r="AF3400">
        <v>4.6407610929182198E-2</v>
      </c>
      <c r="AG3400">
        <v>0.476038960109122</v>
      </c>
      <c r="AH3400">
        <v>23.580333819383601</v>
      </c>
      <c r="AI3400">
        <v>0.59609816080359102</v>
      </c>
      <c r="AJ3400">
        <v>0.78121606160956403</v>
      </c>
      <c r="AK3400">
        <v>-0.94264681024172403</v>
      </c>
    </row>
    <row r="3401" spans="1:37" x14ac:dyDescent="0.2">
      <c r="A3401" t="s">
        <v>11627</v>
      </c>
      <c r="B3401">
        <v>15479056</v>
      </c>
      <c r="C3401">
        <v>15479209</v>
      </c>
      <c r="D3401">
        <v>154</v>
      </c>
      <c r="E3401" t="s">
        <v>11883</v>
      </c>
      <c r="F3401">
        <v>4</v>
      </c>
      <c r="G3401" t="s">
        <v>11884</v>
      </c>
      <c r="H3401" t="s">
        <v>31000</v>
      </c>
      <c r="I3401">
        <v>18</v>
      </c>
      <c r="J3401">
        <v>15307663</v>
      </c>
      <c r="K3401">
        <v>15330282</v>
      </c>
      <c r="L3401">
        <v>22620</v>
      </c>
      <c r="M3401">
        <v>2</v>
      </c>
      <c r="N3401">
        <v>644669</v>
      </c>
      <c r="O3401" t="s">
        <v>11869</v>
      </c>
      <c r="P3401">
        <v>-148774</v>
      </c>
      <c r="Q3401" t="s">
        <v>11870</v>
      </c>
      <c r="R3401" t="s">
        <v>11871</v>
      </c>
      <c r="S3401" t="s">
        <v>33516</v>
      </c>
      <c r="T3401">
        <v>0.32911398597860803</v>
      </c>
      <c r="U3401">
        <v>0.603102917160658</v>
      </c>
      <c r="V3401">
        <v>22.860360689697199</v>
      </c>
      <c r="W3401">
        <v>0.38920677604595899</v>
      </c>
      <c r="X3401">
        <v>0.704072456322962</v>
      </c>
      <c r="Y3401">
        <v>-22.6587268569467</v>
      </c>
      <c r="Z3401">
        <v>0.48464167878831399</v>
      </c>
      <c r="AA3401">
        <v>0.84435025072159198</v>
      </c>
      <c r="AB3401">
        <v>21.8968867457104</v>
      </c>
      <c r="AC3401">
        <v>0.21073619169722799</v>
      </c>
      <c r="AD3401">
        <v>0.68253123924728298</v>
      </c>
      <c r="AE3401">
        <v>-22.6587268569467</v>
      </c>
      <c r="AF3401">
        <v>0.16793847098801201</v>
      </c>
      <c r="AG3401">
        <v>0.68151250837662902</v>
      </c>
      <c r="AH3401">
        <v>22.860360689697199</v>
      </c>
      <c r="AI3401">
        <v>0.52399907623471598</v>
      </c>
      <c r="AJ3401">
        <v>0.78121606160956403</v>
      </c>
      <c r="AK3401">
        <v>-21.789971570213101</v>
      </c>
    </row>
    <row r="3402" spans="1:37" x14ac:dyDescent="0.2">
      <c r="A3402" t="s">
        <v>11627</v>
      </c>
      <c r="B3402">
        <v>15479209</v>
      </c>
      <c r="C3402">
        <v>15479362</v>
      </c>
      <c r="D3402">
        <v>154</v>
      </c>
      <c r="E3402" t="s">
        <v>11885</v>
      </c>
      <c r="F3402">
        <v>4</v>
      </c>
      <c r="G3402" t="s">
        <v>11886</v>
      </c>
      <c r="H3402" t="s">
        <v>31000</v>
      </c>
      <c r="I3402">
        <v>18</v>
      </c>
      <c r="J3402">
        <v>15307663</v>
      </c>
      <c r="K3402">
        <v>15330282</v>
      </c>
      <c r="L3402">
        <v>22620</v>
      </c>
      <c r="M3402">
        <v>2</v>
      </c>
      <c r="N3402">
        <v>644669</v>
      </c>
      <c r="O3402" t="s">
        <v>11869</v>
      </c>
      <c r="P3402">
        <v>-148927</v>
      </c>
      <c r="Q3402" t="s">
        <v>11870</v>
      </c>
      <c r="R3402" t="s">
        <v>11871</v>
      </c>
      <c r="S3402" t="s">
        <v>33516</v>
      </c>
      <c r="T3402">
        <v>0.32911398597860803</v>
      </c>
      <c r="U3402">
        <v>0.603102917160658</v>
      </c>
      <c r="V3402">
        <v>22.860360689697199</v>
      </c>
      <c r="W3402">
        <v>0.38920677604595899</v>
      </c>
      <c r="X3402">
        <v>0.704072456322962</v>
      </c>
      <c r="Y3402">
        <v>-22.6587268569467</v>
      </c>
      <c r="Z3402">
        <v>0.48464167878831399</v>
      </c>
      <c r="AA3402">
        <v>0.84435025072159198</v>
      </c>
      <c r="AB3402">
        <v>21.8968867457104</v>
      </c>
      <c r="AC3402">
        <v>0.21073619169722799</v>
      </c>
      <c r="AD3402">
        <v>0.68253123924728298</v>
      </c>
      <c r="AE3402">
        <v>-22.6587268569467</v>
      </c>
      <c r="AF3402">
        <v>0.16793847098801201</v>
      </c>
      <c r="AG3402">
        <v>0.68151250837662902</v>
      </c>
      <c r="AH3402">
        <v>22.860360689697199</v>
      </c>
      <c r="AI3402">
        <v>0.52399907623471598</v>
      </c>
      <c r="AJ3402">
        <v>0.78121606160956403</v>
      </c>
      <c r="AK3402">
        <v>-21.789971570213101</v>
      </c>
    </row>
    <row r="3403" spans="1:37" x14ac:dyDescent="0.2">
      <c r="A3403" t="s">
        <v>11627</v>
      </c>
      <c r="B3403">
        <v>15484155</v>
      </c>
      <c r="C3403">
        <v>15484310</v>
      </c>
      <c r="D3403">
        <v>156</v>
      </c>
      <c r="E3403" t="s">
        <v>11887</v>
      </c>
      <c r="F3403">
        <v>4</v>
      </c>
      <c r="G3403" t="s">
        <v>11888</v>
      </c>
      <c r="H3403" t="s">
        <v>31000</v>
      </c>
      <c r="I3403">
        <v>18</v>
      </c>
      <c r="J3403">
        <v>15307663</v>
      </c>
      <c r="K3403">
        <v>15330282</v>
      </c>
      <c r="L3403">
        <v>22620</v>
      </c>
      <c r="M3403">
        <v>2</v>
      </c>
      <c r="N3403">
        <v>644669</v>
      </c>
      <c r="O3403" t="s">
        <v>11869</v>
      </c>
      <c r="P3403">
        <v>-153873</v>
      </c>
      <c r="Q3403" t="s">
        <v>11870</v>
      </c>
      <c r="R3403" t="s">
        <v>11871</v>
      </c>
      <c r="S3403" t="s">
        <v>33516</v>
      </c>
      <c r="T3403">
        <v>0.32911398597860803</v>
      </c>
      <c r="U3403">
        <v>0.603102917160658</v>
      </c>
      <c r="V3403">
        <v>22.860360689697199</v>
      </c>
      <c r="W3403">
        <v>0.38920677604595899</v>
      </c>
      <c r="X3403">
        <v>0.704072456322962</v>
      </c>
      <c r="Y3403">
        <v>-22.6587268569467</v>
      </c>
      <c r="Z3403">
        <v>0.48464167878831399</v>
      </c>
      <c r="AA3403">
        <v>0.84435025072159198</v>
      </c>
      <c r="AB3403">
        <v>21.8968867457104</v>
      </c>
      <c r="AC3403">
        <v>0.21073619169722799</v>
      </c>
      <c r="AD3403">
        <v>0.68253123924728298</v>
      </c>
      <c r="AE3403">
        <v>-22.6587268569467</v>
      </c>
      <c r="AF3403">
        <v>0.16793847098801201</v>
      </c>
      <c r="AG3403">
        <v>0.68151250837662902</v>
      </c>
      <c r="AH3403">
        <v>22.860360689697199</v>
      </c>
      <c r="AI3403">
        <v>0.52399907623471598</v>
      </c>
      <c r="AJ3403">
        <v>0.78121606160956403</v>
      </c>
      <c r="AK3403">
        <v>-21.789971570213101</v>
      </c>
    </row>
    <row r="3404" spans="1:37" x14ac:dyDescent="0.2">
      <c r="A3404" t="s">
        <v>11627</v>
      </c>
      <c r="B3404">
        <v>15484310</v>
      </c>
      <c r="C3404">
        <v>15484465</v>
      </c>
      <c r="D3404">
        <v>156</v>
      </c>
      <c r="E3404" t="s">
        <v>11889</v>
      </c>
      <c r="F3404">
        <v>4</v>
      </c>
      <c r="G3404" t="s">
        <v>11879</v>
      </c>
      <c r="H3404" t="s">
        <v>31000</v>
      </c>
      <c r="I3404">
        <v>18</v>
      </c>
      <c r="J3404">
        <v>15307663</v>
      </c>
      <c r="K3404">
        <v>15330282</v>
      </c>
      <c r="L3404">
        <v>22620</v>
      </c>
      <c r="M3404">
        <v>2</v>
      </c>
      <c r="N3404">
        <v>644669</v>
      </c>
      <c r="O3404" t="s">
        <v>11869</v>
      </c>
      <c r="P3404">
        <v>-154028</v>
      </c>
      <c r="Q3404" t="s">
        <v>11870</v>
      </c>
      <c r="R3404" t="s">
        <v>11871</v>
      </c>
      <c r="S3404" t="s">
        <v>33516</v>
      </c>
      <c r="T3404">
        <v>0.32911398597860803</v>
      </c>
      <c r="U3404">
        <v>0.603102917160658</v>
      </c>
      <c r="V3404">
        <v>22.860360689697199</v>
      </c>
      <c r="W3404">
        <v>0.38920677604595899</v>
      </c>
      <c r="X3404">
        <v>0.704072456322962</v>
      </c>
      <c r="Y3404">
        <v>-22.6587268569467</v>
      </c>
      <c r="Z3404">
        <v>0.48464167878831399</v>
      </c>
      <c r="AA3404">
        <v>0.84435025072159198</v>
      </c>
      <c r="AB3404">
        <v>21.8968867457104</v>
      </c>
      <c r="AC3404">
        <v>0.21073619169722799</v>
      </c>
      <c r="AD3404">
        <v>0.68253123924728298</v>
      </c>
      <c r="AE3404">
        <v>-22.6587268569467</v>
      </c>
      <c r="AF3404">
        <v>0.16793847098801201</v>
      </c>
      <c r="AG3404">
        <v>0.68151250837662902</v>
      </c>
      <c r="AH3404">
        <v>22.860360689697199</v>
      </c>
      <c r="AI3404">
        <v>0.52399907623471598</v>
      </c>
      <c r="AJ3404">
        <v>0.78121606160956403</v>
      </c>
      <c r="AK3404">
        <v>-21.789971570213101</v>
      </c>
    </row>
    <row r="3405" spans="1:37" x14ac:dyDescent="0.2">
      <c r="A3405" t="s">
        <v>11627</v>
      </c>
      <c r="B3405">
        <v>15497907</v>
      </c>
      <c r="C3405">
        <v>15498067</v>
      </c>
      <c r="D3405">
        <v>161</v>
      </c>
      <c r="E3405" t="s">
        <v>11890</v>
      </c>
      <c r="F3405">
        <v>4</v>
      </c>
      <c r="G3405" t="s">
        <v>11891</v>
      </c>
      <c r="H3405" t="s">
        <v>31000</v>
      </c>
      <c r="I3405">
        <v>18</v>
      </c>
      <c r="J3405">
        <v>15307663</v>
      </c>
      <c r="K3405">
        <v>15330282</v>
      </c>
      <c r="L3405">
        <v>22620</v>
      </c>
      <c r="M3405">
        <v>2</v>
      </c>
      <c r="N3405">
        <v>644669</v>
      </c>
      <c r="O3405" t="s">
        <v>11869</v>
      </c>
      <c r="P3405">
        <v>-167625</v>
      </c>
      <c r="Q3405" t="s">
        <v>11870</v>
      </c>
      <c r="R3405" t="s">
        <v>11871</v>
      </c>
      <c r="S3405" t="s">
        <v>33516</v>
      </c>
      <c r="T3405">
        <v>0.32911398597860803</v>
      </c>
      <c r="U3405">
        <v>0.603102917160658</v>
      </c>
      <c r="V3405">
        <v>22.860360689697199</v>
      </c>
      <c r="W3405">
        <v>0.38920677604595899</v>
      </c>
      <c r="X3405">
        <v>0.704072456322962</v>
      </c>
      <c r="Y3405">
        <v>-22.6587268569467</v>
      </c>
      <c r="Z3405">
        <v>0.48464167878831399</v>
      </c>
      <c r="AA3405">
        <v>0.84435025072159198</v>
      </c>
      <c r="AB3405">
        <v>21.8968867457104</v>
      </c>
      <c r="AC3405">
        <v>0.21073619169722799</v>
      </c>
      <c r="AD3405">
        <v>0.68253123924728298</v>
      </c>
      <c r="AE3405">
        <v>-22.6587268569467</v>
      </c>
      <c r="AF3405">
        <v>0.16793847098801201</v>
      </c>
      <c r="AG3405">
        <v>0.68151250837662902</v>
      </c>
      <c r="AH3405">
        <v>22.860360689697199</v>
      </c>
      <c r="AI3405">
        <v>0.52399907623471598</v>
      </c>
      <c r="AJ3405">
        <v>0.78121606160956403</v>
      </c>
      <c r="AK3405">
        <v>-21.789971570213101</v>
      </c>
    </row>
    <row r="3406" spans="1:37" x14ac:dyDescent="0.2">
      <c r="A3406" t="s">
        <v>11627</v>
      </c>
      <c r="B3406">
        <v>15498067</v>
      </c>
      <c r="C3406">
        <v>15498227</v>
      </c>
      <c r="D3406">
        <v>161</v>
      </c>
      <c r="E3406" t="s">
        <v>11892</v>
      </c>
      <c r="F3406">
        <v>4</v>
      </c>
      <c r="G3406" t="s">
        <v>11893</v>
      </c>
      <c r="H3406" t="s">
        <v>31000</v>
      </c>
      <c r="I3406">
        <v>18</v>
      </c>
      <c r="J3406">
        <v>15307663</v>
      </c>
      <c r="K3406">
        <v>15330282</v>
      </c>
      <c r="L3406">
        <v>22620</v>
      </c>
      <c r="M3406">
        <v>2</v>
      </c>
      <c r="N3406">
        <v>644669</v>
      </c>
      <c r="O3406" t="s">
        <v>11869</v>
      </c>
      <c r="P3406">
        <v>-167785</v>
      </c>
      <c r="Q3406" t="s">
        <v>11870</v>
      </c>
      <c r="R3406" t="s">
        <v>11871</v>
      </c>
      <c r="S3406" t="s">
        <v>33516</v>
      </c>
      <c r="T3406">
        <v>0.32911398597860803</v>
      </c>
      <c r="U3406">
        <v>0.603102917160658</v>
      </c>
      <c r="V3406">
        <v>22.860360689697199</v>
      </c>
      <c r="W3406">
        <v>0.38920677604595899</v>
      </c>
      <c r="X3406">
        <v>0.704072456322962</v>
      </c>
      <c r="Y3406">
        <v>-22.6587268569467</v>
      </c>
      <c r="Z3406">
        <v>0.48464167878831399</v>
      </c>
      <c r="AA3406">
        <v>0.84435025072159198</v>
      </c>
      <c r="AB3406">
        <v>21.8968867457104</v>
      </c>
      <c r="AC3406">
        <v>0.21073619169722799</v>
      </c>
      <c r="AD3406">
        <v>0.68253123924728298</v>
      </c>
      <c r="AE3406">
        <v>-22.6587268569467</v>
      </c>
      <c r="AF3406">
        <v>0.16793847098801201</v>
      </c>
      <c r="AG3406">
        <v>0.68151250837662902</v>
      </c>
      <c r="AH3406">
        <v>22.860360689697199</v>
      </c>
      <c r="AI3406">
        <v>0.52399907623471598</v>
      </c>
      <c r="AJ3406">
        <v>0.78121606160956403</v>
      </c>
      <c r="AK3406">
        <v>-21.789971570213101</v>
      </c>
    </row>
    <row r="3407" spans="1:37" x14ac:dyDescent="0.2">
      <c r="A3407" t="s">
        <v>11627</v>
      </c>
      <c r="B3407">
        <v>15499461</v>
      </c>
      <c r="C3407">
        <v>15499616</v>
      </c>
      <c r="D3407">
        <v>156</v>
      </c>
      <c r="E3407" t="s">
        <v>11894</v>
      </c>
      <c r="F3407">
        <v>4</v>
      </c>
      <c r="G3407" t="s">
        <v>11895</v>
      </c>
      <c r="H3407" t="s">
        <v>31000</v>
      </c>
      <c r="I3407">
        <v>18</v>
      </c>
      <c r="J3407">
        <v>15307663</v>
      </c>
      <c r="K3407">
        <v>15330282</v>
      </c>
      <c r="L3407">
        <v>22620</v>
      </c>
      <c r="M3407">
        <v>2</v>
      </c>
      <c r="N3407">
        <v>644669</v>
      </c>
      <c r="O3407" t="s">
        <v>11869</v>
      </c>
      <c r="P3407">
        <v>-169179</v>
      </c>
      <c r="Q3407" t="s">
        <v>11870</v>
      </c>
      <c r="R3407" t="s">
        <v>11871</v>
      </c>
      <c r="S3407" t="s">
        <v>33516</v>
      </c>
      <c r="T3407">
        <v>0.32911398597860803</v>
      </c>
      <c r="U3407">
        <v>0.603102917160658</v>
      </c>
      <c r="V3407">
        <v>22.860360689697199</v>
      </c>
      <c r="W3407">
        <v>0.38920677604595899</v>
      </c>
      <c r="X3407">
        <v>0.704072456322962</v>
      </c>
      <c r="Y3407">
        <v>-22.6587268569467</v>
      </c>
      <c r="Z3407">
        <v>0.48464167878831399</v>
      </c>
      <c r="AA3407">
        <v>0.84435025072159198</v>
      </c>
      <c r="AB3407">
        <v>21.8968867457104</v>
      </c>
      <c r="AC3407">
        <v>0.21073619169722799</v>
      </c>
      <c r="AD3407">
        <v>0.68253123924728298</v>
      </c>
      <c r="AE3407">
        <v>-22.6587268569467</v>
      </c>
      <c r="AF3407">
        <v>0.16793847098801201</v>
      </c>
      <c r="AG3407">
        <v>0.68151250837662902</v>
      </c>
      <c r="AH3407">
        <v>22.860360689697199</v>
      </c>
      <c r="AI3407">
        <v>0.52399907623471598</v>
      </c>
      <c r="AJ3407">
        <v>0.78121606160956403</v>
      </c>
      <c r="AK3407">
        <v>-21.789971570213101</v>
      </c>
    </row>
    <row r="3408" spans="1:37" x14ac:dyDescent="0.2">
      <c r="A3408" t="s">
        <v>11627</v>
      </c>
      <c r="B3408">
        <v>15499616</v>
      </c>
      <c r="C3408">
        <v>15499771</v>
      </c>
      <c r="D3408">
        <v>156</v>
      </c>
      <c r="E3408" t="s">
        <v>11896</v>
      </c>
      <c r="F3408">
        <v>4</v>
      </c>
      <c r="G3408" t="s">
        <v>11879</v>
      </c>
      <c r="H3408" t="s">
        <v>31000</v>
      </c>
      <c r="I3408">
        <v>18</v>
      </c>
      <c r="J3408">
        <v>15307663</v>
      </c>
      <c r="K3408">
        <v>15330282</v>
      </c>
      <c r="L3408">
        <v>22620</v>
      </c>
      <c r="M3408">
        <v>2</v>
      </c>
      <c r="N3408">
        <v>644669</v>
      </c>
      <c r="O3408" t="s">
        <v>11869</v>
      </c>
      <c r="P3408">
        <v>-169334</v>
      </c>
      <c r="Q3408" t="s">
        <v>11870</v>
      </c>
      <c r="R3408" t="s">
        <v>11871</v>
      </c>
      <c r="S3408" t="s">
        <v>33516</v>
      </c>
      <c r="T3408">
        <v>0.32911398597860803</v>
      </c>
      <c r="U3408">
        <v>0.603102917160658</v>
      </c>
      <c r="V3408">
        <v>22.860360689697199</v>
      </c>
      <c r="W3408">
        <v>0.38920677604595899</v>
      </c>
      <c r="X3408">
        <v>0.704072456322962</v>
      </c>
      <c r="Y3408">
        <v>-22.6587268569467</v>
      </c>
      <c r="Z3408">
        <v>0.48464167878831399</v>
      </c>
      <c r="AA3408">
        <v>0.84435025072159198</v>
      </c>
      <c r="AB3408">
        <v>21.8968867457104</v>
      </c>
      <c r="AC3408">
        <v>0.21073619169722799</v>
      </c>
      <c r="AD3408">
        <v>0.68253123924728298</v>
      </c>
      <c r="AE3408">
        <v>-22.6587268569467</v>
      </c>
      <c r="AF3408">
        <v>0.16793847098801201</v>
      </c>
      <c r="AG3408">
        <v>0.68151250837662902</v>
      </c>
      <c r="AH3408">
        <v>22.860360689697199</v>
      </c>
      <c r="AI3408">
        <v>0.52399907623471598</v>
      </c>
      <c r="AJ3408">
        <v>0.78121606160956403</v>
      </c>
      <c r="AK3408">
        <v>-21.789971570213101</v>
      </c>
    </row>
    <row r="3409" spans="1:37" x14ac:dyDescent="0.2">
      <c r="A3409" t="s">
        <v>11627</v>
      </c>
      <c r="B3409">
        <v>15513070</v>
      </c>
      <c r="C3409">
        <v>15513225</v>
      </c>
      <c r="D3409">
        <v>156</v>
      </c>
      <c r="E3409" t="s">
        <v>11897</v>
      </c>
      <c r="F3409">
        <v>4</v>
      </c>
      <c r="G3409" t="s">
        <v>11898</v>
      </c>
      <c r="H3409" t="s">
        <v>31000</v>
      </c>
      <c r="I3409">
        <v>18</v>
      </c>
      <c r="J3409">
        <v>15307663</v>
      </c>
      <c r="K3409">
        <v>15330282</v>
      </c>
      <c r="L3409">
        <v>22620</v>
      </c>
      <c r="M3409">
        <v>2</v>
      </c>
      <c r="N3409">
        <v>644669</v>
      </c>
      <c r="O3409" t="s">
        <v>11869</v>
      </c>
      <c r="P3409">
        <v>-182788</v>
      </c>
      <c r="Q3409" t="s">
        <v>11870</v>
      </c>
      <c r="R3409" t="s">
        <v>11871</v>
      </c>
      <c r="S3409" t="s">
        <v>33516</v>
      </c>
      <c r="T3409">
        <v>0.32911398597860803</v>
      </c>
      <c r="U3409">
        <v>0.603102917160658</v>
      </c>
      <c r="V3409">
        <v>23.2753981416108</v>
      </c>
      <c r="W3409">
        <v>0.38920677604595899</v>
      </c>
      <c r="X3409">
        <v>0.704072456322962</v>
      </c>
      <c r="Y3409">
        <v>-23.073764301755499</v>
      </c>
      <c r="Z3409">
        <v>0.48464167878831399</v>
      </c>
      <c r="AA3409">
        <v>0.84435025072159198</v>
      </c>
      <c r="AB3409">
        <v>22.311924152627</v>
      </c>
      <c r="AC3409">
        <v>0.21073619169722799</v>
      </c>
      <c r="AD3409">
        <v>0.68253123924728298</v>
      </c>
      <c r="AE3409">
        <v>-23.073764301755499</v>
      </c>
      <c r="AF3409">
        <v>0.16793847098801201</v>
      </c>
      <c r="AG3409">
        <v>0.68151250837662902</v>
      </c>
      <c r="AH3409">
        <v>23.2753981416108</v>
      </c>
      <c r="AI3409">
        <v>0.52399907623471598</v>
      </c>
      <c r="AJ3409">
        <v>0.78121606160956403</v>
      </c>
      <c r="AK3409">
        <v>-22.205008970024799</v>
      </c>
    </row>
    <row r="3410" spans="1:37" x14ac:dyDescent="0.2">
      <c r="A3410" t="s">
        <v>11627</v>
      </c>
      <c r="B3410">
        <v>15513225</v>
      </c>
      <c r="C3410">
        <v>15513380</v>
      </c>
      <c r="D3410">
        <v>156</v>
      </c>
      <c r="E3410" t="s">
        <v>11899</v>
      </c>
      <c r="F3410">
        <v>4</v>
      </c>
      <c r="G3410" t="s">
        <v>11879</v>
      </c>
      <c r="H3410" t="s">
        <v>31000</v>
      </c>
      <c r="I3410">
        <v>18</v>
      </c>
      <c r="J3410">
        <v>15307663</v>
      </c>
      <c r="K3410">
        <v>15330282</v>
      </c>
      <c r="L3410">
        <v>22620</v>
      </c>
      <c r="M3410">
        <v>2</v>
      </c>
      <c r="N3410">
        <v>644669</v>
      </c>
      <c r="O3410" t="s">
        <v>11869</v>
      </c>
      <c r="P3410">
        <v>-182943</v>
      </c>
      <c r="Q3410" t="s">
        <v>11870</v>
      </c>
      <c r="R3410" t="s">
        <v>11871</v>
      </c>
      <c r="S3410" t="s">
        <v>33516</v>
      </c>
      <c r="T3410">
        <v>0.32911398597860803</v>
      </c>
      <c r="U3410">
        <v>0.603102917160658</v>
      </c>
      <c r="V3410">
        <v>23.2753981416108</v>
      </c>
      <c r="W3410">
        <v>0.38920677604595899</v>
      </c>
      <c r="X3410">
        <v>0.704072456322962</v>
      </c>
      <c r="Y3410">
        <v>-23.073764301755499</v>
      </c>
      <c r="Z3410">
        <v>0.48464167878831399</v>
      </c>
      <c r="AA3410">
        <v>0.84435025072159198</v>
      </c>
      <c r="AB3410">
        <v>22.311924152627</v>
      </c>
      <c r="AC3410">
        <v>0.21073619169722799</v>
      </c>
      <c r="AD3410">
        <v>0.68253123924728298</v>
      </c>
      <c r="AE3410">
        <v>-23.073764301755499</v>
      </c>
      <c r="AF3410">
        <v>0.16793847098801201</v>
      </c>
      <c r="AG3410">
        <v>0.68151250837662902</v>
      </c>
      <c r="AH3410">
        <v>23.2753981416108</v>
      </c>
      <c r="AI3410">
        <v>0.52399907623471598</v>
      </c>
      <c r="AJ3410">
        <v>0.78121606160956403</v>
      </c>
      <c r="AK3410">
        <v>-22.205008970024799</v>
      </c>
    </row>
    <row r="3411" spans="1:37" x14ac:dyDescent="0.2">
      <c r="A3411" t="s">
        <v>11627</v>
      </c>
      <c r="B3411">
        <v>15540583</v>
      </c>
      <c r="C3411">
        <v>15540738</v>
      </c>
      <c r="D3411">
        <v>156</v>
      </c>
      <c r="E3411" t="s">
        <v>11900</v>
      </c>
      <c r="F3411">
        <v>4</v>
      </c>
      <c r="G3411" t="s">
        <v>11898</v>
      </c>
      <c r="H3411" t="s">
        <v>31000</v>
      </c>
      <c r="I3411">
        <v>18</v>
      </c>
      <c r="J3411">
        <v>15307663</v>
      </c>
      <c r="K3411">
        <v>15330282</v>
      </c>
      <c r="L3411">
        <v>22620</v>
      </c>
      <c r="M3411">
        <v>2</v>
      </c>
      <c r="N3411">
        <v>644669</v>
      </c>
      <c r="O3411" t="s">
        <v>11869</v>
      </c>
      <c r="P3411">
        <v>-210301</v>
      </c>
      <c r="Q3411" t="s">
        <v>11870</v>
      </c>
      <c r="R3411" t="s">
        <v>11871</v>
      </c>
      <c r="S3411" t="s">
        <v>33516</v>
      </c>
      <c r="T3411">
        <v>0.32911398597860803</v>
      </c>
      <c r="U3411">
        <v>0.603102917160658</v>
      </c>
      <c r="V3411">
        <v>23.2753981416108</v>
      </c>
      <c r="W3411">
        <v>0.38920677604595899</v>
      </c>
      <c r="X3411">
        <v>0.704072456322962</v>
      </c>
      <c r="Y3411">
        <v>-23.073764301755499</v>
      </c>
      <c r="Z3411">
        <v>0.48464167878831399</v>
      </c>
      <c r="AA3411">
        <v>0.84435025072159198</v>
      </c>
      <c r="AB3411">
        <v>22.311924152627</v>
      </c>
      <c r="AC3411">
        <v>0.21073619169722799</v>
      </c>
      <c r="AD3411">
        <v>0.68253123924728298</v>
      </c>
      <c r="AE3411">
        <v>-23.073764301755499</v>
      </c>
      <c r="AF3411">
        <v>0.16793847098801201</v>
      </c>
      <c r="AG3411">
        <v>0.68151250837662902</v>
      </c>
      <c r="AH3411">
        <v>23.2753981416108</v>
      </c>
      <c r="AI3411">
        <v>0.52399907623471598</v>
      </c>
      <c r="AJ3411">
        <v>0.78121606160956403</v>
      </c>
      <c r="AK3411">
        <v>-22.205008970024799</v>
      </c>
    </row>
    <row r="3412" spans="1:37" x14ac:dyDescent="0.2">
      <c r="A3412" t="s">
        <v>11627</v>
      </c>
      <c r="B3412">
        <v>15540738</v>
      </c>
      <c r="C3412">
        <v>15540893</v>
      </c>
      <c r="D3412">
        <v>156</v>
      </c>
      <c r="E3412" t="s">
        <v>11901</v>
      </c>
      <c r="F3412">
        <v>4</v>
      </c>
      <c r="G3412" t="s">
        <v>11879</v>
      </c>
      <c r="H3412" t="s">
        <v>31000</v>
      </c>
      <c r="I3412">
        <v>18</v>
      </c>
      <c r="J3412">
        <v>15307663</v>
      </c>
      <c r="K3412">
        <v>15330282</v>
      </c>
      <c r="L3412">
        <v>22620</v>
      </c>
      <c r="M3412">
        <v>2</v>
      </c>
      <c r="N3412">
        <v>644669</v>
      </c>
      <c r="O3412" t="s">
        <v>11869</v>
      </c>
      <c r="P3412">
        <v>-210456</v>
      </c>
      <c r="Q3412" t="s">
        <v>11870</v>
      </c>
      <c r="R3412" t="s">
        <v>11871</v>
      </c>
      <c r="S3412" t="s">
        <v>33516</v>
      </c>
      <c r="T3412">
        <v>0.32911398597860803</v>
      </c>
      <c r="U3412">
        <v>0.603102917160658</v>
      </c>
      <c r="V3412">
        <v>23.2753981416108</v>
      </c>
      <c r="W3412">
        <v>0.38920677604595899</v>
      </c>
      <c r="X3412">
        <v>0.704072456322962</v>
      </c>
      <c r="Y3412">
        <v>-23.073764301755499</v>
      </c>
      <c r="Z3412">
        <v>0.48464167878831399</v>
      </c>
      <c r="AA3412">
        <v>0.84435025072159198</v>
      </c>
      <c r="AB3412">
        <v>22.311924152627</v>
      </c>
      <c r="AC3412">
        <v>0.21073619169722799</v>
      </c>
      <c r="AD3412">
        <v>0.68253123924728298</v>
      </c>
      <c r="AE3412">
        <v>-23.073764301755499</v>
      </c>
      <c r="AF3412">
        <v>0.16793847098801201</v>
      </c>
      <c r="AG3412">
        <v>0.68151250837662902</v>
      </c>
      <c r="AH3412">
        <v>23.2753981416108</v>
      </c>
      <c r="AI3412">
        <v>0.52399907623471598</v>
      </c>
      <c r="AJ3412">
        <v>0.78121606160956403</v>
      </c>
      <c r="AK3412">
        <v>-22.205008970024799</v>
      </c>
    </row>
    <row r="3413" spans="1:37" x14ac:dyDescent="0.2">
      <c r="A3413" t="s">
        <v>11627</v>
      </c>
      <c r="B3413">
        <v>15547390</v>
      </c>
      <c r="C3413">
        <v>15547553</v>
      </c>
      <c r="D3413">
        <v>164</v>
      </c>
      <c r="E3413" t="s">
        <v>11902</v>
      </c>
      <c r="F3413">
        <v>4</v>
      </c>
      <c r="G3413" t="s">
        <v>11903</v>
      </c>
      <c r="H3413" t="s">
        <v>31000</v>
      </c>
      <c r="I3413">
        <v>18</v>
      </c>
      <c r="J3413">
        <v>15307663</v>
      </c>
      <c r="K3413">
        <v>15330282</v>
      </c>
      <c r="L3413">
        <v>22620</v>
      </c>
      <c r="M3413">
        <v>2</v>
      </c>
      <c r="N3413">
        <v>644669</v>
      </c>
      <c r="O3413" t="s">
        <v>11869</v>
      </c>
      <c r="P3413">
        <v>-217108</v>
      </c>
      <c r="Q3413" t="s">
        <v>11870</v>
      </c>
      <c r="R3413" t="s">
        <v>11871</v>
      </c>
      <c r="S3413" t="s">
        <v>33516</v>
      </c>
      <c r="T3413">
        <v>0.32911398597860803</v>
      </c>
      <c r="U3413">
        <v>0.603102917160658</v>
      </c>
      <c r="V3413">
        <v>23.2753981416108</v>
      </c>
      <c r="W3413">
        <v>0.38920677604595899</v>
      </c>
      <c r="X3413">
        <v>0.704072456322962</v>
      </c>
      <c r="Y3413">
        <v>-23.073764301755499</v>
      </c>
      <c r="Z3413">
        <v>0.48464167878831399</v>
      </c>
      <c r="AA3413">
        <v>0.84435025072159198</v>
      </c>
      <c r="AB3413">
        <v>22.311924152627</v>
      </c>
      <c r="AC3413">
        <v>0.21073619169722799</v>
      </c>
      <c r="AD3413">
        <v>0.68253123924728298</v>
      </c>
      <c r="AE3413">
        <v>-23.073764301755499</v>
      </c>
      <c r="AF3413">
        <v>0.16793847098801201</v>
      </c>
      <c r="AG3413">
        <v>0.68151250837662902</v>
      </c>
      <c r="AH3413">
        <v>23.2753981416108</v>
      </c>
      <c r="AI3413">
        <v>0.52399907623471598</v>
      </c>
      <c r="AJ3413">
        <v>0.78121606160956403</v>
      </c>
      <c r="AK3413">
        <v>-22.205008970024799</v>
      </c>
    </row>
    <row r="3414" spans="1:37" x14ac:dyDescent="0.2">
      <c r="A3414" t="s">
        <v>11627</v>
      </c>
      <c r="B3414">
        <v>15547553</v>
      </c>
      <c r="C3414">
        <v>15547716</v>
      </c>
      <c r="D3414">
        <v>164</v>
      </c>
      <c r="E3414" t="s">
        <v>11904</v>
      </c>
      <c r="F3414">
        <v>4</v>
      </c>
      <c r="G3414" t="s">
        <v>11905</v>
      </c>
      <c r="H3414" t="s">
        <v>31000</v>
      </c>
      <c r="I3414">
        <v>18</v>
      </c>
      <c r="J3414">
        <v>15307663</v>
      </c>
      <c r="K3414">
        <v>15330282</v>
      </c>
      <c r="L3414">
        <v>22620</v>
      </c>
      <c r="M3414">
        <v>2</v>
      </c>
      <c r="N3414">
        <v>644669</v>
      </c>
      <c r="O3414" t="s">
        <v>11869</v>
      </c>
      <c r="P3414">
        <v>-217271</v>
      </c>
      <c r="Q3414" t="s">
        <v>11870</v>
      </c>
      <c r="R3414" t="s">
        <v>11871</v>
      </c>
      <c r="S3414" t="s">
        <v>33516</v>
      </c>
      <c r="T3414">
        <v>0.32911398597860803</v>
      </c>
      <c r="U3414">
        <v>0.603102917160658</v>
      </c>
      <c r="V3414">
        <v>23.2753981416108</v>
      </c>
      <c r="W3414">
        <v>0.38920677604595899</v>
      </c>
      <c r="X3414">
        <v>0.704072456322962</v>
      </c>
      <c r="Y3414">
        <v>-23.073764301755499</v>
      </c>
      <c r="Z3414">
        <v>0.48464167878831399</v>
      </c>
      <c r="AA3414">
        <v>0.84435025072159198</v>
      </c>
      <c r="AB3414">
        <v>22.311924152627</v>
      </c>
      <c r="AC3414">
        <v>0.21073619169722799</v>
      </c>
      <c r="AD3414">
        <v>0.68253123924728298</v>
      </c>
      <c r="AE3414">
        <v>-23.073764301755499</v>
      </c>
      <c r="AF3414">
        <v>0.16793847098801201</v>
      </c>
      <c r="AG3414">
        <v>0.68151250837662902</v>
      </c>
      <c r="AH3414">
        <v>23.2753981416108</v>
      </c>
      <c r="AI3414">
        <v>0.52399907623471598</v>
      </c>
      <c r="AJ3414">
        <v>0.78121606160956403</v>
      </c>
      <c r="AK3414">
        <v>-22.205008970024799</v>
      </c>
    </row>
    <row r="3415" spans="1:37" x14ac:dyDescent="0.2">
      <c r="A3415" t="s">
        <v>11627</v>
      </c>
      <c r="B3415">
        <v>15559297</v>
      </c>
      <c r="C3415">
        <v>15559452</v>
      </c>
      <c r="D3415">
        <v>156</v>
      </c>
      <c r="E3415" t="s">
        <v>11906</v>
      </c>
      <c r="F3415">
        <v>2</v>
      </c>
      <c r="G3415" t="s">
        <v>11881</v>
      </c>
      <c r="H3415" t="s">
        <v>31000</v>
      </c>
      <c r="I3415">
        <v>18</v>
      </c>
      <c r="J3415">
        <v>15307663</v>
      </c>
      <c r="K3415">
        <v>15330282</v>
      </c>
      <c r="L3415">
        <v>22620</v>
      </c>
      <c r="M3415">
        <v>2</v>
      </c>
      <c r="N3415">
        <v>644669</v>
      </c>
      <c r="O3415" t="s">
        <v>11869</v>
      </c>
      <c r="P3415">
        <v>-229015</v>
      </c>
      <c r="Q3415" t="s">
        <v>11870</v>
      </c>
      <c r="R3415" t="s">
        <v>11871</v>
      </c>
      <c r="S3415" t="s">
        <v>33516</v>
      </c>
      <c r="T3415">
        <v>0.32911398597860803</v>
      </c>
      <c r="U3415">
        <v>0.603102917160658</v>
      </c>
      <c r="V3415">
        <v>23.8603605949666</v>
      </c>
      <c r="W3415">
        <v>0.38920677604595899</v>
      </c>
      <c r="X3415">
        <v>0.704072456322962</v>
      </c>
      <c r="Y3415">
        <v>-23.6587267480066</v>
      </c>
      <c r="Z3415">
        <v>0.48464167878831399</v>
      </c>
      <c r="AA3415">
        <v>0.84435025072159198</v>
      </c>
      <c r="AB3415">
        <v>22.896886560985799</v>
      </c>
      <c r="AC3415">
        <v>0.21073619169722799</v>
      </c>
      <c r="AD3415">
        <v>0.68253123924728298</v>
      </c>
      <c r="AE3415">
        <v>-23.6587267480066</v>
      </c>
      <c r="AF3415">
        <v>0.16793847098801201</v>
      </c>
      <c r="AG3415">
        <v>0.68151250837662902</v>
      </c>
      <c r="AH3415">
        <v>23.8603605949666</v>
      </c>
      <c r="AI3415">
        <v>0.52399907623471598</v>
      </c>
      <c r="AJ3415">
        <v>0.78121606160956403</v>
      </c>
      <c r="AK3415">
        <v>-22.789971371278899</v>
      </c>
    </row>
    <row r="3416" spans="1:37" x14ac:dyDescent="0.2">
      <c r="A3416" t="s">
        <v>11627</v>
      </c>
      <c r="B3416">
        <v>15559452</v>
      </c>
      <c r="C3416">
        <v>15559607</v>
      </c>
      <c r="D3416">
        <v>156</v>
      </c>
      <c r="E3416" t="s">
        <v>11907</v>
      </c>
      <c r="F3416">
        <v>4</v>
      </c>
      <c r="G3416" t="s">
        <v>11879</v>
      </c>
      <c r="H3416" t="s">
        <v>31000</v>
      </c>
      <c r="I3416">
        <v>18</v>
      </c>
      <c r="J3416">
        <v>15307663</v>
      </c>
      <c r="K3416">
        <v>15330282</v>
      </c>
      <c r="L3416">
        <v>22620</v>
      </c>
      <c r="M3416">
        <v>2</v>
      </c>
      <c r="N3416">
        <v>644669</v>
      </c>
      <c r="O3416" t="s">
        <v>11869</v>
      </c>
      <c r="P3416">
        <v>-229170</v>
      </c>
      <c r="Q3416" t="s">
        <v>11870</v>
      </c>
      <c r="R3416" t="s">
        <v>11871</v>
      </c>
      <c r="S3416" t="s">
        <v>33516</v>
      </c>
      <c r="T3416">
        <v>0.32911398597860803</v>
      </c>
      <c r="U3416">
        <v>0.603102917160658</v>
      </c>
      <c r="V3416">
        <v>23.8603605949666</v>
      </c>
      <c r="W3416">
        <v>0.38920677604595899</v>
      </c>
      <c r="X3416">
        <v>0.704072456322962</v>
      </c>
      <c r="Y3416">
        <v>-23.6587267480066</v>
      </c>
      <c r="Z3416">
        <v>0.48464167878831399</v>
      </c>
      <c r="AA3416">
        <v>0.84435025072159198</v>
      </c>
      <c r="AB3416">
        <v>22.896886560985799</v>
      </c>
      <c r="AC3416">
        <v>0.21073619169722799</v>
      </c>
      <c r="AD3416">
        <v>0.68253123924728298</v>
      </c>
      <c r="AE3416">
        <v>-23.6587267480066</v>
      </c>
      <c r="AF3416">
        <v>0.16793847098801201</v>
      </c>
      <c r="AG3416">
        <v>0.68151250837662902</v>
      </c>
      <c r="AH3416">
        <v>23.8603605949666</v>
      </c>
      <c r="AI3416">
        <v>0.52399907623471598</v>
      </c>
      <c r="AJ3416">
        <v>0.78121606160956403</v>
      </c>
      <c r="AK3416">
        <v>-22.789971371278899</v>
      </c>
    </row>
    <row r="3417" spans="1:37" x14ac:dyDescent="0.2">
      <c r="A3417" t="s">
        <v>11627</v>
      </c>
      <c r="B3417">
        <v>15569502</v>
      </c>
      <c r="C3417">
        <v>15569657</v>
      </c>
      <c r="D3417">
        <v>156</v>
      </c>
      <c r="E3417" t="s">
        <v>11908</v>
      </c>
      <c r="F3417">
        <v>4</v>
      </c>
      <c r="G3417" t="s">
        <v>11888</v>
      </c>
      <c r="H3417" t="s">
        <v>31000</v>
      </c>
      <c r="I3417">
        <v>18</v>
      </c>
      <c r="J3417">
        <v>15307663</v>
      </c>
      <c r="K3417">
        <v>15330282</v>
      </c>
      <c r="L3417">
        <v>22620</v>
      </c>
      <c r="M3417">
        <v>2</v>
      </c>
      <c r="N3417">
        <v>644669</v>
      </c>
      <c r="O3417" t="s">
        <v>11869</v>
      </c>
      <c r="P3417">
        <v>-239220</v>
      </c>
      <c r="Q3417" t="s">
        <v>11870</v>
      </c>
      <c r="R3417" t="s">
        <v>11871</v>
      </c>
      <c r="S3417" t="s">
        <v>33516</v>
      </c>
      <c r="T3417">
        <v>0.32911398597860803</v>
      </c>
      <c r="U3417">
        <v>0.603102917160658</v>
      </c>
      <c r="V3417">
        <v>23.2753981416108</v>
      </c>
      <c r="W3417">
        <v>0.38920677604595899</v>
      </c>
      <c r="X3417">
        <v>0.704072456322962</v>
      </c>
      <c r="Y3417">
        <v>-23.073764301755499</v>
      </c>
      <c r="Z3417">
        <v>0.48464167878831399</v>
      </c>
      <c r="AA3417">
        <v>0.84435025072159198</v>
      </c>
      <c r="AB3417">
        <v>22.311924152627</v>
      </c>
      <c r="AC3417">
        <v>0.21073619169722799</v>
      </c>
      <c r="AD3417">
        <v>0.68253123924728298</v>
      </c>
      <c r="AE3417">
        <v>-23.073764301755499</v>
      </c>
      <c r="AF3417">
        <v>0.16793847098801201</v>
      </c>
      <c r="AG3417">
        <v>0.68151250837662902</v>
      </c>
      <c r="AH3417">
        <v>23.2753981416108</v>
      </c>
      <c r="AI3417">
        <v>0.52399907623471598</v>
      </c>
      <c r="AJ3417">
        <v>0.78121606160956403</v>
      </c>
      <c r="AK3417">
        <v>-22.205008970024799</v>
      </c>
    </row>
    <row r="3418" spans="1:37" x14ac:dyDescent="0.2">
      <c r="A3418" t="s">
        <v>11627</v>
      </c>
      <c r="B3418">
        <v>15569657</v>
      </c>
      <c r="C3418">
        <v>15569812</v>
      </c>
      <c r="D3418">
        <v>156</v>
      </c>
      <c r="E3418" t="s">
        <v>11909</v>
      </c>
      <c r="F3418">
        <v>4</v>
      </c>
      <c r="G3418" t="s">
        <v>11879</v>
      </c>
      <c r="H3418" t="s">
        <v>31000</v>
      </c>
      <c r="I3418">
        <v>18</v>
      </c>
      <c r="J3418">
        <v>15307663</v>
      </c>
      <c r="K3418">
        <v>15330282</v>
      </c>
      <c r="L3418">
        <v>22620</v>
      </c>
      <c r="M3418">
        <v>2</v>
      </c>
      <c r="N3418">
        <v>644669</v>
      </c>
      <c r="O3418" t="s">
        <v>11869</v>
      </c>
      <c r="P3418">
        <v>-239375</v>
      </c>
      <c r="Q3418" t="s">
        <v>11870</v>
      </c>
      <c r="R3418" t="s">
        <v>11871</v>
      </c>
      <c r="S3418" t="s">
        <v>33516</v>
      </c>
      <c r="T3418">
        <v>0.32911398597860803</v>
      </c>
      <c r="U3418">
        <v>0.603102917160658</v>
      </c>
      <c r="V3418">
        <v>23.2753981416108</v>
      </c>
      <c r="W3418">
        <v>0.38920677604595899</v>
      </c>
      <c r="X3418">
        <v>0.704072456322962</v>
      </c>
      <c r="Y3418">
        <v>-23.073764301755499</v>
      </c>
      <c r="Z3418">
        <v>0.48464167878831399</v>
      </c>
      <c r="AA3418">
        <v>0.84435025072159198</v>
      </c>
      <c r="AB3418">
        <v>22.311924152627</v>
      </c>
      <c r="AC3418">
        <v>0.21073619169722799</v>
      </c>
      <c r="AD3418">
        <v>0.68253123924728298</v>
      </c>
      <c r="AE3418">
        <v>-23.073764301755499</v>
      </c>
      <c r="AF3418">
        <v>0.16793847098801201</v>
      </c>
      <c r="AG3418">
        <v>0.68151250837662902</v>
      </c>
      <c r="AH3418">
        <v>23.2753981416108</v>
      </c>
      <c r="AI3418">
        <v>0.52399907623471598</v>
      </c>
      <c r="AJ3418">
        <v>0.78121606160956403</v>
      </c>
      <c r="AK3418">
        <v>-22.205008970024799</v>
      </c>
    </row>
    <row r="3419" spans="1:37" x14ac:dyDescent="0.2">
      <c r="A3419" t="s">
        <v>11627</v>
      </c>
      <c r="B3419">
        <v>15583117</v>
      </c>
      <c r="C3419">
        <v>15583275</v>
      </c>
      <c r="D3419">
        <v>159</v>
      </c>
      <c r="E3419" t="s">
        <v>11910</v>
      </c>
      <c r="F3419">
        <v>4</v>
      </c>
      <c r="G3419" t="s">
        <v>11911</v>
      </c>
      <c r="H3419" t="s">
        <v>31000</v>
      </c>
      <c r="I3419">
        <v>18</v>
      </c>
      <c r="J3419">
        <v>15307663</v>
      </c>
      <c r="K3419">
        <v>15330282</v>
      </c>
      <c r="L3419">
        <v>22620</v>
      </c>
      <c r="M3419">
        <v>2</v>
      </c>
      <c r="N3419">
        <v>644669</v>
      </c>
      <c r="O3419" t="s">
        <v>11869</v>
      </c>
      <c r="P3419">
        <v>-252835</v>
      </c>
      <c r="Q3419" t="s">
        <v>11870</v>
      </c>
      <c r="R3419" t="s">
        <v>11871</v>
      </c>
      <c r="S3419" t="s">
        <v>33516</v>
      </c>
      <c r="T3419">
        <v>0.32911398597860803</v>
      </c>
      <c r="U3419">
        <v>0.603102917160658</v>
      </c>
      <c r="V3419">
        <v>22.2753982837066</v>
      </c>
      <c r="W3419">
        <v>0.38920677604595899</v>
      </c>
      <c r="X3419">
        <v>0.704072456322962</v>
      </c>
      <c r="Y3419">
        <v>-22.073764465165802</v>
      </c>
      <c r="Z3419">
        <v>0.48464167878831399</v>
      </c>
      <c r="AA3419">
        <v>0.84435025072159198</v>
      </c>
      <c r="AB3419">
        <v>21.311924429713901</v>
      </c>
      <c r="AC3419">
        <v>0.21073619169722799</v>
      </c>
      <c r="AD3419">
        <v>0.68253123924728298</v>
      </c>
      <c r="AE3419">
        <v>-22.073764465165802</v>
      </c>
      <c r="AF3419">
        <v>0.16793847098801201</v>
      </c>
      <c r="AG3419">
        <v>0.68151250837662902</v>
      </c>
      <c r="AH3419">
        <v>22.2753982837066</v>
      </c>
      <c r="AI3419">
        <v>0.52399907623471598</v>
      </c>
      <c r="AJ3419">
        <v>0.78121606160956403</v>
      </c>
      <c r="AK3419">
        <v>-21.205009268426199</v>
      </c>
    </row>
    <row r="3420" spans="1:37" x14ac:dyDescent="0.2">
      <c r="A3420" t="s">
        <v>11627</v>
      </c>
      <c r="B3420">
        <v>15583275</v>
      </c>
      <c r="C3420">
        <v>15583433</v>
      </c>
      <c r="D3420">
        <v>159</v>
      </c>
      <c r="E3420" t="s">
        <v>11912</v>
      </c>
      <c r="F3420">
        <v>4</v>
      </c>
      <c r="G3420" t="s">
        <v>11913</v>
      </c>
      <c r="H3420" t="s">
        <v>31000</v>
      </c>
      <c r="I3420">
        <v>18</v>
      </c>
      <c r="J3420">
        <v>15307663</v>
      </c>
      <c r="K3420">
        <v>15330282</v>
      </c>
      <c r="L3420">
        <v>22620</v>
      </c>
      <c r="M3420">
        <v>2</v>
      </c>
      <c r="N3420">
        <v>644669</v>
      </c>
      <c r="O3420" t="s">
        <v>11869</v>
      </c>
      <c r="P3420">
        <v>-252993</v>
      </c>
      <c r="Q3420" t="s">
        <v>11870</v>
      </c>
      <c r="R3420" t="s">
        <v>11871</v>
      </c>
      <c r="S3420" t="s">
        <v>33516</v>
      </c>
      <c r="T3420">
        <v>0.32911398597860803</v>
      </c>
      <c r="U3420">
        <v>0.603102917160658</v>
      </c>
      <c r="V3420">
        <v>22.2753982837066</v>
      </c>
      <c r="W3420">
        <v>0.38920677604595899</v>
      </c>
      <c r="X3420">
        <v>0.704072456322962</v>
      </c>
      <c r="Y3420">
        <v>-22.073764465165802</v>
      </c>
      <c r="Z3420">
        <v>0.48464167878831399</v>
      </c>
      <c r="AA3420">
        <v>0.84435025072159198</v>
      </c>
      <c r="AB3420">
        <v>21.311924429713901</v>
      </c>
      <c r="AC3420">
        <v>0.21073619169722799</v>
      </c>
      <c r="AD3420">
        <v>0.68253123924728298</v>
      </c>
      <c r="AE3420">
        <v>-22.073764465165802</v>
      </c>
      <c r="AF3420">
        <v>0.16793847098801201</v>
      </c>
      <c r="AG3420">
        <v>0.68151250837662902</v>
      </c>
      <c r="AH3420">
        <v>22.2753982837066</v>
      </c>
      <c r="AI3420">
        <v>0.52399907623471598</v>
      </c>
      <c r="AJ3420">
        <v>0.78121606160956403</v>
      </c>
      <c r="AK3420">
        <v>-21.205009268426199</v>
      </c>
    </row>
    <row r="3421" spans="1:37" x14ac:dyDescent="0.2">
      <c r="A3421" t="s">
        <v>11627</v>
      </c>
      <c r="B3421">
        <v>15584809</v>
      </c>
      <c r="C3421">
        <v>15584963</v>
      </c>
      <c r="D3421">
        <v>155</v>
      </c>
      <c r="E3421" t="s">
        <v>11914</v>
      </c>
      <c r="F3421">
        <v>4</v>
      </c>
      <c r="G3421" t="s">
        <v>11915</v>
      </c>
      <c r="H3421" t="s">
        <v>31000</v>
      </c>
      <c r="I3421">
        <v>18</v>
      </c>
      <c r="J3421">
        <v>15307663</v>
      </c>
      <c r="K3421">
        <v>15330282</v>
      </c>
      <c r="L3421">
        <v>22620</v>
      </c>
      <c r="M3421">
        <v>2</v>
      </c>
      <c r="N3421">
        <v>644669</v>
      </c>
      <c r="O3421" t="s">
        <v>11869</v>
      </c>
      <c r="P3421">
        <v>-254527</v>
      </c>
      <c r="Q3421" t="s">
        <v>11870</v>
      </c>
      <c r="R3421" t="s">
        <v>11871</v>
      </c>
      <c r="S3421" t="s">
        <v>33516</v>
      </c>
      <c r="T3421">
        <v>0.32911398597860803</v>
      </c>
      <c r="U3421">
        <v>0.603102917160658</v>
      </c>
      <c r="V3421">
        <v>22.860360689697199</v>
      </c>
      <c r="W3421">
        <v>0.38920677604595899</v>
      </c>
      <c r="X3421">
        <v>0.704072456322962</v>
      </c>
      <c r="Y3421">
        <v>-22.6587268569467</v>
      </c>
      <c r="Z3421">
        <v>0.48464167878831399</v>
      </c>
      <c r="AA3421">
        <v>0.84435025072159198</v>
      </c>
      <c r="AB3421">
        <v>21.8968867457104</v>
      </c>
      <c r="AC3421">
        <v>0.21073619169722799</v>
      </c>
      <c r="AD3421">
        <v>0.68253123924728298</v>
      </c>
      <c r="AE3421">
        <v>-22.6587268569467</v>
      </c>
      <c r="AF3421">
        <v>0.16793847098801201</v>
      </c>
      <c r="AG3421">
        <v>0.68151250837662902</v>
      </c>
      <c r="AH3421">
        <v>22.860360689697199</v>
      </c>
      <c r="AI3421">
        <v>0.52399907623471598</v>
      </c>
      <c r="AJ3421">
        <v>0.78121606160956403</v>
      </c>
      <c r="AK3421">
        <v>-21.789971570213101</v>
      </c>
    </row>
    <row r="3422" spans="1:37" x14ac:dyDescent="0.2">
      <c r="A3422" t="s">
        <v>11627</v>
      </c>
      <c r="B3422">
        <v>15584963</v>
      </c>
      <c r="C3422">
        <v>15585117</v>
      </c>
      <c r="D3422">
        <v>155</v>
      </c>
      <c r="E3422" t="s">
        <v>11916</v>
      </c>
      <c r="F3422">
        <v>4</v>
      </c>
      <c r="G3422" t="s">
        <v>11917</v>
      </c>
      <c r="H3422" t="s">
        <v>31000</v>
      </c>
      <c r="I3422">
        <v>18</v>
      </c>
      <c r="J3422">
        <v>15307663</v>
      </c>
      <c r="K3422">
        <v>15330282</v>
      </c>
      <c r="L3422">
        <v>22620</v>
      </c>
      <c r="M3422">
        <v>2</v>
      </c>
      <c r="N3422">
        <v>644669</v>
      </c>
      <c r="O3422" t="s">
        <v>11869</v>
      </c>
      <c r="P3422">
        <v>-254681</v>
      </c>
      <c r="Q3422" t="s">
        <v>11870</v>
      </c>
      <c r="R3422" t="s">
        <v>11871</v>
      </c>
      <c r="S3422" t="s">
        <v>33516</v>
      </c>
      <c r="T3422">
        <v>0.32911398597860803</v>
      </c>
      <c r="U3422">
        <v>0.603102917160658</v>
      </c>
      <c r="V3422">
        <v>22.860360689697199</v>
      </c>
      <c r="W3422">
        <v>0.38920677604595899</v>
      </c>
      <c r="X3422">
        <v>0.704072456322962</v>
      </c>
      <c r="Y3422">
        <v>-22.6587268569467</v>
      </c>
      <c r="Z3422">
        <v>0.48464167878831399</v>
      </c>
      <c r="AA3422">
        <v>0.84435025072159198</v>
      </c>
      <c r="AB3422">
        <v>21.8968867457104</v>
      </c>
      <c r="AC3422">
        <v>0.21073619169722799</v>
      </c>
      <c r="AD3422">
        <v>0.68253123924728298</v>
      </c>
      <c r="AE3422">
        <v>-22.6587268569467</v>
      </c>
      <c r="AF3422">
        <v>0.16793847098801201</v>
      </c>
      <c r="AG3422">
        <v>0.68151250837662902</v>
      </c>
      <c r="AH3422">
        <v>22.860360689697199</v>
      </c>
      <c r="AI3422">
        <v>0.52399907623471598</v>
      </c>
      <c r="AJ3422">
        <v>0.78121606160956403</v>
      </c>
      <c r="AK3422">
        <v>-21.789971570213101</v>
      </c>
    </row>
    <row r="3423" spans="1:37" x14ac:dyDescent="0.2">
      <c r="A3423" t="s">
        <v>11627</v>
      </c>
      <c r="B3423">
        <v>15607069</v>
      </c>
      <c r="C3423">
        <v>15607238</v>
      </c>
      <c r="D3423">
        <v>170</v>
      </c>
      <c r="E3423" t="s">
        <v>11918</v>
      </c>
      <c r="F3423">
        <v>4</v>
      </c>
      <c r="G3423" t="s">
        <v>11919</v>
      </c>
      <c r="H3423" t="s">
        <v>31000</v>
      </c>
      <c r="I3423">
        <v>18</v>
      </c>
      <c r="J3423">
        <v>15307663</v>
      </c>
      <c r="K3423">
        <v>15330282</v>
      </c>
      <c r="L3423">
        <v>22620</v>
      </c>
      <c r="M3423">
        <v>2</v>
      </c>
      <c r="N3423">
        <v>644669</v>
      </c>
      <c r="O3423" t="s">
        <v>11869</v>
      </c>
      <c r="P3423">
        <v>-276787</v>
      </c>
      <c r="Q3423" t="s">
        <v>11870</v>
      </c>
      <c r="R3423" t="s">
        <v>11871</v>
      </c>
      <c r="S3423" t="s">
        <v>33516</v>
      </c>
      <c r="T3423">
        <v>0.32911398597860803</v>
      </c>
      <c r="U3423">
        <v>0.603102917160658</v>
      </c>
      <c r="V3423">
        <v>22.860360689697199</v>
      </c>
      <c r="W3423">
        <v>0.38920677604595899</v>
      </c>
      <c r="X3423">
        <v>0.704072456322962</v>
      </c>
      <c r="Y3423">
        <v>-22.6587268569467</v>
      </c>
      <c r="Z3423">
        <v>0.48464167878831399</v>
      </c>
      <c r="AA3423">
        <v>0.84435025072159198</v>
      </c>
      <c r="AB3423">
        <v>21.8968867457104</v>
      </c>
      <c r="AC3423">
        <v>0.21073619169722799</v>
      </c>
      <c r="AD3423">
        <v>0.68253123924728298</v>
      </c>
      <c r="AE3423">
        <v>-22.6587268569467</v>
      </c>
      <c r="AF3423">
        <v>0.16793847098801201</v>
      </c>
      <c r="AG3423">
        <v>0.68151250837662902</v>
      </c>
      <c r="AH3423">
        <v>22.860360689697199</v>
      </c>
      <c r="AI3423">
        <v>0.52399907623471598</v>
      </c>
      <c r="AJ3423">
        <v>0.78121606160956403</v>
      </c>
      <c r="AK3423">
        <v>-21.789971570213101</v>
      </c>
    </row>
    <row r="3424" spans="1:37" x14ac:dyDescent="0.2">
      <c r="A3424" t="s">
        <v>11627</v>
      </c>
      <c r="B3424">
        <v>15744753</v>
      </c>
      <c r="C3424">
        <v>15744905</v>
      </c>
      <c r="D3424">
        <v>153</v>
      </c>
      <c r="E3424" t="s">
        <v>11920</v>
      </c>
      <c r="F3424">
        <v>4</v>
      </c>
      <c r="G3424" t="s">
        <v>11921</v>
      </c>
      <c r="H3424" t="s">
        <v>31000</v>
      </c>
      <c r="I3424">
        <v>18</v>
      </c>
      <c r="J3424">
        <v>15307663</v>
      </c>
      <c r="K3424">
        <v>15330282</v>
      </c>
      <c r="L3424">
        <v>22620</v>
      </c>
      <c r="M3424">
        <v>2</v>
      </c>
      <c r="N3424">
        <v>644669</v>
      </c>
      <c r="O3424" t="s">
        <v>11869</v>
      </c>
      <c r="P3424">
        <v>-414471</v>
      </c>
      <c r="Q3424" t="s">
        <v>11870</v>
      </c>
      <c r="R3424" t="s">
        <v>11871</v>
      </c>
      <c r="S3424" t="s">
        <v>33516</v>
      </c>
      <c r="T3424">
        <v>0.32911398597860803</v>
      </c>
      <c r="U3424">
        <v>0.603102917160658</v>
      </c>
      <c r="V3424">
        <v>22.860360689697199</v>
      </c>
      <c r="W3424">
        <v>0.38920677604595899</v>
      </c>
      <c r="X3424">
        <v>0.704072456322962</v>
      </c>
      <c r="Y3424">
        <v>-22.6587268569467</v>
      </c>
      <c r="Z3424">
        <v>0.48464167878831399</v>
      </c>
      <c r="AA3424">
        <v>0.84435025072159198</v>
      </c>
      <c r="AB3424">
        <v>21.8968867457104</v>
      </c>
      <c r="AC3424">
        <v>0.21073619169722799</v>
      </c>
      <c r="AD3424">
        <v>0.68253123924728298</v>
      </c>
      <c r="AE3424">
        <v>-22.6587268569467</v>
      </c>
      <c r="AF3424">
        <v>0.16793847098801201</v>
      </c>
      <c r="AG3424">
        <v>0.68151250837662902</v>
      </c>
      <c r="AH3424">
        <v>22.860360689697199</v>
      </c>
      <c r="AI3424">
        <v>0.52399907623471598</v>
      </c>
      <c r="AJ3424">
        <v>0.78121606160956403</v>
      </c>
      <c r="AK3424">
        <v>-21.789971570213101</v>
      </c>
    </row>
    <row r="3425" spans="1:37" x14ac:dyDescent="0.2">
      <c r="A3425" t="s">
        <v>11627</v>
      </c>
      <c r="B3425">
        <v>15744905</v>
      </c>
      <c r="C3425">
        <v>15745057</v>
      </c>
      <c r="D3425">
        <v>153</v>
      </c>
      <c r="E3425" t="s">
        <v>11922</v>
      </c>
      <c r="F3425">
        <v>4</v>
      </c>
      <c r="G3425" t="s">
        <v>11923</v>
      </c>
      <c r="H3425" t="s">
        <v>31000</v>
      </c>
      <c r="I3425">
        <v>18</v>
      </c>
      <c r="J3425">
        <v>15307663</v>
      </c>
      <c r="K3425">
        <v>15330282</v>
      </c>
      <c r="L3425">
        <v>22620</v>
      </c>
      <c r="M3425">
        <v>2</v>
      </c>
      <c r="N3425">
        <v>644669</v>
      </c>
      <c r="O3425" t="s">
        <v>11869</v>
      </c>
      <c r="P3425">
        <v>-414623</v>
      </c>
      <c r="Q3425" t="s">
        <v>11870</v>
      </c>
      <c r="R3425" t="s">
        <v>11871</v>
      </c>
      <c r="S3425" t="s">
        <v>33516</v>
      </c>
      <c r="T3425">
        <v>0.32911398597860803</v>
      </c>
      <c r="U3425">
        <v>0.603102917160658</v>
      </c>
      <c r="V3425">
        <v>22.860360689697199</v>
      </c>
      <c r="W3425">
        <v>0.38920677604595899</v>
      </c>
      <c r="X3425">
        <v>0.704072456322962</v>
      </c>
      <c r="Y3425">
        <v>-22.6587268569467</v>
      </c>
      <c r="Z3425">
        <v>0.48464167878831399</v>
      </c>
      <c r="AA3425">
        <v>0.84435025072159198</v>
      </c>
      <c r="AB3425">
        <v>21.8968867457104</v>
      </c>
      <c r="AC3425">
        <v>0.21073619169722799</v>
      </c>
      <c r="AD3425">
        <v>0.68253123924728298</v>
      </c>
      <c r="AE3425">
        <v>-22.6587268569467</v>
      </c>
      <c r="AF3425">
        <v>0.16793847098801201</v>
      </c>
      <c r="AG3425">
        <v>0.68151250837662902</v>
      </c>
      <c r="AH3425">
        <v>22.860360689697199</v>
      </c>
      <c r="AI3425">
        <v>0.52399907623471598</v>
      </c>
      <c r="AJ3425">
        <v>0.78121606160956403</v>
      </c>
      <c r="AK3425">
        <v>-21.789971570213101</v>
      </c>
    </row>
    <row r="3426" spans="1:37" x14ac:dyDescent="0.2">
      <c r="A3426" t="s">
        <v>11627</v>
      </c>
      <c r="B3426">
        <v>15761406</v>
      </c>
      <c r="C3426">
        <v>15761566</v>
      </c>
      <c r="D3426">
        <v>161</v>
      </c>
      <c r="E3426" t="s">
        <v>11924</v>
      </c>
      <c r="F3426">
        <v>4</v>
      </c>
      <c r="G3426" t="s">
        <v>11891</v>
      </c>
      <c r="H3426" t="s">
        <v>31000</v>
      </c>
      <c r="I3426">
        <v>18</v>
      </c>
      <c r="J3426">
        <v>15307663</v>
      </c>
      <c r="K3426">
        <v>15330282</v>
      </c>
      <c r="L3426">
        <v>22620</v>
      </c>
      <c r="M3426">
        <v>2</v>
      </c>
      <c r="N3426">
        <v>644669</v>
      </c>
      <c r="O3426" t="s">
        <v>11869</v>
      </c>
      <c r="P3426">
        <v>-431124</v>
      </c>
      <c r="Q3426" t="s">
        <v>11870</v>
      </c>
      <c r="R3426" t="s">
        <v>11871</v>
      </c>
      <c r="S3426" t="s">
        <v>33516</v>
      </c>
      <c r="T3426">
        <v>0.32911398597860803</v>
      </c>
      <c r="U3426">
        <v>0.603102917160658</v>
      </c>
      <c r="V3426">
        <v>22.860360689697199</v>
      </c>
      <c r="W3426">
        <v>0.38920677604595899</v>
      </c>
      <c r="X3426">
        <v>0.704072456322962</v>
      </c>
      <c r="Y3426">
        <v>-22.6587268569467</v>
      </c>
      <c r="Z3426">
        <v>0.48464167878831399</v>
      </c>
      <c r="AA3426">
        <v>0.84435025072159198</v>
      </c>
      <c r="AB3426">
        <v>21.8968867457104</v>
      </c>
      <c r="AC3426">
        <v>0.21073619169722799</v>
      </c>
      <c r="AD3426">
        <v>0.68253123924728298</v>
      </c>
      <c r="AE3426">
        <v>-22.6587268569467</v>
      </c>
      <c r="AF3426">
        <v>0.16793847098801201</v>
      </c>
      <c r="AG3426">
        <v>0.68151250837662902</v>
      </c>
      <c r="AH3426">
        <v>22.860360689697199</v>
      </c>
      <c r="AI3426">
        <v>0.52399907623471598</v>
      </c>
      <c r="AJ3426">
        <v>0.78121606160956403</v>
      </c>
      <c r="AK3426">
        <v>-21.789971570213101</v>
      </c>
    </row>
    <row r="3427" spans="1:37" x14ac:dyDescent="0.2">
      <c r="A3427" t="s">
        <v>11627</v>
      </c>
      <c r="B3427">
        <v>15761566</v>
      </c>
      <c r="C3427">
        <v>15761726</v>
      </c>
      <c r="D3427">
        <v>161</v>
      </c>
      <c r="E3427" t="s">
        <v>11925</v>
      </c>
      <c r="F3427">
        <v>4</v>
      </c>
      <c r="G3427" t="s">
        <v>11893</v>
      </c>
      <c r="H3427" t="s">
        <v>31000</v>
      </c>
      <c r="I3427">
        <v>18</v>
      </c>
      <c r="J3427">
        <v>15307663</v>
      </c>
      <c r="K3427">
        <v>15330282</v>
      </c>
      <c r="L3427">
        <v>22620</v>
      </c>
      <c r="M3427">
        <v>2</v>
      </c>
      <c r="N3427">
        <v>644669</v>
      </c>
      <c r="O3427" t="s">
        <v>11869</v>
      </c>
      <c r="P3427">
        <v>-431284</v>
      </c>
      <c r="Q3427" t="s">
        <v>11870</v>
      </c>
      <c r="R3427" t="s">
        <v>11871</v>
      </c>
      <c r="S3427" t="s">
        <v>33516</v>
      </c>
      <c r="T3427">
        <v>0.32911398597860803</v>
      </c>
      <c r="U3427">
        <v>0.603102917160658</v>
      </c>
      <c r="V3427">
        <v>22.860360689697199</v>
      </c>
      <c r="W3427">
        <v>0.38920677604595899</v>
      </c>
      <c r="X3427">
        <v>0.704072456322962</v>
      </c>
      <c r="Y3427">
        <v>-22.6587268569467</v>
      </c>
      <c r="Z3427">
        <v>0.48464167878831399</v>
      </c>
      <c r="AA3427">
        <v>0.84435025072159198</v>
      </c>
      <c r="AB3427">
        <v>21.8968867457104</v>
      </c>
      <c r="AC3427">
        <v>0.21073619169722799</v>
      </c>
      <c r="AD3427">
        <v>0.68253123924728298</v>
      </c>
      <c r="AE3427">
        <v>-22.6587268569467</v>
      </c>
      <c r="AF3427">
        <v>0.16793847098801201</v>
      </c>
      <c r="AG3427">
        <v>0.68151250837662902</v>
      </c>
      <c r="AH3427">
        <v>22.860360689697199</v>
      </c>
      <c r="AI3427">
        <v>0.52399907623471598</v>
      </c>
      <c r="AJ3427">
        <v>0.78121606160956403</v>
      </c>
      <c r="AK3427">
        <v>-21.789971570213101</v>
      </c>
    </row>
    <row r="3428" spans="1:37" x14ac:dyDescent="0.2">
      <c r="A3428" t="s">
        <v>11627</v>
      </c>
      <c r="B3428">
        <v>15775033</v>
      </c>
      <c r="C3428">
        <v>15775200</v>
      </c>
      <c r="D3428">
        <v>168</v>
      </c>
      <c r="E3428" t="s">
        <v>11926</v>
      </c>
      <c r="F3428">
        <v>4</v>
      </c>
      <c r="G3428" t="s">
        <v>11927</v>
      </c>
      <c r="H3428" t="s">
        <v>31000</v>
      </c>
      <c r="I3428">
        <v>18</v>
      </c>
      <c r="J3428">
        <v>15307663</v>
      </c>
      <c r="K3428">
        <v>15330282</v>
      </c>
      <c r="L3428">
        <v>22620</v>
      </c>
      <c r="M3428">
        <v>2</v>
      </c>
      <c r="N3428">
        <v>644669</v>
      </c>
      <c r="O3428" t="s">
        <v>11869</v>
      </c>
      <c r="P3428">
        <v>-444751</v>
      </c>
      <c r="Q3428" t="s">
        <v>11870</v>
      </c>
      <c r="R3428" t="s">
        <v>11871</v>
      </c>
      <c r="S3428" t="s">
        <v>33516</v>
      </c>
      <c r="T3428">
        <v>0.32911398597860803</v>
      </c>
      <c r="U3428">
        <v>0.603102917160658</v>
      </c>
      <c r="V3428">
        <v>22.860360689697199</v>
      </c>
      <c r="W3428">
        <v>0.38920677604595899</v>
      </c>
      <c r="X3428">
        <v>0.704072456322962</v>
      </c>
      <c r="Y3428">
        <v>-22.6587268569467</v>
      </c>
      <c r="Z3428">
        <v>0.48464167878831399</v>
      </c>
      <c r="AA3428">
        <v>0.84435025072159198</v>
      </c>
      <c r="AB3428">
        <v>21.8968867457104</v>
      </c>
      <c r="AC3428">
        <v>0.21073619169722799</v>
      </c>
      <c r="AD3428">
        <v>0.68253123924728298</v>
      </c>
      <c r="AE3428">
        <v>-22.6587268569467</v>
      </c>
      <c r="AF3428">
        <v>0.16793847098801201</v>
      </c>
      <c r="AG3428">
        <v>0.68151250837662902</v>
      </c>
      <c r="AH3428">
        <v>22.860360689697199</v>
      </c>
      <c r="AI3428">
        <v>0.52399907623471598</v>
      </c>
      <c r="AJ3428">
        <v>0.78121606160956403</v>
      </c>
      <c r="AK3428">
        <v>-21.789971570213101</v>
      </c>
    </row>
    <row r="3429" spans="1:37" x14ac:dyDescent="0.2">
      <c r="A3429" t="s">
        <v>11627</v>
      </c>
      <c r="B3429">
        <v>15972554</v>
      </c>
      <c r="C3429">
        <v>15972765</v>
      </c>
      <c r="D3429">
        <v>212</v>
      </c>
      <c r="E3429" t="s">
        <v>11928</v>
      </c>
      <c r="F3429">
        <v>4</v>
      </c>
      <c r="G3429" t="s">
        <v>11929</v>
      </c>
      <c r="H3429" t="s">
        <v>31000</v>
      </c>
      <c r="I3429">
        <v>18</v>
      </c>
      <c r="J3429">
        <v>15307663</v>
      </c>
      <c r="K3429">
        <v>15330282</v>
      </c>
      <c r="L3429">
        <v>22620</v>
      </c>
      <c r="M3429">
        <v>2</v>
      </c>
      <c r="N3429">
        <v>644669</v>
      </c>
      <c r="O3429" t="s">
        <v>11869</v>
      </c>
      <c r="P3429">
        <v>-642272</v>
      </c>
      <c r="Q3429" t="s">
        <v>11870</v>
      </c>
      <c r="R3429" t="s">
        <v>11871</v>
      </c>
      <c r="S3429" t="s">
        <v>33516</v>
      </c>
      <c r="T3429">
        <v>0.152084254673993</v>
      </c>
      <c r="U3429">
        <v>0.603102917160658</v>
      </c>
      <c r="V3429">
        <v>22.546889228004499</v>
      </c>
      <c r="W3429">
        <v>0.73420570613580904</v>
      </c>
      <c r="X3429">
        <v>0.95159051474143896</v>
      </c>
      <c r="Y3429">
        <v>-0.39369014084709503</v>
      </c>
      <c r="Z3429">
        <v>0.306975110376564</v>
      </c>
      <c r="AA3429">
        <v>0.72610664078822296</v>
      </c>
      <c r="AB3429">
        <v>21.5834153276998</v>
      </c>
      <c r="AC3429">
        <v>0.32081866871113202</v>
      </c>
      <c r="AD3429">
        <v>0.68773325147593101</v>
      </c>
      <c r="AE3429">
        <v>-1.3936897851380701</v>
      </c>
      <c r="AF3429">
        <v>4.6407610929182198E-2</v>
      </c>
      <c r="AG3429">
        <v>0.476038960109122</v>
      </c>
      <c r="AH3429">
        <v>22.546889228004499</v>
      </c>
      <c r="AI3429">
        <v>0.91725052871964496</v>
      </c>
      <c r="AJ3429">
        <v>0.98621344597861504</v>
      </c>
      <c r="AK3429">
        <v>0.47506510220444798</v>
      </c>
    </row>
    <row r="3430" spans="1:37" x14ac:dyDescent="0.2">
      <c r="A3430" t="s">
        <v>11627</v>
      </c>
      <c r="B3430">
        <v>15972805</v>
      </c>
      <c r="C3430">
        <v>15972956</v>
      </c>
      <c r="D3430">
        <v>152</v>
      </c>
      <c r="E3430" t="s">
        <v>11930</v>
      </c>
      <c r="F3430">
        <v>2</v>
      </c>
      <c r="G3430" t="s">
        <v>11931</v>
      </c>
      <c r="H3430" t="s">
        <v>31000</v>
      </c>
      <c r="I3430">
        <v>18</v>
      </c>
      <c r="J3430">
        <v>15307663</v>
      </c>
      <c r="K3430">
        <v>15330282</v>
      </c>
      <c r="L3430">
        <v>22620</v>
      </c>
      <c r="M3430">
        <v>2</v>
      </c>
      <c r="N3430">
        <v>644669</v>
      </c>
      <c r="O3430" t="s">
        <v>11869</v>
      </c>
      <c r="P3430">
        <v>-642523</v>
      </c>
      <c r="Q3430" t="s">
        <v>11870</v>
      </c>
      <c r="R3430" t="s">
        <v>11871</v>
      </c>
      <c r="S3430" t="s">
        <v>33516</v>
      </c>
      <c r="T3430">
        <v>0.152084254673993</v>
      </c>
      <c r="U3430">
        <v>0.603102917160658</v>
      </c>
      <c r="V3430">
        <v>22.546889228004499</v>
      </c>
      <c r="W3430">
        <v>0.73420570613580904</v>
      </c>
      <c r="X3430">
        <v>0.95159051474143896</v>
      </c>
      <c r="Y3430">
        <v>-0.39369014084709503</v>
      </c>
      <c r="Z3430">
        <v>0.306975110376564</v>
      </c>
      <c r="AA3430">
        <v>0.72610664078822296</v>
      </c>
      <c r="AB3430">
        <v>21.5834153276998</v>
      </c>
      <c r="AC3430">
        <v>0.32081866871113202</v>
      </c>
      <c r="AD3430">
        <v>0.68773325147593101</v>
      </c>
      <c r="AE3430">
        <v>-1.3936897851380701</v>
      </c>
      <c r="AF3430">
        <v>4.6407610929182198E-2</v>
      </c>
      <c r="AG3430">
        <v>0.476038960109122</v>
      </c>
      <c r="AH3430">
        <v>22.546889228004499</v>
      </c>
      <c r="AI3430">
        <v>0.91725052871964496</v>
      </c>
      <c r="AJ3430">
        <v>0.98621344597861504</v>
      </c>
      <c r="AK3430">
        <v>0.47506510220444798</v>
      </c>
    </row>
    <row r="3431" spans="1:37" x14ac:dyDescent="0.2">
      <c r="A3431" t="s">
        <v>11627</v>
      </c>
      <c r="B3431">
        <v>15994340</v>
      </c>
      <c r="C3431">
        <v>15994489</v>
      </c>
      <c r="D3431">
        <v>150</v>
      </c>
      <c r="E3431" t="s">
        <v>11932</v>
      </c>
      <c r="F3431">
        <v>2</v>
      </c>
      <c r="G3431" t="s">
        <v>11933</v>
      </c>
      <c r="H3431" t="s">
        <v>31000</v>
      </c>
      <c r="I3431">
        <v>18</v>
      </c>
      <c r="J3431">
        <v>15307663</v>
      </c>
      <c r="K3431">
        <v>15330282</v>
      </c>
      <c r="L3431">
        <v>22620</v>
      </c>
      <c r="M3431">
        <v>2</v>
      </c>
      <c r="N3431">
        <v>644669</v>
      </c>
      <c r="O3431" t="s">
        <v>11869</v>
      </c>
      <c r="P3431">
        <v>-664058</v>
      </c>
      <c r="Q3431" t="s">
        <v>11870</v>
      </c>
      <c r="R3431" t="s">
        <v>11871</v>
      </c>
      <c r="S3431" t="s">
        <v>33516</v>
      </c>
      <c r="T3431">
        <v>0.152084254673993</v>
      </c>
      <c r="U3431">
        <v>0.603102917160658</v>
      </c>
      <c r="V3431">
        <v>22.712122220988999</v>
      </c>
      <c r="W3431">
        <v>0.52938914056192898</v>
      </c>
      <c r="X3431">
        <v>0.81997475101605799</v>
      </c>
      <c r="Y3431">
        <v>0.26427344067783998</v>
      </c>
      <c r="Z3431">
        <v>9.2719649676713103E-2</v>
      </c>
      <c r="AA3431">
        <v>0.72610664078822296</v>
      </c>
      <c r="AB3431">
        <v>22.742978794970899</v>
      </c>
      <c r="AC3431">
        <v>0.90042941727307502</v>
      </c>
      <c r="AD3431">
        <v>0.94068432309766403</v>
      </c>
      <c r="AE3431">
        <v>-0.735726358279578</v>
      </c>
      <c r="AF3431">
        <v>0.73123338343369804</v>
      </c>
      <c r="AG3431">
        <v>0.86437216336234302</v>
      </c>
      <c r="AH3431">
        <v>1.01136074823606</v>
      </c>
      <c r="AI3431">
        <v>0.164148692710268</v>
      </c>
      <c r="AJ3431">
        <v>0.78121606160956403</v>
      </c>
      <c r="AK3431">
        <v>1.13302870793397</v>
      </c>
    </row>
    <row r="3432" spans="1:37" x14ac:dyDescent="0.2">
      <c r="A3432" t="s">
        <v>11627</v>
      </c>
      <c r="B3432">
        <v>15994529</v>
      </c>
      <c r="C3432">
        <v>15994680</v>
      </c>
      <c r="D3432">
        <v>152</v>
      </c>
      <c r="E3432" t="s">
        <v>11934</v>
      </c>
      <c r="F3432">
        <v>2</v>
      </c>
      <c r="G3432" t="s">
        <v>11935</v>
      </c>
      <c r="H3432" t="s">
        <v>31000</v>
      </c>
      <c r="I3432">
        <v>18</v>
      </c>
      <c r="J3432">
        <v>15307663</v>
      </c>
      <c r="K3432">
        <v>15330282</v>
      </c>
      <c r="L3432">
        <v>22620</v>
      </c>
      <c r="M3432">
        <v>2</v>
      </c>
      <c r="N3432">
        <v>644669</v>
      </c>
      <c r="O3432" t="s">
        <v>11869</v>
      </c>
      <c r="P3432">
        <v>-664247</v>
      </c>
      <c r="Q3432" t="s">
        <v>11870</v>
      </c>
      <c r="R3432" t="s">
        <v>11871</v>
      </c>
      <c r="S3432" t="s">
        <v>33516</v>
      </c>
      <c r="T3432">
        <v>0.152084254673993</v>
      </c>
      <c r="U3432">
        <v>0.603102917160658</v>
      </c>
      <c r="V3432">
        <v>22.712122220988999</v>
      </c>
      <c r="W3432">
        <v>0.52938914056192898</v>
      </c>
      <c r="X3432">
        <v>0.81997475101605799</v>
      </c>
      <c r="Y3432">
        <v>0.26427344067783998</v>
      </c>
      <c r="Z3432">
        <v>9.2719649676713103E-2</v>
      </c>
      <c r="AA3432">
        <v>0.72610664078822296</v>
      </c>
      <c r="AB3432">
        <v>22.742978794970899</v>
      </c>
      <c r="AC3432">
        <v>0.90042941727307502</v>
      </c>
      <c r="AD3432">
        <v>0.94068432309766403</v>
      </c>
      <c r="AE3432">
        <v>-0.735726358279578</v>
      </c>
      <c r="AF3432">
        <v>0.73123338343369804</v>
      </c>
      <c r="AG3432">
        <v>0.86437216336234302</v>
      </c>
      <c r="AH3432">
        <v>1.01136074823606</v>
      </c>
      <c r="AI3432">
        <v>0.164148692710268</v>
      </c>
      <c r="AJ3432">
        <v>0.78121606160956403</v>
      </c>
      <c r="AK3432">
        <v>1.13302870793397</v>
      </c>
    </row>
    <row r="3433" spans="1:37" x14ac:dyDescent="0.2">
      <c r="A3433" t="s">
        <v>11627</v>
      </c>
      <c r="B3433">
        <v>16030308</v>
      </c>
      <c r="C3433">
        <v>16030458</v>
      </c>
      <c r="D3433">
        <v>151</v>
      </c>
      <c r="E3433" t="s">
        <v>11936</v>
      </c>
      <c r="F3433">
        <v>2</v>
      </c>
      <c r="G3433" t="s">
        <v>11937</v>
      </c>
      <c r="H3433" t="s">
        <v>31000</v>
      </c>
      <c r="I3433">
        <v>18</v>
      </c>
      <c r="J3433">
        <v>15307663</v>
      </c>
      <c r="K3433">
        <v>15330282</v>
      </c>
      <c r="L3433">
        <v>22620</v>
      </c>
      <c r="M3433">
        <v>2</v>
      </c>
      <c r="N3433">
        <v>644669</v>
      </c>
      <c r="O3433" t="s">
        <v>11869</v>
      </c>
      <c r="P3433">
        <v>-700026</v>
      </c>
      <c r="Q3433" t="s">
        <v>11870</v>
      </c>
      <c r="R3433" t="s">
        <v>11871</v>
      </c>
      <c r="S3433" t="s">
        <v>33516</v>
      </c>
      <c r="T3433">
        <v>7.3374270299014499E-2</v>
      </c>
      <c r="U3433">
        <v>0.603102917160658</v>
      </c>
      <c r="V3433">
        <v>24.185404468892202</v>
      </c>
      <c r="W3433">
        <v>0.65075386537994595</v>
      </c>
      <c r="X3433">
        <v>0.94119559056004798</v>
      </c>
      <c r="Y3433">
        <v>-2.8034475603289599</v>
      </c>
      <c r="Z3433">
        <v>0.203350924423461</v>
      </c>
      <c r="AA3433">
        <v>0.72610664078822296</v>
      </c>
      <c r="AB3433">
        <v>23.2219304167572</v>
      </c>
      <c r="AC3433">
        <v>0.56718065613419599</v>
      </c>
      <c r="AD3433">
        <v>0.87989882095915395</v>
      </c>
      <c r="AE3433">
        <v>-2.5094560109257</v>
      </c>
      <c r="AF3433">
        <v>1.3497623430991999E-2</v>
      </c>
      <c r="AG3433">
        <v>0.476038960109122</v>
      </c>
      <c r="AH3433">
        <v>24.185404468892202</v>
      </c>
      <c r="AI3433">
        <v>0.75770813086964806</v>
      </c>
      <c r="AJ3433">
        <v>0.91200148566411499</v>
      </c>
      <c r="AK3433">
        <v>-2.16344960717079</v>
      </c>
    </row>
    <row r="3434" spans="1:37" x14ac:dyDescent="0.2">
      <c r="A3434" t="s">
        <v>11627</v>
      </c>
      <c r="B3434">
        <v>16030497</v>
      </c>
      <c r="C3434">
        <v>16030786</v>
      </c>
      <c r="D3434">
        <v>290</v>
      </c>
      <c r="E3434" t="s">
        <v>11938</v>
      </c>
      <c r="F3434">
        <v>4</v>
      </c>
      <c r="G3434" t="s">
        <v>11939</v>
      </c>
      <c r="H3434" t="s">
        <v>31000</v>
      </c>
      <c r="I3434">
        <v>18</v>
      </c>
      <c r="J3434">
        <v>15307663</v>
      </c>
      <c r="K3434">
        <v>15330282</v>
      </c>
      <c r="L3434">
        <v>22620</v>
      </c>
      <c r="M3434">
        <v>2</v>
      </c>
      <c r="N3434">
        <v>644669</v>
      </c>
      <c r="O3434" t="s">
        <v>11869</v>
      </c>
      <c r="P3434">
        <v>-700215</v>
      </c>
      <c r="Q3434" t="s">
        <v>11870</v>
      </c>
      <c r="R3434" t="s">
        <v>11871</v>
      </c>
      <c r="S3434" t="s">
        <v>33516</v>
      </c>
      <c r="T3434">
        <v>7.3374270299014499E-2</v>
      </c>
      <c r="U3434">
        <v>0.603102917160658</v>
      </c>
      <c r="V3434">
        <v>24.185404468892202</v>
      </c>
      <c r="W3434">
        <v>0.65075386537994595</v>
      </c>
      <c r="X3434">
        <v>0.94119559056004798</v>
      </c>
      <c r="Y3434">
        <v>-2.8034475603289599</v>
      </c>
      <c r="Z3434">
        <v>0.203350924423461</v>
      </c>
      <c r="AA3434">
        <v>0.72610664078822296</v>
      </c>
      <c r="AB3434">
        <v>23.2219304167572</v>
      </c>
      <c r="AC3434">
        <v>0.56718065613419599</v>
      </c>
      <c r="AD3434">
        <v>0.87989882095915395</v>
      </c>
      <c r="AE3434">
        <v>-2.5094560109257</v>
      </c>
      <c r="AF3434">
        <v>1.3497623430991999E-2</v>
      </c>
      <c r="AG3434">
        <v>0.476038960109122</v>
      </c>
      <c r="AH3434">
        <v>24.185404468892202</v>
      </c>
      <c r="AI3434">
        <v>0.75770813086964806</v>
      </c>
      <c r="AJ3434">
        <v>0.91200148566411499</v>
      </c>
      <c r="AK3434">
        <v>-2.16344960717079</v>
      </c>
    </row>
    <row r="3435" spans="1:37" x14ac:dyDescent="0.2">
      <c r="A3435" t="s">
        <v>11627</v>
      </c>
      <c r="B3435">
        <v>16087341</v>
      </c>
      <c r="C3435">
        <v>16087504</v>
      </c>
      <c r="D3435">
        <v>164</v>
      </c>
      <c r="E3435" t="s">
        <v>11940</v>
      </c>
      <c r="F3435">
        <v>2</v>
      </c>
      <c r="G3435" t="s">
        <v>11941</v>
      </c>
      <c r="H3435" t="s">
        <v>31000</v>
      </c>
      <c r="I3435">
        <v>18</v>
      </c>
      <c r="J3435">
        <v>15307663</v>
      </c>
      <c r="K3435">
        <v>15330282</v>
      </c>
      <c r="L3435">
        <v>22620</v>
      </c>
      <c r="M3435">
        <v>2</v>
      </c>
      <c r="N3435">
        <v>644669</v>
      </c>
      <c r="O3435" t="s">
        <v>11869</v>
      </c>
      <c r="P3435">
        <v>-757059</v>
      </c>
      <c r="Q3435" t="s">
        <v>11870</v>
      </c>
      <c r="R3435" t="s">
        <v>11871</v>
      </c>
      <c r="S3435" t="s">
        <v>33516</v>
      </c>
      <c r="T3435">
        <v>0.152084254673993</v>
      </c>
      <c r="U3435">
        <v>0.603102917160658</v>
      </c>
      <c r="V3435">
        <v>24.483654332912799</v>
      </c>
      <c r="W3435">
        <v>0.20525741147413201</v>
      </c>
      <c r="X3435">
        <v>0.704072456322962</v>
      </c>
      <c r="Y3435">
        <v>-24.282020480967802</v>
      </c>
      <c r="Z3435">
        <v>0.306975110376564</v>
      </c>
      <c r="AA3435">
        <v>0.72610664078822296</v>
      </c>
      <c r="AB3435">
        <v>23.5201802673609</v>
      </c>
      <c r="AC3435">
        <v>7.0489011448141195E-2</v>
      </c>
      <c r="AD3435">
        <v>0.57684129297949804</v>
      </c>
      <c r="AE3435">
        <v>-24.282020480967802</v>
      </c>
      <c r="AF3435">
        <v>4.6407610929182198E-2</v>
      </c>
      <c r="AG3435">
        <v>0.476038960109122</v>
      </c>
      <c r="AH3435">
        <v>24.483654332912799</v>
      </c>
      <c r="AI3435">
        <v>0.35038410267202102</v>
      </c>
      <c r="AJ3435">
        <v>0.78121606160956403</v>
      </c>
      <c r="AK3435">
        <v>-23.413265072669098</v>
      </c>
    </row>
    <row r="3436" spans="1:37" x14ac:dyDescent="0.2">
      <c r="A3436" t="s">
        <v>11627</v>
      </c>
      <c r="B3436">
        <v>16087504</v>
      </c>
      <c r="C3436">
        <v>16087667</v>
      </c>
      <c r="D3436">
        <v>164</v>
      </c>
      <c r="E3436" t="s">
        <v>11942</v>
      </c>
      <c r="F3436">
        <v>2</v>
      </c>
      <c r="G3436" t="s">
        <v>11943</v>
      </c>
      <c r="H3436" t="s">
        <v>31000</v>
      </c>
      <c r="I3436">
        <v>18</v>
      </c>
      <c r="J3436">
        <v>15307663</v>
      </c>
      <c r="K3436">
        <v>15330282</v>
      </c>
      <c r="L3436">
        <v>22620</v>
      </c>
      <c r="M3436">
        <v>2</v>
      </c>
      <c r="N3436">
        <v>644669</v>
      </c>
      <c r="O3436" t="s">
        <v>11869</v>
      </c>
      <c r="P3436">
        <v>-757222</v>
      </c>
      <c r="Q3436" t="s">
        <v>11870</v>
      </c>
      <c r="R3436" t="s">
        <v>11871</v>
      </c>
      <c r="S3436" t="s">
        <v>33516</v>
      </c>
      <c r="T3436">
        <v>0.152084254673993</v>
      </c>
      <c r="U3436">
        <v>0.603102917160658</v>
      </c>
      <c r="V3436">
        <v>24.483654332912799</v>
      </c>
      <c r="W3436">
        <v>0.20525741147413201</v>
      </c>
      <c r="X3436">
        <v>0.704072456322962</v>
      </c>
      <c r="Y3436">
        <v>-24.282020480967802</v>
      </c>
      <c r="Z3436">
        <v>0.306975110376564</v>
      </c>
      <c r="AA3436">
        <v>0.72610664078822296</v>
      </c>
      <c r="AB3436">
        <v>23.5201802673609</v>
      </c>
      <c r="AC3436">
        <v>7.0489011448141195E-2</v>
      </c>
      <c r="AD3436">
        <v>0.57684129297949804</v>
      </c>
      <c r="AE3436">
        <v>-24.282020480967802</v>
      </c>
      <c r="AF3436">
        <v>4.6407610929182198E-2</v>
      </c>
      <c r="AG3436">
        <v>0.476038960109122</v>
      </c>
      <c r="AH3436">
        <v>24.483654332912799</v>
      </c>
      <c r="AI3436">
        <v>0.35038410267202102</v>
      </c>
      <c r="AJ3436">
        <v>0.78121606160956403</v>
      </c>
      <c r="AK3436">
        <v>-23.413265072669098</v>
      </c>
    </row>
    <row r="3437" spans="1:37" x14ac:dyDescent="0.2">
      <c r="A3437" t="s">
        <v>11627</v>
      </c>
      <c r="B3437">
        <v>16087667</v>
      </c>
      <c r="C3437">
        <v>16087830</v>
      </c>
      <c r="D3437">
        <v>164</v>
      </c>
      <c r="E3437" t="s">
        <v>11944</v>
      </c>
      <c r="F3437">
        <v>2</v>
      </c>
      <c r="G3437" t="s">
        <v>11945</v>
      </c>
      <c r="H3437" t="s">
        <v>31000</v>
      </c>
      <c r="I3437">
        <v>18</v>
      </c>
      <c r="J3437">
        <v>15307663</v>
      </c>
      <c r="K3437">
        <v>15330282</v>
      </c>
      <c r="L3437">
        <v>22620</v>
      </c>
      <c r="M3437">
        <v>2</v>
      </c>
      <c r="N3437">
        <v>644669</v>
      </c>
      <c r="O3437" t="s">
        <v>11869</v>
      </c>
      <c r="P3437">
        <v>-757385</v>
      </c>
      <c r="Q3437" t="s">
        <v>11870</v>
      </c>
      <c r="R3437" t="s">
        <v>11871</v>
      </c>
      <c r="S3437" t="s">
        <v>33516</v>
      </c>
      <c r="T3437">
        <v>0.152084254673993</v>
      </c>
      <c r="U3437">
        <v>0.603102917160658</v>
      </c>
      <c r="V3437">
        <v>24.483654332912799</v>
      </c>
      <c r="W3437">
        <v>0.20525741147413201</v>
      </c>
      <c r="X3437">
        <v>0.704072456322962</v>
      </c>
      <c r="Y3437">
        <v>-24.282020480967802</v>
      </c>
      <c r="Z3437">
        <v>0.306975110376564</v>
      </c>
      <c r="AA3437">
        <v>0.72610664078822296</v>
      </c>
      <c r="AB3437">
        <v>23.5201802673609</v>
      </c>
      <c r="AC3437">
        <v>7.0489011448141195E-2</v>
      </c>
      <c r="AD3437">
        <v>0.57684129297949804</v>
      </c>
      <c r="AE3437">
        <v>-24.282020480967802</v>
      </c>
      <c r="AF3437">
        <v>4.6407610929182198E-2</v>
      </c>
      <c r="AG3437">
        <v>0.476038960109122</v>
      </c>
      <c r="AH3437">
        <v>24.483654332912799</v>
      </c>
      <c r="AI3437">
        <v>0.35038410267202102</v>
      </c>
      <c r="AJ3437">
        <v>0.78121606160956403</v>
      </c>
      <c r="AK3437">
        <v>-23.413265072669098</v>
      </c>
    </row>
    <row r="3438" spans="1:37" x14ac:dyDescent="0.2">
      <c r="A3438" t="s">
        <v>11627</v>
      </c>
      <c r="B3438">
        <v>16091411</v>
      </c>
      <c r="C3438">
        <v>16091573</v>
      </c>
      <c r="D3438">
        <v>163</v>
      </c>
      <c r="E3438" t="s">
        <v>11946</v>
      </c>
      <c r="F3438">
        <v>2</v>
      </c>
      <c r="G3438" t="s">
        <v>11947</v>
      </c>
      <c r="H3438" t="s">
        <v>31000</v>
      </c>
      <c r="I3438">
        <v>18</v>
      </c>
      <c r="J3438">
        <v>15307663</v>
      </c>
      <c r="K3438">
        <v>15330282</v>
      </c>
      <c r="L3438">
        <v>22620</v>
      </c>
      <c r="M3438">
        <v>2</v>
      </c>
      <c r="N3438">
        <v>644669</v>
      </c>
      <c r="O3438" t="s">
        <v>11869</v>
      </c>
      <c r="P3438">
        <v>-761129</v>
      </c>
      <c r="Q3438" t="s">
        <v>11870</v>
      </c>
      <c r="R3438" t="s">
        <v>11871</v>
      </c>
      <c r="S3438" t="s">
        <v>33516</v>
      </c>
      <c r="T3438">
        <v>0.55087957105200003</v>
      </c>
      <c r="U3438">
        <v>0.80952764179854397</v>
      </c>
      <c r="V3438">
        <v>1.98253644254203</v>
      </c>
      <c r="W3438">
        <v>0.17060949406127299</v>
      </c>
      <c r="X3438">
        <v>0.704072456322962</v>
      </c>
      <c r="Y3438">
        <v>-1.30515087138108</v>
      </c>
      <c r="Z3438">
        <v>0.67668369291718</v>
      </c>
      <c r="AA3438">
        <v>0.84521697243271998</v>
      </c>
      <c r="AB3438">
        <v>1.3961543156815699</v>
      </c>
      <c r="AC3438">
        <v>0.124863670654244</v>
      </c>
      <c r="AD3438">
        <v>0.68253123924728298</v>
      </c>
      <c r="AE3438">
        <v>-1.6454009359655899</v>
      </c>
      <c r="AF3438">
        <v>0.50861169801752504</v>
      </c>
      <c r="AG3438">
        <v>0.80674443595273604</v>
      </c>
      <c r="AH3438">
        <v>1.82516348364715</v>
      </c>
      <c r="AI3438">
        <v>0.27059203734974202</v>
      </c>
      <c r="AJ3438">
        <v>0.78121606160956403</v>
      </c>
      <c r="AK3438">
        <v>-0.69199281107815602</v>
      </c>
    </row>
    <row r="3439" spans="1:37" x14ac:dyDescent="0.2">
      <c r="A3439" t="s">
        <v>11627</v>
      </c>
      <c r="B3439">
        <v>16091573</v>
      </c>
      <c r="C3439">
        <v>16091735</v>
      </c>
      <c r="D3439">
        <v>163</v>
      </c>
      <c r="E3439" t="s">
        <v>11948</v>
      </c>
      <c r="F3439">
        <v>2</v>
      </c>
      <c r="G3439" t="s">
        <v>11949</v>
      </c>
      <c r="H3439" t="s">
        <v>31000</v>
      </c>
      <c r="I3439">
        <v>18</v>
      </c>
      <c r="J3439">
        <v>15307663</v>
      </c>
      <c r="K3439">
        <v>15330282</v>
      </c>
      <c r="L3439">
        <v>22620</v>
      </c>
      <c r="M3439">
        <v>2</v>
      </c>
      <c r="N3439">
        <v>644669</v>
      </c>
      <c r="O3439" t="s">
        <v>11869</v>
      </c>
      <c r="P3439">
        <v>-761291</v>
      </c>
      <c r="Q3439" t="s">
        <v>11870</v>
      </c>
      <c r="R3439" t="s">
        <v>11871</v>
      </c>
      <c r="S3439" t="s">
        <v>33516</v>
      </c>
      <c r="T3439">
        <v>0.55087957105200003</v>
      </c>
      <c r="U3439">
        <v>0.80952764179854397</v>
      </c>
      <c r="V3439">
        <v>1.98253644254203</v>
      </c>
      <c r="W3439">
        <v>0.17060949406127299</v>
      </c>
      <c r="X3439">
        <v>0.704072456322962</v>
      </c>
      <c r="Y3439">
        <v>-1.30515087138108</v>
      </c>
      <c r="Z3439">
        <v>0.67668369291718</v>
      </c>
      <c r="AA3439">
        <v>0.84521697243271998</v>
      </c>
      <c r="AB3439">
        <v>1.3961543156815699</v>
      </c>
      <c r="AC3439">
        <v>0.124863670654244</v>
      </c>
      <c r="AD3439">
        <v>0.68253123924728298</v>
      </c>
      <c r="AE3439">
        <v>-1.6454009359655899</v>
      </c>
      <c r="AF3439">
        <v>0.50861169801752504</v>
      </c>
      <c r="AG3439">
        <v>0.80674443595273604</v>
      </c>
      <c r="AH3439">
        <v>1.82516348364715</v>
      </c>
      <c r="AI3439">
        <v>0.27059203734974202</v>
      </c>
      <c r="AJ3439">
        <v>0.78121606160956403</v>
      </c>
      <c r="AK3439">
        <v>-0.69199281107815602</v>
      </c>
    </row>
    <row r="3440" spans="1:37" x14ac:dyDescent="0.2">
      <c r="A3440" t="s">
        <v>11627</v>
      </c>
      <c r="B3440">
        <v>16091735</v>
      </c>
      <c r="C3440">
        <v>16091897</v>
      </c>
      <c r="D3440">
        <v>163</v>
      </c>
      <c r="E3440" t="s">
        <v>11950</v>
      </c>
      <c r="F3440">
        <v>2</v>
      </c>
      <c r="G3440" t="s">
        <v>11951</v>
      </c>
      <c r="H3440" t="s">
        <v>31000</v>
      </c>
      <c r="I3440">
        <v>18</v>
      </c>
      <c r="J3440">
        <v>15307663</v>
      </c>
      <c r="K3440">
        <v>15330282</v>
      </c>
      <c r="L3440">
        <v>22620</v>
      </c>
      <c r="M3440">
        <v>2</v>
      </c>
      <c r="N3440">
        <v>644669</v>
      </c>
      <c r="O3440" t="s">
        <v>11869</v>
      </c>
      <c r="P3440">
        <v>-761453</v>
      </c>
      <c r="Q3440" t="s">
        <v>11870</v>
      </c>
      <c r="R3440" t="s">
        <v>11871</v>
      </c>
      <c r="S3440" t="s">
        <v>33516</v>
      </c>
      <c r="T3440">
        <v>0.55087957105200003</v>
      </c>
      <c r="U3440">
        <v>0.80952764179854397</v>
      </c>
      <c r="V3440">
        <v>1.98253644254203</v>
      </c>
      <c r="W3440">
        <v>0.17060949406127299</v>
      </c>
      <c r="X3440">
        <v>0.704072456322962</v>
      </c>
      <c r="Y3440">
        <v>-1.30515087138108</v>
      </c>
      <c r="Z3440">
        <v>0.67668369291718</v>
      </c>
      <c r="AA3440">
        <v>0.84521697243271998</v>
      </c>
      <c r="AB3440">
        <v>1.3961543156815699</v>
      </c>
      <c r="AC3440">
        <v>0.124863670654244</v>
      </c>
      <c r="AD3440">
        <v>0.68253123924728298</v>
      </c>
      <c r="AE3440">
        <v>-1.6454009359655899</v>
      </c>
      <c r="AF3440">
        <v>0.50861169801752504</v>
      </c>
      <c r="AG3440">
        <v>0.80674443595273604</v>
      </c>
      <c r="AH3440">
        <v>1.82516348364715</v>
      </c>
      <c r="AI3440">
        <v>0.27059203734974202</v>
      </c>
      <c r="AJ3440">
        <v>0.78121606160956403</v>
      </c>
      <c r="AK3440">
        <v>-0.69199281107815602</v>
      </c>
    </row>
    <row r="3441" spans="1:37" x14ac:dyDescent="0.2">
      <c r="A3441" t="s">
        <v>11627</v>
      </c>
      <c r="B3441">
        <v>16116209</v>
      </c>
      <c r="C3441">
        <v>16116364</v>
      </c>
      <c r="D3441">
        <v>156</v>
      </c>
      <c r="E3441" t="s">
        <v>11952</v>
      </c>
      <c r="F3441">
        <v>3</v>
      </c>
      <c r="G3441" t="s">
        <v>11953</v>
      </c>
      <c r="H3441" t="s">
        <v>31000</v>
      </c>
      <c r="I3441">
        <v>18</v>
      </c>
      <c r="J3441">
        <v>15307663</v>
      </c>
      <c r="K3441">
        <v>15330282</v>
      </c>
      <c r="L3441">
        <v>22620</v>
      </c>
      <c r="M3441">
        <v>2</v>
      </c>
      <c r="N3441">
        <v>644669</v>
      </c>
      <c r="O3441" t="s">
        <v>11869</v>
      </c>
      <c r="P3441">
        <v>-785927</v>
      </c>
      <c r="Q3441" t="s">
        <v>11870</v>
      </c>
      <c r="R3441" t="s">
        <v>11871</v>
      </c>
      <c r="S3441" t="s">
        <v>33516</v>
      </c>
      <c r="T3441">
        <v>0.152084254673993</v>
      </c>
      <c r="U3441">
        <v>0.603102917160658</v>
      </c>
      <c r="V3441">
        <v>22.9679668369699</v>
      </c>
      <c r="W3441">
        <v>0.86214887914709604</v>
      </c>
      <c r="X3441">
        <v>0.95159051474143896</v>
      </c>
      <c r="Y3441">
        <v>-0.166819803012899</v>
      </c>
      <c r="Z3441">
        <v>0.203350924423461</v>
      </c>
      <c r="AA3441">
        <v>0.72610664078822296</v>
      </c>
      <c r="AB3441">
        <v>22.289512444409301</v>
      </c>
      <c r="AC3441">
        <v>0.615069744472027</v>
      </c>
      <c r="AD3441">
        <v>0.87989882095915395</v>
      </c>
      <c r="AE3441">
        <v>-1.1668195318531001</v>
      </c>
      <c r="AF3441">
        <v>0.205398459628826</v>
      </c>
      <c r="AG3441">
        <v>0.68151250837662902</v>
      </c>
      <c r="AH3441">
        <v>3.1947765266602799</v>
      </c>
      <c r="AI3441">
        <v>0.414159359489496</v>
      </c>
      <c r="AJ3441">
        <v>0.78121606160956403</v>
      </c>
      <c r="AK3441">
        <v>0.701935464167315</v>
      </c>
    </row>
    <row r="3442" spans="1:37" x14ac:dyDescent="0.2">
      <c r="A3442" t="s">
        <v>11627</v>
      </c>
      <c r="B3442">
        <v>16116364</v>
      </c>
      <c r="C3442">
        <v>16116519</v>
      </c>
      <c r="D3442">
        <v>156</v>
      </c>
      <c r="E3442" t="s">
        <v>11954</v>
      </c>
      <c r="F3442">
        <v>1</v>
      </c>
      <c r="G3442" t="s">
        <v>11955</v>
      </c>
      <c r="H3442" t="s">
        <v>31000</v>
      </c>
      <c r="I3442">
        <v>18</v>
      </c>
      <c r="J3442">
        <v>15307663</v>
      </c>
      <c r="K3442">
        <v>15330282</v>
      </c>
      <c r="L3442">
        <v>22620</v>
      </c>
      <c r="M3442">
        <v>2</v>
      </c>
      <c r="N3442">
        <v>644669</v>
      </c>
      <c r="O3442" t="s">
        <v>11869</v>
      </c>
      <c r="P3442">
        <v>-786082</v>
      </c>
      <c r="Q3442" t="s">
        <v>11870</v>
      </c>
      <c r="R3442" t="s">
        <v>11871</v>
      </c>
      <c r="S3442" t="s">
        <v>33516</v>
      </c>
      <c r="T3442">
        <v>0.152084254673993</v>
      </c>
      <c r="U3442">
        <v>0.603102917160658</v>
      </c>
      <c r="V3442">
        <v>22.9679668369699</v>
      </c>
      <c r="W3442">
        <v>0.86214887914709604</v>
      </c>
      <c r="X3442">
        <v>0.95159051474143896</v>
      </c>
      <c r="Y3442">
        <v>-0.166819803012899</v>
      </c>
      <c r="Z3442">
        <v>0.203350924423461</v>
      </c>
      <c r="AA3442">
        <v>0.72610664078822296</v>
      </c>
      <c r="AB3442">
        <v>22.289512444409301</v>
      </c>
      <c r="AC3442">
        <v>0.615069744472027</v>
      </c>
      <c r="AD3442">
        <v>0.87989882095915395</v>
      </c>
      <c r="AE3442">
        <v>-1.1668195318531001</v>
      </c>
      <c r="AF3442">
        <v>0.205398459628826</v>
      </c>
      <c r="AG3442">
        <v>0.68151250837662902</v>
      </c>
      <c r="AH3442">
        <v>3.1947765266602799</v>
      </c>
      <c r="AI3442">
        <v>0.414159359489496</v>
      </c>
      <c r="AJ3442">
        <v>0.78121606160956403</v>
      </c>
      <c r="AK3442">
        <v>0.701935464167315</v>
      </c>
    </row>
    <row r="3443" spans="1:37" x14ac:dyDescent="0.2">
      <c r="A3443" t="s">
        <v>11627</v>
      </c>
      <c r="B3443">
        <v>16116519</v>
      </c>
      <c r="C3443">
        <v>16116674</v>
      </c>
      <c r="D3443">
        <v>156</v>
      </c>
      <c r="E3443" t="s">
        <v>11956</v>
      </c>
      <c r="F3443">
        <v>2</v>
      </c>
      <c r="G3443" t="s">
        <v>11957</v>
      </c>
      <c r="H3443" t="s">
        <v>31000</v>
      </c>
      <c r="I3443">
        <v>18</v>
      </c>
      <c r="J3443">
        <v>15307663</v>
      </c>
      <c r="K3443">
        <v>15330282</v>
      </c>
      <c r="L3443">
        <v>22620</v>
      </c>
      <c r="M3443">
        <v>2</v>
      </c>
      <c r="N3443">
        <v>644669</v>
      </c>
      <c r="O3443" t="s">
        <v>11869</v>
      </c>
      <c r="P3443">
        <v>-786237</v>
      </c>
      <c r="Q3443" t="s">
        <v>11870</v>
      </c>
      <c r="R3443" t="s">
        <v>11871</v>
      </c>
      <c r="S3443" t="s">
        <v>33516</v>
      </c>
      <c r="T3443">
        <v>0.152084254673993</v>
      </c>
      <c r="U3443">
        <v>0.603102917160658</v>
      </c>
      <c r="V3443">
        <v>22.9679668369699</v>
      </c>
      <c r="W3443">
        <v>0.86214887914709604</v>
      </c>
      <c r="X3443">
        <v>0.95159051474143896</v>
      </c>
      <c r="Y3443">
        <v>-0.166819803012899</v>
      </c>
      <c r="Z3443">
        <v>0.203350924423461</v>
      </c>
      <c r="AA3443">
        <v>0.72610664078822296</v>
      </c>
      <c r="AB3443">
        <v>22.289512444409301</v>
      </c>
      <c r="AC3443">
        <v>0.615069744472027</v>
      </c>
      <c r="AD3443">
        <v>0.87989882095915395</v>
      </c>
      <c r="AE3443">
        <v>-1.1668195318531001</v>
      </c>
      <c r="AF3443">
        <v>0.205398459628826</v>
      </c>
      <c r="AG3443">
        <v>0.68151250837662902</v>
      </c>
      <c r="AH3443">
        <v>3.1947765266602799</v>
      </c>
      <c r="AI3443">
        <v>0.414159359489496</v>
      </c>
      <c r="AJ3443">
        <v>0.78121606160956403</v>
      </c>
      <c r="AK3443">
        <v>0.701935464167315</v>
      </c>
    </row>
    <row r="3444" spans="1:37" x14ac:dyDescent="0.2">
      <c r="A3444" t="s">
        <v>11627</v>
      </c>
      <c r="B3444">
        <v>16224461</v>
      </c>
      <c r="C3444">
        <v>16224751</v>
      </c>
      <c r="D3444">
        <v>291</v>
      </c>
      <c r="E3444" t="s">
        <v>11958</v>
      </c>
      <c r="F3444">
        <v>4</v>
      </c>
      <c r="G3444" t="s">
        <v>11959</v>
      </c>
      <c r="H3444" t="s">
        <v>31000</v>
      </c>
      <c r="I3444">
        <v>18</v>
      </c>
      <c r="J3444">
        <v>15307663</v>
      </c>
      <c r="K3444">
        <v>15330282</v>
      </c>
      <c r="L3444">
        <v>22620</v>
      </c>
      <c r="M3444">
        <v>2</v>
      </c>
      <c r="N3444">
        <v>644669</v>
      </c>
      <c r="O3444" t="s">
        <v>11869</v>
      </c>
      <c r="P3444">
        <v>-894179</v>
      </c>
      <c r="Q3444" t="s">
        <v>11870</v>
      </c>
      <c r="R3444" t="s">
        <v>11871</v>
      </c>
      <c r="S3444" t="s">
        <v>33516</v>
      </c>
      <c r="T3444">
        <v>0.73526292438676699</v>
      </c>
      <c r="U3444">
        <v>0.94601950430535697</v>
      </c>
      <c r="V3444">
        <v>1.70787995167482</v>
      </c>
      <c r="W3444">
        <v>0.83928354553219597</v>
      </c>
      <c r="X3444">
        <v>0.95159051474143896</v>
      </c>
      <c r="Y3444">
        <v>-0.78335111312790395</v>
      </c>
      <c r="Z3444">
        <v>0.98009699876438805</v>
      </c>
      <c r="AA3444">
        <v>1</v>
      </c>
      <c r="AB3444">
        <v>1.1222885434452401</v>
      </c>
      <c r="AC3444">
        <v>0.80850040067199702</v>
      </c>
      <c r="AD3444">
        <v>0.92914968646887097</v>
      </c>
      <c r="AE3444">
        <v>-1.3053791113753901</v>
      </c>
      <c r="AF3444">
        <v>0.53629563617232301</v>
      </c>
      <c r="AG3444">
        <v>0.80674443595273604</v>
      </c>
      <c r="AH3444">
        <v>1.6876869064886699</v>
      </c>
      <c r="AI3444">
        <v>0.522082800595424</v>
      </c>
      <c r="AJ3444">
        <v>0.78121606160956403</v>
      </c>
      <c r="AK3444">
        <v>-0.16376732738772901</v>
      </c>
    </row>
    <row r="3445" spans="1:37" x14ac:dyDescent="0.2">
      <c r="A3445" t="s">
        <v>11627</v>
      </c>
      <c r="B3445">
        <v>16224789</v>
      </c>
      <c r="C3445">
        <v>16224952</v>
      </c>
      <c r="D3445">
        <v>164</v>
      </c>
      <c r="E3445" t="s">
        <v>11960</v>
      </c>
      <c r="F3445">
        <v>5</v>
      </c>
      <c r="G3445" t="s">
        <v>11961</v>
      </c>
      <c r="H3445" t="s">
        <v>31000</v>
      </c>
      <c r="I3445">
        <v>18</v>
      </c>
      <c r="J3445">
        <v>15307663</v>
      </c>
      <c r="K3445">
        <v>15330282</v>
      </c>
      <c r="L3445">
        <v>22620</v>
      </c>
      <c r="M3445">
        <v>2</v>
      </c>
      <c r="N3445">
        <v>644669</v>
      </c>
      <c r="O3445" t="s">
        <v>11869</v>
      </c>
      <c r="P3445">
        <v>-894507</v>
      </c>
      <c r="Q3445" t="s">
        <v>11870</v>
      </c>
      <c r="R3445" t="s">
        <v>11871</v>
      </c>
      <c r="S3445" t="s">
        <v>33516</v>
      </c>
      <c r="T3445">
        <v>0.73526292438676699</v>
      </c>
      <c r="U3445">
        <v>0.94601950430535697</v>
      </c>
      <c r="V3445">
        <v>1.4832009102077199</v>
      </c>
      <c r="W3445">
        <v>0.83928354553219597</v>
      </c>
      <c r="X3445">
        <v>0.95159051474143896</v>
      </c>
      <c r="Y3445">
        <v>-0.56733114565559795</v>
      </c>
      <c r="Z3445">
        <v>0.98009699876438805</v>
      </c>
      <c r="AA3445">
        <v>1</v>
      </c>
      <c r="AB3445">
        <v>0.95257196954974899</v>
      </c>
      <c r="AC3445">
        <v>0.80850040067199702</v>
      </c>
      <c r="AD3445">
        <v>0.92914968646887097</v>
      </c>
      <c r="AE3445">
        <v>-1.0893591439030801</v>
      </c>
      <c r="AF3445">
        <v>0.53629563617232301</v>
      </c>
      <c r="AG3445">
        <v>0.80674443595273604</v>
      </c>
      <c r="AH3445">
        <v>1.4630078650215801</v>
      </c>
      <c r="AI3445">
        <v>0.522082800595424</v>
      </c>
      <c r="AJ3445">
        <v>0.78121606160956403</v>
      </c>
      <c r="AK3445">
        <v>1.5754694282729E-2</v>
      </c>
    </row>
    <row r="3446" spans="1:37" x14ac:dyDescent="0.2">
      <c r="A3446" t="s">
        <v>11627</v>
      </c>
      <c r="B3446">
        <v>16290622</v>
      </c>
      <c r="C3446">
        <v>16290778</v>
      </c>
      <c r="D3446">
        <v>157</v>
      </c>
      <c r="E3446" t="s">
        <v>11962</v>
      </c>
      <c r="F3446">
        <v>3</v>
      </c>
      <c r="G3446" t="s">
        <v>11963</v>
      </c>
      <c r="H3446" t="s">
        <v>31000</v>
      </c>
      <c r="I3446">
        <v>18</v>
      </c>
      <c r="J3446">
        <v>15307663</v>
      </c>
      <c r="K3446">
        <v>15330282</v>
      </c>
      <c r="L3446">
        <v>22620</v>
      </c>
      <c r="M3446">
        <v>2</v>
      </c>
      <c r="N3446">
        <v>644669</v>
      </c>
      <c r="O3446" t="s">
        <v>11869</v>
      </c>
      <c r="P3446">
        <v>-960340</v>
      </c>
      <c r="Q3446" t="s">
        <v>11870</v>
      </c>
      <c r="R3446" t="s">
        <v>11871</v>
      </c>
      <c r="S3446" t="s">
        <v>33516</v>
      </c>
      <c r="T3446">
        <v>0.152084254673993</v>
      </c>
      <c r="U3446">
        <v>0.603102917160658</v>
      </c>
      <c r="V3446">
        <v>23.129856056584401</v>
      </c>
      <c r="W3446">
        <v>0.94067867906597702</v>
      </c>
      <c r="X3446">
        <v>0.95159051474143896</v>
      </c>
      <c r="Y3446">
        <v>-1.67442987455325</v>
      </c>
      <c r="Z3446">
        <v>9.2719649676713103E-2</v>
      </c>
      <c r="AA3446">
        <v>0.72610664078822296</v>
      </c>
      <c r="AB3446">
        <v>23.151688962887398</v>
      </c>
      <c r="AC3446">
        <v>0.85112879757875803</v>
      </c>
      <c r="AD3446">
        <v>0.94068432309766403</v>
      </c>
      <c r="AE3446">
        <v>-2.0507185518750601</v>
      </c>
      <c r="AF3446">
        <v>0.75597362904566501</v>
      </c>
      <c r="AG3446">
        <v>0.87732854096160695</v>
      </c>
      <c r="AH3446">
        <v>1.02953695093013</v>
      </c>
      <c r="AI3446">
        <v>0.74340040463428003</v>
      </c>
      <c r="AJ3446">
        <v>0.90832860500409796</v>
      </c>
      <c r="AK3446">
        <v>-0.99467070137645397</v>
      </c>
    </row>
    <row r="3447" spans="1:37" x14ac:dyDescent="0.2">
      <c r="A3447" t="s">
        <v>11627</v>
      </c>
      <c r="B3447">
        <v>16290778</v>
      </c>
      <c r="C3447">
        <v>16290934</v>
      </c>
      <c r="D3447">
        <v>157</v>
      </c>
      <c r="E3447" t="s">
        <v>11964</v>
      </c>
      <c r="F3447">
        <v>1</v>
      </c>
      <c r="G3447" t="s">
        <v>11965</v>
      </c>
      <c r="H3447" t="s">
        <v>31000</v>
      </c>
      <c r="I3447">
        <v>18</v>
      </c>
      <c r="J3447">
        <v>15307663</v>
      </c>
      <c r="K3447">
        <v>15330282</v>
      </c>
      <c r="L3447">
        <v>22620</v>
      </c>
      <c r="M3447">
        <v>2</v>
      </c>
      <c r="N3447">
        <v>644669</v>
      </c>
      <c r="O3447" t="s">
        <v>11869</v>
      </c>
      <c r="P3447">
        <v>-960496</v>
      </c>
      <c r="Q3447" t="s">
        <v>11870</v>
      </c>
      <c r="R3447" t="s">
        <v>11871</v>
      </c>
      <c r="S3447" t="s">
        <v>33516</v>
      </c>
      <c r="T3447">
        <v>0.152084254673993</v>
      </c>
      <c r="U3447">
        <v>0.603102917160658</v>
      </c>
      <c r="V3447">
        <v>23.129856056584401</v>
      </c>
      <c r="W3447">
        <v>0.94067867906597702</v>
      </c>
      <c r="X3447">
        <v>0.95159051474143896</v>
      </c>
      <c r="Y3447">
        <v>-1.67442987455325</v>
      </c>
      <c r="Z3447">
        <v>9.2719649676713103E-2</v>
      </c>
      <c r="AA3447">
        <v>0.72610664078822296</v>
      </c>
      <c r="AB3447">
        <v>23.151688962887398</v>
      </c>
      <c r="AC3447">
        <v>0.85112879757875803</v>
      </c>
      <c r="AD3447">
        <v>0.94068432309766403</v>
      </c>
      <c r="AE3447">
        <v>-2.0507185518750601</v>
      </c>
      <c r="AF3447">
        <v>0.75597362904566501</v>
      </c>
      <c r="AG3447">
        <v>0.87732854096160695</v>
      </c>
      <c r="AH3447">
        <v>1.02953695093013</v>
      </c>
      <c r="AI3447">
        <v>0.74340040463428003</v>
      </c>
      <c r="AJ3447">
        <v>0.90832860500409796</v>
      </c>
      <c r="AK3447">
        <v>-0.99467070137645397</v>
      </c>
    </row>
    <row r="3448" spans="1:37" x14ac:dyDescent="0.2">
      <c r="A3448" t="s">
        <v>11627</v>
      </c>
      <c r="B3448">
        <v>16290934</v>
      </c>
      <c r="C3448">
        <v>16291090</v>
      </c>
      <c r="D3448">
        <v>157</v>
      </c>
      <c r="E3448" t="s">
        <v>11966</v>
      </c>
      <c r="F3448">
        <v>2</v>
      </c>
      <c r="G3448" t="s">
        <v>11967</v>
      </c>
      <c r="H3448" t="s">
        <v>31000</v>
      </c>
      <c r="I3448">
        <v>18</v>
      </c>
      <c r="J3448">
        <v>15307663</v>
      </c>
      <c r="K3448">
        <v>15330282</v>
      </c>
      <c r="L3448">
        <v>22620</v>
      </c>
      <c r="M3448">
        <v>2</v>
      </c>
      <c r="N3448">
        <v>644669</v>
      </c>
      <c r="O3448" t="s">
        <v>11869</v>
      </c>
      <c r="P3448">
        <v>-960652</v>
      </c>
      <c r="Q3448" t="s">
        <v>11870</v>
      </c>
      <c r="R3448" t="s">
        <v>11871</v>
      </c>
      <c r="S3448" t="s">
        <v>33516</v>
      </c>
      <c r="T3448">
        <v>0.152084254673993</v>
      </c>
      <c r="U3448">
        <v>0.603102917160658</v>
      </c>
      <c r="V3448">
        <v>23.129856056584401</v>
      </c>
      <c r="W3448">
        <v>0.94067867906597702</v>
      </c>
      <c r="X3448">
        <v>0.95159051474143896</v>
      </c>
      <c r="Y3448">
        <v>-1.67442987455325</v>
      </c>
      <c r="Z3448">
        <v>9.2719649676713103E-2</v>
      </c>
      <c r="AA3448">
        <v>0.72610664078822296</v>
      </c>
      <c r="AB3448">
        <v>23.151688962887398</v>
      </c>
      <c r="AC3448">
        <v>0.85112879757875803</v>
      </c>
      <c r="AD3448">
        <v>0.94068432309766403</v>
      </c>
      <c r="AE3448">
        <v>-2.0507185518750601</v>
      </c>
      <c r="AF3448">
        <v>0.75597362904566501</v>
      </c>
      <c r="AG3448">
        <v>0.87732854096160695</v>
      </c>
      <c r="AH3448">
        <v>1.02953695093013</v>
      </c>
      <c r="AI3448">
        <v>0.74340040463428003</v>
      </c>
      <c r="AJ3448">
        <v>0.90832860500409796</v>
      </c>
      <c r="AK3448">
        <v>-0.99467070137645397</v>
      </c>
    </row>
    <row r="3449" spans="1:37" x14ac:dyDescent="0.2">
      <c r="A3449" t="s">
        <v>11627</v>
      </c>
      <c r="B3449">
        <v>16359142</v>
      </c>
      <c r="C3449">
        <v>16359289</v>
      </c>
      <c r="D3449">
        <v>148</v>
      </c>
      <c r="E3449" t="s">
        <v>11968</v>
      </c>
      <c r="F3449">
        <v>2</v>
      </c>
      <c r="G3449" t="s">
        <v>11969</v>
      </c>
      <c r="H3449" t="s">
        <v>31000</v>
      </c>
      <c r="I3449">
        <v>18</v>
      </c>
      <c r="J3449">
        <v>15307663</v>
      </c>
      <c r="K3449">
        <v>15330282</v>
      </c>
      <c r="L3449">
        <v>22620</v>
      </c>
      <c r="M3449">
        <v>2</v>
      </c>
      <c r="N3449">
        <v>644669</v>
      </c>
      <c r="O3449" t="s">
        <v>11869</v>
      </c>
      <c r="P3449">
        <v>-1028860</v>
      </c>
      <c r="Q3449" t="s">
        <v>11870</v>
      </c>
      <c r="R3449" t="s">
        <v>11871</v>
      </c>
      <c r="S3449" t="s">
        <v>33516</v>
      </c>
      <c r="T3449">
        <v>0.323300140219206</v>
      </c>
      <c r="U3449">
        <v>0.603102917160658</v>
      </c>
      <c r="V3449">
        <v>0.72111618689450396</v>
      </c>
      <c r="W3449">
        <v>6.2825850358688304E-2</v>
      </c>
      <c r="X3449">
        <v>0.704072456322962</v>
      </c>
      <c r="Y3449">
        <v>-23.261983745431099</v>
      </c>
      <c r="Z3449">
        <v>0.51787522577244804</v>
      </c>
      <c r="AA3449">
        <v>0.84521697243271998</v>
      </c>
      <c r="AB3449">
        <v>0.45836970021926299</v>
      </c>
      <c r="AC3449">
        <v>3.8973940422527102E-2</v>
      </c>
      <c r="AD3449">
        <v>0.57684129297949804</v>
      </c>
      <c r="AE3449">
        <v>-3.7723202039349002</v>
      </c>
      <c r="AF3449">
        <v>0.232469990197017</v>
      </c>
      <c r="AG3449">
        <v>0.69020448338054297</v>
      </c>
      <c r="AH3449">
        <v>0.66396385814178505</v>
      </c>
      <c r="AI3449">
        <v>0.123911202140572</v>
      </c>
      <c r="AJ3449">
        <v>0.78121606160956403</v>
      </c>
      <c r="AK3449">
        <v>-22.5579029207865</v>
      </c>
    </row>
    <row r="3450" spans="1:37" x14ac:dyDescent="0.2">
      <c r="A3450" t="s">
        <v>11627</v>
      </c>
      <c r="B3450">
        <v>16359337</v>
      </c>
      <c r="C3450">
        <v>16359617</v>
      </c>
      <c r="D3450">
        <v>281</v>
      </c>
      <c r="E3450" t="s">
        <v>11970</v>
      </c>
      <c r="F3450">
        <v>4</v>
      </c>
      <c r="G3450" t="s">
        <v>11971</v>
      </c>
      <c r="H3450" t="s">
        <v>31000</v>
      </c>
      <c r="I3450">
        <v>18</v>
      </c>
      <c r="J3450">
        <v>15307663</v>
      </c>
      <c r="K3450">
        <v>15330282</v>
      </c>
      <c r="L3450">
        <v>22620</v>
      </c>
      <c r="M3450">
        <v>2</v>
      </c>
      <c r="N3450">
        <v>644669</v>
      </c>
      <c r="O3450" t="s">
        <v>11869</v>
      </c>
      <c r="P3450">
        <v>-1029055</v>
      </c>
      <c r="Q3450" t="s">
        <v>11870</v>
      </c>
      <c r="R3450" t="s">
        <v>11871</v>
      </c>
      <c r="S3450" t="s">
        <v>33516</v>
      </c>
      <c r="T3450">
        <v>0.323300140219206</v>
      </c>
      <c r="U3450">
        <v>0.603102917160658</v>
      </c>
      <c r="V3450">
        <v>0.72111618689450396</v>
      </c>
      <c r="W3450">
        <v>6.2825850358688304E-2</v>
      </c>
      <c r="X3450">
        <v>0.704072456322962</v>
      </c>
      <c r="Y3450">
        <v>-23.261983745431099</v>
      </c>
      <c r="Z3450">
        <v>0.51787522577244804</v>
      </c>
      <c r="AA3450">
        <v>0.84521697243271998</v>
      </c>
      <c r="AB3450">
        <v>0.45836970021926299</v>
      </c>
      <c r="AC3450">
        <v>3.8973940422527102E-2</v>
      </c>
      <c r="AD3450">
        <v>0.57684129297949804</v>
      </c>
      <c r="AE3450">
        <v>-3.7723202039349002</v>
      </c>
      <c r="AF3450">
        <v>0.232469990197017</v>
      </c>
      <c r="AG3450">
        <v>0.69020448338054297</v>
      </c>
      <c r="AH3450">
        <v>0.66396385814178505</v>
      </c>
      <c r="AI3450">
        <v>0.123911202140572</v>
      </c>
      <c r="AJ3450">
        <v>0.78121606160956403</v>
      </c>
      <c r="AK3450">
        <v>-22.5579029207865</v>
      </c>
    </row>
    <row r="3451" spans="1:37" x14ac:dyDescent="0.2">
      <c r="A3451" t="s">
        <v>11627</v>
      </c>
      <c r="B3451">
        <v>16383908</v>
      </c>
      <c r="C3451">
        <v>16384058</v>
      </c>
      <c r="D3451">
        <v>151</v>
      </c>
      <c r="E3451" t="s">
        <v>11972</v>
      </c>
      <c r="F3451">
        <v>2</v>
      </c>
      <c r="G3451" t="s">
        <v>11973</v>
      </c>
      <c r="H3451" t="s">
        <v>31000</v>
      </c>
      <c r="I3451">
        <v>18</v>
      </c>
      <c r="J3451">
        <v>15307663</v>
      </c>
      <c r="K3451">
        <v>15330282</v>
      </c>
      <c r="L3451">
        <v>22620</v>
      </c>
      <c r="M3451">
        <v>2</v>
      </c>
      <c r="N3451">
        <v>644669</v>
      </c>
      <c r="O3451" t="s">
        <v>11869</v>
      </c>
      <c r="P3451">
        <v>-1053626</v>
      </c>
      <c r="Q3451" t="s">
        <v>11870</v>
      </c>
      <c r="R3451" t="s">
        <v>11871</v>
      </c>
      <c r="S3451" t="s">
        <v>33516</v>
      </c>
      <c r="T3451">
        <v>0.339859523617834</v>
      </c>
      <c r="U3451">
        <v>0.603102917160658</v>
      </c>
      <c r="V3451">
        <v>2.0752236475907</v>
      </c>
      <c r="W3451">
        <v>0.33047024106436002</v>
      </c>
      <c r="X3451">
        <v>0.704072456322962</v>
      </c>
      <c r="Y3451">
        <v>-1.4182697545335901</v>
      </c>
      <c r="Z3451">
        <v>0.69713319189712697</v>
      </c>
      <c r="AA3451">
        <v>0.84839620717035003</v>
      </c>
      <c r="AB3451">
        <v>1.32183808735939</v>
      </c>
      <c r="AC3451">
        <v>0.11287364294053499</v>
      </c>
      <c r="AD3451">
        <v>0.68253123924728298</v>
      </c>
      <c r="AE3451">
        <v>-2.0180036894687401</v>
      </c>
      <c r="AF3451">
        <v>0.15547704362113199</v>
      </c>
      <c r="AG3451">
        <v>0.68151250837662902</v>
      </c>
      <c r="AH3451">
        <v>2.3007224673682201</v>
      </c>
      <c r="AI3451">
        <v>0.68072179000195199</v>
      </c>
      <c r="AJ3451">
        <v>0.85136094490810099</v>
      </c>
      <c r="AK3451">
        <v>-0.68548473971295898</v>
      </c>
    </row>
    <row r="3452" spans="1:37" x14ac:dyDescent="0.2">
      <c r="A3452" t="s">
        <v>11627</v>
      </c>
      <c r="B3452">
        <v>16384096</v>
      </c>
      <c r="C3452">
        <v>16384395</v>
      </c>
      <c r="D3452">
        <v>300</v>
      </c>
      <c r="E3452" t="s">
        <v>11974</v>
      </c>
      <c r="F3452">
        <v>4</v>
      </c>
      <c r="G3452" t="s">
        <v>11975</v>
      </c>
      <c r="H3452" t="s">
        <v>31000</v>
      </c>
      <c r="I3452">
        <v>18</v>
      </c>
      <c r="J3452">
        <v>15307663</v>
      </c>
      <c r="K3452">
        <v>15330282</v>
      </c>
      <c r="L3452">
        <v>22620</v>
      </c>
      <c r="M3452">
        <v>2</v>
      </c>
      <c r="N3452">
        <v>644669</v>
      </c>
      <c r="O3452" t="s">
        <v>11869</v>
      </c>
      <c r="P3452">
        <v>-1053814</v>
      </c>
      <c r="Q3452" t="s">
        <v>11870</v>
      </c>
      <c r="R3452" t="s">
        <v>11871</v>
      </c>
      <c r="S3452" t="s">
        <v>33516</v>
      </c>
      <c r="T3452">
        <v>0.339859523617834</v>
      </c>
      <c r="U3452">
        <v>0.603102917160658</v>
      </c>
      <c r="V3452">
        <v>2.0752236475907</v>
      </c>
      <c r="W3452">
        <v>0.33047024106436002</v>
      </c>
      <c r="X3452">
        <v>0.704072456322962</v>
      </c>
      <c r="Y3452">
        <v>-1.4182697545335901</v>
      </c>
      <c r="Z3452">
        <v>0.69713319189712697</v>
      </c>
      <c r="AA3452">
        <v>0.84839620717035003</v>
      </c>
      <c r="AB3452">
        <v>1.32183808735939</v>
      </c>
      <c r="AC3452">
        <v>0.11287364294053499</v>
      </c>
      <c r="AD3452">
        <v>0.68253123924728298</v>
      </c>
      <c r="AE3452">
        <v>-2.0180036894687401</v>
      </c>
      <c r="AF3452">
        <v>0.15547704362113199</v>
      </c>
      <c r="AG3452">
        <v>0.68151250837662902</v>
      </c>
      <c r="AH3452">
        <v>2.3007224673682201</v>
      </c>
      <c r="AI3452">
        <v>0.68072179000195199</v>
      </c>
      <c r="AJ3452">
        <v>0.85136094490810099</v>
      </c>
      <c r="AK3452">
        <v>-0.68548473971295898</v>
      </c>
    </row>
    <row r="3453" spans="1:37" x14ac:dyDescent="0.2">
      <c r="A3453" t="s">
        <v>11627</v>
      </c>
      <c r="B3453">
        <v>16489336</v>
      </c>
      <c r="C3453">
        <v>16489486</v>
      </c>
      <c r="D3453">
        <v>151</v>
      </c>
      <c r="E3453" t="s">
        <v>11976</v>
      </c>
      <c r="F3453">
        <v>2</v>
      </c>
      <c r="G3453" t="s">
        <v>11977</v>
      </c>
      <c r="H3453" t="s">
        <v>31000</v>
      </c>
      <c r="I3453">
        <v>18</v>
      </c>
      <c r="J3453">
        <v>15307663</v>
      </c>
      <c r="K3453">
        <v>15330282</v>
      </c>
      <c r="L3453">
        <v>22620</v>
      </c>
      <c r="M3453">
        <v>2</v>
      </c>
      <c r="N3453">
        <v>644669</v>
      </c>
      <c r="O3453" t="s">
        <v>11869</v>
      </c>
      <c r="P3453">
        <v>-1159054</v>
      </c>
      <c r="Q3453" t="s">
        <v>11870</v>
      </c>
      <c r="R3453" t="s">
        <v>11871</v>
      </c>
      <c r="S3453" t="s">
        <v>33516</v>
      </c>
      <c r="T3453">
        <v>0.55087957105200003</v>
      </c>
      <c r="U3453">
        <v>0.80952764179854397</v>
      </c>
      <c r="V3453">
        <v>2.9195387694830499</v>
      </c>
      <c r="W3453">
        <v>0.33047024106436002</v>
      </c>
      <c r="X3453">
        <v>0.704072456322962</v>
      </c>
      <c r="Y3453">
        <v>-1.3853622837780599</v>
      </c>
      <c r="Z3453">
        <v>0.67668369291718</v>
      </c>
      <c r="AA3453">
        <v>0.84521697243271998</v>
      </c>
      <c r="AB3453">
        <v>2.1849028669852499</v>
      </c>
      <c r="AC3453">
        <v>0.11287364294053499</v>
      </c>
      <c r="AD3453">
        <v>0.68253123924728298</v>
      </c>
      <c r="AE3453">
        <v>-2.1391268250203201</v>
      </c>
      <c r="AF3453">
        <v>0.52681641140453705</v>
      </c>
      <c r="AG3453">
        <v>0.80674443595273604</v>
      </c>
      <c r="AH3453">
        <v>2.6865505345835201</v>
      </c>
      <c r="AI3453">
        <v>0.70028824916981403</v>
      </c>
      <c r="AJ3453">
        <v>0.86637447704251103</v>
      </c>
      <c r="AK3453">
        <v>-0.59910668558649904</v>
      </c>
    </row>
    <row r="3454" spans="1:37" x14ac:dyDescent="0.2">
      <c r="A3454" t="s">
        <v>11627</v>
      </c>
      <c r="B3454">
        <v>16489525</v>
      </c>
      <c r="C3454">
        <v>16489823</v>
      </c>
      <c r="D3454">
        <v>299</v>
      </c>
      <c r="E3454" t="s">
        <v>11978</v>
      </c>
      <c r="F3454">
        <v>4</v>
      </c>
      <c r="G3454" t="s">
        <v>11979</v>
      </c>
      <c r="H3454" t="s">
        <v>31000</v>
      </c>
      <c r="I3454">
        <v>18</v>
      </c>
      <c r="J3454">
        <v>15307663</v>
      </c>
      <c r="K3454">
        <v>15330282</v>
      </c>
      <c r="L3454">
        <v>22620</v>
      </c>
      <c r="M3454">
        <v>2</v>
      </c>
      <c r="N3454">
        <v>644669</v>
      </c>
      <c r="O3454" t="s">
        <v>11869</v>
      </c>
      <c r="P3454">
        <v>-1159243</v>
      </c>
      <c r="Q3454" t="s">
        <v>11870</v>
      </c>
      <c r="R3454" t="s">
        <v>11871</v>
      </c>
      <c r="S3454" t="s">
        <v>33516</v>
      </c>
      <c r="T3454">
        <v>0.55087957105200003</v>
      </c>
      <c r="U3454">
        <v>0.80952764179854397</v>
      </c>
      <c r="V3454">
        <v>2.9195387694830499</v>
      </c>
      <c r="W3454">
        <v>0.33047024106436002</v>
      </c>
      <c r="X3454">
        <v>0.704072456322962</v>
      </c>
      <c r="Y3454">
        <v>-1.3853622837780599</v>
      </c>
      <c r="Z3454">
        <v>0.67668369291718</v>
      </c>
      <c r="AA3454">
        <v>0.84521697243271998</v>
      </c>
      <c r="AB3454">
        <v>2.1849028669852499</v>
      </c>
      <c r="AC3454">
        <v>0.11287364294053499</v>
      </c>
      <c r="AD3454">
        <v>0.68253123924728298</v>
      </c>
      <c r="AE3454">
        <v>-2.1391268250203201</v>
      </c>
      <c r="AF3454">
        <v>0.52681641140453705</v>
      </c>
      <c r="AG3454">
        <v>0.80674443595273604</v>
      </c>
      <c r="AH3454">
        <v>2.6865505345835201</v>
      </c>
      <c r="AI3454">
        <v>0.70028824916981403</v>
      </c>
      <c r="AJ3454">
        <v>0.86637447704251103</v>
      </c>
      <c r="AK3454">
        <v>-0.59910668558649904</v>
      </c>
    </row>
    <row r="3455" spans="1:37" x14ac:dyDescent="0.2">
      <c r="A3455" t="s">
        <v>11627</v>
      </c>
      <c r="B3455">
        <v>16555658</v>
      </c>
      <c r="C3455">
        <v>16555811</v>
      </c>
      <c r="D3455">
        <v>154</v>
      </c>
      <c r="E3455" t="s">
        <v>11980</v>
      </c>
      <c r="F3455">
        <v>3</v>
      </c>
      <c r="G3455" t="s">
        <v>11981</v>
      </c>
      <c r="H3455" t="s">
        <v>31000</v>
      </c>
      <c r="I3455">
        <v>18</v>
      </c>
      <c r="J3455">
        <v>15307663</v>
      </c>
      <c r="K3455">
        <v>15330282</v>
      </c>
      <c r="L3455">
        <v>22620</v>
      </c>
      <c r="M3455">
        <v>2</v>
      </c>
      <c r="N3455">
        <v>644669</v>
      </c>
      <c r="O3455" t="s">
        <v>11869</v>
      </c>
      <c r="P3455">
        <v>-1225376</v>
      </c>
      <c r="Q3455" t="s">
        <v>11870</v>
      </c>
      <c r="R3455" t="s">
        <v>11871</v>
      </c>
      <c r="S3455" t="s">
        <v>33516</v>
      </c>
      <c r="T3455">
        <v>0.29910708687459298</v>
      </c>
      <c r="U3455">
        <v>0.603102917160658</v>
      </c>
      <c r="V3455">
        <v>1.0196081135578099</v>
      </c>
      <c r="W3455">
        <v>0.46744242736047098</v>
      </c>
      <c r="X3455">
        <v>0.76488243289783298</v>
      </c>
      <c r="Y3455">
        <v>-2.1772650082470699</v>
      </c>
      <c r="Z3455">
        <v>0.34079228555837798</v>
      </c>
      <c r="AA3455">
        <v>0.78595912572444204</v>
      </c>
      <c r="AB3455">
        <v>1.1008665349025999</v>
      </c>
      <c r="AC3455">
        <v>0.10999765984664001</v>
      </c>
      <c r="AD3455">
        <v>0.68253123924728298</v>
      </c>
      <c r="AE3455">
        <v>-3.1772646005980998</v>
      </c>
      <c r="AF3455">
        <v>0.41607721648493101</v>
      </c>
      <c r="AG3455">
        <v>0.80674443595273604</v>
      </c>
      <c r="AH3455">
        <v>0.33925688969057599</v>
      </c>
      <c r="AI3455">
        <v>0.98797771443874804</v>
      </c>
      <c r="AJ3455">
        <v>0.99182531263431195</v>
      </c>
      <c r="AK3455">
        <v>-1.3085096159796701</v>
      </c>
    </row>
    <row r="3456" spans="1:37" x14ac:dyDescent="0.2">
      <c r="A3456" t="s">
        <v>11627</v>
      </c>
      <c r="B3456">
        <v>16555850</v>
      </c>
      <c r="C3456">
        <v>16555997</v>
      </c>
      <c r="D3456">
        <v>148</v>
      </c>
      <c r="E3456" t="s">
        <v>11982</v>
      </c>
      <c r="F3456">
        <v>3</v>
      </c>
      <c r="G3456" t="s">
        <v>11983</v>
      </c>
      <c r="H3456" t="s">
        <v>31000</v>
      </c>
      <c r="I3456">
        <v>18</v>
      </c>
      <c r="J3456">
        <v>15307663</v>
      </c>
      <c r="K3456">
        <v>15330282</v>
      </c>
      <c r="L3456">
        <v>22620</v>
      </c>
      <c r="M3456">
        <v>2</v>
      </c>
      <c r="N3456">
        <v>644669</v>
      </c>
      <c r="O3456" t="s">
        <v>11869</v>
      </c>
      <c r="P3456">
        <v>-1225568</v>
      </c>
      <c r="Q3456" t="s">
        <v>11870</v>
      </c>
      <c r="R3456" t="s">
        <v>11871</v>
      </c>
      <c r="S3456" t="s">
        <v>33516</v>
      </c>
      <c r="T3456">
        <v>0.29910708687459298</v>
      </c>
      <c r="U3456">
        <v>0.603102917160658</v>
      </c>
      <c r="V3456">
        <v>1.0196081135578099</v>
      </c>
      <c r="W3456">
        <v>0.46744242736047098</v>
      </c>
      <c r="X3456">
        <v>0.76488243289783298</v>
      </c>
      <c r="Y3456">
        <v>-2.1772650082470699</v>
      </c>
      <c r="Z3456">
        <v>0.34079228555837798</v>
      </c>
      <c r="AA3456">
        <v>0.78595912572444204</v>
      </c>
      <c r="AB3456">
        <v>1.1008665349025999</v>
      </c>
      <c r="AC3456">
        <v>0.10999765984664001</v>
      </c>
      <c r="AD3456">
        <v>0.68253123924728298</v>
      </c>
      <c r="AE3456">
        <v>-3.1772646005980998</v>
      </c>
      <c r="AF3456">
        <v>0.41607721648493101</v>
      </c>
      <c r="AG3456">
        <v>0.80674443595273604</v>
      </c>
      <c r="AH3456">
        <v>0.33925688969057599</v>
      </c>
      <c r="AI3456">
        <v>0.98797771443874804</v>
      </c>
      <c r="AJ3456">
        <v>0.99182531263431195</v>
      </c>
      <c r="AK3456">
        <v>-1.3085096159796701</v>
      </c>
    </row>
    <row r="3457" spans="1:37" x14ac:dyDescent="0.2">
      <c r="A3457" t="s">
        <v>11627</v>
      </c>
      <c r="B3457">
        <v>16555998</v>
      </c>
      <c r="C3457">
        <v>16556147</v>
      </c>
      <c r="D3457">
        <v>150</v>
      </c>
      <c r="E3457" t="s">
        <v>11984</v>
      </c>
      <c r="F3457">
        <v>2</v>
      </c>
      <c r="G3457" t="s">
        <v>11985</v>
      </c>
      <c r="H3457" t="s">
        <v>31000</v>
      </c>
      <c r="I3457">
        <v>18</v>
      </c>
      <c r="J3457">
        <v>15307663</v>
      </c>
      <c r="K3457">
        <v>15330282</v>
      </c>
      <c r="L3457">
        <v>22620</v>
      </c>
      <c r="M3457">
        <v>2</v>
      </c>
      <c r="N3457">
        <v>644669</v>
      </c>
      <c r="O3457" t="s">
        <v>11869</v>
      </c>
      <c r="P3457">
        <v>-1225716</v>
      </c>
      <c r="Q3457" t="s">
        <v>11870</v>
      </c>
      <c r="R3457" t="s">
        <v>11871</v>
      </c>
      <c r="S3457" t="s">
        <v>33516</v>
      </c>
      <c r="T3457">
        <v>0.254431078355565</v>
      </c>
      <c r="U3457">
        <v>0.603102917160658</v>
      </c>
      <c r="V3457">
        <v>2.60456992077996</v>
      </c>
      <c r="W3457">
        <v>0.22514765698160699</v>
      </c>
      <c r="X3457">
        <v>0.704072456322962</v>
      </c>
      <c r="Y3457">
        <v>-2.6534452805881599</v>
      </c>
      <c r="Z3457">
        <v>0.43777911271820902</v>
      </c>
      <c r="AA3457">
        <v>0.84435025072159198</v>
      </c>
      <c r="AB3457">
        <v>2.1519614953219102</v>
      </c>
      <c r="AC3457">
        <v>4.2034118895040197E-2</v>
      </c>
      <c r="AD3457">
        <v>0.57684129297949804</v>
      </c>
      <c r="AE3457">
        <v>-3.65344440424871</v>
      </c>
      <c r="AF3457">
        <v>0.185213627326239</v>
      </c>
      <c r="AG3457">
        <v>0.68151250837662902</v>
      </c>
      <c r="AH3457">
        <v>1.74288638814926</v>
      </c>
      <c r="AI3457">
        <v>0.566733449666177</v>
      </c>
      <c r="AJ3457">
        <v>0.78121606160956403</v>
      </c>
      <c r="AK3457">
        <v>-1.78468992892833</v>
      </c>
    </row>
    <row r="3458" spans="1:37" x14ac:dyDescent="0.2">
      <c r="A3458" t="s">
        <v>11627</v>
      </c>
      <c r="B3458">
        <v>16590262</v>
      </c>
      <c r="C3458">
        <v>16590411</v>
      </c>
      <c r="D3458">
        <v>150</v>
      </c>
      <c r="E3458" t="s">
        <v>11986</v>
      </c>
      <c r="F3458">
        <v>2</v>
      </c>
      <c r="G3458" t="s">
        <v>11933</v>
      </c>
      <c r="H3458" t="s">
        <v>31000</v>
      </c>
      <c r="I3458">
        <v>18</v>
      </c>
      <c r="J3458">
        <v>15307663</v>
      </c>
      <c r="K3458">
        <v>15330282</v>
      </c>
      <c r="L3458">
        <v>22620</v>
      </c>
      <c r="M3458">
        <v>2</v>
      </c>
      <c r="N3458">
        <v>644669</v>
      </c>
      <c r="O3458" t="s">
        <v>11869</v>
      </c>
      <c r="P3458">
        <v>-1259980</v>
      </c>
      <c r="Q3458" t="s">
        <v>11870</v>
      </c>
      <c r="R3458" t="s">
        <v>11871</v>
      </c>
      <c r="S3458" t="s">
        <v>33516</v>
      </c>
      <c r="T3458">
        <v>0.152084254673993</v>
      </c>
      <c r="U3458">
        <v>0.603102917160658</v>
      </c>
      <c r="V3458">
        <v>22.712122220988999</v>
      </c>
      <c r="W3458">
        <v>0.69201225521665499</v>
      </c>
      <c r="X3458">
        <v>0.95159051474143896</v>
      </c>
      <c r="Y3458">
        <v>-0.55892313000986305</v>
      </c>
      <c r="Z3458">
        <v>0.203350924423461</v>
      </c>
      <c r="AA3458">
        <v>0.72610664078822296</v>
      </c>
      <c r="AB3458">
        <v>22.062634131820701</v>
      </c>
      <c r="AC3458">
        <v>0.59090205226999604</v>
      </c>
      <c r="AD3458">
        <v>0.87989882095915395</v>
      </c>
      <c r="AE3458">
        <v>-1.03929086777482</v>
      </c>
      <c r="AF3458">
        <v>0.205398459628826</v>
      </c>
      <c r="AG3458">
        <v>0.68151250837662902</v>
      </c>
      <c r="AH3458">
        <v>3.0401539622564102</v>
      </c>
      <c r="AI3458">
        <v>0.81350599864527495</v>
      </c>
      <c r="AJ3458">
        <v>0.94390293416205995</v>
      </c>
      <c r="AK3458">
        <v>-4.1536919348413599E-3</v>
      </c>
    </row>
    <row r="3459" spans="1:37" x14ac:dyDescent="0.2">
      <c r="A3459" t="s">
        <v>11627</v>
      </c>
      <c r="B3459">
        <v>16590451</v>
      </c>
      <c r="C3459">
        <v>16590602</v>
      </c>
      <c r="D3459">
        <v>152</v>
      </c>
      <c r="E3459" t="s">
        <v>11987</v>
      </c>
      <c r="F3459">
        <v>2</v>
      </c>
      <c r="G3459" t="s">
        <v>11935</v>
      </c>
      <c r="H3459" t="s">
        <v>31000</v>
      </c>
      <c r="I3459">
        <v>18</v>
      </c>
      <c r="J3459">
        <v>15307663</v>
      </c>
      <c r="K3459">
        <v>15330282</v>
      </c>
      <c r="L3459">
        <v>22620</v>
      </c>
      <c r="M3459">
        <v>2</v>
      </c>
      <c r="N3459">
        <v>644669</v>
      </c>
      <c r="O3459" t="s">
        <v>11869</v>
      </c>
      <c r="P3459">
        <v>-1260169</v>
      </c>
      <c r="Q3459" t="s">
        <v>11870</v>
      </c>
      <c r="R3459" t="s">
        <v>11871</v>
      </c>
      <c r="S3459" t="s">
        <v>33516</v>
      </c>
      <c r="T3459">
        <v>0.152084254673993</v>
      </c>
      <c r="U3459">
        <v>0.603102917160658</v>
      </c>
      <c r="V3459">
        <v>23.1656715355359</v>
      </c>
      <c r="W3459">
        <v>0.69201225521665499</v>
      </c>
      <c r="X3459">
        <v>0.95159051474143896</v>
      </c>
      <c r="Y3459">
        <v>-1.0124724360608801</v>
      </c>
      <c r="Z3459">
        <v>0.203350924423461</v>
      </c>
      <c r="AA3459">
        <v>0.72610664078822296</v>
      </c>
      <c r="AB3459">
        <v>22.437985512553599</v>
      </c>
      <c r="AC3459">
        <v>0.59090205226999604</v>
      </c>
      <c r="AD3459">
        <v>0.87989882095915395</v>
      </c>
      <c r="AE3459">
        <v>-1.4928401738258401</v>
      </c>
      <c r="AF3459">
        <v>0.205398459628826</v>
      </c>
      <c r="AG3459">
        <v>0.68151250837662902</v>
      </c>
      <c r="AH3459">
        <v>3.4937032768032799</v>
      </c>
      <c r="AI3459">
        <v>0.81350599864527495</v>
      </c>
      <c r="AJ3459">
        <v>0.94390293416205995</v>
      </c>
      <c r="AK3459">
        <v>-0.37950506686404001</v>
      </c>
    </row>
    <row r="3460" spans="1:37" x14ac:dyDescent="0.2">
      <c r="A3460" t="s">
        <v>11627</v>
      </c>
      <c r="B3460">
        <v>16670191</v>
      </c>
      <c r="C3460">
        <v>16670341</v>
      </c>
      <c r="D3460">
        <v>151</v>
      </c>
      <c r="E3460" t="s">
        <v>11988</v>
      </c>
      <c r="F3460">
        <v>2</v>
      </c>
      <c r="G3460" t="s">
        <v>11989</v>
      </c>
      <c r="H3460" t="s">
        <v>31000</v>
      </c>
      <c r="I3460">
        <v>18</v>
      </c>
      <c r="J3460">
        <v>15307663</v>
      </c>
      <c r="K3460">
        <v>15330282</v>
      </c>
      <c r="L3460">
        <v>22620</v>
      </c>
      <c r="M3460">
        <v>2</v>
      </c>
      <c r="N3460">
        <v>644669</v>
      </c>
      <c r="O3460" t="s">
        <v>11869</v>
      </c>
      <c r="P3460">
        <v>-1339909</v>
      </c>
      <c r="Q3460" t="s">
        <v>11870</v>
      </c>
      <c r="R3460" t="s">
        <v>11871</v>
      </c>
      <c r="S3460" t="s">
        <v>33516</v>
      </c>
      <c r="T3460">
        <v>0.152084254673993</v>
      </c>
      <c r="U3460">
        <v>0.603102917160658</v>
      </c>
      <c r="V3460">
        <v>23.1036450544782</v>
      </c>
      <c r="W3460">
        <v>0.94541066367716797</v>
      </c>
      <c r="X3460">
        <v>0.95159051474143896</v>
      </c>
      <c r="Y3460">
        <v>-0.707161595642673</v>
      </c>
      <c r="Z3460">
        <v>0.306975110376564</v>
      </c>
      <c r="AA3460">
        <v>0.72610664078822296</v>
      </c>
      <c r="AB3460">
        <v>22.140171082560801</v>
      </c>
      <c r="AC3460">
        <v>0.92091778829119397</v>
      </c>
      <c r="AD3460">
        <v>0.94068432309766403</v>
      </c>
      <c r="AE3460">
        <v>-1.26036115988082</v>
      </c>
      <c r="AF3460">
        <v>4.6407610929182198E-2</v>
      </c>
      <c r="AG3460">
        <v>0.476038960109122</v>
      </c>
      <c r="AH3460">
        <v>23.1036450544782</v>
      </c>
      <c r="AI3460">
        <v>0.95029317176085903</v>
      </c>
      <c r="AJ3460">
        <v>0.98621344597861504</v>
      </c>
      <c r="AK3460">
        <v>-8.16906413493107E-2</v>
      </c>
    </row>
    <row r="3461" spans="1:37" x14ac:dyDescent="0.2">
      <c r="A3461" t="s">
        <v>11627</v>
      </c>
      <c r="B3461">
        <v>16670380</v>
      </c>
      <c r="C3461">
        <v>16670669</v>
      </c>
      <c r="D3461">
        <v>290</v>
      </c>
      <c r="E3461" t="s">
        <v>11990</v>
      </c>
      <c r="F3461">
        <v>4</v>
      </c>
      <c r="G3461" t="s">
        <v>11991</v>
      </c>
      <c r="H3461" t="s">
        <v>31000</v>
      </c>
      <c r="I3461">
        <v>18</v>
      </c>
      <c r="J3461">
        <v>15307663</v>
      </c>
      <c r="K3461">
        <v>15330282</v>
      </c>
      <c r="L3461">
        <v>22620</v>
      </c>
      <c r="M3461">
        <v>2</v>
      </c>
      <c r="N3461">
        <v>644669</v>
      </c>
      <c r="O3461" t="s">
        <v>11869</v>
      </c>
      <c r="P3461">
        <v>-1340098</v>
      </c>
      <c r="Q3461" t="s">
        <v>11870</v>
      </c>
      <c r="R3461" t="s">
        <v>11871</v>
      </c>
      <c r="S3461" t="s">
        <v>33516</v>
      </c>
      <c r="T3461">
        <v>0.152084254673993</v>
      </c>
      <c r="U3461">
        <v>0.603102917160658</v>
      </c>
      <c r="V3461">
        <v>23.1036450544782</v>
      </c>
      <c r="W3461">
        <v>0.94541066367716797</v>
      </c>
      <c r="X3461">
        <v>0.95159051474143896</v>
      </c>
      <c r="Y3461">
        <v>-0.707161595642673</v>
      </c>
      <c r="Z3461">
        <v>0.306975110376564</v>
      </c>
      <c r="AA3461">
        <v>0.72610664078822296</v>
      </c>
      <c r="AB3461">
        <v>22.140171082560801</v>
      </c>
      <c r="AC3461">
        <v>0.92091778829119397</v>
      </c>
      <c r="AD3461">
        <v>0.94068432309766403</v>
      </c>
      <c r="AE3461">
        <v>-1.26036115988082</v>
      </c>
      <c r="AF3461">
        <v>4.6407610929182198E-2</v>
      </c>
      <c r="AG3461">
        <v>0.476038960109122</v>
      </c>
      <c r="AH3461">
        <v>23.1036450544782</v>
      </c>
      <c r="AI3461">
        <v>0.95029317176085903</v>
      </c>
      <c r="AJ3461">
        <v>0.98621344597861504</v>
      </c>
      <c r="AK3461">
        <v>-8.16906413493107E-2</v>
      </c>
    </row>
    <row r="3462" spans="1:37" x14ac:dyDescent="0.2">
      <c r="A3462" t="s">
        <v>11627</v>
      </c>
      <c r="B3462">
        <v>16699712</v>
      </c>
      <c r="C3462">
        <v>16699863</v>
      </c>
      <c r="D3462">
        <v>152</v>
      </c>
      <c r="E3462" t="s">
        <v>11992</v>
      </c>
      <c r="F3462">
        <v>2</v>
      </c>
      <c r="G3462" t="s">
        <v>11993</v>
      </c>
      <c r="H3462" t="s">
        <v>31000</v>
      </c>
      <c r="I3462">
        <v>18</v>
      </c>
      <c r="J3462">
        <v>15307663</v>
      </c>
      <c r="K3462">
        <v>15330282</v>
      </c>
      <c r="L3462">
        <v>22620</v>
      </c>
      <c r="M3462">
        <v>2</v>
      </c>
      <c r="N3462">
        <v>644669</v>
      </c>
      <c r="O3462" t="s">
        <v>11869</v>
      </c>
      <c r="P3462">
        <v>-1369430</v>
      </c>
      <c r="Q3462" t="s">
        <v>11870</v>
      </c>
      <c r="R3462" t="s">
        <v>11871</v>
      </c>
      <c r="S3462" t="s">
        <v>33516</v>
      </c>
      <c r="T3462">
        <v>0.152084254673993</v>
      </c>
      <c r="U3462">
        <v>0.603102917160658</v>
      </c>
      <c r="V3462">
        <v>22.8497188702753</v>
      </c>
      <c r="W3462">
        <v>0.94541066367716797</v>
      </c>
      <c r="X3462">
        <v>0.95159051474143896</v>
      </c>
      <c r="Y3462">
        <v>-0.75652922309380999</v>
      </c>
      <c r="Z3462">
        <v>0.306975110376564</v>
      </c>
      <c r="AA3462">
        <v>0.72610664078822296</v>
      </c>
      <c r="AB3462">
        <v>21.8862449276211</v>
      </c>
      <c r="AC3462">
        <v>0.71753805159658501</v>
      </c>
      <c r="AD3462">
        <v>0.87989882095915395</v>
      </c>
      <c r="AE3462">
        <v>-1.7565286709563399</v>
      </c>
      <c r="AF3462">
        <v>4.6407610929182198E-2</v>
      </c>
      <c r="AG3462">
        <v>0.476038960109122</v>
      </c>
      <c r="AH3462">
        <v>22.8497188702753</v>
      </c>
      <c r="AI3462">
        <v>0.59609816080359102</v>
      </c>
      <c r="AJ3462">
        <v>0.78121606160956403</v>
      </c>
      <c r="AK3462">
        <v>0.112225973645793</v>
      </c>
    </row>
    <row r="3463" spans="1:37" x14ac:dyDescent="0.2">
      <c r="A3463" t="s">
        <v>11627</v>
      </c>
      <c r="B3463">
        <v>16699903</v>
      </c>
      <c r="C3463">
        <v>16700200</v>
      </c>
      <c r="D3463">
        <v>298</v>
      </c>
      <c r="E3463" t="s">
        <v>11994</v>
      </c>
      <c r="F3463">
        <v>5</v>
      </c>
      <c r="G3463" t="s">
        <v>11995</v>
      </c>
      <c r="H3463" t="s">
        <v>31000</v>
      </c>
      <c r="I3463">
        <v>18</v>
      </c>
      <c r="J3463">
        <v>15307663</v>
      </c>
      <c r="K3463">
        <v>15330282</v>
      </c>
      <c r="L3463">
        <v>22620</v>
      </c>
      <c r="M3463">
        <v>2</v>
      </c>
      <c r="N3463">
        <v>644669</v>
      </c>
      <c r="O3463" t="s">
        <v>11869</v>
      </c>
      <c r="P3463">
        <v>-1369621</v>
      </c>
      <c r="Q3463" t="s">
        <v>11870</v>
      </c>
      <c r="R3463" t="s">
        <v>11871</v>
      </c>
      <c r="S3463" t="s">
        <v>33516</v>
      </c>
      <c r="T3463">
        <v>0.152084254673993</v>
      </c>
      <c r="U3463">
        <v>0.603102917160658</v>
      </c>
      <c r="V3463">
        <v>22.8497188702753</v>
      </c>
      <c r="W3463">
        <v>0.94541066367716797</v>
      </c>
      <c r="X3463">
        <v>0.95159051474143896</v>
      </c>
      <c r="Y3463">
        <v>-0.75652922309380999</v>
      </c>
      <c r="Z3463">
        <v>0.306975110376564</v>
      </c>
      <c r="AA3463">
        <v>0.72610664078822296</v>
      </c>
      <c r="AB3463">
        <v>21.8862449276211</v>
      </c>
      <c r="AC3463">
        <v>0.71753805159658501</v>
      </c>
      <c r="AD3463">
        <v>0.87989882095915395</v>
      </c>
      <c r="AE3463">
        <v>-1.7565286709563399</v>
      </c>
      <c r="AF3463">
        <v>4.6407610929182198E-2</v>
      </c>
      <c r="AG3463">
        <v>0.476038960109122</v>
      </c>
      <c r="AH3463">
        <v>22.8497188702753</v>
      </c>
      <c r="AI3463">
        <v>0.59609816080359102</v>
      </c>
      <c r="AJ3463">
        <v>0.78121606160956403</v>
      </c>
      <c r="AK3463">
        <v>0.112225973645793</v>
      </c>
    </row>
    <row r="3464" spans="1:37" x14ac:dyDescent="0.2">
      <c r="A3464" t="s">
        <v>11627</v>
      </c>
      <c r="B3464">
        <v>16768742</v>
      </c>
      <c r="C3464">
        <v>16768893</v>
      </c>
      <c r="D3464">
        <v>152</v>
      </c>
      <c r="E3464" t="s">
        <v>11996</v>
      </c>
      <c r="F3464">
        <v>3</v>
      </c>
      <c r="G3464" t="s">
        <v>11997</v>
      </c>
      <c r="H3464" t="s">
        <v>31000</v>
      </c>
      <c r="I3464">
        <v>18</v>
      </c>
      <c r="J3464">
        <v>15307663</v>
      </c>
      <c r="K3464">
        <v>15330282</v>
      </c>
      <c r="L3464">
        <v>22620</v>
      </c>
      <c r="M3464">
        <v>2</v>
      </c>
      <c r="N3464">
        <v>644669</v>
      </c>
      <c r="O3464" t="s">
        <v>11869</v>
      </c>
      <c r="P3464">
        <v>-1438460</v>
      </c>
      <c r="Q3464" t="s">
        <v>11870</v>
      </c>
      <c r="R3464" t="s">
        <v>11871</v>
      </c>
      <c r="S3464" t="s">
        <v>33516</v>
      </c>
      <c r="T3464">
        <v>0.27615329656722498</v>
      </c>
      <c r="U3464">
        <v>0.603102917160658</v>
      </c>
      <c r="V3464">
        <v>2.9985886510996802</v>
      </c>
      <c r="W3464">
        <v>0.89107655920673101</v>
      </c>
      <c r="X3464">
        <v>0.95159051474143896</v>
      </c>
      <c r="Y3464">
        <v>0.88826590557581497</v>
      </c>
      <c r="Z3464">
        <v>0.47690667696080002</v>
      </c>
      <c r="AA3464">
        <v>0.84435025072159198</v>
      </c>
      <c r="AB3464">
        <v>2.2067927591412002</v>
      </c>
      <c r="AC3464">
        <v>0.42508348555068898</v>
      </c>
      <c r="AD3464">
        <v>0.82872126865393902</v>
      </c>
      <c r="AE3464">
        <v>0.63463514570240998</v>
      </c>
      <c r="AF3464">
        <v>0.185213627326239</v>
      </c>
      <c r="AG3464">
        <v>0.68151250837662902</v>
      </c>
      <c r="AH3464">
        <v>2.9559755666855998</v>
      </c>
      <c r="AI3464">
        <v>0.63502732279614804</v>
      </c>
      <c r="AJ3464">
        <v>0.81104508058742797</v>
      </c>
      <c r="AK3464">
        <v>0.73126338729925899</v>
      </c>
    </row>
    <row r="3465" spans="1:37" x14ac:dyDescent="0.2">
      <c r="A3465" t="s">
        <v>11627</v>
      </c>
      <c r="B3465">
        <v>16768933</v>
      </c>
      <c r="C3465">
        <v>16769085</v>
      </c>
      <c r="D3465">
        <v>153</v>
      </c>
      <c r="E3465" t="s">
        <v>11998</v>
      </c>
      <c r="F3465">
        <v>2</v>
      </c>
      <c r="G3465" t="s">
        <v>11999</v>
      </c>
      <c r="H3465" t="s">
        <v>31000</v>
      </c>
      <c r="I3465">
        <v>18</v>
      </c>
      <c r="J3465">
        <v>15307663</v>
      </c>
      <c r="K3465">
        <v>15330282</v>
      </c>
      <c r="L3465">
        <v>22620</v>
      </c>
      <c r="M3465">
        <v>2</v>
      </c>
      <c r="N3465">
        <v>644669</v>
      </c>
      <c r="O3465" t="s">
        <v>11869</v>
      </c>
      <c r="P3465">
        <v>-1438651</v>
      </c>
      <c r="Q3465" t="s">
        <v>11870</v>
      </c>
      <c r="R3465" t="s">
        <v>11871</v>
      </c>
      <c r="S3465" t="s">
        <v>33516</v>
      </c>
      <c r="T3465">
        <v>0.27615329656722498</v>
      </c>
      <c r="U3465">
        <v>0.603102917160658</v>
      </c>
      <c r="V3465">
        <v>2.9985886510996802</v>
      </c>
      <c r="W3465">
        <v>0.89107655920673101</v>
      </c>
      <c r="X3465">
        <v>0.95159051474143896</v>
      </c>
      <c r="Y3465">
        <v>0.88826590557581497</v>
      </c>
      <c r="Z3465">
        <v>0.47690667696080002</v>
      </c>
      <c r="AA3465">
        <v>0.84435025072159198</v>
      </c>
      <c r="AB3465">
        <v>2.2067927591412002</v>
      </c>
      <c r="AC3465">
        <v>0.42508348555068898</v>
      </c>
      <c r="AD3465">
        <v>0.82872126865393902</v>
      </c>
      <c r="AE3465">
        <v>0.63463514570240998</v>
      </c>
      <c r="AF3465">
        <v>0.185213627326239</v>
      </c>
      <c r="AG3465">
        <v>0.68151250837662902</v>
      </c>
      <c r="AH3465">
        <v>2.9559755666855998</v>
      </c>
      <c r="AI3465">
        <v>0.63502732279614804</v>
      </c>
      <c r="AJ3465">
        <v>0.81104508058742797</v>
      </c>
      <c r="AK3465">
        <v>0.73126338729925899</v>
      </c>
    </row>
    <row r="3466" spans="1:37" x14ac:dyDescent="0.2">
      <c r="A3466" t="s">
        <v>11627</v>
      </c>
      <c r="B3466">
        <v>16797410</v>
      </c>
      <c r="C3466">
        <v>16797708</v>
      </c>
      <c r="D3466">
        <v>299</v>
      </c>
      <c r="E3466" t="s">
        <v>12000</v>
      </c>
      <c r="F3466">
        <v>3</v>
      </c>
      <c r="G3466" t="s">
        <v>12001</v>
      </c>
      <c r="H3466" t="s">
        <v>31000</v>
      </c>
      <c r="I3466">
        <v>18</v>
      </c>
      <c r="J3466">
        <v>15307663</v>
      </c>
      <c r="K3466">
        <v>15330282</v>
      </c>
      <c r="L3466">
        <v>22620</v>
      </c>
      <c r="M3466">
        <v>2</v>
      </c>
      <c r="N3466">
        <v>644669</v>
      </c>
      <c r="O3466" t="s">
        <v>11869</v>
      </c>
      <c r="P3466">
        <v>-1467128</v>
      </c>
      <c r="Q3466" t="s">
        <v>11870</v>
      </c>
      <c r="R3466" t="s">
        <v>11871</v>
      </c>
      <c r="S3466" t="s">
        <v>33516</v>
      </c>
      <c r="T3466">
        <v>0.32911398597860803</v>
      </c>
      <c r="U3466">
        <v>0.603102917160658</v>
      </c>
      <c r="V3466">
        <v>24.734829669823402</v>
      </c>
      <c r="W3466">
        <v>0.38920677604595899</v>
      </c>
      <c r="X3466">
        <v>0.704072456322962</v>
      </c>
      <c r="Y3466">
        <v>-24.533195816404401</v>
      </c>
      <c r="Z3466">
        <v>0.48464167878831399</v>
      </c>
      <c r="AA3466">
        <v>0.84435025072159198</v>
      </c>
      <c r="AB3466">
        <v>23.7713555949362</v>
      </c>
      <c r="AC3466">
        <v>0.21073619169722799</v>
      </c>
      <c r="AD3466">
        <v>0.68253123924728298</v>
      </c>
      <c r="AE3466">
        <v>-24.533195816404401</v>
      </c>
      <c r="AF3466">
        <v>0.16793847098801201</v>
      </c>
      <c r="AG3466">
        <v>0.68151250837662902</v>
      </c>
      <c r="AH3466">
        <v>24.734829669823402</v>
      </c>
      <c r="AI3466">
        <v>0.52399907623471598</v>
      </c>
      <c r="AJ3466">
        <v>0.78121606160956403</v>
      </c>
      <c r="AK3466">
        <v>-23.664440398770299</v>
      </c>
    </row>
    <row r="3467" spans="1:37" x14ac:dyDescent="0.2">
      <c r="A3467" t="s">
        <v>11627</v>
      </c>
      <c r="B3467">
        <v>16924283</v>
      </c>
      <c r="C3467">
        <v>16924581</v>
      </c>
      <c r="D3467">
        <v>299</v>
      </c>
      <c r="E3467" t="s">
        <v>12002</v>
      </c>
      <c r="F3467">
        <v>7</v>
      </c>
      <c r="G3467" t="s">
        <v>12003</v>
      </c>
      <c r="H3467" t="s">
        <v>31000</v>
      </c>
      <c r="I3467">
        <v>18</v>
      </c>
      <c r="J3467">
        <v>15307663</v>
      </c>
      <c r="K3467">
        <v>15330282</v>
      </c>
      <c r="L3467">
        <v>22620</v>
      </c>
      <c r="M3467">
        <v>2</v>
      </c>
      <c r="N3467">
        <v>644669</v>
      </c>
      <c r="O3467" t="s">
        <v>11869</v>
      </c>
      <c r="P3467">
        <v>-1594001</v>
      </c>
      <c r="Q3467" t="s">
        <v>11870</v>
      </c>
      <c r="R3467" t="s">
        <v>11871</v>
      </c>
      <c r="S3467" t="s">
        <v>33516</v>
      </c>
      <c r="T3467">
        <v>0.506551998792793</v>
      </c>
      <c r="U3467">
        <v>0.78288571403930396</v>
      </c>
      <c r="V3467">
        <v>2.5770764684907301</v>
      </c>
      <c r="W3467">
        <v>0.94541066367716797</v>
      </c>
      <c r="X3467">
        <v>0.95159051474143896</v>
      </c>
      <c r="Y3467">
        <v>-0.43366192445796298</v>
      </c>
      <c r="Z3467">
        <v>0.64127342146525201</v>
      </c>
      <c r="AA3467">
        <v>0.84521697243271998</v>
      </c>
      <c r="AB3467">
        <v>1.8579284884417799</v>
      </c>
      <c r="AC3467">
        <v>0.63966253792798</v>
      </c>
      <c r="AD3467">
        <v>0.87989882095915395</v>
      </c>
      <c r="AE3467">
        <v>-0.47025024635648699</v>
      </c>
      <c r="AF3467">
        <v>0.43559387281936701</v>
      </c>
      <c r="AG3467">
        <v>0.80674443595273604</v>
      </c>
      <c r="AH3467">
        <v>2.47193457327894</v>
      </c>
      <c r="AI3467">
        <v>0.81350599864527495</v>
      </c>
      <c r="AJ3467">
        <v>0.94390293416205995</v>
      </c>
      <c r="AK3467">
        <v>-0.225730890454965</v>
      </c>
    </row>
    <row r="3468" spans="1:37" x14ac:dyDescent="0.2">
      <c r="A3468" t="s">
        <v>11627</v>
      </c>
      <c r="B3468">
        <v>16924621</v>
      </c>
      <c r="C3468">
        <v>16924772</v>
      </c>
      <c r="D3468">
        <v>152</v>
      </c>
      <c r="E3468" t="s">
        <v>12004</v>
      </c>
      <c r="F3468">
        <v>2</v>
      </c>
      <c r="G3468" t="s">
        <v>12005</v>
      </c>
      <c r="H3468" t="s">
        <v>31000</v>
      </c>
      <c r="I3468">
        <v>18</v>
      </c>
      <c r="J3468">
        <v>15307663</v>
      </c>
      <c r="K3468">
        <v>15330282</v>
      </c>
      <c r="L3468">
        <v>22620</v>
      </c>
      <c r="M3468">
        <v>2</v>
      </c>
      <c r="N3468">
        <v>644669</v>
      </c>
      <c r="O3468" t="s">
        <v>11869</v>
      </c>
      <c r="P3468">
        <v>-1594339</v>
      </c>
      <c r="Q3468" t="s">
        <v>11870</v>
      </c>
      <c r="R3468" t="s">
        <v>11871</v>
      </c>
      <c r="S3468" t="s">
        <v>33516</v>
      </c>
      <c r="T3468">
        <v>0.506551998792793</v>
      </c>
      <c r="U3468">
        <v>0.78288571403930396</v>
      </c>
      <c r="V3468">
        <v>2.5770764684907301</v>
      </c>
      <c r="W3468">
        <v>0.94541066367716797</v>
      </c>
      <c r="X3468">
        <v>0.95159051474143896</v>
      </c>
      <c r="Y3468">
        <v>-0.43366192445796298</v>
      </c>
      <c r="Z3468">
        <v>0.64127342146525201</v>
      </c>
      <c r="AA3468">
        <v>0.84521697243271998</v>
      </c>
      <c r="AB3468">
        <v>1.8579284884417799</v>
      </c>
      <c r="AC3468">
        <v>0.63966253792798</v>
      </c>
      <c r="AD3468">
        <v>0.87989882095915395</v>
      </c>
      <c r="AE3468">
        <v>-0.47025024635648699</v>
      </c>
      <c r="AF3468">
        <v>0.43559387281936701</v>
      </c>
      <c r="AG3468">
        <v>0.80674443595273604</v>
      </c>
      <c r="AH3468">
        <v>2.47193457327894</v>
      </c>
      <c r="AI3468">
        <v>0.81350599864527495</v>
      </c>
      <c r="AJ3468">
        <v>0.94390293416205995</v>
      </c>
      <c r="AK3468">
        <v>-0.225730890454965</v>
      </c>
    </row>
    <row r="3469" spans="1:37" x14ac:dyDescent="0.2">
      <c r="A3469" t="s">
        <v>11627</v>
      </c>
      <c r="B3469">
        <v>17000948</v>
      </c>
      <c r="C3469">
        <v>17001100</v>
      </c>
      <c r="D3469">
        <v>153</v>
      </c>
      <c r="E3469" t="s">
        <v>12006</v>
      </c>
      <c r="F3469">
        <v>2</v>
      </c>
      <c r="G3469" t="s">
        <v>12007</v>
      </c>
      <c r="H3469" t="s">
        <v>31000</v>
      </c>
      <c r="I3469">
        <v>18</v>
      </c>
      <c r="J3469">
        <v>15307663</v>
      </c>
      <c r="K3469">
        <v>15330282</v>
      </c>
      <c r="L3469">
        <v>22620</v>
      </c>
      <c r="M3469">
        <v>2</v>
      </c>
      <c r="N3469">
        <v>644669</v>
      </c>
      <c r="O3469" t="s">
        <v>11869</v>
      </c>
      <c r="P3469">
        <v>-1670666</v>
      </c>
      <c r="Q3469" t="s">
        <v>11870</v>
      </c>
      <c r="R3469" t="s">
        <v>11871</v>
      </c>
      <c r="S3469" t="s">
        <v>33516</v>
      </c>
      <c r="T3469">
        <v>0.97213403838398904</v>
      </c>
      <c r="U3469">
        <v>1</v>
      </c>
      <c r="V3469">
        <v>1.54600153827487</v>
      </c>
      <c r="W3469">
        <v>0.69201225521665499</v>
      </c>
      <c r="X3469">
        <v>0.95159051474143896</v>
      </c>
      <c r="Y3469">
        <v>-0.56536083874168097</v>
      </c>
      <c r="Z3469">
        <v>0.69013698642955401</v>
      </c>
      <c r="AA3469">
        <v>0.84521697243271998</v>
      </c>
      <c r="AB3469">
        <v>0.58252768428213497</v>
      </c>
      <c r="AC3469">
        <v>0.30184355666711699</v>
      </c>
      <c r="AD3469">
        <v>0.68253123924728298</v>
      </c>
      <c r="AE3469">
        <v>-1.56536048303265</v>
      </c>
      <c r="AF3469">
        <v>0.61410715005536498</v>
      </c>
      <c r="AG3469">
        <v>0.80674443595273604</v>
      </c>
      <c r="AH3469">
        <v>2.4756114595588299</v>
      </c>
      <c r="AI3469">
        <v>0.95029317176085903</v>
      </c>
      <c r="AJ3469">
        <v>0.98621344597861504</v>
      </c>
      <c r="AK3469">
        <v>0.30339442940253503</v>
      </c>
    </row>
    <row r="3470" spans="1:37" x14ac:dyDescent="0.2">
      <c r="A3470" t="s">
        <v>11627</v>
      </c>
      <c r="B3470">
        <v>17001100</v>
      </c>
      <c r="C3470">
        <v>17001252</v>
      </c>
      <c r="D3470">
        <v>153</v>
      </c>
      <c r="E3470" t="s">
        <v>12008</v>
      </c>
      <c r="F3470">
        <v>0</v>
      </c>
      <c r="G3470" t="s">
        <v>12009</v>
      </c>
      <c r="H3470" t="s">
        <v>31000</v>
      </c>
      <c r="I3470">
        <v>18</v>
      </c>
      <c r="J3470">
        <v>15307663</v>
      </c>
      <c r="K3470">
        <v>15330282</v>
      </c>
      <c r="L3470">
        <v>22620</v>
      </c>
      <c r="M3470">
        <v>2</v>
      </c>
      <c r="N3470">
        <v>644669</v>
      </c>
      <c r="O3470" t="s">
        <v>11869</v>
      </c>
      <c r="P3470">
        <v>-1670818</v>
      </c>
      <c r="Q3470" t="s">
        <v>11870</v>
      </c>
      <c r="R3470" t="s">
        <v>11871</v>
      </c>
      <c r="S3470" t="s">
        <v>33516</v>
      </c>
      <c r="T3470">
        <v>0.97213403838398904</v>
      </c>
      <c r="U3470">
        <v>1</v>
      </c>
      <c r="V3470">
        <v>1.54600153827487</v>
      </c>
      <c r="W3470">
        <v>0.69201225521665499</v>
      </c>
      <c r="X3470">
        <v>0.95159051474143896</v>
      </c>
      <c r="Y3470">
        <v>-0.56536083874168097</v>
      </c>
      <c r="Z3470">
        <v>0.69013698642955401</v>
      </c>
      <c r="AA3470">
        <v>0.84521697243271998</v>
      </c>
      <c r="AB3470">
        <v>0.58252768428213497</v>
      </c>
      <c r="AC3470">
        <v>0.30184355666711699</v>
      </c>
      <c r="AD3470">
        <v>0.68253123924728298</v>
      </c>
      <c r="AE3470">
        <v>-1.56536048303265</v>
      </c>
      <c r="AF3470">
        <v>0.61410715005536498</v>
      </c>
      <c r="AG3470">
        <v>0.80674443595273604</v>
      </c>
      <c r="AH3470">
        <v>2.4756114595588299</v>
      </c>
      <c r="AI3470">
        <v>0.95029317176085903</v>
      </c>
      <c r="AJ3470">
        <v>0.98621344597861504</v>
      </c>
      <c r="AK3470">
        <v>0.30339442940253503</v>
      </c>
    </row>
    <row r="3471" spans="1:37" x14ac:dyDescent="0.2">
      <c r="A3471" t="s">
        <v>11627</v>
      </c>
      <c r="B3471">
        <v>17001252</v>
      </c>
      <c r="C3471">
        <v>17001404</v>
      </c>
      <c r="D3471">
        <v>153</v>
      </c>
      <c r="E3471" t="s">
        <v>12010</v>
      </c>
      <c r="F3471">
        <v>3</v>
      </c>
      <c r="G3471" t="s">
        <v>12011</v>
      </c>
      <c r="H3471" t="s">
        <v>31000</v>
      </c>
      <c r="I3471">
        <v>18</v>
      </c>
      <c r="J3471">
        <v>15307663</v>
      </c>
      <c r="K3471">
        <v>15330282</v>
      </c>
      <c r="L3471">
        <v>22620</v>
      </c>
      <c r="M3471">
        <v>2</v>
      </c>
      <c r="N3471">
        <v>644669</v>
      </c>
      <c r="O3471" t="s">
        <v>11869</v>
      </c>
      <c r="P3471">
        <v>-1670970</v>
      </c>
      <c r="Q3471" t="s">
        <v>11870</v>
      </c>
      <c r="R3471" t="s">
        <v>11871</v>
      </c>
      <c r="S3471" t="s">
        <v>33516</v>
      </c>
      <c r="T3471">
        <v>0.97213403838398904</v>
      </c>
      <c r="U3471">
        <v>1</v>
      </c>
      <c r="V3471">
        <v>1.54600153827487</v>
      </c>
      <c r="W3471">
        <v>0.69201225521665499</v>
      </c>
      <c r="X3471">
        <v>0.95159051474143896</v>
      </c>
      <c r="Y3471">
        <v>-0.56536083874168097</v>
      </c>
      <c r="Z3471">
        <v>0.69013698642955401</v>
      </c>
      <c r="AA3471">
        <v>0.84521697243271998</v>
      </c>
      <c r="AB3471">
        <v>0.58252768428213497</v>
      </c>
      <c r="AC3471">
        <v>0.30184355666711699</v>
      </c>
      <c r="AD3471">
        <v>0.68253123924728298</v>
      </c>
      <c r="AE3471">
        <v>-1.56536048303265</v>
      </c>
      <c r="AF3471">
        <v>0.61410715005536498</v>
      </c>
      <c r="AG3471">
        <v>0.80674443595273604</v>
      </c>
      <c r="AH3471">
        <v>2.4756114595588299</v>
      </c>
      <c r="AI3471">
        <v>0.95029317176085903</v>
      </c>
      <c r="AJ3471">
        <v>0.98621344597861504</v>
      </c>
      <c r="AK3471">
        <v>0.30339442940253503</v>
      </c>
    </row>
    <row r="3472" spans="1:37" x14ac:dyDescent="0.2">
      <c r="A3472" t="s">
        <v>11627</v>
      </c>
      <c r="B3472">
        <v>17226379</v>
      </c>
      <c r="C3472">
        <v>17226529</v>
      </c>
      <c r="D3472">
        <v>151</v>
      </c>
      <c r="E3472" t="s">
        <v>12012</v>
      </c>
      <c r="F3472">
        <v>2</v>
      </c>
      <c r="G3472" t="s">
        <v>12013</v>
      </c>
      <c r="H3472" t="s">
        <v>31000</v>
      </c>
      <c r="I3472">
        <v>18</v>
      </c>
      <c r="J3472">
        <v>15307663</v>
      </c>
      <c r="K3472">
        <v>15330282</v>
      </c>
      <c r="L3472">
        <v>22620</v>
      </c>
      <c r="M3472">
        <v>2</v>
      </c>
      <c r="N3472">
        <v>644669</v>
      </c>
      <c r="O3472" t="s">
        <v>11869</v>
      </c>
      <c r="P3472">
        <v>-1896097</v>
      </c>
      <c r="Q3472" t="s">
        <v>11870</v>
      </c>
      <c r="R3472" t="s">
        <v>11871</v>
      </c>
      <c r="S3472" t="s">
        <v>33516</v>
      </c>
      <c r="T3472">
        <v>0.339859523617834</v>
      </c>
      <c r="U3472">
        <v>0.603102917160658</v>
      </c>
      <c r="V3472">
        <v>2.2908132128651499</v>
      </c>
      <c r="W3472">
        <v>0.60568426597767</v>
      </c>
      <c r="X3472">
        <v>0.91297319484330297</v>
      </c>
      <c r="Y3472">
        <v>-0.88286993820630899</v>
      </c>
      <c r="Z3472">
        <v>0.50356939191822203</v>
      </c>
      <c r="AA3472">
        <v>0.84521697243271998</v>
      </c>
      <c r="AB3472">
        <v>1.7349908682949799</v>
      </c>
      <c r="AC3472">
        <v>0.214136636652627</v>
      </c>
      <c r="AD3472">
        <v>0.68253123924728298</v>
      </c>
      <c r="AE3472">
        <v>-1.73471166512116</v>
      </c>
      <c r="AF3472">
        <v>0.29447908467065198</v>
      </c>
      <c r="AG3472">
        <v>0.70473078222419605</v>
      </c>
      <c r="AH3472">
        <v>1.88602425577523</v>
      </c>
      <c r="AI3472">
        <v>0.88957369700771005</v>
      </c>
      <c r="AJ3472">
        <v>0.98621344597861504</v>
      </c>
      <c r="AK3472">
        <v>-8.2373129835311906E-2</v>
      </c>
    </row>
    <row r="3473" spans="1:37" x14ac:dyDescent="0.2">
      <c r="A3473" t="s">
        <v>11627</v>
      </c>
      <c r="B3473">
        <v>17226568</v>
      </c>
      <c r="C3473">
        <v>17226719</v>
      </c>
      <c r="D3473">
        <v>152</v>
      </c>
      <c r="E3473" t="s">
        <v>12014</v>
      </c>
      <c r="F3473">
        <v>2</v>
      </c>
      <c r="G3473" t="s">
        <v>12015</v>
      </c>
      <c r="H3473" t="s">
        <v>31000</v>
      </c>
      <c r="I3473">
        <v>18</v>
      </c>
      <c r="J3473">
        <v>15307663</v>
      </c>
      <c r="K3473">
        <v>15330282</v>
      </c>
      <c r="L3473">
        <v>22620</v>
      </c>
      <c r="M3473">
        <v>2</v>
      </c>
      <c r="N3473">
        <v>644669</v>
      </c>
      <c r="O3473" t="s">
        <v>11869</v>
      </c>
      <c r="P3473">
        <v>-1896286</v>
      </c>
      <c r="Q3473" t="s">
        <v>11870</v>
      </c>
      <c r="R3473" t="s">
        <v>11871</v>
      </c>
      <c r="S3473" t="s">
        <v>33516</v>
      </c>
      <c r="T3473">
        <v>0.339859523617834</v>
      </c>
      <c r="U3473">
        <v>0.603102917160658</v>
      </c>
      <c r="V3473">
        <v>2.1120627158245702</v>
      </c>
      <c r="W3473">
        <v>0.60568426597767</v>
      </c>
      <c r="X3473">
        <v>0.91297319484330297</v>
      </c>
      <c r="Y3473">
        <v>-0.75009698876463604</v>
      </c>
      <c r="Z3473">
        <v>0.50356939191822203</v>
      </c>
      <c r="AA3473">
        <v>0.84521697243271998</v>
      </c>
      <c r="AB3473">
        <v>1.6023374901215499</v>
      </c>
      <c r="AC3473">
        <v>0.214136636652627</v>
      </c>
      <c r="AD3473">
        <v>0.68253123924728298</v>
      </c>
      <c r="AE3473">
        <v>-1.60193871567949</v>
      </c>
      <c r="AF3473">
        <v>0.29447908467065198</v>
      </c>
      <c r="AG3473">
        <v>0.70473078222419605</v>
      </c>
      <c r="AH3473">
        <v>1.70727375873466</v>
      </c>
      <c r="AI3473">
        <v>0.88957369700771005</v>
      </c>
      <c r="AJ3473">
        <v>0.98621344597861504</v>
      </c>
      <c r="AK3473">
        <v>4.3987260257050402E-2</v>
      </c>
    </row>
    <row r="3474" spans="1:37" x14ac:dyDescent="0.2">
      <c r="A3474" t="s">
        <v>11627</v>
      </c>
      <c r="B3474">
        <v>17265402</v>
      </c>
      <c r="C3474">
        <v>17265552</v>
      </c>
      <c r="D3474">
        <v>151</v>
      </c>
      <c r="E3474" t="s">
        <v>12016</v>
      </c>
      <c r="F3474">
        <v>2</v>
      </c>
      <c r="G3474" t="s">
        <v>12017</v>
      </c>
      <c r="H3474" t="s">
        <v>31000</v>
      </c>
      <c r="I3474">
        <v>18</v>
      </c>
      <c r="J3474">
        <v>15307663</v>
      </c>
      <c r="K3474">
        <v>15330282</v>
      </c>
      <c r="L3474">
        <v>22620</v>
      </c>
      <c r="M3474">
        <v>2</v>
      </c>
      <c r="N3474">
        <v>644669</v>
      </c>
      <c r="O3474" t="s">
        <v>11869</v>
      </c>
      <c r="P3474">
        <v>-1935120</v>
      </c>
      <c r="Q3474" t="s">
        <v>11870</v>
      </c>
      <c r="R3474" t="s">
        <v>11871</v>
      </c>
      <c r="S3474" t="s">
        <v>33516</v>
      </c>
      <c r="T3474">
        <v>0.644035865418358</v>
      </c>
      <c r="U3474">
        <v>0.84904924635754497</v>
      </c>
      <c r="V3474">
        <v>0.65685909893085503</v>
      </c>
      <c r="W3474">
        <v>0.69201225521665499</v>
      </c>
      <c r="X3474">
        <v>0.95159051474143896</v>
      </c>
      <c r="Y3474">
        <v>-0.73958889941018502</v>
      </c>
      <c r="Z3474">
        <v>0.57853978204985401</v>
      </c>
      <c r="AA3474">
        <v>0.84521697243271998</v>
      </c>
      <c r="AB3474">
        <v>0.44522621392940198</v>
      </c>
      <c r="AC3474">
        <v>0.59090205226999604</v>
      </c>
      <c r="AD3474">
        <v>0.87989882095915395</v>
      </c>
      <c r="AE3474">
        <v>-1.2391689923782301</v>
      </c>
      <c r="AF3474">
        <v>0.77173648502780101</v>
      </c>
      <c r="AG3474">
        <v>0.88417364479730298</v>
      </c>
      <c r="AH3474">
        <v>0.56713558739594505</v>
      </c>
      <c r="AI3474">
        <v>0.81350599864527495</v>
      </c>
      <c r="AJ3474">
        <v>0.94390293416205995</v>
      </c>
      <c r="AK3474">
        <v>-0.14003006099986701</v>
      </c>
    </row>
    <row r="3475" spans="1:37" x14ac:dyDescent="0.2">
      <c r="A3475" t="s">
        <v>11627</v>
      </c>
      <c r="B3475">
        <v>17265592</v>
      </c>
      <c r="C3475">
        <v>17265890</v>
      </c>
      <c r="D3475">
        <v>299</v>
      </c>
      <c r="E3475" t="s">
        <v>12018</v>
      </c>
      <c r="F3475">
        <v>6</v>
      </c>
      <c r="G3475" t="s">
        <v>12019</v>
      </c>
      <c r="H3475" t="s">
        <v>31000</v>
      </c>
      <c r="I3475">
        <v>18</v>
      </c>
      <c r="J3475">
        <v>15307663</v>
      </c>
      <c r="K3475">
        <v>15330282</v>
      </c>
      <c r="L3475">
        <v>22620</v>
      </c>
      <c r="M3475">
        <v>2</v>
      </c>
      <c r="N3475">
        <v>644669</v>
      </c>
      <c r="O3475" t="s">
        <v>11869</v>
      </c>
      <c r="P3475">
        <v>-1935310</v>
      </c>
      <c r="Q3475" t="s">
        <v>11870</v>
      </c>
      <c r="R3475" t="s">
        <v>11871</v>
      </c>
      <c r="S3475" t="s">
        <v>33516</v>
      </c>
      <c r="T3475">
        <v>0.644035865418358</v>
      </c>
      <c r="U3475">
        <v>0.84904924635754497</v>
      </c>
      <c r="V3475">
        <v>0.65685909893085503</v>
      </c>
      <c r="W3475">
        <v>0.69201225521665499</v>
      </c>
      <c r="X3475">
        <v>0.95159051474143896</v>
      </c>
      <c r="Y3475">
        <v>-0.73958889941018502</v>
      </c>
      <c r="Z3475">
        <v>0.57853978204985401</v>
      </c>
      <c r="AA3475">
        <v>0.84521697243271998</v>
      </c>
      <c r="AB3475">
        <v>0.44522621392940198</v>
      </c>
      <c r="AC3475">
        <v>0.59090205226999604</v>
      </c>
      <c r="AD3475">
        <v>0.87989882095915395</v>
      </c>
      <c r="AE3475">
        <v>-1.2391689923782301</v>
      </c>
      <c r="AF3475">
        <v>0.77173648502780101</v>
      </c>
      <c r="AG3475">
        <v>0.88417364479730298</v>
      </c>
      <c r="AH3475">
        <v>0.56713558739594505</v>
      </c>
      <c r="AI3475">
        <v>0.81350599864527495</v>
      </c>
      <c r="AJ3475">
        <v>0.94390293416205995</v>
      </c>
      <c r="AK3475">
        <v>-0.14003006099986701</v>
      </c>
    </row>
    <row r="3476" spans="1:37" x14ac:dyDescent="0.2">
      <c r="A3476" t="s">
        <v>11627</v>
      </c>
      <c r="B3476">
        <v>17274111</v>
      </c>
      <c r="C3476">
        <v>17274368</v>
      </c>
      <c r="D3476">
        <v>258</v>
      </c>
      <c r="E3476" t="s">
        <v>12020</v>
      </c>
      <c r="F3476">
        <v>4</v>
      </c>
      <c r="G3476" t="s">
        <v>12021</v>
      </c>
      <c r="H3476" t="s">
        <v>31000</v>
      </c>
      <c r="I3476">
        <v>18</v>
      </c>
      <c r="J3476">
        <v>15307663</v>
      </c>
      <c r="K3476">
        <v>15330282</v>
      </c>
      <c r="L3476">
        <v>22620</v>
      </c>
      <c r="M3476">
        <v>2</v>
      </c>
      <c r="N3476">
        <v>644669</v>
      </c>
      <c r="O3476" t="s">
        <v>11869</v>
      </c>
      <c r="P3476">
        <v>-1943829</v>
      </c>
      <c r="Q3476" t="s">
        <v>11870</v>
      </c>
      <c r="R3476" t="s">
        <v>11871</v>
      </c>
      <c r="S3476" t="s">
        <v>33516</v>
      </c>
      <c r="T3476">
        <v>7.3374270299014499E-2</v>
      </c>
      <c r="U3476">
        <v>0.603102917160658</v>
      </c>
      <c r="V3476">
        <v>24.185404468892202</v>
      </c>
      <c r="W3476">
        <v>0.427323497058756</v>
      </c>
      <c r="X3476">
        <v>0.73460997439807996</v>
      </c>
      <c r="Y3476">
        <v>-1.9541033743098</v>
      </c>
      <c r="Z3476">
        <v>0.136920528570767</v>
      </c>
      <c r="AA3476">
        <v>0.72610664078822296</v>
      </c>
      <c r="AB3476">
        <v>23.351455506526101</v>
      </c>
      <c r="AC3476">
        <v>0.29469812559629099</v>
      </c>
      <c r="AD3476">
        <v>0.68253123924728298</v>
      </c>
      <c r="AE3476">
        <v>-2.1666476249376201</v>
      </c>
      <c r="AF3476">
        <v>6.4397970358010495E-2</v>
      </c>
      <c r="AG3476">
        <v>0.57889197891446198</v>
      </c>
      <c r="AH3476">
        <v>4.4122141585826196</v>
      </c>
      <c r="AI3476">
        <v>0.61187545788734798</v>
      </c>
      <c r="AJ3476">
        <v>0.792270719854135</v>
      </c>
      <c r="AK3476">
        <v>-1.2929750516746801</v>
      </c>
    </row>
    <row r="3477" spans="1:37" x14ac:dyDescent="0.2">
      <c r="A3477" t="s">
        <v>11627</v>
      </c>
      <c r="B3477">
        <v>17274407</v>
      </c>
      <c r="C3477">
        <v>17274558</v>
      </c>
      <c r="D3477">
        <v>152</v>
      </c>
      <c r="E3477" t="s">
        <v>12022</v>
      </c>
      <c r="F3477">
        <v>2</v>
      </c>
      <c r="G3477" t="s">
        <v>12015</v>
      </c>
      <c r="H3477" t="s">
        <v>31000</v>
      </c>
      <c r="I3477">
        <v>18</v>
      </c>
      <c r="J3477">
        <v>15307663</v>
      </c>
      <c r="K3477">
        <v>15330282</v>
      </c>
      <c r="L3477">
        <v>22620</v>
      </c>
      <c r="M3477">
        <v>2</v>
      </c>
      <c r="N3477">
        <v>644669</v>
      </c>
      <c r="O3477" t="s">
        <v>11869</v>
      </c>
      <c r="P3477">
        <v>-1944125</v>
      </c>
      <c r="Q3477" t="s">
        <v>11870</v>
      </c>
      <c r="R3477" t="s">
        <v>11871</v>
      </c>
      <c r="S3477" t="s">
        <v>33516</v>
      </c>
      <c r="T3477">
        <v>7.3374270299014499E-2</v>
      </c>
      <c r="U3477">
        <v>0.603102917160658</v>
      </c>
      <c r="V3477">
        <v>24.185404468892202</v>
      </c>
      <c r="W3477">
        <v>0.427323497058756</v>
      </c>
      <c r="X3477">
        <v>0.73460997439807996</v>
      </c>
      <c r="Y3477">
        <v>-1.9541033743098</v>
      </c>
      <c r="Z3477">
        <v>0.136920528570767</v>
      </c>
      <c r="AA3477">
        <v>0.72610664078822296</v>
      </c>
      <c r="AB3477">
        <v>23.351455506526101</v>
      </c>
      <c r="AC3477">
        <v>0.29469812559629099</v>
      </c>
      <c r="AD3477">
        <v>0.68253123924728298</v>
      </c>
      <c r="AE3477">
        <v>-2.1666476249376201</v>
      </c>
      <c r="AF3477">
        <v>6.4397970358010495E-2</v>
      </c>
      <c r="AG3477">
        <v>0.57889197891446198</v>
      </c>
      <c r="AH3477">
        <v>4.4122141585826196</v>
      </c>
      <c r="AI3477">
        <v>0.61187545788734798</v>
      </c>
      <c r="AJ3477">
        <v>0.792270719854135</v>
      </c>
      <c r="AK3477">
        <v>-1.2929750516746801</v>
      </c>
    </row>
    <row r="3478" spans="1:37" x14ac:dyDescent="0.2">
      <c r="A3478" t="s">
        <v>11627</v>
      </c>
      <c r="B3478">
        <v>17354779</v>
      </c>
      <c r="C3478">
        <v>17354929</v>
      </c>
      <c r="D3478">
        <v>151</v>
      </c>
      <c r="E3478" t="s">
        <v>12023</v>
      </c>
      <c r="F3478">
        <v>2</v>
      </c>
      <c r="G3478" t="s">
        <v>12024</v>
      </c>
      <c r="H3478" t="s">
        <v>31000</v>
      </c>
      <c r="I3478">
        <v>18</v>
      </c>
      <c r="J3478">
        <v>15307663</v>
      </c>
      <c r="K3478">
        <v>15330282</v>
      </c>
      <c r="L3478">
        <v>22620</v>
      </c>
      <c r="M3478">
        <v>2</v>
      </c>
      <c r="N3478">
        <v>644669</v>
      </c>
      <c r="O3478" t="s">
        <v>11869</v>
      </c>
      <c r="P3478">
        <v>-2024497</v>
      </c>
      <c r="Q3478" t="s">
        <v>11870</v>
      </c>
      <c r="R3478" t="s">
        <v>11871</v>
      </c>
      <c r="S3478" t="s">
        <v>33516</v>
      </c>
      <c r="T3478">
        <v>7.3374270299014499E-2</v>
      </c>
      <c r="U3478">
        <v>0.603102917160658</v>
      </c>
      <c r="V3478">
        <v>23.9794323598856</v>
      </c>
      <c r="W3478">
        <v>0.113079289867903</v>
      </c>
      <c r="X3478">
        <v>0.704072456322962</v>
      </c>
      <c r="Y3478">
        <v>-23.844838217473299</v>
      </c>
      <c r="Z3478">
        <v>0.136920528570767</v>
      </c>
      <c r="AA3478">
        <v>0.72610664078822296</v>
      </c>
      <c r="AB3478">
        <v>23.298929171266199</v>
      </c>
      <c r="AC3478">
        <v>0.10683406973163299</v>
      </c>
      <c r="AD3478">
        <v>0.68253123924728298</v>
      </c>
      <c r="AE3478">
        <v>-3.3551756558536501</v>
      </c>
      <c r="AF3478">
        <v>6.9808448882277996E-2</v>
      </c>
      <c r="AG3478">
        <v>0.60400337402173399</v>
      </c>
      <c r="AH3478">
        <v>3.2062428546231398</v>
      </c>
      <c r="AI3478">
        <v>0.17351581260912399</v>
      </c>
      <c r="AJ3478">
        <v>0.78121606160956403</v>
      </c>
      <c r="AK3478">
        <v>-23.192013978103301</v>
      </c>
    </row>
    <row r="3479" spans="1:37" x14ac:dyDescent="0.2">
      <c r="A3479" t="s">
        <v>11627</v>
      </c>
      <c r="B3479">
        <v>17354968</v>
      </c>
      <c r="C3479">
        <v>17355119</v>
      </c>
      <c r="D3479">
        <v>152</v>
      </c>
      <c r="E3479" t="s">
        <v>12025</v>
      </c>
      <c r="F3479">
        <v>2</v>
      </c>
      <c r="G3479" t="s">
        <v>12015</v>
      </c>
      <c r="H3479" t="s">
        <v>31000</v>
      </c>
      <c r="I3479">
        <v>18</v>
      </c>
      <c r="J3479">
        <v>15307663</v>
      </c>
      <c r="K3479">
        <v>15330282</v>
      </c>
      <c r="L3479">
        <v>22620</v>
      </c>
      <c r="M3479">
        <v>2</v>
      </c>
      <c r="N3479">
        <v>644669</v>
      </c>
      <c r="O3479" t="s">
        <v>11869</v>
      </c>
      <c r="P3479">
        <v>-2024686</v>
      </c>
      <c r="Q3479" t="s">
        <v>11870</v>
      </c>
      <c r="R3479" t="s">
        <v>11871</v>
      </c>
      <c r="S3479" t="s">
        <v>33516</v>
      </c>
      <c r="T3479">
        <v>7.3374270299014499E-2</v>
      </c>
      <c r="U3479">
        <v>0.603102917160658</v>
      </c>
      <c r="V3479">
        <v>23.9794323598856</v>
      </c>
      <c r="W3479">
        <v>0.113079289867903</v>
      </c>
      <c r="X3479">
        <v>0.704072456322962</v>
      </c>
      <c r="Y3479">
        <v>-23.844838217473299</v>
      </c>
      <c r="Z3479">
        <v>0.136920528570767</v>
      </c>
      <c r="AA3479">
        <v>0.72610664078822296</v>
      </c>
      <c r="AB3479">
        <v>23.298929171266199</v>
      </c>
      <c r="AC3479">
        <v>0.10683406973163299</v>
      </c>
      <c r="AD3479">
        <v>0.68253123924728298</v>
      </c>
      <c r="AE3479">
        <v>-3.3551756558536501</v>
      </c>
      <c r="AF3479">
        <v>6.9808448882277996E-2</v>
      </c>
      <c r="AG3479">
        <v>0.60400337402173399</v>
      </c>
      <c r="AH3479">
        <v>3.2062428546231398</v>
      </c>
      <c r="AI3479">
        <v>0.17351581260912399</v>
      </c>
      <c r="AJ3479">
        <v>0.78121606160956403</v>
      </c>
      <c r="AK3479">
        <v>-23.192013978103301</v>
      </c>
    </row>
    <row r="3480" spans="1:37" x14ac:dyDescent="0.2">
      <c r="A3480" t="s">
        <v>11627</v>
      </c>
      <c r="B3480">
        <v>17385779</v>
      </c>
      <c r="C3480">
        <v>17385995</v>
      </c>
      <c r="D3480">
        <v>217</v>
      </c>
      <c r="E3480" t="s">
        <v>12026</v>
      </c>
      <c r="F3480">
        <v>4</v>
      </c>
      <c r="G3480" t="s">
        <v>12027</v>
      </c>
      <c r="H3480" t="s">
        <v>31000</v>
      </c>
      <c r="I3480">
        <v>18</v>
      </c>
      <c r="J3480">
        <v>15307663</v>
      </c>
      <c r="K3480">
        <v>15330282</v>
      </c>
      <c r="L3480">
        <v>22620</v>
      </c>
      <c r="M3480">
        <v>2</v>
      </c>
      <c r="N3480">
        <v>644669</v>
      </c>
      <c r="O3480" t="s">
        <v>11869</v>
      </c>
      <c r="P3480">
        <v>-2055497</v>
      </c>
      <c r="Q3480" t="s">
        <v>11870</v>
      </c>
      <c r="R3480" t="s">
        <v>11871</v>
      </c>
      <c r="S3480" t="s">
        <v>33516</v>
      </c>
      <c r="T3480">
        <v>0.32911398597860803</v>
      </c>
      <c r="U3480">
        <v>0.603102917160658</v>
      </c>
      <c r="V3480">
        <v>22.2753982837066</v>
      </c>
      <c r="W3480">
        <v>0.20525741147413201</v>
      </c>
      <c r="X3480">
        <v>0.704072456322962</v>
      </c>
      <c r="Y3480">
        <v>-22.8444029217655</v>
      </c>
      <c r="Z3480">
        <v>0.306975110376564</v>
      </c>
      <c r="AA3480">
        <v>0.72610664078822296</v>
      </c>
      <c r="AB3480">
        <v>22.0825627922253</v>
      </c>
      <c r="AC3480">
        <v>7.0489011448141195E-2</v>
      </c>
      <c r="AD3480">
        <v>0.57684129297949804</v>
      </c>
      <c r="AE3480">
        <v>-22.8444029217655</v>
      </c>
      <c r="AF3480">
        <v>0.61410715005536498</v>
      </c>
      <c r="AG3480">
        <v>0.80674443595273604</v>
      </c>
      <c r="AH3480">
        <v>1.50220877844414</v>
      </c>
      <c r="AI3480">
        <v>0.35038410267202102</v>
      </c>
      <c r="AJ3480">
        <v>0.78121606160956403</v>
      </c>
      <c r="AK3480">
        <v>-21.975647613295902</v>
      </c>
    </row>
    <row r="3481" spans="1:37" x14ac:dyDescent="0.2">
      <c r="A3481" t="s">
        <v>11627</v>
      </c>
      <c r="B3481">
        <v>17386035</v>
      </c>
      <c r="C3481">
        <v>17386324</v>
      </c>
      <c r="D3481">
        <v>290</v>
      </c>
      <c r="E3481" t="s">
        <v>12028</v>
      </c>
      <c r="F3481">
        <v>4</v>
      </c>
      <c r="G3481" t="s">
        <v>11939</v>
      </c>
      <c r="H3481" t="s">
        <v>31000</v>
      </c>
      <c r="I3481">
        <v>18</v>
      </c>
      <c r="J3481">
        <v>15307663</v>
      </c>
      <c r="K3481">
        <v>15330282</v>
      </c>
      <c r="L3481">
        <v>22620</v>
      </c>
      <c r="M3481">
        <v>2</v>
      </c>
      <c r="N3481">
        <v>644669</v>
      </c>
      <c r="O3481" t="s">
        <v>11869</v>
      </c>
      <c r="P3481">
        <v>-2055753</v>
      </c>
      <c r="Q3481" t="s">
        <v>11870</v>
      </c>
      <c r="R3481" t="s">
        <v>11871</v>
      </c>
      <c r="S3481" t="s">
        <v>33516</v>
      </c>
      <c r="T3481">
        <v>0.32911398597860803</v>
      </c>
      <c r="U3481">
        <v>0.603102917160658</v>
      </c>
      <c r="V3481">
        <v>22.2753982837066</v>
      </c>
      <c r="W3481">
        <v>0.20525741147413201</v>
      </c>
      <c r="X3481">
        <v>0.704072456322962</v>
      </c>
      <c r="Y3481">
        <v>-22.8444029217655</v>
      </c>
      <c r="Z3481">
        <v>0.306975110376564</v>
      </c>
      <c r="AA3481">
        <v>0.72610664078822296</v>
      </c>
      <c r="AB3481">
        <v>22.0825627922253</v>
      </c>
      <c r="AC3481">
        <v>7.0489011448141195E-2</v>
      </c>
      <c r="AD3481">
        <v>0.57684129297949804</v>
      </c>
      <c r="AE3481">
        <v>-22.8444029217655</v>
      </c>
      <c r="AF3481">
        <v>0.61410715005536498</v>
      </c>
      <c r="AG3481">
        <v>0.80674443595273604</v>
      </c>
      <c r="AH3481">
        <v>1.50220877844414</v>
      </c>
      <c r="AI3481">
        <v>0.35038410267202102</v>
      </c>
      <c r="AJ3481">
        <v>0.78121606160956403</v>
      </c>
      <c r="AK3481">
        <v>-21.975647613295902</v>
      </c>
    </row>
    <row r="3482" spans="1:37" x14ac:dyDescent="0.2">
      <c r="A3482" t="s">
        <v>11627</v>
      </c>
      <c r="B3482">
        <v>17437581</v>
      </c>
      <c r="C3482">
        <v>17437732</v>
      </c>
      <c r="D3482">
        <v>152</v>
      </c>
      <c r="E3482" t="s">
        <v>12029</v>
      </c>
      <c r="F3482">
        <v>1</v>
      </c>
      <c r="G3482" t="s">
        <v>12030</v>
      </c>
      <c r="H3482" t="s">
        <v>31000</v>
      </c>
      <c r="I3482">
        <v>18</v>
      </c>
      <c r="J3482">
        <v>15307663</v>
      </c>
      <c r="K3482">
        <v>15330282</v>
      </c>
      <c r="L3482">
        <v>22620</v>
      </c>
      <c r="M3482">
        <v>2</v>
      </c>
      <c r="N3482">
        <v>644669</v>
      </c>
      <c r="O3482" t="s">
        <v>11869</v>
      </c>
      <c r="P3482">
        <v>-2107299</v>
      </c>
      <c r="Q3482" t="s">
        <v>11870</v>
      </c>
      <c r="R3482" t="s">
        <v>11871</v>
      </c>
      <c r="S3482" t="s">
        <v>33516</v>
      </c>
      <c r="T3482">
        <v>0.54421053469192604</v>
      </c>
      <c r="U3482">
        <v>0.80321479550967601</v>
      </c>
      <c r="V3482">
        <v>0.68548577780908604</v>
      </c>
      <c r="W3482">
        <v>0.123414495547065</v>
      </c>
      <c r="X3482">
        <v>0.704072456322962</v>
      </c>
      <c r="Y3482">
        <v>22.2316633553244</v>
      </c>
      <c r="Z3482">
        <v>0.96726857278496403</v>
      </c>
      <c r="AA3482">
        <v>0.99919698600769702</v>
      </c>
      <c r="AB3482">
        <v>-0.27798805322695402</v>
      </c>
      <c r="AC3482">
        <v>0.17695932866387601</v>
      </c>
      <c r="AD3482">
        <v>0.68253123924728298</v>
      </c>
      <c r="AE3482">
        <v>21.956650780751001</v>
      </c>
      <c r="AF3482">
        <v>0.22065000948199101</v>
      </c>
      <c r="AG3482">
        <v>0.68151250837662902</v>
      </c>
      <c r="AH3482">
        <v>1.6150960012348801</v>
      </c>
      <c r="AI3482">
        <v>0.183554312780425</v>
      </c>
      <c r="AJ3482">
        <v>0.78121606160956403</v>
      </c>
      <c r="AK3482">
        <v>1.75948584792246</v>
      </c>
    </row>
    <row r="3483" spans="1:37" x14ac:dyDescent="0.2">
      <c r="A3483" t="s">
        <v>11627</v>
      </c>
      <c r="B3483">
        <v>17437770</v>
      </c>
      <c r="C3483">
        <v>17438068</v>
      </c>
      <c r="D3483">
        <v>299</v>
      </c>
      <c r="E3483" t="s">
        <v>12031</v>
      </c>
      <c r="F3483">
        <v>5</v>
      </c>
      <c r="G3483" t="s">
        <v>12032</v>
      </c>
      <c r="H3483" t="s">
        <v>31000</v>
      </c>
      <c r="I3483">
        <v>18</v>
      </c>
      <c r="J3483">
        <v>15307663</v>
      </c>
      <c r="K3483">
        <v>15330282</v>
      </c>
      <c r="L3483">
        <v>22620</v>
      </c>
      <c r="M3483">
        <v>2</v>
      </c>
      <c r="N3483">
        <v>644669</v>
      </c>
      <c r="O3483" t="s">
        <v>11869</v>
      </c>
      <c r="P3483">
        <v>-2107488</v>
      </c>
      <c r="Q3483" t="s">
        <v>11870</v>
      </c>
      <c r="R3483" t="s">
        <v>11871</v>
      </c>
      <c r="S3483" t="s">
        <v>33516</v>
      </c>
      <c r="T3483">
        <v>0.27615329656722498</v>
      </c>
      <c r="U3483">
        <v>0.603102917160658</v>
      </c>
      <c r="V3483">
        <v>1.7455540641548599</v>
      </c>
      <c r="W3483">
        <v>0.49709177864118298</v>
      </c>
      <c r="X3483">
        <v>0.78363289935355196</v>
      </c>
      <c r="Y3483">
        <v>0.157898890158607</v>
      </c>
      <c r="Z3483">
        <v>0.66713806400786302</v>
      </c>
      <c r="AA3483">
        <v>0.84521697243271998</v>
      </c>
      <c r="AB3483">
        <v>0.78208008067619705</v>
      </c>
      <c r="AC3483">
        <v>0.63966253792798</v>
      </c>
      <c r="AD3483">
        <v>0.87989882095915395</v>
      </c>
      <c r="AE3483">
        <v>-0.117113684414741</v>
      </c>
      <c r="AF3483">
        <v>6.9808448882277996E-2</v>
      </c>
      <c r="AG3483">
        <v>0.60400337402173399</v>
      </c>
      <c r="AH3483">
        <v>2.6751642875806598</v>
      </c>
      <c r="AI3483">
        <v>0.43521265639500101</v>
      </c>
      <c r="AJ3483">
        <v>0.78121606160956403</v>
      </c>
      <c r="AK3483">
        <v>0.34703097855295301</v>
      </c>
    </row>
    <row r="3484" spans="1:37" x14ac:dyDescent="0.2">
      <c r="A3484" t="s">
        <v>11627</v>
      </c>
      <c r="B3484">
        <v>17471851</v>
      </c>
      <c r="C3484">
        <v>17472001</v>
      </c>
      <c r="D3484">
        <v>151</v>
      </c>
      <c r="E3484" t="s">
        <v>12033</v>
      </c>
      <c r="F3484">
        <v>2</v>
      </c>
      <c r="G3484" t="s">
        <v>12034</v>
      </c>
      <c r="H3484" t="s">
        <v>31000</v>
      </c>
      <c r="I3484">
        <v>18</v>
      </c>
      <c r="J3484">
        <v>15307663</v>
      </c>
      <c r="K3484">
        <v>15330282</v>
      </c>
      <c r="L3484">
        <v>22620</v>
      </c>
      <c r="M3484">
        <v>2</v>
      </c>
      <c r="N3484">
        <v>644669</v>
      </c>
      <c r="O3484" t="s">
        <v>11869</v>
      </c>
      <c r="P3484">
        <v>-2141569</v>
      </c>
      <c r="Q3484" t="s">
        <v>11870</v>
      </c>
      <c r="R3484" t="s">
        <v>11871</v>
      </c>
      <c r="S3484" t="s">
        <v>33516</v>
      </c>
      <c r="T3484">
        <v>0.254431078355565</v>
      </c>
      <c r="U3484">
        <v>0.603102917160658</v>
      </c>
      <c r="V3484">
        <v>3.5564988174738601</v>
      </c>
      <c r="W3484">
        <v>0.113079289867903</v>
      </c>
      <c r="X3484">
        <v>0.704072456322962</v>
      </c>
      <c r="Y3484">
        <v>-23.006260819618699</v>
      </c>
      <c r="Z3484">
        <v>0.64127342146525201</v>
      </c>
      <c r="AA3484">
        <v>0.84521697243271998</v>
      </c>
      <c r="AB3484">
        <v>2.5930248130602398</v>
      </c>
      <c r="AC3484">
        <v>0.114586611961368</v>
      </c>
      <c r="AD3484">
        <v>0.68253123924728298</v>
      </c>
      <c r="AE3484">
        <v>-2.51659825799902</v>
      </c>
      <c r="AF3484">
        <v>6.4397970358010495E-2</v>
      </c>
      <c r="AG3484">
        <v>0.57889197891446198</v>
      </c>
      <c r="AH3484">
        <v>4.4861081498631403</v>
      </c>
      <c r="AI3484">
        <v>0.17351581260912399</v>
      </c>
      <c r="AJ3484">
        <v>0.78121606160956403</v>
      </c>
      <c r="AK3484">
        <v>-22.503449541150299</v>
      </c>
    </row>
    <row r="3485" spans="1:37" x14ac:dyDescent="0.2">
      <c r="A3485" t="s">
        <v>11627</v>
      </c>
      <c r="B3485">
        <v>17472040</v>
      </c>
      <c r="C3485">
        <v>17472329</v>
      </c>
      <c r="D3485">
        <v>290</v>
      </c>
      <c r="E3485" t="s">
        <v>12035</v>
      </c>
      <c r="F3485">
        <v>4</v>
      </c>
      <c r="G3485" t="s">
        <v>11939</v>
      </c>
      <c r="H3485" t="s">
        <v>31000</v>
      </c>
      <c r="I3485">
        <v>18</v>
      </c>
      <c r="J3485">
        <v>15307663</v>
      </c>
      <c r="K3485">
        <v>15330282</v>
      </c>
      <c r="L3485">
        <v>22620</v>
      </c>
      <c r="M3485">
        <v>2</v>
      </c>
      <c r="N3485">
        <v>644669</v>
      </c>
      <c r="O3485" t="s">
        <v>11869</v>
      </c>
      <c r="P3485">
        <v>-2141758</v>
      </c>
      <c r="Q3485" t="s">
        <v>11870</v>
      </c>
      <c r="R3485" t="s">
        <v>11871</v>
      </c>
      <c r="S3485" t="s">
        <v>33516</v>
      </c>
      <c r="T3485">
        <v>0.254431078355565</v>
      </c>
      <c r="U3485">
        <v>0.603102917160658</v>
      </c>
      <c r="V3485">
        <v>3.5564988174738601</v>
      </c>
      <c r="W3485">
        <v>0.113079289867903</v>
      </c>
      <c r="X3485">
        <v>0.704072456322962</v>
      </c>
      <c r="Y3485">
        <v>-23.006260819618699</v>
      </c>
      <c r="Z3485">
        <v>0.64127342146525201</v>
      </c>
      <c r="AA3485">
        <v>0.84521697243271998</v>
      </c>
      <c r="AB3485">
        <v>2.5930248130602398</v>
      </c>
      <c r="AC3485">
        <v>0.114586611961368</v>
      </c>
      <c r="AD3485">
        <v>0.68253123924728298</v>
      </c>
      <c r="AE3485">
        <v>-2.51659825799902</v>
      </c>
      <c r="AF3485">
        <v>6.4397970358010495E-2</v>
      </c>
      <c r="AG3485">
        <v>0.57889197891446198</v>
      </c>
      <c r="AH3485">
        <v>4.4861081498631403</v>
      </c>
      <c r="AI3485">
        <v>0.17351581260912399</v>
      </c>
      <c r="AJ3485">
        <v>0.78121606160956403</v>
      </c>
      <c r="AK3485">
        <v>-22.503449541150299</v>
      </c>
    </row>
    <row r="3486" spans="1:37" x14ac:dyDescent="0.2">
      <c r="A3486" t="s">
        <v>11627</v>
      </c>
      <c r="B3486">
        <v>17483053</v>
      </c>
      <c r="C3486">
        <v>17483203</v>
      </c>
      <c r="D3486">
        <v>151</v>
      </c>
      <c r="E3486" t="s">
        <v>12036</v>
      </c>
      <c r="F3486">
        <v>2</v>
      </c>
      <c r="G3486" t="s">
        <v>11989</v>
      </c>
      <c r="H3486" t="s">
        <v>31000</v>
      </c>
      <c r="I3486">
        <v>18</v>
      </c>
      <c r="J3486">
        <v>15307663</v>
      </c>
      <c r="K3486">
        <v>15330282</v>
      </c>
      <c r="L3486">
        <v>22620</v>
      </c>
      <c r="M3486">
        <v>2</v>
      </c>
      <c r="N3486">
        <v>644669</v>
      </c>
      <c r="O3486" t="s">
        <v>11869</v>
      </c>
      <c r="P3486">
        <v>-2152771</v>
      </c>
      <c r="Q3486" t="s">
        <v>11870</v>
      </c>
      <c r="R3486" t="s">
        <v>11871</v>
      </c>
      <c r="S3486" t="s">
        <v>33516</v>
      </c>
      <c r="T3486">
        <v>0.58193367309619304</v>
      </c>
      <c r="U3486">
        <v>0.81360520874211995</v>
      </c>
      <c r="V3486">
        <v>2.2985980766029699</v>
      </c>
      <c r="W3486">
        <v>0.15801749308792101</v>
      </c>
      <c r="X3486">
        <v>0.704072456322962</v>
      </c>
      <c r="Y3486">
        <v>-1.83044870187102</v>
      </c>
      <c r="Z3486">
        <v>0.91701798945084201</v>
      </c>
      <c r="AA3486">
        <v>0.99919698600769702</v>
      </c>
      <c r="AB3486">
        <v>1.5168926408091901</v>
      </c>
      <c r="AC3486">
        <v>5.4547604593715097E-2</v>
      </c>
      <c r="AD3486">
        <v>0.57684129297949804</v>
      </c>
      <c r="AE3486">
        <v>-2.38364826610916</v>
      </c>
      <c r="AF3486">
        <v>0.35044498323680101</v>
      </c>
      <c r="AG3486">
        <v>0.74289508271920801</v>
      </c>
      <c r="AH3486">
        <v>2.5240968363985501</v>
      </c>
      <c r="AI3486">
        <v>0.34585949959488699</v>
      </c>
      <c r="AJ3486">
        <v>0.78121606160956403</v>
      </c>
      <c r="AK3486">
        <v>-1.07848346523187</v>
      </c>
    </row>
    <row r="3487" spans="1:37" x14ac:dyDescent="0.2">
      <c r="A3487" t="s">
        <v>11627</v>
      </c>
      <c r="B3487">
        <v>17483241</v>
      </c>
      <c r="C3487">
        <v>17483507</v>
      </c>
      <c r="D3487">
        <v>267</v>
      </c>
      <c r="E3487" t="s">
        <v>12037</v>
      </c>
      <c r="F3487">
        <v>3</v>
      </c>
      <c r="G3487" t="s">
        <v>12038</v>
      </c>
      <c r="H3487" t="s">
        <v>31000</v>
      </c>
      <c r="I3487">
        <v>18</v>
      </c>
      <c r="J3487">
        <v>15307663</v>
      </c>
      <c r="K3487">
        <v>15330282</v>
      </c>
      <c r="L3487">
        <v>22620</v>
      </c>
      <c r="M3487">
        <v>2</v>
      </c>
      <c r="N3487">
        <v>644669</v>
      </c>
      <c r="O3487" t="s">
        <v>11869</v>
      </c>
      <c r="P3487">
        <v>-2152959</v>
      </c>
      <c r="Q3487" t="s">
        <v>11870</v>
      </c>
      <c r="R3487" t="s">
        <v>11871</v>
      </c>
      <c r="S3487" t="s">
        <v>33516</v>
      </c>
      <c r="T3487">
        <v>0.58193367309619304</v>
      </c>
      <c r="U3487">
        <v>0.81360520874211995</v>
      </c>
      <c r="V3487">
        <v>2.2985980766029699</v>
      </c>
      <c r="W3487">
        <v>0.15801749308792101</v>
      </c>
      <c r="X3487">
        <v>0.704072456322962</v>
      </c>
      <c r="Y3487">
        <v>-1.83044870187102</v>
      </c>
      <c r="Z3487">
        <v>0.91701798945084201</v>
      </c>
      <c r="AA3487">
        <v>0.99919698600769702</v>
      </c>
      <c r="AB3487">
        <v>1.5168926408091901</v>
      </c>
      <c r="AC3487">
        <v>5.4547604593715097E-2</v>
      </c>
      <c r="AD3487">
        <v>0.57684129297949804</v>
      </c>
      <c r="AE3487">
        <v>-2.38364826610916</v>
      </c>
      <c r="AF3487">
        <v>0.35044498323680101</v>
      </c>
      <c r="AG3487">
        <v>0.74289508271920801</v>
      </c>
      <c r="AH3487">
        <v>2.5240968363985501</v>
      </c>
      <c r="AI3487">
        <v>0.34585949959488699</v>
      </c>
      <c r="AJ3487">
        <v>0.78121606160956403</v>
      </c>
      <c r="AK3487">
        <v>-1.07848346523187</v>
      </c>
    </row>
    <row r="3488" spans="1:37" x14ac:dyDescent="0.2">
      <c r="A3488" t="s">
        <v>11627</v>
      </c>
      <c r="B3488">
        <v>17526058</v>
      </c>
      <c r="C3488">
        <v>17526266</v>
      </c>
      <c r="D3488">
        <v>209</v>
      </c>
      <c r="E3488" t="s">
        <v>12039</v>
      </c>
      <c r="F3488">
        <v>3</v>
      </c>
      <c r="G3488" t="s">
        <v>12040</v>
      </c>
      <c r="H3488" t="s">
        <v>31000</v>
      </c>
      <c r="I3488">
        <v>18</v>
      </c>
      <c r="J3488">
        <v>15307663</v>
      </c>
      <c r="K3488">
        <v>15330282</v>
      </c>
      <c r="L3488">
        <v>22620</v>
      </c>
      <c r="M3488">
        <v>2</v>
      </c>
      <c r="N3488">
        <v>644669</v>
      </c>
      <c r="O3488" t="s">
        <v>11869</v>
      </c>
      <c r="P3488">
        <v>-2195776</v>
      </c>
      <c r="Q3488" t="s">
        <v>11870</v>
      </c>
      <c r="R3488" t="s">
        <v>11871</v>
      </c>
      <c r="S3488" t="s">
        <v>33516</v>
      </c>
      <c r="T3488">
        <v>0.54421053469192604</v>
      </c>
      <c r="U3488">
        <v>0.80321479550967601</v>
      </c>
      <c r="V3488">
        <v>1.0843605746671501</v>
      </c>
      <c r="W3488">
        <v>0.20525741147413201</v>
      </c>
      <c r="X3488">
        <v>0.704072456322962</v>
      </c>
      <c r="Y3488">
        <v>-22.510488391313899</v>
      </c>
      <c r="Z3488">
        <v>0.96726857278496403</v>
      </c>
      <c r="AA3488">
        <v>0.99919698600769702</v>
      </c>
      <c r="AB3488">
        <v>0.120886650157892</v>
      </c>
      <c r="AC3488">
        <v>0.30184355666711699</v>
      </c>
      <c r="AD3488">
        <v>0.68253123924728298</v>
      </c>
      <c r="AE3488">
        <v>-1.7383364752450099</v>
      </c>
      <c r="AF3488">
        <v>0.22065000948199101</v>
      </c>
      <c r="AG3488">
        <v>0.68151250837662902</v>
      </c>
      <c r="AH3488">
        <v>2.0139708439624702</v>
      </c>
      <c r="AI3488">
        <v>0.24456414000292601</v>
      </c>
      <c r="AJ3488">
        <v>0.78121606160956403</v>
      </c>
      <c r="AK3488">
        <v>-22.222053335630299</v>
      </c>
    </row>
    <row r="3489" spans="1:37" x14ac:dyDescent="0.2">
      <c r="A3489" t="s">
        <v>11627</v>
      </c>
      <c r="B3489">
        <v>17526305</v>
      </c>
      <c r="C3489">
        <v>17526594</v>
      </c>
      <c r="D3489">
        <v>290</v>
      </c>
      <c r="E3489" t="s">
        <v>12041</v>
      </c>
      <c r="F3489">
        <v>6</v>
      </c>
      <c r="G3489" t="s">
        <v>12042</v>
      </c>
      <c r="H3489" t="s">
        <v>31000</v>
      </c>
      <c r="I3489">
        <v>18</v>
      </c>
      <c r="J3489">
        <v>15307663</v>
      </c>
      <c r="K3489">
        <v>15330282</v>
      </c>
      <c r="L3489">
        <v>22620</v>
      </c>
      <c r="M3489">
        <v>2</v>
      </c>
      <c r="N3489">
        <v>644669</v>
      </c>
      <c r="O3489" t="s">
        <v>11869</v>
      </c>
      <c r="P3489">
        <v>-2196023</v>
      </c>
      <c r="Q3489" t="s">
        <v>11870</v>
      </c>
      <c r="R3489" t="s">
        <v>11871</v>
      </c>
      <c r="S3489" t="s">
        <v>33516</v>
      </c>
      <c r="T3489">
        <v>0.54421053469192604</v>
      </c>
      <c r="U3489">
        <v>0.80321479550967601</v>
      </c>
      <c r="V3489">
        <v>1.0843605746671501</v>
      </c>
      <c r="W3489">
        <v>0.20525741147413201</v>
      </c>
      <c r="X3489">
        <v>0.704072456322962</v>
      </c>
      <c r="Y3489">
        <v>-22.510488391313899</v>
      </c>
      <c r="Z3489">
        <v>0.96726857278496403</v>
      </c>
      <c r="AA3489">
        <v>0.99919698600769702</v>
      </c>
      <c r="AB3489">
        <v>0.120886650157892</v>
      </c>
      <c r="AC3489">
        <v>0.30184355666711699</v>
      </c>
      <c r="AD3489">
        <v>0.68253123924728298</v>
      </c>
      <c r="AE3489">
        <v>-1.7383364752450099</v>
      </c>
      <c r="AF3489">
        <v>0.22065000948199101</v>
      </c>
      <c r="AG3489">
        <v>0.68151250837662902</v>
      </c>
      <c r="AH3489">
        <v>2.0139708439624702</v>
      </c>
      <c r="AI3489">
        <v>0.24456414000292601</v>
      </c>
      <c r="AJ3489">
        <v>0.78121606160956403</v>
      </c>
      <c r="AK3489">
        <v>-22.222053335630299</v>
      </c>
    </row>
    <row r="3490" spans="1:37" x14ac:dyDescent="0.2">
      <c r="A3490" t="s">
        <v>11627</v>
      </c>
      <c r="B3490">
        <v>17530377</v>
      </c>
      <c r="C3490">
        <v>17530675</v>
      </c>
      <c r="D3490">
        <v>299</v>
      </c>
      <c r="E3490" t="s">
        <v>12043</v>
      </c>
      <c r="F3490">
        <v>7</v>
      </c>
      <c r="G3490" t="s">
        <v>12003</v>
      </c>
      <c r="H3490" t="s">
        <v>31000</v>
      </c>
      <c r="I3490">
        <v>18</v>
      </c>
      <c r="J3490">
        <v>15307663</v>
      </c>
      <c r="K3490">
        <v>15330282</v>
      </c>
      <c r="L3490">
        <v>22620</v>
      </c>
      <c r="M3490">
        <v>2</v>
      </c>
      <c r="N3490">
        <v>644669</v>
      </c>
      <c r="O3490" t="s">
        <v>11869</v>
      </c>
      <c r="P3490">
        <v>-2200095</v>
      </c>
      <c r="Q3490" t="s">
        <v>11870</v>
      </c>
      <c r="R3490" t="s">
        <v>11871</v>
      </c>
      <c r="S3490" t="s">
        <v>33516</v>
      </c>
      <c r="T3490">
        <v>0.520663594717519</v>
      </c>
      <c r="U3490">
        <v>0.79931571560609904</v>
      </c>
      <c r="V3490">
        <v>2.5462177276710398</v>
      </c>
      <c r="W3490">
        <v>0.46193634366738701</v>
      </c>
      <c r="X3490">
        <v>0.75726018452522603</v>
      </c>
      <c r="Y3490">
        <v>0.79438796062816297</v>
      </c>
      <c r="Z3490">
        <v>0.84656969890195799</v>
      </c>
      <c r="AA3490">
        <v>0.971114744068449</v>
      </c>
      <c r="AB3490">
        <v>1.84134429413967</v>
      </c>
      <c r="AC3490">
        <v>0.29322603974765099</v>
      </c>
      <c r="AD3490">
        <v>0.68253123924728298</v>
      </c>
      <c r="AE3490">
        <v>0.50683079522491903</v>
      </c>
      <c r="AF3490">
        <v>0.32023896432112903</v>
      </c>
      <c r="AG3490">
        <v>0.70473078222419605</v>
      </c>
      <c r="AH3490">
        <v>2.41088372417865</v>
      </c>
      <c r="AI3490">
        <v>0.86835292688536703</v>
      </c>
      <c r="AJ3490">
        <v>0.98188316820960198</v>
      </c>
      <c r="AK3490">
        <v>0.725875130095886</v>
      </c>
    </row>
    <row r="3491" spans="1:37" x14ac:dyDescent="0.2">
      <c r="A3491" t="s">
        <v>11627</v>
      </c>
      <c r="B3491">
        <v>17530715</v>
      </c>
      <c r="C3491">
        <v>17530866</v>
      </c>
      <c r="D3491">
        <v>152</v>
      </c>
      <c r="E3491" t="s">
        <v>12044</v>
      </c>
      <c r="F3491">
        <v>2</v>
      </c>
      <c r="G3491" t="s">
        <v>12005</v>
      </c>
      <c r="H3491" t="s">
        <v>31000</v>
      </c>
      <c r="I3491">
        <v>18</v>
      </c>
      <c r="J3491">
        <v>15307663</v>
      </c>
      <c r="K3491">
        <v>15330282</v>
      </c>
      <c r="L3491">
        <v>22620</v>
      </c>
      <c r="M3491">
        <v>2</v>
      </c>
      <c r="N3491">
        <v>644669</v>
      </c>
      <c r="O3491" t="s">
        <v>11869</v>
      </c>
      <c r="P3491">
        <v>-2200433</v>
      </c>
      <c r="Q3491" t="s">
        <v>11870</v>
      </c>
      <c r="R3491" t="s">
        <v>11871</v>
      </c>
      <c r="S3491" t="s">
        <v>33516</v>
      </c>
      <c r="T3491">
        <v>0.89923478520719502</v>
      </c>
      <c r="U3491">
        <v>1</v>
      </c>
      <c r="V3491">
        <v>2.12400913629723</v>
      </c>
      <c r="W3491">
        <v>0.94541066367716797</v>
      </c>
      <c r="X3491">
        <v>0.95159051474143896</v>
      </c>
      <c r="Y3491">
        <v>-1.8624536950258602E-2</v>
      </c>
      <c r="Z3491">
        <v>0.89710062530600898</v>
      </c>
      <c r="AA3491">
        <v>0.99919698600769702</v>
      </c>
      <c r="AB3491">
        <v>1.49745978716295</v>
      </c>
      <c r="AC3491">
        <v>0.44346611787992302</v>
      </c>
      <c r="AD3491">
        <v>0.82872126865393902</v>
      </c>
      <c r="AE3491">
        <v>6.6731747916315601E-2</v>
      </c>
      <c r="AF3491">
        <v>0.68260490708937005</v>
      </c>
      <c r="AG3491">
        <v>0.83811790161578203</v>
      </c>
      <c r="AH3491">
        <v>1.98867513280484</v>
      </c>
      <c r="AI3491">
        <v>0.61187545788734798</v>
      </c>
      <c r="AJ3491">
        <v>0.792270719854135</v>
      </c>
      <c r="AK3491">
        <v>-8.7137367482535893E-2</v>
      </c>
    </row>
    <row r="3492" spans="1:37" x14ac:dyDescent="0.2">
      <c r="A3492" t="s">
        <v>11627</v>
      </c>
      <c r="B3492">
        <v>17545817</v>
      </c>
      <c r="C3492">
        <v>17546103</v>
      </c>
      <c r="D3492">
        <v>287</v>
      </c>
      <c r="E3492" t="s">
        <v>12045</v>
      </c>
      <c r="F3492">
        <v>6</v>
      </c>
      <c r="G3492" t="s">
        <v>12046</v>
      </c>
      <c r="H3492" t="s">
        <v>31000</v>
      </c>
      <c r="I3492">
        <v>18</v>
      </c>
      <c r="J3492">
        <v>15307663</v>
      </c>
      <c r="K3492">
        <v>15330282</v>
      </c>
      <c r="L3492">
        <v>22620</v>
      </c>
      <c r="M3492">
        <v>2</v>
      </c>
      <c r="N3492">
        <v>644669</v>
      </c>
      <c r="O3492" t="s">
        <v>11869</v>
      </c>
      <c r="P3492">
        <v>-2215535</v>
      </c>
      <c r="Q3492" t="s">
        <v>11870</v>
      </c>
      <c r="R3492" t="s">
        <v>11871</v>
      </c>
      <c r="S3492" t="s">
        <v>33516</v>
      </c>
      <c r="T3492">
        <v>0.254431078355565</v>
      </c>
      <c r="U3492">
        <v>0.603102917160658</v>
      </c>
      <c r="V3492">
        <v>3.3361149580989098</v>
      </c>
      <c r="W3492">
        <v>0.49709177864118298</v>
      </c>
      <c r="X3492">
        <v>0.78363289935355196</v>
      </c>
      <c r="Y3492">
        <v>-1.36728637584475E-2</v>
      </c>
      <c r="Z3492">
        <v>0.43777911271820902</v>
      </c>
      <c r="AA3492">
        <v>0.84435025072159198</v>
      </c>
      <c r="AB3492">
        <v>2.5506579921807999</v>
      </c>
      <c r="AC3492">
        <v>0.44346611787992302</v>
      </c>
      <c r="AD3492">
        <v>0.82872126865393902</v>
      </c>
      <c r="AE3492">
        <v>-0.406899063372896</v>
      </c>
      <c r="AF3492">
        <v>0.174595458387797</v>
      </c>
      <c r="AG3492">
        <v>0.68151250837662902</v>
      </c>
      <c r="AH3492">
        <v>3.0874240061200098</v>
      </c>
      <c r="AI3492">
        <v>0.67042866055193195</v>
      </c>
      <c r="AJ3492">
        <v>0.84166368640718703</v>
      </c>
      <c r="AK3492">
        <v>0.34124279324649298</v>
      </c>
    </row>
    <row r="3493" spans="1:37" x14ac:dyDescent="0.2">
      <c r="A3493" t="s">
        <v>11627</v>
      </c>
      <c r="B3493">
        <v>17546143</v>
      </c>
      <c r="C3493">
        <v>17546294</v>
      </c>
      <c r="D3493">
        <v>152</v>
      </c>
      <c r="E3493" t="s">
        <v>12047</v>
      </c>
      <c r="F3493">
        <v>2</v>
      </c>
      <c r="G3493" t="s">
        <v>12005</v>
      </c>
      <c r="H3493" t="s">
        <v>31000</v>
      </c>
      <c r="I3493">
        <v>18</v>
      </c>
      <c r="J3493">
        <v>15307663</v>
      </c>
      <c r="K3493">
        <v>15330282</v>
      </c>
      <c r="L3493">
        <v>22620</v>
      </c>
      <c r="M3493">
        <v>2</v>
      </c>
      <c r="N3493">
        <v>644669</v>
      </c>
      <c r="O3493" t="s">
        <v>11869</v>
      </c>
      <c r="P3493">
        <v>-2215861</v>
      </c>
      <c r="Q3493" t="s">
        <v>11870</v>
      </c>
      <c r="R3493" t="s">
        <v>11871</v>
      </c>
      <c r="S3493" t="s">
        <v>33516</v>
      </c>
      <c r="T3493">
        <v>0.506551998792793</v>
      </c>
      <c r="U3493">
        <v>0.78288571403930396</v>
      </c>
      <c r="V3493">
        <v>3.1620389104320901</v>
      </c>
      <c r="W3493">
        <v>0.94541066367716797</v>
      </c>
      <c r="X3493">
        <v>0.95159051474143896</v>
      </c>
      <c r="Y3493">
        <v>-0.43366196265866003</v>
      </c>
      <c r="Z3493">
        <v>0.64127342146525201</v>
      </c>
      <c r="AA3493">
        <v>0.84521697243271998</v>
      </c>
      <c r="AB3493">
        <v>2.3979005760194601</v>
      </c>
      <c r="AC3493">
        <v>0.63966253792798</v>
      </c>
      <c r="AD3493">
        <v>0.87989882095915395</v>
      </c>
      <c r="AE3493">
        <v>-0.66852607082873605</v>
      </c>
      <c r="AF3493">
        <v>0.43559387281936701</v>
      </c>
      <c r="AG3493">
        <v>0.80674443595273604</v>
      </c>
      <c r="AH3493">
        <v>2.9133479584531901</v>
      </c>
      <c r="AI3493">
        <v>0.81350599864527495</v>
      </c>
      <c r="AJ3493">
        <v>0.94390293416205995</v>
      </c>
      <c r="AK3493">
        <v>-7.8746305653718998E-2</v>
      </c>
    </row>
    <row r="3494" spans="1:37" x14ac:dyDescent="0.2">
      <c r="A3494" t="s">
        <v>11627</v>
      </c>
      <c r="B3494">
        <v>17581422</v>
      </c>
      <c r="C3494">
        <v>17581572</v>
      </c>
      <c r="D3494">
        <v>151</v>
      </c>
      <c r="E3494" t="s">
        <v>12048</v>
      </c>
      <c r="F3494">
        <v>2</v>
      </c>
      <c r="G3494" t="s">
        <v>11989</v>
      </c>
      <c r="H3494" t="s">
        <v>31000</v>
      </c>
      <c r="I3494">
        <v>18</v>
      </c>
      <c r="J3494">
        <v>15307663</v>
      </c>
      <c r="K3494">
        <v>15330282</v>
      </c>
      <c r="L3494">
        <v>22620</v>
      </c>
      <c r="M3494">
        <v>2</v>
      </c>
      <c r="N3494">
        <v>644669</v>
      </c>
      <c r="O3494" t="s">
        <v>11869</v>
      </c>
      <c r="P3494">
        <v>-2251140</v>
      </c>
      <c r="Q3494" t="s">
        <v>11870</v>
      </c>
      <c r="R3494" t="s">
        <v>11871</v>
      </c>
      <c r="S3494" t="s">
        <v>33516</v>
      </c>
      <c r="T3494">
        <v>0.506551998792793</v>
      </c>
      <c r="U3494">
        <v>0.78288571403930396</v>
      </c>
      <c r="V3494">
        <v>3.5368441288486601</v>
      </c>
      <c r="W3494">
        <v>0.113079289867903</v>
      </c>
      <c r="X3494">
        <v>0.704072456322962</v>
      </c>
      <c r="Y3494">
        <v>-24.189553875076001</v>
      </c>
      <c r="Z3494">
        <v>0.93459220503170903</v>
      </c>
      <c r="AA3494">
        <v>0.99919698600769702</v>
      </c>
      <c r="AB3494">
        <v>2.5733700727990998</v>
      </c>
      <c r="AC3494">
        <v>2.4853262407310801E-2</v>
      </c>
      <c r="AD3494">
        <v>0.57684129297949804</v>
      </c>
      <c r="AE3494">
        <v>-24.189553875076001</v>
      </c>
      <c r="AF3494">
        <v>0.205398459628826</v>
      </c>
      <c r="AG3494">
        <v>0.68151250837662902</v>
      </c>
      <c r="AH3494">
        <v>4.4664540501326098</v>
      </c>
      <c r="AI3494">
        <v>0.24456414000292601</v>
      </c>
      <c r="AJ3494">
        <v>0.78121606160956403</v>
      </c>
      <c r="AK3494">
        <v>-23.320798470644299</v>
      </c>
    </row>
    <row r="3495" spans="1:37" x14ac:dyDescent="0.2">
      <c r="A3495" t="s">
        <v>11627</v>
      </c>
      <c r="B3495">
        <v>17581611</v>
      </c>
      <c r="C3495">
        <v>17581905</v>
      </c>
      <c r="D3495">
        <v>295</v>
      </c>
      <c r="E3495" t="s">
        <v>12049</v>
      </c>
      <c r="F3495">
        <v>4</v>
      </c>
      <c r="G3495" t="s">
        <v>12050</v>
      </c>
      <c r="H3495" t="s">
        <v>31000</v>
      </c>
      <c r="I3495">
        <v>18</v>
      </c>
      <c r="J3495">
        <v>15307663</v>
      </c>
      <c r="K3495">
        <v>15330282</v>
      </c>
      <c r="L3495">
        <v>22620</v>
      </c>
      <c r="M3495">
        <v>2</v>
      </c>
      <c r="N3495">
        <v>644669</v>
      </c>
      <c r="O3495" t="s">
        <v>11869</v>
      </c>
      <c r="P3495">
        <v>-2251329</v>
      </c>
      <c r="Q3495" t="s">
        <v>11870</v>
      </c>
      <c r="R3495" t="s">
        <v>11871</v>
      </c>
      <c r="S3495" t="s">
        <v>33516</v>
      </c>
      <c r="T3495">
        <v>0.506551998792793</v>
      </c>
      <c r="U3495">
        <v>0.78288571403930396</v>
      </c>
      <c r="V3495">
        <v>3.5368441288486601</v>
      </c>
      <c r="W3495">
        <v>0.113079289867903</v>
      </c>
      <c r="X3495">
        <v>0.704072456322962</v>
      </c>
      <c r="Y3495">
        <v>-24.189553875076001</v>
      </c>
      <c r="Z3495">
        <v>0.93459220503170903</v>
      </c>
      <c r="AA3495">
        <v>0.99919698600769702</v>
      </c>
      <c r="AB3495">
        <v>2.5733700727990998</v>
      </c>
      <c r="AC3495">
        <v>2.4853262407310801E-2</v>
      </c>
      <c r="AD3495">
        <v>0.57684129297949804</v>
      </c>
      <c r="AE3495">
        <v>-24.189553875076001</v>
      </c>
      <c r="AF3495">
        <v>0.205398459628826</v>
      </c>
      <c r="AG3495">
        <v>0.68151250837662902</v>
      </c>
      <c r="AH3495">
        <v>4.4664540501326098</v>
      </c>
      <c r="AI3495">
        <v>0.24456414000292601</v>
      </c>
      <c r="AJ3495">
        <v>0.78121606160956403</v>
      </c>
      <c r="AK3495">
        <v>-23.320798470644299</v>
      </c>
    </row>
    <row r="3496" spans="1:37" x14ac:dyDescent="0.2">
      <c r="A3496" t="s">
        <v>11627</v>
      </c>
      <c r="B3496">
        <v>17645540</v>
      </c>
      <c r="C3496">
        <v>17645710</v>
      </c>
      <c r="D3496">
        <v>171</v>
      </c>
      <c r="E3496" t="s">
        <v>12051</v>
      </c>
      <c r="F3496">
        <v>2</v>
      </c>
      <c r="G3496" t="s">
        <v>12052</v>
      </c>
      <c r="H3496" t="s">
        <v>31000</v>
      </c>
      <c r="I3496">
        <v>18</v>
      </c>
      <c r="J3496">
        <v>15307663</v>
      </c>
      <c r="K3496">
        <v>15330282</v>
      </c>
      <c r="L3496">
        <v>22620</v>
      </c>
      <c r="M3496">
        <v>2</v>
      </c>
      <c r="N3496">
        <v>644669</v>
      </c>
      <c r="O3496" t="s">
        <v>11869</v>
      </c>
      <c r="P3496">
        <v>-2315258</v>
      </c>
      <c r="Q3496" t="s">
        <v>11870</v>
      </c>
      <c r="R3496" t="s">
        <v>11871</v>
      </c>
      <c r="S3496" t="s">
        <v>33516</v>
      </c>
      <c r="T3496">
        <v>0.58193367309619304</v>
      </c>
      <c r="U3496">
        <v>0.81360520874211995</v>
      </c>
      <c r="V3496">
        <v>1.83465410929552</v>
      </c>
      <c r="W3496">
        <v>0.14614232260548901</v>
      </c>
      <c r="X3496">
        <v>0.704072456322962</v>
      </c>
      <c r="Y3496">
        <v>-2.3652360879257301</v>
      </c>
      <c r="Z3496">
        <v>0.69713319189712697</v>
      </c>
      <c r="AA3496">
        <v>0.84839620717035003</v>
      </c>
      <c r="AB3496">
        <v>1.30593582476234</v>
      </c>
      <c r="AC3496">
        <v>0.11287364294053499</v>
      </c>
      <c r="AD3496">
        <v>0.68253123924728298</v>
      </c>
      <c r="AE3496">
        <v>-2.3362115999772302</v>
      </c>
      <c r="AF3496">
        <v>0.54534807164455901</v>
      </c>
      <c r="AG3496">
        <v>0.80674443595273604</v>
      </c>
      <c r="AH3496">
        <v>1.6302627962074501</v>
      </c>
      <c r="AI3496">
        <v>0.24817472599531801</v>
      </c>
      <c r="AJ3496">
        <v>0.78121606160956403</v>
      </c>
      <c r="AK3496">
        <v>-1.71909722149695</v>
      </c>
    </row>
    <row r="3497" spans="1:37" x14ac:dyDescent="0.2">
      <c r="A3497" t="s">
        <v>11627</v>
      </c>
      <c r="B3497">
        <v>17645710</v>
      </c>
      <c r="C3497">
        <v>17645880</v>
      </c>
      <c r="D3497">
        <v>171</v>
      </c>
      <c r="E3497" t="s">
        <v>12053</v>
      </c>
      <c r="F3497">
        <v>2</v>
      </c>
      <c r="G3497" t="s">
        <v>12054</v>
      </c>
      <c r="H3497" t="s">
        <v>31000</v>
      </c>
      <c r="I3497">
        <v>18</v>
      </c>
      <c r="J3497">
        <v>15307663</v>
      </c>
      <c r="K3497">
        <v>15330282</v>
      </c>
      <c r="L3497">
        <v>22620</v>
      </c>
      <c r="M3497">
        <v>2</v>
      </c>
      <c r="N3497">
        <v>644669</v>
      </c>
      <c r="O3497" t="s">
        <v>11869</v>
      </c>
      <c r="P3497">
        <v>-2315428</v>
      </c>
      <c r="Q3497" t="s">
        <v>11870</v>
      </c>
      <c r="R3497" t="s">
        <v>11871</v>
      </c>
      <c r="S3497" t="s">
        <v>33516</v>
      </c>
      <c r="T3497">
        <v>0.58193367309619304</v>
      </c>
      <c r="U3497">
        <v>0.81360520874211995</v>
      </c>
      <c r="V3497">
        <v>1.83465410929552</v>
      </c>
      <c r="W3497">
        <v>0.14614232260548901</v>
      </c>
      <c r="X3497">
        <v>0.704072456322962</v>
      </c>
      <c r="Y3497">
        <v>-2.3652360879257301</v>
      </c>
      <c r="Z3497">
        <v>0.69713319189712697</v>
      </c>
      <c r="AA3497">
        <v>0.84839620717035003</v>
      </c>
      <c r="AB3497">
        <v>1.30593582476234</v>
      </c>
      <c r="AC3497">
        <v>0.11287364294053499</v>
      </c>
      <c r="AD3497">
        <v>0.68253123924728298</v>
      </c>
      <c r="AE3497">
        <v>-2.3362115999772302</v>
      </c>
      <c r="AF3497">
        <v>0.54534807164455901</v>
      </c>
      <c r="AG3497">
        <v>0.80674443595273604</v>
      </c>
      <c r="AH3497">
        <v>1.6302627962074501</v>
      </c>
      <c r="AI3497">
        <v>0.24817472599531801</v>
      </c>
      <c r="AJ3497">
        <v>0.78121606160956403</v>
      </c>
      <c r="AK3497">
        <v>-1.71909722149695</v>
      </c>
    </row>
    <row r="3498" spans="1:37" x14ac:dyDescent="0.2">
      <c r="A3498" t="s">
        <v>11627</v>
      </c>
      <c r="B3498">
        <v>17652997</v>
      </c>
      <c r="C3498">
        <v>17653147</v>
      </c>
      <c r="D3498">
        <v>151</v>
      </c>
      <c r="E3498" t="s">
        <v>12055</v>
      </c>
      <c r="F3498">
        <v>2</v>
      </c>
      <c r="G3498" t="s">
        <v>12024</v>
      </c>
      <c r="H3498" t="s">
        <v>31000</v>
      </c>
      <c r="I3498">
        <v>18</v>
      </c>
      <c r="J3498">
        <v>15307663</v>
      </c>
      <c r="K3498">
        <v>15330282</v>
      </c>
      <c r="L3498">
        <v>22620</v>
      </c>
      <c r="M3498">
        <v>2</v>
      </c>
      <c r="N3498">
        <v>644669</v>
      </c>
      <c r="O3498" t="s">
        <v>11869</v>
      </c>
      <c r="P3498">
        <v>-2322715</v>
      </c>
      <c r="Q3498" t="s">
        <v>11870</v>
      </c>
      <c r="R3498" t="s">
        <v>11871</v>
      </c>
      <c r="S3498" t="s">
        <v>33516</v>
      </c>
      <c r="T3498">
        <v>0.27615329656722498</v>
      </c>
      <c r="U3498">
        <v>0.603102917160658</v>
      </c>
      <c r="V3498">
        <v>2.1141125191839398</v>
      </c>
      <c r="W3498">
        <v>0.45677437087276901</v>
      </c>
      <c r="X3498">
        <v>0.75726018452522603</v>
      </c>
      <c r="Y3498">
        <v>-0.76986844312212899</v>
      </c>
      <c r="Z3498">
        <v>0.66713806400786302</v>
      </c>
      <c r="AA3498">
        <v>0.84521697243271998</v>
      </c>
      <c r="AB3498">
        <v>1.1506385773118499</v>
      </c>
      <c r="AC3498">
        <v>0.29469812559629099</v>
      </c>
      <c r="AD3498">
        <v>0.68253123924728298</v>
      </c>
      <c r="AE3498">
        <v>-1.3230680073602701</v>
      </c>
      <c r="AF3498">
        <v>6.9808448882277996E-2</v>
      </c>
      <c r="AG3498">
        <v>0.60400337402173399</v>
      </c>
      <c r="AH3498">
        <v>3.04372244046789</v>
      </c>
      <c r="AI3498">
        <v>0.63502732279614804</v>
      </c>
      <c r="AJ3498">
        <v>0.81104508058742797</v>
      </c>
      <c r="AK3498">
        <v>-0.134843505690075</v>
      </c>
    </row>
    <row r="3499" spans="1:37" x14ac:dyDescent="0.2">
      <c r="A3499" t="s">
        <v>11627</v>
      </c>
      <c r="B3499">
        <v>17653186</v>
      </c>
      <c r="C3499">
        <v>17653337</v>
      </c>
      <c r="D3499">
        <v>152</v>
      </c>
      <c r="E3499" t="s">
        <v>12056</v>
      </c>
      <c r="F3499">
        <v>2</v>
      </c>
      <c r="G3499" t="s">
        <v>12015</v>
      </c>
      <c r="H3499" t="s">
        <v>31000</v>
      </c>
      <c r="I3499">
        <v>18</v>
      </c>
      <c r="J3499">
        <v>15307663</v>
      </c>
      <c r="K3499">
        <v>15330282</v>
      </c>
      <c r="L3499">
        <v>22620</v>
      </c>
      <c r="M3499">
        <v>2</v>
      </c>
      <c r="N3499">
        <v>644669</v>
      </c>
      <c r="O3499" t="s">
        <v>11869</v>
      </c>
      <c r="P3499">
        <v>-2322904</v>
      </c>
      <c r="Q3499" t="s">
        <v>11870</v>
      </c>
      <c r="R3499" t="s">
        <v>11871</v>
      </c>
      <c r="S3499" t="s">
        <v>33516</v>
      </c>
      <c r="T3499">
        <v>0.27615329656722498</v>
      </c>
      <c r="U3499">
        <v>0.603102917160658</v>
      </c>
      <c r="V3499">
        <v>2.1141125191839398</v>
      </c>
      <c r="W3499">
        <v>0.45677437087276901</v>
      </c>
      <c r="X3499">
        <v>0.75726018452522603</v>
      </c>
      <c r="Y3499">
        <v>-0.76986844312212899</v>
      </c>
      <c r="Z3499">
        <v>0.66713806400786302</v>
      </c>
      <c r="AA3499">
        <v>0.84521697243271998</v>
      </c>
      <c r="AB3499">
        <v>1.1506385773118499</v>
      </c>
      <c r="AC3499">
        <v>0.29469812559629099</v>
      </c>
      <c r="AD3499">
        <v>0.68253123924728298</v>
      </c>
      <c r="AE3499">
        <v>-1.3230680073602701</v>
      </c>
      <c r="AF3499">
        <v>6.9808448882277996E-2</v>
      </c>
      <c r="AG3499">
        <v>0.60400337402173399</v>
      </c>
      <c r="AH3499">
        <v>3.04372244046789</v>
      </c>
      <c r="AI3499">
        <v>0.63502732279614804</v>
      </c>
      <c r="AJ3499">
        <v>0.81104508058742797</v>
      </c>
      <c r="AK3499">
        <v>-0.134843505690075</v>
      </c>
    </row>
    <row r="3500" spans="1:37" x14ac:dyDescent="0.2">
      <c r="A3500" t="s">
        <v>11627</v>
      </c>
      <c r="B3500">
        <v>17653672</v>
      </c>
      <c r="C3500">
        <v>17653822</v>
      </c>
      <c r="D3500">
        <v>151</v>
      </c>
      <c r="E3500" t="s">
        <v>12057</v>
      </c>
      <c r="F3500">
        <v>2</v>
      </c>
      <c r="G3500" t="s">
        <v>12058</v>
      </c>
      <c r="H3500" t="s">
        <v>31000</v>
      </c>
      <c r="I3500">
        <v>18</v>
      </c>
      <c r="J3500">
        <v>15307663</v>
      </c>
      <c r="K3500">
        <v>15330282</v>
      </c>
      <c r="L3500">
        <v>22620</v>
      </c>
      <c r="M3500">
        <v>2</v>
      </c>
      <c r="N3500">
        <v>644669</v>
      </c>
      <c r="O3500" t="s">
        <v>11869</v>
      </c>
      <c r="P3500">
        <v>-2323390</v>
      </c>
      <c r="Q3500" t="s">
        <v>11870</v>
      </c>
      <c r="R3500" t="s">
        <v>11871</v>
      </c>
      <c r="S3500" t="s">
        <v>33516</v>
      </c>
      <c r="T3500">
        <v>0.55087957105200003</v>
      </c>
      <c r="U3500">
        <v>0.80952764179854397</v>
      </c>
      <c r="V3500">
        <v>2.7303077760555201</v>
      </c>
      <c r="W3500">
        <v>0.14614232260548901</v>
      </c>
      <c r="X3500">
        <v>0.704072456322962</v>
      </c>
      <c r="Y3500">
        <v>-2.39469134933189</v>
      </c>
      <c r="Z3500">
        <v>0.86994504451071397</v>
      </c>
      <c r="AA3500">
        <v>0.99336210895768795</v>
      </c>
      <c r="AB3500">
        <v>2.00807119546575</v>
      </c>
      <c r="AC3500">
        <v>5.1253646997232803E-2</v>
      </c>
      <c r="AD3500">
        <v>0.57684129297949804</v>
      </c>
      <c r="AE3500">
        <v>-2.8251821640142598</v>
      </c>
      <c r="AF3500">
        <v>0.335122776002587</v>
      </c>
      <c r="AG3500">
        <v>0.71916631056622005</v>
      </c>
      <c r="AH3500">
        <v>2.5553979377012199</v>
      </c>
      <c r="AI3500">
        <v>0.331653000480302</v>
      </c>
      <c r="AJ3500">
        <v>0.78121606160956403</v>
      </c>
      <c r="AK3500">
        <v>-1.6316609696216999</v>
      </c>
    </row>
    <row r="3501" spans="1:37" x14ac:dyDescent="0.2">
      <c r="A3501" t="s">
        <v>11627</v>
      </c>
      <c r="B3501">
        <v>17653861</v>
      </c>
      <c r="C3501">
        <v>17654156</v>
      </c>
      <c r="D3501">
        <v>296</v>
      </c>
      <c r="E3501" t="s">
        <v>12059</v>
      </c>
      <c r="F3501">
        <v>4</v>
      </c>
      <c r="G3501" t="s">
        <v>12060</v>
      </c>
      <c r="H3501" t="s">
        <v>31000</v>
      </c>
      <c r="I3501">
        <v>18</v>
      </c>
      <c r="J3501">
        <v>15307663</v>
      </c>
      <c r="K3501">
        <v>15330282</v>
      </c>
      <c r="L3501">
        <v>22620</v>
      </c>
      <c r="M3501">
        <v>2</v>
      </c>
      <c r="N3501">
        <v>644669</v>
      </c>
      <c r="O3501" t="s">
        <v>11869</v>
      </c>
      <c r="P3501">
        <v>-2323579</v>
      </c>
      <c r="Q3501" t="s">
        <v>11870</v>
      </c>
      <c r="R3501" t="s">
        <v>11871</v>
      </c>
      <c r="S3501" t="s">
        <v>33516</v>
      </c>
      <c r="T3501">
        <v>0.55087957105200003</v>
      </c>
      <c r="U3501">
        <v>0.80952764179854397</v>
      </c>
      <c r="V3501">
        <v>2.7303077760555201</v>
      </c>
      <c r="W3501">
        <v>0.14614232260548901</v>
      </c>
      <c r="X3501">
        <v>0.704072456322962</v>
      </c>
      <c r="Y3501">
        <v>-2.39469134933189</v>
      </c>
      <c r="Z3501">
        <v>0.86994504451071397</v>
      </c>
      <c r="AA3501">
        <v>0.99336210895768795</v>
      </c>
      <c r="AB3501">
        <v>2.00807119546575</v>
      </c>
      <c r="AC3501">
        <v>5.1253646997232803E-2</v>
      </c>
      <c r="AD3501">
        <v>0.57684129297949804</v>
      </c>
      <c r="AE3501">
        <v>-2.8251821640142598</v>
      </c>
      <c r="AF3501">
        <v>0.335122776002587</v>
      </c>
      <c r="AG3501">
        <v>0.71916631056622005</v>
      </c>
      <c r="AH3501">
        <v>2.5553979377012199</v>
      </c>
      <c r="AI3501">
        <v>0.331653000480302</v>
      </c>
      <c r="AJ3501">
        <v>0.78121606160956403</v>
      </c>
      <c r="AK3501">
        <v>-1.6316609696216999</v>
      </c>
    </row>
    <row r="3502" spans="1:37" x14ac:dyDescent="0.2">
      <c r="A3502" t="s">
        <v>11627</v>
      </c>
      <c r="B3502">
        <v>17807039</v>
      </c>
      <c r="C3502">
        <v>17807189</v>
      </c>
      <c r="D3502">
        <v>151</v>
      </c>
      <c r="E3502" t="s">
        <v>12061</v>
      </c>
      <c r="F3502">
        <v>2</v>
      </c>
      <c r="G3502" t="s">
        <v>11989</v>
      </c>
      <c r="H3502" t="s">
        <v>31000</v>
      </c>
      <c r="I3502">
        <v>18</v>
      </c>
      <c r="J3502">
        <v>15307663</v>
      </c>
      <c r="K3502">
        <v>15330282</v>
      </c>
      <c r="L3502">
        <v>22620</v>
      </c>
      <c r="M3502">
        <v>2</v>
      </c>
      <c r="N3502">
        <v>644669</v>
      </c>
      <c r="O3502" t="s">
        <v>11869</v>
      </c>
      <c r="P3502">
        <v>-2476757</v>
      </c>
      <c r="Q3502" t="s">
        <v>11870</v>
      </c>
      <c r="R3502" t="s">
        <v>11871</v>
      </c>
      <c r="S3502" t="s">
        <v>33516</v>
      </c>
      <c r="T3502">
        <v>0.152084254673993</v>
      </c>
      <c r="U3502">
        <v>0.603102917160658</v>
      </c>
      <c r="V3502">
        <v>24.189057901246201</v>
      </c>
      <c r="W3502">
        <v>0.20525741147413201</v>
      </c>
      <c r="X3502">
        <v>0.704072456322962</v>
      </c>
      <c r="Y3502">
        <v>-23.987424051390999</v>
      </c>
      <c r="Z3502">
        <v>0.306975110376564</v>
      </c>
      <c r="AA3502">
        <v>0.72610664078822296</v>
      </c>
      <c r="AB3502">
        <v>23.225583848929499</v>
      </c>
      <c r="AC3502">
        <v>7.0489011448141195E-2</v>
      </c>
      <c r="AD3502">
        <v>0.57684129297949804</v>
      </c>
      <c r="AE3502">
        <v>-23.987424051390999</v>
      </c>
      <c r="AF3502">
        <v>4.6407610929182198E-2</v>
      </c>
      <c r="AG3502">
        <v>0.476038960109122</v>
      </c>
      <c r="AH3502">
        <v>24.189057901246201</v>
      </c>
      <c r="AI3502">
        <v>0.35038410267202102</v>
      </c>
      <c r="AJ3502">
        <v>0.78121606160956403</v>
      </c>
      <c r="AK3502">
        <v>-23.1186686563275</v>
      </c>
    </row>
    <row r="3503" spans="1:37" x14ac:dyDescent="0.2">
      <c r="A3503" t="s">
        <v>11627</v>
      </c>
      <c r="B3503">
        <v>17807228</v>
      </c>
      <c r="C3503">
        <v>17807514</v>
      </c>
      <c r="D3503">
        <v>287</v>
      </c>
      <c r="E3503" t="s">
        <v>12062</v>
      </c>
      <c r="F3503">
        <v>4</v>
      </c>
      <c r="G3503" t="s">
        <v>12063</v>
      </c>
      <c r="H3503" t="s">
        <v>31000</v>
      </c>
      <c r="I3503">
        <v>18</v>
      </c>
      <c r="J3503">
        <v>15307663</v>
      </c>
      <c r="K3503">
        <v>15330282</v>
      </c>
      <c r="L3503">
        <v>22620</v>
      </c>
      <c r="M3503">
        <v>2</v>
      </c>
      <c r="N3503">
        <v>644669</v>
      </c>
      <c r="O3503" t="s">
        <v>11869</v>
      </c>
      <c r="P3503">
        <v>-2476946</v>
      </c>
      <c r="Q3503" t="s">
        <v>11870</v>
      </c>
      <c r="R3503" t="s">
        <v>11871</v>
      </c>
      <c r="S3503" t="s">
        <v>33516</v>
      </c>
      <c r="T3503">
        <v>0.152084254673993</v>
      </c>
      <c r="U3503">
        <v>0.603102917160658</v>
      </c>
      <c r="V3503">
        <v>24.189057901246201</v>
      </c>
      <c r="W3503">
        <v>0.20525741147413201</v>
      </c>
      <c r="X3503">
        <v>0.704072456322962</v>
      </c>
      <c r="Y3503">
        <v>-23.987424051390999</v>
      </c>
      <c r="Z3503">
        <v>0.306975110376564</v>
      </c>
      <c r="AA3503">
        <v>0.72610664078822296</v>
      </c>
      <c r="AB3503">
        <v>23.225583848929499</v>
      </c>
      <c r="AC3503">
        <v>7.0489011448141195E-2</v>
      </c>
      <c r="AD3503">
        <v>0.57684129297949804</v>
      </c>
      <c r="AE3503">
        <v>-23.987424051390999</v>
      </c>
      <c r="AF3503">
        <v>4.6407610929182198E-2</v>
      </c>
      <c r="AG3503">
        <v>0.476038960109122</v>
      </c>
      <c r="AH3503">
        <v>24.189057901246201</v>
      </c>
      <c r="AI3503">
        <v>0.35038410267202102</v>
      </c>
      <c r="AJ3503">
        <v>0.78121606160956403</v>
      </c>
      <c r="AK3503">
        <v>-23.1186686563275</v>
      </c>
    </row>
    <row r="3504" spans="1:37" x14ac:dyDescent="0.2">
      <c r="A3504" t="s">
        <v>11627</v>
      </c>
      <c r="B3504">
        <v>17817565</v>
      </c>
      <c r="C3504">
        <v>17817714</v>
      </c>
      <c r="D3504">
        <v>150</v>
      </c>
      <c r="E3504" t="s">
        <v>12064</v>
      </c>
      <c r="F3504">
        <v>2</v>
      </c>
      <c r="G3504" t="s">
        <v>12065</v>
      </c>
      <c r="H3504" t="s">
        <v>31000</v>
      </c>
      <c r="I3504">
        <v>18</v>
      </c>
      <c r="J3504">
        <v>15307663</v>
      </c>
      <c r="K3504">
        <v>15330282</v>
      </c>
      <c r="L3504">
        <v>22620</v>
      </c>
      <c r="M3504">
        <v>2</v>
      </c>
      <c r="N3504">
        <v>644669</v>
      </c>
      <c r="O3504" t="s">
        <v>11869</v>
      </c>
      <c r="P3504">
        <v>-2487283</v>
      </c>
      <c r="Q3504" t="s">
        <v>11870</v>
      </c>
      <c r="R3504" t="s">
        <v>11871</v>
      </c>
      <c r="S3504" t="s">
        <v>33516</v>
      </c>
      <c r="T3504">
        <v>0.152084254673993</v>
      </c>
      <c r="U3504">
        <v>0.603102917160658</v>
      </c>
      <c r="V3504">
        <v>23.417520479860599</v>
      </c>
      <c r="W3504">
        <v>0.289678113486669</v>
      </c>
      <c r="X3504">
        <v>0.704072456322962</v>
      </c>
      <c r="Y3504">
        <v>1.1918858701420001</v>
      </c>
      <c r="Z3504">
        <v>6.2807925220854099E-2</v>
      </c>
      <c r="AA3504">
        <v>0.72610664078822296</v>
      </c>
      <c r="AB3504">
        <v>24.181616712482899</v>
      </c>
      <c r="AC3504">
        <v>0.62840251879890197</v>
      </c>
      <c r="AD3504">
        <v>0.87989882095915395</v>
      </c>
      <c r="AE3504">
        <v>0.58809298897572004</v>
      </c>
      <c r="AF3504">
        <v>1</v>
      </c>
      <c r="AG3504">
        <v>1</v>
      </c>
      <c r="AH3504">
        <v>-0.20895190611782599</v>
      </c>
      <c r="AI3504">
        <v>0.12863745259296699</v>
      </c>
      <c r="AJ3504">
        <v>0.78121606160956403</v>
      </c>
      <c r="AK3504">
        <v>1.38578400672529</v>
      </c>
    </row>
    <row r="3505" spans="1:37" x14ac:dyDescent="0.2">
      <c r="A3505" t="s">
        <v>11627</v>
      </c>
      <c r="B3505">
        <v>17817753</v>
      </c>
      <c r="C3505">
        <v>17818052</v>
      </c>
      <c r="D3505">
        <v>300</v>
      </c>
      <c r="E3505" t="s">
        <v>12066</v>
      </c>
      <c r="F3505">
        <v>4</v>
      </c>
      <c r="G3505" t="s">
        <v>12067</v>
      </c>
      <c r="H3505" t="s">
        <v>31000</v>
      </c>
      <c r="I3505">
        <v>18</v>
      </c>
      <c r="J3505">
        <v>15307663</v>
      </c>
      <c r="K3505">
        <v>15330282</v>
      </c>
      <c r="L3505">
        <v>22620</v>
      </c>
      <c r="M3505">
        <v>2</v>
      </c>
      <c r="N3505">
        <v>644669</v>
      </c>
      <c r="O3505" t="s">
        <v>11869</v>
      </c>
      <c r="P3505">
        <v>-2487471</v>
      </c>
      <c r="Q3505" t="s">
        <v>11870</v>
      </c>
      <c r="R3505" t="s">
        <v>11871</v>
      </c>
      <c r="S3505" t="s">
        <v>33516</v>
      </c>
      <c r="T3505">
        <v>0.152084254673993</v>
      </c>
      <c r="U3505">
        <v>0.603102917160658</v>
      </c>
      <c r="V3505">
        <v>23.417520479860599</v>
      </c>
      <c r="W3505">
        <v>0.289678113486669</v>
      </c>
      <c r="X3505">
        <v>0.704072456322962</v>
      </c>
      <c r="Y3505">
        <v>1.1918858701420001</v>
      </c>
      <c r="Z3505">
        <v>6.2807925220854099E-2</v>
      </c>
      <c r="AA3505">
        <v>0.72610664078822296</v>
      </c>
      <c r="AB3505">
        <v>24.181616712482899</v>
      </c>
      <c r="AC3505">
        <v>0.62840251879890197</v>
      </c>
      <c r="AD3505">
        <v>0.87989882095915395</v>
      </c>
      <c r="AE3505">
        <v>0.58809298897572004</v>
      </c>
      <c r="AF3505">
        <v>1</v>
      </c>
      <c r="AG3505">
        <v>1</v>
      </c>
      <c r="AH3505">
        <v>-0.20895190611782599</v>
      </c>
      <c r="AI3505">
        <v>0.12863745259296699</v>
      </c>
      <c r="AJ3505">
        <v>0.78121606160956403</v>
      </c>
      <c r="AK3505">
        <v>1.38578400672529</v>
      </c>
    </row>
    <row r="3506" spans="1:37" x14ac:dyDescent="0.2">
      <c r="A3506" t="s">
        <v>11627</v>
      </c>
      <c r="B3506">
        <v>17860495</v>
      </c>
      <c r="C3506">
        <v>17860645</v>
      </c>
      <c r="D3506">
        <v>151</v>
      </c>
      <c r="E3506" t="s">
        <v>12068</v>
      </c>
      <c r="F3506">
        <v>2</v>
      </c>
      <c r="G3506" t="s">
        <v>11989</v>
      </c>
      <c r="H3506" t="s">
        <v>31000</v>
      </c>
      <c r="I3506">
        <v>18</v>
      </c>
      <c r="J3506">
        <v>15307663</v>
      </c>
      <c r="K3506">
        <v>15330282</v>
      </c>
      <c r="L3506">
        <v>22620</v>
      </c>
      <c r="M3506">
        <v>2</v>
      </c>
      <c r="N3506">
        <v>644669</v>
      </c>
      <c r="O3506" t="s">
        <v>11869</v>
      </c>
      <c r="P3506">
        <v>-2530213</v>
      </c>
      <c r="Q3506" t="s">
        <v>11870</v>
      </c>
      <c r="R3506" t="s">
        <v>11871</v>
      </c>
      <c r="S3506" t="s">
        <v>33516</v>
      </c>
      <c r="T3506">
        <v>0.55087957105200003</v>
      </c>
      <c r="U3506">
        <v>0.80952764179854397</v>
      </c>
      <c r="V3506">
        <v>2.8436978791557599</v>
      </c>
      <c r="W3506">
        <v>0.15801749308792101</v>
      </c>
      <c r="X3506">
        <v>0.704072456322962</v>
      </c>
      <c r="Y3506">
        <v>-0.96206079870255801</v>
      </c>
      <c r="Z3506">
        <v>0.67668369291718</v>
      </c>
      <c r="AA3506">
        <v>0.84521697243271998</v>
      </c>
      <c r="AB3506">
        <v>2.1255936500698298</v>
      </c>
      <c r="AC3506">
        <v>0.124863670654244</v>
      </c>
      <c r="AD3506">
        <v>0.68253123924728298</v>
      </c>
      <c r="AE3506">
        <v>-1.54632881575572</v>
      </c>
      <c r="AF3506">
        <v>0.52681641140453705</v>
      </c>
      <c r="AG3506">
        <v>0.80674443595273604</v>
      </c>
      <c r="AH3506">
        <v>2.5922004414467099</v>
      </c>
      <c r="AI3506">
        <v>0.25921554566286598</v>
      </c>
      <c r="AJ3506">
        <v>0.78121606160956403</v>
      </c>
      <c r="AK3506">
        <v>-0.28439048430637398</v>
      </c>
    </row>
    <row r="3507" spans="1:37" x14ac:dyDescent="0.2">
      <c r="A3507" t="s">
        <v>11627</v>
      </c>
      <c r="B3507">
        <v>17860685</v>
      </c>
      <c r="C3507">
        <v>17860974</v>
      </c>
      <c r="D3507">
        <v>290</v>
      </c>
      <c r="E3507" t="s">
        <v>12069</v>
      </c>
      <c r="F3507">
        <v>4</v>
      </c>
      <c r="G3507" t="s">
        <v>11939</v>
      </c>
      <c r="H3507" t="s">
        <v>31000</v>
      </c>
      <c r="I3507">
        <v>18</v>
      </c>
      <c r="J3507">
        <v>15307663</v>
      </c>
      <c r="K3507">
        <v>15330282</v>
      </c>
      <c r="L3507">
        <v>22620</v>
      </c>
      <c r="M3507">
        <v>2</v>
      </c>
      <c r="N3507">
        <v>644669</v>
      </c>
      <c r="O3507" t="s">
        <v>11869</v>
      </c>
      <c r="P3507">
        <v>-2530403</v>
      </c>
      <c r="Q3507" t="s">
        <v>11870</v>
      </c>
      <c r="R3507" t="s">
        <v>11871</v>
      </c>
      <c r="S3507" t="s">
        <v>33516</v>
      </c>
      <c r="T3507">
        <v>0.55087957105200003</v>
      </c>
      <c r="U3507">
        <v>0.80952764179854397</v>
      </c>
      <c r="V3507">
        <v>2.8436978791557599</v>
      </c>
      <c r="W3507">
        <v>0.15801749308792101</v>
      </c>
      <c r="X3507">
        <v>0.704072456322962</v>
      </c>
      <c r="Y3507">
        <v>-0.96206079870255801</v>
      </c>
      <c r="Z3507">
        <v>0.67668369291718</v>
      </c>
      <c r="AA3507">
        <v>0.84521697243271998</v>
      </c>
      <c r="AB3507">
        <v>2.1255936500698298</v>
      </c>
      <c r="AC3507">
        <v>0.124863670654244</v>
      </c>
      <c r="AD3507">
        <v>0.68253123924728298</v>
      </c>
      <c r="AE3507">
        <v>-1.54632881575572</v>
      </c>
      <c r="AF3507">
        <v>0.52681641140453705</v>
      </c>
      <c r="AG3507">
        <v>0.80674443595273604</v>
      </c>
      <c r="AH3507">
        <v>2.5922004414467099</v>
      </c>
      <c r="AI3507">
        <v>0.25921554566286598</v>
      </c>
      <c r="AJ3507">
        <v>0.78121606160956403</v>
      </c>
      <c r="AK3507">
        <v>-0.28439048430637398</v>
      </c>
    </row>
    <row r="3508" spans="1:37" x14ac:dyDescent="0.2">
      <c r="A3508" t="s">
        <v>11627</v>
      </c>
      <c r="B3508">
        <v>17901015</v>
      </c>
      <c r="C3508">
        <v>17901164</v>
      </c>
      <c r="D3508">
        <v>150</v>
      </c>
      <c r="E3508" t="s">
        <v>12070</v>
      </c>
      <c r="F3508">
        <v>2</v>
      </c>
      <c r="G3508" t="s">
        <v>11933</v>
      </c>
      <c r="H3508" t="s">
        <v>31000</v>
      </c>
      <c r="I3508">
        <v>18</v>
      </c>
      <c r="J3508">
        <v>15307663</v>
      </c>
      <c r="K3508">
        <v>15330282</v>
      </c>
      <c r="L3508">
        <v>22620</v>
      </c>
      <c r="M3508">
        <v>2</v>
      </c>
      <c r="N3508">
        <v>644669</v>
      </c>
      <c r="O3508" t="s">
        <v>11869</v>
      </c>
      <c r="P3508">
        <v>-2570733</v>
      </c>
      <c r="Q3508" t="s">
        <v>11870</v>
      </c>
      <c r="R3508" t="s">
        <v>11871</v>
      </c>
      <c r="S3508" t="s">
        <v>33516</v>
      </c>
      <c r="T3508">
        <v>0.55087957105200003</v>
      </c>
      <c r="U3508">
        <v>0.80952764179854397</v>
      </c>
      <c r="V3508">
        <v>1.9277797182880201</v>
      </c>
      <c r="W3508">
        <v>6.2825850358688304E-2</v>
      </c>
      <c r="X3508">
        <v>0.704072456322962</v>
      </c>
      <c r="Y3508">
        <v>-24.0669909176994</v>
      </c>
      <c r="Z3508">
        <v>0.87157672656278196</v>
      </c>
      <c r="AA3508">
        <v>0.99338226415155695</v>
      </c>
      <c r="AB3508">
        <v>0.96430567524042199</v>
      </c>
      <c r="AC3508">
        <v>4.2034118895040197E-2</v>
      </c>
      <c r="AD3508">
        <v>0.57684129297949804</v>
      </c>
      <c r="AE3508">
        <v>-4.5773273762031401</v>
      </c>
      <c r="AF3508">
        <v>0.174595458387797</v>
      </c>
      <c r="AG3508">
        <v>0.68151250837662902</v>
      </c>
      <c r="AH3508">
        <v>2.8573900971552999</v>
      </c>
      <c r="AI3508">
        <v>0.123911202140572</v>
      </c>
      <c r="AJ3508">
        <v>0.78121606160956403</v>
      </c>
      <c r="AK3508">
        <v>-23.294775048116801</v>
      </c>
    </row>
    <row r="3509" spans="1:37" x14ac:dyDescent="0.2">
      <c r="A3509" t="s">
        <v>11627</v>
      </c>
      <c r="B3509">
        <v>17901204</v>
      </c>
      <c r="C3509">
        <v>17901355</v>
      </c>
      <c r="D3509">
        <v>152</v>
      </c>
      <c r="E3509" t="s">
        <v>12071</v>
      </c>
      <c r="F3509">
        <v>2</v>
      </c>
      <c r="G3509" t="s">
        <v>12015</v>
      </c>
      <c r="H3509" t="s">
        <v>31000</v>
      </c>
      <c r="I3509">
        <v>18</v>
      </c>
      <c r="J3509">
        <v>15307663</v>
      </c>
      <c r="K3509">
        <v>15330282</v>
      </c>
      <c r="L3509">
        <v>22620</v>
      </c>
      <c r="M3509">
        <v>2</v>
      </c>
      <c r="N3509">
        <v>644669</v>
      </c>
      <c r="O3509" t="s">
        <v>11869</v>
      </c>
      <c r="P3509">
        <v>-2570922</v>
      </c>
      <c r="Q3509" t="s">
        <v>11870</v>
      </c>
      <c r="R3509" t="s">
        <v>11871</v>
      </c>
      <c r="S3509" t="s">
        <v>33516</v>
      </c>
      <c r="T3509">
        <v>0.55087957105200003</v>
      </c>
      <c r="U3509">
        <v>0.80952764179854397</v>
      </c>
      <c r="V3509">
        <v>1.9277797182880201</v>
      </c>
      <c r="W3509">
        <v>6.2825850358688304E-2</v>
      </c>
      <c r="X3509">
        <v>0.704072456322962</v>
      </c>
      <c r="Y3509">
        <v>-24.0669909176994</v>
      </c>
      <c r="Z3509">
        <v>0.87157672656278196</v>
      </c>
      <c r="AA3509">
        <v>0.99338226415155695</v>
      </c>
      <c r="AB3509">
        <v>0.96430567524042199</v>
      </c>
      <c r="AC3509">
        <v>4.2034118895040197E-2</v>
      </c>
      <c r="AD3509">
        <v>0.57684129297949804</v>
      </c>
      <c r="AE3509">
        <v>-4.5773273762031401</v>
      </c>
      <c r="AF3509">
        <v>0.174595458387797</v>
      </c>
      <c r="AG3509">
        <v>0.68151250837662902</v>
      </c>
      <c r="AH3509">
        <v>2.8573900971552999</v>
      </c>
      <c r="AI3509">
        <v>0.123911202140572</v>
      </c>
      <c r="AJ3509">
        <v>0.78121606160956403</v>
      </c>
      <c r="AK3509">
        <v>-23.294775048116801</v>
      </c>
    </row>
    <row r="3510" spans="1:37" x14ac:dyDescent="0.2">
      <c r="A3510" t="s">
        <v>11627</v>
      </c>
      <c r="B3510">
        <v>17905085</v>
      </c>
      <c r="C3510">
        <v>17905234</v>
      </c>
      <c r="D3510">
        <v>150</v>
      </c>
      <c r="E3510" t="s">
        <v>12072</v>
      </c>
      <c r="F3510">
        <v>2</v>
      </c>
      <c r="G3510" t="s">
        <v>12073</v>
      </c>
      <c r="H3510" t="s">
        <v>31000</v>
      </c>
      <c r="I3510">
        <v>18</v>
      </c>
      <c r="J3510">
        <v>15307663</v>
      </c>
      <c r="K3510">
        <v>15330282</v>
      </c>
      <c r="L3510">
        <v>22620</v>
      </c>
      <c r="M3510">
        <v>2</v>
      </c>
      <c r="N3510">
        <v>644669</v>
      </c>
      <c r="O3510" t="s">
        <v>11869</v>
      </c>
      <c r="P3510">
        <v>-2574803</v>
      </c>
      <c r="Q3510" t="s">
        <v>11870</v>
      </c>
      <c r="R3510" t="s">
        <v>11871</v>
      </c>
      <c r="S3510" t="s">
        <v>33516</v>
      </c>
      <c r="T3510">
        <v>0.32911398597860803</v>
      </c>
      <c r="U3510">
        <v>0.603102917160658</v>
      </c>
      <c r="V3510">
        <v>21.775292029805801</v>
      </c>
      <c r="W3510">
        <v>0.25384545422922999</v>
      </c>
      <c r="X3510">
        <v>0.704072456322962</v>
      </c>
      <c r="Y3510">
        <v>0.88098995623807896</v>
      </c>
      <c r="Z3510">
        <v>0.136920528570767</v>
      </c>
      <c r="AA3510">
        <v>0.72610664078822296</v>
      </c>
      <c r="AB3510">
        <v>22.355564693840801</v>
      </c>
      <c r="AC3510">
        <v>0.44346611787992302</v>
      </c>
      <c r="AD3510">
        <v>0.82872126865393902</v>
      </c>
      <c r="AE3510">
        <v>0.569733801854033</v>
      </c>
      <c r="AF3510">
        <v>0.77173648502780101</v>
      </c>
      <c r="AG3510">
        <v>0.88417364479730298</v>
      </c>
      <c r="AH3510">
        <v>6.22734796106518E-2</v>
      </c>
      <c r="AI3510">
        <v>0.184911798168716</v>
      </c>
      <c r="AJ3510">
        <v>0.78121606160956403</v>
      </c>
      <c r="AK3510">
        <v>0.80048318234773497</v>
      </c>
    </row>
    <row r="3511" spans="1:37" x14ac:dyDescent="0.2">
      <c r="A3511" t="s">
        <v>11627</v>
      </c>
      <c r="B3511">
        <v>17905274</v>
      </c>
      <c r="C3511">
        <v>17905572</v>
      </c>
      <c r="D3511">
        <v>299</v>
      </c>
      <c r="E3511" t="s">
        <v>12074</v>
      </c>
      <c r="F3511">
        <v>4</v>
      </c>
      <c r="G3511" t="s">
        <v>12075</v>
      </c>
      <c r="H3511" t="s">
        <v>31000</v>
      </c>
      <c r="I3511">
        <v>18</v>
      </c>
      <c r="J3511">
        <v>15307663</v>
      </c>
      <c r="K3511">
        <v>15330282</v>
      </c>
      <c r="L3511">
        <v>22620</v>
      </c>
      <c r="M3511">
        <v>2</v>
      </c>
      <c r="N3511">
        <v>644669</v>
      </c>
      <c r="O3511" t="s">
        <v>11869</v>
      </c>
      <c r="P3511">
        <v>-2574992</v>
      </c>
      <c r="Q3511" t="s">
        <v>11870</v>
      </c>
      <c r="R3511" t="s">
        <v>11871</v>
      </c>
      <c r="S3511" t="s">
        <v>33516</v>
      </c>
      <c r="T3511">
        <v>0.97213403838398904</v>
      </c>
      <c r="U3511">
        <v>1</v>
      </c>
      <c r="V3511">
        <v>0.89843246855005998</v>
      </c>
      <c r="W3511">
        <v>0.58982449495234501</v>
      </c>
      <c r="X3511">
        <v>0.89526216254578295</v>
      </c>
      <c r="Y3511">
        <v>0.23640225960684699</v>
      </c>
      <c r="Z3511">
        <v>0.47690667696080002</v>
      </c>
      <c r="AA3511">
        <v>0.84435025072159198</v>
      </c>
      <c r="AB3511">
        <v>1.4787051325849701</v>
      </c>
      <c r="AC3511">
        <v>0.89689549903358201</v>
      </c>
      <c r="AD3511">
        <v>0.94068432309766403</v>
      </c>
      <c r="AE3511">
        <v>-7.4853894777198907E-2</v>
      </c>
      <c r="AF3511">
        <v>0.56699985775999995</v>
      </c>
      <c r="AG3511">
        <v>0.80674443595273604</v>
      </c>
      <c r="AH3511">
        <v>-0.30964174117638499</v>
      </c>
      <c r="AI3511">
        <v>0.37398804879817599</v>
      </c>
      <c r="AJ3511">
        <v>0.78121606160956403</v>
      </c>
      <c r="AK3511">
        <v>0.431181311851841</v>
      </c>
    </row>
    <row r="3512" spans="1:37" x14ac:dyDescent="0.2">
      <c r="A3512" t="s">
        <v>11627</v>
      </c>
      <c r="B3512">
        <v>17967329</v>
      </c>
      <c r="C3512">
        <v>17967479</v>
      </c>
      <c r="D3512">
        <v>151</v>
      </c>
      <c r="E3512" t="s">
        <v>12076</v>
      </c>
      <c r="F3512">
        <v>2</v>
      </c>
      <c r="G3512" t="s">
        <v>12077</v>
      </c>
      <c r="H3512" t="s">
        <v>31000</v>
      </c>
      <c r="I3512">
        <v>18</v>
      </c>
      <c r="J3512">
        <v>15307663</v>
      </c>
      <c r="K3512">
        <v>15330282</v>
      </c>
      <c r="L3512">
        <v>22620</v>
      </c>
      <c r="M3512">
        <v>2</v>
      </c>
      <c r="N3512">
        <v>644669</v>
      </c>
      <c r="O3512" t="s">
        <v>11869</v>
      </c>
      <c r="P3512">
        <v>-2637047</v>
      </c>
      <c r="Q3512" t="s">
        <v>11870</v>
      </c>
      <c r="R3512" t="s">
        <v>11871</v>
      </c>
      <c r="S3512" t="s">
        <v>33516</v>
      </c>
      <c r="T3512">
        <v>0.318831239190626</v>
      </c>
      <c r="U3512">
        <v>0.603102917160658</v>
      </c>
      <c r="V3512">
        <v>2.5364812163496002</v>
      </c>
      <c r="W3512">
        <v>0.350179873819775</v>
      </c>
      <c r="X3512">
        <v>0.704072456322962</v>
      </c>
      <c r="Y3512">
        <v>-1.52606510405415</v>
      </c>
      <c r="Z3512">
        <v>0.67668369291718</v>
      </c>
      <c r="AA3512">
        <v>0.84521697243271998</v>
      </c>
      <c r="AB3512">
        <v>1.7102550914200401</v>
      </c>
      <c r="AC3512">
        <v>0.13121996167251501</v>
      </c>
      <c r="AD3512">
        <v>0.68253123924728298</v>
      </c>
      <c r="AE3512">
        <v>-2.0095114962481802</v>
      </c>
      <c r="AF3512">
        <v>0.13236728150506799</v>
      </c>
      <c r="AG3512">
        <v>0.68151250837662902</v>
      </c>
      <c r="AH3512">
        <v>2.83245743188143</v>
      </c>
      <c r="AI3512">
        <v>0.70028824916981403</v>
      </c>
      <c r="AJ3512">
        <v>0.86637447704251103</v>
      </c>
      <c r="AK3512">
        <v>-0.82530052734138104</v>
      </c>
    </row>
    <row r="3513" spans="1:37" x14ac:dyDescent="0.2">
      <c r="A3513" t="s">
        <v>11627</v>
      </c>
      <c r="B3513">
        <v>17967517</v>
      </c>
      <c r="C3513">
        <v>17967816</v>
      </c>
      <c r="D3513">
        <v>300</v>
      </c>
      <c r="E3513" t="s">
        <v>12078</v>
      </c>
      <c r="F3513">
        <v>4</v>
      </c>
      <c r="G3513" t="s">
        <v>12079</v>
      </c>
      <c r="H3513" t="s">
        <v>31000</v>
      </c>
      <c r="I3513">
        <v>18</v>
      </c>
      <c r="J3513">
        <v>15307663</v>
      </c>
      <c r="K3513">
        <v>15330282</v>
      </c>
      <c r="L3513">
        <v>22620</v>
      </c>
      <c r="M3513">
        <v>2</v>
      </c>
      <c r="N3513">
        <v>644669</v>
      </c>
      <c r="O3513" t="s">
        <v>11869</v>
      </c>
      <c r="P3513">
        <v>-2637235</v>
      </c>
      <c r="Q3513" t="s">
        <v>11870</v>
      </c>
      <c r="R3513" t="s">
        <v>11871</v>
      </c>
      <c r="S3513" t="s">
        <v>33516</v>
      </c>
      <c r="T3513">
        <v>0.318831239190626</v>
      </c>
      <c r="U3513">
        <v>0.603102917160658</v>
      </c>
      <c r="V3513">
        <v>2.5364812163496002</v>
      </c>
      <c r="W3513">
        <v>0.350179873819775</v>
      </c>
      <c r="X3513">
        <v>0.704072456322962</v>
      </c>
      <c r="Y3513">
        <v>-1.52606510405415</v>
      </c>
      <c r="Z3513">
        <v>0.67668369291718</v>
      </c>
      <c r="AA3513">
        <v>0.84521697243271998</v>
      </c>
      <c r="AB3513">
        <v>1.7102550914200401</v>
      </c>
      <c r="AC3513">
        <v>0.13121996167251501</v>
      </c>
      <c r="AD3513">
        <v>0.68253123924728298</v>
      </c>
      <c r="AE3513">
        <v>-2.0095114962481802</v>
      </c>
      <c r="AF3513">
        <v>0.13236728150506799</v>
      </c>
      <c r="AG3513">
        <v>0.68151250837662902</v>
      </c>
      <c r="AH3513">
        <v>2.83245743188143</v>
      </c>
      <c r="AI3513">
        <v>0.70028824916981403</v>
      </c>
      <c r="AJ3513">
        <v>0.86637447704251103</v>
      </c>
      <c r="AK3513">
        <v>-0.82530052734138104</v>
      </c>
    </row>
    <row r="3514" spans="1:37" x14ac:dyDescent="0.2">
      <c r="A3514" t="s">
        <v>11627</v>
      </c>
      <c r="B3514">
        <v>17985464</v>
      </c>
      <c r="C3514">
        <v>17985613</v>
      </c>
      <c r="D3514">
        <v>150</v>
      </c>
      <c r="E3514" t="s">
        <v>12080</v>
      </c>
      <c r="F3514">
        <v>3</v>
      </c>
      <c r="G3514" t="s">
        <v>12081</v>
      </c>
      <c r="H3514" t="s">
        <v>31000</v>
      </c>
      <c r="I3514">
        <v>18</v>
      </c>
      <c r="J3514">
        <v>15307663</v>
      </c>
      <c r="K3514">
        <v>15330282</v>
      </c>
      <c r="L3514">
        <v>22620</v>
      </c>
      <c r="M3514">
        <v>2</v>
      </c>
      <c r="N3514">
        <v>644669</v>
      </c>
      <c r="O3514" t="s">
        <v>11869</v>
      </c>
      <c r="P3514">
        <v>-2655182</v>
      </c>
      <c r="Q3514" t="s">
        <v>11870</v>
      </c>
      <c r="R3514" t="s">
        <v>11871</v>
      </c>
      <c r="S3514" t="s">
        <v>33516</v>
      </c>
      <c r="T3514">
        <v>0.32911398597860803</v>
      </c>
      <c r="U3514">
        <v>0.603102917160658</v>
      </c>
      <c r="V3514">
        <v>20.488880232388698</v>
      </c>
      <c r="W3514">
        <v>0.428214032775322</v>
      </c>
      <c r="X3514">
        <v>0.73460997439807996</v>
      </c>
      <c r="Y3514">
        <v>2.1508897305353099</v>
      </c>
      <c r="Z3514">
        <v>0.136920528570767</v>
      </c>
      <c r="AA3514">
        <v>0.72610664078822296</v>
      </c>
      <c r="AB3514">
        <v>22.304828108027699</v>
      </c>
      <c r="AC3514">
        <v>0.37267590206061701</v>
      </c>
      <c r="AD3514">
        <v>0.77892620971227999</v>
      </c>
      <c r="AE3514">
        <v>2.1186074174379899</v>
      </c>
      <c r="AF3514">
        <v>0.68997179462344205</v>
      </c>
      <c r="AG3514">
        <v>0.83846513202101103</v>
      </c>
      <c r="AH3514">
        <v>-1.55232123026644</v>
      </c>
      <c r="AI3514">
        <v>0.62340487356182706</v>
      </c>
      <c r="AJ3514">
        <v>0.80316496274521099</v>
      </c>
      <c r="AK3514">
        <v>0.84770004947644895</v>
      </c>
    </row>
    <row r="3515" spans="1:37" x14ac:dyDescent="0.2">
      <c r="A3515" t="s">
        <v>11627</v>
      </c>
      <c r="B3515">
        <v>17985653</v>
      </c>
      <c r="C3515">
        <v>17985942</v>
      </c>
      <c r="D3515">
        <v>290</v>
      </c>
      <c r="E3515" t="s">
        <v>12082</v>
      </c>
      <c r="F3515">
        <v>4</v>
      </c>
      <c r="G3515" t="s">
        <v>12083</v>
      </c>
      <c r="H3515" t="s">
        <v>31000</v>
      </c>
      <c r="I3515">
        <v>18</v>
      </c>
      <c r="J3515">
        <v>15307663</v>
      </c>
      <c r="K3515">
        <v>15330282</v>
      </c>
      <c r="L3515">
        <v>22620</v>
      </c>
      <c r="M3515">
        <v>2</v>
      </c>
      <c r="N3515">
        <v>644669</v>
      </c>
      <c r="O3515" t="s">
        <v>11869</v>
      </c>
      <c r="P3515">
        <v>-2655371</v>
      </c>
      <c r="Q3515" t="s">
        <v>11870</v>
      </c>
      <c r="R3515" t="s">
        <v>11871</v>
      </c>
      <c r="S3515" t="s">
        <v>33516</v>
      </c>
      <c r="T3515">
        <v>1</v>
      </c>
      <c r="U3515">
        <v>1</v>
      </c>
      <c r="V3515">
        <v>-0.38797932886711201</v>
      </c>
      <c r="W3515">
        <v>0.82334044518041904</v>
      </c>
      <c r="X3515">
        <v>0.95159051474143896</v>
      </c>
      <c r="Y3515">
        <v>0.90357803935676095</v>
      </c>
      <c r="Z3515">
        <v>0.47690667696080002</v>
      </c>
      <c r="AA3515">
        <v>0.84435025072159198</v>
      </c>
      <c r="AB3515">
        <v>1.42796854677197</v>
      </c>
      <c r="AC3515">
        <v>0.78441786433924598</v>
      </c>
      <c r="AD3515">
        <v>0.90663815930604097</v>
      </c>
      <c r="AE3515">
        <v>0.87129572625943597</v>
      </c>
      <c r="AF3515">
        <v>0.48185193705156298</v>
      </c>
      <c r="AG3515">
        <v>0.80674443595273604</v>
      </c>
      <c r="AH3515">
        <v>-1.8559417787463299</v>
      </c>
      <c r="AI3515">
        <v>0.86835292688536703</v>
      </c>
      <c r="AJ3515">
        <v>0.98188316820960198</v>
      </c>
      <c r="AK3515">
        <v>0.46375739683880501</v>
      </c>
    </row>
    <row r="3516" spans="1:37" x14ac:dyDescent="0.2">
      <c r="A3516" t="s">
        <v>11627</v>
      </c>
      <c r="B3516">
        <v>17993140</v>
      </c>
      <c r="C3516">
        <v>17993425</v>
      </c>
      <c r="D3516">
        <v>286</v>
      </c>
      <c r="E3516" t="s">
        <v>12084</v>
      </c>
      <c r="F3516">
        <v>5</v>
      </c>
      <c r="G3516" t="s">
        <v>12085</v>
      </c>
      <c r="H3516" t="s">
        <v>31000</v>
      </c>
      <c r="I3516">
        <v>18</v>
      </c>
      <c r="J3516">
        <v>15307663</v>
      </c>
      <c r="K3516">
        <v>15330282</v>
      </c>
      <c r="L3516">
        <v>22620</v>
      </c>
      <c r="M3516">
        <v>2</v>
      </c>
      <c r="N3516">
        <v>644669</v>
      </c>
      <c r="O3516" t="s">
        <v>11869</v>
      </c>
      <c r="P3516">
        <v>-2662858</v>
      </c>
      <c r="Q3516" t="s">
        <v>11870</v>
      </c>
      <c r="R3516" t="s">
        <v>11871</v>
      </c>
      <c r="S3516" t="s">
        <v>33516</v>
      </c>
      <c r="T3516">
        <v>0.97213403838398904</v>
      </c>
      <c r="U3516">
        <v>1</v>
      </c>
      <c r="V3516">
        <v>1.9721392572779699</v>
      </c>
      <c r="W3516">
        <v>0.113079289867903</v>
      </c>
      <c r="X3516">
        <v>0.704072456322962</v>
      </c>
      <c r="Y3516">
        <v>-23.054625483218899</v>
      </c>
      <c r="Z3516">
        <v>0.93459220503170903</v>
      </c>
      <c r="AA3516">
        <v>0.99919698600769702</v>
      </c>
      <c r="AB3516">
        <v>1.77930376579657</v>
      </c>
      <c r="AC3516">
        <v>2.4853262407310801E-2</v>
      </c>
      <c r="AD3516">
        <v>0.57684129297949804</v>
      </c>
      <c r="AE3516">
        <v>-23.054625483218899</v>
      </c>
      <c r="AF3516">
        <v>0.98343762640780896</v>
      </c>
      <c r="AG3516">
        <v>1</v>
      </c>
      <c r="AH3516">
        <v>1.03853465517873</v>
      </c>
      <c r="AI3516">
        <v>0.24456414000292601</v>
      </c>
      <c r="AJ3516">
        <v>0.78121606160956403</v>
      </c>
      <c r="AK3516">
        <v>-22.1858701532909</v>
      </c>
    </row>
    <row r="3517" spans="1:37" x14ac:dyDescent="0.2">
      <c r="A3517" t="s">
        <v>11627</v>
      </c>
      <c r="B3517">
        <v>17993466</v>
      </c>
      <c r="C3517">
        <v>17993604</v>
      </c>
      <c r="D3517">
        <v>139</v>
      </c>
      <c r="E3517" t="s">
        <v>12086</v>
      </c>
      <c r="F3517">
        <v>3</v>
      </c>
      <c r="G3517" t="s">
        <v>12087</v>
      </c>
      <c r="H3517" t="s">
        <v>31000</v>
      </c>
      <c r="I3517">
        <v>18</v>
      </c>
      <c r="J3517">
        <v>15307663</v>
      </c>
      <c r="K3517">
        <v>15330282</v>
      </c>
      <c r="L3517">
        <v>22620</v>
      </c>
      <c r="M3517">
        <v>2</v>
      </c>
      <c r="N3517">
        <v>644669</v>
      </c>
      <c r="O3517" t="s">
        <v>11869</v>
      </c>
      <c r="P3517">
        <v>-2663184</v>
      </c>
      <c r="Q3517" t="s">
        <v>11870</v>
      </c>
      <c r="R3517" t="s">
        <v>11871</v>
      </c>
      <c r="S3517" t="s">
        <v>33516</v>
      </c>
      <c r="T3517">
        <v>0.97213403838398904</v>
      </c>
      <c r="U3517">
        <v>1</v>
      </c>
      <c r="V3517">
        <v>1.9721392572779699</v>
      </c>
      <c r="W3517">
        <v>0.113079289867903</v>
      </c>
      <c r="X3517">
        <v>0.704072456322962</v>
      </c>
      <c r="Y3517">
        <v>-23.054625483218899</v>
      </c>
      <c r="Z3517">
        <v>0.93459220503170903</v>
      </c>
      <c r="AA3517">
        <v>0.99919698600769702</v>
      </c>
      <c r="AB3517">
        <v>1.77930376579657</v>
      </c>
      <c r="AC3517">
        <v>2.4853262407310801E-2</v>
      </c>
      <c r="AD3517">
        <v>0.57684129297949804</v>
      </c>
      <c r="AE3517">
        <v>-23.054625483218899</v>
      </c>
      <c r="AF3517">
        <v>0.98343762640780896</v>
      </c>
      <c r="AG3517">
        <v>1</v>
      </c>
      <c r="AH3517">
        <v>1.03853465517873</v>
      </c>
      <c r="AI3517">
        <v>0.24456414000292601</v>
      </c>
      <c r="AJ3517">
        <v>0.78121606160956403</v>
      </c>
      <c r="AK3517">
        <v>-22.1858701532909</v>
      </c>
    </row>
    <row r="3518" spans="1:37" x14ac:dyDescent="0.2">
      <c r="A3518" t="s">
        <v>11627</v>
      </c>
      <c r="B3518">
        <v>18026018</v>
      </c>
      <c r="C3518">
        <v>18026314</v>
      </c>
      <c r="D3518">
        <v>297</v>
      </c>
      <c r="E3518" t="s">
        <v>12088</v>
      </c>
      <c r="F3518">
        <v>5</v>
      </c>
      <c r="G3518" t="s">
        <v>12089</v>
      </c>
      <c r="H3518" t="s">
        <v>31000</v>
      </c>
      <c r="I3518">
        <v>18</v>
      </c>
      <c r="J3518">
        <v>15307663</v>
      </c>
      <c r="K3518">
        <v>15330282</v>
      </c>
      <c r="L3518">
        <v>22620</v>
      </c>
      <c r="M3518">
        <v>2</v>
      </c>
      <c r="N3518">
        <v>644669</v>
      </c>
      <c r="O3518" t="s">
        <v>11869</v>
      </c>
      <c r="P3518">
        <v>-2695736</v>
      </c>
      <c r="Q3518" t="s">
        <v>11870</v>
      </c>
      <c r="R3518" t="s">
        <v>11871</v>
      </c>
      <c r="S3518" t="s">
        <v>33516</v>
      </c>
      <c r="T3518">
        <v>0.339859523617834</v>
      </c>
      <c r="U3518">
        <v>0.603102917160658</v>
      </c>
      <c r="V3518">
        <v>1.0871801169775399</v>
      </c>
      <c r="W3518">
        <v>0.58018249699262303</v>
      </c>
      <c r="X3518">
        <v>0.88408290063830697</v>
      </c>
      <c r="Y3518">
        <v>-1.4740853709222399</v>
      </c>
      <c r="Z3518">
        <v>0.38257832033911998</v>
      </c>
      <c r="AA3518">
        <v>0.84435025072159198</v>
      </c>
      <c r="AB3518">
        <v>0.57905917776179205</v>
      </c>
      <c r="AC3518">
        <v>0.326600008673752</v>
      </c>
      <c r="AD3518">
        <v>0.69594674638172704</v>
      </c>
      <c r="AE3518">
        <v>-1.9712159849055499</v>
      </c>
      <c r="AF3518">
        <v>0.41201156037794501</v>
      </c>
      <c r="AG3518">
        <v>0.80674443595273604</v>
      </c>
      <c r="AH3518">
        <v>1.20867281549106</v>
      </c>
      <c r="AI3518">
        <v>0.87523301586972302</v>
      </c>
      <c r="AJ3518">
        <v>0.98621344597861504</v>
      </c>
      <c r="AK3518">
        <v>-0.77398166195334495</v>
      </c>
    </row>
    <row r="3519" spans="1:37" x14ac:dyDescent="0.2">
      <c r="A3519" t="s">
        <v>11627</v>
      </c>
      <c r="B3519">
        <v>18026354</v>
      </c>
      <c r="C3519">
        <v>18026643</v>
      </c>
      <c r="D3519">
        <v>290</v>
      </c>
      <c r="E3519" t="s">
        <v>12090</v>
      </c>
      <c r="F3519">
        <v>4</v>
      </c>
      <c r="G3519" t="s">
        <v>11939</v>
      </c>
      <c r="H3519" t="s">
        <v>31000</v>
      </c>
      <c r="I3519">
        <v>18</v>
      </c>
      <c r="J3519">
        <v>15307663</v>
      </c>
      <c r="K3519">
        <v>15330282</v>
      </c>
      <c r="L3519">
        <v>22620</v>
      </c>
      <c r="M3519">
        <v>2</v>
      </c>
      <c r="N3519">
        <v>644669</v>
      </c>
      <c r="O3519" t="s">
        <v>11869</v>
      </c>
      <c r="P3519">
        <v>-2696072</v>
      </c>
      <c r="Q3519" t="s">
        <v>11870</v>
      </c>
      <c r="R3519" t="s">
        <v>11871</v>
      </c>
      <c r="S3519" t="s">
        <v>33516</v>
      </c>
      <c r="T3519">
        <v>0.339859523617834</v>
      </c>
      <c r="U3519">
        <v>0.603102917160658</v>
      </c>
      <c r="V3519">
        <v>1.0871801169775399</v>
      </c>
      <c r="W3519">
        <v>0.58018249699262303</v>
      </c>
      <c r="X3519">
        <v>0.88408290063830697</v>
      </c>
      <c r="Y3519">
        <v>-1.4740853709222399</v>
      </c>
      <c r="Z3519">
        <v>0.38257832033911998</v>
      </c>
      <c r="AA3519">
        <v>0.84435025072159198</v>
      </c>
      <c r="AB3519">
        <v>0.57905917776179205</v>
      </c>
      <c r="AC3519">
        <v>0.326600008673752</v>
      </c>
      <c r="AD3519">
        <v>0.69594674638172704</v>
      </c>
      <c r="AE3519">
        <v>-1.9712159849055499</v>
      </c>
      <c r="AF3519">
        <v>0.41201156037794501</v>
      </c>
      <c r="AG3519">
        <v>0.80674443595273604</v>
      </c>
      <c r="AH3519">
        <v>1.20867281549106</v>
      </c>
      <c r="AI3519">
        <v>0.87523301586972302</v>
      </c>
      <c r="AJ3519">
        <v>0.98621344597861504</v>
      </c>
      <c r="AK3519">
        <v>-0.77398166195334495</v>
      </c>
    </row>
    <row r="3520" spans="1:37" x14ac:dyDescent="0.2">
      <c r="A3520" t="s">
        <v>11627</v>
      </c>
      <c r="B3520">
        <v>18118609</v>
      </c>
      <c r="C3520">
        <v>18118772</v>
      </c>
      <c r="D3520">
        <v>164</v>
      </c>
      <c r="E3520" t="s">
        <v>12091</v>
      </c>
      <c r="F3520">
        <v>5</v>
      </c>
      <c r="G3520" t="s">
        <v>12092</v>
      </c>
      <c r="H3520" t="s">
        <v>31000</v>
      </c>
      <c r="I3520">
        <v>18</v>
      </c>
      <c r="J3520">
        <v>15307663</v>
      </c>
      <c r="K3520">
        <v>15330282</v>
      </c>
      <c r="L3520">
        <v>22620</v>
      </c>
      <c r="M3520">
        <v>2</v>
      </c>
      <c r="N3520">
        <v>644669</v>
      </c>
      <c r="O3520" t="s">
        <v>11869</v>
      </c>
      <c r="P3520">
        <v>-2788327</v>
      </c>
      <c r="Q3520" t="s">
        <v>11870</v>
      </c>
      <c r="R3520" t="s">
        <v>11871</v>
      </c>
      <c r="S3520" t="s">
        <v>33516</v>
      </c>
      <c r="T3520">
        <v>0.58193367309619304</v>
      </c>
      <c r="U3520">
        <v>0.81360520874211995</v>
      </c>
      <c r="V3520">
        <v>1.33171451853571</v>
      </c>
      <c r="W3520">
        <v>0.69201225521665499</v>
      </c>
      <c r="X3520">
        <v>0.95159051474143896</v>
      </c>
      <c r="Y3520">
        <v>-1.32393515665715</v>
      </c>
      <c r="Z3520">
        <v>0.84618586979904598</v>
      </c>
      <c r="AA3520">
        <v>0.971114744068449</v>
      </c>
      <c r="AB3520">
        <v>0.36824050408060099</v>
      </c>
      <c r="AC3520">
        <v>0.90042941727307502</v>
      </c>
      <c r="AD3520">
        <v>0.94068432309766403</v>
      </c>
      <c r="AE3520">
        <v>-0.90096071906793496</v>
      </c>
      <c r="AF3520">
        <v>0.185213627326239</v>
      </c>
      <c r="AG3520">
        <v>0.68151250837662902</v>
      </c>
      <c r="AH3520">
        <v>2.2613249281080798</v>
      </c>
      <c r="AI3520">
        <v>0.58910493252618501</v>
      </c>
      <c r="AJ3520">
        <v>0.78121606160956403</v>
      </c>
      <c r="AK3520">
        <v>-1.09192102364629</v>
      </c>
    </row>
    <row r="3521" spans="1:37" x14ac:dyDescent="0.2">
      <c r="A3521" t="s">
        <v>11627</v>
      </c>
      <c r="B3521">
        <v>18118772</v>
      </c>
      <c r="C3521">
        <v>18118935</v>
      </c>
      <c r="D3521">
        <v>164</v>
      </c>
      <c r="E3521" t="s">
        <v>12093</v>
      </c>
      <c r="F3521">
        <v>2</v>
      </c>
      <c r="G3521" t="s">
        <v>12094</v>
      </c>
      <c r="H3521" t="s">
        <v>31000</v>
      </c>
      <c r="I3521">
        <v>18</v>
      </c>
      <c r="J3521">
        <v>15307663</v>
      </c>
      <c r="K3521">
        <v>15330282</v>
      </c>
      <c r="L3521">
        <v>22620</v>
      </c>
      <c r="M3521">
        <v>2</v>
      </c>
      <c r="N3521">
        <v>644669</v>
      </c>
      <c r="O3521" t="s">
        <v>11869</v>
      </c>
      <c r="P3521">
        <v>-2788490</v>
      </c>
      <c r="Q3521" t="s">
        <v>11870</v>
      </c>
      <c r="R3521" t="s">
        <v>11871</v>
      </c>
      <c r="S3521" t="s">
        <v>33516</v>
      </c>
      <c r="T3521">
        <v>0.58193367309619304</v>
      </c>
      <c r="U3521">
        <v>0.81360520874211995</v>
      </c>
      <c r="V3521">
        <v>1.33171451853571</v>
      </c>
      <c r="W3521">
        <v>0.69201225521665499</v>
      </c>
      <c r="X3521">
        <v>0.95159051474143896</v>
      </c>
      <c r="Y3521">
        <v>-1.32393515665715</v>
      </c>
      <c r="Z3521">
        <v>0.84618586979904598</v>
      </c>
      <c r="AA3521">
        <v>0.971114744068449</v>
      </c>
      <c r="AB3521">
        <v>0.36824050408060099</v>
      </c>
      <c r="AC3521">
        <v>0.90042941727307502</v>
      </c>
      <c r="AD3521">
        <v>0.94068432309766403</v>
      </c>
      <c r="AE3521">
        <v>-0.90096071906793496</v>
      </c>
      <c r="AF3521">
        <v>0.185213627326239</v>
      </c>
      <c r="AG3521">
        <v>0.68151250837662902</v>
      </c>
      <c r="AH3521">
        <v>2.2613249281080798</v>
      </c>
      <c r="AI3521">
        <v>0.58910493252618501</v>
      </c>
      <c r="AJ3521">
        <v>0.78121606160956403</v>
      </c>
      <c r="AK3521">
        <v>-1.09192102364629</v>
      </c>
    </row>
    <row r="3522" spans="1:37" x14ac:dyDescent="0.2">
      <c r="A3522" t="s">
        <v>11627</v>
      </c>
      <c r="B3522">
        <v>18118935</v>
      </c>
      <c r="C3522">
        <v>18119098</v>
      </c>
      <c r="D3522">
        <v>164</v>
      </c>
      <c r="E3522" t="s">
        <v>12095</v>
      </c>
      <c r="F3522">
        <v>2</v>
      </c>
      <c r="G3522" t="s">
        <v>12096</v>
      </c>
      <c r="H3522" t="s">
        <v>31000</v>
      </c>
      <c r="I3522">
        <v>18</v>
      </c>
      <c r="J3522">
        <v>15307663</v>
      </c>
      <c r="K3522">
        <v>15330282</v>
      </c>
      <c r="L3522">
        <v>22620</v>
      </c>
      <c r="M3522">
        <v>2</v>
      </c>
      <c r="N3522">
        <v>644669</v>
      </c>
      <c r="O3522" t="s">
        <v>11869</v>
      </c>
      <c r="P3522">
        <v>-2788653</v>
      </c>
      <c r="Q3522" t="s">
        <v>11870</v>
      </c>
      <c r="R3522" t="s">
        <v>11871</v>
      </c>
      <c r="S3522" t="s">
        <v>33516</v>
      </c>
      <c r="T3522">
        <v>0.58193367309619304</v>
      </c>
      <c r="U3522">
        <v>0.81360520874211995</v>
      </c>
      <c r="V3522">
        <v>1.33171451853571</v>
      </c>
      <c r="W3522">
        <v>0.69201225521665499</v>
      </c>
      <c r="X3522">
        <v>0.95159051474143896</v>
      </c>
      <c r="Y3522">
        <v>-1.32393515665715</v>
      </c>
      <c r="Z3522">
        <v>0.84618586979904598</v>
      </c>
      <c r="AA3522">
        <v>0.971114744068449</v>
      </c>
      <c r="AB3522">
        <v>0.36824050408060099</v>
      </c>
      <c r="AC3522">
        <v>0.90042941727307502</v>
      </c>
      <c r="AD3522">
        <v>0.94068432309766403</v>
      </c>
      <c r="AE3522">
        <v>-0.90096071906793496</v>
      </c>
      <c r="AF3522">
        <v>0.185213627326239</v>
      </c>
      <c r="AG3522">
        <v>0.68151250837662902</v>
      </c>
      <c r="AH3522">
        <v>2.2613249281080798</v>
      </c>
      <c r="AI3522">
        <v>0.58910493252618501</v>
      </c>
      <c r="AJ3522">
        <v>0.78121606160956403</v>
      </c>
      <c r="AK3522">
        <v>-1.09192102364629</v>
      </c>
    </row>
    <row r="3523" spans="1:37" x14ac:dyDescent="0.2">
      <c r="A3523" t="s">
        <v>11627</v>
      </c>
      <c r="B3523">
        <v>18126561</v>
      </c>
      <c r="C3523">
        <v>18126710</v>
      </c>
      <c r="D3523">
        <v>150</v>
      </c>
      <c r="E3523" t="s">
        <v>12097</v>
      </c>
      <c r="F3523">
        <v>2</v>
      </c>
      <c r="G3523" t="s">
        <v>12098</v>
      </c>
      <c r="H3523" t="s">
        <v>31000</v>
      </c>
      <c r="I3523">
        <v>18</v>
      </c>
      <c r="J3523">
        <v>15307663</v>
      </c>
      <c r="K3523">
        <v>15330282</v>
      </c>
      <c r="L3523">
        <v>22620</v>
      </c>
      <c r="M3523">
        <v>2</v>
      </c>
      <c r="N3523">
        <v>644669</v>
      </c>
      <c r="O3523" t="s">
        <v>11869</v>
      </c>
      <c r="P3523">
        <v>-2796279</v>
      </c>
      <c r="Q3523" t="s">
        <v>11870</v>
      </c>
      <c r="R3523" t="s">
        <v>11871</v>
      </c>
      <c r="S3523" t="s">
        <v>33516</v>
      </c>
      <c r="T3523">
        <v>0.152084254673993</v>
      </c>
      <c r="U3523">
        <v>0.603102917160658</v>
      </c>
      <c r="V3523">
        <v>22.046907576012899</v>
      </c>
      <c r="W3523">
        <v>0.445039264814859</v>
      </c>
      <c r="X3523">
        <v>0.75649898630786205</v>
      </c>
      <c r="Y3523">
        <v>1.34983509178658</v>
      </c>
      <c r="Z3523">
        <v>0.136920528570767</v>
      </c>
      <c r="AA3523">
        <v>0.72610664078822296</v>
      </c>
      <c r="AB3523">
        <v>22.231591712385001</v>
      </c>
      <c r="AC3523">
        <v>0.97504645870380702</v>
      </c>
      <c r="AD3523">
        <v>0.98031027550246497</v>
      </c>
      <c r="AE3523">
        <v>0.34983524201462002</v>
      </c>
      <c r="AF3523">
        <v>0.50230584886502705</v>
      </c>
      <c r="AG3523">
        <v>0.80674443595273604</v>
      </c>
      <c r="AH3523">
        <v>0.71749134034673701</v>
      </c>
      <c r="AI3523">
        <v>0.136366491411237</v>
      </c>
      <c r="AJ3523">
        <v>0.78121606160956403</v>
      </c>
      <c r="AK3523">
        <v>2.2185902421949302</v>
      </c>
    </row>
    <row r="3524" spans="1:37" x14ac:dyDescent="0.2">
      <c r="A3524" t="s">
        <v>11627</v>
      </c>
      <c r="B3524">
        <v>18126750</v>
      </c>
      <c r="C3524">
        <v>18126901</v>
      </c>
      <c r="D3524">
        <v>152</v>
      </c>
      <c r="E3524" t="s">
        <v>12099</v>
      </c>
      <c r="F3524">
        <v>2</v>
      </c>
      <c r="G3524" t="s">
        <v>11935</v>
      </c>
      <c r="H3524" t="s">
        <v>31000</v>
      </c>
      <c r="I3524">
        <v>18</v>
      </c>
      <c r="J3524">
        <v>15307663</v>
      </c>
      <c r="K3524">
        <v>15330282</v>
      </c>
      <c r="L3524">
        <v>22620</v>
      </c>
      <c r="M3524">
        <v>2</v>
      </c>
      <c r="N3524">
        <v>644669</v>
      </c>
      <c r="O3524" t="s">
        <v>11869</v>
      </c>
      <c r="P3524">
        <v>-2796468</v>
      </c>
      <c r="Q3524" t="s">
        <v>11870</v>
      </c>
      <c r="R3524" t="s">
        <v>11871</v>
      </c>
      <c r="S3524" t="s">
        <v>33516</v>
      </c>
      <c r="T3524">
        <v>0.152084254673993</v>
      </c>
      <c r="U3524">
        <v>0.603102917160658</v>
      </c>
      <c r="V3524">
        <v>22.046907576012899</v>
      </c>
      <c r="W3524">
        <v>0.445039264814859</v>
      </c>
      <c r="X3524">
        <v>0.75649898630786205</v>
      </c>
      <c r="Y3524">
        <v>1.34983509178658</v>
      </c>
      <c r="Z3524">
        <v>0.136920528570767</v>
      </c>
      <c r="AA3524">
        <v>0.72610664078822296</v>
      </c>
      <c r="AB3524">
        <v>22.231591712385001</v>
      </c>
      <c r="AC3524">
        <v>0.97504645870380702</v>
      </c>
      <c r="AD3524">
        <v>0.98031027550246497</v>
      </c>
      <c r="AE3524">
        <v>0.34983524201462002</v>
      </c>
      <c r="AF3524">
        <v>0.50230584886502705</v>
      </c>
      <c r="AG3524">
        <v>0.80674443595273604</v>
      </c>
      <c r="AH3524">
        <v>0.71749134034673701</v>
      </c>
      <c r="AI3524">
        <v>0.136366491411237</v>
      </c>
      <c r="AJ3524">
        <v>0.78121606160956403</v>
      </c>
      <c r="AK3524">
        <v>2.2185902421949302</v>
      </c>
    </row>
    <row r="3525" spans="1:37" x14ac:dyDescent="0.2">
      <c r="A3525" t="s">
        <v>11627</v>
      </c>
      <c r="B3525">
        <v>18149565</v>
      </c>
      <c r="C3525">
        <v>18149776</v>
      </c>
      <c r="D3525">
        <v>212</v>
      </c>
      <c r="E3525" t="s">
        <v>12100</v>
      </c>
      <c r="F3525">
        <v>4</v>
      </c>
      <c r="G3525" t="s">
        <v>11929</v>
      </c>
      <c r="H3525" t="s">
        <v>31000</v>
      </c>
      <c r="I3525">
        <v>18</v>
      </c>
      <c r="J3525">
        <v>20953290</v>
      </c>
      <c r="K3525">
        <v>20954870</v>
      </c>
      <c r="L3525">
        <v>1581</v>
      </c>
      <c r="M3525">
        <v>2</v>
      </c>
      <c r="N3525">
        <v>6093</v>
      </c>
      <c r="O3525" t="s">
        <v>12101</v>
      </c>
      <c r="P3525">
        <v>2805094</v>
      </c>
      <c r="Q3525" t="s">
        <v>12102</v>
      </c>
      <c r="R3525" t="s">
        <v>12103</v>
      </c>
      <c r="S3525" t="s">
        <v>33517</v>
      </c>
      <c r="T3525">
        <v>0.152084254673993</v>
      </c>
      <c r="U3525">
        <v>0.603102917160658</v>
      </c>
      <c r="V3525">
        <v>23.0469074095321</v>
      </c>
      <c r="W3525">
        <v>0.113079289867903</v>
      </c>
      <c r="X3525">
        <v>0.704072456322962</v>
      </c>
      <c r="Y3525">
        <v>-23.1164555781647</v>
      </c>
      <c r="Z3525">
        <v>0.203350924423461</v>
      </c>
      <c r="AA3525">
        <v>0.72610664078822296</v>
      </c>
      <c r="AB3525">
        <v>22.354615425721601</v>
      </c>
      <c r="AC3525">
        <v>2.4853262407310801E-2</v>
      </c>
      <c r="AD3525">
        <v>0.57684129297949804</v>
      </c>
      <c r="AE3525">
        <v>-23.1164555781647</v>
      </c>
      <c r="AF3525">
        <v>0.205398459628826</v>
      </c>
      <c r="AG3525">
        <v>0.68151250837662902</v>
      </c>
      <c r="AH3525">
        <v>3.27371709922254</v>
      </c>
      <c r="AI3525">
        <v>0.24456414000292601</v>
      </c>
      <c r="AJ3525">
        <v>0.78121606160956403</v>
      </c>
      <c r="AK3525">
        <v>-22.247700242497999</v>
      </c>
    </row>
    <row r="3526" spans="1:37" x14ac:dyDescent="0.2">
      <c r="A3526" t="s">
        <v>11627</v>
      </c>
      <c r="B3526">
        <v>18149816</v>
      </c>
      <c r="C3526">
        <v>18149967</v>
      </c>
      <c r="D3526">
        <v>152</v>
      </c>
      <c r="E3526" t="s">
        <v>12104</v>
      </c>
      <c r="F3526">
        <v>2</v>
      </c>
      <c r="G3526" t="s">
        <v>12015</v>
      </c>
      <c r="H3526" t="s">
        <v>31000</v>
      </c>
      <c r="I3526">
        <v>18</v>
      </c>
      <c r="J3526">
        <v>20953290</v>
      </c>
      <c r="K3526">
        <v>20954870</v>
      </c>
      <c r="L3526">
        <v>1581</v>
      </c>
      <c r="M3526">
        <v>2</v>
      </c>
      <c r="N3526">
        <v>6093</v>
      </c>
      <c r="O3526" t="s">
        <v>12101</v>
      </c>
      <c r="P3526">
        <v>2804903</v>
      </c>
      <c r="Q3526" t="s">
        <v>12102</v>
      </c>
      <c r="R3526" t="s">
        <v>12103</v>
      </c>
      <c r="S3526" t="s">
        <v>33517</v>
      </c>
      <c r="T3526">
        <v>0.152084254673993</v>
      </c>
      <c r="U3526">
        <v>0.603102917160658</v>
      </c>
      <c r="V3526">
        <v>23.0469074095321</v>
      </c>
      <c r="W3526">
        <v>0.113079289867903</v>
      </c>
      <c r="X3526">
        <v>0.704072456322962</v>
      </c>
      <c r="Y3526">
        <v>-23.1164555781647</v>
      </c>
      <c r="Z3526">
        <v>0.203350924423461</v>
      </c>
      <c r="AA3526">
        <v>0.72610664078822296</v>
      </c>
      <c r="AB3526">
        <v>22.354615425721601</v>
      </c>
      <c r="AC3526">
        <v>2.4853262407310801E-2</v>
      </c>
      <c r="AD3526">
        <v>0.57684129297949804</v>
      </c>
      <c r="AE3526">
        <v>-23.1164555781647</v>
      </c>
      <c r="AF3526">
        <v>0.205398459628826</v>
      </c>
      <c r="AG3526">
        <v>0.68151250837662902</v>
      </c>
      <c r="AH3526">
        <v>3.27371709922254</v>
      </c>
      <c r="AI3526">
        <v>0.24456414000292601</v>
      </c>
      <c r="AJ3526">
        <v>0.78121606160956403</v>
      </c>
      <c r="AK3526">
        <v>-22.247700242497999</v>
      </c>
    </row>
    <row r="3527" spans="1:37" x14ac:dyDescent="0.2">
      <c r="A3527" t="s">
        <v>11627</v>
      </c>
      <c r="B3527">
        <v>18181176</v>
      </c>
      <c r="C3527">
        <v>18181326</v>
      </c>
      <c r="D3527">
        <v>151</v>
      </c>
      <c r="E3527" t="s">
        <v>12105</v>
      </c>
      <c r="F3527">
        <v>2</v>
      </c>
      <c r="G3527" t="s">
        <v>11989</v>
      </c>
      <c r="H3527" t="s">
        <v>31000</v>
      </c>
      <c r="I3527">
        <v>18</v>
      </c>
      <c r="J3527">
        <v>20953290</v>
      </c>
      <c r="K3527">
        <v>20954870</v>
      </c>
      <c r="L3527">
        <v>1581</v>
      </c>
      <c r="M3527">
        <v>2</v>
      </c>
      <c r="N3527">
        <v>6093</v>
      </c>
      <c r="O3527" t="s">
        <v>12101</v>
      </c>
      <c r="P3527">
        <v>2773544</v>
      </c>
      <c r="Q3527" t="s">
        <v>12102</v>
      </c>
      <c r="R3527" t="s">
        <v>12103</v>
      </c>
      <c r="S3527" t="s">
        <v>33517</v>
      </c>
      <c r="T3527">
        <v>0.254431078355565</v>
      </c>
      <c r="U3527">
        <v>0.603102917160658</v>
      </c>
      <c r="V3527">
        <v>2.9892644755981199</v>
      </c>
      <c r="W3527">
        <v>0.78211868595881895</v>
      </c>
      <c r="X3527">
        <v>0.95159051474143896</v>
      </c>
      <c r="Y3527">
        <v>-2.8542357594730401E-2</v>
      </c>
      <c r="Z3527">
        <v>9.9656371346217798E-2</v>
      </c>
      <c r="AA3527">
        <v>0.72610664078822296</v>
      </c>
      <c r="AB3527">
        <v>2.9496848812925598</v>
      </c>
      <c r="AC3527">
        <v>0.84445593482840897</v>
      </c>
      <c r="AD3527">
        <v>0.94068432309766403</v>
      </c>
      <c r="AE3527">
        <v>-0.68979409783665802</v>
      </c>
      <c r="AF3527">
        <v>0.90956428148544199</v>
      </c>
      <c r="AG3527">
        <v>1</v>
      </c>
      <c r="AH3527">
        <v>0.95811189074135805</v>
      </c>
      <c r="AI3527">
        <v>0.47608922693487898</v>
      </c>
      <c r="AJ3527">
        <v>0.78121606160956403</v>
      </c>
      <c r="AK3527">
        <v>0.56003081312675895</v>
      </c>
    </row>
    <row r="3528" spans="1:37" x14ac:dyDescent="0.2">
      <c r="A3528" t="s">
        <v>11627</v>
      </c>
      <c r="B3528">
        <v>18181365</v>
      </c>
      <c r="C3528">
        <v>18181516</v>
      </c>
      <c r="D3528">
        <v>152</v>
      </c>
      <c r="E3528" t="s">
        <v>12106</v>
      </c>
      <c r="F3528">
        <v>2</v>
      </c>
      <c r="G3528" t="s">
        <v>12107</v>
      </c>
      <c r="H3528" t="s">
        <v>31000</v>
      </c>
      <c r="I3528">
        <v>18</v>
      </c>
      <c r="J3528">
        <v>20953290</v>
      </c>
      <c r="K3528">
        <v>20954870</v>
      </c>
      <c r="L3528">
        <v>1581</v>
      </c>
      <c r="M3528">
        <v>2</v>
      </c>
      <c r="N3528">
        <v>6093</v>
      </c>
      <c r="O3528" t="s">
        <v>12101</v>
      </c>
      <c r="P3528">
        <v>2773354</v>
      </c>
      <c r="Q3528" t="s">
        <v>12102</v>
      </c>
      <c r="R3528" t="s">
        <v>12103</v>
      </c>
      <c r="S3528" t="s">
        <v>33517</v>
      </c>
      <c r="T3528">
        <v>0.254431078355565</v>
      </c>
      <c r="U3528">
        <v>0.603102917160658</v>
      </c>
      <c r="V3528">
        <v>2.9892644755981199</v>
      </c>
      <c r="W3528">
        <v>0.78211868595881895</v>
      </c>
      <c r="X3528">
        <v>0.95159051474143896</v>
      </c>
      <c r="Y3528">
        <v>-2.8542357594730401E-2</v>
      </c>
      <c r="Z3528">
        <v>9.9656371346217798E-2</v>
      </c>
      <c r="AA3528">
        <v>0.72610664078822296</v>
      </c>
      <c r="AB3528">
        <v>2.9496848812925598</v>
      </c>
      <c r="AC3528">
        <v>0.84445593482840897</v>
      </c>
      <c r="AD3528">
        <v>0.94068432309766403</v>
      </c>
      <c r="AE3528">
        <v>-0.68979409783665802</v>
      </c>
      <c r="AF3528">
        <v>0.90956428148544199</v>
      </c>
      <c r="AG3528">
        <v>1</v>
      </c>
      <c r="AH3528">
        <v>0.95811189074135805</v>
      </c>
      <c r="AI3528">
        <v>0.47608922693487898</v>
      </c>
      <c r="AJ3528">
        <v>0.78121606160956403</v>
      </c>
      <c r="AK3528">
        <v>0.56003081312675895</v>
      </c>
    </row>
    <row r="3529" spans="1:37" x14ac:dyDescent="0.2">
      <c r="A3529" t="s">
        <v>11627</v>
      </c>
      <c r="B3529">
        <v>18318417</v>
      </c>
      <c r="C3529">
        <v>18318716</v>
      </c>
      <c r="D3529">
        <v>300</v>
      </c>
      <c r="E3529" t="s">
        <v>12108</v>
      </c>
      <c r="F3529">
        <v>5</v>
      </c>
      <c r="G3529" t="s">
        <v>12109</v>
      </c>
      <c r="H3529" t="s">
        <v>31000</v>
      </c>
      <c r="I3529">
        <v>18</v>
      </c>
      <c r="J3529">
        <v>20953290</v>
      </c>
      <c r="K3529">
        <v>20954870</v>
      </c>
      <c r="L3529">
        <v>1581</v>
      </c>
      <c r="M3529">
        <v>2</v>
      </c>
      <c r="N3529">
        <v>6093</v>
      </c>
      <c r="O3529" t="s">
        <v>12101</v>
      </c>
      <c r="P3529">
        <v>2636154</v>
      </c>
      <c r="Q3529" t="s">
        <v>12102</v>
      </c>
      <c r="R3529" t="s">
        <v>12103</v>
      </c>
      <c r="S3529" t="s">
        <v>33517</v>
      </c>
      <c r="T3529">
        <v>0.81135205588613502</v>
      </c>
      <c r="U3529">
        <v>1</v>
      </c>
      <c r="V3529">
        <v>0.72498401325324002</v>
      </c>
      <c r="W3529">
        <v>0.26072736945667702</v>
      </c>
      <c r="X3529">
        <v>0.704072456322962</v>
      </c>
      <c r="Y3529">
        <v>-1.27702343038207</v>
      </c>
      <c r="Z3529">
        <v>0.36548610856778901</v>
      </c>
      <c r="AA3529">
        <v>0.82984942309341603</v>
      </c>
      <c r="AB3529">
        <v>-0.12545400178094401</v>
      </c>
      <c r="AC3529">
        <v>7.0430445080692503E-2</v>
      </c>
      <c r="AD3529">
        <v>0.57684129297949804</v>
      </c>
      <c r="AE3529">
        <v>-1.94593466907048</v>
      </c>
      <c r="AF3529">
        <v>0.73007530188359704</v>
      </c>
      <c r="AG3529">
        <v>0.86437216336234302</v>
      </c>
      <c r="AH3529">
        <v>1.48044648545927</v>
      </c>
      <c r="AI3529">
        <v>0.61363889709705399</v>
      </c>
      <c r="AJ3529">
        <v>0.79347961888521201</v>
      </c>
      <c r="AK3529">
        <v>-0.52985978741746897</v>
      </c>
    </row>
    <row r="3530" spans="1:37" x14ac:dyDescent="0.2">
      <c r="A3530" t="s">
        <v>11627</v>
      </c>
      <c r="B3530">
        <v>18318754</v>
      </c>
      <c r="C3530">
        <v>18319053</v>
      </c>
      <c r="D3530">
        <v>300</v>
      </c>
      <c r="E3530" t="s">
        <v>12110</v>
      </c>
      <c r="F3530">
        <v>4</v>
      </c>
      <c r="G3530" t="s">
        <v>12111</v>
      </c>
      <c r="H3530" t="s">
        <v>31000</v>
      </c>
      <c r="I3530">
        <v>18</v>
      </c>
      <c r="J3530">
        <v>20953290</v>
      </c>
      <c r="K3530">
        <v>20954870</v>
      </c>
      <c r="L3530">
        <v>1581</v>
      </c>
      <c r="M3530">
        <v>2</v>
      </c>
      <c r="N3530">
        <v>6093</v>
      </c>
      <c r="O3530" t="s">
        <v>12101</v>
      </c>
      <c r="P3530">
        <v>2635817</v>
      </c>
      <c r="Q3530" t="s">
        <v>12102</v>
      </c>
      <c r="R3530" t="s">
        <v>12103</v>
      </c>
      <c r="S3530" t="s">
        <v>33517</v>
      </c>
      <c r="T3530">
        <v>0.84233956535108301</v>
      </c>
      <c r="U3530">
        <v>1</v>
      </c>
      <c r="V3530">
        <v>1.2956902422915599</v>
      </c>
      <c r="W3530">
        <v>0.27668382317462598</v>
      </c>
      <c r="X3530">
        <v>0.704072456322962</v>
      </c>
      <c r="Y3530">
        <v>-1.0536316518189299</v>
      </c>
      <c r="Z3530">
        <v>0.37954761428016498</v>
      </c>
      <c r="AA3530">
        <v>0.84435025072159198</v>
      </c>
      <c r="AB3530">
        <v>0.44525222725737901</v>
      </c>
      <c r="AC3530">
        <v>7.8257223203676202E-2</v>
      </c>
      <c r="AD3530">
        <v>0.61859201987233003</v>
      </c>
      <c r="AE3530">
        <v>-1.7225428905073401</v>
      </c>
      <c r="AF3530">
        <v>0.71021617318124497</v>
      </c>
      <c r="AG3530">
        <v>0.85563300415101895</v>
      </c>
      <c r="AH3530">
        <v>1.9736669895927399</v>
      </c>
      <c r="AI3530">
        <v>0.63148217930047101</v>
      </c>
      <c r="AJ3530">
        <v>0.81104508058742797</v>
      </c>
      <c r="AK3530">
        <v>-0.32586609030433</v>
      </c>
    </row>
    <row r="3531" spans="1:37" x14ac:dyDescent="0.2">
      <c r="A3531" t="s">
        <v>11627</v>
      </c>
      <c r="B3531">
        <v>18321106</v>
      </c>
      <c r="C3531">
        <v>18321255</v>
      </c>
      <c r="D3531">
        <v>150</v>
      </c>
      <c r="E3531" t="s">
        <v>12112</v>
      </c>
      <c r="F3531">
        <v>2</v>
      </c>
      <c r="G3531" t="s">
        <v>12113</v>
      </c>
      <c r="H3531" t="s">
        <v>31000</v>
      </c>
      <c r="I3531">
        <v>18</v>
      </c>
      <c r="J3531">
        <v>20953290</v>
      </c>
      <c r="K3531">
        <v>20954870</v>
      </c>
      <c r="L3531">
        <v>1581</v>
      </c>
      <c r="M3531">
        <v>2</v>
      </c>
      <c r="N3531">
        <v>6093</v>
      </c>
      <c r="O3531" t="s">
        <v>12101</v>
      </c>
      <c r="P3531">
        <v>2633615</v>
      </c>
      <c r="Q3531" t="s">
        <v>12102</v>
      </c>
      <c r="R3531" t="s">
        <v>12103</v>
      </c>
      <c r="S3531" t="s">
        <v>33517</v>
      </c>
      <c r="T3531">
        <v>0.254431078355565</v>
      </c>
      <c r="U3531">
        <v>0.603102917160658</v>
      </c>
      <c r="V3531">
        <v>3.71201973462742</v>
      </c>
      <c r="W3531">
        <v>0.787510172938932</v>
      </c>
      <c r="X3531">
        <v>0.95159051474143896</v>
      </c>
      <c r="Y3531">
        <v>-1.53295078928818</v>
      </c>
      <c r="Z3531">
        <v>0.64127342146525201</v>
      </c>
      <c r="AA3531">
        <v>0.84521697243271998</v>
      </c>
      <c r="AB3531">
        <v>2.7485457179956101</v>
      </c>
      <c r="AC3531">
        <v>0.28052061913125698</v>
      </c>
      <c r="AD3531">
        <v>0.68253123924728298</v>
      </c>
      <c r="AE3531">
        <v>-2.53295039663135</v>
      </c>
      <c r="AF3531">
        <v>6.4397970358010495E-2</v>
      </c>
      <c r="AG3531">
        <v>0.57889197891446198</v>
      </c>
      <c r="AH3531">
        <v>4.6416290670166998</v>
      </c>
      <c r="AI3531">
        <v>0.69444917998461897</v>
      </c>
      <c r="AJ3531">
        <v>0.862196742697804</v>
      </c>
      <c r="AK3531">
        <v>-0.66419543465848296</v>
      </c>
    </row>
    <row r="3532" spans="1:37" x14ac:dyDescent="0.2">
      <c r="A3532" t="s">
        <v>11627</v>
      </c>
      <c r="B3532">
        <v>18321295</v>
      </c>
      <c r="C3532">
        <v>18321593</v>
      </c>
      <c r="D3532">
        <v>299</v>
      </c>
      <c r="E3532" t="s">
        <v>12114</v>
      </c>
      <c r="F3532">
        <v>4</v>
      </c>
      <c r="G3532" t="s">
        <v>12115</v>
      </c>
      <c r="H3532" t="s">
        <v>31000</v>
      </c>
      <c r="I3532">
        <v>18</v>
      </c>
      <c r="J3532">
        <v>20953290</v>
      </c>
      <c r="K3532">
        <v>20954870</v>
      </c>
      <c r="L3532">
        <v>1581</v>
      </c>
      <c r="M3532">
        <v>2</v>
      </c>
      <c r="N3532">
        <v>6093</v>
      </c>
      <c r="O3532" t="s">
        <v>12101</v>
      </c>
      <c r="P3532">
        <v>2633277</v>
      </c>
      <c r="Q3532" t="s">
        <v>12102</v>
      </c>
      <c r="R3532" t="s">
        <v>12103</v>
      </c>
      <c r="S3532" t="s">
        <v>33517</v>
      </c>
      <c r="T3532">
        <v>0.254431078355565</v>
      </c>
      <c r="U3532">
        <v>0.603102917160658</v>
      </c>
      <c r="V3532">
        <v>3.71201973462742</v>
      </c>
      <c r="W3532">
        <v>0.787510172938932</v>
      </c>
      <c r="X3532">
        <v>0.95159051474143896</v>
      </c>
      <c r="Y3532">
        <v>-1.53295078928818</v>
      </c>
      <c r="Z3532">
        <v>0.64127342146525201</v>
      </c>
      <c r="AA3532">
        <v>0.84521697243271998</v>
      </c>
      <c r="AB3532">
        <v>2.7485457179956101</v>
      </c>
      <c r="AC3532">
        <v>0.28052061913125698</v>
      </c>
      <c r="AD3532">
        <v>0.68253123924728298</v>
      </c>
      <c r="AE3532">
        <v>-2.53295039663135</v>
      </c>
      <c r="AF3532">
        <v>6.4397970358010495E-2</v>
      </c>
      <c r="AG3532">
        <v>0.57889197891446198</v>
      </c>
      <c r="AH3532">
        <v>4.6416290670166998</v>
      </c>
      <c r="AI3532">
        <v>0.69444917998461897</v>
      </c>
      <c r="AJ3532">
        <v>0.862196742697804</v>
      </c>
      <c r="AK3532">
        <v>-0.66419543465848296</v>
      </c>
    </row>
    <row r="3533" spans="1:37" x14ac:dyDescent="0.2">
      <c r="A3533" t="s">
        <v>11627</v>
      </c>
      <c r="B3533">
        <v>18334683</v>
      </c>
      <c r="C3533">
        <v>18334832</v>
      </c>
      <c r="D3533">
        <v>150</v>
      </c>
      <c r="E3533" t="s">
        <v>12116</v>
      </c>
      <c r="F3533">
        <v>3</v>
      </c>
      <c r="G3533" t="s">
        <v>12117</v>
      </c>
      <c r="H3533" t="s">
        <v>31000</v>
      </c>
      <c r="I3533">
        <v>18</v>
      </c>
      <c r="J3533">
        <v>20953290</v>
      </c>
      <c r="K3533">
        <v>20954870</v>
      </c>
      <c r="L3533">
        <v>1581</v>
      </c>
      <c r="M3533">
        <v>2</v>
      </c>
      <c r="N3533">
        <v>6093</v>
      </c>
      <c r="O3533" t="s">
        <v>12101</v>
      </c>
      <c r="P3533">
        <v>2620038</v>
      </c>
      <c r="Q3533" t="s">
        <v>12102</v>
      </c>
      <c r="R3533" t="s">
        <v>12103</v>
      </c>
      <c r="S3533" t="s">
        <v>33517</v>
      </c>
      <c r="T3533">
        <v>0.29910708687459298</v>
      </c>
      <c r="U3533">
        <v>0.603102917160658</v>
      </c>
      <c r="V3533">
        <v>2.6459011439040201</v>
      </c>
      <c r="W3533">
        <v>0.15801749308792101</v>
      </c>
      <c r="X3533">
        <v>0.704072456322962</v>
      </c>
      <c r="Y3533">
        <v>-1.63619043061764</v>
      </c>
      <c r="Z3533">
        <v>0.49716615025021699</v>
      </c>
      <c r="AA3533">
        <v>0.84521697243271998</v>
      </c>
      <c r="AB3533">
        <v>1.90238246425896</v>
      </c>
      <c r="AC3533">
        <v>1.8929741367386999E-2</v>
      </c>
      <c r="AD3533">
        <v>0.57684129297949804</v>
      </c>
      <c r="AE3533">
        <v>-2.63619007490861</v>
      </c>
      <c r="AF3533">
        <v>0.196302067133383</v>
      </c>
      <c r="AG3533">
        <v>0.68151250837662902</v>
      </c>
      <c r="AH3533">
        <v>2.5887488312673899</v>
      </c>
      <c r="AI3533">
        <v>0.46030466842151802</v>
      </c>
      <c r="AJ3533">
        <v>0.78121606160956403</v>
      </c>
      <c r="AK3533">
        <v>-0.76743505842777704</v>
      </c>
    </row>
    <row r="3534" spans="1:37" x14ac:dyDescent="0.2">
      <c r="A3534" t="s">
        <v>11627</v>
      </c>
      <c r="B3534">
        <v>18334872</v>
      </c>
      <c r="C3534">
        <v>18335158</v>
      </c>
      <c r="D3534">
        <v>287</v>
      </c>
      <c r="E3534" t="s">
        <v>12118</v>
      </c>
      <c r="F3534">
        <v>5</v>
      </c>
      <c r="G3534" t="s">
        <v>12119</v>
      </c>
      <c r="H3534" t="s">
        <v>31000</v>
      </c>
      <c r="I3534">
        <v>18</v>
      </c>
      <c r="J3534">
        <v>20953290</v>
      </c>
      <c r="K3534">
        <v>20954870</v>
      </c>
      <c r="L3534">
        <v>1581</v>
      </c>
      <c r="M3534">
        <v>2</v>
      </c>
      <c r="N3534">
        <v>6093</v>
      </c>
      <c r="O3534" t="s">
        <v>12101</v>
      </c>
      <c r="P3534">
        <v>2619712</v>
      </c>
      <c r="Q3534" t="s">
        <v>12102</v>
      </c>
      <c r="R3534" t="s">
        <v>12103</v>
      </c>
      <c r="S3534" t="s">
        <v>33517</v>
      </c>
      <c r="T3534">
        <v>0.29910708687459298</v>
      </c>
      <c r="U3534">
        <v>0.603102917160658</v>
      </c>
      <c r="V3534">
        <v>2.6459011439040201</v>
      </c>
      <c r="W3534">
        <v>0.15801749308792101</v>
      </c>
      <c r="X3534">
        <v>0.704072456322962</v>
      </c>
      <c r="Y3534">
        <v>-1.63619043061764</v>
      </c>
      <c r="Z3534">
        <v>0.49716615025021699</v>
      </c>
      <c r="AA3534">
        <v>0.84521697243271998</v>
      </c>
      <c r="AB3534">
        <v>1.90238246425896</v>
      </c>
      <c r="AC3534">
        <v>1.8929741367386999E-2</v>
      </c>
      <c r="AD3534">
        <v>0.57684129297949804</v>
      </c>
      <c r="AE3534">
        <v>-2.63619007490861</v>
      </c>
      <c r="AF3534">
        <v>0.196302067133383</v>
      </c>
      <c r="AG3534">
        <v>0.68151250837662902</v>
      </c>
      <c r="AH3534">
        <v>2.5887488312673899</v>
      </c>
      <c r="AI3534">
        <v>0.46030466842151802</v>
      </c>
      <c r="AJ3534">
        <v>0.78121606160956403</v>
      </c>
      <c r="AK3534">
        <v>-0.76743505842777704</v>
      </c>
    </row>
    <row r="3535" spans="1:37" x14ac:dyDescent="0.2">
      <c r="A3535" t="s">
        <v>11627</v>
      </c>
      <c r="B3535">
        <v>18371498</v>
      </c>
      <c r="C3535">
        <v>18371647</v>
      </c>
      <c r="D3535">
        <v>150</v>
      </c>
      <c r="E3535" t="s">
        <v>12120</v>
      </c>
      <c r="F3535">
        <v>2</v>
      </c>
      <c r="G3535" t="s">
        <v>12121</v>
      </c>
      <c r="H3535" t="s">
        <v>31000</v>
      </c>
      <c r="I3535">
        <v>18</v>
      </c>
      <c r="J3535">
        <v>20953290</v>
      </c>
      <c r="K3535">
        <v>20954870</v>
      </c>
      <c r="L3535">
        <v>1581</v>
      </c>
      <c r="M3535">
        <v>2</v>
      </c>
      <c r="N3535">
        <v>6093</v>
      </c>
      <c r="O3535" t="s">
        <v>12101</v>
      </c>
      <c r="P3535">
        <v>2583223</v>
      </c>
      <c r="Q3535" t="s">
        <v>12102</v>
      </c>
      <c r="R3535" t="s">
        <v>12103</v>
      </c>
      <c r="S3535" t="s">
        <v>33517</v>
      </c>
      <c r="T3535">
        <v>7.3374270299014499E-2</v>
      </c>
      <c r="U3535">
        <v>0.603102917160658</v>
      </c>
      <c r="V3535">
        <v>22.8574004320994</v>
      </c>
      <c r="W3535">
        <v>0.80325558087809701</v>
      </c>
      <c r="X3535">
        <v>0.95159051474143896</v>
      </c>
      <c r="Y3535">
        <v>0.21626339684826801</v>
      </c>
      <c r="Z3535">
        <v>9.2719649676713103E-2</v>
      </c>
      <c r="AA3535">
        <v>0.72610664078822296</v>
      </c>
      <c r="AB3535">
        <v>22.432608576568299</v>
      </c>
      <c r="AC3535">
        <v>0.53583471352073098</v>
      </c>
      <c r="AD3535">
        <v>0.87989882095915395</v>
      </c>
      <c r="AE3535">
        <v>-0.78373641521684001</v>
      </c>
      <c r="AF3535">
        <v>0.185213627326239</v>
      </c>
      <c r="AG3535">
        <v>0.68151250837662902</v>
      </c>
      <c r="AH3535">
        <v>2.1435473448496198</v>
      </c>
      <c r="AI3535">
        <v>0.29847433952700497</v>
      </c>
      <c r="AJ3535">
        <v>0.78121606160956403</v>
      </c>
      <c r="AK3535">
        <v>1.0850186832122</v>
      </c>
    </row>
    <row r="3536" spans="1:37" x14ac:dyDescent="0.2">
      <c r="A3536" t="s">
        <v>11627</v>
      </c>
      <c r="B3536">
        <v>18371687</v>
      </c>
      <c r="C3536">
        <v>18371985</v>
      </c>
      <c r="D3536">
        <v>299</v>
      </c>
      <c r="E3536" t="s">
        <v>12122</v>
      </c>
      <c r="F3536">
        <v>4</v>
      </c>
      <c r="G3536" t="s">
        <v>12075</v>
      </c>
      <c r="H3536" t="s">
        <v>31000</v>
      </c>
      <c r="I3536">
        <v>18</v>
      </c>
      <c r="J3536">
        <v>20953290</v>
      </c>
      <c r="K3536">
        <v>20954870</v>
      </c>
      <c r="L3536">
        <v>1581</v>
      </c>
      <c r="M3536">
        <v>2</v>
      </c>
      <c r="N3536">
        <v>6093</v>
      </c>
      <c r="O3536" t="s">
        <v>12101</v>
      </c>
      <c r="P3536">
        <v>2582885</v>
      </c>
      <c r="Q3536" t="s">
        <v>12102</v>
      </c>
      <c r="R3536" t="s">
        <v>12103</v>
      </c>
      <c r="S3536" t="s">
        <v>33517</v>
      </c>
      <c r="T3536">
        <v>0.27615329656722498</v>
      </c>
      <c r="U3536">
        <v>0.603102917160658</v>
      </c>
      <c r="V3536">
        <v>1.9805408708435699</v>
      </c>
      <c r="W3536">
        <v>0.90703434827220097</v>
      </c>
      <c r="X3536">
        <v>0.95159051474143896</v>
      </c>
      <c r="Y3536">
        <v>-0.124087454583608</v>
      </c>
      <c r="Z3536">
        <v>0.34079228555837798</v>
      </c>
      <c r="AA3536">
        <v>0.78595912572444204</v>
      </c>
      <c r="AB3536">
        <v>1.55574901531252</v>
      </c>
      <c r="AC3536">
        <v>0.270291719349603</v>
      </c>
      <c r="AD3536">
        <v>0.68253123924728298</v>
      </c>
      <c r="AE3536">
        <v>-1.1240872666487201</v>
      </c>
      <c r="AF3536">
        <v>0.35044498323680101</v>
      </c>
      <c r="AG3536">
        <v>0.74289508271920801</v>
      </c>
      <c r="AH3536">
        <v>1.4765189621058199</v>
      </c>
      <c r="AI3536">
        <v>0.49057070351603199</v>
      </c>
      <c r="AJ3536">
        <v>0.78121606160956403</v>
      </c>
      <c r="AK3536">
        <v>0.74466786968266396</v>
      </c>
    </row>
    <row r="3537" spans="1:37" x14ac:dyDescent="0.2">
      <c r="A3537" t="s">
        <v>11627</v>
      </c>
      <c r="B3537">
        <v>18377108</v>
      </c>
      <c r="C3537">
        <v>18377406</v>
      </c>
      <c r="D3537">
        <v>299</v>
      </c>
      <c r="E3537" t="s">
        <v>12123</v>
      </c>
      <c r="F3537">
        <v>4</v>
      </c>
      <c r="G3537" t="s">
        <v>12124</v>
      </c>
      <c r="H3537" t="s">
        <v>31000</v>
      </c>
      <c r="I3537">
        <v>18</v>
      </c>
      <c r="J3537">
        <v>20953290</v>
      </c>
      <c r="K3537">
        <v>20954870</v>
      </c>
      <c r="L3537">
        <v>1581</v>
      </c>
      <c r="M3537">
        <v>2</v>
      </c>
      <c r="N3537">
        <v>6093</v>
      </c>
      <c r="O3537" t="s">
        <v>12101</v>
      </c>
      <c r="P3537">
        <v>2577464</v>
      </c>
      <c r="Q3537" t="s">
        <v>12102</v>
      </c>
      <c r="R3537" t="s">
        <v>12103</v>
      </c>
      <c r="S3537" t="s">
        <v>33517</v>
      </c>
      <c r="T3537">
        <v>0.27615329656722498</v>
      </c>
      <c r="U3537">
        <v>0.603102917160658</v>
      </c>
      <c r="V3537">
        <v>3.0652368371435301</v>
      </c>
      <c r="W3537">
        <v>0.753164563778288</v>
      </c>
      <c r="X3537">
        <v>0.95159051474143896</v>
      </c>
      <c r="Y3537">
        <v>-1.81559013762423</v>
      </c>
      <c r="Z3537">
        <v>0.66713806400786302</v>
      </c>
      <c r="AA3537">
        <v>0.84521697243271998</v>
      </c>
      <c r="AB3537">
        <v>2.1017628073575398</v>
      </c>
      <c r="AC3537">
        <v>0.266813657180627</v>
      </c>
      <c r="AD3537">
        <v>0.68253123924728298</v>
      </c>
      <c r="AE3537">
        <v>-2.8155897436667301</v>
      </c>
      <c r="AF3537">
        <v>6.9808448882277996E-2</v>
      </c>
      <c r="AG3537">
        <v>0.60400337402173399</v>
      </c>
      <c r="AH3537">
        <v>3.99484675842749</v>
      </c>
      <c r="AI3537">
        <v>0.71878055192557699</v>
      </c>
      <c r="AJ3537">
        <v>0.88524001617376902</v>
      </c>
      <c r="AK3537">
        <v>-0.94683476335699601</v>
      </c>
    </row>
    <row r="3538" spans="1:37" x14ac:dyDescent="0.2">
      <c r="A3538" t="s">
        <v>11627</v>
      </c>
      <c r="B3538">
        <v>18377591</v>
      </c>
      <c r="C3538">
        <v>18377743</v>
      </c>
      <c r="D3538">
        <v>153</v>
      </c>
      <c r="E3538" t="s">
        <v>12125</v>
      </c>
      <c r="F3538">
        <v>2</v>
      </c>
      <c r="G3538" t="s">
        <v>12126</v>
      </c>
      <c r="H3538" t="s">
        <v>31000</v>
      </c>
      <c r="I3538">
        <v>18</v>
      </c>
      <c r="J3538">
        <v>20953290</v>
      </c>
      <c r="K3538">
        <v>20954870</v>
      </c>
      <c r="L3538">
        <v>1581</v>
      </c>
      <c r="M3538">
        <v>2</v>
      </c>
      <c r="N3538">
        <v>6093</v>
      </c>
      <c r="O3538" t="s">
        <v>12101</v>
      </c>
      <c r="P3538">
        <v>2577127</v>
      </c>
      <c r="Q3538" t="s">
        <v>12102</v>
      </c>
      <c r="R3538" t="s">
        <v>12103</v>
      </c>
      <c r="S3538" t="s">
        <v>33517</v>
      </c>
      <c r="T3538">
        <v>0.58193367309619304</v>
      </c>
      <c r="U3538">
        <v>0.81360520874211995</v>
      </c>
      <c r="V3538">
        <v>1.5297783659575099</v>
      </c>
      <c r="W3538">
        <v>0.371855812393517</v>
      </c>
      <c r="X3538">
        <v>0.704072456322962</v>
      </c>
      <c r="Y3538">
        <v>-2.4809451221835799</v>
      </c>
      <c r="Z3538">
        <v>0.84618586979904598</v>
      </c>
      <c r="AA3538">
        <v>0.971114744068449</v>
      </c>
      <c r="AB3538">
        <v>0.56630437611102102</v>
      </c>
      <c r="AC3538">
        <v>0.266813657180627</v>
      </c>
      <c r="AD3538">
        <v>0.68253123924728298</v>
      </c>
      <c r="AE3538">
        <v>-2.3318650513625299</v>
      </c>
      <c r="AF3538">
        <v>0.185213627326239</v>
      </c>
      <c r="AG3538">
        <v>0.68151250837662902</v>
      </c>
      <c r="AH3538">
        <v>2.4593886692239399</v>
      </c>
      <c r="AI3538">
        <v>0.54477755481726198</v>
      </c>
      <c r="AJ3538">
        <v>0.78121606160956403</v>
      </c>
      <c r="AK3538">
        <v>-1.85121142074071</v>
      </c>
    </row>
    <row r="3539" spans="1:37" x14ac:dyDescent="0.2">
      <c r="A3539" t="s">
        <v>11627</v>
      </c>
      <c r="B3539">
        <v>18379966</v>
      </c>
      <c r="C3539">
        <v>18380116</v>
      </c>
      <c r="D3539">
        <v>151</v>
      </c>
      <c r="E3539" t="s">
        <v>12127</v>
      </c>
      <c r="F3539">
        <v>2</v>
      </c>
      <c r="G3539" t="s">
        <v>11989</v>
      </c>
      <c r="H3539" t="s">
        <v>31000</v>
      </c>
      <c r="I3539">
        <v>18</v>
      </c>
      <c r="J3539">
        <v>20953290</v>
      </c>
      <c r="K3539">
        <v>20954870</v>
      </c>
      <c r="L3539">
        <v>1581</v>
      </c>
      <c r="M3539">
        <v>2</v>
      </c>
      <c r="N3539">
        <v>6093</v>
      </c>
      <c r="O3539" t="s">
        <v>12101</v>
      </c>
      <c r="P3539">
        <v>2574754</v>
      </c>
      <c r="Q3539" t="s">
        <v>12102</v>
      </c>
      <c r="R3539" t="s">
        <v>12103</v>
      </c>
      <c r="S3539" t="s">
        <v>33517</v>
      </c>
      <c r="T3539">
        <v>0.152084254673993</v>
      </c>
      <c r="U3539">
        <v>0.603102917160658</v>
      </c>
      <c r="V3539">
        <v>23.0469074095321</v>
      </c>
      <c r="W3539">
        <v>0.65075386537994595</v>
      </c>
      <c r="X3539">
        <v>0.94119559056004798</v>
      </c>
      <c r="Y3539">
        <v>-1.89370795632149</v>
      </c>
      <c r="Z3539">
        <v>0.306975110376564</v>
      </c>
      <c r="AA3539">
        <v>0.72610664078822296</v>
      </c>
      <c r="AB3539">
        <v>22.083433443714</v>
      </c>
      <c r="AC3539">
        <v>0.283630615332017</v>
      </c>
      <c r="AD3539">
        <v>0.68253123924728298</v>
      </c>
      <c r="AE3539">
        <v>-2.8937072449036898</v>
      </c>
      <c r="AF3539">
        <v>4.6407610929182198E-2</v>
      </c>
      <c r="AG3539">
        <v>0.476038960109122</v>
      </c>
      <c r="AH3539">
        <v>23.0469074095321</v>
      </c>
      <c r="AI3539">
        <v>0.98342151819761803</v>
      </c>
      <c r="AJ3539">
        <v>0.98789258377071898</v>
      </c>
      <c r="AK3539">
        <v>-1.0249526477564701</v>
      </c>
    </row>
    <row r="3540" spans="1:37" x14ac:dyDescent="0.2">
      <c r="A3540" t="s">
        <v>11627</v>
      </c>
      <c r="B3540">
        <v>18380155</v>
      </c>
      <c r="C3540">
        <v>18380306</v>
      </c>
      <c r="D3540">
        <v>152</v>
      </c>
      <c r="E3540" t="s">
        <v>12128</v>
      </c>
      <c r="F3540">
        <v>2</v>
      </c>
      <c r="G3540" t="s">
        <v>12129</v>
      </c>
      <c r="H3540" t="s">
        <v>31000</v>
      </c>
      <c r="I3540">
        <v>18</v>
      </c>
      <c r="J3540">
        <v>20953290</v>
      </c>
      <c r="K3540">
        <v>20954870</v>
      </c>
      <c r="L3540">
        <v>1581</v>
      </c>
      <c r="M3540">
        <v>2</v>
      </c>
      <c r="N3540">
        <v>6093</v>
      </c>
      <c r="O3540" t="s">
        <v>12101</v>
      </c>
      <c r="P3540">
        <v>2574564</v>
      </c>
      <c r="Q3540" t="s">
        <v>12102</v>
      </c>
      <c r="R3540" t="s">
        <v>12103</v>
      </c>
      <c r="S3540" t="s">
        <v>33517</v>
      </c>
      <c r="T3540">
        <v>0.152084254673993</v>
      </c>
      <c r="U3540">
        <v>0.603102917160658</v>
      </c>
      <c r="V3540">
        <v>23.0469074095321</v>
      </c>
      <c r="W3540">
        <v>0.65075386537994595</v>
      </c>
      <c r="X3540">
        <v>0.94119559056004798</v>
      </c>
      <c r="Y3540">
        <v>-1.89370795632149</v>
      </c>
      <c r="Z3540">
        <v>0.306975110376564</v>
      </c>
      <c r="AA3540">
        <v>0.72610664078822296</v>
      </c>
      <c r="AB3540">
        <v>22.083433443714</v>
      </c>
      <c r="AC3540">
        <v>0.283630615332017</v>
      </c>
      <c r="AD3540">
        <v>0.68253123924728298</v>
      </c>
      <c r="AE3540">
        <v>-2.8937072449036898</v>
      </c>
      <c r="AF3540">
        <v>4.6407610929182198E-2</v>
      </c>
      <c r="AG3540">
        <v>0.476038960109122</v>
      </c>
      <c r="AH3540">
        <v>23.0469074095321</v>
      </c>
      <c r="AI3540">
        <v>0.98342151819761803</v>
      </c>
      <c r="AJ3540">
        <v>0.98789258377071898</v>
      </c>
      <c r="AK3540">
        <v>-1.0249526477564701</v>
      </c>
    </row>
    <row r="3541" spans="1:37" x14ac:dyDescent="0.2">
      <c r="A3541" t="s">
        <v>11627</v>
      </c>
      <c r="B3541">
        <v>18400489</v>
      </c>
      <c r="C3541">
        <v>18400639</v>
      </c>
      <c r="D3541">
        <v>151</v>
      </c>
      <c r="E3541" t="s">
        <v>12130</v>
      </c>
      <c r="F3541">
        <v>2</v>
      </c>
      <c r="G3541" t="s">
        <v>12131</v>
      </c>
      <c r="H3541" t="s">
        <v>31000</v>
      </c>
      <c r="I3541">
        <v>18</v>
      </c>
      <c r="J3541">
        <v>20953290</v>
      </c>
      <c r="K3541">
        <v>20954870</v>
      </c>
      <c r="L3541">
        <v>1581</v>
      </c>
      <c r="M3541">
        <v>2</v>
      </c>
      <c r="N3541">
        <v>6093</v>
      </c>
      <c r="O3541" t="s">
        <v>12101</v>
      </c>
      <c r="P3541">
        <v>2554231</v>
      </c>
      <c r="Q3541" t="s">
        <v>12102</v>
      </c>
      <c r="R3541" t="s">
        <v>12103</v>
      </c>
      <c r="S3541" t="s">
        <v>33517</v>
      </c>
      <c r="T3541">
        <v>0.32911398597860803</v>
      </c>
      <c r="U3541">
        <v>0.603102917160658</v>
      </c>
      <c r="V3541">
        <v>22.2753982837066</v>
      </c>
      <c r="W3541">
        <v>0.94541066367716797</v>
      </c>
      <c r="X3541">
        <v>0.95159051474143896</v>
      </c>
      <c r="Y3541">
        <v>-0.27242268682702703</v>
      </c>
      <c r="Z3541">
        <v>0.306975110376564</v>
      </c>
      <c r="AA3541">
        <v>0.72610664078822296</v>
      </c>
      <c r="AB3541">
        <v>22.0637653987052</v>
      </c>
      <c r="AC3541">
        <v>0.71753805159658501</v>
      </c>
      <c r="AD3541">
        <v>0.87989882095915395</v>
      </c>
      <c r="AE3541">
        <v>-1.2724222920820101</v>
      </c>
      <c r="AF3541">
        <v>0.61410715005536498</v>
      </c>
      <c r="AG3541">
        <v>0.80674443595273604</v>
      </c>
      <c r="AH3541">
        <v>1.5480566505145701</v>
      </c>
      <c r="AI3541">
        <v>0.59609816080359102</v>
      </c>
      <c r="AJ3541">
        <v>0.78121606160956403</v>
      </c>
      <c r="AK3541">
        <v>0.59633250991257603</v>
      </c>
    </row>
    <row r="3542" spans="1:37" x14ac:dyDescent="0.2">
      <c r="A3542" t="s">
        <v>11627</v>
      </c>
      <c r="B3542">
        <v>18400679</v>
      </c>
      <c r="C3542">
        <v>18400830</v>
      </c>
      <c r="D3542">
        <v>152</v>
      </c>
      <c r="E3542" t="s">
        <v>12132</v>
      </c>
      <c r="F3542">
        <v>4</v>
      </c>
      <c r="G3542" t="s">
        <v>12133</v>
      </c>
      <c r="H3542" t="s">
        <v>31000</v>
      </c>
      <c r="I3542">
        <v>18</v>
      </c>
      <c r="J3542">
        <v>20953290</v>
      </c>
      <c r="K3542">
        <v>20954870</v>
      </c>
      <c r="L3542">
        <v>1581</v>
      </c>
      <c r="M3542">
        <v>2</v>
      </c>
      <c r="N3542">
        <v>6093</v>
      </c>
      <c r="O3542" t="s">
        <v>12101</v>
      </c>
      <c r="P3542">
        <v>2554040</v>
      </c>
      <c r="Q3542" t="s">
        <v>12102</v>
      </c>
      <c r="R3542" t="s">
        <v>12103</v>
      </c>
      <c r="S3542" t="s">
        <v>33517</v>
      </c>
      <c r="T3542">
        <v>0.32911398597860803</v>
      </c>
      <c r="U3542">
        <v>0.603102917160658</v>
      </c>
      <c r="V3542">
        <v>22.2753982837066</v>
      </c>
      <c r="W3542">
        <v>0.94541066367716797</v>
      </c>
      <c r="X3542">
        <v>0.95159051474143896</v>
      </c>
      <c r="Y3542">
        <v>-0.27242268682702703</v>
      </c>
      <c r="Z3542">
        <v>0.306975110376564</v>
      </c>
      <c r="AA3542">
        <v>0.72610664078822296</v>
      </c>
      <c r="AB3542">
        <v>22.0637653987052</v>
      </c>
      <c r="AC3542">
        <v>0.71753805159658501</v>
      </c>
      <c r="AD3542">
        <v>0.87989882095915395</v>
      </c>
      <c r="AE3542">
        <v>-1.2724222920820101</v>
      </c>
      <c r="AF3542">
        <v>0.61410715005536498</v>
      </c>
      <c r="AG3542">
        <v>0.80674443595273604</v>
      </c>
      <c r="AH3542">
        <v>1.5480566505145701</v>
      </c>
      <c r="AI3542">
        <v>0.59609816080359102</v>
      </c>
      <c r="AJ3542">
        <v>0.78121606160956403</v>
      </c>
      <c r="AK3542">
        <v>0.59633250991257603</v>
      </c>
    </row>
    <row r="3543" spans="1:37" x14ac:dyDescent="0.2">
      <c r="A3543" t="s">
        <v>11627</v>
      </c>
      <c r="B3543">
        <v>18418983</v>
      </c>
      <c r="C3543">
        <v>18419281</v>
      </c>
      <c r="D3543">
        <v>299</v>
      </c>
      <c r="E3543" t="s">
        <v>12134</v>
      </c>
      <c r="F3543">
        <v>6</v>
      </c>
      <c r="G3543" t="s">
        <v>12135</v>
      </c>
      <c r="H3543" t="s">
        <v>31000</v>
      </c>
      <c r="I3543">
        <v>18</v>
      </c>
      <c r="J3543">
        <v>20953290</v>
      </c>
      <c r="K3543">
        <v>20954870</v>
      </c>
      <c r="L3543">
        <v>1581</v>
      </c>
      <c r="M3543">
        <v>2</v>
      </c>
      <c r="N3543">
        <v>6093</v>
      </c>
      <c r="O3543" t="s">
        <v>12101</v>
      </c>
      <c r="P3543">
        <v>2535589</v>
      </c>
      <c r="Q3543" t="s">
        <v>12102</v>
      </c>
      <c r="R3543" t="s">
        <v>12103</v>
      </c>
      <c r="S3543" t="s">
        <v>33517</v>
      </c>
      <c r="T3543">
        <v>0.97213403838398904</v>
      </c>
      <c r="U3543">
        <v>1</v>
      </c>
      <c r="V3543">
        <v>0.49549791751447297</v>
      </c>
      <c r="W3543">
        <v>0.38920677604595899</v>
      </c>
      <c r="X3543">
        <v>0.704072456322962</v>
      </c>
      <c r="Y3543">
        <v>-22.073764465165802</v>
      </c>
      <c r="Z3543">
        <v>0.96726857278496403</v>
      </c>
      <c r="AA3543">
        <v>0.99919698600769702</v>
      </c>
      <c r="AB3543">
        <v>0.31139140706246399</v>
      </c>
      <c r="AC3543">
        <v>0.92091778829119397</v>
      </c>
      <c r="AD3543">
        <v>0.94068432309766403</v>
      </c>
      <c r="AE3543">
        <v>-0.17725044090429401</v>
      </c>
      <c r="AF3543">
        <v>0.98343762640780896</v>
      </c>
      <c r="AG3543">
        <v>1</v>
      </c>
      <c r="AH3543">
        <v>0.45288482143923398</v>
      </c>
      <c r="AI3543">
        <v>0.24456414000292601</v>
      </c>
      <c r="AJ3543">
        <v>0.78121606160956403</v>
      </c>
      <c r="AK3543">
        <v>-22.5043479041673</v>
      </c>
    </row>
    <row r="3544" spans="1:37" x14ac:dyDescent="0.2">
      <c r="A3544" t="s">
        <v>11627</v>
      </c>
      <c r="B3544">
        <v>18419320</v>
      </c>
      <c r="C3544">
        <v>18419618</v>
      </c>
      <c r="D3544">
        <v>299</v>
      </c>
      <c r="E3544" t="s">
        <v>12136</v>
      </c>
      <c r="F3544">
        <v>4</v>
      </c>
      <c r="G3544" t="s">
        <v>12137</v>
      </c>
      <c r="H3544" t="s">
        <v>31000</v>
      </c>
      <c r="I3544">
        <v>18</v>
      </c>
      <c r="J3544">
        <v>20953290</v>
      </c>
      <c r="K3544">
        <v>20954870</v>
      </c>
      <c r="L3544">
        <v>1581</v>
      </c>
      <c r="M3544">
        <v>2</v>
      </c>
      <c r="N3544">
        <v>6093</v>
      </c>
      <c r="O3544" t="s">
        <v>12101</v>
      </c>
      <c r="P3544">
        <v>2535252</v>
      </c>
      <c r="Q3544" t="s">
        <v>12102</v>
      </c>
      <c r="R3544" t="s">
        <v>12103</v>
      </c>
      <c r="S3544" t="s">
        <v>33517</v>
      </c>
      <c r="T3544">
        <v>0.97213403838398904</v>
      </c>
      <c r="U3544">
        <v>1</v>
      </c>
      <c r="V3544">
        <v>0.49549791751447297</v>
      </c>
      <c r="W3544">
        <v>0.38920677604595899</v>
      </c>
      <c r="X3544">
        <v>0.704072456322962</v>
      </c>
      <c r="Y3544">
        <v>-22.073764465165802</v>
      </c>
      <c r="Z3544">
        <v>0.96726857278496403</v>
      </c>
      <c r="AA3544">
        <v>0.99919698600769702</v>
      </c>
      <c r="AB3544">
        <v>0.31139140706246399</v>
      </c>
      <c r="AC3544">
        <v>0.92091778829119397</v>
      </c>
      <c r="AD3544">
        <v>0.94068432309766403</v>
      </c>
      <c r="AE3544">
        <v>-0.17725044090429401</v>
      </c>
      <c r="AF3544">
        <v>0.98343762640780896</v>
      </c>
      <c r="AG3544">
        <v>1</v>
      </c>
      <c r="AH3544">
        <v>0.45288482143923398</v>
      </c>
      <c r="AI3544">
        <v>0.24456414000292601</v>
      </c>
      <c r="AJ3544">
        <v>0.78121606160956403</v>
      </c>
      <c r="AK3544">
        <v>-22.5043479041673</v>
      </c>
    </row>
    <row r="3545" spans="1:37" x14ac:dyDescent="0.2">
      <c r="A3545" t="s">
        <v>11627</v>
      </c>
      <c r="B3545">
        <v>18424547</v>
      </c>
      <c r="C3545">
        <v>18424706</v>
      </c>
      <c r="D3545">
        <v>160</v>
      </c>
      <c r="E3545" t="s">
        <v>12138</v>
      </c>
      <c r="F3545">
        <v>2</v>
      </c>
      <c r="G3545" t="s">
        <v>12139</v>
      </c>
      <c r="H3545" t="s">
        <v>31000</v>
      </c>
      <c r="I3545">
        <v>18</v>
      </c>
      <c r="J3545">
        <v>20953290</v>
      </c>
      <c r="K3545">
        <v>20954870</v>
      </c>
      <c r="L3545">
        <v>1581</v>
      </c>
      <c r="M3545">
        <v>2</v>
      </c>
      <c r="N3545">
        <v>6093</v>
      </c>
      <c r="O3545" t="s">
        <v>12101</v>
      </c>
      <c r="P3545">
        <v>2530164</v>
      </c>
      <c r="Q3545" t="s">
        <v>12102</v>
      </c>
      <c r="R3545" t="s">
        <v>12103</v>
      </c>
      <c r="S3545" t="s">
        <v>33517</v>
      </c>
      <c r="T3545">
        <v>0.506551998792793</v>
      </c>
      <c r="U3545">
        <v>0.78288571403930396</v>
      </c>
      <c r="V3545">
        <v>3.9244395100966099</v>
      </c>
      <c r="W3545">
        <v>0.113079289867903</v>
      </c>
      <c r="X3545">
        <v>0.704072456322962</v>
      </c>
      <c r="Y3545">
        <v>-23.7132883804464</v>
      </c>
      <c r="Z3545">
        <v>0.93459220503170903</v>
      </c>
      <c r="AA3545">
        <v>0.99919698600769702</v>
      </c>
      <c r="AB3545">
        <v>2.96096547876828</v>
      </c>
      <c r="AC3545">
        <v>2.4853262407310801E-2</v>
      </c>
      <c r="AD3545">
        <v>0.57684129297949804</v>
      </c>
      <c r="AE3545">
        <v>-23.7132883804464</v>
      </c>
      <c r="AF3545">
        <v>0.205398459628826</v>
      </c>
      <c r="AG3545">
        <v>0.68151250837662902</v>
      </c>
      <c r="AH3545">
        <v>4.8540488424858799</v>
      </c>
      <c r="AI3545">
        <v>0.24456414000292601</v>
      </c>
      <c r="AJ3545">
        <v>0.78121606160956403</v>
      </c>
      <c r="AK3545">
        <v>-22.844533000378799</v>
      </c>
    </row>
    <row r="3546" spans="1:37" x14ac:dyDescent="0.2">
      <c r="A3546" t="s">
        <v>11627</v>
      </c>
      <c r="B3546">
        <v>18424706</v>
      </c>
      <c r="C3546">
        <v>18424865</v>
      </c>
      <c r="D3546">
        <v>160</v>
      </c>
      <c r="E3546" t="s">
        <v>12140</v>
      </c>
      <c r="F3546">
        <v>2</v>
      </c>
      <c r="G3546" t="s">
        <v>12141</v>
      </c>
      <c r="H3546" t="s">
        <v>31000</v>
      </c>
      <c r="I3546">
        <v>18</v>
      </c>
      <c r="J3546">
        <v>20953290</v>
      </c>
      <c r="K3546">
        <v>20954870</v>
      </c>
      <c r="L3546">
        <v>1581</v>
      </c>
      <c r="M3546">
        <v>2</v>
      </c>
      <c r="N3546">
        <v>6093</v>
      </c>
      <c r="O3546" t="s">
        <v>12101</v>
      </c>
      <c r="P3546">
        <v>2530005</v>
      </c>
      <c r="Q3546" t="s">
        <v>12102</v>
      </c>
      <c r="R3546" t="s">
        <v>12103</v>
      </c>
      <c r="S3546" t="s">
        <v>33517</v>
      </c>
      <c r="T3546">
        <v>0.506551998792793</v>
      </c>
      <c r="U3546">
        <v>0.78288571403930396</v>
      </c>
      <c r="V3546">
        <v>3.9244395100966099</v>
      </c>
      <c r="W3546">
        <v>0.113079289867903</v>
      </c>
      <c r="X3546">
        <v>0.704072456322962</v>
      </c>
      <c r="Y3546">
        <v>-23.7132883804464</v>
      </c>
      <c r="Z3546">
        <v>0.93459220503170903</v>
      </c>
      <c r="AA3546">
        <v>0.99919698600769702</v>
      </c>
      <c r="AB3546">
        <v>2.96096547876828</v>
      </c>
      <c r="AC3546">
        <v>2.4853262407310801E-2</v>
      </c>
      <c r="AD3546">
        <v>0.57684129297949804</v>
      </c>
      <c r="AE3546">
        <v>-23.7132883804464</v>
      </c>
      <c r="AF3546">
        <v>0.205398459628826</v>
      </c>
      <c r="AG3546">
        <v>0.68151250837662902</v>
      </c>
      <c r="AH3546">
        <v>4.8540488424858799</v>
      </c>
      <c r="AI3546">
        <v>0.24456414000292601</v>
      </c>
      <c r="AJ3546">
        <v>0.78121606160956403</v>
      </c>
      <c r="AK3546">
        <v>-22.844533000378799</v>
      </c>
    </row>
    <row r="3547" spans="1:37" x14ac:dyDescent="0.2">
      <c r="A3547" t="s">
        <v>11627</v>
      </c>
      <c r="B3547">
        <v>18424865</v>
      </c>
      <c r="C3547">
        <v>18425024</v>
      </c>
      <c r="D3547">
        <v>160</v>
      </c>
      <c r="E3547" t="s">
        <v>12142</v>
      </c>
      <c r="F3547">
        <v>2</v>
      </c>
      <c r="G3547" t="s">
        <v>12143</v>
      </c>
      <c r="H3547" t="s">
        <v>31000</v>
      </c>
      <c r="I3547">
        <v>18</v>
      </c>
      <c r="J3547">
        <v>20953290</v>
      </c>
      <c r="K3547">
        <v>20954870</v>
      </c>
      <c r="L3547">
        <v>1581</v>
      </c>
      <c r="M3547">
        <v>2</v>
      </c>
      <c r="N3547">
        <v>6093</v>
      </c>
      <c r="O3547" t="s">
        <v>12101</v>
      </c>
      <c r="P3547">
        <v>2529846</v>
      </c>
      <c r="Q3547" t="s">
        <v>12102</v>
      </c>
      <c r="R3547" t="s">
        <v>12103</v>
      </c>
      <c r="S3547" t="s">
        <v>33517</v>
      </c>
      <c r="T3547">
        <v>0.506551998792793</v>
      </c>
      <c r="U3547">
        <v>0.78288571403930396</v>
      </c>
      <c r="V3547">
        <v>3.9244395100966099</v>
      </c>
      <c r="W3547">
        <v>0.113079289867903</v>
      </c>
      <c r="X3547">
        <v>0.704072456322962</v>
      </c>
      <c r="Y3547">
        <v>-23.7132883804464</v>
      </c>
      <c r="Z3547">
        <v>0.93459220503170903</v>
      </c>
      <c r="AA3547">
        <v>0.99919698600769702</v>
      </c>
      <c r="AB3547">
        <v>2.96096547876828</v>
      </c>
      <c r="AC3547">
        <v>2.4853262407310801E-2</v>
      </c>
      <c r="AD3547">
        <v>0.57684129297949804</v>
      </c>
      <c r="AE3547">
        <v>-23.7132883804464</v>
      </c>
      <c r="AF3547">
        <v>0.205398459628826</v>
      </c>
      <c r="AG3547">
        <v>0.68151250837662902</v>
      </c>
      <c r="AH3547">
        <v>4.8540488424858799</v>
      </c>
      <c r="AI3547">
        <v>0.24456414000292601</v>
      </c>
      <c r="AJ3547">
        <v>0.78121606160956403</v>
      </c>
      <c r="AK3547">
        <v>-22.844533000378799</v>
      </c>
    </row>
    <row r="3548" spans="1:37" x14ac:dyDescent="0.2">
      <c r="A3548" t="s">
        <v>11627</v>
      </c>
      <c r="B3548">
        <v>18438113</v>
      </c>
      <c r="C3548">
        <v>18438262</v>
      </c>
      <c r="D3548">
        <v>150</v>
      </c>
      <c r="E3548" t="s">
        <v>12144</v>
      </c>
      <c r="F3548">
        <v>2</v>
      </c>
      <c r="G3548" t="s">
        <v>11985</v>
      </c>
      <c r="H3548" t="s">
        <v>31000</v>
      </c>
      <c r="I3548">
        <v>18</v>
      </c>
      <c r="J3548">
        <v>20953290</v>
      </c>
      <c r="K3548">
        <v>20954870</v>
      </c>
      <c r="L3548">
        <v>1581</v>
      </c>
      <c r="M3548">
        <v>2</v>
      </c>
      <c r="N3548">
        <v>6093</v>
      </c>
      <c r="O3548" t="s">
        <v>12101</v>
      </c>
      <c r="P3548">
        <v>2516608</v>
      </c>
      <c r="Q3548" t="s">
        <v>12102</v>
      </c>
      <c r="R3548" t="s">
        <v>12103</v>
      </c>
      <c r="S3548" t="s">
        <v>33517</v>
      </c>
      <c r="T3548">
        <v>0.506551998792793</v>
      </c>
      <c r="U3548">
        <v>0.78288571403930396</v>
      </c>
      <c r="V3548">
        <v>3.0234687455956299</v>
      </c>
      <c r="W3548">
        <v>0.427323497058756</v>
      </c>
      <c r="X3548">
        <v>0.73460997439807996</v>
      </c>
      <c r="Y3548">
        <v>-0.93949744724641304</v>
      </c>
      <c r="Z3548">
        <v>0.93459220503170903</v>
      </c>
      <c r="AA3548">
        <v>0.99919698600769702</v>
      </c>
      <c r="AB3548">
        <v>2.0599947946217001</v>
      </c>
      <c r="AC3548">
        <v>0.122775156056933</v>
      </c>
      <c r="AD3548">
        <v>0.68253123924728298</v>
      </c>
      <c r="AE3548">
        <v>-1.9394970915373799</v>
      </c>
      <c r="AF3548">
        <v>0.205398459628826</v>
      </c>
      <c r="AG3548">
        <v>0.68151250837662902</v>
      </c>
      <c r="AH3548">
        <v>3.9530780779849</v>
      </c>
      <c r="AI3548">
        <v>0.81350599864527495</v>
      </c>
      <c r="AJ3548">
        <v>0.94390293416205995</v>
      </c>
      <c r="AK3548">
        <v>-7.0742133740543001E-2</v>
      </c>
    </row>
    <row r="3549" spans="1:37" x14ac:dyDescent="0.2">
      <c r="A3549" t="s">
        <v>11627</v>
      </c>
      <c r="B3549">
        <v>18438302</v>
      </c>
      <c r="C3549">
        <v>18438453</v>
      </c>
      <c r="D3549">
        <v>152</v>
      </c>
      <c r="E3549" t="s">
        <v>12145</v>
      </c>
      <c r="F3549">
        <v>2</v>
      </c>
      <c r="G3549" t="s">
        <v>12146</v>
      </c>
      <c r="H3549" t="s">
        <v>31000</v>
      </c>
      <c r="I3549">
        <v>18</v>
      </c>
      <c r="J3549">
        <v>20953290</v>
      </c>
      <c r="K3549">
        <v>20954870</v>
      </c>
      <c r="L3549">
        <v>1581</v>
      </c>
      <c r="M3549">
        <v>2</v>
      </c>
      <c r="N3549">
        <v>6093</v>
      </c>
      <c r="O3549" t="s">
        <v>12101</v>
      </c>
      <c r="P3549">
        <v>2516417</v>
      </c>
      <c r="Q3549" t="s">
        <v>12102</v>
      </c>
      <c r="R3549" t="s">
        <v>12103</v>
      </c>
      <c r="S3549" t="s">
        <v>33517</v>
      </c>
      <c r="T3549">
        <v>0.506551998792793</v>
      </c>
      <c r="U3549">
        <v>0.78288571403930396</v>
      </c>
      <c r="V3549">
        <v>3.0234687455956299</v>
      </c>
      <c r="W3549">
        <v>0.427323497058756</v>
      </c>
      <c r="X3549">
        <v>0.73460997439807996</v>
      </c>
      <c r="Y3549">
        <v>-0.93949744724641304</v>
      </c>
      <c r="Z3549">
        <v>0.93459220503170903</v>
      </c>
      <c r="AA3549">
        <v>0.99919698600769702</v>
      </c>
      <c r="AB3549">
        <v>2.0599947946217001</v>
      </c>
      <c r="AC3549">
        <v>0.122775156056933</v>
      </c>
      <c r="AD3549">
        <v>0.68253123924728298</v>
      </c>
      <c r="AE3549">
        <v>-1.9394970915373799</v>
      </c>
      <c r="AF3549">
        <v>0.205398459628826</v>
      </c>
      <c r="AG3549">
        <v>0.68151250837662902</v>
      </c>
      <c r="AH3549">
        <v>3.9530780779849</v>
      </c>
      <c r="AI3549">
        <v>0.81350599864527495</v>
      </c>
      <c r="AJ3549">
        <v>0.94390293416205995</v>
      </c>
      <c r="AK3549">
        <v>-7.0742133740543001E-2</v>
      </c>
    </row>
    <row r="3550" spans="1:37" x14ac:dyDescent="0.2">
      <c r="A3550" t="s">
        <v>11627</v>
      </c>
      <c r="B3550">
        <v>18467456</v>
      </c>
      <c r="C3550">
        <v>18467606</v>
      </c>
      <c r="D3550">
        <v>151</v>
      </c>
      <c r="E3550" t="s">
        <v>12147</v>
      </c>
      <c r="F3550">
        <v>2</v>
      </c>
      <c r="G3550" t="s">
        <v>12148</v>
      </c>
      <c r="H3550" t="s">
        <v>31000</v>
      </c>
      <c r="I3550">
        <v>18</v>
      </c>
      <c r="J3550">
        <v>20953290</v>
      </c>
      <c r="K3550">
        <v>20954870</v>
      </c>
      <c r="L3550">
        <v>1581</v>
      </c>
      <c r="M3550">
        <v>2</v>
      </c>
      <c r="N3550">
        <v>6093</v>
      </c>
      <c r="O3550" t="s">
        <v>12101</v>
      </c>
      <c r="P3550">
        <v>2487264</v>
      </c>
      <c r="Q3550" t="s">
        <v>12102</v>
      </c>
      <c r="R3550" t="s">
        <v>12103</v>
      </c>
      <c r="S3550" t="s">
        <v>33517</v>
      </c>
      <c r="T3550">
        <v>0.520663594717519</v>
      </c>
      <c r="U3550">
        <v>0.79931571560609904</v>
      </c>
      <c r="V3550">
        <v>2.17762759384253</v>
      </c>
      <c r="W3550">
        <v>0.14614232260548901</v>
      </c>
      <c r="X3550">
        <v>0.704072456322962</v>
      </c>
      <c r="Y3550">
        <v>-2.2153979769683598</v>
      </c>
      <c r="Z3550">
        <v>0.86994504451071397</v>
      </c>
      <c r="AA3550">
        <v>0.99336210895768795</v>
      </c>
      <c r="AB3550">
        <v>1.38790879877456</v>
      </c>
      <c r="AC3550">
        <v>5.8016294646112403E-2</v>
      </c>
      <c r="AD3550">
        <v>0.57684129297949804</v>
      </c>
      <c r="AE3550">
        <v>-2.2386405897346902</v>
      </c>
      <c r="AF3550">
        <v>0.30579411463059403</v>
      </c>
      <c r="AG3550">
        <v>0.70473078222419605</v>
      </c>
      <c r="AH3550">
        <v>2.4736038093743602</v>
      </c>
      <c r="AI3550">
        <v>0.331653000480302</v>
      </c>
      <c r="AJ3550">
        <v>0.78121606160956403</v>
      </c>
      <c r="AK3550">
        <v>-1.5758531314034501</v>
      </c>
    </row>
    <row r="3551" spans="1:37" x14ac:dyDescent="0.2">
      <c r="A3551" t="s">
        <v>11627</v>
      </c>
      <c r="B3551">
        <v>18467645</v>
      </c>
      <c r="C3551">
        <v>18467934</v>
      </c>
      <c r="D3551">
        <v>290</v>
      </c>
      <c r="E3551" t="s">
        <v>12149</v>
      </c>
      <c r="F3551">
        <v>4</v>
      </c>
      <c r="G3551" t="s">
        <v>11939</v>
      </c>
      <c r="H3551" t="s">
        <v>31000</v>
      </c>
      <c r="I3551">
        <v>18</v>
      </c>
      <c r="J3551">
        <v>20953290</v>
      </c>
      <c r="K3551">
        <v>20954870</v>
      </c>
      <c r="L3551">
        <v>1581</v>
      </c>
      <c r="M3551">
        <v>2</v>
      </c>
      <c r="N3551">
        <v>6093</v>
      </c>
      <c r="O3551" t="s">
        <v>12101</v>
      </c>
      <c r="P3551">
        <v>2486936</v>
      </c>
      <c r="Q3551" t="s">
        <v>12102</v>
      </c>
      <c r="R3551" t="s">
        <v>12103</v>
      </c>
      <c r="S3551" t="s">
        <v>33517</v>
      </c>
      <c r="T3551">
        <v>0.520663594717519</v>
      </c>
      <c r="U3551">
        <v>0.79931571560609904</v>
      </c>
      <c r="V3551">
        <v>2.17762759384253</v>
      </c>
      <c r="W3551">
        <v>0.14614232260548901</v>
      </c>
      <c r="X3551">
        <v>0.704072456322962</v>
      </c>
      <c r="Y3551">
        <v>-2.2153979769683598</v>
      </c>
      <c r="Z3551">
        <v>0.86994504451071397</v>
      </c>
      <c r="AA3551">
        <v>0.99336210895768795</v>
      </c>
      <c r="AB3551">
        <v>1.38790879877456</v>
      </c>
      <c r="AC3551">
        <v>5.8016294646112403E-2</v>
      </c>
      <c r="AD3551">
        <v>0.57684129297949804</v>
      </c>
      <c r="AE3551">
        <v>-2.2386405897346902</v>
      </c>
      <c r="AF3551">
        <v>0.30579411463059403</v>
      </c>
      <c r="AG3551">
        <v>0.70473078222419605</v>
      </c>
      <c r="AH3551">
        <v>2.4736038093743602</v>
      </c>
      <c r="AI3551">
        <v>0.331653000480302</v>
      </c>
      <c r="AJ3551">
        <v>0.78121606160956403</v>
      </c>
      <c r="AK3551">
        <v>-1.5758531314034501</v>
      </c>
    </row>
    <row r="3552" spans="1:37" x14ac:dyDescent="0.2">
      <c r="A3552" t="s">
        <v>11627</v>
      </c>
      <c r="B3552">
        <v>18555889</v>
      </c>
      <c r="C3552">
        <v>18556039</v>
      </c>
      <c r="D3552">
        <v>151</v>
      </c>
      <c r="E3552" t="s">
        <v>12150</v>
      </c>
      <c r="F3552">
        <v>2</v>
      </c>
      <c r="G3552" t="s">
        <v>11989</v>
      </c>
      <c r="H3552" t="s">
        <v>31000</v>
      </c>
      <c r="I3552">
        <v>18</v>
      </c>
      <c r="J3552">
        <v>20953290</v>
      </c>
      <c r="K3552">
        <v>20954870</v>
      </c>
      <c r="L3552">
        <v>1581</v>
      </c>
      <c r="M3552">
        <v>2</v>
      </c>
      <c r="N3552">
        <v>6093</v>
      </c>
      <c r="O3552" t="s">
        <v>12101</v>
      </c>
      <c r="P3552">
        <v>2398831</v>
      </c>
      <c r="Q3552" t="s">
        <v>12102</v>
      </c>
      <c r="R3552" t="s">
        <v>12103</v>
      </c>
      <c r="S3552" t="s">
        <v>33517</v>
      </c>
      <c r="T3552">
        <v>0.84861289494299397</v>
      </c>
      <c r="U3552">
        <v>1</v>
      </c>
      <c r="V3552">
        <v>1.87022595506449</v>
      </c>
      <c r="W3552">
        <v>0.29324917109342202</v>
      </c>
      <c r="X3552">
        <v>0.704072456322962</v>
      </c>
      <c r="Y3552">
        <v>-2.5510591218815799</v>
      </c>
      <c r="Z3552">
        <v>0.73868578085032299</v>
      </c>
      <c r="AA3552">
        <v>0.87994156500776499</v>
      </c>
      <c r="AB3552">
        <v>1.1216238334375801</v>
      </c>
      <c r="AC3552">
        <v>0.101810048628938</v>
      </c>
      <c r="AD3552">
        <v>0.68253123924728298</v>
      </c>
      <c r="AE3552">
        <v>-2.7806076122077101</v>
      </c>
      <c r="AF3552">
        <v>0.50861169801752504</v>
      </c>
      <c r="AG3552">
        <v>0.80674443595273604</v>
      </c>
      <c r="AH3552">
        <v>2.15904763018104</v>
      </c>
      <c r="AI3552">
        <v>0.62334203025950496</v>
      </c>
      <c r="AJ3552">
        <v>0.80316496274521099</v>
      </c>
      <c r="AK3552">
        <v>-1.8191335863628799</v>
      </c>
    </row>
    <row r="3553" spans="1:37" x14ac:dyDescent="0.2">
      <c r="A3553" t="s">
        <v>11627</v>
      </c>
      <c r="B3553">
        <v>18556078</v>
      </c>
      <c r="C3553">
        <v>18556229</v>
      </c>
      <c r="D3553">
        <v>152</v>
      </c>
      <c r="E3553" t="s">
        <v>12151</v>
      </c>
      <c r="F3553">
        <v>2</v>
      </c>
      <c r="G3553" t="s">
        <v>12015</v>
      </c>
      <c r="H3553" t="s">
        <v>31000</v>
      </c>
      <c r="I3553">
        <v>18</v>
      </c>
      <c r="J3553">
        <v>20953290</v>
      </c>
      <c r="K3553">
        <v>20954870</v>
      </c>
      <c r="L3553">
        <v>1581</v>
      </c>
      <c r="M3553">
        <v>2</v>
      </c>
      <c r="N3553">
        <v>6093</v>
      </c>
      <c r="O3553" t="s">
        <v>12101</v>
      </c>
      <c r="P3553">
        <v>2398641</v>
      </c>
      <c r="Q3553" t="s">
        <v>12102</v>
      </c>
      <c r="R3553" t="s">
        <v>12103</v>
      </c>
      <c r="S3553" t="s">
        <v>33517</v>
      </c>
      <c r="T3553">
        <v>0.84861289494299397</v>
      </c>
      <c r="U3553">
        <v>1</v>
      </c>
      <c r="V3553">
        <v>1.87022595506449</v>
      </c>
      <c r="W3553">
        <v>0.29324917109342202</v>
      </c>
      <c r="X3553">
        <v>0.704072456322962</v>
      </c>
      <c r="Y3553">
        <v>-2.5510591218815799</v>
      </c>
      <c r="Z3553">
        <v>0.73868578085032299</v>
      </c>
      <c r="AA3553">
        <v>0.87994156500776499</v>
      </c>
      <c r="AB3553">
        <v>1.1216238334375801</v>
      </c>
      <c r="AC3553">
        <v>0.101810048628938</v>
      </c>
      <c r="AD3553">
        <v>0.68253123924728298</v>
      </c>
      <c r="AE3553">
        <v>-2.7806076122077101</v>
      </c>
      <c r="AF3553">
        <v>0.50861169801752504</v>
      </c>
      <c r="AG3553">
        <v>0.80674443595273604</v>
      </c>
      <c r="AH3553">
        <v>2.15904763018104</v>
      </c>
      <c r="AI3553">
        <v>0.62334203025950496</v>
      </c>
      <c r="AJ3553">
        <v>0.80316496274521099</v>
      </c>
      <c r="AK3553">
        <v>-1.8191335863628799</v>
      </c>
    </row>
    <row r="3554" spans="1:37" x14ac:dyDescent="0.2">
      <c r="A3554" t="s">
        <v>11627</v>
      </c>
      <c r="B3554">
        <v>18622536</v>
      </c>
      <c r="C3554">
        <v>18622685</v>
      </c>
      <c r="D3554">
        <v>150</v>
      </c>
      <c r="E3554" t="s">
        <v>12152</v>
      </c>
      <c r="F3554">
        <v>2</v>
      </c>
      <c r="G3554" t="s">
        <v>11985</v>
      </c>
      <c r="H3554" t="s">
        <v>31000</v>
      </c>
      <c r="I3554">
        <v>18</v>
      </c>
      <c r="J3554">
        <v>20953290</v>
      </c>
      <c r="K3554">
        <v>20954870</v>
      </c>
      <c r="L3554">
        <v>1581</v>
      </c>
      <c r="M3554">
        <v>2</v>
      </c>
      <c r="N3554">
        <v>6093</v>
      </c>
      <c r="O3554" t="s">
        <v>12101</v>
      </c>
      <c r="P3554">
        <v>2332185</v>
      </c>
      <c r="Q3554" t="s">
        <v>12102</v>
      </c>
      <c r="R3554" t="s">
        <v>12103</v>
      </c>
      <c r="S3554" t="s">
        <v>33517</v>
      </c>
      <c r="T3554">
        <v>0.506551998792793</v>
      </c>
      <c r="U3554">
        <v>0.78288571403930396</v>
      </c>
      <c r="V3554">
        <v>3.4024548263322698</v>
      </c>
      <c r="W3554">
        <v>0.113079289867903</v>
      </c>
      <c r="X3554">
        <v>0.704072456322962</v>
      </c>
      <c r="Y3554">
        <v>-24.066802525812701</v>
      </c>
      <c r="Z3554">
        <v>0.93459220503170903</v>
      </c>
      <c r="AA3554">
        <v>0.99919698600769702</v>
      </c>
      <c r="AB3554">
        <v>2.4389807769141298</v>
      </c>
      <c r="AC3554">
        <v>2.4853262407310801E-2</v>
      </c>
      <c r="AD3554">
        <v>0.57684129297949804</v>
      </c>
      <c r="AE3554">
        <v>-24.066802525812701</v>
      </c>
      <c r="AF3554">
        <v>0.205398459628826</v>
      </c>
      <c r="AG3554">
        <v>0.68151250837662902</v>
      </c>
      <c r="AH3554">
        <v>4.3320647476162204</v>
      </c>
      <c r="AI3554">
        <v>0.24456414000292601</v>
      </c>
      <c r="AJ3554">
        <v>0.78121606160956403</v>
      </c>
      <c r="AK3554">
        <v>-23.198047126913</v>
      </c>
    </row>
    <row r="3555" spans="1:37" x14ac:dyDescent="0.2">
      <c r="A3555" t="s">
        <v>11627</v>
      </c>
      <c r="B3555">
        <v>18622725</v>
      </c>
      <c r="C3555">
        <v>18623023</v>
      </c>
      <c r="D3555">
        <v>299</v>
      </c>
      <c r="E3555" t="s">
        <v>12153</v>
      </c>
      <c r="F3555">
        <v>4</v>
      </c>
      <c r="G3555" t="s">
        <v>12154</v>
      </c>
      <c r="H3555" t="s">
        <v>31000</v>
      </c>
      <c r="I3555">
        <v>18</v>
      </c>
      <c r="J3555">
        <v>20953290</v>
      </c>
      <c r="K3555">
        <v>20954870</v>
      </c>
      <c r="L3555">
        <v>1581</v>
      </c>
      <c r="M3555">
        <v>2</v>
      </c>
      <c r="N3555">
        <v>6093</v>
      </c>
      <c r="O3555" t="s">
        <v>12101</v>
      </c>
      <c r="P3555">
        <v>2331847</v>
      </c>
      <c r="Q3555" t="s">
        <v>12102</v>
      </c>
      <c r="R3555" t="s">
        <v>12103</v>
      </c>
      <c r="S3555" t="s">
        <v>33517</v>
      </c>
      <c r="T3555">
        <v>0.506551998792793</v>
      </c>
      <c r="U3555">
        <v>0.78288571403930396</v>
      </c>
      <c r="V3555">
        <v>3.1880854831795902</v>
      </c>
      <c r="W3555">
        <v>0.113079289867903</v>
      </c>
      <c r="X3555">
        <v>0.704072456322962</v>
      </c>
      <c r="Y3555">
        <v>-23.873160183849802</v>
      </c>
      <c r="Z3555">
        <v>0.93459220503170903</v>
      </c>
      <c r="AA3555">
        <v>0.99919698600769702</v>
      </c>
      <c r="AB3555">
        <v>2.22461144570519</v>
      </c>
      <c r="AC3555">
        <v>2.4853262407310801E-2</v>
      </c>
      <c r="AD3555">
        <v>0.57684129297949804</v>
      </c>
      <c r="AE3555">
        <v>-23.873160183849802</v>
      </c>
      <c r="AF3555">
        <v>0.205398459628826</v>
      </c>
      <c r="AG3555">
        <v>0.68151250837662902</v>
      </c>
      <c r="AH3555">
        <v>4.1176954044635403</v>
      </c>
      <c r="AI3555">
        <v>0.24456414000292601</v>
      </c>
      <c r="AJ3555">
        <v>0.78121606160956403</v>
      </c>
      <c r="AK3555">
        <v>-23.004404794692501</v>
      </c>
    </row>
    <row r="3556" spans="1:37" x14ac:dyDescent="0.2">
      <c r="A3556" t="s">
        <v>11627</v>
      </c>
      <c r="B3556">
        <v>18707706</v>
      </c>
      <c r="C3556">
        <v>18708004</v>
      </c>
      <c r="D3556">
        <v>299</v>
      </c>
      <c r="E3556" t="s">
        <v>12155</v>
      </c>
      <c r="F3556">
        <v>7</v>
      </c>
      <c r="G3556" t="s">
        <v>12003</v>
      </c>
      <c r="H3556" t="s">
        <v>31000</v>
      </c>
      <c r="I3556">
        <v>18</v>
      </c>
      <c r="J3556">
        <v>20953290</v>
      </c>
      <c r="K3556">
        <v>20954870</v>
      </c>
      <c r="L3556">
        <v>1581</v>
      </c>
      <c r="M3556">
        <v>2</v>
      </c>
      <c r="N3556">
        <v>6093</v>
      </c>
      <c r="O3556" t="s">
        <v>12101</v>
      </c>
      <c r="P3556">
        <v>2246866</v>
      </c>
      <c r="Q3556" t="s">
        <v>12102</v>
      </c>
      <c r="R3556" t="s">
        <v>12103</v>
      </c>
      <c r="S3556" t="s">
        <v>33517</v>
      </c>
      <c r="T3556">
        <v>0.152084254673993</v>
      </c>
      <c r="U3556">
        <v>0.603102917160658</v>
      </c>
      <c r="V3556">
        <v>22.9639082834193</v>
      </c>
      <c r="W3556">
        <v>0.94541066367716797</v>
      </c>
      <c r="X3556">
        <v>0.95159051474143896</v>
      </c>
      <c r="Y3556">
        <v>-0.43366192445796298</v>
      </c>
      <c r="Z3556">
        <v>0.306975110376564</v>
      </c>
      <c r="AA3556">
        <v>0.72610664078822296</v>
      </c>
      <c r="AB3556">
        <v>22.000434326966801</v>
      </c>
      <c r="AC3556">
        <v>0.71753805159658501</v>
      </c>
      <c r="AD3556">
        <v>0.87989882095915395</v>
      </c>
      <c r="AE3556">
        <v>-1.43366148303543</v>
      </c>
      <c r="AF3556">
        <v>4.6407610929182198E-2</v>
      </c>
      <c r="AG3556">
        <v>0.476038960109122</v>
      </c>
      <c r="AH3556">
        <v>22.9639082834193</v>
      </c>
      <c r="AI3556">
        <v>0.59609816080359102</v>
      </c>
      <c r="AJ3556">
        <v>0.78121606160956403</v>
      </c>
      <c r="AK3556">
        <v>0.43509327228164002</v>
      </c>
    </row>
    <row r="3557" spans="1:37" x14ac:dyDescent="0.2">
      <c r="A3557" t="s">
        <v>11627</v>
      </c>
      <c r="B3557">
        <v>18781479</v>
      </c>
      <c r="C3557">
        <v>18781628</v>
      </c>
      <c r="D3557">
        <v>150</v>
      </c>
      <c r="E3557" t="s">
        <v>12156</v>
      </c>
      <c r="F3557">
        <v>2</v>
      </c>
      <c r="G3557" t="s">
        <v>11933</v>
      </c>
      <c r="H3557" t="s">
        <v>31000</v>
      </c>
      <c r="I3557">
        <v>18</v>
      </c>
      <c r="J3557">
        <v>20953290</v>
      </c>
      <c r="K3557">
        <v>20954870</v>
      </c>
      <c r="L3557">
        <v>1581</v>
      </c>
      <c r="M3557">
        <v>2</v>
      </c>
      <c r="N3557">
        <v>6093</v>
      </c>
      <c r="O3557" t="s">
        <v>12101</v>
      </c>
      <c r="P3557">
        <v>2173242</v>
      </c>
      <c r="Q3557" t="s">
        <v>12102</v>
      </c>
      <c r="R3557" t="s">
        <v>12103</v>
      </c>
      <c r="S3557" t="s">
        <v>33517</v>
      </c>
      <c r="T3557">
        <v>0.27615329656722498</v>
      </c>
      <c r="U3557">
        <v>0.603102917160658</v>
      </c>
      <c r="V3557">
        <v>2.53338131597733</v>
      </c>
      <c r="W3557">
        <v>0.24279500649351901</v>
      </c>
      <c r="X3557">
        <v>0.704072456322962</v>
      </c>
      <c r="Y3557">
        <v>-2.39699564481336</v>
      </c>
      <c r="Z3557">
        <v>0.47690667696080002</v>
      </c>
      <c r="AA3557">
        <v>0.84435025072159198</v>
      </c>
      <c r="AB3557">
        <v>1.8063165893964901</v>
      </c>
      <c r="AC3557">
        <v>0.11655308838216701</v>
      </c>
      <c r="AD3557">
        <v>0.68253123924728298</v>
      </c>
      <c r="AE3557">
        <v>-2.6095398389795501</v>
      </c>
      <c r="AF3557">
        <v>0.185213627326239</v>
      </c>
      <c r="AG3557">
        <v>0.68151250837662902</v>
      </c>
      <c r="AH3557">
        <v>2.4762290033407099</v>
      </c>
      <c r="AI3557">
        <v>0.44220099729825602</v>
      </c>
      <c r="AJ3557">
        <v>0.78121606160956403</v>
      </c>
      <c r="AK3557">
        <v>-1.6838217840059799</v>
      </c>
    </row>
    <row r="3558" spans="1:37" x14ac:dyDescent="0.2">
      <c r="A3558" t="s">
        <v>11627</v>
      </c>
      <c r="B3558">
        <v>18781668</v>
      </c>
      <c r="C3558">
        <v>18781966</v>
      </c>
      <c r="D3558">
        <v>299</v>
      </c>
      <c r="E3558" t="s">
        <v>12157</v>
      </c>
      <c r="F3558">
        <v>4</v>
      </c>
      <c r="G3558" t="s">
        <v>12158</v>
      </c>
      <c r="H3558" t="s">
        <v>31000</v>
      </c>
      <c r="I3558">
        <v>18</v>
      </c>
      <c r="J3558">
        <v>20953290</v>
      </c>
      <c r="K3558">
        <v>20954870</v>
      </c>
      <c r="L3558">
        <v>1581</v>
      </c>
      <c r="M3558">
        <v>2</v>
      </c>
      <c r="N3558">
        <v>6093</v>
      </c>
      <c r="O3558" t="s">
        <v>12101</v>
      </c>
      <c r="P3558">
        <v>2172904</v>
      </c>
      <c r="Q3558" t="s">
        <v>12102</v>
      </c>
      <c r="R3558" t="s">
        <v>12103</v>
      </c>
      <c r="S3558" t="s">
        <v>33517</v>
      </c>
      <c r="T3558">
        <v>0.27615329656722498</v>
      </c>
      <c r="U3558">
        <v>0.603102917160658</v>
      </c>
      <c r="V3558">
        <v>2.8578422453455001</v>
      </c>
      <c r="W3558">
        <v>0.24279500649351901</v>
      </c>
      <c r="X3558">
        <v>0.704072456322962</v>
      </c>
      <c r="Y3558">
        <v>-2.66799291447985</v>
      </c>
      <c r="Z3558">
        <v>0.47690667696080002</v>
      </c>
      <c r="AA3558">
        <v>0.84435025072159198</v>
      </c>
      <c r="AB3558">
        <v>2.0861780707617701</v>
      </c>
      <c r="AC3558">
        <v>0.11655308838216701</v>
      </c>
      <c r="AD3558">
        <v>0.68253123924728298</v>
      </c>
      <c r="AE3558">
        <v>-2.8805371086460401</v>
      </c>
      <c r="AF3558">
        <v>0.185213627326239</v>
      </c>
      <c r="AG3558">
        <v>0.68151250837662902</v>
      </c>
      <c r="AH3558">
        <v>2.8006899327088801</v>
      </c>
      <c r="AI3558">
        <v>0.44220099729825602</v>
      </c>
      <c r="AJ3558">
        <v>0.78121606160956403</v>
      </c>
      <c r="AK3558">
        <v>-1.9293378171825299</v>
      </c>
    </row>
    <row r="3559" spans="1:37" x14ac:dyDescent="0.2">
      <c r="A3559" t="s">
        <v>11627</v>
      </c>
      <c r="B3559">
        <v>18843224</v>
      </c>
      <c r="C3559">
        <v>18843374</v>
      </c>
      <c r="D3559">
        <v>151</v>
      </c>
      <c r="E3559" t="s">
        <v>12159</v>
      </c>
      <c r="F3559">
        <v>2</v>
      </c>
      <c r="G3559" t="s">
        <v>12160</v>
      </c>
      <c r="H3559" t="s">
        <v>31000</v>
      </c>
      <c r="I3559">
        <v>18</v>
      </c>
      <c r="J3559">
        <v>20953290</v>
      </c>
      <c r="K3559">
        <v>20954870</v>
      </c>
      <c r="L3559">
        <v>1581</v>
      </c>
      <c r="M3559">
        <v>2</v>
      </c>
      <c r="N3559">
        <v>6093</v>
      </c>
      <c r="O3559" t="s">
        <v>12101</v>
      </c>
      <c r="P3559">
        <v>2111496</v>
      </c>
      <c r="Q3559" t="s">
        <v>12102</v>
      </c>
      <c r="R3559" t="s">
        <v>12103</v>
      </c>
      <c r="S3559" t="s">
        <v>33517</v>
      </c>
      <c r="T3559">
        <v>0.506551998792793</v>
      </c>
      <c r="U3559">
        <v>0.78288571403930396</v>
      </c>
      <c r="V3559">
        <v>1.8174924825726799</v>
      </c>
      <c r="W3559">
        <v>0.459538478414313</v>
      </c>
      <c r="X3559">
        <v>0.75726018452522603</v>
      </c>
      <c r="Y3559">
        <v>0.93523315638173399</v>
      </c>
      <c r="Z3559">
        <v>0.221262169240492</v>
      </c>
      <c r="AA3559">
        <v>0.72610664078822296</v>
      </c>
      <c r="AB3559">
        <v>2.2837994299405699</v>
      </c>
      <c r="AC3559">
        <v>0.98988049017523805</v>
      </c>
      <c r="AD3559">
        <v>0.99287623744338604</v>
      </c>
      <c r="AE3559">
        <v>0.11535788442315301</v>
      </c>
      <c r="AF3559">
        <v>0.83292023754988198</v>
      </c>
      <c r="AG3559">
        <v>0.93694646436706597</v>
      </c>
      <c r="AH3559">
        <v>5.8130300188698903E-3</v>
      </c>
      <c r="AI3559">
        <v>0.19790992321936299</v>
      </c>
      <c r="AJ3559">
        <v>0.78121606160956403</v>
      </c>
      <c r="AK3559">
        <v>1.5289054534695301</v>
      </c>
    </row>
    <row r="3560" spans="1:37" x14ac:dyDescent="0.2">
      <c r="A3560" t="s">
        <v>11627</v>
      </c>
      <c r="B3560">
        <v>18843413</v>
      </c>
      <c r="C3560">
        <v>18843622</v>
      </c>
      <c r="D3560">
        <v>210</v>
      </c>
      <c r="E3560" t="s">
        <v>12161</v>
      </c>
      <c r="F3560">
        <v>4</v>
      </c>
      <c r="G3560" t="s">
        <v>12162</v>
      </c>
      <c r="H3560" t="s">
        <v>31000</v>
      </c>
      <c r="I3560">
        <v>18</v>
      </c>
      <c r="J3560">
        <v>20953290</v>
      </c>
      <c r="K3560">
        <v>20954870</v>
      </c>
      <c r="L3560">
        <v>1581</v>
      </c>
      <c r="M3560">
        <v>2</v>
      </c>
      <c r="N3560">
        <v>6093</v>
      </c>
      <c r="O3560" t="s">
        <v>12101</v>
      </c>
      <c r="P3560">
        <v>2111248</v>
      </c>
      <c r="Q3560" t="s">
        <v>12102</v>
      </c>
      <c r="R3560" t="s">
        <v>12103</v>
      </c>
      <c r="S3560" t="s">
        <v>33517</v>
      </c>
      <c r="T3560">
        <v>0.506551998792793</v>
      </c>
      <c r="U3560">
        <v>0.78288571403930396</v>
      </c>
      <c r="V3560">
        <v>1.8174924825726799</v>
      </c>
      <c r="W3560">
        <v>0.459538478414313</v>
      </c>
      <c r="X3560">
        <v>0.75726018452522603</v>
      </c>
      <c r="Y3560">
        <v>0.93523315638173399</v>
      </c>
      <c r="Z3560">
        <v>0.221262169240492</v>
      </c>
      <c r="AA3560">
        <v>0.72610664078822296</v>
      </c>
      <c r="AB3560">
        <v>2.2837994299405699</v>
      </c>
      <c r="AC3560">
        <v>0.98988049017523805</v>
      </c>
      <c r="AD3560">
        <v>0.99287623744338604</v>
      </c>
      <c r="AE3560">
        <v>0.11535788442315301</v>
      </c>
      <c r="AF3560">
        <v>0.83292023754988198</v>
      </c>
      <c r="AG3560">
        <v>0.93694646436706597</v>
      </c>
      <c r="AH3560">
        <v>5.8130300188698903E-3</v>
      </c>
      <c r="AI3560">
        <v>0.19790992321936299</v>
      </c>
      <c r="AJ3560">
        <v>0.78121606160956403</v>
      </c>
      <c r="AK3560">
        <v>1.5289054534695301</v>
      </c>
    </row>
    <row r="3561" spans="1:37" x14ac:dyDescent="0.2">
      <c r="A3561" t="s">
        <v>11627</v>
      </c>
      <c r="B3561">
        <v>18886499</v>
      </c>
      <c r="C3561">
        <v>18886655</v>
      </c>
      <c r="D3561">
        <v>157</v>
      </c>
      <c r="E3561" t="s">
        <v>12163</v>
      </c>
      <c r="F3561">
        <v>4</v>
      </c>
      <c r="G3561" t="s">
        <v>12164</v>
      </c>
      <c r="H3561" t="s">
        <v>31000</v>
      </c>
      <c r="I3561">
        <v>18</v>
      </c>
      <c r="J3561">
        <v>20953290</v>
      </c>
      <c r="K3561">
        <v>20954870</v>
      </c>
      <c r="L3561">
        <v>1581</v>
      </c>
      <c r="M3561">
        <v>2</v>
      </c>
      <c r="N3561">
        <v>6093</v>
      </c>
      <c r="O3561" t="s">
        <v>12101</v>
      </c>
      <c r="P3561">
        <v>2068215</v>
      </c>
      <c r="Q3561" t="s">
        <v>12102</v>
      </c>
      <c r="R3561" t="s">
        <v>12103</v>
      </c>
      <c r="S3561" t="s">
        <v>33517</v>
      </c>
      <c r="T3561">
        <v>0.61378204920830604</v>
      </c>
      <c r="U3561">
        <v>0.83217249244743297</v>
      </c>
      <c r="V3561">
        <v>1.4183498131879</v>
      </c>
      <c r="W3561">
        <v>0.275736406184595</v>
      </c>
      <c r="X3561">
        <v>0.704072456322962</v>
      </c>
      <c r="Y3561">
        <v>-2.4147620749211098</v>
      </c>
      <c r="Z3561">
        <v>0.55506201342734895</v>
      </c>
      <c r="AA3561">
        <v>0.84521697243271998</v>
      </c>
      <c r="AB3561">
        <v>1.23896571649256</v>
      </c>
      <c r="AC3561">
        <v>0.16544131617581001</v>
      </c>
      <c r="AD3561">
        <v>0.68253123924728298</v>
      </c>
      <c r="AE3561">
        <v>-2.8157599348243401</v>
      </c>
      <c r="AF3561">
        <v>0.79069815739449201</v>
      </c>
      <c r="AG3561">
        <v>0.89887026093657796</v>
      </c>
      <c r="AH3561">
        <v>0.84314670158412397</v>
      </c>
      <c r="AI3561">
        <v>0.51159778290454205</v>
      </c>
      <c r="AJ3561">
        <v>0.78121606160956403</v>
      </c>
      <c r="AK3561">
        <v>-1.6566810837044199</v>
      </c>
    </row>
    <row r="3562" spans="1:37" x14ac:dyDescent="0.2">
      <c r="A3562" t="s">
        <v>11627</v>
      </c>
      <c r="B3562">
        <v>18886655</v>
      </c>
      <c r="C3562">
        <v>18886811</v>
      </c>
      <c r="D3562">
        <v>157</v>
      </c>
      <c r="E3562" t="s">
        <v>12165</v>
      </c>
      <c r="F3562">
        <v>2</v>
      </c>
      <c r="G3562" t="s">
        <v>12166</v>
      </c>
      <c r="H3562" t="s">
        <v>31000</v>
      </c>
      <c r="I3562">
        <v>18</v>
      </c>
      <c r="J3562">
        <v>20953290</v>
      </c>
      <c r="K3562">
        <v>20954870</v>
      </c>
      <c r="L3562">
        <v>1581</v>
      </c>
      <c r="M3562">
        <v>2</v>
      </c>
      <c r="N3562">
        <v>6093</v>
      </c>
      <c r="O3562" t="s">
        <v>12101</v>
      </c>
      <c r="P3562">
        <v>2068059</v>
      </c>
      <c r="Q3562" t="s">
        <v>12102</v>
      </c>
      <c r="R3562" t="s">
        <v>12103</v>
      </c>
      <c r="S3562" t="s">
        <v>33517</v>
      </c>
      <c r="T3562">
        <v>0.61378204920830604</v>
      </c>
      <c r="U3562">
        <v>0.83217249244743297</v>
      </c>
      <c r="V3562">
        <v>1.59510713675752</v>
      </c>
      <c r="W3562">
        <v>0.275736406184595</v>
      </c>
      <c r="X3562">
        <v>0.704072456322962</v>
      </c>
      <c r="Y3562">
        <v>-2.5118105548068401</v>
      </c>
      <c r="Z3562">
        <v>0.55506201342734895</v>
      </c>
      <c r="AA3562">
        <v>0.84521697243271998</v>
      </c>
      <c r="AB3562">
        <v>1.3442294859867101</v>
      </c>
      <c r="AC3562">
        <v>0.16544131617581001</v>
      </c>
      <c r="AD3562">
        <v>0.68253123924728298</v>
      </c>
      <c r="AE3562">
        <v>-2.9128084147100601</v>
      </c>
      <c r="AF3562">
        <v>0.79069815739449201</v>
      </c>
      <c r="AG3562">
        <v>0.89887026093657796</v>
      </c>
      <c r="AH3562">
        <v>1.0199040251537499</v>
      </c>
      <c r="AI3562">
        <v>0.51159778290454205</v>
      </c>
      <c r="AJ3562">
        <v>0.78121606160956403</v>
      </c>
      <c r="AK3562">
        <v>-1.7467820419887701</v>
      </c>
    </row>
    <row r="3563" spans="1:37" x14ac:dyDescent="0.2">
      <c r="A3563" t="s">
        <v>11627</v>
      </c>
      <c r="B3563">
        <v>18886811</v>
      </c>
      <c r="C3563">
        <v>18886967</v>
      </c>
      <c r="D3563">
        <v>157</v>
      </c>
      <c r="E3563" t="s">
        <v>12167</v>
      </c>
      <c r="F3563">
        <v>2</v>
      </c>
      <c r="G3563" t="s">
        <v>12168</v>
      </c>
      <c r="H3563" t="s">
        <v>31000</v>
      </c>
      <c r="I3563">
        <v>18</v>
      </c>
      <c r="J3563">
        <v>20953290</v>
      </c>
      <c r="K3563">
        <v>20954870</v>
      </c>
      <c r="L3563">
        <v>1581</v>
      </c>
      <c r="M3563">
        <v>2</v>
      </c>
      <c r="N3563">
        <v>6093</v>
      </c>
      <c r="O3563" t="s">
        <v>12101</v>
      </c>
      <c r="P3563">
        <v>2067903</v>
      </c>
      <c r="Q3563" t="s">
        <v>12102</v>
      </c>
      <c r="R3563" t="s">
        <v>12103</v>
      </c>
      <c r="S3563" t="s">
        <v>33517</v>
      </c>
      <c r="T3563">
        <v>0.61378204920830604</v>
      </c>
      <c r="U3563">
        <v>0.83217249244743297</v>
      </c>
      <c r="V3563">
        <v>1.59510713675752</v>
      </c>
      <c r="W3563">
        <v>0.275736406184595</v>
      </c>
      <c r="X3563">
        <v>0.704072456322962</v>
      </c>
      <c r="Y3563">
        <v>-2.5118105548068401</v>
      </c>
      <c r="Z3563">
        <v>0.55506201342734895</v>
      </c>
      <c r="AA3563">
        <v>0.84521697243271998</v>
      </c>
      <c r="AB3563">
        <v>1.3442294859867101</v>
      </c>
      <c r="AC3563">
        <v>0.16544131617581001</v>
      </c>
      <c r="AD3563">
        <v>0.68253123924728298</v>
      </c>
      <c r="AE3563">
        <v>-2.9128084147100601</v>
      </c>
      <c r="AF3563">
        <v>0.79069815739449201</v>
      </c>
      <c r="AG3563">
        <v>0.89887026093657796</v>
      </c>
      <c r="AH3563">
        <v>1.0199040251537499</v>
      </c>
      <c r="AI3563">
        <v>0.51159778290454205</v>
      </c>
      <c r="AJ3563">
        <v>0.78121606160956403</v>
      </c>
      <c r="AK3563">
        <v>-1.7467820419887701</v>
      </c>
    </row>
    <row r="3564" spans="1:37" x14ac:dyDescent="0.2">
      <c r="A3564" t="s">
        <v>11627</v>
      </c>
      <c r="B3564">
        <v>18886967</v>
      </c>
      <c r="C3564">
        <v>18887123</v>
      </c>
      <c r="D3564">
        <v>157</v>
      </c>
      <c r="E3564" t="s">
        <v>12169</v>
      </c>
      <c r="F3564">
        <v>2</v>
      </c>
      <c r="G3564" t="s">
        <v>12170</v>
      </c>
      <c r="H3564" t="s">
        <v>31000</v>
      </c>
      <c r="I3564">
        <v>18</v>
      </c>
      <c r="J3564">
        <v>20953290</v>
      </c>
      <c r="K3564">
        <v>20954870</v>
      </c>
      <c r="L3564">
        <v>1581</v>
      </c>
      <c r="M3564">
        <v>2</v>
      </c>
      <c r="N3564">
        <v>6093</v>
      </c>
      <c r="O3564" t="s">
        <v>12101</v>
      </c>
      <c r="P3564">
        <v>2067747</v>
      </c>
      <c r="Q3564" t="s">
        <v>12102</v>
      </c>
      <c r="R3564" t="s">
        <v>12103</v>
      </c>
      <c r="S3564" t="s">
        <v>33517</v>
      </c>
      <c r="T3564">
        <v>0.61378204920830604</v>
      </c>
      <c r="U3564">
        <v>0.83217249244743297</v>
      </c>
      <c r="V3564">
        <v>1.59510713675752</v>
      </c>
      <c r="W3564">
        <v>0.275736406184595</v>
      </c>
      <c r="X3564">
        <v>0.704072456322962</v>
      </c>
      <c r="Y3564">
        <v>-2.5118105548068401</v>
      </c>
      <c r="Z3564">
        <v>0.55506201342734895</v>
      </c>
      <c r="AA3564">
        <v>0.84521697243271998</v>
      </c>
      <c r="AB3564">
        <v>1.3442294859867101</v>
      </c>
      <c r="AC3564">
        <v>0.16544131617581001</v>
      </c>
      <c r="AD3564">
        <v>0.68253123924728298</v>
      </c>
      <c r="AE3564">
        <v>-2.9128084147100601</v>
      </c>
      <c r="AF3564">
        <v>0.79069815739449201</v>
      </c>
      <c r="AG3564">
        <v>0.89887026093657796</v>
      </c>
      <c r="AH3564">
        <v>1.0199040251537499</v>
      </c>
      <c r="AI3564">
        <v>0.51159778290454205</v>
      </c>
      <c r="AJ3564">
        <v>0.78121606160956403</v>
      </c>
      <c r="AK3564">
        <v>-1.7467820419887701</v>
      </c>
    </row>
    <row r="3565" spans="1:37" x14ac:dyDescent="0.2">
      <c r="A3565" t="s">
        <v>11627</v>
      </c>
      <c r="B3565">
        <v>18915137</v>
      </c>
      <c r="C3565">
        <v>18915286</v>
      </c>
      <c r="D3565">
        <v>150</v>
      </c>
      <c r="E3565" t="s">
        <v>12171</v>
      </c>
      <c r="F3565">
        <v>2</v>
      </c>
      <c r="G3565" t="s">
        <v>11985</v>
      </c>
      <c r="H3565" t="s">
        <v>31000</v>
      </c>
      <c r="I3565">
        <v>18</v>
      </c>
      <c r="J3565">
        <v>20953290</v>
      </c>
      <c r="K3565">
        <v>20954870</v>
      </c>
      <c r="L3565">
        <v>1581</v>
      </c>
      <c r="M3565">
        <v>2</v>
      </c>
      <c r="N3565">
        <v>6093</v>
      </c>
      <c r="O3565" t="s">
        <v>12101</v>
      </c>
      <c r="P3565">
        <v>2039584</v>
      </c>
      <c r="Q3565" t="s">
        <v>12102</v>
      </c>
      <c r="R3565" t="s">
        <v>12103</v>
      </c>
      <c r="S3565" t="s">
        <v>33517</v>
      </c>
      <c r="T3565">
        <v>0.97979524468909096</v>
      </c>
      <c r="U3565">
        <v>1</v>
      </c>
      <c r="V3565">
        <v>0.55605938273176503</v>
      </c>
      <c r="W3565">
        <v>0.13496246468520501</v>
      </c>
      <c r="X3565">
        <v>0.704072456322962</v>
      </c>
      <c r="Y3565">
        <v>-2.9419749099928998</v>
      </c>
      <c r="Z3565">
        <v>0.79590556428138504</v>
      </c>
      <c r="AA3565">
        <v>0.927284221282906</v>
      </c>
      <c r="AB3565">
        <v>-0.15590231662398599</v>
      </c>
      <c r="AC3565">
        <v>1.6194402268302901E-2</v>
      </c>
      <c r="AD3565">
        <v>0.57684129297949804</v>
      </c>
      <c r="AE3565">
        <v>-3.9419741985751</v>
      </c>
      <c r="AF3565">
        <v>0.73123338343369804</v>
      </c>
      <c r="AG3565">
        <v>0.86437216336234302</v>
      </c>
      <c r="AH3565">
        <v>1.1446165935079</v>
      </c>
      <c r="AI3565">
        <v>0.424511747282666</v>
      </c>
      <c r="AJ3565">
        <v>0.78121606160956403</v>
      </c>
      <c r="AK3565">
        <v>-2.0732195197476302</v>
      </c>
    </row>
    <row r="3566" spans="1:37" x14ac:dyDescent="0.2">
      <c r="A3566" t="s">
        <v>11627</v>
      </c>
      <c r="B3566">
        <v>18915327</v>
      </c>
      <c r="C3566">
        <v>18915480</v>
      </c>
      <c r="D3566">
        <v>154</v>
      </c>
      <c r="E3566" t="s">
        <v>12172</v>
      </c>
      <c r="F3566">
        <v>2</v>
      </c>
      <c r="G3566" t="s">
        <v>12173</v>
      </c>
      <c r="H3566" t="s">
        <v>31000</v>
      </c>
      <c r="I3566">
        <v>18</v>
      </c>
      <c r="J3566">
        <v>20953290</v>
      </c>
      <c r="K3566">
        <v>20954870</v>
      </c>
      <c r="L3566">
        <v>1581</v>
      </c>
      <c r="M3566">
        <v>2</v>
      </c>
      <c r="N3566">
        <v>6093</v>
      </c>
      <c r="O3566" t="s">
        <v>12101</v>
      </c>
      <c r="P3566">
        <v>2039390</v>
      </c>
      <c r="Q3566" t="s">
        <v>12102</v>
      </c>
      <c r="R3566" t="s">
        <v>12103</v>
      </c>
      <c r="S3566" t="s">
        <v>33517</v>
      </c>
      <c r="T3566">
        <v>0.97979524468909096</v>
      </c>
      <c r="U3566">
        <v>1</v>
      </c>
      <c r="V3566">
        <v>0.55605938273176503</v>
      </c>
      <c r="W3566">
        <v>0.13496246468520501</v>
      </c>
      <c r="X3566">
        <v>0.704072456322962</v>
      </c>
      <c r="Y3566">
        <v>-2.9419749099928998</v>
      </c>
      <c r="Z3566">
        <v>0.79590556428138504</v>
      </c>
      <c r="AA3566">
        <v>0.927284221282906</v>
      </c>
      <c r="AB3566">
        <v>-0.15590231662398599</v>
      </c>
      <c r="AC3566">
        <v>1.6194402268302901E-2</v>
      </c>
      <c r="AD3566">
        <v>0.57684129297949804</v>
      </c>
      <c r="AE3566">
        <v>-3.9419741985751</v>
      </c>
      <c r="AF3566">
        <v>0.73123338343369804</v>
      </c>
      <c r="AG3566">
        <v>0.86437216336234302</v>
      </c>
      <c r="AH3566">
        <v>1.1446165935079</v>
      </c>
      <c r="AI3566">
        <v>0.424511747282666</v>
      </c>
      <c r="AJ3566">
        <v>0.78121606160956403</v>
      </c>
      <c r="AK3566">
        <v>-2.0732195197476302</v>
      </c>
    </row>
    <row r="3567" spans="1:37" x14ac:dyDescent="0.2">
      <c r="A3567" t="s">
        <v>11627</v>
      </c>
      <c r="B3567">
        <v>18981748</v>
      </c>
      <c r="C3567">
        <v>18981898</v>
      </c>
      <c r="D3567">
        <v>151</v>
      </c>
      <c r="E3567" t="s">
        <v>12174</v>
      </c>
      <c r="F3567">
        <v>2</v>
      </c>
      <c r="G3567" t="s">
        <v>12034</v>
      </c>
      <c r="H3567" t="s">
        <v>31000</v>
      </c>
      <c r="I3567">
        <v>18</v>
      </c>
      <c r="J3567">
        <v>20953290</v>
      </c>
      <c r="K3567">
        <v>20954870</v>
      </c>
      <c r="L3567">
        <v>1581</v>
      </c>
      <c r="M3567">
        <v>2</v>
      </c>
      <c r="N3567">
        <v>6093</v>
      </c>
      <c r="O3567" t="s">
        <v>12101</v>
      </c>
      <c r="P3567">
        <v>1972972</v>
      </c>
      <c r="Q3567" t="s">
        <v>12102</v>
      </c>
      <c r="R3567" t="s">
        <v>12103</v>
      </c>
      <c r="S3567" t="s">
        <v>33517</v>
      </c>
      <c r="T3567">
        <v>0.152084254673993</v>
      </c>
      <c r="U3567">
        <v>0.603102917160658</v>
      </c>
      <c r="V3567">
        <v>22.046907576012899</v>
      </c>
      <c r="W3567">
        <v>0.25350666873229399</v>
      </c>
      <c r="X3567">
        <v>0.704072456322962</v>
      </c>
      <c r="Y3567">
        <v>1.5758241421953101</v>
      </c>
      <c r="Z3567">
        <v>4.24211440606354E-2</v>
      </c>
      <c r="AA3567">
        <v>0.72610664078822296</v>
      </c>
      <c r="AB3567">
        <v>22.839855244049001</v>
      </c>
      <c r="AC3567">
        <v>0.439120552379898</v>
      </c>
      <c r="AD3567">
        <v>0.82872126865393902</v>
      </c>
      <c r="AE3567">
        <v>0.98397120989878695</v>
      </c>
      <c r="AF3567">
        <v>0.81103932111135901</v>
      </c>
      <c r="AG3567">
        <v>0.91643445680521995</v>
      </c>
      <c r="AH3567">
        <v>-0.25010747921542598</v>
      </c>
      <c r="AI3567">
        <v>0.19790992321936299</v>
      </c>
      <c r="AJ3567">
        <v>0.78121606160956403</v>
      </c>
      <c r="AK3567">
        <v>1.59240008974272</v>
      </c>
    </row>
    <row r="3568" spans="1:37" x14ac:dyDescent="0.2">
      <c r="A3568" t="s">
        <v>11627</v>
      </c>
      <c r="B3568">
        <v>18981937</v>
      </c>
      <c r="C3568">
        <v>18982235</v>
      </c>
      <c r="D3568">
        <v>299</v>
      </c>
      <c r="E3568" t="s">
        <v>12175</v>
      </c>
      <c r="F3568">
        <v>4</v>
      </c>
      <c r="G3568" t="s">
        <v>12176</v>
      </c>
      <c r="H3568" t="s">
        <v>31000</v>
      </c>
      <c r="I3568">
        <v>18</v>
      </c>
      <c r="J3568">
        <v>20953290</v>
      </c>
      <c r="K3568">
        <v>20954870</v>
      </c>
      <c r="L3568">
        <v>1581</v>
      </c>
      <c r="M3568">
        <v>2</v>
      </c>
      <c r="N3568">
        <v>6093</v>
      </c>
      <c r="O3568" t="s">
        <v>12101</v>
      </c>
      <c r="P3568">
        <v>1972635</v>
      </c>
      <c r="Q3568" t="s">
        <v>12102</v>
      </c>
      <c r="R3568" t="s">
        <v>12103</v>
      </c>
      <c r="S3568" t="s">
        <v>33517</v>
      </c>
      <c r="T3568">
        <v>0.152084254673993</v>
      </c>
      <c r="U3568">
        <v>0.603102917160658</v>
      </c>
      <c r="V3568">
        <v>22.046907576012899</v>
      </c>
      <c r="W3568">
        <v>0.25350666873229399</v>
      </c>
      <c r="X3568">
        <v>0.704072456322962</v>
      </c>
      <c r="Y3568">
        <v>1.5758241421953101</v>
      </c>
      <c r="Z3568">
        <v>4.24211440606354E-2</v>
      </c>
      <c r="AA3568">
        <v>0.72610664078822296</v>
      </c>
      <c r="AB3568">
        <v>22.839855244049001</v>
      </c>
      <c r="AC3568">
        <v>0.439120552379898</v>
      </c>
      <c r="AD3568">
        <v>0.82872126865393902</v>
      </c>
      <c r="AE3568">
        <v>0.98397120989878695</v>
      </c>
      <c r="AF3568">
        <v>0.81103932111135901</v>
      </c>
      <c r="AG3568">
        <v>0.91643445680521995</v>
      </c>
      <c r="AH3568">
        <v>-0.25010747921542598</v>
      </c>
      <c r="AI3568">
        <v>0.19790992321936299</v>
      </c>
      <c r="AJ3568">
        <v>0.78121606160956403</v>
      </c>
      <c r="AK3568">
        <v>1.59240008974272</v>
      </c>
    </row>
    <row r="3569" spans="1:37" x14ac:dyDescent="0.2">
      <c r="A3569" t="s">
        <v>11627</v>
      </c>
      <c r="B3569">
        <v>19056931</v>
      </c>
      <c r="C3569">
        <v>19057216</v>
      </c>
      <c r="D3569">
        <v>286</v>
      </c>
      <c r="E3569" t="s">
        <v>12177</v>
      </c>
      <c r="F3569">
        <v>5</v>
      </c>
      <c r="G3569" t="s">
        <v>12085</v>
      </c>
      <c r="H3569" t="s">
        <v>31000</v>
      </c>
      <c r="I3569">
        <v>18</v>
      </c>
      <c r="J3569">
        <v>20953290</v>
      </c>
      <c r="K3569">
        <v>20954870</v>
      </c>
      <c r="L3569">
        <v>1581</v>
      </c>
      <c r="M3569">
        <v>2</v>
      </c>
      <c r="N3569">
        <v>6093</v>
      </c>
      <c r="O3569" t="s">
        <v>12101</v>
      </c>
      <c r="P3569">
        <v>1897654</v>
      </c>
      <c r="Q3569" t="s">
        <v>12102</v>
      </c>
      <c r="R3569" t="s">
        <v>12103</v>
      </c>
      <c r="S3569" t="s">
        <v>33517</v>
      </c>
      <c r="T3569">
        <v>0.89923478520719502</v>
      </c>
      <c r="U3569">
        <v>1</v>
      </c>
      <c r="V3569">
        <v>1.4010932366115401</v>
      </c>
      <c r="W3569">
        <v>0.82227413402121297</v>
      </c>
      <c r="X3569">
        <v>0.95159051474143896</v>
      </c>
      <c r="Y3569">
        <v>-0.99508690546605805</v>
      </c>
      <c r="Z3569">
        <v>0.893434591003479</v>
      </c>
      <c r="AA3569">
        <v>0.99919698600769702</v>
      </c>
      <c r="AB3569">
        <v>0.85623881548707304</v>
      </c>
      <c r="AC3569">
        <v>0.51703643428021895</v>
      </c>
      <c r="AD3569">
        <v>0.87989882095915395</v>
      </c>
      <c r="AE3569">
        <v>-1.54183113603397</v>
      </c>
      <c r="AF3569">
        <v>0.91604196300691298</v>
      </c>
      <c r="AG3569">
        <v>1</v>
      </c>
      <c r="AH3569">
        <v>1.4457111241976599</v>
      </c>
      <c r="AI3569">
        <v>0.915996609709537</v>
      </c>
      <c r="AJ3569">
        <v>0.98621344597861504</v>
      </c>
      <c r="AK3569">
        <v>-0.33170569130883298</v>
      </c>
    </row>
    <row r="3570" spans="1:37" x14ac:dyDescent="0.2">
      <c r="A3570" t="s">
        <v>11627</v>
      </c>
      <c r="B3570">
        <v>19057256</v>
      </c>
      <c r="C3570">
        <v>19057554</v>
      </c>
      <c r="D3570">
        <v>299</v>
      </c>
      <c r="E3570" t="s">
        <v>12178</v>
      </c>
      <c r="F3570">
        <v>4</v>
      </c>
      <c r="G3570" t="s">
        <v>12179</v>
      </c>
      <c r="H3570" t="s">
        <v>31000</v>
      </c>
      <c r="I3570">
        <v>18</v>
      </c>
      <c r="J3570">
        <v>20953290</v>
      </c>
      <c r="K3570">
        <v>20954870</v>
      </c>
      <c r="L3570">
        <v>1581</v>
      </c>
      <c r="M3570">
        <v>2</v>
      </c>
      <c r="N3570">
        <v>6093</v>
      </c>
      <c r="O3570" t="s">
        <v>12101</v>
      </c>
      <c r="P3570">
        <v>1897316</v>
      </c>
      <c r="Q3570" t="s">
        <v>12102</v>
      </c>
      <c r="R3570" t="s">
        <v>12103</v>
      </c>
      <c r="S3570" t="s">
        <v>33517</v>
      </c>
      <c r="T3570">
        <v>0.89923478520719502</v>
      </c>
      <c r="U3570">
        <v>1</v>
      </c>
      <c r="V3570">
        <v>1.4010932366115401</v>
      </c>
      <c r="W3570">
        <v>0.82227413402121297</v>
      </c>
      <c r="X3570">
        <v>0.95159051474143896</v>
      </c>
      <c r="Y3570">
        <v>-0.99508690546605805</v>
      </c>
      <c r="Z3570">
        <v>0.893434591003479</v>
      </c>
      <c r="AA3570">
        <v>0.99919698600769702</v>
      </c>
      <c r="AB3570">
        <v>0.85623881548707304</v>
      </c>
      <c r="AC3570">
        <v>0.51703643428021895</v>
      </c>
      <c r="AD3570">
        <v>0.87989882095915395</v>
      </c>
      <c r="AE3570">
        <v>-1.54183113603397</v>
      </c>
      <c r="AF3570">
        <v>0.91604196300691298</v>
      </c>
      <c r="AG3570">
        <v>1</v>
      </c>
      <c r="AH3570">
        <v>1.4457111241976599</v>
      </c>
      <c r="AI3570">
        <v>0.915996609709537</v>
      </c>
      <c r="AJ3570">
        <v>0.98621344597861504</v>
      </c>
      <c r="AK3570">
        <v>-0.33170569130883298</v>
      </c>
    </row>
    <row r="3571" spans="1:37" x14ac:dyDescent="0.2">
      <c r="A3571" t="s">
        <v>11627</v>
      </c>
      <c r="B3571">
        <v>19071678</v>
      </c>
      <c r="C3571">
        <v>19071967</v>
      </c>
      <c r="D3571">
        <v>290</v>
      </c>
      <c r="E3571" t="s">
        <v>12180</v>
      </c>
      <c r="F3571">
        <v>3</v>
      </c>
      <c r="G3571" t="s">
        <v>12181</v>
      </c>
      <c r="H3571" t="s">
        <v>31000</v>
      </c>
      <c r="I3571">
        <v>18</v>
      </c>
      <c r="J3571">
        <v>20953290</v>
      </c>
      <c r="K3571">
        <v>20954870</v>
      </c>
      <c r="L3571">
        <v>1581</v>
      </c>
      <c r="M3571">
        <v>2</v>
      </c>
      <c r="N3571">
        <v>6093</v>
      </c>
      <c r="O3571" t="s">
        <v>12101</v>
      </c>
      <c r="P3571">
        <v>1882903</v>
      </c>
      <c r="Q3571" t="s">
        <v>12102</v>
      </c>
      <c r="R3571" t="s">
        <v>12103</v>
      </c>
      <c r="S3571" t="s">
        <v>33517</v>
      </c>
      <c r="T3571">
        <v>0.97213403838398904</v>
      </c>
      <c r="U3571">
        <v>1</v>
      </c>
      <c r="V3571">
        <v>1.39853895496867</v>
      </c>
      <c r="W3571">
        <v>0.20525741147413201</v>
      </c>
      <c r="X3571">
        <v>0.704072456322962</v>
      </c>
      <c r="Y3571">
        <v>-23.557416171590202</v>
      </c>
      <c r="Z3571">
        <v>0.69013698642955401</v>
      </c>
      <c r="AA3571">
        <v>0.84521697243271998</v>
      </c>
      <c r="AB3571">
        <v>0.43506496598488198</v>
      </c>
      <c r="AC3571">
        <v>7.0489011448141195E-2</v>
      </c>
      <c r="AD3571">
        <v>0.57684129297949804</v>
      </c>
      <c r="AE3571">
        <v>-23.557416171590202</v>
      </c>
      <c r="AF3571">
        <v>0.61410715005536498</v>
      </c>
      <c r="AG3571">
        <v>0.80674443595273604</v>
      </c>
      <c r="AH3571">
        <v>2.3281492881410601</v>
      </c>
      <c r="AI3571">
        <v>0.35038410267202102</v>
      </c>
      <c r="AJ3571">
        <v>0.78121606160956403</v>
      </c>
      <c r="AK3571">
        <v>-22.688660801409299</v>
      </c>
    </row>
    <row r="3572" spans="1:37" x14ac:dyDescent="0.2">
      <c r="A3572" t="s">
        <v>11627</v>
      </c>
      <c r="B3572">
        <v>19097792</v>
      </c>
      <c r="C3572">
        <v>19098090</v>
      </c>
      <c r="D3572">
        <v>299</v>
      </c>
      <c r="E3572" t="s">
        <v>12182</v>
      </c>
      <c r="F3572">
        <v>6</v>
      </c>
      <c r="G3572" t="s">
        <v>12183</v>
      </c>
      <c r="H3572" t="s">
        <v>31000</v>
      </c>
      <c r="I3572">
        <v>18</v>
      </c>
      <c r="J3572">
        <v>20953290</v>
      </c>
      <c r="K3572">
        <v>20954870</v>
      </c>
      <c r="L3572">
        <v>1581</v>
      </c>
      <c r="M3572">
        <v>2</v>
      </c>
      <c r="N3572">
        <v>6093</v>
      </c>
      <c r="O3572" t="s">
        <v>12101</v>
      </c>
      <c r="P3572">
        <v>1856780</v>
      </c>
      <c r="Q3572" t="s">
        <v>12102</v>
      </c>
      <c r="R3572" t="s">
        <v>12103</v>
      </c>
      <c r="S3572" t="s">
        <v>33517</v>
      </c>
      <c r="T3572">
        <v>0.51158227774439802</v>
      </c>
      <c r="U3572">
        <v>0.78912267201654895</v>
      </c>
      <c r="V3572">
        <v>1.85973820069006</v>
      </c>
      <c r="W3572">
        <v>0.51983398034510298</v>
      </c>
      <c r="X3572">
        <v>0.80882182551604798</v>
      </c>
      <c r="Y3572">
        <v>-1.0211957047579101</v>
      </c>
      <c r="Z3572">
        <v>0.75976096321362996</v>
      </c>
      <c r="AA3572">
        <v>0.89706013715158295</v>
      </c>
      <c r="AB3572">
        <v>0.89626416918387797</v>
      </c>
      <c r="AC3572">
        <v>0.42426392489208298</v>
      </c>
      <c r="AD3572">
        <v>0.82872126865393902</v>
      </c>
      <c r="AE3572">
        <v>-1.18756314801072</v>
      </c>
      <c r="AF3572">
        <v>0.12528579146928701</v>
      </c>
      <c r="AG3572">
        <v>0.68151250837662902</v>
      </c>
      <c r="AH3572">
        <v>2.7893485531723998</v>
      </c>
      <c r="AI3572">
        <v>0.70028824916981403</v>
      </c>
      <c r="AJ3572">
        <v>0.86637447704251103</v>
      </c>
      <c r="AK3572">
        <v>-0.55118159435288605</v>
      </c>
    </row>
    <row r="3573" spans="1:37" x14ac:dyDescent="0.2">
      <c r="A3573" t="s">
        <v>11627</v>
      </c>
      <c r="B3573">
        <v>19098129</v>
      </c>
      <c r="C3573">
        <v>19098427</v>
      </c>
      <c r="D3573">
        <v>299</v>
      </c>
      <c r="E3573" t="s">
        <v>12184</v>
      </c>
      <c r="F3573">
        <v>3</v>
      </c>
      <c r="G3573" t="s">
        <v>12185</v>
      </c>
      <c r="H3573" t="s">
        <v>31000</v>
      </c>
      <c r="I3573">
        <v>18</v>
      </c>
      <c r="J3573">
        <v>20953290</v>
      </c>
      <c r="K3573">
        <v>20954870</v>
      </c>
      <c r="L3573">
        <v>1581</v>
      </c>
      <c r="M3573">
        <v>2</v>
      </c>
      <c r="N3573">
        <v>6093</v>
      </c>
      <c r="O3573" t="s">
        <v>12101</v>
      </c>
      <c r="P3573">
        <v>1856443</v>
      </c>
      <c r="Q3573" t="s">
        <v>12102</v>
      </c>
      <c r="R3573" t="s">
        <v>12103</v>
      </c>
      <c r="S3573" t="s">
        <v>33517</v>
      </c>
      <c r="T3573">
        <v>0.29867350274661603</v>
      </c>
      <c r="U3573">
        <v>0.603102917160658</v>
      </c>
      <c r="V3573">
        <v>2.44988154643876</v>
      </c>
      <c r="W3573">
        <v>0.51983398034510298</v>
      </c>
      <c r="X3573">
        <v>0.80882182551604798</v>
      </c>
      <c r="Y3573">
        <v>-1.0211957047579101</v>
      </c>
      <c r="Z3573">
        <v>0.86994504451071397</v>
      </c>
      <c r="AA3573">
        <v>0.99336210895768795</v>
      </c>
      <c r="AB3573">
        <v>1.4864075149325799</v>
      </c>
      <c r="AC3573">
        <v>0.25878032848854299</v>
      </c>
      <c r="AD3573">
        <v>0.68253123924728298</v>
      </c>
      <c r="AE3573">
        <v>-1.42053208997118</v>
      </c>
      <c r="AF3573">
        <v>5.9766377752663399E-2</v>
      </c>
      <c r="AG3573">
        <v>0.57889197891446198</v>
      </c>
      <c r="AH3573">
        <v>3.3794917373832001</v>
      </c>
      <c r="AI3573">
        <v>0.86592800413975302</v>
      </c>
      <c r="AJ3573">
        <v>0.98081433887671299</v>
      </c>
      <c r="AK3573">
        <v>-0.42767445576046897</v>
      </c>
    </row>
    <row r="3574" spans="1:37" x14ac:dyDescent="0.2">
      <c r="A3574" t="s">
        <v>11627</v>
      </c>
      <c r="B3574">
        <v>19159499</v>
      </c>
      <c r="C3574">
        <v>19159649</v>
      </c>
      <c r="D3574">
        <v>151</v>
      </c>
      <c r="E3574" t="s">
        <v>12186</v>
      </c>
      <c r="F3574">
        <v>2</v>
      </c>
      <c r="G3574" t="s">
        <v>12187</v>
      </c>
      <c r="H3574" t="s">
        <v>31000</v>
      </c>
      <c r="I3574">
        <v>18</v>
      </c>
      <c r="J3574">
        <v>20953290</v>
      </c>
      <c r="K3574">
        <v>20954870</v>
      </c>
      <c r="L3574">
        <v>1581</v>
      </c>
      <c r="M3574">
        <v>2</v>
      </c>
      <c r="N3574">
        <v>6093</v>
      </c>
      <c r="O3574" t="s">
        <v>12101</v>
      </c>
      <c r="P3574">
        <v>1795221</v>
      </c>
      <c r="Q3574" t="s">
        <v>12102</v>
      </c>
      <c r="R3574" t="s">
        <v>12103</v>
      </c>
      <c r="S3574" t="s">
        <v>33517</v>
      </c>
      <c r="T3574">
        <v>0.152084254673993</v>
      </c>
      <c r="U3574">
        <v>0.603102917160658</v>
      </c>
      <c r="V3574">
        <v>22.175762653524998</v>
      </c>
      <c r="W3574">
        <v>0.65075386537994595</v>
      </c>
      <c r="X3574">
        <v>0.94119559056004798</v>
      </c>
      <c r="Y3574">
        <v>-1.17278666494844</v>
      </c>
      <c r="Z3574">
        <v>9.2719649676713103E-2</v>
      </c>
      <c r="AA3574">
        <v>0.72610664078822296</v>
      </c>
      <c r="AB3574">
        <v>22.5264906949443</v>
      </c>
      <c r="AC3574">
        <v>0.90042941727307502</v>
      </c>
      <c r="AD3574">
        <v>0.94068432309766403</v>
      </c>
      <c r="AE3574">
        <v>-0.15230253859472101</v>
      </c>
      <c r="AF3574">
        <v>0.73123338343369804</v>
      </c>
      <c r="AG3574">
        <v>0.86437216336234302</v>
      </c>
      <c r="AH3574">
        <v>0.427936915048162</v>
      </c>
      <c r="AI3574">
        <v>0.566733449666177</v>
      </c>
      <c r="AJ3574">
        <v>0.78121606160956403</v>
      </c>
      <c r="AK3574">
        <v>-1.3882490493545201</v>
      </c>
    </row>
    <row r="3575" spans="1:37" x14ac:dyDescent="0.2">
      <c r="A3575" t="s">
        <v>11627</v>
      </c>
      <c r="B3575">
        <v>19159688</v>
      </c>
      <c r="C3575">
        <v>19159839</v>
      </c>
      <c r="D3575">
        <v>152</v>
      </c>
      <c r="E3575" t="s">
        <v>12188</v>
      </c>
      <c r="F3575">
        <v>2</v>
      </c>
      <c r="G3575" t="s">
        <v>11935</v>
      </c>
      <c r="H3575" t="s">
        <v>31000</v>
      </c>
      <c r="I3575">
        <v>18</v>
      </c>
      <c r="J3575">
        <v>20953290</v>
      </c>
      <c r="K3575">
        <v>20954870</v>
      </c>
      <c r="L3575">
        <v>1581</v>
      </c>
      <c r="M3575">
        <v>2</v>
      </c>
      <c r="N3575">
        <v>6093</v>
      </c>
      <c r="O3575" t="s">
        <v>12101</v>
      </c>
      <c r="P3575">
        <v>1795031</v>
      </c>
      <c r="Q3575" t="s">
        <v>12102</v>
      </c>
      <c r="R3575" t="s">
        <v>12103</v>
      </c>
      <c r="S3575" t="s">
        <v>33517</v>
      </c>
      <c r="T3575">
        <v>0.152084254673993</v>
      </c>
      <c r="U3575">
        <v>0.603102917160658</v>
      </c>
      <c r="V3575">
        <v>22.175762653524998</v>
      </c>
      <c r="W3575">
        <v>0.65075386537994595</v>
      </c>
      <c r="X3575">
        <v>0.94119559056004798</v>
      </c>
      <c r="Y3575">
        <v>-1.17278666494844</v>
      </c>
      <c r="Z3575">
        <v>9.2719649676713103E-2</v>
      </c>
      <c r="AA3575">
        <v>0.72610664078822296</v>
      </c>
      <c r="AB3575">
        <v>22.5264906949443</v>
      </c>
      <c r="AC3575">
        <v>0.90042941727307502</v>
      </c>
      <c r="AD3575">
        <v>0.94068432309766403</v>
      </c>
      <c r="AE3575">
        <v>-0.15230253859472101</v>
      </c>
      <c r="AF3575">
        <v>0.73123338343369804</v>
      </c>
      <c r="AG3575">
        <v>0.86437216336234302</v>
      </c>
      <c r="AH3575">
        <v>0.427936915048162</v>
      </c>
      <c r="AI3575">
        <v>0.566733449666177</v>
      </c>
      <c r="AJ3575">
        <v>0.78121606160956403</v>
      </c>
      <c r="AK3575">
        <v>-1.3882490493545201</v>
      </c>
    </row>
    <row r="3576" spans="1:37" x14ac:dyDescent="0.2">
      <c r="A3576" t="s">
        <v>11627</v>
      </c>
      <c r="B3576">
        <v>19163570</v>
      </c>
      <c r="C3576">
        <v>19163740</v>
      </c>
      <c r="D3576">
        <v>171</v>
      </c>
      <c r="E3576" t="s">
        <v>12189</v>
      </c>
      <c r="F3576">
        <v>2</v>
      </c>
      <c r="G3576" t="s">
        <v>12190</v>
      </c>
      <c r="H3576" t="s">
        <v>31000</v>
      </c>
      <c r="I3576">
        <v>18</v>
      </c>
      <c r="J3576">
        <v>20953290</v>
      </c>
      <c r="K3576">
        <v>20954870</v>
      </c>
      <c r="L3576">
        <v>1581</v>
      </c>
      <c r="M3576">
        <v>2</v>
      </c>
      <c r="N3576">
        <v>6093</v>
      </c>
      <c r="O3576" t="s">
        <v>12101</v>
      </c>
      <c r="P3576">
        <v>1791130</v>
      </c>
      <c r="Q3576" t="s">
        <v>12102</v>
      </c>
      <c r="R3576" t="s">
        <v>12103</v>
      </c>
      <c r="S3576" t="s">
        <v>33517</v>
      </c>
      <c r="T3576">
        <v>7.3374270299014499E-2</v>
      </c>
      <c r="U3576">
        <v>0.603102917160658</v>
      </c>
      <c r="V3576">
        <v>22.4687259075546</v>
      </c>
      <c r="W3576">
        <v>0.43625444195794799</v>
      </c>
      <c r="X3576">
        <v>0.74754190735349901</v>
      </c>
      <c r="Y3576">
        <v>1.16672026350526</v>
      </c>
      <c r="Z3576">
        <v>4.24211440606354E-2</v>
      </c>
      <c r="AA3576">
        <v>0.72610664078822296</v>
      </c>
      <c r="AB3576">
        <v>23.116057825133002</v>
      </c>
      <c r="AC3576">
        <v>0.90911937612765703</v>
      </c>
      <c r="AD3576">
        <v>0.94068432309766403</v>
      </c>
      <c r="AE3576">
        <v>0.71819724188232104</v>
      </c>
      <c r="AF3576">
        <v>0.64257104604225501</v>
      </c>
      <c r="AG3576">
        <v>0.80674443595273604</v>
      </c>
      <c r="AH3576">
        <v>-3.8593881902435602E-2</v>
      </c>
      <c r="AI3576">
        <v>0.217040799740359</v>
      </c>
      <c r="AJ3576">
        <v>0.78121606160956403</v>
      </c>
      <c r="AK3576">
        <v>1.1374909013375301</v>
      </c>
    </row>
    <row r="3577" spans="1:37" x14ac:dyDescent="0.2">
      <c r="A3577" t="s">
        <v>11627</v>
      </c>
      <c r="B3577">
        <v>19163740</v>
      </c>
      <c r="C3577">
        <v>19163910</v>
      </c>
      <c r="D3577">
        <v>171</v>
      </c>
      <c r="E3577" t="s">
        <v>12191</v>
      </c>
      <c r="F3577">
        <v>2</v>
      </c>
      <c r="G3577" t="s">
        <v>12192</v>
      </c>
      <c r="H3577" t="s">
        <v>31000</v>
      </c>
      <c r="I3577">
        <v>18</v>
      </c>
      <c r="J3577">
        <v>20953290</v>
      </c>
      <c r="K3577">
        <v>20954870</v>
      </c>
      <c r="L3577">
        <v>1581</v>
      </c>
      <c r="M3577">
        <v>2</v>
      </c>
      <c r="N3577">
        <v>6093</v>
      </c>
      <c r="O3577" t="s">
        <v>12101</v>
      </c>
      <c r="P3577">
        <v>1790960</v>
      </c>
      <c r="Q3577" t="s">
        <v>12102</v>
      </c>
      <c r="R3577" t="s">
        <v>12103</v>
      </c>
      <c r="S3577" t="s">
        <v>33517</v>
      </c>
      <c r="T3577">
        <v>7.3374270299014499E-2</v>
      </c>
      <c r="U3577">
        <v>0.603102917160658</v>
      </c>
      <c r="V3577">
        <v>22.4687259075546</v>
      </c>
      <c r="W3577">
        <v>0.43625444195794799</v>
      </c>
      <c r="X3577">
        <v>0.74754190735349901</v>
      </c>
      <c r="Y3577">
        <v>1.16672026350526</v>
      </c>
      <c r="Z3577">
        <v>4.24211440606354E-2</v>
      </c>
      <c r="AA3577">
        <v>0.72610664078822296</v>
      </c>
      <c r="AB3577">
        <v>23.116057825133002</v>
      </c>
      <c r="AC3577">
        <v>0.90911937612765703</v>
      </c>
      <c r="AD3577">
        <v>0.94068432309766403</v>
      </c>
      <c r="AE3577">
        <v>0.71819724188232104</v>
      </c>
      <c r="AF3577">
        <v>0.64257104604225501</v>
      </c>
      <c r="AG3577">
        <v>0.80674443595273604</v>
      </c>
      <c r="AH3577">
        <v>-3.8593881902435602E-2</v>
      </c>
      <c r="AI3577">
        <v>0.217040799740359</v>
      </c>
      <c r="AJ3577">
        <v>0.78121606160956403</v>
      </c>
      <c r="AK3577">
        <v>1.1374909013375301</v>
      </c>
    </row>
    <row r="3578" spans="1:37" x14ac:dyDescent="0.2">
      <c r="A3578" t="s">
        <v>11627</v>
      </c>
      <c r="B3578">
        <v>19215454</v>
      </c>
      <c r="C3578">
        <v>19215739</v>
      </c>
      <c r="D3578">
        <v>286</v>
      </c>
      <c r="E3578" t="s">
        <v>12193</v>
      </c>
      <c r="F3578">
        <v>5</v>
      </c>
      <c r="G3578" t="s">
        <v>12194</v>
      </c>
      <c r="H3578" t="s">
        <v>31000</v>
      </c>
      <c r="I3578">
        <v>18</v>
      </c>
      <c r="J3578">
        <v>20953290</v>
      </c>
      <c r="K3578">
        <v>20954870</v>
      </c>
      <c r="L3578">
        <v>1581</v>
      </c>
      <c r="M3578">
        <v>2</v>
      </c>
      <c r="N3578">
        <v>6093</v>
      </c>
      <c r="O3578" t="s">
        <v>12101</v>
      </c>
      <c r="P3578">
        <v>1739131</v>
      </c>
      <c r="Q3578" t="s">
        <v>12102</v>
      </c>
      <c r="R3578" t="s">
        <v>12103</v>
      </c>
      <c r="S3578" t="s">
        <v>33517</v>
      </c>
      <c r="T3578">
        <v>0.51158227774439802</v>
      </c>
      <c r="U3578">
        <v>0.78912267201654895</v>
      </c>
      <c r="V3578">
        <v>1.3608818313156901</v>
      </c>
      <c r="W3578">
        <v>0.311493195877318</v>
      </c>
      <c r="X3578">
        <v>0.704072456322962</v>
      </c>
      <c r="Y3578">
        <v>-1.5717216229839499</v>
      </c>
      <c r="Z3578">
        <v>1</v>
      </c>
      <c r="AA3578">
        <v>1</v>
      </c>
      <c r="AB3578">
        <v>0.82147442774369495</v>
      </c>
      <c r="AC3578">
        <v>0.214136636652627</v>
      </c>
      <c r="AD3578">
        <v>0.68253123924728298</v>
      </c>
      <c r="AE3578">
        <v>-1.4251494024982201</v>
      </c>
      <c r="AF3578">
        <v>0.24829198047130099</v>
      </c>
      <c r="AG3578">
        <v>0.70473078222419605</v>
      </c>
      <c r="AH3578">
        <v>1.4140458049864899</v>
      </c>
      <c r="AI3578">
        <v>0.51159778290454205</v>
      </c>
      <c r="AJ3578">
        <v>0.78121606160956403</v>
      </c>
      <c r="AK3578">
        <v>-1.1223288411114201</v>
      </c>
    </row>
    <row r="3579" spans="1:37" x14ac:dyDescent="0.2">
      <c r="A3579" t="s">
        <v>11627</v>
      </c>
      <c r="B3579">
        <v>19215778</v>
      </c>
      <c r="C3579">
        <v>19216076</v>
      </c>
      <c r="D3579">
        <v>299</v>
      </c>
      <c r="E3579" t="s">
        <v>12195</v>
      </c>
      <c r="F3579">
        <v>4</v>
      </c>
      <c r="G3579" t="s">
        <v>12196</v>
      </c>
      <c r="H3579" t="s">
        <v>31000</v>
      </c>
      <c r="I3579">
        <v>18</v>
      </c>
      <c r="J3579">
        <v>20953290</v>
      </c>
      <c r="K3579">
        <v>20954870</v>
      </c>
      <c r="L3579">
        <v>1581</v>
      </c>
      <c r="M3579">
        <v>2</v>
      </c>
      <c r="N3579">
        <v>6093</v>
      </c>
      <c r="O3579" t="s">
        <v>12101</v>
      </c>
      <c r="P3579">
        <v>1738794</v>
      </c>
      <c r="Q3579" t="s">
        <v>12102</v>
      </c>
      <c r="R3579" t="s">
        <v>12103</v>
      </c>
      <c r="S3579" t="s">
        <v>33517</v>
      </c>
      <c r="T3579">
        <v>0.29867350274661603</v>
      </c>
      <c r="U3579">
        <v>0.603102917160658</v>
      </c>
      <c r="V3579">
        <v>1.95102517706439</v>
      </c>
      <c r="W3579">
        <v>0.311493195877318</v>
      </c>
      <c r="X3579">
        <v>0.704072456322962</v>
      </c>
      <c r="Y3579">
        <v>-1.5717216229839499</v>
      </c>
      <c r="Z3579">
        <v>0.63650442605896596</v>
      </c>
      <c r="AA3579">
        <v>0.84521697243271998</v>
      </c>
      <c r="AB3579">
        <v>1.4116177734924</v>
      </c>
      <c r="AC3579">
        <v>0.118750058769285</v>
      </c>
      <c r="AD3579">
        <v>0.68253123924728298</v>
      </c>
      <c r="AE3579">
        <v>-1.7225702131100999</v>
      </c>
      <c r="AF3579">
        <v>0.147455867869249</v>
      </c>
      <c r="AG3579">
        <v>0.68151250837662902</v>
      </c>
      <c r="AH3579">
        <v>1.70540977582862</v>
      </c>
      <c r="AI3579">
        <v>0.64223772516432698</v>
      </c>
      <c r="AJ3579">
        <v>0.81811476863760502</v>
      </c>
      <c r="AK3579">
        <v>-0.99306189134047995</v>
      </c>
    </row>
    <row r="3580" spans="1:37" x14ac:dyDescent="0.2">
      <c r="A3580" t="s">
        <v>11627</v>
      </c>
      <c r="B3580">
        <v>19275115</v>
      </c>
      <c r="C3580">
        <v>19275265</v>
      </c>
      <c r="D3580">
        <v>151</v>
      </c>
      <c r="E3580" t="s">
        <v>12197</v>
      </c>
      <c r="F3580">
        <v>2</v>
      </c>
      <c r="G3580" t="s">
        <v>12198</v>
      </c>
      <c r="H3580" t="s">
        <v>31000</v>
      </c>
      <c r="I3580">
        <v>18</v>
      </c>
      <c r="J3580">
        <v>20953290</v>
      </c>
      <c r="K3580">
        <v>20954870</v>
      </c>
      <c r="L3580">
        <v>1581</v>
      </c>
      <c r="M3580">
        <v>2</v>
      </c>
      <c r="N3580">
        <v>6093</v>
      </c>
      <c r="O3580" t="s">
        <v>12101</v>
      </c>
      <c r="P3580">
        <v>1679605</v>
      </c>
      <c r="Q3580" t="s">
        <v>12102</v>
      </c>
      <c r="R3580" t="s">
        <v>12103</v>
      </c>
      <c r="S3580" t="s">
        <v>33517</v>
      </c>
      <c r="T3580">
        <v>0.97213403838398904</v>
      </c>
      <c r="U3580">
        <v>1</v>
      </c>
      <c r="V3580">
        <v>0.349248267077168</v>
      </c>
      <c r="W3580">
        <v>0.94541066367716797</v>
      </c>
      <c r="X3580">
        <v>0.95159051474143896</v>
      </c>
      <c r="Y3580">
        <v>-3.2245351262973898E-3</v>
      </c>
      <c r="Z3580">
        <v>0.69013698642955401</v>
      </c>
      <c r="AA3580">
        <v>0.84521697243271998</v>
      </c>
      <c r="AB3580">
        <v>-0.61422572190662195</v>
      </c>
      <c r="AC3580">
        <v>0.71753805159658501</v>
      </c>
      <c r="AD3580">
        <v>0.87989882095915395</v>
      </c>
      <c r="AE3580">
        <v>-1.0032243713503799</v>
      </c>
      <c r="AF3580">
        <v>0.61410715005536498</v>
      </c>
      <c r="AG3580">
        <v>0.80674443595273604</v>
      </c>
      <c r="AH3580">
        <v>1.2788587754098599</v>
      </c>
      <c r="AI3580">
        <v>0.59609816080359102</v>
      </c>
      <c r="AJ3580">
        <v>0.78121606160956403</v>
      </c>
      <c r="AK3580">
        <v>0.86553079660435595</v>
      </c>
    </row>
    <row r="3581" spans="1:37" x14ac:dyDescent="0.2">
      <c r="A3581" t="s">
        <v>11627</v>
      </c>
      <c r="B3581">
        <v>19275297</v>
      </c>
      <c r="C3581">
        <v>19275593</v>
      </c>
      <c r="D3581">
        <v>297</v>
      </c>
      <c r="E3581" t="s">
        <v>12199</v>
      </c>
      <c r="F3581">
        <v>2</v>
      </c>
      <c r="G3581" t="s">
        <v>12200</v>
      </c>
      <c r="H3581" t="s">
        <v>31000</v>
      </c>
      <c r="I3581">
        <v>18</v>
      </c>
      <c r="J3581">
        <v>20953290</v>
      </c>
      <c r="K3581">
        <v>20954870</v>
      </c>
      <c r="L3581">
        <v>1581</v>
      </c>
      <c r="M3581">
        <v>2</v>
      </c>
      <c r="N3581">
        <v>6093</v>
      </c>
      <c r="O3581" t="s">
        <v>12101</v>
      </c>
      <c r="P3581">
        <v>1679277</v>
      </c>
      <c r="Q3581" t="s">
        <v>12102</v>
      </c>
      <c r="R3581" t="s">
        <v>12103</v>
      </c>
      <c r="S3581" t="s">
        <v>33517</v>
      </c>
      <c r="T3581">
        <v>0.97213403838398904</v>
      </c>
      <c r="U3581">
        <v>1</v>
      </c>
      <c r="V3581">
        <v>0.349248267077168</v>
      </c>
      <c r="W3581">
        <v>0.94541066367716797</v>
      </c>
      <c r="X3581">
        <v>0.95159051474143896</v>
      </c>
      <c r="Y3581">
        <v>-3.2245351262973898E-3</v>
      </c>
      <c r="Z3581">
        <v>0.69013698642955401</v>
      </c>
      <c r="AA3581">
        <v>0.84521697243271998</v>
      </c>
      <c r="AB3581">
        <v>-0.61422572190662195</v>
      </c>
      <c r="AC3581">
        <v>0.71753805159658501</v>
      </c>
      <c r="AD3581">
        <v>0.87989882095915395</v>
      </c>
      <c r="AE3581">
        <v>-1.0032243713503799</v>
      </c>
      <c r="AF3581">
        <v>0.61410715005536498</v>
      </c>
      <c r="AG3581">
        <v>0.80674443595273604</v>
      </c>
      <c r="AH3581">
        <v>1.2788587754098599</v>
      </c>
      <c r="AI3581">
        <v>0.59609816080359102</v>
      </c>
      <c r="AJ3581">
        <v>0.78121606160956403</v>
      </c>
      <c r="AK3581">
        <v>0.86553079660435595</v>
      </c>
    </row>
    <row r="3582" spans="1:37" x14ac:dyDescent="0.2">
      <c r="A3582" t="s">
        <v>11627</v>
      </c>
      <c r="B3582">
        <v>19303102</v>
      </c>
      <c r="C3582">
        <v>19303252</v>
      </c>
      <c r="D3582">
        <v>151</v>
      </c>
      <c r="E3582" t="s">
        <v>12201</v>
      </c>
      <c r="F3582">
        <v>2</v>
      </c>
      <c r="G3582" t="s">
        <v>12024</v>
      </c>
      <c r="H3582" t="s">
        <v>31000</v>
      </c>
      <c r="I3582">
        <v>18</v>
      </c>
      <c r="J3582">
        <v>20953290</v>
      </c>
      <c r="K3582">
        <v>20954870</v>
      </c>
      <c r="L3582">
        <v>1581</v>
      </c>
      <c r="M3582">
        <v>2</v>
      </c>
      <c r="N3582">
        <v>6093</v>
      </c>
      <c r="O3582" t="s">
        <v>12101</v>
      </c>
      <c r="P3582">
        <v>1651618</v>
      </c>
      <c r="Q3582" t="s">
        <v>12102</v>
      </c>
      <c r="R3582" t="s">
        <v>12103</v>
      </c>
      <c r="S3582" t="s">
        <v>33517</v>
      </c>
      <c r="T3582">
        <v>0.254431078355565</v>
      </c>
      <c r="U3582">
        <v>0.603102917160658</v>
      </c>
      <c r="V3582">
        <v>3.25003561445387</v>
      </c>
      <c r="W3582">
        <v>0.24279500649351901</v>
      </c>
      <c r="X3582">
        <v>0.704072456322962</v>
      </c>
      <c r="Y3582">
        <v>-2.89604630687669</v>
      </c>
      <c r="Z3582">
        <v>0.45710774983416202</v>
      </c>
      <c r="AA3582">
        <v>0.84435025072159198</v>
      </c>
      <c r="AB3582">
        <v>2.4349736608193502</v>
      </c>
      <c r="AC3582">
        <v>0.130581117781253</v>
      </c>
      <c r="AD3582">
        <v>0.68253123924728298</v>
      </c>
      <c r="AE3582">
        <v>-2.6020547574734301</v>
      </c>
      <c r="AF3582">
        <v>0.164438489855599</v>
      </c>
      <c r="AG3582">
        <v>0.68151250837662902</v>
      </c>
      <c r="AH3582">
        <v>3.19288330181725</v>
      </c>
      <c r="AI3582">
        <v>0.424511747282666</v>
      </c>
      <c r="AJ3582">
        <v>0.78121606160956403</v>
      </c>
      <c r="AK3582">
        <v>-2.24283681419351</v>
      </c>
    </row>
    <row r="3583" spans="1:37" x14ac:dyDescent="0.2">
      <c r="A3583" t="s">
        <v>11627</v>
      </c>
      <c r="B3583">
        <v>19303291</v>
      </c>
      <c r="C3583">
        <v>19303589</v>
      </c>
      <c r="D3583">
        <v>299</v>
      </c>
      <c r="E3583" t="s">
        <v>12202</v>
      </c>
      <c r="F3583">
        <v>3</v>
      </c>
      <c r="G3583" t="s">
        <v>12203</v>
      </c>
      <c r="H3583" t="s">
        <v>31000</v>
      </c>
      <c r="I3583">
        <v>18</v>
      </c>
      <c r="J3583">
        <v>20953290</v>
      </c>
      <c r="K3583">
        <v>20954870</v>
      </c>
      <c r="L3583">
        <v>1581</v>
      </c>
      <c r="M3583">
        <v>2</v>
      </c>
      <c r="N3583">
        <v>6093</v>
      </c>
      <c r="O3583" t="s">
        <v>12101</v>
      </c>
      <c r="P3583">
        <v>1651281</v>
      </c>
      <c r="Q3583" t="s">
        <v>12102</v>
      </c>
      <c r="R3583" t="s">
        <v>12103</v>
      </c>
      <c r="S3583" t="s">
        <v>33517</v>
      </c>
      <c r="T3583">
        <v>0.254431078355565</v>
      </c>
      <c r="U3583">
        <v>0.603102917160658</v>
      </c>
      <c r="V3583">
        <v>3.25003561445387</v>
      </c>
      <c r="W3583">
        <v>0.24279500649351901</v>
      </c>
      <c r="X3583">
        <v>0.704072456322962</v>
      </c>
      <c r="Y3583">
        <v>-2.89604630687669</v>
      </c>
      <c r="Z3583">
        <v>0.45710774983416202</v>
      </c>
      <c r="AA3583">
        <v>0.84435025072159198</v>
      </c>
      <c r="AB3583">
        <v>2.4349736608193502</v>
      </c>
      <c r="AC3583">
        <v>0.130581117781253</v>
      </c>
      <c r="AD3583">
        <v>0.68253123924728298</v>
      </c>
      <c r="AE3583">
        <v>-2.6020547574734301</v>
      </c>
      <c r="AF3583">
        <v>0.164438489855599</v>
      </c>
      <c r="AG3583">
        <v>0.68151250837662902</v>
      </c>
      <c r="AH3583">
        <v>3.19288330181725</v>
      </c>
      <c r="AI3583">
        <v>0.424511747282666</v>
      </c>
      <c r="AJ3583">
        <v>0.78121606160956403</v>
      </c>
      <c r="AK3583">
        <v>-2.24283681419351</v>
      </c>
    </row>
    <row r="3584" spans="1:37" x14ac:dyDescent="0.2">
      <c r="A3584" t="s">
        <v>11627</v>
      </c>
      <c r="B3584">
        <v>19367625</v>
      </c>
      <c r="C3584">
        <v>19367922</v>
      </c>
      <c r="D3584">
        <v>298</v>
      </c>
      <c r="E3584" t="s">
        <v>12204</v>
      </c>
      <c r="F3584">
        <v>4</v>
      </c>
      <c r="G3584" t="s">
        <v>12205</v>
      </c>
      <c r="H3584" t="s">
        <v>31000</v>
      </c>
      <c r="I3584">
        <v>18</v>
      </c>
      <c r="J3584">
        <v>20953290</v>
      </c>
      <c r="K3584">
        <v>20954870</v>
      </c>
      <c r="L3584">
        <v>1581</v>
      </c>
      <c r="M3584">
        <v>2</v>
      </c>
      <c r="N3584">
        <v>6093</v>
      </c>
      <c r="O3584" t="s">
        <v>12101</v>
      </c>
      <c r="P3584">
        <v>1586948</v>
      </c>
      <c r="Q3584" t="s">
        <v>12102</v>
      </c>
      <c r="R3584" t="s">
        <v>12103</v>
      </c>
      <c r="S3584" t="s">
        <v>33517</v>
      </c>
      <c r="T3584">
        <v>0.32911398597860803</v>
      </c>
      <c r="U3584">
        <v>0.603102917160658</v>
      </c>
      <c r="V3584">
        <v>22.2753982837066</v>
      </c>
      <c r="W3584">
        <v>0.94541066367716797</v>
      </c>
      <c r="X3584">
        <v>0.95159051474143896</v>
      </c>
      <c r="Y3584">
        <v>-0.122199203861694</v>
      </c>
      <c r="Z3584">
        <v>0.48464167878831399</v>
      </c>
      <c r="AA3584">
        <v>0.84435025072159198</v>
      </c>
      <c r="AB3584">
        <v>21.311924429713901</v>
      </c>
      <c r="AC3584">
        <v>0.71753805159658501</v>
      </c>
      <c r="AD3584">
        <v>0.87989882095915395</v>
      </c>
      <c r="AE3584">
        <v>-1.1221988481526599</v>
      </c>
      <c r="AF3584">
        <v>0.16793847098801201</v>
      </c>
      <c r="AG3584">
        <v>0.68151250837662902</v>
      </c>
      <c r="AH3584">
        <v>22.2753982837066</v>
      </c>
      <c r="AI3584">
        <v>0.59609816080359102</v>
      </c>
      <c r="AJ3584">
        <v>0.78121606160956403</v>
      </c>
      <c r="AK3584">
        <v>0.74655599287790897</v>
      </c>
    </row>
    <row r="3585" spans="1:37" x14ac:dyDescent="0.2">
      <c r="A3585" t="s">
        <v>11627</v>
      </c>
      <c r="B3585">
        <v>19413107</v>
      </c>
      <c r="C3585">
        <v>19413260</v>
      </c>
      <c r="D3585">
        <v>154</v>
      </c>
      <c r="E3585" t="s">
        <v>12206</v>
      </c>
      <c r="F3585">
        <v>4</v>
      </c>
      <c r="G3585" t="s">
        <v>12207</v>
      </c>
      <c r="H3585" t="s">
        <v>31000</v>
      </c>
      <c r="I3585">
        <v>18</v>
      </c>
      <c r="J3585">
        <v>20953290</v>
      </c>
      <c r="K3585">
        <v>20954870</v>
      </c>
      <c r="L3585">
        <v>1581</v>
      </c>
      <c r="M3585">
        <v>2</v>
      </c>
      <c r="N3585">
        <v>6093</v>
      </c>
      <c r="O3585" t="s">
        <v>12101</v>
      </c>
      <c r="P3585">
        <v>1541610</v>
      </c>
      <c r="Q3585" t="s">
        <v>12102</v>
      </c>
      <c r="R3585" t="s">
        <v>12103</v>
      </c>
      <c r="S3585" t="s">
        <v>33517</v>
      </c>
      <c r="T3585">
        <v>0.80644062411802198</v>
      </c>
      <c r="U3585">
        <v>1</v>
      </c>
      <c r="V3585">
        <v>0.76128974958907702</v>
      </c>
      <c r="W3585">
        <v>0.92190927768114705</v>
      </c>
      <c r="X3585">
        <v>0.95159051474143896</v>
      </c>
      <c r="Y3585">
        <v>-0.54206036234826505</v>
      </c>
      <c r="Z3585">
        <v>0.88534612362682696</v>
      </c>
      <c r="AA3585">
        <v>0.99919698600769702</v>
      </c>
      <c r="AB3585">
        <v>0.31508211470673603</v>
      </c>
      <c r="AC3585">
        <v>0.44197832449102598</v>
      </c>
      <c r="AD3585">
        <v>0.82872126865393902</v>
      </c>
      <c r="AE3585">
        <v>-0.86345107775830299</v>
      </c>
      <c r="AF3585">
        <v>0.79630907682020402</v>
      </c>
      <c r="AG3585">
        <v>0.90458045985039104</v>
      </c>
      <c r="AH3585">
        <v>0.92863824770962999</v>
      </c>
      <c r="AI3585">
        <v>0.64009995528014196</v>
      </c>
      <c r="AJ3585">
        <v>0.81628797375288198</v>
      </c>
      <c r="AK3585">
        <v>-9.6341744955508096E-2</v>
      </c>
    </row>
    <row r="3586" spans="1:37" x14ac:dyDescent="0.2">
      <c r="A3586" t="s">
        <v>11627</v>
      </c>
      <c r="B3586">
        <v>19413260</v>
      </c>
      <c r="C3586">
        <v>19413413</v>
      </c>
      <c r="D3586">
        <v>154</v>
      </c>
      <c r="E3586" t="s">
        <v>12208</v>
      </c>
      <c r="F3586">
        <v>2</v>
      </c>
      <c r="G3586" t="s">
        <v>12209</v>
      </c>
      <c r="H3586" t="s">
        <v>31000</v>
      </c>
      <c r="I3586">
        <v>18</v>
      </c>
      <c r="J3586">
        <v>20953290</v>
      </c>
      <c r="K3586">
        <v>20954870</v>
      </c>
      <c r="L3586">
        <v>1581</v>
      </c>
      <c r="M3586">
        <v>2</v>
      </c>
      <c r="N3586">
        <v>6093</v>
      </c>
      <c r="O3586" t="s">
        <v>12101</v>
      </c>
      <c r="P3586">
        <v>1541457</v>
      </c>
      <c r="Q3586" t="s">
        <v>12102</v>
      </c>
      <c r="R3586" t="s">
        <v>12103</v>
      </c>
      <c r="S3586" t="s">
        <v>33517</v>
      </c>
      <c r="T3586">
        <v>0.80644062411802198</v>
      </c>
      <c r="U3586">
        <v>1</v>
      </c>
      <c r="V3586">
        <v>0.76128974958907702</v>
      </c>
      <c r="W3586">
        <v>0.92190927768114705</v>
      </c>
      <c r="X3586">
        <v>0.95159051474143896</v>
      </c>
      <c r="Y3586">
        <v>-0.54206036234826505</v>
      </c>
      <c r="Z3586">
        <v>0.88534612362682696</v>
      </c>
      <c r="AA3586">
        <v>0.99919698600769702</v>
      </c>
      <c r="AB3586">
        <v>0.31508211470673603</v>
      </c>
      <c r="AC3586">
        <v>0.44197832449102598</v>
      </c>
      <c r="AD3586">
        <v>0.82872126865393902</v>
      </c>
      <c r="AE3586">
        <v>-0.86345107775830299</v>
      </c>
      <c r="AF3586">
        <v>0.79630907682020402</v>
      </c>
      <c r="AG3586">
        <v>0.90458045985039104</v>
      </c>
      <c r="AH3586">
        <v>0.92863824770962999</v>
      </c>
      <c r="AI3586">
        <v>0.64009995528014196</v>
      </c>
      <c r="AJ3586">
        <v>0.81628797375288198</v>
      </c>
      <c r="AK3586">
        <v>-9.6341744955508096E-2</v>
      </c>
    </row>
    <row r="3587" spans="1:37" x14ac:dyDescent="0.2">
      <c r="A3587" t="s">
        <v>11627</v>
      </c>
      <c r="B3587">
        <v>19413413</v>
      </c>
      <c r="C3587">
        <v>19413566</v>
      </c>
      <c r="D3587">
        <v>154</v>
      </c>
      <c r="E3587" t="s">
        <v>12210</v>
      </c>
      <c r="F3587">
        <v>4</v>
      </c>
      <c r="G3587" t="s">
        <v>12211</v>
      </c>
      <c r="H3587" t="s">
        <v>31000</v>
      </c>
      <c r="I3587">
        <v>18</v>
      </c>
      <c r="J3587">
        <v>20953290</v>
      </c>
      <c r="K3587">
        <v>20954870</v>
      </c>
      <c r="L3587">
        <v>1581</v>
      </c>
      <c r="M3587">
        <v>2</v>
      </c>
      <c r="N3587">
        <v>6093</v>
      </c>
      <c r="O3587" t="s">
        <v>12101</v>
      </c>
      <c r="P3587">
        <v>1541304</v>
      </c>
      <c r="Q3587" t="s">
        <v>12102</v>
      </c>
      <c r="R3587" t="s">
        <v>12103</v>
      </c>
      <c r="S3587" t="s">
        <v>33517</v>
      </c>
      <c r="T3587">
        <v>0.80644062411802198</v>
      </c>
      <c r="U3587">
        <v>1</v>
      </c>
      <c r="V3587">
        <v>0.76128974958907702</v>
      </c>
      <c r="W3587">
        <v>0.92190927768114705</v>
      </c>
      <c r="X3587">
        <v>0.95159051474143896</v>
      </c>
      <c r="Y3587">
        <v>-0.54206036234826505</v>
      </c>
      <c r="Z3587">
        <v>0.88534612362682696</v>
      </c>
      <c r="AA3587">
        <v>0.99919698600769702</v>
      </c>
      <c r="AB3587">
        <v>0.31508211470673603</v>
      </c>
      <c r="AC3587">
        <v>0.44197832449102598</v>
      </c>
      <c r="AD3587">
        <v>0.82872126865393902</v>
      </c>
      <c r="AE3587">
        <v>-0.86345107775830299</v>
      </c>
      <c r="AF3587">
        <v>0.79630907682020402</v>
      </c>
      <c r="AG3587">
        <v>0.90458045985039104</v>
      </c>
      <c r="AH3587">
        <v>0.92863824770962999</v>
      </c>
      <c r="AI3587">
        <v>0.64009995528014196</v>
      </c>
      <c r="AJ3587">
        <v>0.81628797375288198</v>
      </c>
      <c r="AK3587">
        <v>-9.6341744955508096E-2</v>
      </c>
    </row>
    <row r="3588" spans="1:37" x14ac:dyDescent="0.2">
      <c r="A3588" t="s">
        <v>11627</v>
      </c>
      <c r="B3588">
        <v>19413566</v>
      </c>
      <c r="C3588">
        <v>19413719</v>
      </c>
      <c r="D3588">
        <v>154</v>
      </c>
      <c r="E3588" t="s">
        <v>12212</v>
      </c>
      <c r="F3588">
        <v>4</v>
      </c>
      <c r="G3588" t="s">
        <v>12213</v>
      </c>
      <c r="H3588" t="s">
        <v>31000</v>
      </c>
      <c r="I3588">
        <v>18</v>
      </c>
      <c r="J3588">
        <v>20953290</v>
      </c>
      <c r="K3588">
        <v>20954870</v>
      </c>
      <c r="L3588">
        <v>1581</v>
      </c>
      <c r="M3588">
        <v>2</v>
      </c>
      <c r="N3588">
        <v>6093</v>
      </c>
      <c r="O3588" t="s">
        <v>12101</v>
      </c>
      <c r="P3588">
        <v>1541151</v>
      </c>
      <c r="Q3588" t="s">
        <v>12102</v>
      </c>
      <c r="R3588" t="s">
        <v>12103</v>
      </c>
      <c r="S3588" t="s">
        <v>33517</v>
      </c>
      <c r="T3588">
        <v>0.80644062411802198</v>
      </c>
      <c r="U3588">
        <v>1</v>
      </c>
      <c r="V3588">
        <v>0.76128974958907702</v>
      </c>
      <c r="W3588">
        <v>0.92190927768114705</v>
      </c>
      <c r="X3588">
        <v>0.95159051474143896</v>
      </c>
      <c r="Y3588">
        <v>-0.54206036234826505</v>
      </c>
      <c r="Z3588">
        <v>0.88534612362682696</v>
      </c>
      <c r="AA3588">
        <v>0.99919698600769702</v>
      </c>
      <c r="AB3588">
        <v>0.31508211470673603</v>
      </c>
      <c r="AC3588">
        <v>0.44197832449102598</v>
      </c>
      <c r="AD3588">
        <v>0.82872126865393902</v>
      </c>
      <c r="AE3588">
        <v>-0.86345107775830299</v>
      </c>
      <c r="AF3588">
        <v>0.79630907682020402</v>
      </c>
      <c r="AG3588">
        <v>0.90458045985039104</v>
      </c>
      <c r="AH3588">
        <v>0.92863824770962999</v>
      </c>
      <c r="AI3588">
        <v>0.64009995528014196</v>
      </c>
      <c r="AJ3588">
        <v>0.81628797375288198</v>
      </c>
      <c r="AK3588">
        <v>-9.6341744955508096E-2</v>
      </c>
    </row>
    <row r="3589" spans="1:37" x14ac:dyDescent="0.2">
      <c r="A3589" t="s">
        <v>11627</v>
      </c>
      <c r="B3589">
        <v>19437818</v>
      </c>
      <c r="C3589">
        <v>19437967</v>
      </c>
      <c r="D3589">
        <v>150</v>
      </c>
      <c r="E3589" t="s">
        <v>12214</v>
      </c>
      <c r="F3589">
        <v>2</v>
      </c>
      <c r="G3589" t="s">
        <v>11985</v>
      </c>
      <c r="H3589" t="s">
        <v>31000</v>
      </c>
      <c r="I3589">
        <v>18</v>
      </c>
      <c r="J3589">
        <v>20953290</v>
      </c>
      <c r="K3589">
        <v>20954870</v>
      </c>
      <c r="L3589">
        <v>1581</v>
      </c>
      <c r="M3589">
        <v>2</v>
      </c>
      <c r="N3589">
        <v>6093</v>
      </c>
      <c r="O3589" t="s">
        <v>12101</v>
      </c>
      <c r="P3589">
        <v>1516903</v>
      </c>
      <c r="Q3589" t="s">
        <v>12102</v>
      </c>
      <c r="R3589" t="s">
        <v>12103</v>
      </c>
      <c r="S3589" t="s">
        <v>33517</v>
      </c>
      <c r="T3589">
        <v>0.152084254673993</v>
      </c>
      <c r="U3589">
        <v>0.603102917160658</v>
      </c>
      <c r="V3589">
        <v>23.917482228611401</v>
      </c>
      <c r="W3589">
        <v>0.20525741147413201</v>
      </c>
      <c r="X3589">
        <v>0.704072456322962</v>
      </c>
      <c r="Y3589">
        <v>-23.715848381099701</v>
      </c>
      <c r="Z3589">
        <v>0.306975110376564</v>
      </c>
      <c r="AA3589">
        <v>0.72610664078822296</v>
      </c>
      <c r="AB3589">
        <v>22.954008191137</v>
      </c>
      <c r="AC3589">
        <v>7.0489011448141195E-2</v>
      </c>
      <c r="AD3589">
        <v>0.57684129297949804</v>
      </c>
      <c r="AE3589">
        <v>-23.715848381099701</v>
      </c>
      <c r="AF3589">
        <v>4.6407610929182198E-2</v>
      </c>
      <c r="AG3589">
        <v>0.476038960109122</v>
      </c>
      <c r="AH3589">
        <v>23.917482228611401</v>
      </c>
      <c r="AI3589">
        <v>0.35038410267202102</v>
      </c>
      <c r="AJ3589">
        <v>0.78121606160956403</v>
      </c>
      <c r="AK3589">
        <v>-22.847093000878399</v>
      </c>
    </row>
    <row r="3590" spans="1:37" x14ac:dyDescent="0.2">
      <c r="A3590" t="s">
        <v>11627</v>
      </c>
      <c r="B3590">
        <v>19438007</v>
      </c>
      <c r="C3590">
        <v>19438293</v>
      </c>
      <c r="D3590">
        <v>287</v>
      </c>
      <c r="E3590" t="s">
        <v>12215</v>
      </c>
      <c r="F3590">
        <v>4</v>
      </c>
      <c r="G3590" t="s">
        <v>12216</v>
      </c>
      <c r="H3590" t="s">
        <v>31000</v>
      </c>
      <c r="I3590">
        <v>18</v>
      </c>
      <c r="J3590">
        <v>20953290</v>
      </c>
      <c r="K3590">
        <v>20954870</v>
      </c>
      <c r="L3590">
        <v>1581</v>
      </c>
      <c r="M3590">
        <v>2</v>
      </c>
      <c r="N3590">
        <v>6093</v>
      </c>
      <c r="O3590" t="s">
        <v>12101</v>
      </c>
      <c r="P3590">
        <v>1516577</v>
      </c>
      <c r="Q3590" t="s">
        <v>12102</v>
      </c>
      <c r="R3590" t="s">
        <v>12103</v>
      </c>
      <c r="S3590" t="s">
        <v>33517</v>
      </c>
      <c r="T3590">
        <v>0.152084254673993</v>
      </c>
      <c r="U3590">
        <v>0.603102917160658</v>
      </c>
      <c r="V3590">
        <v>23.917482228611401</v>
      </c>
      <c r="W3590">
        <v>0.20525741147413201</v>
      </c>
      <c r="X3590">
        <v>0.704072456322962</v>
      </c>
      <c r="Y3590">
        <v>-23.715848381099701</v>
      </c>
      <c r="Z3590">
        <v>0.306975110376564</v>
      </c>
      <c r="AA3590">
        <v>0.72610664078822296</v>
      </c>
      <c r="AB3590">
        <v>22.954008191137</v>
      </c>
      <c r="AC3590">
        <v>7.0489011448141195E-2</v>
      </c>
      <c r="AD3590">
        <v>0.57684129297949804</v>
      </c>
      <c r="AE3590">
        <v>-23.715848381099701</v>
      </c>
      <c r="AF3590">
        <v>4.6407610929182198E-2</v>
      </c>
      <c r="AG3590">
        <v>0.476038960109122</v>
      </c>
      <c r="AH3590">
        <v>23.917482228611401</v>
      </c>
      <c r="AI3590">
        <v>0.35038410267202102</v>
      </c>
      <c r="AJ3590">
        <v>0.78121606160956403</v>
      </c>
      <c r="AK3590">
        <v>-22.847093000878399</v>
      </c>
    </row>
    <row r="3591" spans="1:37" x14ac:dyDescent="0.2">
      <c r="A3591" t="s">
        <v>11627</v>
      </c>
      <c r="B3591">
        <v>19450261</v>
      </c>
      <c r="C3591">
        <v>19450509</v>
      </c>
      <c r="D3591">
        <v>249</v>
      </c>
      <c r="E3591" t="s">
        <v>12217</v>
      </c>
      <c r="F3591">
        <v>4</v>
      </c>
      <c r="G3591" t="s">
        <v>12218</v>
      </c>
      <c r="H3591" t="s">
        <v>31000</v>
      </c>
      <c r="I3591">
        <v>18</v>
      </c>
      <c r="J3591">
        <v>20953290</v>
      </c>
      <c r="K3591">
        <v>20954870</v>
      </c>
      <c r="L3591">
        <v>1581</v>
      </c>
      <c r="M3591">
        <v>2</v>
      </c>
      <c r="N3591">
        <v>6093</v>
      </c>
      <c r="O3591" t="s">
        <v>12101</v>
      </c>
      <c r="P3591">
        <v>1504361</v>
      </c>
      <c r="Q3591" t="s">
        <v>12102</v>
      </c>
      <c r="R3591" t="s">
        <v>12103</v>
      </c>
      <c r="S3591" t="s">
        <v>33517</v>
      </c>
      <c r="T3591">
        <v>0.254431078355565</v>
      </c>
      <c r="U3591">
        <v>0.603102917160658</v>
      </c>
      <c r="V3591">
        <v>3.3986534212227899</v>
      </c>
      <c r="W3591">
        <v>0.22514765698160699</v>
      </c>
      <c r="X3591">
        <v>0.704072456322962</v>
      </c>
      <c r="Y3591">
        <v>-2.2854399581376601</v>
      </c>
      <c r="Z3591">
        <v>0.43777911271820902</v>
      </c>
      <c r="AA3591">
        <v>0.84435025072159198</v>
      </c>
      <c r="AB3591">
        <v>2.8061574230291302</v>
      </c>
      <c r="AC3591">
        <v>0.11655308838216701</v>
      </c>
      <c r="AD3591">
        <v>0.68253123924728298</v>
      </c>
      <c r="AE3591">
        <v>-2.4979842087654802</v>
      </c>
      <c r="AF3591">
        <v>0.174595458387797</v>
      </c>
      <c r="AG3591">
        <v>0.68151250837662902</v>
      </c>
      <c r="AH3591">
        <v>2.34816582179428</v>
      </c>
      <c r="AI3591">
        <v>0.424511747282666</v>
      </c>
      <c r="AJ3591">
        <v>0.78121606160956403</v>
      </c>
      <c r="AK3591">
        <v>-1.58407442492616</v>
      </c>
    </row>
    <row r="3592" spans="1:37" x14ac:dyDescent="0.2">
      <c r="A3592" t="s">
        <v>11627</v>
      </c>
      <c r="B3592">
        <v>19450549</v>
      </c>
      <c r="C3592">
        <v>19450838</v>
      </c>
      <c r="D3592">
        <v>290</v>
      </c>
      <c r="E3592" t="s">
        <v>12219</v>
      </c>
      <c r="F3592">
        <v>4</v>
      </c>
      <c r="G3592" t="s">
        <v>12220</v>
      </c>
      <c r="H3592" t="s">
        <v>31000</v>
      </c>
      <c r="I3592">
        <v>18</v>
      </c>
      <c r="J3592">
        <v>20953290</v>
      </c>
      <c r="K3592">
        <v>20954870</v>
      </c>
      <c r="L3592">
        <v>1581</v>
      </c>
      <c r="M3592">
        <v>2</v>
      </c>
      <c r="N3592">
        <v>6093</v>
      </c>
      <c r="O3592" t="s">
        <v>12101</v>
      </c>
      <c r="P3592">
        <v>1504032</v>
      </c>
      <c r="Q3592" t="s">
        <v>12102</v>
      </c>
      <c r="R3592" t="s">
        <v>12103</v>
      </c>
      <c r="S3592" t="s">
        <v>33517</v>
      </c>
      <c r="T3592">
        <v>0.254431078355565</v>
      </c>
      <c r="U3592">
        <v>0.603102917160658</v>
      </c>
      <c r="V3592">
        <v>3.3986534212227899</v>
      </c>
      <c r="W3592">
        <v>0.22514765698160699</v>
      </c>
      <c r="X3592">
        <v>0.704072456322962</v>
      </c>
      <c r="Y3592">
        <v>-2.2854399581376601</v>
      </c>
      <c r="Z3592">
        <v>0.43777911271820902</v>
      </c>
      <c r="AA3592">
        <v>0.84435025072159198</v>
      </c>
      <c r="AB3592">
        <v>2.8061574230291302</v>
      </c>
      <c r="AC3592">
        <v>0.11655308838216701</v>
      </c>
      <c r="AD3592">
        <v>0.68253123924728298</v>
      </c>
      <c r="AE3592">
        <v>-2.4979842087654802</v>
      </c>
      <c r="AF3592">
        <v>0.174595458387797</v>
      </c>
      <c r="AG3592">
        <v>0.68151250837662902</v>
      </c>
      <c r="AH3592">
        <v>2.34816582179428</v>
      </c>
      <c r="AI3592">
        <v>0.424511747282666</v>
      </c>
      <c r="AJ3592">
        <v>0.78121606160956403</v>
      </c>
      <c r="AK3592">
        <v>-1.58407442492616</v>
      </c>
    </row>
    <row r="3593" spans="1:37" x14ac:dyDescent="0.2">
      <c r="A3593" t="s">
        <v>11627</v>
      </c>
      <c r="B3593">
        <v>19481600</v>
      </c>
      <c r="C3593">
        <v>19481753</v>
      </c>
      <c r="D3593">
        <v>154</v>
      </c>
      <c r="E3593" t="s">
        <v>12221</v>
      </c>
      <c r="F3593">
        <v>3</v>
      </c>
      <c r="G3593" t="s">
        <v>12222</v>
      </c>
      <c r="H3593" t="s">
        <v>31000</v>
      </c>
      <c r="I3593">
        <v>18</v>
      </c>
      <c r="J3593">
        <v>20953290</v>
      </c>
      <c r="K3593">
        <v>20954870</v>
      </c>
      <c r="L3593">
        <v>1581</v>
      </c>
      <c r="M3593">
        <v>2</v>
      </c>
      <c r="N3593">
        <v>6093</v>
      </c>
      <c r="O3593" t="s">
        <v>12101</v>
      </c>
      <c r="P3593">
        <v>1473117</v>
      </c>
      <c r="Q3593" t="s">
        <v>12102</v>
      </c>
      <c r="R3593" t="s">
        <v>12103</v>
      </c>
      <c r="S3593" t="s">
        <v>33517</v>
      </c>
      <c r="T3593">
        <v>0.506551998792793</v>
      </c>
      <c r="U3593">
        <v>0.78288571403930396</v>
      </c>
      <c r="V3593">
        <v>1.47950520662948</v>
      </c>
      <c r="W3593">
        <v>0.94541066367716797</v>
      </c>
      <c r="X3593">
        <v>0.95159051474143896</v>
      </c>
      <c r="Y3593">
        <v>0.243470450085706</v>
      </c>
      <c r="Z3593">
        <v>0.64127342146525201</v>
      </c>
      <c r="AA3593">
        <v>0.84521697243271998</v>
      </c>
      <c r="AB3593">
        <v>1.30209510006118</v>
      </c>
      <c r="AC3593">
        <v>0.615069744472027</v>
      </c>
      <c r="AD3593">
        <v>0.87989882095915395</v>
      </c>
      <c r="AE3593">
        <v>0.93349891488070502</v>
      </c>
      <c r="AF3593">
        <v>0.47948624871920598</v>
      </c>
      <c r="AG3593">
        <v>0.80674443595273604</v>
      </c>
      <c r="AH3593">
        <v>0.861308741288626</v>
      </c>
      <c r="AI3593">
        <v>0.78546927494779295</v>
      </c>
      <c r="AJ3593">
        <v>0.92808185275216604</v>
      </c>
      <c r="AK3593">
        <v>-0.55568374232291495</v>
      </c>
    </row>
    <row r="3594" spans="1:37" x14ac:dyDescent="0.2">
      <c r="A3594" t="s">
        <v>11627</v>
      </c>
      <c r="B3594">
        <v>19503128</v>
      </c>
      <c r="C3594">
        <v>19503426</v>
      </c>
      <c r="D3594">
        <v>299</v>
      </c>
      <c r="E3594" t="s">
        <v>12223</v>
      </c>
      <c r="F3594">
        <v>6</v>
      </c>
      <c r="G3594" t="s">
        <v>12224</v>
      </c>
      <c r="H3594" t="s">
        <v>31000</v>
      </c>
      <c r="I3594">
        <v>18</v>
      </c>
      <c r="J3594">
        <v>20953290</v>
      </c>
      <c r="K3594">
        <v>20954870</v>
      </c>
      <c r="L3594">
        <v>1581</v>
      </c>
      <c r="M3594">
        <v>2</v>
      </c>
      <c r="N3594">
        <v>6093</v>
      </c>
      <c r="O3594" t="s">
        <v>12101</v>
      </c>
      <c r="P3594">
        <v>1451444</v>
      </c>
      <c r="Q3594" t="s">
        <v>12102</v>
      </c>
      <c r="R3594" t="s">
        <v>12103</v>
      </c>
      <c r="S3594" t="s">
        <v>33517</v>
      </c>
      <c r="T3594">
        <v>0.89923478520719502</v>
      </c>
      <c r="U3594">
        <v>1</v>
      </c>
      <c r="V3594">
        <v>1.1755455176694201</v>
      </c>
      <c r="W3594">
        <v>0.280953098756627</v>
      </c>
      <c r="X3594">
        <v>0.704072456322962</v>
      </c>
      <c r="Y3594">
        <v>5.5554810281430403E-2</v>
      </c>
      <c r="Z3594">
        <v>0.57853978204985401</v>
      </c>
      <c r="AA3594">
        <v>0.84521697243271998</v>
      </c>
      <c r="AB3594">
        <v>0.212071617364748</v>
      </c>
      <c r="AC3594">
        <v>5.2459583805477703E-2</v>
      </c>
      <c r="AD3594">
        <v>0.57684129297949804</v>
      </c>
      <c r="AE3594">
        <v>-0.94444501186402197</v>
      </c>
      <c r="AF3594">
        <v>0.43559387281936701</v>
      </c>
      <c r="AG3594">
        <v>0.80674443595273604</v>
      </c>
      <c r="AH3594">
        <v>2.1051557086138701</v>
      </c>
      <c r="AI3594">
        <v>0.63502732279614804</v>
      </c>
      <c r="AJ3594">
        <v>0.81104508058742797</v>
      </c>
      <c r="AK3594">
        <v>0.92431012431183701</v>
      </c>
    </row>
    <row r="3595" spans="1:37" x14ac:dyDescent="0.2">
      <c r="A3595" t="s">
        <v>11627</v>
      </c>
      <c r="B3595">
        <v>19503465</v>
      </c>
      <c r="C3595">
        <v>19503754</v>
      </c>
      <c r="D3595">
        <v>290</v>
      </c>
      <c r="E3595" t="s">
        <v>12225</v>
      </c>
      <c r="F3595">
        <v>4</v>
      </c>
      <c r="G3595" t="s">
        <v>12226</v>
      </c>
      <c r="H3595" t="s">
        <v>31000</v>
      </c>
      <c r="I3595">
        <v>18</v>
      </c>
      <c r="J3595">
        <v>20953290</v>
      </c>
      <c r="K3595">
        <v>20954870</v>
      </c>
      <c r="L3595">
        <v>1581</v>
      </c>
      <c r="M3595">
        <v>2</v>
      </c>
      <c r="N3595">
        <v>6093</v>
      </c>
      <c r="O3595" t="s">
        <v>12101</v>
      </c>
      <c r="P3595">
        <v>1451116</v>
      </c>
      <c r="Q3595" t="s">
        <v>12102</v>
      </c>
      <c r="R3595" t="s">
        <v>12103</v>
      </c>
      <c r="S3595" t="s">
        <v>33517</v>
      </c>
      <c r="T3595">
        <v>0.89923478520719502</v>
      </c>
      <c r="U3595">
        <v>1</v>
      </c>
      <c r="V3595">
        <v>1.1755455176694201</v>
      </c>
      <c r="W3595">
        <v>0.280953098756627</v>
      </c>
      <c r="X3595">
        <v>0.704072456322962</v>
      </c>
      <c r="Y3595">
        <v>5.5554810281430403E-2</v>
      </c>
      <c r="Z3595">
        <v>0.57853978204985401</v>
      </c>
      <c r="AA3595">
        <v>0.84521697243271998</v>
      </c>
      <c r="AB3595">
        <v>0.212071617364748</v>
      </c>
      <c r="AC3595">
        <v>5.2459583805477703E-2</v>
      </c>
      <c r="AD3595">
        <v>0.57684129297949804</v>
      </c>
      <c r="AE3595">
        <v>-0.94444501186402197</v>
      </c>
      <c r="AF3595">
        <v>0.43559387281936701</v>
      </c>
      <c r="AG3595">
        <v>0.80674443595273604</v>
      </c>
      <c r="AH3595">
        <v>2.1051557086138701</v>
      </c>
      <c r="AI3595">
        <v>0.63502732279614804</v>
      </c>
      <c r="AJ3595">
        <v>0.81104508058742797</v>
      </c>
      <c r="AK3595">
        <v>0.92431012431183701</v>
      </c>
    </row>
    <row r="3596" spans="1:37" x14ac:dyDescent="0.2">
      <c r="A3596" t="s">
        <v>11627</v>
      </c>
      <c r="B3596">
        <v>19526677</v>
      </c>
      <c r="C3596">
        <v>19526827</v>
      </c>
      <c r="D3596">
        <v>151</v>
      </c>
      <c r="E3596" t="s">
        <v>12227</v>
      </c>
      <c r="F3596">
        <v>2</v>
      </c>
      <c r="G3596" t="s">
        <v>12024</v>
      </c>
      <c r="H3596" t="s">
        <v>31000</v>
      </c>
      <c r="I3596">
        <v>18</v>
      </c>
      <c r="J3596">
        <v>20953290</v>
      </c>
      <c r="K3596">
        <v>20954870</v>
      </c>
      <c r="L3596">
        <v>1581</v>
      </c>
      <c r="M3596">
        <v>2</v>
      </c>
      <c r="N3596">
        <v>6093</v>
      </c>
      <c r="O3596" t="s">
        <v>12101</v>
      </c>
      <c r="P3596">
        <v>1428043</v>
      </c>
      <c r="Q3596" t="s">
        <v>12102</v>
      </c>
      <c r="R3596" t="s">
        <v>12103</v>
      </c>
      <c r="S3596" t="s">
        <v>33517</v>
      </c>
      <c r="T3596">
        <v>0.506551998792793</v>
      </c>
      <c r="U3596">
        <v>0.78288571403930396</v>
      </c>
      <c r="V3596">
        <v>3.89413090248684</v>
      </c>
      <c r="W3596">
        <v>0.26139292287254801</v>
      </c>
      <c r="X3596">
        <v>0.704072456322962</v>
      </c>
      <c r="Y3596">
        <v>-1.30618770392064</v>
      </c>
      <c r="Z3596">
        <v>0.64127342146525201</v>
      </c>
      <c r="AA3596">
        <v>0.84521697243271998</v>
      </c>
      <c r="AB3596">
        <v>3.0989277469652898</v>
      </c>
      <c r="AC3596">
        <v>4.8767042925850802E-2</v>
      </c>
      <c r="AD3596">
        <v>0.57684129297949804</v>
      </c>
      <c r="AE3596">
        <v>-2.3061874667812599</v>
      </c>
      <c r="AF3596">
        <v>0.43559387281936701</v>
      </c>
      <c r="AG3596">
        <v>0.80674443595273604</v>
      </c>
      <c r="AH3596">
        <v>3.3633987473299398</v>
      </c>
      <c r="AI3596">
        <v>0.61187545788734798</v>
      </c>
      <c r="AJ3596">
        <v>0.792270719854135</v>
      </c>
      <c r="AK3596">
        <v>-0.43743231641761199</v>
      </c>
    </row>
    <row r="3597" spans="1:37" x14ac:dyDescent="0.2">
      <c r="A3597" t="s">
        <v>11627</v>
      </c>
      <c r="B3597">
        <v>19526866</v>
      </c>
      <c r="C3597">
        <v>19527155</v>
      </c>
      <c r="D3597">
        <v>290</v>
      </c>
      <c r="E3597" t="s">
        <v>12228</v>
      </c>
      <c r="F3597">
        <v>3</v>
      </c>
      <c r="G3597" t="s">
        <v>12229</v>
      </c>
      <c r="H3597" t="s">
        <v>31000</v>
      </c>
      <c r="I3597">
        <v>18</v>
      </c>
      <c r="J3597">
        <v>20953290</v>
      </c>
      <c r="K3597">
        <v>20954870</v>
      </c>
      <c r="L3597">
        <v>1581</v>
      </c>
      <c r="M3597">
        <v>2</v>
      </c>
      <c r="N3597">
        <v>6093</v>
      </c>
      <c r="O3597" t="s">
        <v>12101</v>
      </c>
      <c r="P3597">
        <v>1427715</v>
      </c>
      <c r="Q3597" t="s">
        <v>12102</v>
      </c>
      <c r="R3597" t="s">
        <v>12103</v>
      </c>
      <c r="S3597" t="s">
        <v>33517</v>
      </c>
      <c r="T3597">
        <v>0.506551998792793</v>
      </c>
      <c r="U3597">
        <v>0.78288571403930396</v>
      </c>
      <c r="V3597">
        <v>3.89413090248684</v>
      </c>
      <c r="W3597">
        <v>0.26139292287254801</v>
      </c>
      <c r="X3597">
        <v>0.704072456322962</v>
      </c>
      <c r="Y3597">
        <v>-1.30618770392064</v>
      </c>
      <c r="Z3597">
        <v>0.64127342146525201</v>
      </c>
      <c r="AA3597">
        <v>0.84521697243271998</v>
      </c>
      <c r="AB3597">
        <v>3.0989277469652898</v>
      </c>
      <c r="AC3597">
        <v>4.8767042925850802E-2</v>
      </c>
      <c r="AD3597">
        <v>0.57684129297949804</v>
      </c>
      <c r="AE3597">
        <v>-2.3061874667812599</v>
      </c>
      <c r="AF3597">
        <v>0.43559387281936701</v>
      </c>
      <c r="AG3597">
        <v>0.80674443595273604</v>
      </c>
      <c r="AH3597">
        <v>3.3633987473299398</v>
      </c>
      <c r="AI3597">
        <v>0.61187545788734798</v>
      </c>
      <c r="AJ3597">
        <v>0.792270719854135</v>
      </c>
      <c r="AK3597">
        <v>-0.43743231641761199</v>
      </c>
    </row>
    <row r="3598" spans="1:37" x14ac:dyDescent="0.2">
      <c r="A3598" t="s">
        <v>11627</v>
      </c>
      <c r="B3598">
        <v>19528902</v>
      </c>
      <c r="C3598">
        <v>19529200</v>
      </c>
      <c r="D3598">
        <v>299</v>
      </c>
      <c r="E3598" t="s">
        <v>12230</v>
      </c>
      <c r="F3598">
        <v>4</v>
      </c>
      <c r="G3598" t="s">
        <v>12231</v>
      </c>
      <c r="H3598" t="s">
        <v>31000</v>
      </c>
      <c r="I3598">
        <v>18</v>
      </c>
      <c r="J3598">
        <v>20953290</v>
      </c>
      <c r="K3598">
        <v>20954870</v>
      </c>
      <c r="L3598">
        <v>1581</v>
      </c>
      <c r="M3598">
        <v>2</v>
      </c>
      <c r="N3598">
        <v>6093</v>
      </c>
      <c r="O3598" t="s">
        <v>12101</v>
      </c>
      <c r="P3598">
        <v>1425670</v>
      </c>
      <c r="Q3598" t="s">
        <v>12102</v>
      </c>
      <c r="R3598" t="s">
        <v>12103</v>
      </c>
      <c r="S3598" t="s">
        <v>33517</v>
      </c>
      <c r="T3598">
        <v>0.32911398597860803</v>
      </c>
      <c r="U3598">
        <v>0.603102917160658</v>
      </c>
      <c r="V3598">
        <v>22.2753982837066</v>
      </c>
      <c r="W3598">
        <v>0.38920677604595899</v>
      </c>
      <c r="X3598">
        <v>0.704072456322962</v>
      </c>
      <c r="Y3598">
        <v>-22.073764465165802</v>
      </c>
      <c r="Z3598">
        <v>0.306975110376564</v>
      </c>
      <c r="AA3598">
        <v>0.72610664078822296</v>
      </c>
      <c r="AB3598">
        <v>21.753608701255398</v>
      </c>
      <c r="AC3598">
        <v>0.71753805159658501</v>
      </c>
      <c r="AD3598">
        <v>0.87989882095915395</v>
      </c>
      <c r="AE3598">
        <v>-2.2055708146046902</v>
      </c>
      <c r="AF3598">
        <v>0.61410715005536498</v>
      </c>
      <c r="AG3598">
        <v>0.80674443595273604</v>
      </c>
      <c r="AH3598">
        <v>2.4812051352481701</v>
      </c>
      <c r="AI3598">
        <v>0.35038410267202102</v>
      </c>
      <c r="AJ3598">
        <v>0.78121606160956403</v>
      </c>
      <c r="AK3598">
        <v>-21.6466935287254</v>
      </c>
    </row>
    <row r="3599" spans="1:37" x14ac:dyDescent="0.2">
      <c r="A3599" t="s">
        <v>11627</v>
      </c>
      <c r="B3599">
        <v>19529239</v>
      </c>
      <c r="C3599">
        <v>19529368</v>
      </c>
      <c r="D3599">
        <v>130</v>
      </c>
      <c r="E3599" t="s">
        <v>12232</v>
      </c>
      <c r="F3599">
        <v>2</v>
      </c>
      <c r="G3599" t="s">
        <v>12233</v>
      </c>
      <c r="H3599" t="s">
        <v>31000</v>
      </c>
      <c r="I3599">
        <v>18</v>
      </c>
      <c r="J3599">
        <v>20953290</v>
      </c>
      <c r="K3599">
        <v>20954870</v>
      </c>
      <c r="L3599">
        <v>1581</v>
      </c>
      <c r="M3599">
        <v>2</v>
      </c>
      <c r="N3599">
        <v>6093</v>
      </c>
      <c r="O3599" t="s">
        <v>12101</v>
      </c>
      <c r="P3599">
        <v>1425502</v>
      </c>
      <c r="Q3599" t="s">
        <v>12102</v>
      </c>
      <c r="R3599" t="s">
        <v>12103</v>
      </c>
      <c r="S3599" t="s">
        <v>33517</v>
      </c>
      <c r="T3599">
        <v>0.32911398597860803</v>
      </c>
      <c r="U3599">
        <v>0.603102917160658</v>
      </c>
      <c r="V3599">
        <v>22.2753982837066</v>
      </c>
      <c r="W3599">
        <v>0.38920677604595899</v>
      </c>
      <c r="X3599">
        <v>0.704072456322962</v>
      </c>
      <c r="Y3599">
        <v>-22.073764465165802</v>
      </c>
      <c r="Z3599">
        <v>0.306975110376564</v>
      </c>
      <c r="AA3599">
        <v>0.72610664078822296</v>
      </c>
      <c r="AB3599">
        <v>21.753608701255398</v>
      </c>
      <c r="AC3599">
        <v>0.71753805159658501</v>
      </c>
      <c r="AD3599">
        <v>0.87989882095915395</v>
      </c>
      <c r="AE3599">
        <v>-2.2055708146046902</v>
      </c>
      <c r="AF3599">
        <v>0.61410715005536498</v>
      </c>
      <c r="AG3599">
        <v>0.80674443595273604</v>
      </c>
      <c r="AH3599">
        <v>2.4812051352481701</v>
      </c>
      <c r="AI3599">
        <v>0.35038410267202102</v>
      </c>
      <c r="AJ3599">
        <v>0.78121606160956403</v>
      </c>
      <c r="AK3599">
        <v>-21.6466935287254</v>
      </c>
    </row>
    <row r="3600" spans="1:37" x14ac:dyDescent="0.2">
      <c r="A3600" t="s">
        <v>11627</v>
      </c>
      <c r="B3600">
        <v>19595875</v>
      </c>
      <c r="C3600">
        <v>19596024</v>
      </c>
      <c r="D3600">
        <v>150</v>
      </c>
      <c r="E3600" t="s">
        <v>12234</v>
      </c>
      <c r="F3600">
        <v>2</v>
      </c>
      <c r="G3600" t="s">
        <v>11985</v>
      </c>
      <c r="H3600" t="s">
        <v>31000</v>
      </c>
      <c r="I3600">
        <v>18</v>
      </c>
      <c r="J3600">
        <v>20953290</v>
      </c>
      <c r="K3600">
        <v>20954870</v>
      </c>
      <c r="L3600">
        <v>1581</v>
      </c>
      <c r="M3600">
        <v>2</v>
      </c>
      <c r="N3600">
        <v>6093</v>
      </c>
      <c r="O3600" t="s">
        <v>12101</v>
      </c>
      <c r="P3600">
        <v>1358846</v>
      </c>
      <c r="Q3600" t="s">
        <v>12102</v>
      </c>
      <c r="R3600" t="s">
        <v>12103</v>
      </c>
      <c r="S3600" t="s">
        <v>33517</v>
      </c>
      <c r="T3600">
        <v>7.3374270299014499E-2</v>
      </c>
      <c r="U3600">
        <v>0.603102917160658</v>
      </c>
      <c r="V3600">
        <v>23.1632763632695</v>
      </c>
      <c r="W3600">
        <v>0.82227413402121297</v>
      </c>
      <c r="X3600">
        <v>0.95159051474143896</v>
      </c>
      <c r="Y3600">
        <v>-0.49066924959814201</v>
      </c>
      <c r="Z3600">
        <v>9.2719649676713103E-2</v>
      </c>
      <c r="AA3600">
        <v>0.72610664078822296</v>
      </c>
      <c r="AB3600">
        <v>22.841979252489899</v>
      </c>
      <c r="AC3600">
        <v>0.51703643428021895</v>
      </c>
      <c r="AD3600">
        <v>0.87989882095915395</v>
      </c>
      <c r="AE3600">
        <v>-1.1093887545158201</v>
      </c>
      <c r="AF3600">
        <v>0.196302067133383</v>
      </c>
      <c r="AG3600">
        <v>0.68151250837662902</v>
      </c>
      <c r="AH3600">
        <v>1.8347439246111601</v>
      </c>
      <c r="AI3600">
        <v>0.89212609271138599</v>
      </c>
      <c r="AJ3600">
        <v>0.98621344597861504</v>
      </c>
      <c r="AK3600">
        <v>0.14193672317258499</v>
      </c>
    </row>
    <row r="3601" spans="1:37" x14ac:dyDescent="0.2">
      <c r="A3601" t="s">
        <v>11627</v>
      </c>
      <c r="B3601">
        <v>19596064</v>
      </c>
      <c r="C3601">
        <v>19596353</v>
      </c>
      <c r="D3601">
        <v>290</v>
      </c>
      <c r="E3601" t="s">
        <v>12235</v>
      </c>
      <c r="F3601">
        <v>4</v>
      </c>
      <c r="G3601" t="s">
        <v>12236</v>
      </c>
      <c r="H3601" t="s">
        <v>31000</v>
      </c>
      <c r="I3601">
        <v>18</v>
      </c>
      <c r="J3601">
        <v>20953290</v>
      </c>
      <c r="K3601">
        <v>20954870</v>
      </c>
      <c r="L3601">
        <v>1581</v>
      </c>
      <c r="M3601">
        <v>2</v>
      </c>
      <c r="N3601">
        <v>6093</v>
      </c>
      <c r="O3601" t="s">
        <v>12101</v>
      </c>
      <c r="P3601">
        <v>1358517</v>
      </c>
      <c r="Q3601" t="s">
        <v>12102</v>
      </c>
      <c r="R3601" t="s">
        <v>12103</v>
      </c>
      <c r="S3601" t="s">
        <v>33517</v>
      </c>
      <c r="T3601">
        <v>7.3374270299014499E-2</v>
      </c>
      <c r="U3601">
        <v>0.603102917160658</v>
      </c>
      <c r="V3601">
        <v>23.1632763632695</v>
      </c>
      <c r="W3601">
        <v>0.82227413402121297</v>
      </c>
      <c r="X3601">
        <v>0.95159051474143896</v>
      </c>
      <c r="Y3601">
        <v>-0.49066924959814201</v>
      </c>
      <c r="Z3601">
        <v>9.2719649676713103E-2</v>
      </c>
      <c r="AA3601">
        <v>0.72610664078822296</v>
      </c>
      <c r="AB3601">
        <v>22.841979252489899</v>
      </c>
      <c r="AC3601">
        <v>0.51703643428021895</v>
      </c>
      <c r="AD3601">
        <v>0.87989882095915395</v>
      </c>
      <c r="AE3601">
        <v>-1.1093887545158201</v>
      </c>
      <c r="AF3601">
        <v>0.196302067133383</v>
      </c>
      <c r="AG3601">
        <v>0.68151250837662902</v>
      </c>
      <c r="AH3601">
        <v>1.8347439246111601</v>
      </c>
      <c r="AI3601">
        <v>0.89212609271138599</v>
      </c>
      <c r="AJ3601">
        <v>0.98621344597861504</v>
      </c>
      <c r="AK3601">
        <v>0.14193672317258499</v>
      </c>
    </row>
    <row r="3602" spans="1:37" x14ac:dyDescent="0.2">
      <c r="A3602" t="s">
        <v>11627</v>
      </c>
      <c r="B3602">
        <v>19619826</v>
      </c>
      <c r="C3602">
        <v>19620125</v>
      </c>
      <c r="D3602">
        <v>300</v>
      </c>
      <c r="E3602" t="s">
        <v>12237</v>
      </c>
      <c r="F3602">
        <v>5</v>
      </c>
      <c r="G3602" t="s">
        <v>12238</v>
      </c>
      <c r="H3602" t="s">
        <v>31000</v>
      </c>
      <c r="I3602">
        <v>18</v>
      </c>
      <c r="J3602">
        <v>20953290</v>
      </c>
      <c r="K3602">
        <v>20954870</v>
      </c>
      <c r="L3602">
        <v>1581</v>
      </c>
      <c r="M3602">
        <v>2</v>
      </c>
      <c r="N3602">
        <v>6093</v>
      </c>
      <c r="O3602" t="s">
        <v>12101</v>
      </c>
      <c r="P3602">
        <v>1334745</v>
      </c>
      <c r="Q3602" t="s">
        <v>12102</v>
      </c>
      <c r="R3602" t="s">
        <v>12103</v>
      </c>
      <c r="S3602" t="s">
        <v>33517</v>
      </c>
      <c r="T3602">
        <v>0.32911398597860803</v>
      </c>
      <c r="U3602">
        <v>0.603102917160658</v>
      </c>
      <c r="V3602">
        <v>24.275398070562801</v>
      </c>
      <c r="W3602">
        <v>0.86214887914709604</v>
      </c>
      <c r="X3602">
        <v>0.95159051474143896</v>
      </c>
      <c r="Y3602">
        <v>-1.31737059814179</v>
      </c>
      <c r="Z3602">
        <v>0.203350924423461</v>
      </c>
      <c r="AA3602">
        <v>0.72610664078822296</v>
      </c>
      <c r="AB3602">
        <v>23.644475231809398</v>
      </c>
      <c r="AC3602">
        <v>0.615069744472027</v>
      </c>
      <c r="AD3602">
        <v>0.87989882095915395</v>
      </c>
      <c r="AE3602">
        <v>-2.3173704110358702</v>
      </c>
      <c r="AF3602">
        <v>0.98343762640780896</v>
      </c>
      <c r="AG3602">
        <v>1</v>
      </c>
      <c r="AH3602">
        <v>2.9476491291557401</v>
      </c>
      <c r="AI3602">
        <v>0.414159359489496</v>
      </c>
      <c r="AJ3602">
        <v>0.78121606160956403</v>
      </c>
      <c r="AK3602">
        <v>-0.44861519344197098</v>
      </c>
    </row>
    <row r="3603" spans="1:37" x14ac:dyDescent="0.2">
      <c r="A3603" t="s">
        <v>11627</v>
      </c>
      <c r="B3603">
        <v>19620163</v>
      </c>
      <c r="C3603">
        <v>19620462</v>
      </c>
      <c r="D3603">
        <v>300</v>
      </c>
      <c r="E3603" t="s">
        <v>12239</v>
      </c>
      <c r="F3603">
        <v>3</v>
      </c>
      <c r="G3603" t="s">
        <v>12240</v>
      </c>
      <c r="H3603" t="s">
        <v>31000</v>
      </c>
      <c r="I3603">
        <v>18</v>
      </c>
      <c r="J3603">
        <v>20953290</v>
      </c>
      <c r="K3603">
        <v>20954870</v>
      </c>
      <c r="L3603">
        <v>1581</v>
      </c>
      <c r="M3603">
        <v>2</v>
      </c>
      <c r="N3603">
        <v>6093</v>
      </c>
      <c r="O3603" t="s">
        <v>12101</v>
      </c>
      <c r="P3603">
        <v>1334408</v>
      </c>
      <c r="Q3603" t="s">
        <v>12102</v>
      </c>
      <c r="R3603" t="s">
        <v>12103</v>
      </c>
      <c r="S3603" t="s">
        <v>33517</v>
      </c>
      <c r="T3603">
        <v>0.97213403838398904</v>
      </c>
      <c r="U3603">
        <v>1</v>
      </c>
      <c r="V3603">
        <v>3.8885662556342702</v>
      </c>
      <c r="W3603">
        <v>0.86214887914709604</v>
      </c>
      <c r="X3603">
        <v>0.95159051474143896</v>
      </c>
      <c r="Y3603">
        <v>-1.31737059814179</v>
      </c>
      <c r="Z3603">
        <v>0.64127342146525201</v>
      </c>
      <c r="AA3603">
        <v>0.84521697243271998</v>
      </c>
      <c r="AB3603">
        <v>3.2576434168808701</v>
      </c>
      <c r="AC3603">
        <v>0.90042941727307502</v>
      </c>
      <c r="AD3603">
        <v>0.94068432309766403</v>
      </c>
      <c r="AE3603">
        <v>-2.0585152730798599</v>
      </c>
      <c r="AF3603">
        <v>0.77173648502780101</v>
      </c>
      <c r="AG3603">
        <v>0.88417364479730298</v>
      </c>
      <c r="AH3603">
        <v>2.5988805763718501</v>
      </c>
      <c r="AI3603">
        <v>0.64674041799899995</v>
      </c>
      <c r="AJ3603">
        <v>0.82002337464554198</v>
      </c>
      <c r="AK3603">
        <v>-0.53966561883742603</v>
      </c>
    </row>
    <row r="3604" spans="1:37" x14ac:dyDescent="0.2">
      <c r="A3604" t="s">
        <v>11627</v>
      </c>
      <c r="B3604">
        <v>19642704</v>
      </c>
      <c r="C3604">
        <v>19642856</v>
      </c>
      <c r="D3604">
        <v>153</v>
      </c>
      <c r="E3604" t="s">
        <v>12241</v>
      </c>
      <c r="F3604">
        <v>2</v>
      </c>
      <c r="G3604" t="s">
        <v>12242</v>
      </c>
      <c r="H3604" t="s">
        <v>31000</v>
      </c>
      <c r="I3604">
        <v>18</v>
      </c>
      <c r="J3604">
        <v>20953290</v>
      </c>
      <c r="K3604">
        <v>20954870</v>
      </c>
      <c r="L3604">
        <v>1581</v>
      </c>
      <c r="M3604">
        <v>2</v>
      </c>
      <c r="N3604">
        <v>6093</v>
      </c>
      <c r="O3604" t="s">
        <v>12101</v>
      </c>
      <c r="P3604">
        <v>1312014</v>
      </c>
      <c r="Q3604" t="s">
        <v>12102</v>
      </c>
      <c r="R3604" t="s">
        <v>12103</v>
      </c>
      <c r="S3604" t="s">
        <v>33517</v>
      </c>
      <c r="T3604">
        <v>0.27615329656722498</v>
      </c>
      <c r="U3604">
        <v>0.603102917160658</v>
      </c>
      <c r="V3604">
        <v>2.53338131597733</v>
      </c>
      <c r="W3604">
        <v>0.39900964277550199</v>
      </c>
      <c r="X3604">
        <v>0.71143044911719</v>
      </c>
      <c r="Y3604">
        <v>-2.1694824873008201</v>
      </c>
      <c r="Z3604">
        <v>0.66713806400786302</v>
      </c>
      <c r="AA3604">
        <v>0.84521697243271998</v>
      </c>
      <c r="AB3604">
        <v>1.5699073281795599</v>
      </c>
      <c r="AC3604">
        <v>0.266813657180627</v>
      </c>
      <c r="AD3604">
        <v>0.68253123924728298</v>
      </c>
      <c r="AE3604">
        <v>-2.3820266814669999</v>
      </c>
      <c r="AF3604">
        <v>6.9808448882277996E-2</v>
      </c>
      <c r="AG3604">
        <v>0.60400337402173399</v>
      </c>
      <c r="AH3604">
        <v>3.4629912372612899</v>
      </c>
      <c r="AI3604">
        <v>0.58910493252618501</v>
      </c>
      <c r="AJ3604">
        <v>0.78121606160956403</v>
      </c>
      <c r="AK3604">
        <v>-1.4812840445056401</v>
      </c>
    </row>
    <row r="3605" spans="1:37" x14ac:dyDescent="0.2">
      <c r="A3605" t="s">
        <v>11627</v>
      </c>
      <c r="B3605">
        <v>19642895</v>
      </c>
      <c r="C3605">
        <v>19643184</v>
      </c>
      <c r="D3605">
        <v>290</v>
      </c>
      <c r="E3605" t="s">
        <v>12243</v>
      </c>
      <c r="F3605">
        <v>4</v>
      </c>
      <c r="G3605" t="s">
        <v>12244</v>
      </c>
      <c r="H3605" t="s">
        <v>31000</v>
      </c>
      <c r="I3605">
        <v>18</v>
      </c>
      <c r="J3605">
        <v>20953290</v>
      </c>
      <c r="K3605">
        <v>20954870</v>
      </c>
      <c r="L3605">
        <v>1581</v>
      </c>
      <c r="M3605">
        <v>2</v>
      </c>
      <c r="N3605">
        <v>6093</v>
      </c>
      <c r="O3605" t="s">
        <v>12101</v>
      </c>
      <c r="P3605">
        <v>1311686</v>
      </c>
      <c r="Q3605" t="s">
        <v>12102</v>
      </c>
      <c r="R3605" t="s">
        <v>12103</v>
      </c>
      <c r="S3605" t="s">
        <v>33517</v>
      </c>
      <c r="T3605">
        <v>0.27615329656722498</v>
      </c>
      <c r="U3605">
        <v>0.603102917160658</v>
      </c>
      <c r="V3605">
        <v>2.53338131597733</v>
      </c>
      <c r="W3605">
        <v>0.39900964277550199</v>
      </c>
      <c r="X3605">
        <v>0.71143044911719</v>
      </c>
      <c r="Y3605">
        <v>-2.1694824873008201</v>
      </c>
      <c r="Z3605">
        <v>0.66713806400786302</v>
      </c>
      <c r="AA3605">
        <v>0.84521697243271998</v>
      </c>
      <c r="AB3605">
        <v>1.5699073281795599</v>
      </c>
      <c r="AC3605">
        <v>0.266813657180627</v>
      </c>
      <c r="AD3605">
        <v>0.68253123924728298</v>
      </c>
      <c r="AE3605">
        <v>-2.3820266814669999</v>
      </c>
      <c r="AF3605">
        <v>6.9808448882277996E-2</v>
      </c>
      <c r="AG3605">
        <v>0.60400337402173399</v>
      </c>
      <c r="AH3605">
        <v>3.4629912372612899</v>
      </c>
      <c r="AI3605">
        <v>0.58910493252618501</v>
      </c>
      <c r="AJ3605">
        <v>0.78121606160956403</v>
      </c>
      <c r="AK3605">
        <v>-1.4812840445056401</v>
      </c>
    </row>
    <row r="3606" spans="1:37" x14ac:dyDescent="0.2">
      <c r="A3606" t="s">
        <v>11627</v>
      </c>
      <c r="B3606">
        <v>19653561</v>
      </c>
      <c r="C3606">
        <v>19653710</v>
      </c>
      <c r="D3606">
        <v>150</v>
      </c>
      <c r="E3606" t="s">
        <v>12245</v>
      </c>
      <c r="F3606">
        <v>2</v>
      </c>
      <c r="G3606" t="s">
        <v>11933</v>
      </c>
      <c r="H3606" t="s">
        <v>31000</v>
      </c>
      <c r="I3606">
        <v>18</v>
      </c>
      <c r="J3606">
        <v>20953290</v>
      </c>
      <c r="K3606">
        <v>20954870</v>
      </c>
      <c r="L3606">
        <v>1581</v>
      </c>
      <c r="M3606">
        <v>2</v>
      </c>
      <c r="N3606">
        <v>6093</v>
      </c>
      <c r="O3606" t="s">
        <v>12101</v>
      </c>
      <c r="P3606">
        <v>1301160</v>
      </c>
      <c r="Q3606" t="s">
        <v>12102</v>
      </c>
      <c r="R3606" t="s">
        <v>12103</v>
      </c>
      <c r="S3606" t="s">
        <v>33517</v>
      </c>
      <c r="T3606">
        <v>0.152084254673993</v>
      </c>
      <c r="U3606">
        <v>0.603102917160658</v>
      </c>
      <c r="V3606">
        <v>22.546889228004499</v>
      </c>
      <c r="W3606">
        <v>0.445039264814859</v>
      </c>
      <c r="X3606">
        <v>0.75649898630786205</v>
      </c>
      <c r="Y3606">
        <v>1.32240070208854</v>
      </c>
      <c r="Z3606">
        <v>9.2719649676713103E-2</v>
      </c>
      <c r="AA3606">
        <v>0.72610664078822296</v>
      </c>
      <c r="AB3606">
        <v>22.999160729389999</v>
      </c>
      <c r="AC3606">
        <v>0.78441786433924598</v>
      </c>
      <c r="AD3606">
        <v>0.90663815930604097</v>
      </c>
      <c r="AE3606">
        <v>0.66033484337589798</v>
      </c>
      <c r="AF3606">
        <v>0.78096665068996296</v>
      </c>
      <c r="AG3606">
        <v>0.89109926080456503</v>
      </c>
      <c r="AH3606">
        <v>0.261901422666311</v>
      </c>
      <c r="AI3606">
        <v>0.27133919881670099</v>
      </c>
      <c r="AJ3606">
        <v>0.78121606160956403</v>
      </c>
      <c r="AK3606">
        <v>1.56328488415303</v>
      </c>
    </row>
    <row r="3607" spans="1:37" x14ac:dyDescent="0.2">
      <c r="A3607" t="s">
        <v>11627</v>
      </c>
      <c r="B3607">
        <v>19653750</v>
      </c>
      <c r="C3607">
        <v>19653905</v>
      </c>
      <c r="D3607">
        <v>156</v>
      </c>
      <c r="E3607" t="s">
        <v>12246</v>
      </c>
      <c r="F3607">
        <v>3</v>
      </c>
      <c r="G3607" t="s">
        <v>12247</v>
      </c>
      <c r="H3607" t="s">
        <v>31000</v>
      </c>
      <c r="I3607">
        <v>18</v>
      </c>
      <c r="J3607">
        <v>20953290</v>
      </c>
      <c r="K3607">
        <v>20954870</v>
      </c>
      <c r="L3607">
        <v>1581</v>
      </c>
      <c r="M3607">
        <v>2</v>
      </c>
      <c r="N3607">
        <v>6093</v>
      </c>
      <c r="O3607" t="s">
        <v>12101</v>
      </c>
      <c r="P3607">
        <v>1300965</v>
      </c>
      <c r="Q3607" t="s">
        <v>12102</v>
      </c>
      <c r="R3607" t="s">
        <v>12103</v>
      </c>
      <c r="S3607" t="s">
        <v>33517</v>
      </c>
      <c r="T3607">
        <v>0.152084254673993</v>
      </c>
      <c r="U3607">
        <v>0.603102917160658</v>
      </c>
      <c r="V3607">
        <v>22.546889228004499</v>
      </c>
      <c r="W3607">
        <v>0.445039264814859</v>
      </c>
      <c r="X3607">
        <v>0.75649898630786205</v>
      </c>
      <c r="Y3607">
        <v>1.32240070208854</v>
      </c>
      <c r="Z3607">
        <v>9.2719649676713103E-2</v>
      </c>
      <c r="AA3607">
        <v>0.72610664078822296</v>
      </c>
      <c r="AB3607">
        <v>22.999160729389999</v>
      </c>
      <c r="AC3607">
        <v>0.78441786433924598</v>
      </c>
      <c r="AD3607">
        <v>0.90663815930604097</v>
      </c>
      <c r="AE3607">
        <v>0.66033484337589798</v>
      </c>
      <c r="AF3607">
        <v>0.78096665068996296</v>
      </c>
      <c r="AG3607">
        <v>0.89109926080456503</v>
      </c>
      <c r="AH3607">
        <v>0.261901422666311</v>
      </c>
      <c r="AI3607">
        <v>0.27133919881670099</v>
      </c>
      <c r="AJ3607">
        <v>0.78121606160956403</v>
      </c>
      <c r="AK3607">
        <v>1.56328488415303</v>
      </c>
    </row>
    <row r="3608" spans="1:37" x14ac:dyDescent="0.2">
      <c r="A3608" t="s">
        <v>11627</v>
      </c>
      <c r="B3608">
        <v>19655596</v>
      </c>
      <c r="C3608">
        <v>19655745</v>
      </c>
      <c r="D3608">
        <v>150</v>
      </c>
      <c r="E3608" t="s">
        <v>12248</v>
      </c>
      <c r="F3608">
        <v>2</v>
      </c>
      <c r="G3608" t="s">
        <v>11985</v>
      </c>
      <c r="H3608" t="s">
        <v>31000</v>
      </c>
      <c r="I3608">
        <v>18</v>
      </c>
      <c r="J3608">
        <v>20953290</v>
      </c>
      <c r="K3608">
        <v>20954870</v>
      </c>
      <c r="L3608">
        <v>1581</v>
      </c>
      <c r="M3608">
        <v>2</v>
      </c>
      <c r="N3608">
        <v>6093</v>
      </c>
      <c r="O3608" t="s">
        <v>12101</v>
      </c>
      <c r="P3608">
        <v>1299125</v>
      </c>
      <c r="Q3608" t="s">
        <v>12102</v>
      </c>
      <c r="R3608" t="s">
        <v>12103</v>
      </c>
      <c r="S3608" t="s">
        <v>33517</v>
      </c>
      <c r="T3608">
        <v>3.5551012810344097E-2</v>
      </c>
      <c r="U3608">
        <v>0.603102917160658</v>
      </c>
      <c r="V3608">
        <v>24.381412826671902</v>
      </c>
      <c r="W3608">
        <v>0.30184391913765801</v>
      </c>
      <c r="X3608">
        <v>0.704072456322962</v>
      </c>
      <c r="Y3608">
        <v>0.23874221058591699</v>
      </c>
      <c r="Z3608">
        <v>1.9024720542172899E-2</v>
      </c>
      <c r="AA3608">
        <v>0.72610664078822296</v>
      </c>
      <c r="AB3608">
        <v>24.132046995920501</v>
      </c>
      <c r="AC3608">
        <v>0.61970877338121499</v>
      </c>
      <c r="AD3608">
        <v>0.87989882095915395</v>
      </c>
      <c r="AE3608">
        <v>-0.52687093006332197</v>
      </c>
      <c r="AF3608">
        <v>0.47189966077158602</v>
      </c>
      <c r="AG3608">
        <v>0.80674443595273604</v>
      </c>
      <c r="AH3608">
        <v>1.64279934169996</v>
      </c>
      <c r="AI3608">
        <v>0.164839146589189</v>
      </c>
      <c r="AJ3608">
        <v>0.78121606160956403</v>
      </c>
      <c r="AK3608">
        <v>0.878583180345204</v>
      </c>
    </row>
    <row r="3609" spans="1:37" x14ac:dyDescent="0.2">
      <c r="A3609" t="s">
        <v>11627</v>
      </c>
      <c r="B3609">
        <v>19655785</v>
      </c>
      <c r="C3609">
        <v>19655936</v>
      </c>
      <c r="D3609">
        <v>152</v>
      </c>
      <c r="E3609" t="s">
        <v>12249</v>
      </c>
      <c r="F3609">
        <v>2</v>
      </c>
      <c r="G3609" t="s">
        <v>11935</v>
      </c>
      <c r="H3609" t="s">
        <v>31000</v>
      </c>
      <c r="I3609">
        <v>18</v>
      </c>
      <c r="J3609">
        <v>20953290</v>
      </c>
      <c r="K3609">
        <v>20954870</v>
      </c>
      <c r="L3609">
        <v>1581</v>
      </c>
      <c r="M3609">
        <v>2</v>
      </c>
      <c r="N3609">
        <v>6093</v>
      </c>
      <c r="O3609" t="s">
        <v>12101</v>
      </c>
      <c r="P3609">
        <v>1298934</v>
      </c>
      <c r="Q3609" t="s">
        <v>12102</v>
      </c>
      <c r="R3609" t="s">
        <v>12103</v>
      </c>
      <c r="S3609" t="s">
        <v>33517</v>
      </c>
      <c r="T3609">
        <v>7.3374270299014499E-2</v>
      </c>
      <c r="U3609">
        <v>0.603102917160658</v>
      </c>
      <c r="V3609">
        <v>24.0814850645462</v>
      </c>
      <c r="W3609">
        <v>0.50812911334850597</v>
      </c>
      <c r="X3609">
        <v>0.79281990064911001</v>
      </c>
      <c r="Y3609">
        <v>0.15141718125801201</v>
      </c>
      <c r="Z3609">
        <v>2.8504831217845701E-2</v>
      </c>
      <c r="AA3609">
        <v>0.72610664078822296</v>
      </c>
      <c r="AB3609">
        <v>23.956737098664</v>
      </c>
      <c r="AC3609">
        <v>0.800052987170495</v>
      </c>
      <c r="AD3609">
        <v>0.92206802296847901</v>
      </c>
      <c r="AE3609">
        <v>-0.56856347146372299</v>
      </c>
      <c r="AF3609">
        <v>0.77032902853670404</v>
      </c>
      <c r="AG3609">
        <v>0.88417364479730298</v>
      </c>
      <c r="AH3609">
        <v>1.3428715795741799</v>
      </c>
      <c r="AI3609">
        <v>0.33741598114322902</v>
      </c>
      <c r="AJ3609">
        <v>0.78121606160956403</v>
      </c>
      <c r="AK3609">
        <v>0.76130509370441002</v>
      </c>
    </row>
    <row r="3610" spans="1:37" x14ac:dyDescent="0.2">
      <c r="A3610" t="s">
        <v>11627</v>
      </c>
      <c r="B3610">
        <v>19708823</v>
      </c>
      <c r="C3610">
        <v>19708972</v>
      </c>
      <c r="D3610">
        <v>150</v>
      </c>
      <c r="E3610" t="s">
        <v>12250</v>
      </c>
      <c r="F3610">
        <v>2</v>
      </c>
      <c r="G3610" t="s">
        <v>12251</v>
      </c>
      <c r="H3610" t="s">
        <v>31000</v>
      </c>
      <c r="I3610">
        <v>18</v>
      </c>
      <c r="J3610">
        <v>20953290</v>
      </c>
      <c r="K3610">
        <v>20954870</v>
      </c>
      <c r="L3610">
        <v>1581</v>
      </c>
      <c r="M3610">
        <v>2</v>
      </c>
      <c r="N3610">
        <v>6093</v>
      </c>
      <c r="O3610" t="s">
        <v>12101</v>
      </c>
      <c r="P3610">
        <v>1245898</v>
      </c>
      <c r="Q3610" t="s">
        <v>12102</v>
      </c>
      <c r="R3610" t="s">
        <v>12103</v>
      </c>
      <c r="S3610" t="s">
        <v>33517</v>
      </c>
      <c r="T3610">
        <v>0.27615329656722498</v>
      </c>
      <c r="U3610">
        <v>0.603102917160658</v>
      </c>
      <c r="V3610">
        <v>2.3451443666195799</v>
      </c>
      <c r="W3610">
        <v>0.87626418272964801</v>
      </c>
      <c r="X3610">
        <v>0.95159051474143896</v>
      </c>
      <c r="Y3610">
        <v>-0.38623789044282802</v>
      </c>
      <c r="Z3610">
        <v>0.1566407157293</v>
      </c>
      <c r="AA3610">
        <v>0.72610664078822296</v>
      </c>
      <c r="AB3610">
        <v>2.4567539493581201</v>
      </c>
      <c r="AC3610">
        <v>0.64672720680888796</v>
      </c>
      <c r="AD3610">
        <v>0.87989882095915395</v>
      </c>
      <c r="AE3610">
        <v>-0.60368074829681895</v>
      </c>
      <c r="AF3610">
        <v>0.79069815739449201</v>
      </c>
      <c r="AG3610">
        <v>0.89887026093657796</v>
      </c>
      <c r="AH3610">
        <v>0.60659261513329099</v>
      </c>
      <c r="AI3610">
        <v>0.90955539993624801</v>
      </c>
      <c r="AJ3610">
        <v>0.98621344597861504</v>
      </c>
      <c r="AK3610">
        <v>-5.8693279382805101E-2</v>
      </c>
    </row>
    <row r="3611" spans="1:37" x14ac:dyDescent="0.2">
      <c r="A3611" t="s">
        <v>11627</v>
      </c>
      <c r="B3611">
        <v>19709012</v>
      </c>
      <c r="C3611">
        <v>19709301</v>
      </c>
      <c r="D3611">
        <v>290</v>
      </c>
      <c r="E3611" t="s">
        <v>12252</v>
      </c>
      <c r="F3611">
        <v>4</v>
      </c>
      <c r="G3611" t="s">
        <v>12253</v>
      </c>
      <c r="H3611" t="s">
        <v>31000</v>
      </c>
      <c r="I3611">
        <v>18</v>
      </c>
      <c r="J3611">
        <v>20953290</v>
      </c>
      <c r="K3611">
        <v>20954870</v>
      </c>
      <c r="L3611">
        <v>1581</v>
      </c>
      <c r="M3611">
        <v>2</v>
      </c>
      <c r="N3611">
        <v>6093</v>
      </c>
      <c r="O3611" t="s">
        <v>12101</v>
      </c>
      <c r="P3611">
        <v>1245569</v>
      </c>
      <c r="Q3611" t="s">
        <v>12102</v>
      </c>
      <c r="R3611" t="s">
        <v>12103</v>
      </c>
      <c r="S3611" t="s">
        <v>33517</v>
      </c>
      <c r="T3611">
        <v>0.27615329656722498</v>
      </c>
      <c r="U3611">
        <v>0.603102917160658</v>
      </c>
      <c r="V3611">
        <v>2.3451443666195799</v>
      </c>
      <c r="W3611">
        <v>0.87626418272964801</v>
      </c>
      <c r="X3611">
        <v>0.95159051474143896</v>
      </c>
      <c r="Y3611">
        <v>-0.38623789044282802</v>
      </c>
      <c r="Z3611">
        <v>0.1566407157293</v>
      </c>
      <c r="AA3611">
        <v>0.72610664078822296</v>
      </c>
      <c r="AB3611">
        <v>2.4567539493581201</v>
      </c>
      <c r="AC3611">
        <v>0.64672720680888796</v>
      </c>
      <c r="AD3611">
        <v>0.87989882095915395</v>
      </c>
      <c r="AE3611">
        <v>-0.60368074829681895</v>
      </c>
      <c r="AF3611">
        <v>0.79069815739449201</v>
      </c>
      <c r="AG3611">
        <v>0.89887026093657796</v>
      </c>
      <c r="AH3611">
        <v>0.60659261513329099</v>
      </c>
      <c r="AI3611">
        <v>0.90955539993624801</v>
      </c>
      <c r="AJ3611">
        <v>0.98621344597861504</v>
      </c>
      <c r="AK3611">
        <v>-5.8693279382805101E-2</v>
      </c>
    </row>
    <row r="3612" spans="1:37" x14ac:dyDescent="0.2">
      <c r="A3612" t="s">
        <v>11627</v>
      </c>
      <c r="B3612">
        <v>19766152</v>
      </c>
      <c r="C3612">
        <v>19766302</v>
      </c>
      <c r="D3612">
        <v>151</v>
      </c>
      <c r="E3612" t="s">
        <v>12254</v>
      </c>
      <c r="F3612">
        <v>1</v>
      </c>
      <c r="G3612" t="s">
        <v>12255</v>
      </c>
      <c r="H3612" t="s">
        <v>31000</v>
      </c>
      <c r="I3612">
        <v>18</v>
      </c>
      <c r="J3612">
        <v>20953290</v>
      </c>
      <c r="K3612">
        <v>20954870</v>
      </c>
      <c r="L3612">
        <v>1581</v>
      </c>
      <c r="M3612">
        <v>2</v>
      </c>
      <c r="N3612">
        <v>6093</v>
      </c>
      <c r="O3612" t="s">
        <v>12101</v>
      </c>
      <c r="P3612">
        <v>1188568</v>
      </c>
      <c r="Q3612" t="s">
        <v>12102</v>
      </c>
      <c r="R3612" t="s">
        <v>12103</v>
      </c>
      <c r="S3612" t="s">
        <v>33517</v>
      </c>
      <c r="T3612">
        <v>0.32911398597860803</v>
      </c>
      <c r="U3612">
        <v>0.603102917160658</v>
      </c>
      <c r="V3612">
        <v>23.2753981416108</v>
      </c>
      <c r="W3612">
        <v>0.94541066367716797</v>
      </c>
      <c r="X3612">
        <v>0.95159051474143896</v>
      </c>
      <c r="Y3612">
        <v>-2.2724221286717401</v>
      </c>
      <c r="Z3612">
        <v>0.306975110376564</v>
      </c>
      <c r="AA3612">
        <v>0.72610664078822296</v>
      </c>
      <c r="AB3612">
        <v>22.539646872616501</v>
      </c>
      <c r="AC3612">
        <v>0.71753805159658501</v>
      </c>
      <c r="AD3612">
        <v>0.87989882095915395</v>
      </c>
      <c r="AE3612">
        <v>-3.2724213391820198</v>
      </c>
      <c r="AF3612">
        <v>0.61410715005536498</v>
      </c>
      <c r="AG3612">
        <v>0.80674443595273604</v>
      </c>
      <c r="AH3612">
        <v>3.5480556773769099</v>
      </c>
      <c r="AI3612">
        <v>0.59609816080359102</v>
      </c>
      <c r="AJ3612">
        <v>0.78121606160956403</v>
      </c>
      <c r="AK3612">
        <v>-1.4036667969410801</v>
      </c>
    </row>
    <row r="3613" spans="1:37" x14ac:dyDescent="0.2">
      <c r="A3613" t="s">
        <v>11627</v>
      </c>
      <c r="B3613">
        <v>19766342</v>
      </c>
      <c r="C3613">
        <v>19766640</v>
      </c>
      <c r="D3613">
        <v>299</v>
      </c>
      <c r="E3613" t="s">
        <v>12256</v>
      </c>
      <c r="F3613">
        <v>6</v>
      </c>
      <c r="G3613" t="s">
        <v>12257</v>
      </c>
      <c r="H3613" t="s">
        <v>31000</v>
      </c>
      <c r="I3613">
        <v>18</v>
      </c>
      <c r="J3613">
        <v>20953290</v>
      </c>
      <c r="K3613">
        <v>20954870</v>
      </c>
      <c r="L3613">
        <v>1581</v>
      </c>
      <c r="M3613">
        <v>2</v>
      </c>
      <c r="N3613">
        <v>6093</v>
      </c>
      <c r="O3613" t="s">
        <v>12101</v>
      </c>
      <c r="P3613">
        <v>1188230</v>
      </c>
      <c r="Q3613" t="s">
        <v>12102</v>
      </c>
      <c r="R3613" t="s">
        <v>12103</v>
      </c>
      <c r="S3613" t="s">
        <v>33517</v>
      </c>
      <c r="T3613">
        <v>0.32911398597860803</v>
      </c>
      <c r="U3613">
        <v>0.603102917160658</v>
      </c>
      <c r="V3613">
        <v>23.8603605949666</v>
      </c>
      <c r="W3613">
        <v>0.94541066367716797</v>
      </c>
      <c r="X3613">
        <v>0.95159051474143896</v>
      </c>
      <c r="Y3613">
        <v>-2.8573845749228002</v>
      </c>
      <c r="Z3613">
        <v>0.306975110376564</v>
      </c>
      <c r="AA3613">
        <v>0.72610664078822296</v>
      </c>
      <c r="AB3613">
        <v>23.052622939764099</v>
      </c>
      <c r="AC3613">
        <v>0.71753805159658501</v>
      </c>
      <c r="AD3613">
        <v>0.87989882095915395</v>
      </c>
      <c r="AE3613">
        <v>-3.8573837854330901</v>
      </c>
      <c r="AF3613">
        <v>0.61410715005536498</v>
      </c>
      <c r="AG3613">
        <v>0.80674443595273604</v>
      </c>
      <c r="AH3613">
        <v>4.1330181307327702</v>
      </c>
      <c r="AI3613">
        <v>0.59609816080359102</v>
      </c>
      <c r="AJ3613">
        <v>0.78121606160956403</v>
      </c>
      <c r="AK3613">
        <v>-1.9886291981951201</v>
      </c>
    </row>
    <row r="3614" spans="1:37" x14ac:dyDescent="0.2">
      <c r="A3614" t="s">
        <v>11627</v>
      </c>
      <c r="B3614">
        <v>19775647</v>
      </c>
      <c r="C3614">
        <v>19775802</v>
      </c>
      <c r="D3614">
        <v>156</v>
      </c>
      <c r="E3614" t="s">
        <v>12258</v>
      </c>
      <c r="F3614">
        <v>2</v>
      </c>
      <c r="G3614" t="s">
        <v>12259</v>
      </c>
      <c r="H3614" t="s">
        <v>31000</v>
      </c>
      <c r="I3614">
        <v>18</v>
      </c>
      <c r="J3614">
        <v>20953290</v>
      </c>
      <c r="K3614">
        <v>20954870</v>
      </c>
      <c r="L3614">
        <v>1581</v>
      </c>
      <c r="M3614">
        <v>2</v>
      </c>
      <c r="N3614">
        <v>6093</v>
      </c>
      <c r="O3614" t="s">
        <v>12101</v>
      </c>
      <c r="P3614">
        <v>1179068</v>
      </c>
      <c r="Q3614" t="s">
        <v>12102</v>
      </c>
      <c r="R3614" t="s">
        <v>12103</v>
      </c>
      <c r="S3614" t="s">
        <v>33517</v>
      </c>
      <c r="T3614">
        <v>0.152084254673993</v>
      </c>
      <c r="U3614">
        <v>0.603102917160658</v>
      </c>
      <c r="V3614">
        <v>24.318449924313001</v>
      </c>
      <c r="W3614">
        <v>0.113079289867903</v>
      </c>
      <c r="X3614">
        <v>0.704072456322962</v>
      </c>
      <c r="Y3614">
        <v>-24.2353863250556</v>
      </c>
      <c r="Z3614">
        <v>0.203350924423461</v>
      </c>
      <c r="AA3614">
        <v>0.72610664078822296</v>
      </c>
      <c r="AB3614">
        <v>23.473546113065002</v>
      </c>
      <c r="AC3614">
        <v>2.4853262407310801E-2</v>
      </c>
      <c r="AD3614">
        <v>0.57684129297949804</v>
      </c>
      <c r="AE3614">
        <v>-24.2353863250556</v>
      </c>
      <c r="AF3614">
        <v>0.205398459628826</v>
      </c>
      <c r="AG3614">
        <v>0.68151250837662902</v>
      </c>
      <c r="AH3614">
        <v>4.5452596140034203</v>
      </c>
      <c r="AI3614">
        <v>0.24456414000292601</v>
      </c>
      <c r="AJ3614">
        <v>0.78121606160956403</v>
      </c>
      <c r="AK3614">
        <v>-23.366630918676201</v>
      </c>
    </row>
    <row r="3615" spans="1:37" x14ac:dyDescent="0.2">
      <c r="A3615" t="s">
        <v>11627</v>
      </c>
      <c r="B3615">
        <v>19775802</v>
      </c>
      <c r="C3615">
        <v>19775957</v>
      </c>
      <c r="D3615">
        <v>156</v>
      </c>
      <c r="E3615" t="s">
        <v>12260</v>
      </c>
      <c r="F3615">
        <v>1</v>
      </c>
      <c r="G3615" t="s">
        <v>12261</v>
      </c>
      <c r="H3615" t="s">
        <v>31000</v>
      </c>
      <c r="I3615">
        <v>18</v>
      </c>
      <c r="J3615">
        <v>20953290</v>
      </c>
      <c r="K3615">
        <v>20954870</v>
      </c>
      <c r="L3615">
        <v>1581</v>
      </c>
      <c r="M3615">
        <v>2</v>
      </c>
      <c r="N3615">
        <v>6093</v>
      </c>
      <c r="O3615" t="s">
        <v>12101</v>
      </c>
      <c r="P3615">
        <v>1178913</v>
      </c>
      <c r="Q3615" t="s">
        <v>12102</v>
      </c>
      <c r="R3615" t="s">
        <v>12103</v>
      </c>
      <c r="S3615" t="s">
        <v>33517</v>
      </c>
      <c r="T3615">
        <v>0.152084254673993</v>
      </c>
      <c r="U3615">
        <v>0.603102917160658</v>
      </c>
      <c r="V3615">
        <v>24.318449924313001</v>
      </c>
      <c r="W3615">
        <v>0.20525741147413201</v>
      </c>
      <c r="X3615">
        <v>0.704072456322962</v>
      </c>
      <c r="Y3615">
        <v>-24.1168160734872</v>
      </c>
      <c r="Z3615">
        <v>0.306975110376564</v>
      </c>
      <c r="AA3615">
        <v>0.72610664078822296</v>
      </c>
      <c r="AB3615">
        <v>23.354975865849301</v>
      </c>
      <c r="AC3615">
        <v>7.0489011448141195E-2</v>
      </c>
      <c r="AD3615">
        <v>0.57684129297949804</v>
      </c>
      <c r="AE3615">
        <v>-24.1168160734872</v>
      </c>
      <c r="AF3615">
        <v>4.6407610929182198E-2</v>
      </c>
      <c r="AG3615">
        <v>0.476038960109122</v>
      </c>
      <c r="AH3615">
        <v>24.318449924313001</v>
      </c>
      <c r="AI3615">
        <v>0.35038410267202102</v>
      </c>
      <c r="AJ3615">
        <v>0.78121606160956403</v>
      </c>
      <c r="AK3615">
        <v>-23.248060672276601</v>
      </c>
    </row>
    <row r="3616" spans="1:37" x14ac:dyDescent="0.2">
      <c r="A3616" t="s">
        <v>11627</v>
      </c>
      <c r="B3616">
        <v>19775957</v>
      </c>
      <c r="C3616">
        <v>19776112</v>
      </c>
      <c r="D3616">
        <v>156</v>
      </c>
      <c r="E3616" t="s">
        <v>12262</v>
      </c>
      <c r="F3616">
        <v>3</v>
      </c>
      <c r="G3616" t="s">
        <v>12263</v>
      </c>
      <c r="H3616" t="s">
        <v>31000</v>
      </c>
      <c r="I3616">
        <v>18</v>
      </c>
      <c r="J3616">
        <v>20953290</v>
      </c>
      <c r="K3616">
        <v>20954870</v>
      </c>
      <c r="L3616">
        <v>1581</v>
      </c>
      <c r="M3616">
        <v>2</v>
      </c>
      <c r="N3616">
        <v>6093</v>
      </c>
      <c r="O3616" t="s">
        <v>12101</v>
      </c>
      <c r="P3616">
        <v>1178758</v>
      </c>
      <c r="Q3616" t="s">
        <v>12102</v>
      </c>
      <c r="R3616" t="s">
        <v>12103</v>
      </c>
      <c r="S3616" t="s">
        <v>33517</v>
      </c>
      <c r="T3616">
        <v>0.152084254673993</v>
      </c>
      <c r="U3616">
        <v>0.603102917160658</v>
      </c>
      <c r="V3616">
        <v>24.318449924313001</v>
      </c>
      <c r="W3616">
        <v>0.20525741147413201</v>
      </c>
      <c r="X3616">
        <v>0.704072456322962</v>
      </c>
      <c r="Y3616">
        <v>-24.1168160734872</v>
      </c>
      <c r="Z3616">
        <v>0.306975110376564</v>
      </c>
      <c r="AA3616">
        <v>0.72610664078822296</v>
      </c>
      <c r="AB3616">
        <v>23.354975865849301</v>
      </c>
      <c r="AC3616">
        <v>7.0489011448141195E-2</v>
      </c>
      <c r="AD3616">
        <v>0.57684129297949804</v>
      </c>
      <c r="AE3616">
        <v>-24.1168160734872</v>
      </c>
      <c r="AF3616">
        <v>4.6407610929182198E-2</v>
      </c>
      <c r="AG3616">
        <v>0.476038960109122</v>
      </c>
      <c r="AH3616">
        <v>24.318449924313001</v>
      </c>
      <c r="AI3616">
        <v>0.35038410267202102</v>
      </c>
      <c r="AJ3616">
        <v>0.78121606160956403</v>
      </c>
      <c r="AK3616">
        <v>-23.248060672276601</v>
      </c>
    </row>
    <row r="3617" spans="1:37" x14ac:dyDescent="0.2">
      <c r="A3617" t="s">
        <v>11627</v>
      </c>
      <c r="B3617">
        <v>19808215</v>
      </c>
      <c r="C3617">
        <v>19808364</v>
      </c>
      <c r="D3617">
        <v>150</v>
      </c>
      <c r="E3617" t="s">
        <v>12264</v>
      </c>
      <c r="F3617">
        <v>2</v>
      </c>
      <c r="G3617" t="s">
        <v>11933</v>
      </c>
      <c r="H3617" t="s">
        <v>31000</v>
      </c>
      <c r="I3617">
        <v>18</v>
      </c>
      <c r="J3617">
        <v>20953290</v>
      </c>
      <c r="K3617">
        <v>20954870</v>
      </c>
      <c r="L3617">
        <v>1581</v>
      </c>
      <c r="M3617">
        <v>2</v>
      </c>
      <c r="N3617">
        <v>6093</v>
      </c>
      <c r="O3617" t="s">
        <v>12101</v>
      </c>
      <c r="P3617">
        <v>1146506</v>
      </c>
      <c r="Q3617" t="s">
        <v>12102</v>
      </c>
      <c r="R3617" t="s">
        <v>12103</v>
      </c>
      <c r="S3617" t="s">
        <v>33517</v>
      </c>
      <c r="T3617">
        <v>0.152084254673993</v>
      </c>
      <c r="U3617">
        <v>0.603102917160658</v>
      </c>
      <c r="V3617">
        <v>22.546889228004499</v>
      </c>
      <c r="W3617">
        <v>0.90129300205075202</v>
      </c>
      <c r="X3617">
        <v>0.95159051474143896</v>
      </c>
      <c r="Y3617">
        <v>4.14936546013649E-2</v>
      </c>
      <c r="Z3617">
        <v>0.203350924423461</v>
      </c>
      <c r="AA3617">
        <v>0.72610664078822296</v>
      </c>
      <c r="AB3617">
        <v>22.202396795217702</v>
      </c>
      <c r="AC3617">
        <v>0.59090205226999604</v>
      </c>
      <c r="AD3617">
        <v>0.87989882095915395</v>
      </c>
      <c r="AE3617">
        <v>-0.958506082316397</v>
      </c>
      <c r="AF3617">
        <v>0.22065000948199101</v>
      </c>
      <c r="AG3617">
        <v>0.68151250837662902</v>
      </c>
      <c r="AH3617">
        <v>1.9002578801318499</v>
      </c>
      <c r="AI3617">
        <v>0.43521265639500101</v>
      </c>
      <c r="AJ3617">
        <v>0.78121606160956403</v>
      </c>
      <c r="AK3617">
        <v>0.91024889765290895</v>
      </c>
    </row>
    <row r="3618" spans="1:37" x14ac:dyDescent="0.2">
      <c r="A3618" t="s">
        <v>11627</v>
      </c>
      <c r="B3618">
        <v>19808404</v>
      </c>
      <c r="C3618">
        <v>19808702</v>
      </c>
      <c r="D3618">
        <v>299</v>
      </c>
      <c r="E3618" t="s">
        <v>12265</v>
      </c>
      <c r="F3618">
        <v>4</v>
      </c>
      <c r="G3618" t="s">
        <v>12266</v>
      </c>
      <c r="H3618" t="s">
        <v>31000</v>
      </c>
      <c r="I3618">
        <v>18</v>
      </c>
      <c r="J3618">
        <v>20953290</v>
      </c>
      <c r="K3618">
        <v>20954870</v>
      </c>
      <c r="L3618">
        <v>1581</v>
      </c>
      <c r="M3618">
        <v>2</v>
      </c>
      <c r="N3618">
        <v>6093</v>
      </c>
      <c r="O3618" t="s">
        <v>12101</v>
      </c>
      <c r="P3618">
        <v>1146168</v>
      </c>
      <c r="Q3618" t="s">
        <v>12102</v>
      </c>
      <c r="R3618" t="s">
        <v>12103</v>
      </c>
      <c r="S3618" t="s">
        <v>33517</v>
      </c>
      <c r="T3618">
        <v>0.152084254673993</v>
      </c>
      <c r="U3618">
        <v>0.603102917160658</v>
      </c>
      <c r="V3618">
        <v>22.546889228004499</v>
      </c>
      <c r="W3618">
        <v>0.90129300205075202</v>
      </c>
      <c r="X3618">
        <v>0.95159051474143896</v>
      </c>
      <c r="Y3618">
        <v>4.14936546013649E-2</v>
      </c>
      <c r="Z3618">
        <v>0.203350924423461</v>
      </c>
      <c r="AA3618">
        <v>0.72610664078822296</v>
      </c>
      <c r="AB3618">
        <v>22.202396795217702</v>
      </c>
      <c r="AC3618">
        <v>0.59090205226999604</v>
      </c>
      <c r="AD3618">
        <v>0.87989882095915395</v>
      </c>
      <c r="AE3618">
        <v>-0.958506082316397</v>
      </c>
      <c r="AF3618">
        <v>0.22065000948199101</v>
      </c>
      <c r="AG3618">
        <v>0.68151250837662902</v>
      </c>
      <c r="AH3618">
        <v>1.9002578801318499</v>
      </c>
      <c r="AI3618">
        <v>0.43521265639500101</v>
      </c>
      <c r="AJ3618">
        <v>0.78121606160956403</v>
      </c>
      <c r="AK3618">
        <v>0.91024889765290895</v>
      </c>
    </row>
    <row r="3619" spans="1:37" x14ac:dyDescent="0.2">
      <c r="A3619" t="s">
        <v>11627</v>
      </c>
      <c r="B3619">
        <v>19955078</v>
      </c>
      <c r="C3619">
        <v>19955362</v>
      </c>
      <c r="D3619">
        <v>285</v>
      </c>
      <c r="E3619" t="s">
        <v>12267</v>
      </c>
      <c r="F3619">
        <v>5</v>
      </c>
      <c r="G3619" t="s">
        <v>12268</v>
      </c>
      <c r="H3619" t="s">
        <v>31000</v>
      </c>
      <c r="I3619">
        <v>18</v>
      </c>
      <c r="J3619">
        <v>20953290</v>
      </c>
      <c r="K3619">
        <v>20954870</v>
      </c>
      <c r="L3619">
        <v>1581</v>
      </c>
      <c r="M3619">
        <v>2</v>
      </c>
      <c r="N3619">
        <v>6093</v>
      </c>
      <c r="O3619" t="s">
        <v>12101</v>
      </c>
      <c r="P3619">
        <v>999508</v>
      </c>
      <c r="Q3619" t="s">
        <v>12102</v>
      </c>
      <c r="R3619" t="s">
        <v>12103</v>
      </c>
      <c r="S3619" t="s">
        <v>33517</v>
      </c>
      <c r="T3619">
        <v>0.254431078355565</v>
      </c>
      <c r="U3619">
        <v>0.603102917160658</v>
      </c>
      <c r="V3619">
        <v>4.2340365925856904</v>
      </c>
      <c r="W3619">
        <v>0.26139292287254801</v>
      </c>
      <c r="X3619">
        <v>0.704072456322962</v>
      </c>
      <c r="Y3619">
        <v>-1.3912783424094399</v>
      </c>
      <c r="Z3619">
        <v>0.43777911271820902</v>
      </c>
      <c r="AA3619">
        <v>0.84435025072159198</v>
      </c>
      <c r="AB3619">
        <v>3.4051029906583401</v>
      </c>
      <c r="AC3619">
        <v>0.138069679189123</v>
      </c>
      <c r="AD3619">
        <v>0.68253123924728298</v>
      </c>
      <c r="AE3619">
        <v>-1.8217691570918</v>
      </c>
      <c r="AF3619">
        <v>0.164438489855599</v>
      </c>
      <c r="AG3619">
        <v>0.68151250837662902</v>
      </c>
      <c r="AH3619">
        <v>3.7033044374287898</v>
      </c>
      <c r="AI3619">
        <v>0.46030466842151802</v>
      </c>
      <c r="AJ3619">
        <v>0.78121606160956403</v>
      </c>
      <c r="AK3619">
        <v>-0.72720237731383197</v>
      </c>
    </row>
    <row r="3620" spans="1:37" x14ac:dyDescent="0.2">
      <c r="A3620" t="s">
        <v>11627</v>
      </c>
      <c r="B3620">
        <v>19955402</v>
      </c>
      <c r="C3620">
        <v>19955700</v>
      </c>
      <c r="D3620">
        <v>299</v>
      </c>
      <c r="E3620" t="s">
        <v>12269</v>
      </c>
      <c r="F3620">
        <v>4</v>
      </c>
      <c r="G3620" t="s">
        <v>12270</v>
      </c>
      <c r="H3620" t="s">
        <v>31000</v>
      </c>
      <c r="I3620">
        <v>18</v>
      </c>
      <c r="J3620">
        <v>20953290</v>
      </c>
      <c r="K3620">
        <v>20954870</v>
      </c>
      <c r="L3620">
        <v>1581</v>
      </c>
      <c r="M3620">
        <v>2</v>
      </c>
      <c r="N3620">
        <v>6093</v>
      </c>
      <c r="O3620" t="s">
        <v>12101</v>
      </c>
      <c r="P3620">
        <v>999170</v>
      </c>
      <c r="Q3620" t="s">
        <v>12102</v>
      </c>
      <c r="R3620" t="s">
        <v>12103</v>
      </c>
      <c r="S3620" t="s">
        <v>33517</v>
      </c>
      <c r="T3620">
        <v>0.254431078355565</v>
      </c>
      <c r="U3620">
        <v>0.603102917160658</v>
      </c>
      <c r="V3620">
        <v>4.2340365925856904</v>
      </c>
      <c r="W3620">
        <v>0.26139292287254801</v>
      </c>
      <c r="X3620">
        <v>0.704072456322962</v>
      </c>
      <c r="Y3620">
        <v>-1.3912783424094399</v>
      </c>
      <c r="Z3620">
        <v>0.43777911271820902</v>
      </c>
      <c r="AA3620">
        <v>0.84435025072159198</v>
      </c>
      <c r="AB3620">
        <v>3.4051029906583401</v>
      </c>
      <c r="AC3620">
        <v>0.138069679189123</v>
      </c>
      <c r="AD3620">
        <v>0.68253123924728298</v>
      </c>
      <c r="AE3620">
        <v>-1.8217691570918</v>
      </c>
      <c r="AF3620">
        <v>0.164438489855599</v>
      </c>
      <c r="AG3620">
        <v>0.68151250837662902</v>
      </c>
      <c r="AH3620">
        <v>3.7033044374287898</v>
      </c>
      <c r="AI3620">
        <v>0.46030466842151802</v>
      </c>
      <c r="AJ3620">
        <v>0.78121606160956403</v>
      </c>
      <c r="AK3620">
        <v>-0.72720237731383197</v>
      </c>
    </row>
    <row r="3621" spans="1:37" x14ac:dyDescent="0.2">
      <c r="A3621" t="s">
        <v>11627</v>
      </c>
      <c r="B3621">
        <v>19982177</v>
      </c>
      <c r="C3621">
        <v>19982326</v>
      </c>
      <c r="D3621">
        <v>150</v>
      </c>
      <c r="E3621" t="s">
        <v>12271</v>
      </c>
      <c r="F3621">
        <v>2</v>
      </c>
      <c r="G3621" t="s">
        <v>11933</v>
      </c>
      <c r="H3621" t="s">
        <v>31000</v>
      </c>
      <c r="I3621">
        <v>18</v>
      </c>
      <c r="J3621">
        <v>20953290</v>
      </c>
      <c r="K3621">
        <v>20954870</v>
      </c>
      <c r="L3621">
        <v>1581</v>
      </c>
      <c r="M3621">
        <v>2</v>
      </c>
      <c r="N3621">
        <v>6093</v>
      </c>
      <c r="O3621" t="s">
        <v>12101</v>
      </c>
      <c r="P3621">
        <v>972544</v>
      </c>
      <c r="Q3621" t="s">
        <v>12102</v>
      </c>
      <c r="R3621" t="s">
        <v>12103</v>
      </c>
      <c r="S3621" t="s">
        <v>33517</v>
      </c>
      <c r="T3621">
        <v>0.13593351853091001</v>
      </c>
      <c r="U3621">
        <v>0.603102917160658</v>
      </c>
      <c r="V3621">
        <v>3.2588709969804599</v>
      </c>
      <c r="W3621">
        <v>0.49326567146919698</v>
      </c>
      <c r="X3621">
        <v>0.78363289935355196</v>
      </c>
      <c r="Y3621">
        <v>-1.9505724379343099</v>
      </c>
      <c r="Z3621">
        <v>0.32591772323588503</v>
      </c>
      <c r="AA3621">
        <v>0.76096925162207596</v>
      </c>
      <c r="AB3621">
        <v>2.44294770453534</v>
      </c>
      <c r="AC3621">
        <v>0.25878032848854299</v>
      </c>
      <c r="AD3621">
        <v>0.68253123924728298</v>
      </c>
      <c r="AE3621">
        <v>-1.7335434781586101</v>
      </c>
      <c r="AF3621">
        <v>6.3969420106651201E-2</v>
      </c>
      <c r="AG3621">
        <v>0.57889197891446198</v>
      </c>
      <c r="AH3621">
        <v>3.2017186843438399</v>
      </c>
      <c r="AI3621">
        <v>0.82189318771374698</v>
      </c>
      <c r="AJ3621">
        <v>0.94983421942510304</v>
      </c>
      <c r="AK3621">
        <v>-1.4414611265955799</v>
      </c>
    </row>
    <row r="3622" spans="1:37" x14ac:dyDescent="0.2">
      <c r="A3622" t="s">
        <v>11627</v>
      </c>
      <c r="B3622">
        <v>19982366</v>
      </c>
      <c r="C3622">
        <v>19982655</v>
      </c>
      <c r="D3622">
        <v>290</v>
      </c>
      <c r="E3622" t="s">
        <v>12272</v>
      </c>
      <c r="F3622">
        <v>4</v>
      </c>
      <c r="G3622" t="s">
        <v>12273</v>
      </c>
      <c r="H3622" t="s">
        <v>31000</v>
      </c>
      <c r="I3622">
        <v>18</v>
      </c>
      <c r="J3622">
        <v>20953290</v>
      </c>
      <c r="K3622">
        <v>20954870</v>
      </c>
      <c r="L3622">
        <v>1581</v>
      </c>
      <c r="M3622">
        <v>2</v>
      </c>
      <c r="N3622">
        <v>6093</v>
      </c>
      <c r="O3622" t="s">
        <v>12101</v>
      </c>
      <c r="P3622">
        <v>972215</v>
      </c>
      <c r="Q3622" t="s">
        <v>12102</v>
      </c>
      <c r="R3622" t="s">
        <v>12103</v>
      </c>
      <c r="S3622" t="s">
        <v>33517</v>
      </c>
      <c r="T3622">
        <v>0.254431078355565</v>
      </c>
      <c r="U3622">
        <v>0.603102917160658</v>
      </c>
      <c r="V3622">
        <v>2.8872095869912902</v>
      </c>
      <c r="W3622">
        <v>0.24279500649351901</v>
      </c>
      <c r="X3622">
        <v>0.704072456322962</v>
      </c>
      <c r="Y3622">
        <v>-2.39699564481336</v>
      </c>
      <c r="Z3622">
        <v>0.45710774983416202</v>
      </c>
      <c r="AA3622">
        <v>0.84435025072159198</v>
      </c>
      <c r="AB3622">
        <v>2.11192178663824</v>
      </c>
      <c r="AC3622">
        <v>0.138069679189123</v>
      </c>
      <c r="AD3622">
        <v>0.68253123924728298</v>
      </c>
      <c r="AE3622">
        <v>-1.7288389373940201</v>
      </c>
      <c r="AF3622">
        <v>0.164438489855599</v>
      </c>
      <c r="AG3622">
        <v>0.68151250837662902</v>
      </c>
      <c r="AH3622">
        <v>2.8300572743546701</v>
      </c>
      <c r="AI3622">
        <v>0.424511747282666</v>
      </c>
      <c r="AJ3622">
        <v>0.78121606160956403</v>
      </c>
      <c r="AK3622">
        <v>-1.9522072040432901</v>
      </c>
    </row>
    <row r="3623" spans="1:37" x14ac:dyDescent="0.2">
      <c r="A3623" t="s">
        <v>11627</v>
      </c>
      <c r="B3623">
        <v>19990686</v>
      </c>
      <c r="C3623">
        <v>19990971</v>
      </c>
      <c r="D3623">
        <v>286</v>
      </c>
      <c r="E3623" t="s">
        <v>12274</v>
      </c>
      <c r="F3623">
        <v>4</v>
      </c>
      <c r="G3623" t="s">
        <v>12275</v>
      </c>
      <c r="H3623" t="s">
        <v>31000</v>
      </c>
      <c r="I3623">
        <v>18</v>
      </c>
      <c r="J3623">
        <v>20953290</v>
      </c>
      <c r="K3623">
        <v>20954870</v>
      </c>
      <c r="L3623">
        <v>1581</v>
      </c>
      <c r="M3623">
        <v>2</v>
      </c>
      <c r="N3623">
        <v>6093</v>
      </c>
      <c r="O3623" t="s">
        <v>12101</v>
      </c>
      <c r="P3623">
        <v>963899</v>
      </c>
      <c r="Q3623" t="s">
        <v>12102</v>
      </c>
      <c r="R3623" t="s">
        <v>12103</v>
      </c>
      <c r="S3623" t="s">
        <v>33517</v>
      </c>
      <c r="T3623">
        <v>0.16170920290747501</v>
      </c>
      <c r="U3623">
        <v>0.603102917160658</v>
      </c>
      <c r="V3623">
        <v>2.5547698891566801</v>
      </c>
      <c r="W3623">
        <v>0.46744242736047098</v>
      </c>
      <c r="X3623">
        <v>0.76488243289783298</v>
      </c>
      <c r="Y3623">
        <v>-2.4261442873649899</v>
      </c>
      <c r="Z3623">
        <v>0.356094662962533</v>
      </c>
      <c r="AA3623">
        <v>0.81332655330779302</v>
      </c>
      <c r="AB3623">
        <v>1.76963124624266</v>
      </c>
      <c r="AC3623">
        <v>0.216150597430423</v>
      </c>
      <c r="AD3623">
        <v>0.68253123924728298</v>
      </c>
      <c r="AE3623">
        <v>-2.7740895830369801</v>
      </c>
      <c r="AF3623">
        <v>7.8063840804869597E-2</v>
      </c>
      <c r="AG3623">
        <v>0.63384817793364701</v>
      </c>
      <c r="AH3623">
        <v>2.6883641524523898</v>
      </c>
      <c r="AI3623">
        <v>0.82189318771374698</v>
      </c>
      <c r="AJ3623">
        <v>0.94983421942510304</v>
      </c>
      <c r="AK3623">
        <v>-1.67883776072082</v>
      </c>
    </row>
    <row r="3624" spans="1:37" x14ac:dyDescent="0.2">
      <c r="A3624" t="s">
        <v>11627</v>
      </c>
      <c r="B3624">
        <v>19991011</v>
      </c>
      <c r="C3624">
        <v>19991166</v>
      </c>
      <c r="D3624">
        <v>156</v>
      </c>
      <c r="E3624" t="s">
        <v>12276</v>
      </c>
      <c r="F3624">
        <v>3</v>
      </c>
      <c r="G3624" t="s">
        <v>11953</v>
      </c>
      <c r="H3624" t="s">
        <v>31000</v>
      </c>
      <c r="I3624">
        <v>18</v>
      </c>
      <c r="J3624">
        <v>20953290</v>
      </c>
      <c r="K3624">
        <v>20954870</v>
      </c>
      <c r="L3624">
        <v>1581</v>
      </c>
      <c r="M3624">
        <v>2</v>
      </c>
      <c r="N3624">
        <v>6093</v>
      </c>
      <c r="O3624" t="s">
        <v>12101</v>
      </c>
      <c r="P3624">
        <v>963704</v>
      </c>
      <c r="Q3624" t="s">
        <v>12102</v>
      </c>
      <c r="R3624" t="s">
        <v>12103</v>
      </c>
      <c r="S3624" t="s">
        <v>33517</v>
      </c>
      <c r="T3624">
        <v>0.16170920290747501</v>
      </c>
      <c r="U3624">
        <v>0.603102917160658</v>
      </c>
      <c r="V3624">
        <v>2.5547698891566801</v>
      </c>
      <c r="W3624">
        <v>0.46744242736047098</v>
      </c>
      <c r="X3624">
        <v>0.76488243289783298</v>
      </c>
      <c r="Y3624">
        <v>-2.4261442873649899</v>
      </c>
      <c r="Z3624">
        <v>0.356094662962533</v>
      </c>
      <c r="AA3624">
        <v>0.81332655330779302</v>
      </c>
      <c r="AB3624">
        <v>1.76963124624266</v>
      </c>
      <c r="AC3624">
        <v>0.216150597430423</v>
      </c>
      <c r="AD3624">
        <v>0.68253123924728298</v>
      </c>
      <c r="AE3624">
        <v>-2.7740895830369801</v>
      </c>
      <c r="AF3624">
        <v>7.8063840804869597E-2</v>
      </c>
      <c r="AG3624">
        <v>0.63384817793364701</v>
      </c>
      <c r="AH3624">
        <v>2.6883641524523898</v>
      </c>
      <c r="AI3624">
        <v>0.82189318771374698</v>
      </c>
      <c r="AJ3624">
        <v>0.94983421942510304</v>
      </c>
      <c r="AK3624">
        <v>-1.67883776072082</v>
      </c>
    </row>
    <row r="3625" spans="1:37" x14ac:dyDescent="0.2">
      <c r="A3625" t="s">
        <v>11627</v>
      </c>
      <c r="B3625">
        <v>20077669</v>
      </c>
      <c r="C3625">
        <v>20077965</v>
      </c>
      <c r="D3625">
        <v>297</v>
      </c>
      <c r="E3625" t="s">
        <v>12277</v>
      </c>
      <c r="F3625">
        <v>5</v>
      </c>
      <c r="G3625" t="s">
        <v>12278</v>
      </c>
      <c r="H3625" t="s">
        <v>31000</v>
      </c>
      <c r="I3625">
        <v>18</v>
      </c>
      <c r="J3625">
        <v>20953290</v>
      </c>
      <c r="K3625">
        <v>20954870</v>
      </c>
      <c r="L3625">
        <v>1581</v>
      </c>
      <c r="M3625">
        <v>2</v>
      </c>
      <c r="N3625">
        <v>6093</v>
      </c>
      <c r="O3625" t="s">
        <v>12101</v>
      </c>
      <c r="P3625">
        <v>876905</v>
      </c>
      <c r="Q3625" t="s">
        <v>12102</v>
      </c>
      <c r="R3625" t="s">
        <v>12103</v>
      </c>
      <c r="S3625" t="s">
        <v>33517</v>
      </c>
      <c r="T3625">
        <v>0.27615329656722498</v>
      </c>
      <c r="U3625">
        <v>0.603102917160658</v>
      </c>
      <c r="V3625">
        <v>2.53338131597733</v>
      </c>
      <c r="W3625">
        <v>0.371855812393517</v>
      </c>
      <c r="X3625">
        <v>0.704072456322962</v>
      </c>
      <c r="Y3625">
        <v>-2.2689659534093498</v>
      </c>
      <c r="Z3625">
        <v>0.34079228555837798</v>
      </c>
      <c r="AA3625">
        <v>0.78595912572444204</v>
      </c>
      <c r="AB3625">
        <v>2.0128028486534202</v>
      </c>
      <c r="AC3625">
        <v>0.44540003220604202</v>
      </c>
      <c r="AD3625">
        <v>0.82872126865393902</v>
      </c>
      <c r="AE3625">
        <v>-1.7891724534640201</v>
      </c>
      <c r="AF3625">
        <v>0.35044498323680101</v>
      </c>
      <c r="AG3625">
        <v>0.74289508271920801</v>
      </c>
      <c r="AH3625">
        <v>1.8870998515656601</v>
      </c>
      <c r="AI3625">
        <v>0.40724312112737299</v>
      </c>
      <c r="AJ3625">
        <v>0.78121606160956403</v>
      </c>
      <c r="AK3625">
        <v>-1.7860736564389901</v>
      </c>
    </row>
    <row r="3626" spans="1:37" x14ac:dyDescent="0.2">
      <c r="A3626" t="s">
        <v>11627</v>
      </c>
      <c r="B3626">
        <v>20078005</v>
      </c>
      <c r="C3626">
        <v>20078294</v>
      </c>
      <c r="D3626">
        <v>290</v>
      </c>
      <c r="E3626" t="s">
        <v>12279</v>
      </c>
      <c r="F3626">
        <v>4</v>
      </c>
      <c r="G3626" t="s">
        <v>11939</v>
      </c>
      <c r="H3626" t="s">
        <v>31000</v>
      </c>
      <c r="I3626">
        <v>18</v>
      </c>
      <c r="J3626">
        <v>20953290</v>
      </c>
      <c r="K3626">
        <v>20954870</v>
      </c>
      <c r="L3626">
        <v>1581</v>
      </c>
      <c r="M3626">
        <v>2</v>
      </c>
      <c r="N3626">
        <v>6093</v>
      </c>
      <c r="O3626" t="s">
        <v>12101</v>
      </c>
      <c r="P3626">
        <v>876576</v>
      </c>
      <c r="Q3626" t="s">
        <v>12102</v>
      </c>
      <c r="R3626" t="s">
        <v>12103</v>
      </c>
      <c r="S3626" t="s">
        <v>33517</v>
      </c>
      <c r="T3626">
        <v>0.27615329656722498</v>
      </c>
      <c r="U3626">
        <v>0.603102917160658</v>
      </c>
      <c r="V3626">
        <v>2.53338131597733</v>
      </c>
      <c r="W3626">
        <v>0.113079289867903</v>
      </c>
      <c r="X3626">
        <v>0.704072456322962</v>
      </c>
      <c r="Y3626">
        <v>-23.1210481043139</v>
      </c>
      <c r="Z3626">
        <v>0.47690667696080002</v>
      </c>
      <c r="AA3626">
        <v>0.84435025072159198</v>
      </c>
      <c r="AB3626">
        <v>1.8095107393216501</v>
      </c>
      <c r="AC3626">
        <v>0.253574581277134</v>
      </c>
      <c r="AD3626">
        <v>0.68253123924728298</v>
      </c>
      <c r="AE3626">
        <v>-2.4297411051773401</v>
      </c>
      <c r="AF3626">
        <v>0.185213627326239</v>
      </c>
      <c r="AG3626">
        <v>0.68151250837662902</v>
      </c>
      <c r="AH3626">
        <v>2.4657861559783099</v>
      </c>
      <c r="AI3626">
        <v>0.123911202140572</v>
      </c>
      <c r="AJ3626">
        <v>0.78121606160956403</v>
      </c>
      <c r="AK3626">
        <v>-22.638155807343601</v>
      </c>
    </row>
    <row r="3627" spans="1:37" x14ac:dyDescent="0.2">
      <c r="A3627" t="s">
        <v>11627</v>
      </c>
      <c r="B3627">
        <v>20092002</v>
      </c>
      <c r="C3627">
        <v>20092219</v>
      </c>
      <c r="D3627">
        <v>218</v>
      </c>
      <c r="E3627" t="s">
        <v>12280</v>
      </c>
      <c r="F3627">
        <v>4</v>
      </c>
      <c r="G3627" t="s">
        <v>12281</v>
      </c>
      <c r="H3627" t="s">
        <v>31000</v>
      </c>
      <c r="I3627">
        <v>18</v>
      </c>
      <c r="J3627">
        <v>20953290</v>
      </c>
      <c r="K3627">
        <v>20954870</v>
      </c>
      <c r="L3627">
        <v>1581</v>
      </c>
      <c r="M3627">
        <v>2</v>
      </c>
      <c r="N3627">
        <v>6093</v>
      </c>
      <c r="O3627" t="s">
        <v>12101</v>
      </c>
      <c r="P3627">
        <v>862651</v>
      </c>
      <c r="Q3627" t="s">
        <v>12102</v>
      </c>
      <c r="R3627" t="s">
        <v>12103</v>
      </c>
      <c r="S3627" t="s">
        <v>33517</v>
      </c>
      <c r="T3627">
        <v>0.520663594717519</v>
      </c>
      <c r="U3627">
        <v>0.79931571560609904</v>
      </c>
      <c r="V3627">
        <v>2.5509371663049998</v>
      </c>
      <c r="W3627">
        <v>0.350179873819775</v>
      </c>
      <c r="X3627">
        <v>0.704072456322962</v>
      </c>
      <c r="Y3627">
        <v>-1.5803695046066899</v>
      </c>
      <c r="Z3627">
        <v>0.65646986479501102</v>
      </c>
      <c r="AA3627">
        <v>0.84521697243271998</v>
      </c>
      <c r="AB3627">
        <v>1.8457707173642799</v>
      </c>
      <c r="AC3627">
        <v>0.13121996167251501</v>
      </c>
      <c r="AD3627">
        <v>0.68253123924728298</v>
      </c>
      <c r="AE3627">
        <v>-1.8886906317399399</v>
      </c>
      <c r="AF3627">
        <v>0.47321592868844298</v>
      </c>
      <c r="AG3627">
        <v>0.80674443595273604</v>
      </c>
      <c r="AH3627">
        <v>2.4140713966068299</v>
      </c>
      <c r="AI3627">
        <v>0.70028824916981403</v>
      </c>
      <c r="AJ3627">
        <v>0.86637447704251103</v>
      </c>
      <c r="AK3627">
        <v>-0.93803942582569</v>
      </c>
    </row>
    <row r="3628" spans="1:37" x14ac:dyDescent="0.2">
      <c r="A3628" t="s">
        <v>11627</v>
      </c>
      <c r="B3628">
        <v>20092258</v>
      </c>
      <c r="C3628">
        <v>20092409</v>
      </c>
      <c r="D3628">
        <v>152</v>
      </c>
      <c r="E3628" t="s">
        <v>12282</v>
      </c>
      <c r="F3628">
        <v>2</v>
      </c>
      <c r="G3628" t="s">
        <v>12015</v>
      </c>
      <c r="H3628" t="s">
        <v>31000</v>
      </c>
      <c r="I3628">
        <v>18</v>
      </c>
      <c r="J3628">
        <v>20953290</v>
      </c>
      <c r="K3628">
        <v>20954870</v>
      </c>
      <c r="L3628">
        <v>1581</v>
      </c>
      <c r="M3628">
        <v>2</v>
      </c>
      <c r="N3628">
        <v>6093</v>
      </c>
      <c r="O3628" t="s">
        <v>12101</v>
      </c>
      <c r="P3628">
        <v>862461</v>
      </c>
      <c r="Q3628" t="s">
        <v>12102</v>
      </c>
      <c r="R3628" t="s">
        <v>12103</v>
      </c>
      <c r="S3628" t="s">
        <v>33517</v>
      </c>
      <c r="T3628">
        <v>0.520663594717519</v>
      </c>
      <c r="U3628">
        <v>0.79931571560609904</v>
      </c>
      <c r="V3628">
        <v>2.5509371663049998</v>
      </c>
      <c r="W3628">
        <v>0.350179873819775</v>
      </c>
      <c r="X3628">
        <v>0.704072456322962</v>
      </c>
      <c r="Y3628">
        <v>-1.5803695046066899</v>
      </c>
      <c r="Z3628">
        <v>0.65646986479501102</v>
      </c>
      <c r="AA3628">
        <v>0.84521697243271998</v>
      </c>
      <c r="AB3628">
        <v>1.8457707173642799</v>
      </c>
      <c r="AC3628">
        <v>0.13121996167251501</v>
      </c>
      <c r="AD3628">
        <v>0.68253123924728298</v>
      </c>
      <c r="AE3628">
        <v>-1.8886906317399399</v>
      </c>
      <c r="AF3628">
        <v>0.47321592868844298</v>
      </c>
      <c r="AG3628">
        <v>0.80674443595273604</v>
      </c>
      <c r="AH3628">
        <v>2.4140713966068299</v>
      </c>
      <c r="AI3628">
        <v>0.70028824916981403</v>
      </c>
      <c r="AJ3628">
        <v>0.86637447704251103</v>
      </c>
      <c r="AK3628">
        <v>-0.93803942582569</v>
      </c>
    </row>
    <row r="3629" spans="1:37" x14ac:dyDescent="0.2">
      <c r="A3629" t="s">
        <v>11627</v>
      </c>
      <c r="B3629">
        <v>20194354</v>
      </c>
      <c r="C3629">
        <v>20194652</v>
      </c>
      <c r="D3629">
        <v>299</v>
      </c>
      <c r="E3629" t="s">
        <v>12283</v>
      </c>
      <c r="F3629">
        <v>5</v>
      </c>
      <c r="G3629" t="s">
        <v>12284</v>
      </c>
      <c r="H3629" t="s">
        <v>31000</v>
      </c>
      <c r="I3629">
        <v>18</v>
      </c>
      <c r="J3629">
        <v>20953290</v>
      </c>
      <c r="K3629">
        <v>20954870</v>
      </c>
      <c r="L3629">
        <v>1581</v>
      </c>
      <c r="M3629">
        <v>2</v>
      </c>
      <c r="N3629">
        <v>6093</v>
      </c>
      <c r="O3629" t="s">
        <v>12101</v>
      </c>
      <c r="P3629">
        <v>760218</v>
      </c>
      <c r="Q3629" t="s">
        <v>12102</v>
      </c>
      <c r="R3629" t="s">
        <v>12103</v>
      </c>
      <c r="S3629" t="s">
        <v>33517</v>
      </c>
      <c r="T3629">
        <v>0.152084254673993</v>
      </c>
      <c r="U3629">
        <v>0.603102917160658</v>
      </c>
      <c r="V3629">
        <v>24.221577693763798</v>
      </c>
      <c r="W3629">
        <v>0.90129300205075202</v>
      </c>
      <c r="X3629">
        <v>0.95159051474143896</v>
      </c>
      <c r="Y3629">
        <v>-1.5563626403520701</v>
      </c>
      <c r="Z3629">
        <v>0.136920528570767</v>
      </c>
      <c r="AA3629">
        <v>0.72610664078822296</v>
      </c>
      <c r="AB3629">
        <v>23.483766493990601</v>
      </c>
      <c r="AC3629">
        <v>0.87571881649376604</v>
      </c>
      <c r="AD3629">
        <v>0.94068432309766403</v>
      </c>
      <c r="AE3629">
        <v>-2.1733619999224998</v>
      </c>
      <c r="AF3629">
        <v>0.43559387281936701</v>
      </c>
      <c r="AG3629">
        <v>0.80674443595273604</v>
      </c>
      <c r="AH3629">
        <v>3.56222270523359</v>
      </c>
      <c r="AI3629">
        <v>0.69444917998461897</v>
      </c>
      <c r="AJ3629">
        <v>0.862196742697804</v>
      </c>
      <c r="AK3629">
        <v>-0.80583475590750797</v>
      </c>
    </row>
    <row r="3630" spans="1:37" x14ac:dyDescent="0.2">
      <c r="A3630" t="s">
        <v>11627</v>
      </c>
      <c r="B3630">
        <v>20230314</v>
      </c>
      <c r="C3630">
        <v>20230612</v>
      </c>
      <c r="D3630">
        <v>299</v>
      </c>
      <c r="E3630" t="s">
        <v>12285</v>
      </c>
      <c r="F3630">
        <v>4</v>
      </c>
      <c r="G3630" t="s">
        <v>12286</v>
      </c>
      <c r="H3630" t="s">
        <v>31000</v>
      </c>
      <c r="I3630">
        <v>18</v>
      </c>
      <c r="J3630">
        <v>20953290</v>
      </c>
      <c r="K3630">
        <v>20954870</v>
      </c>
      <c r="L3630">
        <v>1581</v>
      </c>
      <c r="M3630">
        <v>2</v>
      </c>
      <c r="N3630">
        <v>6093</v>
      </c>
      <c r="O3630" t="s">
        <v>12101</v>
      </c>
      <c r="P3630">
        <v>724258</v>
      </c>
      <c r="Q3630" t="s">
        <v>12102</v>
      </c>
      <c r="R3630" t="s">
        <v>12103</v>
      </c>
      <c r="S3630" t="s">
        <v>33517</v>
      </c>
      <c r="T3630">
        <v>0.61378204920830604</v>
      </c>
      <c r="U3630">
        <v>0.83217249244743297</v>
      </c>
      <c r="V3630">
        <v>0.69106961384042298</v>
      </c>
      <c r="W3630">
        <v>0.73420570613580904</v>
      </c>
      <c r="X3630">
        <v>0.95159051474143896</v>
      </c>
      <c r="Y3630">
        <v>-0.47596714295018799</v>
      </c>
      <c r="Z3630">
        <v>0.82095374834302304</v>
      </c>
      <c r="AA3630">
        <v>0.95070810395168004</v>
      </c>
      <c r="AB3630">
        <v>-0.27240431550289301</v>
      </c>
      <c r="AC3630">
        <v>0.90042941727307502</v>
      </c>
      <c r="AD3630">
        <v>0.94068432309766403</v>
      </c>
      <c r="AE3630">
        <v>-0.43377817375241501</v>
      </c>
      <c r="AF3630">
        <v>0.196302067133383</v>
      </c>
      <c r="AG3630">
        <v>0.68151250837662902</v>
      </c>
      <c r="AH3630">
        <v>1.62067998668352</v>
      </c>
      <c r="AI3630">
        <v>0.63502732279614804</v>
      </c>
      <c r="AJ3630">
        <v>0.81104508058742797</v>
      </c>
      <c r="AK3630">
        <v>-0.31137037920440302</v>
      </c>
    </row>
    <row r="3631" spans="1:37" x14ac:dyDescent="0.2">
      <c r="A3631" t="s">
        <v>11627</v>
      </c>
      <c r="B3631">
        <v>20244874</v>
      </c>
      <c r="C3631">
        <v>20245024</v>
      </c>
      <c r="D3631">
        <v>151</v>
      </c>
      <c r="E3631" t="s">
        <v>12287</v>
      </c>
      <c r="F3631">
        <v>2</v>
      </c>
      <c r="G3631" t="s">
        <v>12288</v>
      </c>
      <c r="H3631" t="s">
        <v>31000</v>
      </c>
      <c r="I3631">
        <v>18</v>
      </c>
      <c r="J3631">
        <v>20953290</v>
      </c>
      <c r="K3631">
        <v>20954870</v>
      </c>
      <c r="L3631">
        <v>1581</v>
      </c>
      <c r="M3631">
        <v>2</v>
      </c>
      <c r="N3631">
        <v>6093</v>
      </c>
      <c r="O3631" t="s">
        <v>12101</v>
      </c>
      <c r="P3631">
        <v>709846</v>
      </c>
      <c r="Q3631" t="s">
        <v>12102</v>
      </c>
      <c r="R3631" t="s">
        <v>12103</v>
      </c>
      <c r="S3631" t="s">
        <v>33517</v>
      </c>
      <c r="T3631">
        <v>0.93943752600822705</v>
      </c>
      <c r="U3631">
        <v>1</v>
      </c>
      <c r="V3631">
        <v>0.43897630259581299</v>
      </c>
      <c r="W3631">
        <v>0.113079289867903</v>
      </c>
      <c r="X3631">
        <v>0.704072456322962</v>
      </c>
      <c r="Y3631">
        <v>-23.156678312998</v>
      </c>
      <c r="Z3631">
        <v>0.55428001561304696</v>
      </c>
      <c r="AA3631">
        <v>0.84521697243271998</v>
      </c>
      <c r="AB3631">
        <v>-0.52449762191344895</v>
      </c>
      <c r="AC3631">
        <v>0.10683406973163299</v>
      </c>
      <c r="AD3631">
        <v>0.68253123924728298</v>
      </c>
      <c r="AE3631">
        <v>-3.625455736898</v>
      </c>
      <c r="AF3631">
        <v>0.45724430223818102</v>
      </c>
      <c r="AG3631">
        <v>0.80674443595273604</v>
      </c>
      <c r="AH3631">
        <v>1.36858671717681</v>
      </c>
      <c r="AI3631">
        <v>0.17351581260912399</v>
      </c>
      <c r="AJ3631">
        <v>0.78121606160956403</v>
      </c>
      <c r="AK3631">
        <v>-22.469178593071899</v>
      </c>
    </row>
    <row r="3632" spans="1:37" x14ac:dyDescent="0.2">
      <c r="A3632" t="s">
        <v>11627</v>
      </c>
      <c r="B3632">
        <v>20245064</v>
      </c>
      <c r="C3632">
        <v>20245362</v>
      </c>
      <c r="D3632">
        <v>299</v>
      </c>
      <c r="E3632" t="s">
        <v>12289</v>
      </c>
      <c r="F3632">
        <v>6</v>
      </c>
      <c r="G3632" t="s">
        <v>12290</v>
      </c>
      <c r="H3632" t="s">
        <v>31000</v>
      </c>
      <c r="I3632">
        <v>18</v>
      </c>
      <c r="J3632">
        <v>20953290</v>
      </c>
      <c r="K3632">
        <v>20954870</v>
      </c>
      <c r="L3632">
        <v>1581</v>
      </c>
      <c r="M3632">
        <v>2</v>
      </c>
      <c r="N3632">
        <v>6093</v>
      </c>
      <c r="O3632" t="s">
        <v>12101</v>
      </c>
      <c r="P3632">
        <v>709508</v>
      </c>
      <c r="Q3632" t="s">
        <v>12102</v>
      </c>
      <c r="R3632" t="s">
        <v>12103</v>
      </c>
      <c r="S3632" t="s">
        <v>33517</v>
      </c>
      <c r="T3632">
        <v>0.61378204920830604</v>
      </c>
      <c r="U3632">
        <v>0.83217249244743297</v>
      </c>
      <c r="V3632">
        <v>1.0712774955998501</v>
      </c>
      <c r="W3632">
        <v>0.371855812393517</v>
      </c>
      <c r="X3632">
        <v>0.704072456322962</v>
      </c>
      <c r="Y3632">
        <v>-3.1451646194132601</v>
      </c>
      <c r="Z3632">
        <v>0.82095374834302304</v>
      </c>
      <c r="AA3632">
        <v>0.95070810395168004</v>
      </c>
      <c r="AB3632">
        <v>0.107803500309522</v>
      </c>
      <c r="AC3632">
        <v>0.253574581277134</v>
      </c>
      <c r="AD3632">
        <v>0.68253123924728298</v>
      </c>
      <c r="AE3632">
        <v>-3.03420794035884</v>
      </c>
      <c r="AF3632">
        <v>0.196302067133383</v>
      </c>
      <c r="AG3632">
        <v>0.68151250837662902</v>
      </c>
      <c r="AH3632">
        <v>2.0008879101808401</v>
      </c>
      <c r="AI3632">
        <v>0.54477755481726198</v>
      </c>
      <c r="AJ3632">
        <v>0.78121606160956403</v>
      </c>
      <c r="AK3632">
        <v>-2.4247655784664301</v>
      </c>
    </row>
    <row r="3633" spans="1:37" x14ac:dyDescent="0.2">
      <c r="A3633" t="s">
        <v>11627</v>
      </c>
      <c r="B3633">
        <v>20266914</v>
      </c>
      <c r="C3633">
        <v>20267063</v>
      </c>
      <c r="D3633">
        <v>150</v>
      </c>
      <c r="E3633" t="s">
        <v>12291</v>
      </c>
      <c r="F3633">
        <v>2</v>
      </c>
      <c r="G3633" t="s">
        <v>11985</v>
      </c>
      <c r="H3633" t="s">
        <v>31000</v>
      </c>
      <c r="I3633">
        <v>18</v>
      </c>
      <c r="J3633">
        <v>20953290</v>
      </c>
      <c r="K3633">
        <v>20954870</v>
      </c>
      <c r="L3633">
        <v>1581</v>
      </c>
      <c r="M3633">
        <v>2</v>
      </c>
      <c r="N3633">
        <v>6093</v>
      </c>
      <c r="O3633" t="s">
        <v>12101</v>
      </c>
      <c r="P3633">
        <v>687807</v>
      </c>
      <c r="Q3633" t="s">
        <v>12102</v>
      </c>
      <c r="R3633" t="s">
        <v>12103</v>
      </c>
      <c r="S3633" t="s">
        <v>33517</v>
      </c>
      <c r="T3633">
        <v>0.152084254673993</v>
      </c>
      <c r="U3633">
        <v>0.603102917160658</v>
      </c>
      <c r="V3633">
        <v>22.386083999058901</v>
      </c>
      <c r="W3633">
        <v>0.52938914056192898</v>
      </c>
      <c r="X3633">
        <v>0.81997475101605799</v>
      </c>
      <c r="Y3633">
        <v>0.70614507425455397</v>
      </c>
      <c r="Z3633">
        <v>6.2807925220854099E-2</v>
      </c>
      <c r="AA3633">
        <v>0.72610664078822296</v>
      </c>
      <c r="AB3633">
        <v>22.793377407965501</v>
      </c>
      <c r="AC3633">
        <v>0.62840251879890197</v>
      </c>
      <c r="AD3633">
        <v>0.87989882095915395</v>
      </c>
      <c r="AE3633">
        <v>0.47036739863855498</v>
      </c>
      <c r="AF3633">
        <v>0.96396358433015406</v>
      </c>
      <c r="AG3633">
        <v>1</v>
      </c>
      <c r="AH3633">
        <v>0.33453326194011501</v>
      </c>
      <c r="AI3633">
        <v>0.52665284479548302</v>
      </c>
      <c r="AJ3633">
        <v>0.78121606160956403</v>
      </c>
      <c r="AK3633">
        <v>0.61786699669327605</v>
      </c>
    </row>
    <row r="3634" spans="1:37" x14ac:dyDescent="0.2">
      <c r="A3634" t="s">
        <v>11627</v>
      </c>
      <c r="B3634">
        <v>20267103</v>
      </c>
      <c r="C3634">
        <v>20267254</v>
      </c>
      <c r="D3634">
        <v>152</v>
      </c>
      <c r="E3634" t="s">
        <v>12292</v>
      </c>
      <c r="F3634">
        <v>2</v>
      </c>
      <c r="G3634" t="s">
        <v>11935</v>
      </c>
      <c r="H3634" t="s">
        <v>31000</v>
      </c>
      <c r="I3634">
        <v>18</v>
      </c>
      <c r="J3634">
        <v>20953290</v>
      </c>
      <c r="K3634">
        <v>20954870</v>
      </c>
      <c r="L3634">
        <v>1581</v>
      </c>
      <c r="M3634">
        <v>2</v>
      </c>
      <c r="N3634">
        <v>6093</v>
      </c>
      <c r="O3634" t="s">
        <v>12101</v>
      </c>
      <c r="P3634">
        <v>687616</v>
      </c>
      <c r="Q3634" t="s">
        <v>12102</v>
      </c>
      <c r="R3634" t="s">
        <v>12103</v>
      </c>
      <c r="S3634" t="s">
        <v>33517</v>
      </c>
      <c r="T3634">
        <v>0.152084254673993</v>
      </c>
      <c r="U3634">
        <v>0.603102917160658</v>
      </c>
      <c r="V3634">
        <v>22.386083999058901</v>
      </c>
      <c r="W3634">
        <v>0.52938914056192898</v>
      </c>
      <c r="X3634">
        <v>0.81997475101605799</v>
      </c>
      <c r="Y3634">
        <v>0.70614507425455397</v>
      </c>
      <c r="Z3634">
        <v>6.2807925220854099E-2</v>
      </c>
      <c r="AA3634">
        <v>0.72610664078822296</v>
      </c>
      <c r="AB3634">
        <v>22.793377407965501</v>
      </c>
      <c r="AC3634">
        <v>0.62840251879890197</v>
      </c>
      <c r="AD3634">
        <v>0.87989882095915395</v>
      </c>
      <c r="AE3634">
        <v>0.47036739863855498</v>
      </c>
      <c r="AF3634">
        <v>0.96396358433015406</v>
      </c>
      <c r="AG3634">
        <v>1</v>
      </c>
      <c r="AH3634">
        <v>0.33453326194011501</v>
      </c>
      <c r="AI3634">
        <v>0.52665284479548302</v>
      </c>
      <c r="AJ3634">
        <v>0.78121606160956403</v>
      </c>
      <c r="AK3634">
        <v>0.61786699669327605</v>
      </c>
    </row>
    <row r="3635" spans="1:37" x14ac:dyDescent="0.2">
      <c r="A3635" t="s">
        <v>11627</v>
      </c>
      <c r="B3635">
        <v>20272207</v>
      </c>
      <c r="C3635">
        <v>20272492</v>
      </c>
      <c r="D3635">
        <v>286</v>
      </c>
      <c r="E3635" t="s">
        <v>12293</v>
      </c>
      <c r="F3635">
        <v>5</v>
      </c>
      <c r="G3635" t="s">
        <v>12294</v>
      </c>
      <c r="H3635" t="s">
        <v>31000</v>
      </c>
      <c r="I3635">
        <v>18</v>
      </c>
      <c r="J3635">
        <v>20953290</v>
      </c>
      <c r="K3635">
        <v>20954870</v>
      </c>
      <c r="L3635">
        <v>1581</v>
      </c>
      <c r="M3635">
        <v>2</v>
      </c>
      <c r="N3635">
        <v>6093</v>
      </c>
      <c r="O3635" t="s">
        <v>12101</v>
      </c>
      <c r="P3635">
        <v>682378</v>
      </c>
      <c r="Q3635" t="s">
        <v>12102</v>
      </c>
      <c r="R3635" t="s">
        <v>12103</v>
      </c>
      <c r="S3635" t="s">
        <v>33517</v>
      </c>
      <c r="T3635">
        <v>0.29910708687459298</v>
      </c>
      <c r="U3635">
        <v>0.603102917160658</v>
      </c>
      <c r="V3635">
        <v>2.2500357016799</v>
      </c>
      <c r="W3635">
        <v>0.787510172938932</v>
      </c>
      <c r="X3635">
        <v>0.95159051474143896</v>
      </c>
      <c r="Y3635">
        <v>-0.36220983643629301</v>
      </c>
      <c r="Z3635">
        <v>0.49716615025021699</v>
      </c>
      <c r="AA3635">
        <v>0.84521697243271998</v>
      </c>
      <c r="AB3635">
        <v>1.56147282334714</v>
      </c>
      <c r="AC3635">
        <v>0.48049084149264598</v>
      </c>
      <c r="AD3635">
        <v>0.860469897539898</v>
      </c>
      <c r="AE3635">
        <v>-1.0399832191207301</v>
      </c>
      <c r="AF3635">
        <v>0.196302067133383</v>
      </c>
      <c r="AG3635">
        <v>0.68151250837662902</v>
      </c>
      <c r="AH3635">
        <v>2.2154139402639301</v>
      </c>
      <c r="AI3635">
        <v>0.915996609709537</v>
      </c>
      <c r="AJ3635">
        <v>0.98621344597861504</v>
      </c>
      <c r="AK3635">
        <v>0.29138348010255299</v>
      </c>
    </row>
    <row r="3636" spans="1:37" x14ac:dyDescent="0.2">
      <c r="A3636" t="s">
        <v>11627</v>
      </c>
      <c r="B3636">
        <v>20272532</v>
      </c>
      <c r="C3636">
        <v>20272691</v>
      </c>
      <c r="D3636">
        <v>160</v>
      </c>
      <c r="E3636" t="s">
        <v>12295</v>
      </c>
      <c r="F3636">
        <v>3</v>
      </c>
      <c r="G3636" t="s">
        <v>12296</v>
      </c>
      <c r="H3636" t="s">
        <v>31000</v>
      </c>
      <c r="I3636">
        <v>18</v>
      </c>
      <c r="J3636">
        <v>20953290</v>
      </c>
      <c r="K3636">
        <v>20954870</v>
      </c>
      <c r="L3636">
        <v>1581</v>
      </c>
      <c r="M3636">
        <v>2</v>
      </c>
      <c r="N3636">
        <v>6093</v>
      </c>
      <c r="O3636" t="s">
        <v>12101</v>
      </c>
      <c r="P3636">
        <v>682179</v>
      </c>
      <c r="Q3636" t="s">
        <v>12102</v>
      </c>
      <c r="R3636" t="s">
        <v>12103</v>
      </c>
      <c r="S3636" t="s">
        <v>33517</v>
      </c>
      <c r="T3636">
        <v>0.29910708687459298</v>
      </c>
      <c r="U3636">
        <v>0.603102917160658</v>
      </c>
      <c r="V3636">
        <v>2.6362138115506899</v>
      </c>
      <c r="W3636">
        <v>0.787510172938932</v>
      </c>
      <c r="X3636">
        <v>0.95159051474143896</v>
      </c>
      <c r="Y3636">
        <v>-0.73166755069460498</v>
      </c>
      <c r="Z3636">
        <v>0.49716615025021699</v>
      </c>
      <c r="AA3636">
        <v>0.84521697243271998</v>
      </c>
      <c r="AB3636">
        <v>1.8876364322239401</v>
      </c>
      <c r="AC3636">
        <v>0.48049084149264598</v>
      </c>
      <c r="AD3636">
        <v>0.860469897539898</v>
      </c>
      <c r="AE3636">
        <v>-1.4094409333790501</v>
      </c>
      <c r="AF3636">
        <v>0.196302067133383</v>
      </c>
      <c r="AG3636">
        <v>0.68151250837662902</v>
      </c>
      <c r="AH3636">
        <v>2.6015920501347098</v>
      </c>
      <c r="AI3636">
        <v>0.915996609709537</v>
      </c>
      <c r="AJ3636">
        <v>0.98621344597861504</v>
      </c>
      <c r="AK3636">
        <v>-3.2192684275533401E-2</v>
      </c>
    </row>
    <row r="3637" spans="1:37" x14ac:dyDescent="0.2">
      <c r="A3637" t="s">
        <v>11627</v>
      </c>
      <c r="B3637">
        <v>20304409</v>
      </c>
      <c r="C3637">
        <v>20304558</v>
      </c>
      <c r="D3637">
        <v>150</v>
      </c>
      <c r="E3637" t="s">
        <v>12297</v>
      </c>
      <c r="F3637">
        <v>2</v>
      </c>
      <c r="G3637" t="s">
        <v>12298</v>
      </c>
      <c r="H3637" t="s">
        <v>31000</v>
      </c>
      <c r="I3637">
        <v>18</v>
      </c>
      <c r="J3637">
        <v>20953290</v>
      </c>
      <c r="K3637">
        <v>20954870</v>
      </c>
      <c r="L3637">
        <v>1581</v>
      </c>
      <c r="M3637">
        <v>2</v>
      </c>
      <c r="N3637">
        <v>6093</v>
      </c>
      <c r="O3637" t="s">
        <v>12101</v>
      </c>
      <c r="P3637">
        <v>650312</v>
      </c>
      <c r="Q3637" t="s">
        <v>12102</v>
      </c>
      <c r="R3637" t="s">
        <v>12103</v>
      </c>
      <c r="S3637" t="s">
        <v>33517</v>
      </c>
      <c r="T3637">
        <v>0.506551998792793</v>
      </c>
      <c r="U3637">
        <v>0.78288571403930396</v>
      </c>
      <c r="V3637">
        <v>3.1528944925945899</v>
      </c>
      <c r="W3637">
        <v>3.4734740880334999E-2</v>
      </c>
      <c r="X3637">
        <v>0.704072456322962</v>
      </c>
      <c r="Y3637">
        <v>-24.237650093139401</v>
      </c>
      <c r="Z3637">
        <v>0.47690667696080002</v>
      </c>
      <c r="AA3637">
        <v>0.84435025072159198</v>
      </c>
      <c r="AB3637">
        <v>2.4458295577709301</v>
      </c>
      <c r="AC3637">
        <v>3.11723668014913E-3</v>
      </c>
      <c r="AD3637">
        <v>0.57684129297949804</v>
      </c>
      <c r="AE3637">
        <v>-24.237650093139401</v>
      </c>
      <c r="AF3637">
        <v>0.68260490708937005</v>
      </c>
      <c r="AG3637">
        <v>0.83811790161578203</v>
      </c>
      <c r="AH3637">
        <v>2.6778227667380898</v>
      </c>
      <c r="AI3637">
        <v>0.123911202140572</v>
      </c>
      <c r="AJ3637">
        <v>0.78121606160956403</v>
      </c>
      <c r="AK3637">
        <v>-23.368894686665399</v>
      </c>
    </row>
    <row r="3638" spans="1:37" x14ac:dyDescent="0.2">
      <c r="A3638" t="s">
        <v>11627</v>
      </c>
      <c r="B3638">
        <v>20304610</v>
      </c>
      <c r="C3638">
        <v>20304748</v>
      </c>
      <c r="D3638">
        <v>139</v>
      </c>
      <c r="E3638" t="s">
        <v>12299</v>
      </c>
      <c r="F3638">
        <v>3</v>
      </c>
      <c r="G3638" t="s">
        <v>12300</v>
      </c>
      <c r="H3638" t="s">
        <v>31000</v>
      </c>
      <c r="I3638">
        <v>18</v>
      </c>
      <c r="J3638">
        <v>20953290</v>
      </c>
      <c r="K3638">
        <v>20954870</v>
      </c>
      <c r="L3638">
        <v>1581</v>
      </c>
      <c r="M3638">
        <v>2</v>
      </c>
      <c r="N3638">
        <v>6093</v>
      </c>
      <c r="O3638" t="s">
        <v>12101</v>
      </c>
      <c r="P3638">
        <v>650122</v>
      </c>
      <c r="Q3638" t="s">
        <v>12102</v>
      </c>
      <c r="R3638" t="s">
        <v>12103</v>
      </c>
      <c r="S3638" t="s">
        <v>33517</v>
      </c>
      <c r="T3638">
        <v>0.506551998792793</v>
      </c>
      <c r="U3638">
        <v>0.78288571403930396</v>
      </c>
      <c r="V3638">
        <v>3.1528944925945899</v>
      </c>
      <c r="W3638">
        <v>3.4734740880334999E-2</v>
      </c>
      <c r="X3638">
        <v>0.704072456322962</v>
      </c>
      <c r="Y3638">
        <v>-24.237650093139401</v>
      </c>
      <c r="Z3638">
        <v>0.47690667696080002</v>
      </c>
      <c r="AA3638">
        <v>0.84435025072159198</v>
      </c>
      <c r="AB3638">
        <v>2.4458295577709301</v>
      </c>
      <c r="AC3638">
        <v>3.11723668014913E-3</v>
      </c>
      <c r="AD3638">
        <v>0.57684129297949804</v>
      </c>
      <c r="AE3638">
        <v>-24.237650093139401</v>
      </c>
      <c r="AF3638">
        <v>0.68260490708937005</v>
      </c>
      <c r="AG3638">
        <v>0.83811790161578203</v>
      </c>
      <c r="AH3638">
        <v>2.6778227667380898</v>
      </c>
      <c r="AI3638">
        <v>0.123911202140572</v>
      </c>
      <c r="AJ3638">
        <v>0.78121606160956403</v>
      </c>
      <c r="AK3638">
        <v>-23.368894686665399</v>
      </c>
    </row>
    <row r="3639" spans="1:37" x14ac:dyDescent="0.2">
      <c r="A3639" t="s">
        <v>11627</v>
      </c>
      <c r="B3639">
        <v>20304764</v>
      </c>
      <c r="C3639">
        <v>20305062</v>
      </c>
      <c r="D3639">
        <v>299</v>
      </c>
      <c r="E3639" t="s">
        <v>12301</v>
      </c>
      <c r="F3639">
        <v>6</v>
      </c>
      <c r="G3639" t="s">
        <v>12302</v>
      </c>
      <c r="H3639" t="s">
        <v>31000</v>
      </c>
      <c r="I3639">
        <v>18</v>
      </c>
      <c r="J3639">
        <v>20953290</v>
      </c>
      <c r="K3639">
        <v>20954870</v>
      </c>
      <c r="L3639">
        <v>1581</v>
      </c>
      <c r="M3639">
        <v>2</v>
      </c>
      <c r="N3639">
        <v>6093</v>
      </c>
      <c r="O3639" t="s">
        <v>12101</v>
      </c>
      <c r="P3639">
        <v>649808</v>
      </c>
      <c r="Q3639" t="s">
        <v>12102</v>
      </c>
      <c r="R3639" t="s">
        <v>12103</v>
      </c>
      <c r="S3639" t="s">
        <v>33517</v>
      </c>
      <c r="T3639">
        <v>0.506551998792793</v>
      </c>
      <c r="U3639">
        <v>0.78288571403930396</v>
      </c>
      <c r="V3639">
        <v>2.9244402504683502</v>
      </c>
      <c r="W3639">
        <v>6.2825850358688304E-2</v>
      </c>
      <c r="X3639">
        <v>0.704072456322962</v>
      </c>
      <c r="Y3639">
        <v>-23.9496087779739</v>
      </c>
      <c r="Z3639">
        <v>0.66713806400786302</v>
      </c>
      <c r="AA3639">
        <v>0.84521697243271998</v>
      </c>
      <c r="AB3639">
        <v>2.1259313980461099</v>
      </c>
      <c r="AC3639">
        <v>8.8372216911897592E-3</v>
      </c>
      <c r="AD3639">
        <v>0.57684129297949804</v>
      </c>
      <c r="AE3639">
        <v>-23.9496087779739</v>
      </c>
      <c r="AF3639">
        <v>0.43559387281936701</v>
      </c>
      <c r="AG3639">
        <v>0.80674443595273604</v>
      </c>
      <c r="AH3639">
        <v>2.9464917053503998</v>
      </c>
      <c r="AI3639">
        <v>0.17351581260912399</v>
      </c>
      <c r="AJ3639">
        <v>0.78121606160956403</v>
      </c>
      <c r="AK3639">
        <v>-23.080853384813501</v>
      </c>
    </row>
    <row r="3640" spans="1:37" x14ac:dyDescent="0.2">
      <c r="A3640" t="s">
        <v>11627</v>
      </c>
      <c r="B3640">
        <v>20383550</v>
      </c>
      <c r="C3640">
        <v>20383701</v>
      </c>
      <c r="D3640">
        <v>152</v>
      </c>
      <c r="E3640" t="s">
        <v>12303</v>
      </c>
      <c r="F3640">
        <v>3</v>
      </c>
      <c r="G3640" t="s">
        <v>11997</v>
      </c>
      <c r="H3640" t="s">
        <v>31000</v>
      </c>
      <c r="I3640">
        <v>18</v>
      </c>
      <c r="J3640">
        <v>20953290</v>
      </c>
      <c r="K3640">
        <v>20954870</v>
      </c>
      <c r="L3640">
        <v>1581</v>
      </c>
      <c r="M3640">
        <v>2</v>
      </c>
      <c r="N3640">
        <v>6093</v>
      </c>
      <c r="O3640" t="s">
        <v>12101</v>
      </c>
      <c r="P3640">
        <v>571169</v>
      </c>
      <c r="Q3640" t="s">
        <v>12102</v>
      </c>
      <c r="R3640" t="s">
        <v>12103</v>
      </c>
      <c r="S3640" t="s">
        <v>33517</v>
      </c>
      <c r="T3640">
        <v>0.152084254673993</v>
      </c>
      <c r="U3640">
        <v>0.603102917160658</v>
      </c>
      <c r="V3640">
        <v>23.353747219610799</v>
      </c>
      <c r="W3640">
        <v>0.49709177864118298</v>
      </c>
      <c r="X3640">
        <v>0.78363289935355196</v>
      </c>
      <c r="Y3640">
        <v>-0.32220089911000799</v>
      </c>
      <c r="Z3640">
        <v>0.203350924423461</v>
      </c>
      <c r="AA3640">
        <v>0.72610664078822296</v>
      </c>
      <c r="AB3640">
        <v>22.616322684082999</v>
      </c>
      <c r="AC3640">
        <v>0.63966253792798</v>
      </c>
      <c r="AD3640">
        <v>0.87989882095915395</v>
      </c>
      <c r="AE3640">
        <v>-0.87711027511412498</v>
      </c>
      <c r="AF3640">
        <v>0.205398459628826</v>
      </c>
      <c r="AG3640">
        <v>0.68151250837662902</v>
      </c>
      <c r="AH3640">
        <v>3.5595540711523102</v>
      </c>
      <c r="AI3640">
        <v>0.414159359489496</v>
      </c>
      <c r="AJ3640">
        <v>0.78121606160956403</v>
      </c>
      <c r="AK3640">
        <v>0.237619596221845</v>
      </c>
    </row>
    <row r="3641" spans="1:37" x14ac:dyDescent="0.2">
      <c r="A3641" t="s">
        <v>11627</v>
      </c>
      <c r="B3641">
        <v>20383741</v>
      </c>
      <c r="C3641">
        <v>20384039</v>
      </c>
      <c r="D3641">
        <v>299</v>
      </c>
      <c r="E3641" t="s">
        <v>12304</v>
      </c>
      <c r="F3641">
        <v>4</v>
      </c>
      <c r="G3641" t="s">
        <v>12305</v>
      </c>
      <c r="H3641" t="s">
        <v>31000</v>
      </c>
      <c r="I3641">
        <v>18</v>
      </c>
      <c r="J3641">
        <v>20953290</v>
      </c>
      <c r="K3641">
        <v>20954870</v>
      </c>
      <c r="L3641">
        <v>1581</v>
      </c>
      <c r="M3641">
        <v>2</v>
      </c>
      <c r="N3641">
        <v>6093</v>
      </c>
      <c r="O3641" t="s">
        <v>12101</v>
      </c>
      <c r="P3641">
        <v>570831</v>
      </c>
      <c r="Q3641" t="s">
        <v>12102</v>
      </c>
      <c r="R3641" t="s">
        <v>12103</v>
      </c>
      <c r="S3641" t="s">
        <v>33517</v>
      </c>
      <c r="T3641">
        <v>0.152084254673993</v>
      </c>
      <c r="U3641">
        <v>0.603102917160658</v>
      </c>
      <c r="V3641">
        <v>23.353747219610799</v>
      </c>
      <c r="W3641">
        <v>0.49709177864118298</v>
      </c>
      <c r="X3641">
        <v>0.78363289935355196</v>
      </c>
      <c r="Y3641">
        <v>-0.32220089911000799</v>
      </c>
      <c r="Z3641">
        <v>0.203350924423461</v>
      </c>
      <c r="AA3641">
        <v>0.72610664078822296</v>
      </c>
      <c r="AB3641">
        <v>22.616322684082999</v>
      </c>
      <c r="AC3641">
        <v>0.63966253792798</v>
      </c>
      <c r="AD3641">
        <v>0.87989882095915395</v>
      </c>
      <c r="AE3641">
        <v>-0.87711027511412498</v>
      </c>
      <c r="AF3641">
        <v>0.205398459628826</v>
      </c>
      <c r="AG3641">
        <v>0.68151250837662902</v>
      </c>
      <c r="AH3641">
        <v>3.5595540711523102</v>
      </c>
      <c r="AI3641">
        <v>0.414159359489496</v>
      </c>
      <c r="AJ3641">
        <v>0.78121606160956403</v>
      </c>
      <c r="AK3641">
        <v>0.237619596221845</v>
      </c>
    </row>
    <row r="3642" spans="1:37" x14ac:dyDescent="0.2">
      <c r="A3642" t="s">
        <v>11627</v>
      </c>
      <c r="B3642">
        <v>20405928</v>
      </c>
      <c r="C3642">
        <v>20406078</v>
      </c>
      <c r="D3642">
        <v>151</v>
      </c>
      <c r="E3642" t="s">
        <v>12306</v>
      </c>
      <c r="F3642">
        <v>2</v>
      </c>
      <c r="G3642" t="s">
        <v>12024</v>
      </c>
      <c r="H3642" t="s">
        <v>31000</v>
      </c>
      <c r="I3642">
        <v>18</v>
      </c>
      <c r="J3642">
        <v>20953290</v>
      </c>
      <c r="K3642">
        <v>20954870</v>
      </c>
      <c r="L3642">
        <v>1581</v>
      </c>
      <c r="M3642">
        <v>2</v>
      </c>
      <c r="N3642">
        <v>6093</v>
      </c>
      <c r="O3642" t="s">
        <v>12101</v>
      </c>
      <c r="P3642">
        <v>548792</v>
      </c>
      <c r="Q3642" t="s">
        <v>12102</v>
      </c>
      <c r="R3642" t="s">
        <v>12103</v>
      </c>
      <c r="S3642" t="s">
        <v>33517</v>
      </c>
      <c r="T3642">
        <v>0.32911398597860803</v>
      </c>
      <c r="U3642">
        <v>0.603102917160658</v>
      </c>
      <c r="V3642">
        <v>20.7752924317432</v>
      </c>
      <c r="W3642">
        <v>0.19708796505849599</v>
      </c>
      <c r="X3642">
        <v>0.704072456322962</v>
      </c>
      <c r="Y3642">
        <v>2.6010063073152501</v>
      </c>
      <c r="Z3642">
        <v>0.203350924423461</v>
      </c>
      <c r="AA3642">
        <v>0.72610664078822296</v>
      </c>
      <c r="AB3642">
        <v>22.115887507142599</v>
      </c>
      <c r="AC3642">
        <v>0.56718065613419599</v>
      </c>
      <c r="AD3642">
        <v>0.87989882095915395</v>
      </c>
      <c r="AE3642">
        <v>1.60100645968726</v>
      </c>
      <c r="AF3642">
        <v>0.98343762640780896</v>
      </c>
      <c r="AG3642">
        <v>1</v>
      </c>
      <c r="AH3642">
        <v>-0.97764183727422205</v>
      </c>
      <c r="AI3642">
        <v>4.7931312381433402E-2</v>
      </c>
      <c r="AJ3642">
        <v>0.78121606160956403</v>
      </c>
      <c r="AK3642">
        <v>3.4697610103563199</v>
      </c>
    </row>
    <row r="3643" spans="1:37" x14ac:dyDescent="0.2">
      <c r="A3643" t="s">
        <v>11627</v>
      </c>
      <c r="B3643">
        <v>20406117</v>
      </c>
      <c r="C3643">
        <v>20406268</v>
      </c>
      <c r="D3643">
        <v>152</v>
      </c>
      <c r="E3643" t="s">
        <v>12307</v>
      </c>
      <c r="F3643">
        <v>2</v>
      </c>
      <c r="G3643" t="s">
        <v>12308</v>
      </c>
      <c r="H3643" t="s">
        <v>31000</v>
      </c>
      <c r="I3643">
        <v>18</v>
      </c>
      <c r="J3643">
        <v>20953290</v>
      </c>
      <c r="K3643">
        <v>20954870</v>
      </c>
      <c r="L3643">
        <v>1581</v>
      </c>
      <c r="M3643">
        <v>2</v>
      </c>
      <c r="N3643">
        <v>6093</v>
      </c>
      <c r="O3643" t="s">
        <v>12101</v>
      </c>
      <c r="P3643">
        <v>548602</v>
      </c>
      <c r="Q3643" t="s">
        <v>12102</v>
      </c>
      <c r="R3643" t="s">
        <v>12103</v>
      </c>
      <c r="S3643" t="s">
        <v>33517</v>
      </c>
      <c r="T3643">
        <v>0.32911398597860803</v>
      </c>
      <c r="U3643">
        <v>0.603102917160658</v>
      </c>
      <c r="V3643">
        <v>20.7752924317432</v>
      </c>
      <c r="W3643">
        <v>0.19708796505849599</v>
      </c>
      <c r="X3643">
        <v>0.704072456322962</v>
      </c>
      <c r="Y3643">
        <v>2.6010063073152501</v>
      </c>
      <c r="Z3643">
        <v>0.203350924423461</v>
      </c>
      <c r="AA3643">
        <v>0.72610664078822296</v>
      </c>
      <c r="AB3643">
        <v>22.115887507142599</v>
      </c>
      <c r="AC3643">
        <v>0.56718065613419599</v>
      </c>
      <c r="AD3643">
        <v>0.87989882095915395</v>
      </c>
      <c r="AE3643">
        <v>1.60100645968726</v>
      </c>
      <c r="AF3643">
        <v>0.98343762640780896</v>
      </c>
      <c r="AG3643">
        <v>1</v>
      </c>
      <c r="AH3643">
        <v>-0.97764183727422205</v>
      </c>
      <c r="AI3643">
        <v>4.7931312381433402E-2</v>
      </c>
      <c r="AJ3643">
        <v>0.78121606160956403</v>
      </c>
      <c r="AK3643">
        <v>3.4697610103563199</v>
      </c>
    </row>
    <row r="3644" spans="1:37" x14ac:dyDescent="0.2">
      <c r="A3644" t="s">
        <v>11627</v>
      </c>
      <c r="B3644">
        <v>20449181</v>
      </c>
      <c r="C3644">
        <v>20449479</v>
      </c>
      <c r="D3644">
        <v>299</v>
      </c>
      <c r="E3644" t="s">
        <v>12309</v>
      </c>
      <c r="F3644">
        <v>6</v>
      </c>
      <c r="G3644" t="s">
        <v>12310</v>
      </c>
      <c r="H3644" t="s">
        <v>31000</v>
      </c>
      <c r="I3644">
        <v>18</v>
      </c>
      <c r="J3644">
        <v>20953290</v>
      </c>
      <c r="K3644">
        <v>20954870</v>
      </c>
      <c r="L3644">
        <v>1581</v>
      </c>
      <c r="M3644">
        <v>2</v>
      </c>
      <c r="N3644">
        <v>6093</v>
      </c>
      <c r="O3644" t="s">
        <v>12101</v>
      </c>
      <c r="P3644">
        <v>505391</v>
      </c>
      <c r="Q3644" t="s">
        <v>12102</v>
      </c>
      <c r="R3644" t="s">
        <v>12103</v>
      </c>
      <c r="S3644" t="s">
        <v>33517</v>
      </c>
      <c r="T3644">
        <v>0.32911398597860803</v>
      </c>
      <c r="U3644">
        <v>0.603102917160658</v>
      </c>
      <c r="V3644">
        <v>21.275398567898399</v>
      </c>
      <c r="W3644">
        <v>0.73420570613580904</v>
      </c>
      <c r="X3644">
        <v>0.95159051474143896</v>
      </c>
      <c r="Y3644">
        <v>8.6921924900403305E-2</v>
      </c>
      <c r="Z3644">
        <v>0.203350924423461</v>
      </c>
      <c r="AA3644">
        <v>0.72610664078822296</v>
      </c>
      <c r="AB3644">
        <v>22.861306503146199</v>
      </c>
      <c r="AC3644">
        <v>0.32081866871113202</v>
      </c>
      <c r="AD3644">
        <v>0.68773325147593101</v>
      </c>
      <c r="AE3644">
        <v>-0.91307787772704696</v>
      </c>
      <c r="AF3644">
        <v>0.98343762640780896</v>
      </c>
      <c r="AG3644">
        <v>1</v>
      </c>
      <c r="AH3644">
        <v>-1.2791251627164399</v>
      </c>
      <c r="AI3644">
        <v>0.91725052871964496</v>
      </c>
      <c r="AJ3644">
        <v>0.98621344597861504</v>
      </c>
      <c r="AK3644">
        <v>0.95567721844977005</v>
      </c>
    </row>
    <row r="3645" spans="1:37" x14ac:dyDescent="0.2">
      <c r="A3645" t="s">
        <v>11627</v>
      </c>
      <c r="B3645">
        <v>20482235</v>
      </c>
      <c r="C3645">
        <v>20482384</v>
      </c>
      <c r="D3645">
        <v>150</v>
      </c>
      <c r="E3645" t="s">
        <v>12311</v>
      </c>
      <c r="F3645">
        <v>2</v>
      </c>
      <c r="G3645" t="s">
        <v>11985</v>
      </c>
      <c r="H3645" t="s">
        <v>31000</v>
      </c>
      <c r="I3645">
        <v>18</v>
      </c>
      <c r="J3645">
        <v>20953290</v>
      </c>
      <c r="K3645">
        <v>20954870</v>
      </c>
      <c r="L3645">
        <v>1581</v>
      </c>
      <c r="M3645">
        <v>2</v>
      </c>
      <c r="N3645">
        <v>6093</v>
      </c>
      <c r="O3645" t="s">
        <v>12101</v>
      </c>
      <c r="P3645">
        <v>472486</v>
      </c>
      <c r="Q3645" t="s">
        <v>12102</v>
      </c>
      <c r="R3645" t="s">
        <v>12103</v>
      </c>
      <c r="S3645" t="s">
        <v>33517</v>
      </c>
      <c r="T3645">
        <v>0.97213403838398904</v>
      </c>
      <c r="U3645">
        <v>1</v>
      </c>
      <c r="V3645">
        <v>1.3985387224508601</v>
      </c>
      <c r="W3645">
        <v>0.30900819435752003</v>
      </c>
      <c r="X3645">
        <v>0.704072456322962</v>
      </c>
      <c r="Y3645">
        <v>0.83769044378207402</v>
      </c>
      <c r="Z3645">
        <v>0.23193887484614201</v>
      </c>
      <c r="AA3645">
        <v>0.72610664078822296</v>
      </c>
      <c r="AB3645">
        <v>2.1887388017578</v>
      </c>
      <c r="AC3645">
        <v>0.50144808531121599</v>
      </c>
      <c r="AD3645">
        <v>0.87989882095915395</v>
      </c>
      <c r="AE3645">
        <v>0.25228558779291899</v>
      </c>
      <c r="AF3645">
        <v>0.304580088823656</v>
      </c>
      <c r="AG3645">
        <v>0.70473078222419605</v>
      </c>
      <c r="AH3645">
        <v>-0.47011597631647301</v>
      </c>
      <c r="AI3645">
        <v>0.217040799740359</v>
      </c>
      <c r="AJ3645">
        <v>0.78121606160956403</v>
      </c>
      <c r="AK3645">
        <v>1.1296621791947301</v>
      </c>
    </row>
    <row r="3646" spans="1:37" x14ac:dyDescent="0.2">
      <c r="A3646" t="s">
        <v>11627</v>
      </c>
      <c r="B3646">
        <v>20482424</v>
      </c>
      <c r="C3646">
        <v>20482722</v>
      </c>
      <c r="D3646">
        <v>299</v>
      </c>
      <c r="E3646" t="s">
        <v>12312</v>
      </c>
      <c r="F3646">
        <v>4</v>
      </c>
      <c r="G3646" t="s">
        <v>12313</v>
      </c>
      <c r="H3646" t="s">
        <v>31000</v>
      </c>
      <c r="I3646">
        <v>18</v>
      </c>
      <c r="J3646">
        <v>20953290</v>
      </c>
      <c r="K3646">
        <v>20954870</v>
      </c>
      <c r="L3646">
        <v>1581</v>
      </c>
      <c r="M3646">
        <v>2</v>
      </c>
      <c r="N3646">
        <v>6093</v>
      </c>
      <c r="O3646" t="s">
        <v>12101</v>
      </c>
      <c r="P3646">
        <v>472148</v>
      </c>
      <c r="Q3646" t="s">
        <v>12102</v>
      </c>
      <c r="R3646" t="s">
        <v>12103</v>
      </c>
      <c r="S3646" t="s">
        <v>33517</v>
      </c>
      <c r="T3646">
        <v>0.97213403838398904</v>
      </c>
      <c r="U3646">
        <v>1</v>
      </c>
      <c r="V3646">
        <v>0.39853909706456198</v>
      </c>
      <c r="W3646">
        <v>0.35016978645172497</v>
      </c>
      <c r="X3646">
        <v>0.704072456322962</v>
      </c>
      <c r="Y3646">
        <v>0.476107422123699</v>
      </c>
      <c r="Z3646">
        <v>0.254377863979316</v>
      </c>
      <c r="AA3646">
        <v>0.72610664078822296</v>
      </c>
      <c r="AB3646">
        <v>1.1887391763715001</v>
      </c>
      <c r="AC3646">
        <v>0.53428386705002595</v>
      </c>
      <c r="AD3646">
        <v>0.87989882095915395</v>
      </c>
      <c r="AE3646">
        <v>-0.109297433865456</v>
      </c>
      <c r="AF3646">
        <v>0.304580088823656</v>
      </c>
      <c r="AG3646">
        <v>0.70473078222419605</v>
      </c>
      <c r="AH3646">
        <v>-0.66390029075380796</v>
      </c>
      <c r="AI3646">
        <v>0.23746722234179601</v>
      </c>
      <c r="AJ3646">
        <v>0.78121606160956403</v>
      </c>
      <c r="AK3646">
        <v>0.87752569409581904</v>
      </c>
    </row>
    <row r="3647" spans="1:37" x14ac:dyDescent="0.2">
      <c r="A3647" t="s">
        <v>11627</v>
      </c>
      <c r="B3647">
        <v>20488339</v>
      </c>
      <c r="C3647">
        <v>20488488</v>
      </c>
      <c r="D3647">
        <v>150</v>
      </c>
      <c r="E3647" t="s">
        <v>12314</v>
      </c>
      <c r="F3647">
        <v>2</v>
      </c>
      <c r="G3647" t="s">
        <v>11985</v>
      </c>
      <c r="H3647" t="s">
        <v>31000</v>
      </c>
      <c r="I3647">
        <v>18</v>
      </c>
      <c r="J3647">
        <v>20953290</v>
      </c>
      <c r="K3647">
        <v>20954870</v>
      </c>
      <c r="L3647">
        <v>1581</v>
      </c>
      <c r="M3647">
        <v>2</v>
      </c>
      <c r="N3647">
        <v>6093</v>
      </c>
      <c r="O3647" t="s">
        <v>12101</v>
      </c>
      <c r="P3647">
        <v>466382</v>
      </c>
      <c r="Q3647" t="s">
        <v>12102</v>
      </c>
      <c r="R3647" t="s">
        <v>12103</v>
      </c>
      <c r="S3647" t="s">
        <v>33517</v>
      </c>
      <c r="T3647">
        <v>0.97213403838398904</v>
      </c>
      <c r="U3647">
        <v>1</v>
      </c>
      <c r="V3647">
        <v>1.88127845573696</v>
      </c>
      <c r="W3647">
        <v>0.25350666873229399</v>
      </c>
      <c r="X3647">
        <v>0.704072456322962</v>
      </c>
      <c r="Y3647">
        <v>1.8853000245943301</v>
      </c>
      <c r="Z3647">
        <v>0.20097529916239401</v>
      </c>
      <c r="AA3647">
        <v>0.72610664078822296</v>
      </c>
      <c r="AB3647">
        <v>3.67338715217769</v>
      </c>
      <c r="AC3647">
        <v>0.40970537951811198</v>
      </c>
      <c r="AD3647">
        <v>0.82872126865393902</v>
      </c>
      <c r="AE3647">
        <v>1.56690601333347</v>
      </c>
      <c r="AF3647">
        <v>0.27884550244565598</v>
      </c>
      <c r="AG3647">
        <v>0.70473078222419605</v>
      </c>
      <c r="AH3647">
        <v>-1.59413508192799</v>
      </c>
      <c r="AI3647">
        <v>0.217040799740359</v>
      </c>
      <c r="AJ3647">
        <v>0.78121606160956403</v>
      </c>
      <c r="AK3647">
        <v>1.2466096472874899</v>
      </c>
    </row>
    <row r="3648" spans="1:37" x14ac:dyDescent="0.2">
      <c r="A3648" t="s">
        <v>11627</v>
      </c>
      <c r="B3648">
        <v>20488528</v>
      </c>
      <c r="C3648">
        <v>20488826</v>
      </c>
      <c r="D3648">
        <v>299</v>
      </c>
      <c r="E3648" t="s">
        <v>12315</v>
      </c>
      <c r="F3648">
        <v>4</v>
      </c>
      <c r="G3648" t="s">
        <v>12316</v>
      </c>
      <c r="H3648" t="s">
        <v>31000</v>
      </c>
      <c r="I3648">
        <v>18</v>
      </c>
      <c r="J3648">
        <v>20953290</v>
      </c>
      <c r="K3648">
        <v>20954870</v>
      </c>
      <c r="L3648">
        <v>1581</v>
      </c>
      <c r="M3648">
        <v>2</v>
      </c>
      <c r="N3648">
        <v>6093</v>
      </c>
      <c r="O3648" t="s">
        <v>12101</v>
      </c>
      <c r="P3648">
        <v>466044</v>
      </c>
      <c r="Q3648" t="s">
        <v>12102</v>
      </c>
      <c r="R3648" t="s">
        <v>12103</v>
      </c>
      <c r="S3648" t="s">
        <v>33517</v>
      </c>
      <c r="T3648">
        <v>0.97213403838398904</v>
      </c>
      <c r="U3648">
        <v>1</v>
      </c>
      <c r="V3648">
        <v>1.88127845573696</v>
      </c>
      <c r="W3648">
        <v>0.25350666873229399</v>
      </c>
      <c r="X3648">
        <v>0.704072456322962</v>
      </c>
      <c r="Y3648">
        <v>1.8853000245943301</v>
      </c>
      <c r="Z3648">
        <v>0.20097529916239401</v>
      </c>
      <c r="AA3648">
        <v>0.72610664078822296</v>
      </c>
      <c r="AB3648">
        <v>3.67338715217769</v>
      </c>
      <c r="AC3648">
        <v>0.40970537951811198</v>
      </c>
      <c r="AD3648">
        <v>0.82872126865393902</v>
      </c>
      <c r="AE3648">
        <v>1.56690601333347</v>
      </c>
      <c r="AF3648">
        <v>0.27884550244565598</v>
      </c>
      <c r="AG3648">
        <v>0.70473078222419605</v>
      </c>
      <c r="AH3648">
        <v>-1.59413508192799</v>
      </c>
      <c r="AI3648">
        <v>0.217040799740359</v>
      </c>
      <c r="AJ3648">
        <v>0.78121606160956403</v>
      </c>
      <c r="AK3648">
        <v>1.2466096472874899</v>
      </c>
    </row>
    <row r="3649" spans="1:37" x14ac:dyDescent="0.2">
      <c r="A3649" t="s">
        <v>11627</v>
      </c>
      <c r="B3649">
        <v>20498211</v>
      </c>
      <c r="C3649">
        <v>20498368</v>
      </c>
      <c r="D3649">
        <v>158</v>
      </c>
      <c r="E3649" t="s">
        <v>12317</v>
      </c>
      <c r="F3649">
        <v>4</v>
      </c>
      <c r="G3649" t="s">
        <v>12318</v>
      </c>
      <c r="H3649" t="s">
        <v>31000</v>
      </c>
      <c r="I3649">
        <v>18</v>
      </c>
      <c r="J3649">
        <v>20953290</v>
      </c>
      <c r="K3649">
        <v>20954870</v>
      </c>
      <c r="L3649">
        <v>1581</v>
      </c>
      <c r="M3649">
        <v>2</v>
      </c>
      <c r="N3649">
        <v>6093</v>
      </c>
      <c r="O3649" t="s">
        <v>12101</v>
      </c>
      <c r="P3649">
        <v>456502</v>
      </c>
      <c r="Q3649" t="s">
        <v>12102</v>
      </c>
      <c r="R3649" t="s">
        <v>12103</v>
      </c>
      <c r="S3649" t="s">
        <v>33517</v>
      </c>
      <c r="T3649">
        <v>0.54421053469192604</v>
      </c>
      <c r="U3649">
        <v>0.80321479550967601</v>
      </c>
      <c r="V3649">
        <v>2.3481428239442801</v>
      </c>
      <c r="W3649">
        <v>0.94541066367716797</v>
      </c>
      <c r="X3649">
        <v>0.95159051474143896</v>
      </c>
      <c r="Y3649">
        <v>-2.0186238748164098</v>
      </c>
      <c r="Z3649">
        <v>0.66713806400786302</v>
      </c>
      <c r="AA3649">
        <v>0.84521697243271998</v>
      </c>
      <c r="AB3649">
        <v>1.8666988402401901</v>
      </c>
      <c r="AC3649">
        <v>0.63966253792798</v>
      </c>
      <c r="AD3649">
        <v>0.87989882095915395</v>
      </c>
      <c r="AE3649">
        <v>-0.82949846061670796</v>
      </c>
      <c r="AF3649">
        <v>0.47948624871920598</v>
      </c>
      <c r="AG3649">
        <v>0.80674443595273604</v>
      </c>
      <c r="AH3649">
        <v>1.7299463586034201</v>
      </c>
      <c r="AI3649">
        <v>0.75770813086964806</v>
      </c>
      <c r="AJ3649">
        <v>0.91200148566411499</v>
      </c>
      <c r="AK3649">
        <v>-1.9371724998998601</v>
      </c>
    </row>
    <row r="3650" spans="1:37" x14ac:dyDescent="0.2">
      <c r="A3650" t="s">
        <v>11627</v>
      </c>
      <c r="B3650">
        <v>20498368</v>
      </c>
      <c r="C3650">
        <v>20498525</v>
      </c>
      <c r="D3650">
        <v>158</v>
      </c>
      <c r="E3650" t="s">
        <v>12319</v>
      </c>
      <c r="F3650">
        <v>2</v>
      </c>
      <c r="G3650" t="s">
        <v>12320</v>
      </c>
      <c r="H3650" t="s">
        <v>31000</v>
      </c>
      <c r="I3650">
        <v>18</v>
      </c>
      <c r="J3650">
        <v>20953290</v>
      </c>
      <c r="K3650">
        <v>20954870</v>
      </c>
      <c r="L3650">
        <v>1581</v>
      </c>
      <c r="M3650">
        <v>2</v>
      </c>
      <c r="N3650">
        <v>6093</v>
      </c>
      <c r="O3650" t="s">
        <v>12101</v>
      </c>
      <c r="P3650">
        <v>456345</v>
      </c>
      <c r="Q3650" t="s">
        <v>12102</v>
      </c>
      <c r="R3650" t="s">
        <v>12103</v>
      </c>
      <c r="S3650" t="s">
        <v>33517</v>
      </c>
      <c r="T3650">
        <v>0.54421053469192604</v>
      </c>
      <c r="U3650">
        <v>0.80321479550967601</v>
      </c>
      <c r="V3650">
        <v>2.3481428239442801</v>
      </c>
      <c r="W3650">
        <v>0.94541066367716797</v>
      </c>
      <c r="X3650">
        <v>0.95159051474143896</v>
      </c>
      <c r="Y3650">
        <v>-2.0186238748164098</v>
      </c>
      <c r="Z3650">
        <v>0.66713806400786302</v>
      </c>
      <c r="AA3650">
        <v>0.84521697243271998</v>
      </c>
      <c r="AB3650">
        <v>1.8666988402401901</v>
      </c>
      <c r="AC3650">
        <v>0.63966253792798</v>
      </c>
      <c r="AD3650">
        <v>0.87989882095915395</v>
      </c>
      <c r="AE3650">
        <v>-0.82949846061670796</v>
      </c>
      <c r="AF3650">
        <v>0.47948624871920598</v>
      </c>
      <c r="AG3650">
        <v>0.80674443595273604</v>
      </c>
      <c r="AH3650">
        <v>1.7299463586034201</v>
      </c>
      <c r="AI3650">
        <v>0.75770813086964806</v>
      </c>
      <c r="AJ3650">
        <v>0.91200148566411499</v>
      </c>
      <c r="AK3650">
        <v>-1.9371724998998601</v>
      </c>
    </row>
    <row r="3651" spans="1:37" x14ac:dyDescent="0.2">
      <c r="A3651" t="s">
        <v>11627</v>
      </c>
      <c r="B3651">
        <v>20498525</v>
      </c>
      <c r="C3651">
        <v>20498682</v>
      </c>
      <c r="D3651">
        <v>158</v>
      </c>
      <c r="E3651" t="s">
        <v>12321</v>
      </c>
      <c r="F3651">
        <v>2</v>
      </c>
      <c r="G3651" t="s">
        <v>12322</v>
      </c>
      <c r="H3651" t="s">
        <v>31000</v>
      </c>
      <c r="I3651">
        <v>18</v>
      </c>
      <c r="J3651">
        <v>20953290</v>
      </c>
      <c r="K3651">
        <v>20954870</v>
      </c>
      <c r="L3651">
        <v>1581</v>
      </c>
      <c r="M3651">
        <v>2</v>
      </c>
      <c r="N3651">
        <v>6093</v>
      </c>
      <c r="O3651" t="s">
        <v>12101</v>
      </c>
      <c r="P3651">
        <v>456188</v>
      </c>
      <c r="Q3651" t="s">
        <v>12102</v>
      </c>
      <c r="R3651" t="s">
        <v>12103</v>
      </c>
      <c r="S3651" t="s">
        <v>33517</v>
      </c>
      <c r="T3651">
        <v>0.54421053469192604</v>
      </c>
      <c r="U3651">
        <v>0.80321479550967601</v>
      </c>
      <c r="V3651">
        <v>2.3481428239442801</v>
      </c>
      <c r="W3651">
        <v>0.94541066367716797</v>
      </c>
      <c r="X3651">
        <v>0.95159051474143896</v>
      </c>
      <c r="Y3651">
        <v>-2.0186238748164098</v>
      </c>
      <c r="Z3651">
        <v>0.66713806400786302</v>
      </c>
      <c r="AA3651">
        <v>0.84521697243271998</v>
      </c>
      <c r="AB3651">
        <v>1.8666988402401901</v>
      </c>
      <c r="AC3651">
        <v>0.63966253792798</v>
      </c>
      <c r="AD3651">
        <v>0.87989882095915395</v>
      </c>
      <c r="AE3651">
        <v>-0.82949846061670796</v>
      </c>
      <c r="AF3651">
        <v>0.47948624871920598</v>
      </c>
      <c r="AG3651">
        <v>0.80674443595273604</v>
      </c>
      <c r="AH3651">
        <v>1.7299463586034201</v>
      </c>
      <c r="AI3651">
        <v>0.75770813086964806</v>
      </c>
      <c r="AJ3651">
        <v>0.91200148566411499</v>
      </c>
      <c r="AK3651">
        <v>-1.9371724998998601</v>
      </c>
    </row>
    <row r="3652" spans="1:37" x14ac:dyDescent="0.2">
      <c r="A3652" t="s">
        <v>11627</v>
      </c>
      <c r="B3652">
        <v>21354328</v>
      </c>
      <c r="C3652">
        <v>21354479</v>
      </c>
      <c r="D3652">
        <v>152</v>
      </c>
      <c r="E3652" t="s">
        <v>12323</v>
      </c>
      <c r="F3652">
        <v>1</v>
      </c>
      <c r="G3652" t="s">
        <v>12324</v>
      </c>
      <c r="H3652" t="s">
        <v>33518</v>
      </c>
      <c r="I3652">
        <v>18</v>
      </c>
      <c r="J3652">
        <v>21363593</v>
      </c>
      <c r="K3652">
        <v>21525417</v>
      </c>
      <c r="L3652">
        <v>161825</v>
      </c>
      <c r="M3652">
        <v>1</v>
      </c>
      <c r="N3652">
        <v>80000</v>
      </c>
      <c r="O3652" t="s">
        <v>12325</v>
      </c>
      <c r="P3652">
        <v>-9114</v>
      </c>
      <c r="Q3652" t="s">
        <v>12326</v>
      </c>
      <c r="R3652" t="s">
        <v>12327</v>
      </c>
      <c r="S3652" t="s">
        <v>33519</v>
      </c>
      <c r="T3652">
        <v>0.17308923567461099</v>
      </c>
      <c r="U3652">
        <v>0.603102917160658</v>
      </c>
      <c r="V3652">
        <v>-25.0364272716883</v>
      </c>
      <c r="W3652">
        <v>0.20525741147413201</v>
      </c>
      <c r="X3652">
        <v>0.704072456322962</v>
      </c>
      <c r="Y3652">
        <v>-25.980879098027302</v>
      </c>
      <c r="Z3652">
        <v>0.26789404493740199</v>
      </c>
      <c r="AA3652">
        <v>0.72610664078822296</v>
      </c>
      <c r="AB3652">
        <v>-0.70315067113715901</v>
      </c>
      <c r="AC3652">
        <v>0.283630615332017</v>
      </c>
      <c r="AD3652">
        <v>0.68253123924728298</v>
      </c>
      <c r="AE3652">
        <v>-6.7226574303067901</v>
      </c>
      <c r="AF3652">
        <v>0.22065000948199101</v>
      </c>
      <c r="AG3652">
        <v>0.68151250837662902</v>
      </c>
      <c r="AH3652">
        <v>-25.204907046843001</v>
      </c>
      <c r="AI3652">
        <v>0.24456414000292601</v>
      </c>
      <c r="AJ3652">
        <v>0.78121606160956403</v>
      </c>
      <c r="AK3652">
        <v>-25.134517720816799</v>
      </c>
    </row>
    <row r="3653" spans="1:37" x14ac:dyDescent="0.2">
      <c r="A3653" t="s">
        <v>11627</v>
      </c>
      <c r="B3653">
        <v>21438458</v>
      </c>
      <c r="C3653">
        <v>21438610</v>
      </c>
      <c r="D3653">
        <v>153</v>
      </c>
      <c r="E3653" t="s">
        <v>12328</v>
      </c>
      <c r="F3653">
        <v>2</v>
      </c>
      <c r="G3653" t="s">
        <v>12329</v>
      </c>
      <c r="H3653" t="s">
        <v>33520</v>
      </c>
      <c r="I3653">
        <v>18</v>
      </c>
      <c r="J3653">
        <v>21449635</v>
      </c>
      <c r="K3653">
        <v>21452433</v>
      </c>
      <c r="L3653">
        <v>2799</v>
      </c>
      <c r="M3653">
        <v>1</v>
      </c>
      <c r="N3653">
        <v>80000</v>
      </c>
      <c r="O3653" t="s">
        <v>12330</v>
      </c>
      <c r="P3653">
        <v>-11025</v>
      </c>
      <c r="Q3653" t="s">
        <v>12326</v>
      </c>
      <c r="R3653" t="s">
        <v>12327</v>
      </c>
      <c r="S3653" t="s">
        <v>33519</v>
      </c>
      <c r="T3653">
        <v>0.32911398597860803</v>
      </c>
      <c r="U3653">
        <v>0.603102917160658</v>
      </c>
      <c r="V3653">
        <v>22.4910787404615</v>
      </c>
      <c r="W3653">
        <v>0.29261482077562401</v>
      </c>
      <c r="X3653">
        <v>0.704072456322962</v>
      </c>
      <c r="Y3653">
        <v>22.5650793096688</v>
      </c>
      <c r="Z3653">
        <v>0.306975110376564</v>
      </c>
      <c r="AA3653">
        <v>0.72610664078822296</v>
      </c>
      <c r="AB3653">
        <v>23.3215452101377</v>
      </c>
      <c r="AC3653">
        <v>0.27780950890804001</v>
      </c>
      <c r="AD3653">
        <v>0.68253123924728298</v>
      </c>
      <c r="AE3653">
        <v>23.359019912027598</v>
      </c>
      <c r="AF3653">
        <v>0.64997455747578503</v>
      </c>
      <c r="AG3653">
        <v>0.80674443595273604</v>
      </c>
      <c r="AH3653">
        <v>-0.30311301952564201</v>
      </c>
      <c r="AI3653">
        <v>0.59609816080359102</v>
      </c>
      <c r="AJ3653">
        <v>0.78121606160956403</v>
      </c>
      <c r="AK3653">
        <v>-0.158723132344568</v>
      </c>
    </row>
    <row r="3654" spans="1:37" x14ac:dyDescent="0.2">
      <c r="A3654" t="s">
        <v>11627</v>
      </c>
      <c r="B3654">
        <v>21454150</v>
      </c>
      <c r="C3654">
        <v>21454301</v>
      </c>
      <c r="D3654">
        <v>152</v>
      </c>
      <c r="E3654" t="s">
        <v>12331</v>
      </c>
      <c r="F3654">
        <v>3</v>
      </c>
      <c r="G3654" t="s">
        <v>12332</v>
      </c>
      <c r="H3654" t="s">
        <v>33521</v>
      </c>
      <c r="I3654">
        <v>18</v>
      </c>
      <c r="J3654">
        <v>21451099</v>
      </c>
      <c r="K3654">
        <v>21508715</v>
      </c>
      <c r="L3654">
        <v>57617</v>
      </c>
      <c r="M3654">
        <v>1</v>
      </c>
      <c r="N3654">
        <v>80000</v>
      </c>
      <c r="O3654" t="s">
        <v>12333</v>
      </c>
      <c r="P3654">
        <v>3051</v>
      </c>
      <c r="Q3654" t="s">
        <v>12326</v>
      </c>
      <c r="R3654" t="s">
        <v>12327</v>
      </c>
      <c r="S3654" t="s">
        <v>33519</v>
      </c>
      <c r="T3654">
        <v>0.75550937010172803</v>
      </c>
      <c r="U3654">
        <v>0.97106713264216804</v>
      </c>
      <c r="V3654">
        <v>0.42232372476728502</v>
      </c>
      <c r="W3654">
        <v>0.25017253829699998</v>
      </c>
      <c r="X3654">
        <v>0.704072456322962</v>
      </c>
      <c r="Y3654">
        <v>-0.92985712237640905</v>
      </c>
      <c r="Z3654">
        <v>0.53542199065044804</v>
      </c>
      <c r="AA3654">
        <v>0.84521697243271998</v>
      </c>
      <c r="AB3654">
        <v>-0.20552335969949601</v>
      </c>
      <c r="AC3654">
        <v>0.11060498615631199</v>
      </c>
      <c r="AD3654">
        <v>0.68253123924728298</v>
      </c>
      <c r="AE3654">
        <v>-0.95747513554725305</v>
      </c>
      <c r="AF3654">
        <v>0.25029927858615197</v>
      </c>
      <c r="AG3654">
        <v>0.70473078222419605</v>
      </c>
      <c r="AH3654">
        <v>0.93586409956567496</v>
      </c>
      <c r="AI3654">
        <v>0.58867026471912798</v>
      </c>
      <c r="AJ3654">
        <v>0.78121606160956403</v>
      </c>
      <c r="AK3654">
        <v>-0.56412215563945001</v>
      </c>
    </row>
    <row r="3655" spans="1:37" x14ac:dyDescent="0.2">
      <c r="A3655" t="s">
        <v>11627</v>
      </c>
      <c r="B3655">
        <v>21454363</v>
      </c>
      <c r="C3655">
        <v>21454510</v>
      </c>
      <c r="D3655">
        <v>148</v>
      </c>
      <c r="E3655" t="s">
        <v>12334</v>
      </c>
      <c r="F3655">
        <v>3</v>
      </c>
      <c r="G3655" t="s">
        <v>12335</v>
      </c>
      <c r="H3655" t="s">
        <v>33522</v>
      </c>
      <c r="I3655">
        <v>18</v>
      </c>
      <c r="J3655">
        <v>21451099</v>
      </c>
      <c r="K3655">
        <v>21508715</v>
      </c>
      <c r="L3655">
        <v>57617</v>
      </c>
      <c r="M3655">
        <v>1</v>
      </c>
      <c r="N3655">
        <v>80000</v>
      </c>
      <c r="O3655" t="s">
        <v>12333</v>
      </c>
      <c r="P3655">
        <v>3264</v>
      </c>
      <c r="Q3655" t="s">
        <v>12326</v>
      </c>
      <c r="R3655" t="s">
        <v>12327</v>
      </c>
      <c r="S3655" t="s">
        <v>33519</v>
      </c>
      <c r="T3655">
        <v>0.75550937010172803</v>
      </c>
      <c r="U3655">
        <v>0.97106713264216804</v>
      </c>
      <c r="V3655">
        <v>0.42232372476728502</v>
      </c>
      <c r="W3655">
        <v>0.25017253829699998</v>
      </c>
      <c r="X3655">
        <v>0.704072456322962</v>
      </c>
      <c r="Y3655">
        <v>-0.92985712237640905</v>
      </c>
      <c r="Z3655">
        <v>0.53542199065044804</v>
      </c>
      <c r="AA3655">
        <v>0.84521697243271998</v>
      </c>
      <c r="AB3655">
        <v>-0.20552335969949601</v>
      </c>
      <c r="AC3655">
        <v>0.11060498615631199</v>
      </c>
      <c r="AD3655">
        <v>0.68253123924728298</v>
      </c>
      <c r="AE3655">
        <v>-0.95747513554725305</v>
      </c>
      <c r="AF3655">
        <v>0.25029927858615197</v>
      </c>
      <c r="AG3655">
        <v>0.70473078222419605</v>
      </c>
      <c r="AH3655">
        <v>0.93586409956567496</v>
      </c>
      <c r="AI3655">
        <v>0.58867026471912798</v>
      </c>
      <c r="AJ3655">
        <v>0.78121606160956403</v>
      </c>
      <c r="AK3655">
        <v>-0.56412215563945001</v>
      </c>
    </row>
    <row r="3656" spans="1:37" x14ac:dyDescent="0.2">
      <c r="A3656" t="s">
        <v>11627</v>
      </c>
      <c r="B3656">
        <v>21888191</v>
      </c>
      <c r="C3656">
        <v>21888359</v>
      </c>
      <c r="D3656">
        <v>169</v>
      </c>
      <c r="E3656" t="s">
        <v>12336</v>
      </c>
      <c r="F3656">
        <v>4</v>
      </c>
      <c r="G3656" t="s">
        <v>12337</v>
      </c>
      <c r="H3656" t="s">
        <v>33523</v>
      </c>
      <c r="I3656">
        <v>18</v>
      </c>
      <c r="J3656">
        <v>21852225</v>
      </c>
      <c r="K3656">
        <v>21865404</v>
      </c>
      <c r="L3656">
        <v>13180</v>
      </c>
      <c r="M3656">
        <v>1</v>
      </c>
      <c r="N3656">
        <v>57534</v>
      </c>
      <c r="O3656" t="s">
        <v>12338</v>
      </c>
      <c r="P3656">
        <v>35966</v>
      </c>
      <c r="Q3656" t="s">
        <v>12339</v>
      </c>
      <c r="R3656" t="s">
        <v>12340</v>
      </c>
      <c r="S3656" t="s">
        <v>33524</v>
      </c>
      <c r="T3656">
        <v>1</v>
      </c>
      <c r="U3656">
        <v>1</v>
      </c>
      <c r="V3656">
        <v>-0.60146078483203602</v>
      </c>
      <c r="W3656">
        <v>0.20525741147413201</v>
      </c>
      <c r="X3656">
        <v>0.704072456322962</v>
      </c>
      <c r="Y3656">
        <v>-25.255805117817399</v>
      </c>
      <c r="Z3656">
        <v>0.65379035313853895</v>
      </c>
      <c r="AA3656">
        <v>0.84521697243271998</v>
      </c>
      <c r="AB3656">
        <v>-1.56493483166915</v>
      </c>
      <c r="AC3656">
        <v>7.0489011448141195E-2</v>
      </c>
      <c r="AD3656">
        <v>0.57684129297949804</v>
      </c>
      <c r="AE3656">
        <v>-25.255805117817399</v>
      </c>
      <c r="AF3656">
        <v>0.64997455747578503</v>
      </c>
      <c r="AG3656">
        <v>0.80674443595273604</v>
      </c>
      <c r="AH3656">
        <v>0.32814983885709198</v>
      </c>
      <c r="AI3656">
        <v>0.35038410267202102</v>
      </c>
      <c r="AJ3656">
        <v>0.78121606160956403</v>
      </c>
      <c r="AK3656">
        <v>-24.3870496808428</v>
      </c>
    </row>
    <row r="3657" spans="1:37" x14ac:dyDescent="0.2">
      <c r="A3657" t="s">
        <v>11627</v>
      </c>
      <c r="B3657">
        <v>21888359</v>
      </c>
      <c r="C3657">
        <v>21888527</v>
      </c>
      <c r="D3657">
        <v>169</v>
      </c>
      <c r="E3657" t="s">
        <v>12341</v>
      </c>
      <c r="F3657">
        <v>3</v>
      </c>
      <c r="G3657" t="s">
        <v>12342</v>
      </c>
      <c r="H3657" t="s">
        <v>33523</v>
      </c>
      <c r="I3657">
        <v>18</v>
      </c>
      <c r="J3657">
        <v>21852225</v>
      </c>
      <c r="K3657">
        <v>21865404</v>
      </c>
      <c r="L3657">
        <v>13180</v>
      </c>
      <c r="M3657">
        <v>1</v>
      </c>
      <c r="N3657">
        <v>57534</v>
      </c>
      <c r="O3657" t="s">
        <v>12338</v>
      </c>
      <c r="P3657">
        <v>36134</v>
      </c>
      <c r="Q3657" t="s">
        <v>12339</v>
      </c>
      <c r="R3657" t="s">
        <v>12340</v>
      </c>
      <c r="S3657" t="s">
        <v>33524</v>
      </c>
      <c r="T3657">
        <v>1</v>
      </c>
      <c r="U3657">
        <v>1</v>
      </c>
      <c r="V3657">
        <v>-0.60146078483203602</v>
      </c>
      <c r="W3657">
        <v>0.20525741147413201</v>
      </c>
      <c r="X3657">
        <v>0.704072456322962</v>
      </c>
      <c r="Y3657">
        <v>-25.255805117817399</v>
      </c>
      <c r="Z3657">
        <v>0.65379035313853895</v>
      </c>
      <c r="AA3657">
        <v>0.84521697243271998</v>
      </c>
      <c r="AB3657">
        <v>-1.56493483166915</v>
      </c>
      <c r="AC3657">
        <v>7.0489011448141195E-2</v>
      </c>
      <c r="AD3657">
        <v>0.57684129297949804</v>
      </c>
      <c r="AE3657">
        <v>-25.255805117817399</v>
      </c>
      <c r="AF3657">
        <v>0.64997455747578503</v>
      </c>
      <c r="AG3657">
        <v>0.80674443595273604</v>
      </c>
      <c r="AH3657">
        <v>0.32814983885709198</v>
      </c>
      <c r="AI3657">
        <v>0.35038410267202102</v>
      </c>
      <c r="AJ3657">
        <v>0.78121606160956403</v>
      </c>
      <c r="AK3657">
        <v>-24.3870496808428</v>
      </c>
    </row>
    <row r="3658" spans="1:37" x14ac:dyDescent="0.2">
      <c r="A3658" t="s">
        <v>11627</v>
      </c>
      <c r="B3658">
        <v>22320370</v>
      </c>
      <c r="C3658">
        <v>22320659</v>
      </c>
      <c r="D3658">
        <v>290</v>
      </c>
      <c r="E3658" t="s">
        <v>12343</v>
      </c>
      <c r="F3658">
        <v>3</v>
      </c>
      <c r="G3658" t="s">
        <v>12344</v>
      </c>
      <c r="H3658" t="s">
        <v>31000</v>
      </c>
      <c r="I3658">
        <v>18</v>
      </c>
      <c r="J3658">
        <v>22413601</v>
      </c>
      <c r="K3658">
        <v>22414867</v>
      </c>
      <c r="L3658">
        <v>1267</v>
      </c>
      <c r="M3658">
        <v>2</v>
      </c>
      <c r="N3658">
        <v>64693</v>
      </c>
      <c r="O3658" t="s">
        <v>12345</v>
      </c>
      <c r="P3658">
        <v>94208</v>
      </c>
      <c r="Q3658" t="s">
        <v>12346</v>
      </c>
      <c r="R3658" t="s">
        <v>12347</v>
      </c>
      <c r="S3658" t="s">
        <v>33525</v>
      </c>
      <c r="T3658">
        <v>0.509465398933029</v>
      </c>
      <c r="U3658">
        <v>0.78683098603356005</v>
      </c>
      <c r="V3658">
        <v>0.53329135308541997</v>
      </c>
      <c r="W3658">
        <v>0.35659972112981397</v>
      </c>
      <c r="X3658">
        <v>0.704072456322962</v>
      </c>
      <c r="Y3658">
        <v>0.30782303978508202</v>
      </c>
      <c r="Z3658">
        <v>1</v>
      </c>
      <c r="AA3658">
        <v>1</v>
      </c>
      <c r="AB3658">
        <v>-0.14107917534553399</v>
      </c>
      <c r="AC3658">
        <v>0.63608396124439204</v>
      </c>
      <c r="AD3658">
        <v>0.87989882095915395</v>
      </c>
      <c r="AE3658">
        <v>9.9533813752218994E-2</v>
      </c>
      <c r="AF3658">
        <v>0.17687588306090199</v>
      </c>
      <c r="AG3658">
        <v>0.68151250837662902</v>
      </c>
      <c r="AH3658">
        <v>1.0779449642554699</v>
      </c>
      <c r="AI3658">
        <v>0.23180205050033101</v>
      </c>
      <c r="AJ3658">
        <v>0.78121606160956403</v>
      </c>
      <c r="AK3658">
        <v>0.37118545253882201</v>
      </c>
    </row>
    <row r="3659" spans="1:37" x14ac:dyDescent="0.2">
      <c r="A3659" t="s">
        <v>11627</v>
      </c>
      <c r="B3659">
        <v>23272382</v>
      </c>
      <c r="C3659">
        <v>23272533</v>
      </c>
      <c r="D3659">
        <v>152</v>
      </c>
      <c r="E3659" t="s">
        <v>12348</v>
      </c>
      <c r="F3659">
        <v>0</v>
      </c>
      <c r="G3659" t="s">
        <v>12349</v>
      </c>
      <c r="H3659" t="s">
        <v>33526</v>
      </c>
      <c r="I3659">
        <v>18</v>
      </c>
      <c r="J3659">
        <v>23204387</v>
      </c>
      <c r="K3659">
        <v>23331215</v>
      </c>
      <c r="L3659">
        <v>126829</v>
      </c>
      <c r="M3659">
        <v>2</v>
      </c>
      <c r="N3659">
        <v>85019</v>
      </c>
      <c r="O3659" t="s">
        <v>12350</v>
      </c>
      <c r="P3659">
        <v>58682</v>
      </c>
      <c r="Q3659" t="s">
        <v>12351</v>
      </c>
      <c r="R3659" t="s">
        <v>12352</v>
      </c>
      <c r="S3659" t="s">
        <v>33527</v>
      </c>
      <c r="T3659">
        <v>0.27339106369083699</v>
      </c>
      <c r="U3659">
        <v>0.603102917160658</v>
      </c>
      <c r="V3659">
        <v>1.0042442309791499</v>
      </c>
      <c r="W3659">
        <v>0.63167608702114697</v>
      </c>
      <c r="X3659">
        <v>0.94119559056004798</v>
      </c>
      <c r="Y3659">
        <v>-0.419045553162599</v>
      </c>
      <c r="Z3659">
        <v>0.83849715567209804</v>
      </c>
      <c r="AA3659">
        <v>0.96750477954815695</v>
      </c>
      <c r="AB3659">
        <v>0.200043656735853</v>
      </c>
      <c r="AC3659">
        <v>0.83621757294753896</v>
      </c>
      <c r="AD3659">
        <v>0.94068432309766403</v>
      </c>
      <c r="AE3659">
        <v>0.12496146000802801</v>
      </c>
      <c r="AF3659">
        <v>3.6335213616153099E-2</v>
      </c>
      <c r="AG3659">
        <v>0.476038960109122</v>
      </c>
      <c r="AH3659">
        <v>1.6434449255426899</v>
      </c>
      <c r="AI3659">
        <v>0.34848246724787102</v>
      </c>
      <c r="AJ3659">
        <v>0.78121606160956403</v>
      </c>
      <c r="AK3659">
        <v>-0.67714003755589203</v>
      </c>
    </row>
    <row r="3660" spans="1:37" x14ac:dyDescent="0.2">
      <c r="A3660" t="s">
        <v>11627</v>
      </c>
      <c r="B3660">
        <v>23577451</v>
      </c>
      <c r="C3660">
        <v>23577633</v>
      </c>
      <c r="D3660">
        <v>183</v>
      </c>
      <c r="E3660" t="s">
        <v>12353</v>
      </c>
      <c r="F3660">
        <v>6</v>
      </c>
      <c r="G3660" t="s">
        <v>12354</v>
      </c>
      <c r="H3660" t="s">
        <v>30987</v>
      </c>
      <c r="I3660">
        <v>18</v>
      </c>
      <c r="J3660">
        <v>23573452</v>
      </c>
      <c r="K3660">
        <v>23576947</v>
      </c>
      <c r="L3660">
        <v>3496</v>
      </c>
      <c r="M3660">
        <v>2</v>
      </c>
      <c r="N3660">
        <v>4864</v>
      </c>
      <c r="O3660" t="s">
        <v>12355</v>
      </c>
      <c r="P3660">
        <v>-504</v>
      </c>
      <c r="Q3660" t="s">
        <v>12356</v>
      </c>
      <c r="R3660" t="s">
        <v>12357</v>
      </c>
      <c r="S3660" t="s">
        <v>33528</v>
      </c>
      <c r="T3660">
        <v>7.3374270299014499E-2</v>
      </c>
      <c r="U3660">
        <v>0.603102917160658</v>
      </c>
      <c r="V3660">
        <v>24.577107162055999</v>
      </c>
      <c r="W3660">
        <v>0.19708796505849599</v>
      </c>
      <c r="X3660">
        <v>0.704072456322962</v>
      </c>
      <c r="Y3660">
        <v>3.9608117718515001</v>
      </c>
      <c r="Z3660">
        <v>0.136920528570767</v>
      </c>
      <c r="AA3660">
        <v>0.72610664078822296</v>
      </c>
      <c r="AB3660">
        <v>24.1051125976457</v>
      </c>
      <c r="AC3660">
        <v>0.56718065613419599</v>
      </c>
      <c r="AD3660">
        <v>0.87989882095915395</v>
      </c>
      <c r="AE3660">
        <v>2.9608118138289501</v>
      </c>
      <c r="AF3660">
        <v>7.5586582389297496E-2</v>
      </c>
      <c r="AG3660">
        <v>0.61808266485207697</v>
      </c>
      <c r="AH3660">
        <v>2.3008535568752002</v>
      </c>
      <c r="AI3660">
        <v>4.7931312381433402E-2</v>
      </c>
      <c r="AJ3660">
        <v>0.78121606160956403</v>
      </c>
      <c r="AK3660">
        <v>4.8295666986091303</v>
      </c>
    </row>
    <row r="3661" spans="1:37" x14ac:dyDescent="0.2">
      <c r="A3661" t="s">
        <v>11627</v>
      </c>
      <c r="B3661">
        <v>23577633</v>
      </c>
      <c r="C3661">
        <v>23577815</v>
      </c>
      <c r="D3661">
        <v>183</v>
      </c>
      <c r="E3661" t="s">
        <v>12358</v>
      </c>
      <c r="F3661">
        <v>13</v>
      </c>
      <c r="G3661" t="s">
        <v>12359</v>
      </c>
      <c r="H3661" t="s">
        <v>30987</v>
      </c>
      <c r="I3661">
        <v>18</v>
      </c>
      <c r="J3661">
        <v>23573452</v>
      </c>
      <c r="K3661">
        <v>23576947</v>
      </c>
      <c r="L3661">
        <v>3496</v>
      </c>
      <c r="M3661">
        <v>2</v>
      </c>
      <c r="N3661">
        <v>4864</v>
      </c>
      <c r="O3661" t="s">
        <v>12355</v>
      </c>
      <c r="P3661">
        <v>-686</v>
      </c>
      <c r="Q3661" t="s">
        <v>12356</v>
      </c>
      <c r="R3661" t="s">
        <v>12357</v>
      </c>
      <c r="S3661" t="s">
        <v>33528</v>
      </c>
      <c r="T3661">
        <v>7.3374270299014499E-2</v>
      </c>
      <c r="U3661">
        <v>0.603102917160658</v>
      </c>
      <c r="V3661">
        <v>24.577107162055999</v>
      </c>
      <c r="W3661">
        <v>0.19708796505849599</v>
      </c>
      <c r="X3661">
        <v>0.704072456322962</v>
      </c>
      <c r="Y3661">
        <v>3.9608117718515001</v>
      </c>
      <c r="Z3661">
        <v>0.136920528570767</v>
      </c>
      <c r="AA3661">
        <v>0.72610664078822296</v>
      </c>
      <c r="AB3661">
        <v>24.1051125976457</v>
      </c>
      <c r="AC3661">
        <v>0.56718065613419599</v>
      </c>
      <c r="AD3661">
        <v>0.87989882095915395</v>
      </c>
      <c r="AE3661">
        <v>2.9608118138289501</v>
      </c>
      <c r="AF3661">
        <v>7.5586582389297496E-2</v>
      </c>
      <c r="AG3661">
        <v>0.61808266485207697</v>
      </c>
      <c r="AH3661">
        <v>2.3008535568752002</v>
      </c>
      <c r="AI3661">
        <v>4.7931312381433402E-2</v>
      </c>
      <c r="AJ3661">
        <v>0.78121606160956403</v>
      </c>
      <c r="AK3661">
        <v>4.8295666986091303</v>
      </c>
    </row>
    <row r="3662" spans="1:37" x14ac:dyDescent="0.2">
      <c r="A3662" t="s">
        <v>11627</v>
      </c>
      <c r="B3662">
        <v>24014942</v>
      </c>
      <c r="C3662">
        <v>24015151</v>
      </c>
      <c r="D3662">
        <v>210</v>
      </c>
      <c r="E3662" t="s">
        <v>12360</v>
      </c>
      <c r="F3662">
        <v>21</v>
      </c>
      <c r="G3662" t="s">
        <v>12361</v>
      </c>
      <c r="H3662" t="s">
        <v>30987</v>
      </c>
      <c r="I3662">
        <v>18</v>
      </c>
      <c r="J3662">
        <v>24014913</v>
      </c>
      <c r="K3662">
        <v>24080779</v>
      </c>
      <c r="L3662">
        <v>65867</v>
      </c>
      <c r="M3662">
        <v>1</v>
      </c>
      <c r="N3662">
        <v>125488</v>
      </c>
      <c r="O3662" t="s">
        <v>12362</v>
      </c>
      <c r="P3662">
        <v>29</v>
      </c>
      <c r="Q3662" t="s">
        <v>12363</v>
      </c>
      <c r="R3662" t="s">
        <v>12364</v>
      </c>
      <c r="S3662" t="s">
        <v>33529</v>
      </c>
      <c r="T3662">
        <v>0.32911398597860803</v>
      </c>
      <c r="U3662">
        <v>0.603102917160658</v>
      </c>
      <c r="V3662">
        <v>24.682182277068499</v>
      </c>
      <c r="W3662">
        <v>0.38920677604595899</v>
      </c>
      <c r="X3662">
        <v>0.704072456322962</v>
      </c>
      <c r="Y3662">
        <v>-24.480548423937599</v>
      </c>
      <c r="Z3662">
        <v>0.48464167878831399</v>
      </c>
      <c r="AA3662">
        <v>0.84435025072159198</v>
      </c>
      <c r="AB3662">
        <v>23.718708204005701</v>
      </c>
      <c r="AC3662">
        <v>0.21073619169722799</v>
      </c>
      <c r="AD3662">
        <v>0.68253123924728298</v>
      </c>
      <c r="AE3662">
        <v>-24.480548423937599</v>
      </c>
      <c r="AF3662">
        <v>0.16793847098801201</v>
      </c>
      <c r="AG3662">
        <v>0.68151250837662902</v>
      </c>
      <c r="AH3662">
        <v>24.682182277068499</v>
      </c>
      <c r="AI3662">
        <v>0.52399907623471598</v>
      </c>
      <c r="AJ3662">
        <v>0.78121606160956403</v>
      </c>
      <c r="AK3662">
        <v>-23.611793008128</v>
      </c>
    </row>
    <row r="3663" spans="1:37" x14ac:dyDescent="0.2">
      <c r="A3663" t="s">
        <v>11627</v>
      </c>
      <c r="B3663">
        <v>24015151</v>
      </c>
      <c r="C3663">
        <v>24015360</v>
      </c>
      <c r="D3663">
        <v>210</v>
      </c>
      <c r="E3663" t="s">
        <v>12365</v>
      </c>
      <c r="F3663">
        <v>19</v>
      </c>
      <c r="G3663" t="s">
        <v>12366</v>
      </c>
      <c r="H3663" t="s">
        <v>30987</v>
      </c>
      <c r="I3663">
        <v>18</v>
      </c>
      <c r="J3663">
        <v>23994213</v>
      </c>
      <c r="K3663">
        <v>24015339</v>
      </c>
      <c r="L3663">
        <v>21127</v>
      </c>
      <c r="M3663">
        <v>2</v>
      </c>
      <c r="N3663">
        <v>102724246</v>
      </c>
      <c r="O3663" t="s">
        <v>12367</v>
      </c>
      <c r="P3663">
        <v>0</v>
      </c>
      <c r="Q3663" t="s">
        <v>12368</v>
      </c>
      <c r="R3663" t="s">
        <v>12369</v>
      </c>
      <c r="S3663" t="s">
        <v>33530</v>
      </c>
      <c r="T3663">
        <v>0.32911398597860803</v>
      </c>
      <c r="U3663">
        <v>0.603102917160658</v>
      </c>
      <c r="V3663">
        <v>24.682182277068499</v>
      </c>
      <c r="W3663">
        <v>0.38920677604595899</v>
      </c>
      <c r="X3663">
        <v>0.704072456322962</v>
      </c>
      <c r="Y3663">
        <v>-24.480548423937599</v>
      </c>
      <c r="Z3663">
        <v>0.48464167878831399</v>
      </c>
      <c r="AA3663">
        <v>0.84435025072159198</v>
      </c>
      <c r="AB3663">
        <v>23.718708204005701</v>
      </c>
      <c r="AC3663">
        <v>0.21073619169722799</v>
      </c>
      <c r="AD3663">
        <v>0.68253123924728298</v>
      </c>
      <c r="AE3663">
        <v>-24.480548423937599</v>
      </c>
      <c r="AF3663">
        <v>0.16793847098801201</v>
      </c>
      <c r="AG3663">
        <v>0.68151250837662902</v>
      </c>
      <c r="AH3663">
        <v>24.682182277068499</v>
      </c>
      <c r="AI3663">
        <v>0.52399907623471598</v>
      </c>
      <c r="AJ3663">
        <v>0.78121606160956403</v>
      </c>
      <c r="AK3663">
        <v>-23.611793008128</v>
      </c>
    </row>
    <row r="3664" spans="1:37" x14ac:dyDescent="0.2">
      <c r="A3664" t="s">
        <v>11627</v>
      </c>
      <c r="B3664">
        <v>24149378</v>
      </c>
      <c r="C3664">
        <v>24149528</v>
      </c>
      <c r="D3664">
        <v>151</v>
      </c>
      <c r="E3664" t="s">
        <v>12370</v>
      </c>
      <c r="F3664">
        <v>2</v>
      </c>
      <c r="G3664" t="s">
        <v>12371</v>
      </c>
      <c r="H3664" t="s">
        <v>33531</v>
      </c>
      <c r="I3664">
        <v>18</v>
      </c>
      <c r="J3664">
        <v>24152644</v>
      </c>
      <c r="K3664">
        <v>24155939</v>
      </c>
      <c r="L3664">
        <v>3296</v>
      </c>
      <c r="M3664">
        <v>1</v>
      </c>
      <c r="N3664">
        <v>26256</v>
      </c>
      <c r="O3664" t="s">
        <v>12372</v>
      </c>
      <c r="P3664">
        <v>-3116</v>
      </c>
      <c r="Q3664" t="s">
        <v>12373</v>
      </c>
      <c r="R3664" t="s">
        <v>12374</v>
      </c>
      <c r="S3664" t="s">
        <v>33532</v>
      </c>
      <c r="T3664">
        <v>0.152084254673993</v>
      </c>
      <c r="U3664">
        <v>0.603102917160658</v>
      </c>
      <c r="V3664">
        <v>24.1393562887563</v>
      </c>
      <c r="W3664">
        <v>0.89107655920673101</v>
      </c>
      <c r="X3664">
        <v>0.95159051474143896</v>
      </c>
      <c r="Y3664">
        <v>0.33916033638957899</v>
      </c>
      <c r="Z3664">
        <v>0.306975110376564</v>
      </c>
      <c r="AA3664">
        <v>0.72610664078822296</v>
      </c>
      <c r="AB3664">
        <v>23.175882238951299</v>
      </c>
      <c r="AC3664">
        <v>0.75388744886274095</v>
      </c>
      <c r="AD3664">
        <v>0.87989882095915395</v>
      </c>
      <c r="AE3664">
        <v>-0.66083951846564104</v>
      </c>
      <c r="AF3664">
        <v>4.6407610929182198E-2</v>
      </c>
      <c r="AG3664">
        <v>0.476038960109122</v>
      </c>
      <c r="AH3664">
        <v>24.1393562887563</v>
      </c>
      <c r="AI3664">
        <v>0.56157887380500204</v>
      </c>
      <c r="AJ3664">
        <v>0.78121606160956403</v>
      </c>
      <c r="AK3664">
        <v>1.2079156514326199</v>
      </c>
    </row>
    <row r="3665" spans="1:37" x14ac:dyDescent="0.2">
      <c r="A3665" t="s">
        <v>11627</v>
      </c>
      <c r="B3665">
        <v>24149528</v>
      </c>
      <c r="C3665">
        <v>24149678</v>
      </c>
      <c r="D3665">
        <v>151</v>
      </c>
      <c r="E3665" t="s">
        <v>12375</v>
      </c>
      <c r="F3665">
        <v>9</v>
      </c>
      <c r="G3665" t="s">
        <v>12376</v>
      </c>
      <c r="H3665" t="s">
        <v>31032</v>
      </c>
      <c r="I3665">
        <v>18</v>
      </c>
      <c r="J3665">
        <v>24152644</v>
      </c>
      <c r="K3665">
        <v>24155939</v>
      </c>
      <c r="L3665">
        <v>3296</v>
      </c>
      <c r="M3665">
        <v>1</v>
      </c>
      <c r="N3665">
        <v>26256</v>
      </c>
      <c r="O3665" t="s">
        <v>12372</v>
      </c>
      <c r="P3665">
        <v>-2966</v>
      </c>
      <c r="Q3665" t="s">
        <v>12373</v>
      </c>
      <c r="R3665" t="s">
        <v>12374</v>
      </c>
      <c r="S3665" t="s">
        <v>33532</v>
      </c>
      <c r="T3665">
        <v>0.152084254673993</v>
      </c>
      <c r="U3665">
        <v>0.603102917160658</v>
      </c>
      <c r="V3665">
        <v>24.1393562887563</v>
      </c>
      <c r="W3665">
        <v>0.89107655920673101</v>
      </c>
      <c r="X3665">
        <v>0.95159051474143896</v>
      </c>
      <c r="Y3665">
        <v>0.33916033638957899</v>
      </c>
      <c r="Z3665">
        <v>0.306975110376564</v>
      </c>
      <c r="AA3665">
        <v>0.72610664078822296</v>
      </c>
      <c r="AB3665">
        <v>23.175882238951299</v>
      </c>
      <c r="AC3665">
        <v>0.75388744886274095</v>
      </c>
      <c r="AD3665">
        <v>0.87989882095915395</v>
      </c>
      <c r="AE3665">
        <v>-0.66083951846564104</v>
      </c>
      <c r="AF3665">
        <v>4.6407610929182198E-2</v>
      </c>
      <c r="AG3665">
        <v>0.476038960109122</v>
      </c>
      <c r="AH3665">
        <v>24.1393562887563</v>
      </c>
      <c r="AI3665">
        <v>0.56157887380500204</v>
      </c>
      <c r="AJ3665">
        <v>0.78121606160956403</v>
      </c>
      <c r="AK3665">
        <v>1.2079156514326199</v>
      </c>
    </row>
    <row r="3666" spans="1:37" x14ac:dyDescent="0.2">
      <c r="A3666" t="s">
        <v>11627</v>
      </c>
      <c r="B3666">
        <v>24149678</v>
      </c>
      <c r="C3666">
        <v>24149828</v>
      </c>
      <c r="D3666">
        <v>151</v>
      </c>
      <c r="E3666" t="s">
        <v>12377</v>
      </c>
      <c r="F3666">
        <v>7</v>
      </c>
      <c r="G3666" t="s">
        <v>12378</v>
      </c>
      <c r="H3666" t="s">
        <v>31032</v>
      </c>
      <c r="I3666">
        <v>18</v>
      </c>
      <c r="J3666">
        <v>24152644</v>
      </c>
      <c r="K3666">
        <v>24155939</v>
      </c>
      <c r="L3666">
        <v>3296</v>
      </c>
      <c r="M3666">
        <v>1</v>
      </c>
      <c r="N3666">
        <v>26256</v>
      </c>
      <c r="O3666" t="s">
        <v>12372</v>
      </c>
      <c r="P3666">
        <v>-2816</v>
      </c>
      <c r="Q3666" t="s">
        <v>12373</v>
      </c>
      <c r="R3666" t="s">
        <v>12374</v>
      </c>
      <c r="S3666" t="s">
        <v>33532</v>
      </c>
      <c r="T3666">
        <v>0.152084254673993</v>
      </c>
      <c r="U3666">
        <v>0.603102917160658</v>
      </c>
      <c r="V3666">
        <v>23.034882019074502</v>
      </c>
      <c r="W3666">
        <v>0.89107655920673101</v>
      </c>
      <c r="X3666">
        <v>0.95159051474143896</v>
      </c>
      <c r="Y3666">
        <v>0.56155265805605803</v>
      </c>
      <c r="Z3666">
        <v>0.306975110376564</v>
      </c>
      <c r="AA3666">
        <v>0.72610664078822296</v>
      </c>
      <c r="AB3666">
        <v>22.0714080545801</v>
      </c>
      <c r="AC3666">
        <v>0.75388744886274095</v>
      </c>
      <c r="AD3666">
        <v>0.87989882095915395</v>
      </c>
      <c r="AE3666">
        <v>-0.43844705165442599</v>
      </c>
      <c r="AF3666">
        <v>4.6407610929182198E-2</v>
      </c>
      <c r="AG3666">
        <v>0.476038960109122</v>
      </c>
      <c r="AH3666">
        <v>23.034882019074502</v>
      </c>
      <c r="AI3666">
        <v>0.56157887380500204</v>
      </c>
      <c r="AJ3666">
        <v>0.78121606160956403</v>
      </c>
      <c r="AK3666">
        <v>1.43030777086091</v>
      </c>
    </row>
    <row r="3667" spans="1:37" x14ac:dyDescent="0.2">
      <c r="A3667" t="s">
        <v>11627</v>
      </c>
      <c r="B3667">
        <v>30174905</v>
      </c>
      <c r="C3667">
        <v>30175091</v>
      </c>
      <c r="D3667">
        <v>187</v>
      </c>
      <c r="E3667" t="s">
        <v>12379</v>
      </c>
      <c r="F3667">
        <v>5</v>
      </c>
      <c r="G3667" t="s">
        <v>12380</v>
      </c>
      <c r="H3667" t="s">
        <v>31000</v>
      </c>
      <c r="I3667">
        <v>18</v>
      </c>
      <c r="J3667">
        <v>30290161</v>
      </c>
      <c r="K3667">
        <v>30414073</v>
      </c>
      <c r="L3667">
        <v>123913</v>
      </c>
      <c r="M3667">
        <v>1</v>
      </c>
      <c r="N3667">
        <v>105372046</v>
      </c>
      <c r="O3667" t="s">
        <v>12381</v>
      </c>
      <c r="P3667">
        <v>-115070</v>
      </c>
      <c r="Q3667" t="s">
        <v>40</v>
      </c>
      <c r="R3667" t="s">
        <v>12382</v>
      </c>
      <c r="S3667" t="s">
        <v>33533</v>
      </c>
      <c r="T3667">
        <v>0.583211159830616</v>
      </c>
      <c r="U3667">
        <v>0.81360520874211995</v>
      </c>
      <c r="V3667">
        <v>0.11606865422344401</v>
      </c>
      <c r="W3667">
        <v>0.94541066367716797</v>
      </c>
      <c r="X3667">
        <v>0.95159051474143896</v>
      </c>
      <c r="Y3667">
        <v>0.12972418023014001</v>
      </c>
      <c r="Z3667">
        <v>1</v>
      </c>
      <c r="AA3667">
        <v>1</v>
      </c>
      <c r="AB3667">
        <v>-0.84740543111933997</v>
      </c>
      <c r="AC3667">
        <v>0.92091778829119397</v>
      </c>
      <c r="AD3667">
        <v>0.94068432309766403</v>
      </c>
      <c r="AE3667">
        <v>-0.67868619865304702</v>
      </c>
      <c r="AF3667">
        <v>0.23669707478149901</v>
      </c>
      <c r="AG3667">
        <v>0.69020448338054297</v>
      </c>
      <c r="AH3667">
        <v>1.04567928645718</v>
      </c>
      <c r="AI3667">
        <v>0.95029317176085903</v>
      </c>
      <c r="AJ3667">
        <v>0.98621344597861504</v>
      </c>
      <c r="AK3667">
        <v>0.82425200635210605</v>
      </c>
    </row>
    <row r="3668" spans="1:37" x14ac:dyDescent="0.2">
      <c r="A3668" t="s">
        <v>11627</v>
      </c>
      <c r="B3668">
        <v>30175091</v>
      </c>
      <c r="C3668">
        <v>30175277</v>
      </c>
      <c r="D3668">
        <v>187</v>
      </c>
      <c r="E3668" t="s">
        <v>12383</v>
      </c>
      <c r="F3668">
        <v>16</v>
      </c>
      <c r="G3668" t="s">
        <v>12384</v>
      </c>
      <c r="H3668" t="s">
        <v>31000</v>
      </c>
      <c r="I3668">
        <v>18</v>
      </c>
      <c r="J3668">
        <v>30290161</v>
      </c>
      <c r="K3668">
        <v>30414073</v>
      </c>
      <c r="L3668">
        <v>123913</v>
      </c>
      <c r="M3668">
        <v>1</v>
      </c>
      <c r="N3668">
        <v>105372046</v>
      </c>
      <c r="O3668" t="s">
        <v>12381</v>
      </c>
      <c r="P3668">
        <v>-114884</v>
      </c>
      <c r="Q3668" t="s">
        <v>40</v>
      </c>
      <c r="R3668" t="s">
        <v>12382</v>
      </c>
      <c r="S3668" t="s">
        <v>33533</v>
      </c>
      <c r="T3668">
        <v>0.583211159830616</v>
      </c>
      <c r="U3668">
        <v>0.81360520874211995</v>
      </c>
      <c r="V3668">
        <v>0.21011138511504199</v>
      </c>
      <c r="W3668">
        <v>0.94541066367716797</v>
      </c>
      <c r="X3668">
        <v>0.95159051474143896</v>
      </c>
      <c r="Y3668">
        <v>0.23663938099531701</v>
      </c>
      <c r="Z3668">
        <v>1</v>
      </c>
      <c r="AA3668">
        <v>1</v>
      </c>
      <c r="AB3668">
        <v>-0.75336270266567096</v>
      </c>
      <c r="AC3668">
        <v>0.92091778829119397</v>
      </c>
      <c r="AD3668">
        <v>0.94068432309766403</v>
      </c>
      <c r="AE3668">
        <v>-0.58464347007106598</v>
      </c>
      <c r="AF3668">
        <v>0.23669707478149901</v>
      </c>
      <c r="AG3668">
        <v>0.69020448338054297</v>
      </c>
      <c r="AH3668">
        <v>1.1397220173487801</v>
      </c>
      <c r="AI3668">
        <v>0.95029317176085903</v>
      </c>
      <c r="AJ3668">
        <v>0.98621344597861504</v>
      </c>
      <c r="AK3668">
        <v>0.93116720711728296</v>
      </c>
    </row>
    <row r="3669" spans="1:37" x14ac:dyDescent="0.2">
      <c r="A3669" t="s">
        <v>11627</v>
      </c>
      <c r="B3669">
        <v>30211746</v>
      </c>
      <c r="C3669">
        <v>30211982</v>
      </c>
      <c r="D3669">
        <v>237</v>
      </c>
      <c r="E3669" t="s">
        <v>12385</v>
      </c>
      <c r="F3669">
        <v>1</v>
      </c>
      <c r="G3669" t="s">
        <v>12386</v>
      </c>
      <c r="H3669" t="s">
        <v>31000</v>
      </c>
      <c r="I3669">
        <v>18</v>
      </c>
      <c r="J3669">
        <v>30290161</v>
      </c>
      <c r="K3669">
        <v>30414073</v>
      </c>
      <c r="L3669">
        <v>123913</v>
      </c>
      <c r="M3669">
        <v>1</v>
      </c>
      <c r="N3669">
        <v>105372046</v>
      </c>
      <c r="O3669" t="s">
        <v>12381</v>
      </c>
      <c r="P3669">
        <v>-78179</v>
      </c>
      <c r="Q3669" t="s">
        <v>40</v>
      </c>
      <c r="R3669" t="s">
        <v>12382</v>
      </c>
      <c r="S3669" t="s">
        <v>33533</v>
      </c>
      <c r="T3669">
        <v>0.97213403838398904</v>
      </c>
      <c r="U3669">
        <v>1</v>
      </c>
      <c r="V3669">
        <v>0.93146526880361902</v>
      </c>
      <c r="W3669">
        <v>0.20525741147413201</v>
      </c>
      <c r="X3669">
        <v>0.704072456322962</v>
      </c>
      <c r="Y3669">
        <v>-24.6658618525409</v>
      </c>
      <c r="Z3669">
        <v>0.69013698642955401</v>
      </c>
      <c r="AA3669">
        <v>0.84521697243271998</v>
      </c>
      <c r="AB3669">
        <v>-3.2008785745692797E-2</v>
      </c>
      <c r="AC3669">
        <v>7.0489011448141195E-2</v>
      </c>
      <c r="AD3669">
        <v>0.57684129297949804</v>
      </c>
      <c r="AE3669">
        <v>-24.6658618525409</v>
      </c>
      <c r="AF3669">
        <v>0.61410715005536498</v>
      </c>
      <c r="AG3669">
        <v>0.80674443595273604</v>
      </c>
      <c r="AH3669">
        <v>1.8610758148081401</v>
      </c>
      <c r="AI3669">
        <v>0.35038410267202102</v>
      </c>
      <c r="AJ3669">
        <v>0.78121606160956403</v>
      </c>
      <c r="AK3669">
        <v>-23.797106430594201</v>
      </c>
    </row>
    <row r="3670" spans="1:37" x14ac:dyDescent="0.2">
      <c r="A3670" t="s">
        <v>11627</v>
      </c>
      <c r="B3670">
        <v>30212086</v>
      </c>
      <c r="C3670">
        <v>30212238</v>
      </c>
      <c r="D3670">
        <v>153</v>
      </c>
      <c r="E3670" t="s">
        <v>12387</v>
      </c>
      <c r="F3670">
        <v>0</v>
      </c>
      <c r="G3670" t="s">
        <v>12388</v>
      </c>
      <c r="H3670" t="s">
        <v>31000</v>
      </c>
      <c r="I3670">
        <v>18</v>
      </c>
      <c r="J3670">
        <v>30290161</v>
      </c>
      <c r="K3670">
        <v>30414073</v>
      </c>
      <c r="L3670">
        <v>123913</v>
      </c>
      <c r="M3670">
        <v>1</v>
      </c>
      <c r="N3670">
        <v>105372046</v>
      </c>
      <c r="O3670" t="s">
        <v>12381</v>
      </c>
      <c r="P3670">
        <v>-77923</v>
      </c>
      <c r="Q3670" t="s">
        <v>40</v>
      </c>
      <c r="R3670" t="s">
        <v>12382</v>
      </c>
      <c r="S3670" t="s">
        <v>33533</v>
      </c>
      <c r="T3670">
        <v>0.97213403838398904</v>
      </c>
      <c r="U3670">
        <v>1</v>
      </c>
      <c r="V3670">
        <v>0.93146526880361902</v>
      </c>
      <c r="W3670">
        <v>0.20525741147413201</v>
      </c>
      <c r="X3670">
        <v>0.704072456322962</v>
      </c>
      <c r="Y3670">
        <v>-24.6658618525409</v>
      </c>
      <c r="Z3670">
        <v>0.69013698642955401</v>
      </c>
      <c r="AA3670">
        <v>0.84521697243271998</v>
      </c>
      <c r="AB3670">
        <v>-3.2008785745692797E-2</v>
      </c>
      <c r="AC3670">
        <v>7.0489011448141195E-2</v>
      </c>
      <c r="AD3670">
        <v>0.57684129297949804</v>
      </c>
      <c r="AE3670">
        <v>-24.6658618525409</v>
      </c>
      <c r="AF3670">
        <v>0.61410715005536498</v>
      </c>
      <c r="AG3670">
        <v>0.80674443595273604</v>
      </c>
      <c r="AH3670">
        <v>1.8610758148081401</v>
      </c>
      <c r="AI3670">
        <v>0.35038410267202102</v>
      </c>
      <c r="AJ3670">
        <v>0.78121606160956403</v>
      </c>
      <c r="AK3670">
        <v>-23.797106430594201</v>
      </c>
    </row>
    <row r="3671" spans="1:37" x14ac:dyDescent="0.2">
      <c r="A3671" t="s">
        <v>11627</v>
      </c>
      <c r="B3671">
        <v>31019687</v>
      </c>
      <c r="C3671">
        <v>31019898</v>
      </c>
      <c r="D3671">
        <v>212</v>
      </c>
      <c r="E3671" t="s">
        <v>12389</v>
      </c>
      <c r="F3671">
        <v>2</v>
      </c>
      <c r="G3671" t="s">
        <v>12390</v>
      </c>
      <c r="H3671" t="s">
        <v>33534</v>
      </c>
      <c r="I3671">
        <v>18</v>
      </c>
      <c r="J3671">
        <v>30994126</v>
      </c>
      <c r="K3671">
        <v>31006918</v>
      </c>
      <c r="L3671">
        <v>12793</v>
      </c>
      <c r="M3671">
        <v>2</v>
      </c>
      <c r="N3671">
        <v>1825</v>
      </c>
      <c r="O3671" t="s">
        <v>12391</v>
      </c>
      <c r="P3671">
        <v>-12769</v>
      </c>
      <c r="Q3671" t="s">
        <v>12392</v>
      </c>
      <c r="R3671" t="s">
        <v>12393</v>
      </c>
      <c r="S3671" t="s">
        <v>33535</v>
      </c>
      <c r="T3671">
        <v>1</v>
      </c>
      <c r="U3671">
        <v>1</v>
      </c>
      <c r="V3671">
        <v>-0.201526088502894</v>
      </c>
      <c r="W3671">
        <v>0.20525741147413201</v>
      </c>
      <c r="X3671">
        <v>0.704072456322962</v>
      </c>
      <c r="Y3671">
        <v>-24.073027754524102</v>
      </c>
      <c r="Z3671">
        <v>0.65379035313853895</v>
      </c>
      <c r="AA3671">
        <v>0.84521697243271998</v>
      </c>
      <c r="AB3671">
        <v>-1.16500006341137</v>
      </c>
      <c r="AC3671">
        <v>7.0489011448141195E-2</v>
      </c>
      <c r="AD3671">
        <v>0.57684129297949804</v>
      </c>
      <c r="AE3671">
        <v>-24.073027754524102</v>
      </c>
      <c r="AF3671">
        <v>0.64997455747578503</v>
      </c>
      <c r="AG3671">
        <v>0.80674443595273604</v>
      </c>
      <c r="AH3671">
        <v>0.728084460146043</v>
      </c>
      <c r="AI3671">
        <v>0.35038410267202102</v>
      </c>
      <c r="AJ3671">
        <v>0.78121606160956403</v>
      </c>
      <c r="AK3671">
        <v>-23.2042723553324</v>
      </c>
    </row>
    <row r="3672" spans="1:37" x14ac:dyDescent="0.2">
      <c r="A3672" t="s">
        <v>11627</v>
      </c>
      <c r="B3672">
        <v>31100180</v>
      </c>
      <c r="C3672">
        <v>31100331</v>
      </c>
      <c r="D3672">
        <v>152</v>
      </c>
      <c r="E3672" t="s">
        <v>12394</v>
      </c>
      <c r="F3672">
        <v>2</v>
      </c>
      <c r="G3672" t="s">
        <v>12395</v>
      </c>
      <c r="H3672" t="s">
        <v>30999</v>
      </c>
      <c r="I3672">
        <v>18</v>
      </c>
      <c r="J3672">
        <v>31101540</v>
      </c>
      <c r="K3672">
        <v>31131303</v>
      </c>
      <c r="L3672">
        <v>29764</v>
      </c>
      <c r="M3672">
        <v>1</v>
      </c>
      <c r="N3672">
        <v>101927698</v>
      </c>
      <c r="O3672" t="s">
        <v>12396</v>
      </c>
      <c r="P3672">
        <v>-1209</v>
      </c>
      <c r="Q3672" t="s">
        <v>12397</v>
      </c>
      <c r="R3672" t="s">
        <v>12398</v>
      </c>
      <c r="S3672" t="s">
        <v>33536</v>
      </c>
      <c r="T3672">
        <v>0.152084254673993</v>
      </c>
      <c r="U3672">
        <v>0.603102917160658</v>
      </c>
      <c r="V3672">
        <v>23.034571733058499</v>
      </c>
      <c r="W3672">
        <v>0.29261482077562401</v>
      </c>
      <c r="X3672">
        <v>0.704072456322962</v>
      </c>
      <c r="Y3672">
        <v>21.262362159783098</v>
      </c>
      <c r="Z3672">
        <v>0.203350924423461</v>
      </c>
      <c r="AA3672">
        <v>0.72610664078822296</v>
      </c>
      <c r="AB3672">
        <v>23.186555988354399</v>
      </c>
      <c r="AC3672">
        <v>0.17695932866387601</v>
      </c>
      <c r="AD3672">
        <v>0.68253123924728298</v>
      </c>
      <c r="AE3672">
        <v>23.2240306898982</v>
      </c>
      <c r="AF3672">
        <v>0.23669707478149901</v>
      </c>
      <c r="AG3672">
        <v>0.69020448338054297</v>
      </c>
      <c r="AH3672">
        <v>0.77764241287054003</v>
      </c>
      <c r="AI3672">
        <v>0.98342151819761803</v>
      </c>
      <c r="AJ3672">
        <v>0.98789258377071898</v>
      </c>
      <c r="AK3672">
        <v>-1.6190736262087899</v>
      </c>
    </row>
    <row r="3673" spans="1:37" x14ac:dyDescent="0.2">
      <c r="A3673" t="s">
        <v>11627</v>
      </c>
      <c r="B3673">
        <v>31353056</v>
      </c>
      <c r="C3673">
        <v>31353238</v>
      </c>
      <c r="D3673">
        <v>183</v>
      </c>
      <c r="E3673" t="s">
        <v>12399</v>
      </c>
      <c r="F3673">
        <v>1</v>
      </c>
      <c r="G3673" t="s">
        <v>12400</v>
      </c>
      <c r="H3673" t="s">
        <v>30987</v>
      </c>
      <c r="I3673">
        <v>18</v>
      </c>
      <c r="J3673">
        <v>31343384</v>
      </c>
      <c r="K3673">
        <v>31353936</v>
      </c>
      <c r="L3673">
        <v>10553</v>
      </c>
      <c r="M3673">
        <v>2</v>
      </c>
      <c r="N3673">
        <v>101927718</v>
      </c>
      <c r="O3673" t="s">
        <v>12401</v>
      </c>
      <c r="P3673">
        <v>698</v>
      </c>
      <c r="Q3673" t="s">
        <v>12402</v>
      </c>
      <c r="R3673" t="s">
        <v>12403</v>
      </c>
      <c r="S3673" t="s">
        <v>33537</v>
      </c>
      <c r="T3673">
        <v>0.544742741213186</v>
      </c>
      <c r="U3673">
        <v>0.80321479550967601</v>
      </c>
      <c r="V3673">
        <v>-1.14178864403751</v>
      </c>
      <c r="W3673">
        <v>0.599993726723557</v>
      </c>
      <c r="X3673">
        <v>0.90745875924946495</v>
      </c>
      <c r="Y3673">
        <v>-0.41161102091038099</v>
      </c>
      <c r="Z3673">
        <v>0.22665381862752801</v>
      </c>
      <c r="AA3673">
        <v>0.72610664078822296</v>
      </c>
      <c r="AB3673">
        <v>-1.5740714878086299</v>
      </c>
      <c r="AC3673">
        <v>0.40586260794598</v>
      </c>
      <c r="AD3673">
        <v>0.82872126865393902</v>
      </c>
      <c r="AE3673">
        <v>-0.28451702081932101</v>
      </c>
      <c r="AF3673">
        <v>0.99104560712434697</v>
      </c>
      <c r="AG3673">
        <v>1</v>
      </c>
      <c r="AH3673">
        <v>-0.465709868478005</v>
      </c>
      <c r="AI3673">
        <v>0.86188474798034997</v>
      </c>
      <c r="AJ3673">
        <v>0.97730821862874495</v>
      </c>
      <c r="AK3673">
        <v>-0.33814327717826498</v>
      </c>
    </row>
    <row r="3674" spans="1:37" x14ac:dyDescent="0.2">
      <c r="A3674" t="s">
        <v>11627</v>
      </c>
      <c r="B3674">
        <v>31353238</v>
      </c>
      <c r="C3674">
        <v>31353420</v>
      </c>
      <c r="D3674">
        <v>183</v>
      </c>
      <c r="E3674" t="s">
        <v>12404</v>
      </c>
      <c r="F3674">
        <v>3</v>
      </c>
      <c r="G3674" t="s">
        <v>12405</v>
      </c>
      <c r="H3674" t="s">
        <v>30987</v>
      </c>
      <c r="I3674">
        <v>18</v>
      </c>
      <c r="J3674">
        <v>31343384</v>
      </c>
      <c r="K3674">
        <v>31353936</v>
      </c>
      <c r="L3674">
        <v>10553</v>
      </c>
      <c r="M3674">
        <v>2</v>
      </c>
      <c r="N3674">
        <v>101927718</v>
      </c>
      <c r="O3674" t="s">
        <v>12401</v>
      </c>
      <c r="P3674">
        <v>516</v>
      </c>
      <c r="Q3674" t="s">
        <v>12402</v>
      </c>
      <c r="R3674" t="s">
        <v>12403</v>
      </c>
      <c r="S3674" t="s">
        <v>33537</v>
      </c>
      <c r="T3674">
        <v>0.84302105780437098</v>
      </c>
      <c r="U3674">
        <v>1</v>
      </c>
      <c r="V3674">
        <v>-0.74534487484171597</v>
      </c>
      <c r="W3674">
        <v>0.88799666995370397</v>
      </c>
      <c r="X3674">
        <v>0.95159051474143896</v>
      </c>
      <c r="Y3674">
        <v>0.114562538628104</v>
      </c>
      <c r="Z3674">
        <v>0.46239325382365598</v>
      </c>
      <c r="AA3674">
        <v>0.84435025072159198</v>
      </c>
      <c r="AB3674">
        <v>-1.1776277186128401</v>
      </c>
      <c r="AC3674">
        <v>0.69163237408144196</v>
      </c>
      <c r="AD3674">
        <v>0.87989882095915395</v>
      </c>
      <c r="AE3674">
        <v>0.24165653871916301</v>
      </c>
      <c r="AF3674">
        <v>0.77146136072067495</v>
      </c>
      <c r="AG3674">
        <v>0.88417364479730298</v>
      </c>
      <c r="AH3674">
        <v>-0.14098519325342901</v>
      </c>
      <c r="AI3674">
        <v>0.95526656286676503</v>
      </c>
      <c r="AJ3674">
        <v>0.98789258377071898</v>
      </c>
      <c r="AK3674">
        <v>-5.8686537534297999E-2</v>
      </c>
    </row>
    <row r="3675" spans="1:37" x14ac:dyDescent="0.2">
      <c r="A3675" t="s">
        <v>11627</v>
      </c>
      <c r="B3675">
        <v>31410719</v>
      </c>
      <c r="C3675">
        <v>31410870</v>
      </c>
      <c r="D3675">
        <v>152</v>
      </c>
      <c r="E3675" t="s">
        <v>12406</v>
      </c>
      <c r="F3675">
        <v>3</v>
      </c>
      <c r="G3675" t="s">
        <v>12407</v>
      </c>
      <c r="H3675" t="s">
        <v>33538</v>
      </c>
      <c r="I3675">
        <v>18</v>
      </c>
      <c r="J3675">
        <v>31353962</v>
      </c>
      <c r="K3675">
        <v>31401667</v>
      </c>
      <c r="L3675">
        <v>47706</v>
      </c>
      <c r="M3675">
        <v>2</v>
      </c>
      <c r="N3675">
        <v>101927718</v>
      </c>
      <c r="O3675" t="s">
        <v>12408</v>
      </c>
      <c r="P3675">
        <v>-9052</v>
      </c>
      <c r="Q3675" t="s">
        <v>12402</v>
      </c>
      <c r="R3675" t="s">
        <v>12403</v>
      </c>
      <c r="S3675" t="s">
        <v>33537</v>
      </c>
      <c r="T3675">
        <v>0.152084254673993</v>
      </c>
      <c r="U3675">
        <v>0.603102917160658</v>
      </c>
      <c r="V3675">
        <v>26.0884882464795</v>
      </c>
      <c r="W3675">
        <v>0.38920677604595899</v>
      </c>
      <c r="X3675">
        <v>0.704072456322962</v>
      </c>
      <c r="Y3675">
        <v>-25.395692265914601</v>
      </c>
      <c r="Z3675">
        <v>0.306975110376564</v>
      </c>
      <c r="AA3675">
        <v>0.72610664078822296</v>
      </c>
      <c r="AB3675">
        <v>25.125014141712601</v>
      </c>
      <c r="AC3675">
        <v>0.71753805159658501</v>
      </c>
      <c r="AD3675">
        <v>0.87989882095915395</v>
      </c>
      <c r="AE3675">
        <v>-2.02631895010171</v>
      </c>
      <c r="AF3675">
        <v>4.6407610929182198E-2</v>
      </c>
      <c r="AG3675">
        <v>0.476038960109122</v>
      </c>
      <c r="AH3675">
        <v>26.0884882464795</v>
      </c>
      <c r="AI3675">
        <v>0.35038410267202102</v>
      </c>
      <c r="AJ3675">
        <v>0.78121606160956403</v>
      </c>
      <c r="AK3675">
        <v>-25.018098940828899</v>
      </c>
    </row>
    <row r="3676" spans="1:37" x14ac:dyDescent="0.2">
      <c r="A3676" t="s">
        <v>11627</v>
      </c>
      <c r="B3676">
        <v>31411037</v>
      </c>
      <c r="C3676">
        <v>31411189</v>
      </c>
      <c r="D3676">
        <v>153</v>
      </c>
      <c r="E3676" t="s">
        <v>12409</v>
      </c>
      <c r="F3676">
        <v>11</v>
      </c>
      <c r="G3676" t="s">
        <v>12410</v>
      </c>
      <c r="H3676" t="s">
        <v>33539</v>
      </c>
      <c r="I3676">
        <v>18</v>
      </c>
      <c r="J3676">
        <v>31353962</v>
      </c>
      <c r="K3676">
        <v>31401667</v>
      </c>
      <c r="L3676">
        <v>47706</v>
      </c>
      <c r="M3676">
        <v>2</v>
      </c>
      <c r="N3676">
        <v>101927718</v>
      </c>
      <c r="O3676" t="s">
        <v>12408</v>
      </c>
      <c r="P3676">
        <v>-9370</v>
      </c>
      <c r="Q3676" t="s">
        <v>12402</v>
      </c>
      <c r="R3676" t="s">
        <v>12403</v>
      </c>
      <c r="S3676" t="s">
        <v>33537</v>
      </c>
      <c r="T3676">
        <v>0.152084254673993</v>
      </c>
      <c r="U3676">
        <v>0.603102917160658</v>
      </c>
      <c r="V3676">
        <v>26.0884882464795</v>
      </c>
      <c r="W3676">
        <v>0.38920677604595899</v>
      </c>
      <c r="X3676">
        <v>0.704072456322962</v>
      </c>
      <c r="Y3676">
        <v>-25.395692265914601</v>
      </c>
      <c r="Z3676">
        <v>0.306975110376564</v>
      </c>
      <c r="AA3676">
        <v>0.72610664078822296</v>
      </c>
      <c r="AB3676">
        <v>25.125014141712601</v>
      </c>
      <c r="AC3676">
        <v>0.71753805159658501</v>
      </c>
      <c r="AD3676">
        <v>0.87989882095915395</v>
      </c>
      <c r="AE3676">
        <v>-2.02631895010171</v>
      </c>
      <c r="AF3676">
        <v>4.6407610929182198E-2</v>
      </c>
      <c r="AG3676">
        <v>0.476038960109122</v>
      </c>
      <c r="AH3676">
        <v>26.0884882464795</v>
      </c>
      <c r="AI3676">
        <v>0.35038410267202102</v>
      </c>
      <c r="AJ3676">
        <v>0.78121606160956403</v>
      </c>
      <c r="AK3676">
        <v>-25.018098940828899</v>
      </c>
    </row>
    <row r="3677" spans="1:37" x14ac:dyDescent="0.2">
      <c r="A3677" t="s">
        <v>11627</v>
      </c>
      <c r="B3677">
        <v>31724431</v>
      </c>
      <c r="C3677">
        <v>31724578</v>
      </c>
      <c r="D3677">
        <v>148</v>
      </c>
      <c r="E3677" t="s">
        <v>12411</v>
      </c>
      <c r="F3677">
        <v>9</v>
      </c>
      <c r="G3677" t="s">
        <v>12412</v>
      </c>
      <c r="H3677" t="s">
        <v>33540</v>
      </c>
      <c r="I3677">
        <v>18</v>
      </c>
      <c r="J3677">
        <v>31759584</v>
      </c>
      <c r="K3677">
        <v>31760880</v>
      </c>
      <c r="L3677">
        <v>1297</v>
      </c>
      <c r="M3677">
        <v>2</v>
      </c>
      <c r="N3677">
        <v>147407</v>
      </c>
      <c r="O3677" t="s">
        <v>12413</v>
      </c>
      <c r="P3677">
        <v>36302</v>
      </c>
      <c r="Q3677" t="s">
        <v>12414</v>
      </c>
      <c r="R3677" t="s">
        <v>12415</v>
      </c>
      <c r="S3677" t="s">
        <v>33541</v>
      </c>
      <c r="T3677">
        <v>0.90607764283710301</v>
      </c>
      <c r="U3677">
        <v>1</v>
      </c>
      <c r="V3677">
        <v>0.16583639981316101</v>
      </c>
      <c r="W3677">
        <v>0.53813098450901997</v>
      </c>
      <c r="X3677">
        <v>0.83135233050511204</v>
      </c>
      <c r="Y3677">
        <v>0.17995617630948799</v>
      </c>
      <c r="Z3677">
        <v>0.19653784841977801</v>
      </c>
      <c r="AA3677">
        <v>0.72610664078822296</v>
      </c>
      <c r="AB3677">
        <v>-0.40048764988504199</v>
      </c>
      <c r="AC3677">
        <v>0.66671886354877696</v>
      </c>
      <c r="AD3677">
        <v>0.87989882095915395</v>
      </c>
      <c r="AE3677">
        <v>8.9329998505366201E-2</v>
      </c>
      <c r="AF3677">
        <v>0.20519622654580999</v>
      </c>
      <c r="AG3677">
        <v>0.68151250837662902</v>
      </c>
      <c r="AH3677">
        <v>0.67474478318666797</v>
      </c>
      <c r="AI3677">
        <v>0.53220100110055901</v>
      </c>
      <c r="AJ3677">
        <v>0.78121606160956403</v>
      </c>
      <c r="AK3677">
        <v>0.183286881009076</v>
      </c>
    </row>
    <row r="3678" spans="1:37" x14ac:dyDescent="0.2">
      <c r="A3678" t="s">
        <v>11627</v>
      </c>
      <c r="B3678">
        <v>31724632</v>
      </c>
      <c r="C3678">
        <v>31724797</v>
      </c>
      <c r="D3678">
        <v>166</v>
      </c>
      <c r="E3678" t="s">
        <v>12416</v>
      </c>
      <c r="F3678">
        <v>2</v>
      </c>
      <c r="G3678" t="s">
        <v>12417</v>
      </c>
      <c r="H3678" t="s">
        <v>33540</v>
      </c>
      <c r="I3678">
        <v>18</v>
      </c>
      <c r="J3678">
        <v>31759584</v>
      </c>
      <c r="K3678">
        <v>31760880</v>
      </c>
      <c r="L3678">
        <v>1297</v>
      </c>
      <c r="M3678">
        <v>2</v>
      </c>
      <c r="N3678">
        <v>147407</v>
      </c>
      <c r="O3678" t="s">
        <v>12413</v>
      </c>
      <c r="P3678">
        <v>36083</v>
      </c>
      <c r="Q3678" t="s">
        <v>12414</v>
      </c>
      <c r="R3678" t="s">
        <v>12415</v>
      </c>
      <c r="S3678" t="s">
        <v>33541</v>
      </c>
      <c r="T3678">
        <v>0.90607764283710301</v>
      </c>
      <c r="U3678">
        <v>1</v>
      </c>
      <c r="V3678">
        <v>0.16583639981316101</v>
      </c>
      <c r="W3678">
        <v>0.53813098450901997</v>
      </c>
      <c r="X3678">
        <v>0.83135233050511204</v>
      </c>
      <c r="Y3678">
        <v>0.17995617630948799</v>
      </c>
      <c r="Z3678">
        <v>0.19653784841977801</v>
      </c>
      <c r="AA3678">
        <v>0.72610664078822296</v>
      </c>
      <c r="AB3678">
        <v>-0.40048764988504199</v>
      </c>
      <c r="AC3678">
        <v>0.66671886354877696</v>
      </c>
      <c r="AD3678">
        <v>0.87989882095915395</v>
      </c>
      <c r="AE3678">
        <v>8.9329998505366201E-2</v>
      </c>
      <c r="AF3678">
        <v>0.20519622654580999</v>
      </c>
      <c r="AG3678">
        <v>0.68151250837662902</v>
      </c>
      <c r="AH3678">
        <v>0.67474478318666797</v>
      </c>
      <c r="AI3678">
        <v>0.53220100110055901</v>
      </c>
      <c r="AJ3678">
        <v>0.78121606160956403</v>
      </c>
      <c r="AK3678">
        <v>0.183286881009076</v>
      </c>
    </row>
    <row r="3679" spans="1:37" x14ac:dyDescent="0.2">
      <c r="A3679" t="s">
        <v>11627</v>
      </c>
      <c r="B3679">
        <v>32861743</v>
      </c>
      <c r="C3679">
        <v>32861919</v>
      </c>
      <c r="D3679">
        <v>177</v>
      </c>
      <c r="E3679" t="s">
        <v>12418</v>
      </c>
      <c r="F3679">
        <v>1</v>
      </c>
      <c r="G3679" t="s">
        <v>12419</v>
      </c>
      <c r="H3679" t="s">
        <v>33542</v>
      </c>
      <c r="I3679">
        <v>18</v>
      </c>
      <c r="J3679">
        <v>32835165</v>
      </c>
      <c r="K3679">
        <v>32938316</v>
      </c>
      <c r="L3679">
        <v>103152</v>
      </c>
      <c r="M3679">
        <v>1</v>
      </c>
      <c r="N3679">
        <v>105372058</v>
      </c>
      <c r="O3679" t="s">
        <v>12420</v>
      </c>
      <c r="P3679">
        <v>26578</v>
      </c>
      <c r="Q3679" t="s">
        <v>40</v>
      </c>
      <c r="R3679" t="s">
        <v>12421</v>
      </c>
      <c r="S3679" t="s">
        <v>33543</v>
      </c>
      <c r="T3679">
        <v>0.56354823081344896</v>
      </c>
      <c r="U3679">
        <v>0.81214233890638399</v>
      </c>
      <c r="V3679">
        <v>-3.6824569630985802</v>
      </c>
      <c r="W3679">
        <v>0.20525741147413201</v>
      </c>
      <c r="X3679">
        <v>0.704072456322962</v>
      </c>
      <c r="Y3679">
        <v>-24.0392310972682</v>
      </c>
      <c r="Z3679">
        <v>0.48462788743282897</v>
      </c>
      <c r="AA3679">
        <v>0.84435025072159198</v>
      </c>
      <c r="AB3679">
        <v>-3.6268616356982202</v>
      </c>
      <c r="AC3679">
        <v>0.56718065613419599</v>
      </c>
      <c r="AD3679">
        <v>0.87989882095915395</v>
      </c>
      <c r="AE3679">
        <v>-3.45814242848104</v>
      </c>
      <c r="AF3679">
        <v>0.68997179462344205</v>
      </c>
      <c r="AG3679">
        <v>0.83846513202101103</v>
      </c>
      <c r="AH3679">
        <v>-2.85872943612465</v>
      </c>
      <c r="AI3679">
        <v>0.17351581260912399</v>
      </c>
      <c r="AJ3679">
        <v>0.78121606160956403</v>
      </c>
      <c r="AK3679">
        <v>-23.372525751929398</v>
      </c>
    </row>
    <row r="3680" spans="1:37" x14ac:dyDescent="0.2">
      <c r="A3680" t="s">
        <v>11627</v>
      </c>
      <c r="B3680">
        <v>32861919</v>
      </c>
      <c r="C3680">
        <v>32862095</v>
      </c>
      <c r="D3680">
        <v>177</v>
      </c>
      <c r="E3680" t="s">
        <v>12422</v>
      </c>
      <c r="F3680">
        <v>3</v>
      </c>
      <c r="G3680" t="s">
        <v>12423</v>
      </c>
      <c r="H3680" t="s">
        <v>33542</v>
      </c>
      <c r="I3680">
        <v>18</v>
      </c>
      <c r="J3680">
        <v>32835165</v>
      </c>
      <c r="K3680">
        <v>32938316</v>
      </c>
      <c r="L3680">
        <v>103152</v>
      </c>
      <c r="M3680">
        <v>1</v>
      </c>
      <c r="N3680">
        <v>105372058</v>
      </c>
      <c r="O3680" t="s">
        <v>12420</v>
      </c>
      <c r="P3680">
        <v>26754</v>
      </c>
      <c r="Q3680" t="s">
        <v>40</v>
      </c>
      <c r="R3680" t="s">
        <v>12421</v>
      </c>
      <c r="S3680" t="s">
        <v>33543</v>
      </c>
      <c r="T3680">
        <v>0.56354823081344896</v>
      </c>
      <c r="U3680">
        <v>0.81214233890638399</v>
      </c>
      <c r="V3680">
        <v>-3.6824569630985802</v>
      </c>
      <c r="W3680">
        <v>0.20525741147413201</v>
      </c>
      <c r="X3680">
        <v>0.704072456322962</v>
      </c>
      <c r="Y3680">
        <v>-24.0392310972682</v>
      </c>
      <c r="Z3680">
        <v>0.48462788743282897</v>
      </c>
      <c r="AA3680">
        <v>0.84435025072159198</v>
      </c>
      <c r="AB3680">
        <v>-3.6268616356982202</v>
      </c>
      <c r="AC3680">
        <v>0.56718065613419599</v>
      </c>
      <c r="AD3680">
        <v>0.87989882095915395</v>
      </c>
      <c r="AE3680">
        <v>-3.45814242848104</v>
      </c>
      <c r="AF3680">
        <v>0.68997179462344205</v>
      </c>
      <c r="AG3680">
        <v>0.83846513202101103</v>
      </c>
      <c r="AH3680">
        <v>-2.85872943612465</v>
      </c>
      <c r="AI3680">
        <v>0.17351581260912399</v>
      </c>
      <c r="AJ3680">
        <v>0.78121606160956403</v>
      </c>
      <c r="AK3680">
        <v>-23.372525751929398</v>
      </c>
    </row>
    <row r="3681" spans="1:37" x14ac:dyDescent="0.2">
      <c r="A3681" t="s">
        <v>11627</v>
      </c>
      <c r="B3681">
        <v>34157310</v>
      </c>
      <c r="C3681">
        <v>34157461</v>
      </c>
      <c r="D3681">
        <v>152</v>
      </c>
      <c r="E3681" t="s">
        <v>12424</v>
      </c>
      <c r="F3681">
        <v>0</v>
      </c>
      <c r="G3681" t="s">
        <v>12425</v>
      </c>
      <c r="H3681" t="s">
        <v>30987</v>
      </c>
      <c r="I3681">
        <v>18</v>
      </c>
      <c r="J3681">
        <v>34093461</v>
      </c>
      <c r="K3681">
        <v>34156693</v>
      </c>
      <c r="L3681">
        <v>63233</v>
      </c>
      <c r="M3681">
        <v>2</v>
      </c>
      <c r="N3681">
        <v>8715</v>
      </c>
      <c r="O3681" t="s">
        <v>12426</v>
      </c>
      <c r="P3681">
        <v>-617</v>
      </c>
      <c r="Q3681" t="s">
        <v>12427</v>
      </c>
      <c r="R3681" t="s">
        <v>12428</v>
      </c>
      <c r="S3681" t="s">
        <v>33544</v>
      </c>
      <c r="T3681">
        <v>0.56354823081344896</v>
      </c>
      <c r="U3681">
        <v>0.81214233890638399</v>
      </c>
      <c r="V3681">
        <v>-1.8736018700577299</v>
      </c>
      <c r="W3681">
        <v>0.38920677604595899</v>
      </c>
      <c r="X3681">
        <v>0.704072456322962</v>
      </c>
      <c r="Y3681">
        <v>-24.0575830835582</v>
      </c>
      <c r="Z3681">
        <v>0.23404878042441499</v>
      </c>
      <c r="AA3681">
        <v>0.72610664078822296</v>
      </c>
      <c r="AB3681">
        <v>-2.8370758851573501</v>
      </c>
      <c r="AC3681">
        <v>0.88945902157151002</v>
      </c>
      <c r="AD3681">
        <v>0.94068432309766403</v>
      </c>
      <c r="AE3681">
        <v>0.30359887281695702</v>
      </c>
      <c r="AF3681">
        <v>0.98343762640780896</v>
      </c>
      <c r="AG3681">
        <v>1</v>
      </c>
      <c r="AH3681">
        <v>-0.94399122624542298</v>
      </c>
      <c r="AI3681">
        <v>0.24456414000292601</v>
      </c>
      <c r="AJ3681">
        <v>0.78121606160956403</v>
      </c>
      <c r="AK3681">
        <v>-24.792493145738799</v>
      </c>
    </row>
    <row r="3682" spans="1:37" x14ac:dyDescent="0.2">
      <c r="A3682" t="s">
        <v>11627</v>
      </c>
      <c r="B3682">
        <v>34942542</v>
      </c>
      <c r="C3682">
        <v>34942694</v>
      </c>
      <c r="D3682">
        <v>153</v>
      </c>
      <c r="E3682" t="s">
        <v>12429</v>
      </c>
      <c r="F3682">
        <v>2</v>
      </c>
      <c r="G3682" t="s">
        <v>12430</v>
      </c>
      <c r="H3682" t="s">
        <v>31000</v>
      </c>
      <c r="I3682">
        <v>18</v>
      </c>
      <c r="J3682">
        <v>34976928</v>
      </c>
      <c r="K3682">
        <v>35127048</v>
      </c>
      <c r="L3682">
        <v>150121</v>
      </c>
      <c r="M3682">
        <v>1</v>
      </c>
      <c r="N3682">
        <v>10982</v>
      </c>
      <c r="O3682" t="s">
        <v>12431</v>
      </c>
      <c r="P3682">
        <v>-34234</v>
      </c>
      <c r="Q3682" t="s">
        <v>12432</v>
      </c>
      <c r="R3682" t="s">
        <v>12433</v>
      </c>
      <c r="S3682" t="s">
        <v>33545</v>
      </c>
      <c r="T3682">
        <v>1</v>
      </c>
      <c r="U3682">
        <v>1</v>
      </c>
      <c r="V3682">
        <v>-2.11533680619467E-2</v>
      </c>
      <c r="W3682">
        <v>0.46193634366738701</v>
      </c>
      <c r="X3682">
        <v>0.75726018452522603</v>
      </c>
      <c r="Y3682">
        <v>0.67201336831459102</v>
      </c>
      <c r="Z3682">
        <v>0.72004451969238803</v>
      </c>
      <c r="AA3682">
        <v>0.86308114850689799</v>
      </c>
      <c r="AB3682">
        <v>1.9510039015914901E-2</v>
      </c>
      <c r="AC3682">
        <v>0.59090205226999604</v>
      </c>
      <c r="AD3682">
        <v>0.87989882095915395</v>
      </c>
      <c r="AE3682">
        <v>0.62422512221636794</v>
      </c>
      <c r="AF3682">
        <v>0.74414648978297804</v>
      </c>
      <c r="AG3682">
        <v>0.86906519844104402</v>
      </c>
      <c r="AH3682">
        <v>-5.0503792167845299E-2</v>
      </c>
      <c r="AI3682">
        <v>0.43521265639500101</v>
      </c>
      <c r="AJ3682">
        <v>0.78121606160956403</v>
      </c>
      <c r="AK3682">
        <v>0.38344558086188502</v>
      </c>
    </row>
    <row r="3683" spans="1:37" x14ac:dyDescent="0.2">
      <c r="A3683" t="s">
        <v>11627</v>
      </c>
      <c r="B3683">
        <v>35416364</v>
      </c>
      <c r="C3683">
        <v>35416515</v>
      </c>
      <c r="D3683">
        <v>152</v>
      </c>
      <c r="E3683" t="s">
        <v>12434</v>
      </c>
      <c r="F3683">
        <v>1</v>
      </c>
      <c r="G3683" t="s">
        <v>12435</v>
      </c>
      <c r="H3683" t="s">
        <v>31000</v>
      </c>
      <c r="I3683">
        <v>18</v>
      </c>
      <c r="J3683">
        <v>35373899</v>
      </c>
      <c r="K3683">
        <v>35377337</v>
      </c>
      <c r="L3683">
        <v>3439</v>
      </c>
      <c r="M3683">
        <v>2</v>
      </c>
      <c r="N3683">
        <v>252884</v>
      </c>
      <c r="O3683" t="s">
        <v>12436</v>
      </c>
      <c r="P3683">
        <v>-39027</v>
      </c>
      <c r="Q3683" t="s">
        <v>12437</v>
      </c>
      <c r="R3683" t="s">
        <v>12438</v>
      </c>
      <c r="S3683" t="s">
        <v>33546</v>
      </c>
      <c r="T3683">
        <v>0.27397257774360401</v>
      </c>
      <c r="U3683">
        <v>0.603102917160658</v>
      </c>
      <c r="V3683">
        <v>-1.5544226818998299</v>
      </c>
      <c r="W3683">
        <v>0.73975233503865201</v>
      </c>
      <c r="X3683">
        <v>0.95159051474143896</v>
      </c>
      <c r="Y3683">
        <v>0.57943589301349196</v>
      </c>
      <c r="Z3683">
        <v>3.70725801187239E-2</v>
      </c>
      <c r="AA3683">
        <v>0.72610664078822296</v>
      </c>
      <c r="AB3683">
        <v>-2.5178967756300401</v>
      </c>
      <c r="AC3683">
        <v>0.79838940946919901</v>
      </c>
      <c r="AD3683">
        <v>0.92083690279320896</v>
      </c>
      <c r="AE3683">
        <v>-0.355747147881182</v>
      </c>
      <c r="AF3683">
        <v>0.81103932111135901</v>
      </c>
      <c r="AG3683">
        <v>0.91643445680521995</v>
      </c>
      <c r="AH3683">
        <v>-0.62481201959813104</v>
      </c>
      <c r="AI3683">
        <v>0.42257798902177501</v>
      </c>
      <c r="AJ3683">
        <v>0.78121606160956403</v>
      </c>
      <c r="AK3683">
        <v>1.3685939803046401</v>
      </c>
    </row>
    <row r="3684" spans="1:37" x14ac:dyDescent="0.2">
      <c r="A3684" t="s">
        <v>11627</v>
      </c>
      <c r="B3684">
        <v>36393090</v>
      </c>
      <c r="C3684">
        <v>36393314</v>
      </c>
      <c r="D3684">
        <v>225</v>
      </c>
      <c r="E3684" t="s">
        <v>12439</v>
      </c>
      <c r="F3684">
        <v>3</v>
      </c>
      <c r="G3684" t="s">
        <v>12440</v>
      </c>
      <c r="H3684" t="s">
        <v>33547</v>
      </c>
      <c r="I3684">
        <v>18</v>
      </c>
      <c r="J3684">
        <v>36297836</v>
      </c>
      <c r="K3684">
        <v>36779779</v>
      </c>
      <c r="L3684">
        <v>481944</v>
      </c>
      <c r="M3684">
        <v>1</v>
      </c>
      <c r="N3684">
        <v>80206</v>
      </c>
      <c r="O3684" t="s">
        <v>12441</v>
      </c>
      <c r="P3684">
        <v>95254</v>
      </c>
      <c r="Q3684" t="s">
        <v>12442</v>
      </c>
      <c r="R3684" t="s">
        <v>12443</v>
      </c>
      <c r="S3684" t="s">
        <v>33548</v>
      </c>
      <c r="T3684">
        <v>0.152084254673993</v>
      </c>
      <c r="U3684">
        <v>0.603102917160658</v>
      </c>
      <c r="V3684">
        <v>25.834835609913899</v>
      </c>
      <c r="W3684">
        <v>0.123414495547065</v>
      </c>
      <c r="X3684">
        <v>0.704072456322962</v>
      </c>
      <c r="Y3684">
        <v>25.9088361901524</v>
      </c>
      <c r="Z3684">
        <v>0.203350924423461</v>
      </c>
      <c r="AA3684">
        <v>0.72610664078822296</v>
      </c>
      <c r="AB3684">
        <v>24.909119872679799</v>
      </c>
      <c r="AC3684">
        <v>0.17695932866387601</v>
      </c>
      <c r="AD3684">
        <v>0.68253123924728298</v>
      </c>
      <c r="AE3684">
        <v>24.946594576924301</v>
      </c>
      <c r="AF3684">
        <v>0.205398459628826</v>
      </c>
      <c r="AG3684">
        <v>0.68151250837662902</v>
      </c>
      <c r="AH3684">
        <v>6.23690411374674</v>
      </c>
      <c r="AI3684">
        <v>0.170234813229591</v>
      </c>
      <c r="AJ3684">
        <v>0.78121606160956403</v>
      </c>
      <c r="AK3684">
        <v>6.3812939309734196</v>
      </c>
    </row>
    <row r="3685" spans="1:37" x14ac:dyDescent="0.2">
      <c r="A3685" t="s">
        <v>11627</v>
      </c>
      <c r="B3685">
        <v>36494677</v>
      </c>
      <c r="C3685">
        <v>36494829</v>
      </c>
      <c r="D3685">
        <v>153</v>
      </c>
      <c r="E3685" t="s">
        <v>12444</v>
      </c>
      <c r="F3685">
        <v>0</v>
      </c>
      <c r="G3685" t="s">
        <v>12445</v>
      </c>
      <c r="H3685" t="s">
        <v>33547</v>
      </c>
      <c r="I3685">
        <v>18</v>
      </c>
      <c r="J3685">
        <v>36544551</v>
      </c>
      <c r="K3685">
        <v>36780055</v>
      </c>
      <c r="L3685">
        <v>235505</v>
      </c>
      <c r="M3685">
        <v>1</v>
      </c>
      <c r="N3685">
        <v>80206</v>
      </c>
      <c r="O3685" t="s">
        <v>12446</v>
      </c>
      <c r="P3685">
        <v>-49722</v>
      </c>
      <c r="Q3685" t="s">
        <v>12442</v>
      </c>
      <c r="R3685" t="s">
        <v>12443</v>
      </c>
      <c r="S3685" t="s">
        <v>33548</v>
      </c>
      <c r="T3685">
        <v>0.32911398597860803</v>
      </c>
      <c r="U3685">
        <v>0.603102917160658</v>
      </c>
      <c r="V3685">
        <v>22.860360689697199</v>
      </c>
      <c r="W3685">
        <v>0.38920677604595899</v>
      </c>
      <c r="X3685">
        <v>0.704072456322962</v>
      </c>
      <c r="Y3685">
        <v>-22.6587268569467</v>
      </c>
      <c r="Z3685">
        <v>0.306975110376564</v>
      </c>
      <c r="AA3685">
        <v>0.72610664078822296</v>
      </c>
      <c r="AB3685">
        <v>23.657289572455799</v>
      </c>
      <c r="AC3685">
        <v>0.75388744886274095</v>
      </c>
      <c r="AD3685">
        <v>0.87989882095915395</v>
      </c>
      <c r="AE3685">
        <v>0.53139353176677095</v>
      </c>
      <c r="AF3685">
        <v>0.64997455747578503</v>
      </c>
      <c r="AG3685">
        <v>0.80674443595273604</v>
      </c>
      <c r="AH3685">
        <v>-0.25575912550664798</v>
      </c>
      <c r="AI3685">
        <v>0.35038410267202102</v>
      </c>
      <c r="AJ3685">
        <v>0.78121606160956403</v>
      </c>
      <c r="AK3685">
        <v>-23.550374376927699</v>
      </c>
    </row>
    <row r="3686" spans="1:37" x14ac:dyDescent="0.2">
      <c r="A3686" t="s">
        <v>11627</v>
      </c>
      <c r="B3686">
        <v>36494871</v>
      </c>
      <c r="C3686">
        <v>36495171</v>
      </c>
      <c r="D3686">
        <v>301</v>
      </c>
      <c r="E3686" t="s">
        <v>12447</v>
      </c>
      <c r="F3686">
        <v>3</v>
      </c>
      <c r="G3686" t="s">
        <v>12448</v>
      </c>
      <c r="H3686" t="s">
        <v>33547</v>
      </c>
      <c r="I3686">
        <v>18</v>
      </c>
      <c r="J3686">
        <v>36544551</v>
      </c>
      <c r="K3686">
        <v>36780055</v>
      </c>
      <c r="L3686">
        <v>235505</v>
      </c>
      <c r="M3686">
        <v>1</v>
      </c>
      <c r="N3686">
        <v>80206</v>
      </c>
      <c r="O3686" t="s">
        <v>12446</v>
      </c>
      <c r="P3686">
        <v>-49380</v>
      </c>
      <c r="Q3686" t="s">
        <v>12442</v>
      </c>
      <c r="R3686" t="s">
        <v>12443</v>
      </c>
      <c r="S3686" t="s">
        <v>33548</v>
      </c>
      <c r="T3686">
        <v>0.152084254673993</v>
      </c>
      <c r="U3686">
        <v>0.603102917160658</v>
      </c>
      <c r="V3686">
        <v>23.3532541963617</v>
      </c>
      <c r="W3686">
        <v>0.38920677604595899</v>
      </c>
      <c r="X3686">
        <v>0.704072456322962</v>
      </c>
      <c r="Y3686">
        <v>-22.6587268569467</v>
      </c>
      <c r="Z3686">
        <v>0.203350924423461</v>
      </c>
      <c r="AA3686">
        <v>0.72610664078822296</v>
      </c>
      <c r="AB3686">
        <v>23.821059441343699</v>
      </c>
      <c r="AC3686">
        <v>0.88945902157151002</v>
      </c>
      <c r="AD3686">
        <v>0.94068432309766403</v>
      </c>
      <c r="AE3686">
        <v>0.75858186522166904</v>
      </c>
      <c r="AF3686">
        <v>0.23669707478149901</v>
      </c>
      <c r="AG3686">
        <v>0.69020448338054297</v>
      </c>
      <c r="AH3686">
        <v>0.23713438115782001</v>
      </c>
      <c r="AI3686">
        <v>0.24456414000292601</v>
      </c>
      <c r="AJ3686">
        <v>0.78121606160956403</v>
      </c>
      <c r="AK3686">
        <v>-23.714144244915399</v>
      </c>
    </row>
    <row r="3687" spans="1:37" x14ac:dyDescent="0.2">
      <c r="A3687" t="s">
        <v>11627</v>
      </c>
      <c r="B3687">
        <v>37545955</v>
      </c>
      <c r="C3687">
        <v>37546245</v>
      </c>
      <c r="D3687">
        <v>291</v>
      </c>
      <c r="E3687" t="s">
        <v>12449</v>
      </c>
      <c r="F3687">
        <v>8</v>
      </c>
      <c r="G3687" t="s">
        <v>12450</v>
      </c>
      <c r="H3687" t="s">
        <v>33549</v>
      </c>
      <c r="I3687">
        <v>18</v>
      </c>
      <c r="J3687">
        <v>37565281</v>
      </c>
      <c r="K3687">
        <v>37762131</v>
      </c>
      <c r="L3687">
        <v>196851</v>
      </c>
      <c r="M3687">
        <v>1</v>
      </c>
      <c r="N3687">
        <v>105372072</v>
      </c>
      <c r="O3687" t="s">
        <v>12451</v>
      </c>
      <c r="P3687">
        <v>-19036</v>
      </c>
      <c r="Q3687" t="s">
        <v>40</v>
      </c>
      <c r="R3687" t="s">
        <v>12452</v>
      </c>
      <c r="S3687" t="s">
        <v>33550</v>
      </c>
      <c r="T3687">
        <v>0.60318812523568999</v>
      </c>
      <c r="U3687">
        <v>0.82125442047224695</v>
      </c>
      <c r="V3687">
        <v>-1.28053542530956</v>
      </c>
      <c r="W3687">
        <v>0.89107655920673101</v>
      </c>
      <c r="X3687">
        <v>0.95159051474143896</v>
      </c>
      <c r="Y3687">
        <v>0.459714320739534</v>
      </c>
      <c r="Z3687">
        <v>0.50730577232210405</v>
      </c>
      <c r="AA3687">
        <v>0.84521697243271998</v>
      </c>
      <c r="AB3687">
        <v>-1.36389411181014</v>
      </c>
      <c r="AC3687">
        <v>0.56718065613419599</v>
      </c>
      <c r="AD3687">
        <v>0.87989882095915395</v>
      </c>
      <c r="AE3687">
        <v>1.3544020818401801</v>
      </c>
      <c r="AF3687">
        <v>0.74414648978297804</v>
      </c>
      <c r="AG3687">
        <v>0.86906519844104402</v>
      </c>
      <c r="AH3687">
        <v>-0.76182918384537501</v>
      </c>
      <c r="AI3687">
        <v>0.78546927494779295</v>
      </c>
      <c r="AJ3687">
        <v>0.92808185275216604</v>
      </c>
      <c r="AK3687">
        <v>-0.70305594014704398</v>
      </c>
    </row>
    <row r="3688" spans="1:37" x14ac:dyDescent="0.2">
      <c r="A3688" t="s">
        <v>11627</v>
      </c>
      <c r="B3688">
        <v>37820324</v>
      </c>
      <c r="C3688">
        <v>37820500</v>
      </c>
      <c r="D3688">
        <v>177</v>
      </c>
      <c r="E3688" t="s">
        <v>12453</v>
      </c>
      <c r="F3688">
        <v>3</v>
      </c>
      <c r="G3688" t="s">
        <v>1086</v>
      </c>
      <c r="H3688" t="s">
        <v>31000</v>
      </c>
      <c r="I3688">
        <v>18</v>
      </c>
      <c r="J3688">
        <v>37657135</v>
      </c>
      <c r="K3688">
        <v>37657215</v>
      </c>
      <c r="L3688">
        <v>81</v>
      </c>
      <c r="M3688">
        <v>1</v>
      </c>
      <c r="N3688">
        <v>100422857</v>
      </c>
      <c r="O3688" t="s">
        <v>12454</v>
      </c>
      <c r="P3688">
        <v>163189</v>
      </c>
      <c r="Q3688" t="s">
        <v>12455</v>
      </c>
      <c r="R3688" t="s">
        <v>12456</v>
      </c>
      <c r="S3688" t="s">
        <v>33551</v>
      </c>
      <c r="T3688">
        <v>0.31319657066378898</v>
      </c>
      <c r="U3688">
        <v>0.603102917160658</v>
      </c>
      <c r="V3688">
        <v>0.31818712056421</v>
      </c>
      <c r="W3688">
        <v>0.50712339315689303</v>
      </c>
      <c r="X3688">
        <v>0.79281990064911001</v>
      </c>
      <c r="Y3688">
        <v>-0.47688569598811897</v>
      </c>
      <c r="Z3688">
        <v>0.75114492691590895</v>
      </c>
      <c r="AA3688">
        <v>0.8908748670719</v>
      </c>
      <c r="AB3688">
        <v>0.21484385287298399</v>
      </c>
      <c r="AC3688">
        <v>0.454439293650239</v>
      </c>
      <c r="AD3688">
        <v>0.82872126865393902</v>
      </c>
      <c r="AE3688">
        <v>-0.55678589668128298</v>
      </c>
      <c r="AF3688">
        <v>0.220806223934611</v>
      </c>
      <c r="AG3688">
        <v>0.68153897003153596</v>
      </c>
      <c r="AH3688">
        <v>0.27109215940020898</v>
      </c>
      <c r="AI3688">
        <v>0.63736174066359497</v>
      </c>
      <c r="AJ3688">
        <v>0.81324308447107996</v>
      </c>
      <c r="AK3688">
        <v>-0.221291086921964</v>
      </c>
    </row>
    <row r="3689" spans="1:37" x14ac:dyDescent="0.2">
      <c r="A3689" t="s">
        <v>11627</v>
      </c>
      <c r="B3689">
        <v>37820500</v>
      </c>
      <c r="C3689">
        <v>37820676</v>
      </c>
      <c r="D3689">
        <v>177</v>
      </c>
      <c r="E3689" t="s">
        <v>12457</v>
      </c>
      <c r="F3689">
        <v>1</v>
      </c>
      <c r="G3689" t="s">
        <v>7707</v>
      </c>
      <c r="H3689" t="s">
        <v>31000</v>
      </c>
      <c r="I3689">
        <v>18</v>
      </c>
      <c r="J3689">
        <v>37657135</v>
      </c>
      <c r="K3689">
        <v>37657215</v>
      </c>
      <c r="L3689">
        <v>81</v>
      </c>
      <c r="M3689">
        <v>1</v>
      </c>
      <c r="N3689">
        <v>100422857</v>
      </c>
      <c r="O3689" t="s">
        <v>12454</v>
      </c>
      <c r="P3689">
        <v>163365</v>
      </c>
      <c r="Q3689" t="s">
        <v>12455</v>
      </c>
      <c r="R3689" t="s">
        <v>12456</v>
      </c>
      <c r="S3689" t="s">
        <v>33551</v>
      </c>
      <c r="T3689">
        <v>0.31319657066378898</v>
      </c>
      <c r="U3689">
        <v>0.603102917160658</v>
      </c>
      <c r="V3689">
        <v>0.31818712056421</v>
      </c>
      <c r="W3689">
        <v>0.50712339315689303</v>
      </c>
      <c r="X3689">
        <v>0.79281990064911001</v>
      </c>
      <c r="Y3689">
        <v>-0.47688569598811897</v>
      </c>
      <c r="Z3689">
        <v>0.75114492691590895</v>
      </c>
      <c r="AA3689">
        <v>0.8908748670719</v>
      </c>
      <c r="AB3689">
        <v>0.21484385287298399</v>
      </c>
      <c r="AC3689">
        <v>0.454439293650239</v>
      </c>
      <c r="AD3689">
        <v>0.82872126865393902</v>
      </c>
      <c r="AE3689">
        <v>-0.55678589668128298</v>
      </c>
      <c r="AF3689">
        <v>0.220806223934611</v>
      </c>
      <c r="AG3689">
        <v>0.68153897003153596</v>
      </c>
      <c r="AH3689">
        <v>0.27109215940020898</v>
      </c>
      <c r="AI3689">
        <v>0.63736174066359497</v>
      </c>
      <c r="AJ3689">
        <v>0.81324308447107996</v>
      </c>
      <c r="AK3689">
        <v>-0.221291086921964</v>
      </c>
    </row>
    <row r="3690" spans="1:37" x14ac:dyDescent="0.2">
      <c r="A3690" t="s">
        <v>11627</v>
      </c>
      <c r="B3690">
        <v>41632334</v>
      </c>
      <c r="C3690">
        <v>41632506</v>
      </c>
      <c r="D3690">
        <v>173</v>
      </c>
      <c r="E3690" t="s">
        <v>12458</v>
      </c>
      <c r="F3690">
        <v>3</v>
      </c>
      <c r="G3690" t="s">
        <v>12459</v>
      </c>
      <c r="H3690" t="s">
        <v>30987</v>
      </c>
      <c r="I3690">
        <v>18</v>
      </c>
      <c r="J3690">
        <v>41482476</v>
      </c>
      <c r="K3690">
        <v>41632185</v>
      </c>
      <c r="L3690">
        <v>149710</v>
      </c>
      <c r="M3690">
        <v>2</v>
      </c>
      <c r="N3690">
        <v>641516</v>
      </c>
      <c r="O3690" t="s">
        <v>12460</v>
      </c>
      <c r="P3690">
        <v>-149</v>
      </c>
      <c r="Q3690" t="s">
        <v>12461</v>
      </c>
      <c r="R3690" t="s">
        <v>12462</v>
      </c>
      <c r="S3690" t="s">
        <v>33552</v>
      </c>
      <c r="T3690">
        <v>0.97213403838398904</v>
      </c>
      <c r="U3690">
        <v>1</v>
      </c>
      <c r="V3690">
        <v>1.8015294917326601</v>
      </c>
      <c r="W3690">
        <v>0.123414495547065</v>
      </c>
      <c r="X3690">
        <v>0.704072456322962</v>
      </c>
      <c r="Y3690">
        <v>23.325663452693998</v>
      </c>
      <c r="Z3690">
        <v>0.93459220503170903</v>
      </c>
      <c r="AA3690">
        <v>0.99919698600769702</v>
      </c>
      <c r="AB3690">
        <v>1.90135707679983</v>
      </c>
      <c r="AC3690">
        <v>0.17695932866387601</v>
      </c>
      <c r="AD3690">
        <v>0.68253123924728298</v>
      </c>
      <c r="AE3690">
        <v>22.5199290023013</v>
      </c>
      <c r="AF3690">
        <v>1</v>
      </c>
      <c r="AG3690">
        <v>1</v>
      </c>
      <c r="AH3690">
        <v>0.52395815823066705</v>
      </c>
      <c r="AI3690">
        <v>0.170234813229591</v>
      </c>
      <c r="AJ3690">
        <v>0.78121606160956403</v>
      </c>
      <c r="AK3690">
        <v>3.9388305854971999</v>
      </c>
    </row>
    <row r="3691" spans="1:37" x14ac:dyDescent="0.2">
      <c r="A3691" t="s">
        <v>11627</v>
      </c>
      <c r="B3691">
        <v>41775601</v>
      </c>
      <c r="C3691">
        <v>41775777</v>
      </c>
      <c r="D3691">
        <v>177</v>
      </c>
      <c r="E3691" t="s">
        <v>12463</v>
      </c>
      <c r="F3691">
        <v>3</v>
      </c>
      <c r="G3691" t="s">
        <v>1086</v>
      </c>
      <c r="H3691" t="s">
        <v>31000</v>
      </c>
      <c r="I3691">
        <v>18</v>
      </c>
      <c r="J3691">
        <v>41482476</v>
      </c>
      <c r="K3691">
        <v>41632185</v>
      </c>
      <c r="L3691">
        <v>149710</v>
      </c>
      <c r="M3691">
        <v>2</v>
      </c>
      <c r="N3691">
        <v>641516</v>
      </c>
      <c r="O3691" t="s">
        <v>12460</v>
      </c>
      <c r="P3691">
        <v>-143416</v>
      </c>
      <c r="Q3691" t="s">
        <v>12461</v>
      </c>
      <c r="R3691" t="s">
        <v>12462</v>
      </c>
      <c r="S3691" t="s">
        <v>33552</v>
      </c>
      <c r="T3691">
        <v>0.26259936423367702</v>
      </c>
      <c r="U3691">
        <v>0.603102917160658</v>
      </c>
      <c r="V3691">
        <v>0.69792557225006602</v>
      </c>
      <c r="W3691">
        <v>0.33349781336290701</v>
      </c>
      <c r="X3691">
        <v>0.704072456322962</v>
      </c>
      <c r="Y3691">
        <v>-0.95066829522801699</v>
      </c>
      <c r="Z3691">
        <v>0.60354763380226695</v>
      </c>
      <c r="AA3691">
        <v>0.84521697243271998</v>
      </c>
      <c r="AB3691">
        <v>0.33476641527564499</v>
      </c>
      <c r="AC3691">
        <v>0.332899409636501</v>
      </c>
      <c r="AD3691">
        <v>0.70841145144732598</v>
      </c>
      <c r="AE3691">
        <v>-0.80377622830907902</v>
      </c>
      <c r="AF3691">
        <v>0.13887895790940999</v>
      </c>
      <c r="AG3691">
        <v>0.68151250837662902</v>
      </c>
      <c r="AH3691">
        <v>0.78174161404966003</v>
      </c>
      <c r="AI3691">
        <v>0.43687284058790099</v>
      </c>
      <c r="AJ3691">
        <v>0.78121606160956403</v>
      </c>
      <c r="AK3691">
        <v>-0.68506584248503499</v>
      </c>
    </row>
    <row r="3692" spans="1:37" x14ac:dyDescent="0.2">
      <c r="A3692" t="s">
        <v>11627</v>
      </c>
      <c r="B3692">
        <v>41775777</v>
      </c>
      <c r="C3692">
        <v>41775953</v>
      </c>
      <c r="D3692">
        <v>177</v>
      </c>
      <c r="E3692" t="s">
        <v>12464</v>
      </c>
      <c r="F3692">
        <v>2</v>
      </c>
      <c r="G3692" t="s">
        <v>12465</v>
      </c>
      <c r="H3692" t="s">
        <v>31000</v>
      </c>
      <c r="I3692">
        <v>18</v>
      </c>
      <c r="J3692">
        <v>41482476</v>
      </c>
      <c r="K3692">
        <v>41632185</v>
      </c>
      <c r="L3692">
        <v>149710</v>
      </c>
      <c r="M3692">
        <v>2</v>
      </c>
      <c r="N3692">
        <v>641516</v>
      </c>
      <c r="O3692" t="s">
        <v>12460</v>
      </c>
      <c r="P3692">
        <v>-143592</v>
      </c>
      <c r="Q3692" t="s">
        <v>12461</v>
      </c>
      <c r="R3692" t="s">
        <v>12462</v>
      </c>
      <c r="S3692" t="s">
        <v>33552</v>
      </c>
      <c r="T3692">
        <v>0.26259936423367702</v>
      </c>
      <c r="U3692">
        <v>0.603102917160658</v>
      </c>
      <c r="V3692">
        <v>0.69792557225006602</v>
      </c>
      <c r="W3692">
        <v>0.33349781336290701</v>
      </c>
      <c r="X3692">
        <v>0.704072456322962</v>
      </c>
      <c r="Y3692">
        <v>-0.95066829522801699</v>
      </c>
      <c r="Z3692">
        <v>0.60354763380226695</v>
      </c>
      <c r="AA3692">
        <v>0.84521697243271998</v>
      </c>
      <c r="AB3692">
        <v>0.33476641527564499</v>
      </c>
      <c r="AC3692">
        <v>0.332899409636501</v>
      </c>
      <c r="AD3692">
        <v>0.70841145144732598</v>
      </c>
      <c r="AE3692">
        <v>-0.80377622830907902</v>
      </c>
      <c r="AF3692">
        <v>0.13887895790940999</v>
      </c>
      <c r="AG3692">
        <v>0.68151250837662902</v>
      </c>
      <c r="AH3692">
        <v>0.78174161404966003</v>
      </c>
      <c r="AI3692">
        <v>0.43687284058790099</v>
      </c>
      <c r="AJ3692">
        <v>0.78121606160956403</v>
      </c>
      <c r="AK3692">
        <v>-0.68506584248503499</v>
      </c>
    </row>
    <row r="3693" spans="1:37" x14ac:dyDescent="0.2">
      <c r="A3693" t="s">
        <v>11627</v>
      </c>
      <c r="B3693">
        <v>44023889</v>
      </c>
      <c r="C3693">
        <v>44024069</v>
      </c>
      <c r="D3693">
        <v>181</v>
      </c>
      <c r="E3693" t="s">
        <v>12466</v>
      </c>
      <c r="F3693">
        <v>2</v>
      </c>
      <c r="G3693" t="s">
        <v>12467</v>
      </c>
      <c r="H3693" t="s">
        <v>31000</v>
      </c>
      <c r="I3693">
        <v>18</v>
      </c>
      <c r="J3693">
        <v>44324277</v>
      </c>
      <c r="K3693">
        <v>44531462</v>
      </c>
      <c r="L3693">
        <v>207186</v>
      </c>
      <c r="M3693">
        <v>2</v>
      </c>
      <c r="N3693">
        <v>101927921</v>
      </c>
      <c r="O3693" t="s">
        <v>12468</v>
      </c>
      <c r="P3693">
        <v>507393</v>
      </c>
      <c r="Q3693" t="s">
        <v>12469</v>
      </c>
      <c r="R3693" t="s">
        <v>12470</v>
      </c>
      <c r="S3693" t="s">
        <v>33553</v>
      </c>
      <c r="T3693">
        <v>0.35387198439864398</v>
      </c>
      <c r="U3693">
        <v>0.603102917160658</v>
      </c>
      <c r="V3693">
        <v>-20.303259026428702</v>
      </c>
      <c r="W3693">
        <v>0.38920677604595899</v>
      </c>
      <c r="X3693">
        <v>0.704072456322962</v>
      </c>
      <c r="Y3693">
        <v>-20.172014599343299</v>
      </c>
      <c r="Z3693">
        <v>0.96726857278496403</v>
      </c>
      <c r="AA3693">
        <v>0.99919698600769702</v>
      </c>
      <c r="AB3693">
        <v>1.5669247875699199</v>
      </c>
      <c r="AC3693">
        <v>0.88945902157151002</v>
      </c>
      <c r="AD3693">
        <v>0.94068432309766403</v>
      </c>
      <c r="AE3693">
        <v>1.73564391042397</v>
      </c>
      <c r="AF3693">
        <v>0.22065000948199101</v>
      </c>
      <c r="AG3693">
        <v>0.68151250837662902</v>
      </c>
      <c r="AH3693">
        <v>-22.074576971533599</v>
      </c>
      <c r="AI3693">
        <v>0.24456414000292601</v>
      </c>
      <c r="AJ3693">
        <v>0.78121606160956403</v>
      </c>
      <c r="AK3693">
        <v>-22.004187659974001</v>
      </c>
    </row>
    <row r="3694" spans="1:37" x14ac:dyDescent="0.2">
      <c r="A3694" t="s">
        <v>11627</v>
      </c>
      <c r="B3694">
        <v>44024069</v>
      </c>
      <c r="C3694">
        <v>44024249</v>
      </c>
      <c r="D3694">
        <v>181</v>
      </c>
      <c r="E3694" t="s">
        <v>12471</v>
      </c>
      <c r="F3694">
        <v>2</v>
      </c>
      <c r="G3694" t="s">
        <v>12472</v>
      </c>
      <c r="H3694" t="s">
        <v>31000</v>
      </c>
      <c r="I3694">
        <v>18</v>
      </c>
      <c r="J3694">
        <v>44324277</v>
      </c>
      <c r="K3694">
        <v>44531462</v>
      </c>
      <c r="L3694">
        <v>207186</v>
      </c>
      <c r="M3694">
        <v>2</v>
      </c>
      <c r="N3694">
        <v>101927921</v>
      </c>
      <c r="O3694" t="s">
        <v>12468</v>
      </c>
      <c r="P3694">
        <v>507213</v>
      </c>
      <c r="Q3694" t="s">
        <v>12469</v>
      </c>
      <c r="R3694" t="s">
        <v>12470</v>
      </c>
      <c r="S3694" t="s">
        <v>33553</v>
      </c>
      <c r="T3694">
        <v>0.35387198439864398</v>
      </c>
      <c r="U3694">
        <v>0.603102917160658</v>
      </c>
      <c r="V3694">
        <v>-20.303259026428702</v>
      </c>
      <c r="W3694">
        <v>0.38920677604595899</v>
      </c>
      <c r="X3694">
        <v>0.704072456322962</v>
      </c>
      <c r="Y3694">
        <v>-20.172014599343299</v>
      </c>
      <c r="Z3694">
        <v>0.96726857278496403</v>
      </c>
      <c r="AA3694">
        <v>0.99919698600769702</v>
      </c>
      <c r="AB3694">
        <v>1.5669247875699199</v>
      </c>
      <c r="AC3694">
        <v>0.88945902157151002</v>
      </c>
      <c r="AD3694">
        <v>0.94068432309766403</v>
      </c>
      <c r="AE3694">
        <v>1.73564391042397</v>
      </c>
      <c r="AF3694">
        <v>0.22065000948199101</v>
      </c>
      <c r="AG3694">
        <v>0.68151250837662902</v>
      </c>
      <c r="AH3694">
        <v>-22.074576971533599</v>
      </c>
      <c r="AI3694">
        <v>0.24456414000292601</v>
      </c>
      <c r="AJ3694">
        <v>0.78121606160956403</v>
      </c>
      <c r="AK3694">
        <v>-22.004187659974001</v>
      </c>
    </row>
    <row r="3695" spans="1:37" x14ac:dyDescent="0.2">
      <c r="A3695" t="s">
        <v>11627</v>
      </c>
      <c r="B3695">
        <v>46962614</v>
      </c>
      <c r="C3695">
        <v>46962781</v>
      </c>
      <c r="D3695">
        <v>168</v>
      </c>
      <c r="E3695" t="s">
        <v>12473</v>
      </c>
      <c r="F3695">
        <v>8</v>
      </c>
      <c r="G3695" t="s">
        <v>12474</v>
      </c>
      <c r="H3695" t="s">
        <v>33554</v>
      </c>
      <c r="I3695">
        <v>18</v>
      </c>
      <c r="J3695">
        <v>46946835</v>
      </c>
      <c r="K3695">
        <v>47102243</v>
      </c>
      <c r="L3695">
        <v>155409</v>
      </c>
      <c r="M3695">
        <v>1</v>
      </c>
      <c r="N3695">
        <v>83473</v>
      </c>
      <c r="O3695" t="s">
        <v>12475</v>
      </c>
      <c r="P3695">
        <v>15779</v>
      </c>
      <c r="Q3695" t="s">
        <v>12476</v>
      </c>
      <c r="R3695" t="s">
        <v>12477</v>
      </c>
      <c r="S3695" t="s">
        <v>33555</v>
      </c>
      <c r="T3695">
        <v>0.97213403838398904</v>
      </c>
      <c r="U3695">
        <v>1</v>
      </c>
      <c r="V3695">
        <v>2.17758440662897</v>
      </c>
      <c r="W3695">
        <v>0.89107655920673101</v>
      </c>
      <c r="X3695">
        <v>0.95159051474143896</v>
      </c>
      <c r="Y3695">
        <v>2.3828294798788701</v>
      </c>
      <c r="Z3695">
        <v>0.69013698642955401</v>
      </c>
      <c r="AA3695">
        <v>0.84521697243271998</v>
      </c>
      <c r="AB3695">
        <v>1.2141103645887801</v>
      </c>
      <c r="AC3695">
        <v>0.75388744886274095</v>
      </c>
      <c r="AD3695">
        <v>0.87989882095915395</v>
      </c>
      <c r="AE3695">
        <v>1.38282956181356</v>
      </c>
      <c r="AF3695">
        <v>0.61410715005536498</v>
      </c>
      <c r="AG3695">
        <v>0.80674443595273604</v>
      </c>
      <c r="AH3695">
        <v>3.1071947257196699</v>
      </c>
      <c r="AI3695">
        <v>0.56157887380500204</v>
      </c>
      <c r="AJ3695">
        <v>0.78121606160956403</v>
      </c>
      <c r="AK3695">
        <v>3.2515845935827201</v>
      </c>
    </row>
    <row r="3696" spans="1:37" x14ac:dyDescent="0.2">
      <c r="A3696" t="s">
        <v>11627</v>
      </c>
      <c r="B3696">
        <v>46962851</v>
      </c>
      <c r="C3696">
        <v>46963149</v>
      </c>
      <c r="D3696">
        <v>299</v>
      </c>
      <c r="E3696" t="s">
        <v>12478</v>
      </c>
      <c r="F3696">
        <v>30</v>
      </c>
      <c r="G3696" t="s">
        <v>12479</v>
      </c>
      <c r="H3696" t="s">
        <v>33554</v>
      </c>
      <c r="I3696">
        <v>18</v>
      </c>
      <c r="J3696">
        <v>46946835</v>
      </c>
      <c r="K3696">
        <v>47102243</v>
      </c>
      <c r="L3696">
        <v>155409</v>
      </c>
      <c r="M3696">
        <v>1</v>
      </c>
      <c r="N3696">
        <v>83473</v>
      </c>
      <c r="O3696" t="s">
        <v>12475</v>
      </c>
      <c r="P3696">
        <v>16016</v>
      </c>
      <c r="Q3696" t="s">
        <v>12476</v>
      </c>
      <c r="R3696" t="s">
        <v>12477</v>
      </c>
      <c r="S3696" t="s">
        <v>33555</v>
      </c>
      <c r="T3696">
        <v>0.97213403838398904</v>
      </c>
      <c r="U3696">
        <v>1</v>
      </c>
      <c r="V3696">
        <v>2.17758440662897</v>
      </c>
      <c r="W3696">
        <v>0.89107655920673101</v>
      </c>
      <c r="X3696">
        <v>0.95159051474143896</v>
      </c>
      <c r="Y3696">
        <v>2.3828294798788701</v>
      </c>
      <c r="Z3696">
        <v>0.69013698642955401</v>
      </c>
      <c r="AA3696">
        <v>0.84521697243271998</v>
      </c>
      <c r="AB3696">
        <v>1.2141103645887801</v>
      </c>
      <c r="AC3696">
        <v>0.75388744886274095</v>
      </c>
      <c r="AD3696">
        <v>0.87989882095915395</v>
      </c>
      <c r="AE3696">
        <v>1.38282956181356</v>
      </c>
      <c r="AF3696">
        <v>0.61410715005536498</v>
      </c>
      <c r="AG3696">
        <v>0.80674443595273604</v>
      </c>
      <c r="AH3696">
        <v>3.1071947257196699</v>
      </c>
      <c r="AI3696">
        <v>0.56157887380500204</v>
      </c>
      <c r="AJ3696">
        <v>0.78121606160956403</v>
      </c>
      <c r="AK3696">
        <v>3.2515845935827201</v>
      </c>
    </row>
    <row r="3697" spans="1:37" x14ac:dyDescent="0.2">
      <c r="A3697" t="s">
        <v>11627</v>
      </c>
      <c r="B3697">
        <v>46965534</v>
      </c>
      <c r="C3697">
        <v>46965704</v>
      </c>
      <c r="D3697">
        <v>171</v>
      </c>
      <c r="E3697" t="s">
        <v>12480</v>
      </c>
      <c r="F3697">
        <v>5</v>
      </c>
      <c r="G3697" t="s">
        <v>12481</v>
      </c>
      <c r="H3697" t="s">
        <v>33556</v>
      </c>
      <c r="I3697">
        <v>18</v>
      </c>
      <c r="J3697">
        <v>46946835</v>
      </c>
      <c r="K3697">
        <v>47102243</v>
      </c>
      <c r="L3697">
        <v>155409</v>
      </c>
      <c r="M3697">
        <v>1</v>
      </c>
      <c r="N3697">
        <v>83473</v>
      </c>
      <c r="O3697" t="s">
        <v>12475</v>
      </c>
      <c r="P3697">
        <v>18699</v>
      </c>
      <c r="Q3697" t="s">
        <v>12476</v>
      </c>
      <c r="R3697" t="s">
        <v>12477</v>
      </c>
      <c r="S3697" t="s">
        <v>33555</v>
      </c>
      <c r="T3697">
        <v>0.56354823081344896</v>
      </c>
      <c r="U3697">
        <v>0.81214233890638399</v>
      </c>
      <c r="V3697">
        <v>-3.00281964961549</v>
      </c>
      <c r="W3697">
        <v>0.78495938470128301</v>
      </c>
      <c r="X3697">
        <v>0.95159051474143896</v>
      </c>
      <c r="Y3697">
        <v>1.9442087797866601</v>
      </c>
      <c r="Z3697">
        <v>0.23404878042441499</v>
      </c>
      <c r="AA3697">
        <v>0.72610664078822296</v>
      </c>
      <c r="AB3697">
        <v>-3.9662930099096299</v>
      </c>
      <c r="AC3697">
        <v>0.66465783424689096</v>
      </c>
      <c r="AD3697">
        <v>0.87989882095915395</v>
      </c>
      <c r="AE3697">
        <v>0.94420883908185305</v>
      </c>
      <c r="AF3697">
        <v>0.98343762640780896</v>
      </c>
      <c r="AG3697">
        <v>1</v>
      </c>
      <c r="AH3697">
        <v>-2.07320906824377</v>
      </c>
      <c r="AI3697">
        <v>0.37390512596567999</v>
      </c>
      <c r="AJ3697">
        <v>0.78121606160956403</v>
      </c>
      <c r="AK3697">
        <v>2.8129640580088102</v>
      </c>
    </row>
    <row r="3698" spans="1:37" x14ac:dyDescent="0.2">
      <c r="A3698" t="s">
        <v>11627</v>
      </c>
      <c r="B3698">
        <v>46965704</v>
      </c>
      <c r="C3698">
        <v>46965874</v>
      </c>
      <c r="D3698">
        <v>171</v>
      </c>
      <c r="E3698" t="s">
        <v>12482</v>
      </c>
      <c r="F3698">
        <v>5</v>
      </c>
      <c r="G3698" t="s">
        <v>12483</v>
      </c>
      <c r="H3698" t="s">
        <v>33556</v>
      </c>
      <c r="I3698">
        <v>18</v>
      </c>
      <c r="J3698">
        <v>46946835</v>
      </c>
      <c r="K3698">
        <v>47102243</v>
      </c>
      <c r="L3698">
        <v>155409</v>
      </c>
      <c r="M3698">
        <v>1</v>
      </c>
      <c r="N3698">
        <v>83473</v>
      </c>
      <c r="O3698" t="s">
        <v>12475</v>
      </c>
      <c r="P3698">
        <v>18869</v>
      </c>
      <c r="Q3698" t="s">
        <v>12476</v>
      </c>
      <c r="R3698" t="s">
        <v>12477</v>
      </c>
      <c r="S3698" t="s">
        <v>33555</v>
      </c>
      <c r="T3698">
        <v>0.56354823081344896</v>
      </c>
      <c r="U3698">
        <v>0.81214233890638399</v>
      </c>
      <c r="V3698">
        <v>-3.00281964961549</v>
      </c>
      <c r="W3698">
        <v>0.78495938470128301</v>
      </c>
      <c r="X3698">
        <v>0.95159051474143896</v>
      </c>
      <c r="Y3698">
        <v>1.9442087797866601</v>
      </c>
      <c r="Z3698">
        <v>0.23404878042441499</v>
      </c>
      <c r="AA3698">
        <v>0.72610664078822296</v>
      </c>
      <c r="AB3698">
        <v>-3.9662930099096299</v>
      </c>
      <c r="AC3698">
        <v>0.66465783424689096</v>
      </c>
      <c r="AD3698">
        <v>0.87989882095915395</v>
      </c>
      <c r="AE3698">
        <v>0.94420883908185305</v>
      </c>
      <c r="AF3698">
        <v>0.98343762640780896</v>
      </c>
      <c r="AG3698">
        <v>1</v>
      </c>
      <c r="AH3698">
        <v>-2.07320906824377</v>
      </c>
      <c r="AI3698">
        <v>0.37390512596567999</v>
      </c>
      <c r="AJ3698">
        <v>0.78121606160956403</v>
      </c>
      <c r="AK3698">
        <v>2.8129640580088102</v>
      </c>
    </row>
    <row r="3699" spans="1:37" x14ac:dyDescent="0.2">
      <c r="A3699" t="s">
        <v>11627</v>
      </c>
      <c r="B3699">
        <v>46967999</v>
      </c>
      <c r="C3699">
        <v>46968178</v>
      </c>
      <c r="D3699">
        <v>180</v>
      </c>
      <c r="E3699" t="s">
        <v>12484</v>
      </c>
      <c r="F3699">
        <v>8</v>
      </c>
      <c r="G3699" t="s">
        <v>12485</v>
      </c>
      <c r="H3699" t="s">
        <v>33556</v>
      </c>
      <c r="I3699">
        <v>18</v>
      </c>
      <c r="J3699">
        <v>46946835</v>
      </c>
      <c r="K3699">
        <v>47102243</v>
      </c>
      <c r="L3699">
        <v>155409</v>
      </c>
      <c r="M3699">
        <v>1</v>
      </c>
      <c r="N3699">
        <v>83473</v>
      </c>
      <c r="O3699" t="s">
        <v>12475</v>
      </c>
      <c r="P3699">
        <v>21164</v>
      </c>
      <c r="Q3699" t="s">
        <v>12476</v>
      </c>
      <c r="R3699" t="s">
        <v>12477</v>
      </c>
      <c r="S3699" t="s">
        <v>33555</v>
      </c>
      <c r="T3699">
        <v>0.32911398597860803</v>
      </c>
      <c r="U3699">
        <v>0.603102917160658</v>
      </c>
      <c r="V3699">
        <v>23.097219883530698</v>
      </c>
      <c r="W3699">
        <v>0.38920677604595899</v>
      </c>
      <c r="X3699">
        <v>0.704072456322962</v>
      </c>
      <c r="Y3699">
        <v>-22.895586046477298</v>
      </c>
      <c r="Z3699">
        <v>0.48464167878831399</v>
      </c>
      <c r="AA3699">
        <v>0.84435025072159198</v>
      </c>
      <c r="AB3699">
        <v>22.133745912292099</v>
      </c>
      <c r="AC3699">
        <v>0.21073619169722799</v>
      </c>
      <c r="AD3699">
        <v>0.68253123924728298</v>
      </c>
      <c r="AE3699">
        <v>-22.895586046477298</v>
      </c>
      <c r="AF3699">
        <v>0.16793847098801201</v>
      </c>
      <c r="AG3699">
        <v>0.68151250837662902</v>
      </c>
      <c r="AH3699">
        <v>23.097219883530698</v>
      </c>
      <c r="AI3699">
        <v>0.52399907623471598</v>
      </c>
      <c r="AJ3699">
        <v>0.78121606160956403</v>
      </c>
      <c r="AK3699">
        <v>-22.026830732491799</v>
      </c>
    </row>
    <row r="3700" spans="1:37" x14ac:dyDescent="0.2">
      <c r="A3700" t="s">
        <v>11627</v>
      </c>
      <c r="B3700">
        <v>46968413</v>
      </c>
      <c r="C3700">
        <v>46968711</v>
      </c>
      <c r="D3700">
        <v>299</v>
      </c>
      <c r="E3700" t="s">
        <v>12486</v>
      </c>
      <c r="F3700">
        <v>12</v>
      </c>
      <c r="G3700" t="s">
        <v>12487</v>
      </c>
      <c r="H3700" t="s">
        <v>33557</v>
      </c>
      <c r="I3700">
        <v>18</v>
      </c>
      <c r="J3700">
        <v>46946835</v>
      </c>
      <c r="K3700">
        <v>47102243</v>
      </c>
      <c r="L3700">
        <v>155409</v>
      </c>
      <c r="M3700">
        <v>1</v>
      </c>
      <c r="N3700">
        <v>83473</v>
      </c>
      <c r="O3700" t="s">
        <v>12475</v>
      </c>
      <c r="P3700">
        <v>21578</v>
      </c>
      <c r="Q3700" t="s">
        <v>12476</v>
      </c>
      <c r="R3700" t="s">
        <v>12477</v>
      </c>
      <c r="S3700" t="s">
        <v>33555</v>
      </c>
      <c r="T3700">
        <v>0.97213403838398904</v>
      </c>
      <c r="U3700">
        <v>1</v>
      </c>
      <c r="V3700">
        <v>2.5401544668476701</v>
      </c>
      <c r="W3700">
        <v>0.89107655920673101</v>
      </c>
      <c r="X3700">
        <v>0.95159051474143896</v>
      </c>
      <c r="Y3700">
        <v>2.74539954105586</v>
      </c>
      <c r="Z3700">
        <v>0.69013698642955401</v>
      </c>
      <c r="AA3700">
        <v>0.84521697243271998</v>
      </c>
      <c r="AB3700">
        <v>1.5766804065997699</v>
      </c>
      <c r="AC3700">
        <v>0.75388744886274095</v>
      </c>
      <c r="AD3700">
        <v>0.87989882095915395</v>
      </c>
      <c r="AE3700">
        <v>1.7453996047828499</v>
      </c>
      <c r="AF3700">
        <v>0.61410715005536498</v>
      </c>
      <c r="AG3700">
        <v>0.80674443595273604</v>
      </c>
      <c r="AH3700">
        <v>3.46976478593837</v>
      </c>
      <c r="AI3700">
        <v>0.56157887380500204</v>
      </c>
      <c r="AJ3700">
        <v>0.78121606160956403</v>
      </c>
      <c r="AK3700">
        <v>3.6141546547597199</v>
      </c>
    </row>
    <row r="3701" spans="1:37" x14ac:dyDescent="0.2">
      <c r="A3701" t="s">
        <v>11627</v>
      </c>
      <c r="B3701">
        <v>46968777</v>
      </c>
      <c r="C3701">
        <v>46969076</v>
      </c>
      <c r="D3701">
        <v>300</v>
      </c>
      <c r="E3701" t="s">
        <v>12488</v>
      </c>
      <c r="F3701">
        <v>30</v>
      </c>
      <c r="G3701" t="s">
        <v>12489</v>
      </c>
      <c r="H3701" t="s">
        <v>33557</v>
      </c>
      <c r="I3701">
        <v>18</v>
      </c>
      <c r="J3701">
        <v>46946835</v>
      </c>
      <c r="K3701">
        <v>47102243</v>
      </c>
      <c r="L3701">
        <v>155409</v>
      </c>
      <c r="M3701">
        <v>1</v>
      </c>
      <c r="N3701">
        <v>83473</v>
      </c>
      <c r="O3701" t="s">
        <v>12475</v>
      </c>
      <c r="P3701">
        <v>21942</v>
      </c>
      <c r="Q3701" t="s">
        <v>12476</v>
      </c>
      <c r="R3701" t="s">
        <v>12477</v>
      </c>
      <c r="S3701" t="s">
        <v>33555</v>
      </c>
      <c r="T3701">
        <v>0.97213403838398904</v>
      </c>
      <c r="U3701">
        <v>1</v>
      </c>
      <c r="V3701">
        <v>2.5401544668476701</v>
      </c>
      <c r="W3701">
        <v>0.89107655920673101</v>
      </c>
      <c r="X3701">
        <v>0.95159051474143896</v>
      </c>
      <c r="Y3701">
        <v>2.74539954105586</v>
      </c>
      <c r="Z3701">
        <v>0.69013698642955401</v>
      </c>
      <c r="AA3701">
        <v>0.84521697243271998</v>
      </c>
      <c r="AB3701">
        <v>1.5766804065997699</v>
      </c>
      <c r="AC3701">
        <v>0.75388744886274095</v>
      </c>
      <c r="AD3701">
        <v>0.87989882095915395</v>
      </c>
      <c r="AE3701">
        <v>1.7453996047828499</v>
      </c>
      <c r="AF3701">
        <v>0.61410715005536498</v>
      </c>
      <c r="AG3701">
        <v>0.80674443595273604</v>
      </c>
      <c r="AH3701">
        <v>3.46976478593837</v>
      </c>
      <c r="AI3701">
        <v>0.56157887380500204</v>
      </c>
      <c r="AJ3701">
        <v>0.78121606160956403</v>
      </c>
      <c r="AK3701">
        <v>3.6141546547597199</v>
      </c>
    </row>
    <row r="3702" spans="1:37" x14ac:dyDescent="0.2">
      <c r="A3702" t="s">
        <v>11627</v>
      </c>
      <c r="B3702">
        <v>47021456</v>
      </c>
      <c r="C3702">
        <v>47021603</v>
      </c>
      <c r="D3702">
        <v>148</v>
      </c>
      <c r="E3702" t="s">
        <v>12490</v>
      </c>
      <c r="F3702">
        <v>2</v>
      </c>
      <c r="G3702" t="s">
        <v>12491</v>
      </c>
      <c r="H3702" t="s">
        <v>33556</v>
      </c>
      <c r="I3702">
        <v>18</v>
      </c>
      <c r="J3702">
        <v>47032527</v>
      </c>
      <c r="K3702">
        <v>47035621</v>
      </c>
      <c r="L3702">
        <v>3095</v>
      </c>
      <c r="M3702">
        <v>2</v>
      </c>
      <c r="N3702">
        <v>51224</v>
      </c>
      <c r="O3702" t="s">
        <v>12492</v>
      </c>
      <c r="P3702">
        <v>14018</v>
      </c>
      <c r="Q3702" t="s">
        <v>12493</v>
      </c>
      <c r="R3702" t="s">
        <v>12494</v>
      </c>
      <c r="S3702" t="s">
        <v>33558</v>
      </c>
      <c r="T3702">
        <v>0.32911398597860803</v>
      </c>
      <c r="U3702">
        <v>0.603102917160658</v>
      </c>
      <c r="V3702">
        <v>22.775291828837101</v>
      </c>
      <c r="W3702">
        <v>0.38920677604595899</v>
      </c>
      <c r="X3702">
        <v>0.704072456322962</v>
      </c>
      <c r="Y3702">
        <v>-22.573657997812798</v>
      </c>
      <c r="Z3702">
        <v>0.48464167878831399</v>
      </c>
      <c r="AA3702">
        <v>0.84435025072159198</v>
      </c>
      <c r="AB3702">
        <v>21.8118178957825</v>
      </c>
      <c r="AC3702">
        <v>0.21073619169722799</v>
      </c>
      <c r="AD3702">
        <v>0.68253123924728298</v>
      </c>
      <c r="AE3702">
        <v>-22.573657997812798</v>
      </c>
      <c r="AF3702">
        <v>0.16793847098801201</v>
      </c>
      <c r="AG3702">
        <v>0.68151250837662902</v>
      </c>
      <c r="AH3702">
        <v>22.775291828837101</v>
      </c>
      <c r="AI3702">
        <v>0.52399907623471598</v>
      </c>
      <c r="AJ3702">
        <v>0.78121606160956403</v>
      </c>
      <c r="AK3702">
        <v>-21.704902722011301</v>
      </c>
    </row>
    <row r="3703" spans="1:37" x14ac:dyDescent="0.2">
      <c r="A3703" t="s">
        <v>11627</v>
      </c>
      <c r="B3703">
        <v>47025055</v>
      </c>
      <c r="C3703">
        <v>47025223</v>
      </c>
      <c r="D3703">
        <v>169</v>
      </c>
      <c r="E3703" t="s">
        <v>12495</v>
      </c>
      <c r="F3703">
        <v>4</v>
      </c>
      <c r="G3703" t="s">
        <v>12496</v>
      </c>
      <c r="H3703" t="s">
        <v>33556</v>
      </c>
      <c r="I3703">
        <v>18</v>
      </c>
      <c r="J3703">
        <v>47032527</v>
      </c>
      <c r="K3703">
        <v>47035621</v>
      </c>
      <c r="L3703">
        <v>3095</v>
      </c>
      <c r="M3703">
        <v>2</v>
      </c>
      <c r="N3703">
        <v>51224</v>
      </c>
      <c r="O3703" t="s">
        <v>12492</v>
      </c>
      <c r="P3703">
        <v>10398</v>
      </c>
      <c r="Q3703" t="s">
        <v>12493</v>
      </c>
      <c r="R3703" t="s">
        <v>12494</v>
      </c>
      <c r="S3703" t="s">
        <v>33558</v>
      </c>
      <c r="T3703">
        <v>0.56354823081344896</v>
      </c>
      <c r="U3703">
        <v>0.81214233890638399</v>
      </c>
      <c r="V3703">
        <v>-3.4820946708490501</v>
      </c>
      <c r="W3703">
        <v>0.78495938470128301</v>
      </c>
      <c r="X3703">
        <v>0.95159051474143896</v>
      </c>
      <c r="Y3703">
        <v>1.75222971449064</v>
      </c>
      <c r="Z3703">
        <v>0.23404878042441499</v>
      </c>
      <c r="AA3703">
        <v>0.72610664078822296</v>
      </c>
      <c r="AB3703">
        <v>-4.4455680311431998</v>
      </c>
      <c r="AC3703">
        <v>0.66465783424689096</v>
      </c>
      <c r="AD3703">
        <v>0.87989882095915395</v>
      </c>
      <c r="AE3703">
        <v>0.75222976863260704</v>
      </c>
      <c r="AF3703">
        <v>0.98343762640780896</v>
      </c>
      <c r="AG3703">
        <v>1</v>
      </c>
      <c r="AH3703">
        <v>-2.5524840638294601</v>
      </c>
      <c r="AI3703">
        <v>0.37390512596567999</v>
      </c>
      <c r="AJ3703">
        <v>0.78121606160956403</v>
      </c>
      <c r="AK3703">
        <v>2.6209850305400701</v>
      </c>
    </row>
    <row r="3704" spans="1:37" x14ac:dyDescent="0.2">
      <c r="A3704" t="s">
        <v>11627</v>
      </c>
      <c r="B3704">
        <v>47025223</v>
      </c>
      <c r="C3704">
        <v>47025391</v>
      </c>
      <c r="D3704">
        <v>169</v>
      </c>
      <c r="E3704" t="s">
        <v>12497</v>
      </c>
      <c r="F3704">
        <v>5</v>
      </c>
      <c r="G3704" t="s">
        <v>12498</v>
      </c>
      <c r="H3704" t="s">
        <v>33556</v>
      </c>
      <c r="I3704">
        <v>18</v>
      </c>
      <c r="J3704">
        <v>47032527</v>
      </c>
      <c r="K3704">
        <v>47035621</v>
      </c>
      <c r="L3704">
        <v>3095</v>
      </c>
      <c r="M3704">
        <v>2</v>
      </c>
      <c r="N3704">
        <v>51224</v>
      </c>
      <c r="O3704" t="s">
        <v>12492</v>
      </c>
      <c r="P3704">
        <v>10230</v>
      </c>
      <c r="Q3704" t="s">
        <v>12493</v>
      </c>
      <c r="R3704" t="s">
        <v>12494</v>
      </c>
      <c r="S3704" t="s">
        <v>33558</v>
      </c>
      <c r="T3704">
        <v>0.56354823081344896</v>
      </c>
      <c r="U3704">
        <v>0.81214233890638399</v>
      </c>
      <c r="V3704">
        <v>-3.4820946708490501</v>
      </c>
      <c r="W3704">
        <v>0.78495938470128301</v>
      </c>
      <c r="X3704">
        <v>0.95159051474143896</v>
      </c>
      <c r="Y3704">
        <v>1.75222971449064</v>
      </c>
      <c r="Z3704">
        <v>0.23404878042441499</v>
      </c>
      <c r="AA3704">
        <v>0.72610664078822296</v>
      </c>
      <c r="AB3704">
        <v>-4.4455680311431998</v>
      </c>
      <c r="AC3704">
        <v>0.66465783424689096</v>
      </c>
      <c r="AD3704">
        <v>0.87989882095915395</v>
      </c>
      <c r="AE3704">
        <v>0.75222976863260704</v>
      </c>
      <c r="AF3704">
        <v>0.98343762640780896</v>
      </c>
      <c r="AG3704">
        <v>1</v>
      </c>
      <c r="AH3704">
        <v>-2.5524840638294601</v>
      </c>
      <c r="AI3704">
        <v>0.37390512596567999</v>
      </c>
      <c r="AJ3704">
        <v>0.78121606160956403</v>
      </c>
      <c r="AK3704">
        <v>2.6209850305400701</v>
      </c>
    </row>
    <row r="3705" spans="1:37" x14ac:dyDescent="0.2">
      <c r="A3705" t="s">
        <v>11627</v>
      </c>
      <c r="B3705">
        <v>47027473</v>
      </c>
      <c r="C3705">
        <v>47027630</v>
      </c>
      <c r="D3705">
        <v>158</v>
      </c>
      <c r="E3705" t="s">
        <v>12499</v>
      </c>
      <c r="F3705">
        <v>6</v>
      </c>
      <c r="G3705" t="s">
        <v>12500</v>
      </c>
      <c r="H3705" t="s">
        <v>33556</v>
      </c>
      <c r="I3705">
        <v>18</v>
      </c>
      <c r="J3705">
        <v>47032527</v>
      </c>
      <c r="K3705">
        <v>47035621</v>
      </c>
      <c r="L3705">
        <v>3095</v>
      </c>
      <c r="M3705">
        <v>2</v>
      </c>
      <c r="N3705">
        <v>51224</v>
      </c>
      <c r="O3705" t="s">
        <v>12492</v>
      </c>
      <c r="P3705">
        <v>7991</v>
      </c>
      <c r="Q3705" t="s">
        <v>12493</v>
      </c>
      <c r="R3705" t="s">
        <v>12494</v>
      </c>
      <c r="S3705" t="s">
        <v>33558</v>
      </c>
      <c r="T3705">
        <v>0.32911398597860803</v>
      </c>
      <c r="U3705">
        <v>0.603102917160658</v>
      </c>
      <c r="V3705">
        <v>22.360254396547798</v>
      </c>
      <c r="W3705">
        <v>0.38920677604595899</v>
      </c>
      <c r="X3705">
        <v>0.704072456322962</v>
      </c>
      <c r="Y3705">
        <v>-22.158620575571899</v>
      </c>
      <c r="Z3705">
        <v>0.48464167878831399</v>
      </c>
      <c r="AA3705">
        <v>0.84435025072159198</v>
      </c>
      <c r="AB3705">
        <v>21.396780527133298</v>
      </c>
      <c r="AC3705">
        <v>0.21073619169722799</v>
      </c>
      <c r="AD3705">
        <v>0.68253123924728298</v>
      </c>
      <c r="AE3705">
        <v>-22.158620575571899</v>
      </c>
      <c r="AF3705">
        <v>0.16793847098801201</v>
      </c>
      <c r="AG3705">
        <v>0.68151250837662902</v>
      </c>
      <c r="AH3705">
        <v>22.360254396547798</v>
      </c>
      <c r="AI3705">
        <v>0.52399907623471598</v>
      </c>
      <c r="AJ3705">
        <v>0.78121606160956403</v>
      </c>
      <c r="AK3705">
        <v>-21.289865363410598</v>
      </c>
    </row>
    <row r="3706" spans="1:37" x14ac:dyDescent="0.2">
      <c r="A3706" t="s">
        <v>11627</v>
      </c>
      <c r="B3706">
        <v>47660826</v>
      </c>
      <c r="C3706">
        <v>47660987</v>
      </c>
      <c r="D3706">
        <v>162</v>
      </c>
      <c r="E3706" t="s">
        <v>12501</v>
      </c>
      <c r="F3706">
        <v>1</v>
      </c>
      <c r="G3706" t="s">
        <v>12502</v>
      </c>
      <c r="H3706" t="s">
        <v>31000</v>
      </c>
      <c r="I3706">
        <v>18</v>
      </c>
      <c r="J3706">
        <v>47868263</v>
      </c>
      <c r="K3706">
        <v>47886923</v>
      </c>
      <c r="L3706">
        <v>18661</v>
      </c>
      <c r="M3706">
        <v>2</v>
      </c>
      <c r="N3706">
        <v>4087</v>
      </c>
      <c r="O3706" t="s">
        <v>12503</v>
      </c>
      <c r="P3706">
        <v>225936</v>
      </c>
      <c r="Q3706" t="s">
        <v>12504</v>
      </c>
      <c r="R3706" t="s">
        <v>12505</v>
      </c>
      <c r="S3706" t="s">
        <v>33559</v>
      </c>
      <c r="T3706">
        <v>0.97979524468909096</v>
      </c>
      <c r="U3706">
        <v>1</v>
      </c>
      <c r="V3706">
        <v>-0.50593184144194803</v>
      </c>
      <c r="W3706">
        <v>0.54712176940017698</v>
      </c>
      <c r="X3706">
        <v>0.84261847258371703</v>
      </c>
      <c r="Y3706">
        <v>-1.17062201983662</v>
      </c>
      <c r="Z3706">
        <v>0.94067464303402304</v>
      </c>
      <c r="AA3706">
        <v>0.99919698600769702</v>
      </c>
      <c r="AB3706">
        <v>-0.144005986451644</v>
      </c>
      <c r="AC3706">
        <v>0.130581117781253</v>
      </c>
      <c r="AD3706">
        <v>0.68253123924728298</v>
      </c>
      <c r="AE3706">
        <v>-2.1706219316664601</v>
      </c>
      <c r="AF3706">
        <v>0.98798422886439796</v>
      </c>
      <c r="AG3706">
        <v>1</v>
      </c>
      <c r="AH3706">
        <v>-0.58355077937807698</v>
      </c>
      <c r="AI3706">
        <v>0.915996609709537</v>
      </c>
      <c r="AJ3706">
        <v>0.98621344597861504</v>
      </c>
      <c r="AK3706">
        <v>-0.30186658547089301</v>
      </c>
    </row>
    <row r="3707" spans="1:37" x14ac:dyDescent="0.2">
      <c r="A3707" t="s">
        <v>11627</v>
      </c>
      <c r="B3707">
        <v>47660987</v>
      </c>
      <c r="C3707">
        <v>47661148</v>
      </c>
      <c r="D3707">
        <v>162</v>
      </c>
      <c r="E3707" t="s">
        <v>12506</v>
      </c>
      <c r="F3707">
        <v>3</v>
      </c>
      <c r="G3707" t="s">
        <v>12507</v>
      </c>
      <c r="H3707" t="s">
        <v>31000</v>
      </c>
      <c r="I3707">
        <v>18</v>
      </c>
      <c r="J3707">
        <v>47868263</v>
      </c>
      <c r="K3707">
        <v>47886923</v>
      </c>
      <c r="L3707">
        <v>18661</v>
      </c>
      <c r="M3707">
        <v>2</v>
      </c>
      <c r="N3707">
        <v>4087</v>
      </c>
      <c r="O3707" t="s">
        <v>12503</v>
      </c>
      <c r="P3707">
        <v>225775</v>
      </c>
      <c r="Q3707" t="s">
        <v>12504</v>
      </c>
      <c r="R3707" t="s">
        <v>12505</v>
      </c>
      <c r="S3707" t="s">
        <v>33559</v>
      </c>
      <c r="T3707">
        <v>0.97979524468909096</v>
      </c>
      <c r="U3707">
        <v>1</v>
      </c>
      <c r="V3707">
        <v>-0.50593184144194803</v>
      </c>
      <c r="W3707">
        <v>0.54712176940017698</v>
      </c>
      <c r="X3707">
        <v>0.84261847258371703</v>
      </c>
      <c r="Y3707">
        <v>-1.17062201983662</v>
      </c>
      <c r="Z3707">
        <v>0.94067464303402304</v>
      </c>
      <c r="AA3707">
        <v>0.99919698600769702</v>
      </c>
      <c r="AB3707">
        <v>-0.144005986451644</v>
      </c>
      <c r="AC3707">
        <v>0.130581117781253</v>
      </c>
      <c r="AD3707">
        <v>0.68253123924728298</v>
      </c>
      <c r="AE3707">
        <v>-2.1706219316664601</v>
      </c>
      <c r="AF3707">
        <v>0.98798422886439796</v>
      </c>
      <c r="AG3707">
        <v>1</v>
      </c>
      <c r="AH3707">
        <v>-0.58355077937807698</v>
      </c>
      <c r="AI3707">
        <v>0.915996609709537</v>
      </c>
      <c r="AJ3707">
        <v>0.98621344597861504</v>
      </c>
      <c r="AK3707">
        <v>-0.30186658547089301</v>
      </c>
    </row>
    <row r="3708" spans="1:37" x14ac:dyDescent="0.2">
      <c r="A3708" t="s">
        <v>11627</v>
      </c>
      <c r="B3708">
        <v>47661148</v>
      </c>
      <c r="C3708">
        <v>47661309</v>
      </c>
      <c r="D3708">
        <v>162</v>
      </c>
      <c r="E3708" t="s">
        <v>12508</v>
      </c>
      <c r="F3708">
        <v>1</v>
      </c>
      <c r="G3708" t="s">
        <v>12509</v>
      </c>
      <c r="H3708" t="s">
        <v>31000</v>
      </c>
      <c r="I3708">
        <v>18</v>
      </c>
      <c r="J3708">
        <v>47868263</v>
      </c>
      <c r="K3708">
        <v>47886923</v>
      </c>
      <c r="L3708">
        <v>18661</v>
      </c>
      <c r="M3708">
        <v>2</v>
      </c>
      <c r="N3708">
        <v>4087</v>
      </c>
      <c r="O3708" t="s">
        <v>12503</v>
      </c>
      <c r="P3708">
        <v>225614</v>
      </c>
      <c r="Q3708" t="s">
        <v>12504</v>
      </c>
      <c r="R3708" t="s">
        <v>12505</v>
      </c>
      <c r="S3708" t="s">
        <v>33559</v>
      </c>
      <c r="T3708">
        <v>0.97979524468909096</v>
      </c>
      <c r="U3708">
        <v>1</v>
      </c>
      <c r="V3708">
        <v>-0.766009402034177</v>
      </c>
      <c r="W3708">
        <v>0.49326567146919698</v>
      </c>
      <c r="X3708">
        <v>0.78363289935355196</v>
      </c>
      <c r="Y3708">
        <v>-1.41143033290412</v>
      </c>
      <c r="Z3708">
        <v>0.98812441339480095</v>
      </c>
      <c r="AA3708">
        <v>1</v>
      </c>
      <c r="AB3708">
        <v>-0.24223999564282001</v>
      </c>
      <c r="AC3708">
        <v>0.11655308838216701</v>
      </c>
      <c r="AD3708">
        <v>0.68253123924728298</v>
      </c>
      <c r="AE3708">
        <v>-2.4114302287174501</v>
      </c>
      <c r="AF3708">
        <v>0.93997560336455299</v>
      </c>
      <c r="AG3708">
        <v>1</v>
      </c>
      <c r="AH3708">
        <v>-0.84362833997030595</v>
      </c>
      <c r="AI3708">
        <v>0.96394405878495903</v>
      </c>
      <c r="AJ3708">
        <v>0.98789258377071898</v>
      </c>
      <c r="AK3708">
        <v>-0.54267489853839002</v>
      </c>
    </row>
    <row r="3709" spans="1:37" x14ac:dyDescent="0.2">
      <c r="A3709" t="s">
        <v>11627</v>
      </c>
      <c r="B3709">
        <v>48548664</v>
      </c>
      <c r="C3709">
        <v>48548953</v>
      </c>
      <c r="D3709">
        <v>290</v>
      </c>
      <c r="E3709" t="s">
        <v>12510</v>
      </c>
      <c r="F3709">
        <v>2</v>
      </c>
      <c r="G3709" t="s">
        <v>12511</v>
      </c>
      <c r="H3709" t="s">
        <v>33560</v>
      </c>
      <c r="I3709">
        <v>18</v>
      </c>
      <c r="J3709">
        <v>48540095</v>
      </c>
      <c r="K3709">
        <v>48663812</v>
      </c>
      <c r="L3709">
        <v>123718</v>
      </c>
      <c r="M3709">
        <v>1</v>
      </c>
      <c r="N3709">
        <v>9811</v>
      </c>
      <c r="O3709" t="s">
        <v>12512</v>
      </c>
      <c r="P3709">
        <v>8569</v>
      </c>
      <c r="Q3709" t="s">
        <v>12513</v>
      </c>
      <c r="R3709" t="s">
        <v>12514</v>
      </c>
      <c r="S3709" t="s">
        <v>33561</v>
      </c>
      <c r="T3709">
        <v>0.97213403838398904</v>
      </c>
      <c r="U3709">
        <v>1</v>
      </c>
      <c r="V3709">
        <v>0.70967026267446798</v>
      </c>
      <c r="W3709">
        <v>0.123414495547065</v>
      </c>
      <c r="X3709">
        <v>0.704072456322962</v>
      </c>
      <c r="Y3709">
        <v>25.884735202049001</v>
      </c>
      <c r="Z3709">
        <v>0.69013698642955401</v>
      </c>
      <c r="AA3709">
        <v>0.84521697243271998</v>
      </c>
      <c r="AB3709">
        <v>-0.253803823064225</v>
      </c>
      <c r="AC3709">
        <v>0.27780950890804001</v>
      </c>
      <c r="AD3709">
        <v>0.68253123924728298</v>
      </c>
      <c r="AE3709">
        <v>24.8847352253349</v>
      </c>
      <c r="AF3709">
        <v>0.61410715005536498</v>
      </c>
      <c r="AG3709">
        <v>0.80674443595273604</v>
      </c>
      <c r="AH3709">
        <v>1.63928087522819</v>
      </c>
      <c r="AI3709">
        <v>3.6185182304427702E-2</v>
      </c>
      <c r="AJ3709">
        <v>0.78121606160956403</v>
      </c>
      <c r="AK3709">
        <v>25.884735202049001</v>
      </c>
    </row>
    <row r="3710" spans="1:37" x14ac:dyDescent="0.2">
      <c r="A3710" t="s">
        <v>11627</v>
      </c>
      <c r="B3710">
        <v>48548995</v>
      </c>
      <c r="C3710">
        <v>48549285</v>
      </c>
      <c r="D3710">
        <v>291</v>
      </c>
      <c r="E3710" t="s">
        <v>12515</v>
      </c>
      <c r="F3710">
        <v>3</v>
      </c>
      <c r="G3710" t="s">
        <v>12516</v>
      </c>
      <c r="H3710" t="s">
        <v>33560</v>
      </c>
      <c r="I3710">
        <v>18</v>
      </c>
      <c r="J3710">
        <v>48540095</v>
      </c>
      <c r="K3710">
        <v>48663812</v>
      </c>
      <c r="L3710">
        <v>123718</v>
      </c>
      <c r="M3710">
        <v>1</v>
      </c>
      <c r="N3710">
        <v>9811</v>
      </c>
      <c r="O3710" t="s">
        <v>12512</v>
      </c>
      <c r="P3710">
        <v>8900</v>
      </c>
      <c r="Q3710" t="s">
        <v>12513</v>
      </c>
      <c r="R3710" t="s">
        <v>12514</v>
      </c>
      <c r="S3710" t="s">
        <v>33561</v>
      </c>
      <c r="T3710">
        <v>0.97213403838398904</v>
      </c>
      <c r="U3710">
        <v>1</v>
      </c>
      <c r="V3710">
        <v>0.64923441420410299</v>
      </c>
      <c r="W3710">
        <v>0.123414495547065</v>
      </c>
      <c r="X3710">
        <v>0.704072456322962</v>
      </c>
      <c r="Y3710">
        <v>26.089240113150002</v>
      </c>
      <c r="Z3710">
        <v>0.69013698642955401</v>
      </c>
      <c r="AA3710">
        <v>0.84521697243271998</v>
      </c>
      <c r="AB3710">
        <v>-0.31423967603296499</v>
      </c>
      <c r="AC3710">
        <v>0.27780950890804001</v>
      </c>
      <c r="AD3710">
        <v>0.68253123924728298</v>
      </c>
      <c r="AE3710">
        <v>25.089240133358398</v>
      </c>
      <c r="AF3710">
        <v>0.61410715005536498</v>
      </c>
      <c r="AG3710">
        <v>0.80674443595273604</v>
      </c>
      <c r="AH3710">
        <v>1.5788450359201101</v>
      </c>
      <c r="AI3710">
        <v>3.6185182304427702E-2</v>
      </c>
      <c r="AJ3710">
        <v>0.78121606160956403</v>
      </c>
      <c r="AK3710">
        <v>26.089240113150002</v>
      </c>
    </row>
    <row r="3711" spans="1:37" x14ac:dyDescent="0.2">
      <c r="A3711" t="s">
        <v>11627</v>
      </c>
      <c r="B3711">
        <v>48817563</v>
      </c>
      <c r="C3711">
        <v>48817739</v>
      </c>
      <c r="D3711">
        <v>177</v>
      </c>
      <c r="E3711" t="s">
        <v>12517</v>
      </c>
      <c r="F3711">
        <v>6</v>
      </c>
      <c r="G3711" t="s">
        <v>12518</v>
      </c>
      <c r="H3711" t="s">
        <v>33562</v>
      </c>
      <c r="I3711">
        <v>18</v>
      </c>
      <c r="J3711">
        <v>48760182</v>
      </c>
      <c r="K3711">
        <v>48860565</v>
      </c>
      <c r="L3711">
        <v>100384</v>
      </c>
      <c r="M3711">
        <v>1</v>
      </c>
      <c r="N3711">
        <v>9811</v>
      </c>
      <c r="O3711" t="s">
        <v>12519</v>
      </c>
      <c r="P3711">
        <v>57381</v>
      </c>
      <c r="Q3711" t="s">
        <v>12513</v>
      </c>
      <c r="R3711" t="s">
        <v>12514</v>
      </c>
      <c r="S3711" t="s">
        <v>33561</v>
      </c>
      <c r="T3711">
        <v>0.32911398597860803</v>
      </c>
      <c r="U3711">
        <v>0.603102917160658</v>
      </c>
      <c r="V3711">
        <v>24.564398694379499</v>
      </c>
      <c r="W3711">
        <v>0.29261482077562401</v>
      </c>
      <c r="X3711">
        <v>0.704072456322962</v>
      </c>
      <c r="Y3711">
        <v>24.121489986083699</v>
      </c>
      <c r="Z3711">
        <v>0.48464167878831399</v>
      </c>
      <c r="AA3711">
        <v>0.84435025072159198</v>
      </c>
      <c r="AB3711">
        <v>23.6009246256476</v>
      </c>
      <c r="AC3711">
        <v>0.27780950890804001</v>
      </c>
      <c r="AD3711">
        <v>0.68253123924728298</v>
      </c>
      <c r="AE3711">
        <v>24.4029725480647</v>
      </c>
      <c r="AF3711">
        <v>0.16793847098801201</v>
      </c>
      <c r="AG3711">
        <v>0.68151250837662902</v>
      </c>
      <c r="AH3711">
        <v>24.564398694379499</v>
      </c>
      <c r="AI3711">
        <v>0.59609816080359102</v>
      </c>
      <c r="AJ3711">
        <v>0.78121606160956403</v>
      </c>
      <c r="AK3711">
        <v>0.627480555630064</v>
      </c>
    </row>
    <row r="3712" spans="1:37" x14ac:dyDescent="0.2">
      <c r="A3712" t="s">
        <v>11627</v>
      </c>
      <c r="B3712">
        <v>50074896</v>
      </c>
      <c r="C3712">
        <v>50075086</v>
      </c>
      <c r="D3712">
        <v>191</v>
      </c>
      <c r="E3712" t="s">
        <v>12520</v>
      </c>
      <c r="F3712">
        <v>3</v>
      </c>
      <c r="G3712" t="s">
        <v>12521</v>
      </c>
      <c r="H3712" t="s">
        <v>33563</v>
      </c>
      <c r="I3712">
        <v>18</v>
      </c>
      <c r="J3712">
        <v>50040252</v>
      </c>
      <c r="K3712">
        <v>50097620</v>
      </c>
      <c r="L3712">
        <v>57369</v>
      </c>
      <c r="M3712">
        <v>2</v>
      </c>
      <c r="N3712">
        <v>4645</v>
      </c>
      <c r="O3712" t="s">
        <v>12522</v>
      </c>
      <c r="P3712">
        <v>22534</v>
      </c>
      <c r="Q3712" t="s">
        <v>12523</v>
      </c>
      <c r="R3712" t="s">
        <v>12524</v>
      </c>
      <c r="S3712" t="s">
        <v>33564</v>
      </c>
      <c r="T3712">
        <v>0.152084254673993</v>
      </c>
      <c r="U3712">
        <v>0.603102917160658</v>
      </c>
      <c r="V3712">
        <v>25.036315003292302</v>
      </c>
      <c r="W3712">
        <v>0.123414495547065</v>
      </c>
      <c r="X3712">
        <v>0.704072456322962</v>
      </c>
      <c r="Y3712">
        <v>25.1103155826397</v>
      </c>
      <c r="Z3712">
        <v>0.203350924423461</v>
      </c>
      <c r="AA3712">
        <v>0.72610664078822296</v>
      </c>
      <c r="AB3712">
        <v>24.5958618452938</v>
      </c>
      <c r="AC3712">
        <v>0.17695932866387601</v>
      </c>
      <c r="AD3712">
        <v>0.68253123924728298</v>
      </c>
      <c r="AE3712">
        <v>24.633336549253599</v>
      </c>
      <c r="AF3712">
        <v>0.205398459628826</v>
      </c>
      <c r="AG3712">
        <v>0.68151250837662902</v>
      </c>
      <c r="AH3712">
        <v>2.1944232783342401</v>
      </c>
      <c r="AI3712">
        <v>0.170234813229591</v>
      </c>
      <c r="AJ3712">
        <v>0.78121606160956403</v>
      </c>
      <c r="AK3712">
        <v>2.3388131759779598</v>
      </c>
    </row>
    <row r="3713" spans="1:37" x14ac:dyDescent="0.2">
      <c r="A3713" t="s">
        <v>11627</v>
      </c>
      <c r="B3713">
        <v>50349049</v>
      </c>
      <c r="C3713">
        <v>50349223</v>
      </c>
      <c r="D3713">
        <v>175</v>
      </c>
      <c r="E3713" t="s">
        <v>12525</v>
      </c>
      <c r="F3713">
        <v>2</v>
      </c>
      <c r="G3713" t="s">
        <v>1146</v>
      </c>
      <c r="H3713" t="s">
        <v>31000</v>
      </c>
      <c r="I3713">
        <v>18</v>
      </c>
      <c r="J3713">
        <v>50375040</v>
      </c>
      <c r="K3713">
        <v>50392247</v>
      </c>
      <c r="L3713">
        <v>17208</v>
      </c>
      <c r="M3713">
        <v>1</v>
      </c>
      <c r="N3713">
        <v>220134</v>
      </c>
      <c r="O3713" t="s">
        <v>12526</v>
      </c>
      <c r="P3713">
        <v>-25817</v>
      </c>
      <c r="Q3713" t="s">
        <v>12527</v>
      </c>
      <c r="R3713" t="s">
        <v>12528</v>
      </c>
      <c r="S3713" t="s">
        <v>33565</v>
      </c>
      <c r="T3713">
        <v>0.91733252666807497</v>
      </c>
      <c r="U3713">
        <v>1</v>
      </c>
      <c r="V3713">
        <v>-0.74056223396848597</v>
      </c>
      <c r="W3713">
        <v>0.73935920687484402</v>
      </c>
      <c r="X3713">
        <v>0.95159051474143896</v>
      </c>
      <c r="Y3713">
        <v>-0.33703174038522199</v>
      </c>
      <c r="Z3713">
        <v>0.91536368337159502</v>
      </c>
      <c r="AA3713">
        <v>0.99919698600769702</v>
      </c>
      <c r="AB3713">
        <v>-0.67007222620905504</v>
      </c>
      <c r="AC3713">
        <v>0.94550399709439303</v>
      </c>
      <c r="AD3713">
        <v>0.95851836279615199</v>
      </c>
      <c r="AE3713">
        <v>-0.59548068856868097</v>
      </c>
      <c r="AF3713">
        <v>0.90726335652530898</v>
      </c>
      <c r="AG3713">
        <v>1</v>
      </c>
      <c r="AH3713">
        <v>-0.48646266358724599</v>
      </c>
      <c r="AI3713">
        <v>0.616551928865121</v>
      </c>
      <c r="AJ3713">
        <v>0.79688048744684103</v>
      </c>
      <c r="AK3713">
        <v>6.1948094200211003E-3</v>
      </c>
    </row>
    <row r="3714" spans="1:37" x14ac:dyDescent="0.2">
      <c r="A3714" t="s">
        <v>11627</v>
      </c>
      <c r="B3714">
        <v>50349223</v>
      </c>
      <c r="C3714">
        <v>50349397</v>
      </c>
      <c r="D3714">
        <v>175</v>
      </c>
      <c r="E3714" t="s">
        <v>12529</v>
      </c>
      <c r="F3714">
        <v>3</v>
      </c>
      <c r="G3714" t="s">
        <v>12530</v>
      </c>
      <c r="H3714" t="s">
        <v>31000</v>
      </c>
      <c r="I3714">
        <v>18</v>
      </c>
      <c r="J3714">
        <v>50375040</v>
      </c>
      <c r="K3714">
        <v>50392247</v>
      </c>
      <c r="L3714">
        <v>17208</v>
      </c>
      <c r="M3714">
        <v>1</v>
      </c>
      <c r="N3714">
        <v>220134</v>
      </c>
      <c r="O3714" t="s">
        <v>12526</v>
      </c>
      <c r="P3714">
        <v>-25643</v>
      </c>
      <c r="Q3714" t="s">
        <v>12527</v>
      </c>
      <c r="R3714" t="s">
        <v>12528</v>
      </c>
      <c r="S3714" t="s">
        <v>33565</v>
      </c>
      <c r="T3714">
        <v>0.91733252666807497</v>
      </c>
      <c r="U3714">
        <v>1</v>
      </c>
      <c r="V3714">
        <v>-0.79538663701533296</v>
      </c>
      <c r="W3714">
        <v>0.73935920687484402</v>
      </c>
      <c r="X3714">
        <v>0.95159051474143896</v>
      </c>
      <c r="Y3714">
        <v>-0.39002502309357101</v>
      </c>
      <c r="Z3714">
        <v>0.91536368337159502</v>
      </c>
      <c r="AA3714">
        <v>0.99919698600769702</v>
      </c>
      <c r="AB3714">
        <v>-0.72489662925590304</v>
      </c>
      <c r="AC3714">
        <v>0.94550399709439303</v>
      </c>
      <c r="AD3714">
        <v>0.95851836279615199</v>
      </c>
      <c r="AE3714">
        <v>-0.64847397127702999</v>
      </c>
      <c r="AF3714">
        <v>0.90726335652530898</v>
      </c>
      <c r="AG3714">
        <v>1</v>
      </c>
      <c r="AH3714">
        <v>-0.52103185825222498</v>
      </c>
      <c r="AI3714">
        <v>0.616551928865121</v>
      </c>
      <c r="AJ3714">
        <v>0.79688048744684103</v>
      </c>
      <c r="AK3714">
        <v>-3.08252881919126E-2</v>
      </c>
    </row>
    <row r="3715" spans="1:37" x14ac:dyDescent="0.2">
      <c r="A3715" t="s">
        <v>11627</v>
      </c>
      <c r="B3715">
        <v>51741190</v>
      </c>
      <c r="C3715">
        <v>51741331</v>
      </c>
      <c r="D3715">
        <v>142</v>
      </c>
      <c r="E3715" t="s">
        <v>12531</v>
      </c>
      <c r="F3715">
        <v>2</v>
      </c>
      <c r="G3715" t="s">
        <v>12532</v>
      </c>
      <c r="H3715" t="s">
        <v>31000</v>
      </c>
      <c r="I3715">
        <v>18</v>
      </c>
      <c r="J3715">
        <v>51560821</v>
      </c>
      <c r="K3715">
        <v>51643939</v>
      </c>
      <c r="L3715">
        <v>83119</v>
      </c>
      <c r="M3715">
        <v>1</v>
      </c>
      <c r="N3715">
        <v>100287225</v>
      </c>
      <c r="O3715" t="s">
        <v>12533</v>
      </c>
      <c r="P3715">
        <v>180369</v>
      </c>
      <c r="Q3715" t="s">
        <v>12534</v>
      </c>
      <c r="R3715" t="s">
        <v>12535</v>
      </c>
      <c r="S3715" t="s">
        <v>33566</v>
      </c>
      <c r="T3715">
        <v>0.29244569954107003</v>
      </c>
      <c r="U3715">
        <v>0.603102917160658</v>
      </c>
      <c r="V3715">
        <v>4.71115498326522E-2</v>
      </c>
      <c r="W3715">
        <v>1</v>
      </c>
      <c r="X3715">
        <v>1</v>
      </c>
      <c r="Y3715">
        <v>-0.32542583363667099</v>
      </c>
      <c r="Z3715">
        <v>0.51067493145085896</v>
      </c>
      <c r="AA3715">
        <v>0.84521697243271998</v>
      </c>
      <c r="AB3715">
        <v>-0.112981347009335</v>
      </c>
      <c r="AC3715">
        <v>0.47283720528614598</v>
      </c>
      <c r="AD3715">
        <v>0.85219057390861097</v>
      </c>
      <c r="AE3715">
        <v>-0.33068938086979799</v>
      </c>
      <c r="AF3715">
        <v>0.23711388650652299</v>
      </c>
      <c r="AG3715">
        <v>0.69098339653668595</v>
      </c>
      <c r="AH3715">
        <v>0.18323458687067101</v>
      </c>
      <c r="AI3715">
        <v>0.63711787360099503</v>
      </c>
      <c r="AJ3715">
        <v>0.81315553115351902</v>
      </c>
      <c r="AK3715">
        <v>-0.183037278758693</v>
      </c>
    </row>
    <row r="3716" spans="1:37" x14ac:dyDescent="0.2">
      <c r="A3716" t="s">
        <v>11627</v>
      </c>
      <c r="B3716">
        <v>51741331</v>
      </c>
      <c r="C3716">
        <v>51741472</v>
      </c>
      <c r="D3716">
        <v>142</v>
      </c>
      <c r="E3716" t="s">
        <v>12536</v>
      </c>
      <c r="F3716">
        <v>2</v>
      </c>
      <c r="G3716" t="s">
        <v>12537</v>
      </c>
      <c r="H3716" t="s">
        <v>31000</v>
      </c>
      <c r="I3716">
        <v>18</v>
      </c>
      <c r="J3716">
        <v>51560821</v>
      </c>
      <c r="K3716">
        <v>51643939</v>
      </c>
      <c r="L3716">
        <v>83119</v>
      </c>
      <c r="M3716">
        <v>1</v>
      </c>
      <c r="N3716">
        <v>100287225</v>
      </c>
      <c r="O3716" t="s">
        <v>12533</v>
      </c>
      <c r="P3716">
        <v>180510</v>
      </c>
      <c r="Q3716" t="s">
        <v>12534</v>
      </c>
      <c r="R3716" t="s">
        <v>12535</v>
      </c>
      <c r="S3716" t="s">
        <v>33566</v>
      </c>
      <c r="T3716">
        <v>0.29244569954107003</v>
      </c>
      <c r="U3716">
        <v>0.603102917160658</v>
      </c>
      <c r="V3716">
        <v>4.71115498326522E-2</v>
      </c>
      <c r="W3716">
        <v>1</v>
      </c>
      <c r="X3716">
        <v>1</v>
      </c>
      <c r="Y3716">
        <v>-0.32542583363667099</v>
      </c>
      <c r="Z3716">
        <v>0.51067493145085896</v>
      </c>
      <c r="AA3716">
        <v>0.84521697243271998</v>
      </c>
      <c r="AB3716">
        <v>-0.112981347009335</v>
      </c>
      <c r="AC3716">
        <v>0.47283720528614598</v>
      </c>
      <c r="AD3716">
        <v>0.85219057390861097</v>
      </c>
      <c r="AE3716">
        <v>-0.33068938086979799</v>
      </c>
      <c r="AF3716">
        <v>0.23711388650652299</v>
      </c>
      <c r="AG3716">
        <v>0.69098339653668595</v>
      </c>
      <c r="AH3716">
        <v>0.18323458687067101</v>
      </c>
      <c r="AI3716">
        <v>0.63711787360099503</v>
      </c>
      <c r="AJ3716">
        <v>0.81315553115351902</v>
      </c>
      <c r="AK3716">
        <v>-0.183037278758693</v>
      </c>
    </row>
    <row r="3717" spans="1:37" x14ac:dyDescent="0.2">
      <c r="A3717" t="s">
        <v>11627</v>
      </c>
      <c r="B3717">
        <v>55892498</v>
      </c>
      <c r="C3717">
        <v>55892659</v>
      </c>
      <c r="D3717">
        <v>162</v>
      </c>
      <c r="E3717" t="s">
        <v>12538</v>
      </c>
      <c r="F3717">
        <v>0</v>
      </c>
      <c r="G3717" t="s">
        <v>12539</v>
      </c>
      <c r="H3717" t="s">
        <v>30987</v>
      </c>
      <c r="I3717">
        <v>18</v>
      </c>
      <c r="J3717">
        <v>55893038</v>
      </c>
      <c r="K3717">
        <v>56023462</v>
      </c>
      <c r="L3717">
        <v>130425</v>
      </c>
      <c r="M3717">
        <v>1</v>
      </c>
      <c r="N3717">
        <v>107985164</v>
      </c>
      <c r="O3717" t="s">
        <v>12540</v>
      </c>
      <c r="P3717">
        <v>-379</v>
      </c>
      <c r="Q3717" t="s">
        <v>12541</v>
      </c>
      <c r="R3717" t="s">
        <v>12542</v>
      </c>
      <c r="S3717" t="s">
        <v>33567</v>
      </c>
      <c r="T3717">
        <v>8.6319029579751905E-2</v>
      </c>
      <c r="U3717">
        <v>0.603102917160658</v>
      </c>
      <c r="V3717">
        <v>2.0702304550080801</v>
      </c>
      <c r="W3717">
        <v>0.37616252727257599</v>
      </c>
      <c r="X3717">
        <v>0.704072456322962</v>
      </c>
      <c r="Y3717">
        <v>0.83083883002931802</v>
      </c>
      <c r="Z3717">
        <v>0.25675728058754599</v>
      </c>
      <c r="AA3717">
        <v>0.72610664078822296</v>
      </c>
      <c r="AB3717">
        <v>1.44739635520693</v>
      </c>
      <c r="AC3717">
        <v>0.55634343136647402</v>
      </c>
      <c r="AD3717">
        <v>0.87989882095915395</v>
      </c>
      <c r="AE3717">
        <v>0.37613161120039401</v>
      </c>
      <c r="AF3717">
        <v>4.6262915490545398E-2</v>
      </c>
      <c r="AG3717">
        <v>0.476038960109122</v>
      </c>
      <c r="AH3717">
        <v>1.95359058116452</v>
      </c>
      <c r="AI3717">
        <v>0.28000629849953401</v>
      </c>
      <c r="AJ3717">
        <v>0.78121606160956403</v>
      </c>
      <c r="AK3717">
        <v>0.95551162023935499</v>
      </c>
    </row>
    <row r="3718" spans="1:37" x14ac:dyDescent="0.2">
      <c r="A3718" t="s">
        <v>11627</v>
      </c>
      <c r="B3718">
        <v>55892659</v>
      </c>
      <c r="C3718">
        <v>55892820</v>
      </c>
      <c r="D3718">
        <v>162</v>
      </c>
      <c r="E3718" t="s">
        <v>12543</v>
      </c>
      <c r="F3718">
        <v>3</v>
      </c>
      <c r="G3718" t="s">
        <v>12544</v>
      </c>
      <c r="H3718" t="s">
        <v>30987</v>
      </c>
      <c r="I3718">
        <v>18</v>
      </c>
      <c r="J3718">
        <v>55893038</v>
      </c>
      <c r="K3718">
        <v>56023462</v>
      </c>
      <c r="L3718">
        <v>130425</v>
      </c>
      <c r="M3718">
        <v>1</v>
      </c>
      <c r="N3718">
        <v>107985164</v>
      </c>
      <c r="O3718" t="s">
        <v>12540</v>
      </c>
      <c r="P3718">
        <v>-218</v>
      </c>
      <c r="Q3718" t="s">
        <v>12541</v>
      </c>
      <c r="R3718" t="s">
        <v>12542</v>
      </c>
      <c r="S3718" t="s">
        <v>33567</v>
      </c>
      <c r="T3718">
        <v>8.6319029579751905E-2</v>
      </c>
      <c r="U3718">
        <v>0.603102917160658</v>
      </c>
      <c r="V3718">
        <v>2.0702304550080801</v>
      </c>
      <c r="W3718">
        <v>0.37616252727257599</v>
      </c>
      <c r="X3718">
        <v>0.704072456322962</v>
      </c>
      <c r="Y3718">
        <v>0.83083883002931802</v>
      </c>
      <c r="Z3718">
        <v>0.25675728058754599</v>
      </c>
      <c r="AA3718">
        <v>0.72610664078822296</v>
      </c>
      <c r="AB3718">
        <v>1.44739635520693</v>
      </c>
      <c r="AC3718">
        <v>0.55634343136647402</v>
      </c>
      <c r="AD3718">
        <v>0.87989882095915395</v>
      </c>
      <c r="AE3718">
        <v>0.37613161120039401</v>
      </c>
      <c r="AF3718">
        <v>4.6262915490545398E-2</v>
      </c>
      <c r="AG3718">
        <v>0.476038960109122</v>
      </c>
      <c r="AH3718">
        <v>1.95359058116452</v>
      </c>
      <c r="AI3718">
        <v>0.28000629849953401</v>
      </c>
      <c r="AJ3718">
        <v>0.78121606160956403</v>
      </c>
      <c r="AK3718">
        <v>0.95551162023935499</v>
      </c>
    </row>
    <row r="3719" spans="1:37" x14ac:dyDescent="0.2">
      <c r="A3719" t="s">
        <v>11627</v>
      </c>
      <c r="B3719">
        <v>55892820</v>
      </c>
      <c r="C3719">
        <v>55892981</v>
      </c>
      <c r="D3719">
        <v>162</v>
      </c>
      <c r="E3719" t="s">
        <v>12545</v>
      </c>
      <c r="F3719">
        <v>0</v>
      </c>
      <c r="G3719" t="s">
        <v>12546</v>
      </c>
      <c r="H3719" t="s">
        <v>30987</v>
      </c>
      <c r="I3719">
        <v>18</v>
      </c>
      <c r="J3719">
        <v>55893038</v>
      </c>
      <c r="K3719">
        <v>56023462</v>
      </c>
      <c r="L3719">
        <v>130425</v>
      </c>
      <c r="M3719">
        <v>1</v>
      </c>
      <c r="N3719">
        <v>107985164</v>
      </c>
      <c r="O3719" t="s">
        <v>12540</v>
      </c>
      <c r="P3719">
        <v>-57</v>
      </c>
      <c r="Q3719" t="s">
        <v>12541</v>
      </c>
      <c r="R3719" t="s">
        <v>12542</v>
      </c>
      <c r="S3719" t="s">
        <v>33567</v>
      </c>
      <c r="T3719">
        <v>8.6319029579751905E-2</v>
      </c>
      <c r="U3719">
        <v>0.603102917160658</v>
      </c>
      <c r="V3719">
        <v>2.0702304550080801</v>
      </c>
      <c r="W3719">
        <v>0.37616252727257599</v>
      </c>
      <c r="X3719">
        <v>0.704072456322962</v>
      </c>
      <c r="Y3719">
        <v>0.83083883002931802</v>
      </c>
      <c r="Z3719">
        <v>0.25675728058754599</v>
      </c>
      <c r="AA3719">
        <v>0.72610664078822296</v>
      </c>
      <c r="AB3719">
        <v>1.44739635520693</v>
      </c>
      <c r="AC3719">
        <v>0.55634343136647402</v>
      </c>
      <c r="AD3719">
        <v>0.87989882095915395</v>
      </c>
      <c r="AE3719">
        <v>0.37613161120039401</v>
      </c>
      <c r="AF3719">
        <v>4.6262915490545398E-2</v>
      </c>
      <c r="AG3719">
        <v>0.476038960109122</v>
      </c>
      <c r="AH3719">
        <v>1.95359058116452</v>
      </c>
      <c r="AI3719">
        <v>0.28000629849953401</v>
      </c>
      <c r="AJ3719">
        <v>0.78121606160956403</v>
      </c>
      <c r="AK3719">
        <v>0.95551162023935499</v>
      </c>
    </row>
    <row r="3720" spans="1:37" x14ac:dyDescent="0.2">
      <c r="A3720" t="s">
        <v>11627</v>
      </c>
      <c r="B3720">
        <v>56639751</v>
      </c>
      <c r="C3720">
        <v>56640017</v>
      </c>
      <c r="D3720">
        <v>267</v>
      </c>
      <c r="E3720" t="s">
        <v>12547</v>
      </c>
      <c r="F3720">
        <v>3</v>
      </c>
      <c r="G3720" t="s">
        <v>12548</v>
      </c>
      <c r="H3720" t="s">
        <v>30999</v>
      </c>
      <c r="I3720">
        <v>18</v>
      </c>
      <c r="J3720">
        <v>56597209</v>
      </c>
      <c r="K3720">
        <v>56638592</v>
      </c>
      <c r="L3720">
        <v>41384</v>
      </c>
      <c r="M3720">
        <v>2</v>
      </c>
      <c r="N3720">
        <v>9352</v>
      </c>
      <c r="O3720" t="s">
        <v>12549</v>
      </c>
      <c r="P3720">
        <v>-1159</v>
      </c>
      <c r="Q3720" t="s">
        <v>12550</v>
      </c>
      <c r="R3720" t="s">
        <v>12551</v>
      </c>
      <c r="S3720" t="s">
        <v>33568</v>
      </c>
      <c r="T3720">
        <v>1</v>
      </c>
      <c r="U3720">
        <v>1</v>
      </c>
      <c r="V3720">
        <v>-1.12800771525268</v>
      </c>
      <c r="W3720">
        <v>0.113079289867903</v>
      </c>
      <c r="X3720">
        <v>0.704072456322962</v>
      </c>
      <c r="Y3720">
        <v>-23.573171118123</v>
      </c>
      <c r="Z3720">
        <v>0.96726857278496403</v>
      </c>
      <c r="AA3720">
        <v>0.99919698600769702</v>
      </c>
      <c r="AB3720">
        <v>-0.34315695921349298</v>
      </c>
      <c r="AC3720">
        <v>2.4853262407310801E-2</v>
      </c>
      <c r="AD3720">
        <v>0.57684129297949804</v>
      </c>
      <c r="AE3720">
        <v>-23.573171118123</v>
      </c>
      <c r="AF3720">
        <v>0.98343762640780896</v>
      </c>
      <c r="AG3720">
        <v>1</v>
      </c>
      <c r="AH3720">
        <v>-1.2186348691781099</v>
      </c>
      <c r="AI3720">
        <v>0.24456414000292601</v>
      </c>
      <c r="AJ3720">
        <v>0.78121606160956403</v>
      </c>
      <c r="AK3720">
        <v>-22.704415746893599</v>
      </c>
    </row>
    <row r="3721" spans="1:37" x14ac:dyDescent="0.2">
      <c r="A3721" t="s">
        <v>11627</v>
      </c>
      <c r="B3721">
        <v>61514636</v>
      </c>
      <c r="C3721">
        <v>61514792</v>
      </c>
      <c r="D3721">
        <v>157</v>
      </c>
      <c r="E3721" t="s">
        <v>12552</v>
      </c>
      <c r="F3721">
        <v>1</v>
      </c>
      <c r="G3721" t="s">
        <v>12553</v>
      </c>
      <c r="H3721" t="s">
        <v>33569</v>
      </c>
      <c r="I3721">
        <v>18</v>
      </c>
      <c r="J3721">
        <v>61490542</v>
      </c>
      <c r="K3721">
        <v>61555132</v>
      </c>
      <c r="L3721">
        <v>64591</v>
      </c>
      <c r="M3721">
        <v>1</v>
      </c>
      <c r="N3721">
        <v>28316</v>
      </c>
      <c r="O3721" t="s">
        <v>12554</v>
      </c>
      <c r="P3721">
        <v>24094</v>
      </c>
      <c r="Q3721" t="s">
        <v>12555</v>
      </c>
      <c r="R3721" t="s">
        <v>12556</v>
      </c>
      <c r="S3721" t="s">
        <v>33570</v>
      </c>
      <c r="T3721">
        <v>0.32911398597860803</v>
      </c>
      <c r="U3721">
        <v>0.603102917160658</v>
      </c>
      <c r="V3721">
        <v>21.275398567898399</v>
      </c>
      <c r="W3721">
        <v>0.20525741147413201</v>
      </c>
      <c r="X3721">
        <v>0.704072456322962</v>
      </c>
      <c r="Y3721">
        <v>-22.197987678759201</v>
      </c>
      <c r="Z3721">
        <v>0.306975110376564</v>
      </c>
      <c r="AA3721">
        <v>0.72610664078822296</v>
      </c>
      <c r="AB3721">
        <v>21.436147624550198</v>
      </c>
      <c r="AC3721">
        <v>7.0489011448141195E-2</v>
      </c>
      <c r="AD3721">
        <v>0.57684129297949804</v>
      </c>
      <c r="AE3721">
        <v>-22.197987678759201</v>
      </c>
      <c r="AF3721">
        <v>0.64997455747578503</v>
      </c>
      <c r="AG3721">
        <v>0.80674443595273604</v>
      </c>
      <c r="AH3721">
        <v>0.76140653931897895</v>
      </c>
      <c r="AI3721">
        <v>0.35038410267202102</v>
      </c>
      <c r="AJ3721">
        <v>0.78121606160956403</v>
      </c>
      <c r="AK3721">
        <v>-21.329232459745501</v>
      </c>
    </row>
    <row r="3722" spans="1:37" x14ac:dyDescent="0.2">
      <c r="A3722" t="s">
        <v>11627</v>
      </c>
      <c r="B3722">
        <v>61514792</v>
      </c>
      <c r="C3722">
        <v>61514948</v>
      </c>
      <c r="D3722">
        <v>157</v>
      </c>
      <c r="E3722" t="s">
        <v>12557</v>
      </c>
      <c r="F3722">
        <v>1</v>
      </c>
      <c r="G3722" t="s">
        <v>12558</v>
      </c>
      <c r="H3722" t="s">
        <v>33569</v>
      </c>
      <c r="I3722">
        <v>18</v>
      </c>
      <c r="J3722">
        <v>61490542</v>
      </c>
      <c r="K3722">
        <v>61555132</v>
      </c>
      <c r="L3722">
        <v>64591</v>
      </c>
      <c r="M3722">
        <v>1</v>
      </c>
      <c r="N3722">
        <v>28316</v>
      </c>
      <c r="O3722" t="s">
        <v>12554</v>
      </c>
      <c r="P3722">
        <v>24250</v>
      </c>
      <c r="Q3722" t="s">
        <v>12555</v>
      </c>
      <c r="R3722" t="s">
        <v>12556</v>
      </c>
      <c r="S3722" t="s">
        <v>33570</v>
      </c>
      <c r="T3722">
        <v>0.32911398597860803</v>
      </c>
      <c r="U3722">
        <v>0.603102917160658</v>
      </c>
      <c r="V3722">
        <v>21.275398567898399</v>
      </c>
      <c r="W3722">
        <v>0.20525741147413201</v>
      </c>
      <c r="X3722">
        <v>0.704072456322962</v>
      </c>
      <c r="Y3722">
        <v>-22.197987678759201</v>
      </c>
      <c r="Z3722">
        <v>0.306975110376564</v>
      </c>
      <c r="AA3722">
        <v>0.72610664078822296</v>
      </c>
      <c r="AB3722">
        <v>21.436147624550198</v>
      </c>
      <c r="AC3722">
        <v>7.0489011448141195E-2</v>
      </c>
      <c r="AD3722">
        <v>0.57684129297949804</v>
      </c>
      <c r="AE3722">
        <v>-22.197987678759201</v>
      </c>
      <c r="AF3722">
        <v>0.64997455747578503</v>
      </c>
      <c r="AG3722">
        <v>0.80674443595273604</v>
      </c>
      <c r="AH3722">
        <v>0.76140653931897895</v>
      </c>
      <c r="AI3722">
        <v>0.35038410267202102</v>
      </c>
      <c r="AJ3722">
        <v>0.78121606160956403</v>
      </c>
      <c r="AK3722">
        <v>-21.329232459745501</v>
      </c>
    </row>
    <row r="3723" spans="1:37" x14ac:dyDescent="0.2">
      <c r="A3723" t="s">
        <v>11627</v>
      </c>
      <c r="B3723">
        <v>62492624</v>
      </c>
      <c r="C3723">
        <v>62492775</v>
      </c>
      <c r="D3723">
        <v>152</v>
      </c>
      <c r="E3723" t="s">
        <v>12559</v>
      </c>
      <c r="F3723">
        <v>1</v>
      </c>
      <c r="G3723" t="s">
        <v>12560</v>
      </c>
      <c r="H3723" t="s">
        <v>31000</v>
      </c>
      <c r="I3723">
        <v>18</v>
      </c>
      <c r="J3723">
        <v>62523025</v>
      </c>
      <c r="K3723">
        <v>62578579</v>
      </c>
      <c r="L3723">
        <v>55555</v>
      </c>
      <c r="M3723">
        <v>1</v>
      </c>
      <c r="N3723">
        <v>54877</v>
      </c>
      <c r="O3723" t="s">
        <v>12561</v>
      </c>
      <c r="P3723">
        <v>-30250</v>
      </c>
      <c r="Q3723" t="s">
        <v>12562</v>
      </c>
      <c r="R3723" t="s">
        <v>12563</v>
      </c>
      <c r="S3723" t="s">
        <v>33571</v>
      </c>
      <c r="T3723">
        <v>0.17308923567461099</v>
      </c>
      <c r="U3723">
        <v>0.603102917160658</v>
      </c>
      <c r="V3723">
        <v>-24.435457435846601</v>
      </c>
      <c r="W3723" t="s">
        <v>40</v>
      </c>
      <c r="X3723" t="s">
        <v>40</v>
      </c>
      <c r="Y3723">
        <v>0</v>
      </c>
      <c r="Z3723">
        <v>5.50355599158565E-2</v>
      </c>
      <c r="AA3723">
        <v>0.72610664078822296</v>
      </c>
      <c r="AB3723">
        <v>-24.435457435846601</v>
      </c>
      <c r="AC3723">
        <v>0.27780950890804001</v>
      </c>
      <c r="AD3723">
        <v>0.68253123924728298</v>
      </c>
      <c r="AE3723">
        <v>23.579847396657101</v>
      </c>
      <c r="AF3723">
        <v>0.32549523997010099</v>
      </c>
      <c r="AG3723">
        <v>0.70473078222419605</v>
      </c>
      <c r="AH3723">
        <v>-23.505846821269198</v>
      </c>
      <c r="AI3723">
        <v>0.35038410267202102</v>
      </c>
      <c r="AJ3723">
        <v>0.78121606160956403</v>
      </c>
      <c r="AK3723">
        <v>-23.435457499433699</v>
      </c>
    </row>
    <row r="3724" spans="1:37" x14ac:dyDescent="0.2">
      <c r="A3724" t="s">
        <v>11627</v>
      </c>
      <c r="B3724">
        <v>62907055</v>
      </c>
      <c r="C3724">
        <v>62907231</v>
      </c>
      <c r="D3724">
        <v>177</v>
      </c>
      <c r="E3724" t="s">
        <v>12564</v>
      </c>
      <c r="F3724">
        <v>2</v>
      </c>
      <c r="G3724" t="s">
        <v>2290</v>
      </c>
      <c r="H3724" t="s">
        <v>30987</v>
      </c>
      <c r="I3724">
        <v>18</v>
      </c>
      <c r="J3724">
        <v>62906287</v>
      </c>
      <c r="K3724">
        <v>62941910</v>
      </c>
      <c r="L3724">
        <v>35624</v>
      </c>
      <c r="M3724">
        <v>1</v>
      </c>
      <c r="N3724">
        <v>23239</v>
      </c>
      <c r="O3724" t="s">
        <v>12565</v>
      </c>
      <c r="P3724">
        <v>768</v>
      </c>
      <c r="Q3724" t="s">
        <v>12566</v>
      </c>
      <c r="R3724" t="s">
        <v>12567</v>
      </c>
      <c r="S3724" t="s">
        <v>33572</v>
      </c>
      <c r="T3724">
        <v>0.49975543225312802</v>
      </c>
      <c r="U3724">
        <v>0.78288571403930396</v>
      </c>
      <c r="V3724">
        <v>1.09528035139388</v>
      </c>
      <c r="W3724">
        <v>9.1013601854733395E-2</v>
      </c>
      <c r="X3724">
        <v>0.704072456322962</v>
      </c>
      <c r="Y3724">
        <v>-2.6257756729713599</v>
      </c>
      <c r="Z3724">
        <v>0.955772160840625</v>
      </c>
      <c r="AA3724">
        <v>0.99919698600769702</v>
      </c>
      <c r="AB3724">
        <v>0.42645931922934699</v>
      </c>
      <c r="AC3724">
        <v>5.7769396915943301E-2</v>
      </c>
      <c r="AD3724">
        <v>0.57684129297949804</v>
      </c>
      <c r="AE3724">
        <v>-2.35188663348569</v>
      </c>
      <c r="AF3724">
        <v>0.23863526861145601</v>
      </c>
      <c r="AG3724">
        <v>0.69388371647904201</v>
      </c>
      <c r="AH3724">
        <v>1.47786906770432</v>
      </c>
      <c r="AI3724">
        <v>0.20489273096365099</v>
      </c>
      <c r="AJ3724">
        <v>0.78121606160956403</v>
      </c>
      <c r="AK3724">
        <v>-2.0077429680817001</v>
      </c>
    </row>
    <row r="3725" spans="1:37" x14ac:dyDescent="0.2">
      <c r="A3725" t="s">
        <v>11627</v>
      </c>
      <c r="B3725">
        <v>64003456</v>
      </c>
      <c r="C3725">
        <v>64003617</v>
      </c>
      <c r="D3725">
        <v>162</v>
      </c>
      <c r="E3725" t="s">
        <v>12568</v>
      </c>
      <c r="F3725">
        <v>2</v>
      </c>
      <c r="G3725" t="s">
        <v>12569</v>
      </c>
      <c r="H3725" t="s">
        <v>33573</v>
      </c>
      <c r="I3725">
        <v>18</v>
      </c>
      <c r="J3725">
        <v>63985176</v>
      </c>
      <c r="K3725">
        <v>64005667</v>
      </c>
      <c r="L3725">
        <v>20492</v>
      </c>
      <c r="M3725">
        <v>1</v>
      </c>
      <c r="N3725">
        <v>5271</v>
      </c>
      <c r="O3725" t="s">
        <v>12570</v>
      </c>
      <c r="P3725">
        <v>18280</v>
      </c>
      <c r="Q3725" t="s">
        <v>12571</v>
      </c>
      <c r="R3725" t="s">
        <v>12572</v>
      </c>
      <c r="S3725" t="s">
        <v>33574</v>
      </c>
      <c r="T3725">
        <v>0.32911398597860803</v>
      </c>
      <c r="U3725">
        <v>0.603102917160658</v>
      </c>
      <c r="V3725">
        <v>21.488018169673801</v>
      </c>
      <c r="W3725">
        <v>0.38920677604595899</v>
      </c>
      <c r="X3725">
        <v>0.704072456322962</v>
      </c>
      <c r="Y3725">
        <v>-21.571555301947701</v>
      </c>
      <c r="Z3725">
        <v>0.306975110376564</v>
      </c>
      <c r="AA3725">
        <v>0.72610664078822296</v>
      </c>
      <c r="AB3725">
        <v>21.6741641144278</v>
      </c>
      <c r="AC3725">
        <v>0.71753805159658501</v>
      </c>
      <c r="AD3725">
        <v>0.87989882095915395</v>
      </c>
      <c r="AE3725">
        <v>-1.00953610938273</v>
      </c>
      <c r="AF3725">
        <v>0.64997455747578503</v>
      </c>
      <c r="AG3725">
        <v>0.80674443595273604</v>
      </c>
      <c r="AH3725">
        <v>0.7148286644113</v>
      </c>
      <c r="AI3725">
        <v>0.35038410267202102</v>
      </c>
      <c r="AJ3725">
        <v>0.78121606160956403</v>
      </c>
      <c r="AK3725">
        <v>-21.567248943674599</v>
      </c>
    </row>
    <row r="3726" spans="1:37" x14ac:dyDescent="0.2">
      <c r="A3726" t="s">
        <v>11627</v>
      </c>
      <c r="B3726">
        <v>67604223</v>
      </c>
      <c r="C3726">
        <v>67604376</v>
      </c>
      <c r="D3726">
        <v>154</v>
      </c>
      <c r="E3726" t="s">
        <v>12573</v>
      </c>
      <c r="F3726">
        <v>3</v>
      </c>
      <c r="G3726" t="s">
        <v>12574</v>
      </c>
      <c r="H3726" t="s">
        <v>33575</v>
      </c>
      <c r="I3726">
        <v>18</v>
      </c>
      <c r="J3726">
        <v>67672221</v>
      </c>
      <c r="K3726">
        <v>67676078</v>
      </c>
      <c r="L3726">
        <v>3858</v>
      </c>
      <c r="M3726">
        <v>2</v>
      </c>
      <c r="N3726">
        <v>105372173</v>
      </c>
      <c r="O3726" t="s">
        <v>12575</v>
      </c>
      <c r="P3726">
        <v>71702</v>
      </c>
      <c r="Q3726" t="s">
        <v>40</v>
      </c>
      <c r="R3726" t="s">
        <v>12576</v>
      </c>
      <c r="S3726" t="s">
        <v>33576</v>
      </c>
      <c r="T3726">
        <v>0.323300140219206</v>
      </c>
      <c r="U3726">
        <v>0.603102917160658</v>
      </c>
      <c r="V3726">
        <v>-2.7463232056640501</v>
      </c>
      <c r="W3726">
        <v>0.123414495547065</v>
      </c>
      <c r="X3726">
        <v>0.704072456322962</v>
      </c>
      <c r="Y3726">
        <v>23.188512766443299</v>
      </c>
      <c r="Z3726">
        <v>8.5374905317322697E-2</v>
      </c>
      <c r="AA3726">
        <v>0.72610664078822296</v>
      </c>
      <c r="AB3726">
        <v>-3.7097968636666798</v>
      </c>
      <c r="AC3726">
        <v>7.45953562860492E-2</v>
      </c>
      <c r="AD3726">
        <v>0.592168439978217</v>
      </c>
      <c r="AE3726">
        <v>23.976900261691799</v>
      </c>
      <c r="AF3726">
        <v>0.71688106396828499</v>
      </c>
      <c r="AG3726">
        <v>0.85584456000972498</v>
      </c>
      <c r="AH3726">
        <v>-1.8167125996925499</v>
      </c>
      <c r="AI3726">
        <v>0.69444917998461897</v>
      </c>
      <c r="AJ3726">
        <v>0.862196742697804</v>
      </c>
      <c r="AK3726">
        <v>-0.15091348395162499</v>
      </c>
    </row>
    <row r="3727" spans="1:37" x14ac:dyDescent="0.2">
      <c r="A3727" t="s">
        <v>11627</v>
      </c>
      <c r="B3727">
        <v>67604376</v>
      </c>
      <c r="C3727">
        <v>67604529</v>
      </c>
      <c r="D3727">
        <v>154</v>
      </c>
      <c r="E3727" t="s">
        <v>12577</v>
      </c>
      <c r="F3727">
        <v>1</v>
      </c>
      <c r="G3727" t="s">
        <v>12578</v>
      </c>
      <c r="H3727" t="s">
        <v>33575</v>
      </c>
      <c r="I3727">
        <v>18</v>
      </c>
      <c r="J3727">
        <v>67672221</v>
      </c>
      <c r="K3727">
        <v>67676078</v>
      </c>
      <c r="L3727">
        <v>3858</v>
      </c>
      <c r="M3727">
        <v>2</v>
      </c>
      <c r="N3727">
        <v>105372173</v>
      </c>
      <c r="O3727" t="s">
        <v>12575</v>
      </c>
      <c r="P3727">
        <v>71549</v>
      </c>
      <c r="Q3727" t="s">
        <v>40</v>
      </c>
      <c r="R3727" t="s">
        <v>12576</v>
      </c>
      <c r="S3727" t="s">
        <v>33576</v>
      </c>
      <c r="T3727">
        <v>0.323300140219206</v>
      </c>
      <c r="U3727">
        <v>0.603102917160658</v>
      </c>
      <c r="V3727">
        <v>-2.63645392323351</v>
      </c>
      <c r="W3727">
        <v>0.123414495547065</v>
      </c>
      <c r="X3727">
        <v>0.704072456322962</v>
      </c>
      <c r="Y3727">
        <v>23.188512766443299</v>
      </c>
      <c r="Z3727">
        <v>8.5374905317322697E-2</v>
      </c>
      <c r="AA3727">
        <v>0.72610664078822296</v>
      </c>
      <c r="AB3727">
        <v>-3.5999275812361402</v>
      </c>
      <c r="AC3727">
        <v>7.45953562860492E-2</v>
      </c>
      <c r="AD3727">
        <v>0.592168439978217</v>
      </c>
      <c r="AE3727">
        <v>23.905267000883299</v>
      </c>
      <c r="AF3727">
        <v>0.71688106396828499</v>
      </c>
      <c r="AG3727">
        <v>0.85584456000972498</v>
      </c>
      <c r="AH3727">
        <v>-1.70684332249547</v>
      </c>
      <c r="AI3727">
        <v>0.69444917998461897</v>
      </c>
      <c r="AJ3727">
        <v>0.862196742697804</v>
      </c>
      <c r="AK3727">
        <v>-4.9041783874482998E-2</v>
      </c>
    </row>
    <row r="3728" spans="1:37" x14ac:dyDescent="0.2">
      <c r="A3728" t="s">
        <v>11627</v>
      </c>
      <c r="B3728">
        <v>70751624</v>
      </c>
      <c r="C3728">
        <v>70751791</v>
      </c>
      <c r="D3728">
        <v>168</v>
      </c>
      <c r="E3728" t="s">
        <v>12579</v>
      </c>
      <c r="F3728">
        <v>4</v>
      </c>
      <c r="G3728" t="s">
        <v>12580</v>
      </c>
      <c r="H3728" t="s">
        <v>31000</v>
      </c>
      <c r="I3728">
        <v>18</v>
      </c>
      <c r="J3728">
        <v>70630519</v>
      </c>
      <c r="K3728">
        <v>70650953</v>
      </c>
      <c r="L3728">
        <v>20435</v>
      </c>
      <c r="M3728">
        <v>2</v>
      </c>
      <c r="N3728">
        <v>220158</v>
      </c>
      <c r="O3728" t="s">
        <v>12581</v>
      </c>
      <c r="P3728">
        <v>-100671</v>
      </c>
      <c r="Q3728" t="s">
        <v>40</v>
      </c>
      <c r="R3728" t="s">
        <v>12582</v>
      </c>
      <c r="S3728" t="s">
        <v>33577</v>
      </c>
      <c r="T3728">
        <v>0.30046976045610702</v>
      </c>
      <c r="U3728">
        <v>0.603102917160658</v>
      </c>
      <c r="V3728">
        <v>0.54964647851040005</v>
      </c>
      <c r="W3728">
        <v>0.123635558212925</v>
      </c>
      <c r="X3728">
        <v>0.704072456322962</v>
      </c>
      <c r="Y3728">
        <v>-0.8875078110722</v>
      </c>
      <c r="Z3728">
        <v>0.25096658512338299</v>
      </c>
      <c r="AA3728">
        <v>0.72610664078822296</v>
      </c>
      <c r="AB3728">
        <v>0.56148376664576505</v>
      </c>
      <c r="AC3728">
        <v>2.83192659682905E-2</v>
      </c>
      <c r="AD3728">
        <v>0.57684129297949804</v>
      </c>
      <c r="AE3728">
        <v>-0.99313707593906397</v>
      </c>
      <c r="AF3728">
        <v>0.60904861396057097</v>
      </c>
      <c r="AG3728">
        <v>0.80674443595273604</v>
      </c>
      <c r="AH3728">
        <v>0.24861132584741399</v>
      </c>
      <c r="AI3728">
        <v>0.47725269652470298</v>
      </c>
      <c r="AJ3728">
        <v>0.78121606160956403</v>
      </c>
      <c r="AK3728">
        <v>-0.487061571132271</v>
      </c>
    </row>
    <row r="3729" spans="1:37" x14ac:dyDescent="0.2">
      <c r="A3729" t="s">
        <v>11627</v>
      </c>
      <c r="B3729">
        <v>70751791</v>
      </c>
      <c r="C3729">
        <v>70751958</v>
      </c>
      <c r="D3729">
        <v>168</v>
      </c>
      <c r="E3729" t="s">
        <v>12583</v>
      </c>
      <c r="F3729">
        <v>4</v>
      </c>
      <c r="G3729" t="s">
        <v>12584</v>
      </c>
      <c r="H3729" t="s">
        <v>31000</v>
      </c>
      <c r="I3729">
        <v>18</v>
      </c>
      <c r="J3729">
        <v>70630519</v>
      </c>
      <c r="K3729">
        <v>70650953</v>
      </c>
      <c r="L3729">
        <v>20435</v>
      </c>
      <c r="M3729">
        <v>2</v>
      </c>
      <c r="N3729">
        <v>220158</v>
      </c>
      <c r="O3729" t="s">
        <v>12581</v>
      </c>
      <c r="P3729">
        <v>-100838</v>
      </c>
      <c r="Q3729" t="s">
        <v>40</v>
      </c>
      <c r="R3729" t="s">
        <v>12582</v>
      </c>
      <c r="S3729" t="s">
        <v>33577</v>
      </c>
      <c r="T3729">
        <v>0.28705993329430701</v>
      </c>
      <c r="U3729">
        <v>0.603102917160658</v>
      </c>
      <c r="V3729">
        <v>0.68524944585084602</v>
      </c>
      <c r="W3729">
        <v>0.117183970315868</v>
      </c>
      <c r="X3729">
        <v>0.704072456322962</v>
      </c>
      <c r="Y3729">
        <v>-0.85004255025575903</v>
      </c>
      <c r="Z3729">
        <v>0.27281559062059502</v>
      </c>
      <c r="AA3729">
        <v>0.72610664078822296</v>
      </c>
      <c r="AB3729">
        <v>0.55707132194223896</v>
      </c>
      <c r="AC3729">
        <v>2.2926498960543201E-2</v>
      </c>
      <c r="AD3729">
        <v>0.57684129297949804</v>
      </c>
      <c r="AE3729">
        <v>-1.05389214670242</v>
      </c>
      <c r="AF3729">
        <v>0.56138962789521496</v>
      </c>
      <c r="AG3729">
        <v>0.80674443595273604</v>
      </c>
      <c r="AH3729">
        <v>0.476722820253145</v>
      </c>
      <c r="AI3729">
        <v>0.46670286938195299</v>
      </c>
      <c r="AJ3729">
        <v>0.78121606160956403</v>
      </c>
      <c r="AK3729">
        <v>-0.400837472502796</v>
      </c>
    </row>
    <row r="3730" spans="1:37" x14ac:dyDescent="0.2">
      <c r="A3730" t="s">
        <v>11627</v>
      </c>
      <c r="B3730">
        <v>70751958</v>
      </c>
      <c r="C3730">
        <v>70752125</v>
      </c>
      <c r="D3730">
        <v>168</v>
      </c>
      <c r="E3730" t="s">
        <v>12585</v>
      </c>
      <c r="F3730">
        <v>2</v>
      </c>
      <c r="G3730" t="s">
        <v>12586</v>
      </c>
      <c r="H3730" t="s">
        <v>31000</v>
      </c>
      <c r="I3730">
        <v>18</v>
      </c>
      <c r="J3730">
        <v>70630519</v>
      </c>
      <c r="K3730">
        <v>70650953</v>
      </c>
      <c r="L3730">
        <v>20435</v>
      </c>
      <c r="M3730">
        <v>2</v>
      </c>
      <c r="N3730">
        <v>220158</v>
      </c>
      <c r="O3730" t="s">
        <v>12581</v>
      </c>
      <c r="P3730">
        <v>-101005</v>
      </c>
      <c r="Q3730" t="s">
        <v>40</v>
      </c>
      <c r="R3730" t="s">
        <v>12582</v>
      </c>
      <c r="S3730" t="s">
        <v>33577</v>
      </c>
      <c r="T3730">
        <v>0.28705993329430701</v>
      </c>
      <c r="U3730">
        <v>0.603102917160658</v>
      </c>
      <c r="V3730">
        <v>0.68524944585084602</v>
      </c>
      <c r="W3730">
        <v>0.117183970315868</v>
      </c>
      <c r="X3730">
        <v>0.704072456322962</v>
      </c>
      <c r="Y3730">
        <v>-0.85004255025575903</v>
      </c>
      <c r="Z3730">
        <v>0.27281559062059502</v>
      </c>
      <c r="AA3730">
        <v>0.72610664078822296</v>
      </c>
      <c r="AB3730">
        <v>0.55707132194223896</v>
      </c>
      <c r="AC3730">
        <v>2.2926498960543201E-2</v>
      </c>
      <c r="AD3730">
        <v>0.57684129297949804</v>
      </c>
      <c r="AE3730">
        <v>-1.05389214670242</v>
      </c>
      <c r="AF3730">
        <v>0.56138962789521496</v>
      </c>
      <c r="AG3730">
        <v>0.80674443595273604</v>
      </c>
      <c r="AH3730">
        <v>0.476722820253145</v>
      </c>
      <c r="AI3730">
        <v>0.46670286938195299</v>
      </c>
      <c r="AJ3730">
        <v>0.78121606160956403</v>
      </c>
      <c r="AK3730">
        <v>-0.400837472502796</v>
      </c>
    </row>
    <row r="3731" spans="1:37" x14ac:dyDescent="0.2">
      <c r="A3731" t="s">
        <v>11627</v>
      </c>
      <c r="B3731">
        <v>73120244</v>
      </c>
      <c r="C3731">
        <v>73120432</v>
      </c>
      <c r="D3731">
        <v>189</v>
      </c>
      <c r="E3731" t="s">
        <v>12587</v>
      </c>
      <c r="F3731">
        <v>0</v>
      </c>
      <c r="G3731" t="s">
        <v>12588</v>
      </c>
      <c r="H3731" t="s">
        <v>31000</v>
      </c>
      <c r="I3731">
        <v>18</v>
      </c>
      <c r="J3731">
        <v>73151241</v>
      </c>
      <c r="K3731">
        <v>73264303</v>
      </c>
      <c r="L3731">
        <v>113063</v>
      </c>
      <c r="M3731">
        <v>2</v>
      </c>
      <c r="N3731">
        <v>400655</v>
      </c>
      <c r="O3731" t="s">
        <v>12589</v>
      </c>
      <c r="P3731">
        <v>143871</v>
      </c>
      <c r="Q3731" t="s">
        <v>12590</v>
      </c>
      <c r="R3731" t="s">
        <v>12591</v>
      </c>
      <c r="S3731" t="s">
        <v>33578</v>
      </c>
      <c r="T3731">
        <v>0.66293691547041</v>
      </c>
      <c r="U3731">
        <v>0.86689457880934995</v>
      </c>
      <c r="V3731">
        <v>-1.1966574228253599</v>
      </c>
      <c r="W3731">
        <v>0.787510172938932</v>
      </c>
      <c r="X3731">
        <v>0.95159051474143896</v>
      </c>
      <c r="Y3731">
        <v>-1.0617074753670399</v>
      </c>
      <c r="Z3731">
        <v>0.42153728833196502</v>
      </c>
      <c r="AA3731">
        <v>0.84435025072159198</v>
      </c>
      <c r="AB3731">
        <v>-1.1904346049252801</v>
      </c>
      <c r="AC3731">
        <v>0.48049084149264598</v>
      </c>
      <c r="AD3731">
        <v>0.860469897539898</v>
      </c>
      <c r="AE3731">
        <v>-1.3530157688456601</v>
      </c>
      <c r="AF3731">
        <v>0.96396358433015406</v>
      </c>
      <c r="AG3731">
        <v>1</v>
      </c>
      <c r="AH3731">
        <v>-0.75065503532132904</v>
      </c>
      <c r="AI3731">
        <v>0.93994311981466405</v>
      </c>
      <c r="AJ3731">
        <v>0.98621344597861504</v>
      </c>
      <c r="AK3731">
        <v>-0.51607085425455401</v>
      </c>
    </row>
    <row r="3732" spans="1:37" x14ac:dyDescent="0.2">
      <c r="A3732" t="s">
        <v>11627</v>
      </c>
      <c r="B3732">
        <v>73893328</v>
      </c>
      <c r="C3732">
        <v>73893519</v>
      </c>
      <c r="D3732">
        <v>192</v>
      </c>
      <c r="E3732" t="s">
        <v>12592</v>
      </c>
      <c r="F3732">
        <v>5</v>
      </c>
      <c r="G3732" t="s">
        <v>12593</v>
      </c>
      <c r="H3732" t="s">
        <v>31000</v>
      </c>
      <c r="I3732">
        <v>18</v>
      </c>
      <c r="J3732">
        <v>74073504</v>
      </c>
      <c r="K3732">
        <v>74078684</v>
      </c>
      <c r="L3732">
        <v>5181</v>
      </c>
      <c r="M3732">
        <v>2</v>
      </c>
      <c r="N3732">
        <v>201456</v>
      </c>
      <c r="O3732" t="s">
        <v>12594</v>
      </c>
      <c r="P3732">
        <v>185165</v>
      </c>
      <c r="Q3732" t="s">
        <v>12595</v>
      </c>
      <c r="R3732" t="s">
        <v>12596</v>
      </c>
      <c r="S3732" t="s">
        <v>33579</v>
      </c>
      <c r="T3732">
        <v>0.76553425578064005</v>
      </c>
      <c r="U3732">
        <v>0.98077402964937099</v>
      </c>
      <c r="V3732">
        <v>-0.16640507344661901</v>
      </c>
      <c r="W3732">
        <v>0.89107655920673101</v>
      </c>
      <c r="X3732">
        <v>0.95159051474143896</v>
      </c>
      <c r="Y3732">
        <v>0.54902293942120295</v>
      </c>
      <c r="Z3732">
        <v>0.49354464328629799</v>
      </c>
      <c r="AA3732">
        <v>0.84521697243271998</v>
      </c>
      <c r="AB3732">
        <v>-0.53460983953529995</v>
      </c>
      <c r="AC3732">
        <v>0.255345927914228</v>
      </c>
      <c r="AD3732">
        <v>0.68253123924728298</v>
      </c>
      <c r="AE3732">
        <v>1.69881293407467</v>
      </c>
      <c r="AF3732">
        <v>0.96396358433015406</v>
      </c>
      <c r="AG3732">
        <v>1</v>
      </c>
      <c r="AH3732">
        <v>0.24372297333031401</v>
      </c>
      <c r="AI3732">
        <v>0.46030466842151802</v>
      </c>
      <c r="AJ3732">
        <v>0.78121606160956403</v>
      </c>
      <c r="AK3732">
        <v>-0.94815781624943696</v>
      </c>
    </row>
    <row r="3733" spans="1:37" x14ac:dyDescent="0.2">
      <c r="A3733" t="s">
        <v>11627</v>
      </c>
      <c r="B3733">
        <v>75169884</v>
      </c>
      <c r="C3733">
        <v>75170056</v>
      </c>
      <c r="D3733">
        <v>173</v>
      </c>
      <c r="E3733" t="s">
        <v>12597</v>
      </c>
      <c r="F3733">
        <v>5</v>
      </c>
      <c r="G3733" t="s">
        <v>12598</v>
      </c>
      <c r="H3733" t="s">
        <v>31000</v>
      </c>
      <c r="I3733">
        <v>18</v>
      </c>
      <c r="J3733">
        <v>75199457</v>
      </c>
      <c r="K3733">
        <v>75205513</v>
      </c>
      <c r="L3733">
        <v>6057</v>
      </c>
      <c r="M3733">
        <v>2</v>
      </c>
      <c r="N3733">
        <v>284273</v>
      </c>
      <c r="O3733" t="s">
        <v>12599</v>
      </c>
      <c r="P3733">
        <v>35457</v>
      </c>
      <c r="Q3733" t="s">
        <v>12600</v>
      </c>
      <c r="R3733" t="s">
        <v>12601</v>
      </c>
      <c r="S3733" t="s">
        <v>33580</v>
      </c>
      <c r="T3733">
        <v>7.3374270299014499E-2</v>
      </c>
      <c r="U3733">
        <v>0.603102917160658</v>
      </c>
      <c r="V3733">
        <v>24.3473238333948</v>
      </c>
      <c r="W3733">
        <v>0.46193634366738701</v>
      </c>
      <c r="X3733">
        <v>0.75726018452522603</v>
      </c>
      <c r="Y3733">
        <v>0.75902381578344902</v>
      </c>
      <c r="Z3733">
        <v>0.203350924423461</v>
      </c>
      <c r="AA3733">
        <v>0.72610664078822296</v>
      </c>
      <c r="AB3733">
        <v>23.383849773632999</v>
      </c>
      <c r="AC3733">
        <v>0.88945902157151002</v>
      </c>
      <c r="AD3733">
        <v>0.94068432309766403</v>
      </c>
      <c r="AE3733">
        <v>-0.240976074072211</v>
      </c>
      <c r="AF3733">
        <v>1.3497623430991999E-2</v>
      </c>
      <c r="AG3733">
        <v>0.476038960109122</v>
      </c>
      <c r="AH3733">
        <v>24.3473238333948</v>
      </c>
      <c r="AI3733">
        <v>0.183554312780425</v>
      </c>
      <c r="AJ3733">
        <v>0.78121606160956403</v>
      </c>
      <c r="AK3733">
        <v>1.6277791285207399</v>
      </c>
    </row>
    <row r="3734" spans="1:37" x14ac:dyDescent="0.2">
      <c r="A3734" t="s">
        <v>11627</v>
      </c>
      <c r="B3734">
        <v>75170056</v>
      </c>
      <c r="C3734">
        <v>75170228</v>
      </c>
      <c r="D3734">
        <v>173</v>
      </c>
      <c r="E3734" t="s">
        <v>12602</v>
      </c>
      <c r="F3734">
        <v>4</v>
      </c>
      <c r="G3734" t="s">
        <v>12603</v>
      </c>
      <c r="H3734" t="s">
        <v>31000</v>
      </c>
      <c r="I3734">
        <v>18</v>
      </c>
      <c r="J3734">
        <v>75199457</v>
      </c>
      <c r="K3734">
        <v>75205513</v>
      </c>
      <c r="L3734">
        <v>6057</v>
      </c>
      <c r="M3734">
        <v>2</v>
      </c>
      <c r="N3734">
        <v>284273</v>
      </c>
      <c r="O3734" t="s">
        <v>12599</v>
      </c>
      <c r="P3734">
        <v>35285</v>
      </c>
      <c r="Q3734" t="s">
        <v>12600</v>
      </c>
      <c r="R3734" t="s">
        <v>12601</v>
      </c>
      <c r="S3734" t="s">
        <v>33580</v>
      </c>
      <c r="T3734">
        <v>7.3374270299014499E-2</v>
      </c>
      <c r="U3734">
        <v>0.603102917160658</v>
      </c>
      <c r="V3734">
        <v>24.3473238333948</v>
      </c>
      <c r="W3734">
        <v>0.46193634366738701</v>
      </c>
      <c r="X3734">
        <v>0.75726018452522603</v>
      </c>
      <c r="Y3734">
        <v>0.75902381578344902</v>
      </c>
      <c r="Z3734">
        <v>0.203350924423461</v>
      </c>
      <c r="AA3734">
        <v>0.72610664078822296</v>
      </c>
      <c r="AB3734">
        <v>23.383849773632999</v>
      </c>
      <c r="AC3734">
        <v>0.88945902157151002</v>
      </c>
      <c r="AD3734">
        <v>0.94068432309766403</v>
      </c>
      <c r="AE3734">
        <v>-0.240976074072211</v>
      </c>
      <c r="AF3734">
        <v>1.3497623430991999E-2</v>
      </c>
      <c r="AG3734">
        <v>0.476038960109122</v>
      </c>
      <c r="AH3734">
        <v>24.3473238333948</v>
      </c>
      <c r="AI3734">
        <v>0.183554312780425</v>
      </c>
      <c r="AJ3734">
        <v>0.78121606160956403</v>
      </c>
      <c r="AK3734">
        <v>1.6277791285207399</v>
      </c>
    </row>
    <row r="3735" spans="1:37" x14ac:dyDescent="0.2">
      <c r="A3735" t="s">
        <v>11627</v>
      </c>
      <c r="B3735">
        <v>75296738</v>
      </c>
      <c r="C3735">
        <v>75296940</v>
      </c>
      <c r="D3735">
        <v>203</v>
      </c>
      <c r="E3735" t="s">
        <v>12604</v>
      </c>
      <c r="F3735">
        <v>1</v>
      </c>
      <c r="G3735" t="s">
        <v>12605</v>
      </c>
      <c r="H3735" t="s">
        <v>31000</v>
      </c>
      <c r="I3735">
        <v>18</v>
      </c>
      <c r="J3735">
        <v>75244576</v>
      </c>
      <c r="K3735">
        <v>75285778</v>
      </c>
      <c r="L3735">
        <v>41203</v>
      </c>
      <c r="M3735">
        <v>1</v>
      </c>
      <c r="N3735">
        <v>10194</v>
      </c>
      <c r="O3735" t="s">
        <v>12606</v>
      </c>
      <c r="P3735">
        <v>52162</v>
      </c>
      <c r="Q3735" t="s">
        <v>12607</v>
      </c>
      <c r="R3735" t="s">
        <v>12608</v>
      </c>
      <c r="S3735" t="s">
        <v>33581</v>
      </c>
      <c r="T3735">
        <v>0.13348496503882101</v>
      </c>
      <c r="U3735">
        <v>0.603102917160658</v>
      </c>
      <c r="V3735">
        <v>-1.0598452492102599</v>
      </c>
      <c r="W3735">
        <v>0.56713142705460595</v>
      </c>
      <c r="X3735">
        <v>0.86670957820408701</v>
      </c>
      <c r="Y3735">
        <v>6.4017270042017696E-2</v>
      </c>
      <c r="Z3735">
        <v>0.13588466643328601</v>
      </c>
      <c r="AA3735">
        <v>0.72610664078822296</v>
      </c>
      <c r="AB3735">
        <v>-0.63600396231658296</v>
      </c>
      <c r="AC3735">
        <v>0.33205686525543698</v>
      </c>
      <c r="AD3735">
        <v>0.70708758824471196</v>
      </c>
      <c r="AE3735">
        <v>-0.36804957341119598</v>
      </c>
      <c r="AF3735">
        <v>0.24185487995127</v>
      </c>
      <c r="AG3735">
        <v>0.70236056989937901</v>
      </c>
      <c r="AH3735">
        <v>-0.92784254783677</v>
      </c>
      <c r="AI3735">
        <v>0.84208374118281704</v>
      </c>
      <c r="AJ3735">
        <v>0.95919198701074604</v>
      </c>
      <c r="AK3735">
        <v>0.43035649715065799</v>
      </c>
    </row>
    <row r="3736" spans="1:37" x14ac:dyDescent="0.2">
      <c r="A3736" t="s">
        <v>11627</v>
      </c>
      <c r="B3736">
        <v>75847438</v>
      </c>
      <c r="C3736">
        <v>75847614</v>
      </c>
      <c r="D3736">
        <v>177</v>
      </c>
      <c r="E3736" t="s">
        <v>12609</v>
      </c>
      <c r="F3736">
        <v>3</v>
      </c>
      <c r="G3736" t="s">
        <v>1086</v>
      </c>
      <c r="H3736" t="s">
        <v>33582</v>
      </c>
      <c r="I3736">
        <v>18</v>
      </c>
      <c r="J3736">
        <v>75696044</v>
      </c>
      <c r="K3736">
        <v>75712851</v>
      </c>
      <c r="L3736">
        <v>16808</v>
      </c>
      <c r="M3736">
        <v>2</v>
      </c>
      <c r="N3736">
        <v>100505853</v>
      </c>
      <c r="O3736" t="s">
        <v>12610</v>
      </c>
      <c r="P3736">
        <v>-134587</v>
      </c>
      <c r="Q3736" t="s">
        <v>12611</v>
      </c>
      <c r="R3736" t="s">
        <v>12612</v>
      </c>
      <c r="S3736" t="s">
        <v>33583</v>
      </c>
      <c r="T3736">
        <v>0.219973168840817</v>
      </c>
      <c r="U3736">
        <v>0.603102917160658</v>
      </c>
      <c r="V3736">
        <v>0.76849842116151901</v>
      </c>
      <c r="W3736">
        <v>0.24451769894376901</v>
      </c>
      <c r="X3736">
        <v>0.704072456322962</v>
      </c>
      <c r="Y3736">
        <v>-0.65982082133726105</v>
      </c>
      <c r="Z3736">
        <v>0.53180215808803399</v>
      </c>
      <c r="AA3736">
        <v>0.84521697243271998</v>
      </c>
      <c r="AB3736">
        <v>0.52191454107366397</v>
      </c>
      <c r="AC3736">
        <v>9.9204094071987395E-2</v>
      </c>
      <c r="AD3736">
        <v>0.68253123924728298</v>
      </c>
      <c r="AE3736">
        <v>-0.81936778380088604</v>
      </c>
      <c r="AF3736">
        <v>0.17483091625961</v>
      </c>
      <c r="AG3736">
        <v>0.68151250837662902</v>
      </c>
      <c r="AH3736">
        <v>0.66655923051940302</v>
      </c>
      <c r="AI3736">
        <v>0.50692421999322201</v>
      </c>
      <c r="AJ3736">
        <v>0.78121606160956403</v>
      </c>
      <c r="AK3736">
        <v>-0.29022839157027602</v>
      </c>
    </row>
    <row r="3737" spans="1:37" x14ac:dyDescent="0.2">
      <c r="A3737" t="s">
        <v>11627</v>
      </c>
      <c r="B3737">
        <v>75847614</v>
      </c>
      <c r="C3737">
        <v>75847790</v>
      </c>
      <c r="D3737">
        <v>177</v>
      </c>
      <c r="E3737" t="s">
        <v>12613</v>
      </c>
      <c r="F3737">
        <v>2</v>
      </c>
      <c r="G3737" t="s">
        <v>2290</v>
      </c>
      <c r="H3737" t="s">
        <v>33582</v>
      </c>
      <c r="I3737">
        <v>18</v>
      </c>
      <c r="J3737">
        <v>75696044</v>
      </c>
      <c r="K3737">
        <v>75712851</v>
      </c>
      <c r="L3737">
        <v>16808</v>
      </c>
      <c r="M3737">
        <v>2</v>
      </c>
      <c r="N3737">
        <v>100505853</v>
      </c>
      <c r="O3737" t="s">
        <v>12610</v>
      </c>
      <c r="P3737">
        <v>-134763</v>
      </c>
      <c r="Q3737" t="s">
        <v>12611</v>
      </c>
      <c r="R3737" t="s">
        <v>12612</v>
      </c>
      <c r="S3737" t="s">
        <v>33583</v>
      </c>
      <c r="T3737">
        <v>0.219973168840817</v>
      </c>
      <c r="U3737">
        <v>0.603102917160658</v>
      </c>
      <c r="V3737">
        <v>0.76849842116151901</v>
      </c>
      <c r="W3737">
        <v>0.24451769894376901</v>
      </c>
      <c r="X3737">
        <v>0.704072456322962</v>
      </c>
      <c r="Y3737">
        <v>-0.65982082133726105</v>
      </c>
      <c r="Z3737">
        <v>0.53180215808803399</v>
      </c>
      <c r="AA3737">
        <v>0.84521697243271998</v>
      </c>
      <c r="AB3737">
        <v>0.52191454107366397</v>
      </c>
      <c r="AC3737">
        <v>9.9204094071987395E-2</v>
      </c>
      <c r="AD3737">
        <v>0.68253123924728298</v>
      </c>
      <c r="AE3737">
        <v>-0.81936778380088604</v>
      </c>
      <c r="AF3737">
        <v>0.17483091625961</v>
      </c>
      <c r="AG3737">
        <v>0.68151250837662902</v>
      </c>
      <c r="AH3737">
        <v>0.66655923051940302</v>
      </c>
      <c r="AI3737">
        <v>0.50692421999322201</v>
      </c>
      <c r="AJ3737">
        <v>0.78121606160956403</v>
      </c>
      <c r="AK3737">
        <v>-0.29022839157027602</v>
      </c>
    </row>
    <row r="3738" spans="1:37" x14ac:dyDescent="0.2">
      <c r="A3738" t="s">
        <v>11627</v>
      </c>
      <c r="B3738">
        <v>76316880</v>
      </c>
      <c r="C3738">
        <v>76316990</v>
      </c>
      <c r="D3738">
        <v>111</v>
      </c>
      <c r="E3738" t="s">
        <v>12614</v>
      </c>
      <c r="F3738">
        <v>0</v>
      </c>
      <c r="G3738" t="s">
        <v>12615</v>
      </c>
      <c r="H3738" t="s">
        <v>31000</v>
      </c>
      <c r="I3738">
        <v>18</v>
      </c>
      <c r="J3738">
        <v>76358197</v>
      </c>
      <c r="K3738">
        <v>76359565</v>
      </c>
      <c r="L3738">
        <v>1369</v>
      </c>
      <c r="M3738">
        <v>2</v>
      </c>
      <c r="N3738">
        <v>9658</v>
      </c>
      <c r="O3738" t="s">
        <v>12616</v>
      </c>
      <c r="P3738">
        <v>42575</v>
      </c>
      <c r="Q3738" t="s">
        <v>12617</v>
      </c>
      <c r="R3738" t="s">
        <v>12618</v>
      </c>
      <c r="S3738" t="s">
        <v>33584</v>
      </c>
      <c r="T3738">
        <v>1</v>
      </c>
      <c r="U3738">
        <v>1</v>
      </c>
      <c r="V3738">
        <v>-8.6730932410442607E-3</v>
      </c>
      <c r="W3738">
        <v>0.94541066367716797</v>
      </c>
      <c r="X3738">
        <v>0.95159051474143896</v>
      </c>
      <c r="Y3738">
        <v>0.196572013692251</v>
      </c>
      <c r="Z3738">
        <v>0.65379035313853895</v>
      </c>
      <c r="AA3738">
        <v>0.84521697243271998</v>
      </c>
      <c r="AB3738">
        <v>-0.97214716606892304</v>
      </c>
      <c r="AC3738">
        <v>0.71753805159658501</v>
      </c>
      <c r="AD3738">
        <v>0.87989882095915395</v>
      </c>
      <c r="AE3738">
        <v>-0.80342793516074196</v>
      </c>
      <c r="AF3738">
        <v>0.64997455747578503</v>
      </c>
      <c r="AG3738">
        <v>0.80674443595273604</v>
      </c>
      <c r="AH3738">
        <v>0.92093753044808402</v>
      </c>
      <c r="AI3738">
        <v>0.59609816080359102</v>
      </c>
      <c r="AJ3738">
        <v>0.78121606160956403</v>
      </c>
      <c r="AK3738">
        <v>1.0653274319945201</v>
      </c>
    </row>
    <row r="3739" spans="1:37" x14ac:dyDescent="0.2">
      <c r="A3739" t="s">
        <v>11627</v>
      </c>
      <c r="B3739">
        <v>76919844</v>
      </c>
      <c r="C3739">
        <v>76919988</v>
      </c>
      <c r="D3739">
        <v>145</v>
      </c>
      <c r="E3739" t="s">
        <v>12619</v>
      </c>
      <c r="F3739">
        <v>9</v>
      </c>
      <c r="G3739" t="s">
        <v>12620</v>
      </c>
      <c r="H3739" t="s">
        <v>33585</v>
      </c>
      <c r="I3739">
        <v>18</v>
      </c>
      <c r="J3739">
        <v>76927927</v>
      </c>
      <c r="K3739">
        <v>76937343</v>
      </c>
      <c r="L3739">
        <v>9417</v>
      </c>
      <c r="M3739">
        <v>1</v>
      </c>
      <c r="N3739">
        <v>7776</v>
      </c>
      <c r="O3739" t="s">
        <v>12621</v>
      </c>
      <c r="P3739">
        <v>-7939</v>
      </c>
      <c r="Q3739" t="s">
        <v>12622</v>
      </c>
      <c r="R3739" t="s">
        <v>12623</v>
      </c>
      <c r="S3739" t="s">
        <v>33586</v>
      </c>
      <c r="T3739">
        <v>0.97213403838398904</v>
      </c>
      <c r="U3739">
        <v>1</v>
      </c>
      <c r="V3739">
        <v>0.10812963995937799</v>
      </c>
      <c r="W3739">
        <v>0.29261482077562401</v>
      </c>
      <c r="X3739">
        <v>0.704072456322962</v>
      </c>
      <c r="Y3739">
        <v>23.962030282457</v>
      </c>
      <c r="Z3739">
        <v>0.69013698642955401</v>
      </c>
      <c r="AA3739">
        <v>0.84521697243271998</v>
      </c>
      <c r="AB3739">
        <v>-0.85534439573096899</v>
      </c>
      <c r="AC3739">
        <v>0.27780950890804001</v>
      </c>
      <c r="AD3739">
        <v>0.68253123924728298</v>
      </c>
      <c r="AE3739">
        <v>23.943283529380501</v>
      </c>
      <c r="AF3739">
        <v>0.61410715005536498</v>
      </c>
      <c r="AG3739">
        <v>0.80674443595273604</v>
      </c>
      <c r="AH3739">
        <v>1.0377402214434801</v>
      </c>
      <c r="AI3739">
        <v>0.56157887380500204</v>
      </c>
      <c r="AJ3739">
        <v>0.78121606160956403</v>
      </c>
      <c r="AK3739">
        <v>1.1821301165926801</v>
      </c>
    </row>
    <row r="3740" spans="1:37" x14ac:dyDescent="0.2">
      <c r="A3740" t="s">
        <v>11627</v>
      </c>
      <c r="B3740">
        <v>76919988</v>
      </c>
      <c r="C3740">
        <v>76920132</v>
      </c>
      <c r="D3740">
        <v>145</v>
      </c>
      <c r="E3740" t="s">
        <v>12624</v>
      </c>
      <c r="F3740">
        <v>8</v>
      </c>
      <c r="G3740" t="s">
        <v>12625</v>
      </c>
      <c r="H3740" t="s">
        <v>33585</v>
      </c>
      <c r="I3740">
        <v>18</v>
      </c>
      <c r="J3740">
        <v>76927927</v>
      </c>
      <c r="K3740">
        <v>76937343</v>
      </c>
      <c r="L3740">
        <v>9417</v>
      </c>
      <c r="M3740">
        <v>1</v>
      </c>
      <c r="N3740">
        <v>7776</v>
      </c>
      <c r="O3740" t="s">
        <v>12621</v>
      </c>
      <c r="P3740">
        <v>-7795</v>
      </c>
      <c r="Q3740" t="s">
        <v>12622</v>
      </c>
      <c r="R3740" t="s">
        <v>12623</v>
      </c>
      <c r="S3740" t="s">
        <v>33586</v>
      </c>
      <c r="T3740">
        <v>0.97213403838398904</v>
      </c>
      <c r="U3740">
        <v>1</v>
      </c>
      <c r="V3740">
        <v>0.10812963995937799</v>
      </c>
      <c r="W3740">
        <v>0.29261482077562401</v>
      </c>
      <c r="X3740">
        <v>0.704072456322962</v>
      </c>
      <c r="Y3740">
        <v>23.962030282457</v>
      </c>
      <c r="Z3740">
        <v>0.69013698642955401</v>
      </c>
      <c r="AA3740">
        <v>0.84521697243271998</v>
      </c>
      <c r="AB3740">
        <v>-0.85534439573096899</v>
      </c>
      <c r="AC3740">
        <v>0.27780950890804001</v>
      </c>
      <c r="AD3740">
        <v>0.68253123924728298</v>
      </c>
      <c r="AE3740">
        <v>23.943283529380501</v>
      </c>
      <c r="AF3740">
        <v>0.61410715005536498</v>
      </c>
      <c r="AG3740">
        <v>0.80674443595273604</v>
      </c>
      <c r="AH3740">
        <v>1.0377402214434801</v>
      </c>
      <c r="AI3740">
        <v>0.56157887380500204</v>
      </c>
      <c r="AJ3740">
        <v>0.78121606160956403</v>
      </c>
      <c r="AK3740">
        <v>1.1821301165926801</v>
      </c>
    </row>
    <row r="3741" spans="1:37" x14ac:dyDescent="0.2">
      <c r="A3741" t="s">
        <v>11627</v>
      </c>
      <c r="B3741">
        <v>76920132</v>
      </c>
      <c r="C3741">
        <v>76920276</v>
      </c>
      <c r="D3741">
        <v>145</v>
      </c>
      <c r="E3741" t="s">
        <v>12626</v>
      </c>
      <c r="F3741">
        <v>1</v>
      </c>
      <c r="G3741" t="s">
        <v>12627</v>
      </c>
      <c r="H3741" t="s">
        <v>33587</v>
      </c>
      <c r="I3741">
        <v>18</v>
      </c>
      <c r="J3741">
        <v>76927927</v>
      </c>
      <c r="K3741">
        <v>76937343</v>
      </c>
      <c r="L3741">
        <v>9417</v>
      </c>
      <c r="M3741">
        <v>1</v>
      </c>
      <c r="N3741">
        <v>7776</v>
      </c>
      <c r="O3741" t="s">
        <v>12621</v>
      </c>
      <c r="P3741">
        <v>-7651</v>
      </c>
      <c r="Q3741" t="s">
        <v>12622</v>
      </c>
      <c r="R3741" t="s">
        <v>12623</v>
      </c>
      <c r="S3741" t="s">
        <v>33586</v>
      </c>
      <c r="T3741">
        <v>0.97213403838398904</v>
      </c>
      <c r="U3741">
        <v>1</v>
      </c>
      <c r="V3741">
        <v>0.52316710585024795</v>
      </c>
      <c r="W3741">
        <v>0.29261482077562401</v>
      </c>
      <c r="X3741">
        <v>0.704072456322962</v>
      </c>
      <c r="Y3741">
        <v>23.962030282457</v>
      </c>
      <c r="Z3741">
        <v>0.69013698642955401</v>
      </c>
      <c r="AA3741">
        <v>0.84521697243271998</v>
      </c>
      <c r="AB3741">
        <v>-0.440306929840099</v>
      </c>
      <c r="AC3741">
        <v>0.27780950890804001</v>
      </c>
      <c r="AD3741">
        <v>0.68253123924728298</v>
      </c>
      <c r="AE3741">
        <v>23.7533315322679</v>
      </c>
      <c r="AF3741">
        <v>0.61410715005536498</v>
      </c>
      <c r="AG3741">
        <v>0.80674443595273604</v>
      </c>
      <c r="AH3741">
        <v>1.4527776571261899</v>
      </c>
      <c r="AI3741">
        <v>0.56157887380500204</v>
      </c>
      <c r="AJ3741">
        <v>0.78121606160956403</v>
      </c>
      <c r="AK3741">
        <v>1.5971675490955799</v>
      </c>
    </row>
    <row r="3742" spans="1:37" x14ac:dyDescent="0.2">
      <c r="A3742" t="s">
        <v>11627</v>
      </c>
      <c r="B3742">
        <v>77019329</v>
      </c>
      <c r="C3742">
        <v>77019508</v>
      </c>
      <c r="D3742">
        <v>180</v>
      </c>
      <c r="E3742" t="s">
        <v>12628</v>
      </c>
      <c r="F3742">
        <v>0</v>
      </c>
      <c r="G3742" t="s">
        <v>12629</v>
      </c>
      <c r="H3742" t="s">
        <v>30999</v>
      </c>
      <c r="I3742">
        <v>18</v>
      </c>
      <c r="J3742">
        <v>76989979</v>
      </c>
      <c r="K3742">
        <v>77017778</v>
      </c>
      <c r="L3742">
        <v>27800</v>
      </c>
      <c r="M3742">
        <v>2</v>
      </c>
      <c r="N3742">
        <v>4155</v>
      </c>
      <c r="O3742" t="s">
        <v>12630</v>
      </c>
      <c r="P3742">
        <v>-1551</v>
      </c>
      <c r="Q3742" t="s">
        <v>12631</v>
      </c>
      <c r="R3742" t="s">
        <v>12632</v>
      </c>
      <c r="S3742" t="s">
        <v>33588</v>
      </c>
      <c r="T3742" t="s">
        <v>40</v>
      </c>
      <c r="U3742" t="s">
        <v>40</v>
      </c>
      <c r="V3742">
        <v>0</v>
      </c>
      <c r="W3742">
        <v>0.29261482077562401</v>
      </c>
      <c r="X3742">
        <v>0.704072456322962</v>
      </c>
      <c r="Y3742">
        <v>25.022006432485501</v>
      </c>
      <c r="Z3742">
        <v>0.306975110376564</v>
      </c>
      <c r="AA3742">
        <v>0.72610664078822296</v>
      </c>
      <c r="AB3742">
        <v>24.315755124888</v>
      </c>
      <c r="AC3742">
        <v>0.27780950890804001</v>
      </c>
      <c r="AD3742">
        <v>0.68253123924728298</v>
      </c>
      <c r="AE3742">
        <v>24.353229828535099</v>
      </c>
      <c r="AF3742">
        <v>0.32549523997010099</v>
      </c>
      <c r="AG3742">
        <v>0.70473078222419605</v>
      </c>
      <c r="AH3742">
        <v>-24.279229250634302</v>
      </c>
      <c r="AI3742">
        <v>0.56157887380500204</v>
      </c>
      <c r="AJ3742">
        <v>0.78121606160956403</v>
      </c>
      <c r="AK3742">
        <v>3.0985007711808499</v>
      </c>
    </row>
    <row r="3743" spans="1:37" x14ac:dyDescent="0.2">
      <c r="A3743" t="s">
        <v>11627</v>
      </c>
      <c r="B3743">
        <v>77250033</v>
      </c>
      <c r="C3743">
        <v>77250213</v>
      </c>
      <c r="D3743">
        <v>181</v>
      </c>
      <c r="E3743" t="s">
        <v>12633</v>
      </c>
      <c r="F3743">
        <v>18</v>
      </c>
      <c r="G3743" t="s">
        <v>12634</v>
      </c>
      <c r="H3743" t="s">
        <v>30987</v>
      </c>
      <c r="I3743">
        <v>18</v>
      </c>
      <c r="J3743">
        <v>77249848</v>
      </c>
      <c r="K3743">
        <v>77277900</v>
      </c>
      <c r="L3743">
        <v>28053</v>
      </c>
      <c r="M3743">
        <v>1</v>
      </c>
      <c r="N3743">
        <v>2587</v>
      </c>
      <c r="O3743" t="s">
        <v>12635</v>
      </c>
      <c r="P3743">
        <v>185</v>
      </c>
      <c r="Q3743" t="s">
        <v>12636</v>
      </c>
      <c r="R3743" t="s">
        <v>12637</v>
      </c>
      <c r="S3743" t="s">
        <v>33589</v>
      </c>
      <c r="T3743">
        <v>0.32911398597860803</v>
      </c>
      <c r="U3743">
        <v>0.603102917160658</v>
      </c>
      <c r="V3743">
        <v>24.773323555828501</v>
      </c>
      <c r="W3743">
        <v>0.29261482077562401</v>
      </c>
      <c r="X3743">
        <v>0.704072456322962</v>
      </c>
      <c r="Y3743">
        <v>24.8473241347567</v>
      </c>
      <c r="Z3743">
        <v>0.48464167878831399</v>
      </c>
      <c r="AA3743">
        <v>0.84435025072159198</v>
      </c>
      <c r="AB3743">
        <v>23.8098494796488</v>
      </c>
      <c r="AC3743">
        <v>0.45677901822897599</v>
      </c>
      <c r="AD3743">
        <v>0.82872126865393902</v>
      </c>
      <c r="AE3743">
        <v>23.847324182551901</v>
      </c>
      <c r="AF3743">
        <v>0.16793847098801201</v>
      </c>
      <c r="AG3743">
        <v>0.68151250837662902</v>
      </c>
      <c r="AH3743">
        <v>24.773323555828501</v>
      </c>
      <c r="AI3743">
        <v>0.14667288820271701</v>
      </c>
      <c r="AJ3743">
        <v>0.78121606160956403</v>
      </c>
      <c r="AK3743">
        <v>24.8473241347567</v>
      </c>
    </row>
    <row r="3744" spans="1:37" x14ac:dyDescent="0.2">
      <c r="A3744" t="s">
        <v>11627</v>
      </c>
      <c r="B3744">
        <v>77400200</v>
      </c>
      <c r="C3744">
        <v>77400280</v>
      </c>
      <c r="D3744">
        <v>81</v>
      </c>
      <c r="E3744" t="s">
        <v>12638</v>
      </c>
      <c r="F3744">
        <v>1</v>
      </c>
      <c r="G3744" t="s">
        <v>12639</v>
      </c>
      <c r="H3744" t="s">
        <v>31000</v>
      </c>
      <c r="I3744">
        <v>18</v>
      </c>
      <c r="J3744">
        <v>77421619</v>
      </c>
      <c r="K3744">
        <v>77561044</v>
      </c>
      <c r="L3744">
        <v>139426</v>
      </c>
      <c r="M3744">
        <v>1</v>
      </c>
      <c r="N3744">
        <v>107985172</v>
      </c>
      <c r="O3744" t="s">
        <v>12640</v>
      </c>
      <c r="P3744">
        <v>-21339</v>
      </c>
      <c r="Q3744" t="s">
        <v>40</v>
      </c>
      <c r="R3744" t="s">
        <v>12641</v>
      </c>
      <c r="S3744" t="s">
        <v>33590</v>
      </c>
      <c r="T3744">
        <v>0.32911398597860803</v>
      </c>
      <c r="U3744">
        <v>0.603102917160658</v>
      </c>
      <c r="V3744">
        <v>23.415661129229999</v>
      </c>
      <c r="W3744">
        <v>0.38920677604595899</v>
      </c>
      <c r="X3744">
        <v>0.704072456322962</v>
      </c>
      <c r="Y3744">
        <v>-23.388928536345698</v>
      </c>
      <c r="Z3744">
        <v>0.306975110376564</v>
      </c>
      <c r="AA3744">
        <v>0.72610664078822296</v>
      </c>
      <c r="AB3744">
        <v>23.5422864666047</v>
      </c>
      <c r="AC3744">
        <v>0.71753805159658501</v>
      </c>
      <c r="AD3744">
        <v>0.87989882095915395</v>
      </c>
      <c r="AE3744">
        <v>-0.89926670963386002</v>
      </c>
      <c r="AF3744">
        <v>0.64997455747578503</v>
      </c>
      <c r="AG3744">
        <v>0.80674443595273604</v>
      </c>
      <c r="AH3744">
        <v>0.82509863463531696</v>
      </c>
      <c r="AI3744">
        <v>0.35038410267202102</v>
      </c>
      <c r="AJ3744">
        <v>0.78121606160956403</v>
      </c>
      <c r="AK3744">
        <v>-23.435371271772599</v>
      </c>
    </row>
    <row r="3745" spans="1:37" x14ac:dyDescent="0.2">
      <c r="A3745" t="s">
        <v>11627</v>
      </c>
      <c r="B3745">
        <v>77400432</v>
      </c>
      <c r="C3745">
        <v>77400605</v>
      </c>
      <c r="D3745">
        <v>174</v>
      </c>
      <c r="E3745" t="s">
        <v>12642</v>
      </c>
      <c r="F3745">
        <v>1</v>
      </c>
      <c r="G3745" t="s">
        <v>12643</v>
      </c>
      <c r="H3745" t="s">
        <v>31000</v>
      </c>
      <c r="I3745">
        <v>18</v>
      </c>
      <c r="J3745">
        <v>77421619</v>
      </c>
      <c r="K3745">
        <v>77561044</v>
      </c>
      <c r="L3745">
        <v>139426</v>
      </c>
      <c r="M3745">
        <v>1</v>
      </c>
      <c r="N3745">
        <v>107985172</v>
      </c>
      <c r="O3745" t="s">
        <v>12640</v>
      </c>
      <c r="P3745">
        <v>-21014</v>
      </c>
      <c r="Q3745" t="s">
        <v>40</v>
      </c>
      <c r="R3745" t="s">
        <v>12641</v>
      </c>
      <c r="S3745" t="s">
        <v>33590</v>
      </c>
      <c r="T3745">
        <v>0.32911398597860803</v>
      </c>
      <c r="U3745">
        <v>0.603102917160658</v>
      </c>
      <c r="V3745">
        <v>22.737589301476099</v>
      </c>
      <c r="W3745">
        <v>0.38920677604595899</v>
      </c>
      <c r="X3745">
        <v>0.704072456322962</v>
      </c>
      <c r="Y3745">
        <v>-22.710856710038598</v>
      </c>
      <c r="Z3745">
        <v>0.306975110376564</v>
      </c>
      <c r="AA3745">
        <v>0.72610664078822296</v>
      </c>
      <c r="AB3745">
        <v>22.8642146323504</v>
      </c>
      <c r="AC3745">
        <v>0.71753805159658501</v>
      </c>
      <c r="AD3745">
        <v>0.87989882095915395</v>
      </c>
      <c r="AE3745">
        <v>-0.899266641457796</v>
      </c>
      <c r="AF3745">
        <v>0.64997455747578503</v>
      </c>
      <c r="AG3745">
        <v>0.80674443595273604</v>
      </c>
      <c r="AH3745">
        <v>0.82509857494096905</v>
      </c>
      <c r="AI3745">
        <v>0.35038410267202102</v>
      </c>
      <c r="AJ3745">
        <v>0.78121606160956403</v>
      </c>
      <c r="AK3745">
        <v>-22.757299442969</v>
      </c>
    </row>
    <row r="3746" spans="1:37" x14ac:dyDescent="0.2">
      <c r="A3746" t="s">
        <v>11627</v>
      </c>
      <c r="B3746">
        <v>78993981</v>
      </c>
      <c r="C3746">
        <v>78994256</v>
      </c>
      <c r="D3746">
        <v>276</v>
      </c>
      <c r="E3746" t="s">
        <v>12644</v>
      </c>
      <c r="F3746">
        <v>24</v>
      </c>
      <c r="G3746" t="s">
        <v>12645</v>
      </c>
      <c r="H3746" t="s">
        <v>30987</v>
      </c>
      <c r="I3746">
        <v>18</v>
      </c>
      <c r="J3746">
        <v>78994798</v>
      </c>
      <c r="K3746">
        <v>79002677</v>
      </c>
      <c r="L3746">
        <v>7880</v>
      </c>
      <c r="M3746">
        <v>1</v>
      </c>
      <c r="N3746">
        <v>27164</v>
      </c>
      <c r="O3746" t="s">
        <v>12646</v>
      </c>
      <c r="P3746">
        <v>-542</v>
      </c>
      <c r="Q3746" t="s">
        <v>12647</v>
      </c>
      <c r="R3746" t="s">
        <v>12648</v>
      </c>
      <c r="S3746" t="s">
        <v>33591</v>
      </c>
      <c r="T3746">
        <v>0.152084254673993</v>
      </c>
      <c r="U3746">
        <v>0.603102917160658</v>
      </c>
      <c r="V3746">
        <v>26.276692484051502</v>
      </c>
      <c r="W3746">
        <v>0.89107655920673101</v>
      </c>
      <c r="X3746">
        <v>0.95159051474143896</v>
      </c>
      <c r="Y3746">
        <v>0.61470322206149197</v>
      </c>
      <c r="Z3746">
        <v>0.306975110376564</v>
      </c>
      <c r="AA3746">
        <v>0.72610664078822296</v>
      </c>
      <c r="AB3746">
        <v>25.3132183769353</v>
      </c>
      <c r="AC3746">
        <v>0.75388744886274095</v>
      </c>
      <c r="AD3746">
        <v>0.87989882095915395</v>
      </c>
      <c r="AE3746">
        <v>-0.38529674775203898</v>
      </c>
      <c r="AF3746">
        <v>4.6407610929182198E-2</v>
      </c>
      <c r="AG3746">
        <v>0.476038960109122</v>
      </c>
      <c r="AH3746">
        <v>26.276692484051502</v>
      </c>
      <c r="AI3746">
        <v>0.56157887380500204</v>
      </c>
      <c r="AJ3746">
        <v>0.78121606160956403</v>
      </c>
      <c r="AK3746">
        <v>1.48345865059917</v>
      </c>
    </row>
    <row r="3747" spans="1:37" x14ac:dyDescent="0.2">
      <c r="A3747" t="s">
        <v>11627</v>
      </c>
      <c r="B3747">
        <v>79006059</v>
      </c>
      <c r="C3747">
        <v>79006249</v>
      </c>
      <c r="D3747">
        <v>191</v>
      </c>
      <c r="E3747" t="s">
        <v>12649</v>
      </c>
      <c r="F3747">
        <v>17</v>
      </c>
      <c r="G3747" t="s">
        <v>12650</v>
      </c>
      <c r="H3747" t="s">
        <v>31000</v>
      </c>
      <c r="I3747">
        <v>18</v>
      </c>
      <c r="J3747">
        <v>78994798</v>
      </c>
      <c r="K3747">
        <v>79002677</v>
      </c>
      <c r="L3747">
        <v>7880</v>
      </c>
      <c r="M3747">
        <v>1</v>
      </c>
      <c r="N3747">
        <v>27164</v>
      </c>
      <c r="O3747" t="s">
        <v>12646</v>
      </c>
      <c r="P3747">
        <v>11261</v>
      </c>
      <c r="Q3747" t="s">
        <v>12647</v>
      </c>
      <c r="R3747" t="s">
        <v>12648</v>
      </c>
      <c r="S3747" t="s">
        <v>33591</v>
      </c>
      <c r="T3747">
        <v>0.506551998792793</v>
      </c>
      <c r="U3747">
        <v>0.78288571403930396</v>
      </c>
      <c r="V3747">
        <v>4.3919089385800598</v>
      </c>
      <c r="W3747">
        <v>0.89107655920673101</v>
      </c>
      <c r="X3747">
        <v>0.95159051474143896</v>
      </c>
      <c r="Y3747">
        <v>3.76492988733543</v>
      </c>
      <c r="Z3747">
        <v>0.93459220503170903</v>
      </c>
      <c r="AA3747">
        <v>0.99919698600769702</v>
      </c>
      <c r="AB3747">
        <v>3.4284348503982498</v>
      </c>
      <c r="AC3747">
        <v>0.85817338719172098</v>
      </c>
      <c r="AD3747">
        <v>0.94068432309766403</v>
      </c>
      <c r="AE3747">
        <v>3.5971540118788199</v>
      </c>
      <c r="AF3747">
        <v>0.205398459628826</v>
      </c>
      <c r="AG3747">
        <v>0.68151250837662902</v>
      </c>
      <c r="AH3747">
        <v>5.3215188950300503</v>
      </c>
      <c r="AI3747">
        <v>0.91725052871964496</v>
      </c>
      <c r="AJ3747">
        <v>0.98621344597861504</v>
      </c>
      <c r="AK3747">
        <v>1.34617403816029</v>
      </c>
    </row>
    <row r="3748" spans="1:37" x14ac:dyDescent="0.2">
      <c r="A3748" t="s">
        <v>11627</v>
      </c>
      <c r="B3748">
        <v>79023125</v>
      </c>
      <c r="C3748">
        <v>79023423</v>
      </c>
      <c r="D3748">
        <v>299</v>
      </c>
      <c r="E3748" t="s">
        <v>12651</v>
      </c>
      <c r="F3748">
        <v>8</v>
      </c>
      <c r="G3748" t="s">
        <v>12652</v>
      </c>
      <c r="H3748" t="s">
        <v>31000</v>
      </c>
      <c r="I3748">
        <v>18</v>
      </c>
      <c r="J3748">
        <v>78994798</v>
      </c>
      <c r="K3748">
        <v>79002677</v>
      </c>
      <c r="L3748">
        <v>7880</v>
      </c>
      <c r="M3748">
        <v>1</v>
      </c>
      <c r="N3748">
        <v>27164</v>
      </c>
      <c r="O3748" t="s">
        <v>12646</v>
      </c>
      <c r="P3748">
        <v>28327</v>
      </c>
      <c r="Q3748" t="s">
        <v>12647</v>
      </c>
      <c r="R3748" t="s">
        <v>12648</v>
      </c>
      <c r="S3748" t="s">
        <v>33591</v>
      </c>
      <c r="T3748">
        <v>0.54421053469192604</v>
      </c>
      <c r="U3748">
        <v>0.80321479550967601</v>
      </c>
      <c r="V3748">
        <v>0.620213868231282</v>
      </c>
      <c r="W3748">
        <v>0.52938914056192898</v>
      </c>
      <c r="X3748">
        <v>0.81997475101605799</v>
      </c>
      <c r="Y3748">
        <v>0.230297697668888</v>
      </c>
      <c r="Z3748">
        <v>0.66713806400786302</v>
      </c>
      <c r="AA3748">
        <v>0.84521697243271998</v>
      </c>
      <c r="AB3748">
        <v>0.59294239081687095</v>
      </c>
      <c r="AC3748">
        <v>0.90042941727307502</v>
      </c>
      <c r="AD3748">
        <v>0.94068432309766403</v>
      </c>
      <c r="AE3748">
        <v>-0.76970225227392097</v>
      </c>
      <c r="AF3748">
        <v>0.50230584886502705</v>
      </c>
      <c r="AG3748">
        <v>0.80674443595273604</v>
      </c>
      <c r="AH3748">
        <v>0.32500767881238701</v>
      </c>
      <c r="AI3748">
        <v>0.164148692710268</v>
      </c>
      <c r="AJ3748">
        <v>0.78121606160956403</v>
      </c>
      <c r="AK3748">
        <v>1.09905311588203</v>
      </c>
    </row>
    <row r="3749" spans="1:37" x14ac:dyDescent="0.2">
      <c r="A3749" t="s">
        <v>11627</v>
      </c>
      <c r="B3749">
        <v>79899699</v>
      </c>
      <c r="C3749">
        <v>79899854</v>
      </c>
      <c r="D3749">
        <v>156</v>
      </c>
      <c r="E3749" t="s">
        <v>12653</v>
      </c>
      <c r="F3749">
        <v>18</v>
      </c>
      <c r="G3749" t="s">
        <v>12654</v>
      </c>
      <c r="H3749" t="s">
        <v>31003</v>
      </c>
      <c r="I3749">
        <v>18</v>
      </c>
      <c r="J3749">
        <v>79903894</v>
      </c>
      <c r="K3749">
        <v>79915961</v>
      </c>
      <c r="L3749">
        <v>12068</v>
      </c>
      <c r="M3749">
        <v>2</v>
      </c>
      <c r="N3749">
        <v>80148</v>
      </c>
      <c r="O3749" t="s">
        <v>12655</v>
      </c>
      <c r="P3749">
        <v>16107</v>
      </c>
      <c r="Q3749" t="s">
        <v>12656</v>
      </c>
      <c r="R3749" t="s">
        <v>12657</v>
      </c>
      <c r="S3749" t="s">
        <v>33592</v>
      </c>
      <c r="T3749">
        <v>1</v>
      </c>
      <c r="U3749">
        <v>1</v>
      </c>
      <c r="V3749">
        <v>-2.8160041752473899E-2</v>
      </c>
      <c r="W3749">
        <v>0.20525741147413201</v>
      </c>
      <c r="X3749">
        <v>0.704072456322962</v>
      </c>
      <c r="Y3749">
        <v>-24.4458082975647</v>
      </c>
      <c r="Z3749">
        <v>0.65379035313853895</v>
      </c>
      <c r="AA3749">
        <v>0.84521697243271998</v>
      </c>
      <c r="AB3749">
        <v>-0.99163405773447999</v>
      </c>
      <c r="AC3749">
        <v>7.0489011448141195E-2</v>
      </c>
      <c r="AD3749">
        <v>0.57684129297949804</v>
      </c>
      <c r="AE3749">
        <v>-24.4458082975647</v>
      </c>
      <c r="AF3749">
        <v>0.64997455747578503</v>
      </c>
      <c r="AG3749">
        <v>0.80674443595273604</v>
      </c>
      <c r="AH3749">
        <v>0.90145052949384197</v>
      </c>
      <c r="AI3749">
        <v>0.35038410267202102</v>
      </c>
      <c r="AJ3749">
        <v>0.78121606160956403</v>
      </c>
      <c r="AK3749">
        <v>-23.577052882995801</v>
      </c>
    </row>
    <row r="3750" spans="1:37" x14ac:dyDescent="0.2">
      <c r="A3750" t="s">
        <v>11627</v>
      </c>
      <c r="B3750">
        <v>79899854</v>
      </c>
      <c r="C3750">
        <v>79900009</v>
      </c>
      <c r="D3750">
        <v>156</v>
      </c>
      <c r="E3750" t="s">
        <v>12658</v>
      </c>
      <c r="F3750">
        <v>15</v>
      </c>
      <c r="G3750" t="s">
        <v>12659</v>
      </c>
      <c r="H3750" t="s">
        <v>31003</v>
      </c>
      <c r="I3750">
        <v>18</v>
      </c>
      <c r="J3750">
        <v>79903894</v>
      </c>
      <c r="K3750">
        <v>79915961</v>
      </c>
      <c r="L3750">
        <v>12068</v>
      </c>
      <c r="M3750">
        <v>2</v>
      </c>
      <c r="N3750">
        <v>80148</v>
      </c>
      <c r="O3750" t="s">
        <v>12655</v>
      </c>
      <c r="P3750">
        <v>15952</v>
      </c>
      <c r="Q3750" t="s">
        <v>12656</v>
      </c>
      <c r="R3750" t="s">
        <v>12657</v>
      </c>
      <c r="S3750" t="s">
        <v>33592</v>
      </c>
      <c r="T3750">
        <v>0.97213403838398904</v>
      </c>
      <c r="U3750">
        <v>1</v>
      </c>
      <c r="V3750">
        <v>0.19423236100407901</v>
      </c>
      <c r="W3750">
        <v>0.20525741147413201</v>
      </c>
      <c r="X3750">
        <v>0.704072456322962</v>
      </c>
      <c r="Y3750">
        <v>-24.335099227383299</v>
      </c>
      <c r="Z3750">
        <v>0.69013698642955401</v>
      </c>
      <c r="AA3750">
        <v>0.84521697243271998</v>
      </c>
      <c r="AB3750">
        <v>-0.76924165497792796</v>
      </c>
      <c r="AC3750">
        <v>7.0489011448141195E-2</v>
      </c>
      <c r="AD3750">
        <v>0.57684129297949804</v>
      </c>
      <c r="AE3750">
        <v>-24.335099227383299</v>
      </c>
      <c r="AF3750">
        <v>0.61410715005536498</v>
      </c>
      <c r="AG3750">
        <v>0.80674443595273604</v>
      </c>
      <c r="AH3750">
        <v>1.12384291544002</v>
      </c>
      <c r="AI3750">
        <v>0.35038410267202102</v>
      </c>
      <c r="AJ3750">
        <v>0.78121606160956403</v>
      </c>
      <c r="AK3750">
        <v>-23.466343816974099</v>
      </c>
    </row>
    <row r="3751" spans="1:37" x14ac:dyDescent="0.2">
      <c r="A3751" t="s">
        <v>11627</v>
      </c>
      <c r="B3751">
        <v>79903792</v>
      </c>
      <c r="C3751">
        <v>79903937</v>
      </c>
      <c r="D3751">
        <v>146</v>
      </c>
      <c r="E3751" t="s">
        <v>12660</v>
      </c>
      <c r="F3751">
        <v>3</v>
      </c>
      <c r="G3751" t="s">
        <v>12661</v>
      </c>
      <c r="H3751" t="s">
        <v>31003</v>
      </c>
      <c r="I3751">
        <v>18</v>
      </c>
      <c r="J3751">
        <v>79903894</v>
      </c>
      <c r="K3751">
        <v>79915961</v>
      </c>
      <c r="L3751">
        <v>12068</v>
      </c>
      <c r="M3751">
        <v>2</v>
      </c>
      <c r="N3751">
        <v>80148</v>
      </c>
      <c r="O3751" t="s">
        <v>12655</v>
      </c>
      <c r="P3751">
        <v>12024</v>
      </c>
      <c r="Q3751" t="s">
        <v>12656</v>
      </c>
      <c r="R3751" t="s">
        <v>12657</v>
      </c>
      <c r="S3751" t="s">
        <v>33592</v>
      </c>
      <c r="T3751">
        <v>0.35387198439864398</v>
      </c>
      <c r="U3751">
        <v>0.603102917160658</v>
      </c>
      <c r="V3751">
        <v>-24.310296688047298</v>
      </c>
      <c r="W3751">
        <v>0.38920677604595899</v>
      </c>
      <c r="X3751">
        <v>0.704072456322962</v>
      </c>
      <c r="Y3751">
        <v>-24.1790521613738</v>
      </c>
      <c r="Z3751">
        <v>0.184235113180511</v>
      </c>
      <c r="AA3751">
        <v>0.72610664078822296</v>
      </c>
      <c r="AB3751">
        <v>-24.310296688047298</v>
      </c>
      <c r="AC3751">
        <v>0.21073619169722799</v>
      </c>
      <c r="AD3751">
        <v>0.68253123924728298</v>
      </c>
      <c r="AE3751">
        <v>-24.1790521613738</v>
      </c>
      <c r="AF3751">
        <v>0.501741946288212</v>
      </c>
      <c r="AG3751">
        <v>0.80674443595273604</v>
      </c>
      <c r="AH3751">
        <v>-23.380686078683901</v>
      </c>
      <c r="AI3751">
        <v>0.52399907623471598</v>
      </c>
      <c r="AJ3751">
        <v>0.78121606160956403</v>
      </c>
      <c r="AK3751">
        <v>-23.3102967573972</v>
      </c>
    </row>
    <row r="3752" spans="1:37" x14ac:dyDescent="0.2">
      <c r="A3752" t="s">
        <v>11627</v>
      </c>
      <c r="B3752">
        <v>79903937</v>
      </c>
      <c r="C3752">
        <v>79904082</v>
      </c>
      <c r="D3752">
        <v>146</v>
      </c>
      <c r="E3752" t="s">
        <v>12662</v>
      </c>
      <c r="F3752">
        <v>11</v>
      </c>
      <c r="G3752" t="s">
        <v>12663</v>
      </c>
      <c r="H3752" t="s">
        <v>31003</v>
      </c>
      <c r="I3752">
        <v>18</v>
      </c>
      <c r="J3752">
        <v>79903894</v>
      </c>
      <c r="K3752">
        <v>79915961</v>
      </c>
      <c r="L3752">
        <v>12068</v>
      </c>
      <c r="M3752">
        <v>2</v>
      </c>
      <c r="N3752">
        <v>80148</v>
      </c>
      <c r="O3752" t="s">
        <v>12655</v>
      </c>
      <c r="P3752">
        <v>11879</v>
      </c>
      <c r="Q3752" t="s">
        <v>12656</v>
      </c>
      <c r="R3752" t="s">
        <v>12657</v>
      </c>
      <c r="S3752" t="s">
        <v>33592</v>
      </c>
      <c r="T3752">
        <v>0.35387198439864398</v>
      </c>
      <c r="U3752">
        <v>0.603102917160658</v>
      </c>
      <c r="V3752">
        <v>-24.310296688047298</v>
      </c>
      <c r="W3752">
        <v>0.38920677604595899</v>
      </c>
      <c r="X3752">
        <v>0.704072456322962</v>
      </c>
      <c r="Y3752">
        <v>-24.1790521613738</v>
      </c>
      <c r="Z3752">
        <v>0.184235113180511</v>
      </c>
      <c r="AA3752">
        <v>0.72610664078822296</v>
      </c>
      <c r="AB3752">
        <v>-24.310296688047298</v>
      </c>
      <c r="AC3752">
        <v>0.21073619169722799</v>
      </c>
      <c r="AD3752">
        <v>0.68253123924728298</v>
      </c>
      <c r="AE3752">
        <v>-24.1790521613738</v>
      </c>
      <c r="AF3752">
        <v>0.501741946288212</v>
      </c>
      <c r="AG3752">
        <v>0.80674443595273604</v>
      </c>
      <c r="AH3752">
        <v>-23.380686078683901</v>
      </c>
      <c r="AI3752">
        <v>0.52399907623471598</v>
      </c>
      <c r="AJ3752">
        <v>0.78121606160956403</v>
      </c>
      <c r="AK3752">
        <v>-23.3102967573972</v>
      </c>
    </row>
    <row r="3753" spans="1:37" x14ac:dyDescent="0.2">
      <c r="A3753" t="s">
        <v>11627</v>
      </c>
      <c r="B3753">
        <v>79962777</v>
      </c>
      <c r="C3753">
        <v>79962950</v>
      </c>
      <c r="D3753">
        <v>174</v>
      </c>
      <c r="E3753" t="s">
        <v>12664</v>
      </c>
      <c r="F3753">
        <v>3</v>
      </c>
      <c r="G3753" t="s">
        <v>12665</v>
      </c>
      <c r="H3753" t="s">
        <v>30999</v>
      </c>
      <c r="I3753">
        <v>18</v>
      </c>
      <c r="J3753">
        <v>79964582</v>
      </c>
      <c r="K3753">
        <v>79966970</v>
      </c>
      <c r="L3753">
        <v>2389</v>
      </c>
      <c r="M3753">
        <v>1</v>
      </c>
      <c r="N3753">
        <v>440498</v>
      </c>
      <c r="O3753" t="s">
        <v>12666</v>
      </c>
      <c r="P3753">
        <v>-1632</v>
      </c>
      <c r="Q3753" t="s">
        <v>12667</v>
      </c>
      <c r="R3753" t="s">
        <v>12668</v>
      </c>
      <c r="S3753" t="s">
        <v>33593</v>
      </c>
      <c r="T3753">
        <v>8.8407481283857503E-2</v>
      </c>
      <c r="U3753">
        <v>0.603102917160658</v>
      </c>
      <c r="V3753">
        <v>-25.246663610726699</v>
      </c>
      <c r="W3753">
        <v>2.39885875359181E-2</v>
      </c>
      <c r="X3753">
        <v>0.704072456322962</v>
      </c>
      <c r="Y3753">
        <v>25.8328537114776</v>
      </c>
      <c r="Z3753">
        <v>0.83378786728399401</v>
      </c>
      <c r="AA3753">
        <v>0.96219119884572901</v>
      </c>
      <c r="AB3753">
        <v>-0.45904079343444498</v>
      </c>
      <c r="AC3753">
        <v>2.0284822601849599E-2</v>
      </c>
      <c r="AD3753">
        <v>0.57684129297949804</v>
      </c>
      <c r="AE3753">
        <v>25.6243374257893</v>
      </c>
      <c r="AF3753">
        <v>3.4861559518995201E-2</v>
      </c>
      <c r="AG3753">
        <v>0.476038960109122</v>
      </c>
      <c r="AH3753">
        <v>-25.550336845813501</v>
      </c>
      <c r="AI3753">
        <v>0.217040799740359</v>
      </c>
      <c r="AJ3753">
        <v>0.78121606160956403</v>
      </c>
      <c r="AK3753">
        <v>1.5967354940532901</v>
      </c>
    </row>
    <row r="3754" spans="1:37" x14ac:dyDescent="0.2">
      <c r="A3754" t="s">
        <v>11627</v>
      </c>
      <c r="B3754">
        <v>79962950</v>
      </c>
      <c r="C3754">
        <v>79963123</v>
      </c>
      <c r="D3754">
        <v>174</v>
      </c>
      <c r="E3754" t="s">
        <v>12669</v>
      </c>
      <c r="F3754">
        <v>9</v>
      </c>
      <c r="G3754" t="s">
        <v>12670</v>
      </c>
      <c r="H3754" t="s">
        <v>30999</v>
      </c>
      <c r="I3754">
        <v>18</v>
      </c>
      <c r="J3754">
        <v>79964582</v>
      </c>
      <c r="K3754">
        <v>79966970</v>
      </c>
      <c r="L3754">
        <v>2389</v>
      </c>
      <c r="M3754">
        <v>1</v>
      </c>
      <c r="N3754">
        <v>440498</v>
      </c>
      <c r="O3754" t="s">
        <v>12666</v>
      </c>
      <c r="P3754">
        <v>-1459</v>
      </c>
      <c r="Q3754" t="s">
        <v>12667</v>
      </c>
      <c r="R3754" t="s">
        <v>12668</v>
      </c>
      <c r="S3754" t="s">
        <v>33593</v>
      </c>
      <c r="T3754">
        <v>8.8407481283857503E-2</v>
      </c>
      <c r="U3754">
        <v>0.603102917160658</v>
      </c>
      <c r="V3754">
        <v>-25.2872070704917</v>
      </c>
      <c r="W3754">
        <v>2.39885875359181E-2</v>
      </c>
      <c r="X3754">
        <v>0.704072456322962</v>
      </c>
      <c r="Y3754">
        <v>25.8328537114776</v>
      </c>
      <c r="Z3754">
        <v>0.83378786728399401</v>
      </c>
      <c r="AA3754">
        <v>0.96219119884572901</v>
      </c>
      <c r="AB3754">
        <v>-0.49958425319939798</v>
      </c>
      <c r="AC3754">
        <v>2.0284822601849599E-2</v>
      </c>
      <c r="AD3754">
        <v>0.57684129297949804</v>
      </c>
      <c r="AE3754">
        <v>25.641721949163401</v>
      </c>
      <c r="AF3754">
        <v>3.4861559518995201E-2</v>
      </c>
      <c r="AG3754">
        <v>0.476038960109122</v>
      </c>
      <c r="AH3754">
        <v>-25.567721369170101</v>
      </c>
      <c r="AI3754">
        <v>0.217040799740359</v>
      </c>
      <c r="AJ3754">
        <v>0.78121606160956403</v>
      </c>
      <c r="AK3754">
        <v>1.5558987660663499</v>
      </c>
    </row>
    <row r="3755" spans="1:37" x14ac:dyDescent="0.2">
      <c r="A3755" t="s">
        <v>11627</v>
      </c>
      <c r="B3755">
        <v>79963123</v>
      </c>
      <c r="C3755">
        <v>79963296</v>
      </c>
      <c r="D3755">
        <v>174</v>
      </c>
      <c r="E3755" t="s">
        <v>12671</v>
      </c>
      <c r="F3755">
        <v>7</v>
      </c>
      <c r="G3755" t="s">
        <v>12672</v>
      </c>
      <c r="H3755" t="s">
        <v>30999</v>
      </c>
      <c r="I3755">
        <v>18</v>
      </c>
      <c r="J3755">
        <v>79964582</v>
      </c>
      <c r="K3755">
        <v>79966970</v>
      </c>
      <c r="L3755">
        <v>2389</v>
      </c>
      <c r="M3755">
        <v>1</v>
      </c>
      <c r="N3755">
        <v>440498</v>
      </c>
      <c r="O3755" t="s">
        <v>12666</v>
      </c>
      <c r="P3755">
        <v>-1286</v>
      </c>
      <c r="Q3755" t="s">
        <v>12667</v>
      </c>
      <c r="R3755" t="s">
        <v>12668</v>
      </c>
      <c r="S3755" t="s">
        <v>33593</v>
      </c>
      <c r="T3755">
        <v>8.8407481283857503E-2</v>
      </c>
      <c r="U3755">
        <v>0.603102917160658</v>
      </c>
      <c r="V3755">
        <v>-25.2872070704917</v>
      </c>
      <c r="W3755">
        <v>2.39885875359181E-2</v>
      </c>
      <c r="X3755">
        <v>0.704072456322962</v>
      </c>
      <c r="Y3755">
        <v>25.8328537114776</v>
      </c>
      <c r="Z3755">
        <v>0.83378786728399401</v>
      </c>
      <c r="AA3755">
        <v>0.96219119884572901</v>
      </c>
      <c r="AB3755">
        <v>-0.49958425319939798</v>
      </c>
      <c r="AC3755">
        <v>2.0284822601849599E-2</v>
      </c>
      <c r="AD3755">
        <v>0.57684129297949804</v>
      </c>
      <c r="AE3755">
        <v>25.641721949163401</v>
      </c>
      <c r="AF3755">
        <v>3.4861559518995201E-2</v>
      </c>
      <c r="AG3755">
        <v>0.476038960109122</v>
      </c>
      <c r="AH3755">
        <v>-25.567721369170101</v>
      </c>
      <c r="AI3755">
        <v>0.217040799740359</v>
      </c>
      <c r="AJ3755">
        <v>0.78121606160956403</v>
      </c>
      <c r="AK3755">
        <v>1.5558987660663499</v>
      </c>
    </row>
    <row r="3756" spans="1:37" x14ac:dyDescent="0.2">
      <c r="A3756" t="s">
        <v>12673</v>
      </c>
      <c r="B3756">
        <v>194725</v>
      </c>
      <c r="C3756">
        <v>194876</v>
      </c>
      <c r="D3756">
        <v>152</v>
      </c>
      <c r="E3756" t="s">
        <v>12674</v>
      </c>
      <c r="F3756">
        <v>3</v>
      </c>
      <c r="G3756" t="s">
        <v>12675</v>
      </c>
      <c r="H3756" t="s">
        <v>33594</v>
      </c>
      <c r="I3756">
        <v>19</v>
      </c>
      <c r="J3756">
        <v>201409</v>
      </c>
      <c r="K3756">
        <v>202158</v>
      </c>
      <c r="L3756">
        <v>750</v>
      </c>
      <c r="M3756">
        <v>2</v>
      </c>
      <c r="N3756">
        <v>399844</v>
      </c>
      <c r="O3756" t="s">
        <v>12676</v>
      </c>
      <c r="P3756">
        <v>7282</v>
      </c>
      <c r="Q3756" t="s">
        <v>40</v>
      </c>
      <c r="R3756" t="s">
        <v>12677</v>
      </c>
      <c r="S3756" t="s">
        <v>33595</v>
      </c>
      <c r="T3756">
        <v>1</v>
      </c>
      <c r="U3756">
        <v>1</v>
      </c>
      <c r="V3756">
        <v>-0.182051325074329</v>
      </c>
      <c r="W3756">
        <v>0.113079289867903</v>
      </c>
      <c r="X3756">
        <v>0.704072456322962</v>
      </c>
      <c r="Y3756">
        <v>-23.4338658289759</v>
      </c>
      <c r="Z3756">
        <v>0.66713806400786302</v>
      </c>
      <c r="AA3756">
        <v>0.84521697243271998</v>
      </c>
      <c r="AB3756">
        <v>1.0606005457766901</v>
      </c>
      <c r="AC3756">
        <v>0.122775156056933</v>
      </c>
      <c r="AD3756">
        <v>0.68253123924728298</v>
      </c>
      <c r="AE3756">
        <v>-2.1769724929885301</v>
      </c>
      <c r="AF3756">
        <v>0.68997179462344205</v>
      </c>
      <c r="AG3756">
        <v>0.83846513202101103</v>
      </c>
      <c r="AH3756">
        <v>-1.2647063690154601</v>
      </c>
      <c r="AI3756">
        <v>0.17351581260912399</v>
      </c>
      <c r="AJ3756">
        <v>0.78121606160956403</v>
      </c>
      <c r="AK3756">
        <v>-23.014392336674199</v>
      </c>
    </row>
    <row r="3757" spans="1:37" x14ac:dyDescent="0.2">
      <c r="A3757" t="s">
        <v>12673</v>
      </c>
      <c r="B3757">
        <v>197720</v>
      </c>
      <c r="C3757">
        <v>197898</v>
      </c>
      <c r="D3757">
        <v>179</v>
      </c>
      <c r="E3757" t="s">
        <v>12678</v>
      </c>
      <c r="F3757">
        <v>7</v>
      </c>
      <c r="G3757" t="s">
        <v>12679</v>
      </c>
      <c r="H3757" t="s">
        <v>33596</v>
      </c>
      <c r="I3757">
        <v>19</v>
      </c>
      <c r="J3757">
        <v>201409</v>
      </c>
      <c r="K3757">
        <v>202158</v>
      </c>
      <c r="L3757">
        <v>750</v>
      </c>
      <c r="M3757">
        <v>2</v>
      </c>
      <c r="N3757">
        <v>399844</v>
      </c>
      <c r="O3757" t="s">
        <v>12676</v>
      </c>
      <c r="P3757">
        <v>4260</v>
      </c>
      <c r="Q3757" t="s">
        <v>40</v>
      </c>
      <c r="R3757" t="s">
        <v>12677</v>
      </c>
      <c r="S3757" t="s">
        <v>33595</v>
      </c>
      <c r="T3757">
        <v>0.32911398597860803</v>
      </c>
      <c r="U3757">
        <v>0.603102917160658</v>
      </c>
      <c r="V3757">
        <v>21.775292029805801</v>
      </c>
      <c r="W3757">
        <v>0.89107655920673101</v>
      </c>
      <c r="X3757">
        <v>0.95159051474143896</v>
      </c>
      <c r="Y3757">
        <v>2.54783175715693</v>
      </c>
      <c r="Z3757">
        <v>0.48464167878831399</v>
      </c>
      <c r="AA3757">
        <v>0.84435025072159198</v>
      </c>
      <c r="AB3757">
        <v>20.8118182876715</v>
      </c>
      <c r="AC3757">
        <v>0.75388744886274095</v>
      </c>
      <c r="AD3757">
        <v>0.87989882095915395</v>
      </c>
      <c r="AE3757">
        <v>1.5478318362034</v>
      </c>
      <c r="AF3757">
        <v>0.16793847098801201</v>
      </c>
      <c r="AG3757">
        <v>0.68151250837662902</v>
      </c>
      <c r="AH3757">
        <v>21.775292029805801</v>
      </c>
      <c r="AI3757">
        <v>0.56157887380500204</v>
      </c>
      <c r="AJ3757">
        <v>0.78121606160956403</v>
      </c>
      <c r="AK3757">
        <v>3.4165868420381602</v>
      </c>
    </row>
    <row r="3758" spans="1:37" x14ac:dyDescent="0.2">
      <c r="A3758" t="s">
        <v>12673</v>
      </c>
      <c r="B3758">
        <v>198024</v>
      </c>
      <c r="C3758">
        <v>198203</v>
      </c>
      <c r="D3758">
        <v>180</v>
      </c>
      <c r="E3758" t="s">
        <v>12680</v>
      </c>
      <c r="F3758">
        <v>5</v>
      </c>
      <c r="G3758" t="s">
        <v>12681</v>
      </c>
      <c r="H3758" t="s">
        <v>33597</v>
      </c>
      <c r="I3758">
        <v>19</v>
      </c>
      <c r="J3758">
        <v>201409</v>
      </c>
      <c r="K3758">
        <v>202158</v>
      </c>
      <c r="L3758">
        <v>750</v>
      </c>
      <c r="M3758">
        <v>2</v>
      </c>
      <c r="N3758">
        <v>399844</v>
      </c>
      <c r="O3758" t="s">
        <v>12676</v>
      </c>
      <c r="P3758">
        <v>3955</v>
      </c>
      <c r="Q3758" t="s">
        <v>40</v>
      </c>
      <c r="R3758" t="s">
        <v>12677</v>
      </c>
      <c r="S3758" t="s">
        <v>33595</v>
      </c>
      <c r="T3758">
        <v>0.32911398597860803</v>
      </c>
      <c r="U3758">
        <v>0.603102917160658</v>
      </c>
      <c r="V3758">
        <v>21.775292029805801</v>
      </c>
      <c r="W3758">
        <v>0.89107655920673101</v>
      </c>
      <c r="X3758">
        <v>0.95159051474143896</v>
      </c>
      <c r="Y3758">
        <v>2.54783175715693</v>
      </c>
      <c r="Z3758">
        <v>0.48464167878831399</v>
      </c>
      <c r="AA3758">
        <v>0.84435025072159198</v>
      </c>
      <c r="AB3758">
        <v>20.8118182876715</v>
      </c>
      <c r="AC3758">
        <v>0.75388744886274095</v>
      </c>
      <c r="AD3758">
        <v>0.87989882095915395</v>
      </c>
      <c r="AE3758">
        <v>1.5478318362034</v>
      </c>
      <c r="AF3758">
        <v>0.16793847098801201</v>
      </c>
      <c r="AG3758">
        <v>0.68151250837662902</v>
      </c>
      <c r="AH3758">
        <v>21.775292029805801</v>
      </c>
      <c r="AI3758">
        <v>0.56157887380500204</v>
      </c>
      <c r="AJ3758">
        <v>0.78121606160956403</v>
      </c>
      <c r="AK3758">
        <v>3.4165868420381602</v>
      </c>
    </row>
    <row r="3759" spans="1:37" x14ac:dyDescent="0.2">
      <c r="A3759" t="s">
        <v>12673</v>
      </c>
      <c r="B3759">
        <v>436453</v>
      </c>
      <c r="C3759">
        <v>436641</v>
      </c>
      <c r="D3759">
        <v>189</v>
      </c>
      <c r="E3759" t="s">
        <v>12682</v>
      </c>
      <c r="F3759">
        <v>9</v>
      </c>
      <c r="G3759" t="s">
        <v>12683</v>
      </c>
      <c r="H3759" t="s">
        <v>30987</v>
      </c>
      <c r="I3759">
        <v>19</v>
      </c>
      <c r="J3759">
        <v>417200</v>
      </c>
      <c r="K3759">
        <v>436268</v>
      </c>
      <c r="L3759">
        <v>19069</v>
      </c>
      <c r="M3759">
        <v>2</v>
      </c>
      <c r="N3759">
        <v>25759</v>
      </c>
      <c r="O3759" t="s">
        <v>12684</v>
      </c>
      <c r="P3759">
        <v>-185</v>
      </c>
      <c r="Q3759" t="s">
        <v>12685</v>
      </c>
      <c r="R3759" t="s">
        <v>12686</v>
      </c>
      <c r="S3759" t="s">
        <v>33598</v>
      </c>
      <c r="T3759">
        <v>0.152084254673993</v>
      </c>
      <c r="U3759">
        <v>0.603102917160658</v>
      </c>
      <c r="V3759">
        <v>25.567456796041199</v>
      </c>
      <c r="W3759">
        <v>0.49709177864118298</v>
      </c>
      <c r="X3759">
        <v>0.78363289935355196</v>
      </c>
      <c r="Y3759">
        <v>0.73909165924547404</v>
      </c>
      <c r="Z3759">
        <v>9.2719649676713103E-2</v>
      </c>
      <c r="AA3759">
        <v>0.72610664078822296</v>
      </c>
      <c r="AB3759">
        <v>25.304329718735101</v>
      </c>
      <c r="AC3759">
        <v>0.44346611787992302</v>
      </c>
      <c r="AD3759">
        <v>0.82872126865393902</v>
      </c>
      <c r="AE3759">
        <v>-0.18969110132172301</v>
      </c>
      <c r="AF3759">
        <v>0.70676954854459395</v>
      </c>
      <c r="AG3759">
        <v>0.85225920482806805</v>
      </c>
      <c r="AH3759">
        <v>1.67831281457237</v>
      </c>
      <c r="AI3759">
        <v>0.64674041799899995</v>
      </c>
      <c r="AJ3759">
        <v>0.82002337464554198</v>
      </c>
      <c r="AK3759">
        <v>1.51054219469489</v>
      </c>
    </row>
    <row r="3760" spans="1:37" x14ac:dyDescent="0.2">
      <c r="A3760" t="s">
        <v>12673</v>
      </c>
      <c r="B3760">
        <v>436641</v>
      </c>
      <c r="C3760">
        <v>436829</v>
      </c>
      <c r="D3760">
        <v>189</v>
      </c>
      <c r="E3760" t="s">
        <v>12687</v>
      </c>
      <c r="F3760">
        <v>12</v>
      </c>
      <c r="G3760" t="s">
        <v>12688</v>
      </c>
      <c r="H3760" t="s">
        <v>30987</v>
      </c>
      <c r="I3760">
        <v>19</v>
      </c>
      <c r="J3760">
        <v>417200</v>
      </c>
      <c r="K3760">
        <v>436268</v>
      </c>
      <c r="L3760">
        <v>19069</v>
      </c>
      <c r="M3760">
        <v>2</v>
      </c>
      <c r="N3760">
        <v>25759</v>
      </c>
      <c r="O3760" t="s">
        <v>12684</v>
      </c>
      <c r="P3760">
        <v>-373</v>
      </c>
      <c r="Q3760" t="s">
        <v>12685</v>
      </c>
      <c r="R3760" t="s">
        <v>12686</v>
      </c>
      <c r="S3760" t="s">
        <v>33598</v>
      </c>
      <c r="T3760">
        <v>0.152084254673993</v>
      </c>
      <c r="U3760">
        <v>0.603102917160658</v>
      </c>
      <c r="V3760">
        <v>25.567456796041199</v>
      </c>
      <c r="W3760">
        <v>0.49709177864118298</v>
      </c>
      <c r="X3760">
        <v>0.78363289935355196</v>
      </c>
      <c r="Y3760">
        <v>0.73909165924547404</v>
      </c>
      <c r="Z3760">
        <v>9.2719649676713103E-2</v>
      </c>
      <c r="AA3760">
        <v>0.72610664078822296</v>
      </c>
      <c r="AB3760">
        <v>25.304329718735101</v>
      </c>
      <c r="AC3760">
        <v>0.44346611787992302</v>
      </c>
      <c r="AD3760">
        <v>0.82872126865393902</v>
      </c>
      <c r="AE3760">
        <v>-0.18969110132172301</v>
      </c>
      <c r="AF3760">
        <v>0.70676954854459395</v>
      </c>
      <c r="AG3760">
        <v>0.85225920482806805</v>
      </c>
      <c r="AH3760">
        <v>1.67831281457237</v>
      </c>
      <c r="AI3760">
        <v>0.64674041799899995</v>
      </c>
      <c r="AJ3760">
        <v>0.82002337464554198</v>
      </c>
      <c r="AK3760">
        <v>1.51054219469489</v>
      </c>
    </row>
    <row r="3761" spans="1:37" x14ac:dyDescent="0.2">
      <c r="A3761" t="s">
        <v>12673</v>
      </c>
      <c r="B3761">
        <v>622667</v>
      </c>
      <c r="C3761">
        <v>622833</v>
      </c>
      <c r="D3761">
        <v>167</v>
      </c>
      <c r="E3761" t="s">
        <v>12689</v>
      </c>
      <c r="F3761">
        <v>17</v>
      </c>
      <c r="G3761" t="s">
        <v>12690</v>
      </c>
      <c r="H3761" t="s">
        <v>31032</v>
      </c>
      <c r="I3761">
        <v>19</v>
      </c>
      <c r="J3761">
        <v>622535</v>
      </c>
      <c r="K3761">
        <v>625509</v>
      </c>
      <c r="L3761">
        <v>2975</v>
      </c>
      <c r="M3761">
        <v>2</v>
      </c>
      <c r="N3761">
        <v>5442</v>
      </c>
      <c r="O3761" t="s">
        <v>12691</v>
      </c>
      <c r="P3761">
        <v>2676</v>
      </c>
      <c r="Q3761" t="s">
        <v>12692</v>
      </c>
      <c r="R3761" t="s">
        <v>12693</v>
      </c>
      <c r="S3761" t="s">
        <v>33599</v>
      </c>
      <c r="T3761">
        <v>0.506551998792793</v>
      </c>
      <c r="U3761">
        <v>0.78288571403930396</v>
      </c>
      <c r="V3761">
        <v>5.0954120872931501</v>
      </c>
      <c r="W3761">
        <v>0.69201225521665499</v>
      </c>
      <c r="X3761">
        <v>0.95159051474143896</v>
      </c>
      <c r="Y3761">
        <v>-0.68973793959151397</v>
      </c>
      <c r="Z3761">
        <v>0.64127342146525201</v>
      </c>
      <c r="AA3761">
        <v>0.84521697243271998</v>
      </c>
      <c r="AB3761">
        <v>4.1784850839297398</v>
      </c>
      <c r="AC3761">
        <v>0.59090205226999604</v>
      </c>
      <c r="AD3761">
        <v>0.87989882095915395</v>
      </c>
      <c r="AE3761">
        <v>-1.56832175983733</v>
      </c>
      <c r="AF3761">
        <v>0.43559387281936701</v>
      </c>
      <c r="AG3761">
        <v>0.80674443595273604</v>
      </c>
      <c r="AH3761">
        <v>4.9770361958334197</v>
      </c>
      <c r="AI3761">
        <v>0.81350599864527495</v>
      </c>
      <c r="AJ3761">
        <v>0.94390293416205995</v>
      </c>
      <c r="AK3761">
        <v>0.115559403494051</v>
      </c>
    </row>
    <row r="3762" spans="1:37" x14ac:dyDescent="0.2">
      <c r="A3762" t="s">
        <v>12673</v>
      </c>
      <c r="B3762">
        <v>622833</v>
      </c>
      <c r="C3762">
        <v>622999</v>
      </c>
      <c r="D3762">
        <v>167</v>
      </c>
      <c r="E3762" t="s">
        <v>12694</v>
      </c>
      <c r="F3762">
        <v>15</v>
      </c>
      <c r="G3762" t="s">
        <v>12695</v>
      </c>
      <c r="H3762" t="s">
        <v>31032</v>
      </c>
      <c r="I3762">
        <v>19</v>
      </c>
      <c r="J3762">
        <v>622535</v>
      </c>
      <c r="K3762">
        <v>625509</v>
      </c>
      <c r="L3762">
        <v>2975</v>
      </c>
      <c r="M3762">
        <v>2</v>
      </c>
      <c r="N3762">
        <v>5442</v>
      </c>
      <c r="O3762" t="s">
        <v>12691</v>
      </c>
      <c r="P3762">
        <v>2510</v>
      </c>
      <c r="Q3762" t="s">
        <v>12692</v>
      </c>
      <c r="R3762" t="s">
        <v>12693</v>
      </c>
      <c r="S3762" t="s">
        <v>33599</v>
      </c>
      <c r="T3762">
        <v>0.506551998792793</v>
      </c>
      <c r="U3762">
        <v>0.78288571403930396</v>
      </c>
      <c r="V3762">
        <v>5.2732313107861604</v>
      </c>
      <c r="W3762">
        <v>0.69201225521665499</v>
      </c>
      <c r="X3762">
        <v>0.95159051474143896</v>
      </c>
      <c r="Y3762">
        <v>-0.230306340506816</v>
      </c>
      <c r="Z3762">
        <v>0.64127342146525201</v>
      </c>
      <c r="AA3762">
        <v>0.84521697243271998</v>
      </c>
      <c r="AB3762">
        <v>4.3509829688406203</v>
      </c>
      <c r="AC3762">
        <v>0.59090205226999604</v>
      </c>
      <c r="AD3762">
        <v>0.87989882095915395</v>
      </c>
      <c r="AE3762">
        <v>-1.14100330766128</v>
      </c>
      <c r="AF3762">
        <v>0.43559387281936701</v>
      </c>
      <c r="AG3762">
        <v>0.80674443595273604</v>
      </c>
      <c r="AH3762">
        <v>5.1548554193264202</v>
      </c>
      <c r="AI3762">
        <v>0.81350599864527495</v>
      </c>
      <c r="AJ3762">
        <v>0.94390293416205995</v>
      </c>
      <c r="AK3762">
        <v>0.57499100257874902</v>
      </c>
    </row>
    <row r="3763" spans="1:37" x14ac:dyDescent="0.2">
      <c r="A3763" t="s">
        <v>12673</v>
      </c>
      <c r="B3763">
        <v>622999</v>
      </c>
      <c r="C3763">
        <v>623165</v>
      </c>
      <c r="D3763">
        <v>167</v>
      </c>
      <c r="E3763" t="s">
        <v>12696</v>
      </c>
      <c r="F3763">
        <v>10</v>
      </c>
      <c r="G3763" t="s">
        <v>12697</v>
      </c>
      <c r="H3763" t="s">
        <v>31032</v>
      </c>
      <c r="I3763">
        <v>19</v>
      </c>
      <c r="J3763">
        <v>622535</v>
      </c>
      <c r="K3763">
        <v>625509</v>
      </c>
      <c r="L3763">
        <v>2975</v>
      </c>
      <c r="M3763">
        <v>2</v>
      </c>
      <c r="N3763">
        <v>5442</v>
      </c>
      <c r="O3763" t="s">
        <v>12691</v>
      </c>
      <c r="P3763">
        <v>2344</v>
      </c>
      <c r="Q3763" t="s">
        <v>12692</v>
      </c>
      <c r="R3763" t="s">
        <v>12693</v>
      </c>
      <c r="S3763" t="s">
        <v>33599</v>
      </c>
      <c r="T3763">
        <v>0.506551998792793</v>
      </c>
      <c r="U3763">
        <v>0.78288571403930396</v>
      </c>
      <c r="V3763">
        <v>5.2732313107861604</v>
      </c>
      <c r="W3763">
        <v>0.69201225521665499</v>
      </c>
      <c r="X3763">
        <v>0.95159051474143896</v>
      </c>
      <c r="Y3763">
        <v>-0.230306340506816</v>
      </c>
      <c r="Z3763">
        <v>0.64127342146525201</v>
      </c>
      <c r="AA3763">
        <v>0.84521697243271998</v>
      </c>
      <c r="AB3763">
        <v>4.3509829688406203</v>
      </c>
      <c r="AC3763">
        <v>0.59090205226999604</v>
      </c>
      <c r="AD3763">
        <v>0.87989882095915395</v>
      </c>
      <c r="AE3763">
        <v>-1.14100330766128</v>
      </c>
      <c r="AF3763">
        <v>0.43559387281936701</v>
      </c>
      <c r="AG3763">
        <v>0.80674443595273604</v>
      </c>
      <c r="AH3763">
        <v>5.1548554193264202</v>
      </c>
      <c r="AI3763">
        <v>0.81350599864527495</v>
      </c>
      <c r="AJ3763">
        <v>0.94390293416205995</v>
      </c>
      <c r="AK3763">
        <v>0.57499100257874902</v>
      </c>
    </row>
    <row r="3764" spans="1:37" x14ac:dyDescent="0.2">
      <c r="A3764" t="s">
        <v>12673</v>
      </c>
      <c r="B3764">
        <v>842844</v>
      </c>
      <c r="C3764">
        <v>843027</v>
      </c>
      <c r="D3764">
        <v>184</v>
      </c>
      <c r="E3764" t="s">
        <v>12698</v>
      </c>
      <c r="F3764">
        <v>4</v>
      </c>
      <c r="G3764" t="s">
        <v>12699</v>
      </c>
      <c r="H3764" t="s">
        <v>30987</v>
      </c>
      <c r="I3764">
        <v>19</v>
      </c>
      <c r="J3764">
        <v>843341</v>
      </c>
      <c r="K3764">
        <v>848175</v>
      </c>
      <c r="L3764">
        <v>4835</v>
      </c>
      <c r="M3764">
        <v>1</v>
      </c>
      <c r="N3764">
        <v>5657</v>
      </c>
      <c r="O3764" t="s">
        <v>12700</v>
      </c>
      <c r="P3764">
        <v>-314</v>
      </c>
      <c r="Q3764" t="s">
        <v>12701</v>
      </c>
      <c r="R3764" t="s">
        <v>12702</v>
      </c>
      <c r="S3764" t="s">
        <v>33600</v>
      </c>
      <c r="T3764">
        <v>0.35387198439864398</v>
      </c>
      <c r="U3764">
        <v>0.603102917160658</v>
      </c>
      <c r="V3764">
        <v>-23.4351162503689</v>
      </c>
      <c r="W3764">
        <v>0.29261482077562401</v>
      </c>
      <c r="X3764">
        <v>0.704072456322962</v>
      </c>
      <c r="Y3764">
        <v>24.437043952936801</v>
      </c>
      <c r="Z3764">
        <v>0.69013698642955401</v>
      </c>
      <c r="AA3764">
        <v>0.84521697243271998</v>
      </c>
      <c r="AB3764">
        <v>-3.5546935990587697E-2</v>
      </c>
      <c r="AC3764">
        <v>0.27780950890804001</v>
      </c>
      <c r="AD3764">
        <v>0.68253123924728298</v>
      </c>
      <c r="AE3764">
        <v>24.0710736483258</v>
      </c>
      <c r="AF3764">
        <v>0.32549523997010099</v>
      </c>
      <c r="AG3764">
        <v>0.70473078222419605</v>
      </c>
      <c r="AH3764">
        <v>-23.9970730711903</v>
      </c>
      <c r="AI3764">
        <v>0.56157887380500204</v>
      </c>
      <c r="AJ3764">
        <v>0.78121606160956403</v>
      </c>
      <c r="AK3764">
        <v>2.0019275753636401</v>
      </c>
    </row>
    <row r="3765" spans="1:37" x14ac:dyDescent="0.2">
      <c r="A3765" t="s">
        <v>12673</v>
      </c>
      <c r="B3765">
        <v>843027</v>
      </c>
      <c r="C3765">
        <v>843210</v>
      </c>
      <c r="D3765">
        <v>184</v>
      </c>
      <c r="E3765" t="s">
        <v>12703</v>
      </c>
      <c r="F3765">
        <v>3</v>
      </c>
      <c r="G3765" t="s">
        <v>12704</v>
      </c>
      <c r="H3765" t="s">
        <v>30987</v>
      </c>
      <c r="I3765">
        <v>19</v>
      </c>
      <c r="J3765">
        <v>843341</v>
      </c>
      <c r="K3765">
        <v>848175</v>
      </c>
      <c r="L3765">
        <v>4835</v>
      </c>
      <c r="M3765">
        <v>1</v>
      </c>
      <c r="N3765">
        <v>5657</v>
      </c>
      <c r="O3765" t="s">
        <v>12700</v>
      </c>
      <c r="P3765">
        <v>-131</v>
      </c>
      <c r="Q3765" t="s">
        <v>12701</v>
      </c>
      <c r="R3765" t="s">
        <v>12702</v>
      </c>
      <c r="S3765" t="s">
        <v>33600</v>
      </c>
      <c r="T3765">
        <v>0.35387198439864398</v>
      </c>
      <c r="U3765">
        <v>0.603102917160658</v>
      </c>
      <c r="V3765">
        <v>-23.4351162503689</v>
      </c>
      <c r="W3765">
        <v>0.29261482077562401</v>
      </c>
      <c r="X3765">
        <v>0.704072456322962</v>
      </c>
      <c r="Y3765">
        <v>24.437043952936801</v>
      </c>
      <c r="Z3765">
        <v>0.69013698642955401</v>
      </c>
      <c r="AA3765">
        <v>0.84521697243271998</v>
      </c>
      <c r="AB3765">
        <v>-3.5546935990587697E-2</v>
      </c>
      <c r="AC3765">
        <v>0.27780950890804001</v>
      </c>
      <c r="AD3765">
        <v>0.68253123924728298</v>
      </c>
      <c r="AE3765">
        <v>24.0710736483258</v>
      </c>
      <c r="AF3765">
        <v>0.32549523997010099</v>
      </c>
      <c r="AG3765">
        <v>0.70473078222419605</v>
      </c>
      <c r="AH3765">
        <v>-23.9970730711903</v>
      </c>
      <c r="AI3765">
        <v>0.56157887380500204</v>
      </c>
      <c r="AJ3765">
        <v>0.78121606160956403</v>
      </c>
      <c r="AK3765">
        <v>2.0019275753636401</v>
      </c>
    </row>
    <row r="3766" spans="1:37" x14ac:dyDescent="0.2">
      <c r="A3766" t="s">
        <v>12673</v>
      </c>
      <c r="B3766">
        <v>843270</v>
      </c>
      <c r="C3766">
        <v>843423</v>
      </c>
      <c r="D3766">
        <v>154</v>
      </c>
      <c r="E3766" t="s">
        <v>12705</v>
      </c>
      <c r="F3766">
        <v>9</v>
      </c>
      <c r="G3766" t="s">
        <v>12706</v>
      </c>
      <c r="H3766" t="s">
        <v>30987</v>
      </c>
      <c r="I3766">
        <v>19</v>
      </c>
      <c r="J3766">
        <v>843341</v>
      </c>
      <c r="K3766">
        <v>848175</v>
      </c>
      <c r="L3766">
        <v>4835</v>
      </c>
      <c r="M3766">
        <v>1</v>
      </c>
      <c r="N3766">
        <v>5657</v>
      </c>
      <c r="O3766" t="s">
        <v>12700</v>
      </c>
      <c r="P3766">
        <v>0</v>
      </c>
      <c r="Q3766" t="s">
        <v>12701</v>
      </c>
      <c r="R3766" t="s">
        <v>12702</v>
      </c>
      <c r="S3766" t="s">
        <v>33600</v>
      </c>
      <c r="T3766">
        <v>0.35387198439864398</v>
      </c>
      <c r="U3766">
        <v>0.603102917160658</v>
      </c>
      <c r="V3766">
        <v>-23.2127238502331</v>
      </c>
      <c r="W3766">
        <v>0.29261482077562401</v>
      </c>
      <c r="X3766">
        <v>0.704072456322962</v>
      </c>
      <c r="Y3766">
        <v>24.437043952936801</v>
      </c>
      <c r="Z3766">
        <v>0.69013698642955401</v>
      </c>
      <c r="AA3766">
        <v>0.84521697243271998</v>
      </c>
      <c r="AB3766">
        <v>0.18684546414515299</v>
      </c>
      <c r="AC3766">
        <v>0.27780950890804001</v>
      </c>
      <c r="AD3766">
        <v>0.68253123924728298</v>
      </c>
      <c r="AE3766">
        <v>23.9958520259955</v>
      </c>
      <c r="AF3766">
        <v>0.32549523997010099</v>
      </c>
      <c r="AG3766">
        <v>0.70473078222419605</v>
      </c>
      <c r="AH3766">
        <v>-23.9218514490906</v>
      </c>
      <c r="AI3766">
        <v>0.56157887380500204</v>
      </c>
      <c r="AJ3766">
        <v>0.78121606160956403</v>
      </c>
      <c r="AK3766">
        <v>2.2243199542986698</v>
      </c>
    </row>
    <row r="3767" spans="1:37" x14ac:dyDescent="0.2">
      <c r="A3767" t="s">
        <v>12673</v>
      </c>
      <c r="B3767">
        <v>948231</v>
      </c>
      <c r="C3767">
        <v>948413</v>
      </c>
      <c r="D3767">
        <v>183</v>
      </c>
      <c r="E3767" t="s">
        <v>12707</v>
      </c>
      <c r="F3767">
        <v>6</v>
      </c>
      <c r="G3767" t="s">
        <v>12708</v>
      </c>
      <c r="H3767" t="s">
        <v>33601</v>
      </c>
      <c r="I3767">
        <v>19</v>
      </c>
      <c r="J3767">
        <v>932565</v>
      </c>
      <c r="K3767">
        <v>964366</v>
      </c>
      <c r="L3767">
        <v>31802</v>
      </c>
      <c r="M3767">
        <v>1</v>
      </c>
      <c r="N3767">
        <v>1820</v>
      </c>
      <c r="O3767" t="s">
        <v>12709</v>
      </c>
      <c r="P3767">
        <v>15666</v>
      </c>
      <c r="Q3767" t="s">
        <v>12710</v>
      </c>
      <c r="R3767" t="s">
        <v>12711</v>
      </c>
      <c r="S3767" t="s">
        <v>33602</v>
      </c>
      <c r="T3767">
        <v>0.32911398597860803</v>
      </c>
      <c r="U3767">
        <v>0.603102917160658</v>
      </c>
      <c r="V3767">
        <v>23.097219883530698</v>
      </c>
      <c r="W3767">
        <v>0.20525741147413201</v>
      </c>
      <c r="X3767">
        <v>0.704072456322962</v>
      </c>
      <c r="Y3767">
        <v>-24.7420643460141</v>
      </c>
      <c r="Z3767">
        <v>0.306975110376564</v>
      </c>
      <c r="AA3767">
        <v>0.72610664078822296</v>
      </c>
      <c r="AB3767">
        <v>23.980224118974199</v>
      </c>
      <c r="AC3767">
        <v>7.0489011448141195E-2</v>
      </c>
      <c r="AD3767">
        <v>0.57684129297949804</v>
      </c>
      <c r="AE3767">
        <v>-24.7420643460141</v>
      </c>
      <c r="AF3767">
        <v>0.64997455747578503</v>
      </c>
      <c r="AG3767">
        <v>0.80674443595273604</v>
      </c>
      <c r="AH3767">
        <v>-0.37640865867886297</v>
      </c>
      <c r="AI3767">
        <v>0.35038410267202102</v>
      </c>
      <c r="AJ3767">
        <v>0.78121606160956403</v>
      </c>
      <c r="AK3767">
        <v>-23.873308921763702</v>
      </c>
    </row>
    <row r="3768" spans="1:37" x14ac:dyDescent="0.2">
      <c r="A3768" t="s">
        <v>12673</v>
      </c>
      <c r="B3768">
        <v>948413</v>
      </c>
      <c r="C3768">
        <v>948595</v>
      </c>
      <c r="D3768">
        <v>183</v>
      </c>
      <c r="E3768" t="s">
        <v>12712</v>
      </c>
      <c r="F3768">
        <v>13</v>
      </c>
      <c r="G3768" t="s">
        <v>12713</v>
      </c>
      <c r="H3768" t="s">
        <v>33601</v>
      </c>
      <c r="I3768">
        <v>19</v>
      </c>
      <c r="J3768">
        <v>964289</v>
      </c>
      <c r="K3768">
        <v>965270</v>
      </c>
      <c r="L3768">
        <v>982</v>
      </c>
      <c r="M3768">
        <v>1</v>
      </c>
      <c r="N3768">
        <v>1820</v>
      </c>
      <c r="O3768" t="s">
        <v>12714</v>
      </c>
      <c r="P3768">
        <v>-15694</v>
      </c>
      <c r="Q3768" t="s">
        <v>12710</v>
      </c>
      <c r="R3768" t="s">
        <v>12711</v>
      </c>
      <c r="S3768" t="s">
        <v>33602</v>
      </c>
      <c r="T3768">
        <v>0.32911398597860803</v>
      </c>
      <c r="U3768">
        <v>0.603102917160658</v>
      </c>
      <c r="V3768">
        <v>23.097219883530698</v>
      </c>
      <c r="W3768">
        <v>0.20525741147413201</v>
      </c>
      <c r="X3768">
        <v>0.704072456322962</v>
      </c>
      <c r="Y3768">
        <v>-24.7420643460141</v>
      </c>
      <c r="Z3768">
        <v>0.306975110376564</v>
      </c>
      <c r="AA3768">
        <v>0.72610664078822296</v>
      </c>
      <c r="AB3768">
        <v>23.980224118974199</v>
      </c>
      <c r="AC3768">
        <v>7.0489011448141195E-2</v>
      </c>
      <c r="AD3768">
        <v>0.57684129297949804</v>
      </c>
      <c r="AE3768">
        <v>-24.7420643460141</v>
      </c>
      <c r="AF3768">
        <v>0.64997455747578503</v>
      </c>
      <c r="AG3768">
        <v>0.80674443595273604</v>
      </c>
      <c r="AH3768">
        <v>-0.37640865867886297</v>
      </c>
      <c r="AI3768">
        <v>0.35038410267202102</v>
      </c>
      <c r="AJ3768">
        <v>0.78121606160956403</v>
      </c>
      <c r="AK3768">
        <v>-23.873308921763702</v>
      </c>
    </row>
    <row r="3769" spans="1:37" x14ac:dyDescent="0.2">
      <c r="A3769" t="s">
        <v>12673</v>
      </c>
      <c r="B3769">
        <v>1011170</v>
      </c>
      <c r="C3769">
        <v>1011327</v>
      </c>
      <c r="D3769">
        <v>158</v>
      </c>
      <c r="E3769" t="s">
        <v>12715</v>
      </c>
      <c r="F3769">
        <v>10</v>
      </c>
      <c r="G3769" t="s">
        <v>12716</v>
      </c>
      <c r="H3769" t="s">
        <v>30987</v>
      </c>
      <c r="I3769">
        <v>19</v>
      </c>
      <c r="J3769">
        <v>1010695</v>
      </c>
      <c r="K3769">
        <v>1011992</v>
      </c>
      <c r="L3769">
        <v>1298</v>
      </c>
      <c r="M3769">
        <v>2</v>
      </c>
      <c r="N3769">
        <v>91304</v>
      </c>
      <c r="O3769" t="s">
        <v>12717</v>
      </c>
      <c r="P3769">
        <v>665</v>
      </c>
      <c r="Q3769" t="s">
        <v>12718</v>
      </c>
      <c r="R3769" t="s">
        <v>12719</v>
      </c>
      <c r="S3769" t="s">
        <v>33603</v>
      </c>
      <c r="T3769">
        <v>0.35387198439864398</v>
      </c>
      <c r="U3769">
        <v>0.603102917160658</v>
      </c>
      <c r="V3769">
        <v>-23.876858905681701</v>
      </c>
      <c r="W3769">
        <v>0.89107655920673101</v>
      </c>
      <c r="X3769">
        <v>0.95159051474143896</v>
      </c>
      <c r="Y3769">
        <v>0.56589869530431902</v>
      </c>
      <c r="Z3769">
        <v>0.69013698642955401</v>
      </c>
      <c r="AA3769">
        <v>0.84521697243271998</v>
      </c>
      <c r="AB3769">
        <v>-0.60282046153481705</v>
      </c>
      <c r="AC3769">
        <v>0.75388744886274095</v>
      </c>
      <c r="AD3769">
        <v>0.87989882095915395</v>
      </c>
      <c r="AE3769">
        <v>-0.43410123540419798</v>
      </c>
      <c r="AF3769">
        <v>0.32549523997010099</v>
      </c>
      <c r="AG3769">
        <v>0.70473078222419605</v>
      </c>
      <c r="AH3769">
        <v>-24.099668080683902</v>
      </c>
      <c r="AI3769">
        <v>0.56157887380500204</v>
      </c>
      <c r="AJ3769">
        <v>0.78121606160956403</v>
      </c>
      <c r="AK3769">
        <v>1.43465407729199</v>
      </c>
    </row>
    <row r="3770" spans="1:37" x14ac:dyDescent="0.2">
      <c r="A3770" t="s">
        <v>12673</v>
      </c>
      <c r="B3770">
        <v>1011327</v>
      </c>
      <c r="C3770">
        <v>1011484</v>
      </c>
      <c r="D3770">
        <v>158</v>
      </c>
      <c r="E3770" t="s">
        <v>12720</v>
      </c>
      <c r="F3770">
        <v>12</v>
      </c>
      <c r="G3770" t="s">
        <v>12721</v>
      </c>
      <c r="H3770" t="s">
        <v>30987</v>
      </c>
      <c r="I3770">
        <v>19</v>
      </c>
      <c r="J3770">
        <v>1010695</v>
      </c>
      <c r="K3770">
        <v>1011992</v>
      </c>
      <c r="L3770">
        <v>1298</v>
      </c>
      <c r="M3770">
        <v>2</v>
      </c>
      <c r="N3770">
        <v>91304</v>
      </c>
      <c r="O3770" t="s">
        <v>12717</v>
      </c>
      <c r="P3770">
        <v>508</v>
      </c>
      <c r="Q3770" t="s">
        <v>12718</v>
      </c>
      <c r="R3770" t="s">
        <v>12719</v>
      </c>
      <c r="S3770" t="s">
        <v>33603</v>
      </c>
      <c r="T3770">
        <v>0.35387198439864398</v>
      </c>
      <c r="U3770">
        <v>0.603102917160658</v>
      </c>
      <c r="V3770">
        <v>-23.876858905681701</v>
      </c>
      <c r="W3770">
        <v>0.89107655920673101</v>
      </c>
      <c r="X3770">
        <v>0.95159051474143896</v>
      </c>
      <c r="Y3770">
        <v>0.56589869530431902</v>
      </c>
      <c r="Z3770">
        <v>0.69013698642955401</v>
      </c>
      <c r="AA3770">
        <v>0.84521697243271998</v>
      </c>
      <c r="AB3770">
        <v>-0.60282046153481705</v>
      </c>
      <c r="AC3770">
        <v>0.75388744886274095</v>
      </c>
      <c r="AD3770">
        <v>0.87989882095915395</v>
      </c>
      <c r="AE3770">
        <v>-0.43410123540419798</v>
      </c>
      <c r="AF3770">
        <v>0.32549523997010099</v>
      </c>
      <c r="AG3770">
        <v>0.70473078222419605</v>
      </c>
      <c r="AH3770">
        <v>-24.099668080683902</v>
      </c>
      <c r="AI3770">
        <v>0.56157887380500204</v>
      </c>
      <c r="AJ3770">
        <v>0.78121606160956403</v>
      </c>
      <c r="AK3770">
        <v>1.43465407729199</v>
      </c>
    </row>
    <row r="3771" spans="1:37" x14ac:dyDescent="0.2">
      <c r="A3771" t="s">
        <v>12673</v>
      </c>
      <c r="B3771">
        <v>1011484</v>
      </c>
      <c r="C3771">
        <v>1011641</v>
      </c>
      <c r="D3771">
        <v>158</v>
      </c>
      <c r="E3771" t="s">
        <v>12722</v>
      </c>
      <c r="F3771">
        <v>16</v>
      </c>
      <c r="G3771" t="s">
        <v>12723</v>
      </c>
      <c r="H3771" t="s">
        <v>30987</v>
      </c>
      <c r="I3771">
        <v>19</v>
      </c>
      <c r="J3771">
        <v>1010695</v>
      </c>
      <c r="K3771">
        <v>1011992</v>
      </c>
      <c r="L3771">
        <v>1298</v>
      </c>
      <c r="M3771">
        <v>2</v>
      </c>
      <c r="N3771">
        <v>91304</v>
      </c>
      <c r="O3771" t="s">
        <v>12717</v>
      </c>
      <c r="P3771">
        <v>351</v>
      </c>
      <c r="Q3771" t="s">
        <v>12718</v>
      </c>
      <c r="R3771" t="s">
        <v>12719</v>
      </c>
      <c r="S3771" t="s">
        <v>33603</v>
      </c>
      <c r="T3771">
        <v>0.35387198439864398</v>
      </c>
      <c r="U3771">
        <v>0.603102917160658</v>
      </c>
      <c r="V3771">
        <v>-23.198787056761201</v>
      </c>
      <c r="W3771">
        <v>0.89107655920673101</v>
      </c>
      <c r="X3771">
        <v>0.95159051474143896</v>
      </c>
      <c r="Y3771">
        <v>1.59189382744539</v>
      </c>
      <c r="Z3771">
        <v>0.69013698642955401</v>
      </c>
      <c r="AA3771">
        <v>0.84521697243271998</v>
      </c>
      <c r="AB3771">
        <v>0.42317466032822298</v>
      </c>
      <c r="AC3771">
        <v>0.75388744886274095</v>
      </c>
      <c r="AD3771">
        <v>0.87989882095915395</v>
      </c>
      <c r="AE3771">
        <v>0.59189388188869996</v>
      </c>
      <c r="AF3771">
        <v>0.32549523997010099</v>
      </c>
      <c r="AG3771">
        <v>0.70473078222419605</v>
      </c>
      <c r="AH3771">
        <v>-24.072484512391298</v>
      </c>
      <c r="AI3771">
        <v>0.56157887380500204</v>
      </c>
      <c r="AJ3771">
        <v>0.78121606160956403</v>
      </c>
      <c r="AK3771">
        <v>2.4606491585926298</v>
      </c>
    </row>
    <row r="3772" spans="1:37" x14ac:dyDescent="0.2">
      <c r="A3772" t="s">
        <v>12673</v>
      </c>
      <c r="B3772">
        <v>1011641</v>
      </c>
      <c r="C3772">
        <v>1011798</v>
      </c>
      <c r="D3772">
        <v>158</v>
      </c>
      <c r="E3772" t="s">
        <v>12724</v>
      </c>
      <c r="F3772">
        <v>16</v>
      </c>
      <c r="G3772" t="s">
        <v>12725</v>
      </c>
      <c r="H3772" t="s">
        <v>30987</v>
      </c>
      <c r="I3772">
        <v>19</v>
      </c>
      <c r="J3772">
        <v>1010695</v>
      </c>
      <c r="K3772">
        <v>1011992</v>
      </c>
      <c r="L3772">
        <v>1298</v>
      </c>
      <c r="M3772">
        <v>2</v>
      </c>
      <c r="N3772">
        <v>91304</v>
      </c>
      <c r="O3772" t="s">
        <v>12717</v>
      </c>
      <c r="P3772">
        <v>194</v>
      </c>
      <c r="Q3772" t="s">
        <v>12718</v>
      </c>
      <c r="R3772" t="s">
        <v>12719</v>
      </c>
      <c r="S3772" t="s">
        <v>33603</v>
      </c>
      <c r="T3772" t="s">
        <v>40</v>
      </c>
      <c r="U3772" t="s">
        <v>40</v>
      </c>
      <c r="V3772">
        <v>0</v>
      </c>
      <c r="W3772">
        <v>5.4349643961368002E-2</v>
      </c>
      <c r="X3772">
        <v>0.704072456322962</v>
      </c>
      <c r="Y3772">
        <v>25.001887819035801</v>
      </c>
      <c r="Z3772">
        <v>0.306975110376564</v>
      </c>
      <c r="AA3772">
        <v>0.72610664078822296</v>
      </c>
      <c r="AB3772">
        <v>22.391235738797601</v>
      </c>
      <c r="AC3772">
        <v>0.17695932866387601</v>
      </c>
      <c r="AD3772">
        <v>0.68253123924728298</v>
      </c>
      <c r="AE3772">
        <v>24.001887861975199</v>
      </c>
      <c r="AF3772">
        <v>0.32549523997010099</v>
      </c>
      <c r="AG3772">
        <v>0.70473078222419605</v>
      </c>
      <c r="AH3772">
        <v>-22.354709869497299</v>
      </c>
      <c r="AI3772">
        <v>9.3920812249066992E-3</v>
      </c>
      <c r="AJ3772">
        <v>0.78121606160956403</v>
      </c>
      <c r="AK3772">
        <v>25.001887819035801</v>
      </c>
    </row>
    <row r="3773" spans="1:37" x14ac:dyDescent="0.2">
      <c r="A3773" t="s">
        <v>12673</v>
      </c>
      <c r="B3773">
        <v>1011846</v>
      </c>
      <c r="C3773">
        <v>1012144</v>
      </c>
      <c r="D3773">
        <v>299</v>
      </c>
      <c r="E3773" t="s">
        <v>12726</v>
      </c>
      <c r="F3773">
        <v>27</v>
      </c>
      <c r="G3773" t="s">
        <v>12727</v>
      </c>
      <c r="H3773" t="s">
        <v>30987</v>
      </c>
      <c r="I3773">
        <v>19</v>
      </c>
      <c r="J3773">
        <v>1010695</v>
      </c>
      <c r="K3773">
        <v>1011992</v>
      </c>
      <c r="L3773">
        <v>1298</v>
      </c>
      <c r="M3773">
        <v>2</v>
      </c>
      <c r="N3773">
        <v>91304</v>
      </c>
      <c r="O3773" t="s">
        <v>12717</v>
      </c>
      <c r="P3773">
        <v>0</v>
      </c>
      <c r="Q3773" t="s">
        <v>12718</v>
      </c>
      <c r="R3773" t="s">
        <v>12719</v>
      </c>
      <c r="S3773" t="s">
        <v>33603</v>
      </c>
      <c r="T3773" t="s">
        <v>40</v>
      </c>
      <c r="U3773" t="s">
        <v>40</v>
      </c>
      <c r="V3773">
        <v>0</v>
      </c>
      <c r="W3773">
        <v>0.123414495547065</v>
      </c>
      <c r="X3773">
        <v>0.704072456322962</v>
      </c>
      <c r="Y3773">
        <v>24.524589299987099</v>
      </c>
      <c r="Z3773">
        <v>0.48464167878831399</v>
      </c>
      <c r="AA3773">
        <v>0.84435025072159198</v>
      </c>
      <c r="AB3773">
        <v>19.7638682987069</v>
      </c>
      <c r="AC3773">
        <v>0.27780950890804001</v>
      </c>
      <c r="AD3773">
        <v>0.68253123924728298</v>
      </c>
      <c r="AE3773">
        <v>23.524589359764601</v>
      </c>
      <c r="AF3773">
        <v>0.501741946288212</v>
      </c>
      <c r="AG3773">
        <v>0.80674443595273604</v>
      </c>
      <c r="AH3773">
        <v>-19.7273424642338</v>
      </c>
      <c r="AI3773">
        <v>3.6185182304427702E-2</v>
      </c>
      <c r="AJ3773">
        <v>0.78121606160956403</v>
      </c>
      <c r="AK3773">
        <v>24.524589299987099</v>
      </c>
    </row>
    <row r="3774" spans="1:37" x14ac:dyDescent="0.2">
      <c r="A3774" t="s">
        <v>12673</v>
      </c>
      <c r="B3774">
        <v>1108661</v>
      </c>
      <c r="C3774">
        <v>1108824</v>
      </c>
      <c r="D3774">
        <v>164</v>
      </c>
      <c r="E3774" t="s">
        <v>12728</v>
      </c>
      <c r="F3774">
        <v>16</v>
      </c>
      <c r="G3774" t="s">
        <v>12729</v>
      </c>
      <c r="H3774" t="s">
        <v>31032</v>
      </c>
      <c r="I3774">
        <v>19</v>
      </c>
      <c r="J3774">
        <v>1109501</v>
      </c>
      <c r="K3774">
        <v>1111062</v>
      </c>
      <c r="L3774">
        <v>1562</v>
      </c>
      <c r="M3774">
        <v>2</v>
      </c>
      <c r="N3774">
        <v>22904</v>
      </c>
      <c r="O3774" t="s">
        <v>12730</v>
      </c>
      <c r="P3774">
        <v>2238</v>
      </c>
      <c r="Q3774" t="s">
        <v>12731</v>
      </c>
      <c r="R3774" t="s">
        <v>12732</v>
      </c>
      <c r="S3774" t="s">
        <v>33604</v>
      </c>
      <c r="T3774">
        <v>0.644035865418358</v>
      </c>
      <c r="U3774">
        <v>0.84904924635754497</v>
      </c>
      <c r="V3774">
        <v>2.0075298897451899</v>
      </c>
      <c r="W3774">
        <v>0.78495938470128301</v>
      </c>
      <c r="X3774">
        <v>0.95159051474143896</v>
      </c>
      <c r="Y3774">
        <v>3.4789554896227299</v>
      </c>
      <c r="Z3774">
        <v>0.57853978204985401</v>
      </c>
      <c r="AA3774">
        <v>0.84521697243271998</v>
      </c>
      <c r="AB3774">
        <v>2.3102363327898199</v>
      </c>
      <c r="AC3774">
        <v>0.66465783424689096</v>
      </c>
      <c r="AD3774">
        <v>0.87989882095915395</v>
      </c>
      <c r="AE3774">
        <v>2.4789555301056598</v>
      </c>
      <c r="AF3774">
        <v>0.74414648978297804</v>
      </c>
      <c r="AG3774">
        <v>0.86906519844104402</v>
      </c>
      <c r="AH3774">
        <v>0.26328861827664601</v>
      </c>
      <c r="AI3774">
        <v>0.37390512596567999</v>
      </c>
      <c r="AJ3774">
        <v>0.78121606160956403</v>
      </c>
      <c r="AK3774">
        <v>4.3477105834657896</v>
      </c>
    </row>
    <row r="3775" spans="1:37" x14ac:dyDescent="0.2">
      <c r="A3775" t="s">
        <v>12673</v>
      </c>
      <c r="B3775">
        <v>1153778</v>
      </c>
      <c r="C3775">
        <v>1153934</v>
      </c>
      <c r="D3775">
        <v>157</v>
      </c>
      <c r="E3775" t="s">
        <v>12733</v>
      </c>
      <c r="F3775">
        <v>3</v>
      </c>
      <c r="G3775" t="s">
        <v>12734</v>
      </c>
      <c r="H3775" t="s">
        <v>30999</v>
      </c>
      <c r="I3775">
        <v>19</v>
      </c>
      <c r="J3775">
        <v>1127660</v>
      </c>
      <c r="K3775">
        <v>1155136</v>
      </c>
      <c r="L3775">
        <v>27477</v>
      </c>
      <c r="M3775">
        <v>2</v>
      </c>
      <c r="N3775">
        <v>22904</v>
      </c>
      <c r="O3775" t="s">
        <v>12735</v>
      </c>
      <c r="P3775">
        <v>1202</v>
      </c>
      <c r="Q3775" t="s">
        <v>12731</v>
      </c>
      <c r="R3775" t="s">
        <v>12732</v>
      </c>
      <c r="S3775" t="s">
        <v>33604</v>
      </c>
      <c r="T3775">
        <v>0.32911398597860803</v>
      </c>
      <c r="U3775">
        <v>0.603102917160658</v>
      </c>
      <c r="V3775">
        <v>24.597326151240601</v>
      </c>
      <c r="W3775">
        <v>0.20525741147413201</v>
      </c>
      <c r="X3775">
        <v>0.704072456322962</v>
      </c>
      <c r="Y3775">
        <v>-25.041688818574499</v>
      </c>
      <c r="Z3775">
        <v>0.306975110376564</v>
      </c>
      <c r="AA3775">
        <v>0.72610664078822296</v>
      </c>
      <c r="AB3775">
        <v>24.279848584827299</v>
      </c>
      <c r="AC3775">
        <v>7.0489011448141195E-2</v>
      </c>
      <c r="AD3775">
        <v>0.57684129297949804</v>
      </c>
      <c r="AE3775">
        <v>-25.041688818574499</v>
      </c>
      <c r="AF3775">
        <v>0.61410715005536498</v>
      </c>
      <c r="AG3775">
        <v>0.80674443595273604</v>
      </c>
      <c r="AH3775">
        <v>1.8241372497636601</v>
      </c>
      <c r="AI3775">
        <v>0.35038410267202102</v>
      </c>
      <c r="AJ3775">
        <v>0.78121606160956403</v>
      </c>
      <c r="AK3775">
        <v>-24.172933386359201</v>
      </c>
    </row>
    <row r="3776" spans="1:37" x14ac:dyDescent="0.2">
      <c r="A3776" t="s">
        <v>12673</v>
      </c>
      <c r="B3776">
        <v>1153934</v>
      </c>
      <c r="C3776">
        <v>1154090</v>
      </c>
      <c r="D3776">
        <v>157</v>
      </c>
      <c r="E3776" t="s">
        <v>12736</v>
      </c>
      <c r="F3776">
        <v>7</v>
      </c>
      <c r="G3776" t="s">
        <v>12737</v>
      </c>
      <c r="H3776" t="s">
        <v>30999</v>
      </c>
      <c r="I3776">
        <v>19</v>
      </c>
      <c r="J3776">
        <v>1127660</v>
      </c>
      <c r="K3776">
        <v>1155136</v>
      </c>
      <c r="L3776">
        <v>27477</v>
      </c>
      <c r="M3776">
        <v>2</v>
      </c>
      <c r="N3776">
        <v>22904</v>
      </c>
      <c r="O3776" t="s">
        <v>12735</v>
      </c>
      <c r="P3776">
        <v>1046</v>
      </c>
      <c r="Q3776" t="s">
        <v>12731</v>
      </c>
      <c r="R3776" t="s">
        <v>12732</v>
      </c>
      <c r="S3776" t="s">
        <v>33604</v>
      </c>
      <c r="T3776">
        <v>0.32911398597860803</v>
      </c>
      <c r="U3776">
        <v>0.603102917160658</v>
      </c>
      <c r="V3776">
        <v>25.182288633015599</v>
      </c>
      <c r="W3776">
        <v>0.20525741147413201</v>
      </c>
      <c r="X3776">
        <v>0.704072456322962</v>
      </c>
      <c r="Y3776">
        <v>-25.490213662614799</v>
      </c>
      <c r="Z3776">
        <v>0.306975110376564</v>
      </c>
      <c r="AA3776">
        <v>0.72610664078822296</v>
      </c>
      <c r="AB3776">
        <v>24.7283734211031</v>
      </c>
      <c r="AC3776">
        <v>7.0489011448141195E-2</v>
      </c>
      <c r="AD3776">
        <v>0.57684129297949804</v>
      </c>
      <c r="AE3776">
        <v>-25.490213662614799</v>
      </c>
      <c r="AF3776">
        <v>0.61410715005536498</v>
      </c>
      <c r="AG3776">
        <v>0.80674443595273604</v>
      </c>
      <c r="AH3776">
        <v>2.2391747524588199</v>
      </c>
      <c r="AI3776">
        <v>0.35038410267202102</v>
      </c>
      <c r="AJ3776">
        <v>0.78121606160956403</v>
      </c>
      <c r="AK3776">
        <v>-24.6214582211791</v>
      </c>
    </row>
    <row r="3777" spans="1:37" x14ac:dyDescent="0.2">
      <c r="A3777" t="s">
        <v>12673</v>
      </c>
      <c r="B3777">
        <v>1154090</v>
      </c>
      <c r="C3777">
        <v>1154246</v>
      </c>
      <c r="D3777">
        <v>157</v>
      </c>
      <c r="E3777" t="s">
        <v>12738</v>
      </c>
      <c r="F3777">
        <v>17</v>
      </c>
      <c r="G3777" t="s">
        <v>12739</v>
      </c>
      <c r="H3777" t="s">
        <v>30987</v>
      </c>
      <c r="I3777">
        <v>19</v>
      </c>
      <c r="J3777">
        <v>1127660</v>
      </c>
      <c r="K3777">
        <v>1155136</v>
      </c>
      <c r="L3777">
        <v>27477</v>
      </c>
      <c r="M3777">
        <v>2</v>
      </c>
      <c r="N3777">
        <v>22904</v>
      </c>
      <c r="O3777" t="s">
        <v>12735</v>
      </c>
      <c r="P3777">
        <v>890</v>
      </c>
      <c r="Q3777" t="s">
        <v>12731</v>
      </c>
      <c r="R3777" t="s">
        <v>12732</v>
      </c>
      <c r="S3777" t="s">
        <v>33604</v>
      </c>
      <c r="T3777">
        <v>0.506551998792793</v>
      </c>
      <c r="U3777">
        <v>0.78288571403930396</v>
      </c>
      <c r="V3777">
        <v>5.1765762545350604</v>
      </c>
      <c r="W3777">
        <v>6.2825850358688304E-2</v>
      </c>
      <c r="X3777">
        <v>0.704072456322962</v>
      </c>
      <c r="Y3777">
        <v>-26.862844518354699</v>
      </c>
      <c r="Z3777">
        <v>0.43777911271820902</v>
      </c>
      <c r="AA3777">
        <v>0.84435025072159198</v>
      </c>
      <c r="AB3777">
        <v>4.7141729749786601</v>
      </c>
      <c r="AC3777">
        <v>3.8973940422527102E-2</v>
      </c>
      <c r="AD3777">
        <v>0.57684129297949804</v>
      </c>
      <c r="AE3777">
        <v>-6.3316228943070803</v>
      </c>
      <c r="AF3777">
        <v>0.70676954854459395</v>
      </c>
      <c r="AG3777">
        <v>0.85225920482806805</v>
      </c>
      <c r="AH3777">
        <v>2.17040640578908</v>
      </c>
      <c r="AI3777">
        <v>0.123911202140572</v>
      </c>
      <c r="AJ3777">
        <v>0.78121606160956403</v>
      </c>
      <c r="AK3777">
        <v>-26.0233848157655</v>
      </c>
    </row>
    <row r="3778" spans="1:37" x14ac:dyDescent="0.2">
      <c r="A3778" t="s">
        <v>12673</v>
      </c>
      <c r="B3778">
        <v>1154246</v>
      </c>
      <c r="C3778">
        <v>1154402</v>
      </c>
      <c r="D3778">
        <v>157</v>
      </c>
      <c r="E3778" t="s">
        <v>12740</v>
      </c>
      <c r="F3778">
        <v>17</v>
      </c>
      <c r="G3778" t="s">
        <v>12741</v>
      </c>
      <c r="H3778" t="s">
        <v>30987</v>
      </c>
      <c r="I3778">
        <v>19</v>
      </c>
      <c r="J3778">
        <v>1127660</v>
      </c>
      <c r="K3778">
        <v>1155136</v>
      </c>
      <c r="L3778">
        <v>27477</v>
      </c>
      <c r="M3778">
        <v>2</v>
      </c>
      <c r="N3778">
        <v>22904</v>
      </c>
      <c r="O3778" t="s">
        <v>12735</v>
      </c>
      <c r="P3778">
        <v>734</v>
      </c>
      <c r="Q3778" t="s">
        <v>12731</v>
      </c>
      <c r="R3778" t="s">
        <v>12732</v>
      </c>
      <c r="S3778" t="s">
        <v>33604</v>
      </c>
      <c r="T3778">
        <v>0.506551998792793</v>
      </c>
      <c r="U3778">
        <v>0.78288571403930396</v>
      </c>
      <c r="V3778">
        <v>4.6472188381148101</v>
      </c>
      <c r="W3778">
        <v>0.113079289867903</v>
      </c>
      <c r="X3778">
        <v>0.704072456322962</v>
      </c>
      <c r="Y3778">
        <v>-26.280911317944401</v>
      </c>
      <c r="Z3778">
        <v>0.64127342146525201</v>
      </c>
      <c r="AA3778">
        <v>0.84521697243271998</v>
      </c>
      <c r="AB3778">
        <v>4.1322397786540597</v>
      </c>
      <c r="AC3778">
        <v>0.10683406973163299</v>
      </c>
      <c r="AD3778">
        <v>0.68253123924728298</v>
      </c>
      <c r="AE3778">
        <v>-5.7496896938967197</v>
      </c>
      <c r="AF3778">
        <v>0.45724430223818102</v>
      </c>
      <c r="AG3778">
        <v>0.80674443595273604</v>
      </c>
      <c r="AH3778">
        <v>2.2986079877518799</v>
      </c>
      <c r="AI3778">
        <v>0.17351581260912399</v>
      </c>
      <c r="AJ3778">
        <v>0.78121606160956403</v>
      </c>
      <c r="AK3778">
        <v>-25.455789053670799</v>
      </c>
    </row>
    <row r="3779" spans="1:37" x14ac:dyDescent="0.2">
      <c r="A3779" t="s">
        <v>12673</v>
      </c>
      <c r="B3779">
        <v>1154402</v>
      </c>
      <c r="C3779">
        <v>1154558</v>
      </c>
      <c r="D3779">
        <v>157</v>
      </c>
      <c r="E3779" t="s">
        <v>12742</v>
      </c>
      <c r="F3779">
        <v>9</v>
      </c>
      <c r="G3779" t="s">
        <v>12743</v>
      </c>
      <c r="H3779" t="s">
        <v>30987</v>
      </c>
      <c r="I3779">
        <v>19</v>
      </c>
      <c r="J3779">
        <v>1127660</v>
      </c>
      <c r="K3779">
        <v>1155136</v>
      </c>
      <c r="L3779">
        <v>27477</v>
      </c>
      <c r="M3779">
        <v>2</v>
      </c>
      <c r="N3779">
        <v>22904</v>
      </c>
      <c r="O3779" t="s">
        <v>12735</v>
      </c>
      <c r="P3779">
        <v>578</v>
      </c>
      <c r="Q3779" t="s">
        <v>12731</v>
      </c>
      <c r="R3779" t="s">
        <v>12732</v>
      </c>
      <c r="S3779" t="s">
        <v>33604</v>
      </c>
      <c r="T3779">
        <v>0.506551998792793</v>
      </c>
      <c r="U3779">
        <v>0.78288571403930396</v>
      </c>
      <c r="V3779">
        <v>4.48802307014709</v>
      </c>
      <c r="W3779">
        <v>0.113079289867903</v>
      </c>
      <c r="X3779">
        <v>0.704072456322962</v>
      </c>
      <c r="Y3779">
        <v>-25.962563791416301</v>
      </c>
      <c r="Z3779">
        <v>0.64127342146525201</v>
      </c>
      <c r="AA3779">
        <v>0.84521697243271998</v>
      </c>
      <c r="AB3779">
        <v>3.81389225516513</v>
      </c>
      <c r="AC3779">
        <v>0.10683406973163299</v>
      </c>
      <c r="AD3779">
        <v>0.68253123924728298</v>
      </c>
      <c r="AE3779">
        <v>-5.4313421673686602</v>
      </c>
      <c r="AF3779">
        <v>0.45724430223818102</v>
      </c>
      <c r="AG3779">
        <v>0.80674443595273604</v>
      </c>
      <c r="AH3779">
        <v>2.89499462557432</v>
      </c>
      <c r="AI3779">
        <v>0.17351581260912399</v>
      </c>
      <c r="AJ3779">
        <v>0.78121606160956403</v>
      </c>
      <c r="AK3779">
        <v>-25.1480145115023</v>
      </c>
    </row>
    <row r="3780" spans="1:37" x14ac:dyDescent="0.2">
      <c r="A3780" t="s">
        <v>12673</v>
      </c>
      <c r="B3780">
        <v>1380117</v>
      </c>
      <c r="C3780">
        <v>1380285</v>
      </c>
      <c r="D3780">
        <v>169</v>
      </c>
      <c r="E3780" t="s">
        <v>12744</v>
      </c>
      <c r="F3780">
        <v>2</v>
      </c>
      <c r="G3780" t="s">
        <v>12745</v>
      </c>
      <c r="H3780" t="s">
        <v>31000</v>
      </c>
      <c r="I3780">
        <v>19</v>
      </c>
      <c r="J3780">
        <v>1383527</v>
      </c>
      <c r="K3780">
        <v>1393545</v>
      </c>
      <c r="L3780">
        <v>10019</v>
      </c>
      <c r="M3780">
        <v>1</v>
      </c>
      <c r="N3780">
        <v>374291</v>
      </c>
      <c r="O3780" t="s">
        <v>12746</v>
      </c>
      <c r="P3780">
        <v>-3242</v>
      </c>
      <c r="Q3780" t="s">
        <v>12747</v>
      </c>
      <c r="R3780" t="s">
        <v>12748</v>
      </c>
      <c r="S3780" t="s">
        <v>33605</v>
      </c>
      <c r="T3780" t="s">
        <v>40</v>
      </c>
      <c r="U3780" t="s">
        <v>40</v>
      </c>
      <c r="V3780">
        <v>0</v>
      </c>
      <c r="W3780">
        <v>0.38920677604595899</v>
      </c>
      <c r="X3780">
        <v>0.704072456322962</v>
      </c>
      <c r="Y3780">
        <v>-22.634285520408898</v>
      </c>
      <c r="Z3780">
        <v>0.48464167878831399</v>
      </c>
      <c r="AA3780">
        <v>0.84435025072159198</v>
      </c>
      <c r="AB3780">
        <v>21.8724454117623</v>
      </c>
      <c r="AC3780">
        <v>0.21073619169722799</v>
      </c>
      <c r="AD3780">
        <v>0.68253123924728298</v>
      </c>
      <c r="AE3780">
        <v>-22.634285520408898</v>
      </c>
      <c r="AF3780">
        <v>0.501741946288212</v>
      </c>
      <c r="AG3780">
        <v>0.80674443595273604</v>
      </c>
      <c r="AH3780">
        <v>-21.8359195453721</v>
      </c>
      <c r="AI3780">
        <v>0.52399907623471598</v>
      </c>
      <c r="AJ3780">
        <v>0.78121606160956403</v>
      </c>
      <c r="AK3780">
        <v>-21.7655302367505</v>
      </c>
    </row>
    <row r="3781" spans="1:37" x14ac:dyDescent="0.2">
      <c r="A3781" t="s">
        <v>12673</v>
      </c>
      <c r="B3781">
        <v>1380285</v>
      </c>
      <c r="C3781">
        <v>1380453</v>
      </c>
      <c r="D3781">
        <v>169</v>
      </c>
      <c r="E3781" t="s">
        <v>12749</v>
      </c>
      <c r="F3781">
        <v>4</v>
      </c>
      <c r="G3781" t="s">
        <v>12750</v>
      </c>
      <c r="H3781" t="s">
        <v>31000</v>
      </c>
      <c r="I3781">
        <v>19</v>
      </c>
      <c r="J3781">
        <v>1383527</v>
      </c>
      <c r="K3781">
        <v>1393545</v>
      </c>
      <c r="L3781">
        <v>10019</v>
      </c>
      <c r="M3781">
        <v>1</v>
      </c>
      <c r="N3781">
        <v>374291</v>
      </c>
      <c r="O3781" t="s">
        <v>12746</v>
      </c>
      <c r="P3781">
        <v>-3074</v>
      </c>
      <c r="Q3781" t="s">
        <v>12747</v>
      </c>
      <c r="R3781" t="s">
        <v>12748</v>
      </c>
      <c r="S3781" t="s">
        <v>33605</v>
      </c>
      <c r="T3781" t="s">
        <v>40</v>
      </c>
      <c r="U3781" t="s">
        <v>40</v>
      </c>
      <c r="V3781">
        <v>0</v>
      </c>
      <c r="W3781">
        <v>0.38920677604595899</v>
      </c>
      <c r="X3781">
        <v>0.704072456322962</v>
      </c>
      <c r="Y3781">
        <v>-22.634285520408898</v>
      </c>
      <c r="Z3781">
        <v>0.48464167878831399</v>
      </c>
      <c r="AA3781">
        <v>0.84435025072159198</v>
      </c>
      <c r="AB3781">
        <v>21.8724454117623</v>
      </c>
      <c r="AC3781">
        <v>0.21073619169722799</v>
      </c>
      <c r="AD3781">
        <v>0.68253123924728298</v>
      </c>
      <c r="AE3781">
        <v>-22.634285520408898</v>
      </c>
      <c r="AF3781">
        <v>0.501741946288212</v>
      </c>
      <c r="AG3781">
        <v>0.80674443595273604</v>
      </c>
      <c r="AH3781">
        <v>-21.8359195453721</v>
      </c>
      <c r="AI3781">
        <v>0.52399907623471598</v>
      </c>
      <c r="AJ3781">
        <v>0.78121606160956403</v>
      </c>
      <c r="AK3781">
        <v>-21.7655302367505</v>
      </c>
    </row>
    <row r="3782" spans="1:37" x14ac:dyDescent="0.2">
      <c r="A3782" t="s">
        <v>12673</v>
      </c>
      <c r="B3782">
        <v>1380453</v>
      </c>
      <c r="C3782">
        <v>1380621</v>
      </c>
      <c r="D3782">
        <v>169</v>
      </c>
      <c r="E3782" t="s">
        <v>12751</v>
      </c>
      <c r="F3782">
        <v>3</v>
      </c>
      <c r="G3782" t="s">
        <v>12752</v>
      </c>
      <c r="H3782" t="s">
        <v>31032</v>
      </c>
      <c r="I3782">
        <v>19</v>
      </c>
      <c r="J3782">
        <v>1383527</v>
      </c>
      <c r="K3782">
        <v>1393545</v>
      </c>
      <c r="L3782">
        <v>10019</v>
      </c>
      <c r="M3782">
        <v>1</v>
      </c>
      <c r="N3782">
        <v>374291</v>
      </c>
      <c r="O3782" t="s">
        <v>12746</v>
      </c>
      <c r="P3782">
        <v>-2906</v>
      </c>
      <c r="Q3782" t="s">
        <v>12747</v>
      </c>
      <c r="R3782" t="s">
        <v>12748</v>
      </c>
      <c r="S3782" t="s">
        <v>33605</v>
      </c>
      <c r="T3782" t="s">
        <v>40</v>
      </c>
      <c r="U3782" t="s">
        <v>40</v>
      </c>
      <c r="V3782">
        <v>0</v>
      </c>
      <c r="W3782">
        <v>0.38920677604595899</v>
      </c>
      <c r="X3782">
        <v>0.704072456322962</v>
      </c>
      <c r="Y3782">
        <v>-22.634285520408898</v>
      </c>
      <c r="Z3782">
        <v>0.48464167878831399</v>
      </c>
      <c r="AA3782">
        <v>0.84435025072159198</v>
      </c>
      <c r="AB3782">
        <v>21.8724454117623</v>
      </c>
      <c r="AC3782">
        <v>0.21073619169722799</v>
      </c>
      <c r="AD3782">
        <v>0.68253123924728298</v>
      </c>
      <c r="AE3782">
        <v>-22.634285520408898</v>
      </c>
      <c r="AF3782">
        <v>0.501741946288212</v>
      </c>
      <c r="AG3782">
        <v>0.80674443595273604</v>
      </c>
      <c r="AH3782">
        <v>-21.8359195453721</v>
      </c>
      <c r="AI3782">
        <v>0.52399907623471598</v>
      </c>
      <c r="AJ3782">
        <v>0.78121606160956403</v>
      </c>
      <c r="AK3782">
        <v>-21.7655302367505</v>
      </c>
    </row>
    <row r="3783" spans="1:37" x14ac:dyDescent="0.2">
      <c r="A3783" t="s">
        <v>12673</v>
      </c>
      <c r="B3783">
        <v>1387658</v>
      </c>
      <c r="C3783">
        <v>1387958</v>
      </c>
      <c r="D3783">
        <v>301</v>
      </c>
      <c r="E3783" t="s">
        <v>12753</v>
      </c>
      <c r="F3783">
        <v>19</v>
      </c>
      <c r="G3783" t="s">
        <v>12754</v>
      </c>
      <c r="H3783" t="s">
        <v>30987</v>
      </c>
      <c r="I3783">
        <v>19</v>
      </c>
      <c r="J3783">
        <v>1387739</v>
      </c>
      <c r="K3783">
        <v>1393661</v>
      </c>
      <c r="L3783">
        <v>5923</v>
      </c>
      <c r="M3783">
        <v>1</v>
      </c>
      <c r="N3783">
        <v>374291</v>
      </c>
      <c r="O3783" t="s">
        <v>12755</v>
      </c>
      <c r="P3783">
        <v>0</v>
      </c>
      <c r="Q3783" t="s">
        <v>12747</v>
      </c>
      <c r="R3783" t="s">
        <v>12748</v>
      </c>
      <c r="S3783" t="s">
        <v>33605</v>
      </c>
      <c r="T3783">
        <v>0.32911398597860803</v>
      </c>
      <c r="U3783">
        <v>0.603102917160658</v>
      </c>
      <c r="V3783">
        <v>22.860360689697199</v>
      </c>
      <c r="W3783">
        <v>0.38920677604595899</v>
      </c>
      <c r="X3783">
        <v>0.704072456322962</v>
      </c>
      <c r="Y3783">
        <v>-22.6587268569467</v>
      </c>
      <c r="Z3783">
        <v>0.48464167878831399</v>
      </c>
      <c r="AA3783">
        <v>0.84435025072159198</v>
      </c>
      <c r="AB3783">
        <v>21.8968867457104</v>
      </c>
      <c r="AC3783">
        <v>0.21073619169722799</v>
      </c>
      <c r="AD3783">
        <v>0.68253123924728298</v>
      </c>
      <c r="AE3783">
        <v>-22.6587268569467</v>
      </c>
      <c r="AF3783">
        <v>0.16793847098801201</v>
      </c>
      <c r="AG3783">
        <v>0.68151250837662902</v>
      </c>
      <c r="AH3783">
        <v>22.860360689697199</v>
      </c>
      <c r="AI3783">
        <v>0.52399907623471598</v>
      </c>
      <c r="AJ3783">
        <v>0.78121606160956403</v>
      </c>
      <c r="AK3783">
        <v>-21.789971570213101</v>
      </c>
    </row>
    <row r="3784" spans="1:37" x14ac:dyDescent="0.2">
      <c r="A3784" t="s">
        <v>12673</v>
      </c>
      <c r="B3784">
        <v>1388017</v>
      </c>
      <c r="C3784">
        <v>1388164</v>
      </c>
      <c r="D3784">
        <v>148</v>
      </c>
      <c r="E3784" t="s">
        <v>12756</v>
      </c>
      <c r="F3784">
        <v>4</v>
      </c>
      <c r="G3784" t="s">
        <v>12757</v>
      </c>
      <c r="H3784" t="s">
        <v>30987</v>
      </c>
      <c r="I3784">
        <v>19</v>
      </c>
      <c r="J3784">
        <v>1388025</v>
      </c>
      <c r="K3784">
        <v>1388799</v>
      </c>
      <c r="L3784">
        <v>775</v>
      </c>
      <c r="M3784">
        <v>1</v>
      </c>
      <c r="N3784">
        <v>374291</v>
      </c>
      <c r="O3784" t="s">
        <v>12758</v>
      </c>
      <c r="P3784">
        <v>0</v>
      </c>
      <c r="Q3784" t="s">
        <v>12747</v>
      </c>
      <c r="R3784" t="s">
        <v>12748</v>
      </c>
      <c r="S3784" t="s">
        <v>33605</v>
      </c>
      <c r="T3784">
        <v>0.32911398597860803</v>
      </c>
      <c r="U3784">
        <v>0.603102917160658</v>
      </c>
      <c r="V3784">
        <v>22.860360689697199</v>
      </c>
      <c r="W3784">
        <v>0.38920677604595899</v>
      </c>
      <c r="X3784">
        <v>0.704072456322962</v>
      </c>
      <c r="Y3784">
        <v>-22.6587268569467</v>
      </c>
      <c r="Z3784">
        <v>0.48464167878831399</v>
      </c>
      <c r="AA3784">
        <v>0.84435025072159198</v>
      </c>
      <c r="AB3784">
        <v>21.8968867457104</v>
      </c>
      <c r="AC3784">
        <v>0.21073619169722799</v>
      </c>
      <c r="AD3784">
        <v>0.68253123924728298</v>
      </c>
      <c r="AE3784">
        <v>-22.6587268569467</v>
      </c>
      <c r="AF3784">
        <v>0.16793847098801201</v>
      </c>
      <c r="AG3784">
        <v>0.68151250837662902</v>
      </c>
      <c r="AH3784">
        <v>22.860360689697199</v>
      </c>
      <c r="AI3784">
        <v>0.52399907623471598</v>
      </c>
      <c r="AJ3784">
        <v>0.78121606160956403</v>
      </c>
      <c r="AK3784">
        <v>-21.789971570213101</v>
      </c>
    </row>
    <row r="3785" spans="1:37" x14ac:dyDescent="0.2">
      <c r="A3785" t="s">
        <v>12673</v>
      </c>
      <c r="B3785">
        <v>1432471</v>
      </c>
      <c r="C3785">
        <v>1432659</v>
      </c>
      <c r="D3785">
        <v>189</v>
      </c>
      <c r="E3785" t="s">
        <v>12759</v>
      </c>
      <c r="F3785">
        <v>9</v>
      </c>
      <c r="G3785" t="s">
        <v>12760</v>
      </c>
      <c r="H3785" t="s">
        <v>33606</v>
      </c>
      <c r="I3785">
        <v>19</v>
      </c>
      <c r="J3785">
        <v>1438358</v>
      </c>
      <c r="K3785">
        <v>1440494</v>
      </c>
      <c r="L3785">
        <v>2137</v>
      </c>
      <c r="M3785">
        <v>1</v>
      </c>
      <c r="N3785">
        <v>6209</v>
      </c>
      <c r="O3785" t="s">
        <v>12761</v>
      </c>
      <c r="P3785">
        <v>-5699</v>
      </c>
      <c r="Q3785" t="s">
        <v>12762</v>
      </c>
      <c r="R3785" t="s">
        <v>12763</v>
      </c>
      <c r="S3785" t="s">
        <v>33607</v>
      </c>
      <c r="T3785">
        <v>1</v>
      </c>
      <c r="U3785">
        <v>1</v>
      </c>
      <c r="V3785">
        <v>-0.241359866342441</v>
      </c>
      <c r="W3785">
        <v>0.69201225521665499</v>
      </c>
      <c r="X3785">
        <v>0.95159051474143896</v>
      </c>
      <c r="Y3785">
        <v>-0.14304034478959299</v>
      </c>
      <c r="Z3785">
        <v>1</v>
      </c>
      <c r="AA3785">
        <v>1</v>
      </c>
      <c r="AB3785">
        <v>-1.07326098052522</v>
      </c>
      <c r="AC3785">
        <v>0.30184355666711699</v>
      </c>
      <c r="AD3785">
        <v>0.68253123924728298</v>
      </c>
      <c r="AE3785">
        <v>-1.14304027176124</v>
      </c>
      <c r="AF3785">
        <v>1</v>
      </c>
      <c r="AG3785">
        <v>1</v>
      </c>
      <c r="AH3785">
        <v>0.58132516755810804</v>
      </c>
      <c r="AI3785">
        <v>0.95029317176085903</v>
      </c>
      <c r="AJ3785">
        <v>0.98621344597861504</v>
      </c>
      <c r="AK3785">
        <v>0.72571506729880697</v>
      </c>
    </row>
    <row r="3786" spans="1:37" x14ac:dyDescent="0.2">
      <c r="A3786" t="s">
        <v>12673</v>
      </c>
      <c r="B3786">
        <v>1432776</v>
      </c>
      <c r="C3786">
        <v>1432935</v>
      </c>
      <c r="D3786">
        <v>160</v>
      </c>
      <c r="E3786" t="s">
        <v>12764</v>
      </c>
      <c r="F3786">
        <v>6</v>
      </c>
      <c r="G3786" t="s">
        <v>12765</v>
      </c>
      <c r="H3786" t="s">
        <v>33608</v>
      </c>
      <c r="I3786">
        <v>19</v>
      </c>
      <c r="J3786">
        <v>1438358</v>
      </c>
      <c r="K3786">
        <v>1440494</v>
      </c>
      <c r="L3786">
        <v>2137</v>
      </c>
      <c r="M3786">
        <v>1</v>
      </c>
      <c r="N3786">
        <v>6209</v>
      </c>
      <c r="O3786" t="s">
        <v>12761</v>
      </c>
      <c r="P3786">
        <v>-5423</v>
      </c>
      <c r="Q3786" t="s">
        <v>12762</v>
      </c>
      <c r="R3786" t="s">
        <v>12763</v>
      </c>
      <c r="S3786" t="s">
        <v>33607</v>
      </c>
      <c r="T3786">
        <v>1</v>
      </c>
      <c r="U3786">
        <v>1</v>
      </c>
      <c r="V3786">
        <v>-0.241359866342441</v>
      </c>
      <c r="W3786">
        <v>0.69201225521665499</v>
      </c>
      <c r="X3786">
        <v>0.95159051474143896</v>
      </c>
      <c r="Y3786">
        <v>-0.14304034478959299</v>
      </c>
      <c r="Z3786">
        <v>1</v>
      </c>
      <c r="AA3786">
        <v>1</v>
      </c>
      <c r="AB3786">
        <v>-1.07326098052522</v>
      </c>
      <c r="AC3786">
        <v>0.30184355666711699</v>
      </c>
      <c r="AD3786">
        <v>0.68253123924728298</v>
      </c>
      <c r="AE3786">
        <v>-1.14304027176124</v>
      </c>
      <c r="AF3786">
        <v>1</v>
      </c>
      <c r="AG3786">
        <v>1</v>
      </c>
      <c r="AH3786">
        <v>0.58132516755810804</v>
      </c>
      <c r="AI3786">
        <v>0.95029317176085903</v>
      </c>
      <c r="AJ3786">
        <v>0.98621344597861504</v>
      </c>
      <c r="AK3786">
        <v>0.72571506729880697</v>
      </c>
    </row>
    <row r="3787" spans="1:37" x14ac:dyDescent="0.2">
      <c r="A3787" t="s">
        <v>12673</v>
      </c>
      <c r="B3787">
        <v>1446461</v>
      </c>
      <c r="C3787">
        <v>1446624</v>
      </c>
      <c r="D3787">
        <v>164</v>
      </c>
      <c r="E3787" t="s">
        <v>12766</v>
      </c>
      <c r="F3787">
        <v>18</v>
      </c>
      <c r="G3787" t="s">
        <v>12767</v>
      </c>
      <c r="H3787" t="s">
        <v>30987</v>
      </c>
      <c r="I3787">
        <v>19</v>
      </c>
      <c r="J3787">
        <v>1446302</v>
      </c>
      <c r="K3787">
        <v>1455245</v>
      </c>
      <c r="L3787">
        <v>8944</v>
      </c>
      <c r="M3787">
        <v>1</v>
      </c>
      <c r="N3787">
        <v>10297</v>
      </c>
      <c r="O3787" t="s">
        <v>12768</v>
      </c>
      <c r="P3787">
        <v>159</v>
      </c>
      <c r="Q3787" t="s">
        <v>12769</v>
      </c>
      <c r="R3787" t="s">
        <v>12770</v>
      </c>
      <c r="S3787" t="s">
        <v>33609</v>
      </c>
      <c r="T3787">
        <v>0.97979524468909096</v>
      </c>
      <c r="U3787">
        <v>1</v>
      </c>
      <c r="V3787">
        <v>-1.95216469185557</v>
      </c>
      <c r="W3787">
        <v>0.753164563778288</v>
      </c>
      <c r="X3787">
        <v>0.95159051474143896</v>
      </c>
      <c r="Y3787">
        <v>-2.1754626786838198</v>
      </c>
      <c r="Z3787">
        <v>0.79590556428138504</v>
      </c>
      <c r="AA3787">
        <v>0.927284221282906</v>
      </c>
      <c r="AB3787">
        <v>-2.4802420313373701</v>
      </c>
      <c r="AC3787">
        <v>0.266813657180627</v>
      </c>
      <c r="AD3787">
        <v>0.68253123924728298</v>
      </c>
      <c r="AE3787">
        <v>-3.1754623464788301</v>
      </c>
      <c r="AF3787">
        <v>0.73123338343369804</v>
      </c>
      <c r="AG3787">
        <v>0.86437216336234302</v>
      </c>
      <c r="AH3787">
        <v>-1.14251377784348</v>
      </c>
      <c r="AI3787">
        <v>0.71878055192557699</v>
      </c>
      <c r="AJ3787">
        <v>0.88524001617376902</v>
      </c>
      <c r="AK3787">
        <v>-1.3067072727129301</v>
      </c>
    </row>
    <row r="3788" spans="1:37" x14ac:dyDescent="0.2">
      <c r="A3788" t="s">
        <v>12673</v>
      </c>
      <c r="B3788">
        <v>1466459</v>
      </c>
      <c r="C3788">
        <v>1466615</v>
      </c>
      <c r="D3788">
        <v>157</v>
      </c>
      <c r="E3788" t="s">
        <v>12771</v>
      </c>
      <c r="F3788">
        <v>10</v>
      </c>
      <c r="G3788" t="s">
        <v>12772</v>
      </c>
      <c r="H3788" t="s">
        <v>33610</v>
      </c>
      <c r="I3788">
        <v>19</v>
      </c>
      <c r="J3788">
        <v>1474479</v>
      </c>
      <c r="K3788">
        <v>1478897</v>
      </c>
      <c r="L3788">
        <v>4419</v>
      </c>
      <c r="M3788">
        <v>2</v>
      </c>
      <c r="N3788">
        <v>148223</v>
      </c>
      <c r="O3788" t="s">
        <v>12773</v>
      </c>
      <c r="P3788">
        <v>12282</v>
      </c>
      <c r="Q3788" t="s">
        <v>12774</v>
      </c>
      <c r="R3788" t="s">
        <v>12775</v>
      </c>
      <c r="S3788" t="s">
        <v>33611</v>
      </c>
      <c r="T3788">
        <v>7.3374270299014499E-2</v>
      </c>
      <c r="U3788">
        <v>0.603102917160658</v>
      </c>
      <c r="V3788">
        <v>26.0427568822988</v>
      </c>
      <c r="W3788">
        <v>0.49709177864118298</v>
      </c>
      <c r="X3788">
        <v>0.78363289935355196</v>
      </c>
      <c r="Y3788">
        <v>-0.29204599656041902</v>
      </c>
      <c r="Z3788">
        <v>0.203350924423461</v>
      </c>
      <c r="AA3788">
        <v>0.72610664078822296</v>
      </c>
      <c r="AB3788">
        <v>25.0792827781504</v>
      </c>
      <c r="AC3788">
        <v>0.92091778829119397</v>
      </c>
      <c r="AD3788">
        <v>0.94068432309766403</v>
      </c>
      <c r="AE3788">
        <v>-1.29204594734817</v>
      </c>
      <c r="AF3788">
        <v>1.3497623430991999E-2</v>
      </c>
      <c r="AG3788">
        <v>0.476038960109122</v>
      </c>
      <c r="AH3788">
        <v>26.0427568822988</v>
      </c>
      <c r="AI3788">
        <v>0.197630579561902</v>
      </c>
      <c r="AJ3788">
        <v>0.78121606160956403</v>
      </c>
      <c r="AK3788">
        <v>0.57670943695779198</v>
      </c>
    </row>
    <row r="3789" spans="1:37" x14ac:dyDescent="0.2">
      <c r="A3789" t="s">
        <v>12673</v>
      </c>
      <c r="B3789">
        <v>1466636</v>
      </c>
      <c r="C3789">
        <v>1466816</v>
      </c>
      <c r="D3789">
        <v>181</v>
      </c>
      <c r="E3789" t="s">
        <v>12776</v>
      </c>
      <c r="F3789">
        <v>21</v>
      </c>
      <c r="G3789" t="s">
        <v>12777</v>
      </c>
      <c r="H3789" t="s">
        <v>33610</v>
      </c>
      <c r="I3789">
        <v>19</v>
      </c>
      <c r="J3789">
        <v>1474479</v>
      </c>
      <c r="K3789">
        <v>1478897</v>
      </c>
      <c r="L3789">
        <v>4419</v>
      </c>
      <c r="M3789">
        <v>2</v>
      </c>
      <c r="N3789">
        <v>148223</v>
      </c>
      <c r="O3789" t="s">
        <v>12773</v>
      </c>
      <c r="P3789">
        <v>12081</v>
      </c>
      <c r="Q3789" t="s">
        <v>12774</v>
      </c>
      <c r="R3789" t="s">
        <v>12775</v>
      </c>
      <c r="S3789" t="s">
        <v>33611</v>
      </c>
      <c r="T3789">
        <v>7.3374270299014499E-2</v>
      </c>
      <c r="U3789">
        <v>0.603102917160658</v>
      </c>
      <c r="V3789">
        <v>26.0427568822988</v>
      </c>
      <c r="W3789">
        <v>0.49709177864118298</v>
      </c>
      <c r="X3789">
        <v>0.78363289935355196</v>
      </c>
      <c r="Y3789">
        <v>-0.29204599656041902</v>
      </c>
      <c r="Z3789">
        <v>0.203350924423461</v>
      </c>
      <c r="AA3789">
        <v>0.72610664078822296</v>
      </c>
      <c r="AB3789">
        <v>25.0792827781504</v>
      </c>
      <c r="AC3789">
        <v>0.92091778829119397</v>
      </c>
      <c r="AD3789">
        <v>0.94068432309766403</v>
      </c>
      <c r="AE3789">
        <v>-1.29204594734817</v>
      </c>
      <c r="AF3789">
        <v>1.3497623430991999E-2</v>
      </c>
      <c r="AG3789">
        <v>0.476038960109122</v>
      </c>
      <c r="AH3789">
        <v>26.0427568822988</v>
      </c>
      <c r="AI3789">
        <v>0.197630579561902</v>
      </c>
      <c r="AJ3789">
        <v>0.78121606160956403</v>
      </c>
      <c r="AK3789">
        <v>0.57670943695779198</v>
      </c>
    </row>
    <row r="3790" spans="1:37" x14ac:dyDescent="0.2">
      <c r="A3790" t="s">
        <v>12673</v>
      </c>
      <c r="B3790">
        <v>1738021</v>
      </c>
      <c r="C3790">
        <v>1738310</v>
      </c>
      <c r="D3790">
        <v>290</v>
      </c>
      <c r="E3790" t="s">
        <v>12778</v>
      </c>
      <c r="F3790">
        <v>9</v>
      </c>
      <c r="G3790" t="s">
        <v>12779</v>
      </c>
      <c r="H3790" t="s">
        <v>31000</v>
      </c>
      <c r="I3790">
        <v>19</v>
      </c>
      <c r="J3790">
        <v>1753506</v>
      </c>
      <c r="K3790">
        <v>1780988</v>
      </c>
      <c r="L3790">
        <v>27483</v>
      </c>
      <c r="M3790">
        <v>1</v>
      </c>
      <c r="N3790">
        <v>390874</v>
      </c>
      <c r="O3790" t="s">
        <v>12780</v>
      </c>
      <c r="P3790">
        <v>-15196</v>
      </c>
      <c r="Q3790" t="s">
        <v>12781</v>
      </c>
      <c r="R3790" t="s">
        <v>12782</v>
      </c>
      <c r="S3790" t="s">
        <v>33612</v>
      </c>
      <c r="T3790">
        <v>0.35387198439864398</v>
      </c>
      <c r="U3790">
        <v>0.603102917160658</v>
      </c>
      <c r="V3790">
        <v>-23.9880563044429</v>
      </c>
      <c r="W3790">
        <v>0.38920677604595899</v>
      </c>
      <c r="X3790">
        <v>0.704072456322962</v>
      </c>
      <c r="Y3790">
        <v>-23.856811779422401</v>
      </c>
      <c r="Z3790">
        <v>0.65379035313853895</v>
      </c>
      <c r="AA3790">
        <v>0.84521697243271998</v>
      </c>
      <c r="AB3790">
        <v>-2.4256220815364902</v>
      </c>
      <c r="AC3790">
        <v>0.71753805159658501</v>
      </c>
      <c r="AD3790">
        <v>0.87989882095915395</v>
      </c>
      <c r="AE3790">
        <v>-2.2569028630418799</v>
      </c>
      <c r="AF3790">
        <v>0.32549523997010099</v>
      </c>
      <c r="AG3790">
        <v>0.70473078222419605</v>
      </c>
      <c r="AH3790">
        <v>-23.486769051423899</v>
      </c>
      <c r="AI3790">
        <v>0.35038410267202102</v>
      </c>
      <c r="AJ3790">
        <v>0.78121606160956403</v>
      </c>
      <c r="AK3790">
        <v>-23.416379729669</v>
      </c>
    </row>
    <row r="3791" spans="1:37" x14ac:dyDescent="0.2">
      <c r="A3791" t="s">
        <v>12673</v>
      </c>
      <c r="B3791">
        <v>1738342</v>
      </c>
      <c r="C3791">
        <v>1738537</v>
      </c>
      <c r="D3791">
        <v>196</v>
      </c>
      <c r="E3791" t="s">
        <v>12783</v>
      </c>
      <c r="F3791">
        <v>8</v>
      </c>
      <c r="G3791" t="s">
        <v>12784</v>
      </c>
      <c r="H3791" t="s">
        <v>31000</v>
      </c>
      <c r="I3791">
        <v>19</v>
      </c>
      <c r="J3791">
        <v>1753506</v>
      </c>
      <c r="K3791">
        <v>1780988</v>
      </c>
      <c r="L3791">
        <v>27483</v>
      </c>
      <c r="M3791">
        <v>1</v>
      </c>
      <c r="N3791">
        <v>390874</v>
      </c>
      <c r="O3791" t="s">
        <v>12780</v>
      </c>
      <c r="P3791">
        <v>-14969</v>
      </c>
      <c r="Q3791" t="s">
        <v>12781</v>
      </c>
      <c r="R3791" t="s">
        <v>12782</v>
      </c>
      <c r="S3791" t="s">
        <v>33612</v>
      </c>
      <c r="T3791">
        <v>0.35387198439864398</v>
      </c>
      <c r="U3791">
        <v>0.603102917160658</v>
      </c>
      <c r="V3791">
        <v>-23.9880563044429</v>
      </c>
      <c r="W3791">
        <v>0.38920677604595899</v>
      </c>
      <c r="X3791">
        <v>0.704072456322962</v>
      </c>
      <c r="Y3791">
        <v>-23.856811779422401</v>
      </c>
      <c r="Z3791">
        <v>0.65379035313853895</v>
      </c>
      <c r="AA3791">
        <v>0.84521697243271998</v>
      </c>
      <c r="AB3791">
        <v>-2.4256220815364902</v>
      </c>
      <c r="AC3791">
        <v>0.71753805159658501</v>
      </c>
      <c r="AD3791">
        <v>0.87989882095915395</v>
      </c>
      <c r="AE3791">
        <v>-2.2569028630418799</v>
      </c>
      <c r="AF3791">
        <v>0.32549523997010099</v>
      </c>
      <c r="AG3791">
        <v>0.70473078222419605</v>
      </c>
      <c r="AH3791">
        <v>-23.486769051423899</v>
      </c>
      <c r="AI3791">
        <v>0.35038410267202102</v>
      </c>
      <c r="AJ3791">
        <v>0.78121606160956403</v>
      </c>
      <c r="AK3791">
        <v>-23.416379729669</v>
      </c>
    </row>
    <row r="3792" spans="1:37" x14ac:dyDescent="0.2">
      <c r="A3792" t="s">
        <v>12673</v>
      </c>
      <c r="B3792">
        <v>1979913</v>
      </c>
      <c r="C3792">
        <v>1980055</v>
      </c>
      <c r="D3792">
        <v>143</v>
      </c>
      <c r="E3792" t="s">
        <v>12785</v>
      </c>
      <c r="F3792">
        <v>11</v>
      </c>
      <c r="G3792" t="s">
        <v>12786</v>
      </c>
      <c r="H3792" t="s">
        <v>30987</v>
      </c>
      <c r="I3792">
        <v>19</v>
      </c>
      <c r="J3792">
        <v>1979258</v>
      </c>
      <c r="K3792">
        <v>1979756</v>
      </c>
      <c r="L3792">
        <v>499</v>
      </c>
      <c r="M3792">
        <v>1</v>
      </c>
      <c r="N3792">
        <v>1455</v>
      </c>
      <c r="O3792" t="s">
        <v>12787</v>
      </c>
      <c r="P3792">
        <v>655</v>
      </c>
      <c r="Q3792" t="s">
        <v>12788</v>
      </c>
      <c r="R3792" t="s">
        <v>12789</v>
      </c>
      <c r="S3792" t="s">
        <v>33613</v>
      </c>
      <c r="T3792">
        <v>0.152084254673993</v>
      </c>
      <c r="U3792">
        <v>0.603102917160658</v>
      </c>
      <c r="V3792">
        <v>25.7281756345016</v>
      </c>
      <c r="W3792">
        <v>0.20525741147413201</v>
      </c>
      <c r="X3792">
        <v>0.704072456322962</v>
      </c>
      <c r="Y3792">
        <v>-25.526541777225301</v>
      </c>
      <c r="Z3792">
        <v>0.306975110376564</v>
      </c>
      <c r="AA3792">
        <v>0.72610664078822296</v>
      </c>
      <c r="AB3792">
        <v>24.764701535184098</v>
      </c>
      <c r="AC3792">
        <v>7.0489011448141195E-2</v>
      </c>
      <c r="AD3792">
        <v>0.57684129297949804</v>
      </c>
      <c r="AE3792">
        <v>-25.526541777225301</v>
      </c>
      <c r="AF3792">
        <v>4.6407610929182198E-2</v>
      </c>
      <c r="AG3792">
        <v>0.476038960109122</v>
      </c>
      <c r="AH3792">
        <v>25.7281756345016</v>
      </c>
      <c r="AI3792">
        <v>0.35038410267202102</v>
      </c>
      <c r="AJ3792">
        <v>0.78121606160956403</v>
      </c>
      <c r="AK3792">
        <v>-24.6577863351608</v>
      </c>
    </row>
    <row r="3793" spans="1:37" x14ac:dyDescent="0.2">
      <c r="A3793" t="s">
        <v>12673</v>
      </c>
      <c r="B3793">
        <v>2040773</v>
      </c>
      <c r="C3793">
        <v>2040919</v>
      </c>
      <c r="D3793">
        <v>147</v>
      </c>
      <c r="E3793" t="s">
        <v>12790</v>
      </c>
      <c r="F3793">
        <v>6</v>
      </c>
      <c r="G3793" t="s">
        <v>12791</v>
      </c>
      <c r="H3793" t="s">
        <v>30987</v>
      </c>
      <c r="I3793">
        <v>19</v>
      </c>
      <c r="J3793">
        <v>2037465</v>
      </c>
      <c r="K3793">
        <v>2041842</v>
      </c>
      <c r="L3793">
        <v>4378</v>
      </c>
      <c r="M3793">
        <v>2</v>
      </c>
      <c r="N3793">
        <v>2872</v>
      </c>
      <c r="O3793" t="s">
        <v>12792</v>
      </c>
      <c r="P3793">
        <v>923</v>
      </c>
      <c r="Q3793" t="s">
        <v>12793</v>
      </c>
      <c r="R3793" t="s">
        <v>12794</v>
      </c>
      <c r="S3793" t="s">
        <v>33614</v>
      </c>
      <c r="T3793">
        <v>0.32911398597860803</v>
      </c>
      <c r="U3793">
        <v>0.603102917160658</v>
      </c>
      <c r="V3793">
        <v>25.275823881560399</v>
      </c>
      <c r="W3793">
        <v>0.123414495547065</v>
      </c>
      <c r="X3793">
        <v>0.704072456322962</v>
      </c>
      <c r="Y3793">
        <v>25.406974706902201</v>
      </c>
      <c r="Z3793">
        <v>0.306975110376564</v>
      </c>
      <c r="AA3793">
        <v>0.72610664078822296</v>
      </c>
      <c r="AB3793">
        <v>24.369500035617801</v>
      </c>
      <c r="AC3793">
        <v>0.27780950890804001</v>
      </c>
      <c r="AD3793">
        <v>0.68253123924728298</v>
      </c>
      <c r="AE3793">
        <v>24.406974739329701</v>
      </c>
      <c r="AF3793">
        <v>0.61410715005536498</v>
      </c>
      <c r="AG3793">
        <v>0.80674443595273604</v>
      </c>
      <c r="AH3793">
        <v>5.6291916548290404</v>
      </c>
      <c r="AI3793">
        <v>3.6185182304427702E-2</v>
      </c>
      <c r="AJ3793">
        <v>0.78121606160956403</v>
      </c>
      <c r="AK3793">
        <v>25.406974706902201</v>
      </c>
    </row>
    <row r="3794" spans="1:37" x14ac:dyDescent="0.2">
      <c r="A3794" t="s">
        <v>12673</v>
      </c>
      <c r="B3794">
        <v>2040919</v>
      </c>
      <c r="C3794">
        <v>2041065</v>
      </c>
      <c r="D3794">
        <v>147</v>
      </c>
      <c r="E3794" t="s">
        <v>12795</v>
      </c>
      <c r="F3794">
        <v>5</v>
      </c>
      <c r="G3794" t="s">
        <v>12796</v>
      </c>
      <c r="H3794" t="s">
        <v>30987</v>
      </c>
      <c r="I3794">
        <v>19</v>
      </c>
      <c r="J3794">
        <v>2037465</v>
      </c>
      <c r="K3794">
        <v>2041842</v>
      </c>
      <c r="L3794">
        <v>4378</v>
      </c>
      <c r="M3794">
        <v>2</v>
      </c>
      <c r="N3794">
        <v>2872</v>
      </c>
      <c r="O3794" t="s">
        <v>12792</v>
      </c>
      <c r="P3794">
        <v>777</v>
      </c>
      <c r="Q3794" t="s">
        <v>12793</v>
      </c>
      <c r="R3794" t="s">
        <v>12794</v>
      </c>
      <c r="S3794" t="s">
        <v>33614</v>
      </c>
      <c r="T3794">
        <v>0.32911398597860803</v>
      </c>
      <c r="U3794">
        <v>0.603102917160658</v>
      </c>
      <c r="V3794">
        <v>25.275823881560399</v>
      </c>
      <c r="W3794">
        <v>0.123414495547065</v>
      </c>
      <c r="X3794">
        <v>0.704072456322962</v>
      </c>
      <c r="Y3794">
        <v>25.406974706902201</v>
      </c>
      <c r="Z3794">
        <v>0.306975110376564</v>
      </c>
      <c r="AA3794">
        <v>0.72610664078822296</v>
      </c>
      <c r="AB3794">
        <v>24.369500035617801</v>
      </c>
      <c r="AC3794">
        <v>0.27780950890804001</v>
      </c>
      <c r="AD3794">
        <v>0.68253123924728298</v>
      </c>
      <c r="AE3794">
        <v>24.406974739329701</v>
      </c>
      <c r="AF3794">
        <v>0.61410715005536498</v>
      </c>
      <c r="AG3794">
        <v>0.80674443595273604</v>
      </c>
      <c r="AH3794">
        <v>5.6291916548290404</v>
      </c>
      <c r="AI3794">
        <v>3.6185182304427702E-2</v>
      </c>
      <c r="AJ3794">
        <v>0.78121606160956403</v>
      </c>
      <c r="AK3794">
        <v>25.406974706902201</v>
      </c>
    </row>
    <row r="3795" spans="1:37" x14ac:dyDescent="0.2">
      <c r="A3795" t="s">
        <v>12673</v>
      </c>
      <c r="B3795">
        <v>2226965</v>
      </c>
      <c r="C3795">
        <v>2227234</v>
      </c>
      <c r="D3795">
        <v>270</v>
      </c>
      <c r="E3795" t="s">
        <v>12797</v>
      </c>
      <c r="F3795">
        <v>24</v>
      </c>
      <c r="G3795" t="s">
        <v>12798</v>
      </c>
      <c r="H3795" t="s">
        <v>33615</v>
      </c>
      <c r="I3795">
        <v>19</v>
      </c>
      <c r="J3795">
        <v>2222530</v>
      </c>
      <c r="K3795">
        <v>2230694</v>
      </c>
      <c r="L3795">
        <v>8165</v>
      </c>
      <c r="M3795">
        <v>1</v>
      </c>
      <c r="N3795">
        <v>84444</v>
      </c>
      <c r="O3795" t="s">
        <v>12799</v>
      </c>
      <c r="P3795">
        <v>4435</v>
      </c>
      <c r="Q3795" t="s">
        <v>12800</v>
      </c>
      <c r="R3795" t="s">
        <v>12801</v>
      </c>
      <c r="S3795" t="s">
        <v>33616</v>
      </c>
      <c r="T3795">
        <v>0.152084254673993</v>
      </c>
      <c r="U3795">
        <v>0.603102917160658</v>
      </c>
      <c r="V3795">
        <v>25.3692845847416</v>
      </c>
      <c r="W3795">
        <v>0.123414495547065</v>
      </c>
      <c r="X3795">
        <v>0.704072456322962</v>
      </c>
      <c r="Y3795">
        <v>25.4533496274809</v>
      </c>
      <c r="Z3795">
        <v>0.203350924423461</v>
      </c>
      <c r="AA3795">
        <v>0.72610664078822296</v>
      </c>
      <c r="AB3795">
        <v>24.891783971294799</v>
      </c>
      <c r="AC3795">
        <v>0.17695932866387601</v>
      </c>
      <c r="AD3795">
        <v>0.68253123924728298</v>
      </c>
      <c r="AE3795">
        <v>24.929258675525102</v>
      </c>
      <c r="AF3795">
        <v>0.22065000948199101</v>
      </c>
      <c r="AG3795">
        <v>0.68151250837662902</v>
      </c>
      <c r="AH3795">
        <v>2.3200155214959</v>
      </c>
      <c r="AI3795">
        <v>0.170234813229591</v>
      </c>
      <c r="AJ3795">
        <v>0.78121606160956403</v>
      </c>
      <c r="AK3795">
        <v>2.4999085228825799</v>
      </c>
    </row>
    <row r="3796" spans="1:37" x14ac:dyDescent="0.2">
      <c r="A3796" t="s">
        <v>12673</v>
      </c>
      <c r="B3796">
        <v>2275936</v>
      </c>
      <c r="C3796">
        <v>2276105</v>
      </c>
      <c r="D3796">
        <v>170</v>
      </c>
      <c r="E3796" t="s">
        <v>12802</v>
      </c>
      <c r="F3796">
        <v>18</v>
      </c>
      <c r="G3796" t="s">
        <v>12803</v>
      </c>
      <c r="H3796" t="s">
        <v>33617</v>
      </c>
      <c r="I3796">
        <v>19</v>
      </c>
      <c r="J3796">
        <v>2272524</v>
      </c>
      <c r="K3796">
        <v>2273331</v>
      </c>
      <c r="L3796">
        <v>808</v>
      </c>
      <c r="M3796">
        <v>1</v>
      </c>
      <c r="N3796">
        <v>4946</v>
      </c>
      <c r="O3796" t="s">
        <v>12804</v>
      </c>
      <c r="P3796">
        <v>3412</v>
      </c>
      <c r="Q3796" t="s">
        <v>12805</v>
      </c>
      <c r="R3796" t="s">
        <v>12806</v>
      </c>
      <c r="S3796" t="s">
        <v>33618</v>
      </c>
      <c r="T3796">
        <v>7.3374270299014499E-2</v>
      </c>
      <c r="U3796">
        <v>0.603102917160658</v>
      </c>
      <c r="V3796">
        <v>25.2880247360083</v>
      </c>
      <c r="W3796">
        <v>0.94541066367716797</v>
      </c>
      <c r="X3796">
        <v>0.95159051474143896</v>
      </c>
      <c r="Y3796">
        <v>5.4086658997044403E-3</v>
      </c>
      <c r="Z3796">
        <v>0.203350924423461</v>
      </c>
      <c r="AA3796">
        <v>0.72610664078822296</v>
      </c>
      <c r="AB3796">
        <v>24.324550645487101</v>
      </c>
      <c r="AC3796">
        <v>0.88945902157151002</v>
      </c>
      <c r="AD3796">
        <v>0.94068432309766403</v>
      </c>
      <c r="AE3796">
        <v>0.16588733023694599</v>
      </c>
      <c r="AF3796">
        <v>1.3497623430991999E-2</v>
      </c>
      <c r="AG3796">
        <v>0.476038960109122</v>
      </c>
      <c r="AH3796">
        <v>25.2880247360083</v>
      </c>
      <c r="AI3796">
        <v>0.98342151819761803</v>
      </c>
      <c r="AJ3796">
        <v>0.98789258377071898</v>
      </c>
      <c r="AK3796">
        <v>-0.14326697756884599</v>
      </c>
    </row>
    <row r="3797" spans="1:37" x14ac:dyDescent="0.2">
      <c r="A3797" t="s">
        <v>12673</v>
      </c>
      <c r="B3797">
        <v>2276105</v>
      </c>
      <c r="C3797">
        <v>2276274</v>
      </c>
      <c r="D3797">
        <v>170</v>
      </c>
      <c r="E3797" t="s">
        <v>12807</v>
      </c>
      <c r="F3797">
        <v>14</v>
      </c>
      <c r="G3797" t="s">
        <v>12808</v>
      </c>
      <c r="H3797" t="s">
        <v>33617</v>
      </c>
      <c r="I3797">
        <v>19</v>
      </c>
      <c r="J3797">
        <v>2272524</v>
      </c>
      <c r="K3797">
        <v>2273331</v>
      </c>
      <c r="L3797">
        <v>808</v>
      </c>
      <c r="M3797">
        <v>1</v>
      </c>
      <c r="N3797">
        <v>4946</v>
      </c>
      <c r="O3797" t="s">
        <v>12804</v>
      </c>
      <c r="P3797">
        <v>3581</v>
      </c>
      <c r="Q3797" t="s">
        <v>12805</v>
      </c>
      <c r="R3797" t="s">
        <v>12806</v>
      </c>
      <c r="S3797" t="s">
        <v>33618</v>
      </c>
      <c r="T3797">
        <v>7.3374270299014499E-2</v>
      </c>
      <c r="U3797">
        <v>0.603102917160658</v>
      </c>
      <c r="V3797">
        <v>25.2880247360083</v>
      </c>
      <c r="W3797">
        <v>0.94541066367716797</v>
      </c>
      <c r="X3797">
        <v>0.95159051474143896</v>
      </c>
      <c r="Y3797">
        <v>5.4086658997044403E-3</v>
      </c>
      <c r="Z3797">
        <v>0.203350924423461</v>
      </c>
      <c r="AA3797">
        <v>0.72610664078822296</v>
      </c>
      <c r="AB3797">
        <v>24.324550645487101</v>
      </c>
      <c r="AC3797">
        <v>0.88945902157151002</v>
      </c>
      <c r="AD3797">
        <v>0.94068432309766403</v>
      </c>
      <c r="AE3797">
        <v>0.16588733023694599</v>
      </c>
      <c r="AF3797">
        <v>1.3497623430991999E-2</v>
      </c>
      <c r="AG3797">
        <v>0.476038960109122</v>
      </c>
      <c r="AH3797">
        <v>25.2880247360083</v>
      </c>
      <c r="AI3797">
        <v>0.98342151819761803</v>
      </c>
      <c r="AJ3797">
        <v>0.98789258377071898</v>
      </c>
      <c r="AK3797">
        <v>-0.14326697756884599</v>
      </c>
    </row>
    <row r="3798" spans="1:37" x14ac:dyDescent="0.2">
      <c r="A3798" t="s">
        <v>12673</v>
      </c>
      <c r="B3798">
        <v>2944156</v>
      </c>
      <c r="C3798">
        <v>2944298</v>
      </c>
      <c r="D3798">
        <v>143</v>
      </c>
      <c r="E3798" t="s">
        <v>12809</v>
      </c>
      <c r="F3798">
        <v>5</v>
      </c>
      <c r="G3798" t="s">
        <v>12810</v>
      </c>
      <c r="H3798" t="s">
        <v>30987</v>
      </c>
      <c r="I3798">
        <v>19</v>
      </c>
      <c r="J3798">
        <v>2933218</v>
      </c>
      <c r="K3798">
        <v>2944971</v>
      </c>
      <c r="L3798">
        <v>11754</v>
      </c>
      <c r="M3798">
        <v>2</v>
      </c>
      <c r="N3798">
        <v>58492</v>
      </c>
      <c r="O3798" t="s">
        <v>12811</v>
      </c>
      <c r="P3798">
        <v>673</v>
      </c>
      <c r="Q3798" t="s">
        <v>12812</v>
      </c>
      <c r="R3798" t="s">
        <v>12813</v>
      </c>
      <c r="S3798" t="s">
        <v>33619</v>
      </c>
      <c r="T3798">
        <v>0.97213403838398904</v>
      </c>
      <c r="U3798">
        <v>1</v>
      </c>
      <c r="V3798">
        <v>0.98339018658946098</v>
      </c>
      <c r="W3798">
        <v>0.38920677604595899</v>
      </c>
      <c r="X3798">
        <v>0.704072456322962</v>
      </c>
      <c r="Y3798">
        <v>-23.895585954031699</v>
      </c>
      <c r="Z3798">
        <v>0.69013698642955401</v>
      </c>
      <c r="AA3798">
        <v>0.84521697243271998</v>
      </c>
      <c r="AB3798">
        <v>1.99161389827061E-2</v>
      </c>
      <c r="AC3798">
        <v>0.71753805159658501</v>
      </c>
      <c r="AD3798">
        <v>0.87989882095915395</v>
      </c>
      <c r="AE3798">
        <v>-1.63736629948141</v>
      </c>
      <c r="AF3798">
        <v>0.61410715005536498</v>
      </c>
      <c r="AG3798">
        <v>0.80674443595273604</v>
      </c>
      <c r="AH3798">
        <v>1.9130007149000801</v>
      </c>
      <c r="AI3798">
        <v>0.35038410267202102</v>
      </c>
      <c r="AJ3798">
        <v>0.78121606160956403</v>
      </c>
      <c r="AK3798">
        <v>-23.641379463383402</v>
      </c>
    </row>
    <row r="3799" spans="1:37" x14ac:dyDescent="0.2">
      <c r="A3799" t="s">
        <v>12673</v>
      </c>
      <c r="B3799">
        <v>3144766</v>
      </c>
      <c r="C3799">
        <v>3144927</v>
      </c>
      <c r="D3799">
        <v>162</v>
      </c>
      <c r="E3799" t="s">
        <v>12814</v>
      </c>
      <c r="F3799">
        <v>7</v>
      </c>
      <c r="G3799" t="s">
        <v>12815</v>
      </c>
      <c r="H3799" t="s">
        <v>33620</v>
      </c>
      <c r="I3799">
        <v>19</v>
      </c>
      <c r="J3799">
        <v>3149840</v>
      </c>
      <c r="K3799">
        <v>3155826</v>
      </c>
      <c r="L3799">
        <v>5987</v>
      </c>
      <c r="M3799">
        <v>1</v>
      </c>
      <c r="N3799">
        <v>2769</v>
      </c>
      <c r="O3799" t="s">
        <v>12816</v>
      </c>
      <c r="P3799">
        <v>-4913</v>
      </c>
      <c r="Q3799" t="s">
        <v>12817</v>
      </c>
      <c r="R3799" t="s">
        <v>12818</v>
      </c>
      <c r="S3799" t="s">
        <v>33621</v>
      </c>
      <c r="T3799">
        <v>0.32911398597860803</v>
      </c>
      <c r="U3799">
        <v>0.603102917160658</v>
      </c>
      <c r="V3799">
        <v>21.488879742184398</v>
      </c>
      <c r="W3799">
        <v>0.38920677604595899</v>
      </c>
      <c r="X3799">
        <v>0.704072456322962</v>
      </c>
      <c r="Y3799">
        <v>-21.287245954545401</v>
      </c>
      <c r="Z3799">
        <v>0.48464167878831399</v>
      </c>
      <c r="AA3799">
        <v>0.84435025072159198</v>
      </c>
      <c r="AB3799">
        <v>20.525406083903601</v>
      </c>
      <c r="AC3799">
        <v>0.21073619169722799</v>
      </c>
      <c r="AD3799">
        <v>0.68253123924728298</v>
      </c>
      <c r="AE3799">
        <v>-21.287245954545401</v>
      </c>
      <c r="AF3799">
        <v>0.16793847098801201</v>
      </c>
      <c r="AG3799">
        <v>0.68151250837662902</v>
      </c>
      <c r="AH3799">
        <v>21.488879742184398</v>
      </c>
      <c r="AI3799">
        <v>0.52399907623471598</v>
      </c>
      <c r="AJ3799">
        <v>0.78121606160956403</v>
      </c>
      <c r="AK3799">
        <v>-20.418490953517701</v>
      </c>
    </row>
    <row r="3800" spans="1:37" x14ac:dyDescent="0.2">
      <c r="A3800" t="s">
        <v>12673</v>
      </c>
      <c r="B3800">
        <v>3144927</v>
      </c>
      <c r="C3800">
        <v>3145088</v>
      </c>
      <c r="D3800">
        <v>162</v>
      </c>
      <c r="E3800" t="s">
        <v>12819</v>
      </c>
      <c r="F3800">
        <v>3</v>
      </c>
      <c r="G3800" t="s">
        <v>12820</v>
      </c>
      <c r="H3800" t="s">
        <v>33620</v>
      </c>
      <c r="I3800">
        <v>19</v>
      </c>
      <c r="J3800">
        <v>3149840</v>
      </c>
      <c r="K3800">
        <v>3155826</v>
      </c>
      <c r="L3800">
        <v>5987</v>
      </c>
      <c r="M3800">
        <v>1</v>
      </c>
      <c r="N3800">
        <v>2769</v>
      </c>
      <c r="O3800" t="s">
        <v>12816</v>
      </c>
      <c r="P3800">
        <v>-4752</v>
      </c>
      <c r="Q3800" t="s">
        <v>12817</v>
      </c>
      <c r="R3800" t="s">
        <v>12818</v>
      </c>
      <c r="S3800" t="s">
        <v>33621</v>
      </c>
      <c r="T3800">
        <v>0.32911398597860803</v>
      </c>
      <c r="U3800">
        <v>0.603102917160658</v>
      </c>
      <c r="V3800">
        <v>21.488879742184398</v>
      </c>
      <c r="W3800">
        <v>0.38920677604595899</v>
      </c>
      <c r="X3800">
        <v>0.704072456322962</v>
      </c>
      <c r="Y3800">
        <v>-21.287245954545401</v>
      </c>
      <c r="Z3800">
        <v>0.48464167878831399</v>
      </c>
      <c r="AA3800">
        <v>0.84435025072159198</v>
      </c>
      <c r="AB3800">
        <v>20.525406083903601</v>
      </c>
      <c r="AC3800">
        <v>0.21073619169722799</v>
      </c>
      <c r="AD3800">
        <v>0.68253123924728298</v>
      </c>
      <c r="AE3800">
        <v>-21.287245954545401</v>
      </c>
      <c r="AF3800">
        <v>0.16793847098801201</v>
      </c>
      <c r="AG3800">
        <v>0.68151250837662902</v>
      </c>
      <c r="AH3800">
        <v>21.488879742184398</v>
      </c>
      <c r="AI3800">
        <v>0.52399907623471598</v>
      </c>
      <c r="AJ3800">
        <v>0.78121606160956403</v>
      </c>
      <c r="AK3800">
        <v>-20.418490953517701</v>
      </c>
    </row>
    <row r="3801" spans="1:37" x14ac:dyDescent="0.2">
      <c r="A3801" t="s">
        <v>12673</v>
      </c>
      <c r="B3801">
        <v>3145088</v>
      </c>
      <c r="C3801">
        <v>3145249</v>
      </c>
      <c r="D3801">
        <v>162</v>
      </c>
      <c r="E3801" t="s">
        <v>12821</v>
      </c>
      <c r="F3801">
        <v>1</v>
      </c>
      <c r="G3801" t="s">
        <v>12822</v>
      </c>
      <c r="H3801" t="s">
        <v>33620</v>
      </c>
      <c r="I3801">
        <v>19</v>
      </c>
      <c r="J3801">
        <v>3149840</v>
      </c>
      <c r="K3801">
        <v>3155826</v>
      </c>
      <c r="L3801">
        <v>5987</v>
      </c>
      <c r="M3801">
        <v>1</v>
      </c>
      <c r="N3801">
        <v>2769</v>
      </c>
      <c r="O3801" t="s">
        <v>12816</v>
      </c>
      <c r="P3801">
        <v>-4591</v>
      </c>
      <c r="Q3801" t="s">
        <v>12817</v>
      </c>
      <c r="R3801" t="s">
        <v>12818</v>
      </c>
      <c r="S3801" t="s">
        <v>33621</v>
      </c>
      <c r="T3801">
        <v>0.32911398597860803</v>
      </c>
      <c r="U3801">
        <v>0.603102917160658</v>
      </c>
      <c r="V3801">
        <v>21.488879742184398</v>
      </c>
      <c r="W3801">
        <v>0.38920677604595899</v>
      </c>
      <c r="X3801">
        <v>0.704072456322962</v>
      </c>
      <c r="Y3801">
        <v>-21.287245954545401</v>
      </c>
      <c r="Z3801">
        <v>0.48464167878831399</v>
      </c>
      <c r="AA3801">
        <v>0.84435025072159198</v>
      </c>
      <c r="AB3801">
        <v>20.525406083903601</v>
      </c>
      <c r="AC3801">
        <v>0.21073619169722799</v>
      </c>
      <c r="AD3801">
        <v>0.68253123924728298</v>
      </c>
      <c r="AE3801">
        <v>-21.287245954545401</v>
      </c>
      <c r="AF3801">
        <v>0.16793847098801201</v>
      </c>
      <c r="AG3801">
        <v>0.68151250837662902</v>
      </c>
      <c r="AH3801">
        <v>21.488879742184398</v>
      </c>
      <c r="AI3801">
        <v>0.52399907623471598</v>
      </c>
      <c r="AJ3801">
        <v>0.78121606160956403</v>
      </c>
      <c r="AK3801">
        <v>-20.418490953517701</v>
      </c>
    </row>
    <row r="3802" spans="1:37" x14ac:dyDescent="0.2">
      <c r="A3802" t="s">
        <v>12673</v>
      </c>
      <c r="B3802">
        <v>3395296</v>
      </c>
      <c r="C3802">
        <v>3395577</v>
      </c>
      <c r="D3802">
        <v>282</v>
      </c>
      <c r="E3802" t="s">
        <v>12823</v>
      </c>
      <c r="F3802">
        <v>3</v>
      </c>
      <c r="G3802" t="s">
        <v>12824</v>
      </c>
      <c r="H3802" t="s">
        <v>33622</v>
      </c>
      <c r="I3802">
        <v>19</v>
      </c>
      <c r="J3802">
        <v>3410596</v>
      </c>
      <c r="K3802">
        <v>3425147</v>
      </c>
      <c r="L3802">
        <v>14552</v>
      </c>
      <c r="M3802">
        <v>1</v>
      </c>
      <c r="N3802">
        <v>4782</v>
      </c>
      <c r="O3802" t="s">
        <v>12825</v>
      </c>
      <c r="P3802">
        <v>-15019</v>
      </c>
      <c r="Q3802" t="s">
        <v>12826</v>
      </c>
      <c r="R3802" t="s">
        <v>12827</v>
      </c>
      <c r="S3802" t="s">
        <v>33623</v>
      </c>
      <c r="T3802">
        <v>0.152084254673993</v>
      </c>
      <c r="U3802">
        <v>0.603102917160658</v>
      </c>
      <c r="V3802">
        <v>23.376853551548301</v>
      </c>
      <c r="W3802">
        <v>0.94541066367716797</v>
      </c>
      <c r="X3802">
        <v>0.95159051474143896</v>
      </c>
      <c r="Y3802">
        <v>-1.0234094833074301</v>
      </c>
      <c r="Z3802">
        <v>0.306975110376564</v>
      </c>
      <c r="AA3802">
        <v>0.72610664078822296</v>
      </c>
      <c r="AB3802">
        <v>22.413379553397601</v>
      </c>
      <c r="AC3802">
        <v>0.71753805159658501</v>
      </c>
      <c r="AD3802">
        <v>0.87989882095915395</v>
      </c>
      <c r="AE3802">
        <v>-2.0234090478732201</v>
      </c>
      <c r="AF3802">
        <v>4.6407610929182198E-2</v>
      </c>
      <c r="AG3802">
        <v>0.476038960109122</v>
      </c>
      <c r="AH3802">
        <v>23.376853551548301</v>
      </c>
      <c r="AI3802">
        <v>0.59609816080359102</v>
      </c>
      <c r="AJ3802">
        <v>0.78121606160956403</v>
      </c>
      <c r="AK3802">
        <v>-0.15465419354417001</v>
      </c>
    </row>
    <row r="3803" spans="1:37" x14ac:dyDescent="0.2">
      <c r="A3803" t="s">
        <v>12673</v>
      </c>
      <c r="B3803">
        <v>3528222</v>
      </c>
      <c r="C3803">
        <v>3528373</v>
      </c>
      <c r="D3803">
        <v>152</v>
      </c>
      <c r="E3803" t="s">
        <v>12828</v>
      </c>
      <c r="F3803">
        <v>7</v>
      </c>
      <c r="G3803" t="s">
        <v>12829</v>
      </c>
      <c r="H3803" t="s">
        <v>31032</v>
      </c>
      <c r="I3803">
        <v>19</v>
      </c>
      <c r="J3803">
        <v>3526100</v>
      </c>
      <c r="K3803">
        <v>3531766</v>
      </c>
      <c r="L3803">
        <v>5667</v>
      </c>
      <c r="M3803">
        <v>1</v>
      </c>
      <c r="N3803">
        <v>51343</v>
      </c>
      <c r="O3803" t="s">
        <v>12830</v>
      </c>
      <c r="P3803">
        <v>2122</v>
      </c>
      <c r="Q3803" t="s">
        <v>12831</v>
      </c>
      <c r="R3803" t="s">
        <v>12832</v>
      </c>
      <c r="S3803" t="s">
        <v>33624</v>
      </c>
      <c r="T3803">
        <v>0.93658663862493396</v>
      </c>
      <c r="U3803">
        <v>1</v>
      </c>
      <c r="V3803">
        <v>2.9097823228287498</v>
      </c>
      <c r="W3803">
        <v>0.13496246468520501</v>
      </c>
      <c r="X3803">
        <v>0.704072456322962</v>
      </c>
      <c r="Y3803">
        <v>-3.6924044068025501</v>
      </c>
      <c r="Z3803">
        <v>0.423688847159368</v>
      </c>
      <c r="AA3803">
        <v>0.84435025072159198</v>
      </c>
      <c r="AB3803">
        <v>1.9695157355226101</v>
      </c>
      <c r="AC3803">
        <v>0.10722885360463499</v>
      </c>
      <c r="AD3803">
        <v>0.68253123924728298</v>
      </c>
      <c r="AE3803">
        <v>-3.8445425772783302</v>
      </c>
      <c r="AF3803">
        <v>0.65185476709410495</v>
      </c>
      <c r="AG3803">
        <v>0.80799183805219899</v>
      </c>
      <c r="AH3803">
        <v>3.6809742028197099</v>
      </c>
      <c r="AI3803">
        <v>0.23746722234179601</v>
      </c>
      <c r="AJ3803">
        <v>0.78121606160956403</v>
      </c>
      <c r="AK3803">
        <v>-2.89556161071161</v>
      </c>
    </row>
    <row r="3804" spans="1:37" x14ac:dyDescent="0.2">
      <c r="A3804" t="s">
        <v>12673</v>
      </c>
      <c r="B3804">
        <v>3619739</v>
      </c>
      <c r="C3804">
        <v>3619881</v>
      </c>
      <c r="D3804">
        <v>143</v>
      </c>
      <c r="E3804" t="s">
        <v>12833</v>
      </c>
      <c r="F3804">
        <v>5</v>
      </c>
      <c r="G3804" t="s">
        <v>12834</v>
      </c>
      <c r="H3804" t="s">
        <v>30987</v>
      </c>
      <c r="I3804">
        <v>19</v>
      </c>
      <c r="J3804">
        <v>3611568</v>
      </c>
      <c r="K3804">
        <v>3619191</v>
      </c>
      <c r="L3804">
        <v>7624</v>
      </c>
      <c r="M3804">
        <v>2</v>
      </c>
      <c r="N3804">
        <v>58509</v>
      </c>
      <c r="O3804" t="s">
        <v>12835</v>
      </c>
      <c r="P3804">
        <v>-548</v>
      </c>
      <c r="Q3804" t="s">
        <v>12836</v>
      </c>
      <c r="R3804" t="s">
        <v>12837</v>
      </c>
      <c r="S3804" t="s">
        <v>33625</v>
      </c>
      <c r="T3804">
        <v>0.35387198439864398</v>
      </c>
      <c r="U3804">
        <v>0.603102917160658</v>
      </c>
      <c r="V3804">
        <v>-20.1864407729541</v>
      </c>
      <c r="W3804">
        <v>0.49709177864118298</v>
      </c>
      <c r="X3804">
        <v>0.78363289935355196</v>
      </c>
      <c r="Y3804">
        <v>-0.58700166182194702</v>
      </c>
      <c r="Z3804">
        <v>0.69013698642955401</v>
      </c>
      <c r="AA3804">
        <v>0.84521697243271998</v>
      </c>
      <c r="AB3804">
        <v>3.3237136421842401</v>
      </c>
      <c r="AC3804">
        <v>0.92091778829119397</v>
      </c>
      <c r="AD3804">
        <v>0.94068432309766403</v>
      </c>
      <c r="AE3804">
        <v>-1.5870015548472201</v>
      </c>
      <c r="AF3804">
        <v>0.32549523997010099</v>
      </c>
      <c r="AG3804">
        <v>0.70473078222419605</v>
      </c>
      <c r="AH3804">
        <v>-23.5492015714876</v>
      </c>
      <c r="AI3804">
        <v>0.197630579561902</v>
      </c>
      <c r="AJ3804">
        <v>0.78121606160956403</v>
      </c>
      <c r="AK3804">
        <v>0.28175374606939202</v>
      </c>
    </row>
    <row r="3805" spans="1:37" x14ac:dyDescent="0.2">
      <c r="A3805" t="s">
        <v>12673</v>
      </c>
      <c r="B3805">
        <v>3641401</v>
      </c>
      <c r="C3805">
        <v>3641555</v>
      </c>
      <c r="D3805">
        <v>155</v>
      </c>
      <c r="E3805" t="s">
        <v>12838</v>
      </c>
      <c r="F3805">
        <v>4</v>
      </c>
      <c r="G3805" t="s">
        <v>12839</v>
      </c>
      <c r="H3805" t="s">
        <v>33626</v>
      </c>
      <c r="I3805">
        <v>19</v>
      </c>
      <c r="J3805">
        <v>3644089</v>
      </c>
      <c r="K3805">
        <v>3649429</v>
      </c>
      <c r="L3805">
        <v>5341</v>
      </c>
      <c r="M3805">
        <v>2</v>
      </c>
      <c r="N3805">
        <v>23396</v>
      </c>
      <c r="O3805" t="s">
        <v>12840</v>
      </c>
      <c r="P3805">
        <v>7874</v>
      </c>
      <c r="Q3805" t="s">
        <v>12841</v>
      </c>
      <c r="R3805" t="s">
        <v>12842</v>
      </c>
      <c r="S3805" t="s">
        <v>33627</v>
      </c>
      <c r="T3805">
        <v>1</v>
      </c>
      <c r="U3805">
        <v>1</v>
      </c>
      <c r="V3805">
        <v>-1.6545438687118399</v>
      </c>
      <c r="W3805">
        <v>0.20525741147413201</v>
      </c>
      <c r="X3805">
        <v>0.704072456322962</v>
      </c>
      <c r="Y3805">
        <v>-24.6798883730361</v>
      </c>
      <c r="Z3805">
        <v>0.65379035313853895</v>
      </c>
      <c r="AA3805">
        <v>0.84521697243271998</v>
      </c>
      <c r="AB3805">
        <v>-2.61801780176642</v>
      </c>
      <c r="AC3805">
        <v>7.0489011448141195E-2</v>
      </c>
      <c r="AD3805">
        <v>0.57684129297949804</v>
      </c>
      <c r="AE3805">
        <v>-24.6798883730361</v>
      </c>
      <c r="AF3805">
        <v>0.64997455747578503</v>
      </c>
      <c r="AG3805">
        <v>0.80674443595273604</v>
      </c>
      <c r="AH3805">
        <v>-0.72493325435902001</v>
      </c>
      <c r="AI3805">
        <v>0.35038410267202102</v>
      </c>
      <c r="AJ3805">
        <v>0.78121606160956403</v>
      </c>
      <c r="AK3805">
        <v>-23.811132950656202</v>
      </c>
    </row>
    <row r="3806" spans="1:37" x14ac:dyDescent="0.2">
      <c r="A3806" t="s">
        <v>12673</v>
      </c>
      <c r="B3806">
        <v>3868733</v>
      </c>
      <c r="C3806">
        <v>3868925</v>
      </c>
      <c r="D3806">
        <v>193</v>
      </c>
      <c r="E3806" t="s">
        <v>12843</v>
      </c>
      <c r="F3806">
        <v>21</v>
      </c>
      <c r="G3806" t="s">
        <v>12844</v>
      </c>
      <c r="H3806" t="s">
        <v>30987</v>
      </c>
      <c r="I3806">
        <v>19</v>
      </c>
      <c r="J3806">
        <v>3852256</v>
      </c>
      <c r="K3806">
        <v>3868993</v>
      </c>
      <c r="L3806">
        <v>16738</v>
      </c>
      <c r="M3806">
        <v>2</v>
      </c>
      <c r="N3806">
        <v>23217</v>
      </c>
      <c r="O3806" t="s">
        <v>12845</v>
      </c>
      <c r="P3806">
        <v>68</v>
      </c>
      <c r="Q3806" t="s">
        <v>12846</v>
      </c>
      <c r="R3806" t="s">
        <v>12847</v>
      </c>
      <c r="S3806" t="s">
        <v>33628</v>
      </c>
      <c r="T3806">
        <v>0.32911398597860803</v>
      </c>
      <c r="U3806">
        <v>0.603102917160658</v>
      </c>
      <c r="V3806">
        <v>24.8888007693783</v>
      </c>
      <c r="W3806">
        <v>0.89107655920673101</v>
      </c>
      <c r="X3806">
        <v>0.95159051474143896</v>
      </c>
      <c r="Y3806">
        <v>1.25194474353552</v>
      </c>
      <c r="Z3806">
        <v>0.306975110376564</v>
      </c>
      <c r="AA3806">
        <v>0.72610664078822296</v>
      </c>
      <c r="AB3806">
        <v>24.518229005795</v>
      </c>
      <c r="AC3806">
        <v>0.75388744886274095</v>
      </c>
      <c r="AD3806">
        <v>0.87989882095915395</v>
      </c>
      <c r="AE3806">
        <v>0.25194478765420097</v>
      </c>
      <c r="AF3806">
        <v>0.61410715005536498</v>
      </c>
      <c r="AG3806">
        <v>0.80674443595273604</v>
      </c>
      <c r="AH3806">
        <v>1.9763102255806999</v>
      </c>
      <c r="AI3806">
        <v>0.56157887380500204</v>
      </c>
      <c r="AJ3806">
        <v>0.78121606160956403</v>
      </c>
      <c r="AK3806">
        <v>2.12070012345696</v>
      </c>
    </row>
    <row r="3807" spans="1:37" x14ac:dyDescent="0.2">
      <c r="A3807" t="s">
        <v>12673</v>
      </c>
      <c r="B3807">
        <v>3958978</v>
      </c>
      <c r="C3807">
        <v>3959276</v>
      </c>
      <c r="D3807">
        <v>299</v>
      </c>
      <c r="E3807" t="s">
        <v>12848</v>
      </c>
      <c r="F3807">
        <v>28</v>
      </c>
      <c r="G3807" t="s">
        <v>12849</v>
      </c>
      <c r="H3807" t="s">
        <v>30999</v>
      </c>
      <c r="I3807">
        <v>19</v>
      </c>
      <c r="J3807">
        <v>3959639</v>
      </c>
      <c r="K3807">
        <v>3961159</v>
      </c>
      <c r="L3807">
        <v>1521</v>
      </c>
      <c r="M3807">
        <v>2</v>
      </c>
      <c r="N3807">
        <v>1613</v>
      </c>
      <c r="O3807" t="s">
        <v>12850</v>
      </c>
      <c r="P3807">
        <v>1883</v>
      </c>
      <c r="Q3807" t="s">
        <v>12851</v>
      </c>
      <c r="R3807" t="s">
        <v>12852</v>
      </c>
      <c r="S3807" t="s">
        <v>33629</v>
      </c>
      <c r="T3807">
        <v>0.32911398597860803</v>
      </c>
      <c r="U3807">
        <v>0.603102917160658</v>
      </c>
      <c r="V3807">
        <v>24.000623586974001</v>
      </c>
      <c r="W3807">
        <v>0.29261482077562401</v>
      </c>
      <c r="X3807">
        <v>0.704072456322962</v>
      </c>
      <c r="Y3807">
        <v>24.410996588906599</v>
      </c>
      <c r="Z3807">
        <v>0.48464167878831399</v>
      </c>
      <c r="AA3807">
        <v>0.84435025072159198</v>
      </c>
      <c r="AB3807">
        <v>23.037149544655598</v>
      </c>
      <c r="AC3807">
        <v>0.27780950890804001</v>
      </c>
      <c r="AD3807">
        <v>0.68253123924728298</v>
      </c>
      <c r="AE3807">
        <v>24.252591640579901</v>
      </c>
      <c r="AF3807">
        <v>0.16793847098801201</v>
      </c>
      <c r="AG3807">
        <v>0.68151250837662902</v>
      </c>
      <c r="AH3807">
        <v>24.000623586974001</v>
      </c>
      <c r="AI3807">
        <v>0.56157887380500204</v>
      </c>
      <c r="AJ3807">
        <v>0.78121606160956403</v>
      </c>
      <c r="AK3807">
        <v>1.4807622352744101</v>
      </c>
    </row>
    <row r="3808" spans="1:37" x14ac:dyDescent="0.2">
      <c r="A3808" t="s">
        <v>12673</v>
      </c>
      <c r="B3808">
        <v>3959290</v>
      </c>
      <c r="C3808">
        <v>3959579</v>
      </c>
      <c r="D3808">
        <v>290</v>
      </c>
      <c r="E3808" t="s">
        <v>12853</v>
      </c>
      <c r="F3808">
        <v>29</v>
      </c>
      <c r="G3808" t="s">
        <v>12854</v>
      </c>
      <c r="H3808" t="s">
        <v>30999</v>
      </c>
      <c r="I3808">
        <v>19</v>
      </c>
      <c r="J3808">
        <v>3959639</v>
      </c>
      <c r="K3808">
        <v>3961159</v>
      </c>
      <c r="L3808">
        <v>1521</v>
      </c>
      <c r="M3808">
        <v>2</v>
      </c>
      <c r="N3808">
        <v>1613</v>
      </c>
      <c r="O3808" t="s">
        <v>12850</v>
      </c>
      <c r="P3808">
        <v>1580</v>
      </c>
      <c r="Q3808" t="s">
        <v>12851</v>
      </c>
      <c r="R3808" t="s">
        <v>12852</v>
      </c>
      <c r="S3808" t="s">
        <v>33629</v>
      </c>
      <c r="T3808">
        <v>0.32911398597860803</v>
      </c>
      <c r="U3808">
        <v>0.603102917160658</v>
      </c>
      <c r="V3808">
        <v>24.000623586974001</v>
      </c>
      <c r="W3808">
        <v>0.29261482077562401</v>
      </c>
      <c r="X3808">
        <v>0.704072456322962</v>
      </c>
      <c r="Y3808">
        <v>24.410996588906599</v>
      </c>
      <c r="Z3808">
        <v>0.48464167878831399</v>
      </c>
      <c r="AA3808">
        <v>0.84435025072159198</v>
      </c>
      <c r="AB3808">
        <v>23.037149544655598</v>
      </c>
      <c r="AC3808">
        <v>0.27780950890804001</v>
      </c>
      <c r="AD3808">
        <v>0.68253123924728298</v>
      </c>
      <c r="AE3808">
        <v>24.252591640579901</v>
      </c>
      <c r="AF3808">
        <v>0.16793847098801201</v>
      </c>
      <c r="AG3808">
        <v>0.68151250837662902</v>
      </c>
      <c r="AH3808">
        <v>24.000623586974001</v>
      </c>
      <c r="AI3808">
        <v>0.56157887380500204</v>
      </c>
      <c r="AJ3808">
        <v>0.78121606160956403</v>
      </c>
      <c r="AK3808">
        <v>1.4807622352744101</v>
      </c>
    </row>
    <row r="3809" spans="1:37" x14ac:dyDescent="0.2">
      <c r="A3809" t="s">
        <v>12673</v>
      </c>
      <c r="B3809">
        <v>3987715</v>
      </c>
      <c r="C3809">
        <v>3987904</v>
      </c>
      <c r="D3809">
        <v>190</v>
      </c>
      <c r="E3809" t="s">
        <v>12855</v>
      </c>
      <c r="F3809">
        <v>1</v>
      </c>
      <c r="G3809" t="s">
        <v>12856</v>
      </c>
      <c r="H3809" t="s">
        <v>31032</v>
      </c>
      <c r="I3809">
        <v>19</v>
      </c>
      <c r="J3809">
        <v>3983857</v>
      </c>
      <c r="K3809">
        <v>3985463</v>
      </c>
      <c r="L3809">
        <v>1607</v>
      </c>
      <c r="M3809">
        <v>2</v>
      </c>
      <c r="N3809">
        <v>1938</v>
      </c>
      <c r="O3809" t="s">
        <v>12857</v>
      </c>
      <c r="P3809">
        <v>-2252</v>
      </c>
      <c r="Q3809" t="s">
        <v>12858</v>
      </c>
      <c r="R3809" t="s">
        <v>12859</v>
      </c>
      <c r="S3809" t="s">
        <v>33630</v>
      </c>
      <c r="T3809">
        <v>0.152084254673993</v>
      </c>
      <c r="U3809">
        <v>0.603102917160658</v>
      </c>
      <c r="V3809">
        <v>23.356350791635101</v>
      </c>
      <c r="W3809">
        <v>0.20525741147413201</v>
      </c>
      <c r="X3809">
        <v>0.704072456322962</v>
      </c>
      <c r="Y3809">
        <v>-23.154716950616798</v>
      </c>
      <c r="Z3809">
        <v>0.306975110376564</v>
      </c>
      <c r="AA3809">
        <v>0.72610664078822296</v>
      </c>
      <c r="AB3809">
        <v>22.3928767952853</v>
      </c>
      <c r="AC3809">
        <v>7.0489011448141195E-2</v>
      </c>
      <c r="AD3809">
        <v>0.57684129297949804</v>
      </c>
      <c r="AE3809">
        <v>-23.154716950616798</v>
      </c>
      <c r="AF3809">
        <v>4.6407610929182198E-2</v>
      </c>
      <c r="AG3809">
        <v>0.476038960109122</v>
      </c>
      <c r="AH3809">
        <v>23.356350791635101</v>
      </c>
      <c r="AI3809">
        <v>0.35038410267202102</v>
      </c>
      <c r="AJ3809">
        <v>0.78121606160956403</v>
      </c>
      <c r="AK3809">
        <v>-22.285961611520101</v>
      </c>
    </row>
    <row r="3810" spans="1:37" x14ac:dyDescent="0.2">
      <c r="A3810" t="s">
        <v>12673</v>
      </c>
      <c r="B3810">
        <v>4037111</v>
      </c>
      <c r="C3810">
        <v>4037294</v>
      </c>
      <c r="D3810">
        <v>184</v>
      </c>
      <c r="E3810" t="s">
        <v>12860</v>
      </c>
      <c r="F3810">
        <v>7</v>
      </c>
      <c r="G3810" t="s">
        <v>12861</v>
      </c>
      <c r="H3810" t="s">
        <v>33631</v>
      </c>
      <c r="I3810">
        <v>19</v>
      </c>
      <c r="J3810">
        <v>4028461</v>
      </c>
      <c r="K3810">
        <v>4028814</v>
      </c>
      <c r="L3810">
        <v>354</v>
      </c>
      <c r="M3810">
        <v>1</v>
      </c>
      <c r="N3810">
        <v>51588</v>
      </c>
      <c r="O3810" t="s">
        <v>12862</v>
      </c>
      <c r="P3810">
        <v>8650</v>
      </c>
      <c r="Q3810" t="s">
        <v>12863</v>
      </c>
      <c r="R3810" t="s">
        <v>12864</v>
      </c>
      <c r="S3810" t="s">
        <v>33632</v>
      </c>
      <c r="T3810">
        <v>0.506551998792793</v>
      </c>
      <c r="U3810">
        <v>0.78288571403930396</v>
      </c>
      <c r="V3810">
        <v>4.4921425316782004</v>
      </c>
      <c r="W3810">
        <v>0.94541066367716797</v>
      </c>
      <c r="X3810">
        <v>0.95159051474143896</v>
      </c>
      <c r="Y3810">
        <v>-4.06486173145663</v>
      </c>
      <c r="Z3810">
        <v>0.93459220503170903</v>
      </c>
      <c r="AA3810">
        <v>0.99919698600769702</v>
      </c>
      <c r="AB3810">
        <v>3.5286684587425698</v>
      </c>
      <c r="AC3810">
        <v>0.92091778829119397</v>
      </c>
      <c r="AD3810">
        <v>0.94068432309766403</v>
      </c>
      <c r="AE3810">
        <v>-3.944641433293</v>
      </c>
      <c r="AF3810">
        <v>0.205398459628826</v>
      </c>
      <c r="AG3810">
        <v>0.68151250837662902</v>
      </c>
      <c r="AH3810">
        <v>5.4217521098694696</v>
      </c>
      <c r="AI3810">
        <v>0.98342151819761803</v>
      </c>
      <c r="AJ3810">
        <v>0.98789258377071898</v>
      </c>
      <c r="AK3810">
        <v>-3.2773634686989501</v>
      </c>
    </row>
    <row r="3811" spans="1:37" x14ac:dyDescent="0.2">
      <c r="A3811" t="s">
        <v>12673</v>
      </c>
      <c r="B3811">
        <v>4037294</v>
      </c>
      <c r="C3811">
        <v>4037477</v>
      </c>
      <c r="D3811">
        <v>184</v>
      </c>
      <c r="E3811" t="s">
        <v>12865</v>
      </c>
      <c r="F3811">
        <v>18</v>
      </c>
      <c r="G3811" t="s">
        <v>12866</v>
      </c>
      <c r="H3811" t="s">
        <v>33633</v>
      </c>
      <c r="I3811">
        <v>19</v>
      </c>
      <c r="J3811">
        <v>4028461</v>
      </c>
      <c r="K3811">
        <v>4028814</v>
      </c>
      <c r="L3811">
        <v>354</v>
      </c>
      <c r="M3811">
        <v>1</v>
      </c>
      <c r="N3811">
        <v>51588</v>
      </c>
      <c r="O3811" t="s">
        <v>12862</v>
      </c>
      <c r="P3811">
        <v>8833</v>
      </c>
      <c r="Q3811" t="s">
        <v>12863</v>
      </c>
      <c r="R3811" t="s">
        <v>12864</v>
      </c>
      <c r="S3811" t="s">
        <v>33632</v>
      </c>
      <c r="T3811">
        <v>0.506551998792793</v>
      </c>
      <c r="U3811">
        <v>0.78288571403930396</v>
      </c>
      <c r="V3811">
        <v>4.4921425316782004</v>
      </c>
      <c r="W3811">
        <v>0.94541066367716797</v>
      </c>
      <c r="X3811">
        <v>0.95159051474143896</v>
      </c>
      <c r="Y3811">
        <v>-4.06486173145663</v>
      </c>
      <c r="Z3811">
        <v>0.93459220503170903</v>
      </c>
      <c r="AA3811">
        <v>0.99919698600769702</v>
      </c>
      <c r="AB3811">
        <v>3.5286684587425698</v>
      </c>
      <c r="AC3811">
        <v>0.92091778829119397</v>
      </c>
      <c r="AD3811">
        <v>0.94068432309766403</v>
      </c>
      <c r="AE3811">
        <v>-3.944641433293</v>
      </c>
      <c r="AF3811">
        <v>0.205398459628826</v>
      </c>
      <c r="AG3811">
        <v>0.68151250837662902</v>
      </c>
      <c r="AH3811">
        <v>5.4217521098694696</v>
      </c>
      <c r="AI3811">
        <v>0.98342151819761803</v>
      </c>
      <c r="AJ3811">
        <v>0.98789258377071898</v>
      </c>
      <c r="AK3811">
        <v>-3.2773634686989501</v>
      </c>
    </row>
    <row r="3812" spans="1:37" x14ac:dyDescent="0.2">
      <c r="A3812" t="s">
        <v>12673</v>
      </c>
      <c r="B3812">
        <v>4055064</v>
      </c>
      <c r="C3812">
        <v>4055253</v>
      </c>
      <c r="D3812">
        <v>190</v>
      </c>
      <c r="E3812" t="s">
        <v>12867</v>
      </c>
      <c r="F3812">
        <v>22</v>
      </c>
      <c r="G3812" t="s">
        <v>12868</v>
      </c>
      <c r="H3812" t="s">
        <v>31274</v>
      </c>
      <c r="I3812">
        <v>19</v>
      </c>
      <c r="J3812">
        <v>4047742</v>
      </c>
      <c r="K3812">
        <v>4065732</v>
      </c>
      <c r="L3812">
        <v>17991</v>
      </c>
      <c r="M3812">
        <v>2</v>
      </c>
      <c r="N3812">
        <v>51341</v>
      </c>
      <c r="O3812" t="s">
        <v>12869</v>
      </c>
      <c r="P3812">
        <v>10479</v>
      </c>
      <c r="Q3812" t="s">
        <v>12870</v>
      </c>
      <c r="R3812" t="s">
        <v>12871</v>
      </c>
      <c r="S3812" t="s">
        <v>33634</v>
      </c>
      <c r="T3812">
        <v>0.35387198439864398</v>
      </c>
      <c r="U3812">
        <v>0.603102917160658</v>
      </c>
      <c r="V3812">
        <v>-22.402501190584498</v>
      </c>
      <c r="W3812">
        <v>0.38920677604595899</v>
      </c>
      <c r="X3812">
        <v>0.704072456322962</v>
      </c>
      <c r="Y3812">
        <v>-24.378909827231901</v>
      </c>
      <c r="Z3812">
        <v>0.69013698642955401</v>
      </c>
      <c r="AA3812">
        <v>0.84521697243271998</v>
      </c>
      <c r="AB3812">
        <v>1.2145684198448901</v>
      </c>
      <c r="AC3812">
        <v>0.71753805159658501</v>
      </c>
      <c r="AD3812">
        <v>0.87989882095915395</v>
      </c>
      <c r="AE3812">
        <v>-2.8320185166535801</v>
      </c>
      <c r="AF3812">
        <v>0.32549523997010099</v>
      </c>
      <c r="AG3812">
        <v>0.70473078222419605</v>
      </c>
      <c r="AH3812">
        <v>-23.881574205570399</v>
      </c>
      <c r="AI3812">
        <v>0.35038410267202102</v>
      </c>
      <c r="AJ3812">
        <v>0.78121606160956403</v>
      </c>
      <c r="AK3812">
        <v>-23.811184882346399</v>
      </c>
    </row>
    <row r="3813" spans="1:37" x14ac:dyDescent="0.2">
      <c r="A3813" t="s">
        <v>12673</v>
      </c>
      <c r="B3813">
        <v>4095410</v>
      </c>
      <c r="C3813">
        <v>4095557</v>
      </c>
      <c r="D3813">
        <v>148</v>
      </c>
      <c r="E3813" t="s">
        <v>12872</v>
      </c>
      <c r="F3813">
        <v>5</v>
      </c>
      <c r="G3813" t="s">
        <v>12873</v>
      </c>
      <c r="H3813" t="s">
        <v>30999</v>
      </c>
      <c r="I3813">
        <v>19</v>
      </c>
      <c r="J3813">
        <v>4090339</v>
      </c>
      <c r="K3813">
        <v>4097188</v>
      </c>
      <c r="L3813">
        <v>6850</v>
      </c>
      <c r="M3813">
        <v>2</v>
      </c>
      <c r="N3813">
        <v>5605</v>
      </c>
      <c r="O3813" t="s">
        <v>12874</v>
      </c>
      <c r="P3813">
        <v>1631</v>
      </c>
      <c r="Q3813" t="s">
        <v>12875</v>
      </c>
      <c r="R3813" t="s">
        <v>12876</v>
      </c>
      <c r="S3813" t="s">
        <v>33635</v>
      </c>
      <c r="T3813">
        <v>0.152084254673993</v>
      </c>
      <c r="U3813">
        <v>0.603102917160658</v>
      </c>
      <c r="V3813">
        <v>25.072305358048599</v>
      </c>
      <c r="W3813">
        <v>0.94541066367716797</v>
      </c>
      <c r="X3813">
        <v>0.95159051474143896</v>
      </c>
      <c r="Y3813">
        <v>-0.68980776011556</v>
      </c>
      <c r="Z3813">
        <v>0.306975110376564</v>
      </c>
      <c r="AA3813">
        <v>0.72610664078822296</v>
      </c>
      <c r="AB3813">
        <v>24.108831272922899</v>
      </c>
      <c r="AC3813">
        <v>0.71753805159658501</v>
      </c>
      <c r="AD3813">
        <v>0.87989882095915395</v>
      </c>
      <c r="AE3813">
        <v>-1.6898076454069899</v>
      </c>
      <c r="AF3813">
        <v>4.6407610929182198E-2</v>
      </c>
      <c r="AG3813">
        <v>0.476038960109122</v>
      </c>
      <c r="AH3813">
        <v>25.072305358048599</v>
      </c>
      <c r="AI3813">
        <v>0.59609816080359102</v>
      </c>
      <c r="AJ3813">
        <v>0.78121606160956403</v>
      </c>
      <c r="AK3813">
        <v>0.17894764786147099</v>
      </c>
    </row>
    <row r="3814" spans="1:37" x14ac:dyDescent="0.2">
      <c r="A3814" t="s">
        <v>12673</v>
      </c>
      <c r="B3814">
        <v>4095704</v>
      </c>
      <c r="C3814">
        <v>4095851</v>
      </c>
      <c r="D3814">
        <v>148</v>
      </c>
      <c r="E3814" t="s">
        <v>12877</v>
      </c>
      <c r="F3814">
        <v>2</v>
      </c>
      <c r="G3814" t="s">
        <v>12878</v>
      </c>
      <c r="H3814" t="s">
        <v>30999</v>
      </c>
      <c r="I3814">
        <v>19</v>
      </c>
      <c r="J3814">
        <v>4090339</v>
      </c>
      <c r="K3814">
        <v>4097188</v>
      </c>
      <c r="L3814">
        <v>6850</v>
      </c>
      <c r="M3814">
        <v>2</v>
      </c>
      <c r="N3814">
        <v>5605</v>
      </c>
      <c r="O3814" t="s">
        <v>12874</v>
      </c>
      <c r="P3814">
        <v>1337</v>
      </c>
      <c r="Q3814" t="s">
        <v>12875</v>
      </c>
      <c r="R3814" t="s">
        <v>12876</v>
      </c>
      <c r="S3814" t="s">
        <v>33635</v>
      </c>
      <c r="T3814">
        <v>0.32911398597860803</v>
      </c>
      <c r="U3814">
        <v>0.603102917160658</v>
      </c>
      <c r="V3814">
        <v>23.510289220429801</v>
      </c>
      <c r="W3814">
        <v>0.29261482077562401</v>
      </c>
      <c r="X3814">
        <v>0.704072456322962</v>
      </c>
      <c r="Y3814">
        <v>23.584289795836199</v>
      </c>
      <c r="Z3814">
        <v>0.48464167878831399</v>
      </c>
      <c r="AA3814">
        <v>0.84435025072159198</v>
      </c>
      <c r="AB3814">
        <v>22.546815211163398</v>
      </c>
      <c r="AC3814">
        <v>0.45677901822897599</v>
      </c>
      <c r="AD3814">
        <v>0.82872126865393902</v>
      </c>
      <c r="AE3814">
        <v>22.584289910544801</v>
      </c>
      <c r="AF3814">
        <v>0.16793847098801201</v>
      </c>
      <c r="AG3814">
        <v>0.68151250837662902</v>
      </c>
      <c r="AH3814">
        <v>23.510289220429801</v>
      </c>
      <c r="AI3814">
        <v>0.14667288820271701</v>
      </c>
      <c r="AJ3814">
        <v>0.78121606160956403</v>
      </c>
      <c r="AK3814">
        <v>23.584289795836199</v>
      </c>
    </row>
    <row r="3815" spans="1:37" x14ac:dyDescent="0.2">
      <c r="A3815" t="s">
        <v>12673</v>
      </c>
      <c r="B3815">
        <v>4095851</v>
      </c>
      <c r="C3815">
        <v>4095998</v>
      </c>
      <c r="D3815">
        <v>148</v>
      </c>
      <c r="E3815" t="s">
        <v>12879</v>
      </c>
      <c r="F3815">
        <v>4</v>
      </c>
      <c r="G3815" t="s">
        <v>12880</v>
      </c>
      <c r="H3815" t="s">
        <v>30999</v>
      </c>
      <c r="I3815">
        <v>19</v>
      </c>
      <c r="J3815">
        <v>4090339</v>
      </c>
      <c r="K3815">
        <v>4097188</v>
      </c>
      <c r="L3815">
        <v>6850</v>
      </c>
      <c r="M3815">
        <v>2</v>
      </c>
      <c r="N3815">
        <v>5605</v>
      </c>
      <c r="O3815" t="s">
        <v>12874</v>
      </c>
      <c r="P3815">
        <v>1190</v>
      </c>
      <c r="Q3815" t="s">
        <v>12875</v>
      </c>
      <c r="R3815" t="s">
        <v>12876</v>
      </c>
      <c r="S3815" t="s">
        <v>33635</v>
      </c>
      <c r="T3815">
        <v>0.32911398597860803</v>
      </c>
      <c r="U3815">
        <v>0.603102917160658</v>
      </c>
      <c r="V3815">
        <v>23.510289220429801</v>
      </c>
      <c r="W3815">
        <v>0.29261482077562401</v>
      </c>
      <c r="X3815">
        <v>0.704072456322962</v>
      </c>
      <c r="Y3815">
        <v>23.584289795836199</v>
      </c>
      <c r="Z3815">
        <v>0.48464167878831399</v>
      </c>
      <c r="AA3815">
        <v>0.84435025072159198</v>
      </c>
      <c r="AB3815">
        <v>22.546815211163398</v>
      </c>
      <c r="AC3815">
        <v>0.45677901822897599</v>
      </c>
      <c r="AD3815">
        <v>0.82872126865393902</v>
      </c>
      <c r="AE3815">
        <v>22.584289910544801</v>
      </c>
      <c r="AF3815">
        <v>0.16793847098801201</v>
      </c>
      <c r="AG3815">
        <v>0.68151250837662902</v>
      </c>
      <c r="AH3815">
        <v>23.510289220429801</v>
      </c>
      <c r="AI3815">
        <v>0.14667288820271701</v>
      </c>
      <c r="AJ3815">
        <v>0.78121606160956403</v>
      </c>
      <c r="AK3815">
        <v>23.584289795836199</v>
      </c>
    </row>
    <row r="3816" spans="1:37" x14ac:dyDescent="0.2">
      <c r="A3816" t="s">
        <v>12673</v>
      </c>
      <c r="B3816">
        <v>4217922</v>
      </c>
      <c r="C3816">
        <v>4218077</v>
      </c>
      <c r="D3816">
        <v>156</v>
      </c>
      <c r="E3816" t="s">
        <v>12881</v>
      </c>
      <c r="F3816">
        <v>16</v>
      </c>
      <c r="G3816" t="s">
        <v>12882</v>
      </c>
      <c r="H3816" t="s">
        <v>33636</v>
      </c>
      <c r="I3816">
        <v>19</v>
      </c>
      <c r="J3816">
        <v>4208963</v>
      </c>
      <c r="K3816">
        <v>4216573</v>
      </c>
      <c r="L3816">
        <v>7611</v>
      </c>
      <c r="M3816">
        <v>1</v>
      </c>
      <c r="N3816">
        <v>170961</v>
      </c>
      <c r="O3816" t="s">
        <v>12883</v>
      </c>
      <c r="P3816">
        <v>8959</v>
      </c>
      <c r="Q3816" t="s">
        <v>12884</v>
      </c>
      <c r="R3816" t="s">
        <v>12885</v>
      </c>
      <c r="S3816" t="s">
        <v>33637</v>
      </c>
      <c r="T3816">
        <v>0.93943752600822705</v>
      </c>
      <c r="U3816">
        <v>1</v>
      </c>
      <c r="V3816">
        <v>0.69802118340939501</v>
      </c>
      <c r="W3816">
        <v>0.20525741147413201</v>
      </c>
      <c r="X3816">
        <v>0.704072456322962</v>
      </c>
      <c r="Y3816">
        <v>-25.2412274049587</v>
      </c>
      <c r="Z3816">
        <v>0.84618586979904598</v>
      </c>
      <c r="AA3816">
        <v>0.971114744068449</v>
      </c>
      <c r="AB3816">
        <v>0.12825117413477799</v>
      </c>
      <c r="AC3816">
        <v>0.90042941727307502</v>
      </c>
      <c r="AD3816">
        <v>0.94068432309766403</v>
      </c>
      <c r="AE3816">
        <v>-0.78175704227207499</v>
      </c>
      <c r="AF3816">
        <v>0.73123338343369804</v>
      </c>
      <c r="AG3816">
        <v>0.86437216336234302</v>
      </c>
      <c r="AH3816">
        <v>1.0573914768494399</v>
      </c>
      <c r="AI3816">
        <v>0.123911202140572</v>
      </c>
      <c r="AJ3816">
        <v>0.78121606160956403</v>
      </c>
      <c r="AK3816">
        <v>-25.344061546165001</v>
      </c>
    </row>
    <row r="3817" spans="1:37" x14ac:dyDescent="0.2">
      <c r="A3817" t="s">
        <v>12673</v>
      </c>
      <c r="B3817">
        <v>4218077</v>
      </c>
      <c r="C3817">
        <v>4218232</v>
      </c>
      <c r="D3817">
        <v>156</v>
      </c>
      <c r="E3817" t="s">
        <v>12886</v>
      </c>
      <c r="F3817">
        <v>8</v>
      </c>
      <c r="G3817" t="s">
        <v>12887</v>
      </c>
      <c r="H3817" t="s">
        <v>33636</v>
      </c>
      <c r="I3817">
        <v>19</v>
      </c>
      <c r="J3817">
        <v>4208963</v>
      </c>
      <c r="K3817">
        <v>4216573</v>
      </c>
      <c r="L3817">
        <v>7611</v>
      </c>
      <c r="M3817">
        <v>1</v>
      </c>
      <c r="N3817">
        <v>170961</v>
      </c>
      <c r="O3817" t="s">
        <v>12883</v>
      </c>
      <c r="P3817">
        <v>9114</v>
      </c>
      <c r="Q3817" t="s">
        <v>12884</v>
      </c>
      <c r="R3817" t="s">
        <v>12885</v>
      </c>
      <c r="S3817" t="s">
        <v>33637</v>
      </c>
      <c r="T3817">
        <v>0.93943752600822705</v>
      </c>
      <c r="U3817">
        <v>1</v>
      </c>
      <c r="V3817">
        <v>0.233207641735731</v>
      </c>
      <c r="W3817">
        <v>0.20525741147413201</v>
      </c>
      <c r="X3817">
        <v>0.704072456322962</v>
      </c>
      <c r="Y3817">
        <v>-24.7764138650886</v>
      </c>
      <c r="Z3817">
        <v>0.84618586979904598</v>
      </c>
      <c r="AA3817">
        <v>0.971114744068449</v>
      </c>
      <c r="AB3817">
        <v>-0.21119225354864099</v>
      </c>
      <c r="AC3817">
        <v>0.90042941727307502</v>
      </c>
      <c r="AD3817">
        <v>0.94068432309766403</v>
      </c>
      <c r="AE3817">
        <v>-0.31694350240202601</v>
      </c>
      <c r="AF3817">
        <v>0.73123338343369804</v>
      </c>
      <c r="AG3817">
        <v>0.86437216336234302</v>
      </c>
      <c r="AH3817">
        <v>0.59257793517577295</v>
      </c>
      <c r="AI3817">
        <v>0.123911202140572</v>
      </c>
      <c r="AJ3817">
        <v>0.78121606160956403</v>
      </c>
      <c r="AK3817">
        <v>-25.125704042988399</v>
      </c>
    </row>
    <row r="3818" spans="1:37" x14ac:dyDescent="0.2">
      <c r="A3818" t="s">
        <v>12673</v>
      </c>
      <c r="B3818">
        <v>4390315</v>
      </c>
      <c r="C3818">
        <v>4390518</v>
      </c>
      <c r="D3818">
        <v>204</v>
      </c>
      <c r="E3818" t="s">
        <v>12888</v>
      </c>
      <c r="F3818">
        <v>1</v>
      </c>
      <c r="G3818" t="s">
        <v>12889</v>
      </c>
      <c r="H3818" t="s">
        <v>30987</v>
      </c>
      <c r="I3818">
        <v>19</v>
      </c>
      <c r="J3818">
        <v>4363822</v>
      </c>
      <c r="K3818">
        <v>4390610</v>
      </c>
      <c r="L3818">
        <v>26789</v>
      </c>
      <c r="M3818">
        <v>2</v>
      </c>
      <c r="N3818">
        <v>6455</v>
      </c>
      <c r="O3818" t="s">
        <v>12890</v>
      </c>
      <c r="P3818">
        <v>92</v>
      </c>
      <c r="Q3818" t="s">
        <v>12891</v>
      </c>
      <c r="R3818" t="s">
        <v>12892</v>
      </c>
      <c r="S3818" t="s">
        <v>33638</v>
      </c>
      <c r="T3818">
        <v>0.35387198439864398</v>
      </c>
      <c r="U3818">
        <v>0.603102917160658</v>
      </c>
      <c r="V3818">
        <v>-22.894012278418099</v>
      </c>
      <c r="W3818">
        <v>0.89107655920673101</v>
      </c>
      <c r="X3818">
        <v>0.95159051474143896</v>
      </c>
      <c r="Y3818">
        <v>1.54874531385945</v>
      </c>
      <c r="Z3818">
        <v>0.69013698642955401</v>
      </c>
      <c r="AA3818">
        <v>0.84521697243271998</v>
      </c>
      <c r="AB3818">
        <v>0.38002616572884601</v>
      </c>
      <c r="AC3818">
        <v>0.75388744886274095</v>
      </c>
      <c r="AD3818">
        <v>0.87989882095915395</v>
      </c>
      <c r="AE3818">
        <v>0.54874538315093102</v>
      </c>
      <c r="AF3818">
        <v>0.32549523997010099</v>
      </c>
      <c r="AG3818">
        <v>0.70473078222419605</v>
      </c>
      <c r="AH3818">
        <v>-23.737056463003199</v>
      </c>
      <c r="AI3818">
        <v>0.56157887380500204</v>
      </c>
      <c r="AJ3818">
        <v>0.78121606160956403</v>
      </c>
      <c r="AK3818">
        <v>2.4175006131160601</v>
      </c>
    </row>
    <row r="3819" spans="1:37" x14ac:dyDescent="0.2">
      <c r="A3819" t="s">
        <v>12673</v>
      </c>
      <c r="B3819">
        <v>4390518</v>
      </c>
      <c r="C3819">
        <v>4390721</v>
      </c>
      <c r="D3819">
        <v>204</v>
      </c>
      <c r="E3819" t="s">
        <v>12893</v>
      </c>
      <c r="F3819">
        <v>4</v>
      </c>
      <c r="G3819" t="s">
        <v>12894</v>
      </c>
      <c r="H3819" t="s">
        <v>30987</v>
      </c>
      <c r="I3819">
        <v>19</v>
      </c>
      <c r="J3819">
        <v>4363822</v>
      </c>
      <c r="K3819">
        <v>4390610</v>
      </c>
      <c r="L3819">
        <v>26789</v>
      </c>
      <c r="M3819">
        <v>2</v>
      </c>
      <c r="N3819">
        <v>6455</v>
      </c>
      <c r="O3819" t="s">
        <v>12890</v>
      </c>
      <c r="P3819">
        <v>0</v>
      </c>
      <c r="Q3819" t="s">
        <v>12891</v>
      </c>
      <c r="R3819" t="s">
        <v>12892</v>
      </c>
      <c r="S3819" t="s">
        <v>33638</v>
      </c>
      <c r="T3819">
        <v>0.35387198439864398</v>
      </c>
      <c r="U3819">
        <v>0.603102917160658</v>
      </c>
      <c r="V3819">
        <v>-22.894012278418099</v>
      </c>
      <c r="W3819">
        <v>0.89107655920673101</v>
      </c>
      <c r="X3819">
        <v>0.95159051474143896</v>
      </c>
      <c r="Y3819">
        <v>1.0893137212064601</v>
      </c>
      <c r="Z3819">
        <v>0.69013698642955401</v>
      </c>
      <c r="AA3819">
        <v>0.84521697243271998</v>
      </c>
      <c r="AB3819">
        <v>-7.9405399572247098E-2</v>
      </c>
      <c r="AC3819">
        <v>0.75388744886274095</v>
      </c>
      <c r="AD3819">
        <v>0.87989882095915395</v>
      </c>
      <c r="AE3819">
        <v>8.9313816482243596E-2</v>
      </c>
      <c r="AF3819">
        <v>0.32549523997010099</v>
      </c>
      <c r="AG3819">
        <v>0.70473078222419605</v>
      </c>
      <c r="AH3819">
        <v>-23.4278610331768</v>
      </c>
      <c r="AI3819">
        <v>0.56157887380500204</v>
      </c>
      <c r="AJ3819">
        <v>0.78121606160956403</v>
      </c>
      <c r="AK3819">
        <v>1.95806902046307</v>
      </c>
    </row>
    <row r="3820" spans="1:37" x14ac:dyDescent="0.2">
      <c r="A3820" t="s">
        <v>12673</v>
      </c>
      <c r="B3820">
        <v>4511015</v>
      </c>
      <c r="C3820">
        <v>4511163</v>
      </c>
      <c r="D3820">
        <v>149</v>
      </c>
      <c r="E3820" t="s">
        <v>12895</v>
      </c>
      <c r="F3820">
        <v>7</v>
      </c>
      <c r="G3820" t="s">
        <v>12896</v>
      </c>
      <c r="H3820" t="s">
        <v>33639</v>
      </c>
      <c r="I3820">
        <v>19</v>
      </c>
      <c r="J3820">
        <v>4502192</v>
      </c>
      <c r="K3820">
        <v>4518465</v>
      </c>
      <c r="L3820">
        <v>16274</v>
      </c>
      <c r="M3820">
        <v>2</v>
      </c>
      <c r="N3820">
        <v>729359</v>
      </c>
      <c r="O3820" t="s">
        <v>12897</v>
      </c>
      <c r="P3820">
        <v>7302</v>
      </c>
      <c r="Q3820" t="s">
        <v>12898</v>
      </c>
      <c r="R3820" t="s">
        <v>12899</v>
      </c>
      <c r="S3820" t="s">
        <v>33640</v>
      </c>
      <c r="T3820">
        <v>0.152084254673993</v>
      </c>
      <c r="U3820">
        <v>0.603102917160658</v>
      </c>
      <c r="V3820">
        <v>24.870085999292002</v>
      </c>
      <c r="W3820">
        <v>0.20525741147413201</v>
      </c>
      <c r="X3820">
        <v>0.704072456322962</v>
      </c>
      <c r="Y3820">
        <v>-24.668452145179401</v>
      </c>
      <c r="Z3820">
        <v>0.306975110376564</v>
      </c>
      <c r="AA3820">
        <v>0.72610664078822296</v>
      </c>
      <c r="AB3820">
        <v>23.906611920011802</v>
      </c>
      <c r="AC3820">
        <v>7.0489011448141195E-2</v>
      </c>
      <c r="AD3820">
        <v>0.57684129297949804</v>
      </c>
      <c r="AE3820">
        <v>-24.668452145179401</v>
      </c>
      <c r="AF3820">
        <v>4.6407610929182198E-2</v>
      </c>
      <c r="AG3820">
        <v>0.476038960109122</v>
      </c>
      <c r="AH3820">
        <v>24.870085999292002</v>
      </c>
      <c r="AI3820">
        <v>0.35038410267202102</v>
      </c>
      <c r="AJ3820">
        <v>0.78121606160956403</v>
      </c>
      <c r="AK3820">
        <v>-23.799696723152401</v>
      </c>
    </row>
    <row r="3821" spans="1:37" x14ac:dyDescent="0.2">
      <c r="A3821" t="s">
        <v>12673</v>
      </c>
      <c r="B3821">
        <v>4511163</v>
      </c>
      <c r="C3821">
        <v>4511311</v>
      </c>
      <c r="D3821">
        <v>149</v>
      </c>
      <c r="E3821" t="s">
        <v>12900</v>
      </c>
      <c r="F3821">
        <v>5</v>
      </c>
      <c r="G3821" t="s">
        <v>12901</v>
      </c>
      <c r="H3821" t="s">
        <v>33639</v>
      </c>
      <c r="I3821">
        <v>19</v>
      </c>
      <c r="J3821">
        <v>4502192</v>
      </c>
      <c r="K3821">
        <v>4518465</v>
      </c>
      <c r="L3821">
        <v>16274</v>
      </c>
      <c r="M3821">
        <v>2</v>
      </c>
      <c r="N3821">
        <v>729359</v>
      </c>
      <c r="O3821" t="s">
        <v>12897</v>
      </c>
      <c r="P3821">
        <v>7154</v>
      </c>
      <c r="Q3821" t="s">
        <v>12898</v>
      </c>
      <c r="R3821" t="s">
        <v>12899</v>
      </c>
      <c r="S3821" t="s">
        <v>33640</v>
      </c>
      <c r="T3821">
        <v>0.152084254673993</v>
      </c>
      <c r="U3821">
        <v>0.603102917160658</v>
      </c>
      <c r="V3821">
        <v>24.870085999292002</v>
      </c>
      <c r="W3821">
        <v>0.20525741147413201</v>
      </c>
      <c r="X3821">
        <v>0.704072456322962</v>
      </c>
      <c r="Y3821">
        <v>-24.668452145179401</v>
      </c>
      <c r="Z3821">
        <v>0.306975110376564</v>
      </c>
      <c r="AA3821">
        <v>0.72610664078822296</v>
      </c>
      <c r="AB3821">
        <v>23.906611920011802</v>
      </c>
      <c r="AC3821">
        <v>7.0489011448141195E-2</v>
      </c>
      <c r="AD3821">
        <v>0.57684129297949804</v>
      </c>
      <c r="AE3821">
        <v>-24.668452145179401</v>
      </c>
      <c r="AF3821">
        <v>4.6407610929182198E-2</v>
      </c>
      <c r="AG3821">
        <v>0.476038960109122</v>
      </c>
      <c r="AH3821">
        <v>24.870085999292002</v>
      </c>
      <c r="AI3821">
        <v>0.35038410267202102</v>
      </c>
      <c r="AJ3821">
        <v>0.78121606160956403</v>
      </c>
      <c r="AK3821">
        <v>-23.799696723152401</v>
      </c>
    </row>
    <row r="3822" spans="1:37" x14ac:dyDescent="0.2">
      <c r="A3822" t="s">
        <v>12673</v>
      </c>
      <c r="B3822">
        <v>4511311</v>
      </c>
      <c r="C3822">
        <v>4511459</v>
      </c>
      <c r="D3822">
        <v>149</v>
      </c>
      <c r="E3822" t="s">
        <v>12902</v>
      </c>
      <c r="F3822">
        <v>8</v>
      </c>
      <c r="G3822" t="s">
        <v>12903</v>
      </c>
      <c r="H3822" t="s">
        <v>33639</v>
      </c>
      <c r="I3822">
        <v>19</v>
      </c>
      <c r="J3822">
        <v>4502192</v>
      </c>
      <c r="K3822">
        <v>4518465</v>
      </c>
      <c r="L3822">
        <v>16274</v>
      </c>
      <c r="M3822">
        <v>2</v>
      </c>
      <c r="N3822">
        <v>729359</v>
      </c>
      <c r="O3822" t="s">
        <v>12897</v>
      </c>
      <c r="P3822">
        <v>7006</v>
      </c>
      <c r="Q3822" t="s">
        <v>12898</v>
      </c>
      <c r="R3822" t="s">
        <v>12899</v>
      </c>
      <c r="S3822" t="s">
        <v>33640</v>
      </c>
      <c r="T3822">
        <v>0.152084254673993</v>
      </c>
      <c r="U3822">
        <v>0.603102917160658</v>
      </c>
      <c r="V3822">
        <v>24.870085999292002</v>
      </c>
      <c r="W3822">
        <v>0.20525741147413201</v>
      </c>
      <c r="X3822">
        <v>0.704072456322962</v>
      </c>
      <c r="Y3822">
        <v>-24.668452145179401</v>
      </c>
      <c r="Z3822">
        <v>0.306975110376564</v>
      </c>
      <c r="AA3822">
        <v>0.72610664078822296</v>
      </c>
      <c r="AB3822">
        <v>23.906611920011802</v>
      </c>
      <c r="AC3822">
        <v>7.0489011448141195E-2</v>
      </c>
      <c r="AD3822">
        <v>0.57684129297949804</v>
      </c>
      <c r="AE3822">
        <v>-24.668452145179401</v>
      </c>
      <c r="AF3822">
        <v>4.6407610929182198E-2</v>
      </c>
      <c r="AG3822">
        <v>0.476038960109122</v>
      </c>
      <c r="AH3822">
        <v>24.870085999292002</v>
      </c>
      <c r="AI3822">
        <v>0.35038410267202102</v>
      </c>
      <c r="AJ3822">
        <v>0.78121606160956403</v>
      </c>
      <c r="AK3822">
        <v>-23.799696723152401</v>
      </c>
    </row>
    <row r="3823" spans="1:37" x14ac:dyDescent="0.2">
      <c r="A3823" t="s">
        <v>12673</v>
      </c>
      <c r="B3823">
        <v>4819031</v>
      </c>
      <c r="C3823">
        <v>4819215</v>
      </c>
      <c r="D3823">
        <v>185</v>
      </c>
      <c r="E3823" t="s">
        <v>12904</v>
      </c>
      <c r="F3823">
        <v>5</v>
      </c>
      <c r="G3823" t="s">
        <v>12905</v>
      </c>
      <c r="H3823" t="s">
        <v>33641</v>
      </c>
      <c r="I3823">
        <v>19</v>
      </c>
      <c r="J3823">
        <v>4815932</v>
      </c>
      <c r="K3823">
        <v>4831712</v>
      </c>
      <c r="L3823">
        <v>15781</v>
      </c>
      <c r="M3823">
        <v>2</v>
      </c>
      <c r="N3823">
        <v>148022</v>
      </c>
      <c r="O3823" t="s">
        <v>12906</v>
      </c>
      <c r="P3823">
        <v>12497</v>
      </c>
      <c r="Q3823" t="s">
        <v>12907</v>
      </c>
      <c r="R3823" t="s">
        <v>12908</v>
      </c>
      <c r="S3823" t="s">
        <v>33642</v>
      </c>
      <c r="T3823">
        <v>0.32911398597860803</v>
      </c>
      <c r="U3823">
        <v>0.603102917160658</v>
      </c>
      <c r="V3823">
        <v>22.1883613066612</v>
      </c>
      <c r="W3823">
        <v>0.29261482077562401</v>
      </c>
      <c r="X3823">
        <v>0.704072456322962</v>
      </c>
      <c r="Y3823">
        <v>22.262361873011699</v>
      </c>
      <c r="Z3823">
        <v>0.306975110376564</v>
      </c>
      <c r="AA3823">
        <v>0.72610664078822296</v>
      </c>
      <c r="AB3823">
        <v>21.4462411587443</v>
      </c>
      <c r="AC3823">
        <v>0.27780950890804001</v>
      </c>
      <c r="AD3823">
        <v>0.68253123924728298</v>
      </c>
      <c r="AE3823">
        <v>21.483715851216601</v>
      </c>
      <c r="AF3823">
        <v>0.61410715005536498</v>
      </c>
      <c r="AG3823">
        <v>0.80674443595273604</v>
      </c>
      <c r="AH3823">
        <v>3.5922454522607801</v>
      </c>
      <c r="AI3823">
        <v>0.56157887380500204</v>
      </c>
      <c r="AJ3823">
        <v>0.78121606160956403</v>
      </c>
      <c r="AK3823">
        <v>3.7366351644673301</v>
      </c>
    </row>
    <row r="3824" spans="1:37" x14ac:dyDescent="0.2">
      <c r="A3824" t="s">
        <v>12673</v>
      </c>
      <c r="B3824">
        <v>4936461</v>
      </c>
      <c r="C3824">
        <v>4936605</v>
      </c>
      <c r="D3824">
        <v>145</v>
      </c>
      <c r="E3824" t="s">
        <v>12909</v>
      </c>
      <c r="F3824">
        <v>0</v>
      </c>
      <c r="G3824" t="s">
        <v>12910</v>
      </c>
      <c r="H3824" t="s">
        <v>33643</v>
      </c>
      <c r="I3824">
        <v>19</v>
      </c>
      <c r="J3824">
        <v>4932687</v>
      </c>
      <c r="K3824">
        <v>4932740</v>
      </c>
      <c r="L3824">
        <v>54</v>
      </c>
      <c r="M3824">
        <v>1</v>
      </c>
      <c r="N3824">
        <v>100616337</v>
      </c>
      <c r="O3824" t="s">
        <v>12911</v>
      </c>
      <c r="P3824">
        <v>3774</v>
      </c>
      <c r="Q3824" t="s">
        <v>12912</v>
      </c>
      <c r="R3824" t="s">
        <v>12913</v>
      </c>
      <c r="S3824" t="s">
        <v>33644</v>
      </c>
      <c r="T3824">
        <v>0.32911398597860803</v>
      </c>
      <c r="U3824">
        <v>0.603102917160658</v>
      </c>
      <c r="V3824">
        <v>20.564399566637199</v>
      </c>
      <c r="W3824">
        <v>0.89107655920673101</v>
      </c>
      <c r="X3824">
        <v>0.95159051474143896</v>
      </c>
      <c r="Y3824">
        <v>0.38001003081851098</v>
      </c>
      <c r="Z3824">
        <v>0.306975110376564</v>
      </c>
      <c r="AA3824">
        <v>0.72610664078822296</v>
      </c>
      <c r="AB3824">
        <v>22.589029708401299</v>
      </c>
      <c r="AC3824">
        <v>0.88945902157151002</v>
      </c>
      <c r="AD3824">
        <v>0.94068432309766403</v>
      </c>
      <c r="AE3824">
        <v>-0.43838399506382297</v>
      </c>
      <c r="AF3824">
        <v>0.64997455747578503</v>
      </c>
      <c r="AG3824">
        <v>0.80674443595273604</v>
      </c>
      <c r="AH3824">
        <v>-1.7937519026481401</v>
      </c>
      <c r="AI3824">
        <v>0.91725052871964496</v>
      </c>
      <c r="AJ3824">
        <v>0.98621344597861504</v>
      </c>
      <c r="AK3824">
        <v>1.05441300281142</v>
      </c>
    </row>
    <row r="3825" spans="1:37" x14ac:dyDescent="0.2">
      <c r="A3825" t="s">
        <v>12673</v>
      </c>
      <c r="B3825">
        <v>4936605</v>
      </c>
      <c r="C3825">
        <v>4936749</v>
      </c>
      <c r="D3825">
        <v>145</v>
      </c>
      <c r="E3825" t="s">
        <v>12914</v>
      </c>
      <c r="F3825">
        <v>2</v>
      </c>
      <c r="G3825" t="s">
        <v>12915</v>
      </c>
      <c r="H3825" t="s">
        <v>33643</v>
      </c>
      <c r="I3825">
        <v>19</v>
      </c>
      <c r="J3825">
        <v>4932687</v>
      </c>
      <c r="K3825">
        <v>4932740</v>
      </c>
      <c r="L3825">
        <v>54</v>
      </c>
      <c r="M3825">
        <v>1</v>
      </c>
      <c r="N3825">
        <v>100616337</v>
      </c>
      <c r="O3825" t="s">
        <v>12911</v>
      </c>
      <c r="P3825">
        <v>3918</v>
      </c>
      <c r="Q3825" t="s">
        <v>12912</v>
      </c>
      <c r="R3825" t="s">
        <v>12913</v>
      </c>
      <c r="S3825" t="s">
        <v>33644</v>
      </c>
      <c r="T3825">
        <v>0.32911398597860803</v>
      </c>
      <c r="U3825">
        <v>0.603102917160658</v>
      </c>
      <c r="V3825">
        <v>20.564399566637199</v>
      </c>
      <c r="W3825">
        <v>0.89107655920673101</v>
      </c>
      <c r="X3825">
        <v>0.95159051474143896</v>
      </c>
      <c r="Y3825">
        <v>0.38001003081851098</v>
      </c>
      <c r="Z3825">
        <v>0.306975110376564</v>
      </c>
      <c r="AA3825">
        <v>0.72610664078822296</v>
      </c>
      <c r="AB3825">
        <v>22.589029708401299</v>
      </c>
      <c r="AC3825">
        <v>0.88945902157151002</v>
      </c>
      <c r="AD3825">
        <v>0.94068432309766403</v>
      </c>
      <c r="AE3825">
        <v>-0.43838399506382297</v>
      </c>
      <c r="AF3825">
        <v>0.64997455747578503</v>
      </c>
      <c r="AG3825">
        <v>0.80674443595273604</v>
      </c>
      <c r="AH3825">
        <v>-1.7937519026481401</v>
      </c>
      <c r="AI3825">
        <v>0.91725052871964496</v>
      </c>
      <c r="AJ3825">
        <v>0.98621344597861504</v>
      </c>
      <c r="AK3825">
        <v>1.05441300281142</v>
      </c>
    </row>
    <row r="3826" spans="1:37" x14ac:dyDescent="0.2">
      <c r="A3826" t="s">
        <v>12673</v>
      </c>
      <c r="B3826">
        <v>5047027</v>
      </c>
      <c r="C3826">
        <v>5047173</v>
      </c>
      <c r="D3826">
        <v>147</v>
      </c>
      <c r="E3826" t="s">
        <v>12916</v>
      </c>
      <c r="F3826">
        <v>3</v>
      </c>
      <c r="G3826" t="s">
        <v>12917</v>
      </c>
      <c r="H3826" t="s">
        <v>30987</v>
      </c>
      <c r="I3826">
        <v>19</v>
      </c>
      <c r="J3826">
        <v>5046998</v>
      </c>
      <c r="K3826">
        <v>5082437</v>
      </c>
      <c r="L3826">
        <v>35440</v>
      </c>
      <c r="M3826">
        <v>1</v>
      </c>
      <c r="N3826">
        <v>23030</v>
      </c>
      <c r="O3826" t="s">
        <v>12918</v>
      </c>
      <c r="P3826">
        <v>29</v>
      </c>
      <c r="Q3826" t="s">
        <v>12919</v>
      </c>
      <c r="R3826" t="s">
        <v>12920</v>
      </c>
      <c r="S3826" t="s">
        <v>33645</v>
      </c>
      <c r="T3826" t="s">
        <v>40</v>
      </c>
      <c r="U3826" t="s">
        <v>40</v>
      </c>
      <c r="V3826">
        <v>0</v>
      </c>
      <c r="W3826">
        <v>0.123414495547065</v>
      </c>
      <c r="X3826">
        <v>0.704072456322962</v>
      </c>
      <c r="Y3826">
        <v>24.771338789732901</v>
      </c>
      <c r="Z3826">
        <v>0.306975110376564</v>
      </c>
      <c r="AA3826">
        <v>0.72610664078822296</v>
      </c>
      <c r="AB3826">
        <v>23.733864137345801</v>
      </c>
      <c r="AC3826">
        <v>0.27780950890804001</v>
      </c>
      <c r="AD3826">
        <v>0.68253123924728298</v>
      </c>
      <c r="AE3826">
        <v>23.7713388401129</v>
      </c>
      <c r="AF3826">
        <v>0.32549523997010099</v>
      </c>
      <c r="AG3826">
        <v>0.70473078222419605</v>
      </c>
      <c r="AH3826">
        <v>-23.697338263972298</v>
      </c>
      <c r="AI3826">
        <v>3.6185182304427702E-2</v>
      </c>
      <c r="AJ3826">
        <v>0.78121606160956403</v>
      </c>
      <c r="AK3826">
        <v>24.771338789732901</v>
      </c>
    </row>
    <row r="3827" spans="1:37" x14ac:dyDescent="0.2">
      <c r="A3827" t="s">
        <v>12673</v>
      </c>
      <c r="B3827">
        <v>5078614</v>
      </c>
      <c r="C3827">
        <v>5078766</v>
      </c>
      <c r="D3827">
        <v>153</v>
      </c>
      <c r="E3827" t="s">
        <v>12921</v>
      </c>
      <c r="F3827">
        <v>2</v>
      </c>
      <c r="G3827" t="s">
        <v>12922</v>
      </c>
      <c r="H3827" t="s">
        <v>30999</v>
      </c>
      <c r="I3827">
        <v>19</v>
      </c>
      <c r="J3827">
        <v>5080688</v>
      </c>
      <c r="K3827">
        <v>5110734</v>
      </c>
      <c r="L3827">
        <v>30047</v>
      </c>
      <c r="M3827">
        <v>1</v>
      </c>
      <c r="N3827">
        <v>23030</v>
      </c>
      <c r="O3827" t="s">
        <v>12923</v>
      </c>
      <c r="P3827">
        <v>-1922</v>
      </c>
      <c r="Q3827" t="s">
        <v>12919</v>
      </c>
      <c r="R3827" t="s">
        <v>12920</v>
      </c>
      <c r="S3827" t="s">
        <v>33645</v>
      </c>
      <c r="T3827">
        <v>0.32911398597860803</v>
      </c>
      <c r="U3827">
        <v>0.603102917160658</v>
      </c>
      <c r="V3827">
        <v>24.132307113869</v>
      </c>
      <c r="W3827">
        <v>0.38920677604595899</v>
      </c>
      <c r="X3827">
        <v>0.704072456322962</v>
      </c>
      <c r="Y3827">
        <v>-23.930673264467799</v>
      </c>
      <c r="Z3827">
        <v>0.48464167878831399</v>
      </c>
      <c r="AA3827">
        <v>0.84435025072159198</v>
      </c>
      <c r="AB3827">
        <v>23.1688330644273</v>
      </c>
      <c r="AC3827">
        <v>0.21073619169722799</v>
      </c>
      <c r="AD3827">
        <v>0.68253123924728298</v>
      </c>
      <c r="AE3827">
        <v>-23.930673264467799</v>
      </c>
      <c r="AF3827">
        <v>0.16793847098801201</v>
      </c>
      <c r="AG3827">
        <v>0.68151250837662902</v>
      </c>
      <c r="AH3827">
        <v>24.132307113869</v>
      </c>
      <c r="AI3827">
        <v>0.52399907623471598</v>
      </c>
      <c r="AJ3827">
        <v>0.78121606160956403</v>
      </c>
      <c r="AK3827">
        <v>-23.061917872279199</v>
      </c>
    </row>
    <row r="3828" spans="1:37" x14ac:dyDescent="0.2">
      <c r="A3828" t="s">
        <v>12673</v>
      </c>
      <c r="B3828">
        <v>5078766</v>
      </c>
      <c r="C3828">
        <v>5078918</v>
      </c>
      <c r="D3828">
        <v>153</v>
      </c>
      <c r="E3828" t="s">
        <v>12924</v>
      </c>
      <c r="F3828">
        <v>7</v>
      </c>
      <c r="G3828" t="s">
        <v>12925</v>
      </c>
      <c r="H3828" t="s">
        <v>30999</v>
      </c>
      <c r="I3828">
        <v>19</v>
      </c>
      <c r="J3828">
        <v>5080688</v>
      </c>
      <c r="K3828">
        <v>5110734</v>
      </c>
      <c r="L3828">
        <v>30047</v>
      </c>
      <c r="M3828">
        <v>1</v>
      </c>
      <c r="N3828">
        <v>23030</v>
      </c>
      <c r="O3828" t="s">
        <v>12923</v>
      </c>
      <c r="P3828">
        <v>-1770</v>
      </c>
      <c r="Q3828" t="s">
        <v>12919</v>
      </c>
      <c r="R3828" t="s">
        <v>12920</v>
      </c>
      <c r="S3828" t="s">
        <v>33645</v>
      </c>
      <c r="T3828">
        <v>0.32911398597860803</v>
      </c>
      <c r="U3828">
        <v>0.603102917160658</v>
      </c>
      <c r="V3828">
        <v>24.132307113869</v>
      </c>
      <c r="W3828">
        <v>0.38920677604595899</v>
      </c>
      <c r="X3828">
        <v>0.704072456322962</v>
      </c>
      <c r="Y3828">
        <v>-23.930673264467799</v>
      </c>
      <c r="Z3828">
        <v>0.48464167878831399</v>
      </c>
      <c r="AA3828">
        <v>0.84435025072159198</v>
      </c>
      <c r="AB3828">
        <v>23.1688330644273</v>
      </c>
      <c r="AC3828">
        <v>0.21073619169722799</v>
      </c>
      <c r="AD3828">
        <v>0.68253123924728298</v>
      </c>
      <c r="AE3828">
        <v>-23.930673264467799</v>
      </c>
      <c r="AF3828">
        <v>0.16793847098801201</v>
      </c>
      <c r="AG3828">
        <v>0.68151250837662902</v>
      </c>
      <c r="AH3828">
        <v>24.132307113869</v>
      </c>
      <c r="AI3828">
        <v>0.52399907623471598</v>
      </c>
      <c r="AJ3828">
        <v>0.78121606160956403</v>
      </c>
      <c r="AK3828">
        <v>-23.061917872279199</v>
      </c>
    </row>
    <row r="3829" spans="1:37" x14ac:dyDescent="0.2">
      <c r="A3829" t="s">
        <v>12673</v>
      </c>
      <c r="B3829">
        <v>5078918</v>
      </c>
      <c r="C3829">
        <v>5079070</v>
      </c>
      <c r="D3829">
        <v>153</v>
      </c>
      <c r="E3829" t="s">
        <v>12926</v>
      </c>
      <c r="F3829">
        <v>7</v>
      </c>
      <c r="G3829" t="s">
        <v>12927</v>
      </c>
      <c r="H3829" t="s">
        <v>30999</v>
      </c>
      <c r="I3829">
        <v>19</v>
      </c>
      <c r="J3829">
        <v>5080688</v>
      </c>
      <c r="K3829">
        <v>5110734</v>
      </c>
      <c r="L3829">
        <v>30047</v>
      </c>
      <c r="M3829">
        <v>1</v>
      </c>
      <c r="N3829">
        <v>23030</v>
      </c>
      <c r="O3829" t="s">
        <v>12923</v>
      </c>
      <c r="P3829">
        <v>-1618</v>
      </c>
      <c r="Q3829" t="s">
        <v>12919</v>
      </c>
      <c r="R3829" t="s">
        <v>12920</v>
      </c>
      <c r="S3829" t="s">
        <v>33645</v>
      </c>
      <c r="T3829">
        <v>0.32911398597860803</v>
      </c>
      <c r="U3829">
        <v>0.603102917160658</v>
      </c>
      <c r="V3829">
        <v>23.547344652375902</v>
      </c>
      <c r="W3829">
        <v>0.38920677604595899</v>
      </c>
      <c r="X3829">
        <v>0.704072456322962</v>
      </c>
      <c r="Y3829">
        <v>-23.345710808858801</v>
      </c>
      <c r="Z3829">
        <v>0.48464167878831399</v>
      </c>
      <c r="AA3829">
        <v>0.84435025072159198</v>
      </c>
      <c r="AB3829">
        <v>22.5838706402008</v>
      </c>
      <c r="AC3829">
        <v>0.21073619169722799</v>
      </c>
      <c r="AD3829">
        <v>0.68253123924728298</v>
      </c>
      <c r="AE3829">
        <v>-23.345710808858801</v>
      </c>
      <c r="AF3829">
        <v>0.16793847098801201</v>
      </c>
      <c r="AG3829">
        <v>0.68151250837662902</v>
      </c>
      <c r="AH3829">
        <v>23.547344652375902</v>
      </c>
      <c r="AI3829">
        <v>0.52399907623471598</v>
      </c>
      <c r="AJ3829">
        <v>0.78121606160956403</v>
      </c>
      <c r="AK3829">
        <v>-22.476955453936899</v>
      </c>
    </row>
    <row r="3830" spans="1:37" x14ac:dyDescent="0.2">
      <c r="A3830" t="s">
        <v>12673</v>
      </c>
      <c r="B3830">
        <v>5917654</v>
      </c>
      <c r="C3830">
        <v>5917806</v>
      </c>
      <c r="D3830">
        <v>153</v>
      </c>
      <c r="E3830" t="s">
        <v>12928</v>
      </c>
      <c r="F3830">
        <v>6</v>
      </c>
      <c r="G3830" t="s">
        <v>12929</v>
      </c>
      <c r="H3830" t="s">
        <v>31003</v>
      </c>
      <c r="I3830">
        <v>19</v>
      </c>
      <c r="J3830">
        <v>5914273</v>
      </c>
      <c r="K3830">
        <v>5915081</v>
      </c>
      <c r="L3830">
        <v>809</v>
      </c>
      <c r="M3830">
        <v>1</v>
      </c>
      <c r="N3830">
        <v>828</v>
      </c>
      <c r="O3830" t="s">
        <v>12930</v>
      </c>
      <c r="P3830">
        <v>3381</v>
      </c>
      <c r="Q3830" t="s">
        <v>12931</v>
      </c>
      <c r="R3830" t="s">
        <v>12932</v>
      </c>
      <c r="S3830" t="s">
        <v>12933</v>
      </c>
      <c r="T3830">
        <v>0.506551998792793</v>
      </c>
      <c r="U3830">
        <v>0.78288571403930396</v>
      </c>
      <c r="V3830">
        <v>5.3734008526693202</v>
      </c>
      <c r="W3830">
        <v>0.123414495547065</v>
      </c>
      <c r="X3830">
        <v>0.704072456322962</v>
      </c>
      <c r="Y3830">
        <v>25.919578940318701</v>
      </c>
      <c r="Z3830">
        <v>0.93459220503170903</v>
      </c>
      <c r="AA3830">
        <v>0.99919698600769702</v>
      </c>
      <c r="AB3830">
        <v>4.4099267514246598</v>
      </c>
      <c r="AC3830">
        <v>0.17695932866387601</v>
      </c>
      <c r="AD3830">
        <v>0.68253123924728298</v>
      </c>
      <c r="AE3830">
        <v>24.9556671908318</v>
      </c>
      <c r="AF3830">
        <v>0.205398459628826</v>
      </c>
      <c r="AG3830">
        <v>0.68151250837662902</v>
      </c>
      <c r="AH3830">
        <v>6.3030106274127604</v>
      </c>
      <c r="AI3830">
        <v>0.170234813229591</v>
      </c>
      <c r="AJ3830">
        <v>0.78121606160956403</v>
      </c>
      <c r="AK3830">
        <v>6.4474004410921504</v>
      </c>
    </row>
    <row r="3831" spans="1:37" x14ac:dyDescent="0.2">
      <c r="A3831" t="s">
        <v>12673</v>
      </c>
      <c r="B3831">
        <v>5917890</v>
      </c>
      <c r="C3831">
        <v>5918180</v>
      </c>
      <c r="D3831">
        <v>291</v>
      </c>
      <c r="E3831" t="s">
        <v>12934</v>
      </c>
      <c r="F3831">
        <v>7</v>
      </c>
      <c r="G3831" t="s">
        <v>12935</v>
      </c>
      <c r="H3831" t="s">
        <v>31003</v>
      </c>
      <c r="I3831">
        <v>19</v>
      </c>
      <c r="J3831">
        <v>5914273</v>
      </c>
      <c r="K3831">
        <v>5915081</v>
      </c>
      <c r="L3831">
        <v>809</v>
      </c>
      <c r="M3831">
        <v>1</v>
      </c>
      <c r="N3831">
        <v>828</v>
      </c>
      <c r="O3831" t="s">
        <v>12930</v>
      </c>
      <c r="P3831">
        <v>3617</v>
      </c>
      <c r="Q3831" t="s">
        <v>12931</v>
      </c>
      <c r="R3831" t="s">
        <v>12932</v>
      </c>
      <c r="S3831" t="s">
        <v>12933</v>
      </c>
      <c r="T3831">
        <v>0.506551998792793</v>
      </c>
      <c r="U3831">
        <v>0.78288571403930396</v>
      </c>
      <c r="V3831">
        <v>5.3734008526693202</v>
      </c>
      <c r="W3831">
        <v>0.123414495547065</v>
      </c>
      <c r="X3831">
        <v>0.704072456322962</v>
      </c>
      <c r="Y3831">
        <v>25.919578940318701</v>
      </c>
      <c r="Z3831">
        <v>0.93459220503170903</v>
      </c>
      <c r="AA3831">
        <v>0.99919698600769702</v>
      </c>
      <c r="AB3831">
        <v>4.4099267514246598</v>
      </c>
      <c r="AC3831">
        <v>0.17695932866387601</v>
      </c>
      <c r="AD3831">
        <v>0.68253123924728298</v>
      </c>
      <c r="AE3831">
        <v>24.9556671908318</v>
      </c>
      <c r="AF3831">
        <v>0.205398459628826</v>
      </c>
      <c r="AG3831">
        <v>0.68151250837662902</v>
      </c>
      <c r="AH3831">
        <v>6.3030106274127604</v>
      </c>
      <c r="AI3831">
        <v>0.170234813229591</v>
      </c>
      <c r="AJ3831">
        <v>0.78121606160956403</v>
      </c>
      <c r="AK3831">
        <v>6.4474004410921504</v>
      </c>
    </row>
    <row r="3832" spans="1:37" x14ac:dyDescent="0.2">
      <c r="A3832" t="s">
        <v>12673</v>
      </c>
      <c r="B3832">
        <v>6213460</v>
      </c>
      <c r="C3832">
        <v>6213616</v>
      </c>
      <c r="D3832">
        <v>157</v>
      </c>
      <c r="E3832" t="s">
        <v>12936</v>
      </c>
      <c r="F3832">
        <v>1</v>
      </c>
      <c r="G3832" t="s">
        <v>12937</v>
      </c>
      <c r="H3832" t="s">
        <v>33646</v>
      </c>
      <c r="I3832">
        <v>19</v>
      </c>
      <c r="J3832">
        <v>6213120</v>
      </c>
      <c r="K3832">
        <v>6216968</v>
      </c>
      <c r="L3832">
        <v>3849</v>
      </c>
      <c r="M3832">
        <v>2</v>
      </c>
      <c r="N3832">
        <v>4298</v>
      </c>
      <c r="O3832" t="s">
        <v>12938</v>
      </c>
      <c r="P3832">
        <v>3352</v>
      </c>
      <c r="Q3832" t="s">
        <v>12939</v>
      </c>
      <c r="R3832" t="s">
        <v>12940</v>
      </c>
      <c r="S3832" t="s">
        <v>33647</v>
      </c>
      <c r="T3832">
        <v>0.583211159830616</v>
      </c>
      <c r="U3832">
        <v>0.81360520874211995</v>
      </c>
      <c r="V3832">
        <v>-0.77419890281174197</v>
      </c>
      <c r="W3832">
        <v>0.69201225521665499</v>
      </c>
      <c r="X3832">
        <v>0.95159051474143896</v>
      </c>
      <c r="Y3832">
        <v>-0.76037250223048003</v>
      </c>
      <c r="Z3832">
        <v>1</v>
      </c>
      <c r="AA3832">
        <v>1</v>
      </c>
      <c r="AB3832">
        <v>-1.7376729381054401</v>
      </c>
      <c r="AC3832">
        <v>0.30184355666711699</v>
      </c>
      <c r="AD3832">
        <v>0.68253123924728298</v>
      </c>
      <c r="AE3832">
        <v>-1.76037240546729</v>
      </c>
      <c r="AF3832">
        <v>0.23669707478149901</v>
      </c>
      <c r="AG3832">
        <v>0.69020448338054297</v>
      </c>
      <c r="AH3832">
        <v>0.15541171991298999</v>
      </c>
      <c r="AI3832">
        <v>0.95029317176085903</v>
      </c>
      <c r="AJ3832">
        <v>0.98621344597861504</v>
      </c>
      <c r="AK3832">
        <v>0.10838291730224001</v>
      </c>
    </row>
    <row r="3833" spans="1:37" x14ac:dyDescent="0.2">
      <c r="A3833" t="s">
        <v>12673</v>
      </c>
      <c r="B3833">
        <v>6360227</v>
      </c>
      <c r="C3833">
        <v>6360412</v>
      </c>
      <c r="D3833">
        <v>186</v>
      </c>
      <c r="E3833" t="s">
        <v>12941</v>
      </c>
      <c r="F3833">
        <v>2</v>
      </c>
      <c r="G3833" t="s">
        <v>12942</v>
      </c>
      <c r="H3833" t="s">
        <v>30999</v>
      </c>
      <c r="I3833">
        <v>19</v>
      </c>
      <c r="J3833">
        <v>6361531</v>
      </c>
      <c r="K3833">
        <v>6370242</v>
      </c>
      <c r="L3833">
        <v>8712</v>
      </c>
      <c r="M3833">
        <v>1</v>
      </c>
      <c r="N3833">
        <v>8192</v>
      </c>
      <c r="O3833" t="s">
        <v>12943</v>
      </c>
      <c r="P3833">
        <v>-1119</v>
      </c>
      <c r="Q3833" t="s">
        <v>12944</v>
      </c>
      <c r="R3833" t="s">
        <v>12945</v>
      </c>
      <c r="S3833" t="s">
        <v>33648</v>
      </c>
      <c r="T3833">
        <v>0.17308923567461099</v>
      </c>
      <c r="U3833">
        <v>0.603102917160658</v>
      </c>
      <c r="V3833">
        <v>-25.484788589541701</v>
      </c>
      <c r="W3833">
        <v>0.20525741147413201</v>
      </c>
      <c r="X3833">
        <v>0.704072456322962</v>
      </c>
      <c r="Y3833">
        <v>-25.353544059189598</v>
      </c>
      <c r="Z3833">
        <v>5.50355599158565E-2</v>
      </c>
      <c r="AA3833">
        <v>0.72610664078822296</v>
      </c>
      <c r="AB3833">
        <v>-25.484788589541701</v>
      </c>
      <c r="AC3833">
        <v>7.0489011448141195E-2</v>
      </c>
      <c r="AD3833">
        <v>0.57684129297949804</v>
      </c>
      <c r="AE3833">
        <v>-25.353544059189598</v>
      </c>
      <c r="AF3833">
        <v>0.32549523997010099</v>
      </c>
      <c r="AG3833">
        <v>0.70473078222419605</v>
      </c>
      <c r="AH3833">
        <v>-24.555177945231701</v>
      </c>
      <c r="AI3833">
        <v>0.35038410267202102</v>
      </c>
      <c r="AJ3833">
        <v>0.78121606160956403</v>
      </c>
      <c r="AK3833">
        <v>-24.4847886202664</v>
      </c>
    </row>
    <row r="3834" spans="1:37" x14ac:dyDescent="0.2">
      <c r="A3834" t="s">
        <v>12673</v>
      </c>
      <c r="B3834">
        <v>6415375</v>
      </c>
      <c r="C3834">
        <v>6415543</v>
      </c>
      <c r="D3834">
        <v>169</v>
      </c>
      <c r="E3834" t="s">
        <v>12946</v>
      </c>
      <c r="F3834">
        <v>8</v>
      </c>
      <c r="G3834" t="s">
        <v>12947</v>
      </c>
      <c r="H3834" t="s">
        <v>30987</v>
      </c>
      <c r="I3834">
        <v>19</v>
      </c>
      <c r="J3834">
        <v>6413641</v>
      </c>
      <c r="K3834">
        <v>6415448</v>
      </c>
      <c r="L3834">
        <v>1808</v>
      </c>
      <c r="M3834">
        <v>2</v>
      </c>
      <c r="N3834">
        <v>8570</v>
      </c>
      <c r="O3834" t="s">
        <v>12948</v>
      </c>
      <c r="P3834">
        <v>0</v>
      </c>
      <c r="Q3834" t="s">
        <v>12949</v>
      </c>
      <c r="R3834" t="s">
        <v>12950</v>
      </c>
      <c r="S3834" t="s">
        <v>33649</v>
      </c>
      <c r="T3834">
        <v>0.32911398597860803</v>
      </c>
      <c r="U3834">
        <v>0.603102917160658</v>
      </c>
      <c r="V3834">
        <v>22.907735329305702</v>
      </c>
      <c r="W3834">
        <v>0.29261482077562401</v>
      </c>
      <c r="X3834">
        <v>0.704072456322962</v>
      </c>
      <c r="Y3834">
        <v>22.9817359015824</v>
      </c>
      <c r="Z3834">
        <v>0.306975110376564</v>
      </c>
      <c r="AA3834">
        <v>0.72610664078822296</v>
      </c>
      <c r="AB3834">
        <v>22.888606146735899</v>
      </c>
      <c r="AC3834">
        <v>0.27780950890804001</v>
      </c>
      <c r="AD3834">
        <v>0.68253123924728298</v>
      </c>
      <c r="AE3834">
        <v>22.9260808473908</v>
      </c>
      <c r="AF3834">
        <v>0.61410715005536498</v>
      </c>
      <c r="AG3834">
        <v>0.80674443595273604</v>
      </c>
      <c r="AH3834">
        <v>1.1135433709654099</v>
      </c>
      <c r="AI3834">
        <v>0.56157887380500204</v>
      </c>
      <c r="AJ3834">
        <v>0.78121606160956403</v>
      </c>
      <c r="AK3834">
        <v>1.25793325129823</v>
      </c>
    </row>
    <row r="3835" spans="1:37" x14ac:dyDescent="0.2">
      <c r="A3835" t="s">
        <v>12673</v>
      </c>
      <c r="B3835">
        <v>6415543</v>
      </c>
      <c r="C3835">
        <v>6415711</v>
      </c>
      <c r="D3835">
        <v>169</v>
      </c>
      <c r="E3835" t="s">
        <v>12951</v>
      </c>
      <c r="F3835">
        <v>13</v>
      </c>
      <c r="G3835" t="s">
        <v>12952</v>
      </c>
      <c r="H3835" t="s">
        <v>30987</v>
      </c>
      <c r="I3835">
        <v>19</v>
      </c>
      <c r="J3835">
        <v>6413411</v>
      </c>
      <c r="K3835">
        <v>6415695</v>
      </c>
      <c r="L3835">
        <v>2285</v>
      </c>
      <c r="M3835">
        <v>2</v>
      </c>
      <c r="N3835">
        <v>8570</v>
      </c>
      <c r="O3835" t="s">
        <v>12953</v>
      </c>
      <c r="P3835">
        <v>0</v>
      </c>
      <c r="Q3835" t="s">
        <v>12949</v>
      </c>
      <c r="R3835" t="s">
        <v>12950</v>
      </c>
      <c r="S3835" t="s">
        <v>33649</v>
      </c>
      <c r="T3835">
        <v>0.32911398597860803</v>
      </c>
      <c r="U3835">
        <v>0.603102917160658</v>
      </c>
      <c r="V3835">
        <v>22.907735329305702</v>
      </c>
      <c r="W3835">
        <v>0.29261482077562401</v>
      </c>
      <c r="X3835">
        <v>0.704072456322962</v>
      </c>
      <c r="Y3835">
        <v>22.9817359015824</v>
      </c>
      <c r="Z3835">
        <v>0.306975110376564</v>
      </c>
      <c r="AA3835">
        <v>0.72610664078822296</v>
      </c>
      <c r="AB3835">
        <v>22.888606146735899</v>
      </c>
      <c r="AC3835">
        <v>0.27780950890804001</v>
      </c>
      <c r="AD3835">
        <v>0.68253123924728298</v>
      </c>
      <c r="AE3835">
        <v>22.9260808473908</v>
      </c>
      <c r="AF3835">
        <v>0.61410715005536498</v>
      </c>
      <c r="AG3835">
        <v>0.80674443595273604</v>
      </c>
      <c r="AH3835">
        <v>1.1135433709654099</v>
      </c>
      <c r="AI3835">
        <v>0.56157887380500204</v>
      </c>
      <c r="AJ3835">
        <v>0.78121606160956403</v>
      </c>
      <c r="AK3835">
        <v>1.25793325129823</v>
      </c>
    </row>
    <row r="3836" spans="1:37" x14ac:dyDescent="0.2">
      <c r="A3836" t="s">
        <v>12673</v>
      </c>
      <c r="B3836">
        <v>6415711</v>
      </c>
      <c r="C3836">
        <v>6415879</v>
      </c>
      <c r="D3836">
        <v>169</v>
      </c>
      <c r="E3836" t="s">
        <v>12954</v>
      </c>
      <c r="F3836">
        <v>7</v>
      </c>
      <c r="G3836" t="s">
        <v>12955</v>
      </c>
      <c r="H3836" t="s">
        <v>30987</v>
      </c>
      <c r="I3836">
        <v>19</v>
      </c>
      <c r="J3836">
        <v>6415216</v>
      </c>
      <c r="K3836">
        <v>6415721</v>
      </c>
      <c r="L3836">
        <v>506</v>
      </c>
      <c r="M3836">
        <v>2</v>
      </c>
      <c r="N3836">
        <v>8570</v>
      </c>
      <c r="O3836" t="s">
        <v>12956</v>
      </c>
      <c r="P3836">
        <v>0</v>
      </c>
      <c r="Q3836" t="s">
        <v>12949</v>
      </c>
      <c r="R3836" t="s">
        <v>12950</v>
      </c>
      <c r="S3836" t="s">
        <v>33649</v>
      </c>
      <c r="T3836">
        <v>0.32911398597860803</v>
      </c>
      <c r="U3836">
        <v>0.603102917160658</v>
      </c>
      <c r="V3836">
        <v>22.907735329305702</v>
      </c>
      <c r="W3836">
        <v>0.29261482077562401</v>
      </c>
      <c r="X3836">
        <v>0.704072456322962</v>
      </c>
      <c r="Y3836">
        <v>22.9817359015824</v>
      </c>
      <c r="Z3836">
        <v>0.306975110376564</v>
      </c>
      <c r="AA3836">
        <v>0.72610664078822296</v>
      </c>
      <c r="AB3836">
        <v>22.888606146735899</v>
      </c>
      <c r="AC3836">
        <v>0.27780950890804001</v>
      </c>
      <c r="AD3836">
        <v>0.68253123924728298</v>
      </c>
      <c r="AE3836">
        <v>22.9260808473908</v>
      </c>
      <c r="AF3836">
        <v>0.61410715005536498</v>
      </c>
      <c r="AG3836">
        <v>0.80674443595273604</v>
      </c>
      <c r="AH3836">
        <v>1.1135433709654099</v>
      </c>
      <c r="AI3836">
        <v>0.56157887380500204</v>
      </c>
      <c r="AJ3836">
        <v>0.78121606160956403</v>
      </c>
      <c r="AK3836">
        <v>1.25793325129823</v>
      </c>
    </row>
    <row r="3837" spans="1:37" x14ac:dyDescent="0.2">
      <c r="A3837" t="s">
        <v>12673</v>
      </c>
      <c r="B3837">
        <v>6466459</v>
      </c>
      <c r="C3837">
        <v>6466635</v>
      </c>
      <c r="D3837">
        <v>177</v>
      </c>
      <c r="E3837" t="s">
        <v>12957</v>
      </c>
      <c r="F3837">
        <v>11</v>
      </c>
      <c r="G3837" t="s">
        <v>12958</v>
      </c>
      <c r="H3837" t="s">
        <v>30999</v>
      </c>
      <c r="I3837">
        <v>19</v>
      </c>
      <c r="J3837">
        <v>6456420</v>
      </c>
      <c r="K3837">
        <v>6465203</v>
      </c>
      <c r="L3837">
        <v>8784</v>
      </c>
      <c r="M3837">
        <v>2</v>
      </c>
      <c r="N3837">
        <v>79085</v>
      </c>
      <c r="O3837" t="s">
        <v>12959</v>
      </c>
      <c r="P3837">
        <v>-1256</v>
      </c>
      <c r="Q3837" t="s">
        <v>12960</v>
      </c>
      <c r="R3837" t="s">
        <v>12961</v>
      </c>
      <c r="S3837" t="s">
        <v>33650</v>
      </c>
      <c r="T3837">
        <v>0.32911398597860803</v>
      </c>
      <c r="U3837">
        <v>0.603102917160658</v>
      </c>
      <c r="V3837">
        <v>24.860360547601299</v>
      </c>
      <c r="W3837">
        <v>0.20525741147413201</v>
      </c>
      <c r="X3837">
        <v>0.704072456322962</v>
      </c>
      <c r="Y3837">
        <v>-25.271804303254999</v>
      </c>
      <c r="Z3837">
        <v>0.306975110376564</v>
      </c>
      <c r="AA3837">
        <v>0.72610664078822296</v>
      </c>
      <c r="AB3837">
        <v>24.509964065223802</v>
      </c>
      <c r="AC3837">
        <v>7.0489011448141195E-2</v>
      </c>
      <c r="AD3837">
        <v>0.57684129297949804</v>
      </c>
      <c r="AE3837">
        <v>-25.271804303254999</v>
      </c>
      <c r="AF3837">
        <v>0.61410715005536498</v>
      </c>
      <c r="AG3837">
        <v>0.80674443595273604</v>
      </c>
      <c r="AH3837">
        <v>1.9172466670445201</v>
      </c>
      <c r="AI3837">
        <v>0.35038410267202102</v>
      </c>
      <c r="AJ3837">
        <v>0.78121606160956403</v>
      </c>
      <c r="AK3837">
        <v>-24.4030488659524</v>
      </c>
    </row>
    <row r="3838" spans="1:37" x14ac:dyDescent="0.2">
      <c r="A3838" t="s">
        <v>12673</v>
      </c>
      <c r="B3838">
        <v>6466635</v>
      </c>
      <c r="C3838">
        <v>6466811</v>
      </c>
      <c r="D3838">
        <v>177</v>
      </c>
      <c r="E3838" t="s">
        <v>12962</v>
      </c>
      <c r="F3838">
        <v>7</v>
      </c>
      <c r="G3838" t="s">
        <v>12963</v>
      </c>
      <c r="H3838" t="s">
        <v>30999</v>
      </c>
      <c r="I3838">
        <v>19</v>
      </c>
      <c r="J3838">
        <v>6456420</v>
      </c>
      <c r="K3838">
        <v>6465203</v>
      </c>
      <c r="L3838">
        <v>8784</v>
      </c>
      <c r="M3838">
        <v>2</v>
      </c>
      <c r="N3838">
        <v>79085</v>
      </c>
      <c r="O3838" t="s">
        <v>12959</v>
      </c>
      <c r="P3838">
        <v>-1432</v>
      </c>
      <c r="Q3838" t="s">
        <v>12960</v>
      </c>
      <c r="R3838" t="s">
        <v>12961</v>
      </c>
      <c r="S3838" t="s">
        <v>33650</v>
      </c>
      <c r="T3838">
        <v>0.32911398597860803</v>
      </c>
      <c r="U3838">
        <v>0.603102917160658</v>
      </c>
      <c r="V3838">
        <v>24.445323064110902</v>
      </c>
      <c r="W3838">
        <v>0.20525741147413201</v>
      </c>
      <c r="X3838">
        <v>0.704072456322962</v>
      </c>
      <c r="Y3838">
        <v>-25.014327774210098</v>
      </c>
      <c r="Z3838">
        <v>0.306975110376564</v>
      </c>
      <c r="AA3838">
        <v>0.72610664078822296</v>
      </c>
      <c r="AB3838">
        <v>24.252487541019299</v>
      </c>
      <c r="AC3838">
        <v>7.0489011448141195E-2</v>
      </c>
      <c r="AD3838">
        <v>0.57684129297949804</v>
      </c>
      <c r="AE3838">
        <v>-25.014327774210098</v>
      </c>
      <c r="AF3838">
        <v>0.61410715005536498</v>
      </c>
      <c r="AG3838">
        <v>0.80674443595273604</v>
      </c>
      <c r="AH3838">
        <v>1.50220918355411</v>
      </c>
      <c r="AI3838">
        <v>0.35038410267202102</v>
      </c>
      <c r="AJ3838">
        <v>0.78121606160956403</v>
      </c>
      <c r="AK3838">
        <v>-24.145572342655498</v>
      </c>
    </row>
    <row r="3839" spans="1:37" x14ac:dyDescent="0.2">
      <c r="A3839" t="s">
        <v>12673</v>
      </c>
      <c r="B3839">
        <v>6659317</v>
      </c>
      <c r="C3839">
        <v>6659346</v>
      </c>
      <c r="D3839">
        <v>30</v>
      </c>
      <c r="E3839" t="s">
        <v>12964</v>
      </c>
      <c r="F3839">
        <v>0</v>
      </c>
      <c r="G3839" t="s">
        <v>12965</v>
      </c>
      <c r="H3839" t="s">
        <v>31000</v>
      </c>
      <c r="I3839">
        <v>19</v>
      </c>
      <c r="J3839">
        <v>6661253</v>
      </c>
      <c r="K3839">
        <v>6670117</v>
      </c>
      <c r="L3839">
        <v>8865</v>
      </c>
      <c r="M3839">
        <v>2</v>
      </c>
      <c r="N3839">
        <v>8740</v>
      </c>
      <c r="O3839" t="s">
        <v>12966</v>
      </c>
      <c r="P3839">
        <v>10771</v>
      </c>
      <c r="Q3839" t="s">
        <v>12967</v>
      </c>
      <c r="R3839" t="s">
        <v>12968</v>
      </c>
      <c r="S3839" t="s">
        <v>33651</v>
      </c>
      <c r="T3839">
        <v>0.59165532650425501</v>
      </c>
      <c r="U3839">
        <v>0.82125442047224695</v>
      </c>
      <c r="V3839">
        <v>-0.19392764156766601</v>
      </c>
      <c r="W3839">
        <v>0.31811587392690699</v>
      </c>
      <c r="X3839">
        <v>0.704072456322962</v>
      </c>
      <c r="Y3839">
        <v>-0.83353446289174904</v>
      </c>
      <c r="Z3839">
        <v>0.757581376048863</v>
      </c>
      <c r="AA3839">
        <v>0.89706013715158295</v>
      </c>
      <c r="AB3839">
        <v>-0.164483233183224</v>
      </c>
      <c r="AC3839">
        <v>0.21476458426556899</v>
      </c>
      <c r="AD3839">
        <v>0.68253123924728298</v>
      </c>
      <c r="AE3839">
        <v>-1.0381082864083</v>
      </c>
      <c r="AF3839">
        <v>0.48697739448845001</v>
      </c>
      <c r="AG3839">
        <v>0.80674443595273604</v>
      </c>
      <c r="AH3839">
        <v>-0.131770113522127</v>
      </c>
      <c r="AI3839">
        <v>0.552647986857841</v>
      </c>
      <c r="AJ3839">
        <v>0.78121606160956403</v>
      </c>
      <c r="AK3839">
        <v>-0.38807837139727203</v>
      </c>
    </row>
    <row r="3840" spans="1:37" x14ac:dyDescent="0.2">
      <c r="A3840" t="s">
        <v>12673</v>
      </c>
      <c r="B3840">
        <v>6659390</v>
      </c>
      <c r="C3840">
        <v>6659559</v>
      </c>
      <c r="D3840">
        <v>170</v>
      </c>
      <c r="E3840" t="s">
        <v>12969</v>
      </c>
      <c r="F3840">
        <v>7</v>
      </c>
      <c r="G3840" t="s">
        <v>12970</v>
      </c>
      <c r="H3840" t="s">
        <v>31000</v>
      </c>
      <c r="I3840">
        <v>19</v>
      </c>
      <c r="J3840">
        <v>6661253</v>
      </c>
      <c r="K3840">
        <v>6670117</v>
      </c>
      <c r="L3840">
        <v>8865</v>
      </c>
      <c r="M3840">
        <v>2</v>
      </c>
      <c r="N3840">
        <v>8740</v>
      </c>
      <c r="O3840" t="s">
        <v>12966</v>
      </c>
      <c r="P3840">
        <v>10558</v>
      </c>
      <c r="Q3840" t="s">
        <v>12967</v>
      </c>
      <c r="R3840" t="s">
        <v>12968</v>
      </c>
      <c r="S3840" t="s">
        <v>33651</v>
      </c>
      <c r="T3840">
        <v>0.544742741213186</v>
      </c>
      <c r="U3840">
        <v>0.80321479550967601</v>
      </c>
      <c r="V3840">
        <v>-1.5057480216043501E-2</v>
      </c>
      <c r="W3840">
        <v>0.30299571353824101</v>
      </c>
      <c r="X3840">
        <v>0.704072456322962</v>
      </c>
      <c r="Y3840">
        <v>-1.16806813320921</v>
      </c>
      <c r="Z3840">
        <v>0.69778500526395204</v>
      </c>
      <c r="AA3840">
        <v>0.84896562580347901</v>
      </c>
      <c r="AB3840">
        <v>-0.114261346558358</v>
      </c>
      <c r="AC3840">
        <v>0.21476458426556899</v>
      </c>
      <c r="AD3840">
        <v>0.68253123924728298</v>
      </c>
      <c r="AE3840">
        <v>-1.30835561642319</v>
      </c>
      <c r="AF3840">
        <v>0.449907100129607</v>
      </c>
      <c r="AG3840">
        <v>0.80674443595273604</v>
      </c>
      <c r="AH3840">
        <v>8.8166610820727007E-2</v>
      </c>
      <c r="AI3840">
        <v>0.53926451162982203</v>
      </c>
      <c r="AJ3840">
        <v>0.78121606160956403</v>
      </c>
      <c r="AK3840">
        <v>-0.67726215810568902</v>
      </c>
    </row>
    <row r="3841" spans="1:37" x14ac:dyDescent="0.2">
      <c r="A3841" t="s">
        <v>12673</v>
      </c>
      <c r="B3841">
        <v>6659634</v>
      </c>
      <c r="C3841">
        <v>6659781</v>
      </c>
      <c r="D3841">
        <v>148</v>
      </c>
      <c r="E3841" t="s">
        <v>12971</v>
      </c>
      <c r="F3841">
        <v>5</v>
      </c>
      <c r="G3841" t="s">
        <v>12972</v>
      </c>
      <c r="H3841" t="s">
        <v>31000</v>
      </c>
      <c r="I3841">
        <v>19</v>
      </c>
      <c r="J3841">
        <v>6661253</v>
      </c>
      <c r="K3841">
        <v>6670117</v>
      </c>
      <c r="L3841">
        <v>8865</v>
      </c>
      <c r="M3841">
        <v>2</v>
      </c>
      <c r="N3841">
        <v>8740</v>
      </c>
      <c r="O3841" t="s">
        <v>12966</v>
      </c>
      <c r="P3841">
        <v>10336</v>
      </c>
      <c r="Q3841" t="s">
        <v>12967</v>
      </c>
      <c r="R3841" t="s">
        <v>12968</v>
      </c>
      <c r="S3841" t="s">
        <v>33651</v>
      </c>
      <c r="T3841">
        <v>0.544742741213186</v>
      </c>
      <c r="U3841">
        <v>0.80321479550967601</v>
      </c>
      <c r="V3841">
        <v>-1.5057480216043501E-2</v>
      </c>
      <c r="W3841">
        <v>0.30299571353824101</v>
      </c>
      <c r="X3841">
        <v>0.704072456322962</v>
      </c>
      <c r="Y3841">
        <v>-1.16806813320921</v>
      </c>
      <c r="Z3841">
        <v>0.69778500526395204</v>
      </c>
      <c r="AA3841">
        <v>0.84896562580347901</v>
      </c>
      <c r="AB3841">
        <v>-0.114261346558358</v>
      </c>
      <c r="AC3841">
        <v>0.21476458426556899</v>
      </c>
      <c r="AD3841">
        <v>0.68253123924728298</v>
      </c>
      <c r="AE3841">
        <v>-1.30835561642319</v>
      </c>
      <c r="AF3841">
        <v>0.449907100129607</v>
      </c>
      <c r="AG3841">
        <v>0.80674443595273604</v>
      </c>
      <c r="AH3841">
        <v>8.8166610820727007E-2</v>
      </c>
      <c r="AI3841">
        <v>0.53926451162982203</v>
      </c>
      <c r="AJ3841">
        <v>0.78121606160956403</v>
      </c>
      <c r="AK3841">
        <v>-0.67726215810568902</v>
      </c>
    </row>
    <row r="3842" spans="1:37" x14ac:dyDescent="0.2">
      <c r="A3842" t="s">
        <v>12673</v>
      </c>
      <c r="B3842">
        <v>6731023</v>
      </c>
      <c r="C3842">
        <v>6731177</v>
      </c>
      <c r="D3842">
        <v>155</v>
      </c>
      <c r="E3842" t="s">
        <v>12973</v>
      </c>
      <c r="F3842">
        <v>10</v>
      </c>
      <c r="G3842" t="s">
        <v>12974</v>
      </c>
      <c r="H3842" t="s">
        <v>30987</v>
      </c>
      <c r="I3842">
        <v>19</v>
      </c>
      <c r="J3842">
        <v>6718247</v>
      </c>
      <c r="K3842">
        <v>6730562</v>
      </c>
      <c r="L3842">
        <v>12316</v>
      </c>
      <c r="M3842">
        <v>2</v>
      </c>
      <c r="N3842">
        <v>718</v>
      </c>
      <c r="O3842" t="s">
        <v>12975</v>
      </c>
      <c r="P3842">
        <v>-461</v>
      </c>
      <c r="Q3842" t="s">
        <v>12976</v>
      </c>
      <c r="R3842" t="s">
        <v>9779</v>
      </c>
      <c r="S3842" t="s">
        <v>33652</v>
      </c>
      <c r="T3842">
        <v>8.8407481283857503E-2</v>
      </c>
      <c r="U3842">
        <v>0.603102917160658</v>
      </c>
      <c r="V3842">
        <v>-25.276485029393001</v>
      </c>
      <c r="W3842">
        <v>0.89107655920673101</v>
      </c>
      <c r="X3842">
        <v>0.95159051474143896</v>
      </c>
      <c r="Y3842">
        <v>0.472519636766421</v>
      </c>
      <c r="Z3842">
        <v>9.92220743461492E-2</v>
      </c>
      <c r="AA3842">
        <v>0.72610664078822296</v>
      </c>
      <c r="AB3842">
        <v>-1.87691571501469</v>
      </c>
      <c r="AC3842">
        <v>0.59090205226999604</v>
      </c>
      <c r="AD3842">
        <v>0.87989882095915395</v>
      </c>
      <c r="AE3842">
        <v>0.54653042128569496</v>
      </c>
      <c r="AF3842">
        <v>0.15203231574161999</v>
      </c>
      <c r="AG3842">
        <v>0.68151250837662902</v>
      </c>
      <c r="AH3842">
        <v>-24.9372466893374</v>
      </c>
      <c r="AI3842">
        <v>0.84178376985732795</v>
      </c>
      <c r="AJ3842">
        <v>0.95896800690842199</v>
      </c>
      <c r="AK3842">
        <v>0.160558888046551</v>
      </c>
    </row>
    <row r="3843" spans="1:37" x14ac:dyDescent="0.2">
      <c r="A3843" t="s">
        <v>12673</v>
      </c>
      <c r="B3843">
        <v>6731177</v>
      </c>
      <c r="C3843">
        <v>6731331</v>
      </c>
      <c r="D3843">
        <v>155</v>
      </c>
      <c r="E3843" t="s">
        <v>12977</v>
      </c>
      <c r="F3843">
        <v>8</v>
      </c>
      <c r="G3843" t="s">
        <v>12978</v>
      </c>
      <c r="H3843" t="s">
        <v>30987</v>
      </c>
      <c r="I3843">
        <v>19</v>
      </c>
      <c r="J3843">
        <v>6718247</v>
      </c>
      <c r="K3843">
        <v>6730562</v>
      </c>
      <c r="L3843">
        <v>12316</v>
      </c>
      <c r="M3843">
        <v>2</v>
      </c>
      <c r="N3843">
        <v>718</v>
      </c>
      <c r="O3843" t="s">
        <v>12975</v>
      </c>
      <c r="P3843">
        <v>-615</v>
      </c>
      <c r="Q3843" t="s">
        <v>12976</v>
      </c>
      <c r="R3843" t="s">
        <v>9779</v>
      </c>
      <c r="S3843" t="s">
        <v>33652</v>
      </c>
      <c r="T3843">
        <v>8.8407481283857503E-2</v>
      </c>
      <c r="U3843">
        <v>0.603102917160658</v>
      </c>
      <c r="V3843">
        <v>-25.276485029393001</v>
      </c>
      <c r="W3843">
        <v>0.89107655920673101</v>
      </c>
      <c r="X3843">
        <v>0.95159051474143896</v>
      </c>
      <c r="Y3843">
        <v>0.472519636766421</v>
      </c>
      <c r="Z3843">
        <v>9.92220743461492E-2</v>
      </c>
      <c r="AA3843">
        <v>0.72610664078822296</v>
      </c>
      <c r="AB3843">
        <v>-1.87691571501469</v>
      </c>
      <c r="AC3843">
        <v>0.59090205226999604</v>
      </c>
      <c r="AD3843">
        <v>0.87989882095915395</v>
      </c>
      <c r="AE3843">
        <v>0.54653042128569496</v>
      </c>
      <c r="AF3843">
        <v>0.15203231574161999</v>
      </c>
      <c r="AG3843">
        <v>0.68151250837662902</v>
      </c>
      <c r="AH3843">
        <v>-24.9372466893374</v>
      </c>
      <c r="AI3843">
        <v>0.84178376985732795</v>
      </c>
      <c r="AJ3843">
        <v>0.95896800690842199</v>
      </c>
      <c r="AK3843">
        <v>0.160558888046551</v>
      </c>
    </row>
    <row r="3844" spans="1:37" x14ac:dyDescent="0.2">
      <c r="A3844" t="s">
        <v>12673</v>
      </c>
      <c r="B3844">
        <v>6754260</v>
      </c>
      <c r="C3844">
        <v>6754418</v>
      </c>
      <c r="D3844">
        <v>159</v>
      </c>
      <c r="E3844" t="s">
        <v>12979</v>
      </c>
      <c r="F3844">
        <v>16</v>
      </c>
      <c r="G3844" t="s">
        <v>12980</v>
      </c>
      <c r="H3844" t="s">
        <v>30987</v>
      </c>
      <c r="I3844">
        <v>19</v>
      </c>
      <c r="J3844">
        <v>6752160</v>
      </c>
      <c r="K3844">
        <v>6755241</v>
      </c>
      <c r="L3844">
        <v>3082</v>
      </c>
      <c r="M3844">
        <v>2</v>
      </c>
      <c r="N3844">
        <v>10045</v>
      </c>
      <c r="O3844" t="s">
        <v>12981</v>
      </c>
      <c r="P3844">
        <v>823</v>
      </c>
      <c r="Q3844" t="s">
        <v>12982</v>
      </c>
      <c r="R3844" t="s">
        <v>12983</v>
      </c>
      <c r="S3844" t="s">
        <v>33653</v>
      </c>
      <c r="T3844">
        <v>0.17308923567461099</v>
      </c>
      <c r="U3844">
        <v>0.603102917160658</v>
      </c>
      <c r="V3844">
        <v>-23.851192396919998</v>
      </c>
      <c r="W3844">
        <v>0.29261482077562401</v>
      </c>
      <c r="X3844">
        <v>0.704072456322962</v>
      </c>
      <c r="Y3844">
        <v>23.050496821336701</v>
      </c>
      <c r="Z3844">
        <v>5.50355599158565E-2</v>
      </c>
      <c r="AA3844">
        <v>0.72610664078822296</v>
      </c>
      <c r="AB3844">
        <v>-23.851192396919998</v>
      </c>
      <c r="AC3844">
        <v>0.27780950890804001</v>
      </c>
      <c r="AD3844">
        <v>0.68253123924728298</v>
      </c>
      <c r="AE3844">
        <v>22.995582383430801</v>
      </c>
      <c r="AF3844">
        <v>0.32549523997010099</v>
      </c>
      <c r="AG3844">
        <v>0.70473078222419605</v>
      </c>
      <c r="AH3844">
        <v>-22.921581811066499</v>
      </c>
      <c r="AI3844">
        <v>0.56157887380500204</v>
      </c>
      <c r="AJ3844">
        <v>0.78121606160956403</v>
      </c>
      <c r="AK3844">
        <v>1.2563918141425401</v>
      </c>
    </row>
    <row r="3845" spans="1:37" x14ac:dyDescent="0.2">
      <c r="A3845" t="s">
        <v>12673</v>
      </c>
      <c r="B3845">
        <v>6754418</v>
      </c>
      <c r="C3845">
        <v>6754576</v>
      </c>
      <c r="D3845">
        <v>159</v>
      </c>
      <c r="E3845" t="s">
        <v>12984</v>
      </c>
      <c r="F3845">
        <v>0</v>
      </c>
      <c r="G3845" t="s">
        <v>12985</v>
      </c>
      <c r="H3845" t="s">
        <v>30987</v>
      </c>
      <c r="I3845">
        <v>19</v>
      </c>
      <c r="J3845">
        <v>6752160</v>
      </c>
      <c r="K3845">
        <v>6755241</v>
      </c>
      <c r="L3845">
        <v>3082</v>
      </c>
      <c r="M3845">
        <v>2</v>
      </c>
      <c r="N3845">
        <v>10045</v>
      </c>
      <c r="O3845" t="s">
        <v>12981</v>
      </c>
      <c r="P3845">
        <v>665</v>
      </c>
      <c r="Q3845" t="s">
        <v>12982</v>
      </c>
      <c r="R3845" t="s">
        <v>12983</v>
      </c>
      <c r="S3845" t="s">
        <v>33653</v>
      </c>
      <c r="T3845">
        <v>0.17308923567461099</v>
      </c>
      <c r="U3845">
        <v>0.603102917160658</v>
      </c>
      <c r="V3845">
        <v>-23.851192396919998</v>
      </c>
      <c r="W3845">
        <v>0.29261482077562401</v>
      </c>
      <c r="X3845">
        <v>0.704072456322962</v>
      </c>
      <c r="Y3845">
        <v>23.050496821336701</v>
      </c>
      <c r="Z3845">
        <v>5.50355599158565E-2</v>
      </c>
      <c r="AA3845">
        <v>0.72610664078822296</v>
      </c>
      <c r="AB3845">
        <v>-23.851192396919998</v>
      </c>
      <c r="AC3845">
        <v>0.27780950890804001</v>
      </c>
      <c r="AD3845">
        <v>0.68253123924728298</v>
      </c>
      <c r="AE3845">
        <v>22.995582383430801</v>
      </c>
      <c r="AF3845">
        <v>0.32549523997010099</v>
      </c>
      <c r="AG3845">
        <v>0.70473078222419605</v>
      </c>
      <c r="AH3845">
        <v>-22.921581811066499</v>
      </c>
      <c r="AI3845">
        <v>0.56157887380500204</v>
      </c>
      <c r="AJ3845">
        <v>0.78121606160956403</v>
      </c>
      <c r="AK3845">
        <v>1.2563918141425401</v>
      </c>
    </row>
    <row r="3846" spans="1:37" x14ac:dyDescent="0.2">
      <c r="A3846" t="s">
        <v>12673</v>
      </c>
      <c r="B3846">
        <v>7155850</v>
      </c>
      <c r="C3846">
        <v>7155995</v>
      </c>
      <c r="D3846">
        <v>146</v>
      </c>
      <c r="E3846" t="s">
        <v>12986</v>
      </c>
      <c r="F3846">
        <v>0</v>
      </c>
      <c r="G3846" t="s">
        <v>12987</v>
      </c>
      <c r="H3846" t="s">
        <v>33654</v>
      </c>
      <c r="I3846">
        <v>19</v>
      </c>
      <c r="J3846">
        <v>7159423</v>
      </c>
      <c r="K3846">
        <v>7167978</v>
      </c>
      <c r="L3846">
        <v>8556</v>
      </c>
      <c r="M3846">
        <v>2</v>
      </c>
      <c r="N3846">
        <v>3643</v>
      </c>
      <c r="O3846" t="s">
        <v>12988</v>
      </c>
      <c r="P3846">
        <v>11983</v>
      </c>
      <c r="Q3846" t="s">
        <v>12989</v>
      </c>
      <c r="R3846" t="s">
        <v>12990</v>
      </c>
      <c r="S3846" t="s">
        <v>33655</v>
      </c>
      <c r="T3846">
        <v>0.152084254673993</v>
      </c>
      <c r="U3846">
        <v>0.603102917160658</v>
      </c>
      <c r="V3846">
        <v>23.661112260066499</v>
      </c>
      <c r="W3846">
        <v>0.20525741147413201</v>
      </c>
      <c r="X3846">
        <v>0.704072456322962</v>
      </c>
      <c r="Y3846">
        <v>-23.4594784152108</v>
      </c>
      <c r="Z3846">
        <v>0.203350924423461</v>
      </c>
      <c r="AA3846">
        <v>0.72610664078822296</v>
      </c>
      <c r="AB3846">
        <v>23.543006383646201</v>
      </c>
      <c r="AC3846">
        <v>0.30184355666711699</v>
      </c>
      <c r="AD3846">
        <v>0.68253123924728298</v>
      </c>
      <c r="AE3846">
        <v>-1.0522147712985499</v>
      </c>
      <c r="AF3846">
        <v>0.22065000948199101</v>
      </c>
      <c r="AG3846">
        <v>0.68151250837662902</v>
      </c>
      <c r="AH3846">
        <v>1.3278491839470099</v>
      </c>
      <c r="AI3846">
        <v>0.24456414000292601</v>
      </c>
      <c r="AJ3846">
        <v>0.78121606160956403</v>
      </c>
      <c r="AK3846">
        <v>-23.436091188809598</v>
      </c>
    </row>
    <row r="3847" spans="1:37" x14ac:dyDescent="0.2">
      <c r="A3847" t="s">
        <v>12673</v>
      </c>
      <c r="B3847">
        <v>7155995</v>
      </c>
      <c r="C3847">
        <v>7156140</v>
      </c>
      <c r="D3847">
        <v>146</v>
      </c>
      <c r="E3847" t="s">
        <v>12991</v>
      </c>
      <c r="F3847">
        <v>2</v>
      </c>
      <c r="G3847" t="s">
        <v>12992</v>
      </c>
      <c r="H3847" t="s">
        <v>33654</v>
      </c>
      <c r="I3847">
        <v>19</v>
      </c>
      <c r="J3847">
        <v>7159423</v>
      </c>
      <c r="K3847">
        <v>7167978</v>
      </c>
      <c r="L3847">
        <v>8556</v>
      </c>
      <c r="M3847">
        <v>2</v>
      </c>
      <c r="N3847">
        <v>3643</v>
      </c>
      <c r="O3847" t="s">
        <v>12988</v>
      </c>
      <c r="P3847">
        <v>11838</v>
      </c>
      <c r="Q3847" t="s">
        <v>12989</v>
      </c>
      <c r="R3847" t="s">
        <v>12990</v>
      </c>
      <c r="S3847" t="s">
        <v>33655</v>
      </c>
      <c r="T3847">
        <v>0.152084254673993</v>
      </c>
      <c r="U3847">
        <v>0.603102917160658</v>
      </c>
      <c r="V3847">
        <v>23.661112260066499</v>
      </c>
      <c r="W3847">
        <v>0.20525741147413201</v>
      </c>
      <c r="X3847">
        <v>0.704072456322962</v>
      </c>
      <c r="Y3847">
        <v>-23.4594784152108</v>
      </c>
      <c r="Z3847">
        <v>0.203350924423461</v>
      </c>
      <c r="AA3847">
        <v>0.72610664078822296</v>
      </c>
      <c r="AB3847">
        <v>23.543006383646201</v>
      </c>
      <c r="AC3847">
        <v>0.30184355666711699</v>
      </c>
      <c r="AD3847">
        <v>0.68253123924728298</v>
      </c>
      <c r="AE3847">
        <v>-1.0522147712985499</v>
      </c>
      <c r="AF3847">
        <v>0.22065000948199101</v>
      </c>
      <c r="AG3847">
        <v>0.68151250837662902</v>
      </c>
      <c r="AH3847">
        <v>1.3278491839470099</v>
      </c>
      <c r="AI3847">
        <v>0.24456414000292601</v>
      </c>
      <c r="AJ3847">
        <v>0.78121606160956403</v>
      </c>
      <c r="AK3847">
        <v>-23.436091188809598</v>
      </c>
    </row>
    <row r="3848" spans="1:37" x14ac:dyDescent="0.2">
      <c r="A3848" t="s">
        <v>12673</v>
      </c>
      <c r="B3848">
        <v>7219193</v>
      </c>
      <c r="C3848">
        <v>7219356</v>
      </c>
      <c r="D3848">
        <v>164</v>
      </c>
      <c r="E3848" t="s">
        <v>12993</v>
      </c>
      <c r="F3848">
        <v>2</v>
      </c>
      <c r="G3848" t="s">
        <v>12994</v>
      </c>
      <c r="H3848" t="s">
        <v>33656</v>
      </c>
      <c r="I3848">
        <v>19</v>
      </c>
      <c r="J3848">
        <v>7159423</v>
      </c>
      <c r="K3848">
        <v>7167978</v>
      </c>
      <c r="L3848">
        <v>8556</v>
      </c>
      <c r="M3848">
        <v>2</v>
      </c>
      <c r="N3848">
        <v>3643</v>
      </c>
      <c r="O3848" t="s">
        <v>12988</v>
      </c>
      <c r="P3848">
        <v>-51215</v>
      </c>
      <c r="Q3848" t="s">
        <v>12989</v>
      </c>
      <c r="R3848" t="s">
        <v>12990</v>
      </c>
      <c r="S3848" t="s">
        <v>33655</v>
      </c>
      <c r="T3848">
        <v>0.97213403838398904</v>
      </c>
      <c r="U3848">
        <v>1</v>
      </c>
      <c r="V3848">
        <v>2.7465299606015501</v>
      </c>
      <c r="W3848">
        <v>0.38920677604595899</v>
      </c>
      <c r="X3848">
        <v>0.704072456322962</v>
      </c>
      <c r="Y3848">
        <v>-22.6587268569467</v>
      </c>
      <c r="Z3848">
        <v>0.93459220503170903</v>
      </c>
      <c r="AA3848">
        <v>0.99919698600769702</v>
      </c>
      <c r="AB3848">
        <v>2.9165955701336901</v>
      </c>
      <c r="AC3848">
        <v>0.88945902157151002</v>
      </c>
      <c r="AD3848">
        <v>0.94068432309766403</v>
      </c>
      <c r="AE3848">
        <v>-0.290954087547241</v>
      </c>
      <c r="AF3848">
        <v>1</v>
      </c>
      <c r="AG3848">
        <v>1</v>
      </c>
      <c r="AH3848">
        <v>0.56658848771172499</v>
      </c>
      <c r="AI3848">
        <v>0.24456414000292601</v>
      </c>
      <c r="AJ3848">
        <v>0.78121606160956403</v>
      </c>
      <c r="AK3848">
        <v>-23.0228917832669</v>
      </c>
    </row>
    <row r="3849" spans="1:37" x14ac:dyDescent="0.2">
      <c r="A3849" t="s">
        <v>12673</v>
      </c>
      <c r="B3849">
        <v>7451304</v>
      </c>
      <c r="C3849">
        <v>7451483</v>
      </c>
      <c r="D3849">
        <v>180</v>
      </c>
      <c r="E3849" t="s">
        <v>12995</v>
      </c>
      <c r="F3849">
        <v>1</v>
      </c>
      <c r="G3849" t="s">
        <v>12996</v>
      </c>
      <c r="H3849" t="s">
        <v>33657</v>
      </c>
      <c r="I3849">
        <v>19</v>
      </c>
      <c r="J3849">
        <v>7441719</v>
      </c>
      <c r="K3849">
        <v>7444429</v>
      </c>
      <c r="L3849">
        <v>2711</v>
      </c>
      <c r="M3849">
        <v>1</v>
      </c>
      <c r="N3849">
        <v>23370</v>
      </c>
      <c r="O3849" t="s">
        <v>12997</v>
      </c>
      <c r="P3849">
        <v>9585</v>
      </c>
      <c r="Q3849" t="s">
        <v>12998</v>
      </c>
      <c r="R3849" t="s">
        <v>12999</v>
      </c>
      <c r="S3849" t="s">
        <v>33658</v>
      </c>
      <c r="T3849">
        <v>0.56307308808441603</v>
      </c>
      <c r="U3849">
        <v>0.81214233890638399</v>
      </c>
      <c r="V3849">
        <v>-0.34185745299085402</v>
      </c>
      <c r="W3849">
        <v>0.10204307090767099</v>
      </c>
      <c r="X3849">
        <v>0.704072456322962</v>
      </c>
      <c r="Y3849">
        <v>0.85268880097347399</v>
      </c>
      <c r="Z3849">
        <v>0.22982904883515601</v>
      </c>
      <c r="AA3849">
        <v>0.72610664078822296</v>
      </c>
      <c r="AB3849">
        <v>-0.68760511370400101</v>
      </c>
      <c r="AC3849">
        <v>8.5265100714967595E-2</v>
      </c>
      <c r="AD3849">
        <v>0.66675074013442404</v>
      </c>
      <c r="AE3849">
        <v>0.82288786455756502</v>
      </c>
      <c r="AF3849">
        <v>0.91070324203429398</v>
      </c>
      <c r="AG3849">
        <v>1</v>
      </c>
      <c r="AH3849">
        <v>0.100660546932201</v>
      </c>
      <c r="AI3849">
        <v>0.31654640580194598</v>
      </c>
      <c r="AJ3849">
        <v>0.78121606160956403</v>
      </c>
      <c r="AK3849">
        <v>0.44001196778075802</v>
      </c>
    </row>
    <row r="3850" spans="1:37" x14ac:dyDescent="0.2">
      <c r="A3850" t="s">
        <v>12673</v>
      </c>
      <c r="B3850">
        <v>7521641</v>
      </c>
      <c r="C3850">
        <v>7521717</v>
      </c>
      <c r="D3850">
        <v>77</v>
      </c>
      <c r="E3850" t="s">
        <v>13000</v>
      </c>
      <c r="F3850">
        <v>0</v>
      </c>
      <c r="G3850" t="s">
        <v>13001</v>
      </c>
      <c r="H3850" t="s">
        <v>30987</v>
      </c>
      <c r="I3850">
        <v>19</v>
      </c>
      <c r="J3850">
        <v>7522624</v>
      </c>
      <c r="K3850">
        <v>7534009</v>
      </c>
      <c r="L3850">
        <v>11386</v>
      </c>
      <c r="M3850">
        <v>1</v>
      </c>
      <c r="N3850">
        <v>57192</v>
      </c>
      <c r="O3850" t="s">
        <v>13002</v>
      </c>
      <c r="P3850">
        <v>-907</v>
      </c>
      <c r="Q3850" t="s">
        <v>13003</v>
      </c>
      <c r="R3850" t="s">
        <v>13004</v>
      </c>
      <c r="S3850" t="s">
        <v>33659</v>
      </c>
      <c r="T3850">
        <v>0.432000665564367</v>
      </c>
      <c r="U3850">
        <v>0.71276373373159296</v>
      </c>
      <c r="V3850">
        <v>-0.12897228326183299</v>
      </c>
      <c r="W3850">
        <v>0.89600842920878798</v>
      </c>
      <c r="X3850">
        <v>0.95159051474143896</v>
      </c>
      <c r="Y3850">
        <v>0.28636175012602699</v>
      </c>
      <c r="Z3850">
        <v>0.911740833830608</v>
      </c>
      <c r="AA3850">
        <v>0.99919698600769702</v>
      </c>
      <c r="AB3850">
        <v>0.235566534420795</v>
      </c>
      <c r="AC3850">
        <v>0.377415944777101</v>
      </c>
      <c r="AD3850">
        <v>0.78582453837368105</v>
      </c>
      <c r="AE3850">
        <v>0.46410347953278802</v>
      </c>
      <c r="AF3850">
        <v>0.19391344962752399</v>
      </c>
      <c r="AG3850">
        <v>0.68151250837662902</v>
      </c>
      <c r="AH3850">
        <v>-0.41075175007475001</v>
      </c>
      <c r="AI3850">
        <v>0.68825673163942702</v>
      </c>
      <c r="AJ3850">
        <v>0.85962617356849103</v>
      </c>
      <c r="AK3850">
        <v>-2.8619723714682101E-2</v>
      </c>
    </row>
    <row r="3851" spans="1:37" x14ac:dyDescent="0.2">
      <c r="A3851" t="s">
        <v>12673</v>
      </c>
      <c r="B3851">
        <v>7612258</v>
      </c>
      <c r="C3851">
        <v>7612448</v>
      </c>
      <c r="D3851">
        <v>191</v>
      </c>
      <c r="E3851" t="s">
        <v>13005</v>
      </c>
      <c r="F3851">
        <v>17</v>
      </c>
      <c r="G3851" t="s">
        <v>13006</v>
      </c>
      <c r="H3851" t="s">
        <v>31032</v>
      </c>
      <c r="I3851">
        <v>19</v>
      </c>
      <c r="J3851">
        <v>7614634</v>
      </c>
      <c r="K3851">
        <v>7618095</v>
      </c>
      <c r="L3851">
        <v>3462</v>
      </c>
      <c r="M3851">
        <v>1</v>
      </c>
      <c r="N3851">
        <v>57662</v>
      </c>
      <c r="O3851" t="s">
        <v>13007</v>
      </c>
      <c r="P3851">
        <v>-2186</v>
      </c>
      <c r="Q3851" t="s">
        <v>13008</v>
      </c>
      <c r="R3851" t="s">
        <v>13009</v>
      </c>
      <c r="S3851" t="s">
        <v>33660</v>
      </c>
      <c r="T3851">
        <v>0.29910708687459298</v>
      </c>
      <c r="U3851">
        <v>0.603102917160658</v>
      </c>
      <c r="V3851">
        <v>2.01883860296791</v>
      </c>
      <c r="W3851">
        <v>0.220605860880251</v>
      </c>
      <c r="X3851">
        <v>0.704072456322962</v>
      </c>
      <c r="Y3851">
        <v>2.7160990212588199</v>
      </c>
      <c r="Z3851">
        <v>0.47690667696080002</v>
      </c>
      <c r="AA3851">
        <v>0.84435025072159198</v>
      </c>
      <c r="AB3851">
        <v>1.4119350725289599</v>
      </c>
      <c r="AC3851">
        <v>0.76237546827971403</v>
      </c>
      <c r="AD3851">
        <v>0.88790717189203705</v>
      </c>
      <c r="AE3851">
        <v>1.71609903158854</v>
      </c>
      <c r="AF3851">
        <v>0.20786922184425</v>
      </c>
      <c r="AG3851">
        <v>0.68151250837662902</v>
      </c>
      <c r="AH3851">
        <v>1.89037657011208</v>
      </c>
      <c r="AI3851">
        <v>4.1929767812062597E-2</v>
      </c>
      <c r="AJ3851">
        <v>0.78121606160956403</v>
      </c>
      <c r="AK3851">
        <v>3.58485443190912</v>
      </c>
    </row>
    <row r="3852" spans="1:37" x14ac:dyDescent="0.2">
      <c r="A3852" t="s">
        <v>12673</v>
      </c>
      <c r="B3852">
        <v>7612448</v>
      </c>
      <c r="C3852">
        <v>7612638</v>
      </c>
      <c r="D3852">
        <v>191</v>
      </c>
      <c r="E3852" t="s">
        <v>13010</v>
      </c>
      <c r="F3852">
        <v>15</v>
      </c>
      <c r="G3852" t="s">
        <v>13011</v>
      </c>
      <c r="H3852" t="s">
        <v>30999</v>
      </c>
      <c r="I3852">
        <v>19</v>
      </c>
      <c r="J3852">
        <v>7614634</v>
      </c>
      <c r="K3852">
        <v>7618095</v>
      </c>
      <c r="L3852">
        <v>3462</v>
      </c>
      <c r="M3852">
        <v>1</v>
      </c>
      <c r="N3852">
        <v>57662</v>
      </c>
      <c r="O3852" t="s">
        <v>13007</v>
      </c>
      <c r="P3852">
        <v>-1996</v>
      </c>
      <c r="Q3852" t="s">
        <v>13008</v>
      </c>
      <c r="R3852" t="s">
        <v>13009</v>
      </c>
      <c r="S3852" t="s">
        <v>33660</v>
      </c>
      <c r="T3852">
        <v>0.29910708687459298</v>
      </c>
      <c r="U3852">
        <v>0.603102917160658</v>
      </c>
      <c r="V3852">
        <v>2.05905081424353</v>
      </c>
      <c r="W3852">
        <v>0.220605860880251</v>
      </c>
      <c r="X3852">
        <v>0.704072456322962</v>
      </c>
      <c r="Y3852">
        <v>2.7800042460448902</v>
      </c>
      <c r="Z3852">
        <v>0.47690667696080002</v>
      </c>
      <c r="AA3852">
        <v>0.84435025072159198</v>
      </c>
      <c r="AB3852">
        <v>1.46534820582898</v>
      </c>
      <c r="AC3852">
        <v>0.76237546827971403</v>
      </c>
      <c r="AD3852">
        <v>0.88790717189203705</v>
      </c>
      <c r="AE3852">
        <v>1.7800042559270399</v>
      </c>
      <c r="AF3852">
        <v>0.20786922184425</v>
      </c>
      <c r="AG3852">
        <v>0.68151250837662902</v>
      </c>
      <c r="AH3852">
        <v>1.8780013052428299</v>
      </c>
      <c r="AI3852">
        <v>4.1929767812062597E-2</v>
      </c>
      <c r="AJ3852">
        <v>0.78121606160956403</v>
      </c>
      <c r="AK3852">
        <v>3.6487596566951899</v>
      </c>
    </row>
    <row r="3853" spans="1:37" x14ac:dyDescent="0.2">
      <c r="A3853" t="s">
        <v>12673</v>
      </c>
      <c r="B3853">
        <v>7709617</v>
      </c>
      <c r="C3853">
        <v>7709823</v>
      </c>
      <c r="D3853">
        <v>207</v>
      </c>
      <c r="E3853" t="s">
        <v>13012</v>
      </c>
      <c r="F3853">
        <v>3</v>
      </c>
      <c r="G3853" t="s">
        <v>13013</v>
      </c>
      <c r="H3853" t="s">
        <v>31000</v>
      </c>
      <c r="I3853">
        <v>19</v>
      </c>
      <c r="J3853">
        <v>7688776</v>
      </c>
      <c r="K3853">
        <v>7702146</v>
      </c>
      <c r="L3853">
        <v>13371</v>
      </c>
      <c r="M3853">
        <v>2</v>
      </c>
      <c r="N3853">
        <v>2208</v>
      </c>
      <c r="O3853" t="s">
        <v>13014</v>
      </c>
      <c r="P3853">
        <v>-7471</v>
      </c>
      <c r="Q3853" t="s">
        <v>13015</v>
      </c>
      <c r="R3853" t="s">
        <v>13016</v>
      </c>
      <c r="S3853" t="s">
        <v>33661</v>
      </c>
      <c r="T3853">
        <v>0.32911398597860803</v>
      </c>
      <c r="U3853">
        <v>0.603102917160658</v>
      </c>
      <c r="V3853">
        <v>21.488879742184398</v>
      </c>
      <c r="W3853">
        <v>0.38920677604595899</v>
      </c>
      <c r="X3853">
        <v>0.704072456322962</v>
      </c>
      <c r="Y3853">
        <v>-21.287245954545401</v>
      </c>
      <c r="Z3853">
        <v>0.48464167878831399</v>
      </c>
      <c r="AA3853">
        <v>0.84435025072159198</v>
      </c>
      <c r="AB3853">
        <v>20.525406083903601</v>
      </c>
      <c r="AC3853">
        <v>0.21073619169722799</v>
      </c>
      <c r="AD3853">
        <v>0.68253123924728298</v>
      </c>
      <c r="AE3853">
        <v>-21.287245954545401</v>
      </c>
      <c r="AF3853">
        <v>0.16793847098801201</v>
      </c>
      <c r="AG3853">
        <v>0.68151250837662902</v>
      </c>
      <c r="AH3853">
        <v>21.488879742184398</v>
      </c>
      <c r="AI3853">
        <v>0.52399907623471598</v>
      </c>
      <c r="AJ3853">
        <v>0.78121606160956403</v>
      </c>
      <c r="AK3853">
        <v>-20.418490953517701</v>
      </c>
    </row>
    <row r="3854" spans="1:37" x14ac:dyDescent="0.2">
      <c r="A3854" t="s">
        <v>12673</v>
      </c>
      <c r="B3854">
        <v>7858286</v>
      </c>
      <c r="C3854">
        <v>7858450</v>
      </c>
      <c r="D3854">
        <v>165</v>
      </c>
      <c r="E3854" t="s">
        <v>13017</v>
      </c>
      <c r="F3854">
        <v>10</v>
      </c>
      <c r="G3854" t="s">
        <v>13018</v>
      </c>
      <c r="H3854" t="s">
        <v>30987</v>
      </c>
      <c r="I3854">
        <v>19</v>
      </c>
      <c r="J3854">
        <v>7858193</v>
      </c>
      <c r="K3854">
        <v>7858506</v>
      </c>
      <c r="L3854">
        <v>314</v>
      </c>
      <c r="M3854">
        <v>1</v>
      </c>
      <c r="N3854">
        <v>115704</v>
      </c>
      <c r="O3854" t="s">
        <v>13019</v>
      </c>
      <c r="P3854">
        <v>93</v>
      </c>
      <c r="Q3854" t="s">
        <v>13020</v>
      </c>
      <c r="R3854" t="s">
        <v>13021</v>
      </c>
      <c r="S3854" t="s">
        <v>33662</v>
      </c>
      <c r="T3854">
        <v>0.32911398597860803</v>
      </c>
      <c r="U3854">
        <v>0.603102917160658</v>
      </c>
      <c r="V3854">
        <v>24.734829669823402</v>
      </c>
      <c r="W3854">
        <v>0.94541066367716797</v>
      </c>
      <c r="X3854">
        <v>0.95159051474143896</v>
      </c>
      <c r="Y3854">
        <v>-2.57392335771392</v>
      </c>
      <c r="Z3854">
        <v>0.306975110376564</v>
      </c>
      <c r="AA3854">
        <v>0.72610664078822296</v>
      </c>
      <c r="AB3854">
        <v>23.9587922874612</v>
      </c>
      <c r="AC3854">
        <v>0.71753805159658501</v>
      </c>
      <c r="AD3854">
        <v>0.87989882095915395</v>
      </c>
      <c r="AE3854">
        <v>-3.5739230039001</v>
      </c>
      <c r="AF3854">
        <v>0.61410715005536498</v>
      </c>
      <c r="AG3854">
        <v>0.80674443595273604</v>
      </c>
      <c r="AH3854">
        <v>3.8495574015192902</v>
      </c>
      <c r="AI3854">
        <v>0.59609816080359102</v>
      </c>
      <c r="AJ3854">
        <v>0.78121606160956403</v>
      </c>
      <c r="AK3854">
        <v>-1.7051679400798501</v>
      </c>
    </row>
    <row r="3855" spans="1:37" x14ac:dyDescent="0.2">
      <c r="A3855" t="s">
        <v>12673</v>
      </c>
      <c r="B3855">
        <v>7858450</v>
      </c>
      <c r="C3855">
        <v>7858614</v>
      </c>
      <c r="D3855">
        <v>165</v>
      </c>
      <c r="E3855" t="s">
        <v>13022</v>
      </c>
      <c r="F3855">
        <v>3</v>
      </c>
      <c r="G3855" t="s">
        <v>13023</v>
      </c>
      <c r="H3855" t="s">
        <v>30987</v>
      </c>
      <c r="I3855">
        <v>19</v>
      </c>
      <c r="J3855">
        <v>7858193</v>
      </c>
      <c r="K3855">
        <v>7858506</v>
      </c>
      <c r="L3855">
        <v>314</v>
      </c>
      <c r="M3855">
        <v>1</v>
      </c>
      <c r="N3855">
        <v>115704</v>
      </c>
      <c r="O3855" t="s">
        <v>13019</v>
      </c>
      <c r="P3855">
        <v>257</v>
      </c>
      <c r="Q3855" t="s">
        <v>13020</v>
      </c>
      <c r="R3855" t="s">
        <v>13021</v>
      </c>
      <c r="S3855" t="s">
        <v>33662</v>
      </c>
      <c r="T3855">
        <v>0.32911398597860803</v>
      </c>
      <c r="U3855">
        <v>0.603102917160658</v>
      </c>
      <c r="V3855">
        <v>24.734829669823402</v>
      </c>
      <c r="W3855">
        <v>0.94541066367716797</v>
      </c>
      <c r="X3855">
        <v>0.95159051474143896</v>
      </c>
      <c r="Y3855">
        <v>-2.57392335771392</v>
      </c>
      <c r="Z3855">
        <v>0.306975110376564</v>
      </c>
      <c r="AA3855">
        <v>0.72610664078822296</v>
      </c>
      <c r="AB3855">
        <v>23.9587922874612</v>
      </c>
      <c r="AC3855">
        <v>0.71753805159658501</v>
      </c>
      <c r="AD3855">
        <v>0.87989882095915395</v>
      </c>
      <c r="AE3855">
        <v>-3.5739230039001</v>
      </c>
      <c r="AF3855">
        <v>0.61410715005536498</v>
      </c>
      <c r="AG3855">
        <v>0.80674443595273604</v>
      </c>
      <c r="AH3855">
        <v>3.8495574015192902</v>
      </c>
      <c r="AI3855">
        <v>0.59609816080359102</v>
      </c>
      <c r="AJ3855">
        <v>0.78121606160956403</v>
      </c>
      <c r="AK3855">
        <v>-1.7051679400798501</v>
      </c>
    </row>
    <row r="3856" spans="1:37" x14ac:dyDescent="0.2">
      <c r="A3856" t="s">
        <v>12673</v>
      </c>
      <c r="B3856">
        <v>7861971</v>
      </c>
      <c r="C3856">
        <v>7862132</v>
      </c>
      <c r="D3856">
        <v>162</v>
      </c>
      <c r="E3856" t="s">
        <v>13024</v>
      </c>
      <c r="F3856">
        <v>13</v>
      </c>
      <c r="G3856" t="s">
        <v>13025</v>
      </c>
      <c r="H3856" t="s">
        <v>30999</v>
      </c>
      <c r="I3856">
        <v>19</v>
      </c>
      <c r="J3856">
        <v>7860585</v>
      </c>
      <c r="K3856">
        <v>7863567</v>
      </c>
      <c r="L3856">
        <v>2983</v>
      </c>
      <c r="M3856">
        <v>1</v>
      </c>
      <c r="N3856">
        <v>115704</v>
      </c>
      <c r="O3856" t="s">
        <v>13026</v>
      </c>
      <c r="P3856">
        <v>1386</v>
      </c>
      <c r="Q3856" t="s">
        <v>13020</v>
      </c>
      <c r="R3856" t="s">
        <v>13021</v>
      </c>
      <c r="S3856" t="s">
        <v>33662</v>
      </c>
      <c r="T3856">
        <v>1</v>
      </c>
      <c r="U3856">
        <v>1</v>
      </c>
      <c r="V3856">
        <v>4.2229281127725601E-2</v>
      </c>
      <c r="W3856">
        <v>0.20525741147413201</v>
      </c>
      <c r="X3856">
        <v>0.704072456322962</v>
      </c>
      <c r="Y3856">
        <v>-24.672875421070199</v>
      </c>
      <c r="Z3856">
        <v>0.65379035313853895</v>
      </c>
      <c r="AA3856">
        <v>0.84521697243271998</v>
      </c>
      <c r="AB3856">
        <v>-0.92124475285309204</v>
      </c>
      <c r="AC3856">
        <v>7.0489011448141195E-2</v>
      </c>
      <c r="AD3856">
        <v>0.57684129297949804</v>
      </c>
      <c r="AE3856">
        <v>-24.672875421070199</v>
      </c>
      <c r="AF3856">
        <v>0.64997455747578503</v>
      </c>
      <c r="AG3856">
        <v>0.80674443595273604</v>
      </c>
      <c r="AH3856">
        <v>0.97183986498182595</v>
      </c>
      <c r="AI3856">
        <v>0.35038410267202102</v>
      </c>
      <c r="AJ3856">
        <v>0.78121606160956403</v>
      </c>
      <c r="AK3856">
        <v>-23.804119998906302</v>
      </c>
    </row>
    <row r="3857" spans="1:37" x14ac:dyDescent="0.2">
      <c r="A3857" t="s">
        <v>12673</v>
      </c>
      <c r="B3857">
        <v>7862132</v>
      </c>
      <c r="C3857">
        <v>7862293</v>
      </c>
      <c r="D3857">
        <v>162</v>
      </c>
      <c r="E3857" t="s">
        <v>13027</v>
      </c>
      <c r="F3857">
        <v>20</v>
      </c>
      <c r="G3857" t="s">
        <v>13028</v>
      </c>
      <c r="H3857" t="s">
        <v>30999</v>
      </c>
      <c r="I3857">
        <v>19</v>
      </c>
      <c r="J3857">
        <v>7860585</v>
      </c>
      <c r="K3857">
        <v>7863567</v>
      </c>
      <c r="L3857">
        <v>2983</v>
      </c>
      <c r="M3857">
        <v>1</v>
      </c>
      <c r="N3857">
        <v>115704</v>
      </c>
      <c r="O3857" t="s">
        <v>13026</v>
      </c>
      <c r="P3857">
        <v>1547</v>
      </c>
      <c r="Q3857" t="s">
        <v>13020</v>
      </c>
      <c r="R3857" t="s">
        <v>13021</v>
      </c>
      <c r="S3857" t="s">
        <v>33662</v>
      </c>
      <c r="T3857">
        <v>1</v>
      </c>
      <c r="U3857">
        <v>1</v>
      </c>
      <c r="V3857">
        <v>4.2229281127725601E-2</v>
      </c>
      <c r="W3857">
        <v>0.20525741147413201</v>
      </c>
      <c r="X3857">
        <v>0.704072456322962</v>
      </c>
      <c r="Y3857">
        <v>-24.672875421070199</v>
      </c>
      <c r="Z3857">
        <v>0.65379035313853895</v>
      </c>
      <c r="AA3857">
        <v>0.84521697243271998</v>
      </c>
      <c r="AB3857">
        <v>-0.92124475285309204</v>
      </c>
      <c r="AC3857">
        <v>7.0489011448141195E-2</v>
      </c>
      <c r="AD3857">
        <v>0.57684129297949804</v>
      </c>
      <c r="AE3857">
        <v>-24.672875421070199</v>
      </c>
      <c r="AF3857">
        <v>0.64997455747578503</v>
      </c>
      <c r="AG3857">
        <v>0.80674443595273604</v>
      </c>
      <c r="AH3857">
        <v>0.97183986498182595</v>
      </c>
      <c r="AI3857">
        <v>0.35038410267202102</v>
      </c>
      <c r="AJ3857">
        <v>0.78121606160956403</v>
      </c>
      <c r="AK3857">
        <v>-23.804119998906302</v>
      </c>
    </row>
    <row r="3858" spans="1:37" x14ac:dyDescent="0.2">
      <c r="A3858" t="s">
        <v>12673</v>
      </c>
      <c r="B3858">
        <v>7862293</v>
      </c>
      <c r="C3858">
        <v>7862454</v>
      </c>
      <c r="D3858">
        <v>162</v>
      </c>
      <c r="E3858" t="s">
        <v>13029</v>
      </c>
      <c r="F3858">
        <v>15</v>
      </c>
      <c r="G3858" t="s">
        <v>13030</v>
      </c>
      <c r="H3858" t="s">
        <v>30999</v>
      </c>
      <c r="I3858">
        <v>19</v>
      </c>
      <c r="J3858">
        <v>7860585</v>
      </c>
      <c r="K3858">
        <v>7863567</v>
      </c>
      <c r="L3858">
        <v>2983</v>
      </c>
      <c r="M3858">
        <v>1</v>
      </c>
      <c r="N3858">
        <v>115704</v>
      </c>
      <c r="O3858" t="s">
        <v>13026</v>
      </c>
      <c r="P3858">
        <v>1708</v>
      </c>
      <c r="Q3858" t="s">
        <v>13020</v>
      </c>
      <c r="R3858" t="s">
        <v>13021</v>
      </c>
      <c r="S3858" t="s">
        <v>33662</v>
      </c>
      <c r="T3858" t="s">
        <v>40</v>
      </c>
      <c r="U3858" t="s">
        <v>40</v>
      </c>
      <c r="V3858">
        <v>0</v>
      </c>
      <c r="W3858" t="s">
        <v>40</v>
      </c>
      <c r="X3858" t="s">
        <v>40</v>
      </c>
      <c r="Y3858">
        <v>0</v>
      </c>
      <c r="Z3858" t="s">
        <v>40</v>
      </c>
      <c r="AA3858" t="s">
        <v>40</v>
      </c>
      <c r="AB3858">
        <v>0</v>
      </c>
      <c r="AC3858" t="s">
        <v>40</v>
      </c>
      <c r="AD3858" t="s">
        <v>40</v>
      </c>
      <c r="AE3858">
        <v>0</v>
      </c>
      <c r="AF3858" t="s">
        <v>40</v>
      </c>
      <c r="AG3858" t="s">
        <v>40</v>
      </c>
      <c r="AH3858">
        <v>0</v>
      </c>
      <c r="AI3858" t="s">
        <v>40</v>
      </c>
      <c r="AJ3858" t="s">
        <v>40</v>
      </c>
      <c r="AK3858">
        <v>0</v>
      </c>
    </row>
    <row r="3859" spans="1:37" x14ac:dyDescent="0.2">
      <c r="A3859" t="s">
        <v>12673</v>
      </c>
      <c r="B3859">
        <v>7899606</v>
      </c>
      <c r="C3859">
        <v>7899905</v>
      </c>
      <c r="D3859">
        <v>300</v>
      </c>
      <c r="E3859" t="s">
        <v>13031</v>
      </c>
      <c r="F3859">
        <v>22</v>
      </c>
      <c r="G3859" t="s">
        <v>13032</v>
      </c>
      <c r="H3859" t="s">
        <v>33663</v>
      </c>
      <c r="I3859">
        <v>19</v>
      </c>
      <c r="J3859">
        <v>7903843</v>
      </c>
      <c r="K3859">
        <v>7914478</v>
      </c>
      <c r="L3859">
        <v>10636</v>
      </c>
      <c r="M3859">
        <v>1</v>
      </c>
      <c r="N3859">
        <v>5609</v>
      </c>
      <c r="O3859" t="s">
        <v>13033</v>
      </c>
      <c r="P3859">
        <v>-3938</v>
      </c>
      <c r="Q3859" t="s">
        <v>13034</v>
      </c>
      <c r="R3859" t="s">
        <v>13035</v>
      </c>
      <c r="S3859" t="s">
        <v>33664</v>
      </c>
      <c r="T3859">
        <v>0.32911398597860803</v>
      </c>
      <c r="U3859">
        <v>0.603102917160658</v>
      </c>
      <c r="V3859">
        <v>24.597326151240601</v>
      </c>
      <c r="W3859">
        <v>0.20525741147413201</v>
      </c>
      <c r="X3859">
        <v>0.704072456322962</v>
      </c>
      <c r="Y3859">
        <v>-25.335168763997</v>
      </c>
      <c r="Z3859">
        <v>0.306975110376564</v>
      </c>
      <c r="AA3859">
        <v>0.72610664078822296</v>
      </c>
      <c r="AB3859">
        <v>24.5733285249011</v>
      </c>
      <c r="AC3859">
        <v>7.0489011448141195E-2</v>
      </c>
      <c r="AD3859">
        <v>0.57684129297949804</v>
      </c>
      <c r="AE3859">
        <v>-25.335168763997</v>
      </c>
      <c r="AF3859">
        <v>0.61410715005536498</v>
      </c>
      <c r="AG3859">
        <v>0.80674443595273604</v>
      </c>
      <c r="AH3859">
        <v>1.123697609031</v>
      </c>
      <c r="AI3859">
        <v>0.35038410267202102</v>
      </c>
      <c r="AJ3859">
        <v>0.78121606160956403</v>
      </c>
      <c r="AK3859">
        <v>-24.4664133254301</v>
      </c>
    </row>
    <row r="3860" spans="1:37" x14ac:dyDescent="0.2">
      <c r="A3860" t="s">
        <v>12673</v>
      </c>
      <c r="B3860">
        <v>7900053</v>
      </c>
      <c r="C3860">
        <v>7900194</v>
      </c>
      <c r="D3860">
        <v>142</v>
      </c>
      <c r="E3860" t="s">
        <v>13036</v>
      </c>
      <c r="F3860">
        <v>7</v>
      </c>
      <c r="G3860" t="s">
        <v>13037</v>
      </c>
      <c r="H3860" t="s">
        <v>33663</v>
      </c>
      <c r="I3860">
        <v>19</v>
      </c>
      <c r="J3860">
        <v>7903843</v>
      </c>
      <c r="K3860">
        <v>7914478</v>
      </c>
      <c r="L3860">
        <v>10636</v>
      </c>
      <c r="M3860">
        <v>1</v>
      </c>
      <c r="N3860">
        <v>5609</v>
      </c>
      <c r="O3860" t="s">
        <v>13033</v>
      </c>
      <c r="P3860">
        <v>-3649</v>
      </c>
      <c r="Q3860" t="s">
        <v>13034</v>
      </c>
      <c r="R3860" t="s">
        <v>13035</v>
      </c>
      <c r="S3860" t="s">
        <v>33664</v>
      </c>
      <c r="T3860">
        <v>0.32911398597860803</v>
      </c>
      <c r="U3860">
        <v>0.603102917160658</v>
      </c>
      <c r="V3860">
        <v>24.597326151240601</v>
      </c>
      <c r="W3860">
        <v>0.20525741147413201</v>
      </c>
      <c r="X3860">
        <v>0.704072456322962</v>
      </c>
      <c r="Y3860">
        <v>-25.335168763997</v>
      </c>
      <c r="Z3860">
        <v>0.306975110376564</v>
      </c>
      <c r="AA3860">
        <v>0.72610664078822296</v>
      </c>
      <c r="AB3860">
        <v>24.5733285249011</v>
      </c>
      <c r="AC3860">
        <v>7.0489011448141195E-2</v>
      </c>
      <c r="AD3860">
        <v>0.57684129297949804</v>
      </c>
      <c r="AE3860">
        <v>-25.335168763997</v>
      </c>
      <c r="AF3860">
        <v>0.61410715005536498</v>
      </c>
      <c r="AG3860">
        <v>0.80674443595273604</v>
      </c>
      <c r="AH3860">
        <v>1.123697609031</v>
      </c>
      <c r="AI3860">
        <v>0.35038410267202102</v>
      </c>
      <c r="AJ3860">
        <v>0.78121606160956403</v>
      </c>
      <c r="AK3860">
        <v>-24.4664133254301</v>
      </c>
    </row>
    <row r="3861" spans="1:37" x14ac:dyDescent="0.2">
      <c r="A3861" t="s">
        <v>12673</v>
      </c>
      <c r="B3861">
        <v>7900194</v>
      </c>
      <c r="C3861">
        <v>7900335</v>
      </c>
      <c r="D3861">
        <v>142</v>
      </c>
      <c r="E3861" t="s">
        <v>13038</v>
      </c>
      <c r="F3861">
        <v>6</v>
      </c>
      <c r="G3861" t="s">
        <v>13039</v>
      </c>
      <c r="H3861" t="s">
        <v>33663</v>
      </c>
      <c r="I3861">
        <v>19</v>
      </c>
      <c r="J3861">
        <v>7903843</v>
      </c>
      <c r="K3861">
        <v>7914478</v>
      </c>
      <c r="L3861">
        <v>10636</v>
      </c>
      <c r="M3861">
        <v>1</v>
      </c>
      <c r="N3861">
        <v>5609</v>
      </c>
      <c r="O3861" t="s">
        <v>13033</v>
      </c>
      <c r="P3861">
        <v>-3508</v>
      </c>
      <c r="Q3861" t="s">
        <v>13034</v>
      </c>
      <c r="R3861" t="s">
        <v>13035</v>
      </c>
      <c r="S3861" t="s">
        <v>33664</v>
      </c>
      <c r="T3861">
        <v>0.32911398597860803</v>
      </c>
      <c r="U3861">
        <v>0.603102917160658</v>
      </c>
      <c r="V3861">
        <v>24.597326151240601</v>
      </c>
      <c r="W3861">
        <v>0.20525741147413201</v>
      </c>
      <c r="X3861">
        <v>0.704072456322962</v>
      </c>
      <c r="Y3861">
        <v>-25.041688818574499</v>
      </c>
      <c r="Z3861">
        <v>0.306975110376564</v>
      </c>
      <c r="AA3861">
        <v>0.72610664078822296</v>
      </c>
      <c r="AB3861">
        <v>24.279848584827299</v>
      </c>
      <c r="AC3861">
        <v>7.0489011448141195E-2</v>
      </c>
      <c r="AD3861">
        <v>0.57684129297949804</v>
      </c>
      <c r="AE3861">
        <v>-25.041688818574499</v>
      </c>
      <c r="AF3861">
        <v>0.61410715005536498</v>
      </c>
      <c r="AG3861">
        <v>0.80674443595273604</v>
      </c>
      <c r="AH3861">
        <v>1.8241372497636601</v>
      </c>
      <c r="AI3861">
        <v>0.35038410267202102</v>
      </c>
      <c r="AJ3861">
        <v>0.78121606160956403</v>
      </c>
      <c r="AK3861">
        <v>-24.172933386359201</v>
      </c>
    </row>
    <row r="3862" spans="1:37" x14ac:dyDescent="0.2">
      <c r="A3862" t="s">
        <v>12673</v>
      </c>
      <c r="B3862">
        <v>8019379</v>
      </c>
      <c r="C3862">
        <v>8019577</v>
      </c>
      <c r="D3862">
        <v>199</v>
      </c>
      <c r="E3862" t="s">
        <v>13040</v>
      </c>
      <c r="F3862">
        <v>6</v>
      </c>
      <c r="G3862" t="s">
        <v>13041</v>
      </c>
      <c r="H3862" t="s">
        <v>31000</v>
      </c>
      <c r="I3862">
        <v>19</v>
      </c>
      <c r="J3862">
        <v>7963630</v>
      </c>
      <c r="K3862">
        <v>8005659</v>
      </c>
      <c r="L3862">
        <v>42030</v>
      </c>
      <c r="M3862">
        <v>2</v>
      </c>
      <c r="N3862">
        <v>1994</v>
      </c>
      <c r="O3862" t="s">
        <v>13042</v>
      </c>
      <c r="P3862">
        <v>-13720</v>
      </c>
      <c r="Q3862" t="s">
        <v>13043</v>
      </c>
      <c r="R3862" t="s">
        <v>13044</v>
      </c>
      <c r="S3862" t="s">
        <v>33665</v>
      </c>
      <c r="T3862">
        <v>0.97213403838398904</v>
      </c>
      <c r="U3862">
        <v>1</v>
      </c>
      <c r="V3862">
        <v>0.84914161222588702</v>
      </c>
      <c r="W3862">
        <v>0.94541066367716797</v>
      </c>
      <c r="X3862">
        <v>0.95159051474143896</v>
      </c>
      <c r="Y3862">
        <v>-0.50311797096993605</v>
      </c>
      <c r="Z3862">
        <v>0.93459220503170903</v>
      </c>
      <c r="AA3862">
        <v>0.99919698600769702</v>
      </c>
      <c r="AB3862">
        <v>2.4863968052961098</v>
      </c>
      <c r="AC3862">
        <v>0.88945902157151002</v>
      </c>
      <c r="AD3862">
        <v>0.94068432309766403</v>
      </c>
      <c r="AE3862">
        <v>1.77357947056062</v>
      </c>
      <c r="AF3862">
        <v>1</v>
      </c>
      <c r="AG3862">
        <v>1</v>
      </c>
      <c r="AH3862">
        <v>-1.49794509535326</v>
      </c>
      <c r="AI3862">
        <v>0.98342151819761803</v>
      </c>
      <c r="AJ3862">
        <v>0.98789258377071898</v>
      </c>
      <c r="AK3862">
        <v>-2.2350917709418998</v>
      </c>
    </row>
    <row r="3863" spans="1:37" x14ac:dyDescent="0.2">
      <c r="A3863" t="s">
        <v>12673</v>
      </c>
      <c r="B3863">
        <v>8019577</v>
      </c>
      <c r="C3863">
        <v>8019775</v>
      </c>
      <c r="D3863">
        <v>199</v>
      </c>
      <c r="E3863" t="s">
        <v>13045</v>
      </c>
      <c r="F3863">
        <v>9</v>
      </c>
      <c r="G3863" t="s">
        <v>13046</v>
      </c>
      <c r="H3863" t="s">
        <v>31000</v>
      </c>
      <c r="I3863">
        <v>19</v>
      </c>
      <c r="J3863">
        <v>7963630</v>
      </c>
      <c r="K3863">
        <v>8005659</v>
      </c>
      <c r="L3863">
        <v>42030</v>
      </c>
      <c r="M3863">
        <v>2</v>
      </c>
      <c r="N3863">
        <v>1994</v>
      </c>
      <c r="O3863" t="s">
        <v>13042</v>
      </c>
      <c r="P3863">
        <v>-13918</v>
      </c>
      <c r="Q3863" t="s">
        <v>13043</v>
      </c>
      <c r="R3863" t="s">
        <v>13044</v>
      </c>
      <c r="S3863" t="s">
        <v>33665</v>
      </c>
      <c r="T3863">
        <v>0.97213403838398904</v>
      </c>
      <c r="U3863">
        <v>1</v>
      </c>
      <c r="V3863">
        <v>0.84914161222588702</v>
      </c>
      <c r="W3863">
        <v>0.94541066367716797</v>
      </c>
      <c r="X3863">
        <v>0.95159051474143896</v>
      </c>
      <c r="Y3863">
        <v>-0.50311797096993605</v>
      </c>
      <c r="Z3863">
        <v>0.93459220503170903</v>
      </c>
      <c r="AA3863">
        <v>0.99919698600769702</v>
      </c>
      <c r="AB3863">
        <v>2.4863968052961098</v>
      </c>
      <c r="AC3863">
        <v>0.88945902157151002</v>
      </c>
      <c r="AD3863">
        <v>0.94068432309766403</v>
      </c>
      <c r="AE3863">
        <v>1.77357947056062</v>
      </c>
      <c r="AF3863">
        <v>1</v>
      </c>
      <c r="AG3863">
        <v>1</v>
      </c>
      <c r="AH3863">
        <v>-1.49794509535326</v>
      </c>
      <c r="AI3863">
        <v>0.98342151819761803</v>
      </c>
      <c r="AJ3863">
        <v>0.98789258377071898</v>
      </c>
      <c r="AK3863">
        <v>-2.2350917709418998</v>
      </c>
    </row>
    <row r="3864" spans="1:37" x14ac:dyDescent="0.2">
      <c r="A3864" t="s">
        <v>12673</v>
      </c>
      <c r="B3864">
        <v>8146902</v>
      </c>
      <c r="C3864">
        <v>8147192</v>
      </c>
      <c r="D3864">
        <v>291</v>
      </c>
      <c r="E3864" t="s">
        <v>13047</v>
      </c>
      <c r="F3864">
        <v>11</v>
      </c>
      <c r="G3864" t="s">
        <v>13048</v>
      </c>
      <c r="H3864" t="s">
        <v>30987</v>
      </c>
      <c r="I3864">
        <v>19</v>
      </c>
      <c r="J3864">
        <v>8065402</v>
      </c>
      <c r="K3864">
        <v>8147497</v>
      </c>
      <c r="L3864">
        <v>82096</v>
      </c>
      <c r="M3864">
        <v>2</v>
      </c>
      <c r="N3864">
        <v>84467</v>
      </c>
      <c r="O3864" t="s">
        <v>13049</v>
      </c>
      <c r="P3864">
        <v>305</v>
      </c>
      <c r="Q3864" t="s">
        <v>13050</v>
      </c>
      <c r="R3864" t="s">
        <v>13051</v>
      </c>
      <c r="S3864" t="s">
        <v>33666</v>
      </c>
      <c r="T3864">
        <v>1</v>
      </c>
      <c r="U3864">
        <v>1</v>
      </c>
      <c r="V3864">
        <v>-3.4800102505694599</v>
      </c>
      <c r="W3864">
        <v>0.89107655920673101</v>
      </c>
      <c r="X3864">
        <v>0.95159051474143896</v>
      </c>
      <c r="Y3864">
        <v>4.9407716670873203</v>
      </c>
      <c r="Z3864">
        <v>0.65379035313853895</v>
      </c>
      <c r="AA3864">
        <v>0.84521697243271998</v>
      </c>
      <c r="AB3864">
        <v>-4.4434833127944202</v>
      </c>
      <c r="AC3864">
        <v>0.85817338719172098</v>
      </c>
      <c r="AD3864">
        <v>0.94068432309766403</v>
      </c>
      <c r="AE3864">
        <v>4.4884929962436102</v>
      </c>
      <c r="AF3864">
        <v>0.64997455747578503</v>
      </c>
      <c r="AG3864">
        <v>0.80674443595273604</v>
      </c>
      <c r="AH3864">
        <v>-2.5503996690853601</v>
      </c>
      <c r="AI3864">
        <v>0.91725052871964496</v>
      </c>
      <c r="AJ3864">
        <v>0.98621344597861504</v>
      </c>
      <c r="AK3864">
        <v>2.1409622178641299</v>
      </c>
    </row>
    <row r="3865" spans="1:37" x14ac:dyDescent="0.2">
      <c r="A3865" t="s">
        <v>12673</v>
      </c>
      <c r="B3865">
        <v>8147212</v>
      </c>
      <c r="C3865">
        <v>8147366</v>
      </c>
      <c r="D3865">
        <v>155</v>
      </c>
      <c r="E3865" t="s">
        <v>13052</v>
      </c>
      <c r="F3865">
        <v>8</v>
      </c>
      <c r="G3865" t="s">
        <v>13053</v>
      </c>
      <c r="H3865" t="s">
        <v>30987</v>
      </c>
      <c r="I3865">
        <v>19</v>
      </c>
      <c r="J3865">
        <v>8065402</v>
      </c>
      <c r="K3865">
        <v>8147497</v>
      </c>
      <c r="L3865">
        <v>82096</v>
      </c>
      <c r="M3865">
        <v>2</v>
      </c>
      <c r="N3865">
        <v>84467</v>
      </c>
      <c r="O3865" t="s">
        <v>13049</v>
      </c>
      <c r="P3865">
        <v>131</v>
      </c>
      <c r="Q3865" t="s">
        <v>13050</v>
      </c>
      <c r="R3865" t="s">
        <v>13051</v>
      </c>
      <c r="S3865" t="s">
        <v>33666</v>
      </c>
      <c r="T3865">
        <v>1</v>
      </c>
      <c r="U3865">
        <v>1</v>
      </c>
      <c r="V3865">
        <v>-3.4800102505694599</v>
      </c>
      <c r="W3865">
        <v>0.89107655920673101</v>
      </c>
      <c r="X3865">
        <v>0.95159051474143896</v>
      </c>
      <c r="Y3865">
        <v>4.9407716670873203</v>
      </c>
      <c r="Z3865">
        <v>0.65379035313853895</v>
      </c>
      <c r="AA3865">
        <v>0.84521697243271998</v>
      </c>
      <c r="AB3865">
        <v>-4.4434833127944202</v>
      </c>
      <c r="AC3865">
        <v>0.85817338719172098</v>
      </c>
      <c r="AD3865">
        <v>0.94068432309766403</v>
      </c>
      <c r="AE3865">
        <v>4.4884929962436102</v>
      </c>
      <c r="AF3865">
        <v>0.64997455747578503</v>
      </c>
      <c r="AG3865">
        <v>0.80674443595273604</v>
      </c>
      <c r="AH3865">
        <v>-2.5503996690853601</v>
      </c>
      <c r="AI3865">
        <v>0.91725052871964496</v>
      </c>
      <c r="AJ3865">
        <v>0.98621344597861504</v>
      </c>
      <c r="AK3865">
        <v>2.1409622178641299</v>
      </c>
    </row>
    <row r="3866" spans="1:37" x14ac:dyDescent="0.2">
      <c r="A3866" t="s">
        <v>12673</v>
      </c>
      <c r="B3866">
        <v>8350449</v>
      </c>
      <c r="C3866">
        <v>8350594</v>
      </c>
      <c r="D3866">
        <v>146</v>
      </c>
      <c r="E3866" t="s">
        <v>13054</v>
      </c>
      <c r="F3866">
        <v>3</v>
      </c>
      <c r="G3866" t="s">
        <v>13055</v>
      </c>
      <c r="H3866" t="s">
        <v>31000</v>
      </c>
      <c r="I3866">
        <v>19</v>
      </c>
      <c r="J3866">
        <v>8333217</v>
      </c>
      <c r="K3866">
        <v>8343262</v>
      </c>
      <c r="L3866">
        <v>10046</v>
      </c>
      <c r="M3866">
        <v>2</v>
      </c>
      <c r="N3866">
        <v>256949</v>
      </c>
      <c r="O3866" t="s">
        <v>13056</v>
      </c>
      <c r="P3866">
        <v>-7187</v>
      </c>
      <c r="Q3866" t="s">
        <v>13057</v>
      </c>
      <c r="R3866" t="s">
        <v>13058</v>
      </c>
      <c r="S3866" t="s">
        <v>33667</v>
      </c>
      <c r="T3866">
        <v>0.69655006609544201</v>
      </c>
      <c r="U3866">
        <v>0.903134602785859</v>
      </c>
      <c r="V3866">
        <v>-0.42875310083847201</v>
      </c>
      <c r="W3866">
        <v>0.71930067310602097</v>
      </c>
      <c r="X3866">
        <v>0.95159051474143896</v>
      </c>
      <c r="Y3866">
        <v>-3.8858642959904102</v>
      </c>
      <c r="Z3866">
        <v>0.42153728833196502</v>
      </c>
      <c r="AA3866">
        <v>0.84435025072159198</v>
      </c>
      <c r="AB3866">
        <v>-1.2945774540577699</v>
      </c>
      <c r="AC3866">
        <v>0.44540003220604202</v>
      </c>
      <c r="AD3866">
        <v>0.82872126865393902</v>
      </c>
      <c r="AE3866">
        <v>-4.4286558432085403</v>
      </c>
      <c r="AF3866">
        <v>1</v>
      </c>
      <c r="AG3866">
        <v>1</v>
      </c>
      <c r="AH3866">
        <v>0.43109030568717299</v>
      </c>
      <c r="AI3866">
        <v>0.96394405878495903</v>
      </c>
      <c r="AJ3866">
        <v>0.98789258377071898</v>
      </c>
      <c r="AK3866">
        <v>-3.04686143539656</v>
      </c>
    </row>
    <row r="3867" spans="1:37" x14ac:dyDescent="0.2">
      <c r="A3867" t="s">
        <v>12673</v>
      </c>
      <c r="B3867">
        <v>8350594</v>
      </c>
      <c r="C3867">
        <v>8350739</v>
      </c>
      <c r="D3867">
        <v>146</v>
      </c>
      <c r="E3867" t="s">
        <v>13059</v>
      </c>
      <c r="F3867">
        <v>3</v>
      </c>
      <c r="G3867" t="s">
        <v>13060</v>
      </c>
      <c r="H3867" t="s">
        <v>31000</v>
      </c>
      <c r="I3867">
        <v>19</v>
      </c>
      <c r="J3867">
        <v>8333217</v>
      </c>
      <c r="K3867">
        <v>8343262</v>
      </c>
      <c r="L3867">
        <v>10046</v>
      </c>
      <c r="M3867">
        <v>2</v>
      </c>
      <c r="N3867">
        <v>256949</v>
      </c>
      <c r="O3867" t="s">
        <v>13056</v>
      </c>
      <c r="P3867">
        <v>-7332</v>
      </c>
      <c r="Q3867" t="s">
        <v>13057</v>
      </c>
      <c r="R3867" t="s">
        <v>13058</v>
      </c>
      <c r="S3867" t="s">
        <v>33667</v>
      </c>
      <c r="T3867">
        <v>0.69655006609544201</v>
      </c>
      <c r="U3867">
        <v>0.903134602785859</v>
      </c>
      <c r="V3867">
        <v>-0.42875310083847201</v>
      </c>
      <c r="W3867">
        <v>0.71930067310602097</v>
      </c>
      <c r="X3867">
        <v>0.95159051474143896</v>
      </c>
      <c r="Y3867">
        <v>-3.8858642959904102</v>
      </c>
      <c r="Z3867">
        <v>0.42153728833196502</v>
      </c>
      <c r="AA3867">
        <v>0.84435025072159198</v>
      </c>
      <c r="AB3867">
        <v>-1.2945774540577699</v>
      </c>
      <c r="AC3867">
        <v>0.44540003220604202</v>
      </c>
      <c r="AD3867">
        <v>0.82872126865393902</v>
      </c>
      <c r="AE3867">
        <v>-4.4286558432085403</v>
      </c>
      <c r="AF3867">
        <v>1</v>
      </c>
      <c r="AG3867">
        <v>1</v>
      </c>
      <c r="AH3867">
        <v>0.43109030568717299</v>
      </c>
      <c r="AI3867">
        <v>0.96394405878495903</v>
      </c>
      <c r="AJ3867">
        <v>0.98789258377071898</v>
      </c>
      <c r="AK3867">
        <v>-3.04686143539656</v>
      </c>
    </row>
    <row r="3868" spans="1:37" x14ac:dyDescent="0.2">
      <c r="A3868" t="s">
        <v>12673</v>
      </c>
      <c r="B3868">
        <v>8350739</v>
      </c>
      <c r="C3868">
        <v>8350884</v>
      </c>
      <c r="D3868">
        <v>146</v>
      </c>
      <c r="E3868" t="s">
        <v>13061</v>
      </c>
      <c r="F3868">
        <v>0</v>
      </c>
      <c r="G3868" t="s">
        <v>13062</v>
      </c>
      <c r="H3868" t="s">
        <v>31000</v>
      </c>
      <c r="I3868">
        <v>19</v>
      </c>
      <c r="J3868">
        <v>8333217</v>
      </c>
      <c r="K3868">
        <v>8343262</v>
      </c>
      <c r="L3868">
        <v>10046</v>
      </c>
      <c r="M3868">
        <v>2</v>
      </c>
      <c r="N3868">
        <v>256949</v>
      </c>
      <c r="O3868" t="s">
        <v>13056</v>
      </c>
      <c r="P3868">
        <v>-7477</v>
      </c>
      <c r="Q3868" t="s">
        <v>13057</v>
      </c>
      <c r="R3868" t="s">
        <v>13058</v>
      </c>
      <c r="S3868" t="s">
        <v>33667</v>
      </c>
      <c r="T3868">
        <v>0.69655006609544201</v>
      </c>
      <c r="U3868">
        <v>0.903134602785859</v>
      </c>
      <c r="V3868">
        <v>-0.42875310083847201</v>
      </c>
      <c r="W3868">
        <v>0.71930067310602097</v>
      </c>
      <c r="X3868">
        <v>0.95159051474143896</v>
      </c>
      <c r="Y3868">
        <v>-3.8858642959904102</v>
      </c>
      <c r="Z3868">
        <v>0.42153728833196502</v>
      </c>
      <c r="AA3868">
        <v>0.84435025072159198</v>
      </c>
      <c r="AB3868">
        <v>-1.2945774540577699</v>
      </c>
      <c r="AC3868">
        <v>0.44540003220604202</v>
      </c>
      <c r="AD3868">
        <v>0.82872126865393902</v>
      </c>
      <c r="AE3868">
        <v>-4.4286558432085403</v>
      </c>
      <c r="AF3868">
        <v>1</v>
      </c>
      <c r="AG3868">
        <v>1</v>
      </c>
      <c r="AH3868">
        <v>0.43109030568717299</v>
      </c>
      <c r="AI3868">
        <v>0.96394405878495903</v>
      </c>
      <c r="AJ3868">
        <v>0.98789258377071898</v>
      </c>
      <c r="AK3868">
        <v>-3.04686143539656</v>
      </c>
    </row>
    <row r="3869" spans="1:37" x14ac:dyDescent="0.2">
      <c r="A3869" t="s">
        <v>12673</v>
      </c>
      <c r="B3869">
        <v>8469183</v>
      </c>
      <c r="C3869">
        <v>8469251</v>
      </c>
      <c r="D3869">
        <v>69</v>
      </c>
      <c r="E3869" t="s">
        <v>13063</v>
      </c>
      <c r="F3869">
        <v>2</v>
      </c>
      <c r="G3869" t="s">
        <v>13064</v>
      </c>
      <c r="H3869" t="s">
        <v>31032</v>
      </c>
      <c r="I3869">
        <v>19</v>
      </c>
      <c r="J3869">
        <v>8466249</v>
      </c>
      <c r="K3869">
        <v>8486273</v>
      </c>
      <c r="L3869">
        <v>20025</v>
      </c>
      <c r="M3869">
        <v>1</v>
      </c>
      <c r="N3869">
        <v>4670</v>
      </c>
      <c r="O3869" t="s">
        <v>13065</v>
      </c>
      <c r="P3869">
        <v>2934</v>
      </c>
      <c r="Q3869" t="s">
        <v>13066</v>
      </c>
      <c r="R3869" t="s">
        <v>13067</v>
      </c>
      <c r="S3869" t="s">
        <v>33668</v>
      </c>
      <c r="T3869">
        <v>0.35387198439864398</v>
      </c>
      <c r="U3869">
        <v>0.603102917160658</v>
      </c>
      <c r="V3869">
        <v>-23.556755881020599</v>
      </c>
      <c r="W3869" t="s">
        <v>40</v>
      </c>
      <c r="X3869" t="s">
        <v>40</v>
      </c>
      <c r="Y3869">
        <v>0</v>
      </c>
      <c r="Z3869">
        <v>0.184235113180511</v>
      </c>
      <c r="AA3869">
        <v>0.72610664078822296</v>
      </c>
      <c r="AB3869">
        <v>-23.556755881020599</v>
      </c>
      <c r="AC3869">
        <v>0.45677901822897599</v>
      </c>
      <c r="AD3869">
        <v>0.82872126865393902</v>
      </c>
      <c r="AE3869">
        <v>22.701145885004301</v>
      </c>
      <c r="AF3869">
        <v>0.501741946288212</v>
      </c>
      <c r="AG3869">
        <v>0.80674443595273604</v>
      </c>
      <c r="AH3869">
        <v>-22.627145314695699</v>
      </c>
      <c r="AI3869">
        <v>0.52399907623471598</v>
      </c>
      <c r="AJ3869">
        <v>0.78121606160956403</v>
      </c>
      <c r="AK3869">
        <v>-22.556755997939401</v>
      </c>
    </row>
    <row r="3870" spans="1:37" x14ac:dyDescent="0.2">
      <c r="A3870" t="s">
        <v>12673</v>
      </c>
      <c r="B3870">
        <v>8536501</v>
      </c>
      <c r="C3870">
        <v>8536652</v>
      </c>
      <c r="D3870">
        <v>152</v>
      </c>
      <c r="E3870" t="s">
        <v>13068</v>
      </c>
      <c r="F3870">
        <v>7</v>
      </c>
      <c r="G3870" t="s">
        <v>13069</v>
      </c>
      <c r="H3870" t="s">
        <v>33669</v>
      </c>
      <c r="I3870">
        <v>19</v>
      </c>
      <c r="J3870">
        <v>8530196</v>
      </c>
      <c r="K3870">
        <v>8540052</v>
      </c>
      <c r="L3870">
        <v>9857</v>
      </c>
      <c r="M3870">
        <v>2</v>
      </c>
      <c r="N3870">
        <v>4542</v>
      </c>
      <c r="O3870" t="s">
        <v>13070</v>
      </c>
      <c r="P3870">
        <v>3400</v>
      </c>
      <c r="Q3870" t="s">
        <v>13071</v>
      </c>
      <c r="R3870" t="s">
        <v>13072</v>
      </c>
      <c r="S3870" t="s">
        <v>33670</v>
      </c>
      <c r="T3870">
        <v>0.32911398597860803</v>
      </c>
      <c r="U3870">
        <v>0.603102917160658</v>
      </c>
      <c r="V3870">
        <v>24.360254195579099</v>
      </c>
      <c r="W3870">
        <v>0.113079289867903</v>
      </c>
      <c r="X3870">
        <v>0.704072456322962</v>
      </c>
      <c r="Y3870">
        <v>-26.173373376824301</v>
      </c>
      <c r="Z3870">
        <v>0.203350924423461</v>
      </c>
      <c r="AA3870">
        <v>0.72610664078822296</v>
      </c>
      <c r="AB3870">
        <v>25.411533127280698</v>
      </c>
      <c r="AC3870">
        <v>2.4853262407310801E-2</v>
      </c>
      <c r="AD3870">
        <v>0.57684129297949804</v>
      </c>
      <c r="AE3870">
        <v>-26.173373376824301</v>
      </c>
      <c r="AF3870">
        <v>0.98343762640780896</v>
      </c>
      <c r="AG3870">
        <v>1</v>
      </c>
      <c r="AH3870">
        <v>-0.60459992852399902</v>
      </c>
      <c r="AI3870">
        <v>0.24456414000292601</v>
      </c>
      <c r="AJ3870">
        <v>0.78121606160956403</v>
      </c>
      <c r="AK3870">
        <v>-25.3046179258507</v>
      </c>
    </row>
    <row r="3871" spans="1:37" x14ac:dyDescent="0.2">
      <c r="A3871" t="s">
        <v>12673</v>
      </c>
      <c r="B3871">
        <v>8596099</v>
      </c>
      <c r="C3871">
        <v>8596308</v>
      </c>
      <c r="D3871">
        <v>210</v>
      </c>
      <c r="E3871" t="s">
        <v>13073</v>
      </c>
      <c r="F3871">
        <v>10</v>
      </c>
      <c r="G3871" t="s">
        <v>13074</v>
      </c>
      <c r="H3871" t="s">
        <v>30987</v>
      </c>
      <c r="I3871">
        <v>19</v>
      </c>
      <c r="J3871">
        <v>8595613</v>
      </c>
      <c r="K3871">
        <v>8596357</v>
      </c>
      <c r="L3871">
        <v>745</v>
      </c>
      <c r="M3871">
        <v>2</v>
      </c>
      <c r="N3871">
        <v>81794</v>
      </c>
      <c r="O3871" t="s">
        <v>13075</v>
      </c>
      <c r="P3871">
        <v>49</v>
      </c>
      <c r="Q3871" t="s">
        <v>13076</v>
      </c>
      <c r="R3871" t="s">
        <v>13077</v>
      </c>
      <c r="S3871" t="s">
        <v>33671</v>
      </c>
      <c r="T3871">
        <v>0.152084254673993</v>
      </c>
      <c r="U3871">
        <v>0.603102917160658</v>
      </c>
      <c r="V3871">
        <v>25.027406784442402</v>
      </c>
      <c r="W3871">
        <v>0.89107655920673101</v>
      </c>
      <c r="X3871">
        <v>0.95159051474143896</v>
      </c>
      <c r="Y3871">
        <v>1.0365942874488101</v>
      </c>
      <c r="Z3871">
        <v>0.306975110376564</v>
      </c>
      <c r="AA3871">
        <v>0.72610664078822296</v>
      </c>
      <c r="AB3871">
        <v>24.0639327005448</v>
      </c>
      <c r="AC3871">
        <v>0.75388744886274095</v>
      </c>
      <c r="AD3871">
        <v>0.87989882095915395</v>
      </c>
      <c r="AE3871">
        <v>3.65943511757989E-2</v>
      </c>
      <c r="AF3871">
        <v>4.6407610929182198E-2</v>
      </c>
      <c r="AG3871">
        <v>0.476038960109122</v>
      </c>
      <c r="AH3871">
        <v>25.027406784442402</v>
      </c>
      <c r="AI3871">
        <v>0.56157887380500204</v>
      </c>
      <c r="AJ3871">
        <v>0.78121606160956403</v>
      </c>
      <c r="AK3871">
        <v>1.90534964617768</v>
      </c>
    </row>
    <row r="3872" spans="1:37" x14ac:dyDescent="0.2">
      <c r="A3872" t="s">
        <v>12673</v>
      </c>
      <c r="B3872">
        <v>8596308</v>
      </c>
      <c r="C3872">
        <v>8596517</v>
      </c>
      <c r="D3872">
        <v>210</v>
      </c>
      <c r="E3872" t="s">
        <v>13078</v>
      </c>
      <c r="F3872">
        <v>11</v>
      </c>
      <c r="G3872" t="s">
        <v>13079</v>
      </c>
      <c r="H3872" t="s">
        <v>30987</v>
      </c>
      <c r="I3872">
        <v>19</v>
      </c>
      <c r="J3872">
        <v>8595613</v>
      </c>
      <c r="K3872">
        <v>8596357</v>
      </c>
      <c r="L3872">
        <v>745</v>
      </c>
      <c r="M3872">
        <v>2</v>
      </c>
      <c r="N3872">
        <v>81794</v>
      </c>
      <c r="O3872" t="s">
        <v>13075</v>
      </c>
      <c r="P3872">
        <v>0</v>
      </c>
      <c r="Q3872" t="s">
        <v>13076</v>
      </c>
      <c r="R3872" t="s">
        <v>13077</v>
      </c>
      <c r="S3872" t="s">
        <v>33671</v>
      </c>
      <c r="T3872">
        <v>0.152084254673993</v>
      </c>
      <c r="U3872">
        <v>0.603102917160658</v>
      </c>
      <c r="V3872">
        <v>25.027406784442402</v>
      </c>
      <c r="W3872">
        <v>0.89107655920673101</v>
      </c>
      <c r="X3872">
        <v>0.95159051474143896</v>
      </c>
      <c r="Y3872">
        <v>1.0365942874488101</v>
      </c>
      <c r="Z3872">
        <v>0.306975110376564</v>
      </c>
      <c r="AA3872">
        <v>0.72610664078822296</v>
      </c>
      <c r="AB3872">
        <v>24.0639327005448</v>
      </c>
      <c r="AC3872">
        <v>0.75388744886274095</v>
      </c>
      <c r="AD3872">
        <v>0.87989882095915395</v>
      </c>
      <c r="AE3872">
        <v>3.65943511757989E-2</v>
      </c>
      <c r="AF3872">
        <v>4.6407610929182198E-2</v>
      </c>
      <c r="AG3872">
        <v>0.476038960109122</v>
      </c>
      <c r="AH3872">
        <v>25.027406784442402</v>
      </c>
      <c r="AI3872">
        <v>0.56157887380500204</v>
      </c>
      <c r="AJ3872">
        <v>0.78121606160956403</v>
      </c>
      <c r="AK3872">
        <v>1.90534964617768</v>
      </c>
    </row>
    <row r="3873" spans="1:37" x14ac:dyDescent="0.2">
      <c r="A3873" t="s">
        <v>12673</v>
      </c>
      <c r="B3873">
        <v>9406743</v>
      </c>
      <c r="C3873">
        <v>9406958</v>
      </c>
      <c r="D3873">
        <v>216</v>
      </c>
      <c r="E3873" t="s">
        <v>13080</v>
      </c>
      <c r="F3873">
        <v>17</v>
      </c>
      <c r="G3873" t="s">
        <v>13081</v>
      </c>
      <c r="H3873" t="s">
        <v>30987</v>
      </c>
      <c r="I3873">
        <v>19</v>
      </c>
      <c r="J3873">
        <v>9383581</v>
      </c>
      <c r="K3873">
        <v>9407055</v>
      </c>
      <c r="L3873">
        <v>23475</v>
      </c>
      <c r="M3873">
        <v>2</v>
      </c>
      <c r="N3873">
        <v>112268250</v>
      </c>
      <c r="O3873" t="s">
        <v>13082</v>
      </c>
      <c r="P3873">
        <v>97</v>
      </c>
      <c r="Q3873" t="s">
        <v>40</v>
      </c>
      <c r="R3873" t="s">
        <v>13083</v>
      </c>
      <c r="S3873" t="s">
        <v>33672</v>
      </c>
      <c r="T3873">
        <v>0.35387198439864398</v>
      </c>
      <c r="U3873">
        <v>0.603102917160658</v>
      </c>
      <c r="V3873">
        <v>-24.779900015618502</v>
      </c>
      <c r="W3873" t="s">
        <v>40</v>
      </c>
      <c r="X3873" t="s">
        <v>40</v>
      </c>
      <c r="Y3873">
        <v>0</v>
      </c>
      <c r="Z3873">
        <v>0.65379035313853895</v>
      </c>
      <c r="AA3873">
        <v>0.84521697243271998</v>
      </c>
      <c r="AB3873">
        <v>-1.4897508186716699</v>
      </c>
      <c r="AC3873">
        <v>0.27780950890804001</v>
      </c>
      <c r="AD3873">
        <v>0.68253123924728298</v>
      </c>
      <c r="AE3873">
        <v>24.656585465647801</v>
      </c>
      <c r="AF3873">
        <v>0.32549523997010099</v>
      </c>
      <c r="AG3873">
        <v>0.70473078222419605</v>
      </c>
      <c r="AH3873">
        <v>-24.5825848870751</v>
      </c>
      <c r="AI3873">
        <v>0.35038410267202102</v>
      </c>
      <c r="AJ3873">
        <v>0.78121606160956403</v>
      </c>
      <c r="AK3873">
        <v>-24.512195562054899</v>
      </c>
    </row>
    <row r="3874" spans="1:37" x14ac:dyDescent="0.2">
      <c r="A3874" t="s">
        <v>12673</v>
      </c>
      <c r="B3874">
        <v>9694300</v>
      </c>
      <c r="C3874">
        <v>9694441</v>
      </c>
      <c r="D3874">
        <v>142</v>
      </c>
      <c r="E3874" t="s">
        <v>13084</v>
      </c>
      <c r="F3874">
        <v>1</v>
      </c>
      <c r="G3874" t="s">
        <v>13085</v>
      </c>
      <c r="H3874" t="s">
        <v>30987</v>
      </c>
      <c r="I3874">
        <v>19</v>
      </c>
      <c r="J3874">
        <v>9689924</v>
      </c>
      <c r="K3874">
        <v>9694892</v>
      </c>
      <c r="L3874">
        <v>4969</v>
      </c>
      <c r="M3874">
        <v>2</v>
      </c>
      <c r="N3874">
        <v>729648</v>
      </c>
      <c r="O3874" t="s">
        <v>13086</v>
      </c>
      <c r="P3874">
        <v>451</v>
      </c>
      <c r="Q3874" t="s">
        <v>40</v>
      </c>
      <c r="R3874" t="s">
        <v>13087</v>
      </c>
      <c r="S3874" t="s">
        <v>33673</v>
      </c>
      <c r="T3874">
        <v>0.16170920290747501</v>
      </c>
      <c r="U3874">
        <v>0.603102917160658</v>
      </c>
      <c r="V3874">
        <v>1.77342994792944</v>
      </c>
      <c r="W3874">
        <v>0.49709177864118298</v>
      </c>
      <c r="X3874">
        <v>0.78363289935355196</v>
      </c>
      <c r="Y3874">
        <v>0.59304296626118302</v>
      </c>
      <c r="Z3874">
        <v>0.49716615025021699</v>
      </c>
      <c r="AA3874">
        <v>0.84521697243271998</v>
      </c>
      <c r="AB3874">
        <v>0.80995583705302299</v>
      </c>
      <c r="AC3874">
        <v>0.44346611787992302</v>
      </c>
      <c r="AD3874">
        <v>0.82872126865393902</v>
      </c>
      <c r="AE3874">
        <v>0.64987808306861605</v>
      </c>
      <c r="AF3874">
        <v>2.5036907706760401E-2</v>
      </c>
      <c r="AG3874">
        <v>0.476038960109122</v>
      </c>
      <c r="AH3874">
        <v>2.7030405773912198</v>
      </c>
      <c r="AI3874">
        <v>0.71878055192557699</v>
      </c>
      <c r="AJ3874">
        <v>0.88524001617376902</v>
      </c>
      <c r="AK3874">
        <v>0.23145431532034499</v>
      </c>
    </row>
    <row r="3875" spans="1:37" x14ac:dyDescent="0.2">
      <c r="A3875" t="s">
        <v>12673</v>
      </c>
      <c r="B3875">
        <v>9717744</v>
      </c>
      <c r="C3875">
        <v>9717904</v>
      </c>
      <c r="D3875">
        <v>161</v>
      </c>
      <c r="E3875" t="s">
        <v>13088</v>
      </c>
      <c r="F3875">
        <v>4</v>
      </c>
      <c r="G3875" t="s">
        <v>13089</v>
      </c>
      <c r="H3875" t="s">
        <v>31000</v>
      </c>
      <c r="I3875">
        <v>19</v>
      </c>
      <c r="J3875">
        <v>9689924</v>
      </c>
      <c r="K3875">
        <v>9700776</v>
      </c>
      <c r="L3875">
        <v>10853</v>
      </c>
      <c r="M3875">
        <v>2</v>
      </c>
      <c r="N3875">
        <v>729648</v>
      </c>
      <c r="O3875" t="s">
        <v>13090</v>
      </c>
      <c r="P3875">
        <v>-16968</v>
      </c>
      <c r="Q3875" t="s">
        <v>40</v>
      </c>
      <c r="R3875" t="s">
        <v>13087</v>
      </c>
      <c r="S3875" t="s">
        <v>33673</v>
      </c>
      <c r="T3875">
        <v>0.17308923567461099</v>
      </c>
      <c r="U3875">
        <v>0.603102917160658</v>
      </c>
      <c r="V3875">
        <v>-23.455775976349301</v>
      </c>
      <c r="W3875">
        <v>0.73420570613580904</v>
      </c>
      <c r="X3875">
        <v>0.95159051474143896</v>
      </c>
      <c r="Y3875">
        <v>0.61068503824963605</v>
      </c>
      <c r="Z3875">
        <v>0.26789404493740199</v>
      </c>
      <c r="AA3875">
        <v>0.72610664078822296</v>
      </c>
      <c r="AB3875">
        <v>-0.55803409383038605</v>
      </c>
      <c r="AC3875">
        <v>0.32081866871113202</v>
      </c>
      <c r="AD3875">
        <v>0.68773325147593101</v>
      </c>
      <c r="AE3875">
        <v>-0.38931487180963398</v>
      </c>
      <c r="AF3875">
        <v>0.22065000948199101</v>
      </c>
      <c r="AG3875">
        <v>0.68151250837662902</v>
      </c>
      <c r="AH3875">
        <v>-23.703395321323001</v>
      </c>
      <c r="AI3875">
        <v>0.91725052871964496</v>
      </c>
      <c r="AJ3875">
        <v>0.98621344597861504</v>
      </c>
      <c r="AK3875">
        <v>1.4794403915181999</v>
      </c>
    </row>
    <row r="3876" spans="1:37" x14ac:dyDescent="0.2">
      <c r="A3876" t="s">
        <v>12673</v>
      </c>
      <c r="B3876">
        <v>9855461</v>
      </c>
      <c r="C3876">
        <v>9855633</v>
      </c>
      <c r="D3876">
        <v>173</v>
      </c>
      <c r="E3876" t="s">
        <v>13091</v>
      </c>
      <c r="F3876">
        <v>5</v>
      </c>
      <c r="G3876" t="s">
        <v>13092</v>
      </c>
      <c r="H3876" t="s">
        <v>31032</v>
      </c>
      <c r="I3876">
        <v>19</v>
      </c>
      <c r="J3876">
        <v>9854551</v>
      </c>
      <c r="K3876">
        <v>9858146</v>
      </c>
      <c r="L3876">
        <v>3596</v>
      </c>
      <c r="M3876">
        <v>2</v>
      </c>
      <c r="N3876">
        <v>93145</v>
      </c>
      <c r="O3876" t="s">
        <v>13093</v>
      </c>
      <c r="P3876">
        <v>2513</v>
      </c>
      <c r="Q3876" t="s">
        <v>13094</v>
      </c>
      <c r="R3876" t="s">
        <v>13095</v>
      </c>
      <c r="S3876" t="s">
        <v>33674</v>
      </c>
      <c r="T3876" t="s">
        <v>40</v>
      </c>
      <c r="U3876" t="s">
        <v>40</v>
      </c>
      <c r="V3876">
        <v>0</v>
      </c>
      <c r="W3876">
        <v>0.29261482077562401</v>
      </c>
      <c r="X3876">
        <v>0.704072456322962</v>
      </c>
      <c r="Y3876">
        <v>21.951565261304101</v>
      </c>
      <c r="Z3876" t="s">
        <v>40</v>
      </c>
      <c r="AA3876" t="s">
        <v>40</v>
      </c>
      <c r="AB3876">
        <v>0</v>
      </c>
      <c r="AC3876">
        <v>0.45677901822897599</v>
      </c>
      <c r="AD3876">
        <v>0.82872126865393902</v>
      </c>
      <c r="AE3876">
        <v>20.951565617013099</v>
      </c>
      <c r="AF3876" t="s">
        <v>40</v>
      </c>
      <c r="AG3876" t="s">
        <v>40</v>
      </c>
      <c r="AH3876">
        <v>0</v>
      </c>
      <c r="AI3876">
        <v>0.14667288820271701</v>
      </c>
      <c r="AJ3876">
        <v>0.78121606160956403</v>
      </c>
      <c r="AK3876">
        <v>21.951565261304101</v>
      </c>
    </row>
    <row r="3877" spans="1:37" x14ac:dyDescent="0.2">
      <c r="A3877" t="s">
        <v>12673</v>
      </c>
      <c r="B3877">
        <v>9890163</v>
      </c>
      <c r="C3877">
        <v>9890329</v>
      </c>
      <c r="D3877">
        <v>167</v>
      </c>
      <c r="E3877" t="s">
        <v>13096</v>
      </c>
      <c r="F3877">
        <v>1</v>
      </c>
      <c r="G3877" t="s">
        <v>13097</v>
      </c>
      <c r="H3877" t="s">
        <v>33675</v>
      </c>
      <c r="I3877">
        <v>19</v>
      </c>
      <c r="J3877">
        <v>9853718</v>
      </c>
      <c r="K3877">
        <v>9913836</v>
      </c>
      <c r="L3877">
        <v>60119</v>
      </c>
      <c r="M3877">
        <v>2</v>
      </c>
      <c r="N3877">
        <v>93145</v>
      </c>
      <c r="O3877" t="s">
        <v>13098</v>
      </c>
      <c r="P3877">
        <v>23507</v>
      </c>
      <c r="Q3877" t="s">
        <v>13094</v>
      </c>
      <c r="R3877" t="s">
        <v>13095</v>
      </c>
      <c r="S3877" t="s">
        <v>33674</v>
      </c>
      <c r="T3877" t="s">
        <v>40</v>
      </c>
      <c r="U3877" t="s">
        <v>40</v>
      </c>
      <c r="V3877">
        <v>0</v>
      </c>
      <c r="W3877">
        <v>0.29261482077562401</v>
      </c>
      <c r="X3877">
        <v>0.704072456322962</v>
      </c>
      <c r="Y3877">
        <v>24.410996588906599</v>
      </c>
      <c r="Z3877" t="s">
        <v>40</v>
      </c>
      <c r="AA3877" t="s">
        <v>40</v>
      </c>
      <c r="AB3877">
        <v>0</v>
      </c>
      <c r="AC3877">
        <v>0.45677901822897599</v>
      </c>
      <c r="AD3877">
        <v>0.82872126865393902</v>
      </c>
      <c r="AE3877">
        <v>23.410996653581002</v>
      </c>
      <c r="AF3877" t="s">
        <v>40</v>
      </c>
      <c r="AG3877" t="s">
        <v>40</v>
      </c>
      <c r="AH3877">
        <v>0</v>
      </c>
      <c r="AI3877">
        <v>0.14667288820271701</v>
      </c>
      <c r="AJ3877">
        <v>0.78121606160956403</v>
      </c>
      <c r="AK3877">
        <v>24.410996588906599</v>
      </c>
    </row>
    <row r="3878" spans="1:37" x14ac:dyDescent="0.2">
      <c r="A3878" t="s">
        <v>12673</v>
      </c>
      <c r="B3878">
        <v>9890329</v>
      </c>
      <c r="C3878">
        <v>9890495</v>
      </c>
      <c r="D3878">
        <v>167</v>
      </c>
      <c r="E3878" t="s">
        <v>13099</v>
      </c>
      <c r="F3878">
        <v>4</v>
      </c>
      <c r="G3878" t="s">
        <v>13100</v>
      </c>
      <c r="H3878" t="s">
        <v>33675</v>
      </c>
      <c r="I3878">
        <v>19</v>
      </c>
      <c r="J3878">
        <v>9853718</v>
      </c>
      <c r="K3878">
        <v>9913836</v>
      </c>
      <c r="L3878">
        <v>60119</v>
      </c>
      <c r="M3878">
        <v>2</v>
      </c>
      <c r="N3878">
        <v>93145</v>
      </c>
      <c r="O3878" t="s">
        <v>13098</v>
      </c>
      <c r="P3878">
        <v>23341</v>
      </c>
      <c r="Q3878" t="s">
        <v>13094</v>
      </c>
      <c r="R3878" t="s">
        <v>13095</v>
      </c>
      <c r="S3878" t="s">
        <v>33674</v>
      </c>
      <c r="T3878" t="s">
        <v>40</v>
      </c>
      <c r="U3878" t="s">
        <v>40</v>
      </c>
      <c r="V3878">
        <v>0</v>
      </c>
      <c r="W3878">
        <v>0.29261482077562401</v>
      </c>
      <c r="X3878">
        <v>0.704072456322962</v>
      </c>
      <c r="Y3878">
        <v>24.410996588906599</v>
      </c>
      <c r="Z3878" t="s">
        <v>40</v>
      </c>
      <c r="AA3878" t="s">
        <v>40</v>
      </c>
      <c r="AB3878">
        <v>0</v>
      </c>
      <c r="AC3878">
        <v>0.45677901822897599</v>
      </c>
      <c r="AD3878">
        <v>0.82872126865393902</v>
      </c>
      <c r="AE3878">
        <v>23.410996653581002</v>
      </c>
      <c r="AF3878" t="s">
        <v>40</v>
      </c>
      <c r="AG3878" t="s">
        <v>40</v>
      </c>
      <c r="AH3878">
        <v>0</v>
      </c>
      <c r="AI3878">
        <v>0.14667288820271701</v>
      </c>
      <c r="AJ3878">
        <v>0.78121606160956403</v>
      </c>
      <c r="AK3878">
        <v>24.410996588906599</v>
      </c>
    </row>
    <row r="3879" spans="1:37" x14ac:dyDescent="0.2">
      <c r="A3879" t="s">
        <v>12673</v>
      </c>
      <c r="B3879">
        <v>9890495</v>
      </c>
      <c r="C3879">
        <v>9890661</v>
      </c>
      <c r="D3879">
        <v>167</v>
      </c>
      <c r="E3879" t="s">
        <v>13101</v>
      </c>
      <c r="F3879">
        <v>2</v>
      </c>
      <c r="G3879" t="s">
        <v>13102</v>
      </c>
      <c r="H3879" t="s">
        <v>33675</v>
      </c>
      <c r="I3879">
        <v>19</v>
      </c>
      <c r="J3879">
        <v>9853718</v>
      </c>
      <c r="K3879">
        <v>9913836</v>
      </c>
      <c r="L3879">
        <v>60119</v>
      </c>
      <c r="M3879">
        <v>2</v>
      </c>
      <c r="N3879">
        <v>93145</v>
      </c>
      <c r="O3879" t="s">
        <v>13098</v>
      </c>
      <c r="P3879">
        <v>23175</v>
      </c>
      <c r="Q3879" t="s">
        <v>13094</v>
      </c>
      <c r="R3879" t="s">
        <v>13095</v>
      </c>
      <c r="S3879" t="s">
        <v>33674</v>
      </c>
      <c r="T3879" t="s">
        <v>40</v>
      </c>
      <c r="U3879" t="s">
        <v>40</v>
      </c>
      <c r="V3879">
        <v>0</v>
      </c>
      <c r="W3879">
        <v>0.29261482077562401</v>
      </c>
      <c r="X3879">
        <v>0.704072456322962</v>
      </c>
      <c r="Y3879">
        <v>24.410996588906599</v>
      </c>
      <c r="Z3879" t="s">
        <v>40</v>
      </c>
      <c r="AA3879" t="s">
        <v>40</v>
      </c>
      <c r="AB3879">
        <v>0</v>
      </c>
      <c r="AC3879">
        <v>0.45677901822897599</v>
      </c>
      <c r="AD3879">
        <v>0.82872126865393902</v>
      </c>
      <c r="AE3879">
        <v>23.410996653581002</v>
      </c>
      <c r="AF3879" t="s">
        <v>40</v>
      </c>
      <c r="AG3879" t="s">
        <v>40</v>
      </c>
      <c r="AH3879">
        <v>0</v>
      </c>
      <c r="AI3879">
        <v>0.14667288820271701</v>
      </c>
      <c r="AJ3879">
        <v>0.78121606160956403</v>
      </c>
      <c r="AK3879">
        <v>24.410996588906599</v>
      </c>
    </row>
    <row r="3880" spans="1:37" x14ac:dyDescent="0.2">
      <c r="A3880" t="s">
        <v>12673</v>
      </c>
      <c r="B3880">
        <v>9943529</v>
      </c>
      <c r="C3880">
        <v>9943688</v>
      </c>
      <c r="D3880">
        <v>160</v>
      </c>
      <c r="E3880" t="s">
        <v>13103</v>
      </c>
      <c r="F3880">
        <v>0</v>
      </c>
      <c r="G3880" t="s">
        <v>13104</v>
      </c>
      <c r="H3880" t="s">
        <v>31000</v>
      </c>
      <c r="I3880">
        <v>19</v>
      </c>
      <c r="J3880">
        <v>9853718</v>
      </c>
      <c r="K3880">
        <v>9936515</v>
      </c>
      <c r="L3880">
        <v>82798</v>
      </c>
      <c r="M3880">
        <v>2</v>
      </c>
      <c r="N3880">
        <v>93145</v>
      </c>
      <c r="O3880" t="s">
        <v>13105</v>
      </c>
      <c r="P3880">
        <v>-7014</v>
      </c>
      <c r="Q3880" t="s">
        <v>13094</v>
      </c>
      <c r="R3880" t="s">
        <v>13095</v>
      </c>
      <c r="S3880" t="s">
        <v>33674</v>
      </c>
      <c r="T3880">
        <v>0.35387198439864398</v>
      </c>
      <c r="U3880">
        <v>0.603102917160658</v>
      </c>
      <c r="V3880">
        <v>-22.080573160753499</v>
      </c>
      <c r="W3880" t="s">
        <v>40</v>
      </c>
      <c r="X3880" t="s">
        <v>40</v>
      </c>
      <c r="Y3880">
        <v>0</v>
      </c>
      <c r="Z3880">
        <v>0.69013698642955401</v>
      </c>
      <c r="AA3880">
        <v>0.84521697243271998</v>
      </c>
      <c r="AB3880">
        <v>-0.86297197870305398</v>
      </c>
      <c r="AC3880">
        <v>0.27780950890804001</v>
      </c>
      <c r="AD3880">
        <v>0.68253123924728298</v>
      </c>
      <c r="AE3880">
        <v>22.2400978753986</v>
      </c>
      <c r="AF3880">
        <v>0.32549523997010099</v>
      </c>
      <c r="AG3880">
        <v>0.70473078222419605</v>
      </c>
      <c r="AH3880">
        <v>-22.166097309282801</v>
      </c>
      <c r="AI3880">
        <v>0.35038410267202102</v>
      </c>
      <c r="AJ3880">
        <v>0.78121606160956403</v>
      </c>
      <c r="AK3880">
        <v>-22.095707996719302</v>
      </c>
    </row>
    <row r="3881" spans="1:37" x14ac:dyDescent="0.2">
      <c r="A3881" t="s">
        <v>12673</v>
      </c>
      <c r="B3881">
        <v>9943688</v>
      </c>
      <c r="C3881">
        <v>9943847</v>
      </c>
      <c r="D3881">
        <v>160</v>
      </c>
      <c r="E3881" t="s">
        <v>13106</v>
      </c>
      <c r="F3881">
        <v>3</v>
      </c>
      <c r="G3881" t="s">
        <v>13107</v>
      </c>
      <c r="H3881" t="s">
        <v>31000</v>
      </c>
      <c r="I3881">
        <v>19</v>
      </c>
      <c r="J3881">
        <v>9853718</v>
      </c>
      <c r="K3881">
        <v>9936515</v>
      </c>
      <c r="L3881">
        <v>82798</v>
      </c>
      <c r="M3881">
        <v>2</v>
      </c>
      <c r="N3881">
        <v>93145</v>
      </c>
      <c r="O3881" t="s">
        <v>13105</v>
      </c>
      <c r="P3881">
        <v>-7173</v>
      </c>
      <c r="Q3881" t="s">
        <v>13094</v>
      </c>
      <c r="R3881" t="s">
        <v>13095</v>
      </c>
      <c r="S3881" t="s">
        <v>33674</v>
      </c>
      <c r="T3881">
        <v>0.35387198439864398</v>
      </c>
      <c r="U3881">
        <v>0.603102917160658</v>
      </c>
      <c r="V3881">
        <v>-22.080573160753499</v>
      </c>
      <c r="W3881" t="s">
        <v>40</v>
      </c>
      <c r="X3881" t="s">
        <v>40</v>
      </c>
      <c r="Y3881">
        <v>0</v>
      </c>
      <c r="Z3881">
        <v>0.69013698642955401</v>
      </c>
      <c r="AA3881">
        <v>0.84521697243271998</v>
      </c>
      <c r="AB3881">
        <v>-0.86297197870305398</v>
      </c>
      <c r="AC3881">
        <v>0.27780950890804001</v>
      </c>
      <c r="AD3881">
        <v>0.68253123924728298</v>
      </c>
      <c r="AE3881">
        <v>22.2400978753986</v>
      </c>
      <c r="AF3881">
        <v>0.32549523997010099</v>
      </c>
      <c r="AG3881">
        <v>0.70473078222419605</v>
      </c>
      <c r="AH3881">
        <v>-22.166097309282801</v>
      </c>
      <c r="AI3881">
        <v>0.35038410267202102</v>
      </c>
      <c r="AJ3881">
        <v>0.78121606160956403</v>
      </c>
      <c r="AK3881">
        <v>-22.095707996719302</v>
      </c>
    </row>
    <row r="3882" spans="1:37" x14ac:dyDescent="0.2">
      <c r="A3882" t="s">
        <v>12673</v>
      </c>
      <c r="B3882">
        <v>10120261</v>
      </c>
      <c r="C3882">
        <v>10120540</v>
      </c>
      <c r="D3882">
        <v>280</v>
      </c>
      <c r="E3882" t="s">
        <v>13108</v>
      </c>
      <c r="F3882">
        <v>17</v>
      </c>
      <c r="G3882" t="s">
        <v>13109</v>
      </c>
      <c r="H3882" t="s">
        <v>30987</v>
      </c>
      <c r="I3882">
        <v>19</v>
      </c>
      <c r="J3882">
        <v>10118887</v>
      </c>
      <c r="K3882">
        <v>10119918</v>
      </c>
      <c r="L3882">
        <v>1032</v>
      </c>
      <c r="M3882">
        <v>2</v>
      </c>
      <c r="N3882">
        <v>8666</v>
      </c>
      <c r="O3882" t="s">
        <v>13110</v>
      </c>
      <c r="P3882">
        <v>-343</v>
      </c>
      <c r="Q3882" t="s">
        <v>13111</v>
      </c>
      <c r="R3882" t="s">
        <v>13112</v>
      </c>
      <c r="S3882" t="s">
        <v>33676</v>
      </c>
      <c r="T3882">
        <v>0.32911398597860803</v>
      </c>
      <c r="U3882">
        <v>0.603102917160658</v>
      </c>
      <c r="V3882">
        <v>21.828196996676699</v>
      </c>
      <c r="W3882">
        <v>0.123414495547065</v>
      </c>
      <c r="X3882">
        <v>0.704072456322962</v>
      </c>
      <c r="Y3882">
        <v>23.194265337669101</v>
      </c>
      <c r="Z3882">
        <v>0.306975110376564</v>
      </c>
      <c r="AA3882">
        <v>0.72610664078822296</v>
      </c>
      <c r="AB3882">
        <v>22.1567907904777</v>
      </c>
      <c r="AC3882">
        <v>0.27780950890804001</v>
      </c>
      <c r="AD3882">
        <v>0.68253123924728298</v>
      </c>
      <c r="AE3882">
        <v>22.194265487985</v>
      </c>
      <c r="AF3882">
        <v>0.64997455747578503</v>
      </c>
      <c r="AG3882">
        <v>0.80674443595273604</v>
      </c>
      <c r="AH3882">
        <v>0.46515315381936601</v>
      </c>
      <c r="AI3882">
        <v>3.6185182304427702E-2</v>
      </c>
      <c r="AJ3882">
        <v>0.78121606160956403</v>
      </c>
      <c r="AK3882">
        <v>23.194265337669101</v>
      </c>
    </row>
    <row r="3883" spans="1:37" x14ac:dyDescent="0.2">
      <c r="A3883" t="s">
        <v>12673</v>
      </c>
      <c r="B3883">
        <v>10725243</v>
      </c>
      <c r="C3883">
        <v>10725350</v>
      </c>
      <c r="D3883">
        <v>108</v>
      </c>
      <c r="E3883" t="s">
        <v>13113</v>
      </c>
      <c r="F3883">
        <v>2</v>
      </c>
      <c r="G3883" t="s">
        <v>13114</v>
      </c>
      <c r="H3883" t="s">
        <v>33677</v>
      </c>
      <c r="I3883">
        <v>19</v>
      </c>
      <c r="J3883">
        <v>10718561</v>
      </c>
      <c r="K3883">
        <v>10777154</v>
      </c>
      <c r="L3883">
        <v>58594</v>
      </c>
      <c r="M3883">
        <v>1</v>
      </c>
      <c r="N3883">
        <v>1785</v>
      </c>
      <c r="O3883" t="s">
        <v>13115</v>
      </c>
      <c r="P3883">
        <v>6682</v>
      </c>
      <c r="Q3883" t="s">
        <v>13116</v>
      </c>
      <c r="R3883" t="s">
        <v>13117</v>
      </c>
      <c r="S3883" t="s">
        <v>33678</v>
      </c>
      <c r="T3883" t="s">
        <v>40</v>
      </c>
      <c r="U3883" t="s">
        <v>40</v>
      </c>
      <c r="V3883">
        <v>0</v>
      </c>
      <c r="W3883">
        <v>0.38920677604595899</v>
      </c>
      <c r="X3883">
        <v>0.704072456322962</v>
      </c>
      <c r="Y3883">
        <v>-21.897320073978101</v>
      </c>
      <c r="Z3883">
        <v>0.48464167878831399</v>
      </c>
      <c r="AA3883">
        <v>0.84435025072159198</v>
      </c>
      <c r="AB3883">
        <v>21.135480068103799</v>
      </c>
      <c r="AC3883">
        <v>0.21073619169722799</v>
      </c>
      <c r="AD3883">
        <v>0.68253123924728298</v>
      </c>
      <c r="AE3883">
        <v>-21.897320073978101</v>
      </c>
      <c r="AF3883">
        <v>0.501741946288212</v>
      </c>
      <c r="AG3883">
        <v>0.80674443595273604</v>
      </c>
      <c r="AH3883">
        <v>-21.098954208136899</v>
      </c>
      <c r="AI3883">
        <v>0.52399907623471598</v>
      </c>
      <c r="AJ3883">
        <v>0.78121606160956403</v>
      </c>
      <c r="AK3883">
        <v>-21.028564912361901</v>
      </c>
    </row>
    <row r="3884" spans="1:37" x14ac:dyDescent="0.2">
      <c r="A3884" t="s">
        <v>12673</v>
      </c>
      <c r="B3884">
        <v>10725387</v>
      </c>
      <c r="C3884">
        <v>10725475</v>
      </c>
      <c r="D3884">
        <v>89</v>
      </c>
      <c r="E3884" t="s">
        <v>13118</v>
      </c>
      <c r="F3884">
        <v>2</v>
      </c>
      <c r="G3884" t="s">
        <v>13119</v>
      </c>
      <c r="H3884" t="s">
        <v>33677</v>
      </c>
      <c r="I3884">
        <v>19</v>
      </c>
      <c r="J3884">
        <v>10718561</v>
      </c>
      <c r="K3884">
        <v>10777154</v>
      </c>
      <c r="L3884">
        <v>58594</v>
      </c>
      <c r="M3884">
        <v>1</v>
      </c>
      <c r="N3884">
        <v>1785</v>
      </c>
      <c r="O3884" t="s">
        <v>13115</v>
      </c>
      <c r="P3884">
        <v>6826</v>
      </c>
      <c r="Q3884" t="s">
        <v>13116</v>
      </c>
      <c r="R3884" t="s">
        <v>13117</v>
      </c>
      <c r="S3884" t="s">
        <v>33678</v>
      </c>
      <c r="T3884" t="s">
        <v>40</v>
      </c>
      <c r="U3884" t="s">
        <v>40</v>
      </c>
      <c r="V3884">
        <v>0</v>
      </c>
      <c r="W3884">
        <v>0.38920677604595899</v>
      </c>
      <c r="X3884">
        <v>0.704072456322962</v>
      </c>
      <c r="Y3884">
        <v>-21.897320073978101</v>
      </c>
      <c r="Z3884">
        <v>0.48464167878831399</v>
      </c>
      <c r="AA3884">
        <v>0.84435025072159198</v>
      </c>
      <c r="AB3884">
        <v>21.135480068103799</v>
      </c>
      <c r="AC3884">
        <v>0.21073619169722799</v>
      </c>
      <c r="AD3884">
        <v>0.68253123924728298</v>
      </c>
      <c r="AE3884">
        <v>-21.897320073978101</v>
      </c>
      <c r="AF3884">
        <v>0.501741946288212</v>
      </c>
      <c r="AG3884">
        <v>0.80674443595273604</v>
      </c>
      <c r="AH3884">
        <v>-21.098954208136899</v>
      </c>
      <c r="AI3884">
        <v>0.52399907623471598</v>
      </c>
      <c r="AJ3884">
        <v>0.78121606160956403</v>
      </c>
      <c r="AK3884">
        <v>-21.028564912361901</v>
      </c>
    </row>
    <row r="3885" spans="1:37" x14ac:dyDescent="0.2">
      <c r="A3885" t="s">
        <v>12673</v>
      </c>
      <c r="B3885">
        <v>10725502</v>
      </c>
      <c r="C3885">
        <v>10725654</v>
      </c>
      <c r="D3885">
        <v>153</v>
      </c>
      <c r="E3885" t="s">
        <v>13120</v>
      </c>
      <c r="F3885">
        <v>0</v>
      </c>
      <c r="G3885" t="s">
        <v>13121</v>
      </c>
      <c r="H3885" t="s">
        <v>33677</v>
      </c>
      <c r="I3885">
        <v>19</v>
      </c>
      <c r="J3885">
        <v>10718561</v>
      </c>
      <c r="K3885">
        <v>10777154</v>
      </c>
      <c r="L3885">
        <v>58594</v>
      </c>
      <c r="M3885">
        <v>1</v>
      </c>
      <c r="N3885">
        <v>1785</v>
      </c>
      <c r="O3885" t="s">
        <v>13115</v>
      </c>
      <c r="P3885">
        <v>6941</v>
      </c>
      <c r="Q3885" t="s">
        <v>13116</v>
      </c>
      <c r="R3885" t="s">
        <v>13117</v>
      </c>
      <c r="S3885" t="s">
        <v>33678</v>
      </c>
      <c r="T3885" t="s">
        <v>40</v>
      </c>
      <c r="U3885" t="s">
        <v>40</v>
      </c>
      <c r="V3885">
        <v>0</v>
      </c>
      <c r="W3885">
        <v>0.38920677604595899</v>
      </c>
      <c r="X3885">
        <v>0.704072456322962</v>
      </c>
      <c r="Y3885">
        <v>-21.897320073978101</v>
      </c>
      <c r="Z3885">
        <v>0.48464167878831399</v>
      </c>
      <c r="AA3885">
        <v>0.84435025072159198</v>
      </c>
      <c r="AB3885">
        <v>21.135480068103799</v>
      </c>
      <c r="AC3885">
        <v>0.21073619169722799</v>
      </c>
      <c r="AD3885">
        <v>0.68253123924728298</v>
      </c>
      <c r="AE3885">
        <v>-21.897320073978101</v>
      </c>
      <c r="AF3885">
        <v>0.501741946288212</v>
      </c>
      <c r="AG3885">
        <v>0.80674443595273604</v>
      </c>
      <c r="AH3885">
        <v>-21.098954208136899</v>
      </c>
      <c r="AI3885">
        <v>0.52399907623471598</v>
      </c>
      <c r="AJ3885">
        <v>0.78121606160956403</v>
      </c>
      <c r="AK3885">
        <v>-21.028564912361901</v>
      </c>
    </row>
    <row r="3886" spans="1:37" x14ac:dyDescent="0.2">
      <c r="A3886" t="s">
        <v>12673</v>
      </c>
      <c r="B3886">
        <v>10986182</v>
      </c>
      <c r="C3886">
        <v>10986379</v>
      </c>
      <c r="D3886">
        <v>198</v>
      </c>
      <c r="E3886" t="s">
        <v>13122</v>
      </c>
      <c r="F3886">
        <v>6</v>
      </c>
      <c r="G3886" t="s">
        <v>13123</v>
      </c>
      <c r="H3886" t="s">
        <v>30987</v>
      </c>
      <c r="I3886">
        <v>19</v>
      </c>
      <c r="J3886">
        <v>10986420</v>
      </c>
      <c r="K3886">
        <v>11062266</v>
      </c>
      <c r="L3886">
        <v>75847</v>
      </c>
      <c r="M3886">
        <v>1</v>
      </c>
      <c r="N3886">
        <v>6597</v>
      </c>
      <c r="O3886" t="s">
        <v>13124</v>
      </c>
      <c r="P3886">
        <v>-41</v>
      </c>
      <c r="Q3886" t="s">
        <v>13125</v>
      </c>
      <c r="R3886" t="s">
        <v>13126</v>
      </c>
      <c r="S3886" t="s">
        <v>33679</v>
      </c>
      <c r="T3886">
        <v>0.32911398597860803</v>
      </c>
      <c r="U3886">
        <v>0.603102917160658</v>
      </c>
      <c r="V3886">
        <v>24.657942735118599</v>
      </c>
      <c r="W3886">
        <v>0.29261482077562401</v>
      </c>
      <c r="X3886">
        <v>0.704072456322962</v>
      </c>
      <c r="Y3886">
        <v>24.6520046784605</v>
      </c>
      <c r="Z3886">
        <v>0.48464167878831399</v>
      </c>
      <c r="AA3886">
        <v>0.84435025072159198</v>
      </c>
      <c r="AB3886">
        <v>23.6944686629184</v>
      </c>
      <c r="AC3886">
        <v>0.27780950890804001</v>
      </c>
      <c r="AD3886">
        <v>0.68253123924728298</v>
      </c>
      <c r="AE3886">
        <v>24.692527592712299</v>
      </c>
      <c r="AF3886">
        <v>0.16793847098801201</v>
      </c>
      <c r="AG3886">
        <v>0.68151250837662902</v>
      </c>
      <c r="AH3886">
        <v>24.657942735118599</v>
      </c>
      <c r="AI3886">
        <v>0.59609816080359102</v>
      </c>
      <c r="AJ3886">
        <v>0.78121606160956403</v>
      </c>
      <c r="AK3886">
        <v>1.0644512112836999</v>
      </c>
    </row>
    <row r="3887" spans="1:37" x14ac:dyDescent="0.2">
      <c r="A3887" t="s">
        <v>12673</v>
      </c>
      <c r="B3887">
        <v>10986379</v>
      </c>
      <c r="C3887">
        <v>10986576</v>
      </c>
      <c r="D3887">
        <v>198</v>
      </c>
      <c r="E3887" t="s">
        <v>13127</v>
      </c>
      <c r="F3887">
        <v>13</v>
      </c>
      <c r="G3887" t="s">
        <v>13128</v>
      </c>
      <c r="H3887" t="s">
        <v>30987</v>
      </c>
      <c r="I3887">
        <v>19</v>
      </c>
      <c r="J3887">
        <v>10986420</v>
      </c>
      <c r="K3887">
        <v>11062266</v>
      </c>
      <c r="L3887">
        <v>75847</v>
      </c>
      <c r="M3887">
        <v>1</v>
      </c>
      <c r="N3887">
        <v>6597</v>
      </c>
      <c r="O3887" t="s">
        <v>13124</v>
      </c>
      <c r="P3887">
        <v>0</v>
      </c>
      <c r="Q3887" t="s">
        <v>13125</v>
      </c>
      <c r="R3887" t="s">
        <v>13126</v>
      </c>
      <c r="S3887" t="s">
        <v>33679</v>
      </c>
      <c r="T3887">
        <v>0.32911398597860803</v>
      </c>
      <c r="U3887">
        <v>0.603102917160658</v>
      </c>
      <c r="V3887">
        <v>24.657942735118599</v>
      </c>
      <c r="W3887">
        <v>0.29261482077562401</v>
      </c>
      <c r="X3887">
        <v>0.704072456322962</v>
      </c>
      <c r="Y3887">
        <v>24.6520046784605</v>
      </c>
      <c r="Z3887">
        <v>0.48464167878831399</v>
      </c>
      <c r="AA3887">
        <v>0.84435025072159198</v>
      </c>
      <c r="AB3887">
        <v>23.6944686629184</v>
      </c>
      <c r="AC3887">
        <v>0.27780950890804001</v>
      </c>
      <c r="AD3887">
        <v>0.68253123924728298</v>
      </c>
      <c r="AE3887">
        <v>24.692527592712299</v>
      </c>
      <c r="AF3887">
        <v>0.16793847098801201</v>
      </c>
      <c r="AG3887">
        <v>0.68151250837662902</v>
      </c>
      <c r="AH3887">
        <v>24.657942735118599</v>
      </c>
      <c r="AI3887">
        <v>0.59609816080359102</v>
      </c>
      <c r="AJ3887">
        <v>0.78121606160956403</v>
      </c>
      <c r="AK3887">
        <v>1.0644512112836999</v>
      </c>
    </row>
    <row r="3888" spans="1:37" x14ac:dyDescent="0.2">
      <c r="A3888" t="s">
        <v>12673</v>
      </c>
      <c r="B3888">
        <v>11192758</v>
      </c>
      <c r="C3888">
        <v>11192899</v>
      </c>
      <c r="D3888">
        <v>142</v>
      </c>
      <c r="E3888" t="s">
        <v>13129</v>
      </c>
      <c r="F3888">
        <v>5</v>
      </c>
      <c r="G3888" t="s">
        <v>13130</v>
      </c>
      <c r="H3888" t="s">
        <v>30999</v>
      </c>
      <c r="I3888">
        <v>19</v>
      </c>
      <c r="J3888">
        <v>11169676</v>
      </c>
      <c r="K3888">
        <v>11194511</v>
      </c>
      <c r="L3888">
        <v>24836</v>
      </c>
      <c r="M3888">
        <v>2</v>
      </c>
      <c r="N3888">
        <v>25959</v>
      </c>
      <c r="O3888" t="s">
        <v>13131</v>
      </c>
      <c r="P3888">
        <v>1612</v>
      </c>
      <c r="Q3888" t="s">
        <v>13132</v>
      </c>
      <c r="R3888" t="s">
        <v>13133</v>
      </c>
      <c r="S3888" t="s">
        <v>33680</v>
      </c>
      <c r="T3888">
        <v>0.152084254673993</v>
      </c>
      <c r="U3888">
        <v>0.603102917160658</v>
      </c>
      <c r="V3888">
        <v>23.218638977429102</v>
      </c>
      <c r="W3888">
        <v>0.94541066367716797</v>
      </c>
      <c r="X3888">
        <v>0.95159051474143896</v>
      </c>
      <c r="Y3888">
        <v>-2.30254145864583E-2</v>
      </c>
      <c r="Z3888">
        <v>0.306975110376564</v>
      </c>
      <c r="AA3888">
        <v>0.72610664078822296</v>
      </c>
      <c r="AB3888">
        <v>22.255164993862</v>
      </c>
      <c r="AC3888">
        <v>0.71753805159658501</v>
      </c>
      <c r="AD3888">
        <v>0.87989882095915395</v>
      </c>
      <c r="AE3888">
        <v>-1.0230251014768601</v>
      </c>
      <c r="AF3888">
        <v>4.6407610929182198E-2</v>
      </c>
      <c r="AG3888">
        <v>0.476038960109122</v>
      </c>
      <c r="AH3888">
        <v>23.218638977429102</v>
      </c>
      <c r="AI3888">
        <v>0.59609816080359102</v>
      </c>
      <c r="AJ3888">
        <v>0.78121606160956403</v>
      </c>
      <c r="AK3888">
        <v>0.84572979757490996</v>
      </c>
    </row>
    <row r="3889" spans="1:37" x14ac:dyDescent="0.2">
      <c r="A3889" t="s">
        <v>12673</v>
      </c>
      <c r="B3889">
        <v>11192899</v>
      </c>
      <c r="C3889">
        <v>11193040</v>
      </c>
      <c r="D3889">
        <v>142</v>
      </c>
      <c r="E3889" t="s">
        <v>13134</v>
      </c>
      <c r="F3889">
        <v>6</v>
      </c>
      <c r="G3889" t="s">
        <v>13135</v>
      </c>
      <c r="H3889" t="s">
        <v>30999</v>
      </c>
      <c r="I3889">
        <v>19</v>
      </c>
      <c r="J3889">
        <v>11169676</v>
      </c>
      <c r="K3889">
        <v>11194511</v>
      </c>
      <c r="L3889">
        <v>24836</v>
      </c>
      <c r="M3889">
        <v>2</v>
      </c>
      <c r="N3889">
        <v>25959</v>
      </c>
      <c r="O3889" t="s">
        <v>13131</v>
      </c>
      <c r="P3889">
        <v>1471</v>
      </c>
      <c r="Q3889" t="s">
        <v>13132</v>
      </c>
      <c r="R3889" t="s">
        <v>13133</v>
      </c>
      <c r="S3889" t="s">
        <v>33680</v>
      </c>
      <c r="T3889">
        <v>0.152084254673993</v>
      </c>
      <c r="U3889">
        <v>0.603102917160658</v>
      </c>
      <c r="V3889">
        <v>25.517086899762798</v>
      </c>
      <c r="W3889">
        <v>0.94541066367716797</v>
      </c>
      <c r="X3889">
        <v>0.95159051474143896</v>
      </c>
      <c r="Y3889">
        <v>-0.52552573617557097</v>
      </c>
      <c r="Z3889">
        <v>0.306975110376564</v>
      </c>
      <c r="AA3889">
        <v>0.72610664078822296</v>
      </c>
      <c r="AB3889">
        <v>24.5536128043302</v>
      </c>
      <c r="AC3889">
        <v>0.71753805159658501</v>
      </c>
      <c r="AD3889">
        <v>0.87989882095915395</v>
      </c>
      <c r="AE3889">
        <v>-1.52552565789815</v>
      </c>
      <c r="AF3889">
        <v>4.6407610929182198E-2</v>
      </c>
      <c r="AG3889">
        <v>0.476038960109122</v>
      </c>
      <c r="AH3889">
        <v>25.517086899762798</v>
      </c>
      <c r="AI3889">
        <v>0.59609816080359102</v>
      </c>
      <c r="AJ3889">
        <v>0.78121606160956403</v>
      </c>
      <c r="AK3889">
        <v>0.34322968562374601</v>
      </c>
    </row>
    <row r="3890" spans="1:37" x14ac:dyDescent="0.2">
      <c r="A3890" t="s">
        <v>12673</v>
      </c>
      <c r="B3890">
        <v>11193040</v>
      </c>
      <c r="C3890">
        <v>11193181</v>
      </c>
      <c r="D3890">
        <v>142</v>
      </c>
      <c r="E3890" t="s">
        <v>13136</v>
      </c>
      <c r="F3890">
        <v>9</v>
      </c>
      <c r="G3890" t="s">
        <v>13137</v>
      </c>
      <c r="H3890" t="s">
        <v>30999</v>
      </c>
      <c r="I3890">
        <v>19</v>
      </c>
      <c r="J3890">
        <v>11169676</v>
      </c>
      <c r="K3890">
        <v>11194511</v>
      </c>
      <c r="L3890">
        <v>24836</v>
      </c>
      <c r="M3890">
        <v>2</v>
      </c>
      <c r="N3890">
        <v>25959</v>
      </c>
      <c r="O3890" t="s">
        <v>13131</v>
      </c>
      <c r="P3890">
        <v>1330</v>
      </c>
      <c r="Q3890" t="s">
        <v>13132</v>
      </c>
      <c r="R3890" t="s">
        <v>13133</v>
      </c>
      <c r="S3890" t="s">
        <v>33680</v>
      </c>
      <c r="T3890">
        <v>0.152084254673993</v>
      </c>
      <c r="U3890">
        <v>0.603102917160658</v>
      </c>
      <c r="V3890">
        <v>25.517086899762798</v>
      </c>
      <c r="W3890">
        <v>0.94541066367716797</v>
      </c>
      <c r="X3890">
        <v>0.95159051474143896</v>
      </c>
      <c r="Y3890">
        <v>-0.52552573617557097</v>
      </c>
      <c r="Z3890">
        <v>0.306975110376564</v>
      </c>
      <c r="AA3890">
        <v>0.72610664078822296</v>
      </c>
      <c r="AB3890">
        <v>24.5536128043302</v>
      </c>
      <c r="AC3890">
        <v>0.71753805159658501</v>
      </c>
      <c r="AD3890">
        <v>0.87989882095915395</v>
      </c>
      <c r="AE3890">
        <v>-1.52552565789815</v>
      </c>
      <c r="AF3890">
        <v>4.6407610929182198E-2</v>
      </c>
      <c r="AG3890">
        <v>0.476038960109122</v>
      </c>
      <c r="AH3890">
        <v>25.517086899762798</v>
      </c>
      <c r="AI3890">
        <v>0.59609816080359102</v>
      </c>
      <c r="AJ3890">
        <v>0.78121606160956403</v>
      </c>
      <c r="AK3890">
        <v>0.34322968562374601</v>
      </c>
    </row>
    <row r="3891" spans="1:37" x14ac:dyDescent="0.2">
      <c r="A3891" t="s">
        <v>12673</v>
      </c>
      <c r="B3891">
        <v>11214703</v>
      </c>
      <c r="C3891">
        <v>11215003</v>
      </c>
      <c r="D3891">
        <v>301</v>
      </c>
      <c r="E3891" t="s">
        <v>13138</v>
      </c>
      <c r="F3891">
        <v>1</v>
      </c>
      <c r="G3891" t="s">
        <v>13139</v>
      </c>
      <c r="H3891" t="s">
        <v>31032</v>
      </c>
      <c r="I3891">
        <v>19</v>
      </c>
      <c r="J3891">
        <v>11216676</v>
      </c>
      <c r="K3891">
        <v>11217268</v>
      </c>
      <c r="L3891">
        <v>593</v>
      </c>
      <c r="M3891">
        <v>2</v>
      </c>
      <c r="N3891">
        <v>57572</v>
      </c>
      <c r="O3891" t="s">
        <v>13140</v>
      </c>
      <c r="P3891">
        <v>2265</v>
      </c>
      <c r="Q3891" t="s">
        <v>13141</v>
      </c>
      <c r="R3891" t="s">
        <v>13142</v>
      </c>
      <c r="S3891" t="s">
        <v>33681</v>
      </c>
      <c r="T3891">
        <v>0.97213403838398904</v>
      </c>
      <c r="U3891">
        <v>1</v>
      </c>
      <c r="V3891">
        <v>2.1607325076402302</v>
      </c>
      <c r="W3891">
        <v>0.29261482077562401</v>
      </c>
      <c r="X3891">
        <v>0.704072456322962</v>
      </c>
      <c r="Y3891">
        <v>24.447457084403101</v>
      </c>
      <c r="Z3891">
        <v>0.69013698642955401</v>
      </c>
      <c r="AA3891">
        <v>0.84521697243271998</v>
      </c>
      <c r="AB3891">
        <v>1.1972584467257299</v>
      </c>
      <c r="AC3891">
        <v>0.27780950890804001</v>
      </c>
      <c r="AD3891">
        <v>0.68253123924728298</v>
      </c>
      <c r="AE3891">
        <v>23.7517634684562</v>
      </c>
      <c r="AF3891">
        <v>0.61410715005536498</v>
      </c>
      <c r="AG3891">
        <v>0.80674443595273604</v>
      </c>
      <c r="AH3891">
        <v>3.0903429112066001</v>
      </c>
      <c r="AI3891">
        <v>0.56157887380500204</v>
      </c>
      <c r="AJ3891">
        <v>0.78121606160956403</v>
      </c>
      <c r="AK3891">
        <v>3.2347327889552102</v>
      </c>
    </row>
    <row r="3892" spans="1:37" x14ac:dyDescent="0.2">
      <c r="A3892" t="s">
        <v>12673</v>
      </c>
      <c r="B3892">
        <v>11549435</v>
      </c>
      <c r="C3892">
        <v>11549639</v>
      </c>
      <c r="D3892">
        <v>205</v>
      </c>
      <c r="E3892" t="s">
        <v>13143</v>
      </c>
      <c r="F3892">
        <v>11</v>
      </c>
      <c r="G3892" t="s">
        <v>13144</v>
      </c>
      <c r="H3892" t="s">
        <v>30999</v>
      </c>
      <c r="I3892">
        <v>19</v>
      </c>
      <c r="J3892">
        <v>11547840</v>
      </c>
      <c r="K3892">
        <v>11550321</v>
      </c>
      <c r="L3892">
        <v>2482</v>
      </c>
      <c r="M3892">
        <v>1</v>
      </c>
      <c r="N3892">
        <v>1264</v>
      </c>
      <c r="O3892" t="s">
        <v>13145</v>
      </c>
      <c r="P3892">
        <v>1595</v>
      </c>
      <c r="Q3892" t="s">
        <v>13146</v>
      </c>
      <c r="R3892" t="s">
        <v>13147</v>
      </c>
      <c r="S3892" t="s">
        <v>33682</v>
      </c>
      <c r="T3892">
        <v>0.32911398597860803</v>
      </c>
      <c r="U3892">
        <v>0.603102917160658</v>
      </c>
      <c r="V3892">
        <v>24.824698900104</v>
      </c>
      <c r="W3892">
        <v>2.39885875359181E-2</v>
      </c>
      <c r="X3892">
        <v>0.704072456322962</v>
      </c>
      <c r="Y3892">
        <v>26.8395714249001</v>
      </c>
      <c r="Z3892">
        <v>0.136920528570767</v>
      </c>
      <c r="AA3892">
        <v>0.72610664078822296</v>
      </c>
      <c r="AB3892">
        <v>25.802096732126898</v>
      </c>
      <c r="AC3892">
        <v>0.114586611961368</v>
      </c>
      <c r="AD3892">
        <v>0.68253123924728298</v>
      </c>
      <c r="AE3892">
        <v>25.8395714369133</v>
      </c>
      <c r="AF3892">
        <v>0.74414648978297804</v>
      </c>
      <c r="AG3892">
        <v>0.86906519844104402</v>
      </c>
      <c r="AH3892">
        <v>-0.50557406432417396</v>
      </c>
      <c r="AI3892">
        <v>2.4416667228014501E-3</v>
      </c>
      <c r="AJ3892">
        <v>0.78121606160956403</v>
      </c>
      <c r="AK3892">
        <v>26.8395714249001</v>
      </c>
    </row>
    <row r="3893" spans="1:37" x14ac:dyDescent="0.2">
      <c r="A3893" t="s">
        <v>12673</v>
      </c>
      <c r="B3893">
        <v>11941252</v>
      </c>
      <c r="C3893">
        <v>11941408</v>
      </c>
      <c r="D3893">
        <v>157</v>
      </c>
      <c r="E3893" t="s">
        <v>13148</v>
      </c>
      <c r="F3893">
        <v>9</v>
      </c>
      <c r="G3893" t="s">
        <v>13149</v>
      </c>
      <c r="H3893" t="s">
        <v>33683</v>
      </c>
      <c r="I3893">
        <v>19</v>
      </c>
      <c r="J3893">
        <v>11946754</v>
      </c>
      <c r="K3893">
        <v>11950773</v>
      </c>
      <c r="L3893">
        <v>4020</v>
      </c>
      <c r="M3893">
        <v>1</v>
      </c>
      <c r="N3893">
        <v>90592</v>
      </c>
      <c r="O3893" t="s">
        <v>13150</v>
      </c>
      <c r="P3893">
        <v>-5346</v>
      </c>
      <c r="Q3893" t="s">
        <v>13151</v>
      </c>
      <c r="R3893" t="s">
        <v>13152</v>
      </c>
      <c r="S3893" t="s">
        <v>33684</v>
      </c>
      <c r="T3893">
        <v>8.8407481283857503E-2</v>
      </c>
      <c r="U3893">
        <v>0.603102917160658</v>
      </c>
      <c r="V3893">
        <v>-25.341447613134498</v>
      </c>
      <c r="W3893">
        <v>0.20525741147413201</v>
      </c>
      <c r="X3893">
        <v>0.704072456322962</v>
      </c>
      <c r="Y3893">
        <v>-24.604190230559301</v>
      </c>
      <c r="Z3893">
        <v>1.7313209044554401E-2</v>
      </c>
      <c r="AA3893">
        <v>0.72610664078822296</v>
      </c>
      <c r="AB3893">
        <v>-25.341447613134498</v>
      </c>
      <c r="AC3893">
        <v>0.30184355666711699</v>
      </c>
      <c r="AD3893">
        <v>0.68253123924728298</v>
      </c>
      <c r="AE3893">
        <v>-1.66211393964659</v>
      </c>
      <c r="AF3893">
        <v>0.22065000948199101</v>
      </c>
      <c r="AG3893">
        <v>0.68151250837662902</v>
      </c>
      <c r="AH3893">
        <v>-24.411836971728299</v>
      </c>
      <c r="AI3893">
        <v>0.24456414000292601</v>
      </c>
      <c r="AJ3893">
        <v>0.78121606160956403</v>
      </c>
      <c r="AK3893">
        <v>-24.341447647068801</v>
      </c>
    </row>
    <row r="3894" spans="1:37" x14ac:dyDescent="0.2">
      <c r="A3894" t="s">
        <v>12673</v>
      </c>
      <c r="B3894">
        <v>11941408</v>
      </c>
      <c r="C3894">
        <v>11941564</v>
      </c>
      <c r="D3894">
        <v>157</v>
      </c>
      <c r="E3894" t="s">
        <v>13153</v>
      </c>
      <c r="F3894">
        <v>7</v>
      </c>
      <c r="G3894" t="s">
        <v>13154</v>
      </c>
      <c r="H3894" t="s">
        <v>33683</v>
      </c>
      <c r="I3894">
        <v>19</v>
      </c>
      <c r="J3894">
        <v>11946754</v>
      </c>
      <c r="K3894">
        <v>11950773</v>
      </c>
      <c r="L3894">
        <v>4020</v>
      </c>
      <c r="M3894">
        <v>1</v>
      </c>
      <c r="N3894">
        <v>90592</v>
      </c>
      <c r="O3894" t="s">
        <v>13150</v>
      </c>
      <c r="P3894">
        <v>-5190</v>
      </c>
      <c r="Q3894" t="s">
        <v>13151</v>
      </c>
      <c r="R3894" t="s">
        <v>13152</v>
      </c>
      <c r="S3894" t="s">
        <v>33684</v>
      </c>
      <c r="T3894">
        <v>8.8407481283857503E-2</v>
      </c>
      <c r="U3894">
        <v>0.603102917160658</v>
      </c>
      <c r="V3894">
        <v>-25.2270688161767</v>
      </c>
      <c r="W3894">
        <v>0.20525741147413201</v>
      </c>
      <c r="X3894">
        <v>0.704072456322962</v>
      </c>
      <c r="Y3894">
        <v>-24.604190230559301</v>
      </c>
      <c r="Z3894">
        <v>1.7313209044554401E-2</v>
      </c>
      <c r="AA3894">
        <v>0.72610664078822296</v>
      </c>
      <c r="AB3894">
        <v>-25.2270688161767</v>
      </c>
      <c r="AC3894">
        <v>0.30184355666711699</v>
      </c>
      <c r="AD3894">
        <v>0.68253123924728298</v>
      </c>
      <c r="AE3894">
        <v>-2.0246839678803901</v>
      </c>
      <c r="AF3894">
        <v>0.22065000948199101</v>
      </c>
      <c r="AG3894">
        <v>0.68151250837662902</v>
      </c>
      <c r="AH3894">
        <v>-24.297458177303799</v>
      </c>
      <c r="AI3894">
        <v>0.24456414000292601</v>
      </c>
      <c r="AJ3894">
        <v>0.78121606160956403</v>
      </c>
      <c r="AK3894">
        <v>-24.2270688529109</v>
      </c>
    </row>
    <row r="3895" spans="1:37" x14ac:dyDescent="0.2">
      <c r="A3895" t="s">
        <v>12673</v>
      </c>
      <c r="B3895">
        <v>11981569</v>
      </c>
      <c r="C3895">
        <v>11981711</v>
      </c>
      <c r="D3895">
        <v>143</v>
      </c>
      <c r="E3895" t="s">
        <v>13155</v>
      </c>
      <c r="F3895">
        <v>1</v>
      </c>
      <c r="G3895" t="s">
        <v>13156</v>
      </c>
      <c r="H3895" t="s">
        <v>31000</v>
      </c>
      <c r="I3895">
        <v>19</v>
      </c>
      <c r="J3895">
        <v>11976822</v>
      </c>
      <c r="K3895">
        <v>11978275</v>
      </c>
      <c r="L3895">
        <v>1454</v>
      </c>
      <c r="M3895">
        <v>1</v>
      </c>
      <c r="N3895">
        <v>284390</v>
      </c>
      <c r="O3895" t="s">
        <v>13157</v>
      </c>
      <c r="P3895">
        <v>4747</v>
      </c>
      <c r="Q3895" t="s">
        <v>13158</v>
      </c>
      <c r="R3895" t="s">
        <v>13159</v>
      </c>
      <c r="S3895" t="s">
        <v>33685</v>
      </c>
      <c r="T3895">
        <v>0.41768036010373299</v>
      </c>
      <c r="U3895">
        <v>0.69145870276326604</v>
      </c>
      <c r="V3895">
        <v>-1.2286589896328799</v>
      </c>
      <c r="W3895">
        <v>1</v>
      </c>
      <c r="X3895">
        <v>1</v>
      </c>
      <c r="Y3895">
        <v>0.31277017423366998</v>
      </c>
      <c r="Z3895">
        <v>0.52000765628929702</v>
      </c>
      <c r="AA3895">
        <v>0.84521697243271998</v>
      </c>
      <c r="AB3895">
        <v>-0.78460856077664798</v>
      </c>
      <c r="AC3895">
        <v>0.64482665084957902</v>
      </c>
      <c r="AD3895">
        <v>0.87989882095915395</v>
      </c>
      <c r="AE3895">
        <v>0.41032898476005097</v>
      </c>
      <c r="AF3895">
        <v>0.44536953802583701</v>
      </c>
      <c r="AG3895">
        <v>0.80674443595273604</v>
      </c>
      <c r="AH3895">
        <v>-1.0403597753487299</v>
      </c>
      <c r="AI3895">
        <v>0.76195841516448604</v>
      </c>
      <c r="AJ3895">
        <v>0.91569206070013398</v>
      </c>
      <c r="AK3895">
        <v>6.4065963920310803E-2</v>
      </c>
    </row>
    <row r="3896" spans="1:37" x14ac:dyDescent="0.2">
      <c r="A3896" t="s">
        <v>12673</v>
      </c>
      <c r="B3896">
        <v>12691451</v>
      </c>
      <c r="C3896">
        <v>12691613</v>
      </c>
      <c r="D3896">
        <v>163</v>
      </c>
      <c r="E3896" t="s">
        <v>13160</v>
      </c>
      <c r="F3896">
        <v>1</v>
      </c>
      <c r="G3896" t="s">
        <v>13161</v>
      </c>
      <c r="H3896" t="s">
        <v>33686</v>
      </c>
      <c r="I3896">
        <v>19</v>
      </c>
      <c r="J3896">
        <v>12687998</v>
      </c>
      <c r="K3896">
        <v>12688422</v>
      </c>
      <c r="L3896">
        <v>425</v>
      </c>
      <c r="M3896">
        <v>1</v>
      </c>
      <c r="N3896">
        <v>105372280</v>
      </c>
      <c r="O3896" t="s">
        <v>13162</v>
      </c>
      <c r="P3896">
        <v>3453</v>
      </c>
      <c r="Q3896" t="s">
        <v>13163</v>
      </c>
      <c r="R3896" t="s">
        <v>13164</v>
      </c>
      <c r="S3896" t="s">
        <v>33687</v>
      </c>
      <c r="T3896">
        <v>0.152084254673993</v>
      </c>
      <c r="U3896">
        <v>0.603102917160658</v>
      </c>
      <c r="V3896">
        <v>23.213755634624899</v>
      </c>
      <c r="W3896">
        <v>0.20525741147413201</v>
      </c>
      <c r="X3896">
        <v>0.704072456322962</v>
      </c>
      <c r="Y3896">
        <v>-23.869151628525099</v>
      </c>
      <c r="Z3896">
        <v>0.203350924423461</v>
      </c>
      <c r="AA3896">
        <v>0.72610664078822296</v>
      </c>
      <c r="AB3896">
        <v>23.445300740706202</v>
      </c>
      <c r="AC3896">
        <v>0.283630615332017</v>
      </c>
      <c r="AD3896">
        <v>0.68253123924728298</v>
      </c>
      <c r="AE3896">
        <v>-2.6457893208726002</v>
      </c>
      <c r="AF3896">
        <v>0.23669707478149901</v>
      </c>
      <c r="AG3896">
        <v>0.69020448338054297</v>
      </c>
      <c r="AH3896">
        <v>0.63321178233864694</v>
      </c>
      <c r="AI3896">
        <v>0.24456414000292601</v>
      </c>
      <c r="AJ3896">
        <v>0.78121606160956403</v>
      </c>
      <c r="AK3896">
        <v>-23.338385546505801</v>
      </c>
    </row>
    <row r="3897" spans="1:37" x14ac:dyDescent="0.2">
      <c r="A3897" t="s">
        <v>12673</v>
      </c>
      <c r="B3897">
        <v>12871706</v>
      </c>
      <c r="C3897">
        <v>12871881</v>
      </c>
      <c r="D3897">
        <v>176</v>
      </c>
      <c r="E3897" t="s">
        <v>13165</v>
      </c>
      <c r="F3897">
        <v>2</v>
      </c>
      <c r="G3897" t="s">
        <v>13166</v>
      </c>
      <c r="H3897" t="s">
        <v>30999</v>
      </c>
      <c r="I3897">
        <v>19</v>
      </c>
      <c r="J3897">
        <v>12873254</v>
      </c>
      <c r="K3897">
        <v>12874349</v>
      </c>
      <c r="L3897">
        <v>1096</v>
      </c>
      <c r="M3897">
        <v>1</v>
      </c>
      <c r="N3897">
        <v>22983</v>
      </c>
      <c r="O3897" t="s">
        <v>13167</v>
      </c>
      <c r="P3897">
        <v>-1373</v>
      </c>
      <c r="Q3897" t="s">
        <v>13168</v>
      </c>
      <c r="R3897" t="s">
        <v>13169</v>
      </c>
      <c r="S3897" t="s">
        <v>33688</v>
      </c>
      <c r="T3897">
        <v>0.32911398597860803</v>
      </c>
      <c r="U3897">
        <v>0.603102917160658</v>
      </c>
      <c r="V3897">
        <v>22.072980506895899</v>
      </c>
      <c r="W3897" t="s">
        <v>40</v>
      </c>
      <c r="X3897" t="s">
        <v>40</v>
      </c>
      <c r="Y3897">
        <v>0</v>
      </c>
      <c r="Z3897">
        <v>0.48464167878831399</v>
      </c>
      <c r="AA3897">
        <v>0.84435025072159198</v>
      </c>
      <c r="AB3897">
        <v>21.109506693569202</v>
      </c>
      <c r="AC3897">
        <v>0.45677901822897599</v>
      </c>
      <c r="AD3897">
        <v>0.82872126865393902</v>
      </c>
      <c r="AE3897">
        <v>21.146981382638</v>
      </c>
      <c r="AF3897">
        <v>0.16793847098801201</v>
      </c>
      <c r="AG3897">
        <v>0.68151250837662902</v>
      </c>
      <c r="AH3897">
        <v>22.072980506895899</v>
      </c>
      <c r="AI3897">
        <v>0.52399907623471598</v>
      </c>
      <c r="AJ3897">
        <v>0.78121606160956403</v>
      </c>
      <c r="AK3897">
        <v>-21.002591538702401</v>
      </c>
    </row>
    <row r="3898" spans="1:37" x14ac:dyDescent="0.2">
      <c r="A3898" t="s">
        <v>12673</v>
      </c>
      <c r="B3898">
        <v>12871914</v>
      </c>
      <c r="C3898">
        <v>12871944</v>
      </c>
      <c r="D3898">
        <v>31</v>
      </c>
      <c r="E3898" t="s">
        <v>13170</v>
      </c>
      <c r="F3898">
        <v>0</v>
      </c>
      <c r="G3898" t="s">
        <v>13171</v>
      </c>
      <c r="H3898" t="s">
        <v>30999</v>
      </c>
      <c r="I3898">
        <v>19</v>
      </c>
      <c r="J3898">
        <v>12873254</v>
      </c>
      <c r="K3898">
        <v>12874349</v>
      </c>
      <c r="L3898">
        <v>1096</v>
      </c>
      <c r="M3898">
        <v>1</v>
      </c>
      <c r="N3898">
        <v>22983</v>
      </c>
      <c r="O3898" t="s">
        <v>13167</v>
      </c>
      <c r="P3898">
        <v>-1310</v>
      </c>
      <c r="Q3898" t="s">
        <v>13168</v>
      </c>
      <c r="R3898" t="s">
        <v>13169</v>
      </c>
      <c r="S3898" t="s">
        <v>33688</v>
      </c>
      <c r="T3898">
        <v>0.32911398597860803</v>
      </c>
      <c r="U3898">
        <v>0.603102917160658</v>
      </c>
      <c r="V3898">
        <v>22.072980506895899</v>
      </c>
      <c r="W3898" t="s">
        <v>40</v>
      </c>
      <c r="X3898" t="s">
        <v>40</v>
      </c>
      <c r="Y3898">
        <v>0</v>
      </c>
      <c r="Z3898">
        <v>0.48464167878831399</v>
      </c>
      <c r="AA3898">
        <v>0.84435025072159198</v>
      </c>
      <c r="AB3898">
        <v>21.109506693569202</v>
      </c>
      <c r="AC3898">
        <v>0.45677901822897599</v>
      </c>
      <c r="AD3898">
        <v>0.82872126865393902</v>
      </c>
      <c r="AE3898">
        <v>21.146981382638</v>
      </c>
      <c r="AF3898">
        <v>0.16793847098801201</v>
      </c>
      <c r="AG3898">
        <v>0.68151250837662902</v>
      </c>
      <c r="AH3898">
        <v>22.072980506895899</v>
      </c>
      <c r="AI3898">
        <v>0.52399907623471598</v>
      </c>
      <c r="AJ3898">
        <v>0.78121606160956403</v>
      </c>
      <c r="AK3898">
        <v>-21.002591538702401</v>
      </c>
    </row>
    <row r="3899" spans="1:37" x14ac:dyDescent="0.2">
      <c r="A3899" t="s">
        <v>12673</v>
      </c>
      <c r="B3899">
        <v>12996812</v>
      </c>
      <c r="C3899">
        <v>12996969</v>
      </c>
      <c r="D3899">
        <v>158</v>
      </c>
      <c r="E3899" t="s">
        <v>13172</v>
      </c>
      <c r="F3899">
        <v>10</v>
      </c>
      <c r="G3899" t="s">
        <v>13173</v>
      </c>
      <c r="H3899" t="s">
        <v>30999</v>
      </c>
      <c r="I3899">
        <v>19</v>
      </c>
      <c r="J3899">
        <v>12995608</v>
      </c>
      <c r="K3899">
        <v>13096201</v>
      </c>
      <c r="L3899">
        <v>100594</v>
      </c>
      <c r="M3899">
        <v>1</v>
      </c>
      <c r="N3899">
        <v>4784</v>
      </c>
      <c r="O3899" t="s">
        <v>13174</v>
      </c>
      <c r="P3899">
        <v>1204</v>
      </c>
      <c r="Q3899" t="s">
        <v>13175</v>
      </c>
      <c r="R3899" t="s">
        <v>13176</v>
      </c>
      <c r="S3899" t="s">
        <v>33689</v>
      </c>
      <c r="T3899" t="s">
        <v>40</v>
      </c>
      <c r="U3899" t="s">
        <v>40</v>
      </c>
      <c r="V3899">
        <v>0</v>
      </c>
      <c r="W3899">
        <v>0.29261482077562401</v>
      </c>
      <c r="X3899">
        <v>0.704072456322962</v>
      </c>
      <c r="Y3899">
        <v>23.698559443096102</v>
      </c>
      <c r="Z3899">
        <v>0.48464167878831399</v>
      </c>
      <c r="AA3899">
        <v>0.84435025072159198</v>
      </c>
      <c r="AB3899">
        <v>22.661084849228502</v>
      </c>
      <c r="AC3899">
        <v>0.45677901822897599</v>
      </c>
      <c r="AD3899">
        <v>0.82872126865393902</v>
      </c>
      <c r="AE3899">
        <v>22.6985595490696</v>
      </c>
      <c r="AF3899">
        <v>0.501741946288212</v>
      </c>
      <c r="AG3899">
        <v>0.80674443595273604</v>
      </c>
      <c r="AH3899">
        <v>-22.6245589787809</v>
      </c>
      <c r="AI3899">
        <v>0.14667288820271701</v>
      </c>
      <c r="AJ3899">
        <v>0.78121606160956403</v>
      </c>
      <c r="AK3899">
        <v>23.698559443096102</v>
      </c>
    </row>
    <row r="3900" spans="1:37" x14ac:dyDescent="0.2">
      <c r="A3900" t="s">
        <v>12673</v>
      </c>
      <c r="B3900">
        <v>13056726</v>
      </c>
      <c r="C3900">
        <v>13056878</v>
      </c>
      <c r="D3900">
        <v>153</v>
      </c>
      <c r="E3900" t="s">
        <v>13177</v>
      </c>
      <c r="F3900">
        <v>0</v>
      </c>
      <c r="G3900" t="s">
        <v>13178</v>
      </c>
      <c r="H3900" t="s">
        <v>33690</v>
      </c>
      <c r="I3900">
        <v>19</v>
      </c>
      <c r="J3900">
        <v>13070003</v>
      </c>
      <c r="K3900">
        <v>13074019</v>
      </c>
      <c r="L3900">
        <v>4017</v>
      </c>
      <c r="M3900">
        <v>1</v>
      </c>
      <c r="N3900">
        <v>4784</v>
      </c>
      <c r="O3900" t="s">
        <v>13179</v>
      </c>
      <c r="P3900">
        <v>-13125</v>
      </c>
      <c r="Q3900" t="s">
        <v>13175</v>
      </c>
      <c r="R3900" t="s">
        <v>13176</v>
      </c>
      <c r="S3900" t="s">
        <v>33689</v>
      </c>
      <c r="T3900">
        <v>0.35387198439864398</v>
      </c>
      <c r="U3900">
        <v>0.603102917160658</v>
      </c>
      <c r="V3900">
        <v>-21.080573486035199</v>
      </c>
      <c r="W3900">
        <v>0.29261482077562401</v>
      </c>
      <c r="X3900">
        <v>0.704072456322962</v>
      </c>
      <c r="Y3900">
        <v>21.801341778338699</v>
      </c>
      <c r="Z3900">
        <v>0.66713806400786302</v>
      </c>
      <c r="AA3900">
        <v>0.84521697243271998</v>
      </c>
      <c r="AB3900">
        <v>2.90623392064817</v>
      </c>
      <c r="AC3900">
        <v>0.114586611961368</v>
      </c>
      <c r="AD3900">
        <v>0.68253123924728298</v>
      </c>
      <c r="AE3900">
        <v>24.124354881898299</v>
      </c>
      <c r="AF3900">
        <v>0.15203231574161999</v>
      </c>
      <c r="AG3900">
        <v>0.68151250837662902</v>
      </c>
      <c r="AH3900">
        <v>-24.0503543046066</v>
      </c>
      <c r="AI3900">
        <v>0.81350599864527495</v>
      </c>
      <c r="AJ3900">
        <v>0.94390293416205995</v>
      </c>
      <c r="AK3900">
        <v>-2.0267406599934001</v>
      </c>
    </row>
    <row r="3901" spans="1:37" x14ac:dyDescent="0.2">
      <c r="A3901" t="s">
        <v>12673</v>
      </c>
      <c r="B3901">
        <v>13057022</v>
      </c>
      <c r="C3901">
        <v>13057172</v>
      </c>
      <c r="D3901">
        <v>151</v>
      </c>
      <c r="E3901" t="s">
        <v>13180</v>
      </c>
      <c r="F3901">
        <v>1</v>
      </c>
      <c r="G3901" t="s">
        <v>13181</v>
      </c>
      <c r="H3901" t="s">
        <v>33690</v>
      </c>
      <c r="I3901">
        <v>19</v>
      </c>
      <c r="J3901">
        <v>13070003</v>
      </c>
      <c r="K3901">
        <v>13074019</v>
      </c>
      <c r="L3901">
        <v>4017</v>
      </c>
      <c r="M3901">
        <v>1</v>
      </c>
      <c r="N3901">
        <v>4784</v>
      </c>
      <c r="O3901" t="s">
        <v>13179</v>
      </c>
      <c r="P3901">
        <v>-12831</v>
      </c>
      <c r="Q3901" t="s">
        <v>13175</v>
      </c>
      <c r="R3901" t="s">
        <v>13176</v>
      </c>
      <c r="S3901" t="s">
        <v>33689</v>
      </c>
      <c r="T3901">
        <v>0.17308923567461099</v>
      </c>
      <c r="U3901">
        <v>0.603102917160658</v>
      </c>
      <c r="V3901">
        <v>-21.955311786849499</v>
      </c>
      <c r="W3901">
        <v>0.38920677604595899</v>
      </c>
      <c r="X3901">
        <v>0.704072456322962</v>
      </c>
      <c r="Y3901">
        <v>-20.686887537691199</v>
      </c>
      <c r="Z3901">
        <v>0.53052895265546796</v>
      </c>
      <c r="AA3901">
        <v>0.84521697243271998</v>
      </c>
      <c r="AB3901">
        <v>1.86806267041005</v>
      </c>
      <c r="AC3901">
        <v>0.59090205226999604</v>
      </c>
      <c r="AD3901">
        <v>0.87989882095915395</v>
      </c>
      <c r="AE3901">
        <v>3.2855848007500401</v>
      </c>
      <c r="AF3901">
        <v>0.15203231574161999</v>
      </c>
      <c r="AG3901">
        <v>0.68151250837662902</v>
      </c>
      <c r="AH3901">
        <v>-23.9853511333522</v>
      </c>
      <c r="AI3901">
        <v>0.17351581260912399</v>
      </c>
      <c r="AJ3901">
        <v>0.78121606160956403</v>
      </c>
      <c r="AK3901">
        <v>-23.9149618098042</v>
      </c>
    </row>
    <row r="3902" spans="1:37" x14ac:dyDescent="0.2">
      <c r="A3902" t="s">
        <v>12673</v>
      </c>
      <c r="B3902">
        <v>13057172</v>
      </c>
      <c r="C3902">
        <v>13057322</v>
      </c>
      <c r="D3902">
        <v>151</v>
      </c>
      <c r="E3902" t="s">
        <v>13182</v>
      </c>
      <c r="F3902">
        <v>5</v>
      </c>
      <c r="G3902" t="s">
        <v>13183</v>
      </c>
      <c r="H3902" t="s">
        <v>33690</v>
      </c>
      <c r="I3902">
        <v>19</v>
      </c>
      <c r="J3902">
        <v>13070003</v>
      </c>
      <c r="K3902">
        <v>13074019</v>
      </c>
      <c r="L3902">
        <v>4017</v>
      </c>
      <c r="M3902">
        <v>1</v>
      </c>
      <c r="N3902">
        <v>4784</v>
      </c>
      <c r="O3902" t="s">
        <v>13179</v>
      </c>
      <c r="P3902">
        <v>-12681</v>
      </c>
      <c r="Q3902" t="s">
        <v>13175</v>
      </c>
      <c r="R3902" t="s">
        <v>13176</v>
      </c>
      <c r="S3902" t="s">
        <v>33689</v>
      </c>
      <c r="T3902">
        <v>0.17308923567461099</v>
      </c>
      <c r="U3902">
        <v>0.603102917160658</v>
      </c>
      <c r="V3902">
        <v>-21.955311786849499</v>
      </c>
      <c r="W3902">
        <v>0.38920677604595899</v>
      </c>
      <c r="X3902">
        <v>0.704072456322962</v>
      </c>
      <c r="Y3902">
        <v>-20.686887537691199</v>
      </c>
      <c r="Z3902">
        <v>0.53052895265546796</v>
      </c>
      <c r="AA3902">
        <v>0.84521697243271998</v>
      </c>
      <c r="AB3902">
        <v>-0.57923350432428</v>
      </c>
      <c r="AC3902">
        <v>0.59090205226999604</v>
      </c>
      <c r="AD3902">
        <v>0.87989882095915395</v>
      </c>
      <c r="AE3902">
        <v>1.25146268389866</v>
      </c>
      <c r="AF3902">
        <v>0.15203231574161999</v>
      </c>
      <c r="AG3902">
        <v>0.68151250837662902</v>
      </c>
      <c r="AH3902">
        <v>-22.191144436223802</v>
      </c>
      <c r="AI3902">
        <v>0.17351581260912399</v>
      </c>
      <c r="AJ3902">
        <v>0.78121606160956403</v>
      </c>
      <c r="AK3902">
        <v>-22.120755123396599</v>
      </c>
    </row>
    <row r="3903" spans="1:37" x14ac:dyDescent="0.2">
      <c r="A3903" t="s">
        <v>12673</v>
      </c>
      <c r="B3903">
        <v>13135209</v>
      </c>
      <c r="C3903">
        <v>13135364</v>
      </c>
      <c r="D3903">
        <v>156</v>
      </c>
      <c r="E3903" t="s">
        <v>13184</v>
      </c>
      <c r="F3903">
        <v>6</v>
      </c>
      <c r="G3903" t="s">
        <v>13185</v>
      </c>
      <c r="H3903" t="s">
        <v>33691</v>
      </c>
      <c r="I3903">
        <v>19</v>
      </c>
      <c r="J3903">
        <v>13144615</v>
      </c>
      <c r="K3903">
        <v>13145414</v>
      </c>
      <c r="L3903">
        <v>800</v>
      </c>
      <c r="M3903">
        <v>2</v>
      </c>
      <c r="N3903">
        <v>8677</v>
      </c>
      <c r="O3903" t="s">
        <v>13186</v>
      </c>
      <c r="P3903">
        <v>10050</v>
      </c>
      <c r="Q3903" t="s">
        <v>13187</v>
      </c>
      <c r="R3903" t="s">
        <v>13188</v>
      </c>
      <c r="S3903" t="s">
        <v>33692</v>
      </c>
      <c r="T3903">
        <v>0.32911398597860803</v>
      </c>
      <c r="U3903">
        <v>0.603102917160658</v>
      </c>
      <c r="V3903">
        <v>24.365547680393</v>
      </c>
      <c r="W3903">
        <v>0.123414495547065</v>
      </c>
      <c r="X3903">
        <v>0.704072456322962</v>
      </c>
      <c r="Y3903">
        <v>25.5496837966237</v>
      </c>
      <c r="Z3903">
        <v>0.48464167878831399</v>
      </c>
      <c r="AA3903">
        <v>0.84435025072159198</v>
      </c>
      <c r="AB3903">
        <v>23.402073619825099</v>
      </c>
      <c r="AC3903">
        <v>0.27780950890804001</v>
      </c>
      <c r="AD3903">
        <v>0.68253123924728298</v>
      </c>
      <c r="AE3903">
        <v>24.5496838259971</v>
      </c>
      <c r="AF3903">
        <v>0.16793847098801201</v>
      </c>
      <c r="AG3903">
        <v>0.68151250837662902</v>
      </c>
      <c r="AH3903">
        <v>24.365547680393</v>
      </c>
      <c r="AI3903">
        <v>3.6185182304427702E-2</v>
      </c>
      <c r="AJ3903">
        <v>0.78121606160956403</v>
      </c>
      <c r="AK3903">
        <v>25.5496837966237</v>
      </c>
    </row>
    <row r="3904" spans="1:37" x14ac:dyDescent="0.2">
      <c r="A3904" t="s">
        <v>12673</v>
      </c>
      <c r="B3904">
        <v>13135364</v>
      </c>
      <c r="C3904">
        <v>13135519</v>
      </c>
      <c r="D3904">
        <v>156</v>
      </c>
      <c r="E3904" t="s">
        <v>13189</v>
      </c>
      <c r="F3904">
        <v>11</v>
      </c>
      <c r="G3904" t="s">
        <v>13190</v>
      </c>
      <c r="H3904" t="s">
        <v>33691</v>
      </c>
      <c r="I3904">
        <v>19</v>
      </c>
      <c r="J3904">
        <v>13144615</v>
      </c>
      <c r="K3904">
        <v>13145414</v>
      </c>
      <c r="L3904">
        <v>800</v>
      </c>
      <c r="M3904">
        <v>2</v>
      </c>
      <c r="N3904">
        <v>8677</v>
      </c>
      <c r="O3904" t="s">
        <v>13186</v>
      </c>
      <c r="P3904">
        <v>9895</v>
      </c>
      <c r="Q3904" t="s">
        <v>13187</v>
      </c>
      <c r="R3904" t="s">
        <v>13188</v>
      </c>
      <c r="S3904" t="s">
        <v>33692</v>
      </c>
      <c r="T3904">
        <v>0.32911398597860803</v>
      </c>
      <c r="U3904">
        <v>0.603102917160658</v>
      </c>
      <c r="V3904">
        <v>24.365547680393</v>
      </c>
      <c r="W3904">
        <v>0.123414495547065</v>
      </c>
      <c r="X3904">
        <v>0.704072456322962</v>
      </c>
      <c r="Y3904">
        <v>25.5496837966237</v>
      </c>
      <c r="Z3904">
        <v>0.48464167878831399</v>
      </c>
      <c r="AA3904">
        <v>0.84435025072159198</v>
      </c>
      <c r="AB3904">
        <v>23.402073619825099</v>
      </c>
      <c r="AC3904">
        <v>0.27780950890804001</v>
      </c>
      <c r="AD3904">
        <v>0.68253123924728298</v>
      </c>
      <c r="AE3904">
        <v>24.5496838259971</v>
      </c>
      <c r="AF3904">
        <v>0.16793847098801201</v>
      </c>
      <c r="AG3904">
        <v>0.68151250837662902</v>
      </c>
      <c r="AH3904">
        <v>24.365547680393</v>
      </c>
      <c r="AI3904">
        <v>3.6185182304427702E-2</v>
      </c>
      <c r="AJ3904">
        <v>0.78121606160956403</v>
      </c>
      <c r="AK3904">
        <v>25.5496837966237</v>
      </c>
    </row>
    <row r="3905" spans="1:37" x14ac:dyDescent="0.2">
      <c r="A3905" t="s">
        <v>12673</v>
      </c>
      <c r="B3905">
        <v>13135519</v>
      </c>
      <c r="C3905">
        <v>13135674</v>
      </c>
      <c r="D3905">
        <v>156</v>
      </c>
      <c r="E3905" t="s">
        <v>13191</v>
      </c>
      <c r="F3905">
        <v>9</v>
      </c>
      <c r="G3905" t="s">
        <v>13192</v>
      </c>
      <c r="H3905" t="s">
        <v>33691</v>
      </c>
      <c r="I3905">
        <v>19</v>
      </c>
      <c r="J3905">
        <v>13144615</v>
      </c>
      <c r="K3905">
        <v>13145414</v>
      </c>
      <c r="L3905">
        <v>800</v>
      </c>
      <c r="M3905">
        <v>2</v>
      </c>
      <c r="N3905">
        <v>8677</v>
      </c>
      <c r="O3905" t="s">
        <v>13186</v>
      </c>
      <c r="P3905">
        <v>9740</v>
      </c>
      <c r="Q3905" t="s">
        <v>13187</v>
      </c>
      <c r="R3905" t="s">
        <v>13188</v>
      </c>
      <c r="S3905" t="s">
        <v>33692</v>
      </c>
      <c r="T3905">
        <v>0.32911398597860803</v>
      </c>
      <c r="U3905">
        <v>0.603102917160658</v>
      </c>
      <c r="V3905">
        <v>23.906116086784799</v>
      </c>
      <c r="W3905">
        <v>0.123414495547065</v>
      </c>
      <c r="X3905">
        <v>0.704072456322962</v>
      </c>
      <c r="Y3905">
        <v>25.134249387262699</v>
      </c>
      <c r="Z3905">
        <v>0.48464167878831399</v>
      </c>
      <c r="AA3905">
        <v>0.84435025072159198</v>
      </c>
      <c r="AB3905">
        <v>22.9426420499946</v>
      </c>
      <c r="AC3905">
        <v>0.27780950890804001</v>
      </c>
      <c r="AD3905">
        <v>0.68253123924728298</v>
      </c>
      <c r="AE3905">
        <v>24.134249426437901</v>
      </c>
      <c r="AF3905">
        <v>0.16793847098801201</v>
      </c>
      <c r="AG3905">
        <v>0.68151250837662902</v>
      </c>
      <c r="AH3905">
        <v>23.906116086784799</v>
      </c>
      <c r="AI3905">
        <v>3.6185182304427702E-2</v>
      </c>
      <c r="AJ3905">
        <v>0.78121606160956403</v>
      </c>
      <c r="AK3905">
        <v>25.134249387262699</v>
      </c>
    </row>
    <row r="3906" spans="1:37" x14ac:dyDescent="0.2">
      <c r="A3906" t="s">
        <v>12673</v>
      </c>
      <c r="B3906">
        <v>13141998</v>
      </c>
      <c r="C3906">
        <v>13142142</v>
      </c>
      <c r="D3906">
        <v>145</v>
      </c>
      <c r="E3906" t="s">
        <v>13193</v>
      </c>
      <c r="F3906">
        <v>3</v>
      </c>
      <c r="G3906" t="s">
        <v>13194</v>
      </c>
      <c r="H3906" t="s">
        <v>31000</v>
      </c>
      <c r="I3906">
        <v>19</v>
      </c>
      <c r="J3906">
        <v>13144615</v>
      </c>
      <c r="K3906">
        <v>13145414</v>
      </c>
      <c r="L3906">
        <v>800</v>
      </c>
      <c r="M3906">
        <v>2</v>
      </c>
      <c r="N3906">
        <v>8677</v>
      </c>
      <c r="O3906" t="s">
        <v>13186</v>
      </c>
      <c r="P3906">
        <v>3272</v>
      </c>
      <c r="Q3906" t="s">
        <v>13187</v>
      </c>
      <c r="R3906" t="s">
        <v>13188</v>
      </c>
      <c r="S3906" t="s">
        <v>33692</v>
      </c>
      <c r="T3906">
        <v>0.60318812523568999</v>
      </c>
      <c r="U3906">
        <v>0.82125442047224695</v>
      </c>
      <c r="V3906">
        <v>-1.36922262815306</v>
      </c>
      <c r="W3906">
        <v>0.39900964277550199</v>
      </c>
      <c r="X3906">
        <v>0.71143044911719</v>
      </c>
      <c r="Y3906">
        <v>-1.33393121558478</v>
      </c>
      <c r="Z3906">
        <v>0.82095374834302304</v>
      </c>
      <c r="AA3906">
        <v>0.95070810395168004</v>
      </c>
      <c r="AB3906">
        <v>-0.637243393354191</v>
      </c>
      <c r="AC3906">
        <v>0.30934799025328302</v>
      </c>
      <c r="AD3906">
        <v>0.68773325147593101</v>
      </c>
      <c r="AE3906">
        <v>-0.38908045081271098</v>
      </c>
      <c r="AF3906">
        <v>0.52353792694692403</v>
      </c>
      <c r="AG3906">
        <v>0.80674443595273604</v>
      </c>
      <c r="AH3906">
        <v>-1.30779729901888</v>
      </c>
      <c r="AI3906">
        <v>0.566733449666177</v>
      </c>
      <c r="AJ3906">
        <v>0.78121606160956403</v>
      </c>
      <c r="AK3906">
        <v>-1.4167111121817599</v>
      </c>
    </row>
    <row r="3907" spans="1:37" x14ac:dyDescent="0.2">
      <c r="A3907" t="s">
        <v>12673</v>
      </c>
      <c r="B3907">
        <v>13186660</v>
      </c>
      <c r="C3907">
        <v>13186823</v>
      </c>
      <c r="D3907">
        <v>164</v>
      </c>
      <c r="E3907" t="s">
        <v>13195</v>
      </c>
      <c r="F3907">
        <v>12</v>
      </c>
      <c r="G3907" t="s">
        <v>13196</v>
      </c>
      <c r="H3907" t="s">
        <v>31000</v>
      </c>
      <c r="I3907">
        <v>19</v>
      </c>
      <c r="J3907">
        <v>13213868</v>
      </c>
      <c r="K3907">
        <v>13214551</v>
      </c>
      <c r="L3907">
        <v>684</v>
      </c>
      <c r="M3907">
        <v>2</v>
      </c>
      <c r="N3907">
        <v>773</v>
      </c>
      <c r="O3907" t="s">
        <v>13197</v>
      </c>
      <c r="P3907">
        <v>27728</v>
      </c>
      <c r="Q3907" t="s">
        <v>13198</v>
      </c>
      <c r="R3907" t="s">
        <v>13199</v>
      </c>
      <c r="S3907" t="s">
        <v>33693</v>
      </c>
      <c r="T3907">
        <v>0.35387198439864398</v>
      </c>
      <c r="U3907">
        <v>0.603102917160658</v>
      </c>
      <c r="V3907">
        <v>-23.4351162503689</v>
      </c>
      <c r="W3907" t="s">
        <v>40</v>
      </c>
      <c r="X3907" t="s">
        <v>40</v>
      </c>
      <c r="Y3907">
        <v>0</v>
      </c>
      <c r="Z3907">
        <v>0.184235113180511</v>
      </c>
      <c r="AA3907">
        <v>0.72610664078822296</v>
      </c>
      <c r="AB3907">
        <v>-23.4351162503689</v>
      </c>
      <c r="AC3907">
        <v>0.45677901822897599</v>
      </c>
      <c r="AD3907">
        <v>0.82872126865393902</v>
      </c>
      <c r="AE3907">
        <v>22.579506262678901</v>
      </c>
      <c r="AF3907">
        <v>0.501741946288212</v>
      </c>
      <c r="AG3907">
        <v>0.80674443595273604</v>
      </c>
      <c r="AH3907">
        <v>-22.5055056933498</v>
      </c>
      <c r="AI3907">
        <v>0.52399907623471598</v>
      </c>
      <c r="AJ3907">
        <v>0.78121606160956403</v>
      </c>
      <c r="AK3907">
        <v>-22.435116377573099</v>
      </c>
    </row>
    <row r="3908" spans="1:37" x14ac:dyDescent="0.2">
      <c r="A3908" t="s">
        <v>12673</v>
      </c>
      <c r="B3908">
        <v>13186823</v>
      </c>
      <c r="C3908">
        <v>13186986</v>
      </c>
      <c r="D3908">
        <v>164</v>
      </c>
      <c r="E3908" t="s">
        <v>13200</v>
      </c>
      <c r="F3908">
        <v>13</v>
      </c>
      <c r="G3908" t="s">
        <v>13201</v>
      </c>
      <c r="H3908" t="s">
        <v>31000</v>
      </c>
      <c r="I3908">
        <v>19</v>
      </c>
      <c r="J3908">
        <v>13213868</v>
      </c>
      <c r="K3908">
        <v>13214551</v>
      </c>
      <c r="L3908">
        <v>684</v>
      </c>
      <c r="M3908">
        <v>2</v>
      </c>
      <c r="N3908">
        <v>773</v>
      </c>
      <c r="O3908" t="s">
        <v>13197</v>
      </c>
      <c r="P3908">
        <v>27565</v>
      </c>
      <c r="Q3908" t="s">
        <v>13198</v>
      </c>
      <c r="R3908" t="s">
        <v>13199</v>
      </c>
      <c r="S3908" t="s">
        <v>33693</v>
      </c>
      <c r="T3908">
        <v>0.35387198439864398</v>
      </c>
      <c r="U3908">
        <v>0.603102917160658</v>
      </c>
      <c r="V3908">
        <v>-23.4351162503689</v>
      </c>
      <c r="W3908" t="s">
        <v>40</v>
      </c>
      <c r="X3908" t="s">
        <v>40</v>
      </c>
      <c r="Y3908">
        <v>0</v>
      </c>
      <c r="Z3908">
        <v>0.184235113180511</v>
      </c>
      <c r="AA3908">
        <v>0.72610664078822296</v>
      </c>
      <c r="AB3908">
        <v>-23.4351162503689</v>
      </c>
      <c r="AC3908">
        <v>0.45677901822897599</v>
      </c>
      <c r="AD3908">
        <v>0.82872126865393902</v>
      </c>
      <c r="AE3908">
        <v>22.579506262678901</v>
      </c>
      <c r="AF3908">
        <v>0.501741946288212</v>
      </c>
      <c r="AG3908">
        <v>0.80674443595273604</v>
      </c>
      <c r="AH3908">
        <v>-22.5055056933498</v>
      </c>
      <c r="AI3908">
        <v>0.52399907623471598</v>
      </c>
      <c r="AJ3908">
        <v>0.78121606160956403</v>
      </c>
      <c r="AK3908">
        <v>-22.435116377573099</v>
      </c>
    </row>
    <row r="3909" spans="1:37" x14ac:dyDescent="0.2">
      <c r="A3909" t="s">
        <v>12673</v>
      </c>
      <c r="B3909">
        <v>13457189</v>
      </c>
      <c r="C3909">
        <v>13457267</v>
      </c>
      <c r="D3909">
        <v>79</v>
      </c>
      <c r="E3909" t="s">
        <v>13202</v>
      </c>
      <c r="F3909">
        <v>0</v>
      </c>
      <c r="G3909" t="s">
        <v>13203</v>
      </c>
      <c r="H3909" t="s">
        <v>33694</v>
      </c>
      <c r="I3909">
        <v>19</v>
      </c>
      <c r="J3909">
        <v>13333640</v>
      </c>
      <c r="K3909">
        <v>13505939</v>
      </c>
      <c r="L3909">
        <v>172300</v>
      </c>
      <c r="M3909">
        <v>2</v>
      </c>
      <c r="N3909">
        <v>773</v>
      </c>
      <c r="O3909" t="s">
        <v>13204</v>
      </c>
      <c r="P3909">
        <v>48672</v>
      </c>
      <c r="Q3909" t="s">
        <v>13198</v>
      </c>
      <c r="R3909" t="s">
        <v>13199</v>
      </c>
      <c r="S3909" t="s">
        <v>33693</v>
      </c>
      <c r="T3909">
        <v>0.152084254673993</v>
      </c>
      <c r="U3909">
        <v>0.603102917160658</v>
      </c>
      <c r="V3909">
        <v>25.398744144316598</v>
      </c>
      <c r="W3909">
        <v>0.29261482077562401</v>
      </c>
      <c r="X3909">
        <v>0.704072456322962</v>
      </c>
      <c r="Y3909">
        <v>25.169252220084999</v>
      </c>
      <c r="Z3909">
        <v>0.306975110376564</v>
      </c>
      <c r="AA3909">
        <v>0.72610664078822296</v>
      </c>
      <c r="AB3909">
        <v>24.435270051324</v>
      </c>
      <c r="AC3909">
        <v>0.27780950890804001</v>
      </c>
      <c r="AD3909">
        <v>0.68253123924728298</v>
      </c>
      <c r="AE3909">
        <v>24.472744755112</v>
      </c>
      <c r="AF3909">
        <v>4.6407610929182198E-2</v>
      </c>
      <c r="AG3909">
        <v>0.476038960109122</v>
      </c>
      <c r="AH3909">
        <v>25.398744144316598</v>
      </c>
      <c r="AI3909">
        <v>0.56157887380500204</v>
      </c>
      <c r="AJ3909">
        <v>0.78121606160956403</v>
      </c>
      <c r="AK3909">
        <v>3.23901768594907</v>
      </c>
    </row>
    <row r="3910" spans="1:37" x14ac:dyDescent="0.2">
      <c r="A3910" t="s">
        <v>12673</v>
      </c>
      <c r="B3910">
        <v>13481809</v>
      </c>
      <c r="C3910">
        <v>13482088</v>
      </c>
      <c r="D3910">
        <v>280</v>
      </c>
      <c r="E3910" t="s">
        <v>13205</v>
      </c>
      <c r="F3910">
        <v>2</v>
      </c>
      <c r="G3910" t="s">
        <v>13206</v>
      </c>
      <c r="H3910" t="s">
        <v>33694</v>
      </c>
      <c r="I3910">
        <v>19</v>
      </c>
      <c r="J3910">
        <v>13333640</v>
      </c>
      <c r="K3910">
        <v>13505939</v>
      </c>
      <c r="L3910">
        <v>172300</v>
      </c>
      <c r="M3910">
        <v>2</v>
      </c>
      <c r="N3910">
        <v>773</v>
      </c>
      <c r="O3910" t="s">
        <v>13204</v>
      </c>
      <c r="P3910">
        <v>23851</v>
      </c>
      <c r="Q3910" t="s">
        <v>13198</v>
      </c>
      <c r="R3910" t="s">
        <v>13199</v>
      </c>
      <c r="S3910" t="s">
        <v>33693</v>
      </c>
      <c r="T3910">
        <v>0.506551998792793</v>
      </c>
      <c r="U3910">
        <v>0.78288571403930396</v>
      </c>
      <c r="V3910">
        <v>2.7094347882956802</v>
      </c>
      <c r="W3910">
        <v>0.92840768905355797</v>
      </c>
      <c r="X3910">
        <v>0.95159051474143896</v>
      </c>
      <c r="Y3910">
        <v>0.91522067704079002</v>
      </c>
      <c r="Z3910">
        <v>0.29745465422369399</v>
      </c>
      <c r="AA3910">
        <v>0.72610664078822296</v>
      </c>
      <c r="AB3910">
        <v>2.72252915596673</v>
      </c>
      <c r="AC3910">
        <v>0.55497112122419601</v>
      </c>
      <c r="AD3910">
        <v>0.87989882095915395</v>
      </c>
      <c r="AE3910">
        <v>9.6575716603498493E-2</v>
      </c>
      <c r="AF3910">
        <v>0.98798422886439796</v>
      </c>
      <c r="AG3910">
        <v>1</v>
      </c>
      <c r="AH3910">
        <v>0.82583162588465397</v>
      </c>
      <c r="AI3910">
        <v>0.82118270748657496</v>
      </c>
      <c r="AJ3910">
        <v>0.94983421942510304</v>
      </c>
      <c r="AK3910">
        <v>1.51054870012416</v>
      </c>
    </row>
    <row r="3911" spans="1:37" x14ac:dyDescent="0.2">
      <c r="A3911" t="s">
        <v>12673</v>
      </c>
      <c r="B3911">
        <v>13963440</v>
      </c>
      <c r="C3911">
        <v>13963601</v>
      </c>
      <c r="D3911">
        <v>162</v>
      </c>
      <c r="E3911" t="s">
        <v>13207</v>
      </c>
      <c r="F3911">
        <v>16</v>
      </c>
      <c r="G3911" t="s">
        <v>13208</v>
      </c>
      <c r="H3911" t="s">
        <v>30987</v>
      </c>
      <c r="I3911">
        <v>19</v>
      </c>
      <c r="J3911">
        <v>13963704</v>
      </c>
      <c r="K3911">
        <v>13964055</v>
      </c>
      <c r="L3911">
        <v>352</v>
      </c>
      <c r="M3911">
        <v>2</v>
      </c>
      <c r="N3911">
        <v>5989</v>
      </c>
      <c r="O3911" t="s">
        <v>13209</v>
      </c>
      <c r="P3911">
        <v>454</v>
      </c>
      <c r="Q3911" t="s">
        <v>13210</v>
      </c>
      <c r="R3911" t="s">
        <v>13211</v>
      </c>
      <c r="S3911" t="s">
        <v>33695</v>
      </c>
      <c r="T3911">
        <v>0.17308923567461099</v>
      </c>
      <c r="U3911">
        <v>0.603102917160658</v>
      </c>
      <c r="V3911">
        <v>-25.070270325121299</v>
      </c>
      <c r="W3911">
        <v>0.29261482077562401</v>
      </c>
      <c r="X3911">
        <v>0.704072456322962</v>
      </c>
      <c r="Y3911">
        <v>24.070539684741199</v>
      </c>
      <c r="Z3911">
        <v>5.50355599158565E-2</v>
      </c>
      <c r="AA3911">
        <v>0.72610664078822296</v>
      </c>
      <c r="AB3911">
        <v>-25.070270325121299</v>
      </c>
      <c r="AC3911">
        <v>0.27780950890804001</v>
      </c>
      <c r="AD3911">
        <v>0.68253123924728298</v>
      </c>
      <c r="AE3911">
        <v>24.214660267607801</v>
      </c>
      <c r="AF3911">
        <v>0.32549523997010099</v>
      </c>
      <c r="AG3911">
        <v>0.70473078222419605</v>
      </c>
      <c r="AH3911">
        <v>-24.140659690064201</v>
      </c>
      <c r="AI3911">
        <v>0.59609816080359102</v>
      </c>
      <c r="AJ3911">
        <v>0.78121606160956403</v>
      </c>
      <c r="AK3911">
        <v>0.86924723628623601</v>
      </c>
    </row>
    <row r="3912" spans="1:37" x14ac:dyDescent="0.2">
      <c r="A3912" t="s">
        <v>12673</v>
      </c>
      <c r="B3912">
        <v>13963601</v>
      </c>
      <c r="C3912">
        <v>13963762</v>
      </c>
      <c r="D3912">
        <v>162</v>
      </c>
      <c r="E3912" t="s">
        <v>13212</v>
      </c>
      <c r="F3912">
        <v>11</v>
      </c>
      <c r="G3912" t="s">
        <v>13213</v>
      </c>
      <c r="H3912" t="s">
        <v>30987</v>
      </c>
      <c r="I3912">
        <v>19</v>
      </c>
      <c r="J3912">
        <v>13963704</v>
      </c>
      <c r="K3912">
        <v>13964055</v>
      </c>
      <c r="L3912">
        <v>352</v>
      </c>
      <c r="M3912">
        <v>2</v>
      </c>
      <c r="N3912">
        <v>5989</v>
      </c>
      <c r="O3912" t="s">
        <v>13209</v>
      </c>
      <c r="P3912">
        <v>293</v>
      </c>
      <c r="Q3912" t="s">
        <v>13210</v>
      </c>
      <c r="R3912" t="s">
        <v>13211</v>
      </c>
      <c r="S3912" t="s">
        <v>33695</v>
      </c>
      <c r="T3912">
        <v>0.17308923567461099</v>
      </c>
      <c r="U3912">
        <v>0.603102917160658</v>
      </c>
      <c r="V3912">
        <v>-25.070270325121299</v>
      </c>
      <c r="W3912">
        <v>0.29261482077562401</v>
      </c>
      <c r="X3912">
        <v>0.704072456322962</v>
      </c>
      <c r="Y3912">
        <v>24.070539684741199</v>
      </c>
      <c r="Z3912">
        <v>5.50355599158565E-2</v>
      </c>
      <c r="AA3912">
        <v>0.72610664078822296</v>
      </c>
      <c r="AB3912">
        <v>-25.070270325121299</v>
      </c>
      <c r="AC3912">
        <v>0.27780950890804001</v>
      </c>
      <c r="AD3912">
        <v>0.68253123924728298</v>
      </c>
      <c r="AE3912">
        <v>24.214660267607801</v>
      </c>
      <c r="AF3912">
        <v>0.32549523997010099</v>
      </c>
      <c r="AG3912">
        <v>0.70473078222419605</v>
      </c>
      <c r="AH3912">
        <v>-24.140659690064201</v>
      </c>
      <c r="AI3912">
        <v>0.59609816080359102</v>
      </c>
      <c r="AJ3912">
        <v>0.78121606160956403</v>
      </c>
      <c r="AK3912">
        <v>0.86924723628623601</v>
      </c>
    </row>
    <row r="3913" spans="1:37" x14ac:dyDescent="0.2">
      <c r="A3913" t="s">
        <v>12673</v>
      </c>
      <c r="B3913">
        <v>14299369</v>
      </c>
      <c r="C3913">
        <v>14299533</v>
      </c>
      <c r="D3913">
        <v>165</v>
      </c>
      <c r="E3913" t="s">
        <v>13214</v>
      </c>
      <c r="F3913">
        <v>3</v>
      </c>
      <c r="G3913" t="s">
        <v>13215</v>
      </c>
      <c r="H3913" t="s">
        <v>31000</v>
      </c>
      <c r="I3913">
        <v>19</v>
      </c>
      <c r="J3913">
        <v>14333743</v>
      </c>
      <c r="K3913">
        <v>14344074</v>
      </c>
      <c r="L3913">
        <v>10332</v>
      </c>
      <c r="M3913">
        <v>1</v>
      </c>
      <c r="N3913">
        <v>101928845</v>
      </c>
      <c r="O3913" t="s">
        <v>13216</v>
      </c>
      <c r="P3913">
        <v>-34210</v>
      </c>
      <c r="Q3913" t="s">
        <v>13217</v>
      </c>
      <c r="R3913" t="s">
        <v>13218</v>
      </c>
      <c r="S3913" t="s">
        <v>33696</v>
      </c>
      <c r="T3913">
        <v>0.152084254673993</v>
      </c>
      <c r="U3913">
        <v>0.603102917160658</v>
      </c>
      <c r="V3913">
        <v>22.527588044889999</v>
      </c>
      <c r="W3913">
        <v>0.29261482077562401</v>
      </c>
      <c r="X3913">
        <v>0.704072456322962</v>
      </c>
      <c r="Y3913">
        <v>21.640102540707801</v>
      </c>
      <c r="Z3913">
        <v>0.306975110376564</v>
      </c>
      <c r="AA3913">
        <v>0.72610664078822296</v>
      </c>
      <c r="AB3913">
        <v>21.564114147597799</v>
      </c>
      <c r="AC3913">
        <v>0.27780950890804001</v>
      </c>
      <c r="AD3913">
        <v>0.68253123924728298</v>
      </c>
      <c r="AE3913">
        <v>21.6015888410858</v>
      </c>
      <c r="AF3913">
        <v>4.6407610929182198E-2</v>
      </c>
      <c r="AG3913">
        <v>0.476038960109122</v>
      </c>
      <c r="AH3913">
        <v>22.527588044889999</v>
      </c>
      <c r="AI3913">
        <v>0.56157887380500204</v>
      </c>
      <c r="AJ3913">
        <v>0.78121606160956403</v>
      </c>
      <c r="AK3913">
        <v>1.22247315937858</v>
      </c>
    </row>
    <row r="3914" spans="1:37" x14ac:dyDescent="0.2">
      <c r="A3914" t="s">
        <v>12673</v>
      </c>
      <c r="B3914">
        <v>14299533</v>
      </c>
      <c r="C3914">
        <v>14299697</v>
      </c>
      <c r="D3914">
        <v>165</v>
      </c>
      <c r="E3914" t="s">
        <v>13219</v>
      </c>
      <c r="F3914">
        <v>4</v>
      </c>
      <c r="G3914" t="s">
        <v>13220</v>
      </c>
      <c r="H3914" t="s">
        <v>31000</v>
      </c>
      <c r="I3914">
        <v>19</v>
      </c>
      <c r="J3914">
        <v>14333743</v>
      </c>
      <c r="K3914">
        <v>14344074</v>
      </c>
      <c r="L3914">
        <v>10332</v>
      </c>
      <c r="M3914">
        <v>1</v>
      </c>
      <c r="N3914">
        <v>101928845</v>
      </c>
      <c r="O3914" t="s">
        <v>13216</v>
      </c>
      <c r="P3914">
        <v>-34046</v>
      </c>
      <c r="Q3914" t="s">
        <v>13217</v>
      </c>
      <c r="R3914" t="s">
        <v>13218</v>
      </c>
      <c r="S3914" t="s">
        <v>33696</v>
      </c>
      <c r="T3914">
        <v>0.152084254673993</v>
      </c>
      <c r="U3914">
        <v>0.603102917160658</v>
      </c>
      <c r="V3914">
        <v>22.527588044889999</v>
      </c>
      <c r="W3914">
        <v>0.29261482077562401</v>
      </c>
      <c r="X3914">
        <v>0.704072456322962</v>
      </c>
      <c r="Y3914">
        <v>21.640102540707801</v>
      </c>
      <c r="Z3914">
        <v>0.306975110376564</v>
      </c>
      <c r="AA3914">
        <v>0.72610664078822296</v>
      </c>
      <c r="AB3914">
        <v>21.564114147597799</v>
      </c>
      <c r="AC3914">
        <v>0.27780950890804001</v>
      </c>
      <c r="AD3914">
        <v>0.68253123924728298</v>
      </c>
      <c r="AE3914">
        <v>21.6015888410858</v>
      </c>
      <c r="AF3914">
        <v>4.6407610929182198E-2</v>
      </c>
      <c r="AG3914">
        <v>0.476038960109122</v>
      </c>
      <c r="AH3914">
        <v>22.527588044889999</v>
      </c>
      <c r="AI3914">
        <v>0.56157887380500204</v>
      </c>
      <c r="AJ3914">
        <v>0.78121606160956403</v>
      </c>
      <c r="AK3914">
        <v>1.22247315937858</v>
      </c>
    </row>
    <row r="3915" spans="1:37" x14ac:dyDescent="0.2">
      <c r="A3915" t="s">
        <v>12673</v>
      </c>
      <c r="B3915">
        <v>15608468</v>
      </c>
      <c r="C3915">
        <v>15608620</v>
      </c>
      <c r="D3915">
        <v>153</v>
      </c>
      <c r="E3915" t="s">
        <v>13221</v>
      </c>
      <c r="F3915">
        <v>2</v>
      </c>
      <c r="G3915" t="s">
        <v>13222</v>
      </c>
      <c r="H3915" t="s">
        <v>31000</v>
      </c>
      <c r="I3915">
        <v>19</v>
      </c>
      <c r="J3915">
        <v>15615218</v>
      </c>
      <c r="K3915">
        <v>15622312</v>
      </c>
      <c r="L3915">
        <v>7095</v>
      </c>
      <c r="M3915">
        <v>1</v>
      </c>
      <c r="N3915">
        <v>11283</v>
      </c>
      <c r="O3915" t="s">
        <v>13223</v>
      </c>
      <c r="P3915">
        <v>-6598</v>
      </c>
      <c r="Q3915" t="s">
        <v>13224</v>
      </c>
      <c r="R3915" t="s">
        <v>13225</v>
      </c>
      <c r="S3915" t="s">
        <v>33697</v>
      </c>
      <c r="T3915">
        <v>0.32911398597860803</v>
      </c>
      <c r="U3915">
        <v>0.603102917160658</v>
      </c>
      <c r="V3915">
        <v>22.886326917198001</v>
      </c>
      <c r="W3915" t="s">
        <v>40</v>
      </c>
      <c r="X3915" t="s">
        <v>40</v>
      </c>
      <c r="Y3915">
        <v>0</v>
      </c>
      <c r="Z3915">
        <v>0.48464167878831399</v>
      </c>
      <c r="AA3915">
        <v>0.84435025072159198</v>
      </c>
      <c r="AB3915">
        <v>21.922852970000701</v>
      </c>
      <c r="AC3915">
        <v>0.45677901822897599</v>
      </c>
      <c r="AD3915">
        <v>0.82872126865393902</v>
      </c>
      <c r="AE3915">
        <v>21.960327666115301</v>
      </c>
      <c r="AF3915">
        <v>0.16793847098801201</v>
      </c>
      <c r="AG3915">
        <v>0.68151250837662902</v>
      </c>
      <c r="AH3915">
        <v>22.886326917198001</v>
      </c>
      <c r="AI3915">
        <v>0.52399907623471598</v>
      </c>
      <c r="AJ3915">
        <v>0.78121606160956403</v>
      </c>
      <c r="AK3915">
        <v>-21.8159377939965</v>
      </c>
    </row>
    <row r="3916" spans="1:37" x14ac:dyDescent="0.2">
      <c r="A3916" t="s">
        <v>12673</v>
      </c>
      <c r="B3916">
        <v>15608620</v>
      </c>
      <c r="C3916">
        <v>15608772</v>
      </c>
      <c r="D3916">
        <v>153</v>
      </c>
      <c r="E3916" t="s">
        <v>13226</v>
      </c>
      <c r="F3916">
        <v>12</v>
      </c>
      <c r="G3916" t="s">
        <v>13227</v>
      </c>
      <c r="H3916" t="s">
        <v>31000</v>
      </c>
      <c r="I3916">
        <v>19</v>
      </c>
      <c r="J3916">
        <v>15615218</v>
      </c>
      <c r="K3916">
        <v>15622312</v>
      </c>
      <c r="L3916">
        <v>7095</v>
      </c>
      <c r="M3916">
        <v>1</v>
      </c>
      <c r="N3916">
        <v>11283</v>
      </c>
      <c r="O3916" t="s">
        <v>13223</v>
      </c>
      <c r="P3916">
        <v>-6446</v>
      </c>
      <c r="Q3916" t="s">
        <v>13224</v>
      </c>
      <c r="R3916" t="s">
        <v>13225</v>
      </c>
      <c r="S3916" t="s">
        <v>33697</v>
      </c>
      <c r="T3916">
        <v>0.32911398597860803</v>
      </c>
      <c r="U3916">
        <v>0.603102917160658</v>
      </c>
      <c r="V3916">
        <v>22.886326917198001</v>
      </c>
      <c r="W3916" t="s">
        <v>40</v>
      </c>
      <c r="X3916" t="s">
        <v>40</v>
      </c>
      <c r="Y3916">
        <v>0</v>
      </c>
      <c r="Z3916">
        <v>0.48464167878831399</v>
      </c>
      <c r="AA3916">
        <v>0.84435025072159198</v>
      </c>
      <c r="AB3916">
        <v>21.922852970000701</v>
      </c>
      <c r="AC3916">
        <v>0.45677901822897599</v>
      </c>
      <c r="AD3916">
        <v>0.82872126865393902</v>
      </c>
      <c r="AE3916">
        <v>21.960327666115301</v>
      </c>
      <c r="AF3916">
        <v>0.16793847098801201</v>
      </c>
      <c r="AG3916">
        <v>0.68151250837662902</v>
      </c>
      <c r="AH3916">
        <v>22.886326917198001</v>
      </c>
      <c r="AI3916">
        <v>0.52399907623471598</v>
      </c>
      <c r="AJ3916">
        <v>0.78121606160956403</v>
      </c>
      <c r="AK3916">
        <v>-21.8159377939965</v>
      </c>
    </row>
    <row r="3917" spans="1:37" x14ac:dyDescent="0.2">
      <c r="A3917" t="s">
        <v>12673</v>
      </c>
      <c r="B3917">
        <v>15654956</v>
      </c>
      <c r="C3917">
        <v>15655032</v>
      </c>
      <c r="D3917">
        <v>77</v>
      </c>
      <c r="E3917" t="s">
        <v>13228</v>
      </c>
      <c r="F3917">
        <v>0</v>
      </c>
      <c r="G3917" t="s">
        <v>13229</v>
      </c>
      <c r="H3917" t="s">
        <v>33698</v>
      </c>
      <c r="I3917">
        <v>19</v>
      </c>
      <c r="J3917">
        <v>15649980</v>
      </c>
      <c r="K3917">
        <v>15658316</v>
      </c>
      <c r="L3917">
        <v>8337</v>
      </c>
      <c r="M3917">
        <v>1</v>
      </c>
      <c r="N3917">
        <v>4051</v>
      </c>
      <c r="O3917" t="s">
        <v>13230</v>
      </c>
      <c r="P3917">
        <v>4976</v>
      </c>
      <c r="Q3917" t="s">
        <v>13231</v>
      </c>
      <c r="R3917" t="s">
        <v>13232</v>
      </c>
      <c r="S3917" t="s">
        <v>33699</v>
      </c>
      <c r="T3917">
        <v>0.32911398597860803</v>
      </c>
      <c r="U3917">
        <v>0.603102917160658</v>
      </c>
      <c r="V3917">
        <v>24.025533220961499</v>
      </c>
      <c r="W3917">
        <v>0.29261482077562401</v>
      </c>
      <c r="X3917">
        <v>0.704072456322962</v>
      </c>
      <c r="Y3917">
        <v>24.099533798181099</v>
      </c>
      <c r="Z3917">
        <v>0.48464167878831399</v>
      </c>
      <c r="AA3917">
        <v>0.84435025072159198</v>
      </c>
      <c r="AB3917">
        <v>23.062059177245299</v>
      </c>
      <c r="AC3917">
        <v>0.45677901822897599</v>
      </c>
      <c r="AD3917">
        <v>0.82872126865393902</v>
      </c>
      <c r="AE3917">
        <v>23.0995338784398</v>
      </c>
      <c r="AF3917">
        <v>0.16793847098801201</v>
      </c>
      <c r="AG3917">
        <v>0.68151250837662902</v>
      </c>
      <c r="AH3917">
        <v>24.025533220961499</v>
      </c>
      <c r="AI3917">
        <v>0.14667288820271701</v>
      </c>
      <c r="AJ3917">
        <v>0.78121606160956403</v>
      </c>
      <c r="AK3917">
        <v>24.099533798181099</v>
      </c>
    </row>
    <row r="3918" spans="1:37" x14ac:dyDescent="0.2">
      <c r="A3918" t="s">
        <v>12673</v>
      </c>
      <c r="B3918">
        <v>15721638</v>
      </c>
      <c r="C3918">
        <v>15721901</v>
      </c>
      <c r="D3918">
        <v>264</v>
      </c>
      <c r="E3918" t="s">
        <v>13233</v>
      </c>
      <c r="F3918">
        <v>3</v>
      </c>
      <c r="G3918" t="s">
        <v>13234</v>
      </c>
      <c r="H3918" t="s">
        <v>31000</v>
      </c>
      <c r="I3918">
        <v>19</v>
      </c>
      <c r="J3918">
        <v>15728024</v>
      </c>
      <c r="K3918">
        <v>15729052</v>
      </c>
      <c r="L3918">
        <v>1029</v>
      </c>
      <c r="M3918">
        <v>1</v>
      </c>
      <c r="N3918">
        <v>26538</v>
      </c>
      <c r="O3918" t="s">
        <v>13235</v>
      </c>
      <c r="P3918">
        <v>-6123</v>
      </c>
      <c r="Q3918" t="s">
        <v>13236</v>
      </c>
      <c r="R3918" t="s">
        <v>13237</v>
      </c>
      <c r="S3918" t="s">
        <v>33700</v>
      </c>
      <c r="T3918">
        <v>0.61378204920830604</v>
      </c>
      <c r="U3918">
        <v>0.83217249244743297</v>
      </c>
      <c r="V3918">
        <v>0.32964047362064403</v>
      </c>
      <c r="W3918">
        <v>0.19708796505849599</v>
      </c>
      <c r="X3918">
        <v>0.704072456322962</v>
      </c>
      <c r="Y3918">
        <v>4.9057207215552303</v>
      </c>
      <c r="Z3918">
        <v>0.75976096321362996</v>
      </c>
      <c r="AA3918">
        <v>0.89706013715158295</v>
      </c>
      <c r="AB3918">
        <v>-1.0694945048299999E-3</v>
      </c>
      <c r="AC3918">
        <v>0.158068290590759</v>
      </c>
      <c r="AD3918">
        <v>0.68253123924728298</v>
      </c>
      <c r="AE3918">
        <v>4.6331912277665603</v>
      </c>
      <c r="AF3918">
        <v>0.56419763244961196</v>
      </c>
      <c r="AG3918">
        <v>0.80674443595273604</v>
      </c>
      <c r="AH3918">
        <v>0.52901610074384298</v>
      </c>
      <c r="AI3918">
        <v>0.39076304762640002</v>
      </c>
      <c r="AJ3918">
        <v>0.78121606160956403</v>
      </c>
      <c r="AK3918">
        <v>1.6669879076938099</v>
      </c>
    </row>
    <row r="3919" spans="1:37" x14ac:dyDescent="0.2">
      <c r="A3919" t="s">
        <v>12673</v>
      </c>
      <c r="B3919">
        <v>15812477</v>
      </c>
      <c r="C3919">
        <v>15812619</v>
      </c>
      <c r="D3919">
        <v>143</v>
      </c>
      <c r="E3919" t="s">
        <v>13238</v>
      </c>
      <c r="F3919">
        <v>1</v>
      </c>
      <c r="G3919" t="s">
        <v>13239</v>
      </c>
      <c r="H3919" t="s">
        <v>31274</v>
      </c>
      <c r="I3919">
        <v>19</v>
      </c>
      <c r="J3919">
        <v>15804549</v>
      </c>
      <c r="K3919">
        <v>15815664</v>
      </c>
      <c r="L3919">
        <v>11116</v>
      </c>
      <c r="M3919">
        <v>2</v>
      </c>
      <c r="N3919">
        <v>26539</v>
      </c>
      <c r="O3919" t="s">
        <v>13240</v>
      </c>
      <c r="P3919">
        <v>3045</v>
      </c>
      <c r="Q3919" t="s">
        <v>13241</v>
      </c>
      <c r="R3919" t="s">
        <v>13242</v>
      </c>
      <c r="S3919" t="s">
        <v>33701</v>
      </c>
      <c r="T3919">
        <v>0.97213403838398904</v>
      </c>
      <c r="U3919">
        <v>1</v>
      </c>
      <c r="V3919">
        <v>1.06684297474598</v>
      </c>
      <c r="W3919">
        <v>0.94067867906597702</v>
      </c>
      <c r="X3919">
        <v>0.95159051474143896</v>
      </c>
      <c r="Y3919">
        <v>-2.3509271510579799</v>
      </c>
      <c r="Z3919">
        <v>0.64127342146525201</v>
      </c>
      <c r="AA3919">
        <v>0.84521697243271998</v>
      </c>
      <c r="AB3919">
        <v>3.0359133712855302</v>
      </c>
      <c r="AC3919">
        <v>0.56718065613419599</v>
      </c>
      <c r="AD3919">
        <v>0.87989882095915395</v>
      </c>
      <c r="AE3919">
        <v>-3.35092671057811</v>
      </c>
      <c r="AF3919">
        <v>0.74414648978297804</v>
      </c>
      <c r="AG3919">
        <v>0.86906519844104402</v>
      </c>
      <c r="AH3919">
        <v>-1.8350727497746999</v>
      </c>
      <c r="AI3919">
        <v>0.45687063064905098</v>
      </c>
      <c r="AJ3919">
        <v>0.78121606160956403</v>
      </c>
      <c r="AK3919">
        <v>-1.4821717556629601</v>
      </c>
    </row>
    <row r="3920" spans="1:37" x14ac:dyDescent="0.2">
      <c r="A3920" t="s">
        <v>12673</v>
      </c>
      <c r="B3920">
        <v>16530518</v>
      </c>
      <c r="C3920">
        <v>16530683</v>
      </c>
      <c r="D3920">
        <v>166</v>
      </c>
      <c r="E3920" t="s">
        <v>13243</v>
      </c>
      <c r="F3920">
        <v>4</v>
      </c>
      <c r="G3920" t="s">
        <v>13244</v>
      </c>
      <c r="H3920" t="s">
        <v>33702</v>
      </c>
      <c r="I3920">
        <v>19</v>
      </c>
      <c r="J3920">
        <v>16518957</v>
      </c>
      <c r="K3920">
        <v>16526274</v>
      </c>
      <c r="L3920">
        <v>7318</v>
      </c>
      <c r="M3920">
        <v>2</v>
      </c>
      <c r="N3920">
        <v>10523</v>
      </c>
      <c r="O3920" t="s">
        <v>13245</v>
      </c>
      <c r="P3920">
        <v>-4244</v>
      </c>
      <c r="Q3920" t="s">
        <v>13246</v>
      </c>
      <c r="R3920" t="s">
        <v>13247</v>
      </c>
      <c r="S3920" t="s">
        <v>33703</v>
      </c>
      <c r="T3920">
        <v>0.644035865418358</v>
      </c>
      <c r="U3920">
        <v>0.84904924635754497</v>
      </c>
      <c r="V3920">
        <v>0.60347600991434103</v>
      </c>
      <c r="W3920">
        <v>0.21487136447640501</v>
      </c>
      <c r="X3920">
        <v>0.704072456322962</v>
      </c>
      <c r="Y3920">
        <v>1.50828389570801</v>
      </c>
      <c r="Z3920">
        <v>0.89710062530600898</v>
      </c>
      <c r="AA3920">
        <v>0.99919698600769702</v>
      </c>
      <c r="AB3920">
        <v>1.3587089086291799</v>
      </c>
      <c r="AC3920">
        <v>0.40715378447724998</v>
      </c>
      <c r="AD3920">
        <v>0.82872126865393902</v>
      </c>
      <c r="AE3920">
        <v>0.85233051581713104</v>
      </c>
      <c r="AF3920">
        <v>0.54505380959242</v>
      </c>
      <c r="AG3920">
        <v>0.80674443595273604</v>
      </c>
      <c r="AH3920">
        <v>-0.57651608409115396</v>
      </c>
      <c r="AI3920">
        <v>0.145192630196497</v>
      </c>
      <c r="AJ3920">
        <v>0.78121606160956403</v>
      </c>
      <c r="AK3920">
        <v>1.66962234694856</v>
      </c>
    </row>
    <row r="3921" spans="1:37" x14ac:dyDescent="0.2">
      <c r="A3921" t="s">
        <v>12673</v>
      </c>
      <c r="B3921">
        <v>16530683</v>
      </c>
      <c r="C3921">
        <v>16530848</v>
      </c>
      <c r="D3921">
        <v>166</v>
      </c>
      <c r="E3921" t="s">
        <v>13248</v>
      </c>
      <c r="F3921">
        <v>9</v>
      </c>
      <c r="G3921" t="s">
        <v>13249</v>
      </c>
      <c r="H3921" t="s">
        <v>33704</v>
      </c>
      <c r="I3921">
        <v>19</v>
      </c>
      <c r="J3921">
        <v>16518957</v>
      </c>
      <c r="K3921">
        <v>16526274</v>
      </c>
      <c r="L3921">
        <v>7318</v>
      </c>
      <c r="M3921">
        <v>2</v>
      </c>
      <c r="N3921">
        <v>10523</v>
      </c>
      <c r="O3921" t="s">
        <v>13245</v>
      </c>
      <c r="P3921">
        <v>-4409</v>
      </c>
      <c r="Q3921" t="s">
        <v>13246</v>
      </c>
      <c r="R3921" t="s">
        <v>13247</v>
      </c>
      <c r="S3921" t="s">
        <v>33703</v>
      </c>
      <c r="T3921">
        <v>0.644035865418358</v>
      </c>
      <c r="U3921">
        <v>0.84904924635754497</v>
      </c>
      <c r="V3921">
        <v>1.01851349242292</v>
      </c>
      <c r="W3921">
        <v>0.21487136447640501</v>
      </c>
      <c r="X3921">
        <v>0.704072456322962</v>
      </c>
      <c r="Y3921">
        <v>1.4772751525151899</v>
      </c>
      <c r="Z3921">
        <v>0.89710062530600898</v>
      </c>
      <c r="AA3921">
        <v>0.99919698600769702</v>
      </c>
      <c r="AB3921">
        <v>1.56273153365781</v>
      </c>
      <c r="AC3921">
        <v>0.40715378447724998</v>
      </c>
      <c r="AD3921">
        <v>0.82872126865393902</v>
      </c>
      <c r="AE3921">
        <v>0.78278351942222402</v>
      </c>
      <c r="AF3921">
        <v>0.56699985775999995</v>
      </c>
      <c r="AG3921">
        <v>0.80674443595273604</v>
      </c>
      <c r="AH3921">
        <v>-0.23991975911427799</v>
      </c>
      <c r="AI3921">
        <v>0.145192630196497</v>
      </c>
      <c r="AJ3921">
        <v>0.78121606160956403</v>
      </c>
      <c r="AK3921">
        <v>1.72079111465761</v>
      </c>
    </row>
    <row r="3922" spans="1:37" x14ac:dyDescent="0.2">
      <c r="A3922" t="s">
        <v>12673</v>
      </c>
      <c r="B3922">
        <v>16744176</v>
      </c>
      <c r="C3922">
        <v>16744382</v>
      </c>
      <c r="D3922">
        <v>207</v>
      </c>
      <c r="E3922" t="s">
        <v>13250</v>
      </c>
      <c r="F3922">
        <v>4</v>
      </c>
      <c r="G3922" t="s">
        <v>13251</v>
      </c>
      <c r="H3922" t="s">
        <v>33705</v>
      </c>
      <c r="I3922">
        <v>19</v>
      </c>
      <c r="J3922">
        <v>16731198</v>
      </c>
      <c r="K3922">
        <v>16817598</v>
      </c>
      <c r="L3922">
        <v>86401</v>
      </c>
      <c r="M3922">
        <v>1</v>
      </c>
      <c r="N3922">
        <v>284434</v>
      </c>
      <c r="O3922" t="s">
        <v>13252</v>
      </c>
      <c r="P3922">
        <v>12978</v>
      </c>
      <c r="Q3922" t="s">
        <v>13253</v>
      </c>
      <c r="R3922" t="s">
        <v>13254</v>
      </c>
      <c r="S3922" t="s">
        <v>33706</v>
      </c>
      <c r="T3922">
        <v>0.32911398597860803</v>
      </c>
      <c r="U3922">
        <v>0.603102917160658</v>
      </c>
      <c r="V3922">
        <v>23.5826466647652</v>
      </c>
      <c r="W3922">
        <v>0.94541066367716797</v>
      </c>
      <c r="X3922">
        <v>0.95159051474143896</v>
      </c>
      <c r="Y3922">
        <v>5.6031195632464899E-2</v>
      </c>
      <c r="Z3922">
        <v>0.306975110376564</v>
      </c>
      <c r="AA3922">
        <v>0.72610664078822296</v>
      </c>
      <c r="AB3922">
        <v>23.513545326159999</v>
      </c>
      <c r="AC3922">
        <v>0.71753805159658501</v>
      </c>
      <c r="AD3922">
        <v>0.87989882095915395</v>
      </c>
      <c r="AE3922">
        <v>-0.94396867733315803</v>
      </c>
      <c r="AF3922">
        <v>0.61410715005536498</v>
      </c>
      <c r="AG3922">
        <v>0.80674443595273604</v>
      </c>
      <c r="AH3922">
        <v>1.21960308934865</v>
      </c>
      <c r="AI3922">
        <v>0.59609816080359102</v>
      </c>
      <c r="AJ3922">
        <v>0.78121606160956403</v>
      </c>
      <c r="AK3922">
        <v>0.92478655325688797</v>
      </c>
    </row>
    <row r="3923" spans="1:37" x14ac:dyDescent="0.2">
      <c r="A3923" t="s">
        <v>12673</v>
      </c>
      <c r="B3923">
        <v>16744382</v>
      </c>
      <c r="C3923">
        <v>16744588</v>
      </c>
      <c r="D3923">
        <v>207</v>
      </c>
      <c r="E3923" t="s">
        <v>13255</v>
      </c>
      <c r="F3923">
        <v>9</v>
      </c>
      <c r="G3923" t="s">
        <v>13256</v>
      </c>
      <c r="H3923" t="s">
        <v>31003</v>
      </c>
      <c r="I3923">
        <v>19</v>
      </c>
      <c r="J3923">
        <v>16731198</v>
      </c>
      <c r="K3923">
        <v>16817598</v>
      </c>
      <c r="L3923">
        <v>86401</v>
      </c>
      <c r="M3923">
        <v>1</v>
      </c>
      <c r="N3923">
        <v>284434</v>
      </c>
      <c r="O3923" t="s">
        <v>13252</v>
      </c>
      <c r="P3923">
        <v>13184</v>
      </c>
      <c r="Q3923" t="s">
        <v>13253</v>
      </c>
      <c r="R3923" t="s">
        <v>13254</v>
      </c>
      <c r="S3923" t="s">
        <v>33706</v>
      </c>
      <c r="T3923">
        <v>0.32911398597860803</v>
      </c>
      <c r="U3923">
        <v>0.603102917160658</v>
      </c>
      <c r="V3923">
        <v>23.5826466647652</v>
      </c>
      <c r="W3923">
        <v>0.94541066367716797</v>
      </c>
      <c r="X3923">
        <v>0.95159051474143896</v>
      </c>
      <c r="Y3923">
        <v>5.6031195632464899E-2</v>
      </c>
      <c r="Z3923">
        <v>0.306975110376564</v>
      </c>
      <c r="AA3923">
        <v>0.72610664078822296</v>
      </c>
      <c r="AB3923">
        <v>23.513545326159999</v>
      </c>
      <c r="AC3923">
        <v>0.71753805159658501</v>
      </c>
      <c r="AD3923">
        <v>0.87989882095915395</v>
      </c>
      <c r="AE3923">
        <v>-0.94396867733315803</v>
      </c>
      <c r="AF3923">
        <v>0.61410715005536498</v>
      </c>
      <c r="AG3923">
        <v>0.80674443595273604</v>
      </c>
      <c r="AH3923">
        <v>1.21960308934865</v>
      </c>
      <c r="AI3923">
        <v>0.59609816080359102</v>
      </c>
      <c r="AJ3923">
        <v>0.78121606160956403</v>
      </c>
      <c r="AK3923">
        <v>0.92478655325688797</v>
      </c>
    </row>
    <row r="3924" spans="1:37" x14ac:dyDescent="0.2">
      <c r="A3924" t="s">
        <v>12673</v>
      </c>
      <c r="B3924">
        <v>17082934</v>
      </c>
      <c r="C3924">
        <v>17083079</v>
      </c>
      <c r="D3924">
        <v>146</v>
      </c>
      <c r="E3924" t="s">
        <v>13257</v>
      </c>
      <c r="F3924">
        <v>3</v>
      </c>
      <c r="G3924" t="s">
        <v>13258</v>
      </c>
      <c r="H3924" t="s">
        <v>33707</v>
      </c>
      <c r="I3924">
        <v>19</v>
      </c>
      <c r="J3924">
        <v>17075786</v>
      </c>
      <c r="K3924">
        <v>17213284</v>
      </c>
      <c r="L3924">
        <v>137499</v>
      </c>
      <c r="M3924">
        <v>1</v>
      </c>
      <c r="N3924">
        <v>4650</v>
      </c>
      <c r="O3924" t="s">
        <v>13259</v>
      </c>
      <c r="P3924">
        <v>7148</v>
      </c>
      <c r="Q3924" t="s">
        <v>13260</v>
      </c>
      <c r="R3924" t="s">
        <v>13261</v>
      </c>
      <c r="S3924" t="s">
        <v>33708</v>
      </c>
      <c r="T3924">
        <v>0.32911398597860803</v>
      </c>
      <c r="U3924">
        <v>0.603102917160658</v>
      </c>
      <c r="V3924">
        <v>22.737589301476099</v>
      </c>
      <c r="W3924" t="s">
        <v>40</v>
      </c>
      <c r="X3924" t="s">
        <v>40</v>
      </c>
      <c r="Y3924">
        <v>0</v>
      </c>
      <c r="Z3924">
        <v>0.48464167878831399</v>
      </c>
      <c r="AA3924">
        <v>0.84435025072159198</v>
      </c>
      <c r="AB3924">
        <v>21.7741153734767</v>
      </c>
      <c r="AC3924">
        <v>0.45677901822897599</v>
      </c>
      <c r="AD3924">
        <v>0.82872126865393902</v>
      </c>
      <c r="AE3924">
        <v>21.811590068580799</v>
      </c>
      <c r="AF3924">
        <v>0.16793847098801201</v>
      </c>
      <c r="AG3924">
        <v>0.68151250837662902</v>
      </c>
      <c r="AH3924">
        <v>22.737589301476099</v>
      </c>
      <c r="AI3924">
        <v>0.52399907623471598</v>
      </c>
      <c r="AJ3924">
        <v>0.78121606160956403</v>
      </c>
      <c r="AK3924">
        <v>-21.667200200503601</v>
      </c>
    </row>
    <row r="3925" spans="1:37" x14ac:dyDescent="0.2">
      <c r="A3925" t="s">
        <v>12673</v>
      </c>
      <c r="B3925">
        <v>17083079</v>
      </c>
      <c r="C3925">
        <v>17083224</v>
      </c>
      <c r="D3925">
        <v>146</v>
      </c>
      <c r="E3925" t="s">
        <v>13262</v>
      </c>
      <c r="F3925">
        <v>2</v>
      </c>
      <c r="G3925" t="s">
        <v>13263</v>
      </c>
      <c r="H3925" t="s">
        <v>33707</v>
      </c>
      <c r="I3925">
        <v>19</v>
      </c>
      <c r="J3925">
        <v>17075786</v>
      </c>
      <c r="K3925">
        <v>17213284</v>
      </c>
      <c r="L3925">
        <v>137499</v>
      </c>
      <c r="M3925">
        <v>1</v>
      </c>
      <c r="N3925">
        <v>4650</v>
      </c>
      <c r="O3925" t="s">
        <v>13259</v>
      </c>
      <c r="P3925">
        <v>7293</v>
      </c>
      <c r="Q3925" t="s">
        <v>13260</v>
      </c>
      <c r="R3925" t="s">
        <v>13261</v>
      </c>
      <c r="S3925" t="s">
        <v>33708</v>
      </c>
      <c r="T3925">
        <v>1</v>
      </c>
      <c r="U3925">
        <v>1</v>
      </c>
      <c r="V3925">
        <v>-1.16173170774535</v>
      </c>
      <c r="W3925">
        <v>0.38920677604595899</v>
      </c>
      <c r="X3925">
        <v>0.704072456322962</v>
      </c>
      <c r="Y3925">
        <v>-23.768076484724801</v>
      </c>
      <c r="Z3925">
        <v>0.65379035313853895</v>
      </c>
      <c r="AA3925">
        <v>0.84521697243271998</v>
      </c>
      <c r="AB3925">
        <v>-2.1252056357447699</v>
      </c>
      <c r="AC3925">
        <v>0.71753805159658501</v>
      </c>
      <c r="AD3925">
        <v>0.87989882095915395</v>
      </c>
      <c r="AE3925">
        <v>-1.9564864161439399</v>
      </c>
      <c r="AF3925">
        <v>0.64997455747578503</v>
      </c>
      <c r="AG3925">
        <v>0.80674443595273604</v>
      </c>
      <c r="AH3925">
        <v>-0.23212111906177199</v>
      </c>
      <c r="AI3925">
        <v>0.35038410267202102</v>
      </c>
      <c r="AJ3925">
        <v>0.78121606160956403</v>
      </c>
      <c r="AK3925">
        <v>-23.410982483014902</v>
      </c>
    </row>
    <row r="3926" spans="1:37" x14ac:dyDescent="0.2">
      <c r="A3926" t="s">
        <v>12673</v>
      </c>
      <c r="B3926">
        <v>17112928</v>
      </c>
      <c r="C3926">
        <v>17113226</v>
      </c>
      <c r="D3926">
        <v>299</v>
      </c>
      <c r="E3926" t="s">
        <v>13264</v>
      </c>
      <c r="F3926">
        <v>4</v>
      </c>
      <c r="G3926" t="s">
        <v>13265</v>
      </c>
      <c r="H3926" t="s">
        <v>33709</v>
      </c>
      <c r="I3926">
        <v>19</v>
      </c>
      <c r="J3926">
        <v>17102182</v>
      </c>
      <c r="K3926">
        <v>17103789</v>
      </c>
      <c r="L3926">
        <v>1608</v>
      </c>
      <c r="M3926">
        <v>1</v>
      </c>
      <c r="N3926">
        <v>4650</v>
      </c>
      <c r="O3926" t="s">
        <v>13266</v>
      </c>
      <c r="P3926">
        <v>10746</v>
      </c>
      <c r="Q3926" t="s">
        <v>13260</v>
      </c>
      <c r="R3926" t="s">
        <v>13261</v>
      </c>
      <c r="S3926" t="s">
        <v>33708</v>
      </c>
      <c r="T3926">
        <v>0.152084254673993</v>
      </c>
      <c r="U3926">
        <v>0.603102917160658</v>
      </c>
      <c r="V3926">
        <v>25.055145138504798</v>
      </c>
      <c r="W3926">
        <v>0.94541066367716797</v>
      </c>
      <c r="X3926">
        <v>0.95159051474143896</v>
      </c>
      <c r="Y3926">
        <v>0.237995632370711</v>
      </c>
      <c r="Z3926">
        <v>0.306975110376564</v>
      </c>
      <c r="AA3926">
        <v>0.72610664078822296</v>
      </c>
      <c r="AB3926">
        <v>24.0916710538439</v>
      </c>
      <c r="AC3926">
        <v>0.71753805159658501</v>
      </c>
      <c r="AD3926">
        <v>0.87989882095915395</v>
      </c>
      <c r="AE3926">
        <v>-0.76200428796200104</v>
      </c>
      <c r="AF3926">
        <v>4.6407610929182198E-2</v>
      </c>
      <c r="AG3926">
        <v>0.476038960109122</v>
      </c>
      <c r="AH3926">
        <v>25.055145138504798</v>
      </c>
      <c r="AI3926">
        <v>0.59609816080359102</v>
      </c>
      <c r="AJ3926">
        <v>0.78121606160956403</v>
      </c>
      <c r="AK3926">
        <v>1.10675102147675</v>
      </c>
    </row>
    <row r="3927" spans="1:37" x14ac:dyDescent="0.2">
      <c r="A3927" t="s">
        <v>12673</v>
      </c>
      <c r="B3927">
        <v>17239453</v>
      </c>
      <c r="C3927">
        <v>17239604</v>
      </c>
      <c r="D3927">
        <v>152</v>
      </c>
      <c r="E3927" t="s">
        <v>13267</v>
      </c>
      <c r="F3927">
        <v>8</v>
      </c>
      <c r="G3927" t="s">
        <v>13268</v>
      </c>
      <c r="H3927" t="s">
        <v>33710</v>
      </c>
      <c r="I3927">
        <v>19</v>
      </c>
      <c r="J3927">
        <v>17235702</v>
      </c>
      <c r="K3927">
        <v>17244504</v>
      </c>
      <c r="L3927">
        <v>8803</v>
      </c>
      <c r="M3927">
        <v>2</v>
      </c>
      <c r="N3927">
        <v>2063</v>
      </c>
      <c r="O3927" t="s">
        <v>13269</v>
      </c>
      <c r="P3927">
        <v>4900</v>
      </c>
      <c r="Q3927" t="s">
        <v>13270</v>
      </c>
      <c r="R3927" t="s">
        <v>13271</v>
      </c>
      <c r="S3927" t="s">
        <v>33711</v>
      </c>
      <c r="T3927">
        <v>0.32911398597860803</v>
      </c>
      <c r="U3927">
        <v>0.603102917160658</v>
      </c>
      <c r="V3927">
        <v>22.348512156613999</v>
      </c>
      <c r="W3927">
        <v>0.38920677604595899</v>
      </c>
      <c r="X3927">
        <v>0.704072456322962</v>
      </c>
      <c r="Y3927">
        <v>-22.146878335966601</v>
      </c>
      <c r="Z3927">
        <v>0.48464167878831399</v>
      </c>
      <c r="AA3927">
        <v>0.84435025072159198</v>
      </c>
      <c r="AB3927">
        <v>21.385038289279901</v>
      </c>
      <c r="AC3927">
        <v>0.21073619169722799</v>
      </c>
      <c r="AD3927">
        <v>0.68253123924728298</v>
      </c>
      <c r="AE3927">
        <v>-22.146878335966601</v>
      </c>
      <c r="AF3927">
        <v>0.16793847098801201</v>
      </c>
      <c r="AG3927">
        <v>0.68151250837662902</v>
      </c>
      <c r="AH3927">
        <v>22.348512156613999</v>
      </c>
      <c r="AI3927">
        <v>0.52399907623471598</v>
      </c>
      <c r="AJ3927">
        <v>0.78121606160956403</v>
      </c>
      <c r="AK3927">
        <v>-21.2781231258856</v>
      </c>
    </row>
    <row r="3928" spans="1:37" x14ac:dyDescent="0.2">
      <c r="A3928" t="s">
        <v>12673</v>
      </c>
      <c r="B3928">
        <v>17239604</v>
      </c>
      <c r="C3928">
        <v>17239755</v>
      </c>
      <c r="D3928">
        <v>152</v>
      </c>
      <c r="E3928" t="s">
        <v>13272</v>
      </c>
      <c r="F3928">
        <v>6</v>
      </c>
      <c r="G3928" t="s">
        <v>13273</v>
      </c>
      <c r="H3928" t="s">
        <v>33710</v>
      </c>
      <c r="I3928">
        <v>19</v>
      </c>
      <c r="J3928">
        <v>17235702</v>
      </c>
      <c r="K3928">
        <v>17244504</v>
      </c>
      <c r="L3928">
        <v>8803</v>
      </c>
      <c r="M3928">
        <v>2</v>
      </c>
      <c r="N3928">
        <v>2063</v>
      </c>
      <c r="O3928" t="s">
        <v>13269</v>
      </c>
      <c r="P3928">
        <v>4749</v>
      </c>
      <c r="Q3928" t="s">
        <v>13270</v>
      </c>
      <c r="R3928" t="s">
        <v>13271</v>
      </c>
      <c r="S3928" t="s">
        <v>33711</v>
      </c>
      <c r="T3928">
        <v>0.32911398597860803</v>
      </c>
      <c r="U3928">
        <v>0.603102917160658</v>
      </c>
      <c r="V3928">
        <v>22.348512156613999</v>
      </c>
      <c r="W3928">
        <v>0.38920677604595899</v>
      </c>
      <c r="X3928">
        <v>0.704072456322962</v>
      </c>
      <c r="Y3928">
        <v>-22.146878335966601</v>
      </c>
      <c r="Z3928">
        <v>0.48464167878831399</v>
      </c>
      <c r="AA3928">
        <v>0.84435025072159198</v>
      </c>
      <c r="AB3928">
        <v>21.385038289279901</v>
      </c>
      <c r="AC3928">
        <v>0.21073619169722799</v>
      </c>
      <c r="AD3928">
        <v>0.68253123924728298</v>
      </c>
      <c r="AE3928">
        <v>-22.146878335966601</v>
      </c>
      <c r="AF3928">
        <v>0.16793847098801201</v>
      </c>
      <c r="AG3928">
        <v>0.68151250837662902</v>
      </c>
      <c r="AH3928">
        <v>22.348512156613999</v>
      </c>
      <c r="AI3928">
        <v>0.52399907623471598</v>
      </c>
      <c r="AJ3928">
        <v>0.78121606160956403</v>
      </c>
      <c r="AK3928">
        <v>-21.2781231258856</v>
      </c>
    </row>
    <row r="3929" spans="1:37" x14ac:dyDescent="0.2">
      <c r="A3929" t="s">
        <v>12673</v>
      </c>
      <c r="B3929">
        <v>17239755</v>
      </c>
      <c r="C3929">
        <v>17239906</v>
      </c>
      <c r="D3929">
        <v>152</v>
      </c>
      <c r="E3929" t="s">
        <v>13274</v>
      </c>
      <c r="F3929">
        <v>1</v>
      </c>
      <c r="G3929" t="s">
        <v>13275</v>
      </c>
      <c r="H3929" t="s">
        <v>33710</v>
      </c>
      <c r="I3929">
        <v>19</v>
      </c>
      <c r="J3929">
        <v>17235702</v>
      </c>
      <c r="K3929">
        <v>17244504</v>
      </c>
      <c r="L3929">
        <v>8803</v>
      </c>
      <c r="M3929">
        <v>2</v>
      </c>
      <c r="N3929">
        <v>2063</v>
      </c>
      <c r="O3929" t="s">
        <v>13269</v>
      </c>
      <c r="P3929">
        <v>4598</v>
      </c>
      <c r="Q3929" t="s">
        <v>13270</v>
      </c>
      <c r="R3929" t="s">
        <v>13271</v>
      </c>
      <c r="S3929" t="s">
        <v>33711</v>
      </c>
      <c r="T3929">
        <v>0.32911398597860803</v>
      </c>
      <c r="U3929">
        <v>0.603102917160658</v>
      </c>
      <c r="V3929">
        <v>21.763549790966898</v>
      </c>
      <c r="W3929">
        <v>0.38920677604595899</v>
      </c>
      <c r="X3929">
        <v>0.704072456322962</v>
      </c>
      <c r="Y3929">
        <v>-21.561915990580601</v>
      </c>
      <c r="Z3929">
        <v>0.48464167878831399</v>
      </c>
      <c r="AA3929">
        <v>0.84435025072159198</v>
      </c>
      <c r="AB3929">
        <v>20.800076051953098</v>
      </c>
      <c r="AC3929">
        <v>0.21073619169722799</v>
      </c>
      <c r="AD3929">
        <v>0.68253123924728298</v>
      </c>
      <c r="AE3929">
        <v>-21.561915990580601</v>
      </c>
      <c r="AF3929">
        <v>0.16793847098801201</v>
      </c>
      <c r="AG3929">
        <v>0.68151250837662902</v>
      </c>
      <c r="AH3929">
        <v>21.763549790966898</v>
      </c>
      <c r="AI3929">
        <v>0.52399907623471598</v>
      </c>
      <c r="AJ3929">
        <v>0.78121606160956403</v>
      </c>
      <c r="AK3929">
        <v>-20.693160908819898</v>
      </c>
    </row>
    <row r="3930" spans="1:37" x14ac:dyDescent="0.2">
      <c r="A3930" t="s">
        <v>12673</v>
      </c>
      <c r="B3930">
        <v>17436313</v>
      </c>
      <c r="C3930">
        <v>17436463</v>
      </c>
      <c r="D3930">
        <v>151</v>
      </c>
      <c r="E3930" t="s">
        <v>13276</v>
      </c>
      <c r="F3930">
        <v>2</v>
      </c>
      <c r="G3930" t="s">
        <v>13277</v>
      </c>
      <c r="H3930" t="s">
        <v>31003</v>
      </c>
      <c r="I3930">
        <v>19</v>
      </c>
      <c r="J3930">
        <v>17444812</v>
      </c>
      <c r="K3930">
        <v>17448309</v>
      </c>
      <c r="L3930">
        <v>3498</v>
      </c>
      <c r="M3930">
        <v>2</v>
      </c>
      <c r="N3930">
        <v>100130519</v>
      </c>
      <c r="O3930" t="s">
        <v>13278</v>
      </c>
      <c r="P3930">
        <v>11846</v>
      </c>
      <c r="Q3930" t="s">
        <v>13279</v>
      </c>
      <c r="R3930" t="s">
        <v>13280</v>
      </c>
      <c r="S3930" t="s">
        <v>33712</v>
      </c>
      <c r="T3930">
        <v>0.29867350274661603</v>
      </c>
      <c r="U3930">
        <v>0.603102917160658</v>
      </c>
      <c r="V3930">
        <v>1.6756266178466701</v>
      </c>
      <c r="W3930">
        <v>3.7881618667367001E-2</v>
      </c>
      <c r="X3930">
        <v>0.704072456322962</v>
      </c>
      <c r="Y3930">
        <v>3.5276829042595299</v>
      </c>
      <c r="Z3930">
        <v>0.63650442605896596</v>
      </c>
      <c r="AA3930">
        <v>0.84521697243271998</v>
      </c>
      <c r="AB3930">
        <v>1.0196029174663701</v>
      </c>
      <c r="AC3930">
        <v>0.101810048628938</v>
      </c>
      <c r="AD3930">
        <v>0.68253123924728298</v>
      </c>
      <c r="AE3930">
        <v>2.9120592129937899</v>
      </c>
      <c r="AF3930">
        <v>0.13236728150506799</v>
      </c>
      <c r="AG3930">
        <v>0.68151250837662902</v>
      </c>
      <c r="AH3930">
        <v>1.82061530347514</v>
      </c>
      <c r="AI3930">
        <v>3.2595316984686901E-2</v>
      </c>
      <c r="AJ3930">
        <v>0.78121606160956403</v>
      </c>
      <c r="AK3930">
        <v>2.4297855397531198</v>
      </c>
    </row>
    <row r="3931" spans="1:37" x14ac:dyDescent="0.2">
      <c r="A3931" t="s">
        <v>12673</v>
      </c>
      <c r="B3931">
        <v>17436463</v>
      </c>
      <c r="C3931">
        <v>17436613</v>
      </c>
      <c r="D3931">
        <v>151</v>
      </c>
      <c r="E3931" t="s">
        <v>13281</v>
      </c>
      <c r="F3931">
        <v>7</v>
      </c>
      <c r="G3931" t="s">
        <v>13282</v>
      </c>
      <c r="H3931" t="s">
        <v>33713</v>
      </c>
      <c r="I3931">
        <v>19</v>
      </c>
      <c r="J3931">
        <v>17444812</v>
      </c>
      <c r="K3931">
        <v>17448309</v>
      </c>
      <c r="L3931">
        <v>3498</v>
      </c>
      <c r="M3931">
        <v>2</v>
      </c>
      <c r="N3931">
        <v>100130519</v>
      </c>
      <c r="O3931" t="s">
        <v>13278</v>
      </c>
      <c r="P3931">
        <v>11696</v>
      </c>
      <c r="Q3931" t="s">
        <v>13279</v>
      </c>
      <c r="R3931" t="s">
        <v>13280</v>
      </c>
      <c r="S3931" t="s">
        <v>33712</v>
      </c>
      <c r="T3931">
        <v>0.29867350274661603</v>
      </c>
      <c r="U3931">
        <v>0.603102917160658</v>
      </c>
      <c r="V3931">
        <v>1.6820688026171899</v>
      </c>
      <c r="W3931">
        <v>3.7881618667367001E-2</v>
      </c>
      <c r="X3931">
        <v>0.704072456322962</v>
      </c>
      <c r="Y3931">
        <v>3.6524268683741998</v>
      </c>
      <c r="Z3931">
        <v>0.63650442605896596</v>
      </c>
      <c r="AA3931">
        <v>0.84521697243271998</v>
      </c>
      <c r="AB3931">
        <v>1.0335627330275801</v>
      </c>
      <c r="AC3931">
        <v>0.101810048628938</v>
      </c>
      <c r="AD3931">
        <v>0.68253123924728298</v>
      </c>
      <c r="AE3931">
        <v>3.0205456919708702</v>
      </c>
      <c r="AF3931">
        <v>0.139754926539682</v>
      </c>
      <c r="AG3931">
        <v>0.68151250837662902</v>
      </c>
      <c r="AH3931">
        <v>1.80792879302509</v>
      </c>
      <c r="AI3931">
        <v>3.04966072498585E-2</v>
      </c>
      <c r="AJ3931">
        <v>0.78121606160956403</v>
      </c>
      <c r="AK3931">
        <v>2.5142182505839199</v>
      </c>
    </row>
    <row r="3932" spans="1:37" x14ac:dyDescent="0.2">
      <c r="A3932" t="s">
        <v>12673</v>
      </c>
      <c r="B3932">
        <v>17436613</v>
      </c>
      <c r="C3932">
        <v>17436763</v>
      </c>
      <c r="D3932">
        <v>151</v>
      </c>
      <c r="E3932" t="s">
        <v>13283</v>
      </c>
      <c r="F3932">
        <v>6</v>
      </c>
      <c r="G3932" t="s">
        <v>13284</v>
      </c>
      <c r="H3932" t="s">
        <v>33713</v>
      </c>
      <c r="I3932">
        <v>19</v>
      </c>
      <c r="J3932">
        <v>17444812</v>
      </c>
      <c r="K3932">
        <v>17448309</v>
      </c>
      <c r="L3932">
        <v>3498</v>
      </c>
      <c r="M3932">
        <v>2</v>
      </c>
      <c r="N3932">
        <v>100130519</v>
      </c>
      <c r="O3932" t="s">
        <v>13278</v>
      </c>
      <c r="P3932">
        <v>11546</v>
      </c>
      <c r="Q3932" t="s">
        <v>13279</v>
      </c>
      <c r="R3932" t="s">
        <v>13280</v>
      </c>
      <c r="S3932" t="s">
        <v>33712</v>
      </c>
      <c r="T3932">
        <v>0.29867350274661603</v>
      </c>
      <c r="U3932">
        <v>0.603102917160658</v>
      </c>
      <c r="V3932">
        <v>1.6820688026171899</v>
      </c>
      <c r="W3932">
        <v>3.7881618667367001E-2</v>
      </c>
      <c r="X3932">
        <v>0.704072456322962</v>
      </c>
      <c r="Y3932">
        <v>3.6524268683741998</v>
      </c>
      <c r="Z3932">
        <v>0.63650442605896596</v>
      </c>
      <c r="AA3932">
        <v>0.84521697243271998</v>
      </c>
      <c r="AB3932">
        <v>1.0335627330275801</v>
      </c>
      <c r="AC3932">
        <v>0.101810048628938</v>
      </c>
      <c r="AD3932">
        <v>0.68253123924728298</v>
      </c>
      <c r="AE3932">
        <v>3.0205456919708702</v>
      </c>
      <c r="AF3932">
        <v>0.139754926539682</v>
      </c>
      <c r="AG3932">
        <v>0.68151250837662902</v>
      </c>
      <c r="AH3932">
        <v>1.80792879302509</v>
      </c>
      <c r="AI3932">
        <v>3.04966072498585E-2</v>
      </c>
      <c r="AJ3932">
        <v>0.78121606160956403</v>
      </c>
      <c r="AK3932">
        <v>2.5142182505839199</v>
      </c>
    </row>
    <row r="3933" spans="1:37" x14ac:dyDescent="0.2">
      <c r="A3933" t="s">
        <v>12673</v>
      </c>
      <c r="B3933">
        <v>17497117</v>
      </c>
      <c r="C3933">
        <v>17497269</v>
      </c>
      <c r="D3933">
        <v>153</v>
      </c>
      <c r="E3933" t="s">
        <v>13285</v>
      </c>
      <c r="F3933">
        <v>7</v>
      </c>
      <c r="G3933" t="s">
        <v>13286</v>
      </c>
      <c r="H3933" t="s">
        <v>30999</v>
      </c>
      <c r="I3933">
        <v>19</v>
      </c>
      <c r="J3933">
        <v>17495415</v>
      </c>
      <c r="K3933">
        <v>17506168</v>
      </c>
      <c r="L3933">
        <v>10754</v>
      </c>
      <c r="M3933">
        <v>1</v>
      </c>
      <c r="N3933">
        <v>376497</v>
      </c>
      <c r="O3933" t="s">
        <v>13287</v>
      </c>
      <c r="P3933">
        <v>1702</v>
      </c>
      <c r="Q3933" t="s">
        <v>13288</v>
      </c>
      <c r="R3933" t="s">
        <v>13289</v>
      </c>
      <c r="S3933" t="s">
        <v>33714</v>
      </c>
      <c r="T3933">
        <v>0.58193367309619304</v>
      </c>
      <c r="U3933">
        <v>0.81360520874211995</v>
      </c>
      <c r="V3933">
        <v>0.74233878566790701</v>
      </c>
      <c r="W3933">
        <v>0.55921050581604403</v>
      </c>
      <c r="X3933">
        <v>0.85516106823402505</v>
      </c>
      <c r="Y3933">
        <v>-0.66969920737545396</v>
      </c>
      <c r="Z3933">
        <v>0.67668369291718</v>
      </c>
      <c r="AA3933">
        <v>0.84521697243271998</v>
      </c>
      <c r="AB3933">
        <v>1.2256581935722199</v>
      </c>
      <c r="AC3933">
        <v>0.64760710926640297</v>
      </c>
      <c r="AD3933">
        <v>0.87989882095915395</v>
      </c>
      <c r="AE3933">
        <v>1.3453422770586801E-2</v>
      </c>
      <c r="AF3933">
        <v>0.60281097128449601</v>
      </c>
      <c r="AG3933">
        <v>0.80674443595273604</v>
      </c>
      <c r="AH3933">
        <v>-0.234913924535537</v>
      </c>
      <c r="AI3933">
        <v>0.58320637981279899</v>
      </c>
      <c r="AJ3933">
        <v>0.78121606160956403</v>
      </c>
      <c r="AK3933">
        <v>-0.90416835240419702</v>
      </c>
    </row>
    <row r="3934" spans="1:37" x14ac:dyDescent="0.2">
      <c r="A3934" t="s">
        <v>12673</v>
      </c>
      <c r="B3934">
        <v>17497289</v>
      </c>
      <c r="C3934">
        <v>17497458</v>
      </c>
      <c r="D3934">
        <v>170</v>
      </c>
      <c r="E3934" t="s">
        <v>13290</v>
      </c>
      <c r="F3934">
        <v>20</v>
      </c>
      <c r="G3934" t="s">
        <v>13291</v>
      </c>
      <c r="H3934" t="s">
        <v>30999</v>
      </c>
      <c r="I3934">
        <v>19</v>
      </c>
      <c r="J3934">
        <v>17495415</v>
      </c>
      <c r="K3934">
        <v>17506168</v>
      </c>
      <c r="L3934">
        <v>10754</v>
      </c>
      <c r="M3934">
        <v>1</v>
      </c>
      <c r="N3934">
        <v>376497</v>
      </c>
      <c r="O3934" t="s">
        <v>13287</v>
      </c>
      <c r="P3934">
        <v>1874</v>
      </c>
      <c r="Q3934" t="s">
        <v>13288</v>
      </c>
      <c r="R3934" t="s">
        <v>13289</v>
      </c>
      <c r="S3934" t="s">
        <v>33714</v>
      </c>
      <c r="T3934">
        <v>0.58193367309619304</v>
      </c>
      <c r="U3934">
        <v>0.81360520874211995</v>
      </c>
      <c r="V3934">
        <v>0.74233878566790701</v>
      </c>
      <c r="W3934">
        <v>0.55921050581604403</v>
      </c>
      <c r="X3934">
        <v>0.85516106823402505</v>
      </c>
      <c r="Y3934">
        <v>-0.66969920737545396</v>
      </c>
      <c r="Z3934">
        <v>0.67668369291718</v>
      </c>
      <c r="AA3934">
        <v>0.84521697243271998</v>
      </c>
      <c r="AB3934">
        <v>1.2256581935722199</v>
      </c>
      <c r="AC3934">
        <v>0.64760710926640297</v>
      </c>
      <c r="AD3934">
        <v>0.87989882095915395</v>
      </c>
      <c r="AE3934">
        <v>1.3453422770586801E-2</v>
      </c>
      <c r="AF3934">
        <v>0.60281097128449601</v>
      </c>
      <c r="AG3934">
        <v>0.80674443595273604</v>
      </c>
      <c r="AH3934">
        <v>-0.234913924535537</v>
      </c>
      <c r="AI3934">
        <v>0.58320637981279899</v>
      </c>
      <c r="AJ3934">
        <v>0.78121606160956403</v>
      </c>
      <c r="AK3934">
        <v>-0.90416835240419702</v>
      </c>
    </row>
    <row r="3935" spans="1:37" x14ac:dyDescent="0.2">
      <c r="A3935" t="s">
        <v>12673</v>
      </c>
      <c r="B3935">
        <v>17630289</v>
      </c>
      <c r="C3935">
        <v>17630471</v>
      </c>
      <c r="D3935">
        <v>183</v>
      </c>
      <c r="E3935" t="s">
        <v>13292</v>
      </c>
      <c r="F3935">
        <v>4</v>
      </c>
      <c r="G3935" t="s">
        <v>13293</v>
      </c>
      <c r="H3935" t="s">
        <v>30999</v>
      </c>
      <c r="I3935">
        <v>19</v>
      </c>
      <c r="J3935">
        <v>17626288</v>
      </c>
      <c r="K3935">
        <v>17628337</v>
      </c>
      <c r="L3935">
        <v>2050</v>
      </c>
      <c r="M3935">
        <v>2</v>
      </c>
      <c r="N3935">
        <v>23025</v>
      </c>
      <c r="O3935" t="s">
        <v>13294</v>
      </c>
      <c r="P3935">
        <v>-1952</v>
      </c>
      <c r="Q3935" t="s">
        <v>13295</v>
      </c>
      <c r="R3935" t="s">
        <v>13296</v>
      </c>
      <c r="S3935" t="s">
        <v>33715</v>
      </c>
      <c r="T3935" t="s">
        <v>40</v>
      </c>
      <c r="U3935" t="s">
        <v>40</v>
      </c>
      <c r="V3935">
        <v>0</v>
      </c>
      <c r="W3935">
        <v>0.38920677604595899</v>
      </c>
      <c r="X3935">
        <v>0.704072456322962</v>
      </c>
      <c r="Y3935">
        <v>-21.934453150989601</v>
      </c>
      <c r="Z3935">
        <v>0.48464167878831399</v>
      </c>
      <c r="AA3935">
        <v>0.84435025072159198</v>
      </c>
      <c r="AB3935">
        <v>21.172613138586598</v>
      </c>
      <c r="AC3935">
        <v>0.21073619169722799</v>
      </c>
      <c r="AD3935">
        <v>0.68253123924728298</v>
      </c>
      <c r="AE3935">
        <v>-21.934453150989601</v>
      </c>
      <c r="AF3935">
        <v>0.501741946288212</v>
      </c>
      <c r="AG3935">
        <v>0.80674443595273604</v>
      </c>
      <c r="AH3935">
        <v>-21.136087278211701</v>
      </c>
      <c r="AI3935">
        <v>0.52399907623471598</v>
      </c>
      <c r="AJ3935">
        <v>0.78121606160956403</v>
      </c>
      <c r="AK3935">
        <v>-21.065697981620499</v>
      </c>
    </row>
    <row r="3936" spans="1:37" x14ac:dyDescent="0.2">
      <c r="A3936" t="s">
        <v>12673</v>
      </c>
      <c r="B3936">
        <v>17808061</v>
      </c>
      <c r="C3936">
        <v>17808213</v>
      </c>
      <c r="D3936">
        <v>153</v>
      </c>
      <c r="E3936" t="s">
        <v>13297</v>
      </c>
      <c r="F3936">
        <v>14</v>
      </c>
      <c r="G3936" t="s">
        <v>13298</v>
      </c>
      <c r="H3936" t="s">
        <v>33716</v>
      </c>
      <c r="I3936">
        <v>19</v>
      </c>
      <c r="J3936">
        <v>17795157</v>
      </c>
      <c r="K3936">
        <v>17812233</v>
      </c>
      <c r="L3936">
        <v>17077</v>
      </c>
      <c r="M3936">
        <v>1</v>
      </c>
      <c r="N3936">
        <v>10331</v>
      </c>
      <c r="O3936" t="s">
        <v>13299</v>
      </c>
      <c r="P3936">
        <v>12904</v>
      </c>
      <c r="Q3936" t="s">
        <v>13300</v>
      </c>
      <c r="R3936" t="s">
        <v>13301</v>
      </c>
      <c r="S3936" t="s">
        <v>33717</v>
      </c>
      <c r="T3936">
        <v>4.54222079134999E-2</v>
      </c>
      <c r="U3936">
        <v>0.603102917160658</v>
      </c>
      <c r="V3936">
        <v>-25.3851578097348</v>
      </c>
      <c r="W3936">
        <v>0.20525741147413201</v>
      </c>
      <c r="X3936">
        <v>0.704072456322962</v>
      </c>
      <c r="Y3936">
        <v>-24.6958530188748</v>
      </c>
      <c r="Z3936">
        <v>5.47629079899478E-3</v>
      </c>
      <c r="AA3936">
        <v>0.72610664078822296</v>
      </c>
      <c r="AB3936">
        <v>-25.3851578097348</v>
      </c>
      <c r="AC3936">
        <v>0.59090205226999604</v>
      </c>
      <c r="AD3936">
        <v>0.87989882095915395</v>
      </c>
      <c r="AE3936">
        <v>-1.8066254942681601</v>
      </c>
      <c r="AF3936">
        <v>0.15203231574161999</v>
      </c>
      <c r="AG3936">
        <v>0.68151250837662902</v>
      </c>
      <c r="AH3936">
        <v>-24.455547167412401</v>
      </c>
      <c r="AI3936">
        <v>0.17351581260912399</v>
      </c>
      <c r="AJ3936">
        <v>0.78121606160956403</v>
      </c>
      <c r="AK3936">
        <v>-24.385157842656401</v>
      </c>
    </row>
    <row r="3937" spans="1:37" x14ac:dyDescent="0.2">
      <c r="A3937" t="s">
        <v>12673</v>
      </c>
      <c r="B3937">
        <v>17808213</v>
      </c>
      <c r="C3937">
        <v>17808365</v>
      </c>
      <c r="D3937">
        <v>153</v>
      </c>
      <c r="E3937" t="s">
        <v>13302</v>
      </c>
      <c r="F3937">
        <v>9</v>
      </c>
      <c r="G3937" t="s">
        <v>13303</v>
      </c>
      <c r="H3937" t="s">
        <v>33716</v>
      </c>
      <c r="I3937">
        <v>19</v>
      </c>
      <c r="J3937">
        <v>17795157</v>
      </c>
      <c r="K3937">
        <v>17812233</v>
      </c>
      <c r="L3937">
        <v>17077</v>
      </c>
      <c r="M3937">
        <v>1</v>
      </c>
      <c r="N3937">
        <v>10331</v>
      </c>
      <c r="O3937" t="s">
        <v>13299</v>
      </c>
      <c r="P3937">
        <v>13056</v>
      </c>
      <c r="Q3937" t="s">
        <v>13300</v>
      </c>
      <c r="R3937" t="s">
        <v>13301</v>
      </c>
      <c r="S3937" t="s">
        <v>33717</v>
      </c>
      <c r="T3937">
        <v>4.54222079134999E-2</v>
      </c>
      <c r="U3937">
        <v>0.603102917160658</v>
      </c>
      <c r="V3937">
        <v>-25.3851578097348</v>
      </c>
      <c r="W3937">
        <v>0.20525741147413201</v>
      </c>
      <c r="X3937">
        <v>0.704072456322962</v>
      </c>
      <c r="Y3937">
        <v>-24.6958530188748</v>
      </c>
      <c r="Z3937">
        <v>5.47629079899478E-3</v>
      </c>
      <c r="AA3937">
        <v>0.72610664078822296</v>
      </c>
      <c r="AB3937">
        <v>-25.3851578097348</v>
      </c>
      <c r="AC3937">
        <v>0.59090205226999604</v>
      </c>
      <c r="AD3937">
        <v>0.87989882095915395</v>
      </c>
      <c r="AE3937">
        <v>-1.8066254942681601</v>
      </c>
      <c r="AF3937">
        <v>0.15203231574161999</v>
      </c>
      <c r="AG3937">
        <v>0.68151250837662902</v>
      </c>
      <c r="AH3937">
        <v>-24.455547167412401</v>
      </c>
      <c r="AI3937">
        <v>0.17351581260912399</v>
      </c>
      <c r="AJ3937">
        <v>0.78121606160956403</v>
      </c>
      <c r="AK3937">
        <v>-24.385157842656401</v>
      </c>
    </row>
    <row r="3938" spans="1:37" x14ac:dyDescent="0.2">
      <c r="A3938" t="s">
        <v>12673</v>
      </c>
      <c r="B3938">
        <v>18311084</v>
      </c>
      <c r="C3938">
        <v>18311226</v>
      </c>
      <c r="D3938">
        <v>143</v>
      </c>
      <c r="E3938" t="s">
        <v>13304</v>
      </c>
      <c r="F3938">
        <v>5</v>
      </c>
      <c r="G3938" t="s">
        <v>13305</v>
      </c>
      <c r="H3938" t="s">
        <v>33718</v>
      </c>
      <c r="I3938">
        <v>19</v>
      </c>
      <c r="J3938">
        <v>18309751</v>
      </c>
      <c r="K3938">
        <v>18316259</v>
      </c>
      <c r="L3938">
        <v>6509</v>
      </c>
      <c r="M3938">
        <v>2</v>
      </c>
      <c r="N3938">
        <v>25804</v>
      </c>
      <c r="O3938" t="s">
        <v>13306</v>
      </c>
      <c r="P3938">
        <v>5033</v>
      </c>
      <c r="Q3938" t="s">
        <v>13307</v>
      </c>
      <c r="R3938" t="s">
        <v>13308</v>
      </c>
      <c r="S3938" t="s">
        <v>33719</v>
      </c>
      <c r="T3938">
        <v>8.8407481283857503E-2</v>
      </c>
      <c r="U3938">
        <v>0.603102917160658</v>
      </c>
      <c r="V3938">
        <v>-25.879791766436899</v>
      </c>
      <c r="W3938">
        <v>0.38920677604595899</v>
      </c>
      <c r="X3938">
        <v>0.704072456322962</v>
      </c>
      <c r="Y3938">
        <v>-24.271849254960301</v>
      </c>
      <c r="Z3938">
        <v>1.7313209044554401E-2</v>
      </c>
      <c r="AA3938">
        <v>0.72610664078822296</v>
      </c>
      <c r="AB3938">
        <v>-25.879791766436899</v>
      </c>
      <c r="AC3938">
        <v>0.92091778829119397</v>
      </c>
      <c r="AD3938">
        <v>0.94068432309766403</v>
      </c>
      <c r="AE3938">
        <v>0.11003029117108699</v>
      </c>
      <c r="AF3938">
        <v>0.22065000948199101</v>
      </c>
      <c r="AG3938">
        <v>0.68151250837662902</v>
      </c>
      <c r="AH3938">
        <v>-24.950181115468801</v>
      </c>
      <c r="AI3938">
        <v>0.24456414000292601</v>
      </c>
      <c r="AJ3938">
        <v>0.78121606160956403</v>
      </c>
      <c r="AK3938">
        <v>-24.879791789802699</v>
      </c>
    </row>
    <row r="3939" spans="1:37" x14ac:dyDescent="0.2">
      <c r="A3939" t="s">
        <v>12673</v>
      </c>
      <c r="B3939">
        <v>18435949</v>
      </c>
      <c r="C3939">
        <v>18436091</v>
      </c>
      <c r="D3939">
        <v>143</v>
      </c>
      <c r="E3939" t="s">
        <v>13309</v>
      </c>
      <c r="F3939">
        <v>7</v>
      </c>
      <c r="G3939" t="s">
        <v>13310</v>
      </c>
      <c r="H3939" t="s">
        <v>30987</v>
      </c>
      <c r="I3939">
        <v>19</v>
      </c>
      <c r="J3939">
        <v>18434821</v>
      </c>
      <c r="K3939">
        <v>18435902</v>
      </c>
      <c r="L3939">
        <v>1082</v>
      </c>
      <c r="M3939">
        <v>2</v>
      </c>
      <c r="N3939">
        <v>51477</v>
      </c>
      <c r="O3939" t="s">
        <v>13311</v>
      </c>
      <c r="P3939">
        <v>-47</v>
      </c>
      <c r="Q3939" t="s">
        <v>13312</v>
      </c>
      <c r="R3939" t="s">
        <v>13313</v>
      </c>
      <c r="S3939" t="s">
        <v>33720</v>
      </c>
      <c r="T3939" t="s">
        <v>40</v>
      </c>
      <c r="U3939" t="s">
        <v>40</v>
      </c>
      <c r="V3939">
        <v>0</v>
      </c>
      <c r="W3939">
        <v>0.29261482077562401</v>
      </c>
      <c r="X3939">
        <v>0.704072456322962</v>
      </c>
      <c r="Y3939">
        <v>23.758919929283699</v>
      </c>
      <c r="Z3939">
        <v>0.48464167878831399</v>
      </c>
      <c r="AA3939">
        <v>0.84435025072159198</v>
      </c>
      <c r="AB3939">
        <v>22.147396568348199</v>
      </c>
      <c r="AC3939">
        <v>0.27780950890804001</v>
      </c>
      <c r="AD3939">
        <v>0.68253123924728298</v>
      </c>
      <c r="AE3939">
        <v>23.500260909972798</v>
      </c>
      <c r="AF3939">
        <v>0.501741946288212</v>
      </c>
      <c r="AG3939">
        <v>0.80674443595273604</v>
      </c>
      <c r="AH3939">
        <v>-22.1108707002861</v>
      </c>
      <c r="AI3939">
        <v>0.56157887380500204</v>
      </c>
      <c r="AJ3939">
        <v>0.78121606160956403</v>
      </c>
      <c r="AK3939">
        <v>1.7184385409629099</v>
      </c>
    </row>
    <row r="3940" spans="1:37" x14ac:dyDescent="0.2">
      <c r="A3940" t="s">
        <v>12673</v>
      </c>
      <c r="B3940">
        <v>18436097</v>
      </c>
      <c r="C3940">
        <v>18436137</v>
      </c>
      <c r="D3940">
        <v>41</v>
      </c>
      <c r="E3940" t="s">
        <v>13314</v>
      </c>
      <c r="F3940">
        <v>4</v>
      </c>
      <c r="G3940" t="s">
        <v>13315</v>
      </c>
      <c r="H3940" t="s">
        <v>30987</v>
      </c>
      <c r="I3940">
        <v>19</v>
      </c>
      <c r="J3940">
        <v>18434821</v>
      </c>
      <c r="K3940">
        <v>18435902</v>
      </c>
      <c r="L3940">
        <v>1082</v>
      </c>
      <c r="M3940">
        <v>2</v>
      </c>
      <c r="N3940">
        <v>51477</v>
      </c>
      <c r="O3940" t="s">
        <v>13311</v>
      </c>
      <c r="P3940">
        <v>-195</v>
      </c>
      <c r="Q3940" t="s">
        <v>13312</v>
      </c>
      <c r="R3940" t="s">
        <v>13313</v>
      </c>
      <c r="S3940" t="s">
        <v>33720</v>
      </c>
      <c r="T3940" t="s">
        <v>40</v>
      </c>
      <c r="U3940" t="s">
        <v>40</v>
      </c>
      <c r="V3940">
        <v>0</v>
      </c>
      <c r="W3940">
        <v>0.29261482077562401</v>
      </c>
      <c r="X3940">
        <v>0.704072456322962</v>
      </c>
      <c r="Y3940">
        <v>23.758919929283699</v>
      </c>
      <c r="Z3940">
        <v>0.48464167878831399</v>
      </c>
      <c r="AA3940">
        <v>0.84435025072159198</v>
      </c>
      <c r="AB3940">
        <v>22.147396568348199</v>
      </c>
      <c r="AC3940">
        <v>0.27780950890804001</v>
      </c>
      <c r="AD3940">
        <v>0.68253123924728298</v>
      </c>
      <c r="AE3940">
        <v>23.500260909972798</v>
      </c>
      <c r="AF3940">
        <v>0.501741946288212</v>
      </c>
      <c r="AG3940">
        <v>0.80674443595273604</v>
      </c>
      <c r="AH3940">
        <v>-22.1108707002861</v>
      </c>
      <c r="AI3940">
        <v>0.56157887380500204</v>
      </c>
      <c r="AJ3940">
        <v>0.78121606160956403</v>
      </c>
      <c r="AK3940">
        <v>1.7184385409629099</v>
      </c>
    </row>
    <row r="3941" spans="1:37" x14ac:dyDescent="0.2">
      <c r="A3941" t="s">
        <v>12673</v>
      </c>
      <c r="B3941">
        <v>18514264</v>
      </c>
      <c r="C3941">
        <v>18514390</v>
      </c>
      <c r="D3941">
        <v>127</v>
      </c>
      <c r="E3941" t="s">
        <v>13316</v>
      </c>
      <c r="F3941">
        <v>6</v>
      </c>
      <c r="G3941" t="s">
        <v>13317</v>
      </c>
      <c r="H3941" t="s">
        <v>33721</v>
      </c>
      <c r="I3941">
        <v>19</v>
      </c>
      <c r="J3941">
        <v>18472407</v>
      </c>
      <c r="K3941">
        <v>18522067</v>
      </c>
      <c r="L3941">
        <v>49661</v>
      </c>
      <c r="M3941">
        <v>2</v>
      </c>
      <c r="N3941">
        <v>8178</v>
      </c>
      <c r="O3941" t="s">
        <v>13318</v>
      </c>
      <c r="P3941">
        <v>7677</v>
      </c>
      <c r="Q3941" t="s">
        <v>13319</v>
      </c>
      <c r="R3941" t="s">
        <v>13320</v>
      </c>
      <c r="S3941" t="s">
        <v>33722</v>
      </c>
      <c r="T3941">
        <v>0.97979524468909096</v>
      </c>
      <c r="U3941">
        <v>1</v>
      </c>
      <c r="V3941">
        <v>2.5967294507099999E-2</v>
      </c>
      <c r="W3941">
        <v>0.21487136447640501</v>
      </c>
      <c r="X3941">
        <v>0.704072456322962</v>
      </c>
      <c r="Y3941">
        <v>2.20771419116861</v>
      </c>
      <c r="Z3941">
        <v>0.53052895265546796</v>
      </c>
      <c r="AA3941">
        <v>0.84521697243271998</v>
      </c>
      <c r="AB3941">
        <v>-0.93750674500035203</v>
      </c>
      <c r="AC3941">
        <v>0.38968295564817701</v>
      </c>
      <c r="AD3941">
        <v>0.80432780881118404</v>
      </c>
      <c r="AE3941">
        <v>1.6301521124388401</v>
      </c>
      <c r="AF3941">
        <v>0.47948624871920598</v>
      </c>
      <c r="AG3941">
        <v>0.80674443595273604</v>
      </c>
      <c r="AH3941">
        <v>0.95557788470947203</v>
      </c>
      <c r="AI3941">
        <v>0.145192630196497</v>
      </c>
      <c r="AJ3941">
        <v>0.78121606160956403</v>
      </c>
      <c r="AK3941">
        <v>1.8759759250621799</v>
      </c>
    </row>
    <row r="3942" spans="1:37" x14ac:dyDescent="0.2">
      <c r="A3942" t="s">
        <v>12673</v>
      </c>
      <c r="B3942">
        <v>18514392</v>
      </c>
      <c r="C3942">
        <v>18514566</v>
      </c>
      <c r="D3942">
        <v>175</v>
      </c>
      <c r="E3942" t="s">
        <v>13321</v>
      </c>
      <c r="F3942">
        <v>1</v>
      </c>
      <c r="G3942" t="s">
        <v>13322</v>
      </c>
      <c r="H3942" t="s">
        <v>33721</v>
      </c>
      <c r="I3942">
        <v>19</v>
      </c>
      <c r="J3942">
        <v>18472407</v>
      </c>
      <c r="K3942">
        <v>18522067</v>
      </c>
      <c r="L3942">
        <v>49661</v>
      </c>
      <c r="M3942">
        <v>2</v>
      </c>
      <c r="N3942">
        <v>8178</v>
      </c>
      <c r="O3942" t="s">
        <v>13318</v>
      </c>
      <c r="P3942">
        <v>7501</v>
      </c>
      <c r="Q3942" t="s">
        <v>13319</v>
      </c>
      <c r="R3942" t="s">
        <v>13320</v>
      </c>
      <c r="S3942" t="s">
        <v>33722</v>
      </c>
      <c r="T3942">
        <v>0.97979524468909096</v>
      </c>
      <c r="U3942">
        <v>1</v>
      </c>
      <c r="V3942">
        <v>-9.4418171647810495E-2</v>
      </c>
      <c r="W3942">
        <v>0.21487136447640501</v>
      </c>
      <c r="X3942">
        <v>0.704072456322962</v>
      </c>
      <c r="Y3942">
        <v>1.94467982331216</v>
      </c>
      <c r="Z3942">
        <v>0.53052895265546796</v>
      </c>
      <c r="AA3942">
        <v>0.84521697243271998</v>
      </c>
      <c r="AB3942">
        <v>-1.05789221115526</v>
      </c>
      <c r="AC3942">
        <v>0.38968295564817701</v>
      </c>
      <c r="AD3942">
        <v>0.80432780881118404</v>
      </c>
      <c r="AE3942">
        <v>1.3671177445823799</v>
      </c>
      <c r="AF3942">
        <v>0.47948624871920598</v>
      </c>
      <c r="AG3942">
        <v>0.80674443595273604</v>
      </c>
      <c r="AH3942">
        <v>0.83519242511182501</v>
      </c>
      <c r="AI3942">
        <v>0.145192630196497</v>
      </c>
      <c r="AJ3942">
        <v>0.78121606160956403</v>
      </c>
      <c r="AK3942">
        <v>1.7555904661547701</v>
      </c>
    </row>
    <row r="3943" spans="1:37" x14ac:dyDescent="0.2">
      <c r="A3943" t="s">
        <v>12673</v>
      </c>
      <c r="B3943">
        <v>18514566</v>
      </c>
      <c r="C3943">
        <v>18514740</v>
      </c>
      <c r="D3943">
        <v>175</v>
      </c>
      <c r="E3943" t="s">
        <v>13323</v>
      </c>
      <c r="F3943">
        <v>0</v>
      </c>
      <c r="G3943" t="s">
        <v>13324</v>
      </c>
      <c r="H3943" t="s">
        <v>33721</v>
      </c>
      <c r="I3943">
        <v>19</v>
      </c>
      <c r="J3943">
        <v>18472407</v>
      </c>
      <c r="K3943">
        <v>18522067</v>
      </c>
      <c r="L3943">
        <v>49661</v>
      </c>
      <c r="M3943">
        <v>2</v>
      </c>
      <c r="N3943">
        <v>8178</v>
      </c>
      <c r="O3943" t="s">
        <v>13318</v>
      </c>
      <c r="P3943">
        <v>7327</v>
      </c>
      <c r="Q3943" t="s">
        <v>13319</v>
      </c>
      <c r="R3943" t="s">
        <v>13320</v>
      </c>
      <c r="S3943" t="s">
        <v>33722</v>
      </c>
      <c r="T3943">
        <v>0.97979524468909096</v>
      </c>
      <c r="U3943">
        <v>1</v>
      </c>
      <c r="V3943">
        <v>-9.4418171647810495E-2</v>
      </c>
      <c r="W3943">
        <v>0.21487136447640501</v>
      </c>
      <c r="X3943">
        <v>0.704072456322962</v>
      </c>
      <c r="Y3943">
        <v>1.94467982331216</v>
      </c>
      <c r="Z3943">
        <v>0.53052895265546796</v>
      </c>
      <c r="AA3943">
        <v>0.84521697243271998</v>
      </c>
      <c r="AB3943">
        <v>-1.05789221115526</v>
      </c>
      <c r="AC3943">
        <v>0.38968295564817701</v>
      </c>
      <c r="AD3943">
        <v>0.80432780881118404</v>
      </c>
      <c r="AE3943">
        <v>1.3671177445823799</v>
      </c>
      <c r="AF3943">
        <v>0.47948624871920598</v>
      </c>
      <c r="AG3943">
        <v>0.80674443595273604</v>
      </c>
      <c r="AH3943">
        <v>0.83519242511182501</v>
      </c>
      <c r="AI3943">
        <v>0.145192630196497</v>
      </c>
      <c r="AJ3943">
        <v>0.78121606160956403</v>
      </c>
      <c r="AK3943">
        <v>1.7555904661547701</v>
      </c>
    </row>
    <row r="3944" spans="1:37" x14ac:dyDescent="0.2">
      <c r="A3944" t="s">
        <v>12673</v>
      </c>
      <c r="B3944">
        <v>18539302</v>
      </c>
      <c r="C3944">
        <v>18539468</v>
      </c>
      <c r="D3944">
        <v>167</v>
      </c>
      <c r="E3944" t="s">
        <v>13325</v>
      </c>
      <c r="F3944">
        <v>3</v>
      </c>
      <c r="G3944" t="s">
        <v>13326</v>
      </c>
      <c r="H3944" t="s">
        <v>30987</v>
      </c>
      <c r="I3944">
        <v>19</v>
      </c>
      <c r="J3944">
        <v>18538076</v>
      </c>
      <c r="K3944">
        <v>18539448</v>
      </c>
      <c r="L3944">
        <v>1373</v>
      </c>
      <c r="M3944">
        <v>2</v>
      </c>
      <c r="N3944">
        <v>23770</v>
      </c>
      <c r="O3944" t="s">
        <v>13327</v>
      </c>
      <c r="P3944">
        <v>0</v>
      </c>
      <c r="Q3944" t="s">
        <v>13328</v>
      </c>
      <c r="R3944" t="s">
        <v>13329</v>
      </c>
      <c r="S3944" t="s">
        <v>33723</v>
      </c>
      <c r="T3944" t="s">
        <v>40</v>
      </c>
      <c r="U3944" t="s">
        <v>40</v>
      </c>
      <c r="V3944">
        <v>0</v>
      </c>
      <c r="W3944">
        <v>0.428214032775322</v>
      </c>
      <c r="X3944">
        <v>0.73460997439807996</v>
      </c>
      <c r="Y3944">
        <v>4.87925246092514</v>
      </c>
      <c r="Z3944">
        <v>0.306975110376564</v>
      </c>
      <c r="AA3944">
        <v>0.72610664078822296</v>
      </c>
      <c r="AB3944">
        <v>23.673859656062699</v>
      </c>
      <c r="AC3944">
        <v>0.85817338719172098</v>
      </c>
      <c r="AD3944">
        <v>0.94068432309766403</v>
      </c>
      <c r="AE3944">
        <v>3.8792524923821801</v>
      </c>
      <c r="AF3944">
        <v>0.32549523997010099</v>
      </c>
      <c r="AG3944">
        <v>0.70473078222419605</v>
      </c>
      <c r="AH3944">
        <v>-23.637333782801701</v>
      </c>
      <c r="AI3944">
        <v>0.170234813229591</v>
      </c>
      <c r="AJ3944">
        <v>0.78121606160956403</v>
      </c>
      <c r="AK3944">
        <v>5.7480071628522298</v>
      </c>
    </row>
    <row r="3945" spans="1:37" x14ac:dyDescent="0.2">
      <c r="A3945" t="s">
        <v>12673</v>
      </c>
      <c r="B3945">
        <v>18539468</v>
      </c>
      <c r="C3945">
        <v>18539634</v>
      </c>
      <c r="D3945">
        <v>167</v>
      </c>
      <c r="E3945" t="s">
        <v>13330</v>
      </c>
      <c r="F3945">
        <v>9</v>
      </c>
      <c r="G3945" t="s">
        <v>13331</v>
      </c>
      <c r="H3945" t="s">
        <v>30987</v>
      </c>
      <c r="I3945">
        <v>19</v>
      </c>
      <c r="J3945">
        <v>18538076</v>
      </c>
      <c r="K3945">
        <v>18539448</v>
      </c>
      <c r="L3945">
        <v>1373</v>
      </c>
      <c r="M3945">
        <v>2</v>
      </c>
      <c r="N3945">
        <v>23770</v>
      </c>
      <c r="O3945" t="s">
        <v>13327</v>
      </c>
      <c r="P3945">
        <v>-20</v>
      </c>
      <c r="Q3945" t="s">
        <v>13328</v>
      </c>
      <c r="R3945" t="s">
        <v>13329</v>
      </c>
      <c r="S3945" t="s">
        <v>33723</v>
      </c>
      <c r="T3945" t="s">
        <v>40</v>
      </c>
      <c r="U3945" t="s">
        <v>40</v>
      </c>
      <c r="V3945">
        <v>0</v>
      </c>
      <c r="W3945">
        <v>0.428214032775322</v>
      </c>
      <c r="X3945">
        <v>0.73460997439807996</v>
      </c>
      <c r="Y3945">
        <v>4.87925246092514</v>
      </c>
      <c r="Z3945">
        <v>0.306975110376564</v>
      </c>
      <c r="AA3945">
        <v>0.72610664078822296</v>
      </c>
      <c r="AB3945">
        <v>23.673859656062699</v>
      </c>
      <c r="AC3945">
        <v>0.85817338719172098</v>
      </c>
      <c r="AD3945">
        <v>0.94068432309766403</v>
      </c>
      <c r="AE3945">
        <v>3.8792524923821801</v>
      </c>
      <c r="AF3945">
        <v>0.32549523997010099</v>
      </c>
      <c r="AG3945">
        <v>0.70473078222419605</v>
      </c>
      <c r="AH3945">
        <v>-23.637333782801701</v>
      </c>
      <c r="AI3945">
        <v>0.170234813229591</v>
      </c>
      <c r="AJ3945">
        <v>0.78121606160956403</v>
      </c>
      <c r="AK3945">
        <v>5.7480071628522298</v>
      </c>
    </row>
    <row r="3946" spans="1:37" x14ac:dyDescent="0.2">
      <c r="A3946" t="s">
        <v>12673</v>
      </c>
      <c r="B3946">
        <v>18588834</v>
      </c>
      <c r="C3946">
        <v>18589001</v>
      </c>
      <c r="D3946">
        <v>168</v>
      </c>
      <c r="E3946" t="s">
        <v>13332</v>
      </c>
      <c r="F3946">
        <v>18</v>
      </c>
      <c r="G3946" t="s">
        <v>13333</v>
      </c>
      <c r="H3946" t="s">
        <v>30987</v>
      </c>
      <c r="I3946">
        <v>19</v>
      </c>
      <c r="J3946">
        <v>18588809</v>
      </c>
      <c r="K3946">
        <v>18592327</v>
      </c>
      <c r="L3946">
        <v>3519</v>
      </c>
      <c r="M3946">
        <v>1</v>
      </c>
      <c r="N3946">
        <v>55049</v>
      </c>
      <c r="O3946" t="s">
        <v>13334</v>
      </c>
      <c r="P3946">
        <v>25</v>
      </c>
      <c r="Q3946" t="s">
        <v>13335</v>
      </c>
      <c r="R3946" t="s">
        <v>13336</v>
      </c>
      <c r="S3946" t="s">
        <v>33724</v>
      </c>
      <c r="T3946">
        <v>0.32911398597860803</v>
      </c>
      <c r="U3946">
        <v>0.603102917160658</v>
      </c>
      <c r="V3946">
        <v>24.773323555828501</v>
      </c>
      <c r="W3946">
        <v>0.29261482077562401</v>
      </c>
      <c r="X3946">
        <v>0.704072456322962</v>
      </c>
      <c r="Y3946">
        <v>24.8473241347567</v>
      </c>
      <c r="Z3946">
        <v>0.48464167878831399</v>
      </c>
      <c r="AA3946">
        <v>0.84435025072159198</v>
      </c>
      <c r="AB3946">
        <v>23.8098494796488</v>
      </c>
      <c r="AC3946">
        <v>0.45677901822897599</v>
      </c>
      <c r="AD3946">
        <v>0.82872126865393902</v>
      </c>
      <c r="AE3946">
        <v>23.847324182551901</v>
      </c>
      <c r="AF3946">
        <v>0.16793847098801201</v>
      </c>
      <c r="AG3946">
        <v>0.68151250837662902</v>
      </c>
      <c r="AH3946">
        <v>24.773323555828501</v>
      </c>
      <c r="AI3946">
        <v>0.14667288820271701</v>
      </c>
      <c r="AJ3946">
        <v>0.78121606160956403</v>
      </c>
      <c r="AK3946">
        <v>24.8473241347567</v>
      </c>
    </row>
    <row r="3947" spans="1:37" x14ac:dyDescent="0.2">
      <c r="A3947" t="s">
        <v>12673</v>
      </c>
      <c r="B3947">
        <v>18589001</v>
      </c>
      <c r="C3947">
        <v>18589168</v>
      </c>
      <c r="D3947">
        <v>168</v>
      </c>
      <c r="E3947" t="s">
        <v>13337</v>
      </c>
      <c r="F3947">
        <v>20</v>
      </c>
      <c r="G3947" t="s">
        <v>13338</v>
      </c>
      <c r="H3947" t="s">
        <v>30987</v>
      </c>
      <c r="I3947">
        <v>19</v>
      </c>
      <c r="J3947">
        <v>18588809</v>
      </c>
      <c r="K3947">
        <v>18592327</v>
      </c>
      <c r="L3947">
        <v>3519</v>
      </c>
      <c r="M3947">
        <v>1</v>
      </c>
      <c r="N3947">
        <v>55049</v>
      </c>
      <c r="O3947" t="s">
        <v>13334</v>
      </c>
      <c r="P3947">
        <v>192</v>
      </c>
      <c r="Q3947" t="s">
        <v>13335</v>
      </c>
      <c r="R3947" t="s">
        <v>13336</v>
      </c>
      <c r="S3947" t="s">
        <v>33724</v>
      </c>
      <c r="T3947">
        <v>0.97213403838398904</v>
      </c>
      <c r="U3947">
        <v>1</v>
      </c>
      <c r="V3947">
        <v>2.4589649534386</v>
      </c>
      <c r="W3947">
        <v>0.82334044518041904</v>
      </c>
      <c r="X3947">
        <v>0.95159051474143896</v>
      </c>
      <c r="Y3947">
        <v>1.1136820597257</v>
      </c>
      <c r="Z3947">
        <v>0.64127342146525201</v>
      </c>
      <c r="AA3947">
        <v>0.84521697243271998</v>
      </c>
      <c r="AB3947">
        <v>2.5054158279556602</v>
      </c>
      <c r="AC3947">
        <v>0.63966253792798</v>
      </c>
      <c r="AD3947">
        <v>0.87989882095915395</v>
      </c>
      <c r="AE3947">
        <v>0.11368208000854101</v>
      </c>
      <c r="AF3947">
        <v>0.77173648502780101</v>
      </c>
      <c r="AG3947">
        <v>0.88417364479730298</v>
      </c>
      <c r="AH3947">
        <v>0.73123355614049002</v>
      </c>
      <c r="AI3947">
        <v>0.393720794027765</v>
      </c>
      <c r="AJ3947">
        <v>0.78121606160956403</v>
      </c>
      <c r="AK3947">
        <v>1.9824374901892501</v>
      </c>
    </row>
    <row r="3948" spans="1:37" x14ac:dyDescent="0.2">
      <c r="A3948" t="s">
        <v>12673</v>
      </c>
      <c r="B3948">
        <v>18589168</v>
      </c>
      <c r="C3948">
        <v>18589335</v>
      </c>
      <c r="D3948">
        <v>168</v>
      </c>
      <c r="E3948" t="s">
        <v>13339</v>
      </c>
      <c r="F3948">
        <v>10</v>
      </c>
      <c r="G3948" t="s">
        <v>13340</v>
      </c>
      <c r="H3948" t="s">
        <v>30987</v>
      </c>
      <c r="I3948">
        <v>19</v>
      </c>
      <c r="J3948">
        <v>18589602</v>
      </c>
      <c r="K3948">
        <v>18592336</v>
      </c>
      <c r="L3948">
        <v>2735</v>
      </c>
      <c r="M3948">
        <v>1</v>
      </c>
      <c r="N3948">
        <v>55049</v>
      </c>
      <c r="O3948" t="s">
        <v>13341</v>
      </c>
      <c r="P3948">
        <v>-267</v>
      </c>
      <c r="Q3948" t="s">
        <v>13335</v>
      </c>
      <c r="R3948" t="s">
        <v>13336</v>
      </c>
      <c r="S3948" t="s">
        <v>33724</v>
      </c>
      <c r="T3948">
        <v>0.97213403838398904</v>
      </c>
      <c r="U3948">
        <v>1</v>
      </c>
      <c r="V3948">
        <v>1.13703690383094</v>
      </c>
      <c r="W3948">
        <v>0.86214887914709604</v>
      </c>
      <c r="X3948">
        <v>0.95159051474143896</v>
      </c>
      <c r="Y3948">
        <v>0.31689720827389201</v>
      </c>
      <c r="Z3948">
        <v>0.64127342146525201</v>
      </c>
      <c r="AA3948">
        <v>0.84521697243271998</v>
      </c>
      <c r="AB3948">
        <v>1.99507542565346</v>
      </c>
      <c r="AC3948">
        <v>0.615069744472027</v>
      </c>
      <c r="AD3948">
        <v>0.87989882095915395</v>
      </c>
      <c r="AE3948">
        <v>-0.68310275649024699</v>
      </c>
      <c r="AF3948">
        <v>0.71688106396828499</v>
      </c>
      <c r="AG3948">
        <v>0.85584456000972498</v>
      </c>
      <c r="AH3948">
        <v>-0.59069449346716996</v>
      </c>
      <c r="AI3948">
        <v>0.414159359489496</v>
      </c>
      <c r="AJ3948">
        <v>0.78121606160956403</v>
      </c>
      <c r="AK3948">
        <v>1.18565263873744</v>
      </c>
    </row>
    <row r="3949" spans="1:37" x14ac:dyDescent="0.2">
      <c r="A3949" t="s">
        <v>12673</v>
      </c>
      <c r="B3949">
        <v>18990150</v>
      </c>
      <c r="C3949">
        <v>18990297</v>
      </c>
      <c r="D3949">
        <v>148</v>
      </c>
      <c r="E3949" t="s">
        <v>13342</v>
      </c>
      <c r="F3949">
        <v>1</v>
      </c>
      <c r="G3949" t="s">
        <v>13343</v>
      </c>
      <c r="H3949" t="s">
        <v>30999</v>
      </c>
      <c r="I3949">
        <v>19</v>
      </c>
      <c r="J3949">
        <v>18990893</v>
      </c>
      <c r="K3949">
        <v>18991618</v>
      </c>
      <c r="L3949">
        <v>726</v>
      </c>
      <c r="M3949">
        <v>2</v>
      </c>
      <c r="N3949">
        <v>10147</v>
      </c>
      <c r="O3949" t="s">
        <v>13344</v>
      </c>
      <c r="P3949">
        <v>1321</v>
      </c>
      <c r="Q3949" t="s">
        <v>13345</v>
      </c>
      <c r="R3949" t="s">
        <v>13346</v>
      </c>
      <c r="S3949" t="s">
        <v>33725</v>
      </c>
      <c r="T3949" t="s">
        <v>40</v>
      </c>
      <c r="U3949" t="s">
        <v>40</v>
      </c>
      <c r="V3949">
        <v>0</v>
      </c>
      <c r="W3949">
        <v>0.29261482077562401</v>
      </c>
      <c r="X3949">
        <v>0.704072456322962</v>
      </c>
      <c r="Y3949">
        <v>23.971266472757101</v>
      </c>
      <c r="Z3949">
        <v>0.48464167878831399</v>
      </c>
      <c r="AA3949">
        <v>0.84435025072159198</v>
      </c>
      <c r="AB3949">
        <v>22.933791859676401</v>
      </c>
      <c r="AC3949">
        <v>0.45677901822897599</v>
      </c>
      <c r="AD3949">
        <v>0.82872126865393902</v>
      </c>
      <c r="AE3949">
        <v>22.971266560478199</v>
      </c>
      <c r="AF3949">
        <v>0.501741946288212</v>
      </c>
      <c r="AG3949">
        <v>0.80674443595273604</v>
      </c>
      <c r="AH3949">
        <v>-22.897265988268199</v>
      </c>
      <c r="AI3949">
        <v>0.14667288820271701</v>
      </c>
      <c r="AJ3949">
        <v>0.78121606160956403</v>
      </c>
      <c r="AK3949">
        <v>23.971266472757101</v>
      </c>
    </row>
    <row r="3950" spans="1:37" x14ac:dyDescent="0.2">
      <c r="A3950" t="s">
        <v>12673</v>
      </c>
      <c r="B3950">
        <v>18990297</v>
      </c>
      <c r="C3950">
        <v>18990444</v>
      </c>
      <c r="D3950">
        <v>148</v>
      </c>
      <c r="E3950" t="s">
        <v>13347</v>
      </c>
      <c r="F3950">
        <v>1</v>
      </c>
      <c r="G3950" t="s">
        <v>13348</v>
      </c>
      <c r="H3950" t="s">
        <v>30999</v>
      </c>
      <c r="I3950">
        <v>19</v>
      </c>
      <c r="J3950">
        <v>18990893</v>
      </c>
      <c r="K3950">
        <v>18991618</v>
      </c>
      <c r="L3950">
        <v>726</v>
      </c>
      <c r="M3950">
        <v>2</v>
      </c>
      <c r="N3950">
        <v>10147</v>
      </c>
      <c r="O3950" t="s">
        <v>13344</v>
      </c>
      <c r="P3950">
        <v>1174</v>
      </c>
      <c r="Q3950" t="s">
        <v>13345</v>
      </c>
      <c r="R3950" t="s">
        <v>13346</v>
      </c>
      <c r="S3950" t="s">
        <v>33725</v>
      </c>
      <c r="T3950" t="s">
        <v>40</v>
      </c>
      <c r="U3950" t="s">
        <v>40</v>
      </c>
      <c r="V3950">
        <v>0</v>
      </c>
      <c r="W3950">
        <v>0.29261482077562401</v>
      </c>
      <c r="X3950">
        <v>0.704072456322962</v>
      </c>
      <c r="Y3950">
        <v>24.12326955743</v>
      </c>
      <c r="Z3950">
        <v>0.48464167878831399</v>
      </c>
      <c r="AA3950">
        <v>0.84435025072159198</v>
      </c>
      <c r="AB3950">
        <v>23.085794935115601</v>
      </c>
      <c r="AC3950">
        <v>0.45677901822897599</v>
      </c>
      <c r="AD3950">
        <v>0.82872126865393902</v>
      </c>
      <c r="AE3950">
        <v>23.123269636379</v>
      </c>
      <c r="AF3950">
        <v>0.501741946288212</v>
      </c>
      <c r="AG3950">
        <v>0.80674443595273604</v>
      </c>
      <c r="AH3950">
        <v>-23.049269063245699</v>
      </c>
      <c r="AI3950">
        <v>0.14667288820271701</v>
      </c>
      <c r="AJ3950">
        <v>0.78121606160956403</v>
      </c>
      <c r="AK3950">
        <v>24.12326955743</v>
      </c>
    </row>
    <row r="3951" spans="1:37" x14ac:dyDescent="0.2">
      <c r="A3951" t="s">
        <v>12673</v>
      </c>
      <c r="B3951">
        <v>19000721</v>
      </c>
      <c r="C3951">
        <v>19000923</v>
      </c>
      <c r="D3951">
        <v>203</v>
      </c>
      <c r="E3951" t="s">
        <v>13349</v>
      </c>
      <c r="F3951">
        <v>2</v>
      </c>
      <c r="G3951" t="s">
        <v>13350</v>
      </c>
      <c r="H3951" t="s">
        <v>30987</v>
      </c>
      <c r="I3951">
        <v>19</v>
      </c>
      <c r="J3951">
        <v>18990888</v>
      </c>
      <c r="K3951">
        <v>19001674</v>
      </c>
      <c r="L3951">
        <v>10787</v>
      </c>
      <c r="M3951">
        <v>2</v>
      </c>
      <c r="N3951">
        <v>10147</v>
      </c>
      <c r="O3951" t="s">
        <v>13351</v>
      </c>
      <c r="P3951">
        <v>751</v>
      </c>
      <c r="Q3951" t="s">
        <v>13345</v>
      </c>
      <c r="R3951" t="s">
        <v>13346</v>
      </c>
      <c r="S3951" t="s">
        <v>33725</v>
      </c>
      <c r="T3951">
        <v>0.97213403838398904</v>
      </c>
      <c r="U3951">
        <v>1</v>
      </c>
      <c r="V3951">
        <v>0.67392082354361205</v>
      </c>
      <c r="W3951">
        <v>0.49709177864118298</v>
      </c>
      <c r="X3951">
        <v>0.78363289935355196</v>
      </c>
      <c r="Y3951">
        <v>0.77861463301306499</v>
      </c>
      <c r="Z3951">
        <v>0.69013698642955401</v>
      </c>
      <c r="AA3951">
        <v>0.84521697243271998</v>
      </c>
      <c r="AB3951">
        <v>-0.28955312044315501</v>
      </c>
      <c r="AC3951">
        <v>0.92091778829119397</v>
      </c>
      <c r="AD3951">
        <v>0.94068432309766403</v>
      </c>
      <c r="AE3951">
        <v>-0.22138523997874901</v>
      </c>
      <c r="AF3951">
        <v>0.61410715005536498</v>
      </c>
      <c r="AG3951">
        <v>0.80674443595273604</v>
      </c>
      <c r="AH3951">
        <v>1.6035312221726301</v>
      </c>
      <c r="AI3951">
        <v>0.197630579561902</v>
      </c>
      <c r="AJ3951">
        <v>0.78121606160956403</v>
      </c>
      <c r="AK3951">
        <v>1.6473699197467</v>
      </c>
    </row>
    <row r="3952" spans="1:37" x14ac:dyDescent="0.2">
      <c r="A3952" t="s">
        <v>12673</v>
      </c>
      <c r="B3952">
        <v>19110561</v>
      </c>
      <c r="C3952">
        <v>19110714</v>
      </c>
      <c r="D3952">
        <v>154</v>
      </c>
      <c r="E3952" t="s">
        <v>13352</v>
      </c>
      <c r="F3952">
        <v>22</v>
      </c>
      <c r="G3952" t="s">
        <v>13353</v>
      </c>
      <c r="H3952" t="s">
        <v>33726</v>
      </c>
      <c r="I3952">
        <v>19</v>
      </c>
      <c r="J3952">
        <v>19105863</v>
      </c>
      <c r="K3952">
        <v>19110646</v>
      </c>
      <c r="L3952">
        <v>4784</v>
      </c>
      <c r="M3952">
        <v>1</v>
      </c>
      <c r="N3952">
        <v>284439</v>
      </c>
      <c r="O3952" t="s">
        <v>13354</v>
      </c>
      <c r="P3952">
        <v>4698</v>
      </c>
      <c r="Q3952" t="s">
        <v>13355</v>
      </c>
      <c r="R3952" t="s">
        <v>13356</v>
      </c>
      <c r="S3952" t="s">
        <v>33727</v>
      </c>
      <c r="T3952">
        <v>0.32911398597860803</v>
      </c>
      <c r="U3952">
        <v>0.603102917160658</v>
      </c>
      <c r="V3952">
        <v>22.775291828837101</v>
      </c>
      <c r="W3952">
        <v>0.94541066367716797</v>
      </c>
      <c r="X3952">
        <v>0.95159051474143896</v>
      </c>
      <c r="Y3952">
        <v>0.14697326137349601</v>
      </c>
      <c r="Z3952">
        <v>0.306975110376564</v>
      </c>
      <c r="AA3952">
        <v>0.72610664078822296</v>
      </c>
      <c r="AB3952">
        <v>22.748920922369901</v>
      </c>
      <c r="AC3952">
        <v>0.71753805159658501</v>
      </c>
      <c r="AD3952">
        <v>0.87989882095915395</v>
      </c>
      <c r="AE3952">
        <v>-0.85302652989741501</v>
      </c>
      <c r="AF3952">
        <v>0.61410715005536498</v>
      </c>
      <c r="AG3952">
        <v>0.80674443595273604</v>
      </c>
      <c r="AH3952">
        <v>1.1286609203940501</v>
      </c>
      <c r="AI3952">
        <v>0.59609816080359102</v>
      </c>
      <c r="AJ3952">
        <v>0.78121606160956403</v>
      </c>
      <c r="AK3952">
        <v>1.01572853717494</v>
      </c>
    </row>
    <row r="3953" spans="1:37" x14ac:dyDescent="0.2">
      <c r="A3953" t="s">
        <v>12673</v>
      </c>
      <c r="B3953">
        <v>19110718</v>
      </c>
      <c r="C3953">
        <v>19110898</v>
      </c>
      <c r="D3953">
        <v>181</v>
      </c>
      <c r="E3953" t="s">
        <v>13357</v>
      </c>
      <c r="F3953">
        <v>14</v>
      </c>
      <c r="G3953" t="s">
        <v>13358</v>
      </c>
      <c r="H3953" t="s">
        <v>31003</v>
      </c>
      <c r="I3953">
        <v>19</v>
      </c>
      <c r="J3953">
        <v>19105863</v>
      </c>
      <c r="K3953">
        <v>19110646</v>
      </c>
      <c r="L3953">
        <v>4784</v>
      </c>
      <c r="M3953">
        <v>1</v>
      </c>
      <c r="N3953">
        <v>284439</v>
      </c>
      <c r="O3953" t="s">
        <v>13354</v>
      </c>
      <c r="P3953">
        <v>4855</v>
      </c>
      <c r="Q3953" t="s">
        <v>13355</v>
      </c>
      <c r="R3953" t="s">
        <v>13356</v>
      </c>
      <c r="S3953" t="s">
        <v>33727</v>
      </c>
      <c r="T3953">
        <v>0.32911398597860803</v>
      </c>
      <c r="U3953">
        <v>0.603102917160658</v>
      </c>
      <c r="V3953">
        <v>22.775291828837101</v>
      </c>
      <c r="W3953">
        <v>0.94541066367716797</v>
      </c>
      <c r="X3953">
        <v>0.95159051474143896</v>
      </c>
      <c r="Y3953">
        <v>0.14697326137349601</v>
      </c>
      <c r="Z3953">
        <v>0.306975110376564</v>
      </c>
      <c r="AA3953">
        <v>0.72610664078822296</v>
      </c>
      <c r="AB3953">
        <v>22.748920922369901</v>
      </c>
      <c r="AC3953">
        <v>0.71753805159658501</v>
      </c>
      <c r="AD3953">
        <v>0.87989882095915395</v>
      </c>
      <c r="AE3953">
        <v>-0.85302652989741501</v>
      </c>
      <c r="AF3953">
        <v>0.61410715005536498</v>
      </c>
      <c r="AG3953">
        <v>0.80674443595273604</v>
      </c>
      <c r="AH3953">
        <v>1.1286609203940501</v>
      </c>
      <c r="AI3953">
        <v>0.59609816080359102</v>
      </c>
      <c r="AJ3953">
        <v>0.78121606160956403</v>
      </c>
      <c r="AK3953">
        <v>1.01572853717494</v>
      </c>
    </row>
    <row r="3954" spans="1:37" x14ac:dyDescent="0.2">
      <c r="A3954" t="s">
        <v>12673</v>
      </c>
      <c r="B3954">
        <v>19112983</v>
      </c>
      <c r="C3954">
        <v>19113193</v>
      </c>
      <c r="D3954">
        <v>211</v>
      </c>
      <c r="E3954" t="s">
        <v>13359</v>
      </c>
      <c r="F3954">
        <v>0</v>
      </c>
      <c r="G3954" t="s">
        <v>13360</v>
      </c>
      <c r="H3954" t="s">
        <v>31003</v>
      </c>
      <c r="I3954">
        <v>19</v>
      </c>
      <c r="J3954">
        <v>19105863</v>
      </c>
      <c r="K3954">
        <v>19110646</v>
      </c>
      <c r="L3954">
        <v>4784</v>
      </c>
      <c r="M3954">
        <v>1</v>
      </c>
      <c r="N3954">
        <v>284439</v>
      </c>
      <c r="O3954" t="s">
        <v>13354</v>
      </c>
      <c r="P3954">
        <v>7120</v>
      </c>
      <c r="Q3954" t="s">
        <v>13355</v>
      </c>
      <c r="R3954" t="s">
        <v>13356</v>
      </c>
      <c r="S3954" t="s">
        <v>33727</v>
      </c>
      <c r="T3954">
        <v>0.17308923567461099</v>
      </c>
      <c r="U3954">
        <v>0.603102917160658</v>
      </c>
      <c r="V3954">
        <v>-24.6004660394591</v>
      </c>
      <c r="W3954">
        <v>0.94541066367716797</v>
      </c>
      <c r="X3954">
        <v>0.95159051474143896</v>
      </c>
      <c r="Y3954">
        <v>0.11896931392134601</v>
      </c>
      <c r="Z3954">
        <v>0.55428001561304696</v>
      </c>
      <c r="AA3954">
        <v>0.84521697243271998</v>
      </c>
      <c r="AB3954">
        <v>-0.52729312883722801</v>
      </c>
      <c r="AC3954">
        <v>0.615069744472027</v>
      </c>
      <c r="AD3954">
        <v>0.87989882095915395</v>
      </c>
      <c r="AE3954">
        <v>0.76931596629226395</v>
      </c>
      <c r="AF3954">
        <v>0.15203231574161999</v>
      </c>
      <c r="AG3954">
        <v>0.68151250837662902</v>
      </c>
      <c r="AH3954">
        <v>-24.865313449969999</v>
      </c>
      <c r="AI3954">
        <v>0.78546927494779295</v>
      </c>
      <c r="AJ3954">
        <v>0.92808185275216604</v>
      </c>
      <c r="AK3954">
        <v>-0.55773478602426296</v>
      </c>
    </row>
    <row r="3955" spans="1:37" x14ac:dyDescent="0.2">
      <c r="A3955" t="s">
        <v>12673</v>
      </c>
      <c r="B3955">
        <v>19121377</v>
      </c>
      <c r="C3955">
        <v>19121673</v>
      </c>
      <c r="D3955">
        <v>297</v>
      </c>
      <c r="E3955" t="s">
        <v>13361</v>
      </c>
      <c r="F3955">
        <v>8</v>
      </c>
      <c r="G3955" t="s">
        <v>13362</v>
      </c>
      <c r="H3955" t="s">
        <v>30987</v>
      </c>
      <c r="I3955">
        <v>19</v>
      </c>
      <c r="J3955">
        <v>19119738</v>
      </c>
      <c r="K3955">
        <v>19120975</v>
      </c>
      <c r="L3955">
        <v>1238</v>
      </c>
      <c r="M3955">
        <v>2</v>
      </c>
      <c r="N3955">
        <v>54929</v>
      </c>
      <c r="O3955" t="s">
        <v>13363</v>
      </c>
      <c r="P3955">
        <v>-402</v>
      </c>
      <c r="Q3955" t="s">
        <v>13364</v>
      </c>
      <c r="R3955" t="s">
        <v>13365</v>
      </c>
      <c r="S3955" t="s">
        <v>33728</v>
      </c>
      <c r="T3955">
        <v>6.7515152734720002E-2</v>
      </c>
      <c r="U3955">
        <v>0.603102917160658</v>
      </c>
      <c r="V3955">
        <v>2.5121934734008802</v>
      </c>
      <c r="W3955">
        <v>0.77818952704115196</v>
      </c>
      <c r="X3955">
        <v>0.95159051474143896</v>
      </c>
      <c r="Y3955">
        <v>-0.93632277769691297</v>
      </c>
      <c r="Z3955">
        <v>0.15447788921385</v>
      </c>
      <c r="AA3955">
        <v>0.72610664078822296</v>
      </c>
      <c r="AB3955">
        <v>2.0083836244531099</v>
      </c>
      <c r="AC3955">
        <v>0.430652792705017</v>
      </c>
      <c r="AD3955">
        <v>0.82872126865393902</v>
      </c>
      <c r="AE3955">
        <v>-1.1780435868353301</v>
      </c>
      <c r="AF3955">
        <v>7.54631480506434E-2</v>
      </c>
      <c r="AG3955">
        <v>0.61808266485207697</v>
      </c>
      <c r="AH3955">
        <v>1.83836999509757</v>
      </c>
      <c r="AI3955">
        <v>0.83437694476468804</v>
      </c>
      <c r="AJ3955">
        <v>0.95896800690842199</v>
      </c>
      <c r="AK3955">
        <v>-0.444409284926435</v>
      </c>
    </row>
    <row r="3956" spans="1:37" x14ac:dyDescent="0.2">
      <c r="A3956" t="s">
        <v>12673</v>
      </c>
      <c r="B3956">
        <v>19240532</v>
      </c>
      <c r="C3956">
        <v>19240704</v>
      </c>
      <c r="D3956">
        <v>173</v>
      </c>
      <c r="E3956" t="s">
        <v>13366</v>
      </c>
      <c r="F3956">
        <v>8</v>
      </c>
      <c r="G3956" t="s">
        <v>13367</v>
      </c>
      <c r="H3956" t="s">
        <v>31032</v>
      </c>
      <c r="I3956">
        <v>19</v>
      </c>
      <c r="J3956">
        <v>19238392</v>
      </c>
      <c r="K3956">
        <v>19249019</v>
      </c>
      <c r="L3956">
        <v>10628</v>
      </c>
      <c r="M3956">
        <v>1</v>
      </c>
      <c r="N3956">
        <v>1463</v>
      </c>
      <c r="O3956" t="s">
        <v>13368</v>
      </c>
      <c r="P3956">
        <v>2140</v>
      </c>
      <c r="Q3956" t="s">
        <v>13369</v>
      </c>
      <c r="R3956" t="s">
        <v>13370</v>
      </c>
      <c r="S3956" t="s">
        <v>13371</v>
      </c>
      <c r="T3956">
        <v>0.94926522301609495</v>
      </c>
      <c r="U3956">
        <v>1</v>
      </c>
      <c r="V3956">
        <v>-1.2918199659821199</v>
      </c>
      <c r="W3956">
        <v>0.65075386537994595</v>
      </c>
      <c r="X3956">
        <v>0.94119559056004798</v>
      </c>
      <c r="Y3956">
        <v>-2.7830777872094199</v>
      </c>
      <c r="Z3956">
        <v>0.55936168502830397</v>
      </c>
      <c r="AA3956">
        <v>0.84521697243271998</v>
      </c>
      <c r="AB3956">
        <v>-1.87533824886792</v>
      </c>
      <c r="AC3956">
        <v>0.706600072888657</v>
      </c>
      <c r="AD3956">
        <v>0.87989882095915395</v>
      </c>
      <c r="AE3956">
        <v>-0.84138417414877098</v>
      </c>
      <c r="AF3956">
        <v>0.66285170732664001</v>
      </c>
      <c r="AG3956">
        <v>0.819861597272179</v>
      </c>
      <c r="AH3956">
        <v>-0.52209976237790101</v>
      </c>
      <c r="AI3956">
        <v>0.29133101895795899</v>
      </c>
      <c r="AJ3956">
        <v>0.78121606160956403</v>
      </c>
      <c r="AK3956">
        <v>-2.7639822763897501</v>
      </c>
    </row>
    <row r="3957" spans="1:37" x14ac:dyDescent="0.2">
      <c r="A3957" t="s">
        <v>12673</v>
      </c>
      <c r="B3957">
        <v>19262668</v>
      </c>
      <c r="C3957">
        <v>19262968</v>
      </c>
      <c r="D3957">
        <v>301</v>
      </c>
      <c r="E3957" t="s">
        <v>13372</v>
      </c>
      <c r="F3957">
        <v>29</v>
      </c>
      <c r="G3957" t="s">
        <v>13373</v>
      </c>
      <c r="H3957" t="s">
        <v>30987</v>
      </c>
      <c r="I3957">
        <v>19</v>
      </c>
      <c r="J3957">
        <v>19254756</v>
      </c>
      <c r="K3957">
        <v>19262804</v>
      </c>
      <c r="L3957">
        <v>8049</v>
      </c>
      <c r="M3957">
        <v>2</v>
      </c>
      <c r="N3957">
        <v>404037</v>
      </c>
      <c r="O3957" t="s">
        <v>13374</v>
      </c>
      <c r="P3957">
        <v>0</v>
      </c>
      <c r="Q3957" t="s">
        <v>13375</v>
      </c>
      <c r="R3957" t="s">
        <v>13376</v>
      </c>
      <c r="S3957" t="s">
        <v>33729</v>
      </c>
      <c r="T3957">
        <v>0.32911398597860803</v>
      </c>
      <c r="U3957">
        <v>0.603102917160658</v>
      </c>
      <c r="V3957">
        <v>23.8099458721634</v>
      </c>
      <c r="W3957" t="s">
        <v>40</v>
      </c>
      <c r="X3957" t="s">
        <v>40</v>
      </c>
      <c r="Y3957">
        <v>0</v>
      </c>
      <c r="Z3957">
        <v>0.48464167878831399</v>
      </c>
      <c r="AA3957">
        <v>0.84435025072159198</v>
      </c>
      <c r="AB3957">
        <v>22.846471841383</v>
      </c>
      <c r="AC3957">
        <v>0.45677901822897599</v>
      </c>
      <c r="AD3957">
        <v>0.82872126865393902</v>
      </c>
      <c r="AE3957">
        <v>22.883946541896702</v>
      </c>
      <c r="AF3957">
        <v>0.16793847098801201</v>
      </c>
      <c r="AG3957">
        <v>0.68151250837662902</v>
      </c>
      <c r="AH3957">
        <v>23.8099458721634</v>
      </c>
      <c r="AI3957">
        <v>0.52399907623471598</v>
      </c>
      <c r="AJ3957">
        <v>0.78121606160956403</v>
      </c>
      <c r="AK3957">
        <v>-22.739556652181399</v>
      </c>
    </row>
    <row r="3958" spans="1:37" x14ac:dyDescent="0.2">
      <c r="A3958" t="s">
        <v>12673</v>
      </c>
      <c r="B3958">
        <v>19262980</v>
      </c>
      <c r="C3958">
        <v>19263279</v>
      </c>
      <c r="D3958">
        <v>300</v>
      </c>
      <c r="E3958" t="s">
        <v>13377</v>
      </c>
      <c r="F3958">
        <v>2</v>
      </c>
      <c r="G3958" t="s">
        <v>13378</v>
      </c>
      <c r="H3958" t="s">
        <v>30987</v>
      </c>
      <c r="I3958">
        <v>19</v>
      </c>
      <c r="J3958">
        <v>19254756</v>
      </c>
      <c r="K3958">
        <v>19262804</v>
      </c>
      <c r="L3958">
        <v>8049</v>
      </c>
      <c r="M3958">
        <v>2</v>
      </c>
      <c r="N3958">
        <v>404037</v>
      </c>
      <c r="O3958" t="s">
        <v>13374</v>
      </c>
      <c r="P3958">
        <v>-176</v>
      </c>
      <c r="Q3958" t="s">
        <v>13375</v>
      </c>
      <c r="R3958" t="s">
        <v>13376</v>
      </c>
      <c r="S3958" t="s">
        <v>33729</v>
      </c>
      <c r="T3958">
        <v>0.32911398597860803</v>
      </c>
      <c r="U3958">
        <v>0.603102917160658</v>
      </c>
      <c r="V3958">
        <v>23.8099458721634</v>
      </c>
      <c r="W3958" t="s">
        <v>40</v>
      </c>
      <c r="X3958" t="s">
        <v>40</v>
      </c>
      <c r="Y3958">
        <v>0</v>
      </c>
      <c r="Z3958">
        <v>0.48464167878831399</v>
      </c>
      <c r="AA3958">
        <v>0.84435025072159198</v>
      </c>
      <c r="AB3958">
        <v>22.846471841383</v>
      </c>
      <c r="AC3958">
        <v>0.45677901822897599</v>
      </c>
      <c r="AD3958">
        <v>0.82872126865393902</v>
      </c>
      <c r="AE3958">
        <v>22.883946541896702</v>
      </c>
      <c r="AF3958">
        <v>0.16793847098801201</v>
      </c>
      <c r="AG3958">
        <v>0.68151250837662902</v>
      </c>
      <c r="AH3958">
        <v>23.8099458721634</v>
      </c>
      <c r="AI3958">
        <v>0.52399907623471598</v>
      </c>
      <c r="AJ3958">
        <v>0.78121606160956403</v>
      </c>
      <c r="AK3958">
        <v>-22.739556652181399</v>
      </c>
    </row>
    <row r="3959" spans="1:37" x14ac:dyDescent="0.2">
      <c r="A3959" t="s">
        <v>12673</v>
      </c>
      <c r="B3959">
        <v>19453141</v>
      </c>
      <c r="C3959">
        <v>19453285</v>
      </c>
      <c r="D3959">
        <v>145</v>
      </c>
      <c r="E3959" t="s">
        <v>13379</v>
      </c>
      <c r="F3959">
        <v>1</v>
      </c>
      <c r="G3959" t="s">
        <v>13380</v>
      </c>
      <c r="H3959" t="s">
        <v>33730</v>
      </c>
      <c r="I3959">
        <v>19</v>
      </c>
      <c r="J3959">
        <v>19457112</v>
      </c>
      <c r="K3959">
        <v>19492416</v>
      </c>
      <c r="L3959">
        <v>35305</v>
      </c>
      <c r="M3959">
        <v>1</v>
      </c>
      <c r="N3959">
        <v>54815</v>
      </c>
      <c r="O3959" t="s">
        <v>13381</v>
      </c>
      <c r="P3959">
        <v>-3827</v>
      </c>
      <c r="Q3959" t="s">
        <v>13382</v>
      </c>
      <c r="R3959" t="s">
        <v>13383</v>
      </c>
      <c r="S3959" t="s">
        <v>33731</v>
      </c>
      <c r="T3959">
        <v>0.152084254673993</v>
      </c>
      <c r="U3959">
        <v>0.603102917160658</v>
      </c>
      <c r="V3959">
        <v>24.8891668979815</v>
      </c>
      <c r="W3959">
        <v>0.94541066367716797</v>
      </c>
      <c r="X3959">
        <v>0.95159051474143896</v>
      </c>
      <c r="Y3959">
        <v>-2.8711170009393099</v>
      </c>
      <c r="Z3959">
        <v>0.306975110376564</v>
      </c>
      <c r="AA3959">
        <v>0.72610664078822296</v>
      </c>
      <c r="AB3959">
        <v>23.925692818114101</v>
      </c>
      <c r="AC3959">
        <v>0.71753805159658501</v>
      </c>
      <c r="AD3959">
        <v>0.87989882095915395</v>
      </c>
      <c r="AE3959">
        <v>-3.8711165661899201</v>
      </c>
      <c r="AF3959">
        <v>4.6407610929182198E-2</v>
      </c>
      <c r="AG3959">
        <v>0.476038960109122</v>
      </c>
      <c r="AH3959">
        <v>24.8891668979815</v>
      </c>
      <c r="AI3959">
        <v>0.59609816080359102</v>
      </c>
      <c r="AJ3959">
        <v>0.78121606160956403</v>
      </c>
      <c r="AK3959">
        <v>-2.0023615833052402</v>
      </c>
    </row>
    <row r="3960" spans="1:37" x14ac:dyDescent="0.2">
      <c r="A3960" t="s">
        <v>12673</v>
      </c>
      <c r="B3960">
        <v>19453285</v>
      </c>
      <c r="C3960">
        <v>19453429</v>
      </c>
      <c r="D3960">
        <v>145</v>
      </c>
      <c r="E3960" t="s">
        <v>13384</v>
      </c>
      <c r="F3960">
        <v>0</v>
      </c>
      <c r="G3960" t="s">
        <v>13385</v>
      </c>
      <c r="H3960" t="s">
        <v>33730</v>
      </c>
      <c r="I3960">
        <v>19</v>
      </c>
      <c r="J3960">
        <v>19457112</v>
      </c>
      <c r="K3960">
        <v>19492416</v>
      </c>
      <c r="L3960">
        <v>35305</v>
      </c>
      <c r="M3960">
        <v>1</v>
      </c>
      <c r="N3960">
        <v>54815</v>
      </c>
      <c r="O3960" t="s">
        <v>13381</v>
      </c>
      <c r="P3960">
        <v>-3683</v>
      </c>
      <c r="Q3960" t="s">
        <v>13382</v>
      </c>
      <c r="R3960" t="s">
        <v>13383</v>
      </c>
      <c r="S3960" t="s">
        <v>33731</v>
      </c>
      <c r="T3960">
        <v>0.152084254673993</v>
      </c>
      <c r="U3960">
        <v>0.603102917160658</v>
      </c>
      <c r="V3960">
        <v>24.8891668979815</v>
      </c>
      <c r="W3960">
        <v>0.94541066367716797</v>
      </c>
      <c r="X3960">
        <v>0.95159051474143896</v>
      </c>
      <c r="Y3960">
        <v>-2.8711170009393099</v>
      </c>
      <c r="Z3960">
        <v>0.306975110376564</v>
      </c>
      <c r="AA3960">
        <v>0.72610664078822296</v>
      </c>
      <c r="AB3960">
        <v>23.925692818114101</v>
      </c>
      <c r="AC3960">
        <v>0.71753805159658501</v>
      </c>
      <c r="AD3960">
        <v>0.87989882095915395</v>
      </c>
      <c r="AE3960">
        <v>-3.8711165661899201</v>
      </c>
      <c r="AF3960">
        <v>4.6407610929182198E-2</v>
      </c>
      <c r="AG3960">
        <v>0.476038960109122</v>
      </c>
      <c r="AH3960">
        <v>24.8891668979815</v>
      </c>
      <c r="AI3960">
        <v>0.59609816080359102</v>
      </c>
      <c r="AJ3960">
        <v>0.78121606160956403</v>
      </c>
      <c r="AK3960">
        <v>-2.0023615833052402</v>
      </c>
    </row>
    <row r="3961" spans="1:37" x14ac:dyDescent="0.2">
      <c r="A3961" t="s">
        <v>12673</v>
      </c>
      <c r="B3961">
        <v>19453429</v>
      </c>
      <c r="C3961">
        <v>19453573</v>
      </c>
      <c r="D3961">
        <v>145</v>
      </c>
      <c r="E3961" t="s">
        <v>13386</v>
      </c>
      <c r="F3961">
        <v>4</v>
      </c>
      <c r="G3961" t="s">
        <v>13387</v>
      </c>
      <c r="H3961" t="s">
        <v>33730</v>
      </c>
      <c r="I3961">
        <v>19</v>
      </c>
      <c r="J3961">
        <v>19457112</v>
      </c>
      <c r="K3961">
        <v>19492416</v>
      </c>
      <c r="L3961">
        <v>35305</v>
      </c>
      <c r="M3961">
        <v>1</v>
      </c>
      <c r="N3961">
        <v>54815</v>
      </c>
      <c r="O3961" t="s">
        <v>13381</v>
      </c>
      <c r="P3961">
        <v>-3539</v>
      </c>
      <c r="Q3961" t="s">
        <v>13382</v>
      </c>
      <c r="R3961" t="s">
        <v>13383</v>
      </c>
      <c r="S3961" t="s">
        <v>33731</v>
      </c>
      <c r="T3961">
        <v>0.152084254673993</v>
      </c>
      <c r="U3961">
        <v>0.603102917160658</v>
      </c>
      <c r="V3961">
        <v>24.8891668979815</v>
      </c>
      <c r="W3961">
        <v>0.94541066367716797</v>
      </c>
      <c r="X3961">
        <v>0.95159051474143896</v>
      </c>
      <c r="Y3961">
        <v>-2.8711170009393099</v>
      </c>
      <c r="Z3961">
        <v>0.306975110376564</v>
      </c>
      <c r="AA3961">
        <v>0.72610664078822296</v>
      </c>
      <c r="AB3961">
        <v>23.925692818114101</v>
      </c>
      <c r="AC3961">
        <v>0.71753805159658501</v>
      </c>
      <c r="AD3961">
        <v>0.87989882095915395</v>
      </c>
      <c r="AE3961">
        <v>-3.8711165661899201</v>
      </c>
      <c r="AF3961">
        <v>4.6407610929182198E-2</v>
      </c>
      <c r="AG3961">
        <v>0.476038960109122</v>
      </c>
      <c r="AH3961">
        <v>24.8891668979815</v>
      </c>
      <c r="AI3961">
        <v>0.59609816080359102</v>
      </c>
      <c r="AJ3961">
        <v>0.78121606160956403</v>
      </c>
      <c r="AK3961">
        <v>-2.0023615833052402</v>
      </c>
    </row>
    <row r="3962" spans="1:37" x14ac:dyDescent="0.2">
      <c r="A3962" t="s">
        <v>12673</v>
      </c>
      <c r="B3962">
        <v>19460649</v>
      </c>
      <c r="C3962">
        <v>19460803</v>
      </c>
      <c r="D3962">
        <v>155</v>
      </c>
      <c r="E3962" t="s">
        <v>13388</v>
      </c>
      <c r="F3962">
        <v>2</v>
      </c>
      <c r="G3962" t="s">
        <v>13389</v>
      </c>
      <c r="H3962" t="s">
        <v>31032</v>
      </c>
      <c r="I3962">
        <v>19</v>
      </c>
      <c r="J3962">
        <v>19458466</v>
      </c>
      <c r="K3962">
        <v>19508927</v>
      </c>
      <c r="L3962">
        <v>50462</v>
      </c>
      <c r="M3962">
        <v>1</v>
      </c>
      <c r="N3962">
        <v>54815</v>
      </c>
      <c r="O3962" t="s">
        <v>13390</v>
      </c>
      <c r="P3962">
        <v>2183</v>
      </c>
      <c r="Q3962" t="s">
        <v>13382</v>
      </c>
      <c r="R3962" t="s">
        <v>13383</v>
      </c>
      <c r="S3962" t="s">
        <v>33731</v>
      </c>
      <c r="T3962">
        <v>0.35387198439864398</v>
      </c>
      <c r="U3962">
        <v>0.603102917160658</v>
      </c>
      <c r="V3962">
        <v>-21.888220783799699</v>
      </c>
      <c r="W3962">
        <v>0.38920677604595899</v>
      </c>
      <c r="X3962">
        <v>0.704072456322962</v>
      </c>
      <c r="Y3962">
        <v>-21.756976285919102</v>
      </c>
      <c r="Z3962">
        <v>0.184235113180511</v>
      </c>
      <c r="AA3962">
        <v>0.72610664078822296</v>
      </c>
      <c r="AB3962">
        <v>-21.888220783799699</v>
      </c>
      <c r="AC3962">
        <v>0.21073619169722799</v>
      </c>
      <c r="AD3962">
        <v>0.68253123924728298</v>
      </c>
      <c r="AE3962">
        <v>-21.756976285919102</v>
      </c>
      <c r="AF3962">
        <v>0.501741946288212</v>
      </c>
      <c r="AG3962">
        <v>0.80674443595273604</v>
      </c>
      <c r="AH3962">
        <v>-20.958610447968599</v>
      </c>
      <c r="AI3962">
        <v>0.52399907623471598</v>
      </c>
      <c r="AJ3962">
        <v>0.78121606160956403</v>
      </c>
      <c r="AK3962">
        <v>-20.888221155474799</v>
      </c>
    </row>
    <row r="3963" spans="1:37" x14ac:dyDescent="0.2">
      <c r="A3963" t="s">
        <v>12673</v>
      </c>
      <c r="B3963">
        <v>20237427</v>
      </c>
      <c r="C3963">
        <v>20237570</v>
      </c>
      <c r="D3963">
        <v>144</v>
      </c>
      <c r="E3963" t="s">
        <v>13391</v>
      </c>
      <c r="F3963">
        <v>6</v>
      </c>
      <c r="G3963" t="s">
        <v>13392</v>
      </c>
      <c r="H3963" t="s">
        <v>30987</v>
      </c>
      <c r="I3963">
        <v>19</v>
      </c>
      <c r="J3963">
        <v>20228010</v>
      </c>
      <c r="K3963">
        <v>20238431</v>
      </c>
      <c r="L3963">
        <v>10422</v>
      </c>
      <c r="M3963">
        <v>2</v>
      </c>
      <c r="N3963">
        <v>105372310</v>
      </c>
      <c r="O3963" t="s">
        <v>13393</v>
      </c>
      <c r="P3963">
        <v>861</v>
      </c>
      <c r="Q3963" t="s">
        <v>40</v>
      </c>
      <c r="R3963" t="s">
        <v>13394</v>
      </c>
      <c r="S3963" t="s">
        <v>33732</v>
      </c>
      <c r="T3963" t="s">
        <v>40</v>
      </c>
      <c r="U3963" t="s">
        <v>40</v>
      </c>
      <c r="V3963">
        <v>0</v>
      </c>
      <c r="W3963">
        <v>0.89107655920673101</v>
      </c>
      <c r="X3963">
        <v>0.95159051474143896</v>
      </c>
      <c r="Y3963">
        <v>1.9611353848399</v>
      </c>
      <c r="Z3963">
        <v>0.48464167878831399</v>
      </c>
      <c r="AA3963">
        <v>0.84435025072159198</v>
      </c>
      <c r="AB3963">
        <v>20.550517880517202</v>
      </c>
      <c r="AC3963">
        <v>0.75388744886274095</v>
      </c>
      <c r="AD3963">
        <v>0.87989882095915395</v>
      </c>
      <c r="AE3963">
        <v>0.961135527123539</v>
      </c>
      <c r="AF3963">
        <v>0.501741946288212</v>
      </c>
      <c r="AG3963">
        <v>0.80674443595273604</v>
      </c>
      <c r="AH3963">
        <v>-20.513992028579398</v>
      </c>
      <c r="AI3963">
        <v>0.56157887380500204</v>
      </c>
      <c r="AJ3963">
        <v>0.78121606160956403</v>
      </c>
      <c r="AK3963">
        <v>2.8298903939034199</v>
      </c>
    </row>
    <row r="3964" spans="1:37" x14ac:dyDescent="0.2">
      <c r="A3964" t="s">
        <v>12673</v>
      </c>
      <c r="B3964">
        <v>20237570</v>
      </c>
      <c r="C3964">
        <v>20237713</v>
      </c>
      <c r="D3964">
        <v>144</v>
      </c>
      <c r="E3964" t="s">
        <v>13395</v>
      </c>
      <c r="F3964">
        <v>4</v>
      </c>
      <c r="G3964" t="s">
        <v>13396</v>
      </c>
      <c r="H3964" t="s">
        <v>30987</v>
      </c>
      <c r="I3964">
        <v>19</v>
      </c>
      <c r="J3964">
        <v>20228010</v>
      </c>
      <c r="K3964">
        <v>20238431</v>
      </c>
      <c r="L3964">
        <v>10422</v>
      </c>
      <c r="M3964">
        <v>2</v>
      </c>
      <c r="N3964">
        <v>105372310</v>
      </c>
      <c r="O3964" t="s">
        <v>13393</v>
      </c>
      <c r="P3964">
        <v>718</v>
      </c>
      <c r="Q3964" t="s">
        <v>40</v>
      </c>
      <c r="R3964" t="s">
        <v>13394</v>
      </c>
      <c r="S3964" t="s">
        <v>33732</v>
      </c>
      <c r="T3964" t="s">
        <v>40</v>
      </c>
      <c r="U3964" t="s">
        <v>40</v>
      </c>
      <c r="V3964">
        <v>0</v>
      </c>
      <c r="W3964">
        <v>0.89107655920673101</v>
      </c>
      <c r="X3964">
        <v>0.95159051474143896</v>
      </c>
      <c r="Y3964">
        <v>1.9611353848399</v>
      </c>
      <c r="Z3964">
        <v>0.48464167878831399</v>
      </c>
      <c r="AA3964">
        <v>0.84435025072159198</v>
      </c>
      <c r="AB3964">
        <v>20.550517880517202</v>
      </c>
      <c r="AC3964">
        <v>0.75388744886274095</v>
      </c>
      <c r="AD3964">
        <v>0.87989882095915395</v>
      </c>
      <c r="AE3964">
        <v>0.961135527123539</v>
      </c>
      <c r="AF3964">
        <v>0.501741946288212</v>
      </c>
      <c r="AG3964">
        <v>0.80674443595273604</v>
      </c>
      <c r="AH3964">
        <v>-20.513992028579398</v>
      </c>
      <c r="AI3964">
        <v>0.56157887380500204</v>
      </c>
      <c r="AJ3964">
        <v>0.78121606160956403</v>
      </c>
      <c r="AK3964">
        <v>2.8298903939034199</v>
      </c>
    </row>
    <row r="3965" spans="1:37" x14ac:dyDescent="0.2">
      <c r="A3965" t="s">
        <v>12673</v>
      </c>
      <c r="B3965">
        <v>20237883</v>
      </c>
      <c r="C3965">
        <v>20238183</v>
      </c>
      <c r="D3965">
        <v>301</v>
      </c>
      <c r="E3965" t="s">
        <v>13397</v>
      </c>
      <c r="F3965">
        <v>13</v>
      </c>
      <c r="G3965" t="s">
        <v>13398</v>
      </c>
      <c r="H3965" t="s">
        <v>30987</v>
      </c>
      <c r="I3965">
        <v>19</v>
      </c>
      <c r="J3965">
        <v>20228010</v>
      </c>
      <c r="K3965">
        <v>20238431</v>
      </c>
      <c r="L3965">
        <v>10422</v>
      </c>
      <c r="M3965">
        <v>2</v>
      </c>
      <c r="N3965">
        <v>105372310</v>
      </c>
      <c r="O3965" t="s">
        <v>13393</v>
      </c>
      <c r="P3965">
        <v>248</v>
      </c>
      <c r="Q3965" t="s">
        <v>40</v>
      </c>
      <c r="R3965" t="s">
        <v>13394</v>
      </c>
      <c r="S3965" t="s">
        <v>33732</v>
      </c>
      <c r="T3965" t="s">
        <v>40</v>
      </c>
      <c r="U3965" t="s">
        <v>40</v>
      </c>
      <c r="V3965">
        <v>0</v>
      </c>
      <c r="W3965">
        <v>0.29261482077562401</v>
      </c>
      <c r="X3965">
        <v>0.704072456322962</v>
      </c>
      <c r="Y3965">
        <v>23.273493142766</v>
      </c>
      <c r="Z3965" t="s">
        <v>40</v>
      </c>
      <c r="AA3965" t="s">
        <v>40</v>
      </c>
      <c r="AB3965">
        <v>0</v>
      </c>
      <c r="AC3965">
        <v>0.45677901822897599</v>
      </c>
      <c r="AD3965">
        <v>0.82872126865393902</v>
      </c>
      <c r="AE3965">
        <v>22.2734932850496</v>
      </c>
      <c r="AF3965" t="s">
        <v>40</v>
      </c>
      <c r="AG3965" t="s">
        <v>40</v>
      </c>
      <c r="AH3965">
        <v>0</v>
      </c>
      <c r="AI3965">
        <v>0.14667288820271701</v>
      </c>
      <c r="AJ3965">
        <v>0.78121606160956403</v>
      </c>
      <c r="AK3965">
        <v>23.273493142766</v>
      </c>
    </row>
    <row r="3966" spans="1:37" x14ac:dyDescent="0.2">
      <c r="A3966" t="s">
        <v>12673</v>
      </c>
      <c r="B3966">
        <v>20859003</v>
      </c>
      <c r="C3966">
        <v>20859154</v>
      </c>
      <c r="D3966">
        <v>152</v>
      </c>
      <c r="E3966" t="s">
        <v>13399</v>
      </c>
      <c r="F3966">
        <v>1</v>
      </c>
      <c r="G3966" t="s">
        <v>13400</v>
      </c>
      <c r="H3966" t="s">
        <v>31000</v>
      </c>
      <c r="I3966">
        <v>19</v>
      </c>
      <c r="J3966">
        <v>20923222</v>
      </c>
      <c r="K3966">
        <v>20948915</v>
      </c>
      <c r="L3966">
        <v>25694</v>
      </c>
      <c r="M3966">
        <v>1</v>
      </c>
      <c r="N3966">
        <v>7639</v>
      </c>
      <c r="O3966" t="s">
        <v>13401</v>
      </c>
      <c r="P3966">
        <v>-64068</v>
      </c>
      <c r="Q3966" t="s">
        <v>13402</v>
      </c>
      <c r="R3966" t="s">
        <v>13403</v>
      </c>
      <c r="S3966" t="s">
        <v>33733</v>
      </c>
      <c r="T3966">
        <v>0.14670336487225899</v>
      </c>
      <c r="U3966">
        <v>0.603102917160658</v>
      </c>
      <c r="V3966">
        <v>-1.71849378007216</v>
      </c>
      <c r="W3966">
        <v>1.8974544760126898E-2</v>
      </c>
      <c r="X3966">
        <v>0.704072456322962</v>
      </c>
      <c r="Y3966">
        <v>-27.274381407930001</v>
      </c>
      <c r="Z3966">
        <v>2.8137610040487902E-2</v>
      </c>
      <c r="AA3966">
        <v>0.72610664078822296</v>
      </c>
      <c r="AB3966">
        <v>-2.66192694073484</v>
      </c>
      <c r="AC3966">
        <v>5.3638916254852502E-2</v>
      </c>
      <c r="AD3966">
        <v>0.57684129297949804</v>
      </c>
      <c r="AE3966">
        <v>-2.2125851828925902</v>
      </c>
      <c r="AF3966">
        <v>0.47189966077158602</v>
      </c>
      <c r="AG3966">
        <v>0.80674443595273604</v>
      </c>
      <c r="AH3966">
        <v>-0.79471156381034203</v>
      </c>
      <c r="AI3966">
        <v>3.1891687287860099E-2</v>
      </c>
      <c r="AJ3966">
        <v>0.78121606160956403</v>
      </c>
      <c r="AK3966">
        <v>-26.845464104253001</v>
      </c>
    </row>
    <row r="3967" spans="1:37" x14ac:dyDescent="0.2">
      <c r="A3967" t="s">
        <v>12673</v>
      </c>
      <c r="B3967">
        <v>21706122</v>
      </c>
      <c r="C3967">
        <v>21706328</v>
      </c>
      <c r="D3967">
        <v>207</v>
      </c>
      <c r="E3967" t="s">
        <v>13404</v>
      </c>
      <c r="F3967">
        <v>2</v>
      </c>
      <c r="G3967" t="s">
        <v>13405</v>
      </c>
      <c r="H3967" t="s">
        <v>31000</v>
      </c>
      <c r="I3967">
        <v>19</v>
      </c>
      <c r="J3967">
        <v>21727931</v>
      </c>
      <c r="K3967">
        <v>21750712</v>
      </c>
      <c r="L3967">
        <v>22782</v>
      </c>
      <c r="M3967">
        <v>2</v>
      </c>
      <c r="N3967">
        <v>163227</v>
      </c>
      <c r="O3967" t="s">
        <v>13406</v>
      </c>
      <c r="P3967">
        <v>44384</v>
      </c>
      <c r="Q3967" t="s">
        <v>13407</v>
      </c>
      <c r="R3967" t="s">
        <v>13408</v>
      </c>
      <c r="S3967" t="s">
        <v>33734</v>
      </c>
      <c r="T3967">
        <v>0.32911398597860803</v>
      </c>
      <c r="U3967">
        <v>0.603102917160658</v>
      </c>
      <c r="V3967">
        <v>25.798959980284199</v>
      </c>
      <c r="W3967">
        <v>0.38920677604595899</v>
      </c>
      <c r="X3967">
        <v>0.704072456322962</v>
      </c>
      <c r="Y3967">
        <v>-25.5973261228214</v>
      </c>
      <c r="Z3967">
        <v>0.48464167878831399</v>
      </c>
      <c r="AA3967">
        <v>0.84435025072159198</v>
      </c>
      <c r="AB3967">
        <v>24.835485879785999</v>
      </c>
      <c r="AC3967">
        <v>0.21073619169722799</v>
      </c>
      <c r="AD3967">
        <v>0.68253123924728298</v>
      </c>
      <c r="AE3967">
        <v>-25.5973261228214</v>
      </c>
      <c r="AF3967">
        <v>0.16793847098801201</v>
      </c>
      <c r="AG3967">
        <v>0.68151250837662902</v>
      </c>
      <c r="AH3967">
        <v>25.798959980284199</v>
      </c>
      <c r="AI3967">
        <v>0.52399907623471598</v>
      </c>
      <c r="AJ3967">
        <v>0.78121606160956403</v>
      </c>
      <c r="AK3967">
        <v>-24.7285706795764</v>
      </c>
    </row>
    <row r="3968" spans="1:37" x14ac:dyDescent="0.2">
      <c r="A3968" t="s">
        <v>12673</v>
      </c>
      <c r="B3968">
        <v>21706416</v>
      </c>
      <c r="C3968">
        <v>21706569</v>
      </c>
      <c r="D3968">
        <v>154</v>
      </c>
      <c r="E3968" t="s">
        <v>13409</v>
      </c>
      <c r="F3968">
        <v>1</v>
      </c>
      <c r="G3968" t="s">
        <v>13410</v>
      </c>
      <c r="H3968" t="s">
        <v>31000</v>
      </c>
      <c r="I3968">
        <v>19</v>
      </c>
      <c r="J3968">
        <v>21727931</v>
      </c>
      <c r="K3968">
        <v>21750712</v>
      </c>
      <c r="L3968">
        <v>22782</v>
      </c>
      <c r="M3968">
        <v>2</v>
      </c>
      <c r="N3968">
        <v>163227</v>
      </c>
      <c r="O3968" t="s">
        <v>13406</v>
      </c>
      <c r="P3968">
        <v>44143</v>
      </c>
      <c r="Q3968" t="s">
        <v>13407</v>
      </c>
      <c r="R3968" t="s">
        <v>13408</v>
      </c>
      <c r="S3968" t="s">
        <v>33734</v>
      </c>
      <c r="T3968">
        <v>0.32911398597860803</v>
      </c>
      <c r="U3968">
        <v>0.603102917160658</v>
      </c>
      <c r="V3968">
        <v>25.798959980284199</v>
      </c>
      <c r="W3968">
        <v>0.38920677604595899</v>
      </c>
      <c r="X3968">
        <v>0.704072456322962</v>
      </c>
      <c r="Y3968">
        <v>-25.5973261228214</v>
      </c>
      <c r="Z3968">
        <v>0.48464167878831399</v>
      </c>
      <c r="AA3968">
        <v>0.84435025072159198</v>
      </c>
      <c r="AB3968">
        <v>24.835485879785999</v>
      </c>
      <c r="AC3968">
        <v>0.21073619169722799</v>
      </c>
      <c r="AD3968">
        <v>0.68253123924728298</v>
      </c>
      <c r="AE3968">
        <v>-25.5973261228214</v>
      </c>
      <c r="AF3968">
        <v>0.16793847098801201</v>
      </c>
      <c r="AG3968">
        <v>0.68151250837662902</v>
      </c>
      <c r="AH3968">
        <v>25.798959980284199</v>
      </c>
      <c r="AI3968">
        <v>0.52399907623471598</v>
      </c>
      <c r="AJ3968">
        <v>0.78121606160956403</v>
      </c>
      <c r="AK3968">
        <v>-24.7285706795764</v>
      </c>
    </row>
    <row r="3969" spans="1:37" x14ac:dyDescent="0.2">
      <c r="A3969" t="s">
        <v>12673</v>
      </c>
      <c r="B3969">
        <v>23895518</v>
      </c>
      <c r="C3969">
        <v>23895693</v>
      </c>
      <c r="D3969">
        <v>176</v>
      </c>
      <c r="E3969" t="s">
        <v>13411</v>
      </c>
      <c r="F3969">
        <v>0</v>
      </c>
      <c r="G3969" t="s">
        <v>13412</v>
      </c>
      <c r="H3969" t="s">
        <v>31000</v>
      </c>
      <c r="I3969">
        <v>19</v>
      </c>
      <c r="J3969">
        <v>23914876</v>
      </c>
      <c r="K3969">
        <v>23923893</v>
      </c>
      <c r="L3969">
        <v>9018</v>
      </c>
      <c r="M3969">
        <v>1</v>
      </c>
      <c r="N3969">
        <v>730087</v>
      </c>
      <c r="O3969" t="s">
        <v>13413</v>
      </c>
      <c r="P3969">
        <v>-19183</v>
      </c>
      <c r="Q3969" t="s">
        <v>13414</v>
      </c>
      <c r="R3969" t="s">
        <v>13415</v>
      </c>
      <c r="S3969" t="s">
        <v>33735</v>
      </c>
      <c r="T3969">
        <v>0.17308923567461099</v>
      </c>
      <c r="U3969">
        <v>0.603102917160658</v>
      </c>
      <c r="V3969">
        <v>-24.0808828583273</v>
      </c>
      <c r="W3969">
        <v>0.20525741147413201</v>
      </c>
      <c r="X3969">
        <v>0.704072456322962</v>
      </c>
      <c r="Y3969">
        <v>-23.949638332792201</v>
      </c>
      <c r="Z3969">
        <v>5.50355599158565E-2</v>
      </c>
      <c r="AA3969">
        <v>0.72610664078822296</v>
      </c>
      <c r="AB3969">
        <v>-24.0808828583273</v>
      </c>
      <c r="AC3969">
        <v>7.0489011448141195E-2</v>
      </c>
      <c r="AD3969">
        <v>0.57684129297949804</v>
      </c>
      <c r="AE3969">
        <v>-23.949638332792201</v>
      </c>
      <c r="AF3969">
        <v>0.32549523997010099</v>
      </c>
      <c r="AG3969">
        <v>0.70473078222419605</v>
      </c>
      <c r="AH3969">
        <v>-23.151272259778501</v>
      </c>
      <c r="AI3969">
        <v>0.35038410267202102</v>
      </c>
      <c r="AJ3969">
        <v>0.78121606160956403</v>
      </c>
      <c r="AK3969">
        <v>-23.0808829396303</v>
      </c>
    </row>
    <row r="3970" spans="1:37" x14ac:dyDescent="0.2">
      <c r="A3970" t="s">
        <v>12673</v>
      </c>
      <c r="B3970">
        <v>23895693</v>
      </c>
      <c r="C3970">
        <v>23895868</v>
      </c>
      <c r="D3970">
        <v>176</v>
      </c>
      <c r="E3970" t="s">
        <v>13416</v>
      </c>
      <c r="F3970">
        <v>4</v>
      </c>
      <c r="G3970" t="s">
        <v>13417</v>
      </c>
      <c r="H3970" t="s">
        <v>31000</v>
      </c>
      <c r="I3970">
        <v>19</v>
      </c>
      <c r="J3970">
        <v>23914876</v>
      </c>
      <c r="K3970">
        <v>23923893</v>
      </c>
      <c r="L3970">
        <v>9018</v>
      </c>
      <c r="M3970">
        <v>1</v>
      </c>
      <c r="N3970">
        <v>730087</v>
      </c>
      <c r="O3970" t="s">
        <v>13413</v>
      </c>
      <c r="P3970">
        <v>-19008</v>
      </c>
      <c r="Q3970" t="s">
        <v>13414</v>
      </c>
      <c r="R3970" t="s">
        <v>13415</v>
      </c>
      <c r="S3970" t="s">
        <v>33735</v>
      </c>
      <c r="T3970">
        <v>0.17308923567461099</v>
      </c>
      <c r="U3970">
        <v>0.603102917160658</v>
      </c>
      <c r="V3970">
        <v>-24.0808828583273</v>
      </c>
      <c r="W3970">
        <v>0.20525741147413201</v>
      </c>
      <c r="X3970">
        <v>0.704072456322962</v>
      </c>
      <c r="Y3970">
        <v>-23.949638332792201</v>
      </c>
      <c r="Z3970">
        <v>5.50355599158565E-2</v>
      </c>
      <c r="AA3970">
        <v>0.72610664078822296</v>
      </c>
      <c r="AB3970">
        <v>-24.0808828583273</v>
      </c>
      <c r="AC3970">
        <v>7.0489011448141195E-2</v>
      </c>
      <c r="AD3970">
        <v>0.57684129297949804</v>
      </c>
      <c r="AE3970">
        <v>-23.949638332792201</v>
      </c>
      <c r="AF3970">
        <v>0.32549523997010099</v>
      </c>
      <c r="AG3970">
        <v>0.70473078222419605</v>
      </c>
      <c r="AH3970">
        <v>-23.151272259778501</v>
      </c>
      <c r="AI3970">
        <v>0.35038410267202102</v>
      </c>
      <c r="AJ3970">
        <v>0.78121606160956403</v>
      </c>
      <c r="AK3970">
        <v>-23.0808829396303</v>
      </c>
    </row>
    <row r="3971" spans="1:37" x14ac:dyDescent="0.2">
      <c r="A3971" t="s">
        <v>12673</v>
      </c>
      <c r="B3971">
        <v>24041422</v>
      </c>
      <c r="C3971">
        <v>24041572</v>
      </c>
      <c r="D3971">
        <v>151</v>
      </c>
      <c r="E3971" t="s">
        <v>13418</v>
      </c>
      <c r="F3971">
        <v>11</v>
      </c>
      <c r="G3971" t="s">
        <v>13419</v>
      </c>
      <c r="H3971" t="s">
        <v>33736</v>
      </c>
      <c r="I3971">
        <v>19</v>
      </c>
      <c r="J3971">
        <v>24048256</v>
      </c>
      <c r="K3971">
        <v>24058108</v>
      </c>
      <c r="L3971">
        <v>9853</v>
      </c>
      <c r="M3971">
        <v>1</v>
      </c>
      <c r="N3971">
        <v>9534</v>
      </c>
      <c r="O3971" t="s">
        <v>13420</v>
      </c>
      <c r="P3971">
        <v>-6684</v>
      </c>
      <c r="Q3971" t="s">
        <v>13421</v>
      </c>
      <c r="R3971" t="s">
        <v>13422</v>
      </c>
      <c r="S3971" t="s">
        <v>33737</v>
      </c>
      <c r="T3971">
        <v>0.36175652054861202</v>
      </c>
      <c r="U3971">
        <v>0.61461982054267605</v>
      </c>
      <c r="V3971">
        <v>1.0707208765627501</v>
      </c>
      <c r="W3971">
        <v>0.371855812393517</v>
      </c>
      <c r="X3971">
        <v>0.704072456322962</v>
      </c>
      <c r="Y3971">
        <v>-2.8897220123187899</v>
      </c>
      <c r="Z3971">
        <v>0.73868578085032299</v>
      </c>
      <c r="AA3971">
        <v>0.87994156500776499</v>
      </c>
      <c r="AB3971">
        <v>0.20854565204242001</v>
      </c>
      <c r="AC3971">
        <v>0.77769842099370001</v>
      </c>
      <c r="AD3971">
        <v>0.90190469217964697</v>
      </c>
      <c r="AE3971">
        <v>-0.22881687646284599</v>
      </c>
      <c r="AF3971">
        <v>0.15547704362113199</v>
      </c>
      <c r="AG3971">
        <v>0.68151250837662902</v>
      </c>
      <c r="AH3971">
        <v>1.8043400764398301</v>
      </c>
      <c r="AI3971">
        <v>0.29133101895795899</v>
      </c>
      <c r="AJ3971">
        <v>0.78121606160956403</v>
      </c>
      <c r="AK3971">
        <v>-3.2215922528357499</v>
      </c>
    </row>
    <row r="3972" spans="1:37" x14ac:dyDescent="0.2">
      <c r="A3972" t="s">
        <v>12673</v>
      </c>
      <c r="B3972">
        <v>24041572</v>
      </c>
      <c r="C3972">
        <v>24041722</v>
      </c>
      <c r="D3972">
        <v>151</v>
      </c>
      <c r="E3972" t="s">
        <v>13423</v>
      </c>
      <c r="F3972">
        <v>12</v>
      </c>
      <c r="G3972" t="s">
        <v>13424</v>
      </c>
      <c r="H3972" t="s">
        <v>33736</v>
      </c>
      <c r="I3972">
        <v>19</v>
      </c>
      <c r="J3972">
        <v>24048256</v>
      </c>
      <c r="K3972">
        <v>24058108</v>
      </c>
      <c r="L3972">
        <v>9853</v>
      </c>
      <c r="M3972">
        <v>1</v>
      </c>
      <c r="N3972">
        <v>9534</v>
      </c>
      <c r="O3972" t="s">
        <v>13420</v>
      </c>
      <c r="P3972">
        <v>-6534</v>
      </c>
      <c r="Q3972" t="s">
        <v>13421</v>
      </c>
      <c r="R3972" t="s">
        <v>13422</v>
      </c>
      <c r="S3972" t="s">
        <v>33737</v>
      </c>
      <c r="T3972">
        <v>0.38451713107202101</v>
      </c>
      <c r="U3972">
        <v>0.64228493218500304</v>
      </c>
      <c r="V3972">
        <v>0.50964767351713602</v>
      </c>
      <c r="W3972">
        <v>0.371855812393517</v>
      </c>
      <c r="X3972">
        <v>0.704072456322962</v>
      </c>
      <c r="Y3972">
        <v>-2.8897220123187899</v>
      </c>
      <c r="Z3972">
        <v>0.75976096321362996</v>
      </c>
      <c r="AA3972">
        <v>0.89706013715158295</v>
      </c>
      <c r="AB3972">
        <v>-0.35252755100319899</v>
      </c>
      <c r="AC3972">
        <v>0.77769842099370001</v>
      </c>
      <c r="AD3972">
        <v>0.90190469217964697</v>
      </c>
      <c r="AE3972">
        <v>0.102635549901662</v>
      </c>
      <c r="AF3972">
        <v>0.163825163421259</v>
      </c>
      <c r="AG3972">
        <v>0.68151250837662902</v>
      </c>
      <c r="AH3972">
        <v>1.30355653820142</v>
      </c>
      <c r="AI3972">
        <v>0.29133101895795899</v>
      </c>
      <c r="AJ3972">
        <v>0.78121606160956403</v>
      </c>
      <c r="AK3972">
        <v>-3.4337645705445099</v>
      </c>
    </row>
    <row r="3973" spans="1:37" x14ac:dyDescent="0.2">
      <c r="A3973" t="s">
        <v>12673</v>
      </c>
      <c r="B3973">
        <v>24041722</v>
      </c>
      <c r="C3973">
        <v>24041872</v>
      </c>
      <c r="D3973">
        <v>151</v>
      </c>
      <c r="E3973" t="s">
        <v>13425</v>
      </c>
      <c r="F3973">
        <v>3</v>
      </c>
      <c r="G3973" t="s">
        <v>13426</v>
      </c>
      <c r="H3973" t="s">
        <v>33736</v>
      </c>
      <c r="I3973">
        <v>19</v>
      </c>
      <c r="J3973">
        <v>24048256</v>
      </c>
      <c r="K3973">
        <v>24058108</v>
      </c>
      <c r="L3973">
        <v>9853</v>
      </c>
      <c r="M3973">
        <v>1</v>
      </c>
      <c r="N3973">
        <v>9534</v>
      </c>
      <c r="O3973" t="s">
        <v>13420</v>
      </c>
      <c r="P3973">
        <v>-6384</v>
      </c>
      <c r="Q3973" t="s">
        <v>13421</v>
      </c>
      <c r="R3973" t="s">
        <v>13422</v>
      </c>
      <c r="S3973" t="s">
        <v>33737</v>
      </c>
      <c r="T3973">
        <v>0.38451713107202101</v>
      </c>
      <c r="U3973">
        <v>0.64228493218500304</v>
      </c>
      <c r="V3973">
        <v>0.42251841978684701</v>
      </c>
      <c r="W3973">
        <v>0.371855812393517</v>
      </c>
      <c r="X3973">
        <v>0.704072456322962</v>
      </c>
      <c r="Y3973">
        <v>-2.8897220123187899</v>
      </c>
      <c r="Z3973">
        <v>0.75976096321362996</v>
      </c>
      <c r="AA3973">
        <v>0.89706013715158295</v>
      </c>
      <c r="AB3973">
        <v>-0.43357963143467998</v>
      </c>
      <c r="AC3973">
        <v>0.77769842099370001</v>
      </c>
      <c r="AD3973">
        <v>0.90190469217964697</v>
      </c>
      <c r="AE3973">
        <v>2.7687219217687201E-2</v>
      </c>
      <c r="AF3973">
        <v>0.163825163421259</v>
      </c>
      <c r="AG3973">
        <v>0.68151250837662902</v>
      </c>
      <c r="AH3973">
        <v>1.2164272844711299</v>
      </c>
      <c r="AI3973">
        <v>0.29133101895795899</v>
      </c>
      <c r="AJ3973">
        <v>0.78121606160956403</v>
      </c>
      <c r="AK3973">
        <v>-3.3842632370746499</v>
      </c>
    </row>
    <row r="3974" spans="1:37" x14ac:dyDescent="0.2">
      <c r="A3974" t="s">
        <v>12673</v>
      </c>
      <c r="B3974">
        <v>24267642</v>
      </c>
      <c r="C3974">
        <v>24267802</v>
      </c>
      <c r="D3974">
        <v>161</v>
      </c>
      <c r="E3974" t="s">
        <v>13427</v>
      </c>
      <c r="F3974">
        <v>0</v>
      </c>
      <c r="G3974" t="s">
        <v>13428</v>
      </c>
      <c r="H3974" t="s">
        <v>31000</v>
      </c>
      <c r="I3974">
        <v>19</v>
      </c>
      <c r="J3974">
        <v>24162735</v>
      </c>
      <c r="K3974">
        <v>24163484</v>
      </c>
      <c r="L3974">
        <v>750</v>
      </c>
      <c r="M3974">
        <v>2</v>
      </c>
      <c r="N3974">
        <v>100101266</v>
      </c>
      <c r="O3974" t="s">
        <v>13429</v>
      </c>
      <c r="P3974">
        <v>-104158</v>
      </c>
      <c r="Q3974" t="s">
        <v>13430</v>
      </c>
      <c r="R3974" t="s">
        <v>13431</v>
      </c>
      <c r="S3974" t="s">
        <v>33738</v>
      </c>
      <c r="T3974">
        <v>0.134555291506327</v>
      </c>
      <c r="U3974">
        <v>0.603102917160658</v>
      </c>
      <c r="V3974">
        <v>-1.1589658132251599</v>
      </c>
      <c r="W3974">
        <v>5.8098348114649298E-2</v>
      </c>
      <c r="X3974">
        <v>0.704072456322962</v>
      </c>
      <c r="Y3974">
        <v>1.2840949598536799</v>
      </c>
      <c r="Z3974">
        <v>0.17746868625932799</v>
      </c>
      <c r="AA3974">
        <v>0.72610664078822296</v>
      </c>
      <c r="AB3974">
        <v>-0.824482685557136</v>
      </c>
      <c r="AC3974">
        <v>0.23243545952039901</v>
      </c>
      <c r="AD3974">
        <v>0.68253123924728298</v>
      </c>
      <c r="AE3974">
        <v>0.79079659506216704</v>
      </c>
      <c r="AF3974">
        <v>0.23158605101310301</v>
      </c>
      <c r="AG3974">
        <v>0.69020448338054297</v>
      </c>
      <c r="AH3974">
        <v>-0.92729973976235702</v>
      </c>
      <c r="AI3974">
        <v>3.1540879358779202E-2</v>
      </c>
      <c r="AJ3974">
        <v>0.78121606160956403</v>
      </c>
      <c r="AK3974">
        <v>1.26802099207842</v>
      </c>
    </row>
    <row r="3975" spans="1:37" x14ac:dyDescent="0.2">
      <c r="A3975" t="s">
        <v>12673</v>
      </c>
      <c r="B3975">
        <v>24267802</v>
      </c>
      <c r="C3975">
        <v>24267962</v>
      </c>
      <c r="D3975">
        <v>161</v>
      </c>
      <c r="E3975" t="s">
        <v>13432</v>
      </c>
      <c r="F3975">
        <v>0</v>
      </c>
      <c r="G3975" t="s">
        <v>13433</v>
      </c>
      <c r="H3975" t="s">
        <v>31000</v>
      </c>
      <c r="I3975">
        <v>19</v>
      </c>
      <c r="J3975">
        <v>24162735</v>
      </c>
      <c r="K3975">
        <v>24163484</v>
      </c>
      <c r="L3975">
        <v>750</v>
      </c>
      <c r="M3975">
        <v>2</v>
      </c>
      <c r="N3975">
        <v>100101266</v>
      </c>
      <c r="O3975" t="s">
        <v>13429</v>
      </c>
      <c r="P3975">
        <v>-104318</v>
      </c>
      <c r="Q3975" t="s">
        <v>13430</v>
      </c>
      <c r="R3975" t="s">
        <v>13431</v>
      </c>
      <c r="S3975" t="s">
        <v>33738</v>
      </c>
      <c r="T3975">
        <v>0.18334507196647701</v>
      </c>
      <c r="U3975">
        <v>0.603102917160658</v>
      </c>
      <c r="V3975">
        <v>-4.4760303518087001</v>
      </c>
      <c r="W3975">
        <v>2.39885875359181E-2</v>
      </c>
      <c r="X3975">
        <v>0.704072456322962</v>
      </c>
      <c r="Y3975">
        <v>25.599492062666599</v>
      </c>
      <c r="Z3975">
        <v>0.221262169240492</v>
      </c>
      <c r="AA3975">
        <v>0.72610664078822296</v>
      </c>
      <c r="AB3975">
        <v>-1.7308907474134401</v>
      </c>
      <c r="AC3975">
        <v>3.1475659517964501E-2</v>
      </c>
      <c r="AD3975">
        <v>0.57684129297949804</v>
      </c>
      <c r="AE3975">
        <v>24.749516708566802</v>
      </c>
      <c r="AF3975">
        <v>0.254631477124518</v>
      </c>
      <c r="AG3975">
        <v>0.70473078222419605</v>
      </c>
      <c r="AH3975">
        <v>-4.14735445175062</v>
      </c>
      <c r="AI3975">
        <v>0.102668471040872</v>
      </c>
      <c r="AJ3975">
        <v>0.78121606160956403</v>
      </c>
      <c r="AK3975">
        <v>4.3342222355925797</v>
      </c>
    </row>
    <row r="3976" spans="1:37" x14ac:dyDescent="0.2">
      <c r="A3976" t="s">
        <v>12673</v>
      </c>
      <c r="B3976">
        <v>24267962</v>
      </c>
      <c r="C3976">
        <v>24268122</v>
      </c>
      <c r="D3976">
        <v>161</v>
      </c>
      <c r="E3976" t="s">
        <v>13434</v>
      </c>
      <c r="F3976">
        <v>3</v>
      </c>
      <c r="G3976" t="s">
        <v>13435</v>
      </c>
      <c r="H3976" t="s">
        <v>31000</v>
      </c>
      <c r="I3976">
        <v>19</v>
      </c>
      <c r="J3976">
        <v>24162735</v>
      </c>
      <c r="K3976">
        <v>24163484</v>
      </c>
      <c r="L3976">
        <v>750</v>
      </c>
      <c r="M3976">
        <v>2</v>
      </c>
      <c r="N3976">
        <v>100101266</v>
      </c>
      <c r="O3976" t="s">
        <v>13429</v>
      </c>
      <c r="P3976">
        <v>-104478</v>
      </c>
      <c r="Q3976" t="s">
        <v>13430</v>
      </c>
      <c r="R3976" t="s">
        <v>13431</v>
      </c>
      <c r="S3976" t="s">
        <v>33738</v>
      </c>
      <c r="T3976">
        <v>0.35387198439864398</v>
      </c>
      <c r="U3976">
        <v>0.603102917160658</v>
      </c>
      <c r="V3976">
        <v>-24.733504667294401</v>
      </c>
      <c r="W3976">
        <v>0.123414495547065</v>
      </c>
      <c r="X3976">
        <v>0.704072456322962</v>
      </c>
      <c r="Y3976">
        <v>25.355564910376899</v>
      </c>
      <c r="Z3976">
        <v>0.65379035313853895</v>
      </c>
      <c r="AA3976">
        <v>0.84521697243271998</v>
      </c>
      <c r="AB3976">
        <v>-2.24234479231766</v>
      </c>
      <c r="AC3976">
        <v>0.27780950890804001</v>
      </c>
      <c r="AD3976">
        <v>0.68253123924728298</v>
      </c>
      <c r="AE3976">
        <v>24.355564943980799</v>
      </c>
      <c r="AF3976">
        <v>0.32549523997010099</v>
      </c>
      <c r="AG3976">
        <v>0.70473078222419605</v>
      </c>
      <c r="AH3976">
        <v>-24.2815643660742</v>
      </c>
      <c r="AI3976">
        <v>3.6185182304427702E-2</v>
      </c>
      <c r="AJ3976">
        <v>0.78121606160956403</v>
      </c>
      <c r="AK3976">
        <v>25.355564910376899</v>
      </c>
    </row>
    <row r="3977" spans="1:37" x14ac:dyDescent="0.2">
      <c r="A3977" t="s">
        <v>12673</v>
      </c>
      <c r="B3977">
        <v>28289314</v>
      </c>
      <c r="C3977">
        <v>28289485</v>
      </c>
      <c r="D3977">
        <v>172</v>
      </c>
      <c r="E3977" t="s">
        <v>13436</v>
      </c>
      <c r="F3977">
        <v>0</v>
      </c>
      <c r="G3977" t="s">
        <v>13437</v>
      </c>
      <c r="H3977" t="s">
        <v>31000</v>
      </c>
      <c r="I3977">
        <v>19</v>
      </c>
      <c r="J3977">
        <v>28294093</v>
      </c>
      <c r="K3977">
        <v>28313500</v>
      </c>
      <c r="L3977">
        <v>19408</v>
      </c>
      <c r="M3977">
        <v>2</v>
      </c>
      <c r="N3977">
        <v>107985269</v>
      </c>
      <c r="O3977" t="s">
        <v>13438</v>
      </c>
      <c r="P3977">
        <v>24015</v>
      </c>
      <c r="Q3977" t="s">
        <v>40</v>
      </c>
      <c r="R3977" t="s">
        <v>13439</v>
      </c>
      <c r="S3977" t="s">
        <v>33739</v>
      </c>
      <c r="T3977">
        <v>0.152084254673993</v>
      </c>
      <c r="U3977">
        <v>0.603102917160658</v>
      </c>
      <c r="V3977">
        <v>22.9253743282991</v>
      </c>
      <c r="W3977">
        <v>0.73420570613580904</v>
      </c>
      <c r="X3977">
        <v>0.95159051474143896</v>
      </c>
      <c r="Y3977">
        <v>-3.1092351101531198E-3</v>
      </c>
      <c r="Z3977">
        <v>9.2719649676713103E-2</v>
      </c>
      <c r="AA3977">
        <v>0.72610664078822296</v>
      </c>
      <c r="AB3977">
        <v>24.423188878127601</v>
      </c>
      <c r="AC3977">
        <v>1</v>
      </c>
      <c r="AD3977">
        <v>1</v>
      </c>
      <c r="AE3977">
        <v>1.4478288647309601</v>
      </c>
      <c r="AF3977">
        <v>0.83161262987502205</v>
      </c>
      <c r="AG3977">
        <v>0.93643259101490195</v>
      </c>
      <c r="AH3977">
        <v>-1.1721944533028601</v>
      </c>
      <c r="AI3977">
        <v>0.58910493252618501</v>
      </c>
      <c r="AJ3977">
        <v>0.78121606160956403</v>
      </c>
      <c r="AK3977">
        <v>-1.36171771555524</v>
      </c>
    </row>
    <row r="3978" spans="1:37" x14ac:dyDescent="0.2">
      <c r="A3978" t="s">
        <v>12673</v>
      </c>
      <c r="B3978">
        <v>29459736</v>
      </c>
      <c r="C3978">
        <v>29459900</v>
      </c>
      <c r="D3978">
        <v>165</v>
      </c>
      <c r="E3978" t="s">
        <v>13440</v>
      </c>
      <c r="F3978">
        <v>0</v>
      </c>
      <c r="G3978" t="s">
        <v>13441</v>
      </c>
      <c r="H3978" t="s">
        <v>33740</v>
      </c>
      <c r="I3978">
        <v>19</v>
      </c>
      <c r="J3978">
        <v>29287032</v>
      </c>
      <c r="K3978">
        <v>29398856</v>
      </c>
      <c r="L3978">
        <v>111825</v>
      </c>
      <c r="M3978">
        <v>2</v>
      </c>
      <c r="N3978">
        <v>284395</v>
      </c>
      <c r="O3978" t="s">
        <v>13442</v>
      </c>
      <c r="P3978">
        <v>-60880</v>
      </c>
      <c r="Q3978" t="s">
        <v>13443</v>
      </c>
      <c r="R3978" t="s">
        <v>13444</v>
      </c>
      <c r="S3978" t="s">
        <v>33741</v>
      </c>
      <c r="T3978">
        <v>0.36411111356924802</v>
      </c>
      <c r="U3978">
        <v>0.61789840081782599</v>
      </c>
      <c r="V3978">
        <v>0.75048952372051303</v>
      </c>
      <c r="W3978">
        <v>0.26729563517717803</v>
      </c>
      <c r="X3978">
        <v>0.704072456322962</v>
      </c>
      <c r="Y3978">
        <v>-0.56064946246182901</v>
      </c>
      <c r="Z3978">
        <v>0.64978449267169303</v>
      </c>
      <c r="AA3978">
        <v>0.84521697243271998</v>
      </c>
      <c r="AB3978">
        <v>0.38521811441631398</v>
      </c>
      <c r="AC3978">
        <v>0.286562722543379</v>
      </c>
      <c r="AD3978">
        <v>0.68253123924728298</v>
      </c>
      <c r="AE3978">
        <v>-0.57115794095325001</v>
      </c>
      <c r="AF3978">
        <v>0.23844037491527501</v>
      </c>
      <c r="AG3978">
        <v>0.69375403126940505</v>
      </c>
      <c r="AH3978">
        <v>0.81356103677227298</v>
      </c>
      <c r="AI3978">
        <v>0.320102661938516</v>
      </c>
      <c r="AJ3978">
        <v>0.78121606160956403</v>
      </c>
      <c r="AK3978">
        <v>-0.32598053583346098</v>
      </c>
    </row>
    <row r="3979" spans="1:37" x14ac:dyDescent="0.2">
      <c r="A3979" t="s">
        <v>12673</v>
      </c>
      <c r="B3979">
        <v>29459900</v>
      </c>
      <c r="C3979">
        <v>29460064</v>
      </c>
      <c r="D3979">
        <v>165</v>
      </c>
      <c r="E3979" t="s">
        <v>13445</v>
      </c>
      <c r="F3979">
        <v>4</v>
      </c>
      <c r="G3979" t="s">
        <v>13446</v>
      </c>
      <c r="H3979" t="s">
        <v>33740</v>
      </c>
      <c r="I3979">
        <v>19</v>
      </c>
      <c r="J3979">
        <v>29287032</v>
      </c>
      <c r="K3979">
        <v>29398856</v>
      </c>
      <c r="L3979">
        <v>111825</v>
      </c>
      <c r="M3979">
        <v>2</v>
      </c>
      <c r="N3979">
        <v>284395</v>
      </c>
      <c r="O3979" t="s">
        <v>13442</v>
      </c>
      <c r="P3979">
        <v>-61044</v>
      </c>
      <c r="Q3979" t="s">
        <v>13443</v>
      </c>
      <c r="R3979" t="s">
        <v>13444</v>
      </c>
      <c r="S3979" t="s">
        <v>33741</v>
      </c>
      <c r="T3979">
        <v>0.36411111356924802</v>
      </c>
      <c r="U3979">
        <v>0.61789840081782599</v>
      </c>
      <c r="V3979">
        <v>0.66700650799694805</v>
      </c>
      <c r="W3979">
        <v>0.25522245023946899</v>
      </c>
      <c r="X3979">
        <v>0.704072456322962</v>
      </c>
      <c r="Y3979">
        <v>-0.71131869764600197</v>
      </c>
      <c r="Z3979">
        <v>0.64978449267169303</v>
      </c>
      <c r="AA3979">
        <v>0.84521697243271998</v>
      </c>
      <c r="AB3979">
        <v>0.33061608075117099</v>
      </c>
      <c r="AC3979">
        <v>0.279157118395362</v>
      </c>
      <c r="AD3979">
        <v>0.68253123924728298</v>
      </c>
      <c r="AE3979">
        <v>-0.64507688082056303</v>
      </c>
      <c r="AF3979">
        <v>0.23844037491527501</v>
      </c>
      <c r="AG3979">
        <v>0.69375403126940505</v>
      </c>
      <c r="AH3979">
        <v>0.730078021048708</v>
      </c>
      <c r="AI3979">
        <v>0.31175891299483699</v>
      </c>
      <c r="AJ3979">
        <v>0.78121606160956403</v>
      </c>
      <c r="AK3979">
        <v>-0.47664977101763401</v>
      </c>
    </row>
    <row r="3980" spans="1:37" x14ac:dyDescent="0.2">
      <c r="A3980" t="s">
        <v>12673</v>
      </c>
      <c r="B3980">
        <v>29460064</v>
      </c>
      <c r="C3980">
        <v>29460228</v>
      </c>
      <c r="D3980">
        <v>165</v>
      </c>
      <c r="E3980" t="s">
        <v>13447</v>
      </c>
      <c r="F3980">
        <v>1</v>
      </c>
      <c r="G3980" t="s">
        <v>13448</v>
      </c>
      <c r="H3980" t="s">
        <v>33740</v>
      </c>
      <c r="I3980">
        <v>19</v>
      </c>
      <c r="J3980">
        <v>29287032</v>
      </c>
      <c r="K3980">
        <v>29398856</v>
      </c>
      <c r="L3980">
        <v>111825</v>
      </c>
      <c r="M3980">
        <v>2</v>
      </c>
      <c r="N3980">
        <v>284395</v>
      </c>
      <c r="O3980" t="s">
        <v>13442</v>
      </c>
      <c r="P3980">
        <v>-61208</v>
      </c>
      <c r="Q3980" t="s">
        <v>13443</v>
      </c>
      <c r="R3980" t="s">
        <v>13444</v>
      </c>
      <c r="S3980" t="s">
        <v>33741</v>
      </c>
      <c r="T3980">
        <v>0.36411111356924802</v>
      </c>
      <c r="U3980">
        <v>0.61789840081782599</v>
      </c>
      <c r="V3980">
        <v>0.66700650799694805</v>
      </c>
      <c r="W3980">
        <v>0.25522245023946899</v>
      </c>
      <c r="X3980">
        <v>0.704072456322962</v>
      </c>
      <c r="Y3980">
        <v>-0.71131869764600197</v>
      </c>
      <c r="Z3980">
        <v>0.64978449267169303</v>
      </c>
      <c r="AA3980">
        <v>0.84521697243271998</v>
      </c>
      <c r="AB3980">
        <v>0.33061608075117099</v>
      </c>
      <c r="AC3980">
        <v>0.279157118395362</v>
      </c>
      <c r="AD3980">
        <v>0.68253123924728298</v>
      </c>
      <c r="AE3980">
        <v>-0.64507688082056303</v>
      </c>
      <c r="AF3980">
        <v>0.23844037491527501</v>
      </c>
      <c r="AG3980">
        <v>0.69375403126940505</v>
      </c>
      <c r="AH3980">
        <v>0.730078021048708</v>
      </c>
      <c r="AI3980">
        <v>0.31175891299483699</v>
      </c>
      <c r="AJ3980">
        <v>0.78121606160956403</v>
      </c>
      <c r="AK3980">
        <v>-0.47664977101763401</v>
      </c>
    </row>
    <row r="3981" spans="1:37" x14ac:dyDescent="0.2">
      <c r="A3981" t="s">
        <v>12673</v>
      </c>
      <c r="B3981">
        <v>29673972</v>
      </c>
      <c r="C3981">
        <v>29674132</v>
      </c>
      <c r="D3981">
        <v>161</v>
      </c>
      <c r="E3981" t="s">
        <v>13449</v>
      </c>
      <c r="F3981">
        <v>9</v>
      </c>
      <c r="G3981" t="s">
        <v>13450</v>
      </c>
      <c r="H3981" t="s">
        <v>33742</v>
      </c>
      <c r="I3981">
        <v>19</v>
      </c>
      <c r="J3981">
        <v>29666874</v>
      </c>
      <c r="K3981">
        <v>29674223</v>
      </c>
      <c r="L3981">
        <v>7350</v>
      </c>
      <c r="M3981">
        <v>1</v>
      </c>
      <c r="N3981">
        <v>79156</v>
      </c>
      <c r="O3981" t="s">
        <v>13451</v>
      </c>
      <c r="P3981">
        <v>7098</v>
      </c>
      <c r="Q3981" t="s">
        <v>13452</v>
      </c>
      <c r="R3981" t="s">
        <v>13453</v>
      </c>
      <c r="S3981" t="s">
        <v>33743</v>
      </c>
      <c r="T3981">
        <v>0.17308923567461099</v>
      </c>
      <c r="U3981">
        <v>0.603102917160658</v>
      </c>
      <c r="V3981">
        <v>-25.2627489012709</v>
      </c>
      <c r="W3981" t="s">
        <v>40</v>
      </c>
      <c r="X3981" t="s">
        <v>40</v>
      </c>
      <c r="Y3981">
        <v>0</v>
      </c>
      <c r="Z3981">
        <v>0.23404878042441499</v>
      </c>
      <c r="AA3981">
        <v>0.72610664078822296</v>
      </c>
      <c r="AB3981">
        <v>-2.4320312702175202</v>
      </c>
      <c r="AC3981">
        <v>0.17695932866387601</v>
      </c>
      <c r="AD3981">
        <v>0.68253123924728298</v>
      </c>
      <c r="AE3981">
        <v>24.833818617470602</v>
      </c>
      <c r="AF3981">
        <v>0.22065000948199101</v>
      </c>
      <c r="AG3981">
        <v>0.68151250837662902</v>
      </c>
      <c r="AH3981">
        <v>-24.759818038565999</v>
      </c>
      <c r="AI3981">
        <v>0.24456414000292601</v>
      </c>
      <c r="AJ3981">
        <v>0.78121606160956403</v>
      </c>
      <c r="AK3981">
        <v>-24.6894287132138</v>
      </c>
    </row>
    <row r="3982" spans="1:37" x14ac:dyDescent="0.2">
      <c r="A3982" t="s">
        <v>12673</v>
      </c>
      <c r="B3982">
        <v>29674132</v>
      </c>
      <c r="C3982">
        <v>29674292</v>
      </c>
      <c r="D3982">
        <v>161</v>
      </c>
      <c r="E3982" t="s">
        <v>13454</v>
      </c>
      <c r="F3982">
        <v>17</v>
      </c>
      <c r="G3982" t="s">
        <v>13455</v>
      </c>
      <c r="H3982" t="s">
        <v>33742</v>
      </c>
      <c r="I3982">
        <v>19</v>
      </c>
      <c r="J3982">
        <v>29666874</v>
      </c>
      <c r="K3982">
        <v>29674223</v>
      </c>
      <c r="L3982">
        <v>7350</v>
      </c>
      <c r="M3982">
        <v>1</v>
      </c>
      <c r="N3982">
        <v>79156</v>
      </c>
      <c r="O3982" t="s">
        <v>13451</v>
      </c>
      <c r="P3982">
        <v>7258</v>
      </c>
      <c r="Q3982" t="s">
        <v>13452</v>
      </c>
      <c r="R3982" t="s">
        <v>13453</v>
      </c>
      <c r="S3982" t="s">
        <v>33743</v>
      </c>
      <c r="T3982">
        <v>0.35387198439864398</v>
      </c>
      <c r="U3982">
        <v>0.603102917160658</v>
      </c>
      <c r="V3982">
        <v>-24.194185759879201</v>
      </c>
      <c r="W3982" t="s">
        <v>40</v>
      </c>
      <c r="X3982" t="s">
        <v>40</v>
      </c>
      <c r="Y3982">
        <v>0</v>
      </c>
      <c r="Z3982">
        <v>0.65379035313853895</v>
      </c>
      <c r="AA3982">
        <v>0.84521697243271998</v>
      </c>
      <c r="AB3982">
        <v>-1.36346812882576</v>
      </c>
      <c r="AC3982">
        <v>0.27780950890804001</v>
      </c>
      <c r="AD3982">
        <v>0.68253123924728298</v>
      </c>
      <c r="AE3982">
        <v>24.122470399104898</v>
      </c>
      <c r="AF3982">
        <v>0.32549523997010099</v>
      </c>
      <c r="AG3982">
        <v>0.70473078222419605</v>
      </c>
      <c r="AH3982">
        <v>-24.0484698218186</v>
      </c>
      <c r="AI3982">
        <v>0.35038410267202102</v>
      </c>
      <c r="AJ3982">
        <v>0.78121606160956403</v>
      </c>
      <c r="AK3982">
        <v>-23.9780804980848</v>
      </c>
    </row>
    <row r="3983" spans="1:37" x14ac:dyDescent="0.2">
      <c r="A3983" t="s">
        <v>12673</v>
      </c>
      <c r="B3983">
        <v>29674292</v>
      </c>
      <c r="C3983">
        <v>29674452</v>
      </c>
      <c r="D3983">
        <v>161</v>
      </c>
      <c r="E3983" t="s">
        <v>13456</v>
      </c>
      <c r="F3983">
        <v>20</v>
      </c>
      <c r="G3983" t="s">
        <v>13457</v>
      </c>
      <c r="H3983" t="s">
        <v>33742</v>
      </c>
      <c r="I3983">
        <v>19</v>
      </c>
      <c r="J3983">
        <v>29666874</v>
      </c>
      <c r="K3983">
        <v>29674223</v>
      </c>
      <c r="L3983">
        <v>7350</v>
      </c>
      <c r="M3983">
        <v>1</v>
      </c>
      <c r="N3983">
        <v>79156</v>
      </c>
      <c r="O3983" t="s">
        <v>13451</v>
      </c>
      <c r="P3983">
        <v>7418</v>
      </c>
      <c r="Q3983" t="s">
        <v>13452</v>
      </c>
      <c r="R3983" t="s">
        <v>13453</v>
      </c>
      <c r="S3983" t="s">
        <v>33743</v>
      </c>
      <c r="T3983">
        <v>0.35387198439864398</v>
      </c>
      <c r="U3983">
        <v>0.603102917160658</v>
      </c>
      <c r="V3983">
        <v>-24.194185759879201</v>
      </c>
      <c r="W3983" t="s">
        <v>40</v>
      </c>
      <c r="X3983" t="s">
        <v>40</v>
      </c>
      <c r="Y3983">
        <v>0</v>
      </c>
      <c r="Z3983">
        <v>0.65379035313853895</v>
      </c>
      <c r="AA3983">
        <v>0.84521697243271998</v>
      </c>
      <c r="AB3983">
        <v>-1.36346812882576</v>
      </c>
      <c r="AC3983">
        <v>0.27780950890804001</v>
      </c>
      <c r="AD3983">
        <v>0.68253123924728298</v>
      </c>
      <c r="AE3983">
        <v>24.122470399104898</v>
      </c>
      <c r="AF3983">
        <v>0.32549523997010099</v>
      </c>
      <c r="AG3983">
        <v>0.70473078222419605</v>
      </c>
      <c r="AH3983">
        <v>-24.0484698218186</v>
      </c>
      <c r="AI3983">
        <v>0.35038410267202102</v>
      </c>
      <c r="AJ3983">
        <v>0.78121606160956403</v>
      </c>
      <c r="AK3983">
        <v>-23.9780804980848</v>
      </c>
    </row>
    <row r="3984" spans="1:37" x14ac:dyDescent="0.2">
      <c r="A3984" t="s">
        <v>12673</v>
      </c>
      <c r="B3984">
        <v>30727489</v>
      </c>
      <c r="C3984">
        <v>30727640</v>
      </c>
      <c r="D3984">
        <v>152</v>
      </c>
      <c r="E3984" t="s">
        <v>13458</v>
      </c>
      <c r="F3984">
        <v>3</v>
      </c>
      <c r="G3984" t="s">
        <v>13459</v>
      </c>
      <c r="H3984" t="s">
        <v>31000</v>
      </c>
      <c r="I3984">
        <v>19</v>
      </c>
      <c r="J3984">
        <v>30549346</v>
      </c>
      <c r="K3984">
        <v>30713538</v>
      </c>
      <c r="L3984">
        <v>164193</v>
      </c>
      <c r="M3984">
        <v>1</v>
      </c>
      <c r="N3984">
        <v>9745</v>
      </c>
      <c r="O3984" t="s">
        <v>13460</v>
      </c>
      <c r="P3984">
        <v>178143</v>
      </c>
      <c r="Q3984" t="s">
        <v>13461</v>
      </c>
      <c r="R3984" t="s">
        <v>13462</v>
      </c>
      <c r="S3984" t="s">
        <v>33744</v>
      </c>
      <c r="T3984">
        <v>0.32911398597860803</v>
      </c>
      <c r="U3984">
        <v>0.603102917160658</v>
      </c>
      <c r="V3984">
        <v>23.933474477236398</v>
      </c>
      <c r="W3984">
        <v>0.89107655920673101</v>
      </c>
      <c r="X3984">
        <v>0.95159051474143896</v>
      </c>
      <c r="Y3984">
        <v>1.0271314055465299</v>
      </c>
      <c r="Z3984">
        <v>0.306975110376564</v>
      </c>
      <c r="AA3984">
        <v>0.72610664078822296</v>
      </c>
      <c r="AB3984">
        <v>24.394137104236599</v>
      </c>
      <c r="AC3984">
        <v>0.75388744886274095</v>
      </c>
      <c r="AD3984">
        <v>0.87989882095915395</v>
      </c>
      <c r="AE3984">
        <v>2.7131456360286799E-2</v>
      </c>
      <c r="AF3984">
        <v>0.64997455747578503</v>
      </c>
      <c r="AG3984">
        <v>0.80674443595273604</v>
      </c>
      <c r="AH3984">
        <v>0.24850296739691399</v>
      </c>
      <c r="AI3984">
        <v>0.56157887380500204</v>
      </c>
      <c r="AJ3984">
        <v>0.78121606160956403</v>
      </c>
      <c r="AK3984">
        <v>1.89588678672135</v>
      </c>
    </row>
    <row r="3985" spans="1:37" x14ac:dyDescent="0.2">
      <c r="A3985" t="s">
        <v>12673</v>
      </c>
      <c r="B3985">
        <v>32218273</v>
      </c>
      <c r="C3985">
        <v>32218467</v>
      </c>
      <c r="D3985">
        <v>195</v>
      </c>
      <c r="E3985" t="s">
        <v>13463</v>
      </c>
      <c r="F3985">
        <v>3</v>
      </c>
      <c r="G3985" t="s">
        <v>13464</v>
      </c>
      <c r="H3985" t="s">
        <v>33745</v>
      </c>
      <c r="I3985">
        <v>19</v>
      </c>
      <c r="J3985">
        <v>32206065</v>
      </c>
      <c r="K3985">
        <v>32222484</v>
      </c>
      <c r="L3985">
        <v>16420</v>
      </c>
      <c r="M3985">
        <v>1</v>
      </c>
      <c r="N3985">
        <v>107985270</v>
      </c>
      <c r="O3985" t="s">
        <v>13465</v>
      </c>
      <c r="P3985">
        <v>12208</v>
      </c>
      <c r="Q3985" t="s">
        <v>40</v>
      </c>
      <c r="R3985" t="s">
        <v>13466</v>
      </c>
      <c r="S3985" t="s">
        <v>33746</v>
      </c>
      <c r="T3985">
        <v>0.81552205059223704</v>
      </c>
      <c r="U3985">
        <v>1</v>
      </c>
      <c r="V3985">
        <v>0.83141018823922996</v>
      </c>
      <c r="W3985">
        <v>0.78495938470128301</v>
      </c>
      <c r="X3985">
        <v>0.95159051474143896</v>
      </c>
      <c r="Y3985">
        <v>0.90470845483082996</v>
      </c>
      <c r="Z3985">
        <v>0.51252366233786395</v>
      </c>
      <c r="AA3985">
        <v>0.84521697243271998</v>
      </c>
      <c r="AB3985">
        <v>-0.13206390615483901</v>
      </c>
      <c r="AC3985">
        <v>0.78441786433924598</v>
      </c>
      <c r="AD3985">
        <v>0.90663815930604097</v>
      </c>
      <c r="AE3985">
        <v>0.56454917406126903</v>
      </c>
      <c r="AF3985">
        <v>0.30579411463059403</v>
      </c>
      <c r="AG3985">
        <v>0.70473078222419605</v>
      </c>
      <c r="AH3985">
        <v>1.76102081021753</v>
      </c>
      <c r="AI3985">
        <v>0.82118270748657496</v>
      </c>
      <c r="AJ3985">
        <v>0.94983421942510304</v>
      </c>
      <c r="AK3985">
        <v>0.84984328899538097</v>
      </c>
    </row>
    <row r="3986" spans="1:37" x14ac:dyDescent="0.2">
      <c r="A3986" t="s">
        <v>12673</v>
      </c>
      <c r="B3986">
        <v>32622196</v>
      </c>
      <c r="C3986">
        <v>32622344</v>
      </c>
      <c r="D3986">
        <v>149</v>
      </c>
      <c r="E3986" t="s">
        <v>13467</v>
      </c>
      <c r="F3986">
        <v>3</v>
      </c>
      <c r="G3986" t="s">
        <v>13468</v>
      </c>
      <c r="H3986" t="s">
        <v>33747</v>
      </c>
      <c r="I3986">
        <v>19</v>
      </c>
      <c r="J3986">
        <v>32608337</v>
      </c>
      <c r="K3986">
        <v>32608469</v>
      </c>
      <c r="L3986">
        <v>133</v>
      </c>
      <c r="M3986">
        <v>2</v>
      </c>
      <c r="N3986">
        <v>109616972</v>
      </c>
      <c r="O3986" t="s">
        <v>13469</v>
      </c>
      <c r="P3986">
        <v>-13727</v>
      </c>
      <c r="Q3986" t="s">
        <v>13470</v>
      </c>
      <c r="R3986" t="s">
        <v>13471</v>
      </c>
      <c r="S3986" t="s">
        <v>33748</v>
      </c>
      <c r="T3986">
        <v>0.32911398597860803</v>
      </c>
      <c r="U3986">
        <v>0.603102917160658</v>
      </c>
      <c r="V3986">
        <v>20.7752924317432</v>
      </c>
      <c r="W3986">
        <v>0.20525741147413201</v>
      </c>
      <c r="X3986">
        <v>0.704072456322962</v>
      </c>
      <c r="Y3986">
        <v>-23.893693457257498</v>
      </c>
      <c r="Z3986">
        <v>0.306975110376564</v>
      </c>
      <c r="AA3986">
        <v>0.72610664078822296</v>
      </c>
      <c r="AB3986">
        <v>23.1318532588467</v>
      </c>
      <c r="AC3986">
        <v>7.0489011448141195E-2</v>
      </c>
      <c r="AD3986">
        <v>0.57684129297949804</v>
      </c>
      <c r="AE3986">
        <v>-23.893693457257498</v>
      </c>
      <c r="AF3986">
        <v>0.64997455747578503</v>
      </c>
      <c r="AG3986">
        <v>0.80674443595273604</v>
      </c>
      <c r="AH3986">
        <v>-2.1678214488135499</v>
      </c>
      <c r="AI3986">
        <v>0.35038410267202102</v>
      </c>
      <c r="AJ3986">
        <v>0.78121606160956403</v>
      </c>
      <c r="AK3986">
        <v>-23.024938067004101</v>
      </c>
    </row>
    <row r="3987" spans="1:37" x14ac:dyDescent="0.2">
      <c r="A3987" t="s">
        <v>12673</v>
      </c>
      <c r="B3987">
        <v>32622344</v>
      </c>
      <c r="C3987">
        <v>32622492</v>
      </c>
      <c r="D3987">
        <v>149</v>
      </c>
      <c r="E3987" t="s">
        <v>13472</v>
      </c>
      <c r="F3987">
        <v>7</v>
      </c>
      <c r="G3987" t="s">
        <v>13473</v>
      </c>
      <c r="H3987" t="s">
        <v>33749</v>
      </c>
      <c r="I3987">
        <v>19</v>
      </c>
      <c r="J3987">
        <v>32608337</v>
      </c>
      <c r="K3987">
        <v>32608469</v>
      </c>
      <c r="L3987">
        <v>133</v>
      </c>
      <c r="M3987">
        <v>2</v>
      </c>
      <c r="N3987">
        <v>109616972</v>
      </c>
      <c r="O3987" t="s">
        <v>13469</v>
      </c>
      <c r="P3987">
        <v>-13875</v>
      </c>
      <c r="Q3987" t="s">
        <v>13470</v>
      </c>
      <c r="R3987" t="s">
        <v>13471</v>
      </c>
      <c r="S3987" t="s">
        <v>33748</v>
      </c>
      <c r="T3987">
        <v>0.32911398597860803</v>
      </c>
      <c r="U3987">
        <v>0.603102917160658</v>
      </c>
      <c r="V3987">
        <v>20.7752924317432</v>
      </c>
      <c r="W3987">
        <v>0.20525741147413201</v>
      </c>
      <c r="X3987">
        <v>0.704072456322962</v>
      </c>
      <c r="Y3987">
        <v>-23.893693457257498</v>
      </c>
      <c r="Z3987">
        <v>0.306975110376564</v>
      </c>
      <c r="AA3987">
        <v>0.72610664078822296</v>
      </c>
      <c r="AB3987">
        <v>23.1318532588467</v>
      </c>
      <c r="AC3987">
        <v>7.0489011448141195E-2</v>
      </c>
      <c r="AD3987">
        <v>0.57684129297949804</v>
      </c>
      <c r="AE3987">
        <v>-23.893693457257498</v>
      </c>
      <c r="AF3987">
        <v>0.64997455747578503</v>
      </c>
      <c r="AG3987">
        <v>0.80674443595273604</v>
      </c>
      <c r="AH3987">
        <v>-2.1678214488135499</v>
      </c>
      <c r="AI3987">
        <v>0.35038410267202102</v>
      </c>
      <c r="AJ3987">
        <v>0.78121606160956403</v>
      </c>
      <c r="AK3987">
        <v>-23.024938067004101</v>
      </c>
    </row>
    <row r="3988" spans="1:37" x14ac:dyDescent="0.2">
      <c r="A3988" t="s">
        <v>12673</v>
      </c>
      <c r="B3988">
        <v>32847463</v>
      </c>
      <c r="C3988">
        <v>32847614</v>
      </c>
      <c r="D3988">
        <v>152</v>
      </c>
      <c r="E3988" t="s">
        <v>13474</v>
      </c>
      <c r="F3988">
        <v>3</v>
      </c>
      <c r="G3988" t="s">
        <v>13475</v>
      </c>
      <c r="H3988" t="s">
        <v>33750</v>
      </c>
      <c r="I3988">
        <v>19</v>
      </c>
      <c r="J3988">
        <v>32858476</v>
      </c>
      <c r="K3988">
        <v>32864518</v>
      </c>
      <c r="L3988">
        <v>6043</v>
      </c>
      <c r="M3988">
        <v>2</v>
      </c>
      <c r="N3988">
        <v>11136</v>
      </c>
      <c r="O3988" t="s">
        <v>13476</v>
      </c>
      <c r="P3988">
        <v>16904</v>
      </c>
      <c r="Q3988" t="s">
        <v>13477</v>
      </c>
      <c r="R3988" t="s">
        <v>13478</v>
      </c>
      <c r="S3988" t="s">
        <v>33751</v>
      </c>
      <c r="T3988">
        <v>0.58193367309619304</v>
      </c>
      <c r="U3988">
        <v>0.81360520874211995</v>
      </c>
      <c r="V3988">
        <v>1.3038505505975899</v>
      </c>
      <c r="W3988">
        <v>0.52938914056192898</v>
      </c>
      <c r="X3988">
        <v>0.81997475101605799</v>
      </c>
      <c r="Y3988">
        <v>0.71830881063361895</v>
      </c>
      <c r="Z3988">
        <v>0.84618586979904598</v>
      </c>
      <c r="AA3988">
        <v>0.971114744068449</v>
      </c>
      <c r="AB3988">
        <v>0.34037647277935401</v>
      </c>
      <c r="AC3988">
        <v>0.87415694492277796</v>
      </c>
      <c r="AD3988">
        <v>0.94068432309766403</v>
      </c>
      <c r="AE3988">
        <v>-0.21937571156857699</v>
      </c>
      <c r="AF3988">
        <v>0.185213627326239</v>
      </c>
      <c r="AG3988">
        <v>0.68151250837662902</v>
      </c>
      <c r="AH3988">
        <v>2.2334611141778602</v>
      </c>
      <c r="AI3988">
        <v>0.29847433952700497</v>
      </c>
      <c r="AJ3988">
        <v>0.78121606160956403</v>
      </c>
      <c r="AK3988">
        <v>1.50301099725706</v>
      </c>
    </row>
    <row r="3989" spans="1:37" x14ac:dyDescent="0.2">
      <c r="A3989" t="s">
        <v>12673</v>
      </c>
      <c r="B3989">
        <v>33139339</v>
      </c>
      <c r="C3989">
        <v>33139529</v>
      </c>
      <c r="D3989">
        <v>191</v>
      </c>
      <c r="E3989" t="s">
        <v>13479</v>
      </c>
      <c r="F3989">
        <v>2</v>
      </c>
      <c r="G3989" t="s">
        <v>13480</v>
      </c>
      <c r="H3989" t="s">
        <v>33752</v>
      </c>
      <c r="I3989">
        <v>19</v>
      </c>
      <c r="J3989">
        <v>33132114</v>
      </c>
      <c r="K3989">
        <v>33175799</v>
      </c>
      <c r="L3989">
        <v>43686</v>
      </c>
      <c r="M3989">
        <v>1</v>
      </c>
      <c r="N3989">
        <v>126248</v>
      </c>
      <c r="O3989" t="s">
        <v>13481</v>
      </c>
      <c r="P3989">
        <v>7225</v>
      </c>
      <c r="Q3989" t="s">
        <v>13482</v>
      </c>
      <c r="R3989" t="s">
        <v>13483</v>
      </c>
      <c r="S3989" t="s">
        <v>33753</v>
      </c>
      <c r="T3989">
        <v>0.73076994328668599</v>
      </c>
      <c r="U3989">
        <v>0.94232282032209602</v>
      </c>
      <c r="V3989">
        <v>-0.388517522045359</v>
      </c>
      <c r="W3989">
        <v>0.94541066367716797</v>
      </c>
      <c r="X3989">
        <v>0.95159051474143896</v>
      </c>
      <c r="Y3989">
        <v>0.239402078511146</v>
      </c>
      <c r="Z3989">
        <v>0.24445502912202399</v>
      </c>
      <c r="AA3989">
        <v>0.72610664078822296</v>
      </c>
      <c r="AB3989">
        <v>-1.35199157414293</v>
      </c>
      <c r="AC3989">
        <v>0.44346611787992302</v>
      </c>
      <c r="AD3989">
        <v>0.82872126865393902</v>
      </c>
      <c r="AE3989">
        <v>0.96313446443906003</v>
      </c>
      <c r="AF3989">
        <v>0.73123338343369804</v>
      </c>
      <c r="AG3989">
        <v>0.86437216336234302</v>
      </c>
      <c r="AH3989">
        <v>0.54109309776981795</v>
      </c>
      <c r="AI3989">
        <v>0.61187545788734798</v>
      </c>
      <c r="AJ3989">
        <v>0.792270719854135</v>
      </c>
      <c r="AK3989">
        <v>-0.59040870802187295</v>
      </c>
    </row>
    <row r="3990" spans="1:37" x14ac:dyDescent="0.2">
      <c r="A3990" t="s">
        <v>12673</v>
      </c>
      <c r="B3990">
        <v>34101970</v>
      </c>
      <c r="C3990">
        <v>34102134</v>
      </c>
      <c r="D3990">
        <v>165</v>
      </c>
      <c r="E3990" t="s">
        <v>13484</v>
      </c>
      <c r="F3990">
        <v>4</v>
      </c>
      <c r="G3990" t="s">
        <v>13485</v>
      </c>
      <c r="H3990" t="s">
        <v>31000</v>
      </c>
      <c r="I3990">
        <v>19</v>
      </c>
      <c r="J3990">
        <v>33997289</v>
      </c>
      <c r="K3990">
        <v>34066283</v>
      </c>
      <c r="L3990">
        <v>68995</v>
      </c>
      <c r="M3990">
        <v>2</v>
      </c>
      <c r="N3990">
        <v>105372371</v>
      </c>
      <c r="O3990" t="s">
        <v>13486</v>
      </c>
      <c r="P3990">
        <v>-35687</v>
      </c>
      <c r="Q3990" t="s">
        <v>40</v>
      </c>
      <c r="R3990" t="s">
        <v>13487</v>
      </c>
      <c r="S3990" t="s">
        <v>33754</v>
      </c>
      <c r="T3990">
        <v>0.97213403838398904</v>
      </c>
      <c r="U3990">
        <v>1</v>
      </c>
      <c r="V3990">
        <v>0.98871834999660402</v>
      </c>
      <c r="W3990">
        <v>0.38920677604595899</v>
      </c>
      <c r="X3990">
        <v>0.704072456322962</v>
      </c>
      <c r="Y3990">
        <v>-22.6176263345499</v>
      </c>
      <c r="Z3990">
        <v>0.69013698642955401</v>
      </c>
      <c r="AA3990">
        <v>0.84521697243271998</v>
      </c>
      <c r="AB3990">
        <v>2.52443240094616E-2</v>
      </c>
      <c r="AC3990">
        <v>0.75388744886274095</v>
      </c>
      <c r="AD3990">
        <v>0.87989882095915395</v>
      </c>
      <c r="AE3990">
        <v>0.19396353805549699</v>
      </c>
      <c r="AF3990">
        <v>0.61410715005536498</v>
      </c>
      <c r="AG3990">
        <v>0.80674443595273604</v>
      </c>
      <c r="AH3990">
        <v>1.9183288369157201</v>
      </c>
      <c r="AI3990">
        <v>0.35038410267202102</v>
      </c>
      <c r="AJ3990">
        <v>0.78121606160956403</v>
      </c>
      <c r="AK3990">
        <v>-23.2799029290065</v>
      </c>
    </row>
    <row r="3991" spans="1:37" x14ac:dyDescent="0.2">
      <c r="A3991" t="s">
        <v>12673</v>
      </c>
      <c r="B3991">
        <v>35667835</v>
      </c>
      <c r="C3991">
        <v>35668065</v>
      </c>
      <c r="D3991">
        <v>231</v>
      </c>
      <c r="E3991" t="s">
        <v>13488</v>
      </c>
      <c r="F3991">
        <v>3</v>
      </c>
      <c r="G3991" t="s">
        <v>13489</v>
      </c>
      <c r="H3991" t="s">
        <v>30999</v>
      </c>
      <c r="I3991">
        <v>19</v>
      </c>
      <c r="J3991">
        <v>35666813</v>
      </c>
      <c r="K3991">
        <v>35678160</v>
      </c>
      <c r="L3991">
        <v>11348</v>
      </c>
      <c r="M3991">
        <v>1</v>
      </c>
      <c r="N3991">
        <v>11045</v>
      </c>
      <c r="O3991" t="s">
        <v>13490</v>
      </c>
      <c r="P3991">
        <v>1022</v>
      </c>
      <c r="Q3991" t="s">
        <v>13491</v>
      </c>
      <c r="R3991" t="s">
        <v>13492</v>
      </c>
      <c r="S3991" t="s">
        <v>33755</v>
      </c>
      <c r="T3991">
        <v>0.152084254673993</v>
      </c>
      <c r="U3991">
        <v>0.603102917160658</v>
      </c>
      <c r="V3991">
        <v>23.464018774600301</v>
      </c>
      <c r="W3991">
        <v>0.89107655920673101</v>
      </c>
      <c r="X3991">
        <v>0.95159051474143896</v>
      </c>
      <c r="Y3991">
        <v>1.29016531321547</v>
      </c>
      <c r="Z3991">
        <v>0.203350924423461</v>
      </c>
      <c r="AA3991">
        <v>0.72610664078822296</v>
      </c>
      <c r="AB3991">
        <v>22.890993178209801</v>
      </c>
      <c r="AC3991">
        <v>0.85817338719172098</v>
      </c>
      <c r="AD3991">
        <v>0.94068432309766403</v>
      </c>
      <c r="AE3991">
        <v>2.1864392281532301</v>
      </c>
      <c r="AF3991">
        <v>0.22065000948199101</v>
      </c>
      <c r="AG3991">
        <v>0.68151250837662902</v>
      </c>
      <c r="AH3991">
        <v>2.6859371650234101</v>
      </c>
      <c r="AI3991">
        <v>0.95029317176085903</v>
      </c>
      <c r="AJ3991">
        <v>0.98621344597861504</v>
      </c>
      <c r="AK3991">
        <v>-0.54154781405671404</v>
      </c>
    </row>
    <row r="3992" spans="1:37" x14ac:dyDescent="0.2">
      <c r="A3992" t="s">
        <v>12673</v>
      </c>
      <c r="B3992">
        <v>36766965</v>
      </c>
      <c r="C3992">
        <v>36767207</v>
      </c>
      <c r="D3992">
        <v>243</v>
      </c>
      <c r="E3992" t="s">
        <v>13493</v>
      </c>
      <c r="F3992">
        <v>5</v>
      </c>
      <c r="G3992" t="s">
        <v>13494</v>
      </c>
      <c r="H3992" t="s">
        <v>33756</v>
      </c>
      <c r="I3992">
        <v>19</v>
      </c>
      <c r="J3992">
        <v>36743480</v>
      </c>
      <c r="K3992">
        <v>36772807</v>
      </c>
      <c r="L3992">
        <v>29328</v>
      </c>
      <c r="M3992">
        <v>2</v>
      </c>
      <c r="N3992">
        <v>342892</v>
      </c>
      <c r="O3992" t="s">
        <v>13495</v>
      </c>
      <c r="P3992">
        <v>5600</v>
      </c>
      <c r="Q3992" t="s">
        <v>13496</v>
      </c>
      <c r="R3992" t="s">
        <v>13497</v>
      </c>
      <c r="S3992" t="s">
        <v>33757</v>
      </c>
      <c r="T3992" t="s">
        <v>40</v>
      </c>
      <c r="U3992" t="s">
        <v>40</v>
      </c>
      <c r="V3992">
        <v>0</v>
      </c>
      <c r="W3992">
        <v>0.38920677604595899</v>
      </c>
      <c r="X3992">
        <v>0.704072456322962</v>
      </c>
      <c r="Y3992">
        <v>-21.312357757926101</v>
      </c>
      <c r="Z3992">
        <v>0.48464167878831399</v>
      </c>
      <c r="AA3992">
        <v>0.84435025072159198</v>
      </c>
      <c r="AB3992">
        <v>20.550517880517202</v>
      </c>
      <c r="AC3992">
        <v>0.21073619169722799</v>
      </c>
      <c r="AD3992">
        <v>0.68253123924728298</v>
      </c>
      <c r="AE3992">
        <v>-21.312357757926101</v>
      </c>
      <c r="AF3992">
        <v>0.501741946288212</v>
      </c>
      <c r="AG3992">
        <v>0.80674443595273604</v>
      </c>
      <c r="AH3992">
        <v>-20.513992028579398</v>
      </c>
      <c r="AI3992">
        <v>0.52399907623471598</v>
      </c>
      <c r="AJ3992">
        <v>0.78121606160956403</v>
      </c>
      <c r="AK3992">
        <v>-20.443602748862499</v>
      </c>
    </row>
    <row r="3993" spans="1:37" x14ac:dyDescent="0.2">
      <c r="A3993" t="s">
        <v>12673</v>
      </c>
      <c r="B3993">
        <v>37117900</v>
      </c>
      <c r="C3993">
        <v>37118051</v>
      </c>
      <c r="D3993">
        <v>152</v>
      </c>
      <c r="E3993" t="s">
        <v>13498</v>
      </c>
      <c r="F3993">
        <v>0</v>
      </c>
      <c r="G3993" t="s">
        <v>13499</v>
      </c>
      <c r="H3993" t="s">
        <v>33758</v>
      </c>
      <c r="I3993">
        <v>19</v>
      </c>
      <c r="J3993">
        <v>37128167</v>
      </c>
      <c r="K3993">
        <v>37130310</v>
      </c>
      <c r="L3993">
        <v>2144</v>
      </c>
      <c r="M3993">
        <v>1</v>
      </c>
      <c r="N3993">
        <v>147923</v>
      </c>
      <c r="O3993" t="s">
        <v>13500</v>
      </c>
      <c r="P3993">
        <v>-10116</v>
      </c>
      <c r="Q3993" t="s">
        <v>13501</v>
      </c>
      <c r="R3993" t="s">
        <v>13502</v>
      </c>
      <c r="S3993" t="s">
        <v>33759</v>
      </c>
      <c r="T3993">
        <v>1</v>
      </c>
      <c r="U3993">
        <v>1</v>
      </c>
      <c r="V3993">
        <v>-0.51824247663617495</v>
      </c>
      <c r="W3993">
        <v>0.73420570613580904</v>
      </c>
      <c r="X3993">
        <v>0.95159051474143896</v>
      </c>
      <c r="Y3993">
        <v>-0.40037924785367501</v>
      </c>
      <c r="Z3993">
        <v>0.96726857278496403</v>
      </c>
      <c r="AA3993">
        <v>0.99919698600769702</v>
      </c>
      <c r="AB3993">
        <v>-0.12156500983019</v>
      </c>
      <c r="AC3993">
        <v>0.32081866871113202</v>
      </c>
      <c r="AD3993">
        <v>0.68773325147593101</v>
      </c>
      <c r="AE3993">
        <v>-1.4003791631640901</v>
      </c>
      <c r="AF3993">
        <v>0.98343762640780896</v>
      </c>
      <c r="AG3993">
        <v>1</v>
      </c>
      <c r="AH3993">
        <v>-0.61868099588387804</v>
      </c>
      <c r="AI3993">
        <v>0.91725052871964496</v>
      </c>
      <c r="AJ3993">
        <v>0.98621344597861504</v>
      </c>
      <c r="AK3993">
        <v>0.46837616586151198</v>
      </c>
    </row>
    <row r="3994" spans="1:37" x14ac:dyDescent="0.2">
      <c r="A3994" t="s">
        <v>12673</v>
      </c>
      <c r="B3994">
        <v>37736984</v>
      </c>
      <c r="C3994">
        <v>37737161</v>
      </c>
      <c r="D3994">
        <v>178</v>
      </c>
      <c r="E3994" t="s">
        <v>13503</v>
      </c>
      <c r="F3994">
        <v>3</v>
      </c>
      <c r="G3994" t="s">
        <v>13504</v>
      </c>
      <c r="H3994" t="s">
        <v>33760</v>
      </c>
      <c r="I3994">
        <v>19</v>
      </c>
      <c r="J3994">
        <v>37696371</v>
      </c>
      <c r="K3994">
        <v>37719761</v>
      </c>
      <c r="L3994">
        <v>23391</v>
      </c>
      <c r="M3994">
        <v>2</v>
      </c>
      <c r="N3994">
        <v>84775</v>
      </c>
      <c r="O3994" t="s">
        <v>13505</v>
      </c>
      <c r="P3994">
        <v>-17223</v>
      </c>
      <c r="Q3994" t="s">
        <v>13506</v>
      </c>
      <c r="R3994" t="s">
        <v>13507</v>
      </c>
      <c r="S3994" t="s">
        <v>33761</v>
      </c>
      <c r="T3994">
        <v>0.152084254673993</v>
      </c>
      <c r="U3994">
        <v>0.603102917160658</v>
      </c>
      <c r="V3994">
        <v>24.310287384921001</v>
      </c>
      <c r="W3994">
        <v>0.89107655920673101</v>
      </c>
      <c r="X3994">
        <v>0.95159051474143896</v>
      </c>
      <c r="Y3994">
        <v>1.8744449444264799</v>
      </c>
      <c r="Z3994">
        <v>0.306975110376564</v>
      </c>
      <c r="AA3994">
        <v>0.72610664078822296</v>
      </c>
      <c r="AB3994">
        <v>23.346813326829</v>
      </c>
      <c r="AC3994">
        <v>0.75388744886274095</v>
      </c>
      <c r="AD3994">
        <v>0.87989882095915395</v>
      </c>
      <c r="AE3994">
        <v>0.87444503206049695</v>
      </c>
      <c r="AF3994">
        <v>4.6407610929182198E-2</v>
      </c>
      <c r="AG3994">
        <v>0.476038960109122</v>
      </c>
      <c r="AH3994">
        <v>24.310287384921001</v>
      </c>
      <c r="AI3994">
        <v>0.56157887380500204</v>
      </c>
      <c r="AJ3994">
        <v>0.78121606160956403</v>
      </c>
      <c r="AK3994">
        <v>2.7432001457105302</v>
      </c>
    </row>
    <row r="3995" spans="1:37" x14ac:dyDescent="0.2">
      <c r="A3995" t="s">
        <v>12673</v>
      </c>
      <c r="B3995">
        <v>37737161</v>
      </c>
      <c r="C3995">
        <v>37737338</v>
      </c>
      <c r="D3995">
        <v>178</v>
      </c>
      <c r="E3995" t="s">
        <v>13508</v>
      </c>
      <c r="F3995">
        <v>7</v>
      </c>
      <c r="G3995" t="s">
        <v>13509</v>
      </c>
      <c r="H3995" t="s">
        <v>33760</v>
      </c>
      <c r="I3995">
        <v>19</v>
      </c>
      <c r="J3995">
        <v>37696371</v>
      </c>
      <c r="K3995">
        <v>37719761</v>
      </c>
      <c r="L3995">
        <v>23391</v>
      </c>
      <c r="M3995">
        <v>2</v>
      </c>
      <c r="N3995">
        <v>84775</v>
      </c>
      <c r="O3995" t="s">
        <v>13505</v>
      </c>
      <c r="P3995">
        <v>-17400</v>
      </c>
      <c r="Q3995" t="s">
        <v>13506</v>
      </c>
      <c r="R3995" t="s">
        <v>13507</v>
      </c>
      <c r="S3995" t="s">
        <v>33761</v>
      </c>
      <c r="T3995">
        <v>0.152084254673993</v>
      </c>
      <c r="U3995">
        <v>0.603102917160658</v>
      </c>
      <c r="V3995">
        <v>24.310287384921001</v>
      </c>
      <c r="W3995">
        <v>0.89107655920673101</v>
      </c>
      <c r="X3995">
        <v>0.95159051474143896</v>
      </c>
      <c r="Y3995">
        <v>1.8744449444264799</v>
      </c>
      <c r="Z3995">
        <v>0.306975110376564</v>
      </c>
      <c r="AA3995">
        <v>0.72610664078822296</v>
      </c>
      <c r="AB3995">
        <v>23.346813326829</v>
      </c>
      <c r="AC3995">
        <v>0.75388744886274095</v>
      </c>
      <c r="AD3995">
        <v>0.87989882095915395</v>
      </c>
      <c r="AE3995">
        <v>0.87444503206049695</v>
      </c>
      <c r="AF3995">
        <v>4.6407610929182198E-2</v>
      </c>
      <c r="AG3995">
        <v>0.476038960109122</v>
      </c>
      <c r="AH3995">
        <v>24.310287384921001</v>
      </c>
      <c r="AI3995">
        <v>0.56157887380500204</v>
      </c>
      <c r="AJ3995">
        <v>0.78121606160956403</v>
      </c>
      <c r="AK3995">
        <v>2.7432001457105302</v>
      </c>
    </row>
    <row r="3996" spans="1:37" x14ac:dyDescent="0.2">
      <c r="A3996" t="s">
        <v>12673</v>
      </c>
      <c r="B3996">
        <v>37838088</v>
      </c>
      <c r="C3996">
        <v>37838264</v>
      </c>
      <c r="D3996">
        <v>177</v>
      </c>
      <c r="E3996" t="s">
        <v>13510</v>
      </c>
      <c r="F3996">
        <v>3</v>
      </c>
      <c r="G3996" t="s">
        <v>7530</v>
      </c>
      <c r="H3996" t="s">
        <v>30999</v>
      </c>
      <c r="I3996">
        <v>19</v>
      </c>
      <c r="J3996">
        <v>37829050</v>
      </c>
      <c r="K3996">
        <v>37836964</v>
      </c>
      <c r="L3996">
        <v>7915</v>
      </c>
      <c r="M3996">
        <v>2</v>
      </c>
      <c r="N3996">
        <v>100631378</v>
      </c>
      <c r="O3996" t="s">
        <v>13511</v>
      </c>
      <c r="P3996">
        <v>-1124</v>
      </c>
      <c r="Q3996" t="s">
        <v>13512</v>
      </c>
      <c r="R3996" t="s">
        <v>13513</v>
      </c>
      <c r="S3996" t="s">
        <v>33762</v>
      </c>
      <c r="T3996">
        <v>0.97979524468909096</v>
      </c>
      <c r="U3996">
        <v>1</v>
      </c>
      <c r="V3996">
        <v>-0.18927048122672099</v>
      </c>
      <c r="W3996">
        <v>0.86214887914709604</v>
      </c>
      <c r="X3996">
        <v>0.95159051474143896</v>
      </c>
      <c r="Y3996">
        <v>1.2507999062286099</v>
      </c>
      <c r="Z3996">
        <v>0.74645891108500395</v>
      </c>
      <c r="AA3996">
        <v>0.88634195075713995</v>
      </c>
      <c r="AB3996">
        <v>-0.56014620011278704</v>
      </c>
      <c r="AC3996">
        <v>0.87415694492277796</v>
      </c>
      <c r="AD3996">
        <v>0.94068432309766403</v>
      </c>
      <c r="AE3996">
        <v>0.763481809435968</v>
      </c>
      <c r="AF3996">
        <v>0.83161262987502205</v>
      </c>
      <c r="AG3996">
        <v>0.93643259101490195</v>
      </c>
      <c r="AH3996">
        <v>0.23009573735951</v>
      </c>
      <c r="AI3996">
        <v>0.89212609271138599</v>
      </c>
      <c r="AJ3996">
        <v>0.98621344597861504</v>
      </c>
      <c r="AK3996">
        <v>1.24076325895054</v>
      </c>
    </row>
    <row r="3997" spans="1:37" x14ac:dyDescent="0.2">
      <c r="A3997" t="s">
        <v>12673</v>
      </c>
      <c r="B3997">
        <v>37838264</v>
      </c>
      <c r="C3997">
        <v>37838440</v>
      </c>
      <c r="D3997">
        <v>177</v>
      </c>
      <c r="E3997" t="s">
        <v>13514</v>
      </c>
      <c r="F3997">
        <v>2</v>
      </c>
      <c r="G3997" t="s">
        <v>13515</v>
      </c>
      <c r="H3997" t="s">
        <v>30999</v>
      </c>
      <c r="I3997">
        <v>19</v>
      </c>
      <c r="J3997">
        <v>37829050</v>
      </c>
      <c r="K3997">
        <v>37836964</v>
      </c>
      <c r="L3997">
        <v>7915</v>
      </c>
      <c r="M3997">
        <v>2</v>
      </c>
      <c r="N3997">
        <v>100631378</v>
      </c>
      <c r="O3997" t="s">
        <v>13511</v>
      </c>
      <c r="P3997">
        <v>-1300</v>
      </c>
      <c r="Q3997" t="s">
        <v>13512</v>
      </c>
      <c r="R3997" t="s">
        <v>13513</v>
      </c>
      <c r="S3997" t="s">
        <v>33762</v>
      </c>
      <c r="T3997">
        <v>0.97979524468909096</v>
      </c>
      <c r="U3997">
        <v>1</v>
      </c>
      <c r="V3997">
        <v>-0.18927048122672099</v>
      </c>
      <c r="W3997">
        <v>0.86214887914709604</v>
      </c>
      <c r="X3997">
        <v>0.95159051474143896</v>
      </c>
      <c r="Y3997">
        <v>1.2507999062286099</v>
      </c>
      <c r="Z3997">
        <v>0.74645891108500395</v>
      </c>
      <c r="AA3997">
        <v>0.88634195075713995</v>
      </c>
      <c r="AB3997">
        <v>-0.56014620011278704</v>
      </c>
      <c r="AC3997">
        <v>0.87415694492277796</v>
      </c>
      <c r="AD3997">
        <v>0.94068432309766403</v>
      </c>
      <c r="AE3997">
        <v>0.763481809435968</v>
      </c>
      <c r="AF3997">
        <v>0.83161262987502205</v>
      </c>
      <c r="AG3997">
        <v>0.93643259101490195</v>
      </c>
      <c r="AH3997">
        <v>0.23009573735951</v>
      </c>
      <c r="AI3997">
        <v>0.89212609271138599</v>
      </c>
      <c r="AJ3997">
        <v>0.98621344597861504</v>
      </c>
      <c r="AK3997">
        <v>1.24076325895054</v>
      </c>
    </row>
    <row r="3998" spans="1:37" x14ac:dyDescent="0.2">
      <c r="A3998" t="s">
        <v>12673</v>
      </c>
      <c r="B3998">
        <v>38713272</v>
      </c>
      <c r="C3998">
        <v>38713462</v>
      </c>
      <c r="D3998">
        <v>191</v>
      </c>
      <c r="E3998" t="s">
        <v>13516</v>
      </c>
      <c r="F3998">
        <v>5</v>
      </c>
      <c r="G3998" t="s">
        <v>13517</v>
      </c>
      <c r="H3998" t="s">
        <v>31032</v>
      </c>
      <c r="I3998">
        <v>19</v>
      </c>
      <c r="J3998">
        <v>38710833</v>
      </c>
      <c r="K3998">
        <v>38717117</v>
      </c>
      <c r="L3998">
        <v>6285</v>
      </c>
      <c r="M3998">
        <v>1</v>
      </c>
      <c r="N3998">
        <v>81</v>
      </c>
      <c r="O3998" t="s">
        <v>13518</v>
      </c>
      <c r="P3998">
        <v>2439</v>
      </c>
      <c r="Q3998" t="s">
        <v>13519</v>
      </c>
      <c r="R3998" t="s">
        <v>13520</v>
      </c>
      <c r="S3998" t="s">
        <v>33763</v>
      </c>
      <c r="T3998">
        <v>0.152084254673993</v>
      </c>
      <c r="U3998">
        <v>0.603102917160658</v>
      </c>
      <c r="V3998">
        <v>25.584374627722301</v>
      </c>
      <c r="W3998">
        <v>0.89107655920673101</v>
      </c>
      <c r="X3998">
        <v>0.95159051474143896</v>
      </c>
      <c r="Y3998">
        <v>1.2645741586791299</v>
      </c>
      <c r="Z3998">
        <v>0.306975110376564</v>
      </c>
      <c r="AA3998">
        <v>0.72610664078822296</v>
      </c>
      <c r="AB3998">
        <v>24.6209005309891</v>
      </c>
      <c r="AC3998">
        <v>0.75388744886274095</v>
      </c>
      <c r="AD3998">
        <v>0.87989882095915395</v>
      </c>
      <c r="AE3998">
        <v>0.26457419964648299</v>
      </c>
      <c r="AF3998">
        <v>4.6407610929182198E-2</v>
      </c>
      <c r="AG3998">
        <v>0.476038960109122</v>
      </c>
      <c r="AH3998">
        <v>25.584374627722301</v>
      </c>
      <c r="AI3998">
        <v>0.56157887380500204</v>
      </c>
      <c r="AJ3998">
        <v>0.78121606160956403</v>
      </c>
      <c r="AK3998">
        <v>2.13332954409193</v>
      </c>
    </row>
    <row r="3999" spans="1:37" x14ac:dyDescent="0.2">
      <c r="A3999" t="s">
        <v>12673</v>
      </c>
      <c r="B3999">
        <v>38713462</v>
      </c>
      <c r="C3999">
        <v>38713652</v>
      </c>
      <c r="D3999">
        <v>191</v>
      </c>
      <c r="E3999" t="s">
        <v>13521</v>
      </c>
      <c r="F3999">
        <v>13</v>
      </c>
      <c r="G3999" t="s">
        <v>13522</v>
      </c>
      <c r="H3999" t="s">
        <v>31032</v>
      </c>
      <c r="I3999">
        <v>19</v>
      </c>
      <c r="J3999">
        <v>38710833</v>
      </c>
      <c r="K3999">
        <v>38717117</v>
      </c>
      <c r="L3999">
        <v>6285</v>
      </c>
      <c r="M3999">
        <v>1</v>
      </c>
      <c r="N3999">
        <v>81</v>
      </c>
      <c r="O3999" t="s">
        <v>13518</v>
      </c>
      <c r="P3999">
        <v>2629</v>
      </c>
      <c r="Q3999" t="s">
        <v>13519</v>
      </c>
      <c r="R3999" t="s">
        <v>13520</v>
      </c>
      <c r="S3999" t="s">
        <v>33763</v>
      </c>
      <c r="T3999">
        <v>0.152084254673993</v>
      </c>
      <c r="U3999">
        <v>0.603102917160658</v>
      </c>
      <c r="V3999">
        <v>25.584374627722301</v>
      </c>
      <c r="W3999">
        <v>0.89107655920673101</v>
      </c>
      <c r="X3999">
        <v>0.95159051474143896</v>
      </c>
      <c r="Y3999">
        <v>1.2645741586791299</v>
      </c>
      <c r="Z3999">
        <v>0.306975110376564</v>
      </c>
      <c r="AA3999">
        <v>0.72610664078822296</v>
      </c>
      <c r="AB3999">
        <v>24.6209005309891</v>
      </c>
      <c r="AC3999">
        <v>0.75388744886274095</v>
      </c>
      <c r="AD3999">
        <v>0.87989882095915395</v>
      </c>
      <c r="AE3999">
        <v>0.26457419964648299</v>
      </c>
      <c r="AF3999">
        <v>4.6407610929182198E-2</v>
      </c>
      <c r="AG3999">
        <v>0.476038960109122</v>
      </c>
      <c r="AH3999">
        <v>25.584374627722301</v>
      </c>
      <c r="AI3999">
        <v>0.56157887380500204</v>
      </c>
      <c r="AJ3999">
        <v>0.78121606160956403</v>
      </c>
      <c r="AK3999">
        <v>2.13332954409193</v>
      </c>
    </row>
    <row r="4000" spans="1:37" x14ac:dyDescent="0.2">
      <c r="A4000" t="s">
        <v>12673</v>
      </c>
      <c r="B4000">
        <v>38770532</v>
      </c>
      <c r="C4000">
        <v>38770678</v>
      </c>
      <c r="D4000">
        <v>147</v>
      </c>
      <c r="E4000" t="s">
        <v>13523</v>
      </c>
      <c r="F4000">
        <v>6</v>
      </c>
      <c r="G4000" t="s">
        <v>13524</v>
      </c>
      <c r="H4000" t="s">
        <v>30987</v>
      </c>
      <c r="I4000">
        <v>19</v>
      </c>
      <c r="J4000">
        <v>38730431</v>
      </c>
      <c r="K4000">
        <v>38769904</v>
      </c>
      <c r="L4000">
        <v>39474</v>
      </c>
      <c r="M4000">
        <v>2</v>
      </c>
      <c r="N4000">
        <v>147968</v>
      </c>
      <c r="O4000" t="s">
        <v>13525</v>
      </c>
      <c r="P4000">
        <v>-628</v>
      </c>
      <c r="Q4000" t="s">
        <v>13526</v>
      </c>
      <c r="R4000" t="s">
        <v>13527</v>
      </c>
      <c r="S4000" t="s">
        <v>33764</v>
      </c>
      <c r="T4000">
        <v>7.3374270299014499E-2</v>
      </c>
      <c r="U4000">
        <v>0.603102917160658</v>
      </c>
      <c r="V4000">
        <v>25.313571915537299</v>
      </c>
      <c r="W4000">
        <v>0.113079289867903</v>
      </c>
      <c r="X4000">
        <v>0.704072456322962</v>
      </c>
      <c r="Y4000">
        <v>-24.7215671943705</v>
      </c>
      <c r="Z4000">
        <v>0.136920528570767</v>
      </c>
      <c r="AA4000">
        <v>0.72610664078822296</v>
      </c>
      <c r="AB4000">
        <v>24.4108013837951</v>
      </c>
      <c r="AC4000">
        <v>0.122775156056933</v>
      </c>
      <c r="AD4000">
        <v>0.68253123924728298</v>
      </c>
      <c r="AE4000">
        <v>-2.1702854744071902</v>
      </c>
      <c r="AF4000">
        <v>6.4397970358010495E-2</v>
      </c>
      <c r="AG4000">
        <v>0.57889197891446198</v>
      </c>
      <c r="AH4000">
        <v>5.5403816052277</v>
      </c>
      <c r="AI4000">
        <v>0.17351581260912399</v>
      </c>
      <c r="AJ4000">
        <v>0.78121606160956403</v>
      </c>
      <c r="AK4000">
        <v>-24.3038861848542</v>
      </c>
    </row>
    <row r="4001" spans="1:37" x14ac:dyDescent="0.2">
      <c r="A4001" t="s">
        <v>12673</v>
      </c>
      <c r="B4001">
        <v>38770678</v>
      </c>
      <c r="C4001">
        <v>38770824</v>
      </c>
      <c r="D4001">
        <v>147</v>
      </c>
      <c r="E4001" t="s">
        <v>13528</v>
      </c>
      <c r="F4001">
        <v>12</v>
      </c>
      <c r="G4001" t="s">
        <v>13529</v>
      </c>
      <c r="H4001" t="s">
        <v>30987</v>
      </c>
      <c r="I4001">
        <v>19</v>
      </c>
      <c r="J4001">
        <v>38730431</v>
      </c>
      <c r="K4001">
        <v>38769904</v>
      </c>
      <c r="L4001">
        <v>39474</v>
      </c>
      <c r="M4001">
        <v>2</v>
      </c>
      <c r="N4001">
        <v>147968</v>
      </c>
      <c r="O4001" t="s">
        <v>13525</v>
      </c>
      <c r="P4001">
        <v>-774</v>
      </c>
      <c r="Q4001" t="s">
        <v>13526</v>
      </c>
      <c r="R4001" t="s">
        <v>13527</v>
      </c>
      <c r="S4001" t="s">
        <v>33764</v>
      </c>
      <c r="T4001">
        <v>7.3374270299014499E-2</v>
      </c>
      <c r="U4001">
        <v>0.603102917160658</v>
      </c>
      <c r="V4001">
        <v>25.696891504850399</v>
      </c>
      <c r="W4001">
        <v>0.113079289867903</v>
      </c>
      <c r="X4001">
        <v>0.704072456322962</v>
      </c>
      <c r="Y4001">
        <v>-25.205867446841999</v>
      </c>
      <c r="Z4001">
        <v>0.136920528570767</v>
      </c>
      <c r="AA4001">
        <v>0.72610664078822296</v>
      </c>
      <c r="AB4001">
        <v>24.780183837678301</v>
      </c>
      <c r="AC4001">
        <v>0.122775156056933</v>
      </c>
      <c r="AD4001">
        <v>0.68253123924728298</v>
      </c>
      <c r="AE4001">
        <v>-2.6545857268787199</v>
      </c>
      <c r="AF4001">
        <v>6.4397970358010495E-2</v>
      </c>
      <c r="AG4001">
        <v>0.57889197891446198</v>
      </c>
      <c r="AH4001">
        <v>5.92370119454083</v>
      </c>
      <c r="AI4001">
        <v>0.17351581260912399</v>
      </c>
      <c r="AJ4001">
        <v>0.78121606160956403</v>
      </c>
      <c r="AK4001">
        <v>-24.6732686376135</v>
      </c>
    </row>
    <row r="4002" spans="1:37" x14ac:dyDescent="0.2">
      <c r="A4002" t="s">
        <v>12673</v>
      </c>
      <c r="B4002">
        <v>38770993</v>
      </c>
      <c r="C4002">
        <v>38771144</v>
      </c>
      <c r="D4002">
        <v>152</v>
      </c>
      <c r="E4002" t="s">
        <v>13530</v>
      </c>
      <c r="F4002">
        <v>14</v>
      </c>
      <c r="G4002" t="s">
        <v>13531</v>
      </c>
      <c r="H4002" t="s">
        <v>30999</v>
      </c>
      <c r="I4002">
        <v>19</v>
      </c>
      <c r="J4002">
        <v>38730431</v>
      </c>
      <c r="K4002">
        <v>38769904</v>
      </c>
      <c r="L4002">
        <v>39474</v>
      </c>
      <c r="M4002">
        <v>2</v>
      </c>
      <c r="N4002">
        <v>147968</v>
      </c>
      <c r="O4002" t="s">
        <v>13525</v>
      </c>
      <c r="P4002">
        <v>-1089</v>
      </c>
      <c r="Q4002" t="s">
        <v>13526</v>
      </c>
      <c r="R4002" t="s">
        <v>13527</v>
      </c>
      <c r="S4002" t="s">
        <v>33764</v>
      </c>
      <c r="T4002">
        <v>7.3374270299014499E-2</v>
      </c>
      <c r="U4002">
        <v>0.603102917160658</v>
      </c>
      <c r="V4002">
        <v>25.696891504850399</v>
      </c>
      <c r="W4002">
        <v>0.113079289867903</v>
      </c>
      <c r="X4002">
        <v>0.704072456322962</v>
      </c>
      <c r="Y4002">
        <v>-25.205867446841999</v>
      </c>
      <c r="Z4002">
        <v>0.136920528570767</v>
      </c>
      <c r="AA4002">
        <v>0.72610664078822296</v>
      </c>
      <c r="AB4002">
        <v>24.780183837678301</v>
      </c>
      <c r="AC4002">
        <v>0.122775156056933</v>
      </c>
      <c r="AD4002">
        <v>0.68253123924728298</v>
      </c>
      <c r="AE4002">
        <v>-2.6545857268787199</v>
      </c>
      <c r="AF4002">
        <v>6.4397970358010495E-2</v>
      </c>
      <c r="AG4002">
        <v>0.57889197891446198</v>
      </c>
      <c r="AH4002">
        <v>5.92370119454083</v>
      </c>
      <c r="AI4002">
        <v>0.17351581260912399</v>
      </c>
      <c r="AJ4002">
        <v>0.78121606160956403</v>
      </c>
      <c r="AK4002">
        <v>-24.6732686376135</v>
      </c>
    </row>
    <row r="4003" spans="1:37" x14ac:dyDescent="0.2">
      <c r="A4003" t="s">
        <v>12673</v>
      </c>
      <c r="B4003">
        <v>38791574</v>
      </c>
      <c r="C4003">
        <v>38791726</v>
      </c>
      <c r="D4003">
        <v>153</v>
      </c>
      <c r="E4003" t="s">
        <v>13532</v>
      </c>
      <c r="F4003">
        <v>14</v>
      </c>
      <c r="G4003" t="s">
        <v>13533</v>
      </c>
      <c r="H4003" t="s">
        <v>30999</v>
      </c>
      <c r="I4003">
        <v>19</v>
      </c>
      <c r="J4003">
        <v>38790528</v>
      </c>
      <c r="K4003">
        <v>38791748</v>
      </c>
      <c r="L4003">
        <v>1221</v>
      </c>
      <c r="M4003">
        <v>1</v>
      </c>
      <c r="N4003">
        <v>653499</v>
      </c>
      <c r="O4003" t="s">
        <v>13534</v>
      </c>
      <c r="P4003">
        <v>1046</v>
      </c>
      <c r="Q4003" t="s">
        <v>13535</v>
      </c>
      <c r="R4003" t="s">
        <v>13536</v>
      </c>
      <c r="S4003" t="s">
        <v>33765</v>
      </c>
      <c r="T4003">
        <v>7.3374270299014499E-2</v>
      </c>
      <c r="U4003">
        <v>0.603102917160658</v>
      </c>
      <c r="V4003">
        <v>25.578705738678899</v>
      </c>
      <c r="W4003">
        <v>0.20525741147413201</v>
      </c>
      <c r="X4003">
        <v>0.704072456322962</v>
      </c>
      <c r="Y4003">
        <v>-24.863307594746502</v>
      </c>
      <c r="Z4003">
        <v>0.203350924423461</v>
      </c>
      <c r="AA4003">
        <v>0.72610664078822296</v>
      </c>
      <c r="AB4003">
        <v>24.615231642052901</v>
      </c>
      <c r="AC4003">
        <v>0.30184355666711699</v>
      </c>
      <c r="AD4003">
        <v>0.68253123924728298</v>
      </c>
      <c r="AE4003">
        <v>-1.9494558475599899</v>
      </c>
      <c r="AF4003">
        <v>1.3497623430991999E-2</v>
      </c>
      <c r="AG4003">
        <v>0.476038960109122</v>
      </c>
      <c r="AH4003">
        <v>25.578705738678899</v>
      </c>
      <c r="AI4003">
        <v>0.24456414000292601</v>
      </c>
      <c r="AJ4003">
        <v>0.78121606160956403</v>
      </c>
      <c r="AK4003">
        <v>-24.508316442454699</v>
      </c>
    </row>
    <row r="4004" spans="1:37" x14ac:dyDescent="0.2">
      <c r="A4004" t="s">
        <v>12673</v>
      </c>
      <c r="B4004">
        <v>38791894</v>
      </c>
      <c r="C4004">
        <v>38792040</v>
      </c>
      <c r="D4004">
        <v>147</v>
      </c>
      <c r="E4004" t="s">
        <v>13537</v>
      </c>
      <c r="F4004">
        <v>12</v>
      </c>
      <c r="G4004" t="s">
        <v>13538</v>
      </c>
      <c r="H4004" t="s">
        <v>30999</v>
      </c>
      <c r="I4004">
        <v>19</v>
      </c>
      <c r="J4004">
        <v>38790528</v>
      </c>
      <c r="K4004">
        <v>38791748</v>
      </c>
      <c r="L4004">
        <v>1221</v>
      </c>
      <c r="M4004">
        <v>1</v>
      </c>
      <c r="N4004">
        <v>653499</v>
      </c>
      <c r="O4004" t="s">
        <v>13534</v>
      </c>
      <c r="P4004">
        <v>1366</v>
      </c>
      <c r="Q4004" t="s">
        <v>13535</v>
      </c>
      <c r="R4004" t="s">
        <v>13536</v>
      </c>
      <c r="S4004" t="s">
        <v>33765</v>
      </c>
      <c r="T4004">
        <v>7.3374270299014499E-2</v>
      </c>
      <c r="U4004">
        <v>0.603102917160658</v>
      </c>
      <c r="V4004">
        <v>25.625950551366</v>
      </c>
      <c r="W4004">
        <v>0.20525741147413201</v>
      </c>
      <c r="X4004">
        <v>0.704072456322962</v>
      </c>
      <c r="Y4004">
        <v>-24.863307594746502</v>
      </c>
      <c r="Z4004">
        <v>0.203350924423461</v>
      </c>
      <c r="AA4004">
        <v>0.72610664078822296</v>
      </c>
      <c r="AB4004">
        <v>24.662476453859</v>
      </c>
      <c r="AC4004">
        <v>0.30184355666711699</v>
      </c>
      <c r="AD4004">
        <v>0.68253123924728298</v>
      </c>
      <c r="AE4004">
        <v>-1.79745277237146</v>
      </c>
      <c r="AF4004">
        <v>1.3497623430991999E-2</v>
      </c>
      <c r="AG4004">
        <v>0.476038960109122</v>
      </c>
      <c r="AH4004">
        <v>25.625950551366</v>
      </c>
      <c r="AI4004">
        <v>0.24456414000292601</v>
      </c>
      <c r="AJ4004">
        <v>0.78121606160956403</v>
      </c>
      <c r="AK4004">
        <v>-24.555561254121599</v>
      </c>
    </row>
    <row r="4005" spans="1:37" x14ac:dyDescent="0.2">
      <c r="A4005" t="s">
        <v>12673</v>
      </c>
      <c r="B4005">
        <v>38792040</v>
      </c>
      <c r="C4005">
        <v>38792186</v>
      </c>
      <c r="D4005">
        <v>147</v>
      </c>
      <c r="E4005" t="s">
        <v>13539</v>
      </c>
      <c r="F4005">
        <v>6</v>
      </c>
      <c r="G4005" t="s">
        <v>13540</v>
      </c>
      <c r="H4005" t="s">
        <v>30999</v>
      </c>
      <c r="I4005">
        <v>19</v>
      </c>
      <c r="J4005">
        <v>38790528</v>
      </c>
      <c r="K4005">
        <v>38791748</v>
      </c>
      <c r="L4005">
        <v>1221</v>
      </c>
      <c r="M4005">
        <v>1</v>
      </c>
      <c r="N4005">
        <v>653499</v>
      </c>
      <c r="O4005" t="s">
        <v>13534</v>
      </c>
      <c r="P4005">
        <v>1512</v>
      </c>
      <c r="Q4005" t="s">
        <v>13535</v>
      </c>
      <c r="R4005" t="s">
        <v>13536</v>
      </c>
      <c r="S4005" t="s">
        <v>33765</v>
      </c>
      <c r="T4005">
        <v>7.3374270299014499E-2</v>
      </c>
      <c r="U4005">
        <v>0.603102917160658</v>
      </c>
      <c r="V4005">
        <v>25.3110907026586</v>
      </c>
      <c r="W4005">
        <v>0.20525741147413201</v>
      </c>
      <c r="X4005">
        <v>0.704072456322962</v>
      </c>
      <c r="Y4005">
        <v>-24.370694149841999</v>
      </c>
      <c r="Z4005">
        <v>0.203350924423461</v>
      </c>
      <c r="AA4005">
        <v>0.72610664078822296</v>
      </c>
      <c r="AB4005">
        <v>24.347616611606799</v>
      </c>
      <c r="AC4005">
        <v>0.30184355666711699</v>
      </c>
      <c r="AD4005">
        <v>0.68253123924728298</v>
      </c>
      <c r="AE4005">
        <v>-1.3048393274668899</v>
      </c>
      <c r="AF4005">
        <v>1.3497623430991999E-2</v>
      </c>
      <c r="AG4005">
        <v>0.476038960109122</v>
      </c>
      <c r="AH4005">
        <v>25.3110907026586</v>
      </c>
      <c r="AI4005">
        <v>0.24456414000292601</v>
      </c>
      <c r="AJ4005">
        <v>0.78121606160956403</v>
      </c>
      <c r="AK4005">
        <v>-24.240701412888701</v>
      </c>
    </row>
    <row r="4006" spans="1:37" x14ac:dyDescent="0.2">
      <c r="A4006" t="s">
        <v>12673</v>
      </c>
      <c r="B4006">
        <v>39014323</v>
      </c>
      <c r="C4006">
        <v>39014506</v>
      </c>
      <c r="D4006">
        <v>184</v>
      </c>
      <c r="E4006" t="s">
        <v>13541</v>
      </c>
      <c r="F4006">
        <v>4</v>
      </c>
      <c r="G4006" t="s">
        <v>13542</v>
      </c>
      <c r="H4006" t="s">
        <v>33766</v>
      </c>
      <c r="I4006">
        <v>19</v>
      </c>
      <c r="J4006">
        <v>38990714</v>
      </c>
      <c r="K4006">
        <v>39026960</v>
      </c>
      <c r="L4006">
        <v>36247</v>
      </c>
      <c r="M4006">
        <v>2</v>
      </c>
      <c r="N4006">
        <v>126433</v>
      </c>
      <c r="O4006" t="s">
        <v>13543</v>
      </c>
      <c r="P4006">
        <v>12454</v>
      </c>
      <c r="Q4006" t="s">
        <v>13544</v>
      </c>
      <c r="R4006" t="s">
        <v>13545</v>
      </c>
      <c r="S4006" t="s">
        <v>33767</v>
      </c>
      <c r="T4006" t="s">
        <v>40</v>
      </c>
      <c r="U4006" t="s">
        <v>40</v>
      </c>
      <c r="V4006">
        <v>0</v>
      </c>
      <c r="W4006">
        <v>0.123414495547065</v>
      </c>
      <c r="X4006">
        <v>0.704072456322962</v>
      </c>
      <c r="Y4006">
        <v>25.0427861473378</v>
      </c>
      <c r="Z4006">
        <v>0.136920528570767</v>
      </c>
      <c r="AA4006">
        <v>0.72610664078822296</v>
      </c>
      <c r="AB4006">
        <v>24.6686944146239</v>
      </c>
      <c r="AC4006">
        <v>0.114586611961368</v>
      </c>
      <c r="AD4006">
        <v>0.68253123924728298</v>
      </c>
      <c r="AE4006">
        <v>24.706169118655499</v>
      </c>
      <c r="AF4006">
        <v>0.15203231574161999</v>
      </c>
      <c r="AG4006">
        <v>0.68151250837662902</v>
      </c>
      <c r="AH4006">
        <v>-24.632168539985798</v>
      </c>
      <c r="AI4006">
        <v>0.393720794027765</v>
      </c>
      <c r="AJ4006">
        <v>0.78121606160956403</v>
      </c>
      <c r="AK4006">
        <v>1.92086322399452</v>
      </c>
    </row>
    <row r="4007" spans="1:37" x14ac:dyDescent="0.2">
      <c r="A4007" t="s">
        <v>12673</v>
      </c>
      <c r="B4007">
        <v>39014514</v>
      </c>
      <c r="C4007">
        <v>39014655</v>
      </c>
      <c r="D4007">
        <v>142</v>
      </c>
      <c r="E4007" t="s">
        <v>13546</v>
      </c>
      <c r="F4007">
        <v>3</v>
      </c>
      <c r="G4007" t="s">
        <v>13547</v>
      </c>
      <c r="H4007" t="s">
        <v>33766</v>
      </c>
      <c r="I4007">
        <v>19</v>
      </c>
      <c r="J4007">
        <v>38990714</v>
      </c>
      <c r="K4007">
        <v>39026960</v>
      </c>
      <c r="L4007">
        <v>36247</v>
      </c>
      <c r="M4007">
        <v>2</v>
      </c>
      <c r="N4007">
        <v>126433</v>
      </c>
      <c r="O4007" t="s">
        <v>13543</v>
      </c>
      <c r="P4007">
        <v>12305</v>
      </c>
      <c r="Q4007" t="s">
        <v>13544</v>
      </c>
      <c r="R4007" t="s">
        <v>13545</v>
      </c>
      <c r="S4007" t="s">
        <v>33767</v>
      </c>
      <c r="T4007" t="s">
        <v>40</v>
      </c>
      <c r="U4007" t="s">
        <v>40</v>
      </c>
      <c r="V4007">
        <v>0</v>
      </c>
      <c r="W4007">
        <v>0.123414495547065</v>
      </c>
      <c r="X4007">
        <v>0.704072456322962</v>
      </c>
      <c r="Y4007">
        <v>25.0427861473378</v>
      </c>
      <c r="Z4007">
        <v>0.136920528570767</v>
      </c>
      <c r="AA4007">
        <v>0.72610664078822296</v>
      </c>
      <c r="AB4007">
        <v>24.6686944146239</v>
      </c>
      <c r="AC4007">
        <v>0.114586611961368</v>
      </c>
      <c r="AD4007">
        <v>0.68253123924728298</v>
      </c>
      <c r="AE4007">
        <v>24.706169118655499</v>
      </c>
      <c r="AF4007">
        <v>0.15203231574161999</v>
      </c>
      <c r="AG4007">
        <v>0.68151250837662902</v>
      </c>
      <c r="AH4007">
        <v>-24.632168539985798</v>
      </c>
      <c r="AI4007">
        <v>0.393720794027765</v>
      </c>
      <c r="AJ4007">
        <v>0.78121606160956403</v>
      </c>
      <c r="AK4007">
        <v>1.92086322399452</v>
      </c>
    </row>
    <row r="4008" spans="1:37" x14ac:dyDescent="0.2">
      <c r="A4008" t="s">
        <v>12673</v>
      </c>
      <c r="B4008">
        <v>39014655</v>
      </c>
      <c r="C4008">
        <v>39014796</v>
      </c>
      <c r="D4008">
        <v>142</v>
      </c>
      <c r="E4008" t="s">
        <v>13548</v>
      </c>
      <c r="F4008">
        <v>1</v>
      </c>
      <c r="G4008" t="s">
        <v>13549</v>
      </c>
      <c r="H4008" t="s">
        <v>33768</v>
      </c>
      <c r="I4008">
        <v>19</v>
      </c>
      <c r="J4008">
        <v>38990714</v>
      </c>
      <c r="K4008">
        <v>39026960</v>
      </c>
      <c r="L4008">
        <v>36247</v>
      </c>
      <c r="M4008">
        <v>2</v>
      </c>
      <c r="N4008">
        <v>126433</v>
      </c>
      <c r="O4008" t="s">
        <v>13543</v>
      </c>
      <c r="P4008">
        <v>12164</v>
      </c>
      <c r="Q4008" t="s">
        <v>13544</v>
      </c>
      <c r="R4008" t="s">
        <v>13545</v>
      </c>
      <c r="S4008" t="s">
        <v>33767</v>
      </c>
      <c r="T4008" t="s">
        <v>40</v>
      </c>
      <c r="U4008" t="s">
        <v>40</v>
      </c>
      <c r="V4008">
        <v>0</v>
      </c>
      <c r="W4008">
        <v>0.123414495547065</v>
      </c>
      <c r="X4008">
        <v>0.704072456322962</v>
      </c>
      <c r="Y4008">
        <v>25.0427861473378</v>
      </c>
      <c r="Z4008">
        <v>0.136920528570767</v>
      </c>
      <c r="AA4008">
        <v>0.72610664078822296</v>
      </c>
      <c r="AB4008">
        <v>24.6686944146239</v>
      </c>
      <c r="AC4008">
        <v>0.114586611961368</v>
      </c>
      <c r="AD4008">
        <v>0.68253123924728298</v>
      </c>
      <c r="AE4008">
        <v>24.706169118655499</v>
      </c>
      <c r="AF4008">
        <v>0.15203231574161999</v>
      </c>
      <c r="AG4008">
        <v>0.68151250837662902</v>
      </c>
      <c r="AH4008">
        <v>-24.632168539985798</v>
      </c>
      <c r="AI4008">
        <v>0.393720794027765</v>
      </c>
      <c r="AJ4008">
        <v>0.78121606160956403</v>
      </c>
      <c r="AK4008">
        <v>1.92086322399452</v>
      </c>
    </row>
    <row r="4009" spans="1:37" x14ac:dyDescent="0.2">
      <c r="A4009" t="s">
        <v>12673</v>
      </c>
      <c r="B4009">
        <v>39337510</v>
      </c>
      <c r="C4009">
        <v>39337700</v>
      </c>
      <c r="D4009">
        <v>191</v>
      </c>
      <c r="E4009" t="s">
        <v>13550</v>
      </c>
      <c r="F4009">
        <v>2</v>
      </c>
      <c r="G4009" t="s">
        <v>13551</v>
      </c>
      <c r="H4009" t="s">
        <v>30999</v>
      </c>
      <c r="I4009">
        <v>19</v>
      </c>
      <c r="J4009">
        <v>39332904</v>
      </c>
      <c r="K4009">
        <v>39336083</v>
      </c>
      <c r="L4009">
        <v>3180</v>
      </c>
      <c r="M4009">
        <v>2</v>
      </c>
      <c r="N4009">
        <v>9535</v>
      </c>
      <c r="O4009" t="s">
        <v>13552</v>
      </c>
      <c r="P4009">
        <v>-1427</v>
      </c>
      <c r="Q4009" t="s">
        <v>13553</v>
      </c>
      <c r="R4009" t="s">
        <v>13554</v>
      </c>
      <c r="S4009" t="s">
        <v>33769</v>
      </c>
      <c r="T4009">
        <v>7.3374270299014499E-2</v>
      </c>
      <c r="U4009">
        <v>0.603102917160658</v>
      </c>
      <c r="V4009">
        <v>24.311246362413598</v>
      </c>
      <c r="W4009">
        <v>0.20525741147413201</v>
      </c>
      <c r="X4009">
        <v>0.704072456322962</v>
      </c>
      <c r="Y4009">
        <v>-23.370953905434501</v>
      </c>
      <c r="Z4009">
        <v>0.203350924423461</v>
      </c>
      <c r="AA4009">
        <v>0.72610664078822296</v>
      </c>
      <c r="AB4009">
        <v>23.3477723042778</v>
      </c>
      <c r="AC4009">
        <v>0.30184355666711699</v>
      </c>
      <c r="AD4009">
        <v>0.68253123924728298</v>
      </c>
      <c r="AE4009">
        <v>-1.3050989187508399</v>
      </c>
      <c r="AF4009">
        <v>1.3497623430991999E-2</v>
      </c>
      <c r="AG4009">
        <v>0.476038960109122</v>
      </c>
      <c r="AH4009">
        <v>24.311246362413598</v>
      </c>
      <c r="AI4009">
        <v>0.24456414000292601</v>
      </c>
      <c r="AJ4009">
        <v>0.78121606160956403</v>
      </c>
      <c r="AK4009">
        <v>-23.240857110756998</v>
      </c>
    </row>
    <row r="4010" spans="1:37" x14ac:dyDescent="0.2">
      <c r="A4010" t="s">
        <v>12673</v>
      </c>
      <c r="B4010">
        <v>39826799</v>
      </c>
      <c r="C4010">
        <v>39826962</v>
      </c>
      <c r="D4010">
        <v>164</v>
      </c>
      <c r="E4010" t="s">
        <v>13555</v>
      </c>
      <c r="F4010">
        <v>15</v>
      </c>
      <c r="G4010" t="s">
        <v>13556</v>
      </c>
      <c r="H4010" t="s">
        <v>31032</v>
      </c>
      <c r="I4010">
        <v>19</v>
      </c>
      <c r="J4010">
        <v>39829716</v>
      </c>
      <c r="K4010">
        <v>39829802</v>
      </c>
      <c r="L4010">
        <v>87</v>
      </c>
      <c r="M4010">
        <v>2</v>
      </c>
      <c r="N4010">
        <v>102465974</v>
      </c>
      <c r="O4010" t="s">
        <v>13557</v>
      </c>
      <c r="P4010">
        <v>2840</v>
      </c>
      <c r="Q4010" t="s">
        <v>13558</v>
      </c>
      <c r="R4010" t="s">
        <v>13559</v>
      </c>
      <c r="S4010" t="s">
        <v>33770</v>
      </c>
      <c r="T4010">
        <v>0.17308923567461099</v>
      </c>
      <c r="U4010">
        <v>0.603102917160658</v>
      </c>
      <c r="V4010">
        <v>-24.178303317149101</v>
      </c>
      <c r="W4010">
        <v>0.94541066367716797</v>
      </c>
      <c r="X4010">
        <v>0.95159051474143896</v>
      </c>
      <c r="Y4010">
        <v>-1.8298220427403999</v>
      </c>
      <c r="Z4010">
        <v>5.50355599158565E-2</v>
      </c>
      <c r="AA4010">
        <v>0.72610664078822296</v>
      </c>
      <c r="AB4010">
        <v>-24.178303317149101</v>
      </c>
      <c r="AC4010">
        <v>0.71753805159658501</v>
      </c>
      <c r="AD4010">
        <v>0.87989882095915395</v>
      </c>
      <c r="AE4010">
        <v>-2.8298216781009802</v>
      </c>
      <c r="AF4010">
        <v>0.32549523997010099</v>
      </c>
      <c r="AG4010">
        <v>0.70473078222419605</v>
      </c>
      <c r="AH4010">
        <v>-23.248692713797102</v>
      </c>
      <c r="AI4010">
        <v>0.59609816080359102</v>
      </c>
      <c r="AJ4010">
        <v>0.78121606160956403</v>
      </c>
      <c r="AK4010">
        <v>-0.96106666075272695</v>
      </c>
    </row>
    <row r="4011" spans="1:37" x14ac:dyDescent="0.2">
      <c r="A4011" t="s">
        <v>12673</v>
      </c>
      <c r="B4011">
        <v>40365656</v>
      </c>
      <c r="C4011">
        <v>40365954</v>
      </c>
      <c r="D4011">
        <v>299</v>
      </c>
      <c r="E4011" t="s">
        <v>13560</v>
      </c>
      <c r="F4011">
        <v>18</v>
      </c>
      <c r="G4011" t="s">
        <v>13561</v>
      </c>
      <c r="H4011" t="s">
        <v>30987</v>
      </c>
      <c r="I4011">
        <v>19</v>
      </c>
      <c r="J4011">
        <v>40365767</v>
      </c>
      <c r="K4011">
        <v>40380073</v>
      </c>
      <c r="L4011">
        <v>14307</v>
      </c>
      <c r="M4011">
        <v>1</v>
      </c>
      <c r="N4011">
        <v>23646</v>
      </c>
      <c r="O4011" t="s">
        <v>13562</v>
      </c>
      <c r="P4011">
        <v>0</v>
      </c>
      <c r="Q4011" t="s">
        <v>13563</v>
      </c>
      <c r="R4011" t="s">
        <v>13564</v>
      </c>
      <c r="S4011" t="s">
        <v>33771</v>
      </c>
      <c r="T4011">
        <v>0.95692849727945695</v>
      </c>
      <c r="U4011">
        <v>1</v>
      </c>
      <c r="V4011">
        <v>0.55109129742949303</v>
      </c>
      <c r="W4011">
        <v>0.43856558290617398</v>
      </c>
      <c r="X4011">
        <v>0.75006304498947596</v>
      </c>
      <c r="Y4011">
        <v>-0.79368512030915195</v>
      </c>
      <c r="Z4011">
        <v>0.73931639023206797</v>
      </c>
      <c r="AA4011">
        <v>0.88057914006224303</v>
      </c>
      <c r="AB4011">
        <v>0.25205063557691199</v>
      </c>
      <c r="AC4011">
        <v>0.36218905695440501</v>
      </c>
      <c r="AD4011">
        <v>0.76129432582941803</v>
      </c>
      <c r="AE4011">
        <v>-0.78131823124222599</v>
      </c>
      <c r="AF4011">
        <v>0.88400211885041702</v>
      </c>
      <c r="AG4011">
        <v>0.98707154828580701</v>
      </c>
      <c r="AH4011">
        <v>0.61974199482664005</v>
      </c>
      <c r="AI4011">
        <v>0.59799370481741498</v>
      </c>
      <c r="AJ4011">
        <v>0.78347897511021003</v>
      </c>
      <c r="AK4011">
        <v>-0.49514847894931902</v>
      </c>
    </row>
    <row r="4012" spans="1:37" x14ac:dyDescent="0.2">
      <c r="A4012" t="s">
        <v>12673</v>
      </c>
      <c r="B4012">
        <v>40556884</v>
      </c>
      <c r="C4012">
        <v>40557178</v>
      </c>
      <c r="D4012">
        <v>295</v>
      </c>
      <c r="E4012" t="s">
        <v>13565</v>
      </c>
      <c r="F4012">
        <v>10</v>
      </c>
      <c r="G4012" t="s">
        <v>13566</v>
      </c>
      <c r="H4012" t="s">
        <v>31003</v>
      </c>
      <c r="I4012">
        <v>19</v>
      </c>
      <c r="J4012">
        <v>40571039</v>
      </c>
      <c r="K4012">
        <v>40575663</v>
      </c>
      <c r="L4012">
        <v>4625</v>
      </c>
      <c r="M4012">
        <v>1</v>
      </c>
      <c r="N4012">
        <v>57731</v>
      </c>
      <c r="O4012" t="s">
        <v>13567</v>
      </c>
      <c r="P4012">
        <v>-13861</v>
      </c>
      <c r="Q4012" t="s">
        <v>13568</v>
      </c>
      <c r="R4012" t="s">
        <v>13569</v>
      </c>
      <c r="S4012" t="s">
        <v>33772</v>
      </c>
      <c r="T4012">
        <v>0.35387198439864398</v>
      </c>
      <c r="U4012">
        <v>0.603102917160658</v>
      </c>
      <c r="V4012">
        <v>-21.779900366192201</v>
      </c>
      <c r="W4012">
        <v>0.29261482077562401</v>
      </c>
      <c r="X4012">
        <v>0.704072456322962</v>
      </c>
      <c r="Y4012">
        <v>24.971266428896499</v>
      </c>
      <c r="Z4012">
        <v>0.69013698642955401</v>
      </c>
      <c r="AA4012">
        <v>0.84521697243271998</v>
      </c>
      <c r="AB4012">
        <v>2.1538914034546801</v>
      </c>
      <c r="AC4012">
        <v>0.27780950890804001</v>
      </c>
      <c r="AD4012">
        <v>0.68253123924728298</v>
      </c>
      <c r="AE4012">
        <v>24.136046754919299</v>
      </c>
      <c r="AF4012">
        <v>0.32549523997010099</v>
      </c>
      <c r="AG4012">
        <v>0.70473078222419605</v>
      </c>
      <c r="AH4012">
        <v>-24.062046177594102</v>
      </c>
      <c r="AI4012">
        <v>0.56157887380500204</v>
      </c>
      <c r="AJ4012">
        <v>0.78121606160956403</v>
      </c>
      <c r="AK4012">
        <v>4.1913656620487698</v>
      </c>
    </row>
    <row r="4013" spans="1:37" x14ac:dyDescent="0.2">
      <c r="A4013" t="s">
        <v>12673</v>
      </c>
      <c r="B4013">
        <v>40557236</v>
      </c>
      <c r="C4013">
        <v>40557525</v>
      </c>
      <c r="D4013">
        <v>290</v>
      </c>
      <c r="E4013" t="s">
        <v>13570</v>
      </c>
      <c r="F4013">
        <v>13</v>
      </c>
      <c r="G4013" t="s">
        <v>13571</v>
      </c>
      <c r="H4013" t="s">
        <v>31003</v>
      </c>
      <c r="I4013">
        <v>19</v>
      </c>
      <c r="J4013">
        <v>40571039</v>
      </c>
      <c r="K4013">
        <v>40575663</v>
      </c>
      <c r="L4013">
        <v>4625</v>
      </c>
      <c r="M4013">
        <v>1</v>
      </c>
      <c r="N4013">
        <v>57731</v>
      </c>
      <c r="O4013" t="s">
        <v>13567</v>
      </c>
      <c r="P4013">
        <v>-13514</v>
      </c>
      <c r="Q4013" t="s">
        <v>13568</v>
      </c>
      <c r="R4013" t="s">
        <v>13569</v>
      </c>
      <c r="S4013" t="s">
        <v>33772</v>
      </c>
      <c r="T4013">
        <v>0.35387198439864398</v>
      </c>
      <c r="U4013">
        <v>0.603102917160658</v>
      </c>
      <c r="V4013">
        <v>-21.779900366192201</v>
      </c>
      <c r="W4013">
        <v>0.29261482077562401</v>
      </c>
      <c r="X4013">
        <v>0.704072456322962</v>
      </c>
      <c r="Y4013">
        <v>24.971266428896499</v>
      </c>
      <c r="Z4013">
        <v>0.69013698642955401</v>
      </c>
      <c r="AA4013">
        <v>0.84521697243271998</v>
      </c>
      <c r="AB4013">
        <v>2.1538914034546801</v>
      </c>
      <c r="AC4013">
        <v>0.27780950890804001</v>
      </c>
      <c r="AD4013">
        <v>0.68253123924728298</v>
      </c>
      <c r="AE4013">
        <v>24.136046754919299</v>
      </c>
      <c r="AF4013">
        <v>0.32549523997010099</v>
      </c>
      <c r="AG4013">
        <v>0.70473078222419605</v>
      </c>
      <c r="AH4013">
        <v>-24.062046177594102</v>
      </c>
      <c r="AI4013">
        <v>0.56157887380500204</v>
      </c>
      <c r="AJ4013">
        <v>0.78121606160956403</v>
      </c>
      <c r="AK4013">
        <v>4.1913656620487698</v>
      </c>
    </row>
    <row r="4014" spans="1:37" x14ac:dyDescent="0.2">
      <c r="A4014" t="s">
        <v>12673</v>
      </c>
      <c r="B4014">
        <v>40692142</v>
      </c>
      <c r="C4014">
        <v>40692295</v>
      </c>
      <c r="D4014">
        <v>154</v>
      </c>
      <c r="E4014" t="s">
        <v>13572</v>
      </c>
      <c r="F4014">
        <v>11</v>
      </c>
      <c r="G4014" t="s">
        <v>13573</v>
      </c>
      <c r="H4014" t="s">
        <v>30999</v>
      </c>
      <c r="I4014">
        <v>19</v>
      </c>
      <c r="J4014">
        <v>40680987</v>
      </c>
      <c r="K4014">
        <v>40690972</v>
      </c>
      <c r="L4014">
        <v>9986</v>
      </c>
      <c r="M4014">
        <v>2</v>
      </c>
      <c r="N4014">
        <v>9253</v>
      </c>
      <c r="O4014" t="s">
        <v>13574</v>
      </c>
      <c r="P4014">
        <v>-1170</v>
      </c>
      <c r="Q4014" t="s">
        <v>13575</v>
      </c>
      <c r="R4014" t="s">
        <v>13576</v>
      </c>
      <c r="S4014" t="s">
        <v>33773</v>
      </c>
      <c r="T4014">
        <v>0.35387198439864398</v>
      </c>
      <c r="U4014">
        <v>0.603102917160658</v>
      </c>
      <c r="V4014">
        <v>-24.826819915939801</v>
      </c>
      <c r="W4014">
        <v>0.20525741147413201</v>
      </c>
      <c r="X4014">
        <v>0.704072456322962</v>
      </c>
      <c r="Y4014">
        <v>-24.834474810802899</v>
      </c>
      <c r="Z4014">
        <v>0.65379035313853895</v>
      </c>
      <c r="AA4014">
        <v>0.84521697243271998</v>
      </c>
      <c r="AB4014">
        <v>-4.1997308828968301</v>
      </c>
      <c r="AC4014">
        <v>7.0489011448141195E-2</v>
      </c>
      <c r="AD4014">
        <v>0.57684129297949804</v>
      </c>
      <c r="AE4014">
        <v>-24.834474810802899</v>
      </c>
      <c r="AF4014">
        <v>0.32549523997010099</v>
      </c>
      <c r="AG4014">
        <v>0.70473078222419605</v>
      </c>
      <c r="AH4014">
        <v>-24.036108707615501</v>
      </c>
      <c r="AI4014">
        <v>0.35038410267202102</v>
      </c>
      <c r="AJ4014">
        <v>0.78121606160956403</v>
      </c>
      <c r="AK4014">
        <v>-23.965719383917399</v>
      </c>
    </row>
    <row r="4015" spans="1:37" x14ac:dyDescent="0.2">
      <c r="A4015" t="s">
        <v>12673</v>
      </c>
      <c r="B4015">
        <v>40692436</v>
      </c>
      <c r="C4015">
        <v>40692736</v>
      </c>
      <c r="D4015">
        <v>301</v>
      </c>
      <c r="E4015" t="s">
        <v>13577</v>
      </c>
      <c r="F4015">
        <v>6</v>
      </c>
      <c r="G4015" t="s">
        <v>13578</v>
      </c>
      <c r="H4015" t="s">
        <v>30999</v>
      </c>
      <c r="I4015">
        <v>19</v>
      </c>
      <c r="J4015">
        <v>40680987</v>
      </c>
      <c r="K4015">
        <v>40690972</v>
      </c>
      <c r="L4015">
        <v>9986</v>
      </c>
      <c r="M4015">
        <v>2</v>
      </c>
      <c r="N4015">
        <v>9253</v>
      </c>
      <c r="O4015" t="s">
        <v>13574</v>
      </c>
      <c r="P4015">
        <v>-1464</v>
      </c>
      <c r="Q4015" t="s">
        <v>13575</v>
      </c>
      <c r="R4015" t="s">
        <v>13576</v>
      </c>
      <c r="S4015" t="s">
        <v>33773</v>
      </c>
      <c r="T4015">
        <v>0.35387198439864398</v>
      </c>
      <c r="U4015">
        <v>0.603102917160658</v>
      </c>
      <c r="V4015">
        <v>-24.826819915939801</v>
      </c>
      <c r="W4015">
        <v>0.20525741147413201</v>
      </c>
      <c r="X4015">
        <v>0.704072456322962</v>
      </c>
      <c r="Y4015">
        <v>-24.834474810802899</v>
      </c>
      <c r="Z4015">
        <v>0.65379035313853895</v>
      </c>
      <c r="AA4015">
        <v>0.84521697243271998</v>
      </c>
      <c r="AB4015">
        <v>-4.1997308828968301</v>
      </c>
      <c r="AC4015">
        <v>7.0489011448141195E-2</v>
      </c>
      <c r="AD4015">
        <v>0.57684129297949804</v>
      </c>
      <c r="AE4015">
        <v>-24.834474810802899</v>
      </c>
      <c r="AF4015">
        <v>0.32549523997010099</v>
      </c>
      <c r="AG4015">
        <v>0.70473078222419605</v>
      </c>
      <c r="AH4015">
        <v>-24.036108707615501</v>
      </c>
      <c r="AI4015">
        <v>0.35038410267202102</v>
      </c>
      <c r="AJ4015">
        <v>0.78121606160956403</v>
      </c>
      <c r="AK4015">
        <v>-23.965719383917399</v>
      </c>
    </row>
    <row r="4016" spans="1:37" x14ac:dyDescent="0.2">
      <c r="A4016" t="s">
        <v>12673</v>
      </c>
      <c r="B4016">
        <v>41332144</v>
      </c>
      <c r="C4016">
        <v>41332286</v>
      </c>
      <c r="D4016">
        <v>143</v>
      </c>
      <c r="E4016" t="s">
        <v>13579</v>
      </c>
      <c r="F4016">
        <v>7</v>
      </c>
      <c r="G4016" t="s">
        <v>13580</v>
      </c>
      <c r="H4016" t="s">
        <v>33774</v>
      </c>
      <c r="I4016">
        <v>19</v>
      </c>
      <c r="J4016">
        <v>41301587</v>
      </c>
      <c r="K4016">
        <v>41342030</v>
      </c>
      <c r="L4016">
        <v>40444</v>
      </c>
      <c r="M4016">
        <v>2</v>
      </c>
      <c r="N4016">
        <v>7040</v>
      </c>
      <c r="O4016" t="s">
        <v>13581</v>
      </c>
      <c r="P4016">
        <v>9744</v>
      </c>
      <c r="Q4016" t="s">
        <v>13582</v>
      </c>
      <c r="R4016" t="s">
        <v>13583</v>
      </c>
      <c r="S4016" t="s">
        <v>33775</v>
      </c>
      <c r="T4016">
        <v>0.96308730417605004</v>
      </c>
      <c r="U4016">
        <v>1</v>
      </c>
      <c r="V4016">
        <v>-0.13889233717118599</v>
      </c>
      <c r="W4016">
        <v>0.86448846224322795</v>
      </c>
      <c r="X4016">
        <v>0.95159051474143896</v>
      </c>
      <c r="Y4016">
        <v>-8.4734733139102597E-2</v>
      </c>
      <c r="Z4016">
        <v>0.45168988550872702</v>
      </c>
      <c r="AA4016">
        <v>0.84435025072159198</v>
      </c>
      <c r="AB4016">
        <v>0.311688370945641</v>
      </c>
      <c r="AC4016">
        <v>0.66682375451945597</v>
      </c>
      <c r="AD4016">
        <v>0.87989882095915395</v>
      </c>
      <c r="AE4016">
        <v>-0.35473255536582199</v>
      </c>
      <c r="AF4016">
        <v>0.53538044459221301</v>
      </c>
      <c r="AG4016">
        <v>0.80674443595273604</v>
      </c>
      <c r="AH4016">
        <v>-0.49618791178870397</v>
      </c>
      <c r="AI4016">
        <v>0.93662852180532397</v>
      </c>
      <c r="AJ4016">
        <v>0.98621344597861504</v>
      </c>
      <c r="AK4016">
        <v>0.18655258713164999</v>
      </c>
    </row>
    <row r="4017" spans="1:37" x14ac:dyDescent="0.2">
      <c r="A4017" t="s">
        <v>12673</v>
      </c>
      <c r="B4017">
        <v>42069089</v>
      </c>
      <c r="C4017">
        <v>42069231</v>
      </c>
      <c r="D4017">
        <v>143</v>
      </c>
      <c r="E4017" t="s">
        <v>13584</v>
      </c>
      <c r="F4017">
        <v>4</v>
      </c>
      <c r="G4017" t="s">
        <v>13585</v>
      </c>
      <c r="H4017" t="s">
        <v>30987</v>
      </c>
      <c r="I4017">
        <v>19</v>
      </c>
      <c r="J4017">
        <v>42068477</v>
      </c>
      <c r="K4017">
        <v>42081410</v>
      </c>
      <c r="L4017">
        <v>12934</v>
      </c>
      <c r="M4017">
        <v>1</v>
      </c>
      <c r="N4017">
        <v>64763</v>
      </c>
      <c r="O4017" t="s">
        <v>13586</v>
      </c>
      <c r="P4017">
        <v>612</v>
      </c>
      <c r="Q4017" t="s">
        <v>13587</v>
      </c>
      <c r="R4017" t="s">
        <v>13588</v>
      </c>
      <c r="S4017" t="s">
        <v>33776</v>
      </c>
      <c r="T4017">
        <v>0.56354823081344896</v>
      </c>
      <c r="U4017">
        <v>0.81214233890638399</v>
      </c>
      <c r="V4017">
        <v>-3.34128393930756</v>
      </c>
      <c r="W4017">
        <v>0.38920677604595899</v>
      </c>
      <c r="X4017">
        <v>0.704072456322962</v>
      </c>
      <c r="Y4017">
        <v>-20.345711756214801</v>
      </c>
      <c r="Z4017">
        <v>0.23404878042441499</v>
      </c>
      <c r="AA4017">
        <v>0.72610664078822296</v>
      </c>
      <c r="AB4017">
        <v>-4.3047571688847102</v>
      </c>
      <c r="AC4017">
        <v>0.85817338719172098</v>
      </c>
      <c r="AD4017">
        <v>0.94068432309766403</v>
      </c>
      <c r="AE4017">
        <v>2.6873076437903198</v>
      </c>
      <c r="AF4017">
        <v>0.98343762640780896</v>
      </c>
      <c r="AG4017">
        <v>1</v>
      </c>
      <c r="AH4017">
        <v>-2.4116733512445299</v>
      </c>
      <c r="AI4017">
        <v>0.24456414000292601</v>
      </c>
      <c r="AJ4017">
        <v>0.78121606160956403</v>
      </c>
      <c r="AK4017">
        <v>-23.0182011068066</v>
      </c>
    </row>
    <row r="4018" spans="1:37" x14ac:dyDescent="0.2">
      <c r="A4018" t="s">
        <v>12673</v>
      </c>
      <c r="B4018">
        <v>42985736</v>
      </c>
      <c r="C4018">
        <v>42985888</v>
      </c>
      <c r="D4018">
        <v>153</v>
      </c>
      <c r="E4018" t="s">
        <v>13589</v>
      </c>
      <c r="F4018">
        <v>2</v>
      </c>
      <c r="G4018" t="s">
        <v>13590</v>
      </c>
      <c r="H4018" t="s">
        <v>33777</v>
      </c>
      <c r="I4018">
        <v>19</v>
      </c>
      <c r="J4018">
        <v>42977463</v>
      </c>
      <c r="K4018">
        <v>43171515</v>
      </c>
      <c r="L4018">
        <v>194053</v>
      </c>
      <c r="M4018">
        <v>1</v>
      </c>
      <c r="N4018">
        <v>107985349</v>
      </c>
      <c r="O4018" t="s">
        <v>13591</v>
      </c>
      <c r="P4018">
        <v>8273</v>
      </c>
      <c r="Q4018" t="s">
        <v>40</v>
      </c>
      <c r="R4018" t="s">
        <v>13592</v>
      </c>
      <c r="S4018" t="s">
        <v>33778</v>
      </c>
      <c r="T4018">
        <v>0.14105509945755201</v>
      </c>
      <c r="U4018">
        <v>0.603102917160658</v>
      </c>
      <c r="V4018">
        <v>2.3563490918552001</v>
      </c>
      <c r="W4018">
        <v>0.63167608702114697</v>
      </c>
      <c r="X4018">
        <v>0.94119559056004798</v>
      </c>
      <c r="Y4018">
        <v>-0.27150213541891099</v>
      </c>
      <c r="Z4018">
        <v>0.439044852312928</v>
      </c>
      <c r="AA4018">
        <v>0.84435025072159198</v>
      </c>
      <c r="AB4018">
        <v>1.64166550146878</v>
      </c>
      <c r="AC4018">
        <v>0.124863670654244</v>
      </c>
      <c r="AD4018">
        <v>0.68253123924728298</v>
      </c>
      <c r="AE4018">
        <v>-1.2715021091705201</v>
      </c>
      <c r="AF4018">
        <v>4.3688066533233698E-2</v>
      </c>
      <c r="AG4018">
        <v>0.476038960109122</v>
      </c>
      <c r="AH4018">
        <v>2.3464463989525099</v>
      </c>
      <c r="AI4018">
        <v>0.70028824916981403</v>
      </c>
      <c r="AJ4018">
        <v>0.86637447704251103</v>
      </c>
      <c r="AK4018">
        <v>0.59725331333903897</v>
      </c>
    </row>
    <row r="4019" spans="1:37" x14ac:dyDescent="0.2">
      <c r="A4019" t="s">
        <v>12673</v>
      </c>
      <c r="B4019">
        <v>43247164</v>
      </c>
      <c r="C4019">
        <v>43247338</v>
      </c>
      <c r="D4019">
        <v>175</v>
      </c>
      <c r="E4019" t="s">
        <v>13593</v>
      </c>
      <c r="F4019">
        <v>0</v>
      </c>
      <c r="G4019" t="s">
        <v>13594</v>
      </c>
      <c r="H4019" t="s">
        <v>30999</v>
      </c>
      <c r="I4019">
        <v>19</v>
      </c>
      <c r="J4019">
        <v>43211791</v>
      </c>
      <c r="K4019">
        <v>43248646</v>
      </c>
      <c r="L4019">
        <v>36856</v>
      </c>
      <c r="M4019">
        <v>2</v>
      </c>
      <c r="N4019">
        <v>284344</v>
      </c>
      <c r="O4019" t="s">
        <v>13595</v>
      </c>
      <c r="P4019">
        <v>1308</v>
      </c>
      <c r="Q4019" t="s">
        <v>13596</v>
      </c>
      <c r="R4019" t="s">
        <v>13597</v>
      </c>
      <c r="S4019" t="s">
        <v>33779</v>
      </c>
      <c r="T4019">
        <v>0.32911398597860803</v>
      </c>
      <c r="U4019">
        <v>0.603102917160658</v>
      </c>
      <c r="V4019">
        <v>22.476632012902702</v>
      </c>
      <c r="W4019">
        <v>0.29261482077562401</v>
      </c>
      <c r="X4019">
        <v>0.704072456322962</v>
      </c>
      <c r="Y4019">
        <v>22.5506325819869</v>
      </c>
      <c r="Z4019">
        <v>0.306975110376564</v>
      </c>
      <c r="AA4019">
        <v>0.72610664078822296</v>
      </c>
      <c r="AB4019">
        <v>23.317393838509599</v>
      </c>
      <c r="AC4019">
        <v>0.27780950890804001</v>
      </c>
      <c r="AD4019">
        <v>0.68253123924728298</v>
      </c>
      <c r="AE4019">
        <v>23.354868540389301</v>
      </c>
      <c r="AF4019">
        <v>0.64997455747578503</v>
      </c>
      <c r="AG4019">
        <v>0.80674443595273604</v>
      </c>
      <c r="AH4019">
        <v>-0.317559747084393</v>
      </c>
      <c r="AI4019">
        <v>0.59609816080359102</v>
      </c>
      <c r="AJ4019">
        <v>0.78121606160956403</v>
      </c>
      <c r="AK4019">
        <v>-0.173169860026467</v>
      </c>
    </row>
    <row r="4020" spans="1:37" x14ac:dyDescent="0.2">
      <c r="A4020" t="s">
        <v>12673</v>
      </c>
      <c r="B4020">
        <v>43247338</v>
      </c>
      <c r="C4020">
        <v>43247512</v>
      </c>
      <c r="D4020">
        <v>175</v>
      </c>
      <c r="E4020" t="s">
        <v>13598</v>
      </c>
      <c r="F4020">
        <v>2</v>
      </c>
      <c r="G4020" t="s">
        <v>13599</v>
      </c>
      <c r="H4020" t="s">
        <v>30999</v>
      </c>
      <c r="I4020">
        <v>19</v>
      </c>
      <c r="J4020">
        <v>43211791</v>
      </c>
      <c r="K4020">
        <v>43248646</v>
      </c>
      <c r="L4020">
        <v>36856</v>
      </c>
      <c r="M4020">
        <v>2</v>
      </c>
      <c r="N4020">
        <v>284344</v>
      </c>
      <c r="O4020" t="s">
        <v>13595</v>
      </c>
      <c r="P4020">
        <v>1134</v>
      </c>
      <c r="Q4020" t="s">
        <v>13596</v>
      </c>
      <c r="R4020" t="s">
        <v>13597</v>
      </c>
      <c r="S4020" t="s">
        <v>33779</v>
      </c>
      <c r="T4020">
        <v>0.32911398597860803</v>
      </c>
      <c r="U4020">
        <v>0.603102917160658</v>
      </c>
      <c r="V4020">
        <v>22.476632012902702</v>
      </c>
      <c r="W4020">
        <v>0.29261482077562401</v>
      </c>
      <c r="X4020">
        <v>0.704072456322962</v>
      </c>
      <c r="Y4020">
        <v>22.5506325819869</v>
      </c>
      <c r="Z4020">
        <v>0.306975110376564</v>
      </c>
      <c r="AA4020">
        <v>0.72610664078822296</v>
      </c>
      <c r="AB4020">
        <v>23.317393838509599</v>
      </c>
      <c r="AC4020">
        <v>0.27780950890804001</v>
      </c>
      <c r="AD4020">
        <v>0.68253123924728298</v>
      </c>
      <c r="AE4020">
        <v>23.354868540389301</v>
      </c>
      <c r="AF4020">
        <v>0.64997455747578503</v>
      </c>
      <c r="AG4020">
        <v>0.80674443595273604</v>
      </c>
      <c r="AH4020">
        <v>-0.317559747084393</v>
      </c>
      <c r="AI4020">
        <v>0.59609816080359102</v>
      </c>
      <c r="AJ4020">
        <v>0.78121606160956403</v>
      </c>
      <c r="AK4020">
        <v>-0.173169860026467</v>
      </c>
    </row>
    <row r="4021" spans="1:37" x14ac:dyDescent="0.2">
      <c r="A4021" t="s">
        <v>12673</v>
      </c>
      <c r="B4021">
        <v>43699156</v>
      </c>
      <c r="C4021">
        <v>43699336</v>
      </c>
      <c r="D4021">
        <v>181</v>
      </c>
      <c r="E4021" t="s">
        <v>13600</v>
      </c>
      <c r="F4021">
        <v>4</v>
      </c>
      <c r="G4021" t="s">
        <v>13601</v>
      </c>
      <c r="H4021" t="s">
        <v>33780</v>
      </c>
      <c r="I4021">
        <v>19</v>
      </c>
      <c r="J4021">
        <v>43692282</v>
      </c>
      <c r="K4021">
        <v>43700508</v>
      </c>
      <c r="L4021">
        <v>8227</v>
      </c>
      <c r="M4021">
        <v>1</v>
      </c>
      <c r="N4021">
        <v>105372412</v>
      </c>
      <c r="O4021" t="s">
        <v>13602</v>
      </c>
      <c r="P4021">
        <v>6874</v>
      </c>
      <c r="Q4021" t="s">
        <v>13603</v>
      </c>
      <c r="R4021" t="s">
        <v>13604</v>
      </c>
      <c r="S4021" t="s">
        <v>33781</v>
      </c>
      <c r="T4021">
        <v>0.152084254673993</v>
      </c>
      <c r="U4021">
        <v>0.603102917160658</v>
      </c>
      <c r="V4021">
        <v>24.847350213841398</v>
      </c>
      <c r="W4021">
        <v>0.89107655920673101</v>
      </c>
      <c r="X4021">
        <v>0.95159051474143896</v>
      </c>
      <c r="Y4021">
        <v>0.46536996421621202</v>
      </c>
      <c r="Z4021">
        <v>0.306975110376564</v>
      </c>
      <c r="AA4021">
        <v>0.72610664078822296</v>
      </c>
      <c r="AB4021">
        <v>23.883876135271201</v>
      </c>
      <c r="AC4021">
        <v>0.88945902157151002</v>
      </c>
      <c r="AD4021">
        <v>0.94068432309766403</v>
      </c>
      <c r="AE4021">
        <v>-0.47125947826585601</v>
      </c>
      <c r="AF4021">
        <v>4.6407610929182198E-2</v>
      </c>
      <c r="AG4021">
        <v>0.476038960109122</v>
      </c>
      <c r="AH4021">
        <v>24.847350213841398</v>
      </c>
      <c r="AI4021">
        <v>0.91725052871964496</v>
      </c>
      <c r="AJ4021">
        <v>0.98621344597861504</v>
      </c>
      <c r="AK4021">
        <v>1.2620668501696199</v>
      </c>
    </row>
    <row r="4022" spans="1:37" x14ac:dyDescent="0.2">
      <c r="A4022" t="s">
        <v>12673</v>
      </c>
      <c r="B4022">
        <v>43699507</v>
      </c>
      <c r="C4022">
        <v>43699658</v>
      </c>
      <c r="D4022">
        <v>152</v>
      </c>
      <c r="E4022" t="s">
        <v>13605</v>
      </c>
      <c r="F4022">
        <v>14</v>
      </c>
      <c r="G4022" t="s">
        <v>13606</v>
      </c>
      <c r="H4022" t="s">
        <v>33782</v>
      </c>
      <c r="I4022">
        <v>19</v>
      </c>
      <c r="J4022">
        <v>43692282</v>
      </c>
      <c r="K4022">
        <v>43700508</v>
      </c>
      <c r="L4022">
        <v>8227</v>
      </c>
      <c r="M4022">
        <v>1</v>
      </c>
      <c r="N4022">
        <v>105372412</v>
      </c>
      <c r="O4022" t="s">
        <v>13602</v>
      </c>
      <c r="P4022">
        <v>7225</v>
      </c>
      <c r="Q4022" t="s">
        <v>13603</v>
      </c>
      <c r="R4022" t="s">
        <v>13604</v>
      </c>
      <c r="S4022" t="s">
        <v>33781</v>
      </c>
      <c r="T4022">
        <v>0.152084254673993</v>
      </c>
      <c r="U4022">
        <v>0.603102917160658</v>
      </c>
      <c r="V4022">
        <v>24.847350213841398</v>
      </c>
      <c r="W4022">
        <v>0.89107655920673101</v>
      </c>
      <c r="X4022">
        <v>0.95159051474143896</v>
      </c>
      <c r="Y4022">
        <v>0.46536996421621202</v>
      </c>
      <c r="Z4022">
        <v>0.306975110376564</v>
      </c>
      <c r="AA4022">
        <v>0.72610664078822296</v>
      </c>
      <c r="AB4022">
        <v>23.883876135271201</v>
      </c>
      <c r="AC4022">
        <v>0.88945902157151002</v>
      </c>
      <c r="AD4022">
        <v>0.94068432309766403</v>
      </c>
      <c r="AE4022">
        <v>-0.47125947826585601</v>
      </c>
      <c r="AF4022">
        <v>4.6407610929182198E-2</v>
      </c>
      <c r="AG4022">
        <v>0.476038960109122</v>
      </c>
      <c r="AH4022">
        <v>24.847350213841398</v>
      </c>
      <c r="AI4022">
        <v>0.91725052871964496</v>
      </c>
      <c r="AJ4022">
        <v>0.98621344597861504</v>
      </c>
      <c r="AK4022">
        <v>1.2620668501696199</v>
      </c>
    </row>
    <row r="4023" spans="1:37" x14ac:dyDescent="0.2">
      <c r="A4023" t="s">
        <v>12673</v>
      </c>
      <c r="B4023">
        <v>43893113</v>
      </c>
      <c r="C4023">
        <v>43893264</v>
      </c>
      <c r="D4023">
        <v>152</v>
      </c>
      <c r="E4023" t="s">
        <v>13607</v>
      </c>
      <c r="F4023">
        <v>1</v>
      </c>
      <c r="G4023" t="s">
        <v>13608</v>
      </c>
      <c r="H4023" t="s">
        <v>33783</v>
      </c>
      <c r="I4023">
        <v>19</v>
      </c>
      <c r="J4023">
        <v>43881640</v>
      </c>
      <c r="K4023">
        <v>43901385</v>
      </c>
      <c r="L4023">
        <v>19746</v>
      </c>
      <c r="M4023">
        <v>2</v>
      </c>
      <c r="N4023">
        <v>100505715</v>
      </c>
      <c r="O4023" t="s">
        <v>13609</v>
      </c>
      <c r="P4023">
        <v>8121</v>
      </c>
      <c r="Q4023" t="s">
        <v>13610</v>
      </c>
      <c r="R4023" t="s">
        <v>13611</v>
      </c>
      <c r="S4023" t="s">
        <v>33784</v>
      </c>
      <c r="T4023">
        <v>0.89503644046930597</v>
      </c>
      <c r="U4023">
        <v>1</v>
      </c>
      <c r="V4023">
        <v>0.70576976174231598</v>
      </c>
      <c r="W4023">
        <v>1.8974544760126898E-2</v>
      </c>
      <c r="X4023">
        <v>0.704072456322962</v>
      </c>
      <c r="Y4023">
        <v>-26.8967964835247</v>
      </c>
      <c r="Z4023">
        <v>0.53283611294324495</v>
      </c>
      <c r="AA4023">
        <v>0.84521697243271998</v>
      </c>
      <c r="AB4023">
        <v>-0.227482568388957</v>
      </c>
      <c r="AC4023">
        <v>5.3638916254852502E-2</v>
      </c>
      <c r="AD4023">
        <v>0.57684129297949804</v>
      </c>
      <c r="AE4023">
        <v>-2.7440891629729798</v>
      </c>
      <c r="AF4023">
        <v>0.39777555045733098</v>
      </c>
      <c r="AG4023">
        <v>0.80674443595273604</v>
      </c>
      <c r="AH4023">
        <v>1.5887036331078599</v>
      </c>
      <c r="AI4023">
        <v>3.1891687287860099E-2</v>
      </c>
      <c r="AJ4023">
        <v>0.78121606160956403</v>
      </c>
      <c r="AK4023">
        <v>-26.3460458958359</v>
      </c>
    </row>
    <row r="4024" spans="1:37" x14ac:dyDescent="0.2">
      <c r="A4024" t="s">
        <v>12673</v>
      </c>
      <c r="B4024">
        <v>44026033</v>
      </c>
      <c r="C4024">
        <v>44026187</v>
      </c>
      <c r="D4024">
        <v>155</v>
      </c>
      <c r="E4024" t="s">
        <v>13612</v>
      </c>
      <c r="F4024">
        <v>4</v>
      </c>
      <c r="G4024" t="s">
        <v>13613</v>
      </c>
      <c r="H4024" t="s">
        <v>30987</v>
      </c>
      <c r="I4024">
        <v>19</v>
      </c>
      <c r="J4024">
        <v>44025379</v>
      </c>
      <c r="K4024">
        <v>44033110</v>
      </c>
      <c r="L4024">
        <v>7732</v>
      </c>
      <c r="M4024">
        <v>1</v>
      </c>
      <c r="N4024">
        <v>7673</v>
      </c>
      <c r="O4024" t="s">
        <v>13614</v>
      </c>
      <c r="P4024">
        <v>654</v>
      </c>
      <c r="Q4024" t="s">
        <v>13615</v>
      </c>
      <c r="R4024" t="s">
        <v>13616</v>
      </c>
      <c r="S4024" t="s">
        <v>33785</v>
      </c>
      <c r="T4024">
        <v>0.35387198439864398</v>
      </c>
      <c r="U4024">
        <v>0.603102917160658</v>
      </c>
      <c r="V4024">
        <v>-24.1888276096516</v>
      </c>
      <c r="W4024">
        <v>0.94541066367716797</v>
      </c>
      <c r="X4024">
        <v>0.95159051474143896</v>
      </c>
      <c r="Y4024">
        <v>-0.25624160127835299</v>
      </c>
      <c r="Z4024">
        <v>0.65379035313853895</v>
      </c>
      <c r="AA4024">
        <v>0.84521697243271998</v>
      </c>
      <c r="AB4024">
        <v>-1.4249607289100401</v>
      </c>
      <c r="AC4024">
        <v>0.71753805159658501</v>
      </c>
      <c r="AD4024">
        <v>0.87989882095915395</v>
      </c>
      <c r="AE4024">
        <v>-1.2562415025920699</v>
      </c>
      <c r="AF4024">
        <v>0.32549523997010099</v>
      </c>
      <c r="AG4024">
        <v>0.70473078222419605</v>
      </c>
      <c r="AH4024">
        <v>-24.017652089649498</v>
      </c>
      <c r="AI4024">
        <v>0.59609816080359102</v>
      </c>
      <c r="AJ4024">
        <v>0.78121606160956403</v>
      </c>
      <c r="AK4024">
        <v>0.61251379718655696</v>
      </c>
    </row>
    <row r="4025" spans="1:37" x14ac:dyDescent="0.2">
      <c r="A4025" t="s">
        <v>12673</v>
      </c>
      <c r="B4025">
        <v>44867377</v>
      </c>
      <c r="C4025">
        <v>44867435</v>
      </c>
      <c r="D4025">
        <v>59</v>
      </c>
      <c r="E4025" t="s">
        <v>13617</v>
      </c>
      <c r="F4025">
        <v>1</v>
      </c>
      <c r="G4025" t="s">
        <v>13618</v>
      </c>
      <c r="H4025" t="s">
        <v>33786</v>
      </c>
      <c r="I4025">
        <v>19</v>
      </c>
      <c r="J4025">
        <v>44871853</v>
      </c>
      <c r="K4025">
        <v>44878938</v>
      </c>
      <c r="L4025">
        <v>7086</v>
      </c>
      <c r="M4025">
        <v>1</v>
      </c>
      <c r="N4025">
        <v>5819</v>
      </c>
      <c r="O4025" t="s">
        <v>13619</v>
      </c>
      <c r="P4025">
        <v>-4418</v>
      </c>
      <c r="Q4025" t="s">
        <v>13620</v>
      </c>
      <c r="R4025" t="s">
        <v>13621</v>
      </c>
      <c r="S4025" t="s">
        <v>33787</v>
      </c>
      <c r="T4025">
        <v>0.644035865418358</v>
      </c>
      <c r="U4025">
        <v>0.84904924635754497</v>
      </c>
      <c r="V4025">
        <v>-0.22751235338456999</v>
      </c>
      <c r="W4025">
        <v>0.89107655920673101</v>
      </c>
      <c r="X4025">
        <v>0.95159051474143896</v>
      </c>
      <c r="Y4025">
        <v>1.0349064671672901</v>
      </c>
      <c r="Z4025">
        <v>0.26789404493740199</v>
      </c>
      <c r="AA4025">
        <v>0.72610664078822296</v>
      </c>
      <c r="AB4025">
        <v>-1.19098642521919</v>
      </c>
      <c r="AC4025">
        <v>0.85817338719172098</v>
      </c>
      <c r="AD4025">
        <v>0.94068432309766403</v>
      </c>
      <c r="AE4025">
        <v>0.74733563812811798</v>
      </c>
      <c r="AF4025">
        <v>0.98343762640780896</v>
      </c>
      <c r="AG4025">
        <v>1</v>
      </c>
      <c r="AH4025">
        <v>0.70209827631133703</v>
      </c>
      <c r="AI4025">
        <v>0.91725052871964496</v>
      </c>
      <c r="AJ4025">
        <v>0.98621344597861504</v>
      </c>
      <c r="AK4025">
        <v>0.846488178437793</v>
      </c>
    </row>
    <row r="4026" spans="1:37" x14ac:dyDescent="0.2">
      <c r="A4026" t="s">
        <v>12673</v>
      </c>
      <c r="B4026">
        <v>45471832</v>
      </c>
      <c r="C4026">
        <v>45471983</v>
      </c>
      <c r="D4026">
        <v>152</v>
      </c>
      <c r="E4026" t="s">
        <v>13622</v>
      </c>
      <c r="F4026">
        <v>1</v>
      </c>
      <c r="G4026" t="s">
        <v>13623</v>
      </c>
      <c r="H4026" t="s">
        <v>30987</v>
      </c>
      <c r="I4026">
        <v>19</v>
      </c>
      <c r="J4026">
        <v>45471079</v>
      </c>
      <c r="K4026">
        <v>45473067</v>
      </c>
      <c r="L4026">
        <v>1989</v>
      </c>
      <c r="M4026">
        <v>1</v>
      </c>
      <c r="N4026">
        <v>2354</v>
      </c>
      <c r="O4026" t="s">
        <v>13624</v>
      </c>
      <c r="P4026">
        <v>753</v>
      </c>
      <c r="Q4026" t="s">
        <v>13625</v>
      </c>
      <c r="R4026" t="s">
        <v>13626</v>
      </c>
      <c r="S4026" t="s">
        <v>33788</v>
      </c>
      <c r="T4026">
        <v>8.8407481283857503E-2</v>
      </c>
      <c r="U4026">
        <v>0.603102917160658</v>
      </c>
      <c r="V4026">
        <v>-25.717310925730398</v>
      </c>
      <c r="W4026">
        <v>0.89107655920673101</v>
      </c>
      <c r="X4026">
        <v>0.95159051474143896</v>
      </c>
      <c r="Y4026">
        <v>1.18803276578707</v>
      </c>
      <c r="Z4026">
        <v>1.7313209044554401E-2</v>
      </c>
      <c r="AA4026">
        <v>0.72610664078822296</v>
      </c>
      <c r="AB4026">
        <v>-25.717310925730398</v>
      </c>
      <c r="AC4026">
        <v>0.85817338719172098</v>
      </c>
      <c r="AD4026">
        <v>0.94068432309766403</v>
      </c>
      <c r="AE4026">
        <v>1.1777105364073499</v>
      </c>
      <c r="AF4026">
        <v>0.22065000948199101</v>
      </c>
      <c r="AG4026">
        <v>0.68151250837662902</v>
      </c>
      <c r="AH4026">
        <v>-24.787700277282401</v>
      </c>
      <c r="AI4026">
        <v>0.91725052871964496</v>
      </c>
      <c r="AJ4026">
        <v>0.98621344597861504</v>
      </c>
      <c r="AK4026">
        <v>0.543128360615446</v>
      </c>
    </row>
    <row r="4027" spans="1:37" x14ac:dyDescent="0.2">
      <c r="A4027" t="s">
        <v>12673</v>
      </c>
      <c r="B4027">
        <v>45771301</v>
      </c>
      <c r="C4027">
        <v>45771454</v>
      </c>
      <c r="D4027">
        <v>154</v>
      </c>
      <c r="E4027" t="s">
        <v>13627</v>
      </c>
      <c r="F4027">
        <v>8</v>
      </c>
      <c r="G4027" t="s">
        <v>13628</v>
      </c>
      <c r="H4027" t="s">
        <v>30987</v>
      </c>
      <c r="I4027">
        <v>19</v>
      </c>
      <c r="J4027">
        <v>45770982</v>
      </c>
      <c r="K4027">
        <v>45772504</v>
      </c>
      <c r="L4027">
        <v>1523</v>
      </c>
      <c r="M4027">
        <v>1</v>
      </c>
      <c r="N4027">
        <v>109729182</v>
      </c>
      <c r="O4027" t="s">
        <v>13629</v>
      </c>
      <c r="P4027">
        <v>319</v>
      </c>
      <c r="Q4027" t="s">
        <v>13630</v>
      </c>
      <c r="R4027" t="s">
        <v>13631</v>
      </c>
      <c r="S4027" t="s">
        <v>33789</v>
      </c>
      <c r="T4027" t="s">
        <v>40</v>
      </c>
      <c r="U4027" t="s">
        <v>40</v>
      </c>
      <c r="V4027">
        <v>0</v>
      </c>
      <c r="W4027">
        <v>0.89107655920673101</v>
      </c>
      <c r="X4027">
        <v>0.95159051474143896</v>
      </c>
      <c r="Y4027">
        <v>4.2811985258961096</v>
      </c>
      <c r="Z4027">
        <v>0.203350924423461</v>
      </c>
      <c r="AA4027">
        <v>0.72610664078822296</v>
      </c>
      <c r="AB4027">
        <v>24.9296704942251</v>
      </c>
      <c r="AC4027">
        <v>0.85817338719172098</v>
      </c>
      <c r="AD4027">
        <v>0.94068432309766403</v>
      </c>
      <c r="AE4027">
        <v>4.3534940165318998</v>
      </c>
      <c r="AF4027">
        <v>0.22065000948199101</v>
      </c>
      <c r="AG4027">
        <v>0.68151250837662902</v>
      </c>
      <c r="AH4027">
        <v>-24.8931446193575</v>
      </c>
      <c r="AI4027">
        <v>0.95029317176085903</v>
      </c>
      <c r="AJ4027">
        <v>0.98621344597861504</v>
      </c>
      <c r="AK4027">
        <v>0.92401552226053596</v>
      </c>
    </row>
    <row r="4028" spans="1:37" x14ac:dyDescent="0.2">
      <c r="A4028" t="s">
        <v>12673</v>
      </c>
      <c r="B4028">
        <v>45771454</v>
      </c>
      <c r="C4028">
        <v>45771607</v>
      </c>
      <c r="D4028">
        <v>154</v>
      </c>
      <c r="E4028" t="s">
        <v>13632</v>
      </c>
      <c r="F4028">
        <v>10</v>
      </c>
      <c r="G4028" t="s">
        <v>13633</v>
      </c>
      <c r="H4028" t="s">
        <v>30987</v>
      </c>
      <c r="I4028">
        <v>19</v>
      </c>
      <c r="J4028">
        <v>45770982</v>
      </c>
      <c r="K4028">
        <v>45772504</v>
      </c>
      <c r="L4028">
        <v>1523</v>
      </c>
      <c r="M4028">
        <v>1</v>
      </c>
      <c r="N4028">
        <v>109729182</v>
      </c>
      <c r="O4028" t="s">
        <v>13629</v>
      </c>
      <c r="P4028">
        <v>472</v>
      </c>
      <c r="Q4028" t="s">
        <v>13630</v>
      </c>
      <c r="R4028" t="s">
        <v>13631</v>
      </c>
      <c r="S4028" t="s">
        <v>33789</v>
      </c>
      <c r="T4028" t="s">
        <v>40</v>
      </c>
      <c r="U4028" t="s">
        <v>40</v>
      </c>
      <c r="V4028">
        <v>0</v>
      </c>
      <c r="W4028">
        <v>0.89107655920673101</v>
      </c>
      <c r="X4028">
        <v>0.95159051474143896</v>
      </c>
      <c r="Y4028">
        <v>4.2811985258961096</v>
      </c>
      <c r="Z4028">
        <v>0.203350924423461</v>
      </c>
      <c r="AA4028">
        <v>0.72610664078822296</v>
      </c>
      <c r="AB4028">
        <v>24.9296704942251</v>
      </c>
      <c r="AC4028">
        <v>0.85817338719172098</v>
      </c>
      <c r="AD4028">
        <v>0.94068432309766403</v>
      </c>
      <c r="AE4028">
        <v>4.3534940165318998</v>
      </c>
      <c r="AF4028">
        <v>0.22065000948199101</v>
      </c>
      <c r="AG4028">
        <v>0.68151250837662902</v>
      </c>
      <c r="AH4028">
        <v>-24.8931446193575</v>
      </c>
      <c r="AI4028">
        <v>0.95029317176085903</v>
      </c>
      <c r="AJ4028">
        <v>0.98621344597861504</v>
      </c>
      <c r="AK4028">
        <v>0.92401552226053596</v>
      </c>
    </row>
    <row r="4029" spans="1:37" x14ac:dyDescent="0.2">
      <c r="A4029" t="s">
        <v>12673</v>
      </c>
      <c r="B4029">
        <v>45795117</v>
      </c>
      <c r="C4029">
        <v>45795292</v>
      </c>
      <c r="D4029">
        <v>176</v>
      </c>
      <c r="E4029" t="s">
        <v>13634</v>
      </c>
      <c r="F4029">
        <v>3</v>
      </c>
      <c r="G4029" t="s">
        <v>13635</v>
      </c>
      <c r="H4029" t="s">
        <v>31032</v>
      </c>
      <c r="I4029">
        <v>19</v>
      </c>
      <c r="J4029">
        <v>45782947</v>
      </c>
      <c r="K4029">
        <v>45792845</v>
      </c>
      <c r="L4029">
        <v>9899</v>
      </c>
      <c r="M4029">
        <v>2</v>
      </c>
      <c r="N4029">
        <v>1762</v>
      </c>
      <c r="O4029" t="s">
        <v>13636</v>
      </c>
      <c r="P4029">
        <v>-2272</v>
      </c>
      <c r="Q4029" t="s">
        <v>13637</v>
      </c>
      <c r="R4029" t="s">
        <v>13638</v>
      </c>
      <c r="S4029" t="s">
        <v>33790</v>
      </c>
      <c r="T4029">
        <v>0.66465326752749898</v>
      </c>
      <c r="U4029">
        <v>0.86874841408702197</v>
      </c>
      <c r="V4029">
        <v>0.50292041370905904</v>
      </c>
      <c r="W4029">
        <v>0.26862423956085202</v>
      </c>
      <c r="X4029">
        <v>0.704072456322962</v>
      </c>
      <c r="Y4029">
        <v>1.18660538427274</v>
      </c>
      <c r="Z4029">
        <v>0.25114371878427999</v>
      </c>
      <c r="AA4029">
        <v>0.72610664078822296</v>
      </c>
      <c r="AB4029">
        <v>-5.7159743502129497E-2</v>
      </c>
      <c r="AC4029">
        <v>0.74469385254846499</v>
      </c>
      <c r="AD4029">
        <v>0.87989882095915395</v>
      </c>
      <c r="AE4029">
        <v>0.44905992617856799</v>
      </c>
      <c r="AF4029">
        <v>0.86967464316217902</v>
      </c>
      <c r="AG4029">
        <v>0.97295641125463395</v>
      </c>
      <c r="AH4029">
        <v>0.91107629786795097</v>
      </c>
      <c r="AI4029">
        <v>8.8382899207101198E-2</v>
      </c>
      <c r="AJ4029">
        <v>0.78121606160956403</v>
      </c>
      <c r="AK4029">
        <v>1.5957662092531499</v>
      </c>
    </row>
    <row r="4030" spans="1:37" x14ac:dyDescent="0.2">
      <c r="A4030" t="s">
        <v>12673</v>
      </c>
      <c r="B4030">
        <v>46343939</v>
      </c>
      <c r="C4030">
        <v>46344075</v>
      </c>
      <c r="D4030">
        <v>137</v>
      </c>
      <c r="E4030" t="s">
        <v>13639</v>
      </c>
      <c r="F4030">
        <v>2</v>
      </c>
      <c r="G4030" t="s">
        <v>13640</v>
      </c>
      <c r="H4030" t="s">
        <v>31000</v>
      </c>
      <c r="I4030">
        <v>19</v>
      </c>
      <c r="J4030">
        <v>46347087</v>
      </c>
      <c r="K4030">
        <v>46390975</v>
      </c>
      <c r="L4030">
        <v>43889</v>
      </c>
      <c r="M4030">
        <v>1</v>
      </c>
      <c r="N4030">
        <v>5536</v>
      </c>
      <c r="O4030" t="s">
        <v>13641</v>
      </c>
      <c r="P4030">
        <v>-3012</v>
      </c>
      <c r="Q4030" t="s">
        <v>13642</v>
      </c>
      <c r="R4030" t="s">
        <v>13643</v>
      </c>
      <c r="S4030" t="s">
        <v>33791</v>
      </c>
      <c r="T4030">
        <v>0.17590681744969899</v>
      </c>
      <c r="U4030">
        <v>0.603102917160658</v>
      </c>
      <c r="V4030">
        <v>1.1972149788009301</v>
      </c>
      <c r="W4030">
        <v>0.113079289867903</v>
      </c>
      <c r="X4030">
        <v>0.704072456322962</v>
      </c>
      <c r="Y4030">
        <v>-25.451317315010801</v>
      </c>
      <c r="Z4030">
        <v>0.37182321658043199</v>
      </c>
      <c r="AA4030">
        <v>0.84072298199131701</v>
      </c>
      <c r="AB4030">
        <v>0.76317044060570705</v>
      </c>
      <c r="AC4030">
        <v>0.53583471352073098</v>
      </c>
      <c r="AD4030">
        <v>0.87989882095915395</v>
      </c>
      <c r="AE4030">
        <v>-0.19408792791128099</v>
      </c>
      <c r="AF4030">
        <v>9.4589084179692404E-2</v>
      </c>
      <c r="AG4030">
        <v>0.68151250837662902</v>
      </c>
      <c r="AH4030">
        <v>1.1499517805666</v>
      </c>
      <c r="AI4030">
        <v>8.86214943098146E-2</v>
      </c>
      <c r="AJ4030">
        <v>0.78121606160956403</v>
      </c>
      <c r="AK4030">
        <v>-25.871928362569701</v>
      </c>
    </row>
    <row r="4031" spans="1:37" x14ac:dyDescent="0.2">
      <c r="A4031" t="s">
        <v>12673</v>
      </c>
      <c r="B4031">
        <v>47362375</v>
      </c>
      <c r="C4031">
        <v>47362533</v>
      </c>
      <c r="D4031">
        <v>159</v>
      </c>
      <c r="E4031" t="s">
        <v>13644</v>
      </c>
      <c r="F4031">
        <v>7</v>
      </c>
      <c r="G4031" t="s">
        <v>13645</v>
      </c>
      <c r="H4031" t="s">
        <v>33792</v>
      </c>
      <c r="I4031">
        <v>19</v>
      </c>
      <c r="J4031">
        <v>47358014</v>
      </c>
      <c r="K4031">
        <v>47372770</v>
      </c>
      <c r="L4031">
        <v>14757</v>
      </c>
      <c r="M4031">
        <v>1</v>
      </c>
      <c r="N4031">
        <v>9704</v>
      </c>
      <c r="O4031" t="s">
        <v>13646</v>
      </c>
      <c r="P4031">
        <v>4361</v>
      </c>
      <c r="Q4031" t="s">
        <v>13647</v>
      </c>
      <c r="R4031" t="s">
        <v>13648</v>
      </c>
      <c r="S4031" t="s">
        <v>33793</v>
      </c>
      <c r="T4031">
        <v>0.37540393893975199</v>
      </c>
      <c r="U4031">
        <v>0.63021465694884504</v>
      </c>
      <c r="V4031">
        <v>-0.332842978220803</v>
      </c>
      <c r="W4031">
        <v>0.92840768905355797</v>
      </c>
      <c r="X4031">
        <v>0.95159051474143896</v>
      </c>
      <c r="Y4031">
        <v>1.08033816607942</v>
      </c>
      <c r="Z4031">
        <v>9.92220743461492E-2</v>
      </c>
      <c r="AA4031">
        <v>0.72610664078822296</v>
      </c>
      <c r="AB4031">
        <v>-1.29631703050283</v>
      </c>
      <c r="AC4031">
        <v>0.34006762341144098</v>
      </c>
      <c r="AD4031">
        <v>0.720344109851215</v>
      </c>
      <c r="AE4031">
        <v>8.0338197114357399E-2</v>
      </c>
      <c r="AF4031">
        <v>0.77173648502780101</v>
      </c>
      <c r="AG4031">
        <v>0.88417364479730298</v>
      </c>
      <c r="AH4031">
        <v>0.59676763967636703</v>
      </c>
      <c r="AI4031">
        <v>0.60044139461188495</v>
      </c>
      <c r="AJ4031">
        <v>0.78491624961973305</v>
      </c>
      <c r="AK4031">
        <v>1.9490935785897301</v>
      </c>
    </row>
    <row r="4032" spans="1:37" x14ac:dyDescent="0.2">
      <c r="A4032" t="s">
        <v>12673</v>
      </c>
      <c r="B4032">
        <v>47362533</v>
      </c>
      <c r="C4032">
        <v>47362691</v>
      </c>
      <c r="D4032">
        <v>159</v>
      </c>
      <c r="E4032" t="s">
        <v>13649</v>
      </c>
      <c r="F4032">
        <v>14</v>
      </c>
      <c r="G4032" t="s">
        <v>13650</v>
      </c>
      <c r="H4032" t="s">
        <v>33792</v>
      </c>
      <c r="I4032">
        <v>19</v>
      </c>
      <c r="J4032">
        <v>47367113</v>
      </c>
      <c r="K4032">
        <v>47381571</v>
      </c>
      <c r="L4032">
        <v>14459</v>
      </c>
      <c r="M4032">
        <v>1</v>
      </c>
      <c r="N4032">
        <v>9704</v>
      </c>
      <c r="O4032" t="s">
        <v>13651</v>
      </c>
      <c r="P4032">
        <v>-4422</v>
      </c>
      <c r="Q4032" t="s">
        <v>13647</v>
      </c>
      <c r="R4032" t="s">
        <v>13648</v>
      </c>
      <c r="S4032" t="s">
        <v>33793</v>
      </c>
      <c r="T4032">
        <v>0.37540393893975199</v>
      </c>
      <c r="U4032">
        <v>0.63021465694884504</v>
      </c>
      <c r="V4032">
        <v>-0.186984905685873</v>
      </c>
      <c r="W4032">
        <v>0.92840768905355797</v>
      </c>
      <c r="X4032">
        <v>0.95159051474143896</v>
      </c>
      <c r="Y4032">
        <v>1.3117210559174</v>
      </c>
      <c r="Z4032">
        <v>9.92220743461492E-2</v>
      </c>
      <c r="AA4032">
        <v>0.72610664078822296</v>
      </c>
      <c r="AB4032">
        <v>-1.15045897230647</v>
      </c>
      <c r="AC4032">
        <v>0.34006762341144098</v>
      </c>
      <c r="AD4032">
        <v>0.720344109851215</v>
      </c>
      <c r="AE4032">
        <v>0.3117210793163</v>
      </c>
      <c r="AF4032">
        <v>0.77173648502780101</v>
      </c>
      <c r="AG4032">
        <v>0.88417364479730298</v>
      </c>
      <c r="AH4032">
        <v>0.74262571843960401</v>
      </c>
      <c r="AI4032">
        <v>0.60044139461188495</v>
      </c>
      <c r="AJ4032">
        <v>0.78491624961973305</v>
      </c>
      <c r="AK4032">
        <v>2.1804764746560301</v>
      </c>
    </row>
    <row r="4033" spans="1:37" x14ac:dyDescent="0.2">
      <c r="A4033" t="s">
        <v>12673</v>
      </c>
      <c r="B4033">
        <v>47362691</v>
      </c>
      <c r="C4033">
        <v>47362849</v>
      </c>
      <c r="D4033">
        <v>159</v>
      </c>
      <c r="E4033" t="s">
        <v>13652</v>
      </c>
      <c r="F4033">
        <v>1</v>
      </c>
      <c r="G4033" t="s">
        <v>13653</v>
      </c>
      <c r="H4033" t="s">
        <v>33792</v>
      </c>
      <c r="I4033">
        <v>19</v>
      </c>
      <c r="J4033">
        <v>47367113</v>
      </c>
      <c r="K4033">
        <v>47381571</v>
      </c>
      <c r="L4033">
        <v>14459</v>
      </c>
      <c r="M4033">
        <v>1</v>
      </c>
      <c r="N4033">
        <v>9704</v>
      </c>
      <c r="O4033" t="s">
        <v>13651</v>
      </c>
      <c r="P4033">
        <v>-4264</v>
      </c>
      <c r="Q4033" t="s">
        <v>13647</v>
      </c>
      <c r="R4033" t="s">
        <v>13648</v>
      </c>
      <c r="S4033" t="s">
        <v>33793</v>
      </c>
      <c r="T4033">
        <v>0.37540393893975199</v>
      </c>
      <c r="U4033">
        <v>0.63021465694884504</v>
      </c>
      <c r="V4033">
        <v>-0.186984905685873</v>
      </c>
      <c r="W4033">
        <v>0.92840768905355797</v>
      </c>
      <c r="X4033">
        <v>0.95159051474143896</v>
      </c>
      <c r="Y4033">
        <v>1.3117210559174</v>
      </c>
      <c r="Z4033">
        <v>9.92220743461492E-2</v>
      </c>
      <c r="AA4033">
        <v>0.72610664078822296</v>
      </c>
      <c r="AB4033">
        <v>-1.15045897230647</v>
      </c>
      <c r="AC4033">
        <v>0.34006762341144098</v>
      </c>
      <c r="AD4033">
        <v>0.720344109851215</v>
      </c>
      <c r="AE4033">
        <v>0.3117210793163</v>
      </c>
      <c r="AF4033">
        <v>0.77173648502780101</v>
      </c>
      <c r="AG4033">
        <v>0.88417364479730298</v>
      </c>
      <c r="AH4033">
        <v>0.74262571843960401</v>
      </c>
      <c r="AI4033">
        <v>0.60044139461188495</v>
      </c>
      <c r="AJ4033">
        <v>0.78491624961973305</v>
      </c>
      <c r="AK4033">
        <v>2.1804764746560301</v>
      </c>
    </row>
    <row r="4034" spans="1:37" x14ac:dyDescent="0.2">
      <c r="A4034" t="s">
        <v>12673</v>
      </c>
      <c r="B4034">
        <v>47820432</v>
      </c>
      <c r="C4034">
        <v>47820727</v>
      </c>
      <c r="D4034">
        <v>296</v>
      </c>
      <c r="E4034" t="s">
        <v>13654</v>
      </c>
      <c r="F4034">
        <v>1</v>
      </c>
      <c r="G4034" t="s">
        <v>13655</v>
      </c>
      <c r="H4034" t="s">
        <v>30987</v>
      </c>
      <c r="I4034">
        <v>19</v>
      </c>
      <c r="J4034">
        <v>47819779</v>
      </c>
      <c r="K4034">
        <v>47836314</v>
      </c>
      <c r="L4034">
        <v>16536</v>
      </c>
      <c r="M4034">
        <v>1</v>
      </c>
      <c r="N4034">
        <v>1406</v>
      </c>
      <c r="O4034" t="s">
        <v>13656</v>
      </c>
      <c r="P4034">
        <v>653</v>
      </c>
      <c r="Q4034" t="s">
        <v>13657</v>
      </c>
      <c r="R4034" t="s">
        <v>13658</v>
      </c>
      <c r="S4034" t="s">
        <v>33794</v>
      </c>
      <c r="T4034">
        <v>0.35387198439864398</v>
      </c>
      <c r="U4034">
        <v>0.603102917160658</v>
      </c>
      <c r="V4034">
        <v>-23.818131313838901</v>
      </c>
      <c r="W4034">
        <v>0.46193634366738701</v>
      </c>
      <c r="X4034">
        <v>0.75726018452522603</v>
      </c>
      <c r="Y4034">
        <v>0.81215305435871399</v>
      </c>
      <c r="Z4034">
        <v>0.96726857278496403</v>
      </c>
      <c r="AA4034">
        <v>0.99919698600769702</v>
      </c>
      <c r="AB4034">
        <v>-0.35656611100032898</v>
      </c>
      <c r="AC4034">
        <v>0.88945902157151002</v>
      </c>
      <c r="AD4034">
        <v>0.94068432309766403</v>
      </c>
      <c r="AE4034">
        <v>-0.18784688479575701</v>
      </c>
      <c r="AF4034">
        <v>0.22065000948199101</v>
      </c>
      <c r="AG4034">
        <v>0.68151250837662902</v>
      </c>
      <c r="AH4034">
        <v>-24.181578039790999</v>
      </c>
      <c r="AI4034">
        <v>0.183554312780425</v>
      </c>
      <c r="AJ4034">
        <v>0.78121606160956403</v>
      </c>
      <c r="AK4034">
        <v>1.68090843282596</v>
      </c>
    </row>
    <row r="4035" spans="1:37" x14ac:dyDescent="0.2">
      <c r="A4035" t="s">
        <v>12673</v>
      </c>
      <c r="B4035">
        <v>48450353</v>
      </c>
      <c r="C4035">
        <v>48450546</v>
      </c>
      <c r="D4035">
        <v>194</v>
      </c>
      <c r="E4035" t="s">
        <v>13659</v>
      </c>
      <c r="F4035">
        <v>8</v>
      </c>
      <c r="G4035" t="s">
        <v>13660</v>
      </c>
      <c r="H4035" t="s">
        <v>33795</v>
      </c>
      <c r="I4035">
        <v>19</v>
      </c>
      <c r="J4035">
        <v>48445992</v>
      </c>
      <c r="K4035">
        <v>48446687</v>
      </c>
      <c r="L4035">
        <v>696</v>
      </c>
      <c r="M4035">
        <v>1</v>
      </c>
      <c r="N4035">
        <v>83743</v>
      </c>
      <c r="O4035" t="s">
        <v>13661</v>
      </c>
      <c r="P4035">
        <v>4361</v>
      </c>
      <c r="Q4035" t="s">
        <v>13662</v>
      </c>
      <c r="R4035" t="s">
        <v>13663</v>
      </c>
      <c r="S4035" t="s">
        <v>33796</v>
      </c>
      <c r="T4035">
        <v>0.32911398597860803</v>
      </c>
      <c r="U4035">
        <v>0.603102917160658</v>
      </c>
      <c r="V4035">
        <v>24.6477926783183</v>
      </c>
      <c r="W4035">
        <v>0.123414495547065</v>
      </c>
      <c r="X4035">
        <v>0.704072456322962</v>
      </c>
      <c r="Y4035">
        <v>25.687320891863301</v>
      </c>
      <c r="Z4035">
        <v>0.48464167878831399</v>
      </c>
      <c r="AA4035">
        <v>0.84435025072159198</v>
      </c>
      <c r="AB4035">
        <v>23.6843186064837</v>
      </c>
      <c r="AC4035">
        <v>0.27780950890804001</v>
      </c>
      <c r="AD4035">
        <v>0.68253123924728298</v>
      </c>
      <c r="AE4035">
        <v>24.687320918563898</v>
      </c>
      <c r="AF4035">
        <v>0.16793847098801201</v>
      </c>
      <c r="AG4035">
        <v>0.68151250837662902</v>
      </c>
      <c r="AH4035">
        <v>24.6477926783183</v>
      </c>
      <c r="AI4035">
        <v>3.6185182304427702E-2</v>
      </c>
      <c r="AJ4035">
        <v>0.78121606160956403</v>
      </c>
      <c r="AK4035">
        <v>25.687320891863301</v>
      </c>
    </row>
    <row r="4036" spans="1:37" x14ac:dyDescent="0.2">
      <c r="A4036" t="s">
        <v>12673</v>
      </c>
      <c r="B4036">
        <v>48450634</v>
      </c>
      <c r="C4036">
        <v>48450787</v>
      </c>
      <c r="D4036">
        <v>154</v>
      </c>
      <c r="E4036" t="s">
        <v>13664</v>
      </c>
      <c r="F4036">
        <v>10</v>
      </c>
      <c r="G4036" t="s">
        <v>13665</v>
      </c>
      <c r="H4036" t="s">
        <v>33797</v>
      </c>
      <c r="I4036">
        <v>19</v>
      </c>
      <c r="J4036">
        <v>48445992</v>
      </c>
      <c r="K4036">
        <v>48446687</v>
      </c>
      <c r="L4036">
        <v>696</v>
      </c>
      <c r="M4036">
        <v>1</v>
      </c>
      <c r="N4036">
        <v>83743</v>
      </c>
      <c r="O4036" t="s">
        <v>13661</v>
      </c>
      <c r="P4036">
        <v>4642</v>
      </c>
      <c r="Q4036" t="s">
        <v>13662</v>
      </c>
      <c r="R4036" t="s">
        <v>13663</v>
      </c>
      <c r="S4036" t="s">
        <v>33796</v>
      </c>
      <c r="T4036">
        <v>0.32911398597860803</v>
      </c>
      <c r="U4036">
        <v>0.603102917160658</v>
      </c>
      <c r="V4036">
        <v>24.6477926783183</v>
      </c>
      <c r="W4036">
        <v>0.123414495547065</v>
      </c>
      <c r="X4036">
        <v>0.704072456322962</v>
      </c>
      <c r="Y4036">
        <v>25.687320891863301</v>
      </c>
      <c r="Z4036">
        <v>0.48464167878831399</v>
      </c>
      <c r="AA4036">
        <v>0.84435025072159198</v>
      </c>
      <c r="AB4036">
        <v>23.6843186064837</v>
      </c>
      <c r="AC4036">
        <v>0.27780950890804001</v>
      </c>
      <c r="AD4036">
        <v>0.68253123924728298</v>
      </c>
      <c r="AE4036">
        <v>24.687320918563898</v>
      </c>
      <c r="AF4036">
        <v>0.16793847098801201</v>
      </c>
      <c r="AG4036">
        <v>0.68151250837662902</v>
      </c>
      <c r="AH4036">
        <v>24.6477926783183</v>
      </c>
      <c r="AI4036">
        <v>3.6185182304427702E-2</v>
      </c>
      <c r="AJ4036">
        <v>0.78121606160956403</v>
      </c>
      <c r="AK4036">
        <v>25.687320891863301</v>
      </c>
    </row>
    <row r="4037" spans="1:37" x14ac:dyDescent="0.2">
      <c r="A4037" t="s">
        <v>12673</v>
      </c>
      <c r="B4037">
        <v>48750820</v>
      </c>
      <c r="C4037">
        <v>48750997</v>
      </c>
      <c r="D4037">
        <v>178</v>
      </c>
      <c r="E4037" t="s">
        <v>13666</v>
      </c>
      <c r="F4037">
        <v>14</v>
      </c>
      <c r="G4037" t="s">
        <v>13667</v>
      </c>
      <c r="H4037" t="s">
        <v>30999</v>
      </c>
      <c r="I4037">
        <v>19</v>
      </c>
      <c r="J4037">
        <v>48748011</v>
      </c>
      <c r="K4037">
        <v>48752641</v>
      </c>
      <c r="L4037">
        <v>4631</v>
      </c>
      <c r="M4037">
        <v>2</v>
      </c>
      <c r="N4037">
        <v>2523</v>
      </c>
      <c r="O4037" t="s">
        <v>13668</v>
      </c>
      <c r="P4037">
        <v>1644</v>
      </c>
      <c r="Q4037" t="s">
        <v>13669</v>
      </c>
      <c r="R4037" t="s">
        <v>13670</v>
      </c>
      <c r="S4037" t="s">
        <v>33798</v>
      </c>
      <c r="T4037">
        <v>0.97213403838398904</v>
      </c>
      <c r="U4037">
        <v>1</v>
      </c>
      <c r="V4037">
        <v>0.54212288174019996</v>
      </c>
      <c r="W4037">
        <v>0.20525741147413201</v>
      </c>
      <c r="X4037">
        <v>0.704072456322962</v>
      </c>
      <c r="Y4037">
        <v>-24.941949211719901</v>
      </c>
      <c r="Z4037">
        <v>0.69013698642955401</v>
      </c>
      <c r="AA4037">
        <v>0.84521697243271998</v>
      </c>
      <c r="AB4037">
        <v>-0.42135117859457699</v>
      </c>
      <c r="AC4037">
        <v>7.0489011448141195E-2</v>
      </c>
      <c r="AD4037">
        <v>0.57684129297949804</v>
      </c>
      <c r="AE4037">
        <v>-24.941949211719901</v>
      </c>
      <c r="AF4037">
        <v>0.61410715005536498</v>
      </c>
      <c r="AG4037">
        <v>0.80674443595273604</v>
      </c>
      <c r="AH4037">
        <v>1.4717334655943</v>
      </c>
      <c r="AI4037">
        <v>0.35038410267202102</v>
      </c>
      <c r="AJ4037">
        <v>0.78121606160956403</v>
      </c>
      <c r="AK4037">
        <v>-24.073193781974599</v>
      </c>
    </row>
    <row r="4038" spans="1:37" x14ac:dyDescent="0.2">
      <c r="A4038" t="s">
        <v>12673</v>
      </c>
      <c r="B4038">
        <v>49070043</v>
      </c>
      <c r="C4038">
        <v>49070185</v>
      </c>
      <c r="D4038">
        <v>143</v>
      </c>
      <c r="E4038" t="s">
        <v>13671</v>
      </c>
      <c r="F4038">
        <v>2</v>
      </c>
      <c r="G4038" t="s">
        <v>13672</v>
      </c>
      <c r="H4038" t="s">
        <v>31032</v>
      </c>
      <c r="I4038">
        <v>19</v>
      </c>
      <c r="J4038">
        <v>49067397</v>
      </c>
      <c r="K4038">
        <v>49072699</v>
      </c>
      <c r="L4038">
        <v>5303</v>
      </c>
      <c r="M4038">
        <v>2</v>
      </c>
      <c r="N4038">
        <v>3743</v>
      </c>
      <c r="O4038" t="s">
        <v>13673</v>
      </c>
      <c r="P4038">
        <v>2514</v>
      </c>
      <c r="Q4038" t="s">
        <v>13674</v>
      </c>
      <c r="R4038" t="s">
        <v>13675</v>
      </c>
      <c r="S4038" t="s">
        <v>33799</v>
      </c>
      <c r="T4038">
        <v>0.17308923567461099</v>
      </c>
      <c r="U4038">
        <v>0.603102917160658</v>
      </c>
      <c r="V4038">
        <v>-23.1283727540341</v>
      </c>
      <c r="W4038">
        <v>0.20525741147413201</v>
      </c>
      <c r="X4038">
        <v>0.704072456322962</v>
      </c>
      <c r="Y4038">
        <v>-22.9971282357407</v>
      </c>
      <c r="Z4038">
        <v>5.50355599158565E-2</v>
      </c>
      <c r="AA4038">
        <v>0.72610664078822296</v>
      </c>
      <c r="AB4038">
        <v>-23.1283727540341</v>
      </c>
      <c r="AC4038">
        <v>7.0489011448141195E-2</v>
      </c>
      <c r="AD4038">
        <v>0.57684129297949804</v>
      </c>
      <c r="AE4038">
        <v>-22.9971282357407</v>
      </c>
      <c r="AF4038">
        <v>0.32549523997010099</v>
      </c>
      <c r="AG4038">
        <v>0.70473078222419605</v>
      </c>
      <c r="AH4038">
        <v>-22.1987622242812</v>
      </c>
      <c r="AI4038">
        <v>0.35038410267202102</v>
      </c>
      <c r="AJ4038">
        <v>0.78121606160956403</v>
      </c>
      <c r="AK4038">
        <v>-22.128372911374601</v>
      </c>
    </row>
    <row r="4039" spans="1:37" x14ac:dyDescent="0.2">
      <c r="A4039" t="s">
        <v>12673</v>
      </c>
      <c r="B4039">
        <v>49364510</v>
      </c>
      <c r="C4039">
        <v>49364808</v>
      </c>
      <c r="D4039">
        <v>299</v>
      </c>
      <c r="E4039" t="s">
        <v>13676</v>
      </c>
      <c r="F4039">
        <v>11</v>
      </c>
      <c r="G4039" t="s">
        <v>13677</v>
      </c>
      <c r="H4039" t="s">
        <v>30987</v>
      </c>
      <c r="I4039">
        <v>19</v>
      </c>
      <c r="J4039">
        <v>49364655</v>
      </c>
      <c r="K4039">
        <v>49375116</v>
      </c>
      <c r="L4039">
        <v>10462</v>
      </c>
      <c r="M4039">
        <v>1</v>
      </c>
      <c r="N4039">
        <v>27120</v>
      </c>
      <c r="O4039" t="s">
        <v>13678</v>
      </c>
      <c r="P4039">
        <v>0</v>
      </c>
      <c r="Q4039" t="s">
        <v>13679</v>
      </c>
      <c r="R4039" t="s">
        <v>13680</v>
      </c>
      <c r="S4039" t="s">
        <v>33800</v>
      </c>
      <c r="T4039">
        <v>0.80077741380124101</v>
      </c>
      <c r="U4039">
        <v>1</v>
      </c>
      <c r="V4039">
        <v>0.64032838035847195</v>
      </c>
      <c r="W4039">
        <v>0.26139292287254801</v>
      </c>
      <c r="X4039">
        <v>0.704072456322962</v>
      </c>
      <c r="Y4039">
        <v>-0.95676549077830297</v>
      </c>
      <c r="Z4039">
        <v>0.27165421615486701</v>
      </c>
      <c r="AA4039">
        <v>0.72610664078822296</v>
      </c>
      <c r="AB4039">
        <v>-0.32314571973509398</v>
      </c>
      <c r="AC4039">
        <v>4.8767042925850802E-2</v>
      </c>
      <c r="AD4039">
        <v>0.57684129297949804</v>
      </c>
      <c r="AE4039">
        <v>-1.9567654429830601</v>
      </c>
      <c r="AF4039">
        <v>0.68260490708937005</v>
      </c>
      <c r="AG4039">
        <v>0.83811790161578203</v>
      </c>
      <c r="AH4039">
        <v>1.56993901701619</v>
      </c>
      <c r="AI4039">
        <v>0.61187545788734798</v>
      </c>
      <c r="AJ4039">
        <v>0.792270719854135</v>
      </c>
      <c r="AK4039">
        <v>-8.8010044398633205E-2</v>
      </c>
    </row>
    <row r="4040" spans="1:37" x14ac:dyDescent="0.2">
      <c r="A4040" t="s">
        <v>12673</v>
      </c>
      <c r="B4040">
        <v>49636832</v>
      </c>
      <c r="C4040">
        <v>49636987</v>
      </c>
      <c r="D4040">
        <v>156</v>
      </c>
      <c r="E4040" t="s">
        <v>13681</v>
      </c>
      <c r="F4040">
        <v>9</v>
      </c>
      <c r="G4040" t="s">
        <v>13682</v>
      </c>
      <c r="H4040" t="s">
        <v>33801</v>
      </c>
      <c r="I4040">
        <v>19</v>
      </c>
      <c r="J4040">
        <v>49635812</v>
      </c>
      <c r="K4040">
        <v>49640122</v>
      </c>
      <c r="L4040">
        <v>4311</v>
      </c>
      <c r="M4040">
        <v>2</v>
      </c>
      <c r="N4040">
        <v>6237</v>
      </c>
      <c r="O4040" t="s">
        <v>13683</v>
      </c>
      <c r="P4040">
        <v>3135</v>
      </c>
      <c r="Q4040" t="s">
        <v>13684</v>
      </c>
      <c r="R4040" t="s">
        <v>13685</v>
      </c>
      <c r="S4040" t="s">
        <v>33802</v>
      </c>
      <c r="T4040">
        <v>0.32911398597860803</v>
      </c>
      <c r="U4040">
        <v>0.603102917160658</v>
      </c>
      <c r="V4040">
        <v>23.097219883530698</v>
      </c>
      <c r="W4040">
        <v>0.38920677604595899</v>
      </c>
      <c r="X4040">
        <v>0.704072456322962</v>
      </c>
      <c r="Y4040">
        <v>-22.895586046477298</v>
      </c>
      <c r="Z4040">
        <v>0.306975110376564</v>
      </c>
      <c r="AA4040">
        <v>0.72610664078822296</v>
      </c>
      <c r="AB4040">
        <v>23.143226670842299</v>
      </c>
      <c r="AC4040">
        <v>0.75388744886274095</v>
      </c>
      <c r="AD4040">
        <v>0.87989882095915395</v>
      </c>
      <c r="AE4040">
        <v>-0.70546550701541999</v>
      </c>
      <c r="AF4040">
        <v>0.64997455747578503</v>
      </c>
      <c r="AG4040">
        <v>0.80674443595273604</v>
      </c>
      <c r="AH4040">
        <v>0.98109990964434601</v>
      </c>
      <c r="AI4040">
        <v>0.35038410267202102</v>
      </c>
      <c r="AJ4040">
        <v>0.78121606160956403</v>
      </c>
      <c r="AK4040">
        <v>-23.036311478904899</v>
      </c>
    </row>
    <row r="4041" spans="1:37" x14ac:dyDescent="0.2">
      <c r="A4041" t="s">
        <v>12673</v>
      </c>
      <c r="B4041">
        <v>49636987</v>
      </c>
      <c r="C4041">
        <v>49637142</v>
      </c>
      <c r="D4041">
        <v>156</v>
      </c>
      <c r="E4041" t="s">
        <v>13686</v>
      </c>
      <c r="F4041">
        <v>6</v>
      </c>
      <c r="G4041" t="s">
        <v>13687</v>
      </c>
      <c r="H4041" t="s">
        <v>31032</v>
      </c>
      <c r="I4041">
        <v>19</v>
      </c>
      <c r="J4041">
        <v>49635812</v>
      </c>
      <c r="K4041">
        <v>49640122</v>
      </c>
      <c r="L4041">
        <v>4311</v>
      </c>
      <c r="M4041">
        <v>2</v>
      </c>
      <c r="N4041">
        <v>6237</v>
      </c>
      <c r="O4041" t="s">
        <v>13683</v>
      </c>
      <c r="P4041">
        <v>2980</v>
      </c>
      <c r="Q4041" t="s">
        <v>13684</v>
      </c>
      <c r="R4041" t="s">
        <v>13685</v>
      </c>
      <c r="S4041" t="s">
        <v>33802</v>
      </c>
      <c r="T4041">
        <v>0.32911398597860803</v>
      </c>
      <c r="U4041">
        <v>0.603102917160658</v>
      </c>
      <c r="V4041">
        <v>23.097219883530698</v>
      </c>
      <c r="W4041">
        <v>0.38920677604595899</v>
      </c>
      <c r="X4041">
        <v>0.704072456322962</v>
      </c>
      <c r="Y4041">
        <v>-22.895586046477298</v>
      </c>
      <c r="Z4041">
        <v>0.306975110376564</v>
      </c>
      <c r="AA4041">
        <v>0.72610664078822296</v>
      </c>
      <c r="AB4041">
        <v>23.143226670842299</v>
      </c>
      <c r="AC4041">
        <v>0.75388744886274095</v>
      </c>
      <c r="AD4041">
        <v>0.87989882095915395</v>
      </c>
      <c r="AE4041">
        <v>-0.70546550701541999</v>
      </c>
      <c r="AF4041">
        <v>0.64997455747578503</v>
      </c>
      <c r="AG4041">
        <v>0.80674443595273604</v>
      </c>
      <c r="AH4041">
        <v>0.98109990964434601</v>
      </c>
      <c r="AI4041">
        <v>0.35038410267202102</v>
      </c>
      <c r="AJ4041">
        <v>0.78121606160956403</v>
      </c>
      <c r="AK4041">
        <v>-23.036311478904899</v>
      </c>
    </row>
    <row r="4042" spans="1:37" x14ac:dyDescent="0.2">
      <c r="A4042" t="s">
        <v>12673</v>
      </c>
      <c r="B4042">
        <v>50331789</v>
      </c>
      <c r="C4042">
        <v>50331931</v>
      </c>
      <c r="D4042">
        <v>143</v>
      </c>
      <c r="E4042" t="s">
        <v>13688</v>
      </c>
      <c r="F4042">
        <v>3</v>
      </c>
      <c r="G4042" t="s">
        <v>13689</v>
      </c>
      <c r="H4042" t="s">
        <v>30999</v>
      </c>
      <c r="I4042">
        <v>19</v>
      </c>
      <c r="J4042">
        <v>50311942</v>
      </c>
      <c r="K4042">
        <v>50333515</v>
      </c>
      <c r="L4042">
        <v>21574</v>
      </c>
      <c r="M4042">
        <v>2</v>
      </c>
      <c r="N4042">
        <v>3748</v>
      </c>
      <c r="O4042" t="s">
        <v>13690</v>
      </c>
      <c r="P4042">
        <v>1584</v>
      </c>
      <c r="Q4042" t="s">
        <v>13691</v>
      </c>
      <c r="R4042" t="s">
        <v>13692</v>
      </c>
      <c r="S4042" t="s">
        <v>33803</v>
      </c>
      <c r="T4042">
        <v>0.66186278154665701</v>
      </c>
      <c r="U4042">
        <v>0.86678892867719204</v>
      </c>
      <c r="V4042">
        <v>0.53722831718603903</v>
      </c>
      <c r="W4042">
        <v>0.66157062072986605</v>
      </c>
      <c r="X4042">
        <v>0.95159051474143896</v>
      </c>
      <c r="Y4042">
        <v>0.296328213034668</v>
      </c>
      <c r="Z4042">
        <v>0.50209570686565397</v>
      </c>
      <c r="AA4042">
        <v>0.84521697243271998</v>
      </c>
      <c r="AB4042">
        <v>0.66906091945312696</v>
      </c>
      <c r="AC4042">
        <v>0.94564629531750999</v>
      </c>
      <c r="AD4042">
        <v>0.95855790502965499</v>
      </c>
      <c r="AE4042">
        <v>0.104780786516837</v>
      </c>
      <c r="AF4042">
        <v>0.90460621819112497</v>
      </c>
      <c r="AG4042">
        <v>1</v>
      </c>
      <c r="AH4042">
        <v>0.104594059875453</v>
      </c>
      <c r="AI4042">
        <v>0.58437965634737699</v>
      </c>
      <c r="AJ4042">
        <v>0.78121606160956403</v>
      </c>
      <c r="AK4042">
        <v>0.34771697422601999</v>
      </c>
    </row>
    <row r="4043" spans="1:37" x14ac:dyDescent="0.2">
      <c r="A4043" t="s">
        <v>12673</v>
      </c>
      <c r="B4043">
        <v>50512228</v>
      </c>
      <c r="C4043">
        <v>50512371</v>
      </c>
      <c r="D4043">
        <v>144</v>
      </c>
      <c r="E4043" t="s">
        <v>13693</v>
      </c>
      <c r="F4043">
        <v>6</v>
      </c>
      <c r="G4043" t="s">
        <v>13694</v>
      </c>
      <c r="H4043" t="s">
        <v>30987</v>
      </c>
      <c r="I4043">
        <v>19</v>
      </c>
      <c r="J4043">
        <v>50511604</v>
      </c>
      <c r="K4043">
        <v>50512496</v>
      </c>
      <c r="L4043">
        <v>893</v>
      </c>
      <c r="M4043">
        <v>2</v>
      </c>
      <c r="N4043">
        <v>554235</v>
      </c>
      <c r="O4043" t="s">
        <v>13695</v>
      </c>
      <c r="P4043">
        <v>125</v>
      </c>
      <c r="Q4043" t="s">
        <v>13696</v>
      </c>
      <c r="R4043" t="s">
        <v>13697</v>
      </c>
      <c r="S4043" t="s">
        <v>33804</v>
      </c>
      <c r="T4043">
        <v>0.32911398597860803</v>
      </c>
      <c r="U4043">
        <v>0.603102917160658</v>
      </c>
      <c r="V4043">
        <v>24.445323064110902</v>
      </c>
      <c r="W4043">
        <v>0.94541066367716797</v>
      </c>
      <c r="X4043">
        <v>0.95159051474143896</v>
      </c>
      <c r="Y4043">
        <v>-2.3916074426127798</v>
      </c>
      <c r="Z4043">
        <v>0.306975110376564</v>
      </c>
      <c r="AA4043">
        <v>0.72610664078822296</v>
      </c>
      <c r="AB4043">
        <v>23.692770582777001</v>
      </c>
      <c r="AC4043">
        <v>0.71753805159658501</v>
      </c>
      <c r="AD4043">
        <v>0.87989882095915395</v>
      </c>
      <c r="AE4043">
        <v>-3.3916070615097502</v>
      </c>
      <c r="AF4043">
        <v>0.61410715005536498</v>
      </c>
      <c r="AG4043">
        <v>0.80674443595273604</v>
      </c>
      <c r="AH4043">
        <v>3.6672414545340102</v>
      </c>
      <c r="AI4043">
        <v>0.59609816080359102</v>
      </c>
      <c r="AJ4043">
        <v>0.78121606160956403</v>
      </c>
      <c r="AK4043">
        <v>-1.5228520358870801</v>
      </c>
    </row>
    <row r="4044" spans="1:37" x14ac:dyDescent="0.2">
      <c r="A4044" t="s">
        <v>12673</v>
      </c>
      <c r="B4044">
        <v>50550619</v>
      </c>
      <c r="C4044">
        <v>50550765</v>
      </c>
      <c r="D4044">
        <v>147</v>
      </c>
      <c r="E4044" t="s">
        <v>13698</v>
      </c>
      <c r="F4044">
        <v>2</v>
      </c>
      <c r="G4044" t="s">
        <v>13699</v>
      </c>
      <c r="H4044" t="s">
        <v>30987</v>
      </c>
      <c r="I4044">
        <v>19</v>
      </c>
      <c r="J4044">
        <v>50516892</v>
      </c>
      <c r="K4044">
        <v>50551042</v>
      </c>
      <c r="L4044">
        <v>34151</v>
      </c>
      <c r="M4044">
        <v>2</v>
      </c>
      <c r="N4044">
        <v>94030</v>
      </c>
      <c r="O4044" t="s">
        <v>13700</v>
      </c>
      <c r="P4044">
        <v>277</v>
      </c>
      <c r="Q4044" t="s">
        <v>13701</v>
      </c>
      <c r="R4044" t="s">
        <v>13702</v>
      </c>
      <c r="S4044" t="s">
        <v>33805</v>
      </c>
      <c r="T4044">
        <v>0.152084254673993</v>
      </c>
      <c r="U4044">
        <v>0.603102917160658</v>
      </c>
      <c r="V4044">
        <v>24.787425655462201</v>
      </c>
      <c r="W4044">
        <v>0.38920677604595899</v>
      </c>
      <c r="X4044">
        <v>0.704072456322962</v>
      </c>
      <c r="Y4044">
        <v>-23.881119153780102</v>
      </c>
      <c r="Z4044">
        <v>0.306975110376564</v>
      </c>
      <c r="AA4044">
        <v>0.72610664078822296</v>
      </c>
      <c r="AB4044">
        <v>23.823951578817599</v>
      </c>
      <c r="AC4044">
        <v>0.71753805159658501</v>
      </c>
      <c r="AD4044">
        <v>0.87989882095915395</v>
      </c>
      <c r="AE4044">
        <v>-1.39145732706826</v>
      </c>
      <c r="AF4044">
        <v>4.6407610929182198E-2</v>
      </c>
      <c r="AG4044">
        <v>0.476038960109122</v>
      </c>
      <c r="AH4044">
        <v>24.787425655462201</v>
      </c>
      <c r="AI4044">
        <v>0.35038410267202102</v>
      </c>
      <c r="AJ4044">
        <v>0.78121606160956403</v>
      </c>
      <c r="AK4044">
        <v>-23.7170363823743</v>
      </c>
    </row>
    <row r="4045" spans="1:37" x14ac:dyDescent="0.2">
      <c r="A4045" t="s">
        <v>12673</v>
      </c>
      <c r="B4045">
        <v>50550765</v>
      </c>
      <c r="C4045">
        <v>50550911</v>
      </c>
      <c r="D4045">
        <v>147</v>
      </c>
      <c r="E4045" t="s">
        <v>13703</v>
      </c>
      <c r="F4045">
        <v>3</v>
      </c>
      <c r="G4045" t="s">
        <v>13704</v>
      </c>
      <c r="H4045" t="s">
        <v>30987</v>
      </c>
      <c r="I4045">
        <v>19</v>
      </c>
      <c r="J4045">
        <v>50516892</v>
      </c>
      <c r="K4045">
        <v>50551042</v>
      </c>
      <c r="L4045">
        <v>34151</v>
      </c>
      <c r="M4045">
        <v>2</v>
      </c>
      <c r="N4045">
        <v>94030</v>
      </c>
      <c r="O4045" t="s">
        <v>13700</v>
      </c>
      <c r="P4045">
        <v>131</v>
      </c>
      <c r="Q4045" t="s">
        <v>13701</v>
      </c>
      <c r="R4045" t="s">
        <v>13702</v>
      </c>
      <c r="S4045" t="s">
        <v>33805</v>
      </c>
      <c r="T4045">
        <v>0.152084254673993</v>
      </c>
      <c r="U4045">
        <v>0.603102917160658</v>
      </c>
      <c r="V4045">
        <v>25.9345116967351</v>
      </c>
      <c r="W4045">
        <v>0.38920677604595899</v>
      </c>
      <c r="X4045">
        <v>0.704072456322962</v>
      </c>
      <c r="Y4045">
        <v>-25.161227018045</v>
      </c>
      <c r="Z4045">
        <v>0.306975110376564</v>
      </c>
      <c r="AA4045">
        <v>0.72610664078822296</v>
      </c>
      <c r="AB4045">
        <v>24.971037594131602</v>
      </c>
      <c r="AC4045">
        <v>0.71753805159658501</v>
      </c>
      <c r="AD4045">
        <v>0.87989882095915395</v>
      </c>
      <c r="AE4045">
        <v>-1.7646747100436799</v>
      </c>
      <c r="AF4045">
        <v>4.6407610929182198E-2</v>
      </c>
      <c r="AG4045">
        <v>0.476038960109122</v>
      </c>
      <c r="AH4045">
        <v>25.9345116967351</v>
      </c>
      <c r="AI4045">
        <v>0.35038410267202102</v>
      </c>
      <c r="AJ4045">
        <v>0.78121606160956403</v>
      </c>
      <c r="AK4045">
        <v>-24.864122393589501</v>
      </c>
    </row>
    <row r="4046" spans="1:37" x14ac:dyDescent="0.2">
      <c r="A4046" t="s">
        <v>12673</v>
      </c>
      <c r="B4046">
        <v>50550949</v>
      </c>
      <c r="C4046">
        <v>50551249</v>
      </c>
      <c r="D4046">
        <v>301</v>
      </c>
      <c r="E4046" t="s">
        <v>13705</v>
      </c>
      <c r="F4046">
        <v>17</v>
      </c>
      <c r="G4046" t="s">
        <v>13706</v>
      </c>
      <c r="H4046" t="s">
        <v>30987</v>
      </c>
      <c r="I4046">
        <v>19</v>
      </c>
      <c r="J4046">
        <v>50516892</v>
      </c>
      <c r="K4046">
        <v>50551042</v>
      </c>
      <c r="L4046">
        <v>34151</v>
      </c>
      <c r="M4046">
        <v>2</v>
      </c>
      <c r="N4046">
        <v>94030</v>
      </c>
      <c r="O4046" t="s">
        <v>13700</v>
      </c>
      <c r="P4046">
        <v>0</v>
      </c>
      <c r="Q4046" t="s">
        <v>13701</v>
      </c>
      <c r="R4046" t="s">
        <v>13702</v>
      </c>
      <c r="S4046" t="s">
        <v>33805</v>
      </c>
      <c r="T4046">
        <v>0.152084254673993</v>
      </c>
      <c r="U4046">
        <v>0.603102917160658</v>
      </c>
      <c r="V4046">
        <v>25.9345116967351</v>
      </c>
      <c r="W4046">
        <v>0.38920677604595899</v>
      </c>
      <c r="X4046">
        <v>0.704072456322962</v>
      </c>
      <c r="Y4046">
        <v>-25.161227018045</v>
      </c>
      <c r="Z4046">
        <v>0.306975110376564</v>
      </c>
      <c r="AA4046">
        <v>0.72610664078822296</v>
      </c>
      <c r="AB4046">
        <v>24.971037594131602</v>
      </c>
      <c r="AC4046">
        <v>0.71753805159658501</v>
      </c>
      <c r="AD4046">
        <v>0.87989882095915395</v>
      </c>
      <c r="AE4046">
        <v>-1.7646747100436799</v>
      </c>
      <c r="AF4046">
        <v>4.6407610929182198E-2</v>
      </c>
      <c r="AG4046">
        <v>0.476038960109122</v>
      </c>
      <c r="AH4046">
        <v>25.9345116967351</v>
      </c>
      <c r="AI4046">
        <v>0.35038410267202102</v>
      </c>
      <c r="AJ4046">
        <v>0.78121606160956403</v>
      </c>
      <c r="AK4046">
        <v>-24.864122393589501</v>
      </c>
    </row>
    <row r="4047" spans="1:37" x14ac:dyDescent="0.2">
      <c r="A4047" t="s">
        <v>12673</v>
      </c>
      <c r="B4047">
        <v>50912092</v>
      </c>
      <c r="C4047">
        <v>50912266</v>
      </c>
      <c r="D4047">
        <v>175</v>
      </c>
      <c r="E4047" t="s">
        <v>13707</v>
      </c>
      <c r="F4047">
        <v>8</v>
      </c>
      <c r="G4047" t="s">
        <v>13708</v>
      </c>
      <c r="H4047" t="s">
        <v>30987</v>
      </c>
      <c r="I4047">
        <v>19</v>
      </c>
      <c r="J4047">
        <v>50906351</v>
      </c>
      <c r="K4047">
        <v>50911395</v>
      </c>
      <c r="L4047">
        <v>5045</v>
      </c>
      <c r="M4047">
        <v>2</v>
      </c>
      <c r="N4047">
        <v>9622</v>
      </c>
      <c r="O4047" t="s">
        <v>13709</v>
      </c>
      <c r="P4047">
        <v>-697</v>
      </c>
      <c r="Q4047" t="s">
        <v>13710</v>
      </c>
      <c r="R4047" t="s">
        <v>13711</v>
      </c>
      <c r="S4047" t="s">
        <v>33806</v>
      </c>
      <c r="T4047">
        <v>0.17308923567461099</v>
      </c>
      <c r="U4047">
        <v>0.603102917160658</v>
      </c>
      <c r="V4047">
        <v>-24.3042366543844</v>
      </c>
      <c r="W4047">
        <v>0.38920677604595899</v>
      </c>
      <c r="X4047">
        <v>0.704072456322962</v>
      </c>
      <c r="Y4047">
        <v>-23.067542537753901</v>
      </c>
      <c r="Z4047">
        <v>5.50355599158565E-2</v>
      </c>
      <c r="AA4047">
        <v>0.72610664078822296</v>
      </c>
      <c r="AB4047">
        <v>-24.3042366543844</v>
      </c>
      <c r="AC4047">
        <v>0.75388744886274095</v>
      </c>
      <c r="AD4047">
        <v>0.87989882095915395</v>
      </c>
      <c r="AE4047">
        <v>-0.52065146261766104</v>
      </c>
      <c r="AF4047">
        <v>0.32549523997010099</v>
      </c>
      <c r="AG4047">
        <v>0.70473078222419605</v>
      </c>
      <c r="AH4047">
        <v>-23.374626045285101</v>
      </c>
      <c r="AI4047">
        <v>0.35038410267202102</v>
      </c>
      <c r="AJ4047">
        <v>0.78121606160956403</v>
      </c>
      <c r="AK4047">
        <v>-23.3042367240263</v>
      </c>
    </row>
    <row r="4048" spans="1:37" x14ac:dyDescent="0.2">
      <c r="A4048" t="s">
        <v>12673</v>
      </c>
      <c r="B4048">
        <v>50912266</v>
      </c>
      <c r="C4048">
        <v>50912440</v>
      </c>
      <c r="D4048">
        <v>175</v>
      </c>
      <c r="E4048" t="s">
        <v>13712</v>
      </c>
      <c r="F4048">
        <v>10</v>
      </c>
      <c r="G4048" t="s">
        <v>13713</v>
      </c>
      <c r="H4048" t="s">
        <v>30987</v>
      </c>
      <c r="I4048">
        <v>19</v>
      </c>
      <c r="J4048">
        <v>50906351</v>
      </c>
      <c r="K4048">
        <v>50911395</v>
      </c>
      <c r="L4048">
        <v>5045</v>
      </c>
      <c r="M4048">
        <v>2</v>
      </c>
      <c r="N4048">
        <v>9622</v>
      </c>
      <c r="O4048" t="s">
        <v>13709</v>
      </c>
      <c r="P4048">
        <v>-871</v>
      </c>
      <c r="Q4048" t="s">
        <v>13710</v>
      </c>
      <c r="R4048" t="s">
        <v>13711</v>
      </c>
      <c r="S4048" t="s">
        <v>33806</v>
      </c>
      <c r="T4048">
        <v>0.17308923567461099</v>
      </c>
      <c r="U4048">
        <v>0.603102917160658</v>
      </c>
      <c r="V4048">
        <v>-24.3042366543844</v>
      </c>
      <c r="W4048">
        <v>0.38920677604595899</v>
      </c>
      <c r="X4048">
        <v>0.704072456322962</v>
      </c>
      <c r="Y4048">
        <v>-23.067542537753901</v>
      </c>
      <c r="Z4048">
        <v>5.50355599158565E-2</v>
      </c>
      <c r="AA4048">
        <v>0.72610664078822296</v>
      </c>
      <c r="AB4048">
        <v>-24.3042366543844</v>
      </c>
      <c r="AC4048">
        <v>0.75388744886274095</v>
      </c>
      <c r="AD4048">
        <v>0.87989882095915395</v>
      </c>
      <c r="AE4048">
        <v>-0.52065146261766104</v>
      </c>
      <c r="AF4048">
        <v>0.32549523997010099</v>
      </c>
      <c r="AG4048">
        <v>0.70473078222419605</v>
      </c>
      <c r="AH4048">
        <v>-23.374626045285101</v>
      </c>
      <c r="AI4048">
        <v>0.35038410267202102</v>
      </c>
      <c r="AJ4048">
        <v>0.78121606160956403</v>
      </c>
      <c r="AK4048">
        <v>-23.3042367240263</v>
      </c>
    </row>
    <row r="4049" spans="1:37" x14ac:dyDescent="0.2">
      <c r="A4049" t="s">
        <v>12673</v>
      </c>
      <c r="B4049">
        <v>50959056</v>
      </c>
      <c r="C4049">
        <v>50959328</v>
      </c>
      <c r="D4049">
        <v>273</v>
      </c>
      <c r="E4049" t="s">
        <v>13714</v>
      </c>
      <c r="F4049">
        <v>6</v>
      </c>
      <c r="G4049" t="s">
        <v>13715</v>
      </c>
      <c r="H4049" t="s">
        <v>31003</v>
      </c>
      <c r="I4049">
        <v>19</v>
      </c>
      <c r="J4049">
        <v>50943303</v>
      </c>
      <c r="K4049">
        <v>50953093</v>
      </c>
      <c r="L4049">
        <v>9791</v>
      </c>
      <c r="M4049">
        <v>2</v>
      </c>
      <c r="N4049">
        <v>25818</v>
      </c>
      <c r="O4049" t="s">
        <v>13716</v>
      </c>
      <c r="P4049">
        <v>-5963</v>
      </c>
      <c r="Q4049" t="s">
        <v>13717</v>
      </c>
      <c r="R4049" t="s">
        <v>13718</v>
      </c>
      <c r="S4049" t="s">
        <v>33807</v>
      </c>
      <c r="T4049">
        <v>4.54222079134999E-2</v>
      </c>
      <c r="U4049">
        <v>0.603102917160658</v>
      </c>
      <c r="V4049">
        <v>-23.6919198189726</v>
      </c>
      <c r="W4049">
        <v>0.113079289867903</v>
      </c>
      <c r="X4049">
        <v>0.704072456322962</v>
      </c>
      <c r="Y4049">
        <v>-23.434518048470899</v>
      </c>
      <c r="Z4049">
        <v>5.47629079899478E-3</v>
      </c>
      <c r="AA4049">
        <v>0.72610664078822296</v>
      </c>
      <c r="AB4049">
        <v>-23.6919198189726</v>
      </c>
      <c r="AC4049">
        <v>0.10683406973163299</v>
      </c>
      <c r="AD4049">
        <v>0.68253123924728298</v>
      </c>
      <c r="AE4049">
        <v>-4.1762963807503697</v>
      </c>
      <c r="AF4049">
        <v>0.15203231574161999</v>
      </c>
      <c r="AG4049">
        <v>0.68151250837662902</v>
      </c>
      <c r="AH4049">
        <v>-22.762309243187101</v>
      </c>
      <c r="AI4049">
        <v>0.17351581260912399</v>
      </c>
      <c r="AJ4049">
        <v>0.78121606160956403</v>
      </c>
      <c r="AK4049">
        <v>-22.691919925434998</v>
      </c>
    </row>
    <row r="4050" spans="1:37" x14ac:dyDescent="0.2">
      <c r="A4050" t="s">
        <v>12673</v>
      </c>
      <c r="B4050">
        <v>50959356</v>
      </c>
      <c r="C4050">
        <v>50959409</v>
      </c>
      <c r="D4050">
        <v>54</v>
      </c>
      <c r="E4050" t="s">
        <v>13719</v>
      </c>
      <c r="F4050">
        <v>0</v>
      </c>
      <c r="G4050" t="s">
        <v>13720</v>
      </c>
      <c r="H4050" t="s">
        <v>33808</v>
      </c>
      <c r="I4050">
        <v>19</v>
      </c>
      <c r="J4050">
        <v>50943303</v>
      </c>
      <c r="K4050">
        <v>50953093</v>
      </c>
      <c r="L4050">
        <v>9791</v>
      </c>
      <c r="M4050">
        <v>2</v>
      </c>
      <c r="N4050">
        <v>25818</v>
      </c>
      <c r="O4050" t="s">
        <v>13716</v>
      </c>
      <c r="P4050">
        <v>-6263</v>
      </c>
      <c r="Q4050" t="s">
        <v>13717</v>
      </c>
      <c r="R4050" t="s">
        <v>13718</v>
      </c>
      <c r="S4050" t="s">
        <v>33807</v>
      </c>
      <c r="T4050">
        <v>4.54222079134999E-2</v>
      </c>
      <c r="U4050">
        <v>0.603102917160658</v>
      </c>
      <c r="V4050">
        <v>-23.6919198189726</v>
      </c>
      <c r="W4050">
        <v>0.113079289867903</v>
      </c>
      <c r="X4050">
        <v>0.704072456322962</v>
      </c>
      <c r="Y4050">
        <v>-23.434518048470899</v>
      </c>
      <c r="Z4050">
        <v>5.47629079899478E-3</v>
      </c>
      <c r="AA4050">
        <v>0.72610664078822296</v>
      </c>
      <c r="AB4050">
        <v>-23.6919198189726</v>
      </c>
      <c r="AC4050">
        <v>0.10683406973163299</v>
      </c>
      <c r="AD4050">
        <v>0.68253123924728298</v>
      </c>
      <c r="AE4050">
        <v>-4.1762963807503697</v>
      </c>
      <c r="AF4050">
        <v>0.15203231574161999</v>
      </c>
      <c r="AG4050">
        <v>0.68151250837662902</v>
      </c>
      <c r="AH4050">
        <v>-22.762309243187101</v>
      </c>
      <c r="AI4050">
        <v>0.17351581260912399</v>
      </c>
      <c r="AJ4050">
        <v>0.78121606160956403</v>
      </c>
      <c r="AK4050">
        <v>-22.691919925434998</v>
      </c>
    </row>
    <row r="4051" spans="1:37" x14ac:dyDescent="0.2">
      <c r="A4051" t="s">
        <v>12673</v>
      </c>
      <c r="B4051">
        <v>50967918</v>
      </c>
      <c r="C4051">
        <v>50968216</v>
      </c>
      <c r="D4051">
        <v>299</v>
      </c>
      <c r="E4051" t="s">
        <v>13721</v>
      </c>
      <c r="F4051">
        <v>3</v>
      </c>
      <c r="G4051" t="s">
        <v>13722</v>
      </c>
      <c r="H4051" t="s">
        <v>30987</v>
      </c>
      <c r="I4051">
        <v>19</v>
      </c>
      <c r="J4051">
        <v>50968193</v>
      </c>
      <c r="K4051">
        <v>50990168</v>
      </c>
      <c r="L4051">
        <v>21976</v>
      </c>
      <c r="M4051">
        <v>1</v>
      </c>
      <c r="N4051">
        <v>105372442</v>
      </c>
      <c r="O4051" t="s">
        <v>13723</v>
      </c>
      <c r="P4051">
        <v>0</v>
      </c>
      <c r="Q4051" t="s">
        <v>40</v>
      </c>
      <c r="R4051" t="s">
        <v>13724</v>
      </c>
      <c r="S4051" t="s">
        <v>33809</v>
      </c>
      <c r="T4051">
        <v>0.318831239190626</v>
      </c>
      <c r="U4051">
        <v>0.603102917160658</v>
      </c>
      <c r="V4051">
        <v>1.2256927923994101</v>
      </c>
      <c r="W4051">
        <v>4.6456112185589697E-2</v>
      </c>
      <c r="X4051">
        <v>0.704072456322962</v>
      </c>
      <c r="Y4051">
        <v>-2.4127454702654498</v>
      </c>
      <c r="Z4051">
        <v>0.38257832033911998</v>
      </c>
      <c r="AA4051">
        <v>0.84435025072159198</v>
      </c>
      <c r="AB4051">
        <v>0.84998769828977605</v>
      </c>
      <c r="AC4051">
        <v>8.2580453263806294E-3</v>
      </c>
      <c r="AD4051">
        <v>0.57684129297949804</v>
      </c>
      <c r="AE4051">
        <v>-2.4368312426699901</v>
      </c>
      <c r="AF4051">
        <v>0.38384016522714498</v>
      </c>
      <c r="AG4051">
        <v>0.79739253046287295</v>
      </c>
      <c r="AH4051">
        <v>1.0711293125561201</v>
      </c>
      <c r="AI4051">
        <v>0.17683318719121099</v>
      </c>
      <c r="AJ4051">
        <v>0.78121606160956403</v>
      </c>
      <c r="AK4051">
        <v>-1.74562454138553</v>
      </c>
    </row>
    <row r="4052" spans="1:37" x14ac:dyDescent="0.2">
      <c r="A4052" t="s">
        <v>12673</v>
      </c>
      <c r="B4052">
        <v>52390392</v>
      </c>
      <c r="C4052">
        <v>52390562</v>
      </c>
      <c r="D4052">
        <v>171</v>
      </c>
      <c r="E4052" t="s">
        <v>13725</v>
      </c>
      <c r="F4052">
        <v>4</v>
      </c>
      <c r="G4052" t="s">
        <v>13726</v>
      </c>
      <c r="H4052" t="s">
        <v>33810</v>
      </c>
      <c r="I4052">
        <v>19</v>
      </c>
      <c r="J4052">
        <v>52388836</v>
      </c>
      <c r="K4052">
        <v>52397713</v>
      </c>
      <c r="L4052">
        <v>8878</v>
      </c>
      <c r="M4052">
        <v>2</v>
      </c>
      <c r="N4052">
        <v>102724105</v>
      </c>
      <c r="O4052" t="s">
        <v>13727</v>
      </c>
      <c r="P4052">
        <v>7151</v>
      </c>
      <c r="Q4052" t="s">
        <v>13728</v>
      </c>
      <c r="R4052" t="s">
        <v>13729</v>
      </c>
      <c r="S4052" t="s">
        <v>33811</v>
      </c>
      <c r="T4052">
        <v>0.17308923567461099</v>
      </c>
      <c r="U4052">
        <v>0.603102917160658</v>
      </c>
      <c r="V4052">
        <v>-24.2760112013023</v>
      </c>
      <c r="W4052">
        <v>0.94541066367716797</v>
      </c>
      <c r="X4052">
        <v>0.95159051474143896</v>
      </c>
      <c r="Y4052">
        <v>-0.42085774515131802</v>
      </c>
      <c r="Z4052">
        <v>0.48462788743282897</v>
      </c>
      <c r="AA4052">
        <v>0.84435025072159198</v>
      </c>
      <c r="AB4052">
        <v>-1.3076721057268901</v>
      </c>
      <c r="AC4052">
        <v>0.63966253792798</v>
      </c>
      <c r="AD4052">
        <v>0.87989882095915395</v>
      </c>
      <c r="AE4052">
        <v>0.48823063047543103</v>
      </c>
      <c r="AF4052">
        <v>0.15203231574161999</v>
      </c>
      <c r="AG4052">
        <v>0.68151250837662902</v>
      </c>
      <c r="AH4052">
        <v>-24.153948368224501</v>
      </c>
      <c r="AI4052">
        <v>0.75770813086964806</v>
      </c>
      <c r="AJ4052">
        <v>0.91200148566411499</v>
      </c>
      <c r="AK4052">
        <v>-0.98531407180623498</v>
      </c>
    </row>
    <row r="4053" spans="1:37" x14ac:dyDescent="0.2">
      <c r="A4053" t="s">
        <v>12673</v>
      </c>
      <c r="B4053">
        <v>52406569</v>
      </c>
      <c r="C4053">
        <v>52406734</v>
      </c>
      <c r="D4053">
        <v>166</v>
      </c>
      <c r="E4053" t="s">
        <v>13731</v>
      </c>
      <c r="F4053">
        <v>5</v>
      </c>
      <c r="G4053" t="s">
        <v>13732</v>
      </c>
      <c r="H4053" t="s">
        <v>30987</v>
      </c>
      <c r="I4053">
        <v>19</v>
      </c>
      <c r="J4053">
        <v>52405984</v>
      </c>
      <c r="K4053">
        <v>52415344</v>
      </c>
      <c r="L4053">
        <v>9361</v>
      </c>
      <c r="M4053">
        <v>1</v>
      </c>
      <c r="N4053">
        <v>84436</v>
      </c>
      <c r="O4053" t="s">
        <v>13733</v>
      </c>
      <c r="P4053">
        <v>585</v>
      </c>
      <c r="Q4053" t="s">
        <v>13734</v>
      </c>
      <c r="R4053" t="s">
        <v>13730</v>
      </c>
      <c r="S4053" t="s">
        <v>33812</v>
      </c>
      <c r="T4053">
        <v>0.17308923567461099</v>
      </c>
      <c r="U4053">
        <v>0.603102917160658</v>
      </c>
      <c r="V4053">
        <v>-23.924181373463099</v>
      </c>
      <c r="W4053">
        <v>0.20525741147413201</v>
      </c>
      <c r="X4053">
        <v>0.704072456322962</v>
      </c>
      <c r="Y4053">
        <v>-23.792936848816399</v>
      </c>
      <c r="Z4053">
        <v>5.50355599158565E-2</v>
      </c>
      <c r="AA4053">
        <v>0.72610664078822296</v>
      </c>
      <c r="AB4053">
        <v>-23.924181373463099</v>
      </c>
      <c r="AC4053">
        <v>7.0489011448141195E-2</v>
      </c>
      <c r="AD4053">
        <v>0.57684129297949804</v>
      </c>
      <c r="AE4053">
        <v>-23.792936848816399</v>
      </c>
      <c r="AF4053">
        <v>0.32549523997010099</v>
      </c>
      <c r="AG4053">
        <v>0.70473078222419605</v>
      </c>
      <c r="AH4053">
        <v>-22.994570783354298</v>
      </c>
      <c r="AI4053">
        <v>0.35038410267202102</v>
      </c>
      <c r="AJ4053">
        <v>0.78121606160956403</v>
      </c>
      <c r="AK4053">
        <v>-22.924181464094399</v>
      </c>
    </row>
    <row r="4054" spans="1:37" x14ac:dyDescent="0.2">
      <c r="A4054" t="s">
        <v>12673</v>
      </c>
      <c r="B4054">
        <v>52406734</v>
      </c>
      <c r="C4054">
        <v>52406899</v>
      </c>
      <c r="D4054">
        <v>166</v>
      </c>
      <c r="E4054" t="s">
        <v>13735</v>
      </c>
      <c r="F4054">
        <v>2</v>
      </c>
      <c r="G4054" t="s">
        <v>13736</v>
      </c>
      <c r="H4054" t="s">
        <v>30987</v>
      </c>
      <c r="I4054">
        <v>19</v>
      </c>
      <c r="J4054">
        <v>52405984</v>
      </c>
      <c r="K4054">
        <v>52415344</v>
      </c>
      <c r="L4054">
        <v>9361</v>
      </c>
      <c r="M4054">
        <v>1</v>
      </c>
      <c r="N4054">
        <v>84436</v>
      </c>
      <c r="O4054" t="s">
        <v>13733</v>
      </c>
      <c r="P4054">
        <v>750</v>
      </c>
      <c r="Q4054" t="s">
        <v>13734</v>
      </c>
      <c r="R4054" t="s">
        <v>13730</v>
      </c>
      <c r="S4054" t="s">
        <v>33812</v>
      </c>
      <c r="T4054">
        <v>0.17308923567461099</v>
      </c>
      <c r="U4054">
        <v>0.603102917160658</v>
      </c>
      <c r="V4054">
        <v>-23.924181373463099</v>
      </c>
      <c r="W4054">
        <v>0.20525741147413201</v>
      </c>
      <c r="X4054">
        <v>0.704072456322962</v>
      </c>
      <c r="Y4054">
        <v>-23.792936848816399</v>
      </c>
      <c r="Z4054">
        <v>5.50355599158565E-2</v>
      </c>
      <c r="AA4054">
        <v>0.72610664078822296</v>
      </c>
      <c r="AB4054">
        <v>-23.924181373463099</v>
      </c>
      <c r="AC4054">
        <v>7.0489011448141195E-2</v>
      </c>
      <c r="AD4054">
        <v>0.57684129297949804</v>
      </c>
      <c r="AE4054">
        <v>-23.792936848816399</v>
      </c>
      <c r="AF4054">
        <v>0.32549523997010099</v>
      </c>
      <c r="AG4054">
        <v>0.70473078222419605</v>
      </c>
      <c r="AH4054">
        <v>-22.994570783354298</v>
      </c>
      <c r="AI4054">
        <v>0.35038410267202102</v>
      </c>
      <c r="AJ4054">
        <v>0.78121606160956403</v>
      </c>
      <c r="AK4054">
        <v>-22.924181464094399</v>
      </c>
    </row>
    <row r="4055" spans="1:37" x14ac:dyDescent="0.2">
      <c r="A4055" t="s">
        <v>12673</v>
      </c>
      <c r="B4055">
        <v>52604792</v>
      </c>
      <c r="C4055">
        <v>52604943</v>
      </c>
      <c r="D4055">
        <v>152</v>
      </c>
      <c r="E4055" t="s">
        <v>13737</v>
      </c>
      <c r="F4055">
        <v>1</v>
      </c>
      <c r="G4055" t="s">
        <v>13738</v>
      </c>
      <c r="H4055" t="s">
        <v>33813</v>
      </c>
      <c r="I4055">
        <v>19</v>
      </c>
      <c r="J4055">
        <v>52601275</v>
      </c>
      <c r="K4055">
        <v>52633353</v>
      </c>
      <c r="L4055">
        <v>32079</v>
      </c>
      <c r="M4055">
        <v>1</v>
      </c>
      <c r="N4055">
        <v>55762</v>
      </c>
      <c r="O4055" t="s">
        <v>13739</v>
      </c>
      <c r="P4055">
        <v>3517</v>
      </c>
      <c r="Q4055" t="s">
        <v>13740</v>
      </c>
      <c r="R4055" t="s">
        <v>13741</v>
      </c>
      <c r="S4055" t="s">
        <v>33814</v>
      </c>
      <c r="T4055">
        <v>0.35387198439864398</v>
      </c>
      <c r="U4055">
        <v>0.603102917160658</v>
      </c>
      <c r="V4055">
        <v>-23.1864397150201</v>
      </c>
      <c r="W4055">
        <v>0.89107655920673101</v>
      </c>
      <c r="X4055">
        <v>0.95159051474143896</v>
      </c>
      <c r="Y4055">
        <v>2.7592738451116898</v>
      </c>
      <c r="Z4055">
        <v>0.65379035313853895</v>
      </c>
      <c r="AA4055">
        <v>0.84521697243271998</v>
      </c>
      <c r="AB4055">
        <v>-3.3767235689377801</v>
      </c>
      <c r="AC4055">
        <v>0.75388744886274095</v>
      </c>
      <c r="AD4055">
        <v>0.87989882095915395</v>
      </c>
      <c r="AE4055">
        <v>1.7592739818515</v>
      </c>
      <c r="AF4055">
        <v>0.32549523997010099</v>
      </c>
      <c r="AG4055">
        <v>0.70473078222419605</v>
      </c>
      <c r="AH4055">
        <v>-22.494139177917098</v>
      </c>
      <c r="AI4055">
        <v>0.56157887380500204</v>
      </c>
      <c r="AJ4055">
        <v>0.78121606160956403</v>
      </c>
      <c r="AK4055">
        <v>3.6280285470387699</v>
      </c>
    </row>
    <row r="4056" spans="1:37" x14ac:dyDescent="0.2">
      <c r="A4056" t="s">
        <v>12673</v>
      </c>
      <c r="B4056">
        <v>53090666</v>
      </c>
      <c r="C4056">
        <v>53090817</v>
      </c>
      <c r="D4056">
        <v>152</v>
      </c>
      <c r="E4056" t="s">
        <v>13742</v>
      </c>
      <c r="F4056">
        <v>5</v>
      </c>
      <c r="G4056" t="s">
        <v>13743</v>
      </c>
      <c r="H4056" t="s">
        <v>33815</v>
      </c>
      <c r="I4056">
        <v>19</v>
      </c>
      <c r="J4056">
        <v>53070073</v>
      </c>
      <c r="K4056">
        <v>53085384</v>
      </c>
      <c r="L4056">
        <v>15312</v>
      </c>
      <c r="M4056">
        <v>2</v>
      </c>
      <c r="N4056">
        <v>90338</v>
      </c>
      <c r="O4056" t="s">
        <v>13744</v>
      </c>
      <c r="P4056">
        <v>-5282</v>
      </c>
      <c r="Q4056" t="s">
        <v>13745</v>
      </c>
      <c r="R4056" t="s">
        <v>13746</v>
      </c>
      <c r="S4056" t="s">
        <v>33816</v>
      </c>
      <c r="T4056">
        <v>0.148394313193741</v>
      </c>
      <c r="U4056">
        <v>0.603102917160658</v>
      </c>
      <c r="V4056">
        <v>1.7469109683242701</v>
      </c>
      <c r="W4056">
        <v>0.68502183889061097</v>
      </c>
      <c r="X4056">
        <v>0.95159051474143896</v>
      </c>
      <c r="Y4056">
        <v>-5.6353154911600402E-2</v>
      </c>
      <c r="Z4056">
        <v>5.37130757791884E-2</v>
      </c>
      <c r="AA4056">
        <v>0.72610664078822296</v>
      </c>
      <c r="AB4056">
        <v>2.06057235824938</v>
      </c>
      <c r="AC4056">
        <v>0.526942638876299</v>
      </c>
      <c r="AD4056">
        <v>0.87989882095915395</v>
      </c>
      <c r="AE4056">
        <v>-0.60172096029292799</v>
      </c>
      <c r="AF4056">
        <v>0.82528509787541005</v>
      </c>
      <c r="AG4056">
        <v>0.93142200777332296</v>
      </c>
      <c r="AH4056">
        <v>0.20389324450472701</v>
      </c>
      <c r="AI4056">
        <v>0.86167467174697299</v>
      </c>
      <c r="AJ4056">
        <v>0.97730821862874495</v>
      </c>
      <c r="AK4056">
        <v>0.440244139534059</v>
      </c>
    </row>
    <row r="4057" spans="1:37" x14ac:dyDescent="0.2">
      <c r="A4057" t="s">
        <v>12673</v>
      </c>
      <c r="B4057">
        <v>53124124</v>
      </c>
      <c r="C4057">
        <v>53124277</v>
      </c>
      <c r="D4057">
        <v>154</v>
      </c>
      <c r="E4057" t="s">
        <v>13747</v>
      </c>
      <c r="F4057">
        <v>6</v>
      </c>
      <c r="G4057" t="s">
        <v>13748</v>
      </c>
      <c r="H4057" t="s">
        <v>30987</v>
      </c>
      <c r="I4057">
        <v>19</v>
      </c>
      <c r="J4057">
        <v>53107898</v>
      </c>
      <c r="K4057">
        <v>53123649</v>
      </c>
      <c r="L4057">
        <v>15752</v>
      </c>
      <c r="M4057">
        <v>2</v>
      </c>
      <c r="N4057">
        <v>55786</v>
      </c>
      <c r="O4057" t="s">
        <v>13749</v>
      </c>
      <c r="P4057">
        <v>-475</v>
      </c>
      <c r="Q4057" t="s">
        <v>13750</v>
      </c>
      <c r="R4057" t="s">
        <v>13751</v>
      </c>
      <c r="S4057" t="s">
        <v>33817</v>
      </c>
      <c r="T4057">
        <v>0.32911398597860803</v>
      </c>
      <c r="U4057">
        <v>0.603102917160658</v>
      </c>
      <c r="V4057">
        <v>22.387988058389599</v>
      </c>
      <c r="W4057">
        <v>0.38920677604595899</v>
      </c>
      <c r="X4057">
        <v>0.704072456322962</v>
      </c>
      <c r="Y4057">
        <v>-22.186354236648398</v>
      </c>
      <c r="Z4057">
        <v>0.48464167878831399</v>
      </c>
      <c r="AA4057">
        <v>0.84435025072159198</v>
      </c>
      <c r="AB4057">
        <v>21.424514184128299</v>
      </c>
      <c r="AC4057">
        <v>0.21073619169722799</v>
      </c>
      <c r="AD4057">
        <v>0.68253123924728298</v>
      </c>
      <c r="AE4057">
        <v>-22.186354236648398</v>
      </c>
      <c r="AF4057">
        <v>0.16793847098801201</v>
      </c>
      <c r="AG4057">
        <v>0.68151250837662902</v>
      </c>
      <c r="AH4057">
        <v>22.387988058389599</v>
      </c>
      <c r="AI4057">
        <v>0.52399907623471598</v>
      </c>
      <c r="AJ4057">
        <v>0.78121606160956403</v>
      </c>
      <c r="AK4057">
        <v>-21.317599019640198</v>
      </c>
    </row>
    <row r="4058" spans="1:37" x14ac:dyDescent="0.2">
      <c r="A4058" t="s">
        <v>12673</v>
      </c>
      <c r="B4058">
        <v>53634900</v>
      </c>
      <c r="C4058">
        <v>53635199</v>
      </c>
      <c r="D4058">
        <v>300</v>
      </c>
      <c r="E4058" t="s">
        <v>13752</v>
      </c>
      <c r="F4058">
        <v>8</v>
      </c>
      <c r="G4058" t="s">
        <v>13753</v>
      </c>
      <c r="H4058" t="s">
        <v>31032</v>
      </c>
      <c r="I4058">
        <v>19</v>
      </c>
      <c r="J4058">
        <v>53631999</v>
      </c>
      <c r="K4058">
        <v>53637014</v>
      </c>
      <c r="L4058">
        <v>5016</v>
      </c>
      <c r="M4058">
        <v>1</v>
      </c>
      <c r="N4058">
        <v>503834</v>
      </c>
      <c r="O4058" t="s">
        <v>13754</v>
      </c>
      <c r="P4058">
        <v>2901</v>
      </c>
      <c r="Q4058" t="s">
        <v>13755</v>
      </c>
      <c r="R4058" t="s">
        <v>13756</v>
      </c>
      <c r="S4058" t="s">
        <v>33818</v>
      </c>
      <c r="T4058">
        <v>0.32911398597860803</v>
      </c>
      <c r="U4058">
        <v>0.603102917160658</v>
      </c>
      <c r="V4058">
        <v>23.547344652375902</v>
      </c>
      <c r="W4058">
        <v>0.38920677604595899</v>
      </c>
      <c r="X4058">
        <v>0.704072456322962</v>
      </c>
      <c r="Y4058">
        <v>-23.345710808858801</v>
      </c>
      <c r="Z4058">
        <v>0.306975110376564</v>
      </c>
      <c r="AA4058">
        <v>0.72610664078822296</v>
      </c>
      <c r="AB4058">
        <v>23.276103055633499</v>
      </c>
      <c r="AC4058">
        <v>0.71753805159658501</v>
      </c>
      <c r="AD4058">
        <v>0.87989882095915395</v>
      </c>
      <c r="AE4058">
        <v>-1.42387388836965</v>
      </c>
      <c r="AF4058">
        <v>0.61410715005536498</v>
      </c>
      <c r="AG4058">
        <v>0.80674443595273604</v>
      </c>
      <c r="AH4058">
        <v>1.6995082942191599</v>
      </c>
      <c r="AI4058">
        <v>0.35038410267202102</v>
      </c>
      <c r="AJ4058">
        <v>0.78121606160956403</v>
      </c>
      <c r="AK4058">
        <v>-23.169187862642101</v>
      </c>
    </row>
    <row r="4059" spans="1:37" x14ac:dyDescent="0.2">
      <c r="A4059" t="s">
        <v>12673</v>
      </c>
      <c r="B4059">
        <v>53908422</v>
      </c>
      <c r="C4059">
        <v>53908566</v>
      </c>
      <c r="D4059">
        <v>145</v>
      </c>
      <c r="E4059" t="s">
        <v>13757</v>
      </c>
      <c r="F4059">
        <v>11</v>
      </c>
      <c r="G4059" t="s">
        <v>13758</v>
      </c>
      <c r="H4059" t="s">
        <v>30987</v>
      </c>
      <c r="I4059">
        <v>19</v>
      </c>
      <c r="J4059">
        <v>53909278</v>
      </c>
      <c r="K4059">
        <v>53943950</v>
      </c>
      <c r="L4059">
        <v>34673</v>
      </c>
      <c r="M4059">
        <v>1</v>
      </c>
      <c r="N4059">
        <v>59284</v>
      </c>
      <c r="O4059" t="s">
        <v>13759</v>
      </c>
      <c r="P4059">
        <v>-712</v>
      </c>
      <c r="Q4059" t="s">
        <v>13760</v>
      </c>
      <c r="R4059" t="s">
        <v>13761</v>
      </c>
      <c r="S4059" t="s">
        <v>33819</v>
      </c>
      <c r="T4059">
        <v>0.32911398597860803</v>
      </c>
      <c r="U4059">
        <v>0.603102917160658</v>
      </c>
      <c r="V4059">
        <v>24.072980261647199</v>
      </c>
      <c r="W4059">
        <v>0.49709177864118298</v>
      </c>
      <c r="X4059">
        <v>0.78363289935355196</v>
      </c>
      <c r="Y4059">
        <v>0.84897614726144099</v>
      </c>
      <c r="Z4059">
        <v>0.136920528570767</v>
      </c>
      <c r="AA4059">
        <v>0.72610664078822296</v>
      </c>
      <c r="AB4059">
        <v>24.669931379943002</v>
      </c>
      <c r="AC4059">
        <v>0.615069744472027</v>
      </c>
      <c r="AD4059">
        <v>0.87989882095915395</v>
      </c>
      <c r="AE4059">
        <v>0.74251411927842903</v>
      </c>
      <c r="AF4059">
        <v>0.77173648502780101</v>
      </c>
      <c r="AG4059">
        <v>0.88417364479730298</v>
      </c>
      <c r="AH4059">
        <v>3.6964137128046901E-2</v>
      </c>
      <c r="AI4059">
        <v>0.45687063064905098</v>
      </c>
      <c r="AJ4059">
        <v>0.78121606160956403</v>
      </c>
      <c r="AK4059">
        <v>0.53106136992659203</v>
      </c>
    </row>
    <row r="4060" spans="1:37" x14ac:dyDescent="0.2">
      <c r="A4060" t="s">
        <v>12673</v>
      </c>
      <c r="B4060">
        <v>53908566</v>
      </c>
      <c r="C4060">
        <v>53908710</v>
      </c>
      <c r="D4060">
        <v>145</v>
      </c>
      <c r="E4060" t="s">
        <v>13762</v>
      </c>
      <c r="F4060">
        <v>16</v>
      </c>
      <c r="G4060" t="s">
        <v>13763</v>
      </c>
      <c r="H4060" t="s">
        <v>30987</v>
      </c>
      <c r="I4060">
        <v>19</v>
      </c>
      <c r="J4060">
        <v>53909278</v>
      </c>
      <c r="K4060">
        <v>53943950</v>
      </c>
      <c r="L4060">
        <v>34673</v>
      </c>
      <c r="M4060">
        <v>1</v>
      </c>
      <c r="N4060">
        <v>59284</v>
      </c>
      <c r="O4060" t="s">
        <v>13759</v>
      </c>
      <c r="P4060">
        <v>-568</v>
      </c>
      <c r="Q4060" t="s">
        <v>13760</v>
      </c>
      <c r="R4060" t="s">
        <v>13761</v>
      </c>
      <c r="S4060" t="s">
        <v>33819</v>
      </c>
      <c r="T4060">
        <v>0.32911398597860803</v>
      </c>
      <c r="U4060">
        <v>0.603102917160658</v>
      </c>
      <c r="V4060">
        <v>24.072980261647199</v>
      </c>
      <c r="W4060">
        <v>0.49709177864118298</v>
      </c>
      <c r="X4060">
        <v>0.78363289935355196</v>
      </c>
      <c r="Y4060">
        <v>0.84897614726144099</v>
      </c>
      <c r="Z4060">
        <v>0.136920528570767</v>
      </c>
      <c r="AA4060">
        <v>0.72610664078822296</v>
      </c>
      <c r="AB4060">
        <v>24.669931379943002</v>
      </c>
      <c r="AC4060">
        <v>0.615069744472027</v>
      </c>
      <c r="AD4060">
        <v>0.87989882095915395</v>
      </c>
      <c r="AE4060">
        <v>0.74251411927842903</v>
      </c>
      <c r="AF4060">
        <v>0.77173648502780101</v>
      </c>
      <c r="AG4060">
        <v>0.88417364479730298</v>
      </c>
      <c r="AH4060">
        <v>3.6964137128046901E-2</v>
      </c>
      <c r="AI4060">
        <v>0.45687063064905098</v>
      </c>
      <c r="AJ4060">
        <v>0.78121606160956403</v>
      </c>
      <c r="AK4060">
        <v>0.53106136992659203</v>
      </c>
    </row>
    <row r="4061" spans="1:37" x14ac:dyDescent="0.2">
      <c r="A4061" t="s">
        <v>12673</v>
      </c>
      <c r="B4061">
        <v>53963645</v>
      </c>
      <c r="C4061">
        <v>53963881</v>
      </c>
      <c r="D4061">
        <v>237</v>
      </c>
      <c r="E4061" t="s">
        <v>13764</v>
      </c>
      <c r="F4061">
        <v>5</v>
      </c>
      <c r="G4061" t="s">
        <v>13765</v>
      </c>
      <c r="H4061" t="s">
        <v>30987</v>
      </c>
      <c r="I4061">
        <v>19</v>
      </c>
      <c r="J4061">
        <v>53962937</v>
      </c>
      <c r="K4061">
        <v>53990215</v>
      </c>
      <c r="L4061">
        <v>27279</v>
      </c>
      <c r="M4061">
        <v>1</v>
      </c>
      <c r="N4061">
        <v>59283</v>
      </c>
      <c r="O4061" t="s">
        <v>13766</v>
      </c>
      <c r="P4061">
        <v>708</v>
      </c>
      <c r="Q4061" t="s">
        <v>13767</v>
      </c>
      <c r="R4061" t="s">
        <v>13768</v>
      </c>
      <c r="S4061" t="s">
        <v>33820</v>
      </c>
      <c r="T4061">
        <v>1</v>
      </c>
      <c r="U4061">
        <v>1</v>
      </c>
      <c r="V4061">
        <v>8.3442301946319394E-2</v>
      </c>
      <c r="W4061">
        <v>0.753164563778288</v>
      </c>
      <c r="X4061">
        <v>0.95159051474143896</v>
      </c>
      <c r="Y4061">
        <v>-0.95688595862995696</v>
      </c>
      <c r="Z4061">
        <v>1</v>
      </c>
      <c r="AA4061">
        <v>1</v>
      </c>
      <c r="AB4061">
        <v>-7.5312437220931297E-2</v>
      </c>
      <c r="AC4061">
        <v>0.89445460267611598</v>
      </c>
      <c r="AD4061">
        <v>0.94068432309766403</v>
      </c>
      <c r="AE4061">
        <v>-0.41117558812106603</v>
      </c>
      <c r="AF4061">
        <v>0.98993024164599996</v>
      </c>
      <c r="AG4061">
        <v>1</v>
      </c>
      <c r="AH4061">
        <v>0.20273863745489801</v>
      </c>
      <c r="AI4061">
        <v>0.52797022516790204</v>
      </c>
      <c r="AJ4061">
        <v>0.78121606160956403</v>
      </c>
      <c r="AK4061">
        <v>-0.94959248293152998</v>
      </c>
    </row>
    <row r="4062" spans="1:37" x14ac:dyDescent="0.2">
      <c r="A4062" t="s">
        <v>12673</v>
      </c>
      <c r="B4062">
        <v>53985635</v>
      </c>
      <c r="C4062">
        <v>53985777</v>
      </c>
      <c r="D4062">
        <v>143</v>
      </c>
      <c r="E4062" t="s">
        <v>13769</v>
      </c>
      <c r="F4062">
        <v>4</v>
      </c>
      <c r="G4062" t="s">
        <v>13770</v>
      </c>
      <c r="H4062" t="s">
        <v>31003</v>
      </c>
      <c r="I4062">
        <v>19</v>
      </c>
      <c r="J4062">
        <v>53982307</v>
      </c>
      <c r="K4062">
        <v>53982397</v>
      </c>
      <c r="L4062">
        <v>91</v>
      </c>
      <c r="M4062">
        <v>1</v>
      </c>
      <c r="N4062">
        <v>100126325</v>
      </c>
      <c r="O4062" t="s">
        <v>13771</v>
      </c>
      <c r="P4062">
        <v>3328</v>
      </c>
      <c r="Q4062" t="s">
        <v>13772</v>
      </c>
      <c r="R4062" t="s">
        <v>13773</v>
      </c>
      <c r="S4062" t="s">
        <v>33821</v>
      </c>
      <c r="T4062">
        <v>0.54421053469192604</v>
      </c>
      <c r="U4062">
        <v>0.80321479550967601</v>
      </c>
      <c r="V4062">
        <v>1.05903854304333</v>
      </c>
      <c r="W4062">
        <v>0.82334044518041904</v>
      </c>
      <c r="X4062">
        <v>0.95159051474143896</v>
      </c>
      <c r="Y4062">
        <v>0.28746449158605297</v>
      </c>
      <c r="Z4062">
        <v>0.693404429441695</v>
      </c>
      <c r="AA4062">
        <v>0.84521697243271998</v>
      </c>
      <c r="AB4062">
        <v>0.67065248863111604</v>
      </c>
      <c r="AC4062">
        <v>0.63966253792798</v>
      </c>
      <c r="AD4062">
        <v>0.87989882095915395</v>
      </c>
      <c r="AE4062">
        <v>-0.71253543382359696</v>
      </c>
      <c r="AF4062">
        <v>0.47948624871920598</v>
      </c>
      <c r="AG4062">
        <v>0.80674443595273604</v>
      </c>
      <c r="AH4062">
        <v>1.0090918846036301</v>
      </c>
      <c r="AI4062">
        <v>0.393720794027765</v>
      </c>
      <c r="AJ4062">
        <v>0.78121606160956403</v>
      </c>
      <c r="AK4062">
        <v>1.1562198831032999</v>
      </c>
    </row>
    <row r="4063" spans="1:37" x14ac:dyDescent="0.2">
      <c r="A4063" t="s">
        <v>12673</v>
      </c>
      <c r="B4063">
        <v>53985786</v>
      </c>
      <c r="C4063">
        <v>53985851</v>
      </c>
      <c r="D4063">
        <v>66</v>
      </c>
      <c r="E4063" t="s">
        <v>13774</v>
      </c>
      <c r="F4063">
        <v>3</v>
      </c>
      <c r="G4063" t="s">
        <v>13775</v>
      </c>
      <c r="H4063" t="s">
        <v>31003</v>
      </c>
      <c r="I4063">
        <v>19</v>
      </c>
      <c r="J4063">
        <v>53982307</v>
      </c>
      <c r="K4063">
        <v>53982397</v>
      </c>
      <c r="L4063">
        <v>91</v>
      </c>
      <c r="M4063">
        <v>1</v>
      </c>
      <c r="N4063">
        <v>100126325</v>
      </c>
      <c r="O4063" t="s">
        <v>13771</v>
      </c>
      <c r="P4063">
        <v>3479</v>
      </c>
      <c r="Q4063" t="s">
        <v>13772</v>
      </c>
      <c r="R4063" t="s">
        <v>13773</v>
      </c>
      <c r="S4063" t="s">
        <v>33821</v>
      </c>
      <c r="T4063">
        <v>0.54421053469192604</v>
      </c>
      <c r="U4063">
        <v>0.80321479550967601</v>
      </c>
      <c r="V4063">
        <v>1.05903854304333</v>
      </c>
      <c r="W4063">
        <v>0.82334044518041904</v>
      </c>
      <c r="X4063">
        <v>0.95159051474143896</v>
      </c>
      <c r="Y4063">
        <v>0.28746449158605297</v>
      </c>
      <c r="Z4063">
        <v>0.693404429441695</v>
      </c>
      <c r="AA4063">
        <v>0.84521697243271998</v>
      </c>
      <c r="AB4063">
        <v>0.67065248863111604</v>
      </c>
      <c r="AC4063">
        <v>0.63966253792798</v>
      </c>
      <c r="AD4063">
        <v>0.87989882095915395</v>
      </c>
      <c r="AE4063">
        <v>-0.71253543382359696</v>
      </c>
      <c r="AF4063">
        <v>0.47948624871920598</v>
      </c>
      <c r="AG4063">
        <v>0.80674443595273604</v>
      </c>
      <c r="AH4063">
        <v>1.0090918846036301</v>
      </c>
      <c r="AI4063">
        <v>0.393720794027765</v>
      </c>
      <c r="AJ4063">
        <v>0.78121606160956403</v>
      </c>
      <c r="AK4063">
        <v>1.1562198831032999</v>
      </c>
    </row>
    <row r="4064" spans="1:37" x14ac:dyDescent="0.2">
      <c r="A4064" t="s">
        <v>12673</v>
      </c>
      <c r="B4064">
        <v>54008140</v>
      </c>
      <c r="C4064">
        <v>54008324</v>
      </c>
      <c r="D4064">
        <v>185</v>
      </c>
      <c r="E4064" t="s">
        <v>13776</v>
      </c>
      <c r="F4064">
        <v>3</v>
      </c>
      <c r="G4064" t="s">
        <v>13777</v>
      </c>
      <c r="H4064" t="s">
        <v>33822</v>
      </c>
      <c r="I4064">
        <v>19</v>
      </c>
      <c r="J4064">
        <v>53992878</v>
      </c>
      <c r="K4064">
        <v>54012189</v>
      </c>
      <c r="L4064">
        <v>19312</v>
      </c>
      <c r="M4064">
        <v>1</v>
      </c>
      <c r="N4064">
        <v>59285</v>
      </c>
      <c r="O4064" t="s">
        <v>13778</v>
      </c>
      <c r="P4064">
        <v>15262</v>
      </c>
      <c r="Q4064" t="s">
        <v>13779</v>
      </c>
      <c r="R4064" t="s">
        <v>13780</v>
      </c>
      <c r="S4064" t="s">
        <v>33823</v>
      </c>
      <c r="T4064">
        <v>1</v>
      </c>
      <c r="U4064">
        <v>1</v>
      </c>
      <c r="V4064">
        <v>3.4153468407183203E-2</v>
      </c>
      <c r="W4064">
        <v>0.20525741147413201</v>
      </c>
      <c r="X4064">
        <v>0.704072456322962</v>
      </c>
      <c r="Y4064">
        <v>-25.039578876934002</v>
      </c>
      <c r="Z4064">
        <v>0.96726857278496403</v>
      </c>
      <c r="AA4064">
        <v>0.99919698600769702</v>
      </c>
      <c r="AB4064">
        <v>0.37223947391379197</v>
      </c>
      <c r="AC4064">
        <v>0.32081866871113202</v>
      </c>
      <c r="AD4064">
        <v>0.68773325147593101</v>
      </c>
      <c r="AE4064">
        <v>-1.1917428054469299</v>
      </c>
      <c r="AF4064">
        <v>0.98343762640780896</v>
      </c>
      <c r="AG4064">
        <v>1</v>
      </c>
      <c r="AH4064">
        <v>-0.31637044466841702</v>
      </c>
      <c r="AI4064">
        <v>0.24456414000292601</v>
      </c>
      <c r="AJ4064">
        <v>0.78121606160956403</v>
      </c>
      <c r="AK4064">
        <v>-24.955979088922302</v>
      </c>
    </row>
    <row r="4065" spans="1:37" x14ac:dyDescent="0.2">
      <c r="A4065" t="s">
        <v>12673</v>
      </c>
      <c r="B4065">
        <v>54128584</v>
      </c>
      <c r="C4065">
        <v>54128759</v>
      </c>
      <c r="D4065">
        <v>176</v>
      </c>
      <c r="E4065" t="s">
        <v>13781</v>
      </c>
      <c r="F4065">
        <v>11</v>
      </c>
      <c r="G4065" t="s">
        <v>13782</v>
      </c>
      <c r="H4065" t="s">
        <v>33824</v>
      </c>
      <c r="I4065">
        <v>19</v>
      </c>
      <c r="J4065">
        <v>54137749</v>
      </c>
      <c r="K4065">
        <v>54145698</v>
      </c>
      <c r="L4065">
        <v>7950</v>
      </c>
      <c r="M4065">
        <v>1</v>
      </c>
      <c r="N4065">
        <v>4849</v>
      </c>
      <c r="O4065" t="s">
        <v>13783</v>
      </c>
      <c r="P4065">
        <v>-8990</v>
      </c>
      <c r="Q4065" t="s">
        <v>13784</v>
      </c>
      <c r="R4065" t="s">
        <v>13785</v>
      </c>
      <c r="S4065" t="s">
        <v>33825</v>
      </c>
      <c r="T4065">
        <v>0.506551998792793</v>
      </c>
      <c r="U4065">
        <v>0.78288571403930396</v>
      </c>
      <c r="V4065">
        <v>1.34872845537876</v>
      </c>
      <c r="W4065">
        <v>0.29261482077562401</v>
      </c>
      <c r="X4065">
        <v>0.704072456322962</v>
      </c>
      <c r="Y4065">
        <v>24.099533798181099</v>
      </c>
      <c r="Z4065">
        <v>0.93459220503170903</v>
      </c>
      <c r="AA4065">
        <v>0.99919698600769702</v>
      </c>
      <c r="AB4065">
        <v>0.38525437552462499</v>
      </c>
      <c r="AC4065">
        <v>0.17695932866387601</v>
      </c>
      <c r="AD4065">
        <v>0.68253123924728298</v>
      </c>
      <c r="AE4065">
        <v>24.4607493853857</v>
      </c>
      <c r="AF4065">
        <v>0.205398459628826</v>
      </c>
      <c r="AG4065">
        <v>0.68151250837662902</v>
      </c>
      <c r="AH4065">
        <v>2.2783390204682399</v>
      </c>
      <c r="AI4065">
        <v>0.91725052871964496</v>
      </c>
      <c r="AJ4065">
        <v>0.98621344597861504</v>
      </c>
      <c r="AK4065">
        <v>0.49453025517015398</v>
      </c>
    </row>
    <row r="4066" spans="1:37" x14ac:dyDescent="0.2">
      <c r="A4066" t="s">
        <v>12673</v>
      </c>
      <c r="B4066">
        <v>54128759</v>
      </c>
      <c r="C4066">
        <v>54128934</v>
      </c>
      <c r="D4066">
        <v>176</v>
      </c>
      <c r="E4066" t="s">
        <v>13786</v>
      </c>
      <c r="F4066">
        <v>8</v>
      </c>
      <c r="G4066" t="s">
        <v>13787</v>
      </c>
      <c r="H4066" t="s">
        <v>33824</v>
      </c>
      <c r="I4066">
        <v>19</v>
      </c>
      <c r="J4066">
        <v>54137749</v>
      </c>
      <c r="K4066">
        <v>54145698</v>
      </c>
      <c r="L4066">
        <v>7950</v>
      </c>
      <c r="M4066">
        <v>1</v>
      </c>
      <c r="N4066">
        <v>4849</v>
      </c>
      <c r="O4066" t="s">
        <v>13783</v>
      </c>
      <c r="P4066">
        <v>-8815</v>
      </c>
      <c r="Q4066" t="s">
        <v>13784</v>
      </c>
      <c r="R4066" t="s">
        <v>13785</v>
      </c>
      <c r="S4066" t="s">
        <v>33825</v>
      </c>
      <c r="T4066">
        <v>0.506551998792793</v>
      </c>
      <c r="U4066">
        <v>0.78288571403930396</v>
      </c>
      <c r="V4066">
        <v>1.23211946834452</v>
      </c>
      <c r="W4066">
        <v>0.29261482077562401</v>
      </c>
      <c r="X4066">
        <v>0.704072456322962</v>
      </c>
      <c r="Y4066">
        <v>24.099533798181099</v>
      </c>
      <c r="Z4066">
        <v>0.93459220503170903</v>
      </c>
      <c r="AA4066">
        <v>0.99919698600769702</v>
      </c>
      <c r="AB4066">
        <v>0.26864538484540301</v>
      </c>
      <c r="AC4066">
        <v>0.17695932866387601</v>
      </c>
      <c r="AD4066">
        <v>0.68253123924728298</v>
      </c>
      <c r="AE4066">
        <v>24.620173872927701</v>
      </c>
      <c r="AF4066">
        <v>0.205398459628826</v>
      </c>
      <c r="AG4066">
        <v>0.68151250837662902</v>
      </c>
      <c r="AH4066">
        <v>2.1617300498984902</v>
      </c>
      <c r="AI4066">
        <v>0.91725052871964496</v>
      </c>
      <c r="AJ4066">
        <v>0.98621344597861504</v>
      </c>
      <c r="AK4066">
        <v>0.24198190280815701</v>
      </c>
    </row>
    <row r="4067" spans="1:37" x14ac:dyDescent="0.2">
      <c r="A4067" t="s">
        <v>12673</v>
      </c>
      <c r="B4067">
        <v>54128934</v>
      </c>
      <c r="C4067">
        <v>54129109</v>
      </c>
      <c r="D4067">
        <v>176</v>
      </c>
      <c r="E4067" t="s">
        <v>13788</v>
      </c>
      <c r="F4067">
        <v>10</v>
      </c>
      <c r="G4067" t="s">
        <v>13789</v>
      </c>
      <c r="H4067" t="s">
        <v>33826</v>
      </c>
      <c r="I4067">
        <v>19</v>
      </c>
      <c r="J4067">
        <v>54137749</v>
      </c>
      <c r="K4067">
        <v>54145698</v>
      </c>
      <c r="L4067">
        <v>7950</v>
      </c>
      <c r="M4067">
        <v>1</v>
      </c>
      <c r="N4067">
        <v>4849</v>
      </c>
      <c r="O4067" t="s">
        <v>13783</v>
      </c>
      <c r="P4067">
        <v>-8640</v>
      </c>
      <c r="Q4067" t="s">
        <v>13784</v>
      </c>
      <c r="R4067" t="s">
        <v>13785</v>
      </c>
      <c r="S4067" t="s">
        <v>33825</v>
      </c>
      <c r="T4067">
        <v>0.506551998792793</v>
      </c>
      <c r="U4067">
        <v>0.78288571403930396</v>
      </c>
      <c r="V4067">
        <v>1.16441208077308</v>
      </c>
      <c r="W4067">
        <v>0.29261482077562401</v>
      </c>
      <c r="X4067">
        <v>0.704072456322962</v>
      </c>
      <c r="Y4067">
        <v>23.962030282457</v>
      </c>
      <c r="Z4067">
        <v>0.93459220503170903</v>
      </c>
      <c r="AA4067">
        <v>0.99919698600769702</v>
      </c>
      <c r="AB4067">
        <v>0.200937999218821</v>
      </c>
      <c r="AC4067">
        <v>0.17695932866387601</v>
      </c>
      <c r="AD4067">
        <v>0.68253123924728298</v>
      </c>
      <c r="AE4067">
        <v>24.573722731651198</v>
      </c>
      <c r="AF4067">
        <v>0.205398459628826</v>
      </c>
      <c r="AG4067">
        <v>0.68151250837662902</v>
      </c>
      <c r="AH4067">
        <v>2.0940226623270499</v>
      </c>
      <c r="AI4067">
        <v>0.95029317176085903</v>
      </c>
      <c r="AJ4067">
        <v>0.98621344597861504</v>
      </c>
      <c r="AK4067">
        <v>0.10447838708409</v>
      </c>
    </row>
    <row r="4068" spans="1:37" x14ac:dyDescent="0.2">
      <c r="A4068" t="s">
        <v>12673</v>
      </c>
      <c r="B4068">
        <v>54164296</v>
      </c>
      <c r="C4068">
        <v>54164443</v>
      </c>
      <c r="D4068">
        <v>148</v>
      </c>
      <c r="E4068" t="s">
        <v>13790</v>
      </c>
      <c r="F4068">
        <v>5</v>
      </c>
      <c r="G4068" t="s">
        <v>13791</v>
      </c>
      <c r="H4068" t="s">
        <v>30987</v>
      </c>
      <c r="I4068">
        <v>19</v>
      </c>
      <c r="J4068">
        <v>54160108</v>
      </c>
      <c r="K4068">
        <v>54164716</v>
      </c>
      <c r="L4068">
        <v>4609</v>
      </c>
      <c r="M4068">
        <v>2</v>
      </c>
      <c r="N4068">
        <v>147798</v>
      </c>
      <c r="O4068" t="s">
        <v>13792</v>
      </c>
      <c r="P4068">
        <v>273</v>
      </c>
      <c r="Q4068" t="s">
        <v>13793</v>
      </c>
      <c r="R4068" t="s">
        <v>13794</v>
      </c>
      <c r="S4068" t="s">
        <v>33827</v>
      </c>
      <c r="T4068">
        <v>7.3374270299014499E-2</v>
      </c>
      <c r="U4068">
        <v>0.603102917160658</v>
      </c>
      <c r="V4068">
        <v>25.399644949028598</v>
      </c>
      <c r="W4068">
        <v>0.94541066367716797</v>
      </c>
      <c r="X4068">
        <v>0.95159051474143896</v>
      </c>
      <c r="Y4068">
        <v>-4.0389848042994299</v>
      </c>
      <c r="Z4068">
        <v>0.203350924423461</v>
      </c>
      <c r="AA4068">
        <v>0.72610664078822296</v>
      </c>
      <c r="AB4068">
        <v>24.436170856016801</v>
      </c>
      <c r="AC4068">
        <v>0.92091778829119397</v>
      </c>
      <c r="AD4068">
        <v>0.94068432309766403</v>
      </c>
      <c r="AE4068">
        <v>-3.7700322275100602</v>
      </c>
      <c r="AF4068">
        <v>1.3497623430991999E-2</v>
      </c>
      <c r="AG4068">
        <v>0.476038960109122</v>
      </c>
      <c r="AH4068">
        <v>25.399644949028598</v>
      </c>
      <c r="AI4068">
        <v>0.98342151819761803</v>
      </c>
      <c r="AJ4068">
        <v>0.98789258377071898</v>
      </c>
      <c r="AK4068">
        <v>-3.2689875012411802</v>
      </c>
    </row>
    <row r="4069" spans="1:37" x14ac:dyDescent="0.2">
      <c r="A4069" t="s">
        <v>12673</v>
      </c>
      <c r="B4069">
        <v>54164443</v>
      </c>
      <c r="C4069">
        <v>54164590</v>
      </c>
      <c r="D4069">
        <v>148</v>
      </c>
      <c r="E4069" t="s">
        <v>13795</v>
      </c>
      <c r="F4069">
        <v>11</v>
      </c>
      <c r="G4069" t="s">
        <v>13796</v>
      </c>
      <c r="H4069" t="s">
        <v>30987</v>
      </c>
      <c r="I4069">
        <v>19</v>
      </c>
      <c r="J4069">
        <v>54160108</v>
      </c>
      <c r="K4069">
        <v>54164716</v>
      </c>
      <c r="L4069">
        <v>4609</v>
      </c>
      <c r="M4069">
        <v>2</v>
      </c>
      <c r="N4069">
        <v>147798</v>
      </c>
      <c r="O4069" t="s">
        <v>13792</v>
      </c>
      <c r="P4069">
        <v>126</v>
      </c>
      <c r="Q4069" t="s">
        <v>13793</v>
      </c>
      <c r="R4069" t="s">
        <v>13794</v>
      </c>
      <c r="S4069" t="s">
        <v>33827</v>
      </c>
      <c r="T4069">
        <v>0.152084254673993</v>
      </c>
      <c r="U4069">
        <v>0.603102917160658</v>
      </c>
      <c r="V4069">
        <v>25.333481414655498</v>
      </c>
      <c r="W4069">
        <v>0.38920677604595899</v>
      </c>
      <c r="X4069">
        <v>0.704072456322962</v>
      </c>
      <c r="Y4069">
        <v>-25.0330894273567</v>
      </c>
      <c r="Z4069">
        <v>0.306975110376564</v>
      </c>
      <c r="AA4069">
        <v>0.72610664078822296</v>
      </c>
      <c r="AB4069">
        <v>24.370007323096701</v>
      </c>
      <c r="AC4069">
        <v>0.71753805159658501</v>
      </c>
      <c r="AD4069">
        <v>0.87989882095915395</v>
      </c>
      <c r="AE4069">
        <v>-4.5434268657370298</v>
      </c>
      <c r="AF4069">
        <v>4.6407610929182198E-2</v>
      </c>
      <c r="AG4069">
        <v>0.476038960109122</v>
      </c>
      <c r="AH4069">
        <v>25.333481414655498</v>
      </c>
      <c r="AI4069">
        <v>0.35038410267202102</v>
      </c>
      <c r="AJ4069">
        <v>0.78121606160956403</v>
      </c>
      <c r="AK4069">
        <v>-24.263092124298499</v>
      </c>
    </row>
    <row r="4070" spans="1:37" x14ac:dyDescent="0.2">
      <c r="A4070" t="s">
        <v>12673</v>
      </c>
      <c r="B4070">
        <v>54164590</v>
      </c>
      <c r="C4070">
        <v>54164737</v>
      </c>
      <c r="D4070">
        <v>148</v>
      </c>
      <c r="E4070" t="s">
        <v>13797</v>
      </c>
      <c r="F4070">
        <v>7</v>
      </c>
      <c r="G4070" t="s">
        <v>13798</v>
      </c>
      <c r="H4070" t="s">
        <v>30987</v>
      </c>
      <c r="I4070">
        <v>19</v>
      </c>
      <c r="J4070">
        <v>54160108</v>
      </c>
      <c r="K4070">
        <v>54164716</v>
      </c>
      <c r="L4070">
        <v>4609</v>
      </c>
      <c r="M4070">
        <v>2</v>
      </c>
      <c r="N4070">
        <v>147798</v>
      </c>
      <c r="O4070" t="s">
        <v>13792</v>
      </c>
      <c r="P4070">
        <v>0</v>
      </c>
      <c r="Q4070" t="s">
        <v>13793</v>
      </c>
      <c r="R4070" t="s">
        <v>13794</v>
      </c>
      <c r="S4070" t="s">
        <v>33827</v>
      </c>
      <c r="T4070">
        <v>0.152084254673993</v>
      </c>
      <c r="U4070">
        <v>0.603102917160658</v>
      </c>
      <c r="V4070">
        <v>25.333481414655498</v>
      </c>
      <c r="W4070">
        <v>0.38920677604595899</v>
      </c>
      <c r="X4070">
        <v>0.704072456322962</v>
      </c>
      <c r="Y4070">
        <v>-25.0330894273567</v>
      </c>
      <c r="Z4070">
        <v>0.306975110376564</v>
      </c>
      <c r="AA4070">
        <v>0.72610664078822296</v>
      </c>
      <c r="AB4070">
        <v>24.370007323096701</v>
      </c>
      <c r="AC4070">
        <v>0.71753805159658501</v>
      </c>
      <c r="AD4070">
        <v>0.87989882095915395</v>
      </c>
      <c r="AE4070">
        <v>-4.5434268657370298</v>
      </c>
      <c r="AF4070">
        <v>4.6407610929182198E-2</v>
      </c>
      <c r="AG4070">
        <v>0.476038960109122</v>
      </c>
      <c r="AH4070">
        <v>25.333481414655498</v>
      </c>
      <c r="AI4070">
        <v>0.35038410267202102</v>
      </c>
      <c r="AJ4070">
        <v>0.78121606160956403</v>
      </c>
      <c r="AK4070">
        <v>-24.263092124298499</v>
      </c>
    </row>
    <row r="4071" spans="1:37" x14ac:dyDescent="0.2">
      <c r="A4071" t="s">
        <v>12673</v>
      </c>
      <c r="B4071">
        <v>55055883</v>
      </c>
      <c r="C4071">
        <v>55056006</v>
      </c>
      <c r="D4071">
        <v>124</v>
      </c>
      <c r="E4071" t="s">
        <v>13799</v>
      </c>
      <c r="F4071">
        <v>1</v>
      </c>
      <c r="G4071" t="s">
        <v>13800</v>
      </c>
      <c r="H4071" t="s">
        <v>30999</v>
      </c>
      <c r="I4071">
        <v>19</v>
      </c>
      <c r="J4071">
        <v>55027593</v>
      </c>
      <c r="K4071">
        <v>55053928</v>
      </c>
      <c r="L4071">
        <v>26336</v>
      </c>
      <c r="M4071">
        <v>2</v>
      </c>
      <c r="N4071">
        <v>112724</v>
      </c>
      <c r="O4071" t="s">
        <v>13801</v>
      </c>
      <c r="P4071">
        <v>-1955</v>
      </c>
      <c r="Q4071" t="s">
        <v>13802</v>
      </c>
      <c r="R4071" t="s">
        <v>13803</v>
      </c>
      <c r="S4071" t="s">
        <v>33828</v>
      </c>
      <c r="T4071">
        <v>0.35387198439864398</v>
      </c>
      <c r="U4071">
        <v>0.603102917160658</v>
      </c>
      <c r="V4071">
        <v>-23.288413980078602</v>
      </c>
      <c r="W4071">
        <v>0.38920677604595899</v>
      </c>
      <c r="X4071">
        <v>0.704072456322962</v>
      </c>
      <c r="Y4071">
        <v>-23.157169460211801</v>
      </c>
      <c r="Z4071">
        <v>0.65379035313853895</v>
      </c>
      <c r="AA4071">
        <v>0.84521697243271998</v>
      </c>
      <c r="AB4071">
        <v>-1.25799314076424</v>
      </c>
      <c r="AC4071">
        <v>0.71753805159658501</v>
      </c>
      <c r="AD4071">
        <v>0.87989882095915395</v>
      </c>
      <c r="AE4071">
        <v>-1.0892739241143199</v>
      </c>
      <c r="AF4071">
        <v>0.32549523997010099</v>
      </c>
      <c r="AG4071">
        <v>0.70473078222419605</v>
      </c>
      <c r="AH4071">
        <v>-23.187855706256101</v>
      </c>
      <c r="AI4071">
        <v>0.35038410267202102</v>
      </c>
      <c r="AJ4071">
        <v>0.78121606160956403</v>
      </c>
      <c r="AK4071">
        <v>-23.1174663859139</v>
      </c>
    </row>
    <row r="4072" spans="1:37" x14ac:dyDescent="0.2">
      <c r="A4072" t="s">
        <v>12673</v>
      </c>
      <c r="B4072">
        <v>55081673</v>
      </c>
      <c r="C4072">
        <v>55081973</v>
      </c>
      <c r="D4072">
        <v>301</v>
      </c>
      <c r="E4072" t="s">
        <v>13804</v>
      </c>
      <c r="F4072">
        <v>23</v>
      </c>
      <c r="G4072" t="s">
        <v>13805</v>
      </c>
      <c r="H4072" t="s">
        <v>30987</v>
      </c>
      <c r="I4072">
        <v>19</v>
      </c>
      <c r="J4072">
        <v>55081692</v>
      </c>
      <c r="K4072">
        <v>55083404</v>
      </c>
      <c r="L4072">
        <v>1713</v>
      </c>
      <c r="M4072">
        <v>1</v>
      </c>
      <c r="N4072">
        <v>54869</v>
      </c>
      <c r="O4072" t="s">
        <v>13806</v>
      </c>
      <c r="P4072">
        <v>0</v>
      </c>
      <c r="Q4072" t="s">
        <v>13807</v>
      </c>
      <c r="R4072" t="s">
        <v>13808</v>
      </c>
      <c r="S4072" t="s">
        <v>33829</v>
      </c>
      <c r="T4072">
        <v>0.58193367309619304</v>
      </c>
      <c r="U4072">
        <v>0.81360520874211995</v>
      </c>
      <c r="V4072">
        <v>0.57358141108052896</v>
      </c>
      <c r="W4072">
        <v>0.12665592643416801</v>
      </c>
      <c r="X4072">
        <v>0.704072456322962</v>
      </c>
      <c r="Y4072">
        <v>0.92327133211982804</v>
      </c>
      <c r="Z4072">
        <v>0.94067464303402304</v>
      </c>
      <c r="AA4072">
        <v>0.99919698600769702</v>
      </c>
      <c r="AB4072">
        <v>-0.10393629328819599</v>
      </c>
      <c r="AC4072">
        <v>0.21119993732377701</v>
      </c>
      <c r="AD4072">
        <v>0.68253123924728298</v>
      </c>
      <c r="AE4072">
        <v>0.76352860428801395</v>
      </c>
      <c r="AF4072">
        <v>0.35044498323680101</v>
      </c>
      <c r="AG4072">
        <v>0.74289508271920801</v>
      </c>
      <c r="AH4072">
        <v>1.11284560133177</v>
      </c>
      <c r="AI4072">
        <v>0.151264170277634</v>
      </c>
      <c r="AJ4072">
        <v>0.78121606160956403</v>
      </c>
      <c r="AK4072">
        <v>0.62969254553060805</v>
      </c>
    </row>
    <row r="4073" spans="1:37" x14ac:dyDescent="0.2">
      <c r="A4073" t="s">
        <v>12673</v>
      </c>
      <c r="B4073">
        <v>55082001</v>
      </c>
      <c r="C4073">
        <v>55082192</v>
      </c>
      <c r="D4073">
        <v>192</v>
      </c>
      <c r="E4073" t="s">
        <v>13809</v>
      </c>
      <c r="F4073">
        <v>18</v>
      </c>
      <c r="G4073" t="s">
        <v>13810</v>
      </c>
      <c r="H4073" t="s">
        <v>30987</v>
      </c>
      <c r="I4073">
        <v>19</v>
      </c>
      <c r="J4073">
        <v>55081938</v>
      </c>
      <c r="K4073">
        <v>55087923</v>
      </c>
      <c r="L4073">
        <v>5986</v>
      </c>
      <c r="M4073">
        <v>1</v>
      </c>
      <c r="N4073">
        <v>54869</v>
      </c>
      <c r="O4073" t="s">
        <v>13811</v>
      </c>
      <c r="P4073">
        <v>63</v>
      </c>
      <c r="Q4073" t="s">
        <v>13807</v>
      </c>
      <c r="R4073" t="s">
        <v>13808</v>
      </c>
      <c r="S4073" t="s">
        <v>33829</v>
      </c>
      <c r="T4073">
        <v>0.67617102821717701</v>
      </c>
      <c r="U4073">
        <v>0.88274512151751805</v>
      </c>
      <c r="V4073">
        <v>0.78018879353124104</v>
      </c>
      <c r="W4073">
        <v>0.50812911334850597</v>
      </c>
      <c r="X4073">
        <v>0.79281990064911001</v>
      </c>
      <c r="Y4073">
        <v>-0.10669370736853701</v>
      </c>
      <c r="Z4073">
        <v>0.94034050315134199</v>
      </c>
      <c r="AA4073">
        <v>0.99919698600769702</v>
      </c>
      <c r="AB4073">
        <v>0.368227281182404</v>
      </c>
      <c r="AC4073">
        <v>0.58752428344332797</v>
      </c>
      <c r="AD4073">
        <v>0.87989882095915395</v>
      </c>
      <c r="AE4073">
        <v>-0.21740598474727801</v>
      </c>
      <c r="AF4073">
        <v>0.48758826702229302</v>
      </c>
      <c r="AG4073">
        <v>0.80674443595273604</v>
      </c>
      <c r="AH4073">
        <v>0.89294604082645801</v>
      </c>
      <c r="AI4073">
        <v>0.53790641584006704</v>
      </c>
      <c r="AJ4073">
        <v>0.78121606160956403</v>
      </c>
      <c r="AK4073">
        <v>3.6230142119941799E-2</v>
      </c>
    </row>
    <row r="4074" spans="1:37" x14ac:dyDescent="0.2">
      <c r="A4074" t="s">
        <v>12673</v>
      </c>
      <c r="B4074">
        <v>55082192</v>
      </c>
      <c r="C4074">
        <v>55082383</v>
      </c>
      <c r="D4074">
        <v>192</v>
      </c>
      <c r="E4074" t="s">
        <v>13812</v>
      </c>
      <c r="F4074">
        <v>19</v>
      </c>
      <c r="G4074" t="s">
        <v>13813</v>
      </c>
      <c r="H4074" t="s">
        <v>30987</v>
      </c>
      <c r="I4074">
        <v>19</v>
      </c>
      <c r="J4074">
        <v>55081938</v>
      </c>
      <c r="K4074">
        <v>55087923</v>
      </c>
      <c r="L4074">
        <v>5986</v>
      </c>
      <c r="M4074">
        <v>1</v>
      </c>
      <c r="N4074">
        <v>54869</v>
      </c>
      <c r="O4074" t="s">
        <v>13811</v>
      </c>
      <c r="P4074">
        <v>254</v>
      </c>
      <c r="Q4074" t="s">
        <v>13807</v>
      </c>
      <c r="R4074" t="s">
        <v>13808</v>
      </c>
      <c r="S4074" t="s">
        <v>33829</v>
      </c>
      <c r="T4074">
        <v>0.54421053469192604</v>
      </c>
      <c r="U4074">
        <v>0.80321479550967601</v>
      </c>
      <c r="V4074">
        <v>0.98223520741354398</v>
      </c>
      <c r="W4074">
        <v>0.39900964277550199</v>
      </c>
      <c r="X4074">
        <v>0.71143044911719</v>
      </c>
      <c r="Y4074">
        <v>-1.69634961141149</v>
      </c>
      <c r="Z4074">
        <v>0.47690667696080002</v>
      </c>
      <c r="AA4074">
        <v>0.84435025072159198</v>
      </c>
      <c r="AB4074">
        <v>1.31402485929931</v>
      </c>
      <c r="AC4074">
        <v>0.28052061913125698</v>
      </c>
      <c r="AD4074">
        <v>0.68253123924728298</v>
      </c>
      <c r="AE4074">
        <v>-1.6493845265931799</v>
      </c>
      <c r="AF4074">
        <v>0.78096665068996296</v>
      </c>
      <c r="AG4074">
        <v>0.89109926080456503</v>
      </c>
      <c r="AH4074">
        <v>1.03354345617139E-2</v>
      </c>
      <c r="AI4074">
        <v>0.566733449666177</v>
      </c>
      <c r="AJ4074">
        <v>0.78121606160956403</v>
      </c>
      <c r="AK4074">
        <v>-1.17443346398926</v>
      </c>
    </row>
    <row r="4075" spans="1:37" x14ac:dyDescent="0.2">
      <c r="A4075" t="s">
        <v>12673</v>
      </c>
      <c r="B4075">
        <v>55086863</v>
      </c>
      <c r="C4075">
        <v>55087014</v>
      </c>
      <c r="D4075">
        <v>152</v>
      </c>
      <c r="E4075" t="s">
        <v>13814</v>
      </c>
      <c r="F4075">
        <v>17</v>
      </c>
      <c r="G4075" t="s">
        <v>13815</v>
      </c>
      <c r="H4075" t="s">
        <v>30987</v>
      </c>
      <c r="I4075">
        <v>19</v>
      </c>
      <c r="J4075">
        <v>55087069</v>
      </c>
      <c r="K4075">
        <v>55087905</v>
      </c>
      <c r="L4075">
        <v>837</v>
      </c>
      <c r="M4075">
        <v>1</v>
      </c>
      <c r="N4075">
        <v>54869</v>
      </c>
      <c r="O4075" t="s">
        <v>13816</v>
      </c>
      <c r="P4075">
        <v>-55</v>
      </c>
      <c r="Q4075" t="s">
        <v>13807</v>
      </c>
      <c r="R4075" t="s">
        <v>13808</v>
      </c>
      <c r="S4075" t="s">
        <v>33829</v>
      </c>
      <c r="T4075">
        <v>0.152084254673993</v>
      </c>
      <c r="U4075">
        <v>0.603102917160658</v>
      </c>
      <c r="V4075">
        <v>25.3290150686367</v>
      </c>
      <c r="W4075">
        <v>0.20525741147413201</v>
      </c>
      <c r="X4075">
        <v>0.704072456322962</v>
      </c>
      <c r="Y4075">
        <v>-25.1273812126012</v>
      </c>
      <c r="Z4075">
        <v>0.306975110376564</v>
      </c>
      <c r="AA4075">
        <v>0.72610664078822296</v>
      </c>
      <c r="AB4075">
        <v>24.365540977178402</v>
      </c>
      <c r="AC4075">
        <v>7.0489011448141195E-2</v>
      </c>
      <c r="AD4075">
        <v>0.57684129297949804</v>
      </c>
      <c r="AE4075">
        <v>-25.1273812126012</v>
      </c>
      <c r="AF4075">
        <v>4.6407610929182198E-2</v>
      </c>
      <c r="AG4075">
        <v>0.476038960109122</v>
      </c>
      <c r="AH4075">
        <v>25.3290150686367</v>
      </c>
      <c r="AI4075">
        <v>0.35038410267202102</v>
      </c>
      <c r="AJ4075">
        <v>0.78121606160956403</v>
      </c>
      <c r="AK4075">
        <v>-24.258625778396102</v>
      </c>
    </row>
    <row r="4076" spans="1:37" x14ac:dyDescent="0.2">
      <c r="A4076" t="s">
        <v>12673</v>
      </c>
      <c r="B4076">
        <v>55087202</v>
      </c>
      <c r="C4076">
        <v>55087500</v>
      </c>
      <c r="D4076">
        <v>299</v>
      </c>
      <c r="E4076" t="s">
        <v>13817</v>
      </c>
      <c r="F4076">
        <v>29</v>
      </c>
      <c r="G4076" t="s">
        <v>13818</v>
      </c>
      <c r="H4076" t="s">
        <v>30987</v>
      </c>
      <c r="I4076">
        <v>19</v>
      </c>
      <c r="J4076">
        <v>55087069</v>
      </c>
      <c r="K4076">
        <v>55087905</v>
      </c>
      <c r="L4076">
        <v>837</v>
      </c>
      <c r="M4076">
        <v>1</v>
      </c>
      <c r="N4076">
        <v>54869</v>
      </c>
      <c r="O4076" t="s">
        <v>13816</v>
      </c>
      <c r="P4076">
        <v>133</v>
      </c>
      <c r="Q4076" t="s">
        <v>13807</v>
      </c>
      <c r="R4076" t="s">
        <v>13808</v>
      </c>
      <c r="S4076" t="s">
        <v>33829</v>
      </c>
      <c r="T4076">
        <v>0.152084254673993</v>
      </c>
      <c r="U4076">
        <v>0.603102917160658</v>
      </c>
      <c r="V4076">
        <v>25.3290150686367</v>
      </c>
      <c r="W4076">
        <v>0.20525741147413201</v>
      </c>
      <c r="X4076">
        <v>0.704072456322962</v>
      </c>
      <c r="Y4076">
        <v>-25.1273812126012</v>
      </c>
      <c r="Z4076">
        <v>0.306975110376564</v>
      </c>
      <c r="AA4076">
        <v>0.72610664078822296</v>
      </c>
      <c r="AB4076">
        <v>24.365540977178402</v>
      </c>
      <c r="AC4076">
        <v>7.0489011448141195E-2</v>
      </c>
      <c r="AD4076">
        <v>0.57684129297949804</v>
      </c>
      <c r="AE4076">
        <v>-25.1273812126012</v>
      </c>
      <c r="AF4076">
        <v>4.6407610929182198E-2</v>
      </c>
      <c r="AG4076">
        <v>0.476038960109122</v>
      </c>
      <c r="AH4076">
        <v>25.3290150686367</v>
      </c>
      <c r="AI4076">
        <v>0.35038410267202102</v>
      </c>
      <c r="AJ4076">
        <v>0.78121606160956403</v>
      </c>
      <c r="AK4076">
        <v>-24.258625778396102</v>
      </c>
    </row>
    <row r="4077" spans="1:37" x14ac:dyDescent="0.2">
      <c r="A4077" t="s">
        <v>12673</v>
      </c>
      <c r="B4077">
        <v>55110305</v>
      </c>
      <c r="C4077">
        <v>55110521</v>
      </c>
      <c r="D4077">
        <v>217</v>
      </c>
      <c r="E4077" t="s">
        <v>13819</v>
      </c>
      <c r="F4077">
        <v>6</v>
      </c>
      <c r="G4077" t="s">
        <v>13820</v>
      </c>
      <c r="H4077" t="s">
        <v>33830</v>
      </c>
      <c r="I4077">
        <v>19</v>
      </c>
      <c r="J4077">
        <v>55091361</v>
      </c>
      <c r="K4077">
        <v>55113618</v>
      </c>
      <c r="L4077">
        <v>22258</v>
      </c>
      <c r="M4077">
        <v>2</v>
      </c>
      <c r="N4077">
        <v>54776</v>
      </c>
      <c r="O4077" t="s">
        <v>13821</v>
      </c>
      <c r="P4077">
        <v>3097</v>
      </c>
      <c r="Q4077" t="s">
        <v>13822</v>
      </c>
      <c r="R4077" t="s">
        <v>13823</v>
      </c>
      <c r="S4077" t="s">
        <v>33831</v>
      </c>
      <c r="T4077">
        <v>0.89923478520719502</v>
      </c>
      <c r="U4077">
        <v>1</v>
      </c>
      <c r="V4077">
        <v>1.93816140314841</v>
      </c>
      <c r="W4077">
        <v>6.2825850358688304E-2</v>
      </c>
      <c r="X4077">
        <v>0.704072456322962</v>
      </c>
      <c r="Y4077">
        <v>-25.853070054838799</v>
      </c>
      <c r="Z4077">
        <v>0.893434591003479</v>
      </c>
      <c r="AA4077">
        <v>0.99919698600769702</v>
      </c>
      <c r="AB4077">
        <v>1.3118106209248701</v>
      </c>
      <c r="AC4077">
        <v>0.145884948517119</v>
      </c>
      <c r="AD4077">
        <v>0.68253123924728298</v>
      </c>
      <c r="AE4077">
        <v>-2.0564076678284402</v>
      </c>
      <c r="AF4077">
        <v>0.93997560336455299</v>
      </c>
      <c r="AG4077">
        <v>1</v>
      </c>
      <c r="AH4077">
        <v>1.89638424550767</v>
      </c>
      <c r="AI4077">
        <v>8.86214943098146E-2</v>
      </c>
      <c r="AJ4077">
        <v>0.78121606160956403</v>
      </c>
      <c r="AK4077">
        <v>-25.466858910366401</v>
      </c>
    </row>
    <row r="4078" spans="1:37" x14ac:dyDescent="0.2">
      <c r="A4078" t="s">
        <v>12673</v>
      </c>
      <c r="B4078">
        <v>55373790</v>
      </c>
      <c r="C4078">
        <v>55373998</v>
      </c>
      <c r="D4078">
        <v>209</v>
      </c>
      <c r="E4078" t="s">
        <v>13824</v>
      </c>
      <c r="F4078">
        <v>5</v>
      </c>
      <c r="G4078" t="s">
        <v>13825</v>
      </c>
      <c r="H4078" t="s">
        <v>31032</v>
      </c>
      <c r="I4078">
        <v>19</v>
      </c>
      <c r="J4078">
        <v>55376826</v>
      </c>
      <c r="K4078">
        <v>55378246</v>
      </c>
      <c r="L4078">
        <v>1421</v>
      </c>
      <c r="M4078">
        <v>1</v>
      </c>
      <c r="N4078">
        <v>147744</v>
      </c>
      <c r="O4078" t="s">
        <v>13826</v>
      </c>
      <c r="P4078">
        <v>-2828</v>
      </c>
      <c r="Q4078" t="s">
        <v>13827</v>
      </c>
      <c r="R4078" t="s">
        <v>13828</v>
      </c>
      <c r="S4078" t="s">
        <v>33832</v>
      </c>
      <c r="T4078">
        <v>0.45682050435796401</v>
      </c>
      <c r="U4078">
        <v>0.74737173511066801</v>
      </c>
      <c r="V4078">
        <v>1.3987632251068101</v>
      </c>
      <c r="W4078">
        <v>0.27896294311121</v>
      </c>
      <c r="X4078">
        <v>0.704072456322962</v>
      </c>
      <c r="Y4078">
        <v>-1.82325292977241</v>
      </c>
      <c r="Z4078">
        <v>0.93811147114734394</v>
      </c>
      <c r="AA4078">
        <v>0.99919698600769702</v>
      </c>
      <c r="AB4078">
        <v>0.63041409821558103</v>
      </c>
      <c r="AC4078">
        <v>0.105506834177576</v>
      </c>
      <c r="AD4078">
        <v>0.68253123924728298</v>
      </c>
      <c r="AE4078">
        <v>-2.0313430810228401</v>
      </c>
      <c r="AF4078">
        <v>0.17447281166068501</v>
      </c>
      <c r="AG4078">
        <v>0.68151250837662902</v>
      </c>
      <c r="AH4078">
        <v>1.88086915743087</v>
      </c>
      <c r="AI4078">
        <v>0.59799370481741498</v>
      </c>
      <c r="AJ4078">
        <v>0.78347897511021003</v>
      </c>
      <c r="AK4078">
        <v>-1.181904033361</v>
      </c>
    </row>
    <row r="4079" spans="1:37" x14ac:dyDescent="0.2">
      <c r="A4079" t="s">
        <v>12673</v>
      </c>
      <c r="B4079">
        <v>55466098</v>
      </c>
      <c r="C4079">
        <v>55466250</v>
      </c>
      <c r="D4079">
        <v>153</v>
      </c>
      <c r="E4079" t="s">
        <v>13829</v>
      </c>
      <c r="F4079">
        <v>0</v>
      </c>
      <c r="G4079" t="s">
        <v>13830</v>
      </c>
      <c r="H4079" t="s">
        <v>30999</v>
      </c>
      <c r="I4079">
        <v>19</v>
      </c>
      <c r="J4079">
        <v>55463001</v>
      </c>
      <c r="K4079">
        <v>55464751</v>
      </c>
      <c r="L4079">
        <v>1751</v>
      </c>
      <c r="M4079">
        <v>2</v>
      </c>
      <c r="N4079">
        <v>111064650</v>
      </c>
      <c r="O4079" t="s">
        <v>13831</v>
      </c>
      <c r="P4079">
        <v>-1347</v>
      </c>
      <c r="Q4079" t="s">
        <v>40</v>
      </c>
      <c r="R4079" t="s">
        <v>13832</v>
      </c>
      <c r="S4079" t="s">
        <v>33833</v>
      </c>
      <c r="T4079">
        <v>0.152084254673993</v>
      </c>
      <c r="U4079">
        <v>0.603102917160658</v>
      </c>
      <c r="V4079">
        <v>24.9086460343574</v>
      </c>
      <c r="W4079">
        <v>0.38920677604595899</v>
      </c>
      <c r="X4079">
        <v>0.704072456322962</v>
      </c>
      <c r="Y4079">
        <v>-24.0737642200503</v>
      </c>
      <c r="Z4079">
        <v>0.306975110376564</v>
      </c>
      <c r="AA4079">
        <v>0.72610664078822296</v>
      </c>
      <c r="AB4079">
        <v>23.945171953898502</v>
      </c>
      <c r="AC4079">
        <v>0.71753805159658501</v>
      </c>
      <c r="AD4079">
        <v>0.87989882095915395</v>
      </c>
      <c r="AE4079">
        <v>-1.5841023933384899</v>
      </c>
      <c r="AF4079">
        <v>4.6407610929182198E-2</v>
      </c>
      <c r="AG4079">
        <v>0.476038960109122</v>
      </c>
      <c r="AH4079">
        <v>24.9086460343574</v>
      </c>
      <c r="AI4079">
        <v>0.35038410267202102</v>
      </c>
      <c r="AJ4079">
        <v>0.78121606160956403</v>
      </c>
      <c r="AK4079">
        <v>-23.8382567568529</v>
      </c>
    </row>
    <row r="4080" spans="1:37" x14ac:dyDescent="0.2">
      <c r="A4080" t="s">
        <v>12673</v>
      </c>
      <c r="B4080">
        <v>55473613</v>
      </c>
      <c r="C4080">
        <v>55473767</v>
      </c>
      <c r="D4080">
        <v>155</v>
      </c>
      <c r="E4080" t="s">
        <v>13833</v>
      </c>
      <c r="F4080">
        <v>7</v>
      </c>
      <c r="G4080" t="s">
        <v>13834</v>
      </c>
      <c r="H4080" t="s">
        <v>31032</v>
      </c>
      <c r="I4080">
        <v>19</v>
      </c>
      <c r="J4080">
        <v>55476617</v>
      </c>
      <c r="K4080">
        <v>55484487</v>
      </c>
      <c r="L4080">
        <v>7871</v>
      </c>
      <c r="M4080">
        <v>1</v>
      </c>
      <c r="N4080">
        <v>89887</v>
      </c>
      <c r="O4080" t="s">
        <v>13835</v>
      </c>
      <c r="P4080">
        <v>-2850</v>
      </c>
      <c r="Q4080" t="s">
        <v>13836</v>
      </c>
      <c r="R4080" t="s">
        <v>13837</v>
      </c>
      <c r="S4080" t="s">
        <v>33834</v>
      </c>
      <c r="T4080">
        <v>1</v>
      </c>
      <c r="U4080">
        <v>1</v>
      </c>
      <c r="V4080">
        <v>6.9566229075346403E-2</v>
      </c>
      <c r="W4080">
        <v>0.123414495547065</v>
      </c>
      <c r="X4080">
        <v>0.704072456322962</v>
      </c>
      <c r="Y4080">
        <v>25.070128155230801</v>
      </c>
      <c r="Z4080">
        <v>0.65379035313853895</v>
      </c>
      <c r="AA4080">
        <v>0.84521697243271998</v>
      </c>
      <c r="AB4080">
        <v>-0.89390781296484401</v>
      </c>
      <c r="AC4080">
        <v>0.27780950890804001</v>
      </c>
      <c r="AD4080">
        <v>0.68253123924728298</v>
      </c>
      <c r="AE4080">
        <v>24.070128196186499</v>
      </c>
      <c r="AF4080">
        <v>0.64997455747578503</v>
      </c>
      <c r="AG4080">
        <v>0.80674443595273604</v>
      </c>
      <c r="AH4080">
        <v>0.99917681929598601</v>
      </c>
      <c r="AI4080">
        <v>3.6185182304427702E-2</v>
      </c>
      <c r="AJ4080">
        <v>0.78121606160956403</v>
      </c>
      <c r="AK4080">
        <v>25.070128155230801</v>
      </c>
    </row>
    <row r="4081" spans="1:37" x14ac:dyDescent="0.2">
      <c r="A4081" t="s">
        <v>12673</v>
      </c>
      <c r="B4081">
        <v>55473767</v>
      </c>
      <c r="C4081">
        <v>55473921</v>
      </c>
      <c r="D4081">
        <v>155</v>
      </c>
      <c r="E4081" t="s">
        <v>13838</v>
      </c>
      <c r="F4081">
        <v>1</v>
      </c>
      <c r="G4081" t="s">
        <v>13839</v>
      </c>
      <c r="H4081" t="s">
        <v>31032</v>
      </c>
      <c r="I4081">
        <v>19</v>
      </c>
      <c r="J4081">
        <v>55476617</v>
      </c>
      <c r="K4081">
        <v>55484487</v>
      </c>
      <c r="L4081">
        <v>7871</v>
      </c>
      <c r="M4081">
        <v>1</v>
      </c>
      <c r="N4081">
        <v>89887</v>
      </c>
      <c r="O4081" t="s">
        <v>13835</v>
      </c>
      <c r="P4081">
        <v>-2696</v>
      </c>
      <c r="Q4081" t="s">
        <v>13836</v>
      </c>
      <c r="R4081" t="s">
        <v>13837</v>
      </c>
      <c r="S4081" t="s">
        <v>33834</v>
      </c>
      <c r="T4081">
        <v>1</v>
      </c>
      <c r="U4081">
        <v>1</v>
      </c>
      <c r="V4081">
        <v>6.9566229075346403E-2</v>
      </c>
      <c r="W4081">
        <v>0.123414495547065</v>
      </c>
      <c r="X4081">
        <v>0.704072456322962</v>
      </c>
      <c r="Y4081">
        <v>25.070128155230801</v>
      </c>
      <c r="Z4081">
        <v>0.65379035313853895</v>
      </c>
      <c r="AA4081">
        <v>0.84521697243271998</v>
      </c>
      <c r="AB4081">
        <v>-0.89390781296484401</v>
      </c>
      <c r="AC4081">
        <v>0.27780950890804001</v>
      </c>
      <c r="AD4081">
        <v>0.68253123924728298</v>
      </c>
      <c r="AE4081">
        <v>24.070128196186499</v>
      </c>
      <c r="AF4081">
        <v>0.64997455747578503</v>
      </c>
      <c r="AG4081">
        <v>0.80674443595273604</v>
      </c>
      <c r="AH4081">
        <v>0.99917681929598601</v>
      </c>
      <c r="AI4081">
        <v>3.6185182304427702E-2</v>
      </c>
      <c r="AJ4081">
        <v>0.78121606160956403</v>
      </c>
      <c r="AK4081">
        <v>25.070128155230801</v>
      </c>
    </row>
    <row r="4082" spans="1:37" x14ac:dyDescent="0.2">
      <c r="A4082" t="s">
        <v>12673</v>
      </c>
      <c r="B4082">
        <v>55473921</v>
      </c>
      <c r="C4082">
        <v>55474075</v>
      </c>
      <c r="D4082">
        <v>155</v>
      </c>
      <c r="E4082" t="s">
        <v>13840</v>
      </c>
      <c r="F4082">
        <v>3</v>
      </c>
      <c r="G4082" t="s">
        <v>13841</v>
      </c>
      <c r="H4082" t="s">
        <v>31032</v>
      </c>
      <c r="I4082">
        <v>19</v>
      </c>
      <c r="J4082">
        <v>55476617</v>
      </c>
      <c r="K4082">
        <v>55484487</v>
      </c>
      <c r="L4082">
        <v>7871</v>
      </c>
      <c r="M4082">
        <v>1</v>
      </c>
      <c r="N4082">
        <v>89887</v>
      </c>
      <c r="O4082" t="s">
        <v>13835</v>
      </c>
      <c r="P4082">
        <v>-2542</v>
      </c>
      <c r="Q4082" t="s">
        <v>13836</v>
      </c>
      <c r="R4082" t="s">
        <v>13837</v>
      </c>
      <c r="S4082" t="s">
        <v>33834</v>
      </c>
      <c r="T4082">
        <v>0.97213403838398904</v>
      </c>
      <c r="U4082">
        <v>1</v>
      </c>
      <c r="V4082">
        <v>0.74763807988333497</v>
      </c>
      <c r="W4082">
        <v>0.123414495547065</v>
      </c>
      <c r="X4082">
        <v>0.704072456322962</v>
      </c>
      <c r="Y4082">
        <v>24.770472907254302</v>
      </c>
      <c r="Z4082">
        <v>0.69013698642955401</v>
      </c>
      <c r="AA4082">
        <v>0.84521697243271998</v>
      </c>
      <c r="AB4082">
        <v>-0.21583596215685599</v>
      </c>
      <c r="AC4082">
        <v>0.27780950890804001</v>
      </c>
      <c r="AD4082">
        <v>0.68253123924728298</v>
      </c>
      <c r="AE4082">
        <v>23.770472957664602</v>
      </c>
      <c r="AF4082">
        <v>0.61410715005536498</v>
      </c>
      <c r="AG4082">
        <v>0.80674443595273604</v>
      </c>
      <c r="AH4082">
        <v>1.6772486209712001</v>
      </c>
      <c r="AI4082">
        <v>3.6185182304427702E-2</v>
      </c>
      <c r="AJ4082">
        <v>0.78121606160956403</v>
      </c>
      <c r="AK4082">
        <v>24.770472907254302</v>
      </c>
    </row>
    <row r="4083" spans="1:37" x14ac:dyDescent="0.2">
      <c r="A4083" t="s">
        <v>12673</v>
      </c>
      <c r="B4083">
        <v>55490125</v>
      </c>
      <c r="C4083">
        <v>55490270</v>
      </c>
      <c r="D4083">
        <v>146</v>
      </c>
      <c r="E4083" t="s">
        <v>13842</v>
      </c>
      <c r="F4083">
        <v>4</v>
      </c>
      <c r="G4083" t="s">
        <v>13843</v>
      </c>
      <c r="H4083" t="s">
        <v>30999</v>
      </c>
      <c r="I4083">
        <v>19</v>
      </c>
      <c r="J4083">
        <v>55488567</v>
      </c>
      <c r="K4083">
        <v>55504324</v>
      </c>
      <c r="L4083">
        <v>15758</v>
      </c>
      <c r="M4083">
        <v>1</v>
      </c>
      <c r="N4083">
        <v>284297</v>
      </c>
      <c r="O4083" t="s">
        <v>13844</v>
      </c>
      <c r="P4083">
        <v>1558</v>
      </c>
      <c r="Q4083" t="s">
        <v>13845</v>
      </c>
      <c r="R4083" t="s">
        <v>13846</v>
      </c>
      <c r="S4083" t="s">
        <v>33835</v>
      </c>
      <c r="T4083">
        <v>0.97213403838398904</v>
      </c>
      <c r="U4083">
        <v>1</v>
      </c>
      <c r="V4083">
        <v>0.76303631875364697</v>
      </c>
      <c r="W4083">
        <v>0.38920677604595899</v>
      </c>
      <c r="X4083">
        <v>0.704072456322962</v>
      </c>
      <c r="Y4083">
        <v>-24.533195816404401</v>
      </c>
      <c r="Z4083">
        <v>0.69013698642955401</v>
      </c>
      <c r="AA4083">
        <v>0.84521697243271998</v>
      </c>
      <c r="AB4083">
        <v>-0.20043775613356299</v>
      </c>
      <c r="AC4083">
        <v>0.71753805159658501</v>
      </c>
      <c r="AD4083">
        <v>0.87989882095915395</v>
      </c>
      <c r="AE4083">
        <v>-1.4170124850130801</v>
      </c>
      <c r="AF4083">
        <v>0.61410715005536498</v>
      </c>
      <c r="AG4083">
        <v>0.80674443595273604</v>
      </c>
      <c r="AH4083">
        <v>1.69264691152448</v>
      </c>
      <c r="AI4083">
        <v>0.35038410267202102</v>
      </c>
      <c r="AJ4083">
        <v>0.78121606160956403</v>
      </c>
      <c r="AK4083">
        <v>-24.3592916715839</v>
      </c>
    </row>
    <row r="4084" spans="1:37" x14ac:dyDescent="0.2">
      <c r="A4084" t="s">
        <v>12673</v>
      </c>
      <c r="B4084">
        <v>55490270</v>
      </c>
      <c r="C4084">
        <v>55490415</v>
      </c>
      <c r="D4084">
        <v>146</v>
      </c>
      <c r="E4084" t="s">
        <v>13847</v>
      </c>
      <c r="F4084">
        <v>7</v>
      </c>
      <c r="G4084" t="s">
        <v>13848</v>
      </c>
      <c r="H4084" t="s">
        <v>30999</v>
      </c>
      <c r="I4084">
        <v>19</v>
      </c>
      <c r="J4084">
        <v>55488567</v>
      </c>
      <c r="K4084">
        <v>55504324</v>
      </c>
      <c r="L4084">
        <v>15758</v>
      </c>
      <c r="M4084">
        <v>1</v>
      </c>
      <c r="N4084">
        <v>284297</v>
      </c>
      <c r="O4084" t="s">
        <v>13844</v>
      </c>
      <c r="P4084">
        <v>1703</v>
      </c>
      <c r="Q4084" t="s">
        <v>13845</v>
      </c>
      <c r="R4084" t="s">
        <v>13846</v>
      </c>
      <c r="S4084" t="s">
        <v>33835</v>
      </c>
      <c r="T4084">
        <v>0.97213403838398904</v>
      </c>
      <c r="U4084">
        <v>1</v>
      </c>
      <c r="V4084">
        <v>0.76303631875364697</v>
      </c>
      <c r="W4084">
        <v>0.38920677604595899</v>
      </c>
      <c r="X4084">
        <v>0.704072456322962</v>
      </c>
      <c r="Y4084">
        <v>-24.533195816404401</v>
      </c>
      <c r="Z4084">
        <v>0.69013698642955401</v>
      </c>
      <c r="AA4084">
        <v>0.84521697243271998</v>
      </c>
      <c r="AB4084">
        <v>-0.20043775613356299</v>
      </c>
      <c r="AC4084">
        <v>0.71753805159658501</v>
      </c>
      <c r="AD4084">
        <v>0.87989882095915395</v>
      </c>
      <c r="AE4084">
        <v>-1.4170124850130801</v>
      </c>
      <c r="AF4084">
        <v>0.61410715005536498</v>
      </c>
      <c r="AG4084">
        <v>0.80674443595273604</v>
      </c>
      <c r="AH4084">
        <v>1.69264691152448</v>
      </c>
      <c r="AI4084">
        <v>0.35038410267202102</v>
      </c>
      <c r="AJ4084">
        <v>0.78121606160956403</v>
      </c>
      <c r="AK4084">
        <v>-24.3592916715839</v>
      </c>
    </row>
    <row r="4085" spans="1:37" x14ac:dyDescent="0.2">
      <c r="A4085" t="s">
        <v>12673</v>
      </c>
      <c r="B4085">
        <v>55490415</v>
      </c>
      <c r="C4085">
        <v>55490560</v>
      </c>
      <c r="D4085">
        <v>146</v>
      </c>
      <c r="E4085" t="s">
        <v>13849</v>
      </c>
      <c r="F4085">
        <v>8</v>
      </c>
      <c r="G4085" t="s">
        <v>13850</v>
      </c>
      <c r="H4085" t="s">
        <v>30999</v>
      </c>
      <c r="I4085">
        <v>19</v>
      </c>
      <c r="J4085">
        <v>55488567</v>
      </c>
      <c r="K4085">
        <v>55504324</v>
      </c>
      <c r="L4085">
        <v>15758</v>
      </c>
      <c r="M4085">
        <v>1</v>
      </c>
      <c r="N4085">
        <v>284297</v>
      </c>
      <c r="O4085" t="s">
        <v>13844</v>
      </c>
      <c r="P4085">
        <v>1848</v>
      </c>
      <c r="Q4085" t="s">
        <v>13845</v>
      </c>
      <c r="R4085" t="s">
        <v>13846</v>
      </c>
      <c r="S4085" t="s">
        <v>33835</v>
      </c>
      <c r="T4085">
        <v>0.97213403838398904</v>
      </c>
      <c r="U4085">
        <v>1</v>
      </c>
      <c r="V4085">
        <v>1.3479987756302501</v>
      </c>
      <c r="W4085">
        <v>0.38920677604595899</v>
      </c>
      <c r="X4085">
        <v>0.704072456322962</v>
      </c>
      <c r="Y4085">
        <v>-24.533195816404401</v>
      </c>
      <c r="Z4085">
        <v>0.69013698642955401</v>
      </c>
      <c r="AA4085">
        <v>0.84521697243271998</v>
      </c>
      <c r="AB4085">
        <v>0.38452470074303602</v>
      </c>
      <c r="AC4085">
        <v>0.71753805159658501</v>
      </c>
      <c r="AD4085">
        <v>0.87989882095915395</v>
      </c>
      <c r="AE4085">
        <v>-2.00197490639647</v>
      </c>
      <c r="AF4085">
        <v>0.61410715005536498</v>
      </c>
      <c r="AG4085">
        <v>0.80674443595273604</v>
      </c>
      <c r="AH4085">
        <v>2.2776093287322001</v>
      </c>
      <c r="AI4085">
        <v>0.35038410267202102</v>
      </c>
      <c r="AJ4085">
        <v>0.78121606160956403</v>
      </c>
      <c r="AK4085">
        <v>-24.162669171140202</v>
      </c>
    </row>
    <row r="4086" spans="1:37" x14ac:dyDescent="0.2">
      <c r="A4086" t="s">
        <v>12673</v>
      </c>
      <c r="B4086">
        <v>55492427</v>
      </c>
      <c r="C4086">
        <v>55492725</v>
      </c>
      <c r="D4086">
        <v>299</v>
      </c>
      <c r="E4086" t="s">
        <v>13851</v>
      </c>
      <c r="F4086">
        <v>6</v>
      </c>
      <c r="G4086" t="s">
        <v>13852</v>
      </c>
      <c r="H4086" t="s">
        <v>30999</v>
      </c>
      <c r="I4086">
        <v>19</v>
      </c>
      <c r="J4086">
        <v>55493891</v>
      </c>
      <c r="K4086">
        <v>55499973</v>
      </c>
      <c r="L4086">
        <v>6083</v>
      </c>
      <c r="M4086">
        <v>1</v>
      </c>
      <c r="N4086">
        <v>284297</v>
      </c>
      <c r="O4086" t="s">
        <v>13853</v>
      </c>
      <c r="P4086">
        <v>-1166</v>
      </c>
      <c r="Q4086" t="s">
        <v>13845</v>
      </c>
      <c r="R4086" t="s">
        <v>13846</v>
      </c>
      <c r="S4086" t="s">
        <v>33835</v>
      </c>
      <c r="T4086">
        <v>0.97213403838398904</v>
      </c>
      <c r="U4086">
        <v>1</v>
      </c>
      <c r="V4086">
        <v>2.7825039824272499</v>
      </c>
      <c r="W4086">
        <v>0.38920677604595899</v>
      </c>
      <c r="X4086">
        <v>0.704072456322962</v>
      </c>
      <c r="Y4086">
        <v>-24.774203906766399</v>
      </c>
      <c r="Z4086">
        <v>0.69013698642955401</v>
      </c>
      <c r="AA4086">
        <v>0.84521697243271998</v>
      </c>
      <c r="AB4086">
        <v>1.8190298999880901</v>
      </c>
      <c r="AC4086">
        <v>0.71753805159658501</v>
      </c>
      <c r="AD4086">
        <v>0.87989882095915395</v>
      </c>
      <c r="AE4086">
        <v>-3.43647997495491</v>
      </c>
      <c r="AF4086">
        <v>0.61410715005536498</v>
      </c>
      <c r="AG4086">
        <v>0.80674443595273604</v>
      </c>
      <c r="AH4086">
        <v>3.71211438235997</v>
      </c>
      <c r="AI4086">
        <v>0.35038410267202102</v>
      </c>
      <c r="AJ4086">
        <v>0.78121606160956403</v>
      </c>
      <c r="AK4086">
        <v>-24.1103481026522</v>
      </c>
    </row>
    <row r="4087" spans="1:37" x14ac:dyDescent="0.2">
      <c r="A4087" t="s">
        <v>12673</v>
      </c>
      <c r="B4087">
        <v>55492819</v>
      </c>
      <c r="C4087">
        <v>55492971</v>
      </c>
      <c r="D4087">
        <v>153</v>
      </c>
      <c r="E4087" t="s">
        <v>13854</v>
      </c>
      <c r="F4087">
        <v>3</v>
      </c>
      <c r="G4087" t="s">
        <v>13855</v>
      </c>
      <c r="H4087" t="s">
        <v>30987</v>
      </c>
      <c r="I4087">
        <v>19</v>
      </c>
      <c r="J4087">
        <v>55493891</v>
      </c>
      <c r="K4087">
        <v>55499973</v>
      </c>
      <c r="L4087">
        <v>6083</v>
      </c>
      <c r="M4087">
        <v>1</v>
      </c>
      <c r="N4087">
        <v>284297</v>
      </c>
      <c r="O4087" t="s">
        <v>13853</v>
      </c>
      <c r="P4087">
        <v>-920</v>
      </c>
      <c r="Q4087" t="s">
        <v>13845</v>
      </c>
      <c r="R4087" t="s">
        <v>13846</v>
      </c>
      <c r="S4087" t="s">
        <v>33835</v>
      </c>
      <c r="T4087">
        <v>0.97213403838398904</v>
      </c>
      <c r="U4087">
        <v>1</v>
      </c>
      <c r="V4087">
        <v>2.7825039824272499</v>
      </c>
      <c r="W4087">
        <v>0.38920677604595899</v>
      </c>
      <c r="X4087">
        <v>0.704072456322962</v>
      </c>
      <c r="Y4087">
        <v>-24.774203906766399</v>
      </c>
      <c r="Z4087">
        <v>0.69013698642955401</v>
      </c>
      <c r="AA4087">
        <v>0.84521697243271998</v>
      </c>
      <c r="AB4087">
        <v>1.8190298999880901</v>
      </c>
      <c r="AC4087">
        <v>0.71753805159658501</v>
      </c>
      <c r="AD4087">
        <v>0.87989882095915395</v>
      </c>
      <c r="AE4087">
        <v>-3.43647997495491</v>
      </c>
      <c r="AF4087">
        <v>0.61410715005536498</v>
      </c>
      <c r="AG4087">
        <v>0.80674443595273604</v>
      </c>
      <c r="AH4087">
        <v>3.71211438235997</v>
      </c>
      <c r="AI4087">
        <v>0.35038410267202102</v>
      </c>
      <c r="AJ4087">
        <v>0.78121606160956403</v>
      </c>
      <c r="AK4087">
        <v>-24.1103481026522</v>
      </c>
    </row>
    <row r="4088" spans="1:37" x14ac:dyDescent="0.2">
      <c r="A4088" t="s">
        <v>12673</v>
      </c>
      <c r="B4088">
        <v>56617594</v>
      </c>
      <c r="C4088">
        <v>56617782</v>
      </c>
      <c r="D4088">
        <v>189</v>
      </c>
      <c r="E4088" t="s">
        <v>13856</v>
      </c>
      <c r="F4088">
        <v>4</v>
      </c>
      <c r="G4088" t="s">
        <v>13857</v>
      </c>
      <c r="H4088" t="s">
        <v>33836</v>
      </c>
      <c r="I4088">
        <v>19</v>
      </c>
      <c r="J4088">
        <v>56595335</v>
      </c>
      <c r="K4088">
        <v>56610543</v>
      </c>
      <c r="L4088">
        <v>15209</v>
      </c>
      <c r="M4088">
        <v>1</v>
      </c>
      <c r="N4088">
        <v>114818278</v>
      </c>
      <c r="O4088" t="s">
        <v>13858</v>
      </c>
      <c r="P4088">
        <v>22259</v>
      </c>
      <c r="Q4088" t="s">
        <v>40</v>
      </c>
      <c r="R4088" t="s">
        <v>13859</v>
      </c>
      <c r="S4088" t="s">
        <v>33837</v>
      </c>
      <c r="T4088">
        <v>0.17308923567461099</v>
      </c>
      <c r="U4088">
        <v>0.603102917160658</v>
      </c>
      <c r="V4088">
        <v>-24.1370193548873</v>
      </c>
      <c r="W4088">
        <v>0.38920677604595899</v>
      </c>
      <c r="X4088">
        <v>0.704072456322962</v>
      </c>
      <c r="Y4088">
        <v>-22.3477303310625</v>
      </c>
      <c r="Z4088">
        <v>5.50355599158565E-2</v>
      </c>
      <c r="AA4088">
        <v>0.72610664078822296</v>
      </c>
      <c r="AB4088">
        <v>-24.1370193548873</v>
      </c>
      <c r="AC4088">
        <v>0.75388744886274095</v>
      </c>
      <c r="AD4088">
        <v>0.87989882095915395</v>
      </c>
      <c r="AE4088">
        <v>0.383914673008458</v>
      </c>
      <c r="AF4088">
        <v>0.32549523997010099</v>
      </c>
      <c r="AG4088">
        <v>0.70473078222419605</v>
      </c>
      <c r="AH4088">
        <v>-23.207408753531201</v>
      </c>
      <c r="AI4088">
        <v>0.35038410267202102</v>
      </c>
      <c r="AJ4088">
        <v>0.78121606160956403</v>
      </c>
      <c r="AK4088">
        <v>-23.137019433087499</v>
      </c>
    </row>
    <row r="4089" spans="1:37" x14ac:dyDescent="0.2">
      <c r="A4089" t="s">
        <v>12673</v>
      </c>
      <c r="B4089">
        <v>56723629</v>
      </c>
      <c r="C4089">
        <v>56723772</v>
      </c>
      <c r="D4089">
        <v>144</v>
      </c>
      <c r="E4089" t="s">
        <v>13860</v>
      </c>
      <c r="F4089">
        <v>0</v>
      </c>
      <c r="G4089" t="s">
        <v>13861</v>
      </c>
      <c r="H4089" t="s">
        <v>33838</v>
      </c>
      <c r="I4089">
        <v>19</v>
      </c>
      <c r="J4089">
        <v>56707398</v>
      </c>
      <c r="K4089">
        <v>56763550</v>
      </c>
      <c r="L4089">
        <v>56153</v>
      </c>
      <c r="M4089">
        <v>1</v>
      </c>
      <c r="N4089">
        <v>105372473</v>
      </c>
      <c r="O4089" t="s">
        <v>13862</v>
      </c>
      <c r="P4089">
        <v>16231</v>
      </c>
      <c r="Q4089" t="s">
        <v>40</v>
      </c>
      <c r="R4089" t="s">
        <v>13863</v>
      </c>
      <c r="S4089" t="s">
        <v>33839</v>
      </c>
      <c r="T4089">
        <v>3.5551012810344097E-2</v>
      </c>
      <c r="U4089">
        <v>0.603102917160658</v>
      </c>
      <c r="V4089">
        <v>24.6492929064094</v>
      </c>
      <c r="W4089">
        <v>0.86214887914709604</v>
      </c>
      <c r="X4089">
        <v>0.95159051474143896</v>
      </c>
      <c r="Y4089">
        <v>-4.3688454318902899E-2</v>
      </c>
      <c r="Z4089">
        <v>6.2807925220854099E-2</v>
      </c>
      <c r="AA4089">
        <v>0.72610664078822296</v>
      </c>
      <c r="AB4089">
        <v>24.614214349417399</v>
      </c>
      <c r="AC4089">
        <v>0.64760710926640297</v>
      </c>
      <c r="AD4089">
        <v>0.87989882095915395</v>
      </c>
      <c r="AE4089">
        <v>-7.6900422552118403E-2</v>
      </c>
      <c r="AF4089">
        <v>8.3289216341358704E-2</v>
      </c>
      <c r="AG4089">
        <v>0.65945629953981399</v>
      </c>
      <c r="AH4089">
        <v>1.14694915340255</v>
      </c>
      <c r="AI4089">
        <v>0.91038310110390896</v>
      </c>
      <c r="AJ4089">
        <v>0.98621344597861504</v>
      </c>
      <c r="AK4089">
        <v>5.4253126030206801E-3</v>
      </c>
    </row>
    <row r="4090" spans="1:37" x14ac:dyDescent="0.2">
      <c r="A4090" t="s">
        <v>12673</v>
      </c>
      <c r="B4090">
        <v>57106307</v>
      </c>
      <c r="C4090">
        <v>57106468</v>
      </c>
      <c r="D4090">
        <v>162</v>
      </c>
      <c r="E4090" t="s">
        <v>13864</v>
      </c>
      <c r="F4090">
        <v>19</v>
      </c>
      <c r="G4090" t="s">
        <v>13865</v>
      </c>
      <c r="H4090" t="s">
        <v>31000</v>
      </c>
      <c r="I4090">
        <v>19</v>
      </c>
      <c r="J4090">
        <v>57119138</v>
      </c>
      <c r="K4090">
        <v>57128767</v>
      </c>
      <c r="L4090">
        <v>9630</v>
      </c>
      <c r="M4090">
        <v>1</v>
      </c>
      <c r="N4090">
        <v>57663</v>
      </c>
      <c r="O4090" t="s">
        <v>13866</v>
      </c>
      <c r="P4090">
        <v>-12670</v>
      </c>
      <c r="Q4090" t="s">
        <v>13867</v>
      </c>
      <c r="R4090" t="s">
        <v>13868</v>
      </c>
      <c r="S4090" t="s">
        <v>33840</v>
      </c>
      <c r="T4090">
        <v>0.32911398597860803</v>
      </c>
      <c r="U4090">
        <v>0.603102917160658</v>
      </c>
      <c r="V4090">
        <v>24.072980261647199</v>
      </c>
      <c r="W4090">
        <v>0.38920677604595899</v>
      </c>
      <c r="X4090">
        <v>0.704072456322962</v>
      </c>
      <c r="Y4090">
        <v>-24.271994628402201</v>
      </c>
      <c r="Z4090">
        <v>0.306975110376564</v>
      </c>
      <c r="AA4090">
        <v>0.72610664078822296</v>
      </c>
      <c r="AB4090">
        <v>24.323693692964699</v>
      </c>
      <c r="AC4090">
        <v>0.71753805159658501</v>
      </c>
      <c r="AD4090">
        <v>0.87989882095915395</v>
      </c>
      <c r="AE4090">
        <v>-1.1250137117365699</v>
      </c>
      <c r="AF4090">
        <v>0.64997455747578503</v>
      </c>
      <c r="AG4090">
        <v>0.80674443595273604</v>
      </c>
      <c r="AH4090">
        <v>0.59935171943766996</v>
      </c>
      <c r="AI4090">
        <v>0.35038410267202102</v>
      </c>
      <c r="AJ4090">
        <v>0.78121606160956403</v>
      </c>
      <c r="AK4090">
        <v>-24.2167784943335</v>
      </c>
    </row>
    <row r="4091" spans="1:37" x14ac:dyDescent="0.2">
      <c r="A4091" t="s">
        <v>12673</v>
      </c>
      <c r="B4091">
        <v>57394595</v>
      </c>
      <c r="C4091">
        <v>57394746</v>
      </c>
      <c r="D4091">
        <v>152</v>
      </c>
      <c r="E4091" t="s">
        <v>13869</v>
      </c>
      <c r="F4091">
        <v>1</v>
      </c>
      <c r="G4091" t="s">
        <v>13870</v>
      </c>
      <c r="H4091" t="s">
        <v>30987</v>
      </c>
      <c r="I4091">
        <v>19</v>
      </c>
      <c r="J4091">
        <v>57394183</v>
      </c>
      <c r="K4091">
        <v>57438457</v>
      </c>
      <c r="L4091">
        <v>44275</v>
      </c>
      <c r="M4091">
        <v>1</v>
      </c>
      <c r="N4091">
        <v>147694</v>
      </c>
      <c r="O4091" t="s">
        <v>13871</v>
      </c>
      <c r="P4091">
        <v>412</v>
      </c>
      <c r="Q4091" t="s">
        <v>13872</v>
      </c>
      <c r="R4091" t="s">
        <v>13873</v>
      </c>
      <c r="S4091" t="s">
        <v>33841</v>
      </c>
      <c r="T4091">
        <v>0.35387198439864398</v>
      </c>
      <c r="U4091">
        <v>0.603102917160658</v>
      </c>
      <c r="V4091">
        <v>-23.6842138411184</v>
      </c>
      <c r="W4091">
        <v>0.38920677604595899</v>
      </c>
      <c r="X4091">
        <v>0.704072456322962</v>
      </c>
      <c r="Y4091">
        <v>-23.5529693180337</v>
      </c>
      <c r="Z4091">
        <v>0.184235113180511</v>
      </c>
      <c r="AA4091">
        <v>0.72610664078822296</v>
      </c>
      <c r="AB4091">
        <v>-23.6842138411184</v>
      </c>
      <c r="AC4091">
        <v>0.21073619169722799</v>
      </c>
      <c r="AD4091">
        <v>0.68253123924728298</v>
      </c>
      <c r="AE4091">
        <v>-23.5529693180337</v>
      </c>
      <c r="AF4091">
        <v>0.501741946288212</v>
      </c>
      <c r="AG4091">
        <v>0.80674443595273604</v>
      </c>
      <c r="AH4091">
        <v>-22.7546032658488</v>
      </c>
      <c r="AI4091">
        <v>0.52399907623471598</v>
      </c>
      <c r="AJ4091">
        <v>0.78121606160956403</v>
      </c>
      <c r="AK4091">
        <v>-22.684213948150902</v>
      </c>
    </row>
    <row r="4092" spans="1:37" x14ac:dyDescent="0.2">
      <c r="A4092" t="s">
        <v>12673</v>
      </c>
      <c r="B4092">
        <v>58038134</v>
      </c>
      <c r="C4092">
        <v>58038307</v>
      </c>
      <c r="D4092">
        <v>174</v>
      </c>
      <c r="E4092" t="s">
        <v>13874</v>
      </c>
      <c r="F4092">
        <v>10</v>
      </c>
      <c r="G4092" t="s">
        <v>13875</v>
      </c>
      <c r="H4092" t="s">
        <v>33842</v>
      </c>
      <c r="I4092">
        <v>19</v>
      </c>
      <c r="J4092">
        <v>58034106</v>
      </c>
      <c r="K4092">
        <v>58038442</v>
      </c>
      <c r="L4092">
        <v>4337</v>
      </c>
      <c r="M4092">
        <v>1</v>
      </c>
      <c r="N4092">
        <v>284312</v>
      </c>
      <c r="O4092" t="s">
        <v>13876</v>
      </c>
      <c r="P4092">
        <v>4028</v>
      </c>
      <c r="Q4092" t="s">
        <v>13877</v>
      </c>
      <c r="R4092" t="s">
        <v>13878</v>
      </c>
      <c r="S4092" t="s">
        <v>33843</v>
      </c>
      <c r="T4092">
        <v>0.32911398597860803</v>
      </c>
      <c r="U4092">
        <v>0.603102917160658</v>
      </c>
      <c r="V4092">
        <v>24.2347233195852</v>
      </c>
      <c r="W4092">
        <v>0.38920677604595899</v>
      </c>
      <c r="X4092">
        <v>0.704072456322962</v>
      </c>
      <c r="Y4092">
        <v>-24.033089469377501</v>
      </c>
      <c r="Z4092">
        <v>0.48464167878831399</v>
      </c>
      <c r="AA4092">
        <v>0.84435025072159198</v>
      </c>
      <c r="AB4092">
        <v>23.271249265035902</v>
      </c>
      <c r="AC4092">
        <v>0.21073619169722799</v>
      </c>
      <c r="AD4092">
        <v>0.68253123924728298</v>
      </c>
      <c r="AE4092">
        <v>-24.033089469377501</v>
      </c>
      <c r="AF4092">
        <v>0.16793847098801201</v>
      </c>
      <c r="AG4092">
        <v>0.68151250837662902</v>
      </c>
      <c r="AH4092">
        <v>24.2347233195852</v>
      </c>
      <c r="AI4092">
        <v>0.52399907623471598</v>
      </c>
      <c r="AJ4092">
        <v>0.78121606160956403</v>
      </c>
      <c r="AK4092">
        <v>-23.164334072081299</v>
      </c>
    </row>
    <row r="4093" spans="1:37" x14ac:dyDescent="0.2">
      <c r="A4093" t="s">
        <v>12673</v>
      </c>
      <c r="B4093">
        <v>58038385</v>
      </c>
      <c r="C4093">
        <v>58038683</v>
      </c>
      <c r="D4093">
        <v>299</v>
      </c>
      <c r="E4093" t="s">
        <v>13879</v>
      </c>
      <c r="F4093">
        <v>11</v>
      </c>
      <c r="G4093" t="s">
        <v>13880</v>
      </c>
      <c r="H4093" t="s">
        <v>31003</v>
      </c>
      <c r="I4093">
        <v>19</v>
      </c>
      <c r="J4093">
        <v>58034106</v>
      </c>
      <c r="K4093">
        <v>58038442</v>
      </c>
      <c r="L4093">
        <v>4337</v>
      </c>
      <c r="M4093">
        <v>1</v>
      </c>
      <c r="N4093">
        <v>284312</v>
      </c>
      <c r="O4093" t="s">
        <v>13876</v>
      </c>
      <c r="P4093">
        <v>4279</v>
      </c>
      <c r="Q4093" t="s">
        <v>13877</v>
      </c>
      <c r="R4093" t="s">
        <v>13878</v>
      </c>
      <c r="S4093" t="s">
        <v>33843</v>
      </c>
      <c r="T4093">
        <v>0.32911398597860803</v>
      </c>
      <c r="U4093">
        <v>0.603102917160658</v>
      </c>
      <c r="V4093">
        <v>24.2347233195852</v>
      </c>
      <c r="W4093">
        <v>0.38920677604595899</v>
      </c>
      <c r="X4093">
        <v>0.704072456322962</v>
      </c>
      <c r="Y4093">
        <v>-24.033089469377501</v>
      </c>
      <c r="Z4093">
        <v>0.48464167878831399</v>
      </c>
      <c r="AA4093">
        <v>0.84435025072159198</v>
      </c>
      <c r="AB4093">
        <v>23.271249265035902</v>
      </c>
      <c r="AC4093">
        <v>0.21073619169722799</v>
      </c>
      <c r="AD4093">
        <v>0.68253123924728298</v>
      </c>
      <c r="AE4093">
        <v>-24.033089469377501</v>
      </c>
      <c r="AF4093">
        <v>0.16793847098801201</v>
      </c>
      <c r="AG4093">
        <v>0.68151250837662902</v>
      </c>
      <c r="AH4093">
        <v>24.2347233195852</v>
      </c>
      <c r="AI4093">
        <v>0.52399907623471598</v>
      </c>
      <c r="AJ4093">
        <v>0.78121606160956403</v>
      </c>
      <c r="AK4093">
        <v>-23.164334072081299</v>
      </c>
    </row>
    <row r="4094" spans="1:37" x14ac:dyDescent="0.2">
      <c r="A4094" t="s">
        <v>12673</v>
      </c>
      <c r="B4094">
        <v>58356532</v>
      </c>
      <c r="C4094">
        <v>58356830</v>
      </c>
      <c r="D4094">
        <v>299</v>
      </c>
      <c r="E4094" t="s">
        <v>13881</v>
      </c>
      <c r="F4094">
        <v>37</v>
      </c>
      <c r="G4094" t="s">
        <v>13882</v>
      </c>
      <c r="H4094" t="s">
        <v>30987</v>
      </c>
      <c r="I4094">
        <v>19</v>
      </c>
      <c r="J4094">
        <v>58346854</v>
      </c>
      <c r="K4094">
        <v>58356225</v>
      </c>
      <c r="L4094">
        <v>9372</v>
      </c>
      <c r="M4094">
        <v>2</v>
      </c>
      <c r="N4094">
        <v>1</v>
      </c>
      <c r="O4094" t="s">
        <v>13883</v>
      </c>
      <c r="P4094">
        <v>-307</v>
      </c>
      <c r="Q4094" t="s">
        <v>13884</v>
      </c>
      <c r="R4094" t="s">
        <v>13885</v>
      </c>
      <c r="S4094" t="s">
        <v>33844</v>
      </c>
      <c r="T4094">
        <v>0.35387198439864398</v>
      </c>
      <c r="U4094">
        <v>0.603102917160658</v>
      </c>
      <c r="V4094">
        <v>-21.971793614137098</v>
      </c>
      <c r="W4094" t="s">
        <v>40</v>
      </c>
      <c r="X4094" t="s">
        <v>40</v>
      </c>
      <c r="Y4094">
        <v>0</v>
      </c>
      <c r="Z4094">
        <v>0.184235113180511</v>
      </c>
      <c r="AA4094">
        <v>0.72610664078822296</v>
      </c>
      <c r="AB4094">
        <v>-21.971793614137098</v>
      </c>
      <c r="AC4094">
        <v>0.45677901822897599</v>
      </c>
      <c r="AD4094">
        <v>0.82872126865393902</v>
      </c>
      <c r="AE4094">
        <v>21.116183807417901</v>
      </c>
      <c r="AF4094">
        <v>0.501741946288212</v>
      </c>
      <c r="AG4094">
        <v>0.80674443595273604</v>
      </c>
      <c r="AH4094">
        <v>-21.042183259379499</v>
      </c>
      <c r="AI4094">
        <v>0.52399907623471598</v>
      </c>
      <c r="AJ4094">
        <v>0.78121606160956403</v>
      </c>
      <c r="AK4094">
        <v>-20.971793964893401</v>
      </c>
    </row>
    <row r="4095" spans="1:37" x14ac:dyDescent="0.2">
      <c r="A4095" t="s">
        <v>12673</v>
      </c>
      <c r="B4095">
        <v>58356872</v>
      </c>
      <c r="C4095">
        <v>58357020</v>
      </c>
      <c r="D4095">
        <v>149</v>
      </c>
      <c r="E4095" t="s">
        <v>13886</v>
      </c>
      <c r="F4095">
        <v>18</v>
      </c>
      <c r="G4095" t="s">
        <v>13887</v>
      </c>
      <c r="H4095" t="s">
        <v>30987</v>
      </c>
      <c r="I4095">
        <v>19</v>
      </c>
      <c r="J4095">
        <v>58346854</v>
      </c>
      <c r="K4095">
        <v>58356225</v>
      </c>
      <c r="L4095">
        <v>9372</v>
      </c>
      <c r="M4095">
        <v>2</v>
      </c>
      <c r="N4095">
        <v>1</v>
      </c>
      <c r="O4095" t="s">
        <v>13883</v>
      </c>
      <c r="P4095">
        <v>-647</v>
      </c>
      <c r="Q4095" t="s">
        <v>13884</v>
      </c>
      <c r="R4095" t="s">
        <v>13885</v>
      </c>
      <c r="S4095" t="s">
        <v>33844</v>
      </c>
      <c r="T4095">
        <v>0.35387198439864398</v>
      </c>
      <c r="U4095">
        <v>0.603102917160658</v>
      </c>
      <c r="V4095">
        <v>-22.708759068000699</v>
      </c>
      <c r="W4095" t="s">
        <v>40</v>
      </c>
      <c r="X4095" t="s">
        <v>40</v>
      </c>
      <c r="Y4095">
        <v>0</v>
      </c>
      <c r="Z4095">
        <v>0.184235113180511</v>
      </c>
      <c r="AA4095">
        <v>0.72610664078822296</v>
      </c>
      <c r="AB4095">
        <v>-22.708759068000699</v>
      </c>
      <c r="AC4095">
        <v>0.45677901822897599</v>
      </c>
      <c r="AD4095">
        <v>0.82872126865393902</v>
      </c>
      <c r="AE4095">
        <v>21.853149147703299</v>
      </c>
      <c r="AF4095">
        <v>0.501741946288212</v>
      </c>
      <c r="AG4095">
        <v>0.80674443595273604</v>
      </c>
      <c r="AH4095">
        <v>-21.7791485863027</v>
      </c>
      <c r="AI4095">
        <v>0.52399907623471598</v>
      </c>
      <c r="AJ4095">
        <v>0.78121606160956403</v>
      </c>
      <c r="AK4095">
        <v>-21.708759278454501</v>
      </c>
    </row>
    <row r="4096" spans="1:37" x14ac:dyDescent="0.2">
      <c r="A4096" t="s">
        <v>13888</v>
      </c>
      <c r="B4096">
        <v>338056</v>
      </c>
      <c r="C4096">
        <v>338240</v>
      </c>
      <c r="D4096">
        <v>185</v>
      </c>
      <c r="E4096" t="s">
        <v>13889</v>
      </c>
      <c r="F4096">
        <v>0</v>
      </c>
      <c r="G4096" t="s">
        <v>13890</v>
      </c>
      <c r="H4096" t="s">
        <v>33845</v>
      </c>
      <c r="I4096">
        <v>2</v>
      </c>
      <c r="J4096">
        <v>318053</v>
      </c>
      <c r="K4096">
        <v>342118</v>
      </c>
      <c r="L4096">
        <v>24066</v>
      </c>
      <c r="M4096">
        <v>1</v>
      </c>
      <c r="N4096">
        <v>105373350</v>
      </c>
      <c r="O4096" t="s">
        <v>13891</v>
      </c>
      <c r="P4096">
        <v>20003</v>
      </c>
      <c r="Q4096" t="s">
        <v>40</v>
      </c>
      <c r="R4096" t="s">
        <v>13892</v>
      </c>
      <c r="S4096" t="s">
        <v>33846</v>
      </c>
      <c r="T4096">
        <v>1</v>
      </c>
      <c r="U4096">
        <v>1</v>
      </c>
      <c r="V4096">
        <v>-1.7902935665670401</v>
      </c>
      <c r="W4096">
        <v>0.94541066367716797</v>
      </c>
      <c r="X4096">
        <v>0.95159051474143896</v>
      </c>
      <c r="Y4096">
        <v>-1.5850484876064099</v>
      </c>
      <c r="Z4096">
        <v>0.65379035313853895</v>
      </c>
      <c r="AA4096">
        <v>0.84521697243271998</v>
      </c>
      <c r="AB4096">
        <v>-2.753767252372</v>
      </c>
      <c r="AC4096">
        <v>0.71753805159658501</v>
      </c>
      <c r="AD4096">
        <v>0.87989882095915395</v>
      </c>
      <c r="AE4096">
        <v>-2.5850480494364798</v>
      </c>
      <c r="AF4096">
        <v>0.64997455747578503</v>
      </c>
      <c r="AG4096">
        <v>0.80674443595273604</v>
      </c>
      <c r="AH4096">
        <v>-0.86068301510674305</v>
      </c>
      <c r="AI4096">
        <v>0.59609816080359102</v>
      </c>
      <c r="AJ4096">
        <v>0.78121606160956403</v>
      </c>
      <c r="AK4096">
        <v>-0.71629314153296797</v>
      </c>
    </row>
    <row r="4097" spans="1:37" x14ac:dyDescent="0.2">
      <c r="A4097" t="s">
        <v>13888</v>
      </c>
      <c r="B4097">
        <v>487726</v>
      </c>
      <c r="C4097">
        <v>487875</v>
      </c>
      <c r="D4097">
        <v>150</v>
      </c>
      <c r="E4097" t="s">
        <v>13893</v>
      </c>
      <c r="F4097">
        <v>7</v>
      </c>
      <c r="G4097" t="s">
        <v>13894</v>
      </c>
      <c r="H4097" t="s">
        <v>31000</v>
      </c>
      <c r="I4097">
        <v>2</v>
      </c>
      <c r="J4097">
        <v>490944</v>
      </c>
      <c r="K4097">
        <v>492655</v>
      </c>
      <c r="L4097">
        <v>1712</v>
      </c>
      <c r="M4097">
        <v>2</v>
      </c>
      <c r="N4097">
        <v>727944</v>
      </c>
      <c r="O4097" t="s">
        <v>13895</v>
      </c>
      <c r="P4097">
        <v>4780</v>
      </c>
      <c r="Q4097" t="s">
        <v>13896</v>
      </c>
      <c r="R4097" t="s">
        <v>13897</v>
      </c>
      <c r="S4097" t="s">
        <v>33847</v>
      </c>
      <c r="T4097">
        <v>0.32911398597860803</v>
      </c>
      <c r="U4097">
        <v>0.603102917160658</v>
      </c>
      <c r="V4097">
        <v>24.5102891600568</v>
      </c>
      <c r="W4097">
        <v>0.123414495547065</v>
      </c>
      <c r="X4097">
        <v>0.704072456322962</v>
      </c>
      <c r="Y4097">
        <v>25.045020343905399</v>
      </c>
      <c r="Z4097">
        <v>0.306975110376564</v>
      </c>
      <c r="AA4097">
        <v>0.72610664078822296</v>
      </c>
      <c r="AB4097">
        <v>24.007545682354799</v>
      </c>
      <c r="AC4097">
        <v>0.27780950890804001</v>
      </c>
      <c r="AD4097">
        <v>0.68253123924728298</v>
      </c>
      <c r="AE4097">
        <v>24.045020385580099</v>
      </c>
      <c r="AF4097">
        <v>0.61410715005536498</v>
      </c>
      <c r="AG4097">
        <v>0.80674443595273604</v>
      </c>
      <c r="AH4097">
        <v>2.4102799369858801</v>
      </c>
      <c r="AI4097">
        <v>3.6185182304427702E-2</v>
      </c>
      <c r="AJ4097">
        <v>0.78121606160956403</v>
      </c>
      <c r="AK4097">
        <v>25.045020343905399</v>
      </c>
    </row>
    <row r="4098" spans="1:37" x14ac:dyDescent="0.2">
      <c r="A4098" t="s">
        <v>13888</v>
      </c>
      <c r="B4098">
        <v>487875</v>
      </c>
      <c r="C4098">
        <v>488024</v>
      </c>
      <c r="D4098">
        <v>150</v>
      </c>
      <c r="E4098" t="s">
        <v>13898</v>
      </c>
      <c r="F4098">
        <v>15</v>
      </c>
      <c r="G4098" t="s">
        <v>13899</v>
      </c>
      <c r="H4098" t="s">
        <v>31000</v>
      </c>
      <c r="I4098">
        <v>2</v>
      </c>
      <c r="J4098">
        <v>490944</v>
      </c>
      <c r="K4098">
        <v>492655</v>
      </c>
      <c r="L4098">
        <v>1712</v>
      </c>
      <c r="M4098">
        <v>2</v>
      </c>
      <c r="N4098">
        <v>727944</v>
      </c>
      <c r="O4098" t="s">
        <v>13895</v>
      </c>
      <c r="P4098">
        <v>4631</v>
      </c>
      <c r="Q4098" t="s">
        <v>13896</v>
      </c>
      <c r="R4098" t="s">
        <v>13897</v>
      </c>
      <c r="S4098" t="s">
        <v>33847</v>
      </c>
      <c r="T4098">
        <v>0.32911398597860803</v>
      </c>
      <c r="U4098">
        <v>0.603102917160658</v>
      </c>
      <c r="V4098">
        <v>24.5102891600568</v>
      </c>
      <c r="W4098">
        <v>0.123414495547065</v>
      </c>
      <c r="X4098">
        <v>0.704072456322962</v>
      </c>
      <c r="Y4098">
        <v>25.045020343905399</v>
      </c>
      <c r="Z4098">
        <v>0.306975110376564</v>
      </c>
      <c r="AA4098">
        <v>0.72610664078822296</v>
      </c>
      <c r="AB4098">
        <v>24.007545682354799</v>
      </c>
      <c r="AC4098">
        <v>0.27780950890804001</v>
      </c>
      <c r="AD4098">
        <v>0.68253123924728298</v>
      </c>
      <c r="AE4098">
        <v>24.045020385580099</v>
      </c>
      <c r="AF4098">
        <v>0.61410715005536498</v>
      </c>
      <c r="AG4098">
        <v>0.80674443595273604</v>
      </c>
      <c r="AH4098">
        <v>2.4102799369858801</v>
      </c>
      <c r="AI4098">
        <v>3.6185182304427702E-2</v>
      </c>
      <c r="AJ4098">
        <v>0.78121606160956403</v>
      </c>
      <c r="AK4098">
        <v>25.045020343905399</v>
      </c>
    </row>
    <row r="4099" spans="1:37" x14ac:dyDescent="0.2">
      <c r="A4099" t="s">
        <v>13888</v>
      </c>
      <c r="B4099">
        <v>488024</v>
      </c>
      <c r="C4099">
        <v>488173</v>
      </c>
      <c r="D4099">
        <v>150</v>
      </c>
      <c r="E4099" t="s">
        <v>13900</v>
      </c>
      <c r="F4099">
        <v>18</v>
      </c>
      <c r="G4099" t="s">
        <v>13901</v>
      </c>
      <c r="H4099" t="s">
        <v>31000</v>
      </c>
      <c r="I4099">
        <v>2</v>
      </c>
      <c r="J4099">
        <v>490944</v>
      </c>
      <c r="K4099">
        <v>492655</v>
      </c>
      <c r="L4099">
        <v>1712</v>
      </c>
      <c r="M4099">
        <v>2</v>
      </c>
      <c r="N4099">
        <v>727944</v>
      </c>
      <c r="O4099" t="s">
        <v>13895</v>
      </c>
      <c r="P4099">
        <v>4482</v>
      </c>
      <c r="Q4099" t="s">
        <v>13896</v>
      </c>
      <c r="R4099" t="s">
        <v>13897</v>
      </c>
      <c r="S4099" t="s">
        <v>33847</v>
      </c>
      <c r="T4099">
        <v>0.32911398597860803</v>
      </c>
      <c r="U4099">
        <v>0.603102917160658</v>
      </c>
      <c r="V4099">
        <v>24.8888007693783</v>
      </c>
      <c r="W4099">
        <v>0.123414495547065</v>
      </c>
      <c r="X4099">
        <v>0.704072456322962</v>
      </c>
      <c r="Y4099">
        <v>25.329517242187698</v>
      </c>
      <c r="Z4099">
        <v>0.306975110376564</v>
      </c>
      <c r="AA4099">
        <v>0.72610664078822296</v>
      </c>
      <c r="AB4099">
        <v>24.292042572785999</v>
      </c>
      <c r="AC4099">
        <v>0.27780950890804001</v>
      </c>
      <c r="AD4099">
        <v>0.68253123924728298</v>
      </c>
      <c r="AE4099">
        <v>24.329517276403799</v>
      </c>
      <c r="AF4099">
        <v>0.61410715005536498</v>
      </c>
      <c r="AG4099">
        <v>0.80674443595273604</v>
      </c>
      <c r="AH4099">
        <v>2.7887915463073898</v>
      </c>
      <c r="AI4099">
        <v>3.6185182304427702E-2</v>
      </c>
      <c r="AJ4099">
        <v>0.78121606160956403</v>
      </c>
      <c r="AK4099">
        <v>25.329517242187698</v>
      </c>
    </row>
    <row r="4100" spans="1:37" x14ac:dyDescent="0.2">
      <c r="A4100" t="s">
        <v>13888</v>
      </c>
      <c r="B4100">
        <v>488173</v>
      </c>
      <c r="C4100">
        <v>488322</v>
      </c>
      <c r="D4100">
        <v>150</v>
      </c>
      <c r="E4100" t="s">
        <v>13902</v>
      </c>
      <c r="F4100">
        <v>21</v>
      </c>
      <c r="G4100" t="s">
        <v>13903</v>
      </c>
      <c r="H4100" t="s">
        <v>31000</v>
      </c>
      <c r="I4100">
        <v>2</v>
      </c>
      <c r="J4100">
        <v>490944</v>
      </c>
      <c r="K4100">
        <v>492655</v>
      </c>
      <c r="L4100">
        <v>1712</v>
      </c>
      <c r="M4100">
        <v>2</v>
      </c>
      <c r="N4100">
        <v>727944</v>
      </c>
      <c r="O4100" t="s">
        <v>13895</v>
      </c>
      <c r="P4100">
        <v>4333</v>
      </c>
      <c r="Q4100" t="s">
        <v>13896</v>
      </c>
      <c r="R4100" t="s">
        <v>13897</v>
      </c>
      <c r="S4100" t="s">
        <v>33847</v>
      </c>
      <c r="T4100">
        <v>0.32911398597860803</v>
      </c>
      <c r="U4100">
        <v>0.603102917160658</v>
      </c>
      <c r="V4100">
        <v>25.436288550015298</v>
      </c>
      <c r="W4100">
        <v>0.123414495547065</v>
      </c>
      <c r="X4100">
        <v>0.704072456322962</v>
      </c>
      <c r="Y4100">
        <v>25.620262246507199</v>
      </c>
      <c r="Z4100">
        <v>0.306975110376564</v>
      </c>
      <c r="AA4100">
        <v>0.72610664078822296</v>
      </c>
      <c r="AB4100">
        <v>24.5827875705316</v>
      </c>
      <c r="AC4100">
        <v>0.27780950890804001</v>
      </c>
      <c r="AD4100">
        <v>0.68253123924728298</v>
      </c>
      <c r="AE4100">
        <v>24.620262274478101</v>
      </c>
      <c r="AF4100">
        <v>0.61410715005536498</v>
      </c>
      <c r="AG4100">
        <v>0.80674443595273604</v>
      </c>
      <c r="AH4100">
        <v>4.6582069404384496</v>
      </c>
      <c r="AI4100">
        <v>3.6185182304427702E-2</v>
      </c>
      <c r="AJ4100">
        <v>0.78121606160956403</v>
      </c>
      <c r="AK4100">
        <v>25.620262246507199</v>
      </c>
    </row>
    <row r="4101" spans="1:37" x14ac:dyDescent="0.2">
      <c r="A4101" t="s">
        <v>13888</v>
      </c>
      <c r="B4101">
        <v>558637</v>
      </c>
      <c r="C4101">
        <v>558779</v>
      </c>
      <c r="D4101">
        <v>143</v>
      </c>
      <c r="E4101" t="s">
        <v>13904</v>
      </c>
      <c r="F4101">
        <v>6</v>
      </c>
      <c r="G4101" t="s">
        <v>13905</v>
      </c>
      <c r="H4101" t="s">
        <v>30987</v>
      </c>
      <c r="I4101">
        <v>2</v>
      </c>
      <c r="J4101">
        <v>559128</v>
      </c>
      <c r="K4101">
        <v>560778</v>
      </c>
      <c r="L4101">
        <v>1651</v>
      </c>
      <c r="M4101">
        <v>1</v>
      </c>
      <c r="N4101">
        <v>105373352</v>
      </c>
      <c r="O4101" t="s">
        <v>13906</v>
      </c>
      <c r="P4101">
        <v>-349</v>
      </c>
      <c r="Q4101" t="s">
        <v>13907</v>
      </c>
      <c r="R4101" t="s">
        <v>13908</v>
      </c>
      <c r="S4101" t="s">
        <v>33848</v>
      </c>
      <c r="T4101">
        <v>0.32911398597860803</v>
      </c>
      <c r="U4101">
        <v>0.603102917160658</v>
      </c>
      <c r="V4101">
        <v>22.2753982837066</v>
      </c>
      <c r="W4101">
        <v>0.89107655920673101</v>
      </c>
      <c r="X4101">
        <v>0.95159051474143896</v>
      </c>
      <c r="Y4101">
        <v>1.8614520280973299</v>
      </c>
      <c r="Z4101">
        <v>0.306975110376564</v>
      </c>
      <c r="AA4101">
        <v>0.72610664078822296</v>
      </c>
      <c r="AB4101">
        <v>23.312565552788701</v>
      </c>
      <c r="AC4101">
        <v>0.75388744886274095</v>
      </c>
      <c r="AD4101">
        <v>0.87989882095915395</v>
      </c>
      <c r="AE4101">
        <v>0.86145211803805599</v>
      </c>
      <c r="AF4101">
        <v>0.64997455747578503</v>
      </c>
      <c r="AG4101">
        <v>0.80674443595273604</v>
      </c>
      <c r="AH4101">
        <v>-0.58581772752083805</v>
      </c>
      <c r="AI4101">
        <v>0.56157887380500204</v>
      </c>
      <c r="AJ4101">
        <v>0.78121606160956403</v>
      </c>
      <c r="AK4101">
        <v>2.73020722483693</v>
      </c>
    </row>
    <row r="4102" spans="1:37" x14ac:dyDescent="0.2">
      <c r="A4102" t="s">
        <v>13888</v>
      </c>
      <c r="B4102">
        <v>605942</v>
      </c>
      <c r="C4102">
        <v>606138</v>
      </c>
      <c r="D4102">
        <v>197</v>
      </c>
      <c r="E4102" t="s">
        <v>13909</v>
      </c>
      <c r="F4102">
        <v>5</v>
      </c>
      <c r="G4102" t="s">
        <v>13910</v>
      </c>
      <c r="H4102" t="s">
        <v>31000</v>
      </c>
      <c r="I4102">
        <v>2</v>
      </c>
      <c r="J4102">
        <v>559128</v>
      </c>
      <c r="K4102">
        <v>560778</v>
      </c>
      <c r="L4102">
        <v>1651</v>
      </c>
      <c r="M4102">
        <v>1</v>
      </c>
      <c r="N4102">
        <v>105373352</v>
      </c>
      <c r="O4102" t="s">
        <v>13906</v>
      </c>
      <c r="P4102">
        <v>46814</v>
      </c>
      <c r="Q4102" t="s">
        <v>13907</v>
      </c>
      <c r="R4102" t="s">
        <v>13908</v>
      </c>
      <c r="S4102" t="s">
        <v>33848</v>
      </c>
      <c r="T4102">
        <v>0.152084254673993</v>
      </c>
      <c r="U4102">
        <v>0.603102917160658</v>
      </c>
      <c r="V4102">
        <v>24.915166645152699</v>
      </c>
      <c r="W4102">
        <v>0.94541066367716797</v>
      </c>
      <c r="X4102">
        <v>0.95159051474143896</v>
      </c>
      <c r="Y4102">
        <v>-1.7449201599581801</v>
      </c>
      <c r="Z4102">
        <v>0.306975110376564</v>
      </c>
      <c r="AA4102">
        <v>0.72610664078822296</v>
      </c>
      <c r="AB4102">
        <v>23.951692564497499</v>
      </c>
      <c r="AC4102">
        <v>0.71753805159658501</v>
      </c>
      <c r="AD4102">
        <v>0.87989882095915395</v>
      </c>
      <c r="AE4102">
        <v>-2.7449199408731699</v>
      </c>
      <c r="AF4102">
        <v>4.6407610929182198E-2</v>
      </c>
      <c r="AG4102">
        <v>0.476038960109122</v>
      </c>
      <c r="AH4102">
        <v>24.915166645152699</v>
      </c>
      <c r="AI4102">
        <v>0.59609816080359102</v>
      </c>
      <c r="AJ4102">
        <v>0.78121606160956403</v>
      </c>
      <c r="AK4102">
        <v>-0.87616474723287596</v>
      </c>
    </row>
    <row r="4103" spans="1:37" x14ac:dyDescent="0.2">
      <c r="A4103" t="s">
        <v>13888</v>
      </c>
      <c r="B4103">
        <v>606138</v>
      </c>
      <c r="C4103">
        <v>606334</v>
      </c>
      <c r="D4103">
        <v>197</v>
      </c>
      <c r="E4103" t="s">
        <v>13911</v>
      </c>
      <c r="F4103">
        <v>10</v>
      </c>
      <c r="G4103" t="s">
        <v>13912</v>
      </c>
      <c r="H4103" t="s">
        <v>31000</v>
      </c>
      <c r="I4103">
        <v>2</v>
      </c>
      <c r="J4103">
        <v>559128</v>
      </c>
      <c r="K4103">
        <v>560778</v>
      </c>
      <c r="L4103">
        <v>1651</v>
      </c>
      <c r="M4103">
        <v>1</v>
      </c>
      <c r="N4103">
        <v>105373352</v>
      </c>
      <c r="O4103" t="s">
        <v>13906</v>
      </c>
      <c r="P4103">
        <v>47010</v>
      </c>
      <c r="Q4103" t="s">
        <v>13907</v>
      </c>
      <c r="R4103" t="s">
        <v>13908</v>
      </c>
      <c r="S4103" t="s">
        <v>33848</v>
      </c>
      <c r="T4103">
        <v>0.152084254673993</v>
      </c>
      <c r="U4103">
        <v>0.603102917160658</v>
      </c>
      <c r="V4103">
        <v>24.915166645152699</v>
      </c>
      <c r="W4103">
        <v>0.94541066367716797</v>
      </c>
      <c r="X4103">
        <v>0.95159051474143896</v>
      </c>
      <c r="Y4103">
        <v>-1.7449201599581801</v>
      </c>
      <c r="Z4103">
        <v>0.306975110376564</v>
      </c>
      <c r="AA4103">
        <v>0.72610664078822296</v>
      </c>
      <c r="AB4103">
        <v>23.951692564497499</v>
      </c>
      <c r="AC4103">
        <v>0.71753805159658501</v>
      </c>
      <c r="AD4103">
        <v>0.87989882095915395</v>
      </c>
      <c r="AE4103">
        <v>-2.7449199408731699</v>
      </c>
      <c r="AF4103">
        <v>4.6407610929182198E-2</v>
      </c>
      <c r="AG4103">
        <v>0.476038960109122</v>
      </c>
      <c r="AH4103">
        <v>24.915166645152699</v>
      </c>
      <c r="AI4103">
        <v>0.59609816080359102</v>
      </c>
      <c r="AJ4103">
        <v>0.78121606160956403</v>
      </c>
      <c r="AK4103">
        <v>-0.87616474723287596</v>
      </c>
    </row>
    <row r="4104" spans="1:37" x14ac:dyDescent="0.2">
      <c r="A4104" t="s">
        <v>13888</v>
      </c>
      <c r="B4104">
        <v>991194</v>
      </c>
      <c r="C4104">
        <v>991336</v>
      </c>
      <c r="D4104">
        <v>143</v>
      </c>
      <c r="E4104" t="s">
        <v>13913</v>
      </c>
      <c r="F4104">
        <v>0</v>
      </c>
      <c r="G4104" t="s">
        <v>13914</v>
      </c>
      <c r="H4104" t="s">
        <v>33849</v>
      </c>
      <c r="I4104">
        <v>2</v>
      </c>
      <c r="J4104">
        <v>949257</v>
      </c>
      <c r="K4104">
        <v>951502</v>
      </c>
      <c r="L4104">
        <v>2246</v>
      </c>
      <c r="M4104">
        <v>2</v>
      </c>
      <c r="N4104">
        <v>101060391</v>
      </c>
      <c r="O4104" t="s">
        <v>13915</v>
      </c>
      <c r="P4104">
        <v>-39692</v>
      </c>
      <c r="Q4104" t="s">
        <v>40</v>
      </c>
      <c r="R4104" t="s">
        <v>13916</v>
      </c>
      <c r="S4104" t="s">
        <v>33850</v>
      </c>
      <c r="T4104">
        <v>0.291800737548917</v>
      </c>
      <c r="U4104">
        <v>0.603102917160658</v>
      </c>
      <c r="V4104">
        <v>-0.99462610748221902</v>
      </c>
      <c r="W4104">
        <v>0.113079289867903</v>
      </c>
      <c r="X4104">
        <v>0.704072456322962</v>
      </c>
      <c r="Y4104">
        <v>-25.737990946804299</v>
      </c>
      <c r="Z4104">
        <v>3.9670419187169299E-2</v>
      </c>
      <c r="AA4104">
        <v>0.72610664078822296</v>
      </c>
      <c r="AB4104">
        <v>-1.9581002035241899</v>
      </c>
      <c r="AC4104">
        <v>0.81922298313198505</v>
      </c>
      <c r="AD4104">
        <v>0.93949447398230601</v>
      </c>
      <c r="AE4104">
        <v>-0.283461853902095</v>
      </c>
      <c r="AF4104">
        <v>0.83292023754988198</v>
      </c>
      <c r="AG4104">
        <v>0.93694646436706597</v>
      </c>
      <c r="AH4104">
        <v>-6.5015448724641905E-2</v>
      </c>
      <c r="AI4104">
        <v>6.3287974194947097E-2</v>
      </c>
      <c r="AJ4104">
        <v>0.78121606160956403</v>
      </c>
      <c r="AK4104">
        <v>-26.106465317930201</v>
      </c>
    </row>
    <row r="4105" spans="1:37" x14ac:dyDescent="0.2">
      <c r="A4105" t="s">
        <v>13888</v>
      </c>
      <c r="B4105">
        <v>1550652</v>
      </c>
      <c r="C4105">
        <v>1550802</v>
      </c>
      <c r="D4105">
        <v>151</v>
      </c>
      <c r="E4105" t="s">
        <v>13917</v>
      </c>
      <c r="F4105">
        <v>7</v>
      </c>
      <c r="G4105" t="s">
        <v>13918</v>
      </c>
      <c r="H4105" t="s">
        <v>30999</v>
      </c>
      <c r="I4105">
        <v>2</v>
      </c>
      <c r="J4105">
        <v>1552445</v>
      </c>
      <c r="K4105">
        <v>1554701</v>
      </c>
      <c r="L4105">
        <v>2257</v>
      </c>
      <c r="M4105">
        <v>1</v>
      </c>
      <c r="N4105">
        <v>102723730</v>
      </c>
      <c r="O4105" t="s">
        <v>13919</v>
      </c>
      <c r="P4105">
        <v>-1643</v>
      </c>
      <c r="Q4105" t="s">
        <v>40</v>
      </c>
      <c r="R4105" t="s">
        <v>13920</v>
      </c>
      <c r="S4105" t="s">
        <v>33851</v>
      </c>
      <c r="T4105">
        <v>0.17308923567461099</v>
      </c>
      <c r="U4105">
        <v>0.603102917160658</v>
      </c>
      <c r="V4105">
        <v>-22.4997076576682</v>
      </c>
      <c r="W4105" t="s">
        <v>40</v>
      </c>
      <c r="X4105" t="s">
        <v>40</v>
      </c>
      <c r="Y4105">
        <v>0</v>
      </c>
      <c r="Z4105">
        <v>0.26789404493740199</v>
      </c>
      <c r="AA4105">
        <v>0.72610664078822296</v>
      </c>
      <c r="AB4105">
        <v>-8.4027461428822295E-2</v>
      </c>
      <c r="AC4105">
        <v>0.17695932866387601</v>
      </c>
      <c r="AD4105">
        <v>0.68253123924728298</v>
      </c>
      <c r="AE4105">
        <v>23.104612678915</v>
      </c>
      <c r="AF4105">
        <v>0.22065000948199101</v>
      </c>
      <c r="AG4105">
        <v>0.68151250837662902</v>
      </c>
      <c r="AH4105">
        <v>-23.030612105889801</v>
      </c>
      <c r="AI4105">
        <v>0.24456414000292601</v>
      </c>
      <c r="AJ4105">
        <v>0.78121606160956403</v>
      </c>
      <c r="AK4105">
        <v>-22.960222786416999</v>
      </c>
    </row>
    <row r="4106" spans="1:37" x14ac:dyDescent="0.2">
      <c r="A4106" t="s">
        <v>13888</v>
      </c>
      <c r="B4106">
        <v>1550802</v>
      </c>
      <c r="C4106">
        <v>1550952</v>
      </c>
      <c r="D4106">
        <v>151</v>
      </c>
      <c r="E4106" t="s">
        <v>13921</v>
      </c>
      <c r="F4106">
        <v>14</v>
      </c>
      <c r="G4106" t="s">
        <v>13922</v>
      </c>
      <c r="H4106" t="s">
        <v>30999</v>
      </c>
      <c r="I4106">
        <v>2</v>
      </c>
      <c r="J4106">
        <v>1552445</v>
      </c>
      <c r="K4106">
        <v>1554701</v>
      </c>
      <c r="L4106">
        <v>2257</v>
      </c>
      <c r="M4106">
        <v>1</v>
      </c>
      <c r="N4106">
        <v>102723730</v>
      </c>
      <c r="O4106" t="s">
        <v>13919</v>
      </c>
      <c r="P4106">
        <v>-1493</v>
      </c>
      <c r="Q4106" t="s">
        <v>40</v>
      </c>
      <c r="R4106" t="s">
        <v>13920</v>
      </c>
      <c r="S4106" t="s">
        <v>33851</v>
      </c>
      <c r="T4106">
        <v>0.17308923567461099</v>
      </c>
      <c r="U4106">
        <v>0.603102917160658</v>
      </c>
      <c r="V4106">
        <v>-22.8440330483756</v>
      </c>
      <c r="W4106" t="s">
        <v>40</v>
      </c>
      <c r="X4106" t="s">
        <v>40</v>
      </c>
      <c r="Y4106">
        <v>0</v>
      </c>
      <c r="Z4106">
        <v>0.26789404493740199</v>
      </c>
      <c r="AA4106">
        <v>0.72610664078822296</v>
      </c>
      <c r="AB4106">
        <v>-0.42835285213621799</v>
      </c>
      <c r="AC4106">
        <v>0.17695932866387601</v>
      </c>
      <c r="AD4106">
        <v>0.68253123924728298</v>
      </c>
      <c r="AE4106">
        <v>23.239421369168401</v>
      </c>
      <c r="AF4106">
        <v>0.22065000948199101</v>
      </c>
      <c r="AG4106">
        <v>0.68151250837662902</v>
      </c>
      <c r="AH4106">
        <v>-23.165420795392201</v>
      </c>
      <c r="AI4106">
        <v>0.24456414000292601</v>
      </c>
      <c r="AJ4106">
        <v>0.78121606160956403</v>
      </c>
      <c r="AK4106">
        <v>-23.095031475168401</v>
      </c>
    </row>
    <row r="4107" spans="1:37" x14ac:dyDescent="0.2">
      <c r="A4107" t="s">
        <v>13888</v>
      </c>
      <c r="B4107">
        <v>1550952</v>
      </c>
      <c r="C4107">
        <v>1551102</v>
      </c>
      <c r="D4107">
        <v>151</v>
      </c>
      <c r="E4107" t="s">
        <v>13923</v>
      </c>
      <c r="F4107">
        <v>7</v>
      </c>
      <c r="G4107" t="s">
        <v>13924</v>
      </c>
      <c r="H4107" t="s">
        <v>30999</v>
      </c>
      <c r="I4107">
        <v>2</v>
      </c>
      <c r="J4107">
        <v>1552445</v>
      </c>
      <c r="K4107">
        <v>1554701</v>
      </c>
      <c r="L4107">
        <v>2257</v>
      </c>
      <c r="M4107">
        <v>1</v>
      </c>
      <c r="N4107">
        <v>102723730</v>
      </c>
      <c r="O4107" t="s">
        <v>13919</v>
      </c>
      <c r="P4107">
        <v>-1343</v>
      </c>
      <c r="Q4107" t="s">
        <v>40</v>
      </c>
      <c r="R4107" t="s">
        <v>13920</v>
      </c>
      <c r="S4107" t="s">
        <v>33851</v>
      </c>
      <c r="T4107">
        <v>0.17308923567461099</v>
      </c>
      <c r="U4107">
        <v>0.603102917160658</v>
      </c>
      <c r="V4107">
        <v>-22.8440330483756</v>
      </c>
      <c r="W4107" t="s">
        <v>40</v>
      </c>
      <c r="X4107" t="s">
        <v>40</v>
      </c>
      <c r="Y4107">
        <v>0</v>
      </c>
      <c r="Z4107">
        <v>0.26789404493740199</v>
      </c>
      <c r="AA4107">
        <v>0.72610664078822296</v>
      </c>
      <c r="AB4107">
        <v>-0.69138720639819695</v>
      </c>
      <c r="AC4107">
        <v>0.17695932866387601</v>
      </c>
      <c r="AD4107">
        <v>0.68253123924728298</v>
      </c>
      <c r="AE4107">
        <v>23.092793611854901</v>
      </c>
      <c r="AF4107">
        <v>0.22065000948199101</v>
      </c>
      <c r="AG4107">
        <v>0.68151250837662902</v>
      </c>
      <c r="AH4107">
        <v>-23.018793038898998</v>
      </c>
      <c r="AI4107">
        <v>0.24456414000292601</v>
      </c>
      <c r="AJ4107">
        <v>0.78121606160956403</v>
      </c>
      <c r="AK4107">
        <v>-22.948403719495399</v>
      </c>
    </row>
    <row r="4108" spans="1:37" x14ac:dyDescent="0.2">
      <c r="A4108" t="s">
        <v>13888</v>
      </c>
      <c r="B4108">
        <v>2096986</v>
      </c>
      <c r="C4108">
        <v>2097140</v>
      </c>
      <c r="D4108">
        <v>155</v>
      </c>
      <c r="E4108" t="s">
        <v>13925</v>
      </c>
      <c r="F4108">
        <v>1</v>
      </c>
      <c r="G4108" t="s">
        <v>13926</v>
      </c>
      <c r="H4108" t="s">
        <v>33852</v>
      </c>
      <c r="I4108">
        <v>2</v>
      </c>
      <c r="J4108">
        <v>1979686</v>
      </c>
      <c r="K4108">
        <v>2172949</v>
      </c>
      <c r="L4108">
        <v>193264</v>
      </c>
      <c r="M4108">
        <v>2</v>
      </c>
      <c r="N4108">
        <v>23040</v>
      </c>
      <c r="O4108" t="s">
        <v>13927</v>
      </c>
      <c r="P4108">
        <v>75809</v>
      </c>
      <c r="Q4108" t="s">
        <v>13928</v>
      </c>
      <c r="R4108" t="s">
        <v>13929</v>
      </c>
      <c r="S4108" t="s">
        <v>33853</v>
      </c>
      <c r="T4108">
        <v>2.3142740639935901E-2</v>
      </c>
      <c r="U4108">
        <v>0.603102917160658</v>
      </c>
      <c r="V4108">
        <v>-25.117985155817401</v>
      </c>
      <c r="W4108">
        <v>0.123414495547065</v>
      </c>
      <c r="X4108">
        <v>0.704072456322962</v>
      </c>
      <c r="Y4108">
        <v>24.239550411977</v>
      </c>
      <c r="Z4108">
        <v>1.71194984188083E-3</v>
      </c>
      <c r="AA4108">
        <v>0.72610664078822296</v>
      </c>
      <c r="AB4108">
        <v>-25.117985155817401</v>
      </c>
      <c r="AC4108">
        <v>7.45953562860492E-2</v>
      </c>
      <c r="AD4108">
        <v>0.592168439978217</v>
      </c>
      <c r="AE4108">
        <v>24.262375097225402</v>
      </c>
      <c r="AF4108">
        <v>0.105385325799565</v>
      </c>
      <c r="AG4108">
        <v>0.68151250837662902</v>
      </c>
      <c r="AH4108">
        <v>-24.188374519554898</v>
      </c>
      <c r="AI4108">
        <v>0.64674041799899995</v>
      </c>
      <c r="AJ4108">
        <v>0.82002337464554198</v>
      </c>
      <c r="AK4108">
        <v>1.0990959428347</v>
      </c>
    </row>
    <row r="4109" spans="1:37" x14ac:dyDescent="0.2">
      <c r="A4109" t="s">
        <v>13888</v>
      </c>
      <c r="B4109">
        <v>2097140</v>
      </c>
      <c r="C4109">
        <v>2097294</v>
      </c>
      <c r="D4109">
        <v>155</v>
      </c>
      <c r="E4109" t="s">
        <v>13930</v>
      </c>
      <c r="F4109">
        <v>5</v>
      </c>
      <c r="G4109" t="s">
        <v>13931</v>
      </c>
      <c r="H4109" t="s">
        <v>33852</v>
      </c>
      <c r="I4109">
        <v>2</v>
      </c>
      <c r="J4109">
        <v>1979686</v>
      </c>
      <c r="K4109">
        <v>2172949</v>
      </c>
      <c r="L4109">
        <v>193264</v>
      </c>
      <c r="M4109">
        <v>2</v>
      </c>
      <c r="N4109">
        <v>23040</v>
      </c>
      <c r="O4109" t="s">
        <v>13927</v>
      </c>
      <c r="P4109">
        <v>75655</v>
      </c>
      <c r="Q4109" t="s">
        <v>13928</v>
      </c>
      <c r="R4109" t="s">
        <v>13929</v>
      </c>
      <c r="S4109" t="s">
        <v>33853</v>
      </c>
      <c r="T4109">
        <v>2.3142740639935901E-2</v>
      </c>
      <c r="U4109">
        <v>0.603102917160658</v>
      </c>
      <c r="V4109">
        <v>-25.117985155817401</v>
      </c>
      <c r="W4109">
        <v>0.123414495547065</v>
      </c>
      <c r="X4109">
        <v>0.704072456322962</v>
      </c>
      <c r="Y4109">
        <v>24.239550411977</v>
      </c>
      <c r="Z4109">
        <v>1.71194984188083E-3</v>
      </c>
      <c r="AA4109">
        <v>0.72610664078822296</v>
      </c>
      <c r="AB4109">
        <v>-25.117985155817401</v>
      </c>
      <c r="AC4109">
        <v>7.45953562860492E-2</v>
      </c>
      <c r="AD4109">
        <v>0.592168439978217</v>
      </c>
      <c r="AE4109">
        <v>24.262375097225402</v>
      </c>
      <c r="AF4109">
        <v>0.105385325799565</v>
      </c>
      <c r="AG4109">
        <v>0.68151250837662902</v>
      </c>
      <c r="AH4109">
        <v>-24.188374519554898</v>
      </c>
      <c r="AI4109">
        <v>0.64674041799899995</v>
      </c>
      <c r="AJ4109">
        <v>0.82002337464554198</v>
      </c>
      <c r="AK4109">
        <v>1.0990959428347</v>
      </c>
    </row>
    <row r="4110" spans="1:37" x14ac:dyDescent="0.2">
      <c r="A4110" t="s">
        <v>13888</v>
      </c>
      <c r="B4110">
        <v>2244504</v>
      </c>
      <c r="C4110">
        <v>2244790</v>
      </c>
      <c r="D4110">
        <v>287</v>
      </c>
      <c r="E4110" t="s">
        <v>13932</v>
      </c>
      <c r="F4110">
        <v>3</v>
      </c>
      <c r="G4110" t="s">
        <v>13933</v>
      </c>
      <c r="H4110" t="s">
        <v>33854</v>
      </c>
      <c r="I4110">
        <v>2</v>
      </c>
      <c r="J4110">
        <v>2054038</v>
      </c>
      <c r="K4110">
        <v>2185649</v>
      </c>
      <c r="L4110">
        <v>131612</v>
      </c>
      <c r="M4110">
        <v>2</v>
      </c>
      <c r="N4110">
        <v>23040</v>
      </c>
      <c r="O4110" t="s">
        <v>13934</v>
      </c>
      <c r="P4110">
        <v>-58855</v>
      </c>
      <c r="Q4110" t="s">
        <v>13928</v>
      </c>
      <c r="R4110" t="s">
        <v>13929</v>
      </c>
      <c r="S4110" t="s">
        <v>33853</v>
      </c>
      <c r="T4110">
        <v>5.6969064400668196E-3</v>
      </c>
      <c r="U4110">
        <v>0.603102917160658</v>
      </c>
      <c r="V4110">
        <v>-26.667029643807101</v>
      </c>
      <c r="W4110">
        <v>0.311493195877318</v>
      </c>
      <c r="X4110">
        <v>0.704072456322962</v>
      </c>
      <c r="Y4110">
        <v>-1.77534573240819</v>
      </c>
      <c r="Z4110">
        <v>9.9213094398766608E-3</v>
      </c>
      <c r="AA4110">
        <v>0.72610664078822296</v>
      </c>
      <c r="AB4110">
        <v>-2.92944538739104</v>
      </c>
      <c r="AC4110">
        <v>0.326600008673752</v>
      </c>
      <c r="AD4110">
        <v>0.69594674638172704</v>
      </c>
      <c r="AE4110">
        <v>-1.1546743734242999</v>
      </c>
      <c r="AF4110">
        <v>1.6231746024721602E-2</v>
      </c>
      <c r="AG4110">
        <v>0.476038960109122</v>
      </c>
      <c r="AH4110">
        <v>-26.052147880961702</v>
      </c>
      <c r="AI4110">
        <v>0.377939228297695</v>
      </c>
      <c r="AJ4110">
        <v>0.78121606160956403</v>
      </c>
      <c r="AK4110">
        <v>-1.4923055078957499</v>
      </c>
    </row>
    <row r="4111" spans="1:37" x14ac:dyDescent="0.2">
      <c r="A4111" t="s">
        <v>13888</v>
      </c>
      <c r="B4111">
        <v>2632233</v>
      </c>
      <c r="C4111">
        <v>2632383</v>
      </c>
      <c r="D4111">
        <v>151</v>
      </c>
      <c r="E4111" t="s">
        <v>13935</v>
      </c>
      <c r="F4111">
        <v>1</v>
      </c>
      <c r="G4111" t="s">
        <v>13936</v>
      </c>
      <c r="H4111" t="s">
        <v>31000</v>
      </c>
      <c r="I4111">
        <v>2</v>
      </c>
      <c r="J4111">
        <v>2641989</v>
      </c>
      <c r="K4111">
        <v>2656630</v>
      </c>
      <c r="L4111">
        <v>14642</v>
      </c>
      <c r="M4111">
        <v>2</v>
      </c>
      <c r="N4111">
        <v>107985839</v>
      </c>
      <c r="O4111" t="s">
        <v>13937</v>
      </c>
      <c r="P4111">
        <v>24247</v>
      </c>
      <c r="Q4111" t="s">
        <v>40</v>
      </c>
      <c r="R4111" t="s">
        <v>13938</v>
      </c>
      <c r="S4111" t="s">
        <v>33855</v>
      </c>
      <c r="T4111">
        <v>0.60318812523568999</v>
      </c>
      <c r="U4111">
        <v>0.82125442047224695</v>
      </c>
      <c r="V4111">
        <v>-1.11347183193288</v>
      </c>
      <c r="W4111">
        <v>0.123414495547065</v>
      </c>
      <c r="X4111">
        <v>0.704072456322962</v>
      </c>
      <c r="Y4111">
        <v>24.152113263263502</v>
      </c>
      <c r="Z4111">
        <v>0.250572619160632</v>
      </c>
      <c r="AA4111">
        <v>0.72610664078822296</v>
      </c>
      <c r="AB4111">
        <v>-2.0769458109912602</v>
      </c>
      <c r="AC4111">
        <v>0.17695932866387601</v>
      </c>
      <c r="AD4111">
        <v>0.68253123924728298</v>
      </c>
      <c r="AE4111">
        <v>23.957143175280802</v>
      </c>
      <c r="AF4111">
        <v>1</v>
      </c>
      <c r="AG4111">
        <v>1</v>
      </c>
      <c r="AH4111">
        <v>-0.183861223612445</v>
      </c>
      <c r="AI4111">
        <v>0.197630579561902</v>
      </c>
      <c r="AJ4111">
        <v>0.78121606160956403</v>
      </c>
      <c r="AK4111">
        <v>1.5648581467232501</v>
      </c>
    </row>
    <row r="4112" spans="1:37" x14ac:dyDescent="0.2">
      <c r="A4112" t="s">
        <v>13888</v>
      </c>
      <c r="B4112">
        <v>3370665</v>
      </c>
      <c r="C4112">
        <v>3370954</v>
      </c>
      <c r="D4112">
        <v>290</v>
      </c>
      <c r="E4112" t="s">
        <v>13939</v>
      </c>
      <c r="F4112">
        <v>2</v>
      </c>
      <c r="G4112" t="s">
        <v>13940</v>
      </c>
      <c r="H4112" t="s">
        <v>33856</v>
      </c>
      <c r="I4112">
        <v>2</v>
      </c>
      <c r="J4112">
        <v>3194012</v>
      </c>
      <c r="K4112">
        <v>3377470</v>
      </c>
      <c r="L4112">
        <v>183459</v>
      </c>
      <c r="M4112">
        <v>2</v>
      </c>
      <c r="N4112">
        <v>7260</v>
      </c>
      <c r="O4112" t="s">
        <v>13941</v>
      </c>
      <c r="P4112">
        <v>6516</v>
      </c>
      <c r="Q4112" t="s">
        <v>13942</v>
      </c>
      <c r="R4112" t="s">
        <v>13943</v>
      </c>
      <c r="S4112" t="s">
        <v>33857</v>
      </c>
      <c r="T4112">
        <v>0.323300140219206</v>
      </c>
      <c r="U4112">
        <v>0.603102917160658</v>
      </c>
      <c r="V4112">
        <v>-1.9020504887741301</v>
      </c>
      <c r="W4112">
        <v>0.45677437087276901</v>
      </c>
      <c r="X4112">
        <v>0.75726018452522603</v>
      </c>
      <c r="Y4112">
        <v>-0.438166134727278</v>
      </c>
      <c r="Z4112">
        <v>8.5374905317322697E-2</v>
      </c>
      <c r="AA4112">
        <v>0.72610664078822296</v>
      </c>
      <c r="AB4112">
        <v>-2.8655244600127698</v>
      </c>
      <c r="AC4112">
        <v>0.131413828155275</v>
      </c>
      <c r="AD4112">
        <v>0.68253123924728298</v>
      </c>
      <c r="AE4112">
        <v>-1.4381660528393101</v>
      </c>
      <c r="AF4112">
        <v>0.71688106396828499</v>
      </c>
      <c r="AG4112">
        <v>0.85584456000972498</v>
      </c>
      <c r="AH4112">
        <v>-0.97243985558604196</v>
      </c>
      <c r="AI4112">
        <v>0.84178376985732795</v>
      </c>
      <c r="AJ4112">
        <v>0.95896800690842199</v>
      </c>
      <c r="AK4112">
        <v>0.43058928206641001</v>
      </c>
    </row>
    <row r="4113" spans="1:37" x14ac:dyDescent="0.2">
      <c r="A4113" t="s">
        <v>13888</v>
      </c>
      <c r="B4113">
        <v>3420547</v>
      </c>
      <c r="C4113">
        <v>3420696</v>
      </c>
      <c r="D4113">
        <v>150</v>
      </c>
      <c r="E4113" t="s">
        <v>13944</v>
      </c>
      <c r="F4113">
        <v>4</v>
      </c>
      <c r="G4113" t="s">
        <v>13945</v>
      </c>
      <c r="H4113" t="s">
        <v>30999</v>
      </c>
      <c r="I4113">
        <v>2</v>
      </c>
      <c r="J4113">
        <v>3421883</v>
      </c>
      <c r="K4113">
        <v>3479567</v>
      </c>
      <c r="L4113">
        <v>57685</v>
      </c>
      <c r="M4113">
        <v>1</v>
      </c>
      <c r="N4113">
        <v>51112</v>
      </c>
      <c r="O4113" t="s">
        <v>13946</v>
      </c>
      <c r="P4113">
        <v>-1187</v>
      </c>
      <c r="Q4113" t="s">
        <v>13947</v>
      </c>
      <c r="R4113" t="s">
        <v>13948</v>
      </c>
      <c r="S4113" t="s">
        <v>33858</v>
      </c>
      <c r="T4113" t="s">
        <v>40</v>
      </c>
      <c r="U4113" t="s">
        <v>40</v>
      </c>
      <c r="V4113">
        <v>0</v>
      </c>
      <c r="W4113">
        <v>0.29261482077562401</v>
      </c>
      <c r="X4113">
        <v>0.704072456322962</v>
      </c>
      <c r="Y4113">
        <v>21.951565261304101</v>
      </c>
      <c r="Z4113" t="s">
        <v>40</v>
      </c>
      <c r="AA4113" t="s">
        <v>40</v>
      </c>
      <c r="AB4113">
        <v>0</v>
      </c>
      <c r="AC4113">
        <v>0.45677901822897599</v>
      </c>
      <c r="AD4113">
        <v>0.82872126865393902</v>
      </c>
      <c r="AE4113">
        <v>20.951565617013099</v>
      </c>
      <c r="AF4113" t="s">
        <v>40</v>
      </c>
      <c r="AG4113" t="s">
        <v>40</v>
      </c>
      <c r="AH4113">
        <v>0</v>
      </c>
      <c r="AI4113">
        <v>0.14667288820271701</v>
      </c>
      <c r="AJ4113">
        <v>0.78121606160956403</v>
      </c>
      <c r="AK4113">
        <v>21.951565261304101</v>
      </c>
    </row>
    <row r="4114" spans="1:37" x14ac:dyDescent="0.2">
      <c r="A4114" t="s">
        <v>13888</v>
      </c>
      <c r="B4114">
        <v>3420696</v>
      </c>
      <c r="C4114">
        <v>3420845</v>
      </c>
      <c r="D4114">
        <v>150</v>
      </c>
      <c r="E4114" t="s">
        <v>13949</v>
      </c>
      <c r="F4114">
        <v>5</v>
      </c>
      <c r="G4114" t="s">
        <v>13950</v>
      </c>
      <c r="H4114" t="s">
        <v>30999</v>
      </c>
      <c r="I4114">
        <v>2</v>
      </c>
      <c r="J4114">
        <v>3421883</v>
      </c>
      <c r="K4114">
        <v>3479567</v>
      </c>
      <c r="L4114">
        <v>57685</v>
      </c>
      <c r="M4114">
        <v>1</v>
      </c>
      <c r="N4114">
        <v>51112</v>
      </c>
      <c r="O4114" t="s">
        <v>13946</v>
      </c>
      <c r="P4114">
        <v>-1038</v>
      </c>
      <c r="Q4114" t="s">
        <v>13947</v>
      </c>
      <c r="R4114" t="s">
        <v>13948</v>
      </c>
      <c r="S4114" t="s">
        <v>33858</v>
      </c>
      <c r="T4114" t="s">
        <v>40</v>
      </c>
      <c r="U4114" t="s">
        <v>40</v>
      </c>
      <c r="V4114">
        <v>0</v>
      </c>
      <c r="W4114">
        <v>0.29261482077562401</v>
      </c>
      <c r="X4114">
        <v>0.704072456322962</v>
      </c>
      <c r="Y4114">
        <v>21.951565261304101</v>
      </c>
      <c r="Z4114" t="s">
        <v>40</v>
      </c>
      <c r="AA4114" t="s">
        <v>40</v>
      </c>
      <c r="AB4114">
        <v>0</v>
      </c>
      <c r="AC4114">
        <v>0.45677901822897599</v>
      </c>
      <c r="AD4114">
        <v>0.82872126865393902</v>
      </c>
      <c r="AE4114">
        <v>20.951565617013099</v>
      </c>
      <c r="AF4114" t="s">
        <v>40</v>
      </c>
      <c r="AG4114" t="s">
        <v>40</v>
      </c>
      <c r="AH4114">
        <v>0</v>
      </c>
      <c r="AI4114">
        <v>0.14667288820271701</v>
      </c>
      <c r="AJ4114">
        <v>0.78121606160956403</v>
      </c>
      <c r="AK4114">
        <v>21.951565261304101</v>
      </c>
    </row>
    <row r="4115" spans="1:37" x14ac:dyDescent="0.2">
      <c r="A4115" t="s">
        <v>13888</v>
      </c>
      <c r="B4115">
        <v>3719787</v>
      </c>
      <c r="C4115">
        <v>3719929</v>
      </c>
      <c r="D4115">
        <v>143</v>
      </c>
      <c r="E4115" t="s">
        <v>13951</v>
      </c>
      <c r="F4115">
        <v>2</v>
      </c>
      <c r="G4115" t="s">
        <v>13952</v>
      </c>
      <c r="H4115" t="s">
        <v>33859</v>
      </c>
      <c r="I4115">
        <v>2</v>
      </c>
      <c r="J4115">
        <v>3725946</v>
      </c>
      <c r="K4115">
        <v>3788532</v>
      </c>
      <c r="L4115">
        <v>62587</v>
      </c>
      <c r="M4115">
        <v>1</v>
      </c>
      <c r="N4115">
        <v>728597</v>
      </c>
      <c r="O4115" t="s">
        <v>13953</v>
      </c>
      <c r="P4115">
        <v>-6017</v>
      </c>
      <c r="Q4115" t="s">
        <v>13954</v>
      </c>
      <c r="R4115" t="s">
        <v>13955</v>
      </c>
      <c r="S4115" t="s">
        <v>33860</v>
      </c>
      <c r="T4115">
        <v>0.16170920290747501</v>
      </c>
      <c r="U4115">
        <v>0.603102917160658</v>
      </c>
      <c r="V4115">
        <v>1.6822787789890601</v>
      </c>
      <c r="W4115">
        <v>0.46193634366738701</v>
      </c>
      <c r="X4115">
        <v>0.75726018452522603</v>
      </c>
      <c r="Y4115">
        <v>1.3886075627412899</v>
      </c>
      <c r="Z4115">
        <v>0.49716615025021699</v>
      </c>
      <c r="AA4115">
        <v>0.84521697243271998</v>
      </c>
      <c r="AB4115">
        <v>0.718804670051304</v>
      </c>
      <c r="AC4115">
        <v>0.42508348555068898</v>
      </c>
      <c r="AD4115">
        <v>0.82872126865393902</v>
      </c>
      <c r="AE4115">
        <v>0.88752390311876395</v>
      </c>
      <c r="AF4115">
        <v>2.5036907706760401E-2</v>
      </c>
      <c r="AG4115">
        <v>0.476038960109122</v>
      </c>
      <c r="AH4115">
        <v>2.6118894051364001</v>
      </c>
      <c r="AI4115">
        <v>0.62340487356182706</v>
      </c>
      <c r="AJ4115">
        <v>0.80316496274521099</v>
      </c>
      <c r="AK4115">
        <v>1.3362240937697201</v>
      </c>
    </row>
    <row r="4116" spans="1:37" x14ac:dyDescent="0.2">
      <c r="A4116" t="s">
        <v>13888</v>
      </c>
      <c r="B4116">
        <v>3799454</v>
      </c>
      <c r="C4116">
        <v>3799655</v>
      </c>
      <c r="D4116">
        <v>202</v>
      </c>
      <c r="E4116" t="s">
        <v>13956</v>
      </c>
      <c r="F4116">
        <v>0</v>
      </c>
      <c r="G4116" t="s">
        <v>13957</v>
      </c>
      <c r="H4116" t="s">
        <v>33861</v>
      </c>
      <c r="I4116">
        <v>2</v>
      </c>
      <c r="J4116">
        <v>3844184</v>
      </c>
      <c r="K4116">
        <v>3847411</v>
      </c>
      <c r="L4116">
        <v>3228</v>
      </c>
      <c r="M4116">
        <v>1</v>
      </c>
      <c r="N4116">
        <v>728597</v>
      </c>
      <c r="O4116" t="s">
        <v>13958</v>
      </c>
      <c r="P4116">
        <v>-44529</v>
      </c>
      <c r="Q4116" t="s">
        <v>13954</v>
      </c>
      <c r="R4116" t="s">
        <v>13955</v>
      </c>
      <c r="S4116" t="s">
        <v>33860</v>
      </c>
      <c r="T4116">
        <v>0.97979524468909096</v>
      </c>
      <c r="U4116">
        <v>1</v>
      </c>
      <c r="V4116">
        <v>-0.49042148916484901</v>
      </c>
      <c r="W4116">
        <v>0.113079289867903</v>
      </c>
      <c r="X4116">
        <v>0.704072456322962</v>
      </c>
      <c r="Y4116">
        <v>-22.7153723664449</v>
      </c>
      <c r="Z4116">
        <v>0.79590556428138504</v>
      </c>
      <c r="AA4116">
        <v>0.927284221282906</v>
      </c>
      <c r="AB4116">
        <v>-1.0837784677965401</v>
      </c>
      <c r="AC4116">
        <v>0.30934799025328302</v>
      </c>
      <c r="AD4116">
        <v>0.68773325147593101</v>
      </c>
      <c r="AE4116">
        <v>-0.53367160427079796</v>
      </c>
      <c r="AF4116">
        <v>0.73123338343369804</v>
      </c>
      <c r="AG4116">
        <v>0.86437216336234302</v>
      </c>
      <c r="AH4116">
        <v>0.17824425201542199</v>
      </c>
      <c r="AI4116">
        <v>0.123911202140572</v>
      </c>
      <c r="AJ4116">
        <v>0.78121606160956403</v>
      </c>
      <c r="AK4116">
        <v>-22.9451122209334</v>
      </c>
    </row>
    <row r="4117" spans="1:37" x14ac:dyDescent="0.2">
      <c r="A4117" t="s">
        <v>13888</v>
      </c>
      <c r="B4117">
        <v>3799655</v>
      </c>
      <c r="C4117">
        <v>3799856</v>
      </c>
      <c r="D4117">
        <v>202</v>
      </c>
      <c r="E4117" t="s">
        <v>13959</v>
      </c>
      <c r="F4117">
        <v>2</v>
      </c>
      <c r="G4117" t="s">
        <v>13960</v>
      </c>
      <c r="H4117" t="s">
        <v>33861</v>
      </c>
      <c r="I4117">
        <v>2</v>
      </c>
      <c r="J4117">
        <v>3844184</v>
      </c>
      <c r="K4117">
        <v>3847411</v>
      </c>
      <c r="L4117">
        <v>3228</v>
      </c>
      <c r="M4117">
        <v>1</v>
      </c>
      <c r="N4117">
        <v>728597</v>
      </c>
      <c r="O4117" t="s">
        <v>13958</v>
      </c>
      <c r="P4117">
        <v>-44328</v>
      </c>
      <c r="Q4117" t="s">
        <v>13954</v>
      </c>
      <c r="R4117" t="s">
        <v>13955</v>
      </c>
      <c r="S4117" t="s">
        <v>33860</v>
      </c>
      <c r="T4117">
        <v>0.97979524468909096</v>
      </c>
      <c r="U4117">
        <v>1</v>
      </c>
      <c r="V4117">
        <v>-0.49042148916484901</v>
      </c>
      <c r="W4117">
        <v>0.113079289867903</v>
      </c>
      <c r="X4117">
        <v>0.704072456322962</v>
      </c>
      <c r="Y4117">
        <v>-22.7153723664449</v>
      </c>
      <c r="Z4117">
        <v>0.79590556428138504</v>
      </c>
      <c r="AA4117">
        <v>0.927284221282906</v>
      </c>
      <c r="AB4117">
        <v>-1.0837784677965401</v>
      </c>
      <c r="AC4117">
        <v>0.30934799025328302</v>
      </c>
      <c r="AD4117">
        <v>0.68773325147593101</v>
      </c>
      <c r="AE4117">
        <v>-0.53367160427079796</v>
      </c>
      <c r="AF4117">
        <v>0.73123338343369804</v>
      </c>
      <c r="AG4117">
        <v>0.86437216336234302</v>
      </c>
      <c r="AH4117">
        <v>0.17824425201542199</v>
      </c>
      <c r="AI4117">
        <v>0.123911202140572</v>
      </c>
      <c r="AJ4117">
        <v>0.78121606160956403</v>
      </c>
      <c r="AK4117">
        <v>-22.9451122209334</v>
      </c>
    </row>
    <row r="4118" spans="1:37" x14ac:dyDescent="0.2">
      <c r="A4118" t="s">
        <v>13888</v>
      </c>
      <c r="B4118">
        <v>3943018</v>
      </c>
      <c r="C4118">
        <v>3943207</v>
      </c>
      <c r="D4118">
        <v>190</v>
      </c>
      <c r="E4118" t="s">
        <v>13961</v>
      </c>
      <c r="F4118">
        <v>11</v>
      </c>
      <c r="G4118" t="s">
        <v>13962</v>
      </c>
      <c r="H4118" t="s">
        <v>31000</v>
      </c>
      <c r="I4118">
        <v>2</v>
      </c>
      <c r="J4118">
        <v>3957990</v>
      </c>
      <c r="K4118">
        <v>3959473</v>
      </c>
      <c r="L4118">
        <v>1484</v>
      </c>
      <c r="M4118">
        <v>2</v>
      </c>
      <c r="N4118">
        <v>100505964</v>
      </c>
      <c r="O4118" t="s">
        <v>13963</v>
      </c>
      <c r="P4118">
        <v>16266</v>
      </c>
      <c r="Q4118" t="s">
        <v>13964</v>
      </c>
      <c r="R4118" t="s">
        <v>13965</v>
      </c>
      <c r="S4118" t="s">
        <v>33862</v>
      </c>
      <c r="T4118">
        <v>1</v>
      </c>
      <c r="U4118">
        <v>1</v>
      </c>
      <c r="V4118">
        <v>-0.39073009636398798</v>
      </c>
      <c r="W4118">
        <v>0.20525741147413201</v>
      </c>
      <c r="X4118">
        <v>0.704072456322962</v>
      </c>
      <c r="Y4118">
        <v>-24.644597208577299</v>
      </c>
      <c r="Z4118">
        <v>1</v>
      </c>
      <c r="AA4118">
        <v>1</v>
      </c>
      <c r="AB4118">
        <v>-1.1757924804574</v>
      </c>
      <c r="AC4118">
        <v>0.283630615332017</v>
      </c>
      <c r="AD4118">
        <v>0.68253123924728298</v>
      </c>
      <c r="AE4118">
        <v>-4.8986284547568397</v>
      </c>
      <c r="AF4118">
        <v>1</v>
      </c>
      <c r="AG4118">
        <v>1</v>
      </c>
      <c r="AH4118">
        <v>0.40712735172131398</v>
      </c>
      <c r="AI4118">
        <v>0.24456414000292601</v>
      </c>
      <c r="AJ4118">
        <v>0.78121606160956403</v>
      </c>
      <c r="AK4118">
        <v>-23.853616225374701</v>
      </c>
    </row>
    <row r="4119" spans="1:37" x14ac:dyDescent="0.2">
      <c r="A4119" t="s">
        <v>13888</v>
      </c>
      <c r="B4119">
        <v>3966660</v>
      </c>
      <c r="C4119">
        <v>3966802</v>
      </c>
      <c r="D4119">
        <v>143</v>
      </c>
      <c r="E4119" t="s">
        <v>13966</v>
      </c>
      <c r="F4119">
        <v>3</v>
      </c>
      <c r="G4119" t="s">
        <v>13967</v>
      </c>
      <c r="H4119" t="s">
        <v>30987</v>
      </c>
      <c r="I4119">
        <v>2</v>
      </c>
      <c r="J4119">
        <v>3957990</v>
      </c>
      <c r="K4119">
        <v>3967529</v>
      </c>
      <c r="L4119">
        <v>9540</v>
      </c>
      <c r="M4119">
        <v>2</v>
      </c>
      <c r="N4119">
        <v>100505964</v>
      </c>
      <c r="O4119" t="s">
        <v>13968</v>
      </c>
      <c r="P4119">
        <v>727</v>
      </c>
      <c r="Q4119" t="s">
        <v>13964</v>
      </c>
      <c r="R4119" t="s">
        <v>13965</v>
      </c>
      <c r="S4119" t="s">
        <v>33862</v>
      </c>
      <c r="T4119">
        <v>0.32911398597860803</v>
      </c>
      <c r="U4119">
        <v>0.603102917160658</v>
      </c>
      <c r="V4119">
        <v>23.354699591245499</v>
      </c>
      <c r="W4119">
        <v>0.89107655920673101</v>
      </c>
      <c r="X4119">
        <v>0.95159051474143896</v>
      </c>
      <c r="Y4119">
        <v>0.78215074301286203</v>
      </c>
      <c r="Z4119">
        <v>0.306975110376564</v>
      </c>
      <c r="AA4119">
        <v>0.72610664078822296</v>
      </c>
      <c r="AB4119">
        <v>23.666599512511699</v>
      </c>
      <c r="AC4119">
        <v>0.75388744886274095</v>
      </c>
      <c r="AD4119">
        <v>0.87989882095915395</v>
      </c>
      <c r="AE4119">
        <v>-0.217849167046408</v>
      </c>
      <c r="AF4119">
        <v>0.64997455747578503</v>
      </c>
      <c r="AG4119">
        <v>0.80674443595273604</v>
      </c>
      <c r="AH4119">
        <v>0.49348358001798898</v>
      </c>
      <c r="AI4119">
        <v>0.56157887380500204</v>
      </c>
      <c r="AJ4119">
        <v>0.78121606160956403</v>
      </c>
      <c r="AK4119">
        <v>1.6509060819634001</v>
      </c>
    </row>
    <row r="4120" spans="1:37" x14ac:dyDescent="0.2">
      <c r="A4120" t="s">
        <v>13888</v>
      </c>
      <c r="B4120">
        <v>6679538</v>
      </c>
      <c r="C4120">
        <v>6679680</v>
      </c>
      <c r="D4120">
        <v>143</v>
      </c>
      <c r="E4120" t="s">
        <v>13969</v>
      </c>
      <c r="F4120">
        <v>0</v>
      </c>
      <c r="G4120" t="s">
        <v>13970</v>
      </c>
      <c r="H4120" t="s">
        <v>31000</v>
      </c>
      <c r="I4120">
        <v>2</v>
      </c>
      <c r="J4120">
        <v>6649097</v>
      </c>
      <c r="K4120">
        <v>6651104</v>
      </c>
      <c r="L4120">
        <v>2008</v>
      </c>
      <c r="M4120">
        <v>2</v>
      </c>
      <c r="N4120">
        <v>102800314</v>
      </c>
      <c r="O4120" t="s">
        <v>13971</v>
      </c>
      <c r="P4120">
        <v>-28434</v>
      </c>
      <c r="Q4120" t="s">
        <v>13972</v>
      </c>
      <c r="R4120" t="s">
        <v>13973</v>
      </c>
      <c r="S4120" t="s">
        <v>33863</v>
      </c>
      <c r="T4120">
        <v>0.97979524468909096</v>
      </c>
      <c r="U4120">
        <v>1</v>
      </c>
      <c r="V4120">
        <v>0.25900581994959998</v>
      </c>
      <c r="W4120">
        <v>0.39900964277550199</v>
      </c>
      <c r="X4120">
        <v>0.71143044911719</v>
      </c>
      <c r="Y4120">
        <v>-1.56504550672271</v>
      </c>
      <c r="Z4120">
        <v>0.82095374834302304</v>
      </c>
      <c r="AA4120">
        <v>0.95070810395168004</v>
      </c>
      <c r="AB4120">
        <v>-0.23053683389955401</v>
      </c>
      <c r="AC4120">
        <v>0.266813657180627</v>
      </c>
      <c r="AD4120">
        <v>0.68253123924728298</v>
      </c>
      <c r="AE4120">
        <v>-2.01547153031939</v>
      </c>
      <c r="AF4120">
        <v>0.73123338343369804</v>
      </c>
      <c r="AG4120">
        <v>0.86437216336234302</v>
      </c>
      <c r="AH4120">
        <v>0.65933983344667502</v>
      </c>
      <c r="AI4120">
        <v>0.58910493252618501</v>
      </c>
      <c r="AJ4120">
        <v>0.78121606160956403</v>
      </c>
      <c r="AK4120">
        <v>-0.87190722217563799</v>
      </c>
    </row>
    <row r="4121" spans="1:37" x14ac:dyDescent="0.2">
      <c r="A4121" t="s">
        <v>13888</v>
      </c>
      <c r="B4121">
        <v>6932769</v>
      </c>
      <c r="C4121">
        <v>6932911</v>
      </c>
      <c r="D4121">
        <v>143</v>
      </c>
      <c r="E4121" t="s">
        <v>13974</v>
      </c>
      <c r="F4121">
        <v>0</v>
      </c>
      <c r="G4121" t="s">
        <v>13975</v>
      </c>
      <c r="H4121" t="s">
        <v>30987</v>
      </c>
      <c r="I4121">
        <v>2</v>
      </c>
      <c r="J4121">
        <v>6933043</v>
      </c>
      <c r="K4121">
        <v>7014483</v>
      </c>
      <c r="L4121">
        <v>81441</v>
      </c>
      <c r="M4121">
        <v>1</v>
      </c>
      <c r="N4121">
        <v>9781</v>
      </c>
      <c r="O4121" t="s">
        <v>13976</v>
      </c>
      <c r="P4121">
        <v>-132</v>
      </c>
      <c r="Q4121" t="s">
        <v>13977</v>
      </c>
      <c r="R4121" t="s">
        <v>13978</v>
      </c>
      <c r="S4121" t="s">
        <v>33864</v>
      </c>
      <c r="T4121">
        <v>0.32911398597860803</v>
      </c>
      <c r="U4121">
        <v>0.603102917160658</v>
      </c>
      <c r="V4121">
        <v>23.597326208078901</v>
      </c>
      <c r="W4121">
        <v>0.89107655920673101</v>
      </c>
      <c r="X4121">
        <v>0.95159051474143896</v>
      </c>
      <c r="Y4121">
        <v>0.72579762212294197</v>
      </c>
      <c r="Z4121">
        <v>0.48464167878831399</v>
      </c>
      <c r="AA4121">
        <v>0.84435025072159198</v>
      </c>
      <c r="AB4121">
        <v>22.633852192096899</v>
      </c>
      <c r="AC4121">
        <v>0.75388744886274095</v>
      </c>
      <c r="AD4121">
        <v>0.87989882095915395</v>
      </c>
      <c r="AE4121">
        <v>-0.274202298830584</v>
      </c>
      <c r="AF4121">
        <v>0.16793847098801201</v>
      </c>
      <c r="AG4121">
        <v>0.68151250837662902</v>
      </c>
      <c r="AH4121">
        <v>23.597326208078901</v>
      </c>
      <c r="AI4121">
        <v>0.56157887380500204</v>
      </c>
      <c r="AJ4121">
        <v>0.78121606160956403</v>
      </c>
      <c r="AK4121">
        <v>1.59455298085181</v>
      </c>
    </row>
    <row r="4122" spans="1:37" x14ac:dyDescent="0.2">
      <c r="A4122" t="s">
        <v>13888</v>
      </c>
      <c r="B4122">
        <v>9156392</v>
      </c>
      <c r="C4122">
        <v>9156534</v>
      </c>
      <c r="D4122">
        <v>143</v>
      </c>
      <c r="E4122" t="s">
        <v>13979</v>
      </c>
      <c r="F4122">
        <v>1</v>
      </c>
      <c r="G4122" t="s">
        <v>13980</v>
      </c>
      <c r="H4122" t="s">
        <v>31000</v>
      </c>
      <c r="I4122">
        <v>2</v>
      </c>
      <c r="J4122">
        <v>9110494</v>
      </c>
      <c r="K4122">
        <v>9116893</v>
      </c>
      <c r="L4122">
        <v>6400</v>
      </c>
      <c r="M4122">
        <v>1</v>
      </c>
      <c r="N4122">
        <v>105373416</v>
      </c>
      <c r="O4122" t="s">
        <v>13981</v>
      </c>
      <c r="P4122">
        <v>45898</v>
      </c>
      <c r="Q4122" t="s">
        <v>13982</v>
      </c>
      <c r="R4122" t="s">
        <v>13983</v>
      </c>
      <c r="S4122" t="s">
        <v>33865</v>
      </c>
      <c r="T4122">
        <v>0.56354823081344896</v>
      </c>
      <c r="U4122">
        <v>0.81214233890638399</v>
      </c>
      <c r="V4122">
        <v>-1.79078865793759</v>
      </c>
      <c r="W4122">
        <v>0.20525741147413201</v>
      </c>
      <c r="X4122">
        <v>0.704072456322962</v>
      </c>
      <c r="Y4122">
        <v>-23.541144483263601</v>
      </c>
      <c r="Z4122">
        <v>0.23404878042441499</v>
      </c>
      <c r="AA4122">
        <v>0.72610664078822296</v>
      </c>
      <c r="AB4122">
        <v>-2.75426254906538</v>
      </c>
      <c r="AC4122">
        <v>0.32081866871113202</v>
      </c>
      <c r="AD4122">
        <v>0.68773325147593101</v>
      </c>
      <c r="AE4122">
        <v>-0.80949947919260601</v>
      </c>
      <c r="AF4122">
        <v>0.98343762640780896</v>
      </c>
      <c r="AG4122">
        <v>1</v>
      </c>
      <c r="AH4122">
        <v>-0.86117804992048297</v>
      </c>
      <c r="AI4122">
        <v>0.24456414000292601</v>
      </c>
      <c r="AJ4122">
        <v>0.78121606160956403</v>
      </c>
      <c r="AK4122">
        <v>-23.630449886974201</v>
      </c>
    </row>
    <row r="4123" spans="1:37" x14ac:dyDescent="0.2">
      <c r="A4123" t="s">
        <v>13888</v>
      </c>
      <c r="B4123">
        <v>9462716</v>
      </c>
      <c r="C4123">
        <v>9462867</v>
      </c>
      <c r="D4123">
        <v>152</v>
      </c>
      <c r="E4123" t="s">
        <v>13984</v>
      </c>
      <c r="F4123">
        <v>1</v>
      </c>
      <c r="G4123" t="s">
        <v>13985</v>
      </c>
      <c r="H4123" t="s">
        <v>33866</v>
      </c>
      <c r="I4123">
        <v>2</v>
      </c>
      <c r="J4123">
        <v>9456977</v>
      </c>
      <c r="K4123">
        <v>9473098</v>
      </c>
      <c r="L4123">
        <v>16122</v>
      </c>
      <c r="M4123">
        <v>1</v>
      </c>
      <c r="N4123">
        <v>51692</v>
      </c>
      <c r="O4123" t="s">
        <v>13986</v>
      </c>
      <c r="P4123">
        <v>5739</v>
      </c>
      <c r="Q4123" t="s">
        <v>13987</v>
      </c>
      <c r="R4123" t="s">
        <v>13988</v>
      </c>
      <c r="S4123" t="s">
        <v>33867</v>
      </c>
      <c r="T4123">
        <v>8.8407481283857503E-2</v>
      </c>
      <c r="U4123">
        <v>0.603102917160658</v>
      </c>
      <c r="V4123">
        <v>-26.438440527572201</v>
      </c>
      <c r="W4123">
        <v>0.26139292287254801</v>
      </c>
      <c r="X4123">
        <v>0.704072456322962</v>
      </c>
      <c r="Y4123">
        <v>-1.4396678725738401</v>
      </c>
      <c r="Z4123">
        <v>0.219227112082651</v>
      </c>
      <c r="AA4123">
        <v>0.72610664078822296</v>
      </c>
      <c r="AB4123">
        <v>-2.5122286739787301</v>
      </c>
      <c r="AC4123">
        <v>4.8767042925850802E-2</v>
      </c>
      <c r="AD4123">
        <v>0.57684129297949804</v>
      </c>
      <c r="AE4123">
        <v>-2.4396678261895901</v>
      </c>
      <c r="AF4123">
        <v>0.105385325799565</v>
      </c>
      <c r="AG4123">
        <v>0.68151250837662902</v>
      </c>
      <c r="AH4123">
        <v>-25.915397622247198</v>
      </c>
      <c r="AI4123">
        <v>0.61187545788734798</v>
      </c>
      <c r="AJ4123">
        <v>0.792270719854135</v>
      </c>
      <c r="AK4123">
        <v>-0.57091241997789</v>
      </c>
    </row>
    <row r="4124" spans="1:37" x14ac:dyDescent="0.2">
      <c r="A4124" t="s">
        <v>13888</v>
      </c>
      <c r="B4124">
        <v>9561486</v>
      </c>
      <c r="C4124">
        <v>9561635</v>
      </c>
      <c r="D4124">
        <v>150</v>
      </c>
      <c r="E4124" t="s">
        <v>13989</v>
      </c>
      <c r="F4124">
        <v>1</v>
      </c>
      <c r="G4124" t="s">
        <v>13990</v>
      </c>
      <c r="H4124" t="s">
        <v>31000</v>
      </c>
      <c r="I4124">
        <v>2</v>
      </c>
      <c r="J4124">
        <v>9489395</v>
      </c>
      <c r="K4124">
        <v>9556732</v>
      </c>
      <c r="L4124">
        <v>67338</v>
      </c>
      <c r="M4124">
        <v>2</v>
      </c>
      <c r="N4124">
        <v>6868</v>
      </c>
      <c r="O4124" t="s">
        <v>13991</v>
      </c>
      <c r="P4124">
        <v>-4754</v>
      </c>
      <c r="Q4124" t="s">
        <v>13992</v>
      </c>
      <c r="R4124" t="s">
        <v>13993</v>
      </c>
      <c r="S4124" t="s">
        <v>33868</v>
      </c>
      <c r="T4124">
        <v>0.97213403838398904</v>
      </c>
      <c r="U4124">
        <v>1</v>
      </c>
      <c r="V4124">
        <v>1.96168034168548</v>
      </c>
      <c r="W4124">
        <v>0.94541066367716797</v>
      </c>
      <c r="X4124">
        <v>0.95159051474143896</v>
      </c>
      <c r="Y4124">
        <v>-0.61824352340559097</v>
      </c>
      <c r="Z4124">
        <v>0.93459220503170903</v>
      </c>
      <c r="AA4124">
        <v>0.99919698600769702</v>
      </c>
      <c r="AB4124">
        <v>1.6194170487575801</v>
      </c>
      <c r="AC4124">
        <v>0.92091778829119397</v>
      </c>
      <c r="AD4124">
        <v>0.94068432309766403</v>
      </c>
      <c r="AE4124">
        <v>-1.0324182367241199</v>
      </c>
      <c r="AF4124">
        <v>0.98343762640780896</v>
      </c>
      <c r="AG4124">
        <v>1</v>
      </c>
      <c r="AH4124">
        <v>1.3080526053700201</v>
      </c>
      <c r="AI4124">
        <v>0.95029317176085903</v>
      </c>
      <c r="AJ4124">
        <v>0.98621344597861504</v>
      </c>
      <c r="AK4124">
        <v>-9.3823113707399E-2</v>
      </c>
    </row>
    <row r="4125" spans="1:37" x14ac:dyDescent="0.2">
      <c r="A4125" t="s">
        <v>13888</v>
      </c>
      <c r="B4125">
        <v>9561635</v>
      </c>
      <c r="C4125">
        <v>9561784</v>
      </c>
      <c r="D4125">
        <v>150</v>
      </c>
      <c r="E4125" t="s">
        <v>13994</v>
      </c>
      <c r="F4125">
        <v>3</v>
      </c>
      <c r="G4125" t="s">
        <v>13995</v>
      </c>
      <c r="H4125" t="s">
        <v>31000</v>
      </c>
      <c r="I4125">
        <v>2</v>
      </c>
      <c r="J4125">
        <v>9489395</v>
      </c>
      <c r="K4125">
        <v>9556732</v>
      </c>
      <c r="L4125">
        <v>67338</v>
      </c>
      <c r="M4125">
        <v>2</v>
      </c>
      <c r="N4125">
        <v>6868</v>
      </c>
      <c r="O4125" t="s">
        <v>13991</v>
      </c>
      <c r="P4125">
        <v>-4903</v>
      </c>
      <c r="Q4125" t="s">
        <v>13992</v>
      </c>
      <c r="R4125" t="s">
        <v>13993</v>
      </c>
      <c r="S4125" t="s">
        <v>33868</v>
      </c>
      <c r="T4125">
        <v>0.97213403838398904</v>
      </c>
      <c r="U4125">
        <v>1</v>
      </c>
      <c r="V4125">
        <v>1.96168034168548</v>
      </c>
      <c r="W4125">
        <v>0.94541066367716797</v>
      </c>
      <c r="X4125">
        <v>0.95159051474143896</v>
      </c>
      <c r="Y4125">
        <v>-0.61824352340559097</v>
      </c>
      <c r="Z4125">
        <v>0.93459220503170903</v>
      </c>
      <c r="AA4125">
        <v>0.99919698600769702</v>
      </c>
      <c r="AB4125">
        <v>1.6194170487575801</v>
      </c>
      <c r="AC4125">
        <v>0.92091778829119397</v>
      </c>
      <c r="AD4125">
        <v>0.94068432309766403</v>
      </c>
      <c r="AE4125">
        <v>-1.0324182367241199</v>
      </c>
      <c r="AF4125">
        <v>0.98343762640780896</v>
      </c>
      <c r="AG4125">
        <v>1</v>
      </c>
      <c r="AH4125">
        <v>1.3080526053700201</v>
      </c>
      <c r="AI4125">
        <v>0.95029317176085903</v>
      </c>
      <c r="AJ4125">
        <v>0.98621344597861504</v>
      </c>
      <c r="AK4125">
        <v>-9.3823113707399E-2</v>
      </c>
    </row>
    <row r="4126" spans="1:37" x14ac:dyDescent="0.2">
      <c r="A4126" t="s">
        <v>13888</v>
      </c>
      <c r="B4126">
        <v>9561784</v>
      </c>
      <c r="C4126">
        <v>9561933</v>
      </c>
      <c r="D4126">
        <v>150</v>
      </c>
      <c r="E4126" t="s">
        <v>13996</v>
      </c>
      <c r="F4126">
        <v>1</v>
      </c>
      <c r="G4126" t="s">
        <v>13997</v>
      </c>
      <c r="H4126" t="s">
        <v>31000</v>
      </c>
      <c r="I4126">
        <v>2</v>
      </c>
      <c r="J4126">
        <v>9489395</v>
      </c>
      <c r="K4126">
        <v>9556732</v>
      </c>
      <c r="L4126">
        <v>67338</v>
      </c>
      <c r="M4126">
        <v>2</v>
      </c>
      <c r="N4126">
        <v>6868</v>
      </c>
      <c r="O4126" t="s">
        <v>13991</v>
      </c>
      <c r="P4126">
        <v>-5052</v>
      </c>
      <c r="Q4126" t="s">
        <v>13992</v>
      </c>
      <c r="R4126" t="s">
        <v>13993</v>
      </c>
      <c r="S4126" t="s">
        <v>33868</v>
      </c>
      <c r="T4126">
        <v>0.97213403838398904</v>
      </c>
      <c r="U4126">
        <v>1</v>
      </c>
      <c r="V4126">
        <v>1.96168034168548</v>
      </c>
      <c r="W4126">
        <v>0.94541066367716797</v>
      </c>
      <c r="X4126">
        <v>0.95159051474143896</v>
      </c>
      <c r="Y4126">
        <v>-0.61824352340559097</v>
      </c>
      <c r="Z4126">
        <v>0.93459220503170903</v>
      </c>
      <c r="AA4126">
        <v>0.99919698600769702</v>
      </c>
      <c r="AB4126">
        <v>1.6194170487575801</v>
      </c>
      <c r="AC4126">
        <v>0.92091778829119397</v>
      </c>
      <c r="AD4126">
        <v>0.94068432309766403</v>
      </c>
      <c r="AE4126">
        <v>-1.0324182367241199</v>
      </c>
      <c r="AF4126">
        <v>0.98343762640780896</v>
      </c>
      <c r="AG4126">
        <v>1</v>
      </c>
      <c r="AH4126">
        <v>1.3080526053700201</v>
      </c>
      <c r="AI4126">
        <v>0.95029317176085903</v>
      </c>
      <c r="AJ4126">
        <v>0.98621344597861504</v>
      </c>
      <c r="AK4126">
        <v>-9.3823113707399E-2</v>
      </c>
    </row>
    <row r="4127" spans="1:37" x14ac:dyDescent="0.2">
      <c r="A4127" t="s">
        <v>13888</v>
      </c>
      <c r="B4127">
        <v>9893331</v>
      </c>
      <c r="C4127">
        <v>9893481</v>
      </c>
      <c r="D4127">
        <v>151</v>
      </c>
      <c r="E4127" t="s">
        <v>13998</v>
      </c>
      <c r="F4127">
        <v>0</v>
      </c>
      <c r="G4127" t="s">
        <v>13999</v>
      </c>
      <c r="H4127" t="s">
        <v>33869</v>
      </c>
      <c r="I4127">
        <v>2</v>
      </c>
      <c r="J4127">
        <v>9875998</v>
      </c>
      <c r="K4127">
        <v>9913709</v>
      </c>
      <c r="L4127">
        <v>37712</v>
      </c>
      <c r="M4127">
        <v>1</v>
      </c>
      <c r="N4127">
        <v>9014</v>
      </c>
      <c r="O4127" t="s">
        <v>14000</v>
      </c>
      <c r="P4127">
        <v>17333</v>
      </c>
      <c r="Q4127" t="s">
        <v>14001</v>
      </c>
      <c r="R4127" t="s">
        <v>14002</v>
      </c>
      <c r="S4127" t="s">
        <v>33870</v>
      </c>
      <c r="T4127">
        <v>0.32911398597860803</v>
      </c>
      <c r="U4127">
        <v>0.603102917160658</v>
      </c>
      <c r="V4127">
        <v>23.360254262568699</v>
      </c>
      <c r="W4127">
        <v>0.38920677604595899</v>
      </c>
      <c r="X4127">
        <v>0.704072456322962</v>
      </c>
      <c r="Y4127">
        <v>-23.1586204214959</v>
      </c>
      <c r="Z4127">
        <v>0.48464167878831399</v>
      </c>
      <c r="AA4127">
        <v>0.84435025072159198</v>
      </c>
      <c r="AB4127">
        <v>22.396780265874</v>
      </c>
      <c r="AC4127">
        <v>0.21073619169722799</v>
      </c>
      <c r="AD4127">
        <v>0.68253123924728298</v>
      </c>
      <c r="AE4127">
        <v>-23.1586204214959</v>
      </c>
      <c r="AF4127">
        <v>0.16793847098801201</v>
      </c>
      <c r="AG4127">
        <v>0.68151250837662902</v>
      </c>
      <c r="AH4127">
        <v>23.360254262568699</v>
      </c>
      <c r="AI4127">
        <v>0.52399907623471598</v>
      </c>
      <c r="AJ4127">
        <v>0.78121606160956403</v>
      </c>
      <c r="AK4127">
        <v>-22.289865082054401</v>
      </c>
    </row>
    <row r="4128" spans="1:37" x14ac:dyDescent="0.2">
      <c r="A4128" t="s">
        <v>13888</v>
      </c>
      <c r="B4128">
        <v>9893481</v>
      </c>
      <c r="C4128">
        <v>9893631</v>
      </c>
      <c r="D4128">
        <v>151</v>
      </c>
      <c r="E4128" t="s">
        <v>14003</v>
      </c>
      <c r="F4128">
        <v>4</v>
      </c>
      <c r="G4128" t="s">
        <v>14004</v>
      </c>
      <c r="H4128" t="s">
        <v>33869</v>
      </c>
      <c r="I4128">
        <v>2</v>
      </c>
      <c r="J4128">
        <v>9875998</v>
      </c>
      <c r="K4128">
        <v>9913709</v>
      </c>
      <c r="L4128">
        <v>37712</v>
      </c>
      <c r="M4128">
        <v>1</v>
      </c>
      <c r="N4128">
        <v>9014</v>
      </c>
      <c r="O4128" t="s">
        <v>14000</v>
      </c>
      <c r="P4128">
        <v>17483</v>
      </c>
      <c r="Q4128" t="s">
        <v>14001</v>
      </c>
      <c r="R4128" t="s">
        <v>14002</v>
      </c>
      <c r="S4128" t="s">
        <v>33870</v>
      </c>
      <c r="T4128">
        <v>0.32911398597860803</v>
      </c>
      <c r="U4128">
        <v>0.603102917160658</v>
      </c>
      <c r="V4128">
        <v>23.360254262568699</v>
      </c>
      <c r="W4128">
        <v>0.38920677604595899</v>
      </c>
      <c r="X4128">
        <v>0.704072456322962</v>
      </c>
      <c r="Y4128">
        <v>-23.1586204214959</v>
      </c>
      <c r="Z4128">
        <v>0.48464167878831399</v>
      </c>
      <c r="AA4128">
        <v>0.84435025072159198</v>
      </c>
      <c r="AB4128">
        <v>22.396780265874</v>
      </c>
      <c r="AC4128">
        <v>0.21073619169722799</v>
      </c>
      <c r="AD4128">
        <v>0.68253123924728298</v>
      </c>
      <c r="AE4128">
        <v>-23.1586204214959</v>
      </c>
      <c r="AF4128">
        <v>0.16793847098801201</v>
      </c>
      <c r="AG4128">
        <v>0.68151250837662902</v>
      </c>
      <c r="AH4128">
        <v>23.360254262568699</v>
      </c>
      <c r="AI4128">
        <v>0.52399907623471598</v>
      </c>
      <c r="AJ4128">
        <v>0.78121606160956403</v>
      </c>
      <c r="AK4128">
        <v>-22.289865082054401</v>
      </c>
    </row>
    <row r="4129" spans="1:37" x14ac:dyDescent="0.2">
      <c r="A4129" t="s">
        <v>13888</v>
      </c>
      <c r="B4129">
        <v>10052420</v>
      </c>
      <c r="C4129">
        <v>10052599</v>
      </c>
      <c r="D4129">
        <v>180</v>
      </c>
      <c r="E4129" t="s">
        <v>14005</v>
      </c>
      <c r="F4129">
        <v>2</v>
      </c>
      <c r="G4129" t="s">
        <v>14006</v>
      </c>
      <c r="H4129" t="s">
        <v>31003</v>
      </c>
      <c r="I4129">
        <v>2</v>
      </c>
      <c r="J4129">
        <v>10044245</v>
      </c>
      <c r="K4129">
        <v>10054836</v>
      </c>
      <c r="L4129">
        <v>10592</v>
      </c>
      <c r="M4129">
        <v>1</v>
      </c>
      <c r="N4129">
        <v>8462</v>
      </c>
      <c r="O4129" t="s">
        <v>14007</v>
      </c>
      <c r="P4129">
        <v>8175</v>
      </c>
      <c r="Q4129" t="s">
        <v>14008</v>
      </c>
      <c r="R4129" t="s">
        <v>14009</v>
      </c>
      <c r="S4129" t="s">
        <v>33871</v>
      </c>
      <c r="T4129" t="s">
        <v>40</v>
      </c>
      <c r="U4129" t="s">
        <v>40</v>
      </c>
      <c r="V4129">
        <v>0</v>
      </c>
      <c r="W4129">
        <v>0.29261482077562401</v>
      </c>
      <c r="X4129">
        <v>0.704072456322962</v>
      </c>
      <c r="Y4129">
        <v>23.1816646778476</v>
      </c>
      <c r="Z4129">
        <v>0.203350924423461</v>
      </c>
      <c r="AA4129">
        <v>0.72610664078822296</v>
      </c>
      <c r="AB4129">
        <v>23.7809639898923</v>
      </c>
      <c r="AC4129">
        <v>0.17695932866387601</v>
      </c>
      <c r="AD4129">
        <v>0.68253123924728298</v>
      </c>
      <c r="AE4129">
        <v>23.8184386927446</v>
      </c>
      <c r="AF4129">
        <v>0.22065000948199101</v>
      </c>
      <c r="AG4129">
        <v>0.68151250837662902</v>
      </c>
      <c r="AH4129">
        <v>-23.744438116433599</v>
      </c>
      <c r="AI4129">
        <v>0.95029317176085903</v>
      </c>
      <c r="AJ4129">
        <v>0.98621344597861504</v>
      </c>
      <c r="AK4129">
        <v>6.7354012339729402E-2</v>
      </c>
    </row>
    <row r="4130" spans="1:37" x14ac:dyDescent="0.2">
      <c r="A4130" t="s">
        <v>13888</v>
      </c>
      <c r="B4130">
        <v>10331089</v>
      </c>
      <c r="C4130">
        <v>10331239</v>
      </c>
      <c r="D4130">
        <v>151</v>
      </c>
      <c r="E4130" t="s">
        <v>14010</v>
      </c>
      <c r="F4130">
        <v>6</v>
      </c>
      <c r="G4130" t="s">
        <v>14011</v>
      </c>
      <c r="H4130" t="s">
        <v>30987</v>
      </c>
      <c r="I4130">
        <v>2</v>
      </c>
      <c r="J4130">
        <v>10330163</v>
      </c>
      <c r="K4130">
        <v>10427616</v>
      </c>
      <c r="L4130">
        <v>97454</v>
      </c>
      <c r="M4130">
        <v>1</v>
      </c>
      <c r="N4130">
        <v>3241</v>
      </c>
      <c r="O4130" t="s">
        <v>14012</v>
      </c>
      <c r="P4130">
        <v>926</v>
      </c>
      <c r="Q4130" t="s">
        <v>14013</v>
      </c>
      <c r="R4130" t="s">
        <v>14014</v>
      </c>
      <c r="S4130" t="s">
        <v>33872</v>
      </c>
      <c r="T4130">
        <v>0.32911398597860803</v>
      </c>
      <c r="U4130">
        <v>0.603102917160658</v>
      </c>
      <c r="V4130">
        <v>25.082752962171298</v>
      </c>
      <c r="W4130">
        <v>0.38920677604595899</v>
      </c>
      <c r="X4130">
        <v>0.704072456322962</v>
      </c>
      <c r="Y4130">
        <v>-24.8811191070915</v>
      </c>
      <c r="Z4130">
        <v>0.48464167878831399</v>
      </c>
      <c r="AA4130">
        <v>0.84435025072159198</v>
      </c>
      <c r="AB4130">
        <v>24.1192788767653</v>
      </c>
      <c r="AC4130">
        <v>0.21073619169722799</v>
      </c>
      <c r="AD4130">
        <v>0.68253123924728298</v>
      </c>
      <c r="AE4130">
        <v>-24.8811191070915</v>
      </c>
      <c r="AF4130">
        <v>0.16793847098801201</v>
      </c>
      <c r="AG4130">
        <v>0.68151250837662902</v>
      </c>
      <c r="AH4130">
        <v>25.082752962171298</v>
      </c>
      <c r="AI4130">
        <v>0.52399907623471598</v>
      </c>
      <c r="AJ4130">
        <v>0.78121606160956403</v>
      </c>
      <c r="AK4130">
        <v>-24.012363678938598</v>
      </c>
    </row>
    <row r="4131" spans="1:37" x14ac:dyDescent="0.2">
      <c r="A4131" t="s">
        <v>13888</v>
      </c>
      <c r="B4131">
        <v>10331239</v>
      </c>
      <c r="C4131">
        <v>10331389</v>
      </c>
      <c r="D4131">
        <v>151</v>
      </c>
      <c r="E4131" t="s">
        <v>14015</v>
      </c>
      <c r="F4131">
        <v>10</v>
      </c>
      <c r="G4131" t="s">
        <v>14016</v>
      </c>
      <c r="H4131" t="s">
        <v>30999</v>
      </c>
      <c r="I4131">
        <v>2</v>
      </c>
      <c r="J4131">
        <v>10330163</v>
      </c>
      <c r="K4131">
        <v>10427616</v>
      </c>
      <c r="L4131">
        <v>97454</v>
      </c>
      <c r="M4131">
        <v>1</v>
      </c>
      <c r="N4131">
        <v>3241</v>
      </c>
      <c r="O4131" t="s">
        <v>14012</v>
      </c>
      <c r="P4131">
        <v>1076</v>
      </c>
      <c r="Q4131" t="s">
        <v>14013</v>
      </c>
      <c r="R4131" t="s">
        <v>14014</v>
      </c>
      <c r="S4131" t="s">
        <v>33872</v>
      </c>
      <c r="T4131">
        <v>0.32911398597860803</v>
      </c>
      <c r="U4131">
        <v>0.603102917160658</v>
      </c>
      <c r="V4131">
        <v>25.182288633015599</v>
      </c>
      <c r="W4131">
        <v>0.38920677604595899</v>
      </c>
      <c r="X4131">
        <v>0.704072456322962</v>
      </c>
      <c r="Y4131">
        <v>-24.9806547775298</v>
      </c>
      <c r="Z4131">
        <v>0.48464167878831399</v>
      </c>
      <c r="AA4131">
        <v>0.84435025072159198</v>
      </c>
      <c r="AB4131">
        <v>24.218814545038398</v>
      </c>
      <c r="AC4131">
        <v>0.21073619169722799</v>
      </c>
      <c r="AD4131">
        <v>0.68253123924728298</v>
      </c>
      <c r="AE4131">
        <v>-24.9806547775298</v>
      </c>
      <c r="AF4131">
        <v>0.16793847098801201</v>
      </c>
      <c r="AG4131">
        <v>0.68151250837662902</v>
      </c>
      <c r="AH4131">
        <v>25.182288633015599</v>
      </c>
      <c r="AI4131">
        <v>0.52399907623471598</v>
      </c>
      <c r="AJ4131">
        <v>0.78121606160956403</v>
      </c>
      <c r="AK4131">
        <v>-24.1118993468057</v>
      </c>
    </row>
    <row r="4132" spans="1:37" x14ac:dyDescent="0.2">
      <c r="A4132" t="s">
        <v>13888</v>
      </c>
      <c r="B4132">
        <v>10331389</v>
      </c>
      <c r="C4132">
        <v>10331539</v>
      </c>
      <c r="D4132">
        <v>151</v>
      </c>
      <c r="E4132" t="s">
        <v>14017</v>
      </c>
      <c r="F4132">
        <v>6</v>
      </c>
      <c r="G4132" t="s">
        <v>14018</v>
      </c>
      <c r="H4132" t="s">
        <v>30999</v>
      </c>
      <c r="I4132">
        <v>2</v>
      </c>
      <c r="J4132">
        <v>10330163</v>
      </c>
      <c r="K4132">
        <v>10427616</v>
      </c>
      <c r="L4132">
        <v>97454</v>
      </c>
      <c r="M4132">
        <v>1</v>
      </c>
      <c r="N4132">
        <v>3241</v>
      </c>
      <c r="O4132" t="s">
        <v>14012</v>
      </c>
      <c r="P4132">
        <v>1226</v>
      </c>
      <c r="Q4132" t="s">
        <v>14013</v>
      </c>
      <c r="R4132" t="s">
        <v>14014</v>
      </c>
      <c r="S4132" t="s">
        <v>33872</v>
      </c>
      <c r="T4132">
        <v>0.32911398597860803</v>
      </c>
      <c r="U4132">
        <v>0.603102917160658</v>
      </c>
      <c r="V4132">
        <v>25.182288633015599</v>
      </c>
      <c r="W4132">
        <v>0.38920677604595899</v>
      </c>
      <c r="X4132">
        <v>0.704072456322962</v>
      </c>
      <c r="Y4132">
        <v>-24.9806547775298</v>
      </c>
      <c r="Z4132">
        <v>0.48464167878831399</v>
      </c>
      <c r="AA4132">
        <v>0.84435025072159198</v>
      </c>
      <c r="AB4132">
        <v>24.218814545038398</v>
      </c>
      <c r="AC4132">
        <v>0.21073619169722799</v>
      </c>
      <c r="AD4132">
        <v>0.68253123924728298</v>
      </c>
      <c r="AE4132">
        <v>-24.9806547775298</v>
      </c>
      <c r="AF4132">
        <v>0.16793847098801201</v>
      </c>
      <c r="AG4132">
        <v>0.68151250837662902</v>
      </c>
      <c r="AH4132">
        <v>25.182288633015599</v>
      </c>
      <c r="AI4132">
        <v>0.52399907623471598</v>
      </c>
      <c r="AJ4132">
        <v>0.78121606160956403</v>
      </c>
      <c r="AK4132">
        <v>-24.1118993468057</v>
      </c>
    </row>
    <row r="4133" spans="1:37" x14ac:dyDescent="0.2">
      <c r="A4133" t="s">
        <v>13888</v>
      </c>
      <c r="B4133">
        <v>10352586</v>
      </c>
      <c r="C4133">
        <v>10352728</v>
      </c>
      <c r="D4133">
        <v>143</v>
      </c>
      <c r="E4133" t="s">
        <v>14019</v>
      </c>
      <c r="F4133">
        <v>3</v>
      </c>
      <c r="G4133" t="s">
        <v>14020</v>
      </c>
      <c r="H4133" t="s">
        <v>33873</v>
      </c>
      <c r="I4133">
        <v>2</v>
      </c>
      <c r="J4133">
        <v>10368678</v>
      </c>
      <c r="K4133">
        <v>10427616</v>
      </c>
      <c r="L4133">
        <v>58939</v>
      </c>
      <c r="M4133">
        <v>1</v>
      </c>
      <c r="N4133">
        <v>3241</v>
      </c>
      <c r="O4133" t="s">
        <v>14021</v>
      </c>
      <c r="P4133">
        <v>-15950</v>
      </c>
      <c r="Q4133" t="s">
        <v>14013</v>
      </c>
      <c r="R4133" t="s">
        <v>14014</v>
      </c>
      <c r="S4133" t="s">
        <v>33872</v>
      </c>
      <c r="T4133">
        <v>0.32911398597860803</v>
      </c>
      <c r="U4133">
        <v>0.603102917160658</v>
      </c>
      <c r="V4133">
        <v>23.9452167186301</v>
      </c>
      <c r="W4133">
        <v>0.20525741147413201</v>
      </c>
      <c r="X4133">
        <v>0.704072456322962</v>
      </c>
      <c r="Y4133">
        <v>-24.6188403108583</v>
      </c>
      <c r="Z4133">
        <v>0.306975110376564</v>
      </c>
      <c r="AA4133">
        <v>0.72610664078822296</v>
      </c>
      <c r="AB4133">
        <v>23.857000087007499</v>
      </c>
      <c r="AC4133">
        <v>7.0489011448141195E-2</v>
      </c>
      <c r="AD4133">
        <v>0.57684129297949804</v>
      </c>
      <c r="AE4133">
        <v>-24.6188403108583</v>
      </c>
      <c r="AF4133">
        <v>0.61410715005536498</v>
      </c>
      <c r="AG4133">
        <v>0.80674443595273604</v>
      </c>
      <c r="AH4133">
        <v>1.2613004379903801</v>
      </c>
      <c r="AI4133">
        <v>0.35038410267202102</v>
      </c>
      <c r="AJ4133">
        <v>0.78121606160956403</v>
      </c>
      <c r="AK4133">
        <v>-23.750084890395001</v>
      </c>
    </row>
    <row r="4134" spans="1:37" x14ac:dyDescent="0.2">
      <c r="A4134" t="s">
        <v>13888</v>
      </c>
      <c r="B4134">
        <v>10834816</v>
      </c>
      <c r="C4134">
        <v>10834951</v>
      </c>
      <c r="D4134">
        <v>136</v>
      </c>
      <c r="E4134" t="s">
        <v>14022</v>
      </c>
      <c r="F4134">
        <v>4</v>
      </c>
      <c r="G4134" t="s">
        <v>14023</v>
      </c>
      <c r="H4134" t="s">
        <v>31032</v>
      </c>
      <c r="I4134">
        <v>2</v>
      </c>
      <c r="J4134">
        <v>10783393</v>
      </c>
      <c r="K4134">
        <v>10832485</v>
      </c>
      <c r="L4134">
        <v>49093</v>
      </c>
      <c r="M4134">
        <v>2</v>
      </c>
      <c r="N4134">
        <v>10130</v>
      </c>
      <c r="O4134" t="s">
        <v>14024</v>
      </c>
      <c r="P4134">
        <v>-2331</v>
      </c>
      <c r="Q4134" t="s">
        <v>14025</v>
      </c>
      <c r="R4134" t="s">
        <v>14026</v>
      </c>
      <c r="S4134" t="s">
        <v>33874</v>
      </c>
      <c r="T4134">
        <v>0.97213403838398904</v>
      </c>
      <c r="U4134">
        <v>1</v>
      </c>
      <c r="V4134">
        <v>0.543911752514318</v>
      </c>
      <c r="W4134">
        <v>0.20525741147413201</v>
      </c>
      <c r="X4134">
        <v>0.704072456322962</v>
      </c>
      <c r="Y4134">
        <v>-26.3157754587121</v>
      </c>
      <c r="Z4134">
        <v>0.96726857278496403</v>
      </c>
      <c r="AA4134">
        <v>0.99919698600769702</v>
      </c>
      <c r="AB4134">
        <v>0.15423846757755399</v>
      </c>
      <c r="AC4134">
        <v>0.283630615332017</v>
      </c>
      <c r="AD4134">
        <v>0.68253123924728298</v>
      </c>
      <c r="AE4134">
        <v>-2.5406926195268902</v>
      </c>
      <c r="AF4134">
        <v>0.98343762640780896</v>
      </c>
      <c r="AG4134">
        <v>1</v>
      </c>
      <c r="AH4134">
        <v>0.72661087726586904</v>
      </c>
      <c r="AI4134">
        <v>0.24456414000292601</v>
      </c>
      <c r="AJ4134">
        <v>0.78121606160956403</v>
      </c>
      <c r="AK4134">
        <v>-25.807601067838601</v>
      </c>
    </row>
    <row r="4135" spans="1:37" x14ac:dyDescent="0.2">
      <c r="A4135" t="s">
        <v>13888</v>
      </c>
      <c r="B4135">
        <v>10835016</v>
      </c>
      <c r="C4135">
        <v>10835056</v>
      </c>
      <c r="D4135">
        <v>41</v>
      </c>
      <c r="E4135" t="s">
        <v>14027</v>
      </c>
      <c r="F4135">
        <v>0</v>
      </c>
      <c r="G4135" t="s">
        <v>14028</v>
      </c>
      <c r="H4135" t="s">
        <v>31032</v>
      </c>
      <c r="I4135">
        <v>2</v>
      </c>
      <c r="J4135">
        <v>10783393</v>
      </c>
      <c r="K4135">
        <v>10832485</v>
      </c>
      <c r="L4135">
        <v>49093</v>
      </c>
      <c r="M4135">
        <v>2</v>
      </c>
      <c r="N4135">
        <v>10130</v>
      </c>
      <c r="O4135" t="s">
        <v>14024</v>
      </c>
      <c r="P4135">
        <v>-2531</v>
      </c>
      <c r="Q4135" t="s">
        <v>14025</v>
      </c>
      <c r="R4135" t="s">
        <v>14026</v>
      </c>
      <c r="S4135" t="s">
        <v>33874</v>
      </c>
      <c r="T4135">
        <v>0.97213403838398904</v>
      </c>
      <c r="U4135">
        <v>1</v>
      </c>
      <c r="V4135">
        <v>0.543911752514318</v>
      </c>
      <c r="W4135">
        <v>0.20525741147413201</v>
      </c>
      <c r="X4135">
        <v>0.704072456322962</v>
      </c>
      <c r="Y4135">
        <v>-26.3157754587121</v>
      </c>
      <c r="Z4135">
        <v>0.96726857278496403</v>
      </c>
      <c r="AA4135">
        <v>0.99919698600769702</v>
      </c>
      <c r="AB4135">
        <v>0.15423846757755399</v>
      </c>
      <c r="AC4135">
        <v>0.283630615332017</v>
      </c>
      <c r="AD4135">
        <v>0.68253123924728298</v>
      </c>
      <c r="AE4135">
        <v>-2.5406926195268902</v>
      </c>
      <c r="AF4135">
        <v>0.98343762640780896</v>
      </c>
      <c r="AG4135">
        <v>1</v>
      </c>
      <c r="AH4135">
        <v>0.72661087726586904</v>
      </c>
      <c r="AI4135">
        <v>0.24456414000292601</v>
      </c>
      <c r="AJ4135">
        <v>0.78121606160956403</v>
      </c>
      <c r="AK4135">
        <v>-25.807601067838601</v>
      </c>
    </row>
    <row r="4136" spans="1:37" x14ac:dyDescent="0.2">
      <c r="A4136" t="s">
        <v>13888</v>
      </c>
      <c r="B4136">
        <v>10835089</v>
      </c>
      <c r="C4136">
        <v>10835273</v>
      </c>
      <c r="D4136">
        <v>185</v>
      </c>
      <c r="E4136" t="s">
        <v>14029</v>
      </c>
      <c r="F4136">
        <v>8</v>
      </c>
      <c r="G4136" t="s">
        <v>14030</v>
      </c>
      <c r="H4136" t="s">
        <v>31032</v>
      </c>
      <c r="I4136">
        <v>2</v>
      </c>
      <c r="J4136">
        <v>10783393</v>
      </c>
      <c r="K4136">
        <v>10832485</v>
      </c>
      <c r="L4136">
        <v>49093</v>
      </c>
      <c r="M4136">
        <v>2</v>
      </c>
      <c r="N4136">
        <v>10130</v>
      </c>
      <c r="O4136" t="s">
        <v>14024</v>
      </c>
      <c r="P4136">
        <v>-2604</v>
      </c>
      <c r="Q4136" t="s">
        <v>14025</v>
      </c>
      <c r="R4136" t="s">
        <v>14026</v>
      </c>
      <c r="S4136" t="s">
        <v>33874</v>
      </c>
      <c r="T4136">
        <v>0.97213403838398904</v>
      </c>
      <c r="U4136">
        <v>1</v>
      </c>
      <c r="V4136">
        <v>0.543911752514318</v>
      </c>
      <c r="W4136">
        <v>0.20525741147413201</v>
      </c>
      <c r="X4136">
        <v>0.704072456322962</v>
      </c>
      <c r="Y4136">
        <v>-26.3157754587121</v>
      </c>
      <c r="Z4136">
        <v>0.96726857278496403</v>
      </c>
      <c r="AA4136">
        <v>0.99919698600769702</v>
      </c>
      <c r="AB4136">
        <v>0.15423846757755399</v>
      </c>
      <c r="AC4136">
        <v>0.283630615332017</v>
      </c>
      <c r="AD4136">
        <v>0.68253123924728298</v>
      </c>
      <c r="AE4136">
        <v>-2.5406926195268902</v>
      </c>
      <c r="AF4136">
        <v>0.98343762640780896</v>
      </c>
      <c r="AG4136">
        <v>1</v>
      </c>
      <c r="AH4136">
        <v>0.72661087726586904</v>
      </c>
      <c r="AI4136">
        <v>0.24456414000292601</v>
      </c>
      <c r="AJ4136">
        <v>0.78121606160956403</v>
      </c>
      <c r="AK4136">
        <v>-25.807601067838601</v>
      </c>
    </row>
    <row r="4137" spans="1:37" x14ac:dyDescent="0.2">
      <c r="A4137" t="s">
        <v>13888</v>
      </c>
      <c r="B4137">
        <v>11023722</v>
      </c>
      <c r="C4137">
        <v>11023900</v>
      </c>
      <c r="D4137">
        <v>179</v>
      </c>
      <c r="E4137" t="s">
        <v>14031</v>
      </c>
      <c r="F4137">
        <v>11</v>
      </c>
      <c r="G4137" t="s">
        <v>14032</v>
      </c>
      <c r="H4137" t="s">
        <v>31000</v>
      </c>
      <c r="I4137">
        <v>2</v>
      </c>
      <c r="J4137">
        <v>11127355</v>
      </c>
      <c r="K4137">
        <v>11132088</v>
      </c>
      <c r="L4137">
        <v>4734</v>
      </c>
      <c r="M4137">
        <v>2</v>
      </c>
      <c r="N4137">
        <v>285150</v>
      </c>
      <c r="O4137" t="s">
        <v>14033</v>
      </c>
      <c r="P4137">
        <v>108188</v>
      </c>
      <c r="Q4137" t="s">
        <v>14034</v>
      </c>
      <c r="R4137" t="s">
        <v>14035</v>
      </c>
      <c r="S4137" t="s">
        <v>33875</v>
      </c>
      <c r="T4137">
        <v>0.152084254673993</v>
      </c>
      <c r="U4137">
        <v>0.603102917160658</v>
      </c>
      <c r="V4137">
        <v>25.328832456186799</v>
      </c>
      <c r="W4137">
        <v>0.20525741147413201</v>
      </c>
      <c r="X4137">
        <v>0.704072456322962</v>
      </c>
      <c r="Y4137">
        <v>-25.1271986001519</v>
      </c>
      <c r="Z4137">
        <v>0.306975110376564</v>
      </c>
      <c r="AA4137">
        <v>0.72610664078822296</v>
      </c>
      <c r="AB4137">
        <v>24.3653583647326</v>
      </c>
      <c r="AC4137">
        <v>7.0489011448141195E-2</v>
      </c>
      <c r="AD4137">
        <v>0.57684129297949804</v>
      </c>
      <c r="AE4137">
        <v>-25.1271986001519</v>
      </c>
      <c r="AF4137">
        <v>4.6407610929182198E-2</v>
      </c>
      <c r="AG4137">
        <v>0.476038960109122</v>
      </c>
      <c r="AH4137">
        <v>25.328832456186799</v>
      </c>
      <c r="AI4137">
        <v>0.35038410267202102</v>
      </c>
      <c r="AJ4137">
        <v>0.78121606160956403</v>
      </c>
      <c r="AK4137">
        <v>-24.258443165950901</v>
      </c>
    </row>
    <row r="4138" spans="1:37" x14ac:dyDescent="0.2">
      <c r="A4138" t="s">
        <v>13888</v>
      </c>
      <c r="B4138">
        <v>11023900</v>
      </c>
      <c r="C4138">
        <v>11024078</v>
      </c>
      <c r="D4138">
        <v>179</v>
      </c>
      <c r="E4138" t="s">
        <v>14036</v>
      </c>
      <c r="F4138">
        <v>6</v>
      </c>
      <c r="G4138" t="s">
        <v>14037</v>
      </c>
      <c r="H4138" t="s">
        <v>31000</v>
      </c>
      <c r="I4138">
        <v>2</v>
      </c>
      <c r="J4138">
        <v>11127355</v>
      </c>
      <c r="K4138">
        <v>11132088</v>
      </c>
      <c r="L4138">
        <v>4734</v>
      </c>
      <c r="M4138">
        <v>2</v>
      </c>
      <c r="N4138">
        <v>285150</v>
      </c>
      <c r="O4138" t="s">
        <v>14033</v>
      </c>
      <c r="P4138">
        <v>108010</v>
      </c>
      <c r="Q4138" t="s">
        <v>14034</v>
      </c>
      <c r="R4138" t="s">
        <v>14035</v>
      </c>
      <c r="S4138" t="s">
        <v>33875</v>
      </c>
      <c r="T4138">
        <v>0.152084254673993</v>
      </c>
      <c r="U4138">
        <v>0.603102917160658</v>
      </c>
      <c r="V4138">
        <v>25.1436618411274</v>
      </c>
      <c r="W4138">
        <v>0.20525741147413201</v>
      </c>
      <c r="X4138">
        <v>0.704072456322962</v>
      </c>
      <c r="Y4138">
        <v>-24.9420279857958</v>
      </c>
      <c r="Z4138">
        <v>0.306975110376564</v>
      </c>
      <c r="AA4138">
        <v>0.72610664078822296</v>
      </c>
      <c r="AB4138">
        <v>24.180187754126901</v>
      </c>
      <c r="AC4138">
        <v>7.0489011448141195E-2</v>
      </c>
      <c r="AD4138">
        <v>0.57684129297949804</v>
      </c>
      <c r="AE4138">
        <v>-24.9420279857958</v>
      </c>
      <c r="AF4138">
        <v>4.6407610929182198E-2</v>
      </c>
      <c r="AG4138">
        <v>0.476038960109122</v>
      </c>
      <c r="AH4138">
        <v>25.1436618411274</v>
      </c>
      <c r="AI4138">
        <v>0.35038410267202102</v>
      </c>
      <c r="AJ4138">
        <v>0.78121606160956403</v>
      </c>
      <c r="AK4138">
        <v>-24.073272556048501</v>
      </c>
    </row>
    <row r="4139" spans="1:37" x14ac:dyDescent="0.2">
      <c r="A4139" t="s">
        <v>13888</v>
      </c>
      <c r="B4139">
        <v>12396568</v>
      </c>
      <c r="C4139">
        <v>12396857</v>
      </c>
      <c r="D4139">
        <v>290</v>
      </c>
      <c r="E4139" t="s">
        <v>14038</v>
      </c>
      <c r="F4139">
        <v>5</v>
      </c>
      <c r="G4139" t="s">
        <v>14039</v>
      </c>
      <c r="H4139" t="s">
        <v>33876</v>
      </c>
      <c r="I4139">
        <v>2</v>
      </c>
      <c r="J4139">
        <v>12390173</v>
      </c>
      <c r="K4139">
        <v>12562617</v>
      </c>
      <c r="L4139">
        <v>172445</v>
      </c>
      <c r="M4139">
        <v>1</v>
      </c>
      <c r="N4139">
        <v>100506457</v>
      </c>
      <c r="O4139" t="s">
        <v>14040</v>
      </c>
      <c r="P4139">
        <v>6395</v>
      </c>
      <c r="Q4139" t="s">
        <v>14041</v>
      </c>
      <c r="R4139" t="s">
        <v>14042</v>
      </c>
      <c r="S4139" t="s">
        <v>33877</v>
      </c>
      <c r="T4139">
        <v>0.35387198439864398</v>
      </c>
      <c r="U4139">
        <v>0.603102917160658</v>
      </c>
      <c r="V4139">
        <v>-22.1933337789505</v>
      </c>
      <c r="W4139">
        <v>0.29261482077562401</v>
      </c>
      <c r="X4139">
        <v>0.704072456322962</v>
      </c>
      <c r="Y4139">
        <v>22.852081579250001</v>
      </c>
      <c r="Z4139">
        <v>0.69013698642955401</v>
      </c>
      <c r="AA4139">
        <v>0.84521697243271998</v>
      </c>
      <c r="AB4139">
        <v>-0.37872670453861301</v>
      </c>
      <c r="AC4139">
        <v>0.27780950890804001</v>
      </c>
      <c r="AD4139">
        <v>0.68253123924728298</v>
      </c>
      <c r="AE4139">
        <v>22.617704963179399</v>
      </c>
      <c r="AF4139">
        <v>0.32549523997010099</v>
      </c>
      <c r="AG4139">
        <v>0.70473078222419605</v>
      </c>
      <c r="AH4139">
        <v>-22.543704393533801</v>
      </c>
      <c r="AI4139">
        <v>0.56157887380500204</v>
      </c>
      <c r="AJ4139">
        <v>0.78121606160956403</v>
      </c>
      <c r="AK4139">
        <v>1.6587474994735001</v>
      </c>
    </row>
    <row r="4140" spans="1:37" x14ac:dyDescent="0.2">
      <c r="A4140" t="s">
        <v>13888</v>
      </c>
      <c r="B4140">
        <v>13370540</v>
      </c>
      <c r="C4140">
        <v>13370691</v>
      </c>
      <c r="D4140">
        <v>152</v>
      </c>
      <c r="E4140" t="s">
        <v>14043</v>
      </c>
      <c r="F4140">
        <v>0</v>
      </c>
      <c r="G4140" t="s">
        <v>14044</v>
      </c>
      <c r="H4140" t="s">
        <v>31000</v>
      </c>
      <c r="I4140">
        <v>2</v>
      </c>
      <c r="J4140">
        <v>13723048</v>
      </c>
      <c r="K4140">
        <v>13758152</v>
      </c>
      <c r="L4140">
        <v>35105</v>
      </c>
      <c r="M4140">
        <v>1</v>
      </c>
      <c r="N4140">
        <v>105373438</v>
      </c>
      <c r="O4140" t="s">
        <v>14045</v>
      </c>
      <c r="P4140">
        <v>-352357</v>
      </c>
      <c r="Q4140" t="s">
        <v>40</v>
      </c>
      <c r="R4140" t="s">
        <v>14046</v>
      </c>
      <c r="S4140" t="s">
        <v>33878</v>
      </c>
      <c r="T4140">
        <v>0.35387198439864398</v>
      </c>
      <c r="U4140">
        <v>0.603102917160658</v>
      </c>
      <c r="V4140">
        <v>-24.364862533033602</v>
      </c>
      <c r="W4140">
        <v>0.29261482077562401</v>
      </c>
      <c r="X4140">
        <v>0.704072456322962</v>
      </c>
      <c r="Y4140">
        <v>23.528634454900502</v>
      </c>
      <c r="Z4140">
        <v>0.65379035313853895</v>
      </c>
      <c r="AA4140">
        <v>0.84521697243271998</v>
      </c>
      <c r="AB4140">
        <v>-1.8737026580568701</v>
      </c>
      <c r="AC4140">
        <v>0.27780950890804001</v>
      </c>
      <c r="AD4140">
        <v>0.68253123924728298</v>
      </c>
      <c r="AE4140">
        <v>24.1007045849043</v>
      </c>
      <c r="AF4140">
        <v>0.32549523997010099</v>
      </c>
      <c r="AG4140">
        <v>0.70473078222419605</v>
      </c>
      <c r="AH4140">
        <v>-24.0267040076812</v>
      </c>
      <c r="AI4140">
        <v>0.59609816080359102</v>
      </c>
      <c r="AJ4140">
        <v>0.78121606160956403</v>
      </c>
      <c r="AK4140">
        <v>0.16377185509091</v>
      </c>
    </row>
    <row r="4141" spans="1:37" x14ac:dyDescent="0.2">
      <c r="A4141" t="s">
        <v>13888</v>
      </c>
      <c r="B4141">
        <v>14435759</v>
      </c>
      <c r="C4141">
        <v>14435901</v>
      </c>
      <c r="D4141">
        <v>143</v>
      </c>
      <c r="E4141" t="s">
        <v>14047</v>
      </c>
      <c r="F4141">
        <v>0</v>
      </c>
      <c r="G4141" t="s">
        <v>14048</v>
      </c>
      <c r="H4141" t="s">
        <v>31000</v>
      </c>
      <c r="I4141">
        <v>2</v>
      </c>
      <c r="J4141">
        <v>13710531</v>
      </c>
      <c r="K4141">
        <v>14400963</v>
      </c>
      <c r="L4141">
        <v>690433</v>
      </c>
      <c r="M4141">
        <v>2</v>
      </c>
      <c r="N4141">
        <v>100499171</v>
      </c>
      <c r="O4141" t="s">
        <v>14049</v>
      </c>
      <c r="P4141">
        <v>-34796</v>
      </c>
      <c r="Q4141" t="s">
        <v>14050</v>
      </c>
      <c r="R4141" t="s">
        <v>14051</v>
      </c>
      <c r="S4141" t="s">
        <v>33879</v>
      </c>
      <c r="T4141">
        <v>7.3374270299014499E-2</v>
      </c>
      <c r="U4141">
        <v>0.603102917160658</v>
      </c>
      <c r="V4141">
        <v>22.7478594083275</v>
      </c>
      <c r="W4141">
        <v>0.94541066367716797</v>
      </c>
      <c r="X4141">
        <v>0.95159051474143896</v>
      </c>
      <c r="Y4141">
        <v>-0.42299199609280702</v>
      </c>
      <c r="Z4141">
        <v>0.203350924423461</v>
      </c>
      <c r="AA4141">
        <v>0.72610664078822296</v>
      </c>
      <c r="AB4141">
        <v>21.784385478937999</v>
      </c>
      <c r="AC4141">
        <v>0.88945902157151002</v>
      </c>
      <c r="AD4141">
        <v>0.94068432309766403</v>
      </c>
      <c r="AE4141">
        <v>0.103411886732982</v>
      </c>
      <c r="AF4141">
        <v>1.3497623430991999E-2</v>
      </c>
      <c r="AG4141">
        <v>0.476038960109122</v>
      </c>
      <c r="AH4141">
        <v>22.7478594083275</v>
      </c>
      <c r="AI4141">
        <v>0.98342151819761803</v>
      </c>
      <c r="AJ4141">
        <v>0.98789258377071898</v>
      </c>
      <c r="AK4141">
        <v>-0.66445962799220004</v>
      </c>
    </row>
    <row r="4142" spans="1:37" x14ac:dyDescent="0.2">
      <c r="A4142" t="s">
        <v>13888</v>
      </c>
      <c r="B4142">
        <v>14714456</v>
      </c>
      <c r="C4142">
        <v>14714607</v>
      </c>
      <c r="D4142">
        <v>152</v>
      </c>
      <c r="E4142" t="s">
        <v>14052</v>
      </c>
      <c r="F4142">
        <v>1</v>
      </c>
      <c r="G4142" t="s">
        <v>14053</v>
      </c>
      <c r="H4142" t="s">
        <v>33880</v>
      </c>
      <c r="I4142">
        <v>2</v>
      </c>
      <c r="J4142">
        <v>14635496</v>
      </c>
      <c r="K4142">
        <v>14649641</v>
      </c>
      <c r="L4142">
        <v>14146</v>
      </c>
      <c r="M4142">
        <v>1</v>
      </c>
      <c r="N4142">
        <v>151354</v>
      </c>
      <c r="O4142" t="s">
        <v>14054</v>
      </c>
      <c r="P4142">
        <v>78960</v>
      </c>
      <c r="Q4142" t="s">
        <v>14055</v>
      </c>
      <c r="R4142" t="s">
        <v>14056</v>
      </c>
      <c r="S4142" t="s">
        <v>33881</v>
      </c>
      <c r="T4142">
        <v>0.17308923567461099</v>
      </c>
      <c r="U4142">
        <v>0.603102917160658</v>
      </c>
      <c r="V4142">
        <v>-23.796002597072</v>
      </c>
      <c r="W4142">
        <v>0.46193634366738701</v>
      </c>
      <c r="X4142">
        <v>0.75726018452522603</v>
      </c>
      <c r="Y4142">
        <v>3.0764617753107202</v>
      </c>
      <c r="Z4142">
        <v>0.53052895265546796</v>
      </c>
      <c r="AA4142">
        <v>0.84521697243271998</v>
      </c>
      <c r="AB4142">
        <v>-0.15886363372985901</v>
      </c>
      <c r="AC4142">
        <v>0.59090205226999604</v>
      </c>
      <c r="AD4142">
        <v>0.87989882095915395</v>
      </c>
      <c r="AE4142">
        <v>2.6200938074662701</v>
      </c>
      <c r="AF4142">
        <v>0.15203231574161999</v>
      </c>
      <c r="AG4142">
        <v>0.68151250837662902</v>
      </c>
      <c r="AH4142">
        <v>-24.279714730841501</v>
      </c>
      <c r="AI4142">
        <v>0.414159359489496</v>
      </c>
      <c r="AJ4142">
        <v>0.78121606160956403</v>
      </c>
      <c r="AK4142">
        <v>1.8786109159276301</v>
      </c>
    </row>
    <row r="4143" spans="1:37" x14ac:dyDescent="0.2">
      <c r="A4143" t="s">
        <v>13888</v>
      </c>
      <c r="B4143">
        <v>14714834</v>
      </c>
      <c r="C4143">
        <v>14714985</v>
      </c>
      <c r="D4143">
        <v>152</v>
      </c>
      <c r="E4143" t="s">
        <v>14057</v>
      </c>
      <c r="F4143">
        <v>1</v>
      </c>
      <c r="G4143" t="s">
        <v>14058</v>
      </c>
      <c r="H4143" t="s">
        <v>33880</v>
      </c>
      <c r="I4143">
        <v>2</v>
      </c>
      <c r="J4143">
        <v>14635496</v>
      </c>
      <c r="K4143">
        <v>14649641</v>
      </c>
      <c r="L4143">
        <v>14146</v>
      </c>
      <c r="M4143">
        <v>1</v>
      </c>
      <c r="N4143">
        <v>151354</v>
      </c>
      <c r="O4143" t="s">
        <v>14054</v>
      </c>
      <c r="P4143">
        <v>79338</v>
      </c>
      <c r="Q4143" t="s">
        <v>14055</v>
      </c>
      <c r="R4143" t="s">
        <v>14056</v>
      </c>
      <c r="S4143" t="s">
        <v>33881</v>
      </c>
      <c r="T4143">
        <v>0.17308923567461099</v>
      </c>
      <c r="U4143">
        <v>0.603102917160658</v>
      </c>
      <c r="V4143">
        <v>-23.796002597072</v>
      </c>
      <c r="W4143">
        <v>0.46193634366738701</v>
      </c>
      <c r="X4143">
        <v>0.75726018452522603</v>
      </c>
      <c r="Y4143">
        <v>3.0764617753107202</v>
      </c>
      <c r="Z4143">
        <v>0.53052895265546796</v>
      </c>
      <c r="AA4143">
        <v>0.84521697243271998</v>
      </c>
      <c r="AB4143">
        <v>-0.15886363372985901</v>
      </c>
      <c r="AC4143">
        <v>0.59090205226999604</v>
      </c>
      <c r="AD4143">
        <v>0.87989882095915395</v>
      </c>
      <c r="AE4143">
        <v>2.6200938074662701</v>
      </c>
      <c r="AF4143">
        <v>0.15203231574161999</v>
      </c>
      <c r="AG4143">
        <v>0.68151250837662902</v>
      </c>
      <c r="AH4143">
        <v>-24.279714730841501</v>
      </c>
      <c r="AI4143">
        <v>0.414159359489496</v>
      </c>
      <c r="AJ4143">
        <v>0.78121606160956403</v>
      </c>
      <c r="AK4143">
        <v>1.8786109159276301</v>
      </c>
    </row>
    <row r="4144" spans="1:37" x14ac:dyDescent="0.2">
      <c r="A4144" t="s">
        <v>13888</v>
      </c>
      <c r="B4144">
        <v>15675830</v>
      </c>
      <c r="C4144">
        <v>15676006</v>
      </c>
      <c r="D4144">
        <v>177</v>
      </c>
      <c r="E4144" t="s">
        <v>14059</v>
      </c>
      <c r="F4144">
        <v>3</v>
      </c>
      <c r="G4144" t="s">
        <v>14060</v>
      </c>
      <c r="H4144" t="s">
        <v>33882</v>
      </c>
      <c r="I4144">
        <v>2</v>
      </c>
      <c r="J4144">
        <v>15690782</v>
      </c>
      <c r="K4144">
        <v>15718961</v>
      </c>
      <c r="L4144">
        <v>28180</v>
      </c>
      <c r="M4144">
        <v>1</v>
      </c>
      <c r="N4144">
        <v>101926966</v>
      </c>
      <c r="O4144" t="s">
        <v>14061</v>
      </c>
      <c r="P4144">
        <v>-14776</v>
      </c>
      <c r="Q4144" t="s">
        <v>14062</v>
      </c>
      <c r="R4144" t="s">
        <v>14063</v>
      </c>
      <c r="S4144" t="s">
        <v>33883</v>
      </c>
      <c r="T4144">
        <v>0.97213403838398904</v>
      </c>
      <c r="U4144">
        <v>1</v>
      </c>
      <c r="V4144">
        <v>3.7760744566432001</v>
      </c>
      <c r="W4144">
        <v>0.94541066367716797</v>
      </c>
      <c r="X4144">
        <v>0.95159051474143896</v>
      </c>
      <c r="Y4144">
        <v>-3.43005080308092</v>
      </c>
      <c r="Z4144">
        <v>0.69013698642955401</v>
      </c>
      <c r="AA4144">
        <v>0.84521697243271998</v>
      </c>
      <c r="AB4144">
        <v>2.8126004090364498</v>
      </c>
      <c r="AC4144">
        <v>0.71753805159658501</v>
      </c>
      <c r="AD4144">
        <v>0.87989882095915395</v>
      </c>
      <c r="AE4144">
        <v>-4.4300498066792802</v>
      </c>
      <c r="AF4144">
        <v>0.61410715005536498</v>
      </c>
      <c r="AG4144">
        <v>0.80674443595273604</v>
      </c>
      <c r="AH4144">
        <v>4.7056841323502399</v>
      </c>
      <c r="AI4144">
        <v>0.59609816080359102</v>
      </c>
      <c r="AJ4144">
        <v>0.78121606160956403</v>
      </c>
      <c r="AK4144">
        <v>-2.5612954127273002</v>
      </c>
    </row>
    <row r="4145" spans="1:37" x14ac:dyDescent="0.2">
      <c r="A4145" t="s">
        <v>13888</v>
      </c>
      <c r="B4145">
        <v>16598818</v>
      </c>
      <c r="C4145">
        <v>16598994</v>
      </c>
      <c r="D4145">
        <v>177</v>
      </c>
      <c r="E4145" t="s">
        <v>14064</v>
      </c>
      <c r="F4145">
        <v>1</v>
      </c>
      <c r="G4145" t="s">
        <v>14065</v>
      </c>
      <c r="H4145" t="s">
        <v>33884</v>
      </c>
      <c r="I4145">
        <v>2</v>
      </c>
      <c r="J4145">
        <v>16560657</v>
      </c>
      <c r="K4145">
        <v>16561482</v>
      </c>
      <c r="L4145">
        <v>826</v>
      </c>
      <c r="M4145">
        <v>2</v>
      </c>
      <c r="N4145">
        <v>81553</v>
      </c>
      <c r="O4145" t="s">
        <v>14066</v>
      </c>
      <c r="P4145">
        <v>-37336</v>
      </c>
      <c r="Q4145" t="s">
        <v>14067</v>
      </c>
      <c r="R4145" t="s">
        <v>14068</v>
      </c>
      <c r="S4145" t="s">
        <v>33885</v>
      </c>
      <c r="T4145">
        <v>0.41752312224583898</v>
      </c>
      <c r="U4145">
        <v>0.69145870276326604</v>
      </c>
      <c r="V4145">
        <v>0.48287439230946999</v>
      </c>
      <c r="W4145">
        <v>0.38971758488287001</v>
      </c>
      <c r="X4145">
        <v>0.70442577425398001</v>
      </c>
      <c r="Y4145">
        <v>-0.62718161113923199</v>
      </c>
      <c r="Z4145">
        <v>0.72595436848995198</v>
      </c>
      <c r="AA4145">
        <v>0.86971330520363799</v>
      </c>
      <c r="AB4145">
        <v>0.33757064132953502</v>
      </c>
      <c r="AC4145">
        <v>0.28111709151317699</v>
      </c>
      <c r="AD4145">
        <v>0.68253123924728298</v>
      </c>
      <c r="AE4145">
        <v>-0.81316587963699105</v>
      </c>
      <c r="AF4145">
        <v>0.38444411377840798</v>
      </c>
      <c r="AG4145">
        <v>0.79810840081004297</v>
      </c>
      <c r="AH4145">
        <v>0.40116165435900403</v>
      </c>
      <c r="AI4145">
        <v>0.64942917145133605</v>
      </c>
      <c r="AJ4145">
        <v>0.82301437873209404</v>
      </c>
      <c r="AK4145">
        <v>-0.24947121243100401</v>
      </c>
    </row>
    <row r="4146" spans="1:37" x14ac:dyDescent="0.2">
      <c r="A4146" t="s">
        <v>13888</v>
      </c>
      <c r="B4146">
        <v>16598994</v>
      </c>
      <c r="C4146">
        <v>16599170</v>
      </c>
      <c r="D4146">
        <v>177</v>
      </c>
      <c r="E4146" t="s">
        <v>14069</v>
      </c>
      <c r="F4146">
        <v>3</v>
      </c>
      <c r="G4146" t="s">
        <v>1236</v>
      </c>
      <c r="H4146" t="s">
        <v>33884</v>
      </c>
      <c r="I4146">
        <v>2</v>
      </c>
      <c r="J4146">
        <v>16560657</v>
      </c>
      <c r="K4146">
        <v>16561482</v>
      </c>
      <c r="L4146">
        <v>826</v>
      </c>
      <c r="M4146">
        <v>2</v>
      </c>
      <c r="N4146">
        <v>81553</v>
      </c>
      <c r="O4146" t="s">
        <v>14066</v>
      </c>
      <c r="P4146">
        <v>-37512</v>
      </c>
      <c r="Q4146" t="s">
        <v>14067</v>
      </c>
      <c r="R4146" t="s">
        <v>14068</v>
      </c>
      <c r="S4146" t="s">
        <v>33885</v>
      </c>
      <c r="T4146">
        <v>0.41752312224583898</v>
      </c>
      <c r="U4146">
        <v>0.69145870276326604</v>
      </c>
      <c r="V4146">
        <v>0.48287439230946999</v>
      </c>
      <c r="W4146">
        <v>0.38971758488287001</v>
      </c>
      <c r="X4146">
        <v>0.70442577425398001</v>
      </c>
      <c r="Y4146">
        <v>-0.62718161113923199</v>
      </c>
      <c r="Z4146">
        <v>0.72595436848995198</v>
      </c>
      <c r="AA4146">
        <v>0.86971330520363799</v>
      </c>
      <c r="AB4146">
        <v>0.33757064132953502</v>
      </c>
      <c r="AC4146">
        <v>0.28111709151317699</v>
      </c>
      <c r="AD4146">
        <v>0.68253123924728298</v>
      </c>
      <c r="AE4146">
        <v>-0.81316587963699105</v>
      </c>
      <c r="AF4146">
        <v>0.38444411377840798</v>
      </c>
      <c r="AG4146">
        <v>0.79810840081004297</v>
      </c>
      <c r="AH4146">
        <v>0.40116165435900403</v>
      </c>
      <c r="AI4146">
        <v>0.64942917145133605</v>
      </c>
      <c r="AJ4146">
        <v>0.82301437873209404</v>
      </c>
      <c r="AK4146">
        <v>-0.24947121243100401</v>
      </c>
    </row>
    <row r="4147" spans="1:37" x14ac:dyDescent="0.2">
      <c r="A4147" t="s">
        <v>13888</v>
      </c>
      <c r="B4147">
        <v>16606751</v>
      </c>
      <c r="C4147">
        <v>16606902</v>
      </c>
      <c r="D4147">
        <v>152</v>
      </c>
      <c r="E4147" t="s">
        <v>14070</v>
      </c>
      <c r="F4147">
        <v>2</v>
      </c>
      <c r="G4147" t="s">
        <v>14071</v>
      </c>
      <c r="H4147" t="s">
        <v>33884</v>
      </c>
      <c r="I4147">
        <v>2</v>
      </c>
      <c r="J4147">
        <v>16560657</v>
      </c>
      <c r="K4147">
        <v>16561482</v>
      </c>
      <c r="L4147">
        <v>826</v>
      </c>
      <c r="M4147">
        <v>2</v>
      </c>
      <c r="N4147">
        <v>81553</v>
      </c>
      <c r="O4147" t="s">
        <v>14066</v>
      </c>
      <c r="P4147">
        <v>-45269</v>
      </c>
      <c r="Q4147" t="s">
        <v>14067</v>
      </c>
      <c r="R4147" t="s">
        <v>14068</v>
      </c>
      <c r="S4147" t="s">
        <v>33885</v>
      </c>
      <c r="T4147" t="s">
        <v>40</v>
      </c>
      <c r="U4147" t="s">
        <v>40</v>
      </c>
      <c r="V4147">
        <v>0</v>
      </c>
      <c r="W4147" t="s">
        <v>40</v>
      </c>
      <c r="X4147" t="s">
        <v>40</v>
      </c>
      <c r="Y4147">
        <v>0</v>
      </c>
      <c r="Z4147" t="s">
        <v>40</v>
      </c>
      <c r="AA4147" t="s">
        <v>40</v>
      </c>
      <c r="AB4147">
        <v>0</v>
      </c>
      <c r="AC4147" t="s">
        <v>40</v>
      </c>
      <c r="AD4147" t="s">
        <v>40</v>
      </c>
      <c r="AE4147">
        <v>0</v>
      </c>
      <c r="AF4147" t="s">
        <v>40</v>
      </c>
      <c r="AG4147" t="s">
        <v>40</v>
      </c>
      <c r="AH4147">
        <v>0</v>
      </c>
      <c r="AI4147" t="s">
        <v>40</v>
      </c>
      <c r="AJ4147" t="s">
        <v>40</v>
      </c>
      <c r="AK4147">
        <v>0</v>
      </c>
    </row>
    <row r="4148" spans="1:37" x14ac:dyDescent="0.2">
      <c r="A4148" t="s">
        <v>13888</v>
      </c>
      <c r="B4148">
        <v>17193627</v>
      </c>
      <c r="C4148">
        <v>17193781</v>
      </c>
      <c r="D4148">
        <v>155</v>
      </c>
      <c r="E4148" t="s">
        <v>14072</v>
      </c>
      <c r="F4148">
        <v>11</v>
      </c>
      <c r="G4148" t="s">
        <v>14073</v>
      </c>
      <c r="H4148" t="s">
        <v>31000</v>
      </c>
      <c r="I4148">
        <v>2</v>
      </c>
      <c r="J4148">
        <v>16970034</v>
      </c>
      <c r="K4148">
        <v>16974497</v>
      </c>
      <c r="L4148">
        <v>4464</v>
      </c>
      <c r="M4148">
        <v>1</v>
      </c>
      <c r="N4148">
        <v>107985806</v>
      </c>
      <c r="O4148" t="s">
        <v>14074</v>
      </c>
      <c r="P4148">
        <v>223593</v>
      </c>
      <c r="Q4148" t="s">
        <v>40</v>
      </c>
      <c r="R4148" t="s">
        <v>14075</v>
      </c>
      <c r="S4148" t="s">
        <v>33886</v>
      </c>
      <c r="T4148">
        <v>1</v>
      </c>
      <c r="U4148">
        <v>1</v>
      </c>
      <c r="V4148">
        <v>-2.7955712809098601</v>
      </c>
      <c r="W4148">
        <v>0.94541066367716797</v>
      </c>
      <c r="X4148">
        <v>0.95159051474143896</v>
      </c>
      <c r="Y4148">
        <v>-3.1908466568714098</v>
      </c>
      <c r="Z4148">
        <v>0.96726857278496403</v>
      </c>
      <c r="AA4148">
        <v>0.99919698600769702</v>
      </c>
      <c r="AB4148">
        <v>-0.167619627931688</v>
      </c>
      <c r="AC4148">
        <v>0.92091778829119397</v>
      </c>
      <c r="AD4148">
        <v>0.94068432309766403</v>
      </c>
      <c r="AE4148">
        <v>-1.1394377708149801</v>
      </c>
      <c r="AF4148">
        <v>0.98343762640780896</v>
      </c>
      <c r="AG4148">
        <v>1</v>
      </c>
      <c r="AH4148">
        <v>-3.1972435757754001</v>
      </c>
      <c r="AI4148">
        <v>0.98342151819761803</v>
      </c>
      <c r="AJ4148">
        <v>0.98789258377071898</v>
      </c>
      <c r="AK4148">
        <v>-3.0528537212686802</v>
      </c>
    </row>
    <row r="4149" spans="1:37" x14ac:dyDescent="0.2">
      <c r="A4149" t="s">
        <v>13888</v>
      </c>
      <c r="B4149">
        <v>17193781</v>
      </c>
      <c r="C4149">
        <v>17193935</v>
      </c>
      <c r="D4149">
        <v>155</v>
      </c>
      <c r="E4149" t="s">
        <v>14076</v>
      </c>
      <c r="F4149">
        <v>10</v>
      </c>
      <c r="G4149" t="s">
        <v>14077</v>
      </c>
      <c r="H4149" t="s">
        <v>31000</v>
      </c>
      <c r="I4149">
        <v>2</v>
      </c>
      <c r="J4149">
        <v>16970034</v>
      </c>
      <c r="K4149">
        <v>16974497</v>
      </c>
      <c r="L4149">
        <v>4464</v>
      </c>
      <c r="M4149">
        <v>1</v>
      </c>
      <c r="N4149">
        <v>107985806</v>
      </c>
      <c r="O4149" t="s">
        <v>14074</v>
      </c>
      <c r="P4149">
        <v>223747</v>
      </c>
      <c r="Q4149" t="s">
        <v>40</v>
      </c>
      <c r="R4149" t="s">
        <v>14075</v>
      </c>
      <c r="S4149" t="s">
        <v>33886</v>
      </c>
      <c r="T4149">
        <v>1</v>
      </c>
      <c r="U4149">
        <v>1</v>
      </c>
      <c r="V4149">
        <v>-2.7955712809098601</v>
      </c>
      <c r="W4149">
        <v>0.94541066367716797</v>
      </c>
      <c r="X4149">
        <v>0.95159051474143896</v>
      </c>
      <c r="Y4149">
        <v>-3.1908466568714098</v>
      </c>
      <c r="Z4149">
        <v>0.96726857278496403</v>
      </c>
      <c r="AA4149">
        <v>0.99919698600769702</v>
      </c>
      <c r="AB4149">
        <v>-0.167619627931688</v>
      </c>
      <c r="AC4149">
        <v>0.92091778829119397</v>
      </c>
      <c r="AD4149">
        <v>0.94068432309766403</v>
      </c>
      <c r="AE4149">
        <v>-1.1394377708149801</v>
      </c>
      <c r="AF4149">
        <v>0.98343762640780896</v>
      </c>
      <c r="AG4149">
        <v>1</v>
      </c>
      <c r="AH4149">
        <v>-3.1972435757754001</v>
      </c>
      <c r="AI4149">
        <v>0.98342151819761803</v>
      </c>
      <c r="AJ4149">
        <v>0.98789258377071898</v>
      </c>
      <c r="AK4149">
        <v>-3.0528537212686802</v>
      </c>
    </row>
    <row r="4150" spans="1:37" x14ac:dyDescent="0.2">
      <c r="A4150" t="s">
        <v>13888</v>
      </c>
      <c r="B4150">
        <v>18017084</v>
      </c>
      <c r="C4150">
        <v>18017245</v>
      </c>
      <c r="D4150">
        <v>162</v>
      </c>
      <c r="E4150" t="s">
        <v>14078</v>
      </c>
      <c r="F4150">
        <v>0</v>
      </c>
      <c r="G4150" t="s">
        <v>14079</v>
      </c>
      <c r="H4150" t="s">
        <v>33887</v>
      </c>
      <c r="I4150">
        <v>2</v>
      </c>
      <c r="J4150">
        <v>17879383</v>
      </c>
      <c r="K4150">
        <v>17931231</v>
      </c>
      <c r="L4150">
        <v>51849</v>
      </c>
      <c r="M4150">
        <v>1</v>
      </c>
      <c r="N4150">
        <v>3790</v>
      </c>
      <c r="O4150" t="s">
        <v>14080</v>
      </c>
      <c r="P4150">
        <v>137701</v>
      </c>
      <c r="Q4150" t="s">
        <v>14081</v>
      </c>
      <c r="R4150" t="s">
        <v>14082</v>
      </c>
      <c r="S4150" t="s">
        <v>33888</v>
      </c>
      <c r="T4150">
        <v>0.644035865418358</v>
      </c>
      <c r="U4150">
        <v>0.84904924635754497</v>
      </c>
      <c r="V4150">
        <v>-0.57947906317392495</v>
      </c>
      <c r="W4150">
        <v>0.94541066367716797</v>
      </c>
      <c r="X4150">
        <v>0.95159051474143896</v>
      </c>
      <c r="Y4150">
        <v>-3.2245340293684298E-3</v>
      </c>
      <c r="Z4150">
        <v>0.89710062530600898</v>
      </c>
      <c r="AA4150">
        <v>0.99919698600769702</v>
      </c>
      <c r="AB4150">
        <v>1.1480615109582799</v>
      </c>
      <c r="AC4150">
        <v>0.40715378447724998</v>
      </c>
      <c r="AD4150">
        <v>0.82872126865393902</v>
      </c>
      <c r="AE4150">
        <v>2.08848153975703</v>
      </c>
      <c r="AF4150">
        <v>0.52353792694692403</v>
      </c>
      <c r="AG4150">
        <v>0.80674443595273604</v>
      </c>
      <c r="AH4150">
        <v>-1.8128471904900201</v>
      </c>
      <c r="AI4150">
        <v>0.566733449666177</v>
      </c>
      <c r="AJ4150">
        <v>0.78121606160956403</v>
      </c>
      <c r="AK4150">
        <v>-1.98295807671882</v>
      </c>
    </row>
    <row r="4151" spans="1:37" x14ac:dyDescent="0.2">
      <c r="A4151" t="s">
        <v>13888</v>
      </c>
      <c r="B4151">
        <v>18017245</v>
      </c>
      <c r="C4151">
        <v>18017406</v>
      </c>
      <c r="D4151">
        <v>162</v>
      </c>
      <c r="E4151" t="s">
        <v>14083</v>
      </c>
      <c r="F4151">
        <v>3</v>
      </c>
      <c r="G4151" t="s">
        <v>14084</v>
      </c>
      <c r="H4151" t="s">
        <v>33887</v>
      </c>
      <c r="I4151">
        <v>2</v>
      </c>
      <c r="J4151">
        <v>17879383</v>
      </c>
      <c r="K4151">
        <v>17931231</v>
      </c>
      <c r="L4151">
        <v>51849</v>
      </c>
      <c r="M4151">
        <v>1</v>
      </c>
      <c r="N4151">
        <v>3790</v>
      </c>
      <c r="O4151" t="s">
        <v>14080</v>
      </c>
      <c r="P4151">
        <v>137862</v>
      </c>
      <c r="Q4151" t="s">
        <v>14081</v>
      </c>
      <c r="R4151" t="s">
        <v>14082</v>
      </c>
      <c r="S4151" t="s">
        <v>33888</v>
      </c>
      <c r="T4151">
        <v>0.644035865418358</v>
      </c>
      <c r="U4151">
        <v>0.84904924635754497</v>
      </c>
      <c r="V4151">
        <v>-0.57947906317392495</v>
      </c>
      <c r="W4151">
        <v>0.94541066367716797</v>
      </c>
      <c r="X4151">
        <v>0.95159051474143896</v>
      </c>
      <c r="Y4151">
        <v>-3.2245340293684298E-3</v>
      </c>
      <c r="Z4151">
        <v>0.89710062530600898</v>
      </c>
      <c r="AA4151">
        <v>0.99919698600769702</v>
      </c>
      <c r="AB4151">
        <v>1.1480615109582799</v>
      </c>
      <c r="AC4151">
        <v>0.40715378447724998</v>
      </c>
      <c r="AD4151">
        <v>0.82872126865393902</v>
      </c>
      <c r="AE4151">
        <v>2.08848153975703</v>
      </c>
      <c r="AF4151">
        <v>0.52353792694692403</v>
      </c>
      <c r="AG4151">
        <v>0.80674443595273604</v>
      </c>
      <c r="AH4151">
        <v>-1.8128471904900201</v>
      </c>
      <c r="AI4151">
        <v>0.566733449666177</v>
      </c>
      <c r="AJ4151">
        <v>0.78121606160956403</v>
      </c>
      <c r="AK4151">
        <v>-1.98295807671882</v>
      </c>
    </row>
    <row r="4152" spans="1:37" x14ac:dyDescent="0.2">
      <c r="A4152" t="s">
        <v>13888</v>
      </c>
      <c r="B4152">
        <v>18017406</v>
      </c>
      <c r="C4152">
        <v>18017567</v>
      </c>
      <c r="D4152">
        <v>162</v>
      </c>
      <c r="E4152" t="s">
        <v>14085</v>
      </c>
      <c r="F4152">
        <v>1</v>
      </c>
      <c r="G4152" t="s">
        <v>14086</v>
      </c>
      <c r="H4152" t="s">
        <v>33887</v>
      </c>
      <c r="I4152">
        <v>2</v>
      </c>
      <c r="J4152">
        <v>17879383</v>
      </c>
      <c r="K4152">
        <v>17931231</v>
      </c>
      <c r="L4152">
        <v>51849</v>
      </c>
      <c r="M4152">
        <v>1</v>
      </c>
      <c r="N4152">
        <v>3790</v>
      </c>
      <c r="O4152" t="s">
        <v>14080</v>
      </c>
      <c r="P4152">
        <v>138023</v>
      </c>
      <c r="Q4152" t="s">
        <v>14081</v>
      </c>
      <c r="R4152" t="s">
        <v>14082</v>
      </c>
      <c r="S4152" t="s">
        <v>33888</v>
      </c>
      <c r="T4152">
        <v>0.644035865418358</v>
      </c>
      <c r="U4152">
        <v>0.84904924635754497</v>
      </c>
      <c r="V4152">
        <v>-0.57947906317392495</v>
      </c>
      <c r="W4152">
        <v>0.94541066367716797</v>
      </c>
      <c r="X4152">
        <v>0.95159051474143896</v>
      </c>
      <c r="Y4152">
        <v>-3.2245340293684298E-3</v>
      </c>
      <c r="Z4152">
        <v>0.89710062530600898</v>
      </c>
      <c r="AA4152">
        <v>0.99919698600769702</v>
      </c>
      <c r="AB4152">
        <v>1.1480615109582799</v>
      </c>
      <c r="AC4152">
        <v>0.40715378447724998</v>
      </c>
      <c r="AD4152">
        <v>0.82872126865393902</v>
      </c>
      <c r="AE4152">
        <v>2.08848153975703</v>
      </c>
      <c r="AF4152">
        <v>0.52353792694692403</v>
      </c>
      <c r="AG4152">
        <v>0.80674443595273604</v>
      </c>
      <c r="AH4152">
        <v>-1.8128471904900201</v>
      </c>
      <c r="AI4152">
        <v>0.566733449666177</v>
      </c>
      <c r="AJ4152">
        <v>0.78121606160956403</v>
      </c>
      <c r="AK4152">
        <v>-1.98295807671882</v>
      </c>
    </row>
    <row r="4153" spans="1:37" x14ac:dyDescent="0.2">
      <c r="A4153" t="s">
        <v>13888</v>
      </c>
      <c r="B4153">
        <v>18115202</v>
      </c>
      <c r="C4153">
        <v>18115394</v>
      </c>
      <c r="D4153">
        <v>193</v>
      </c>
      <c r="E4153" t="s">
        <v>14087</v>
      </c>
      <c r="F4153">
        <v>1</v>
      </c>
      <c r="G4153" t="s">
        <v>14088</v>
      </c>
      <c r="H4153" t="s">
        <v>33887</v>
      </c>
      <c r="I4153">
        <v>2</v>
      </c>
      <c r="J4153">
        <v>17879383</v>
      </c>
      <c r="K4153">
        <v>17931231</v>
      </c>
      <c r="L4153">
        <v>51849</v>
      </c>
      <c r="M4153">
        <v>1</v>
      </c>
      <c r="N4153">
        <v>3790</v>
      </c>
      <c r="O4153" t="s">
        <v>14080</v>
      </c>
      <c r="P4153">
        <v>235819</v>
      </c>
      <c r="Q4153" t="s">
        <v>14081</v>
      </c>
      <c r="R4153" t="s">
        <v>14082</v>
      </c>
      <c r="S4153" t="s">
        <v>33888</v>
      </c>
      <c r="T4153">
        <v>0.17308923567461099</v>
      </c>
      <c r="U4153">
        <v>0.603102917160658</v>
      </c>
      <c r="V4153">
        <v>-23.825467421757001</v>
      </c>
      <c r="W4153">
        <v>0.20525741147413201</v>
      </c>
      <c r="X4153">
        <v>0.704072456322962</v>
      </c>
      <c r="Y4153">
        <v>-23.694222897721499</v>
      </c>
      <c r="Z4153">
        <v>5.50355599158565E-2</v>
      </c>
      <c r="AA4153">
        <v>0.72610664078822296</v>
      </c>
      <c r="AB4153">
        <v>-23.825467421757001</v>
      </c>
      <c r="AC4153">
        <v>7.0489011448141195E-2</v>
      </c>
      <c r="AD4153">
        <v>0.57684129297949804</v>
      </c>
      <c r="AE4153">
        <v>-23.694222897721499</v>
      </c>
      <c r="AF4153">
        <v>0.32549523997010099</v>
      </c>
      <c r="AG4153">
        <v>0.70473078222419605</v>
      </c>
      <c r="AH4153">
        <v>-22.895856837455199</v>
      </c>
      <c r="AI4153">
        <v>0.35038410267202102</v>
      </c>
      <c r="AJ4153">
        <v>0.78121606160956403</v>
      </c>
      <c r="AK4153">
        <v>-22.8254675188067</v>
      </c>
    </row>
    <row r="4154" spans="1:37" x14ac:dyDescent="0.2">
      <c r="A4154" t="s">
        <v>13888</v>
      </c>
      <c r="B4154">
        <v>19077116</v>
      </c>
      <c r="C4154">
        <v>19077258</v>
      </c>
      <c r="D4154">
        <v>143</v>
      </c>
      <c r="E4154" t="s">
        <v>14089</v>
      </c>
      <c r="F4154">
        <v>1</v>
      </c>
      <c r="G4154" t="s">
        <v>14090</v>
      </c>
      <c r="H4154" t="s">
        <v>33889</v>
      </c>
      <c r="I4154">
        <v>2</v>
      </c>
      <c r="J4154">
        <v>18986451</v>
      </c>
      <c r="K4154">
        <v>19026971</v>
      </c>
      <c r="L4154">
        <v>40521</v>
      </c>
      <c r="M4154">
        <v>2</v>
      </c>
      <c r="N4154">
        <v>400945</v>
      </c>
      <c r="O4154" t="s">
        <v>14091</v>
      </c>
      <c r="P4154">
        <v>-50145</v>
      </c>
      <c r="Q4154" t="s">
        <v>14092</v>
      </c>
      <c r="R4154" t="s">
        <v>14093</v>
      </c>
      <c r="S4154" t="s">
        <v>33890</v>
      </c>
      <c r="T4154">
        <v>0.29867350274661603</v>
      </c>
      <c r="U4154">
        <v>0.603102917160658</v>
      </c>
      <c r="V4154">
        <v>2.4558673560306201</v>
      </c>
      <c r="W4154">
        <v>0.24279500649351901</v>
      </c>
      <c r="X4154">
        <v>0.704072456322962</v>
      </c>
      <c r="Y4154">
        <v>-1.53371976467278</v>
      </c>
      <c r="Z4154">
        <v>0.63650442605896596</v>
      </c>
      <c r="AA4154">
        <v>0.84521697243271998</v>
      </c>
      <c r="AB4154">
        <v>1.6907814368966101</v>
      </c>
      <c r="AC4154">
        <v>0.25878032848854299</v>
      </c>
      <c r="AD4154">
        <v>0.68253123924728298</v>
      </c>
      <c r="AE4154">
        <v>-1.49759063931784</v>
      </c>
      <c r="AF4154">
        <v>0.13236728150506799</v>
      </c>
      <c r="AG4154">
        <v>0.68151250837662902</v>
      </c>
      <c r="AH4154">
        <v>2.5615067439321599</v>
      </c>
      <c r="AI4154">
        <v>0.331653000480302</v>
      </c>
      <c r="AJ4154">
        <v>0.78121606160956403</v>
      </c>
      <c r="AK4154">
        <v>-1.0432421975007899</v>
      </c>
    </row>
    <row r="4155" spans="1:37" x14ac:dyDescent="0.2">
      <c r="A4155" t="s">
        <v>13888</v>
      </c>
      <c r="B4155">
        <v>19306406</v>
      </c>
      <c r="C4155">
        <v>19306592</v>
      </c>
      <c r="D4155">
        <v>187</v>
      </c>
      <c r="E4155" t="s">
        <v>14094</v>
      </c>
      <c r="F4155">
        <v>2</v>
      </c>
      <c r="G4155" t="s">
        <v>14095</v>
      </c>
      <c r="H4155" t="s">
        <v>30987</v>
      </c>
      <c r="I4155">
        <v>2</v>
      </c>
      <c r="J4155">
        <v>19022449</v>
      </c>
      <c r="K4155">
        <v>19306054</v>
      </c>
      <c r="L4155">
        <v>283606</v>
      </c>
      <c r="M4155">
        <v>2</v>
      </c>
      <c r="N4155">
        <v>400945</v>
      </c>
      <c r="O4155" t="s">
        <v>14096</v>
      </c>
      <c r="P4155">
        <v>-352</v>
      </c>
      <c r="Q4155" t="s">
        <v>14092</v>
      </c>
      <c r="R4155" t="s">
        <v>14093</v>
      </c>
      <c r="S4155" t="s">
        <v>33890</v>
      </c>
      <c r="T4155">
        <v>0.45787867246179598</v>
      </c>
      <c r="U4155">
        <v>0.74737173511066801</v>
      </c>
      <c r="V4155">
        <v>7.2059956378054804E-2</v>
      </c>
      <c r="W4155">
        <v>0.49326567146919698</v>
      </c>
      <c r="X4155">
        <v>0.78363289935355196</v>
      </c>
      <c r="Y4155">
        <v>-1.27494701258635</v>
      </c>
      <c r="Z4155">
        <v>0.36548610856778901</v>
      </c>
      <c r="AA4155">
        <v>0.82984942309341603</v>
      </c>
      <c r="AB4155">
        <v>-0.26306090174527902</v>
      </c>
      <c r="AC4155">
        <v>0.36784794937538401</v>
      </c>
      <c r="AD4155">
        <v>0.77075695748435502</v>
      </c>
      <c r="AE4155">
        <v>-1.4817780498433</v>
      </c>
      <c r="AF4155">
        <v>0.62342812055430197</v>
      </c>
      <c r="AG4155">
        <v>0.80674443595273604</v>
      </c>
      <c r="AH4155">
        <v>0.37272726680622198</v>
      </c>
      <c r="AI4155">
        <v>0.70028824916981403</v>
      </c>
      <c r="AJ4155">
        <v>0.86637447704251103</v>
      </c>
      <c r="AK4155">
        <v>-0.72833187253337495</v>
      </c>
    </row>
    <row r="4156" spans="1:37" x14ac:dyDescent="0.2">
      <c r="A4156" t="s">
        <v>13888</v>
      </c>
      <c r="B4156">
        <v>19306592</v>
      </c>
      <c r="C4156">
        <v>19306778</v>
      </c>
      <c r="D4156">
        <v>187</v>
      </c>
      <c r="E4156" t="s">
        <v>14097</v>
      </c>
      <c r="F4156">
        <v>1</v>
      </c>
      <c r="G4156" t="s">
        <v>14098</v>
      </c>
      <c r="H4156" t="s">
        <v>30987</v>
      </c>
      <c r="I4156">
        <v>2</v>
      </c>
      <c r="J4156">
        <v>19022449</v>
      </c>
      <c r="K4156">
        <v>19306054</v>
      </c>
      <c r="L4156">
        <v>283606</v>
      </c>
      <c r="M4156">
        <v>2</v>
      </c>
      <c r="N4156">
        <v>400945</v>
      </c>
      <c r="O4156" t="s">
        <v>14096</v>
      </c>
      <c r="P4156">
        <v>-538</v>
      </c>
      <c r="Q4156" t="s">
        <v>14092</v>
      </c>
      <c r="R4156" t="s">
        <v>14093</v>
      </c>
      <c r="S4156" t="s">
        <v>33890</v>
      </c>
      <c r="T4156">
        <v>0.45787867246179598</v>
      </c>
      <c r="U4156">
        <v>0.74737173511066801</v>
      </c>
      <c r="V4156">
        <v>7.2059956378054804E-2</v>
      </c>
      <c r="W4156">
        <v>0.49326567146919698</v>
      </c>
      <c r="X4156">
        <v>0.78363289935355196</v>
      </c>
      <c r="Y4156">
        <v>-1.27494701258635</v>
      </c>
      <c r="Z4156">
        <v>0.36548610856778901</v>
      </c>
      <c r="AA4156">
        <v>0.82984942309341603</v>
      </c>
      <c r="AB4156">
        <v>-0.26306090174527902</v>
      </c>
      <c r="AC4156">
        <v>0.36784794937538401</v>
      </c>
      <c r="AD4156">
        <v>0.77075695748435502</v>
      </c>
      <c r="AE4156">
        <v>-1.4817780498433</v>
      </c>
      <c r="AF4156">
        <v>0.62342812055430197</v>
      </c>
      <c r="AG4156">
        <v>0.80674443595273604</v>
      </c>
      <c r="AH4156">
        <v>0.37272726680622198</v>
      </c>
      <c r="AI4156">
        <v>0.70028824916981403</v>
      </c>
      <c r="AJ4156">
        <v>0.86637447704251103</v>
      </c>
      <c r="AK4156">
        <v>-0.72833187253337495</v>
      </c>
    </row>
    <row r="4157" spans="1:37" x14ac:dyDescent="0.2">
      <c r="A4157" t="s">
        <v>13888</v>
      </c>
      <c r="B4157">
        <v>20171569</v>
      </c>
      <c r="C4157">
        <v>20171749</v>
      </c>
      <c r="D4157">
        <v>181</v>
      </c>
      <c r="E4157" t="s">
        <v>14099</v>
      </c>
      <c r="F4157">
        <v>2</v>
      </c>
      <c r="G4157" t="s">
        <v>14100</v>
      </c>
      <c r="H4157" t="s">
        <v>31000</v>
      </c>
      <c r="I4157">
        <v>2</v>
      </c>
      <c r="J4157">
        <v>20204002</v>
      </c>
      <c r="K4157">
        <v>20223388</v>
      </c>
      <c r="L4157">
        <v>19387</v>
      </c>
      <c r="M4157">
        <v>2</v>
      </c>
      <c r="N4157">
        <v>6382</v>
      </c>
      <c r="O4157" t="s">
        <v>14101</v>
      </c>
      <c r="P4157">
        <v>51639</v>
      </c>
      <c r="Q4157" t="s">
        <v>14102</v>
      </c>
      <c r="R4157" t="s">
        <v>14103</v>
      </c>
      <c r="S4157" t="s">
        <v>33891</v>
      </c>
      <c r="T4157">
        <v>0.32911398597860803</v>
      </c>
      <c r="U4157">
        <v>0.603102917160658</v>
      </c>
      <c r="V4157">
        <v>23.5826466647652</v>
      </c>
      <c r="W4157">
        <v>0.89107655920673101</v>
      </c>
      <c r="X4157">
        <v>0.95159051474143896</v>
      </c>
      <c r="Y4157">
        <v>0.74047716526225404</v>
      </c>
      <c r="Z4157">
        <v>0.48464167878831399</v>
      </c>
      <c r="AA4157">
        <v>0.84435025072159198</v>
      </c>
      <c r="AB4157">
        <v>22.619172649887702</v>
      </c>
      <c r="AC4157">
        <v>0.75388744886274095</v>
      </c>
      <c r="AD4157">
        <v>0.87989882095915395</v>
      </c>
      <c r="AE4157">
        <v>-0.25952275569127198</v>
      </c>
      <c r="AF4157">
        <v>0.16793847098801201</v>
      </c>
      <c r="AG4157">
        <v>0.68151250837662902</v>
      </c>
      <c r="AH4157">
        <v>23.5826466647652</v>
      </c>
      <c r="AI4157">
        <v>0.56157887380500204</v>
      </c>
      <c r="AJ4157">
        <v>0.78121606160956403</v>
      </c>
      <c r="AK4157">
        <v>1.60923252288668</v>
      </c>
    </row>
    <row r="4158" spans="1:37" x14ac:dyDescent="0.2">
      <c r="A4158" t="s">
        <v>13888</v>
      </c>
      <c r="B4158">
        <v>20171749</v>
      </c>
      <c r="C4158">
        <v>20171929</v>
      </c>
      <c r="D4158">
        <v>181</v>
      </c>
      <c r="E4158" t="s">
        <v>14104</v>
      </c>
      <c r="F4158">
        <v>1</v>
      </c>
      <c r="G4158" t="s">
        <v>14105</v>
      </c>
      <c r="H4158" t="s">
        <v>31000</v>
      </c>
      <c r="I4158">
        <v>2</v>
      </c>
      <c r="J4158">
        <v>20204002</v>
      </c>
      <c r="K4158">
        <v>20223388</v>
      </c>
      <c r="L4158">
        <v>19387</v>
      </c>
      <c r="M4158">
        <v>2</v>
      </c>
      <c r="N4158">
        <v>6382</v>
      </c>
      <c r="O4158" t="s">
        <v>14101</v>
      </c>
      <c r="P4158">
        <v>51459</v>
      </c>
      <c r="Q4158" t="s">
        <v>14102</v>
      </c>
      <c r="R4158" t="s">
        <v>14103</v>
      </c>
      <c r="S4158" t="s">
        <v>33891</v>
      </c>
      <c r="T4158">
        <v>0.32911398597860803</v>
      </c>
      <c r="U4158">
        <v>0.603102917160658</v>
      </c>
      <c r="V4158">
        <v>23.5826466647652</v>
      </c>
      <c r="W4158">
        <v>0.89107655920673101</v>
      </c>
      <c r="X4158">
        <v>0.95159051474143896</v>
      </c>
      <c r="Y4158">
        <v>0.74047716526225404</v>
      </c>
      <c r="Z4158">
        <v>0.48464167878831399</v>
      </c>
      <c r="AA4158">
        <v>0.84435025072159198</v>
      </c>
      <c r="AB4158">
        <v>22.619172649887702</v>
      </c>
      <c r="AC4158">
        <v>0.75388744886274095</v>
      </c>
      <c r="AD4158">
        <v>0.87989882095915395</v>
      </c>
      <c r="AE4158">
        <v>-0.25952275569127198</v>
      </c>
      <c r="AF4158">
        <v>0.16793847098801201</v>
      </c>
      <c r="AG4158">
        <v>0.68151250837662902</v>
      </c>
      <c r="AH4158">
        <v>23.5826466647652</v>
      </c>
      <c r="AI4158">
        <v>0.56157887380500204</v>
      </c>
      <c r="AJ4158">
        <v>0.78121606160956403</v>
      </c>
      <c r="AK4158">
        <v>1.60923252288668</v>
      </c>
    </row>
    <row r="4159" spans="1:37" x14ac:dyDescent="0.2">
      <c r="A4159" t="s">
        <v>13888</v>
      </c>
      <c r="B4159">
        <v>20198483</v>
      </c>
      <c r="C4159">
        <v>20198641</v>
      </c>
      <c r="D4159">
        <v>159</v>
      </c>
      <c r="E4159" t="s">
        <v>14106</v>
      </c>
      <c r="F4159">
        <v>5</v>
      </c>
      <c r="G4159" t="s">
        <v>14107</v>
      </c>
      <c r="H4159" t="s">
        <v>31000</v>
      </c>
      <c r="I4159">
        <v>2</v>
      </c>
      <c r="J4159">
        <v>20204002</v>
      </c>
      <c r="K4159">
        <v>20223388</v>
      </c>
      <c r="L4159">
        <v>19387</v>
      </c>
      <c r="M4159">
        <v>2</v>
      </c>
      <c r="N4159">
        <v>6382</v>
      </c>
      <c r="O4159" t="s">
        <v>14101</v>
      </c>
      <c r="P4159">
        <v>24747</v>
      </c>
      <c r="Q4159" t="s">
        <v>14102</v>
      </c>
      <c r="R4159" t="s">
        <v>14103</v>
      </c>
      <c r="S4159" t="s">
        <v>33891</v>
      </c>
      <c r="T4159">
        <v>7.3374270299014499E-2</v>
      </c>
      <c r="U4159">
        <v>0.603102917160658</v>
      </c>
      <c r="V4159">
        <v>25.779581205996301</v>
      </c>
      <c r="W4159">
        <v>0.94541066367716797</v>
      </c>
      <c r="X4159">
        <v>0.95159051474143896</v>
      </c>
      <c r="Y4159">
        <v>-3.6786094196040202</v>
      </c>
      <c r="Z4159">
        <v>0.203350924423461</v>
      </c>
      <c r="AA4159">
        <v>0.72610664078822296</v>
      </c>
      <c r="AB4159">
        <v>24.8161071058156</v>
      </c>
      <c r="AC4159">
        <v>0.92091778829119397</v>
      </c>
      <c r="AD4159">
        <v>0.94068432309766403</v>
      </c>
      <c r="AE4159">
        <v>-0.89071681877173403</v>
      </c>
      <c r="AF4159">
        <v>1.3497623430991999E-2</v>
      </c>
      <c r="AG4159">
        <v>0.476038960109122</v>
      </c>
      <c r="AH4159">
        <v>25.779581205996301</v>
      </c>
      <c r="AI4159">
        <v>0.98342151819761803</v>
      </c>
      <c r="AJ4159">
        <v>0.98789258377071898</v>
      </c>
      <c r="AK4159">
        <v>-3.6789985054217902</v>
      </c>
    </row>
    <row r="4160" spans="1:37" x14ac:dyDescent="0.2">
      <c r="A4160" t="s">
        <v>13888</v>
      </c>
      <c r="B4160">
        <v>20416725</v>
      </c>
      <c r="C4160">
        <v>20416982</v>
      </c>
      <c r="D4160">
        <v>258</v>
      </c>
      <c r="E4160" t="s">
        <v>14108</v>
      </c>
      <c r="F4160">
        <v>1</v>
      </c>
      <c r="G4160" t="s">
        <v>14109</v>
      </c>
      <c r="H4160" t="s">
        <v>31000</v>
      </c>
      <c r="I4160">
        <v>2</v>
      </c>
      <c r="J4160">
        <v>20447074</v>
      </c>
      <c r="K4160">
        <v>20449440</v>
      </c>
      <c r="L4160">
        <v>2367</v>
      </c>
      <c r="M4160">
        <v>1</v>
      </c>
      <c r="N4160">
        <v>388</v>
      </c>
      <c r="O4160" t="s">
        <v>14110</v>
      </c>
      <c r="P4160">
        <v>-30092</v>
      </c>
      <c r="Q4160" t="s">
        <v>14111</v>
      </c>
      <c r="R4160" t="s">
        <v>14112</v>
      </c>
      <c r="S4160" t="s">
        <v>33892</v>
      </c>
      <c r="T4160">
        <v>8.8407481283857503E-2</v>
      </c>
      <c r="U4160">
        <v>0.603102917160658</v>
      </c>
      <c r="V4160">
        <v>-25.3509716112804</v>
      </c>
      <c r="W4160">
        <v>0.20525741147413201</v>
      </c>
      <c r="X4160">
        <v>0.704072456322962</v>
      </c>
      <c r="Y4160">
        <v>-24.519703911568101</v>
      </c>
      <c r="Z4160">
        <v>1.7313209044554401E-2</v>
      </c>
      <c r="AA4160">
        <v>0.72610664078822296</v>
      </c>
      <c r="AB4160">
        <v>-25.3509716112804</v>
      </c>
      <c r="AC4160">
        <v>0.32081866871113202</v>
      </c>
      <c r="AD4160">
        <v>0.68773325147593101</v>
      </c>
      <c r="AE4160">
        <v>-1.4035205801767501</v>
      </c>
      <c r="AF4160">
        <v>0.22065000948199101</v>
      </c>
      <c r="AG4160">
        <v>0.68151250837662902</v>
      </c>
      <c r="AH4160">
        <v>-24.4213609696723</v>
      </c>
      <c r="AI4160">
        <v>0.24456414000292601</v>
      </c>
      <c r="AJ4160">
        <v>0.78121606160956403</v>
      </c>
      <c r="AK4160">
        <v>-24.3509716449914</v>
      </c>
    </row>
    <row r="4161" spans="1:37" x14ac:dyDescent="0.2">
      <c r="A4161" t="s">
        <v>13888</v>
      </c>
      <c r="B4161">
        <v>20671114</v>
      </c>
      <c r="C4161">
        <v>20671299</v>
      </c>
      <c r="D4161">
        <v>186</v>
      </c>
      <c r="E4161" t="s">
        <v>14113</v>
      </c>
      <c r="F4161">
        <v>19</v>
      </c>
      <c r="G4161" t="s">
        <v>14114</v>
      </c>
      <c r="H4161" t="s">
        <v>33893</v>
      </c>
      <c r="I4161">
        <v>2</v>
      </c>
      <c r="J4161">
        <v>20667144</v>
      </c>
      <c r="K4161">
        <v>20679243</v>
      </c>
      <c r="L4161">
        <v>12100</v>
      </c>
      <c r="M4161">
        <v>1</v>
      </c>
      <c r="N4161">
        <v>151449</v>
      </c>
      <c r="O4161" t="s">
        <v>14115</v>
      </c>
      <c r="P4161">
        <v>3970</v>
      </c>
      <c r="Q4161" t="s">
        <v>14116</v>
      </c>
      <c r="R4161" t="s">
        <v>14117</v>
      </c>
      <c r="S4161" t="s">
        <v>33894</v>
      </c>
      <c r="T4161">
        <v>0.27615329656722498</v>
      </c>
      <c r="U4161">
        <v>0.603102917160658</v>
      </c>
      <c r="V4161">
        <v>2.5712676896651501</v>
      </c>
      <c r="W4161">
        <v>0.427323497058756</v>
      </c>
      <c r="X4161">
        <v>0.73460997439807996</v>
      </c>
      <c r="Y4161">
        <v>-0.56825634802655201</v>
      </c>
      <c r="Z4161">
        <v>0.47690667696080002</v>
      </c>
      <c r="AA4161">
        <v>0.84435025072159198</v>
      </c>
      <c r="AB4161">
        <v>1.6254968926896101</v>
      </c>
      <c r="AC4161">
        <v>0.29469812559629099</v>
      </c>
      <c r="AD4161">
        <v>0.68253123924728298</v>
      </c>
      <c r="AE4161">
        <v>-1.15067460593247</v>
      </c>
      <c r="AF4161">
        <v>0.174595458387797</v>
      </c>
      <c r="AG4161">
        <v>0.68151250837662902</v>
      </c>
      <c r="AH4161">
        <v>3.4034219511211199</v>
      </c>
      <c r="AI4161">
        <v>0.61187545788734798</v>
      </c>
      <c r="AJ4161">
        <v>0.792270719854135</v>
      </c>
      <c r="AK4161">
        <v>5.3149770370502003E-2</v>
      </c>
    </row>
    <row r="4162" spans="1:37" x14ac:dyDescent="0.2">
      <c r="A4162" t="s">
        <v>13888</v>
      </c>
      <c r="B4162">
        <v>20671299</v>
      </c>
      <c r="C4162">
        <v>20671484</v>
      </c>
      <c r="D4162">
        <v>186</v>
      </c>
      <c r="E4162" t="s">
        <v>14118</v>
      </c>
      <c r="F4162">
        <v>16</v>
      </c>
      <c r="G4162" t="s">
        <v>14119</v>
      </c>
      <c r="H4162" t="s">
        <v>31003</v>
      </c>
      <c r="I4162">
        <v>2</v>
      </c>
      <c r="J4162">
        <v>20667144</v>
      </c>
      <c r="K4162">
        <v>20679243</v>
      </c>
      <c r="L4162">
        <v>12100</v>
      </c>
      <c r="M4162">
        <v>1</v>
      </c>
      <c r="N4162">
        <v>151449</v>
      </c>
      <c r="O4162" t="s">
        <v>14115</v>
      </c>
      <c r="P4162">
        <v>4155</v>
      </c>
      <c r="Q4162" t="s">
        <v>14116</v>
      </c>
      <c r="R4162" t="s">
        <v>14117</v>
      </c>
      <c r="S4162" t="s">
        <v>33894</v>
      </c>
      <c r="T4162">
        <v>0.27615329656722498</v>
      </c>
      <c r="U4162">
        <v>0.603102917160658</v>
      </c>
      <c r="V4162">
        <v>2.5712676896651501</v>
      </c>
      <c r="W4162">
        <v>0.427323497058756</v>
      </c>
      <c r="X4162">
        <v>0.73460997439807996</v>
      </c>
      <c r="Y4162">
        <v>-0.56825634802655201</v>
      </c>
      <c r="Z4162">
        <v>0.47690667696080002</v>
      </c>
      <c r="AA4162">
        <v>0.84435025072159198</v>
      </c>
      <c r="AB4162">
        <v>1.6254968926896101</v>
      </c>
      <c r="AC4162">
        <v>0.29469812559629099</v>
      </c>
      <c r="AD4162">
        <v>0.68253123924728298</v>
      </c>
      <c r="AE4162">
        <v>-1.15067460593247</v>
      </c>
      <c r="AF4162">
        <v>0.174595458387797</v>
      </c>
      <c r="AG4162">
        <v>0.68151250837662902</v>
      </c>
      <c r="AH4162">
        <v>3.4034219511211199</v>
      </c>
      <c r="AI4162">
        <v>0.61187545788734798</v>
      </c>
      <c r="AJ4162">
        <v>0.792270719854135</v>
      </c>
      <c r="AK4162">
        <v>5.3149770370502003E-2</v>
      </c>
    </row>
    <row r="4163" spans="1:37" x14ac:dyDescent="0.2">
      <c r="A4163" t="s">
        <v>13888</v>
      </c>
      <c r="B4163">
        <v>21354756</v>
      </c>
      <c r="C4163">
        <v>21354908</v>
      </c>
      <c r="D4163">
        <v>153</v>
      </c>
      <c r="E4163" t="s">
        <v>14120</v>
      </c>
      <c r="F4163">
        <v>0</v>
      </c>
      <c r="G4163" t="s">
        <v>14121</v>
      </c>
      <c r="H4163" t="s">
        <v>33895</v>
      </c>
      <c r="I4163">
        <v>2</v>
      </c>
      <c r="J4163">
        <v>21317709</v>
      </c>
      <c r="K4163">
        <v>21320242</v>
      </c>
      <c r="L4163">
        <v>2534</v>
      </c>
      <c r="M4163">
        <v>1</v>
      </c>
      <c r="N4163">
        <v>105374318</v>
      </c>
      <c r="O4163" t="s">
        <v>14122</v>
      </c>
      <c r="P4163">
        <v>37047</v>
      </c>
      <c r="Q4163" t="s">
        <v>40</v>
      </c>
      <c r="R4163" t="s">
        <v>14123</v>
      </c>
      <c r="S4163" t="s">
        <v>33896</v>
      </c>
      <c r="T4163" t="s">
        <v>40</v>
      </c>
      <c r="U4163" t="s">
        <v>40</v>
      </c>
      <c r="V4163">
        <v>0</v>
      </c>
      <c r="W4163">
        <v>0.123414495547065</v>
      </c>
      <c r="X4163">
        <v>0.704072456322962</v>
      </c>
      <c r="Y4163">
        <v>25.353801433128702</v>
      </c>
      <c r="Z4163">
        <v>0.306975110376564</v>
      </c>
      <c r="AA4163">
        <v>0.72610664078822296</v>
      </c>
      <c r="AB4163">
        <v>24.316326763125801</v>
      </c>
      <c r="AC4163">
        <v>0.27780950890804001</v>
      </c>
      <c r="AD4163">
        <v>0.68253123924728298</v>
      </c>
      <c r="AE4163">
        <v>24.3538014667737</v>
      </c>
      <c r="AF4163">
        <v>0.32549523997010099</v>
      </c>
      <c r="AG4163">
        <v>0.70473078222419605</v>
      </c>
      <c r="AH4163">
        <v>-24.279800888871499</v>
      </c>
      <c r="AI4163">
        <v>3.6185182304427702E-2</v>
      </c>
      <c r="AJ4163">
        <v>0.78121606160956403</v>
      </c>
      <c r="AK4163">
        <v>25.353801433128702</v>
      </c>
    </row>
    <row r="4164" spans="1:37" x14ac:dyDescent="0.2">
      <c r="A4164" t="s">
        <v>13888</v>
      </c>
      <c r="B4164">
        <v>23009674</v>
      </c>
      <c r="C4164">
        <v>23009967</v>
      </c>
      <c r="D4164">
        <v>294</v>
      </c>
      <c r="E4164" t="s">
        <v>14124</v>
      </c>
      <c r="F4164">
        <v>2</v>
      </c>
      <c r="G4164" t="s">
        <v>14125</v>
      </c>
      <c r="H4164" t="s">
        <v>31000</v>
      </c>
      <c r="I4164">
        <v>2</v>
      </c>
      <c r="J4164">
        <v>23027109</v>
      </c>
      <c r="K4164">
        <v>23030421</v>
      </c>
      <c r="L4164">
        <v>3313</v>
      </c>
      <c r="M4164">
        <v>2</v>
      </c>
      <c r="N4164">
        <v>107985792</v>
      </c>
      <c r="O4164" t="s">
        <v>14126</v>
      </c>
      <c r="P4164">
        <v>20454</v>
      </c>
      <c r="Q4164" t="s">
        <v>40</v>
      </c>
      <c r="R4164" t="s">
        <v>14127</v>
      </c>
      <c r="S4164" t="s">
        <v>33897</v>
      </c>
      <c r="T4164">
        <v>0.583211159830616</v>
      </c>
      <c r="U4164">
        <v>0.81360520874211995</v>
      </c>
      <c r="V4164">
        <v>0.79725166543200499</v>
      </c>
      <c r="W4164">
        <v>0.69201225521665499</v>
      </c>
      <c r="X4164">
        <v>0.95159051474143896</v>
      </c>
      <c r="Y4164">
        <v>-0.67261653946853805</v>
      </c>
      <c r="Z4164">
        <v>1</v>
      </c>
      <c r="AA4164">
        <v>1</v>
      </c>
      <c r="AB4164">
        <v>-0.166222423645878</v>
      </c>
      <c r="AC4164">
        <v>0.30184355666711699</v>
      </c>
      <c r="AD4164">
        <v>0.68253123924728298</v>
      </c>
      <c r="AE4164">
        <v>-1.67261647574155</v>
      </c>
      <c r="AF4164">
        <v>0.23669707478149901</v>
      </c>
      <c r="AG4164">
        <v>0.69020448338054297</v>
      </c>
      <c r="AH4164">
        <v>1.7268622797848201</v>
      </c>
      <c r="AI4164">
        <v>0.95029317176085903</v>
      </c>
      <c r="AJ4164">
        <v>0.98621344597861504</v>
      </c>
      <c r="AK4164">
        <v>0.196138894226036</v>
      </c>
    </row>
    <row r="4165" spans="1:37" x14ac:dyDescent="0.2">
      <c r="A4165" t="s">
        <v>13888</v>
      </c>
      <c r="B4165">
        <v>23026946</v>
      </c>
      <c r="C4165">
        <v>23027187</v>
      </c>
      <c r="D4165">
        <v>242</v>
      </c>
      <c r="E4165" t="s">
        <v>14128</v>
      </c>
      <c r="F4165">
        <v>1</v>
      </c>
      <c r="G4165" t="s">
        <v>14129</v>
      </c>
      <c r="H4165" t="s">
        <v>33898</v>
      </c>
      <c r="I4165">
        <v>2</v>
      </c>
      <c r="J4165">
        <v>23027109</v>
      </c>
      <c r="K4165">
        <v>23030421</v>
      </c>
      <c r="L4165">
        <v>3313</v>
      </c>
      <c r="M4165">
        <v>2</v>
      </c>
      <c r="N4165">
        <v>107985792</v>
      </c>
      <c r="O4165" t="s">
        <v>14126</v>
      </c>
      <c r="P4165">
        <v>3234</v>
      </c>
      <c r="Q4165" t="s">
        <v>40</v>
      </c>
      <c r="R4165" t="s">
        <v>14127</v>
      </c>
      <c r="S4165" t="s">
        <v>33897</v>
      </c>
      <c r="T4165">
        <v>0.35387198439864398</v>
      </c>
      <c r="U4165">
        <v>0.603102917160658</v>
      </c>
      <c r="V4165">
        <v>-23.7293960193049</v>
      </c>
      <c r="W4165">
        <v>0.94541066367716797</v>
      </c>
      <c r="X4165">
        <v>0.95159051474143896</v>
      </c>
      <c r="Y4165">
        <v>6.1284923736663201E-2</v>
      </c>
      <c r="Z4165">
        <v>1</v>
      </c>
      <c r="AA4165">
        <v>1</v>
      </c>
      <c r="AB4165">
        <v>-0.206891403299894</v>
      </c>
      <c r="AC4165">
        <v>0.92091778829119397</v>
      </c>
      <c r="AD4165">
        <v>0.94068432309766403</v>
      </c>
      <c r="AE4165">
        <v>-3.8172177552201501E-2</v>
      </c>
      <c r="AF4165">
        <v>0.22065000948199101</v>
      </c>
      <c r="AG4165">
        <v>0.68151250837662902</v>
      </c>
      <c r="AH4165">
        <v>-24.183300179333699</v>
      </c>
      <c r="AI4165">
        <v>0.95029317176085903</v>
      </c>
      <c r="AJ4165">
        <v>0.98621344597861504</v>
      </c>
      <c r="AK4165">
        <v>0.12508010028644101</v>
      </c>
    </row>
    <row r="4166" spans="1:37" x14ac:dyDescent="0.2">
      <c r="A4166" t="s">
        <v>13888</v>
      </c>
      <c r="B4166">
        <v>23563981</v>
      </c>
      <c r="C4166">
        <v>23564150</v>
      </c>
      <c r="D4166">
        <v>170</v>
      </c>
      <c r="E4166" t="s">
        <v>14130</v>
      </c>
      <c r="F4166">
        <v>7</v>
      </c>
      <c r="G4166" t="s">
        <v>14131</v>
      </c>
      <c r="H4166" t="s">
        <v>33899</v>
      </c>
      <c r="I4166">
        <v>2</v>
      </c>
      <c r="J4166">
        <v>23532585</v>
      </c>
      <c r="K4166">
        <v>23644285</v>
      </c>
      <c r="L4166">
        <v>111701</v>
      </c>
      <c r="M4166">
        <v>1</v>
      </c>
      <c r="N4166">
        <v>114818</v>
      </c>
      <c r="O4166" t="s">
        <v>14132</v>
      </c>
      <c r="P4166">
        <v>31396</v>
      </c>
      <c r="Q4166" t="s">
        <v>14133</v>
      </c>
      <c r="R4166" t="s">
        <v>14134</v>
      </c>
      <c r="S4166" t="s">
        <v>33900</v>
      </c>
      <c r="T4166" t="s">
        <v>40</v>
      </c>
      <c r="U4166" t="s">
        <v>40</v>
      </c>
      <c r="V4166">
        <v>0</v>
      </c>
      <c r="W4166">
        <v>0.123414495547065</v>
      </c>
      <c r="X4166">
        <v>0.704072456322962</v>
      </c>
      <c r="Y4166">
        <v>25.180496133909401</v>
      </c>
      <c r="Z4166">
        <v>0.306975110376564</v>
      </c>
      <c r="AA4166">
        <v>0.72610664078822296</v>
      </c>
      <c r="AB4166">
        <v>24.143021468426902</v>
      </c>
      <c r="AC4166">
        <v>0.27780950890804001</v>
      </c>
      <c r="AD4166">
        <v>0.68253123924728298</v>
      </c>
      <c r="AE4166">
        <v>24.180496171848802</v>
      </c>
      <c r="AF4166">
        <v>0.32549523997010099</v>
      </c>
      <c r="AG4166">
        <v>0.70473078222419605</v>
      </c>
      <c r="AH4166">
        <v>-24.106495594398599</v>
      </c>
      <c r="AI4166">
        <v>3.6185182304427702E-2</v>
      </c>
      <c r="AJ4166">
        <v>0.78121606160956403</v>
      </c>
      <c r="AK4166">
        <v>25.180496133909401</v>
      </c>
    </row>
    <row r="4167" spans="1:37" x14ac:dyDescent="0.2">
      <c r="A4167" t="s">
        <v>13888</v>
      </c>
      <c r="B4167">
        <v>23695482</v>
      </c>
      <c r="C4167">
        <v>23695644</v>
      </c>
      <c r="D4167">
        <v>163</v>
      </c>
      <c r="E4167" t="s">
        <v>14135</v>
      </c>
      <c r="F4167">
        <v>5</v>
      </c>
      <c r="G4167" t="s">
        <v>14136</v>
      </c>
      <c r="H4167" t="s">
        <v>33901</v>
      </c>
      <c r="I4167">
        <v>2</v>
      </c>
      <c r="J4167">
        <v>23688785</v>
      </c>
      <c r="K4167">
        <v>23708611</v>
      </c>
      <c r="L4167">
        <v>19827</v>
      </c>
      <c r="M4167">
        <v>1</v>
      </c>
      <c r="N4167">
        <v>114818</v>
      </c>
      <c r="O4167" t="s">
        <v>14137</v>
      </c>
      <c r="P4167">
        <v>6697</v>
      </c>
      <c r="Q4167" t="s">
        <v>14133</v>
      </c>
      <c r="R4167" t="s">
        <v>14134</v>
      </c>
      <c r="S4167" t="s">
        <v>33900</v>
      </c>
      <c r="T4167">
        <v>0.35387198439864398</v>
      </c>
      <c r="U4167">
        <v>0.603102917160658</v>
      </c>
      <c r="V4167">
        <v>-21.3211447958567</v>
      </c>
      <c r="W4167">
        <v>0.29261482077562401</v>
      </c>
      <c r="X4167">
        <v>0.704072456322962</v>
      </c>
      <c r="Y4167">
        <v>21.4655346527497</v>
      </c>
      <c r="Z4167">
        <v>0.184235113180511</v>
      </c>
      <c r="AA4167">
        <v>0.72610664078822296</v>
      </c>
      <c r="AB4167">
        <v>-21.3211447958567</v>
      </c>
      <c r="AC4167">
        <v>0.45677901822897599</v>
      </c>
      <c r="AD4167">
        <v>0.82872126865393902</v>
      </c>
      <c r="AE4167">
        <v>20.465535150950799</v>
      </c>
      <c r="AF4167">
        <v>0.501741946288212</v>
      </c>
      <c r="AG4167">
        <v>0.80674443595273604</v>
      </c>
      <c r="AH4167">
        <v>-20.391534621949202</v>
      </c>
      <c r="AI4167">
        <v>0.14667288820271701</v>
      </c>
      <c r="AJ4167">
        <v>0.78121606160956403</v>
      </c>
      <c r="AK4167">
        <v>21.4655346527497</v>
      </c>
    </row>
    <row r="4168" spans="1:37" x14ac:dyDescent="0.2">
      <c r="A4168" t="s">
        <v>13888</v>
      </c>
      <c r="B4168">
        <v>24272507</v>
      </c>
      <c r="C4168">
        <v>24272649</v>
      </c>
      <c r="D4168">
        <v>143</v>
      </c>
      <c r="E4168" t="s">
        <v>14138</v>
      </c>
      <c r="F4168">
        <v>0</v>
      </c>
      <c r="G4168" t="s">
        <v>14139</v>
      </c>
      <c r="H4168" t="s">
        <v>33902</v>
      </c>
      <c r="I4168">
        <v>2</v>
      </c>
      <c r="J4168">
        <v>24293261</v>
      </c>
      <c r="K4168">
        <v>24295711</v>
      </c>
      <c r="L4168">
        <v>2451</v>
      </c>
      <c r="M4168">
        <v>2</v>
      </c>
      <c r="N4168">
        <v>50618</v>
      </c>
      <c r="O4168" t="s">
        <v>14140</v>
      </c>
      <c r="P4168">
        <v>23062</v>
      </c>
      <c r="Q4168" t="s">
        <v>14141</v>
      </c>
      <c r="R4168" t="s">
        <v>14142</v>
      </c>
      <c r="S4168" t="s">
        <v>33903</v>
      </c>
      <c r="T4168">
        <v>1</v>
      </c>
      <c r="U4168">
        <v>1</v>
      </c>
      <c r="V4168">
        <v>-0.228880911882615</v>
      </c>
      <c r="W4168">
        <v>0.20525741147413201</v>
      </c>
      <c r="X4168">
        <v>0.704072456322962</v>
      </c>
      <c r="Y4168">
        <v>-24.041224977127701</v>
      </c>
      <c r="Z4168">
        <v>0.65379035313853895</v>
      </c>
      <c r="AA4168">
        <v>0.84521697243271998</v>
      </c>
      <c r="AB4168">
        <v>-1.1923548818730401</v>
      </c>
      <c r="AC4168">
        <v>7.0489011448141195E-2</v>
      </c>
      <c r="AD4168">
        <v>0.57684129297949804</v>
      </c>
      <c r="AE4168">
        <v>-24.041224977127701</v>
      </c>
      <c r="AF4168">
        <v>0.64997455747578503</v>
      </c>
      <c r="AG4168">
        <v>0.80674443595273604</v>
      </c>
      <c r="AH4168">
        <v>0.70072963508845898</v>
      </c>
      <c r="AI4168">
        <v>0.35038410267202102</v>
      </c>
      <c r="AJ4168">
        <v>0.78121606160956403</v>
      </c>
      <c r="AK4168">
        <v>-23.172469579441099</v>
      </c>
    </row>
    <row r="4169" spans="1:37" x14ac:dyDescent="0.2">
      <c r="A4169" t="s">
        <v>13888</v>
      </c>
      <c r="B4169">
        <v>24804910</v>
      </c>
      <c r="C4169">
        <v>24805061</v>
      </c>
      <c r="D4169">
        <v>152</v>
      </c>
      <c r="E4169" t="s">
        <v>14143</v>
      </c>
      <c r="F4169">
        <v>2</v>
      </c>
      <c r="G4169" t="s">
        <v>14144</v>
      </c>
      <c r="H4169" t="s">
        <v>33904</v>
      </c>
      <c r="I4169">
        <v>2</v>
      </c>
      <c r="J4169">
        <v>24815625</v>
      </c>
      <c r="K4169">
        <v>24819650</v>
      </c>
      <c r="L4169">
        <v>4026</v>
      </c>
      <c r="M4169">
        <v>1</v>
      </c>
      <c r="N4169">
        <v>79172</v>
      </c>
      <c r="O4169" t="s">
        <v>14145</v>
      </c>
      <c r="P4169">
        <v>-10564</v>
      </c>
      <c r="Q4169" t="s">
        <v>14146</v>
      </c>
      <c r="R4169" t="s">
        <v>14147</v>
      </c>
      <c r="S4169" t="s">
        <v>33905</v>
      </c>
      <c r="T4169">
        <v>0.152084254673993</v>
      </c>
      <c r="U4169">
        <v>0.603102917160658</v>
      </c>
      <c r="V4169">
        <v>24.765545038292998</v>
      </c>
      <c r="W4169">
        <v>0.94541066367716797</v>
      </c>
      <c r="X4169">
        <v>0.95159051474143896</v>
      </c>
      <c r="Y4169">
        <v>0.25607484847106898</v>
      </c>
      <c r="Z4169">
        <v>0.306975110376564</v>
      </c>
      <c r="AA4169">
        <v>0.72610664078822296</v>
      </c>
      <c r="AB4169">
        <v>23.802070962371801</v>
      </c>
      <c r="AC4169">
        <v>0.71753805159658501</v>
      </c>
      <c r="AD4169">
        <v>0.87989882095915395</v>
      </c>
      <c r="AE4169">
        <v>-0.74392505476574</v>
      </c>
      <c r="AF4169">
        <v>4.6407610929182198E-2</v>
      </c>
      <c r="AG4169">
        <v>0.476038960109122</v>
      </c>
      <c r="AH4169">
        <v>24.765545038292998</v>
      </c>
      <c r="AI4169">
        <v>0.59609816080359102</v>
      </c>
      <c r="AJ4169">
        <v>0.78121606160956403</v>
      </c>
      <c r="AK4169">
        <v>1.1248302197326601</v>
      </c>
    </row>
    <row r="4170" spans="1:37" x14ac:dyDescent="0.2">
      <c r="A4170" t="s">
        <v>13888</v>
      </c>
      <c r="B4170">
        <v>25128282</v>
      </c>
      <c r="C4170">
        <v>25128467</v>
      </c>
      <c r="D4170">
        <v>186</v>
      </c>
      <c r="E4170" t="s">
        <v>14148</v>
      </c>
      <c r="F4170">
        <v>2</v>
      </c>
      <c r="G4170" t="s">
        <v>14149</v>
      </c>
      <c r="H4170" t="s">
        <v>33906</v>
      </c>
      <c r="I4170">
        <v>2</v>
      </c>
      <c r="J4170">
        <v>25121673</v>
      </c>
      <c r="K4170">
        <v>25154361</v>
      </c>
      <c r="L4170">
        <v>32689</v>
      </c>
      <c r="M4170">
        <v>1</v>
      </c>
      <c r="N4170">
        <v>22979</v>
      </c>
      <c r="O4170" t="s">
        <v>14150</v>
      </c>
      <c r="P4170">
        <v>6609</v>
      </c>
      <c r="Q4170" t="s">
        <v>14151</v>
      </c>
      <c r="R4170" t="s">
        <v>14152</v>
      </c>
      <c r="S4170" t="s">
        <v>33907</v>
      </c>
      <c r="T4170">
        <v>0.97213403838398904</v>
      </c>
      <c r="U4170">
        <v>1</v>
      </c>
      <c r="V4170">
        <v>1.07066945553946</v>
      </c>
      <c r="W4170">
        <v>0.89107655920673101</v>
      </c>
      <c r="X4170">
        <v>0.95159051474143896</v>
      </c>
      <c r="Y4170">
        <v>1.2759145586495</v>
      </c>
      <c r="Z4170">
        <v>0.93459220503170903</v>
      </c>
      <c r="AA4170">
        <v>0.99919698600769702</v>
      </c>
      <c r="AB4170">
        <v>0.97070581641045905</v>
      </c>
      <c r="AC4170">
        <v>0.85817338719172098</v>
      </c>
      <c r="AD4170">
        <v>0.94068432309766403</v>
      </c>
      <c r="AE4170">
        <v>1.1394250445412</v>
      </c>
      <c r="AF4170">
        <v>0.98343762640780896</v>
      </c>
      <c r="AG4170">
        <v>1</v>
      </c>
      <c r="AH4170">
        <v>0.60015832329333996</v>
      </c>
      <c r="AI4170">
        <v>0.91725052871964496</v>
      </c>
      <c r="AJ4170">
        <v>0.98621344597861504</v>
      </c>
      <c r="AK4170">
        <v>0.74454822678654398</v>
      </c>
    </row>
    <row r="4171" spans="1:37" x14ac:dyDescent="0.2">
      <c r="A4171" t="s">
        <v>13888</v>
      </c>
      <c r="B4171">
        <v>25221137</v>
      </c>
      <c r="C4171">
        <v>25221325</v>
      </c>
      <c r="D4171">
        <v>189</v>
      </c>
      <c r="E4171" t="s">
        <v>14153</v>
      </c>
      <c r="F4171">
        <v>2</v>
      </c>
      <c r="G4171" t="s">
        <v>14154</v>
      </c>
      <c r="H4171" t="s">
        <v>31000</v>
      </c>
      <c r="I4171">
        <v>2</v>
      </c>
      <c r="J4171">
        <v>25204313</v>
      </c>
      <c r="K4171">
        <v>25209202</v>
      </c>
      <c r="L4171">
        <v>4890</v>
      </c>
      <c r="M4171">
        <v>1</v>
      </c>
      <c r="N4171">
        <v>106144568</v>
      </c>
      <c r="O4171" t="s">
        <v>14155</v>
      </c>
      <c r="P4171">
        <v>16824</v>
      </c>
      <c r="Q4171" t="s">
        <v>14156</v>
      </c>
      <c r="R4171" t="s">
        <v>14157</v>
      </c>
      <c r="S4171" t="s">
        <v>33908</v>
      </c>
      <c r="T4171">
        <v>0.32911398597860803</v>
      </c>
      <c r="U4171">
        <v>0.603102917160658</v>
      </c>
      <c r="V4171">
        <v>24.9334744322117</v>
      </c>
      <c r="W4171">
        <v>0.94541066367716797</v>
      </c>
      <c r="X4171">
        <v>0.95159051474143896</v>
      </c>
      <c r="Y4171">
        <v>2.7079300672402301E-2</v>
      </c>
      <c r="Z4171">
        <v>0.48464167878831399</v>
      </c>
      <c r="AA4171">
        <v>0.84435025072159198</v>
      </c>
      <c r="AB4171">
        <v>23.970000351010299</v>
      </c>
      <c r="AC4171">
        <v>0.71753805159658501</v>
      </c>
      <c r="AD4171">
        <v>0.87989882095915395</v>
      </c>
      <c r="AE4171">
        <v>-0.97292064851200599</v>
      </c>
      <c r="AF4171">
        <v>0.16793847098801201</v>
      </c>
      <c r="AG4171">
        <v>0.68151250837662902</v>
      </c>
      <c r="AH4171">
        <v>24.9334744322117</v>
      </c>
      <c r="AI4171">
        <v>0.59609816080359102</v>
      </c>
      <c r="AJ4171">
        <v>0.78121606160956403</v>
      </c>
      <c r="AK4171">
        <v>0.89583472462068503</v>
      </c>
    </row>
    <row r="4172" spans="1:37" x14ac:dyDescent="0.2">
      <c r="A4172" t="s">
        <v>13888</v>
      </c>
      <c r="B4172">
        <v>25221325</v>
      </c>
      <c r="C4172">
        <v>25221513</v>
      </c>
      <c r="D4172">
        <v>189</v>
      </c>
      <c r="E4172" t="s">
        <v>14158</v>
      </c>
      <c r="F4172">
        <v>5</v>
      </c>
      <c r="G4172" t="s">
        <v>14159</v>
      </c>
      <c r="H4172" t="s">
        <v>31000</v>
      </c>
      <c r="I4172">
        <v>2</v>
      </c>
      <c r="J4172">
        <v>25204313</v>
      </c>
      <c r="K4172">
        <v>25209202</v>
      </c>
      <c r="L4172">
        <v>4890</v>
      </c>
      <c r="M4172">
        <v>1</v>
      </c>
      <c r="N4172">
        <v>106144568</v>
      </c>
      <c r="O4172" t="s">
        <v>14155</v>
      </c>
      <c r="P4172">
        <v>17012</v>
      </c>
      <c r="Q4172" t="s">
        <v>14156</v>
      </c>
      <c r="R4172" t="s">
        <v>14157</v>
      </c>
      <c r="S4172" t="s">
        <v>33908</v>
      </c>
      <c r="T4172">
        <v>0.32911398597860803</v>
      </c>
      <c r="U4172">
        <v>0.603102917160658</v>
      </c>
      <c r="V4172">
        <v>24.9334744322117</v>
      </c>
      <c r="W4172">
        <v>0.94541066367716797</v>
      </c>
      <c r="X4172">
        <v>0.95159051474143896</v>
      </c>
      <c r="Y4172">
        <v>2.7079300672402301E-2</v>
      </c>
      <c r="Z4172">
        <v>0.48464167878831399</v>
      </c>
      <c r="AA4172">
        <v>0.84435025072159198</v>
      </c>
      <c r="AB4172">
        <v>23.970000351010299</v>
      </c>
      <c r="AC4172">
        <v>0.71753805159658501</v>
      </c>
      <c r="AD4172">
        <v>0.87989882095915395</v>
      </c>
      <c r="AE4172">
        <v>-0.97292064851200599</v>
      </c>
      <c r="AF4172">
        <v>0.16793847098801201</v>
      </c>
      <c r="AG4172">
        <v>0.68151250837662902</v>
      </c>
      <c r="AH4172">
        <v>24.9334744322117</v>
      </c>
      <c r="AI4172">
        <v>0.59609816080359102</v>
      </c>
      <c r="AJ4172">
        <v>0.78121606160956403</v>
      </c>
      <c r="AK4172">
        <v>0.89583472462068503</v>
      </c>
    </row>
    <row r="4173" spans="1:37" x14ac:dyDescent="0.2">
      <c r="A4173" t="s">
        <v>13888</v>
      </c>
      <c r="B4173">
        <v>25221524</v>
      </c>
      <c r="C4173">
        <v>25221660</v>
      </c>
      <c r="D4173">
        <v>137</v>
      </c>
      <c r="E4173" t="s">
        <v>14160</v>
      </c>
      <c r="F4173">
        <v>5</v>
      </c>
      <c r="G4173" t="s">
        <v>14161</v>
      </c>
      <c r="H4173" t="s">
        <v>31000</v>
      </c>
      <c r="I4173">
        <v>2</v>
      </c>
      <c r="J4173">
        <v>25204313</v>
      </c>
      <c r="K4173">
        <v>25209202</v>
      </c>
      <c r="L4173">
        <v>4890</v>
      </c>
      <c r="M4173">
        <v>1</v>
      </c>
      <c r="N4173">
        <v>106144568</v>
      </c>
      <c r="O4173" t="s">
        <v>14155</v>
      </c>
      <c r="P4173">
        <v>17211</v>
      </c>
      <c r="Q4173" t="s">
        <v>14156</v>
      </c>
      <c r="R4173" t="s">
        <v>14157</v>
      </c>
      <c r="S4173" t="s">
        <v>33908</v>
      </c>
      <c r="T4173">
        <v>0.32911398597860803</v>
      </c>
      <c r="U4173">
        <v>0.603102917160658</v>
      </c>
      <c r="V4173">
        <v>24.9334744322117</v>
      </c>
      <c r="W4173">
        <v>0.94541066367716797</v>
      </c>
      <c r="X4173">
        <v>0.95159051474143896</v>
      </c>
      <c r="Y4173">
        <v>2.7079300672402301E-2</v>
      </c>
      <c r="Z4173">
        <v>0.48464167878831399</v>
      </c>
      <c r="AA4173">
        <v>0.84435025072159198</v>
      </c>
      <c r="AB4173">
        <v>23.970000351010299</v>
      </c>
      <c r="AC4173">
        <v>0.71753805159658501</v>
      </c>
      <c r="AD4173">
        <v>0.87989882095915395</v>
      </c>
      <c r="AE4173">
        <v>-0.97292064851200599</v>
      </c>
      <c r="AF4173">
        <v>0.16793847098801201</v>
      </c>
      <c r="AG4173">
        <v>0.68151250837662902</v>
      </c>
      <c r="AH4173">
        <v>24.9334744322117</v>
      </c>
      <c r="AI4173">
        <v>0.59609816080359102</v>
      </c>
      <c r="AJ4173">
        <v>0.78121606160956403</v>
      </c>
      <c r="AK4173">
        <v>0.89583472462068503</v>
      </c>
    </row>
    <row r="4174" spans="1:37" x14ac:dyDescent="0.2">
      <c r="A4174" t="s">
        <v>13888</v>
      </c>
      <c r="B4174">
        <v>25915657</v>
      </c>
      <c r="C4174">
        <v>25915838</v>
      </c>
      <c r="D4174">
        <v>182</v>
      </c>
      <c r="E4174" t="s">
        <v>14162</v>
      </c>
      <c r="F4174">
        <v>14</v>
      </c>
      <c r="G4174" t="s">
        <v>14163</v>
      </c>
      <c r="H4174" t="s">
        <v>31000</v>
      </c>
      <c r="I4174">
        <v>2</v>
      </c>
      <c r="J4174">
        <v>25929419</v>
      </c>
      <c r="K4174">
        <v>25951919</v>
      </c>
      <c r="L4174">
        <v>22501</v>
      </c>
      <c r="M4174">
        <v>2</v>
      </c>
      <c r="N4174">
        <v>3797</v>
      </c>
      <c r="O4174" t="s">
        <v>14164</v>
      </c>
      <c r="P4174">
        <v>36081</v>
      </c>
      <c r="Q4174" t="s">
        <v>14165</v>
      </c>
      <c r="R4174" t="s">
        <v>14166</v>
      </c>
      <c r="S4174" t="s">
        <v>33909</v>
      </c>
      <c r="T4174">
        <v>1</v>
      </c>
      <c r="U4174">
        <v>1</v>
      </c>
      <c r="V4174">
        <v>-0.86733754799799301</v>
      </c>
      <c r="W4174">
        <v>0.20525741147413201</v>
      </c>
      <c r="X4174">
        <v>0.704072456322962</v>
      </c>
      <c r="Y4174">
        <v>-23.5689085429206</v>
      </c>
      <c r="Z4174">
        <v>0.50730577232210405</v>
      </c>
      <c r="AA4174">
        <v>0.84521697243271998</v>
      </c>
      <c r="AB4174">
        <v>-1.83081158757271</v>
      </c>
      <c r="AC4174">
        <v>0.66465783424689096</v>
      </c>
      <c r="AD4174">
        <v>0.87989882095915395</v>
      </c>
      <c r="AE4174">
        <v>0.482550332702671</v>
      </c>
      <c r="AF4174">
        <v>0.50230584886502705</v>
      </c>
      <c r="AG4174">
        <v>0.80674443595273604</v>
      </c>
      <c r="AH4174">
        <v>6.22730800490984E-2</v>
      </c>
      <c r="AI4174">
        <v>0.17351581260912399</v>
      </c>
      <c r="AJ4174">
        <v>0.78121606160956403</v>
      </c>
      <c r="AK4174">
        <v>-24.426302527028099</v>
      </c>
    </row>
    <row r="4175" spans="1:37" x14ac:dyDescent="0.2">
      <c r="A4175" t="s">
        <v>13888</v>
      </c>
      <c r="B4175">
        <v>25915838</v>
      </c>
      <c r="C4175">
        <v>25916019</v>
      </c>
      <c r="D4175">
        <v>182</v>
      </c>
      <c r="E4175" t="s">
        <v>14167</v>
      </c>
      <c r="F4175">
        <v>6</v>
      </c>
      <c r="G4175" t="s">
        <v>14168</v>
      </c>
      <c r="H4175" t="s">
        <v>31000</v>
      </c>
      <c r="I4175">
        <v>2</v>
      </c>
      <c r="J4175">
        <v>25929419</v>
      </c>
      <c r="K4175">
        <v>25951919</v>
      </c>
      <c r="L4175">
        <v>22501</v>
      </c>
      <c r="M4175">
        <v>2</v>
      </c>
      <c r="N4175">
        <v>3797</v>
      </c>
      <c r="O4175" t="s">
        <v>14164</v>
      </c>
      <c r="P4175">
        <v>35900</v>
      </c>
      <c r="Q4175" t="s">
        <v>14165</v>
      </c>
      <c r="R4175" t="s">
        <v>14166</v>
      </c>
      <c r="S4175" t="s">
        <v>33909</v>
      </c>
      <c r="T4175">
        <v>1</v>
      </c>
      <c r="U4175">
        <v>1</v>
      </c>
      <c r="V4175">
        <v>-0.86733754799799301</v>
      </c>
      <c r="W4175">
        <v>0.20525741147413201</v>
      </c>
      <c r="X4175">
        <v>0.704072456322962</v>
      </c>
      <c r="Y4175">
        <v>-23.5689085429206</v>
      </c>
      <c r="Z4175">
        <v>0.50730577232210405</v>
      </c>
      <c r="AA4175">
        <v>0.84521697243271998</v>
      </c>
      <c r="AB4175">
        <v>-1.83081158757271</v>
      </c>
      <c r="AC4175">
        <v>0.66465783424689096</v>
      </c>
      <c r="AD4175">
        <v>0.87989882095915395</v>
      </c>
      <c r="AE4175">
        <v>0.482550332702671</v>
      </c>
      <c r="AF4175">
        <v>0.50230584886502705</v>
      </c>
      <c r="AG4175">
        <v>0.80674443595273604</v>
      </c>
      <c r="AH4175">
        <v>6.22730800490984E-2</v>
      </c>
      <c r="AI4175">
        <v>0.17351581260912399</v>
      </c>
      <c r="AJ4175">
        <v>0.78121606160956403</v>
      </c>
      <c r="AK4175">
        <v>-24.426302527028099</v>
      </c>
    </row>
    <row r="4176" spans="1:37" x14ac:dyDescent="0.2">
      <c r="A4176" t="s">
        <v>13888</v>
      </c>
      <c r="B4176">
        <v>26550918</v>
      </c>
      <c r="C4176">
        <v>26551069</v>
      </c>
      <c r="D4176">
        <v>152</v>
      </c>
      <c r="E4176" t="s">
        <v>14169</v>
      </c>
      <c r="F4176">
        <v>4</v>
      </c>
      <c r="G4176" t="s">
        <v>14170</v>
      </c>
      <c r="H4176" t="s">
        <v>33910</v>
      </c>
      <c r="I4176">
        <v>2</v>
      </c>
      <c r="J4176">
        <v>26457204</v>
      </c>
      <c r="K4176">
        <v>26558678</v>
      </c>
      <c r="L4176">
        <v>101475</v>
      </c>
      <c r="M4176">
        <v>2</v>
      </c>
      <c r="N4176">
        <v>9381</v>
      </c>
      <c r="O4176" t="s">
        <v>14171</v>
      </c>
      <c r="P4176">
        <v>7609</v>
      </c>
      <c r="Q4176" t="s">
        <v>14172</v>
      </c>
      <c r="R4176" t="s">
        <v>14173</v>
      </c>
      <c r="S4176" t="s">
        <v>14174</v>
      </c>
      <c r="T4176" t="s">
        <v>40</v>
      </c>
      <c r="U4176" t="s">
        <v>40</v>
      </c>
      <c r="V4176">
        <v>0</v>
      </c>
      <c r="W4176" t="s">
        <v>40</v>
      </c>
      <c r="X4176" t="s">
        <v>40</v>
      </c>
      <c r="Y4176">
        <v>0</v>
      </c>
      <c r="Z4176">
        <v>0.48464167878831399</v>
      </c>
      <c r="AA4176">
        <v>0.84435025072159198</v>
      </c>
      <c r="AB4176">
        <v>22.878417596185599</v>
      </c>
      <c r="AC4176">
        <v>0.45677901822897599</v>
      </c>
      <c r="AD4176">
        <v>0.82872126865393902</v>
      </c>
      <c r="AE4176">
        <v>22.9158922968067</v>
      </c>
      <c r="AF4176">
        <v>0.501741946288212</v>
      </c>
      <c r="AG4176">
        <v>0.80674443595273604</v>
      </c>
      <c r="AH4176">
        <v>-22.841891724958099</v>
      </c>
      <c r="AI4176">
        <v>0.52399907623471598</v>
      </c>
      <c r="AJ4176">
        <v>0.78121606160956403</v>
      </c>
      <c r="AK4176">
        <v>-22.771502406661799</v>
      </c>
    </row>
    <row r="4177" spans="1:37" x14ac:dyDescent="0.2">
      <c r="A4177" t="s">
        <v>13888</v>
      </c>
      <c r="B4177">
        <v>26656238</v>
      </c>
      <c r="C4177">
        <v>26656398</v>
      </c>
      <c r="D4177">
        <v>161</v>
      </c>
      <c r="E4177" t="s">
        <v>14175</v>
      </c>
      <c r="F4177">
        <v>10</v>
      </c>
      <c r="G4177" t="s">
        <v>14176</v>
      </c>
      <c r="H4177" t="s">
        <v>31000</v>
      </c>
      <c r="I4177">
        <v>2</v>
      </c>
      <c r="J4177">
        <v>26581205</v>
      </c>
      <c r="K4177">
        <v>26641366</v>
      </c>
      <c r="L4177">
        <v>60162</v>
      </c>
      <c r="M4177">
        <v>2</v>
      </c>
      <c r="N4177">
        <v>130106</v>
      </c>
      <c r="O4177" t="s">
        <v>14177</v>
      </c>
      <c r="P4177">
        <v>-14872</v>
      </c>
      <c r="Q4177" t="s">
        <v>14178</v>
      </c>
      <c r="R4177" t="s">
        <v>14179</v>
      </c>
      <c r="S4177" t="s">
        <v>33911</v>
      </c>
      <c r="T4177">
        <v>0.85838363301179399</v>
      </c>
      <c r="U4177">
        <v>1</v>
      </c>
      <c r="V4177">
        <v>7.2955270024266897E-2</v>
      </c>
      <c r="W4177">
        <v>0.44056476964466701</v>
      </c>
      <c r="X4177">
        <v>0.75319371318846096</v>
      </c>
      <c r="Y4177">
        <v>-0.55191263860341999</v>
      </c>
      <c r="Z4177">
        <v>0.66864095789162403</v>
      </c>
      <c r="AA4177">
        <v>0.84521697243271998</v>
      </c>
      <c r="AB4177">
        <v>-0.40731250904794902</v>
      </c>
      <c r="AC4177">
        <v>0.102220357607285</v>
      </c>
      <c r="AD4177">
        <v>0.68253123924728298</v>
      </c>
      <c r="AE4177">
        <v>-1.1697228894234399</v>
      </c>
      <c r="AF4177">
        <v>0.47679496495512103</v>
      </c>
      <c r="AG4177">
        <v>0.80674443595273604</v>
      </c>
      <c r="AH4177">
        <v>0.51862882927802301</v>
      </c>
      <c r="AI4177">
        <v>0.94250782587948201</v>
      </c>
      <c r="AJ4177">
        <v>0.98621344597861504</v>
      </c>
      <c r="AK4177">
        <v>8.9205359574474702E-2</v>
      </c>
    </row>
    <row r="4178" spans="1:37" x14ac:dyDescent="0.2">
      <c r="A4178" t="s">
        <v>13888</v>
      </c>
      <c r="B4178">
        <v>26656398</v>
      </c>
      <c r="C4178">
        <v>26656558</v>
      </c>
      <c r="D4178">
        <v>161</v>
      </c>
      <c r="E4178" t="s">
        <v>14180</v>
      </c>
      <c r="F4178">
        <v>13</v>
      </c>
      <c r="G4178" t="s">
        <v>14181</v>
      </c>
      <c r="H4178" t="s">
        <v>31000</v>
      </c>
      <c r="I4178">
        <v>2</v>
      </c>
      <c r="J4178">
        <v>26581205</v>
      </c>
      <c r="K4178">
        <v>26641366</v>
      </c>
      <c r="L4178">
        <v>60162</v>
      </c>
      <c r="M4178">
        <v>2</v>
      </c>
      <c r="N4178">
        <v>130106</v>
      </c>
      <c r="O4178" t="s">
        <v>14177</v>
      </c>
      <c r="P4178">
        <v>-15032</v>
      </c>
      <c r="Q4178" t="s">
        <v>14178</v>
      </c>
      <c r="R4178" t="s">
        <v>14179</v>
      </c>
      <c r="S4178" t="s">
        <v>33911</v>
      </c>
      <c r="T4178">
        <v>0.85838363301179399</v>
      </c>
      <c r="U4178">
        <v>1</v>
      </c>
      <c r="V4178">
        <v>7.2955270024266897E-2</v>
      </c>
      <c r="W4178">
        <v>0.44056476964466701</v>
      </c>
      <c r="X4178">
        <v>0.75319371318846096</v>
      </c>
      <c r="Y4178">
        <v>-0.55191263860341999</v>
      </c>
      <c r="Z4178">
        <v>0.66864095789162403</v>
      </c>
      <c r="AA4178">
        <v>0.84521697243271998</v>
      </c>
      <c r="AB4178">
        <v>-0.40731250904794902</v>
      </c>
      <c r="AC4178">
        <v>0.102220357607285</v>
      </c>
      <c r="AD4178">
        <v>0.68253123924728298</v>
      </c>
      <c r="AE4178">
        <v>-1.1697228894234399</v>
      </c>
      <c r="AF4178">
        <v>0.47679496495512103</v>
      </c>
      <c r="AG4178">
        <v>0.80674443595273604</v>
      </c>
      <c r="AH4178">
        <v>0.51862882927802301</v>
      </c>
      <c r="AI4178">
        <v>0.94250782587948201</v>
      </c>
      <c r="AJ4178">
        <v>0.98621344597861504</v>
      </c>
      <c r="AK4178">
        <v>8.9205359574474702E-2</v>
      </c>
    </row>
    <row r="4179" spans="1:37" x14ac:dyDescent="0.2">
      <c r="A4179" t="s">
        <v>13888</v>
      </c>
      <c r="B4179">
        <v>26675879</v>
      </c>
      <c r="C4179">
        <v>26676033</v>
      </c>
      <c r="D4179">
        <v>155</v>
      </c>
      <c r="E4179" t="s">
        <v>14182</v>
      </c>
      <c r="F4179">
        <v>1</v>
      </c>
      <c r="G4179" t="s">
        <v>14183</v>
      </c>
      <c r="H4179" t="s">
        <v>31000</v>
      </c>
      <c r="I4179">
        <v>2</v>
      </c>
      <c r="J4179">
        <v>26692722</v>
      </c>
      <c r="K4179">
        <v>26733420</v>
      </c>
      <c r="L4179">
        <v>40699</v>
      </c>
      <c r="M4179">
        <v>1</v>
      </c>
      <c r="N4179">
        <v>3777</v>
      </c>
      <c r="O4179" t="s">
        <v>14184</v>
      </c>
      <c r="P4179">
        <v>-16689</v>
      </c>
      <c r="Q4179" t="s">
        <v>14185</v>
      </c>
      <c r="R4179" t="s">
        <v>14186</v>
      </c>
      <c r="S4179" t="s">
        <v>33912</v>
      </c>
      <c r="T4179">
        <v>0.35387198439864398</v>
      </c>
      <c r="U4179">
        <v>0.603102917160658</v>
      </c>
      <c r="V4179">
        <v>-21.464849469357301</v>
      </c>
      <c r="W4179" t="s">
        <v>40</v>
      </c>
      <c r="X4179" t="s">
        <v>40</v>
      </c>
      <c r="Y4179">
        <v>0</v>
      </c>
      <c r="Z4179">
        <v>0.184235113180511</v>
      </c>
      <c r="AA4179">
        <v>0.72610664078822296</v>
      </c>
      <c r="AB4179">
        <v>-21.464849469357301</v>
      </c>
      <c r="AC4179">
        <v>0.45677901822897599</v>
      </c>
      <c r="AD4179">
        <v>0.82872126865393902</v>
      </c>
      <c r="AE4179">
        <v>20.6092397821897</v>
      </c>
      <c r="AF4179">
        <v>0.501741946288212</v>
      </c>
      <c r="AG4179">
        <v>0.80674443595273604</v>
      </c>
      <c r="AH4179">
        <v>-20.5352392482162</v>
      </c>
      <c r="AI4179">
        <v>0.52399907623471598</v>
      </c>
      <c r="AJ4179">
        <v>0.78121606160956403</v>
      </c>
      <c r="AK4179">
        <v>-20.4648499677951</v>
      </c>
    </row>
    <row r="4180" spans="1:37" x14ac:dyDescent="0.2">
      <c r="A4180" t="s">
        <v>13888</v>
      </c>
      <c r="B4180">
        <v>26676033</v>
      </c>
      <c r="C4180">
        <v>26676187</v>
      </c>
      <c r="D4180">
        <v>155</v>
      </c>
      <c r="E4180" t="s">
        <v>14187</v>
      </c>
      <c r="F4180">
        <v>0</v>
      </c>
      <c r="G4180" t="s">
        <v>14188</v>
      </c>
      <c r="H4180" t="s">
        <v>31000</v>
      </c>
      <c r="I4180">
        <v>2</v>
      </c>
      <c r="J4180">
        <v>26692722</v>
      </c>
      <c r="K4180">
        <v>26733420</v>
      </c>
      <c r="L4180">
        <v>40699</v>
      </c>
      <c r="M4180">
        <v>1</v>
      </c>
      <c r="N4180">
        <v>3777</v>
      </c>
      <c r="O4180" t="s">
        <v>14184</v>
      </c>
      <c r="P4180">
        <v>-16535</v>
      </c>
      <c r="Q4180" t="s">
        <v>14185</v>
      </c>
      <c r="R4180" t="s">
        <v>14186</v>
      </c>
      <c r="S4180" t="s">
        <v>33912</v>
      </c>
      <c r="T4180">
        <v>0.35387198439864398</v>
      </c>
      <c r="U4180">
        <v>0.603102917160658</v>
      </c>
      <c r="V4180">
        <v>-21.464849469357301</v>
      </c>
      <c r="W4180" t="s">
        <v>40</v>
      </c>
      <c r="X4180" t="s">
        <v>40</v>
      </c>
      <c r="Y4180">
        <v>0</v>
      </c>
      <c r="Z4180">
        <v>0.184235113180511</v>
      </c>
      <c r="AA4180">
        <v>0.72610664078822296</v>
      </c>
      <c r="AB4180">
        <v>-21.464849469357301</v>
      </c>
      <c r="AC4180">
        <v>0.45677901822897599</v>
      </c>
      <c r="AD4180">
        <v>0.82872126865393902</v>
      </c>
      <c r="AE4180">
        <v>20.6092397821897</v>
      </c>
      <c r="AF4180">
        <v>0.501741946288212</v>
      </c>
      <c r="AG4180">
        <v>0.80674443595273604</v>
      </c>
      <c r="AH4180">
        <v>-20.5352392482162</v>
      </c>
      <c r="AI4180">
        <v>0.52399907623471598</v>
      </c>
      <c r="AJ4180">
        <v>0.78121606160956403</v>
      </c>
      <c r="AK4180">
        <v>-20.4648499677951</v>
      </c>
    </row>
    <row r="4181" spans="1:37" x14ac:dyDescent="0.2">
      <c r="A4181" t="s">
        <v>13888</v>
      </c>
      <c r="B4181">
        <v>26708204</v>
      </c>
      <c r="C4181">
        <v>26708355</v>
      </c>
      <c r="D4181">
        <v>152</v>
      </c>
      <c r="E4181" t="s">
        <v>14189</v>
      </c>
      <c r="F4181">
        <v>0</v>
      </c>
      <c r="G4181" t="s">
        <v>14190</v>
      </c>
      <c r="H4181" t="s">
        <v>33913</v>
      </c>
      <c r="I4181">
        <v>2</v>
      </c>
      <c r="J4181">
        <v>26692722</v>
      </c>
      <c r="K4181">
        <v>26733420</v>
      </c>
      <c r="L4181">
        <v>40699</v>
      </c>
      <c r="M4181">
        <v>1</v>
      </c>
      <c r="N4181">
        <v>3777</v>
      </c>
      <c r="O4181" t="s">
        <v>14184</v>
      </c>
      <c r="P4181">
        <v>15482</v>
      </c>
      <c r="Q4181" t="s">
        <v>14185</v>
      </c>
      <c r="R4181" t="s">
        <v>14186</v>
      </c>
      <c r="S4181" t="s">
        <v>33912</v>
      </c>
      <c r="T4181">
        <v>0.35387198439864398</v>
      </c>
      <c r="U4181">
        <v>0.603102917160658</v>
      </c>
      <c r="V4181">
        <v>-23.383563063581501</v>
      </c>
      <c r="W4181">
        <v>0.38920677604595899</v>
      </c>
      <c r="X4181">
        <v>0.704072456322962</v>
      </c>
      <c r="Y4181">
        <v>-23.252318542858699</v>
      </c>
      <c r="Z4181">
        <v>0.184235113180511</v>
      </c>
      <c r="AA4181">
        <v>0.72610664078822296</v>
      </c>
      <c r="AB4181">
        <v>-23.383563063581501</v>
      </c>
      <c r="AC4181">
        <v>0.21073619169722799</v>
      </c>
      <c r="AD4181">
        <v>0.68253123924728298</v>
      </c>
      <c r="AE4181">
        <v>-23.252318542858699</v>
      </c>
      <c r="AF4181">
        <v>0.501741946288212</v>
      </c>
      <c r="AG4181">
        <v>0.80674443595273604</v>
      </c>
      <c r="AH4181">
        <v>-22.453952510749399</v>
      </c>
      <c r="AI4181">
        <v>0.52399907623471598</v>
      </c>
      <c r="AJ4181">
        <v>0.78121606160956403</v>
      </c>
      <c r="AK4181">
        <v>-22.383563195413501</v>
      </c>
    </row>
    <row r="4182" spans="1:37" x14ac:dyDescent="0.2">
      <c r="A4182" t="s">
        <v>13888</v>
      </c>
      <c r="B4182">
        <v>26849851</v>
      </c>
      <c r="C4182">
        <v>26850034</v>
      </c>
      <c r="D4182">
        <v>184</v>
      </c>
      <c r="E4182" t="s">
        <v>14191</v>
      </c>
      <c r="F4182">
        <v>26</v>
      </c>
      <c r="G4182" t="s">
        <v>14192</v>
      </c>
      <c r="H4182" t="s">
        <v>30999</v>
      </c>
      <c r="I4182">
        <v>2</v>
      </c>
      <c r="J4182">
        <v>26848508</v>
      </c>
      <c r="K4182">
        <v>26927356</v>
      </c>
      <c r="L4182">
        <v>78849</v>
      </c>
      <c r="M4182">
        <v>1</v>
      </c>
      <c r="N4182">
        <v>56896</v>
      </c>
      <c r="O4182" t="s">
        <v>14193</v>
      </c>
      <c r="P4182">
        <v>1343</v>
      </c>
      <c r="Q4182" t="s">
        <v>14194</v>
      </c>
      <c r="R4182" t="s">
        <v>14195</v>
      </c>
      <c r="S4182" t="s">
        <v>33914</v>
      </c>
      <c r="T4182">
        <v>0.583211159830616</v>
      </c>
      <c r="U4182">
        <v>0.81360520874211995</v>
      </c>
      <c r="V4182">
        <v>-0.64748753075739895</v>
      </c>
      <c r="W4182">
        <v>0.90129300205075202</v>
      </c>
      <c r="X4182">
        <v>0.95159051474143896</v>
      </c>
      <c r="Y4182">
        <v>-0.55404408121683102</v>
      </c>
      <c r="Z4182">
        <v>0.72004451969238803</v>
      </c>
      <c r="AA4182">
        <v>0.86308114850689799</v>
      </c>
      <c r="AB4182">
        <v>-1.4314129002865901</v>
      </c>
      <c r="AC4182">
        <v>0.59090205226999604</v>
      </c>
      <c r="AD4182">
        <v>0.87989882095915395</v>
      </c>
      <c r="AE4182">
        <v>-1.5540439798588701</v>
      </c>
      <c r="AF4182">
        <v>0.50230584886502705</v>
      </c>
      <c r="AG4182">
        <v>0.80674443595273604</v>
      </c>
      <c r="AH4182">
        <v>0.17032143047795401</v>
      </c>
      <c r="AI4182">
        <v>0.43521265639500101</v>
      </c>
      <c r="AJ4182">
        <v>0.78121606160956403</v>
      </c>
      <c r="AK4182">
        <v>0.31471132847539102</v>
      </c>
    </row>
    <row r="4183" spans="1:37" x14ac:dyDescent="0.2">
      <c r="A4183" t="s">
        <v>13888</v>
      </c>
      <c r="B4183">
        <v>26850034</v>
      </c>
      <c r="C4183">
        <v>26850217</v>
      </c>
      <c r="D4183">
        <v>184</v>
      </c>
      <c r="E4183" t="s">
        <v>14196</v>
      </c>
      <c r="F4183">
        <v>9</v>
      </c>
      <c r="G4183" t="s">
        <v>14197</v>
      </c>
      <c r="H4183" t="s">
        <v>30999</v>
      </c>
      <c r="I4183">
        <v>2</v>
      </c>
      <c r="J4183">
        <v>26848508</v>
      </c>
      <c r="K4183">
        <v>26927356</v>
      </c>
      <c r="L4183">
        <v>78849</v>
      </c>
      <c r="M4183">
        <v>1</v>
      </c>
      <c r="N4183">
        <v>56896</v>
      </c>
      <c r="O4183" t="s">
        <v>14193</v>
      </c>
      <c r="P4183">
        <v>1526</v>
      </c>
      <c r="Q4183" t="s">
        <v>14194</v>
      </c>
      <c r="R4183" t="s">
        <v>14195</v>
      </c>
      <c r="S4183" t="s">
        <v>33914</v>
      </c>
      <c r="T4183">
        <v>0.583211159830616</v>
      </c>
      <c r="U4183">
        <v>0.81360520874211995</v>
      </c>
      <c r="V4183">
        <v>-0.64748753075739895</v>
      </c>
      <c r="W4183">
        <v>0.90129300205075202</v>
      </c>
      <c r="X4183">
        <v>0.95159051474143896</v>
      </c>
      <c r="Y4183">
        <v>-0.55404408121683102</v>
      </c>
      <c r="Z4183">
        <v>0.72004451969238803</v>
      </c>
      <c r="AA4183">
        <v>0.86308114850689799</v>
      </c>
      <c r="AB4183">
        <v>-1.4314129002865901</v>
      </c>
      <c r="AC4183">
        <v>0.59090205226999604</v>
      </c>
      <c r="AD4183">
        <v>0.87989882095915395</v>
      </c>
      <c r="AE4183">
        <v>-1.5540439798588701</v>
      </c>
      <c r="AF4183">
        <v>0.50230584886502705</v>
      </c>
      <c r="AG4183">
        <v>0.80674443595273604</v>
      </c>
      <c r="AH4183">
        <v>0.17032143047795401</v>
      </c>
      <c r="AI4183">
        <v>0.43521265639500101</v>
      </c>
      <c r="AJ4183">
        <v>0.78121606160956403</v>
      </c>
      <c r="AK4183">
        <v>0.31471132847539102</v>
      </c>
    </row>
    <row r="4184" spans="1:37" x14ac:dyDescent="0.2">
      <c r="A4184" t="s">
        <v>13888</v>
      </c>
      <c r="B4184">
        <v>27122854</v>
      </c>
      <c r="C4184">
        <v>27123007</v>
      </c>
      <c r="D4184">
        <v>154</v>
      </c>
      <c r="E4184" t="s">
        <v>14198</v>
      </c>
      <c r="F4184">
        <v>4</v>
      </c>
      <c r="G4184" t="s">
        <v>14199</v>
      </c>
      <c r="H4184" t="s">
        <v>30987</v>
      </c>
      <c r="I4184">
        <v>2</v>
      </c>
      <c r="J4184">
        <v>27123789</v>
      </c>
      <c r="K4184">
        <v>27130353</v>
      </c>
      <c r="L4184">
        <v>6565</v>
      </c>
      <c r="M4184">
        <v>1</v>
      </c>
      <c r="N4184">
        <v>84696</v>
      </c>
      <c r="O4184" t="s">
        <v>14200</v>
      </c>
      <c r="P4184">
        <v>-782</v>
      </c>
      <c r="Q4184" t="s">
        <v>14201</v>
      </c>
      <c r="R4184" t="s">
        <v>14202</v>
      </c>
      <c r="S4184" t="s">
        <v>33915</v>
      </c>
      <c r="T4184">
        <v>0.254431078355565</v>
      </c>
      <c r="U4184">
        <v>0.603102917160658</v>
      </c>
      <c r="V4184">
        <v>4.5465816383962396</v>
      </c>
      <c r="W4184">
        <v>6.2825850358688304E-2</v>
      </c>
      <c r="X4184">
        <v>0.704072456322962</v>
      </c>
      <c r="Y4184">
        <v>-25.3117749052495</v>
      </c>
      <c r="Z4184">
        <v>0.43777911271820902</v>
      </c>
      <c r="AA4184">
        <v>0.84435025072159198</v>
      </c>
      <c r="AB4184">
        <v>4.2559746136342902</v>
      </c>
      <c r="AC4184">
        <v>4.2034118895040197E-2</v>
      </c>
      <c r="AD4184">
        <v>0.57684129297949804</v>
      </c>
      <c r="AE4184">
        <v>-5.5678466989849502</v>
      </c>
      <c r="AF4184">
        <v>0.196302067133383</v>
      </c>
      <c r="AG4184">
        <v>0.68151250837662902</v>
      </c>
      <c r="AH4184">
        <v>1.6457337879193801</v>
      </c>
      <c r="AI4184">
        <v>0.123911202140572</v>
      </c>
      <c r="AJ4184">
        <v>0.78121606160956403</v>
      </c>
      <c r="AK4184">
        <v>-24.492414695057501</v>
      </c>
    </row>
    <row r="4185" spans="1:37" x14ac:dyDescent="0.2">
      <c r="A4185" t="s">
        <v>13888</v>
      </c>
      <c r="B4185">
        <v>27193080</v>
      </c>
      <c r="C4185">
        <v>27193245</v>
      </c>
      <c r="D4185">
        <v>166</v>
      </c>
      <c r="E4185" t="s">
        <v>14203</v>
      </c>
      <c r="F4185">
        <v>0</v>
      </c>
      <c r="G4185" t="s">
        <v>14204</v>
      </c>
      <c r="H4185" t="s">
        <v>31000</v>
      </c>
      <c r="I4185">
        <v>2</v>
      </c>
      <c r="J4185">
        <v>27199587</v>
      </c>
      <c r="K4185">
        <v>27203049</v>
      </c>
      <c r="L4185">
        <v>3463</v>
      </c>
      <c r="M4185">
        <v>2</v>
      </c>
      <c r="N4185">
        <v>8884</v>
      </c>
      <c r="O4185" t="s">
        <v>14205</v>
      </c>
      <c r="P4185">
        <v>9804</v>
      </c>
      <c r="Q4185" t="s">
        <v>14206</v>
      </c>
      <c r="R4185" t="s">
        <v>14207</v>
      </c>
      <c r="S4185" t="s">
        <v>33916</v>
      </c>
      <c r="T4185">
        <v>1</v>
      </c>
      <c r="U4185">
        <v>1</v>
      </c>
      <c r="V4185">
        <v>-0.182051343676435</v>
      </c>
      <c r="W4185">
        <v>0.20525741147413201</v>
      </c>
      <c r="X4185">
        <v>0.704072456322962</v>
      </c>
      <c r="Y4185">
        <v>-23.062408127921199</v>
      </c>
      <c r="Z4185">
        <v>0.65379035313853895</v>
      </c>
      <c r="AA4185">
        <v>0.84521697243271998</v>
      </c>
      <c r="AB4185">
        <v>-1.14552516951855</v>
      </c>
      <c r="AC4185">
        <v>7.0489011448141195E-2</v>
      </c>
      <c r="AD4185">
        <v>0.57684129297949804</v>
      </c>
      <c r="AE4185">
        <v>-23.062408127921199</v>
      </c>
      <c r="AF4185">
        <v>0.64997455747578503</v>
      </c>
      <c r="AG4185">
        <v>0.80674443595273604</v>
      </c>
      <c r="AH4185">
        <v>0.74755907815714595</v>
      </c>
      <c r="AI4185">
        <v>0.35038410267202102</v>
      </c>
      <c r="AJ4185">
        <v>0.78121606160956403</v>
      </c>
      <c r="AK4185">
        <v>-22.1936527972573</v>
      </c>
    </row>
    <row r="4186" spans="1:37" x14ac:dyDescent="0.2">
      <c r="A4186" t="s">
        <v>13888</v>
      </c>
      <c r="B4186">
        <v>27799893</v>
      </c>
      <c r="C4186">
        <v>27800081</v>
      </c>
      <c r="D4186">
        <v>189</v>
      </c>
      <c r="E4186" t="s">
        <v>14208</v>
      </c>
      <c r="F4186">
        <v>3</v>
      </c>
      <c r="G4186" t="s">
        <v>14209</v>
      </c>
      <c r="H4186" t="s">
        <v>33917</v>
      </c>
      <c r="I4186">
        <v>2</v>
      </c>
      <c r="J4186">
        <v>27772190</v>
      </c>
      <c r="K4186">
        <v>27779697</v>
      </c>
      <c r="L4186">
        <v>7508</v>
      </c>
      <c r="M4186">
        <v>1</v>
      </c>
      <c r="N4186">
        <v>9553</v>
      </c>
      <c r="O4186" t="s">
        <v>14210</v>
      </c>
      <c r="P4186">
        <v>27703</v>
      </c>
      <c r="Q4186" t="s">
        <v>14211</v>
      </c>
      <c r="R4186" t="s">
        <v>14212</v>
      </c>
      <c r="S4186" t="s">
        <v>33918</v>
      </c>
      <c r="T4186">
        <v>1</v>
      </c>
      <c r="U4186">
        <v>1</v>
      </c>
      <c r="V4186">
        <v>-0.61282231425548195</v>
      </c>
      <c r="W4186">
        <v>0.20525741147413201</v>
      </c>
      <c r="X4186">
        <v>0.704072456322962</v>
      </c>
      <c r="Y4186">
        <v>-23.455441029093699</v>
      </c>
      <c r="Z4186">
        <v>0.65379035313853895</v>
      </c>
      <c r="AA4186">
        <v>0.84521697243271998</v>
      </c>
      <c r="AB4186">
        <v>-1.5762961682482199</v>
      </c>
      <c r="AC4186">
        <v>7.0489011448141195E-2</v>
      </c>
      <c r="AD4186">
        <v>0.57684129297949804</v>
      </c>
      <c r="AE4186">
        <v>-23.455441029093699</v>
      </c>
      <c r="AF4186">
        <v>0.64997455747578503</v>
      </c>
      <c r="AG4186">
        <v>0.80674443595273604</v>
      </c>
      <c r="AH4186">
        <v>0.31678818971434702</v>
      </c>
      <c r="AI4186">
        <v>0.35038410267202102</v>
      </c>
      <c r="AJ4186">
        <v>0.78121606160956403</v>
      </c>
      <c r="AK4186">
        <v>-22.586685665983701</v>
      </c>
    </row>
    <row r="4187" spans="1:37" x14ac:dyDescent="0.2">
      <c r="A4187" t="s">
        <v>13888</v>
      </c>
      <c r="B4187">
        <v>27800081</v>
      </c>
      <c r="C4187">
        <v>27800269</v>
      </c>
      <c r="D4187">
        <v>189</v>
      </c>
      <c r="E4187" t="s">
        <v>14213</v>
      </c>
      <c r="F4187">
        <v>3</v>
      </c>
      <c r="G4187" t="s">
        <v>14214</v>
      </c>
      <c r="H4187" t="s">
        <v>33917</v>
      </c>
      <c r="I4187">
        <v>2</v>
      </c>
      <c r="J4187">
        <v>27772190</v>
      </c>
      <c r="K4187">
        <v>27779697</v>
      </c>
      <c r="L4187">
        <v>7508</v>
      </c>
      <c r="M4187">
        <v>1</v>
      </c>
      <c r="N4187">
        <v>9553</v>
      </c>
      <c r="O4187" t="s">
        <v>14210</v>
      </c>
      <c r="P4187">
        <v>27891</v>
      </c>
      <c r="Q4187" t="s">
        <v>14211</v>
      </c>
      <c r="R4187" t="s">
        <v>14212</v>
      </c>
      <c r="S4187" t="s">
        <v>33918</v>
      </c>
      <c r="T4187">
        <v>1</v>
      </c>
      <c r="U4187">
        <v>1</v>
      </c>
      <c r="V4187">
        <v>-0.61282231425548195</v>
      </c>
      <c r="W4187">
        <v>0.20525741147413201</v>
      </c>
      <c r="X4187">
        <v>0.704072456322962</v>
      </c>
      <c r="Y4187">
        <v>-23.455441029093699</v>
      </c>
      <c r="Z4187">
        <v>0.65379035313853895</v>
      </c>
      <c r="AA4187">
        <v>0.84521697243271998</v>
      </c>
      <c r="AB4187">
        <v>-1.5762961682482199</v>
      </c>
      <c r="AC4187">
        <v>7.0489011448141195E-2</v>
      </c>
      <c r="AD4187">
        <v>0.57684129297949804</v>
      </c>
      <c r="AE4187">
        <v>-23.455441029093699</v>
      </c>
      <c r="AF4187">
        <v>0.64997455747578503</v>
      </c>
      <c r="AG4187">
        <v>0.80674443595273604</v>
      </c>
      <c r="AH4187">
        <v>0.31678818971434702</v>
      </c>
      <c r="AI4187">
        <v>0.35038410267202102</v>
      </c>
      <c r="AJ4187">
        <v>0.78121606160956403</v>
      </c>
      <c r="AK4187">
        <v>-22.586685665983701</v>
      </c>
    </row>
    <row r="4188" spans="1:37" x14ac:dyDescent="0.2">
      <c r="A4188" t="s">
        <v>13888</v>
      </c>
      <c r="B4188">
        <v>28130469</v>
      </c>
      <c r="C4188">
        <v>28130670</v>
      </c>
      <c r="D4188">
        <v>202</v>
      </c>
      <c r="E4188" t="s">
        <v>14215</v>
      </c>
      <c r="F4188">
        <v>3</v>
      </c>
      <c r="G4188" t="s">
        <v>14216</v>
      </c>
      <c r="H4188" t="s">
        <v>33919</v>
      </c>
      <c r="I4188">
        <v>2</v>
      </c>
      <c r="J4188">
        <v>27996367</v>
      </c>
      <c r="K4188">
        <v>27996449</v>
      </c>
      <c r="L4188">
        <v>83</v>
      </c>
      <c r="M4188">
        <v>1</v>
      </c>
      <c r="N4188">
        <v>100422965</v>
      </c>
      <c r="O4188" t="s">
        <v>14217</v>
      </c>
      <c r="P4188">
        <v>134102</v>
      </c>
      <c r="Q4188" t="s">
        <v>14218</v>
      </c>
      <c r="R4188" t="s">
        <v>14219</v>
      </c>
      <c r="S4188" t="s">
        <v>33920</v>
      </c>
      <c r="T4188">
        <v>8.8407481283857503E-2</v>
      </c>
      <c r="U4188">
        <v>0.603102917160658</v>
      </c>
      <c r="V4188">
        <v>-25.170049356833498</v>
      </c>
      <c r="W4188">
        <v>0.69201225521665499</v>
      </c>
      <c r="X4188">
        <v>0.95159051474143896</v>
      </c>
      <c r="Y4188">
        <v>2.02096578152916E-3</v>
      </c>
      <c r="Z4188">
        <v>7.9061682797739105E-2</v>
      </c>
      <c r="AA4188">
        <v>0.72610664078822296</v>
      </c>
      <c r="AB4188">
        <v>-5.5823974982574702</v>
      </c>
      <c r="AC4188">
        <v>0.615069744472027</v>
      </c>
      <c r="AD4188">
        <v>0.87989882095915395</v>
      </c>
      <c r="AE4188">
        <v>-0.86853947648176</v>
      </c>
      <c r="AF4188">
        <v>0.15203231574161999</v>
      </c>
      <c r="AG4188">
        <v>0.68151250837662902</v>
      </c>
      <c r="AH4188">
        <v>-24.2953000794394</v>
      </c>
      <c r="AI4188">
        <v>0.81350599864527495</v>
      </c>
      <c r="AJ4188">
        <v>0.94390293416205995</v>
      </c>
      <c r="AK4188">
        <v>0.76288452841467203</v>
      </c>
    </row>
    <row r="4189" spans="1:37" x14ac:dyDescent="0.2">
      <c r="A4189" t="s">
        <v>13888</v>
      </c>
      <c r="B4189">
        <v>28219897</v>
      </c>
      <c r="C4189">
        <v>28220039</v>
      </c>
      <c r="D4189">
        <v>143</v>
      </c>
      <c r="E4189" t="s">
        <v>14220</v>
      </c>
      <c r="F4189">
        <v>3</v>
      </c>
      <c r="G4189" t="s">
        <v>14221</v>
      </c>
      <c r="H4189" t="s">
        <v>33919</v>
      </c>
      <c r="I4189">
        <v>2</v>
      </c>
      <c r="J4189">
        <v>28307437</v>
      </c>
      <c r="K4189">
        <v>28310490</v>
      </c>
      <c r="L4189">
        <v>3054</v>
      </c>
      <c r="M4189">
        <v>2</v>
      </c>
      <c r="N4189">
        <v>100505716</v>
      </c>
      <c r="O4189" t="s">
        <v>14222</v>
      </c>
      <c r="P4189">
        <v>90451</v>
      </c>
      <c r="Q4189" t="s">
        <v>14223</v>
      </c>
      <c r="R4189" t="s">
        <v>14224</v>
      </c>
      <c r="S4189" t="s">
        <v>33921</v>
      </c>
      <c r="T4189">
        <v>0.35387198439864398</v>
      </c>
      <c r="U4189">
        <v>0.603102917160658</v>
      </c>
      <c r="V4189">
        <v>-23.818131313838901</v>
      </c>
      <c r="W4189">
        <v>0.89107655920673101</v>
      </c>
      <c r="X4189">
        <v>0.95159051474143896</v>
      </c>
      <c r="Y4189">
        <v>0.586606281773559</v>
      </c>
      <c r="Z4189">
        <v>0.184235113180511</v>
      </c>
      <c r="AA4189">
        <v>0.72610664078822296</v>
      </c>
      <c r="AB4189">
        <v>-23.818131313838901</v>
      </c>
      <c r="AC4189">
        <v>0.75388744886274095</v>
      </c>
      <c r="AD4189">
        <v>0.87989882095915395</v>
      </c>
      <c r="AE4189">
        <v>-0.41339364708461401</v>
      </c>
      <c r="AF4189">
        <v>0.501741946288212</v>
      </c>
      <c r="AG4189">
        <v>0.80674443595273604</v>
      </c>
      <c r="AH4189">
        <v>-22.888520729984801</v>
      </c>
      <c r="AI4189">
        <v>0.56157887380500204</v>
      </c>
      <c r="AJ4189">
        <v>0.78121606160956403</v>
      </c>
      <c r="AK4189">
        <v>1.4553616602408099</v>
      </c>
    </row>
    <row r="4190" spans="1:37" x14ac:dyDescent="0.2">
      <c r="A4190" t="s">
        <v>13888</v>
      </c>
      <c r="B4190">
        <v>28296452</v>
      </c>
      <c r="C4190">
        <v>28296606</v>
      </c>
      <c r="D4190">
        <v>155</v>
      </c>
      <c r="E4190" t="s">
        <v>14225</v>
      </c>
      <c r="F4190">
        <v>3</v>
      </c>
      <c r="G4190" t="s">
        <v>14226</v>
      </c>
      <c r="H4190" t="s">
        <v>33922</v>
      </c>
      <c r="I4190">
        <v>2</v>
      </c>
      <c r="J4190">
        <v>28307437</v>
      </c>
      <c r="K4190">
        <v>28310490</v>
      </c>
      <c r="L4190">
        <v>3054</v>
      </c>
      <c r="M4190">
        <v>2</v>
      </c>
      <c r="N4190">
        <v>100505716</v>
      </c>
      <c r="O4190" t="s">
        <v>14222</v>
      </c>
      <c r="P4190">
        <v>13884</v>
      </c>
      <c r="Q4190" t="s">
        <v>14223</v>
      </c>
      <c r="R4190" t="s">
        <v>14224</v>
      </c>
      <c r="S4190" t="s">
        <v>33921</v>
      </c>
      <c r="T4190">
        <v>7.3374270299014499E-2</v>
      </c>
      <c r="U4190">
        <v>0.603102917160658</v>
      </c>
      <c r="V4190">
        <v>24.9834033335577</v>
      </c>
      <c r="W4190">
        <v>0.69201225521665499</v>
      </c>
      <c r="X4190">
        <v>0.95159051474143896</v>
      </c>
      <c r="Y4190">
        <v>-1.82949035379838</v>
      </c>
      <c r="Z4190">
        <v>0.203350924423461</v>
      </c>
      <c r="AA4190">
        <v>0.72610664078822296</v>
      </c>
      <c r="AB4190">
        <v>24.019929250901299</v>
      </c>
      <c r="AC4190">
        <v>0.30184355666711699</v>
      </c>
      <c r="AD4190">
        <v>0.68253123924728298</v>
      </c>
      <c r="AE4190">
        <v>-2.8294901347133701</v>
      </c>
      <c r="AF4190">
        <v>1.3497623430991999E-2</v>
      </c>
      <c r="AG4190">
        <v>0.476038960109122</v>
      </c>
      <c r="AH4190">
        <v>24.9834033335577</v>
      </c>
      <c r="AI4190">
        <v>0.95029317176085903</v>
      </c>
      <c r="AJ4190">
        <v>0.98621344597861504</v>
      </c>
      <c r="AK4190">
        <v>-0.96073493799881204</v>
      </c>
    </row>
    <row r="4191" spans="1:37" x14ac:dyDescent="0.2">
      <c r="A4191" t="s">
        <v>13888</v>
      </c>
      <c r="B4191">
        <v>28296615</v>
      </c>
      <c r="C4191">
        <v>28296776</v>
      </c>
      <c r="D4191">
        <v>162</v>
      </c>
      <c r="E4191" t="s">
        <v>14227</v>
      </c>
      <c r="F4191">
        <v>4</v>
      </c>
      <c r="G4191" t="s">
        <v>14228</v>
      </c>
      <c r="H4191" t="s">
        <v>33922</v>
      </c>
      <c r="I4191">
        <v>2</v>
      </c>
      <c r="J4191">
        <v>28307437</v>
      </c>
      <c r="K4191">
        <v>28310490</v>
      </c>
      <c r="L4191">
        <v>3054</v>
      </c>
      <c r="M4191">
        <v>2</v>
      </c>
      <c r="N4191">
        <v>100505716</v>
      </c>
      <c r="O4191" t="s">
        <v>14222</v>
      </c>
      <c r="P4191">
        <v>13714</v>
      </c>
      <c r="Q4191" t="s">
        <v>14223</v>
      </c>
      <c r="R4191" t="s">
        <v>14224</v>
      </c>
      <c r="S4191" t="s">
        <v>33921</v>
      </c>
      <c r="T4191">
        <v>7.3374270299014499E-2</v>
      </c>
      <c r="U4191">
        <v>0.603102917160658</v>
      </c>
      <c r="V4191">
        <v>24.9834033335577</v>
      </c>
      <c r="W4191">
        <v>0.69201225521665499</v>
      </c>
      <c r="X4191">
        <v>0.95159051474143896</v>
      </c>
      <c r="Y4191">
        <v>-1.82949035379838</v>
      </c>
      <c r="Z4191">
        <v>0.203350924423461</v>
      </c>
      <c r="AA4191">
        <v>0.72610664078822296</v>
      </c>
      <c r="AB4191">
        <v>24.019929250901299</v>
      </c>
      <c r="AC4191">
        <v>0.30184355666711699</v>
      </c>
      <c r="AD4191">
        <v>0.68253123924728298</v>
      </c>
      <c r="AE4191">
        <v>-2.8294901347133701</v>
      </c>
      <c r="AF4191">
        <v>1.3497623430991999E-2</v>
      </c>
      <c r="AG4191">
        <v>0.476038960109122</v>
      </c>
      <c r="AH4191">
        <v>24.9834033335577</v>
      </c>
      <c r="AI4191">
        <v>0.95029317176085903</v>
      </c>
      <c r="AJ4191">
        <v>0.98621344597861504</v>
      </c>
      <c r="AK4191">
        <v>-0.96073493799881204</v>
      </c>
    </row>
    <row r="4192" spans="1:37" x14ac:dyDescent="0.2">
      <c r="A4192" t="s">
        <v>13888</v>
      </c>
      <c r="B4192">
        <v>28472532</v>
      </c>
      <c r="C4192">
        <v>28472705</v>
      </c>
      <c r="D4192">
        <v>174</v>
      </c>
      <c r="E4192" t="s">
        <v>14229</v>
      </c>
      <c r="F4192">
        <v>4</v>
      </c>
      <c r="G4192" t="s">
        <v>14230</v>
      </c>
      <c r="H4192" t="s">
        <v>33923</v>
      </c>
      <c r="I4192">
        <v>2</v>
      </c>
      <c r="J4192">
        <v>28457145</v>
      </c>
      <c r="K4192">
        <v>28539165</v>
      </c>
      <c r="L4192">
        <v>82021</v>
      </c>
      <c r="M4192">
        <v>1</v>
      </c>
      <c r="N4192">
        <v>151056</v>
      </c>
      <c r="O4192" t="s">
        <v>14231</v>
      </c>
      <c r="P4192">
        <v>15387</v>
      </c>
      <c r="Q4192" t="s">
        <v>14232</v>
      </c>
      <c r="R4192" t="s">
        <v>14233</v>
      </c>
      <c r="S4192" t="s">
        <v>33924</v>
      </c>
      <c r="T4192">
        <v>0.32911398597860803</v>
      </c>
      <c r="U4192">
        <v>0.603102917160658</v>
      </c>
      <c r="V4192">
        <v>24.860360547601299</v>
      </c>
      <c r="W4192">
        <v>0.20525741147413201</v>
      </c>
      <c r="X4192">
        <v>0.704072456322962</v>
      </c>
      <c r="Y4192">
        <v>-25.793871847048401</v>
      </c>
      <c r="Z4192">
        <v>0.306975110376564</v>
      </c>
      <c r="AA4192">
        <v>0.72610664078822296</v>
      </c>
      <c r="AB4192">
        <v>25.032031601495099</v>
      </c>
      <c r="AC4192">
        <v>7.0489011448141195E-2</v>
      </c>
      <c r="AD4192">
        <v>0.57684129297949804</v>
      </c>
      <c r="AE4192">
        <v>-25.793871847048401</v>
      </c>
      <c r="AF4192">
        <v>0.64997455747578503</v>
      </c>
      <c r="AG4192">
        <v>0.80674443595273604</v>
      </c>
      <c r="AH4192">
        <v>0.74129213589924103</v>
      </c>
      <c r="AI4192">
        <v>0.35038410267202102</v>
      </c>
      <c r="AJ4192">
        <v>0.78121606160956403</v>
      </c>
      <c r="AK4192">
        <v>-24.925116400813302</v>
      </c>
    </row>
    <row r="4193" spans="1:37" x14ac:dyDescent="0.2">
      <c r="A4193" t="s">
        <v>13888</v>
      </c>
      <c r="B4193">
        <v>28472705</v>
      </c>
      <c r="C4193">
        <v>28472878</v>
      </c>
      <c r="D4193">
        <v>174</v>
      </c>
      <c r="E4193" t="s">
        <v>14234</v>
      </c>
      <c r="F4193">
        <v>10</v>
      </c>
      <c r="G4193" t="s">
        <v>14235</v>
      </c>
      <c r="H4193" t="s">
        <v>33923</v>
      </c>
      <c r="I4193">
        <v>2</v>
      </c>
      <c r="J4193">
        <v>28457145</v>
      </c>
      <c r="K4193">
        <v>28539165</v>
      </c>
      <c r="L4193">
        <v>82021</v>
      </c>
      <c r="M4193">
        <v>1</v>
      </c>
      <c r="N4193">
        <v>151056</v>
      </c>
      <c r="O4193" t="s">
        <v>14231</v>
      </c>
      <c r="P4193">
        <v>15560</v>
      </c>
      <c r="Q4193" t="s">
        <v>14232</v>
      </c>
      <c r="R4193" t="s">
        <v>14233</v>
      </c>
      <c r="S4193" t="s">
        <v>33924</v>
      </c>
      <c r="T4193">
        <v>0.32911398597860803</v>
      </c>
      <c r="U4193">
        <v>0.603102917160658</v>
      </c>
      <c r="V4193">
        <v>24.860360547601299</v>
      </c>
      <c r="W4193">
        <v>0.20525741147413201</v>
      </c>
      <c r="X4193">
        <v>0.704072456322962</v>
      </c>
      <c r="Y4193">
        <v>-25.888903526811799</v>
      </c>
      <c r="Z4193">
        <v>0.306975110376564</v>
      </c>
      <c r="AA4193">
        <v>0.72610664078822296</v>
      </c>
      <c r="AB4193">
        <v>25.127063280158701</v>
      </c>
      <c r="AC4193">
        <v>7.0489011448141195E-2</v>
      </c>
      <c r="AD4193">
        <v>0.57684129297949804</v>
      </c>
      <c r="AE4193">
        <v>-25.888903526811799</v>
      </c>
      <c r="AF4193">
        <v>0.64997455747578503</v>
      </c>
      <c r="AG4193">
        <v>0.80674443595273604</v>
      </c>
      <c r="AH4193">
        <v>0.57136714325462401</v>
      </c>
      <c r="AI4193">
        <v>0.35038410267202102</v>
      </c>
      <c r="AJ4193">
        <v>0.78121606160956403</v>
      </c>
      <c r="AK4193">
        <v>-25.020148079270701</v>
      </c>
    </row>
    <row r="4194" spans="1:37" x14ac:dyDescent="0.2">
      <c r="A4194" t="s">
        <v>13888</v>
      </c>
      <c r="B4194">
        <v>29761012</v>
      </c>
      <c r="C4194">
        <v>29761120</v>
      </c>
      <c r="D4194">
        <v>109</v>
      </c>
      <c r="E4194" t="s">
        <v>14236</v>
      </c>
      <c r="F4194">
        <v>0</v>
      </c>
      <c r="G4194" t="s">
        <v>14237</v>
      </c>
      <c r="H4194" t="s">
        <v>33925</v>
      </c>
      <c r="I4194">
        <v>2</v>
      </c>
      <c r="J4194">
        <v>29192777</v>
      </c>
      <c r="K4194">
        <v>29717700</v>
      </c>
      <c r="L4194">
        <v>524924</v>
      </c>
      <c r="M4194">
        <v>2</v>
      </c>
      <c r="N4194">
        <v>238</v>
      </c>
      <c r="O4194" t="s">
        <v>14238</v>
      </c>
      <c r="P4194">
        <v>-43312</v>
      </c>
      <c r="Q4194" t="s">
        <v>14239</v>
      </c>
      <c r="R4194" t="s">
        <v>14240</v>
      </c>
      <c r="S4194" t="s">
        <v>33926</v>
      </c>
      <c r="T4194">
        <v>0.254431078355565</v>
      </c>
      <c r="U4194">
        <v>0.603102917160658</v>
      </c>
      <c r="V4194">
        <v>2.0338862528952002</v>
      </c>
      <c r="W4194">
        <v>0.787510172938932</v>
      </c>
      <c r="X4194">
        <v>0.95159051474143896</v>
      </c>
      <c r="Y4194">
        <v>-0.43312227794183</v>
      </c>
      <c r="Z4194">
        <v>0.29745465422369399</v>
      </c>
      <c r="AA4194">
        <v>0.72610664078822296</v>
      </c>
      <c r="AB4194">
        <v>1.8572535581849501</v>
      </c>
      <c r="AC4194">
        <v>0.51703643428021895</v>
      </c>
      <c r="AD4194">
        <v>0.87989882095915395</v>
      </c>
      <c r="AE4194">
        <v>-0.74182740853562001</v>
      </c>
      <c r="AF4194">
        <v>0.36620419616503802</v>
      </c>
      <c r="AG4194">
        <v>0.76871240086303505</v>
      </c>
      <c r="AH4194">
        <v>1.02664698058396</v>
      </c>
      <c r="AI4194">
        <v>0.96394405878495903</v>
      </c>
      <c r="AJ4194">
        <v>0.98789258377071898</v>
      </c>
      <c r="AK4194">
        <v>-2.4975330198030998E-2</v>
      </c>
    </row>
    <row r="4195" spans="1:37" x14ac:dyDescent="0.2">
      <c r="A4195" t="s">
        <v>13888</v>
      </c>
      <c r="B4195">
        <v>29836036</v>
      </c>
      <c r="C4195">
        <v>29836187</v>
      </c>
      <c r="D4195">
        <v>152</v>
      </c>
      <c r="E4195" t="s">
        <v>14241</v>
      </c>
      <c r="F4195">
        <v>0</v>
      </c>
      <c r="G4195" t="s">
        <v>14242</v>
      </c>
      <c r="H4195" t="s">
        <v>33925</v>
      </c>
      <c r="I4195">
        <v>2</v>
      </c>
      <c r="J4195">
        <v>29192774</v>
      </c>
      <c r="K4195">
        <v>29921586</v>
      </c>
      <c r="L4195">
        <v>728813</v>
      </c>
      <c r="M4195">
        <v>2</v>
      </c>
      <c r="N4195">
        <v>238</v>
      </c>
      <c r="O4195" t="s">
        <v>14243</v>
      </c>
      <c r="P4195">
        <v>85399</v>
      </c>
      <c r="Q4195" t="s">
        <v>14239</v>
      </c>
      <c r="R4195" t="s">
        <v>14240</v>
      </c>
      <c r="S4195" t="s">
        <v>33926</v>
      </c>
      <c r="T4195">
        <v>0.152084254673993</v>
      </c>
      <c r="U4195">
        <v>0.603102917160658</v>
      </c>
      <c r="V4195">
        <v>25.4768776181532</v>
      </c>
      <c r="W4195">
        <v>0.89107655920673101</v>
      </c>
      <c r="X4195">
        <v>0.95159051474143896</v>
      </c>
      <c r="Y4195">
        <v>1.6125460317381499</v>
      </c>
      <c r="Z4195">
        <v>0.203350924423461</v>
      </c>
      <c r="AA4195">
        <v>0.72610664078822296</v>
      </c>
      <c r="AB4195">
        <v>24.793943003544001</v>
      </c>
      <c r="AC4195">
        <v>0.88945902157151002</v>
      </c>
      <c r="AD4195">
        <v>0.94068432309766403</v>
      </c>
      <c r="AE4195">
        <v>0.99063758101839205</v>
      </c>
      <c r="AF4195">
        <v>0.205398459628826</v>
      </c>
      <c r="AG4195">
        <v>0.68151250837662902</v>
      </c>
      <c r="AH4195">
        <v>3.2199482979652099</v>
      </c>
      <c r="AI4195">
        <v>0.91725052871964496</v>
      </c>
      <c r="AJ4195">
        <v>0.98621344597861504</v>
      </c>
      <c r="AK4195">
        <v>1.66829088451296</v>
      </c>
    </row>
    <row r="4196" spans="1:37" x14ac:dyDescent="0.2">
      <c r="A4196" t="s">
        <v>13888</v>
      </c>
      <c r="B4196">
        <v>30740181</v>
      </c>
      <c r="C4196">
        <v>30740258</v>
      </c>
      <c r="D4196">
        <v>78</v>
      </c>
      <c r="E4196" t="s">
        <v>14244</v>
      </c>
      <c r="F4196">
        <v>5</v>
      </c>
      <c r="G4196" t="s">
        <v>14245</v>
      </c>
      <c r="H4196" t="s">
        <v>33927</v>
      </c>
      <c r="I4196">
        <v>2</v>
      </c>
      <c r="J4196">
        <v>30722771</v>
      </c>
      <c r="K4196">
        <v>30743518</v>
      </c>
      <c r="L4196">
        <v>20748</v>
      </c>
      <c r="M4196">
        <v>2</v>
      </c>
      <c r="N4196">
        <v>92291</v>
      </c>
      <c r="O4196" t="s">
        <v>14246</v>
      </c>
      <c r="P4196">
        <v>3260</v>
      </c>
      <c r="Q4196" t="s">
        <v>14247</v>
      </c>
      <c r="R4196" t="s">
        <v>14248</v>
      </c>
      <c r="S4196" t="s">
        <v>33928</v>
      </c>
      <c r="T4196">
        <v>0.17308923567461099</v>
      </c>
      <c r="U4196">
        <v>0.603102917160658</v>
      </c>
      <c r="V4196">
        <v>-24.747777414938302</v>
      </c>
      <c r="W4196">
        <v>0.20525741147413201</v>
      </c>
      <c r="X4196">
        <v>0.704072456322962</v>
      </c>
      <c r="Y4196">
        <v>-24.189892305436999</v>
      </c>
      <c r="Z4196">
        <v>0.23404878042441499</v>
      </c>
      <c r="AA4196">
        <v>0.72610664078822296</v>
      </c>
      <c r="AB4196">
        <v>-2.35277220378984</v>
      </c>
      <c r="AC4196">
        <v>0.32081866871113202</v>
      </c>
      <c r="AD4196">
        <v>0.68773325147593101</v>
      </c>
      <c r="AE4196">
        <v>-0.98836323024309602</v>
      </c>
      <c r="AF4196">
        <v>0.22065000948199101</v>
      </c>
      <c r="AG4196">
        <v>0.68151250837662902</v>
      </c>
      <c r="AH4196">
        <v>-24.265557478049601</v>
      </c>
      <c r="AI4196">
        <v>0.24456414000292601</v>
      </c>
      <c r="AJ4196">
        <v>0.78121606160956403</v>
      </c>
      <c r="AK4196">
        <v>-24.195168153734901</v>
      </c>
    </row>
    <row r="4197" spans="1:37" x14ac:dyDescent="0.2">
      <c r="A4197" t="s">
        <v>13888</v>
      </c>
      <c r="B4197">
        <v>30904787</v>
      </c>
      <c r="C4197">
        <v>30904962</v>
      </c>
      <c r="D4197">
        <v>176</v>
      </c>
      <c r="E4197" t="s">
        <v>14249</v>
      </c>
      <c r="F4197">
        <v>2</v>
      </c>
      <c r="G4197" t="s">
        <v>14250</v>
      </c>
      <c r="H4197" t="s">
        <v>31000</v>
      </c>
      <c r="I4197">
        <v>2</v>
      </c>
      <c r="J4197">
        <v>30910599</v>
      </c>
      <c r="K4197">
        <v>30924823</v>
      </c>
      <c r="L4197">
        <v>14225</v>
      </c>
      <c r="M4197">
        <v>2</v>
      </c>
      <c r="N4197">
        <v>79623</v>
      </c>
      <c r="O4197" t="s">
        <v>14251</v>
      </c>
      <c r="P4197">
        <v>19861</v>
      </c>
      <c r="Q4197" t="s">
        <v>14252</v>
      </c>
      <c r="R4197" t="s">
        <v>14253</v>
      </c>
      <c r="S4197" t="s">
        <v>33929</v>
      </c>
      <c r="T4197">
        <v>0.71358797567551802</v>
      </c>
      <c r="U4197">
        <v>0.92221100055458705</v>
      </c>
      <c r="V4197">
        <v>-0.40484871341296702</v>
      </c>
      <c r="W4197">
        <v>0.102065653636025</v>
      </c>
      <c r="X4197">
        <v>0.704072456322962</v>
      </c>
      <c r="Y4197">
        <v>-0.99861935025521897</v>
      </c>
      <c r="Z4197">
        <v>0.57278058406279897</v>
      </c>
      <c r="AA4197">
        <v>0.84521697243271998</v>
      </c>
      <c r="AB4197">
        <v>0.88427156184431299</v>
      </c>
      <c r="AC4197">
        <v>2.3189120687264399E-2</v>
      </c>
      <c r="AD4197">
        <v>0.57684129297949804</v>
      </c>
      <c r="AE4197">
        <v>-1.7422550044691401</v>
      </c>
      <c r="AF4197">
        <v>0.95766750905701103</v>
      </c>
      <c r="AG4197">
        <v>1</v>
      </c>
      <c r="AH4197">
        <v>-1.36612296803556</v>
      </c>
      <c r="AI4197">
        <v>0.27059203734974202</v>
      </c>
      <c r="AJ4197">
        <v>0.78121606160956403</v>
      </c>
      <c r="AK4197">
        <v>-0.24142852640549001</v>
      </c>
    </row>
    <row r="4198" spans="1:37" x14ac:dyDescent="0.2">
      <c r="A4198" t="s">
        <v>13888</v>
      </c>
      <c r="B4198">
        <v>30904962</v>
      </c>
      <c r="C4198">
        <v>30905137</v>
      </c>
      <c r="D4198">
        <v>176</v>
      </c>
      <c r="E4198" t="s">
        <v>14254</v>
      </c>
      <c r="F4198">
        <v>1</v>
      </c>
      <c r="G4198" t="s">
        <v>14255</v>
      </c>
      <c r="H4198" t="s">
        <v>31000</v>
      </c>
      <c r="I4198">
        <v>2</v>
      </c>
      <c r="J4198">
        <v>30910599</v>
      </c>
      <c r="K4198">
        <v>30924823</v>
      </c>
      <c r="L4198">
        <v>14225</v>
      </c>
      <c r="M4198">
        <v>2</v>
      </c>
      <c r="N4198">
        <v>79623</v>
      </c>
      <c r="O4198" t="s">
        <v>14251</v>
      </c>
      <c r="P4198">
        <v>19686</v>
      </c>
      <c r="Q4198" t="s">
        <v>14252</v>
      </c>
      <c r="R4198" t="s">
        <v>14253</v>
      </c>
      <c r="S4198" t="s">
        <v>33929</v>
      </c>
      <c r="T4198">
        <v>0.71358797567551802</v>
      </c>
      <c r="U4198">
        <v>0.92221100055458705</v>
      </c>
      <c r="V4198">
        <v>-0.40484871341296702</v>
      </c>
      <c r="W4198">
        <v>0.102065653636025</v>
      </c>
      <c r="X4198">
        <v>0.704072456322962</v>
      </c>
      <c r="Y4198">
        <v>-0.99861935025521897</v>
      </c>
      <c r="Z4198">
        <v>0.57278058406279897</v>
      </c>
      <c r="AA4198">
        <v>0.84521697243271998</v>
      </c>
      <c r="AB4198">
        <v>0.88427156184431299</v>
      </c>
      <c r="AC4198">
        <v>2.3189120687264399E-2</v>
      </c>
      <c r="AD4198">
        <v>0.57684129297949804</v>
      </c>
      <c r="AE4198">
        <v>-1.7422550044691401</v>
      </c>
      <c r="AF4198">
        <v>0.95766750905701103</v>
      </c>
      <c r="AG4198">
        <v>1</v>
      </c>
      <c r="AH4198">
        <v>-1.36612296803556</v>
      </c>
      <c r="AI4198">
        <v>0.27059203734974202</v>
      </c>
      <c r="AJ4198">
        <v>0.78121606160956403</v>
      </c>
      <c r="AK4198">
        <v>-0.24142852640549001</v>
      </c>
    </row>
    <row r="4199" spans="1:37" x14ac:dyDescent="0.2">
      <c r="A4199" t="s">
        <v>13888</v>
      </c>
      <c r="B4199">
        <v>31543168</v>
      </c>
      <c r="C4199">
        <v>31543310</v>
      </c>
      <c r="D4199">
        <v>143</v>
      </c>
      <c r="E4199" t="s">
        <v>14256</v>
      </c>
      <c r="F4199">
        <v>0</v>
      </c>
      <c r="G4199" t="s">
        <v>14257</v>
      </c>
      <c r="H4199" t="s">
        <v>33930</v>
      </c>
      <c r="I4199">
        <v>2</v>
      </c>
      <c r="J4199">
        <v>31522480</v>
      </c>
      <c r="K4199">
        <v>31580938</v>
      </c>
      <c r="L4199">
        <v>58459</v>
      </c>
      <c r="M4199">
        <v>2</v>
      </c>
      <c r="N4199">
        <v>6716</v>
      </c>
      <c r="O4199" t="s">
        <v>14258</v>
      </c>
      <c r="P4199">
        <v>37628</v>
      </c>
      <c r="Q4199" t="s">
        <v>14259</v>
      </c>
      <c r="R4199" t="s">
        <v>14260</v>
      </c>
      <c r="S4199" t="s">
        <v>33931</v>
      </c>
      <c r="T4199">
        <v>0.97979524468909096</v>
      </c>
      <c r="U4199">
        <v>1</v>
      </c>
      <c r="V4199">
        <v>0.102966847890769</v>
      </c>
      <c r="W4199">
        <v>0.49326567146919698</v>
      </c>
      <c r="X4199">
        <v>0.78363289935355196</v>
      </c>
      <c r="Y4199">
        <v>-1.6048966377392</v>
      </c>
      <c r="Z4199">
        <v>0.53761561925337997</v>
      </c>
      <c r="AA4199">
        <v>0.84521697243271998</v>
      </c>
      <c r="AB4199">
        <v>0.87514982815019005</v>
      </c>
      <c r="AC4199">
        <v>0.42426392489208298</v>
      </c>
      <c r="AD4199">
        <v>0.82872126865393902</v>
      </c>
      <c r="AE4199">
        <v>-1.1880648845247801</v>
      </c>
      <c r="AF4199">
        <v>0.58638748237385296</v>
      </c>
      <c r="AG4199">
        <v>0.80674443595273604</v>
      </c>
      <c r="AH4199">
        <v>-0.72595202843519802</v>
      </c>
      <c r="AI4199">
        <v>0.64223772516432698</v>
      </c>
      <c r="AJ4199">
        <v>0.81811476863760502</v>
      </c>
      <c r="AK4199">
        <v>-1.27571274022127</v>
      </c>
    </row>
    <row r="4200" spans="1:37" x14ac:dyDescent="0.2">
      <c r="A4200" t="s">
        <v>13888</v>
      </c>
      <c r="B4200">
        <v>32432217</v>
      </c>
      <c r="C4200">
        <v>32432356</v>
      </c>
      <c r="D4200">
        <v>140</v>
      </c>
      <c r="E4200" t="s">
        <v>14261</v>
      </c>
      <c r="F4200">
        <v>2</v>
      </c>
      <c r="G4200" t="s">
        <v>14262</v>
      </c>
      <c r="H4200" t="s">
        <v>30999</v>
      </c>
      <c r="I4200">
        <v>2</v>
      </c>
      <c r="J4200">
        <v>32433648</v>
      </c>
      <c r="K4200">
        <v>32441435</v>
      </c>
      <c r="L4200">
        <v>7788</v>
      </c>
      <c r="M4200">
        <v>1</v>
      </c>
      <c r="N4200">
        <v>57448</v>
      </c>
      <c r="O4200" t="s">
        <v>14263</v>
      </c>
      <c r="P4200">
        <v>-1292</v>
      </c>
      <c r="Q4200" t="s">
        <v>14264</v>
      </c>
      <c r="R4200" t="s">
        <v>14265</v>
      </c>
      <c r="S4200" t="s">
        <v>33932</v>
      </c>
      <c r="T4200">
        <v>0.63249095373740505</v>
      </c>
      <c r="U4200">
        <v>0.84904924635754497</v>
      </c>
      <c r="V4200">
        <v>0.87541083846429602</v>
      </c>
      <c r="W4200">
        <v>0.92626203374945304</v>
      </c>
      <c r="X4200">
        <v>0.95159051474143896</v>
      </c>
      <c r="Y4200">
        <v>0.45418581423617899</v>
      </c>
      <c r="Z4200">
        <v>0.61859952546048702</v>
      </c>
      <c r="AA4200">
        <v>0.84521697243271998</v>
      </c>
      <c r="AB4200">
        <v>0.27049878037165198</v>
      </c>
      <c r="AC4200">
        <v>0.41368276894230599</v>
      </c>
      <c r="AD4200">
        <v>0.82872126865393902</v>
      </c>
      <c r="AE4200">
        <v>-7.8331010236949897E-2</v>
      </c>
      <c r="AF4200">
        <v>0.204313602999946</v>
      </c>
      <c r="AG4200">
        <v>0.68151250837662902</v>
      </c>
      <c r="AH4200">
        <v>1.2268460991425501</v>
      </c>
      <c r="AI4200">
        <v>0.69468157814132303</v>
      </c>
      <c r="AJ4200">
        <v>0.862196742697804</v>
      </c>
      <c r="AK4200">
        <v>0.803787781384801</v>
      </c>
    </row>
    <row r="4201" spans="1:37" x14ac:dyDescent="0.2">
      <c r="A4201" t="s">
        <v>13888</v>
      </c>
      <c r="B4201">
        <v>32432562</v>
      </c>
      <c r="C4201">
        <v>32432687</v>
      </c>
      <c r="D4201">
        <v>126</v>
      </c>
      <c r="E4201" t="s">
        <v>14266</v>
      </c>
      <c r="F4201">
        <v>1</v>
      </c>
      <c r="G4201" t="s">
        <v>14267</v>
      </c>
      <c r="H4201" t="s">
        <v>30987</v>
      </c>
      <c r="I4201">
        <v>2</v>
      </c>
      <c r="J4201">
        <v>32433648</v>
      </c>
      <c r="K4201">
        <v>32441435</v>
      </c>
      <c r="L4201">
        <v>7788</v>
      </c>
      <c r="M4201">
        <v>1</v>
      </c>
      <c r="N4201">
        <v>57448</v>
      </c>
      <c r="O4201" t="s">
        <v>14263</v>
      </c>
      <c r="P4201">
        <v>-961</v>
      </c>
      <c r="Q4201" t="s">
        <v>14264</v>
      </c>
      <c r="R4201" t="s">
        <v>14265</v>
      </c>
      <c r="S4201" t="s">
        <v>33932</v>
      </c>
      <c r="T4201">
        <v>0.63249095373740505</v>
      </c>
      <c r="U4201">
        <v>0.84904924635754497</v>
      </c>
      <c r="V4201">
        <v>0.87541083846429602</v>
      </c>
      <c r="W4201">
        <v>0.92626203374945304</v>
      </c>
      <c r="X4201">
        <v>0.95159051474143896</v>
      </c>
      <c r="Y4201">
        <v>0.45418581423617899</v>
      </c>
      <c r="Z4201">
        <v>0.61859952546048702</v>
      </c>
      <c r="AA4201">
        <v>0.84521697243271998</v>
      </c>
      <c r="AB4201">
        <v>0.27049878037165198</v>
      </c>
      <c r="AC4201">
        <v>0.41368276894230599</v>
      </c>
      <c r="AD4201">
        <v>0.82872126865393902</v>
      </c>
      <c r="AE4201">
        <v>-7.8331010236949897E-2</v>
      </c>
      <c r="AF4201">
        <v>0.204313602999946</v>
      </c>
      <c r="AG4201">
        <v>0.68151250837662902</v>
      </c>
      <c r="AH4201">
        <v>1.2268460991425501</v>
      </c>
      <c r="AI4201">
        <v>0.69468157814132303</v>
      </c>
      <c r="AJ4201">
        <v>0.862196742697804</v>
      </c>
      <c r="AK4201">
        <v>0.803787781384801</v>
      </c>
    </row>
    <row r="4202" spans="1:37" x14ac:dyDescent="0.2">
      <c r="A4202" t="s">
        <v>13888</v>
      </c>
      <c r="B4202">
        <v>36092396</v>
      </c>
      <c r="C4202">
        <v>36092668</v>
      </c>
      <c r="D4202">
        <v>273</v>
      </c>
      <c r="E4202" t="s">
        <v>14268</v>
      </c>
      <c r="F4202">
        <v>9</v>
      </c>
      <c r="G4202" t="s">
        <v>14269</v>
      </c>
      <c r="H4202" t="s">
        <v>31000</v>
      </c>
      <c r="I4202">
        <v>2</v>
      </c>
      <c r="J4202">
        <v>36355778</v>
      </c>
      <c r="K4202">
        <v>36551135</v>
      </c>
      <c r="L4202">
        <v>195358</v>
      </c>
      <c r="M4202">
        <v>1</v>
      </c>
      <c r="N4202">
        <v>51232</v>
      </c>
      <c r="O4202" t="s">
        <v>14270</v>
      </c>
      <c r="P4202">
        <v>-263110</v>
      </c>
      <c r="Q4202" t="s">
        <v>14271</v>
      </c>
      <c r="R4202" t="s">
        <v>14272</v>
      </c>
      <c r="S4202" t="s">
        <v>33933</v>
      </c>
      <c r="T4202">
        <v>0.506551998792793</v>
      </c>
      <c r="U4202">
        <v>0.78288571403930396</v>
      </c>
      <c r="V4202">
        <v>1.4912305383559099</v>
      </c>
      <c r="W4202">
        <v>0.38920677604595899</v>
      </c>
      <c r="X4202">
        <v>0.704072456322962</v>
      </c>
      <c r="Y4202">
        <v>-24.243689212414299</v>
      </c>
      <c r="Z4202">
        <v>0.93459220503170903</v>
      </c>
      <c r="AA4202">
        <v>0.99919698600769702</v>
      </c>
      <c r="AB4202">
        <v>0.52775644822877699</v>
      </c>
      <c r="AC4202">
        <v>0.92091778829119397</v>
      </c>
      <c r="AD4202">
        <v>0.94068432309766403</v>
      </c>
      <c r="AE4202">
        <v>-0.20376131681113899</v>
      </c>
      <c r="AF4202">
        <v>0.205398459628826</v>
      </c>
      <c r="AG4202">
        <v>0.68151250837662902</v>
      </c>
      <c r="AH4202">
        <v>2.4208411198400199</v>
      </c>
      <c r="AI4202">
        <v>0.24456414000292601</v>
      </c>
      <c r="AJ4202">
        <v>0.78121606160956403</v>
      </c>
      <c r="AK4202">
        <v>-24.658592379800801</v>
      </c>
    </row>
    <row r="4203" spans="1:37" x14ac:dyDescent="0.2">
      <c r="A4203" t="s">
        <v>13888</v>
      </c>
      <c r="B4203">
        <v>36688465</v>
      </c>
      <c r="C4203">
        <v>36688647</v>
      </c>
      <c r="D4203">
        <v>183</v>
      </c>
      <c r="E4203" t="s">
        <v>14273</v>
      </c>
      <c r="F4203">
        <v>10</v>
      </c>
      <c r="G4203" t="s">
        <v>14274</v>
      </c>
      <c r="H4203" t="s">
        <v>31000</v>
      </c>
      <c r="I4203">
        <v>2</v>
      </c>
      <c r="J4203">
        <v>36696690</v>
      </c>
      <c r="K4203">
        <v>36814792</v>
      </c>
      <c r="L4203">
        <v>118103</v>
      </c>
      <c r="M4203">
        <v>1</v>
      </c>
      <c r="N4203">
        <v>5212</v>
      </c>
      <c r="O4203" t="s">
        <v>14275</v>
      </c>
      <c r="P4203">
        <v>-8043</v>
      </c>
      <c r="Q4203" t="s">
        <v>14276</v>
      </c>
      <c r="R4203" t="s">
        <v>14277</v>
      </c>
      <c r="S4203" t="s">
        <v>14278</v>
      </c>
      <c r="T4203">
        <v>0.17308923567461099</v>
      </c>
      <c r="U4203">
        <v>0.603102917160658</v>
      </c>
      <c r="V4203">
        <v>-25.547750102682301</v>
      </c>
      <c r="W4203">
        <v>0.38920677604595899</v>
      </c>
      <c r="X4203">
        <v>0.704072456322962</v>
      </c>
      <c r="Y4203">
        <v>-23.8571240854751</v>
      </c>
      <c r="Z4203">
        <v>5.50355599158565E-2</v>
      </c>
      <c r="AA4203">
        <v>0.72610664078822296</v>
      </c>
      <c r="AB4203">
        <v>-25.547750102682301</v>
      </c>
      <c r="AC4203">
        <v>0.75388744886274095</v>
      </c>
      <c r="AD4203">
        <v>0.87989882095915395</v>
      </c>
      <c r="AE4203">
        <v>0.237090871394014</v>
      </c>
      <c r="AF4203">
        <v>0.32549523997010099</v>
      </c>
      <c r="AG4203">
        <v>0.70473078222419605</v>
      </c>
      <c r="AH4203">
        <v>-24.618139457185201</v>
      </c>
      <c r="AI4203">
        <v>0.35038410267202102</v>
      </c>
      <c r="AJ4203">
        <v>0.78121606160956403</v>
      </c>
      <c r="AK4203">
        <v>-24.547750132095</v>
      </c>
    </row>
    <row r="4204" spans="1:37" x14ac:dyDescent="0.2">
      <c r="A4204" t="s">
        <v>13888</v>
      </c>
      <c r="B4204">
        <v>36688647</v>
      </c>
      <c r="C4204">
        <v>36688829</v>
      </c>
      <c r="D4204">
        <v>183</v>
      </c>
      <c r="E4204" t="s">
        <v>14279</v>
      </c>
      <c r="F4204">
        <v>7</v>
      </c>
      <c r="G4204" t="s">
        <v>14280</v>
      </c>
      <c r="H4204" t="s">
        <v>31000</v>
      </c>
      <c r="I4204">
        <v>2</v>
      </c>
      <c r="J4204">
        <v>36696690</v>
      </c>
      <c r="K4204">
        <v>36814792</v>
      </c>
      <c r="L4204">
        <v>118103</v>
      </c>
      <c r="M4204">
        <v>1</v>
      </c>
      <c r="N4204">
        <v>5212</v>
      </c>
      <c r="O4204" t="s">
        <v>14275</v>
      </c>
      <c r="P4204">
        <v>-7861</v>
      </c>
      <c r="Q4204" t="s">
        <v>14276</v>
      </c>
      <c r="R4204" t="s">
        <v>14277</v>
      </c>
      <c r="S4204" t="s">
        <v>14278</v>
      </c>
      <c r="T4204">
        <v>0.60318812523568999</v>
      </c>
      <c r="U4204">
        <v>0.82125442047224695</v>
      </c>
      <c r="V4204">
        <v>-0.81292043285886695</v>
      </c>
      <c r="W4204">
        <v>0.20525741147413201</v>
      </c>
      <c r="X4204">
        <v>0.704072456322962</v>
      </c>
      <c r="Y4204">
        <v>-25.234405123969601</v>
      </c>
      <c r="Z4204">
        <v>0.250572619160632</v>
      </c>
      <c r="AA4204">
        <v>0.72610664078822296</v>
      </c>
      <c r="AB4204">
        <v>-1.7763945077460801</v>
      </c>
      <c r="AC4204">
        <v>0.32081866871113202</v>
      </c>
      <c r="AD4204">
        <v>0.68773325147593101</v>
      </c>
      <c r="AE4204">
        <v>-1.1401901671005199</v>
      </c>
      <c r="AF4204">
        <v>1</v>
      </c>
      <c r="AG4204">
        <v>1</v>
      </c>
      <c r="AH4204">
        <v>0.116690212638211</v>
      </c>
      <c r="AI4204">
        <v>0.24456414000292601</v>
      </c>
      <c r="AJ4204">
        <v>0.78121606160956403</v>
      </c>
      <c r="AK4204">
        <v>-25.172667281587898</v>
      </c>
    </row>
    <row r="4205" spans="1:37" x14ac:dyDescent="0.2">
      <c r="A4205" t="s">
        <v>13888</v>
      </c>
      <c r="B4205">
        <v>36812073</v>
      </c>
      <c r="C4205">
        <v>36812224</v>
      </c>
      <c r="D4205">
        <v>152</v>
      </c>
      <c r="E4205" t="s">
        <v>14281</v>
      </c>
      <c r="F4205">
        <v>1</v>
      </c>
      <c r="G4205" t="s">
        <v>14282</v>
      </c>
      <c r="H4205" t="s">
        <v>33934</v>
      </c>
      <c r="I4205">
        <v>2</v>
      </c>
      <c r="J4205">
        <v>36773812</v>
      </c>
      <c r="K4205">
        <v>36788054</v>
      </c>
      <c r="L4205">
        <v>14243</v>
      </c>
      <c r="M4205">
        <v>1</v>
      </c>
      <c r="N4205">
        <v>5212</v>
      </c>
      <c r="O4205" t="s">
        <v>14283</v>
      </c>
      <c r="P4205">
        <v>38261</v>
      </c>
      <c r="Q4205" t="s">
        <v>14276</v>
      </c>
      <c r="R4205" t="s">
        <v>14277</v>
      </c>
      <c r="S4205" t="s">
        <v>14278</v>
      </c>
      <c r="T4205">
        <v>0.29910708687459298</v>
      </c>
      <c r="U4205">
        <v>0.603102917160658</v>
      </c>
      <c r="V4205">
        <v>-2.7423845617029099</v>
      </c>
      <c r="W4205">
        <v>0.427323497058756</v>
      </c>
      <c r="X4205">
        <v>0.73460997439807996</v>
      </c>
      <c r="Y4205">
        <v>-0.76706751483060098</v>
      </c>
      <c r="Z4205">
        <v>0.20733872103273601</v>
      </c>
      <c r="AA4205">
        <v>0.72610664078822296</v>
      </c>
      <c r="AB4205">
        <v>-2.0761564849312202</v>
      </c>
      <c r="AC4205">
        <v>0.30934799025328302</v>
      </c>
      <c r="AD4205">
        <v>0.68773325147593101</v>
      </c>
      <c r="AE4205">
        <v>-0.92024528838677699</v>
      </c>
      <c r="AF4205">
        <v>0.48185193705156298</v>
      </c>
      <c r="AG4205">
        <v>0.80674443595273604</v>
      </c>
      <c r="AH4205">
        <v>-2.1891656852393302</v>
      </c>
      <c r="AI4205">
        <v>0.61187545788734798</v>
      </c>
      <c r="AJ4205">
        <v>0.792270719854135</v>
      </c>
      <c r="AK4205">
        <v>-0.37092756411334599</v>
      </c>
    </row>
    <row r="4206" spans="1:37" x14ac:dyDescent="0.2">
      <c r="A4206" t="s">
        <v>13888</v>
      </c>
      <c r="B4206">
        <v>36812438</v>
      </c>
      <c r="C4206">
        <v>36812589</v>
      </c>
      <c r="D4206">
        <v>152</v>
      </c>
      <c r="E4206" t="s">
        <v>14284</v>
      </c>
      <c r="F4206">
        <v>1</v>
      </c>
      <c r="G4206" t="s">
        <v>14285</v>
      </c>
      <c r="H4206" t="s">
        <v>33934</v>
      </c>
      <c r="I4206">
        <v>2</v>
      </c>
      <c r="J4206">
        <v>36773812</v>
      </c>
      <c r="K4206">
        <v>36788054</v>
      </c>
      <c r="L4206">
        <v>14243</v>
      </c>
      <c r="M4206">
        <v>1</v>
      </c>
      <c r="N4206">
        <v>5212</v>
      </c>
      <c r="O4206" t="s">
        <v>14283</v>
      </c>
      <c r="P4206">
        <v>38626</v>
      </c>
      <c r="Q4206" t="s">
        <v>14276</v>
      </c>
      <c r="R4206" t="s">
        <v>14277</v>
      </c>
      <c r="S4206" t="s">
        <v>14278</v>
      </c>
      <c r="T4206">
        <v>0.29910708687459298</v>
      </c>
      <c r="U4206">
        <v>0.603102917160658</v>
      </c>
      <c r="V4206">
        <v>-2.79367258978619</v>
      </c>
      <c r="W4206">
        <v>0.427323497058756</v>
      </c>
      <c r="X4206">
        <v>0.73460997439807996</v>
      </c>
      <c r="Y4206">
        <v>-0.83341046478515901</v>
      </c>
      <c r="Z4206">
        <v>0.20733872103273601</v>
      </c>
      <c r="AA4206">
        <v>0.72610664078822296</v>
      </c>
      <c r="AB4206">
        <v>-2.1274445130144901</v>
      </c>
      <c r="AC4206">
        <v>0.30934799025328302</v>
      </c>
      <c r="AD4206">
        <v>0.68773325147593101</v>
      </c>
      <c r="AE4206">
        <v>-0.98658823834133402</v>
      </c>
      <c r="AF4206">
        <v>0.48185193705156298</v>
      </c>
      <c r="AG4206">
        <v>0.80674443595273604</v>
      </c>
      <c r="AH4206">
        <v>-2.2288362668706099</v>
      </c>
      <c r="AI4206">
        <v>0.61187545788734798</v>
      </c>
      <c r="AJ4206">
        <v>0.792270719854135</v>
      </c>
      <c r="AK4206">
        <v>-0.41904306096875299</v>
      </c>
    </row>
    <row r="4207" spans="1:37" x14ac:dyDescent="0.2">
      <c r="A4207" t="s">
        <v>13888</v>
      </c>
      <c r="B4207">
        <v>37426172</v>
      </c>
      <c r="C4207">
        <v>37426324</v>
      </c>
      <c r="D4207">
        <v>153</v>
      </c>
      <c r="E4207" t="s">
        <v>14286</v>
      </c>
      <c r="F4207">
        <v>1</v>
      </c>
      <c r="G4207" t="s">
        <v>14287</v>
      </c>
      <c r="H4207" t="s">
        <v>31000</v>
      </c>
      <c r="I4207">
        <v>2</v>
      </c>
      <c r="J4207">
        <v>37466781</v>
      </c>
      <c r="K4207">
        <v>37524807</v>
      </c>
      <c r="L4207">
        <v>58027</v>
      </c>
      <c r="M4207">
        <v>1</v>
      </c>
      <c r="N4207">
        <v>105374464</v>
      </c>
      <c r="O4207" t="s">
        <v>14288</v>
      </c>
      <c r="P4207">
        <v>-40457</v>
      </c>
      <c r="Q4207" t="s">
        <v>40</v>
      </c>
      <c r="R4207" t="s">
        <v>14289</v>
      </c>
      <c r="S4207" t="s">
        <v>33935</v>
      </c>
      <c r="T4207">
        <v>0.58193367309619304</v>
      </c>
      <c r="U4207">
        <v>0.81360520874211995</v>
      </c>
      <c r="V4207">
        <v>1.36097147439935</v>
      </c>
      <c r="W4207">
        <v>0.968948840757619</v>
      </c>
      <c r="X4207">
        <v>0.97276102706905299</v>
      </c>
      <c r="Y4207">
        <v>-1.940165469345E-2</v>
      </c>
      <c r="Z4207">
        <v>0.52044903550877997</v>
      </c>
      <c r="AA4207">
        <v>0.84521697243271998</v>
      </c>
      <c r="AB4207">
        <v>1.29467182658768</v>
      </c>
      <c r="AC4207">
        <v>0.50144808531121599</v>
      </c>
      <c r="AD4207">
        <v>0.87989882095915395</v>
      </c>
      <c r="AE4207">
        <v>-0.56328427251566604</v>
      </c>
      <c r="AF4207">
        <v>0.79069815739449201</v>
      </c>
      <c r="AG4207">
        <v>0.89887026093657796</v>
      </c>
      <c r="AH4207">
        <v>0.65380794020120503</v>
      </c>
      <c r="AI4207">
        <v>0.66136788977169603</v>
      </c>
      <c r="AJ4207">
        <v>0.83537416865133296</v>
      </c>
      <c r="AK4207">
        <v>0.46743600581827599</v>
      </c>
    </row>
    <row r="4208" spans="1:37" x14ac:dyDescent="0.2">
      <c r="A4208" t="s">
        <v>13888</v>
      </c>
      <c r="B4208">
        <v>38074365</v>
      </c>
      <c r="C4208">
        <v>38074508</v>
      </c>
      <c r="D4208">
        <v>144</v>
      </c>
      <c r="E4208" t="s">
        <v>14290</v>
      </c>
      <c r="F4208">
        <v>15</v>
      </c>
      <c r="G4208" t="s">
        <v>14291</v>
      </c>
      <c r="H4208" t="s">
        <v>30987</v>
      </c>
      <c r="I4208">
        <v>2</v>
      </c>
      <c r="J4208">
        <v>38074873</v>
      </c>
      <c r="K4208">
        <v>38181828</v>
      </c>
      <c r="L4208">
        <v>106956</v>
      </c>
      <c r="M4208">
        <v>1</v>
      </c>
      <c r="N4208">
        <v>285154</v>
      </c>
      <c r="O4208" t="s">
        <v>14292</v>
      </c>
      <c r="P4208">
        <v>-365</v>
      </c>
      <c r="Q4208" t="s">
        <v>14293</v>
      </c>
      <c r="R4208" t="s">
        <v>14294</v>
      </c>
      <c r="S4208" t="s">
        <v>33936</v>
      </c>
      <c r="T4208">
        <v>0.32911398597860803</v>
      </c>
      <c r="U4208">
        <v>0.603102917160658</v>
      </c>
      <c r="V4208">
        <v>25.182288633015599</v>
      </c>
      <c r="W4208">
        <v>0.94541066367716797</v>
      </c>
      <c r="X4208">
        <v>0.95159051474143896</v>
      </c>
      <c r="Y4208">
        <v>-0.128573341193497</v>
      </c>
      <c r="Z4208">
        <v>0.306975110376564</v>
      </c>
      <c r="AA4208">
        <v>0.72610664078822296</v>
      </c>
      <c r="AB4208">
        <v>25.030820698103501</v>
      </c>
      <c r="AC4208">
        <v>0.71753805159658501</v>
      </c>
      <c r="AD4208">
        <v>0.87989882095915395</v>
      </c>
      <c r="AE4208">
        <v>-1.1285732935556001</v>
      </c>
      <c r="AF4208">
        <v>0.61410715005536498</v>
      </c>
      <c r="AG4208">
        <v>0.80674443595273604</v>
      </c>
      <c r="AH4208">
        <v>1.40420772547068</v>
      </c>
      <c r="AI4208">
        <v>0.59609816080359102</v>
      </c>
      <c r="AJ4208">
        <v>0.78121606160956403</v>
      </c>
      <c r="AK4208">
        <v>0.74018208953062103</v>
      </c>
    </row>
    <row r="4209" spans="1:37" x14ac:dyDescent="0.2">
      <c r="A4209" t="s">
        <v>13888</v>
      </c>
      <c r="B4209">
        <v>38074508</v>
      </c>
      <c r="C4209">
        <v>38074651</v>
      </c>
      <c r="D4209">
        <v>144</v>
      </c>
      <c r="E4209" t="s">
        <v>14295</v>
      </c>
      <c r="F4209">
        <v>13</v>
      </c>
      <c r="G4209" t="s">
        <v>14296</v>
      </c>
      <c r="H4209" t="s">
        <v>30987</v>
      </c>
      <c r="I4209">
        <v>2</v>
      </c>
      <c r="J4209">
        <v>38074873</v>
      </c>
      <c r="K4209">
        <v>38181828</v>
      </c>
      <c r="L4209">
        <v>106956</v>
      </c>
      <c r="M4209">
        <v>1</v>
      </c>
      <c r="N4209">
        <v>285154</v>
      </c>
      <c r="O4209" t="s">
        <v>14292</v>
      </c>
      <c r="P4209">
        <v>-222</v>
      </c>
      <c r="Q4209" t="s">
        <v>14293</v>
      </c>
      <c r="R4209" t="s">
        <v>14294</v>
      </c>
      <c r="S4209" t="s">
        <v>33936</v>
      </c>
      <c r="T4209">
        <v>0.32911398597860803</v>
      </c>
      <c r="U4209">
        <v>0.603102917160658</v>
      </c>
      <c r="V4209">
        <v>25.182288633015599</v>
      </c>
      <c r="W4209">
        <v>0.94541066367716797</v>
      </c>
      <c r="X4209">
        <v>0.95159051474143896</v>
      </c>
      <c r="Y4209">
        <v>-0.128573341193497</v>
      </c>
      <c r="Z4209">
        <v>0.306975110376564</v>
      </c>
      <c r="AA4209">
        <v>0.72610664078822296</v>
      </c>
      <c r="AB4209">
        <v>25.030820698103501</v>
      </c>
      <c r="AC4209">
        <v>0.71753805159658501</v>
      </c>
      <c r="AD4209">
        <v>0.87989882095915395</v>
      </c>
      <c r="AE4209">
        <v>-1.1285732935556001</v>
      </c>
      <c r="AF4209">
        <v>0.61410715005536498</v>
      </c>
      <c r="AG4209">
        <v>0.80674443595273604</v>
      </c>
      <c r="AH4209">
        <v>1.40420772547068</v>
      </c>
      <c r="AI4209">
        <v>0.59609816080359102</v>
      </c>
      <c r="AJ4209">
        <v>0.78121606160956403</v>
      </c>
      <c r="AK4209">
        <v>0.74018208953062103</v>
      </c>
    </row>
    <row r="4210" spans="1:37" x14ac:dyDescent="0.2">
      <c r="A4210" t="s">
        <v>13888</v>
      </c>
      <c r="B4210">
        <v>38469259</v>
      </c>
      <c r="C4210">
        <v>38469443</v>
      </c>
      <c r="D4210">
        <v>185</v>
      </c>
      <c r="E4210" t="s">
        <v>14297</v>
      </c>
      <c r="F4210">
        <v>2</v>
      </c>
      <c r="G4210" t="s">
        <v>14298</v>
      </c>
      <c r="H4210" t="s">
        <v>33937</v>
      </c>
      <c r="I4210">
        <v>2</v>
      </c>
      <c r="J4210">
        <v>38458637</v>
      </c>
      <c r="K4210">
        <v>38463114</v>
      </c>
      <c r="L4210">
        <v>4478</v>
      </c>
      <c r="M4210">
        <v>2</v>
      </c>
      <c r="N4210">
        <v>101929596</v>
      </c>
      <c r="O4210" t="s">
        <v>14299</v>
      </c>
      <c r="P4210">
        <v>-6145</v>
      </c>
      <c r="Q4210" t="s">
        <v>14300</v>
      </c>
      <c r="R4210" t="s">
        <v>14301</v>
      </c>
      <c r="S4210" t="s">
        <v>33938</v>
      </c>
      <c r="T4210">
        <v>0.35387198439864398</v>
      </c>
      <c r="U4210">
        <v>0.603102917160658</v>
      </c>
      <c r="V4210">
        <v>-23.279531579323599</v>
      </c>
      <c r="W4210" t="s">
        <v>40</v>
      </c>
      <c r="X4210" t="s">
        <v>40</v>
      </c>
      <c r="Y4210">
        <v>0</v>
      </c>
      <c r="Z4210">
        <v>0.184235113180511</v>
      </c>
      <c r="AA4210">
        <v>0.72610664078822296</v>
      </c>
      <c r="AB4210">
        <v>-23.279531579323599</v>
      </c>
      <c r="AC4210">
        <v>0.45677901822897599</v>
      </c>
      <c r="AD4210">
        <v>0.82872126865393902</v>
      </c>
      <c r="AE4210">
        <v>22.423921603359702</v>
      </c>
      <c r="AF4210">
        <v>0.501741946288212</v>
      </c>
      <c r="AG4210">
        <v>0.80674443595273604</v>
      </c>
      <c r="AH4210">
        <v>-22.349921035410102</v>
      </c>
      <c r="AI4210">
        <v>0.52399907623471598</v>
      </c>
      <c r="AJ4210">
        <v>0.78121606160956403</v>
      </c>
      <c r="AK4210">
        <v>-22.279531721012901</v>
      </c>
    </row>
    <row r="4211" spans="1:37" x14ac:dyDescent="0.2">
      <c r="A4211" t="s">
        <v>13888</v>
      </c>
      <c r="B4211">
        <v>39244419</v>
      </c>
      <c r="C4211">
        <v>39244560</v>
      </c>
      <c r="D4211">
        <v>142</v>
      </c>
      <c r="E4211" t="s">
        <v>14302</v>
      </c>
      <c r="F4211">
        <v>7</v>
      </c>
      <c r="G4211" t="s">
        <v>14303</v>
      </c>
      <c r="H4211" t="s">
        <v>30987</v>
      </c>
      <c r="I4211">
        <v>2</v>
      </c>
      <c r="J4211">
        <v>39168045</v>
      </c>
      <c r="K4211">
        <v>39243983</v>
      </c>
      <c r="L4211">
        <v>75939</v>
      </c>
      <c r="M4211">
        <v>2</v>
      </c>
      <c r="N4211">
        <v>344387</v>
      </c>
      <c r="O4211" t="s">
        <v>14304</v>
      </c>
      <c r="P4211">
        <v>-436</v>
      </c>
      <c r="Q4211" t="s">
        <v>14305</v>
      </c>
      <c r="R4211" t="s">
        <v>14306</v>
      </c>
      <c r="S4211" t="s">
        <v>33939</v>
      </c>
      <c r="T4211">
        <v>0.54421053469192604</v>
      </c>
      <c r="U4211">
        <v>0.80321479550967601</v>
      </c>
      <c r="V4211">
        <v>1.01098026479737</v>
      </c>
      <c r="W4211">
        <v>0.38920677604595899</v>
      </c>
      <c r="X4211">
        <v>0.704072456322962</v>
      </c>
      <c r="Y4211">
        <v>-22.9306733546922</v>
      </c>
      <c r="Z4211">
        <v>0.96726857278496403</v>
      </c>
      <c r="AA4211">
        <v>0.99919698600769702</v>
      </c>
      <c r="AB4211">
        <v>4.75061965815241E-2</v>
      </c>
      <c r="AC4211">
        <v>0.85817338719172098</v>
      </c>
      <c r="AD4211">
        <v>0.94068432309766403</v>
      </c>
      <c r="AE4211">
        <v>0.89213273927971304</v>
      </c>
      <c r="AF4211">
        <v>0.22065000948199101</v>
      </c>
      <c r="AG4211">
        <v>0.68151250837662902</v>
      </c>
      <c r="AH4211">
        <v>1.9405908298868599</v>
      </c>
      <c r="AI4211">
        <v>0.24456414000292601</v>
      </c>
      <c r="AJ4211">
        <v>0.78121606160956403</v>
      </c>
      <c r="AK4211">
        <v>-24.085634088076201</v>
      </c>
    </row>
    <row r="4212" spans="1:37" x14ac:dyDescent="0.2">
      <c r="A4212" t="s">
        <v>13888</v>
      </c>
      <c r="B4212">
        <v>39244560</v>
      </c>
      <c r="C4212">
        <v>39244701</v>
      </c>
      <c r="D4212">
        <v>142</v>
      </c>
      <c r="E4212" t="s">
        <v>14307</v>
      </c>
      <c r="F4212">
        <v>12</v>
      </c>
      <c r="G4212" t="s">
        <v>14308</v>
      </c>
      <c r="H4212" t="s">
        <v>30987</v>
      </c>
      <c r="I4212">
        <v>2</v>
      </c>
      <c r="J4212">
        <v>39168045</v>
      </c>
      <c r="K4212">
        <v>39243983</v>
      </c>
      <c r="L4212">
        <v>75939</v>
      </c>
      <c r="M4212">
        <v>2</v>
      </c>
      <c r="N4212">
        <v>344387</v>
      </c>
      <c r="O4212" t="s">
        <v>14304</v>
      </c>
      <c r="P4212">
        <v>-577</v>
      </c>
      <c r="Q4212" t="s">
        <v>14305</v>
      </c>
      <c r="R4212" t="s">
        <v>14306</v>
      </c>
      <c r="S4212" t="s">
        <v>33939</v>
      </c>
      <c r="T4212">
        <v>0.54421053469192604</v>
      </c>
      <c r="U4212">
        <v>0.80321479550967601</v>
      </c>
      <c r="V4212">
        <v>1.01098026479737</v>
      </c>
      <c r="W4212">
        <v>0.38920677604595899</v>
      </c>
      <c r="X4212">
        <v>0.704072456322962</v>
      </c>
      <c r="Y4212">
        <v>-22.9306733546922</v>
      </c>
      <c r="Z4212">
        <v>0.96726857278496403</v>
      </c>
      <c r="AA4212">
        <v>0.99919698600769702</v>
      </c>
      <c r="AB4212">
        <v>4.75061965815241E-2</v>
      </c>
      <c r="AC4212">
        <v>0.85817338719172098</v>
      </c>
      <c r="AD4212">
        <v>0.94068432309766403</v>
      </c>
      <c r="AE4212">
        <v>0.89213273927971304</v>
      </c>
      <c r="AF4212">
        <v>0.22065000948199101</v>
      </c>
      <c r="AG4212">
        <v>0.68151250837662902</v>
      </c>
      <c r="AH4212">
        <v>1.9405908298868599</v>
      </c>
      <c r="AI4212">
        <v>0.24456414000292601</v>
      </c>
      <c r="AJ4212">
        <v>0.78121606160956403</v>
      </c>
      <c r="AK4212">
        <v>-24.085634088076201</v>
      </c>
    </row>
    <row r="4213" spans="1:37" x14ac:dyDescent="0.2">
      <c r="A4213" t="s">
        <v>13888</v>
      </c>
      <c r="B4213">
        <v>40013672</v>
      </c>
      <c r="C4213">
        <v>40013842</v>
      </c>
      <c r="D4213">
        <v>171</v>
      </c>
      <c r="E4213" t="s">
        <v>14309</v>
      </c>
      <c r="F4213">
        <v>0</v>
      </c>
      <c r="G4213" t="s">
        <v>14310</v>
      </c>
      <c r="H4213" t="s">
        <v>33940</v>
      </c>
      <c r="I4213">
        <v>2</v>
      </c>
      <c r="J4213">
        <v>40042350</v>
      </c>
      <c r="K4213">
        <v>40105422</v>
      </c>
      <c r="L4213">
        <v>63073</v>
      </c>
      <c r="M4213">
        <v>1</v>
      </c>
      <c r="N4213">
        <v>100128590</v>
      </c>
      <c r="O4213" t="s">
        <v>14311</v>
      </c>
      <c r="P4213">
        <v>-28508</v>
      </c>
      <c r="Q4213" t="s">
        <v>14312</v>
      </c>
      <c r="R4213" t="s">
        <v>14313</v>
      </c>
      <c r="S4213" t="s">
        <v>33941</v>
      </c>
      <c r="T4213">
        <v>0.32911398597860803</v>
      </c>
      <c r="U4213">
        <v>0.603102917160658</v>
      </c>
      <c r="V4213">
        <v>23.8603605949666</v>
      </c>
      <c r="W4213">
        <v>0.20525741147413201</v>
      </c>
      <c r="X4213">
        <v>0.704072456322962</v>
      </c>
      <c r="Y4213">
        <v>-24.888903550030498</v>
      </c>
      <c r="Z4213">
        <v>0.306975110376564</v>
      </c>
      <c r="AA4213">
        <v>0.72610664078822296</v>
      </c>
      <c r="AB4213">
        <v>24.127063319529601</v>
      </c>
      <c r="AC4213">
        <v>7.0489011448141195E-2</v>
      </c>
      <c r="AD4213">
        <v>0.57684129297949804</v>
      </c>
      <c r="AE4213">
        <v>-24.888903550030498</v>
      </c>
      <c r="AF4213">
        <v>0.64997455747578503</v>
      </c>
      <c r="AG4213">
        <v>0.80674443595273604</v>
      </c>
      <c r="AH4213">
        <v>0.57136712023835601</v>
      </c>
      <c r="AI4213">
        <v>0.35038410267202102</v>
      </c>
      <c r="AJ4213">
        <v>0.78121606160956403</v>
      </c>
      <c r="AK4213">
        <v>-24.0201481216701</v>
      </c>
    </row>
    <row r="4214" spans="1:37" x14ac:dyDescent="0.2">
      <c r="A4214" t="s">
        <v>13888</v>
      </c>
      <c r="B4214">
        <v>40013842</v>
      </c>
      <c r="C4214">
        <v>40014012</v>
      </c>
      <c r="D4214">
        <v>171</v>
      </c>
      <c r="E4214" t="s">
        <v>14314</v>
      </c>
      <c r="F4214">
        <v>2</v>
      </c>
      <c r="G4214" t="s">
        <v>14315</v>
      </c>
      <c r="H4214" t="s">
        <v>33940</v>
      </c>
      <c r="I4214">
        <v>2</v>
      </c>
      <c r="J4214">
        <v>40042350</v>
      </c>
      <c r="K4214">
        <v>40105422</v>
      </c>
      <c r="L4214">
        <v>63073</v>
      </c>
      <c r="M4214">
        <v>1</v>
      </c>
      <c r="N4214">
        <v>100128590</v>
      </c>
      <c r="O4214" t="s">
        <v>14311</v>
      </c>
      <c r="P4214">
        <v>-28338</v>
      </c>
      <c r="Q4214" t="s">
        <v>14312</v>
      </c>
      <c r="R4214" t="s">
        <v>14313</v>
      </c>
      <c r="S4214" t="s">
        <v>33941</v>
      </c>
      <c r="T4214">
        <v>0.32911398597860803</v>
      </c>
      <c r="U4214">
        <v>0.603102917160658</v>
      </c>
      <c r="V4214">
        <v>23.8603605949666</v>
      </c>
      <c r="W4214">
        <v>0.20525741147413201</v>
      </c>
      <c r="X4214">
        <v>0.704072456322962</v>
      </c>
      <c r="Y4214">
        <v>-24.888903550030498</v>
      </c>
      <c r="Z4214">
        <v>0.306975110376564</v>
      </c>
      <c r="AA4214">
        <v>0.72610664078822296</v>
      </c>
      <c r="AB4214">
        <v>24.127063319529601</v>
      </c>
      <c r="AC4214">
        <v>7.0489011448141195E-2</v>
      </c>
      <c r="AD4214">
        <v>0.57684129297949804</v>
      </c>
      <c r="AE4214">
        <v>-24.888903550030498</v>
      </c>
      <c r="AF4214">
        <v>0.64997455747578503</v>
      </c>
      <c r="AG4214">
        <v>0.80674443595273604</v>
      </c>
      <c r="AH4214">
        <v>0.57136712023835601</v>
      </c>
      <c r="AI4214">
        <v>0.35038410267202102</v>
      </c>
      <c r="AJ4214">
        <v>0.78121606160956403</v>
      </c>
      <c r="AK4214">
        <v>-24.0201481216701</v>
      </c>
    </row>
    <row r="4215" spans="1:37" x14ac:dyDescent="0.2">
      <c r="A4215" t="s">
        <v>13888</v>
      </c>
      <c r="B4215">
        <v>40014012</v>
      </c>
      <c r="C4215">
        <v>40014182</v>
      </c>
      <c r="D4215">
        <v>171</v>
      </c>
      <c r="E4215" t="s">
        <v>14316</v>
      </c>
      <c r="F4215">
        <v>4</v>
      </c>
      <c r="G4215" t="s">
        <v>14317</v>
      </c>
      <c r="H4215" t="s">
        <v>33940</v>
      </c>
      <c r="I4215">
        <v>2</v>
      </c>
      <c r="J4215">
        <v>40042350</v>
      </c>
      <c r="K4215">
        <v>40105422</v>
      </c>
      <c r="L4215">
        <v>63073</v>
      </c>
      <c r="M4215">
        <v>1</v>
      </c>
      <c r="N4215">
        <v>100128590</v>
      </c>
      <c r="O4215" t="s">
        <v>14311</v>
      </c>
      <c r="P4215">
        <v>-28168</v>
      </c>
      <c r="Q4215" t="s">
        <v>14312</v>
      </c>
      <c r="R4215" t="s">
        <v>14313</v>
      </c>
      <c r="S4215" t="s">
        <v>33941</v>
      </c>
      <c r="T4215">
        <v>0.32911398597860803</v>
      </c>
      <c r="U4215">
        <v>0.603102917160658</v>
      </c>
      <c r="V4215">
        <v>23.597326208078901</v>
      </c>
      <c r="W4215">
        <v>0.20525741147413201</v>
      </c>
      <c r="X4215">
        <v>0.704072456322962</v>
      </c>
      <c r="Y4215">
        <v>-24.5696045039568</v>
      </c>
      <c r="Z4215">
        <v>0.306975110376564</v>
      </c>
      <c r="AA4215">
        <v>0.72610664078822296</v>
      </c>
      <c r="AB4215">
        <v>23.8077642814584</v>
      </c>
      <c r="AC4215">
        <v>7.0489011448141195E-2</v>
      </c>
      <c r="AD4215">
        <v>0.57684129297949804</v>
      </c>
      <c r="AE4215">
        <v>-24.5696045039568</v>
      </c>
      <c r="AF4215">
        <v>0.64997455747578503</v>
      </c>
      <c r="AG4215">
        <v>0.80674443595273604</v>
      </c>
      <c r="AH4215">
        <v>0.67090277251735198</v>
      </c>
      <c r="AI4215">
        <v>0.35038410267202102</v>
      </c>
      <c r="AJ4215">
        <v>0.78121606160956403</v>
      </c>
      <c r="AK4215">
        <v>-23.700849085099399</v>
      </c>
    </row>
    <row r="4216" spans="1:37" x14ac:dyDescent="0.2">
      <c r="A4216" t="s">
        <v>13888</v>
      </c>
      <c r="B4216">
        <v>40237687</v>
      </c>
      <c r="C4216">
        <v>40237864</v>
      </c>
      <c r="D4216">
        <v>178</v>
      </c>
      <c r="E4216" t="s">
        <v>14318</v>
      </c>
      <c r="F4216">
        <v>1</v>
      </c>
      <c r="G4216" t="s">
        <v>14319</v>
      </c>
      <c r="H4216" t="s">
        <v>33940</v>
      </c>
      <c r="I4216">
        <v>2</v>
      </c>
      <c r="J4216">
        <v>40250951</v>
      </c>
      <c r="K4216">
        <v>40251732</v>
      </c>
      <c r="L4216">
        <v>782</v>
      </c>
      <c r="M4216">
        <v>1</v>
      </c>
      <c r="N4216">
        <v>100128590</v>
      </c>
      <c r="O4216" t="s">
        <v>14320</v>
      </c>
      <c r="P4216">
        <v>-13087</v>
      </c>
      <c r="Q4216" t="s">
        <v>14312</v>
      </c>
      <c r="R4216" t="s">
        <v>14313</v>
      </c>
      <c r="S4216" t="s">
        <v>33941</v>
      </c>
      <c r="T4216">
        <v>0.17308923567461099</v>
      </c>
      <c r="U4216">
        <v>0.603102917160658</v>
      </c>
      <c r="V4216">
        <v>-21.4675622614422</v>
      </c>
      <c r="W4216">
        <v>0.45677437087276901</v>
      </c>
      <c r="X4216">
        <v>0.75726018452522603</v>
      </c>
      <c r="Y4216">
        <v>-0.12434271321407001</v>
      </c>
      <c r="Z4216">
        <v>0.91701798945084201</v>
      </c>
      <c r="AA4216">
        <v>0.99919698600769702</v>
      </c>
      <c r="AB4216">
        <v>0.49401610018943898</v>
      </c>
      <c r="AC4216">
        <v>0.55497112122419601</v>
      </c>
      <c r="AD4216">
        <v>0.87989882095915395</v>
      </c>
      <c r="AE4216">
        <v>-0.235847139888295</v>
      </c>
      <c r="AF4216">
        <v>7.3108539881442502E-2</v>
      </c>
      <c r="AG4216">
        <v>0.61358003653225202</v>
      </c>
      <c r="AH4216">
        <v>-22.392156853678099</v>
      </c>
      <c r="AI4216">
        <v>0.47881565140445098</v>
      </c>
      <c r="AJ4216">
        <v>0.78121606160956403</v>
      </c>
      <c r="AK4216">
        <v>2.6208503473954401E-2</v>
      </c>
    </row>
    <row r="4217" spans="1:37" x14ac:dyDescent="0.2">
      <c r="A4217" t="s">
        <v>13888</v>
      </c>
      <c r="B4217">
        <v>40237864</v>
      </c>
      <c r="C4217">
        <v>40238041</v>
      </c>
      <c r="D4217">
        <v>178</v>
      </c>
      <c r="E4217" t="s">
        <v>14321</v>
      </c>
      <c r="F4217">
        <v>3</v>
      </c>
      <c r="G4217" t="s">
        <v>14322</v>
      </c>
      <c r="H4217" t="s">
        <v>33940</v>
      </c>
      <c r="I4217">
        <v>2</v>
      </c>
      <c r="J4217">
        <v>40250951</v>
      </c>
      <c r="K4217">
        <v>40251732</v>
      </c>
      <c r="L4217">
        <v>782</v>
      </c>
      <c r="M4217">
        <v>1</v>
      </c>
      <c r="N4217">
        <v>100128590</v>
      </c>
      <c r="O4217" t="s">
        <v>14320</v>
      </c>
      <c r="P4217">
        <v>-12910</v>
      </c>
      <c r="Q4217" t="s">
        <v>14312</v>
      </c>
      <c r="R4217" t="s">
        <v>14313</v>
      </c>
      <c r="S4217" t="s">
        <v>33941</v>
      </c>
      <c r="T4217">
        <v>0.17308923567461099</v>
      </c>
      <c r="U4217">
        <v>0.603102917160658</v>
      </c>
      <c r="V4217">
        <v>-21.4675622614422</v>
      </c>
      <c r="W4217">
        <v>0.45677437087276901</v>
      </c>
      <c r="X4217">
        <v>0.75726018452522603</v>
      </c>
      <c r="Y4217">
        <v>-0.12434271321407001</v>
      </c>
      <c r="Z4217">
        <v>0.91701798945084201</v>
      </c>
      <c r="AA4217">
        <v>0.99919698600769702</v>
      </c>
      <c r="AB4217">
        <v>0.49401610018943898</v>
      </c>
      <c r="AC4217">
        <v>0.55497112122419601</v>
      </c>
      <c r="AD4217">
        <v>0.87989882095915395</v>
      </c>
      <c r="AE4217">
        <v>-0.235847139888295</v>
      </c>
      <c r="AF4217">
        <v>7.3108539881442502E-2</v>
      </c>
      <c r="AG4217">
        <v>0.61358003653225202</v>
      </c>
      <c r="AH4217">
        <v>-22.392156853678099</v>
      </c>
      <c r="AI4217">
        <v>0.47881565140445098</v>
      </c>
      <c r="AJ4217">
        <v>0.78121606160956403</v>
      </c>
      <c r="AK4217">
        <v>2.6208503473954401E-2</v>
      </c>
    </row>
    <row r="4218" spans="1:37" x14ac:dyDescent="0.2">
      <c r="A4218" t="s">
        <v>13888</v>
      </c>
      <c r="B4218">
        <v>41335839</v>
      </c>
      <c r="C4218">
        <v>41335999</v>
      </c>
      <c r="D4218">
        <v>161</v>
      </c>
      <c r="E4218" t="s">
        <v>14323</v>
      </c>
      <c r="F4218">
        <v>11</v>
      </c>
      <c r="G4218" t="s">
        <v>14324</v>
      </c>
      <c r="H4218" t="s">
        <v>31000</v>
      </c>
      <c r="I4218">
        <v>2</v>
      </c>
      <c r="J4218">
        <v>41860155</v>
      </c>
      <c r="K4218">
        <v>41894050</v>
      </c>
      <c r="L4218">
        <v>33896</v>
      </c>
      <c r="M4218">
        <v>1</v>
      </c>
      <c r="N4218">
        <v>388942</v>
      </c>
      <c r="O4218" t="s">
        <v>14325</v>
      </c>
      <c r="P4218">
        <v>-524156</v>
      </c>
      <c r="Q4218" t="s">
        <v>14326</v>
      </c>
      <c r="R4218" t="s">
        <v>14327</v>
      </c>
      <c r="S4218" t="s">
        <v>33942</v>
      </c>
      <c r="T4218">
        <v>0.35387198439864398</v>
      </c>
      <c r="U4218">
        <v>0.603102917160658</v>
      </c>
      <c r="V4218">
        <v>-23.464849095528901</v>
      </c>
      <c r="W4218">
        <v>0.29261482077562401</v>
      </c>
      <c r="X4218">
        <v>0.704072456322962</v>
      </c>
      <c r="Y4218">
        <v>24.3115130766272</v>
      </c>
      <c r="Z4218">
        <v>0.69013698642955401</v>
      </c>
      <c r="AA4218">
        <v>0.84521697243271998</v>
      </c>
      <c r="AB4218">
        <v>-0.19081065138198799</v>
      </c>
      <c r="AC4218">
        <v>0.27780950890804001</v>
      </c>
      <c r="AD4218">
        <v>0.68253123924728298</v>
      </c>
      <c r="AE4218">
        <v>24.002692250354801</v>
      </c>
      <c r="AF4218">
        <v>0.32549523997010099</v>
      </c>
      <c r="AG4218">
        <v>0.70473078222419605</v>
      </c>
      <c r="AH4218">
        <v>-23.928691673428499</v>
      </c>
      <c r="AI4218">
        <v>0.56157887380500204</v>
      </c>
      <c r="AJ4218">
        <v>0.78121606160956403</v>
      </c>
      <c r="AK4218">
        <v>1.8466638564887901</v>
      </c>
    </row>
    <row r="4219" spans="1:37" x14ac:dyDescent="0.2">
      <c r="A4219" t="s">
        <v>13888</v>
      </c>
      <c r="B4219">
        <v>41335999</v>
      </c>
      <c r="C4219">
        <v>41336159</v>
      </c>
      <c r="D4219">
        <v>161</v>
      </c>
      <c r="E4219" t="s">
        <v>14328</v>
      </c>
      <c r="F4219">
        <v>2</v>
      </c>
      <c r="G4219" t="s">
        <v>14329</v>
      </c>
      <c r="H4219" t="s">
        <v>31000</v>
      </c>
      <c r="I4219">
        <v>2</v>
      </c>
      <c r="J4219">
        <v>41860155</v>
      </c>
      <c r="K4219">
        <v>41894050</v>
      </c>
      <c r="L4219">
        <v>33896</v>
      </c>
      <c r="M4219">
        <v>1</v>
      </c>
      <c r="N4219">
        <v>388942</v>
      </c>
      <c r="O4219" t="s">
        <v>14325</v>
      </c>
      <c r="P4219">
        <v>-523996</v>
      </c>
      <c r="Q4219" t="s">
        <v>14326</v>
      </c>
      <c r="R4219" t="s">
        <v>14327</v>
      </c>
      <c r="S4219" t="s">
        <v>33942</v>
      </c>
      <c r="T4219">
        <v>0.35387198439864398</v>
      </c>
      <c r="U4219">
        <v>0.603102917160658</v>
      </c>
      <c r="V4219">
        <v>-23.464849095528901</v>
      </c>
      <c r="W4219">
        <v>0.29261482077562401</v>
      </c>
      <c r="X4219">
        <v>0.704072456322962</v>
      </c>
      <c r="Y4219">
        <v>24.3115130766272</v>
      </c>
      <c r="Z4219">
        <v>0.69013698642955401</v>
      </c>
      <c r="AA4219">
        <v>0.84521697243271998</v>
      </c>
      <c r="AB4219">
        <v>-0.19081065138198799</v>
      </c>
      <c r="AC4219">
        <v>0.27780950890804001</v>
      </c>
      <c r="AD4219">
        <v>0.68253123924728298</v>
      </c>
      <c r="AE4219">
        <v>24.002692250354801</v>
      </c>
      <c r="AF4219">
        <v>0.32549523997010099</v>
      </c>
      <c r="AG4219">
        <v>0.70473078222419605</v>
      </c>
      <c r="AH4219">
        <v>-23.928691673428499</v>
      </c>
      <c r="AI4219">
        <v>0.56157887380500204</v>
      </c>
      <c r="AJ4219">
        <v>0.78121606160956403</v>
      </c>
      <c r="AK4219">
        <v>1.8466638564887901</v>
      </c>
    </row>
    <row r="4220" spans="1:37" x14ac:dyDescent="0.2">
      <c r="A4220" t="s">
        <v>13888</v>
      </c>
      <c r="B4220">
        <v>41379199</v>
      </c>
      <c r="C4220">
        <v>41379359</v>
      </c>
      <c r="D4220">
        <v>161</v>
      </c>
      <c r="E4220" t="s">
        <v>14330</v>
      </c>
      <c r="F4220">
        <v>3</v>
      </c>
      <c r="G4220" t="s">
        <v>14331</v>
      </c>
      <c r="H4220" t="s">
        <v>31000</v>
      </c>
      <c r="I4220">
        <v>2</v>
      </c>
      <c r="J4220">
        <v>41860155</v>
      </c>
      <c r="K4220">
        <v>41894050</v>
      </c>
      <c r="L4220">
        <v>33896</v>
      </c>
      <c r="M4220">
        <v>1</v>
      </c>
      <c r="N4220">
        <v>388942</v>
      </c>
      <c r="O4220" t="s">
        <v>14325</v>
      </c>
      <c r="P4220">
        <v>-480796</v>
      </c>
      <c r="Q4220" t="s">
        <v>14326</v>
      </c>
      <c r="R4220" t="s">
        <v>14327</v>
      </c>
      <c r="S4220" t="s">
        <v>33942</v>
      </c>
      <c r="T4220">
        <v>0.97213403838398904</v>
      </c>
      <c r="U4220">
        <v>1</v>
      </c>
      <c r="V4220">
        <v>4.7305239482428298</v>
      </c>
      <c r="W4220">
        <v>0.29261482077562401</v>
      </c>
      <c r="X4220">
        <v>0.704072456322962</v>
      </c>
      <c r="Y4220">
        <v>25.432286619546101</v>
      </c>
      <c r="Z4220">
        <v>0.69013698642955401</v>
      </c>
      <c r="AA4220">
        <v>0.84521697243271998</v>
      </c>
      <c r="AB4220">
        <v>3.7670498561314401</v>
      </c>
      <c r="AC4220">
        <v>0.27780950890804001</v>
      </c>
      <c r="AD4220">
        <v>0.68253123924728298</v>
      </c>
      <c r="AE4220">
        <v>24.488247435863599</v>
      </c>
      <c r="AF4220">
        <v>0.61410715005536498</v>
      </c>
      <c r="AG4220">
        <v>0.80674443595273604</v>
      </c>
      <c r="AH4220">
        <v>5.6601338147252198</v>
      </c>
      <c r="AI4220">
        <v>0.56157887380500204</v>
      </c>
      <c r="AJ4220">
        <v>0.78121606160956403</v>
      </c>
      <c r="AK4220">
        <v>5.8045236375806297</v>
      </c>
    </row>
    <row r="4221" spans="1:37" x14ac:dyDescent="0.2">
      <c r="A4221" t="s">
        <v>13888</v>
      </c>
      <c r="B4221">
        <v>41835555</v>
      </c>
      <c r="C4221">
        <v>41835706</v>
      </c>
      <c r="D4221">
        <v>152</v>
      </c>
      <c r="E4221" t="s">
        <v>14332</v>
      </c>
      <c r="F4221">
        <v>0</v>
      </c>
      <c r="G4221" t="s">
        <v>14333</v>
      </c>
      <c r="H4221" t="s">
        <v>31000</v>
      </c>
      <c r="I4221">
        <v>2</v>
      </c>
      <c r="J4221">
        <v>41860155</v>
      </c>
      <c r="K4221">
        <v>41894050</v>
      </c>
      <c r="L4221">
        <v>33896</v>
      </c>
      <c r="M4221">
        <v>1</v>
      </c>
      <c r="N4221">
        <v>388942</v>
      </c>
      <c r="O4221" t="s">
        <v>14325</v>
      </c>
      <c r="P4221">
        <v>-24449</v>
      </c>
      <c r="Q4221" t="s">
        <v>14326</v>
      </c>
      <c r="R4221" t="s">
        <v>14327</v>
      </c>
      <c r="S4221" t="s">
        <v>33942</v>
      </c>
      <c r="T4221">
        <v>0.89923478520719502</v>
      </c>
      <c r="U4221">
        <v>1</v>
      </c>
      <c r="V4221">
        <v>1.4186608817853501</v>
      </c>
      <c r="W4221">
        <v>0.45677437087276901</v>
      </c>
      <c r="X4221">
        <v>0.75726018452522603</v>
      </c>
      <c r="Y4221">
        <v>-0.67406526718176396</v>
      </c>
      <c r="Z4221">
        <v>0.65646986479501102</v>
      </c>
      <c r="AA4221">
        <v>0.84521697243271998</v>
      </c>
      <c r="AB4221">
        <v>1.5040329319918699</v>
      </c>
      <c r="AC4221">
        <v>0.77769842099370001</v>
      </c>
      <c r="AD4221">
        <v>0.90190469217964697</v>
      </c>
      <c r="AE4221">
        <v>-0.30986631878350901</v>
      </c>
      <c r="AF4221">
        <v>0.85493136737798903</v>
      </c>
      <c r="AG4221">
        <v>0.95797140231018196</v>
      </c>
      <c r="AH4221">
        <v>0.45241505572789298</v>
      </c>
      <c r="AI4221">
        <v>0.36044784411784397</v>
      </c>
      <c r="AJ4221">
        <v>0.78121606160956403</v>
      </c>
      <c r="AK4221">
        <v>-0.66535545716308198</v>
      </c>
    </row>
    <row r="4222" spans="1:37" x14ac:dyDescent="0.2">
      <c r="A4222" t="s">
        <v>13888</v>
      </c>
      <c r="B4222">
        <v>43066602</v>
      </c>
      <c r="C4222">
        <v>43066776</v>
      </c>
      <c r="D4222">
        <v>175</v>
      </c>
      <c r="E4222" t="s">
        <v>14334</v>
      </c>
      <c r="F4222">
        <v>5</v>
      </c>
      <c r="G4222" t="s">
        <v>14335</v>
      </c>
      <c r="H4222" t="s">
        <v>31000</v>
      </c>
      <c r="I4222">
        <v>2</v>
      </c>
      <c r="J4222">
        <v>43031799</v>
      </c>
      <c r="K4222">
        <v>43040662</v>
      </c>
      <c r="L4222">
        <v>8864</v>
      </c>
      <c r="M4222">
        <v>2</v>
      </c>
      <c r="N4222">
        <v>102723854</v>
      </c>
      <c r="O4222" t="s">
        <v>14336</v>
      </c>
      <c r="P4222">
        <v>-25940</v>
      </c>
      <c r="Q4222" t="s">
        <v>14337</v>
      </c>
      <c r="R4222" t="s">
        <v>14338</v>
      </c>
      <c r="S4222" t="s">
        <v>33943</v>
      </c>
      <c r="T4222">
        <v>1</v>
      </c>
      <c r="U4222">
        <v>1</v>
      </c>
      <c r="V4222">
        <v>-0.71164241135310902</v>
      </c>
      <c r="W4222">
        <v>0.94541066367716797</v>
      </c>
      <c r="X4222">
        <v>0.95159051474143896</v>
      </c>
      <c r="Y4222">
        <v>-0.506397321573269</v>
      </c>
      <c r="Z4222">
        <v>0.65379035313853895</v>
      </c>
      <c r="AA4222">
        <v>0.84521697243271998</v>
      </c>
      <c r="AB4222">
        <v>-1.6751163162429801</v>
      </c>
      <c r="AC4222">
        <v>0.71753805159658501</v>
      </c>
      <c r="AD4222">
        <v>0.87989882095915395</v>
      </c>
      <c r="AE4222">
        <v>-1.5063971024882601</v>
      </c>
      <c r="AF4222">
        <v>0.64997455747578503</v>
      </c>
      <c r="AG4222">
        <v>0.80674443595273604</v>
      </c>
      <c r="AH4222">
        <v>0.21796813334720899</v>
      </c>
      <c r="AI4222">
        <v>0.59609816080359102</v>
      </c>
      <c r="AJ4222">
        <v>0.78121606160956403</v>
      </c>
      <c r="AK4222">
        <v>0.36235801774019499</v>
      </c>
    </row>
    <row r="4223" spans="1:37" x14ac:dyDescent="0.2">
      <c r="A4223" t="s">
        <v>13888</v>
      </c>
      <c r="B4223">
        <v>43220180</v>
      </c>
      <c r="C4223">
        <v>43220480</v>
      </c>
      <c r="D4223">
        <v>301</v>
      </c>
      <c r="E4223" t="s">
        <v>14339</v>
      </c>
      <c r="F4223">
        <v>9</v>
      </c>
      <c r="G4223" t="s">
        <v>14340</v>
      </c>
      <c r="H4223" t="s">
        <v>33944</v>
      </c>
      <c r="I4223">
        <v>2</v>
      </c>
      <c r="J4223">
        <v>43222402</v>
      </c>
      <c r="K4223">
        <v>43226606</v>
      </c>
      <c r="L4223">
        <v>4205</v>
      </c>
      <c r="M4223">
        <v>2</v>
      </c>
      <c r="N4223">
        <v>678</v>
      </c>
      <c r="O4223" t="s">
        <v>14341</v>
      </c>
      <c r="P4223">
        <v>6126</v>
      </c>
      <c r="Q4223" t="s">
        <v>14342</v>
      </c>
      <c r="R4223" t="s">
        <v>14343</v>
      </c>
      <c r="S4223" t="s">
        <v>33945</v>
      </c>
      <c r="T4223">
        <v>0.17308923567461099</v>
      </c>
      <c r="U4223">
        <v>0.603102917160658</v>
      </c>
      <c r="V4223">
        <v>-25.243009768336201</v>
      </c>
      <c r="W4223">
        <v>0.38920677604595899</v>
      </c>
      <c r="X4223">
        <v>0.704072456322962</v>
      </c>
      <c r="Y4223">
        <v>-24.252318470664999</v>
      </c>
      <c r="Z4223">
        <v>0.250572619160632</v>
      </c>
      <c r="AA4223">
        <v>0.72610664078822296</v>
      </c>
      <c r="AB4223">
        <v>-1.82732970102637</v>
      </c>
      <c r="AC4223">
        <v>0.92091778829119397</v>
      </c>
      <c r="AD4223">
        <v>0.94068432309766403</v>
      </c>
      <c r="AE4223">
        <v>9.4335645250788205E-2</v>
      </c>
      <c r="AF4223">
        <v>0.22065000948199101</v>
      </c>
      <c r="AG4223">
        <v>0.68151250837662902</v>
      </c>
      <c r="AH4223">
        <v>-24.9206146042347</v>
      </c>
      <c r="AI4223">
        <v>0.24456414000292601</v>
      </c>
      <c r="AJ4223">
        <v>0.78121606160956403</v>
      </c>
      <c r="AK4223">
        <v>-24.850225278614701</v>
      </c>
    </row>
    <row r="4224" spans="1:37" x14ac:dyDescent="0.2">
      <c r="A4224" t="s">
        <v>13888</v>
      </c>
      <c r="B4224">
        <v>43665560</v>
      </c>
      <c r="C4224">
        <v>43665733</v>
      </c>
      <c r="D4224">
        <v>174</v>
      </c>
      <c r="E4224" t="s">
        <v>14344</v>
      </c>
      <c r="F4224">
        <v>2</v>
      </c>
      <c r="G4224" t="s">
        <v>14345</v>
      </c>
      <c r="H4224" t="s">
        <v>33946</v>
      </c>
      <c r="I4224">
        <v>2</v>
      </c>
      <c r="J4224">
        <v>43675151</v>
      </c>
      <c r="K4224">
        <v>43676429</v>
      </c>
      <c r="L4224">
        <v>1279</v>
      </c>
      <c r="M4224">
        <v>2</v>
      </c>
      <c r="N4224">
        <v>728819</v>
      </c>
      <c r="O4224" t="s">
        <v>14346</v>
      </c>
      <c r="P4224">
        <v>10696</v>
      </c>
      <c r="Q4224" t="s">
        <v>14347</v>
      </c>
      <c r="R4224" t="s">
        <v>14348</v>
      </c>
      <c r="S4224" t="s">
        <v>33947</v>
      </c>
      <c r="T4224">
        <v>7.3374270299014499E-2</v>
      </c>
      <c r="U4224">
        <v>0.603102917160658</v>
      </c>
      <c r="V4224">
        <v>24.8866059098651</v>
      </c>
      <c r="W4224">
        <v>0.38920677604595899</v>
      </c>
      <c r="X4224">
        <v>0.704072456322962</v>
      </c>
      <c r="Y4224">
        <v>-23.3810128208215</v>
      </c>
      <c r="Z4224">
        <v>0.203350924423461</v>
      </c>
      <c r="AA4224">
        <v>0.72610664078822296</v>
      </c>
      <c r="AB4224">
        <v>23.923131830076098</v>
      </c>
      <c r="AC4224">
        <v>0.88945902157151002</v>
      </c>
      <c r="AD4224">
        <v>0.94068432309766403</v>
      </c>
      <c r="AE4224">
        <v>-0.16947656030070499</v>
      </c>
      <c r="AF4224">
        <v>1.3497623430991999E-2</v>
      </c>
      <c r="AG4224">
        <v>0.476038960109122</v>
      </c>
      <c r="AH4224">
        <v>24.8866059098651</v>
      </c>
      <c r="AI4224">
        <v>0.24456414000292601</v>
      </c>
      <c r="AJ4224">
        <v>0.78121606160956403</v>
      </c>
      <c r="AK4224">
        <v>-23.8162166331363</v>
      </c>
    </row>
    <row r="4225" spans="1:37" x14ac:dyDescent="0.2">
      <c r="A4225" t="s">
        <v>13888</v>
      </c>
      <c r="B4225">
        <v>43665733</v>
      </c>
      <c r="C4225">
        <v>43665906</v>
      </c>
      <c r="D4225">
        <v>174</v>
      </c>
      <c r="E4225" t="s">
        <v>14350</v>
      </c>
      <c r="F4225">
        <v>3</v>
      </c>
      <c r="G4225" t="s">
        <v>14351</v>
      </c>
      <c r="H4225" t="s">
        <v>33946</v>
      </c>
      <c r="I4225">
        <v>2</v>
      </c>
      <c r="J4225">
        <v>43675151</v>
      </c>
      <c r="K4225">
        <v>43676429</v>
      </c>
      <c r="L4225">
        <v>1279</v>
      </c>
      <c r="M4225">
        <v>2</v>
      </c>
      <c r="N4225">
        <v>728819</v>
      </c>
      <c r="O4225" t="s">
        <v>14346</v>
      </c>
      <c r="P4225">
        <v>10523</v>
      </c>
      <c r="Q4225" t="s">
        <v>14347</v>
      </c>
      <c r="R4225" t="s">
        <v>14348</v>
      </c>
      <c r="S4225" t="s">
        <v>33947</v>
      </c>
      <c r="T4225">
        <v>7.3374270299014499E-2</v>
      </c>
      <c r="U4225">
        <v>0.603102917160658</v>
      </c>
      <c r="V4225">
        <v>25.088203359478999</v>
      </c>
      <c r="W4225">
        <v>0.38920677604595899</v>
      </c>
      <c r="X4225">
        <v>0.704072456322962</v>
      </c>
      <c r="Y4225">
        <v>-23.3810128208215</v>
      </c>
      <c r="Z4225">
        <v>0.203350924423461</v>
      </c>
      <c r="AA4225">
        <v>0.72610664078822296</v>
      </c>
      <c r="AB4225">
        <v>24.124729273927599</v>
      </c>
      <c r="AC4225">
        <v>0.88945902157151002</v>
      </c>
      <c r="AD4225">
        <v>0.94068432309766403</v>
      </c>
      <c r="AE4225">
        <v>0.154824393332055</v>
      </c>
      <c r="AF4225">
        <v>1.3497623430991999E-2</v>
      </c>
      <c r="AG4225">
        <v>0.476038960109122</v>
      </c>
      <c r="AH4225">
        <v>25.088203359478999</v>
      </c>
      <c r="AI4225">
        <v>0.24456414000292601</v>
      </c>
      <c r="AJ4225">
        <v>0.78121606160956403</v>
      </c>
      <c r="AK4225">
        <v>-24.017814076077901</v>
      </c>
    </row>
    <row r="4226" spans="1:37" x14ac:dyDescent="0.2">
      <c r="A4226" t="s">
        <v>13888</v>
      </c>
      <c r="B4226">
        <v>43665906</v>
      </c>
      <c r="C4226">
        <v>43666079</v>
      </c>
      <c r="D4226">
        <v>174</v>
      </c>
      <c r="E4226" t="s">
        <v>14352</v>
      </c>
      <c r="F4226">
        <v>4</v>
      </c>
      <c r="G4226" t="s">
        <v>14353</v>
      </c>
      <c r="H4226" t="s">
        <v>33946</v>
      </c>
      <c r="I4226">
        <v>2</v>
      </c>
      <c r="J4226">
        <v>43675151</v>
      </c>
      <c r="K4226">
        <v>43676429</v>
      </c>
      <c r="L4226">
        <v>1279</v>
      </c>
      <c r="M4226">
        <v>2</v>
      </c>
      <c r="N4226">
        <v>728819</v>
      </c>
      <c r="O4226" t="s">
        <v>14346</v>
      </c>
      <c r="P4226">
        <v>10350</v>
      </c>
      <c r="Q4226" t="s">
        <v>14347</v>
      </c>
      <c r="R4226" t="s">
        <v>14348</v>
      </c>
      <c r="S4226" t="s">
        <v>33947</v>
      </c>
      <c r="T4226">
        <v>7.3374270299014499E-2</v>
      </c>
      <c r="U4226">
        <v>0.603102917160658</v>
      </c>
      <c r="V4226">
        <v>24.569748714183799</v>
      </c>
      <c r="W4226">
        <v>0.38920677604595899</v>
      </c>
      <c r="X4226">
        <v>0.704072456322962</v>
      </c>
      <c r="Y4226">
        <v>-20.573658691154801</v>
      </c>
      <c r="Z4226">
        <v>0.203350924423461</v>
      </c>
      <c r="AA4226">
        <v>0.72610664078822296</v>
      </c>
      <c r="AB4226">
        <v>23.606274645247399</v>
      </c>
      <c r="AC4226">
        <v>0.88945902157151002</v>
      </c>
      <c r="AD4226">
        <v>0.94068432309766403</v>
      </c>
      <c r="AE4226">
        <v>2.9621785229987498</v>
      </c>
      <c r="AF4226">
        <v>1.3497623430991999E-2</v>
      </c>
      <c r="AG4226">
        <v>0.476038960109122</v>
      </c>
      <c r="AH4226">
        <v>24.569748714183799</v>
      </c>
      <c r="AI4226">
        <v>0.24456414000292601</v>
      </c>
      <c r="AJ4226">
        <v>0.78121606160956403</v>
      </c>
      <c r="AK4226">
        <v>-23.499359450021199</v>
      </c>
    </row>
    <row r="4227" spans="1:37" x14ac:dyDescent="0.2">
      <c r="A4227" t="s">
        <v>13888</v>
      </c>
      <c r="B4227">
        <v>44951953</v>
      </c>
      <c r="C4227">
        <v>44952252</v>
      </c>
      <c r="D4227">
        <v>300</v>
      </c>
      <c r="E4227" t="s">
        <v>14354</v>
      </c>
      <c r="F4227">
        <v>17</v>
      </c>
      <c r="G4227" t="s">
        <v>14355</v>
      </c>
      <c r="H4227" t="s">
        <v>31000</v>
      </c>
      <c r="I4227">
        <v>2</v>
      </c>
      <c r="J4227">
        <v>44940153</v>
      </c>
      <c r="K4227">
        <v>44941916</v>
      </c>
      <c r="L4227">
        <v>1764</v>
      </c>
      <c r="M4227">
        <v>2</v>
      </c>
      <c r="N4227">
        <v>100506108</v>
      </c>
      <c r="O4227" t="s">
        <v>14356</v>
      </c>
      <c r="P4227">
        <v>-10037</v>
      </c>
      <c r="Q4227" t="s">
        <v>14357</v>
      </c>
      <c r="R4227" t="s">
        <v>14358</v>
      </c>
      <c r="S4227" t="s">
        <v>33948</v>
      </c>
      <c r="T4227">
        <v>0.506551998792793</v>
      </c>
      <c r="U4227">
        <v>0.78288571403930396</v>
      </c>
      <c r="V4227">
        <v>2.5843092656867301</v>
      </c>
      <c r="W4227">
        <v>0.113079289867903</v>
      </c>
      <c r="X4227">
        <v>0.704072456322962</v>
      </c>
      <c r="Y4227">
        <v>-24.694411100712699</v>
      </c>
      <c r="Z4227">
        <v>0.64127342146525201</v>
      </c>
      <c r="AA4227">
        <v>0.84521697243271998</v>
      </c>
      <c r="AB4227">
        <v>3.3048087833373998</v>
      </c>
      <c r="AC4227">
        <v>0.10683406973163299</v>
      </c>
      <c r="AD4227">
        <v>0.68253123924728298</v>
      </c>
      <c r="AE4227">
        <v>-4.9222583790175003</v>
      </c>
      <c r="AF4227">
        <v>0.47948624871920598</v>
      </c>
      <c r="AG4227">
        <v>0.80674443595273604</v>
      </c>
      <c r="AH4227">
        <v>-0.25592156886339801</v>
      </c>
      <c r="AI4227">
        <v>0.17351581260912399</v>
      </c>
      <c r="AJ4227">
        <v>0.78121606160956403</v>
      </c>
      <c r="AK4227">
        <v>-23.902199552899599</v>
      </c>
    </row>
    <row r="4228" spans="1:37" x14ac:dyDescent="0.2">
      <c r="A4228" t="s">
        <v>13888</v>
      </c>
      <c r="B4228">
        <v>44952268</v>
      </c>
      <c r="C4228">
        <v>44952439</v>
      </c>
      <c r="D4228">
        <v>172</v>
      </c>
      <c r="E4228" t="s">
        <v>14359</v>
      </c>
      <c r="F4228">
        <v>17</v>
      </c>
      <c r="G4228" t="s">
        <v>14360</v>
      </c>
      <c r="H4228" t="s">
        <v>31000</v>
      </c>
      <c r="I4228">
        <v>2</v>
      </c>
      <c r="J4228">
        <v>44940153</v>
      </c>
      <c r="K4228">
        <v>44941916</v>
      </c>
      <c r="L4228">
        <v>1764</v>
      </c>
      <c r="M4228">
        <v>2</v>
      </c>
      <c r="N4228">
        <v>100506108</v>
      </c>
      <c r="O4228" t="s">
        <v>14356</v>
      </c>
      <c r="P4228">
        <v>-10352</v>
      </c>
      <c r="Q4228" t="s">
        <v>14357</v>
      </c>
      <c r="R4228" t="s">
        <v>14358</v>
      </c>
      <c r="S4228" t="s">
        <v>33948</v>
      </c>
      <c r="T4228">
        <v>0.97979524468909096</v>
      </c>
      <c r="U4228">
        <v>1</v>
      </c>
      <c r="V4228">
        <v>-0.82940547138014797</v>
      </c>
      <c r="W4228">
        <v>6.2825850358688304E-2</v>
      </c>
      <c r="X4228">
        <v>0.704072456322962</v>
      </c>
      <c r="Y4228">
        <v>-25.304348971054399</v>
      </c>
      <c r="Z4228">
        <v>0.67668369291718</v>
      </c>
      <c r="AA4228">
        <v>0.84521697243271998</v>
      </c>
      <c r="AB4228">
        <v>0.96495964815907298</v>
      </c>
      <c r="AC4228">
        <v>0.25878032848854299</v>
      </c>
      <c r="AD4228">
        <v>0.68253123924728298</v>
      </c>
      <c r="AE4228">
        <v>-1.1207319729792</v>
      </c>
      <c r="AF4228">
        <v>0.72514107400333305</v>
      </c>
      <c r="AG4228">
        <v>0.86437216336234302</v>
      </c>
      <c r="AH4228">
        <v>-1.9316121801499</v>
      </c>
      <c r="AI4228">
        <v>6.3287974194947097E-2</v>
      </c>
      <c r="AJ4228">
        <v>0.78121606160956403</v>
      </c>
      <c r="AK4228">
        <v>-25.2509799093718</v>
      </c>
    </row>
    <row r="4229" spans="1:37" x14ac:dyDescent="0.2">
      <c r="A4229" t="s">
        <v>13888</v>
      </c>
      <c r="B4229">
        <v>44952439</v>
      </c>
      <c r="C4229">
        <v>44952610</v>
      </c>
      <c r="D4229">
        <v>172</v>
      </c>
      <c r="E4229" t="s">
        <v>14361</v>
      </c>
      <c r="F4229">
        <v>10</v>
      </c>
      <c r="G4229" t="s">
        <v>14362</v>
      </c>
      <c r="H4229" t="s">
        <v>31000</v>
      </c>
      <c r="I4229">
        <v>2</v>
      </c>
      <c r="J4229">
        <v>44940153</v>
      </c>
      <c r="K4229">
        <v>44941916</v>
      </c>
      <c r="L4229">
        <v>1764</v>
      </c>
      <c r="M4229">
        <v>2</v>
      </c>
      <c r="N4229">
        <v>100506108</v>
      </c>
      <c r="O4229" t="s">
        <v>14356</v>
      </c>
      <c r="P4229">
        <v>-10523</v>
      </c>
      <c r="Q4229" t="s">
        <v>14357</v>
      </c>
      <c r="R4229" t="s">
        <v>14358</v>
      </c>
      <c r="S4229" t="s">
        <v>33948</v>
      </c>
      <c r="T4229">
        <v>0.35387198439864398</v>
      </c>
      <c r="U4229">
        <v>0.603102917160658</v>
      </c>
      <c r="V4229">
        <v>-24.0513240934458</v>
      </c>
      <c r="W4229">
        <v>0.38920677604595899</v>
      </c>
      <c r="X4229">
        <v>0.704072456322962</v>
      </c>
      <c r="Y4229">
        <v>-23.920079568070999</v>
      </c>
      <c r="Z4229">
        <v>0.96726857278496403</v>
      </c>
      <c r="AA4229">
        <v>0.99919698600769702</v>
      </c>
      <c r="AB4229">
        <v>2.5379657504520599E-2</v>
      </c>
      <c r="AC4229">
        <v>0.88945902157151002</v>
      </c>
      <c r="AD4229">
        <v>0.94068432309766403</v>
      </c>
      <c r="AE4229">
        <v>0.194098886207273</v>
      </c>
      <c r="AF4229">
        <v>0.22065000948199101</v>
      </c>
      <c r="AG4229">
        <v>0.68151250837662902</v>
      </c>
      <c r="AH4229">
        <v>-24.6528340408912</v>
      </c>
      <c r="AI4229">
        <v>0.24456414000292601</v>
      </c>
      <c r="AJ4229">
        <v>0.78121606160956403</v>
      </c>
      <c r="AK4229">
        <v>-24.5824447157345</v>
      </c>
    </row>
    <row r="4230" spans="1:37" x14ac:dyDescent="0.2">
      <c r="A4230" t="s">
        <v>13888</v>
      </c>
      <c r="B4230">
        <v>44952610</v>
      </c>
      <c r="C4230">
        <v>44952781</v>
      </c>
      <c r="D4230">
        <v>172</v>
      </c>
      <c r="E4230" t="s">
        <v>14363</v>
      </c>
      <c r="F4230">
        <v>16</v>
      </c>
      <c r="G4230" t="s">
        <v>14364</v>
      </c>
      <c r="H4230" t="s">
        <v>31000</v>
      </c>
      <c r="I4230">
        <v>2</v>
      </c>
      <c r="J4230">
        <v>44940153</v>
      </c>
      <c r="K4230">
        <v>44941916</v>
      </c>
      <c r="L4230">
        <v>1764</v>
      </c>
      <c r="M4230">
        <v>2</v>
      </c>
      <c r="N4230">
        <v>100506108</v>
      </c>
      <c r="O4230" t="s">
        <v>14356</v>
      </c>
      <c r="P4230">
        <v>-10694</v>
      </c>
      <c r="Q4230" t="s">
        <v>14357</v>
      </c>
      <c r="R4230" t="s">
        <v>14358</v>
      </c>
      <c r="S4230" t="s">
        <v>33948</v>
      </c>
      <c r="T4230">
        <v>0.35387198439864398</v>
      </c>
      <c r="U4230">
        <v>0.603102917160658</v>
      </c>
      <c r="V4230">
        <v>-24.0513240934458</v>
      </c>
      <c r="W4230">
        <v>0.38920677604595899</v>
      </c>
      <c r="X4230">
        <v>0.704072456322962</v>
      </c>
      <c r="Y4230">
        <v>-23.920079568070999</v>
      </c>
      <c r="Z4230">
        <v>0.96726857278496403</v>
      </c>
      <c r="AA4230">
        <v>0.99919698600769702</v>
      </c>
      <c r="AB4230">
        <v>-3.9174467146704403E-2</v>
      </c>
      <c r="AC4230">
        <v>0.88945902157151002</v>
      </c>
      <c r="AD4230">
        <v>0.94068432309766403</v>
      </c>
      <c r="AE4230">
        <v>0.129544761460373</v>
      </c>
      <c r="AF4230">
        <v>0.22065000948199101</v>
      </c>
      <c r="AG4230">
        <v>0.68151250837662902</v>
      </c>
      <c r="AH4230">
        <v>-24.610944487549499</v>
      </c>
      <c r="AI4230">
        <v>0.24456414000292601</v>
      </c>
      <c r="AJ4230">
        <v>0.78121606160956403</v>
      </c>
      <c r="AK4230">
        <v>-24.5405551624733</v>
      </c>
    </row>
    <row r="4231" spans="1:37" x14ac:dyDescent="0.2">
      <c r="A4231" t="s">
        <v>13888</v>
      </c>
      <c r="B4231">
        <v>44955539</v>
      </c>
      <c r="C4231">
        <v>44955755</v>
      </c>
      <c r="D4231">
        <v>217</v>
      </c>
      <c r="E4231" t="s">
        <v>14365</v>
      </c>
      <c r="F4231">
        <v>13</v>
      </c>
      <c r="G4231" t="s">
        <v>14366</v>
      </c>
      <c r="H4231" t="s">
        <v>33949</v>
      </c>
      <c r="I4231">
        <v>2</v>
      </c>
      <c r="J4231">
        <v>44940153</v>
      </c>
      <c r="K4231">
        <v>44941916</v>
      </c>
      <c r="L4231">
        <v>1764</v>
      </c>
      <c r="M4231">
        <v>2</v>
      </c>
      <c r="N4231">
        <v>100506108</v>
      </c>
      <c r="O4231" t="s">
        <v>14356</v>
      </c>
      <c r="P4231">
        <v>-13623</v>
      </c>
      <c r="Q4231" t="s">
        <v>14357</v>
      </c>
      <c r="R4231" t="s">
        <v>14358</v>
      </c>
      <c r="S4231" t="s">
        <v>33948</v>
      </c>
      <c r="T4231" t="s">
        <v>40</v>
      </c>
      <c r="U4231" t="s">
        <v>40</v>
      </c>
      <c r="V4231">
        <v>0</v>
      </c>
      <c r="W4231">
        <v>0.29261482077562401</v>
      </c>
      <c r="X4231">
        <v>0.704072456322962</v>
      </c>
      <c r="Y4231">
        <v>23.935216493263098</v>
      </c>
      <c r="Z4231">
        <v>0.48464167878831399</v>
      </c>
      <c r="AA4231">
        <v>0.84435025072159198</v>
      </c>
      <c r="AB4231">
        <v>22.897741882518901</v>
      </c>
      <c r="AC4231">
        <v>0.45677901822897599</v>
      </c>
      <c r="AD4231">
        <v>0.82872126865393902</v>
      </c>
      <c r="AE4231">
        <v>22.9352165832038</v>
      </c>
      <c r="AF4231">
        <v>0.501741946288212</v>
      </c>
      <c r="AG4231">
        <v>0.80674443595273604</v>
      </c>
      <c r="AH4231">
        <v>-22.861216011227501</v>
      </c>
      <c r="AI4231">
        <v>0.14667288820271701</v>
      </c>
      <c r="AJ4231">
        <v>0.78121606160956403</v>
      </c>
      <c r="AK4231">
        <v>23.935216493263098</v>
      </c>
    </row>
    <row r="4232" spans="1:37" x14ac:dyDescent="0.2">
      <c r="A4232" t="s">
        <v>13888</v>
      </c>
      <c r="B4232">
        <v>45064680</v>
      </c>
      <c r="C4232">
        <v>45064842</v>
      </c>
      <c r="D4232">
        <v>163</v>
      </c>
      <c r="E4232" t="s">
        <v>14367</v>
      </c>
      <c r="F4232">
        <v>1</v>
      </c>
      <c r="G4232" t="s">
        <v>14368</v>
      </c>
      <c r="H4232" t="s">
        <v>31000</v>
      </c>
      <c r="I4232">
        <v>2</v>
      </c>
      <c r="J4232">
        <v>45005182</v>
      </c>
      <c r="K4232">
        <v>45009452</v>
      </c>
      <c r="L4232">
        <v>4271</v>
      </c>
      <c r="M4232">
        <v>2</v>
      </c>
      <c r="N4232">
        <v>10736</v>
      </c>
      <c r="O4232" t="s">
        <v>14369</v>
      </c>
      <c r="P4232">
        <v>-55228</v>
      </c>
      <c r="Q4232" t="s">
        <v>14370</v>
      </c>
      <c r="R4232" t="s">
        <v>14371</v>
      </c>
      <c r="S4232" t="s">
        <v>33950</v>
      </c>
      <c r="T4232">
        <v>0.152084254673993</v>
      </c>
      <c r="U4232">
        <v>0.603102917160658</v>
      </c>
      <c r="V4232">
        <v>25.205044251466301</v>
      </c>
      <c r="W4232">
        <v>0.20525741147413201</v>
      </c>
      <c r="X4232">
        <v>0.704072456322962</v>
      </c>
      <c r="Y4232">
        <v>-23.380712590219598</v>
      </c>
      <c r="Z4232">
        <v>0.203350924423461</v>
      </c>
      <c r="AA4232">
        <v>0.72610664078822296</v>
      </c>
      <c r="AB4232">
        <v>24.306910482658498</v>
      </c>
      <c r="AC4232">
        <v>0.32081866871113202</v>
      </c>
      <c r="AD4232">
        <v>0.68773325147593101</v>
      </c>
      <c r="AE4232">
        <v>0.42761172710525602</v>
      </c>
      <c r="AF4232">
        <v>0.205398459628826</v>
      </c>
      <c r="AG4232">
        <v>0.68151250837662902</v>
      </c>
      <c r="AH4232">
        <v>5.4318539411567697</v>
      </c>
      <c r="AI4232">
        <v>0.24456414000292601</v>
      </c>
      <c r="AJ4232">
        <v>0.78121606160956403</v>
      </c>
      <c r="AK4232">
        <v>-24.199995284089201</v>
      </c>
    </row>
    <row r="4233" spans="1:37" x14ac:dyDescent="0.2">
      <c r="A4233" t="s">
        <v>13888</v>
      </c>
      <c r="B4233">
        <v>45064842</v>
      </c>
      <c r="C4233">
        <v>45065004</v>
      </c>
      <c r="D4233">
        <v>163</v>
      </c>
      <c r="E4233" t="s">
        <v>14372</v>
      </c>
      <c r="F4233">
        <v>3</v>
      </c>
      <c r="G4233" t="s">
        <v>14373</v>
      </c>
      <c r="H4233" t="s">
        <v>31000</v>
      </c>
      <c r="I4233">
        <v>2</v>
      </c>
      <c r="J4233">
        <v>45005182</v>
      </c>
      <c r="K4233">
        <v>45009452</v>
      </c>
      <c r="L4233">
        <v>4271</v>
      </c>
      <c r="M4233">
        <v>2</v>
      </c>
      <c r="N4233">
        <v>10736</v>
      </c>
      <c r="O4233" t="s">
        <v>14369</v>
      </c>
      <c r="P4233">
        <v>-55390</v>
      </c>
      <c r="Q4233" t="s">
        <v>14370</v>
      </c>
      <c r="R4233" t="s">
        <v>14371</v>
      </c>
      <c r="S4233" t="s">
        <v>33950</v>
      </c>
      <c r="T4233">
        <v>0.152084254673993</v>
      </c>
      <c r="U4233">
        <v>0.603102917160658</v>
      </c>
      <c r="V4233">
        <v>25.205044251466301</v>
      </c>
      <c r="W4233">
        <v>0.20525741147413201</v>
      </c>
      <c r="X4233">
        <v>0.704072456322962</v>
      </c>
      <c r="Y4233">
        <v>-23.380712590219598</v>
      </c>
      <c r="Z4233">
        <v>0.203350924423461</v>
      </c>
      <c r="AA4233">
        <v>0.72610664078822296</v>
      </c>
      <c r="AB4233">
        <v>24.306910482658498</v>
      </c>
      <c r="AC4233">
        <v>0.32081866871113202</v>
      </c>
      <c r="AD4233">
        <v>0.68773325147593101</v>
      </c>
      <c r="AE4233">
        <v>0.42761172710525602</v>
      </c>
      <c r="AF4233">
        <v>0.205398459628826</v>
      </c>
      <c r="AG4233">
        <v>0.68151250837662902</v>
      </c>
      <c r="AH4233">
        <v>5.4318539411567697</v>
      </c>
      <c r="AI4233">
        <v>0.24456414000292601</v>
      </c>
      <c r="AJ4233">
        <v>0.78121606160956403</v>
      </c>
      <c r="AK4233">
        <v>-24.199995284089201</v>
      </c>
    </row>
    <row r="4234" spans="1:37" x14ac:dyDescent="0.2">
      <c r="A4234" t="s">
        <v>13888</v>
      </c>
      <c r="B4234">
        <v>45917495</v>
      </c>
      <c r="C4234">
        <v>45917645</v>
      </c>
      <c r="D4234">
        <v>151</v>
      </c>
      <c r="E4234" t="s">
        <v>14374</v>
      </c>
      <c r="F4234">
        <v>3</v>
      </c>
      <c r="G4234" t="s">
        <v>14375</v>
      </c>
      <c r="H4234" t="s">
        <v>33951</v>
      </c>
      <c r="I4234">
        <v>2</v>
      </c>
      <c r="J4234">
        <v>45978095</v>
      </c>
      <c r="K4234">
        <v>45984681</v>
      </c>
      <c r="L4234">
        <v>6587</v>
      </c>
      <c r="M4234">
        <v>1</v>
      </c>
      <c r="N4234">
        <v>5581</v>
      </c>
      <c r="O4234" t="s">
        <v>14376</v>
      </c>
      <c r="P4234">
        <v>-60450</v>
      </c>
      <c r="Q4234" t="s">
        <v>14377</v>
      </c>
      <c r="R4234" t="s">
        <v>14378</v>
      </c>
      <c r="S4234" t="s">
        <v>33952</v>
      </c>
      <c r="T4234">
        <v>0.32911398597860803</v>
      </c>
      <c r="U4234">
        <v>0.603102917160658</v>
      </c>
      <c r="V4234">
        <v>24.275398070562801</v>
      </c>
      <c r="W4234">
        <v>0.94541066367716797</v>
      </c>
      <c r="X4234">
        <v>0.95159051474143896</v>
      </c>
      <c r="Y4234">
        <v>-0.31484429076661102</v>
      </c>
      <c r="Z4234">
        <v>0.48464167878831399</v>
      </c>
      <c r="AA4234">
        <v>0.84435025072159198</v>
      </c>
      <c r="AB4234">
        <v>23.311924014083498</v>
      </c>
      <c r="AC4234">
        <v>0.71753805159658501</v>
      </c>
      <c r="AD4234">
        <v>0.87989882095915395</v>
      </c>
      <c r="AE4234">
        <v>-1.3148441891354301</v>
      </c>
      <c r="AF4234">
        <v>0.16793847098801201</v>
      </c>
      <c r="AG4234">
        <v>0.68151250837662902</v>
      </c>
      <c r="AH4234">
        <v>24.275398070562801</v>
      </c>
      <c r="AI4234">
        <v>0.59609816080359102</v>
      </c>
      <c r="AJ4234">
        <v>0.78121606160956403</v>
      </c>
      <c r="AK4234">
        <v>0.55391110845958402</v>
      </c>
    </row>
    <row r="4235" spans="1:37" x14ac:dyDescent="0.2">
      <c r="A4235" t="s">
        <v>13888</v>
      </c>
      <c r="B4235">
        <v>45917645</v>
      </c>
      <c r="C4235">
        <v>45917795</v>
      </c>
      <c r="D4235">
        <v>151</v>
      </c>
      <c r="E4235" t="s">
        <v>14379</v>
      </c>
      <c r="F4235">
        <v>15</v>
      </c>
      <c r="G4235" t="s">
        <v>14380</v>
      </c>
      <c r="H4235" t="s">
        <v>33951</v>
      </c>
      <c r="I4235">
        <v>2</v>
      </c>
      <c r="J4235">
        <v>45978095</v>
      </c>
      <c r="K4235">
        <v>45984681</v>
      </c>
      <c r="L4235">
        <v>6587</v>
      </c>
      <c r="M4235">
        <v>1</v>
      </c>
      <c r="N4235">
        <v>5581</v>
      </c>
      <c r="O4235" t="s">
        <v>14376</v>
      </c>
      <c r="P4235">
        <v>-60300</v>
      </c>
      <c r="Q4235" t="s">
        <v>14377</v>
      </c>
      <c r="R4235" t="s">
        <v>14378</v>
      </c>
      <c r="S4235" t="s">
        <v>33952</v>
      </c>
      <c r="T4235">
        <v>0.32911398597860803</v>
      </c>
      <c r="U4235">
        <v>0.603102917160658</v>
      </c>
      <c r="V4235">
        <v>24.275398070562801</v>
      </c>
      <c r="W4235">
        <v>0.94541066367716797</v>
      </c>
      <c r="X4235">
        <v>0.95159051474143896</v>
      </c>
      <c r="Y4235">
        <v>-0.31484429076661102</v>
      </c>
      <c r="Z4235">
        <v>0.48464167878831399</v>
      </c>
      <c r="AA4235">
        <v>0.84435025072159198</v>
      </c>
      <c r="AB4235">
        <v>23.311924014083498</v>
      </c>
      <c r="AC4235">
        <v>0.71753805159658501</v>
      </c>
      <c r="AD4235">
        <v>0.87989882095915395</v>
      </c>
      <c r="AE4235">
        <v>-1.3148441891354301</v>
      </c>
      <c r="AF4235">
        <v>0.16793847098801201</v>
      </c>
      <c r="AG4235">
        <v>0.68151250837662902</v>
      </c>
      <c r="AH4235">
        <v>24.275398070562801</v>
      </c>
      <c r="AI4235">
        <v>0.59609816080359102</v>
      </c>
      <c r="AJ4235">
        <v>0.78121606160956403</v>
      </c>
      <c r="AK4235">
        <v>0.55391110845958402</v>
      </c>
    </row>
    <row r="4236" spans="1:37" x14ac:dyDescent="0.2">
      <c r="A4236" t="s">
        <v>13888</v>
      </c>
      <c r="B4236">
        <v>45917795</v>
      </c>
      <c r="C4236">
        <v>45917945</v>
      </c>
      <c r="D4236">
        <v>151</v>
      </c>
      <c r="E4236" t="s">
        <v>14381</v>
      </c>
      <c r="F4236">
        <v>13</v>
      </c>
      <c r="G4236" t="s">
        <v>14382</v>
      </c>
      <c r="H4236" t="s">
        <v>33951</v>
      </c>
      <c r="I4236">
        <v>2</v>
      </c>
      <c r="J4236">
        <v>45978095</v>
      </c>
      <c r="K4236">
        <v>45984681</v>
      </c>
      <c r="L4236">
        <v>6587</v>
      </c>
      <c r="M4236">
        <v>1</v>
      </c>
      <c r="N4236">
        <v>5581</v>
      </c>
      <c r="O4236" t="s">
        <v>14376</v>
      </c>
      <c r="P4236">
        <v>-60150</v>
      </c>
      <c r="Q4236" t="s">
        <v>14377</v>
      </c>
      <c r="R4236" t="s">
        <v>14378</v>
      </c>
      <c r="S4236" t="s">
        <v>33952</v>
      </c>
      <c r="T4236">
        <v>0.32911398597860803</v>
      </c>
      <c r="U4236">
        <v>0.603102917160658</v>
      </c>
      <c r="V4236">
        <v>23.2753981416108</v>
      </c>
      <c r="W4236">
        <v>0.94541066367716797</v>
      </c>
      <c r="X4236">
        <v>0.95159051474143896</v>
      </c>
      <c r="Y4236">
        <v>-0.122199218305973</v>
      </c>
      <c r="Z4236">
        <v>0.48464167878831399</v>
      </c>
      <c r="AA4236">
        <v>0.84435025072159198</v>
      </c>
      <c r="AB4236">
        <v>22.311924152627</v>
      </c>
      <c r="AC4236">
        <v>0.71753805159658501</v>
      </c>
      <c r="AD4236">
        <v>0.87989882095915395</v>
      </c>
      <c r="AE4236">
        <v>-1.1221990404514199</v>
      </c>
      <c r="AF4236">
        <v>0.16793847098801201</v>
      </c>
      <c r="AG4236">
        <v>0.68151250837662902</v>
      </c>
      <c r="AH4236">
        <v>23.2753981416108</v>
      </c>
      <c r="AI4236">
        <v>0.59609816080359102</v>
      </c>
      <c r="AJ4236">
        <v>0.78121606160956403</v>
      </c>
      <c r="AK4236">
        <v>0.74655611342468098</v>
      </c>
    </row>
    <row r="4237" spans="1:37" x14ac:dyDescent="0.2">
      <c r="A4237" t="s">
        <v>13888</v>
      </c>
      <c r="B4237">
        <v>46026968</v>
      </c>
      <c r="C4237">
        <v>46027119</v>
      </c>
      <c r="D4237">
        <v>152</v>
      </c>
      <c r="E4237" t="s">
        <v>14383</v>
      </c>
      <c r="F4237">
        <v>2</v>
      </c>
      <c r="G4237" t="s">
        <v>14384</v>
      </c>
      <c r="H4237" t="s">
        <v>33953</v>
      </c>
      <c r="I4237">
        <v>2</v>
      </c>
      <c r="J4237">
        <v>46000902</v>
      </c>
      <c r="K4237">
        <v>46010964</v>
      </c>
      <c r="L4237">
        <v>10063</v>
      </c>
      <c r="M4237">
        <v>1</v>
      </c>
      <c r="N4237">
        <v>5581</v>
      </c>
      <c r="O4237" t="s">
        <v>14385</v>
      </c>
      <c r="P4237">
        <v>26066</v>
      </c>
      <c r="Q4237" t="s">
        <v>14377</v>
      </c>
      <c r="R4237" t="s">
        <v>14378</v>
      </c>
      <c r="S4237" t="s">
        <v>33952</v>
      </c>
      <c r="T4237">
        <v>1</v>
      </c>
      <c r="U4237">
        <v>1</v>
      </c>
      <c r="V4237">
        <v>-2.80929194133628</v>
      </c>
      <c r="W4237">
        <v>0.94541066367716797</v>
      </c>
      <c r="X4237">
        <v>0.95159051474143896</v>
      </c>
      <c r="Y4237">
        <v>-2.6040468728486599</v>
      </c>
      <c r="Z4237">
        <v>0.65379035313853895</v>
      </c>
      <c r="AA4237">
        <v>0.84521697243271998</v>
      </c>
      <c r="AB4237">
        <v>-3.7727653745638601</v>
      </c>
      <c r="AC4237">
        <v>0.71753805159658501</v>
      </c>
      <c r="AD4237">
        <v>0.87989882095915395</v>
      </c>
      <c r="AE4237">
        <v>-3.6040461821013401</v>
      </c>
      <c r="AF4237">
        <v>0.64997455747578503</v>
      </c>
      <c r="AG4237">
        <v>0.80674443595273604</v>
      </c>
      <c r="AH4237">
        <v>-1.87968136308083</v>
      </c>
      <c r="AI4237">
        <v>0.59609816080359102</v>
      </c>
      <c r="AJ4237">
        <v>0.78121606160956403</v>
      </c>
      <c r="AK4237">
        <v>-1.7352914999800599</v>
      </c>
    </row>
    <row r="4238" spans="1:37" x14ac:dyDescent="0.2">
      <c r="A4238" t="s">
        <v>13888</v>
      </c>
      <c r="B4238">
        <v>46027119</v>
      </c>
      <c r="C4238">
        <v>46027270</v>
      </c>
      <c r="D4238">
        <v>152</v>
      </c>
      <c r="E4238" t="s">
        <v>14386</v>
      </c>
      <c r="F4238">
        <v>1</v>
      </c>
      <c r="G4238" t="s">
        <v>14387</v>
      </c>
      <c r="H4238" t="s">
        <v>33953</v>
      </c>
      <c r="I4238">
        <v>2</v>
      </c>
      <c r="J4238">
        <v>46000902</v>
      </c>
      <c r="K4238">
        <v>46010964</v>
      </c>
      <c r="L4238">
        <v>10063</v>
      </c>
      <c r="M4238">
        <v>1</v>
      </c>
      <c r="N4238">
        <v>5581</v>
      </c>
      <c r="O4238" t="s">
        <v>14385</v>
      </c>
      <c r="P4238">
        <v>26217</v>
      </c>
      <c r="Q4238" t="s">
        <v>14377</v>
      </c>
      <c r="R4238" t="s">
        <v>14378</v>
      </c>
      <c r="S4238" t="s">
        <v>33952</v>
      </c>
      <c r="T4238">
        <v>1</v>
      </c>
      <c r="U4238">
        <v>1</v>
      </c>
      <c r="V4238">
        <v>-2.80929194133628</v>
      </c>
      <c r="W4238">
        <v>0.94541066367716797</v>
      </c>
      <c r="X4238">
        <v>0.95159051474143896</v>
      </c>
      <c r="Y4238">
        <v>-2.6040468728486599</v>
      </c>
      <c r="Z4238">
        <v>0.65379035313853895</v>
      </c>
      <c r="AA4238">
        <v>0.84521697243271998</v>
      </c>
      <c r="AB4238">
        <v>-3.7727653745638601</v>
      </c>
      <c r="AC4238">
        <v>0.71753805159658501</v>
      </c>
      <c r="AD4238">
        <v>0.87989882095915395</v>
      </c>
      <c r="AE4238">
        <v>-3.6040461821013401</v>
      </c>
      <c r="AF4238">
        <v>0.64997455747578503</v>
      </c>
      <c r="AG4238">
        <v>0.80674443595273604</v>
      </c>
      <c r="AH4238">
        <v>-1.87968136308083</v>
      </c>
      <c r="AI4238">
        <v>0.59609816080359102</v>
      </c>
      <c r="AJ4238">
        <v>0.78121606160956403</v>
      </c>
      <c r="AK4238">
        <v>-1.7352914999800599</v>
      </c>
    </row>
    <row r="4239" spans="1:37" x14ac:dyDescent="0.2">
      <c r="A4239" t="s">
        <v>13888</v>
      </c>
      <c r="B4239">
        <v>46027270</v>
      </c>
      <c r="C4239">
        <v>46027421</v>
      </c>
      <c r="D4239">
        <v>152</v>
      </c>
      <c r="E4239" t="s">
        <v>14388</v>
      </c>
      <c r="F4239">
        <v>0</v>
      </c>
      <c r="G4239" t="s">
        <v>14389</v>
      </c>
      <c r="H4239" t="s">
        <v>33953</v>
      </c>
      <c r="I4239">
        <v>2</v>
      </c>
      <c r="J4239">
        <v>46000902</v>
      </c>
      <c r="K4239">
        <v>46010964</v>
      </c>
      <c r="L4239">
        <v>10063</v>
      </c>
      <c r="M4239">
        <v>1</v>
      </c>
      <c r="N4239">
        <v>5581</v>
      </c>
      <c r="O4239" t="s">
        <v>14385</v>
      </c>
      <c r="P4239">
        <v>26368</v>
      </c>
      <c r="Q4239" t="s">
        <v>14377</v>
      </c>
      <c r="R4239" t="s">
        <v>14378</v>
      </c>
      <c r="S4239" t="s">
        <v>33952</v>
      </c>
      <c r="T4239">
        <v>1</v>
      </c>
      <c r="U4239">
        <v>1</v>
      </c>
      <c r="V4239">
        <v>-2.80929194133628</v>
      </c>
      <c r="W4239">
        <v>0.94541066367716797</v>
      </c>
      <c r="X4239">
        <v>0.95159051474143896</v>
      </c>
      <c r="Y4239">
        <v>-2.6040468728486599</v>
      </c>
      <c r="Z4239">
        <v>0.65379035313853895</v>
      </c>
      <c r="AA4239">
        <v>0.84521697243271998</v>
      </c>
      <c r="AB4239">
        <v>-3.7727653745638601</v>
      </c>
      <c r="AC4239">
        <v>0.71753805159658501</v>
      </c>
      <c r="AD4239">
        <v>0.87989882095915395</v>
      </c>
      <c r="AE4239">
        <v>-3.6040461821013401</v>
      </c>
      <c r="AF4239">
        <v>0.64997455747578503</v>
      </c>
      <c r="AG4239">
        <v>0.80674443595273604</v>
      </c>
      <c r="AH4239">
        <v>-1.87968136308083</v>
      </c>
      <c r="AI4239">
        <v>0.59609816080359102</v>
      </c>
      <c r="AJ4239">
        <v>0.78121606160956403</v>
      </c>
      <c r="AK4239">
        <v>-1.7352914999800599</v>
      </c>
    </row>
    <row r="4240" spans="1:37" x14ac:dyDescent="0.2">
      <c r="A4240" t="s">
        <v>13888</v>
      </c>
      <c r="B4240">
        <v>46878605</v>
      </c>
      <c r="C4240">
        <v>46878856</v>
      </c>
      <c r="D4240">
        <v>252</v>
      </c>
      <c r="E4240" t="s">
        <v>14390</v>
      </c>
      <c r="F4240">
        <v>1</v>
      </c>
      <c r="G4240" t="s">
        <v>14391</v>
      </c>
      <c r="H4240" t="s">
        <v>31000</v>
      </c>
      <c r="I4240">
        <v>2</v>
      </c>
      <c r="J4240">
        <v>46855688</v>
      </c>
      <c r="K4240">
        <v>46858579</v>
      </c>
      <c r="L4240">
        <v>2892</v>
      </c>
      <c r="M4240">
        <v>1</v>
      </c>
      <c r="N4240">
        <v>100134259</v>
      </c>
      <c r="O4240" t="s">
        <v>14392</v>
      </c>
      <c r="P4240">
        <v>22917</v>
      </c>
      <c r="Q4240" t="s">
        <v>14393</v>
      </c>
      <c r="R4240" t="s">
        <v>14394</v>
      </c>
      <c r="S4240" t="s">
        <v>33954</v>
      </c>
      <c r="T4240">
        <v>0.97213403838398904</v>
      </c>
      <c r="U4240">
        <v>1</v>
      </c>
      <c r="V4240">
        <v>1.07446153820395</v>
      </c>
      <c r="W4240">
        <v>0.89107655920673101</v>
      </c>
      <c r="X4240">
        <v>0.95159051474143896</v>
      </c>
      <c r="Y4240">
        <v>1.2797066391738301</v>
      </c>
      <c r="Z4240">
        <v>0.69013698642955401</v>
      </c>
      <c r="AA4240">
        <v>0.84521697243271998</v>
      </c>
      <c r="AB4240">
        <v>0.11098746636932499</v>
      </c>
      <c r="AC4240">
        <v>0.75388744886274095</v>
      </c>
      <c r="AD4240">
        <v>0.87989882095915395</v>
      </c>
      <c r="AE4240">
        <v>0.27970669131409098</v>
      </c>
      <c r="AF4240">
        <v>0.61410715005536498</v>
      </c>
      <c r="AG4240">
        <v>0.80674443595273604</v>
      </c>
      <c r="AH4240">
        <v>2.0040721057372699</v>
      </c>
      <c r="AI4240">
        <v>0.56157887380500204</v>
      </c>
      <c r="AJ4240">
        <v>0.78121606160956403</v>
      </c>
      <c r="AK4240">
        <v>2.14846200132029</v>
      </c>
    </row>
    <row r="4241" spans="1:37" x14ac:dyDescent="0.2">
      <c r="A4241" t="s">
        <v>13888</v>
      </c>
      <c r="B4241">
        <v>46935518</v>
      </c>
      <c r="C4241">
        <v>46935817</v>
      </c>
      <c r="D4241">
        <v>300</v>
      </c>
      <c r="E4241" t="s">
        <v>14395</v>
      </c>
      <c r="F4241">
        <v>3</v>
      </c>
      <c r="G4241" t="s">
        <v>14396</v>
      </c>
      <c r="H4241" t="s">
        <v>33955</v>
      </c>
      <c r="I4241">
        <v>2</v>
      </c>
      <c r="J4241">
        <v>46941224</v>
      </c>
      <c r="K4241">
        <v>47076123</v>
      </c>
      <c r="L4241">
        <v>134900</v>
      </c>
      <c r="M4241">
        <v>1</v>
      </c>
      <c r="N4241">
        <v>57217</v>
      </c>
      <c r="O4241" t="s">
        <v>14397</v>
      </c>
      <c r="P4241">
        <v>-5407</v>
      </c>
      <c r="Q4241" t="s">
        <v>14398</v>
      </c>
      <c r="R4241" t="s">
        <v>14399</v>
      </c>
      <c r="S4241" t="s">
        <v>33956</v>
      </c>
      <c r="T4241">
        <v>0.152084254673993</v>
      </c>
      <c r="U4241">
        <v>0.603102917160658</v>
      </c>
      <c r="V4241">
        <v>24.711608269349799</v>
      </c>
      <c r="W4241">
        <v>0.94541066367716797</v>
      </c>
      <c r="X4241">
        <v>0.95159051474143896</v>
      </c>
      <c r="Y4241">
        <v>-1.2264399419079299</v>
      </c>
      <c r="Z4241">
        <v>0.306975110376564</v>
      </c>
      <c r="AA4241">
        <v>0.72610664078822296</v>
      </c>
      <c r="AB4241">
        <v>23.748134195259102</v>
      </c>
      <c r="AC4241">
        <v>0.71753805159658501</v>
      </c>
      <c r="AD4241">
        <v>0.87989882095915395</v>
      </c>
      <c r="AE4241">
        <v>-2.22643975072699</v>
      </c>
      <c r="AF4241">
        <v>4.6407610929182198E-2</v>
      </c>
      <c r="AG4241">
        <v>0.476038960109122</v>
      </c>
      <c r="AH4241">
        <v>24.711608269349799</v>
      </c>
      <c r="AI4241">
        <v>0.59609816080359102</v>
      </c>
      <c r="AJ4241">
        <v>0.78121606160956403</v>
      </c>
      <c r="AK4241">
        <v>-0.35768454268173</v>
      </c>
    </row>
    <row r="4242" spans="1:37" x14ac:dyDescent="0.2">
      <c r="A4242" t="s">
        <v>13888</v>
      </c>
      <c r="B4242">
        <v>46935881</v>
      </c>
      <c r="C4242">
        <v>46936033</v>
      </c>
      <c r="D4242">
        <v>153</v>
      </c>
      <c r="E4242" t="s">
        <v>14400</v>
      </c>
      <c r="F4242">
        <v>2</v>
      </c>
      <c r="G4242" t="s">
        <v>14401</v>
      </c>
      <c r="H4242" t="s">
        <v>33955</v>
      </c>
      <c r="I4242">
        <v>2</v>
      </c>
      <c r="J4242">
        <v>46941224</v>
      </c>
      <c r="K4242">
        <v>47076123</v>
      </c>
      <c r="L4242">
        <v>134900</v>
      </c>
      <c r="M4242">
        <v>1</v>
      </c>
      <c r="N4242">
        <v>57217</v>
      </c>
      <c r="O4242" t="s">
        <v>14397</v>
      </c>
      <c r="P4242">
        <v>-5191</v>
      </c>
      <c r="Q4242" t="s">
        <v>14398</v>
      </c>
      <c r="R4242" t="s">
        <v>14399</v>
      </c>
      <c r="S4242" t="s">
        <v>33956</v>
      </c>
      <c r="T4242">
        <v>0.152084254673993</v>
      </c>
      <c r="U4242">
        <v>0.603102917160658</v>
      </c>
      <c r="V4242">
        <v>24.711608269349799</v>
      </c>
      <c r="W4242">
        <v>0.94541066367716797</v>
      </c>
      <c r="X4242">
        <v>0.95159051474143896</v>
      </c>
      <c r="Y4242">
        <v>-1.2264399419079299</v>
      </c>
      <c r="Z4242">
        <v>0.306975110376564</v>
      </c>
      <c r="AA4242">
        <v>0.72610664078822296</v>
      </c>
      <c r="AB4242">
        <v>23.748134195259102</v>
      </c>
      <c r="AC4242">
        <v>0.71753805159658501</v>
      </c>
      <c r="AD4242">
        <v>0.87989882095915395</v>
      </c>
      <c r="AE4242">
        <v>-2.22643975072699</v>
      </c>
      <c r="AF4242">
        <v>4.6407610929182198E-2</v>
      </c>
      <c r="AG4242">
        <v>0.476038960109122</v>
      </c>
      <c r="AH4242">
        <v>24.711608269349799</v>
      </c>
      <c r="AI4242">
        <v>0.59609816080359102</v>
      </c>
      <c r="AJ4242">
        <v>0.78121606160956403</v>
      </c>
      <c r="AK4242">
        <v>-0.35768454268173</v>
      </c>
    </row>
    <row r="4243" spans="1:37" x14ac:dyDescent="0.2">
      <c r="A4243" t="s">
        <v>13888</v>
      </c>
      <c r="B4243">
        <v>47107448</v>
      </c>
      <c r="C4243">
        <v>47107611</v>
      </c>
      <c r="D4243">
        <v>164</v>
      </c>
      <c r="E4243" t="s">
        <v>14402</v>
      </c>
      <c r="F4243">
        <v>5</v>
      </c>
      <c r="G4243" t="s">
        <v>14403</v>
      </c>
      <c r="H4243" t="s">
        <v>33957</v>
      </c>
      <c r="I4243">
        <v>2</v>
      </c>
      <c r="J4243">
        <v>47086991</v>
      </c>
      <c r="K4243">
        <v>47151295</v>
      </c>
      <c r="L4243">
        <v>64305</v>
      </c>
      <c r="M4243">
        <v>2</v>
      </c>
      <c r="N4243">
        <v>285051</v>
      </c>
      <c r="O4243" t="s">
        <v>14404</v>
      </c>
      <c r="P4243">
        <v>43684</v>
      </c>
      <c r="Q4243" t="s">
        <v>14405</v>
      </c>
      <c r="R4243" t="s">
        <v>14406</v>
      </c>
      <c r="S4243" t="s">
        <v>33958</v>
      </c>
      <c r="T4243">
        <v>1</v>
      </c>
      <c r="U4243">
        <v>1</v>
      </c>
      <c r="V4243">
        <v>-1.95488555145545</v>
      </c>
      <c r="W4243">
        <v>0.38920677604595899</v>
      </c>
      <c r="X4243">
        <v>0.704072456322962</v>
      </c>
      <c r="Y4243">
        <v>-21.930673535141</v>
      </c>
      <c r="Z4243">
        <v>0.65379035313853895</v>
      </c>
      <c r="AA4243">
        <v>0.84521697243271998</v>
      </c>
      <c r="AB4243">
        <v>-2.9183593772975698</v>
      </c>
      <c r="AC4243">
        <v>0.75388744886274095</v>
      </c>
      <c r="AD4243">
        <v>0.87989882095915395</v>
      </c>
      <c r="AE4243">
        <v>1.30090934041614</v>
      </c>
      <c r="AF4243">
        <v>0.64997455747578503</v>
      </c>
      <c r="AG4243">
        <v>0.80674443595273604</v>
      </c>
      <c r="AH4243">
        <v>-1.0252749525856599</v>
      </c>
      <c r="AI4243">
        <v>0.35038410267202102</v>
      </c>
      <c r="AJ4243">
        <v>0.78121606160956403</v>
      </c>
      <c r="AK4243">
        <v>-23.404101322400201</v>
      </c>
    </row>
    <row r="4244" spans="1:37" x14ac:dyDescent="0.2">
      <c r="A4244" t="s">
        <v>13888</v>
      </c>
      <c r="B4244">
        <v>47107611</v>
      </c>
      <c r="C4244">
        <v>47107774</v>
      </c>
      <c r="D4244">
        <v>164</v>
      </c>
      <c r="E4244" t="s">
        <v>14407</v>
      </c>
      <c r="F4244">
        <v>5</v>
      </c>
      <c r="G4244" t="s">
        <v>14408</v>
      </c>
      <c r="H4244" t="s">
        <v>33957</v>
      </c>
      <c r="I4244">
        <v>2</v>
      </c>
      <c r="J4244">
        <v>47086991</v>
      </c>
      <c r="K4244">
        <v>47151295</v>
      </c>
      <c r="L4244">
        <v>64305</v>
      </c>
      <c r="M4244">
        <v>2</v>
      </c>
      <c r="N4244">
        <v>285051</v>
      </c>
      <c r="O4244" t="s">
        <v>14404</v>
      </c>
      <c r="P4244">
        <v>43521</v>
      </c>
      <c r="Q4244" t="s">
        <v>14405</v>
      </c>
      <c r="R4244" t="s">
        <v>14406</v>
      </c>
      <c r="S4244" t="s">
        <v>33958</v>
      </c>
      <c r="T4244">
        <v>1</v>
      </c>
      <c r="U4244">
        <v>1</v>
      </c>
      <c r="V4244">
        <v>-1.95488555145545</v>
      </c>
      <c r="W4244">
        <v>0.38920677604595899</v>
      </c>
      <c r="X4244">
        <v>0.704072456322962</v>
      </c>
      <c r="Y4244">
        <v>-21.930673535141</v>
      </c>
      <c r="Z4244">
        <v>0.65379035313853895</v>
      </c>
      <c r="AA4244">
        <v>0.84521697243271998</v>
      </c>
      <c r="AB4244">
        <v>-2.9183593772975698</v>
      </c>
      <c r="AC4244">
        <v>0.75388744886274095</v>
      </c>
      <c r="AD4244">
        <v>0.87989882095915395</v>
      </c>
      <c r="AE4244">
        <v>1.30090934041614</v>
      </c>
      <c r="AF4244">
        <v>0.64997455747578503</v>
      </c>
      <c r="AG4244">
        <v>0.80674443595273604</v>
      </c>
      <c r="AH4244">
        <v>-1.0252749525856599</v>
      </c>
      <c r="AI4244">
        <v>0.35038410267202102</v>
      </c>
      <c r="AJ4244">
        <v>0.78121606160956403</v>
      </c>
      <c r="AK4244">
        <v>-23.404101322400201</v>
      </c>
    </row>
    <row r="4245" spans="1:37" x14ac:dyDescent="0.2">
      <c r="A4245" t="s">
        <v>13888</v>
      </c>
      <c r="B4245">
        <v>51780318</v>
      </c>
      <c r="C4245">
        <v>51780479</v>
      </c>
      <c r="D4245">
        <v>162</v>
      </c>
      <c r="E4245" t="s">
        <v>14409</v>
      </c>
      <c r="F4245">
        <v>14</v>
      </c>
      <c r="G4245" t="s">
        <v>14410</v>
      </c>
      <c r="H4245" t="s">
        <v>33959</v>
      </c>
      <c r="I4245">
        <v>2</v>
      </c>
      <c r="J4245">
        <v>51977787</v>
      </c>
      <c r="K4245">
        <v>52022435</v>
      </c>
      <c r="L4245">
        <v>44649</v>
      </c>
      <c r="M4245">
        <v>2</v>
      </c>
      <c r="N4245">
        <v>105374597</v>
      </c>
      <c r="O4245" t="s">
        <v>14411</v>
      </c>
      <c r="P4245">
        <v>241956</v>
      </c>
      <c r="Q4245" t="s">
        <v>40</v>
      </c>
      <c r="R4245" t="s">
        <v>14412</v>
      </c>
      <c r="S4245" t="s">
        <v>33960</v>
      </c>
      <c r="T4245">
        <v>0.506551998792793</v>
      </c>
      <c r="U4245">
        <v>0.78288571403930396</v>
      </c>
      <c r="V4245">
        <v>2.8183505698959501</v>
      </c>
      <c r="W4245">
        <v>0.20525741147413201</v>
      </c>
      <c r="X4245">
        <v>0.704072456322962</v>
      </c>
      <c r="Y4245">
        <v>-23.8115628276005</v>
      </c>
      <c r="Z4245">
        <v>0.93459220503170903</v>
      </c>
      <c r="AA4245">
        <v>0.99919698600769702</v>
      </c>
      <c r="AB4245">
        <v>1.85487649262263</v>
      </c>
      <c r="AC4245">
        <v>0.32081866871113202</v>
      </c>
      <c r="AD4245">
        <v>0.68773325147593101</v>
      </c>
      <c r="AE4245">
        <v>-0.73693858182390104</v>
      </c>
      <c r="AF4245">
        <v>0.205398459628826</v>
      </c>
      <c r="AG4245">
        <v>0.68151250837662902</v>
      </c>
      <c r="AH4245">
        <v>3.7479609282787698</v>
      </c>
      <c r="AI4245">
        <v>0.24456414000292601</v>
      </c>
      <c r="AJ4245">
        <v>0.78121606160956403</v>
      </c>
      <c r="AK4245">
        <v>-23.936534504636398</v>
      </c>
    </row>
    <row r="4246" spans="1:37" x14ac:dyDescent="0.2">
      <c r="A4246" t="s">
        <v>13888</v>
      </c>
      <c r="B4246">
        <v>51780479</v>
      </c>
      <c r="C4246">
        <v>51780640</v>
      </c>
      <c r="D4246">
        <v>162</v>
      </c>
      <c r="E4246" t="s">
        <v>14413</v>
      </c>
      <c r="F4246">
        <v>10</v>
      </c>
      <c r="G4246" t="s">
        <v>14414</v>
      </c>
      <c r="H4246" t="s">
        <v>33959</v>
      </c>
      <c r="I4246">
        <v>2</v>
      </c>
      <c r="J4246">
        <v>51977787</v>
      </c>
      <c r="K4246">
        <v>52022435</v>
      </c>
      <c r="L4246">
        <v>44649</v>
      </c>
      <c r="M4246">
        <v>2</v>
      </c>
      <c r="N4246">
        <v>105374597</v>
      </c>
      <c r="O4246" t="s">
        <v>14411</v>
      </c>
      <c r="P4246">
        <v>241795</v>
      </c>
      <c r="Q4246" t="s">
        <v>40</v>
      </c>
      <c r="R4246" t="s">
        <v>14412</v>
      </c>
      <c r="S4246" t="s">
        <v>33960</v>
      </c>
      <c r="T4246">
        <v>0.152084254673993</v>
      </c>
      <c r="U4246">
        <v>0.603102917160658</v>
      </c>
      <c r="V4246">
        <v>24.873890886637898</v>
      </c>
      <c r="W4246">
        <v>0.38920677604595899</v>
      </c>
      <c r="X4246">
        <v>0.704072456322962</v>
      </c>
      <c r="Y4246">
        <v>-23.3810128208215</v>
      </c>
      <c r="Z4246">
        <v>0.306975110376564</v>
      </c>
      <c r="AA4246">
        <v>0.72610664078822296</v>
      </c>
      <c r="AB4246">
        <v>23.910416807240001</v>
      </c>
      <c r="AC4246">
        <v>0.75388744886274095</v>
      </c>
      <c r="AD4246">
        <v>0.87989882095915395</v>
      </c>
      <c r="AE4246">
        <v>-0.190911370187515</v>
      </c>
      <c r="AF4246">
        <v>4.6407610929182198E-2</v>
      </c>
      <c r="AG4246">
        <v>0.476038960109122</v>
      </c>
      <c r="AH4246">
        <v>24.873890886637898</v>
      </c>
      <c r="AI4246">
        <v>0.35038410267202102</v>
      </c>
      <c r="AJ4246">
        <v>0.78121606160956403</v>
      </c>
      <c r="AK4246">
        <v>-23.803501610362002</v>
      </c>
    </row>
    <row r="4247" spans="1:37" x14ac:dyDescent="0.2">
      <c r="A4247" t="s">
        <v>13888</v>
      </c>
      <c r="B4247">
        <v>53587594</v>
      </c>
      <c r="C4247">
        <v>53587778</v>
      </c>
      <c r="D4247">
        <v>185</v>
      </c>
      <c r="E4247" t="s">
        <v>14415</v>
      </c>
      <c r="F4247">
        <v>4</v>
      </c>
      <c r="G4247" t="s">
        <v>14416</v>
      </c>
      <c r="H4247" t="s">
        <v>33961</v>
      </c>
      <c r="I4247">
        <v>2</v>
      </c>
      <c r="J4247">
        <v>53581204</v>
      </c>
      <c r="K4247">
        <v>53606078</v>
      </c>
      <c r="L4247">
        <v>24875</v>
      </c>
      <c r="M4247">
        <v>2</v>
      </c>
      <c r="N4247">
        <v>105374601</v>
      </c>
      <c r="O4247" t="s">
        <v>14417</v>
      </c>
      <c r="P4247">
        <v>18300</v>
      </c>
      <c r="Q4247" t="s">
        <v>40</v>
      </c>
      <c r="R4247" t="s">
        <v>14418</v>
      </c>
      <c r="S4247" t="s">
        <v>33962</v>
      </c>
      <c r="T4247">
        <v>0.97213403838398904</v>
      </c>
      <c r="U4247">
        <v>1</v>
      </c>
      <c r="V4247">
        <v>1.06107502382889</v>
      </c>
      <c r="W4247">
        <v>0.38920677604595899</v>
      </c>
      <c r="X4247">
        <v>0.704072456322962</v>
      </c>
      <c r="Y4247">
        <v>-22.6176263345499</v>
      </c>
      <c r="Z4247">
        <v>0.69013698642955401</v>
      </c>
      <c r="AA4247">
        <v>0.84521697243271998</v>
      </c>
      <c r="AB4247">
        <v>9.7600993048493206E-2</v>
      </c>
      <c r="AC4247">
        <v>0.75388744886274095</v>
      </c>
      <c r="AD4247">
        <v>0.87989882095915395</v>
      </c>
      <c r="AE4247">
        <v>0.266320207346805</v>
      </c>
      <c r="AF4247">
        <v>0.61410715005536498</v>
      </c>
      <c r="AG4247">
        <v>0.80674443595273604</v>
      </c>
      <c r="AH4247">
        <v>1.9906855107480099</v>
      </c>
      <c r="AI4247">
        <v>0.35038410267202102</v>
      </c>
      <c r="AJ4247">
        <v>0.78121606160956403</v>
      </c>
      <c r="AK4247">
        <v>-23.327630502712999</v>
      </c>
    </row>
    <row r="4248" spans="1:37" x14ac:dyDescent="0.2">
      <c r="A4248" t="s">
        <v>13888</v>
      </c>
      <c r="B4248">
        <v>53587778</v>
      </c>
      <c r="C4248">
        <v>53587962</v>
      </c>
      <c r="D4248">
        <v>185</v>
      </c>
      <c r="E4248" t="s">
        <v>14419</v>
      </c>
      <c r="F4248">
        <v>1</v>
      </c>
      <c r="G4248" t="s">
        <v>14420</v>
      </c>
      <c r="H4248" t="s">
        <v>33961</v>
      </c>
      <c r="I4248">
        <v>2</v>
      </c>
      <c r="J4248">
        <v>53581204</v>
      </c>
      <c r="K4248">
        <v>53606078</v>
      </c>
      <c r="L4248">
        <v>24875</v>
      </c>
      <c r="M4248">
        <v>2</v>
      </c>
      <c r="N4248">
        <v>105374601</v>
      </c>
      <c r="O4248" t="s">
        <v>14417</v>
      </c>
      <c r="P4248">
        <v>18116</v>
      </c>
      <c r="Q4248" t="s">
        <v>40</v>
      </c>
      <c r="R4248" t="s">
        <v>14418</v>
      </c>
      <c r="S4248" t="s">
        <v>33962</v>
      </c>
      <c r="T4248">
        <v>0.97213403838398904</v>
      </c>
      <c r="U4248">
        <v>1</v>
      </c>
      <c r="V4248">
        <v>0.90907194128378099</v>
      </c>
      <c r="W4248">
        <v>0.38920677604595899</v>
      </c>
      <c r="X4248">
        <v>0.704072456322962</v>
      </c>
      <c r="Y4248">
        <v>-22.6176263345499</v>
      </c>
      <c r="Z4248">
        <v>0.69013698642955401</v>
      </c>
      <c r="AA4248">
        <v>0.84521697243271998</v>
      </c>
      <c r="AB4248">
        <v>-5.4402079141674303E-2</v>
      </c>
      <c r="AC4248">
        <v>0.75388744886274095</v>
      </c>
      <c r="AD4248">
        <v>0.87989882095915395</v>
      </c>
      <c r="AE4248">
        <v>0.11431713461164</v>
      </c>
      <c r="AF4248">
        <v>0.61410715005536498</v>
      </c>
      <c r="AG4248">
        <v>0.80674443595273604</v>
      </c>
      <c r="AH4248">
        <v>1.8386824282029</v>
      </c>
      <c r="AI4248">
        <v>0.35038410267202102</v>
      </c>
      <c r="AJ4248">
        <v>0.78121606160956403</v>
      </c>
      <c r="AK4248">
        <v>-23.2283168265655</v>
      </c>
    </row>
    <row r="4249" spans="1:37" x14ac:dyDescent="0.2">
      <c r="A4249" t="s">
        <v>13888</v>
      </c>
      <c r="B4249">
        <v>53867277</v>
      </c>
      <c r="C4249">
        <v>53867446</v>
      </c>
      <c r="D4249">
        <v>170</v>
      </c>
      <c r="E4249" t="s">
        <v>14421</v>
      </c>
      <c r="F4249">
        <v>2</v>
      </c>
      <c r="G4249" t="s">
        <v>14422</v>
      </c>
      <c r="H4249" t="s">
        <v>33963</v>
      </c>
      <c r="I4249">
        <v>2</v>
      </c>
      <c r="J4249">
        <v>53864870</v>
      </c>
      <c r="K4249">
        <v>53870960</v>
      </c>
      <c r="L4249">
        <v>6091</v>
      </c>
      <c r="M4249">
        <v>2</v>
      </c>
      <c r="N4249">
        <v>23198</v>
      </c>
      <c r="O4249" t="s">
        <v>14423</v>
      </c>
      <c r="P4249">
        <v>3514</v>
      </c>
      <c r="Q4249" t="s">
        <v>14424</v>
      </c>
      <c r="R4249" t="s">
        <v>14425</v>
      </c>
      <c r="S4249" t="s">
        <v>33964</v>
      </c>
      <c r="T4249">
        <v>0.32911398597860803</v>
      </c>
      <c r="U4249">
        <v>0.603102917160658</v>
      </c>
      <c r="V4249">
        <v>21.188361608525799</v>
      </c>
      <c r="W4249">
        <v>0.123414495547065</v>
      </c>
      <c r="X4249">
        <v>0.704072456322962</v>
      </c>
      <c r="Y4249">
        <v>22.966096667165399</v>
      </c>
      <c r="Z4249">
        <v>0.203350924423461</v>
      </c>
      <c r="AA4249">
        <v>0.72610664078822296</v>
      </c>
      <c r="AB4249">
        <v>23.044977805062</v>
      </c>
      <c r="AC4249">
        <v>0.17695932866387601</v>
      </c>
      <c r="AD4249">
        <v>0.68253123924728298</v>
      </c>
      <c r="AE4249">
        <v>23.082452506206199</v>
      </c>
      <c r="AF4249">
        <v>0.98343762640780896</v>
      </c>
      <c r="AG4249">
        <v>1</v>
      </c>
      <c r="AH4249">
        <v>-1.5998096829856601</v>
      </c>
      <c r="AI4249">
        <v>0.197630579561902</v>
      </c>
      <c r="AJ4249">
        <v>0.78121606160956403</v>
      </c>
      <c r="AK4249">
        <v>0.92036600530214097</v>
      </c>
    </row>
    <row r="4250" spans="1:37" x14ac:dyDescent="0.2">
      <c r="A4250" t="s">
        <v>13888</v>
      </c>
      <c r="B4250">
        <v>53867446</v>
      </c>
      <c r="C4250">
        <v>53867615</v>
      </c>
      <c r="D4250">
        <v>170</v>
      </c>
      <c r="E4250" t="s">
        <v>14426</v>
      </c>
      <c r="F4250">
        <v>3</v>
      </c>
      <c r="G4250" t="s">
        <v>14427</v>
      </c>
      <c r="H4250" t="s">
        <v>33963</v>
      </c>
      <c r="I4250">
        <v>2</v>
      </c>
      <c r="J4250">
        <v>53864870</v>
      </c>
      <c r="K4250">
        <v>53870960</v>
      </c>
      <c r="L4250">
        <v>6091</v>
      </c>
      <c r="M4250">
        <v>2</v>
      </c>
      <c r="N4250">
        <v>23198</v>
      </c>
      <c r="O4250" t="s">
        <v>14423</v>
      </c>
      <c r="P4250">
        <v>3345</v>
      </c>
      <c r="Q4250" t="s">
        <v>14424</v>
      </c>
      <c r="R4250" t="s">
        <v>14425</v>
      </c>
      <c r="S4250" t="s">
        <v>33964</v>
      </c>
      <c r="T4250">
        <v>0.32911398597860803</v>
      </c>
      <c r="U4250">
        <v>0.603102917160658</v>
      </c>
      <c r="V4250">
        <v>21.188361608525799</v>
      </c>
      <c r="W4250">
        <v>0.123414495547065</v>
      </c>
      <c r="X4250">
        <v>0.704072456322962</v>
      </c>
      <c r="Y4250">
        <v>22.966096667165399</v>
      </c>
      <c r="Z4250">
        <v>0.203350924423461</v>
      </c>
      <c r="AA4250">
        <v>0.72610664078822296</v>
      </c>
      <c r="AB4250">
        <v>23.044977805062</v>
      </c>
      <c r="AC4250">
        <v>0.17695932866387601</v>
      </c>
      <c r="AD4250">
        <v>0.68253123924728298</v>
      </c>
      <c r="AE4250">
        <v>23.082452506206199</v>
      </c>
      <c r="AF4250">
        <v>0.98343762640780896</v>
      </c>
      <c r="AG4250">
        <v>1</v>
      </c>
      <c r="AH4250">
        <v>-1.5998096829856601</v>
      </c>
      <c r="AI4250">
        <v>0.197630579561902</v>
      </c>
      <c r="AJ4250">
        <v>0.78121606160956403</v>
      </c>
      <c r="AK4250">
        <v>0.92036600530214097</v>
      </c>
    </row>
    <row r="4251" spans="1:37" x14ac:dyDescent="0.2">
      <c r="A4251" t="s">
        <v>13888</v>
      </c>
      <c r="B4251">
        <v>54291524</v>
      </c>
      <c r="C4251">
        <v>54291671</v>
      </c>
      <c r="D4251">
        <v>148</v>
      </c>
      <c r="E4251" t="s">
        <v>14428</v>
      </c>
      <c r="F4251">
        <v>1</v>
      </c>
      <c r="G4251" t="s">
        <v>14429</v>
      </c>
      <c r="H4251" t="s">
        <v>33965</v>
      </c>
      <c r="I4251">
        <v>2</v>
      </c>
      <c r="J4251">
        <v>54253178</v>
      </c>
      <c r="K4251">
        <v>54256229</v>
      </c>
      <c r="L4251">
        <v>3052</v>
      </c>
      <c r="M4251">
        <v>2</v>
      </c>
      <c r="N4251">
        <v>388951</v>
      </c>
      <c r="O4251" t="s">
        <v>14430</v>
      </c>
      <c r="P4251">
        <v>-35295</v>
      </c>
      <c r="Q4251" t="s">
        <v>14431</v>
      </c>
      <c r="R4251" t="s">
        <v>14432</v>
      </c>
      <c r="S4251" t="s">
        <v>33966</v>
      </c>
      <c r="T4251">
        <v>0.43259187873510402</v>
      </c>
      <c r="U4251">
        <v>0.71276373373159296</v>
      </c>
      <c r="V4251">
        <v>-0.63953086464923403</v>
      </c>
      <c r="W4251">
        <v>0.90086556212456104</v>
      </c>
      <c r="X4251">
        <v>0.95159051474143896</v>
      </c>
      <c r="Y4251">
        <v>-0.84203259177690304</v>
      </c>
      <c r="Z4251">
        <v>0.46939012908815902</v>
      </c>
      <c r="AA4251">
        <v>0.84435025072159198</v>
      </c>
      <c r="AB4251">
        <v>-0.91079153688921699</v>
      </c>
      <c r="AC4251">
        <v>0.686260438202137</v>
      </c>
      <c r="AD4251">
        <v>0.87989882095915395</v>
      </c>
      <c r="AE4251">
        <v>-0.57219211496885802</v>
      </c>
      <c r="AF4251">
        <v>0.47189966077158602</v>
      </c>
      <c r="AG4251">
        <v>0.80674443595273604</v>
      </c>
      <c r="AH4251">
        <v>-0.17086996147237299</v>
      </c>
      <c r="AI4251">
        <v>0.87523301586972302</v>
      </c>
      <c r="AJ4251">
        <v>0.98621344597861504</v>
      </c>
      <c r="AK4251">
        <v>-0.69609623938778098</v>
      </c>
    </row>
    <row r="4252" spans="1:37" x14ac:dyDescent="0.2">
      <c r="A4252" t="s">
        <v>13888</v>
      </c>
      <c r="B4252">
        <v>54291797</v>
      </c>
      <c r="C4252">
        <v>54291939</v>
      </c>
      <c r="D4252">
        <v>143</v>
      </c>
      <c r="E4252" t="s">
        <v>14433</v>
      </c>
      <c r="F4252">
        <v>1</v>
      </c>
      <c r="G4252" t="s">
        <v>14434</v>
      </c>
      <c r="H4252" t="s">
        <v>33965</v>
      </c>
      <c r="I4252">
        <v>2</v>
      </c>
      <c r="J4252">
        <v>54253178</v>
      </c>
      <c r="K4252">
        <v>54256229</v>
      </c>
      <c r="L4252">
        <v>3052</v>
      </c>
      <c r="M4252">
        <v>2</v>
      </c>
      <c r="N4252">
        <v>388951</v>
      </c>
      <c r="O4252" t="s">
        <v>14430</v>
      </c>
      <c r="P4252">
        <v>-35568</v>
      </c>
      <c r="Q4252" t="s">
        <v>14431</v>
      </c>
      <c r="R4252" t="s">
        <v>14432</v>
      </c>
      <c r="S4252" t="s">
        <v>33966</v>
      </c>
      <c r="T4252">
        <v>0.43259187873510402</v>
      </c>
      <c r="U4252">
        <v>0.71276373373159296</v>
      </c>
      <c r="V4252">
        <v>-0.74559444684811405</v>
      </c>
      <c r="W4252">
        <v>0.93381549248840801</v>
      </c>
      <c r="X4252">
        <v>0.95159051474143896</v>
      </c>
      <c r="Y4252">
        <v>-0.79772477237182104</v>
      </c>
      <c r="Z4252">
        <v>0.45420745998025702</v>
      </c>
      <c r="AA4252">
        <v>0.84435025072159198</v>
      </c>
      <c r="AB4252">
        <v>-1.0299798497279999</v>
      </c>
      <c r="AC4252">
        <v>0.70331225339678005</v>
      </c>
      <c r="AD4252">
        <v>0.87989882095915395</v>
      </c>
      <c r="AE4252">
        <v>-0.42627225540193198</v>
      </c>
      <c r="AF4252">
        <v>0.48758826702229302</v>
      </c>
      <c r="AG4252">
        <v>0.80674443595273604</v>
      </c>
      <c r="AH4252">
        <v>-0.23978069918071199</v>
      </c>
      <c r="AI4252">
        <v>0.83731639638790201</v>
      </c>
      <c r="AJ4252">
        <v>0.95896800690842199</v>
      </c>
      <c r="AK4252">
        <v>-0.73987068103462295</v>
      </c>
    </row>
    <row r="4253" spans="1:37" x14ac:dyDescent="0.2">
      <c r="A4253" t="s">
        <v>13888</v>
      </c>
      <c r="B4253">
        <v>55621855</v>
      </c>
      <c r="C4253">
        <v>55622066</v>
      </c>
      <c r="D4253">
        <v>212</v>
      </c>
      <c r="E4253" t="s">
        <v>14435</v>
      </c>
      <c r="F4253">
        <v>3</v>
      </c>
      <c r="G4253" t="s">
        <v>14436</v>
      </c>
      <c r="H4253" t="s">
        <v>31032</v>
      </c>
      <c r="I4253">
        <v>2</v>
      </c>
      <c r="J4253">
        <v>55614176</v>
      </c>
      <c r="K4253">
        <v>55618880</v>
      </c>
      <c r="L4253">
        <v>4705</v>
      </c>
      <c r="M4253">
        <v>2</v>
      </c>
      <c r="N4253">
        <v>57223</v>
      </c>
      <c r="O4253" t="s">
        <v>14437</v>
      </c>
      <c r="P4253">
        <v>-2975</v>
      </c>
      <c r="Q4253" t="s">
        <v>14438</v>
      </c>
      <c r="R4253" t="s">
        <v>14439</v>
      </c>
      <c r="S4253" t="s">
        <v>33967</v>
      </c>
      <c r="T4253">
        <v>0.17308923567461099</v>
      </c>
      <c r="U4253">
        <v>0.603102917160658</v>
      </c>
      <c r="V4253">
        <v>-22.8355256806529</v>
      </c>
      <c r="W4253">
        <v>0.38920677604595899</v>
      </c>
      <c r="X4253">
        <v>0.704072456322962</v>
      </c>
      <c r="Y4253">
        <v>-22.183114185979999</v>
      </c>
      <c r="Z4253">
        <v>5.50355599158565E-2</v>
      </c>
      <c r="AA4253">
        <v>0.72610664078822296</v>
      </c>
      <c r="AB4253">
        <v>-22.8355256806529</v>
      </c>
      <c r="AC4253">
        <v>0.71753805159658501</v>
      </c>
      <c r="AD4253">
        <v>0.87989882095915395</v>
      </c>
      <c r="AE4253">
        <v>-1.9248936686420799</v>
      </c>
      <c r="AF4253">
        <v>0.32549523997010099</v>
      </c>
      <c r="AG4253">
        <v>0.70473078222419605</v>
      </c>
      <c r="AH4253">
        <v>-21.9059151829379</v>
      </c>
      <c r="AI4253">
        <v>0.35038410267202102</v>
      </c>
      <c r="AJ4253">
        <v>0.78121606160956403</v>
      </c>
      <c r="AK4253">
        <v>-21.8355258734038</v>
      </c>
    </row>
    <row r="4254" spans="1:37" x14ac:dyDescent="0.2">
      <c r="A4254" t="s">
        <v>13888</v>
      </c>
      <c r="B4254">
        <v>58386625</v>
      </c>
      <c r="C4254">
        <v>58386802</v>
      </c>
      <c r="D4254">
        <v>178</v>
      </c>
      <c r="E4254" t="s">
        <v>14440</v>
      </c>
      <c r="F4254">
        <v>1</v>
      </c>
      <c r="G4254" t="s">
        <v>14441</v>
      </c>
      <c r="H4254" t="s">
        <v>31000</v>
      </c>
      <c r="I4254">
        <v>2</v>
      </c>
      <c r="J4254">
        <v>58427799</v>
      </c>
      <c r="K4254">
        <v>58925701</v>
      </c>
      <c r="L4254">
        <v>497903</v>
      </c>
      <c r="M4254">
        <v>1</v>
      </c>
      <c r="N4254">
        <v>400955</v>
      </c>
      <c r="O4254" t="s">
        <v>14442</v>
      </c>
      <c r="P4254">
        <v>-40997</v>
      </c>
      <c r="Q4254" t="s">
        <v>14443</v>
      </c>
      <c r="R4254" t="s">
        <v>14444</v>
      </c>
      <c r="S4254" t="s">
        <v>33968</v>
      </c>
      <c r="T4254" t="s">
        <v>40</v>
      </c>
      <c r="U4254" t="s">
        <v>40</v>
      </c>
      <c r="V4254">
        <v>0</v>
      </c>
      <c r="W4254">
        <v>0.123414495547065</v>
      </c>
      <c r="X4254">
        <v>0.704072456322962</v>
      </c>
      <c r="Y4254">
        <v>24.748693225145701</v>
      </c>
      <c r="Z4254">
        <v>0.48464167878831399</v>
      </c>
      <c r="AA4254">
        <v>0.84435025072159198</v>
      </c>
      <c r="AB4254">
        <v>19.7638682987069</v>
      </c>
      <c r="AC4254">
        <v>0.27780950890804001</v>
      </c>
      <c r="AD4254">
        <v>0.68253123924728298</v>
      </c>
      <c r="AE4254">
        <v>23.7486932763228</v>
      </c>
      <c r="AF4254">
        <v>0.501741946288212</v>
      </c>
      <c r="AG4254">
        <v>0.80674443595273604</v>
      </c>
      <c r="AH4254">
        <v>-19.7273424642338</v>
      </c>
      <c r="AI4254">
        <v>3.6185182304427702E-2</v>
      </c>
      <c r="AJ4254">
        <v>0.78121606160956403</v>
      </c>
      <c r="AK4254">
        <v>24.748693225145701</v>
      </c>
    </row>
    <row r="4255" spans="1:37" x14ac:dyDescent="0.2">
      <c r="A4255" t="s">
        <v>13888</v>
      </c>
      <c r="B4255">
        <v>58386802</v>
      </c>
      <c r="C4255">
        <v>58386979</v>
      </c>
      <c r="D4255">
        <v>178</v>
      </c>
      <c r="E4255" t="s">
        <v>14445</v>
      </c>
      <c r="F4255">
        <v>1</v>
      </c>
      <c r="G4255" t="s">
        <v>14446</v>
      </c>
      <c r="H4255" t="s">
        <v>31000</v>
      </c>
      <c r="I4255">
        <v>2</v>
      </c>
      <c r="J4255">
        <v>58427799</v>
      </c>
      <c r="K4255">
        <v>58925701</v>
      </c>
      <c r="L4255">
        <v>497903</v>
      </c>
      <c r="M4255">
        <v>1</v>
      </c>
      <c r="N4255">
        <v>400955</v>
      </c>
      <c r="O4255" t="s">
        <v>14442</v>
      </c>
      <c r="P4255">
        <v>-40820</v>
      </c>
      <c r="Q4255" t="s">
        <v>14443</v>
      </c>
      <c r="R4255" t="s">
        <v>14444</v>
      </c>
      <c r="S4255" t="s">
        <v>33968</v>
      </c>
      <c r="T4255" t="s">
        <v>40</v>
      </c>
      <c r="U4255" t="s">
        <v>40</v>
      </c>
      <c r="V4255">
        <v>0</v>
      </c>
      <c r="W4255">
        <v>0.123414495547065</v>
      </c>
      <c r="X4255">
        <v>0.704072456322962</v>
      </c>
      <c r="Y4255">
        <v>24.748693225145701</v>
      </c>
      <c r="Z4255">
        <v>0.48464167878831399</v>
      </c>
      <c r="AA4255">
        <v>0.84435025072159198</v>
      </c>
      <c r="AB4255">
        <v>19.7638682987069</v>
      </c>
      <c r="AC4255">
        <v>0.27780950890804001</v>
      </c>
      <c r="AD4255">
        <v>0.68253123924728298</v>
      </c>
      <c r="AE4255">
        <v>23.7486932763228</v>
      </c>
      <c r="AF4255">
        <v>0.501741946288212</v>
      </c>
      <c r="AG4255">
        <v>0.80674443595273604</v>
      </c>
      <c r="AH4255">
        <v>-19.7273424642338</v>
      </c>
      <c r="AI4255">
        <v>3.6185182304427702E-2</v>
      </c>
      <c r="AJ4255">
        <v>0.78121606160956403</v>
      </c>
      <c r="AK4255">
        <v>24.748693225145701</v>
      </c>
    </row>
    <row r="4256" spans="1:37" x14ac:dyDescent="0.2">
      <c r="A4256" t="s">
        <v>13888</v>
      </c>
      <c r="B4256">
        <v>59083907</v>
      </c>
      <c r="C4256">
        <v>59084058</v>
      </c>
      <c r="D4256">
        <v>152</v>
      </c>
      <c r="E4256" t="s">
        <v>14447</v>
      </c>
      <c r="F4256">
        <v>1</v>
      </c>
      <c r="G4256" t="s">
        <v>14448</v>
      </c>
      <c r="H4256" t="s">
        <v>33969</v>
      </c>
      <c r="I4256">
        <v>2</v>
      </c>
      <c r="J4256">
        <v>59014354</v>
      </c>
      <c r="K4256">
        <v>59277688</v>
      </c>
      <c r="L4256">
        <v>263335</v>
      </c>
      <c r="M4256">
        <v>1</v>
      </c>
      <c r="N4256">
        <v>400955</v>
      </c>
      <c r="O4256" t="s">
        <v>14449</v>
      </c>
      <c r="P4256">
        <v>69553</v>
      </c>
      <c r="Q4256" t="s">
        <v>14443</v>
      </c>
      <c r="R4256" t="s">
        <v>14444</v>
      </c>
      <c r="S4256" t="s">
        <v>33968</v>
      </c>
      <c r="T4256" t="s">
        <v>40</v>
      </c>
      <c r="U4256" t="s">
        <v>40</v>
      </c>
      <c r="V4256">
        <v>0</v>
      </c>
      <c r="W4256">
        <v>0.29261482077562401</v>
      </c>
      <c r="X4256">
        <v>0.704072456322962</v>
      </c>
      <c r="Y4256">
        <v>24.121489986083699</v>
      </c>
      <c r="Z4256">
        <v>0.48464167878831399</v>
      </c>
      <c r="AA4256">
        <v>0.84435025072159198</v>
      </c>
      <c r="AB4256">
        <v>22.030420839314399</v>
      </c>
      <c r="AC4256">
        <v>0.27780950890804001</v>
      </c>
      <c r="AD4256">
        <v>0.68253123924728298</v>
      </c>
      <c r="AE4256">
        <v>23.6888079143902</v>
      </c>
      <c r="AF4256">
        <v>0.501741946288212</v>
      </c>
      <c r="AG4256">
        <v>0.80674443595273604</v>
      </c>
      <c r="AH4256">
        <v>-21.993894971924899</v>
      </c>
      <c r="AI4256">
        <v>0.56157887380500204</v>
      </c>
      <c r="AJ4256">
        <v>0.78121606160956403</v>
      </c>
      <c r="AK4256">
        <v>2.1979843247790698</v>
      </c>
    </row>
    <row r="4257" spans="1:37" x14ac:dyDescent="0.2">
      <c r="A4257" t="s">
        <v>13888</v>
      </c>
      <c r="B4257">
        <v>60031721</v>
      </c>
      <c r="C4257">
        <v>60031982</v>
      </c>
      <c r="D4257">
        <v>262</v>
      </c>
      <c r="E4257" t="s">
        <v>14450</v>
      </c>
      <c r="F4257">
        <v>0</v>
      </c>
      <c r="G4257" t="s">
        <v>14451</v>
      </c>
      <c r="H4257" t="s">
        <v>33970</v>
      </c>
      <c r="I4257">
        <v>2</v>
      </c>
      <c r="J4257">
        <v>59240942</v>
      </c>
      <c r="K4257">
        <v>59733396</v>
      </c>
      <c r="L4257">
        <v>492455</v>
      </c>
      <c r="M4257">
        <v>2</v>
      </c>
      <c r="N4257">
        <v>105374754</v>
      </c>
      <c r="O4257" t="s">
        <v>14452</v>
      </c>
      <c r="P4257">
        <v>-298325</v>
      </c>
      <c r="Q4257" t="s">
        <v>40</v>
      </c>
      <c r="R4257" t="s">
        <v>14453</v>
      </c>
      <c r="S4257" t="s">
        <v>33971</v>
      </c>
      <c r="T4257">
        <v>0.26720139247847202</v>
      </c>
      <c r="U4257">
        <v>0.603102917160658</v>
      </c>
      <c r="V4257">
        <v>0.95662766642456498</v>
      </c>
      <c r="W4257">
        <v>0.28868206085227299</v>
      </c>
      <c r="X4257">
        <v>0.704072456322962</v>
      </c>
      <c r="Y4257">
        <v>0.26491065561578703</v>
      </c>
      <c r="Z4257">
        <v>0.217029998223258</v>
      </c>
      <c r="AA4257">
        <v>0.72610664078822296</v>
      </c>
      <c r="AB4257">
        <v>0.80779607165914002</v>
      </c>
      <c r="AC4257">
        <v>0.583700357420045</v>
      </c>
      <c r="AD4257">
        <v>0.87989882095915395</v>
      </c>
      <c r="AE4257">
        <v>-7.83438687869603E-2</v>
      </c>
      <c r="AF4257">
        <v>0.45659861218555797</v>
      </c>
      <c r="AG4257">
        <v>0.80674443595273604</v>
      </c>
      <c r="AH4257">
        <v>0.62161575783005196</v>
      </c>
      <c r="AI4257">
        <v>0.16122853753213501</v>
      </c>
      <c r="AJ4257">
        <v>0.78121606160956403</v>
      </c>
      <c r="AK4257">
        <v>0.480833015339241</v>
      </c>
    </row>
    <row r="4258" spans="1:37" x14ac:dyDescent="0.2">
      <c r="A4258" t="s">
        <v>13888</v>
      </c>
      <c r="B4258">
        <v>61829813</v>
      </c>
      <c r="C4258">
        <v>61829964</v>
      </c>
      <c r="D4258">
        <v>152</v>
      </c>
      <c r="E4258" t="s">
        <v>14454</v>
      </c>
      <c r="F4258">
        <v>1</v>
      </c>
      <c r="G4258" t="s">
        <v>14455</v>
      </c>
      <c r="H4258" t="s">
        <v>33972</v>
      </c>
      <c r="I4258">
        <v>2</v>
      </c>
      <c r="J4258">
        <v>61827104</v>
      </c>
      <c r="K4258">
        <v>61836484</v>
      </c>
      <c r="L4258">
        <v>9381</v>
      </c>
      <c r="M4258">
        <v>2</v>
      </c>
      <c r="N4258">
        <v>84140</v>
      </c>
      <c r="O4258" t="s">
        <v>14456</v>
      </c>
      <c r="P4258">
        <v>6520</v>
      </c>
      <c r="Q4258" t="s">
        <v>14457</v>
      </c>
      <c r="R4258" t="s">
        <v>14458</v>
      </c>
      <c r="S4258" t="s">
        <v>33973</v>
      </c>
      <c r="T4258">
        <v>0.17308923567461099</v>
      </c>
      <c r="U4258">
        <v>0.603102917160658</v>
      </c>
      <c r="V4258">
        <v>-24.072254479900302</v>
      </c>
      <c r="W4258">
        <v>0.20525741147413201</v>
      </c>
      <c r="X4258">
        <v>0.704072456322962</v>
      </c>
      <c r="Y4258">
        <v>-23.941009954411602</v>
      </c>
      <c r="Z4258">
        <v>5.50355599158565E-2</v>
      </c>
      <c r="AA4258">
        <v>0.72610664078822296</v>
      </c>
      <c r="AB4258">
        <v>-24.072254479900302</v>
      </c>
      <c r="AC4258">
        <v>7.0489011448141195E-2</v>
      </c>
      <c r="AD4258">
        <v>0.57684129297949804</v>
      </c>
      <c r="AE4258">
        <v>-23.941009954411602</v>
      </c>
      <c r="AF4258">
        <v>0.32549523997010099</v>
      </c>
      <c r="AG4258">
        <v>0.70473078222419605</v>
      </c>
      <c r="AH4258">
        <v>-23.1426438817928</v>
      </c>
      <c r="AI4258">
        <v>0.35038410267202102</v>
      </c>
      <c r="AJ4258">
        <v>0.78121606160956403</v>
      </c>
      <c r="AK4258">
        <v>-23.072254561691</v>
      </c>
    </row>
    <row r="4259" spans="1:37" x14ac:dyDescent="0.2">
      <c r="A4259" t="s">
        <v>13888</v>
      </c>
      <c r="B4259">
        <v>61845584</v>
      </c>
      <c r="C4259">
        <v>61845739</v>
      </c>
      <c r="D4259">
        <v>156</v>
      </c>
      <c r="E4259" t="s">
        <v>14459</v>
      </c>
      <c r="F4259">
        <v>2</v>
      </c>
      <c r="G4259" t="s">
        <v>14460</v>
      </c>
      <c r="H4259" t="s">
        <v>33974</v>
      </c>
      <c r="I4259">
        <v>2</v>
      </c>
      <c r="J4259">
        <v>61835515</v>
      </c>
      <c r="K4259">
        <v>61839524</v>
      </c>
      <c r="L4259">
        <v>4010</v>
      </c>
      <c r="M4259">
        <v>2</v>
      </c>
      <c r="N4259">
        <v>84140</v>
      </c>
      <c r="O4259" t="s">
        <v>14461</v>
      </c>
      <c r="P4259">
        <v>-6060</v>
      </c>
      <c r="Q4259" t="s">
        <v>14457</v>
      </c>
      <c r="R4259" t="s">
        <v>14458</v>
      </c>
      <c r="S4259" t="s">
        <v>33973</v>
      </c>
      <c r="T4259">
        <v>0.506551998792793</v>
      </c>
      <c r="U4259">
        <v>0.78288571403930396</v>
      </c>
      <c r="V4259">
        <v>3.3068529396347901</v>
      </c>
      <c r="W4259">
        <v>0.575100249182802</v>
      </c>
      <c r="X4259">
        <v>0.87773343134207504</v>
      </c>
      <c r="Y4259">
        <v>-0.68905767631430903</v>
      </c>
      <c r="Z4259">
        <v>0.45710774983416202</v>
      </c>
      <c r="AA4259">
        <v>0.84435025072159198</v>
      </c>
      <c r="AB4259">
        <v>2.6950960423175099</v>
      </c>
      <c r="AC4259">
        <v>0.138069679189123</v>
      </c>
      <c r="AD4259">
        <v>0.68253123924728298</v>
      </c>
      <c r="AE4259">
        <v>-1.68905755370296</v>
      </c>
      <c r="AF4259">
        <v>0.68260490708937005</v>
      </c>
      <c r="AG4259">
        <v>0.83811790161578203</v>
      </c>
      <c r="AH4259">
        <v>2.38766993373501</v>
      </c>
      <c r="AI4259">
        <v>0.89212609271138599</v>
      </c>
      <c r="AJ4259">
        <v>0.98621344597861504</v>
      </c>
      <c r="AK4259">
        <v>0.17969772758288299</v>
      </c>
    </row>
    <row r="4260" spans="1:37" x14ac:dyDescent="0.2">
      <c r="A4260" t="s">
        <v>13888</v>
      </c>
      <c r="B4260">
        <v>62855365</v>
      </c>
      <c r="C4260">
        <v>62855511</v>
      </c>
      <c r="D4260">
        <v>147</v>
      </c>
      <c r="E4260" t="s">
        <v>14462</v>
      </c>
      <c r="F4260">
        <v>0</v>
      </c>
      <c r="G4260" t="s">
        <v>14463</v>
      </c>
      <c r="H4260" t="s">
        <v>33975</v>
      </c>
      <c r="I4260">
        <v>2</v>
      </c>
      <c r="J4260">
        <v>62872038</v>
      </c>
      <c r="K4260">
        <v>62881777</v>
      </c>
      <c r="L4260">
        <v>9740</v>
      </c>
      <c r="M4260">
        <v>1</v>
      </c>
      <c r="N4260">
        <v>23301</v>
      </c>
      <c r="O4260" t="s">
        <v>14464</v>
      </c>
      <c r="P4260">
        <v>-16527</v>
      </c>
      <c r="Q4260" t="s">
        <v>14465</v>
      </c>
      <c r="R4260" t="s">
        <v>14466</v>
      </c>
      <c r="S4260" t="s">
        <v>33976</v>
      </c>
      <c r="T4260" t="s">
        <v>40</v>
      </c>
      <c r="U4260" t="s">
        <v>40</v>
      </c>
      <c r="V4260">
        <v>0</v>
      </c>
      <c r="W4260">
        <v>0.29261482077562401</v>
      </c>
      <c r="X4260">
        <v>0.704072456322962</v>
      </c>
      <c r="Y4260">
        <v>24.260773074002699</v>
      </c>
      <c r="Z4260">
        <v>0.306975110376564</v>
      </c>
      <c r="AA4260">
        <v>0.72610664078822296</v>
      </c>
      <c r="AB4260">
        <v>24.1884044545763</v>
      </c>
      <c r="AC4260">
        <v>0.27780950890804001</v>
      </c>
      <c r="AD4260">
        <v>0.68253123924728298</v>
      </c>
      <c r="AE4260">
        <v>24.22587915806</v>
      </c>
      <c r="AF4260">
        <v>0.32549523997010099</v>
      </c>
      <c r="AG4260">
        <v>0.70473078222419605</v>
      </c>
      <c r="AH4260">
        <v>-24.151878580486201</v>
      </c>
      <c r="AI4260">
        <v>0.56157887380500204</v>
      </c>
      <c r="AJ4260">
        <v>0.78121606160956403</v>
      </c>
      <c r="AK4260">
        <v>1.2150425787561701</v>
      </c>
    </row>
    <row r="4261" spans="1:37" x14ac:dyDescent="0.2">
      <c r="A4261" t="s">
        <v>13888</v>
      </c>
      <c r="B4261">
        <v>63977889</v>
      </c>
      <c r="C4261">
        <v>63978035</v>
      </c>
      <c r="D4261">
        <v>147</v>
      </c>
      <c r="E4261" t="s">
        <v>14467</v>
      </c>
      <c r="F4261">
        <v>1</v>
      </c>
      <c r="G4261" t="s">
        <v>14468</v>
      </c>
      <c r="H4261" t="s">
        <v>31032</v>
      </c>
      <c r="I4261">
        <v>2</v>
      </c>
      <c r="J4261">
        <v>63892901</v>
      </c>
      <c r="K4261">
        <v>63975602</v>
      </c>
      <c r="L4261">
        <v>82702</v>
      </c>
      <c r="M4261">
        <v>2</v>
      </c>
      <c r="N4261">
        <v>51542</v>
      </c>
      <c r="O4261" t="s">
        <v>14469</v>
      </c>
      <c r="P4261">
        <v>-2287</v>
      </c>
      <c r="Q4261" t="s">
        <v>14470</v>
      </c>
      <c r="R4261" t="s">
        <v>14471</v>
      </c>
      <c r="S4261" t="s">
        <v>33977</v>
      </c>
      <c r="T4261">
        <v>0.21543237033700899</v>
      </c>
      <c r="U4261">
        <v>0.603102917160658</v>
      </c>
      <c r="V4261">
        <v>-1.08200306665583</v>
      </c>
      <c r="W4261">
        <v>0.203312089861372</v>
      </c>
      <c r="X4261">
        <v>0.704072456322962</v>
      </c>
      <c r="Y4261">
        <v>-1.3884327274680901</v>
      </c>
      <c r="Z4261">
        <v>0.36548610856778901</v>
      </c>
      <c r="AA4261">
        <v>0.82984942309341603</v>
      </c>
      <c r="AB4261">
        <v>-0.71376831922318096</v>
      </c>
      <c r="AC4261">
        <v>2.0284822601849599E-2</v>
      </c>
      <c r="AD4261">
        <v>0.57684129297949804</v>
      </c>
      <c r="AE4261">
        <v>-2.3884326714911399</v>
      </c>
      <c r="AF4261">
        <v>0.22213941668241499</v>
      </c>
      <c r="AG4261">
        <v>0.68450971121897797</v>
      </c>
      <c r="AH4261">
        <v>-0.90297204762170102</v>
      </c>
      <c r="AI4261">
        <v>0.68072179000195199</v>
      </c>
      <c r="AJ4261">
        <v>0.85136094490810099</v>
      </c>
      <c r="AK4261">
        <v>-0.51967727840977396</v>
      </c>
    </row>
    <row r="4262" spans="1:37" x14ac:dyDescent="0.2">
      <c r="A4262" t="s">
        <v>13888</v>
      </c>
      <c r="B4262">
        <v>63978035</v>
      </c>
      <c r="C4262">
        <v>63978181</v>
      </c>
      <c r="D4262">
        <v>147</v>
      </c>
      <c r="E4262" t="s">
        <v>14472</v>
      </c>
      <c r="F4262">
        <v>3</v>
      </c>
      <c r="G4262" t="s">
        <v>14473</v>
      </c>
      <c r="H4262" t="s">
        <v>31032</v>
      </c>
      <c r="I4262">
        <v>2</v>
      </c>
      <c r="J4262">
        <v>63892901</v>
      </c>
      <c r="K4262">
        <v>63975602</v>
      </c>
      <c r="L4262">
        <v>82702</v>
      </c>
      <c r="M4262">
        <v>2</v>
      </c>
      <c r="N4262">
        <v>51542</v>
      </c>
      <c r="O4262" t="s">
        <v>14469</v>
      </c>
      <c r="P4262">
        <v>-2433</v>
      </c>
      <c r="Q4262" t="s">
        <v>14470</v>
      </c>
      <c r="R4262" t="s">
        <v>14471</v>
      </c>
      <c r="S4262" t="s">
        <v>33977</v>
      </c>
      <c r="T4262">
        <v>0.21543237033700899</v>
      </c>
      <c r="U4262">
        <v>0.603102917160658</v>
      </c>
      <c r="V4262">
        <v>-1.08200306665583</v>
      </c>
      <c r="W4262">
        <v>0.203312089861372</v>
      </c>
      <c r="X4262">
        <v>0.704072456322962</v>
      </c>
      <c r="Y4262">
        <v>-1.3884327274680901</v>
      </c>
      <c r="Z4262">
        <v>0.36548610856778901</v>
      </c>
      <c r="AA4262">
        <v>0.82984942309341603</v>
      </c>
      <c r="AB4262">
        <v>-0.71376831922318096</v>
      </c>
      <c r="AC4262">
        <v>2.0284822601849599E-2</v>
      </c>
      <c r="AD4262">
        <v>0.57684129297949804</v>
      </c>
      <c r="AE4262">
        <v>-2.3884326714911399</v>
      </c>
      <c r="AF4262">
        <v>0.22213941668241499</v>
      </c>
      <c r="AG4262">
        <v>0.68450971121897797</v>
      </c>
      <c r="AH4262">
        <v>-0.90297204762170102</v>
      </c>
      <c r="AI4262">
        <v>0.68072179000195199</v>
      </c>
      <c r="AJ4262">
        <v>0.85136094490810099</v>
      </c>
      <c r="AK4262">
        <v>-0.51967727840977396</v>
      </c>
    </row>
    <row r="4263" spans="1:37" x14ac:dyDescent="0.2">
      <c r="A4263" t="s">
        <v>13888</v>
      </c>
      <c r="B4263">
        <v>64037010</v>
      </c>
      <c r="C4263">
        <v>64037219</v>
      </c>
      <c r="D4263">
        <v>210</v>
      </c>
      <c r="E4263" t="s">
        <v>14474</v>
      </c>
      <c r="F4263">
        <v>6</v>
      </c>
      <c r="G4263" t="s">
        <v>14475</v>
      </c>
      <c r="H4263" t="s">
        <v>31000</v>
      </c>
      <c r="I4263">
        <v>2</v>
      </c>
      <c r="J4263">
        <v>63892150</v>
      </c>
      <c r="K4263">
        <v>64019428</v>
      </c>
      <c r="L4263">
        <v>127279</v>
      </c>
      <c r="M4263">
        <v>2</v>
      </c>
      <c r="N4263">
        <v>51542</v>
      </c>
      <c r="O4263" t="s">
        <v>14476</v>
      </c>
      <c r="P4263">
        <v>-17582</v>
      </c>
      <c r="Q4263" t="s">
        <v>14470</v>
      </c>
      <c r="R4263" t="s">
        <v>14471</v>
      </c>
      <c r="S4263" t="s">
        <v>33977</v>
      </c>
      <c r="T4263">
        <v>0.32911398597860803</v>
      </c>
      <c r="U4263">
        <v>0.603102917160658</v>
      </c>
      <c r="V4263">
        <v>23.669926089833101</v>
      </c>
      <c r="W4263">
        <v>0.29261482077562401</v>
      </c>
      <c r="X4263">
        <v>0.704072456322962</v>
      </c>
      <c r="Y4263">
        <v>21.852081769801501</v>
      </c>
      <c r="Z4263">
        <v>0.306975110376564</v>
      </c>
      <c r="AA4263">
        <v>0.72610664078822296</v>
      </c>
      <c r="AB4263">
        <v>23.050669464082201</v>
      </c>
      <c r="AC4263">
        <v>0.27780950890804001</v>
      </c>
      <c r="AD4263">
        <v>0.68253123924728298</v>
      </c>
      <c r="AE4263">
        <v>23.0881441652433</v>
      </c>
      <c r="AF4263">
        <v>0.61410715005536498</v>
      </c>
      <c r="AG4263">
        <v>0.80674443595273604</v>
      </c>
      <c r="AH4263">
        <v>2.8918444802562</v>
      </c>
      <c r="AI4263">
        <v>0.59609816080359102</v>
      </c>
      <c r="AJ4263">
        <v>0.78121606160956403</v>
      </c>
      <c r="AK4263">
        <v>-0.74745511104771301</v>
      </c>
    </row>
    <row r="4264" spans="1:37" x14ac:dyDescent="0.2">
      <c r="A4264" t="s">
        <v>13888</v>
      </c>
      <c r="B4264">
        <v>64037307</v>
      </c>
      <c r="C4264">
        <v>64037600</v>
      </c>
      <c r="D4264">
        <v>294</v>
      </c>
      <c r="E4264" t="s">
        <v>14477</v>
      </c>
      <c r="F4264">
        <v>6</v>
      </c>
      <c r="G4264" t="s">
        <v>14478</v>
      </c>
      <c r="H4264" t="s">
        <v>31000</v>
      </c>
      <c r="I4264">
        <v>2</v>
      </c>
      <c r="J4264">
        <v>63892150</v>
      </c>
      <c r="K4264">
        <v>64019428</v>
      </c>
      <c r="L4264">
        <v>127279</v>
      </c>
      <c r="M4264">
        <v>2</v>
      </c>
      <c r="N4264">
        <v>51542</v>
      </c>
      <c r="O4264" t="s">
        <v>14476</v>
      </c>
      <c r="P4264">
        <v>-17879</v>
      </c>
      <c r="Q4264" t="s">
        <v>14470</v>
      </c>
      <c r="R4264" t="s">
        <v>14471</v>
      </c>
      <c r="S4264" t="s">
        <v>33977</v>
      </c>
      <c r="T4264">
        <v>0.32911398597860803</v>
      </c>
      <c r="U4264">
        <v>0.603102917160658</v>
      </c>
      <c r="V4264">
        <v>23.669926089833101</v>
      </c>
      <c r="W4264">
        <v>0.29261482077562401</v>
      </c>
      <c r="X4264">
        <v>0.704072456322962</v>
      </c>
      <c r="Y4264">
        <v>21.852081769801501</v>
      </c>
      <c r="Z4264">
        <v>0.306975110376564</v>
      </c>
      <c r="AA4264">
        <v>0.72610664078822296</v>
      </c>
      <c r="AB4264">
        <v>23.050669464082201</v>
      </c>
      <c r="AC4264">
        <v>0.27780950890804001</v>
      </c>
      <c r="AD4264">
        <v>0.68253123924728298</v>
      </c>
      <c r="AE4264">
        <v>23.0881441652433</v>
      </c>
      <c r="AF4264">
        <v>0.61410715005536498</v>
      </c>
      <c r="AG4264">
        <v>0.80674443595273604</v>
      </c>
      <c r="AH4264">
        <v>2.8918444802562</v>
      </c>
      <c r="AI4264">
        <v>0.59609816080359102</v>
      </c>
      <c r="AJ4264">
        <v>0.78121606160956403</v>
      </c>
      <c r="AK4264">
        <v>-0.74745511104771301</v>
      </c>
    </row>
    <row r="4265" spans="1:37" x14ac:dyDescent="0.2">
      <c r="A4265" t="s">
        <v>13888</v>
      </c>
      <c r="B4265">
        <v>65778142</v>
      </c>
      <c r="C4265">
        <v>65778284</v>
      </c>
      <c r="D4265">
        <v>143</v>
      </c>
      <c r="E4265" t="s">
        <v>14479</v>
      </c>
      <c r="F4265">
        <v>1</v>
      </c>
      <c r="G4265" t="s">
        <v>14480</v>
      </c>
      <c r="H4265" t="s">
        <v>33978</v>
      </c>
      <c r="I4265">
        <v>2</v>
      </c>
      <c r="J4265">
        <v>65732893</v>
      </c>
      <c r="K4265">
        <v>65754911</v>
      </c>
      <c r="L4265">
        <v>22019</v>
      </c>
      <c r="M4265">
        <v>1</v>
      </c>
      <c r="N4265">
        <v>105369167</v>
      </c>
      <c r="O4265" t="s">
        <v>14481</v>
      </c>
      <c r="P4265">
        <v>45249</v>
      </c>
      <c r="Q4265" t="s">
        <v>40</v>
      </c>
      <c r="R4265" t="s">
        <v>14482</v>
      </c>
      <c r="S4265" t="s">
        <v>33979</v>
      </c>
      <c r="T4265">
        <v>0.32911398597860803</v>
      </c>
      <c r="U4265">
        <v>0.603102917160658</v>
      </c>
      <c r="V4265">
        <v>24.228044163317499</v>
      </c>
      <c r="W4265">
        <v>0.29261482077562401</v>
      </c>
      <c r="X4265">
        <v>0.704072456322962</v>
      </c>
      <c r="Y4265">
        <v>24.302044741090299</v>
      </c>
      <c r="Z4265">
        <v>0.48464167878831399</v>
      </c>
      <c r="AA4265">
        <v>0.84435025072159198</v>
      </c>
      <c r="AB4265">
        <v>23.2645701090903</v>
      </c>
      <c r="AC4265">
        <v>0.45677901822897599</v>
      </c>
      <c r="AD4265">
        <v>0.82872126865393902</v>
      </c>
      <c r="AE4265">
        <v>23.302044810838002</v>
      </c>
      <c r="AF4265">
        <v>0.16793847098801201</v>
      </c>
      <c r="AG4265">
        <v>0.68151250837662902</v>
      </c>
      <c r="AH4265">
        <v>24.228044163317499</v>
      </c>
      <c r="AI4265">
        <v>0.14667288820271701</v>
      </c>
      <c r="AJ4265">
        <v>0.78121606160956403</v>
      </c>
      <c r="AK4265">
        <v>24.302044741090299</v>
      </c>
    </row>
    <row r="4266" spans="1:37" x14ac:dyDescent="0.2">
      <c r="A4266" t="s">
        <v>13888</v>
      </c>
      <c r="B4266">
        <v>66160583</v>
      </c>
      <c r="C4266">
        <v>66160730</v>
      </c>
      <c r="D4266">
        <v>148</v>
      </c>
      <c r="E4266" t="s">
        <v>14483</v>
      </c>
      <c r="F4266">
        <v>5</v>
      </c>
      <c r="G4266" t="s">
        <v>14484</v>
      </c>
      <c r="H4266" t="s">
        <v>33980</v>
      </c>
      <c r="I4266">
        <v>2</v>
      </c>
      <c r="J4266">
        <v>66132535</v>
      </c>
      <c r="K4266">
        <v>66135944</v>
      </c>
      <c r="L4266">
        <v>3410</v>
      </c>
      <c r="M4266">
        <v>1</v>
      </c>
      <c r="N4266">
        <v>105369168</v>
      </c>
      <c r="O4266" t="s">
        <v>14485</v>
      </c>
      <c r="P4266">
        <v>28048</v>
      </c>
      <c r="Q4266" t="s">
        <v>40</v>
      </c>
      <c r="R4266" t="s">
        <v>14486</v>
      </c>
      <c r="S4266" t="s">
        <v>33981</v>
      </c>
      <c r="T4266">
        <v>0.32911398597860803</v>
      </c>
      <c r="U4266">
        <v>0.603102917160658</v>
      </c>
      <c r="V4266">
        <v>23.510289220429801</v>
      </c>
      <c r="W4266">
        <v>0.29261482077562401</v>
      </c>
      <c r="X4266">
        <v>0.704072456322962</v>
      </c>
      <c r="Y4266">
        <v>23.584289795836199</v>
      </c>
      <c r="Z4266">
        <v>0.306975110376564</v>
      </c>
      <c r="AA4266">
        <v>0.72610664078822296</v>
      </c>
      <c r="AB4266">
        <v>23.531414360691901</v>
      </c>
      <c r="AC4266">
        <v>0.27780950890804001</v>
      </c>
      <c r="AD4266">
        <v>0.68253123924728298</v>
      </c>
      <c r="AE4266">
        <v>23.568889063059501</v>
      </c>
      <c r="AF4266">
        <v>0.61410715005536498</v>
      </c>
      <c r="AG4266">
        <v>0.80674443595273604</v>
      </c>
      <c r="AH4266">
        <v>1.0309675200272099</v>
      </c>
      <c r="AI4266">
        <v>0.56157887380500204</v>
      </c>
      <c r="AJ4266">
        <v>0.78121606160956403</v>
      </c>
      <c r="AK4266">
        <v>1.1753574109885201</v>
      </c>
    </row>
    <row r="4267" spans="1:37" x14ac:dyDescent="0.2">
      <c r="A4267" t="s">
        <v>13888</v>
      </c>
      <c r="B4267">
        <v>66160730</v>
      </c>
      <c r="C4267">
        <v>66160877</v>
      </c>
      <c r="D4267">
        <v>148</v>
      </c>
      <c r="E4267" t="s">
        <v>14487</v>
      </c>
      <c r="F4267">
        <v>0</v>
      </c>
      <c r="G4267" t="s">
        <v>14488</v>
      </c>
      <c r="H4267" t="s">
        <v>33980</v>
      </c>
      <c r="I4267">
        <v>2</v>
      </c>
      <c r="J4267">
        <v>66132535</v>
      </c>
      <c r="K4267">
        <v>66135944</v>
      </c>
      <c r="L4267">
        <v>3410</v>
      </c>
      <c r="M4267">
        <v>1</v>
      </c>
      <c r="N4267">
        <v>105369168</v>
      </c>
      <c r="O4267" t="s">
        <v>14485</v>
      </c>
      <c r="P4267">
        <v>28195</v>
      </c>
      <c r="Q4267" t="s">
        <v>40</v>
      </c>
      <c r="R4267" t="s">
        <v>14486</v>
      </c>
      <c r="S4267" t="s">
        <v>33981</v>
      </c>
      <c r="T4267">
        <v>0.32911398597860803</v>
      </c>
      <c r="U4267">
        <v>0.603102917160658</v>
      </c>
      <c r="V4267">
        <v>23.510289220429801</v>
      </c>
      <c r="W4267">
        <v>0.29261482077562401</v>
      </c>
      <c r="X4267">
        <v>0.704072456322962</v>
      </c>
      <c r="Y4267">
        <v>23.584289795836199</v>
      </c>
      <c r="Z4267">
        <v>0.306975110376564</v>
      </c>
      <c r="AA4267">
        <v>0.72610664078822296</v>
      </c>
      <c r="AB4267">
        <v>23.531414360691901</v>
      </c>
      <c r="AC4267">
        <v>0.27780950890804001</v>
      </c>
      <c r="AD4267">
        <v>0.68253123924728298</v>
      </c>
      <c r="AE4267">
        <v>23.568889063059501</v>
      </c>
      <c r="AF4267">
        <v>0.61410715005536498</v>
      </c>
      <c r="AG4267">
        <v>0.80674443595273604</v>
      </c>
      <c r="AH4267">
        <v>1.0309675200272099</v>
      </c>
      <c r="AI4267">
        <v>0.56157887380500204</v>
      </c>
      <c r="AJ4267">
        <v>0.78121606160956403</v>
      </c>
      <c r="AK4267">
        <v>1.1753574109885201</v>
      </c>
    </row>
    <row r="4268" spans="1:37" x14ac:dyDescent="0.2">
      <c r="A4268" t="s">
        <v>13888</v>
      </c>
      <c r="B4268">
        <v>67637560</v>
      </c>
      <c r="C4268">
        <v>67637702</v>
      </c>
      <c r="D4268">
        <v>143</v>
      </c>
      <c r="E4268" t="s">
        <v>14489</v>
      </c>
      <c r="F4268">
        <v>1</v>
      </c>
      <c r="G4268" t="s">
        <v>14490</v>
      </c>
      <c r="H4268" t="s">
        <v>33982</v>
      </c>
      <c r="I4268">
        <v>2</v>
      </c>
      <c r="J4268">
        <v>67565604</v>
      </c>
      <c r="K4268">
        <v>67684077</v>
      </c>
      <c r="L4268">
        <v>118474</v>
      </c>
      <c r="M4268">
        <v>2</v>
      </c>
      <c r="N4268">
        <v>105374786</v>
      </c>
      <c r="O4268" t="s">
        <v>14491</v>
      </c>
      <c r="P4268">
        <v>46375</v>
      </c>
      <c r="Q4268" t="s">
        <v>40</v>
      </c>
      <c r="R4268" t="s">
        <v>14492</v>
      </c>
      <c r="S4268" t="s">
        <v>33983</v>
      </c>
      <c r="T4268">
        <v>0.323300140219206</v>
      </c>
      <c r="U4268">
        <v>0.603102917160658</v>
      </c>
      <c r="V4268">
        <v>0.77246487761857296</v>
      </c>
      <c r="W4268">
        <v>0.80325558087809701</v>
      </c>
      <c r="X4268">
        <v>0.95159051474143896</v>
      </c>
      <c r="Y4268">
        <v>0.14497136083860501</v>
      </c>
      <c r="Z4268">
        <v>0.51787522577244804</v>
      </c>
      <c r="AA4268">
        <v>0.84521697243271998</v>
      </c>
      <c r="AB4268">
        <v>0.31777885464053202</v>
      </c>
      <c r="AC4268">
        <v>0.53583471352073098</v>
      </c>
      <c r="AD4268">
        <v>0.87989882095915395</v>
      </c>
      <c r="AE4268">
        <v>-0.85502860960437499</v>
      </c>
      <c r="AF4268">
        <v>0.232469990197017</v>
      </c>
      <c r="AG4268">
        <v>0.69020448338054297</v>
      </c>
      <c r="AH4268">
        <v>0.94683067264815202</v>
      </c>
      <c r="AI4268">
        <v>0.29847433952700497</v>
      </c>
      <c r="AJ4268">
        <v>0.78121606160956403</v>
      </c>
      <c r="AK4268">
        <v>1.0137268005626301</v>
      </c>
    </row>
    <row r="4269" spans="1:37" x14ac:dyDescent="0.2">
      <c r="A4269" t="s">
        <v>13888</v>
      </c>
      <c r="B4269">
        <v>69311038</v>
      </c>
      <c r="C4269">
        <v>69311190</v>
      </c>
      <c r="D4269">
        <v>153</v>
      </c>
      <c r="E4269" t="s">
        <v>14493</v>
      </c>
      <c r="F4269">
        <v>1</v>
      </c>
      <c r="G4269" t="s">
        <v>14494</v>
      </c>
      <c r="H4269" t="s">
        <v>31000</v>
      </c>
      <c r="I4269">
        <v>2</v>
      </c>
      <c r="J4269">
        <v>69325423</v>
      </c>
      <c r="K4269">
        <v>69387130</v>
      </c>
      <c r="L4269">
        <v>61708</v>
      </c>
      <c r="M4269">
        <v>2</v>
      </c>
      <c r="N4269">
        <v>2673</v>
      </c>
      <c r="O4269" t="s">
        <v>14495</v>
      </c>
      <c r="P4269">
        <v>75940</v>
      </c>
      <c r="Q4269" t="s">
        <v>14496</v>
      </c>
      <c r="R4269" t="s">
        <v>14497</v>
      </c>
      <c r="S4269" t="s">
        <v>33984</v>
      </c>
      <c r="T4269">
        <v>0.35387198439864398</v>
      </c>
      <c r="U4269">
        <v>0.603102917160658</v>
      </c>
      <c r="V4269">
        <v>-23.7293960193049</v>
      </c>
      <c r="W4269">
        <v>0.94541066367716797</v>
      </c>
      <c r="X4269">
        <v>0.95159051474143896</v>
      </c>
      <c r="Y4269">
        <v>0.16714000715739999</v>
      </c>
      <c r="Z4269">
        <v>0.65379035313853895</v>
      </c>
      <c r="AA4269">
        <v>0.84521697243271998</v>
      </c>
      <c r="AB4269">
        <v>-1.0015791151514799</v>
      </c>
      <c r="AC4269">
        <v>0.71753805159658501</v>
      </c>
      <c r="AD4269">
        <v>0.87989882095915395</v>
      </c>
      <c r="AE4269">
        <v>-0.83285989165927998</v>
      </c>
      <c r="AF4269">
        <v>0.32549523997010099</v>
      </c>
      <c r="AG4269">
        <v>0.70473078222419605</v>
      </c>
      <c r="AH4269">
        <v>-23.746557777101799</v>
      </c>
      <c r="AI4269">
        <v>0.59609816080359102</v>
      </c>
      <c r="AJ4269">
        <v>0.78121606160956403</v>
      </c>
      <c r="AK4269">
        <v>1.035895380026</v>
      </c>
    </row>
    <row r="4270" spans="1:37" x14ac:dyDescent="0.2">
      <c r="A4270" t="s">
        <v>13888</v>
      </c>
      <c r="B4270">
        <v>70063419</v>
      </c>
      <c r="C4270">
        <v>70063561</v>
      </c>
      <c r="D4270">
        <v>143</v>
      </c>
      <c r="E4270" t="s">
        <v>14498</v>
      </c>
      <c r="F4270">
        <v>0</v>
      </c>
      <c r="G4270" t="s">
        <v>14499</v>
      </c>
      <c r="H4270" t="s">
        <v>30987</v>
      </c>
      <c r="I4270">
        <v>2</v>
      </c>
      <c r="J4270">
        <v>69963254</v>
      </c>
      <c r="K4270">
        <v>70063987</v>
      </c>
      <c r="L4270">
        <v>100734</v>
      </c>
      <c r="M4270">
        <v>2</v>
      </c>
      <c r="N4270">
        <v>400960</v>
      </c>
      <c r="O4270" t="s">
        <v>14500</v>
      </c>
      <c r="P4270">
        <v>426</v>
      </c>
      <c r="Q4270" t="s">
        <v>14501</v>
      </c>
      <c r="R4270" t="s">
        <v>14502</v>
      </c>
      <c r="S4270" t="s">
        <v>33985</v>
      </c>
      <c r="T4270">
        <v>0.520663594717519</v>
      </c>
      <c r="U4270">
        <v>0.79931571560609904</v>
      </c>
      <c r="V4270">
        <v>1.36832705047109</v>
      </c>
      <c r="W4270">
        <v>0.73975233503865201</v>
      </c>
      <c r="X4270">
        <v>0.95159051474143896</v>
      </c>
      <c r="Y4270">
        <v>0.71743022258993205</v>
      </c>
      <c r="Z4270">
        <v>0.30638382696673699</v>
      </c>
      <c r="AA4270">
        <v>0.72610664078822296</v>
      </c>
      <c r="AB4270">
        <v>1.5194029508907401</v>
      </c>
      <c r="AC4270">
        <v>0.70848812725451804</v>
      </c>
      <c r="AD4270">
        <v>0.87989882095915395</v>
      </c>
      <c r="AE4270">
        <v>0.60540776991313305</v>
      </c>
      <c r="AF4270">
        <v>0.92960140981033801</v>
      </c>
      <c r="AG4270">
        <v>1</v>
      </c>
      <c r="AH4270">
        <v>0.347415491686277</v>
      </c>
      <c r="AI4270">
        <v>0.81046913703786905</v>
      </c>
      <c r="AJ4270">
        <v>0.94390293416205995</v>
      </c>
      <c r="AK4270">
        <v>0.47827170340446701</v>
      </c>
    </row>
    <row r="4271" spans="1:37" x14ac:dyDescent="0.2">
      <c r="A4271" t="s">
        <v>13888</v>
      </c>
      <c r="B4271">
        <v>70362416</v>
      </c>
      <c r="C4271">
        <v>70362584</v>
      </c>
      <c r="D4271">
        <v>169</v>
      </c>
      <c r="E4271" t="s">
        <v>14503</v>
      </c>
      <c r="F4271">
        <v>1</v>
      </c>
      <c r="G4271" t="s">
        <v>14504</v>
      </c>
      <c r="H4271" t="s">
        <v>31000</v>
      </c>
      <c r="I4271">
        <v>2</v>
      </c>
      <c r="J4271">
        <v>70295975</v>
      </c>
      <c r="K4271">
        <v>70302090</v>
      </c>
      <c r="L4271">
        <v>6116</v>
      </c>
      <c r="M4271">
        <v>2</v>
      </c>
      <c r="N4271">
        <v>84908</v>
      </c>
      <c r="O4271" t="s">
        <v>14505</v>
      </c>
      <c r="P4271">
        <v>-60326</v>
      </c>
      <c r="Q4271" t="s">
        <v>14506</v>
      </c>
      <c r="R4271" t="s">
        <v>14507</v>
      </c>
      <c r="S4271" t="s">
        <v>33986</v>
      </c>
      <c r="T4271">
        <v>0.32911398597860803</v>
      </c>
      <c r="U4271">
        <v>0.603102917160658</v>
      </c>
      <c r="V4271">
        <v>23.995716013101202</v>
      </c>
      <c r="W4271">
        <v>0.123414495547065</v>
      </c>
      <c r="X4271">
        <v>0.704072456322962</v>
      </c>
      <c r="Y4271">
        <v>24.660537018933901</v>
      </c>
      <c r="Z4271">
        <v>0.306975110376564</v>
      </c>
      <c r="AA4271">
        <v>0.72610664078822296</v>
      </c>
      <c r="AB4271">
        <v>23.6230623707803</v>
      </c>
      <c r="AC4271">
        <v>0.27780950890804001</v>
      </c>
      <c r="AD4271">
        <v>0.68253123924728298</v>
      </c>
      <c r="AE4271">
        <v>23.6605370733357</v>
      </c>
      <c r="AF4271">
        <v>0.61410715005536498</v>
      </c>
      <c r="AG4271">
        <v>0.80674443595273604</v>
      </c>
      <c r="AH4271">
        <v>1.98249675694954</v>
      </c>
      <c r="AI4271">
        <v>3.6185182304427702E-2</v>
      </c>
      <c r="AJ4271">
        <v>0.78121606160956403</v>
      </c>
      <c r="AK4271">
        <v>24.660537018933901</v>
      </c>
    </row>
    <row r="4272" spans="1:37" x14ac:dyDescent="0.2">
      <c r="A4272" t="s">
        <v>13888</v>
      </c>
      <c r="B4272">
        <v>70362584</v>
      </c>
      <c r="C4272">
        <v>70362752</v>
      </c>
      <c r="D4272">
        <v>169</v>
      </c>
      <c r="E4272" t="s">
        <v>14508</v>
      </c>
      <c r="F4272">
        <v>3</v>
      </c>
      <c r="G4272" t="s">
        <v>14509</v>
      </c>
      <c r="H4272" t="s">
        <v>31000</v>
      </c>
      <c r="I4272">
        <v>2</v>
      </c>
      <c r="J4272">
        <v>70295975</v>
      </c>
      <c r="K4272">
        <v>70302090</v>
      </c>
      <c r="L4272">
        <v>6116</v>
      </c>
      <c r="M4272">
        <v>2</v>
      </c>
      <c r="N4272">
        <v>84908</v>
      </c>
      <c r="O4272" t="s">
        <v>14505</v>
      </c>
      <c r="P4272">
        <v>-60494</v>
      </c>
      <c r="Q4272" t="s">
        <v>14506</v>
      </c>
      <c r="R4272" t="s">
        <v>14507</v>
      </c>
      <c r="S4272" t="s">
        <v>33986</v>
      </c>
      <c r="T4272">
        <v>0.32911398597860803</v>
      </c>
      <c r="U4272">
        <v>0.603102917160658</v>
      </c>
      <c r="V4272">
        <v>23.995716013101202</v>
      </c>
      <c r="W4272">
        <v>0.123414495547065</v>
      </c>
      <c r="X4272">
        <v>0.704072456322962</v>
      </c>
      <c r="Y4272">
        <v>24.660537018933901</v>
      </c>
      <c r="Z4272">
        <v>0.306975110376564</v>
      </c>
      <c r="AA4272">
        <v>0.72610664078822296</v>
      </c>
      <c r="AB4272">
        <v>23.6230623707803</v>
      </c>
      <c r="AC4272">
        <v>0.27780950890804001</v>
      </c>
      <c r="AD4272">
        <v>0.68253123924728298</v>
      </c>
      <c r="AE4272">
        <v>23.6605370733357</v>
      </c>
      <c r="AF4272">
        <v>0.61410715005536498</v>
      </c>
      <c r="AG4272">
        <v>0.80674443595273604</v>
      </c>
      <c r="AH4272">
        <v>1.98249675694954</v>
      </c>
      <c r="AI4272">
        <v>3.6185182304427702E-2</v>
      </c>
      <c r="AJ4272">
        <v>0.78121606160956403</v>
      </c>
      <c r="AK4272">
        <v>24.660537018933901</v>
      </c>
    </row>
    <row r="4273" spans="1:37" x14ac:dyDescent="0.2">
      <c r="A4273" t="s">
        <v>13888</v>
      </c>
      <c r="B4273">
        <v>70362752</v>
      </c>
      <c r="C4273">
        <v>70362920</v>
      </c>
      <c r="D4273">
        <v>169</v>
      </c>
      <c r="E4273" t="s">
        <v>14510</v>
      </c>
      <c r="F4273">
        <v>2</v>
      </c>
      <c r="G4273" t="s">
        <v>14511</v>
      </c>
      <c r="H4273" t="s">
        <v>31000</v>
      </c>
      <c r="I4273">
        <v>2</v>
      </c>
      <c r="J4273">
        <v>70295975</v>
      </c>
      <c r="K4273">
        <v>70302090</v>
      </c>
      <c r="L4273">
        <v>6116</v>
      </c>
      <c r="M4273">
        <v>2</v>
      </c>
      <c r="N4273">
        <v>84908</v>
      </c>
      <c r="O4273" t="s">
        <v>14505</v>
      </c>
      <c r="P4273">
        <v>-60662</v>
      </c>
      <c r="Q4273" t="s">
        <v>14506</v>
      </c>
      <c r="R4273" t="s">
        <v>14507</v>
      </c>
      <c r="S4273" t="s">
        <v>33986</v>
      </c>
      <c r="T4273">
        <v>0.32911398597860803</v>
      </c>
      <c r="U4273">
        <v>0.603102917160658</v>
      </c>
      <c r="V4273">
        <v>23.995716013101202</v>
      </c>
      <c r="W4273">
        <v>0.123414495547065</v>
      </c>
      <c r="X4273">
        <v>0.704072456322962</v>
      </c>
      <c r="Y4273">
        <v>24.660537018933901</v>
      </c>
      <c r="Z4273">
        <v>0.306975110376564</v>
      </c>
      <c r="AA4273">
        <v>0.72610664078822296</v>
      </c>
      <c r="AB4273">
        <v>23.6230623707803</v>
      </c>
      <c r="AC4273">
        <v>0.27780950890804001</v>
      </c>
      <c r="AD4273">
        <v>0.68253123924728298</v>
      </c>
      <c r="AE4273">
        <v>23.6605370733357</v>
      </c>
      <c r="AF4273">
        <v>0.61410715005536498</v>
      </c>
      <c r="AG4273">
        <v>0.80674443595273604</v>
      </c>
      <c r="AH4273">
        <v>1.98249675694954</v>
      </c>
      <c r="AI4273">
        <v>3.6185182304427702E-2</v>
      </c>
      <c r="AJ4273">
        <v>0.78121606160956403</v>
      </c>
      <c r="AK4273">
        <v>24.660537018933901</v>
      </c>
    </row>
    <row r="4274" spans="1:37" x14ac:dyDescent="0.2">
      <c r="A4274" t="s">
        <v>13888</v>
      </c>
      <c r="B4274">
        <v>70905962</v>
      </c>
      <c r="C4274">
        <v>70906125</v>
      </c>
      <c r="D4274">
        <v>164</v>
      </c>
      <c r="E4274" t="s">
        <v>14512</v>
      </c>
      <c r="F4274">
        <v>1</v>
      </c>
      <c r="G4274" t="s">
        <v>14513</v>
      </c>
      <c r="H4274" t="s">
        <v>33987</v>
      </c>
      <c r="I4274">
        <v>2</v>
      </c>
      <c r="J4274">
        <v>70900798</v>
      </c>
      <c r="K4274">
        <v>70965373</v>
      </c>
      <c r="L4274">
        <v>64576</v>
      </c>
      <c r="M4274">
        <v>1</v>
      </c>
      <c r="N4274">
        <v>525</v>
      </c>
      <c r="O4274" t="s">
        <v>14514</v>
      </c>
      <c r="P4274">
        <v>5164</v>
      </c>
      <c r="Q4274" t="s">
        <v>14515</v>
      </c>
      <c r="R4274" t="s">
        <v>14516</v>
      </c>
      <c r="S4274" t="s">
        <v>33988</v>
      </c>
      <c r="T4274">
        <v>0.506551998792793</v>
      </c>
      <c r="U4274">
        <v>0.78288571403930396</v>
      </c>
      <c r="V4274">
        <v>2.9350688884316201</v>
      </c>
      <c r="W4274">
        <v>0.113079289867903</v>
      </c>
      <c r="X4274">
        <v>0.704072456322962</v>
      </c>
      <c r="Y4274">
        <v>-25.233396523011098</v>
      </c>
      <c r="Z4274">
        <v>0.93459220503170903</v>
      </c>
      <c r="AA4274">
        <v>0.99919698600769702</v>
      </c>
      <c r="AB4274">
        <v>1.97159479881752</v>
      </c>
      <c r="AC4274">
        <v>2.4853262407310801E-2</v>
      </c>
      <c r="AD4274">
        <v>0.57684129297949804</v>
      </c>
      <c r="AE4274">
        <v>-25.233396523011098</v>
      </c>
      <c r="AF4274">
        <v>0.205398459628826</v>
      </c>
      <c r="AG4274">
        <v>0.68151250837662902</v>
      </c>
      <c r="AH4274">
        <v>3.8646793102652</v>
      </c>
      <c r="AI4274">
        <v>0.24456414000292601</v>
      </c>
      <c r="AJ4274">
        <v>0.78121606160956403</v>
      </c>
      <c r="AK4274">
        <v>-24.3646410865022</v>
      </c>
    </row>
    <row r="4275" spans="1:37" x14ac:dyDescent="0.2">
      <c r="A4275" t="s">
        <v>13888</v>
      </c>
      <c r="B4275">
        <v>70906125</v>
      </c>
      <c r="C4275">
        <v>70906288</v>
      </c>
      <c r="D4275">
        <v>164</v>
      </c>
      <c r="E4275" t="s">
        <v>14517</v>
      </c>
      <c r="F4275">
        <v>4</v>
      </c>
      <c r="G4275" t="s">
        <v>14518</v>
      </c>
      <c r="H4275" t="s">
        <v>33987</v>
      </c>
      <c r="I4275">
        <v>2</v>
      </c>
      <c r="J4275">
        <v>70900798</v>
      </c>
      <c r="K4275">
        <v>70965373</v>
      </c>
      <c r="L4275">
        <v>64576</v>
      </c>
      <c r="M4275">
        <v>1</v>
      </c>
      <c r="N4275">
        <v>525</v>
      </c>
      <c r="O4275" t="s">
        <v>14514</v>
      </c>
      <c r="P4275">
        <v>5327</v>
      </c>
      <c r="Q4275" t="s">
        <v>14515</v>
      </c>
      <c r="R4275" t="s">
        <v>14516</v>
      </c>
      <c r="S4275" t="s">
        <v>33988</v>
      </c>
      <c r="T4275">
        <v>0.152084254673993</v>
      </c>
      <c r="U4275">
        <v>0.603102917160658</v>
      </c>
      <c r="V4275">
        <v>25.372773004750801</v>
      </c>
      <c r="W4275">
        <v>0.20525741147413201</v>
      </c>
      <c r="X4275">
        <v>0.704072456322962</v>
      </c>
      <c r="Y4275">
        <v>-25.171139148561998</v>
      </c>
      <c r="Z4275">
        <v>0.306975110376564</v>
      </c>
      <c r="AA4275">
        <v>0.72610664078822296</v>
      </c>
      <c r="AB4275">
        <v>24.409298912320999</v>
      </c>
      <c r="AC4275">
        <v>7.0489011448141195E-2</v>
      </c>
      <c r="AD4275">
        <v>0.57684129297949804</v>
      </c>
      <c r="AE4275">
        <v>-25.171139148561998</v>
      </c>
      <c r="AF4275">
        <v>4.6407610929182198E-2</v>
      </c>
      <c r="AG4275">
        <v>0.476038960109122</v>
      </c>
      <c r="AH4275">
        <v>25.372773004750801</v>
      </c>
      <c r="AI4275">
        <v>0.35038410267202102</v>
      </c>
      <c r="AJ4275">
        <v>0.78121606160956403</v>
      </c>
      <c r="AK4275">
        <v>-24.3023837133853</v>
      </c>
    </row>
    <row r="4276" spans="1:37" x14ac:dyDescent="0.2">
      <c r="A4276" t="s">
        <v>13888</v>
      </c>
      <c r="B4276">
        <v>70906288</v>
      </c>
      <c r="C4276">
        <v>70906451</v>
      </c>
      <c r="D4276">
        <v>164</v>
      </c>
      <c r="E4276" t="s">
        <v>14519</v>
      </c>
      <c r="F4276">
        <v>2</v>
      </c>
      <c r="G4276" t="s">
        <v>14520</v>
      </c>
      <c r="H4276" t="s">
        <v>33987</v>
      </c>
      <c r="I4276">
        <v>2</v>
      </c>
      <c r="J4276">
        <v>70900798</v>
      </c>
      <c r="K4276">
        <v>70965373</v>
      </c>
      <c r="L4276">
        <v>64576</v>
      </c>
      <c r="M4276">
        <v>1</v>
      </c>
      <c r="N4276">
        <v>525</v>
      </c>
      <c r="O4276" t="s">
        <v>14514</v>
      </c>
      <c r="P4276">
        <v>5490</v>
      </c>
      <c r="Q4276" t="s">
        <v>14515</v>
      </c>
      <c r="R4276" t="s">
        <v>14516</v>
      </c>
      <c r="S4276" t="s">
        <v>33988</v>
      </c>
      <c r="T4276">
        <v>0.152084254673993</v>
      </c>
      <c r="U4276">
        <v>0.603102917160658</v>
      </c>
      <c r="V4276">
        <v>25.372773004750801</v>
      </c>
      <c r="W4276">
        <v>0.20525741147413201</v>
      </c>
      <c r="X4276">
        <v>0.704072456322962</v>
      </c>
      <c r="Y4276">
        <v>-25.171139148561998</v>
      </c>
      <c r="Z4276">
        <v>0.306975110376564</v>
      </c>
      <c r="AA4276">
        <v>0.72610664078822296</v>
      </c>
      <c r="AB4276">
        <v>24.409298912320999</v>
      </c>
      <c r="AC4276">
        <v>7.0489011448141195E-2</v>
      </c>
      <c r="AD4276">
        <v>0.57684129297949804</v>
      </c>
      <c r="AE4276">
        <v>-25.171139148561998</v>
      </c>
      <c r="AF4276">
        <v>4.6407610929182198E-2</v>
      </c>
      <c r="AG4276">
        <v>0.476038960109122</v>
      </c>
      <c r="AH4276">
        <v>25.372773004750801</v>
      </c>
      <c r="AI4276">
        <v>0.35038410267202102</v>
      </c>
      <c r="AJ4276">
        <v>0.78121606160956403</v>
      </c>
      <c r="AK4276">
        <v>-24.3023837133853</v>
      </c>
    </row>
    <row r="4277" spans="1:37" x14ac:dyDescent="0.2">
      <c r="A4277" t="s">
        <v>13888</v>
      </c>
      <c r="B4277">
        <v>71011860</v>
      </c>
      <c r="C4277">
        <v>71012021</v>
      </c>
      <c r="D4277">
        <v>162</v>
      </c>
      <c r="E4277" t="s">
        <v>14521</v>
      </c>
      <c r="F4277">
        <v>2</v>
      </c>
      <c r="G4277" t="s">
        <v>14522</v>
      </c>
      <c r="H4277" t="s">
        <v>33989</v>
      </c>
      <c r="I4277">
        <v>2</v>
      </c>
      <c r="J4277">
        <v>71024127</v>
      </c>
      <c r="K4277">
        <v>71029893</v>
      </c>
      <c r="L4277">
        <v>5767</v>
      </c>
      <c r="M4277">
        <v>1</v>
      </c>
      <c r="N4277">
        <v>79315</v>
      </c>
      <c r="O4277" t="s">
        <v>14523</v>
      </c>
      <c r="P4277">
        <v>-12106</v>
      </c>
      <c r="Q4277" t="s">
        <v>14524</v>
      </c>
      <c r="R4277" t="s">
        <v>14525</v>
      </c>
      <c r="S4277" t="s">
        <v>33990</v>
      </c>
      <c r="T4277">
        <v>0.158942233149067</v>
      </c>
      <c r="U4277">
        <v>0.603102917160658</v>
      </c>
      <c r="V4277">
        <v>0.80358484181494205</v>
      </c>
      <c r="W4277">
        <v>0.81696918689082298</v>
      </c>
      <c r="X4277">
        <v>0.95159051474143896</v>
      </c>
      <c r="Y4277">
        <v>0.42681460021678203</v>
      </c>
      <c r="Z4277">
        <v>0.228413031324052</v>
      </c>
      <c r="AA4277">
        <v>0.72610664078822296</v>
      </c>
      <c r="AB4277">
        <v>0.66289794791386503</v>
      </c>
      <c r="AC4277">
        <v>0.89801968176775304</v>
      </c>
      <c r="AD4277">
        <v>0.94068432309766403</v>
      </c>
      <c r="AE4277">
        <v>-2.9230641157926101E-2</v>
      </c>
      <c r="AF4277">
        <v>0.24044644578558599</v>
      </c>
      <c r="AG4277">
        <v>0.69849011563641505</v>
      </c>
      <c r="AH4277">
        <v>0.54541350572445402</v>
      </c>
      <c r="AI4277">
        <v>0.66127739136373298</v>
      </c>
      <c r="AJ4277">
        <v>0.83537416865133296</v>
      </c>
      <c r="AK4277">
        <v>0.70239957992144397</v>
      </c>
    </row>
    <row r="4278" spans="1:37" x14ac:dyDescent="0.2">
      <c r="A4278" t="s">
        <v>13888</v>
      </c>
      <c r="B4278">
        <v>71416564</v>
      </c>
      <c r="C4278">
        <v>71416740</v>
      </c>
      <c r="D4278">
        <v>177</v>
      </c>
      <c r="E4278" t="s">
        <v>14526</v>
      </c>
      <c r="F4278">
        <v>2</v>
      </c>
      <c r="G4278" t="s">
        <v>14527</v>
      </c>
      <c r="H4278" t="s">
        <v>30999</v>
      </c>
      <c r="I4278">
        <v>2</v>
      </c>
      <c r="J4278">
        <v>71418222</v>
      </c>
      <c r="K4278">
        <v>71435052</v>
      </c>
      <c r="L4278">
        <v>16831</v>
      </c>
      <c r="M4278">
        <v>1</v>
      </c>
      <c r="N4278">
        <v>27332</v>
      </c>
      <c r="O4278" t="s">
        <v>14528</v>
      </c>
      <c r="P4278">
        <v>-1482</v>
      </c>
      <c r="Q4278" t="s">
        <v>14529</v>
      </c>
      <c r="R4278" t="s">
        <v>14530</v>
      </c>
      <c r="S4278" t="s">
        <v>33991</v>
      </c>
      <c r="T4278">
        <v>0.238447491569964</v>
      </c>
      <c r="U4278">
        <v>0.603102917160658</v>
      </c>
      <c r="V4278">
        <v>1.2222625104892699</v>
      </c>
      <c r="W4278">
        <v>0.95531670127096702</v>
      </c>
      <c r="X4278">
        <v>0.96026262904344395</v>
      </c>
      <c r="Y4278">
        <v>-0.24801038029254199</v>
      </c>
      <c r="Z4278">
        <v>0.50799345260039896</v>
      </c>
      <c r="AA4278">
        <v>0.84521697243271998</v>
      </c>
      <c r="AB4278">
        <v>0.97181801934881196</v>
      </c>
      <c r="AC4278">
        <v>0.96765541029409097</v>
      </c>
      <c r="AD4278">
        <v>0.97596372215293603</v>
      </c>
      <c r="AE4278">
        <v>-0.482962148307571</v>
      </c>
      <c r="AF4278">
        <v>0.20073807939756799</v>
      </c>
      <c r="AG4278">
        <v>0.68151250837662902</v>
      </c>
      <c r="AH4278">
        <v>0.87662063908297805</v>
      </c>
      <c r="AI4278">
        <v>0.81874874298739597</v>
      </c>
      <c r="AJ4278">
        <v>0.94927390491292296</v>
      </c>
      <c r="AK4278">
        <v>4.8796666754153097E-2</v>
      </c>
    </row>
    <row r="4279" spans="1:37" x14ac:dyDescent="0.2">
      <c r="A4279" t="s">
        <v>13888</v>
      </c>
      <c r="B4279">
        <v>71416740</v>
      </c>
      <c r="C4279">
        <v>71416916</v>
      </c>
      <c r="D4279">
        <v>177</v>
      </c>
      <c r="E4279" t="s">
        <v>14531</v>
      </c>
      <c r="F4279">
        <v>3</v>
      </c>
      <c r="G4279" t="s">
        <v>1236</v>
      </c>
      <c r="H4279" t="s">
        <v>30999</v>
      </c>
      <c r="I4279">
        <v>2</v>
      </c>
      <c r="J4279">
        <v>71418222</v>
      </c>
      <c r="K4279">
        <v>71435052</v>
      </c>
      <c r="L4279">
        <v>16831</v>
      </c>
      <c r="M4279">
        <v>1</v>
      </c>
      <c r="N4279">
        <v>27332</v>
      </c>
      <c r="O4279" t="s">
        <v>14528</v>
      </c>
      <c r="P4279">
        <v>-1306</v>
      </c>
      <c r="Q4279" t="s">
        <v>14529</v>
      </c>
      <c r="R4279" t="s">
        <v>14530</v>
      </c>
      <c r="S4279" t="s">
        <v>33991</v>
      </c>
      <c r="T4279">
        <v>0.238447491569964</v>
      </c>
      <c r="U4279">
        <v>0.603102917160658</v>
      </c>
      <c r="V4279">
        <v>1.2222625104892699</v>
      </c>
      <c r="W4279">
        <v>0.95531670127096702</v>
      </c>
      <c r="X4279">
        <v>0.96026262904344395</v>
      </c>
      <c r="Y4279">
        <v>-0.24801038029254199</v>
      </c>
      <c r="Z4279">
        <v>0.50799345260039896</v>
      </c>
      <c r="AA4279">
        <v>0.84521697243271998</v>
      </c>
      <c r="AB4279">
        <v>0.97181801934881196</v>
      </c>
      <c r="AC4279">
        <v>0.96765541029409097</v>
      </c>
      <c r="AD4279">
        <v>0.97596372215293603</v>
      </c>
      <c r="AE4279">
        <v>-0.482962148307571</v>
      </c>
      <c r="AF4279">
        <v>0.20073807939756799</v>
      </c>
      <c r="AG4279">
        <v>0.68151250837662902</v>
      </c>
      <c r="AH4279">
        <v>0.87662063908297805</v>
      </c>
      <c r="AI4279">
        <v>0.81874874298739597</v>
      </c>
      <c r="AJ4279">
        <v>0.94927390491292296</v>
      </c>
      <c r="AK4279">
        <v>4.8796666754153097E-2</v>
      </c>
    </row>
    <row r="4280" spans="1:37" x14ac:dyDescent="0.2">
      <c r="A4280" t="s">
        <v>13888</v>
      </c>
      <c r="B4280">
        <v>71586692</v>
      </c>
      <c r="C4280">
        <v>71586868</v>
      </c>
      <c r="D4280">
        <v>177</v>
      </c>
      <c r="E4280" t="s">
        <v>14532</v>
      </c>
      <c r="F4280">
        <v>6</v>
      </c>
      <c r="G4280" t="s">
        <v>14533</v>
      </c>
      <c r="H4280" t="s">
        <v>30999</v>
      </c>
      <c r="I4280">
        <v>2</v>
      </c>
      <c r="J4280">
        <v>71588705</v>
      </c>
      <c r="K4280">
        <v>71600842</v>
      </c>
      <c r="L4280">
        <v>12138</v>
      </c>
      <c r="M4280">
        <v>1</v>
      </c>
      <c r="N4280">
        <v>8291</v>
      </c>
      <c r="O4280" t="s">
        <v>14534</v>
      </c>
      <c r="P4280">
        <v>-1837</v>
      </c>
      <c r="Q4280" t="s">
        <v>14535</v>
      </c>
      <c r="R4280" t="s">
        <v>14536</v>
      </c>
      <c r="S4280" t="s">
        <v>14537</v>
      </c>
      <c r="T4280">
        <v>0.35387198439864398</v>
      </c>
      <c r="U4280">
        <v>0.603102917160658</v>
      </c>
      <c r="V4280">
        <v>-23.818131313838901</v>
      </c>
      <c r="W4280">
        <v>0.20525741147413201</v>
      </c>
      <c r="X4280">
        <v>0.704072456322962</v>
      </c>
      <c r="Y4280">
        <v>-23.844443095096199</v>
      </c>
      <c r="Z4280">
        <v>0.65379035313853895</v>
      </c>
      <c r="AA4280">
        <v>0.84521697243271998</v>
      </c>
      <c r="AB4280">
        <v>-4.0084151677565396</v>
      </c>
      <c r="AC4280">
        <v>7.0489011448141195E-2</v>
      </c>
      <c r="AD4280">
        <v>0.57684129297949804</v>
      </c>
      <c r="AE4280">
        <v>-23.844443095096199</v>
      </c>
      <c r="AF4280">
        <v>0.32549523997010099</v>
      </c>
      <c r="AG4280">
        <v>0.70473078222419605</v>
      </c>
      <c r="AH4280">
        <v>-23.0460770270609</v>
      </c>
      <c r="AI4280">
        <v>0.35038410267202102</v>
      </c>
      <c r="AJ4280">
        <v>0.78121606160956403</v>
      </c>
      <c r="AK4280">
        <v>-22.975687707498398</v>
      </c>
    </row>
    <row r="4281" spans="1:37" x14ac:dyDescent="0.2">
      <c r="A4281" t="s">
        <v>13888</v>
      </c>
      <c r="B4281">
        <v>71586868</v>
      </c>
      <c r="C4281">
        <v>71587044</v>
      </c>
      <c r="D4281">
        <v>177</v>
      </c>
      <c r="E4281" t="s">
        <v>14538</v>
      </c>
      <c r="F4281">
        <v>5</v>
      </c>
      <c r="G4281" t="s">
        <v>14539</v>
      </c>
      <c r="H4281" t="s">
        <v>30999</v>
      </c>
      <c r="I4281">
        <v>2</v>
      </c>
      <c r="J4281">
        <v>71588705</v>
      </c>
      <c r="K4281">
        <v>71600842</v>
      </c>
      <c r="L4281">
        <v>12138</v>
      </c>
      <c r="M4281">
        <v>1</v>
      </c>
      <c r="N4281">
        <v>8291</v>
      </c>
      <c r="O4281" t="s">
        <v>14534</v>
      </c>
      <c r="P4281">
        <v>-1661</v>
      </c>
      <c r="Q4281" t="s">
        <v>14535</v>
      </c>
      <c r="R4281" t="s">
        <v>14536</v>
      </c>
      <c r="S4281" t="s">
        <v>14537</v>
      </c>
      <c r="T4281">
        <v>0.35387198439864398</v>
      </c>
      <c r="U4281">
        <v>0.603102917160658</v>
      </c>
      <c r="V4281">
        <v>-23.818131313838901</v>
      </c>
      <c r="W4281">
        <v>0.20525741147413201</v>
      </c>
      <c r="X4281">
        <v>0.704072456322962</v>
      </c>
      <c r="Y4281">
        <v>-23.844443095096199</v>
      </c>
      <c r="Z4281">
        <v>0.65379035313853895</v>
      </c>
      <c r="AA4281">
        <v>0.84521697243271998</v>
      </c>
      <c r="AB4281">
        <v>-4.0084151677565396</v>
      </c>
      <c r="AC4281">
        <v>7.0489011448141195E-2</v>
      </c>
      <c r="AD4281">
        <v>0.57684129297949804</v>
      </c>
      <c r="AE4281">
        <v>-23.844443095096199</v>
      </c>
      <c r="AF4281">
        <v>0.32549523997010099</v>
      </c>
      <c r="AG4281">
        <v>0.70473078222419605</v>
      </c>
      <c r="AH4281">
        <v>-23.0460770270609</v>
      </c>
      <c r="AI4281">
        <v>0.35038410267202102</v>
      </c>
      <c r="AJ4281">
        <v>0.78121606160956403</v>
      </c>
      <c r="AK4281">
        <v>-22.975687707498398</v>
      </c>
    </row>
    <row r="4282" spans="1:37" x14ac:dyDescent="0.2">
      <c r="A4282" t="s">
        <v>13888</v>
      </c>
      <c r="B4282">
        <v>71659951</v>
      </c>
      <c r="C4282">
        <v>71660093</v>
      </c>
      <c r="D4282">
        <v>143</v>
      </c>
      <c r="E4282" t="s">
        <v>14540</v>
      </c>
      <c r="F4282">
        <v>1</v>
      </c>
      <c r="G4282" t="s">
        <v>14541</v>
      </c>
      <c r="H4282" t="s">
        <v>33992</v>
      </c>
      <c r="I4282">
        <v>2</v>
      </c>
      <c r="J4282">
        <v>71610779</v>
      </c>
      <c r="K4282">
        <v>71644033</v>
      </c>
      <c r="L4282">
        <v>33255</v>
      </c>
      <c r="M4282">
        <v>1</v>
      </c>
      <c r="N4282">
        <v>8291</v>
      </c>
      <c r="O4282" t="s">
        <v>14542</v>
      </c>
      <c r="P4282">
        <v>49172</v>
      </c>
      <c r="Q4282" t="s">
        <v>14535</v>
      </c>
      <c r="R4282" t="s">
        <v>14536</v>
      </c>
      <c r="S4282" t="s">
        <v>14537</v>
      </c>
      <c r="T4282">
        <v>0.89923478520719502</v>
      </c>
      <c r="U4282">
        <v>1</v>
      </c>
      <c r="V4282">
        <v>0.91215090486271599</v>
      </c>
      <c r="W4282">
        <v>6.2825850358688304E-2</v>
      </c>
      <c r="X4282">
        <v>0.704072456322962</v>
      </c>
      <c r="Y4282">
        <v>-24.773696792824399</v>
      </c>
      <c r="Z4282">
        <v>0.89710062530600898</v>
      </c>
      <c r="AA4282">
        <v>0.99919698600769702</v>
      </c>
      <c r="AB4282">
        <v>0.48920566782501301</v>
      </c>
      <c r="AC4282">
        <v>4.5295221746086002E-2</v>
      </c>
      <c r="AD4282">
        <v>0.57684129297949804</v>
      </c>
      <c r="AE4282">
        <v>-2.8897500645387701</v>
      </c>
      <c r="AF4282">
        <v>0.70676954854459395</v>
      </c>
      <c r="AG4282">
        <v>0.85225920482806805</v>
      </c>
      <c r="AH4282">
        <v>0.98212440171637105</v>
      </c>
      <c r="AI4282">
        <v>0.123911202140572</v>
      </c>
      <c r="AJ4282">
        <v>0.78121606160956403</v>
      </c>
      <c r="AK4282">
        <v>-24.195274517338799</v>
      </c>
    </row>
    <row r="4283" spans="1:37" x14ac:dyDescent="0.2">
      <c r="A4283" t="s">
        <v>13888</v>
      </c>
      <c r="B4283">
        <v>72087016</v>
      </c>
      <c r="C4283">
        <v>72087160</v>
      </c>
      <c r="D4283">
        <v>145</v>
      </c>
      <c r="E4283" t="s">
        <v>14543</v>
      </c>
      <c r="F4283">
        <v>12</v>
      </c>
      <c r="G4283" t="s">
        <v>14544</v>
      </c>
      <c r="H4283" t="s">
        <v>31000</v>
      </c>
      <c r="I4283">
        <v>2</v>
      </c>
      <c r="J4283">
        <v>72129393</v>
      </c>
      <c r="K4283">
        <v>72143084</v>
      </c>
      <c r="L4283">
        <v>13692</v>
      </c>
      <c r="M4283">
        <v>2</v>
      </c>
      <c r="N4283">
        <v>56603</v>
      </c>
      <c r="O4283" t="s">
        <v>14545</v>
      </c>
      <c r="P4283">
        <v>55924</v>
      </c>
      <c r="Q4283" t="s">
        <v>14546</v>
      </c>
      <c r="R4283" t="s">
        <v>14547</v>
      </c>
      <c r="S4283" t="s">
        <v>33993</v>
      </c>
      <c r="T4283">
        <v>0.152084254673993</v>
      </c>
      <c r="U4283">
        <v>0.603102917160658</v>
      </c>
      <c r="V4283">
        <v>24.665201399041401</v>
      </c>
      <c r="W4283">
        <v>5.4349643961368002E-2</v>
      </c>
      <c r="X4283">
        <v>0.704072456322962</v>
      </c>
      <c r="Y4283">
        <v>25.362780632804299</v>
      </c>
      <c r="Z4283">
        <v>0.203350924423461</v>
      </c>
      <c r="AA4283">
        <v>0.72610664078822296</v>
      </c>
      <c r="AB4283">
        <v>24.325305962581599</v>
      </c>
      <c r="AC4283">
        <v>0.17695932866387601</v>
      </c>
      <c r="AD4283">
        <v>0.68253123924728298</v>
      </c>
      <c r="AE4283">
        <v>24.3627806662405</v>
      </c>
      <c r="AF4283">
        <v>0.22065000948199101</v>
      </c>
      <c r="AG4283">
        <v>0.68151250837662902</v>
      </c>
      <c r="AH4283">
        <v>1.8871203912062</v>
      </c>
      <c r="AI4283">
        <v>9.3920812249066992E-3</v>
      </c>
      <c r="AJ4283">
        <v>0.78121606160956403</v>
      </c>
      <c r="AK4283">
        <v>25.362780632804299</v>
      </c>
    </row>
    <row r="4284" spans="1:37" x14ac:dyDescent="0.2">
      <c r="A4284" t="s">
        <v>13888</v>
      </c>
      <c r="B4284">
        <v>72087160</v>
      </c>
      <c r="C4284">
        <v>72087304</v>
      </c>
      <c r="D4284">
        <v>145</v>
      </c>
      <c r="E4284" t="s">
        <v>14548</v>
      </c>
      <c r="F4284">
        <v>9</v>
      </c>
      <c r="G4284" t="s">
        <v>14549</v>
      </c>
      <c r="H4284" t="s">
        <v>31000</v>
      </c>
      <c r="I4284">
        <v>2</v>
      </c>
      <c r="J4284">
        <v>72129393</v>
      </c>
      <c r="K4284">
        <v>72143084</v>
      </c>
      <c r="L4284">
        <v>13692</v>
      </c>
      <c r="M4284">
        <v>2</v>
      </c>
      <c r="N4284">
        <v>56603</v>
      </c>
      <c r="O4284" t="s">
        <v>14545</v>
      </c>
      <c r="P4284">
        <v>55780</v>
      </c>
      <c r="Q4284" t="s">
        <v>14546</v>
      </c>
      <c r="R4284" t="s">
        <v>14547</v>
      </c>
      <c r="S4284" t="s">
        <v>33993</v>
      </c>
      <c r="T4284">
        <v>0.152084254673993</v>
      </c>
      <c r="U4284">
        <v>0.603102917160658</v>
      </c>
      <c r="V4284">
        <v>24.665201399041401</v>
      </c>
      <c r="W4284">
        <v>5.4349643961368002E-2</v>
      </c>
      <c r="X4284">
        <v>0.704072456322962</v>
      </c>
      <c r="Y4284">
        <v>25.362780632804299</v>
      </c>
      <c r="Z4284">
        <v>0.203350924423461</v>
      </c>
      <c r="AA4284">
        <v>0.72610664078822296</v>
      </c>
      <c r="AB4284">
        <v>24.325305962581599</v>
      </c>
      <c r="AC4284">
        <v>0.17695932866387601</v>
      </c>
      <c r="AD4284">
        <v>0.68253123924728298</v>
      </c>
      <c r="AE4284">
        <v>24.3627806662405</v>
      </c>
      <c r="AF4284">
        <v>0.22065000948199101</v>
      </c>
      <c r="AG4284">
        <v>0.68151250837662902</v>
      </c>
      <c r="AH4284">
        <v>1.8871203912062</v>
      </c>
      <c r="AI4284">
        <v>9.3920812249066992E-3</v>
      </c>
      <c r="AJ4284">
        <v>0.78121606160956403</v>
      </c>
      <c r="AK4284">
        <v>25.362780632804299</v>
      </c>
    </row>
    <row r="4285" spans="1:37" x14ac:dyDescent="0.2">
      <c r="A4285" t="s">
        <v>13888</v>
      </c>
      <c r="B4285">
        <v>72087304</v>
      </c>
      <c r="C4285">
        <v>72087448</v>
      </c>
      <c r="D4285">
        <v>145</v>
      </c>
      <c r="E4285" t="s">
        <v>14550</v>
      </c>
      <c r="F4285">
        <v>6</v>
      </c>
      <c r="G4285" t="s">
        <v>14551</v>
      </c>
      <c r="H4285" t="s">
        <v>31000</v>
      </c>
      <c r="I4285">
        <v>2</v>
      </c>
      <c r="J4285">
        <v>72129393</v>
      </c>
      <c r="K4285">
        <v>72143084</v>
      </c>
      <c r="L4285">
        <v>13692</v>
      </c>
      <c r="M4285">
        <v>2</v>
      </c>
      <c r="N4285">
        <v>56603</v>
      </c>
      <c r="O4285" t="s">
        <v>14545</v>
      </c>
      <c r="P4285">
        <v>55636</v>
      </c>
      <c r="Q4285" t="s">
        <v>14546</v>
      </c>
      <c r="R4285" t="s">
        <v>14547</v>
      </c>
      <c r="S4285" t="s">
        <v>33993</v>
      </c>
      <c r="T4285">
        <v>0.32911398597860803</v>
      </c>
      <c r="U4285">
        <v>0.603102917160658</v>
      </c>
      <c r="V4285">
        <v>22.1883613066612</v>
      </c>
      <c r="W4285">
        <v>0.123414495547065</v>
      </c>
      <c r="X4285">
        <v>0.704072456322962</v>
      </c>
      <c r="Y4285">
        <v>23.0717574367259</v>
      </c>
      <c r="Z4285">
        <v>0.306975110376564</v>
      </c>
      <c r="AA4285">
        <v>0.72610664078822296</v>
      </c>
      <c r="AB4285">
        <v>22.0342829035575</v>
      </c>
      <c r="AC4285">
        <v>0.27780950890804001</v>
      </c>
      <c r="AD4285">
        <v>0.68253123924728298</v>
      </c>
      <c r="AE4285">
        <v>22.0717576003637</v>
      </c>
      <c r="AF4285">
        <v>0.61410715005536498</v>
      </c>
      <c r="AG4285">
        <v>0.80674443595273604</v>
      </c>
      <c r="AH4285">
        <v>1.4102796970842999</v>
      </c>
      <c r="AI4285">
        <v>3.6185182304427702E-2</v>
      </c>
      <c r="AJ4285">
        <v>0.78121606160956403</v>
      </c>
      <c r="AK4285">
        <v>23.0717574367259</v>
      </c>
    </row>
    <row r="4286" spans="1:37" x14ac:dyDescent="0.2">
      <c r="A4286" t="s">
        <v>13888</v>
      </c>
      <c r="B4286">
        <v>73167261</v>
      </c>
      <c r="C4286">
        <v>73167420</v>
      </c>
      <c r="D4286">
        <v>160</v>
      </c>
      <c r="E4286" t="s">
        <v>14552</v>
      </c>
      <c r="F4286">
        <v>1</v>
      </c>
      <c r="G4286" t="s">
        <v>14553</v>
      </c>
      <c r="H4286" t="s">
        <v>31000</v>
      </c>
      <c r="I4286">
        <v>2</v>
      </c>
      <c r="J4286">
        <v>73088942</v>
      </c>
      <c r="K4286">
        <v>73156721</v>
      </c>
      <c r="L4286">
        <v>67780</v>
      </c>
      <c r="M4286">
        <v>2</v>
      </c>
      <c r="N4286">
        <v>26056</v>
      </c>
      <c r="O4286" t="s">
        <v>14554</v>
      </c>
      <c r="P4286">
        <v>-10540</v>
      </c>
      <c r="Q4286" t="s">
        <v>14555</v>
      </c>
      <c r="R4286" t="s">
        <v>14556</v>
      </c>
      <c r="S4286" t="s">
        <v>33994</v>
      </c>
      <c r="T4286">
        <v>0.32911398597860803</v>
      </c>
      <c r="U4286">
        <v>0.603102917160658</v>
      </c>
      <c r="V4286">
        <v>23.371753691202102</v>
      </c>
      <c r="W4286" t="s">
        <v>40</v>
      </c>
      <c r="X4286" t="s">
        <v>40</v>
      </c>
      <c r="Y4286">
        <v>0</v>
      </c>
      <c r="Z4286">
        <v>0.306975110376564</v>
      </c>
      <c r="AA4286">
        <v>0.72610664078822296</v>
      </c>
      <c r="AB4286">
        <v>23.148209942279902</v>
      </c>
      <c r="AC4286">
        <v>0.27780950890804001</v>
      </c>
      <c r="AD4286">
        <v>0.68253123924728298</v>
      </c>
      <c r="AE4286">
        <v>23.185684643719298</v>
      </c>
      <c r="AF4286">
        <v>0.61410715005536498</v>
      </c>
      <c r="AG4286">
        <v>0.80674443595273604</v>
      </c>
      <c r="AH4286">
        <v>1.5775617328617999</v>
      </c>
      <c r="AI4286">
        <v>0.35038410267202102</v>
      </c>
      <c r="AJ4286">
        <v>0.78121606160956403</v>
      </c>
      <c r="AK4286">
        <v>-23.041294750301301</v>
      </c>
    </row>
    <row r="4287" spans="1:37" x14ac:dyDescent="0.2">
      <c r="A4287" t="s">
        <v>13888</v>
      </c>
      <c r="B4287">
        <v>73167420</v>
      </c>
      <c r="C4287">
        <v>73167579</v>
      </c>
      <c r="D4287">
        <v>160</v>
      </c>
      <c r="E4287" t="s">
        <v>14557</v>
      </c>
      <c r="F4287">
        <v>0</v>
      </c>
      <c r="G4287" t="s">
        <v>14558</v>
      </c>
      <c r="H4287" t="s">
        <v>31000</v>
      </c>
      <c r="I4287">
        <v>2</v>
      </c>
      <c r="J4287">
        <v>73088942</v>
      </c>
      <c r="K4287">
        <v>73156721</v>
      </c>
      <c r="L4287">
        <v>67780</v>
      </c>
      <c r="M4287">
        <v>2</v>
      </c>
      <c r="N4287">
        <v>26056</v>
      </c>
      <c r="O4287" t="s">
        <v>14554</v>
      </c>
      <c r="P4287">
        <v>-10699</v>
      </c>
      <c r="Q4287" t="s">
        <v>14555</v>
      </c>
      <c r="R4287" t="s">
        <v>14556</v>
      </c>
      <c r="S4287" t="s">
        <v>33994</v>
      </c>
      <c r="T4287">
        <v>0.32911398597860803</v>
      </c>
      <c r="U4287">
        <v>0.603102917160658</v>
      </c>
      <c r="V4287">
        <v>23.371753691202102</v>
      </c>
      <c r="W4287" t="s">
        <v>40</v>
      </c>
      <c r="X4287" t="s">
        <v>40</v>
      </c>
      <c r="Y4287">
        <v>0</v>
      </c>
      <c r="Z4287">
        <v>0.306975110376564</v>
      </c>
      <c r="AA4287">
        <v>0.72610664078822296</v>
      </c>
      <c r="AB4287">
        <v>23.148209942279902</v>
      </c>
      <c r="AC4287">
        <v>0.27780950890804001</v>
      </c>
      <c r="AD4287">
        <v>0.68253123924728298</v>
      </c>
      <c r="AE4287">
        <v>23.185684643719298</v>
      </c>
      <c r="AF4287">
        <v>0.61410715005536498</v>
      </c>
      <c r="AG4287">
        <v>0.80674443595273604</v>
      </c>
      <c r="AH4287">
        <v>1.5775617328617999</v>
      </c>
      <c r="AI4287">
        <v>0.35038410267202102</v>
      </c>
      <c r="AJ4287">
        <v>0.78121606160956403</v>
      </c>
      <c r="AK4287">
        <v>-23.041294750301301</v>
      </c>
    </row>
    <row r="4288" spans="1:37" x14ac:dyDescent="0.2">
      <c r="A4288" t="s">
        <v>13888</v>
      </c>
      <c r="B4288">
        <v>73204884</v>
      </c>
      <c r="C4288">
        <v>73205160</v>
      </c>
      <c r="D4288">
        <v>277</v>
      </c>
      <c r="E4288" t="s">
        <v>14559</v>
      </c>
      <c r="F4288">
        <v>9</v>
      </c>
      <c r="G4288" t="s">
        <v>14560</v>
      </c>
      <c r="H4288" t="s">
        <v>31032</v>
      </c>
      <c r="I4288">
        <v>2</v>
      </c>
      <c r="J4288">
        <v>73202574</v>
      </c>
      <c r="K4288">
        <v>73212513</v>
      </c>
      <c r="L4288">
        <v>9940</v>
      </c>
      <c r="M4288">
        <v>1</v>
      </c>
      <c r="N4288">
        <v>344022</v>
      </c>
      <c r="O4288" t="s">
        <v>14561</v>
      </c>
      <c r="P4288">
        <v>2310</v>
      </c>
      <c r="Q4288" t="s">
        <v>14562</v>
      </c>
      <c r="R4288" t="s">
        <v>14563</v>
      </c>
      <c r="S4288" t="s">
        <v>33995</v>
      </c>
      <c r="T4288">
        <v>0.97213403838398904</v>
      </c>
      <c r="U4288">
        <v>1</v>
      </c>
      <c r="V4288">
        <v>3.3502033413971701</v>
      </c>
      <c r="W4288">
        <v>0.113079289867903</v>
      </c>
      <c r="X4288">
        <v>0.704072456322962</v>
      </c>
      <c r="Y4288">
        <v>-23.9622544776159</v>
      </c>
      <c r="Z4288">
        <v>0.64127342146525201</v>
      </c>
      <c r="AA4288">
        <v>0.84521697243271998</v>
      </c>
      <c r="AB4288">
        <v>3.5975205203924201</v>
      </c>
      <c r="AC4288">
        <v>0.131413828155275</v>
      </c>
      <c r="AD4288">
        <v>0.68253123924728298</v>
      </c>
      <c r="AE4288">
        <v>-1.0940621461026101</v>
      </c>
      <c r="AF4288">
        <v>0.74414648978297804</v>
      </c>
      <c r="AG4288">
        <v>0.86906519844104402</v>
      </c>
      <c r="AH4288">
        <v>0.49654162611501301</v>
      </c>
      <c r="AI4288">
        <v>0.17351581260912399</v>
      </c>
      <c r="AJ4288">
        <v>0.78121606160956403</v>
      </c>
      <c r="AK4288">
        <v>-23.920460451232</v>
      </c>
    </row>
    <row r="4289" spans="1:37" x14ac:dyDescent="0.2">
      <c r="A4289" t="s">
        <v>13888</v>
      </c>
      <c r="B4289">
        <v>73263853</v>
      </c>
      <c r="C4289">
        <v>73264151</v>
      </c>
      <c r="D4289">
        <v>299</v>
      </c>
      <c r="E4289" t="s">
        <v>14564</v>
      </c>
      <c r="F4289">
        <v>6</v>
      </c>
      <c r="G4289" t="s">
        <v>14565</v>
      </c>
      <c r="H4289" t="s">
        <v>31032</v>
      </c>
      <c r="I4289">
        <v>2</v>
      </c>
      <c r="J4289">
        <v>73265483</v>
      </c>
      <c r="K4289">
        <v>73266804</v>
      </c>
      <c r="L4289">
        <v>1322</v>
      </c>
      <c r="M4289">
        <v>2</v>
      </c>
      <c r="N4289">
        <v>150726</v>
      </c>
      <c r="O4289" t="s">
        <v>14566</v>
      </c>
      <c r="P4289">
        <v>2653</v>
      </c>
      <c r="Q4289" t="s">
        <v>14567</v>
      </c>
      <c r="R4289" t="s">
        <v>14568</v>
      </c>
      <c r="S4289" t="s">
        <v>33996</v>
      </c>
      <c r="T4289">
        <v>0.32911398597860803</v>
      </c>
      <c r="U4289">
        <v>0.603102917160658</v>
      </c>
      <c r="V4289">
        <v>23.886326824157202</v>
      </c>
      <c r="W4289">
        <v>0.29261482077562401</v>
      </c>
      <c r="X4289">
        <v>0.704072456322962</v>
      </c>
      <c r="Y4289">
        <v>22.852081579250001</v>
      </c>
      <c r="Z4289">
        <v>0.306975110376564</v>
      </c>
      <c r="AA4289">
        <v>0.72610664078822296</v>
      </c>
      <c r="AB4289">
        <v>23.472628010927099</v>
      </c>
      <c r="AC4289">
        <v>0.27780950890804001</v>
      </c>
      <c r="AD4289">
        <v>0.68253123924728298</v>
      </c>
      <c r="AE4289">
        <v>23.5101027131678</v>
      </c>
      <c r="AF4289">
        <v>0.61410715005536498</v>
      </c>
      <c r="AG4289">
        <v>0.80674443595273604</v>
      </c>
      <c r="AH4289">
        <v>2.1082456157413501</v>
      </c>
      <c r="AI4289">
        <v>0.59609816080359102</v>
      </c>
      <c r="AJ4289">
        <v>0.78121606160956403</v>
      </c>
      <c r="AK4289">
        <v>3.61439806392784E-2</v>
      </c>
    </row>
    <row r="4290" spans="1:37" x14ac:dyDescent="0.2">
      <c r="A4290" t="s">
        <v>13888</v>
      </c>
      <c r="B4290">
        <v>73907556</v>
      </c>
      <c r="C4290">
        <v>73907760</v>
      </c>
      <c r="D4290">
        <v>205</v>
      </c>
      <c r="E4290" t="s">
        <v>14569</v>
      </c>
      <c r="F4290">
        <v>3</v>
      </c>
      <c r="G4290" t="s">
        <v>14570</v>
      </c>
      <c r="H4290" t="s">
        <v>33997</v>
      </c>
      <c r="I4290">
        <v>2</v>
      </c>
      <c r="J4290">
        <v>73893008</v>
      </c>
      <c r="K4290">
        <v>73919865</v>
      </c>
      <c r="L4290">
        <v>26858</v>
      </c>
      <c r="M4290">
        <v>1</v>
      </c>
      <c r="N4290">
        <v>72</v>
      </c>
      <c r="O4290" t="s">
        <v>14571</v>
      </c>
      <c r="P4290">
        <v>14548</v>
      </c>
      <c r="Q4290" t="s">
        <v>14572</v>
      </c>
      <c r="R4290" t="s">
        <v>14573</v>
      </c>
      <c r="S4290" t="s">
        <v>33998</v>
      </c>
      <c r="T4290">
        <v>0.56354823081344896</v>
      </c>
      <c r="U4290">
        <v>0.81214233890638399</v>
      </c>
      <c r="V4290">
        <v>-2.90941735705043</v>
      </c>
      <c r="W4290">
        <v>0.85739061170441999</v>
      </c>
      <c r="X4290">
        <v>0.95159051474143896</v>
      </c>
      <c r="Y4290">
        <v>-8.32446457706187E-2</v>
      </c>
      <c r="Z4290">
        <v>0.79590556428138504</v>
      </c>
      <c r="AA4290">
        <v>0.927284221282906</v>
      </c>
      <c r="AB4290">
        <v>-0.88534787930929104</v>
      </c>
      <c r="AC4290">
        <v>0.30934799025328302</v>
      </c>
      <c r="AD4290">
        <v>0.68773325147593101</v>
      </c>
      <c r="AE4290">
        <v>-1.0832445346904001</v>
      </c>
      <c r="AF4290">
        <v>0.48185193705156298</v>
      </c>
      <c r="AG4290">
        <v>0.80674443595273604</v>
      </c>
      <c r="AH4290">
        <v>-2.88947635542528</v>
      </c>
      <c r="AI4290">
        <v>0.64674041799899995</v>
      </c>
      <c r="AJ4290">
        <v>0.82002337464554198</v>
      </c>
      <c r="AK4290">
        <v>0.78551073433408103</v>
      </c>
    </row>
    <row r="4291" spans="1:37" x14ac:dyDescent="0.2">
      <c r="A4291" t="s">
        <v>13888</v>
      </c>
      <c r="B4291">
        <v>74457616</v>
      </c>
      <c r="C4291">
        <v>74457783</v>
      </c>
      <c r="D4291">
        <v>168</v>
      </c>
      <c r="E4291" t="s">
        <v>14574</v>
      </c>
      <c r="F4291">
        <v>15</v>
      </c>
      <c r="G4291" t="s">
        <v>14575</v>
      </c>
      <c r="H4291" t="s">
        <v>30987</v>
      </c>
      <c r="I4291">
        <v>2</v>
      </c>
      <c r="J4291">
        <v>74458400</v>
      </c>
      <c r="K4291">
        <v>74460891</v>
      </c>
      <c r="L4291">
        <v>2492</v>
      </c>
      <c r="M4291">
        <v>1</v>
      </c>
      <c r="N4291">
        <v>23559</v>
      </c>
      <c r="O4291" t="s">
        <v>14576</v>
      </c>
      <c r="P4291">
        <v>-617</v>
      </c>
      <c r="Q4291" t="s">
        <v>14577</v>
      </c>
      <c r="R4291" t="s">
        <v>14578</v>
      </c>
      <c r="S4291" t="s">
        <v>33999</v>
      </c>
      <c r="T4291">
        <v>1</v>
      </c>
      <c r="U4291">
        <v>1</v>
      </c>
      <c r="V4291">
        <v>-0.73367995433753497</v>
      </c>
      <c r="W4291">
        <v>0.94541066367716797</v>
      </c>
      <c r="X4291">
        <v>0.95159051474143896</v>
      </c>
      <c r="Y4291">
        <v>-0.52843484886749803</v>
      </c>
      <c r="Z4291">
        <v>0.65379035313853895</v>
      </c>
      <c r="AA4291">
        <v>0.84521697243271998</v>
      </c>
      <c r="AB4291">
        <v>-1.69715399637773</v>
      </c>
      <c r="AC4291">
        <v>0.71753805159658501</v>
      </c>
      <c r="AD4291">
        <v>0.87989882095915395</v>
      </c>
      <c r="AE4291">
        <v>-1.5284347669328</v>
      </c>
      <c r="AF4291">
        <v>0.64997455747578503</v>
      </c>
      <c r="AG4291">
        <v>0.80674443595273604</v>
      </c>
      <c r="AH4291">
        <v>0.19593067084449001</v>
      </c>
      <c r="AI4291">
        <v>0.59609816080359102</v>
      </c>
      <c r="AJ4291">
        <v>0.78121606160956403</v>
      </c>
      <c r="AK4291">
        <v>0.34032057092767198</v>
      </c>
    </row>
    <row r="4292" spans="1:37" x14ac:dyDescent="0.2">
      <c r="A4292" t="s">
        <v>13888</v>
      </c>
      <c r="B4292">
        <v>74575928</v>
      </c>
      <c r="C4292">
        <v>74576079</v>
      </c>
      <c r="D4292">
        <v>152</v>
      </c>
      <c r="E4292" t="s">
        <v>14579</v>
      </c>
      <c r="F4292">
        <v>2</v>
      </c>
      <c r="G4292" t="s">
        <v>14580</v>
      </c>
      <c r="H4292" t="s">
        <v>30987</v>
      </c>
      <c r="I4292">
        <v>2</v>
      </c>
      <c r="J4292">
        <v>74558650</v>
      </c>
      <c r="K4292">
        <v>74575489</v>
      </c>
      <c r="L4292">
        <v>16840</v>
      </c>
      <c r="M4292">
        <v>2</v>
      </c>
      <c r="N4292">
        <v>130951</v>
      </c>
      <c r="O4292" t="s">
        <v>14581</v>
      </c>
      <c r="P4292">
        <v>-439</v>
      </c>
      <c r="Q4292" t="s">
        <v>14582</v>
      </c>
      <c r="R4292" t="s">
        <v>14583</v>
      </c>
      <c r="S4292" t="s">
        <v>34000</v>
      </c>
      <c r="T4292">
        <v>0.152084254673993</v>
      </c>
      <c r="U4292">
        <v>0.603102917160658</v>
      </c>
      <c r="V4292">
        <v>23.254126199048301</v>
      </c>
      <c r="W4292">
        <v>0.46193634366738701</v>
      </c>
      <c r="X4292">
        <v>0.75726018452522603</v>
      </c>
      <c r="Y4292">
        <v>1.06695995571942</v>
      </c>
      <c r="Z4292">
        <v>0.203350924423461</v>
      </c>
      <c r="AA4292">
        <v>0.72610664078822296</v>
      </c>
      <c r="AB4292">
        <v>23.346138296581799</v>
      </c>
      <c r="AC4292">
        <v>0.88945902157151002</v>
      </c>
      <c r="AD4292">
        <v>0.94068432309766403</v>
      </c>
      <c r="AE4292">
        <v>6.6960059718892406E-2</v>
      </c>
      <c r="AF4292">
        <v>0.23669707478149901</v>
      </c>
      <c r="AG4292">
        <v>0.69020448338054297</v>
      </c>
      <c r="AH4292">
        <v>0.89108262363170199</v>
      </c>
      <c r="AI4292">
        <v>0.183554312780425</v>
      </c>
      <c r="AJ4292">
        <v>0.78121606160956403</v>
      </c>
      <c r="AK4292">
        <v>1.9357152424530599</v>
      </c>
    </row>
    <row r="4293" spans="1:37" x14ac:dyDescent="0.2">
      <c r="A4293" t="s">
        <v>13888</v>
      </c>
      <c r="B4293">
        <v>74576098</v>
      </c>
      <c r="C4293">
        <v>74576252</v>
      </c>
      <c r="D4293">
        <v>155</v>
      </c>
      <c r="E4293" t="s">
        <v>14584</v>
      </c>
      <c r="F4293">
        <v>0</v>
      </c>
      <c r="G4293" t="s">
        <v>14585</v>
      </c>
      <c r="H4293" t="s">
        <v>30987</v>
      </c>
      <c r="I4293">
        <v>2</v>
      </c>
      <c r="J4293">
        <v>74558650</v>
      </c>
      <c r="K4293">
        <v>74575489</v>
      </c>
      <c r="L4293">
        <v>16840</v>
      </c>
      <c r="M4293">
        <v>2</v>
      </c>
      <c r="N4293">
        <v>130951</v>
      </c>
      <c r="O4293" t="s">
        <v>14581</v>
      </c>
      <c r="P4293">
        <v>-609</v>
      </c>
      <c r="Q4293" t="s">
        <v>14582</v>
      </c>
      <c r="R4293" t="s">
        <v>14583</v>
      </c>
      <c r="S4293" t="s">
        <v>34000</v>
      </c>
      <c r="T4293">
        <v>0.152084254673993</v>
      </c>
      <c r="U4293">
        <v>0.603102917160658</v>
      </c>
      <c r="V4293">
        <v>23.254126199048301</v>
      </c>
      <c r="W4293">
        <v>0.46193634366738701</v>
      </c>
      <c r="X4293">
        <v>0.75726018452522603</v>
      </c>
      <c r="Y4293">
        <v>1.06695995571942</v>
      </c>
      <c r="Z4293">
        <v>0.203350924423461</v>
      </c>
      <c r="AA4293">
        <v>0.72610664078822296</v>
      </c>
      <c r="AB4293">
        <v>23.346138296581799</v>
      </c>
      <c r="AC4293">
        <v>0.88945902157151002</v>
      </c>
      <c r="AD4293">
        <v>0.94068432309766403</v>
      </c>
      <c r="AE4293">
        <v>6.6960059718892406E-2</v>
      </c>
      <c r="AF4293">
        <v>0.23669707478149901</v>
      </c>
      <c r="AG4293">
        <v>0.69020448338054297</v>
      </c>
      <c r="AH4293">
        <v>0.89108262363170199</v>
      </c>
      <c r="AI4293">
        <v>0.183554312780425</v>
      </c>
      <c r="AJ4293">
        <v>0.78121606160956403</v>
      </c>
      <c r="AK4293">
        <v>1.9357152424530599</v>
      </c>
    </row>
    <row r="4294" spans="1:37" x14ac:dyDescent="0.2">
      <c r="A4294" t="s">
        <v>13888</v>
      </c>
      <c r="B4294">
        <v>75711728</v>
      </c>
      <c r="C4294">
        <v>75711929</v>
      </c>
      <c r="D4294">
        <v>202</v>
      </c>
      <c r="E4294" t="s">
        <v>14586</v>
      </c>
      <c r="F4294">
        <v>15</v>
      </c>
      <c r="G4294" t="s">
        <v>14587</v>
      </c>
      <c r="H4294" t="s">
        <v>30987</v>
      </c>
      <c r="I4294">
        <v>2</v>
      </c>
      <c r="J4294">
        <v>75662708</v>
      </c>
      <c r="K4294">
        <v>75710985</v>
      </c>
      <c r="L4294">
        <v>48278</v>
      </c>
      <c r="M4294">
        <v>2</v>
      </c>
      <c r="N4294">
        <v>6936</v>
      </c>
      <c r="O4294" t="s">
        <v>14588</v>
      </c>
      <c r="P4294">
        <v>-743</v>
      </c>
      <c r="Q4294" t="s">
        <v>14589</v>
      </c>
      <c r="R4294" t="s">
        <v>14590</v>
      </c>
      <c r="S4294" t="s">
        <v>34001</v>
      </c>
      <c r="T4294">
        <v>0.152084254673993</v>
      </c>
      <c r="U4294">
        <v>0.603102917160658</v>
      </c>
      <c r="V4294">
        <v>24.406668336955299</v>
      </c>
      <c r="W4294">
        <v>0.20525741147413201</v>
      </c>
      <c r="X4294">
        <v>0.704072456322962</v>
      </c>
      <c r="Y4294">
        <v>-24.205034485515998</v>
      </c>
      <c r="Z4294">
        <v>0.306975110376564</v>
      </c>
      <c r="AA4294">
        <v>0.72610664078822296</v>
      </c>
      <c r="AB4294">
        <v>23.443194274605698</v>
      </c>
      <c r="AC4294">
        <v>7.0489011448141195E-2</v>
      </c>
      <c r="AD4294">
        <v>0.57684129297949804</v>
      </c>
      <c r="AE4294">
        <v>-24.205034485515998</v>
      </c>
      <c r="AF4294">
        <v>4.6407610929182198E-2</v>
      </c>
      <c r="AG4294">
        <v>0.476038960109122</v>
      </c>
      <c r="AH4294">
        <v>24.406668336955299</v>
      </c>
      <c r="AI4294">
        <v>0.35038410267202102</v>
      </c>
      <c r="AJ4294">
        <v>0.78121606160956403</v>
      </c>
      <c r="AK4294">
        <v>-23.336279080419501</v>
      </c>
    </row>
    <row r="4295" spans="1:37" x14ac:dyDescent="0.2">
      <c r="A4295" t="s">
        <v>13888</v>
      </c>
      <c r="B4295">
        <v>75711929</v>
      </c>
      <c r="C4295">
        <v>75712130</v>
      </c>
      <c r="D4295">
        <v>202</v>
      </c>
      <c r="E4295" t="s">
        <v>14591</v>
      </c>
      <c r="F4295">
        <v>8</v>
      </c>
      <c r="G4295" t="s">
        <v>14592</v>
      </c>
      <c r="H4295" t="s">
        <v>30987</v>
      </c>
      <c r="I4295">
        <v>2</v>
      </c>
      <c r="J4295">
        <v>75662708</v>
      </c>
      <c r="K4295">
        <v>75710985</v>
      </c>
      <c r="L4295">
        <v>48278</v>
      </c>
      <c r="M4295">
        <v>2</v>
      </c>
      <c r="N4295">
        <v>6936</v>
      </c>
      <c r="O4295" t="s">
        <v>14588</v>
      </c>
      <c r="P4295">
        <v>-944</v>
      </c>
      <c r="Q4295" t="s">
        <v>14589</v>
      </c>
      <c r="R4295" t="s">
        <v>14590</v>
      </c>
      <c r="S4295" t="s">
        <v>34001</v>
      </c>
      <c r="T4295">
        <v>0.152084254673993</v>
      </c>
      <c r="U4295">
        <v>0.603102917160658</v>
      </c>
      <c r="V4295">
        <v>24.406668336955299</v>
      </c>
      <c r="W4295">
        <v>0.20525741147413201</v>
      </c>
      <c r="X4295">
        <v>0.704072456322962</v>
      </c>
      <c r="Y4295">
        <v>-24.205034485515998</v>
      </c>
      <c r="Z4295">
        <v>0.306975110376564</v>
      </c>
      <c r="AA4295">
        <v>0.72610664078822296</v>
      </c>
      <c r="AB4295">
        <v>23.443194274605698</v>
      </c>
      <c r="AC4295">
        <v>7.0489011448141195E-2</v>
      </c>
      <c r="AD4295">
        <v>0.57684129297949804</v>
      </c>
      <c r="AE4295">
        <v>-24.205034485515998</v>
      </c>
      <c r="AF4295">
        <v>4.6407610929182198E-2</v>
      </c>
      <c r="AG4295">
        <v>0.476038960109122</v>
      </c>
      <c r="AH4295">
        <v>24.406668336955299</v>
      </c>
      <c r="AI4295">
        <v>0.35038410267202102</v>
      </c>
      <c r="AJ4295">
        <v>0.78121606160956403</v>
      </c>
      <c r="AK4295">
        <v>-23.336279080419501</v>
      </c>
    </row>
    <row r="4296" spans="1:37" x14ac:dyDescent="0.2">
      <c r="A4296" t="s">
        <v>13888</v>
      </c>
      <c r="B4296">
        <v>76721464</v>
      </c>
      <c r="C4296">
        <v>76721607</v>
      </c>
      <c r="D4296">
        <v>144</v>
      </c>
      <c r="E4296" t="s">
        <v>14593</v>
      </c>
      <c r="F4296">
        <v>0</v>
      </c>
      <c r="G4296" t="s">
        <v>14594</v>
      </c>
      <c r="H4296" t="s">
        <v>31000</v>
      </c>
      <c r="I4296">
        <v>2</v>
      </c>
      <c r="J4296">
        <v>76985965</v>
      </c>
      <c r="K4296">
        <v>77009791</v>
      </c>
      <c r="L4296">
        <v>23827</v>
      </c>
      <c r="M4296">
        <v>1</v>
      </c>
      <c r="N4296">
        <v>101927907</v>
      </c>
      <c r="O4296" t="s">
        <v>14595</v>
      </c>
      <c r="P4296">
        <v>-264358</v>
      </c>
      <c r="Q4296" t="s">
        <v>14596</v>
      </c>
      <c r="R4296" t="s">
        <v>14597</v>
      </c>
      <c r="S4296" t="s">
        <v>34002</v>
      </c>
      <c r="T4296">
        <v>0.81495682781172896</v>
      </c>
      <c r="U4296">
        <v>1</v>
      </c>
      <c r="V4296">
        <v>-0.101694519751823</v>
      </c>
      <c r="W4296">
        <v>0.25275990160170297</v>
      </c>
      <c r="X4296">
        <v>0.704072456322962</v>
      </c>
      <c r="Y4296">
        <v>0.72907928147007095</v>
      </c>
      <c r="Z4296">
        <v>0.900167988661564</v>
      </c>
      <c r="AA4296">
        <v>0.99919698600769702</v>
      </c>
      <c r="AB4296">
        <v>0.38628712607503402</v>
      </c>
      <c r="AC4296">
        <v>0.55122603522241698</v>
      </c>
      <c r="AD4296">
        <v>0.87989882095915395</v>
      </c>
      <c r="AE4296">
        <v>0.22128096751001999</v>
      </c>
      <c r="AF4296">
        <v>0.61908827584055903</v>
      </c>
      <c r="AG4296">
        <v>0.80674443595273604</v>
      </c>
      <c r="AH4296">
        <v>-0.51678343155849304</v>
      </c>
      <c r="AI4296">
        <v>0.115257443641497</v>
      </c>
      <c r="AJ4296">
        <v>0.78121606160956403</v>
      </c>
      <c r="AK4296">
        <v>0.95930129678499398</v>
      </c>
    </row>
    <row r="4297" spans="1:37" x14ac:dyDescent="0.2">
      <c r="A4297" t="s">
        <v>13888</v>
      </c>
      <c r="B4297">
        <v>76796585</v>
      </c>
      <c r="C4297">
        <v>76796748</v>
      </c>
      <c r="D4297">
        <v>164</v>
      </c>
      <c r="E4297" t="s">
        <v>14598</v>
      </c>
      <c r="F4297">
        <v>0</v>
      </c>
      <c r="G4297" t="s">
        <v>14599</v>
      </c>
      <c r="H4297" t="s">
        <v>34003</v>
      </c>
      <c r="I4297">
        <v>2</v>
      </c>
      <c r="J4297">
        <v>76985965</v>
      </c>
      <c r="K4297">
        <v>77009791</v>
      </c>
      <c r="L4297">
        <v>23827</v>
      </c>
      <c r="M4297">
        <v>1</v>
      </c>
      <c r="N4297">
        <v>101927907</v>
      </c>
      <c r="O4297" t="s">
        <v>14595</v>
      </c>
      <c r="P4297">
        <v>-189217</v>
      </c>
      <c r="Q4297" t="s">
        <v>14596</v>
      </c>
      <c r="R4297" t="s">
        <v>14597</v>
      </c>
      <c r="S4297" t="s">
        <v>34002</v>
      </c>
      <c r="T4297">
        <v>0.78065733772018797</v>
      </c>
      <c r="U4297">
        <v>0.99751294903300103</v>
      </c>
      <c r="V4297">
        <v>0.72169741106010699</v>
      </c>
      <c r="W4297">
        <v>7.9825261299745195E-2</v>
      </c>
      <c r="X4297">
        <v>0.704072456322962</v>
      </c>
      <c r="Y4297">
        <v>-3.4378154135404499</v>
      </c>
      <c r="Z4297">
        <v>0.338354102926744</v>
      </c>
      <c r="AA4297">
        <v>0.78405749955313697</v>
      </c>
      <c r="AB4297">
        <v>-0.103275810210611</v>
      </c>
      <c r="AC4297">
        <v>1.8955549536440599E-2</v>
      </c>
      <c r="AD4297">
        <v>0.57684129297949804</v>
      </c>
      <c r="AE4297">
        <v>-3.5354444314520199</v>
      </c>
      <c r="AF4297">
        <v>0.77032902853670404</v>
      </c>
      <c r="AG4297">
        <v>0.88417364479730298</v>
      </c>
      <c r="AH4297">
        <v>1.43935648061016</v>
      </c>
      <c r="AI4297">
        <v>0.23746722234179601</v>
      </c>
      <c r="AJ4297">
        <v>0.78121606160956403</v>
      </c>
      <c r="AK4297">
        <v>-2.66161429537321</v>
      </c>
    </row>
    <row r="4298" spans="1:37" x14ac:dyDescent="0.2">
      <c r="A4298" t="s">
        <v>13888</v>
      </c>
      <c r="B4298">
        <v>76796817</v>
      </c>
      <c r="C4298">
        <v>76796999</v>
      </c>
      <c r="D4298">
        <v>183</v>
      </c>
      <c r="E4298" t="s">
        <v>14600</v>
      </c>
      <c r="F4298">
        <v>3</v>
      </c>
      <c r="G4298" t="s">
        <v>14601</v>
      </c>
      <c r="H4298" t="s">
        <v>34003</v>
      </c>
      <c r="I4298">
        <v>2</v>
      </c>
      <c r="J4298">
        <v>76985965</v>
      </c>
      <c r="K4298">
        <v>77009791</v>
      </c>
      <c r="L4298">
        <v>23827</v>
      </c>
      <c r="M4298">
        <v>1</v>
      </c>
      <c r="N4298">
        <v>101927907</v>
      </c>
      <c r="O4298" t="s">
        <v>14595</v>
      </c>
      <c r="P4298">
        <v>-188966</v>
      </c>
      <c r="Q4298" t="s">
        <v>14596</v>
      </c>
      <c r="R4298" t="s">
        <v>14597</v>
      </c>
      <c r="S4298" t="s">
        <v>34002</v>
      </c>
      <c r="T4298">
        <v>0.78065733772018797</v>
      </c>
      <c r="U4298">
        <v>0.99751294903300103</v>
      </c>
      <c r="V4298">
        <v>0.72169741106010699</v>
      </c>
      <c r="W4298">
        <v>7.9825261299745195E-2</v>
      </c>
      <c r="X4298">
        <v>0.704072456322962</v>
      </c>
      <c r="Y4298">
        <v>-3.4378154135404499</v>
      </c>
      <c r="Z4298">
        <v>0.338354102926744</v>
      </c>
      <c r="AA4298">
        <v>0.78405749955313697</v>
      </c>
      <c r="AB4298">
        <v>-0.103275810210611</v>
      </c>
      <c r="AC4298">
        <v>1.8955549536440599E-2</v>
      </c>
      <c r="AD4298">
        <v>0.57684129297949804</v>
      </c>
      <c r="AE4298">
        <v>-3.5354444314520199</v>
      </c>
      <c r="AF4298">
        <v>0.77032902853670404</v>
      </c>
      <c r="AG4298">
        <v>0.88417364479730298</v>
      </c>
      <c r="AH4298">
        <v>1.43935648061016</v>
      </c>
      <c r="AI4298">
        <v>0.23746722234179601</v>
      </c>
      <c r="AJ4298">
        <v>0.78121606160956403</v>
      </c>
      <c r="AK4298">
        <v>-2.66161429537321</v>
      </c>
    </row>
    <row r="4299" spans="1:37" x14ac:dyDescent="0.2">
      <c r="A4299" t="s">
        <v>13888</v>
      </c>
      <c r="B4299">
        <v>76796999</v>
      </c>
      <c r="C4299">
        <v>76797181</v>
      </c>
      <c r="D4299">
        <v>183</v>
      </c>
      <c r="E4299" t="s">
        <v>14602</v>
      </c>
      <c r="F4299">
        <v>2</v>
      </c>
      <c r="G4299" t="s">
        <v>14603</v>
      </c>
      <c r="H4299" t="s">
        <v>34003</v>
      </c>
      <c r="I4299">
        <v>2</v>
      </c>
      <c r="J4299">
        <v>76985965</v>
      </c>
      <c r="K4299">
        <v>77009791</v>
      </c>
      <c r="L4299">
        <v>23827</v>
      </c>
      <c r="M4299">
        <v>1</v>
      </c>
      <c r="N4299">
        <v>101927907</v>
      </c>
      <c r="O4299" t="s">
        <v>14595</v>
      </c>
      <c r="P4299">
        <v>-188784</v>
      </c>
      <c r="Q4299" t="s">
        <v>14596</v>
      </c>
      <c r="R4299" t="s">
        <v>14597</v>
      </c>
      <c r="S4299" t="s">
        <v>34002</v>
      </c>
      <c r="T4299">
        <v>0.78065733772018797</v>
      </c>
      <c r="U4299">
        <v>0.99751294903300103</v>
      </c>
      <c r="V4299">
        <v>0.72169741106010699</v>
      </c>
      <c r="W4299">
        <v>7.9825261299745195E-2</v>
      </c>
      <c r="X4299">
        <v>0.704072456322962</v>
      </c>
      <c r="Y4299">
        <v>-3.4378154135404499</v>
      </c>
      <c r="Z4299">
        <v>0.338354102926744</v>
      </c>
      <c r="AA4299">
        <v>0.78405749955313697</v>
      </c>
      <c r="AB4299">
        <v>-0.103275810210611</v>
      </c>
      <c r="AC4299">
        <v>1.8955549536440599E-2</v>
      </c>
      <c r="AD4299">
        <v>0.57684129297949804</v>
      </c>
      <c r="AE4299">
        <v>-3.5354444314520199</v>
      </c>
      <c r="AF4299">
        <v>0.77032902853670404</v>
      </c>
      <c r="AG4299">
        <v>0.88417364479730298</v>
      </c>
      <c r="AH4299">
        <v>1.43935648061016</v>
      </c>
      <c r="AI4299">
        <v>0.23746722234179601</v>
      </c>
      <c r="AJ4299">
        <v>0.78121606160956403</v>
      </c>
      <c r="AK4299">
        <v>-2.66161429537321</v>
      </c>
    </row>
    <row r="4300" spans="1:37" x14ac:dyDescent="0.2">
      <c r="A4300" t="s">
        <v>13888</v>
      </c>
      <c r="B4300">
        <v>79110778</v>
      </c>
      <c r="C4300">
        <v>79110940</v>
      </c>
      <c r="D4300">
        <v>163</v>
      </c>
      <c r="E4300" t="s">
        <v>14604</v>
      </c>
      <c r="F4300">
        <v>0</v>
      </c>
      <c r="G4300" t="s">
        <v>14605</v>
      </c>
      <c r="H4300" t="s">
        <v>31000</v>
      </c>
      <c r="I4300">
        <v>2</v>
      </c>
      <c r="J4300">
        <v>79120362</v>
      </c>
      <c r="K4300">
        <v>79122199</v>
      </c>
      <c r="L4300">
        <v>1838</v>
      </c>
      <c r="M4300">
        <v>1</v>
      </c>
      <c r="N4300">
        <v>5967</v>
      </c>
      <c r="O4300" t="s">
        <v>14606</v>
      </c>
      <c r="P4300">
        <v>-9422</v>
      </c>
      <c r="Q4300" t="s">
        <v>14607</v>
      </c>
      <c r="R4300" t="s">
        <v>14608</v>
      </c>
      <c r="S4300" t="s">
        <v>34004</v>
      </c>
      <c r="T4300">
        <v>0.14670336487225899</v>
      </c>
      <c r="U4300">
        <v>0.603102917160658</v>
      </c>
      <c r="V4300">
        <v>1.33095164317381</v>
      </c>
      <c r="W4300">
        <v>0.76869145927257199</v>
      </c>
      <c r="X4300">
        <v>0.95159051474143896</v>
      </c>
      <c r="Y4300">
        <v>-0.93643508070902004</v>
      </c>
      <c r="Z4300">
        <v>9.6472463269005104E-2</v>
      </c>
      <c r="AA4300">
        <v>0.72610664078822296</v>
      </c>
      <c r="AB4300">
        <v>1.3914907086642601</v>
      </c>
      <c r="AC4300">
        <v>0.47329461644210002</v>
      </c>
      <c r="AD4300">
        <v>0.85284932826848303</v>
      </c>
      <c r="AE4300">
        <v>-0.90056578972069401</v>
      </c>
      <c r="AF4300">
        <v>0.58957435581540896</v>
      </c>
      <c r="AG4300">
        <v>0.80674443595273604</v>
      </c>
      <c r="AH4300">
        <v>0.46300300630007402</v>
      </c>
      <c r="AI4300">
        <v>0.84082495592669104</v>
      </c>
      <c r="AJ4300">
        <v>0.95896800690842199</v>
      </c>
      <c r="AK4300">
        <v>-0.60709350282101204</v>
      </c>
    </row>
    <row r="4301" spans="1:37" x14ac:dyDescent="0.2">
      <c r="A4301" t="s">
        <v>13888</v>
      </c>
      <c r="B4301">
        <v>79110940</v>
      </c>
      <c r="C4301">
        <v>79111102</v>
      </c>
      <c r="D4301">
        <v>163</v>
      </c>
      <c r="E4301" t="s">
        <v>14609</v>
      </c>
      <c r="F4301">
        <v>4</v>
      </c>
      <c r="G4301" t="s">
        <v>14610</v>
      </c>
      <c r="H4301" t="s">
        <v>31000</v>
      </c>
      <c r="I4301">
        <v>2</v>
      </c>
      <c r="J4301">
        <v>79120362</v>
      </c>
      <c r="K4301">
        <v>79122199</v>
      </c>
      <c r="L4301">
        <v>1838</v>
      </c>
      <c r="M4301">
        <v>1</v>
      </c>
      <c r="N4301">
        <v>5967</v>
      </c>
      <c r="O4301" t="s">
        <v>14606</v>
      </c>
      <c r="P4301">
        <v>-9260</v>
      </c>
      <c r="Q4301" t="s">
        <v>14607</v>
      </c>
      <c r="R4301" t="s">
        <v>14608</v>
      </c>
      <c r="S4301" t="s">
        <v>34004</v>
      </c>
      <c r="T4301">
        <v>0.14670336487225899</v>
      </c>
      <c r="U4301">
        <v>0.603102917160658</v>
      </c>
      <c r="V4301">
        <v>0.76425213117862301</v>
      </c>
      <c r="W4301">
        <v>0.76869145927257199</v>
      </c>
      <c r="X4301">
        <v>0.95159051474143896</v>
      </c>
      <c r="Y4301">
        <v>-1.2013214506741801</v>
      </c>
      <c r="Z4301">
        <v>0.105149663979883</v>
      </c>
      <c r="AA4301">
        <v>0.72610664078822296</v>
      </c>
      <c r="AB4301">
        <v>0.75714647718778805</v>
      </c>
      <c r="AC4301">
        <v>0.49857905971655497</v>
      </c>
      <c r="AD4301">
        <v>0.87989882095915395</v>
      </c>
      <c r="AE4301">
        <v>-1.04632752508542</v>
      </c>
      <c r="AF4301">
        <v>0.51877942140977196</v>
      </c>
      <c r="AG4301">
        <v>0.80674443595273604</v>
      </c>
      <c r="AH4301">
        <v>0.359734686223732</v>
      </c>
      <c r="AI4301">
        <v>0.90743471858174996</v>
      </c>
      <c r="AJ4301">
        <v>0.98621344597861504</v>
      </c>
      <c r="AK4301">
        <v>-0.85937117375576599</v>
      </c>
    </row>
    <row r="4302" spans="1:37" x14ac:dyDescent="0.2">
      <c r="A4302" t="s">
        <v>13888</v>
      </c>
      <c r="B4302">
        <v>79111102</v>
      </c>
      <c r="C4302">
        <v>79111264</v>
      </c>
      <c r="D4302">
        <v>163</v>
      </c>
      <c r="E4302" t="s">
        <v>14611</v>
      </c>
      <c r="F4302">
        <v>2</v>
      </c>
      <c r="G4302" t="s">
        <v>14612</v>
      </c>
      <c r="H4302" t="s">
        <v>31000</v>
      </c>
      <c r="I4302">
        <v>2</v>
      </c>
      <c r="J4302">
        <v>79120362</v>
      </c>
      <c r="K4302">
        <v>79122199</v>
      </c>
      <c r="L4302">
        <v>1838</v>
      </c>
      <c r="M4302">
        <v>1</v>
      </c>
      <c r="N4302">
        <v>5967</v>
      </c>
      <c r="O4302" t="s">
        <v>14606</v>
      </c>
      <c r="P4302">
        <v>-9098</v>
      </c>
      <c r="Q4302" t="s">
        <v>14607</v>
      </c>
      <c r="R4302" t="s">
        <v>14608</v>
      </c>
      <c r="S4302" t="s">
        <v>34004</v>
      </c>
      <c r="T4302">
        <v>8.3940227530899303E-2</v>
      </c>
      <c r="U4302">
        <v>0.603102917160658</v>
      </c>
      <c r="V4302">
        <v>1.0291396175955601</v>
      </c>
      <c r="W4302">
        <v>0.96208295717091596</v>
      </c>
      <c r="X4302">
        <v>0.96695508558332699</v>
      </c>
      <c r="Y4302">
        <v>-0.72139473083219197</v>
      </c>
      <c r="Z4302">
        <v>7.6195458547000994E-2</v>
      </c>
      <c r="AA4302">
        <v>0.72610664078822296</v>
      </c>
      <c r="AB4302">
        <v>0.89971068258791898</v>
      </c>
      <c r="AC4302">
        <v>0.66490069180245503</v>
      </c>
      <c r="AD4302">
        <v>0.87989882095915395</v>
      </c>
      <c r="AE4302">
        <v>-0.81092522636716902</v>
      </c>
      <c r="AF4302">
        <v>0.28821536158387401</v>
      </c>
      <c r="AG4302">
        <v>0.70473078222419605</v>
      </c>
      <c r="AH4302">
        <v>0.624622172640666</v>
      </c>
      <c r="AI4302">
        <v>0.57797806433576204</v>
      </c>
      <c r="AJ4302">
        <v>0.78121606160956403</v>
      </c>
      <c r="AK4302">
        <v>-0.37944445391377402</v>
      </c>
    </row>
    <row r="4303" spans="1:37" x14ac:dyDescent="0.2">
      <c r="A4303" t="s">
        <v>13888</v>
      </c>
      <c r="B4303">
        <v>79550218</v>
      </c>
      <c r="C4303">
        <v>79550369</v>
      </c>
      <c r="D4303">
        <v>152</v>
      </c>
      <c r="E4303" t="s">
        <v>14613</v>
      </c>
      <c r="F4303">
        <v>2</v>
      </c>
      <c r="G4303" t="s">
        <v>14614</v>
      </c>
      <c r="H4303" t="s">
        <v>34005</v>
      </c>
      <c r="I4303">
        <v>2</v>
      </c>
      <c r="J4303">
        <v>79514622</v>
      </c>
      <c r="K4303">
        <v>79858066</v>
      </c>
      <c r="L4303">
        <v>343445</v>
      </c>
      <c r="M4303">
        <v>1</v>
      </c>
      <c r="N4303">
        <v>1496</v>
      </c>
      <c r="O4303" t="s">
        <v>14615</v>
      </c>
      <c r="P4303">
        <v>35596</v>
      </c>
      <c r="Q4303" t="s">
        <v>14616</v>
      </c>
      <c r="R4303" t="s">
        <v>14617</v>
      </c>
      <c r="S4303" t="s">
        <v>34006</v>
      </c>
      <c r="T4303">
        <v>1.7043382947969098E-2</v>
      </c>
      <c r="U4303">
        <v>0.603102917160658</v>
      </c>
      <c r="V4303">
        <v>26.827465997513901</v>
      </c>
      <c r="W4303">
        <v>0.427323497058756</v>
      </c>
      <c r="X4303">
        <v>0.73460997439807996</v>
      </c>
      <c r="Y4303">
        <v>-1.4420725899145601</v>
      </c>
      <c r="Z4303">
        <v>9.2719649676713103E-2</v>
      </c>
      <c r="AA4303">
        <v>0.72610664078822296</v>
      </c>
      <c r="AB4303">
        <v>25.8639918850477</v>
      </c>
      <c r="AC4303">
        <v>0.30934799025328302</v>
      </c>
      <c r="AD4303">
        <v>0.68773325147593101</v>
      </c>
      <c r="AE4303">
        <v>-1.3378290655864999</v>
      </c>
      <c r="AF4303">
        <v>1.13419395078531E-3</v>
      </c>
      <c r="AG4303">
        <v>0.476038960109122</v>
      </c>
      <c r="AH4303">
        <v>26.827465997513901</v>
      </c>
      <c r="AI4303">
        <v>0.58910493252618501</v>
      </c>
      <c r="AJ4303">
        <v>0.78121606160956403</v>
      </c>
      <c r="AK4303">
        <v>-1.0058426842344299</v>
      </c>
    </row>
    <row r="4304" spans="1:37" x14ac:dyDescent="0.2">
      <c r="A4304" t="s">
        <v>13888</v>
      </c>
      <c r="B4304">
        <v>81199343</v>
      </c>
      <c r="C4304">
        <v>81199485</v>
      </c>
      <c r="D4304">
        <v>143</v>
      </c>
      <c r="E4304" t="s">
        <v>14618</v>
      </c>
      <c r="F4304">
        <v>2</v>
      </c>
      <c r="G4304" t="s">
        <v>14619</v>
      </c>
      <c r="H4304" t="s">
        <v>34007</v>
      </c>
      <c r="I4304">
        <v>2</v>
      </c>
      <c r="J4304">
        <v>81461362</v>
      </c>
      <c r="K4304">
        <v>81466979</v>
      </c>
      <c r="L4304">
        <v>5618</v>
      </c>
      <c r="M4304">
        <v>2</v>
      </c>
      <c r="N4304">
        <v>100507201</v>
      </c>
      <c r="O4304" t="s">
        <v>14620</v>
      </c>
      <c r="P4304">
        <v>267494</v>
      </c>
      <c r="Q4304" t="s">
        <v>40</v>
      </c>
      <c r="R4304" t="s">
        <v>14621</v>
      </c>
      <c r="S4304" t="s">
        <v>34008</v>
      </c>
      <c r="T4304">
        <v>0.97213403838398904</v>
      </c>
      <c r="U4304">
        <v>1</v>
      </c>
      <c r="V4304">
        <v>2.37188518513948</v>
      </c>
      <c r="W4304">
        <v>0.20525741147413201</v>
      </c>
      <c r="X4304">
        <v>0.704072456322962</v>
      </c>
      <c r="Y4304">
        <v>-23.840117729387998</v>
      </c>
      <c r="Z4304">
        <v>0.69013698642955401</v>
      </c>
      <c r="AA4304">
        <v>0.84521697243271998</v>
      </c>
      <c r="AB4304">
        <v>1.4084111566247499</v>
      </c>
      <c r="AC4304">
        <v>7.0489011448141195E-2</v>
      </c>
      <c r="AD4304">
        <v>0.57684129297949804</v>
      </c>
      <c r="AE4304">
        <v>-23.840117729387998</v>
      </c>
      <c r="AF4304">
        <v>0.61410715005536498</v>
      </c>
      <c r="AG4304">
        <v>0.80674443595273604</v>
      </c>
      <c r="AH4304">
        <v>3.3014953866594898</v>
      </c>
      <c r="AI4304">
        <v>0.35038410267202102</v>
      </c>
      <c r="AJ4304">
        <v>0.78121606160956403</v>
      </c>
      <c r="AK4304">
        <v>-22.9713623420277</v>
      </c>
    </row>
    <row r="4305" spans="1:37" x14ac:dyDescent="0.2">
      <c r="A4305" t="s">
        <v>13888</v>
      </c>
      <c r="B4305">
        <v>83768871</v>
      </c>
      <c r="C4305">
        <v>83769029</v>
      </c>
      <c r="D4305">
        <v>159</v>
      </c>
      <c r="E4305" t="s">
        <v>14622</v>
      </c>
      <c r="F4305">
        <v>1</v>
      </c>
      <c r="G4305" t="s">
        <v>14623</v>
      </c>
      <c r="H4305" t="s">
        <v>31000</v>
      </c>
      <c r="I4305">
        <v>2</v>
      </c>
      <c r="J4305">
        <v>83522814</v>
      </c>
      <c r="K4305">
        <v>83523502</v>
      </c>
      <c r="L4305">
        <v>689</v>
      </c>
      <c r="M4305">
        <v>1</v>
      </c>
      <c r="N4305">
        <v>101928031</v>
      </c>
      <c r="O4305" t="s">
        <v>14624</v>
      </c>
      <c r="P4305">
        <v>246057</v>
      </c>
      <c r="Q4305" t="s">
        <v>14625</v>
      </c>
      <c r="R4305" t="s">
        <v>14626</v>
      </c>
      <c r="S4305" t="s">
        <v>34009</v>
      </c>
      <c r="T4305">
        <v>0.644035865418358</v>
      </c>
      <c r="U4305">
        <v>0.84904924635754497</v>
      </c>
      <c r="V4305">
        <v>0.73465912218079299</v>
      </c>
      <c r="W4305">
        <v>0.65075386537994595</v>
      </c>
      <c r="X4305">
        <v>0.94119559056004798</v>
      </c>
      <c r="Y4305">
        <v>-2.1530712912394598</v>
      </c>
      <c r="Z4305">
        <v>0.57853978204985401</v>
      </c>
      <c r="AA4305">
        <v>0.84521697243271998</v>
      </c>
      <c r="AB4305">
        <v>1.1980638659452401</v>
      </c>
      <c r="AC4305">
        <v>0.615069744472027</v>
      </c>
      <c r="AD4305">
        <v>0.87989882095915395</v>
      </c>
      <c r="AE4305">
        <v>-0.225231325456766</v>
      </c>
      <c r="AF4305">
        <v>0.74414648978297804</v>
      </c>
      <c r="AG4305">
        <v>0.86906519844104402</v>
      </c>
      <c r="AH4305">
        <v>-0.213908531388599</v>
      </c>
      <c r="AI4305">
        <v>0.75770813086964806</v>
      </c>
      <c r="AJ4305">
        <v>0.91200148566411499</v>
      </c>
      <c r="AK4305">
        <v>-2.4398274888588198</v>
      </c>
    </row>
    <row r="4306" spans="1:37" x14ac:dyDescent="0.2">
      <c r="A4306" t="s">
        <v>13888</v>
      </c>
      <c r="B4306">
        <v>83769029</v>
      </c>
      <c r="C4306">
        <v>83769187</v>
      </c>
      <c r="D4306">
        <v>159</v>
      </c>
      <c r="E4306" t="s">
        <v>14627</v>
      </c>
      <c r="F4306">
        <v>2</v>
      </c>
      <c r="G4306" t="s">
        <v>14628</v>
      </c>
      <c r="H4306" t="s">
        <v>31000</v>
      </c>
      <c r="I4306">
        <v>2</v>
      </c>
      <c r="J4306">
        <v>83522814</v>
      </c>
      <c r="K4306">
        <v>83523502</v>
      </c>
      <c r="L4306">
        <v>689</v>
      </c>
      <c r="M4306">
        <v>1</v>
      </c>
      <c r="N4306">
        <v>101928031</v>
      </c>
      <c r="O4306" t="s">
        <v>14624</v>
      </c>
      <c r="P4306">
        <v>246215</v>
      </c>
      <c r="Q4306" t="s">
        <v>14625</v>
      </c>
      <c r="R4306" t="s">
        <v>14626</v>
      </c>
      <c r="S4306" t="s">
        <v>34009</v>
      </c>
      <c r="T4306">
        <v>0.644035865418358</v>
      </c>
      <c r="U4306">
        <v>0.84904924635754497</v>
      </c>
      <c r="V4306">
        <v>6.0990045874043303E-2</v>
      </c>
      <c r="W4306">
        <v>0.65075386537994595</v>
      </c>
      <c r="X4306">
        <v>0.94119559056004798</v>
      </c>
      <c r="Y4306">
        <v>-2.5013112122174599</v>
      </c>
      <c r="Z4306">
        <v>0.57853978204985401</v>
      </c>
      <c r="AA4306">
        <v>0.84521697243271998</v>
      </c>
      <c r="AB4306">
        <v>0.52439478963849395</v>
      </c>
      <c r="AC4306">
        <v>0.615069744472027</v>
      </c>
      <c r="AD4306">
        <v>0.87989882095915395</v>
      </c>
      <c r="AE4306">
        <v>-0.57347124643476499</v>
      </c>
      <c r="AF4306">
        <v>0.74414648978297804</v>
      </c>
      <c r="AG4306">
        <v>0.86906519844104402</v>
      </c>
      <c r="AH4306">
        <v>-0.43038194301719901</v>
      </c>
      <c r="AI4306">
        <v>0.75770813086964806</v>
      </c>
      <c r="AJ4306">
        <v>0.91200148566411499</v>
      </c>
      <c r="AK4306">
        <v>-2.6066130666145102</v>
      </c>
    </row>
    <row r="4307" spans="1:37" x14ac:dyDescent="0.2">
      <c r="A4307" t="s">
        <v>13888</v>
      </c>
      <c r="B4307">
        <v>83976988</v>
      </c>
      <c r="C4307">
        <v>83977145</v>
      </c>
      <c r="D4307">
        <v>158</v>
      </c>
      <c r="E4307" t="s">
        <v>14629</v>
      </c>
      <c r="F4307">
        <v>1</v>
      </c>
      <c r="G4307" t="s">
        <v>14630</v>
      </c>
      <c r="H4307" t="s">
        <v>31000</v>
      </c>
      <c r="I4307">
        <v>2</v>
      </c>
      <c r="J4307">
        <v>84290777</v>
      </c>
      <c r="K4307">
        <v>84291269</v>
      </c>
      <c r="L4307">
        <v>493</v>
      </c>
      <c r="M4307">
        <v>1</v>
      </c>
      <c r="N4307">
        <v>388965</v>
      </c>
      <c r="O4307" t="s">
        <v>14631</v>
      </c>
      <c r="P4307">
        <v>-313632</v>
      </c>
      <c r="Q4307" t="s">
        <v>40</v>
      </c>
      <c r="R4307" t="s">
        <v>14632</v>
      </c>
      <c r="S4307" t="s">
        <v>34010</v>
      </c>
      <c r="T4307">
        <v>0.35387198439864398</v>
      </c>
      <c r="U4307">
        <v>0.603102917160658</v>
      </c>
      <c r="V4307">
        <v>-23.415726028386398</v>
      </c>
      <c r="W4307">
        <v>0.38920677604595899</v>
      </c>
      <c r="X4307">
        <v>0.704072456322962</v>
      </c>
      <c r="Y4307">
        <v>-24.087359553734299</v>
      </c>
      <c r="Z4307">
        <v>0.69013698642955401</v>
      </c>
      <c r="AA4307">
        <v>0.84521697243271998</v>
      </c>
      <c r="AB4307">
        <v>-9.0206681152089394E-2</v>
      </c>
      <c r="AC4307">
        <v>0.71753805159658501</v>
      </c>
      <c r="AD4307">
        <v>0.87989882095915395</v>
      </c>
      <c r="AE4307">
        <v>-1.5272435116445</v>
      </c>
      <c r="AF4307">
        <v>0.32549523997010099</v>
      </c>
      <c r="AG4307">
        <v>0.70473078222419605</v>
      </c>
      <c r="AH4307">
        <v>-23.942699660697599</v>
      </c>
      <c r="AI4307">
        <v>0.35038410267202102</v>
      </c>
      <c r="AJ4307">
        <v>0.78121606160956403</v>
      </c>
      <c r="AK4307">
        <v>-23.872310337279998</v>
      </c>
    </row>
    <row r="4308" spans="1:37" x14ac:dyDescent="0.2">
      <c r="A4308" t="s">
        <v>13888</v>
      </c>
      <c r="B4308">
        <v>83977145</v>
      </c>
      <c r="C4308">
        <v>83977302</v>
      </c>
      <c r="D4308">
        <v>158</v>
      </c>
      <c r="E4308" t="s">
        <v>14633</v>
      </c>
      <c r="F4308">
        <v>3</v>
      </c>
      <c r="G4308" t="s">
        <v>14634</v>
      </c>
      <c r="H4308" t="s">
        <v>31000</v>
      </c>
      <c r="I4308">
        <v>2</v>
      </c>
      <c r="J4308">
        <v>84290777</v>
      </c>
      <c r="K4308">
        <v>84291269</v>
      </c>
      <c r="L4308">
        <v>493</v>
      </c>
      <c r="M4308">
        <v>1</v>
      </c>
      <c r="N4308">
        <v>388965</v>
      </c>
      <c r="O4308" t="s">
        <v>14631</v>
      </c>
      <c r="P4308">
        <v>-313475</v>
      </c>
      <c r="Q4308" t="s">
        <v>40</v>
      </c>
      <c r="R4308" t="s">
        <v>14632</v>
      </c>
      <c r="S4308" t="s">
        <v>34010</v>
      </c>
      <c r="T4308">
        <v>0.35387198439864398</v>
      </c>
      <c r="U4308">
        <v>0.603102917160658</v>
      </c>
      <c r="V4308">
        <v>-23.415726028386398</v>
      </c>
      <c r="W4308">
        <v>0.38920677604595899</v>
      </c>
      <c r="X4308">
        <v>0.704072456322962</v>
      </c>
      <c r="Y4308">
        <v>-24.087359553734299</v>
      </c>
      <c r="Z4308">
        <v>0.69013698642955401</v>
      </c>
      <c r="AA4308">
        <v>0.84521697243271998</v>
      </c>
      <c r="AB4308">
        <v>-9.0206681152089394E-2</v>
      </c>
      <c r="AC4308">
        <v>0.71753805159658501</v>
      </c>
      <c r="AD4308">
        <v>0.87989882095915395</v>
      </c>
      <c r="AE4308">
        <v>-1.5272435116445</v>
      </c>
      <c r="AF4308">
        <v>0.32549523997010099</v>
      </c>
      <c r="AG4308">
        <v>0.70473078222419605</v>
      </c>
      <c r="AH4308">
        <v>-23.942699660697599</v>
      </c>
      <c r="AI4308">
        <v>0.35038410267202102</v>
      </c>
      <c r="AJ4308">
        <v>0.78121606160956403</v>
      </c>
      <c r="AK4308">
        <v>-23.872310337279998</v>
      </c>
    </row>
    <row r="4309" spans="1:37" x14ac:dyDescent="0.2">
      <c r="A4309" t="s">
        <v>13888</v>
      </c>
      <c r="B4309">
        <v>84980722</v>
      </c>
      <c r="C4309">
        <v>84980856</v>
      </c>
      <c r="D4309">
        <v>135</v>
      </c>
      <c r="E4309" t="s">
        <v>14635</v>
      </c>
      <c r="F4309">
        <v>3</v>
      </c>
      <c r="G4309" t="s">
        <v>14636</v>
      </c>
      <c r="H4309" t="s">
        <v>34011</v>
      </c>
      <c r="I4309">
        <v>2</v>
      </c>
      <c r="J4309">
        <v>84972201</v>
      </c>
      <c r="K4309">
        <v>85046278</v>
      </c>
      <c r="L4309">
        <v>74078</v>
      </c>
      <c r="M4309">
        <v>1</v>
      </c>
      <c r="N4309">
        <v>56888</v>
      </c>
      <c r="O4309" t="s">
        <v>14637</v>
      </c>
      <c r="P4309">
        <v>8521</v>
      </c>
      <c r="Q4309" t="s">
        <v>14638</v>
      </c>
      <c r="R4309" t="s">
        <v>14639</v>
      </c>
      <c r="S4309" t="s">
        <v>34012</v>
      </c>
      <c r="T4309">
        <v>0.80077741380124101</v>
      </c>
      <c r="U4309">
        <v>1</v>
      </c>
      <c r="V4309">
        <v>0.65737103709975098</v>
      </c>
      <c r="W4309">
        <v>0.89279167466019005</v>
      </c>
      <c r="X4309">
        <v>0.95159051474143896</v>
      </c>
      <c r="Y4309">
        <v>0.41541324343212199</v>
      </c>
      <c r="Z4309">
        <v>0.78101605658776796</v>
      </c>
      <c r="AA4309">
        <v>0.91734608580385202</v>
      </c>
      <c r="AB4309">
        <v>0.35554260194632997</v>
      </c>
      <c r="AC4309">
        <v>0.81922298313198505</v>
      </c>
      <c r="AD4309">
        <v>0.93949447398230601</v>
      </c>
      <c r="AE4309">
        <v>3.4233776319054297E-2</v>
      </c>
      <c r="AF4309">
        <v>0.89927706041417099</v>
      </c>
      <c r="AG4309">
        <v>1</v>
      </c>
      <c r="AH4309">
        <v>0.68082106044245905</v>
      </c>
      <c r="AI4309">
        <v>0.95512061122343095</v>
      </c>
      <c r="AJ4309">
        <v>0.98789258377071898</v>
      </c>
      <c r="AK4309">
        <v>0.61504115355875799</v>
      </c>
    </row>
    <row r="4310" spans="1:37" x14ac:dyDescent="0.2">
      <c r="A4310" t="s">
        <v>13888</v>
      </c>
      <c r="B4310">
        <v>85262882</v>
      </c>
      <c r="C4310">
        <v>85263182</v>
      </c>
      <c r="D4310">
        <v>301</v>
      </c>
      <c r="E4310" t="s">
        <v>14640</v>
      </c>
      <c r="F4310">
        <v>1</v>
      </c>
      <c r="G4310" t="s">
        <v>14641</v>
      </c>
      <c r="H4310" t="s">
        <v>34013</v>
      </c>
      <c r="I4310">
        <v>2</v>
      </c>
      <c r="J4310">
        <v>85303393</v>
      </c>
      <c r="K4310">
        <v>85304364</v>
      </c>
      <c r="L4310">
        <v>972</v>
      </c>
      <c r="M4310">
        <v>1</v>
      </c>
      <c r="N4310">
        <v>83439</v>
      </c>
      <c r="O4310" t="s">
        <v>14642</v>
      </c>
      <c r="P4310">
        <v>-40211</v>
      </c>
      <c r="Q4310" t="s">
        <v>14643</v>
      </c>
      <c r="R4310" t="s">
        <v>14644</v>
      </c>
      <c r="S4310" t="s">
        <v>34014</v>
      </c>
      <c r="T4310">
        <v>0.97213403838398904</v>
      </c>
      <c r="U4310">
        <v>1</v>
      </c>
      <c r="V4310">
        <v>1.6137925022095201</v>
      </c>
      <c r="W4310">
        <v>0.38920677604595899</v>
      </c>
      <c r="X4310">
        <v>0.704072456322962</v>
      </c>
      <c r="Y4310">
        <v>-23.710856604964601</v>
      </c>
      <c r="Z4310">
        <v>0.93459220503170903</v>
      </c>
      <c r="AA4310">
        <v>0.99919698600769702</v>
      </c>
      <c r="AB4310">
        <v>1.8230100743651201</v>
      </c>
      <c r="AC4310">
        <v>0.92091778829119397</v>
      </c>
      <c r="AD4310">
        <v>0.94068432309766403</v>
      </c>
      <c r="AE4310">
        <v>-0.62572981482947299</v>
      </c>
      <c r="AF4310">
        <v>1</v>
      </c>
      <c r="AG4310">
        <v>1</v>
      </c>
      <c r="AH4310">
        <v>0.324279579898959</v>
      </c>
      <c r="AI4310">
        <v>0.24456414000292601</v>
      </c>
      <c r="AJ4310">
        <v>0.78121606160956403</v>
      </c>
      <c r="AK4310">
        <v>-23.892261757934602</v>
      </c>
    </row>
    <row r="4311" spans="1:37" x14ac:dyDescent="0.2">
      <c r="A4311" t="s">
        <v>13888</v>
      </c>
      <c r="B4311">
        <v>85309138</v>
      </c>
      <c r="C4311">
        <v>85309301</v>
      </c>
      <c r="D4311">
        <v>164</v>
      </c>
      <c r="E4311" t="s">
        <v>14645</v>
      </c>
      <c r="F4311">
        <v>4</v>
      </c>
      <c r="G4311" t="s">
        <v>14646</v>
      </c>
      <c r="H4311" t="s">
        <v>34015</v>
      </c>
      <c r="I4311">
        <v>2</v>
      </c>
      <c r="J4311">
        <v>85303393</v>
      </c>
      <c r="K4311">
        <v>85304364</v>
      </c>
      <c r="L4311">
        <v>972</v>
      </c>
      <c r="M4311">
        <v>1</v>
      </c>
      <c r="N4311">
        <v>83439</v>
      </c>
      <c r="O4311" t="s">
        <v>14642</v>
      </c>
      <c r="P4311">
        <v>5745</v>
      </c>
      <c r="Q4311" t="s">
        <v>14643</v>
      </c>
      <c r="R4311" t="s">
        <v>14644</v>
      </c>
      <c r="S4311" t="s">
        <v>34014</v>
      </c>
      <c r="T4311">
        <v>0.64733029374468098</v>
      </c>
      <c r="U4311">
        <v>0.84979752417873999</v>
      </c>
      <c r="V4311">
        <v>0.1463886910071</v>
      </c>
      <c r="W4311">
        <v>0.55921050581604403</v>
      </c>
      <c r="X4311">
        <v>0.85516106823402505</v>
      </c>
      <c r="Y4311">
        <v>7.8405352095952702E-2</v>
      </c>
      <c r="Z4311">
        <v>0.85431529683224605</v>
      </c>
      <c r="AA4311">
        <v>0.97878367093016805</v>
      </c>
      <c r="AB4311">
        <v>-0.74569629503193702</v>
      </c>
      <c r="AC4311">
        <v>0.469713004540048</v>
      </c>
      <c r="AD4311">
        <v>0.84721801401975505</v>
      </c>
      <c r="AE4311">
        <v>0.65811904543686595</v>
      </c>
      <c r="AF4311">
        <v>0.270710804797684</v>
      </c>
      <c r="AG4311">
        <v>0.70473078222419605</v>
      </c>
      <c r="AH4311">
        <v>1.0008476123711201</v>
      </c>
      <c r="AI4311">
        <v>0.78044173838539699</v>
      </c>
      <c r="AJ4311">
        <v>0.92808185275216604</v>
      </c>
      <c r="AK4311">
        <v>-0.50435137711040501</v>
      </c>
    </row>
    <row r="4312" spans="1:37" x14ac:dyDescent="0.2">
      <c r="A4312" t="s">
        <v>13888</v>
      </c>
      <c r="B4312">
        <v>85575659</v>
      </c>
      <c r="C4312">
        <v>85575812</v>
      </c>
      <c r="D4312">
        <v>154</v>
      </c>
      <c r="E4312" t="s">
        <v>14647</v>
      </c>
      <c r="F4312">
        <v>3</v>
      </c>
      <c r="G4312" t="s">
        <v>14648</v>
      </c>
      <c r="H4312" t="s">
        <v>30999</v>
      </c>
      <c r="I4312">
        <v>2</v>
      </c>
      <c r="J4312">
        <v>85577586</v>
      </c>
      <c r="K4312">
        <v>85582031</v>
      </c>
      <c r="L4312">
        <v>4446</v>
      </c>
      <c r="M4312">
        <v>1</v>
      </c>
      <c r="N4312">
        <v>8673</v>
      </c>
      <c r="O4312" t="s">
        <v>14649</v>
      </c>
      <c r="P4312">
        <v>-1774</v>
      </c>
      <c r="Q4312" t="s">
        <v>14650</v>
      </c>
      <c r="R4312" t="s">
        <v>14651</v>
      </c>
      <c r="S4312" t="s">
        <v>34016</v>
      </c>
      <c r="T4312">
        <v>0.17308923567461099</v>
      </c>
      <c r="U4312">
        <v>0.603102917160658</v>
      </c>
      <c r="V4312">
        <v>-22.8254619954586</v>
      </c>
      <c r="W4312">
        <v>0.89107655920673101</v>
      </c>
      <c r="X4312">
        <v>0.95159051474143896</v>
      </c>
      <c r="Y4312">
        <v>1.5428254585532899</v>
      </c>
      <c r="Z4312">
        <v>0.250572619160632</v>
      </c>
      <c r="AA4312">
        <v>0.72610664078822296</v>
      </c>
      <c r="AB4312">
        <v>-1.5573425784403601</v>
      </c>
      <c r="AC4312">
        <v>0.85817338719172098</v>
      </c>
      <c r="AD4312">
        <v>0.94068432309766403</v>
      </c>
      <c r="AE4312">
        <v>1.6600453166712399</v>
      </c>
      <c r="AF4312">
        <v>0.22065000948199101</v>
      </c>
      <c r="AG4312">
        <v>0.68151250837662902</v>
      </c>
      <c r="AH4312">
        <v>-22.601619717409601</v>
      </c>
      <c r="AI4312">
        <v>0.95029317176085903</v>
      </c>
      <c r="AJ4312">
        <v>0.98621344597861504</v>
      </c>
      <c r="AK4312">
        <v>0.48013163992510899</v>
      </c>
    </row>
    <row r="4313" spans="1:37" x14ac:dyDescent="0.2">
      <c r="A4313" t="s">
        <v>13888</v>
      </c>
      <c r="B4313">
        <v>85575812</v>
      </c>
      <c r="C4313">
        <v>85575965</v>
      </c>
      <c r="D4313">
        <v>154</v>
      </c>
      <c r="E4313" t="s">
        <v>14652</v>
      </c>
      <c r="F4313">
        <v>2</v>
      </c>
      <c r="G4313" t="s">
        <v>14653</v>
      </c>
      <c r="H4313" t="s">
        <v>30999</v>
      </c>
      <c r="I4313">
        <v>2</v>
      </c>
      <c r="J4313">
        <v>85577586</v>
      </c>
      <c r="K4313">
        <v>85582031</v>
      </c>
      <c r="L4313">
        <v>4446</v>
      </c>
      <c r="M4313">
        <v>1</v>
      </c>
      <c r="N4313">
        <v>8673</v>
      </c>
      <c r="O4313" t="s">
        <v>14649</v>
      </c>
      <c r="P4313">
        <v>-1621</v>
      </c>
      <c r="Q4313" t="s">
        <v>14650</v>
      </c>
      <c r="R4313" t="s">
        <v>14651</v>
      </c>
      <c r="S4313" t="s">
        <v>34016</v>
      </c>
      <c r="T4313">
        <v>0.17308923567461099</v>
      </c>
      <c r="U4313">
        <v>0.603102917160658</v>
      </c>
      <c r="V4313">
        <v>-22.8254619954586</v>
      </c>
      <c r="W4313">
        <v>0.89107655920673101</v>
      </c>
      <c r="X4313">
        <v>0.95159051474143896</v>
      </c>
      <c r="Y4313">
        <v>1.5428254585532899</v>
      </c>
      <c r="Z4313">
        <v>0.250572619160632</v>
      </c>
      <c r="AA4313">
        <v>0.72610664078822296</v>
      </c>
      <c r="AB4313">
        <v>-1.5573425784403601</v>
      </c>
      <c r="AC4313">
        <v>0.85817338719172098</v>
      </c>
      <c r="AD4313">
        <v>0.94068432309766403</v>
      </c>
      <c r="AE4313">
        <v>1.6600453166712399</v>
      </c>
      <c r="AF4313">
        <v>0.22065000948199101</v>
      </c>
      <c r="AG4313">
        <v>0.68151250837662902</v>
      </c>
      <c r="AH4313">
        <v>-22.601619717409601</v>
      </c>
      <c r="AI4313">
        <v>0.95029317176085903</v>
      </c>
      <c r="AJ4313">
        <v>0.98621344597861504</v>
      </c>
      <c r="AK4313">
        <v>0.48013163992510899</v>
      </c>
    </row>
    <row r="4314" spans="1:37" x14ac:dyDescent="0.2">
      <c r="A4314" t="s">
        <v>13888</v>
      </c>
      <c r="B4314">
        <v>85575965</v>
      </c>
      <c r="C4314">
        <v>85576118</v>
      </c>
      <c r="D4314">
        <v>154</v>
      </c>
      <c r="E4314" t="s">
        <v>14654</v>
      </c>
      <c r="F4314">
        <v>4</v>
      </c>
      <c r="G4314" t="s">
        <v>14655</v>
      </c>
      <c r="H4314" t="s">
        <v>30999</v>
      </c>
      <c r="I4314">
        <v>2</v>
      </c>
      <c r="J4314">
        <v>85577586</v>
      </c>
      <c r="K4314">
        <v>85582031</v>
      </c>
      <c r="L4314">
        <v>4446</v>
      </c>
      <c r="M4314">
        <v>1</v>
      </c>
      <c r="N4314">
        <v>8673</v>
      </c>
      <c r="O4314" t="s">
        <v>14649</v>
      </c>
      <c r="P4314">
        <v>-1468</v>
      </c>
      <c r="Q4314" t="s">
        <v>14650</v>
      </c>
      <c r="R4314" t="s">
        <v>14651</v>
      </c>
      <c r="S4314" t="s">
        <v>34016</v>
      </c>
      <c r="T4314">
        <v>0.17308923567461099</v>
      </c>
      <c r="U4314">
        <v>0.603102917160658</v>
      </c>
      <c r="V4314">
        <v>-22.8254619954586</v>
      </c>
      <c r="W4314">
        <v>0.89107655920673101</v>
      </c>
      <c r="X4314">
        <v>0.95159051474143896</v>
      </c>
      <c r="Y4314">
        <v>1.5428254585532899</v>
      </c>
      <c r="Z4314">
        <v>0.250572619160632</v>
      </c>
      <c r="AA4314">
        <v>0.72610664078822296</v>
      </c>
      <c r="AB4314">
        <v>-1.5573425784403601</v>
      </c>
      <c r="AC4314">
        <v>0.85817338719172098</v>
      </c>
      <c r="AD4314">
        <v>0.94068432309766403</v>
      </c>
      <c r="AE4314">
        <v>1.6600453166712399</v>
      </c>
      <c r="AF4314">
        <v>0.22065000948199101</v>
      </c>
      <c r="AG4314">
        <v>0.68151250837662902</v>
      </c>
      <c r="AH4314">
        <v>-22.601619717409601</v>
      </c>
      <c r="AI4314">
        <v>0.95029317176085903</v>
      </c>
      <c r="AJ4314">
        <v>0.98621344597861504</v>
      </c>
      <c r="AK4314">
        <v>0.48013163992510899</v>
      </c>
    </row>
    <row r="4315" spans="1:37" x14ac:dyDescent="0.2">
      <c r="A4315" t="s">
        <v>13888</v>
      </c>
      <c r="B4315">
        <v>85656692</v>
      </c>
      <c r="C4315">
        <v>85656936</v>
      </c>
      <c r="D4315">
        <v>245</v>
      </c>
      <c r="E4315" t="s">
        <v>14656</v>
      </c>
      <c r="F4315">
        <v>2</v>
      </c>
      <c r="G4315" t="s">
        <v>14657</v>
      </c>
      <c r="H4315" t="s">
        <v>31000</v>
      </c>
      <c r="I4315">
        <v>2</v>
      </c>
      <c r="J4315">
        <v>85661218</v>
      </c>
      <c r="K4315">
        <v>85663478</v>
      </c>
      <c r="L4315">
        <v>2261</v>
      </c>
      <c r="M4315">
        <v>2</v>
      </c>
      <c r="N4315">
        <v>6439</v>
      </c>
      <c r="O4315" t="s">
        <v>14658</v>
      </c>
      <c r="P4315">
        <v>6542</v>
      </c>
      <c r="Q4315" t="s">
        <v>14659</v>
      </c>
      <c r="R4315" t="s">
        <v>14660</v>
      </c>
      <c r="S4315" t="s">
        <v>34017</v>
      </c>
      <c r="T4315">
        <v>0.32911398597860803</v>
      </c>
      <c r="U4315">
        <v>0.603102917160658</v>
      </c>
      <c r="V4315">
        <v>22.8880297985909</v>
      </c>
      <c r="W4315">
        <v>0.29261482077562401</v>
      </c>
      <c r="X4315">
        <v>0.704072456322962</v>
      </c>
      <c r="Y4315">
        <v>22.962030370741601</v>
      </c>
      <c r="Z4315">
        <v>0.48464167878831399</v>
      </c>
      <c r="AA4315">
        <v>0.84435025072159198</v>
      </c>
      <c r="AB4315">
        <v>21.924555851185101</v>
      </c>
      <c r="AC4315">
        <v>0.45677901822897599</v>
      </c>
      <c r="AD4315">
        <v>0.82872126865393902</v>
      </c>
      <c r="AE4315">
        <v>21.962030547310601</v>
      </c>
      <c r="AF4315">
        <v>0.16793847098801201</v>
      </c>
      <c r="AG4315">
        <v>0.68151250837662902</v>
      </c>
      <c r="AH4315">
        <v>22.8880297985909</v>
      </c>
      <c r="AI4315">
        <v>0.14667288820271701</v>
      </c>
      <c r="AJ4315">
        <v>0.78121606160956403</v>
      </c>
      <c r="AK4315">
        <v>22.962030370741601</v>
      </c>
    </row>
    <row r="4316" spans="1:37" x14ac:dyDescent="0.2">
      <c r="A4316" t="s">
        <v>13888</v>
      </c>
      <c r="B4316">
        <v>85697292</v>
      </c>
      <c r="C4316">
        <v>85697576</v>
      </c>
      <c r="D4316">
        <v>285</v>
      </c>
      <c r="E4316" t="s">
        <v>14661</v>
      </c>
      <c r="F4316">
        <v>9</v>
      </c>
      <c r="G4316" t="s">
        <v>14662</v>
      </c>
      <c r="H4316" t="s">
        <v>30999</v>
      </c>
      <c r="I4316">
        <v>2</v>
      </c>
      <c r="J4316">
        <v>85695368</v>
      </c>
      <c r="K4316">
        <v>85698747</v>
      </c>
      <c r="L4316">
        <v>3380</v>
      </c>
      <c r="M4316">
        <v>1</v>
      </c>
      <c r="N4316">
        <v>10578</v>
      </c>
      <c r="O4316" t="s">
        <v>14663</v>
      </c>
      <c r="P4316">
        <v>1924</v>
      </c>
      <c r="Q4316" t="s">
        <v>14664</v>
      </c>
      <c r="R4316" t="s">
        <v>14665</v>
      </c>
      <c r="S4316" t="s">
        <v>14666</v>
      </c>
      <c r="T4316">
        <v>0.35387198439864398</v>
      </c>
      <c r="U4316">
        <v>0.603102917160658</v>
      </c>
      <c r="V4316">
        <v>-23.113829616553701</v>
      </c>
      <c r="W4316" t="s">
        <v>40</v>
      </c>
      <c r="X4316" t="s">
        <v>40</v>
      </c>
      <c r="Y4316">
        <v>0</v>
      </c>
      <c r="Z4316">
        <v>0.184235113180511</v>
      </c>
      <c r="AA4316">
        <v>0.72610664078822296</v>
      </c>
      <c r="AB4316">
        <v>-23.113829616553701</v>
      </c>
      <c r="AC4316">
        <v>0.45677901822897599</v>
      </c>
      <c r="AD4316">
        <v>0.82872126865393902</v>
      </c>
      <c r="AE4316">
        <v>22.258219654550299</v>
      </c>
      <c r="AF4316">
        <v>0.501741946288212</v>
      </c>
      <c r="AG4316">
        <v>0.80674443595273604</v>
      </c>
      <c r="AH4316">
        <v>-22.184219088243101</v>
      </c>
      <c r="AI4316">
        <v>0.52399907623471598</v>
      </c>
      <c r="AJ4316">
        <v>0.78121606160956403</v>
      </c>
      <c r="AK4316">
        <v>-22.113829775488401</v>
      </c>
    </row>
    <row r="4317" spans="1:37" x14ac:dyDescent="0.2">
      <c r="A4317" t="s">
        <v>13888</v>
      </c>
      <c r="B4317">
        <v>85866137</v>
      </c>
      <c r="C4317">
        <v>85866285</v>
      </c>
      <c r="D4317">
        <v>149</v>
      </c>
      <c r="E4317" t="s">
        <v>14667</v>
      </c>
      <c r="F4317">
        <v>0</v>
      </c>
      <c r="G4317" t="s">
        <v>14668</v>
      </c>
      <c r="H4317" t="s">
        <v>30987</v>
      </c>
      <c r="I4317">
        <v>2</v>
      </c>
      <c r="J4317">
        <v>85861282</v>
      </c>
      <c r="K4317">
        <v>85866200</v>
      </c>
      <c r="L4317">
        <v>4919</v>
      </c>
      <c r="M4317">
        <v>2</v>
      </c>
      <c r="N4317">
        <v>8869</v>
      </c>
      <c r="O4317" t="s">
        <v>14669</v>
      </c>
      <c r="P4317">
        <v>0</v>
      </c>
      <c r="Q4317" t="s">
        <v>14670</v>
      </c>
      <c r="R4317" t="s">
        <v>14671</v>
      </c>
      <c r="S4317" t="s">
        <v>34018</v>
      </c>
      <c r="T4317">
        <v>0.32911398597860803</v>
      </c>
      <c r="U4317">
        <v>0.603102917160658</v>
      </c>
      <c r="V4317">
        <v>22.2753982837066</v>
      </c>
      <c r="W4317">
        <v>0.38920677604595899</v>
      </c>
      <c r="X4317">
        <v>0.704072456322962</v>
      </c>
      <c r="Y4317">
        <v>-22.073764465165802</v>
      </c>
      <c r="Z4317">
        <v>0.48464167878831399</v>
      </c>
      <c r="AA4317">
        <v>0.84435025072159198</v>
      </c>
      <c r="AB4317">
        <v>21.311924429713901</v>
      </c>
      <c r="AC4317">
        <v>0.21073619169722799</v>
      </c>
      <c r="AD4317">
        <v>0.68253123924728298</v>
      </c>
      <c r="AE4317">
        <v>-22.073764465165802</v>
      </c>
      <c r="AF4317">
        <v>0.16793847098801201</v>
      </c>
      <c r="AG4317">
        <v>0.68151250837662902</v>
      </c>
      <c r="AH4317">
        <v>22.2753982837066</v>
      </c>
      <c r="AI4317">
        <v>0.52399907623471598</v>
      </c>
      <c r="AJ4317">
        <v>0.78121606160956403</v>
      </c>
      <c r="AK4317">
        <v>-21.205009268426199</v>
      </c>
    </row>
    <row r="4318" spans="1:37" x14ac:dyDescent="0.2">
      <c r="A4318" t="s">
        <v>13888</v>
      </c>
      <c r="B4318">
        <v>85866285</v>
      </c>
      <c r="C4318">
        <v>85866433</v>
      </c>
      <c r="D4318">
        <v>149</v>
      </c>
      <c r="E4318" t="s">
        <v>14672</v>
      </c>
      <c r="F4318">
        <v>3</v>
      </c>
      <c r="G4318" t="s">
        <v>14673</v>
      </c>
      <c r="H4318" t="s">
        <v>30987</v>
      </c>
      <c r="I4318">
        <v>2</v>
      </c>
      <c r="J4318">
        <v>85861282</v>
      </c>
      <c r="K4318">
        <v>85866200</v>
      </c>
      <c r="L4318">
        <v>4919</v>
      </c>
      <c r="M4318">
        <v>2</v>
      </c>
      <c r="N4318">
        <v>8869</v>
      </c>
      <c r="O4318" t="s">
        <v>14669</v>
      </c>
      <c r="P4318">
        <v>-85</v>
      </c>
      <c r="Q4318" t="s">
        <v>14670</v>
      </c>
      <c r="R4318" t="s">
        <v>14671</v>
      </c>
      <c r="S4318" t="s">
        <v>34018</v>
      </c>
      <c r="T4318">
        <v>0.32911398597860803</v>
      </c>
      <c r="U4318">
        <v>0.603102917160658</v>
      </c>
      <c r="V4318">
        <v>22.2753982837066</v>
      </c>
      <c r="W4318">
        <v>0.38920677604595899</v>
      </c>
      <c r="X4318">
        <v>0.704072456322962</v>
      </c>
      <c r="Y4318">
        <v>-22.073764465165802</v>
      </c>
      <c r="Z4318">
        <v>0.48464167878831399</v>
      </c>
      <c r="AA4318">
        <v>0.84435025072159198</v>
      </c>
      <c r="AB4318">
        <v>21.311924429713901</v>
      </c>
      <c r="AC4318">
        <v>0.21073619169722799</v>
      </c>
      <c r="AD4318">
        <v>0.68253123924728298</v>
      </c>
      <c r="AE4318">
        <v>-22.073764465165802</v>
      </c>
      <c r="AF4318">
        <v>0.16793847098801201</v>
      </c>
      <c r="AG4318">
        <v>0.68151250837662902</v>
      </c>
      <c r="AH4318">
        <v>22.2753982837066</v>
      </c>
      <c r="AI4318">
        <v>0.52399907623471598</v>
      </c>
      <c r="AJ4318">
        <v>0.78121606160956403</v>
      </c>
      <c r="AK4318">
        <v>-21.205009268426199</v>
      </c>
    </row>
    <row r="4319" spans="1:37" x14ac:dyDescent="0.2">
      <c r="A4319" t="s">
        <v>13888</v>
      </c>
      <c r="B4319">
        <v>85866624</v>
      </c>
      <c r="C4319">
        <v>85866776</v>
      </c>
      <c r="D4319">
        <v>153</v>
      </c>
      <c r="E4319" t="s">
        <v>14674</v>
      </c>
      <c r="F4319">
        <v>1</v>
      </c>
      <c r="G4319" t="s">
        <v>14675</v>
      </c>
      <c r="H4319" t="s">
        <v>30987</v>
      </c>
      <c r="I4319">
        <v>2</v>
      </c>
      <c r="J4319">
        <v>85861282</v>
      </c>
      <c r="K4319">
        <v>85866200</v>
      </c>
      <c r="L4319">
        <v>4919</v>
      </c>
      <c r="M4319">
        <v>2</v>
      </c>
      <c r="N4319">
        <v>8869</v>
      </c>
      <c r="O4319" t="s">
        <v>14669</v>
      </c>
      <c r="P4319">
        <v>-424</v>
      </c>
      <c r="Q4319" t="s">
        <v>14670</v>
      </c>
      <c r="R4319" t="s">
        <v>14671</v>
      </c>
      <c r="S4319" t="s">
        <v>34018</v>
      </c>
      <c r="T4319">
        <v>0.32911398597860803</v>
      </c>
      <c r="U4319">
        <v>0.603102917160658</v>
      </c>
      <c r="V4319">
        <v>22.2753982837066</v>
      </c>
      <c r="W4319">
        <v>0.38920677604595899</v>
      </c>
      <c r="X4319">
        <v>0.704072456322962</v>
      </c>
      <c r="Y4319">
        <v>-22.073764465165802</v>
      </c>
      <c r="Z4319">
        <v>0.48464167878831399</v>
      </c>
      <c r="AA4319">
        <v>0.84435025072159198</v>
      </c>
      <c r="AB4319">
        <v>21.311924429713901</v>
      </c>
      <c r="AC4319">
        <v>0.21073619169722799</v>
      </c>
      <c r="AD4319">
        <v>0.68253123924728298</v>
      </c>
      <c r="AE4319">
        <v>-22.073764465165802</v>
      </c>
      <c r="AF4319">
        <v>0.16793847098801201</v>
      </c>
      <c r="AG4319">
        <v>0.68151250837662902</v>
      </c>
      <c r="AH4319">
        <v>22.2753982837066</v>
      </c>
      <c r="AI4319">
        <v>0.52399907623471598</v>
      </c>
      <c r="AJ4319">
        <v>0.78121606160956403</v>
      </c>
      <c r="AK4319">
        <v>-21.205009268426199</v>
      </c>
    </row>
    <row r="4320" spans="1:37" x14ac:dyDescent="0.2">
      <c r="A4320" t="s">
        <v>13888</v>
      </c>
      <c r="B4320">
        <v>85872402</v>
      </c>
      <c r="C4320">
        <v>85872650</v>
      </c>
      <c r="D4320">
        <v>249</v>
      </c>
      <c r="E4320" t="s">
        <v>14676</v>
      </c>
      <c r="F4320">
        <v>7</v>
      </c>
      <c r="G4320" t="s">
        <v>14677</v>
      </c>
      <c r="H4320" t="s">
        <v>31032</v>
      </c>
      <c r="I4320">
        <v>2</v>
      </c>
      <c r="J4320">
        <v>85848102</v>
      </c>
      <c r="K4320">
        <v>85870253</v>
      </c>
      <c r="L4320">
        <v>22152</v>
      </c>
      <c r="M4320">
        <v>2</v>
      </c>
      <c r="N4320">
        <v>8869</v>
      </c>
      <c r="O4320" t="s">
        <v>14678</v>
      </c>
      <c r="P4320">
        <v>-2149</v>
      </c>
      <c r="Q4320" t="s">
        <v>14670</v>
      </c>
      <c r="R4320" t="s">
        <v>14671</v>
      </c>
      <c r="S4320" t="s">
        <v>34018</v>
      </c>
      <c r="T4320">
        <v>0.35387198439864398</v>
      </c>
      <c r="U4320">
        <v>0.603102917160658</v>
      </c>
      <c r="V4320">
        <v>-23.781012653699499</v>
      </c>
      <c r="W4320">
        <v>0.38920677604595899</v>
      </c>
      <c r="X4320">
        <v>0.704072456322962</v>
      </c>
      <c r="Y4320">
        <v>-23.558853523194401</v>
      </c>
      <c r="Z4320">
        <v>0.96726857278496403</v>
      </c>
      <c r="AA4320">
        <v>0.99919698600769702</v>
      </c>
      <c r="AB4320">
        <v>0.48245140959111099</v>
      </c>
      <c r="AC4320">
        <v>0.85817338719172098</v>
      </c>
      <c r="AD4320">
        <v>0.94068432309766403</v>
      </c>
      <c r="AE4320">
        <v>0.77564989029681497</v>
      </c>
      <c r="AF4320">
        <v>0.22065000948199101</v>
      </c>
      <c r="AG4320">
        <v>0.68151250837662902</v>
      </c>
      <c r="AH4320">
        <v>-24.6972505646652</v>
      </c>
      <c r="AI4320">
        <v>0.24456414000292601</v>
      </c>
      <c r="AJ4320">
        <v>0.78121606160956403</v>
      </c>
      <c r="AK4320">
        <v>-24.626861239425502</v>
      </c>
    </row>
    <row r="4321" spans="1:37" x14ac:dyDescent="0.2">
      <c r="A4321" t="s">
        <v>13888</v>
      </c>
      <c r="B4321">
        <v>85997002</v>
      </c>
      <c r="C4321">
        <v>85997155</v>
      </c>
      <c r="D4321">
        <v>154</v>
      </c>
      <c r="E4321" t="s">
        <v>14679</v>
      </c>
      <c r="F4321">
        <v>0</v>
      </c>
      <c r="G4321" t="s">
        <v>14680</v>
      </c>
      <c r="H4321" t="s">
        <v>31000</v>
      </c>
      <c r="I4321">
        <v>2</v>
      </c>
      <c r="J4321">
        <v>86027966</v>
      </c>
      <c r="K4321">
        <v>86028799</v>
      </c>
      <c r="L4321">
        <v>834</v>
      </c>
      <c r="M4321">
        <v>2</v>
      </c>
      <c r="N4321">
        <v>25885</v>
      </c>
      <c r="O4321" t="s">
        <v>14681</v>
      </c>
      <c r="P4321">
        <v>31644</v>
      </c>
      <c r="Q4321" t="s">
        <v>14682</v>
      </c>
      <c r="R4321" t="s">
        <v>14683</v>
      </c>
      <c r="S4321" t="s">
        <v>34019</v>
      </c>
      <c r="T4321">
        <v>0.339859523617834</v>
      </c>
      <c r="U4321">
        <v>0.603102917160658</v>
      </c>
      <c r="V4321">
        <v>2.8317145324386401</v>
      </c>
      <c r="W4321">
        <v>0.55921050581604403</v>
      </c>
      <c r="X4321">
        <v>0.85516106823402505</v>
      </c>
      <c r="Y4321">
        <v>-0.329130105395601</v>
      </c>
      <c r="Z4321">
        <v>0.91701798945084201</v>
      </c>
      <c r="AA4321">
        <v>0.99919698600769702</v>
      </c>
      <c r="AB4321">
        <v>1.8682404319542401</v>
      </c>
      <c r="AC4321">
        <v>0.89689549903358201</v>
      </c>
      <c r="AD4321">
        <v>0.94068432309766403</v>
      </c>
      <c r="AE4321">
        <v>-1.16497871549003</v>
      </c>
      <c r="AF4321">
        <v>6.8413615681688897E-2</v>
      </c>
      <c r="AG4321">
        <v>0.60400337402173399</v>
      </c>
      <c r="AH4321">
        <v>3.7613250452773599</v>
      </c>
      <c r="AI4321">
        <v>0.32736381021059202</v>
      </c>
      <c r="AJ4321">
        <v>0.78121606160956403</v>
      </c>
      <c r="AK4321">
        <v>0.4296060316666</v>
      </c>
    </row>
    <row r="4322" spans="1:37" x14ac:dyDescent="0.2">
      <c r="A4322" t="s">
        <v>13888</v>
      </c>
      <c r="B4322">
        <v>86022107</v>
      </c>
      <c r="C4322">
        <v>86022248</v>
      </c>
      <c r="D4322">
        <v>142</v>
      </c>
      <c r="E4322" t="s">
        <v>14684</v>
      </c>
      <c r="F4322">
        <v>2</v>
      </c>
      <c r="G4322" t="s">
        <v>14685</v>
      </c>
      <c r="H4322" t="s">
        <v>31003</v>
      </c>
      <c r="I4322">
        <v>2</v>
      </c>
      <c r="J4322">
        <v>86027966</v>
      </c>
      <c r="K4322">
        <v>86028799</v>
      </c>
      <c r="L4322">
        <v>834</v>
      </c>
      <c r="M4322">
        <v>2</v>
      </c>
      <c r="N4322">
        <v>25885</v>
      </c>
      <c r="O4322" t="s">
        <v>14681</v>
      </c>
      <c r="P4322">
        <v>6551</v>
      </c>
      <c r="Q4322" t="s">
        <v>14682</v>
      </c>
      <c r="R4322" t="s">
        <v>14683</v>
      </c>
      <c r="S4322" t="s">
        <v>34019</v>
      </c>
      <c r="T4322">
        <v>0.17308923567461099</v>
      </c>
      <c r="U4322">
        <v>0.603102917160658</v>
      </c>
      <c r="V4322">
        <v>-23.842541989569099</v>
      </c>
      <c r="W4322">
        <v>0.38920677604595899</v>
      </c>
      <c r="X4322">
        <v>0.704072456322962</v>
      </c>
      <c r="Y4322">
        <v>-23.598151495905999</v>
      </c>
      <c r="Z4322">
        <v>0.26789404493740199</v>
      </c>
      <c r="AA4322">
        <v>0.72610664078822296</v>
      </c>
      <c r="AB4322">
        <v>0.51173747141454895</v>
      </c>
      <c r="AC4322">
        <v>0.88945902157151002</v>
      </c>
      <c r="AD4322">
        <v>0.94068432309766403</v>
      </c>
      <c r="AE4322">
        <v>0.83412671729037702</v>
      </c>
      <c r="AF4322">
        <v>0.22065000948199101</v>
      </c>
      <c r="AG4322">
        <v>0.68151250837662902</v>
      </c>
      <c r="AH4322">
        <v>-24.779978331830101</v>
      </c>
      <c r="AI4322">
        <v>0.24456414000292601</v>
      </c>
      <c r="AJ4322">
        <v>0.78121606160956403</v>
      </c>
      <c r="AK4322">
        <v>-24.709589006442702</v>
      </c>
    </row>
    <row r="4323" spans="1:37" x14ac:dyDescent="0.2">
      <c r="A4323" t="s">
        <v>13888</v>
      </c>
      <c r="B4323">
        <v>86022248</v>
      </c>
      <c r="C4323">
        <v>86022389</v>
      </c>
      <c r="D4323">
        <v>142</v>
      </c>
      <c r="E4323" t="s">
        <v>14686</v>
      </c>
      <c r="F4323">
        <v>2</v>
      </c>
      <c r="G4323" t="s">
        <v>14687</v>
      </c>
      <c r="H4323" t="s">
        <v>31003</v>
      </c>
      <c r="I4323">
        <v>2</v>
      </c>
      <c r="J4323">
        <v>86027966</v>
      </c>
      <c r="K4323">
        <v>86028799</v>
      </c>
      <c r="L4323">
        <v>834</v>
      </c>
      <c r="M4323">
        <v>2</v>
      </c>
      <c r="N4323">
        <v>25885</v>
      </c>
      <c r="O4323" t="s">
        <v>14681</v>
      </c>
      <c r="P4323">
        <v>6410</v>
      </c>
      <c r="Q4323" t="s">
        <v>14682</v>
      </c>
      <c r="R4323" t="s">
        <v>14683</v>
      </c>
      <c r="S4323" t="s">
        <v>34019</v>
      </c>
      <c r="T4323">
        <v>0.17308923567461099</v>
      </c>
      <c r="U4323">
        <v>0.603102917160658</v>
      </c>
      <c r="V4323">
        <v>-23.842541989569099</v>
      </c>
      <c r="W4323">
        <v>0.38920677604595899</v>
      </c>
      <c r="X4323">
        <v>0.704072456322962</v>
      </c>
      <c r="Y4323">
        <v>-23.598151495905999</v>
      </c>
      <c r="Z4323">
        <v>0.26789404493740199</v>
      </c>
      <c r="AA4323">
        <v>0.72610664078822296</v>
      </c>
      <c r="AB4323">
        <v>-0.55239279262233798</v>
      </c>
      <c r="AC4323">
        <v>0.88945902157151002</v>
      </c>
      <c r="AD4323">
        <v>0.94068432309766403</v>
      </c>
      <c r="AE4323">
        <v>-0.1870562455108</v>
      </c>
      <c r="AF4323">
        <v>0.22065000948199101</v>
      </c>
      <c r="AG4323">
        <v>0.68151250837662902</v>
      </c>
      <c r="AH4323">
        <v>-24.093310786696801</v>
      </c>
      <c r="AI4323">
        <v>0.24456414000292601</v>
      </c>
      <c r="AJ4323">
        <v>0.78121606160956403</v>
      </c>
      <c r="AK4323">
        <v>-24.022921462835701</v>
      </c>
    </row>
    <row r="4324" spans="1:37" x14ac:dyDescent="0.2">
      <c r="A4324" t="s">
        <v>13888</v>
      </c>
      <c r="B4324">
        <v>86022389</v>
      </c>
      <c r="C4324">
        <v>86022530</v>
      </c>
      <c r="D4324">
        <v>142</v>
      </c>
      <c r="E4324" t="s">
        <v>14688</v>
      </c>
      <c r="F4324">
        <v>5</v>
      </c>
      <c r="G4324" t="s">
        <v>14689</v>
      </c>
      <c r="H4324" t="s">
        <v>31003</v>
      </c>
      <c r="I4324">
        <v>2</v>
      </c>
      <c r="J4324">
        <v>86027966</v>
      </c>
      <c r="K4324">
        <v>86028799</v>
      </c>
      <c r="L4324">
        <v>834</v>
      </c>
      <c r="M4324">
        <v>2</v>
      </c>
      <c r="N4324">
        <v>25885</v>
      </c>
      <c r="O4324" t="s">
        <v>14681</v>
      </c>
      <c r="P4324">
        <v>6269</v>
      </c>
      <c r="Q4324" t="s">
        <v>14682</v>
      </c>
      <c r="R4324" t="s">
        <v>14683</v>
      </c>
      <c r="S4324" t="s">
        <v>34019</v>
      </c>
      <c r="T4324">
        <v>0.17308923567461099</v>
      </c>
      <c r="U4324">
        <v>0.603102917160658</v>
      </c>
      <c r="V4324">
        <v>-23.842541989569099</v>
      </c>
      <c r="W4324">
        <v>0.38920677604595899</v>
      </c>
      <c r="X4324">
        <v>0.704072456322962</v>
      </c>
      <c r="Y4324">
        <v>-23.598151495905999</v>
      </c>
      <c r="Z4324">
        <v>0.250572619160632</v>
      </c>
      <c r="AA4324">
        <v>0.72610664078822296</v>
      </c>
      <c r="AB4324">
        <v>-1.01182435851573</v>
      </c>
      <c r="AC4324">
        <v>0.92091778829119397</v>
      </c>
      <c r="AD4324">
        <v>0.94068432309766403</v>
      </c>
      <c r="AE4324">
        <v>-0.61639051049049698</v>
      </c>
      <c r="AF4324">
        <v>0.22065000948199101</v>
      </c>
      <c r="AG4324">
        <v>0.68151250837662902</v>
      </c>
      <c r="AH4324">
        <v>-23.854782736572702</v>
      </c>
      <c r="AI4324">
        <v>0.24456414000292601</v>
      </c>
      <c r="AJ4324">
        <v>0.78121606160956403</v>
      </c>
      <c r="AK4324">
        <v>-23.784393413436199</v>
      </c>
    </row>
    <row r="4325" spans="1:37" x14ac:dyDescent="0.2">
      <c r="A4325" t="s">
        <v>13888</v>
      </c>
      <c r="B4325">
        <v>86623640</v>
      </c>
      <c r="C4325">
        <v>86623906</v>
      </c>
      <c r="D4325">
        <v>267</v>
      </c>
      <c r="E4325" t="s">
        <v>14690</v>
      </c>
      <c r="F4325">
        <v>31</v>
      </c>
      <c r="G4325" t="s">
        <v>14691</v>
      </c>
      <c r="H4325" t="s">
        <v>30987</v>
      </c>
      <c r="I4325">
        <v>2</v>
      </c>
      <c r="J4325">
        <v>86603398</v>
      </c>
      <c r="K4325">
        <v>86623865</v>
      </c>
      <c r="L4325">
        <v>20468</v>
      </c>
      <c r="M4325">
        <v>2</v>
      </c>
      <c r="N4325">
        <v>7844</v>
      </c>
      <c r="O4325" t="s">
        <v>14692</v>
      </c>
      <c r="P4325">
        <v>0</v>
      </c>
      <c r="Q4325" t="s">
        <v>14693</v>
      </c>
      <c r="R4325" t="s">
        <v>14694</v>
      </c>
      <c r="S4325" t="s">
        <v>34020</v>
      </c>
      <c r="T4325">
        <v>0.60318812523568999</v>
      </c>
      <c r="U4325">
        <v>0.82125442047224695</v>
      </c>
      <c r="V4325">
        <v>-1.8913067933213701</v>
      </c>
      <c r="W4325">
        <v>0.46193634366738701</v>
      </c>
      <c r="X4325">
        <v>0.75726018452522603</v>
      </c>
      <c r="Y4325">
        <v>2.2373305436520798</v>
      </c>
      <c r="Z4325">
        <v>0.250572619160632</v>
      </c>
      <c r="AA4325">
        <v>0.72610664078822296</v>
      </c>
      <c r="AB4325">
        <v>-2.8547808081989401</v>
      </c>
      <c r="AC4325">
        <v>0.88945902157151002</v>
      </c>
      <c r="AD4325">
        <v>0.94068432309766403</v>
      </c>
      <c r="AE4325">
        <v>1.2373305716602501</v>
      </c>
      <c r="AF4325">
        <v>1</v>
      </c>
      <c r="AG4325">
        <v>1</v>
      </c>
      <c r="AH4325">
        <v>-0.96169614922094304</v>
      </c>
      <c r="AI4325">
        <v>0.183554312780425</v>
      </c>
      <c r="AJ4325">
        <v>0.78121606160956403</v>
      </c>
      <c r="AK4325">
        <v>3.1060859012764999</v>
      </c>
    </row>
    <row r="4326" spans="1:37" x14ac:dyDescent="0.2">
      <c r="A4326" t="s">
        <v>13888</v>
      </c>
      <c r="B4326">
        <v>87037105</v>
      </c>
      <c r="C4326">
        <v>87037370</v>
      </c>
      <c r="D4326">
        <v>266</v>
      </c>
      <c r="E4326" t="s">
        <v>14695</v>
      </c>
      <c r="F4326">
        <v>0</v>
      </c>
      <c r="G4326" t="s">
        <v>14696</v>
      </c>
      <c r="H4326" t="s">
        <v>34021</v>
      </c>
      <c r="I4326">
        <v>2</v>
      </c>
      <c r="J4326">
        <v>87011172</v>
      </c>
      <c r="K4326">
        <v>87021852</v>
      </c>
      <c r="L4326">
        <v>10681</v>
      </c>
      <c r="M4326">
        <v>2</v>
      </c>
      <c r="N4326">
        <v>5343</v>
      </c>
      <c r="O4326" t="s">
        <v>14697</v>
      </c>
      <c r="P4326">
        <v>-15253</v>
      </c>
      <c r="Q4326" t="s">
        <v>14698</v>
      </c>
      <c r="R4326" t="s">
        <v>14699</v>
      </c>
      <c r="S4326" t="s">
        <v>34022</v>
      </c>
      <c r="T4326">
        <v>3.5551012810344097E-2</v>
      </c>
      <c r="U4326">
        <v>0.603102917160658</v>
      </c>
      <c r="V4326">
        <v>23.940067410055601</v>
      </c>
      <c r="W4326">
        <v>0.82334044518041904</v>
      </c>
      <c r="X4326">
        <v>0.95159051474143896</v>
      </c>
      <c r="Y4326">
        <v>0.88696988513395902</v>
      </c>
      <c r="Z4326">
        <v>0.136920528570767</v>
      </c>
      <c r="AA4326">
        <v>0.72610664078822296</v>
      </c>
      <c r="AB4326">
        <v>22.976593371237598</v>
      </c>
      <c r="AC4326">
        <v>0.63966253792798</v>
      </c>
      <c r="AD4326">
        <v>0.87989882095915395</v>
      </c>
      <c r="AE4326">
        <v>-0.113029973966288</v>
      </c>
      <c r="AF4326">
        <v>3.9401877639471897E-3</v>
      </c>
      <c r="AG4326">
        <v>0.476038960109122</v>
      </c>
      <c r="AH4326">
        <v>23.940067410055601</v>
      </c>
      <c r="AI4326">
        <v>0.393720794027765</v>
      </c>
      <c r="AJ4326">
        <v>0.78121606160956403</v>
      </c>
      <c r="AK4326">
        <v>1.7557251366070099</v>
      </c>
    </row>
    <row r="4327" spans="1:37" x14ac:dyDescent="0.2">
      <c r="A4327" t="s">
        <v>13888</v>
      </c>
      <c r="B4327">
        <v>87092829</v>
      </c>
      <c r="C4327">
        <v>87093020</v>
      </c>
      <c r="D4327">
        <v>192</v>
      </c>
      <c r="E4327" t="s">
        <v>14700</v>
      </c>
      <c r="F4327">
        <v>2</v>
      </c>
      <c r="G4327" t="s">
        <v>14701</v>
      </c>
      <c r="H4327" t="s">
        <v>34023</v>
      </c>
      <c r="I4327">
        <v>2</v>
      </c>
      <c r="J4327">
        <v>87030675</v>
      </c>
      <c r="K4327">
        <v>87076429</v>
      </c>
      <c r="L4327">
        <v>45755</v>
      </c>
      <c r="M4327">
        <v>2</v>
      </c>
      <c r="N4327">
        <v>285074</v>
      </c>
      <c r="O4327" t="s">
        <v>14702</v>
      </c>
      <c r="P4327">
        <v>-16400</v>
      </c>
      <c r="Q4327" t="s">
        <v>14703</v>
      </c>
      <c r="R4327" t="s">
        <v>14704</v>
      </c>
      <c r="S4327" t="s">
        <v>34024</v>
      </c>
      <c r="T4327">
        <v>7.3374270299014499E-2</v>
      </c>
      <c r="U4327">
        <v>0.603102917160658</v>
      </c>
      <c r="V4327">
        <v>23.727547687495399</v>
      </c>
      <c r="W4327">
        <v>0.94541066367716797</v>
      </c>
      <c r="X4327">
        <v>0.95159051474143896</v>
      </c>
      <c r="Y4327">
        <v>-0.25642289694536302</v>
      </c>
      <c r="Z4327">
        <v>0.136920528570767</v>
      </c>
      <c r="AA4327">
        <v>0.72610664078822296</v>
      </c>
      <c r="AB4327">
        <v>23.600367963834699</v>
      </c>
      <c r="AC4327">
        <v>0.59090205226999604</v>
      </c>
      <c r="AD4327">
        <v>0.87989882095915395</v>
      </c>
      <c r="AE4327">
        <v>2.9558120706859499</v>
      </c>
      <c r="AF4327">
        <v>8.1749245526768599E-2</v>
      </c>
      <c r="AG4327">
        <v>0.65061123681304101</v>
      </c>
      <c r="AH4327">
        <v>1.34839336066945</v>
      </c>
      <c r="AI4327">
        <v>0.75770813086964806</v>
      </c>
      <c r="AJ4327">
        <v>0.91200148566411499</v>
      </c>
      <c r="AK4327">
        <v>-3.1021468802113601</v>
      </c>
    </row>
    <row r="4328" spans="1:37" x14ac:dyDescent="0.2">
      <c r="A4328" t="s">
        <v>13888</v>
      </c>
      <c r="B4328">
        <v>87093020</v>
      </c>
      <c r="C4328">
        <v>87093211</v>
      </c>
      <c r="D4328">
        <v>192</v>
      </c>
      <c r="E4328" t="s">
        <v>14706</v>
      </c>
      <c r="F4328">
        <v>0</v>
      </c>
      <c r="G4328" t="s">
        <v>14707</v>
      </c>
      <c r="H4328" t="s">
        <v>34023</v>
      </c>
      <c r="I4328">
        <v>2</v>
      </c>
      <c r="J4328">
        <v>87030675</v>
      </c>
      <c r="K4328">
        <v>87076429</v>
      </c>
      <c r="L4328">
        <v>45755</v>
      </c>
      <c r="M4328">
        <v>2</v>
      </c>
      <c r="N4328">
        <v>285074</v>
      </c>
      <c r="O4328" t="s">
        <v>14702</v>
      </c>
      <c r="P4328">
        <v>-16591</v>
      </c>
      <c r="Q4328" t="s">
        <v>14703</v>
      </c>
      <c r="R4328" t="s">
        <v>14704</v>
      </c>
      <c r="S4328" t="s">
        <v>34024</v>
      </c>
      <c r="T4328">
        <v>7.3374270299014499E-2</v>
      </c>
      <c r="U4328">
        <v>0.603102917160658</v>
      </c>
      <c r="V4328">
        <v>23.727547687495399</v>
      </c>
      <c r="W4328">
        <v>0.94541066367716797</v>
      </c>
      <c r="X4328">
        <v>0.95159051474143896</v>
      </c>
      <c r="Y4328">
        <v>-0.25642289694536302</v>
      </c>
      <c r="Z4328">
        <v>0.136920528570767</v>
      </c>
      <c r="AA4328">
        <v>0.72610664078822296</v>
      </c>
      <c r="AB4328">
        <v>23.600367963834699</v>
      </c>
      <c r="AC4328">
        <v>0.59090205226999604</v>
      </c>
      <c r="AD4328">
        <v>0.87989882095915395</v>
      </c>
      <c r="AE4328">
        <v>2.9558120706859499</v>
      </c>
      <c r="AF4328">
        <v>8.1749245526768599E-2</v>
      </c>
      <c r="AG4328">
        <v>0.65061123681304101</v>
      </c>
      <c r="AH4328">
        <v>1.34839336066945</v>
      </c>
      <c r="AI4328">
        <v>0.75770813086964806</v>
      </c>
      <c r="AJ4328">
        <v>0.91200148566411499</v>
      </c>
      <c r="AK4328">
        <v>-3.1021468802113601</v>
      </c>
    </row>
    <row r="4329" spans="1:37" x14ac:dyDescent="0.2">
      <c r="A4329" t="s">
        <v>13888</v>
      </c>
      <c r="B4329">
        <v>87156437</v>
      </c>
      <c r="C4329">
        <v>87156702</v>
      </c>
      <c r="D4329">
        <v>266</v>
      </c>
      <c r="E4329" t="s">
        <v>14708</v>
      </c>
      <c r="F4329">
        <v>0</v>
      </c>
      <c r="G4329" t="s">
        <v>14709</v>
      </c>
      <c r="H4329" t="s">
        <v>34025</v>
      </c>
      <c r="I4329">
        <v>2</v>
      </c>
      <c r="J4329">
        <v>87125198</v>
      </c>
      <c r="K4329">
        <v>87196629</v>
      </c>
      <c r="L4329">
        <v>71432</v>
      </c>
      <c r="M4329">
        <v>1</v>
      </c>
      <c r="N4329">
        <v>102724642</v>
      </c>
      <c r="O4329" t="s">
        <v>14710</v>
      </c>
      <c r="P4329">
        <v>31239</v>
      </c>
      <c r="Q4329" t="s">
        <v>40</v>
      </c>
      <c r="R4329" t="s">
        <v>14711</v>
      </c>
      <c r="S4329" t="s">
        <v>34026</v>
      </c>
      <c r="T4329">
        <v>3.5551012810344097E-2</v>
      </c>
      <c r="U4329">
        <v>0.603102917160658</v>
      </c>
      <c r="V4329">
        <v>24.926330353906199</v>
      </c>
      <c r="W4329">
        <v>0.82334044518041904</v>
      </c>
      <c r="X4329">
        <v>0.95159051474143896</v>
      </c>
      <c r="Y4329">
        <v>0.63217572557148904</v>
      </c>
      <c r="Z4329">
        <v>0.136920528570767</v>
      </c>
      <c r="AA4329">
        <v>0.72610664078822296</v>
      </c>
      <c r="AB4329">
        <v>23.962856272917101</v>
      </c>
      <c r="AC4329">
        <v>0.63966253792798</v>
      </c>
      <c r="AD4329">
        <v>0.87989882095915395</v>
      </c>
      <c r="AE4329">
        <v>-0.36782419786930798</v>
      </c>
      <c r="AF4329">
        <v>3.9401877639471897E-3</v>
      </c>
      <c r="AG4329">
        <v>0.476038960109122</v>
      </c>
      <c r="AH4329">
        <v>24.926330353906199</v>
      </c>
      <c r="AI4329">
        <v>0.393720794027765</v>
      </c>
      <c r="AJ4329">
        <v>0.78121606160956403</v>
      </c>
      <c r="AK4329">
        <v>1.5009310942704599</v>
      </c>
    </row>
    <row r="4330" spans="1:37" x14ac:dyDescent="0.2">
      <c r="A4330" t="s">
        <v>13888</v>
      </c>
      <c r="B4330">
        <v>87400901</v>
      </c>
      <c r="C4330">
        <v>87401042</v>
      </c>
      <c r="D4330">
        <v>142</v>
      </c>
      <c r="E4330" t="s">
        <v>14712</v>
      </c>
      <c r="F4330">
        <v>3</v>
      </c>
      <c r="G4330" t="s">
        <v>14713</v>
      </c>
      <c r="H4330" t="s">
        <v>31000</v>
      </c>
      <c r="I4330">
        <v>2</v>
      </c>
      <c r="J4330">
        <v>87439842</v>
      </c>
      <c r="K4330">
        <v>87445756</v>
      </c>
      <c r="L4330">
        <v>5915</v>
      </c>
      <c r="M4330">
        <v>2</v>
      </c>
      <c r="N4330">
        <v>101928173</v>
      </c>
      <c r="O4330" t="s">
        <v>14714</v>
      </c>
      <c r="P4330">
        <v>44714</v>
      </c>
      <c r="Q4330" t="s">
        <v>40</v>
      </c>
      <c r="R4330" t="s">
        <v>14715</v>
      </c>
      <c r="S4330" t="s">
        <v>34027</v>
      </c>
      <c r="T4330">
        <v>0.32911398597860803</v>
      </c>
      <c r="U4330">
        <v>0.603102917160658</v>
      </c>
      <c r="V4330">
        <v>22.1883613066612</v>
      </c>
      <c r="W4330">
        <v>0.123414495547065</v>
      </c>
      <c r="X4330">
        <v>0.704072456322962</v>
      </c>
      <c r="Y4330">
        <v>22.750977795468</v>
      </c>
      <c r="Z4330">
        <v>0.306975110376564</v>
      </c>
      <c r="AA4330">
        <v>0.72610664078822296</v>
      </c>
      <c r="AB4330">
        <v>21.9313542106071</v>
      </c>
      <c r="AC4330">
        <v>0.17695932866387601</v>
      </c>
      <c r="AD4330">
        <v>0.68253123924728298</v>
      </c>
      <c r="AE4330">
        <v>22.287320689046101</v>
      </c>
      <c r="AF4330">
        <v>0.61410715005536498</v>
      </c>
      <c r="AG4330">
        <v>0.80674443595273604</v>
      </c>
      <c r="AH4330">
        <v>1.6624524700526599</v>
      </c>
      <c r="AI4330">
        <v>0.183554312780425</v>
      </c>
      <c r="AJ4330">
        <v>0.78121606160956403</v>
      </c>
      <c r="AK4330">
        <v>2.2954582389726599</v>
      </c>
    </row>
    <row r="4331" spans="1:37" x14ac:dyDescent="0.2">
      <c r="A4331" t="s">
        <v>13888</v>
      </c>
      <c r="B4331">
        <v>87401606</v>
      </c>
      <c r="C4331">
        <v>87401747</v>
      </c>
      <c r="D4331">
        <v>142</v>
      </c>
      <c r="E4331" t="s">
        <v>14716</v>
      </c>
      <c r="F4331">
        <v>4</v>
      </c>
      <c r="G4331" t="s">
        <v>14717</v>
      </c>
      <c r="H4331" t="s">
        <v>31000</v>
      </c>
      <c r="I4331">
        <v>2</v>
      </c>
      <c r="J4331">
        <v>87439842</v>
      </c>
      <c r="K4331">
        <v>87445756</v>
      </c>
      <c r="L4331">
        <v>5915</v>
      </c>
      <c r="M4331">
        <v>2</v>
      </c>
      <c r="N4331">
        <v>101928173</v>
      </c>
      <c r="O4331" t="s">
        <v>14714</v>
      </c>
      <c r="P4331">
        <v>44009</v>
      </c>
      <c r="Q4331" t="s">
        <v>40</v>
      </c>
      <c r="R4331" t="s">
        <v>14715</v>
      </c>
      <c r="S4331" t="s">
        <v>34027</v>
      </c>
      <c r="T4331">
        <v>7.3374270299014499E-2</v>
      </c>
      <c r="U4331">
        <v>0.603102917160658</v>
      </c>
      <c r="V4331">
        <v>25.489699895499001</v>
      </c>
      <c r="W4331">
        <v>0.73420570613580904</v>
      </c>
      <c r="X4331">
        <v>0.95159051474143896</v>
      </c>
      <c r="Y4331">
        <v>1.2283430602794001</v>
      </c>
      <c r="Z4331">
        <v>0.203350924423461</v>
      </c>
      <c r="AA4331">
        <v>0.72610664078822296</v>
      </c>
      <c r="AB4331">
        <v>24.526225800613499</v>
      </c>
      <c r="AC4331">
        <v>0.32081866871113202</v>
      </c>
      <c r="AD4331">
        <v>0.68773325147593101</v>
      </c>
      <c r="AE4331">
        <v>0.228343104398088</v>
      </c>
      <c r="AF4331">
        <v>1.3497623430991999E-2</v>
      </c>
      <c r="AG4331">
        <v>0.476038960109122</v>
      </c>
      <c r="AH4331">
        <v>25.489699895499001</v>
      </c>
      <c r="AI4331">
        <v>0.91725052871964496</v>
      </c>
      <c r="AJ4331">
        <v>0.98621344597861504</v>
      </c>
      <c r="AK4331">
        <v>2.0970984416093001</v>
      </c>
    </row>
    <row r="4332" spans="1:37" x14ac:dyDescent="0.2">
      <c r="A4332" t="s">
        <v>13888</v>
      </c>
      <c r="B4332">
        <v>87401747</v>
      </c>
      <c r="C4332">
        <v>87401888</v>
      </c>
      <c r="D4332">
        <v>142</v>
      </c>
      <c r="E4332" t="s">
        <v>14718</v>
      </c>
      <c r="F4332">
        <v>4</v>
      </c>
      <c r="G4332" t="s">
        <v>14719</v>
      </c>
      <c r="H4332" t="s">
        <v>31000</v>
      </c>
      <c r="I4332">
        <v>2</v>
      </c>
      <c r="J4332">
        <v>87439842</v>
      </c>
      <c r="K4332">
        <v>87445756</v>
      </c>
      <c r="L4332">
        <v>5915</v>
      </c>
      <c r="M4332">
        <v>2</v>
      </c>
      <c r="N4332">
        <v>101928173</v>
      </c>
      <c r="O4332" t="s">
        <v>14714</v>
      </c>
      <c r="P4332">
        <v>43868</v>
      </c>
      <c r="Q4332" t="s">
        <v>40</v>
      </c>
      <c r="R4332" t="s">
        <v>14715</v>
      </c>
      <c r="S4332" t="s">
        <v>34027</v>
      </c>
      <c r="T4332">
        <v>7.3374270299014499E-2</v>
      </c>
      <c r="U4332">
        <v>0.603102917160658</v>
      </c>
      <c r="V4332">
        <v>25.489699895499001</v>
      </c>
      <c r="W4332">
        <v>0.73420570613580904</v>
      </c>
      <c r="X4332">
        <v>0.95159051474143896</v>
      </c>
      <c r="Y4332">
        <v>1.2283430602794001</v>
      </c>
      <c r="Z4332">
        <v>0.203350924423461</v>
      </c>
      <c r="AA4332">
        <v>0.72610664078822296</v>
      </c>
      <c r="AB4332">
        <v>24.526225800613499</v>
      </c>
      <c r="AC4332">
        <v>0.32081866871113202</v>
      </c>
      <c r="AD4332">
        <v>0.68773325147593101</v>
      </c>
      <c r="AE4332">
        <v>0.228343104398088</v>
      </c>
      <c r="AF4332">
        <v>1.3497623430991999E-2</v>
      </c>
      <c r="AG4332">
        <v>0.476038960109122</v>
      </c>
      <c r="AH4332">
        <v>25.489699895499001</v>
      </c>
      <c r="AI4332">
        <v>0.91725052871964496</v>
      </c>
      <c r="AJ4332">
        <v>0.98621344597861504</v>
      </c>
      <c r="AK4332">
        <v>2.0970984416093001</v>
      </c>
    </row>
    <row r="4333" spans="1:37" x14ac:dyDescent="0.2">
      <c r="A4333" t="s">
        <v>13888</v>
      </c>
      <c r="B4333">
        <v>87401888</v>
      </c>
      <c r="C4333">
        <v>87402029</v>
      </c>
      <c r="D4333">
        <v>142</v>
      </c>
      <c r="E4333" t="s">
        <v>14720</v>
      </c>
      <c r="F4333">
        <v>3</v>
      </c>
      <c r="G4333" t="s">
        <v>14721</v>
      </c>
      <c r="H4333" t="s">
        <v>31000</v>
      </c>
      <c r="I4333">
        <v>2</v>
      </c>
      <c r="J4333">
        <v>87439842</v>
      </c>
      <c r="K4333">
        <v>87445756</v>
      </c>
      <c r="L4333">
        <v>5915</v>
      </c>
      <c r="M4333">
        <v>2</v>
      </c>
      <c r="N4333">
        <v>101928173</v>
      </c>
      <c r="O4333" t="s">
        <v>14714</v>
      </c>
      <c r="P4333">
        <v>43727</v>
      </c>
      <c r="Q4333" t="s">
        <v>40</v>
      </c>
      <c r="R4333" t="s">
        <v>14715</v>
      </c>
      <c r="S4333" t="s">
        <v>34027</v>
      </c>
      <c r="T4333">
        <v>7.3374270299014499E-2</v>
      </c>
      <c r="U4333">
        <v>0.603102917160658</v>
      </c>
      <c r="V4333">
        <v>25.645802405957198</v>
      </c>
      <c r="W4333">
        <v>0.73420570613580904</v>
      </c>
      <c r="X4333">
        <v>0.95159051474143896</v>
      </c>
      <c r="Y4333">
        <v>0.81101902512412805</v>
      </c>
      <c r="Z4333">
        <v>0.203350924423461</v>
      </c>
      <c r="AA4333">
        <v>0.72610664078822296</v>
      </c>
      <c r="AB4333">
        <v>24.682328308088401</v>
      </c>
      <c r="AC4333">
        <v>0.32081866871113202</v>
      </c>
      <c r="AD4333">
        <v>0.68773325147593101</v>
      </c>
      <c r="AE4333">
        <v>-0.188980930757188</v>
      </c>
      <c r="AF4333">
        <v>1.3497623430991999E-2</v>
      </c>
      <c r="AG4333">
        <v>0.476038960109122</v>
      </c>
      <c r="AH4333">
        <v>25.645802405957198</v>
      </c>
      <c r="AI4333">
        <v>0.91725052871964496</v>
      </c>
      <c r="AJ4333">
        <v>0.98621344597861504</v>
      </c>
      <c r="AK4333">
        <v>1.6797744279034099</v>
      </c>
    </row>
    <row r="4334" spans="1:37" x14ac:dyDescent="0.2">
      <c r="A4334" t="s">
        <v>13888</v>
      </c>
      <c r="B4334">
        <v>87402734</v>
      </c>
      <c r="C4334">
        <v>87402875</v>
      </c>
      <c r="D4334">
        <v>142</v>
      </c>
      <c r="E4334" t="s">
        <v>14722</v>
      </c>
      <c r="F4334">
        <v>4</v>
      </c>
      <c r="G4334" t="s">
        <v>14723</v>
      </c>
      <c r="H4334" t="s">
        <v>31000</v>
      </c>
      <c r="I4334">
        <v>2</v>
      </c>
      <c r="J4334">
        <v>87439842</v>
      </c>
      <c r="K4334">
        <v>87445756</v>
      </c>
      <c r="L4334">
        <v>5915</v>
      </c>
      <c r="M4334">
        <v>2</v>
      </c>
      <c r="N4334">
        <v>101928173</v>
      </c>
      <c r="O4334" t="s">
        <v>14714</v>
      </c>
      <c r="P4334">
        <v>42881</v>
      </c>
      <c r="Q4334" t="s">
        <v>40</v>
      </c>
      <c r="R4334" t="s">
        <v>14715</v>
      </c>
      <c r="S4334" t="s">
        <v>34027</v>
      </c>
      <c r="T4334">
        <v>0.35387198439864398</v>
      </c>
      <c r="U4334">
        <v>0.603102917160658</v>
      </c>
      <c r="V4334">
        <v>-22.288414120898299</v>
      </c>
      <c r="W4334">
        <v>0.94541066367716797</v>
      </c>
      <c r="X4334">
        <v>0.95159051474143896</v>
      </c>
      <c r="Y4334">
        <v>-1.3558274413591</v>
      </c>
      <c r="Z4334">
        <v>1</v>
      </c>
      <c r="AA4334">
        <v>1</v>
      </c>
      <c r="AB4334">
        <v>-1.4907340946944401</v>
      </c>
      <c r="AC4334">
        <v>0.92091778829119397</v>
      </c>
      <c r="AD4334">
        <v>0.94068432309766403</v>
      </c>
      <c r="AE4334">
        <v>-1.3220149031151101</v>
      </c>
      <c r="AF4334">
        <v>0.22065000948199101</v>
      </c>
      <c r="AG4334">
        <v>0.68151250837662902</v>
      </c>
      <c r="AH4334">
        <v>-22.090707542258301</v>
      </c>
      <c r="AI4334">
        <v>0.98342151819761803</v>
      </c>
      <c r="AJ4334">
        <v>0.98789258377071898</v>
      </c>
      <c r="AK4334">
        <v>-0.90722428653906195</v>
      </c>
    </row>
    <row r="4335" spans="1:37" x14ac:dyDescent="0.2">
      <c r="A4335" t="s">
        <v>13888</v>
      </c>
      <c r="B4335">
        <v>87732544</v>
      </c>
      <c r="C4335">
        <v>87732814</v>
      </c>
      <c r="D4335">
        <v>271</v>
      </c>
      <c r="E4335" t="s">
        <v>14724</v>
      </c>
      <c r="F4335">
        <v>0</v>
      </c>
      <c r="G4335" t="s">
        <v>14725</v>
      </c>
      <c r="H4335" t="s">
        <v>34028</v>
      </c>
      <c r="I4335">
        <v>2</v>
      </c>
      <c r="J4335">
        <v>87748087</v>
      </c>
      <c r="K4335">
        <v>87759476</v>
      </c>
      <c r="L4335">
        <v>11390</v>
      </c>
      <c r="M4335">
        <v>1</v>
      </c>
      <c r="N4335">
        <v>5342</v>
      </c>
      <c r="O4335" t="s">
        <v>14726</v>
      </c>
      <c r="P4335">
        <v>-15273</v>
      </c>
      <c r="Q4335" t="s">
        <v>14727</v>
      </c>
      <c r="R4335" t="s">
        <v>14728</v>
      </c>
      <c r="S4335" t="s">
        <v>34029</v>
      </c>
      <c r="T4335">
        <v>0.254431078355565</v>
      </c>
      <c r="U4335">
        <v>0.603102917160658</v>
      </c>
      <c r="V4335">
        <v>4.2170616225197302</v>
      </c>
      <c r="W4335">
        <v>0.86214887914709604</v>
      </c>
      <c r="X4335">
        <v>0.95159051474143896</v>
      </c>
      <c r="Y4335">
        <v>-0.67301066738606796</v>
      </c>
      <c r="Z4335">
        <v>0.64127342146525201</v>
      </c>
      <c r="AA4335">
        <v>0.84521697243271998</v>
      </c>
      <c r="AB4335">
        <v>3.2535875560907801</v>
      </c>
      <c r="AC4335">
        <v>0.615069744472027</v>
      </c>
      <c r="AD4335">
        <v>0.87989882095915395</v>
      </c>
      <c r="AE4335">
        <v>-1.6730105077839399</v>
      </c>
      <c r="AF4335">
        <v>6.4397970358010495E-2</v>
      </c>
      <c r="AG4335">
        <v>0.57889197891446198</v>
      </c>
      <c r="AH4335">
        <v>5.1466712753630803</v>
      </c>
      <c r="AI4335">
        <v>0.414159359489496</v>
      </c>
      <c r="AJ4335">
        <v>0.78121606160956403</v>
      </c>
      <c r="AK4335">
        <v>0.19574471664281201</v>
      </c>
    </row>
    <row r="4336" spans="1:37" x14ac:dyDescent="0.2">
      <c r="A4336" t="s">
        <v>13888</v>
      </c>
      <c r="B4336">
        <v>88437186</v>
      </c>
      <c r="C4336">
        <v>88437337</v>
      </c>
      <c r="D4336">
        <v>152</v>
      </c>
      <c r="E4336" t="s">
        <v>14729</v>
      </c>
      <c r="F4336">
        <v>3</v>
      </c>
      <c r="G4336" t="s">
        <v>14730</v>
      </c>
      <c r="H4336" t="s">
        <v>31000</v>
      </c>
      <c r="I4336">
        <v>2</v>
      </c>
      <c r="J4336">
        <v>88446787</v>
      </c>
      <c r="K4336">
        <v>88452693</v>
      </c>
      <c r="L4336">
        <v>5907</v>
      </c>
      <c r="M4336">
        <v>2</v>
      </c>
      <c r="N4336">
        <v>344167</v>
      </c>
      <c r="O4336" t="s">
        <v>14731</v>
      </c>
      <c r="P4336">
        <v>15356</v>
      </c>
      <c r="Q4336" t="s">
        <v>14732</v>
      </c>
      <c r="R4336" t="s">
        <v>14733</v>
      </c>
      <c r="S4336" t="s">
        <v>34030</v>
      </c>
      <c r="T4336">
        <v>0.152084254673993</v>
      </c>
      <c r="U4336">
        <v>0.603102917160658</v>
      </c>
      <c r="V4336">
        <v>25.0024828947383</v>
      </c>
      <c r="W4336">
        <v>0.20525741147413201</v>
      </c>
      <c r="X4336">
        <v>0.704072456322962</v>
      </c>
      <c r="Y4336">
        <v>-24.800849040006899</v>
      </c>
      <c r="Z4336">
        <v>0.306975110376564</v>
      </c>
      <c r="AA4336">
        <v>0.72610664078822296</v>
      </c>
      <c r="AB4336">
        <v>24.039008811539102</v>
      </c>
      <c r="AC4336">
        <v>7.0489011448141195E-2</v>
      </c>
      <c r="AD4336">
        <v>0.57684129297949804</v>
      </c>
      <c r="AE4336">
        <v>-24.800849040006899</v>
      </c>
      <c r="AF4336">
        <v>4.6407610929182198E-2</v>
      </c>
      <c r="AG4336">
        <v>0.476038960109122</v>
      </c>
      <c r="AH4336">
        <v>25.0024828947383</v>
      </c>
      <c r="AI4336">
        <v>0.35038410267202102</v>
      </c>
      <c r="AJ4336">
        <v>0.78121606160956403</v>
      </c>
      <c r="AK4336">
        <v>-23.9320936140608</v>
      </c>
    </row>
    <row r="4337" spans="1:37" x14ac:dyDescent="0.2">
      <c r="A4337" t="s">
        <v>13888</v>
      </c>
      <c r="B4337">
        <v>88765306</v>
      </c>
      <c r="C4337">
        <v>88765450</v>
      </c>
      <c r="D4337">
        <v>145</v>
      </c>
      <c r="E4337" t="s">
        <v>14734</v>
      </c>
      <c r="F4337">
        <v>10</v>
      </c>
      <c r="G4337" t="s">
        <v>14735</v>
      </c>
      <c r="H4337" t="s">
        <v>30987</v>
      </c>
      <c r="I4337">
        <v>2</v>
      </c>
      <c r="J4337">
        <v>88765807</v>
      </c>
      <c r="K4337">
        <v>88779565</v>
      </c>
      <c r="L4337">
        <v>13759</v>
      </c>
      <c r="M4337">
        <v>1</v>
      </c>
      <c r="N4337">
        <v>645784</v>
      </c>
      <c r="O4337" t="s">
        <v>14736</v>
      </c>
      <c r="P4337">
        <v>-357</v>
      </c>
      <c r="Q4337" t="s">
        <v>14737</v>
      </c>
      <c r="R4337" t="s">
        <v>14738</v>
      </c>
      <c r="S4337" t="s">
        <v>34031</v>
      </c>
      <c r="T4337">
        <v>0.35387198439864398</v>
      </c>
      <c r="U4337">
        <v>0.603102917160658</v>
      </c>
      <c r="V4337">
        <v>-23.367065365908299</v>
      </c>
      <c r="W4337">
        <v>0.38920677604595899</v>
      </c>
      <c r="X4337">
        <v>0.704072456322962</v>
      </c>
      <c r="Y4337">
        <v>-23.235820845329901</v>
      </c>
      <c r="Z4337">
        <v>0.184235113180511</v>
      </c>
      <c r="AA4337">
        <v>0.72610664078822296</v>
      </c>
      <c r="AB4337">
        <v>-23.367065365908299</v>
      </c>
      <c r="AC4337">
        <v>0.21073619169722799</v>
      </c>
      <c r="AD4337">
        <v>0.68253123924728298</v>
      </c>
      <c r="AE4337">
        <v>-23.235820845329901</v>
      </c>
      <c r="AF4337">
        <v>0.501741946288212</v>
      </c>
      <c r="AG4337">
        <v>0.80674443595273604</v>
      </c>
      <c r="AH4337">
        <v>-22.437454814448099</v>
      </c>
      <c r="AI4337">
        <v>0.52399907623471598</v>
      </c>
      <c r="AJ4337">
        <v>0.78121606160956403</v>
      </c>
      <c r="AK4337">
        <v>-22.367065499256501</v>
      </c>
    </row>
    <row r="4338" spans="1:37" x14ac:dyDescent="0.2">
      <c r="A4338" t="s">
        <v>13888</v>
      </c>
      <c r="B4338">
        <v>88765450</v>
      </c>
      <c r="C4338">
        <v>88765594</v>
      </c>
      <c r="D4338">
        <v>145</v>
      </c>
      <c r="E4338" t="s">
        <v>14739</v>
      </c>
      <c r="F4338">
        <v>16</v>
      </c>
      <c r="G4338" t="s">
        <v>14740</v>
      </c>
      <c r="H4338" t="s">
        <v>30987</v>
      </c>
      <c r="I4338">
        <v>2</v>
      </c>
      <c r="J4338">
        <v>88765807</v>
      </c>
      <c r="K4338">
        <v>88779565</v>
      </c>
      <c r="L4338">
        <v>13759</v>
      </c>
      <c r="M4338">
        <v>1</v>
      </c>
      <c r="N4338">
        <v>645784</v>
      </c>
      <c r="O4338" t="s">
        <v>14736</v>
      </c>
      <c r="P4338">
        <v>-213</v>
      </c>
      <c r="Q4338" t="s">
        <v>14737</v>
      </c>
      <c r="R4338" t="s">
        <v>14738</v>
      </c>
      <c r="S4338" t="s">
        <v>34031</v>
      </c>
      <c r="T4338">
        <v>0.35387198439864398</v>
      </c>
      <c r="U4338">
        <v>0.603102917160658</v>
      </c>
      <c r="V4338">
        <v>-23.367065365908299</v>
      </c>
      <c r="W4338">
        <v>0.38920677604595899</v>
      </c>
      <c r="X4338">
        <v>0.704072456322962</v>
      </c>
      <c r="Y4338">
        <v>-23.235820845329901</v>
      </c>
      <c r="Z4338">
        <v>0.184235113180511</v>
      </c>
      <c r="AA4338">
        <v>0.72610664078822296</v>
      </c>
      <c r="AB4338">
        <v>-23.367065365908299</v>
      </c>
      <c r="AC4338">
        <v>0.21073619169722799</v>
      </c>
      <c r="AD4338">
        <v>0.68253123924728298</v>
      </c>
      <c r="AE4338">
        <v>-23.235820845329901</v>
      </c>
      <c r="AF4338">
        <v>0.501741946288212</v>
      </c>
      <c r="AG4338">
        <v>0.80674443595273604</v>
      </c>
      <c r="AH4338">
        <v>-22.437454814448099</v>
      </c>
      <c r="AI4338">
        <v>0.52399907623471598</v>
      </c>
      <c r="AJ4338">
        <v>0.78121606160956403</v>
      </c>
      <c r="AK4338">
        <v>-22.367065499256501</v>
      </c>
    </row>
    <row r="4339" spans="1:37" x14ac:dyDescent="0.2">
      <c r="A4339" t="s">
        <v>13888</v>
      </c>
      <c r="B4339">
        <v>89199380</v>
      </c>
      <c r="C4339">
        <v>89199519</v>
      </c>
      <c r="D4339">
        <v>140</v>
      </c>
      <c r="E4339" t="s">
        <v>14741</v>
      </c>
      <c r="F4339">
        <v>0</v>
      </c>
      <c r="G4339" t="s">
        <v>14742</v>
      </c>
      <c r="H4339" t="s">
        <v>31000</v>
      </c>
      <c r="I4339">
        <v>2</v>
      </c>
      <c r="J4339">
        <v>88811186</v>
      </c>
      <c r="K4339">
        <v>88861563</v>
      </c>
      <c r="L4339">
        <v>50378</v>
      </c>
      <c r="M4339">
        <v>2</v>
      </c>
      <c r="N4339">
        <v>105374855</v>
      </c>
      <c r="O4339" t="s">
        <v>14743</v>
      </c>
      <c r="P4339">
        <v>-337817</v>
      </c>
      <c r="Q4339" t="s">
        <v>40</v>
      </c>
      <c r="R4339" t="s">
        <v>14744</v>
      </c>
      <c r="S4339" t="s">
        <v>34032</v>
      </c>
      <c r="T4339">
        <v>1</v>
      </c>
      <c r="U4339">
        <v>1</v>
      </c>
      <c r="V4339">
        <v>-0.11685107566129101</v>
      </c>
      <c r="W4339" t="s">
        <v>40</v>
      </c>
      <c r="X4339" t="s">
        <v>40</v>
      </c>
      <c r="Y4339">
        <v>0</v>
      </c>
      <c r="Z4339">
        <v>0.65379035313853895</v>
      </c>
      <c r="AA4339">
        <v>0.84521697243271998</v>
      </c>
      <c r="AB4339">
        <v>-1.08032509694329</v>
      </c>
      <c r="AC4339">
        <v>0.27780950890804001</v>
      </c>
      <c r="AD4339">
        <v>0.68253123924728298</v>
      </c>
      <c r="AE4339">
        <v>23.840582364095301</v>
      </c>
      <c r="AF4339">
        <v>0.64997455747578503</v>
      </c>
      <c r="AG4339">
        <v>0.80674443595273604</v>
      </c>
      <c r="AH4339">
        <v>0.81275950625377702</v>
      </c>
      <c r="AI4339">
        <v>0.35038410267202102</v>
      </c>
      <c r="AJ4339">
        <v>0.78121606160956403</v>
      </c>
      <c r="AK4339">
        <v>-23.696192464869402</v>
      </c>
    </row>
    <row r="4340" spans="1:37" x14ac:dyDescent="0.2">
      <c r="A4340" t="s">
        <v>13888</v>
      </c>
      <c r="B4340">
        <v>89600810</v>
      </c>
      <c r="C4340">
        <v>89600964</v>
      </c>
      <c r="D4340">
        <v>155</v>
      </c>
      <c r="E4340" t="s">
        <v>14745</v>
      </c>
      <c r="F4340">
        <v>2</v>
      </c>
      <c r="G4340" t="s">
        <v>14746</v>
      </c>
      <c r="H4340" t="s">
        <v>31000</v>
      </c>
      <c r="I4340">
        <v>2</v>
      </c>
      <c r="J4340">
        <v>89554090</v>
      </c>
      <c r="K4340">
        <v>89585652</v>
      </c>
      <c r="L4340">
        <v>31563</v>
      </c>
      <c r="M4340">
        <v>2</v>
      </c>
      <c r="N4340">
        <v>107985911</v>
      </c>
      <c r="O4340" t="s">
        <v>14747</v>
      </c>
      <c r="P4340">
        <v>-15158</v>
      </c>
      <c r="Q4340" t="s">
        <v>14748</v>
      </c>
      <c r="R4340" t="s">
        <v>14749</v>
      </c>
      <c r="S4340" t="s">
        <v>34033</v>
      </c>
      <c r="T4340">
        <v>0.35387198439864398</v>
      </c>
      <c r="U4340">
        <v>0.603102917160658</v>
      </c>
      <c r="V4340">
        <v>-23.461821437620699</v>
      </c>
      <c r="W4340">
        <v>0.38920677604595899</v>
      </c>
      <c r="X4340">
        <v>0.704072456322962</v>
      </c>
      <c r="Y4340">
        <v>-23.330576916235</v>
      </c>
      <c r="Z4340">
        <v>0.184235113180511</v>
      </c>
      <c r="AA4340">
        <v>0.72610664078822296</v>
      </c>
      <c r="AB4340">
        <v>-23.461821437620699</v>
      </c>
      <c r="AC4340">
        <v>0.21073619169722799</v>
      </c>
      <c r="AD4340">
        <v>0.68253123924728298</v>
      </c>
      <c r="AE4340">
        <v>-23.330576916235</v>
      </c>
      <c r="AF4340">
        <v>0.501741946288212</v>
      </c>
      <c r="AG4340">
        <v>0.80674443595273604</v>
      </c>
      <c r="AH4340">
        <v>-22.532210878490901</v>
      </c>
      <c r="AI4340">
        <v>0.52399907623471598</v>
      </c>
      <c r="AJ4340">
        <v>0.78121606160956403</v>
      </c>
      <c r="AK4340">
        <v>-22.461821562491998</v>
      </c>
    </row>
    <row r="4341" spans="1:37" x14ac:dyDescent="0.2">
      <c r="A4341" t="s">
        <v>13888</v>
      </c>
      <c r="B4341">
        <v>90359922</v>
      </c>
      <c r="C4341">
        <v>90360069</v>
      </c>
      <c r="D4341">
        <v>148</v>
      </c>
      <c r="E4341" t="s">
        <v>14750</v>
      </c>
      <c r="F4341">
        <v>15</v>
      </c>
      <c r="G4341" t="s">
        <v>14751</v>
      </c>
      <c r="H4341" t="s">
        <v>34034</v>
      </c>
      <c r="I4341">
        <v>2</v>
      </c>
      <c r="J4341">
        <v>89622213</v>
      </c>
      <c r="K4341">
        <v>89640635</v>
      </c>
      <c r="L4341">
        <v>18423</v>
      </c>
      <c r="M4341">
        <v>2</v>
      </c>
      <c r="N4341">
        <v>101927050</v>
      </c>
      <c r="O4341" t="s">
        <v>14752</v>
      </c>
      <c r="P4341">
        <v>-719287</v>
      </c>
      <c r="Q4341" t="s">
        <v>40</v>
      </c>
      <c r="R4341" t="s">
        <v>14753</v>
      </c>
      <c r="S4341" t="s">
        <v>34035</v>
      </c>
      <c r="T4341">
        <v>0.17308923567461099</v>
      </c>
      <c r="U4341">
        <v>0.603102917160658</v>
      </c>
      <c r="V4341">
        <v>-24.395554329582598</v>
      </c>
      <c r="W4341">
        <v>0.20525741147413201</v>
      </c>
      <c r="X4341">
        <v>0.704072456322962</v>
      </c>
      <c r="Y4341">
        <v>-24.704679897489399</v>
      </c>
      <c r="Z4341">
        <v>0.26789404493740199</v>
      </c>
      <c r="AA4341">
        <v>0.72610664078822296</v>
      </c>
      <c r="AB4341">
        <v>-1.0008771218010899</v>
      </c>
      <c r="AC4341">
        <v>0.30184355666711699</v>
      </c>
      <c r="AD4341">
        <v>0.68253123924728298</v>
      </c>
      <c r="AE4341">
        <v>-1.9730348934183799</v>
      </c>
      <c r="AF4341">
        <v>0.22065000948199101</v>
      </c>
      <c r="AG4341">
        <v>0.68151250837662902</v>
      </c>
      <c r="AH4341">
        <v>-24.413053953951</v>
      </c>
      <c r="AI4341">
        <v>0.24456414000292601</v>
      </c>
      <c r="AJ4341">
        <v>0.78121606160956403</v>
      </c>
      <c r="AK4341">
        <v>-24.342664629288802</v>
      </c>
    </row>
    <row r="4342" spans="1:37" x14ac:dyDescent="0.2">
      <c r="A4342" t="s">
        <v>13888</v>
      </c>
      <c r="B4342">
        <v>90360069</v>
      </c>
      <c r="C4342">
        <v>90360216</v>
      </c>
      <c r="D4342">
        <v>148</v>
      </c>
      <c r="E4342" t="s">
        <v>14754</v>
      </c>
      <c r="F4342">
        <v>12</v>
      </c>
      <c r="G4342" t="s">
        <v>14755</v>
      </c>
      <c r="H4342" t="s">
        <v>31000</v>
      </c>
      <c r="I4342">
        <v>2</v>
      </c>
      <c r="J4342">
        <v>89622213</v>
      </c>
      <c r="K4342">
        <v>89640635</v>
      </c>
      <c r="L4342">
        <v>18423</v>
      </c>
      <c r="M4342">
        <v>2</v>
      </c>
      <c r="N4342">
        <v>101927050</v>
      </c>
      <c r="O4342" t="s">
        <v>14752</v>
      </c>
      <c r="P4342">
        <v>-719434</v>
      </c>
      <c r="Q4342" t="s">
        <v>40</v>
      </c>
      <c r="R4342" t="s">
        <v>14753</v>
      </c>
      <c r="S4342" t="s">
        <v>34035</v>
      </c>
      <c r="T4342">
        <v>0.56354823081344896</v>
      </c>
      <c r="U4342">
        <v>0.81214233890638399</v>
      </c>
      <c r="V4342">
        <v>-3.6202618978393701</v>
      </c>
      <c r="W4342">
        <v>0.113079289867903</v>
      </c>
      <c r="X4342">
        <v>0.704072456322962</v>
      </c>
      <c r="Y4342">
        <v>-25.066490408657199</v>
      </c>
      <c r="Z4342">
        <v>0.53052895265546796</v>
      </c>
      <c r="AA4342">
        <v>0.84521697243271998</v>
      </c>
      <c r="AB4342">
        <v>-0.49825303324050002</v>
      </c>
      <c r="AC4342">
        <v>0.122775156056933</v>
      </c>
      <c r="AD4342">
        <v>0.68253123924728298</v>
      </c>
      <c r="AE4342">
        <v>-2.3348454045862002</v>
      </c>
      <c r="AF4342">
        <v>0.68997179462344205</v>
      </c>
      <c r="AG4342">
        <v>0.83846513202101103</v>
      </c>
      <c r="AH4342">
        <v>-3.8524374583058498</v>
      </c>
      <c r="AI4342">
        <v>0.17351581260912399</v>
      </c>
      <c r="AJ4342">
        <v>0.78121606160956403</v>
      </c>
      <c r="AK4342">
        <v>-24.6064352665862</v>
      </c>
    </row>
    <row r="4343" spans="1:37" x14ac:dyDescent="0.2">
      <c r="A4343" t="s">
        <v>13888</v>
      </c>
      <c r="B4343">
        <v>90360216</v>
      </c>
      <c r="C4343">
        <v>90360363</v>
      </c>
      <c r="D4343">
        <v>148</v>
      </c>
      <c r="E4343" t="s">
        <v>14756</v>
      </c>
      <c r="F4343">
        <v>15</v>
      </c>
      <c r="G4343" t="s">
        <v>14757</v>
      </c>
      <c r="H4343" t="s">
        <v>31000</v>
      </c>
      <c r="I4343">
        <v>2</v>
      </c>
      <c r="J4343">
        <v>89622213</v>
      </c>
      <c r="K4343">
        <v>89640635</v>
      </c>
      <c r="L4343">
        <v>18423</v>
      </c>
      <c r="M4343">
        <v>2</v>
      </c>
      <c r="N4343">
        <v>101927050</v>
      </c>
      <c r="O4343" t="s">
        <v>14752</v>
      </c>
      <c r="P4343">
        <v>-719581</v>
      </c>
      <c r="Q4343" t="s">
        <v>40</v>
      </c>
      <c r="R4343" t="s">
        <v>14753</v>
      </c>
      <c r="S4343" t="s">
        <v>34035</v>
      </c>
      <c r="T4343">
        <v>0.29910708687459298</v>
      </c>
      <c r="U4343">
        <v>0.603102917160658</v>
      </c>
      <c r="V4343">
        <v>-3.0624977693037199</v>
      </c>
      <c r="W4343">
        <v>6.2825850358688304E-2</v>
      </c>
      <c r="X4343">
        <v>0.704072456322962</v>
      </c>
      <c r="Y4343">
        <v>-25.510609942483899</v>
      </c>
      <c r="Z4343">
        <v>0.23159719125723299</v>
      </c>
      <c r="AA4343">
        <v>0.72610664078822296</v>
      </c>
      <c r="AB4343">
        <v>0.55697462453300695</v>
      </c>
      <c r="AC4343">
        <v>4.5295221746086002E-2</v>
      </c>
      <c r="AD4343">
        <v>0.57684129297949804</v>
      </c>
      <c r="AE4343">
        <v>-4.5863193426163802</v>
      </c>
      <c r="AF4343">
        <v>0.48185193705156298</v>
      </c>
      <c r="AG4343">
        <v>0.80674443595273604</v>
      </c>
      <c r="AH4343">
        <v>-3.9881562537852799</v>
      </c>
      <c r="AI4343">
        <v>0.123911202140572</v>
      </c>
      <c r="AJ4343">
        <v>0.78121606160956403</v>
      </c>
      <c r="AK4343">
        <v>-24.7378137885269</v>
      </c>
    </row>
    <row r="4344" spans="1:37" x14ac:dyDescent="0.2">
      <c r="A4344" t="s">
        <v>13888</v>
      </c>
      <c r="B4344">
        <v>90360490</v>
      </c>
      <c r="C4344">
        <v>90360693</v>
      </c>
      <c r="D4344">
        <v>204</v>
      </c>
      <c r="E4344" t="s">
        <v>14758</v>
      </c>
      <c r="F4344">
        <v>28</v>
      </c>
      <c r="G4344" t="s">
        <v>14759</v>
      </c>
      <c r="H4344" t="s">
        <v>31000</v>
      </c>
      <c r="I4344">
        <v>2</v>
      </c>
      <c r="J4344">
        <v>89622213</v>
      </c>
      <c r="K4344">
        <v>89640635</v>
      </c>
      <c r="L4344">
        <v>18423</v>
      </c>
      <c r="M4344">
        <v>2</v>
      </c>
      <c r="N4344">
        <v>101927050</v>
      </c>
      <c r="O4344" t="s">
        <v>14752</v>
      </c>
      <c r="P4344">
        <v>-719855</v>
      </c>
      <c r="Q4344" t="s">
        <v>40</v>
      </c>
      <c r="R4344" t="s">
        <v>14753</v>
      </c>
      <c r="S4344" t="s">
        <v>34035</v>
      </c>
      <c r="T4344">
        <v>1</v>
      </c>
      <c r="U4344">
        <v>1</v>
      </c>
      <c r="V4344">
        <v>-1.1015667548988399</v>
      </c>
      <c r="W4344">
        <v>0.113079289867903</v>
      </c>
      <c r="X4344">
        <v>0.704072456322962</v>
      </c>
      <c r="Y4344">
        <v>-24.762005082234399</v>
      </c>
      <c r="Z4344">
        <v>0.96726857278496403</v>
      </c>
      <c r="AA4344">
        <v>0.99919698600769702</v>
      </c>
      <c r="AB4344">
        <v>1.93298701052474</v>
      </c>
      <c r="AC4344">
        <v>2.4853262407310801E-2</v>
      </c>
      <c r="AD4344">
        <v>0.57684129297949804</v>
      </c>
      <c r="AE4344">
        <v>-24.762005082234399</v>
      </c>
      <c r="AF4344">
        <v>0.98343762640780896</v>
      </c>
      <c r="AG4344">
        <v>1</v>
      </c>
      <c r="AH4344">
        <v>-3.10696076551445</v>
      </c>
      <c r="AI4344">
        <v>0.24456414000292601</v>
      </c>
      <c r="AJ4344">
        <v>0.78121606160956403</v>
      </c>
      <c r="AK4344">
        <v>-23.8932496574011</v>
      </c>
    </row>
    <row r="4345" spans="1:37" x14ac:dyDescent="0.2">
      <c r="A4345" t="s">
        <v>13888</v>
      </c>
      <c r="B4345">
        <v>91443130</v>
      </c>
      <c r="C4345">
        <v>91443301</v>
      </c>
      <c r="D4345">
        <v>172</v>
      </c>
      <c r="E4345" t="s">
        <v>14760</v>
      </c>
      <c r="F4345">
        <v>16</v>
      </c>
      <c r="G4345" t="s">
        <v>14761</v>
      </c>
      <c r="H4345" t="s">
        <v>31000</v>
      </c>
      <c r="I4345">
        <v>2</v>
      </c>
      <c r="J4345">
        <v>91636688</v>
      </c>
      <c r="K4345">
        <v>91655378</v>
      </c>
      <c r="L4345">
        <v>18691</v>
      </c>
      <c r="M4345">
        <v>2</v>
      </c>
      <c r="N4345">
        <v>654342</v>
      </c>
      <c r="O4345" t="s">
        <v>14762</v>
      </c>
      <c r="P4345">
        <v>212077</v>
      </c>
      <c r="Q4345" t="s">
        <v>14748</v>
      </c>
      <c r="R4345" t="s">
        <v>14763</v>
      </c>
      <c r="S4345" t="s">
        <v>34036</v>
      </c>
      <c r="T4345">
        <v>0.323300140219206</v>
      </c>
      <c r="U4345">
        <v>0.603102917160658</v>
      </c>
      <c r="V4345">
        <v>-4.1851996848116002</v>
      </c>
      <c r="W4345">
        <v>0.371855812393517</v>
      </c>
      <c r="X4345">
        <v>0.704072456322962</v>
      </c>
      <c r="Y4345">
        <v>-3.6688115162582702</v>
      </c>
      <c r="Z4345">
        <v>0.23159719125723299</v>
      </c>
      <c r="AA4345">
        <v>0.72610664078822296</v>
      </c>
      <c r="AB4345">
        <v>-1.94920174625578</v>
      </c>
      <c r="AC4345">
        <v>0.29469812559629099</v>
      </c>
      <c r="AD4345">
        <v>0.68253123924728298</v>
      </c>
      <c r="AE4345">
        <v>-0.65821910652660098</v>
      </c>
      <c r="AF4345">
        <v>0.50246633758904102</v>
      </c>
      <c r="AG4345">
        <v>0.80674443595273604</v>
      </c>
      <c r="AH4345">
        <v>-3.7701626847325902</v>
      </c>
      <c r="AI4345">
        <v>0.54477755481726198</v>
      </c>
      <c r="AJ4345">
        <v>0.78121606160956403</v>
      </c>
      <c r="AK4345">
        <v>-3.7869860196761298</v>
      </c>
    </row>
    <row r="4346" spans="1:37" x14ac:dyDescent="0.2">
      <c r="A4346" t="s">
        <v>13888</v>
      </c>
      <c r="B4346">
        <v>91443301</v>
      </c>
      <c r="C4346">
        <v>91443472</v>
      </c>
      <c r="D4346">
        <v>172</v>
      </c>
      <c r="E4346" t="s">
        <v>14764</v>
      </c>
      <c r="F4346">
        <v>15</v>
      </c>
      <c r="G4346" t="s">
        <v>14765</v>
      </c>
      <c r="H4346" t="s">
        <v>31000</v>
      </c>
      <c r="I4346">
        <v>2</v>
      </c>
      <c r="J4346">
        <v>91636688</v>
      </c>
      <c r="K4346">
        <v>91655378</v>
      </c>
      <c r="L4346">
        <v>18691</v>
      </c>
      <c r="M4346">
        <v>2</v>
      </c>
      <c r="N4346">
        <v>654342</v>
      </c>
      <c r="O4346" t="s">
        <v>14762</v>
      </c>
      <c r="P4346">
        <v>211906</v>
      </c>
      <c r="Q4346" t="s">
        <v>14748</v>
      </c>
      <c r="R4346" t="s">
        <v>14763</v>
      </c>
      <c r="S4346" t="s">
        <v>34036</v>
      </c>
      <c r="T4346">
        <v>0.56354823081344896</v>
      </c>
      <c r="U4346">
        <v>0.81214233890638399</v>
      </c>
      <c r="V4346">
        <v>-4.1157579372901996</v>
      </c>
      <c r="W4346">
        <v>0.113079289867903</v>
      </c>
      <c r="X4346">
        <v>0.704072456322962</v>
      </c>
      <c r="Y4346">
        <v>-24.134346667209002</v>
      </c>
      <c r="Z4346">
        <v>0.50730577232210405</v>
      </c>
      <c r="AA4346">
        <v>0.84521697243271998</v>
      </c>
      <c r="AB4346">
        <v>-1.87975999873438</v>
      </c>
      <c r="AC4346">
        <v>0.131413828155275</v>
      </c>
      <c r="AD4346">
        <v>0.68253123924728298</v>
      </c>
      <c r="AE4346">
        <v>-0.75062504188260004</v>
      </c>
      <c r="AF4346">
        <v>0.68997179462344205</v>
      </c>
      <c r="AG4346">
        <v>0.83846513202101103</v>
      </c>
      <c r="AH4346">
        <v>-3.7219066715340299</v>
      </c>
      <c r="AI4346">
        <v>0.17351581260912399</v>
      </c>
      <c r="AJ4346">
        <v>0.78121606160956403</v>
      </c>
      <c r="AK4346">
        <v>-24.252521170626899</v>
      </c>
    </row>
    <row r="4347" spans="1:37" x14ac:dyDescent="0.2">
      <c r="A4347" t="s">
        <v>13888</v>
      </c>
      <c r="B4347">
        <v>91502037</v>
      </c>
      <c r="C4347">
        <v>91502187</v>
      </c>
      <c r="D4347">
        <v>151</v>
      </c>
      <c r="E4347" t="s">
        <v>14766</v>
      </c>
      <c r="F4347">
        <v>2</v>
      </c>
      <c r="G4347" t="s">
        <v>14767</v>
      </c>
      <c r="H4347" t="s">
        <v>31000</v>
      </c>
      <c r="I4347">
        <v>2</v>
      </c>
      <c r="J4347">
        <v>91636688</v>
      </c>
      <c r="K4347">
        <v>91655378</v>
      </c>
      <c r="L4347">
        <v>18691</v>
      </c>
      <c r="M4347">
        <v>2</v>
      </c>
      <c r="N4347">
        <v>654342</v>
      </c>
      <c r="O4347" t="s">
        <v>14762</v>
      </c>
      <c r="P4347">
        <v>153191</v>
      </c>
      <c r="Q4347" t="s">
        <v>14748</v>
      </c>
      <c r="R4347" t="s">
        <v>14763</v>
      </c>
      <c r="S4347" t="s">
        <v>34036</v>
      </c>
      <c r="T4347">
        <v>0.32911398597860803</v>
      </c>
      <c r="U4347">
        <v>0.603102917160658</v>
      </c>
      <c r="V4347">
        <v>20.566102447152101</v>
      </c>
      <c r="W4347">
        <v>0.94541066367716797</v>
      </c>
      <c r="X4347">
        <v>0.95159051474143896</v>
      </c>
      <c r="Y4347">
        <v>-1.7093875781497401</v>
      </c>
      <c r="Z4347">
        <v>0.203350924423461</v>
      </c>
      <c r="AA4347">
        <v>0.72610664078822296</v>
      </c>
      <c r="AB4347">
        <v>22.470772168343</v>
      </c>
      <c r="AC4347">
        <v>0.92091778829119397</v>
      </c>
      <c r="AD4347">
        <v>0.94068432309766403</v>
      </c>
      <c r="AE4347">
        <v>-0.96843164144564498</v>
      </c>
      <c r="AF4347">
        <v>0.98343762640780896</v>
      </c>
      <c r="AG4347">
        <v>1</v>
      </c>
      <c r="AH4347">
        <v>-1.6556386275922399</v>
      </c>
      <c r="AI4347">
        <v>0.98342151819761803</v>
      </c>
      <c r="AJ4347">
        <v>0.98789258377071898</v>
      </c>
      <c r="AK4347">
        <v>-1.51124877947061</v>
      </c>
    </row>
    <row r="4348" spans="1:37" x14ac:dyDescent="0.2">
      <c r="A4348" t="s">
        <v>13888</v>
      </c>
      <c r="B4348">
        <v>91545938</v>
      </c>
      <c r="C4348">
        <v>91546085</v>
      </c>
      <c r="D4348">
        <v>148</v>
      </c>
      <c r="E4348" t="s">
        <v>14768</v>
      </c>
      <c r="F4348">
        <v>0</v>
      </c>
      <c r="G4348" t="s">
        <v>14769</v>
      </c>
      <c r="H4348" t="s">
        <v>31000</v>
      </c>
      <c r="I4348">
        <v>2</v>
      </c>
      <c r="J4348">
        <v>91636688</v>
      </c>
      <c r="K4348">
        <v>91655378</v>
      </c>
      <c r="L4348">
        <v>18691</v>
      </c>
      <c r="M4348">
        <v>2</v>
      </c>
      <c r="N4348">
        <v>654342</v>
      </c>
      <c r="O4348" t="s">
        <v>14762</v>
      </c>
      <c r="P4348">
        <v>109293</v>
      </c>
      <c r="Q4348" t="s">
        <v>14748</v>
      </c>
      <c r="R4348" t="s">
        <v>14763</v>
      </c>
      <c r="S4348" t="s">
        <v>34036</v>
      </c>
      <c r="T4348">
        <v>0.92009710093567099</v>
      </c>
      <c r="U4348">
        <v>1</v>
      </c>
      <c r="V4348">
        <v>0.26217213123185801</v>
      </c>
      <c r="W4348">
        <v>0.49561541388365099</v>
      </c>
      <c r="X4348">
        <v>0.78363289935355196</v>
      </c>
      <c r="Y4348">
        <v>0.96316694510010004</v>
      </c>
      <c r="Z4348">
        <v>0.57953297488090405</v>
      </c>
      <c r="AA4348">
        <v>0.84521697243271998</v>
      </c>
      <c r="AB4348">
        <v>-8.2352681282634004E-3</v>
      </c>
      <c r="AC4348">
        <v>1</v>
      </c>
      <c r="AD4348">
        <v>1</v>
      </c>
      <c r="AE4348">
        <v>0.31114132792639099</v>
      </c>
      <c r="AF4348">
        <v>0.78330453921732801</v>
      </c>
      <c r="AG4348">
        <v>0.89343557030570397</v>
      </c>
      <c r="AH4348">
        <v>0.422520764036033</v>
      </c>
      <c r="AI4348">
        <v>0.240196117452151</v>
      </c>
      <c r="AJ4348">
        <v>0.78121606160956403</v>
      </c>
      <c r="AK4348">
        <v>1.3065479584226301</v>
      </c>
    </row>
    <row r="4349" spans="1:37" x14ac:dyDescent="0.2">
      <c r="A4349" t="s">
        <v>13888</v>
      </c>
      <c r="B4349">
        <v>91675097</v>
      </c>
      <c r="C4349">
        <v>91675250</v>
      </c>
      <c r="D4349">
        <v>154</v>
      </c>
      <c r="E4349" t="s">
        <v>14770</v>
      </c>
      <c r="F4349">
        <v>2</v>
      </c>
      <c r="G4349" t="s">
        <v>1367</v>
      </c>
      <c r="H4349" t="s">
        <v>31000</v>
      </c>
      <c r="I4349">
        <v>2</v>
      </c>
      <c r="J4349">
        <v>91636682</v>
      </c>
      <c r="K4349">
        <v>91660038</v>
      </c>
      <c r="L4349">
        <v>23357</v>
      </c>
      <c r="M4349">
        <v>2</v>
      </c>
      <c r="N4349">
        <v>654342</v>
      </c>
      <c r="O4349" t="s">
        <v>14771</v>
      </c>
      <c r="P4349">
        <v>-15059</v>
      </c>
      <c r="Q4349" t="s">
        <v>14748</v>
      </c>
      <c r="R4349" t="s">
        <v>14763</v>
      </c>
      <c r="S4349" t="s">
        <v>34036</v>
      </c>
      <c r="T4349">
        <v>0.35387198439864398</v>
      </c>
      <c r="U4349">
        <v>0.603102917160658</v>
      </c>
      <c r="V4349">
        <v>-23.6842138411184</v>
      </c>
      <c r="W4349">
        <v>0.38920677604595899</v>
      </c>
      <c r="X4349">
        <v>0.704072456322962</v>
      </c>
      <c r="Y4349">
        <v>-23.5529693180337</v>
      </c>
      <c r="Z4349">
        <v>0.184235113180511</v>
      </c>
      <c r="AA4349">
        <v>0.72610664078822296</v>
      </c>
      <c r="AB4349">
        <v>-23.6842138411184</v>
      </c>
      <c r="AC4349">
        <v>0.21073619169722799</v>
      </c>
      <c r="AD4349">
        <v>0.68253123924728298</v>
      </c>
      <c r="AE4349">
        <v>-23.5529693180337</v>
      </c>
      <c r="AF4349">
        <v>0.501741946288212</v>
      </c>
      <c r="AG4349">
        <v>0.80674443595273604</v>
      </c>
      <c r="AH4349">
        <v>-22.7546032658488</v>
      </c>
      <c r="AI4349">
        <v>0.52399907623471598</v>
      </c>
      <c r="AJ4349">
        <v>0.78121606160956403</v>
      </c>
      <c r="AK4349">
        <v>-22.684213948150902</v>
      </c>
    </row>
    <row r="4350" spans="1:37" x14ac:dyDescent="0.2">
      <c r="A4350" t="s">
        <v>13888</v>
      </c>
      <c r="B4350">
        <v>91768625</v>
      </c>
      <c r="C4350">
        <v>91768796</v>
      </c>
      <c r="D4350">
        <v>172</v>
      </c>
      <c r="E4350" t="s">
        <v>14772</v>
      </c>
      <c r="F4350">
        <v>0</v>
      </c>
      <c r="G4350" t="s">
        <v>14773</v>
      </c>
      <c r="H4350" t="s">
        <v>31000</v>
      </c>
      <c r="I4350">
        <v>2</v>
      </c>
      <c r="J4350">
        <v>91775944</v>
      </c>
      <c r="K4350">
        <v>91781169</v>
      </c>
      <c r="L4350">
        <v>5226</v>
      </c>
      <c r="M4350">
        <v>1</v>
      </c>
      <c r="N4350">
        <v>645367</v>
      </c>
      <c r="O4350" t="s">
        <v>14774</v>
      </c>
      <c r="P4350">
        <v>-7148</v>
      </c>
      <c r="Q4350" t="s">
        <v>40</v>
      </c>
      <c r="R4350" t="s">
        <v>14775</v>
      </c>
      <c r="S4350" t="s">
        <v>34037</v>
      </c>
      <c r="T4350">
        <v>0.35387198439864398</v>
      </c>
      <c r="U4350">
        <v>0.603102917160658</v>
      </c>
      <c r="V4350">
        <v>-20.472177507401899</v>
      </c>
      <c r="W4350">
        <v>0.29261482077562401</v>
      </c>
      <c r="X4350">
        <v>0.704072456322962</v>
      </c>
      <c r="Y4350">
        <v>22.113597154321901</v>
      </c>
      <c r="Z4350">
        <v>0.93459220503170903</v>
      </c>
      <c r="AA4350">
        <v>0.99919698600769702</v>
      </c>
      <c r="AB4350">
        <v>2.28789489007589</v>
      </c>
      <c r="AC4350">
        <v>0.17695932866387601</v>
      </c>
      <c r="AD4350">
        <v>0.68253123924728298</v>
      </c>
      <c r="AE4350">
        <v>22.9484484287036</v>
      </c>
      <c r="AF4350">
        <v>0.22065000948199101</v>
      </c>
      <c r="AG4350">
        <v>0.68151250837662902</v>
      </c>
      <c r="AH4350">
        <v>-22.874447856640899</v>
      </c>
      <c r="AI4350">
        <v>0.95029317176085903</v>
      </c>
      <c r="AJ4350">
        <v>0.98621344597861504</v>
      </c>
      <c r="AK4350">
        <v>-0.215888152568354</v>
      </c>
    </row>
    <row r="4351" spans="1:37" x14ac:dyDescent="0.2">
      <c r="A4351" t="s">
        <v>13888</v>
      </c>
      <c r="B4351">
        <v>91768796</v>
      </c>
      <c r="C4351">
        <v>91768967</v>
      </c>
      <c r="D4351">
        <v>172</v>
      </c>
      <c r="E4351" t="s">
        <v>14776</v>
      </c>
      <c r="F4351">
        <v>2</v>
      </c>
      <c r="G4351" t="s">
        <v>14777</v>
      </c>
      <c r="H4351" t="s">
        <v>31000</v>
      </c>
      <c r="I4351">
        <v>2</v>
      </c>
      <c r="J4351">
        <v>91775944</v>
      </c>
      <c r="K4351">
        <v>91781169</v>
      </c>
      <c r="L4351">
        <v>5226</v>
      </c>
      <c r="M4351">
        <v>1</v>
      </c>
      <c r="N4351">
        <v>645367</v>
      </c>
      <c r="O4351" t="s">
        <v>14774</v>
      </c>
      <c r="P4351">
        <v>-6977</v>
      </c>
      <c r="Q4351" t="s">
        <v>40</v>
      </c>
      <c r="R4351" t="s">
        <v>14775</v>
      </c>
      <c r="S4351" t="s">
        <v>34037</v>
      </c>
      <c r="T4351">
        <v>0.35387198439864398</v>
      </c>
      <c r="U4351">
        <v>0.603102917160658</v>
      </c>
      <c r="V4351">
        <v>-20.472177507401899</v>
      </c>
      <c r="W4351">
        <v>0.29261482077562401</v>
      </c>
      <c r="X4351">
        <v>0.704072456322962</v>
      </c>
      <c r="Y4351">
        <v>22.113597154321901</v>
      </c>
      <c r="Z4351">
        <v>0.93459220503170903</v>
      </c>
      <c r="AA4351">
        <v>0.99919698600769702</v>
      </c>
      <c r="AB4351">
        <v>2.28789489007589</v>
      </c>
      <c r="AC4351">
        <v>0.17695932866387601</v>
      </c>
      <c r="AD4351">
        <v>0.68253123924728298</v>
      </c>
      <c r="AE4351">
        <v>22.9484484287036</v>
      </c>
      <c r="AF4351">
        <v>0.22065000948199101</v>
      </c>
      <c r="AG4351">
        <v>0.68151250837662902</v>
      </c>
      <c r="AH4351">
        <v>-22.874447856640899</v>
      </c>
      <c r="AI4351">
        <v>0.95029317176085903</v>
      </c>
      <c r="AJ4351">
        <v>0.98621344597861504</v>
      </c>
      <c r="AK4351">
        <v>-0.215888152568354</v>
      </c>
    </row>
    <row r="4352" spans="1:37" x14ac:dyDescent="0.2">
      <c r="A4352" t="s">
        <v>13888</v>
      </c>
      <c r="B4352">
        <v>91921746</v>
      </c>
      <c r="C4352">
        <v>91921929</v>
      </c>
      <c r="D4352">
        <v>184</v>
      </c>
      <c r="E4352" t="s">
        <v>14778</v>
      </c>
      <c r="F4352">
        <v>3</v>
      </c>
      <c r="G4352" t="s">
        <v>14779</v>
      </c>
      <c r="H4352" t="s">
        <v>34038</v>
      </c>
      <c r="I4352">
        <v>2</v>
      </c>
      <c r="J4352">
        <v>91940668</v>
      </c>
      <c r="K4352">
        <v>91942040</v>
      </c>
      <c r="L4352">
        <v>1373</v>
      </c>
      <c r="M4352">
        <v>1</v>
      </c>
      <c r="N4352">
        <v>440888</v>
      </c>
      <c r="O4352" t="s">
        <v>14780</v>
      </c>
      <c r="P4352">
        <v>-18739</v>
      </c>
      <c r="Q4352" t="s">
        <v>14781</v>
      </c>
      <c r="R4352" t="s">
        <v>14782</v>
      </c>
      <c r="S4352" t="s">
        <v>34039</v>
      </c>
      <c r="T4352">
        <v>0.26534352025935098</v>
      </c>
      <c r="U4352">
        <v>0.603102917160658</v>
      </c>
      <c r="V4352">
        <v>-0.15252146453624299</v>
      </c>
      <c r="W4352">
        <v>0.30900819435752003</v>
      </c>
      <c r="X4352">
        <v>0.704072456322962</v>
      </c>
      <c r="Y4352">
        <v>0.83912909432905403</v>
      </c>
      <c r="Z4352">
        <v>0.46939012908815902</v>
      </c>
      <c r="AA4352">
        <v>0.84435025072159198</v>
      </c>
      <c r="AB4352">
        <v>-0.31026319069357799</v>
      </c>
      <c r="AC4352">
        <v>0.25322160907674102</v>
      </c>
      <c r="AD4352">
        <v>0.68253123924728298</v>
      </c>
      <c r="AE4352">
        <v>0.73720755336397703</v>
      </c>
      <c r="AF4352">
        <v>0.17687588306090199</v>
      </c>
      <c r="AG4352">
        <v>0.68151250837662902</v>
      </c>
      <c r="AH4352">
        <v>6.2566030827289607E-2</v>
      </c>
      <c r="AI4352">
        <v>0.491169167354572</v>
      </c>
      <c r="AJ4352">
        <v>0.78121606160956403</v>
      </c>
      <c r="AK4352">
        <v>0.52123164967605895</v>
      </c>
    </row>
    <row r="4353" spans="1:37" x14ac:dyDescent="0.2">
      <c r="A4353" t="s">
        <v>13888</v>
      </c>
      <c r="B4353">
        <v>91921929</v>
      </c>
      <c r="C4353">
        <v>91922112</v>
      </c>
      <c r="D4353">
        <v>184</v>
      </c>
      <c r="E4353" t="s">
        <v>14783</v>
      </c>
      <c r="F4353">
        <v>2</v>
      </c>
      <c r="G4353" t="s">
        <v>14784</v>
      </c>
      <c r="H4353" t="s">
        <v>34038</v>
      </c>
      <c r="I4353">
        <v>2</v>
      </c>
      <c r="J4353">
        <v>91940668</v>
      </c>
      <c r="K4353">
        <v>91942040</v>
      </c>
      <c r="L4353">
        <v>1373</v>
      </c>
      <c r="M4353">
        <v>1</v>
      </c>
      <c r="N4353">
        <v>440888</v>
      </c>
      <c r="O4353" t="s">
        <v>14780</v>
      </c>
      <c r="P4353">
        <v>-18556</v>
      </c>
      <c r="Q4353" t="s">
        <v>14781</v>
      </c>
      <c r="R4353" t="s">
        <v>14782</v>
      </c>
      <c r="S4353" t="s">
        <v>34039</v>
      </c>
      <c r="T4353">
        <v>0.26534352025935098</v>
      </c>
      <c r="U4353">
        <v>0.603102917160658</v>
      </c>
      <c r="V4353">
        <v>-0.15252146453624299</v>
      </c>
      <c r="W4353">
        <v>0.30900819435752003</v>
      </c>
      <c r="X4353">
        <v>0.704072456322962</v>
      </c>
      <c r="Y4353">
        <v>0.72160580483984904</v>
      </c>
      <c r="Z4353">
        <v>0.46939012908815902</v>
      </c>
      <c r="AA4353">
        <v>0.84435025072159198</v>
      </c>
      <c r="AB4353">
        <v>-0.38909469976717898</v>
      </c>
      <c r="AC4353">
        <v>0.25322160907674102</v>
      </c>
      <c r="AD4353">
        <v>0.68253123924728298</v>
      </c>
      <c r="AE4353">
        <v>0.67533676622466998</v>
      </c>
      <c r="AF4353">
        <v>0.17687588306090199</v>
      </c>
      <c r="AG4353">
        <v>0.68151250837662902</v>
      </c>
      <c r="AH4353">
        <v>0.134345715303683</v>
      </c>
      <c r="AI4353">
        <v>0.491169167354572</v>
      </c>
      <c r="AJ4353">
        <v>0.78121606160956403</v>
      </c>
      <c r="AK4353">
        <v>0.40370836018685402</v>
      </c>
    </row>
    <row r="4354" spans="1:37" x14ac:dyDescent="0.2">
      <c r="A4354" t="s">
        <v>13888</v>
      </c>
      <c r="B4354">
        <v>94591982</v>
      </c>
      <c r="C4354">
        <v>94592124</v>
      </c>
      <c r="D4354">
        <v>143</v>
      </c>
      <c r="E4354" t="s">
        <v>14785</v>
      </c>
      <c r="F4354">
        <v>0</v>
      </c>
      <c r="G4354" t="s">
        <v>14786</v>
      </c>
      <c r="H4354" t="s">
        <v>30987</v>
      </c>
      <c r="I4354">
        <v>2</v>
      </c>
      <c r="J4354">
        <v>94591916</v>
      </c>
      <c r="K4354">
        <v>94605174</v>
      </c>
      <c r="L4354">
        <v>13259</v>
      </c>
      <c r="M4354">
        <v>1</v>
      </c>
      <c r="N4354">
        <v>100509620</v>
      </c>
      <c r="O4354" t="s">
        <v>14787</v>
      </c>
      <c r="P4354">
        <v>66</v>
      </c>
      <c r="Q4354" t="s">
        <v>14788</v>
      </c>
      <c r="R4354" t="s">
        <v>14789</v>
      </c>
      <c r="S4354" t="s">
        <v>34040</v>
      </c>
      <c r="T4354">
        <v>0.35387198439864398</v>
      </c>
      <c r="U4354">
        <v>0.603102917160658</v>
      </c>
      <c r="V4354">
        <v>-24.314358485448601</v>
      </c>
      <c r="W4354">
        <v>0.38920677604595899</v>
      </c>
      <c r="X4354">
        <v>0.704072456322962</v>
      </c>
      <c r="Y4354">
        <v>-24.1831139587566</v>
      </c>
      <c r="Z4354">
        <v>0.184235113180511</v>
      </c>
      <c r="AA4354">
        <v>0.72610664078822296</v>
      </c>
      <c r="AB4354">
        <v>-24.314358485448601</v>
      </c>
      <c r="AC4354">
        <v>0.21073619169722799</v>
      </c>
      <c r="AD4354">
        <v>0.68253123924728298</v>
      </c>
      <c r="AE4354">
        <v>-24.1831139587566</v>
      </c>
      <c r="AF4354">
        <v>0.501741946288212</v>
      </c>
      <c r="AG4354">
        <v>0.80674443595273604</v>
      </c>
      <c r="AH4354">
        <v>-23.384747875908801</v>
      </c>
      <c r="AI4354">
        <v>0.52399907623471598</v>
      </c>
      <c r="AJ4354">
        <v>0.78121606160956403</v>
      </c>
      <c r="AK4354">
        <v>-23.314358554603601</v>
      </c>
    </row>
    <row r="4355" spans="1:37" x14ac:dyDescent="0.2">
      <c r="A4355" t="s">
        <v>13888</v>
      </c>
      <c r="B4355">
        <v>95383180</v>
      </c>
      <c r="C4355">
        <v>95383336</v>
      </c>
      <c r="D4355">
        <v>157</v>
      </c>
      <c r="E4355" t="s">
        <v>14790</v>
      </c>
      <c r="F4355">
        <v>2</v>
      </c>
      <c r="G4355" t="s">
        <v>14791</v>
      </c>
      <c r="H4355" t="s">
        <v>34041</v>
      </c>
      <c r="I4355">
        <v>2</v>
      </c>
      <c r="J4355">
        <v>95402708</v>
      </c>
      <c r="K4355">
        <v>95416616</v>
      </c>
      <c r="L4355">
        <v>13909</v>
      </c>
      <c r="M4355">
        <v>1</v>
      </c>
      <c r="N4355">
        <v>51011</v>
      </c>
      <c r="O4355" t="s">
        <v>14792</v>
      </c>
      <c r="P4355">
        <v>-19372</v>
      </c>
      <c r="Q4355" t="s">
        <v>14793</v>
      </c>
      <c r="R4355" t="s">
        <v>14794</v>
      </c>
      <c r="S4355" t="s">
        <v>34042</v>
      </c>
      <c r="T4355">
        <v>0.32911398597860803</v>
      </c>
      <c r="U4355">
        <v>0.603102917160658</v>
      </c>
      <c r="V4355">
        <v>23.360254262568699</v>
      </c>
      <c r="W4355">
        <v>0.20525741147413201</v>
      </c>
      <c r="X4355">
        <v>0.704072456322962</v>
      </c>
      <c r="Y4355">
        <v>-24.350267213099102</v>
      </c>
      <c r="Z4355">
        <v>0.306975110376564</v>
      </c>
      <c r="AA4355">
        <v>0.72610664078822296</v>
      </c>
      <c r="AB4355">
        <v>23.588426997218999</v>
      </c>
      <c r="AC4355">
        <v>7.0489011448141195E-2</v>
      </c>
      <c r="AD4355">
        <v>0.57684129297949804</v>
      </c>
      <c r="AE4355">
        <v>-24.350267213099102</v>
      </c>
      <c r="AF4355">
        <v>0.64997455747578503</v>
      </c>
      <c r="AG4355">
        <v>0.80674443595273604</v>
      </c>
      <c r="AH4355">
        <v>0.63920490097304805</v>
      </c>
      <c r="AI4355">
        <v>0.35038410267202102</v>
      </c>
      <c r="AJ4355">
        <v>0.78121606160956403</v>
      </c>
      <c r="AK4355">
        <v>-23.481511802101</v>
      </c>
    </row>
    <row r="4356" spans="1:37" x14ac:dyDescent="0.2">
      <c r="A4356" t="s">
        <v>13888</v>
      </c>
      <c r="B4356">
        <v>95383336</v>
      </c>
      <c r="C4356">
        <v>95383492</v>
      </c>
      <c r="D4356">
        <v>157</v>
      </c>
      <c r="E4356" t="s">
        <v>14795</v>
      </c>
      <c r="F4356">
        <v>2</v>
      </c>
      <c r="G4356" t="s">
        <v>14796</v>
      </c>
      <c r="H4356" t="s">
        <v>34043</v>
      </c>
      <c r="I4356">
        <v>2</v>
      </c>
      <c r="J4356">
        <v>95402708</v>
      </c>
      <c r="K4356">
        <v>95416616</v>
      </c>
      <c r="L4356">
        <v>13909</v>
      </c>
      <c r="M4356">
        <v>1</v>
      </c>
      <c r="N4356">
        <v>51011</v>
      </c>
      <c r="O4356" t="s">
        <v>14792</v>
      </c>
      <c r="P4356">
        <v>-19216</v>
      </c>
      <c r="Q4356" t="s">
        <v>14793</v>
      </c>
      <c r="R4356" t="s">
        <v>14794</v>
      </c>
      <c r="S4356" t="s">
        <v>34042</v>
      </c>
      <c r="T4356">
        <v>0.32911398597860803</v>
      </c>
      <c r="U4356">
        <v>0.603102917160658</v>
      </c>
      <c r="V4356">
        <v>23.360254262568699</v>
      </c>
      <c r="W4356">
        <v>0.20525741147413201</v>
      </c>
      <c r="X4356">
        <v>0.704072456322962</v>
      </c>
      <c r="Y4356">
        <v>-24.598072082336099</v>
      </c>
      <c r="Z4356">
        <v>0.306975110376564</v>
      </c>
      <c r="AA4356">
        <v>0.72610664078822296</v>
      </c>
      <c r="AB4356">
        <v>23.836231859050201</v>
      </c>
      <c r="AC4356">
        <v>7.0489011448141195E-2</v>
      </c>
      <c r="AD4356">
        <v>0.57684129297949804</v>
      </c>
      <c r="AE4356">
        <v>-24.598072082336099</v>
      </c>
      <c r="AF4356">
        <v>0.64997455747578503</v>
      </c>
      <c r="AG4356">
        <v>0.80674443595273604</v>
      </c>
      <c r="AH4356">
        <v>0.224167453861361</v>
      </c>
      <c r="AI4356">
        <v>0.35038410267202102</v>
      </c>
      <c r="AJ4356">
        <v>0.78121606160956403</v>
      </c>
      <c r="AK4356">
        <v>-23.7293166625435</v>
      </c>
    </row>
    <row r="4357" spans="1:37" x14ac:dyDescent="0.2">
      <c r="A4357" t="s">
        <v>13888</v>
      </c>
      <c r="B4357">
        <v>95383492</v>
      </c>
      <c r="C4357">
        <v>95383648</v>
      </c>
      <c r="D4357">
        <v>157</v>
      </c>
      <c r="E4357" t="s">
        <v>14797</v>
      </c>
      <c r="F4357">
        <v>2</v>
      </c>
      <c r="G4357" t="s">
        <v>14798</v>
      </c>
      <c r="H4357" t="s">
        <v>34043</v>
      </c>
      <c r="I4357">
        <v>2</v>
      </c>
      <c r="J4357">
        <v>95402708</v>
      </c>
      <c r="K4357">
        <v>95416616</v>
      </c>
      <c r="L4357">
        <v>13909</v>
      </c>
      <c r="M4357">
        <v>1</v>
      </c>
      <c r="N4357">
        <v>51011</v>
      </c>
      <c r="O4357" t="s">
        <v>14792</v>
      </c>
      <c r="P4357">
        <v>-19060</v>
      </c>
      <c r="Q4357" t="s">
        <v>14793</v>
      </c>
      <c r="R4357" t="s">
        <v>14794</v>
      </c>
      <c r="S4357" t="s">
        <v>34042</v>
      </c>
      <c r="T4357">
        <v>0.32911398597860803</v>
      </c>
      <c r="U4357">
        <v>0.603102917160658</v>
      </c>
      <c r="V4357">
        <v>23.097219883530698</v>
      </c>
      <c r="W4357">
        <v>0.20525741147413201</v>
      </c>
      <c r="X4357">
        <v>0.704072456322962</v>
      </c>
      <c r="Y4357">
        <v>-24.506575702394802</v>
      </c>
      <c r="Z4357">
        <v>0.306975110376564</v>
      </c>
      <c r="AA4357">
        <v>0.72610664078822296</v>
      </c>
      <c r="AB4357">
        <v>23.744735481696299</v>
      </c>
      <c r="AC4357">
        <v>7.0489011448141195E-2</v>
      </c>
      <c r="AD4357">
        <v>0.57684129297949804</v>
      </c>
      <c r="AE4357">
        <v>-24.506575702394802</v>
      </c>
      <c r="AF4357">
        <v>0.64997455747578503</v>
      </c>
      <c r="AG4357">
        <v>0.80674443595273604</v>
      </c>
      <c r="AH4357">
        <v>-3.8866925176598399E-2</v>
      </c>
      <c r="AI4357">
        <v>0.35038410267202102</v>
      </c>
      <c r="AJ4357">
        <v>0.78121606160956403</v>
      </c>
      <c r="AK4357">
        <v>-23.637820285674898</v>
      </c>
    </row>
    <row r="4358" spans="1:37" x14ac:dyDescent="0.2">
      <c r="A4358" t="s">
        <v>13888</v>
      </c>
      <c r="B4358">
        <v>95713787</v>
      </c>
      <c r="C4358">
        <v>95713938</v>
      </c>
      <c r="D4358">
        <v>152</v>
      </c>
      <c r="E4358" t="s">
        <v>14799</v>
      </c>
      <c r="F4358">
        <v>2</v>
      </c>
      <c r="G4358" t="s">
        <v>14800</v>
      </c>
      <c r="H4358" t="s">
        <v>31000</v>
      </c>
      <c r="I4358">
        <v>2</v>
      </c>
      <c r="J4358">
        <v>95666084</v>
      </c>
      <c r="K4358">
        <v>95668715</v>
      </c>
      <c r="L4358">
        <v>2632</v>
      </c>
      <c r="M4358">
        <v>1</v>
      </c>
      <c r="N4358">
        <v>101926959</v>
      </c>
      <c r="O4358" t="s">
        <v>14801</v>
      </c>
      <c r="P4358">
        <v>47703</v>
      </c>
      <c r="Q4358" t="s">
        <v>40</v>
      </c>
      <c r="R4358" t="s">
        <v>14802</v>
      </c>
      <c r="S4358" t="s">
        <v>34044</v>
      </c>
      <c r="T4358">
        <v>0.32911398597860803</v>
      </c>
      <c r="U4358">
        <v>0.603102917160658</v>
      </c>
      <c r="V4358">
        <v>21.5661019824968</v>
      </c>
      <c r="W4358">
        <v>0.123414495547065</v>
      </c>
      <c r="X4358">
        <v>0.704072456322962</v>
      </c>
      <c r="Y4358">
        <v>23.537972675443999</v>
      </c>
      <c r="Z4358">
        <v>0.306975110376564</v>
      </c>
      <c r="AA4358">
        <v>0.72610664078822296</v>
      </c>
      <c r="AB4358">
        <v>22.500498094710601</v>
      </c>
      <c r="AC4358">
        <v>0.27780950890804001</v>
      </c>
      <c r="AD4358">
        <v>0.68253123924728298</v>
      </c>
      <c r="AE4358">
        <v>22.537972793895001</v>
      </c>
      <c r="AF4358">
        <v>0.64997455747578503</v>
      </c>
      <c r="AG4358">
        <v>0.80674443595273604</v>
      </c>
      <c r="AH4358">
        <v>-0.44711727365485698</v>
      </c>
      <c r="AI4358">
        <v>3.6185182304427702E-2</v>
      </c>
      <c r="AJ4358">
        <v>0.78121606160956403</v>
      </c>
      <c r="AK4358">
        <v>23.537972675443999</v>
      </c>
    </row>
    <row r="4359" spans="1:37" x14ac:dyDescent="0.2">
      <c r="A4359" t="s">
        <v>13888</v>
      </c>
      <c r="B4359">
        <v>95714158</v>
      </c>
      <c r="C4359">
        <v>95714309</v>
      </c>
      <c r="D4359">
        <v>152</v>
      </c>
      <c r="E4359" t="s">
        <v>14803</v>
      </c>
      <c r="F4359">
        <v>2</v>
      </c>
      <c r="G4359" t="s">
        <v>14804</v>
      </c>
      <c r="H4359" t="s">
        <v>31000</v>
      </c>
      <c r="I4359">
        <v>2</v>
      </c>
      <c r="J4359">
        <v>95666084</v>
      </c>
      <c r="K4359">
        <v>95668715</v>
      </c>
      <c r="L4359">
        <v>2632</v>
      </c>
      <c r="M4359">
        <v>1</v>
      </c>
      <c r="N4359">
        <v>101926959</v>
      </c>
      <c r="O4359" t="s">
        <v>14801</v>
      </c>
      <c r="P4359">
        <v>48074</v>
      </c>
      <c r="Q4359" t="s">
        <v>40</v>
      </c>
      <c r="R4359" t="s">
        <v>14802</v>
      </c>
      <c r="S4359" t="s">
        <v>34044</v>
      </c>
      <c r="T4359">
        <v>0.32911398597860803</v>
      </c>
      <c r="U4359">
        <v>0.603102917160658</v>
      </c>
      <c r="V4359">
        <v>21.5661019824968</v>
      </c>
      <c r="W4359">
        <v>0.123414495547065</v>
      </c>
      <c r="X4359">
        <v>0.704072456322962</v>
      </c>
      <c r="Y4359">
        <v>23.537972675443999</v>
      </c>
      <c r="Z4359">
        <v>0.306975110376564</v>
      </c>
      <c r="AA4359">
        <v>0.72610664078822296</v>
      </c>
      <c r="AB4359">
        <v>22.500498094710601</v>
      </c>
      <c r="AC4359">
        <v>0.27780950890804001</v>
      </c>
      <c r="AD4359">
        <v>0.68253123924728298</v>
      </c>
      <c r="AE4359">
        <v>22.537972793895001</v>
      </c>
      <c r="AF4359">
        <v>0.64997455747578503</v>
      </c>
      <c r="AG4359">
        <v>0.80674443595273604</v>
      </c>
      <c r="AH4359">
        <v>-0.44711727365485698</v>
      </c>
      <c r="AI4359">
        <v>3.6185182304427702E-2</v>
      </c>
      <c r="AJ4359">
        <v>0.78121606160956403</v>
      </c>
      <c r="AK4359">
        <v>23.537972675443999</v>
      </c>
    </row>
    <row r="4360" spans="1:37" x14ac:dyDescent="0.2">
      <c r="A4360" t="s">
        <v>13888</v>
      </c>
      <c r="B4360">
        <v>95790780</v>
      </c>
      <c r="C4360">
        <v>95790948</v>
      </c>
      <c r="D4360">
        <v>169</v>
      </c>
      <c r="E4360" t="s">
        <v>14805</v>
      </c>
      <c r="F4360">
        <v>4</v>
      </c>
      <c r="G4360" t="s">
        <v>14806</v>
      </c>
      <c r="H4360" t="s">
        <v>34045</v>
      </c>
      <c r="I4360">
        <v>2</v>
      </c>
      <c r="J4360">
        <v>95807054</v>
      </c>
      <c r="K4360">
        <v>95814307</v>
      </c>
      <c r="L4360">
        <v>7254</v>
      </c>
      <c r="M4360">
        <v>2</v>
      </c>
      <c r="N4360">
        <v>150759</v>
      </c>
      <c r="O4360" t="s">
        <v>14807</v>
      </c>
      <c r="P4360">
        <v>23359</v>
      </c>
      <c r="Q4360" t="s">
        <v>40</v>
      </c>
      <c r="R4360" t="s">
        <v>14808</v>
      </c>
      <c r="S4360" t="s">
        <v>34046</v>
      </c>
      <c r="T4360">
        <v>0.32911398597860803</v>
      </c>
      <c r="U4360">
        <v>0.603102917160658</v>
      </c>
      <c r="V4360">
        <v>23.8099458721634</v>
      </c>
      <c r="W4360" t="s">
        <v>40</v>
      </c>
      <c r="X4360" t="s">
        <v>40</v>
      </c>
      <c r="Y4360">
        <v>0</v>
      </c>
      <c r="Z4360">
        <v>0.48464167878831399</v>
      </c>
      <c r="AA4360">
        <v>0.84435025072159198</v>
      </c>
      <c r="AB4360">
        <v>22.846471841383</v>
      </c>
      <c r="AC4360">
        <v>0.45677901822897599</v>
      </c>
      <c r="AD4360">
        <v>0.82872126865393902</v>
      </c>
      <c r="AE4360">
        <v>22.883946541896702</v>
      </c>
      <c r="AF4360">
        <v>0.16793847098801201</v>
      </c>
      <c r="AG4360">
        <v>0.68151250837662902</v>
      </c>
      <c r="AH4360">
        <v>23.8099458721634</v>
      </c>
      <c r="AI4360">
        <v>0.52399907623471598</v>
      </c>
      <c r="AJ4360">
        <v>0.78121606160956403</v>
      </c>
      <c r="AK4360">
        <v>-22.739556652181399</v>
      </c>
    </row>
    <row r="4361" spans="1:37" x14ac:dyDescent="0.2">
      <c r="A4361" t="s">
        <v>13888</v>
      </c>
      <c r="B4361">
        <v>96033633</v>
      </c>
      <c r="C4361">
        <v>96033790</v>
      </c>
      <c r="D4361">
        <v>158</v>
      </c>
      <c r="E4361" t="s">
        <v>14809</v>
      </c>
      <c r="F4361">
        <v>4</v>
      </c>
      <c r="G4361" t="s">
        <v>14810</v>
      </c>
      <c r="H4361" t="s">
        <v>30999</v>
      </c>
      <c r="I4361">
        <v>2</v>
      </c>
      <c r="J4361">
        <v>96021946</v>
      </c>
      <c r="K4361">
        <v>96034915</v>
      </c>
      <c r="L4361">
        <v>12970</v>
      </c>
      <c r="M4361">
        <v>2</v>
      </c>
      <c r="N4361">
        <v>150763</v>
      </c>
      <c r="O4361" t="s">
        <v>14811</v>
      </c>
      <c r="P4361">
        <v>1125</v>
      </c>
      <c r="Q4361" t="s">
        <v>14812</v>
      </c>
      <c r="R4361" t="s">
        <v>14813</v>
      </c>
      <c r="S4361" t="s">
        <v>34047</v>
      </c>
      <c r="T4361">
        <v>0.32911398597860803</v>
      </c>
      <c r="U4361">
        <v>0.603102917160658</v>
      </c>
      <c r="V4361">
        <v>23.295372741376202</v>
      </c>
      <c r="W4361" t="s">
        <v>40</v>
      </c>
      <c r="X4361" t="s">
        <v>40</v>
      </c>
      <c r="Y4361">
        <v>0</v>
      </c>
      <c r="Z4361">
        <v>0.48464167878831399</v>
      </c>
      <c r="AA4361">
        <v>0.84435025072159198</v>
      </c>
      <c r="AB4361">
        <v>22.3318987505363</v>
      </c>
      <c r="AC4361">
        <v>0.45677901822897599</v>
      </c>
      <c r="AD4361">
        <v>0.82872126865393902</v>
      </c>
      <c r="AE4361">
        <v>22.369373448947901</v>
      </c>
      <c r="AF4361">
        <v>0.16793847098801201</v>
      </c>
      <c r="AG4361">
        <v>0.68151250837662902</v>
      </c>
      <c r="AH4361">
        <v>23.295372741376202</v>
      </c>
      <c r="AI4361">
        <v>0.52399907623471598</v>
      </c>
      <c r="AJ4361">
        <v>0.78121606160956403</v>
      </c>
      <c r="AK4361">
        <v>-22.2249835676411</v>
      </c>
    </row>
    <row r="4362" spans="1:37" x14ac:dyDescent="0.2">
      <c r="A4362" t="s">
        <v>13888</v>
      </c>
      <c r="B4362">
        <v>96470591</v>
      </c>
      <c r="C4362">
        <v>96470787</v>
      </c>
      <c r="D4362">
        <v>197</v>
      </c>
      <c r="E4362" t="s">
        <v>14814</v>
      </c>
      <c r="F4362">
        <v>12</v>
      </c>
      <c r="G4362" t="s">
        <v>14815</v>
      </c>
      <c r="H4362" t="s">
        <v>31000</v>
      </c>
      <c r="I4362">
        <v>2</v>
      </c>
      <c r="J4362">
        <v>96497646</v>
      </c>
      <c r="K4362">
        <v>96505345</v>
      </c>
      <c r="L4362">
        <v>7700</v>
      </c>
      <c r="M4362">
        <v>2</v>
      </c>
      <c r="N4362">
        <v>93082</v>
      </c>
      <c r="O4362" t="s">
        <v>14816</v>
      </c>
      <c r="P4362">
        <v>34558</v>
      </c>
      <c r="Q4362" t="s">
        <v>14817</v>
      </c>
      <c r="R4362" t="s">
        <v>14818</v>
      </c>
      <c r="S4362" t="s">
        <v>34048</v>
      </c>
      <c r="T4362">
        <v>0.35387198439864398</v>
      </c>
      <c r="U4362">
        <v>0.603102917160658</v>
      </c>
      <c r="V4362">
        <v>-23.818131313838901</v>
      </c>
      <c r="W4362">
        <v>0.38920677604595899</v>
      </c>
      <c r="X4362">
        <v>0.704072456322962</v>
      </c>
      <c r="Y4362">
        <v>-23.6868867898506</v>
      </c>
      <c r="Z4362">
        <v>0.184235113180511</v>
      </c>
      <c r="AA4362">
        <v>0.72610664078822296</v>
      </c>
      <c r="AB4362">
        <v>-23.818131313838901</v>
      </c>
      <c r="AC4362">
        <v>0.21073619169722799</v>
      </c>
      <c r="AD4362">
        <v>0.68253123924728298</v>
      </c>
      <c r="AE4362">
        <v>-23.6868867898506</v>
      </c>
      <c r="AF4362">
        <v>0.501741946288212</v>
      </c>
      <c r="AG4362">
        <v>0.80674443595273604</v>
      </c>
      <c r="AH4362">
        <v>-22.888520729984801</v>
      </c>
      <c r="AI4362">
        <v>0.52399907623471598</v>
      </c>
      <c r="AJ4362">
        <v>0.78121606160956403</v>
      </c>
      <c r="AK4362">
        <v>-22.818131411383298</v>
      </c>
    </row>
    <row r="4363" spans="1:37" x14ac:dyDescent="0.2">
      <c r="A4363" t="s">
        <v>13888</v>
      </c>
      <c r="B4363">
        <v>96470787</v>
      </c>
      <c r="C4363">
        <v>96470983</v>
      </c>
      <c r="D4363">
        <v>197</v>
      </c>
      <c r="E4363" t="s">
        <v>14819</v>
      </c>
      <c r="F4363">
        <v>9</v>
      </c>
      <c r="G4363" t="s">
        <v>14820</v>
      </c>
      <c r="H4363" t="s">
        <v>31000</v>
      </c>
      <c r="I4363">
        <v>2</v>
      </c>
      <c r="J4363">
        <v>96497646</v>
      </c>
      <c r="K4363">
        <v>96505345</v>
      </c>
      <c r="L4363">
        <v>7700</v>
      </c>
      <c r="M4363">
        <v>2</v>
      </c>
      <c r="N4363">
        <v>93082</v>
      </c>
      <c r="O4363" t="s">
        <v>14816</v>
      </c>
      <c r="P4363">
        <v>34362</v>
      </c>
      <c r="Q4363" t="s">
        <v>14817</v>
      </c>
      <c r="R4363" t="s">
        <v>14818</v>
      </c>
      <c r="S4363" t="s">
        <v>34048</v>
      </c>
      <c r="T4363">
        <v>0.35387198439864398</v>
      </c>
      <c r="U4363">
        <v>0.603102917160658</v>
      </c>
      <c r="V4363">
        <v>-23.6254862498314</v>
      </c>
      <c r="W4363">
        <v>0.38920677604595899</v>
      </c>
      <c r="X4363">
        <v>0.704072456322962</v>
      </c>
      <c r="Y4363">
        <v>-23.494241727170198</v>
      </c>
      <c r="Z4363">
        <v>0.184235113180511</v>
      </c>
      <c r="AA4363">
        <v>0.72610664078822296</v>
      </c>
      <c r="AB4363">
        <v>-23.6254862498314</v>
      </c>
      <c r="AC4363">
        <v>0.21073619169722799</v>
      </c>
      <c r="AD4363">
        <v>0.68253123924728298</v>
      </c>
      <c r="AE4363">
        <v>-23.494241727170198</v>
      </c>
      <c r="AF4363">
        <v>0.501741946288212</v>
      </c>
      <c r="AG4363">
        <v>0.80674443595273604</v>
      </c>
      <c r="AH4363">
        <v>-22.6958756785851</v>
      </c>
      <c r="AI4363">
        <v>0.52399907623471598</v>
      </c>
      <c r="AJ4363">
        <v>0.78121606160956403</v>
      </c>
      <c r="AK4363">
        <v>-22.625486361310799</v>
      </c>
    </row>
    <row r="4364" spans="1:37" x14ac:dyDescent="0.2">
      <c r="A4364" t="s">
        <v>13888</v>
      </c>
      <c r="B4364">
        <v>96865964</v>
      </c>
      <c r="C4364">
        <v>96866149</v>
      </c>
      <c r="D4364">
        <v>186</v>
      </c>
      <c r="E4364" t="s">
        <v>14821</v>
      </c>
      <c r="F4364">
        <v>4</v>
      </c>
      <c r="G4364" t="s">
        <v>14822</v>
      </c>
      <c r="H4364" t="s">
        <v>30987</v>
      </c>
      <c r="I4364">
        <v>2</v>
      </c>
      <c r="J4364">
        <v>96859742</v>
      </c>
      <c r="K4364">
        <v>96866930</v>
      </c>
      <c r="L4364">
        <v>7189</v>
      </c>
      <c r="M4364">
        <v>2</v>
      </c>
      <c r="N4364">
        <v>54910</v>
      </c>
      <c r="O4364" t="s">
        <v>14823</v>
      </c>
      <c r="P4364">
        <v>781</v>
      </c>
      <c r="Q4364" t="s">
        <v>14824</v>
      </c>
      <c r="R4364" t="s">
        <v>14825</v>
      </c>
      <c r="S4364" t="s">
        <v>34049</v>
      </c>
      <c r="T4364">
        <v>0.32911398597860803</v>
      </c>
      <c r="U4364">
        <v>0.603102917160658</v>
      </c>
      <c r="V4364">
        <v>25.082752962171298</v>
      </c>
      <c r="W4364">
        <v>0.38920677604595899</v>
      </c>
      <c r="X4364">
        <v>0.704072456322962</v>
      </c>
      <c r="Y4364">
        <v>-24.8811191070915</v>
      </c>
      <c r="Z4364">
        <v>0.48464167878831399</v>
      </c>
      <c r="AA4364">
        <v>0.84435025072159198</v>
      </c>
      <c r="AB4364">
        <v>24.1192788767653</v>
      </c>
      <c r="AC4364">
        <v>0.21073619169722799</v>
      </c>
      <c r="AD4364">
        <v>0.68253123924728298</v>
      </c>
      <c r="AE4364">
        <v>-24.8811191070915</v>
      </c>
      <c r="AF4364">
        <v>0.16793847098801201</v>
      </c>
      <c r="AG4364">
        <v>0.68151250837662902</v>
      </c>
      <c r="AH4364">
        <v>25.082752962171298</v>
      </c>
      <c r="AI4364">
        <v>0.52399907623471598</v>
      </c>
      <c r="AJ4364">
        <v>0.78121606160956403</v>
      </c>
      <c r="AK4364">
        <v>-24.012363678938598</v>
      </c>
    </row>
    <row r="4365" spans="1:37" x14ac:dyDescent="0.2">
      <c r="A4365" t="s">
        <v>13888</v>
      </c>
      <c r="B4365">
        <v>96866284</v>
      </c>
      <c r="C4365">
        <v>96866437</v>
      </c>
      <c r="D4365">
        <v>154</v>
      </c>
      <c r="E4365" t="s">
        <v>14826</v>
      </c>
      <c r="F4365">
        <v>9</v>
      </c>
      <c r="G4365" t="s">
        <v>14827</v>
      </c>
      <c r="H4365" t="s">
        <v>30987</v>
      </c>
      <c r="I4365">
        <v>2</v>
      </c>
      <c r="J4365">
        <v>96859742</v>
      </c>
      <c r="K4365">
        <v>96866930</v>
      </c>
      <c r="L4365">
        <v>7189</v>
      </c>
      <c r="M4365">
        <v>2</v>
      </c>
      <c r="N4365">
        <v>54910</v>
      </c>
      <c r="O4365" t="s">
        <v>14823</v>
      </c>
      <c r="P4365">
        <v>493</v>
      </c>
      <c r="Q4365" t="s">
        <v>14824</v>
      </c>
      <c r="R4365" t="s">
        <v>14825</v>
      </c>
      <c r="S4365" t="s">
        <v>34049</v>
      </c>
      <c r="T4365">
        <v>0.32911398597860803</v>
      </c>
      <c r="U4365">
        <v>0.603102917160658</v>
      </c>
      <c r="V4365">
        <v>25.082752962171298</v>
      </c>
      <c r="W4365">
        <v>0.38920677604595899</v>
      </c>
      <c r="X4365">
        <v>0.704072456322962</v>
      </c>
      <c r="Y4365">
        <v>-24.8811191070915</v>
      </c>
      <c r="Z4365">
        <v>0.48464167878831399</v>
      </c>
      <c r="AA4365">
        <v>0.84435025072159198</v>
      </c>
      <c r="AB4365">
        <v>24.1192788767653</v>
      </c>
      <c r="AC4365">
        <v>0.21073619169722799</v>
      </c>
      <c r="AD4365">
        <v>0.68253123924728298</v>
      </c>
      <c r="AE4365">
        <v>-24.8811191070915</v>
      </c>
      <c r="AF4365">
        <v>0.16793847098801201</v>
      </c>
      <c r="AG4365">
        <v>0.68151250837662902</v>
      </c>
      <c r="AH4365">
        <v>25.082752962171298</v>
      </c>
      <c r="AI4365">
        <v>0.52399907623471598</v>
      </c>
      <c r="AJ4365">
        <v>0.78121606160956403</v>
      </c>
      <c r="AK4365">
        <v>-24.012363678938598</v>
      </c>
    </row>
    <row r="4366" spans="1:37" x14ac:dyDescent="0.2">
      <c r="A4366" t="s">
        <v>13888</v>
      </c>
      <c r="B4366">
        <v>96898188</v>
      </c>
      <c r="C4366">
        <v>96898392</v>
      </c>
      <c r="D4366">
        <v>205</v>
      </c>
      <c r="E4366" t="s">
        <v>14828</v>
      </c>
      <c r="F4366">
        <v>5</v>
      </c>
      <c r="G4366" t="s">
        <v>14829</v>
      </c>
      <c r="H4366" t="s">
        <v>30987</v>
      </c>
      <c r="I4366">
        <v>2</v>
      </c>
      <c r="J4366">
        <v>96875882</v>
      </c>
      <c r="K4366">
        <v>96898133</v>
      </c>
      <c r="L4366">
        <v>22252</v>
      </c>
      <c r="M4366">
        <v>2</v>
      </c>
      <c r="N4366">
        <v>51252</v>
      </c>
      <c r="O4366" t="s">
        <v>14830</v>
      </c>
      <c r="P4366">
        <v>-55</v>
      </c>
      <c r="Q4366" t="s">
        <v>14831</v>
      </c>
      <c r="R4366" t="s">
        <v>14832</v>
      </c>
      <c r="S4366" t="s">
        <v>34050</v>
      </c>
      <c r="T4366">
        <v>1</v>
      </c>
      <c r="U4366">
        <v>1</v>
      </c>
      <c r="V4366">
        <v>-1.9150757975470301</v>
      </c>
      <c r="W4366">
        <v>0.38920677604595899</v>
      </c>
      <c r="X4366">
        <v>0.704072456322962</v>
      </c>
      <c r="Y4366">
        <v>-23.856811779422401</v>
      </c>
      <c r="Z4366">
        <v>0.65379035313853895</v>
      </c>
      <c r="AA4366">
        <v>0.84521697243271998</v>
      </c>
      <c r="AB4366">
        <v>-2.8785496108737001</v>
      </c>
      <c r="AC4366">
        <v>0.71753805159658501</v>
      </c>
      <c r="AD4366">
        <v>0.87989882095915395</v>
      </c>
      <c r="AE4366">
        <v>-2.7098303967844202</v>
      </c>
      <c r="AF4366">
        <v>0.64997455747578503</v>
      </c>
      <c r="AG4366">
        <v>0.80674443595273604</v>
      </c>
      <c r="AH4366">
        <v>-0.98546520388687797</v>
      </c>
      <c r="AI4366">
        <v>0.35038410267202102</v>
      </c>
      <c r="AJ4366">
        <v>0.78121606160956403</v>
      </c>
      <c r="AK4366">
        <v>-23.3129031160328</v>
      </c>
    </row>
    <row r="4367" spans="1:37" x14ac:dyDescent="0.2">
      <c r="A4367" t="s">
        <v>13888</v>
      </c>
      <c r="B4367">
        <v>96898392</v>
      </c>
      <c r="C4367">
        <v>96898596</v>
      </c>
      <c r="D4367">
        <v>205</v>
      </c>
      <c r="E4367" t="s">
        <v>14833</v>
      </c>
      <c r="F4367">
        <v>4</v>
      </c>
      <c r="G4367" t="s">
        <v>14834</v>
      </c>
      <c r="H4367" t="s">
        <v>30987</v>
      </c>
      <c r="I4367">
        <v>2</v>
      </c>
      <c r="J4367">
        <v>96875882</v>
      </c>
      <c r="K4367">
        <v>96898133</v>
      </c>
      <c r="L4367">
        <v>22252</v>
      </c>
      <c r="M4367">
        <v>2</v>
      </c>
      <c r="N4367">
        <v>51252</v>
      </c>
      <c r="O4367" t="s">
        <v>14830</v>
      </c>
      <c r="P4367">
        <v>-259</v>
      </c>
      <c r="Q4367" t="s">
        <v>14831</v>
      </c>
      <c r="R4367" t="s">
        <v>14832</v>
      </c>
      <c r="S4367" t="s">
        <v>34050</v>
      </c>
      <c r="T4367">
        <v>1</v>
      </c>
      <c r="U4367">
        <v>1</v>
      </c>
      <c r="V4367">
        <v>-2.0670788823214701</v>
      </c>
      <c r="W4367">
        <v>0.38920677604595899</v>
      </c>
      <c r="X4367">
        <v>0.704072456322962</v>
      </c>
      <c r="Y4367">
        <v>-24.0088148633711</v>
      </c>
      <c r="Z4367">
        <v>0.65379035313853895</v>
      </c>
      <c r="AA4367">
        <v>0.84521697243271998</v>
      </c>
      <c r="AB4367">
        <v>-3.0305526956481299</v>
      </c>
      <c r="AC4367">
        <v>0.71753805159658501</v>
      </c>
      <c r="AD4367">
        <v>0.87989882095915395</v>
      </c>
      <c r="AE4367">
        <v>-2.8618334807330799</v>
      </c>
      <c r="AF4367">
        <v>0.64997455747578503</v>
      </c>
      <c r="AG4367">
        <v>0.80674443595273604</v>
      </c>
      <c r="AH4367">
        <v>-1.13746828081647</v>
      </c>
      <c r="AI4367">
        <v>0.35038410267202102</v>
      </c>
      <c r="AJ4367">
        <v>0.78121606160956403</v>
      </c>
      <c r="AK4367">
        <v>-23.4355218153805</v>
      </c>
    </row>
    <row r="4368" spans="1:37" x14ac:dyDescent="0.2">
      <c r="A4368" t="s">
        <v>13888</v>
      </c>
      <c r="B4368">
        <v>97734949</v>
      </c>
      <c r="C4368">
        <v>97735106</v>
      </c>
      <c r="D4368">
        <v>158</v>
      </c>
      <c r="E4368" t="s">
        <v>14835</v>
      </c>
      <c r="F4368">
        <v>7</v>
      </c>
      <c r="G4368" t="s">
        <v>14836</v>
      </c>
      <c r="H4368" t="s">
        <v>30987</v>
      </c>
      <c r="I4368">
        <v>2</v>
      </c>
      <c r="J4368">
        <v>97735230</v>
      </c>
      <c r="K4368">
        <v>97738011</v>
      </c>
      <c r="L4368">
        <v>2782</v>
      </c>
      <c r="M4368">
        <v>1</v>
      </c>
      <c r="N4368">
        <v>7535</v>
      </c>
      <c r="O4368" t="s">
        <v>14837</v>
      </c>
      <c r="P4368">
        <v>-124</v>
      </c>
      <c r="Q4368" t="s">
        <v>14838</v>
      </c>
      <c r="R4368" t="s">
        <v>14839</v>
      </c>
      <c r="S4368" t="s">
        <v>34051</v>
      </c>
      <c r="T4368" t="s">
        <v>40</v>
      </c>
      <c r="U4368" t="s">
        <v>40</v>
      </c>
      <c r="V4368">
        <v>0</v>
      </c>
      <c r="W4368">
        <v>0.29261482077562401</v>
      </c>
      <c r="X4368">
        <v>0.704072456322962</v>
      </c>
      <c r="Y4368">
        <v>23.4370440164539</v>
      </c>
      <c r="Z4368">
        <v>0.306975110376564</v>
      </c>
      <c r="AA4368">
        <v>0.72610664078822296</v>
      </c>
      <c r="AB4368">
        <v>22.755574499449398</v>
      </c>
      <c r="AC4368">
        <v>0.27780950890804001</v>
      </c>
      <c r="AD4368">
        <v>0.68253123924728298</v>
      </c>
      <c r="AE4368">
        <v>22.793049199644098</v>
      </c>
      <c r="AF4368">
        <v>0.32549523997010099</v>
      </c>
      <c r="AG4368">
        <v>0.70473078222419605</v>
      </c>
      <c r="AH4368">
        <v>-22.719048628648299</v>
      </c>
      <c r="AI4368">
        <v>0.56157887380500204</v>
      </c>
      <c r="AJ4368">
        <v>0.78121606160956403</v>
      </c>
      <c r="AK4368">
        <v>2.98152445995856</v>
      </c>
    </row>
    <row r="4369" spans="1:37" x14ac:dyDescent="0.2">
      <c r="A4369" t="s">
        <v>13888</v>
      </c>
      <c r="B4369">
        <v>98384680</v>
      </c>
      <c r="C4369">
        <v>98384832</v>
      </c>
      <c r="D4369">
        <v>153</v>
      </c>
      <c r="E4369" t="s">
        <v>14840</v>
      </c>
      <c r="F4369">
        <v>3</v>
      </c>
      <c r="G4369" t="s">
        <v>14841</v>
      </c>
      <c r="H4369" t="s">
        <v>34052</v>
      </c>
      <c r="I4369">
        <v>2</v>
      </c>
      <c r="J4369">
        <v>98379901</v>
      </c>
      <c r="K4369">
        <v>98389772</v>
      </c>
      <c r="L4369">
        <v>9872</v>
      </c>
      <c r="M4369">
        <v>1</v>
      </c>
      <c r="N4369">
        <v>1261</v>
      </c>
      <c r="O4369" t="s">
        <v>14842</v>
      </c>
      <c r="P4369">
        <v>4779</v>
      </c>
      <c r="Q4369" t="s">
        <v>14843</v>
      </c>
      <c r="R4369" t="s">
        <v>14844</v>
      </c>
      <c r="S4369" t="s">
        <v>34053</v>
      </c>
      <c r="T4369">
        <v>7.3374270299014499E-2</v>
      </c>
      <c r="U4369">
        <v>0.603102917160658</v>
      </c>
      <c r="V4369">
        <v>23.442994698879101</v>
      </c>
      <c r="W4369">
        <v>0.427323497058756</v>
      </c>
      <c r="X4369">
        <v>0.73460997439807996</v>
      </c>
      <c r="Y4369">
        <v>-0.28192020181947097</v>
      </c>
      <c r="Z4369">
        <v>0.136920528570767</v>
      </c>
      <c r="AA4369">
        <v>0.72610664078822296</v>
      </c>
      <c r="AB4369">
        <v>22.515112389032701</v>
      </c>
      <c r="AC4369">
        <v>0.122775156056933</v>
      </c>
      <c r="AD4369">
        <v>0.68253123924728298</v>
      </c>
      <c r="AE4369">
        <v>-1.2819199119864999</v>
      </c>
      <c r="AF4369">
        <v>6.4397970358010495E-2</v>
      </c>
      <c r="AG4369">
        <v>0.57889197891446198</v>
      </c>
      <c r="AH4369">
        <v>6.3232392821116097</v>
      </c>
      <c r="AI4369">
        <v>0.81350599864527495</v>
      </c>
      <c r="AJ4369">
        <v>0.94390293416205995</v>
      </c>
      <c r="AK4369">
        <v>0.58683506797443097</v>
      </c>
    </row>
    <row r="4370" spans="1:37" x14ac:dyDescent="0.2">
      <c r="A4370" t="s">
        <v>13888</v>
      </c>
      <c r="B4370">
        <v>98385068</v>
      </c>
      <c r="C4370">
        <v>98385219</v>
      </c>
      <c r="D4370">
        <v>152</v>
      </c>
      <c r="E4370" t="s">
        <v>14845</v>
      </c>
      <c r="F4370">
        <v>4</v>
      </c>
      <c r="G4370" t="s">
        <v>14846</v>
      </c>
      <c r="H4370" t="s">
        <v>34052</v>
      </c>
      <c r="I4370">
        <v>2</v>
      </c>
      <c r="J4370">
        <v>98379901</v>
      </c>
      <c r="K4370">
        <v>98389772</v>
      </c>
      <c r="L4370">
        <v>9872</v>
      </c>
      <c r="M4370">
        <v>1</v>
      </c>
      <c r="N4370">
        <v>1261</v>
      </c>
      <c r="O4370" t="s">
        <v>14842</v>
      </c>
      <c r="P4370">
        <v>5167</v>
      </c>
      <c r="Q4370" t="s">
        <v>14843</v>
      </c>
      <c r="R4370" t="s">
        <v>14844</v>
      </c>
      <c r="S4370" t="s">
        <v>34053</v>
      </c>
      <c r="T4370">
        <v>7.3374270299014499E-2</v>
      </c>
      <c r="U4370">
        <v>0.603102917160658</v>
      </c>
      <c r="V4370">
        <v>25.361183788868399</v>
      </c>
      <c r="W4370">
        <v>0.45677437087276901</v>
      </c>
      <c r="X4370">
        <v>0.75726018452522603</v>
      </c>
      <c r="Y4370">
        <v>0.32555856825755197</v>
      </c>
      <c r="Z4370">
        <v>0.136920528570767</v>
      </c>
      <c r="AA4370">
        <v>0.72610664078822296</v>
      </c>
      <c r="AB4370">
        <v>24.4072125324689</v>
      </c>
      <c r="AC4370">
        <v>0.131413828155275</v>
      </c>
      <c r="AD4370">
        <v>0.68253123924728298</v>
      </c>
      <c r="AE4370">
        <v>-0.67444136963536805</v>
      </c>
      <c r="AF4370">
        <v>6.4397970358010495E-2</v>
      </c>
      <c r="AG4370">
        <v>0.57889197891446198</v>
      </c>
      <c r="AH4370">
        <v>8.2414283721008896</v>
      </c>
      <c r="AI4370">
        <v>0.84178376985732795</v>
      </c>
      <c r="AJ4370">
        <v>0.95896800690842199</v>
      </c>
      <c r="AK4370">
        <v>1.1943139706854</v>
      </c>
    </row>
    <row r="4371" spans="1:37" x14ac:dyDescent="0.2">
      <c r="A4371" t="s">
        <v>13888</v>
      </c>
      <c r="B4371">
        <v>98694951</v>
      </c>
      <c r="C4371">
        <v>98695116</v>
      </c>
      <c r="D4371">
        <v>166</v>
      </c>
      <c r="E4371" t="s">
        <v>14847</v>
      </c>
      <c r="F4371">
        <v>0</v>
      </c>
      <c r="G4371" t="s">
        <v>14848</v>
      </c>
      <c r="H4371" t="s">
        <v>34054</v>
      </c>
      <c r="I4371">
        <v>2</v>
      </c>
      <c r="J4371">
        <v>98655862</v>
      </c>
      <c r="K4371">
        <v>98663473</v>
      </c>
      <c r="L4371">
        <v>7612</v>
      </c>
      <c r="M4371">
        <v>2</v>
      </c>
      <c r="N4371">
        <v>11320</v>
      </c>
      <c r="O4371" t="s">
        <v>14849</v>
      </c>
      <c r="P4371">
        <v>-31478</v>
      </c>
      <c r="Q4371" t="s">
        <v>14850</v>
      </c>
      <c r="R4371" t="s">
        <v>14851</v>
      </c>
      <c r="S4371" t="s">
        <v>34055</v>
      </c>
      <c r="T4371">
        <v>0.52982615649218401</v>
      </c>
      <c r="U4371">
        <v>0.80321479550967601</v>
      </c>
      <c r="V4371">
        <v>3.2635828048266202E-2</v>
      </c>
      <c r="W4371">
        <v>0.91909204830928803</v>
      </c>
      <c r="X4371">
        <v>0.95159051474143896</v>
      </c>
      <c r="Y4371">
        <v>6.2246764131078602E-2</v>
      </c>
      <c r="Z4371">
        <v>0.18548068253309499</v>
      </c>
      <c r="AA4371">
        <v>0.72610664078822296</v>
      </c>
      <c r="AB4371">
        <v>-0.23917556000555601</v>
      </c>
      <c r="AC4371">
        <v>0.55474947505516004</v>
      </c>
      <c r="AD4371">
        <v>0.87989882095915395</v>
      </c>
      <c r="AE4371">
        <v>-0.20479571128095</v>
      </c>
      <c r="AF4371">
        <v>0.95600776879515703</v>
      </c>
      <c r="AG4371">
        <v>1</v>
      </c>
      <c r="AH4371">
        <v>0.28484632861689602</v>
      </c>
      <c r="AI4371">
        <v>0.51605163996160897</v>
      </c>
      <c r="AJ4371">
        <v>0.78121606160956403</v>
      </c>
      <c r="AK4371">
        <v>0.27930231619121798</v>
      </c>
    </row>
    <row r="4372" spans="1:37" x14ac:dyDescent="0.2">
      <c r="A4372" t="s">
        <v>13888</v>
      </c>
      <c r="B4372">
        <v>98695223</v>
      </c>
      <c r="C4372">
        <v>98695428</v>
      </c>
      <c r="D4372">
        <v>206</v>
      </c>
      <c r="E4372" t="s">
        <v>14852</v>
      </c>
      <c r="F4372">
        <v>3</v>
      </c>
      <c r="G4372" t="s">
        <v>14853</v>
      </c>
      <c r="H4372" t="s">
        <v>34054</v>
      </c>
      <c r="I4372">
        <v>2</v>
      </c>
      <c r="J4372">
        <v>98619106</v>
      </c>
      <c r="K4372">
        <v>98726696</v>
      </c>
      <c r="L4372">
        <v>107591</v>
      </c>
      <c r="M4372">
        <v>2</v>
      </c>
      <c r="N4372">
        <v>11320</v>
      </c>
      <c r="O4372" t="s">
        <v>14854</v>
      </c>
      <c r="P4372">
        <v>31268</v>
      </c>
      <c r="Q4372" t="s">
        <v>14850</v>
      </c>
      <c r="R4372" t="s">
        <v>14851</v>
      </c>
      <c r="S4372" t="s">
        <v>34055</v>
      </c>
      <c r="T4372">
        <v>0.52982615649218401</v>
      </c>
      <c r="U4372">
        <v>0.80321479550967601</v>
      </c>
      <c r="V4372">
        <v>3.2635828048266202E-2</v>
      </c>
      <c r="W4372">
        <v>0.91909204830928803</v>
      </c>
      <c r="X4372">
        <v>0.95159051474143896</v>
      </c>
      <c r="Y4372">
        <v>6.2246764131078602E-2</v>
      </c>
      <c r="Z4372">
        <v>0.18548068253309499</v>
      </c>
      <c r="AA4372">
        <v>0.72610664078822296</v>
      </c>
      <c r="AB4372">
        <v>-0.23917556000555601</v>
      </c>
      <c r="AC4372">
        <v>0.55474947505516004</v>
      </c>
      <c r="AD4372">
        <v>0.87989882095915395</v>
      </c>
      <c r="AE4372">
        <v>-0.20479571128095</v>
      </c>
      <c r="AF4372">
        <v>0.95600776879515703</v>
      </c>
      <c r="AG4372">
        <v>1</v>
      </c>
      <c r="AH4372">
        <v>0.28484632861689602</v>
      </c>
      <c r="AI4372">
        <v>0.51605163996160897</v>
      </c>
      <c r="AJ4372">
        <v>0.78121606160956403</v>
      </c>
      <c r="AK4372">
        <v>0.27930231619121798</v>
      </c>
    </row>
    <row r="4373" spans="1:37" x14ac:dyDescent="0.2">
      <c r="A4373" t="s">
        <v>13888</v>
      </c>
      <c r="B4373">
        <v>99292848</v>
      </c>
      <c r="C4373">
        <v>99292999</v>
      </c>
      <c r="D4373">
        <v>152</v>
      </c>
      <c r="E4373" t="s">
        <v>14855</v>
      </c>
      <c r="F4373">
        <v>0</v>
      </c>
      <c r="G4373" t="s">
        <v>14856</v>
      </c>
      <c r="H4373" t="s">
        <v>34056</v>
      </c>
      <c r="I4373">
        <v>2</v>
      </c>
      <c r="J4373">
        <v>99284238</v>
      </c>
      <c r="K4373">
        <v>99301197</v>
      </c>
      <c r="L4373">
        <v>16960</v>
      </c>
      <c r="M4373">
        <v>2</v>
      </c>
      <c r="N4373">
        <v>129530</v>
      </c>
      <c r="O4373" t="s">
        <v>14857</v>
      </c>
      <c r="P4373">
        <v>8198</v>
      </c>
      <c r="Q4373" t="s">
        <v>14858</v>
      </c>
      <c r="R4373" t="s">
        <v>14859</v>
      </c>
      <c r="S4373" t="s">
        <v>34057</v>
      </c>
      <c r="T4373">
        <v>0.152084254673993</v>
      </c>
      <c r="U4373">
        <v>0.603102917160658</v>
      </c>
      <c r="V4373">
        <v>24.6836719180241</v>
      </c>
      <c r="W4373">
        <v>0.123414495547065</v>
      </c>
      <c r="X4373">
        <v>0.704072456322962</v>
      </c>
      <c r="Y4373">
        <v>24.757672496790999</v>
      </c>
      <c r="Z4373">
        <v>0.306975110376564</v>
      </c>
      <c r="AA4373">
        <v>0.72610664078822296</v>
      </c>
      <c r="AB4373">
        <v>23.7201978449087</v>
      </c>
      <c r="AC4373">
        <v>0.27780950890804001</v>
      </c>
      <c r="AD4373">
        <v>0.68253123924728298</v>
      </c>
      <c r="AE4373">
        <v>23.7576725476506</v>
      </c>
      <c r="AF4373">
        <v>4.6407610929182198E-2</v>
      </c>
      <c r="AG4373">
        <v>0.476038960109122</v>
      </c>
      <c r="AH4373">
        <v>24.6836719180241</v>
      </c>
      <c r="AI4373">
        <v>3.6185182304427702E-2</v>
      </c>
      <c r="AJ4373">
        <v>0.78121606160956403</v>
      </c>
      <c r="AK4373">
        <v>24.757672496790999</v>
      </c>
    </row>
    <row r="4374" spans="1:37" x14ac:dyDescent="0.2">
      <c r="A4374" t="s">
        <v>13888</v>
      </c>
      <c r="B4374">
        <v>99345881</v>
      </c>
      <c r="C4374">
        <v>99346021</v>
      </c>
      <c r="D4374">
        <v>141</v>
      </c>
      <c r="E4374" t="s">
        <v>14860</v>
      </c>
      <c r="F4374">
        <v>1</v>
      </c>
      <c r="G4374" t="s">
        <v>14861</v>
      </c>
      <c r="H4374" t="s">
        <v>34058</v>
      </c>
      <c r="I4374">
        <v>2</v>
      </c>
      <c r="J4374">
        <v>99322111</v>
      </c>
      <c r="K4374">
        <v>99340702</v>
      </c>
      <c r="L4374">
        <v>18592</v>
      </c>
      <c r="M4374">
        <v>2</v>
      </c>
      <c r="N4374">
        <v>10190</v>
      </c>
      <c r="O4374" t="s">
        <v>14862</v>
      </c>
      <c r="P4374">
        <v>-5179</v>
      </c>
      <c r="Q4374" t="s">
        <v>14863</v>
      </c>
      <c r="R4374" t="s">
        <v>14864</v>
      </c>
      <c r="S4374" t="s">
        <v>34059</v>
      </c>
      <c r="T4374">
        <v>0.97213403838398904</v>
      </c>
      <c r="U4374">
        <v>1</v>
      </c>
      <c r="V4374">
        <v>0.80817771917522196</v>
      </c>
      <c r="W4374">
        <v>0.29261482077562401</v>
      </c>
      <c r="X4374">
        <v>0.704072456322962</v>
      </c>
      <c r="Y4374">
        <v>23.247041026353301</v>
      </c>
      <c r="Z4374">
        <v>0.69013698642955401</v>
      </c>
      <c r="AA4374">
        <v>0.84521697243271998</v>
      </c>
      <c r="AB4374">
        <v>-0.15529625988315701</v>
      </c>
      <c r="AC4374">
        <v>0.27780950890804001</v>
      </c>
      <c r="AD4374">
        <v>0.68253123924728298</v>
      </c>
      <c r="AE4374">
        <v>22.924804430858401</v>
      </c>
      <c r="AF4374">
        <v>0.61410715005536498</v>
      </c>
      <c r="AG4374">
        <v>0.80674443595273604</v>
      </c>
      <c r="AH4374">
        <v>1.7377881496185299</v>
      </c>
      <c r="AI4374">
        <v>0.56157887380500204</v>
      </c>
      <c r="AJ4374">
        <v>0.78121606160956403</v>
      </c>
      <c r="AK4374">
        <v>1.88217802588808</v>
      </c>
    </row>
    <row r="4375" spans="1:37" x14ac:dyDescent="0.2">
      <c r="A4375" t="s">
        <v>13888</v>
      </c>
      <c r="B4375">
        <v>100105846</v>
      </c>
      <c r="C4375">
        <v>100105996</v>
      </c>
      <c r="D4375">
        <v>151</v>
      </c>
      <c r="E4375" t="s">
        <v>14865</v>
      </c>
      <c r="F4375">
        <v>6</v>
      </c>
      <c r="G4375" t="s">
        <v>14866</v>
      </c>
      <c r="H4375" t="s">
        <v>30987</v>
      </c>
      <c r="I4375">
        <v>2</v>
      </c>
      <c r="J4375">
        <v>100007399</v>
      </c>
      <c r="K4375">
        <v>100105807</v>
      </c>
      <c r="L4375">
        <v>98409</v>
      </c>
      <c r="M4375">
        <v>2</v>
      </c>
      <c r="N4375">
        <v>3899</v>
      </c>
      <c r="O4375" t="s">
        <v>14867</v>
      </c>
      <c r="P4375">
        <v>-39</v>
      </c>
      <c r="Q4375" t="s">
        <v>14868</v>
      </c>
      <c r="R4375" t="s">
        <v>14869</v>
      </c>
      <c r="S4375" t="s">
        <v>34060</v>
      </c>
      <c r="T4375">
        <v>0.35387198439864398</v>
      </c>
      <c r="U4375">
        <v>0.603102917160658</v>
      </c>
      <c r="V4375">
        <v>-23.435757679654198</v>
      </c>
      <c r="W4375" t="s">
        <v>40</v>
      </c>
      <c r="X4375" t="s">
        <v>40</v>
      </c>
      <c r="Y4375">
        <v>0</v>
      </c>
      <c r="Z4375">
        <v>0.184235113180511</v>
      </c>
      <c r="AA4375">
        <v>0.72610664078822296</v>
      </c>
      <c r="AB4375">
        <v>-23.435757679654198</v>
      </c>
      <c r="AC4375">
        <v>0.45677901822897599</v>
      </c>
      <c r="AD4375">
        <v>0.82872126865393902</v>
      </c>
      <c r="AE4375">
        <v>22.580147691918398</v>
      </c>
      <c r="AF4375">
        <v>0.501741946288212</v>
      </c>
      <c r="AG4375">
        <v>0.80674443595273604</v>
      </c>
      <c r="AH4375">
        <v>-22.506147122584</v>
      </c>
      <c r="AI4375">
        <v>0.52399907623471598</v>
      </c>
      <c r="AJ4375">
        <v>0.78121606160956403</v>
      </c>
      <c r="AK4375">
        <v>-22.435757806801899</v>
      </c>
    </row>
    <row r="4376" spans="1:37" x14ac:dyDescent="0.2">
      <c r="A4376" t="s">
        <v>13888</v>
      </c>
      <c r="B4376">
        <v>101756545</v>
      </c>
      <c r="C4376">
        <v>101756702</v>
      </c>
      <c r="D4376">
        <v>158</v>
      </c>
      <c r="E4376" t="s">
        <v>14870</v>
      </c>
      <c r="F4376">
        <v>3</v>
      </c>
      <c r="G4376" t="s">
        <v>14871</v>
      </c>
      <c r="H4376" t="s">
        <v>34061</v>
      </c>
      <c r="I4376">
        <v>2</v>
      </c>
      <c r="J4376">
        <v>101797234</v>
      </c>
      <c r="K4376">
        <v>101891611</v>
      </c>
      <c r="L4376">
        <v>94378</v>
      </c>
      <c r="M4376">
        <v>1</v>
      </c>
      <c r="N4376">
        <v>9448</v>
      </c>
      <c r="O4376" t="s">
        <v>14872</v>
      </c>
      <c r="P4376">
        <v>-40532</v>
      </c>
      <c r="Q4376" t="s">
        <v>14873</v>
      </c>
      <c r="R4376" t="s">
        <v>14874</v>
      </c>
      <c r="S4376" t="s">
        <v>34062</v>
      </c>
      <c r="T4376">
        <v>0.35387198439864398</v>
      </c>
      <c r="U4376">
        <v>0.603102917160658</v>
      </c>
      <c r="V4376">
        <v>-22.386831025726799</v>
      </c>
      <c r="W4376">
        <v>0.38920677604595899</v>
      </c>
      <c r="X4376">
        <v>0.704072456322962</v>
      </c>
      <c r="Y4376">
        <v>-22.156517648368101</v>
      </c>
      <c r="Z4376">
        <v>0.65379035313853895</v>
      </c>
      <c r="AA4376">
        <v>0.84521697243271998</v>
      </c>
      <c r="AB4376">
        <v>-0.99215342548460606</v>
      </c>
      <c r="AC4376">
        <v>0.75388744886274095</v>
      </c>
      <c r="AD4376">
        <v>0.87989882095915395</v>
      </c>
      <c r="AE4376">
        <v>-0.62529650034688</v>
      </c>
      <c r="AF4376">
        <v>0.32549523997010099</v>
      </c>
      <c r="AG4376">
        <v>0.70473078222419605</v>
      </c>
      <c r="AH4376">
        <v>-22.408536112034401</v>
      </c>
      <c r="AI4376">
        <v>0.35038410267202102</v>
      </c>
      <c r="AJ4376">
        <v>0.78121606160956403</v>
      </c>
      <c r="AK4376">
        <v>-22.338146797099999</v>
      </c>
    </row>
    <row r="4377" spans="1:37" x14ac:dyDescent="0.2">
      <c r="A4377" t="s">
        <v>13888</v>
      </c>
      <c r="B4377">
        <v>101756702</v>
      </c>
      <c r="C4377">
        <v>101756859</v>
      </c>
      <c r="D4377">
        <v>158</v>
      </c>
      <c r="E4377" t="s">
        <v>14875</v>
      </c>
      <c r="F4377">
        <v>1</v>
      </c>
      <c r="G4377" t="s">
        <v>14876</v>
      </c>
      <c r="H4377" t="s">
        <v>34061</v>
      </c>
      <c r="I4377">
        <v>2</v>
      </c>
      <c r="J4377">
        <v>101797234</v>
      </c>
      <c r="K4377">
        <v>101891611</v>
      </c>
      <c r="L4377">
        <v>94378</v>
      </c>
      <c r="M4377">
        <v>1</v>
      </c>
      <c r="N4377">
        <v>9448</v>
      </c>
      <c r="O4377" t="s">
        <v>14872</v>
      </c>
      <c r="P4377">
        <v>-40375</v>
      </c>
      <c r="Q4377" t="s">
        <v>14873</v>
      </c>
      <c r="R4377" t="s">
        <v>14874</v>
      </c>
      <c r="S4377" t="s">
        <v>34062</v>
      </c>
      <c r="T4377">
        <v>0.35387198439864398</v>
      </c>
      <c r="U4377">
        <v>0.603102917160658</v>
      </c>
      <c r="V4377">
        <v>-22.386831025726799</v>
      </c>
      <c r="W4377">
        <v>0.38920677604595899</v>
      </c>
      <c r="X4377">
        <v>0.704072456322962</v>
      </c>
      <c r="Y4377">
        <v>-22.156517648368101</v>
      </c>
      <c r="Z4377">
        <v>0.65379035313853895</v>
      </c>
      <c r="AA4377">
        <v>0.84521697243271998</v>
      </c>
      <c r="AB4377">
        <v>-0.99215342548460606</v>
      </c>
      <c r="AC4377">
        <v>0.75388744886274095</v>
      </c>
      <c r="AD4377">
        <v>0.87989882095915395</v>
      </c>
      <c r="AE4377">
        <v>-0.62529650034688</v>
      </c>
      <c r="AF4377">
        <v>0.32549523997010099</v>
      </c>
      <c r="AG4377">
        <v>0.70473078222419605</v>
      </c>
      <c r="AH4377">
        <v>-22.408536112034401</v>
      </c>
      <c r="AI4377">
        <v>0.35038410267202102</v>
      </c>
      <c r="AJ4377">
        <v>0.78121606160956403</v>
      </c>
      <c r="AK4377">
        <v>-22.338146797099999</v>
      </c>
    </row>
    <row r="4378" spans="1:37" x14ac:dyDescent="0.2">
      <c r="A4378" t="s">
        <v>13888</v>
      </c>
      <c r="B4378">
        <v>102571444</v>
      </c>
      <c r="C4378">
        <v>102571621</v>
      </c>
      <c r="D4378">
        <v>178</v>
      </c>
      <c r="E4378" t="s">
        <v>14877</v>
      </c>
      <c r="F4378">
        <v>1</v>
      </c>
      <c r="G4378" t="s">
        <v>14878</v>
      </c>
      <c r="H4378" t="s">
        <v>31000</v>
      </c>
      <c r="I4378">
        <v>2</v>
      </c>
      <c r="J4378">
        <v>102619553</v>
      </c>
      <c r="K4378">
        <v>102711355</v>
      </c>
      <c r="L4378">
        <v>91803</v>
      </c>
      <c r="M4378">
        <v>1</v>
      </c>
      <c r="N4378">
        <v>6549</v>
      </c>
      <c r="O4378" t="s">
        <v>14879</v>
      </c>
      <c r="P4378">
        <v>-47932</v>
      </c>
      <c r="Q4378" t="s">
        <v>14880</v>
      </c>
      <c r="R4378" t="s">
        <v>14881</v>
      </c>
      <c r="S4378" t="s">
        <v>34063</v>
      </c>
      <c r="T4378">
        <v>0.98836448506432495</v>
      </c>
      <c r="U4378">
        <v>1</v>
      </c>
      <c r="V4378">
        <v>0.111047602104705</v>
      </c>
      <c r="W4378">
        <v>0.15630757684457899</v>
      </c>
      <c r="X4378">
        <v>0.704072456322962</v>
      </c>
      <c r="Y4378">
        <v>-0.83440053762699096</v>
      </c>
      <c r="Z4378">
        <v>0.77686898413052097</v>
      </c>
      <c r="AA4378">
        <v>0.91340479642039896</v>
      </c>
      <c r="AB4378">
        <v>6.4380674357469997E-2</v>
      </c>
      <c r="AC4378">
        <v>0.12198271344917699</v>
      </c>
      <c r="AD4378">
        <v>0.68253123924728298</v>
      </c>
      <c r="AE4378">
        <v>-0.91348645823275298</v>
      </c>
      <c r="AF4378">
        <v>0.921480187687162</v>
      </c>
      <c r="AG4378">
        <v>1</v>
      </c>
      <c r="AH4378">
        <v>0.104585876401342</v>
      </c>
      <c r="AI4378">
        <v>0.27926906276591001</v>
      </c>
      <c r="AJ4378">
        <v>0.78121606160956403</v>
      </c>
      <c r="AK4378">
        <v>-0.46528152827843999</v>
      </c>
    </row>
    <row r="4379" spans="1:37" x14ac:dyDescent="0.2">
      <c r="A4379" t="s">
        <v>13888</v>
      </c>
      <c r="B4379">
        <v>102571621</v>
      </c>
      <c r="C4379">
        <v>102571798</v>
      </c>
      <c r="D4379">
        <v>178</v>
      </c>
      <c r="E4379" t="s">
        <v>14882</v>
      </c>
      <c r="F4379">
        <v>3</v>
      </c>
      <c r="G4379" t="s">
        <v>14883</v>
      </c>
      <c r="H4379" t="s">
        <v>31000</v>
      </c>
      <c r="I4379">
        <v>2</v>
      </c>
      <c r="J4379">
        <v>102619553</v>
      </c>
      <c r="K4379">
        <v>102711355</v>
      </c>
      <c r="L4379">
        <v>91803</v>
      </c>
      <c r="M4379">
        <v>1</v>
      </c>
      <c r="N4379">
        <v>6549</v>
      </c>
      <c r="O4379" t="s">
        <v>14879</v>
      </c>
      <c r="P4379">
        <v>-47755</v>
      </c>
      <c r="Q4379" t="s">
        <v>14880</v>
      </c>
      <c r="R4379" t="s">
        <v>14881</v>
      </c>
      <c r="S4379" t="s">
        <v>34063</v>
      </c>
      <c r="T4379">
        <v>0.85181912317572905</v>
      </c>
      <c r="U4379">
        <v>1</v>
      </c>
      <c r="V4379">
        <v>0.18431523706112499</v>
      </c>
      <c r="W4379">
        <v>0.24353370018225601</v>
      </c>
      <c r="X4379">
        <v>0.704072456322962</v>
      </c>
      <c r="Y4379">
        <v>-0.731671013900836</v>
      </c>
      <c r="Z4379">
        <v>0.888645185131546</v>
      </c>
      <c r="AA4379">
        <v>0.99919698600769702</v>
      </c>
      <c r="AB4379">
        <v>0.103652032237137</v>
      </c>
      <c r="AC4379">
        <v>0.16367100759542799</v>
      </c>
      <c r="AD4379">
        <v>0.68253123924728298</v>
      </c>
      <c r="AE4379">
        <v>-0.85831730116489802</v>
      </c>
      <c r="AF4379">
        <v>0.72320454556401603</v>
      </c>
      <c r="AG4379">
        <v>0.86250153270210606</v>
      </c>
      <c r="AH4379">
        <v>0.17785351135776101</v>
      </c>
      <c r="AI4379">
        <v>0.42144617157154401</v>
      </c>
      <c r="AJ4379">
        <v>0.78121606160956403</v>
      </c>
      <c r="AK4379">
        <v>-0.36255200455228598</v>
      </c>
    </row>
    <row r="4380" spans="1:37" x14ac:dyDescent="0.2">
      <c r="A4380" t="s">
        <v>13888</v>
      </c>
      <c r="B4380">
        <v>102685363</v>
      </c>
      <c r="C4380">
        <v>102685514</v>
      </c>
      <c r="D4380">
        <v>152</v>
      </c>
      <c r="E4380" t="s">
        <v>14884</v>
      </c>
      <c r="F4380">
        <v>2</v>
      </c>
      <c r="G4380" t="s">
        <v>14885</v>
      </c>
      <c r="H4380" t="s">
        <v>30999</v>
      </c>
      <c r="I4380">
        <v>2</v>
      </c>
      <c r="J4380">
        <v>102684298</v>
      </c>
      <c r="K4380">
        <v>102686768</v>
      </c>
      <c r="L4380">
        <v>2471</v>
      </c>
      <c r="M4380">
        <v>1</v>
      </c>
      <c r="N4380">
        <v>6549</v>
      </c>
      <c r="O4380" t="s">
        <v>14886</v>
      </c>
      <c r="P4380">
        <v>1065</v>
      </c>
      <c r="Q4380" t="s">
        <v>14880</v>
      </c>
      <c r="R4380" t="s">
        <v>14881</v>
      </c>
      <c r="S4380" t="s">
        <v>34063</v>
      </c>
      <c r="T4380">
        <v>0.27615329656722498</v>
      </c>
      <c r="U4380">
        <v>0.603102917160658</v>
      </c>
      <c r="V4380">
        <v>2.3554068944493798</v>
      </c>
      <c r="W4380">
        <v>0.428214032775322</v>
      </c>
      <c r="X4380">
        <v>0.73460997439807996</v>
      </c>
      <c r="Y4380">
        <v>3.5715716896020799</v>
      </c>
      <c r="Z4380">
        <v>0.66713806400786302</v>
      </c>
      <c r="AA4380">
        <v>0.84521697243271998</v>
      </c>
      <c r="AB4380">
        <v>1.3919328531249</v>
      </c>
      <c r="AC4380">
        <v>0.56718065613419599</v>
      </c>
      <c r="AD4380">
        <v>0.87989882095915395</v>
      </c>
      <c r="AE4380">
        <v>2.8656179446396601</v>
      </c>
      <c r="AF4380">
        <v>6.9808448882277996E-2</v>
      </c>
      <c r="AG4380">
        <v>0.60400337402173399</v>
      </c>
      <c r="AH4380">
        <v>3.2850171637446901</v>
      </c>
      <c r="AI4380">
        <v>0.37390512596567999</v>
      </c>
      <c r="AJ4380">
        <v>0.78121606160956403</v>
      </c>
      <c r="AK4380">
        <v>2.7530971107018298</v>
      </c>
    </row>
    <row r="4381" spans="1:37" x14ac:dyDescent="0.2">
      <c r="A4381" t="s">
        <v>13888</v>
      </c>
      <c r="B4381">
        <v>105680337</v>
      </c>
      <c r="C4381">
        <v>105680636</v>
      </c>
      <c r="D4381">
        <v>300</v>
      </c>
      <c r="E4381" t="s">
        <v>14887</v>
      </c>
      <c r="F4381">
        <v>4</v>
      </c>
      <c r="G4381" t="s">
        <v>14888</v>
      </c>
      <c r="H4381" t="s">
        <v>31000</v>
      </c>
      <c r="I4381">
        <v>2</v>
      </c>
      <c r="J4381">
        <v>105744912</v>
      </c>
      <c r="K4381">
        <v>105894272</v>
      </c>
      <c r="L4381">
        <v>149361</v>
      </c>
      <c r="M4381">
        <v>1</v>
      </c>
      <c r="N4381">
        <v>8440</v>
      </c>
      <c r="O4381" t="s">
        <v>14889</v>
      </c>
      <c r="P4381">
        <v>-64276</v>
      </c>
      <c r="Q4381" t="s">
        <v>14890</v>
      </c>
      <c r="R4381" t="s">
        <v>14891</v>
      </c>
      <c r="S4381" t="s">
        <v>34064</v>
      </c>
      <c r="T4381">
        <v>7.3374270299014499E-2</v>
      </c>
      <c r="U4381">
        <v>0.603102917160658</v>
      </c>
      <c r="V4381">
        <v>26.467193400442898</v>
      </c>
      <c r="W4381">
        <v>0.69201225521665499</v>
      </c>
      <c r="X4381">
        <v>0.95159051474143896</v>
      </c>
      <c r="Y4381">
        <v>6.5467059896543695E-2</v>
      </c>
      <c r="Z4381">
        <v>0.203350924423461</v>
      </c>
      <c r="AA4381">
        <v>0.72610664078822296</v>
      </c>
      <c r="AB4381">
        <v>25.503719291241399</v>
      </c>
      <c r="AC4381">
        <v>0.30184355666711699</v>
      </c>
      <c r="AD4381">
        <v>0.68253123924728298</v>
      </c>
      <c r="AE4381">
        <v>-0.93453290823996205</v>
      </c>
      <c r="AF4381">
        <v>1.3497623430991999E-2</v>
      </c>
      <c r="AG4381">
        <v>0.476038960109122</v>
      </c>
      <c r="AH4381">
        <v>26.467193400442898</v>
      </c>
      <c r="AI4381">
        <v>0.95029317176085903</v>
      </c>
      <c r="AJ4381">
        <v>0.98621344597861504</v>
      </c>
      <c r="AK4381">
        <v>0.93422249907430999</v>
      </c>
    </row>
    <row r="4382" spans="1:37" x14ac:dyDescent="0.2">
      <c r="A4382" t="s">
        <v>13888</v>
      </c>
      <c r="B4382">
        <v>105680649</v>
      </c>
      <c r="C4382">
        <v>105680801</v>
      </c>
      <c r="D4382">
        <v>153</v>
      </c>
      <c r="E4382" t="s">
        <v>14892</v>
      </c>
      <c r="F4382">
        <v>4</v>
      </c>
      <c r="G4382" t="s">
        <v>14893</v>
      </c>
      <c r="H4382" t="s">
        <v>31000</v>
      </c>
      <c r="I4382">
        <v>2</v>
      </c>
      <c r="J4382">
        <v>105744912</v>
      </c>
      <c r="K4382">
        <v>105894272</v>
      </c>
      <c r="L4382">
        <v>149361</v>
      </c>
      <c r="M4382">
        <v>1</v>
      </c>
      <c r="N4382">
        <v>8440</v>
      </c>
      <c r="O4382" t="s">
        <v>14889</v>
      </c>
      <c r="P4382">
        <v>-64111</v>
      </c>
      <c r="Q4382" t="s">
        <v>14890</v>
      </c>
      <c r="R4382" t="s">
        <v>14891</v>
      </c>
      <c r="S4382" t="s">
        <v>34064</v>
      </c>
      <c r="T4382">
        <v>7.3374270299014499E-2</v>
      </c>
      <c r="U4382">
        <v>0.603102917160658</v>
      </c>
      <c r="V4382">
        <v>26.467193400442898</v>
      </c>
      <c r="W4382">
        <v>0.69201225521665499</v>
      </c>
      <c r="X4382">
        <v>0.95159051474143896</v>
      </c>
      <c r="Y4382">
        <v>6.5467059896543695E-2</v>
      </c>
      <c r="Z4382">
        <v>0.203350924423461</v>
      </c>
      <c r="AA4382">
        <v>0.72610664078822296</v>
      </c>
      <c r="AB4382">
        <v>25.503719291241399</v>
      </c>
      <c r="AC4382">
        <v>0.30184355666711699</v>
      </c>
      <c r="AD4382">
        <v>0.68253123924728298</v>
      </c>
      <c r="AE4382">
        <v>-0.93453290823996205</v>
      </c>
      <c r="AF4382">
        <v>1.3497623430991999E-2</v>
      </c>
      <c r="AG4382">
        <v>0.476038960109122</v>
      </c>
      <c r="AH4382">
        <v>26.467193400442898</v>
      </c>
      <c r="AI4382">
        <v>0.95029317176085903</v>
      </c>
      <c r="AJ4382">
        <v>0.98621344597861504</v>
      </c>
      <c r="AK4382">
        <v>0.93422249907430999</v>
      </c>
    </row>
    <row r="4383" spans="1:37" x14ac:dyDescent="0.2">
      <c r="A4383" t="s">
        <v>13888</v>
      </c>
      <c r="B4383">
        <v>106111520</v>
      </c>
      <c r="C4383">
        <v>106111818</v>
      </c>
      <c r="D4383">
        <v>299</v>
      </c>
      <c r="E4383" t="s">
        <v>14894</v>
      </c>
      <c r="F4383">
        <v>4</v>
      </c>
      <c r="G4383" t="s">
        <v>14895</v>
      </c>
      <c r="H4383" t="s">
        <v>34065</v>
      </c>
      <c r="I4383">
        <v>2</v>
      </c>
      <c r="J4383">
        <v>106100773</v>
      </c>
      <c r="K4383">
        <v>106104824</v>
      </c>
      <c r="L4383">
        <v>4052</v>
      </c>
      <c r="M4383">
        <v>2</v>
      </c>
      <c r="N4383">
        <v>80146</v>
      </c>
      <c r="O4383" t="s">
        <v>14896</v>
      </c>
      <c r="P4383">
        <v>-6696</v>
      </c>
      <c r="Q4383" t="s">
        <v>14897</v>
      </c>
      <c r="R4383" t="s">
        <v>14898</v>
      </c>
      <c r="S4383" t="s">
        <v>34066</v>
      </c>
      <c r="T4383">
        <v>0.17308923567461099</v>
      </c>
      <c r="U4383">
        <v>0.603102917160658</v>
      </c>
      <c r="V4383">
        <v>-24.252262087184999</v>
      </c>
      <c r="W4383">
        <v>0.89107655920673101</v>
      </c>
      <c r="X4383">
        <v>0.95159051474143896</v>
      </c>
      <c r="Y4383">
        <v>0.49193964737204898</v>
      </c>
      <c r="Z4383">
        <v>5.50355599158565E-2</v>
      </c>
      <c r="AA4383">
        <v>0.72610664078822296</v>
      </c>
      <c r="AB4383">
        <v>-24.252262087184999</v>
      </c>
      <c r="AC4383">
        <v>0.75388744886274095</v>
      </c>
      <c r="AD4383">
        <v>0.87989882095915395</v>
      </c>
      <c r="AE4383">
        <v>-0.50806023108144804</v>
      </c>
      <c r="AF4383">
        <v>0.32549523997010099</v>
      </c>
      <c r="AG4383">
        <v>0.70473078222419605</v>
      </c>
      <c r="AH4383">
        <v>-23.322651480396999</v>
      </c>
      <c r="AI4383">
        <v>0.56157887380500204</v>
      </c>
      <c r="AJ4383">
        <v>0.78121606160956403</v>
      </c>
      <c r="AK4383">
        <v>1.3606949728866</v>
      </c>
    </row>
    <row r="4384" spans="1:37" x14ac:dyDescent="0.2">
      <c r="A4384" t="s">
        <v>13888</v>
      </c>
      <c r="B4384">
        <v>106131348</v>
      </c>
      <c r="C4384">
        <v>106131509</v>
      </c>
      <c r="D4384">
        <v>162</v>
      </c>
      <c r="E4384" t="s">
        <v>14899</v>
      </c>
      <c r="F4384">
        <v>2</v>
      </c>
      <c r="G4384" t="s">
        <v>14900</v>
      </c>
      <c r="H4384" t="s">
        <v>34067</v>
      </c>
      <c r="I4384">
        <v>2</v>
      </c>
      <c r="J4384">
        <v>106123052</v>
      </c>
      <c r="K4384">
        <v>106138786</v>
      </c>
      <c r="L4384">
        <v>15735</v>
      </c>
      <c r="M4384">
        <v>2</v>
      </c>
      <c r="N4384">
        <v>80146</v>
      </c>
      <c r="O4384" t="s">
        <v>14901</v>
      </c>
      <c r="P4384">
        <v>7277</v>
      </c>
      <c r="Q4384" t="s">
        <v>14897</v>
      </c>
      <c r="R4384" t="s">
        <v>14898</v>
      </c>
      <c r="S4384" t="s">
        <v>34066</v>
      </c>
      <c r="T4384">
        <v>0.226114626797767</v>
      </c>
      <c r="U4384">
        <v>0.603102917160658</v>
      </c>
      <c r="V4384">
        <v>0.94827075140278705</v>
      </c>
      <c r="W4384">
        <v>0.53578902979875098</v>
      </c>
      <c r="X4384">
        <v>0.82816404034832902</v>
      </c>
      <c r="Y4384">
        <v>-0.66868264950379097</v>
      </c>
      <c r="Z4384">
        <v>0.74327124133663802</v>
      </c>
      <c r="AA4384">
        <v>0.88449086104921903</v>
      </c>
      <c r="AB4384">
        <v>0.36513957865352897</v>
      </c>
      <c r="AC4384">
        <v>0.32111761493163798</v>
      </c>
      <c r="AD4384">
        <v>0.68789738378707299</v>
      </c>
      <c r="AE4384">
        <v>-1.03995422407355</v>
      </c>
      <c r="AF4384">
        <v>7.2648193397059704E-2</v>
      </c>
      <c r="AG4384">
        <v>0.61358003653225202</v>
      </c>
      <c r="AH4384">
        <v>1.24158222022186</v>
      </c>
      <c r="AI4384">
        <v>0.83979649410740298</v>
      </c>
      <c r="AJ4384">
        <v>0.95896800690842199</v>
      </c>
      <c r="AK4384">
        <v>-0.16040111169267901</v>
      </c>
    </row>
    <row r="4385" spans="1:37" x14ac:dyDescent="0.2">
      <c r="A4385" t="s">
        <v>13888</v>
      </c>
      <c r="B4385">
        <v>106131509</v>
      </c>
      <c r="C4385">
        <v>106131670</v>
      </c>
      <c r="D4385">
        <v>162</v>
      </c>
      <c r="E4385" t="s">
        <v>14902</v>
      </c>
      <c r="F4385">
        <v>4</v>
      </c>
      <c r="G4385" t="s">
        <v>14903</v>
      </c>
      <c r="H4385" t="s">
        <v>34067</v>
      </c>
      <c r="I4385">
        <v>2</v>
      </c>
      <c r="J4385">
        <v>106123052</v>
      </c>
      <c r="K4385">
        <v>106138786</v>
      </c>
      <c r="L4385">
        <v>15735</v>
      </c>
      <c r="M4385">
        <v>2</v>
      </c>
      <c r="N4385">
        <v>80146</v>
      </c>
      <c r="O4385" t="s">
        <v>14901</v>
      </c>
      <c r="P4385">
        <v>7116</v>
      </c>
      <c r="Q4385" t="s">
        <v>14897</v>
      </c>
      <c r="R4385" t="s">
        <v>14898</v>
      </c>
      <c r="S4385" t="s">
        <v>34066</v>
      </c>
      <c r="T4385">
        <v>0.226114626797767</v>
      </c>
      <c r="U4385">
        <v>0.603102917160658</v>
      </c>
      <c r="V4385">
        <v>0.94827075140278705</v>
      </c>
      <c r="W4385">
        <v>0.53578902979875098</v>
      </c>
      <c r="X4385">
        <v>0.82816404034832902</v>
      </c>
      <c r="Y4385">
        <v>-0.66868264950379097</v>
      </c>
      <c r="Z4385">
        <v>0.74327124133663802</v>
      </c>
      <c r="AA4385">
        <v>0.88449086104921903</v>
      </c>
      <c r="AB4385">
        <v>0.36513957865352897</v>
      </c>
      <c r="AC4385">
        <v>0.32111761493163798</v>
      </c>
      <c r="AD4385">
        <v>0.68789738378707299</v>
      </c>
      <c r="AE4385">
        <v>-1.03995422407355</v>
      </c>
      <c r="AF4385">
        <v>7.2648193397059704E-2</v>
      </c>
      <c r="AG4385">
        <v>0.61358003653225202</v>
      </c>
      <c r="AH4385">
        <v>1.24158222022186</v>
      </c>
      <c r="AI4385">
        <v>0.83979649410740298</v>
      </c>
      <c r="AJ4385">
        <v>0.95896800690842199</v>
      </c>
      <c r="AK4385">
        <v>-0.16040111169267901</v>
      </c>
    </row>
    <row r="4386" spans="1:37" x14ac:dyDescent="0.2">
      <c r="A4386" t="s">
        <v>13888</v>
      </c>
      <c r="B4386">
        <v>106131670</v>
      </c>
      <c r="C4386">
        <v>106131831</v>
      </c>
      <c r="D4386">
        <v>162</v>
      </c>
      <c r="E4386" t="s">
        <v>14904</v>
      </c>
      <c r="F4386">
        <v>1</v>
      </c>
      <c r="G4386" t="s">
        <v>5678</v>
      </c>
      <c r="H4386" t="s">
        <v>34067</v>
      </c>
      <c r="I4386">
        <v>2</v>
      </c>
      <c r="J4386">
        <v>106123052</v>
      </c>
      <c r="K4386">
        <v>106138786</v>
      </c>
      <c r="L4386">
        <v>15735</v>
      </c>
      <c r="M4386">
        <v>2</v>
      </c>
      <c r="N4386">
        <v>80146</v>
      </c>
      <c r="O4386" t="s">
        <v>14901</v>
      </c>
      <c r="P4386">
        <v>6955</v>
      </c>
      <c r="Q4386" t="s">
        <v>14897</v>
      </c>
      <c r="R4386" t="s">
        <v>14898</v>
      </c>
      <c r="S4386" t="s">
        <v>34066</v>
      </c>
      <c r="T4386">
        <v>0.226114626797767</v>
      </c>
      <c r="U4386">
        <v>0.603102917160658</v>
      </c>
      <c r="V4386">
        <v>0.94827075140278705</v>
      </c>
      <c r="W4386">
        <v>0.53578902979875098</v>
      </c>
      <c r="X4386">
        <v>0.82816404034832902</v>
      </c>
      <c r="Y4386">
        <v>-0.66868264950379097</v>
      </c>
      <c r="Z4386">
        <v>0.74327124133663802</v>
      </c>
      <c r="AA4386">
        <v>0.88449086104921903</v>
      </c>
      <c r="AB4386">
        <v>0.36513957865352897</v>
      </c>
      <c r="AC4386">
        <v>0.32111761493163798</v>
      </c>
      <c r="AD4386">
        <v>0.68789738378707299</v>
      </c>
      <c r="AE4386">
        <v>-1.03995422407355</v>
      </c>
      <c r="AF4386">
        <v>7.2648193397059704E-2</v>
      </c>
      <c r="AG4386">
        <v>0.61358003653225202</v>
      </c>
      <c r="AH4386">
        <v>1.24158222022186</v>
      </c>
      <c r="AI4386">
        <v>0.83979649410740298</v>
      </c>
      <c r="AJ4386">
        <v>0.95896800690842199</v>
      </c>
      <c r="AK4386">
        <v>-0.16040111169267901</v>
      </c>
    </row>
    <row r="4387" spans="1:37" x14ac:dyDescent="0.2">
      <c r="A4387" t="s">
        <v>13888</v>
      </c>
      <c r="B4387">
        <v>106336362</v>
      </c>
      <c r="C4387">
        <v>106336512</v>
      </c>
      <c r="D4387">
        <v>151</v>
      </c>
      <c r="E4387" t="s">
        <v>14905</v>
      </c>
      <c r="F4387">
        <v>0</v>
      </c>
      <c r="G4387" t="s">
        <v>14906</v>
      </c>
      <c r="H4387" t="s">
        <v>31000</v>
      </c>
      <c r="I4387">
        <v>2</v>
      </c>
      <c r="J4387">
        <v>106369724</v>
      </c>
      <c r="K4387">
        <v>106378247</v>
      </c>
      <c r="L4387">
        <v>8524</v>
      </c>
      <c r="M4387">
        <v>1</v>
      </c>
      <c r="N4387">
        <v>402096</v>
      </c>
      <c r="O4387" t="s">
        <v>14907</v>
      </c>
      <c r="P4387">
        <v>-33212</v>
      </c>
      <c r="Q4387" t="s">
        <v>40</v>
      </c>
      <c r="R4387" t="s">
        <v>14908</v>
      </c>
      <c r="S4387" t="s">
        <v>34068</v>
      </c>
      <c r="T4387">
        <v>0.54421053469192604</v>
      </c>
      <c r="U4387">
        <v>0.80321479550967601</v>
      </c>
      <c r="V4387">
        <v>0.84567270912970005</v>
      </c>
      <c r="W4387">
        <v>0.20525741147413201</v>
      </c>
      <c r="X4387">
        <v>0.704072456322962</v>
      </c>
      <c r="Y4387">
        <v>-24.352797819516901</v>
      </c>
      <c r="Z4387">
        <v>0.66713806400786302</v>
      </c>
      <c r="AA4387">
        <v>0.84521697243271998</v>
      </c>
      <c r="AB4387">
        <v>0.56947859942526602</v>
      </c>
      <c r="AC4387">
        <v>0.615069744472027</v>
      </c>
      <c r="AD4387">
        <v>0.87989882095915395</v>
      </c>
      <c r="AE4387">
        <v>-0.46793622110764499</v>
      </c>
      <c r="AF4387">
        <v>0.47948624871920598</v>
      </c>
      <c r="AG4387">
        <v>0.80674443595273604</v>
      </c>
      <c r="AH4387">
        <v>0.74357065003615996</v>
      </c>
      <c r="AI4387">
        <v>0.17351581260912399</v>
      </c>
      <c r="AJ4387">
        <v>0.78121606160956403</v>
      </c>
      <c r="AK4387">
        <v>-24.617946835249601</v>
      </c>
    </row>
    <row r="4388" spans="1:37" x14ac:dyDescent="0.2">
      <c r="A4388" t="s">
        <v>13888</v>
      </c>
      <c r="B4388">
        <v>106491326</v>
      </c>
      <c r="C4388">
        <v>106491475</v>
      </c>
      <c r="D4388">
        <v>150</v>
      </c>
      <c r="E4388" t="s">
        <v>14909</v>
      </c>
      <c r="F4388">
        <v>0</v>
      </c>
      <c r="G4388" t="s">
        <v>14910</v>
      </c>
      <c r="H4388" t="s">
        <v>34069</v>
      </c>
      <c r="I4388">
        <v>2</v>
      </c>
      <c r="J4388">
        <v>106487364</v>
      </c>
      <c r="K4388">
        <v>106544297</v>
      </c>
      <c r="L4388">
        <v>56934</v>
      </c>
      <c r="M4388">
        <v>1</v>
      </c>
      <c r="N4388">
        <v>927</v>
      </c>
      <c r="O4388" t="s">
        <v>14911</v>
      </c>
      <c r="P4388">
        <v>3962</v>
      </c>
      <c r="Q4388" t="s">
        <v>14912</v>
      </c>
      <c r="R4388" t="s">
        <v>14913</v>
      </c>
      <c r="S4388" t="s">
        <v>34070</v>
      </c>
      <c r="T4388">
        <v>0.48707512733851199</v>
      </c>
      <c r="U4388">
        <v>0.78288571403930396</v>
      </c>
      <c r="V4388">
        <v>0.78642085134972095</v>
      </c>
      <c r="W4388">
        <v>0.88279501556983297</v>
      </c>
      <c r="X4388">
        <v>0.95159051474143896</v>
      </c>
      <c r="Y4388">
        <v>-0.118813754539928</v>
      </c>
      <c r="Z4388">
        <v>0.45434534685961198</v>
      </c>
      <c r="AA4388">
        <v>0.84435025072159198</v>
      </c>
      <c r="AB4388">
        <v>0.59709062037808203</v>
      </c>
      <c r="AC4388">
        <v>0.55026649568665997</v>
      </c>
      <c r="AD4388">
        <v>0.87989882095915395</v>
      </c>
      <c r="AE4388">
        <v>-0.45089196493398798</v>
      </c>
      <c r="AF4388">
        <v>0.653715752496836</v>
      </c>
      <c r="AG4388">
        <v>0.81018980091969295</v>
      </c>
      <c r="AH4388">
        <v>0.60061600385111003</v>
      </c>
      <c r="AI4388">
        <v>0.84465274789893396</v>
      </c>
      <c r="AJ4388">
        <v>0.95957881738831197</v>
      </c>
      <c r="AK4388">
        <v>0.21594561294590001</v>
      </c>
    </row>
    <row r="4389" spans="1:37" x14ac:dyDescent="0.2">
      <c r="A4389" t="s">
        <v>13888</v>
      </c>
      <c r="B4389">
        <v>106491475</v>
      </c>
      <c r="C4389">
        <v>106491624</v>
      </c>
      <c r="D4389">
        <v>150</v>
      </c>
      <c r="E4389" t="s">
        <v>14914</v>
      </c>
      <c r="F4389">
        <v>3</v>
      </c>
      <c r="G4389" t="s">
        <v>14915</v>
      </c>
      <c r="H4389" t="s">
        <v>34069</v>
      </c>
      <c r="I4389">
        <v>2</v>
      </c>
      <c r="J4389">
        <v>106487364</v>
      </c>
      <c r="K4389">
        <v>106544297</v>
      </c>
      <c r="L4389">
        <v>56934</v>
      </c>
      <c r="M4389">
        <v>1</v>
      </c>
      <c r="N4389">
        <v>927</v>
      </c>
      <c r="O4389" t="s">
        <v>14911</v>
      </c>
      <c r="P4389">
        <v>4111</v>
      </c>
      <c r="Q4389" t="s">
        <v>14912</v>
      </c>
      <c r="R4389" t="s">
        <v>14913</v>
      </c>
      <c r="S4389" t="s">
        <v>34070</v>
      </c>
      <c r="T4389">
        <v>0.48707512733851199</v>
      </c>
      <c r="U4389">
        <v>0.78288571403930396</v>
      </c>
      <c r="V4389">
        <v>0.78994730226809196</v>
      </c>
      <c r="W4389">
        <v>0.90611394738719397</v>
      </c>
      <c r="X4389">
        <v>0.95159051474143896</v>
      </c>
      <c r="Y4389">
        <v>-9.5579943531324693E-2</v>
      </c>
      <c r="Z4389">
        <v>0.46556348066592101</v>
      </c>
      <c r="AA4389">
        <v>0.84435025072159198</v>
      </c>
      <c r="AB4389">
        <v>0.59276940905952702</v>
      </c>
      <c r="AC4389">
        <v>0.55026649568665997</v>
      </c>
      <c r="AD4389">
        <v>0.87989882095915395</v>
      </c>
      <c r="AE4389">
        <v>-0.456908264041892</v>
      </c>
      <c r="AF4389">
        <v>0.61378221442924397</v>
      </c>
      <c r="AG4389">
        <v>0.80674443595273604</v>
      </c>
      <c r="AH4389">
        <v>0.61243782216854903</v>
      </c>
      <c r="AI4389">
        <v>0.80109512967802898</v>
      </c>
      <c r="AJ4389">
        <v>0.94294302427855303</v>
      </c>
      <c r="AK4389">
        <v>0.25660251556094898</v>
      </c>
    </row>
    <row r="4390" spans="1:37" x14ac:dyDescent="0.2">
      <c r="A4390" t="s">
        <v>13888</v>
      </c>
      <c r="B4390">
        <v>107262823</v>
      </c>
      <c r="C4390">
        <v>107262965</v>
      </c>
      <c r="D4390">
        <v>143</v>
      </c>
      <c r="E4390" t="s">
        <v>14916</v>
      </c>
      <c r="F4390">
        <v>0</v>
      </c>
      <c r="G4390" t="s">
        <v>14917</v>
      </c>
      <c r="H4390" t="s">
        <v>34071</v>
      </c>
      <c r="I4390">
        <v>2</v>
      </c>
      <c r="J4390">
        <v>107266153</v>
      </c>
      <c r="K4390">
        <v>107365543</v>
      </c>
      <c r="L4390">
        <v>99391</v>
      </c>
      <c r="M4390">
        <v>2</v>
      </c>
      <c r="N4390">
        <v>105373536</v>
      </c>
      <c r="O4390" t="s">
        <v>14918</v>
      </c>
      <c r="P4390">
        <v>102578</v>
      </c>
      <c r="Q4390" t="s">
        <v>40</v>
      </c>
      <c r="R4390" t="s">
        <v>14919</v>
      </c>
      <c r="S4390" t="s">
        <v>34072</v>
      </c>
      <c r="T4390">
        <v>0.17308923567461099</v>
      </c>
      <c r="U4390">
        <v>0.603102917160658</v>
      </c>
      <c r="V4390">
        <v>-24.208780803824901</v>
      </c>
      <c r="W4390">
        <v>0.49709177864118298</v>
      </c>
      <c r="X4390">
        <v>0.78363289935355196</v>
      </c>
      <c r="Y4390">
        <v>0.55247150687507096</v>
      </c>
      <c r="Z4390">
        <v>5.50355599158565E-2</v>
      </c>
      <c r="AA4390">
        <v>0.72610664078822296</v>
      </c>
      <c r="AB4390">
        <v>-24.208780803824901</v>
      </c>
      <c r="AC4390">
        <v>0.92091778829119397</v>
      </c>
      <c r="AD4390">
        <v>0.94068432309766403</v>
      </c>
      <c r="AE4390">
        <v>-0.44752842318553898</v>
      </c>
      <c r="AF4390">
        <v>0.32549523997010099</v>
      </c>
      <c r="AG4390">
        <v>0.70473078222419605</v>
      </c>
      <c r="AH4390">
        <v>-23.279170199035601</v>
      </c>
      <c r="AI4390">
        <v>0.197630579561902</v>
      </c>
      <c r="AJ4390">
        <v>0.78121606160956403</v>
      </c>
      <c r="AK4390">
        <v>1.42122688886274</v>
      </c>
    </row>
    <row r="4391" spans="1:37" x14ac:dyDescent="0.2">
      <c r="A4391" t="s">
        <v>13888</v>
      </c>
      <c r="B4391">
        <v>107739940</v>
      </c>
      <c r="C4391">
        <v>107740239</v>
      </c>
      <c r="D4391">
        <v>300</v>
      </c>
      <c r="E4391" t="s">
        <v>14920</v>
      </c>
      <c r="F4391">
        <v>1</v>
      </c>
      <c r="G4391" t="s">
        <v>14921</v>
      </c>
      <c r="H4391" t="s">
        <v>34073</v>
      </c>
      <c r="I4391">
        <v>2</v>
      </c>
      <c r="J4391">
        <v>107382834</v>
      </c>
      <c r="K4391">
        <v>107748270</v>
      </c>
      <c r="L4391">
        <v>365437</v>
      </c>
      <c r="M4391">
        <v>2</v>
      </c>
      <c r="N4391">
        <v>105373538</v>
      </c>
      <c r="O4391" t="s">
        <v>14922</v>
      </c>
      <c r="P4391">
        <v>8031</v>
      </c>
      <c r="Q4391" t="s">
        <v>40</v>
      </c>
      <c r="R4391" t="s">
        <v>14923</v>
      </c>
      <c r="S4391" t="s">
        <v>34074</v>
      </c>
      <c r="T4391">
        <v>0.60505517487546101</v>
      </c>
      <c r="U4391">
        <v>0.82341101933301197</v>
      </c>
      <c r="V4391">
        <v>-1.53332112124992</v>
      </c>
      <c r="W4391">
        <v>0.58018249699262303</v>
      </c>
      <c r="X4391">
        <v>0.88408290063830697</v>
      </c>
      <c r="Y4391">
        <v>-1.2650604698892001</v>
      </c>
      <c r="Z4391">
        <v>0.76527739922187299</v>
      </c>
      <c r="AA4391">
        <v>0.90240616379721195</v>
      </c>
      <c r="AB4391">
        <v>-1.02593671583632</v>
      </c>
      <c r="AC4391">
        <v>0.47061597426797702</v>
      </c>
      <c r="AD4391">
        <v>0.84851685276993005</v>
      </c>
      <c r="AE4391">
        <v>-1.3294396014166801</v>
      </c>
      <c r="AF4391">
        <v>0.52280953684559495</v>
      </c>
      <c r="AG4391">
        <v>0.80674443595273604</v>
      </c>
      <c r="AH4391">
        <v>-1.26636907175842</v>
      </c>
      <c r="AI4391">
        <v>0.73621538317493096</v>
      </c>
      <c r="AJ4391">
        <v>0.90323621838489598</v>
      </c>
      <c r="AK4391">
        <v>-0.78996038941893298</v>
      </c>
    </row>
    <row r="4392" spans="1:37" x14ac:dyDescent="0.2">
      <c r="A4392" t="s">
        <v>13888</v>
      </c>
      <c r="B4392">
        <v>107747153</v>
      </c>
      <c r="C4392">
        <v>107747303</v>
      </c>
      <c r="D4392">
        <v>151</v>
      </c>
      <c r="E4392" t="s">
        <v>14924</v>
      </c>
      <c r="F4392">
        <v>4</v>
      </c>
      <c r="G4392" t="s">
        <v>14925</v>
      </c>
      <c r="H4392" t="s">
        <v>30987</v>
      </c>
      <c r="I4392">
        <v>2</v>
      </c>
      <c r="J4392">
        <v>107382834</v>
      </c>
      <c r="K4392">
        <v>107748270</v>
      </c>
      <c r="L4392">
        <v>365437</v>
      </c>
      <c r="M4392">
        <v>2</v>
      </c>
      <c r="N4392">
        <v>105373538</v>
      </c>
      <c r="O4392" t="s">
        <v>14922</v>
      </c>
      <c r="P4392">
        <v>967</v>
      </c>
      <c r="Q4392" t="s">
        <v>40</v>
      </c>
      <c r="R4392" t="s">
        <v>14923</v>
      </c>
      <c r="S4392" t="s">
        <v>34074</v>
      </c>
      <c r="T4392">
        <v>1</v>
      </c>
      <c r="U4392">
        <v>1</v>
      </c>
      <c r="V4392">
        <v>6.1760060920873099E-2</v>
      </c>
      <c r="W4392">
        <v>0.20525741147413201</v>
      </c>
      <c r="X4392">
        <v>0.704072456322962</v>
      </c>
      <c r="Y4392">
        <v>-23.663047828836099</v>
      </c>
      <c r="Z4392">
        <v>1</v>
      </c>
      <c r="AA4392">
        <v>1</v>
      </c>
      <c r="AB4392">
        <v>-0.758870437477286</v>
      </c>
      <c r="AC4392">
        <v>0.283630615332017</v>
      </c>
      <c r="AD4392">
        <v>0.68253123924728298</v>
      </c>
      <c r="AE4392">
        <v>-4.9929315750273497</v>
      </c>
      <c r="AF4392">
        <v>1</v>
      </c>
      <c r="AG4392">
        <v>1</v>
      </c>
      <c r="AH4392">
        <v>0.84933836998745305</v>
      </c>
      <c r="AI4392">
        <v>0.24456414000292601</v>
      </c>
      <c r="AJ4392">
        <v>0.78121606160956403</v>
      </c>
      <c r="AK4392">
        <v>-22.867267915099202</v>
      </c>
    </row>
    <row r="4393" spans="1:37" x14ac:dyDescent="0.2">
      <c r="A4393" t="s">
        <v>13888</v>
      </c>
      <c r="B4393">
        <v>107747303</v>
      </c>
      <c r="C4393">
        <v>107747453</v>
      </c>
      <c r="D4393">
        <v>151</v>
      </c>
      <c r="E4393" t="s">
        <v>14926</v>
      </c>
      <c r="F4393">
        <v>12</v>
      </c>
      <c r="G4393" t="s">
        <v>14927</v>
      </c>
      <c r="H4393" t="s">
        <v>30987</v>
      </c>
      <c r="I4393">
        <v>2</v>
      </c>
      <c r="J4393">
        <v>107382834</v>
      </c>
      <c r="K4393">
        <v>107748270</v>
      </c>
      <c r="L4393">
        <v>365437</v>
      </c>
      <c r="M4393">
        <v>2</v>
      </c>
      <c r="N4393">
        <v>105373538</v>
      </c>
      <c r="O4393" t="s">
        <v>14922</v>
      </c>
      <c r="P4393">
        <v>817</v>
      </c>
      <c r="Q4393" t="s">
        <v>40</v>
      </c>
      <c r="R4393" t="s">
        <v>14923</v>
      </c>
      <c r="S4393" t="s">
        <v>34074</v>
      </c>
      <c r="T4393">
        <v>1</v>
      </c>
      <c r="U4393">
        <v>1</v>
      </c>
      <c r="V4393">
        <v>-1.74559471988822</v>
      </c>
      <c r="W4393">
        <v>0.20525741147413201</v>
      </c>
      <c r="X4393">
        <v>0.704072456322962</v>
      </c>
      <c r="Y4393">
        <v>-24.835367789923101</v>
      </c>
      <c r="Z4393">
        <v>1</v>
      </c>
      <c r="AA4393">
        <v>1</v>
      </c>
      <c r="AB4393">
        <v>-2.5662252182863798</v>
      </c>
      <c r="AC4393">
        <v>0.283630615332017</v>
      </c>
      <c r="AD4393">
        <v>0.68253123924728298</v>
      </c>
      <c r="AE4393">
        <v>-6.1652515361143099</v>
      </c>
      <c r="AF4393">
        <v>1</v>
      </c>
      <c r="AG4393">
        <v>1</v>
      </c>
      <c r="AH4393">
        <v>-0.85801135728380595</v>
      </c>
      <c r="AI4393">
        <v>0.24456414000292601</v>
      </c>
      <c r="AJ4393">
        <v>0.78121606160956403</v>
      </c>
      <c r="AK4393">
        <v>-23.999448487987099</v>
      </c>
    </row>
    <row r="4394" spans="1:37" x14ac:dyDescent="0.2">
      <c r="A4394" t="s">
        <v>13888</v>
      </c>
      <c r="B4394">
        <v>107747453</v>
      </c>
      <c r="C4394">
        <v>107747603</v>
      </c>
      <c r="D4394">
        <v>151</v>
      </c>
      <c r="E4394" t="s">
        <v>14928</v>
      </c>
      <c r="F4394">
        <v>14</v>
      </c>
      <c r="G4394" t="s">
        <v>14929</v>
      </c>
      <c r="H4394" t="s">
        <v>30987</v>
      </c>
      <c r="I4394">
        <v>2</v>
      </c>
      <c r="J4394">
        <v>107382834</v>
      </c>
      <c r="K4394">
        <v>107748270</v>
      </c>
      <c r="L4394">
        <v>365437</v>
      </c>
      <c r="M4394">
        <v>2</v>
      </c>
      <c r="N4394">
        <v>105373538</v>
      </c>
      <c r="O4394" t="s">
        <v>14922</v>
      </c>
      <c r="P4394">
        <v>667</v>
      </c>
      <c r="Q4394" t="s">
        <v>40</v>
      </c>
      <c r="R4394" t="s">
        <v>14923</v>
      </c>
      <c r="S4394" t="s">
        <v>34074</v>
      </c>
      <c r="T4394">
        <v>0.35387198439864398</v>
      </c>
      <c r="U4394">
        <v>0.603102917160658</v>
      </c>
      <c r="V4394">
        <v>-24.605955409585398</v>
      </c>
      <c r="W4394">
        <v>0.38920677604595899</v>
      </c>
      <c r="X4394">
        <v>0.704072456322962</v>
      </c>
      <c r="Y4394">
        <v>-24.4747108816881</v>
      </c>
      <c r="Z4394">
        <v>0.65379035313853895</v>
      </c>
      <c r="AA4394">
        <v>0.84521697243271998</v>
      </c>
      <c r="AB4394">
        <v>-5.9733137701776098</v>
      </c>
      <c r="AC4394">
        <v>0.71753805159658501</v>
      </c>
      <c r="AD4394">
        <v>0.87989882095915395</v>
      </c>
      <c r="AE4394">
        <v>-5.8045946278793004</v>
      </c>
      <c r="AF4394">
        <v>0.32549523997010099</v>
      </c>
      <c r="AG4394">
        <v>0.70473078222419605</v>
      </c>
      <c r="AH4394">
        <v>-23.718372046980999</v>
      </c>
      <c r="AI4394">
        <v>0.35038410267202102</v>
      </c>
      <c r="AJ4394">
        <v>0.78121606160956403</v>
      </c>
      <c r="AK4394">
        <v>-23.647982724316002</v>
      </c>
    </row>
    <row r="4395" spans="1:37" x14ac:dyDescent="0.2">
      <c r="A4395" t="s">
        <v>13888</v>
      </c>
      <c r="B4395">
        <v>108354953</v>
      </c>
      <c r="C4395">
        <v>108355104</v>
      </c>
      <c r="D4395">
        <v>152</v>
      </c>
      <c r="E4395" t="s">
        <v>14930</v>
      </c>
      <c r="F4395">
        <v>2</v>
      </c>
      <c r="G4395" t="s">
        <v>14931</v>
      </c>
      <c r="H4395" t="s">
        <v>31000</v>
      </c>
      <c r="I4395">
        <v>2</v>
      </c>
      <c r="J4395">
        <v>108377911</v>
      </c>
      <c r="K4395">
        <v>108382922</v>
      </c>
      <c r="L4395">
        <v>5012</v>
      </c>
      <c r="M4395">
        <v>1</v>
      </c>
      <c r="N4395">
        <v>27233</v>
      </c>
      <c r="O4395" t="s">
        <v>14932</v>
      </c>
      <c r="P4395">
        <v>-22807</v>
      </c>
      <c r="Q4395" t="s">
        <v>14933</v>
      </c>
      <c r="R4395" t="s">
        <v>14934</v>
      </c>
      <c r="S4395" t="s">
        <v>34075</v>
      </c>
      <c r="T4395">
        <v>0.32911398597860803</v>
      </c>
      <c r="U4395">
        <v>0.603102917160658</v>
      </c>
      <c r="V4395">
        <v>24.734829669823402</v>
      </c>
      <c r="W4395">
        <v>0.38920677604595899</v>
      </c>
      <c r="X4395">
        <v>0.704072456322962</v>
      </c>
      <c r="Y4395">
        <v>-24.533195816404401</v>
      </c>
      <c r="Z4395">
        <v>0.306975110376564</v>
      </c>
      <c r="AA4395">
        <v>0.72610664078822296</v>
      </c>
      <c r="AB4395">
        <v>24.5507231277223</v>
      </c>
      <c r="AC4395">
        <v>0.71753805159658501</v>
      </c>
      <c r="AD4395">
        <v>0.87989882095915395</v>
      </c>
      <c r="AE4395">
        <v>-1.2055719176453801</v>
      </c>
      <c r="AF4395">
        <v>0.61410715005536498</v>
      </c>
      <c r="AG4395">
        <v>0.80674443595273604</v>
      </c>
      <c r="AH4395">
        <v>1.4812063452952799</v>
      </c>
      <c r="AI4395">
        <v>0.35038410267202102</v>
      </c>
      <c r="AJ4395">
        <v>0.78121606160956403</v>
      </c>
      <c r="AK4395">
        <v>-24.443807928321501</v>
      </c>
    </row>
    <row r="4396" spans="1:37" x14ac:dyDescent="0.2">
      <c r="A4396" t="s">
        <v>13888</v>
      </c>
      <c r="B4396">
        <v>108355287</v>
      </c>
      <c r="C4396">
        <v>108355442</v>
      </c>
      <c r="D4396">
        <v>156</v>
      </c>
      <c r="E4396" t="s">
        <v>14935</v>
      </c>
      <c r="F4396">
        <v>2</v>
      </c>
      <c r="G4396" t="s">
        <v>14936</v>
      </c>
      <c r="H4396" t="s">
        <v>31000</v>
      </c>
      <c r="I4396">
        <v>2</v>
      </c>
      <c r="J4396">
        <v>108377911</v>
      </c>
      <c r="K4396">
        <v>108382922</v>
      </c>
      <c r="L4396">
        <v>5012</v>
      </c>
      <c r="M4396">
        <v>1</v>
      </c>
      <c r="N4396">
        <v>27233</v>
      </c>
      <c r="O4396" t="s">
        <v>14932</v>
      </c>
      <c r="P4396">
        <v>-22469</v>
      </c>
      <c r="Q4396" t="s">
        <v>14933</v>
      </c>
      <c r="R4396" t="s">
        <v>14934</v>
      </c>
      <c r="S4396" t="s">
        <v>34075</v>
      </c>
      <c r="T4396">
        <v>0.32911398597860803</v>
      </c>
      <c r="U4396">
        <v>0.603102917160658</v>
      </c>
      <c r="V4396">
        <v>24.734829669823402</v>
      </c>
      <c r="W4396">
        <v>0.38920677604595899</v>
      </c>
      <c r="X4396">
        <v>0.704072456322962</v>
      </c>
      <c r="Y4396">
        <v>-24.533195816404401</v>
      </c>
      <c r="Z4396">
        <v>0.306975110376564</v>
      </c>
      <c r="AA4396">
        <v>0.72610664078822296</v>
      </c>
      <c r="AB4396">
        <v>24.5507231277223</v>
      </c>
      <c r="AC4396">
        <v>0.71753805159658501</v>
      </c>
      <c r="AD4396">
        <v>0.87989882095915395</v>
      </c>
      <c r="AE4396">
        <v>-1.2055719176453801</v>
      </c>
      <c r="AF4396">
        <v>0.61410715005536498</v>
      </c>
      <c r="AG4396">
        <v>0.80674443595273604</v>
      </c>
      <c r="AH4396">
        <v>1.4812063452952799</v>
      </c>
      <c r="AI4396">
        <v>0.35038410267202102</v>
      </c>
      <c r="AJ4396">
        <v>0.78121606160956403</v>
      </c>
      <c r="AK4396">
        <v>-24.443807928321501</v>
      </c>
    </row>
    <row r="4397" spans="1:37" x14ac:dyDescent="0.2">
      <c r="A4397" t="s">
        <v>13888</v>
      </c>
      <c r="B4397">
        <v>109160685</v>
      </c>
      <c r="C4397">
        <v>109160875</v>
      </c>
      <c r="D4397">
        <v>191</v>
      </c>
      <c r="E4397" t="s">
        <v>14937</v>
      </c>
      <c r="F4397">
        <v>1</v>
      </c>
      <c r="G4397" t="s">
        <v>14938</v>
      </c>
      <c r="H4397" t="s">
        <v>34076</v>
      </c>
      <c r="I4397">
        <v>2</v>
      </c>
      <c r="J4397">
        <v>109141490</v>
      </c>
      <c r="K4397">
        <v>109141588</v>
      </c>
      <c r="L4397">
        <v>99</v>
      </c>
      <c r="M4397">
        <v>2</v>
      </c>
      <c r="N4397">
        <v>100422863</v>
      </c>
      <c r="O4397" t="s">
        <v>14939</v>
      </c>
      <c r="P4397">
        <v>-19097</v>
      </c>
      <c r="Q4397" t="s">
        <v>14940</v>
      </c>
      <c r="R4397" t="s">
        <v>14941</v>
      </c>
      <c r="S4397" t="s">
        <v>34077</v>
      </c>
      <c r="T4397">
        <v>0.152084254673993</v>
      </c>
      <c r="U4397">
        <v>0.603102917160658</v>
      </c>
      <c r="V4397">
        <v>24.129837445328501</v>
      </c>
      <c r="W4397">
        <v>0.89107655920673101</v>
      </c>
      <c r="X4397">
        <v>0.95159051474143896</v>
      </c>
      <c r="Y4397">
        <v>0.34014851985399602</v>
      </c>
      <c r="Z4397">
        <v>0.306975110376564</v>
      </c>
      <c r="AA4397">
        <v>0.72610664078822296</v>
      </c>
      <c r="AB4397">
        <v>23.166363396014599</v>
      </c>
      <c r="AC4397">
        <v>0.75388744886274095</v>
      </c>
      <c r="AD4397">
        <v>0.87989882095915395</v>
      </c>
      <c r="AE4397">
        <v>-0.65985133408931895</v>
      </c>
      <c r="AF4397">
        <v>4.6407610929182198E-2</v>
      </c>
      <c r="AG4397">
        <v>0.476038960109122</v>
      </c>
      <c r="AH4397">
        <v>24.129837445328501</v>
      </c>
      <c r="AI4397">
        <v>0.56157887380500204</v>
      </c>
      <c r="AJ4397">
        <v>0.78121606160956403</v>
      </c>
      <c r="AK4397">
        <v>1.2089038338395</v>
      </c>
    </row>
    <row r="4398" spans="1:37" x14ac:dyDescent="0.2">
      <c r="A4398" t="s">
        <v>13888</v>
      </c>
      <c r="B4398">
        <v>109428042</v>
      </c>
      <c r="C4398">
        <v>109428185</v>
      </c>
      <c r="D4398">
        <v>144</v>
      </c>
      <c r="E4398" t="s">
        <v>14942</v>
      </c>
      <c r="F4398">
        <v>3</v>
      </c>
      <c r="G4398" t="s">
        <v>14943</v>
      </c>
      <c r="H4398" t="s">
        <v>34078</v>
      </c>
      <c r="I4398">
        <v>2</v>
      </c>
      <c r="J4398">
        <v>109313571</v>
      </c>
      <c r="K4398">
        <v>109313625</v>
      </c>
      <c r="L4398">
        <v>55</v>
      </c>
      <c r="M4398">
        <v>2</v>
      </c>
      <c r="N4398">
        <v>100423027</v>
      </c>
      <c r="O4398" t="s">
        <v>14944</v>
      </c>
      <c r="P4398">
        <v>-114417</v>
      </c>
      <c r="Q4398" t="s">
        <v>14945</v>
      </c>
      <c r="R4398" t="s">
        <v>14946</v>
      </c>
      <c r="S4398" t="s">
        <v>34079</v>
      </c>
      <c r="T4398">
        <v>0.16004157865966101</v>
      </c>
      <c r="U4398">
        <v>0.603102917160658</v>
      </c>
      <c r="V4398">
        <v>0.79626830686594596</v>
      </c>
      <c r="W4398">
        <v>0.29423049086709802</v>
      </c>
      <c r="X4398">
        <v>0.704072456322962</v>
      </c>
      <c r="Y4398">
        <v>0.52000194448114001</v>
      </c>
      <c r="Z4398">
        <v>0.65387616922681902</v>
      </c>
      <c r="AA4398">
        <v>0.84521697243271998</v>
      </c>
      <c r="AB4398">
        <v>0.251336789801136</v>
      </c>
      <c r="AC4398">
        <v>0.46588481428071499</v>
      </c>
      <c r="AD4398">
        <v>0.84244175302514401</v>
      </c>
      <c r="AE4398">
        <v>0.200052651439142</v>
      </c>
      <c r="AF4398">
        <v>2.39130441237927E-2</v>
      </c>
      <c r="AG4398">
        <v>0.476038960109122</v>
      </c>
      <c r="AH4398">
        <v>1.08741875113387</v>
      </c>
      <c r="AI4398">
        <v>0.21989941301864699</v>
      </c>
      <c r="AJ4398">
        <v>0.78121606160956403</v>
      </c>
      <c r="AK4398">
        <v>0.61194139484548604</v>
      </c>
    </row>
    <row r="4399" spans="1:37" x14ac:dyDescent="0.2">
      <c r="A4399" t="s">
        <v>13888</v>
      </c>
      <c r="B4399">
        <v>109428185</v>
      </c>
      <c r="C4399">
        <v>109428328</v>
      </c>
      <c r="D4399">
        <v>144</v>
      </c>
      <c r="E4399" t="s">
        <v>14947</v>
      </c>
      <c r="F4399">
        <v>3</v>
      </c>
      <c r="G4399" t="s">
        <v>14948</v>
      </c>
      <c r="H4399" t="s">
        <v>34078</v>
      </c>
      <c r="I4399">
        <v>2</v>
      </c>
      <c r="J4399">
        <v>109313571</v>
      </c>
      <c r="K4399">
        <v>109313625</v>
      </c>
      <c r="L4399">
        <v>55</v>
      </c>
      <c r="M4399">
        <v>2</v>
      </c>
      <c r="N4399">
        <v>100423027</v>
      </c>
      <c r="O4399" t="s">
        <v>14944</v>
      </c>
      <c r="P4399">
        <v>-114560</v>
      </c>
      <c r="Q4399" t="s">
        <v>14945</v>
      </c>
      <c r="R4399" t="s">
        <v>14946</v>
      </c>
      <c r="S4399" t="s">
        <v>34079</v>
      </c>
      <c r="T4399">
        <v>0.16004157865966101</v>
      </c>
      <c r="U4399">
        <v>0.603102917160658</v>
      </c>
      <c r="V4399">
        <v>0.79626830686594596</v>
      </c>
      <c r="W4399">
        <v>0.29423049086709802</v>
      </c>
      <c r="X4399">
        <v>0.704072456322962</v>
      </c>
      <c r="Y4399">
        <v>0.52000194448114001</v>
      </c>
      <c r="Z4399">
        <v>0.65387616922681902</v>
      </c>
      <c r="AA4399">
        <v>0.84521697243271998</v>
      </c>
      <c r="AB4399">
        <v>0.251336789801136</v>
      </c>
      <c r="AC4399">
        <v>0.46588481428071499</v>
      </c>
      <c r="AD4399">
        <v>0.84244175302514401</v>
      </c>
      <c r="AE4399">
        <v>0.200052651439142</v>
      </c>
      <c r="AF4399">
        <v>2.39130441237927E-2</v>
      </c>
      <c r="AG4399">
        <v>0.476038960109122</v>
      </c>
      <c r="AH4399">
        <v>1.08741875113387</v>
      </c>
      <c r="AI4399">
        <v>0.21989941301864699</v>
      </c>
      <c r="AJ4399">
        <v>0.78121606160956403</v>
      </c>
      <c r="AK4399">
        <v>0.61194139484548604</v>
      </c>
    </row>
    <row r="4400" spans="1:37" x14ac:dyDescent="0.2">
      <c r="A4400" t="s">
        <v>13888</v>
      </c>
      <c r="B4400">
        <v>109444433</v>
      </c>
      <c r="C4400">
        <v>109444650</v>
      </c>
      <c r="D4400">
        <v>218</v>
      </c>
      <c r="E4400" t="s">
        <v>14949</v>
      </c>
      <c r="F4400">
        <v>0</v>
      </c>
      <c r="G4400" t="s">
        <v>14950</v>
      </c>
      <c r="H4400" t="s">
        <v>34080</v>
      </c>
      <c r="I4400">
        <v>2</v>
      </c>
      <c r="J4400">
        <v>109564215</v>
      </c>
      <c r="K4400">
        <v>109567853</v>
      </c>
      <c r="L4400">
        <v>3639</v>
      </c>
      <c r="M4400">
        <v>2</v>
      </c>
      <c r="N4400">
        <v>151011</v>
      </c>
      <c r="O4400" t="s">
        <v>14951</v>
      </c>
      <c r="P4400">
        <v>123203</v>
      </c>
      <c r="Q4400" t="s">
        <v>14952</v>
      </c>
      <c r="R4400" t="s">
        <v>14953</v>
      </c>
      <c r="S4400" t="s">
        <v>34081</v>
      </c>
      <c r="T4400">
        <v>0.32911398597860803</v>
      </c>
      <c r="U4400">
        <v>0.603102917160658</v>
      </c>
      <c r="V4400">
        <v>23.798559959475</v>
      </c>
      <c r="W4400">
        <v>0.123414495547065</v>
      </c>
      <c r="X4400">
        <v>0.704072456322962</v>
      </c>
      <c r="Y4400">
        <v>24.862357299880301</v>
      </c>
      <c r="Z4400">
        <v>0.306975110376564</v>
      </c>
      <c r="AA4400">
        <v>0.72610664078822296</v>
      </c>
      <c r="AB4400">
        <v>23.824882644250899</v>
      </c>
      <c r="AC4400">
        <v>0.27780950890804001</v>
      </c>
      <c r="AD4400">
        <v>0.68253123924728298</v>
      </c>
      <c r="AE4400">
        <v>23.862357347180101</v>
      </c>
      <c r="AF4400">
        <v>0.61410715005536498</v>
      </c>
      <c r="AG4400">
        <v>0.80674443595273604</v>
      </c>
      <c r="AH4400">
        <v>1.0204789516397601</v>
      </c>
      <c r="AI4400">
        <v>3.6185182304427702E-2</v>
      </c>
      <c r="AJ4400">
        <v>0.78121606160956403</v>
      </c>
      <c r="AK4400">
        <v>24.862357299880301</v>
      </c>
    </row>
    <row r="4401" spans="1:37" x14ac:dyDescent="0.2">
      <c r="A4401" t="s">
        <v>13888</v>
      </c>
      <c r="B4401">
        <v>109488084</v>
      </c>
      <c r="C4401">
        <v>109488254</v>
      </c>
      <c r="D4401">
        <v>171</v>
      </c>
      <c r="E4401" t="s">
        <v>14954</v>
      </c>
      <c r="F4401">
        <v>4</v>
      </c>
      <c r="G4401" t="s">
        <v>14955</v>
      </c>
      <c r="H4401" t="s">
        <v>34082</v>
      </c>
      <c r="I4401">
        <v>2</v>
      </c>
      <c r="J4401">
        <v>109564215</v>
      </c>
      <c r="K4401">
        <v>109567853</v>
      </c>
      <c r="L4401">
        <v>3639</v>
      </c>
      <c r="M4401">
        <v>2</v>
      </c>
      <c r="N4401">
        <v>151011</v>
      </c>
      <c r="O4401" t="s">
        <v>14951</v>
      </c>
      <c r="P4401">
        <v>79599</v>
      </c>
      <c r="Q4401" t="s">
        <v>14952</v>
      </c>
      <c r="R4401" t="s">
        <v>14953</v>
      </c>
      <c r="S4401" t="s">
        <v>34081</v>
      </c>
      <c r="T4401">
        <v>0.35387198439864398</v>
      </c>
      <c r="U4401">
        <v>0.603102917160658</v>
      </c>
      <c r="V4401">
        <v>-24.364862533033602</v>
      </c>
      <c r="W4401">
        <v>0.38920677604595899</v>
      </c>
      <c r="X4401">
        <v>0.704072456322962</v>
      </c>
      <c r="Y4401">
        <v>-23.312357342420501</v>
      </c>
      <c r="Z4401">
        <v>0.65379035313853895</v>
      </c>
      <c r="AA4401">
        <v>0.84521697243271998</v>
      </c>
      <c r="AB4401">
        <v>-1.81434535706926</v>
      </c>
      <c r="AC4401">
        <v>0.75388744886274095</v>
      </c>
      <c r="AD4401">
        <v>0.87989882095915395</v>
      </c>
      <c r="AE4401">
        <v>0.196895154005059</v>
      </c>
      <c r="AF4401">
        <v>0.32549523997010099</v>
      </c>
      <c r="AG4401">
        <v>0.70473078222419605</v>
      </c>
      <c r="AH4401">
        <v>-24.046941148734099</v>
      </c>
      <c r="AI4401">
        <v>0.35038410267202102</v>
      </c>
      <c r="AJ4401">
        <v>0.78121606160956403</v>
      </c>
      <c r="AK4401">
        <v>-23.976551825004599</v>
      </c>
    </row>
    <row r="4402" spans="1:37" x14ac:dyDescent="0.2">
      <c r="A4402" t="s">
        <v>13888</v>
      </c>
      <c r="B4402">
        <v>109511595</v>
      </c>
      <c r="C4402">
        <v>109511752</v>
      </c>
      <c r="D4402">
        <v>158</v>
      </c>
      <c r="E4402" t="s">
        <v>14956</v>
      </c>
      <c r="F4402">
        <v>1</v>
      </c>
      <c r="G4402" t="s">
        <v>14957</v>
      </c>
      <c r="H4402" t="s">
        <v>31000</v>
      </c>
      <c r="I4402">
        <v>2</v>
      </c>
      <c r="J4402">
        <v>109564215</v>
      </c>
      <c r="K4402">
        <v>109567853</v>
      </c>
      <c r="L4402">
        <v>3639</v>
      </c>
      <c r="M4402">
        <v>2</v>
      </c>
      <c r="N4402">
        <v>151011</v>
      </c>
      <c r="O4402" t="s">
        <v>14951</v>
      </c>
      <c r="P4402">
        <v>56101</v>
      </c>
      <c r="Q4402" t="s">
        <v>14952</v>
      </c>
      <c r="R4402" t="s">
        <v>14953</v>
      </c>
      <c r="S4402" t="s">
        <v>34081</v>
      </c>
      <c r="T4402">
        <v>0.35387198439864398</v>
      </c>
      <c r="U4402">
        <v>0.603102917160658</v>
      </c>
      <c r="V4402">
        <v>-24.449310424771902</v>
      </c>
      <c r="W4402">
        <v>0.20525741147413201</v>
      </c>
      <c r="X4402">
        <v>0.704072456322962</v>
      </c>
      <c r="Y4402">
        <v>-25.222295246938401</v>
      </c>
      <c r="Z4402">
        <v>0.65379035313853895</v>
      </c>
      <c r="AA4402">
        <v>0.84521697243271998</v>
      </c>
      <c r="AB4402">
        <v>-1.0914384274003399</v>
      </c>
      <c r="AC4402">
        <v>7.0489011448141195E-2</v>
      </c>
      <c r="AD4402">
        <v>0.57684129297949804</v>
      </c>
      <c r="AE4402">
        <v>-25.222295246938401</v>
      </c>
      <c r="AF4402">
        <v>0.32549523997010099</v>
      </c>
      <c r="AG4402">
        <v>0.70473078222419605</v>
      </c>
      <c r="AH4402">
        <v>-24.423929135349301</v>
      </c>
      <c r="AI4402">
        <v>0.35038410267202102</v>
      </c>
      <c r="AJ4402">
        <v>0.78121606160956403</v>
      </c>
      <c r="AK4402">
        <v>-24.353539810662799</v>
      </c>
    </row>
    <row r="4403" spans="1:37" x14ac:dyDescent="0.2">
      <c r="A4403" t="s">
        <v>13888</v>
      </c>
      <c r="B4403">
        <v>109511794</v>
      </c>
      <c r="C4403">
        <v>109511947</v>
      </c>
      <c r="D4403">
        <v>154</v>
      </c>
      <c r="E4403" t="s">
        <v>14958</v>
      </c>
      <c r="F4403">
        <v>3</v>
      </c>
      <c r="G4403" t="s">
        <v>14959</v>
      </c>
      <c r="H4403" t="s">
        <v>31000</v>
      </c>
      <c r="I4403">
        <v>2</v>
      </c>
      <c r="J4403">
        <v>109564215</v>
      </c>
      <c r="K4403">
        <v>109567853</v>
      </c>
      <c r="L4403">
        <v>3639</v>
      </c>
      <c r="M4403">
        <v>2</v>
      </c>
      <c r="N4403">
        <v>151011</v>
      </c>
      <c r="O4403" t="s">
        <v>14951</v>
      </c>
      <c r="P4403">
        <v>55906</v>
      </c>
      <c r="Q4403" t="s">
        <v>14952</v>
      </c>
      <c r="R4403" t="s">
        <v>14953</v>
      </c>
      <c r="S4403" t="s">
        <v>34081</v>
      </c>
      <c r="T4403">
        <v>0.35387198439864398</v>
      </c>
      <c r="U4403">
        <v>0.603102917160658</v>
      </c>
      <c r="V4403">
        <v>-24.449310424771902</v>
      </c>
      <c r="W4403">
        <v>0.20525741147413201</v>
      </c>
      <c r="X4403">
        <v>0.704072456322962</v>
      </c>
      <c r="Y4403">
        <v>-25.222295246938401</v>
      </c>
      <c r="Z4403">
        <v>0.65379035313853895</v>
      </c>
      <c r="AA4403">
        <v>0.84521697243271998</v>
      </c>
      <c r="AB4403">
        <v>-1.0914384274003399</v>
      </c>
      <c r="AC4403">
        <v>7.0489011448141195E-2</v>
      </c>
      <c r="AD4403">
        <v>0.57684129297949804</v>
      </c>
      <c r="AE4403">
        <v>-25.222295246938401</v>
      </c>
      <c r="AF4403">
        <v>0.32549523997010099</v>
      </c>
      <c r="AG4403">
        <v>0.70473078222419605</v>
      </c>
      <c r="AH4403">
        <v>-24.423929135349301</v>
      </c>
      <c r="AI4403">
        <v>0.35038410267202102</v>
      </c>
      <c r="AJ4403">
        <v>0.78121606160956403</v>
      </c>
      <c r="AK4403">
        <v>-24.353539810662799</v>
      </c>
    </row>
    <row r="4404" spans="1:37" x14ac:dyDescent="0.2">
      <c r="A4404" t="s">
        <v>13888</v>
      </c>
      <c r="B4404">
        <v>109511947</v>
      </c>
      <c r="C4404">
        <v>109512100</v>
      </c>
      <c r="D4404">
        <v>154</v>
      </c>
      <c r="E4404" t="s">
        <v>14960</v>
      </c>
      <c r="F4404">
        <v>0</v>
      </c>
      <c r="G4404" t="s">
        <v>14961</v>
      </c>
      <c r="H4404" t="s">
        <v>31000</v>
      </c>
      <c r="I4404">
        <v>2</v>
      </c>
      <c r="J4404">
        <v>109564215</v>
      </c>
      <c r="K4404">
        <v>109567853</v>
      </c>
      <c r="L4404">
        <v>3639</v>
      </c>
      <c r="M4404">
        <v>2</v>
      </c>
      <c r="N4404">
        <v>151011</v>
      </c>
      <c r="O4404" t="s">
        <v>14951</v>
      </c>
      <c r="P4404">
        <v>55753</v>
      </c>
      <c r="Q4404" t="s">
        <v>14952</v>
      </c>
      <c r="R4404" t="s">
        <v>14953</v>
      </c>
      <c r="S4404" t="s">
        <v>34081</v>
      </c>
      <c r="T4404">
        <v>0.35387198439864398</v>
      </c>
      <c r="U4404">
        <v>0.603102917160658</v>
      </c>
      <c r="V4404">
        <v>-24.449310424771902</v>
      </c>
      <c r="W4404">
        <v>0.20525741147413201</v>
      </c>
      <c r="X4404">
        <v>0.704072456322962</v>
      </c>
      <c r="Y4404">
        <v>-25.222295246938401</v>
      </c>
      <c r="Z4404">
        <v>0.65379035313853895</v>
      </c>
      <c r="AA4404">
        <v>0.84521697243271998</v>
      </c>
      <c r="AB4404">
        <v>-1.0914384274003399</v>
      </c>
      <c r="AC4404">
        <v>7.0489011448141195E-2</v>
      </c>
      <c r="AD4404">
        <v>0.57684129297949804</v>
      </c>
      <c r="AE4404">
        <v>-25.222295246938401</v>
      </c>
      <c r="AF4404">
        <v>0.32549523997010099</v>
      </c>
      <c r="AG4404">
        <v>0.70473078222419605</v>
      </c>
      <c r="AH4404">
        <v>-24.423929135349301</v>
      </c>
      <c r="AI4404">
        <v>0.35038410267202102</v>
      </c>
      <c r="AJ4404">
        <v>0.78121606160956403</v>
      </c>
      <c r="AK4404">
        <v>-24.353539810662799</v>
      </c>
    </row>
    <row r="4405" spans="1:37" x14ac:dyDescent="0.2">
      <c r="A4405" t="s">
        <v>13888</v>
      </c>
      <c r="B4405">
        <v>109950312</v>
      </c>
      <c r="C4405">
        <v>109950454</v>
      </c>
      <c r="D4405">
        <v>143</v>
      </c>
      <c r="E4405" t="s">
        <v>14962</v>
      </c>
      <c r="F4405">
        <v>1</v>
      </c>
      <c r="G4405" t="s">
        <v>14963</v>
      </c>
      <c r="H4405" t="s">
        <v>31032</v>
      </c>
      <c r="I4405">
        <v>2</v>
      </c>
      <c r="J4405">
        <v>109947714</v>
      </c>
      <c r="K4405">
        <v>109968552</v>
      </c>
      <c r="L4405">
        <v>20839</v>
      </c>
      <c r="M4405">
        <v>1</v>
      </c>
      <c r="N4405">
        <v>440895</v>
      </c>
      <c r="O4405" t="s">
        <v>14964</v>
      </c>
      <c r="P4405">
        <v>2598</v>
      </c>
      <c r="Q4405" t="s">
        <v>14965</v>
      </c>
      <c r="R4405" t="s">
        <v>14966</v>
      </c>
      <c r="S4405" t="s">
        <v>34083</v>
      </c>
      <c r="T4405">
        <v>0.17308923567461099</v>
      </c>
      <c r="U4405">
        <v>0.603102917160658</v>
      </c>
      <c r="V4405">
        <v>-24.954991218940599</v>
      </c>
      <c r="W4405">
        <v>0.89107655920673101</v>
      </c>
      <c r="X4405">
        <v>0.95159051474143896</v>
      </c>
      <c r="Y4405">
        <v>0.57310867104418195</v>
      </c>
      <c r="Z4405">
        <v>5.50355599158565E-2</v>
      </c>
      <c r="AA4405">
        <v>0.72610664078822296</v>
      </c>
      <c r="AB4405">
        <v>-24.954991218940599</v>
      </c>
      <c r="AC4405">
        <v>0.75388744886274095</v>
      </c>
      <c r="AD4405">
        <v>0.87989882095915395</v>
      </c>
      <c r="AE4405">
        <v>-0.42689125616651602</v>
      </c>
      <c r="AF4405">
        <v>0.32549523997010099</v>
      </c>
      <c r="AG4405">
        <v>0.70473078222419605</v>
      </c>
      <c r="AH4405">
        <v>-24.0253805869656</v>
      </c>
      <c r="AI4405">
        <v>0.56157887380500204</v>
      </c>
      <c r="AJ4405">
        <v>0.78121606160956403</v>
      </c>
      <c r="AK4405">
        <v>1.4418640483085401</v>
      </c>
    </row>
    <row r="4406" spans="1:37" x14ac:dyDescent="0.2">
      <c r="A4406" t="s">
        <v>13888</v>
      </c>
      <c r="B4406">
        <v>110050367</v>
      </c>
      <c r="C4406">
        <v>110050562</v>
      </c>
      <c r="D4406">
        <v>196</v>
      </c>
      <c r="E4406" t="s">
        <v>14967</v>
      </c>
      <c r="F4406">
        <v>2</v>
      </c>
      <c r="G4406" t="s">
        <v>14968</v>
      </c>
      <c r="H4406" t="s">
        <v>30987</v>
      </c>
      <c r="I4406">
        <v>2</v>
      </c>
      <c r="J4406">
        <v>110022447</v>
      </c>
      <c r="K4406">
        <v>110050064</v>
      </c>
      <c r="L4406">
        <v>27618</v>
      </c>
      <c r="M4406">
        <v>2</v>
      </c>
      <c r="N4406">
        <v>105373985</v>
      </c>
      <c r="O4406" t="s">
        <v>14969</v>
      </c>
      <c r="P4406">
        <v>-303</v>
      </c>
      <c r="Q4406" t="s">
        <v>40</v>
      </c>
      <c r="R4406" t="s">
        <v>14970</v>
      </c>
      <c r="S4406" t="s">
        <v>34084</v>
      </c>
      <c r="T4406">
        <v>0.32911398597860803</v>
      </c>
      <c r="U4406">
        <v>0.603102917160658</v>
      </c>
      <c r="V4406">
        <v>22.476632012902702</v>
      </c>
      <c r="W4406">
        <v>0.29261482077562401</v>
      </c>
      <c r="X4406">
        <v>0.704072456322962</v>
      </c>
      <c r="Y4406">
        <v>22.5506325819869</v>
      </c>
      <c r="Z4406">
        <v>0.48464167878831399</v>
      </c>
      <c r="AA4406">
        <v>0.84435025072159198</v>
      </c>
      <c r="AB4406">
        <v>21.5131581237601</v>
      </c>
      <c r="AC4406">
        <v>0.45677901822897599</v>
      </c>
      <c r="AD4406">
        <v>0.82872126865393902</v>
      </c>
      <c r="AE4406">
        <v>21.5506328168191</v>
      </c>
      <c r="AF4406">
        <v>0.16793847098801201</v>
      </c>
      <c r="AG4406">
        <v>0.68151250837662902</v>
      </c>
      <c r="AH4406">
        <v>22.476632012902702</v>
      </c>
      <c r="AI4406">
        <v>0.14667288820271701</v>
      </c>
      <c r="AJ4406">
        <v>0.78121606160956403</v>
      </c>
      <c r="AK4406">
        <v>22.5506325819869</v>
      </c>
    </row>
    <row r="4407" spans="1:37" x14ac:dyDescent="0.2">
      <c r="A4407" t="s">
        <v>13888</v>
      </c>
      <c r="B4407">
        <v>110320903</v>
      </c>
      <c r="C4407">
        <v>110321098</v>
      </c>
      <c r="D4407">
        <v>196</v>
      </c>
      <c r="E4407" t="s">
        <v>14971</v>
      </c>
      <c r="F4407">
        <v>2</v>
      </c>
      <c r="G4407" t="s">
        <v>14972</v>
      </c>
      <c r="H4407" t="s">
        <v>30987</v>
      </c>
      <c r="I4407">
        <v>2</v>
      </c>
      <c r="J4407">
        <v>110321402</v>
      </c>
      <c r="K4407">
        <v>110348941</v>
      </c>
      <c r="L4407">
        <v>27540</v>
      </c>
      <c r="M4407">
        <v>1</v>
      </c>
      <c r="N4407">
        <v>105373551</v>
      </c>
      <c r="O4407" t="s">
        <v>14973</v>
      </c>
      <c r="P4407">
        <v>-304</v>
      </c>
      <c r="Q4407" t="s">
        <v>40</v>
      </c>
      <c r="R4407" t="s">
        <v>14974</v>
      </c>
      <c r="S4407" t="s">
        <v>34085</v>
      </c>
      <c r="T4407">
        <v>0.32911398597860803</v>
      </c>
      <c r="U4407">
        <v>0.603102917160658</v>
      </c>
      <c r="V4407">
        <v>22.476632012902702</v>
      </c>
      <c r="W4407">
        <v>0.29261482077562401</v>
      </c>
      <c r="X4407">
        <v>0.704072456322962</v>
      </c>
      <c r="Y4407">
        <v>22.5506325819869</v>
      </c>
      <c r="Z4407">
        <v>0.48464167878831399</v>
      </c>
      <c r="AA4407">
        <v>0.84435025072159198</v>
      </c>
      <c r="AB4407">
        <v>21.5131581237601</v>
      </c>
      <c r="AC4407">
        <v>0.45677901822897599</v>
      </c>
      <c r="AD4407">
        <v>0.82872126865393902</v>
      </c>
      <c r="AE4407">
        <v>21.5506328168191</v>
      </c>
      <c r="AF4407">
        <v>0.16793847098801201</v>
      </c>
      <c r="AG4407">
        <v>0.68151250837662902</v>
      </c>
      <c r="AH4407">
        <v>22.476632012902702</v>
      </c>
      <c r="AI4407">
        <v>0.14667288820271701</v>
      </c>
      <c r="AJ4407">
        <v>0.78121606160956403</v>
      </c>
      <c r="AK4407">
        <v>22.5506325819869</v>
      </c>
    </row>
    <row r="4408" spans="1:37" x14ac:dyDescent="0.2">
      <c r="A4408" t="s">
        <v>13888</v>
      </c>
      <c r="B4408">
        <v>110421040</v>
      </c>
      <c r="C4408">
        <v>110421320</v>
      </c>
      <c r="D4408">
        <v>281</v>
      </c>
      <c r="E4408" t="s">
        <v>14975</v>
      </c>
      <c r="F4408">
        <v>4</v>
      </c>
      <c r="G4408" t="s">
        <v>14976</v>
      </c>
      <c r="H4408" t="s">
        <v>31032</v>
      </c>
      <c r="I4408">
        <v>2</v>
      </c>
      <c r="J4408">
        <v>110402936</v>
      </c>
      <c r="K4408">
        <v>110423792</v>
      </c>
      <c r="L4408">
        <v>20857</v>
      </c>
      <c r="M4408">
        <v>2</v>
      </c>
      <c r="N4408">
        <v>100288570</v>
      </c>
      <c r="O4408" t="s">
        <v>14977</v>
      </c>
      <c r="P4408">
        <v>2472</v>
      </c>
      <c r="Q4408" t="s">
        <v>14978</v>
      </c>
      <c r="R4408" t="s">
        <v>14979</v>
      </c>
      <c r="S4408" t="s">
        <v>34086</v>
      </c>
      <c r="T4408">
        <v>0.17308923567461099</v>
      </c>
      <c r="U4408">
        <v>0.603102917160658</v>
      </c>
      <c r="V4408">
        <v>-24.328998192902102</v>
      </c>
      <c r="W4408">
        <v>0.89107655920673101</v>
      </c>
      <c r="X4408">
        <v>0.95159051474143896</v>
      </c>
      <c r="Y4408">
        <v>0.66621804685600094</v>
      </c>
      <c r="Z4408">
        <v>5.50355599158565E-2</v>
      </c>
      <c r="AA4408">
        <v>0.72610664078822296</v>
      </c>
      <c r="AB4408">
        <v>-24.328998192902102</v>
      </c>
      <c r="AC4408">
        <v>0.75388744886274095</v>
      </c>
      <c r="AD4408">
        <v>0.87989882095915395</v>
      </c>
      <c r="AE4408">
        <v>-0.33378184396005101</v>
      </c>
      <c r="AF4408">
        <v>0.32549523997010099</v>
      </c>
      <c r="AG4408">
        <v>0.70473078222419605</v>
      </c>
      <c r="AH4408">
        <v>-23.399387582730501</v>
      </c>
      <c r="AI4408">
        <v>0.56157887380500204</v>
      </c>
      <c r="AJ4408">
        <v>0.78121606160956403</v>
      </c>
      <c r="AK4408">
        <v>1.5349733704459401</v>
      </c>
    </row>
    <row r="4409" spans="1:37" x14ac:dyDescent="0.2">
      <c r="A4409" t="s">
        <v>13888</v>
      </c>
      <c r="B4409">
        <v>111682050</v>
      </c>
      <c r="C4409">
        <v>111682212</v>
      </c>
      <c r="D4409">
        <v>163</v>
      </c>
      <c r="E4409" t="s">
        <v>14980</v>
      </c>
      <c r="F4409">
        <v>13</v>
      </c>
      <c r="G4409" t="s">
        <v>14981</v>
      </c>
      <c r="H4409" t="s">
        <v>34087</v>
      </c>
      <c r="I4409">
        <v>2</v>
      </c>
      <c r="J4409">
        <v>111429324</v>
      </c>
      <c r="K4409">
        <v>111699033</v>
      </c>
      <c r="L4409">
        <v>269710</v>
      </c>
      <c r="M4409">
        <v>2</v>
      </c>
      <c r="N4409">
        <v>541471</v>
      </c>
      <c r="O4409" t="s">
        <v>14982</v>
      </c>
      <c r="P4409">
        <v>16821</v>
      </c>
      <c r="Q4409" t="s">
        <v>14983</v>
      </c>
      <c r="R4409" t="s">
        <v>14984</v>
      </c>
      <c r="S4409" t="s">
        <v>34088</v>
      </c>
      <c r="T4409">
        <v>0.583211159830616</v>
      </c>
      <c r="U4409">
        <v>0.81360520874211995</v>
      </c>
      <c r="V4409">
        <v>-0.96436579882222195</v>
      </c>
      <c r="W4409">
        <v>0.20525741147413201</v>
      </c>
      <c r="X4409">
        <v>0.704072456322962</v>
      </c>
      <c r="Y4409">
        <v>-21.755184954486801</v>
      </c>
      <c r="Z4409">
        <v>1</v>
      </c>
      <c r="AA4409">
        <v>1</v>
      </c>
      <c r="AB4409">
        <v>-1.92783958610182</v>
      </c>
      <c r="AC4409">
        <v>0.32081866871113202</v>
      </c>
      <c r="AD4409">
        <v>0.68773325147593101</v>
      </c>
      <c r="AE4409">
        <v>0.31038966320617301</v>
      </c>
      <c r="AF4409">
        <v>0.23669707478149901</v>
      </c>
      <c r="AG4409">
        <v>0.69020448338054297</v>
      </c>
      <c r="AH4409">
        <v>-3.4755291054168302E-2</v>
      </c>
      <c r="AI4409">
        <v>0.24456414000292601</v>
      </c>
      <c r="AJ4409">
        <v>0.78121606160956403</v>
      </c>
      <c r="AK4409">
        <v>-22.4946548046148</v>
      </c>
    </row>
    <row r="4410" spans="1:37" x14ac:dyDescent="0.2">
      <c r="A4410" t="s">
        <v>13888</v>
      </c>
      <c r="B4410">
        <v>111682212</v>
      </c>
      <c r="C4410">
        <v>111682374</v>
      </c>
      <c r="D4410">
        <v>163</v>
      </c>
      <c r="E4410" t="s">
        <v>14985</v>
      </c>
      <c r="F4410">
        <v>7</v>
      </c>
      <c r="G4410" t="s">
        <v>14986</v>
      </c>
      <c r="H4410" t="s">
        <v>34087</v>
      </c>
      <c r="I4410">
        <v>2</v>
      </c>
      <c r="J4410">
        <v>111429324</v>
      </c>
      <c r="K4410">
        <v>111699033</v>
      </c>
      <c r="L4410">
        <v>269710</v>
      </c>
      <c r="M4410">
        <v>2</v>
      </c>
      <c r="N4410">
        <v>541471</v>
      </c>
      <c r="O4410" t="s">
        <v>14982</v>
      </c>
      <c r="P4410">
        <v>16659</v>
      </c>
      <c r="Q4410" t="s">
        <v>14983</v>
      </c>
      <c r="R4410" t="s">
        <v>14984</v>
      </c>
      <c r="S4410" t="s">
        <v>34088</v>
      </c>
      <c r="T4410">
        <v>0.583211159830616</v>
      </c>
      <c r="U4410">
        <v>0.81360520874211995</v>
      </c>
      <c r="V4410">
        <v>-0.96436579882222195</v>
      </c>
      <c r="W4410">
        <v>0.20525741147413201</v>
      </c>
      <c r="X4410">
        <v>0.704072456322962</v>
      </c>
      <c r="Y4410">
        <v>-21.755184954486801</v>
      </c>
      <c r="Z4410">
        <v>1</v>
      </c>
      <c r="AA4410">
        <v>1</v>
      </c>
      <c r="AB4410">
        <v>-1.92783958610182</v>
      </c>
      <c r="AC4410">
        <v>0.32081866871113202</v>
      </c>
      <c r="AD4410">
        <v>0.68773325147593101</v>
      </c>
      <c r="AE4410">
        <v>0.31038966320617301</v>
      </c>
      <c r="AF4410">
        <v>0.23669707478149901</v>
      </c>
      <c r="AG4410">
        <v>0.69020448338054297</v>
      </c>
      <c r="AH4410">
        <v>-3.4755291054168302E-2</v>
      </c>
      <c r="AI4410">
        <v>0.24456414000292601</v>
      </c>
      <c r="AJ4410">
        <v>0.78121606160956403</v>
      </c>
      <c r="AK4410">
        <v>-22.4946548046148</v>
      </c>
    </row>
    <row r="4411" spans="1:37" x14ac:dyDescent="0.2">
      <c r="A4411" t="s">
        <v>13888</v>
      </c>
      <c r="B4411">
        <v>111808753</v>
      </c>
      <c r="C4411">
        <v>111809023</v>
      </c>
      <c r="D4411">
        <v>271</v>
      </c>
      <c r="E4411" t="s">
        <v>14987</v>
      </c>
      <c r="F4411">
        <v>0</v>
      </c>
      <c r="G4411" t="s">
        <v>14988</v>
      </c>
      <c r="H4411" t="s">
        <v>34089</v>
      </c>
      <c r="I4411">
        <v>2</v>
      </c>
      <c r="J4411">
        <v>111802533</v>
      </c>
      <c r="K4411">
        <v>111821756</v>
      </c>
      <c r="L4411">
        <v>19224</v>
      </c>
      <c r="M4411">
        <v>2</v>
      </c>
      <c r="N4411">
        <v>64682</v>
      </c>
      <c r="O4411" t="s">
        <v>14989</v>
      </c>
      <c r="P4411">
        <v>12733</v>
      </c>
      <c r="Q4411" t="s">
        <v>14990</v>
      </c>
      <c r="R4411" t="s">
        <v>14705</v>
      </c>
      <c r="S4411" t="s">
        <v>34090</v>
      </c>
      <c r="T4411">
        <v>0.506551998792793</v>
      </c>
      <c r="U4411">
        <v>0.78288571403930396</v>
      </c>
      <c r="V4411">
        <v>3.5044841011789098</v>
      </c>
      <c r="W4411">
        <v>0.428214032775322</v>
      </c>
      <c r="X4411">
        <v>0.73460997439807996</v>
      </c>
      <c r="Y4411">
        <v>3.7097291412450901</v>
      </c>
      <c r="Z4411">
        <v>0.93459220503170903</v>
      </c>
      <c r="AA4411">
        <v>0.99919698600769702</v>
      </c>
      <c r="AB4411">
        <v>2.5410100399206001</v>
      </c>
      <c r="AC4411">
        <v>0.85817338719172098</v>
      </c>
      <c r="AD4411">
        <v>0.94068432309766403</v>
      </c>
      <c r="AE4411">
        <v>2.7097292039616598</v>
      </c>
      <c r="AF4411">
        <v>0.205398459628826</v>
      </c>
      <c r="AG4411">
        <v>0.68151250837662902</v>
      </c>
      <c r="AH4411">
        <v>4.4340940954153503</v>
      </c>
      <c r="AI4411">
        <v>0.170234813229591</v>
      </c>
      <c r="AJ4411">
        <v>0.78121606160956403</v>
      </c>
      <c r="AK4411">
        <v>4.5784839300947002</v>
      </c>
    </row>
    <row r="4412" spans="1:37" x14ac:dyDescent="0.2">
      <c r="A4412" t="s">
        <v>13888</v>
      </c>
      <c r="B4412">
        <v>112430894</v>
      </c>
      <c r="C4412">
        <v>112431046</v>
      </c>
      <c r="D4412">
        <v>153</v>
      </c>
      <c r="E4412" t="s">
        <v>14991</v>
      </c>
      <c r="F4412">
        <v>5</v>
      </c>
      <c r="G4412" t="s">
        <v>14992</v>
      </c>
      <c r="H4412" t="s">
        <v>31032</v>
      </c>
      <c r="I4412">
        <v>2</v>
      </c>
      <c r="J4412">
        <v>112417777</v>
      </c>
      <c r="K4412">
        <v>112433519</v>
      </c>
      <c r="L4412">
        <v>15743</v>
      </c>
      <c r="M4412">
        <v>2</v>
      </c>
      <c r="N4412">
        <v>727851</v>
      </c>
      <c r="O4412" t="s">
        <v>14993</v>
      </c>
      <c r="P4412">
        <v>2473</v>
      </c>
      <c r="Q4412" t="s">
        <v>14994</v>
      </c>
      <c r="R4412" t="s">
        <v>14995</v>
      </c>
      <c r="S4412" t="s">
        <v>34091</v>
      </c>
      <c r="T4412">
        <v>0.32911398597860803</v>
      </c>
      <c r="U4412">
        <v>0.603102917160658</v>
      </c>
      <c r="V4412">
        <v>22.1883613066612</v>
      </c>
      <c r="W4412">
        <v>0.29261482077562401</v>
      </c>
      <c r="X4412">
        <v>0.704072456322962</v>
      </c>
      <c r="Y4412">
        <v>22.262361873011699</v>
      </c>
      <c r="Z4412">
        <v>0.48464167878831399</v>
      </c>
      <c r="AA4412">
        <v>0.84435025072159198</v>
      </c>
      <c r="AB4412">
        <v>21.224887469457698</v>
      </c>
      <c r="AC4412">
        <v>0.45677901822897599</v>
      </c>
      <c r="AD4412">
        <v>0.82872126865393902</v>
      </c>
      <c r="AE4412">
        <v>21.262362159783098</v>
      </c>
      <c r="AF4412">
        <v>0.16793847098801201</v>
      </c>
      <c r="AG4412">
        <v>0.68151250837662902</v>
      </c>
      <c r="AH4412">
        <v>22.1883613066612</v>
      </c>
      <c r="AI4412">
        <v>0.14667288820271701</v>
      </c>
      <c r="AJ4412">
        <v>0.78121606160956403</v>
      </c>
      <c r="AK4412">
        <v>22.262361873011699</v>
      </c>
    </row>
    <row r="4413" spans="1:37" x14ac:dyDescent="0.2">
      <c r="A4413" t="s">
        <v>13888</v>
      </c>
      <c r="B4413">
        <v>112431046</v>
      </c>
      <c r="C4413">
        <v>112431198</v>
      </c>
      <c r="D4413">
        <v>153</v>
      </c>
      <c r="E4413" t="s">
        <v>14996</v>
      </c>
      <c r="F4413">
        <v>4</v>
      </c>
      <c r="G4413" t="s">
        <v>14997</v>
      </c>
      <c r="H4413" t="s">
        <v>31032</v>
      </c>
      <c r="I4413">
        <v>2</v>
      </c>
      <c r="J4413">
        <v>112417777</v>
      </c>
      <c r="K4413">
        <v>112433519</v>
      </c>
      <c r="L4413">
        <v>15743</v>
      </c>
      <c r="M4413">
        <v>2</v>
      </c>
      <c r="N4413">
        <v>727851</v>
      </c>
      <c r="O4413" t="s">
        <v>14993</v>
      </c>
      <c r="P4413">
        <v>2321</v>
      </c>
      <c r="Q4413" t="s">
        <v>14994</v>
      </c>
      <c r="R4413" t="s">
        <v>14995</v>
      </c>
      <c r="S4413" t="s">
        <v>34091</v>
      </c>
      <c r="T4413">
        <v>0.32911398597860803</v>
      </c>
      <c r="U4413">
        <v>0.603102917160658</v>
      </c>
      <c r="V4413">
        <v>22.1883613066612</v>
      </c>
      <c r="W4413">
        <v>0.29261482077562401</v>
      </c>
      <c r="X4413">
        <v>0.704072456322962</v>
      </c>
      <c r="Y4413">
        <v>22.262361873011699</v>
      </c>
      <c r="Z4413">
        <v>0.48464167878831399</v>
      </c>
      <c r="AA4413">
        <v>0.84435025072159198</v>
      </c>
      <c r="AB4413">
        <v>21.224887469457698</v>
      </c>
      <c r="AC4413">
        <v>0.45677901822897599</v>
      </c>
      <c r="AD4413">
        <v>0.82872126865393902</v>
      </c>
      <c r="AE4413">
        <v>21.262362159783098</v>
      </c>
      <c r="AF4413">
        <v>0.16793847098801201</v>
      </c>
      <c r="AG4413">
        <v>0.68151250837662902</v>
      </c>
      <c r="AH4413">
        <v>22.1883613066612</v>
      </c>
      <c r="AI4413">
        <v>0.14667288820271701</v>
      </c>
      <c r="AJ4413">
        <v>0.78121606160956403</v>
      </c>
      <c r="AK4413">
        <v>22.262361873011699</v>
      </c>
    </row>
    <row r="4414" spans="1:37" x14ac:dyDescent="0.2">
      <c r="A4414" t="s">
        <v>13888</v>
      </c>
      <c r="B4414">
        <v>112773333</v>
      </c>
      <c r="C4414">
        <v>112773370</v>
      </c>
      <c r="D4414">
        <v>38</v>
      </c>
      <c r="E4414" t="s">
        <v>14998</v>
      </c>
      <c r="F4414">
        <v>0</v>
      </c>
      <c r="G4414" t="s">
        <v>14999</v>
      </c>
      <c r="H4414" t="s">
        <v>31000</v>
      </c>
      <c r="I4414">
        <v>2</v>
      </c>
      <c r="J4414">
        <v>112756954</v>
      </c>
      <c r="K4414">
        <v>112764664</v>
      </c>
      <c r="L4414">
        <v>7711</v>
      </c>
      <c r="M4414">
        <v>2</v>
      </c>
      <c r="N4414">
        <v>150468</v>
      </c>
      <c r="O4414" t="s">
        <v>15000</v>
      </c>
      <c r="P4414">
        <v>-8669</v>
      </c>
      <c r="Q4414" t="s">
        <v>15001</v>
      </c>
      <c r="R4414" t="s">
        <v>15002</v>
      </c>
      <c r="S4414" t="s">
        <v>34092</v>
      </c>
      <c r="T4414">
        <v>0.35387198439864398</v>
      </c>
      <c r="U4414">
        <v>0.603102917160658</v>
      </c>
      <c r="V4414">
        <v>-23.971793351069699</v>
      </c>
      <c r="W4414">
        <v>0.29261482077562401</v>
      </c>
      <c r="X4414">
        <v>0.704072456322962</v>
      </c>
      <c r="Y4414">
        <v>24.121489986083699</v>
      </c>
      <c r="Z4414">
        <v>0.184235113180511</v>
      </c>
      <c r="AA4414">
        <v>0.72610664078822296</v>
      </c>
      <c r="AB4414">
        <v>-23.971793351069699</v>
      </c>
      <c r="AC4414">
        <v>0.27780950890804001</v>
      </c>
      <c r="AD4414">
        <v>0.68253123924728298</v>
      </c>
      <c r="AE4414">
        <v>24.1188390590689</v>
      </c>
      <c r="AF4414">
        <v>0.501741946288212</v>
      </c>
      <c r="AG4414">
        <v>0.80674443595273604</v>
      </c>
      <c r="AH4414">
        <v>-23.0421827582989</v>
      </c>
      <c r="AI4414">
        <v>0.56157887380500204</v>
      </c>
      <c r="AJ4414">
        <v>0.78121606160956403</v>
      </c>
      <c r="AK4414">
        <v>1.1496965473248799</v>
      </c>
    </row>
    <row r="4415" spans="1:37" x14ac:dyDescent="0.2">
      <c r="A4415" t="s">
        <v>13888</v>
      </c>
      <c r="B4415">
        <v>113192578</v>
      </c>
      <c r="C4415">
        <v>113192730</v>
      </c>
      <c r="D4415">
        <v>153</v>
      </c>
      <c r="E4415" t="s">
        <v>15003</v>
      </c>
      <c r="F4415">
        <v>1</v>
      </c>
      <c r="G4415" t="s">
        <v>15004</v>
      </c>
      <c r="H4415" t="s">
        <v>30999</v>
      </c>
      <c r="I4415">
        <v>2</v>
      </c>
      <c r="J4415">
        <v>113193848</v>
      </c>
      <c r="K4415">
        <v>113196607</v>
      </c>
      <c r="L4415">
        <v>2760</v>
      </c>
      <c r="M4415">
        <v>1</v>
      </c>
      <c r="N4415">
        <v>23550</v>
      </c>
      <c r="O4415" t="s">
        <v>15005</v>
      </c>
      <c r="P4415">
        <v>-1118</v>
      </c>
      <c r="Q4415" t="s">
        <v>15006</v>
      </c>
      <c r="R4415" t="s">
        <v>15007</v>
      </c>
      <c r="S4415" t="s">
        <v>34093</v>
      </c>
      <c r="T4415">
        <v>1</v>
      </c>
      <c r="U4415">
        <v>1</v>
      </c>
      <c r="V4415">
        <v>-0.55862633924805305</v>
      </c>
      <c r="W4415">
        <v>0.94541066367716797</v>
      </c>
      <c r="X4415">
        <v>0.95159051474143896</v>
      </c>
      <c r="Y4415">
        <v>-0.353381233285263</v>
      </c>
      <c r="Z4415">
        <v>0.65379035313853895</v>
      </c>
      <c r="AA4415">
        <v>0.84521697243271998</v>
      </c>
      <c r="AB4415">
        <v>-1.5221003906505399</v>
      </c>
      <c r="AC4415">
        <v>0.71753805159658501</v>
      </c>
      <c r="AD4415">
        <v>0.87989882095915395</v>
      </c>
      <c r="AE4415">
        <v>-1.3533811607128701</v>
      </c>
      <c r="AF4415">
        <v>0.64997455747578503</v>
      </c>
      <c r="AG4415">
        <v>0.80674443595273604</v>
      </c>
      <c r="AH4415">
        <v>0.37098428593397198</v>
      </c>
      <c r="AI4415">
        <v>0.59609816080359102</v>
      </c>
      <c r="AJ4415">
        <v>0.78121606160956403</v>
      </c>
      <c r="AK4415">
        <v>0.51537418650990696</v>
      </c>
    </row>
    <row r="4416" spans="1:37" x14ac:dyDescent="0.2">
      <c r="A4416" t="s">
        <v>13888</v>
      </c>
      <c r="B4416">
        <v>113192845</v>
      </c>
      <c r="C4416">
        <v>113192996</v>
      </c>
      <c r="D4416">
        <v>152</v>
      </c>
      <c r="E4416" t="s">
        <v>15008</v>
      </c>
      <c r="F4416">
        <v>2</v>
      </c>
      <c r="G4416" t="s">
        <v>15009</v>
      </c>
      <c r="H4416" t="s">
        <v>30987</v>
      </c>
      <c r="I4416">
        <v>2</v>
      </c>
      <c r="J4416">
        <v>113193848</v>
      </c>
      <c r="K4416">
        <v>113196607</v>
      </c>
      <c r="L4416">
        <v>2760</v>
      </c>
      <c r="M4416">
        <v>1</v>
      </c>
      <c r="N4416">
        <v>23550</v>
      </c>
      <c r="O4416" t="s">
        <v>15005</v>
      </c>
      <c r="P4416">
        <v>-852</v>
      </c>
      <c r="Q4416" t="s">
        <v>15006</v>
      </c>
      <c r="R4416" t="s">
        <v>15007</v>
      </c>
      <c r="S4416" t="s">
        <v>34093</v>
      </c>
      <c r="T4416">
        <v>1</v>
      </c>
      <c r="U4416">
        <v>1</v>
      </c>
      <c r="V4416">
        <v>-0.33623392882474701</v>
      </c>
      <c r="W4416">
        <v>0.94541066367716797</v>
      </c>
      <c r="X4416">
        <v>0.95159051474143896</v>
      </c>
      <c r="Y4416">
        <v>-0.13098882231630099</v>
      </c>
      <c r="Z4416">
        <v>0.65379035313853895</v>
      </c>
      <c r="AA4416">
        <v>0.84521697243271998</v>
      </c>
      <c r="AB4416">
        <v>-1.29970799059472</v>
      </c>
      <c r="AC4416">
        <v>0.71753805159658501</v>
      </c>
      <c r="AD4416">
        <v>0.87989882095915395</v>
      </c>
      <c r="AE4416">
        <v>-1.1309887601113899</v>
      </c>
      <c r="AF4416">
        <v>0.64997455747578503</v>
      </c>
      <c r="AG4416">
        <v>0.80674443595273604</v>
      </c>
      <c r="AH4416">
        <v>0.59337669635727797</v>
      </c>
      <c r="AI4416">
        <v>0.59609816080359102</v>
      </c>
      <c r="AJ4416">
        <v>0.78121606160956403</v>
      </c>
      <c r="AK4416">
        <v>0.73776659747886997</v>
      </c>
    </row>
    <row r="4417" spans="1:37" x14ac:dyDescent="0.2">
      <c r="A4417" t="s">
        <v>13888</v>
      </c>
      <c r="B4417">
        <v>114017558</v>
      </c>
      <c r="C4417">
        <v>114017709</v>
      </c>
      <c r="D4417">
        <v>152</v>
      </c>
      <c r="E4417" t="s">
        <v>15010</v>
      </c>
      <c r="F4417">
        <v>3</v>
      </c>
      <c r="G4417" t="s">
        <v>15011</v>
      </c>
      <c r="H4417" t="s">
        <v>31000</v>
      </c>
      <c r="I4417">
        <v>2</v>
      </c>
      <c r="J4417">
        <v>113979909</v>
      </c>
      <c r="K4417">
        <v>113983258</v>
      </c>
      <c r="L4417">
        <v>3350</v>
      </c>
      <c r="M4417">
        <v>1</v>
      </c>
      <c r="N4417">
        <v>440900</v>
      </c>
      <c r="O4417" t="s">
        <v>15012</v>
      </c>
      <c r="P4417">
        <v>37649</v>
      </c>
      <c r="Q4417" t="s">
        <v>15013</v>
      </c>
      <c r="R4417" t="s">
        <v>15014</v>
      </c>
      <c r="S4417" t="s">
        <v>34094</v>
      </c>
      <c r="T4417">
        <v>0.97213403838398904</v>
      </c>
      <c r="U4417">
        <v>1</v>
      </c>
      <c r="V4417">
        <v>1.17758460171785</v>
      </c>
      <c r="W4417">
        <v>0.89107655920673101</v>
      </c>
      <c r="X4417">
        <v>0.95159051474143896</v>
      </c>
      <c r="Y4417">
        <v>1.3828296935476301</v>
      </c>
      <c r="Z4417">
        <v>0.69013698642955401</v>
      </c>
      <c r="AA4417">
        <v>0.84521697243271998</v>
      </c>
      <c r="AB4417">
        <v>0.21411055967766099</v>
      </c>
      <c r="AC4417">
        <v>0.75388744886274095</v>
      </c>
      <c r="AD4417">
        <v>0.87989882095915395</v>
      </c>
      <c r="AE4417">
        <v>0.38282977548232999</v>
      </c>
      <c r="AF4417">
        <v>0.61410715005536498</v>
      </c>
      <c r="AG4417">
        <v>0.80674443595273604</v>
      </c>
      <c r="AH4417">
        <v>2.10719509731747</v>
      </c>
      <c r="AI4417">
        <v>0.56157887380500204</v>
      </c>
      <c r="AJ4417">
        <v>0.78121606160956403</v>
      </c>
      <c r="AK4417">
        <v>2.2515849837604001</v>
      </c>
    </row>
    <row r="4418" spans="1:37" x14ac:dyDescent="0.2">
      <c r="A4418" t="s">
        <v>13888</v>
      </c>
      <c r="B4418">
        <v>114082948</v>
      </c>
      <c r="C4418">
        <v>114083234</v>
      </c>
      <c r="D4418">
        <v>287</v>
      </c>
      <c r="E4418" t="s">
        <v>15015</v>
      </c>
      <c r="F4418">
        <v>3</v>
      </c>
      <c r="G4418" t="s">
        <v>15016</v>
      </c>
      <c r="H4418" t="s">
        <v>31000</v>
      </c>
      <c r="I4418">
        <v>2</v>
      </c>
      <c r="J4418">
        <v>113979909</v>
      </c>
      <c r="K4418">
        <v>113983258</v>
      </c>
      <c r="L4418">
        <v>3350</v>
      </c>
      <c r="M4418">
        <v>1</v>
      </c>
      <c r="N4418">
        <v>440900</v>
      </c>
      <c r="O4418" t="s">
        <v>15012</v>
      </c>
      <c r="P4418">
        <v>103039</v>
      </c>
      <c r="Q4418" t="s">
        <v>15013</v>
      </c>
      <c r="R4418" t="s">
        <v>15014</v>
      </c>
      <c r="S4418" t="s">
        <v>34094</v>
      </c>
      <c r="T4418">
        <v>0.64637634365716901</v>
      </c>
      <c r="U4418">
        <v>0.84931184682313698</v>
      </c>
      <c r="V4418">
        <v>0.30958961267756602</v>
      </c>
      <c r="W4418">
        <v>0.22514765698160699</v>
      </c>
      <c r="X4418">
        <v>0.704072456322962</v>
      </c>
      <c r="Y4418">
        <v>-4.1991250585567403</v>
      </c>
      <c r="Z4418">
        <v>0.98812441339480095</v>
      </c>
      <c r="AA4418">
        <v>1</v>
      </c>
      <c r="AB4418">
        <v>-0.58290222085009102</v>
      </c>
      <c r="AC4418">
        <v>0.12341155397916399</v>
      </c>
      <c r="AD4418">
        <v>0.68253123924728298</v>
      </c>
      <c r="AE4418">
        <v>-2.61814821122092</v>
      </c>
      <c r="AF4418">
        <v>0.36620419616503802</v>
      </c>
      <c r="AG4418">
        <v>0.76871240086303505</v>
      </c>
      <c r="AH4418">
        <v>1.15578074634286</v>
      </c>
      <c r="AI4418">
        <v>0.40724312112737299</v>
      </c>
      <c r="AJ4418">
        <v>0.78121606160956403</v>
      </c>
      <c r="AK4418">
        <v>-3.6221221239216299</v>
      </c>
    </row>
    <row r="4419" spans="1:37" x14ac:dyDescent="0.2">
      <c r="A4419" t="s">
        <v>13888</v>
      </c>
      <c r="B4419">
        <v>114433723</v>
      </c>
      <c r="C4419">
        <v>114433870</v>
      </c>
      <c r="D4419">
        <v>148</v>
      </c>
      <c r="E4419" t="s">
        <v>15017</v>
      </c>
      <c r="F4419">
        <v>0</v>
      </c>
      <c r="G4419" t="s">
        <v>15018</v>
      </c>
      <c r="H4419" t="s">
        <v>31000</v>
      </c>
      <c r="I4419">
        <v>2</v>
      </c>
      <c r="J4419">
        <v>114442299</v>
      </c>
      <c r="K4419">
        <v>115499569</v>
      </c>
      <c r="L4419">
        <v>1057271</v>
      </c>
      <c r="M4419">
        <v>1</v>
      </c>
      <c r="N4419">
        <v>57628</v>
      </c>
      <c r="O4419" t="s">
        <v>15019</v>
      </c>
      <c r="P4419">
        <v>-8429</v>
      </c>
      <c r="Q4419" t="s">
        <v>15020</v>
      </c>
      <c r="R4419" t="s">
        <v>15021</v>
      </c>
      <c r="S4419" t="s">
        <v>34095</v>
      </c>
      <c r="T4419">
        <v>0.88197273746009397</v>
      </c>
      <c r="U4419">
        <v>1</v>
      </c>
      <c r="V4419">
        <v>0.71475249596228796</v>
      </c>
      <c r="W4419">
        <v>0.61862053913151105</v>
      </c>
      <c r="X4419">
        <v>0.93027446286976401</v>
      </c>
      <c r="Y4419">
        <v>0.96743616650672404</v>
      </c>
      <c r="Z4419">
        <v>0.78376164178213104</v>
      </c>
      <c r="AA4419">
        <v>0.92021969692644401</v>
      </c>
      <c r="AB4419">
        <v>0.809240955050607</v>
      </c>
      <c r="AC4419">
        <v>0.77222848641758601</v>
      </c>
      <c r="AD4419">
        <v>0.89737373604553505</v>
      </c>
      <c r="AE4419">
        <v>0.22021685029313601</v>
      </c>
      <c r="AF4419">
        <v>0.94968326884576904</v>
      </c>
      <c r="AG4419">
        <v>1</v>
      </c>
      <c r="AH4419">
        <v>0.21611231214208901</v>
      </c>
      <c r="AI4419">
        <v>0.26667630384348201</v>
      </c>
      <c r="AJ4419">
        <v>0.78121606160956403</v>
      </c>
      <c r="AK4419">
        <v>1.4473604825700299</v>
      </c>
    </row>
    <row r="4420" spans="1:37" x14ac:dyDescent="0.2">
      <c r="A4420" t="s">
        <v>13888</v>
      </c>
      <c r="B4420">
        <v>114557344</v>
      </c>
      <c r="C4420">
        <v>114557488</v>
      </c>
      <c r="D4420">
        <v>145</v>
      </c>
      <c r="E4420" t="s">
        <v>15022</v>
      </c>
      <c r="F4420">
        <v>2</v>
      </c>
      <c r="G4420" t="s">
        <v>15023</v>
      </c>
      <c r="H4420" t="s">
        <v>34096</v>
      </c>
      <c r="I4420">
        <v>2</v>
      </c>
      <c r="J4420">
        <v>114461603</v>
      </c>
      <c r="K4420">
        <v>115843327</v>
      </c>
      <c r="L4420">
        <v>1381725</v>
      </c>
      <c r="M4420">
        <v>1</v>
      </c>
      <c r="N4420">
        <v>57628</v>
      </c>
      <c r="O4420" t="s">
        <v>15024</v>
      </c>
      <c r="P4420">
        <v>95741</v>
      </c>
      <c r="Q4420" t="s">
        <v>15020</v>
      </c>
      <c r="R4420" t="s">
        <v>15021</v>
      </c>
      <c r="S4420" t="s">
        <v>34095</v>
      </c>
      <c r="T4420">
        <v>0.68508979017407701</v>
      </c>
      <c r="U4420">
        <v>0.89172039216273802</v>
      </c>
      <c r="V4420">
        <v>-0.108387963623227</v>
      </c>
      <c r="W4420">
        <v>0.33512506437933398</v>
      </c>
      <c r="X4420">
        <v>0.704072456322962</v>
      </c>
      <c r="Y4420">
        <v>-0.70702750145412097</v>
      </c>
      <c r="Z4420">
        <v>0.89540964717556504</v>
      </c>
      <c r="AA4420">
        <v>0.99919698600769702</v>
      </c>
      <c r="AB4420">
        <v>1.29530376131511E-2</v>
      </c>
      <c r="AC4420">
        <v>0.27279551270839802</v>
      </c>
      <c r="AD4420">
        <v>0.68253123924728298</v>
      </c>
      <c r="AE4420">
        <v>-0.68869382647347899</v>
      </c>
      <c r="AF4420">
        <v>0.57509762206548798</v>
      </c>
      <c r="AG4420">
        <v>0.80674443595273604</v>
      </c>
      <c r="AH4420">
        <v>-0.17186512099890999</v>
      </c>
      <c r="AI4420">
        <v>0.47246927225117802</v>
      </c>
      <c r="AJ4420">
        <v>0.78121606160956403</v>
      </c>
      <c r="AK4420">
        <v>-0.44138327851021802</v>
      </c>
    </row>
    <row r="4421" spans="1:37" x14ac:dyDescent="0.2">
      <c r="A4421" t="s">
        <v>13888</v>
      </c>
      <c r="B4421">
        <v>116054027</v>
      </c>
      <c r="C4421">
        <v>116054200</v>
      </c>
      <c r="D4421">
        <v>174</v>
      </c>
      <c r="E4421" t="s">
        <v>15025</v>
      </c>
      <c r="F4421">
        <v>1</v>
      </c>
      <c r="G4421" t="s">
        <v>15026</v>
      </c>
      <c r="H4421" t="s">
        <v>31000</v>
      </c>
      <c r="I4421">
        <v>2</v>
      </c>
      <c r="J4421">
        <v>115814663</v>
      </c>
      <c r="K4421">
        <v>115836682</v>
      </c>
      <c r="L4421">
        <v>22020</v>
      </c>
      <c r="M4421">
        <v>1</v>
      </c>
      <c r="N4421">
        <v>57628</v>
      </c>
      <c r="O4421" t="s">
        <v>15027</v>
      </c>
      <c r="P4421">
        <v>239364</v>
      </c>
      <c r="Q4421" t="s">
        <v>15020</v>
      </c>
      <c r="R4421" t="s">
        <v>15021</v>
      </c>
      <c r="S4421" t="s">
        <v>34095</v>
      </c>
      <c r="T4421">
        <v>1</v>
      </c>
      <c r="U4421">
        <v>1</v>
      </c>
      <c r="V4421">
        <v>-0.54103472197640701</v>
      </c>
      <c r="W4421">
        <v>0.49709177864118298</v>
      </c>
      <c r="X4421">
        <v>0.78363289935355196</v>
      </c>
      <c r="Y4421">
        <v>0.47360576362263801</v>
      </c>
      <c r="Z4421">
        <v>0.72004451969238803</v>
      </c>
      <c r="AA4421">
        <v>0.86308114850689799</v>
      </c>
      <c r="AB4421">
        <v>-0.17486609115243501</v>
      </c>
      <c r="AC4421">
        <v>0.63966253792798</v>
      </c>
      <c r="AD4421">
        <v>0.87989882095915395</v>
      </c>
      <c r="AE4421">
        <v>-6.1469039828147597E-3</v>
      </c>
      <c r="AF4421">
        <v>0.74414648978297804</v>
      </c>
      <c r="AG4421">
        <v>0.86906519844104402</v>
      </c>
      <c r="AH4421">
        <v>-0.60462683501410397</v>
      </c>
      <c r="AI4421">
        <v>0.43521265639500101</v>
      </c>
      <c r="AJ4421">
        <v>0.78121606160956403</v>
      </c>
      <c r="AK4421">
        <v>0.75926078197907398</v>
      </c>
    </row>
    <row r="4422" spans="1:37" x14ac:dyDescent="0.2">
      <c r="A4422" t="s">
        <v>13888</v>
      </c>
      <c r="B4422">
        <v>116054200</v>
      </c>
      <c r="C4422">
        <v>116054373</v>
      </c>
      <c r="D4422">
        <v>174</v>
      </c>
      <c r="E4422" t="s">
        <v>15028</v>
      </c>
      <c r="F4422">
        <v>3</v>
      </c>
      <c r="G4422" t="s">
        <v>15029</v>
      </c>
      <c r="H4422" t="s">
        <v>31000</v>
      </c>
      <c r="I4422">
        <v>2</v>
      </c>
      <c r="J4422">
        <v>115814663</v>
      </c>
      <c r="K4422">
        <v>115836682</v>
      </c>
      <c r="L4422">
        <v>22020</v>
      </c>
      <c r="M4422">
        <v>1</v>
      </c>
      <c r="N4422">
        <v>57628</v>
      </c>
      <c r="O4422" t="s">
        <v>15027</v>
      </c>
      <c r="P4422">
        <v>239537</v>
      </c>
      <c r="Q4422" t="s">
        <v>15020</v>
      </c>
      <c r="R4422" t="s">
        <v>15021</v>
      </c>
      <c r="S4422" t="s">
        <v>34095</v>
      </c>
      <c r="T4422">
        <v>1</v>
      </c>
      <c r="U4422">
        <v>1</v>
      </c>
      <c r="V4422">
        <v>-0.54103472197640701</v>
      </c>
      <c r="W4422">
        <v>0.49709177864118298</v>
      </c>
      <c r="X4422">
        <v>0.78363289935355196</v>
      </c>
      <c r="Y4422">
        <v>0.47360576362263801</v>
      </c>
      <c r="Z4422">
        <v>0.72004451969238803</v>
      </c>
      <c r="AA4422">
        <v>0.86308114850689799</v>
      </c>
      <c r="AB4422">
        <v>-0.17486609115243501</v>
      </c>
      <c r="AC4422">
        <v>0.63966253792798</v>
      </c>
      <c r="AD4422">
        <v>0.87989882095915395</v>
      </c>
      <c r="AE4422">
        <v>-6.1469039828147597E-3</v>
      </c>
      <c r="AF4422">
        <v>0.74414648978297804</v>
      </c>
      <c r="AG4422">
        <v>0.86906519844104402</v>
      </c>
      <c r="AH4422">
        <v>-0.60462683501410397</v>
      </c>
      <c r="AI4422">
        <v>0.43521265639500101</v>
      </c>
      <c r="AJ4422">
        <v>0.78121606160956403</v>
      </c>
      <c r="AK4422">
        <v>0.75926078197907398</v>
      </c>
    </row>
    <row r="4423" spans="1:37" x14ac:dyDescent="0.2">
      <c r="A4423" t="s">
        <v>13888</v>
      </c>
      <c r="B4423">
        <v>116054373</v>
      </c>
      <c r="C4423">
        <v>116054546</v>
      </c>
      <c r="D4423">
        <v>174</v>
      </c>
      <c r="E4423" t="s">
        <v>15030</v>
      </c>
      <c r="F4423">
        <v>4</v>
      </c>
      <c r="G4423" t="s">
        <v>15031</v>
      </c>
      <c r="H4423" t="s">
        <v>31000</v>
      </c>
      <c r="I4423">
        <v>2</v>
      </c>
      <c r="J4423">
        <v>115814663</v>
      </c>
      <c r="K4423">
        <v>115836682</v>
      </c>
      <c r="L4423">
        <v>22020</v>
      </c>
      <c r="M4423">
        <v>1</v>
      </c>
      <c r="N4423">
        <v>57628</v>
      </c>
      <c r="O4423" t="s">
        <v>15027</v>
      </c>
      <c r="P4423">
        <v>239710</v>
      </c>
      <c r="Q4423" t="s">
        <v>15020</v>
      </c>
      <c r="R4423" t="s">
        <v>15021</v>
      </c>
      <c r="S4423" t="s">
        <v>34095</v>
      </c>
      <c r="T4423">
        <v>1</v>
      </c>
      <c r="U4423">
        <v>1</v>
      </c>
      <c r="V4423">
        <v>-0.54103472197640701</v>
      </c>
      <c r="W4423">
        <v>0.49709177864118298</v>
      </c>
      <c r="X4423">
        <v>0.78363289935355196</v>
      </c>
      <c r="Y4423">
        <v>0.47360576362263801</v>
      </c>
      <c r="Z4423">
        <v>0.72004451969238803</v>
      </c>
      <c r="AA4423">
        <v>0.86308114850689799</v>
      </c>
      <c r="AB4423">
        <v>-0.17486609115243501</v>
      </c>
      <c r="AC4423">
        <v>0.63966253792798</v>
      </c>
      <c r="AD4423">
        <v>0.87989882095915395</v>
      </c>
      <c r="AE4423">
        <v>-6.1469039828147597E-3</v>
      </c>
      <c r="AF4423">
        <v>0.74414648978297804</v>
      </c>
      <c r="AG4423">
        <v>0.86906519844104402</v>
      </c>
      <c r="AH4423">
        <v>-0.60462683501410397</v>
      </c>
      <c r="AI4423">
        <v>0.43521265639500101</v>
      </c>
      <c r="AJ4423">
        <v>0.78121606160956403</v>
      </c>
      <c r="AK4423">
        <v>0.75926078197907398</v>
      </c>
    </row>
    <row r="4424" spans="1:37" x14ac:dyDescent="0.2">
      <c r="A4424" t="s">
        <v>13888</v>
      </c>
      <c r="B4424">
        <v>117859015</v>
      </c>
      <c r="C4424">
        <v>117859204</v>
      </c>
      <c r="D4424">
        <v>190</v>
      </c>
      <c r="E4424" t="s">
        <v>15032</v>
      </c>
      <c r="F4424">
        <v>16</v>
      </c>
      <c r="G4424" t="s">
        <v>15033</v>
      </c>
      <c r="H4424" t="s">
        <v>30999</v>
      </c>
      <c r="I4424">
        <v>2</v>
      </c>
      <c r="J4424">
        <v>117860333</v>
      </c>
      <c r="K4424">
        <v>117934942</v>
      </c>
      <c r="L4424">
        <v>74610</v>
      </c>
      <c r="M4424">
        <v>1</v>
      </c>
      <c r="N4424">
        <v>101929908</v>
      </c>
      <c r="O4424" t="s">
        <v>15034</v>
      </c>
      <c r="P4424">
        <v>-1129</v>
      </c>
      <c r="Q4424" t="s">
        <v>40</v>
      </c>
      <c r="R4424" t="s">
        <v>15035</v>
      </c>
      <c r="S4424" t="s">
        <v>34097</v>
      </c>
      <c r="T4424">
        <v>7.3374270299014499E-2</v>
      </c>
      <c r="U4424">
        <v>0.603102917160658</v>
      </c>
      <c r="V4424">
        <v>25.385246728479601</v>
      </c>
      <c r="W4424">
        <v>0.38920677604595899</v>
      </c>
      <c r="X4424">
        <v>0.704072456322962</v>
      </c>
      <c r="Y4424">
        <v>-24.480548423937599</v>
      </c>
      <c r="Z4424">
        <v>0.136920528570767</v>
      </c>
      <c r="AA4424">
        <v>0.72610664078822296</v>
      </c>
      <c r="AB4424">
        <v>25.082495962953001</v>
      </c>
      <c r="AC4424">
        <v>0.63966253792798</v>
      </c>
      <c r="AD4424">
        <v>0.87989882095915395</v>
      </c>
      <c r="AE4424">
        <v>-7.0296721441371904E-2</v>
      </c>
      <c r="AF4424">
        <v>7.5586582389297496E-2</v>
      </c>
      <c r="AG4424">
        <v>0.61808266485207697</v>
      </c>
      <c r="AH4424">
        <v>1.7837001314434</v>
      </c>
      <c r="AI4424">
        <v>0.17351581260912399</v>
      </c>
      <c r="AJ4424">
        <v>0.78121606160956403</v>
      </c>
      <c r="AK4424">
        <v>-24.97558076216</v>
      </c>
    </row>
    <row r="4425" spans="1:37" x14ac:dyDescent="0.2">
      <c r="A4425" t="s">
        <v>13888</v>
      </c>
      <c r="B4425">
        <v>117859204</v>
      </c>
      <c r="C4425">
        <v>117859393</v>
      </c>
      <c r="D4425">
        <v>190</v>
      </c>
      <c r="E4425" t="s">
        <v>15036</v>
      </c>
      <c r="F4425">
        <v>11</v>
      </c>
      <c r="G4425" t="s">
        <v>15037</v>
      </c>
      <c r="H4425" t="s">
        <v>30987</v>
      </c>
      <c r="I4425">
        <v>2</v>
      </c>
      <c r="J4425">
        <v>117860333</v>
      </c>
      <c r="K4425">
        <v>117934942</v>
      </c>
      <c r="L4425">
        <v>74610</v>
      </c>
      <c r="M4425">
        <v>1</v>
      </c>
      <c r="N4425">
        <v>101929908</v>
      </c>
      <c r="O4425" t="s">
        <v>15034</v>
      </c>
      <c r="P4425">
        <v>-940</v>
      </c>
      <c r="Q4425" t="s">
        <v>40</v>
      </c>
      <c r="R4425" t="s">
        <v>15035</v>
      </c>
      <c r="S4425" t="s">
        <v>34097</v>
      </c>
      <c r="T4425">
        <v>7.3374270299014499E-2</v>
      </c>
      <c r="U4425">
        <v>0.603102917160658</v>
      </c>
      <c r="V4425">
        <v>25.385246728479601</v>
      </c>
      <c r="W4425">
        <v>0.38920677604595899</v>
      </c>
      <c r="X4425">
        <v>0.704072456322962</v>
      </c>
      <c r="Y4425">
        <v>-24.480548423937599</v>
      </c>
      <c r="Z4425">
        <v>0.136920528570767</v>
      </c>
      <c r="AA4425">
        <v>0.72610664078822296</v>
      </c>
      <c r="AB4425">
        <v>25.004707094944902</v>
      </c>
      <c r="AC4425">
        <v>0.63966253792798</v>
      </c>
      <c r="AD4425">
        <v>0.87989882095915395</v>
      </c>
      <c r="AE4425">
        <v>-0.19979188486378299</v>
      </c>
      <c r="AF4425">
        <v>7.5586582389297496E-2</v>
      </c>
      <c r="AG4425">
        <v>0.61808266485207697</v>
      </c>
      <c r="AH4425">
        <v>2.0060925338890701</v>
      </c>
      <c r="AI4425">
        <v>0.17351581260912399</v>
      </c>
      <c r="AJ4425">
        <v>0.78121606160956403</v>
      </c>
      <c r="AK4425">
        <v>-24.897791894325</v>
      </c>
    </row>
    <row r="4426" spans="1:37" x14ac:dyDescent="0.2">
      <c r="A4426" t="s">
        <v>13888</v>
      </c>
      <c r="B4426">
        <v>118142079</v>
      </c>
      <c r="C4426">
        <v>118142245</v>
      </c>
      <c r="D4426">
        <v>167</v>
      </c>
      <c r="E4426" t="s">
        <v>15038</v>
      </c>
      <c r="F4426">
        <v>0</v>
      </c>
      <c r="G4426" t="s">
        <v>15039</v>
      </c>
      <c r="H4426" t="s">
        <v>34098</v>
      </c>
      <c r="I4426">
        <v>2</v>
      </c>
      <c r="J4426">
        <v>118106659</v>
      </c>
      <c r="K4426">
        <v>118108467</v>
      </c>
      <c r="L4426">
        <v>1809</v>
      </c>
      <c r="M4426">
        <v>1</v>
      </c>
      <c r="N4426">
        <v>51141</v>
      </c>
      <c r="O4426" t="s">
        <v>15040</v>
      </c>
      <c r="P4426">
        <v>35420</v>
      </c>
      <c r="Q4426" t="s">
        <v>15041</v>
      </c>
      <c r="R4426" t="s">
        <v>15042</v>
      </c>
      <c r="S4426" t="s">
        <v>34099</v>
      </c>
      <c r="T4426">
        <v>8.8407481283857503E-2</v>
      </c>
      <c r="U4426">
        <v>0.603102917160658</v>
      </c>
      <c r="V4426">
        <v>-23.940746212817501</v>
      </c>
      <c r="W4426">
        <v>0.82334044518041904</v>
      </c>
      <c r="X4426">
        <v>0.95159051474143896</v>
      </c>
      <c r="Y4426">
        <v>1.4146895838334399</v>
      </c>
      <c r="Z4426">
        <v>9.2089581954568706E-2</v>
      </c>
      <c r="AA4426">
        <v>0.72610664078822296</v>
      </c>
      <c r="AB4426">
        <v>-2.7286949760016901</v>
      </c>
      <c r="AC4426">
        <v>0.63966253792798</v>
      </c>
      <c r="AD4426">
        <v>0.87989882095915395</v>
      </c>
      <c r="AE4426">
        <v>0.41468967590782801</v>
      </c>
      <c r="AF4426">
        <v>0.15203231574161999</v>
      </c>
      <c r="AG4426">
        <v>0.68151250837662902</v>
      </c>
      <c r="AH4426">
        <v>-23.3674742567704</v>
      </c>
      <c r="AI4426">
        <v>0.393720794027765</v>
      </c>
      <c r="AJ4426">
        <v>0.78121606160956403</v>
      </c>
      <c r="AK4426">
        <v>2.28344484777356</v>
      </c>
    </row>
    <row r="4427" spans="1:37" x14ac:dyDescent="0.2">
      <c r="A4427" t="s">
        <v>13888</v>
      </c>
      <c r="B4427">
        <v>118142245</v>
      </c>
      <c r="C4427">
        <v>118142411</v>
      </c>
      <c r="D4427">
        <v>167</v>
      </c>
      <c r="E4427" t="s">
        <v>15043</v>
      </c>
      <c r="F4427">
        <v>3</v>
      </c>
      <c r="G4427" t="s">
        <v>15044</v>
      </c>
      <c r="H4427" t="s">
        <v>34098</v>
      </c>
      <c r="I4427">
        <v>2</v>
      </c>
      <c r="J4427">
        <v>118106659</v>
      </c>
      <c r="K4427">
        <v>118108467</v>
      </c>
      <c r="L4427">
        <v>1809</v>
      </c>
      <c r="M4427">
        <v>1</v>
      </c>
      <c r="N4427">
        <v>51141</v>
      </c>
      <c r="O4427" t="s">
        <v>15040</v>
      </c>
      <c r="P4427">
        <v>35586</v>
      </c>
      <c r="Q4427" t="s">
        <v>15041</v>
      </c>
      <c r="R4427" t="s">
        <v>15042</v>
      </c>
      <c r="S4427" t="s">
        <v>34099</v>
      </c>
      <c r="T4427">
        <v>8.8407481283857503E-2</v>
      </c>
      <c r="U4427">
        <v>0.603102917160658</v>
      </c>
      <c r="V4427">
        <v>-24.053588184598102</v>
      </c>
      <c r="W4427">
        <v>0.50039843522710903</v>
      </c>
      <c r="X4427">
        <v>0.78363289935355196</v>
      </c>
      <c r="Y4427">
        <v>1.6935148726907701</v>
      </c>
      <c r="Z4427">
        <v>0.219227112082651</v>
      </c>
      <c r="AA4427">
        <v>0.72610664078822296</v>
      </c>
      <c r="AB4427">
        <v>-2.3772859373569202</v>
      </c>
      <c r="AC4427">
        <v>0.92523690913815004</v>
      </c>
      <c r="AD4427">
        <v>0.94115954365910703</v>
      </c>
      <c r="AE4427">
        <v>0.69351494858417695</v>
      </c>
      <c r="AF4427">
        <v>0.105385325799565</v>
      </c>
      <c r="AG4427">
        <v>0.68151250837662902</v>
      </c>
      <c r="AH4427">
        <v>-23.564872695636701</v>
      </c>
      <c r="AI4427">
        <v>0.15444981296854099</v>
      </c>
      <c r="AJ4427">
        <v>0.78121606160956403</v>
      </c>
      <c r="AK4427">
        <v>2.56227013663089</v>
      </c>
    </row>
    <row r="4428" spans="1:37" x14ac:dyDescent="0.2">
      <c r="A4428" t="s">
        <v>13888</v>
      </c>
      <c r="B4428">
        <v>118142411</v>
      </c>
      <c r="C4428">
        <v>118142577</v>
      </c>
      <c r="D4428">
        <v>167</v>
      </c>
      <c r="E4428" t="s">
        <v>15045</v>
      </c>
      <c r="F4428">
        <v>2</v>
      </c>
      <c r="G4428" t="s">
        <v>15046</v>
      </c>
      <c r="H4428" t="s">
        <v>34098</v>
      </c>
      <c r="I4428">
        <v>2</v>
      </c>
      <c r="J4428">
        <v>118106659</v>
      </c>
      <c r="K4428">
        <v>118108467</v>
      </c>
      <c r="L4428">
        <v>1809</v>
      </c>
      <c r="M4428">
        <v>1</v>
      </c>
      <c r="N4428">
        <v>51141</v>
      </c>
      <c r="O4428" t="s">
        <v>15040</v>
      </c>
      <c r="P4428">
        <v>35752</v>
      </c>
      <c r="Q4428" t="s">
        <v>15041</v>
      </c>
      <c r="R4428" t="s">
        <v>15042</v>
      </c>
      <c r="S4428" t="s">
        <v>34099</v>
      </c>
      <c r="T4428">
        <v>8.8407481283857503E-2</v>
      </c>
      <c r="U4428">
        <v>0.603102917160658</v>
      </c>
      <c r="V4428">
        <v>-24.053588184598102</v>
      </c>
      <c r="W4428">
        <v>0.50039843522710903</v>
      </c>
      <c r="X4428">
        <v>0.78363289935355196</v>
      </c>
      <c r="Y4428">
        <v>1.6935148726907701</v>
      </c>
      <c r="Z4428">
        <v>0.219227112082651</v>
      </c>
      <c r="AA4428">
        <v>0.72610664078822296</v>
      </c>
      <c r="AB4428">
        <v>-2.3772859373569202</v>
      </c>
      <c r="AC4428">
        <v>0.92523690913815004</v>
      </c>
      <c r="AD4428">
        <v>0.94115954365910703</v>
      </c>
      <c r="AE4428">
        <v>0.69351494858417695</v>
      </c>
      <c r="AF4428">
        <v>0.105385325799565</v>
      </c>
      <c r="AG4428">
        <v>0.68151250837662902</v>
      </c>
      <c r="AH4428">
        <v>-23.564872695636701</v>
      </c>
      <c r="AI4428">
        <v>0.15444981296854099</v>
      </c>
      <c r="AJ4428">
        <v>0.78121606160956403</v>
      </c>
      <c r="AK4428">
        <v>2.56227013663089</v>
      </c>
    </row>
    <row r="4429" spans="1:37" x14ac:dyDescent="0.2">
      <c r="A4429" t="s">
        <v>13888</v>
      </c>
      <c r="B4429">
        <v>119179569</v>
      </c>
      <c r="C4429">
        <v>119179859</v>
      </c>
      <c r="D4429">
        <v>291</v>
      </c>
      <c r="E4429" t="s">
        <v>15047</v>
      </c>
      <c r="F4429">
        <v>1</v>
      </c>
      <c r="G4429" t="s">
        <v>15048</v>
      </c>
      <c r="H4429" t="s">
        <v>31000</v>
      </c>
      <c r="I4429">
        <v>2</v>
      </c>
      <c r="J4429">
        <v>119156243</v>
      </c>
      <c r="K4429">
        <v>119158751</v>
      </c>
      <c r="L4429">
        <v>2509</v>
      </c>
      <c r="M4429">
        <v>2</v>
      </c>
      <c r="N4429">
        <v>165257</v>
      </c>
      <c r="O4429" t="s">
        <v>15049</v>
      </c>
      <c r="P4429">
        <v>-20818</v>
      </c>
      <c r="Q4429" t="s">
        <v>15050</v>
      </c>
      <c r="R4429" t="s">
        <v>15051</v>
      </c>
      <c r="S4429" t="s">
        <v>34100</v>
      </c>
      <c r="T4429">
        <v>0.32911398597860803</v>
      </c>
      <c r="U4429">
        <v>0.603102917160658</v>
      </c>
      <c r="V4429">
        <v>21.775292029805801</v>
      </c>
      <c r="W4429">
        <v>0.38920677604595899</v>
      </c>
      <c r="X4429">
        <v>0.704072456322962</v>
      </c>
      <c r="Y4429">
        <v>-21.573658228926799</v>
      </c>
      <c r="Z4429">
        <v>0.48464167878831399</v>
      </c>
      <c r="AA4429">
        <v>0.84435025072159198</v>
      </c>
      <c r="AB4429">
        <v>20.8118182876715</v>
      </c>
      <c r="AC4429">
        <v>0.21073619169722799</v>
      </c>
      <c r="AD4429">
        <v>0.68253123924728298</v>
      </c>
      <c r="AE4429">
        <v>-21.573658228926799</v>
      </c>
      <c r="AF4429">
        <v>0.16793847098801201</v>
      </c>
      <c r="AG4429">
        <v>0.68151250837662902</v>
      </c>
      <c r="AH4429">
        <v>21.775292029805801</v>
      </c>
      <c r="AI4429">
        <v>0.52399907623471598</v>
      </c>
      <c r="AJ4429">
        <v>0.78121606160956403</v>
      </c>
      <c r="AK4429">
        <v>-20.704903144045598</v>
      </c>
    </row>
    <row r="4430" spans="1:37" x14ac:dyDescent="0.2">
      <c r="A4430" t="s">
        <v>13888</v>
      </c>
      <c r="B4430">
        <v>119180006</v>
      </c>
      <c r="C4430">
        <v>119180157</v>
      </c>
      <c r="D4430">
        <v>152</v>
      </c>
      <c r="E4430" t="s">
        <v>15052</v>
      </c>
      <c r="F4430">
        <v>1</v>
      </c>
      <c r="G4430" t="s">
        <v>15053</v>
      </c>
      <c r="H4430" t="s">
        <v>31000</v>
      </c>
      <c r="I4430">
        <v>2</v>
      </c>
      <c r="J4430">
        <v>119156243</v>
      </c>
      <c r="K4430">
        <v>119158751</v>
      </c>
      <c r="L4430">
        <v>2509</v>
      </c>
      <c r="M4430">
        <v>2</v>
      </c>
      <c r="N4430">
        <v>165257</v>
      </c>
      <c r="O4430" t="s">
        <v>15049</v>
      </c>
      <c r="P4430">
        <v>-21255</v>
      </c>
      <c r="Q4430" t="s">
        <v>15050</v>
      </c>
      <c r="R4430" t="s">
        <v>15051</v>
      </c>
      <c r="S4430" t="s">
        <v>34100</v>
      </c>
      <c r="T4430">
        <v>0.32911398597860803</v>
      </c>
      <c r="U4430">
        <v>0.603102917160658</v>
      </c>
      <c r="V4430">
        <v>21.775292029805801</v>
      </c>
      <c r="W4430">
        <v>0.38920677604595899</v>
      </c>
      <c r="X4430">
        <v>0.704072456322962</v>
      </c>
      <c r="Y4430">
        <v>-21.573658228926799</v>
      </c>
      <c r="Z4430">
        <v>0.48464167878831399</v>
      </c>
      <c r="AA4430">
        <v>0.84435025072159198</v>
      </c>
      <c r="AB4430">
        <v>20.8118182876715</v>
      </c>
      <c r="AC4430">
        <v>0.21073619169722799</v>
      </c>
      <c r="AD4430">
        <v>0.68253123924728298</v>
      </c>
      <c r="AE4430">
        <v>-21.573658228926799</v>
      </c>
      <c r="AF4430">
        <v>0.16793847098801201</v>
      </c>
      <c r="AG4430">
        <v>0.68151250837662902</v>
      </c>
      <c r="AH4430">
        <v>21.775292029805801</v>
      </c>
      <c r="AI4430">
        <v>0.52399907623471598</v>
      </c>
      <c r="AJ4430">
        <v>0.78121606160956403</v>
      </c>
      <c r="AK4430">
        <v>-20.704903144045598</v>
      </c>
    </row>
    <row r="4431" spans="1:37" x14ac:dyDescent="0.2">
      <c r="A4431" t="s">
        <v>13888</v>
      </c>
      <c r="B4431">
        <v>119247990</v>
      </c>
      <c r="C4431">
        <v>119248148</v>
      </c>
      <c r="D4431">
        <v>159</v>
      </c>
      <c r="E4431" t="s">
        <v>15054</v>
      </c>
      <c r="F4431">
        <v>14</v>
      </c>
      <c r="G4431" t="s">
        <v>15055</v>
      </c>
      <c r="H4431" t="s">
        <v>30987</v>
      </c>
      <c r="I4431">
        <v>2</v>
      </c>
      <c r="J4431">
        <v>119244422</v>
      </c>
      <c r="K4431">
        <v>119249071</v>
      </c>
      <c r="L4431">
        <v>4650</v>
      </c>
      <c r="M4431">
        <v>2</v>
      </c>
      <c r="N4431">
        <v>100874111</v>
      </c>
      <c r="O4431" t="s">
        <v>15056</v>
      </c>
      <c r="P4431">
        <v>923</v>
      </c>
      <c r="Q4431" t="s">
        <v>15057</v>
      </c>
      <c r="R4431" t="s">
        <v>15058</v>
      </c>
      <c r="S4431" t="s">
        <v>34101</v>
      </c>
      <c r="T4431">
        <v>0.152084254673993</v>
      </c>
      <c r="U4431">
        <v>0.603102917160658</v>
      </c>
      <c r="V4431">
        <v>26.330404021821298</v>
      </c>
      <c r="W4431">
        <v>0.46193634366738701</v>
      </c>
      <c r="X4431">
        <v>0.75726018452522603</v>
      </c>
      <c r="Y4431">
        <v>2.8417924275430702</v>
      </c>
      <c r="Z4431">
        <v>0.203350924423461</v>
      </c>
      <c r="AA4431">
        <v>0.72610664078822296</v>
      </c>
      <c r="AB4431">
        <v>25.4251039173298</v>
      </c>
      <c r="AC4431">
        <v>0.88945902157151002</v>
      </c>
      <c r="AD4431">
        <v>0.94068432309766403</v>
      </c>
      <c r="AE4431">
        <v>1.8417924457780199</v>
      </c>
      <c r="AF4431">
        <v>0.205398459628826</v>
      </c>
      <c r="AG4431">
        <v>0.68151250837662902</v>
      </c>
      <c r="AH4431">
        <v>5.6030623886292599</v>
      </c>
      <c r="AI4431">
        <v>0.183554312780425</v>
      </c>
      <c r="AJ4431">
        <v>0.78121606160956403</v>
      </c>
      <c r="AK4431">
        <v>3.71054778627194</v>
      </c>
    </row>
    <row r="4432" spans="1:37" x14ac:dyDescent="0.2">
      <c r="A4432" t="s">
        <v>13888</v>
      </c>
      <c r="B4432">
        <v>119248148</v>
      </c>
      <c r="C4432">
        <v>119248306</v>
      </c>
      <c r="D4432">
        <v>159</v>
      </c>
      <c r="E4432" t="s">
        <v>15059</v>
      </c>
      <c r="F4432">
        <v>8</v>
      </c>
      <c r="G4432" t="s">
        <v>15060</v>
      </c>
      <c r="H4432" t="s">
        <v>30987</v>
      </c>
      <c r="I4432">
        <v>2</v>
      </c>
      <c r="J4432">
        <v>119244422</v>
      </c>
      <c r="K4432">
        <v>119249071</v>
      </c>
      <c r="L4432">
        <v>4650</v>
      </c>
      <c r="M4432">
        <v>2</v>
      </c>
      <c r="N4432">
        <v>100874111</v>
      </c>
      <c r="O4432" t="s">
        <v>15056</v>
      </c>
      <c r="P4432">
        <v>765</v>
      </c>
      <c r="Q4432" t="s">
        <v>15057</v>
      </c>
      <c r="R4432" t="s">
        <v>15058</v>
      </c>
      <c r="S4432" t="s">
        <v>34101</v>
      </c>
      <c r="T4432">
        <v>0.152084254673993</v>
      </c>
      <c r="U4432">
        <v>0.603102917160658</v>
      </c>
      <c r="V4432">
        <v>26.330404021821298</v>
      </c>
      <c r="W4432">
        <v>0.46193634366738701</v>
      </c>
      <c r="X4432">
        <v>0.75726018452522603</v>
      </c>
      <c r="Y4432">
        <v>2.8417924275430702</v>
      </c>
      <c r="Z4432">
        <v>0.203350924423461</v>
      </c>
      <c r="AA4432">
        <v>0.72610664078822296</v>
      </c>
      <c r="AB4432">
        <v>25.4251039173298</v>
      </c>
      <c r="AC4432">
        <v>0.88945902157151002</v>
      </c>
      <c r="AD4432">
        <v>0.94068432309766403</v>
      </c>
      <c r="AE4432">
        <v>1.8417924457780199</v>
      </c>
      <c r="AF4432">
        <v>0.205398459628826</v>
      </c>
      <c r="AG4432">
        <v>0.68151250837662902</v>
      </c>
      <c r="AH4432">
        <v>5.6030623886292599</v>
      </c>
      <c r="AI4432">
        <v>0.183554312780425</v>
      </c>
      <c r="AJ4432">
        <v>0.78121606160956403</v>
      </c>
      <c r="AK4432">
        <v>3.71054778627194</v>
      </c>
    </row>
    <row r="4433" spans="1:37" x14ac:dyDescent="0.2">
      <c r="A4433" t="s">
        <v>13888</v>
      </c>
      <c r="B4433">
        <v>119248306</v>
      </c>
      <c r="C4433">
        <v>119248464</v>
      </c>
      <c r="D4433">
        <v>159</v>
      </c>
      <c r="E4433" t="s">
        <v>15061</v>
      </c>
      <c r="F4433">
        <v>0</v>
      </c>
      <c r="G4433" t="s">
        <v>15062</v>
      </c>
      <c r="H4433" t="s">
        <v>30987</v>
      </c>
      <c r="I4433">
        <v>2</v>
      </c>
      <c r="J4433">
        <v>119244422</v>
      </c>
      <c r="K4433">
        <v>119249071</v>
      </c>
      <c r="L4433">
        <v>4650</v>
      </c>
      <c r="M4433">
        <v>2</v>
      </c>
      <c r="N4433">
        <v>100874111</v>
      </c>
      <c r="O4433" t="s">
        <v>15056</v>
      </c>
      <c r="P4433">
        <v>607</v>
      </c>
      <c r="Q4433" t="s">
        <v>15057</v>
      </c>
      <c r="R4433" t="s">
        <v>15058</v>
      </c>
      <c r="S4433" t="s">
        <v>34101</v>
      </c>
      <c r="T4433">
        <v>0.152084254673993</v>
      </c>
      <c r="U4433">
        <v>0.603102917160658</v>
      </c>
      <c r="V4433">
        <v>25.6018828244821</v>
      </c>
      <c r="W4433">
        <v>0.46193634366738701</v>
      </c>
      <c r="X4433">
        <v>0.75726018452522603</v>
      </c>
      <c r="Y4433">
        <v>1.9920678220151</v>
      </c>
      <c r="Z4433">
        <v>0.203350924423461</v>
      </c>
      <c r="AA4433">
        <v>0.72610664078822296</v>
      </c>
      <c r="AB4433">
        <v>24.733561305379599</v>
      </c>
      <c r="AC4433">
        <v>0.88945902157151002</v>
      </c>
      <c r="AD4433">
        <v>0.94068432309766403</v>
      </c>
      <c r="AE4433">
        <v>0.99206785487734095</v>
      </c>
      <c r="AF4433">
        <v>0.205398459628826</v>
      </c>
      <c r="AG4433">
        <v>0.68151250837662902</v>
      </c>
      <c r="AH4433">
        <v>4.8745411912900103</v>
      </c>
      <c r="AI4433">
        <v>0.183554312780425</v>
      </c>
      <c r="AJ4433">
        <v>0.78121606160956403</v>
      </c>
      <c r="AK4433">
        <v>2.8608231807439699</v>
      </c>
    </row>
    <row r="4434" spans="1:37" x14ac:dyDescent="0.2">
      <c r="A4434" t="s">
        <v>13888</v>
      </c>
      <c r="B4434">
        <v>119494478</v>
      </c>
      <c r="C4434">
        <v>119494656</v>
      </c>
      <c r="D4434">
        <v>179</v>
      </c>
      <c r="E4434" t="s">
        <v>15063</v>
      </c>
      <c r="F4434">
        <v>2</v>
      </c>
      <c r="G4434" t="s">
        <v>15064</v>
      </c>
      <c r="H4434" t="s">
        <v>31274</v>
      </c>
      <c r="I4434">
        <v>2</v>
      </c>
      <c r="J4434">
        <v>119439845</v>
      </c>
      <c r="K4434">
        <v>119479889</v>
      </c>
      <c r="L4434">
        <v>40045</v>
      </c>
      <c r="M4434">
        <v>2</v>
      </c>
      <c r="N4434">
        <v>6344</v>
      </c>
      <c r="O4434" t="s">
        <v>15065</v>
      </c>
      <c r="P4434">
        <v>-14589</v>
      </c>
      <c r="Q4434" t="s">
        <v>15066</v>
      </c>
      <c r="R4434" t="s">
        <v>15067</v>
      </c>
      <c r="S4434" t="s">
        <v>34102</v>
      </c>
      <c r="T4434">
        <v>0.97213403838398904</v>
      </c>
      <c r="U4434">
        <v>1</v>
      </c>
      <c r="V4434">
        <v>2.76303605568632</v>
      </c>
      <c r="W4434">
        <v>0.38920677604595899</v>
      </c>
      <c r="X4434">
        <v>0.704072456322962</v>
      </c>
      <c r="Y4434">
        <v>-24.533195816404401</v>
      </c>
      <c r="Z4434">
        <v>0.69013698642955401</v>
      </c>
      <c r="AA4434">
        <v>0.84521697243271998</v>
      </c>
      <c r="AB4434">
        <v>1.7995619807991099</v>
      </c>
      <c r="AC4434">
        <v>0.71753805159658501</v>
      </c>
      <c r="AD4434">
        <v>0.87989882095915395</v>
      </c>
      <c r="AE4434">
        <v>-3.4170120089865601</v>
      </c>
      <c r="AF4434">
        <v>0.61410715005536498</v>
      </c>
      <c r="AG4434">
        <v>0.80674443595273604</v>
      </c>
      <c r="AH4434">
        <v>3.6926464104439298</v>
      </c>
      <c r="AI4434">
        <v>0.35038410267202102</v>
      </c>
      <c r="AJ4434">
        <v>0.78121606160956403</v>
      </c>
      <c r="AK4434">
        <v>-23.871932722403301</v>
      </c>
    </row>
    <row r="4435" spans="1:37" x14ac:dyDescent="0.2">
      <c r="A4435" t="s">
        <v>13888</v>
      </c>
      <c r="B4435">
        <v>119494656</v>
      </c>
      <c r="C4435">
        <v>119494834</v>
      </c>
      <c r="D4435">
        <v>179</v>
      </c>
      <c r="E4435" t="s">
        <v>15068</v>
      </c>
      <c r="F4435">
        <v>0</v>
      </c>
      <c r="G4435" t="s">
        <v>15069</v>
      </c>
      <c r="H4435" t="s">
        <v>34103</v>
      </c>
      <c r="I4435">
        <v>2</v>
      </c>
      <c r="J4435">
        <v>119439845</v>
      </c>
      <c r="K4435">
        <v>119479889</v>
      </c>
      <c r="L4435">
        <v>40045</v>
      </c>
      <c r="M4435">
        <v>2</v>
      </c>
      <c r="N4435">
        <v>6344</v>
      </c>
      <c r="O4435" t="s">
        <v>15065</v>
      </c>
      <c r="P4435">
        <v>-14767</v>
      </c>
      <c r="Q4435" t="s">
        <v>15066</v>
      </c>
      <c r="R4435" t="s">
        <v>15067</v>
      </c>
      <c r="S4435" t="s">
        <v>34102</v>
      </c>
      <c r="T4435">
        <v>0.97213403838398904</v>
      </c>
      <c r="U4435">
        <v>1</v>
      </c>
      <c r="V4435">
        <v>2.76303605568632</v>
      </c>
      <c r="W4435">
        <v>0.38920677604595899</v>
      </c>
      <c r="X4435">
        <v>0.704072456322962</v>
      </c>
      <c r="Y4435">
        <v>-24.533195816404401</v>
      </c>
      <c r="Z4435">
        <v>0.69013698642955401</v>
      </c>
      <c r="AA4435">
        <v>0.84521697243271998</v>
      </c>
      <c r="AB4435">
        <v>1.7995619807991099</v>
      </c>
      <c r="AC4435">
        <v>0.71753805159658501</v>
      </c>
      <c r="AD4435">
        <v>0.87989882095915395</v>
      </c>
      <c r="AE4435">
        <v>-3.4170120089865601</v>
      </c>
      <c r="AF4435">
        <v>0.61410715005536498</v>
      </c>
      <c r="AG4435">
        <v>0.80674443595273604</v>
      </c>
      <c r="AH4435">
        <v>3.6926464104439298</v>
      </c>
      <c r="AI4435">
        <v>0.35038410267202102</v>
      </c>
      <c r="AJ4435">
        <v>0.78121606160956403</v>
      </c>
      <c r="AK4435">
        <v>-23.871932722403301</v>
      </c>
    </row>
    <row r="4436" spans="1:37" x14ac:dyDescent="0.2">
      <c r="A4436" t="s">
        <v>13888</v>
      </c>
      <c r="B4436">
        <v>121777167</v>
      </c>
      <c r="C4436">
        <v>121777328</v>
      </c>
      <c r="D4436">
        <v>162</v>
      </c>
      <c r="E4436" t="s">
        <v>15070</v>
      </c>
      <c r="F4436">
        <v>4</v>
      </c>
      <c r="G4436" t="s">
        <v>15071</v>
      </c>
      <c r="H4436" t="s">
        <v>30999</v>
      </c>
      <c r="I4436">
        <v>2</v>
      </c>
      <c r="J4436">
        <v>121779133</v>
      </c>
      <c r="K4436">
        <v>121809962</v>
      </c>
      <c r="L4436">
        <v>30830</v>
      </c>
      <c r="M4436">
        <v>1</v>
      </c>
      <c r="N4436">
        <v>101927801</v>
      </c>
      <c r="O4436" t="s">
        <v>15072</v>
      </c>
      <c r="P4436">
        <v>-1805</v>
      </c>
      <c r="Q4436" t="s">
        <v>15073</v>
      </c>
      <c r="R4436" t="s">
        <v>15074</v>
      </c>
      <c r="S4436" t="s">
        <v>34104</v>
      </c>
      <c r="T4436">
        <v>0.40813288918773499</v>
      </c>
      <c r="U4436">
        <v>0.67783928265172699</v>
      </c>
      <c r="V4436">
        <v>-1.8175548349178301</v>
      </c>
      <c r="W4436">
        <v>0.55921050581604403</v>
      </c>
      <c r="X4436">
        <v>0.85516106823402505</v>
      </c>
      <c r="Y4436">
        <v>0.46854295904830601</v>
      </c>
      <c r="Z4436">
        <v>0.53283611294324495</v>
      </c>
      <c r="AA4436">
        <v>0.84521697243271998</v>
      </c>
      <c r="AB4436">
        <v>-0.63946277635901005</v>
      </c>
      <c r="AC4436">
        <v>0.27290582229059701</v>
      </c>
      <c r="AD4436">
        <v>0.68253123924728298</v>
      </c>
      <c r="AE4436">
        <v>0.50922222238427195</v>
      </c>
      <c r="AF4436">
        <v>0.39777555045733098</v>
      </c>
      <c r="AG4436">
        <v>0.80674443595273604</v>
      </c>
      <c r="AH4436">
        <v>-1.83055600664632</v>
      </c>
      <c r="AI4436">
        <v>0.95184471253637404</v>
      </c>
      <c r="AJ4436">
        <v>0.98705094785311798</v>
      </c>
      <c r="AK4436">
        <v>0.194267744741351</v>
      </c>
    </row>
    <row r="4437" spans="1:37" x14ac:dyDescent="0.2">
      <c r="A4437" t="s">
        <v>13888</v>
      </c>
      <c r="B4437">
        <v>122070177</v>
      </c>
      <c r="C4437">
        <v>122070387</v>
      </c>
      <c r="D4437">
        <v>211</v>
      </c>
      <c r="E4437" t="s">
        <v>15075</v>
      </c>
      <c r="F4437">
        <v>3</v>
      </c>
      <c r="G4437" t="s">
        <v>15076</v>
      </c>
      <c r="H4437" t="s">
        <v>34105</v>
      </c>
      <c r="I4437">
        <v>2</v>
      </c>
      <c r="J4437">
        <v>121902501</v>
      </c>
      <c r="K4437">
        <v>122887691</v>
      </c>
      <c r="L4437">
        <v>985191</v>
      </c>
      <c r="M4437">
        <v>1</v>
      </c>
      <c r="N4437">
        <v>105373595</v>
      </c>
      <c r="O4437" t="s">
        <v>15077</v>
      </c>
      <c r="P4437">
        <v>167676</v>
      </c>
      <c r="Q4437" t="s">
        <v>40</v>
      </c>
      <c r="R4437" t="s">
        <v>15078</v>
      </c>
      <c r="S4437" t="s">
        <v>34106</v>
      </c>
      <c r="T4437">
        <v>0.35387198439864398</v>
      </c>
      <c r="U4437">
        <v>0.603102917160658</v>
      </c>
      <c r="V4437">
        <v>-23.5367509561815</v>
      </c>
      <c r="W4437">
        <v>0.89107655920673101</v>
      </c>
      <c r="X4437">
        <v>0.95159051474143896</v>
      </c>
      <c r="Y4437">
        <v>0.71598355188992502</v>
      </c>
      <c r="Z4437">
        <v>0.184235113180511</v>
      </c>
      <c r="AA4437">
        <v>0.72610664078822296</v>
      </c>
      <c r="AB4437">
        <v>-23.5367509561815</v>
      </c>
      <c r="AC4437">
        <v>0.75388744886274095</v>
      </c>
      <c r="AD4437">
        <v>0.87989882095915395</v>
      </c>
      <c r="AE4437">
        <v>-0.284016369063601</v>
      </c>
      <c r="AF4437">
        <v>0.501741946288212</v>
      </c>
      <c r="AG4437">
        <v>0.80674443595273604</v>
      </c>
      <c r="AH4437">
        <v>-22.607140391333601</v>
      </c>
      <c r="AI4437">
        <v>0.56157887380500204</v>
      </c>
      <c r="AJ4437">
        <v>0.78121606160956403</v>
      </c>
      <c r="AK4437">
        <v>1.58473891135093</v>
      </c>
    </row>
    <row r="4438" spans="1:37" x14ac:dyDescent="0.2">
      <c r="A4438" t="s">
        <v>13888</v>
      </c>
      <c r="B4438">
        <v>122070387</v>
      </c>
      <c r="C4438">
        <v>122070597</v>
      </c>
      <c r="D4438">
        <v>211</v>
      </c>
      <c r="E4438" t="s">
        <v>15079</v>
      </c>
      <c r="F4438">
        <v>6</v>
      </c>
      <c r="G4438" t="s">
        <v>15080</v>
      </c>
      <c r="H4438" t="s">
        <v>34105</v>
      </c>
      <c r="I4438">
        <v>2</v>
      </c>
      <c r="J4438">
        <v>121902501</v>
      </c>
      <c r="K4438">
        <v>122887691</v>
      </c>
      <c r="L4438">
        <v>985191</v>
      </c>
      <c r="M4438">
        <v>1</v>
      </c>
      <c r="N4438">
        <v>105373595</v>
      </c>
      <c r="O4438" t="s">
        <v>15077</v>
      </c>
      <c r="P4438">
        <v>167886</v>
      </c>
      <c r="Q4438" t="s">
        <v>40</v>
      </c>
      <c r="R4438" t="s">
        <v>15078</v>
      </c>
      <c r="S4438" t="s">
        <v>34106</v>
      </c>
      <c r="T4438">
        <v>0.35387198439864398</v>
      </c>
      <c r="U4438">
        <v>0.603102917160658</v>
      </c>
      <c r="V4438">
        <v>-23.5367509561815</v>
      </c>
      <c r="W4438">
        <v>0.94541066367716797</v>
      </c>
      <c r="X4438">
        <v>0.95159051474143896</v>
      </c>
      <c r="Y4438">
        <v>0.13102109069200599</v>
      </c>
      <c r="Z4438">
        <v>0.184235113180511</v>
      </c>
      <c r="AA4438">
        <v>0.72610664078822296</v>
      </c>
      <c r="AB4438">
        <v>-23.5367509561815</v>
      </c>
      <c r="AC4438">
        <v>0.71753805159658501</v>
      </c>
      <c r="AD4438">
        <v>0.87989882095915395</v>
      </c>
      <c r="AE4438">
        <v>-0.86897879073828799</v>
      </c>
      <c r="AF4438">
        <v>0.501741946288212</v>
      </c>
      <c r="AG4438">
        <v>0.80674443595273604</v>
      </c>
      <c r="AH4438">
        <v>-22.607140391333601</v>
      </c>
      <c r="AI4438">
        <v>0.59609816080359102</v>
      </c>
      <c r="AJ4438">
        <v>0.78121606160956403</v>
      </c>
      <c r="AK4438">
        <v>0.99977645015301397</v>
      </c>
    </row>
    <row r="4439" spans="1:37" x14ac:dyDescent="0.2">
      <c r="A4439" t="s">
        <v>13888</v>
      </c>
      <c r="B4439">
        <v>122732608</v>
      </c>
      <c r="C4439">
        <v>122732806</v>
      </c>
      <c r="D4439">
        <v>199</v>
      </c>
      <c r="E4439" t="s">
        <v>15081</v>
      </c>
      <c r="F4439">
        <v>2</v>
      </c>
      <c r="G4439" t="s">
        <v>15082</v>
      </c>
      <c r="H4439" t="s">
        <v>34107</v>
      </c>
      <c r="I4439">
        <v>2</v>
      </c>
      <c r="J4439">
        <v>122761014</v>
      </c>
      <c r="K4439">
        <v>122886870</v>
      </c>
      <c r="L4439">
        <v>125857</v>
      </c>
      <c r="M4439">
        <v>1</v>
      </c>
      <c r="N4439">
        <v>105373595</v>
      </c>
      <c r="O4439" t="s">
        <v>15083</v>
      </c>
      <c r="P4439">
        <v>-28208</v>
      </c>
      <c r="Q4439" t="s">
        <v>40</v>
      </c>
      <c r="R4439" t="s">
        <v>15078</v>
      </c>
      <c r="S4439" t="s">
        <v>34106</v>
      </c>
      <c r="T4439">
        <v>1</v>
      </c>
      <c r="U4439">
        <v>1</v>
      </c>
      <c r="V4439">
        <v>-0.62392286761066895</v>
      </c>
      <c r="W4439">
        <v>0.20525741147413201</v>
      </c>
      <c r="X4439">
        <v>0.704072456322962</v>
      </c>
      <c r="Y4439">
        <v>-24.462291495845101</v>
      </c>
      <c r="Z4439">
        <v>0.65379035313853895</v>
      </c>
      <c r="AA4439">
        <v>0.84521697243271998</v>
      </c>
      <c r="AB4439">
        <v>-1.5873968565944601</v>
      </c>
      <c r="AC4439">
        <v>7.0489011448141195E-2</v>
      </c>
      <c r="AD4439">
        <v>0.57684129297949804</v>
      </c>
      <c r="AE4439">
        <v>-24.462291495845101</v>
      </c>
      <c r="AF4439">
        <v>0.64997455747578503</v>
      </c>
      <c r="AG4439">
        <v>0.80674443595273604</v>
      </c>
      <c r="AH4439">
        <v>0.30568772107290998</v>
      </c>
      <c r="AI4439">
        <v>0.35038410267202102</v>
      </c>
      <c r="AJ4439">
        <v>0.78121606160956403</v>
      </c>
      <c r="AK4439">
        <v>-23.593536080683801</v>
      </c>
    </row>
    <row r="4440" spans="1:37" x14ac:dyDescent="0.2">
      <c r="A4440" t="s">
        <v>13888</v>
      </c>
      <c r="B4440">
        <v>122732806</v>
      </c>
      <c r="C4440">
        <v>122733004</v>
      </c>
      <c r="D4440">
        <v>199</v>
      </c>
      <c r="E4440" t="s">
        <v>15084</v>
      </c>
      <c r="F4440">
        <v>1</v>
      </c>
      <c r="G4440" t="s">
        <v>15085</v>
      </c>
      <c r="H4440" t="s">
        <v>34107</v>
      </c>
      <c r="I4440">
        <v>2</v>
      </c>
      <c r="J4440">
        <v>122761014</v>
      </c>
      <c r="K4440">
        <v>122886870</v>
      </c>
      <c r="L4440">
        <v>125857</v>
      </c>
      <c r="M4440">
        <v>1</v>
      </c>
      <c r="N4440">
        <v>105373595</v>
      </c>
      <c r="O4440" t="s">
        <v>15083</v>
      </c>
      <c r="P4440">
        <v>-28010</v>
      </c>
      <c r="Q4440" t="s">
        <v>40</v>
      </c>
      <c r="R4440" t="s">
        <v>15078</v>
      </c>
      <c r="S4440" t="s">
        <v>34106</v>
      </c>
      <c r="T4440">
        <v>1</v>
      </c>
      <c r="U4440">
        <v>1</v>
      </c>
      <c r="V4440">
        <v>-0.62392286761066895</v>
      </c>
      <c r="W4440">
        <v>0.20525741147413201</v>
      </c>
      <c r="X4440">
        <v>0.704072456322962</v>
      </c>
      <c r="Y4440">
        <v>-24.462291495845101</v>
      </c>
      <c r="Z4440">
        <v>0.65379035313853895</v>
      </c>
      <c r="AA4440">
        <v>0.84521697243271998</v>
      </c>
      <c r="AB4440">
        <v>-1.5873968565944601</v>
      </c>
      <c r="AC4440">
        <v>7.0489011448141195E-2</v>
      </c>
      <c r="AD4440">
        <v>0.57684129297949804</v>
      </c>
      <c r="AE4440">
        <v>-24.462291495845101</v>
      </c>
      <c r="AF4440">
        <v>0.64997455747578503</v>
      </c>
      <c r="AG4440">
        <v>0.80674443595273604</v>
      </c>
      <c r="AH4440">
        <v>0.30568772107290998</v>
      </c>
      <c r="AI4440">
        <v>0.35038410267202102</v>
      </c>
      <c r="AJ4440">
        <v>0.78121606160956403</v>
      </c>
      <c r="AK4440">
        <v>-23.593536080683801</v>
      </c>
    </row>
    <row r="4441" spans="1:37" x14ac:dyDescent="0.2">
      <c r="A4441" t="s">
        <v>13888</v>
      </c>
      <c r="B4441">
        <v>122801873</v>
      </c>
      <c r="C4441">
        <v>122802153</v>
      </c>
      <c r="D4441">
        <v>281</v>
      </c>
      <c r="E4441" t="s">
        <v>15086</v>
      </c>
      <c r="F4441">
        <v>0</v>
      </c>
      <c r="G4441" t="s">
        <v>15087</v>
      </c>
      <c r="H4441" t="s">
        <v>34107</v>
      </c>
      <c r="I4441">
        <v>2</v>
      </c>
      <c r="J4441">
        <v>122761014</v>
      </c>
      <c r="K4441">
        <v>122886870</v>
      </c>
      <c r="L4441">
        <v>125857</v>
      </c>
      <c r="M4441">
        <v>1</v>
      </c>
      <c r="N4441">
        <v>105373595</v>
      </c>
      <c r="O4441" t="s">
        <v>15083</v>
      </c>
      <c r="P4441">
        <v>40859</v>
      </c>
      <c r="Q4441" t="s">
        <v>40</v>
      </c>
      <c r="R4441" t="s">
        <v>15078</v>
      </c>
      <c r="S4441" t="s">
        <v>34106</v>
      </c>
      <c r="T4441">
        <v>0.323300140219206</v>
      </c>
      <c r="U4441">
        <v>0.603102917160658</v>
      </c>
      <c r="V4441">
        <v>-1.5994435713241499</v>
      </c>
      <c r="W4441">
        <v>0.20525741147413201</v>
      </c>
      <c r="X4441">
        <v>0.704072456322962</v>
      </c>
      <c r="Y4441">
        <v>-24.296037085835501</v>
      </c>
      <c r="Z4441">
        <v>8.5374905317322697E-2</v>
      </c>
      <c r="AA4441">
        <v>0.72610664078822296</v>
      </c>
      <c r="AB4441">
        <v>-2.56291757880593</v>
      </c>
      <c r="AC4441">
        <v>0.615069744472027</v>
      </c>
      <c r="AD4441">
        <v>0.87989882095915395</v>
      </c>
      <c r="AE4441">
        <v>-0.61742072662840797</v>
      </c>
      <c r="AF4441">
        <v>0.71688106396828499</v>
      </c>
      <c r="AG4441">
        <v>0.85584456000972498</v>
      </c>
      <c r="AH4441">
        <v>-0.66983293582813397</v>
      </c>
      <c r="AI4441">
        <v>0.17351581260912399</v>
      </c>
      <c r="AJ4441">
        <v>0.78121606160956403</v>
      </c>
      <c r="AK4441">
        <v>-24.481744737420801</v>
      </c>
    </row>
    <row r="4442" spans="1:37" x14ac:dyDescent="0.2">
      <c r="A4442" t="s">
        <v>13888</v>
      </c>
      <c r="B4442">
        <v>124140368</v>
      </c>
      <c r="C4442">
        <v>124140541</v>
      </c>
      <c r="D4442">
        <v>174</v>
      </c>
      <c r="E4442" t="s">
        <v>15088</v>
      </c>
      <c r="F4442">
        <v>3</v>
      </c>
      <c r="G4442" t="s">
        <v>8941</v>
      </c>
      <c r="H4442" t="s">
        <v>34108</v>
      </c>
      <c r="I4442">
        <v>2</v>
      </c>
      <c r="J4442">
        <v>124221705</v>
      </c>
      <c r="K4442">
        <v>124242441</v>
      </c>
      <c r="L4442">
        <v>20737</v>
      </c>
      <c r="M4442">
        <v>1</v>
      </c>
      <c r="N4442">
        <v>129684</v>
      </c>
      <c r="O4442" t="s">
        <v>15089</v>
      </c>
      <c r="P4442">
        <v>-81164</v>
      </c>
      <c r="Q4442" t="s">
        <v>15090</v>
      </c>
      <c r="R4442" t="s">
        <v>15091</v>
      </c>
      <c r="S4442" t="s">
        <v>34109</v>
      </c>
      <c r="T4442">
        <v>0.39811600619159399</v>
      </c>
      <c r="U4442">
        <v>0.66334929731293601</v>
      </c>
      <c r="V4442">
        <v>0.45712649640160902</v>
      </c>
      <c r="W4442">
        <v>0.24584839856926999</v>
      </c>
      <c r="X4442">
        <v>0.704072456322962</v>
      </c>
      <c r="Y4442">
        <v>-0.93532601254759495</v>
      </c>
      <c r="Z4442">
        <v>0.70932254846644105</v>
      </c>
      <c r="AA4442">
        <v>0.86028189272755995</v>
      </c>
      <c r="AB4442">
        <v>0.33418462511937003</v>
      </c>
      <c r="AC4442">
        <v>0.27413253238869301</v>
      </c>
      <c r="AD4442">
        <v>0.68253123924728298</v>
      </c>
      <c r="AE4442">
        <v>-0.74165378055651998</v>
      </c>
      <c r="AF4442">
        <v>0.28334751581857798</v>
      </c>
      <c r="AG4442">
        <v>0.70473078222419605</v>
      </c>
      <c r="AH4442">
        <v>0.36255841304829201</v>
      </c>
      <c r="AI4442">
        <v>0.29637435625449399</v>
      </c>
      <c r="AJ4442">
        <v>0.78121606160956403</v>
      </c>
      <c r="AK4442">
        <v>-0.70451208576318602</v>
      </c>
    </row>
    <row r="4443" spans="1:37" x14ac:dyDescent="0.2">
      <c r="A4443" t="s">
        <v>13888</v>
      </c>
      <c r="B4443">
        <v>124140541</v>
      </c>
      <c r="C4443">
        <v>124140714</v>
      </c>
      <c r="D4443">
        <v>174</v>
      </c>
      <c r="E4443" t="s">
        <v>15092</v>
      </c>
      <c r="F4443">
        <v>2</v>
      </c>
      <c r="G4443" t="s">
        <v>15093</v>
      </c>
      <c r="H4443" t="s">
        <v>34108</v>
      </c>
      <c r="I4443">
        <v>2</v>
      </c>
      <c r="J4443">
        <v>124221705</v>
      </c>
      <c r="K4443">
        <v>124242441</v>
      </c>
      <c r="L4443">
        <v>20737</v>
      </c>
      <c r="M4443">
        <v>1</v>
      </c>
      <c r="N4443">
        <v>129684</v>
      </c>
      <c r="O4443" t="s">
        <v>15089</v>
      </c>
      <c r="P4443">
        <v>-80991</v>
      </c>
      <c r="Q4443" t="s">
        <v>15090</v>
      </c>
      <c r="R4443" t="s">
        <v>15091</v>
      </c>
      <c r="S4443" t="s">
        <v>34109</v>
      </c>
      <c r="T4443">
        <v>0.36838305369111601</v>
      </c>
      <c r="U4443">
        <v>0.62320871006372203</v>
      </c>
      <c r="V4443">
        <v>0.54886475327720896</v>
      </c>
      <c r="W4443">
        <v>0.24584839856926999</v>
      </c>
      <c r="X4443">
        <v>0.704072456322962</v>
      </c>
      <c r="Y4443">
        <v>-0.88144584947904203</v>
      </c>
      <c r="Z4443">
        <v>0.66063573508919404</v>
      </c>
      <c r="AA4443">
        <v>0.84521697243271998</v>
      </c>
      <c r="AB4443">
        <v>0.42592288199497003</v>
      </c>
      <c r="AC4443">
        <v>0.29569929967528202</v>
      </c>
      <c r="AD4443">
        <v>0.68253123924728298</v>
      </c>
      <c r="AE4443">
        <v>-0.68777361748796695</v>
      </c>
      <c r="AF4443">
        <v>0.26857260638925501</v>
      </c>
      <c r="AG4443">
        <v>0.70473078222419605</v>
      </c>
      <c r="AH4443">
        <v>0.40693660469759202</v>
      </c>
      <c r="AI4443">
        <v>0.29637435625449399</v>
      </c>
      <c r="AJ4443">
        <v>0.78121606160956403</v>
      </c>
      <c r="AK4443">
        <v>-0.67011899378103101</v>
      </c>
    </row>
    <row r="4444" spans="1:37" x14ac:dyDescent="0.2">
      <c r="A4444" t="s">
        <v>13888</v>
      </c>
      <c r="B4444">
        <v>124539159</v>
      </c>
      <c r="C4444">
        <v>124539336</v>
      </c>
      <c r="D4444">
        <v>178</v>
      </c>
      <c r="E4444" t="s">
        <v>15094</v>
      </c>
      <c r="F4444">
        <v>0</v>
      </c>
      <c r="G4444" t="s">
        <v>15095</v>
      </c>
      <c r="H4444" t="s">
        <v>34110</v>
      </c>
      <c r="I4444">
        <v>2</v>
      </c>
      <c r="J4444">
        <v>124221705</v>
      </c>
      <c r="K4444">
        <v>124242441</v>
      </c>
      <c r="L4444">
        <v>20737</v>
      </c>
      <c r="M4444">
        <v>1</v>
      </c>
      <c r="N4444">
        <v>129684</v>
      </c>
      <c r="O4444" t="s">
        <v>15089</v>
      </c>
      <c r="P4444">
        <v>317454</v>
      </c>
      <c r="Q4444" t="s">
        <v>15090</v>
      </c>
      <c r="R4444" t="s">
        <v>15091</v>
      </c>
      <c r="S4444" t="s">
        <v>34109</v>
      </c>
      <c r="T4444">
        <v>0.17308923567461099</v>
      </c>
      <c r="U4444">
        <v>0.603102917160658</v>
      </c>
      <c r="V4444">
        <v>-24.336370628440701</v>
      </c>
      <c r="W4444">
        <v>0.29261482077562401</v>
      </c>
      <c r="X4444">
        <v>0.704072456322962</v>
      </c>
      <c r="Y4444">
        <v>23.330829609961601</v>
      </c>
      <c r="Z4444">
        <v>5.50355599158565E-2</v>
      </c>
      <c r="AA4444">
        <v>0.72610664078822296</v>
      </c>
      <c r="AB4444">
        <v>-24.336370628440701</v>
      </c>
      <c r="AC4444">
        <v>0.27780950890804001</v>
      </c>
      <c r="AD4444">
        <v>0.68253123924728298</v>
      </c>
      <c r="AE4444">
        <v>23.480760592910698</v>
      </c>
      <c r="AF4444">
        <v>0.32549523997010099</v>
      </c>
      <c r="AG4444">
        <v>0.70473078222419605</v>
      </c>
      <c r="AH4444">
        <v>-23.406760017953399</v>
      </c>
      <c r="AI4444">
        <v>0.59609816080359102</v>
      </c>
      <c r="AJ4444">
        <v>0.78121606160956403</v>
      </c>
      <c r="AK4444">
        <v>0.85865284642864004</v>
      </c>
    </row>
    <row r="4445" spans="1:37" x14ac:dyDescent="0.2">
      <c r="A4445" t="s">
        <v>13888</v>
      </c>
      <c r="B4445">
        <v>125296738</v>
      </c>
      <c r="C4445">
        <v>125296828</v>
      </c>
      <c r="D4445">
        <v>91</v>
      </c>
      <c r="E4445" t="s">
        <v>15096</v>
      </c>
      <c r="F4445">
        <v>2</v>
      </c>
      <c r="G4445" t="s">
        <v>15097</v>
      </c>
      <c r="H4445" t="s">
        <v>31000</v>
      </c>
      <c r="I4445">
        <v>2</v>
      </c>
      <c r="J4445">
        <v>125710969</v>
      </c>
      <c r="K4445">
        <v>125765842</v>
      </c>
      <c r="L4445">
        <v>54874</v>
      </c>
      <c r="M4445">
        <v>1</v>
      </c>
      <c r="N4445">
        <v>105373597</v>
      </c>
      <c r="O4445" t="s">
        <v>15098</v>
      </c>
      <c r="P4445">
        <v>-414141</v>
      </c>
      <c r="Q4445" t="s">
        <v>40</v>
      </c>
      <c r="R4445" t="s">
        <v>15099</v>
      </c>
      <c r="S4445" t="s">
        <v>34111</v>
      </c>
      <c r="T4445">
        <v>1</v>
      </c>
      <c r="U4445">
        <v>1</v>
      </c>
      <c r="V4445">
        <v>-0.48461897891883499</v>
      </c>
      <c r="W4445">
        <v>0.20525741147413201</v>
      </c>
      <c r="X4445">
        <v>0.704072456322962</v>
      </c>
      <c r="Y4445">
        <v>-25.0476131370317</v>
      </c>
      <c r="Z4445">
        <v>0.65379035313853895</v>
      </c>
      <c r="AA4445">
        <v>0.84521697243271998</v>
      </c>
      <c r="AB4445">
        <v>-1.44809301804024</v>
      </c>
      <c r="AC4445">
        <v>7.0489011448141195E-2</v>
      </c>
      <c r="AD4445">
        <v>0.57684129297949804</v>
      </c>
      <c r="AE4445">
        <v>-25.0476131370317</v>
      </c>
      <c r="AF4445">
        <v>0.64997455747578503</v>
      </c>
      <c r="AG4445">
        <v>0.80674443595273604</v>
      </c>
      <c r="AH4445">
        <v>0.44499163543398101</v>
      </c>
      <c r="AI4445">
        <v>0.35038410267202102</v>
      </c>
      <c r="AJ4445">
        <v>0.78121606160956403</v>
      </c>
      <c r="AK4445">
        <v>-24.178857704675</v>
      </c>
    </row>
    <row r="4446" spans="1:37" x14ac:dyDescent="0.2">
      <c r="A4446" t="s">
        <v>13888</v>
      </c>
      <c r="B4446">
        <v>125826946</v>
      </c>
      <c r="C4446">
        <v>125827097</v>
      </c>
      <c r="D4446">
        <v>152</v>
      </c>
      <c r="E4446" t="s">
        <v>15100</v>
      </c>
      <c r="F4446">
        <v>2</v>
      </c>
      <c r="G4446" t="s">
        <v>15101</v>
      </c>
      <c r="H4446" t="s">
        <v>31000</v>
      </c>
      <c r="I4446">
        <v>2</v>
      </c>
      <c r="J4446">
        <v>125710969</v>
      </c>
      <c r="K4446">
        <v>125765842</v>
      </c>
      <c r="L4446">
        <v>54874</v>
      </c>
      <c r="M4446">
        <v>1</v>
      </c>
      <c r="N4446">
        <v>105373597</v>
      </c>
      <c r="O4446" t="s">
        <v>15098</v>
      </c>
      <c r="P4446">
        <v>115977</v>
      </c>
      <c r="Q4446" t="s">
        <v>40</v>
      </c>
      <c r="R4446" t="s">
        <v>15099</v>
      </c>
      <c r="S4446" t="s">
        <v>34111</v>
      </c>
      <c r="T4446">
        <v>0.35387198439864398</v>
      </c>
      <c r="U4446">
        <v>0.603102917160658</v>
      </c>
      <c r="V4446">
        <v>-22.894012278418099</v>
      </c>
      <c r="W4446">
        <v>0.89107655920673101</v>
      </c>
      <c r="X4446">
        <v>0.95159051474143896</v>
      </c>
      <c r="Y4446">
        <v>0.84592865566780295</v>
      </c>
      <c r="Z4446">
        <v>0.69013698642955401</v>
      </c>
      <c r="AA4446">
        <v>0.84521697243271998</v>
      </c>
      <c r="AB4446">
        <v>-0.32279044668086099</v>
      </c>
      <c r="AC4446">
        <v>0.75388744886274095</v>
      </c>
      <c r="AD4446">
        <v>0.87989882095915395</v>
      </c>
      <c r="AE4446">
        <v>-0.154071231547873</v>
      </c>
      <c r="AF4446">
        <v>0.32549523997010099</v>
      </c>
      <c r="AG4446">
        <v>0.70473078222419605</v>
      </c>
      <c r="AH4446">
        <v>-23.277546647587499</v>
      </c>
      <c r="AI4446">
        <v>0.56157887380500204</v>
      </c>
      <c r="AJ4446">
        <v>0.78121606160956403</v>
      </c>
      <c r="AK4446">
        <v>1.7146839549244199</v>
      </c>
    </row>
    <row r="4447" spans="1:37" x14ac:dyDescent="0.2">
      <c r="A4447" t="s">
        <v>13888</v>
      </c>
      <c r="B4447">
        <v>126174622</v>
      </c>
      <c r="C4447">
        <v>126174872</v>
      </c>
      <c r="D4447">
        <v>251</v>
      </c>
      <c r="E4447" t="s">
        <v>15102</v>
      </c>
      <c r="F4447">
        <v>2</v>
      </c>
      <c r="G4447" t="s">
        <v>15103</v>
      </c>
      <c r="H4447" t="s">
        <v>34112</v>
      </c>
      <c r="I4447">
        <v>2</v>
      </c>
      <c r="J4447">
        <v>126109761</v>
      </c>
      <c r="K4447">
        <v>126118023</v>
      </c>
      <c r="L4447">
        <v>8263</v>
      </c>
      <c r="M4447">
        <v>2</v>
      </c>
      <c r="N4447">
        <v>105373600</v>
      </c>
      <c r="O4447" t="s">
        <v>15104</v>
      </c>
      <c r="P4447">
        <v>-56599</v>
      </c>
      <c r="Q4447" t="s">
        <v>15105</v>
      </c>
      <c r="R4447" t="s">
        <v>15106</v>
      </c>
      <c r="S4447" t="s">
        <v>34113</v>
      </c>
      <c r="T4447">
        <v>0.32911398597860803</v>
      </c>
      <c r="U4447">
        <v>0.603102917160658</v>
      </c>
      <c r="V4447">
        <v>24.9758377613778</v>
      </c>
      <c r="W4447">
        <v>0.94541066367716797</v>
      </c>
      <c r="X4447">
        <v>0.95159051474143896</v>
      </c>
      <c r="Y4447">
        <v>-0.97286242448648697</v>
      </c>
      <c r="Z4447">
        <v>0.306975110376564</v>
      </c>
      <c r="AA4447">
        <v>0.72610664078822296</v>
      </c>
      <c r="AB4447">
        <v>24.5191549541093</v>
      </c>
      <c r="AC4447">
        <v>0.71753805159658501</v>
      </c>
      <c r="AD4447">
        <v>0.87989882095915395</v>
      </c>
      <c r="AE4447">
        <v>-1.9728623258002</v>
      </c>
      <c r="AF4447">
        <v>0.61410715005536498</v>
      </c>
      <c r="AG4447">
        <v>0.80674443595273604</v>
      </c>
      <c r="AH4447">
        <v>2.24849675146733</v>
      </c>
      <c r="AI4447">
        <v>0.59609816080359102</v>
      </c>
      <c r="AJ4447">
        <v>0.78121606160956403</v>
      </c>
      <c r="AK4447">
        <v>-0.10410699930046501</v>
      </c>
    </row>
    <row r="4448" spans="1:37" x14ac:dyDescent="0.2">
      <c r="A4448" t="s">
        <v>13888</v>
      </c>
      <c r="B4448">
        <v>126888650</v>
      </c>
      <c r="C4448">
        <v>126888805</v>
      </c>
      <c r="D4448">
        <v>156</v>
      </c>
      <c r="E4448" t="s">
        <v>15107</v>
      </c>
      <c r="F4448">
        <v>1</v>
      </c>
      <c r="G4448" t="s">
        <v>15108</v>
      </c>
      <c r="H4448" t="s">
        <v>31000</v>
      </c>
      <c r="I4448">
        <v>2</v>
      </c>
      <c r="J4448">
        <v>126898864</v>
      </c>
      <c r="K4448">
        <v>126901507</v>
      </c>
      <c r="L4448">
        <v>2644</v>
      </c>
      <c r="M4448">
        <v>1</v>
      </c>
      <c r="N4448">
        <v>101929926</v>
      </c>
      <c r="O4448" t="s">
        <v>15109</v>
      </c>
      <c r="P4448">
        <v>-10059</v>
      </c>
      <c r="Q4448" t="s">
        <v>15110</v>
      </c>
      <c r="R4448" t="s">
        <v>15111</v>
      </c>
      <c r="S4448" t="s">
        <v>34114</v>
      </c>
      <c r="T4448">
        <v>0.32911398597860803</v>
      </c>
      <c r="U4448">
        <v>0.603102917160658</v>
      </c>
      <c r="V4448">
        <v>23.9452167186301</v>
      </c>
      <c r="W4448">
        <v>0.89107655920673101</v>
      </c>
      <c r="X4448">
        <v>0.95159051474143896</v>
      </c>
      <c r="Y4448">
        <v>0.37790711522536502</v>
      </c>
      <c r="Z4448">
        <v>0.48464167878831399</v>
      </c>
      <c r="AA4448">
        <v>0.84435025072159198</v>
      </c>
      <c r="AB4448">
        <v>22.981742679508699</v>
      </c>
      <c r="AC4448">
        <v>0.75388744886274095</v>
      </c>
      <c r="AD4448">
        <v>0.87989882095915395</v>
      </c>
      <c r="AE4448">
        <v>-0.62209280572816095</v>
      </c>
      <c r="AF4448">
        <v>0.16793847098801201</v>
      </c>
      <c r="AG4448">
        <v>0.68151250837662902</v>
      </c>
      <c r="AH4448">
        <v>23.9452167186301</v>
      </c>
      <c r="AI4448">
        <v>0.56157887380500204</v>
      </c>
      <c r="AJ4448">
        <v>0.78121606160956403</v>
      </c>
      <c r="AK4448">
        <v>1.24666249709364</v>
      </c>
    </row>
    <row r="4449" spans="1:37" x14ac:dyDescent="0.2">
      <c r="A4449" t="s">
        <v>13888</v>
      </c>
      <c r="B4449">
        <v>126888805</v>
      </c>
      <c r="C4449">
        <v>126888960</v>
      </c>
      <c r="D4449">
        <v>156</v>
      </c>
      <c r="E4449" t="s">
        <v>15112</v>
      </c>
      <c r="F4449">
        <v>2</v>
      </c>
      <c r="G4449" t="s">
        <v>15113</v>
      </c>
      <c r="H4449" t="s">
        <v>31000</v>
      </c>
      <c r="I4449">
        <v>2</v>
      </c>
      <c r="J4449">
        <v>126898864</v>
      </c>
      <c r="K4449">
        <v>126901507</v>
      </c>
      <c r="L4449">
        <v>2644</v>
      </c>
      <c r="M4449">
        <v>1</v>
      </c>
      <c r="N4449">
        <v>101929926</v>
      </c>
      <c r="O4449" t="s">
        <v>15109</v>
      </c>
      <c r="P4449">
        <v>-9904</v>
      </c>
      <c r="Q4449" t="s">
        <v>15110</v>
      </c>
      <c r="R4449" t="s">
        <v>15111</v>
      </c>
      <c r="S4449" t="s">
        <v>34114</v>
      </c>
      <c r="T4449">
        <v>0.32911398597860803</v>
      </c>
      <c r="U4449">
        <v>0.603102917160658</v>
      </c>
      <c r="V4449">
        <v>23.9452167186301</v>
      </c>
      <c r="W4449">
        <v>0.89107655920673101</v>
      </c>
      <c r="X4449">
        <v>0.95159051474143896</v>
      </c>
      <c r="Y4449">
        <v>0.529910200765767</v>
      </c>
      <c r="Z4449">
        <v>0.48464167878831399</v>
      </c>
      <c r="AA4449">
        <v>0.84435025072159198</v>
      </c>
      <c r="AB4449">
        <v>22.981742679508699</v>
      </c>
      <c r="AC4449">
        <v>0.75388744886274095</v>
      </c>
      <c r="AD4449">
        <v>0.87989882095915395</v>
      </c>
      <c r="AE4449">
        <v>-0.47008972809240601</v>
      </c>
      <c r="AF4449">
        <v>0.16793847098801201</v>
      </c>
      <c r="AG4449">
        <v>0.68151250837662902</v>
      </c>
      <c r="AH4449">
        <v>23.9452167186301</v>
      </c>
      <c r="AI4449">
        <v>0.56157887380500204</v>
      </c>
      <c r="AJ4449">
        <v>0.78121606160956403</v>
      </c>
      <c r="AK4449">
        <v>1.3986655826340399</v>
      </c>
    </row>
    <row r="4450" spans="1:37" x14ac:dyDescent="0.2">
      <c r="A4450" t="s">
        <v>13888</v>
      </c>
      <c r="B4450">
        <v>126888960</v>
      </c>
      <c r="C4450">
        <v>126889115</v>
      </c>
      <c r="D4450">
        <v>156</v>
      </c>
      <c r="E4450" t="s">
        <v>15114</v>
      </c>
      <c r="F4450">
        <v>3</v>
      </c>
      <c r="G4450" t="s">
        <v>15115</v>
      </c>
      <c r="H4450" t="s">
        <v>31000</v>
      </c>
      <c r="I4450">
        <v>2</v>
      </c>
      <c r="J4450">
        <v>126898864</v>
      </c>
      <c r="K4450">
        <v>126901507</v>
      </c>
      <c r="L4450">
        <v>2644</v>
      </c>
      <c r="M4450">
        <v>1</v>
      </c>
      <c r="N4450">
        <v>101929926</v>
      </c>
      <c r="O4450" t="s">
        <v>15109</v>
      </c>
      <c r="P4450">
        <v>-9749</v>
      </c>
      <c r="Q4450" t="s">
        <v>15110</v>
      </c>
      <c r="R4450" t="s">
        <v>15111</v>
      </c>
      <c r="S4450" t="s">
        <v>34114</v>
      </c>
      <c r="T4450">
        <v>0.32911398597860803</v>
      </c>
      <c r="U4450">
        <v>0.603102917160658</v>
      </c>
      <c r="V4450">
        <v>23.9452167186301</v>
      </c>
      <c r="W4450">
        <v>0.89107655920673101</v>
      </c>
      <c r="X4450">
        <v>0.95159051474143896</v>
      </c>
      <c r="Y4450">
        <v>0.529910200765767</v>
      </c>
      <c r="Z4450">
        <v>0.48464167878831399</v>
      </c>
      <c r="AA4450">
        <v>0.84435025072159198</v>
      </c>
      <c r="AB4450">
        <v>22.981742679508699</v>
      </c>
      <c r="AC4450">
        <v>0.75388744886274095</v>
      </c>
      <c r="AD4450">
        <v>0.87989882095915395</v>
      </c>
      <c r="AE4450">
        <v>-0.47008972809240601</v>
      </c>
      <c r="AF4450">
        <v>0.16793847098801201</v>
      </c>
      <c r="AG4450">
        <v>0.68151250837662902</v>
      </c>
      <c r="AH4450">
        <v>23.9452167186301</v>
      </c>
      <c r="AI4450">
        <v>0.56157887380500204</v>
      </c>
      <c r="AJ4450">
        <v>0.78121606160956403</v>
      </c>
      <c r="AK4450">
        <v>1.3986655826340399</v>
      </c>
    </row>
    <row r="4451" spans="1:37" x14ac:dyDescent="0.2">
      <c r="A4451" t="s">
        <v>13888</v>
      </c>
      <c r="B4451">
        <v>126978699</v>
      </c>
      <c r="C4451">
        <v>126978897</v>
      </c>
      <c r="D4451">
        <v>199</v>
      </c>
      <c r="E4451" t="s">
        <v>15116</v>
      </c>
      <c r="F4451">
        <v>2</v>
      </c>
      <c r="G4451" t="s">
        <v>15117</v>
      </c>
      <c r="H4451" t="s">
        <v>31000</v>
      </c>
      <c r="I4451">
        <v>2</v>
      </c>
      <c r="J4451">
        <v>127024866</v>
      </c>
      <c r="K4451">
        <v>127033948</v>
      </c>
      <c r="L4451">
        <v>9083</v>
      </c>
      <c r="M4451">
        <v>1</v>
      </c>
      <c r="N4451">
        <v>105373604</v>
      </c>
      <c r="O4451" t="s">
        <v>15118</v>
      </c>
      <c r="P4451">
        <v>-45969</v>
      </c>
      <c r="Q4451" t="s">
        <v>40</v>
      </c>
      <c r="R4451" t="s">
        <v>15119</v>
      </c>
      <c r="S4451" t="s">
        <v>34115</v>
      </c>
      <c r="T4451">
        <v>0.32911398597860803</v>
      </c>
      <c r="U4451">
        <v>0.603102917160658</v>
      </c>
      <c r="V4451">
        <v>23.898699525243401</v>
      </c>
      <c r="W4451">
        <v>0.89107655920673101</v>
      </c>
      <c r="X4451">
        <v>0.95159051474143896</v>
      </c>
      <c r="Y4451">
        <v>0.59379020871405497</v>
      </c>
      <c r="Z4451">
        <v>0.306975110376564</v>
      </c>
      <c r="AA4451">
        <v>0.72610664078822296</v>
      </c>
      <c r="AB4451">
        <v>23.784900103976199</v>
      </c>
      <c r="AC4451">
        <v>0.75388744886274095</v>
      </c>
      <c r="AD4451">
        <v>0.87989882095915395</v>
      </c>
      <c r="AE4451">
        <v>-0.40620970365192899</v>
      </c>
      <c r="AF4451">
        <v>0.61410715005536498</v>
      </c>
      <c r="AG4451">
        <v>0.80674443595273604</v>
      </c>
      <c r="AH4451">
        <v>1.31815567295716</v>
      </c>
      <c r="AI4451">
        <v>0.56157887380500204</v>
      </c>
      <c r="AJ4451">
        <v>0.78121606160956403</v>
      </c>
      <c r="AK4451">
        <v>1.4625455661793401</v>
      </c>
    </row>
    <row r="4452" spans="1:37" x14ac:dyDescent="0.2">
      <c r="A4452" t="s">
        <v>13888</v>
      </c>
      <c r="B4452">
        <v>127422518</v>
      </c>
      <c r="C4452">
        <v>127422689</v>
      </c>
      <c r="D4452">
        <v>172</v>
      </c>
      <c r="E4452" t="s">
        <v>15120</v>
      </c>
      <c r="F4452">
        <v>7</v>
      </c>
      <c r="G4452" t="s">
        <v>15121</v>
      </c>
      <c r="H4452" t="s">
        <v>30987</v>
      </c>
      <c r="I4452">
        <v>2</v>
      </c>
      <c r="J4452">
        <v>127423288</v>
      </c>
      <c r="K4452">
        <v>127426526</v>
      </c>
      <c r="L4452">
        <v>3239</v>
      </c>
      <c r="M4452">
        <v>1</v>
      </c>
      <c r="N4452">
        <v>5624</v>
      </c>
      <c r="O4452" t="s">
        <v>15122</v>
      </c>
      <c r="P4452">
        <v>-599</v>
      </c>
      <c r="Q4452" t="s">
        <v>15123</v>
      </c>
      <c r="R4452" t="s">
        <v>15124</v>
      </c>
      <c r="S4452" t="s">
        <v>34116</v>
      </c>
      <c r="T4452">
        <v>0.17308923567461099</v>
      </c>
      <c r="U4452">
        <v>0.603102917160658</v>
      </c>
      <c r="V4452">
        <v>-24.553051160372199</v>
      </c>
      <c r="W4452" t="s">
        <v>40</v>
      </c>
      <c r="X4452" t="s">
        <v>40</v>
      </c>
      <c r="Y4452">
        <v>0</v>
      </c>
      <c r="Z4452">
        <v>5.50355599158565E-2</v>
      </c>
      <c r="AA4452">
        <v>0.72610664078822296</v>
      </c>
      <c r="AB4452">
        <v>-24.553051160372199</v>
      </c>
      <c r="AC4452">
        <v>0.27780950890804001</v>
      </c>
      <c r="AD4452">
        <v>0.68253123924728298</v>
      </c>
      <c r="AE4452">
        <v>23.6974411171533</v>
      </c>
      <c r="AF4452">
        <v>0.32549523997010099</v>
      </c>
      <c r="AG4452">
        <v>0.70473078222419605</v>
      </c>
      <c r="AH4452">
        <v>-23.623440541291401</v>
      </c>
      <c r="AI4452">
        <v>0.35038410267202102</v>
      </c>
      <c r="AJ4452">
        <v>0.78121606160956403</v>
      </c>
      <c r="AK4452">
        <v>-23.553051218981899</v>
      </c>
    </row>
    <row r="4453" spans="1:37" x14ac:dyDescent="0.2">
      <c r="A4453" t="s">
        <v>13888</v>
      </c>
      <c r="B4453">
        <v>127422689</v>
      </c>
      <c r="C4453">
        <v>127422860</v>
      </c>
      <c r="D4453">
        <v>172</v>
      </c>
      <c r="E4453" t="s">
        <v>15125</v>
      </c>
      <c r="F4453">
        <v>13</v>
      </c>
      <c r="G4453" t="s">
        <v>15126</v>
      </c>
      <c r="H4453" t="s">
        <v>30987</v>
      </c>
      <c r="I4453">
        <v>2</v>
      </c>
      <c r="J4453">
        <v>127423288</v>
      </c>
      <c r="K4453">
        <v>127426526</v>
      </c>
      <c r="L4453">
        <v>3239</v>
      </c>
      <c r="M4453">
        <v>1</v>
      </c>
      <c r="N4453">
        <v>5624</v>
      </c>
      <c r="O4453" t="s">
        <v>15122</v>
      </c>
      <c r="P4453">
        <v>-428</v>
      </c>
      <c r="Q4453" t="s">
        <v>15123</v>
      </c>
      <c r="R4453" t="s">
        <v>15124</v>
      </c>
      <c r="S4453" t="s">
        <v>34116</v>
      </c>
      <c r="T4453">
        <v>0.17308923567461099</v>
      </c>
      <c r="U4453">
        <v>0.603102917160658</v>
      </c>
      <c r="V4453">
        <v>-24.553051160372199</v>
      </c>
      <c r="W4453" t="s">
        <v>40</v>
      </c>
      <c r="X4453" t="s">
        <v>40</v>
      </c>
      <c r="Y4453">
        <v>0</v>
      </c>
      <c r="Z4453">
        <v>5.50355599158565E-2</v>
      </c>
      <c r="AA4453">
        <v>0.72610664078822296</v>
      </c>
      <c r="AB4453">
        <v>-24.553051160372199</v>
      </c>
      <c r="AC4453">
        <v>0.27780950890804001</v>
      </c>
      <c r="AD4453">
        <v>0.68253123924728298</v>
      </c>
      <c r="AE4453">
        <v>23.6974411171533</v>
      </c>
      <c r="AF4453">
        <v>0.32549523997010099</v>
      </c>
      <c r="AG4453">
        <v>0.70473078222419605</v>
      </c>
      <c r="AH4453">
        <v>-23.623440541291401</v>
      </c>
      <c r="AI4453">
        <v>0.35038410267202102</v>
      </c>
      <c r="AJ4453">
        <v>0.78121606160956403</v>
      </c>
      <c r="AK4453">
        <v>-23.553051218981899</v>
      </c>
    </row>
    <row r="4454" spans="1:37" x14ac:dyDescent="0.2">
      <c r="A4454" t="s">
        <v>13888</v>
      </c>
      <c r="B4454">
        <v>127422860</v>
      </c>
      <c r="C4454">
        <v>127423031</v>
      </c>
      <c r="D4454">
        <v>172</v>
      </c>
      <c r="E4454" t="s">
        <v>15127</v>
      </c>
      <c r="F4454">
        <v>19</v>
      </c>
      <c r="G4454" t="s">
        <v>15128</v>
      </c>
      <c r="H4454" t="s">
        <v>30987</v>
      </c>
      <c r="I4454">
        <v>2</v>
      </c>
      <c r="J4454">
        <v>127423288</v>
      </c>
      <c r="K4454">
        <v>127426526</v>
      </c>
      <c r="L4454">
        <v>3239</v>
      </c>
      <c r="M4454">
        <v>1</v>
      </c>
      <c r="N4454">
        <v>5624</v>
      </c>
      <c r="O4454" t="s">
        <v>15122</v>
      </c>
      <c r="P4454">
        <v>-257</v>
      </c>
      <c r="Q4454" t="s">
        <v>15123</v>
      </c>
      <c r="R4454" t="s">
        <v>15124</v>
      </c>
      <c r="S4454" t="s">
        <v>34116</v>
      </c>
      <c r="T4454">
        <v>0.17308923567461099</v>
      </c>
      <c r="U4454">
        <v>0.603102917160658</v>
      </c>
      <c r="V4454">
        <v>-24.553051160372199</v>
      </c>
      <c r="W4454" t="s">
        <v>40</v>
      </c>
      <c r="X4454" t="s">
        <v>40</v>
      </c>
      <c r="Y4454">
        <v>0</v>
      </c>
      <c r="Z4454">
        <v>5.50355599158565E-2</v>
      </c>
      <c r="AA4454">
        <v>0.72610664078822296</v>
      </c>
      <c r="AB4454">
        <v>-24.553051160372199</v>
      </c>
      <c r="AC4454">
        <v>0.27780950890804001</v>
      </c>
      <c r="AD4454">
        <v>0.68253123924728298</v>
      </c>
      <c r="AE4454">
        <v>23.6974411171533</v>
      </c>
      <c r="AF4454">
        <v>0.32549523997010099</v>
      </c>
      <c r="AG4454">
        <v>0.70473078222419605</v>
      </c>
      <c r="AH4454">
        <v>-23.623440541291401</v>
      </c>
      <c r="AI4454">
        <v>0.35038410267202102</v>
      </c>
      <c r="AJ4454">
        <v>0.78121606160956403</v>
      </c>
      <c r="AK4454">
        <v>-23.553051218981899</v>
      </c>
    </row>
    <row r="4455" spans="1:37" x14ac:dyDescent="0.2">
      <c r="A4455" t="s">
        <v>13888</v>
      </c>
      <c r="B4455">
        <v>128272093</v>
      </c>
      <c r="C4455">
        <v>128272393</v>
      </c>
      <c r="D4455">
        <v>301</v>
      </c>
      <c r="E4455" t="s">
        <v>15129</v>
      </c>
      <c r="F4455">
        <v>10</v>
      </c>
      <c r="G4455" t="s">
        <v>15130</v>
      </c>
      <c r="H4455" t="s">
        <v>34117</v>
      </c>
      <c r="I4455">
        <v>2</v>
      </c>
      <c r="J4455">
        <v>128268690</v>
      </c>
      <c r="K4455">
        <v>128290196</v>
      </c>
      <c r="L4455">
        <v>21507</v>
      </c>
      <c r="M4455">
        <v>2</v>
      </c>
      <c r="N4455">
        <v>9394</v>
      </c>
      <c r="O4455" t="s">
        <v>15131</v>
      </c>
      <c r="P4455">
        <v>17803</v>
      </c>
      <c r="Q4455" t="s">
        <v>15132</v>
      </c>
      <c r="R4455" t="s">
        <v>15133</v>
      </c>
      <c r="S4455" t="s">
        <v>34118</v>
      </c>
      <c r="T4455">
        <v>0.35387198439864398</v>
      </c>
      <c r="U4455">
        <v>0.603102917160658</v>
      </c>
      <c r="V4455">
        <v>-23.080572998112601</v>
      </c>
      <c r="W4455" t="s">
        <v>40</v>
      </c>
      <c r="X4455" t="s">
        <v>40</v>
      </c>
      <c r="Y4455">
        <v>0</v>
      </c>
      <c r="Z4455">
        <v>0.69013698642955401</v>
      </c>
      <c r="AA4455">
        <v>0.84521697243271998</v>
      </c>
      <c r="AB4455">
        <v>0.64134550153575598</v>
      </c>
      <c r="AC4455">
        <v>0.27780950890804001</v>
      </c>
      <c r="AD4455">
        <v>0.68253123924728298</v>
      </c>
      <c r="AE4455">
        <v>24.187230611038</v>
      </c>
      <c r="AF4455">
        <v>0.32549523997010099</v>
      </c>
      <c r="AG4455">
        <v>0.70473078222419605</v>
      </c>
      <c r="AH4455">
        <v>-24.113230033569302</v>
      </c>
      <c r="AI4455">
        <v>0.35038410267202102</v>
      </c>
      <c r="AJ4455">
        <v>0.78121606160956403</v>
      </c>
      <c r="AK4455">
        <v>-24.0428407096529</v>
      </c>
    </row>
    <row r="4456" spans="1:37" x14ac:dyDescent="0.2">
      <c r="A4456" t="s">
        <v>13888</v>
      </c>
      <c r="B4456">
        <v>128272432</v>
      </c>
      <c r="C4456">
        <v>128272588</v>
      </c>
      <c r="D4456">
        <v>157</v>
      </c>
      <c r="E4456" t="s">
        <v>15134</v>
      </c>
      <c r="F4456">
        <v>7</v>
      </c>
      <c r="G4456" t="s">
        <v>15135</v>
      </c>
      <c r="H4456" t="s">
        <v>34117</v>
      </c>
      <c r="I4456">
        <v>2</v>
      </c>
      <c r="J4456">
        <v>128268690</v>
      </c>
      <c r="K4456">
        <v>128290196</v>
      </c>
      <c r="L4456">
        <v>21507</v>
      </c>
      <c r="M4456">
        <v>2</v>
      </c>
      <c r="N4456">
        <v>9394</v>
      </c>
      <c r="O4456" t="s">
        <v>15131</v>
      </c>
      <c r="P4456">
        <v>17608</v>
      </c>
      <c r="Q4456" t="s">
        <v>15132</v>
      </c>
      <c r="R4456" t="s">
        <v>15133</v>
      </c>
      <c r="S4456" t="s">
        <v>34118</v>
      </c>
      <c r="T4456">
        <v>0.35387198439864398</v>
      </c>
      <c r="U4456">
        <v>0.603102917160658</v>
      </c>
      <c r="V4456">
        <v>-23.080572998112601</v>
      </c>
      <c r="W4456" t="s">
        <v>40</v>
      </c>
      <c r="X4456" t="s">
        <v>40</v>
      </c>
      <c r="Y4456">
        <v>0</v>
      </c>
      <c r="Z4456">
        <v>0.69013698642955401</v>
      </c>
      <c r="AA4456">
        <v>0.84521697243271998</v>
      </c>
      <c r="AB4456">
        <v>0.64134550153575598</v>
      </c>
      <c r="AC4456">
        <v>0.27780950890804001</v>
      </c>
      <c r="AD4456">
        <v>0.68253123924728298</v>
      </c>
      <c r="AE4456">
        <v>24.187230611038</v>
      </c>
      <c r="AF4456">
        <v>0.32549523997010099</v>
      </c>
      <c r="AG4456">
        <v>0.70473078222419605</v>
      </c>
      <c r="AH4456">
        <v>-24.113230033569302</v>
      </c>
      <c r="AI4456">
        <v>0.35038410267202102</v>
      </c>
      <c r="AJ4456">
        <v>0.78121606160956403</v>
      </c>
      <c r="AK4456">
        <v>-24.0428407096529</v>
      </c>
    </row>
    <row r="4457" spans="1:37" x14ac:dyDescent="0.2">
      <c r="A4457" t="s">
        <v>13888</v>
      </c>
      <c r="B4457">
        <v>128272588</v>
      </c>
      <c r="C4457">
        <v>128272744</v>
      </c>
      <c r="D4457">
        <v>157</v>
      </c>
      <c r="E4457" t="s">
        <v>15136</v>
      </c>
      <c r="F4457">
        <v>3</v>
      </c>
      <c r="G4457" t="s">
        <v>15137</v>
      </c>
      <c r="H4457" t="s">
        <v>34117</v>
      </c>
      <c r="I4457">
        <v>2</v>
      </c>
      <c r="J4457">
        <v>128268690</v>
      </c>
      <c r="K4457">
        <v>128290196</v>
      </c>
      <c r="L4457">
        <v>21507</v>
      </c>
      <c r="M4457">
        <v>2</v>
      </c>
      <c r="N4457">
        <v>9394</v>
      </c>
      <c r="O4457" t="s">
        <v>15131</v>
      </c>
      <c r="P4457">
        <v>17452</v>
      </c>
      <c r="Q4457" t="s">
        <v>15132</v>
      </c>
      <c r="R4457" t="s">
        <v>15133</v>
      </c>
      <c r="S4457" t="s">
        <v>34118</v>
      </c>
      <c r="T4457">
        <v>0.35387198439864398</v>
      </c>
      <c r="U4457">
        <v>0.603102917160658</v>
      </c>
      <c r="V4457">
        <v>-22.887927943404598</v>
      </c>
      <c r="W4457" t="s">
        <v>40</v>
      </c>
      <c r="X4457" t="s">
        <v>40</v>
      </c>
      <c r="Y4457">
        <v>0</v>
      </c>
      <c r="Z4457">
        <v>0.69013698642955401</v>
      </c>
      <c r="AA4457">
        <v>0.84521697243271998</v>
      </c>
      <c r="AB4457">
        <v>0.83399055624373797</v>
      </c>
      <c r="AC4457">
        <v>0.27780950890804001</v>
      </c>
      <c r="AD4457">
        <v>0.68253123924728298</v>
      </c>
      <c r="AE4457">
        <v>24.140193171935302</v>
      </c>
      <c r="AF4457">
        <v>0.32549523997010099</v>
      </c>
      <c r="AG4457">
        <v>0.70473078222419605</v>
      </c>
      <c r="AH4457">
        <v>-24.066192594598199</v>
      </c>
      <c r="AI4457">
        <v>0.35038410267202102</v>
      </c>
      <c r="AJ4457">
        <v>0.78121606160956403</v>
      </c>
      <c r="AK4457">
        <v>-23.9958032708136</v>
      </c>
    </row>
    <row r="4458" spans="1:37" x14ac:dyDescent="0.2">
      <c r="A4458" t="s">
        <v>13888</v>
      </c>
      <c r="B4458">
        <v>128309716</v>
      </c>
      <c r="C4458">
        <v>128309867</v>
      </c>
      <c r="D4458">
        <v>152</v>
      </c>
      <c r="E4458" t="s">
        <v>15138</v>
      </c>
      <c r="F4458">
        <v>8</v>
      </c>
      <c r="G4458" t="s">
        <v>15139</v>
      </c>
      <c r="H4458" t="s">
        <v>34117</v>
      </c>
      <c r="I4458">
        <v>2</v>
      </c>
      <c r="J4458">
        <v>128236716</v>
      </c>
      <c r="K4458">
        <v>128318396</v>
      </c>
      <c r="L4458">
        <v>81681</v>
      </c>
      <c r="M4458">
        <v>2</v>
      </c>
      <c r="N4458">
        <v>9394</v>
      </c>
      <c r="O4458" t="s">
        <v>15140</v>
      </c>
      <c r="P4458">
        <v>8529</v>
      </c>
      <c r="Q4458" t="s">
        <v>15132</v>
      </c>
      <c r="R4458" t="s">
        <v>15133</v>
      </c>
      <c r="S4458" t="s">
        <v>34118</v>
      </c>
      <c r="T4458">
        <v>0.152084254673993</v>
      </c>
      <c r="U4458">
        <v>0.603102917160658</v>
      </c>
      <c r="V4458">
        <v>24.548224649985801</v>
      </c>
      <c r="W4458">
        <v>0.38920677604595899</v>
      </c>
      <c r="X4458">
        <v>0.704072456322962</v>
      </c>
      <c r="Y4458">
        <v>-23.6587267480066</v>
      </c>
      <c r="Z4458">
        <v>0.306975110376564</v>
      </c>
      <c r="AA4458">
        <v>0.72610664078822296</v>
      </c>
      <c r="AB4458">
        <v>23.584750581876801</v>
      </c>
      <c r="AC4458">
        <v>0.71753805159658501</v>
      </c>
      <c r="AD4458">
        <v>0.87989882095915395</v>
      </c>
      <c r="AE4458">
        <v>-1.4353647349833101</v>
      </c>
      <c r="AF4458">
        <v>4.6407610929182198E-2</v>
      </c>
      <c r="AG4458">
        <v>0.476038960109122</v>
      </c>
      <c r="AH4458">
        <v>24.548224649985801</v>
      </c>
      <c r="AI4458">
        <v>0.35038410267202102</v>
      </c>
      <c r="AJ4458">
        <v>0.78121606160956403</v>
      </c>
      <c r="AK4458">
        <v>-23.477835386781202</v>
      </c>
    </row>
    <row r="4459" spans="1:37" x14ac:dyDescent="0.2">
      <c r="A4459" t="s">
        <v>13888</v>
      </c>
      <c r="B4459">
        <v>128371900</v>
      </c>
      <c r="C4459">
        <v>128372047</v>
      </c>
      <c r="D4459">
        <v>148</v>
      </c>
      <c r="E4459" t="s">
        <v>15141</v>
      </c>
      <c r="F4459">
        <v>2</v>
      </c>
      <c r="G4459" t="s">
        <v>15142</v>
      </c>
      <c r="H4459" t="s">
        <v>31000</v>
      </c>
      <c r="I4459">
        <v>2</v>
      </c>
      <c r="J4459">
        <v>128265480</v>
      </c>
      <c r="K4459">
        <v>128318868</v>
      </c>
      <c r="L4459">
        <v>53389</v>
      </c>
      <c r="M4459">
        <v>2</v>
      </c>
      <c r="N4459">
        <v>9394</v>
      </c>
      <c r="O4459" t="s">
        <v>15143</v>
      </c>
      <c r="P4459">
        <v>-53032</v>
      </c>
      <c r="Q4459" t="s">
        <v>15132</v>
      </c>
      <c r="R4459" t="s">
        <v>15133</v>
      </c>
      <c r="S4459" t="s">
        <v>34118</v>
      </c>
      <c r="T4459">
        <v>0.32911398597860803</v>
      </c>
      <c r="U4459">
        <v>0.603102917160658</v>
      </c>
      <c r="V4459">
        <v>23.149361292018199</v>
      </c>
      <c r="W4459">
        <v>0.123414495547065</v>
      </c>
      <c r="X4459">
        <v>0.704072456322962</v>
      </c>
      <c r="Y4459">
        <v>24.257532774155699</v>
      </c>
      <c r="Z4459">
        <v>0.203350924423461</v>
      </c>
      <c r="AA4459">
        <v>0.72610664078822296</v>
      </c>
      <c r="AB4459">
        <v>23.793719959351002</v>
      </c>
      <c r="AC4459">
        <v>0.17695932866387601</v>
      </c>
      <c r="AD4459">
        <v>0.68253123924728298</v>
      </c>
      <c r="AE4459">
        <v>23.831194662225901</v>
      </c>
      <c r="AF4459">
        <v>1</v>
      </c>
      <c r="AG4459">
        <v>1</v>
      </c>
      <c r="AH4459">
        <v>-3.4170980198830497E-2</v>
      </c>
      <c r="AI4459">
        <v>0.183554312780425</v>
      </c>
      <c r="AJ4459">
        <v>0.78121606160956403</v>
      </c>
      <c r="AK4459">
        <v>2.17856063945398</v>
      </c>
    </row>
    <row r="4460" spans="1:37" x14ac:dyDescent="0.2">
      <c r="A4460" t="s">
        <v>13888</v>
      </c>
      <c r="B4460">
        <v>128372047</v>
      </c>
      <c r="C4460">
        <v>128372194</v>
      </c>
      <c r="D4460">
        <v>148</v>
      </c>
      <c r="E4460" t="s">
        <v>15144</v>
      </c>
      <c r="F4460">
        <v>2</v>
      </c>
      <c r="G4460" t="s">
        <v>15145</v>
      </c>
      <c r="H4460" t="s">
        <v>31000</v>
      </c>
      <c r="I4460">
        <v>2</v>
      </c>
      <c r="J4460">
        <v>128265480</v>
      </c>
      <c r="K4460">
        <v>128318868</v>
      </c>
      <c r="L4460">
        <v>53389</v>
      </c>
      <c r="M4460">
        <v>2</v>
      </c>
      <c r="N4460">
        <v>9394</v>
      </c>
      <c r="O4460" t="s">
        <v>15143</v>
      </c>
      <c r="P4460">
        <v>-53179</v>
      </c>
      <c r="Q4460" t="s">
        <v>15132</v>
      </c>
      <c r="R4460" t="s">
        <v>15133</v>
      </c>
      <c r="S4460" t="s">
        <v>34118</v>
      </c>
      <c r="T4460">
        <v>0.32911398597860803</v>
      </c>
      <c r="U4460">
        <v>0.603102917160658</v>
      </c>
      <c r="V4460">
        <v>23.149361292018199</v>
      </c>
      <c r="W4460">
        <v>0.123414495547065</v>
      </c>
      <c r="X4460">
        <v>0.704072456322962</v>
      </c>
      <c r="Y4460">
        <v>24.257532774155699</v>
      </c>
      <c r="Z4460">
        <v>0.203350924423461</v>
      </c>
      <c r="AA4460">
        <v>0.72610664078822296</v>
      </c>
      <c r="AB4460">
        <v>23.793719959351002</v>
      </c>
      <c r="AC4460">
        <v>0.17695932866387601</v>
      </c>
      <c r="AD4460">
        <v>0.68253123924728298</v>
      </c>
      <c r="AE4460">
        <v>23.831194662225901</v>
      </c>
      <c r="AF4460">
        <v>1</v>
      </c>
      <c r="AG4460">
        <v>1</v>
      </c>
      <c r="AH4460">
        <v>-3.4170980198830497E-2</v>
      </c>
      <c r="AI4460">
        <v>0.183554312780425</v>
      </c>
      <c r="AJ4460">
        <v>0.78121606160956403</v>
      </c>
      <c r="AK4460">
        <v>2.17856063945398</v>
      </c>
    </row>
    <row r="4461" spans="1:37" x14ac:dyDescent="0.2">
      <c r="A4461" t="s">
        <v>13888</v>
      </c>
      <c r="B4461">
        <v>128671947</v>
      </c>
      <c r="C4461">
        <v>128672119</v>
      </c>
      <c r="D4461">
        <v>173</v>
      </c>
      <c r="E4461" t="s">
        <v>15146</v>
      </c>
      <c r="F4461">
        <v>4</v>
      </c>
      <c r="G4461" t="s">
        <v>15147</v>
      </c>
      <c r="H4461" t="s">
        <v>31000</v>
      </c>
      <c r="I4461">
        <v>2</v>
      </c>
      <c r="J4461">
        <v>128265480</v>
      </c>
      <c r="K4461">
        <v>128318868</v>
      </c>
      <c r="L4461">
        <v>53389</v>
      </c>
      <c r="M4461">
        <v>2</v>
      </c>
      <c r="N4461">
        <v>9394</v>
      </c>
      <c r="O4461" t="s">
        <v>15143</v>
      </c>
      <c r="P4461">
        <v>-353079</v>
      </c>
      <c r="Q4461" t="s">
        <v>15132</v>
      </c>
      <c r="R4461" t="s">
        <v>15133</v>
      </c>
      <c r="S4461" t="s">
        <v>34118</v>
      </c>
      <c r="T4461">
        <v>0.644035865418358</v>
      </c>
      <c r="U4461">
        <v>0.84904924635754497</v>
      </c>
      <c r="V4461">
        <v>1.1096650123978999</v>
      </c>
      <c r="W4461">
        <v>0.113079289867903</v>
      </c>
      <c r="X4461">
        <v>0.704072456322962</v>
      </c>
      <c r="Y4461">
        <v>-24.230715724380801</v>
      </c>
      <c r="Z4461">
        <v>0.26789404493740199</v>
      </c>
      <c r="AA4461">
        <v>0.72610664078822296</v>
      </c>
      <c r="AB4461">
        <v>0.146190978417085</v>
      </c>
      <c r="AC4461">
        <v>2.4853262407310801E-2</v>
      </c>
      <c r="AD4461">
        <v>0.57684129297949804</v>
      </c>
      <c r="AE4461">
        <v>-24.230715724380801</v>
      </c>
      <c r="AF4461">
        <v>0.98343762640780896</v>
      </c>
      <c r="AG4461">
        <v>1</v>
      </c>
      <c r="AH4461">
        <v>2.0392754995511</v>
      </c>
      <c r="AI4461">
        <v>0.24456414000292601</v>
      </c>
      <c r="AJ4461">
        <v>0.78121606160956403</v>
      </c>
      <c r="AK4461">
        <v>-23.361960318196999</v>
      </c>
    </row>
    <row r="4462" spans="1:37" x14ac:dyDescent="0.2">
      <c r="A4462" t="s">
        <v>13888</v>
      </c>
      <c r="B4462">
        <v>128672119</v>
      </c>
      <c r="C4462">
        <v>128672291</v>
      </c>
      <c r="D4462">
        <v>173</v>
      </c>
      <c r="E4462" t="s">
        <v>15148</v>
      </c>
      <c r="F4462">
        <v>9</v>
      </c>
      <c r="G4462" t="s">
        <v>15149</v>
      </c>
      <c r="H4462" t="s">
        <v>31000</v>
      </c>
      <c r="I4462">
        <v>2</v>
      </c>
      <c r="J4462">
        <v>128265480</v>
      </c>
      <c r="K4462">
        <v>128318868</v>
      </c>
      <c r="L4462">
        <v>53389</v>
      </c>
      <c r="M4462">
        <v>2</v>
      </c>
      <c r="N4462">
        <v>9394</v>
      </c>
      <c r="O4462" t="s">
        <v>15143</v>
      </c>
      <c r="P4462">
        <v>-353251</v>
      </c>
      <c r="Q4462" t="s">
        <v>15132</v>
      </c>
      <c r="R4462" t="s">
        <v>15133</v>
      </c>
      <c r="S4462" t="s">
        <v>34118</v>
      </c>
      <c r="T4462">
        <v>0.644035865418358</v>
      </c>
      <c r="U4462">
        <v>0.84904924635754497</v>
      </c>
      <c r="V4462">
        <v>1.1096650123978999</v>
      </c>
      <c r="W4462">
        <v>0.113079289867903</v>
      </c>
      <c r="X4462">
        <v>0.704072456322962</v>
      </c>
      <c r="Y4462">
        <v>-24.230715724380801</v>
      </c>
      <c r="Z4462">
        <v>0.26789404493740199</v>
      </c>
      <c r="AA4462">
        <v>0.72610664078822296</v>
      </c>
      <c r="AB4462">
        <v>0.146190978417085</v>
      </c>
      <c r="AC4462">
        <v>2.4853262407310801E-2</v>
      </c>
      <c r="AD4462">
        <v>0.57684129297949804</v>
      </c>
      <c r="AE4462">
        <v>-24.230715724380801</v>
      </c>
      <c r="AF4462">
        <v>0.98343762640780896</v>
      </c>
      <c r="AG4462">
        <v>1</v>
      </c>
      <c r="AH4462">
        <v>2.0392754995511</v>
      </c>
      <c r="AI4462">
        <v>0.24456414000292601</v>
      </c>
      <c r="AJ4462">
        <v>0.78121606160956403</v>
      </c>
      <c r="AK4462">
        <v>-23.361960318196999</v>
      </c>
    </row>
    <row r="4463" spans="1:37" x14ac:dyDescent="0.2">
      <c r="A4463" t="s">
        <v>13888</v>
      </c>
      <c r="B4463">
        <v>129139072</v>
      </c>
      <c r="C4463">
        <v>129139223</v>
      </c>
      <c r="D4463">
        <v>152</v>
      </c>
      <c r="E4463" t="s">
        <v>15150</v>
      </c>
      <c r="F4463">
        <v>1</v>
      </c>
      <c r="G4463" t="s">
        <v>15151</v>
      </c>
      <c r="H4463" t="s">
        <v>31000</v>
      </c>
      <c r="I4463">
        <v>2</v>
      </c>
      <c r="J4463">
        <v>129242173</v>
      </c>
      <c r="K4463">
        <v>129273848</v>
      </c>
      <c r="L4463">
        <v>31676</v>
      </c>
      <c r="M4463">
        <v>2</v>
      </c>
      <c r="N4463">
        <v>151121</v>
      </c>
      <c r="O4463" t="s">
        <v>15152</v>
      </c>
      <c r="P4463">
        <v>134625</v>
      </c>
      <c r="Q4463" t="s">
        <v>15153</v>
      </c>
      <c r="R4463" t="s">
        <v>15154</v>
      </c>
      <c r="S4463" t="s">
        <v>34119</v>
      </c>
      <c r="T4463">
        <v>0.25660621037284598</v>
      </c>
      <c r="U4463">
        <v>0.603102917160658</v>
      </c>
      <c r="V4463">
        <v>0.67795615689665301</v>
      </c>
      <c r="W4463">
        <v>0.87354865707783202</v>
      </c>
      <c r="X4463">
        <v>0.95159051474143896</v>
      </c>
      <c r="Y4463">
        <v>-0.17777729758951699</v>
      </c>
      <c r="Z4463">
        <v>0.56596617951119799</v>
      </c>
      <c r="AA4463">
        <v>0.84521697243271998</v>
      </c>
      <c r="AB4463">
        <v>0.30894747782405002</v>
      </c>
      <c r="AC4463">
        <v>0.26580208362485003</v>
      </c>
      <c r="AD4463">
        <v>0.68253123924728298</v>
      </c>
      <c r="AE4463">
        <v>-0.73547599476510495</v>
      </c>
      <c r="AF4463">
        <v>0.15016633738563101</v>
      </c>
      <c r="AG4463">
        <v>0.68151250837662902</v>
      </c>
      <c r="AH4463">
        <v>0.77816538179043504</v>
      </c>
      <c r="AI4463">
        <v>0.190149331341816</v>
      </c>
      <c r="AJ4463">
        <v>0.78121606160956403</v>
      </c>
      <c r="AK4463">
        <v>0.35524947794762102</v>
      </c>
    </row>
    <row r="4464" spans="1:37" x14ac:dyDescent="0.2">
      <c r="A4464" t="s">
        <v>13888</v>
      </c>
      <c r="B4464">
        <v>129416462</v>
      </c>
      <c r="C4464">
        <v>129416635</v>
      </c>
      <c r="D4464">
        <v>174</v>
      </c>
      <c r="E4464" t="s">
        <v>15155</v>
      </c>
      <c r="F4464">
        <v>2</v>
      </c>
      <c r="G4464" t="s">
        <v>4755</v>
      </c>
      <c r="H4464" t="s">
        <v>31000</v>
      </c>
      <c r="I4464">
        <v>2</v>
      </c>
      <c r="J4464">
        <v>129242173</v>
      </c>
      <c r="K4464">
        <v>129273848</v>
      </c>
      <c r="L4464">
        <v>31676</v>
      </c>
      <c r="M4464">
        <v>2</v>
      </c>
      <c r="N4464">
        <v>151121</v>
      </c>
      <c r="O4464" t="s">
        <v>15152</v>
      </c>
      <c r="P4464">
        <v>-142614</v>
      </c>
      <c r="Q4464" t="s">
        <v>15153</v>
      </c>
      <c r="R4464" t="s">
        <v>15154</v>
      </c>
      <c r="S4464" t="s">
        <v>34119</v>
      </c>
      <c r="T4464">
        <v>0.61966761082066302</v>
      </c>
      <c r="U4464">
        <v>0.83793887680475898</v>
      </c>
      <c r="V4464">
        <v>0.52985687597834896</v>
      </c>
      <c r="W4464">
        <v>0.148028429016099</v>
      </c>
      <c r="X4464">
        <v>0.704072456322962</v>
      </c>
      <c r="Y4464">
        <v>-0.81842963797912804</v>
      </c>
      <c r="Z4464">
        <v>0.98618915846295196</v>
      </c>
      <c r="AA4464">
        <v>1</v>
      </c>
      <c r="AB4464">
        <v>0.24871755232894399</v>
      </c>
      <c r="AC4464">
        <v>0.24593527660744499</v>
      </c>
      <c r="AD4464">
        <v>0.68253123924728298</v>
      </c>
      <c r="AE4464">
        <v>-0.71959901527276604</v>
      </c>
      <c r="AF4464">
        <v>0.456653912332384</v>
      </c>
      <c r="AG4464">
        <v>0.80674443595273604</v>
      </c>
      <c r="AH4464">
        <v>0.58641749720320901</v>
      </c>
      <c r="AI4464">
        <v>0.14459928386318399</v>
      </c>
      <c r="AJ4464">
        <v>0.78121606160956403</v>
      </c>
      <c r="AK4464">
        <v>-0.56779013430886904</v>
      </c>
    </row>
    <row r="4465" spans="1:37" x14ac:dyDescent="0.2">
      <c r="A4465" t="s">
        <v>13888</v>
      </c>
      <c r="B4465">
        <v>129416635</v>
      </c>
      <c r="C4465">
        <v>129416808</v>
      </c>
      <c r="D4465">
        <v>174</v>
      </c>
      <c r="E4465" t="s">
        <v>15156</v>
      </c>
      <c r="F4465">
        <v>3</v>
      </c>
      <c r="G4465" t="s">
        <v>15157</v>
      </c>
      <c r="H4465" t="s">
        <v>31000</v>
      </c>
      <c r="I4465">
        <v>2</v>
      </c>
      <c r="J4465">
        <v>129242173</v>
      </c>
      <c r="K4465">
        <v>129273848</v>
      </c>
      <c r="L4465">
        <v>31676</v>
      </c>
      <c r="M4465">
        <v>2</v>
      </c>
      <c r="N4465">
        <v>151121</v>
      </c>
      <c r="O4465" t="s">
        <v>15152</v>
      </c>
      <c r="P4465">
        <v>-142787</v>
      </c>
      <c r="Q4465" t="s">
        <v>15153</v>
      </c>
      <c r="R4465" t="s">
        <v>15154</v>
      </c>
      <c r="S4465" t="s">
        <v>34119</v>
      </c>
      <c r="T4465">
        <v>0.59980377743669</v>
      </c>
      <c r="U4465">
        <v>0.82125442047224695</v>
      </c>
      <c r="V4465">
        <v>0.49647865070740799</v>
      </c>
      <c r="W4465">
        <v>0.15630757684457899</v>
      </c>
      <c r="X4465">
        <v>0.704072456322962</v>
      </c>
      <c r="Y4465">
        <v>-0.77506347027897204</v>
      </c>
      <c r="Z4465">
        <v>0.98618915846295196</v>
      </c>
      <c r="AA4465">
        <v>1</v>
      </c>
      <c r="AB4465">
        <v>0.194890576426023</v>
      </c>
      <c r="AC4465">
        <v>0.25279610512721501</v>
      </c>
      <c r="AD4465">
        <v>0.68253123924728298</v>
      </c>
      <c r="AE4465">
        <v>-0.72824415072153803</v>
      </c>
      <c r="AF4465">
        <v>0.41540089552786102</v>
      </c>
      <c r="AG4465">
        <v>0.80674443595273604</v>
      </c>
      <c r="AH4465">
        <v>0.592455615636999</v>
      </c>
      <c r="AI4465">
        <v>0.15958723628957</v>
      </c>
      <c r="AJ4465">
        <v>0.78121606160956403</v>
      </c>
      <c r="AK4465">
        <v>-0.50522635114832104</v>
      </c>
    </row>
    <row r="4466" spans="1:37" x14ac:dyDescent="0.2">
      <c r="A4466" t="s">
        <v>13888</v>
      </c>
      <c r="B4466">
        <v>129416808</v>
      </c>
      <c r="C4466">
        <v>129416981</v>
      </c>
      <c r="D4466">
        <v>174</v>
      </c>
      <c r="E4466" t="s">
        <v>15158</v>
      </c>
      <c r="F4466">
        <v>5</v>
      </c>
      <c r="G4466" t="s">
        <v>15159</v>
      </c>
      <c r="H4466" t="s">
        <v>31000</v>
      </c>
      <c r="I4466">
        <v>2</v>
      </c>
      <c r="J4466">
        <v>129242173</v>
      </c>
      <c r="K4466">
        <v>129273848</v>
      </c>
      <c r="L4466">
        <v>31676</v>
      </c>
      <c r="M4466">
        <v>2</v>
      </c>
      <c r="N4466">
        <v>151121</v>
      </c>
      <c r="O4466" t="s">
        <v>15152</v>
      </c>
      <c r="P4466">
        <v>-142960</v>
      </c>
      <c r="Q4466" t="s">
        <v>15153</v>
      </c>
      <c r="R4466" t="s">
        <v>15154</v>
      </c>
      <c r="S4466" t="s">
        <v>34119</v>
      </c>
      <c r="T4466">
        <v>0.41276542933878801</v>
      </c>
      <c r="U4466">
        <v>0.68514193197836404</v>
      </c>
      <c r="V4466">
        <v>0.50877060510811301</v>
      </c>
      <c r="W4466">
        <v>0.15630757684457899</v>
      </c>
      <c r="X4466">
        <v>0.704072456322962</v>
      </c>
      <c r="Y4466">
        <v>-0.75516769251813098</v>
      </c>
      <c r="Z4466">
        <v>0.70669361210901505</v>
      </c>
      <c r="AA4466">
        <v>0.85720607370784696</v>
      </c>
      <c r="AB4466">
        <v>0.285693180782774</v>
      </c>
      <c r="AC4466">
        <v>0.20847556900684699</v>
      </c>
      <c r="AD4466">
        <v>0.68253123924728298</v>
      </c>
      <c r="AE4466">
        <v>-0.71631638525101704</v>
      </c>
      <c r="AF4466">
        <v>0.37115999229504198</v>
      </c>
      <c r="AG4466">
        <v>0.777700646588249</v>
      </c>
      <c r="AH4466">
        <v>0.505740777663793</v>
      </c>
      <c r="AI4466">
        <v>0.206483285142738</v>
      </c>
      <c r="AJ4466">
        <v>0.78121606160956403</v>
      </c>
      <c r="AK4466">
        <v>-0.48683129173367601</v>
      </c>
    </row>
    <row r="4467" spans="1:37" x14ac:dyDescent="0.2">
      <c r="A4467" t="s">
        <v>13888</v>
      </c>
      <c r="B4467">
        <v>129686096</v>
      </c>
      <c r="C4467">
        <v>129686259</v>
      </c>
      <c r="D4467">
        <v>164</v>
      </c>
      <c r="E4467" t="s">
        <v>15160</v>
      </c>
      <c r="F4467">
        <v>1</v>
      </c>
      <c r="G4467" t="s">
        <v>15161</v>
      </c>
      <c r="H4467" t="s">
        <v>31000</v>
      </c>
      <c r="I4467">
        <v>2</v>
      </c>
      <c r="J4467">
        <v>129825126</v>
      </c>
      <c r="K4467">
        <v>129877404</v>
      </c>
      <c r="L4467">
        <v>52279</v>
      </c>
      <c r="M4467">
        <v>2</v>
      </c>
      <c r="N4467">
        <v>105373615</v>
      </c>
      <c r="O4467" t="s">
        <v>15162</v>
      </c>
      <c r="P4467">
        <v>191145</v>
      </c>
      <c r="Q4467" t="s">
        <v>15163</v>
      </c>
      <c r="R4467" t="s">
        <v>15164</v>
      </c>
      <c r="S4467" t="s">
        <v>34120</v>
      </c>
      <c r="T4467">
        <v>0.34562928070672899</v>
      </c>
      <c r="U4467">
        <v>0.603102917160658</v>
      </c>
      <c r="V4467">
        <v>0.66287947150673898</v>
      </c>
      <c r="W4467">
        <v>0.36173197301885102</v>
      </c>
      <c r="X4467">
        <v>0.704072456322962</v>
      </c>
      <c r="Y4467">
        <v>-0.56824623904601002</v>
      </c>
      <c r="Z4467">
        <v>0.66787598095316203</v>
      </c>
      <c r="AA4467">
        <v>0.84521697243271998</v>
      </c>
      <c r="AB4467">
        <v>0.48304013109729399</v>
      </c>
      <c r="AC4467">
        <v>0.326448427268962</v>
      </c>
      <c r="AD4467">
        <v>0.69594674638172704</v>
      </c>
      <c r="AE4467">
        <v>-0.78103998317106005</v>
      </c>
      <c r="AF4467">
        <v>0.29118200434592101</v>
      </c>
      <c r="AG4467">
        <v>0.70473078222419605</v>
      </c>
      <c r="AH4467">
        <v>0.53046848928128199</v>
      </c>
      <c r="AI4467">
        <v>0.63136363014949604</v>
      </c>
      <c r="AJ4467">
        <v>0.81104508058742797</v>
      </c>
      <c r="AK4467">
        <v>-0.18937787846696399</v>
      </c>
    </row>
    <row r="4468" spans="1:37" x14ac:dyDescent="0.2">
      <c r="A4468" t="s">
        <v>13888</v>
      </c>
      <c r="B4468">
        <v>129686259</v>
      </c>
      <c r="C4468">
        <v>129686422</v>
      </c>
      <c r="D4468">
        <v>164</v>
      </c>
      <c r="E4468" t="s">
        <v>15165</v>
      </c>
      <c r="F4468">
        <v>4</v>
      </c>
      <c r="G4468" t="s">
        <v>15166</v>
      </c>
      <c r="H4468" t="s">
        <v>31000</v>
      </c>
      <c r="I4468">
        <v>2</v>
      </c>
      <c r="J4468">
        <v>129825126</v>
      </c>
      <c r="K4468">
        <v>129877404</v>
      </c>
      <c r="L4468">
        <v>52279</v>
      </c>
      <c r="M4468">
        <v>2</v>
      </c>
      <c r="N4468">
        <v>105373615</v>
      </c>
      <c r="O4468" t="s">
        <v>15162</v>
      </c>
      <c r="P4468">
        <v>190982</v>
      </c>
      <c r="Q4468" t="s">
        <v>15163</v>
      </c>
      <c r="R4468" t="s">
        <v>15164</v>
      </c>
      <c r="S4468" t="s">
        <v>34120</v>
      </c>
      <c r="T4468">
        <v>0.34562928070672899</v>
      </c>
      <c r="U4468">
        <v>0.603102917160658</v>
      </c>
      <c r="V4468">
        <v>0.66287947150673898</v>
      </c>
      <c r="W4468">
        <v>0.36173197301885102</v>
      </c>
      <c r="X4468">
        <v>0.704072456322962</v>
      </c>
      <c r="Y4468">
        <v>-0.56824623904601002</v>
      </c>
      <c r="Z4468">
        <v>0.66787598095316203</v>
      </c>
      <c r="AA4468">
        <v>0.84521697243271998</v>
      </c>
      <c r="AB4468">
        <v>0.48304013109729399</v>
      </c>
      <c r="AC4468">
        <v>0.326448427268962</v>
      </c>
      <c r="AD4468">
        <v>0.69594674638172704</v>
      </c>
      <c r="AE4468">
        <v>-0.78103998317106005</v>
      </c>
      <c r="AF4468">
        <v>0.29118200434592101</v>
      </c>
      <c r="AG4468">
        <v>0.70473078222419605</v>
      </c>
      <c r="AH4468">
        <v>0.53046848928128199</v>
      </c>
      <c r="AI4468">
        <v>0.63136363014949604</v>
      </c>
      <c r="AJ4468">
        <v>0.81104508058742797</v>
      </c>
      <c r="AK4468">
        <v>-0.18937787846696399</v>
      </c>
    </row>
    <row r="4469" spans="1:37" x14ac:dyDescent="0.2">
      <c r="A4469" t="s">
        <v>13888</v>
      </c>
      <c r="B4469">
        <v>129686422</v>
      </c>
      <c r="C4469">
        <v>129686585</v>
      </c>
      <c r="D4469">
        <v>164</v>
      </c>
      <c r="E4469" t="s">
        <v>15167</v>
      </c>
      <c r="F4469">
        <v>2</v>
      </c>
      <c r="G4469" t="s">
        <v>15168</v>
      </c>
      <c r="H4469" t="s">
        <v>31000</v>
      </c>
      <c r="I4469">
        <v>2</v>
      </c>
      <c r="J4469">
        <v>129825126</v>
      </c>
      <c r="K4469">
        <v>129877404</v>
      </c>
      <c r="L4469">
        <v>52279</v>
      </c>
      <c r="M4469">
        <v>2</v>
      </c>
      <c r="N4469">
        <v>105373615</v>
      </c>
      <c r="O4469" t="s">
        <v>15162</v>
      </c>
      <c r="P4469">
        <v>190819</v>
      </c>
      <c r="Q4469" t="s">
        <v>15163</v>
      </c>
      <c r="R4469" t="s">
        <v>15164</v>
      </c>
      <c r="S4469" t="s">
        <v>34120</v>
      </c>
      <c r="T4469">
        <v>0.34562928070672899</v>
      </c>
      <c r="U4469">
        <v>0.603102917160658</v>
      </c>
      <c r="V4469">
        <v>0.66287947150673898</v>
      </c>
      <c r="W4469">
        <v>0.36173197301885102</v>
      </c>
      <c r="X4469">
        <v>0.704072456322962</v>
      </c>
      <c r="Y4469">
        <v>-0.56824623904601002</v>
      </c>
      <c r="Z4469">
        <v>0.66787598095316203</v>
      </c>
      <c r="AA4469">
        <v>0.84521697243271998</v>
      </c>
      <c r="AB4469">
        <v>0.48304013109729399</v>
      </c>
      <c r="AC4469">
        <v>0.326448427268962</v>
      </c>
      <c r="AD4469">
        <v>0.69594674638172704</v>
      </c>
      <c r="AE4469">
        <v>-0.78103998317106005</v>
      </c>
      <c r="AF4469">
        <v>0.29118200434592101</v>
      </c>
      <c r="AG4469">
        <v>0.70473078222419605</v>
      </c>
      <c r="AH4469">
        <v>0.53046848928128199</v>
      </c>
      <c r="AI4469">
        <v>0.63136363014949604</v>
      </c>
      <c r="AJ4469">
        <v>0.81104508058742797</v>
      </c>
      <c r="AK4469">
        <v>-0.18937787846696399</v>
      </c>
    </row>
    <row r="4470" spans="1:37" x14ac:dyDescent="0.2">
      <c r="A4470" t="s">
        <v>13888</v>
      </c>
      <c r="B4470">
        <v>130154696</v>
      </c>
      <c r="C4470">
        <v>130154909</v>
      </c>
      <c r="D4470">
        <v>214</v>
      </c>
      <c r="E4470" t="s">
        <v>15169</v>
      </c>
      <c r="F4470">
        <v>11</v>
      </c>
      <c r="G4470" t="s">
        <v>15170</v>
      </c>
      <c r="H4470" t="s">
        <v>30987</v>
      </c>
      <c r="I4470">
        <v>2</v>
      </c>
      <c r="J4470">
        <v>130153110</v>
      </c>
      <c r="K4470">
        <v>130154100</v>
      </c>
      <c r="L4470">
        <v>991</v>
      </c>
      <c r="M4470">
        <v>2</v>
      </c>
      <c r="N4470">
        <v>55627</v>
      </c>
      <c r="O4470" t="s">
        <v>15171</v>
      </c>
      <c r="P4470">
        <v>-596</v>
      </c>
      <c r="Q4470" t="s">
        <v>15172</v>
      </c>
      <c r="R4470" t="s">
        <v>15173</v>
      </c>
      <c r="S4470" t="s">
        <v>34121</v>
      </c>
      <c r="T4470">
        <v>0.32911398597860803</v>
      </c>
      <c r="U4470">
        <v>0.603102917160658</v>
      </c>
      <c r="V4470">
        <v>24.5473445935339</v>
      </c>
      <c r="W4470">
        <v>0.20525741147413201</v>
      </c>
      <c r="X4470">
        <v>0.704072456322962</v>
      </c>
      <c r="Y4470">
        <v>-25.645439890790701</v>
      </c>
      <c r="Z4470">
        <v>0.306975110376564</v>
      </c>
      <c r="AA4470">
        <v>0.72610664078822296</v>
      </c>
      <c r="AB4470">
        <v>24.883599647106799</v>
      </c>
      <c r="AC4470">
        <v>7.0489011448141195E-2</v>
      </c>
      <c r="AD4470">
        <v>0.57684129297949804</v>
      </c>
      <c r="AE4470">
        <v>-25.645439890790701</v>
      </c>
      <c r="AF4470">
        <v>0.64997455747578503</v>
      </c>
      <c r="AG4470">
        <v>0.80674443595273604</v>
      </c>
      <c r="AH4470">
        <v>0.452227717926728</v>
      </c>
      <c r="AI4470">
        <v>0.35038410267202102</v>
      </c>
      <c r="AJ4470">
        <v>0.78121606160956403</v>
      </c>
      <c r="AK4470">
        <v>-24.776684446775601</v>
      </c>
    </row>
    <row r="4471" spans="1:37" x14ac:dyDescent="0.2">
      <c r="A4471" t="s">
        <v>13888</v>
      </c>
      <c r="B4471">
        <v>130427594</v>
      </c>
      <c r="C4471">
        <v>130427802</v>
      </c>
      <c r="D4471">
        <v>209</v>
      </c>
      <c r="E4471" t="s">
        <v>15174</v>
      </c>
      <c r="F4471">
        <v>16</v>
      </c>
      <c r="G4471" t="s">
        <v>15175</v>
      </c>
      <c r="H4471" t="s">
        <v>30987</v>
      </c>
      <c r="I4471">
        <v>2</v>
      </c>
      <c r="J4471">
        <v>130418151</v>
      </c>
      <c r="K4471">
        <v>130427742</v>
      </c>
      <c r="L4471">
        <v>9592</v>
      </c>
      <c r="M4471">
        <v>2</v>
      </c>
      <c r="N4471">
        <v>100216479</v>
      </c>
      <c r="O4471" t="s">
        <v>15176</v>
      </c>
      <c r="P4471">
        <v>0</v>
      </c>
      <c r="Q4471" t="s">
        <v>40</v>
      </c>
      <c r="R4471" t="s">
        <v>15177</v>
      </c>
      <c r="S4471" t="s">
        <v>34122</v>
      </c>
      <c r="T4471">
        <v>0.254431078355565</v>
      </c>
      <c r="U4471">
        <v>0.603102917160658</v>
      </c>
      <c r="V4471">
        <v>5.1582681333543103</v>
      </c>
      <c r="W4471">
        <v>0.55921050581604403</v>
      </c>
      <c r="X4471">
        <v>0.85516106823402505</v>
      </c>
      <c r="Y4471">
        <v>-2.7629029375558799E-2</v>
      </c>
      <c r="Z4471">
        <v>0.64127342146525201</v>
      </c>
      <c r="AA4471">
        <v>0.84521697243271998</v>
      </c>
      <c r="AB4471">
        <v>4.1947940386769096</v>
      </c>
      <c r="AC4471">
        <v>0.87571881649376604</v>
      </c>
      <c r="AD4471">
        <v>0.94068432309766403</v>
      </c>
      <c r="AE4471">
        <v>-1.0276289682420601</v>
      </c>
      <c r="AF4471">
        <v>6.4397970358010495E-2</v>
      </c>
      <c r="AG4471">
        <v>0.57889197891446198</v>
      </c>
      <c r="AH4471">
        <v>6.0878778090613501</v>
      </c>
      <c r="AI4471">
        <v>0.17429946207342401</v>
      </c>
      <c r="AJ4471">
        <v>0.78121606160956403</v>
      </c>
      <c r="AK4471">
        <v>0.841126387802555</v>
      </c>
    </row>
    <row r="4472" spans="1:37" x14ac:dyDescent="0.2">
      <c r="A4472" t="s">
        <v>13888</v>
      </c>
      <c r="B4472">
        <v>130693697</v>
      </c>
      <c r="C4472">
        <v>130693905</v>
      </c>
      <c r="D4472">
        <v>209</v>
      </c>
      <c r="E4472" t="s">
        <v>15178</v>
      </c>
      <c r="F4472">
        <v>15</v>
      </c>
      <c r="G4472" t="s">
        <v>15179</v>
      </c>
      <c r="H4472" t="s">
        <v>34123</v>
      </c>
      <c r="I4472">
        <v>2</v>
      </c>
      <c r="J4472">
        <v>130681228</v>
      </c>
      <c r="K4472">
        <v>130691691</v>
      </c>
      <c r="L4472">
        <v>10464</v>
      </c>
      <c r="M4472">
        <v>1</v>
      </c>
      <c r="N4472">
        <v>100132708</v>
      </c>
      <c r="O4472" t="s">
        <v>15180</v>
      </c>
      <c r="P4472">
        <v>12469</v>
      </c>
      <c r="Q4472" t="s">
        <v>15181</v>
      </c>
      <c r="R4472" t="s">
        <v>15182</v>
      </c>
      <c r="S4472" t="s">
        <v>34124</v>
      </c>
      <c r="T4472">
        <v>0.644035865418358</v>
      </c>
      <c r="U4472">
        <v>0.84904924635754497</v>
      </c>
      <c r="V4472">
        <v>3.7375096808474999</v>
      </c>
      <c r="W4472">
        <v>0.90129300205075202</v>
      </c>
      <c r="X4472">
        <v>0.95159051474143896</v>
      </c>
      <c r="Y4472">
        <v>-0.337963271681744</v>
      </c>
      <c r="Z4472">
        <v>0.57853978204985401</v>
      </c>
      <c r="AA4472">
        <v>0.84521697243271998</v>
      </c>
      <c r="AB4472">
        <v>3.1251325458332802</v>
      </c>
      <c r="AC4472">
        <v>0.90042941727307502</v>
      </c>
      <c r="AD4472">
        <v>0.94068432309766403</v>
      </c>
      <c r="AE4472">
        <v>-0.84731774611077204</v>
      </c>
      <c r="AF4472">
        <v>0.77173648502780101</v>
      </c>
      <c r="AG4472">
        <v>0.88417364479730298</v>
      </c>
      <c r="AH4472">
        <v>2.4971584249861798</v>
      </c>
      <c r="AI4472">
        <v>0.69444917998461897</v>
      </c>
      <c r="AJ4472">
        <v>0.862196742697804</v>
      </c>
      <c r="AK4472">
        <v>0.191949365464336</v>
      </c>
    </row>
    <row r="4473" spans="1:37" x14ac:dyDescent="0.2">
      <c r="A4473" t="s">
        <v>13888</v>
      </c>
      <c r="B4473">
        <v>131412313</v>
      </c>
      <c r="C4473">
        <v>131412585</v>
      </c>
      <c r="D4473">
        <v>273</v>
      </c>
      <c r="E4473" t="s">
        <v>15183</v>
      </c>
      <c r="F4473">
        <v>4</v>
      </c>
      <c r="G4473" t="s">
        <v>15184</v>
      </c>
      <c r="H4473" t="s">
        <v>31000</v>
      </c>
      <c r="I4473">
        <v>2</v>
      </c>
      <c r="J4473">
        <v>131407032</v>
      </c>
      <c r="K4473">
        <v>131408228</v>
      </c>
      <c r="L4473">
        <v>1197</v>
      </c>
      <c r="M4473">
        <v>1</v>
      </c>
      <c r="N4473">
        <v>389043</v>
      </c>
      <c r="O4473" t="s">
        <v>15185</v>
      </c>
      <c r="P4473">
        <v>5281</v>
      </c>
      <c r="Q4473" t="s">
        <v>40</v>
      </c>
      <c r="R4473" t="s">
        <v>15186</v>
      </c>
      <c r="S4473" t="s">
        <v>34125</v>
      </c>
      <c r="T4473">
        <v>0.97213403838398904</v>
      </c>
      <c r="U4473">
        <v>1</v>
      </c>
      <c r="V4473">
        <v>0.76519710193096302</v>
      </c>
      <c r="W4473">
        <v>0.20525741147413201</v>
      </c>
      <c r="X4473">
        <v>0.704072456322962</v>
      </c>
      <c r="Y4473">
        <v>-24.369961175588401</v>
      </c>
      <c r="Z4473">
        <v>0.96726857278496403</v>
      </c>
      <c r="AA4473">
        <v>0.99919698600769702</v>
      </c>
      <c r="AB4473">
        <v>-9.0671105224546897E-2</v>
      </c>
      <c r="AC4473">
        <v>0.30184355666711699</v>
      </c>
      <c r="AD4473">
        <v>0.68253123924728298</v>
      </c>
      <c r="AE4473">
        <v>-1.5267791161823201</v>
      </c>
      <c r="AF4473">
        <v>0.98343762640780896</v>
      </c>
      <c r="AG4473">
        <v>1</v>
      </c>
      <c r="AH4473">
        <v>1.52443688089167</v>
      </c>
      <c r="AI4473">
        <v>0.24456414000292601</v>
      </c>
      <c r="AJ4473">
        <v>0.78121606160956403</v>
      </c>
      <c r="AK4473">
        <v>-24.155081188708099</v>
      </c>
    </row>
    <row r="4474" spans="1:37" x14ac:dyDescent="0.2">
      <c r="A4474" t="s">
        <v>13888</v>
      </c>
      <c r="B4474">
        <v>131517942</v>
      </c>
      <c r="C4474">
        <v>131518106</v>
      </c>
      <c r="D4474">
        <v>165</v>
      </c>
      <c r="E4474" t="s">
        <v>15187</v>
      </c>
      <c r="F4474">
        <v>3</v>
      </c>
      <c r="G4474" t="s">
        <v>15188</v>
      </c>
      <c r="H4474" t="s">
        <v>34126</v>
      </c>
      <c r="I4474">
        <v>2</v>
      </c>
      <c r="J4474">
        <v>131527675</v>
      </c>
      <c r="K4474">
        <v>131530180</v>
      </c>
      <c r="L4474">
        <v>2506</v>
      </c>
      <c r="M4474">
        <v>1</v>
      </c>
      <c r="N4474">
        <v>90557</v>
      </c>
      <c r="O4474" t="s">
        <v>15189</v>
      </c>
      <c r="P4474">
        <v>-9569</v>
      </c>
      <c r="Q4474" t="s">
        <v>15190</v>
      </c>
      <c r="R4474" t="s">
        <v>15191</v>
      </c>
      <c r="S4474" t="s">
        <v>34127</v>
      </c>
      <c r="T4474" t="s">
        <v>40</v>
      </c>
      <c r="U4474" t="s">
        <v>40</v>
      </c>
      <c r="V4474">
        <v>0</v>
      </c>
      <c r="W4474">
        <v>0.123414495547065</v>
      </c>
      <c r="X4474">
        <v>0.704072456322962</v>
      </c>
      <c r="Y4474">
        <v>25.523466227102599</v>
      </c>
      <c r="Z4474">
        <v>0.306975110376564</v>
      </c>
      <c r="AA4474">
        <v>0.72610664078822296</v>
      </c>
      <c r="AB4474">
        <v>24.485991553170201</v>
      </c>
      <c r="AC4474">
        <v>0.27780950890804001</v>
      </c>
      <c r="AD4474">
        <v>0.68253123924728298</v>
      </c>
      <c r="AE4474">
        <v>24.523466257014601</v>
      </c>
      <c r="AF4474">
        <v>0.32549523997010099</v>
      </c>
      <c r="AG4474">
        <v>0.70473078222419605</v>
      </c>
      <c r="AH4474">
        <v>-24.449465678719498</v>
      </c>
      <c r="AI4474">
        <v>3.6185182304427702E-2</v>
      </c>
      <c r="AJ4474">
        <v>0.78121606160956403</v>
      </c>
      <c r="AK4474">
        <v>25.523466227102599</v>
      </c>
    </row>
    <row r="4475" spans="1:37" x14ac:dyDescent="0.2">
      <c r="A4475" t="s">
        <v>13888</v>
      </c>
      <c r="B4475">
        <v>131518106</v>
      </c>
      <c r="C4475">
        <v>131518270</v>
      </c>
      <c r="D4475">
        <v>165</v>
      </c>
      <c r="E4475" t="s">
        <v>15192</v>
      </c>
      <c r="F4475">
        <v>12</v>
      </c>
      <c r="G4475" t="s">
        <v>15193</v>
      </c>
      <c r="H4475" t="s">
        <v>34126</v>
      </c>
      <c r="I4475">
        <v>2</v>
      </c>
      <c r="J4475">
        <v>131527675</v>
      </c>
      <c r="K4475">
        <v>131530180</v>
      </c>
      <c r="L4475">
        <v>2506</v>
      </c>
      <c r="M4475">
        <v>1</v>
      </c>
      <c r="N4475">
        <v>90557</v>
      </c>
      <c r="O4475" t="s">
        <v>15189</v>
      </c>
      <c r="P4475">
        <v>-9405</v>
      </c>
      <c r="Q4475" t="s">
        <v>15190</v>
      </c>
      <c r="R4475" t="s">
        <v>15191</v>
      </c>
      <c r="S4475" t="s">
        <v>34127</v>
      </c>
      <c r="T4475" t="s">
        <v>40</v>
      </c>
      <c r="U4475" t="s">
        <v>40</v>
      </c>
      <c r="V4475">
        <v>0</v>
      </c>
      <c r="W4475">
        <v>0.123414495547065</v>
      </c>
      <c r="X4475">
        <v>0.704072456322962</v>
      </c>
      <c r="Y4475">
        <v>25.630660920439201</v>
      </c>
      <c r="Z4475">
        <v>0.306975110376564</v>
      </c>
      <c r="AA4475">
        <v>0.72610664078822296</v>
      </c>
      <c r="AB4475">
        <v>24.593186244252198</v>
      </c>
      <c r="AC4475">
        <v>0.27780950890804001</v>
      </c>
      <c r="AD4475">
        <v>0.68253123924728298</v>
      </c>
      <c r="AE4475">
        <v>24.6306609482093</v>
      </c>
      <c r="AF4475">
        <v>0.32549523997010099</v>
      </c>
      <c r="AG4475">
        <v>0.70473078222419605</v>
      </c>
      <c r="AH4475">
        <v>-24.556660369688601</v>
      </c>
      <c r="AI4475">
        <v>3.6185182304427702E-2</v>
      </c>
      <c r="AJ4475">
        <v>0.78121606160956403</v>
      </c>
      <c r="AK4475">
        <v>25.630660920439201</v>
      </c>
    </row>
    <row r="4476" spans="1:37" x14ac:dyDescent="0.2">
      <c r="A4476" t="s">
        <v>13888</v>
      </c>
      <c r="B4476">
        <v>131518270</v>
      </c>
      <c r="C4476">
        <v>131518434</v>
      </c>
      <c r="D4476">
        <v>165</v>
      </c>
      <c r="E4476" t="s">
        <v>15194</v>
      </c>
      <c r="F4476">
        <v>1</v>
      </c>
      <c r="G4476" t="s">
        <v>15195</v>
      </c>
      <c r="H4476" t="s">
        <v>34126</v>
      </c>
      <c r="I4476">
        <v>2</v>
      </c>
      <c r="J4476">
        <v>131527675</v>
      </c>
      <c r="K4476">
        <v>131530180</v>
      </c>
      <c r="L4476">
        <v>2506</v>
      </c>
      <c r="M4476">
        <v>1</v>
      </c>
      <c r="N4476">
        <v>90557</v>
      </c>
      <c r="O4476" t="s">
        <v>15189</v>
      </c>
      <c r="P4476">
        <v>-9241</v>
      </c>
      <c r="Q4476" t="s">
        <v>15190</v>
      </c>
      <c r="R4476" t="s">
        <v>15191</v>
      </c>
      <c r="S4476" t="s">
        <v>34127</v>
      </c>
      <c r="T4476" t="s">
        <v>40</v>
      </c>
      <c r="U4476" t="s">
        <v>40</v>
      </c>
      <c r="V4476">
        <v>0</v>
      </c>
      <c r="W4476">
        <v>0.123414495547065</v>
      </c>
      <c r="X4476">
        <v>0.704072456322962</v>
      </c>
      <c r="Y4476">
        <v>25.630660920439201</v>
      </c>
      <c r="Z4476">
        <v>0.306975110376564</v>
      </c>
      <c r="AA4476">
        <v>0.72610664078822296</v>
      </c>
      <c r="AB4476">
        <v>24.593186244252198</v>
      </c>
      <c r="AC4476">
        <v>0.27780950890804001</v>
      </c>
      <c r="AD4476">
        <v>0.68253123924728298</v>
      </c>
      <c r="AE4476">
        <v>24.6306609482093</v>
      </c>
      <c r="AF4476">
        <v>0.32549523997010099</v>
      </c>
      <c r="AG4476">
        <v>0.70473078222419605</v>
      </c>
      <c r="AH4476">
        <v>-24.556660369688601</v>
      </c>
      <c r="AI4476">
        <v>3.6185182304427702E-2</v>
      </c>
      <c r="AJ4476">
        <v>0.78121606160956403</v>
      </c>
      <c r="AK4476">
        <v>25.630660920439201</v>
      </c>
    </row>
    <row r="4477" spans="1:37" x14ac:dyDescent="0.2">
      <c r="A4477" t="s">
        <v>13888</v>
      </c>
      <c r="B4477">
        <v>131657625</v>
      </c>
      <c r="C4477">
        <v>131657778</v>
      </c>
      <c r="D4477">
        <v>154</v>
      </c>
      <c r="E4477" t="s">
        <v>15196</v>
      </c>
      <c r="F4477">
        <v>5</v>
      </c>
      <c r="G4477" t="s">
        <v>15197</v>
      </c>
      <c r="H4477" t="s">
        <v>34128</v>
      </c>
      <c r="I4477">
        <v>2</v>
      </c>
      <c r="J4477">
        <v>131647990</v>
      </c>
      <c r="K4477">
        <v>131723045</v>
      </c>
      <c r="L4477">
        <v>75056</v>
      </c>
      <c r="M4477">
        <v>1</v>
      </c>
      <c r="N4477">
        <v>29798</v>
      </c>
      <c r="O4477" t="s">
        <v>15198</v>
      </c>
      <c r="P4477">
        <v>9635</v>
      </c>
      <c r="Q4477" t="s">
        <v>15199</v>
      </c>
      <c r="R4477" t="s">
        <v>15200</v>
      </c>
      <c r="S4477" t="s">
        <v>34129</v>
      </c>
      <c r="T4477" t="s">
        <v>40</v>
      </c>
      <c r="U4477" t="s">
        <v>40</v>
      </c>
      <c r="V4477">
        <v>0</v>
      </c>
      <c r="W4477">
        <v>0.123414495547065</v>
      </c>
      <c r="X4477">
        <v>0.704072456322962</v>
      </c>
      <c r="Y4477">
        <v>24.214871874911399</v>
      </c>
      <c r="Z4477">
        <v>0.306975110376564</v>
      </c>
      <c r="AA4477">
        <v>0.72610664078822296</v>
      </c>
      <c r="AB4477">
        <v>23.1773972474844</v>
      </c>
      <c r="AC4477">
        <v>0.27780950890804001</v>
      </c>
      <c r="AD4477">
        <v>0.68253123924728298</v>
      </c>
      <c r="AE4477">
        <v>23.214871949003399</v>
      </c>
      <c r="AF4477">
        <v>0.32549523997010099</v>
      </c>
      <c r="AG4477">
        <v>0.70473078222419605</v>
      </c>
      <c r="AH4477">
        <v>-23.140871375358799</v>
      </c>
      <c r="AI4477">
        <v>3.6185182304427702E-2</v>
      </c>
      <c r="AJ4477">
        <v>0.78121606160956403</v>
      </c>
      <c r="AK4477">
        <v>24.214871874911399</v>
      </c>
    </row>
    <row r="4478" spans="1:37" x14ac:dyDescent="0.2">
      <c r="A4478" t="s">
        <v>13888</v>
      </c>
      <c r="B4478">
        <v>131657778</v>
      </c>
      <c r="C4478">
        <v>131657931</v>
      </c>
      <c r="D4478">
        <v>154</v>
      </c>
      <c r="E4478" t="s">
        <v>15201</v>
      </c>
      <c r="F4478">
        <v>12</v>
      </c>
      <c r="G4478" t="s">
        <v>15202</v>
      </c>
      <c r="H4478" t="s">
        <v>34128</v>
      </c>
      <c r="I4478">
        <v>2</v>
      </c>
      <c r="J4478">
        <v>131647990</v>
      </c>
      <c r="K4478">
        <v>131723045</v>
      </c>
      <c r="L4478">
        <v>75056</v>
      </c>
      <c r="M4478">
        <v>1</v>
      </c>
      <c r="N4478">
        <v>29798</v>
      </c>
      <c r="O4478" t="s">
        <v>15198</v>
      </c>
      <c r="P4478">
        <v>9788</v>
      </c>
      <c r="Q4478" t="s">
        <v>15199</v>
      </c>
      <c r="R4478" t="s">
        <v>15200</v>
      </c>
      <c r="S4478" t="s">
        <v>34129</v>
      </c>
      <c r="T4478" t="s">
        <v>40</v>
      </c>
      <c r="U4478" t="s">
        <v>40</v>
      </c>
      <c r="V4478">
        <v>0</v>
      </c>
      <c r="W4478">
        <v>0.123414495547065</v>
      </c>
      <c r="X4478">
        <v>0.704072456322962</v>
      </c>
      <c r="Y4478">
        <v>24.214871874911399</v>
      </c>
      <c r="Z4478">
        <v>0.306975110376564</v>
      </c>
      <c r="AA4478">
        <v>0.72610664078822296</v>
      </c>
      <c r="AB4478">
        <v>23.1773972474844</v>
      </c>
      <c r="AC4478">
        <v>0.27780950890804001</v>
      </c>
      <c r="AD4478">
        <v>0.68253123924728298</v>
      </c>
      <c r="AE4478">
        <v>23.214871949003399</v>
      </c>
      <c r="AF4478">
        <v>0.32549523997010099</v>
      </c>
      <c r="AG4478">
        <v>0.70473078222419605</v>
      </c>
      <c r="AH4478">
        <v>-23.140871375358799</v>
      </c>
      <c r="AI4478">
        <v>3.6185182304427702E-2</v>
      </c>
      <c r="AJ4478">
        <v>0.78121606160956403</v>
      </c>
      <c r="AK4478">
        <v>24.214871874911399</v>
      </c>
    </row>
    <row r="4479" spans="1:37" x14ac:dyDescent="0.2">
      <c r="A4479" t="s">
        <v>13888</v>
      </c>
      <c r="B4479">
        <v>131657931</v>
      </c>
      <c r="C4479">
        <v>131658084</v>
      </c>
      <c r="D4479">
        <v>154</v>
      </c>
      <c r="E4479" t="s">
        <v>15203</v>
      </c>
      <c r="F4479">
        <v>12</v>
      </c>
      <c r="G4479" t="s">
        <v>15204</v>
      </c>
      <c r="H4479" t="s">
        <v>34128</v>
      </c>
      <c r="I4479">
        <v>2</v>
      </c>
      <c r="J4479">
        <v>131647990</v>
      </c>
      <c r="K4479">
        <v>131723045</v>
      </c>
      <c r="L4479">
        <v>75056</v>
      </c>
      <c r="M4479">
        <v>1</v>
      </c>
      <c r="N4479">
        <v>29798</v>
      </c>
      <c r="O4479" t="s">
        <v>15198</v>
      </c>
      <c r="P4479">
        <v>9941</v>
      </c>
      <c r="Q4479" t="s">
        <v>15199</v>
      </c>
      <c r="R4479" t="s">
        <v>15200</v>
      </c>
      <c r="S4479" t="s">
        <v>34129</v>
      </c>
      <c r="T4479" t="s">
        <v>40</v>
      </c>
      <c r="U4479" t="s">
        <v>40</v>
      </c>
      <c r="V4479">
        <v>0</v>
      </c>
      <c r="W4479">
        <v>0.123414495547065</v>
      </c>
      <c r="X4479">
        <v>0.704072456322962</v>
      </c>
      <c r="Y4479">
        <v>24.214871874911399</v>
      </c>
      <c r="Z4479">
        <v>0.306975110376564</v>
      </c>
      <c r="AA4479">
        <v>0.72610664078822296</v>
      </c>
      <c r="AB4479">
        <v>23.1773972474844</v>
      </c>
      <c r="AC4479">
        <v>0.27780950890804001</v>
      </c>
      <c r="AD4479">
        <v>0.68253123924728298</v>
      </c>
      <c r="AE4479">
        <v>23.214871949003399</v>
      </c>
      <c r="AF4479">
        <v>0.32549523997010099</v>
      </c>
      <c r="AG4479">
        <v>0.70473078222419605</v>
      </c>
      <c r="AH4479">
        <v>-23.140871375358799</v>
      </c>
      <c r="AI4479">
        <v>3.6185182304427702E-2</v>
      </c>
      <c r="AJ4479">
        <v>0.78121606160956403</v>
      </c>
      <c r="AK4479">
        <v>24.214871874911399</v>
      </c>
    </row>
    <row r="4480" spans="1:37" x14ac:dyDescent="0.2">
      <c r="A4480" t="s">
        <v>13888</v>
      </c>
      <c r="B4480">
        <v>132503584</v>
      </c>
      <c r="C4480">
        <v>132503735</v>
      </c>
      <c r="D4480">
        <v>152</v>
      </c>
      <c r="E4480" t="s">
        <v>15205</v>
      </c>
      <c r="F4480">
        <v>2</v>
      </c>
      <c r="G4480" t="s">
        <v>15206</v>
      </c>
      <c r="H4480" t="s">
        <v>34130</v>
      </c>
      <c r="I4480">
        <v>2</v>
      </c>
      <c r="J4480">
        <v>132417043</v>
      </c>
      <c r="K4480">
        <v>132418529</v>
      </c>
      <c r="L4480">
        <v>1487</v>
      </c>
      <c r="M4480">
        <v>1</v>
      </c>
      <c r="N4480">
        <v>2863</v>
      </c>
      <c r="O4480" t="s">
        <v>15207</v>
      </c>
      <c r="P4480">
        <v>86541</v>
      </c>
      <c r="Q4480" t="s">
        <v>15208</v>
      </c>
      <c r="R4480" t="s">
        <v>15209</v>
      </c>
      <c r="S4480" t="s">
        <v>34131</v>
      </c>
      <c r="T4480">
        <v>0.323300140219206</v>
      </c>
      <c r="U4480">
        <v>0.603102917160658</v>
      </c>
      <c r="V4480">
        <v>-1.82541893980509</v>
      </c>
      <c r="W4480">
        <v>0.12665592643416801</v>
      </c>
      <c r="X4480">
        <v>0.704072456322962</v>
      </c>
      <c r="Y4480">
        <v>1.7165589601270499</v>
      </c>
      <c r="Z4480">
        <v>0.597366881258102</v>
      </c>
      <c r="AA4480">
        <v>0.84521697243271998</v>
      </c>
      <c r="AB4480">
        <v>-0.96438201122627198</v>
      </c>
      <c r="AC4480">
        <v>0.137824314163279</v>
      </c>
      <c r="AD4480">
        <v>0.68253123924728298</v>
      </c>
      <c r="AE4480">
        <v>1.63036259568428</v>
      </c>
      <c r="AF4480">
        <v>0.254631477124518</v>
      </c>
      <c r="AG4480">
        <v>0.70473078222419605</v>
      </c>
      <c r="AH4480">
        <v>-1.6468938514840601</v>
      </c>
      <c r="AI4480">
        <v>0.25921554566286598</v>
      </c>
      <c r="AJ4480">
        <v>0.78121606160956403</v>
      </c>
      <c r="AK4480">
        <v>0.81976673423406199</v>
      </c>
    </row>
    <row r="4481" spans="1:37" x14ac:dyDescent="0.2">
      <c r="A4481" t="s">
        <v>13888</v>
      </c>
      <c r="B4481">
        <v>133162454</v>
      </c>
      <c r="C4481">
        <v>133162605</v>
      </c>
      <c r="D4481">
        <v>152</v>
      </c>
      <c r="E4481" t="s">
        <v>15210</v>
      </c>
      <c r="F4481">
        <v>1</v>
      </c>
      <c r="G4481" t="s">
        <v>15211</v>
      </c>
      <c r="H4481" t="s">
        <v>34132</v>
      </c>
      <c r="I4481">
        <v>2</v>
      </c>
      <c r="J4481">
        <v>133264968</v>
      </c>
      <c r="K4481">
        <v>133269196</v>
      </c>
      <c r="L4481">
        <v>4229</v>
      </c>
      <c r="M4481">
        <v>1</v>
      </c>
      <c r="N4481">
        <v>101928161</v>
      </c>
      <c r="O4481" t="s">
        <v>15212</v>
      </c>
      <c r="P4481">
        <v>-102363</v>
      </c>
      <c r="Q4481" t="s">
        <v>15213</v>
      </c>
      <c r="R4481" t="s">
        <v>15214</v>
      </c>
      <c r="S4481" t="s">
        <v>34133</v>
      </c>
      <c r="T4481">
        <v>0.92009710093567099</v>
      </c>
      <c r="U4481">
        <v>1</v>
      </c>
      <c r="V4481">
        <v>0.22554188080041801</v>
      </c>
      <c r="W4481">
        <v>0.68474665780344501</v>
      </c>
      <c r="X4481">
        <v>0.95159051474143896</v>
      </c>
      <c r="Y4481">
        <v>0.43316915990556198</v>
      </c>
      <c r="Z4481">
        <v>0.68348681578889703</v>
      </c>
      <c r="AA4481">
        <v>0.84521697243271998</v>
      </c>
      <c r="AB4481">
        <v>0.130600703798153</v>
      </c>
      <c r="AC4481">
        <v>0.56135894151135501</v>
      </c>
      <c r="AD4481">
        <v>0.87989882095915395</v>
      </c>
      <c r="AE4481">
        <v>0.60113563347101995</v>
      </c>
      <c r="AF4481">
        <v>0.86560775788858402</v>
      </c>
      <c r="AG4481">
        <v>0.96911118370451199</v>
      </c>
      <c r="AH4481">
        <v>0.21437183777843399</v>
      </c>
      <c r="AI4481">
        <v>0.84480627250300599</v>
      </c>
      <c r="AJ4481">
        <v>0.95958411368762497</v>
      </c>
      <c r="AK4481">
        <v>4.4419210648239997E-2</v>
      </c>
    </row>
    <row r="4482" spans="1:37" x14ac:dyDescent="0.2">
      <c r="A4482" t="s">
        <v>13888</v>
      </c>
      <c r="B4482">
        <v>133470154</v>
      </c>
      <c r="C4482">
        <v>133470316</v>
      </c>
      <c r="D4482">
        <v>163</v>
      </c>
      <c r="E4482" t="s">
        <v>15216</v>
      </c>
      <c r="F4482">
        <v>2</v>
      </c>
      <c r="G4482" t="s">
        <v>15217</v>
      </c>
      <c r="H4482" t="s">
        <v>34134</v>
      </c>
      <c r="I4482">
        <v>2</v>
      </c>
      <c r="J4482">
        <v>133121969</v>
      </c>
      <c r="K4482">
        <v>133517513</v>
      </c>
      <c r="L4482">
        <v>395545</v>
      </c>
      <c r="M4482">
        <v>2</v>
      </c>
      <c r="N4482">
        <v>344148</v>
      </c>
      <c r="O4482" t="s">
        <v>15218</v>
      </c>
      <c r="P4482">
        <v>47197</v>
      </c>
      <c r="Q4482" t="s">
        <v>15219</v>
      </c>
      <c r="R4482" t="s">
        <v>15215</v>
      </c>
      <c r="S4482" t="s">
        <v>34135</v>
      </c>
      <c r="T4482">
        <v>0.62779093030723998</v>
      </c>
      <c r="U4482">
        <v>0.84774120363060601</v>
      </c>
      <c r="V4482">
        <v>0.65684347663429299</v>
      </c>
      <c r="W4482">
        <v>0.72610743230820796</v>
      </c>
      <c r="X4482">
        <v>0.95159051474143896</v>
      </c>
      <c r="Y4482">
        <v>-0.61903874097895195</v>
      </c>
      <c r="Z4482">
        <v>0.98331889361399005</v>
      </c>
      <c r="AA4482">
        <v>1</v>
      </c>
      <c r="AB4482">
        <v>-7.7902724909945098E-2</v>
      </c>
      <c r="AC4482">
        <v>0.305917603039284</v>
      </c>
      <c r="AD4482">
        <v>0.68773325147593101</v>
      </c>
      <c r="AE4482">
        <v>-6.5937457074908598E-2</v>
      </c>
      <c r="AF4482">
        <v>0.34650079497019598</v>
      </c>
      <c r="AG4482">
        <v>0.74080827353259704</v>
      </c>
      <c r="AH4482">
        <v>1.25535835909791</v>
      </c>
      <c r="AI4482">
        <v>0.83675024616371996</v>
      </c>
      <c r="AJ4482">
        <v>0.95896800690842199</v>
      </c>
      <c r="AK4482">
        <v>-0.77920099601222803</v>
      </c>
    </row>
    <row r="4483" spans="1:37" x14ac:dyDescent="0.2">
      <c r="A4483" t="s">
        <v>13888</v>
      </c>
      <c r="B4483">
        <v>133470316</v>
      </c>
      <c r="C4483">
        <v>133470478</v>
      </c>
      <c r="D4483">
        <v>163</v>
      </c>
      <c r="E4483" t="s">
        <v>15220</v>
      </c>
      <c r="F4483">
        <v>3</v>
      </c>
      <c r="G4483" t="s">
        <v>15221</v>
      </c>
      <c r="H4483" t="s">
        <v>34134</v>
      </c>
      <c r="I4483">
        <v>2</v>
      </c>
      <c r="J4483">
        <v>133121969</v>
      </c>
      <c r="K4483">
        <v>133517513</v>
      </c>
      <c r="L4483">
        <v>395545</v>
      </c>
      <c r="M4483">
        <v>2</v>
      </c>
      <c r="N4483">
        <v>344148</v>
      </c>
      <c r="O4483" t="s">
        <v>15218</v>
      </c>
      <c r="P4483">
        <v>47035</v>
      </c>
      <c r="Q4483" t="s">
        <v>15219</v>
      </c>
      <c r="R4483" t="s">
        <v>15215</v>
      </c>
      <c r="S4483" t="s">
        <v>34135</v>
      </c>
      <c r="T4483">
        <v>0.935358047766773</v>
      </c>
      <c r="U4483">
        <v>1</v>
      </c>
      <c r="V4483">
        <v>0.40180183810290399</v>
      </c>
      <c r="W4483">
        <v>0.72610743230820796</v>
      </c>
      <c r="X4483">
        <v>0.95159051474143896</v>
      </c>
      <c r="Y4483">
        <v>-0.61903874097895195</v>
      </c>
      <c r="Z4483">
        <v>0.66864095789162403</v>
      </c>
      <c r="AA4483">
        <v>0.84521697243271998</v>
      </c>
      <c r="AB4483">
        <v>-0.33294436344133399</v>
      </c>
      <c r="AC4483">
        <v>0.21476458426556899</v>
      </c>
      <c r="AD4483">
        <v>0.68253123924728298</v>
      </c>
      <c r="AE4483">
        <v>7.6011958301788599E-2</v>
      </c>
      <c r="AF4483">
        <v>0.50271600916081505</v>
      </c>
      <c r="AG4483">
        <v>0.80674443595273604</v>
      </c>
      <c r="AH4483">
        <v>1.0490699284074401</v>
      </c>
      <c r="AI4483">
        <v>0.67987149047009798</v>
      </c>
      <c r="AJ4483">
        <v>0.85136094490810099</v>
      </c>
      <c r="AK4483">
        <v>-0.890203098235547</v>
      </c>
    </row>
    <row r="4484" spans="1:37" x14ac:dyDescent="0.2">
      <c r="A4484" t="s">
        <v>13888</v>
      </c>
      <c r="B4484">
        <v>134278765</v>
      </c>
      <c r="C4484">
        <v>134278907</v>
      </c>
      <c r="D4484">
        <v>143</v>
      </c>
      <c r="E4484" t="s">
        <v>15222</v>
      </c>
      <c r="F4484">
        <v>0</v>
      </c>
      <c r="G4484" t="s">
        <v>15223</v>
      </c>
      <c r="H4484" t="s">
        <v>34136</v>
      </c>
      <c r="I4484">
        <v>2</v>
      </c>
      <c r="J4484">
        <v>134254072</v>
      </c>
      <c r="K4484">
        <v>134454621</v>
      </c>
      <c r="L4484">
        <v>200550</v>
      </c>
      <c r="M4484">
        <v>1</v>
      </c>
      <c r="N4484">
        <v>4249</v>
      </c>
      <c r="O4484" t="s">
        <v>15224</v>
      </c>
      <c r="P4484">
        <v>24693</v>
      </c>
      <c r="Q4484" t="s">
        <v>15225</v>
      </c>
      <c r="R4484" t="s">
        <v>15226</v>
      </c>
      <c r="S4484" t="s">
        <v>34137</v>
      </c>
      <c r="T4484">
        <v>8.8407481283857503E-2</v>
      </c>
      <c r="U4484">
        <v>0.603102917160658</v>
      </c>
      <c r="V4484">
        <v>-23.744399572111</v>
      </c>
      <c r="W4484">
        <v>0.20525741147413201</v>
      </c>
      <c r="X4484">
        <v>0.704072456322962</v>
      </c>
      <c r="Y4484">
        <v>-22.2133031157849</v>
      </c>
      <c r="Z4484">
        <v>1.7313209044554401E-2</v>
      </c>
      <c r="AA4484">
        <v>0.72610664078822296</v>
      </c>
      <c r="AB4484">
        <v>-23.744399572111</v>
      </c>
      <c r="AC4484">
        <v>0.32081866871113202</v>
      </c>
      <c r="AD4484">
        <v>0.68773325147593101</v>
      </c>
      <c r="AE4484">
        <v>-1.17738910300276E-2</v>
      </c>
      <c r="AF4484">
        <v>0.22065000948199101</v>
      </c>
      <c r="AG4484">
        <v>0.68151250837662902</v>
      </c>
      <c r="AH4484">
        <v>-22.814788992884498</v>
      </c>
      <c r="AI4484">
        <v>0.24456414000292601</v>
      </c>
      <c r="AJ4484">
        <v>0.78121606160956403</v>
      </c>
      <c r="AK4484">
        <v>-22.7443996747702</v>
      </c>
    </row>
    <row r="4485" spans="1:37" x14ac:dyDescent="0.2">
      <c r="A4485" t="s">
        <v>13888</v>
      </c>
      <c r="B4485">
        <v>134926729</v>
      </c>
      <c r="C4485">
        <v>134926871</v>
      </c>
      <c r="D4485">
        <v>143</v>
      </c>
      <c r="E4485" t="s">
        <v>15227</v>
      </c>
      <c r="F4485">
        <v>1</v>
      </c>
      <c r="G4485" t="s">
        <v>15228</v>
      </c>
      <c r="H4485" t="s">
        <v>34138</v>
      </c>
      <c r="I4485">
        <v>2</v>
      </c>
      <c r="J4485">
        <v>134918847</v>
      </c>
      <c r="K4485">
        <v>134946214</v>
      </c>
      <c r="L4485">
        <v>27368</v>
      </c>
      <c r="M4485">
        <v>1</v>
      </c>
      <c r="N4485">
        <v>905</v>
      </c>
      <c r="O4485" t="s">
        <v>15229</v>
      </c>
      <c r="P4485">
        <v>7882</v>
      </c>
      <c r="Q4485" t="s">
        <v>15230</v>
      </c>
      <c r="R4485" t="s">
        <v>15231</v>
      </c>
      <c r="S4485" t="s">
        <v>34139</v>
      </c>
      <c r="T4485">
        <v>0.35387198439864398</v>
      </c>
      <c r="U4485">
        <v>0.603102917160658</v>
      </c>
      <c r="V4485">
        <v>-24.250497909198799</v>
      </c>
      <c r="W4485" t="s">
        <v>40</v>
      </c>
      <c r="X4485" t="s">
        <v>40</v>
      </c>
      <c r="Y4485">
        <v>0</v>
      </c>
      <c r="Z4485">
        <v>0.184235113180511</v>
      </c>
      <c r="AA4485">
        <v>0.72610664078822296</v>
      </c>
      <c r="AB4485">
        <v>-24.250497909198799</v>
      </c>
      <c r="AC4485">
        <v>0.45677901822897599</v>
      </c>
      <c r="AD4485">
        <v>0.82872126865393902</v>
      </c>
      <c r="AE4485">
        <v>23.394887877050301</v>
      </c>
      <c r="AF4485">
        <v>0.501741946288212</v>
      </c>
      <c r="AG4485">
        <v>0.80674443595273604</v>
      </c>
      <c r="AH4485">
        <v>-23.320887302490799</v>
      </c>
      <c r="AI4485">
        <v>0.52399907623471598</v>
      </c>
      <c r="AJ4485">
        <v>0.78121606160956403</v>
      </c>
      <c r="AK4485">
        <v>-23.250497981483701</v>
      </c>
    </row>
    <row r="4486" spans="1:37" x14ac:dyDescent="0.2">
      <c r="A4486" t="s">
        <v>13888</v>
      </c>
      <c r="B4486">
        <v>136071670</v>
      </c>
      <c r="C4486">
        <v>136071858</v>
      </c>
      <c r="D4486">
        <v>189</v>
      </c>
      <c r="E4486" t="s">
        <v>15232</v>
      </c>
      <c r="F4486">
        <v>0</v>
      </c>
      <c r="G4486" t="s">
        <v>15233</v>
      </c>
      <c r="H4486" t="s">
        <v>31000</v>
      </c>
      <c r="I4486">
        <v>2</v>
      </c>
      <c r="J4486">
        <v>136114349</v>
      </c>
      <c r="K4486">
        <v>136116243</v>
      </c>
      <c r="L4486">
        <v>1895</v>
      </c>
      <c r="M4486">
        <v>2</v>
      </c>
      <c r="N4486">
        <v>7852</v>
      </c>
      <c r="O4486" t="s">
        <v>15234</v>
      </c>
      <c r="P4486">
        <v>44385</v>
      </c>
      <c r="Q4486" t="s">
        <v>15235</v>
      </c>
      <c r="R4486" t="s">
        <v>15236</v>
      </c>
      <c r="S4486" t="s">
        <v>34140</v>
      </c>
      <c r="T4486">
        <v>0.37540393893975199</v>
      </c>
      <c r="U4486">
        <v>0.63021465694884504</v>
      </c>
      <c r="V4486">
        <v>-0.50983102785502299</v>
      </c>
      <c r="W4486">
        <v>0.787510172938932</v>
      </c>
      <c r="X4486">
        <v>0.95159051474143896</v>
      </c>
      <c r="Y4486">
        <v>-0.27238521182222702</v>
      </c>
      <c r="Z4486">
        <v>0.456743688025605</v>
      </c>
      <c r="AA4486">
        <v>0.84435025072159198</v>
      </c>
      <c r="AB4486">
        <v>-0.51375069452834099</v>
      </c>
      <c r="AC4486">
        <v>0.49858561435820198</v>
      </c>
      <c r="AD4486">
        <v>0.87989882095915395</v>
      </c>
      <c r="AE4486">
        <v>-1.2178350563271501</v>
      </c>
      <c r="AF4486">
        <v>0.41607721648493101</v>
      </c>
      <c r="AG4486">
        <v>0.80674443595273604</v>
      </c>
      <c r="AH4486">
        <v>-0.286755090829661</v>
      </c>
      <c r="AI4486">
        <v>0.915996609709537</v>
      </c>
      <c r="AJ4486">
        <v>0.98621344597861504</v>
      </c>
      <c r="AK4486">
        <v>0.55883833656669701</v>
      </c>
    </row>
    <row r="4487" spans="1:37" x14ac:dyDescent="0.2">
      <c r="A4487" t="s">
        <v>13888</v>
      </c>
      <c r="B4487">
        <v>136728084</v>
      </c>
      <c r="C4487">
        <v>136728236</v>
      </c>
      <c r="D4487">
        <v>153</v>
      </c>
      <c r="E4487" t="s">
        <v>15237</v>
      </c>
      <c r="F4487">
        <v>3</v>
      </c>
      <c r="G4487" t="s">
        <v>15238</v>
      </c>
      <c r="H4487" t="s">
        <v>31000</v>
      </c>
      <c r="I4487">
        <v>2</v>
      </c>
      <c r="J4487">
        <v>136765545</v>
      </c>
      <c r="K4487">
        <v>137056515</v>
      </c>
      <c r="L4487">
        <v>290971</v>
      </c>
      <c r="M4487">
        <v>1</v>
      </c>
      <c r="N4487">
        <v>80731</v>
      </c>
      <c r="O4487" t="s">
        <v>15239</v>
      </c>
      <c r="P4487">
        <v>-37309</v>
      </c>
      <c r="Q4487" t="s">
        <v>15240</v>
      </c>
      <c r="R4487" t="s">
        <v>15241</v>
      </c>
      <c r="S4487" t="s">
        <v>34141</v>
      </c>
      <c r="T4487">
        <v>0.49305288116184898</v>
      </c>
      <c r="U4487">
        <v>0.78288571403930396</v>
      </c>
      <c r="V4487">
        <v>1.0980922921680301</v>
      </c>
      <c r="W4487">
        <v>0.52622562441513698</v>
      </c>
      <c r="X4487">
        <v>0.81819656191706003</v>
      </c>
      <c r="Y4487">
        <v>0.60109013563784297</v>
      </c>
      <c r="Z4487">
        <v>0.88363931188323797</v>
      </c>
      <c r="AA4487">
        <v>0.99919698600769702</v>
      </c>
      <c r="AB4487">
        <v>0.51483807285215699</v>
      </c>
      <c r="AC4487">
        <v>0.408273250738105</v>
      </c>
      <c r="AD4487">
        <v>0.82872126865393902</v>
      </c>
      <c r="AE4487">
        <v>0.42447221021243098</v>
      </c>
      <c r="AF4487">
        <v>0.28537240898632998</v>
      </c>
      <c r="AG4487">
        <v>0.70473078222419605</v>
      </c>
      <c r="AH4487">
        <v>1.3363717289871899</v>
      </c>
      <c r="AI4487">
        <v>0.74943785023107401</v>
      </c>
      <c r="AJ4487">
        <v>0.91200148566411499</v>
      </c>
      <c r="AK4487">
        <v>0.49583637108791201</v>
      </c>
    </row>
    <row r="4488" spans="1:37" x14ac:dyDescent="0.2">
      <c r="A4488" t="s">
        <v>13888</v>
      </c>
      <c r="B4488">
        <v>137023058</v>
      </c>
      <c r="C4488">
        <v>137023304</v>
      </c>
      <c r="D4488">
        <v>247</v>
      </c>
      <c r="E4488" t="s">
        <v>15242</v>
      </c>
      <c r="F4488">
        <v>0</v>
      </c>
      <c r="G4488" t="s">
        <v>15243</v>
      </c>
      <c r="H4488" t="s">
        <v>34142</v>
      </c>
      <c r="I4488">
        <v>2</v>
      </c>
      <c r="J4488">
        <v>137155960</v>
      </c>
      <c r="K4488">
        <v>137170915</v>
      </c>
      <c r="L4488">
        <v>14956</v>
      </c>
      <c r="M4488">
        <v>1</v>
      </c>
      <c r="N4488">
        <v>80731</v>
      </c>
      <c r="O4488" t="s">
        <v>15244</v>
      </c>
      <c r="P4488">
        <v>-132656</v>
      </c>
      <c r="Q4488" t="s">
        <v>15240</v>
      </c>
      <c r="R4488" t="s">
        <v>15241</v>
      </c>
      <c r="S4488" t="s">
        <v>34141</v>
      </c>
      <c r="T4488" t="s">
        <v>40</v>
      </c>
      <c r="U4488" t="s">
        <v>40</v>
      </c>
      <c r="V4488">
        <v>0</v>
      </c>
      <c r="W4488" t="s">
        <v>40</v>
      </c>
      <c r="X4488" t="s">
        <v>40</v>
      </c>
      <c r="Y4488">
        <v>0</v>
      </c>
      <c r="Z4488">
        <v>0.48464167878831399</v>
      </c>
      <c r="AA4488">
        <v>0.84435025072159198</v>
      </c>
      <c r="AB4488">
        <v>21.884362224626202</v>
      </c>
      <c r="AC4488">
        <v>0.45677901822897599</v>
      </c>
      <c r="AD4488">
        <v>0.82872126865393902</v>
      </c>
      <c r="AE4488">
        <v>21.921836920489199</v>
      </c>
      <c r="AF4488">
        <v>0.501741946288212</v>
      </c>
      <c r="AG4488">
        <v>0.80674443595273604</v>
      </c>
      <c r="AH4488">
        <v>-21.847836358156702</v>
      </c>
      <c r="AI4488">
        <v>0.52399907623471598</v>
      </c>
      <c r="AJ4488">
        <v>0.78121606160956403</v>
      </c>
      <c r="AK4488">
        <v>-21.777447049376601</v>
      </c>
    </row>
    <row r="4489" spans="1:37" x14ac:dyDescent="0.2">
      <c r="A4489" t="s">
        <v>13888</v>
      </c>
      <c r="B4489">
        <v>138988252</v>
      </c>
      <c r="C4489">
        <v>138988403</v>
      </c>
      <c r="D4489">
        <v>152</v>
      </c>
      <c r="E4489" t="s">
        <v>15245</v>
      </c>
      <c r="F4489">
        <v>2</v>
      </c>
      <c r="G4489" t="s">
        <v>15246</v>
      </c>
      <c r="H4489" t="s">
        <v>31000</v>
      </c>
      <c r="I4489">
        <v>2</v>
      </c>
      <c r="J4489">
        <v>138917204</v>
      </c>
      <c r="K4489">
        <v>138975006</v>
      </c>
      <c r="L4489">
        <v>57803</v>
      </c>
      <c r="M4489">
        <v>1</v>
      </c>
      <c r="N4489">
        <v>105373640</v>
      </c>
      <c r="O4489" t="s">
        <v>15247</v>
      </c>
      <c r="P4489">
        <v>71048</v>
      </c>
      <c r="Q4489" t="s">
        <v>40</v>
      </c>
      <c r="R4489" t="s">
        <v>15248</v>
      </c>
      <c r="S4489" t="s">
        <v>34143</v>
      </c>
      <c r="T4489">
        <v>0.152084254673993</v>
      </c>
      <c r="U4489">
        <v>0.603102917160658</v>
      </c>
      <c r="V4489">
        <v>25.235753948575599</v>
      </c>
      <c r="W4489">
        <v>5.4349643961368002E-2</v>
      </c>
      <c r="X4489">
        <v>0.704072456322962</v>
      </c>
      <c r="Y4489">
        <v>26.0806202050913</v>
      </c>
      <c r="Z4489">
        <v>0.203350924423461</v>
      </c>
      <c r="AA4489">
        <v>0.72610664078822296</v>
      </c>
      <c r="AB4489">
        <v>25.043145521071999</v>
      </c>
      <c r="AC4489">
        <v>0.17695932866387601</v>
      </c>
      <c r="AD4489">
        <v>0.68253123924728298</v>
      </c>
      <c r="AE4489">
        <v>25.080620225420699</v>
      </c>
      <c r="AF4489">
        <v>0.23669707478149901</v>
      </c>
      <c r="AG4489">
        <v>0.69020448338054297</v>
      </c>
      <c r="AH4489">
        <v>1.50166053491669</v>
      </c>
      <c r="AI4489">
        <v>9.3920812249066992E-3</v>
      </c>
      <c r="AJ4489">
        <v>0.78121606160956403</v>
      </c>
      <c r="AK4489">
        <v>26.0806202050913</v>
      </c>
    </row>
    <row r="4490" spans="1:37" x14ac:dyDescent="0.2">
      <c r="A4490" t="s">
        <v>13888</v>
      </c>
      <c r="B4490">
        <v>139410552</v>
      </c>
      <c r="C4490">
        <v>139410730</v>
      </c>
      <c r="D4490">
        <v>179</v>
      </c>
      <c r="E4490" t="s">
        <v>15249</v>
      </c>
      <c r="F4490">
        <v>11</v>
      </c>
      <c r="G4490" t="s">
        <v>15250</v>
      </c>
      <c r="H4490" t="s">
        <v>31000</v>
      </c>
      <c r="I4490">
        <v>2</v>
      </c>
      <c r="J4490">
        <v>139366165</v>
      </c>
      <c r="K4490">
        <v>139379147</v>
      </c>
      <c r="L4490">
        <v>12983</v>
      </c>
      <c r="M4490">
        <v>1</v>
      </c>
      <c r="N4490">
        <v>105373643</v>
      </c>
      <c r="O4490" t="s">
        <v>15251</v>
      </c>
      <c r="P4490">
        <v>44387</v>
      </c>
      <c r="Q4490" t="s">
        <v>40</v>
      </c>
      <c r="R4490" t="s">
        <v>15252</v>
      </c>
      <c r="S4490" t="s">
        <v>34144</v>
      </c>
      <c r="T4490">
        <v>0.152084254673993</v>
      </c>
      <c r="U4490">
        <v>0.603102917160658</v>
      </c>
      <c r="V4490">
        <v>24.655297602409799</v>
      </c>
      <c r="W4490">
        <v>0.89107655920673101</v>
      </c>
      <c r="X4490">
        <v>0.95159051474143896</v>
      </c>
      <c r="Y4490">
        <v>0.48402192186798298</v>
      </c>
      <c r="Z4490">
        <v>0.306975110376564</v>
      </c>
      <c r="AA4490">
        <v>0.72610664078822296</v>
      </c>
      <c r="AB4490">
        <v>23.691823530304699</v>
      </c>
      <c r="AC4490">
        <v>0.75388744886274095</v>
      </c>
      <c r="AD4490">
        <v>0.87989882095915395</v>
      </c>
      <c r="AE4490">
        <v>-0.515977981368826</v>
      </c>
      <c r="AF4490">
        <v>4.6407610929182198E-2</v>
      </c>
      <c r="AG4490">
        <v>0.476038960109122</v>
      </c>
      <c r="AH4490">
        <v>24.655297602409799</v>
      </c>
      <c r="AI4490">
        <v>0.56157887380500204</v>
      </c>
      <c r="AJ4490">
        <v>0.78121606160956403</v>
      </c>
      <c r="AK4490">
        <v>1.35277727678992</v>
      </c>
    </row>
    <row r="4491" spans="1:37" x14ac:dyDescent="0.2">
      <c r="A4491" t="s">
        <v>13888</v>
      </c>
      <c r="B4491">
        <v>139410730</v>
      </c>
      <c r="C4491">
        <v>139410908</v>
      </c>
      <c r="D4491">
        <v>179</v>
      </c>
      <c r="E4491" t="s">
        <v>15253</v>
      </c>
      <c r="F4491">
        <v>7</v>
      </c>
      <c r="G4491" t="s">
        <v>15254</v>
      </c>
      <c r="H4491" t="s">
        <v>31000</v>
      </c>
      <c r="I4491">
        <v>2</v>
      </c>
      <c r="J4491">
        <v>139366165</v>
      </c>
      <c r="K4491">
        <v>139379147</v>
      </c>
      <c r="L4491">
        <v>12983</v>
      </c>
      <c r="M4491">
        <v>1</v>
      </c>
      <c r="N4491">
        <v>105373643</v>
      </c>
      <c r="O4491" t="s">
        <v>15251</v>
      </c>
      <c r="P4491">
        <v>44565</v>
      </c>
      <c r="Q4491" t="s">
        <v>40</v>
      </c>
      <c r="R4491" t="s">
        <v>15252</v>
      </c>
      <c r="S4491" t="s">
        <v>34144</v>
      </c>
      <c r="T4491">
        <v>0.152084254673993</v>
      </c>
      <c r="U4491">
        <v>0.603102917160658</v>
      </c>
      <c r="V4491">
        <v>24.655297602409799</v>
      </c>
      <c r="W4491">
        <v>0.89107655920673101</v>
      </c>
      <c r="X4491">
        <v>0.95159051474143896</v>
      </c>
      <c r="Y4491">
        <v>0.48402192186798298</v>
      </c>
      <c r="Z4491">
        <v>0.306975110376564</v>
      </c>
      <c r="AA4491">
        <v>0.72610664078822296</v>
      </c>
      <c r="AB4491">
        <v>23.691823530304699</v>
      </c>
      <c r="AC4491">
        <v>0.75388744886274095</v>
      </c>
      <c r="AD4491">
        <v>0.87989882095915395</v>
      </c>
      <c r="AE4491">
        <v>-0.515977981368826</v>
      </c>
      <c r="AF4491">
        <v>4.6407610929182198E-2</v>
      </c>
      <c r="AG4491">
        <v>0.476038960109122</v>
      </c>
      <c r="AH4491">
        <v>24.655297602409799</v>
      </c>
      <c r="AI4491">
        <v>0.56157887380500204</v>
      </c>
      <c r="AJ4491">
        <v>0.78121606160956403</v>
      </c>
      <c r="AK4491">
        <v>1.35277727678992</v>
      </c>
    </row>
    <row r="4492" spans="1:37" x14ac:dyDescent="0.2">
      <c r="A4492" t="s">
        <v>13888</v>
      </c>
      <c r="B4492">
        <v>139520677</v>
      </c>
      <c r="C4492">
        <v>139520819</v>
      </c>
      <c r="D4492">
        <v>143</v>
      </c>
      <c r="E4492" t="s">
        <v>15255</v>
      </c>
      <c r="F4492">
        <v>1</v>
      </c>
      <c r="G4492" t="s">
        <v>15256</v>
      </c>
      <c r="H4492" t="s">
        <v>31000</v>
      </c>
      <c r="I4492">
        <v>2</v>
      </c>
      <c r="J4492">
        <v>139366165</v>
      </c>
      <c r="K4492">
        <v>139379147</v>
      </c>
      <c r="L4492">
        <v>12983</v>
      </c>
      <c r="M4492">
        <v>1</v>
      </c>
      <c r="N4492">
        <v>105373643</v>
      </c>
      <c r="O4492" t="s">
        <v>15251</v>
      </c>
      <c r="P4492">
        <v>154512</v>
      </c>
      <c r="Q4492" t="s">
        <v>40</v>
      </c>
      <c r="R4492" t="s">
        <v>15252</v>
      </c>
      <c r="S4492" t="s">
        <v>34144</v>
      </c>
      <c r="T4492">
        <v>0.56354823081344896</v>
      </c>
      <c r="U4492">
        <v>0.81214233890638399</v>
      </c>
      <c r="V4492">
        <v>-4.2617730562997904</v>
      </c>
      <c r="W4492">
        <v>0.86214887914709604</v>
      </c>
      <c r="X4492">
        <v>0.95159051474143896</v>
      </c>
      <c r="Y4492">
        <v>0.61313345592820601</v>
      </c>
      <c r="Z4492">
        <v>0.74645891108500395</v>
      </c>
      <c r="AA4492">
        <v>0.88634195075713995</v>
      </c>
      <c r="AB4492">
        <v>-1.3464807885463099</v>
      </c>
      <c r="AC4492">
        <v>0.92523690913815004</v>
      </c>
      <c r="AD4492">
        <v>0.94115954365910703</v>
      </c>
      <c r="AE4492">
        <v>0.238748493038174</v>
      </c>
      <c r="AF4492">
        <v>0.48185193705156298</v>
      </c>
      <c r="AG4492">
        <v>0.80674443595273604</v>
      </c>
      <c r="AH4492">
        <v>-4.0812032757430297</v>
      </c>
      <c r="AI4492">
        <v>0.67042866055193195</v>
      </c>
      <c r="AJ4492">
        <v>0.84166368640718703</v>
      </c>
      <c r="AK4492">
        <v>0.72832791439655697</v>
      </c>
    </row>
    <row r="4493" spans="1:37" x14ac:dyDescent="0.2">
      <c r="A4493" t="s">
        <v>13888</v>
      </c>
      <c r="B4493">
        <v>139766619</v>
      </c>
      <c r="C4493">
        <v>139766816</v>
      </c>
      <c r="D4493">
        <v>198</v>
      </c>
      <c r="E4493" t="s">
        <v>15257</v>
      </c>
      <c r="F4493">
        <v>1</v>
      </c>
      <c r="G4493" t="s">
        <v>15258</v>
      </c>
      <c r="H4493" t="s">
        <v>31000</v>
      </c>
      <c r="I4493">
        <v>2</v>
      </c>
      <c r="J4493">
        <v>140103583</v>
      </c>
      <c r="K4493">
        <v>140131780</v>
      </c>
      <c r="L4493">
        <v>28198</v>
      </c>
      <c r="M4493">
        <v>2</v>
      </c>
      <c r="N4493">
        <v>105373647</v>
      </c>
      <c r="O4493" t="s">
        <v>15259</v>
      </c>
      <c r="P4493">
        <v>364964</v>
      </c>
      <c r="Q4493" t="s">
        <v>40</v>
      </c>
      <c r="R4493" t="s">
        <v>15260</v>
      </c>
      <c r="S4493" t="s">
        <v>34145</v>
      </c>
      <c r="T4493">
        <v>0.75941208409049998</v>
      </c>
      <c r="U4493">
        <v>0.97579588363624004</v>
      </c>
      <c r="V4493">
        <v>0.44858789427596102</v>
      </c>
      <c r="W4493">
        <v>0.17870392757664699</v>
      </c>
      <c r="X4493">
        <v>0.704072456322962</v>
      </c>
      <c r="Y4493">
        <v>0.56059295794809805</v>
      </c>
      <c r="Z4493">
        <v>0.53614212915206005</v>
      </c>
      <c r="AA4493">
        <v>0.84521697243271998</v>
      </c>
      <c r="AB4493">
        <v>-0.129338444920477</v>
      </c>
      <c r="AC4493">
        <v>0.85371188500278194</v>
      </c>
      <c r="AD4493">
        <v>0.94068432309766403</v>
      </c>
      <c r="AE4493">
        <v>-0.121173042903684</v>
      </c>
      <c r="AF4493">
        <v>0.30688082177286902</v>
      </c>
      <c r="AG4493">
        <v>0.70473078222419605</v>
      </c>
      <c r="AH4493">
        <v>0.89465257788184305</v>
      </c>
      <c r="AI4493">
        <v>1.7317266901002298E-2</v>
      </c>
      <c r="AJ4493">
        <v>0.78121606160956403</v>
      </c>
      <c r="AK4493">
        <v>1.0500611129638999</v>
      </c>
    </row>
    <row r="4494" spans="1:37" x14ac:dyDescent="0.2">
      <c r="A4494" t="s">
        <v>13888</v>
      </c>
      <c r="B4494">
        <v>143720100</v>
      </c>
      <c r="C4494">
        <v>143720251</v>
      </c>
      <c r="D4494">
        <v>152</v>
      </c>
      <c r="E4494" t="s">
        <v>15261</v>
      </c>
      <c r="F4494">
        <v>3</v>
      </c>
      <c r="G4494" t="s">
        <v>15262</v>
      </c>
      <c r="H4494" t="s">
        <v>34146</v>
      </c>
      <c r="I4494">
        <v>2</v>
      </c>
      <c r="J4494">
        <v>143706411</v>
      </c>
      <c r="K4494">
        <v>143768348</v>
      </c>
      <c r="L4494">
        <v>61938</v>
      </c>
      <c r="M4494">
        <v>1</v>
      </c>
      <c r="N4494">
        <v>55843</v>
      </c>
      <c r="O4494" t="s">
        <v>15263</v>
      </c>
      <c r="P4494">
        <v>13689</v>
      </c>
      <c r="Q4494" t="s">
        <v>15264</v>
      </c>
      <c r="R4494" t="s">
        <v>15265</v>
      </c>
      <c r="S4494" t="s">
        <v>34147</v>
      </c>
      <c r="T4494">
        <v>0.54421053469192604</v>
      </c>
      <c r="U4494">
        <v>0.80321479550967601</v>
      </c>
      <c r="V4494">
        <v>1.3224875439235699</v>
      </c>
      <c r="W4494">
        <v>0.94541066367716797</v>
      </c>
      <c r="X4494">
        <v>0.95159051474143896</v>
      </c>
      <c r="Y4494">
        <v>-0.28072572596076101</v>
      </c>
      <c r="Z4494">
        <v>0.66713806400786302</v>
      </c>
      <c r="AA4494">
        <v>0.84521697243271998</v>
      </c>
      <c r="AB4494">
        <v>0.91399614849154698</v>
      </c>
      <c r="AC4494">
        <v>0.63966253792798</v>
      </c>
      <c r="AD4494">
        <v>0.87989882095915395</v>
      </c>
      <c r="AE4494">
        <v>0.31801154450285701</v>
      </c>
      <c r="AF4494">
        <v>0.47948624871920598</v>
      </c>
      <c r="AG4494">
        <v>0.80674443595273604</v>
      </c>
      <c r="AH4494">
        <v>1.16976381114461</v>
      </c>
      <c r="AI4494">
        <v>0.78546927494779295</v>
      </c>
      <c r="AJ4494">
        <v>0.92808185275216604</v>
      </c>
      <c r="AK4494">
        <v>-0.66269104931378098</v>
      </c>
    </row>
    <row r="4495" spans="1:37" x14ac:dyDescent="0.2">
      <c r="A4495" t="s">
        <v>13888</v>
      </c>
      <c r="B4495">
        <v>143720275</v>
      </c>
      <c r="C4495">
        <v>143720573</v>
      </c>
      <c r="D4495">
        <v>299</v>
      </c>
      <c r="E4495" t="s">
        <v>15266</v>
      </c>
      <c r="F4495">
        <v>11</v>
      </c>
      <c r="G4495" t="s">
        <v>15267</v>
      </c>
      <c r="H4495" t="s">
        <v>34146</v>
      </c>
      <c r="I4495">
        <v>2</v>
      </c>
      <c r="J4495">
        <v>143706411</v>
      </c>
      <c r="K4495">
        <v>143768348</v>
      </c>
      <c r="L4495">
        <v>61938</v>
      </c>
      <c r="M4495">
        <v>1</v>
      </c>
      <c r="N4495">
        <v>55843</v>
      </c>
      <c r="O4495" t="s">
        <v>15263</v>
      </c>
      <c r="P4495">
        <v>13864</v>
      </c>
      <c r="Q4495" t="s">
        <v>15264</v>
      </c>
      <c r="R4495" t="s">
        <v>15265</v>
      </c>
      <c r="S4495" t="s">
        <v>34147</v>
      </c>
      <c r="T4495">
        <v>0.54421053469192604</v>
      </c>
      <c r="U4495">
        <v>0.80321479550967601</v>
      </c>
      <c r="V4495">
        <v>1.1658300412393501</v>
      </c>
      <c r="W4495">
        <v>0.94541066367716797</v>
      </c>
      <c r="X4495">
        <v>0.95159051474143896</v>
      </c>
      <c r="Y4495">
        <v>-1.7691335534572101E-2</v>
      </c>
      <c r="Z4495">
        <v>0.693404429441695</v>
      </c>
      <c r="AA4495">
        <v>0.84521697243271998</v>
      </c>
      <c r="AB4495">
        <v>0.75311512074311904</v>
      </c>
      <c r="AC4495">
        <v>0.63966253792798</v>
      </c>
      <c r="AD4495">
        <v>0.87989882095915395</v>
      </c>
      <c r="AE4495">
        <v>0.52065752437964297</v>
      </c>
      <c r="AF4495">
        <v>0.47948624871920598</v>
      </c>
      <c r="AG4495">
        <v>0.80674443595273604</v>
      </c>
      <c r="AH4495">
        <v>1.1002837525928699</v>
      </c>
      <c r="AI4495">
        <v>0.81350599864527495</v>
      </c>
      <c r="AJ4495">
        <v>0.94390293416205995</v>
      </c>
      <c r="AK4495">
        <v>-0.501810022063508</v>
      </c>
    </row>
    <row r="4496" spans="1:37" x14ac:dyDescent="0.2">
      <c r="A4496" t="s">
        <v>13888</v>
      </c>
      <c r="B4496">
        <v>144262369</v>
      </c>
      <c r="C4496">
        <v>144262511</v>
      </c>
      <c r="D4496">
        <v>143</v>
      </c>
      <c r="E4496" t="s">
        <v>15268</v>
      </c>
      <c r="F4496">
        <v>0</v>
      </c>
      <c r="G4496" t="s">
        <v>15269</v>
      </c>
      <c r="H4496" t="s">
        <v>34148</v>
      </c>
      <c r="I4496">
        <v>2</v>
      </c>
      <c r="J4496">
        <v>143946014</v>
      </c>
      <c r="K4496">
        <v>144237341</v>
      </c>
      <c r="L4496">
        <v>291328</v>
      </c>
      <c r="M4496">
        <v>2</v>
      </c>
      <c r="N4496">
        <v>79712</v>
      </c>
      <c r="O4496" t="s">
        <v>15270</v>
      </c>
      <c r="P4496">
        <v>-25028</v>
      </c>
      <c r="Q4496" t="s">
        <v>15271</v>
      </c>
      <c r="R4496" t="s">
        <v>15272</v>
      </c>
      <c r="S4496" t="s">
        <v>34149</v>
      </c>
      <c r="T4496">
        <v>0.222767109675444</v>
      </c>
      <c r="U4496">
        <v>0.603102917160658</v>
      </c>
      <c r="V4496">
        <v>0.45926634462391602</v>
      </c>
      <c r="W4496">
        <v>0.77910311751329098</v>
      </c>
      <c r="X4496">
        <v>0.95159051474143896</v>
      </c>
      <c r="Y4496">
        <v>-0.193264383352106</v>
      </c>
      <c r="Z4496">
        <v>0.70146260322380405</v>
      </c>
      <c r="AA4496">
        <v>0.85242895260789198</v>
      </c>
      <c r="AB4496">
        <v>0.14024245250676801</v>
      </c>
      <c r="AC4496">
        <v>0.76965316907942005</v>
      </c>
      <c r="AD4496">
        <v>0.89514743815729103</v>
      </c>
      <c r="AE4496">
        <v>-0.20436974805577501</v>
      </c>
      <c r="AF4496">
        <v>7.4904827318814093E-2</v>
      </c>
      <c r="AG4496">
        <v>0.61808266485207697</v>
      </c>
      <c r="AH4496">
        <v>0.59197584565330197</v>
      </c>
      <c r="AI4496">
        <v>0.838116081155038</v>
      </c>
      <c r="AJ4496">
        <v>0.95896800690842199</v>
      </c>
      <c r="AK4496">
        <v>-9.9715599305515198E-2</v>
      </c>
    </row>
    <row r="4497" spans="1:37" x14ac:dyDescent="0.2">
      <c r="A4497" t="s">
        <v>13888</v>
      </c>
      <c r="B4497">
        <v>144262590</v>
      </c>
      <c r="C4497">
        <v>144262733</v>
      </c>
      <c r="D4497">
        <v>144</v>
      </c>
      <c r="E4497" t="s">
        <v>15273</v>
      </c>
      <c r="F4497">
        <v>0</v>
      </c>
      <c r="G4497" t="s">
        <v>15274</v>
      </c>
      <c r="H4497" t="s">
        <v>34148</v>
      </c>
      <c r="I4497">
        <v>2</v>
      </c>
      <c r="J4497">
        <v>143946014</v>
      </c>
      <c r="K4497">
        <v>144237341</v>
      </c>
      <c r="L4497">
        <v>291328</v>
      </c>
      <c r="M4497">
        <v>2</v>
      </c>
      <c r="N4497">
        <v>79712</v>
      </c>
      <c r="O4497" t="s">
        <v>15270</v>
      </c>
      <c r="P4497">
        <v>-25249</v>
      </c>
      <c r="Q4497" t="s">
        <v>15271</v>
      </c>
      <c r="R4497" t="s">
        <v>15272</v>
      </c>
      <c r="S4497" t="s">
        <v>34149</v>
      </c>
      <c r="T4497">
        <v>0.222767109675444</v>
      </c>
      <c r="U4497">
        <v>0.603102917160658</v>
      </c>
      <c r="V4497">
        <v>0.45926634462391602</v>
      </c>
      <c r="W4497">
        <v>0.77910311751329098</v>
      </c>
      <c r="X4497">
        <v>0.95159051474143896</v>
      </c>
      <c r="Y4497">
        <v>-0.193264383352106</v>
      </c>
      <c r="Z4497">
        <v>0.70146260322380405</v>
      </c>
      <c r="AA4497">
        <v>0.85242895260789198</v>
      </c>
      <c r="AB4497">
        <v>0.14024245250676801</v>
      </c>
      <c r="AC4497">
        <v>0.76965316907942005</v>
      </c>
      <c r="AD4497">
        <v>0.89514743815729103</v>
      </c>
      <c r="AE4497">
        <v>-0.20436974805577501</v>
      </c>
      <c r="AF4497">
        <v>7.4904827318814093E-2</v>
      </c>
      <c r="AG4497">
        <v>0.61808266485207697</v>
      </c>
      <c r="AH4497">
        <v>0.59197584565330197</v>
      </c>
      <c r="AI4497">
        <v>0.838116081155038</v>
      </c>
      <c r="AJ4497">
        <v>0.95896800690842199</v>
      </c>
      <c r="AK4497">
        <v>-9.9715599305515198E-2</v>
      </c>
    </row>
    <row r="4498" spans="1:37" x14ac:dyDescent="0.2">
      <c r="A4498" t="s">
        <v>13888</v>
      </c>
      <c r="B4498">
        <v>144262733</v>
      </c>
      <c r="C4498">
        <v>144262876</v>
      </c>
      <c r="D4498">
        <v>144</v>
      </c>
      <c r="E4498" t="s">
        <v>15275</v>
      </c>
      <c r="F4498">
        <v>1</v>
      </c>
      <c r="G4498" t="s">
        <v>15276</v>
      </c>
      <c r="H4498" t="s">
        <v>34148</v>
      </c>
      <c r="I4498">
        <v>2</v>
      </c>
      <c r="J4498">
        <v>143946014</v>
      </c>
      <c r="K4498">
        <v>144237341</v>
      </c>
      <c r="L4498">
        <v>291328</v>
      </c>
      <c r="M4498">
        <v>2</v>
      </c>
      <c r="N4498">
        <v>79712</v>
      </c>
      <c r="O4498" t="s">
        <v>15270</v>
      </c>
      <c r="P4498">
        <v>-25392</v>
      </c>
      <c r="Q4498" t="s">
        <v>15271</v>
      </c>
      <c r="R4498" t="s">
        <v>15272</v>
      </c>
      <c r="S4498" t="s">
        <v>34149</v>
      </c>
      <c r="T4498">
        <v>0.56406429660705903</v>
      </c>
      <c r="U4498">
        <v>0.81221535514739296</v>
      </c>
      <c r="V4498">
        <v>1.08774903324768</v>
      </c>
      <c r="W4498">
        <v>0.17832803587277801</v>
      </c>
      <c r="X4498">
        <v>0.704072456322962</v>
      </c>
      <c r="Y4498">
        <v>-1.72236902306772</v>
      </c>
      <c r="Z4498">
        <v>0.84181032024384095</v>
      </c>
      <c r="AA4498">
        <v>0.970842333103203</v>
      </c>
      <c r="AB4498">
        <v>0.59245708064714797</v>
      </c>
      <c r="AC4498">
        <v>8.5503455074320098E-2</v>
      </c>
      <c r="AD4498">
        <v>0.66790577701152398</v>
      </c>
      <c r="AE4498">
        <v>-1.7978481346961299</v>
      </c>
      <c r="AF4498">
        <v>0.38384016522714498</v>
      </c>
      <c r="AG4498">
        <v>0.79739253046287295</v>
      </c>
      <c r="AH4498">
        <v>1.18871816023014</v>
      </c>
      <c r="AI4498">
        <v>0.39114456570138401</v>
      </c>
      <c r="AJ4498">
        <v>0.78121606160956403</v>
      </c>
      <c r="AK4498">
        <v>-1.1461884475031601</v>
      </c>
    </row>
    <row r="4499" spans="1:37" x14ac:dyDescent="0.2">
      <c r="A4499" t="s">
        <v>13888</v>
      </c>
      <c r="B4499">
        <v>146403513</v>
      </c>
      <c r="C4499">
        <v>146403667</v>
      </c>
      <c r="D4499">
        <v>155</v>
      </c>
      <c r="E4499" t="s">
        <v>15277</v>
      </c>
      <c r="F4499">
        <v>2</v>
      </c>
      <c r="G4499" t="s">
        <v>15278</v>
      </c>
      <c r="H4499" t="s">
        <v>31000</v>
      </c>
      <c r="I4499">
        <v>2</v>
      </c>
      <c r="J4499">
        <v>146587506</v>
      </c>
      <c r="K4499">
        <v>146589310</v>
      </c>
      <c r="L4499">
        <v>1805</v>
      </c>
      <c r="M4499">
        <v>1</v>
      </c>
      <c r="N4499">
        <v>728773</v>
      </c>
      <c r="O4499" t="s">
        <v>15279</v>
      </c>
      <c r="P4499">
        <v>-183839</v>
      </c>
      <c r="Q4499" t="s">
        <v>40</v>
      </c>
      <c r="R4499" t="s">
        <v>15280</v>
      </c>
      <c r="S4499" t="s">
        <v>34150</v>
      </c>
      <c r="T4499">
        <v>0.32911398597860803</v>
      </c>
      <c r="U4499">
        <v>0.603102917160658</v>
      </c>
      <c r="V4499">
        <v>24.188457472778801</v>
      </c>
      <c r="W4499">
        <v>0.123414495547065</v>
      </c>
      <c r="X4499">
        <v>0.704072456322962</v>
      </c>
      <c r="Y4499">
        <v>25.302533464236198</v>
      </c>
      <c r="Z4499">
        <v>0.306975110376564</v>
      </c>
      <c r="AA4499">
        <v>0.72610664078822296</v>
      </c>
      <c r="AB4499">
        <v>23.852420118297999</v>
      </c>
      <c r="AC4499">
        <v>0.17695932866387601</v>
      </c>
      <c r="AD4499">
        <v>0.68253123924728298</v>
      </c>
      <c r="AE4499">
        <v>24.874260800551099</v>
      </c>
      <c r="AF4499">
        <v>0.61410715005536498</v>
      </c>
      <c r="AG4499">
        <v>0.80674443595273604</v>
      </c>
      <c r="AH4499">
        <v>1.8761538928936401</v>
      </c>
      <c r="AI4499">
        <v>0.183554312780425</v>
      </c>
      <c r="AJ4499">
        <v>0.78121606160956403</v>
      </c>
      <c r="AK4499">
        <v>2.18446523634156</v>
      </c>
    </row>
    <row r="4500" spans="1:37" x14ac:dyDescent="0.2">
      <c r="A4500" t="s">
        <v>13888</v>
      </c>
      <c r="B4500">
        <v>146403667</v>
      </c>
      <c r="C4500">
        <v>146403821</v>
      </c>
      <c r="D4500">
        <v>155</v>
      </c>
      <c r="E4500" t="s">
        <v>15281</v>
      </c>
      <c r="F4500">
        <v>10</v>
      </c>
      <c r="G4500" t="s">
        <v>15282</v>
      </c>
      <c r="H4500" t="s">
        <v>31000</v>
      </c>
      <c r="I4500">
        <v>2</v>
      </c>
      <c r="J4500">
        <v>146587506</v>
      </c>
      <c r="K4500">
        <v>146589310</v>
      </c>
      <c r="L4500">
        <v>1805</v>
      </c>
      <c r="M4500">
        <v>1</v>
      </c>
      <c r="N4500">
        <v>728773</v>
      </c>
      <c r="O4500" t="s">
        <v>15279</v>
      </c>
      <c r="P4500">
        <v>-183685</v>
      </c>
      <c r="Q4500" t="s">
        <v>40</v>
      </c>
      <c r="R4500" t="s">
        <v>15280</v>
      </c>
      <c r="S4500" t="s">
        <v>34150</v>
      </c>
      <c r="T4500">
        <v>0.152084254673993</v>
      </c>
      <c r="U4500">
        <v>0.603102917160658</v>
      </c>
      <c r="V4500">
        <v>25.114337801887299</v>
      </c>
      <c r="W4500">
        <v>5.4349643961368002E-2</v>
      </c>
      <c r="X4500">
        <v>0.704072456322962</v>
      </c>
      <c r="Y4500">
        <v>25.8261913433759</v>
      </c>
      <c r="Z4500">
        <v>0.203350924423461</v>
      </c>
      <c r="AA4500">
        <v>0.72610664078822296</v>
      </c>
      <c r="AB4500">
        <v>24.514617799639701</v>
      </c>
      <c r="AC4500">
        <v>0.114586611961368</v>
      </c>
      <c r="AD4500">
        <v>0.68253123924728298</v>
      </c>
      <c r="AE4500">
        <v>25.246565502647801</v>
      </c>
      <c r="AF4500">
        <v>0.205398459628826</v>
      </c>
      <c r="AG4500">
        <v>0.68151250837662902</v>
      </c>
      <c r="AH4500">
        <v>2.8020342220021801</v>
      </c>
      <c r="AI4500">
        <v>5.6729316954765997E-2</v>
      </c>
      <c r="AJ4500">
        <v>0.78121606160956403</v>
      </c>
      <c r="AK4500">
        <v>2.7081231154813401</v>
      </c>
    </row>
    <row r="4501" spans="1:37" x14ac:dyDescent="0.2">
      <c r="A4501" t="s">
        <v>13888</v>
      </c>
      <c r="B4501">
        <v>146403821</v>
      </c>
      <c r="C4501">
        <v>146403975</v>
      </c>
      <c r="D4501">
        <v>155</v>
      </c>
      <c r="E4501" t="s">
        <v>15283</v>
      </c>
      <c r="F4501">
        <v>7</v>
      </c>
      <c r="G4501" t="s">
        <v>15284</v>
      </c>
      <c r="H4501" t="s">
        <v>31000</v>
      </c>
      <c r="I4501">
        <v>2</v>
      </c>
      <c r="J4501">
        <v>146587506</v>
      </c>
      <c r="K4501">
        <v>146589310</v>
      </c>
      <c r="L4501">
        <v>1805</v>
      </c>
      <c r="M4501">
        <v>1</v>
      </c>
      <c r="N4501">
        <v>728773</v>
      </c>
      <c r="O4501" t="s">
        <v>15279</v>
      </c>
      <c r="P4501">
        <v>-183531</v>
      </c>
      <c r="Q4501" t="s">
        <v>40</v>
      </c>
      <c r="R4501" t="s">
        <v>15280</v>
      </c>
      <c r="S4501" t="s">
        <v>34150</v>
      </c>
      <c r="T4501">
        <v>0.152084254673993</v>
      </c>
      <c r="U4501">
        <v>0.603102917160658</v>
      </c>
      <c r="V4501">
        <v>24.1545427938924</v>
      </c>
      <c r="W4501">
        <v>0.123414495547065</v>
      </c>
      <c r="X4501">
        <v>0.704072456322962</v>
      </c>
      <c r="Y4501">
        <v>24.401768865803799</v>
      </c>
      <c r="Z4501">
        <v>0.306975110376564</v>
      </c>
      <c r="AA4501">
        <v>0.72610664078822296</v>
      </c>
      <c r="AB4501">
        <v>23.191068743310801</v>
      </c>
      <c r="AC4501">
        <v>0.17695932866387601</v>
      </c>
      <c r="AD4501">
        <v>0.68253123924728298</v>
      </c>
      <c r="AE4501">
        <v>23.499167373370899</v>
      </c>
      <c r="AF4501">
        <v>4.6407610929182198E-2</v>
      </c>
      <c r="AG4501">
        <v>0.476038960109122</v>
      </c>
      <c r="AH4501">
        <v>24.1545427938924</v>
      </c>
      <c r="AI4501">
        <v>0.170234813229591</v>
      </c>
      <c r="AJ4501">
        <v>0.78121606160956403</v>
      </c>
      <c r="AK4501">
        <v>4.9841384544312</v>
      </c>
    </row>
    <row r="4502" spans="1:37" x14ac:dyDescent="0.2">
      <c r="A4502" t="s">
        <v>13888</v>
      </c>
      <c r="B4502">
        <v>148678211</v>
      </c>
      <c r="C4502">
        <v>148678365</v>
      </c>
      <c r="D4502">
        <v>155</v>
      </c>
      <c r="E4502" t="s">
        <v>15285</v>
      </c>
      <c r="F4502">
        <v>3</v>
      </c>
      <c r="G4502" t="s">
        <v>15286</v>
      </c>
      <c r="H4502" t="s">
        <v>34151</v>
      </c>
      <c r="I4502">
        <v>2</v>
      </c>
      <c r="J4502">
        <v>148690214</v>
      </c>
      <c r="K4502">
        <v>148692248</v>
      </c>
      <c r="L4502">
        <v>2035</v>
      </c>
      <c r="M4502">
        <v>1</v>
      </c>
      <c r="N4502">
        <v>26122</v>
      </c>
      <c r="O4502" t="s">
        <v>15287</v>
      </c>
      <c r="P4502">
        <v>-11849</v>
      </c>
      <c r="Q4502" t="s">
        <v>15288</v>
      </c>
      <c r="R4502" t="s">
        <v>15289</v>
      </c>
      <c r="S4502" t="s">
        <v>34152</v>
      </c>
      <c r="T4502">
        <v>0.32911398597860803</v>
      </c>
      <c r="U4502">
        <v>0.603102917160658</v>
      </c>
      <c r="V4502">
        <v>23.597326208078901</v>
      </c>
      <c r="W4502">
        <v>0.38920677604595899</v>
      </c>
      <c r="X4502">
        <v>0.704072456322962</v>
      </c>
      <c r="Y4502">
        <v>-23.395692363960801</v>
      </c>
      <c r="Z4502">
        <v>0.48464167878831399</v>
      </c>
      <c r="AA4502">
        <v>0.84435025072159198</v>
      </c>
      <c r="AB4502">
        <v>22.633852192096899</v>
      </c>
      <c r="AC4502">
        <v>0.21073619169722799</v>
      </c>
      <c r="AD4502">
        <v>0.68253123924728298</v>
      </c>
      <c r="AE4502">
        <v>-23.395692363960801</v>
      </c>
      <c r="AF4502">
        <v>0.16793847098801201</v>
      </c>
      <c r="AG4502">
        <v>0.68151250837662902</v>
      </c>
      <c r="AH4502">
        <v>23.597326208078901</v>
      </c>
      <c r="AI4502">
        <v>0.52399907623471598</v>
      </c>
      <c r="AJ4502">
        <v>0.78121606160956403</v>
      </c>
      <c r="AK4502">
        <v>-22.5269370052319</v>
      </c>
    </row>
    <row r="4503" spans="1:37" x14ac:dyDescent="0.2">
      <c r="A4503" t="s">
        <v>13888</v>
      </c>
      <c r="B4503">
        <v>148795873</v>
      </c>
      <c r="C4503">
        <v>148796162</v>
      </c>
      <c r="D4503">
        <v>290</v>
      </c>
      <c r="E4503" t="s">
        <v>15290</v>
      </c>
      <c r="F4503">
        <v>2</v>
      </c>
      <c r="G4503" t="s">
        <v>15291</v>
      </c>
      <c r="H4503" t="s">
        <v>31000</v>
      </c>
      <c r="I4503">
        <v>2</v>
      </c>
      <c r="J4503">
        <v>148753895</v>
      </c>
      <c r="K4503">
        <v>148762215</v>
      </c>
      <c r="L4503">
        <v>8321</v>
      </c>
      <c r="M4503">
        <v>1</v>
      </c>
      <c r="N4503">
        <v>26122</v>
      </c>
      <c r="O4503" t="s">
        <v>15292</v>
      </c>
      <c r="P4503">
        <v>41978</v>
      </c>
      <c r="Q4503" t="s">
        <v>15288</v>
      </c>
      <c r="R4503" t="s">
        <v>15289</v>
      </c>
      <c r="S4503" t="s">
        <v>34152</v>
      </c>
      <c r="T4503">
        <v>0.61378204920830604</v>
      </c>
      <c r="U4503">
        <v>0.83217249244743297</v>
      </c>
      <c r="V4503">
        <v>0.38473311419297301</v>
      </c>
      <c r="W4503">
        <v>0.65075386537994595</v>
      </c>
      <c r="X4503">
        <v>0.94119559056004798</v>
      </c>
      <c r="Y4503">
        <v>-3.3895166636465199</v>
      </c>
      <c r="Z4503">
        <v>0.96438376098710099</v>
      </c>
      <c r="AA4503">
        <v>0.99919698600769702</v>
      </c>
      <c r="AB4503">
        <v>-0.17678212687161099</v>
      </c>
      <c r="AC4503">
        <v>0.85152185352875798</v>
      </c>
      <c r="AD4503">
        <v>0.94068432309766403</v>
      </c>
      <c r="AE4503">
        <v>-0.279493113287964</v>
      </c>
      <c r="AF4503">
        <v>0.36620419616503802</v>
      </c>
      <c r="AG4503">
        <v>0.76871240086303505</v>
      </c>
      <c r="AH4503">
        <v>0.82941156849929998</v>
      </c>
      <c r="AI4503">
        <v>0.39040041954585702</v>
      </c>
      <c r="AJ4503">
        <v>0.78121606160956403</v>
      </c>
      <c r="AK4503">
        <v>-3.7112913132564298</v>
      </c>
    </row>
    <row r="4504" spans="1:37" x14ac:dyDescent="0.2">
      <c r="A4504" t="s">
        <v>13888</v>
      </c>
      <c r="B4504">
        <v>149505825</v>
      </c>
      <c r="C4504">
        <v>149505978</v>
      </c>
      <c r="D4504">
        <v>154</v>
      </c>
      <c r="E4504" t="s">
        <v>15293</v>
      </c>
      <c r="F4504">
        <v>2</v>
      </c>
      <c r="G4504" t="s">
        <v>15294</v>
      </c>
      <c r="H4504" t="s">
        <v>31000</v>
      </c>
      <c r="I4504">
        <v>2</v>
      </c>
      <c r="J4504">
        <v>149587196</v>
      </c>
      <c r="K4504">
        <v>149849709</v>
      </c>
      <c r="L4504">
        <v>262514</v>
      </c>
      <c r="M4504">
        <v>1</v>
      </c>
      <c r="N4504">
        <v>101929231</v>
      </c>
      <c r="O4504" t="s">
        <v>15295</v>
      </c>
      <c r="P4504">
        <v>-81218</v>
      </c>
      <c r="Q4504" t="s">
        <v>15296</v>
      </c>
      <c r="R4504" t="s">
        <v>15297</v>
      </c>
      <c r="S4504" t="s">
        <v>34153</v>
      </c>
      <c r="T4504">
        <v>0.13593351853091001</v>
      </c>
      <c r="U4504">
        <v>0.603102917160658</v>
      </c>
      <c r="V4504">
        <v>2.3448539097030801</v>
      </c>
      <c r="W4504">
        <v>0.17306096246283501</v>
      </c>
      <c r="X4504">
        <v>0.704072456322962</v>
      </c>
      <c r="Y4504">
        <v>1.31300881403864</v>
      </c>
      <c r="Z4504">
        <v>0.164459116592618</v>
      </c>
      <c r="AA4504">
        <v>0.72610664078822296</v>
      </c>
      <c r="AB4504">
        <v>2.01465501146656</v>
      </c>
      <c r="AC4504">
        <v>0.35933810214362599</v>
      </c>
      <c r="AD4504">
        <v>0.75691439281853001</v>
      </c>
      <c r="AE4504">
        <v>0.64427719606924005</v>
      </c>
      <c r="AF4504">
        <v>0.24829198047130099</v>
      </c>
      <c r="AG4504">
        <v>0.70473078222419605</v>
      </c>
      <c r="AH4504">
        <v>1.40016509989936</v>
      </c>
      <c r="AI4504">
        <v>9.8228800478769807E-2</v>
      </c>
      <c r="AJ4504">
        <v>0.78121606160956403</v>
      </c>
      <c r="AK4504">
        <v>1.5684340950729201</v>
      </c>
    </row>
    <row r="4505" spans="1:37" x14ac:dyDescent="0.2">
      <c r="A4505" t="s">
        <v>13888</v>
      </c>
      <c r="B4505">
        <v>149549660</v>
      </c>
      <c r="C4505">
        <v>149549811</v>
      </c>
      <c r="D4505">
        <v>152</v>
      </c>
      <c r="E4505" t="s">
        <v>15298</v>
      </c>
      <c r="F4505">
        <v>2</v>
      </c>
      <c r="G4505" t="s">
        <v>15299</v>
      </c>
      <c r="H4505" t="s">
        <v>31000</v>
      </c>
      <c r="I4505">
        <v>2</v>
      </c>
      <c r="J4505">
        <v>149587196</v>
      </c>
      <c r="K4505">
        <v>149849709</v>
      </c>
      <c r="L4505">
        <v>262514</v>
      </c>
      <c r="M4505">
        <v>1</v>
      </c>
      <c r="N4505">
        <v>101929231</v>
      </c>
      <c r="O4505" t="s">
        <v>15295</v>
      </c>
      <c r="P4505">
        <v>-37385</v>
      </c>
      <c r="Q4505" t="s">
        <v>15296</v>
      </c>
      <c r="R4505" t="s">
        <v>15297</v>
      </c>
      <c r="S4505" t="s">
        <v>34153</v>
      </c>
      <c r="T4505">
        <v>0.29910708687459298</v>
      </c>
      <c r="U4505">
        <v>0.603102917160658</v>
      </c>
      <c r="V4505">
        <v>1.71723628000039</v>
      </c>
      <c r="W4505">
        <v>0.17306096246283501</v>
      </c>
      <c r="X4505">
        <v>0.704072456322962</v>
      </c>
      <c r="Y4505">
        <v>1.3376618188723901</v>
      </c>
      <c r="Z4505">
        <v>0.24297631507204601</v>
      </c>
      <c r="AA4505">
        <v>0.72610664078822296</v>
      </c>
      <c r="AB4505">
        <v>1.63937091747438</v>
      </c>
      <c r="AC4505">
        <v>0.50144808531121599</v>
      </c>
      <c r="AD4505">
        <v>0.87989882095915395</v>
      </c>
      <c r="AE4505">
        <v>0.58491288121839502</v>
      </c>
      <c r="AF4505">
        <v>0.58335538524185004</v>
      </c>
      <c r="AG4505">
        <v>0.80674443595273604</v>
      </c>
      <c r="AH4505">
        <v>0.77734210944262405</v>
      </c>
      <c r="AI4505">
        <v>4.7956811523527099E-2</v>
      </c>
      <c r="AJ4505">
        <v>0.78121606160956403</v>
      </c>
      <c r="AK4505">
        <v>1.7310084435778501</v>
      </c>
    </row>
    <row r="4506" spans="1:37" x14ac:dyDescent="0.2">
      <c r="A4506" t="s">
        <v>13888</v>
      </c>
      <c r="B4506">
        <v>150369800</v>
      </c>
      <c r="C4506">
        <v>150369930</v>
      </c>
      <c r="D4506">
        <v>131</v>
      </c>
      <c r="E4506" t="s">
        <v>15300</v>
      </c>
      <c r="F4506">
        <v>2</v>
      </c>
      <c r="G4506" t="s">
        <v>15301</v>
      </c>
      <c r="H4506" t="s">
        <v>31000</v>
      </c>
      <c r="I4506">
        <v>2</v>
      </c>
      <c r="J4506">
        <v>150470141</v>
      </c>
      <c r="K4506">
        <v>150471960</v>
      </c>
      <c r="L4506">
        <v>1820</v>
      </c>
      <c r="M4506">
        <v>2</v>
      </c>
      <c r="N4506">
        <v>390</v>
      </c>
      <c r="O4506" t="s">
        <v>15302</v>
      </c>
      <c r="P4506">
        <v>102030</v>
      </c>
      <c r="Q4506" t="s">
        <v>15303</v>
      </c>
      <c r="R4506" t="s">
        <v>15304</v>
      </c>
      <c r="S4506" t="s">
        <v>34154</v>
      </c>
      <c r="T4506">
        <v>0.69655006609544201</v>
      </c>
      <c r="U4506">
        <v>0.903134602785859</v>
      </c>
      <c r="V4506">
        <v>1.00164599198093</v>
      </c>
      <c r="W4506">
        <v>0.371855812393517</v>
      </c>
      <c r="X4506">
        <v>0.704072456322962</v>
      </c>
      <c r="Y4506">
        <v>-5.6505096603221396</v>
      </c>
      <c r="Z4506">
        <v>0.456743688025605</v>
      </c>
      <c r="AA4506">
        <v>0.84435025072159198</v>
      </c>
      <c r="AB4506">
        <v>0.50888128901763996</v>
      </c>
      <c r="AC4506">
        <v>0.46275995318913599</v>
      </c>
      <c r="AD4506">
        <v>0.83711742019399304</v>
      </c>
      <c r="AE4506">
        <v>-2.4803352956489402</v>
      </c>
      <c r="AF4506">
        <v>1</v>
      </c>
      <c r="AG4506">
        <v>1</v>
      </c>
      <c r="AH4506">
        <v>1.1357570284466401</v>
      </c>
      <c r="AI4506">
        <v>0.39040041954585702</v>
      </c>
      <c r="AJ4506">
        <v>0.78121606160956403</v>
      </c>
      <c r="AK4506">
        <v>-5.13747910414651</v>
      </c>
    </row>
    <row r="4507" spans="1:37" x14ac:dyDescent="0.2">
      <c r="A4507" t="s">
        <v>13888</v>
      </c>
      <c r="B4507">
        <v>151703938</v>
      </c>
      <c r="C4507">
        <v>151704122</v>
      </c>
      <c r="D4507">
        <v>185</v>
      </c>
      <c r="E4507" t="s">
        <v>15305</v>
      </c>
      <c r="F4507">
        <v>2</v>
      </c>
      <c r="G4507" t="s">
        <v>15306</v>
      </c>
      <c r="H4507" t="s">
        <v>31032</v>
      </c>
      <c r="I4507">
        <v>2</v>
      </c>
      <c r="J4507">
        <v>151689198</v>
      </c>
      <c r="K4507">
        <v>151706931</v>
      </c>
      <c r="L4507">
        <v>17734</v>
      </c>
      <c r="M4507">
        <v>2</v>
      </c>
      <c r="N4507">
        <v>4703</v>
      </c>
      <c r="O4507" t="s">
        <v>15307</v>
      </c>
      <c r="P4507">
        <v>2809</v>
      </c>
      <c r="Q4507" t="s">
        <v>15308</v>
      </c>
      <c r="R4507" t="s">
        <v>15309</v>
      </c>
      <c r="S4507" t="s">
        <v>15310</v>
      </c>
      <c r="T4507">
        <v>0.92777804572276901</v>
      </c>
      <c r="U4507">
        <v>1</v>
      </c>
      <c r="V4507">
        <v>8.9113204104714402E-3</v>
      </c>
      <c r="W4507">
        <v>0.90611394738719397</v>
      </c>
      <c r="X4507">
        <v>0.95159051474143896</v>
      </c>
      <c r="Y4507">
        <v>0.195518633296897</v>
      </c>
      <c r="Z4507">
        <v>0.81321414749986698</v>
      </c>
      <c r="AA4507">
        <v>0.94613648515674498</v>
      </c>
      <c r="AB4507">
        <v>-6.22246215784154E-3</v>
      </c>
      <c r="AC4507">
        <v>0.76765096305927405</v>
      </c>
      <c r="AD4507">
        <v>0.89315458089143296</v>
      </c>
      <c r="AE4507">
        <v>-1.3602699512701899E-3</v>
      </c>
      <c r="AF4507">
        <v>0.61999956482899699</v>
      </c>
      <c r="AG4507">
        <v>0.80674443595273604</v>
      </c>
      <c r="AH4507">
        <v>1.9473172910082201E-2</v>
      </c>
      <c r="AI4507">
        <v>0.81147456601799905</v>
      </c>
      <c r="AJ4507">
        <v>0.94390293416205995</v>
      </c>
      <c r="AK4507">
        <v>0.29481110558444301</v>
      </c>
    </row>
    <row r="4508" spans="1:37" x14ac:dyDescent="0.2">
      <c r="A4508" t="s">
        <v>13888</v>
      </c>
      <c r="B4508">
        <v>151704122</v>
      </c>
      <c r="C4508">
        <v>151704306</v>
      </c>
      <c r="D4508">
        <v>185</v>
      </c>
      <c r="E4508" t="s">
        <v>15311</v>
      </c>
      <c r="F4508">
        <v>3</v>
      </c>
      <c r="G4508" t="s">
        <v>15312</v>
      </c>
      <c r="H4508" t="s">
        <v>31032</v>
      </c>
      <c r="I4508">
        <v>2</v>
      </c>
      <c r="J4508">
        <v>151689198</v>
      </c>
      <c r="K4508">
        <v>151706931</v>
      </c>
      <c r="L4508">
        <v>17734</v>
      </c>
      <c r="M4508">
        <v>2</v>
      </c>
      <c r="N4508">
        <v>4703</v>
      </c>
      <c r="O4508" t="s">
        <v>15307</v>
      </c>
      <c r="P4508">
        <v>2625</v>
      </c>
      <c r="Q4508" t="s">
        <v>15308</v>
      </c>
      <c r="R4508" t="s">
        <v>15309</v>
      </c>
      <c r="S4508" t="s">
        <v>15310</v>
      </c>
      <c r="T4508">
        <v>0.92777804572276901</v>
      </c>
      <c r="U4508">
        <v>1</v>
      </c>
      <c r="V4508">
        <v>8.9113204104714402E-3</v>
      </c>
      <c r="W4508">
        <v>0.90611394738719397</v>
      </c>
      <c r="X4508">
        <v>0.95159051474143896</v>
      </c>
      <c r="Y4508">
        <v>0.195518633296897</v>
      </c>
      <c r="Z4508">
        <v>0.81321414749986698</v>
      </c>
      <c r="AA4508">
        <v>0.94613648515674498</v>
      </c>
      <c r="AB4508">
        <v>-6.22246215784154E-3</v>
      </c>
      <c r="AC4508">
        <v>0.76765096305927405</v>
      </c>
      <c r="AD4508">
        <v>0.89315458089143296</v>
      </c>
      <c r="AE4508">
        <v>-1.3602699512701899E-3</v>
      </c>
      <c r="AF4508">
        <v>0.61999956482899699</v>
      </c>
      <c r="AG4508">
        <v>0.80674443595273604</v>
      </c>
      <c r="AH4508">
        <v>1.9473172910082201E-2</v>
      </c>
      <c r="AI4508">
        <v>0.81147456601799905</v>
      </c>
      <c r="AJ4508">
        <v>0.94390293416205995</v>
      </c>
      <c r="AK4508">
        <v>0.29481110558444301</v>
      </c>
    </row>
    <row r="4509" spans="1:37" x14ac:dyDescent="0.2">
      <c r="A4509" t="s">
        <v>13888</v>
      </c>
      <c r="B4509">
        <v>152949042</v>
      </c>
      <c r="C4509">
        <v>152949125</v>
      </c>
      <c r="D4509">
        <v>84</v>
      </c>
      <c r="E4509" t="s">
        <v>15313</v>
      </c>
      <c r="F4509">
        <v>1</v>
      </c>
      <c r="G4509" t="s">
        <v>15314</v>
      </c>
      <c r="H4509" t="s">
        <v>31000</v>
      </c>
      <c r="I4509">
        <v>2</v>
      </c>
      <c r="J4509">
        <v>152732187</v>
      </c>
      <c r="K4509">
        <v>152760662</v>
      </c>
      <c r="L4509">
        <v>28476</v>
      </c>
      <c r="M4509">
        <v>1</v>
      </c>
      <c r="N4509">
        <v>151188</v>
      </c>
      <c r="O4509" t="s">
        <v>15315</v>
      </c>
      <c r="P4509">
        <v>216855</v>
      </c>
      <c r="Q4509" t="s">
        <v>15316</v>
      </c>
      <c r="R4509" t="s">
        <v>15317</v>
      </c>
      <c r="S4509" t="s">
        <v>34155</v>
      </c>
      <c r="T4509">
        <v>0.35387198439864398</v>
      </c>
      <c r="U4509">
        <v>0.603102917160658</v>
      </c>
      <c r="V4509">
        <v>-24.876858858855002</v>
      </c>
      <c r="W4509">
        <v>0.38920677604595899</v>
      </c>
      <c r="X4509">
        <v>0.704072456322962</v>
      </c>
      <c r="Y4509">
        <v>-24.7456143300364</v>
      </c>
      <c r="Z4509">
        <v>0.184235113180511</v>
      </c>
      <c r="AA4509">
        <v>0.72610664078822296</v>
      </c>
      <c r="AB4509">
        <v>-24.876858858855002</v>
      </c>
      <c r="AC4509">
        <v>0.21073619169722799</v>
      </c>
      <c r="AD4509">
        <v>0.68253123924728298</v>
      </c>
      <c r="AE4509">
        <v>-24.7456143300364</v>
      </c>
      <c r="AF4509">
        <v>0.501741946288212</v>
      </c>
      <c r="AG4509">
        <v>0.80674443595273604</v>
      </c>
      <c r="AH4509">
        <v>-23.947248229113502</v>
      </c>
      <c r="AI4509">
        <v>0.52399907623471598</v>
      </c>
      <c r="AJ4509">
        <v>0.78121606160956403</v>
      </c>
      <c r="AK4509">
        <v>-23.876858905681701</v>
      </c>
    </row>
    <row r="4510" spans="1:37" x14ac:dyDescent="0.2">
      <c r="A4510" t="s">
        <v>13888</v>
      </c>
      <c r="B4510">
        <v>153012858</v>
      </c>
      <c r="C4510">
        <v>153013027</v>
      </c>
      <c r="D4510">
        <v>170</v>
      </c>
      <c r="E4510" t="s">
        <v>15318</v>
      </c>
      <c r="F4510">
        <v>1</v>
      </c>
      <c r="G4510" t="s">
        <v>1816</v>
      </c>
      <c r="H4510" t="s">
        <v>31000</v>
      </c>
      <c r="I4510">
        <v>2</v>
      </c>
      <c r="J4510">
        <v>152732187</v>
      </c>
      <c r="K4510">
        <v>152760662</v>
      </c>
      <c r="L4510">
        <v>28476</v>
      </c>
      <c r="M4510">
        <v>1</v>
      </c>
      <c r="N4510">
        <v>151188</v>
      </c>
      <c r="O4510" t="s">
        <v>15315</v>
      </c>
      <c r="P4510">
        <v>280671</v>
      </c>
      <c r="Q4510" t="s">
        <v>15316</v>
      </c>
      <c r="R4510" t="s">
        <v>15317</v>
      </c>
      <c r="S4510" t="s">
        <v>34155</v>
      </c>
      <c r="T4510">
        <v>0.22273272660149401</v>
      </c>
      <c r="U4510">
        <v>0.603102917160658</v>
      </c>
      <c r="V4510">
        <v>0.74443905607174099</v>
      </c>
      <c r="W4510">
        <v>0.78706691745069901</v>
      </c>
      <c r="X4510">
        <v>0.95159051474143896</v>
      </c>
      <c r="Y4510">
        <v>-0.28195920134949798</v>
      </c>
      <c r="Z4510">
        <v>0.55442876683017805</v>
      </c>
      <c r="AA4510">
        <v>0.84521697243271998</v>
      </c>
      <c r="AB4510">
        <v>0.42226032131117103</v>
      </c>
      <c r="AC4510">
        <v>0.29119377434191601</v>
      </c>
      <c r="AD4510">
        <v>0.68253123924728298</v>
      </c>
      <c r="AE4510">
        <v>-0.60621336011280702</v>
      </c>
      <c r="AF4510">
        <v>0.16283423148083501</v>
      </c>
      <c r="AG4510">
        <v>0.68151250837662902</v>
      </c>
      <c r="AH4510">
        <v>0.75331962226756499</v>
      </c>
      <c r="AI4510">
        <v>0.56037585599534301</v>
      </c>
      <c r="AJ4510">
        <v>0.78121606160956403</v>
      </c>
      <c r="AK4510">
        <v>9.5292662749436902E-2</v>
      </c>
    </row>
    <row r="4511" spans="1:37" x14ac:dyDescent="0.2">
      <c r="A4511" t="s">
        <v>13888</v>
      </c>
      <c r="B4511">
        <v>153013027</v>
      </c>
      <c r="C4511">
        <v>153013196</v>
      </c>
      <c r="D4511">
        <v>170</v>
      </c>
      <c r="E4511" t="s">
        <v>15319</v>
      </c>
      <c r="F4511">
        <v>5</v>
      </c>
      <c r="G4511" t="s">
        <v>15320</v>
      </c>
      <c r="H4511" t="s">
        <v>31000</v>
      </c>
      <c r="I4511">
        <v>2</v>
      </c>
      <c r="J4511">
        <v>152732187</v>
      </c>
      <c r="K4511">
        <v>152760662</v>
      </c>
      <c r="L4511">
        <v>28476</v>
      </c>
      <c r="M4511">
        <v>1</v>
      </c>
      <c r="N4511">
        <v>151188</v>
      </c>
      <c r="O4511" t="s">
        <v>15315</v>
      </c>
      <c r="P4511">
        <v>280840</v>
      </c>
      <c r="Q4511" t="s">
        <v>15316</v>
      </c>
      <c r="R4511" t="s">
        <v>15317</v>
      </c>
      <c r="S4511" t="s">
        <v>34155</v>
      </c>
      <c r="T4511">
        <v>0.22273272660149401</v>
      </c>
      <c r="U4511">
        <v>0.603102917160658</v>
      </c>
      <c r="V4511">
        <v>0.74443905607174099</v>
      </c>
      <c r="W4511">
        <v>0.78706691745069901</v>
      </c>
      <c r="X4511">
        <v>0.95159051474143896</v>
      </c>
      <c r="Y4511">
        <v>-0.28195920134949798</v>
      </c>
      <c r="Z4511">
        <v>0.55442876683017805</v>
      </c>
      <c r="AA4511">
        <v>0.84521697243271998</v>
      </c>
      <c r="AB4511">
        <v>0.42226032131117103</v>
      </c>
      <c r="AC4511">
        <v>0.29119377434191601</v>
      </c>
      <c r="AD4511">
        <v>0.68253123924728298</v>
      </c>
      <c r="AE4511">
        <v>-0.60621336011280702</v>
      </c>
      <c r="AF4511">
        <v>0.16283423148083501</v>
      </c>
      <c r="AG4511">
        <v>0.68151250837662902</v>
      </c>
      <c r="AH4511">
        <v>0.75331962226756499</v>
      </c>
      <c r="AI4511">
        <v>0.56037585599534301</v>
      </c>
      <c r="AJ4511">
        <v>0.78121606160956403</v>
      </c>
      <c r="AK4511">
        <v>9.5292662749436902E-2</v>
      </c>
    </row>
    <row r="4512" spans="1:37" x14ac:dyDescent="0.2">
      <c r="A4512" t="s">
        <v>13888</v>
      </c>
      <c r="B4512">
        <v>153013196</v>
      </c>
      <c r="C4512">
        <v>153013365</v>
      </c>
      <c r="D4512">
        <v>170</v>
      </c>
      <c r="E4512" t="s">
        <v>15321</v>
      </c>
      <c r="F4512">
        <v>2</v>
      </c>
      <c r="G4512" t="s">
        <v>15322</v>
      </c>
      <c r="H4512" t="s">
        <v>31000</v>
      </c>
      <c r="I4512">
        <v>2</v>
      </c>
      <c r="J4512">
        <v>152732187</v>
      </c>
      <c r="K4512">
        <v>152760662</v>
      </c>
      <c r="L4512">
        <v>28476</v>
      </c>
      <c r="M4512">
        <v>1</v>
      </c>
      <c r="N4512">
        <v>151188</v>
      </c>
      <c r="O4512" t="s">
        <v>15315</v>
      </c>
      <c r="P4512">
        <v>281009</v>
      </c>
      <c r="Q4512" t="s">
        <v>15316</v>
      </c>
      <c r="R4512" t="s">
        <v>15317</v>
      </c>
      <c r="S4512" t="s">
        <v>34155</v>
      </c>
      <c r="T4512">
        <v>0.22273272660149401</v>
      </c>
      <c r="U4512">
        <v>0.603102917160658</v>
      </c>
      <c r="V4512">
        <v>0.74443905607174099</v>
      </c>
      <c r="W4512">
        <v>0.78706691745069901</v>
      </c>
      <c r="X4512">
        <v>0.95159051474143896</v>
      </c>
      <c r="Y4512">
        <v>-0.28195920134949798</v>
      </c>
      <c r="Z4512">
        <v>0.55442876683017805</v>
      </c>
      <c r="AA4512">
        <v>0.84521697243271998</v>
      </c>
      <c r="AB4512">
        <v>0.42226032131117103</v>
      </c>
      <c r="AC4512">
        <v>0.29119377434191601</v>
      </c>
      <c r="AD4512">
        <v>0.68253123924728298</v>
      </c>
      <c r="AE4512">
        <v>-0.60621336011280702</v>
      </c>
      <c r="AF4512">
        <v>0.16283423148083501</v>
      </c>
      <c r="AG4512">
        <v>0.68151250837662902</v>
      </c>
      <c r="AH4512">
        <v>0.75331962226756499</v>
      </c>
      <c r="AI4512">
        <v>0.56037585599534301</v>
      </c>
      <c r="AJ4512">
        <v>0.78121606160956403</v>
      </c>
      <c r="AK4512">
        <v>9.5292662749436902E-2</v>
      </c>
    </row>
    <row r="4513" spans="1:37" x14ac:dyDescent="0.2">
      <c r="A4513" t="s">
        <v>13888</v>
      </c>
      <c r="B4513">
        <v>153719900</v>
      </c>
      <c r="C4513">
        <v>153720062</v>
      </c>
      <c r="D4513">
        <v>163</v>
      </c>
      <c r="E4513" t="s">
        <v>15323</v>
      </c>
      <c r="F4513">
        <v>1</v>
      </c>
      <c r="G4513" t="s">
        <v>15324</v>
      </c>
      <c r="H4513" t="s">
        <v>31000</v>
      </c>
      <c r="I4513">
        <v>2</v>
      </c>
      <c r="J4513">
        <v>153871922</v>
      </c>
      <c r="K4513">
        <v>154453979</v>
      </c>
      <c r="L4513">
        <v>582058</v>
      </c>
      <c r="M4513">
        <v>1</v>
      </c>
      <c r="N4513">
        <v>114805</v>
      </c>
      <c r="O4513" t="s">
        <v>15325</v>
      </c>
      <c r="P4513">
        <v>-151860</v>
      </c>
      <c r="Q4513" t="s">
        <v>15326</v>
      </c>
      <c r="R4513" t="s">
        <v>15327</v>
      </c>
      <c r="S4513" t="s">
        <v>34156</v>
      </c>
      <c r="T4513">
        <v>0.53750152084609304</v>
      </c>
      <c r="U4513">
        <v>0.80321479550967601</v>
      </c>
      <c r="V4513">
        <v>1.28253844637951</v>
      </c>
      <c r="W4513">
        <v>0.31055890687174098</v>
      </c>
      <c r="X4513">
        <v>0.704072456322962</v>
      </c>
      <c r="Y4513">
        <v>-0.50263278017942703</v>
      </c>
      <c r="Z4513">
        <v>0.31814540575146</v>
      </c>
      <c r="AA4513">
        <v>0.74659847124999501</v>
      </c>
      <c r="AB4513">
        <v>1.5321917070683999</v>
      </c>
      <c r="AC4513">
        <v>0.39706107982338501</v>
      </c>
      <c r="AD4513">
        <v>0.81737507115372998</v>
      </c>
      <c r="AE4513">
        <v>-0.32646978669172899</v>
      </c>
      <c r="AF4513">
        <v>0.97314133196567398</v>
      </c>
      <c r="AG4513">
        <v>1</v>
      </c>
      <c r="AH4513">
        <v>0.192627135537355</v>
      </c>
      <c r="AI4513">
        <v>0.31804604578314599</v>
      </c>
      <c r="AJ4513">
        <v>0.78121606160956403</v>
      </c>
      <c r="AK4513">
        <v>-0.42841219330915797</v>
      </c>
    </row>
    <row r="4514" spans="1:37" x14ac:dyDescent="0.2">
      <c r="A4514" t="s">
        <v>13888</v>
      </c>
      <c r="B4514">
        <v>153720062</v>
      </c>
      <c r="C4514">
        <v>153720224</v>
      </c>
      <c r="D4514">
        <v>163</v>
      </c>
      <c r="E4514" t="s">
        <v>15328</v>
      </c>
      <c r="F4514">
        <v>4</v>
      </c>
      <c r="G4514" t="s">
        <v>15329</v>
      </c>
      <c r="H4514" t="s">
        <v>31000</v>
      </c>
      <c r="I4514">
        <v>2</v>
      </c>
      <c r="J4514">
        <v>153871922</v>
      </c>
      <c r="K4514">
        <v>154453979</v>
      </c>
      <c r="L4514">
        <v>582058</v>
      </c>
      <c r="M4514">
        <v>1</v>
      </c>
      <c r="N4514">
        <v>114805</v>
      </c>
      <c r="O4514" t="s">
        <v>15325</v>
      </c>
      <c r="P4514">
        <v>-151698</v>
      </c>
      <c r="Q4514" t="s">
        <v>15326</v>
      </c>
      <c r="R4514" t="s">
        <v>15327</v>
      </c>
      <c r="S4514" t="s">
        <v>34156</v>
      </c>
      <c r="T4514">
        <v>0.53750152084609304</v>
      </c>
      <c r="U4514">
        <v>0.80321479550967601</v>
      </c>
      <c r="V4514">
        <v>1.28253844637951</v>
      </c>
      <c r="W4514">
        <v>0.31055890687174098</v>
      </c>
      <c r="X4514">
        <v>0.704072456322962</v>
      </c>
      <c r="Y4514">
        <v>-0.50263278017942703</v>
      </c>
      <c r="Z4514">
        <v>0.31814540575146</v>
      </c>
      <c r="AA4514">
        <v>0.74659847124999501</v>
      </c>
      <c r="AB4514">
        <v>1.5321917070683999</v>
      </c>
      <c r="AC4514">
        <v>0.39706107982338501</v>
      </c>
      <c r="AD4514">
        <v>0.81737507115372998</v>
      </c>
      <c r="AE4514">
        <v>-0.32646978669172899</v>
      </c>
      <c r="AF4514">
        <v>0.97314133196567398</v>
      </c>
      <c r="AG4514">
        <v>1</v>
      </c>
      <c r="AH4514">
        <v>0.192627135537355</v>
      </c>
      <c r="AI4514">
        <v>0.31804604578314599</v>
      </c>
      <c r="AJ4514">
        <v>0.78121606160956403</v>
      </c>
      <c r="AK4514">
        <v>-0.42841219330915797</v>
      </c>
    </row>
    <row r="4515" spans="1:37" x14ac:dyDescent="0.2">
      <c r="A4515" t="s">
        <v>13888</v>
      </c>
      <c r="B4515">
        <v>153720224</v>
      </c>
      <c r="C4515">
        <v>153720386</v>
      </c>
      <c r="D4515">
        <v>163</v>
      </c>
      <c r="E4515" t="s">
        <v>15330</v>
      </c>
      <c r="F4515">
        <v>1</v>
      </c>
      <c r="G4515" t="s">
        <v>15331</v>
      </c>
      <c r="H4515" t="s">
        <v>31000</v>
      </c>
      <c r="I4515">
        <v>2</v>
      </c>
      <c r="J4515">
        <v>153871922</v>
      </c>
      <c r="K4515">
        <v>154453979</v>
      </c>
      <c r="L4515">
        <v>582058</v>
      </c>
      <c r="M4515">
        <v>1</v>
      </c>
      <c r="N4515">
        <v>114805</v>
      </c>
      <c r="O4515" t="s">
        <v>15325</v>
      </c>
      <c r="P4515">
        <v>-151536</v>
      </c>
      <c r="Q4515" t="s">
        <v>15326</v>
      </c>
      <c r="R4515" t="s">
        <v>15327</v>
      </c>
      <c r="S4515" t="s">
        <v>34156</v>
      </c>
      <c r="T4515">
        <v>0.53750152084609304</v>
      </c>
      <c r="U4515">
        <v>0.80321479550967601</v>
      </c>
      <c r="V4515">
        <v>1.28253844637951</v>
      </c>
      <c r="W4515">
        <v>0.26072736945667702</v>
      </c>
      <c r="X4515">
        <v>0.704072456322962</v>
      </c>
      <c r="Y4515">
        <v>-0.92615088665301704</v>
      </c>
      <c r="Z4515">
        <v>0.32901869511494303</v>
      </c>
      <c r="AA4515">
        <v>0.76549914145694398</v>
      </c>
      <c r="AB4515">
        <v>1.4182855340056899</v>
      </c>
      <c r="AC4515">
        <v>0.36218905695440501</v>
      </c>
      <c r="AD4515">
        <v>0.76129432582941803</v>
      </c>
      <c r="AE4515">
        <v>-0.49877590427562402</v>
      </c>
      <c r="AF4515">
        <v>0.95525058176968802</v>
      </c>
      <c r="AG4515">
        <v>1</v>
      </c>
      <c r="AH4515">
        <v>0.34555045176119098</v>
      </c>
      <c r="AI4515">
        <v>0.27649253015352299</v>
      </c>
      <c r="AJ4515">
        <v>0.78121606160956403</v>
      </c>
      <c r="AK4515">
        <v>-0.85193029978274804</v>
      </c>
    </row>
    <row r="4516" spans="1:37" x14ac:dyDescent="0.2">
      <c r="A4516" t="s">
        <v>13888</v>
      </c>
      <c r="B4516">
        <v>156255096</v>
      </c>
      <c r="C4516">
        <v>156255279</v>
      </c>
      <c r="D4516">
        <v>184</v>
      </c>
      <c r="E4516" t="s">
        <v>15332</v>
      </c>
      <c r="F4516">
        <v>3</v>
      </c>
      <c r="G4516" t="s">
        <v>15333</v>
      </c>
      <c r="H4516" t="s">
        <v>30987</v>
      </c>
      <c r="I4516">
        <v>2</v>
      </c>
      <c r="J4516">
        <v>156021751</v>
      </c>
      <c r="K4516">
        <v>156254950</v>
      </c>
      <c r="L4516">
        <v>233200</v>
      </c>
      <c r="M4516">
        <v>2</v>
      </c>
      <c r="N4516">
        <v>101929378</v>
      </c>
      <c r="O4516" t="s">
        <v>15334</v>
      </c>
      <c r="P4516">
        <v>-146</v>
      </c>
      <c r="Q4516" t="s">
        <v>15335</v>
      </c>
      <c r="R4516" t="s">
        <v>15336</v>
      </c>
      <c r="S4516" t="s">
        <v>34157</v>
      </c>
      <c r="T4516">
        <v>0.84714615513270997</v>
      </c>
      <c r="U4516">
        <v>1</v>
      </c>
      <c r="V4516">
        <v>0.86663570202905904</v>
      </c>
      <c r="W4516">
        <v>1</v>
      </c>
      <c r="X4516">
        <v>1</v>
      </c>
      <c r="Y4516">
        <v>-2.3794281369517601E-3</v>
      </c>
      <c r="Z4516">
        <v>0.69351370950799995</v>
      </c>
      <c r="AA4516">
        <v>0.84521697243271998</v>
      </c>
      <c r="AB4516">
        <v>0.75280550423721204</v>
      </c>
      <c r="AC4516">
        <v>0.69781215196052504</v>
      </c>
      <c r="AD4516">
        <v>0.87989882095915395</v>
      </c>
      <c r="AE4516">
        <v>-0.230959189081899</v>
      </c>
      <c r="AF4516">
        <v>0.51002823855257395</v>
      </c>
      <c r="AG4516">
        <v>0.80674443595273604</v>
      </c>
      <c r="AH4516">
        <v>0.53752716085763397</v>
      </c>
      <c r="AI4516">
        <v>0.815426052693071</v>
      </c>
      <c r="AJ4516">
        <v>0.94577599912407195</v>
      </c>
      <c r="AK4516">
        <v>0.203679030940315</v>
      </c>
    </row>
    <row r="4517" spans="1:37" x14ac:dyDescent="0.2">
      <c r="A4517" t="s">
        <v>13888</v>
      </c>
      <c r="B4517">
        <v>156255279</v>
      </c>
      <c r="C4517">
        <v>156255462</v>
      </c>
      <c r="D4517">
        <v>184</v>
      </c>
      <c r="E4517" t="s">
        <v>15337</v>
      </c>
      <c r="F4517">
        <v>2</v>
      </c>
      <c r="G4517" t="s">
        <v>15338</v>
      </c>
      <c r="H4517" t="s">
        <v>30987</v>
      </c>
      <c r="I4517">
        <v>2</v>
      </c>
      <c r="J4517">
        <v>156021751</v>
      </c>
      <c r="K4517">
        <v>156254950</v>
      </c>
      <c r="L4517">
        <v>233200</v>
      </c>
      <c r="M4517">
        <v>2</v>
      </c>
      <c r="N4517">
        <v>101929378</v>
      </c>
      <c r="O4517" t="s">
        <v>15334</v>
      </c>
      <c r="P4517">
        <v>-329</v>
      </c>
      <c r="Q4517" t="s">
        <v>15335</v>
      </c>
      <c r="R4517" t="s">
        <v>15336</v>
      </c>
      <c r="S4517" t="s">
        <v>34157</v>
      </c>
      <c r="T4517">
        <v>0.80098536166786005</v>
      </c>
      <c r="U4517">
        <v>1</v>
      </c>
      <c r="V4517">
        <v>0.82070286974553197</v>
      </c>
      <c r="W4517">
        <v>1</v>
      </c>
      <c r="X4517">
        <v>1</v>
      </c>
      <c r="Y4517">
        <v>-7.2969764191055206E-2</v>
      </c>
      <c r="Z4517">
        <v>0.71897995245851498</v>
      </c>
      <c r="AA4517">
        <v>0.86308114850689799</v>
      </c>
      <c r="AB4517">
        <v>0.69545536815085096</v>
      </c>
      <c r="AC4517">
        <v>0.74731173765772596</v>
      </c>
      <c r="AD4517">
        <v>0.87989882095915395</v>
      </c>
      <c r="AE4517">
        <v>-0.305741099808575</v>
      </c>
      <c r="AF4517">
        <v>0.45598334516025402</v>
      </c>
      <c r="AG4517">
        <v>0.80674443595273604</v>
      </c>
      <c r="AH4517">
        <v>0.53290264032582302</v>
      </c>
      <c r="AI4517">
        <v>0.84238056170713005</v>
      </c>
      <c r="AJ4517">
        <v>0.95929458984441895</v>
      </c>
      <c r="AK4517">
        <v>0.16229965114328401</v>
      </c>
    </row>
    <row r="4518" spans="1:37" x14ac:dyDescent="0.2">
      <c r="A4518" t="s">
        <v>13888</v>
      </c>
      <c r="B4518">
        <v>157369125</v>
      </c>
      <c r="C4518">
        <v>157369299</v>
      </c>
      <c r="D4518">
        <v>175</v>
      </c>
      <c r="E4518" t="s">
        <v>15339</v>
      </c>
      <c r="F4518">
        <v>3</v>
      </c>
      <c r="G4518" t="s">
        <v>15340</v>
      </c>
      <c r="H4518" t="s">
        <v>31000</v>
      </c>
      <c r="I4518">
        <v>2</v>
      </c>
      <c r="J4518">
        <v>157379724</v>
      </c>
      <c r="K4518">
        <v>157380414</v>
      </c>
      <c r="L4518">
        <v>691</v>
      </c>
      <c r="M4518">
        <v>2</v>
      </c>
      <c r="N4518">
        <v>728066</v>
      </c>
      <c r="O4518" t="s">
        <v>15341</v>
      </c>
      <c r="P4518">
        <v>11115</v>
      </c>
      <c r="Q4518" t="s">
        <v>40</v>
      </c>
      <c r="R4518" t="s">
        <v>15342</v>
      </c>
      <c r="S4518" t="s">
        <v>31629</v>
      </c>
      <c r="T4518">
        <v>0.58193367309619304</v>
      </c>
      <c r="U4518">
        <v>0.81360520874211995</v>
      </c>
      <c r="V4518">
        <v>0.82878051284274101</v>
      </c>
      <c r="W4518">
        <v>0.39178370851237199</v>
      </c>
      <c r="X4518">
        <v>0.707444460316214</v>
      </c>
      <c r="Y4518">
        <v>-0.57407337491306598</v>
      </c>
      <c r="Z4518">
        <v>0.26690712534246702</v>
      </c>
      <c r="AA4518">
        <v>0.72610664078822296</v>
      </c>
      <c r="AB4518">
        <v>1.42298797305189</v>
      </c>
      <c r="AC4518">
        <v>0.41255183553153701</v>
      </c>
      <c r="AD4518">
        <v>0.82872126865393902</v>
      </c>
      <c r="AE4518">
        <v>-0.42062777306460702</v>
      </c>
      <c r="AF4518">
        <v>0.84675589481412195</v>
      </c>
      <c r="AG4518">
        <v>0.95077236936560094</v>
      </c>
      <c r="AH4518">
        <v>-0.34196247949264602</v>
      </c>
      <c r="AI4518">
        <v>0.46126663628111397</v>
      </c>
      <c r="AJ4518">
        <v>0.78121606160956403</v>
      </c>
      <c r="AK4518">
        <v>-0.453299137748162</v>
      </c>
    </row>
    <row r="4519" spans="1:37" x14ac:dyDescent="0.2">
      <c r="A4519" t="s">
        <v>13888</v>
      </c>
      <c r="B4519">
        <v>157369299</v>
      </c>
      <c r="C4519">
        <v>157369473</v>
      </c>
      <c r="D4519">
        <v>175</v>
      </c>
      <c r="E4519" t="s">
        <v>15343</v>
      </c>
      <c r="F4519">
        <v>1</v>
      </c>
      <c r="G4519" t="s">
        <v>15344</v>
      </c>
      <c r="H4519" t="s">
        <v>31000</v>
      </c>
      <c r="I4519">
        <v>2</v>
      </c>
      <c r="J4519">
        <v>157379724</v>
      </c>
      <c r="K4519">
        <v>157380414</v>
      </c>
      <c r="L4519">
        <v>691</v>
      </c>
      <c r="M4519">
        <v>2</v>
      </c>
      <c r="N4519">
        <v>728066</v>
      </c>
      <c r="O4519" t="s">
        <v>15341</v>
      </c>
      <c r="P4519">
        <v>10941</v>
      </c>
      <c r="Q4519" t="s">
        <v>40</v>
      </c>
      <c r="R4519" t="s">
        <v>15342</v>
      </c>
      <c r="S4519" t="s">
        <v>31629</v>
      </c>
      <c r="T4519">
        <v>0.58193367309619304</v>
      </c>
      <c r="U4519">
        <v>0.81360520874211995</v>
      </c>
      <c r="V4519">
        <v>0.82878051284274101</v>
      </c>
      <c r="W4519">
        <v>0.39178370851237199</v>
      </c>
      <c r="X4519">
        <v>0.707444460316214</v>
      </c>
      <c r="Y4519">
        <v>-0.57407337491306598</v>
      </c>
      <c r="Z4519">
        <v>0.26690712534246702</v>
      </c>
      <c r="AA4519">
        <v>0.72610664078822296</v>
      </c>
      <c r="AB4519">
        <v>1.42298797305189</v>
      </c>
      <c r="AC4519">
        <v>0.41255183553153701</v>
      </c>
      <c r="AD4519">
        <v>0.82872126865393902</v>
      </c>
      <c r="AE4519">
        <v>-0.42062777306460702</v>
      </c>
      <c r="AF4519">
        <v>0.84675589481412195</v>
      </c>
      <c r="AG4519">
        <v>0.95077236936560094</v>
      </c>
      <c r="AH4519">
        <v>-0.34196247949264602</v>
      </c>
      <c r="AI4519">
        <v>0.46126663628111397</v>
      </c>
      <c r="AJ4519">
        <v>0.78121606160956403</v>
      </c>
      <c r="AK4519">
        <v>-0.453299137748162</v>
      </c>
    </row>
    <row r="4520" spans="1:37" x14ac:dyDescent="0.2">
      <c r="A4520" t="s">
        <v>13888</v>
      </c>
      <c r="B4520">
        <v>157515719</v>
      </c>
      <c r="C4520">
        <v>157515900</v>
      </c>
      <c r="D4520">
        <v>182</v>
      </c>
      <c r="E4520" t="s">
        <v>15345</v>
      </c>
      <c r="F4520">
        <v>3</v>
      </c>
      <c r="G4520" t="s">
        <v>15346</v>
      </c>
      <c r="H4520" t="s">
        <v>31000</v>
      </c>
      <c r="I4520">
        <v>2</v>
      </c>
      <c r="J4520">
        <v>157430871</v>
      </c>
      <c r="K4520">
        <v>157488961</v>
      </c>
      <c r="L4520">
        <v>58091</v>
      </c>
      <c r="M4520">
        <v>2</v>
      </c>
      <c r="N4520">
        <v>105373712</v>
      </c>
      <c r="O4520" t="s">
        <v>15347</v>
      </c>
      <c r="P4520">
        <v>-26758</v>
      </c>
      <c r="Q4520" t="s">
        <v>40</v>
      </c>
      <c r="R4520" t="s">
        <v>15348</v>
      </c>
      <c r="S4520" t="s">
        <v>34158</v>
      </c>
      <c r="T4520">
        <v>0.84233956535108301</v>
      </c>
      <c r="U4520">
        <v>1</v>
      </c>
      <c r="V4520">
        <v>0.40782376218466199</v>
      </c>
      <c r="W4520">
        <v>0.86820774888934704</v>
      </c>
      <c r="X4520">
        <v>0.95159051474143896</v>
      </c>
      <c r="Y4520">
        <v>-0.26093175627695397</v>
      </c>
      <c r="Z4520">
        <v>0.37954761428016498</v>
      </c>
      <c r="AA4520">
        <v>0.84435025072159198</v>
      </c>
      <c r="AB4520">
        <v>-0.29954006028296198</v>
      </c>
      <c r="AC4520">
        <v>0.57903106633933898</v>
      </c>
      <c r="AD4520">
        <v>0.87989882095915395</v>
      </c>
      <c r="AE4520">
        <v>-1.0003092181652999</v>
      </c>
      <c r="AF4520">
        <v>0.73007530188359704</v>
      </c>
      <c r="AG4520">
        <v>0.86437216336234302</v>
      </c>
      <c r="AH4520">
        <v>1.02077654993322</v>
      </c>
      <c r="AI4520">
        <v>0.39072339256274102</v>
      </c>
      <c r="AJ4520">
        <v>0.78121606160956403</v>
      </c>
      <c r="AK4520">
        <v>0.42322593156643901</v>
      </c>
    </row>
    <row r="4521" spans="1:37" x14ac:dyDescent="0.2">
      <c r="A4521" t="s">
        <v>13888</v>
      </c>
      <c r="B4521">
        <v>157515900</v>
      </c>
      <c r="C4521">
        <v>157516081</v>
      </c>
      <c r="D4521">
        <v>182</v>
      </c>
      <c r="E4521" t="s">
        <v>15349</v>
      </c>
      <c r="F4521">
        <v>1</v>
      </c>
      <c r="G4521" t="s">
        <v>15350</v>
      </c>
      <c r="H4521" t="s">
        <v>31000</v>
      </c>
      <c r="I4521">
        <v>2</v>
      </c>
      <c r="J4521">
        <v>157430871</v>
      </c>
      <c r="K4521">
        <v>157488961</v>
      </c>
      <c r="L4521">
        <v>58091</v>
      </c>
      <c r="M4521">
        <v>2</v>
      </c>
      <c r="N4521">
        <v>105373712</v>
      </c>
      <c r="O4521" t="s">
        <v>15347</v>
      </c>
      <c r="P4521">
        <v>-26939</v>
      </c>
      <c r="Q4521" t="s">
        <v>40</v>
      </c>
      <c r="R4521" t="s">
        <v>15348</v>
      </c>
      <c r="S4521" t="s">
        <v>34158</v>
      </c>
      <c r="T4521">
        <v>0.84233956535108301</v>
      </c>
      <c r="U4521">
        <v>1</v>
      </c>
      <c r="V4521">
        <v>0.40782376218466199</v>
      </c>
      <c r="W4521">
        <v>0.86820774888934704</v>
      </c>
      <c r="X4521">
        <v>0.95159051474143896</v>
      </c>
      <c r="Y4521">
        <v>-0.26093175627695397</v>
      </c>
      <c r="Z4521">
        <v>0.37954761428016498</v>
      </c>
      <c r="AA4521">
        <v>0.84435025072159198</v>
      </c>
      <c r="AB4521">
        <v>-0.29954006028296198</v>
      </c>
      <c r="AC4521">
        <v>0.57903106633933898</v>
      </c>
      <c r="AD4521">
        <v>0.87989882095915395</v>
      </c>
      <c r="AE4521">
        <v>-1.0003092181652999</v>
      </c>
      <c r="AF4521">
        <v>0.73007530188359704</v>
      </c>
      <c r="AG4521">
        <v>0.86437216336234302</v>
      </c>
      <c r="AH4521">
        <v>1.02077654993322</v>
      </c>
      <c r="AI4521">
        <v>0.39072339256274102</v>
      </c>
      <c r="AJ4521">
        <v>0.78121606160956403</v>
      </c>
      <c r="AK4521">
        <v>0.42322593156643901</v>
      </c>
    </row>
    <row r="4522" spans="1:37" x14ac:dyDescent="0.2">
      <c r="A4522" t="s">
        <v>13888</v>
      </c>
      <c r="B4522">
        <v>157566941</v>
      </c>
      <c r="C4522">
        <v>157567116</v>
      </c>
      <c r="D4522">
        <v>176</v>
      </c>
      <c r="E4522" t="s">
        <v>15351</v>
      </c>
      <c r="F4522">
        <v>3</v>
      </c>
      <c r="G4522" t="s">
        <v>6667</v>
      </c>
      <c r="H4522" t="s">
        <v>34159</v>
      </c>
      <c r="I4522">
        <v>2</v>
      </c>
      <c r="J4522">
        <v>157533742</v>
      </c>
      <c r="K4522">
        <v>157597560</v>
      </c>
      <c r="L4522">
        <v>63819</v>
      </c>
      <c r="M4522">
        <v>2</v>
      </c>
      <c r="N4522">
        <v>130399</v>
      </c>
      <c r="O4522" t="s">
        <v>15352</v>
      </c>
      <c r="P4522">
        <v>30444</v>
      </c>
      <c r="Q4522" t="s">
        <v>15353</v>
      </c>
      <c r="R4522" t="s">
        <v>15354</v>
      </c>
      <c r="S4522" t="s">
        <v>34160</v>
      </c>
      <c r="T4522">
        <v>0.45760995947838401</v>
      </c>
      <c r="U4522">
        <v>0.74737173511066801</v>
      </c>
      <c r="V4522">
        <v>0.342527301228922</v>
      </c>
      <c r="W4522">
        <v>0.27456307516167899</v>
      </c>
      <c r="X4522">
        <v>0.704072456322962</v>
      </c>
      <c r="Y4522">
        <v>-0.78714422974403597</v>
      </c>
      <c r="Z4522">
        <v>0.94535769028378902</v>
      </c>
      <c r="AA4522">
        <v>0.99919698600769702</v>
      </c>
      <c r="AB4522">
        <v>1.94912694034786E-2</v>
      </c>
      <c r="AC4522">
        <v>0.23746414118846701</v>
      </c>
      <c r="AD4522">
        <v>0.68253123924728298</v>
      </c>
      <c r="AE4522">
        <v>-0.73976807860401095</v>
      </c>
      <c r="AF4522">
        <v>0.23844037491527501</v>
      </c>
      <c r="AG4522">
        <v>0.69375403126940505</v>
      </c>
      <c r="AH4522">
        <v>0.52814257764914196</v>
      </c>
      <c r="AI4522">
        <v>0.43142710147668001</v>
      </c>
      <c r="AJ4522">
        <v>0.78121606160956403</v>
      </c>
      <c r="AK4522">
        <v>-0.51357865417079696</v>
      </c>
    </row>
    <row r="4523" spans="1:37" x14ac:dyDescent="0.2">
      <c r="A4523" t="s">
        <v>13888</v>
      </c>
      <c r="B4523">
        <v>157567116</v>
      </c>
      <c r="C4523">
        <v>157567291</v>
      </c>
      <c r="D4523">
        <v>176</v>
      </c>
      <c r="E4523" t="s">
        <v>15355</v>
      </c>
      <c r="F4523">
        <v>2</v>
      </c>
      <c r="G4523" t="s">
        <v>15356</v>
      </c>
      <c r="H4523" t="s">
        <v>34159</v>
      </c>
      <c r="I4523">
        <v>2</v>
      </c>
      <c r="J4523">
        <v>157533742</v>
      </c>
      <c r="K4523">
        <v>157597560</v>
      </c>
      <c r="L4523">
        <v>63819</v>
      </c>
      <c r="M4523">
        <v>2</v>
      </c>
      <c r="N4523">
        <v>130399</v>
      </c>
      <c r="O4523" t="s">
        <v>15352</v>
      </c>
      <c r="P4523">
        <v>30269</v>
      </c>
      <c r="Q4523" t="s">
        <v>15353</v>
      </c>
      <c r="R4523" t="s">
        <v>15354</v>
      </c>
      <c r="S4523" t="s">
        <v>34160</v>
      </c>
      <c r="T4523">
        <v>0.45760995947838401</v>
      </c>
      <c r="U4523">
        <v>0.74737173511066801</v>
      </c>
      <c r="V4523">
        <v>0.342527301228922</v>
      </c>
      <c r="W4523">
        <v>0.27456307516167899</v>
      </c>
      <c r="X4523">
        <v>0.704072456322962</v>
      </c>
      <c r="Y4523">
        <v>-0.78714422974403597</v>
      </c>
      <c r="Z4523">
        <v>0.94535769028378902</v>
      </c>
      <c r="AA4523">
        <v>0.99919698600769702</v>
      </c>
      <c r="AB4523">
        <v>1.94912694034786E-2</v>
      </c>
      <c r="AC4523">
        <v>0.23746414118846701</v>
      </c>
      <c r="AD4523">
        <v>0.68253123924728298</v>
      </c>
      <c r="AE4523">
        <v>-0.73976807860401095</v>
      </c>
      <c r="AF4523">
        <v>0.23844037491527501</v>
      </c>
      <c r="AG4523">
        <v>0.69375403126940505</v>
      </c>
      <c r="AH4523">
        <v>0.52814257764914196</v>
      </c>
      <c r="AI4523">
        <v>0.43142710147668001</v>
      </c>
      <c r="AJ4523">
        <v>0.78121606160956403</v>
      </c>
      <c r="AK4523">
        <v>-0.51357865417079696</v>
      </c>
    </row>
    <row r="4524" spans="1:37" x14ac:dyDescent="0.2">
      <c r="A4524" t="s">
        <v>13888</v>
      </c>
      <c r="B4524">
        <v>160149034</v>
      </c>
      <c r="C4524">
        <v>160149189</v>
      </c>
      <c r="D4524">
        <v>156</v>
      </c>
      <c r="E4524" t="s">
        <v>15357</v>
      </c>
      <c r="F4524">
        <v>2</v>
      </c>
      <c r="G4524" t="s">
        <v>15358</v>
      </c>
      <c r="H4524" t="s">
        <v>34161</v>
      </c>
      <c r="I4524">
        <v>2</v>
      </c>
      <c r="J4524">
        <v>160101565</v>
      </c>
      <c r="K4524">
        <v>160112110</v>
      </c>
      <c r="L4524">
        <v>10546</v>
      </c>
      <c r="M4524">
        <v>2</v>
      </c>
      <c r="N4524">
        <v>3694</v>
      </c>
      <c r="O4524" t="s">
        <v>15359</v>
      </c>
      <c r="P4524">
        <v>-36924</v>
      </c>
      <c r="Q4524" t="s">
        <v>15360</v>
      </c>
      <c r="R4524" t="s">
        <v>15361</v>
      </c>
      <c r="S4524" t="s">
        <v>34162</v>
      </c>
      <c r="T4524">
        <v>1</v>
      </c>
      <c r="U4524">
        <v>1</v>
      </c>
      <c r="V4524">
        <v>-1.1485626532755799</v>
      </c>
      <c r="W4524">
        <v>0.94541066367716797</v>
      </c>
      <c r="X4524">
        <v>0.95159051474143896</v>
      </c>
      <c r="Y4524">
        <v>-0.94331755999147504</v>
      </c>
      <c r="Z4524">
        <v>0.65379035313853895</v>
      </c>
      <c r="AA4524">
        <v>0.84521697243271998</v>
      </c>
      <c r="AB4524">
        <v>-2.1120365581654599</v>
      </c>
      <c r="AC4524">
        <v>0.71753805159658501</v>
      </c>
      <c r="AD4524">
        <v>0.87989882095915395</v>
      </c>
      <c r="AE4524">
        <v>-1.9433173409064599</v>
      </c>
      <c r="AF4524">
        <v>0.64997455747578503</v>
      </c>
      <c r="AG4524">
        <v>0.80674443595273604</v>
      </c>
      <c r="AH4524">
        <v>-0.21895207528473701</v>
      </c>
      <c r="AI4524">
        <v>0.59609816080359102</v>
      </c>
      <c r="AJ4524">
        <v>0.78121606160956403</v>
      </c>
      <c r="AK4524">
        <v>-7.4562187387484893E-2</v>
      </c>
    </row>
    <row r="4525" spans="1:37" x14ac:dyDescent="0.2">
      <c r="A4525" t="s">
        <v>13888</v>
      </c>
      <c r="B4525">
        <v>160244243</v>
      </c>
      <c r="C4525">
        <v>160244542</v>
      </c>
      <c r="D4525">
        <v>300</v>
      </c>
      <c r="E4525" t="s">
        <v>15362</v>
      </c>
      <c r="F4525">
        <v>2</v>
      </c>
      <c r="G4525" t="s">
        <v>15363</v>
      </c>
      <c r="H4525" t="s">
        <v>34163</v>
      </c>
      <c r="I4525">
        <v>2</v>
      </c>
      <c r="J4525">
        <v>160257720</v>
      </c>
      <c r="K4525">
        <v>160267184</v>
      </c>
      <c r="L4525">
        <v>9465</v>
      </c>
      <c r="M4525">
        <v>2</v>
      </c>
      <c r="N4525">
        <v>100505984</v>
      </c>
      <c r="O4525" t="s">
        <v>15364</v>
      </c>
      <c r="P4525">
        <v>22642</v>
      </c>
      <c r="Q4525" t="s">
        <v>15365</v>
      </c>
      <c r="R4525" t="s">
        <v>15366</v>
      </c>
      <c r="S4525" t="s">
        <v>34164</v>
      </c>
      <c r="T4525">
        <v>1</v>
      </c>
      <c r="U4525">
        <v>1</v>
      </c>
      <c r="V4525">
        <v>3.4153466936359698E-2</v>
      </c>
      <c r="W4525">
        <v>0.20525741147413201</v>
      </c>
      <c r="X4525">
        <v>0.704072456322962</v>
      </c>
      <c r="Y4525">
        <v>-24.1651097938779</v>
      </c>
      <c r="Z4525">
        <v>0.65379035313853895</v>
      </c>
      <c r="AA4525">
        <v>0.84521697243271998</v>
      </c>
      <c r="AB4525">
        <v>-0.92932052871814197</v>
      </c>
      <c r="AC4525">
        <v>7.0489011448141195E-2</v>
      </c>
      <c r="AD4525">
        <v>0.57684129297949804</v>
      </c>
      <c r="AE4525">
        <v>-24.1651097938779</v>
      </c>
      <c r="AF4525">
        <v>0.64997455747578503</v>
      </c>
      <c r="AG4525">
        <v>0.80674443595273604</v>
      </c>
      <c r="AH4525">
        <v>0.96376401390743405</v>
      </c>
      <c r="AI4525">
        <v>0.35038410267202102</v>
      </c>
      <c r="AJ4525">
        <v>0.78121606160956403</v>
      </c>
      <c r="AK4525">
        <v>-23.2963543905107</v>
      </c>
    </row>
    <row r="4526" spans="1:37" x14ac:dyDescent="0.2">
      <c r="A4526" t="s">
        <v>13888</v>
      </c>
      <c r="B4526">
        <v>160297616</v>
      </c>
      <c r="C4526">
        <v>160297867</v>
      </c>
      <c r="D4526">
        <v>252</v>
      </c>
      <c r="E4526" t="s">
        <v>15367</v>
      </c>
      <c r="F4526">
        <v>1</v>
      </c>
      <c r="G4526" t="s">
        <v>15368</v>
      </c>
      <c r="H4526" t="s">
        <v>34165</v>
      </c>
      <c r="I4526">
        <v>2</v>
      </c>
      <c r="J4526">
        <v>160274518</v>
      </c>
      <c r="K4526">
        <v>160284867</v>
      </c>
      <c r="L4526">
        <v>10350</v>
      </c>
      <c r="M4526">
        <v>2</v>
      </c>
      <c r="N4526">
        <v>5937</v>
      </c>
      <c r="O4526" t="s">
        <v>15369</v>
      </c>
      <c r="P4526">
        <v>-12749</v>
      </c>
      <c r="Q4526" t="s">
        <v>15370</v>
      </c>
      <c r="R4526" t="s">
        <v>15371</v>
      </c>
      <c r="S4526" t="s">
        <v>34166</v>
      </c>
      <c r="T4526">
        <v>3.5551012810344097E-2</v>
      </c>
      <c r="U4526">
        <v>0.603102917160658</v>
      </c>
      <c r="V4526">
        <v>24.9650962369704</v>
      </c>
      <c r="W4526">
        <v>0.71930067310602097</v>
      </c>
      <c r="X4526">
        <v>0.95159051474143896</v>
      </c>
      <c r="Y4526">
        <v>-1.24948098326448</v>
      </c>
      <c r="Z4526">
        <v>6.2807925220854099E-2</v>
      </c>
      <c r="AA4526">
        <v>0.72610664078822296</v>
      </c>
      <c r="AB4526">
        <v>24.418845248604399</v>
      </c>
      <c r="AC4526">
        <v>0.44540003220604202</v>
      </c>
      <c r="AD4526">
        <v>0.82872126865393902</v>
      </c>
      <c r="AE4526">
        <v>-2.0621443157567301</v>
      </c>
      <c r="AF4526">
        <v>6.3969420106651201E-2</v>
      </c>
      <c r="AG4526">
        <v>0.57889197891446198</v>
      </c>
      <c r="AH4526">
        <v>2.5762396145426001</v>
      </c>
      <c r="AI4526">
        <v>0.96394405878495903</v>
      </c>
      <c r="AJ4526">
        <v>0.98789258377071898</v>
      </c>
      <c r="AK4526">
        <v>-0.44860864717767002</v>
      </c>
    </row>
    <row r="4527" spans="1:37" x14ac:dyDescent="0.2">
      <c r="A4527" t="s">
        <v>13888</v>
      </c>
      <c r="B4527">
        <v>160511362</v>
      </c>
      <c r="C4527">
        <v>160511515</v>
      </c>
      <c r="D4527">
        <v>154</v>
      </c>
      <c r="E4527" t="s">
        <v>15372</v>
      </c>
      <c r="F4527">
        <v>1</v>
      </c>
      <c r="G4527" t="s">
        <v>15373</v>
      </c>
      <c r="H4527" t="s">
        <v>31000</v>
      </c>
      <c r="I4527">
        <v>2</v>
      </c>
      <c r="J4527">
        <v>160272151</v>
      </c>
      <c r="K4527">
        <v>160493807</v>
      </c>
      <c r="L4527">
        <v>221657</v>
      </c>
      <c r="M4527">
        <v>2</v>
      </c>
      <c r="N4527">
        <v>5937</v>
      </c>
      <c r="O4527" t="s">
        <v>15374</v>
      </c>
      <c r="P4527">
        <v>-17555</v>
      </c>
      <c r="Q4527" t="s">
        <v>15370</v>
      </c>
      <c r="R4527" t="s">
        <v>15371</v>
      </c>
      <c r="S4527" t="s">
        <v>34166</v>
      </c>
      <c r="T4527">
        <v>0.17308923567461099</v>
      </c>
      <c r="U4527">
        <v>0.603102917160658</v>
      </c>
      <c r="V4527">
        <v>-26.1341068864145</v>
      </c>
      <c r="W4527">
        <v>0.20525741147413201</v>
      </c>
      <c r="X4527">
        <v>0.704072456322962</v>
      </c>
      <c r="Y4527">
        <v>-26.002862355001898</v>
      </c>
      <c r="Z4527">
        <v>5.50355599158565E-2</v>
      </c>
      <c r="AA4527">
        <v>0.72610664078822296</v>
      </c>
      <c r="AB4527">
        <v>-26.1341068864145</v>
      </c>
      <c r="AC4527">
        <v>7.0489011448141195E-2</v>
      </c>
      <c r="AD4527">
        <v>0.57684129297949804</v>
      </c>
      <c r="AE4527">
        <v>-26.002862355001898</v>
      </c>
      <c r="AF4527">
        <v>0.32549523997010099</v>
      </c>
      <c r="AG4527">
        <v>0.70473078222419605</v>
      </c>
      <c r="AH4527">
        <v>-25.2044962320298</v>
      </c>
      <c r="AI4527">
        <v>0.35038410267202102</v>
      </c>
      <c r="AJ4527">
        <v>0.78121606160956403</v>
      </c>
      <c r="AK4527">
        <v>-25.134106906004</v>
      </c>
    </row>
    <row r="4528" spans="1:37" x14ac:dyDescent="0.2">
      <c r="A4528" t="s">
        <v>13888</v>
      </c>
      <c r="B4528">
        <v>160761359</v>
      </c>
      <c r="C4528">
        <v>160761657</v>
      </c>
      <c r="D4528">
        <v>299</v>
      </c>
      <c r="E4528" t="s">
        <v>15375</v>
      </c>
      <c r="F4528">
        <v>4</v>
      </c>
      <c r="G4528" t="s">
        <v>15376</v>
      </c>
      <c r="H4528" t="s">
        <v>31000</v>
      </c>
      <c r="I4528">
        <v>2</v>
      </c>
      <c r="J4528">
        <v>160272151</v>
      </c>
      <c r="K4528">
        <v>160493807</v>
      </c>
      <c r="L4528">
        <v>221657</v>
      </c>
      <c r="M4528">
        <v>2</v>
      </c>
      <c r="N4528">
        <v>5937</v>
      </c>
      <c r="O4528" t="s">
        <v>15374</v>
      </c>
      <c r="P4528">
        <v>-267552</v>
      </c>
      <c r="Q4528" t="s">
        <v>15370</v>
      </c>
      <c r="R4528" t="s">
        <v>15371</v>
      </c>
      <c r="S4528" t="s">
        <v>34166</v>
      </c>
      <c r="T4528">
        <v>1</v>
      </c>
      <c r="U4528">
        <v>1</v>
      </c>
      <c r="V4528">
        <v>2.7320208392904E-2</v>
      </c>
      <c r="W4528">
        <v>0.46193634366738701</v>
      </c>
      <c r="X4528">
        <v>0.75726018452522603</v>
      </c>
      <c r="Y4528">
        <v>0.56257772991575505</v>
      </c>
      <c r="Z4528">
        <v>0.65379035313853895</v>
      </c>
      <c r="AA4528">
        <v>0.84521697243271998</v>
      </c>
      <c r="AB4528">
        <v>-0.93615378059088605</v>
      </c>
      <c r="AC4528">
        <v>0.88945902157151002</v>
      </c>
      <c r="AD4528">
        <v>0.94068432309766403</v>
      </c>
      <c r="AE4528">
        <v>-0.437422159440573</v>
      </c>
      <c r="AF4528">
        <v>0.64997455747578503</v>
      </c>
      <c r="AG4528">
        <v>0.80674443595273604</v>
      </c>
      <c r="AH4528">
        <v>0.95693074948077295</v>
      </c>
      <c r="AI4528">
        <v>0.183554312780425</v>
      </c>
      <c r="AJ4528">
        <v>0.78121606160956403</v>
      </c>
      <c r="AK4528">
        <v>1.4313330616464099</v>
      </c>
    </row>
    <row r="4529" spans="1:37" x14ac:dyDescent="0.2">
      <c r="A4529" t="s">
        <v>13888</v>
      </c>
      <c r="B4529">
        <v>160855809</v>
      </c>
      <c r="C4529">
        <v>160855982</v>
      </c>
      <c r="D4529">
        <v>174</v>
      </c>
      <c r="E4529" t="s">
        <v>15377</v>
      </c>
      <c r="F4529">
        <v>2</v>
      </c>
      <c r="G4529" t="s">
        <v>15378</v>
      </c>
      <c r="H4529" t="s">
        <v>31000</v>
      </c>
      <c r="I4529">
        <v>2</v>
      </c>
      <c r="J4529">
        <v>161136908</v>
      </c>
      <c r="K4529">
        <v>161236187</v>
      </c>
      <c r="L4529">
        <v>99280</v>
      </c>
      <c r="M4529">
        <v>1</v>
      </c>
      <c r="N4529">
        <v>10010</v>
      </c>
      <c r="O4529" t="s">
        <v>15379</v>
      </c>
      <c r="P4529">
        <v>-280926</v>
      </c>
      <c r="Q4529" t="s">
        <v>15380</v>
      </c>
      <c r="R4529" t="s">
        <v>15381</v>
      </c>
      <c r="S4529" t="s">
        <v>34167</v>
      </c>
      <c r="T4529">
        <v>0.35387198439864398</v>
      </c>
      <c r="U4529">
        <v>0.603102917160658</v>
      </c>
      <c r="V4529">
        <v>-23.9880563044429</v>
      </c>
      <c r="W4529">
        <v>0.94541066367716797</v>
      </c>
      <c r="X4529">
        <v>0.95159051474143896</v>
      </c>
      <c r="Y4529">
        <v>-0.32028425453658599</v>
      </c>
      <c r="Z4529">
        <v>0.184235113180511</v>
      </c>
      <c r="AA4529">
        <v>0.72610664078822296</v>
      </c>
      <c r="AB4529">
        <v>-23.9880563044429</v>
      </c>
      <c r="AC4529">
        <v>0.71753805159658501</v>
      </c>
      <c r="AD4529">
        <v>0.87989882095915395</v>
      </c>
      <c r="AE4529">
        <v>-1.32028413596688</v>
      </c>
      <c r="AF4529">
        <v>0.501741946288212</v>
      </c>
      <c r="AG4529">
        <v>0.80674443595273604</v>
      </c>
      <c r="AH4529">
        <v>-23.058445710782799</v>
      </c>
      <c r="AI4529">
        <v>0.59609816080359102</v>
      </c>
      <c r="AJ4529">
        <v>0.78121606160956403</v>
      </c>
      <c r="AK4529">
        <v>0.54847113373671497</v>
      </c>
    </row>
    <row r="4530" spans="1:37" x14ac:dyDescent="0.2">
      <c r="A4530" t="s">
        <v>13888</v>
      </c>
      <c r="B4530">
        <v>160855982</v>
      </c>
      <c r="C4530">
        <v>160856155</v>
      </c>
      <c r="D4530">
        <v>174</v>
      </c>
      <c r="E4530" t="s">
        <v>15382</v>
      </c>
      <c r="F4530">
        <v>4</v>
      </c>
      <c r="G4530" t="s">
        <v>15383</v>
      </c>
      <c r="H4530" t="s">
        <v>31000</v>
      </c>
      <c r="I4530">
        <v>2</v>
      </c>
      <c r="J4530">
        <v>161136908</v>
      </c>
      <c r="K4530">
        <v>161236187</v>
      </c>
      <c r="L4530">
        <v>99280</v>
      </c>
      <c r="M4530">
        <v>1</v>
      </c>
      <c r="N4530">
        <v>10010</v>
      </c>
      <c r="O4530" t="s">
        <v>15379</v>
      </c>
      <c r="P4530">
        <v>-280753</v>
      </c>
      <c r="Q4530" t="s">
        <v>15380</v>
      </c>
      <c r="R4530" t="s">
        <v>15381</v>
      </c>
      <c r="S4530" t="s">
        <v>34167</v>
      </c>
      <c r="T4530">
        <v>0.35387198439864398</v>
      </c>
      <c r="U4530">
        <v>0.603102917160658</v>
      </c>
      <c r="V4530">
        <v>-23.9880563044429</v>
      </c>
      <c r="W4530">
        <v>0.94541066367716797</v>
      </c>
      <c r="X4530">
        <v>0.95159051474143896</v>
      </c>
      <c r="Y4530">
        <v>-0.32028425453658599</v>
      </c>
      <c r="Z4530">
        <v>0.184235113180511</v>
      </c>
      <c r="AA4530">
        <v>0.72610664078822296</v>
      </c>
      <c r="AB4530">
        <v>-23.9880563044429</v>
      </c>
      <c r="AC4530">
        <v>0.71753805159658501</v>
      </c>
      <c r="AD4530">
        <v>0.87989882095915395</v>
      </c>
      <c r="AE4530">
        <v>-1.32028413596688</v>
      </c>
      <c r="AF4530">
        <v>0.501741946288212</v>
      </c>
      <c r="AG4530">
        <v>0.80674443595273604</v>
      </c>
      <c r="AH4530">
        <v>-23.058445710782799</v>
      </c>
      <c r="AI4530">
        <v>0.59609816080359102</v>
      </c>
      <c r="AJ4530">
        <v>0.78121606160956403</v>
      </c>
      <c r="AK4530">
        <v>0.54847113373671497</v>
      </c>
    </row>
    <row r="4531" spans="1:37" x14ac:dyDescent="0.2">
      <c r="A4531" t="s">
        <v>13888</v>
      </c>
      <c r="B4531">
        <v>162142654</v>
      </c>
      <c r="C4531">
        <v>162142805</v>
      </c>
      <c r="D4531">
        <v>152</v>
      </c>
      <c r="E4531" t="s">
        <v>15384</v>
      </c>
      <c r="F4531">
        <v>0</v>
      </c>
      <c r="G4531" t="s">
        <v>15385</v>
      </c>
      <c r="H4531" t="s">
        <v>30999</v>
      </c>
      <c r="I4531">
        <v>2</v>
      </c>
      <c r="J4531">
        <v>162143178</v>
      </c>
      <c r="K4531">
        <v>162144415</v>
      </c>
      <c r="L4531">
        <v>1238</v>
      </c>
      <c r="M4531">
        <v>2</v>
      </c>
      <c r="N4531">
        <v>2641</v>
      </c>
      <c r="O4531" t="s">
        <v>15386</v>
      </c>
      <c r="P4531">
        <v>1610</v>
      </c>
      <c r="Q4531" t="s">
        <v>15387</v>
      </c>
      <c r="R4531" t="s">
        <v>15388</v>
      </c>
      <c r="S4531" t="s">
        <v>10510</v>
      </c>
      <c r="T4531">
        <v>0.98563662820795495</v>
      </c>
      <c r="U4531">
        <v>1</v>
      </c>
      <c r="V4531">
        <v>0.41642025289795997</v>
      </c>
      <c r="W4531">
        <v>0.94789321807437399</v>
      </c>
      <c r="X4531">
        <v>0.95376682408993096</v>
      </c>
      <c r="Y4531">
        <v>-6.1984190103795099E-2</v>
      </c>
      <c r="Z4531">
        <v>0.94998583259061098</v>
      </c>
      <c r="AA4531">
        <v>0.99919698600769702</v>
      </c>
      <c r="AB4531">
        <v>0.293293502324251</v>
      </c>
      <c r="AC4531">
        <v>0.57853744578549904</v>
      </c>
      <c r="AD4531">
        <v>0.87989882095915395</v>
      </c>
      <c r="AE4531">
        <v>-0.70702403198835495</v>
      </c>
      <c r="AF4531">
        <v>0.89062957492637995</v>
      </c>
      <c r="AG4531">
        <v>0.99327038363376996</v>
      </c>
      <c r="AH4531">
        <v>0.34260988440358803</v>
      </c>
      <c r="AI4531">
        <v>0.58982304542413799</v>
      </c>
      <c r="AJ4531">
        <v>0.78121606160956403</v>
      </c>
      <c r="AK4531">
        <v>0.51900786925745501</v>
      </c>
    </row>
    <row r="4532" spans="1:37" x14ac:dyDescent="0.2">
      <c r="A4532" t="s">
        <v>13888</v>
      </c>
      <c r="B4532">
        <v>164261674</v>
      </c>
      <c r="C4532">
        <v>164261864</v>
      </c>
      <c r="D4532">
        <v>191</v>
      </c>
      <c r="E4532" t="s">
        <v>15389</v>
      </c>
      <c r="F4532">
        <v>2</v>
      </c>
      <c r="G4532" t="s">
        <v>15390</v>
      </c>
      <c r="H4532" t="s">
        <v>34168</v>
      </c>
      <c r="I4532">
        <v>2</v>
      </c>
      <c r="J4532">
        <v>164492822</v>
      </c>
      <c r="K4532">
        <v>164497052</v>
      </c>
      <c r="L4532">
        <v>4231</v>
      </c>
      <c r="M4532">
        <v>2</v>
      </c>
      <c r="N4532">
        <v>2888</v>
      </c>
      <c r="O4532" t="s">
        <v>15391</v>
      </c>
      <c r="P4532">
        <v>235188</v>
      </c>
      <c r="Q4532" t="s">
        <v>15392</v>
      </c>
      <c r="R4532" t="s">
        <v>15393</v>
      </c>
      <c r="S4532" t="s">
        <v>34169</v>
      </c>
      <c r="T4532">
        <v>0.66168790872383898</v>
      </c>
      <c r="U4532">
        <v>0.86678892867719204</v>
      </c>
      <c r="V4532">
        <v>-2.0149089813593499</v>
      </c>
      <c r="W4532">
        <v>0.113079289867903</v>
      </c>
      <c r="X4532">
        <v>0.704072456322962</v>
      </c>
      <c r="Y4532">
        <v>-22.627716132318898</v>
      </c>
      <c r="Z4532">
        <v>0.17314222309399599</v>
      </c>
      <c r="AA4532">
        <v>0.72610664078822296</v>
      </c>
      <c r="AB4532">
        <v>-2.9783828155408001</v>
      </c>
      <c r="AC4532">
        <v>0.71661802812375797</v>
      </c>
      <c r="AD4532">
        <v>0.87989882095915395</v>
      </c>
      <c r="AE4532">
        <v>0.49443596027988002</v>
      </c>
      <c r="AF4532">
        <v>0.64257104604225501</v>
      </c>
      <c r="AG4532">
        <v>0.80674443595273604</v>
      </c>
      <c r="AH4532">
        <v>-1.0852983775398199</v>
      </c>
      <c r="AI4532">
        <v>6.3287974194947097E-2</v>
      </c>
      <c r="AJ4532">
        <v>0.78121606160956403</v>
      </c>
      <c r="AK4532">
        <v>-23.4934135107139</v>
      </c>
    </row>
    <row r="4533" spans="1:37" x14ac:dyDescent="0.2">
      <c r="A4533" t="s">
        <v>13888</v>
      </c>
      <c r="B4533">
        <v>164261864</v>
      </c>
      <c r="C4533">
        <v>164262054</v>
      </c>
      <c r="D4533">
        <v>191</v>
      </c>
      <c r="E4533" t="s">
        <v>15394</v>
      </c>
      <c r="F4533">
        <v>2</v>
      </c>
      <c r="G4533" t="s">
        <v>15395</v>
      </c>
      <c r="H4533" t="s">
        <v>34168</v>
      </c>
      <c r="I4533">
        <v>2</v>
      </c>
      <c r="J4533">
        <v>164492822</v>
      </c>
      <c r="K4533">
        <v>164497052</v>
      </c>
      <c r="L4533">
        <v>4231</v>
      </c>
      <c r="M4533">
        <v>2</v>
      </c>
      <c r="N4533">
        <v>2888</v>
      </c>
      <c r="O4533" t="s">
        <v>15391</v>
      </c>
      <c r="P4533">
        <v>234998</v>
      </c>
      <c r="Q4533" t="s">
        <v>15392</v>
      </c>
      <c r="R4533" t="s">
        <v>15393</v>
      </c>
      <c r="S4533" t="s">
        <v>34169</v>
      </c>
      <c r="T4533">
        <v>0.66168790872383898</v>
      </c>
      <c r="U4533">
        <v>0.86678892867719204</v>
      </c>
      <c r="V4533">
        <v>-2.0149089813593499</v>
      </c>
      <c r="W4533">
        <v>0.113079289867903</v>
      </c>
      <c r="X4533">
        <v>0.704072456322962</v>
      </c>
      <c r="Y4533">
        <v>-22.627716132318898</v>
      </c>
      <c r="Z4533">
        <v>0.17314222309399599</v>
      </c>
      <c r="AA4533">
        <v>0.72610664078822296</v>
      </c>
      <c r="AB4533">
        <v>-2.9783828155408001</v>
      </c>
      <c r="AC4533">
        <v>0.71661802812375797</v>
      </c>
      <c r="AD4533">
        <v>0.87989882095915395</v>
      </c>
      <c r="AE4533">
        <v>0.49443596027988002</v>
      </c>
      <c r="AF4533">
        <v>0.64257104604225501</v>
      </c>
      <c r="AG4533">
        <v>0.80674443595273604</v>
      </c>
      <c r="AH4533">
        <v>-1.0852983775398199</v>
      </c>
      <c r="AI4533">
        <v>6.3287974194947097E-2</v>
      </c>
      <c r="AJ4533">
        <v>0.78121606160956403</v>
      </c>
      <c r="AK4533">
        <v>-23.4934135107139</v>
      </c>
    </row>
    <row r="4534" spans="1:37" x14ac:dyDescent="0.2">
      <c r="A4534" t="s">
        <v>13888</v>
      </c>
      <c r="B4534">
        <v>165381615</v>
      </c>
      <c r="C4534">
        <v>165381810</v>
      </c>
      <c r="D4534">
        <v>196</v>
      </c>
      <c r="E4534" t="s">
        <v>15396</v>
      </c>
      <c r="F4534">
        <v>1</v>
      </c>
      <c r="G4534" t="s">
        <v>15397</v>
      </c>
      <c r="H4534" t="s">
        <v>34170</v>
      </c>
      <c r="I4534">
        <v>2</v>
      </c>
      <c r="J4534">
        <v>165344555</v>
      </c>
      <c r="K4534">
        <v>165354671</v>
      </c>
      <c r="L4534">
        <v>10117</v>
      </c>
      <c r="M4534">
        <v>1</v>
      </c>
      <c r="N4534">
        <v>6326</v>
      </c>
      <c r="O4534" t="s">
        <v>15398</v>
      </c>
      <c r="P4534">
        <v>37060</v>
      </c>
      <c r="Q4534" t="s">
        <v>15399</v>
      </c>
      <c r="R4534" t="s">
        <v>15400</v>
      </c>
      <c r="S4534" t="s">
        <v>34171</v>
      </c>
      <c r="T4534">
        <v>0.152084254673993</v>
      </c>
      <c r="U4534">
        <v>0.603102917160658</v>
      </c>
      <c r="V4534">
        <v>24.8988750695151</v>
      </c>
      <c r="W4534">
        <v>0.20525741147413201</v>
      </c>
      <c r="X4534">
        <v>0.704072456322962</v>
      </c>
      <c r="Y4534">
        <v>-24.697241215262999</v>
      </c>
      <c r="Z4534">
        <v>0.306975110376564</v>
      </c>
      <c r="AA4534">
        <v>0.72610664078822296</v>
      </c>
      <c r="AB4534">
        <v>23.935400989351901</v>
      </c>
      <c r="AC4534">
        <v>7.0489011448141195E-2</v>
      </c>
      <c r="AD4534">
        <v>0.57684129297949804</v>
      </c>
      <c r="AE4534">
        <v>-24.697241215262999</v>
      </c>
      <c r="AF4534">
        <v>4.6407610929182198E-2</v>
      </c>
      <c r="AG4534">
        <v>0.476038960109122</v>
      </c>
      <c r="AH4534">
        <v>24.8988750695151</v>
      </c>
      <c r="AI4534">
        <v>0.35038410267202102</v>
      </c>
      <c r="AJ4534">
        <v>0.78121606160956403</v>
      </c>
      <c r="AK4534">
        <v>-23.828485792353</v>
      </c>
    </row>
    <row r="4535" spans="1:37" x14ac:dyDescent="0.2">
      <c r="A4535" t="s">
        <v>13888</v>
      </c>
      <c r="B4535">
        <v>165486506</v>
      </c>
      <c r="C4535">
        <v>165486662</v>
      </c>
      <c r="D4535">
        <v>157</v>
      </c>
      <c r="E4535" t="s">
        <v>15401</v>
      </c>
      <c r="F4535">
        <v>3</v>
      </c>
      <c r="G4535" t="s">
        <v>15402</v>
      </c>
      <c r="H4535" t="s">
        <v>34172</v>
      </c>
      <c r="I4535">
        <v>2</v>
      </c>
      <c r="J4535">
        <v>165469706</v>
      </c>
      <c r="K4535">
        <v>165566981</v>
      </c>
      <c r="L4535">
        <v>97276</v>
      </c>
      <c r="M4535">
        <v>1</v>
      </c>
      <c r="N4535">
        <v>80034</v>
      </c>
      <c r="O4535" t="s">
        <v>15403</v>
      </c>
      <c r="P4535">
        <v>16800</v>
      </c>
      <c r="Q4535" t="s">
        <v>15404</v>
      </c>
      <c r="R4535" t="s">
        <v>15405</v>
      </c>
      <c r="S4535" t="s">
        <v>34173</v>
      </c>
      <c r="T4535">
        <v>0.323300140219206</v>
      </c>
      <c r="U4535">
        <v>0.603102917160658</v>
      </c>
      <c r="V4535">
        <v>0.74236221899784804</v>
      </c>
      <c r="W4535">
        <v>0.49709177864118298</v>
      </c>
      <c r="X4535">
        <v>0.78363289935355196</v>
      </c>
      <c r="Y4535">
        <v>0.52710909191336497</v>
      </c>
      <c r="Z4535">
        <v>0.51787522577244804</v>
      </c>
      <c r="AA4535">
        <v>0.84521697243271998</v>
      </c>
      <c r="AB4535">
        <v>0.17132593173327401</v>
      </c>
      <c r="AC4535">
        <v>0.44346611787992302</v>
      </c>
      <c r="AD4535">
        <v>0.82872126865393902</v>
      </c>
      <c r="AE4535">
        <v>0.34004512146517502</v>
      </c>
      <c r="AF4535">
        <v>0.21992285400248601</v>
      </c>
      <c r="AG4535">
        <v>0.68151250837662902</v>
      </c>
      <c r="AH4535">
        <v>1.0888724296027901</v>
      </c>
      <c r="AI4535">
        <v>0.69444917998461897</v>
      </c>
      <c r="AJ4535">
        <v>0.862196742697804</v>
      </c>
      <c r="AK4535">
        <v>0.46918787927822603</v>
      </c>
    </row>
    <row r="4536" spans="1:37" x14ac:dyDescent="0.2">
      <c r="A4536" t="s">
        <v>13888</v>
      </c>
      <c r="B4536">
        <v>165486662</v>
      </c>
      <c r="C4536">
        <v>165486818</v>
      </c>
      <c r="D4536">
        <v>157</v>
      </c>
      <c r="E4536" t="s">
        <v>15406</v>
      </c>
      <c r="F4536">
        <v>1</v>
      </c>
      <c r="G4536" t="s">
        <v>15407</v>
      </c>
      <c r="H4536" t="s">
        <v>34172</v>
      </c>
      <c r="I4536">
        <v>2</v>
      </c>
      <c r="J4536">
        <v>165469706</v>
      </c>
      <c r="K4536">
        <v>165566981</v>
      </c>
      <c r="L4536">
        <v>97276</v>
      </c>
      <c r="M4536">
        <v>1</v>
      </c>
      <c r="N4536">
        <v>80034</v>
      </c>
      <c r="O4536" t="s">
        <v>15403</v>
      </c>
      <c r="P4536">
        <v>16956</v>
      </c>
      <c r="Q4536" t="s">
        <v>15404</v>
      </c>
      <c r="R4536" t="s">
        <v>15405</v>
      </c>
      <c r="S4536" t="s">
        <v>34173</v>
      </c>
      <c r="T4536">
        <v>0.323300140219206</v>
      </c>
      <c r="U4536">
        <v>0.603102917160658</v>
      </c>
      <c r="V4536">
        <v>0.74236221899784804</v>
      </c>
      <c r="W4536">
        <v>0.49709177864118298</v>
      </c>
      <c r="X4536">
        <v>0.78363289935355196</v>
      </c>
      <c r="Y4536">
        <v>0.52710909191336497</v>
      </c>
      <c r="Z4536">
        <v>0.51787522577244804</v>
      </c>
      <c r="AA4536">
        <v>0.84521697243271998</v>
      </c>
      <c r="AB4536">
        <v>0.17132593173327401</v>
      </c>
      <c r="AC4536">
        <v>0.44346611787992302</v>
      </c>
      <c r="AD4536">
        <v>0.82872126865393902</v>
      </c>
      <c r="AE4536">
        <v>0.34004512146517502</v>
      </c>
      <c r="AF4536">
        <v>0.21992285400248601</v>
      </c>
      <c r="AG4536">
        <v>0.68151250837662902</v>
      </c>
      <c r="AH4536">
        <v>1.0888724296027901</v>
      </c>
      <c r="AI4536">
        <v>0.69444917998461897</v>
      </c>
      <c r="AJ4536">
        <v>0.862196742697804</v>
      </c>
      <c r="AK4536">
        <v>0.46918787927822603</v>
      </c>
    </row>
    <row r="4537" spans="1:37" x14ac:dyDescent="0.2">
      <c r="A4537" t="s">
        <v>13888</v>
      </c>
      <c r="B4537">
        <v>167929413</v>
      </c>
      <c r="C4537">
        <v>167929579</v>
      </c>
      <c r="D4537">
        <v>167</v>
      </c>
      <c r="E4537" t="s">
        <v>15408</v>
      </c>
      <c r="F4537">
        <v>1</v>
      </c>
      <c r="G4537" t="s">
        <v>15409</v>
      </c>
      <c r="H4537" t="s">
        <v>34174</v>
      </c>
      <c r="I4537">
        <v>2</v>
      </c>
      <c r="J4537">
        <v>167815053</v>
      </c>
      <c r="K4537">
        <v>167941144</v>
      </c>
      <c r="L4537">
        <v>126092</v>
      </c>
      <c r="M4537">
        <v>2</v>
      </c>
      <c r="N4537">
        <v>105616981</v>
      </c>
      <c r="O4537" t="s">
        <v>15410</v>
      </c>
      <c r="P4537">
        <v>11565</v>
      </c>
      <c r="Q4537" t="s">
        <v>15411</v>
      </c>
      <c r="R4537" t="s">
        <v>15412</v>
      </c>
      <c r="S4537" t="s">
        <v>34175</v>
      </c>
      <c r="T4537">
        <v>0.22590584461073901</v>
      </c>
      <c r="U4537">
        <v>0.603102917160658</v>
      </c>
      <c r="V4537">
        <v>0.57046425522270405</v>
      </c>
      <c r="W4537">
        <v>0.20940753684935301</v>
      </c>
      <c r="X4537">
        <v>0.704072456322962</v>
      </c>
      <c r="Y4537">
        <v>0.502447425982811</v>
      </c>
      <c r="Z4537">
        <v>0.78444078838180897</v>
      </c>
      <c r="AA4537">
        <v>0.92078288090792804</v>
      </c>
      <c r="AB4537">
        <v>0.24915652245547301</v>
      </c>
      <c r="AC4537">
        <v>0.58407910039872402</v>
      </c>
      <c r="AD4537">
        <v>0.87989882095915395</v>
      </c>
      <c r="AE4537">
        <v>0.105931684320062</v>
      </c>
      <c r="AF4537">
        <v>0.116170420125114</v>
      </c>
      <c r="AG4537">
        <v>0.68151250837662902</v>
      </c>
      <c r="AH4537">
        <v>0.65773996095644205</v>
      </c>
      <c r="AI4537">
        <v>0.10141259575497499</v>
      </c>
      <c r="AJ4537">
        <v>0.78121606160956403</v>
      </c>
      <c r="AK4537">
        <v>0.68611069445538697</v>
      </c>
    </row>
    <row r="4538" spans="1:37" x14ac:dyDescent="0.2">
      <c r="A4538" t="s">
        <v>13888</v>
      </c>
      <c r="B4538">
        <v>167929579</v>
      </c>
      <c r="C4538">
        <v>167929745</v>
      </c>
      <c r="D4538">
        <v>167</v>
      </c>
      <c r="E4538" t="s">
        <v>15413</v>
      </c>
      <c r="F4538">
        <v>1</v>
      </c>
      <c r="G4538" t="s">
        <v>15414</v>
      </c>
      <c r="H4538" t="s">
        <v>34174</v>
      </c>
      <c r="I4538">
        <v>2</v>
      </c>
      <c r="J4538">
        <v>167815053</v>
      </c>
      <c r="K4538">
        <v>167941144</v>
      </c>
      <c r="L4538">
        <v>126092</v>
      </c>
      <c r="M4538">
        <v>2</v>
      </c>
      <c r="N4538">
        <v>105616981</v>
      </c>
      <c r="O4538" t="s">
        <v>15410</v>
      </c>
      <c r="P4538">
        <v>11399</v>
      </c>
      <c r="Q4538" t="s">
        <v>15411</v>
      </c>
      <c r="R4538" t="s">
        <v>15412</v>
      </c>
      <c r="S4538" t="s">
        <v>34175</v>
      </c>
      <c r="T4538">
        <v>0.22590584461073901</v>
      </c>
      <c r="U4538">
        <v>0.603102917160658</v>
      </c>
      <c r="V4538">
        <v>0.57046425522270405</v>
      </c>
      <c r="W4538">
        <v>0.20940753684935301</v>
      </c>
      <c r="X4538">
        <v>0.704072456322962</v>
      </c>
      <c r="Y4538">
        <v>0.502447425982811</v>
      </c>
      <c r="Z4538">
        <v>0.78444078838180897</v>
      </c>
      <c r="AA4538">
        <v>0.92078288090792804</v>
      </c>
      <c r="AB4538">
        <v>0.24915652245547301</v>
      </c>
      <c r="AC4538">
        <v>0.58407910039872402</v>
      </c>
      <c r="AD4538">
        <v>0.87989882095915395</v>
      </c>
      <c r="AE4538">
        <v>0.105931684320062</v>
      </c>
      <c r="AF4538">
        <v>0.116170420125114</v>
      </c>
      <c r="AG4538">
        <v>0.68151250837662902</v>
      </c>
      <c r="AH4538">
        <v>0.65773996095644205</v>
      </c>
      <c r="AI4538">
        <v>0.10141259575497499</v>
      </c>
      <c r="AJ4538">
        <v>0.78121606160956403</v>
      </c>
      <c r="AK4538">
        <v>0.68611069445538697</v>
      </c>
    </row>
    <row r="4539" spans="1:37" x14ac:dyDescent="0.2">
      <c r="A4539" t="s">
        <v>13888</v>
      </c>
      <c r="B4539">
        <v>168193398</v>
      </c>
      <c r="C4539">
        <v>168193610</v>
      </c>
      <c r="D4539">
        <v>213</v>
      </c>
      <c r="E4539" t="s">
        <v>15415</v>
      </c>
      <c r="F4539">
        <v>2</v>
      </c>
      <c r="G4539" t="s">
        <v>15416</v>
      </c>
      <c r="H4539" t="s">
        <v>34176</v>
      </c>
      <c r="I4539">
        <v>2</v>
      </c>
      <c r="J4539">
        <v>167954024</v>
      </c>
      <c r="K4539">
        <v>168247435</v>
      </c>
      <c r="L4539">
        <v>293412</v>
      </c>
      <c r="M4539">
        <v>2</v>
      </c>
      <c r="N4539">
        <v>27347</v>
      </c>
      <c r="O4539" t="s">
        <v>15417</v>
      </c>
      <c r="P4539">
        <v>53825</v>
      </c>
      <c r="Q4539" t="s">
        <v>15418</v>
      </c>
      <c r="R4539" t="s">
        <v>15419</v>
      </c>
      <c r="S4539" t="s">
        <v>34177</v>
      </c>
      <c r="T4539">
        <v>0.94926522301609495</v>
      </c>
      <c r="U4539">
        <v>1</v>
      </c>
      <c r="V4539">
        <v>0.61837498046419004</v>
      </c>
      <c r="W4539">
        <v>0.17060949406127299</v>
      </c>
      <c r="X4539">
        <v>0.704072456322962</v>
      </c>
      <c r="Y4539">
        <v>-5.5392384153728699E-2</v>
      </c>
      <c r="Z4539">
        <v>0.43893771721163999</v>
      </c>
      <c r="AA4539">
        <v>0.84435025072159198</v>
      </c>
      <c r="AB4539">
        <v>-0.34509912406728599</v>
      </c>
      <c r="AC4539">
        <v>2.0443060164604301E-2</v>
      </c>
      <c r="AD4539">
        <v>0.57684129297949804</v>
      </c>
      <c r="AE4539">
        <v>-1.0553923580836</v>
      </c>
      <c r="AF4539">
        <v>0.36620419616503802</v>
      </c>
      <c r="AG4539">
        <v>0.76871240086303505</v>
      </c>
      <c r="AH4539">
        <v>1.54798562414569</v>
      </c>
      <c r="AI4539">
        <v>0.47881565140445098</v>
      </c>
      <c r="AJ4539">
        <v>0.78121606160956403</v>
      </c>
      <c r="AK4539">
        <v>0.81336306184303397</v>
      </c>
    </row>
    <row r="4540" spans="1:37" x14ac:dyDescent="0.2">
      <c r="A4540" t="s">
        <v>13888</v>
      </c>
      <c r="B4540">
        <v>169788279</v>
      </c>
      <c r="C4540">
        <v>169788426</v>
      </c>
      <c r="D4540">
        <v>148</v>
      </c>
      <c r="E4540" t="s">
        <v>15420</v>
      </c>
      <c r="F4540">
        <v>4</v>
      </c>
      <c r="G4540" t="s">
        <v>15421</v>
      </c>
      <c r="H4540" t="s">
        <v>31000</v>
      </c>
      <c r="I4540">
        <v>2</v>
      </c>
      <c r="J4540">
        <v>169791933</v>
      </c>
      <c r="K4540">
        <v>169807071</v>
      </c>
      <c r="L4540">
        <v>15139</v>
      </c>
      <c r="M4540">
        <v>1</v>
      </c>
      <c r="N4540">
        <v>6741</v>
      </c>
      <c r="O4540" t="s">
        <v>15422</v>
      </c>
      <c r="P4540">
        <v>-3507</v>
      </c>
      <c r="Q4540" t="s">
        <v>15423</v>
      </c>
      <c r="R4540" t="s">
        <v>15424</v>
      </c>
      <c r="S4540" t="s">
        <v>34178</v>
      </c>
      <c r="T4540">
        <v>0.43324180719259903</v>
      </c>
      <c r="U4540">
        <v>0.71369983189779496</v>
      </c>
      <c r="V4540">
        <v>0.222308082490666</v>
      </c>
      <c r="W4540">
        <v>0.16312507352251601</v>
      </c>
      <c r="X4540">
        <v>0.704072456322962</v>
      </c>
      <c r="Y4540">
        <v>-0.468236357643802</v>
      </c>
      <c r="Z4540">
        <v>0.73796824834199504</v>
      </c>
      <c r="AA4540">
        <v>0.87994156500776499</v>
      </c>
      <c r="AB4540">
        <v>-7.9840430241995594E-2</v>
      </c>
      <c r="AC4540">
        <v>4.1448703851912599E-2</v>
      </c>
      <c r="AD4540">
        <v>0.57684129297949804</v>
      </c>
      <c r="AE4540">
        <v>-0.53286460793530299</v>
      </c>
      <c r="AF4540">
        <v>0.12285375190060201</v>
      </c>
      <c r="AG4540">
        <v>0.68151250837662902</v>
      </c>
      <c r="AH4540">
        <v>0.43285592004701201</v>
      </c>
      <c r="AI4540">
        <v>0.48663711696452999</v>
      </c>
      <c r="AJ4540">
        <v>0.78121606160956403</v>
      </c>
      <c r="AK4540">
        <v>-0.226915989280291</v>
      </c>
    </row>
    <row r="4541" spans="1:37" x14ac:dyDescent="0.2">
      <c r="A4541" t="s">
        <v>13888</v>
      </c>
      <c r="B4541">
        <v>172100338</v>
      </c>
      <c r="C4541">
        <v>172100494</v>
      </c>
      <c r="D4541">
        <v>157</v>
      </c>
      <c r="E4541" t="s">
        <v>15425</v>
      </c>
      <c r="F4541">
        <v>11</v>
      </c>
      <c r="G4541" t="s">
        <v>15426</v>
      </c>
      <c r="H4541" t="s">
        <v>31032</v>
      </c>
      <c r="I4541">
        <v>2</v>
      </c>
      <c r="J4541">
        <v>172099438</v>
      </c>
      <c r="K4541">
        <v>172102900</v>
      </c>
      <c r="L4541">
        <v>3463</v>
      </c>
      <c r="M4541">
        <v>2</v>
      </c>
      <c r="N4541">
        <v>1746</v>
      </c>
      <c r="O4541" t="s">
        <v>15427</v>
      </c>
      <c r="P4541">
        <v>2406</v>
      </c>
      <c r="Q4541" t="s">
        <v>15428</v>
      </c>
      <c r="R4541" t="s">
        <v>15429</v>
      </c>
      <c r="S4541" t="s">
        <v>34179</v>
      </c>
      <c r="T4541">
        <v>0.97979524468909096</v>
      </c>
      <c r="U4541">
        <v>1</v>
      </c>
      <c r="V4541">
        <v>-0.55353708973096705</v>
      </c>
      <c r="W4541">
        <v>0.65075386537994595</v>
      </c>
      <c r="X4541">
        <v>0.94119559056004798</v>
      </c>
      <c r="Y4541">
        <v>-4.5789339630781498</v>
      </c>
      <c r="Z4541">
        <v>0.84618586979904598</v>
      </c>
      <c r="AA4541">
        <v>0.971114744068449</v>
      </c>
      <c r="AB4541">
        <v>-0.537404341522563</v>
      </c>
      <c r="AC4541">
        <v>0.95011731855419801</v>
      </c>
      <c r="AD4541">
        <v>0.960571817865013</v>
      </c>
      <c r="AE4541">
        <v>-0.36868510841333402</v>
      </c>
      <c r="AF4541">
        <v>0.78096665068996296</v>
      </c>
      <c r="AG4541">
        <v>0.89109926080456503</v>
      </c>
      <c r="AH4541">
        <v>-0.32940585433580999</v>
      </c>
      <c r="AI4541">
        <v>0.54477755481726198</v>
      </c>
      <c r="AJ4541">
        <v>0.78121606160956403</v>
      </c>
      <c r="AK4541">
        <v>-4.8769097094423</v>
      </c>
    </row>
    <row r="4542" spans="1:37" x14ac:dyDescent="0.2">
      <c r="A4542" t="s">
        <v>13888</v>
      </c>
      <c r="B4542">
        <v>172100494</v>
      </c>
      <c r="C4542">
        <v>172100650</v>
      </c>
      <c r="D4542">
        <v>157</v>
      </c>
      <c r="E4542" t="s">
        <v>15430</v>
      </c>
      <c r="F4542">
        <v>14</v>
      </c>
      <c r="G4542" t="s">
        <v>15431</v>
      </c>
      <c r="H4542" t="s">
        <v>31032</v>
      </c>
      <c r="I4542">
        <v>2</v>
      </c>
      <c r="J4542">
        <v>172099438</v>
      </c>
      <c r="K4542">
        <v>172102900</v>
      </c>
      <c r="L4542">
        <v>3463</v>
      </c>
      <c r="M4542">
        <v>2</v>
      </c>
      <c r="N4542">
        <v>1746</v>
      </c>
      <c r="O4542" t="s">
        <v>15427</v>
      </c>
      <c r="P4542">
        <v>2250</v>
      </c>
      <c r="Q4542" t="s">
        <v>15428</v>
      </c>
      <c r="R4542" t="s">
        <v>15429</v>
      </c>
      <c r="S4542" t="s">
        <v>34179</v>
      </c>
      <c r="T4542">
        <v>0.644035865418358</v>
      </c>
      <c r="U4542">
        <v>0.84904924635754497</v>
      </c>
      <c r="V4542">
        <v>-0.63250594636337498</v>
      </c>
      <c r="W4542">
        <v>0.20525741147413201</v>
      </c>
      <c r="X4542">
        <v>0.704072456322962</v>
      </c>
      <c r="Y4542">
        <v>-24.896169757287598</v>
      </c>
      <c r="Z4542">
        <v>0.57853978204985401</v>
      </c>
      <c r="AA4542">
        <v>0.84521697243271998</v>
      </c>
      <c r="AB4542">
        <v>-0.57691058435106202</v>
      </c>
      <c r="AC4542">
        <v>0.66465783424689096</v>
      </c>
      <c r="AD4542">
        <v>0.87989882095915395</v>
      </c>
      <c r="AE4542">
        <v>-0.408191351285418</v>
      </c>
      <c r="AF4542">
        <v>0.74414648978297804</v>
      </c>
      <c r="AG4542">
        <v>0.86906519844104402</v>
      </c>
      <c r="AH4542">
        <v>-0.40837471096821798</v>
      </c>
      <c r="AI4542">
        <v>0.17351581260912399</v>
      </c>
      <c r="AJ4542">
        <v>0.78121606160956403</v>
      </c>
      <c r="AK4542">
        <v>-25.194145503651701</v>
      </c>
    </row>
    <row r="4543" spans="1:37" x14ac:dyDescent="0.2">
      <c r="A4543" t="s">
        <v>13888</v>
      </c>
      <c r="B4543">
        <v>172191852</v>
      </c>
      <c r="C4543">
        <v>172191994</v>
      </c>
      <c r="D4543">
        <v>143</v>
      </c>
      <c r="E4543" t="s">
        <v>15432</v>
      </c>
      <c r="F4543">
        <v>2</v>
      </c>
      <c r="G4543" t="s">
        <v>15433</v>
      </c>
      <c r="H4543" t="s">
        <v>34180</v>
      </c>
      <c r="I4543">
        <v>2</v>
      </c>
      <c r="J4543">
        <v>172234230</v>
      </c>
      <c r="K4543">
        <v>172237223</v>
      </c>
      <c r="L4543">
        <v>2994</v>
      </c>
      <c r="M4543">
        <v>1</v>
      </c>
      <c r="N4543">
        <v>107985960</v>
      </c>
      <c r="O4543" t="s">
        <v>15434</v>
      </c>
      <c r="P4543">
        <v>-42236</v>
      </c>
      <c r="Q4543" t="s">
        <v>40</v>
      </c>
      <c r="R4543" t="s">
        <v>15435</v>
      </c>
      <c r="S4543" t="s">
        <v>34181</v>
      </c>
      <c r="T4543">
        <v>0.16382776820700501</v>
      </c>
      <c r="U4543">
        <v>0.603102917160658</v>
      </c>
      <c r="V4543">
        <v>2.9456236903642901</v>
      </c>
      <c r="W4543">
        <v>0.83553089073937903</v>
      </c>
      <c r="X4543">
        <v>0.95159051474143896</v>
      </c>
      <c r="Y4543">
        <v>0.71361020534752395</v>
      </c>
      <c r="Z4543">
        <v>0.47069688638285001</v>
      </c>
      <c r="AA4543">
        <v>0.84435025072159198</v>
      </c>
      <c r="AB4543">
        <v>2.1202708462014699</v>
      </c>
      <c r="AC4543">
        <v>0.98988049017523805</v>
      </c>
      <c r="AD4543">
        <v>0.99287623744338604</v>
      </c>
      <c r="AE4543">
        <v>0.12273031282737699</v>
      </c>
      <c r="AF4543">
        <v>4.9531189168616797E-2</v>
      </c>
      <c r="AG4543">
        <v>0.50471516380206505</v>
      </c>
      <c r="AH4543">
        <v>3.0784878595134901</v>
      </c>
      <c r="AI4543">
        <v>0.68072179000195199</v>
      </c>
      <c r="AJ4543">
        <v>0.85136094490810099</v>
      </c>
      <c r="AK4543">
        <v>1.0521211562644599</v>
      </c>
    </row>
    <row r="4544" spans="1:37" x14ac:dyDescent="0.2">
      <c r="A4544" t="s">
        <v>13888</v>
      </c>
      <c r="B4544">
        <v>172427749</v>
      </c>
      <c r="C4544">
        <v>172427953</v>
      </c>
      <c r="D4544">
        <v>205</v>
      </c>
      <c r="E4544" t="s">
        <v>15436</v>
      </c>
      <c r="F4544">
        <v>19</v>
      </c>
      <c r="G4544" t="s">
        <v>15437</v>
      </c>
      <c r="H4544" t="s">
        <v>30987</v>
      </c>
      <c r="I4544">
        <v>2</v>
      </c>
      <c r="J4544">
        <v>172427789</v>
      </c>
      <c r="K4544">
        <v>172504252</v>
      </c>
      <c r="L4544">
        <v>76464</v>
      </c>
      <c r="M4544">
        <v>1</v>
      </c>
      <c r="N4544">
        <v>3655</v>
      </c>
      <c r="O4544" t="s">
        <v>15438</v>
      </c>
      <c r="P4544">
        <v>0</v>
      </c>
      <c r="Q4544" t="s">
        <v>15439</v>
      </c>
      <c r="R4544" t="s">
        <v>15440</v>
      </c>
      <c r="S4544" t="s">
        <v>34182</v>
      </c>
      <c r="T4544">
        <v>0.35387198439864398</v>
      </c>
      <c r="U4544">
        <v>0.603102917160658</v>
      </c>
      <c r="V4544">
        <v>-23.5367509561815</v>
      </c>
      <c r="W4544">
        <v>0.89107655920673101</v>
      </c>
      <c r="X4544">
        <v>0.95159051474143896</v>
      </c>
      <c r="Y4544">
        <v>0.54605856032842204</v>
      </c>
      <c r="Z4544">
        <v>0.184235113180511</v>
      </c>
      <c r="AA4544">
        <v>0.72610664078822296</v>
      </c>
      <c r="AB4544">
        <v>-23.5367509561815</v>
      </c>
      <c r="AC4544">
        <v>0.75388744886274095</v>
      </c>
      <c r="AD4544">
        <v>0.87989882095915395</v>
      </c>
      <c r="AE4544">
        <v>-0.45394135074429598</v>
      </c>
      <c r="AF4544">
        <v>0.501741946288212</v>
      </c>
      <c r="AG4544">
        <v>0.80674443595273604</v>
      </c>
      <c r="AH4544">
        <v>-22.607140391333601</v>
      </c>
      <c r="AI4544">
        <v>0.56157887380500204</v>
      </c>
      <c r="AJ4544">
        <v>0.78121606160956403</v>
      </c>
      <c r="AK4544">
        <v>1.4148139197894301</v>
      </c>
    </row>
    <row r="4545" spans="1:37" x14ac:dyDescent="0.2">
      <c r="A4545" t="s">
        <v>13888</v>
      </c>
      <c r="B4545">
        <v>173704469</v>
      </c>
      <c r="C4545">
        <v>173704644</v>
      </c>
      <c r="D4545">
        <v>176</v>
      </c>
      <c r="E4545" t="s">
        <v>15441</v>
      </c>
      <c r="F4545">
        <v>3</v>
      </c>
      <c r="G4545" t="s">
        <v>15442</v>
      </c>
      <c r="H4545" t="s">
        <v>31000</v>
      </c>
      <c r="I4545">
        <v>2</v>
      </c>
      <c r="J4545">
        <v>173908532</v>
      </c>
      <c r="K4545">
        <v>173916832</v>
      </c>
      <c r="L4545">
        <v>8301</v>
      </c>
      <c r="M4545">
        <v>2</v>
      </c>
      <c r="N4545">
        <v>6670</v>
      </c>
      <c r="O4545" t="s">
        <v>15443</v>
      </c>
      <c r="P4545">
        <v>212188</v>
      </c>
      <c r="Q4545" t="s">
        <v>15444</v>
      </c>
      <c r="R4545" t="s">
        <v>15445</v>
      </c>
      <c r="S4545" t="s">
        <v>34183</v>
      </c>
      <c r="T4545">
        <v>0.73307446563449497</v>
      </c>
      <c r="U4545">
        <v>0.94445707767999398</v>
      </c>
      <c r="V4545">
        <v>0.70362199195031105</v>
      </c>
      <c r="W4545">
        <v>0.64903561815329702</v>
      </c>
      <c r="X4545">
        <v>0.94119559056004798</v>
      </c>
      <c r="Y4545">
        <v>-1.0992911475147199E-3</v>
      </c>
      <c r="Z4545">
        <v>0.34185099407240899</v>
      </c>
      <c r="AA4545">
        <v>0.787290822020282</v>
      </c>
      <c r="AB4545">
        <v>0.76190072196096403</v>
      </c>
      <c r="AC4545">
        <v>0.82515476440940305</v>
      </c>
      <c r="AD4545">
        <v>0.94068432309766403</v>
      </c>
      <c r="AE4545">
        <v>-0.25973296932947099</v>
      </c>
      <c r="AF4545">
        <v>0.73770805722883603</v>
      </c>
      <c r="AG4545">
        <v>0.86906519844104402</v>
      </c>
      <c r="AH4545">
        <v>0.25574029571656198</v>
      </c>
      <c r="AI4545">
        <v>0.65612068310695504</v>
      </c>
      <c r="AJ4545">
        <v>0.83078181733286205</v>
      </c>
      <c r="AK4545">
        <v>0.23119801398773299</v>
      </c>
    </row>
    <row r="4546" spans="1:37" x14ac:dyDescent="0.2">
      <c r="A4546" t="s">
        <v>13888</v>
      </c>
      <c r="B4546">
        <v>173704644</v>
      </c>
      <c r="C4546">
        <v>173704819</v>
      </c>
      <c r="D4546">
        <v>176</v>
      </c>
      <c r="E4546" t="s">
        <v>15446</v>
      </c>
      <c r="F4546">
        <v>3</v>
      </c>
      <c r="G4546" t="s">
        <v>15447</v>
      </c>
      <c r="H4546" t="s">
        <v>31000</v>
      </c>
      <c r="I4546">
        <v>2</v>
      </c>
      <c r="J4546">
        <v>173908532</v>
      </c>
      <c r="K4546">
        <v>173916832</v>
      </c>
      <c r="L4546">
        <v>8301</v>
      </c>
      <c r="M4546">
        <v>2</v>
      </c>
      <c r="N4546">
        <v>6670</v>
      </c>
      <c r="O4546" t="s">
        <v>15443</v>
      </c>
      <c r="P4546">
        <v>212013</v>
      </c>
      <c r="Q4546" t="s">
        <v>15444</v>
      </c>
      <c r="R4546" t="s">
        <v>15445</v>
      </c>
      <c r="S4546" t="s">
        <v>34183</v>
      </c>
      <c r="T4546">
        <v>0.73307446563449497</v>
      </c>
      <c r="U4546">
        <v>0.94445707767999398</v>
      </c>
      <c r="V4546">
        <v>0.70362199195031105</v>
      </c>
      <c r="W4546">
        <v>0.64903561815329702</v>
      </c>
      <c r="X4546">
        <v>0.94119559056004798</v>
      </c>
      <c r="Y4546">
        <v>-1.0992911475147199E-3</v>
      </c>
      <c r="Z4546">
        <v>0.34185099407240899</v>
      </c>
      <c r="AA4546">
        <v>0.787290822020282</v>
      </c>
      <c r="AB4546">
        <v>0.76190072196096403</v>
      </c>
      <c r="AC4546">
        <v>0.82515476440940305</v>
      </c>
      <c r="AD4546">
        <v>0.94068432309766403</v>
      </c>
      <c r="AE4546">
        <v>-0.25973296932947099</v>
      </c>
      <c r="AF4546">
        <v>0.73770805722883603</v>
      </c>
      <c r="AG4546">
        <v>0.86906519844104402</v>
      </c>
      <c r="AH4546">
        <v>0.25574029571656198</v>
      </c>
      <c r="AI4546">
        <v>0.65612068310695504</v>
      </c>
      <c r="AJ4546">
        <v>0.83078181733286205</v>
      </c>
      <c r="AK4546">
        <v>0.23119801398773299</v>
      </c>
    </row>
    <row r="4547" spans="1:37" x14ac:dyDescent="0.2">
      <c r="A4547" t="s">
        <v>13888</v>
      </c>
      <c r="B4547">
        <v>175441654</v>
      </c>
      <c r="C4547">
        <v>175441796</v>
      </c>
      <c r="D4547">
        <v>143</v>
      </c>
      <c r="E4547" t="s">
        <v>15448</v>
      </c>
      <c r="F4547">
        <v>2</v>
      </c>
      <c r="G4547" t="s">
        <v>15449</v>
      </c>
      <c r="H4547" t="s">
        <v>34184</v>
      </c>
      <c r="I4547">
        <v>2</v>
      </c>
      <c r="J4547">
        <v>175257362</v>
      </c>
      <c r="K4547">
        <v>175463180</v>
      </c>
      <c r="L4547">
        <v>205819</v>
      </c>
      <c r="M4547">
        <v>1</v>
      </c>
      <c r="N4547">
        <v>105373752</v>
      </c>
      <c r="O4547" t="s">
        <v>15450</v>
      </c>
      <c r="P4547">
        <v>184292</v>
      </c>
      <c r="Q4547" t="s">
        <v>40</v>
      </c>
      <c r="R4547" t="s">
        <v>15451</v>
      </c>
      <c r="S4547" t="s">
        <v>34185</v>
      </c>
      <c r="T4547">
        <v>0.54421053469192604</v>
      </c>
      <c r="U4547">
        <v>0.80321479550967601</v>
      </c>
      <c r="V4547">
        <v>0.29678139792465102</v>
      </c>
      <c r="W4547">
        <v>0.113079289867903</v>
      </c>
      <c r="X4547">
        <v>0.704072456322962</v>
      </c>
      <c r="Y4547">
        <v>-24.700527707434901</v>
      </c>
      <c r="Z4547">
        <v>0.45710774983416202</v>
      </c>
      <c r="AA4547">
        <v>0.84435025072159198</v>
      </c>
      <c r="AB4547">
        <v>1.4309625969136499</v>
      </c>
      <c r="AC4547">
        <v>0.30934799025328302</v>
      </c>
      <c r="AD4547">
        <v>0.68773325147593101</v>
      </c>
      <c r="AE4547">
        <v>-0.81841068712774401</v>
      </c>
      <c r="AF4547">
        <v>0.80618802876324702</v>
      </c>
      <c r="AG4547">
        <v>0.91333021003096004</v>
      </c>
      <c r="AH4547">
        <v>-1.0478531191996301</v>
      </c>
      <c r="AI4547">
        <v>0.123911202140572</v>
      </c>
      <c r="AJ4547">
        <v>0.78121606160956403</v>
      </c>
      <c r="AK4547">
        <v>-24.785515833985301</v>
      </c>
    </row>
    <row r="4548" spans="1:37" x14ac:dyDescent="0.2">
      <c r="A4548" t="s">
        <v>13888</v>
      </c>
      <c r="B4548">
        <v>177842221</v>
      </c>
      <c r="C4548">
        <v>177842373</v>
      </c>
      <c r="D4548">
        <v>153</v>
      </c>
      <c r="E4548" t="s">
        <v>15452</v>
      </c>
      <c r="F4548">
        <v>1</v>
      </c>
      <c r="G4548" t="s">
        <v>15453</v>
      </c>
      <c r="H4548" t="s">
        <v>34186</v>
      </c>
      <c r="I4548">
        <v>2</v>
      </c>
      <c r="J4548">
        <v>177629246</v>
      </c>
      <c r="K4548">
        <v>177888738</v>
      </c>
      <c r="L4548">
        <v>259493</v>
      </c>
      <c r="M4548">
        <v>2</v>
      </c>
      <c r="N4548">
        <v>50940</v>
      </c>
      <c r="O4548" t="s">
        <v>15454</v>
      </c>
      <c r="P4548">
        <v>46365</v>
      </c>
      <c r="Q4548" t="s">
        <v>15455</v>
      </c>
      <c r="R4548" t="s">
        <v>15456</v>
      </c>
      <c r="S4548" t="s">
        <v>34187</v>
      </c>
      <c r="T4548">
        <v>0.318831239190626</v>
      </c>
      <c r="U4548">
        <v>0.603102917160658</v>
      </c>
      <c r="V4548">
        <v>1.66218172708486</v>
      </c>
      <c r="W4548">
        <v>0.75548630460017896</v>
      </c>
      <c r="X4548">
        <v>0.95159051474143896</v>
      </c>
      <c r="Y4548">
        <v>-1.0195790426820699</v>
      </c>
      <c r="Z4548">
        <v>0.47069688638285001</v>
      </c>
      <c r="AA4548">
        <v>0.84435025072159198</v>
      </c>
      <c r="AB4548">
        <v>1.31120563119895</v>
      </c>
      <c r="AC4548">
        <v>0.36784794937538401</v>
      </c>
      <c r="AD4548">
        <v>0.77075695748435502</v>
      </c>
      <c r="AE4548">
        <v>-1.4346577398804199</v>
      </c>
      <c r="AF4548">
        <v>0.270710804797684</v>
      </c>
      <c r="AG4548">
        <v>0.70473078222419605</v>
      </c>
      <c r="AH4548">
        <v>1.21647924588579</v>
      </c>
      <c r="AI4548">
        <v>0.80088923933161804</v>
      </c>
      <c r="AJ4548">
        <v>0.94282026398546503</v>
      </c>
      <c r="AK4548">
        <v>-0.418323992287921</v>
      </c>
    </row>
    <row r="4549" spans="1:37" x14ac:dyDescent="0.2">
      <c r="A4549" t="s">
        <v>13888</v>
      </c>
      <c r="B4549">
        <v>177973660</v>
      </c>
      <c r="C4549">
        <v>177973836</v>
      </c>
      <c r="D4549">
        <v>177</v>
      </c>
      <c r="E4549" t="s">
        <v>15457</v>
      </c>
      <c r="F4549">
        <v>3</v>
      </c>
      <c r="G4549" t="s">
        <v>15458</v>
      </c>
      <c r="H4549" t="s">
        <v>34188</v>
      </c>
      <c r="I4549">
        <v>2</v>
      </c>
      <c r="J4549">
        <v>177686707</v>
      </c>
      <c r="K4549">
        <v>177927009</v>
      </c>
      <c r="L4549">
        <v>240303</v>
      </c>
      <c r="M4549">
        <v>2</v>
      </c>
      <c r="N4549">
        <v>50940</v>
      </c>
      <c r="O4549" t="s">
        <v>15459</v>
      </c>
      <c r="P4549">
        <v>-46651</v>
      </c>
      <c r="Q4549" t="s">
        <v>15455</v>
      </c>
      <c r="R4549" t="s">
        <v>15456</v>
      </c>
      <c r="S4549" t="s">
        <v>34187</v>
      </c>
      <c r="T4549">
        <v>0.37540393893975199</v>
      </c>
      <c r="U4549">
        <v>0.63021465694884504</v>
      </c>
      <c r="V4549">
        <v>1.0934752492726501</v>
      </c>
      <c r="W4549">
        <v>0.73420570613580904</v>
      </c>
      <c r="X4549">
        <v>0.95159051474143896</v>
      </c>
      <c r="Y4549">
        <v>1.62796749166361</v>
      </c>
      <c r="Z4549">
        <v>0.25780589642282298</v>
      </c>
      <c r="AA4549">
        <v>0.72610664078822296</v>
      </c>
      <c r="AB4549">
        <v>0.41851501123572099</v>
      </c>
      <c r="AC4549">
        <v>0.92523690913815004</v>
      </c>
      <c r="AD4549">
        <v>0.94115954365910703</v>
      </c>
      <c r="AE4549">
        <v>1.0304561510958199</v>
      </c>
      <c r="AF4549">
        <v>0.56699985775999995</v>
      </c>
      <c r="AG4549">
        <v>0.80674443595273604</v>
      </c>
      <c r="AH4549">
        <v>1.48712750849833</v>
      </c>
      <c r="AI4549">
        <v>0.63502732279614804</v>
      </c>
      <c r="AJ4549">
        <v>0.81104508058742797</v>
      </c>
      <c r="AK4549">
        <v>1.6315173986988001</v>
      </c>
    </row>
    <row r="4550" spans="1:37" x14ac:dyDescent="0.2">
      <c r="A4550" t="s">
        <v>13888</v>
      </c>
      <c r="B4550">
        <v>177973836</v>
      </c>
      <c r="C4550">
        <v>177974012</v>
      </c>
      <c r="D4550">
        <v>177</v>
      </c>
      <c r="E4550" t="s">
        <v>15460</v>
      </c>
      <c r="F4550">
        <v>2</v>
      </c>
      <c r="G4550" t="s">
        <v>2290</v>
      </c>
      <c r="H4550" t="s">
        <v>34188</v>
      </c>
      <c r="I4550">
        <v>2</v>
      </c>
      <c r="J4550">
        <v>177686707</v>
      </c>
      <c r="K4550">
        <v>177927009</v>
      </c>
      <c r="L4550">
        <v>240303</v>
      </c>
      <c r="M4550">
        <v>2</v>
      </c>
      <c r="N4550">
        <v>50940</v>
      </c>
      <c r="O4550" t="s">
        <v>15459</v>
      </c>
      <c r="P4550">
        <v>-46827</v>
      </c>
      <c r="Q4550" t="s">
        <v>15455</v>
      </c>
      <c r="R4550" t="s">
        <v>15456</v>
      </c>
      <c r="S4550" t="s">
        <v>34187</v>
      </c>
      <c r="T4550">
        <v>0.37540393893975199</v>
      </c>
      <c r="U4550">
        <v>0.63021465694884504</v>
      </c>
      <c r="V4550">
        <v>1.5322740332579601</v>
      </c>
      <c r="W4550">
        <v>0.73420570613580904</v>
      </c>
      <c r="X4550">
        <v>0.95159051474143896</v>
      </c>
      <c r="Y4550">
        <v>2.2046184748645801</v>
      </c>
      <c r="Z4550">
        <v>0.27165421615486701</v>
      </c>
      <c r="AA4550">
        <v>0.72610664078822296</v>
      </c>
      <c r="AB4550">
        <v>0.85731379522103401</v>
      </c>
      <c r="AC4550">
        <v>0.95011731855419801</v>
      </c>
      <c r="AD4550">
        <v>0.960571817865013</v>
      </c>
      <c r="AE4550">
        <v>1.60710713429678</v>
      </c>
      <c r="AF4550">
        <v>0.56699985775999995</v>
      </c>
      <c r="AG4550">
        <v>0.80674443595273604</v>
      </c>
      <c r="AH4550">
        <v>1.7749717453634799</v>
      </c>
      <c r="AI4550">
        <v>0.63502732279614804</v>
      </c>
      <c r="AJ4550">
        <v>0.81104508058742797</v>
      </c>
      <c r="AK4550">
        <v>1.9193616324496501</v>
      </c>
    </row>
    <row r="4551" spans="1:37" x14ac:dyDescent="0.2">
      <c r="A4551" t="s">
        <v>13888</v>
      </c>
      <c r="B4551">
        <v>178719698</v>
      </c>
      <c r="C4551">
        <v>178719849</v>
      </c>
      <c r="D4551">
        <v>152</v>
      </c>
      <c r="E4551" t="s">
        <v>15461</v>
      </c>
      <c r="F4551">
        <v>1</v>
      </c>
      <c r="G4551" t="s">
        <v>15462</v>
      </c>
      <c r="H4551" t="s">
        <v>34189</v>
      </c>
      <c r="I4551">
        <v>2</v>
      </c>
      <c r="J4551">
        <v>178636752</v>
      </c>
      <c r="K4551">
        <v>178702520</v>
      </c>
      <c r="L4551">
        <v>65769</v>
      </c>
      <c r="M4551">
        <v>2</v>
      </c>
      <c r="N4551">
        <v>7273</v>
      </c>
      <c r="O4551" t="s">
        <v>15463</v>
      </c>
      <c r="P4551">
        <v>-17178</v>
      </c>
      <c r="Q4551" t="s">
        <v>15464</v>
      </c>
      <c r="R4551" t="s">
        <v>15465</v>
      </c>
      <c r="S4551" t="s">
        <v>15466</v>
      </c>
      <c r="T4551">
        <v>0.35387198439864398</v>
      </c>
      <c r="U4551">
        <v>0.603102917160658</v>
      </c>
      <c r="V4551">
        <v>-22.608371203022902</v>
      </c>
      <c r="W4551" t="s">
        <v>40</v>
      </c>
      <c r="X4551" t="s">
        <v>40</v>
      </c>
      <c r="Y4551">
        <v>0</v>
      </c>
      <c r="Z4551">
        <v>0.69013698642955401</v>
      </c>
      <c r="AA4551">
        <v>0.84521697243271998</v>
      </c>
      <c r="AB4551">
        <v>-9.2523632763475E-2</v>
      </c>
      <c r="AC4551">
        <v>0.27780950890804001</v>
      </c>
      <c r="AD4551">
        <v>0.68253123924728298</v>
      </c>
      <c r="AE4551">
        <v>23.207873046944901</v>
      </c>
      <c r="AF4551">
        <v>0.32549523997010099</v>
      </c>
      <c r="AG4551">
        <v>0.70473078222419605</v>
      </c>
      <c r="AH4551">
        <v>-23.133872473338201</v>
      </c>
      <c r="AI4551">
        <v>0.35038410267202102</v>
      </c>
      <c r="AJ4551">
        <v>0.78121606160956403</v>
      </c>
      <c r="AK4551">
        <v>-23.063483153283901</v>
      </c>
    </row>
    <row r="4552" spans="1:37" x14ac:dyDescent="0.2">
      <c r="A4552" t="s">
        <v>13888</v>
      </c>
      <c r="B4552">
        <v>178965881</v>
      </c>
      <c r="C4552">
        <v>178966031</v>
      </c>
      <c r="D4552">
        <v>151</v>
      </c>
      <c r="E4552" t="s">
        <v>15467</v>
      </c>
      <c r="F4552">
        <v>5</v>
      </c>
      <c r="G4552" t="s">
        <v>15468</v>
      </c>
      <c r="H4552" t="s">
        <v>34190</v>
      </c>
      <c r="I4552">
        <v>2</v>
      </c>
      <c r="J4552">
        <v>178915751</v>
      </c>
      <c r="K4552">
        <v>178926665</v>
      </c>
      <c r="L4552">
        <v>10915</v>
      </c>
      <c r="M4552">
        <v>2</v>
      </c>
      <c r="N4552">
        <v>285025</v>
      </c>
      <c r="O4552" t="s">
        <v>15469</v>
      </c>
      <c r="P4552">
        <v>-39216</v>
      </c>
      <c r="Q4552" t="s">
        <v>15470</v>
      </c>
      <c r="R4552" t="s">
        <v>15471</v>
      </c>
      <c r="S4552" t="s">
        <v>34191</v>
      </c>
      <c r="T4552">
        <v>0.32911398597860803</v>
      </c>
      <c r="U4552">
        <v>0.603102917160658</v>
      </c>
      <c r="V4552">
        <v>23.576771453417599</v>
      </c>
      <c r="W4552">
        <v>0.29261482077562401</v>
      </c>
      <c r="X4552">
        <v>0.704072456322962</v>
      </c>
      <c r="Y4552">
        <v>23.650772029096</v>
      </c>
      <c r="Z4552">
        <v>0.48464167878831399</v>
      </c>
      <c r="AA4552">
        <v>0.84435025072159198</v>
      </c>
      <c r="AB4552">
        <v>22.6132974389852</v>
      </c>
      <c r="AC4552">
        <v>0.45677901822897599</v>
      </c>
      <c r="AD4552">
        <v>0.82872126865393902</v>
      </c>
      <c r="AE4552">
        <v>22.650772138638501</v>
      </c>
      <c r="AF4552">
        <v>0.16793847098801201</v>
      </c>
      <c r="AG4552">
        <v>0.68151250837662902</v>
      </c>
      <c r="AH4552">
        <v>23.576771453417599</v>
      </c>
      <c r="AI4552">
        <v>0.14667288820271701</v>
      </c>
      <c r="AJ4552">
        <v>0.78121606160956403</v>
      </c>
      <c r="AK4552">
        <v>23.650772029096</v>
      </c>
    </row>
    <row r="4553" spans="1:37" x14ac:dyDescent="0.2">
      <c r="A4553" t="s">
        <v>13888</v>
      </c>
      <c r="B4553">
        <v>178966031</v>
      </c>
      <c r="C4553">
        <v>178966181</v>
      </c>
      <c r="D4553">
        <v>151</v>
      </c>
      <c r="E4553" t="s">
        <v>15472</v>
      </c>
      <c r="F4553">
        <v>3</v>
      </c>
      <c r="G4553" t="s">
        <v>15473</v>
      </c>
      <c r="H4553" t="s">
        <v>34190</v>
      </c>
      <c r="I4553">
        <v>2</v>
      </c>
      <c r="J4553">
        <v>178915751</v>
      </c>
      <c r="K4553">
        <v>178926665</v>
      </c>
      <c r="L4553">
        <v>10915</v>
      </c>
      <c r="M4553">
        <v>2</v>
      </c>
      <c r="N4553">
        <v>285025</v>
      </c>
      <c r="O4553" t="s">
        <v>15469</v>
      </c>
      <c r="P4553">
        <v>-39366</v>
      </c>
      <c r="Q4553" t="s">
        <v>15470</v>
      </c>
      <c r="R4553" t="s">
        <v>15471</v>
      </c>
      <c r="S4553" t="s">
        <v>34191</v>
      </c>
      <c r="T4553">
        <v>0.32911398597860803</v>
      </c>
      <c r="U4553">
        <v>0.603102917160658</v>
      </c>
      <c r="V4553">
        <v>23.576771453417599</v>
      </c>
      <c r="W4553">
        <v>0.29261482077562401</v>
      </c>
      <c r="X4553">
        <v>0.704072456322962</v>
      </c>
      <c r="Y4553">
        <v>23.650772029096</v>
      </c>
      <c r="Z4553">
        <v>0.48464167878831399</v>
      </c>
      <c r="AA4553">
        <v>0.84435025072159198</v>
      </c>
      <c r="AB4553">
        <v>22.6132974389852</v>
      </c>
      <c r="AC4553">
        <v>0.45677901822897599</v>
      </c>
      <c r="AD4553">
        <v>0.82872126865393902</v>
      </c>
      <c r="AE4553">
        <v>22.650772138638501</v>
      </c>
      <c r="AF4553">
        <v>0.16793847098801201</v>
      </c>
      <c r="AG4553">
        <v>0.68151250837662902</v>
      </c>
      <c r="AH4553">
        <v>23.576771453417599</v>
      </c>
      <c r="AI4553">
        <v>0.14667288820271701</v>
      </c>
      <c r="AJ4553">
        <v>0.78121606160956403</v>
      </c>
      <c r="AK4553">
        <v>23.650772029096</v>
      </c>
    </row>
    <row r="4554" spans="1:37" x14ac:dyDescent="0.2">
      <c r="A4554" t="s">
        <v>13888</v>
      </c>
      <c r="B4554">
        <v>179091942</v>
      </c>
      <c r="C4554">
        <v>179092129</v>
      </c>
      <c r="D4554">
        <v>188</v>
      </c>
      <c r="E4554" t="s">
        <v>15474</v>
      </c>
      <c r="F4554">
        <v>2</v>
      </c>
      <c r="G4554" t="s">
        <v>15475</v>
      </c>
      <c r="H4554" t="s">
        <v>31000</v>
      </c>
      <c r="I4554">
        <v>2</v>
      </c>
      <c r="J4554">
        <v>179109322</v>
      </c>
      <c r="K4554">
        <v>179124467</v>
      </c>
      <c r="L4554">
        <v>15146</v>
      </c>
      <c r="M4554">
        <v>2</v>
      </c>
      <c r="N4554">
        <v>91404</v>
      </c>
      <c r="O4554" t="s">
        <v>15476</v>
      </c>
      <c r="P4554">
        <v>32338</v>
      </c>
      <c r="Q4554" t="s">
        <v>15477</v>
      </c>
      <c r="R4554" t="s">
        <v>15478</v>
      </c>
      <c r="S4554" t="s">
        <v>34192</v>
      </c>
      <c r="T4554">
        <v>0.35387198439864398</v>
      </c>
      <c r="U4554">
        <v>0.603102917160658</v>
      </c>
      <c r="V4554">
        <v>-23.1400594672529</v>
      </c>
      <c r="W4554">
        <v>0.94541066367716797</v>
      </c>
      <c r="X4554">
        <v>0.95159051474143896</v>
      </c>
      <c r="Y4554">
        <v>-4.9542667055022402E-2</v>
      </c>
      <c r="Z4554">
        <v>0.65379035313853895</v>
      </c>
      <c r="AA4554">
        <v>0.84521697243271998</v>
      </c>
      <c r="AB4554">
        <v>-1.21826170467019</v>
      </c>
      <c r="AC4554">
        <v>0.71753805159658501</v>
      </c>
      <c r="AD4554">
        <v>0.87989882095915395</v>
      </c>
      <c r="AE4554">
        <v>-1.0495424901480801</v>
      </c>
      <c r="AF4554">
        <v>0.32549523997010099</v>
      </c>
      <c r="AG4554">
        <v>0.70473078222419605</v>
      </c>
      <c r="AH4554">
        <v>-23.057002604976802</v>
      </c>
      <c r="AI4554">
        <v>0.59609816080359102</v>
      </c>
      <c r="AJ4554">
        <v>0.78121606160956403</v>
      </c>
      <c r="AK4554">
        <v>0.81921265845953295</v>
      </c>
    </row>
    <row r="4555" spans="1:37" x14ac:dyDescent="0.2">
      <c r="A4555" t="s">
        <v>13888</v>
      </c>
      <c r="B4555">
        <v>179196532</v>
      </c>
      <c r="C4555">
        <v>179196708</v>
      </c>
      <c r="D4555">
        <v>177</v>
      </c>
      <c r="E4555" t="s">
        <v>15479</v>
      </c>
      <c r="F4555">
        <v>1</v>
      </c>
      <c r="G4555" t="s">
        <v>15480</v>
      </c>
      <c r="H4555" t="s">
        <v>34193</v>
      </c>
      <c r="I4555">
        <v>2</v>
      </c>
      <c r="J4555">
        <v>179162483</v>
      </c>
      <c r="K4555">
        <v>179191866</v>
      </c>
      <c r="L4555">
        <v>29384</v>
      </c>
      <c r="M4555">
        <v>2</v>
      </c>
      <c r="N4555">
        <v>91404</v>
      </c>
      <c r="O4555" t="s">
        <v>15481</v>
      </c>
      <c r="P4555">
        <v>-4666</v>
      </c>
      <c r="Q4555" t="s">
        <v>15477</v>
      </c>
      <c r="R4555" t="s">
        <v>15478</v>
      </c>
      <c r="S4555" t="s">
        <v>34192</v>
      </c>
      <c r="T4555">
        <v>0.32911398597860803</v>
      </c>
      <c r="U4555">
        <v>0.603102917160658</v>
      </c>
      <c r="V4555">
        <v>24.860360547601299</v>
      </c>
      <c r="W4555">
        <v>0.94541066367716797</v>
      </c>
      <c r="X4555">
        <v>0.95159051474143896</v>
      </c>
      <c r="Y4555">
        <v>-0.53723670745271801</v>
      </c>
      <c r="Z4555">
        <v>0.48464167878831399</v>
      </c>
      <c r="AA4555">
        <v>0.84435025072159198</v>
      </c>
      <c r="AB4555">
        <v>23.896886468623499</v>
      </c>
      <c r="AC4555">
        <v>0.71753805159658501</v>
      </c>
      <c r="AD4555">
        <v>0.87989882095915395</v>
      </c>
      <c r="AE4555">
        <v>-1.53723662840624</v>
      </c>
      <c r="AF4555">
        <v>0.16793847098801201</v>
      </c>
      <c r="AG4555">
        <v>0.68151250837662902</v>
      </c>
      <c r="AH4555">
        <v>24.860360547601299</v>
      </c>
      <c r="AI4555">
        <v>0.59609816080359102</v>
      </c>
      <c r="AJ4555">
        <v>0.78121606160956403</v>
      </c>
      <c r="AK4555">
        <v>0.33151871427199398</v>
      </c>
    </row>
    <row r="4556" spans="1:37" x14ac:dyDescent="0.2">
      <c r="A4556" t="s">
        <v>13888</v>
      </c>
      <c r="B4556">
        <v>179196708</v>
      </c>
      <c r="C4556">
        <v>179196884</v>
      </c>
      <c r="D4556">
        <v>177</v>
      </c>
      <c r="E4556" t="s">
        <v>15482</v>
      </c>
      <c r="F4556">
        <v>2</v>
      </c>
      <c r="G4556" t="s">
        <v>15483</v>
      </c>
      <c r="H4556" t="s">
        <v>34193</v>
      </c>
      <c r="I4556">
        <v>2</v>
      </c>
      <c r="J4556">
        <v>179162483</v>
      </c>
      <c r="K4556">
        <v>179191866</v>
      </c>
      <c r="L4556">
        <v>29384</v>
      </c>
      <c r="M4556">
        <v>2</v>
      </c>
      <c r="N4556">
        <v>91404</v>
      </c>
      <c r="O4556" t="s">
        <v>15481</v>
      </c>
      <c r="P4556">
        <v>-4842</v>
      </c>
      <c r="Q4556" t="s">
        <v>15477</v>
      </c>
      <c r="R4556" t="s">
        <v>15478</v>
      </c>
      <c r="S4556" t="s">
        <v>34192</v>
      </c>
      <c r="T4556">
        <v>0.32911398597860803</v>
      </c>
      <c r="U4556">
        <v>0.603102917160658</v>
      </c>
      <c r="V4556">
        <v>24.734829669823402</v>
      </c>
      <c r="W4556">
        <v>0.94541066367716797</v>
      </c>
      <c r="X4556">
        <v>0.95159051474143896</v>
      </c>
      <c r="Y4556">
        <v>-0.41170583032068597</v>
      </c>
      <c r="Z4556">
        <v>0.48464167878831399</v>
      </c>
      <c r="AA4556">
        <v>0.84435025072159198</v>
      </c>
      <c r="AB4556">
        <v>23.7713555949362</v>
      </c>
      <c r="AC4556">
        <v>0.71753805159658501</v>
      </c>
      <c r="AD4556">
        <v>0.87989882095915395</v>
      </c>
      <c r="AE4556">
        <v>-1.4117057512742099</v>
      </c>
      <c r="AF4556">
        <v>0.16793847098801201</v>
      </c>
      <c r="AG4556">
        <v>0.68151250837662902</v>
      </c>
      <c r="AH4556">
        <v>24.734829669823402</v>
      </c>
      <c r="AI4556">
        <v>0.59609816080359102</v>
      </c>
      <c r="AJ4556">
        <v>0.78121606160956403</v>
      </c>
      <c r="AK4556">
        <v>0.45704958731338602</v>
      </c>
    </row>
    <row r="4557" spans="1:37" x14ac:dyDescent="0.2">
      <c r="A4557" t="s">
        <v>13888</v>
      </c>
      <c r="B4557">
        <v>179328738</v>
      </c>
      <c r="C4557">
        <v>179328889</v>
      </c>
      <c r="D4557">
        <v>152</v>
      </c>
      <c r="E4557" t="s">
        <v>15484</v>
      </c>
      <c r="F4557">
        <v>1</v>
      </c>
      <c r="G4557" t="s">
        <v>15485</v>
      </c>
      <c r="H4557" t="s">
        <v>31000</v>
      </c>
      <c r="I4557">
        <v>2</v>
      </c>
      <c r="J4557">
        <v>179101678</v>
      </c>
      <c r="K4557">
        <v>179264832</v>
      </c>
      <c r="L4557">
        <v>163155</v>
      </c>
      <c r="M4557">
        <v>2</v>
      </c>
      <c r="N4557">
        <v>91404</v>
      </c>
      <c r="O4557" t="s">
        <v>15486</v>
      </c>
      <c r="P4557">
        <v>-63906</v>
      </c>
      <c r="Q4557" t="s">
        <v>15477</v>
      </c>
      <c r="R4557" t="s">
        <v>15478</v>
      </c>
      <c r="S4557" t="s">
        <v>34192</v>
      </c>
      <c r="T4557">
        <v>0.35407216884638498</v>
      </c>
      <c r="U4557">
        <v>0.60332625373043403</v>
      </c>
      <c r="V4557">
        <v>0.368376163953061</v>
      </c>
      <c r="W4557">
        <v>0.61982070208390505</v>
      </c>
      <c r="X4557">
        <v>0.93160866548491295</v>
      </c>
      <c r="Y4557">
        <v>-0.14429319013535999</v>
      </c>
      <c r="Z4557">
        <v>0.97514630564487204</v>
      </c>
      <c r="AA4557">
        <v>1</v>
      </c>
      <c r="AB4557">
        <v>0.1231798880549</v>
      </c>
      <c r="AC4557">
        <v>0.54477273084461197</v>
      </c>
      <c r="AD4557">
        <v>0.87989882095915395</v>
      </c>
      <c r="AE4557">
        <v>-0.19468873994199001</v>
      </c>
      <c r="AF4557">
        <v>0.177793844846659</v>
      </c>
      <c r="AG4557">
        <v>0.68151250837662902</v>
      </c>
      <c r="AH4557">
        <v>0.455412161332437</v>
      </c>
      <c r="AI4557">
        <v>0.68985212337263302</v>
      </c>
      <c r="AJ4557">
        <v>0.86150285357260603</v>
      </c>
      <c r="AK4557">
        <v>-3.7796088310730898E-2</v>
      </c>
    </row>
    <row r="4558" spans="1:37" x14ac:dyDescent="0.2">
      <c r="A4558" t="s">
        <v>13888</v>
      </c>
      <c r="B4558">
        <v>182212849</v>
      </c>
      <c r="C4558">
        <v>182212999</v>
      </c>
      <c r="D4558">
        <v>151</v>
      </c>
      <c r="E4558" t="s">
        <v>15487</v>
      </c>
      <c r="F4558">
        <v>2</v>
      </c>
      <c r="G4558" t="s">
        <v>15488</v>
      </c>
      <c r="H4558" t="s">
        <v>34194</v>
      </c>
      <c r="I4558">
        <v>2</v>
      </c>
      <c r="J4558">
        <v>182167887</v>
      </c>
      <c r="K4558">
        <v>182242063</v>
      </c>
      <c r="L4558">
        <v>74177</v>
      </c>
      <c r="M4558">
        <v>2</v>
      </c>
      <c r="N4558">
        <v>5136</v>
      </c>
      <c r="O4558" t="s">
        <v>15489</v>
      </c>
      <c r="P4558">
        <v>29064</v>
      </c>
      <c r="Q4558" t="s">
        <v>15490</v>
      </c>
      <c r="R4558" t="s">
        <v>15491</v>
      </c>
      <c r="S4558" t="s">
        <v>34195</v>
      </c>
      <c r="T4558">
        <v>0.583211159830616</v>
      </c>
      <c r="U4558">
        <v>0.81360520874211995</v>
      </c>
      <c r="V4558">
        <v>-2.3431712306450398</v>
      </c>
      <c r="W4558">
        <v>0.89107655920673101</v>
      </c>
      <c r="X4558">
        <v>0.95159051474143896</v>
      </c>
      <c r="Y4558">
        <v>3.22768279112511</v>
      </c>
      <c r="Z4558">
        <v>0.51787522577244804</v>
      </c>
      <c r="AA4558">
        <v>0.84521697243271998</v>
      </c>
      <c r="AB4558">
        <v>-0.74143342979576998</v>
      </c>
      <c r="AC4558">
        <v>0.38968295564817701</v>
      </c>
      <c r="AD4558">
        <v>0.80432780881118404</v>
      </c>
      <c r="AE4558">
        <v>3.5244157769375701</v>
      </c>
      <c r="AF4558">
        <v>0.83161262987502205</v>
      </c>
      <c r="AG4558">
        <v>0.93643259101490195</v>
      </c>
      <c r="AH4558">
        <v>-2.3570305069789401</v>
      </c>
      <c r="AI4558">
        <v>0.61187545788734798</v>
      </c>
      <c r="AJ4558">
        <v>0.792270719854135</v>
      </c>
      <c r="AK4558">
        <v>0.47904831557931699</v>
      </c>
    </row>
    <row r="4559" spans="1:37" x14ac:dyDescent="0.2">
      <c r="A4559" t="s">
        <v>13888</v>
      </c>
      <c r="B4559">
        <v>182212999</v>
      </c>
      <c r="C4559">
        <v>182213149</v>
      </c>
      <c r="D4559">
        <v>151</v>
      </c>
      <c r="E4559" t="s">
        <v>15492</v>
      </c>
      <c r="F4559">
        <v>2</v>
      </c>
      <c r="G4559" t="s">
        <v>15493</v>
      </c>
      <c r="H4559" t="s">
        <v>34194</v>
      </c>
      <c r="I4559">
        <v>2</v>
      </c>
      <c r="J4559">
        <v>182167887</v>
      </c>
      <c r="K4559">
        <v>182242063</v>
      </c>
      <c r="L4559">
        <v>74177</v>
      </c>
      <c r="M4559">
        <v>2</v>
      </c>
      <c r="N4559">
        <v>5136</v>
      </c>
      <c r="O4559" t="s">
        <v>15489</v>
      </c>
      <c r="P4559">
        <v>28914</v>
      </c>
      <c r="Q4559" t="s">
        <v>15490</v>
      </c>
      <c r="R4559" t="s">
        <v>15491</v>
      </c>
      <c r="S4559" t="s">
        <v>34195</v>
      </c>
      <c r="T4559">
        <v>0.583211159830616</v>
      </c>
      <c r="U4559">
        <v>0.81360520874211995</v>
      </c>
      <c r="V4559">
        <v>-2.3431712306450398</v>
      </c>
      <c r="W4559">
        <v>0.89107655920673101</v>
      </c>
      <c r="X4559">
        <v>0.95159051474143896</v>
      </c>
      <c r="Y4559">
        <v>3.22768279112511</v>
      </c>
      <c r="Z4559">
        <v>0.51787522577244804</v>
      </c>
      <c r="AA4559">
        <v>0.84521697243271998</v>
      </c>
      <c r="AB4559">
        <v>-0.74143342979576998</v>
      </c>
      <c r="AC4559">
        <v>0.38968295564817701</v>
      </c>
      <c r="AD4559">
        <v>0.80432780881118404</v>
      </c>
      <c r="AE4559">
        <v>3.5244157769375701</v>
      </c>
      <c r="AF4559">
        <v>0.83161262987502205</v>
      </c>
      <c r="AG4559">
        <v>0.93643259101490195</v>
      </c>
      <c r="AH4559">
        <v>-2.3570305069789401</v>
      </c>
      <c r="AI4559">
        <v>0.61187545788734798</v>
      </c>
      <c r="AJ4559">
        <v>0.792270719854135</v>
      </c>
      <c r="AK4559">
        <v>0.47904831557931699</v>
      </c>
    </row>
    <row r="4560" spans="1:37" x14ac:dyDescent="0.2">
      <c r="A4560" t="s">
        <v>13888</v>
      </c>
      <c r="B4560">
        <v>184357180</v>
      </c>
      <c r="C4560">
        <v>184357331</v>
      </c>
      <c r="D4560">
        <v>152</v>
      </c>
      <c r="E4560" t="s">
        <v>15494</v>
      </c>
      <c r="F4560">
        <v>3</v>
      </c>
      <c r="G4560" t="s">
        <v>15495</v>
      </c>
      <c r="H4560" t="s">
        <v>34196</v>
      </c>
      <c r="I4560">
        <v>2</v>
      </c>
      <c r="J4560">
        <v>184378975</v>
      </c>
      <c r="K4560">
        <v>184379044</v>
      </c>
      <c r="L4560">
        <v>70</v>
      </c>
      <c r="M4560">
        <v>1</v>
      </c>
      <c r="N4560">
        <v>100616305</v>
      </c>
      <c r="O4560" t="s">
        <v>15496</v>
      </c>
      <c r="P4560">
        <v>-21644</v>
      </c>
      <c r="Q4560" t="s">
        <v>15497</v>
      </c>
      <c r="R4560" t="s">
        <v>15498</v>
      </c>
      <c r="S4560" t="s">
        <v>34197</v>
      </c>
      <c r="T4560">
        <v>0.60318812523568999</v>
      </c>
      <c r="U4560">
        <v>0.82125442047224695</v>
      </c>
      <c r="V4560">
        <v>-0.42835692479477899</v>
      </c>
      <c r="W4560">
        <v>0.55921050581604403</v>
      </c>
      <c r="X4560">
        <v>0.85516106823402505</v>
      </c>
      <c r="Y4560">
        <v>6.8740216588640907E-2</v>
      </c>
      <c r="Z4560">
        <v>0.77106595307541304</v>
      </c>
      <c r="AA4560">
        <v>0.90715953597453902</v>
      </c>
      <c r="AB4560">
        <v>-1.09997894086732</v>
      </c>
      <c r="AC4560">
        <v>0.87571881649376604</v>
      </c>
      <c r="AD4560">
        <v>0.94068432309766403</v>
      </c>
      <c r="AE4560">
        <v>-0.93125971238608496</v>
      </c>
      <c r="AF4560">
        <v>0.54505380959242</v>
      </c>
      <c r="AG4560">
        <v>0.80674443595273604</v>
      </c>
      <c r="AH4560">
        <v>0.28877296072298098</v>
      </c>
      <c r="AI4560">
        <v>0.17429946207342401</v>
      </c>
      <c r="AJ4560">
        <v>0.78121606160956403</v>
      </c>
      <c r="AK4560">
        <v>0.93749562177406398</v>
      </c>
    </row>
    <row r="4561" spans="1:37" x14ac:dyDescent="0.2">
      <c r="A4561" t="s">
        <v>13888</v>
      </c>
      <c r="B4561">
        <v>187658949</v>
      </c>
      <c r="C4561">
        <v>187659091</v>
      </c>
      <c r="D4561">
        <v>143</v>
      </c>
      <c r="E4561" t="s">
        <v>15499</v>
      </c>
      <c r="F4561">
        <v>2</v>
      </c>
      <c r="G4561" t="s">
        <v>15500</v>
      </c>
      <c r="H4561" t="s">
        <v>31000</v>
      </c>
      <c r="I4561">
        <v>2</v>
      </c>
      <c r="J4561">
        <v>187496881</v>
      </c>
      <c r="K4561">
        <v>187565760</v>
      </c>
      <c r="L4561">
        <v>68880</v>
      </c>
      <c r="M4561">
        <v>2</v>
      </c>
      <c r="N4561">
        <v>7035</v>
      </c>
      <c r="O4561" t="s">
        <v>15501</v>
      </c>
      <c r="P4561">
        <v>-93189</v>
      </c>
      <c r="Q4561" t="s">
        <v>15502</v>
      </c>
      <c r="R4561" t="s">
        <v>15503</v>
      </c>
      <c r="S4561" t="s">
        <v>34198</v>
      </c>
      <c r="T4561">
        <v>1</v>
      </c>
      <c r="U4561">
        <v>1</v>
      </c>
      <c r="V4561">
        <v>-0.75919848628056097</v>
      </c>
      <c r="W4561">
        <v>0.89107655920673101</v>
      </c>
      <c r="X4561">
        <v>0.95159051474143896</v>
      </c>
      <c r="Y4561">
        <v>1.10522223150689</v>
      </c>
      <c r="Z4561">
        <v>0.65379035313853895</v>
      </c>
      <c r="AA4561">
        <v>0.84521697243271998</v>
      </c>
      <c r="AB4561">
        <v>-1.72267249383189</v>
      </c>
      <c r="AC4561">
        <v>0.75388744886274095</v>
      </c>
      <c r="AD4561">
        <v>0.87989882095915395</v>
      </c>
      <c r="AE4561">
        <v>0.105222297017262</v>
      </c>
      <c r="AF4561">
        <v>0.64997455747578503</v>
      </c>
      <c r="AG4561">
        <v>0.80674443595273604</v>
      </c>
      <c r="AH4561">
        <v>0.17041212031767</v>
      </c>
      <c r="AI4561">
        <v>0.56157887380500204</v>
      </c>
      <c r="AJ4561">
        <v>0.78121606160956403</v>
      </c>
      <c r="AK4561">
        <v>1.97397758180508</v>
      </c>
    </row>
    <row r="4562" spans="1:37" x14ac:dyDescent="0.2">
      <c r="A4562" t="s">
        <v>13888</v>
      </c>
      <c r="B4562">
        <v>191366891</v>
      </c>
      <c r="C4562">
        <v>191367042</v>
      </c>
      <c r="D4562">
        <v>152</v>
      </c>
      <c r="E4562" t="s">
        <v>15504</v>
      </c>
      <c r="F4562">
        <v>1</v>
      </c>
      <c r="G4562" t="s">
        <v>15505</v>
      </c>
      <c r="H4562" t="s">
        <v>31032</v>
      </c>
      <c r="I4562">
        <v>2</v>
      </c>
      <c r="J4562">
        <v>191369564</v>
      </c>
      <c r="K4562">
        <v>191387284</v>
      </c>
      <c r="L4562">
        <v>17721</v>
      </c>
      <c r="M4562">
        <v>1</v>
      </c>
      <c r="N4562">
        <v>4430</v>
      </c>
      <c r="O4562" t="s">
        <v>15506</v>
      </c>
      <c r="P4562">
        <v>-2522</v>
      </c>
      <c r="Q4562" t="s">
        <v>15507</v>
      </c>
      <c r="R4562" t="s">
        <v>15508</v>
      </c>
      <c r="S4562" t="s">
        <v>34199</v>
      </c>
      <c r="T4562">
        <v>0.13593351853091001</v>
      </c>
      <c r="U4562">
        <v>0.603102917160658</v>
      </c>
      <c r="V4562">
        <v>2.2583646738990502</v>
      </c>
      <c r="W4562">
        <v>0.371855812393517</v>
      </c>
      <c r="X4562">
        <v>0.704072456322962</v>
      </c>
      <c r="Y4562">
        <v>-1.7918456186728</v>
      </c>
      <c r="Z4562">
        <v>0.221262169240492</v>
      </c>
      <c r="AA4562">
        <v>0.72610664078822296</v>
      </c>
      <c r="AB4562">
        <v>1.71375913115226</v>
      </c>
      <c r="AC4562">
        <v>0.69663268565404801</v>
      </c>
      <c r="AD4562">
        <v>0.87989882095915395</v>
      </c>
      <c r="AE4562">
        <v>-0.83272468099444996</v>
      </c>
      <c r="AF4562">
        <v>0.147455867869249</v>
      </c>
      <c r="AG4562">
        <v>0.68151250837662902</v>
      </c>
      <c r="AH4562">
        <v>1.84596667817664</v>
      </c>
      <c r="AI4562">
        <v>0.29133101895795899</v>
      </c>
      <c r="AJ4562">
        <v>0.78121606160956403</v>
      </c>
      <c r="AK4562">
        <v>-1.67931643541145</v>
      </c>
    </row>
    <row r="4563" spans="1:37" x14ac:dyDescent="0.2">
      <c r="A4563" t="s">
        <v>13888</v>
      </c>
      <c r="B4563">
        <v>192273516</v>
      </c>
      <c r="C4563">
        <v>192273692</v>
      </c>
      <c r="D4563">
        <v>177</v>
      </c>
      <c r="E4563" t="s">
        <v>15509</v>
      </c>
      <c r="F4563">
        <v>3</v>
      </c>
      <c r="G4563" t="s">
        <v>15510</v>
      </c>
      <c r="H4563" t="s">
        <v>31000</v>
      </c>
      <c r="I4563">
        <v>2</v>
      </c>
      <c r="J4563">
        <v>191949046</v>
      </c>
      <c r="K4563">
        <v>192194933</v>
      </c>
      <c r="L4563">
        <v>245888</v>
      </c>
      <c r="M4563">
        <v>2</v>
      </c>
      <c r="N4563">
        <v>23671</v>
      </c>
      <c r="O4563" t="s">
        <v>15511</v>
      </c>
      <c r="P4563">
        <v>-78583</v>
      </c>
      <c r="Q4563" t="s">
        <v>15512</v>
      </c>
      <c r="R4563" t="s">
        <v>15513</v>
      </c>
      <c r="S4563" t="s">
        <v>34200</v>
      </c>
      <c r="T4563">
        <v>0.46589546945171201</v>
      </c>
      <c r="U4563">
        <v>0.75888032241319403</v>
      </c>
      <c r="V4563">
        <v>0.17606851576969501</v>
      </c>
      <c r="W4563">
        <v>0.77607400606446297</v>
      </c>
      <c r="X4563">
        <v>0.95159051474143896</v>
      </c>
      <c r="Y4563">
        <v>9.7737403153687397E-2</v>
      </c>
      <c r="Z4563">
        <v>0.87858657601226997</v>
      </c>
      <c r="AA4563">
        <v>0.99919698600769702</v>
      </c>
      <c r="AB4563">
        <v>0.31781395431473403</v>
      </c>
      <c r="AC4563">
        <v>0.97389079229664699</v>
      </c>
      <c r="AD4563">
        <v>0.98031027550246497</v>
      </c>
      <c r="AE4563">
        <v>-8.6592561537946006E-2</v>
      </c>
      <c r="AF4563">
        <v>0.29879649160288302</v>
      </c>
      <c r="AG4563">
        <v>0.70473078222419605</v>
      </c>
      <c r="AH4563">
        <v>-5.7057512917003401E-2</v>
      </c>
      <c r="AI4563">
        <v>0.674787542612034</v>
      </c>
      <c r="AJ4563">
        <v>0.84690673457393595</v>
      </c>
      <c r="AK4563">
        <v>0.22497419823950501</v>
      </c>
    </row>
    <row r="4564" spans="1:37" x14ac:dyDescent="0.2">
      <c r="A4564" t="s">
        <v>13888</v>
      </c>
      <c r="B4564">
        <v>192273692</v>
      </c>
      <c r="C4564">
        <v>192273868</v>
      </c>
      <c r="D4564">
        <v>177</v>
      </c>
      <c r="E4564" t="s">
        <v>15514</v>
      </c>
      <c r="F4564">
        <v>3</v>
      </c>
      <c r="G4564" t="s">
        <v>15515</v>
      </c>
      <c r="H4564" t="s">
        <v>31000</v>
      </c>
      <c r="I4564">
        <v>2</v>
      </c>
      <c r="J4564">
        <v>191949046</v>
      </c>
      <c r="K4564">
        <v>192194933</v>
      </c>
      <c r="L4564">
        <v>245888</v>
      </c>
      <c r="M4564">
        <v>2</v>
      </c>
      <c r="N4564">
        <v>23671</v>
      </c>
      <c r="O4564" t="s">
        <v>15511</v>
      </c>
      <c r="P4564">
        <v>-78759</v>
      </c>
      <c r="Q4564" t="s">
        <v>15512</v>
      </c>
      <c r="R4564" t="s">
        <v>15513</v>
      </c>
      <c r="S4564" t="s">
        <v>34200</v>
      </c>
      <c r="T4564">
        <v>0.46589546945171201</v>
      </c>
      <c r="U4564">
        <v>0.75888032241319403</v>
      </c>
      <c r="V4564">
        <v>9.5747997169035107E-2</v>
      </c>
      <c r="W4564">
        <v>0.77607400606446297</v>
      </c>
      <c r="X4564">
        <v>0.95159051474143896</v>
      </c>
      <c r="Y4564">
        <v>3.5414701364466998E-2</v>
      </c>
      <c r="Z4564">
        <v>0.87858657601226997</v>
      </c>
      <c r="AA4564">
        <v>0.99919698600769702</v>
      </c>
      <c r="AB4564">
        <v>0.237493435714075</v>
      </c>
      <c r="AC4564">
        <v>0.97389079229664699</v>
      </c>
      <c r="AD4564">
        <v>0.98031027550246497</v>
      </c>
      <c r="AE4564">
        <v>-0.14891526332716601</v>
      </c>
      <c r="AF4564">
        <v>0.29879649160288302</v>
      </c>
      <c r="AG4564">
        <v>0.70473078222419605</v>
      </c>
      <c r="AH4564">
        <v>-9.3487466462111299E-2</v>
      </c>
      <c r="AI4564">
        <v>0.674787542612034</v>
      </c>
      <c r="AJ4564">
        <v>0.84690673457393595</v>
      </c>
      <c r="AK4564">
        <v>0.18737576385669399</v>
      </c>
    </row>
    <row r="4565" spans="1:37" x14ac:dyDescent="0.2">
      <c r="A4565" t="s">
        <v>13888</v>
      </c>
      <c r="B4565">
        <v>193217508</v>
      </c>
      <c r="C4565">
        <v>193217672</v>
      </c>
      <c r="D4565">
        <v>165</v>
      </c>
      <c r="E4565" t="s">
        <v>15516</v>
      </c>
      <c r="F4565">
        <v>1</v>
      </c>
      <c r="G4565" t="s">
        <v>15517</v>
      </c>
      <c r="H4565" t="s">
        <v>31000</v>
      </c>
      <c r="I4565">
        <v>2</v>
      </c>
      <c r="J4565">
        <v>192749967</v>
      </c>
      <c r="K4565">
        <v>192776068</v>
      </c>
      <c r="L4565">
        <v>26102</v>
      </c>
      <c r="M4565">
        <v>1</v>
      </c>
      <c r="N4565">
        <v>64002</v>
      </c>
      <c r="O4565" t="s">
        <v>15518</v>
      </c>
      <c r="P4565">
        <v>467541</v>
      </c>
      <c r="Q4565" t="s">
        <v>15519</v>
      </c>
      <c r="R4565" t="s">
        <v>15520</v>
      </c>
      <c r="S4565" t="s">
        <v>34201</v>
      </c>
      <c r="T4565">
        <v>0.97979524468909096</v>
      </c>
      <c r="U4565">
        <v>1</v>
      </c>
      <c r="V4565">
        <v>0.36993116740772097</v>
      </c>
      <c r="W4565">
        <v>0.87626418272964801</v>
      </c>
      <c r="X4565">
        <v>0.95159051474143896</v>
      </c>
      <c r="Y4565">
        <v>-0.12702773027675099</v>
      </c>
      <c r="Z4565">
        <v>0.94067464303402304</v>
      </c>
      <c r="AA4565">
        <v>0.99919698600769702</v>
      </c>
      <c r="AB4565">
        <v>0.29552875525487499</v>
      </c>
      <c r="AC4565">
        <v>0.25878032848854299</v>
      </c>
      <c r="AD4565">
        <v>0.68253123924728298</v>
      </c>
      <c r="AE4565">
        <v>-1.12702766561449</v>
      </c>
      <c r="AF4565">
        <v>1</v>
      </c>
      <c r="AG4565">
        <v>1</v>
      </c>
      <c r="AH4565">
        <v>0.26491590917032298</v>
      </c>
      <c r="AI4565">
        <v>0.50844394355825095</v>
      </c>
      <c r="AJ4565">
        <v>0.78121606160956403</v>
      </c>
      <c r="AK4565">
        <v>0.74172768753051299</v>
      </c>
    </row>
    <row r="4566" spans="1:37" x14ac:dyDescent="0.2">
      <c r="A4566" t="s">
        <v>13888</v>
      </c>
      <c r="B4566">
        <v>193217672</v>
      </c>
      <c r="C4566">
        <v>193217836</v>
      </c>
      <c r="D4566">
        <v>165</v>
      </c>
      <c r="E4566" t="s">
        <v>15521</v>
      </c>
      <c r="F4566">
        <v>3</v>
      </c>
      <c r="G4566" t="s">
        <v>9883</v>
      </c>
      <c r="H4566" t="s">
        <v>31000</v>
      </c>
      <c r="I4566">
        <v>2</v>
      </c>
      <c r="J4566">
        <v>192749967</v>
      </c>
      <c r="K4566">
        <v>192776068</v>
      </c>
      <c r="L4566">
        <v>26102</v>
      </c>
      <c r="M4566">
        <v>1</v>
      </c>
      <c r="N4566">
        <v>64002</v>
      </c>
      <c r="O4566" t="s">
        <v>15518</v>
      </c>
      <c r="P4566">
        <v>467705</v>
      </c>
      <c r="Q4566" t="s">
        <v>15519</v>
      </c>
      <c r="R4566" t="s">
        <v>15520</v>
      </c>
      <c r="S4566" t="s">
        <v>34201</v>
      </c>
      <c r="T4566">
        <v>0.97979524468909096</v>
      </c>
      <c r="U4566">
        <v>1</v>
      </c>
      <c r="V4566">
        <v>0.36993116740772097</v>
      </c>
      <c r="W4566">
        <v>0.87626418272964801</v>
      </c>
      <c r="X4566">
        <v>0.95159051474143896</v>
      </c>
      <c r="Y4566">
        <v>-0.12702773027675099</v>
      </c>
      <c r="Z4566">
        <v>0.94067464303402304</v>
      </c>
      <c r="AA4566">
        <v>0.99919698600769702</v>
      </c>
      <c r="AB4566">
        <v>0.29552875525487499</v>
      </c>
      <c r="AC4566">
        <v>0.25878032848854299</v>
      </c>
      <c r="AD4566">
        <v>0.68253123924728298</v>
      </c>
      <c r="AE4566">
        <v>-1.12702766561449</v>
      </c>
      <c r="AF4566">
        <v>1</v>
      </c>
      <c r="AG4566">
        <v>1</v>
      </c>
      <c r="AH4566">
        <v>0.26491590917032298</v>
      </c>
      <c r="AI4566">
        <v>0.50844394355825095</v>
      </c>
      <c r="AJ4566">
        <v>0.78121606160956403</v>
      </c>
      <c r="AK4566">
        <v>0.74172768753051299</v>
      </c>
    </row>
    <row r="4567" spans="1:37" x14ac:dyDescent="0.2">
      <c r="A4567" t="s">
        <v>13888</v>
      </c>
      <c r="B4567">
        <v>193217836</v>
      </c>
      <c r="C4567">
        <v>193218000</v>
      </c>
      <c r="D4567">
        <v>165</v>
      </c>
      <c r="E4567" t="s">
        <v>15522</v>
      </c>
      <c r="F4567">
        <v>1</v>
      </c>
      <c r="G4567" t="s">
        <v>15523</v>
      </c>
      <c r="H4567" t="s">
        <v>31000</v>
      </c>
      <c r="I4567">
        <v>2</v>
      </c>
      <c r="J4567">
        <v>192749967</v>
      </c>
      <c r="K4567">
        <v>192776068</v>
      </c>
      <c r="L4567">
        <v>26102</v>
      </c>
      <c r="M4567">
        <v>1</v>
      </c>
      <c r="N4567">
        <v>64002</v>
      </c>
      <c r="O4567" t="s">
        <v>15518</v>
      </c>
      <c r="P4567">
        <v>467869</v>
      </c>
      <c r="Q4567" t="s">
        <v>15519</v>
      </c>
      <c r="R4567" t="s">
        <v>15520</v>
      </c>
      <c r="S4567" t="s">
        <v>34201</v>
      </c>
      <c r="T4567">
        <v>0.97979524468909096</v>
      </c>
      <c r="U4567">
        <v>1</v>
      </c>
      <c r="V4567">
        <v>0.59790128794560105</v>
      </c>
      <c r="W4567">
        <v>0.87626418272964801</v>
      </c>
      <c r="X4567">
        <v>0.95159051474143896</v>
      </c>
      <c r="Y4567">
        <v>-1.8977530888544199E-2</v>
      </c>
      <c r="Z4567">
        <v>0.94067464303402304</v>
      </c>
      <c r="AA4567">
        <v>0.99919698600769702</v>
      </c>
      <c r="AB4567">
        <v>0.523498875792755</v>
      </c>
      <c r="AC4567">
        <v>0.25878032848854299</v>
      </c>
      <c r="AD4567">
        <v>0.68253123924728298</v>
      </c>
      <c r="AE4567">
        <v>-1.01897746622629</v>
      </c>
      <c r="AF4567">
        <v>1</v>
      </c>
      <c r="AG4567">
        <v>1</v>
      </c>
      <c r="AH4567">
        <v>0.37170771480718801</v>
      </c>
      <c r="AI4567">
        <v>0.50844394355825095</v>
      </c>
      <c r="AJ4567">
        <v>0.78121606160956403</v>
      </c>
      <c r="AK4567">
        <v>0.849777883114608</v>
      </c>
    </row>
    <row r="4568" spans="1:37" x14ac:dyDescent="0.2">
      <c r="A4568" t="s">
        <v>13888</v>
      </c>
      <c r="B4568">
        <v>193583801</v>
      </c>
      <c r="C4568">
        <v>193584099</v>
      </c>
      <c r="D4568">
        <v>299</v>
      </c>
      <c r="E4568" t="s">
        <v>15524</v>
      </c>
      <c r="F4568">
        <v>5</v>
      </c>
      <c r="G4568" t="s">
        <v>15525</v>
      </c>
      <c r="H4568" t="s">
        <v>31000</v>
      </c>
      <c r="I4568">
        <v>2</v>
      </c>
      <c r="J4568">
        <v>194344190</v>
      </c>
      <c r="K4568">
        <v>194419640</v>
      </c>
      <c r="L4568">
        <v>75451</v>
      </c>
      <c r="M4568">
        <v>1</v>
      </c>
      <c r="N4568">
        <v>101927406</v>
      </c>
      <c r="O4568" t="s">
        <v>15526</v>
      </c>
      <c r="P4568">
        <v>-760091</v>
      </c>
      <c r="Q4568" t="s">
        <v>15527</v>
      </c>
      <c r="R4568" t="s">
        <v>15528</v>
      </c>
      <c r="S4568" t="s">
        <v>34202</v>
      </c>
      <c r="T4568">
        <v>0.97213403838398904</v>
      </c>
      <c r="U4568">
        <v>1</v>
      </c>
      <c r="V4568">
        <v>1.15958155771018</v>
      </c>
      <c r="W4568">
        <v>0.29261482077562401</v>
      </c>
      <c r="X4568">
        <v>0.704072456322962</v>
      </c>
      <c r="Y4568">
        <v>24.121510078398298</v>
      </c>
      <c r="Z4568">
        <v>0.69013698642955401</v>
      </c>
      <c r="AA4568">
        <v>0.84521697243271998</v>
      </c>
      <c r="AB4568">
        <v>0.19610751278066799</v>
      </c>
      <c r="AC4568">
        <v>0.27780950890804001</v>
      </c>
      <c r="AD4568">
        <v>0.68253123924728298</v>
      </c>
      <c r="AE4568">
        <v>23.6773502437666</v>
      </c>
      <c r="AF4568">
        <v>0.61410715005536498</v>
      </c>
      <c r="AG4568">
        <v>0.80674443595273604</v>
      </c>
      <c r="AH4568">
        <v>2.0891920616459001</v>
      </c>
      <c r="AI4568">
        <v>0.56157887380500204</v>
      </c>
      <c r="AJ4568">
        <v>0.78121606160956403</v>
      </c>
      <c r="AK4568">
        <v>2.2335819491183799</v>
      </c>
    </row>
    <row r="4569" spans="1:37" x14ac:dyDescent="0.2">
      <c r="A4569" t="s">
        <v>13888</v>
      </c>
      <c r="B4569">
        <v>193584139</v>
      </c>
      <c r="C4569">
        <v>193584438</v>
      </c>
      <c r="D4569">
        <v>300</v>
      </c>
      <c r="E4569" t="s">
        <v>15529</v>
      </c>
      <c r="F4569">
        <v>3</v>
      </c>
      <c r="G4569" t="s">
        <v>15530</v>
      </c>
      <c r="H4569" t="s">
        <v>31000</v>
      </c>
      <c r="I4569">
        <v>2</v>
      </c>
      <c r="J4569">
        <v>194344190</v>
      </c>
      <c r="K4569">
        <v>194419640</v>
      </c>
      <c r="L4569">
        <v>75451</v>
      </c>
      <c r="M4569">
        <v>1</v>
      </c>
      <c r="N4569">
        <v>101927406</v>
      </c>
      <c r="O4569" t="s">
        <v>15526</v>
      </c>
      <c r="P4569">
        <v>-759752</v>
      </c>
      <c r="Q4569" t="s">
        <v>15527</v>
      </c>
      <c r="R4569" t="s">
        <v>15528</v>
      </c>
      <c r="S4569" t="s">
        <v>34202</v>
      </c>
      <c r="T4569">
        <v>0.97213403838398904</v>
      </c>
      <c r="U4569">
        <v>1</v>
      </c>
      <c r="V4569">
        <v>0.87007495900534304</v>
      </c>
      <c r="W4569">
        <v>0.29261482077562401</v>
      </c>
      <c r="X4569">
        <v>0.704072456322962</v>
      </c>
      <c r="Y4569">
        <v>23.8320034787689</v>
      </c>
      <c r="Z4569">
        <v>0.69013698642955401</v>
      </c>
      <c r="AA4569">
        <v>0.84521697243271998</v>
      </c>
      <c r="AB4569">
        <v>-9.3399068358534093E-2</v>
      </c>
      <c r="AC4569">
        <v>0.27780950890804001</v>
      </c>
      <c r="AD4569">
        <v>0.68253123924728298</v>
      </c>
      <c r="AE4569">
        <v>23.4868737232283</v>
      </c>
      <c r="AF4569">
        <v>0.61410715005536498</v>
      </c>
      <c r="AG4569">
        <v>0.80674443595273604</v>
      </c>
      <c r="AH4569">
        <v>1.7996854629410599</v>
      </c>
      <c r="AI4569">
        <v>0.56157887380500204</v>
      </c>
      <c r="AJ4569">
        <v>0.78121606160956403</v>
      </c>
      <c r="AK4569">
        <v>1.9440753494890399</v>
      </c>
    </row>
    <row r="4570" spans="1:37" x14ac:dyDescent="0.2">
      <c r="A4570" t="s">
        <v>13888</v>
      </c>
      <c r="B4570">
        <v>196526564</v>
      </c>
      <c r="C4570">
        <v>196526746</v>
      </c>
      <c r="D4570">
        <v>183</v>
      </c>
      <c r="E4570" t="s">
        <v>15531</v>
      </c>
      <c r="F4570">
        <v>1</v>
      </c>
      <c r="G4570" t="s">
        <v>15532</v>
      </c>
      <c r="H4570" t="s">
        <v>34203</v>
      </c>
      <c r="I4570">
        <v>2</v>
      </c>
      <c r="J4570">
        <v>196199337</v>
      </c>
      <c r="K4570">
        <v>196586729</v>
      </c>
      <c r="L4570">
        <v>387393</v>
      </c>
      <c r="M4570">
        <v>2</v>
      </c>
      <c r="N4570">
        <v>57520</v>
      </c>
      <c r="O4570" t="s">
        <v>15533</v>
      </c>
      <c r="P4570">
        <v>59983</v>
      </c>
      <c r="Q4570" t="s">
        <v>15534</v>
      </c>
      <c r="R4570" t="s">
        <v>15535</v>
      </c>
      <c r="S4570" t="s">
        <v>34204</v>
      </c>
      <c r="T4570">
        <v>0.97213403838398904</v>
      </c>
      <c r="U4570">
        <v>1</v>
      </c>
      <c r="V4570">
        <v>1.2819366140462001</v>
      </c>
      <c r="W4570">
        <v>0.23378313855274899</v>
      </c>
      <c r="X4570">
        <v>0.704072456322962</v>
      </c>
      <c r="Y4570">
        <v>1.6929900326188201</v>
      </c>
      <c r="Z4570">
        <v>0.96726857278496403</v>
      </c>
      <c r="AA4570">
        <v>0.99919698600769702</v>
      </c>
      <c r="AB4570">
        <v>0.41839551728610402</v>
      </c>
      <c r="AC4570">
        <v>0.615069744472027</v>
      </c>
      <c r="AD4570">
        <v>0.87989882095915395</v>
      </c>
      <c r="AE4570">
        <v>0.69299008295809705</v>
      </c>
      <c r="AF4570">
        <v>0.98343762640780896</v>
      </c>
      <c r="AG4570">
        <v>1</v>
      </c>
      <c r="AH4570">
        <v>1.98985331840164</v>
      </c>
      <c r="AI4570">
        <v>5.6729316954765997E-2</v>
      </c>
      <c r="AJ4570">
        <v>0.78121606160956403</v>
      </c>
      <c r="AK4570">
        <v>2.5617453648866402</v>
      </c>
    </row>
    <row r="4571" spans="1:37" x14ac:dyDescent="0.2">
      <c r="A4571" t="s">
        <v>13888</v>
      </c>
      <c r="B4571">
        <v>196526746</v>
      </c>
      <c r="C4571">
        <v>196526928</v>
      </c>
      <c r="D4571">
        <v>183</v>
      </c>
      <c r="E4571" t="s">
        <v>15536</v>
      </c>
      <c r="F4571">
        <v>2</v>
      </c>
      <c r="G4571" t="s">
        <v>15537</v>
      </c>
      <c r="H4571" t="s">
        <v>34203</v>
      </c>
      <c r="I4571">
        <v>2</v>
      </c>
      <c r="J4571">
        <v>196199337</v>
      </c>
      <c r="K4571">
        <v>196586729</v>
      </c>
      <c r="L4571">
        <v>387393</v>
      </c>
      <c r="M4571">
        <v>2</v>
      </c>
      <c r="N4571">
        <v>57520</v>
      </c>
      <c r="O4571" t="s">
        <v>15533</v>
      </c>
      <c r="P4571">
        <v>59801</v>
      </c>
      <c r="Q4571" t="s">
        <v>15534</v>
      </c>
      <c r="R4571" t="s">
        <v>15535</v>
      </c>
      <c r="S4571" t="s">
        <v>34204</v>
      </c>
      <c r="T4571">
        <v>0.97213403838398904</v>
      </c>
      <c r="U4571">
        <v>1</v>
      </c>
      <c r="V4571">
        <v>1.2819366140462001</v>
      </c>
      <c r="W4571">
        <v>0.23378313855274899</v>
      </c>
      <c r="X4571">
        <v>0.704072456322962</v>
      </c>
      <c r="Y4571">
        <v>1.6929900326188201</v>
      </c>
      <c r="Z4571">
        <v>0.96726857278496403</v>
      </c>
      <c r="AA4571">
        <v>0.99919698600769702</v>
      </c>
      <c r="AB4571">
        <v>0.41839551728610402</v>
      </c>
      <c r="AC4571">
        <v>0.615069744472027</v>
      </c>
      <c r="AD4571">
        <v>0.87989882095915395</v>
      </c>
      <c r="AE4571">
        <v>0.69299008295809705</v>
      </c>
      <c r="AF4571">
        <v>0.98343762640780896</v>
      </c>
      <c r="AG4571">
        <v>1</v>
      </c>
      <c r="AH4571">
        <v>1.98985331840164</v>
      </c>
      <c r="AI4571">
        <v>5.6729316954765997E-2</v>
      </c>
      <c r="AJ4571">
        <v>0.78121606160956403</v>
      </c>
      <c r="AK4571">
        <v>2.5617453648866402</v>
      </c>
    </row>
    <row r="4572" spans="1:37" x14ac:dyDescent="0.2">
      <c r="A4572" t="s">
        <v>13888</v>
      </c>
      <c r="B4572">
        <v>196906174</v>
      </c>
      <c r="C4572">
        <v>196906350</v>
      </c>
      <c r="D4572">
        <v>177</v>
      </c>
      <c r="E4572" t="s">
        <v>15538</v>
      </c>
      <c r="F4572">
        <v>3</v>
      </c>
      <c r="G4572" t="s">
        <v>1086</v>
      </c>
      <c r="H4572" t="s">
        <v>34205</v>
      </c>
      <c r="I4572">
        <v>2</v>
      </c>
      <c r="J4572">
        <v>196872960</v>
      </c>
      <c r="K4572">
        <v>196890857</v>
      </c>
      <c r="L4572">
        <v>17898</v>
      </c>
      <c r="M4572">
        <v>2</v>
      </c>
      <c r="N4572">
        <v>80055</v>
      </c>
      <c r="O4572" t="s">
        <v>15539</v>
      </c>
      <c r="P4572">
        <v>-15317</v>
      </c>
      <c r="Q4572" t="s">
        <v>15540</v>
      </c>
      <c r="R4572" t="s">
        <v>15541</v>
      </c>
      <c r="S4572" t="s">
        <v>34206</v>
      </c>
      <c r="T4572">
        <v>0.290025378413863</v>
      </c>
      <c r="U4572">
        <v>0.603102917160658</v>
      </c>
      <c r="V4572">
        <v>0.64452398731259097</v>
      </c>
      <c r="W4572">
        <v>0.61884170580739195</v>
      </c>
      <c r="X4572">
        <v>0.93029376781111195</v>
      </c>
      <c r="Y4572">
        <v>-0.42373475363897301</v>
      </c>
      <c r="Z4572">
        <v>0.525911095856747</v>
      </c>
      <c r="AA4572">
        <v>0.84521697243271998</v>
      </c>
      <c r="AB4572">
        <v>0.47679661089477499</v>
      </c>
      <c r="AC4572">
        <v>0.80309403090807097</v>
      </c>
      <c r="AD4572">
        <v>0.92488366925128995</v>
      </c>
      <c r="AE4572">
        <v>-0.35644592795427998</v>
      </c>
      <c r="AF4572">
        <v>0.208332696793185</v>
      </c>
      <c r="AG4572">
        <v>0.68151250837662902</v>
      </c>
      <c r="AH4572">
        <v>0.506696260520621</v>
      </c>
      <c r="AI4572">
        <v>0.55570135968036305</v>
      </c>
      <c r="AJ4572">
        <v>0.78121606160956403</v>
      </c>
      <c r="AK4572">
        <v>-0.29883818483786001</v>
      </c>
    </row>
    <row r="4573" spans="1:37" x14ac:dyDescent="0.2">
      <c r="A4573" t="s">
        <v>13888</v>
      </c>
      <c r="B4573">
        <v>196906350</v>
      </c>
      <c r="C4573">
        <v>196906526</v>
      </c>
      <c r="D4573">
        <v>177</v>
      </c>
      <c r="E4573" t="s">
        <v>15542</v>
      </c>
      <c r="F4573">
        <v>2</v>
      </c>
      <c r="G4573" t="s">
        <v>15543</v>
      </c>
      <c r="H4573" t="s">
        <v>34205</v>
      </c>
      <c r="I4573">
        <v>2</v>
      </c>
      <c r="J4573">
        <v>196872960</v>
      </c>
      <c r="K4573">
        <v>196890857</v>
      </c>
      <c r="L4573">
        <v>17898</v>
      </c>
      <c r="M4573">
        <v>2</v>
      </c>
      <c r="N4573">
        <v>80055</v>
      </c>
      <c r="O4573" t="s">
        <v>15539</v>
      </c>
      <c r="P4573">
        <v>-15493</v>
      </c>
      <c r="Q4573" t="s">
        <v>15540</v>
      </c>
      <c r="R4573" t="s">
        <v>15541</v>
      </c>
      <c r="S4573" t="s">
        <v>34206</v>
      </c>
      <c r="T4573">
        <v>0.290025378413863</v>
      </c>
      <c r="U4573">
        <v>0.603102917160658</v>
      </c>
      <c r="V4573">
        <v>0.64452398731259097</v>
      </c>
      <c r="W4573">
        <v>0.61884170580739195</v>
      </c>
      <c r="X4573">
        <v>0.93029376781111195</v>
      </c>
      <c r="Y4573">
        <v>-0.42373475363897301</v>
      </c>
      <c r="Z4573">
        <v>0.525911095856747</v>
      </c>
      <c r="AA4573">
        <v>0.84521697243271998</v>
      </c>
      <c r="AB4573">
        <v>0.47679661089477499</v>
      </c>
      <c r="AC4573">
        <v>0.80309403090807097</v>
      </c>
      <c r="AD4573">
        <v>0.92488366925128995</v>
      </c>
      <c r="AE4573">
        <v>-0.35644592795427998</v>
      </c>
      <c r="AF4573">
        <v>0.208332696793185</v>
      </c>
      <c r="AG4573">
        <v>0.68151250837662902</v>
      </c>
      <c r="AH4573">
        <v>0.506696260520621</v>
      </c>
      <c r="AI4573">
        <v>0.55570135968036305</v>
      </c>
      <c r="AJ4573">
        <v>0.78121606160956403</v>
      </c>
      <c r="AK4573">
        <v>-0.29883818483786001</v>
      </c>
    </row>
    <row r="4574" spans="1:37" x14ac:dyDescent="0.2">
      <c r="A4574" t="s">
        <v>13888</v>
      </c>
      <c r="B4574">
        <v>197073291</v>
      </c>
      <c r="C4574">
        <v>197073431</v>
      </c>
      <c r="D4574">
        <v>141</v>
      </c>
      <c r="E4574" t="s">
        <v>15544</v>
      </c>
      <c r="F4574">
        <v>2</v>
      </c>
      <c r="G4574" t="s">
        <v>15545</v>
      </c>
      <c r="H4574" t="s">
        <v>34207</v>
      </c>
      <c r="I4574">
        <v>2</v>
      </c>
      <c r="J4574">
        <v>197081691</v>
      </c>
      <c r="K4574">
        <v>197088875</v>
      </c>
      <c r="L4574">
        <v>7185</v>
      </c>
      <c r="M4574">
        <v>2</v>
      </c>
      <c r="N4574">
        <v>91526</v>
      </c>
      <c r="O4574" t="s">
        <v>15546</v>
      </c>
      <c r="P4574">
        <v>15444</v>
      </c>
      <c r="Q4574" t="s">
        <v>15547</v>
      </c>
      <c r="R4574" t="s">
        <v>15548</v>
      </c>
      <c r="S4574" t="s">
        <v>34208</v>
      </c>
      <c r="T4574">
        <v>0.87623773398686</v>
      </c>
      <c r="U4574">
        <v>1</v>
      </c>
      <c r="V4574">
        <v>0.73017561922318497</v>
      </c>
      <c r="W4574">
        <v>0.271520226211247</v>
      </c>
      <c r="X4574">
        <v>0.704072456322962</v>
      </c>
      <c r="Y4574">
        <v>1.30350156172406</v>
      </c>
      <c r="Z4574">
        <v>0.73496488573151797</v>
      </c>
      <c r="AA4574">
        <v>0.87845621764284998</v>
      </c>
      <c r="AB4574">
        <v>0.415022907133</v>
      </c>
      <c r="AC4574">
        <v>0.25245699133013599</v>
      </c>
      <c r="AD4574">
        <v>0.68253123924728298</v>
      </c>
      <c r="AE4574">
        <v>0.82558124510411901</v>
      </c>
      <c r="AF4574">
        <v>0.983924885825046</v>
      </c>
      <c r="AG4574">
        <v>1</v>
      </c>
      <c r="AH4574">
        <v>0.73658625134801203</v>
      </c>
      <c r="AI4574">
        <v>0.42656467813246002</v>
      </c>
      <c r="AJ4574">
        <v>0.78121606160956403</v>
      </c>
      <c r="AK4574">
        <v>1.25459165835121</v>
      </c>
    </row>
    <row r="4575" spans="1:37" x14ac:dyDescent="0.2">
      <c r="A4575" t="s">
        <v>13888</v>
      </c>
      <c r="B4575">
        <v>197291248</v>
      </c>
      <c r="C4575">
        <v>197291451</v>
      </c>
      <c r="D4575">
        <v>204</v>
      </c>
      <c r="E4575" t="s">
        <v>15549</v>
      </c>
      <c r="F4575">
        <v>3</v>
      </c>
      <c r="G4575" t="s">
        <v>15550</v>
      </c>
      <c r="H4575" t="s">
        <v>34209</v>
      </c>
      <c r="I4575">
        <v>2</v>
      </c>
      <c r="J4575">
        <v>197250858</v>
      </c>
      <c r="K4575">
        <v>197302519</v>
      </c>
      <c r="L4575">
        <v>51662</v>
      </c>
      <c r="M4575">
        <v>2</v>
      </c>
      <c r="N4575">
        <v>101927547</v>
      </c>
      <c r="O4575" t="s">
        <v>15551</v>
      </c>
      <c r="P4575">
        <v>11068</v>
      </c>
      <c r="Q4575" t="s">
        <v>15552</v>
      </c>
      <c r="R4575" t="s">
        <v>15553</v>
      </c>
      <c r="S4575" t="s">
        <v>34210</v>
      </c>
      <c r="T4575">
        <v>0.35387198439864398</v>
      </c>
      <c r="U4575">
        <v>0.603102917160658</v>
      </c>
      <c r="V4575">
        <v>-21.729396330502201</v>
      </c>
      <c r="W4575">
        <v>0.38920677604595899</v>
      </c>
      <c r="X4575">
        <v>0.704072456322962</v>
      </c>
      <c r="Y4575">
        <v>-21.598151836741099</v>
      </c>
      <c r="Z4575">
        <v>0.184235113180511</v>
      </c>
      <c r="AA4575">
        <v>0.72610664078822296</v>
      </c>
      <c r="AB4575">
        <v>-21.729396330502201</v>
      </c>
      <c r="AC4575">
        <v>0.21073619169722799</v>
      </c>
      <c r="AD4575">
        <v>0.68253123924728298</v>
      </c>
      <c r="AE4575">
        <v>-21.598151836741099</v>
      </c>
      <c r="AF4575">
        <v>0.501741946288212</v>
      </c>
      <c r="AG4575">
        <v>0.80674443595273604</v>
      </c>
      <c r="AH4575">
        <v>-20.7997860338061</v>
      </c>
      <c r="AI4575">
        <v>0.52399907623471598</v>
      </c>
      <c r="AJ4575">
        <v>0.78121606160956403</v>
      </c>
      <c r="AK4575">
        <v>-20.729396745431799</v>
      </c>
    </row>
    <row r="4576" spans="1:37" x14ac:dyDescent="0.2">
      <c r="A4576" t="s">
        <v>13888</v>
      </c>
      <c r="B4576">
        <v>197507573</v>
      </c>
      <c r="C4576">
        <v>197507739</v>
      </c>
      <c r="D4576">
        <v>167</v>
      </c>
      <c r="E4576" t="s">
        <v>15554</v>
      </c>
      <c r="F4576">
        <v>2</v>
      </c>
      <c r="G4576" t="s">
        <v>15555</v>
      </c>
      <c r="H4576" t="s">
        <v>34211</v>
      </c>
      <c r="I4576">
        <v>2</v>
      </c>
      <c r="J4576">
        <v>197500882</v>
      </c>
      <c r="K4576">
        <v>197503381</v>
      </c>
      <c r="L4576">
        <v>2500</v>
      </c>
      <c r="M4576">
        <v>1</v>
      </c>
      <c r="N4576">
        <v>3336</v>
      </c>
      <c r="O4576" t="s">
        <v>15556</v>
      </c>
      <c r="P4576">
        <v>6691</v>
      </c>
      <c r="Q4576" t="s">
        <v>15557</v>
      </c>
      <c r="R4576" t="s">
        <v>15558</v>
      </c>
      <c r="S4576" t="s">
        <v>34212</v>
      </c>
      <c r="T4576" t="s">
        <v>40</v>
      </c>
      <c r="U4576" t="s">
        <v>40</v>
      </c>
      <c r="V4576">
        <v>0</v>
      </c>
      <c r="W4576">
        <v>0.29261482077562401</v>
      </c>
      <c r="X4576">
        <v>0.704072456322962</v>
      </c>
      <c r="Y4576">
        <v>23.765291503063398</v>
      </c>
      <c r="Z4576">
        <v>0.306975110376564</v>
      </c>
      <c r="AA4576">
        <v>0.72610664078822296</v>
      </c>
      <c r="AB4576">
        <v>23.792292045813401</v>
      </c>
      <c r="AC4576">
        <v>0.27780950890804001</v>
      </c>
      <c r="AD4576">
        <v>0.68253123924728298</v>
      </c>
      <c r="AE4576">
        <v>23.829766748685699</v>
      </c>
      <c r="AF4576">
        <v>0.32549523997010099</v>
      </c>
      <c r="AG4576">
        <v>0.70473078222419605</v>
      </c>
      <c r="AH4576">
        <v>-23.755766172334599</v>
      </c>
      <c r="AI4576">
        <v>0.59609816080359102</v>
      </c>
      <c r="AJ4576">
        <v>0.78121606160956403</v>
      </c>
      <c r="AK4576">
        <v>1.01819791339045</v>
      </c>
    </row>
    <row r="4577" spans="1:37" x14ac:dyDescent="0.2">
      <c r="A4577" t="s">
        <v>13888</v>
      </c>
      <c r="B4577">
        <v>197507739</v>
      </c>
      <c r="C4577">
        <v>197507905</v>
      </c>
      <c r="D4577">
        <v>167</v>
      </c>
      <c r="E4577" t="s">
        <v>15559</v>
      </c>
      <c r="F4577">
        <v>4</v>
      </c>
      <c r="G4577" t="s">
        <v>15560</v>
      </c>
      <c r="H4577" t="s">
        <v>34211</v>
      </c>
      <c r="I4577">
        <v>2</v>
      </c>
      <c r="J4577">
        <v>197500882</v>
      </c>
      <c r="K4577">
        <v>197503381</v>
      </c>
      <c r="L4577">
        <v>2500</v>
      </c>
      <c r="M4577">
        <v>1</v>
      </c>
      <c r="N4577">
        <v>3336</v>
      </c>
      <c r="O4577" t="s">
        <v>15556</v>
      </c>
      <c r="P4577">
        <v>6857</v>
      </c>
      <c r="Q4577" t="s">
        <v>15557</v>
      </c>
      <c r="R4577" t="s">
        <v>15558</v>
      </c>
      <c r="S4577" t="s">
        <v>34212</v>
      </c>
      <c r="T4577" t="s">
        <v>40</v>
      </c>
      <c r="U4577" t="s">
        <v>40</v>
      </c>
      <c r="V4577">
        <v>0</v>
      </c>
      <c r="W4577">
        <v>0.29261482077562401</v>
      </c>
      <c r="X4577">
        <v>0.704072456322962</v>
      </c>
      <c r="Y4577">
        <v>23.935216493263098</v>
      </c>
      <c r="Z4577">
        <v>0.306975110376564</v>
      </c>
      <c r="AA4577">
        <v>0.72610664078822296</v>
      </c>
      <c r="AB4577">
        <v>23.981393517686001</v>
      </c>
      <c r="AC4577">
        <v>0.27780950890804001</v>
      </c>
      <c r="AD4577">
        <v>0.68253123924728298</v>
      </c>
      <c r="AE4577">
        <v>24.018868220871202</v>
      </c>
      <c r="AF4577">
        <v>0.32549523997010099</v>
      </c>
      <c r="AG4577">
        <v>0.70473078222419605</v>
      </c>
      <c r="AH4577">
        <v>-23.944867643894401</v>
      </c>
      <c r="AI4577">
        <v>0.59609816080359102</v>
      </c>
      <c r="AJ4577">
        <v>0.78121606160956403</v>
      </c>
      <c r="AK4577">
        <v>0.98167205344747099</v>
      </c>
    </row>
    <row r="4578" spans="1:37" x14ac:dyDescent="0.2">
      <c r="A4578" t="s">
        <v>13888</v>
      </c>
      <c r="B4578">
        <v>197507960</v>
      </c>
      <c r="C4578">
        <v>197508173</v>
      </c>
      <c r="D4578">
        <v>214</v>
      </c>
      <c r="E4578" t="s">
        <v>15561</v>
      </c>
      <c r="F4578">
        <v>5</v>
      </c>
      <c r="G4578" t="s">
        <v>15562</v>
      </c>
      <c r="H4578" t="s">
        <v>34211</v>
      </c>
      <c r="I4578">
        <v>2</v>
      </c>
      <c r="J4578">
        <v>197500882</v>
      </c>
      <c r="K4578">
        <v>197503381</v>
      </c>
      <c r="L4578">
        <v>2500</v>
      </c>
      <c r="M4578">
        <v>1</v>
      </c>
      <c r="N4578">
        <v>3336</v>
      </c>
      <c r="O4578" t="s">
        <v>15556</v>
      </c>
      <c r="P4578">
        <v>7078</v>
      </c>
      <c r="Q4578" t="s">
        <v>15557</v>
      </c>
      <c r="R4578" t="s">
        <v>15558</v>
      </c>
      <c r="S4578" t="s">
        <v>34212</v>
      </c>
      <c r="T4578" t="s">
        <v>40</v>
      </c>
      <c r="U4578" t="s">
        <v>40</v>
      </c>
      <c r="V4578">
        <v>0</v>
      </c>
      <c r="W4578">
        <v>0.29261482077562401</v>
      </c>
      <c r="X4578">
        <v>0.704072456322962</v>
      </c>
      <c r="Y4578">
        <v>23.935216493263098</v>
      </c>
      <c r="Z4578">
        <v>0.306975110376564</v>
      </c>
      <c r="AA4578">
        <v>0.72610664078822296</v>
      </c>
      <c r="AB4578">
        <v>23.981393517686001</v>
      </c>
      <c r="AC4578">
        <v>0.27780950890804001</v>
      </c>
      <c r="AD4578">
        <v>0.68253123924728298</v>
      </c>
      <c r="AE4578">
        <v>24.018868220871202</v>
      </c>
      <c r="AF4578">
        <v>0.32549523997010099</v>
      </c>
      <c r="AG4578">
        <v>0.70473078222419605</v>
      </c>
      <c r="AH4578">
        <v>-23.944867643894401</v>
      </c>
      <c r="AI4578">
        <v>0.59609816080359102</v>
      </c>
      <c r="AJ4578">
        <v>0.78121606160956403</v>
      </c>
      <c r="AK4578">
        <v>0.98167205344747099</v>
      </c>
    </row>
    <row r="4579" spans="1:37" x14ac:dyDescent="0.2">
      <c r="A4579" t="s">
        <v>13888</v>
      </c>
      <c r="B4579">
        <v>197692770</v>
      </c>
      <c r="C4579">
        <v>197692972</v>
      </c>
      <c r="D4579">
        <v>203</v>
      </c>
      <c r="E4579" t="s">
        <v>15563</v>
      </c>
      <c r="F4579">
        <v>2</v>
      </c>
      <c r="G4579" t="s">
        <v>15564</v>
      </c>
      <c r="H4579" t="s">
        <v>31000</v>
      </c>
      <c r="I4579">
        <v>2</v>
      </c>
      <c r="J4579">
        <v>197705369</v>
      </c>
      <c r="K4579">
        <v>197708395</v>
      </c>
      <c r="L4579">
        <v>3027</v>
      </c>
      <c r="M4579">
        <v>1</v>
      </c>
      <c r="N4579">
        <v>92935</v>
      </c>
      <c r="O4579" t="s">
        <v>15565</v>
      </c>
      <c r="P4579">
        <v>-12397</v>
      </c>
      <c r="Q4579" t="s">
        <v>15566</v>
      </c>
      <c r="R4579" t="s">
        <v>15567</v>
      </c>
      <c r="S4579" t="s">
        <v>34213</v>
      </c>
      <c r="T4579">
        <v>0.35387198439864398</v>
      </c>
      <c r="U4579">
        <v>0.603102917160658</v>
      </c>
      <c r="V4579">
        <v>-21.6277616463219</v>
      </c>
      <c r="W4579">
        <v>0.38920677604595899</v>
      </c>
      <c r="X4579">
        <v>0.704072456322962</v>
      </c>
      <c r="Y4579">
        <v>-24.156517416916898</v>
      </c>
      <c r="Z4579">
        <v>0.69013698642955401</v>
      </c>
      <c r="AA4579">
        <v>0.84521697243271998</v>
      </c>
      <c r="AB4579">
        <v>1.7669155614596701</v>
      </c>
      <c r="AC4579">
        <v>0.71753805159658501</v>
      </c>
      <c r="AD4579">
        <v>0.87989882095915395</v>
      </c>
      <c r="AE4579">
        <v>-3.38436550084799</v>
      </c>
      <c r="AF4579">
        <v>0.32549523997010099</v>
      </c>
      <c r="AG4579">
        <v>0.70473078222419605</v>
      </c>
      <c r="AH4579">
        <v>-23.5700600091015</v>
      </c>
      <c r="AI4579">
        <v>0.35038410267202102</v>
      </c>
      <c r="AJ4579">
        <v>0.78121606160956403</v>
      </c>
      <c r="AK4579">
        <v>-23.4996706870024</v>
      </c>
    </row>
    <row r="4580" spans="1:37" x14ac:dyDescent="0.2">
      <c r="A4580" t="s">
        <v>13888</v>
      </c>
      <c r="B4580">
        <v>197796125</v>
      </c>
      <c r="C4580">
        <v>197796275</v>
      </c>
      <c r="D4580">
        <v>151</v>
      </c>
      <c r="E4580" t="s">
        <v>15568</v>
      </c>
      <c r="F4580">
        <v>0</v>
      </c>
      <c r="G4580" t="s">
        <v>15569</v>
      </c>
      <c r="H4580" t="s">
        <v>31000</v>
      </c>
      <c r="I4580">
        <v>2</v>
      </c>
      <c r="J4580">
        <v>197804593</v>
      </c>
      <c r="K4580">
        <v>198149863</v>
      </c>
      <c r="L4580">
        <v>345271</v>
      </c>
      <c r="M4580">
        <v>1</v>
      </c>
      <c r="N4580">
        <v>5334</v>
      </c>
      <c r="O4580" t="s">
        <v>15570</v>
      </c>
      <c r="P4580">
        <v>-8318</v>
      </c>
      <c r="Q4580" t="s">
        <v>15571</v>
      </c>
      <c r="R4580" t="s">
        <v>15572</v>
      </c>
      <c r="S4580" t="s">
        <v>34214</v>
      </c>
      <c r="T4580">
        <v>0.152084254673993</v>
      </c>
      <c r="U4580">
        <v>0.603102917160658</v>
      </c>
      <c r="V4580">
        <v>22.158062616851701</v>
      </c>
      <c r="W4580">
        <v>0.428214032775322</v>
      </c>
      <c r="X4580">
        <v>0.73460997439807996</v>
      </c>
      <c r="Y4580">
        <v>4.1351784440718102</v>
      </c>
      <c r="Z4580">
        <v>0.203350924423461</v>
      </c>
      <c r="AA4580">
        <v>0.72610664078822296</v>
      </c>
      <c r="AB4580">
        <v>23.539530012991399</v>
      </c>
      <c r="AC4580">
        <v>0.85817338719172098</v>
      </c>
      <c r="AD4580">
        <v>0.94068432309766403</v>
      </c>
      <c r="AE4580">
        <v>3.1351785056876298</v>
      </c>
      <c r="AF4580">
        <v>0.23669707478149901</v>
      </c>
      <c r="AG4580">
        <v>0.69020448338054297</v>
      </c>
      <c r="AH4580">
        <v>-1.02870995503402</v>
      </c>
      <c r="AI4580">
        <v>0.170234813229591</v>
      </c>
      <c r="AJ4580">
        <v>0.78121606160956403</v>
      </c>
      <c r="AK4580">
        <v>5.0039330163959104</v>
      </c>
    </row>
    <row r="4581" spans="1:37" x14ac:dyDescent="0.2">
      <c r="A4581" t="s">
        <v>13888</v>
      </c>
      <c r="B4581">
        <v>197796275</v>
      </c>
      <c r="C4581">
        <v>197796425</v>
      </c>
      <c r="D4581">
        <v>151</v>
      </c>
      <c r="E4581" t="s">
        <v>15573</v>
      </c>
      <c r="F4581">
        <v>0</v>
      </c>
      <c r="G4581" t="s">
        <v>15574</v>
      </c>
      <c r="H4581" t="s">
        <v>31000</v>
      </c>
      <c r="I4581">
        <v>2</v>
      </c>
      <c r="J4581">
        <v>197804593</v>
      </c>
      <c r="K4581">
        <v>198149863</v>
      </c>
      <c r="L4581">
        <v>345271</v>
      </c>
      <c r="M4581">
        <v>1</v>
      </c>
      <c r="N4581">
        <v>5334</v>
      </c>
      <c r="O4581" t="s">
        <v>15570</v>
      </c>
      <c r="P4581">
        <v>-8168</v>
      </c>
      <c r="Q4581" t="s">
        <v>15571</v>
      </c>
      <c r="R4581" t="s">
        <v>15572</v>
      </c>
      <c r="S4581" t="s">
        <v>34214</v>
      </c>
      <c r="T4581">
        <v>0.152084254673993</v>
      </c>
      <c r="U4581">
        <v>0.603102917160658</v>
      </c>
      <c r="V4581">
        <v>22.158062616851701</v>
      </c>
      <c r="W4581">
        <v>0.428214032775322</v>
      </c>
      <c r="X4581">
        <v>0.73460997439807996</v>
      </c>
      <c r="Y4581">
        <v>4.1351784440718102</v>
      </c>
      <c r="Z4581">
        <v>0.203350924423461</v>
      </c>
      <c r="AA4581">
        <v>0.72610664078822296</v>
      </c>
      <c r="AB4581">
        <v>23.539530012991399</v>
      </c>
      <c r="AC4581">
        <v>0.85817338719172098</v>
      </c>
      <c r="AD4581">
        <v>0.94068432309766403</v>
      </c>
      <c r="AE4581">
        <v>3.1351785056876298</v>
      </c>
      <c r="AF4581">
        <v>0.23669707478149901</v>
      </c>
      <c r="AG4581">
        <v>0.69020448338054297</v>
      </c>
      <c r="AH4581">
        <v>-1.02870995503402</v>
      </c>
      <c r="AI4581">
        <v>0.170234813229591</v>
      </c>
      <c r="AJ4581">
        <v>0.78121606160956403</v>
      </c>
      <c r="AK4581">
        <v>5.0039330163959104</v>
      </c>
    </row>
    <row r="4582" spans="1:37" x14ac:dyDescent="0.2">
      <c r="A4582" t="s">
        <v>13888</v>
      </c>
      <c r="B4582">
        <v>197974934</v>
      </c>
      <c r="C4582">
        <v>197975089</v>
      </c>
      <c r="D4582">
        <v>156</v>
      </c>
      <c r="E4582" t="s">
        <v>15575</v>
      </c>
      <c r="F4582">
        <v>10</v>
      </c>
      <c r="G4582" t="s">
        <v>15576</v>
      </c>
      <c r="H4582" t="s">
        <v>34215</v>
      </c>
      <c r="I4582">
        <v>2</v>
      </c>
      <c r="J4582">
        <v>198083749</v>
      </c>
      <c r="K4582">
        <v>198149884</v>
      </c>
      <c r="L4582">
        <v>66136</v>
      </c>
      <c r="M4582">
        <v>1</v>
      </c>
      <c r="N4582">
        <v>5334</v>
      </c>
      <c r="O4582" t="s">
        <v>15577</v>
      </c>
      <c r="P4582">
        <v>-108660</v>
      </c>
      <c r="Q4582" t="s">
        <v>15571</v>
      </c>
      <c r="R4582" t="s">
        <v>15572</v>
      </c>
      <c r="S4582" t="s">
        <v>34214</v>
      </c>
      <c r="T4582">
        <v>0.189266580667595</v>
      </c>
      <c r="U4582">
        <v>0.603102917160658</v>
      </c>
      <c r="V4582">
        <v>2.32937414504064</v>
      </c>
      <c r="W4582">
        <v>0.76799666329999805</v>
      </c>
      <c r="X4582">
        <v>0.95159051474143896</v>
      </c>
      <c r="Y4582">
        <v>2.8491421393215199E-2</v>
      </c>
      <c r="Z4582">
        <v>0.18285114834514499</v>
      </c>
      <c r="AA4582">
        <v>0.72610664078822296</v>
      </c>
      <c r="AB4582">
        <v>2.1544214441353899</v>
      </c>
      <c r="AC4582">
        <v>0.55634343136647402</v>
      </c>
      <c r="AD4582">
        <v>0.87989882095915395</v>
      </c>
      <c r="AE4582">
        <v>-0.48732685082571398</v>
      </c>
      <c r="AF4582">
        <v>0.34665205173968999</v>
      </c>
      <c r="AG4582">
        <v>0.74080827353259704</v>
      </c>
      <c r="AH4582">
        <v>1.0950770739642399</v>
      </c>
      <c r="AI4582">
        <v>0.93519280190765497</v>
      </c>
      <c r="AJ4582">
        <v>0.98621344597861504</v>
      </c>
      <c r="AK4582">
        <v>0.47931853340949998</v>
      </c>
    </row>
    <row r="4583" spans="1:37" x14ac:dyDescent="0.2">
      <c r="A4583" t="s">
        <v>13888</v>
      </c>
      <c r="B4583">
        <v>197975089</v>
      </c>
      <c r="C4583">
        <v>197975244</v>
      </c>
      <c r="D4583">
        <v>156</v>
      </c>
      <c r="E4583" t="s">
        <v>15578</v>
      </c>
      <c r="F4583">
        <v>7</v>
      </c>
      <c r="G4583" t="s">
        <v>15579</v>
      </c>
      <c r="H4583" t="s">
        <v>34215</v>
      </c>
      <c r="I4583">
        <v>2</v>
      </c>
      <c r="J4583">
        <v>198083749</v>
      </c>
      <c r="K4583">
        <v>198149884</v>
      </c>
      <c r="L4583">
        <v>66136</v>
      </c>
      <c r="M4583">
        <v>1</v>
      </c>
      <c r="N4583">
        <v>5334</v>
      </c>
      <c r="O4583" t="s">
        <v>15577</v>
      </c>
      <c r="P4583">
        <v>-108505</v>
      </c>
      <c r="Q4583" t="s">
        <v>15571</v>
      </c>
      <c r="R4583" t="s">
        <v>15572</v>
      </c>
      <c r="S4583" t="s">
        <v>34214</v>
      </c>
      <c r="T4583">
        <v>0.189266580667595</v>
      </c>
      <c r="U4583">
        <v>0.603102917160658</v>
      </c>
      <c r="V4583">
        <v>2.32937414504064</v>
      </c>
      <c r="W4583">
        <v>0.76799666329999805</v>
      </c>
      <c r="X4583">
        <v>0.95159051474143896</v>
      </c>
      <c r="Y4583">
        <v>2.8491421393215199E-2</v>
      </c>
      <c r="Z4583">
        <v>0.18285114834514499</v>
      </c>
      <c r="AA4583">
        <v>0.72610664078822296</v>
      </c>
      <c r="AB4583">
        <v>2.1544214441353899</v>
      </c>
      <c r="AC4583">
        <v>0.55634343136647402</v>
      </c>
      <c r="AD4583">
        <v>0.87989882095915395</v>
      </c>
      <c r="AE4583">
        <v>-0.48732685082571398</v>
      </c>
      <c r="AF4583">
        <v>0.34665205173968999</v>
      </c>
      <c r="AG4583">
        <v>0.74080827353259704</v>
      </c>
      <c r="AH4583">
        <v>1.0950770739642399</v>
      </c>
      <c r="AI4583">
        <v>0.93519280190765497</v>
      </c>
      <c r="AJ4583">
        <v>0.98621344597861504</v>
      </c>
      <c r="AK4583">
        <v>0.47931853340949998</v>
      </c>
    </row>
    <row r="4584" spans="1:37" x14ac:dyDescent="0.2">
      <c r="A4584" t="s">
        <v>13888</v>
      </c>
      <c r="B4584">
        <v>200512522</v>
      </c>
      <c r="C4584">
        <v>200512664</v>
      </c>
      <c r="D4584">
        <v>143</v>
      </c>
      <c r="E4584" t="s">
        <v>15580</v>
      </c>
      <c r="F4584">
        <v>0</v>
      </c>
      <c r="G4584" t="s">
        <v>15581</v>
      </c>
      <c r="H4584" t="s">
        <v>31032</v>
      </c>
      <c r="I4584">
        <v>2</v>
      </c>
      <c r="J4584">
        <v>200499002</v>
      </c>
      <c r="K4584">
        <v>200510068</v>
      </c>
      <c r="L4584">
        <v>11067</v>
      </c>
      <c r="M4584">
        <v>2</v>
      </c>
      <c r="N4584">
        <v>130535</v>
      </c>
      <c r="O4584" t="s">
        <v>15582</v>
      </c>
      <c r="P4584">
        <v>-2454</v>
      </c>
      <c r="Q4584" t="s">
        <v>15583</v>
      </c>
      <c r="R4584" t="s">
        <v>15584</v>
      </c>
      <c r="S4584" t="s">
        <v>34216</v>
      </c>
      <c r="T4584">
        <v>0.32911398597860803</v>
      </c>
      <c r="U4584">
        <v>0.603102917160658</v>
      </c>
      <c r="V4584">
        <v>20.488880232388698</v>
      </c>
      <c r="W4584">
        <v>0.89107655920673101</v>
      </c>
      <c r="X4584">
        <v>0.95159051474143896</v>
      </c>
      <c r="Y4584">
        <v>2.5648350609697101</v>
      </c>
      <c r="Z4584">
        <v>0.203350924423461</v>
      </c>
      <c r="AA4584">
        <v>0.72610664078822296</v>
      </c>
      <c r="AB4584">
        <v>23.1543316039381</v>
      </c>
      <c r="AC4584">
        <v>0.85817338719172098</v>
      </c>
      <c r="AD4584">
        <v>0.94068432309766403</v>
      </c>
      <c r="AE4584">
        <v>2.7829599858810101</v>
      </c>
      <c r="AF4584">
        <v>0.98343762640780896</v>
      </c>
      <c r="AG4584">
        <v>1</v>
      </c>
      <c r="AH4584">
        <v>-2.5073256989506101</v>
      </c>
      <c r="AI4584">
        <v>0.95029317176085903</v>
      </c>
      <c r="AJ4584">
        <v>0.98621344597861504</v>
      </c>
      <c r="AK4584">
        <v>0.52988701055225995</v>
      </c>
    </row>
    <row r="4585" spans="1:37" x14ac:dyDescent="0.2">
      <c r="A4585" t="s">
        <v>13888</v>
      </c>
      <c r="B4585">
        <v>201035186</v>
      </c>
      <c r="C4585">
        <v>201035341</v>
      </c>
      <c r="D4585">
        <v>156</v>
      </c>
      <c r="E4585" t="s">
        <v>15585</v>
      </c>
      <c r="F4585">
        <v>4</v>
      </c>
      <c r="G4585" t="s">
        <v>15586</v>
      </c>
      <c r="H4585" t="s">
        <v>34217</v>
      </c>
      <c r="I4585">
        <v>2</v>
      </c>
      <c r="J4585">
        <v>201023616</v>
      </c>
      <c r="K4585">
        <v>201045557</v>
      </c>
      <c r="L4585">
        <v>21942</v>
      </c>
      <c r="M4585">
        <v>2</v>
      </c>
      <c r="N4585">
        <v>285172</v>
      </c>
      <c r="O4585" t="s">
        <v>15587</v>
      </c>
      <c r="P4585">
        <v>10216</v>
      </c>
      <c r="Q4585" t="s">
        <v>15588</v>
      </c>
      <c r="R4585" t="s">
        <v>15589</v>
      </c>
      <c r="S4585" t="s">
        <v>34218</v>
      </c>
      <c r="T4585">
        <v>0.97213403838398904</v>
      </c>
      <c r="U4585">
        <v>1</v>
      </c>
      <c r="V4585">
        <v>0.60285800744028395</v>
      </c>
      <c r="W4585">
        <v>0.89107655920673101</v>
      </c>
      <c r="X4585">
        <v>0.95159051474143896</v>
      </c>
      <c r="Y4585">
        <v>0.80810309358186505</v>
      </c>
      <c r="Z4585">
        <v>0.69013698642955401</v>
      </c>
      <c r="AA4585">
        <v>0.84521697243271998</v>
      </c>
      <c r="AB4585">
        <v>-0.360615977039144</v>
      </c>
      <c r="AC4585">
        <v>0.75388744886274095</v>
      </c>
      <c r="AD4585">
        <v>0.87989882095915395</v>
      </c>
      <c r="AE4585">
        <v>-0.19189676692267699</v>
      </c>
      <c r="AF4585">
        <v>0.61410715005536498</v>
      </c>
      <c r="AG4585">
        <v>0.80674443595273604</v>
      </c>
      <c r="AH4585">
        <v>1.5324684777823701</v>
      </c>
      <c r="AI4585">
        <v>0.56157887380500204</v>
      </c>
      <c r="AJ4585">
        <v>0.78121606160956403</v>
      </c>
      <c r="AK4585">
        <v>1.6768583585371</v>
      </c>
    </row>
    <row r="4586" spans="1:37" x14ac:dyDescent="0.2">
      <c r="A4586" t="s">
        <v>13888</v>
      </c>
      <c r="B4586">
        <v>201321503</v>
      </c>
      <c r="C4586">
        <v>201321685</v>
      </c>
      <c r="D4586">
        <v>183</v>
      </c>
      <c r="E4586" t="s">
        <v>15590</v>
      </c>
      <c r="F4586">
        <v>1</v>
      </c>
      <c r="G4586" t="s">
        <v>15591</v>
      </c>
      <c r="H4586" t="s">
        <v>34219</v>
      </c>
      <c r="I4586">
        <v>2</v>
      </c>
      <c r="J4586">
        <v>201288356</v>
      </c>
      <c r="K4586">
        <v>201309249</v>
      </c>
      <c r="L4586">
        <v>20894</v>
      </c>
      <c r="M4586">
        <v>2</v>
      </c>
      <c r="N4586">
        <v>130540</v>
      </c>
      <c r="O4586" t="s">
        <v>15592</v>
      </c>
      <c r="P4586">
        <v>-12254</v>
      </c>
      <c r="Q4586" t="s">
        <v>15593</v>
      </c>
      <c r="R4586" t="s">
        <v>15594</v>
      </c>
      <c r="S4586" t="s">
        <v>34220</v>
      </c>
      <c r="T4586">
        <v>0.152084254673993</v>
      </c>
      <c r="U4586">
        <v>0.603102917160658</v>
      </c>
      <c r="V4586">
        <v>23.124884247122601</v>
      </c>
      <c r="W4586">
        <v>0.45677437087276901</v>
      </c>
      <c r="X4586">
        <v>0.75726018452522603</v>
      </c>
      <c r="Y4586">
        <v>0.82401796611850098</v>
      </c>
      <c r="Z4586">
        <v>0.136920528570767</v>
      </c>
      <c r="AA4586">
        <v>0.72610664078822296</v>
      </c>
      <c r="AB4586">
        <v>23.685500423156601</v>
      </c>
      <c r="AC4586">
        <v>0.131413828155275</v>
      </c>
      <c r="AD4586">
        <v>0.68253123924728298</v>
      </c>
      <c r="AE4586">
        <v>-0.17598194616035601</v>
      </c>
      <c r="AF4586">
        <v>0.50230584886502705</v>
      </c>
      <c r="AG4586">
        <v>0.80674443595273604</v>
      </c>
      <c r="AH4586">
        <v>9.2299267820216899E-2</v>
      </c>
      <c r="AI4586">
        <v>0.84178376985732795</v>
      </c>
      <c r="AJ4586">
        <v>0.95896800690842199</v>
      </c>
      <c r="AK4586">
        <v>1.6927733045528</v>
      </c>
    </row>
    <row r="4587" spans="1:37" x14ac:dyDescent="0.2">
      <c r="A4587" t="s">
        <v>13888</v>
      </c>
      <c r="B4587">
        <v>201595407</v>
      </c>
      <c r="C4587">
        <v>201595577</v>
      </c>
      <c r="D4587">
        <v>171</v>
      </c>
      <c r="E4587" t="s">
        <v>15595</v>
      </c>
      <c r="F4587">
        <v>11</v>
      </c>
      <c r="G4587" t="s">
        <v>15596</v>
      </c>
      <c r="H4587" t="s">
        <v>34221</v>
      </c>
      <c r="I4587">
        <v>2</v>
      </c>
      <c r="J4587">
        <v>201487525</v>
      </c>
      <c r="K4587">
        <v>201619154</v>
      </c>
      <c r="L4587">
        <v>131630</v>
      </c>
      <c r="M4587">
        <v>2</v>
      </c>
      <c r="N4587">
        <v>151254</v>
      </c>
      <c r="O4587" t="s">
        <v>15597</v>
      </c>
      <c r="P4587">
        <v>23577</v>
      </c>
      <c r="Q4587" t="s">
        <v>15598</v>
      </c>
      <c r="R4587" t="s">
        <v>15599</v>
      </c>
      <c r="S4587" t="s">
        <v>34222</v>
      </c>
      <c r="T4587" t="s">
        <v>40</v>
      </c>
      <c r="U4587" t="s">
        <v>40</v>
      </c>
      <c r="V4587">
        <v>0</v>
      </c>
      <c r="W4587">
        <v>0.29261482077562401</v>
      </c>
      <c r="X4587">
        <v>0.704072456322962</v>
      </c>
      <c r="Y4587">
        <v>24.273493071624099</v>
      </c>
      <c r="Z4587" t="s">
        <v>40</v>
      </c>
      <c r="AA4587" t="s">
        <v>40</v>
      </c>
      <c r="AB4587">
        <v>0</v>
      </c>
      <c r="AC4587">
        <v>0.45677901822897599</v>
      </c>
      <c r="AD4587">
        <v>0.82872126865393902</v>
      </c>
      <c r="AE4587">
        <v>23.273493142766</v>
      </c>
      <c r="AF4587" t="s">
        <v>40</v>
      </c>
      <c r="AG4587" t="s">
        <v>40</v>
      </c>
      <c r="AH4587">
        <v>0</v>
      </c>
      <c r="AI4587">
        <v>0.14667288820271701</v>
      </c>
      <c r="AJ4587">
        <v>0.78121606160956403</v>
      </c>
      <c r="AK4587">
        <v>24.273493071624099</v>
      </c>
    </row>
    <row r="4588" spans="1:37" x14ac:dyDescent="0.2">
      <c r="A4588" t="s">
        <v>13888</v>
      </c>
      <c r="B4588">
        <v>201595577</v>
      </c>
      <c r="C4588">
        <v>201595747</v>
      </c>
      <c r="D4588">
        <v>171</v>
      </c>
      <c r="E4588" t="s">
        <v>15600</v>
      </c>
      <c r="F4588">
        <v>3</v>
      </c>
      <c r="G4588" t="s">
        <v>15601</v>
      </c>
      <c r="H4588" t="s">
        <v>34221</v>
      </c>
      <c r="I4588">
        <v>2</v>
      </c>
      <c r="J4588">
        <v>201487525</v>
      </c>
      <c r="K4588">
        <v>201619154</v>
      </c>
      <c r="L4588">
        <v>131630</v>
      </c>
      <c r="M4588">
        <v>2</v>
      </c>
      <c r="N4588">
        <v>151254</v>
      </c>
      <c r="O4588" t="s">
        <v>15597</v>
      </c>
      <c r="P4588">
        <v>23407</v>
      </c>
      <c r="Q4588" t="s">
        <v>15598</v>
      </c>
      <c r="R4588" t="s">
        <v>15599</v>
      </c>
      <c r="S4588" t="s">
        <v>34222</v>
      </c>
      <c r="T4588" t="s">
        <v>40</v>
      </c>
      <c r="U4588" t="s">
        <v>40</v>
      </c>
      <c r="V4588">
        <v>0</v>
      </c>
      <c r="W4588">
        <v>0.29261482077562401</v>
      </c>
      <c r="X4588">
        <v>0.704072456322962</v>
      </c>
      <c r="Y4588">
        <v>24.273493071624099</v>
      </c>
      <c r="Z4588" t="s">
        <v>40</v>
      </c>
      <c r="AA4588" t="s">
        <v>40</v>
      </c>
      <c r="AB4588">
        <v>0</v>
      </c>
      <c r="AC4588">
        <v>0.45677901822897599</v>
      </c>
      <c r="AD4588">
        <v>0.82872126865393902</v>
      </c>
      <c r="AE4588">
        <v>23.273493142766</v>
      </c>
      <c r="AF4588" t="s">
        <v>40</v>
      </c>
      <c r="AG4588" t="s">
        <v>40</v>
      </c>
      <c r="AH4588">
        <v>0</v>
      </c>
      <c r="AI4588">
        <v>0.14667288820271701</v>
      </c>
      <c r="AJ4588">
        <v>0.78121606160956403</v>
      </c>
      <c r="AK4588">
        <v>24.273493071624099</v>
      </c>
    </row>
    <row r="4589" spans="1:37" x14ac:dyDescent="0.2">
      <c r="A4589" t="s">
        <v>13888</v>
      </c>
      <c r="B4589">
        <v>202503478</v>
      </c>
      <c r="C4589">
        <v>202503631</v>
      </c>
      <c r="D4589">
        <v>154</v>
      </c>
      <c r="E4589" t="s">
        <v>15602</v>
      </c>
      <c r="F4589">
        <v>5</v>
      </c>
      <c r="G4589" t="s">
        <v>15603</v>
      </c>
      <c r="H4589" t="s">
        <v>34223</v>
      </c>
      <c r="I4589">
        <v>2</v>
      </c>
      <c r="J4589">
        <v>202464826</v>
      </c>
      <c r="K4589">
        <v>202475139</v>
      </c>
      <c r="L4589">
        <v>10314</v>
      </c>
      <c r="M4589">
        <v>1</v>
      </c>
      <c r="N4589">
        <v>659</v>
      </c>
      <c r="O4589" t="s">
        <v>15604</v>
      </c>
      <c r="P4589">
        <v>38652</v>
      </c>
      <c r="Q4589" t="s">
        <v>15605</v>
      </c>
      <c r="R4589" t="s">
        <v>15606</v>
      </c>
      <c r="S4589" t="s">
        <v>34224</v>
      </c>
      <c r="T4589">
        <v>0.32911398597860803</v>
      </c>
      <c r="U4589">
        <v>0.603102917160658</v>
      </c>
      <c r="V4589">
        <v>24.445323064110902</v>
      </c>
      <c r="W4589">
        <v>0.49709177864118298</v>
      </c>
      <c r="X4589">
        <v>0.78363289935355196</v>
      </c>
      <c r="Y4589">
        <v>0.89444654629687703</v>
      </c>
      <c r="Z4589">
        <v>0.306975110376564</v>
      </c>
      <c r="AA4589">
        <v>0.72610664078822296</v>
      </c>
      <c r="AB4589">
        <v>24.167068936012399</v>
      </c>
      <c r="AC4589">
        <v>0.92091778829119397</v>
      </c>
      <c r="AD4589">
        <v>0.94068432309766403</v>
      </c>
      <c r="AE4589">
        <v>-0.10555341463328299</v>
      </c>
      <c r="AF4589">
        <v>0.61410715005536498</v>
      </c>
      <c r="AG4589">
        <v>0.80674443595273604</v>
      </c>
      <c r="AH4589">
        <v>1.71798205420047</v>
      </c>
      <c r="AI4589">
        <v>0.197630579561902</v>
      </c>
      <c r="AJ4589">
        <v>0.78121606160956403</v>
      </c>
      <c r="AK4589">
        <v>1.76320195302258</v>
      </c>
    </row>
    <row r="4590" spans="1:37" x14ac:dyDescent="0.2">
      <c r="A4590" t="s">
        <v>13888</v>
      </c>
      <c r="B4590">
        <v>202503631</v>
      </c>
      <c r="C4590">
        <v>202503784</v>
      </c>
      <c r="D4590">
        <v>154</v>
      </c>
      <c r="E4590" t="s">
        <v>15607</v>
      </c>
      <c r="F4590">
        <v>8</v>
      </c>
      <c r="G4590" t="s">
        <v>15608</v>
      </c>
      <c r="H4590" t="s">
        <v>34223</v>
      </c>
      <c r="I4590">
        <v>2</v>
      </c>
      <c r="J4590">
        <v>202464826</v>
      </c>
      <c r="K4590">
        <v>202475139</v>
      </c>
      <c r="L4590">
        <v>10314</v>
      </c>
      <c r="M4590">
        <v>1</v>
      </c>
      <c r="N4590">
        <v>659</v>
      </c>
      <c r="O4590" t="s">
        <v>15604</v>
      </c>
      <c r="P4590">
        <v>38805</v>
      </c>
      <c r="Q4590" t="s">
        <v>15605</v>
      </c>
      <c r="R4590" t="s">
        <v>15606</v>
      </c>
      <c r="S4590" t="s">
        <v>34224</v>
      </c>
      <c r="T4590">
        <v>0.32911398597860803</v>
      </c>
      <c r="U4590">
        <v>0.603102917160658</v>
      </c>
      <c r="V4590">
        <v>24.445323064110902</v>
      </c>
      <c r="W4590">
        <v>0.46193634366738701</v>
      </c>
      <c r="X4590">
        <v>0.75726018452522603</v>
      </c>
      <c r="Y4590">
        <v>1.1680356159763901</v>
      </c>
      <c r="Z4590">
        <v>0.306975110376564</v>
      </c>
      <c r="AA4590">
        <v>0.72610664078822296</v>
      </c>
      <c r="AB4590">
        <v>24.297370215243301</v>
      </c>
      <c r="AC4590">
        <v>0.88945902157151002</v>
      </c>
      <c r="AD4590">
        <v>0.94068432309766403</v>
      </c>
      <c r="AE4590">
        <v>0.16803564829727</v>
      </c>
      <c r="AF4590">
        <v>0.61410715005536498</v>
      </c>
      <c r="AG4590">
        <v>0.80674443595273604</v>
      </c>
      <c r="AH4590">
        <v>1.39605400086522</v>
      </c>
      <c r="AI4590">
        <v>0.183554312780425</v>
      </c>
      <c r="AJ4590">
        <v>0.78121606160956403</v>
      </c>
      <c r="AK4590">
        <v>2.03679102270209</v>
      </c>
    </row>
    <row r="4591" spans="1:37" x14ac:dyDescent="0.2">
      <c r="A4591" t="s">
        <v>13888</v>
      </c>
      <c r="B4591">
        <v>202503784</v>
      </c>
      <c r="C4591">
        <v>202503937</v>
      </c>
      <c r="D4591">
        <v>154</v>
      </c>
      <c r="E4591" t="s">
        <v>15609</v>
      </c>
      <c r="F4591">
        <v>0</v>
      </c>
      <c r="G4591" t="s">
        <v>15610</v>
      </c>
      <c r="H4591" t="s">
        <v>34223</v>
      </c>
      <c r="I4591">
        <v>2</v>
      </c>
      <c r="J4591">
        <v>202464826</v>
      </c>
      <c r="K4591">
        <v>202475139</v>
      </c>
      <c r="L4591">
        <v>10314</v>
      </c>
      <c r="M4591">
        <v>1</v>
      </c>
      <c r="N4591">
        <v>659</v>
      </c>
      <c r="O4591" t="s">
        <v>15604</v>
      </c>
      <c r="P4591">
        <v>38958</v>
      </c>
      <c r="Q4591" t="s">
        <v>15605</v>
      </c>
      <c r="R4591" t="s">
        <v>15606</v>
      </c>
      <c r="S4591" t="s">
        <v>34224</v>
      </c>
      <c r="T4591">
        <v>0.32911398597860803</v>
      </c>
      <c r="U4591">
        <v>0.603102917160658</v>
      </c>
      <c r="V4591">
        <v>24.275398070562801</v>
      </c>
      <c r="W4591">
        <v>0.46193634366738701</v>
      </c>
      <c r="X4591">
        <v>0.75726018452522603</v>
      </c>
      <c r="Y4591">
        <v>1.3379606083403599</v>
      </c>
      <c r="Z4591">
        <v>0.306975110376564</v>
      </c>
      <c r="AA4591">
        <v>0.72610664078822296</v>
      </c>
      <c r="AB4591">
        <v>24.203285326792301</v>
      </c>
      <c r="AC4591">
        <v>0.88945902157151002</v>
      </c>
      <c r="AD4591">
        <v>0.94068432309766403</v>
      </c>
      <c r="AE4591">
        <v>0.33796064066123299</v>
      </c>
      <c r="AF4591">
        <v>0.61410715005536498</v>
      </c>
      <c r="AG4591">
        <v>0.80674443595273604</v>
      </c>
      <c r="AH4591">
        <v>1.22612900731713</v>
      </c>
      <c r="AI4591">
        <v>0.183554312780425</v>
      </c>
      <c r="AJ4591">
        <v>0.78121606160956403</v>
      </c>
      <c r="AK4591">
        <v>2.2067160075665502</v>
      </c>
    </row>
    <row r="4592" spans="1:37" x14ac:dyDescent="0.2">
      <c r="A4592" t="s">
        <v>13888</v>
      </c>
      <c r="B4592">
        <v>208255215</v>
      </c>
      <c r="C4592">
        <v>208255366</v>
      </c>
      <c r="D4592">
        <v>152</v>
      </c>
      <c r="E4592" t="s">
        <v>15611</v>
      </c>
      <c r="F4592">
        <v>11</v>
      </c>
      <c r="G4592" t="s">
        <v>15612</v>
      </c>
      <c r="H4592" t="s">
        <v>30987</v>
      </c>
      <c r="I4592">
        <v>2</v>
      </c>
      <c r="J4592">
        <v>208255214</v>
      </c>
      <c r="K4592">
        <v>208256181</v>
      </c>
      <c r="L4592">
        <v>968</v>
      </c>
      <c r="M4592">
        <v>1</v>
      </c>
      <c r="N4592">
        <v>100507475</v>
      </c>
      <c r="O4592" t="s">
        <v>15613</v>
      </c>
      <c r="P4592">
        <v>1</v>
      </c>
      <c r="Q4592" t="s">
        <v>15614</v>
      </c>
      <c r="R4592" t="s">
        <v>15615</v>
      </c>
      <c r="S4592" t="s">
        <v>34225</v>
      </c>
      <c r="T4592">
        <v>0.32911398597860803</v>
      </c>
      <c r="U4592">
        <v>0.603102917160658</v>
      </c>
      <c r="V4592">
        <v>25.182288633015599</v>
      </c>
      <c r="W4592">
        <v>0.38920677604595899</v>
      </c>
      <c r="X4592">
        <v>0.704072456322962</v>
      </c>
      <c r="Y4592">
        <v>-24.9806547775298</v>
      </c>
      <c r="Z4592">
        <v>0.48464167878831399</v>
      </c>
      <c r="AA4592">
        <v>0.84435025072159198</v>
      </c>
      <c r="AB4592">
        <v>24.218814545038398</v>
      </c>
      <c r="AC4592">
        <v>0.21073619169722799</v>
      </c>
      <c r="AD4592">
        <v>0.68253123924728298</v>
      </c>
      <c r="AE4592">
        <v>-24.9806547775298</v>
      </c>
      <c r="AF4592">
        <v>0.16793847098801201</v>
      </c>
      <c r="AG4592">
        <v>0.68151250837662902</v>
      </c>
      <c r="AH4592">
        <v>25.182288633015599</v>
      </c>
      <c r="AI4592">
        <v>0.52399907623471598</v>
      </c>
      <c r="AJ4592">
        <v>0.78121606160956403</v>
      </c>
      <c r="AK4592">
        <v>-24.1118993468057</v>
      </c>
    </row>
    <row r="4593" spans="1:37" x14ac:dyDescent="0.2">
      <c r="A4593" t="s">
        <v>13888</v>
      </c>
      <c r="B4593">
        <v>208255366</v>
      </c>
      <c r="C4593">
        <v>208255517</v>
      </c>
      <c r="D4593">
        <v>152</v>
      </c>
      <c r="E4593" t="s">
        <v>15617</v>
      </c>
      <c r="F4593">
        <v>15</v>
      </c>
      <c r="G4593" t="s">
        <v>15618</v>
      </c>
      <c r="H4593" t="s">
        <v>30987</v>
      </c>
      <c r="I4593">
        <v>2</v>
      </c>
      <c r="J4593">
        <v>208255400</v>
      </c>
      <c r="K4593">
        <v>208256168</v>
      </c>
      <c r="L4593">
        <v>769</v>
      </c>
      <c r="M4593">
        <v>1</v>
      </c>
      <c r="N4593">
        <v>100507475</v>
      </c>
      <c r="O4593" t="s">
        <v>15619</v>
      </c>
      <c r="P4593">
        <v>0</v>
      </c>
      <c r="Q4593" t="s">
        <v>15614</v>
      </c>
      <c r="R4593" t="s">
        <v>15615</v>
      </c>
      <c r="S4593" t="s">
        <v>34225</v>
      </c>
      <c r="T4593">
        <v>0.32911398597860803</v>
      </c>
      <c r="U4593">
        <v>0.603102917160658</v>
      </c>
      <c r="V4593">
        <v>25.445323032533999</v>
      </c>
      <c r="W4593">
        <v>0.38920677604595899</v>
      </c>
      <c r="X4593">
        <v>0.704072456322962</v>
      </c>
      <c r="Y4593">
        <v>-25.243689176100901</v>
      </c>
      <c r="Z4593">
        <v>0.48464167878831399</v>
      </c>
      <c r="AA4593">
        <v>0.84435025072159198</v>
      </c>
      <c r="AB4593">
        <v>24.481848938557199</v>
      </c>
      <c r="AC4593">
        <v>0.21073619169722799</v>
      </c>
      <c r="AD4593">
        <v>0.68253123924728298</v>
      </c>
      <c r="AE4593">
        <v>-25.243689176100901</v>
      </c>
      <c r="AF4593">
        <v>0.16793847098801201</v>
      </c>
      <c r="AG4593">
        <v>0.68151250837662902</v>
      </c>
      <c r="AH4593">
        <v>25.445323032533999</v>
      </c>
      <c r="AI4593">
        <v>0.52399907623471598</v>
      </c>
      <c r="AJ4593">
        <v>0.78121606160956403</v>
      </c>
      <c r="AK4593">
        <v>-24.374933739377202</v>
      </c>
    </row>
    <row r="4594" spans="1:37" x14ac:dyDescent="0.2">
      <c r="A4594" t="s">
        <v>13888</v>
      </c>
      <c r="B4594">
        <v>208255622</v>
      </c>
      <c r="C4594">
        <v>208255776</v>
      </c>
      <c r="D4594">
        <v>155</v>
      </c>
      <c r="E4594" t="s">
        <v>15620</v>
      </c>
      <c r="F4594">
        <v>2</v>
      </c>
      <c r="G4594" t="s">
        <v>15621</v>
      </c>
      <c r="H4594" t="s">
        <v>30987</v>
      </c>
      <c r="I4594">
        <v>2</v>
      </c>
      <c r="J4594">
        <v>208248562</v>
      </c>
      <c r="K4594">
        <v>208255798</v>
      </c>
      <c r="L4594">
        <v>7237</v>
      </c>
      <c r="M4594">
        <v>2</v>
      </c>
      <c r="N4594">
        <v>3417</v>
      </c>
      <c r="O4594" t="s">
        <v>15622</v>
      </c>
      <c r="P4594">
        <v>22</v>
      </c>
      <c r="Q4594" t="s">
        <v>15623</v>
      </c>
      <c r="R4594" t="s">
        <v>15616</v>
      </c>
      <c r="S4594" t="s">
        <v>34226</v>
      </c>
      <c r="T4594">
        <v>0.32911398597860803</v>
      </c>
      <c r="U4594">
        <v>0.603102917160658</v>
      </c>
      <c r="V4594">
        <v>25.445323032533999</v>
      </c>
      <c r="W4594">
        <v>0.38920677604595899</v>
      </c>
      <c r="X4594">
        <v>0.704072456322962</v>
      </c>
      <c r="Y4594">
        <v>-25.243689176100901</v>
      </c>
      <c r="Z4594">
        <v>0.48464167878831399</v>
      </c>
      <c r="AA4594">
        <v>0.84435025072159198</v>
      </c>
      <c r="AB4594">
        <v>24.481848938557199</v>
      </c>
      <c r="AC4594">
        <v>0.21073619169722799</v>
      </c>
      <c r="AD4594">
        <v>0.68253123924728298</v>
      </c>
      <c r="AE4594">
        <v>-25.243689176100901</v>
      </c>
      <c r="AF4594">
        <v>0.16793847098801201</v>
      </c>
      <c r="AG4594">
        <v>0.68151250837662902</v>
      </c>
      <c r="AH4594">
        <v>25.445323032533999</v>
      </c>
      <c r="AI4594">
        <v>0.52399907623471598</v>
      </c>
      <c r="AJ4594">
        <v>0.78121606160956403</v>
      </c>
      <c r="AK4594">
        <v>-24.374933739377202</v>
      </c>
    </row>
    <row r="4595" spans="1:37" x14ac:dyDescent="0.2">
      <c r="A4595" t="s">
        <v>13888</v>
      </c>
      <c r="B4595">
        <v>208812214</v>
      </c>
      <c r="C4595">
        <v>208812387</v>
      </c>
      <c r="D4595">
        <v>174</v>
      </c>
      <c r="E4595" t="s">
        <v>15624</v>
      </c>
      <c r="F4595">
        <v>2</v>
      </c>
      <c r="G4595" t="s">
        <v>15625</v>
      </c>
      <c r="H4595" t="s">
        <v>34227</v>
      </c>
      <c r="I4595">
        <v>2</v>
      </c>
      <c r="J4595">
        <v>208489086</v>
      </c>
      <c r="K4595">
        <v>208840100</v>
      </c>
      <c r="L4595">
        <v>351015</v>
      </c>
      <c r="M4595">
        <v>1</v>
      </c>
      <c r="N4595">
        <v>101927960</v>
      </c>
      <c r="O4595" t="s">
        <v>15626</v>
      </c>
      <c r="P4595">
        <v>323128</v>
      </c>
      <c r="Q4595" t="s">
        <v>40</v>
      </c>
      <c r="R4595" t="s">
        <v>15627</v>
      </c>
      <c r="S4595" t="s">
        <v>34228</v>
      </c>
      <c r="T4595">
        <v>0.35387198439864398</v>
      </c>
      <c r="U4595">
        <v>0.603102917160658</v>
      </c>
      <c r="V4595">
        <v>-23.461821437620699</v>
      </c>
      <c r="W4595">
        <v>0.69201225521665499</v>
      </c>
      <c r="X4595">
        <v>0.95159051474143896</v>
      </c>
      <c r="Y4595">
        <v>-1.9784683803113401</v>
      </c>
      <c r="Z4595">
        <v>1</v>
      </c>
      <c r="AA4595">
        <v>1</v>
      </c>
      <c r="AB4595">
        <v>-2.3389516384557401</v>
      </c>
      <c r="AC4595">
        <v>0.30184355666711699</v>
      </c>
      <c r="AD4595">
        <v>0.68253123924728298</v>
      </c>
      <c r="AE4595">
        <v>-2.9784679034307802</v>
      </c>
      <c r="AF4595">
        <v>0.22065000948199101</v>
      </c>
      <c r="AG4595">
        <v>0.68151250837662902</v>
      </c>
      <c r="AH4595">
        <v>-22.983299418086801</v>
      </c>
      <c r="AI4595">
        <v>0.95029317176085903</v>
      </c>
      <c r="AJ4595">
        <v>0.98621344597861504</v>
      </c>
      <c r="AK4595">
        <v>-1.1097130135566999</v>
      </c>
    </row>
    <row r="4596" spans="1:37" x14ac:dyDescent="0.2">
      <c r="A4596" t="s">
        <v>13888</v>
      </c>
      <c r="B4596">
        <v>208812387</v>
      </c>
      <c r="C4596">
        <v>208812560</v>
      </c>
      <c r="D4596">
        <v>174</v>
      </c>
      <c r="E4596" t="s">
        <v>15628</v>
      </c>
      <c r="F4596">
        <v>1</v>
      </c>
      <c r="G4596" t="s">
        <v>15629</v>
      </c>
      <c r="H4596" t="s">
        <v>34227</v>
      </c>
      <c r="I4596">
        <v>2</v>
      </c>
      <c r="J4596">
        <v>208489086</v>
      </c>
      <c r="K4596">
        <v>208840100</v>
      </c>
      <c r="L4596">
        <v>351015</v>
      </c>
      <c r="M4596">
        <v>1</v>
      </c>
      <c r="N4596">
        <v>101927960</v>
      </c>
      <c r="O4596" t="s">
        <v>15626</v>
      </c>
      <c r="P4596">
        <v>323301</v>
      </c>
      <c r="Q4596" t="s">
        <v>40</v>
      </c>
      <c r="R4596" t="s">
        <v>15627</v>
      </c>
      <c r="S4596" t="s">
        <v>34228</v>
      </c>
      <c r="T4596">
        <v>0.35387198439864398</v>
      </c>
      <c r="U4596">
        <v>0.603102917160658</v>
      </c>
      <c r="V4596">
        <v>-23.461821437620699</v>
      </c>
      <c r="W4596">
        <v>0.69201225521665499</v>
      </c>
      <c r="X4596">
        <v>0.95159051474143896</v>
      </c>
      <c r="Y4596">
        <v>-1.9784683803113401</v>
      </c>
      <c r="Z4596">
        <v>1</v>
      </c>
      <c r="AA4596">
        <v>1</v>
      </c>
      <c r="AB4596">
        <v>-2.3389516384557401</v>
      </c>
      <c r="AC4596">
        <v>0.30184355666711699</v>
      </c>
      <c r="AD4596">
        <v>0.68253123924728298</v>
      </c>
      <c r="AE4596">
        <v>-2.9784679034307802</v>
      </c>
      <c r="AF4596">
        <v>0.22065000948199101</v>
      </c>
      <c r="AG4596">
        <v>0.68151250837662902</v>
      </c>
      <c r="AH4596">
        <v>-22.983299418086801</v>
      </c>
      <c r="AI4596">
        <v>0.95029317176085903</v>
      </c>
      <c r="AJ4596">
        <v>0.98621344597861504</v>
      </c>
      <c r="AK4596">
        <v>-1.1097130135566999</v>
      </c>
    </row>
    <row r="4597" spans="1:37" x14ac:dyDescent="0.2">
      <c r="A4597" t="s">
        <v>13888</v>
      </c>
      <c r="B4597">
        <v>208991091</v>
      </c>
      <c r="C4597">
        <v>208991153</v>
      </c>
      <c r="D4597">
        <v>63</v>
      </c>
      <c r="E4597" t="s">
        <v>15630</v>
      </c>
      <c r="F4597">
        <v>3</v>
      </c>
      <c r="G4597" t="s">
        <v>15631</v>
      </c>
      <c r="H4597" t="s">
        <v>31000</v>
      </c>
      <c r="I4597">
        <v>2</v>
      </c>
      <c r="J4597">
        <v>209424047</v>
      </c>
      <c r="K4597">
        <v>209734112</v>
      </c>
      <c r="L4597">
        <v>310066</v>
      </c>
      <c r="M4597">
        <v>1</v>
      </c>
      <c r="N4597">
        <v>4133</v>
      </c>
      <c r="O4597" t="s">
        <v>15632</v>
      </c>
      <c r="P4597">
        <v>-432894</v>
      </c>
      <c r="Q4597" t="s">
        <v>15633</v>
      </c>
      <c r="R4597" t="s">
        <v>15634</v>
      </c>
      <c r="S4597" t="s">
        <v>34229</v>
      </c>
      <c r="T4597">
        <v>0.97213403838398904</v>
      </c>
      <c r="U4597">
        <v>1</v>
      </c>
      <c r="V4597">
        <v>0.64946911235804405</v>
      </c>
      <c r="W4597">
        <v>0.89107655920673101</v>
      </c>
      <c r="X4597">
        <v>0.95159051474143896</v>
      </c>
      <c r="Y4597">
        <v>1.0654815515257701</v>
      </c>
      <c r="Z4597">
        <v>0.96726857278496403</v>
      </c>
      <c r="AA4597">
        <v>0.99919698600769702</v>
      </c>
      <c r="AB4597">
        <v>0.34446276557076699</v>
      </c>
      <c r="AC4597">
        <v>0.85817338719172098</v>
      </c>
      <c r="AD4597">
        <v>0.94068432309766403</v>
      </c>
      <c r="AE4597">
        <v>0.80480310959901702</v>
      </c>
      <c r="AF4597">
        <v>0.98343762640780896</v>
      </c>
      <c r="AG4597">
        <v>1</v>
      </c>
      <c r="AH4597">
        <v>0.68061792524229903</v>
      </c>
      <c r="AI4597">
        <v>0.91725052871964496</v>
      </c>
      <c r="AJ4597">
        <v>0.98621344597861504</v>
      </c>
      <c r="AK4597">
        <v>0.82500782853361798</v>
      </c>
    </row>
    <row r="4598" spans="1:37" x14ac:dyDescent="0.2">
      <c r="A4598" t="s">
        <v>13888</v>
      </c>
      <c r="B4598">
        <v>208991505</v>
      </c>
      <c r="C4598">
        <v>208991580</v>
      </c>
      <c r="D4598">
        <v>76</v>
      </c>
      <c r="E4598" t="s">
        <v>15635</v>
      </c>
      <c r="F4598">
        <v>1</v>
      </c>
      <c r="G4598" t="s">
        <v>15636</v>
      </c>
      <c r="H4598" t="s">
        <v>31000</v>
      </c>
      <c r="I4598">
        <v>2</v>
      </c>
      <c r="J4598">
        <v>209424047</v>
      </c>
      <c r="K4598">
        <v>209734112</v>
      </c>
      <c r="L4598">
        <v>310066</v>
      </c>
      <c r="M4598">
        <v>1</v>
      </c>
      <c r="N4598">
        <v>4133</v>
      </c>
      <c r="O4598" t="s">
        <v>15632</v>
      </c>
      <c r="P4598">
        <v>-432467</v>
      </c>
      <c r="Q4598" t="s">
        <v>15633</v>
      </c>
      <c r="R4598" t="s">
        <v>15634</v>
      </c>
      <c r="S4598" t="s">
        <v>34229</v>
      </c>
      <c r="T4598">
        <v>0.97213403838398904</v>
      </c>
      <c r="U4598">
        <v>1</v>
      </c>
      <c r="V4598">
        <v>0.40846101730646101</v>
      </c>
      <c r="W4598">
        <v>0.89107655920673101</v>
      </c>
      <c r="X4598">
        <v>0.95159051474143896</v>
      </c>
      <c r="Y4598">
        <v>0.79800124180217102</v>
      </c>
      <c r="Z4598">
        <v>0.96726857278496403</v>
      </c>
      <c r="AA4598">
        <v>0.99919698600769702</v>
      </c>
      <c r="AB4598">
        <v>0.20731758739745501</v>
      </c>
      <c r="AC4598">
        <v>0.85817338719172098</v>
      </c>
      <c r="AD4598">
        <v>0.94068432309766403</v>
      </c>
      <c r="AE4598">
        <v>0.63884550768912096</v>
      </c>
      <c r="AF4598">
        <v>0.98343762640780896</v>
      </c>
      <c r="AG4598">
        <v>1</v>
      </c>
      <c r="AH4598">
        <v>0.427278437720085</v>
      </c>
      <c r="AI4598">
        <v>0.91725052871964496</v>
      </c>
      <c r="AJ4598">
        <v>0.98621344597861504</v>
      </c>
      <c r="AK4598">
        <v>0.57166833919103199</v>
      </c>
    </row>
    <row r="4599" spans="1:37" x14ac:dyDescent="0.2">
      <c r="A4599" t="s">
        <v>13888</v>
      </c>
      <c r="B4599">
        <v>209129122</v>
      </c>
      <c r="C4599">
        <v>209129295</v>
      </c>
      <c r="D4599">
        <v>174</v>
      </c>
      <c r="E4599" t="s">
        <v>15637</v>
      </c>
      <c r="F4599">
        <v>3</v>
      </c>
      <c r="G4599" t="s">
        <v>15638</v>
      </c>
      <c r="H4599" t="s">
        <v>31000</v>
      </c>
      <c r="I4599">
        <v>2</v>
      </c>
      <c r="J4599">
        <v>209424047</v>
      </c>
      <c r="K4599">
        <v>209734112</v>
      </c>
      <c r="L4599">
        <v>310066</v>
      </c>
      <c r="M4599">
        <v>1</v>
      </c>
      <c r="N4599">
        <v>4133</v>
      </c>
      <c r="O4599" t="s">
        <v>15632</v>
      </c>
      <c r="P4599">
        <v>-294752</v>
      </c>
      <c r="Q4599" t="s">
        <v>15633</v>
      </c>
      <c r="R4599" t="s">
        <v>15634</v>
      </c>
      <c r="S4599" t="s">
        <v>34229</v>
      </c>
      <c r="T4599">
        <v>0.323300140219206</v>
      </c>
      <c r="U4599">
        <v>0.603102917160658</v>
      </c>
      <c r="V4599">
        <v>-0.30504101885308599</v>
      </c>
      <c r="W4599">
        <v>0.49709177864118298</v>
      </c>
      <c r="X4599">
        <v>0.78363289935355196</v>
      </c>
      <c r="Y4599">
        <v>-1.3457438190798301</v>
      </c>
      <c r="Z4599">
        <v>0.51787522577244804</v>
      </c>
      <c r="AA4599">
        <v>0.84521697243271998</v>
      </c>
      <c r="AB4599">
        <v>-1.08918029307619</v>
      </c>
      <c r="AC4599">
        <v>0.42508348555068898</v>
      </c>
      <c r="AD4599">
        <v>0.82872126865393902</v>
      </c>
      <c r="AE4599">
        <v>0.37226658489108699</v>
      </c>
      <c r="AF4599">
        <v>0.21992285400248601</v>
      </c>
      <c r="AG4599">
        <v>0.68151250837662902</v>
      </c>
      <c r="AH4599">
        <v>0.48440042487673202</v>
      </c>
      <c r="AI4599">
        <v>0.69444917998461897</v>
      </c>
      <c r="AJ4599">
        <v>0.862196742697804</v>
      </c>
      <c r="AK4599">
        <v>-1.9693666290754701</v>
      </c>
    </row>
    <row r="4600" spans="1:37" x14ac:dyDescent="0.2">
      <c r="A4600" t="s">
        <v>13888</v>
      </c>
      <c r="B4600">
        <v>209129295</v>
      </c>
      <c r="C4600">
        <v>209129468</v>
      </c>
      <c r="D4600">
        <v>174</v>
      </c>
      <c r="E4600" t="s">
        <v>15639</v>
      </c>
      <c r="F4600">
        <v>2</v>
      </c>
      <c r="G4600" t="s">
        <v>15640</v>
      </c>
      <c r="H4600" t="s">
        <v>31000</v>
      </c>
      <c r="I4600">
        <v>2</v>
      </c>
      <c r="J4600">
        <v>209424047</v>
      </c>
      <c r="K4600">
        <v>209734112</v>
      </c>
      <c r="L4600">
        <v>310066</v>
      </c>
      <c r="M4600">
        <v>1</v>
      </c>
      <c r="N4600">
        <v>4133</v>
      </c>
      <c r="O4600" t="s">
        <v>15632</v>
      </c>
      <c r="P4600">
        <v>-294579</v>
      </c>
      <c r="Q4600" t="s">
        <v>15633</v>
      </c>
      <c r="R4600" t="s">
        <v>15634</v>
      </c>
      <c r="S4600" t="s">
        <v>34229</v>
      </c>
      <c r="T4600">
        <v>0.323300140219206</v>
      </c>
      <c r="U4600">
        <v>0.603102917160658</v>
      </c>
      <c r="V4600">
        <v>-0.13511602854009799</v>
      </c>
      <c r="W4600">
        <v>0.49709177864118298</v>
      </c>
      <c r="X4600">
        <v>0.78363289935355196</v>
      </c>
      <c r="Y4600">
        <v>-1.3457438190798301</v>
      </c>
      <c r="Z4600">
        <v>0.51787522577244804</v>
      </c>
      <c r="AA4600">
        <v>0.84521697243271998</v>
      </c>
      <c r="AB4600">
        <v>-0.919255302763197</v>
      </c>
      <c r="AC4600">
        <v>0.42508348555068898</v>
      </c>
      <c r="AD4600">
        <v>0.82872126865393902</v>
      </c>
      <c r="AE4600">
        <v>0.24084850841849201</v>
      </c>
      <c r="AF4600">
        <v>0.21992285400248601</v>
      </c>
      <c r="AG4600">
        <v>0.68151250837662902</v>
      </c>
      <c r="AH4600">
        <v>0.63772439420485005</v>
      </c>
      <c r="AI4600">
        <v>0.69444917998461897</v>
      </c>
      <c r="AJ4600">
        <v>0.862196742697804</v>
      </c>
      <c r="AK4600">
        <v>-1.8705848820703299</v>
      </c>
    </row>
    <row r="4601" spans="1:37" x14ac:dyDescent="0.2">
      <c r="A4601" t="s">
        <v>13888</v>
      </c>
      <c r="B4601">
        <v>210224808</v>
      </c>
      <c r="C4601">
        <v>210224985</v>
      </c>
      <c r="D4601">
        <v>178</v>
      </c>
      <c r="E4601" t="s">
        <v>15641</v>
      </c>
      <c r="F4601">
        <v>14</v>
      </c>
      <c r="G4601" t="s">
        <v>15642</v>
      </c>
      <c r="H4601" t="s">
        <v>30987</v>
      </c>
      <c r="I4601">
        <v>2</v>
      </c>
      <c r="J4601">
        <v>210218065</v>
      </c>
      <c r="K4601">
        <v>210224849</v>
      </c>
      <c r="L4601">
        <v>6785</v>
      </c>
      <c r="M4601">
        <v>2</v>
      </c>
      <c r="N4601">
        <v>33</v>
      </c>
      <c r="O4601" t="s">
        <v>15643</v>
      </c>
      <c r="P4601">
        <v>0</v>
      </c>
      <c r="Q4601" t="s">
        <v>15644</v>
      </c>
      <c r="R4601" t="s">
        <v>15645</v>
      </c>
      <c r="S4601" t="s">
        <v>34230</v>
      </c>
      <c r="T4601" t="s">
        <v>40</v>
      </c>
      <c r="U4601" t="s">
        <v>40</v>
      </c>
      <c r="V4601">
        <v>0</v>
      </c>
      <c r="W4601" t="s">
        <v>40</v>
      </c>
      <c r="X4601" t="s">
        <v>40</v>
      </c>
      <c r="Y4601">
        <v>0</v>
      </c>
      <c r="Z4601" t="s">
        <v>40</v>
      </c>
      <c r="AA4601" t="s">
        <v>40</v>
      </c>
      <c r="AB4601">
        <v>0</v>
      </c>
      <c r="AC4601" t="s">
        <v>40</v>
      </c>
      <c r="AD4601" t="s">
        <v>40</v>
      </c>
      <c r="AE4601">
        <v>0</v>
      </c>
      <c r="AF4601" t="s">
        <v>40</v>
      </c>
      <c r="AG4601" t="s">
        <v>40</v>
      </c>
      <c r="AH4601">
        <v>0</v>
      </c>
      <c r="AI4601" t="s">
        <v>40</v>
      </c>
      <c r="AJ4601" t="s">
        <v>40</v>
      </c>
      <c r="AK4601">
        <v>0</v>
      </c>
    </row>
    <row r="4602" spans="1:37" x14ac:dyDescent="0.2">
      <c r="A4602" t="s">
        <v>13888</v>
      </c>
      <c r="B4602">
        <v>210224985</v>
      </c>
      <c r="C4602">
        <v>210225162</v>
      </c>
      <c r="D4602">
        <v>178</v>
      </c>
      <c r="E4602" t="s">
        <v>15646</v>
      </c>
      <c r="F4602">
        <v>14</v>
      </c>
      <c r="G4602" t="s">
        <v>15647</v>
      </c>
      <c r="H4602" t="s">
        <v>30987</v>
      </c>
      <c r="I4602">
        <v>2</v>
      </c>
      <c r="J4602">
        <v>210218065</v>
      </c>
      <c r="K4602">
        <v>210224849</v>
      </c>
      <c r="L4602">
        <v>6785</v>
      </c>
      <c r="M4602">
        <v>2</v>
      </c>
      <c r="N4602">
        <v>33</v>
      </c>
      <c r="O4602" t="s">
        <v>15643</v>
      </c>
      <c r="P4602">
        <v>-136</v>
      </c>
      <c r="Q4602" t="s">
        <v>15644</v>
      </c>
      <c r="R4602" t="s">
        <v>15645</v>
      </c>
      <c r="S4602" t="s">
        <v>34230</v>
      </c>
      <c r="T4602" t="s">
        <v>40</v>
      </c>
      <c r="U4602" t="s">
        <v>40</v>
      </c>
      <c r="V4602">
        <v>0</v>
      </c>
      <c r="W4602" t="s">
        <v>40</v>
      </c>
      <c r="X4602" t="s">
        <v>40</v>
      </c>
      <c r="Y4602">
        <v>0</v>
      </c>
      <c r="Z4602" t="s">
        <v>40</v>
      </c>
      <c r="AA4602" t="s">
        <v>40</v>
      </c>
      <c r="AB4602">
        <v>0</v>
      </c>
      <c r="AC4602" t="s">
        <v>40</v>
      </c>
      <c r="AD4602" t="s">
        <v>40</v>
      </c>
      <c r="AE4602">
        <v>0</v>
      </c>
      <c r="AF4602" t="s">
        <v>40</v>
      </c>
      <c r="AG4602" t="s">
        <v>40</v>
      </c>
      <c r="AH4602">
        <v>0</v>
      </c>
      <c r="AI4602" t="s">
        <v>40</v>
      </c>
      <c r="AJ4602" t="s">
        <v>40</v>
      </c>
      <c r="AK4602">
        <v>0</v>
      </c>
    </row>
    <row r="4603" spans="1:37" x14ac:dyDescent="0.2">
      <c r="A4603" t="s">
        <v>13888</v>
      </c>
      <c r="B4603">
        <v>210234871</v>
      </c>
      <c r="C4603">
        <v>210235023</v>
      </c>
      <c r="D4603">
        <v>153</v>
      </c>
      <c r="E4603" t="s">
        <v>15648</v>
      </c>
      <c r="F4603">
        <v>0</v>
      </c>
      <c r="G4603" t="s">
        <v>15649</v>
      </c>
      <c r="H4603" t="s">
        <v>31000</v>
      </c>
      <c r="I4603">
        <v>2</v>
      </c>
      <c r="J4603">
        <v>210217475</v>
      </c>
      <c r="K4603">
        <v>210225447</v>
      </c>
      <c r="L4603">
        <v>7973</v>
      </c>
      <c r="M4603">
        <v>2</v>
      </c>
      <c r="N4603">
        <v>33</v>
      </c>
      <c r="O4603" t="s">
        <v>15650</v>
      </c>
      <c r="P4603">
        <v>-9424</v>
      </c>
      <c r="Q4603" t="s">
        <v>15644</v>
      </c>
      <c r="R4603" t="s">
        <v>15645</v>
      </c>
      <c r="S4603" t="s">
        <v>34230</v>
      </c>
      <c r="T4603">
        <v>0.37540393893975199</v>
      </c>
      <c r="U4603">
        <v>0.63021465694884504</v>
      </c>
      <c r="V4603">
        <v>-0.476731447547732</v>
      </c>
      <c r="W4603">
        <v>0.26139292287254801</v>
      </c>
      <c r="X4603">
        <v>0.704072456322962</v>
      </c>
      <c r="Y4603">
        <v>-1.0994350879608701</v>
      </c>
      <c r="Z4603">
        <v>0.47494851379425201</v>
      </c>
      <c r="AA4603">
        <v>0.84435025072159198</v>
      </c>
      <c r="AB4603">
        <v>-0.40829844550366301</v>
      </c>
      <c r="AC4603">
        <v>0.12341155397916399</v>
      </c>
      <c r="AD4603">
        <v>0.68253123924728298</v>
      </c>
      <c r="AE4603">
        <v>-2.0179824194167999</v>
      </c>
      <c r="AF4603">
        <v>0.41607721648493101</v>
      </c>
      <c r="AG4603">
        <v>0.80674443595273604</v>
      </c>
      <c r="AH4603">
        <v>-0.32532430853370697</v>
      </c>
      <c r="AI4603">
        <v>0.46030466842151802</v>
      </c>
      <c r="AJ4603">
        <v>0.78121606160956403</v>
      </c>
      <c r="AK4603">
        <v>-0.26262940141470698</v>
      </c>
    </row>
    <row r="4604" spans="1:37" x14ac:dyDescent="0.2">
      <c r="A4604" t="s">
        <v>13888</v>
      </c>
      <c r="B4604">
        <v>211524199</v>
      </c>
      <c r="C4604">
        <v>211524367</v>
      </c>
      <c r="D4604">
        <v>169</v>
      </c>
      <c r="E4604" t="s">
        <v>15651</v>
      </c>
      <c r="F4604">
        <v>2</v>
      </c>
      <c r="G4604" t="s">
        <v>15652</v>
      </c>
      <c r="H4604" t="s">
        <v>34231</v>
      </c>
      <c r="I4604">
        <v>2</v>
      </c>
      <c r="J4604">
        <v>211657597</v>
      </c>
      <c r="K4604">
        <v>211665354</v>
      </c>
      <c r="L4604">
        <v>7758</v>
      </c>
      <c r="M4604">
        <v>2</v>
      </c>
      <c r="N4604">
        <v>2066</v>
      </c>
      <c r="O4604" t="s">
        <v>15653</v>
      </c>
      <c r="P4604">
        <v>140987</v>
      </c>
      <c r="Q4604" t="s">
        <v>15654</v>
      </c>
      <c r="R4604" t="s">
        <v>15655</v>
      </c>
      <c r="S4604" t="s">
        <v>34232</v>
      </c>
      <c r="T4604">
        <v>0.35387198439864398</v>
      </c>
      <c r="U4604">
        <v>0.603102917160658</v>
      </c>
      <c r="V4604">
        <v>-23.210761093753401</v>
      </c>
      <c r="W4604">
        <v>0.20525741147413201</v>
      </c>
      <c r="X4604">
        <v>0.704072456322962</v>
      </c>
      <c r="Y4604">
        <v>-23.690605307337499</v>
      </c>
      <c r="Z4604">
        <v>0.65379035313853895</v>
      </c>
      <c r="AA4604">
        <v>0.84521697243271998</v>
      </c>
      <c r="AB4604">
        <v>-1.81608349351123</v>
      </c>
      <c r="AC4604">
        <v>7.0489011448141195E-2</v>
      </c>
      <c r="AD4604">
        <v>0.57684129297949804</v>
      </c>
      <c r="AE4604">
        <v>-23.690605307337499</v>
      </c>
      <c r="AF4604">
        <v>0.32549523997010099</v>
      </c>
      <c r="AG4604">
        <v>0.70473078222419605</v>
      </c>
      <c r="AH4604">
        <v>-22.8922392472684</v>
      </c>
      <c r="AI4604">
        <v>0.35038410267202102</v>
      </c>
      <c r="AJ4604">
        <v>0.78121606160956403</v>
      </c>
      <c r="AK4604">
        <v>-22.8218499286431</v>
      </c>
    </row>
    <row r="4605" spans="1:37" x14ac:dyDescent="0.2">
      <c r="A4605" t="s">
        <v>13888</v>
      </c>
      <c r="B4605">
        <v>211524367</v>
      </c>
      <c r="C4605">
        <v>211524535</v>
      </c>
      <c r="D4605">
        <v>169</v>
      </c>
      <c r="E4605" t="s">
        <v>15656</v>
      </c>
      <c r="F4605">
        <v>9</v>
      </c>
      <c r="G4605" t="s">
        <v>15657</v>
      </c>
      <c r="H4605" t="s">
        <v>34231</v>
      </c>
      <c r="I4605">
        <v>2</v>
      </c>
      <c r="J4605">
        <v>211657597</v>
      </c>
      <c r="K4605">
        <v>211665354</v>
      </c>
      <c r="L4605">
        <v>7758</v>
      </c>
      <c r="M4605">
        <v>2</v>
      </c>
      <c r="N4605">
        <v>2066</v>
      </c>
      <c r="O4605" t="s">
        <v>15653</v>
      </c>
      <c r="P4605">
        <v>140819</v>
      </c>
      <c r="Q4605" t="s">
        <v>15654</v>
      </c>
      <c r="R4605" t="s">
        <v>15655</v>
      </c>
      <c r="S4605" t="s">
        <v>34232</v>
      </c>
      <c r="T4605">
        <v>0.35387198439864398</v>
      </c>
      <c r="U4605">
        <v>0.603102917160658</v>
      </c>
      <c r="V4605">
        <v>-23.210761093753401</v>
      </c>
      <c r="W4605">
        <v>0.20525741147413201</v>
      </c>
      <c r="X4605">
        <v>0.704072456322962</v>
      </c>
      <c r="Y4605">
        <v>-23.690605307337499</v>
      </c>
      <c r="Z4605">
        <v>0.65379035313853895</v>
      </c>
      <c r="AA4605">
        <v>0.84521697243271998</v>
      </c>
      <c r="AB4605">
        <v>-1.81608349351123</v>
      </c>
      <c r="AC4605">
        <v>7.0489011448141195E-2</v>
      </c>
      <c r="AD4605">
        <v>0.57684129297949804</v>
      </c>
      <c r="AE4605">
        <v>-23.690605307337499</v>
      </c>
      <c r="AF4605">
        <v>0.32549523997010099</v>
      </c>
      <c r="AG4605">
        <v>0.70473078222419605</v>
      </c>
      <c r="AH4605">
        <v>-22.8922392472684</v>
      </c>
      <c r="AI4605">
        <v>0.35038410267202102</v>
      </c>
      <c r="AJ4605">
        <v>0.78121606160956403</v>
      </c>
      <c r="AK4605">
        <v>-22.8218499286431</v>
      </c>
    </row>
    <row r="4606" spans="1:37" x14ac:dyDescent="0.2">
      <c r="A4606" t="s">
        <v>13888</v>
      </c>
      <c r="B4606">
        <v>211587096</v>
      </c>
      <c r="C4606">
        <v>211587325</v>
      </c>
      <c r="D4606">
        <v>230</v>
      </c>
      <c r="E4606" t="s">
        <v>15658</v>
      </c>
      <c r="F4606">
        <v>4</v>
      </c>
      <c r="G4606" t="s">
        <v>15659</v>
      </c>
      <c r="H4606" t="s">
        <v>34233</v>
      </c>
      <c r="I4606">
        <v>2</v>
      </c>
      <c r="J4606">
        <v>211657597</v>
      </c>
      <c r="K4606">
        <v>211665354</v>
      </c>
      <c r="L4606">
        <v>7758</v>
      </c>
      <c r="M4606">
        <v>2</v>
      </c>
      <c r="N4606">
        <v>2066</v>
      </c>
      <c r="O4606" t="s">
        <v>15653</v>
      </c>
      <c r="P4606">
        <v>78029</v>
      </c>
      <c r="Q4606" t="s">
        <v>15654</v>
      </c>
      <c r="R4606" t="s">
        <v>15655</v>
      </c>
      <c r="S4606" t="s">
        <v>34232</v>
      </c>
      <c r="T4606">
        <v>0.32911398597860803</v>
      </c>
      <c r="U4606">
        <v>0.603102917160658</v>
      </c>
      <c r="V4606">
        <v>22.737589301476099</v>
      </c>
      <c r="W4606" t="s">
        <v>40</v>
      </c>
      <c r="X4606" t="s">
        <v>40</v>
      </c>
      <c r="Y4606">
        <v>0</v>
      </c>
      <c r="Z4606">
        <v>0.48464167878831399</v>
      </c>
      <c r="AA4606">
        <v>0.84435025072159198</v>
      </c>
      <c r="AB4606">
        <v>21.7741153734767</v>
      </c>
      <c r="AC4606">
        <v>0.45677901822897599</v>
      </c>
      <c r="AD4606">
        <v>0.82872126865393902</v>
      </c>
      <c r="AE4606">
        <v>21.811590068580799</v>
      </c>
      <c r="AF4606">
        <v>0.16793847098801201</v>
      </c>
      <c r="AG4606">
        <v>0.68151250837662902</v>
      </c>
      <c r="AH4606">
        <v>22.737589301476099</v>
      </c>
      <c r="AI4606">
        <v>0.52399907623471598</v>
      </c>
      <c r="AJ4606">
        <v>0.78121606160956403</v>
      </c>
      <c r="AK4606">
        <v>-21.667200200503601</v>
      </c>
    </row>
    <row r="4607" spans="1:37" x14ac:dyDescent="0.2">
      <c r="A4607" t="s">
        <v>13888</v>
      </c>
      <c r="B4607">
        <v>213759834</v>
      </c>
      <c r="C4607">
        <v>213759976</v>
      </c>
      <c r="D4607">
        <v>143</v>
      </c>
      <c r="E4607" t="s">
        <v>15660</v>
      </c>
      <c r="F4607">
        <v>1</v>
      </c>
      <c r="G4607" t="s">
        <v>15661</v>
      </c>
      <c r="H4607" t="s">
        <v>30999</v>
      </c>
      <c r="I4607">
        <v>2</v>
      </c>
      <c r="J4607">
        <v>213758067</v>
      </c>
      <c r="K4607">
        <v>213758159</v>
      </c>
      <c r="L4607">
        <v>93</v>
      </c>
      <c r="M4607">
        <v>1</v>
      </c>
      <c r="N4607">
        <v>100616375</v>
      </c>
      <c r="O4607" t="s">
        <v>15662</v>
      </c>
      <c r="P4607">
        <v>1767</v>
      </c>
      <c r="Q4607" t="s">
        <v>15663</v>
      </c>
      <c r="R4607" t="s">
        <v>15664</v>
      </c>
      <c r="S4607" t="s">
        <v>34234</v>
      </c>
      <c r="T4607">
        <v>1</v>
      </c>
      <c r="U4607">
        <v>1</v>
      </c>
      <c r="V4607">
        <v>-1.7107690574132199</v>
      </c>
      <c r="W4607">
        <v>0.69201225521665499</v>
      </c>
      <c r="X4607">
        <v>0.95159051474143896</v>
      </c>
      <c r="Y4607">
        <v>-0.83786634455442899</v>
      </c>
      <c r="Z4607">
        <v>1</v>
      </c>
      <c r="AA4607">
        <v>1</v>
      </c>
      <c r="AB4607">
        <v>-1.33899245560875</v>
      </c>
      <c r="AC4607">
        <v>0.59090205226999604</v>
      </c>
      <c r="AD4607">
        <v>0.87989882095915395</v>
      </c>
      <c r="AE4607">
        <v>-1.31559847289903</v>
      </c>
      <c r="AF4607">
        <v>0.98343762640780896</v>
      </c>
      <c r="AG4607">
        <v>1</v>
      </c>
      <c r="AH4607">
        <v>-1.31040225260931</v>
      </c>
      <c r="AI4607">
        <v>0.81350599864527495</v>
      </c>
      <c r="AJ4607">
        <v>0.94390293416205995</v>
      </c>
      <c r="AK4607">
        <v>-0.23407266825686801</v>
      </c>
    </row>
    <row r="4608" spans="1:37" x14ac:dyDescent="0.2">
      <c r="A4608" t="s">
        <v>13888</v>
      </c>
      <c r="B4608">
        <v>216036019</v>
      </c>
      <c r="C4608">
        <v>216036172</v>
      </c>
      <c r="D4608">
        <v>154</v>
      </c>
      <c r="E4608" t="s">
        <v>15665</v>
      </c>
      <c r="F4608">
        <v>1</v>
      </c>
      <c r="G4608" t="s">
        <v>15666</v>
      </c>
      <c r="H4608" t="s">
        <v>30999</v>
      </c>
      <c r="I4608">
        <v>2</v>
      </c>
      <c r="J4608">
        <v>215944988</v>
      </c>
      <c r="K4608">
        <v>216034096</v>
      </c>
      <c r="L4608">
        <v>89109</v>
      </c>
      <c r="M4608">
        <v>2</v>
      </c>
      <c r="N4608">
        <v>55686</v>
      </c>
      <c r="O4608" t="s">
        <v>15667</v>
      </c>
      <c r="P4608">
        <v>-1923</v>
      </c>
      <c r="Q4608" t="s">
        <v>15668</v>
      </c>
      <c r="R4608" t="s">
        <v>15669</v>
      </c>
      <c r="S4608" t="s">
        <v>15670</v>
      </c>
      <c r="T4608">
        <v>1</v>
      </c>
      <c r="U4608">
        <v>1</v>
      </c>
      <c r="V4608">
        <v>-3.4609763456649101</v>
      </c>
      <c r="W4608">
        <v>0.94541066367716797</v>
      </c>
      <c r="X4608">
        <v>0.95159051474143896</v>
      </c>
      <c r="Y4608">
        <v>-3.2557312578246398</v>
      </c>
      <c r="Z4608">
        <v>0.65379035313853895</v>
      </c>
      <c r="AA4608">
        <v>0.84521697243271998</v>
      </c>
      <c r="AB4608">
        <v>-4.4244500342056003</v>
      </c>
      <c r="AC4608">
        <v>0.71753805159658501</v>
      </c>
      <c r="AD4608">
        <v>0.87989882095915395</v>
      </c>
      <c r="AE4608">
        <v>-4.25573082239044</v>
      </c>
      <c r="AF4608">
        <v>0.64997455747578503</v>
      </c>
      <c r="AG4608">
        <v>0.80674443595273604</v>
      </c>
      <c r="AH4608">
        <v>-2.5313657112159</v>
      </c>
      <c r="AI4608">
        <v>0.59609816080359102</v>
      </c>
      <c r="AJ4608">
        <v>0.78121606160956403</v>
      </c>
      <c r="AK4608">
        <v>-2.3869758287624898</v>
      </c>
    </row>
    <row r="4609" spans="1:37" x14ac:dyDescent="0.2">
      <c r="A4609" t="s">
        <v>13888</v>
      </c>
      <c r="B4609">
        <v>216036197</v>
      </c>
      <c r="C4609">
        <v>216036367</v>
      </c>
      <c r="D4609">
        <v>171</v>
      </c>
      <c r="E4609" t="s">
        <v>15671</v>
      </c>
      <c r="F4609">
        <v>1</v>
      </c>
      <c r="G4609" t="s">
        <v>15672</v>
      </c>
      <c r="H4609" t="s">
        <v>31032</v>
      </c>
      <c r="I4609">
        <v>2</v>
      </c>
      <c r="J4609">
        <v>215944988</v>
      </c>
      <c r="K4609">
        <v>216034096</v>
      </c>
      <c r="L4609">
        <v>89109</v>
      </c>
      <c r="M4609">
        <v>2</v>
      </c>
      <c r="N4609">
        <v>55686</v>
      </c>
      <c r="O4609" t="s">
        <v>15667</v>
      </c>
      <c r="P4609">
        <v>-2101</v>
      </c>
      <c r="Q4609" t="s">
        <v>15668</v>
      </c>
      <c r="R4609" t="s">
        <v>15669</v>
      </c>
      <c r="S4609" t="s">
        <v>15670</v>
      </c>
      <c r="T4609">
        <v>1</v>
      </c>
      <c r="U4609">
        <v>1</v>
      </c>
      <c r="V4609">
        <v>-3.4609763456649101</v>
      </c>
      <c r="W4609">
        <v>0.94541066367716797</v>
      </c>
      <c r="X4609">
        <v>0.95159051474143896</v>
      </c>
      <c r="Y4609">
        <v>-3.2557312578246398</v>
      </c>
      <c r="Z4609">
        <v>0.65379035313853895</v>
      </c>
      <c r="AA4609">
        <v>0.84521697243271998</v>
      </c>
      <c r="AB4609">
        <v>-4.4244500342056003</v>
      </c>
      <c r="AC4609">
        <v>0.71753805159658501</v>
      </c>
      <c r="AD4609">
        <v>0.87989882095915395</v>
      </c>
      <c r="AE4609">
        <v>-4.25573082239044</v>
      </c>
      <c r="AF4609">
        <v>0.64997455747578503</v>
      </c>
      <c r="AG4609">
        <v>0.80674443595273604</v>
      </c>
      <c r="AH4609">
        <v>-2.5313657112159</v>
      </c>
      <c r="AI4609">
        <v>0.59609816080359102</v>
      </c>
      <c r="AJ4609">
        <v>0.78121606160956403</v>
      </c>
      <c r="AK4609">
        <v>-2.3869758287624898</v>
      </c>
    </row>
    <row r="4610" spans="1:37" x14ac:dyDescent="0.2">
      <c r="A4610" t="s">
        <v>13888</v>
      </c>
      <c r="B4610">
        <v>216412386</v>
      </c>
      <c r="C4610">
        <v>216412594</v>
      </c>
      <c r="D4610">
        <v>209</v>
      </c>
      <c r="E4610" t="s">
        <v>15673</v>
      </c>
      <c r="F4610">
        <v>19</v>
      </c>
      <c r="G4610" t="s">
        <v>15674</v>
      </c>
      <c r="H4610" t="s">
        <v>30987</v>
      </c>
      <c r="I4610">
        <v>2</v>
      </c>
      <c r="J4610">
        <v>216412414</v>
      </c>
      <c r="K4610">
        <v>216483037</v>
      </c>
      <c r="L4610">
        <v>70624</v>
      </c>
      <c r="M4610">
        <v>1</v>
      </c>
      <c r="N4610">
        <v>50485</v>
      </c>
      <c r="O4610" t="s">
        <v>15675</v>
      </c>
      <c r="P4610">
        <v>0</v>
      </c>
      <c r="Q4610" t="s">
        <v>15676</v>
      </c>
      <c r="R4610" t="s">
        <v>15677</v>
      </c>
      <c r="S4610" t="s">
        <v>34235</v>
      </c>
      <c r="T4610">
        <v>0.54421053469192604</v>
      </c>
      <c r="U4610">
        <v>0.80321479550967601</v>
      </c>
      <c r="V4610">
        <v>0.25286637371281001</v>
      </c>
      <c r="W4610">
        <v>0.21487136447640501</v>
      </c>
      <c r="X4610">
        <v>0.704072456322962</v>
      </c>
      <c r="Y4610">
        <v>1.8430746385288499</v>
      </c>
      <c r="Z4610">
        <v>0.34079228555837798</v>
      </c>
      <c r="AA4610">
        <v>0.78595912572444204</v>
      </c>
      <c r="AB4610">
        <v>0.93600508599573795</v>
      </c>
      <c r="AC4610">
        <v>0.267575244339531</v>
      </c>
      <c r="AD4610">
        <v>0.68253123924728298</v>
      </c>
      <c r="AE4610">
        <v>1.49526705627128</v>
      </c>
      <c r="AF4610">
        <v>0.98798422886439796</v>
      </c>
      <c r="AG4610">
        <v>1</v>
      </c>
      <c r="AH4610">
        <v>-0.59080107391497105</v>
      </c>
      <c r="AI4610">
        <v>0.28468808529052497</v>
      </c>
      <c r="AJ4610">
        <v>0.78121606160956403</v>
      </c>
      <c r="AK4610">
        <v>1.2820993637189699</v>
      </c>
    </row>
    <row r="4611" spans="1:37" x14ac:dyDescent="0.2">
      <c r="A4611" t="s">
        <v>13888</v>
      </c>
      <c r="B4611">
        <v>217653414</v>
      </c>
      <c r="C4611">
        <v>217653556</v>
      </c>
      <c r="D4611">
        <v>143</v>
      </c>
      <c r="E4611" t="s">
        <v>15678</v>
      </c>
      <c r="F4611">
        <v>3</v>
      </c>
      <c r="G4611" t="s">
        <v>15679</v>
      </c>
      <c r="H4611" t="s">
        <v>34236</v>
      </c>
      <c r="I4611">
        <v>2</v>
      </c>
      <c r="J4611">
        <v>217284057</v>
      </c>
      <c r="K4611">
        <v>217624581</v>
      </c>
      <c r="L4611">
        <v>340525</v>
      </c>
      <c r="M4611">
        <v>2</v>
      </c>
      <c r="N4611">
        <v>729582</v>
      </c>
      <c r="O4611" t="s">
        <v>15680</v>
      </c>
      <c r="P4611">
        <v>-28833</v>
      </c>
      <c r="Q4611" t="s">
        <v>40</v>
      </c>
      <c r="R4611" t="s">
        <v>15681</v>
      </c>
      <c r="S4611" t="s">
        <v>34237</v>
      </c>
      <c r="T4611">
        <v>1</v>
      </c>
      <c r="U4611">
        <v>1</v>
      </c>
      <c r="V4611">
        <v>-0.75035865053698103</v>
      </c>
      <c r="W4611">
        <v>0.113079289867903</v>
      </c>
      <c r="X4611">
        <v>0.704072456322962</v>
      </c>
      <c r="Y4611">
        <v>-24.768226159361699</v>
      </c>
      <c r="Z4611">
        <v>0.72004451969238803</v>
      </c>
      <c r="AA4611">
        <v>0.86308114850689799</v>
      </c>
      <c r="AB4611">
        <v>-0.22575854864956299</v>
      </c>
      <c r="AC4611">
        <v>0.122775156056933</v>
      </c>
      <c r="AD4611">
        <v>0.68253123924728298</v>
      </c>
      <c r="AE4611">
        <v>-1.7301088473433901</v>
      </c>
      <c r="AF4611">
        <v>0.71688106396828499</v>
      </c>
      <c r="AG4611">
        <v>0.85584456000972498</v>
      </c>
      <c r="AH4611">
        <v>-0.83651571708273098</v>
      </c>
      <c r="AI4611">
        <v>0.17351581260912399</v>
      </c>
      <c r="AJ4611">
        <v>0.78121606160956403</v>
      </c>
      <c r="AK4611">
        <v>-24.482521274821998</v>
      </c>
    </row>
    <row r="4612" spans="1:37" x14ac:dyDescent="0.2">
      <c r="A4612" t="s">
        <v>13888</v>
      </c>
      <c r="B4612">
        <v>218961634</v>
      </c>
      <c r="C4612">
        <v>218961785</v>
      </c>
      <c r="D4612">
        <v>152</v>
      </c>
      <c r="E4612" t="s">
        <v>15682</v>
      </c>
      <c r="F4612">
        <v>4</v>
      </c>
      <c r="G4612" t="s">
        <v>15683</v>
      </c>
      <c r="H4612" t="s">
        <v>30999</v>
      </c>
      <c r="I4612">
        <v>2</v>
      </c>
      <c r="J4612">
        <v>218959666</v>
      </c>
      <c r="K4612">
        <v>218962155</v>
      </c>
      <c r="L4612">
        <v>2490</v>
      </c>
      <c r="M4612">
        <v>1</v>
      </c>
      <c r="N4612">
        <v>8941</v>
      </c>
      <c r="O4612" t="s">
        <v>15684</v>
      </c>
      <c r="P4612">
        <v>1968</v>
      </c>
      <c r="Q4612" t="s">
        <v>15685</v>
      </c>
      <c r="R4612" t="s">
        <v>15686</v>
      </c>
      <c r="S4612" t="s">
        <v>34238</v>
      </c>
      <c r="T4612">
        <v>0.644035865418358</v>
      </c>
      <c r="U4612">
        <v>0.84904924635754497</v>
      </c>
      <c r="V4612">
        <v>0.119757859221758</v>
      </c>
      <c r="W4612">
        <v>0.113079289867903</v>
      </c>
      <c r="X4612">
        <v>0.704072456322962</v>
      </c>
      <c r="Y4612">
        <v>-25.892641404503799</v>
      </c>
      <c r="Z4612">
        <v>0.57853978204985401</v>
      </c>
      <c r="AA4612">
        <v>0.84521697243271998</v>
      </c>
      <c r="AB4612">
        <v>-0.16798560306874699</v>
      </c>
      <c r="AC4612">
        <v>0.10683406973163299</v>
      </c>
      <c r="AD4612">
        <v>0.68253123924728298</v>
      </c>
      <c r="AE4612">
        <v>-3.1914955194995098</v>
      </c>
      <c r="AF4612">
        <v>0.77173648502780101</v>
      </c>
      <c r="AG4612">
        <v>0.88417364479730298</v>
      </c>
      <c r="AH4612">
        <v>0.35497646492901502</v>
      </c>
      <c r="AI4612">
        <v>0.17351581260912399</v>
      </c>
      <c r="AJ4612">
        <v>0.78121606160956403</v>
      </c>
      <c r="AK4612">
        <v>-25.263712331041098</v>
      </c>
    </row>
    <row r="4613" spans="1:37" x14ac:dyDescent="0.2">
      <c r="A4613" t="s">
        <v>13888</v>
      </c>
      <c r="B4613">
        <v>219060825</v>
      </c>
      <c r="C4613">
        <v>219061018</v>
      </c>
      <c r="D4613">
        <v>194</v>
      </c>
      <c r="E4613" t="s">
        <v>15687</v>
      </c>
      <c r="F4613">
        <v>22</v>
      </c>
      <c r="G4613" t="s">
        <v>15688</v>
      </c>
      <c r="H4613" t="s">
        <v>30987</v>
      </c>
      <c r="I4613">
        <v>2</v>
      </c>
      <c r="J4613">
        <v>219054424</v>
      </c>
      <c r="K4613">
        <v>219060921</v>
      </c>
      <c r="L4613">
        <v>6498</v>
      </c>
      <c r="M4613">
        <v>2</v>
      </c>
      <c r="N4613">
        <v>3549</v>
      </c>
      <c r="O4613" t="s">
        <v>15689</v>
      </c>
      <c r="P4613">
        <v>0</v>
      </c>
      <c r="Q4613" t="s">
        <v>15690</v>
      </c>
      <c r="R4613" t="s">
        <v>15691</v>
      </c>
      <c r="S4613" t="s">
        <v>34239</v>
      </c>
      <c r="T4613">
        <v>0.32911398597860803</v>
      </c>
      <c r="U4613">
        <v>0.603102917160658</v>
      </c>
      <c r="V4613">
        <v>24.734829669823402</v>
      </c>
      <c r="W4613">
        <v>0.20525741147413201</v>
      </c>
      <c r="X4613">
        <v>0.704072456322962</v>
      </c>
      <c r="Y4613">
        <v>-24.622943525364999</v>
      </c>
      <c r="Z4613">
        <v>0.203350924423461</v>
      </c>
      <c r="AA4613">
        <v>0.72610664078822296</v>
      </c>
      <c r="AB4613">
        <v>24.202214643026799</v>
      </c>
      <c r="AC4613">
        <v>0.30184355666711699</v>
      </c>
      <c r="AD4613">
        <v>0.68253123924728298</v>
      </c>
      <c r="AE4613">
        <v>-2.6309022894780698</v>
      </c>
      <c r="AF4613">
        <v>0.98343762640780896</v>
      </c>
      <c r="AG4613">
        <v>1</v>
      </c>
      <c r="AH4613">
        <v>2.52269111658152</v>
      </c>
      <c r="AI4613">
        <v>0.24456414000292601</v>
      </c>
      <c r="AJ4613">
        <v>0.78121606160956403</v>
      </c>
      <c r="AK4613">
        <v>-24.095299444859901</v>
      </c>
    </row>
    <row r="4614" spans="1:37" x14ac:dyDescent="0.2">
      <c r="A4614" t="s">
        <v>13888</v>
      </c>
      <c r="B4614">
        <v>219418794</v>
      </c>
      <c r="C4614">
        <v>219418983</v>
      </c>
      <c r="D4614">
        <v>190</v>
      </c>
      <c r="E4614" t="s">
        <v>15692</v>
      </c>
      <c r="F4614">
        <v>23</v>
      </c>
      <c r="G4614" t="s">
        <v>15693</v>
      </c>
      <c r="H4614" t="s">
        <v>30987</v>
      </c>
      <c r="I4614">
        <v>2</v>
      </c>
      <c r="J4614">
        <v>219418377</v>
      </c>
      <c r="K4614">
        <v>219426734</v>
      </c>
      <c r="L4614">
        <v>8358</v>
      </c>
      <c r="M4614">
        <v>1</v>
      </c>
      <c r="N4614">
        <v>1674</v>
      </c>
      <c r="O4614" t="s">
        <v>15694</v>
      </c>
      <c r="P4614">
        <v>417</v>
      </c>
      <c r="Q4614" t="s">
        <v>15695</v>
      </c>
      <c r="R4614" t="s">
        <v>15696</v>
      </c>
      <c r="S4614" t="s">
        <v>15697</v>
      </c>
      <c r="T4614">
        <v>0.24865172493035101</v>
      </c>
      <c r="U4614">
        <v>0.603102917160658</v>
      </c>
      <c r="V4614">
        <v>0.79815595749228296</v>
      </c>
      <c r="W4614">
        <v>0.787510172938932</v>
      </c>
      <c r="X4614">
        <v>0.95159051474143896</v>
      </c>
      <c r="Y4614">
        <v>-0.82908069695067399</v>
      </c>
      <c r="Z4614">
        <v>0.43930562256796601</v>
      </c>
      <c r="AA4614">
        <v>0.84435025072159198</v>
      </c>
      <c r="AB4614">
        <v>0.61806596214494103</v>
      </c>
      <c r="AC4614">
        <v>0.81874707595858798</v>
      </c>
      <c r="AD4614">
        <v>0.93949447398230601</v>
      </c>
      <c r="AE4614">
        <v>-0.27135485513358198</v>
      </c>
      <c r="AF4614">
        <v>0.17687588306090199</v>
      </c>
      <c r="AG4614">
        <v>0.68151250837662902</v>
      </c>
      <c r="AH4614">
        <v>0.59400607470445699</v>
      </c>
      <c r="AI4614">
        <v>0.54460558588769603</v>
      </c>
      <c r="AJ4614">
        <v>0.78121606160956403</v>
      </c>
      <c r="AK4614">
        <v>-0.88928270198055404</v>
      </c>
    </row>
    <row r="4615" spans="1:37" x14ac:dyDescent="0.2">
      <c r="A4615" t="s">
        <v>13888</v>
      </c>
      <c r="B4615">
        <v>219418983</v>
      </c>
      <c r="C4615">
        <v>219419172</v>
      </c>
      <c r="D4615">
        <v>190</v>
      </c>
      <c r="E4615" t="s">
        <v>15698</v>
      </c>
      <c r="F4615">
        <v>16</v>
      </c>
      <c r="G4615" t="s">
        <v>15699</v>
      </c>
      <c r="H4615" t="s">
        <v>30987</v>
      </c>
      <c r="I4615">
        <v>2</v>
      </c>
      <c r="J4615">
        <v>219418377</v>
      </c>
      <c r="K4615">
        <v>219426734</v>
      </c>
      <c r="L4615">
        <v>8358</v>
      </c>
      <c r="M4615">
        <v>1</v>
      </c>
      <c r="N4615">
        <v>1674</v>
      </c>
      <c r="O4615" t="s">
        <v>15694</v>
      </c>
      <c r="P4615">
        <v>606</v>
      </c>
      <c r="Q4615" t="s">
        <v>15695</v>
      </c>
      <c r="R4615" t="s">
        <v>15696</v>
      </c>
      <c r="S4615" t="s">
        <v>15697</v>
      </c>
      <c r="T4615">
        <v>0.23270853904884201</v>
      </c>
      <c r="U4615">
        <v>0.603102917160658</v>
      </c>
      <c r="V4615">
        <v>0.79280031104483395</v>
      </c>
      <c r="W4615">
        <v>0.787510172938932</v>
      </c>
      <c r="X4615">
        <v>0.95159051474143896</v>
      </c>
      <c r="Y4615">
        <v>-0.74826936523404497</v>
      </c>
      <c r="Z4615">
        <v>0.424688521918971</v>
      </c>
      <c r="AA4615">
        <v>0.84435025072159198</v>
      </c>
      <c r="AB4615">
        <v>0.60019141818996602</v>
      </c>
      <c r="AC4615">
        <v>0.800052987170495</v>
      </c>
      <c r="AD4615">
        <v>0.92206802296847901</v>
      </c>
      <c r="AE4615">
        <v>-0.18423789372674501</v>
      </c>
      <c r="AF4615">
        <v>0.16123784282540199</v>
      </c>
      <c r="AG4615">
        <v>0.68151250837662902</v>
      </c>
      <c r="AH4615">
        <v>0.60781830711559803</v>
      </c>
      <c r="AI4615">
        <v>0.54460558588769603</v>
      </c>
      <c r="AJ4615">
        <v>0.78121606160956403</v>
      </c>
      <c r="AK4615">
        <v>-0.85207228105490496</v>
      </c>
    </row>
    <row r="4616" spans="1:37" x14ac:dyDescent="0.2">
      <c r="A4616" t="s">
        <v>13888</v>
      </c>
      <c r="B4616">
        <v>219468795</v>
      </c>
      <c r="C4616">
        <v>219469004</v>
      </c>
      <c r="D4616">
        <v>210</v>
      </c>
      <c r="E4616" t="s">
        <v>15700</v>
      </c>
      <c r="F4616">
        <v>6</v>
      </c>
      <c r="G4616" t="s">
        <v>15701</v>
      </c>
      <c r="H4616" t="s">
        <v>31032</v>
      </c>
      <c r="I4616">
        <v>2</v>
      </c>
      <c r="J4616">
        <v>219471662</v>
      </c>
      <c r="K4616">
        <v>219474378</v>
      </c>
      <c r="L4616">
        <v>2717</v>
      </c>
      <c r="M4616">
        <v>1</v>
      </c>
      <c r="N4616">
        <v>10290</v>
      </c>
      <c r="O4616" t="s">
        <v>15702</v>
      </c>
      <c r="P4616">
        <v>-2658</v>
      </c>
      <c r="Q4616" t="s">
        <v>15703</v>
      </c>
      <c r="R4616" t="s">
        <v>15704</v>
      </c>
      <c r="S4616" t="s">
        <v>34240</v>
      </c>
      <c r="T4616">
        <v>0.32911398597860803</v>
      </c>
      <c r="U4616">
        <v>0.603102917160658</v>
      </c>
      <c r="V4616">
        <v>22.860360689697199</v>
      </c>
      <c r="W4616">
        <v>0.38920677604595899</v>
      </c>
      <c r="X4616">
        <v>0.704072456322962</v>
      </c>
      <c r="Y4616">
        <v>-22.6587268569467</v>
      </c>
      <c r="Z4616">
        <v>0.48464167878831399</v>
      </c>
      <c r="AA4616">
        <v>0.84435025072159198</v>
      </c>
      <c r="AB4616">
        <v>21.8968867457104</v>
      </c>
      <c r="AC4616">
        <v>0.21073619169722799</v>
      </c>
      <c r="AD4616">
        <v>0.68253123924728298</v>
      </c>
      <c r="AE4616">
        <v>-22.6587268569467</v>
      </c>
      <c r="AF4616">
        <v>0.16793847098801201</v>
      </c>
      <c r="AG4616">
        <v>0.68151250837662902</v>
      </c>
      <c r="AH4616">
        <v>22.860360689697199</v>
      </c>
      <c r="AI4616">
        <v>0.52399907623471598</v>
      </c>
      <c r="AJ4616">
        <v>0.78121606160956403</v>
      </c>
      <c r="AK4616">
        <v>-21.789971570213101</v>
      </c>
    </row>
    <row r="4617" spans="1:37" x14ac:dyDescent="0.2">
      <c r="A4617" t="s">
        <v>13888</v>
      </c>
      <c r="B4617">
        <v>219469096</v>
      </c>
      <c r="C4617">
        <v>219469258</v>
      </c>
      <c r="D4617">
        <v>163</v>
      </c>
      <c r="E4617" t="s">
        <v>15705</v>
      </c>
      <c r="F4617">
        <v>5</v>
      </c>
      <c r="G4617" t="s">
        <v>15706</v>
      </c>
      <c r="H4617" t="s">
        <v>31032</v>
      </c>
      <c r="I4617">
        <v>2</v>
      </c>
      <c r="J4617">
        <v>219471662</v>
      </c>
      <c r="K4617">
        <v>219474378</v>
      </c>
      <c r="L4617">
        <v>2717</v>
      </c>
      <c r="M4617">
        <v>1</v>
      </c>
      <c r="N4617">
        <v>10290</v>
      </c>
      <c r="O4617" t="s">
        <v>15702</v>
      </c>
      <c r="P4617">
        <v>-2404</v>
      </c>
      <c r="Q4617" t="s">
        <v>15703</v>
      </c>
      <c r="R4617" t="s">
        <v>15704</v>
      </c>
      <c r="S4617" t="s">
        <v>34240</v>
      </c>
      <c r="T4617">
        <v>0.152084254673993</v>
      </c>
      <c r="U4617">
        <v>0.603102917160658</v>
      </c>
      <c r="V4617">
        <v>24.389171426962399</v>
      </c>
      <c r="W4617">
        <v>0.20525741147413201</v>
      </c>
      <c r="X4617">
        <v>0.704072456322962</v>
      </c>
      <c r="Y4617">
        <v>-24.187537575641802</v>
      </c>
      <c r="Z4617">
        <v>0.306975110376564</v>
      </c>
      <c r="AA4617">
        <v>0.72610664078822296</v>
      </c>
      <c r="AB4617">
        <v>23.425697365364801</v>
      </c>
      <c r="AC4617">
        <v>7.0489011448141195E-2</v>
      </c>
      <c r="AD4617">
        <v>0.57684129297949804</v>
      </c>
      <c r="AE4617">
        <v>-24.187537575641802</v>
      </c>
      <c r="AF4617">
        <v>4.6407610929182198E-2</v>
      </c>
      <c r="AG4617">
        <v>0.476038960109122</v>
      </c>
      <c r="AH4617">
        <v>24.389171426962399</v>
      </c>
      <c r="AI4617">
        <v>0.35038410267202102</v>
      </c>
      <c r="AJ4617">
        <v>0.78121606160956403</v>
      </c>
      <c r="AK4617">
        <v>-23.3187821712973</v>
      </c>
    </row>
    <row r="4618" spans="1:37" x14ac:dyDescent="0.2">
      <c r="A4618" t="s">
        <v>13888</v>
      </c>
      <c r="B4618">
        <v>219469258</v>
      </c>
      <c r="C4618">
        <v>219469420</v>
      </c>
      <c r="D4618">
        <v>163</v>
      </c>
      <c r="E4618" t="s">
        <v>15707</v>
      </c>
      <c r="F4618">
        <v>8</v>
      </c>
      <c r="G4618" t="s">
        <v>15708</v>
      </c>
      <c r="H4618" t="s">
        <v>31032</v>
      </c>
      <c r="I4618">
        <v>2</v>
      </c>
      <c r="J4618">
        <v>219471662</v>
      </c>
      <c r="K4618">
        <v>219474378</v>
      </c>
      <c r="L4618">
        <v>2717</v>
      </c>
      <c r="M4618">
        <v>1</v>
      </c>
      <c r="N4618">
        <v>10290</v>
      </c>
      <c r="O4618" t="s">
        <v>15702</v>
      </c>
      <c r="P4618">
        <v>-2242</v>
      </c>
      <c r="Q4618" t="s">
        <v>15703</v>
      </c>
      <c r="R4618" t="s">
        <v>15704</v>
      </c>
      <c r="S4618" t="s">
        <v>34240</v>
      </c>
      <c r="T4618">
        <v>0.152084254673993</v>
      </c>
      <c r="U4618">
        <v>0.603102917160658</v>
      </c>
      <c r="V4618">
        <v>24.502444698981499</v>
      </c>
      <c r="W4618">
        <v>0.20525741147413201</v>
      </c>
      <c r="X4618">
        <v>0.704072456322962</v>
      </c>
      <c r="Y4618">
        <v>-24.300810846917098</v>
      </c>
      <c r="Z4618">
        <v>0.306975110376564</v>
      </c>
      <c r="AA4618">
        <v>0.72610664078822296</v>
      </c>
      <c r="AB4618">
        <v>23.5389706326736</v>
      </c>
      <c r="AC4618">
        <v>7.0489011448141195E-2</v>
      </c>
      <c r="AD4618">
        <v>0.57684129297949804</v>
      </c>
      <c r="AE4618">
        <v>-24.300810846917098</v>
      </c>
      <c r="AF4618">
        <v>4.6407610929182198E-2</v>
      </c>
      <c r="AG4618">
        <v>0.476038960109122</v>
      </c>
      <c r="AH4618">
        <v>24.502444698981499</v>
      </c>
      <c r="AI4618">
        <v>0.35038410267202102</v>
      </c>
      <c r="AJ4618">
        <v>0.78121606160956403</v>
      </c>
      <c r="AK4618">
        <v>-23.432055437862399</v>
      </c>
    </row>
    <row r="4619" spans="1:37" x14ac:dyDescent="0.2">
      <c r="A4619" t="s">
        <v>13888</v>
      </c>
      <c r="B4619">
        <v>221985155</v>
      </c>
      <c r="C4619">
        <v>221985329</v>
      </c>
      <c r="D4619">
        <v>175</v>
      </c>
      <c r="E4619" t="s">
        <v>15709</v>
      </c>
      <c r="F4619">
        <v>2</v>
      </c>
      <c r="G4619" t="s">
        <v>15710</v>
      </c>
      <c r="H4619" t="s">
        <v>31000</v>
      </c>
      <c r="I4619">
        <v>2</v>
      </c>
      <c r="J4619">
        <v>222202137</v>
      </c>
      <c r="K4619">
        <v>222221410</v>
      </c>
      <c r="L4619">
        <v>19274</v>
      </c>
      <c r="M4619">
        <v>2</v>
      </c>
      <c r="N4619">
        <v>5077</v>
      </c>
      <c r="O4619" t="s">
        <v>15711</v>
      </c>
      <c r="P4619">
        <v>236081</v>
      </c>
      <c r="Q4619" t="s">
        <v>15712</v>
      </c>
      <c r="R4619" t="s">
        <v>15713</v>
      </c>
      <c r="S4619" t="s">
        <v>34241</v>
      </c>
      <c r="T4619">
        <v>0.32911398597860803</v>
      </c>
      <c r="U4619">
        <v>0.603102917160658</v>
      </c>
      <c r="V4619">
        <v>21.188361608525799</v>
      </c>
      <c r="W4619">
        <v>0.21487136447640501</v>
      </c>
      <c r="X4619">
        <v>0.704072456322962</v>
      </c>
      <c r="Y4619">
        <v>2.3587804725721999</v>
      </c>
      <c r="Z4619">
        <v>0.203350924423461</v>
      </c>
      <c r="AA4619">
        <v>0.72610664078822296</v>
      </c>
      <c r="AB4619">
        <v>24.0429101218879</v>
      </c>
      <c r="AC4619">
        <v>0.59090205226999604</v>
      </c>
      <c r="AD4619">
        <v>0.87989882095915395</v>
      </c>
      <c r="AE4619">
        <v>1.35878050343135</v>
      </c>
      <c r="AF4619">
        <v>0.98343762640780896</v>
      </c>
      <c r="AG4619">
        <v>1</v>
      </c>
      <c r="AH4619">
        <v>-2.7119248173198001</v>
      </c>
      <c r="AI4619">
        <v>5.2175397303601399E-2</v>
      </c>
      <c r="AJ4619">
        <v>0.78121606160956403</v>
      </c>
      <c r="AK4619">
        <v>3.2275358085343999</v>
      </c>
    </row>
    <row r="4620" spans="1:37" x14ac:dyDescent="0.2">
      <c r="A4620" t="s">
        <v>13888</v>
      </c>
      <c r="B4620">
        <v>221985329</v>
      </c>
      <c r="C4620">
        <v>221985503</v>
      </c>
      <c r="D4620">
        <v>175</v>
      </c>
      <c r="E4620" t="s">
        <v>15714</v>
      </c>
      <c r="F4620">
        <v>2</v>
      </c>
      <c r="G4620" t="s">
        <v>15715</v>
      </c>
      <c r="H4620" t="s">
        <v>31000</v>
      </c>
      <c r="I4620">
        <v>2</v>
      </c>
      <c r="J4620">
        <v>222202137</v>
      </c>
      <c r="K4620">
        <v>222221410</v>
      </c>
      <c r="L4620">
        <v>19274</v>
      </c>
      <c r="M4620">
        <v>2</v>
      </c>
      <c r="N4620">
        <v>5077</v>
      </c>
      <c r="O4620" t="s">
        <v>15711</v>
      </c>
      <c r="P4620">
        <v>235907</v>
      </c>
      <c r="Q4620" t="s">
        <v>15712</v>
      </c>
      <c r="R4620" t="s">
        <v>15713</v>
      </c>
      <c r="S4620" t="s">
        <v>34241</v>
      </c>
      <c r="T4620">
        <v>0.32911398597860803</v>
      </c>
      <c r="U4620">
        <v>0.603102917160658</v>
      </c>
      <c r="V4620">
        <v>21.188361608525799</v>
      </c>
      <c r="W4620">
        <v>0.21487136447640501</v>
      </c>
      <c r="X4620">
        <v>0.704072456322962</v>
      </c>
      <c r="Y4620">
        <v>2.1647475707700798</v>
      </c>
      <c r="Z4620">
        <v>0.203350924423461</v>
      </c>
      <c r="AA4620">
        <v>0.72610664078822296</v>
      </c>
      <c r="AB4620">
        <v>23.966616751353399</v>
      </c>
      <c r="AC4620">
        <v>0.59090205226999604</v>
      </c>
      <c r="AD4620">
        <v>0.87989882095915395</v>
      </c>
      <c r="AE4620">
        <v>1.16474760607162</v>
      </c>
      <c r="AF4620">
        <v>0.98343762640780896</v>
      </c>
      <c r="AG4620">
        <v>1</v>
      </c>
      <c r="AH4620">
        <v>-2.62964014399016</v>
      </c>
      <c r="AI4620">
        <v>5.2175397303601399E-2</v>
      </c>
      <c r="AJ4620">
        <v>0.78121606160956403</v>
      </c>
      <c r="AK4620">
        <v>3.0335029067322798</v>
      </c>
    </row>
    <row r="4621" spans="1:37" x14ac:dyDescent="0.2">
      <c r="A4621" t="s">
        <v>13888</v>
      </c>
      <c r="B4621">
        <v>222154693</v>
      </c>
      <c r="C4621">
        <v>222154857</v>
      </c>
      <c r="D4621">
        <v>165</v>
      </c>
      <c r="E4621" t="s">
        <v>15716</v>
      </c>
      <c r="F4621">
        <v>1</v>
      </c>
      <c r="G4621" t="s">
        <v>967</v>
      </c>
      <c r="H4621" t="s">
        <v>31000</v>
      </c>
      <c r="I4621">
        <v>2</v>
      </c>
      <c r="J4621">
        <v>222202137</v>
      </c>
      <c r="K4621">
        <v>222221410</v>
      </c>
      <c r="L4621">
        <v>19274</v>
      </c>
      <c r="M4621">
        <v>2</v>
      </c>
      <c r="N4621">
        <v>5077</v>
      </c>
      <c r="O4621" t="s">
        <v>15711</v>
      </c>
      <c r="P4621">
        <v>66553</v>
      </c>
      <c r="Q4621" t="s">
        <v>15712</v>
      </c>
      <c r="R4621" t="s">
        <v>15713</v>
      </c>
      <c r="S4621" t="s">
        <v>34241</v>
      </c>
      <c r="T4621">
        <v>0.69655006609544201</v>
      </c>
      <c r="U4621">
        <v>0.903134602785859</v>
      </c>
      <c r="V4621">
        <v>-0.44205260330075602</v>
      </c>
      <c r="W4621">
        <v>0.66284543222088899</v>
      </c>
      <c r="X4621">
        <v>0.95159051474143896</v>
      </c>
      <c r="Y4621">
        <v>1.2754728036844101</v>
      </c>
      <c r="Z4621">
        <v>0.93727740913093105</v>
      </c>
      <c r="AA4621">
        <v>0.99919698600769702</v>
      </c>
      <c r="AB4621">
        <v>0.37205395626989202</v>
      </c>
      <c r="AC4621">
        <v>0.58549192814828599</v>
      </c>
      <c r="AD4621">
        <v>0.87989882095915395</v>
      </c>
      <c r="AE4621">
        <v>1.41012078635611</v>
      </c>
      <c r="AF4621">
        <v>0.58638748237385296</v>
      </c>
      <c r="AG4621">
        <v>0.80674443595273604</v>
      </c>
      <c r="AH4621">
        <v>-0.94671967857786599</v>
      </c>
      <c r="AI4621">
        <v>0.76014497758090505</v>
      </c>
      <c r="AJ4621">
        <v>0.91410462510700996</v>
      </c>
      <c r="AK4621">
        <v>0.38250398113226802</v>
      </c>
    </row>
    <row r="4622" spans="1:37" x14ac:dyDescent="0.2">
      <c r="A4622" t="s">
        <v>13888</v>
      </c>
      <c r="B4622">
        <v>222154857</v>
      </c>
      <c r="C4622">
        <v>222155021</v>
      </c>
      <c r="D4622">
        <v>165</v>
      </c>
      <c r="E4622" t="s">
        <v>15717</v>
      </c>
      <c r="F4622">
        <v>3</v>
      </c>
      <c r="G4622" t="s">
        <v>15718</v>
      </c>
      <c r="H4622" t="s">
        <v>31000</v>
      </c>
      <c r="I4622">
        <v>2</v>
      </c>
      <c r="J4622">
        <v>222202137</v>
      </c>
      <c r="K4622">
        <v>222221410</v>
      </c>
      <c r="L4622">
        <v>19274</v>
      </c>
      <c r="M4622">
        <v>2</v>
      </c>
      <c r="N4622">
        <v>5077</v>
      </c>
      <c r="O4622" t="s">
        <v>15711</v>
      </c>
      <c r="P4622">
        <v>66389</v>
      </c>
      <c r="Q4622" t="s">
        <v>15712</v>
      </c>
      <c r="R4622" t="s">
        <v>15713</v>
      </c>
      <c r="S4622" t="s">
        <v>34241</v>
      </c>
      <c r="T4622">
        <v>0.45787867246179598</v>
      </c>
      <c r="U4622">
        <v>0.74737173511066801</v>
      </c>
      <c r="V4622">
        <v>-0.61099625722527195</v>
      </c>
      <c r="W4622">
        <v>0.459538478414313</v>
      </c>
      <c r="X4622">
        <v>0.75726018452522603</v>
      </c>
      <c r="Y4622">
        <v>1.01631989725733</v>
      </c>
      <c r="Z4622">
        <v>0.60035275052349601</v>
      </c>
      <c r="AA4622">
        <v>0.84521697243271998</v>
      </c>
      <c r="AB4622">
        <v>0.203110302345376</v>
      </c>
      <c r="AC4622">
        <v>0.35305083395280901</v>
      </c>
      <c r="AD4622">
        <v>0.74461630433683401</v>
      </c>
      <c r="AE4622">
        <v>1.1509678799290199</v>
      </c>
      <c r="AF4622">
        <v>0.45649335410787101</v>
      </c>
      <c r="AG4622">
        <v>0.80674443595273604</v>
      </c>
      <c r="AH4622">
        <v>-1.0115624496837201</v>
      </c>
      <c r="AI4622">
        <v>0.61363889709705399</v>
      </c>
      <c r="AJ4622">
        <v>0.79347961888521201</v>
      </c>
      <c r="AK4622">
        <v>0.30112576757176801</v>
      </c>
    </row>
    <row r="4623" spans="1:37" x14ac:dyDescent="0.2">
      <c r="A4623" t="s">
        <v>13888</v>
      </c>
      <c r="B4623">
        <v>222155021</v>
      </c>
      <c r="C4623">
        <v>222155185</v>
      </c>
      <c r="D4623">
        <v>165</v>
      </c>
      <c r="E4623" t="s">
        <v>15719</v>
      </c>
      <c r="F4623">
        <v>1</v>
      </c>
      <c r="G4623" t="s">
        <v>15720</v>
      </c>
      <c r="H4623" t="s">
        <v>31000</v>
      </c>
      <c r="I4623">
        <v>2</v>
      </c>
      <c r="J4623">
        <v>222202137</v>
      </c>
      <c r="K4623">
        <v>222221410</v>
      </c>
      <c r="L4623">
        <v>19274</v>
      </c>
      <c r="M4623">
        <v>2</v>
      </c>
      <c r="N4623">
        <v>5077</v>
      </c>
      <c r="O4623" t="s">
        <v>15711</v>
      </c>
      <c r="P4623">
        <v>66225</v>
      </c>
      <c r="Q4623" t="s">
        <v>15712</v>
      </c>
      <c r="R4623" t="s">
        <v>15713</v>
      </c>
      <c r="S4623" t="s">
        <v>34241</v>
      </c>
      <c r="T4623">
        <v>0.45787867246179598</v>
      </c>
      <c r="U4623">
        <v>0.74737173511066801</v>
      </c>
      <c r="V4623">
        <v>-0.61099625722527195</v>
      </c>
      <c r="W4623">
        <v>0.459538478414313</v>
      </c>
      <c r="X4623">
        <v>0.75726018452522603</v>
      </c>
      <c r="Y4623">
        <v>1.01631989725733</v>
      </c>
      <c r="Z4623">
        <v>0.60035275052349601</v>
      </c>
      <c r="AA4623">
        <v>0.84521697243271998</v>
      </c>
      <c r="AB4623">
        <v>0.203110302345376</v>
      </c>
      <c r="AC4623">
        <v>0.35305083395280901</v>
      </c>
      <c r="AD4623">
        <v>0.74461630433683401</v>
      </c>
      <c r="AE4623">
        <v>1.1509678799290199</v>
      </c>
      <c r="AF4623">
        <v>0.45649335410787101</v>
      </c>
      <c r="AG4623">
        <v>0.80674443595273604</v>
      </c>
      <c r="AH4623">
        <v>-1.0115624496837201</v>
      </c>
      <c r="AI4623">
        <v>0.61363889709705399</v>
      </c>
      <c r="AJ4623">
        <v>0.79347961888521201</v>
      </c>
      <c r="AK4623">
        <v>0.30112576757176801</v>
      </c>
    </row>
    <row r="4624" spans="1:37" x14ac:dyDescent="0.2">
      <c r="A4624" t="s">
        <v>13888</v>
      </c>
      <c r="B4624">
        <v>223258514</v>
      </c>
      <c r="C4624">
        <v>223258661</v>
      </c>
      <c r="D4624">
        <v>148</v>
      </c>
      <c r="E4624" t="s">
        <v>15721</v>
      </c>
      <c r="F4624">
        <v>0</v>
      </c>
      <c r="G4624" t="s">
        <v>15722</v>
      </c>
      <c r="H4624" t="s">
        <v>31000</v>
      </c>
      <c r="I4624">
        <v>2</v>
      </c>
      <c r="J4624">
        <v>223052200</v>
      </c>
      <c r="K4624">
        <v>223198399</v>
      </c>
      <c r="L4624">
        <v>146200</v>
      </c>
      <c r="M4624">
        <v>1</v>
      </c>
      <c r="N4624">
        <v>23704</v>
      </c>
      <c r="O4624" t="s">
        <v>15723</v>
      </c>
      <c r="P4624">
        <v>206314</v>
      </c>
      <c r="Q4624" t="s">
        <v>15724</v>
      </c>
      <c r="R4624" t="s">
        <v>15725</v>
      </c>
      <c r="S4624" t="s">
        <v>34242</v>
      </c>
      <c r="T4624">
        <v>0.35387198439864398</v>
      </c>
      <c r="U4624">
        <v>0.603102917160658</v>
      </c>
      <c r="V4624">
        <v>-24.1888276096516</v>
      </c>
      <c r="W4624">
        <v>0.38920677604595899</v>
      </c>
      <c r="X4624">
        <v>0.704072456322962</v>
      </c>
      <c r="Y4624">
        <v>-24.0575830835582</v>
      </c>
      <c r="Z4624">
        <v>0.184235113180511</v>
      </c>
      <c r="AA4624">
        <v>0.72610664078822296</v>
      </c>
      <c r="AB4624">
        <v>-24.1888276096516</v>
      </c>
      <c r="AC4624">
        <v>0.21073619169722799</v>
      </c>
      <c r="AD4624">
        <v>0.68253123924728298</v>
      </c>
      <c r="AE4624">
        <v>-24.0575830835582</v>
      </c>
      <c r="AF4624">
        <v>0.501741946288212</v>
      </c>
      <c r="AG4624">
        <v>0.80674443595273604</v>
      </c>
      <c r="AH4624">
        <v>-23.259217005799801</v>
      </c>
      <c r="AI4624">
        <v>0.52399907623471598</v>
      </c>
      <c r="AJ4624">
        <v>0.78121606160956403</v>
      </c>
      <c r="AK4624">
        <v>-23.188827685093301</v>
      </c>
    </row>
    <row r="4625" spans="1:37" x14ac:dyDescent="0.2">
      <c r="A4625" t="s">
        <v>13888</v>
      </c>
      <c r="B4625">
        <v>223258668</v>
      </c>
      <c r="C4625">
        <v>223258814</v>
      </c>
      <c r="D4625">
        <v>147</v>
      </c>
      <c r="E4625" t="s">
        <v>15726</v>
      </c>
      <c r="F4625">
        <v>0</v>
      </c>
      <c r="G4625" t="s">
        <v>15727</v>
      </c>
      <c r="H4625" t="s">
        <v>31000</v>
      </c>
      <c r="I4625">
        <v>2</v>
      </c>
      <c r="J4625">
        <v>223052200</v>
      </c>
      <c r="K4625">
        <v>223198399</v>
      </c>
      <c r="L4625">
        <v>146200</v>
      </c>
      <c r="M4625">
        <v>1</v>
      </c>
      <c r="N4625">
        <v>23704</v>
      </c>
      <c r="O4625" t="s">
        <v>15723</v>
      </c>
      <c r="P4625">
        <v>206468</v>
      </c>
      <c r="Q4625" t="s">
        <v>15724</v>
      </c>
      <c r="R4625" t="s">
        <v>15725</v>
      </c>
      <c r="S4625" t="s">
        <v>34242</v>
      </c>
      <c r="T4625">
        <v>0.35387198439864398</v>
      </c>
      <c r="U4625">
        <v>0.603102917160658</v>
      </c>
      <c r="V4625">
        <v>-24.1888276096516</v>
      </c>
      <c r="W4625">
        <v>0.38920677604595899</v>
      </c>
      <c r="X4625">
        <v>0.704072456322962</v>
      </c>
      <c r="Y4625">
        <v>-24.0575830835582</v>
      </c>
      <c r="Z4625">
        <v>0.184235113180511</v>
      </c>
      <c r="AA4625">
        <v>0.72610664078822296</v>
      </c>
      <c r="AB4625">
        <v>-24.1888276096516</v>
      </c>
      <c r="AC4625">
        <v>0.21073619169722799</v>
      </c>
      <c r="AD4625">
        <v>0.68253123924728298</v>
      </c>
      <c r="AE4625">
        <v>-24.0575830835582</v>
      </c>
      <c r="AF4625">
        <v>0.501741946288212</v>
      </c>
      <c r="AG4625">
        <v>0.80674443595273604</v>
      </c>
      <c r="AH4625">
        <v>-23.259217005799801</v>
      </c>
      <c r="AI4625">
        <v>0.52399907623471598</v>
      </c>
      <c r="AJ4625">
        <v>0.78121606160956403</v>
      </c>
      <c r="AK4625">
        <v>-23.188827685093301</v>
      </c>
    </row>
    <row r="4626" spans="1:37" x14ac:dyDescent="0.2">
      <c r="A4626" t="s">
        <v>13888</v>
      </c>
      <c r="B4626">
        <v>223258846</v>
      </c>
      <c r="C4626">
        <v>223259012</v>
      </c>
      <c r="D4626">
        <v>167</v>
      </c>
      <c r="E4626" t="s">
        <v>15728</v>
      </c>
      <c r="F4626">
        <v>0</v>
      </c>
      <c r="G4626" t="s">
        <v>15729</v>
      </c>
      <c r="H4626" t="s">
        <v>31000</v>
      </c>
      <c r="I4626">
        <v>2</v>
      </c>
      <c r="J4626">
        <v>223052200</v>
      </c>
      <c r="K4626">
        <v>223198399</v>
      </c>
      <c r="L4626">
        <v>146200</v>
      </c>
      <c r="M4626">
        <v>1</v>
      </c>
      <c r="N4626">
        <v>23704</v>
      </c>
      <c r="O4626" t="s">
        <v>15723</v>
      </c>
      <c r="P4626">
        <v>206646</v>
      </c>
      <c r="Q4626" t="s">
        <v>15724</v>
      </c>
      <c r="R4626" t="s">
        <v>15725</v>
      </c>
      <c r="S4626" t="s">
        <v>34242</v>
      </c>
      <c r="T4626">
        <v>0.35387198439864398</v>
      </c>
      <c r="U4626">
        <v>0.603102917160658</v>
      </c>
      <c r="V4626">
        <v>-24.1888276096516</v>
      </c>
      <c r="W4626">
        <v>0.38920677604595899</v>
      </c>
      <c r="X4626">
        <v>0.704072456322962</v>
      </c>
      <c r="Y4626">
        <v>-24.0575830835582</v>
      </c>
      <c r="Z4626">
        <v>0.184235113180511</v>
      </c>
      <c r="AA4626">
        <v>0.72610664078822296</v>
      </c>
      <c r="AB4626">
        <v>-24.1888276096516</v>
      </c>
      <c r="AC4626">
        <v>0.21073619169722799</v>
      </c>
      <c r="AD4626">
        <v>0.68253123924728298</v>
      </c>
      <c r="AE4626">
        <v>-24.0575830835582</v>
      </c>
      <c r="AF4626">
        <v>0.501741946288212</v>
      </c>
      <c r="AG4626">
        <v>0.80674443595273604</v>
      </c>
      <c r="AH4626">
        <v>-23.259217005799801</v>
      </c>
      <c r="AI4626">
        <v>0.52399907623471598</v>
      </c>
      <c r="AJ4626">
        <v>0.78121606160956403</v>
      </c>
      <c r="AK4626">
        <v>-23.188827685093301</v>
      </c>
    </row>
    <row r="4627" spans="1:37" x14ac:dyDescent="0.2">
      <c r="A4627" t="s">
        <v>13888</v>
      </c>
      <c r="B4627">
        <v>226489165</v>
      </c>
      <c r="C4627">
        <v>226489324</v>
      </c>
      <c r="D4627">
        <v>160</v>
      </c>
      <c r="E4627" t="s">
        <v>15730</v>
      </c>
      <c r="F4627">
        <v>1</v>
      </c>
      <c r="G4627" t="s">
        <v>15731</v>
      </c>
      <c r="H4627" t="s">
        <v>31000</v>
      </c>
      <c r="I4627">
        <v>2</v>
      </c>
      <c r="J4627">
        <v>226658710</v>
      </c>
      <c r="K4627">
        <v>226658793</v>
      </c>
      <c r="L4627">
        <v>84</v>
      </c>
      <c r="M4627">
        <v>2</v>
      </c>
      <c r="N4627">
        <v>100847053</v>
      </c>
      <c r="O4627" t="s">
        <v>15732</v>
      </c>
      <c r="P4627">
        <v>169469</v>
      </c>
      <c r="Q4627" t="s">
        <v>15733</v>
      </c>
      <c r="R4627" t="s">
        <v>15734</v>
      </c>
      <c r="S4627" t="s">
        <v>34243</v>
      </c>
      <c r="T4627">
        <v>0.61502240255128604</v>
      </c>
      <c r="U4627">
        <v>0.83333625538237899</v>
      </c>
      <c r="V4627">
        <v>-0.160716057900127</v>
      </c>
      <c r="W4627">
        <v>0.55631020400515996</v>
      </c>
      <c r="X4627">
        <v>0.85339986972049997</v>
      </c>
      <c r="Y4627">
        <v>-0.24335666413061899</v>
      </c>
      <c r="Z4627">
        <v>0.367391292591563</v>
      </c>
      <c r="AA4627">
        <v>0.83356019002342296</v>
      </c>
      <c r="AB4627">
        <v>-0.31023669489507899</v>
      </c>
      <c r="AC4627">
        <v>0.28909413685871299</v>
      </c>
      <c r="AD4627">
        <v>0.68253123924728298</v>
      </c>
      <c r="AE4627">
        <v>-0.61195275987370601</v>
      </c>
      <c r="AF4627">
        <v>1</v>
      </c>
      <c r="AG4627">
        <v>1</v>
      </c>
      <c r="AH4627">
        <v>5.0086855538372499E-2</v>
      </c>
      <c r="AI4627">
        <v>0.85444380719719804</v>
      </c>
      <c r="AJ4627">
        <v>0.96981880268957898</v>
      </c>
      <c r="AK4627">
        <v>0.15741511475085401</v>
      </c>
    </row>
    <row r="4628" spans="1:37" x14ac:dyDescent="0.2">
      <c r="A4628" t="s">
        <v>13888</v>
      </c>
      <c r="B4628">
        <v>226503588</v>
      </c>
      <c r="C4628">
        <v>226503730</v>
      </c>
      <c r="D4628">
        <v>143</v>
      </c>
      <c r="E4628" t="s">
        <v>15735</v>
      </c>
      <c r="F4628">
        <v>1</v>
      </c>
      <c r="G4628" t="s">
        <v>15736</v>
      </c>
      <c r="H4628" t="s">
        <v>31000</v>
      </c>
      <c r="I4628">
        <v>2</v>
      </c>
      <c r="J4628">
        <v>226658710</v>
      </c>
      <c r="K4628">
        <v>226658793</v>
      </c>
      <c r="L4628">
        <v>84</v>
      </c>
      <c r="M4628">
        <v>2</v>
      </c>
      <c r="N4628">
        <v>100847053</v>
      </c>
      <c r="O4628" t="s">
        <v>15732</v>
      </c>
      <c r="P4628">
        <v>155063</v>
      </c>
      <c r="Q4628" t="s">
        <v>15733</v>
      </c>
      <c r="R4628" t="s">
        <v>15734</v>
      </c>
      <c r="S4628" t="s">
        <v>34243</v>
      </c>
      <c r="T4628">
        <v>0.97979524468909096</v>
      </c>
      <c r="U4628">
        <v>1</v>
      </c>
      <c r="V4628">
        <v>-1.79171200305589</v>
      </c>
      <c r="W4628">
        <v>0.73975233503865201</v>
      </c>
      <c r="X4628">
        <v>0.95159051474143896</v>
      </c>
      <c r="Y4628">
        <v>1.1241385190320199</v>
      </c>
      <c r="Z4628">
        <v>0.94067464303402304</v>
      </c>
      <c r="AA4628">
        <v>0.99919698600769702</v>
      </c>
      <c r="AB4628">
        <v>-9.1900659533020193E-2</v>
      </c>
      <c r="AC4628">
        <v>0.81922298313198505</v>
      </c>
      <c r="AD4628">
        <v>0.93949447398230601</v>
      </c>
      <c r="AE4628">
        <v>0.37452710721000299</v>
      </c>
      <c r="AF4628">
        <v>0.91604196300691298</v>
      </c>
      <c r="AG4628">
        <v>1</v>
      </c>
      <c r="AH4628">
        <v>-2.1651253648353199</v>
      </c>
      <c r="AI4628">
        <v>0.43903848771778903</v>
      </c>
      <c r="AJ4628">
        <v>0.78121606160956403</v>
      </c>
      <c r="AK4628">
        <v>1.56929495268464</v>
      </c>
    </row>
    <row r="4629" spans="1:37" x14ac:dyDescent="0.2">
      <c r="A4629" t="s">
        <v>13888</v>
      </c>
      <c r="B4629">
        <v>226650011</v>
      </c>
      <c r="C4629">
        <v>226650162</v>
      </c>
      <c r="D4629">
        <v>152</v>
      </c>
      <c r="E4629" t="s">
        <v>15737</v>
      </c>
      <c r="F4629">
        <v>4</v>
      </c>
      <c r="G4629" t="s">
        <v>15738</v>
      </c>
      <c r="H4629" t="s">
        <v>31000</v>
      </c>
      <c r="I4629">
        <v>2</v>
      </c>
      <c r="J4629">
        <v>226658710</v>
      </c>
      <c r="K4629">
        <v>226658793</v>
      </c>
      <c r="L4629">
        <v>84</v>
      </c>
      <c r="M4629">
        <v>2</v>
      </c>
      <c r="N4629">
        <v>100847053</v>
      </c>
      <c r="O4629" t="s">
        <v>15732</v>
      </c>
      <c r="P4629">
        <v>8631</v>
      </c>
      <c r="Q4629" t="s">
        <v>15733</v>
      </c>
      <c r="R4629" t="s">
        <v>15734</v>
      </c>
      <c r="S4629" t="s">
        <v>34243</v>
      </c>
      <c r="T4629">
        <v>0.418920786824452</v>
      </c>
      <c r="U4629">
        <v>0.69324915339089099</v>
      </c>
      <c r="V4629">
        <v>0.58534138359165999</v>
      </c>
      <c r="W4629">
        <v>0.59949205842810105</v>
      </c>
      <c r="X4629">
        <v>0.90745875924946495</v>
      </c>
      <c r="Y4629">
        <v>0.122094764972612</v>
      </c>
      <c r="Z4629">
        <v>0.972382454518947</v>
      </c>
      <c r="AA4629">
        <v>1</v>
      </c>
      <c r="AB4629">
        <v>0.17577950935035799</v>
      </c>
      <c r="AC4629">
        <v>0.92684055170360202</v>
      </c>
      <c r="AD4629">
        <v>0.94237759612243099</v>
      </c>
      <c r="AE4629">
        <v>-0.205352649440985</v>
      </c>
      <c r="AF4629">
        <v>0.19194965035887401</v>
      </c>
      <c r="AG4629">
        <v>0.68151250837662902</v>
      </c>
      <c r="AH4629">
        <v>0.77611100770205999</v>
      </c>
      <c r="AI4629">
        <v>0.27102345086246799</v>
      </c>
      <c r="AJ4629">
        <v>0.78121606160956403</v>
      </c>
      <c r="AK4629">
        <v>0.37361520240583102</v>
      </c>
    </row>
    <row r="4630" spans="1:37" x14ac:dyDescent="0.2">
      <c r="A4630" t="s">
        <v>13888</v>
      </c>
      <c r="B4630">
        <v>227711111</v>
      </c>
      <c r="C4630">
        <v>227711362</v>
      </c>
      <c r="D4630">
        <v>252</v>
      </c>
      <c r="E4630" t="s">
        <v>15739</v>
      </c>
      <c r="F4630">
        <v>5</v>
      </c>
      <c r="G4630" t="s">
        <v>15740</v>
      </c>
      <c r="H4630" t="s">
        <v>34244</v>
      </c>
      <c r="I4630">
        <v>2</v>
      </c>
      <c r="J4630">
        <v>227685871</v>
      </c>
      <c r="K4630">
        <v>227714612</v>
      </c>
      <c r="L4630">
        <v>28742</v>
      </c>
      <c r="M4630">
        <v>2</v>
      </c>
      <c r="N4630">
        <v>80704</v>
      </c>
      <c r="O4630" t="s">
        <v>15741</v>
      </c>
      <c r="P4630">
        <v>3250</v>
      </c>
      <c r="Q4630" t="s">
        <v>15742</v>
      </c>
      <c r="R4630" t="s">
        <v>15743</v>
      </c>
      <c r="S4630" t="s">
        <v>34245</v>
      </c>
      <c r="T4630">
        <v>0.17308923567461099</v>
      </c>
      <c r="U4630">
        <v>0.603102917160658</v>
      </c>
      <c r="V4630">
        <v>-23.008336049990699</v>
      </c>
      <c r="W4630">
        <v>0.29261482077562401</v>
      </c>
      <c r="X4630">
        <v>0.704072456322962</v>
      </c>
      <c r="Y4630">
        <v>22.465534403649102</v>
      </c>
      <c r="Z4630">
        <v>0.250572619160632</v>
      </c>
      <c r="AA4630">
        <v>0.72610664078822296</v>
      </c>
      <c r="AB4630">
        <v>-1.5926555958923301</v>
      </c>
      <c r="AC4630">
        <v>0.17695932866387601</v>
      </c>
      <c r="AD4630">
        <v>0.68253123924728298</v>
      </c>
      <c r="AE4630">
        <v>22.844934631315802</v>
      </c>
      <c r="AF4630">
        <v>0.22065000948199101</v>
      </c>
      <c r="AG4630">
        <v>0.68151250837662902</v>
      </c>
      <c r="AH4630">
        <v>-22.7709340599509</v>
      </c>
      <c r="AI4630">
        <v>0.91725052871964496</v>
      </c>
      <c r="AJ4630">
        <v>0.98621344597861504</v>
      </c>
      <c r="AK4630">
        <v>0.46487411158397102</v>
      </c>
    </row>
    <row r="4631" spans="1:37" x14ac:dyDescent="0.2">
      <c r="A4631" t="s">
        <v>13888</v>
      </c>
      <c r="B4631">
        <v>228611903</v>
      </c>
      <c r="C4631">
        <v>228612054</v>
      </c>
      <c r="D4631">
        <v>152</v>
      </c>
      <c r="E4631" t="s">
        <v>15744</v>
      </c>
      <c r="F4631">
        <v>10</v>
      </c>
      <c r="G4631" t="s">
        <v>15745</v>
      </c>
      <c r="H4631" t="s">
        <v>30987</v>
      </c>
      <c r="I4631">
        <v>2</v>
      </c>
      <c r="J4631">
        <v>228483261</v>
      </c>
      <c r="K4631">
        <v>228611395</v>
      </c>
      <c r="L4631">
        <v>128135</v>
      </c>
      <c r="M4631">
        <v>2</v>
      </c>
      <c r="N4631">
        <v>101928765</v>
      </c>
      <c r="O4631" t="s">
        <v>15746</v>
      </c>
      <c r="P4631">
        <v>-508</v>
      </c>
      <c r="Q4631" t="s">
        <v>15747</v>
      </c>
      <c r="R4631" t="s">
        <v>15748</v>
      </c>
      <c r="S4631" t="s">
        <v>34246</v>
      </c>
      <c r="T4631">
        <v>0.152084254673993</v>
      </c>
      <c r="U4631">
        <v>0.603102917160658</v>
      </c>
      <c r="V4631">
        <v>24.6828304435397</v>
      </c>
      <c r="W4631">
        <v>0.94067867906597702</v>
      </c>
      <c r="X4631">
        <v>0.95159051474143896</v>
      </c>
      <c r="Y4631">
        <v>-7.3533687748282894E-2</v>
      </c>
      <c r="Z4631">
        <v>0.136920528570767</v>
      </c>
      <c r="AA4631">
        <v>0.72610664078822296</v>
      </c>
      <c r="AB4631">
        <v>24.555309999285601</v>
      </c>
      <c r="AC4631">
        <v>0.56718065613419599</v>
      </c>
      <c r="AD4631">
        <v>0.87989882095915395</v>
      </c>
      <c r="AE4631">
        <v>-1.07353362292428</v>
      </c>
      <c r="AF4631">
        <v>0.43559387281936701</v>
      </c>
      <c r="AG4631">
        <v>0.80674443595273604</v>
      </c>
      <c r="AH4631">
        <v>1.34916805067898</v>
      </c>
      <c r="AI4631">
        <v>0.45687063064905098</v>
      </c>
      <c r="AJ4631">
        <v>0.78121606160956403</v>
      </c>
      <c r="AK4631">
        <v>0.79522172808424496</v>
      </c>
    </row>
    <row r="4632" spans="1:37" x14ac:dyDescent="0.2">
      <c r="A4632" t="s">
        <v>13888</v>
      </c>
      <c r="B4632">
        <v>228612054</v>
      </c>
      <c r="C4632">
        <v>228612205</v>
      </c>
      <c r="D4632">
        <v>152</v>
      </c>
      <c r="E4632" t="s">
        <v>15749</v>
      </c>
      <c r="F4632">
        <v>8</v>
      </c>
      <c r="G4632" t="s">
        <v>15750</v>
      </c>
      <c r="H4632" t="s">
        <v>30987</v>
      </c>
      <c r="I4632">
        <v>2</v>
      </c>
      <c r="J4632">
        <v>228483261</v>
      </c>
      <c r="K4632">
        <v>228611395</v>
      </c>
      <c r="L4632">
        <v>128135</v>
      </c>
      <c r="M4632">
        <v>2</v>
      </c>
      <c r="N4632">
        <v>101928765</v>
      </c>
      <c r="O4632" t="s">
        <v>15746</v>
      </c>
      <c r="P4632">
        <v>-659</v>
      </c>
      <c r="Q4632" t="s">
        <v>15747</v>
      </c>
      <c r="R4632" t="s">
        <v>15748</v>
      </c>
      <c r="S4632" t="s">
        <v>34246</v>
      </c>
      <c r="T4632">
        <v>0.152084254673993</v>
      </c>
      <c r="U4632">
        <v>0.603102917160658</v>
      </c>
      <c r="V4632">
        <v>24.6828304435397</v>
      </c>
      <c r="W4632">
        <v>0.94067867906597702</v>
      </c>
      <c r="X4632">
        <v>0.95159051474143896</v>
      </c>
      <c r="Y4632">
        <v>-7.3533687748282894E-2</v>
      </c>
      <c r="Z4632">
        <v>0.136920528570767</v>
      </c>
      <c r="AA4632">
        <v>0.72610664078822296</v>
      </c>
      <c r="AB4632">
        <v>24.555309999285601</v>
      </c>
      <c r="AC4632">
        <v>0.56718065613419599</v>
      </c>
      <c r="AD4632">
        <v>0.87989882095915395</v>
      </c>
      <c r="AE4632">
        <v>-1.07353362292428</v>
      </c>
      <c r="AF4632">
        <v>0.43559387281936701</v>
      </c>
      <c r="AG4632">
        <v>0.80674443595273604</v>
      </c>
      <c r="AH4632">
        <v>1.34916805067898</v>
      </c>
      <c r="AI4632">
        <v>0.45687063064905098</v>
      </c>
      <c r="AJ4632">
        <v>0.78121606160956403</v>
      </c>
      <c r="AK4632">
        <v>0.79522172808424496</v>
      </c>
    </row>
    <row r="4633" spans="1:37" x14ac:dyDescent="0.2">
      <c r="A4633" t="s">
        <v>13888</v>
      </c>
      <c r="B4633">
        <v>228612223</v>
      </c>
      <c r="C4633">
        <v>228612375</v>
      </c>
      <c r="D4633">
        <v>153</v>
      </c>
      <c r="E4633" t="s">
        <v>15751</v>
      </c>
      <c r="F4633">
        <v>2</v>
      </c>
      <c r="G4633" t="s">
        <v>15752</v>
      </c>
      <c r="H4633" t="s">
        <v>30987</v>
      </c>
      <c r="I4633">
        <v>2</v>
      </c>
      <c r="J4633">
        <v>228483261</v>
      </c>
      <c r="K4633">
        <v>228611395</v>
      </c>
      <c r="L4633">
        <v>128135</v>
      </c>
      <c r="M4633">
        <v>2</v>
      </c>
      <c r="N4633">
        <v>101928765</v>
      </c>
      <c r="O4633" t="s">
        <v>15746</v>
      </c>
      <c r="P4633">
        <v>-828</v>
      </c>
      <c r="Q4633" t="s">
        <v>15747</v>
      </c>
      <c r="R4633" t="s">
        <v>15748</v>
      </c>
      <c r="S4633" t="s">
        <v>34246</v>
      </c>
      <c r="T4633">
        <v>0.152084254673993</v>
      </c>
      <c r="U4633">
        <v>0.603102917160658</v>
      </c>
      <c r="V4633">
        <v>24.584175744307998</v>
      </c>
      <c r="W4633">
        <v>0.94067867906597702</v>
      </c>
      <c r="X4633">
        <v>0.95159051474143896</v>
      </c>
      <c r="Y4633">
        <v>2.5121010914729399E-2</v>
      </c>
      <c r="Z4633">
        <v>0.136920528570767</v>
      </c>
      <c r="AA4633">
        <v>0.72610664078822296</v>
      </c>
      <c r="AB4633">
        <v>24.5008755688002</v>
      </c>
      <c r="AC4633">
        <v>0.56718065613419599</v>
      </c>
      <c r="AD4633">
        <v>0.87989882095915395</v>
      </c>
      <c r="AE4633">
        <v>-0.97487892426126399</v>
      </c>
      <c r="AF4633">
        <v>0.43559387281936701</v>
      </c>
      <c r="AG4633">
        <v>0.80674443595273604</v>
      </c>
      <c r="AH4633">
        <v>1.2505133514472899</v>
      </c>
      <c r="AI4633">
        <v>0.45687063064905098</v>
      </c>
      <c r="AJ4633">
        <v>0.78121606160956403</v>
      </c>
      <c r="AK4633">
        <v>0.89387642314559801</v>
      </c>
    </row>
    <row r="4634" spans="1:37" x14ac:dyDescent="0.2">
      <c r="A4634" t="s">
        <v>13888</v>
      </c>
      <c r="B4634">
        <v>228756133</v>
      </c>
      <c r="C4634">
        <v>228756300</v>
      </c>
      <c r="D4634">
        <v>168</v>
      </c>
      <c r="E4634" t="s">
        <v>15753</v>
      </c>
      <c r="F4634">
        <v>3</v>
      </c>
      <c r="G4634" t="s">
        <v>15754</v>
      </c>
      <c r="H4634" t="s">
        <v>34247</v>
      </c>
      <c r="I4634">
        <v>2</v>
      </c>
      <c r="J4634">
        <v>228475224</v>
      </c>
      <c r="K4634">
        <v>228841449</v>
      </c>
      <c r="L4634">
        <v>366226</v>
      </c>
      <c r="M4634">
        <v>2</v>
      </c>
      <c r="N4634">
        <v>101928765</v>
      </c>
      <c r="O4634" t="s">
        <v>15755</v>
      </c>
      <c r="P4634">
        <v>85149</v>
      </c>
      <c r="Q4634" t="s">
        <v>15747</v>
      </c>
      <c r="R4634" t="s">
        <v>15748</v>
      </c>
      <c r="S4634" t="s">
        <v>34246</v>
      </c>
      <c r="T4634">
        <v>0.70058784083522496</v>
      </c>
      <c r="U4634">
        <v>0.90769554552756804</v>
      </c>
      <c r="V4634">
        <v>1.1264342689733799</v>
      </c>
      <c r="W4634">
        <v>0.33372205213901301</v>
      </c>
      <c r="X4634">
        <v>0.704072456322962</v>
      </c>
      <c r="Y4634">
        <v>-0.796268842126023</v>
      </c>
      <c r="Z4634">
        <v>0.46751563323490303</v>
      </c>
      <c r="AA4634">
        <v>0.84435025072159198</v>
      </c>
      <c r="AB4634">
        <v>1.1232764597707701</v>
      </c>
      <c r="AC4634">
        <v>0.26405324112100398</v>
      </c>
      <c r="AD4634">
        <v>0.68253123924728298</v>
      </c>
      <c r="AE4634">
        <v>-1.0020342703854901</v>
      </c>
      <c r="AF4634">
        <v>0.976850819430512</v>
      </c>
      <c r="AG4634">
        <v>1</v>
      </c>
      <c r="AH4634">
        <v>0.487332961464786</v>
      </c>
      <c r="AI4634">
        <v>0.44538894610150898</v>
      </c>
      <c r="AJ4634">
        <v>0.78121606160956403</v>
      </c>
      <c r="AK4634">
        <v>-0.35965173900249198</v>
      </c>
    </row>
    <row r="4635" spans="1:37" x14ac:dyDescent="0.2">
      <c r="A4635" t="s">
        <v>13888</v>
      </c>
      <c r="B4635">
        <v>228756300</v>
      </c>
      <c r="C4635">
        <v>228756467</v>
      </c>
      <c r="D4635">
        <v>168</v>
      </c>
      <c r="E4635" t="s">
        <v>15756</v>
      </c>
      <c r="F4635">
        <v>4</v>
      </c>
      <c r="G4635" t="s">
        <v>15757</v>
      </c>
      <c r="H4635" t="s">
        <v>34247</v>
      </c>
      <c r="I4635">
        <v>2</v>
      </c>
      <c r="J4635">
        <v>228475224</v>
      </c>
      <c r="K4635">
        <v>228841449</v>
      </c>
      <c r="L4635">
        <v>366226</v>
      </c>
      <c r="M4635">
        <v>2</v>
      </c>
      <c r="N4635">
        <v>101928765</v>
      </c>
      <c r="O4635" t="s">
        <v>15755</v>
      </c>
      <c r="P4635">
        <v>84982</v>
      </c>
      <c r="Q4635" t="s">
        <v>15747</v>
      </c>
      <c r="R4635" t="s">
        <v>15748</v>
      </c>
      <c r="S4635" t="s">
        <v>34246</v>
      </c>
      <c r="T4635">
        <v>0.70058784083522496</v>
      </c>
      <c r="U4635">
        <v>0.90769554552756804</v>
      </c>
      <c r="V4635">
        <v>1.1264342689733799</v>
      </c>
      <c r="W4635">
        <v>0.33372205213901301</v>
      </c>
      <c r="X4635">
        <v>0.704072456322962</v>
      </c>
      <c r="Y4635">
        <v>-0.796268842126023</v>
      </c>
      <c r="Z4635">
        <v>0.46751563323490303</v>
      </c>
      <c r="AA4635">
        <v>0.84435025072159198</v>
      </c>
      <c r="AB4635">
        <v>1.1232764597707701</v>
      </c>
      <c r="AC4635">
        <v>0.26405324112100398</v>
      </c>
      <c r="AD4635">
        <v>0.68253123924728298</v>
      </c>
      <c r="AE4635">
        <v>-1.0020342703854901</v>
      </c>
      <c r="AF4635">
        <v>0.976850819430512</v>
      </c>
      <c r="AG4635">
        <v>1</v>
      </c>
      <c r="AH4635">
        <v>0.487332961464786</v>
      </c>
      <c r="AI4635">
        <v>0.44538894610150898</v>
      </c>
      <c r="AJ4635">
        <v>0.78121606160956403</v>
      </c>
      <c r="AK4635">
        <v>-0.35965173900249198</v>
      </c>
    </row>
    <row r="4636" spans="1:37" x14ac:dyDescent="0.2">
      <c r="A4636" t="s">
        <v>13888</v>
      </c>
      <c r="B4636">
        <v>228756467</v>
      </c>
      <c r="C4636">
        <v>228756634</v>
      </c>
      <c r="D4636">
        <v>168</v>
      </c>
      <c r="E4636" t="s">
        <v>15758</v>
      </c>
      <c r="F4636">
        <v>1</v>
      </c>
      <c r="G4636" t="s">
        <v>15759</v>
      </c>
      <c r="H4636" t="s">
        <v>34247</v>
      </c>
      <c r="I4636">
        <v>2</v>
      </c>
      <c r="J4636">
        <v>228475224</v>
      </c>
      <c r="K4636">
        <v>228841449</v>
      </c>
      <c r="L4636">
        <v>366226</v>
      </c>
      <c r="M4636">
        <v>2</v>
      </c>
      <c r="N4636">
        <v>101928765</v>
      </c>
      <c r="O4636" t="s">
        <v>15755</v>
      </c>
      <c r="P4636">
        <v>84815</v>
      </c>
      <c r="Q4636" t="s">
        <v>15747</v>
      </c>
      <c r="R4636" t="s">
        <v>15748</v>
      </c>
      <c r="S4636" t="s">
        <v>34246</v>
      </c>
      <c r="T4636">
        <v>0.70058784083522496</v>
      </c>
      <c r="U4636">
        <v>0.90769554552756804</v>
      </c>
      <c r="V4636">
        <v>1.1264342689733799</v>
      </c>
      <c r="W4636">
        <v>0.33372205213901301</v>
      </c>
      <c r="X4636">
        <v>0.704072456322962</v>
      </c>
      <c r="Y4636">
        <v>-0.796268842126023</v>
      </c>
      <c r="Z4636">
        <v>0.46751563323490303</v>
      </c>
      <c r="AA4636">
        <v>0.84435025072159198</v>
      </c>
      <c r="AB4636">
        <v>1.1232764597707701</v>
      </c>
      <c r="AC4636">
        <v>0.26405324112100398</v>
      </c>
      <c r="AD4636">
        <v>0.68253123924728298</v>
      </c>
      <c r="AE4636">
        <v>-1.0020342703854901</v>
      </c>
      <c r="AF4636">
        <v>0.976850819430512</v>
      </c>
      <c r="AG4636">
        <v>1</v>
      </c>
      <c r="AH4636">
        <v>0.487332961464786</v>
      </c>
      <c r="AI4636">
        <v>0.44538894610150898</v>
      </c>
      <c r="AJ4636">
        <v>0.78121606160956403</v>
      </c>
      <c r="AK4636">
        <v>-0.35965173900249198</v>
      </c>
    </row>
    <row r="4637" spans="1:37" x14ac:dyDescent="0.2">
      <c r="A4637" t="s">
        <v>13888</v>
      </c>
      <c r="B4637">
        <v>229610426</v>
      </c>
      <c r="C4637">
        <v>229610582</v>
      </c>
      <c r="D4637">
        <v>157</v>
      </c>
      <c r="E4637" t="s">
        <v>15760</v>
      </c>
      <c r="F4637">
        <v>6</v>
      </c>
      <c r="G4637" t="s">
        <v>15761</v>
      </c>
      <c r="H4637" t="s">
        <v>34248</v>
      </c>
      <c r="I4637">
        <v>2</v>
      </c>
      <c r="J4637">
        <v>229580154</v>
      </c>
      <c r="K4637">
        <v>229587177</v>
      </c>
      <c r="L4637">
        <v>7024</v>
      </c>
      <c r="M4637">
        <v>2</v>
      </c>
      <c r="N4637">
        <v>92737</v>
      </c>
      <c r="O4637" t="s">
        <v>15762</v>
      </c>
      <c r="P4637">
        <v>-23249</v>
      </c>
      <c r="Q4637" t="s">
        <v>15763</v>
      </c>
      <c r="R4637" t="s">
        <v>15764</v>
      </c>
      <c r="S4637" t="s">
        <v>34249</v>
      </c>
      <c r="T4637" t="s">
        <v>40</v>
      </c>
      <c r="U4637" t="s">
        <v>40</v>
      </c>
      <c r="V4637">
        <v>0</v>
      </c>
      <c r="W4637">
        <v>0.29261482077562401</v>
      </c>
      <c r="X4637">
        <v>0.704072456322962</v>
      </c>
      <c r="Y4637">
        <v>23.951564994522201</v>
      </c>
      <c r="Z4637">
        <v>0.48464167878831399</v>
      </c>
      <c r="AA4637">
        <v>0.84435025072159198</v>
      </c>
      <c r="AB4637">
        <v>23.638072470227701</v>
      </c>
      <c r="AC4637">
        <v>0.27780950890804001</v>
      </c>
      <c r="AD4637">
        <v>0.68253123924728298</v>
      </c>
      <c r="AE4637">
        <v>24.358501528135498</v>
      </c>
      <c r="AF4637">
        <v>0.501741946288212</v>
      </c>
      <c r="AG4637">
        <v>0.80674443595273604</v>
      </c>
      <c r="AH4637">
        <v>-23.601546597036201</v>
      </c>
      <c r="AI4637">
        <v>0.59609816080359102</v>
      </c>
      <c r="AJ4637">
        <v>0.78121606160956403</v>
      </c>
      <c r="AK4637">
        <v>0.420407719710164</v>
      </c>
    </row>
    <row r="4638" spans="1:37" x14ac:dyDescent="0.2">
      <c r="A4638" t="s">
        <v>13888</v>
      </c>
      <c r="B4638">
        <v>229610582</v>
      </c>
      <c r="C4638">
        <v>229610738</v>
      </c>
      <c r="D4638">
        <v>157</v>
      </c>
      <c r="E4638" t="s">
        <v>15765</v>
      </c>
      <c r="F4638">
        <v>4</v>
      </c>
      <c r="G4638" t="s">
        <v>15766</v>
      </c>
      <c r="H4638" t="s">
        <v>34248</v>
      </c>
      <c r="I4638">
        <v>2</v>
      </c>
      <c r="J4638">
        <v>229580154</v>
      </c>
      <c r="K4638">
        <v>229587177</v>
      </c>
      <c r="L4638">
        <v>7024</v>
      </c>
      <c r="M4638">
        <v>2</v>
      </c>
      <c r="N4638">
        <v>92737</v>
      </c>
      <c r="O4638" t="s">
        <v>15762</v>
      </c>
      <c r="P4638">
        <v>-23405</v>
      </c>
      <c r="Q4638" t="s">
        <v>15763</v>
      </c>
      <c r="R4638" t="s">
        <v>15764</v>
      </c>
      <c r="S4638" t="s">
        <v>34249</v>
      </c>
      <c r="T4638" t="s">
        <v>40</v>
      </c>
      <c r="U4638" t="s">
        <v>40</v>
      </c>
      <c r="V4638">
        <v>0</v>
      </c>
      <c r="W4638">
        <v>0.29261482077562401</v>
      </c>
      <c r="X4638">
        <v>0.704072456322962</v>
      </c>
      <c r="Y4638">
        <v>23.951564994522201</v>
      </c>
      <c r="Z4638">
        <v>0.48464167878831399</v>
      </c>
      <c r="AA4638">
        <v>0.84435025072159198</v>
      </c>
      <c r="AB4638">
        <v>23.638072470227701</v>
      </c>
      <c r="AC4638">
        <v>0.27780950890804001</v>
      </c>
      <c r="AD4638">
        <v>0.68253123924728298</v>
      </c>
      <c r="AE4638">
        <v>24.358501528135498</v>
      </c>
      <c r="AF4638">
        <v>0.501741946288212</v>
      </c>
      <c r="AG4638">
        <v>0.80674443595273604</v>
      </c>
      <c r="AH4638">
        <v>-23.601546597036201</v>
      </c>
      <c r="AI4638">
        <v>0.59609816080359102</v>
      </c>
      <c r="AJ4638">
        <v>0.78121606160956403</v>
      </c>
      <c r="AK4638">
        <v>0.420407719710164</v>
      </c>
    </row>
    <row r="4639" spans="1:37" x14ac:dyDescent="0.2">
      <c r="A4639" t="s">
        <v>13888</v>
      </c>
      <c r="B4639">
        <v>229733095</v>
      </c>
      <c r="C4639">
        <v>229733138</v>
      </c>
      <c r="D4639">
        <v>44</v>
      </c>
      <c r="E4639" t="s">
        <v>15767</v>
      </c>
      <c r="F4639">
        <v>0</v>
      </c>
      <c r="G4639" t="s">
        <v>15768</v>
      </c>
      <c r="H4639" t="s">
        <v>31000</v>
      </c>
      <c r="I4639">
        <v>2</v>
      </c>
      <c r="J4639">
        <v>229357629</v>
      </c>
      <c r="K4639">
        <v>229714555</v>
      </c>
      <c r="L4639">
        <v>356927</v>
      </c>
      <c r="M4639">
        <v>2</v>
      </c>
      <c r="N4639">
        <v>92737</v>
      </c>
      <c r="O4639" t="s">
        <v>15769</v>
      </c>
      <c r="P4639">
        <v>-18540</v>
      </c>
      <c r="Q4639" t="s">
        <v>15763</v>
      </c>
      <c r="R4639" t="s">
        <v>15764</v>
      </c>
      <c r="S4639" t="s">
        <v>34249</v>
      </c>
      <c r="T4639">
        <v>0.97213403838398904</v>
      </c>
      <c r="U4639">
        <v>1</v>
      </c>
      <c r="V4639">
        <v>0.51547260560475505</v>
      </c>
      <c r="W4639" t="s">
        <v>40</v>
      </c>
      <c r="X4639" t="s">
        <v>40</v>
      </c>
      <c r="Y4639">
        <v>0</v>
      </c>
      <c r="Z4639">
        <v>0.69013698642955401</v>
      </c>
      <c r="AA4639">
        <v>0.84521697243271998</v>
      </c>
      <c r="AB4639">
        <v>-0.44800145180263801</v>
      </c>
      <c r="AC4639">
        <v>0.27780950890804001</v>
      </c>
      <c r="AD4639">
        <v>0.68253123924728298</v>
      </c>
      <c r="AE4639">
        <v>24.163927950230899</v>
      </c>
      <c r="AF4639">
        <v>0.61410715005536498</v>
      </c>
      <c r="AG4639">
        <v>0.80674443595273604</v>
      </c>
      <c r="AH4639">
        <v>1.4450831870888601</v>
      </c>
      <c r="AI4639">
        <v>0.35038410267202102</v>
      </c>
      <c r="AJ4639">
        <v>0.78121606160956403</v>
      </c>
      <c r="AK4639">
        <v>-24.0195380489752</v>
      </c>
    </row>
    <row r="4640" spans="1:37" x14ac:dyDescent="0.2">
      <c r="A4640" t="s">
        <v>13888</v>
      </c>
      <c r="B4640">
        <v>229733216</v>
      </c>
      <c r="C4640">
        <v>229733372</v>
      </c>
      <c r="D4640">
        <v>157</v>
      </c>
      <c r="E4640" t="s">
        <v>15770</v>
      </c>
      <c r="F4640">
        <v>2</v>
      </c>
      <c r="G4640" t="s">
        <v>15771</v>
      </c>
      <c r="H4640" t="s">
        <v>31000</v>
      </c>
      <c r="I4640">
        <v>2</v>
      </c>
      <c r="J4640">
        <v>229357629</v>
      </c>
      <c r="K4640">
        <v>229714555</v>
      </c>
      <c r="L4640">
        <v>356927</v>
      </c>
      <c r="M4640">
        <v>2</v>
      </c>
      <c r="N4640">
        <v>92737</v>
      </c>
      <c r="O4640" t="s">
        <v>15769</v>
      </c>
      <c r="P4640">
        <v>-18661</v>
      </c>
      <c r="Q4640" t="s">
        <v>15763</v>
      </c>
      <c r="R4640" t="s">
        <v>15764</v>
      </c>
      <c r="S4640" t="s">
        <v>34249</v>
      </c>
      <c r="T4640">
        <v>0.97213403838398904</v>
      </c>
      <c r="U4640">
        <v>1</v>
      </c>
      <c r="V4640">
        <v>0.51547260560475505</v>
      </c>
      <c r="W4640" t="s">
        <v>40</v>
      </c>
      <c r="X4640" t="s">
        <v>40</v>
      </c>
      <c r="Y4640">
        <v>0</v>
      </c>
      <c r="Z4640">
        <v>0.69013698642955401</v>
      </c>
      <c r="AA4640">
        <v>0.84521697243271998</v>
      </c>
      <c r="AB4640">
        <v>-0.44800145180263801</v>
      </c>
      <c r="AC4640">
        <v>0.27780950890804001</v>
      </c>
      <c r="AD4640">
        <v>0.68253123924728298</v>
      </c>
      <c r="AE4640">
        <v>24.163927950230899</v>
      </c>
      <c r="AF4640">
        <v>0.61410715005536498</v>
      </c>
      <c r="AG4640">
        <v>0.80674443595273604</v>
      </c>
      <c r="AH4640">
        <v>1.4450831870888601</v>
      </c>
      <c r="AI4640">
        <v>0.35038410267202102</v>
      </c>
      <c r="AJ4640">
        <v>0.78121606160956403</v>
      </c>
      <c r="AK4640">
        <v>-24.0195380489752</v>
      </c>
    </row>
    <row r="4641" spans="1:37" x14ac:dyDescent="0.2">
      <c r="A4641" t="s">
        <v>13888</v>
      </c>
      <c r="B4641">
        <v>230110690</v>
      </c>
      <c r="C4641">
        <v>230110906</v>
      </c>
      <c r="D4641">
        <v>217</v>
      </c>
      <c r="E4641" t="s">
        <v>15772</v>
      </c>
      <c r="F4641">
        <v>1</v>
      </c>
      <c r="G4641" t="s">
        <v>15773</v>
      </c>
      <c r="H4641" t="s">
        <v>31000</v>
      </c>
      <c r="I4641">
        <v>2</v>
      </c>
      <c r="J4641">
        <v>230121370</v>
      </c>
      <c r="K4641">
        <v>230173988</v>
      </c>
      <c r="L4641">
        <v>52619</v>
      </c>
      <c r="M4641">
        <v>1</v>
      </c>
      <c r="N4641">
        <v>107985997</v>
      </c>
      <c r="O4641" t="s">
        <v>15774</v>
      </c>
      <c r="P4641">
        <v>-10464</v>
      </c>
      <c r="Q4641" t="s">
        <v>40</v>
      </c>
      <c r="R4641" t="s">
        <v>15775</v>
      </c>
      <c r="S4641" t="s">
        <v>34250</v>
      </c>
      <c r="T4641">
        <v>0.152084254673993</v>
      </c>
      <c r="U4641">
        <v>0.603102917160658</v>
      </c>
      <c r="V4641">
        <v>23.8167617505473</v>
      </c>
      <c r="W4641">
        <v>0.20525741147413201</v>
      </c>
      <c r="X4641">
        <v>0.704072456322962</v>
      </c>
      <c r="Y4641">
        <v>-23.615127904023201</v>
      </c>
      <c r="Z4641">
        <v>0.203350924423461</v>
      </c>
      <c r="AA4641">
        <v>0.72610664078822296</v>
      </c>
      <c r="AB4641">
        <v>23.715178046008099</v>
      </c>
      <c r="AC4641">
        <v>0.30184355666711699</v>
      </c>
      <c r="AD4641">
        <v>0.68253123924728298</v>
      </c>
      <c r="AE4641">
        <v>-1.01521921458953</v>
      </c>
      <c r="AF4641">
        <v>0.22065000948199101</v>
      </c>
      <c r="AG4641">
        <v>0.68151250837662902</v>
      </c>
      <c r="AH4641">
        <v>1.29085363061283</v>
      </c>
      <c r="AI4641">
        <v>0.24456414000292601</v>
      </c>
      <c r="AJ4641">
        <v>0.78121606160956403</v>
      </c>
      <c r="AK4641">
        <v>-23.608262850149998</v>
      </c>
    </row>
    <row r="4642" spans="1:37" x14ac:dyDescent="0.2">
      <c r="A4642" t="s">
        <v>13888</v>
      </c>
      <c r="B4642">
        <v>230163420</v>
      </c>
      <c r="C4642">
        <v>230163593</v>
      </c>
      <c r="D4642">
        <v>174</v>
      </c>
      <c r="E4642" t="s">
        <v>15776</v>
      </c>
      <c r="F4642">
        <v>2</v>
      </c>
      <c r="G4642" t="s">
        <v>15777</v>
      </c>
      <c r="H4642" t="s">
        <v>34251</v>
      </c>
      <c r="I4642">
        <v>2</v>
      </c>
      <c r="J4642">
        <v>230169128</v>
      </c>
      <c r="K4642">
        <v>230170915</v>
      </c>
      <c r="L4642">
        <v>1788</v>
      </c>
      <c r="M4642">
        <v>2</v>
      </c>
      <c r="N4642">
        <v>3431</v>
      </c>
      <c r="O4642" t="s">
        <v>15778</v>
      </c>
      <c r="P4642">
        <v>7322</v>
      </c>
      <c r="Q4642" t="s">
        <v>15779</v>
      </c>
      <c r="R4642" t="s">
        <v>15780</v>
      </c>
      <c r="S4642" t="s">
        <v>34252</v>
      </c>
      <c r="T4642">
        <v>0.87357319988972604</v>
      </c>
      <c r="U4642">
        <v>1</v>
      </c>
      <c r="V4642">
        <v>0.29813763658047099</v>
      </c>
      <c r="W4642">
        <v>0.60109864887292097</v>
      </c>
      <c r="X4642">
        <v>0.90897596225601995</v>
      </c>
      <c r="Y4642">
        <v>-0.61867233945053901</v>
      </c>
      <c r="Z4642">
        <v>0.98167740058128194</v>
      </c>
      <c r="AA4642">
        <v>1</v>
      </c>
      <c r="AB4642">
        <v>0.20568037386414501</v>
      </c>
      <c r="AC4642">
        <v>0.141929673072589</v>
      </c>
      <c r="AD4642">
        <v>0.68253123924728298</v>
      </c>
      <c r="AE4642">
        <v>-1.1054201258056899</v>
      </c>
      <c r="AF4642">
        <v>0.807238812505776</v>
      </c>
      <c r="AG4642">
        <v>0.91418409188583405</v>
      </c>
      <c r="AH4642">
        <v>0.24903491265393601</v>
      </c>
      <c r="AI4642">
        <v>0.83120300795745705</v>
      </c>
      <c r="AJ4642">
        <v>0.95896800690842199</v>
      </c>
      <c r="AK4642">
        <v>-4.8423221394079202E-2</v>
      </c>
    </row>
    <row r="4643" spans="1:37" x14ac:dyDescent="0.2">
      <c r="A4643" t="s">
        <v>13888</v>
      </c>
      <c r="B4643">
        <v>230579566</v>
      </c>
      <c r="C4643">
        <v>230579742</v>
      </c>
      <c r="D4643">
        <v>177</v>
      </c>
      <c r="E4643" t="s">
        <v>15781</v>
      </c>
      <c r="F4643">
        <v>2</v>
      </c>
      <c r="G4643" t="s">
        <v>15782</v>
      </c>
      <c r="H4643" t="s">
        <v>30987</v>
      </c>
      <c r="I4643">
        <v>2</v>
      </c>
      <c r="J4643">
        <v>230538288</v>
      </c>
      <c r="K4643">
        <v>230579933</v>
      </c>
      <c r="L4643">
        <v>41646</v>
      </c>
      <c r="M4643">
        <v>2</v>
      </c>
      <c r="N4643">
        <v>112268431</v>
      </c>
      <c r="O4643" t="s">
        <v>15783</v>
      </c>
      <c r="P4643">
        <v>191</v>
      </c>
      <c r="Q4643" t="s">
        <v>40</v>
      </c>
      <c r="R4643" t="s">
        <v>15784</v>
      </c>
      <c r="S4643" t="s">
        <v>34253</v>
      </c>
      <c r="T4643">
        <v>0.19891613607636499</v>
      </c>
      <c r="U4643">
        <v>0.603102917160658</v>
      </c>
      <c r="V4643">
        <v>-1.5612190916028901</v>
      </c>
      <c r="W4643">
        <v>6.2825850358688304E-2</v>
      </c>
      <c r="X4643">
        <v>0.704072456322962</v>
      </c>
      <c r="Y4643">
        <v>-25.3605663858695</v>
      </c>
      <c r="Z4643">
        <v>0.21094238626532899</v>
      </c>
      <c r="AA4643">
        <v>0.72610664078822296</v>
      </c>
      <c r="AB4643">
        <v>-0.99228037845926798</v>
      </c>
      <c r="AC4643">
        <v>0.28214940104233999</v>
      </c>
      <c r="AD4643">
        <v>0.68253123924728298</v>
      </c>
      <c r="AE4643">
        <v>-0.73716766086477803</v>
      </c>
      <c r="AF4643">
        <v>0.291521943755501</v>
      </c>
      <c r="AG4643">
        <v>0.70473078222419605</v>
      </c>
      <c r="AH4643">
        <v>-1.3194083403008701</v>
      </c>
      <c r="AI4643">
        <v>6.3287974194947097E-2</v>
      </c>
      <c r="AJ4643">
        <v>0.78121606160956403</v>
      </c>
      <c r="AK4643">
        <v>-25.485424053789199</v>
      </c>
    </row>
    <row r="4644" spans="1:37" x14ac:dyDescent="0.2">
      <c r="A4644" t="s">
        <v>13888</v>
      </c>
      <c r="B4644">
        <v>230848062</v>
      </c>
      <c r="C4644">
        <v>230848228</v>
      </c>
      <c r="D4644">
        <v>167</v>
      </c>
      <c r="E4644" t="s">
        <v>15785</v>
      </c>
      <c r="F4644">
        <v>16</v>
      </c>
      <c r="G4644" t="s">
        <v>15786</v>
      </c>
      <c r="H4644" t="s">
        <v>31000</v>
      </c>
      <c r="I4644">
        <v>2</v>
      </c>
      <c r="J4644">
        <v>230864639</v>
      </c>
      <c r="K4644">
        <v>230876947</v>
      </c>
      <c r="L4644">
        <v>12309</v>
      </c>
      <c r="M4644">
        <v>1</v>
      </c>
      <c r="N4644">
        <v>81618</v>
      </c>
      <c r="O4644" t="s">
        <v>15787</v>
      </c>
      <c r="P4644">
        <v>-16411</v>
      </c>
      <c r="Q4644" t="s">
        <v>15788</v>
      </c>
      <c r="R4644" t="s">
        <v>15789</v>
      </c>
      <c r="S4644" t="s">
        <v>34254</v>
      </c>
      <c r="T4644">
        <v>1</v>
      </c>
      <c r="U4644">
        <v>1</v>
      </c>
      <c r="V4644">
        <v>4.5890957087763598E-2</v>
      </c>
      <c r="W4644">
        <v>0.29261482077562401</v>
      </c>
      <c r="X4644">
        <v>0.704072456322962</v>
      </c>
      <c r="Y4644">
        <v>24.069716590232598</v>
      </c>
      <c r="Z4644">
        <v>0.65379035313853895</v>
      </c>
      <c r="AA4644">
        <v>0.84521697243271998</v>
      </c>
      <c r="AB4644">
        <v>-0.91758308495242702</v>
      </c>
      <c r="AC4644">
        <v>0.27780950890804001</v>
      </c>
      <c r="AD4644">
        <v>0.68253123924728298</v>
      </c>
      <c r="AE4644">
        <v>24.082017773691199</v>
      </c>
      <c r="AF4644">
        <v>0.64997455747578503</v>
      </c>
      <c r="AG4644">
        <v>0.80674443595273604</v>
      </c>
      <c r="AH4644">
        <v>0.97550154864125505</v>
      </c>
      <c r="AI4644">
        <v>0.59609816080359102</v>
      </c>
      <c r="AJ4644">
        <v>0.78121606160956403</v>
      </c>
      <c r="AK4644">
        <v>1.1198914451845901</v>
      </c>
    </row>
    <row r="4645" spans="1:37" x14ac:dyDescent="0.2">
      <c r="A4645" t="s">
        <v>13888</v>
      </c>
      <c r="B4645">
        <v>230990495</v>
      </c>
      <c r="C4645">
        <v>230990646</v>
      </c>
      <c r="D4645">
        <v>152</v>
      </c>
      <c r="E4645" t="s">
        <v>15790</v>
      </c>
      <c r="F4645">
        <v>16</v>
      </c>
      <c r="G4645" t="s">
        <v>15791</v>
      </c>
      <c r="H4645" t="s">
        <v>30987</v>
      </c>
      <c r="I4645">
        <v>2</v>
      </c>
      <c r="J4645">
        <v>230990324</v>
      </c>
      <c r="K4645">
        <v>231002789</v>
      </c>
      <c r="L4645">
        <v>12466</v>
      </c>
      <c r="M4645">
        <v>1</v>
      </c>
      <c r="N4645">
        <v>130560</v>
      </c>
      <c r="O4645" t="s">
        <v>15792</v>
      </c>
      <c r="P4645">
        <v>171</v>
      </c>
      <c r="Q4645" t="s">
        <v>15793</v>
      </c>
      <c r="R4645" t="s">
        <v>15794</v>
      </c>
      <c r="S4645" t="s">
        <v>34255</v>
      </c>
      <c r="T4645">
        <v>0.54421053469192604</v>
      </c>
      <c r="U4645">
        <v>0.80321479550967601</v>
      </c>
      <c r="V4645">
        <v>0.80419390631667798</v>
      </c>
      <c r="W4645">
        <v>0.89107655920673101</v>
      </c>
      <c r="X4645">
        <v>0.95159051474143896</v>
      </c>
      <c r="Y4645">
        <v>0.96909240571186095</v>
      </c>
      <c r="Z4645">
        <v>0.96726857278496403</v>
      </c>
      <c r="AA4645">
        <v>0.99919698600769702</v>
      </c>
      <c r="AB4645">
        <v>-0.15928019039702099</v>
      </c>
      <c r="AC4645">
        <v>0.85817338719172098</v>
      </c>
      <c r="AD4645">
        <v>0.94068432309766403</v>
      </c>
      <c r="AE4645">
        <v>0.949594366815805</v>
      </c>
      <c r="AF4645">
        <v>0.22065000948199101</v>
      </c>
      <c r="AG4645">
        <v>0.68151250837662902</v>
      </c>
      <c r="AH4645">
        <v>1.7338045330894101</v>
      </c>
      <c r="AI4645">
        <v>0.91725052871964496</v>
      </c>
      <c r="AJ4645">
        <v>0.98621344597861504</v>
      </c>
      <c r="AK4645">
        <v>0.47398305473103802</v>
      </c>
    </row>
    <row r="4646" spans="1:37" x14ac:dyDescent="0.2">
      <c r="A4646" t="s">
        <v>13888</v>
      </c>
      <c r="B4646">
        <v>230990693</v>
      </c>
      <c r="C4646">
        <v>230990844</v>
      </c>
      <c r="D4646">
        <v>152</v>
      </c>
      <c r="E4646" t="s">
        <v>15795</v>
      </c>
      <c r="F4646">
        <v>17</v>
      </c>
      <c r="G4646" t="s">
        <v>15796</v>
      </c>
      <c r="H4646" t="s">
        <v>30987</v>
      </c>
      <c r="I4646">
        <v>2</v>
      </c>
      <c r="J4646">
        <v>230990324</v>
      </c>
      <c r="K4646">
        <v>231002789</v>
      </c>
      <c r="L4646">
        <v>12466</v>
      </c>
      <c r="M4646">
        <v>1</v>
      </c>
      <c r="N4646">
        <v>130560</v>
      </c>
      <c r="O4646" t="s">
        <v>15792</v>
      </c>
      <c r="P4646">
        <v>369</v>
      </c>
      <c r="Q4646" t="s">
        <v>15793</v>
      </c>
      <c r="R4646" t="s">
        <v>15794</v>
      </c>
      <c r="S4646" t="s">
        <v>34255</v>
      </c>
      <c r="T4646">
        <v>0.54421053469192604</v>
      </c>
      <c r="U4646">
        <v>0.80321479550967601</v>
      </c>
      <c r="V4646">
        <v>0.80419390631667798</v>
      </c>
      <c r="W4646">
        <v>0.89107655920673101</v>
      </c>
      <c r="X4646">
        <v>0.95159051474143896</v>
      </c>
      <c r="Y4646">
        <v>0.96909240571186095</v>
      </c>
      <c r="Z4646">
        <v>0.96726857278496403</v>
      </c>
      <c r="AA4646">
        <v>0.99919698600769702</v>
      </c>
      <c r="AB4646">
        <v>-0.15928019039702099</v>
      </c>
      <c r="AC4646">
        <v>0.85817338719172098</v>
      </c>
      <c r="AD4646">
        <v>0.94068432309766403</v>
      </c>
      <c r="AE4646">
        <v>0.949594366815805</v>
      </c>
      <c r="AF4646">
        <v>0.22065000948199101</v>
      </c>
      <c r="AG4646">
        <v>0.68151250837662902</v>
      </c>
      <c r="AH4646">
        <v>1.7338045330894101</v>
      </c>
      <c r="AI4646">
        <v>0.91725052871964496</v>
      </c>
      <c r="AJ4646">
        <v>0.98621344597861504</v>
      </c>
      <c r="AK4646">
        <v>0.47398305473103802</v>
      </c>
    </row>
    <row r="4647" spans="1:37" x14ac:dyDescent="0.2">
      <c r="A4647" t="s">
        <v>13888</v>
      </c>
      <c r="B4647">
        <v>232154289</v>
      </c>
      <c r="C4647">
        <v>232154460</v>
      </c>
      <c r="D4647">
        <v>172</v>
      </c>
      <c r="E4647" t="s">
        <v>15797</v>
      </c>
      <c r="F4647">
        <v>1</v>
      </c>
      <c r="G4647" t="s">
        <v>15798</v>
      </c>
      <c r="H4647" t="s">
        <v>34256</v>
      </c>
      <c r="I4647">
        <v>2</v>
      </c>
      <c r="J4647">
        <v>232172653</v>
      </c>
      <c r="K4647">
        <v>232172747</v>
      </c>
      <c r="L4647">
        <v>95</v>
      </c>
      <c r="M4647">
        <v>1</v>
      </c>
      <c r="N4647">
        <v>693147</v>
      </c>
      <c r="O4647" t="s">
        <v>15799</v>
      </c>
      <c r="P4647">
        <v>-18193</v>
      </c>
      <c r="Q4647" t="s">
        <v>15800</v>
      </c>
      <c r="R4647" t="s">
        <v>15801</v>
      </c>
      <c r="S4647" t="s">
        <v>34257</v>
      </c>
      <c r="T4647">
        <v>0.18304539143976101</v>
      </c>
      <c r="U4647">
        <v>0.603102917160658</v>
      </c>
      <c r="V4647">
        <v>0.61716933943937102</v>
      </c>
      <c r="W4647">
        <v>0.45783437542267302</v>
      </c>
      <c r="X4647">
        <v>0.75726018452522603</v>
      </c>
      <c r="Y4647">
        <v>-0.756840758065629</v>
      </c>
      <c r="Z4647">
        <v>0.57539452365933796</v>
      </c>
      <c r="AA4647">
        <v>0.84521697243271998</v>
      </c>
      <c r="AB4647">
        <v>0.18176459566580999</v>
      </c>
      <c r="AC4647">
        <v>0.38576924636877302</v>
      </c>
      <c r="AD4647">
        <v>0.80016508857894697</v>
      </c>
      <c r="AE4647">
        <v>-0.97161102115429998</v>
      </c>
      <c r="AF4647">
        <v>9.0717705838663398E-2</v>
      </c>
      <c r="AG4647">
        <v>0.68151250837662902</v>
      </c>
      <c r="AH4647">
        <v>0.82809569990271803</v>
      </c>
      <c r="AI4647">
        <v>0.68105528626315504</v>
      </c>
      <c r="AJ4647">
        <v>0.85143379449307299</v>
      </c>
      <c r="AK4647">
        <v>-0.32492171023040101</v>
      </c>
    </row>
    <row r="4648" spans="1:37" x14ac:dyDescent="0.2">
      <c r="A4648" t="s">
        <v>13888</v>
      </c>
      <c r="B4648">
        <v>232154460</v>
      </c>
      <c r="C4648">
        <v>232154631</v>
      </c>
      <c r="D4648">
        <v>172</v>
      </c>
      <c r="E4648" t="s">
        <v>15802</v>
      </c>
      <c r="F4648">
        <v>4</v>
      </c>
      <c r="G4648" t="s">
        <v>15803</v>
      </c>
      <c r="H4648" t="s">
        <v>34256</v>
      </c>
      <c r="I4648">
        <v>2</v>
      </c>
      <c r="J4648">
        <v>232172653</v>
      </c>
      <c r="K4648">
        <v>232172747</v>
      </c>
      <c r="L4648">
        <v>95</v>
      </c>
      <c r="M4648">
        <v>1</v>
      </c>
      <c r="N4648">
        <v>693147</v>
      </c>
      <c r="O4648" t="s">
        <v>15799</v>
      </c>
      <c r="P4648">
        <v>-18022</v>
      </c>
      <c r="Q4648" t="s">
        <v>15800</v>
      </c>
      <c r="R4648" t="s">
        <v>15801</v>
      </c>
      <c r="S4648" t="s">
        <v>34257</v>
      </c>
      <c r="T4648">
        <v>0.18304539143976101</v>
      </c>
      <c r="U4648">
        <v>0.603102917160658</v>
      </c>
      <c r="V4648">
        <v>0.53011638073064304</v>
      </c>
      <c r="W4648">
        <v>0.45783437542267302</v>
      </c>
      <c r="X4648">
        <v>0.75726018452522603</v>
      </c>
      <c r="Y4648">
        <v>-0.80910427849833</v>
      </c>
      <c r="Z4648">
        <v>0.57539452365933796</v>
      </c>
      <c r="AA4648">
        <v>0.84521697243271998</v>
      </c>
      <c r="AB4648">
        <v>9.4711636957081499E-2</v>
      </c>
      <c r="AC4648">
        <v>0.37686909069810698</v>
      </c>
      <c r="AD4648">
        <v>0.78486202012532102</v>
      </c>
      <c r="AE4648">
        <v>-1.0238745415870001</v>
      </c>
      <c r="AF4648">
        <v>9.0717705838663398E-2</v>
      </c>
      <c r="AG4648">
        <v>0.68151250837662902</v>
      </c>
      <c r="AH4648">
        <v>0.774574479210411</v>
      </c>
      <c r="AI4648">
        <v>0.68105528626315504</v>
      </c>
      <c r="AJ4648">
        <v>0.85143379449307299</v>
      </c>
      <c r="AK4648">
        <v>-0.36371317739773601</v>
      </c>
    </row>
    <row r="4649" spans="1:37" x14ac:dyDescent="0.2">
      <c r="A4649" t="s">
        <v>13888</v>
      </c>
      <c r="B4649">
        <v>232154631</v>
      </c>
      <c r="C4649">
        <v>232154802</v>
      </c>
      <c r="D4649">
        <v>172</v>
      </c>
      <c r="E4649" t="s">
        <v>15804</v>
      </c>
      <c r="F4649">
        <v>2</v>
      </c>
      <c r="G4649" t="s">
        <v>15805</v>
      </c>
      <c r="H4649" t="s">
        <v>34256</v>
      </c>
      <c r="I4649">
        <v>2</v>
      </c>
      <c r="J4649">
        <v>232172653</v>
      </c>
      <c r="K4649">
        <v>232172747</v>
      </c>
      <c r="L4649">
        <v>95</v>
      </c>
      <c r="M4649">
        <v>1</v>
      </c>
      <c r="N4649">
        <v>693147</v>
      </c>
      <c r="O4649" t="s">
        <v>15799</v>
      </c>
      <c r="P4649">
        <v>-17851</v>
      </c>
      <c r="Q4649" t="s">
        <v>15800</v>
      </c>
      <c r="R4649" t="s">
        <v>15801</v>
      </c>
      <c r="S4649" t="s">
        <v>34257</v>
      </c>
      <c r="T4649">
        <v>0.20196963100558499</v>
      </c>
      <c r="U4649">
        <v>0.603102917160658</v>
      </c>
      <c r="V4649">
        <v>0.468934448853429</v>
      </c>
      <c r="W4649">
        <v>0.45783437542267302</v>
      </c>
      <c r="X4649">
        <v>0.75726018452522603</v>
      </c>
      <c r="Y4649">
        <v>-0.75816026480543697</v>
      </c>
      <c r="Z4649">
        <v>0.59876484664848895</v>
      </c>
      <c r="AA4649">
        <v>0.84521697243271998</v>
      </c>
      <c r="AB4649">
        <v>5.2560318192370697E-2</v>
      </c>
      <c r="AC4649">
        <v>0.37686909069810698</v>
      </c>
      <c r="AD4649">
        <v>0.78486202012532102</v>
      </c>
      <c r="AE4649">
        <v>-0.97293052789410805</v>
      </c>
      <c r="AF4649">
        <v>0.10098388508584</v>
      </c>
      <c r="AG4649">
        <v>0.68151250837662902</v>
      </c>
      <c r="AH4649">
        <v>0.71339254733319801</v>
      </c>
      <c r="AI4649">
        <v>0.68105528626315504</v>
      </c>
      <c r="AJ4649">
        <v>0.85143379449307299</v>
      </c>
      <c r="AK4649">
        <v>-0.32589661595841002</v>
      </c>
    </row>
    <row r="4650" spans="1:37" x14ac:dyDescent="0.2">
      <c r="A4650" t="s">
        <v>13888</v>
      </c>
      <c r="B4650">
        <v>232336428</v>
      </c>
      <c r="C4650">
        <v>232336612</v>
      </c>
      <c r="D4650">
        <v>185</v>
      </c>
      <c r="E4650" t="s">
        <v>15806</v>
      </c>
      <c r="F4650">
        <v>5</v>
      </c>
      <c r="G4650" t="s">
        <v>15807</v>
      </c>
      <c r="H4650" t="s">
        <v>30987</v>
      </c>
      <c r="I4650">
        <v>2</v>
      </c>
      <c r="J4650">
        <v>232335785</v>
      </c>
      <c r="K4650">
        <v>232336973</v>
      </c>
      <c r="L4650">
        <v>1189</v>
      </c>
      <c r="M4650">
        <v>1</v>
      </c>
      <c r="N4650">
        <v>129563</v>
      </c>
      <c r="O4650" t="s">
        <v>15808</v>
      </c>
      <c r="P4650">
        <v>643</v>
      </c>
      <c r="Q4650" t="s">
        <v>15809</v>
      </c>
      <c r="R4650" t="s">
        <v>15810</v>
      </c>
      <c r="S4650" t="s">
        <v>34258</v>
      </c>
      <c r="T4650">
        <v>0.89923478520719502</v>
      </c>
      <c r="U4650">
        <v>1</v>
      </c>
      <c r="V4650">
        <v>1.2463304307568801</v>
      </c>
      <c r="W4650">
        <v>0.65075386537994595</v>
      </c>
      <c r="X4650">
        <v>0.94119559056004798</v>
      </c>
      <c r="Y4650">
        <v>-1.60942740897778</v>
      </c>
      <c r="Z4650">
        <v>0.57853978204985401</v>
      </c>
      <c r="AA4650">
        <v>0.84521697243271998</v>
      </c>
      <c r="AB4650">
        <v>0.28285632926184401</v>
      </c>
      <c r="AC4650">
        <v>0.56718065613419599</v>
      </c>
      <c r="AD4650">
        <v>0.87989882095915395</v>
      </c>
      <c r="AE4650">
        <v>-1.9003066183569</v>
      </c>
      <c r="AF4650">
        <v>0.43559387281936701</v>
      </c>
      <c r="AG4650">
        <v>0.80674443595273604</v>
      </c>
      <c r="AH4650">
        <v>2.17594105207445</v>
      </c>
      <c r="AI4650">
        <v>0.78546927494779295</v>
      </c>
      <c r="AJ4650">
        <v>0.92808185275216604</v>
      </c>
      <c r="AK4650">
        <v>-0.96947562458886205</v>
      </c>
    </row>
    <row r="4651" spans="1:37" x14ac:dyDescent="0.2">
      <c r="A4651" t="s">
        <v>13888</v>
      </c>
      <c r="B4651">
        <v>232336612</v>
      </c>
      <c r="C4651">
        <v>232336796</v>
      </c>
      <c r="D4651">
        <v>185</v>
      </c>
      <c r="E4651" t="s">
        <v>15811</v>
      </c>
      <c r="F4651">
        <v>5</v>
      </c>
      <c r="G4651" t="s">
        <v>15812</v>
      </c>
      <c r="H4651" t="s">
        <v>30987</v>
      </c>
      <c r="I4651">
        <v>2</v>
      </c>
      <c r="J4651">
        <v>232335785</v>
      </c>
      <c r="K4651">
        <v>232336973</v>
      </c>
      <c r="L4651">
        <v>1189</v>
      </c>
      <c r="M4651">
        <v>1</v>
      </c>
      <c r="N4651">
        <v>129563</v>
      </c>
      <c r="O4651" t="s">
        <v>15808</v>
      </c>
      <c r="P4651">
        <v>827</v>
      </c>
      <c r="Q4651" t="s">
        <v>15809</v>
      </c>
      <c r="R4651" t="s">
        <v>15810</v>
      </c>
      <c r="S4651" t="s">
        <v>34258</v>
      </c>
      <c r="T4651">
        <v>0.89923478520719502</v>
      </c>
      <c r="U4651">
        <v>1</v>
      </c>
      <c r="V4651">
        <v>1.3051762387035</v>
      </c>
      <c r="W4651">
        <v>0.65075386537994595</v>
      </c>
      <c r="X4651">
        <v>0.94119559056004798</v>
      </c>
      <c r="Y4651">
        <v>-1.66827321678254</v>
      </c>
      <c r="Z4651">
        <v>0.57853978204985401</v>
      </c>
      <c r="AA4651">
        <v>0.84521697243271998</v>
      </c>
      <c r="AB4651">
        <v>0.34170213630998802</v>
      </c>
      <c r="AC4651">
        <v>0.56718065613419599</v>
      </c>
      <c r="AD4651">
        <v>0.87989882095915395</v>
      </c>
      <c r="AE4651">
        <v>-1.95915242616166</v>
      </c>
      <c r="AF4651">
        <v>0.43559387281936701</v>
      </c>
      <c r="AG4651">
        <v>0.80674443595273604</v>
      </c>
      <c r="AH4651">
        <v>2.2347868600210798</v>
      </c>
      <c r="AI4651">
        <v>0.78546927494779295</v>
      </c>
      <c r="AJ4651">
        <v>0.92808185275216604</v>
      </c>
      <c r="AK4651">
        <v>-1.0198399932297499</v>
      </c>
    </row>
    <row r="4652" spans="1:37" x14ac:dyDescent="0.2">
      <c r="A4652" t="s">
        <v>13888</v>
      </c>
      <c r="B4652">
        <v>232373764</v>
      </c>
      <c r="C4652">
        <v>232373943</v>
      </c>
      <c r="D4652">
        <v>180</v>
      </c>
      <c r="E4652" t="s">
        <v>15813</v>
      </c>
      <c r="F4652">
        <v>1</v>
      </c>
      <c r="G4652" t="s">
        <v>15814</v>
      </c>
      <c r="H4652" t="s">
        <v>31000</v>
      </c>
      <c r="I4652">
        <v>2</v>
      </c>
      <c r="J4652">
        <v>232378724</v>
      </c>
      <c r="K4652">
        <v>232379784</v>
      </c>
      <c r="L4652">
        <v>1061</v>
      </c>
      <c r="M4652">
        <v>1</v>
      </c>
      <c r="N4652">
        <v>250</v>
      </c>
      <c r="O4652" t="s">
        <v>15815</v>
      </c>
      <c r="P4652">
        <v>-4781</v>
      </c>
      <c r="Q4652" t="s">
        <v>15816</v>
      </c>
      <c r="R4652" t="s">
        <v>15817</v>
      </c>
      <c r="S4652" t="s">
        <v>34259</v>
      </c>
      <c r="T4652">
        <v>0.97213403838398904</v>
      </c>
      <c r="U4652">
        <v>1</v>
      </c>
      <c r="V4652">
        <v>0.14813747746494699</v>
      </c>
      <c r="W4652">
        <v>0.89107655920673101</v>
      </c>
      <c r="X4652">
        <v>0.95159051474143896</v>
      </c>
      <c r="Y4652">
        <v>0.35338256088623898</v>
      </c>
      <c r="Z4652">
        <v>0.69013698642955401</v>
      </c>
      <c r="AA4652">
        <v>0.84521697243271998</v>
      </c>
      <c r="AB4652">
        <v>-0.81533645532900501</v>
      </c>
      <c r="AC4652">
        <v>0.75388744886274095</v>
      </c>
      <c r="AD4652">
        <v>0.87989882095915395</v>
      </c>
      <c r="AE4652">
        <v>-0.64661724793282604</v>
      </c>
      <c r="AF4652">
        <v>0.61410715005536498</v>
      </c>
      <c r="AG4652">
        <v>0.80674443595273604</v>
      </c>
      <c r="AH4652">
        <v>1.07774794780703</v>
      </c>
      <c r="AI4652">
        <v>0.56157887380500204</v>
      </c>
      <c r="AJ4652">
        <v>0.78121606160956403</v>
      </c>
      <c r="AK4652">
        <v>1.2221378258414699</v>
      </c>
    </row>
    <row r="4653" spans="1:37" x14ac:dyDescent="0.2">
      <c r="A4653" t="s">
        <v>13888</v>
      </c>
      <c r="B4653">
        <v>232373943</v>
      </c>
      <c r="C4653">
        <v>232374122</v>
      </c>
      <c r="D4653">
        <v>180</v>
      </c>
      <c r="E4653" t="s">
        <v>15818</v>
      </c>
      <c r="F4653">
        <v>2</v>
      </c>
      <c r="G4653" t="s">
        <v>15819</v>
      </c>
      <c r="H4653" t="s">
        <v>31000</v>
      </c>
      <c r="I4653">
        <v>2</v>
      </c>
      <c r="J4653">
        <v>232378724</v>
      </c>
      <c r="K4653">
        <v>232379784</v>
      </c>
      <c r="L4653">
        <v>1061</v>
      </c>
      <c r="M4653">
        <v>1</v>
      </c>
      <c r="N4653">
        <v>250</v>
      </c>
      <c r="O4653" t="s">
        <v>15815</v>
      </c>
      <c r="P4653">
        <v>-4602</v>
      </c>
      <c r="Q4653" t="s">
        <v>15816</v>
      </c>
      <c r="R4653" t="s">
        <v>15817</v>
      </c>
      <c r="S4653" t="s">
        <v>34259</v>
      </c>
      <c r="T4653">
        <v>0.97213403838398904</v>
      </c>
      <c r="U4653">
        <v>1</v>
      </c>
      <c r="V4653">
        <v>0.14813747746494699</v>
      </c>
      <c r="W4653">
        <v>0.89107655920673101</v>
      </c>
      <c r="X4653">
        <v>0.95159051474143896</v>
      </c>
      <c r="Y4653">
        <v>0.35338256088623898</v>
      </c>
      <c r="Z4653">
        <v>0.69013698642955401</v>
      </c>
      <c r="AA4653">
        <v>0.84521697243271998</v>
      </c>
      <c r="AB4653">
        <v>-0.81533645532900501</v>
      </c>
      <c r="AC4653">
        <v>0.75388744886274095</v>
      </c>
      <c r="AD4653">
        <v>0.87989882095915395</v>
      </c>
      <c r="AE4653">
        <v>-0.64661724793282604</v>
      </c>
      <c r="AF4653">
        <v>0.61410715005536498</v>
      </c>
      <c r="AG4653">
        <v>0.80674443595273604</v>
      </c>
      <c r="AH4653">
        <v>1.07774794780703</v>
      </c>
      <c r="AI4653">
        <v>0.56157887380500204</v>
      </c>
      <c r="AJ4653">
        <v>0.78121606160956403</v>
      </c>
      <c r="AK4653">
        <v>1.2221378258414699</v>
      </c>
    </row>
    <row r="4654" spans="1:37" x14ac:dyDescent="0.2">
      <c r="A4654" t="s">
        <v>13888</v>
      </c>
      <c r="B4654">
        <v>232620613</v>
      </c>
      <c r="C4654">
        <v>232620912</v>
      </c>
      <c r="D4654">
        <v>300</v>
      </c>
      <c r="E4654" t="s">
        <v>15820</v>
      </c>
      <c r="F4654">
        <v>3</v>
      </c>
      <c r="G4654" t="s">
        <v>15821</v>
      </c>
      <c r="H4654" t="s">
        <v>34260</v>
      </c>
      <c r="I4654">
        <v>2</v>
      </c>
      <c r="J4654">
        <v>232595767</v>
      </c>
      <c r="K4654">
        <v>232611971</v>
      </c>
      <c r="L4654">
        <v>16205</v>
      </c>
      <c r="M4654">
        <v>2</v>
      </c>
      <c r="N4654">
        <v>105373929</v>
      </c>
      <c r="O4654" t="s">
        <v>15822</v>
      </c>
      <c r="P4654">
        <v>-8642</v>
      </c>
      <c r="Q4654" t="s">
        <v>40</v>
      </c>
      <c r="R4654" t="s">
        <v>15823</v>
      </c>
      <c r="S4654" t="s">
        <v>34261</v>
      </c>
      <c r="T4654">
        <v>0.152084254673993</v>
      </c>
      <c r="U4654">
        <v>0.603102917160658</v>
      </c>
      <c r="V4654">
        <v>25.510222632016202</v>
      </c>
      <c r="W4654">
        <v>0.20525741147413201</v>
      </c>
      <c r="X4654">
        <v>0.704072456322962</v>
      </c>
      <c r="Y4654">
        <v>-25.308588775374801</v>
      </c>
      <c r="Z4654">
        <v>0.306975110376564</v>
      </c>
      <c r="AA4654">
        <v>0.72610664078822296</v>
      </c>
      <c r="AB4654">
        <v>24.5467485367198</v>
      </c>
      <c r="AC4654">
        <v>7.0489011448141195E-2</v>
      </c>
      <c r="AD4654">
        <v>0.57684129297949804</v>
      </c>
      <c r="AE4654">
        <v>-25.308588775374801</v>
      </c>
      <c r="AF4654">
        <v>4.6407610929182198E-2</v>
      </c>
      <c r="AG4654">
        <v>0.476038960109122</v>
      </c>
      <c r="AH4654">
        <v>25.510222632016202</v>
      </c>
      <c r="AI4654">
        <v>0.35038410267202102</v>
      </c>
      <c r="AJ4654">
        <v>0.78121606160956403</v>
      </c>
      <c r="AK4654">
        <v>-24.4398333373315</v>
      </c>
    </row>
    <row r="4655" spans="1:37" x14ac:dyDescent="0.2">
      <c r="A4655" t="s">
        <v>13888</v>
      </c>
      <c r="B4655">
        <v>233218435</v>
      </c>
      <c r="C4655">
        <v>233218587</v>
      </c>
      <c r="D4655">
        <v>153</v>
      </c>
      <c r="E4655" t="s">
        <v>15824</v>
      </c>
      <c r="F4655">
        <v>2</v>
      </c>
      <c r="G4655" t="s">
        <v>15825</v>
      </c>
      <c r="H4655" t="s">
        <v>34262</v>
      </c>
      <c r="I4655">
        <v>2</v>
      </c>
      <c r="J4655">
        <v>233210051</v>
      </c>
      <c r="K4655">
        <v>233264920</v>
      </c>
      <c r="L4655">
        <v>54870</v>
      </c>
      <c r="M4655">
        <v>1</v>
      </c>
      <c r="N4655">
        <v>55054</v>
      </c>
      <c r="O4655" t="s">
        <v>15826</v>
      </c>
      <c r="P4655">
        <v>8384</v>
      </c>
      <c r="Q4655" t="s">
        <v>15827</v>
      </c>
      <c r="R4655" t="s">
        <v>15828</v>
      </c>
      <c r="S4655" t="s">
        <v>34263</v>
      </c>
      <c r="T4655">
        <v>0.35387198439864398</v>
      </c>
      <c r="U4655">
        <v>0.603102917160658</v>
      </c>
      <c r="V4655">
        <v>-23.194185835041299</v>
      </c>
      <c r="W4655" t="s">
        <v>40</v>
      </c>
      <c r="X4655" t="s">
        <v>40</v>
      </c>
      <c r="Y4655">
        <v>0</v>
      </c>
      <c r="Z4655">
        <v>0.69013698642955401</v>
      </c>
      <c r="AA4655">
        <v>0.84521697243271998</v>
      </c>
      <c r="AB4655">
        <v>0.33697143977080002</v>
      </c>
      <c r="AC4655">
        <v>0.27780950890804001</v>
      </c>
      <c r="AD4655">
        <v>0.68253123924728298</v>
      </c>
      <c r="AE4655">
        <v>24.080910233296599</v>
      </c>
      <c r="AF4655">
        <v>0.32549523997010099</v>
      </c>
      <c r="AG4655">
        <v>0.70473078222419605</v>
      </c>
      <c r="AH4655">
        <v>-24.006909656131899</v>
      </c>
      <c r="AI4655">
        <v>0.35038410267202102</v>
      </c>
      <c r="AJ4655">
        <v>0.78121606160956403</v>
      </c>
      <c r="AK4655">
        <v>-23.9365203325195</v>
      </c>
    </row>
    <row r="4656" spans="1:37" x14ac:dyDescent="0.2">
      <c r="A4656" t="s">
        <v>13888</v>
      </c>
      <c r="B4656">
        <v>233218587</v>
      </c>
      <c r="C4656">
        <v>233218739</v>
      </c>
      <c r="D4656">
        <v>153</v>
      </c>
      <c r="E4656" t="s">
        <v>15829</v>
      </c>
      <c r="F4656">
        <v>2</v>
      </c>
      <c r="G4656" t="s">
        <v>15830</v>
      </c>
      <c r="H4656" t="s">
        <v>34262</v>
      </c>
      <c r="I4656">
        <v>2</v>
      </c>
      <c r="J4656">
        <v>233210051</v>
      </c>
      <c r="K4656">
        <v>233264920</v>
      </c>
      <c r="L4656">
        <v>54870</v>
      </c>
      <c r="M4656">
        <v>1</v>
      </c>
      <c r="N4656">
        <v>55054</v>
      </c>
      <c r="O4656" t="s">
        <v>15826</v>
      </c>
      <c r="P4656">
        <v>8536</v>
      </c>
      <c r="Q4656" t="s">
        <v>15827</v>
      </c>
      <c r="R4656" t="s">
        <v>15828</v>
      </c>
      <c r="S4656" t="s">
        <v>34263</v>
      </c>
      <c r="T4656">
        <v>0.35387198439864398</v>
      </c>
      <c r="U4656">
        <v>0.603102917160658</v>
      </c>
      <c r="V4656">
        <v>-23.194185835041299</v>
      </c>
      <c r="W4656" t="s">
        <v>40</v>
      </c>
      <c r="X4656" t="s">
        <v>40</v>
      </c>
      <c r="Y4656">
        <v>0</v>
      </c>
      <c r="Z4656">
        <v>0.69013698642955401</v>
      </c>
      <c r="AA4656">
        <v>0.84521697243271998</v>
      </c>
      <c r="AB4656">
        <v>0.221494232268522</v>
      </c>
      <c r="AC4656">
        <v>0.27780950890804001</v>
      </c>
      <c r="AD4656">
        <v>0.68253123924728298</v>
      </c>
      <c r="AE4656">
        <v>24.000926217347399</v>
      </c>
      <c r="AF4656">
        <v>0.32549523997010099</v>
      </c>
      <c r="AG4656">
        <v>0.70473078222419605</v>
      </c>
      <c r="AH4656">
        <v>-23.9269256404266</v>
      </c>
      <c r="AI4656">
        <v>0.35038410267202102</v>
      </c>
      <c r="AJ4656">
        <v>0.78121606160956403</v>
      </c>
      <c r="AK4656">
        <v>-23.8565363170582</v>
      </c>
    </row>
    <row r="4657" spans="1:37" x14ac:dyDescent="0.2">
      <c r="A4657" t="s">
        <v>13888</v>
      </c>
      <c r="B4657">
        <v>233582926</v>
      </c>
      <c r="C4657">
        <v>233583087</v>
      </c>
      <c r="D4657">
        <v>162</v>
      </c>
      <c r="E4657" t="s">
        <v>15831</v>
      </c>
      <c r="F4657">
        <v>0</v>
      </c>
      <c r="G4657" t="s">
        <v>15832</v>
      </c>
      <c r="H4657" t="s">
        <v>31000</v>
      </c>
      <c r="I4657">
        <v>2</v>
      </c>
      <c r="J4657">
        <v>233556586</v>
      </c>
      <c r="K4657">
        <v>233566782</v>
      </c>
      <c r="L4657">
        <v>10197</v>
      </c>
      <c r="M4657">
        <v>2</v>
      </c>
      <c r="N4657">
        <v>55230</v>
      </c>
      <c r="O4657" t="s">
        <v>15833</v>
      </c>
      <c r="P4657">
        <v>-16144</v>
      </c>
      <c r="Q4657" t="s">
        <v>15834</v>
      </c>
      <c r="R4657" t="s">
        <v>15835</v>
      </c>
      <c r="S4657" t="s">
        <v>34264</v>
      </c>
      <c r="T4657">
        <v>1</v>
      </c>
      <c r="U4657">
        <v>1</v>
      </c>
      <c r="V4657">
        <v>-1.4002024282883201</v>
      </c>
      <c r="W4657">
        <v>0.38920677604595899</v>
      </c>
      <c r="X4657">
        <v>0.704072456322962</v>
      </c>
      <c r="Y4657">
        <v>-22.7569760823827</v>
      </c>
      <c r="Z4657">
        <v>0.65379035313853895</v>
      </c>
      <c r="AA4657">
        <v>0.84521697243271998</v>
      </c>
      <c r="AB4657">
        <v>-2.3636760862909498</v>
      </c>
      <c r="AC4657">
        <v>0.71753805159658501</v>
      </c>
      <c r="AD4657">
        <v>0.87989882095915395</v>
      </c>
      <c r="AE4657">
        <v>-2.1949568898177101</v>
      </c>
      <c r="AF4657">
        <v>0.64997455747578503</v>
      </c>
      <c r="AG4657">
        <v>0.80674443595273604</v>
      </c>
      <c r="AH4657">
        <v>-0.47059192431848901</v>
      </c>
      <c r="AI4657">
        <v>0.35038410267202102</v>
      </c>
      <c r="AJ4657">
        <v>0.78121606160956403</v>
      </c>
      <c r="AK4657">
        <v>-22.3327119758038</v>
      </c>
    </row>
    <row r="4658" spans="1:37" x14ac:dyDescent="0.2">
      <c r="A4658" t="s">
        <v>13888</v>
      </c>
      <c r="B4658">
        <v>233583087</v>
      </c>
      <c r="C4658">
        <v>233583248</v>
      </c>
      <c r="D4658">
        <v>162</v>
      </c>
      <c r="E4658" t="s">
        <v>15836</v>
      </c>
      <c r="F4658">
        <v>2</v>
      </c>
      <c r="G4658" t="s">
        <v>15837</v>
      </c>
      <c r="H4658" t="s">
        <v>31000</v>
      </c>
      <c r="I4658">
        <v>2</v>
      </c>
      <c r="J4658">
        <v>233556586</v>
      </c>
      <c r="K4658">
        <v>233566782</v>
      </c>
      <c r="L4658">
        <v>10197</v>
      </c>
      <c r="M4658">
        <v>2</v>
      </c>
      <c r="N4658">
        <v>55230</v>
      </c>
      <c r="O4658" t="s">
        <v>15833</v>
      </c>
      <c r="P4658">
        <v>-16305</v>
      </c>
      <c r="Q4658" t="s">
        <v>15834</v>
      </c>
      <c r="R4658" t="s">
        <v>15835</v>
      </c>
      <c r="S4658" t="s">
        <v>34264</v>
      </c>
      <c r="T4658">
        <v>1</v>
      </c>
      <c r="U4658">
        <v>1</v>
      </c>
      <c r="V4658">
        <v>-1.4002024282883201</v>
      </c>
      <c r="W4658">
        <v>0.38920677604595899</v>
      </c>
      <c r="X4658">
        <v>0.704072456322962</v>
      </c>
      <c r="Y4658">
        <v>-22.7569760823827</v>
      </c>
      <c r="Z4658">
        <v>0.65379035313853895</v>
      </c>
      <c r="AA4658">
        <v>0.84521697243271998</v>
      </c>
      <c r="AB4658">
        <v>-2.3636760862909498</v>
      </c>
      <c r="AC4658">
        <v>0.71753805159658501</v>
      </c>
      <c r="AD4658">
        <v>0.87989882095915395</v>
      </c>
      <c r="AE4658">
        <v>-2.1949568898177101</v>
      </c>
      <c r="AF4658">
        <v>0.64997455747578503</v>
      </c>
      <c r="AG4658">
        <v>0.80674443595273604</v>
      </c>
      <c r="AH4658">
        <v>-0.47059192431848901</v>
      </c>
      <c r="AI4658">
        <v>0.35038410267202102</v>
      </c>
      <c r="AJ4658">
        <v>0.78121606160956403</v>
      </c>
      <c r="AK4658">
        <v>-22.3327119758038</v>
      </c>
    </row>
    <row r="4659" spans="1:37" x14ac:dyDescent="0.2">
      <c r="A4659" t="s">
        <v>13888</v>
      </c>
      <c r="B4659">
        <v>233583248</v>
      </c>
      <c r="C4659">
        <v>233583409</v>
      </c>
      <c r="D4659">
        <v>162</v>
      </c>
      <c r="E4659" t="s">
        <v>15838</v>
      </c>
      <c r="F4659">
        <v>1</v>
      </c>
      <c r="G4659" t="s">
        <v>15839</v>
      </c>
      <c r="H4659" t="s">
        <v>31000</v>
      </c>
      <c r="I4659">
        <v>2</v>
      </c>
      <c r="J4659">
        <v>233556586</v>
      </c>
      <c r="K4659">
        <v>233566782</v>
      </c>
      <c r="L4659">
        <v>10197</v>
      </c>
      <c r="M4659">
        <v>2</v>
      </c>
      <c r="N4659">
        <v>55230</v>
      </c>
      <c r="O4659" t="s">
        <v>15833</v>
      </c>
      <c r="P4659">
        <v>-16466</v>
      </c>
      <c r="Q4659" t="s">
        <v>15834</v>
      </c>
      <c r="R4659" t="s">
        <v>15835</v>
      </c>
      <c r="S4659" t="s">
        <v>34264</v>
      </c>
      <c r="T4659">
        <v>1</v>
      </c>
      <c r="U4659">
        <v>1</v>
      </c>
      <c r="V4659">
        <v>-1.4002024282883201</v>
      </c>
      <c r="W4659">
        <v>0.38920677604595899</v>
      </c>
      <c r="X4659">
        <v>0.704072456322962</v>
      </c>
      <c r="Y4659">
        <v>-22.7569760823827</v>
      </c>
      <c r="Z4659">
        <v>0.65379035313853895</v>
      </c>
      <c r="AA4659">
        <v>0.84521697243271998</v>
      </c>
      <c r="AB4659">
        <v>-2.3636760862909498</v>
      </c>
      <c r="AC4659">
        <v>0.71753805159658501</v>
      </c>
      <c r="AD4659">
        <v>0.87989882095915395</v>
      </c>
      <c r="AE4659">
        <v>-2.1949568898177101</v>
      </c>
      <c r="AF4659">
        <v>0.64997455747578503</v>
      </c>
      <c r="AG4659">
        <v>0.80674443595273604</v>
      </c>
      <c r="AH4659">
        <v>-0.47059192431848901</v>
      </c>
      <c r="AI4659">
        <v>0.35038410267202102</v>
      </c>
      <c r="AJ4659">
        <v>0.78121606160956403</v>
      </c>
      <c r="AK4659">
        <v>-22.3327119758038</v>
      </c>
    </row>
    <row r="4660" spans="1:37" x14ac:dyDescent="0.2">
      <c r="A4660" t="s">
        <v>13888</v>
      </c>
      <c r="B4660">
        <v>233822196</v>
      </c>
      <c r="C4660">
        <v>233822400</v>
      </c>
      <c r="D4660">
        <v>205</v>
      </c>
      <c r="E4660" t="s">
        <v>15840</v>
      </c>
      <c r="F4660">
        <v>6</v>
      </c>
      <c r="G4660" t="s">
        <v>15841</v>
      </c>
      <c r="H4660" t="s">
        <v>34265</v>
      </c>
      <c r="I4660">
        <v>2</v>
      </c>
      <c r="J4660">
        <v>233828555</v>
      </c>
      <c r="K4660">
        <v>233833418</v>
      </c>
      <c r="L4660">
        <v>4864</v>
      </c>
      <c r="M4660">
        <v>1</v>
      </c>
      <c r="N4660">
        <v>339766</v>
      </c>
      <c r="O4660" t="s">
        <v>15842</v>
      </c>
      <c r="P4660">
        <v>-6155</v>
      </c>
      <c r="Q4660" t="s">
        <v>15843</v>
      </c>
      <c r="R4660" t="s">
        <v>15844</v>
      </c>
      <c r="S4660" t="s">
        <v>34266</v>
      </c>
      <c r="T4660">
        <v>0.97213403838398904</v>
      </c>
      <c r="U4660">
        <v>1</v>
      </c>
      <c r="V4660">
        <v>3.3325851024894599</v>
      </c>
      <c r="W4660">
        <v>0.29261482077562401</v>
      </c>
      <c r="X4660">
        <v>0.704072456322962</v>
      </c>
      <c r="Y4660">
        <v>23.487159814073902</v>
      </c>
      <c r="Z4660">
        <v>0.93459220503170903</v>
      </c>
      <c r="AA4660">
        <v>0.99919698600769702</v>
      </c>
      <c r="AB4660">
        <v>3.4663774288585598</v>
      </c>
      <c r="AC4660">
        <v>0.17695932866387601</v>
      </c>
      <c r="AD4660">
        <v>0.68253123924728298</v>
      </c>
      <c r="AE4660">
        <v>23.653050166244999</v>
      </c>
      <c r="AF4660">
        <v>1</v>
      </c>
      <c r="AG4660">
        <v>1</v>
      </c>
      <c r="AH4660">
        <v>0.68534231495453801</v>
      </c>
      <c r="AI4660">
        <v>0.95029317176085903</v>
      </c>
      <c r="AJ4660">
        <v>0.98621344597861504</v>
      </c>
      <c r="AK4660">
        <v>0.82973220744735898</v>
      </c>
    </row>
    <row r="4661" spans="1:37" x14ac:dyDescent="0.2">
      <c r="A4661" t="s">
        <v>13888</v>
      </c>
      <c r="B4661">
        <v>233972281</v>
      </c>
      <c r="C4661">
        <v>233972441</v>
      </c>
      <c r="D4661">
        <v>161</v>
      </c>
      <c r="E4661" t="s">
        <v>15845</v>
      </c>
      <c r="F4661">
        <v>5</v>
      </c>
      <c r="G4661" t="s">
        <v>15846</v>
      </c>
      <c r="H4661" t="s">
        <v>34267</v>
      </c>
      <c r="I4661">
        <v>2</v>
      </c>
      <c r="J4661">
        <v>233968162</v>
      </c>
      <c r="K4661">
        <v>233996516</v>
      </c>
      <c r="L4661">
        <v>28355</v>
      </c>
      <c r="M4661">
        <v>1</v>
      </c>
      <c r="N4661">
        <v>79054</v>
      </c>
      <c r="O4661" t="s">
        <v>15847</v>
      </c>
      <c r="P4661">
        <v>4119</v>
      </c>
      <c r="Q4661" t="s">
        <v>15848</v>
      </c>
      <c r="R4661" t="s">
        <v>15849</v>
      </c>
      <c r="S4661" t="s">
        <v>34268</v>
      </c>
      <c r="T4661">
        <v>1</v>
      </c>
      <c r="U4661">
        <v>1</v>
      </c>
      <c r="V4661">
        <v>-2.0389599867051902</v>
      </c>
      <c r="W4661">
        <v>0.39900964277550199</v>
      </c>
      <c r="X4661">
        <v>0.71143044911719</v>
      </c>
      <c r="Y4661">
        <v>-2.79142697720357</v>
      </c>
      <c r="Z4661">
        <v>0.49716615025021699</v>
      </c>
      <c r="AA4661">
        <v>0.84521697243271998</v>
      </c>
      <c r="AB4661">
        <v>-0.176850457505765</v>
      </c>
      <c r="AC4661">
        <v>0.30934799025328302</v>
      </c>
      <c r="AD4661">
        <v>0.68773325147593101</v>
      </c>
      <c r="AE4661">
        <v>-0.84337869290034295</v>
      </c>
      <c r="AF4661">
        <v>0.52353792694692403</v>
      </c>
      <c r="AG4661">
        <v>0.80674443595273604</v>
      </c>
      <c r="AH4661">
        <v>-2.3790627734015999</v>
      </c>
      <c r="AI4661">
        <v>0.566733449666177</v>
      </c>
      <c r="AJ4661">
        <v>0.78121606160956403</v>
      </c>
      <c r="AK4661">
        <v>-2.7718659711170899</v>
      </c>
    </row>
    <row r="4662" spans="1:37" x14ac:dyDescent="0.2">
      <c r="A4662" t="s">
        <v>13888</v>
      </c>
      <c r="B4662">
        <v>233972441</v>
      </c>
      <c r="C4662">
        <v>233972601</v>
      </c>
      <c r="D4662">
        <v>161</v>
      </c>
      <c r="E4662" t="s">
        <v>15850</v>
      </c>
      <c r="F4662">
        <v>8</v>
      </c>
      <c r="G4662" t="s">
        <v>15851</v>
      </c>
      <c r="H4662" t="s">
        <v>34267</v>
      </c>
      <c r="I4662">
        <v>2</v>
      </c>
      <c r="J4662">
        <v>233968162</v>
      </c>
      <c r="K4662">
        <v>233996516</v>
      </c>
      <c r="L4662">
        <v>28355</v>
      </c>
      <c r="M4662">
        <v>1</v>
      </c>
      <c r="N4662">
        <v>79054</v>
      </c>
      <c r="O4662" t="s">
        <v>15847</v>
      </c>
      <c r="P4662">
        <v>4279</v>
      </c>
      <c r="Q4662" t="s">
        <v>15848</v>
      </c>
      <c r="R4662" t="s">
        <v>15849</v>
      </c>
      <c r="S4662" t="s">
        <v>34268</v>
      </c>
      <c r="T4662">
        <v>1</v>
      </c>
      <c r="U4662">
        <v>1</v>
      </c>
      <c r="V4662">
        <v>-2.0389599867051902</v>
      </c>
      <c r="W4662">
        <v>0.39900964277550199</v>
      </c>
      <c r="X4662">
        <v>0.71143044911719</v>
      </c>
      <c r="Y4662">
        <v>-2.79142697720357</v>
      </c>
      <c r="Z4662">
        <v>0.49716615025021699</v>
      </c>
      <c r="AA4662">
        <v>0.84521697243271998</v>
      </c>
      <c r="AB4662">
        <v>-0.176850457505765</v>
      </c>
      <c r="AC4662">
        <v>0.30934799025328302</v>
      </c>
      <c r="AD4662">
        <v>0.68773325147593101</v>
      </c>
      <c r="AE4662">
        <v>-0.84337869290034295</v>
      </c>
      <c r="AF4662">
        <v>0.52353792694692403</v>
      </c>
      <c r="AG4662">
        <v>0.80674443595273604</v>
      </c>
      <c r="AH4662">
        <v>-2.3790627734015999</v>
      </c>
      <c r="AI4662">
        <v>0.566733449666177</v>
      </c>
      <c r="AJ4662">
        <v>0.78121606160956403</v>
      </c>
      <c r="AK4662">
        <v>-2.7718659711170899</v>
      </c>
    </row>
    <row r="4663" spans="1:37" x14ac:dyDescent="0.2">
      <c r="A4663" t="s">
        <v>13888</v>
      </c>
      <c r="B4663">
        <v>234521047</v>
      </c>
      <c r="C4663">
        <v>234521198</v>
      </c>
      <c r="D4663">
        <v>152</v>
      </c>
      <c r="E4663" t="s">
        <v>15852</v>
      </c>
      <c r="F4663">
        <v>1</v>
      </c>
      <c r="G4663" t="s">
        <v>15853</v>
      </c>
      <c r="H4663" t="s">
        <v>31000</v>
      </c>
      <c r="I4663">
        <v>2</v>
      </c>
      <c r="J4663">
        <v>234493041</v>
      </c>
      <c r="K4663">
        <v>234497081</v>
      </c>
      <c r="L4663">
        <v>4041</v>
      </c>
      <c r="M4663">
        <v>2</v>
      </c>
      <c r="N4663">
        <v>10123</v>
      </c>
      <c r="O4663" t="s">
        <v>15854</v>
      </c>
      <c r="P4663">
        <v>-23966</v>
      </c>
      <c r="Q4663" t="s">
        <v>15855</v>
      </c>
      <c r="R4663" t="s">
        <v>15856</v>
      </c>
      <c r="S4663" t="s">
        <v>34269</v>
      </c>
      <c r="T4663">
        <v>1</v>
      </c>
      <c r="U4663">
        <v>1</v>
      </c>
      <c r="V4663">
        <v>-0.89881285605299699</v>
      </c>
      <c r="W4663" t="s">
        <v>40</v>
      </c>
      <c r="X4663" t="s">
        <v>40</v>
      </c>
      <c r="Y4663">
        <v>0</v>
      </c>
      <c r="Z4663">
        <v>0.65379035313853895</v>
      </c>
      <c r="AA4663">
        <v>0.84521697243271998</v>
      </c>
      <c r="AB4663">
        <v>-1.8622865140556299</v>
      </c>
      <c r="AC4663">
        <v>0.27780950890804001</v>
      </c>
      <c r="AD4663">
        <v>0.68253123924728298</v>
      </c>
      <c r="AE4663">
        <v>22.126522572365602</v>
      </c>
      <c r="AF4663">
        <v>0.64997455747578503</v>
      </c>
      <c r="AG4663">
        <v>0.80674443595273604</v>
      </c>
      <c r="AH4663">
        <v>3.0797578042339398E-2</v>
      </c>
      <c r="AI4663">
        <v>0.35038410267202102</v>
      </c>
      <c r="AJ4663">
        <v>0.78121606160956403</v>
      </c>
      <c r="AK4663">
        <v>-21.982132696197301</v>
      </c>
    </row>
    <row r="4664" spans="1:37" x14ac:dyDescent="0.2">
      <c r="A4664" t="s">
        <v>13888</v>
      </c>
      <c r="B4664">
        <v>234521359</v>
      </c>
      <c r="C4664">
        <v>234521510</v>
      </c>
      <c r="D4664">
        <v>152</v>
      </c>
      <c r="E4664" t="s">
        <v>15857</v>
      </c>
      <c r="F4664">
        <v>3</v>
      </c>
      <c r="G4664" t="s">
        <v>15858</v>
      </c>
      <c r="H4664" t="s">
        <v>31000</v>
      </c>
      <c r="I4664">
        <v>2</v>
      </c>
      <c r="J4664">
        <v>234493041</v>
      </c>
      <c r="K4664">
        <v>234497081</v>
      </c>
      <c r="L4664">
        <v>4041</v>
      </c>
      <c r="M4664">
        <v>2</v>
      </c>
      <c r="N4664">
        <v>10123</v>
      </c>
      <c r="O4664" t="s">
        <v>15854</v>
      </c>
      <c r="P4664">
        <v>-24278</v>
      </c>
      <c r="Q4664" t="s">
        <v>15855</v>
      </c>
      <c r="R4664" t="s">
        <v>15856</v>
      </c>
      <c r="S4664" t="s">
        <v>34269</v>
      </c>
      <c r="T4664">
        <v>1</v>
      </c>
      <c r="U4664">
        <v>1</v>
      </c>
      <c r="V4664">
        <v>-0.89881285605299699</v>
      </c>
      <c r="W4664" t="s">
        <v>40</v>
      </c>
      <c r="X4664" t="s">
        <v>40</v>
      </c>
      <c r="Y4664">
        <v>0</v>
      </c>
      <c r="Z4664">
        <v>0.65379035313853895</v>
      </c>
      <c r="AA4664">
        <v>0.84521697243271998</v>
      </c>
      <c r="AB4664">
        <v>-1.8622865140556299</v>
      </c>
      <c r="AC4664">
        <v>0.27780950890804001</v>
      </c>
      <c r="AD4664">
        <v>0.68253123924728298</v>
      </c>
      <c r="AE4664">
        <v>22.126522572365602</v>
      </c>
      <c r="AF4664">
        <v>0.64997455747578503</v>
      </c>
      <c r="AG4664">
        <v>0.80674443595273604</v>
      </c>
      <c r="AH4664">
        <v>3.0797578042339398E-2</v>
      </c>
      <c r="AI4664">
        <v>0.35038410267202102</v>
      </c>
      <c r="AJ4664">
        <v>0.78121606160956403</v>
      </c>
      <c r="AK4664">
        <v>-21.982132696197301</v>
      </c>
    </row>
    <row r="4665" spans="1:37" x14ac:dyDescent="0.2">
      <c r="A4665" t="s">
        <v>13888</v>
      </c>
      <c r="B4665">
        <v>234730421</v>
      </c>
      <c r="C4665">
        <v>234730598</v>
      </c>
      <c r="D4665">
        <v>178</v>
      </c>
      <c r="E4665" t="s">
        <v>15859</v>
      </c>
      <c r="F4665">
        <v>3</v>
      </c>
      <c r="G4665" t="s">
        <v>15860</v>
      </c>
      <c r="H4665" t="s">
        <v>31000</v>
      </c>
      <c r="I4665">
        <v>2</v>
      </c>
      <c r="J4665">
        <v>234682668</v>
      </c>
      <c r="K4665">
        <v>234717764</v>
      </c>
      <c r="L4665">
        <v>35097</v>
      </c>
      <c r="M4665">
        <v>1</v>
      </c>
      <c r="N4665">
        <v>106144537</v>
      </c>
      <c r="O4665" t="s">
        <v>15861</v>
      </c>
      <c r="P4665">
        <v>47753</v>
      </c>
      <c r="Q4665" t="s">
        <v>15862</v>
      </c>
      <c r="R4665" t="s">
        <v>15863</v>
      </c>
      <c r="S4665" t="s">
        <v>34270</v>
      </c>
      <c r="T4665">
        <v>0.506551998792793</v>
      </c>
      <c r="U4665">
        <v>0.78288571403930396</v>
      </c>
      <c r="V4665">
        <v>2.3695564516212499</v>
      </c>
      <c r="W4665">
        <v>0.94541066367716797</v>
      </c>
      <c r="X4665">
        <v>0.95159051474143896</v>
      </c>
      <c r="Y4665">
        <v>-0.66063528042949105</v>
      </c>
      <c r="Z4665">
        <v>0.64127342146525201</v>
      </c>
      <c r="AA4665">
        <v>0.84521697243271998</v>
      </c>
      <c r="AB4665">
        <v>1.8759228300619799</v>
      </c>
      <c r="AC4665">
        <v>0.63966253792798</v>
      </c>
      <c r="AD4665">
        <v>0.87989882095915395</v>
      </c>
      <c r="AE4665">
        <v>-0.22043798326581501</v>
      </c>
      <c r="AF4665">
        <v>0.45724430223818102</v>
      </c>
      <c r="AG4665">
        <v>0.80674443595273604</v>
      </c>
      <c r="AH4665">
        <v>1.76577655754352</v>
      </c>
      <c r="AI4665">
        <v>0.78546927494779295</v>
      </c>
      <c r="AJ4665">
        <v>0.92808185275216604</v>
      </c>
      <c r="AK4665">
        <v>-0.71444799827530403</v>
      </c>
    </row>
    <row r="4666" spans="1:37" x14ac:dyDescent="0.2">
      <c r="A4666" t="s">
        <v>13888</v>
      </c>
      <c r="B4666">
        <v>234904525</v>
      </c>
      <c r="C4666">
        <v>234904677</v>
      </c>
      <c r="D4666">
        <v>153</v>
      </c>
      <c r="E4666" t="s">
        <v>15864</v>
      </c>
      <c r="F4666">
        <v>4</v>
      </c>
      <c r="G4666" t="s">
        <v>15865</v>
      </c>
      <c r="H4666" t="s">
        <v>34271</v>
      </c>
      <c r="I4666">
        <v>2</v>
      </c>
      <c r="J4666">
        <v>234803808</v>
      </c>
      <c r="K4666">
        <v>234900701</v>
      </c>
      <c r="L4666">
        <v>96894</v>
      </c>
      <c r="M4666">
        <v>2</v>
      </c>
      <c r="N4666">
        <v>101927896</v>
      </c>
      <c r="O4666" t="s">
        <v>15866</v>
      </c>
      <c r="P4666">
        <v>-3824</v>
      </c>
      <c r="Q4666" t="s">
        <v>40</v>
      </c>
      <c r="R4666" t="s">
        <v>15867</v>
      </c>
      <c r="S4666" t="s">
        <v>34272</v>
      </c>
      <c r="T4666">
        <v>0.32911398597860803</v>
      </c>
      <c r="U4666">
        <v>0.603102917160658</v>
      </c>
      <c r="V4666">
        <v>23.576771453417599</v>
      </c>
      <c r="W4666">
        <v>0.29261482077562401</v>
      </c>
      <c r="X4666">
        <v>0.704072456322962</v>
      </c>
      <c r="Y4666">
        <v>23.650772029096</v>
      </c>
      <c r="Z4666">
        <v>0.306975110376564</v>
      </c>
      <c r="AA4666">
        <v>0.72610664078822296</v>
      </c>
      <c r="AB4666">
        <v>23.079288775231799</v>
      </c>
      <c r="AC4666">
        <v>0.27780950890804001</v>
      </c>
      <c r="AD4666">
        <v>0.68253123924728298</v>
      </c>
      <c r="AE4666">
        <v>23.1167634764765</v>
      </c>
      <c r="AF4666">
        <v>0.61410715005536498</v>
      </c>
      <c r="AG4666">
        <v>0.80674443595273604</v>
      </c>
      <c r="AH4666">
        <v>2.3911289183579201</v>
      </c>
      <c r="AI4666">
        <v>0.56157887380500204</v>
      </c>
      <c r="AJ4666">
        <v>0.78121606160956403</v>
      </c>
      <c r="AK4666">
        <v>2.5355187916843001</v>
      </c>
    </row>
    <row r="4667" spans="1:37" x14ac:dyDescent="0.2">
      <c r="A4667" t="s">
        <v>13888</v>
      </c>
      <c r="B4667">
        <v>234904844</v>
      </c>
      <c r="C4667">
        <v>234905133</v>
      </c>
      <c r="D4667">
        <v>290</v>
      </c>
      <c r="E4667" t="s">
        <v>15868</v>
      </c>
      <c r="F4667">
        <v>2</v>
      </c>
      <c r="G4667" t="s">
        <v>15869</v>
      </c>
      <c r="H4667" t="s">
        <v>34271</v>
      </c>
      <c r="I4667">
        <v>2</v>
      </c>
      <c r="J4667">
        <v>234803808</v>
      </c>
      <c r="K4667">
        <v>234900701</v>
      </c>
      <c r="L4667">
        <v>96894</v>
      </c>
      <c r="M4667">
        <v>2</v>
      </c>
      <c r="N4667">
        <v>101927896</v>
      </c>
      <c r="O4667" t="s">
        <v>15866</v>
      </c>
      <c r="P4667">
        <v>-4143</v>
      </c>
      <c r="Q4667" t="s">
        <v>40</v>
      </c>
      <c r="R4667" t="s">
        <v>15867</v>
      </c>
      <c r="S4667" t="s">
        <v>34272</v>
      </c>
      <c r="T4667">
        <v>0.32911398597860803</v>
      </c>
      <c r="U4667">
        <v>0.603102917160658</v>
      </c>
      <c r="V4667">
        <v>23.576771453417599</v>
      </c>
      <c r="W4667">
        <v>0.29261482077562401</v>
      </c>
      <c r="X4667">
        <v>0.704072456322962</v>
      </c>
      <c r="Y4667">
        <v>23.650772029096</v>
      </c>
      <c r="Z4667">
        <v>0.306975110376564</v>
      </c>
      <c r="AA4667">
        <v>0.72610664078822296</v>
      </c>
      <c r="AB4667">
        <v>23.079288775231799</v>
      </c>
      <c r="AC4667">
        <v>0.27780950890804001</v>
      </c>
      <c r="AD4667">
        <v>0.68253123924728298</v>
      </c>
      <c r="AE4667">
        <v>23.1167634764765</v>
      </c>
      <c r="AF4667">
        <v>0.61410715005536498</v>
      </c>
      <c r="AG4667">
        <v>0.80674443595273604</v>
      </c>
      <c r="AH4667">
        <v>2.3911289183579201</v>
      </c>
      <c r="AI4667">
        <v>0.56157887380500204</v>
      </c>
      <c r="AJ4667">
        <v>0.78121606160956403</v>
      </c>
      <c r="AK4667">
        <v>2.5355187916843001</v>
      </c>
    </row>
    <row r="4668" spans="1:37" x14ac:dyDescent="0.2">
      <c r="A4668" t="s">
        <v>13888</v>
      </c>
      <c r="B4668">
        <v>235320199</v>
      </c>
      <c r="C4668">
        <v>235320408</v>
      </c>
      <c r="D4668">
        <v>210</v>
      </c>
      <c r="E4668" t="s">
        <v>15870</v>
      </c>
      <c r="F4668">
        <v>3</v>
      </c>
      <c r="G4668" t="s">
        <v>15871</v>
      </c>
      <c r="H4668" t="s">
        <v>31000</v>
      </c>
      <c r="I4668">
        <v>2</v>
      </c>
      <c r="J4668">
        <v>235494043</v>
      </c>
      <c r="K4668">
        <v>236131793</v>
      </c>
      <c r="L4668">
        <v>637751</v>
      </c>
      <c r="M4668">
        <v>1</v>
      </c>
      <c r="N4668">
        <v>116987</v>
      </c>
      <c r="O4668" t="s">
        <v>15872</v>
      </c>
      <c r="P4668">
        <v>-173635</v>
      </c>
      <c r="Q4668" t="s">
        <v>15873</v>
      </c>
      <c r="R4668" t="s">
        <v>15874</v>
      </c>
      <c r="S4668" t="s">
        <v>34273</v>
      </c>
      <c r="T4668">
        <v>0.97213403838398904</v>
      </c>
      <c r="U4668">
        <v>1</v>
      </c>
      <c r="V4668">
        <v>0.70690206122926202</v>
      </c>
      <c r="W4668" t="s">
        <v>40</v>
      </c>
      <c r="X4668" t="s">
        <v>40</v>
      </c>
      <c r="Y4668">
        <v>0</v>
      </c>
      <c r="Z4668">
        <v>0.69013698642955401</v>
      </c>
      <c r="AA4668">
        <v>0.84521697243271998</v>
      </c>
      <c r="AB4668">
        <v>-0.25657194026094798</v>
      </c>
      <c r="AC4668">
        <v>0.27780950890804001</v>
      </c>
      <c r="AD4668">
        <v>0.68253123924728298</v>
      </c>
      <c r="AE4668">
        <v>23.206227701719399</v>
      </c>
      <c r="AF4668">
        <v>0.61410715005536498</v>
      </c>
      <c r="AG4668">
        <v>0.80674443595273604</v>
      </c>
      <c r="AH4668">
        <v>1.63651254292724</v>
      </c>
      <c r="AI4668">
        <v>0.35038410267202102</v>
      </c>
      <c r="AJ4668">
        <v>0.78121606160956403</v>
      </c>
      <c r="AK4668">
        <v>-23.061837808076302</v>
      </c>
    </row>
    <row r="4669" spans="1:37" x14ac:dyDescent="0.2">
      <c r="A4669" t="s">
        <v>13888</v>
      </c>
      <c r="B4669">
        <v>235320408</v>
      </c>
      <c r="C4669">
        <v>235320617</v>
      </c>
      <c r="D4669">
        <v>210</v>
      </c>
      <c r="E4669" t="s">
        <v>15875</v>
      </c>
      <c r="F4669">
        <v>5</v>
      </c>
      <c r="G4669" t="s">
        <v>15876</v>
      </c>
      <c r="H4669" t="s">
        <v>31000</v>
      </c>
      <c r="I4669">
        <v>2</v>
      </c>
      <c r="J4669">
        <v>235494043</v>
      </c>
      <c r="K4669">
        <v>236131793</v>
      </c>
      <c r="L4669">
        <v>637751</v>
      </c>
      <c r="M4669">
        <v>1</v>
      </c>
      <c r="N4669">
        <v>116987</v>
      </c>
      <c r="O4669" t="s">
        <v>15872</v>
      </c>
      <c r="P4669">
        <v>-173426</v>
      </c>
      <c r="Q4669" t="s">
        <v>15873</v>
      </c>
      <c r="R4669" t="s">
        <v>15874</v>
      </c>
      <c r="S4669" t="s">
        <v>34273</v>
      </c>
      <c r="T4669">
        <v>0.97213403838398904</v>
      </c>
      <c r="U4669">
        <v>1</v>
      </c>
      <c r="V4669">
        <v>0.44386769047111202</v>
      </c>
      <c r="W4669" t="s">
        <v>40</v>
      </c>
      <c r="X4669" t="s">
        <v>40</v>
      </c>
      <c r="Y4669">
        <v>0</v>
      </c>
      <c r="Z4669">
        <v>0.69013698642955401</v>
      </c>
      <c r="AA4669">
        <v>0.84521697243271998</v>
      </c>
      <c r="AB4669">
        <v>-0.51960631101909804</v>
      </c>
      <c r="AC4669">
        <v>0.27780950890804001</v>
      </c>
      <c r="AD4669">
        <v>0.68253123924728298</v>
      </c>
      <c r="AE4669">
        <v>23.314974469862399</v>
      </c>
      <c r="AF4669">
        <v>0.61410715005536498</v>
      </c>
      <c r="AG4669">
        <v>0.80674443595273604</v>
      </c>
      <c r="AH4669">
        <v>1.37347820390419</v>
      </c>
      <c r="AI4669">
        <v>0.35038410267202102</v>
      </c>
      <c r="AJ4669">
        <v>0.78121606160956403</v>
      </c>
      <c r="AK4669">
        <v>-23.170584575079999</v>
      </c>
    </row>
    <row r="4670" spans="1:37" x14ac:dyDescent="0.2">
      <c r="A4670" t="s">
        <v>13888</v>
      </c>
      <c r="B4670">
        <v>236124011</v>
      </c>
      <c r="C4670">
        <v>236124163</v>
      </c>
      <c r="D4670">
        <v>153</v>
      </c>
      <c r="E4670" t="s">
        <v>15877</v>
      </c>
      <c r="F4670">
        <v>12</v>
      </c>
      <c r="G4670" t="s">
        <v>15878</v>
      </c>
      <c r="H4670" t="s">
        <v>31003</v>
      </c>
      <c r="I4670">
        <v>2</v>
      </c>
      <c r="J4670">
        <v>236165734</v>
      </c>
      <c r="K4670">
        <v>236167329</v>
      </c>
      <c r="L4670">
        <v>1596</v>
      </c>
      <c r="M4670">
        <v>2</v>
      </c>
      <c r="N4670">
        <v>2637</v>
      </c>
      <c r="O4670" t="s">
        <v>15879</v>
      </c>
      <c r="P4670">
        <v>43166</v>
      </c>
      <c r="Q4670" t="s">
        <v>15880</v>
      </c>
      <c r="R4670" t="s">
        <v>15881</v>
      </c>
      <c r="S4670" t="s">
        <v>34274</v>
      </c>
      <c r="T4670">
        <v>0.32911398597860803</v>
      </c>
      <c r="U4670">
        <v>0.603102917160658</v>
      </c>
      <c r="V4670">
        <v>20.547345476163699</v>
      </c>
      <c r="W4670">
        <v>0.89107655920673101</v>
      </c>
      <c r="X4670">
        <v>0.95159051474143896</v>
      </c>
      <c r="Y4670">
        <v>2.4556298247513602</v>
      </c>
      <c r="Z4670">
        <v>0.306975110376564</v>
      </c>
      <c r="AA4670">
        <v>0.72610664078822296</v>
      </c>
      <c r="AB4670">
        <v>22.051547709631802</v>
      </c>
      <c r="AC4670">
        <v>0.75388744886274095</v>
      </c>
      <c r="AD4670">
        <v>0.87989882095915395</v>
      </c>
      <c r="AE4670">
        <v>1.45563002212391</v>
      </c>
      <c r="AF4670">
        <v>0.64997455747578503</v>
      </c>
      <c r="AG4670">
        <v>0.80674443595273604</v>
      </c>
      <c r="AH4670">
        <v>-1.1799957415072699</v>
      </c>
      <c r="AI4670">
        <v>0.56157887380500204</v>
      </c>
      <c r="AJ4670">
        <v>0.78121606160956403</v>
      </c>
      <c r="AK4670">
        <v>3.3243843970754599</v>
      </c>
    </row>
    <row r="4671" spans="1:37" x14ac:dyDescent="0.2">
      <c r="A4671" t="s">
        <v>13888</v>
      </c>
      <c r="B4671">
        <v>236124175</v>
      </c>
      <c r="C4671">
        <v>236124327</v>
      </c>
      <c r="D4671">
        <v>153</v>
      </c>
      <c r="E4671" t="s">
        <v>15882</v>
      </c>
      <c r="F4671">
        <v>9</v>
      </c>
      <c r="G4671" t="s">
        <v>15883</v>
      </c>
      <c r="H4671" t="s">
        <v>31003</v>
      </c>
      <c r="I4671">
        <v>2</v>
      </c>
      <c r="J4671">
        <v>236165734</v>
      </c>
      <c r="K4671">
        <v>236167329</v>
      </c>
      <c r="L4671">
        <v>1596</v>
      </c>
      <c r="M4671">
        <v>2</v>
      </c>
      <c r="N4671">
        <v>2637</v>
      </c>
      <c r="O4671" t="s">
        <v>15879</v>
      </c>
      <c r="P4671">
        <v>43002</v>
      </c>
      <c r="Q4671" t="s">
        <v>15880</v>
      </c>
      <c r="R4671" t="s">
        <v>15881</v>
      </c>
      <c r="S4671" t="s">
        <v>34274</v>
      </c>
      <c r="T4671">
        <v>0.32911398597860803</v>
      </c>
      <c r="U4671">
        <v>0.603102917160658</v>
      </c>
      <c r="V4671">
        <v>20.547345476163699</v>
      </c>
      <c r="W4671">
        <v>0.89107655920673101</v>
      </c>
      <c r="X4671">
        <v>0.95159051474143896</v>
      </c>
      <c r="Y4671">
        <v>2.4556298247513602</v>
      </c>
      <c r="Z4671">
        <v>0.306975110376564</v>
      </c>
      <c r="AA4671">
        <v>0.72610664078822296</v>
      </c>
      <c r="AB4671">
        <v>22.051547709631802</v>
      </c>
      <c r="AC4671">
        <v>0.75388744886274095</v>
      </c>
      <c r="AD4671">
        <v>0.87989882095915395</v>
      </c>
      <c r="AE4671">
        <v>1.45563002212391</v>
      </c>
      <c r="AF4671">
        <v>0.64997455747578503</v>
      </c>
      <c r="AG4671">
        <v>0.80674443595273604</v>
      </c>
      <c r="AH4671">
        <v>-1.1799957415072699</v>
      </c>
      <c r="AI4671">
        <v>0.56157887380500204</v>
      </c>
      <c r="AJ4671">
        <v>0.78121606160956403</v>
      </c>
      <c r="AK4671">
        <v>3.3243843970754599</v>
      </c>
    </row>
    <row r="4672" spans="1:37" x14ac:dyDescent="0.2">
      <c r="A4672" t="s">
        <v>13888</v>
      </c>
      <c r="B4672">
        <v>236505781</v>
      </c>
      <c r="C4672">
        <v>236505923</v>
      </c>
      <c r="D4672">
        <v>143</v>
      </c>
      <c r="E4672" t="s">
        <v>15884</v>
      </c>
      <c r="F4672">
        <v>1</v>
      </c>
      <c r="G4672" t="s">
        <v>15885</v>
      </c>
      <c r="H4672" t="s">
        <v>30999</v>
      </c>
      <c r="I4672">
        <v>2</v>
      </c>
      <c r="J4672">
        <v>236324151</v>
      </c>
      <c r="K4672">
        <v>236507476</v>
      </c>
      <c r="L4672">
        <v>183326</v>
      </c>
      <c r="M4672">
        <v>2</v>
      </c>
      <c r="N4672">
        <v>79781</v>
      </c>
      <c r="O4672" t="s">
        <v>15886</v>
      </c>
      <c r="P4672">
        <v>1553</v>
      </c>
      <c r="Q4672" t="s">
        <v>15887</v>
      </c>
      <c r="R4672" t="s">
        <v>15888</v>
      </c>
      <c r="S4672" t="s">
        <v>34275</v>
      </c>
      <c r="T4672">
        <v>0.97213403838398904</v>
      </c>
      <c r="U4672">
        <v>1</v>
      </c>
      <c r="V4672">
        <v>1.1767199637474099</v>
      </c>
      <c r="W4672">
        <v>0.89107655920673101</v>
      </c>
      <c r="X4672">
        <v>0.95159051474143896</v>
      </c>
      <c r="Y4672">
        <v>1.3819650541222199</v>
      </c>
      <c r="Z4672">
        <v>0.69013698642955401</v>
      </c>
      <c r="AA4672">
        <v>0.84521697243271998</v>
      </c>
      <c r="AB4672">
        <v>0.21324592695719</v>
      </c>
      <c r="AC4672">
        <v>0.75388744886274095</v>
      </c>
      <c r="AD4672">
        <v>0.87989882095915395</v>
      </c>
      <c r="AE4672">
        <v>0.38196514130688197</v>
      </c>
      <c r="AF4672">
        <v>0.61410715005536498</v>
      </c>
      <c r="AG4672">
        <v>0.80674443595273604</v>
      </c>
      <c r="AH4672">
        <v>2.10633044814973</v>
      </c>
      <c r="AI4672">
        <v>0.56157887380500204</v>
      </c>
      <c r="AJ4672">
        <v>0.78121606160956403</v>
      </c>
      <c r="AK4672">
        <v>2.2507203331376902</v>
      </c>
    </row>
    <row r="4673" spans="1:37" x14ac:dyDescent="0.2">
      <c r="A4673" t="s">
        <v>13888</v>
      </c>
      <c r="B4673">
        <v>236532055</v>
      </c>
      <c r="C4673">
        <v>236532206</v>
      </c>
      <c r="D4673">
        <v>152</v>
      </c>
      <c r="E4673" t="s">
        <v>15889</v>
      </c>
      <c r="F4673">
        <v>0</v>
      </c>
      <c r="G4673" t="s">
        <v>15890</v>
      </c>
      <c r="H4673" t="s">
        <v>31000</v>
      </c>
      <c r="I4673">
        <v>2</v>
      </c>
      <c r="J4673">
        <v>236324147</v>
      </c>
      <c r="K4673">
        <v>236507535</v>
      </c>
      <c r="L4673">
        <v>183389</v>
      </c>
      <c r="M4673">
        <v>2</v>
      </c>
      <c r="N4673">
        <v>79781</v>
      </c>
      <c r="O4673" t="s">
        <v>15891</v>
      </c>
      <c r="P4673">
        <v>-24520</v>
      </c>
      <c r="Q4673" t="s">
        <v>15887</v>
      </c>
      <c r="R4673" t="s">
        <v>15888</v>
      </c>
      <c r="S4673" t="s">
        <v>34275</v>
      </c>
      <c r="T4673">
        <v>0.35387198439864398</v>
      </c>
      <c r="U4673">
        <v>0.603102917160658</v>
      </c>
      <c r="V4673">
        <v>-21.798600826524201</v>
      </c>
      <c r="W4673">
        <v>0.89107655920673101</v>
      </c>
      <c r="X4673">
        <v>0.95159051474143896</v>
      </c>
      <c r="Y4673">
        <v>1.0532749282740299</v>
      </c>
      <c r="Z4673">
        <v>0.69013698642955401</v>
      </c>
      <c r="AA4673">
        <v>0.84521697243271998</v>
      </c>
      <c r="AB4673">
        <v>-0.115444053041798</v>
      </c>
      <c r="AC4673">
        <v>0.75388744886274095</v>
      </c>
      <c r="AD4673">
        <v>0.87989882095915395</v>
      </c>
      <c r="AE4673">
        <v>5.32751370031148E-2</v>
      </c>
      <c r="AF4673">
        <v>0.32549523997010099</v>
      </c>
      <c r="AG4673">
        <v>0.70473078222419605</v>
      </c>
      <c r="AH4673">
        <v>-22.309583553044899</v>
      </c>
      <c r="AI4673">
        <v>0.56157887380500204</v>
      </c>
      <c r="AJ4673">
        <v>0.78121606160956403</v>
      </c>
      <c r="AK4673">
        <v>1.9220300371663299</v>
      </c>
    </row>
    <row r="4674" spans="1:37" x14ac:dyDescent="0.2">
      <c r="A4674" t="s">
        <v>13888</v>
      </c>
      <c r="B4674">
        <v>238140674</v>
      </c>
      <c r="C4674">
        <v>238140973</v>
      </c>
      <c r="D4674">
        <v>300</v>
      </c>
      <c r="E4674" t="s">
        <v>15892</v>
      </c>
      <c r="F4674">
        <v>21</v>
      </c>
      <c r="G4674" t="s">
        <v>15893</v>
      </c>
      <c r="H4674" t="s">
        <v>31032</v>
      </c>
      <c r="I4674">
        <v>2</v>
      </c>
      <c r="J4674">
        <v>238138668</v>
      </c>
      <c r="K4674">
        <v>238152947</v>
      </c>
      <c r="L4674">
        <v>14280</v>
      </c>
      <c r="M4674">
        <v>1</v>
      </c>
      <c r="N4674">
        <v>377007</v>
      </c>
      <c r="O4674" t="s">
        <v>15894</v>
      </c>
      <c r="P4674">
        <v>2006</v>
      </c>
      <c r="Q4674" t="s">
        <v>15895</v>
      </c>
      <c r="R4674" t="s">
        <v>15896</v>
      </c>
      <c r="S4674" t="s">
        <v>34276</v>
      </c>
      <c r="T4674">
        <v>0.54421053469192604</v>
      </c>
      <c r="U4674">
        <v>0.80321479550967601</v>
      </c>
      <c r="V4674">
        <v>0.90380012564494605</v>
      </c>
      <c r="W4674">
        <v>0.94541066367716797</v>
      </c>
      <c r="X4674">
        <v>0.95159051474143896</v>
      </c>
      <c r="Y4674">
        <v>-1.5294336283791401</v>
      </c>
      <c r="Z4674">
        <v>0.96726857278496403</v>
      </c>
      <c r="AA4674">
        <v>0.99919698600769702</v>
      </c>
      <c r="AB4674">
        <v>-5.9673966035758898E-2</v>
      </c>
      <c r="AC4674">
        <v>0.92091778829119397</v>
      </c>
      <c r="AD4674">
        <v>0.94068432309766403</v>
      </c>
      <c r="AE4674">
        <v>-0.71291874966559399</v>
      </c>
      <c r="AF4674">
        <v>0.22065000948199101</v>
      </c>
      <c r="AG4674">
        <v>0.68151250837662902</v>
      </c>
      <c r="AH4674">
        <v>1.83341074020877</v>
      </c>
      <c r="AI4674">
        <v>0.98342151819761803</v>
      </c>
      <c r="AJ4674">
        <v>0.98789258377071898</v>
      </c>
      <c r="AK4674">
        <v>-1.4445943476402101</v>
      </c>
    </row>
    <row r="4675" spans="1:37" x14ac:dyDescent="0.2">
      <c r="A4675" t="s">
        <v>13888</v>
      </c>
      <c r="B4675">
        <v>238140982</v>
      </c>
      <c r="C4675">
        <v>238141143</v>
      </c>
      <c r="D4675">
        <v>162</v>
      </c>
      <c r="E4675" t="s">
        <v>15897</v>
      </c>
      <c r="F4675">
        <v>16</v>
      </c>
      <c r="G4675" t="s">
        <v>15898</v>
      </c>
      <c r="H4675" t="s">
        <v>31032</v>
      </c>
      <c r="I4675">
        <v>2</v>
      </c>
      <c r="J4675">
        <v>238138668</v>
      </c>
      <c r="K4675">
        <v>238152947</v>
      </c>
      <c r="L4675">
        <v>14280</v>
      </c>
      <c r="M4675">
        <v>1</v>
      </c>
      <c r="N4675">
        <v>377007</v>
      </c>
      <c r="O4675" t="s">
        <v>15894</v>
      </c>
      <c r="P4675">
        <v>2314</v>
      </c>
      <c r="Q4675" t="s">
        <v>15895</v>
      </c>
      <c r="R4675" t="s">
        <v>15896</v>
      </c>
      <c r="S4675" t="s">
        <v>34276</v>
      </c>
      <c r="T4675">
        <v>0.54421053469192604</v>
      </c>
      <c r="U4675">
        <v>0.80321479550967601</v>
      </c>
      <c r="V4675">
        <v>0.90380012564494605</v>
      </c>
      <c r="W4675">
        <v>0.94541066367716797</v>
      </c>
      <c r="X4675">
        <v>0.95159051474143896</v>
      </c>
      <c r="Y4675">
        <v>-1.5294336283791401</v>
      </c>
      <c r="Z4675">
        <v>0.96726857278496403</v>
      </c>
      <c r="AA4675">
        <v>0.99919698600769702</v>
      </c>
      <c r="AB4675">
        <v>-5.9673966035758898E-2</v>
      </c>
      <c r="AC4675">
        <v>0.92091778829119397</v>
      </c>
      <c r="AD4675">
        <v>0.94068432309766403</v>
      </c>
      <c r="AE4675">
        <v>-0.71291874966559399</v>
      </c>
      <c r="AF4675">
        <v>0.22065000948199101</v>
      </c>
      <c r="AG4675">
        <v>0.68151250837662902</v>
      </c>
      <c r="AH4675">
        <v>1.83341074020877</v>
      </c>
      <c r="AI4675">
        <v>0.98342151819761803</v>
      </c>
      <c r="AJ4675">
        <v>0.98789258377071898</v>
      </c>
      <c r="AK4675">
        <v>-1.4445943476402101</v>
      </c>
    </row>
    <row r="4676" spans="1:37" x14ac:dyDescent="0.2">
      <c r="A4676" t="s">
        <v>13888</v>
      </c>
      <c r="B4676">
        <v>238158143</v>
      </c>
      <c r="C4676">
        <v>238158297</v>
      </c>
      <c r="D4676">
        <v>155</v>
      </c>
      <c r="E4676" t="s">
        <v>15899</v>
      </c>
      <c r="F4676">
        <v>7</v>
      </c>
      <c r="G4676" t="s">
        <v>15900</v>
      </c>
      <c r="H4676" t="s">
        <v>30987</v>
      </c>
      <c r="I4676">
        <v>2</v>
      </c>
      <c r="J4676">
        <v>238158970</v>
      </c>
      <c r="K4676">
        <v>238168890</v>
      </c>
      <c r="L4676">
        <v>9921</v>
      </c>
      <c r="M4676">
        <v>1</v>
      </c>
      <c r="N4676">
        <v>151176</v>
      </c>
      <c r="O4676" t="s">
        <v>15901</v>
      </c>
      <c r="P4676">
        <v>-673</v>
      </c>
      <c r="Q4676" t="s">
        <v>15902</v>
      </c>
      <c r="R4676" t="s">
        <v>15903</v>
      </c>
      <c r="S4676" t="s">
        <v>15904</v>
      </c>
      <c r="T4676">
        <v>0.35387198439864398</v>
      </c>
      <c r="U4676">
        <v>0.603102917160658</v>
      </c>
      <c r="V4676">
        <v>-23.5083677796808</v>
      </c>
      <c r="W4676">
        <v>0.29261482077562401</v>
      </c>
      <c r="X4676">
        <v>0.704072456322962</v>
      </c>
      <c r="Y4676">
        <v>23.652757677501</v>
      </c>
      <c r="Z4676">
        <v>0.184235113180511</v>
      </c>
      <c r="AA4676">
        <v>0.72610664078822296</v>
      </c>
      <c r="AB4676">
        <v>-23.5083677796808</v>
      </c>
      <c r="AC4676">
        <v>0.45677901822897599</v>
      </c>
      <c r="AD4676">
        <v>0.82872126865393902</v>
      </c>
      <c r="AE4676">
        <v>22.652757786892899</v>
      </c>
      <c r="AF4676">
        <v>0.501741946288212</v>
      </c>
      <c r="AG4676">
        <v>0.80674443595273604</v>
      </c>
      <c r="AH4676">
        <v>-22.578757216964</v>
      </c>
      <c r="AI4676">
        <v>0.14667288820271701</v>
      </c>
      <c r="AJ4676">
        <v>0.78121606160956403</v>
      </c>
      <c r="AK4676">
        <v>23.652757677501</v>
      </c>
    </row>
    <row r="4677" spans="1:37" x14ac:dyDescent="0.2">
      <c r="A4677" t="s">
        <v>13888</v>
      </c>
      <c r="B4677">
        <v>238423680</v>
      </c>
      <c r="C4677">
        <v>238423979</v>
      </c>
      <c r="D4677">
        <v>300</v>
      </c>
      <c r="E4677" t="s">
        <v>15905</v>
      </c>
      <c r="F4677">
        <v>4</v>
      </c>
      <c r="G4677" t="s">
        <v>15906</v>
      </c>
      <c r="H4677" t="s">
        <v>31032</v>
      </c>
      <c r="I4677">
        <v>2</v>
      </c>
      <c r="J4677">
        <v>238426742</v>
      </c>
      <c r="K4677">
        <v>238444375</v>
      </c>
      <c r="L4677">
        <v>17634</v>
      </c>
      <c r="M4677">
        <v>1</v>
      </c>
      <c r="N4677">
        <v>51665</v>
      </c>
      <c r="O4677" t="s">
        <v>15907</v>
      </c>
      <c r="P4677">
        <v>-2763</v>
      </c>
      <c r="Q4677" t="s">
        <v>15908</v>
      </c>
      <c r="R4677" t="s">
        <v>15909</v>
      </c>
      <c r="S4677" t="s">
        <v>34277</v>
      </c>
      <c r="T4677">
        <v>0.152084254673993</v>
      </c>
      <c r="U4677">
        <v>0.603102917160658</v>
      </c>
      <c r="V4677">
        <v>23.933748807764498</v>
      </c>
      <c r="W4677">
        <v>0.89107655920673101</v>
      </c>
      <c r="X4677">
        <v>0.95159051474143896</v>
      </c>
      <c r="Y4677">
        <v>1.38436250163676</v>
      </c>
      <c r="Z4677">
        <v>0.306975110376564</v>
      </c>
      <c r="AA4677">
        <v>0.72610664078822296</v>
      </c>
      <c r="AB4677">
        <v>22.970274769320199</v>
      </c>
      <c r="AC4677">
        <v>0.75388744886274095</v>
      </c>
      <c r="AD4677">
        <v>0.87989882095915395</v>
      </c>
      <c r="AE4677">
        <v>0.38436262682820599</v>
      </c>
      <c r="AF4677">
        <v>4.6407610929182198E-2</v>
      </c>
      <c r="AG4677">
        <v>0.476038960109122</v>
      </c>
      <c r="AH4677">
        <v>23.933748807764498</v>
      </c>
      <c r="AI4677">
        <v>0.56157887380500204</v>
      </c>
      <c r="AJ4677">
        <v>0.78121606160956403</v>
      </c>
      <c r="AK4677">
        <v>2.2531176983763599</v>
      </c>
    </row>
    <row r="4678" spans="1:37" x14ac:dyDescent="0.2">
      <c r="A4678" t="s">
        <v>13888</v>
      </c>
      <c r="B4678">
        <v>238424031</v>
      </c>
      <c r="C4678">
        <v>238424184</v>
      </c>
      <c r="D4678">
        <v>154</v>
      </c>
      <c r="E4678" t="s">
        <v>15910</v>
      </c>
      <c r="F4678">
        <v>2</v>
      </c>
      <c r="G4678" t="s">
        <v>15911</v>
      </c>
      <c r="H4678" t="s">
        <v>31032</v>
      </c>
      <c r="I4678">
        <v>2</v>
      </c>
      <c r="J4678">
        <v>238426742</v>
      </c>
      <c r="K4678">
        <v>238444375</v>
      </c>
      <c r="L4678">
        <v>17634</v>
      </c>
      <c r="M4678">
        <v>1</v>
      </c>
      <c r="N4678">
        <v>51665</v>
      </c>
      <c r="O4678" t="s">
        <v>15907</v>
      </c>
      <c r="P4678">
        <v>-2558</v>
      </c>
      <c r="Q4678" t="s">
        <v>15908</v>
      </c>
      <c r="R4678" t="s">
        <v>15909</v>
      </c>
      <c r="S4678" t="s">
        <v>34277</v>
      </c>
      <c r="T4678">
        <v>0.152084254673993</v>
      </c>
      <c r="U4678">
        <v>0.603102917160658</v>
      </c>
      <c r="V4678">
        <v>23.933748807764498</v>
      </c>
      <c r="W4678">
        <v>0.89107655920673101</v>
      </c>
      <c r="X4678">
        <v>0.95159051474143896</v>
      </c>
      <c r="Y4678">
        <v>1.38436250163676</v>
      </c>
      <c r="Z4678">
        <v>0.306975110376564</v>
      </c>
      <c r="AA4678">
        <v>0.72610664078822296</v>
      </c>
      <c r="AB4678">
        <v>22.970274769320199</v>
      </c>
      <c r="AC4678">
        <v>0.75388744886274095</v>
      </c>
      <c r="AD4678">
        <v>0.87989882095915395</v>
      </c>
      <c r="AE4678">
        <v>0.38436262682820599</v>
      </c>
      <c r="AF4678">
        <v>4.6407610929182198E-2</v>
      </c>
      <c r="AG4678">
        <v>0.476038960109122</v>
      </c>
      <c r="AH4678">
        <v>23.933748807764498</v>
      </c>
      <c r="AI4678">
        <v>0.56157887380500204</v>
      </c>
      <c r="AJ4678">
        <v>0.78121606160956403</v>
      </c>
      <c r="AK4678">
        <v>2.2531176983763599</v>
      </c>
    </row>
    <row r="4679" spans="1:37" x14ac:dyDescent="0.2">
      <c r="A4679" t="s">
        <v>13888</v>
      </c>
      <c r="B4679">
        <v>238920646</v>
      </c>
      <c r="C4679">
        <v>238920788</v>
      </c>
      <c r="D4679">
        <v>143</v>
      </c>
      <c r="E4679" t="s">
        <v>15912</v>
      </c>
      <c r="F4679">
        <v>2</v>
      </c>
      <c r="G4679" t="s">
        <v>15913</v>
      </c>
      <c r="H4679" t="s">
        <v>34278</v>
      </c>
      <c r="I4679">
        <v>2</v>
      </c>
      <c r="J4679">
        <v>238919302</v>
      </c>
      <c r="K4679">
        <v>238926269</v>
      </c>
      <c r="L4679">
        <v>6968</v>
      </c>
      <c r="M4679">
        <v>2</v>
      </c>
      <c r="N4679">
        <v>401039</v>
      </c>
      <c r="O4679" t="s">
        <v>15914</v>
      </c>
      <c r="P4679">
        <v>5481</v>
      </c>
      <c r="Q4679" t="s">
        <v>15915</v>
      </c>
      <c r="R4679" t="s">
        <v>15916</v>
      </c>
      <c r="S4679" t="s">
        <v>34279</v>
      </c>
      <c r="T4679">
        <v>0.14670336487225899</v>
      </c>
      <c r="U4679">
        <v>0.603102917160658</v>
      </c>
      <c r="V4679">
        <v>1.19895793984398</v>
      </c>
      <c r="W4679">
        <v>0.12445533622208201</v>
      </c>
      <c r="X4679">
        <v>0.704072456322962</v>
      </c>
      <c r="Y4679">
        <v>-1.9681733702420401</v>
      </c>
      <c r="Z4679">
        <v>0.60900124613501005</v>
      </c>
      <c r="AA4679">
        <v>0.84521697243271998</v>
      </c>
      <c r="AB4679">
        <v>0.23548383498047701</v>
      </c>
      <c r="AC4679">
        <v>0.118750058769285</v>
      </c>
      <c r="AD4679">
        <v>0.68253123924728298</v>
      </c>
      <c r="AE4679">
        <v>-1.4512887296153401</v>
      </c>
      <c r="AF4679">
        <v>1.1257276663032599E-2</v>
      </c>
      <c r="AG4679">
        <v>0.476038960109122</v>
      </c>
      <c r="AH4679">
        <v>2.12856857016713</v>
      </c>
      <c r="AI4679">
        <v>0.217040799740359</v>
      </c>
      <c r="AJ4679">
        <v>0.78121606160956403</v>
      </c>
      <c r="AK4679">
        <v>-1.5776781491807499</v>
      </c>
    </row>
    <row r="4680" spans="1:37" x14ac:dyDescent="0.2">
      <c r="A4680" t="s">
        <v>13888</v>
      </c>
      <c r="B4680">
        <v>239107681</v>
      </c>
      <c r="C4680">
        <v>239107863</v>
      </c>
      <c r="D4680">
        <v>183</v>
      </c>
      <c r="E4680" t="s">
        <v>15917</v>
      </c>
      <c r="F4680">
        <v>3</v>
      </c>
      <c r="G4680" t="s">
        <v>15918</v>
      </c>
      <c r="H4680" t="s">
        <v>30987</v>
      </c>
      <c r="I4680">
        <v>2</v>
      </c>
      <c r="J4680">
        <v>239080918</v>
      </c>
      <c r="K4680">
        <v>239108053</v>
      </c>
      <c r="L4680">
        <v>27136</v>
      </c>
      <c r="M4680">
        <v>2</v>
      </c>
      <c r="N4680">
        <v>9759</v>
      </c>
      <c r="O4680" t="s">
        <v>15919</v>
      </c>
      <c r="P4680">
        <v>190</v>
      </c>
      <c r="Q4680" t="s">
        <v>15920</v>
      </c>
      <c r="R4680" t="s">
        <v>15921</v>
      </c>
      <c r="S4680" t="s">
        <v>34280</v>
      </c>
      <c r="T4680">
        <v>0.97213403838398904</v>
      </c>
      <c r="U4680">
        <v>1</v>
      </c>
      <c r="V4680">
        <v>1.02561386322139</v>
      </c>
      <c r="W4680">
        <v>0.38920677604595899</v>
      </c>
      <c r="X4680">
        <v>0.704072456322962</v>
      </c>
      <c r="Y4680">
        <v>-24.8811191070915</v>
      </c>
      <c r="Z4680">
        <v>0.69013698642955401</v>
      </c>
      <c r="AA4680">
        <v>0.84521697243271998</v>
      </c>
      <c r="AB4680">
        <v>6.2139777815395203E-2</v>
      </c>
      <c r="AC4680">
        <v>0.71753805159658501</v>
      </c>
      <c r="AD4680">
        <v>0.87989882095915395</v>
      </c>
      <c r="AE4680">
        <v>-1.6795900318975201</v>
      </c>
      <c r="AF4680">
        <v>0.61410715005536498</v>
      </c>
      <c r="AG4680">
        <v>0.80674443595273604</v>
      </c>
      <c r="AH4680">
        <v>1.9552244605494999</v>
      </c>
      <c r="AI4680">
        <v>0.35038410267202102</v>
      </c>
      <c r="AJ4680">
        <v>0.78121606160956403</v>
      </c>
      <c r="AK4680">
        <v>-24.612406225153499</v>
      </c>
    </row>
    <row r="4681" spans="1:37" x14ac:dyDescent="0.2">
      <c r="A4681" t="s">
        <v>13888</v>
      </c>
      <c r="B4681">
        <v>239107863</v>
      </c>
      <c r="C4681">
        <v>239108045</v>
      </c>
      <c r="D4681">
        <v>183</v>
      </c>
      <c r="E4681" t="s">
        <v>15922</v>
      </c>
      <c r="F4681">
        <v>10</v>
      </c>
      <c r="G4681" t="s">
        <v>15923</v>
      </c>
      <c r="H4681" t="s">
        <v>30987</v>
      </c>
      <c r="I4681">
        <v>2</v>
      </c>
      <c r="J4681">
        <v>239080918</v>
      </c>
      <c r="K4681">
        <v>239108053</v>
      </c>
      <c r="L4681">
        <v>27136</v>
      </c>
      <c r="M4681">
        <v>2</v>
      </c>
      <c r="N4681">
        <v>9759</v>
      </c>
      <c r="O4681" t="s">
        <v>15919</v>
      </c>
      <c r="P4681">
        <v>8</v>
      </c>
      <c r="Q4681" t="s">
        <v>15920</v>
      </c>
      <c r="R4681" t="s">
        <v>15921</v>
      </c>
      <c r="S4681" t="s">
        <v>34280</v>
      </c>
      <c r="T4681">
        <v>0.97213403838398904</v>
      </c>
      <c r="U4681">
        <v>1</v>
      </c>
      <c r="V4681">
        <v>1.02561386322139</v>
      </c>
      <c r="W4681">
        <v>0.38920677604595899</v>
      </c>
      <c r="X4681">
        <v>0.704072456322962</v>
      </c>
      <c r="Y4681">
        <v>-24.8811191070915</v>
      </c>
      <c r="Z4681">
        <v>0.69013698642955401</v>
      </c>
      <c r="AA4681">
        <v>0.84521697243271998</v>
      </c>
      <c r="AB4681">
        <v>6.2139777815395203E-2</v>
      </c>
      <c r="AC4681">
        <v>0.71753805159658501</v>
      </c>
      <c r="AD4681">
        <v>0.87989882095915395</v>
      </c>
      <c r="AE4681">
        <v>-1.6795900318975201</v>
      </c>
      <c r="AF4681">
        <v>0.61410715005536498</v>
      </c>
      <c r="AG4681">
        <v>0.80674443595273604</v>
      </c>
      <c r="AH4681">
        <v>1.9552244605494999</v>
      </c>
      <c r="AI4681">
        <v>0.35038410267202102</v>
      </c>
      <c r="AJ4681">
        <v>0.78121606160956403</v>
      </c>
      <c r="AK4681">
        <v>-24.612406225153499</v>
      </c>
    </row>
    <row r="4682" spans="1:37" x14ac:dyDescent="0.2">
      <c r="A4682" t="s">
        <v>13888</v>
      </c>
      <c r="B4682">
        <v>239108045</v>
      </c>
      <c r="C4682">
        <v>239108227</v>
      </c>
      <c r="D4682">
        <v>183</v>
      </c>
      <c r="E4682" t="s">
        <v>15924</v>
      </c>
      <c r="F4682">
        <v>12</v>
      </c>
      <c r="G4682" t="s">
        <v>15925</v>
      </c>
      <c r="H4682" t="s">
        <v>30987</v>
      </c>
      <c r="I4682">
        <v>2</v>
      </c>
      <c r="J4682">
        <v>239080918</v>
      </c>
      <c r="K4682">
        <v>239108053</v>
      </c>
      <c r="L4682">
        <v>27136</v>
      </c>
      <c r="M4682">
        <v>2</v>
      </c>
      <c r="N4682">
        <v>9759</v>
      </c>
      <c r="O4682" t="s">
        <v>15919</v>
      </c>
      <c r="P4682">
        <v>0</v>
      </c>
      <c r="Q4682" t="s">
        <v>15920</v>
      </c>
      <c r="R4682" t="s">
        <v>15921</v>
      </c>
      <c r="S4682" t="s">
        <v>34280</v>
      </c>
      <c r="T4682">
        <v>0.97213403838398904</v>
      </c>
      <c r="U4682">
        <v>1</v>
      </c>
      <c r="V4682">
        <v>1.02561386322139</v>
      </c>
      <c r="W4682">
        <v>0.38920677604595899</v>
      </c>
      <c r="X4682">
        <v>0.704072456322962</v>
      </c>
      <c r="Y4682">
        <v>-24.8811191070915</v>
      </c>
      <c r="Z4682">
        <v>0.69013698642955401</v>
      </c>
      <c r="AA4682">
        <v>0.84521697243271998</v>
      </c>
      <c r="AB4682">
        <v>6.2139777815395203E-2</v>
      </c>
      <c r="AC4682">
        <v>0.71753805159658501</v>
      </c>
      <c r="AD4682">
        <v>0.87989882095915395</v>
      </c>
      <c r="AE4682">
        <v>-1.6795900318975201</v>
      </c>
      <c r="AF4682">
        <v>0.61410715005536498</v>
      </c>
      <c r="AG4682">
        <v>0.80674443595273604</v>
      </c>
      <c r="AH4682">
        <v>1.9552244605494999</v>
      </c>
      <c r="AI4682">
        <v>0.35038410267202102</v>
      </c>
      <c r="AJ4682">
        <v>0.78121606160956403</v>
      </c>
      <c r="AK4682">
        <v>-24.612406225153499</v>
      </c>
    </row>
    <row r="4683" spans="1:37" x14ac:dyDescent="0.2">
      <c r="A4683" t="s">
        <v>13888</v>
      </c>
      <c r="B4683">
        <v>239310992</v>
      </c>
      <c r="C4683">
        <v>239311189</v>
      </c>
      <c r="D4683">
        <v>198</v>
      </c>
      <c r="E4683" t="s">
        <v>15926</v>
      </c>
      <c r="F4683">
        <v>6</v>
      </c>
      <c r="G4683" t="s">
        <v>15927</v>
      </c>
      <c r="H4683" t="s">
        <v>30999</v>
      </c>
      <c r="I4683">
        <v>2</v>
      </c>
      <c r="J4683">
        <v>239176453</v>
      </c>
      <c r="K4683">
        <v>239309212</v>
      </c>
      <c r="L4683">
        <v>132760</v>
      </c>
      <c r="M4683">
        <v>2</v>
      </c>
      <c r="N4683">
        <v>9759</v>
      </c>
      <c r="O4683" t="s">
        <v>15928</v>
      </c>
      <c r="P4683">
        <v>-1780</v>
      </c>
      <c r="Q4683" t="s">
        <v>15920</v>
      </c>
      <c r="R4683" t="s">
        <v>15921</v>
      </c>
      <c r="S4683" t="s">
        <v>34280</v>
      </c>
      <c r="T4683" t="s">
        <v>40</v>
      </c>
      <c r="U4683" t="s">
        <v>40</v>
      </c>
      <c r="V4683">
        <v>0</v>
      </c>
      <c r="W4683" t="s">
        <v>40</v>
      </c>
      <c r="X4683" t="s">
        <v>40</v>
      </c>
      <c r="Y4683">
        <v>0</v>
      </c>
      <c r="Z4683" t="s">
        <v>40</v>
      </c>
      <c r="AA4683" t="s">
        <v>40</v>
      </c>
      <c r="AB4683">
        <v>0</v>
      </c>
      <c r="AC4683" t="s">
        <v>40</v>
      </c>
      <c r="AD4683" t="s">
        <v>40</v>
      </c>
      <c r="AE4683">
        <v>0</v>
      </c>
      <c r="AF4683" t="s">
        <v>40</v>
      </c>
      <c r="AG4683" t="s">
        <v>40</v>
      </c>
      <c r="AH4683">
        <v>0</v>
      </c>
      <c r="AI4683" t="s">
        <v>40</v>
      </c>
      <c r="AJ4683" t="s">
        <v>40</v>
      </c>
      <c r="AK4683">
        <v>0</v>
      </c>
    </row>
    <row r="4684" spans="1:37" x14ac:dyDescent="0.2">
      <c r="A4684" t="s">
        <v>13888</v>
      </c>
      <c r="B4684">
        <v>239369022</v>
      </c>
      <c r="C4684">
        <v>239369186</v>
      </c>
      <c r="D4684">
        <v>165</v>
      </c>
      <c r="E4684" t="s">
        <v>15929</v>
      </c>
      <c r="F4684">
        <v>2</v>
      </c>
      <c r="G4684" t="s">
        <v>15930</v>
      </c>
      <c r="H4684" t="s">
        <v>34281</v>
      </c>
      <c r="I4684">
        <v>2</v>
      </c>
      <c r="J4684">
        <v>239351724</v>
      </c>
      <c r="K4684">
        <v>239351804</v>
      </c>
      <c r="L4684">
        <v>81</v>
      </c>
      <c r="M4684">
        <v>2</v>
      </c>
      <c r="N4684">
        <v>100616360</v>
      </c>
      <c r="O4684" t="s">
        <v>15931</v>
      </c>
      <c r="P4684">
        <v>-17218</v>
      </c>
      <c r="Q4684" t="s">
        <v>15932</v>
      </c>
      <c r="R4684" t="s">
        <v>15933</v>
      </c>
      <c r="S4684" t="s">
        <v>34282</v>
      </c>
      <c r="T4684">
        <v>0.32911398597860803</v>
      </c>
      <c r="U4684">
        <v>0.603102917160658</v>
      </c>
      <c r="V4684">
        <v>23.2753981416108</v>
      </c>
      <c r="W4684">
        <v>0.38920677604595899</v>
      </c>
      <c r="X4684">
        <v>0.704072456322962</v>
      </c>
      <c r="Y4684">
        <v>-23.073764301755499</v>
      </c>
      <c r="Z4684">
        <v>0.48464167878831399</v>
      </c>
      <c r="AA4684">
        <v>0.84435025072159198</v>
      </c>
      <c r="AB4684">
        <v>22.311924152627</v>
      </c>
      <c r="AC4684">
        <v>0.21073619169722799</v>
      </c>
      <c r="AD4684">
        <v>0.68253123924728298</v>
      </c>
      <c r="AE4684">
        <v>-23.073764301755499</v>
      </c>
      <c r="AF4684">
        <v>0.16793847098801201</v>
      </c>
      <c r="AG4684">
        <v>0.68151250837662902</v>
      </c>
      <c r="AH4684">
        <v>23.2753981416108</v>
      </c>
      <c r="AI4684">
        <v>0.52399907623471598</v>
      </c>
      <c r="AJ4684">
        <v>0.78121606160956403</v>
      </c>
      <c r="AK4684">
        <v>-22.205008970024799</v>
      </c>
    </row>
    <row r="4685" spans="1:37" x14ac:dyDescent="0.2">
      <c r="A4685" t="s">
        <v>13888</v>
      </c>
      <c r="B4685">
        <v>239369446</v>
      </c>
      <c r="C4685">
        <v>239369744</v>
      </c>
      <c r="D4685">
        <v>299</v>
      </c>
      <c r="E4685" t="s">
        <v>15934</v>
      </c>
      <c r="F4685">
        <v>10</v>
      </c>
      <c r="G4685" t="s">
        <v>15935</v>
      </c>
      <c r="H4685" t="s">
        <v>34281</v>
      </c>
      <c r="I4685">
        <v>2</v>
      </c>
      <c r="J4685">
        <v>239351724</v>
      </c>
      <c r="K4685">
        <v>239351804</v>
      </c>
      <c r="L4685">
        <v>81</v>
      </c>
      <c r="M4685">
        <v>2</v>
      </c>
      <c r="N4685">
        <v>100616360</v>
      </c>
      <c r="O4685" t="s">
        <v>15931</v>
      </c>
      <c r="P4685">
        <v>-17642</v>
      </c>
      <c r="Q4685" t="s">
        <v>15932</v>
      </c>
      <c r="R4685" t="s">
        <v>15933</v>
      </c>
      <c r="S4685" t="s">
        <v>34282</v>
      </c>
      <c r="T4685">
        <v>0.32911398597860803</v>
      </c>
      <c r="U4685">
        <v>0.603102917160658</v>
      </c>
      <c r="V4685">
        <v>23.2753981416108</v>
      </c>
      <c r="W4685">
        <v>0.38920677604595899</v>
      </c>
      <c r="X4685">
        <v>0.704072456322962</v>
      </c>
      <c r="Y4685">
        <v>-23.073764301755499</v>
      </c>
      <c r="Z4685">
        <v>0.48464167878831399</v>
      </c>
      <c r="AA4685">
        <v>0.84435025072159198</v>
      </c>
      <c r="AB4685">
        <v>22.311924152627</v>
      </c>
      <c r="AC4685">
        <v>0.21073619169722799</v>
      </c>
      <c r="AD4685">
        <v>0.68253123924728298</v>
      </c>
      <c r="AE4685">
        <v>-23.073764301755499</v>
      </c>
      <c r="AF4685">
        <v>0.16793847098801201</v>
      </c>
      <c r="AG4685">
        <v>0.68151250837662902</v>
      </c>
      <c r="AH4685">
        <v>23.2753981416108</v>
      </c>
      <c r="AI4685">
        <v>0.52399907623471598</v>
      </c>
      <c r="AJ4685">
        <v>0.78121606160956403</v>
      </c>
      <c r="AK4685">
        <v>-22.205008970024799</v>
      </c>
    </row>
    <row r="4686" spans="1:37" x14ac:dyDescent="0.2">
      <c r="A4686" t="s">
        <v>13888</v>
      </c>
      <c r="B4686">
        <v>239743224</v>
      </c>
      <c r="C4686">
        <v>239743504</v>
      </c>
      <c r="D4686">
        <v>281</v>
      </c>
      <c r="E4686" t="s">
        <v>15936</v>
      </c>
      <c r="F4686">
        <v>5</v>
      </c>
      <c r="G4686" t="s">
        <v>15937</v>
      </c>
      <c r="H4686" t="s">
        <v>31000</v>
      </c>
      <c r="I4686">
        <v>2</v>
      </c>
      <c r="J4686">
        <v>239762860</v>
      </c>
      <c r="K4686">
        <v>239802883</v>
      </c>
      <c r="L4686">
        <v>40024</v>
      </c>
      <c r="M4686">
        <v>1</v>
      </c>
      <c r="N4686">
        <v>150935</v>
      </c>
      <c r="O4686" t="s">
        <v>15938</v>
      </c>
      <c r="P4686">
        <v>-19356</v>
      </c>
      <c r="Q4686" t="s">
        <v>40</v>
      </c>
      <c r="R4686" t="s">
        <v>15939</v>
      </c>
      <c r="S4686" t="s">
        <v>34283</v>
      </c>
      <c r="T4686">
        <v>4.54222079134999E-2</v>
      </c>
      <c r="U4686">
        <v>0.603102917160658</v>
      </c>
      <c r="V4686">
        <v>-25.393355564893099</v>
      </c>
      <c r="W4686">
        <v>0.65075386537994595</v>
      </c>
      <c r="X4686">
        <v>0.94119559056004798</v>
      </c>
      <c r="Y4686">
        <v>-3.6106866456427502</v>
      </c>
      <c r="Z4686">
        <v>9.2581233906892102E-2</v>
      </c>
      <c r="AA4686">
        <v>0.72610664078822296</v>
      </c>
      <c r="AB4686">
        <v>-1.39634680994812</v>
      </c>
      <c r="AC4686">
        <v>0.85152185352875798</v>
      </c>
      <c r="AD4686">
        <v>0.94068432309766403</v>
      </c>
      <c r="AE4686">
        <v>0.328299445672671</v>
      </c>
      <c r="AF4686">
        <v>7.3108539881442502E-2</v>
      </c>
      <c r="AG4686">
        <v>0.61358003653225202</v>
      </c>
      <c r="AH4686">
        <v>-25.233947901978901</v>
      </c>
      <c r="AI4686">
        <v>0.39040041954585702</v>
      </c>
      <c r="AJ4686">
        <v>0.78121606160956403</v>
      </c>
      <c r="AK4686">
        <v>-4.3301284961067301</v>
      </c>
    </row>
    <row r="4687" spans="1:37" x14ac:dyDescent="0.2">
      <c r="A4687" t="s">
        <v>13888</v>
      </c>
      <c r="B4687">
        <v>240233271</v>
      </c>
      <c r="C4687">
        <v>240233447</v>
      </c>
      <c r="D4687">
        <v>177</v>
      </c>
      <c r="E4687" t="s">
        <v>15940</v>
      </c>
      <c r="F4687">
        <v>8</v>
      </c>
      <c r="G4687" t="s">
        <v>15941</v>
      </c>
      <c r="H4687" t="s">
        <v>34284</v>
      </c>
      <c r="I4687">
        <v>2</v>
      </c>
      <c r="J4687">
        <v>240139026</v>
      </c>
      <c r="K4687">
        <v>240144562</v>
      </c>
      <c r="L4687">
        <v>5537</v>
      </c>
      <c r="M4687">
        <v>2</v>
      </c>
      <c r="N4687">
        <v>150677</v>
      </c>
      <c r="O4687" t="s">
        <v>15942</v>
      </c>
      <c r="P4687">
        <v>-88709</v>
      </c>
      <c r="Q4687" t="s">
        <v>15943</v>
      </c>
      <c r="R4687" t="s">
        <v>15944</v>
      </c>
      <c r="S4687" t="s">
        <v>15945</v>
      </c>
      <c r="T4687">
        <v>0.32911398597860803</v>
      </c>
      <c r="U4687">
        <v>0.603102917160658</v>
      </c>
      <c r="V4687">
        <v>20.299889815130999</v>
      </c>
      <c r="W4687">
        <v>0.89107655920673101</v>
      </c>
      <c r="X4687">
        <v>0.95159051474143896</v>
      </c>
      <c r="Y4687">
        <v>4.3127404673005403</v>
      </c>
      <c r="Z4687">
        <v>0.48464167878831399</v>
      </c>
      <c r="AA4687">
        <v>0.84435025072159198</v>
      </c>
      <c r="AB4687">
        <v>19.336416752906</v>
      </c>
      <c r="AC4687">
        <v>0.75388744886274095</v>
      </c>
      <c r="AD4687">
        <v>0.87989882095915395</v>
      </c>
      <c r="AE4687">
        <v>3.3127405319749301</v>
      </c>
      <c r="AF4687">
        <v>0.16793847098801201</v>
      </c>
      <c r="AG4687">
        <v>0.68151250837662902</v>
      </c>
      <c r="AH4687">
        <v>20.299889815130999</v>
      </c>
      <c r="AI4687">
        <v>0.56157887380500204</v>
      </c>
      <c r="AJ4687">
        <v>0.78121606160956403</v>
      </c>
      <c r="AK4687">
        <v>5.1814948722724798</v>
      </c>
    </row>
    <row r="4688" spans="1:37" x14ac:dyDescent="0.2">
      <c r="A4688" t="s">
        <v>13888</v>
      </c>
      <c r="B4688">
        <v>240233447</v>
      </c>
      <c r="C4688">
        <v>240233623</v>
      </c>
      <c r="D4688">
        <v>177</v>
      </c>
      <c r="E4688" t="s">
        <v>15946</v>
      </c>
      <c r="F4688">
        <v>5</v>
      </c>
      <c r="G4688" t="s">
        <v>15947</v>
      </c>
      <c r="H4688" t="s">
        <v>34284</v>
      </c>
      <c r="I4688">
        <v>2</v>
      </c>
      <c r="J4688">
        <v>240139026</v>
      </c>
      <c r="K4688">
        <v>240144562</v>
      </c>
      <c r="L4688">
        <v>5537</v>
      </c>
      <c r="M4688">
        <v>2</v>
      </c>
      <c r="N4688">
        <v>150677</v>
      </c>
      <c r="O4688" t="s">
        <v>15942</v>
      </c>
      <c r="P4688">
        <v>-88885</v>
      </c>
      <c r="Q4688" t="s">
        <v>15943</v>
      </c>
      <c r="R4688" t="s">
        <v>15944</v>
      </c>
      <c r="S4688" t="s">
        <v>15945</v>
      </c>
      <c r="T4688">
        <v>0.32911398597860803</v>
      </c>
      <c r="U4688">
        <v>0.603102917160658</v>
      </c>
      <c r="V4688">
        <v>20.299889815130999</v>
      </c>
      <c r="W4688">
        <v>0.89107655920673101</v>
      </c>
      <c r="X4688">
        <v>0.95159051474143896</v>
      </c>
      <c r="Y4688">
        <v>4.3127404673005403</v>
      </c>
      <c r="Z4688">
        <v>0.48464167878831399</v>
      </c>
      <c r="AA4688">
        <v>0.84435025072159198</v>
      </c>
      <c r="AB4688">
        <v>19.336416752906</v>
      </c>
      <c r="AC4688">
        <v>0.75388744886274095</v>
      </c>
      <c r="AD4688">
        <v>0.87989882095915395</v>
      </c>
      <c r="AE4688">
        <v>3.3127405319749301</v>
      </c>
      <c r="AF4688">
        <v>0.16793847098801201</v>
      </c>
      <c r="AG4688">
        <v>0.68151250837662902</v>
      </c>
      <c r="AH4688">
        <v>20.299889815130999</v>
      </c>
      <c r="AI4688">
        <v>0.56157887380500204</v>
      </c>
      <c r="AJ4688">
        <v>0.78121606160956403</v>
      </c>
      <c r="AK4688">
        <v>5.1814948722724798</v>
      </c>
    </row>
    <row r="4689" spans="1:37" x14ac:dyDescent="0.2">
      <c r="A4689" t="s">
        <v>13888</v>
      </c>
      <c r="B4689">
        <v>240347173</v>
      </c>
      <c r="C4689">
        <v>240347472</v>
      </c>
      <c r="D4689">
        <v>300</v>
      </c>
      <c r="E4689" t="s">
        <v>15948</v>
      </c>
      <c r="F4689">
        <v>13</v>
      </c>
      <c r="G4689" t="s">
        <v>15949</v>
      </c>
      <c r="H4689" t="s">
        <v>31000</v>
      </c>
      <c r="I4689">
        <v>2</v>
      </c>
      <c r="J4689">
        <v>240435663</v>
      </c>
      <c r="K4689">
        <v>240468076</v>
      </c>
      <c r="L4689">
        <v>32414</v>
      </c>
      <c r="M4689">
        <v>1</v>
      </c>
      <c r="N4689">
        <v>2817</v>
      </c>
      <c r="O4689" t="s">
        <v>15950</v>
      </c>
      <c r="P4689">
        <v>-88191</v>
      </c>
      <c r="Q4689" t="s">
        <v>15951</v>
      </c>
      <c r="R4689" t="s">
        <v>15952</v>
      </c>
      <c r="S4689" t="s">
        <v>34285</v>
      </c>
      <c r="T4689">
        <v>0.152084254673993</v>
      </c>
      <c r="U4689">
        <v>0.603102917160658</v>
      </c>
      <c r="V4689">
        <v>25.131851532523601</v>
      </c>
      <c r="W4689">
        <v>0.20525741147413201</v>
      </c>
      <c r="X4689">
        <v>0.704072456322962</v>
      </c>
      <c r="Y4689">
        <v>-24.930217677240101</v>
      </c>
      <c r="Z4689">
        <v>0.306975110376564</v>
      </c>
      <c r="AA4689">
        <v>0.72610664078822296</v>
      </c>
      <c r="AB4689">
        <v>24.168377445827101</v>
      </c>
      <c r="AC4689">
        <v>7.0489011448141195E-2</v>
      </c>
      <c r="AD4689">
        <v>0.57684129297949804</v>
      </c>
      <c r="AE4689">
        <v>-24.930217677240101</v>
      </c>
      <c r="AF4689">
        <v>4.6407610929182198E-2</v>
      </c>
      <c r="AG4689">
        <v>0.476038960109122</v>
      </c>
      <c r="AH4689">
        <v>25.131851532523601</v>
      </c>
      <c r="AI4689">
        <v>0.35038410267202102</v>
      </c>
      <c r="AJ4689">
        <v>0.78121606160956403</v>
      </c>
      <c r="AK4689">
        <v>-24.061462247796701</v>
      </c>
    </row>
    <row r="4690" spans="1:37" x14ac:dyDescent="0.2">
      <c r="A4690" t="s">
        <v>13888</v>
      </c>
      <c r="B4690">
        <v>240460756</v>
      </c>
      <c r="C4690">
        <v>240461045</v>
      </c>
      <c r="D4690">
        <v>290</v>
      </c>
      <c r="E4690" t="s">
        <v>15953</v>
      </c>
      <c r="F4690">
        <v>3</v>
      </c>
      <c r="G4690" t="s">
        <v>15954</v>
      </c>
      <c r="H4690" t="s">
        <v>31032</v>
      </c>
      <c r="I4690">
        <v>2</v>
      </c>
      <c r="J4690">
        <v>240463397</v>
      </c>
      <c r="K4690">
        <v>240466200</v>
      </c>
      <c r="L4690">
        <v>2804</v>
      </c>
      <c r="M4690">
        <v>1</v>
      </c>
      <c r="N4690">
        <v>2817</v>
      </c>
      <c r="O4690" t="s">
        <v>15955</v>
      </c>
      <c r="P4690">
        <v>-2352</v>
      </c>
      <c r="Q4690" t="s">
        <v>15951</v>
      </c>
      <c r="R4690" t="s">
        <v>15952</v>
      </c>
      <c r="S4690" t="s">
        <v>34285</v>
      </c>
      <c r="T4690" t="s">
        <v>40</v>
      </c>
      <c r="U4690" t="s">
        <v>40</v>
      </c>
      <c r="V4690">
        <v>0</v>
      </c>
      <c r="W4690">
        <v>0.29261482077562401</v>
      </c>
      <c r="X4690">
        <v>0.704072456322962</v>
      </c>
      <c r="Y4690">
        <v>24.350253970056698</v>
      </c>
      <c r="Z4690">
        <v>0.306975110376564</v>
      </c>
      <c r="AA4690">
        <v>0.72610664078822296</v>
      </c>
      <c r="AB4690">
        <v>24.301508568158901</v>
      </c>
      <c r="AC4690">
        <v>0.27780950890804001</v>
      </c>
      <c r="AD4690">
        <v>0.68253123924728298</v>
      </c>
      <c r="AE4690">
        <v>24.3389832717885</v>
      </c>
      <c r="AF4690">
        <v>0.32549523997010099</v>
      </c>
      <c r="AG4690">
        <v>0.70473078222419605</v>
      </c>
      <c r="AH4690">
        <v>-24.2649826939228</v>
      </c>
      <c r="AI4690">
        <v>0.56157887380500204</v>
      </c>
      <c r="AJ4690">
        <v>0.78121606160956403</v>
      </c>
      <c r="AK4690">
        <v>1.1670199662071901</v>
      </c>
    </row>
    <row r="4691" spans="1:37" x14ac:dyDescent="0.2">
      <c r="A4691" t="s">
        <v>13888</v>
      </c>
      <c r="B4691">
        <v>240510513</v>
      </c>
      <c r="C4691">
        <v>240510763</v>
      </c>
      <c r="D4691">
        <v>251</v>
      </c>
      <c r="E4691" t="s">
        <v>15956</v>
      </c>
      <c r="F4691">
        <v>4</v>
      </c>
      <c r="G4691" t="s">
        <v>15957</v>
      </c>
      <c r="H4691" t="s">
        <v>31032</v>
      </c>
      <c r="I4691">
        <v>2</v>
      </c>
      <c r="J4691">
        <v>240500524</v>
      </c>
      <c r="K4691">
        <v>240507809</v>
      </c>
      <c r="L4691">
        <v>7286</v>
      </c>
      <c r="M4691">
        <v>2</v>
      </c>
      <c r="N4691">
        <v>51281</v>
      </c>
      <c r="O4691" t="s">
        <v>15958</v>
      </c>
      <c r="P4691">
        <v>-2704</v>
      </c>
      <c r="Q4691" t="s">
        <v>15959</v>
      </c>
      <c r="R4691" t="s">
        <v>15960</v>
      </c>
      <c r="S4691" t="s">
        <v>34286</v>
      </c>
      <c r="T4691">
        <v>8.8407481283857503E-2</v>
      </c>
      <c r="U4691">
        <v>0.603102917160658</v>
      </c>
      <c r="V4691">
        <v>-24.895692463437999</v>
      </c>
      <c r="W4691" t="s">
        <v>40</v>
      </c>
      <c r="X4691" t="s">
        <v>40</v>
      </c>
      <c r="Y4691">
        <v>0</v>
      </c>
      <c r="Z4691">
        <v>1.7313209044554401E-2</v>
      </c>
      <c r="AA4691">
        <v>0.72610664078822296</v>
      </c>
      <c r="AB4691">
        <v>-24.895692463437999</v>
      </c>
      <c r="AC4691">
        <v>0.17695932866387601</v>
      </c>
      <c r="AD4691">
        <v>0.68253123924728298</v>
      </c>
      <c r="AE4691">
        <v>24.040082410188901</v>
      </c>
      <c r="AF4691">
        <v>0.22065000948199101</v>
      </c>
      <c r="AG4691">
        <v>0.68151250837662902</v>
      </c>
      <c r="AH4691">
        <v>-23.966081833146902</v>
      </c>
      <c r="AI4691">
        <v>0.24456414000292601</v>
      </c>
      <c r="AJ4691">
        <v>0.78121606160956403</v>
      </c>
      <c r="AK4691">
        <v>-23.895692509657401</v>
      </c>
    </row>
    <row r="4692" spans="1:37" x14ac:dyDescent="0.2">
      <c r="A4692" t="s">
        <v>13888</v>
      </c>
      <c r="B4692">
        <v>240629308</v>
      </c>
      <c r="C4692">
        <v>240629460</v>
      </c>
      <c r="D4692">
        <v>153</v>
      </c>
      <c r="E4692" t="s">
        <v>15961</v>
      </c>
      <c r="F4692">
        <v>0</v>
      </c>
      <c r="G4692" t="s">
        <v>15962</v>
      </c>
      <c r="H4692" t="s">
        <v>31274</v>
      </c>
      <c r="I4692">
        <v>2</v>
      </c>
      <c r="J4692">
        <v>240625480</v>
      </c>
      <c r="K4692">
        <v>240633159</v>
      </c>
      <c r="L4692">
        <v>7680</v>
      </c>
      <c r="M4692">
        <v>1</v>
      </c>
      <c r="N4692">
        <v>2859</v>
      </c>
      <c r="O4692" t="s">
        <v>15963</v>
      </c>
      <c r="P4692">
        <v>3828</v>
      </c>
      <c r="Q4692" t="s">
        <v>15964</v>
      </c>
      <c r="R4692" t="s">
        <v>15965</v>
      </c>
      <c r="S4692" t="s">
        <v>34287</v>
      </c>
      <c r="T4692">
        <v>0.97213403838398904</v>
      </c>
      <c r="U4692">
        <v>1</v>
      </c>
      <c r="V4692">
        <v>2.1948250187667</v>
      </c>
      <c r="W4692">
        <v>0.38920677604595899</v>
      </c>
      <c r="X4692">
        <v>0.704072456322962</v>
      </c>
      <c r="Y4692">
        <v>-24.8811191070915</v>
      </c>
      <c r="Z4692">
        <v>0.69013698642955401</v>
      </c>
      <c r="AA4692">
        <v>0.84521697243271998</v>
      </c>
      <c r="AB4692">
        <v>1.2313509333607</v>
      </c>
      <c r="AC4692">
        <v>0.71753805159658501</v>
      </c>
      <c r="AD4692">
        <v>0.87989882095915395</v>
      </c>
      <c r="AE4692">
        <v>-2.84880110388122</v>
      </c>
      <c r="AF4692">
        <v>0.61410715005536498</v>
      </c>
      <c r="AG4692">
        <v>0.80674443595273604</v>
      </c>
      <c r="AH4692">
        <v>3.1244355227024201</v>
      </c>
      <c r="AI4692">
        <v>0.35038410267202102</v>
      </c>
      <c r="AJ4692">
        <v>0.78121606160956403</v>
      </c>
      <c r="AK4692">
        <v>-24.3102484358262</v>
      </c>
    </row>
    <row r="4693" spans="1:37" x14ac:dyDescent="0.2">
      <c r="A4693" t="s">
        <v>13888</v>
      </c>
      <c r="B4693">
        <v>240693013</v>
      </c>
      <c r="C4693">
        <v>240693177</v>
      </c>
      <c r="D4693">
        <v>165</v>
      </c>
      <c r="E4693" t="s">
        <v>15966</v>
      </c>
      <c r="F4693">
        <v>5</v>
      </c>
      <c r="G4693" t="s">
        <v>15967</v>
      </c>
      <c r="H4693" t="s">
        <v>30999</v>
      </c>
      <c r="I4693">
        <v>2</v>
      </c>
      <c r="J4693">
        <v>240691866</v>
      </c>
      <c r="K4693">
        <v>240698483</v>
      </c>
      <c r="L4693">
        <v>6618</v>
      </c>
      <c r="M4693">
        <v>1</v>
      </c>
      <c r="N4693">
        <v>375318</v>
      </c>
      <c r="O4693" t="s">
        <v>15968</v>
      </c>
      <c r="P4693">
        <v>1147</v>
      </c>
      <c r="Q4693" t="s">
        <v>15969</v>
      </c>
      <c r="R4693" t="s">
        <v>15970</v>
      </c>
      <c r="S4693" t="s">
        <v>34288</v>
      </c>
      <c r="T4693">
        <v>0.152084254673993</v>
      </c>
      <c r="U4693">
        <v>0.603102917160658</v>
      </c>
      <c r="V4693">
        <v>25.179640619593101</v>
      </c>
      <c r="W4693">
        <v>0.29261482077562401</v>
      </c>
      <c r="X4693">
        <v>0.704072456322962</v>
      </c>
      <c r="Y4693">
        <v>24.244770205814799</v>
      </c>
      <c r="Z4693">
        <v>0.306975110376564</v>
      </c>
      <c r="AA4693">
        <v>0.72610664078822296</v>
      </c>
      <c r="AB4693">
        <v>24.216166531681999</v>
      </c>
      <c r="AC4693">
        <v>0.27780950890804001</v>
      </c>
      <c r="AD4693">
        <v>0.68253123924728298</v>
      </c>
      <c r="AE4693">
        <v>24.253641235202601</v>
      </c>
      <c r="AF4693">
        <v>4.6407610929182198E-2</v>
      </c>
      <c r="AG4693">
        <v>0.476038960109122</v>
      </c>
      <c r="AH4693">
        <v>25.179640619593101</v>
      </c>
      <c r="AI4693">
        <v>0.59609816080359102</v>
      </c>
      <c r="AJ4693">
        <v>0.78121606160956403</v>
      </c>
      <c r="AK4693">
        <v>1.1267019779202501</v>
      </c>
    </row>
    <row r="4694" spans="1:37" x14ac:dyDescent="0.2">
      <c r="A4694" t="s">
        <v>13888</v>
      </c>
      <c r="B4694">
        <v>240931020</v>
      </c>
      <c r="C4694">
        <v>240931162</v>
      </c>
      <c r="D4694">
        <v>143</v>
      </c>
      <c r="E4694" t="s">
        <v>15971</v>
      </c>
      <c r="F4694">
        <v>7</v>
      </c>
      <c r="G4694" t="s">
        <v>15972</v>
      </c>
      <c r="H4694" t="s">
        <v>30999</v>
      </c>
      <c r="I4694">
        <v>2</v>
      </c>
      <c r="J4694">
        <v>240932519</v>
      </c>
      <c r="K4694">
        <v>240933317</v>
      </c>
      <c r="L4694">
        <v>799</v>
      </c>
      <c r="M4694">
        <v>1</v>
      </c>
      <c r="N4694">
        <v>728763</v>
      </c>
      <c r="O4694" t="s">
        <v>15973</v>
      </c>
      <c r="P4694">
        <v>-1357</v>
      </c>
      <c r="Q4694" t="s">
        <v>15974</v>
      </c>
      <c r="R4694" t="s">
        <v>15975</v>
      </c>
      <c r="S4694" t="s">
        <v>34289</v>
      </c>
      <c r="T4694">
        <v>7.3374270299014499E-2</v>
      </c>
      <c r="U4694">
        <v>0.603102917160658</v>
      </c>
      <c r="V4694">
        <v>26.0218518309409</v>
      </c>
      <c r="W4694">
        <v>0.69201225521665499</v>
      </c>
      <c r="X4694">
        <v>0.95159051474143896</v>
      </c>
      <c r="Y4694">
        <v>2.0773362704302599E-2</v>
      </c>
      <c r="Z4694">
        <v>0.203350924423461</v>
      </c>
      <c r="AA4694">
        <v>0.72610664078822296</v>
      </c>
      <c r="AB4694">
        <v>25.058377727081901</v>
      </c>
      <c r="AC4694">
        <v>0.30184355666711699</v>
      </c>
      <c r="AD4694">
        <v>0.68253123924728298</v>
      </c>
      <c r="AE4694">
        <v>-0.97922659317701299</v>
      </c>
      <c r="AF4694">
        <v>1.3497623430991999E-2</v>
      </c>
      <c r="AG4694">
        <v>0.476038960109122</v>
      </c>
      <c r="AH4694">
        <v>26.0218518309409</v>
      </c>
      <c r="AI4694">
        <v>0.95029317176085903</v>
      </c>
      <c r="AJ4694">
        <v>0.98621344597861504</v>
      </c>
      <c r="AK4694">
        <v>0.88952879245159999</v>
      </c>
    </row>
    <row r="4695" spans="1:37" x14ac:dyDescent="0.2">
      <c r="A4695" t="s">
        <v>13888</v>
      </c>
      <c r="B4695">
        <v>240931162</v>
      </c>
      <c r="C4695">
        <v>240931304</v>
      </c>
      <c r="D4695">
        <v>143</v>
      </c>
      <c r="E4695" t="s">
        <v>15976</v>
      </c>
      <c r="F4695">
        <v>5</v>
      </c>
      <c r="G4695" t="s">
        <v>15977</v>
      </c>
      <c r="H4695" t="s">
        <v>30999</v>
      </c>
      <c r="I4695">
        <v>2</v>
      </c>
      <c r="J4695">
        <v>240932519</v>
      </c>
      <c r="K4695">
        <v>240933317</v>
      </c>
      <c r="L4695">
        <v>799</v>
      </c>
      <c r="M4695">
        <v>1</v>
      </c>
      <c r="N4695">
        <v>728763</v>
      </c>
      <c r="O4695" t="s">
        <v>15973</v>
      </c>
      <c r="P4695">
        <v>-1215</v>
      </c>
      <c r="Q4695" t="s">
        <v>15974</v>
      </c>
      <c r="R4695" t="s">
        <v>15975</v>
      </c>
      <c r="S4695" t="s">
        <v>34289</v>
      </c>
      <c r="T4695">
        <v>7.3374270299014499E-2</v>
      </c>
      <c r="U4695">
        <v>0.603102917160658</v>
      </c>
      <c r="V4695">
        <v>26.0218518309409</v>
      </c>
      <c r="W4695">
        <v>0.69201225521665499</v>
      </c>
      <c r="X4695">
        <v>0.95159051474143896</v>
      </c>
      <c r="Y4695">
        <v>2.0773362704302599E-2</v>
      </c>
      <c r="Z4695">
        <v>0.203350924423461</v>
      </c>
      <c r="AA4695">
        <v>0.72610664078822296</v>
      </c>
      <c r="AB4695">
        <v>25.058377727081901</v>
      </c>
      <c r="AC4695">
        <v>0.30184355666711699</v>
      </c>
      <c r="AD4695">
        <v>0.68253123924728298</v>
      </c>
      <c r="AE4695">
        <v>-0.97922659317701299</v>
      </c>
      <c r="AF4695">
        <v>1.3497623430991999E-2</v>
      </c>
      <c r="AG4695">
        <v>0.476038960109122</v>
      </c>
      <c r="AH4695">
        <v>26.0218518309409</v>
      </c>
      <c r="AI4695">
        <v>0.95029317176085903</v>
      </c>
      <c r="AJ4695">
        <v>0.98621344597861504</v>
      </c>
      <c r="AK4695">
        <v>0.88952879245159999</v>
      </c>
    </row>
    <row r="4696" spans="1:37" x14ac:dyDescent="0.2">
      <c r="A4696" t="s">
        <v>13888</v>
      </c>
      <c r="B4696">
        <v>241562415</v>
      </c>
      <c r="C4696">
        <v>241562596</v>
      </c>
      <c r="D4696">
        <v>182</v>
      </c>
      <c r="E4696" t="s">
        <v>15978</v>
      </c>
      <c r="F4696">
        <v>7</v>
      </c>
      <c r="G4696" t="s">
        <v>15979</v>
      </c>
      <c r="H4696" t="s">
        <v>34290</v>
      </c>
      <c r="I4696">
        <v>2</v>
      </c>
      <c r="J4696">
        <v>241544403</v>
      </c>
      <c r="K4696">
        <v>241558977</v>
      </c>
      <c r="L4696">
        <v>14575</v>
      </c>
      <c r="M4696">
        <v>2</v>
      </c>
      <c r="N4696">
        <v>100379249</v>
      </c>
      <c r="O4696" t="s">
        <v>15980</v>
      </c>
      <c r="P4696">
        <v>-3438</v>
      </c>
      <c r="Q4696" t="s">
        <v>40</v>
      </c>
      <c r="R4696" t="s">
        <v>15981</v>
      </c>
      <c r="S4696" t="s">
        <v>34291</v>
      </c>
      <c r="T4696" t="s">
        <v>40</v>
      </c>
      <c r="U4696" t="s">
        <v>40</v>
      </c>
      <c r="V4696">
        <v>0</v>
      </c>
      <c r="W4696">
        <v>0.123414495547065</v>
      </c>
      <c r="X4696">
        <v>0.704072456322962</v>
      </c>
      <c r="Y4696">
        <v>23.108957560514899</v>
      </c>
      <c r="Z4696">
        <v>0.306975110376564</v>
      </c>
      <c r="AA4696">
        <v>0.72610664078822296</v>
      </c>
      <c r="AB4696">
        <v>22.0714830229618</v>
      </c>
      <c r="AC4696">
        <v>0.27780950890804001</v>
      </c>
      <c r="AD4696">
        <v>0.68253123924728298</v>
      </c>
      <c r="AE4696">
        <v>22.108957719987099</v>
      </c>
      <c r="AF4696">
        <v>0.32549523997010099</v>
      </c>
      <c r="AG4696">
        <v>0.70473078222419605</v>
      </c>
      <c r="AH4696">
        <v>-22.034957155329899</v>
      </c>
      <c r="AI4696">
        <v>3.6185182304427702E-2</v>
      </c>
      <c r="AJ4696">
        <v>0.78121606160956403</v>
      </c>
      <c r="AK4696">
        <v>23.108957560514899</v>
      </c>
    </row>
    <row r="4697" spans="1:37" x14ac:dyDescent="0.2">
      <c r="A4697" t="s">
        <v>13888</v>
      </c>
      <c r="B4697">
        <v>241562596</v>
      </c>
      <c r="C4697">
        <v>241562777</v>
      </c>
      <c r="D4697">
        <v>182</v>
      </c>
      <c r="E4697" t="s">
        <v>15982</v>
      </c>
      <c r="F4697">
        <v>4</v>
      </c>
      <c r="G4697" t="s">
        <v>15983</v>
      </c>
      <c r="H4697" t="s">
        <v>34292</v>
      </c>
      <c r="I4697">
        <v>2</v>
      </c>
      <c r="J4697">
        <v>241544403</v>
      </c>
      <c r="K4697">
        <v>241558977</v>
      </c>
      <c r="L4697">
        <v>14575</v>
      </c>
      <c r="M4697">
        <v>2</v>
      </c>
      <c r="N4697">
        <v>100379249</v>
      </c>
      <c r="O4697" t="s">
        <v>15980</v>
      </c>
      <c r="P4697">
        <v>-3619</v>
      </c>
      <c r="Q4697" t="s">
        <v>40</v>
      </c>
      <c r="R4697" t="s">
        <v>15981</v>
      </c>
      <c r="S4697" t="s">
        <v>34291</v>
      </c>
      <c r="T4697" t="s">
        <v>40</v>
      </c>
      <c r="U4697" t="s">
        <v>40</v>
      </c>
      <c r="V4697">
        <v>0</v>
      </c>
      <c r="W4697">
        <v>0.123414495547065</v>
      </c>
      <c r="X4697">
        <v>0.704072456322962</v>
      </c>
      <c r="Y4697">
        <v>23.108957560514899</v>
      </c>
      <c r="Z4697">
        <v>0.306975110376564</v>
      </c>
      <c r="AA4697">
        <v>0.72610664078822296</v>
      </c>
      <c r="AB4697">
        <v>22.0714830229618</v>
      </c>
      <c r="AC4697">
        <v>0.27780950890804001</v>
      </c>
      <c r="AD4697">
        <v>0.68253123924728298</v>
      </c>
      <c r="AE4697">
        <v>22.108957719987099</v>
      </c>
      <c r="AF4697">
        <v>0.32549523997010099</v>
      </c>
      <c r="AG4697">
        <v>0.70473078222419605</v>
      </c>
      <c r="AH4697">
        <v>-22.034957155329899</v>
      </c>
      <c r="AI4697">
        <v>3.6185182304427702E-2</v>
      </c>
      <c r="AJ4697">
        <v>0.78121606160956403</v>
      </c>
      <c r="AK4697">
        <v>23.108957560514899</v>
      </c>
    </row>
    <row r="4698" spans="1:37" x14ac:dyDescent="0.2">
      <c r="A4698" t="s">
        <v>13888</v>
      </c>
      <c r="B4698">
        <v>241624558</v>
      </c>
      <c r="C4698">
        <v>241624724</v>
      </c>
      <c r="D4698">
        <v>167</v>
      </c>
      <c r="E4698" t="s">
        <v>15984</v>
      </c>
      <c r="F4698">
        <v>1</v>
      </c>
      <c r="G4698" t="s">
        <v>15985</v>
      </c>
      <c r="H4698" t="s">
        <v>34293</v>
      </c>
      <c r="I4698">
        <v>2</v>
      </c>
      <c r="J4698">
        <v>241584405</v>
      </c>
      <c r="K4698">
        <v>241617501</v>
      </c>
      <c r="L4698">
        <v>33097</v>
      </c>
      <c r="M4698">
        <v>2</v>
      </c>
      <c r="N4698">
        <v>51078</v>
      </c>
      <c r="O4698" t="s">
        <v>15986</v>
      </c>
      <c r="P4698">
        <v>-7057</v>
      </c>
      <c r="Q4698" t="s">
        <v>15987</v>
      </c>
      <c r="R4698" t="s">
        <v>15988</v>
      </c>
      <c r="S4698" t="s">
        <v>34294</v>
      </c>
      <c r="T4698">
        <v>0.97213403838398904</v>
      </c>
      <c r="U4698">
        <v>1</v>
      </c>
      <c r="V4698">
        <v>1.0617600005293799</v>
      </c>
      <c r="W4698">
        <v>0.20525741147413201</v>
      </c>
      <c r="X4698">
        <v>0.704072456322962</v>
      </c>
      <c r="Y4698">
        <v>-24.831533847150698</v>
      </c>
      <c r="Z4698">
        <v>0.69013698642955401</v>
      </c>
      <c r="AA4698">
        <v>0.84521697243271998</v>
      </c>
      <c r="AB4698">
        <v>9.8285936550538799E-2</v>
      </c>
      <c r="AC4698">
        <v>7.0489011448141195E-2</v>
      </c>
      <c r="AD4698">
        <v>0.57684129297949804</v>
      </c>
      <c r="AE4698">
        <v>-24.831533847150698</v>
      </c>
      <c r="AF4698">
        <v>0.61410715005536498</v>
      </c>
      <c r="AG4698">
        <v>0.80674443595273604</v>
      </c>
      <c r="AH4698">
        <v>1.9913705533614701</v>
      </c>
      <c r="AI4698">
        <v>0.35038410267202102</v>
      </c>
      <c r="AJ4698">
        <v>0.78121606160956403</v>
      </c>
      <c r="AK4698">
        <v>-23.962778420346499</v>
      </c>
    </row>
    <row r="4699" spans="1:37" x14ac:dyDescent="0.2">
      <c r="A4699" t="s">
        <v>13888</v>
      </c>
      <c r="B4699">
        <v>241804553</v>
      </c>
      <c r="C4699">
        <v>241804851</v>
      </c>
      <c r="D4699">
        <v>299</v>
      </c>
      <c r="E4699" t="s">
        <v>15989</v>
      </c>
      <c r="F4699">
        <v>13</v>
      </c>
      <c r="G4699" t="s">
        <v>15990</v>
      </c>
      <c r="H4699" t="s">
        <v>33463</v>
      </c>
      <c r="I4699">
        <v>2</v>
      </c>
      <c r="J4699">
        <v>241809065</v>
      </c>
      <c r="K4699">
        <v>241816493</v>
      </c>
      <c r="L4699">
        <v>7429</v>
      </c>
      <c r="M4699">
        <v>1</v>
      </c>
      <c r="N4699">
        <v>129807</v>
      </c>
      <c r="O4699" t="s">
        <v>15991</v>
      </c>
      <c r="P4699">
        <v>-4214</v>
      </c>
      <c r="Q4699" t="s">
        <v>15992</v>
      </c>
      <c r="R4699" t="s">
        <v>15993</v>
      </c>
      <c r="S4699" t="s">
        <v>34295</v>
      </c>
      <c r="T4699">
        <v>0.152084254673993</v>
      </c>
      <c r="U4699">
        <v>0.603102917160658</v>
      </c>
      <c r="V4699">
        <v>24.728618316832002</v>
      </c>
      <c r="W4699">
        <v>0.38920677604595899</v>
      </c>
      <c r="X4699">
        <v>0.704072456322962</v>
      </c>
      <c r="Y4699">
        <v>-23.073764301755499</v>
      </c>
      <c r="Z4699">
        <v>0.306975110376564</v>
      </c>
      <c r="AA4699">
        <v>0.72610664078822296</v>
      </c>
      <c r="AB4699">
        <v>23.765144242156602</v>
      </c>
      <c r="AC4699">
        <v>0.75388744886274095</v>
      </c>
      <c r="AD4699">
        <v>0.87989882095915395</v>
      </c>
      <c r="AE4699">
        <v>7.3216614910134606E-2</v>
      </c>
      <c r="AF4699">
        <v>4.6407610929182198E-2</v>
      </c>
      <c r="AG4699">
        <v>0.476038960109122</v>
      </c>
      <c r="AH4699">
        <v>24.728618316832002</v>
      </c>
      <c r="AI4699">
        <v>0.35038410267202102</v>
      </c>
      <c r="AJ4699">
        <v>0.78121606160956403</v>
      </c>
      <c r="AK4699">
        <v>-23.6582290460242</v>
      </c>
    </row>
    <row r="4700" spans="1:37" x14ac:dyDescent="0.2">
      <c r="A4700" t="s">
        <v>13888</v>
      </c>
      <c r="B4700">
        <v>242040375</v>
      </c>
      <c r="C4700">
        <v>242040542</v>
      </c>
      <c r="D4700">
        <v>168</v>
      </c>
      <c r="E4700" t="s">
        <v>15994</v>
      </c>
      <c r="F4700">
        <v>5</v>
      </c>
      <c r="G4700" t="s">
        <v>15995</v>
      </c>
      <c r="H4700" t="s">
        <v>30987</v>
      </c>
      <c r="I4700">
        <v>2</v>
      </c>
      <c r="J4700">
        <v>242037716</v>
      </c>
      <c r="K4700">
        <v>242041501</v>
      </c>
      <c r="L4700">
        <v>3786</v>
      </c>
      <c r="M4700">
        <v>2</v>
      </c>
      <c r="N4700">
        <v>105373980</v>
      </c>
      <c r="O4700" t="s">
        <v>15996</v>
      </c>
      <c r="P4700">
        <v>959</v>
      </c>
      <c r="Q4700" t="s">
        <v>40</v>
      </c>
      <c r="R4700" t="s">
        <v>15997</v>
      </c>
      <c r="S4700" t="s">
        <v>34296</v>
      </c>
      <c r="T4700">
        <v>0.17308923567461099</v>
      </c>
      <c r="U4700">
        <v>0.603102917160658</v>
      </c>
      <c r="V4700">
        <v>-24.503570838755699</v>
      </c>
      <c r="W4700">
        <v>0.20525741147413201</v>
      </c>
      <c r="X4700">
        <v>0.704072456322962</v>
      </c>
      <c r="Y4700">
        <v>-24.372326311254099</v>
      </c>
      <c r="Z4700">
        <v>5.50355599158565E-2</v>
      </c>
      <c r="AA4700">
        <v>0.72610664078822296</v>
      </c>
      <c r="AB4700">
        <v>-24.503570838755699</v>
      </c>
      <c r="AC4700">
        <v>7.0489011448141195E-2</v>
      </c>
      <c r="AD4700">
        <v>0.57684129297949804</v>
      </c>
      <c r="AE4700">
        <v>-24.372326311254099</v>
      </c>
      <c r="AF4700">
        <v>0.32549523997010099</v>
      </c>
      <c r="AG4700">
        <v>0.70473078222419605</v>
      </c>
      <c r="AH4700">
        <v>-23.573960221525201</v>
      </c>
      <c r="AI4700">
        <v>0.35038410267202102</v>
      </c>
      <c r="AJ4700">
        <v>0.78121606160956403</v>
      </c>
      <c r="AK4700">
        <v>-23.503570899410398</v>
      </c>
    </row>
    <row r="4701" spans="1:37" x14ac:dyDescent="0.2">
      <c r="A4701" t="s">
        <v>15998</v>
      </c>
      <c r="B4701">
        <v>555782</v>
      </c>
      <c r="C4701">
        <v>555933</v>
      </c>
      <c r="D4701">
        <v>152</v>
      </c>
      <c r="E4701" t="s">
        <v>15999</v>
      </c>
      <c r="F4701">
        <v>2</v>
      </c>
      <c r="G4701" t="s">
        <v>16000</v>
      </c>
      <c r="H4701" t="s">
        <v>31000</v>
      </c>
      <c r="I4701">
        <v>20</v>
      </c>
      <c r="J4701">
        <v>472498</v>
      </c>
      <c r="K4701">
        <v>543835</v>
      </c>
      <c r="L4701">
        <v>71338</v>
      </c>
      <c r="M4701">
        <v>2</v>
      </c>
      <c r="N4701">
        <v>1457</v>
      </c>
      <c r="O4701" t="s">
        <v>16001</v>
      </c>
      <c r="P4701">
        <v>-11947</v>
      </c>
      <c r="Q4701" t="s">
        <v>16002</v>
      </c>
      <c r="R4701" t="s">
        <v>16003</v>
      </c>
      <c r="S4701" t="s">
        <v>34297</v>
      </c>
      <c r="T4701">
        <v>0.21543237033700899</v>
      </c>
      <c r="U4701">
        <v>0.603102917160658</v>
      </c>
      <c r="V4701">
        <v>-1.1202756867163699</v>
      </c>
      <c r="W4701">
        <v>0.45677437087276901</v>
      </c>
      <c r="X4701">
        <v>0.75726018452522603</v>
      </c>
      <c r="Y4701">
        <v>-0.81537021061999404</v>
      </c>
      <c r="Z4701">
        <v>0.11124327621352</v>
      </c>
      <c r="AA4701">
        <v>0.72610664078822296</v>
      </c>
      <c r="AB4701">
        <v>-1.13505764119945</v>
      </c>
      <c r="AC4701">
        <v>0.53583471352073098</v>
      </c>
      <c r="AD4701">
        <v>0.87989882095915395</v>
      </c>
      <c r="AE4701">
        <v>-0.75706876283092195</v>
      </c>
      <c r="AF4701">
        <v>0.41607721648493101</v>
      </c>
      <c r="AG4701">
        <v>0.80674443595273604</v>
      </c>
      <c r="AH4701">
        <v>-0.683786953083377</v>
      </c>
      <c r="AI4701">
        <v>0.47881565140445098</v>
      </c>
      <c r="AJ4701">
        <v>0.78121606160956403</v>
      </c>
      <c r="AK4701">
        <v>-0.53939705871543697</v>
      </c>
    </row>
    <row r="4702" spans="1:37" x14ac:dyDescent="0.2">
      <c r="A4702" t="s">
        <v>15998</v>
      </c>
      <c r="B4702">
        <v>758500</v>
      </c>
      <c r="C4702">
        <v>758648</v>
      </c>
      <c r="D4702">
        <v>149</v>
      </c>
      <c r="E4702" t="s">
        <v>16004</v>
      </c>
      <c r="F4702">
        <v>2</v>
      </c>
      <c r="G4702" t="s">
        <v>16005</v>
      </c>
      <c r="H4702" t="s">
        <v>31000</v>
      </c>
      <c r="I4702">
        <v>20</v>
      </c>
      <c r="J4702">
        <v>760080</v>
      </c>
      <c r="K4702">
        <v>765825</v>
      </c>
      <c r="L4702">
        <v>5746</v>
      </c>
      <c r="M4702">
        <v>2</v>
      </c>
      <c r="N4702">
        <v>113278</v>
      </c>
      <c r="O4702" t="s">
        <v>16006</v>
      </c>
      <c r="P4702">
        <v>7177</v>
      </c>
      <c r="Q4702" t="s">
        <v>16007</v>
      </c>
      <c r="R4702" t="s">
        <v>16008</v>
      </c>
      <c r="S4702" t="s">
        <v>34298</v>
      </c>
      <c r="T4702" t="s">
        <v>40</v>
      </c>
      <c r="U4702" t="s">
        <v>40</v>
      </c>
      <c r="V4702">
        <v>0</v>
      </c>
      <c r="W4702">
        <v>0.38920677604595899</v>
      </c>
      <c r="X4702">
        <v>0.704072456322962</v>
      </c>
      <c r="Y4702">
        <v>-24.6342853542067</v>
      </c>
      <c r="Z4702">
        <v>0.306975110376564</v>
      </c>
      <c r="AA4702">
        <v>0.72610664078822296</v>
      </c>
      <c r="AB4702">
        <v>24.6875804136345</v>
      </c>
      <c r="AC4702">
        <v>0.71753805159658501</v>
      </c>
      <c r="AD4702">
        <v>0.87989882095915395</v>
      </c>
      <c r="AE4702">
        <v>-1.1213135628662001</v>
      </c>
      <c r="AF4702">
        <v>0.32549523997010099</v>
      </c>
      <c r="AG4702">
        <v>0.70473078222419605</v>
      </c>
      <c r="AH4702">
        <v>-24.6510545389784</v>
      </c>
      <c r="AI4702">
        <v>0.35038410267202102</v>
      </c>
      <c r="AJ4702">
        <v>0.78121606160956403</v>
      </c>
      <c r="AK4702">
        <v>-24.5806652138251</v>
      </c>
    </row>
    <row r="4703" spans="1:37" x14ac:dyDescent="0.2">
      <c r="A4703" t="s">
        <v>15998</v>
      </c>
      <c r="B4703">
        <v>924830</v>
      </c>
      <c r="C4703">
        <v>924983</v>
      </c>
      <c r="D4703">
        <v>154</v>
      </c>
      <c r="E4703" t="s">
        <v>16009</v>
      </c>
      <c r="F4703">
        <v>0</v>
      </c>
      <c r="G4703" t="s">
        <v>16010</v>
      </c>
      <c r="H4703" t="s">
        <v>31000</v>
      </c>
      <c r="I4703">
        <v>20</v>
      </c>
      <c r="J4703">
        <v>869900</v>
      </c>
      <c r="K4703">
        <v>916334</v>
      </c>
      <c r="L4703">
        <v>46435</v>
      </c>
      <c r="M4703">
        <v>2</v>
      </c>
      <c r="N4703">
        <v>51378</v>
      </c>
      <c r="O4703" t="s">
        <v>16011</v>
      </c>
      <c r="P4703">
        <v>-8496</v>
      </c>
      <c r="Q4703" t="s">
        <v>16012</v>
      </c>
      <c r="R4703" t="s">
        <v>16013</v>
      </c>
      <c r="S4703" t="s">
        <v>34299</v>
      </c>
      <c r="T4703">
        <v>0.29312815279676102</v>
      </c>
      <c r="U4703">
        <v>0.603102917160658</v>
      </c>
      <c r="V4703">
        <v>0.449620628074339</v>
      </c>
      <c r="W4703">
        <v>0.97953511713458796</v>
      </c>
      <c r="X4703">
        <v>0.982615762229473</v>
      </c>
      <c r="Y4703">
        <v>-6.4372391025139003E-2</v>
      </c>
      <c r="Z4703">
        <v>0.41915604139574297</v>
      </c>
      <c r="AA4703">
        <v>0.84435025072159198</v>
      </c>
      <c r="AB4703">
        <v>0.29942907715517297</v>
      </c>
      <c r="AC4703">
        <v>0.37409076882633402</v>
      </c>
      <c r="AD4703">
        <v>0.78091900220023402</v>
      </c>
      <c r="AE4703">
        <v>-0.47981496794587303</v>
      </c>
      <c r="AF4703">
        <v>0.40008719273487198</v>
      </c>
      <c r="AG4703">
        <v>0.80674443595273604</v>
      </c>
      <c r="AH4703">
        <v>0.39019567171826702</v>
      </c>
      <c r="AI4703">
        <v>0.32031859635492199</v>
      </c>
      <c r="AJ4703">
        <v>0.78121606160956403</v>
      </c>
      <c r="AK4703">
        <v>0.32444262935549401</v>
      </c>
    </row>
    <row r="4704" spans="1:37" x14ac:dyDescent="0.2">
      <c r="A4704" t="s">
        <v>15998</v>
      </c>
      <c r="B4704">
        <v>1634193</v>
      </c>
      <c r="C4704">
        <v>1634433</v>
      </c>
      <c r="D4704">
        <v>241</v>
      </c>
      <c r="E4704" t="s">
        <v>16014</v>
      </c>
      <c r="F4704">
        <v>11</v>
      </c>
      <c r="G4704" t="s">
        <v>16015</v>
      </c>
      <c r="H4704" t="s">
        <v>30987</v>
      </c>
      <c r="I4704">
        <v>20</v>
      </c>
      <c r="J4704">
        <v>1633626</v>
      </c>
      <c r="K4704">
        <v>1638454</v>
      </c>
      <c r="L4704">
        <v>4829</v>
      </c>
      <c r="M4704">
        <v>1</v>
      </c>
      <c r="N4704">
        <v>101929010</v>
      </c>
      <c r="O4704" t="s">
        <v>16016</v>
      </c>
      <c r="P4704">
        <v>567</v>
      </c>
      <c r="Q4704" t="s">
        <v>16017</v>
      </c>
      <c r="R4704" t="s">
        <v>16018</v>
      </c>
      <c r="S4704" t="s">
        <v>34300</v>
      </c>
      <c r="T4704">
        <v>0.37923069261445502</v>
      </c>
      <c r="U4704">
        <v>0.63526267734568898</v>
      </c>
      <c r="V4704">
        <v>0.959912894564109</v>
      </c>
      <c r="W4704">
        <v>0.37098050208070799</v>
      </c>
      <c r="X4704">
        <v>0.704072456322962</v>
      </c>
      <c r="Y4704">
        <v>0.74276445425270199</v>
      </c>
      <c r="Z4704">
        <v>0.33485665132385001</v>
      </c>
      <c r="AA4704">
        <v>0.77712332956806995</v>
      </c>
      <c r="AB4704">
        <v>0.81205161196801501</v>
      </c>
      <c r="AC4704">
        <v>0.300171874603684</v>
      </c>
      <c r="AD4704">
        <v>0.68253123924728298</v>
      </c>
      <c r="AE4704">
        <v>0.58631890163978495</v>
      </c>
      <c r="AF4704">
        <v>0.54960985351137703</v>
      </c>
      <c r="AG4704">
        <v>0.80674443595273604</v>
      </c>
      <c r="AH4704">
        <v>0.62166818040920602</v>
      </c>
      <c r="AI4704">
        <v>0.56266005355533499</v>
      </c>
      <c r="AJ4704">
        <v>0.78121606160956403</v>
      </c>
      <c r="AK4704">
        <v>0.54234350588831703</v>
      </c>
    </row>
    <row r="4705" spans="1:37" x14ac:dyDescent="0.2">
      <c r="A4705" t="s">
        <v>15998</v>
      </c>
      <c r="B4705">
        <v>1803732</v>
      </c>
      <c r="C4705">
        <v>1803925</v>
      </c>
      <c r="D4705">
        <v>194</v>
      </c>
      <c r="E4705" t="s">
        <v>16019</v>
      </c>
      <c r="F4705">
        <v>29</v>
      </c>
      <c r="G4705" t="s">
        <v>16020</v>
      </c>
      <c r="H4705" t="s">
        <v>34301</v>
      </c>
      <c r="I4705">
        <v>20</v>
      </c>
      <c r="J4705">
        <v>1733180</v>
      </c>
      <c r="K4705">
        <v>1810651</v>
      </c>
      <c r="L4705">
        <v>77472</v>
      </c>
      <c r="M4705">
        <v>2</v>
      </c>
      <c r="N4705">
        <v>107984104</v>
      </c>
      <c r="O4705" t="s">
        <v>16021</v>
      </c>
      <c r="P4705">
        <v>6726</v>
      </c>
      <c r="Q4705" t="s">
        <v>40</v>
      </c>
      <c r="R4705" t="s">
        <v>16022</v>
      </c>
      <c r="S4705" t="s">
        <v>34302</v>
      </c>
      <c r="T4705">
        <v>8.8407481283857503E-2</v>
      </c>
      <c r="U4705">
        <v>0.603102917160658</v>
      </c>
      <c r="V4705">
        <v>-25.671412391841301</v>
      </c>
      <c r="W4705">
        <v>6.2825850358688304E-2</v>
      </c>
      <c r="X4705">
        <v>0.704072456322962</v>
      </c>
      <c r="Y4705">
        <v>-25.585523202379999</v>
      </c>
      <c r="Z4705">
        <v>7.9061682797739105E-2</v>
      </c>
      <c r="AA4705">
        <v>0.72610664078822296</v>
      </c>
      <c r="AB4705">
        <v>-5.8616962457589299</v>
      </c>
      <c r="AC4705">
        <v>8.8372216911897592E-3</v>
      </c>
      <c r="AD4705">
        <v>0.57684129297949804</v>
      </c>
      <c r="AE4705">
        <v>-25.585523202379999</v>
      </c>
      <c r="AF4705">
        <v>0.15203231574161999</v>
      </c>
      <c r="AG4705">
        <v>0.68151250837662902</v>
      </c>
      <c r="AH4705">
        <v>-24.787157084727699</v>
      </c>
      <c r="AI4705">
        <v>0.17351581260912399</v>
      </c>
      <c r="AJ4705">
        <v>0.78121606160956403</v>
      </c>
      <c r="AK4705">
        <v>-24.716767759327901</v>
      </c>
    </row>
    <row r="4706" spans="1:37" x14ac:dyDescent="0.2">
      <c r="A4706" t="s">
        <v>15998</v>
      </c>
      <c r="B4706">
        <v>1887697</v>
      </c>
      <c r="C4706">
        <v>1887849</v>
      </c>
      <c r="D4706">
        <v>153</v>
      </c>
      <c r="E4706" t="s">
        <v>16023</v>
      </c>
      <c r="F4706">
        <v>1</v>
      </c>
      <c r="G4706" t="s">
        <v>16024</v>
      </c>
      <c r="H4706" t="s">
        <v>31000</v>
      </c>
      <c r="I4706">
        <v>20</v>
      </c>
      <c r="J4706">
        <v>1888128</v>
      </c>
      <c r="K4706">
        <v>1891202</v>
      </c>
      <c r="L4706">
        <v>3075</v>
      </c>
      <c r="M4706">
        <v>2</v>
      </c>
      <c r="N4706">
        <v>107984088</v>
      </c>
      <c r="O4706" t="s">
        <v>16025</v>
      </c>
      <c r="P4706">
        <v>3353</v>
      </c>
      <c r="Q4706" t="s">
        <v>40</v>
      </c>
      <c r="R4706" t="s">
        <v>16026</v>
      </c>
      <c r="S4706" t="s">
        <v>34303</v>
      </c>
      <c r="T4706">
        <v>0.56354823081344896</v>
      </c>
      <c r="U4706">
        <v>0.81214233890638399</v>
      </c>
      <c r="V4706">
        <v>-4.1221256563755597</v>
      </c>
      <c r="W4706">
        <v>0.94067867906597702</v>
      </c>
      <c r="X4706">
        <v>0.95159051474143896</v>
      </c>
      <c r="Y4706">
        <v>-2.7582974579875401</v>
      </c>
      <c r="Z4706">
        <v>0.48462788743282897</v>
      </c>
      <c r="AA4706">
        <v>0.84435025072159198</v>
      </c>
      <c r="AB4706">
        <v>-3.9270162483563902</v>
      </c>
      <c r="AC4706">
        <v>0.56718065613419599</v>
      </c>
      <c r="AD4706">
        <v>0.87989882095915395</v>
      </c>
      <c r="AE4706">
        <v>-3.75829703721329</v>
      </c>
      <c r="AF4706">
        <v>0.68997179462344205</v>
      </c>
      <c r="AG4706">
        <v>0.83846513202101103</v>
      </c>
      <c r="AH4706">
        <v>-3.28661851674272</v>
      </c>
      <c r="AI4706">
        <v>0.45687063064905098</v>
      </c>
      <c r="AJ4706">
        <v>0.78121606160956403</v>
      </c>
      <c r="AK4706">
        <v>-1.8895420426399501</v>
      </c>
    </row>
    <row r="4707" spans="1:37" x14ac:dyDescent="0.2">
      <c r="A4707" t="s">
        <v>15998</v>
      </c>
      <c r="B4707">
        <v>2205210</v>
      </c>
      <c r="C4707">
        <v>2205490</v>
      </c>
      <c r="D4707">
        <v>281</v>
      </c>
      <c r="E4707" t="s">
        <v>16027</v>
      </c>
      <c r="F4707">
        <v>5</v>
      </c>
      <c r="G4707" t="s">
        <v>16028</v>
      </c>
      <c r="H4707" t="s">
        <v>30999</v>
      </c>
      <c r="I4707">
        <v>20</v>
      </c>
      <c r="J4707">
        <v>2207217</v>
      </c>
      <c r="K4707">
        <v>2213151</v>
      </c>
      <c r="L4707">
        <v>5935</v>
      </c>
      <c r="M4707">
        <v>1</v>
      </c>
      <c r="N4707">
        <v>388780</v>
      </c>
      <c r="O4707" t="s">
        <v>16029</v>
      </c>
      <c r="P4707">
        <v>-1727</v>
      </c>
      <c r="Q4707" t="s">
        <v>40</v>
      </c>
      <c r="R4707" t="s">
        <v>16030</v>
      </c>
      <c r="S4707" t="s">
        <v>34304</v>
      </c>
      <c r="T4707">
        <v>0.644035865418358</v>
      </c>
      <c r="U4707">
        <v>0.84904924635754497</v>
      </c>
      <c r="V4707">
        <v>0.51679882744858696</v>
      </c>
      <c r="W4707">
        <v>0.46193634366738701</v>
      </c>
      <c r="X4707">
        <v>0.75726018452522603</v>
      </c>
      <c r="Y4707">
        <v>1.46270275720558</v>
      </c>
      <c r="Z4707">
        <v>0.57853978204985401</v>
      </c>
      <c r="AA4707">
        <v>0.84521697243271998</v>
      </c>
      <c r="AB4707">
        <v>0.32239736774569</v>
      </c>
      <c r="AC4707">
        <v>0.59090205226999604</v>
      </c>
      <c r="AD4707">
        <v>0.87989882095915395</v>
      </c>
      <c r="AE4707">
        <v>1.4632812163025399</v>
      </c>
      <c r="AF4707">
        <v>0.77173648502780101</v>
      </c>
      <c r="AG4707">
        <v>0.88417364479730298</v>
      </c>
      <c r="AH4707">
        <v>0.47589518363553102</v>
      </c>
      <c r="AI4707">
        <v>0.43521265639500101</v>
      </c>
      <c r="AJ4707">
        <v>0.78121606160956403</v>
      </c>
      <c r="AK4707">
        <v>0.61832459196445799</v>
      </c>
    </row>
    <row r="4708" spans="1:37" x14ac:dyDescent="0.2">
      <c r="A4708" t="s">
        <v>15998</v>
      </c>
      <c r="B4708">
        <v>2638970</v>
      </c>
      <c r="C4708">
        <v>2639253</v>
      </c>
      <c r="D4708">
        <v>284</v>
      </c>
      <c r="E4708" t="s">
        <v>16031</v>
      </c>
      <c r="F4708">
        <v>9</v>
      </c>
      <c r="G4708" t="s">
        <v>16032</v>
      </c>
      <c r="H4708" t="s">
        <v>34305</v>
      </c>
      <c r="I4708">
        <v>20</v>
      </c>
      <c r="J4708">
        <v>2652593</v>
      </c>
      <c r="K4708">
        <v>2658039</v>
      </c>
      <c r="L4708">
        <v>5447</v>
      </c>
      <c r="M4708">
        <v>1</v>
      </c>
      <c r="N4708">
        <v>10528</v>
      </c>
      <c r="O4708" t="s">
        <v>16033</v>
      </c>
      <c r="P4708">
        <v>-13340</v>
      </c>
      <c r="Q4708" t="s">
        <v>16034</v>
      </c>
      <c r="R4708" t="s">
        <v>16035</v>
      </c>
      <c r="S4708" t="s">
        <v>34306</v>
      </c>
      <c r="T4708">
        <v>0.32911398597860803</v>
      </c>
      <c r="U4708">
        <v>0.603102917160658</v>
      </c>
      <c r="V4708">
        <v>23.585586116346601</v>
      </c>
      <c r="W4708" t="s">
        <v>40</v>
      </c>
      <c r="X4708" t="s">
        <v>40</v>
      </c>
      <c r="Y4708">
        <v>0</v>
      </c>
      <c r="Z4708">
        <v>0.306975110376564</v>
      </c>
      <c r="AA4708">
        <v>0.72610664078822296</v>
      </c>
      <c r="AB4708">
        <v>23.522585116647999</v>
      </c>
      <c r="AC4708">
        <v>0.27780950890804001</v>
      </c>
      <c r="AD4708">
        <v>0.68253123924728298</v>
      </c>
      <c r="AE4708">
        <v>23.560059818996901</v>
      </c>
      <c r="AF4708">
        <v>0.61410715005536498</v>
      </c>
      <c r="AG4708">
        <v>0.80674443595273604</v>
      </c>
      <c r="AH4708">
        <v>1.20643178952059</v>
      </c>
      <c r="AI4708">
        <v>0.35038410267202102</v>
      </c>
      <c r="AJ4708">
        <v>0.78121606160956403</v>
      </c>
      <c r="AK4708">
        <v>-23.4156699219408</v>
      </c>
    </row>
    <row r="4709" spans="1:37" x14ac:dyDescent="0.2">
      <c r="A4709" t="s">
        <v>15998</v>
      </c>
      <c r="B4709">
        <v>3168067</v>
      </c>
      <c r="C4709">
        <v>3168222</v>
      </c>
      <c r="D4709">
        <v>156</v>
      </c>
      <c r="E4709" t="s">
        <v>16036</v>
      </c>
      <c r="F4709">
        <v>13</v>
      </c>
      <c r="G4709" t="s">
        <v>16037</v>
      </c>
      <c r="H4709" t="s">
        <v>30987</v>
      </c>
      <c r="I4709">
        <v>20</v>
      </c>
      <c r="J4709">
        <v>3162617</v>
      </c>
      <c r="K4709">
        <v>3168561</v>
      </c>
      <c r="L4709">
        <v>5945</v>
      </c>
      <c r="M4709">
        <v>2</v>
      </c>
      <c r="N4709">
        <v>9762</v>
      </c>
      <c r="O4709" t="s">
        <v>16038</v>
      </c>
      <c r="P4709">
        <v>339</v>
      </c>
      <c r="Q4709" t="s">
        <v>16039</v>
      </c>
      <c r="R4709" t="s">
        <v>16040</v>
      </c>
      <c r="S4709" t="s">
        <v>34307</v>
      </c>
      <c r="T4709">
        <v>0.97213403838398904</v>
      </c>
      <c r="U4709">
        <v>1</v>
      </c>
      <c r="V4709">
        <v>2.6476360500742202</v>
      </c>
      <c r="W4709">
        <v>0.20525741147413201</v>
      </c>
      <c r="X4709">
        <v>0.704072456322962</v>
      </c>
      <c r="Y4709">
        <v>-23.903691556455801</v>
      </c>
      <c r="Z4709">
        <v>0.93459220503170903</v>
      </c>
      <c r="AA4709">
        <v>0.99919698600769702</v>
      </c>
      <c r="AB4709">
        <v>2.51408926606373</v>
      </c>
      <c r="AC4709">
        <v>0.283630615332017</v>
      </c>
      <c r="AD4709">
        <v>0.68253123924728298</v>
      </c>
      <c r="AE4709">
        <v>-4.1315388347606099</v>
      </c>
      <c r="AF4709">
        <v>0.98343762640780896</v>
      </c>
      <c r="AG4709">
        <v>1</v>
      </c>
      <c r="AH4709">
        <v>1.08137524556263</v>
      </c>
      <c r="AI4709">
        <v>0.24456414000292601</v>
      </c>
      <c r="AJ4709">
        <v>0.78121606160956403</v>
      </c>
      <c r="AK4709">
        <v>-23.164894795715</v>
      </c>
    </row>
    <row r="4710" spans="1:37" x14ac:dyDescent="0.2">
      <c r="A4710" t="s">
        <v>15998</v>
      </c>
      <c r="B4710">
        <v>3168222</v>
      </c>
      <c r="C4710">
        <v>3168377</v>
      </c>
      <c r="D4710">
        <v>156</v>
      </c>
      <c r="E4710" t="s">
        <v>16041</v>
      </c>
      <c r="F4710">
        <v>8</v>
      </c>
      <c r="G4710" t="s">
        <v>16042</v>
      </c>
      <c r="H4710" t="s">
        <v>30987</v>
      </c>
      <c r="I4710">
        <v>20</v>
      </c>
      <c r="J4710">
        <v>3162617</v>
      </c>
      <c r="K4710">
        <v>3168561</v>
      </c>
      <c r="L4710">
        <v>5945</v>
      </c>
      <c r="M4710">
        <v>2</v>
      </c>
      <c r="N4710">
        <v>9762</v>
      </c>
      <c r="O4710" t="s">
        <v>16038</v>
      </c>
      <c r="P4710">
        <v>184</v>
      </c>
      <c r="Q4710" t="s">
        <v>16039</v>
      </c>
      <c r="R4710" t="s">
        <v>16040</v>
      </c>
      <c r="S4710" t="s">
        <v>34307</v>
      </c>
      <c r="T4710">
        <v>0.97213403838398904</v>
      </c>
      <c r="U4710">
        <v>1</v>
      </c>
      <c r="V4710">
        <v>2.6476360500742202</v>
      </c>
      <c r="W4710">
        <v>0.20525741147413201</v>
      </c>
      <c r="X4710">
        <v>0.704072456322962</v>
      </c>
      <c r="Y4710">
        <v>-23.903691556455801</v>
      </c>
      <c r="Z4710">
        <v>0.93459220503170903</v>
      </c>
      <c r="AA4710">
        <v>0.99919698600769702</v>
      </c>
      <c r="AB4710">
        <v>2.51408926606373</v>
      </c>
      <c r="AC4710">
        <v>0.283630615332017</v>
      </c>
      <c r="AD4710">
        <v>0.68253123924728298</v>
      </c>
      <c r="AE4710">
        <v>-4.1315388347606099</v>
      </c>
      <c r="AF4710">
        <v>0.98343762640780896</v>
      </c>
      <c r="AG4710">
        <v>1</v>
      </c>
      <c r="AH4710">
        <v>1.08137524556263</v>
      </c>
      <c r="AI4710">
        <v>0.24456414000292601</v>
      </c>
      <c r="AJ4710">
        <v>0.78121606160956403</v>
      </c>
      <c r="AK4710">
        <v>-23.164894795715</v>
      </c>
    </row>
    <row r="4711" spans="1:37" x14ac:dyDescent="0.2">
      <c r="A4711" t="s">
        <v>15998</v>
      </c>
      <c r="B4711">
        <v>3319008</v>
      </c>
      <c r="C4711">
        <v>3319289</v>
      </c>
      <c r="D4711">
        <v>282</v>
      </c>
      <c r="E4711" t="s">
        <v>16043</v>
      </c>
      <c r="F4711">
        <v>6</v>
      </c>
      <c r="G4711" t="s">
        <v>16044</v>
      </c>
      <c r="H4711" t="s">
        <v>31032</v>
      </c>
      <c r="I4711">
        <v>20</v>
      </c>
      <c r="J4711">
        <v>3295494</v>
      </c>
      <c r="K4711">
        <v>3316090</v>
      </c>
      <c r="L4711">
        <v>20597</v>
      </c>
      <c r="M4711">
        <v>2</v>
      </c>
      <c r="N4711">
        <v>25943</v>
      </c>
      <c r="O4711" t="s">
        <v>16045</v>
      </c>
      <c r="P4711">
        <v>-2918</v>
      </c>
      <c r="Q4711" t="s">
        <v>16046</v>
      </c>
      <c r="R4711" t="s">
        <v>16047</v>
      </c>
      <c r="S4711" t="s">
        <v>34308</v>
      </c>
      <c r="T4711">
        <v>0.89923478520719502</v>
      </c>
      <c r="U4711">
        <v>1</v>
      </c>
      <c r="V4711">
        <v>1.5754679410145001</v>
      </c>
      <c r="W4711">
        <v>0.65075386537994595</v>
      </c>
      <c r="X4711">
        <v>0.94119559056004798</v>
      </c>
      <c r="Y4711">
        <v>-1.9848407363966001</v>
      </c>
      <c r="Z4711">
        <v>0.57853978204985401</v>
      </c>
      <c r="AA4711">
        <v>0.84521697243271998</v>
      </c>
      <c r="AB4711">
        <v>0.61199388540073196</v>
      </c>
      <c r="AC4711">
        <v>0.56718065613419599</v>
      </c>
      <c r="AD4711">
        <v>0.87989882095915395</v>
      </c>
      <c r="AE4711">
        <v>-2.2294440076921198</v>
      </c>
      <c r="AF4711">
        <v>0.43559387281936701</v>
      </c>
      <c r="AG4711">
        <v>0.80674443595273604</v>
      </c>
      <c r="AH4711">
        <v>2.5050784190868201</v>
      </c>
      <c r="AI4711">
        <v>0.78546927494779295</v>
      </c>
      <c r="AJ4711">
        <v>0.92808185275216604</v>
      </c>
      <c r="AK4711">
        <v>-1.309677637584</v>
      </c>
    </row>
    <row r="4712" spans="1:37" x14ac:dyDescent="0.2">
      <c r="A4712" t="s">
        <v>15998</v>
      </c>
      <c r="B4712">
        <v>4806454</v>
      </c>
      <c r="C4712">
        <v>4806664</v>
      </c>
      <c r="D4712">
        <v>211</v>
      </c>
      <c r="E4712" t="s">
        <v>16048</v>
      </c>
      <c r="F4712">
        <v>4</v>
      </c>
      <c r="G4712" t="s">
        <v>16049</v>
      </c>
      <c r="H4712" t="s">
        <v>34309</v>
      </c>
      <c r="I4712">
        <v>20</v>
      </c>
      <c r="J4712">
        <v>4780026</v>
      </c>
      <c r="K4712">
        <v>4815123</v>
      </c>
      <c r="L4712">
        <v>35098</v>
      </c>
      <c r="M4712">
        <v>2</v>
      </c>
      <c r="N4712">
        <v>9770</v>
      </c>
      <c r="O4712" t="s">
        <v>16050</v>
      </c>
      <c r="P4712">
        <v>8459</v>
      </c>
      <c r="Q4712" t="s">
        <v>16051</v>
      </c>
      <c r="R4712" t="s">
        <v>16052</v>
      </c>
      <c r="S4712" t="s">
        <v>34310</v>
      </c>
      <c r="T4712">
        <v>0.254431078355565</v>
      </c>
      <c r="U4712">
        <v>0.603102917160658</v>
      </c>
      <c r="V4712">
        <v>5.2331785335378296</v>
      </c>
      <c r="W4712">
        <v>0.69201225521665499</v>
      </c>
      <c r="X4712">
        <v>0.95159051474143896</v>
      </c>
      <c r="Y4712">
        <v>-1.0872395412924101</v>
      </c>
      <c r="Z4712">
        <v>0.64127342146525201</v>
      </c>
      <c r="AA4712">
        <v>0.84521697243271998</v>
      </c>
      <c r="AB4712">
        <v>4.2697044416764802</v>
      </c>
      <c r="AC4712">
        <v>0.59090205226999604</v>
      </c>
      <c r="AD4712">
        <v>0.87989882095915395</v>
      </c>
      <c r="AE4712">
        <v>-1.9501119979634001</v>
      </c>
      <c r="AF4712">
        <v>6.4397970358010495E-2</v>
      </c>
      <c r="AG4712">
        <v>0.57889197891446198</v>
      </c>
      <c r="AH4712">
        <v>6.1627880552638601</v>
      </c>
      <c r="AI4712">
        <v>0.81350599864527495</v>
      </c>
      <c r="AJ4712">
        <v>0.94390293416205995</v>
      </c>
      <c r="AK4712">
        <v>-0.27335929096320899</v>
      </c>
    </row>
    <row r="4713" spans="1:37" x14ac:dyDescent="0.2">
      <c r="A4713" t="s">
        <v>15998</v>
      </c>
      <c r="B4713">
        <v>4806664</v>
      </c>
      <c r="C4713">
        <v>4806874</v>
      </c>
      <c r="D4713">
        <v>211</v>
      </c>
      <c r="E4713" t="s">
        <v>16053</v>
      </c>
      <c r="F4713">
        <v>2</v>
      </c>
      <c r="G4713" t="s">
        <v>16054</v>
      </c>
      <c r="H4713" t="s">
        <v>34309</v>
      </c>
      <c r="I4713">
        <v>20</v>
      </c>
      <c r="J4713">
        <v>4780026</v>
      </c>
      <c r="K4713">
        <v>4815123</v>
      </c>
      <c r="L4713">
        <v>35098</v>
      </c>
      <c r="M4713">
        <v>2</v>
      </c>
      <c r="N4713">
        <v>9770</v>
      </c>
      <c r="O4713" t="s">
        <v>16050</v>
      </c>
      <c r="P4713">
        <v>8249</v>
      </c>
      <c r="Q4713" t="s">
        <v>16051</v>
      </c>
      <c r="R4713" t="s">
        <v>16052</v>
      </c>
      <c r="S4713" t="s">
        <v>34310</v>
      </c>
      <c r="T4713">
        <v>0.254431078355565</v>
      </c>
      <c r="U4713">
        <v>0.603102917160658</v>
      </c>
      <c r="V4713">
        <v>5.2331785335378296</v>
      </c>
      <c r="W4713">
        <v>0.69201225521665499</v>
      </c>
      <c r="X4713">
        <v>0.95159051474143896</v>
      </c>
      <c r="Y4713">
        <v>-1.0872395412924101</v>
      </c>
      <c r="Z4713">
        <v>0.64127342146525201</v>
      </c>
      <c r="AA4713">
        <v>0.84521697243271998</v>
      </c>
      <c r="AB4713">
        <v>4.2697044416764802</v>
      </c>
      <c r="AC4713">
        <v>0.59090205226999604</v>
      </c>
      <c r="AD4713">
        <v>0.87989882095915395</v>
      </c>
      <c r="AE4713">
        <v>-1.9501119979634001</v>
      </c>
      <c r="AF4713">
        <v>6.4397970358010495E-2</v>
      </c>
      <c r="AG4713">
        <v>0.57889197891446198</v>
      </c>
      <c r="AH4713">
        <v>6.1627880552638601</v>
      </c>
      <c r="AI4713">
        <v>0.81350599864527495</v>
      </c>
      <c r="AJ4713">
        <v>0.94390293416205995</v>
      </c>
      <c r="AK4713">
        <v>-0.27335929096320899</v>
      </c>
    </row>
    <row r="4714" spans="1:37" x14ac:dyDescent="0.2">
      <c r="A4714" t="s">
        <v>15998</v>
      </c>
      <c r="B4714">
        <v>6052479</v>
      </c>
      <c r="C4714">
        <v>6052645</v>
      </c>
      <c r="D4714">
        <v>167</v>
      </c>
      <c r="E4714" t="s">
        <v>16055</v>
      </c>
      <c r="F4714">
        <v>19</v>
      </c>
      <c r="G4714" t="s">
        <v>16056</v>
      </c>
      <c r="H4714" t="s">
        <v>30999</v>
      </c>
      <c r="I4714">
        <v>20</v>
      </c>
      <c r="J4714">
        <v>6050205</v>
      </c>
      <c r="K4714">
        <v>6054012</v>
      </c>
      <c r="L4714">
        <v>3808</v>
      </c>
      <c r="M4714">
        <v>2</v>
      </c>
      <c r="N4714">
        <v>164312</v>
      </c>
      <c r="O4714" t="s">
        <v>16057</v>
      </c>
      <c r="P4714">
        <v>1367</v>
      </c>
      <c r="Q4714" t="s">
        <v>16058</v>
      </c>
      <c r="R4714" t="s">
        <v>16059</v>
      </c>
      <c r="S4714" t="s">
        <v>34311</v>
      </c>
      <c r="T4714">
        <v>0.152084254673993</v>
      </c>
      <c r="U4714">
        <v>0.603102917160658</v>
      </c>
      <c r="V4714">
        <v>25.277316723967299</v>
      </c>
      <c r="W4714">
        <v>0.20525741147413201</v>
      </c>
      <c r="X4714">
        <v>0.704072456322962</v>
      </c>
      <c r="Y4714">
        <v>-25.075682868119099</v>
      </c>
      <c r="Z4714">
        <v>0.306975110376564</v>
      </c>
      <c r="AA4714">
        <v>0.72610664078822296</v>
      </c>
      <c r="AB4714">
        <v>24.313842633695302</v>
      </c>
      <c r="AC4714">
        <v>7.0489011448141195E-2</v>
      </c>
      <c r="AD4714">
        <v>0.57684129297949804</v>
      </c>
      <c r="AE4714">
        <v>-25.075682868119099</v>
      </c>
      <c r="AF4714">
        <v>4.6407610929182198E-2</v>
      </c>
      <c r="AG4714">
        <v>0.476038960109122</v>
      </c>
      <c r="AH4714">
        <v>25.277316723967299</v>
      </c>
      <c r="AI4714">
        <v>0.35038410267202102</v>
      </c>
      <c r="AJ4714">
        <v>0.78121606160956403</v>
      </c>
      <c r="AK4714">
        <v>-24.206927435100301</v>
      </c>
    </row>
    <row r="4715" spans="1:37" x14ac:dyDescent="0.2">
      <c r="A4715" t="s">
        <v>15998</v>
      </c>
      <c r="B4715">
        <v>9506932</v>
      </c>
      <c r="C4715">
        <v>9507227</v>
      </c>
      <c r="D4715">
        <v>296</v>
      </c>
      <c r="E4715" t="s">
        <v>16060</v>
      </c>
      <c r="F4715">
        <v>27</v>
      </c>
      <c r="G4715" t="s">
        <v>16061</v>
      </c>
      <c r="H4715" t="s">
        <v>34312</v>
      </c>
      <c r="I4715">
        <v>20</v>
      </c>
      <c r="J4715">
        <v>9514358</v>
      </c>
      <c r="K4715">
        <v>9529923</v>
      </c>
      <c r="L4715">
        <v>15566</v>
      </c>
      <c r="M4715">
        <v>1</v>
      </c>
      <c r="N4715">
        <v>24141</v>
      </c>
      <c r="O4715" t="s">
        <v>16062</v>
      </c>
      <c r="P4715">
        <v>-7131</v>
      </c>
      <c r="Q4715" t="s">
        <v>16063</v>
      </c>
      <c r="R4715" t="s">
        <v>16064</v>
      </c>
      <c r="S4715" t="s">
        <v>34313</v>
      </c>
      <c r="T4715">
        <v>3.5551012810344097E-2</v>
      </c>
      <c r="U4715">
        <v>0.603102917160658</v>
      </c>
      <c r="V4715">
        <v>25.920607612560801</v>
      </c>
      <c r="W4715">
        <v>0.82334044518041904</v>
      </c>
      <c r="X4715">
        <v>0.95159051474143896</v>
      </c>
      <c r="Y4715">
        <v>0.89276247072425197</v>
      </c>
      <c r="Z4715">
        <v>4.24211440606354E-2</v>
      </c>
      <c r="AA4715">
        <v>0.72610664078822296</v>
      </c>
      <c r="AB4715">
        <v>25.738454813651799</v>
      </c>
      <c r="AC4715">
        <v>0.60944620305506203</v>
      </c>
      <c r="AD4715">
        <v>0.87989882095915395</v>
      </c>
      <c r="AE4715">
        <v>0.77053410886214502</v>
      </c>
      <c r="AF4715">
        <v>0.163825163421259</v>
      </c>
      <c r="AG4715">
        <v>0.68151250837662902</v>
      </c>
      <c r="AH4715">
        <v>1.47652981094614</v>
      </c>
      <c r="AI4715">
        <v>0.93272529076338095</v>
      </c>
      <c r="AJ4715">
        <v>0.98621344597861504</v>
      </c>
      <c r="AK4715">
        <v>0.56955946943162905</v>
      </c>
    </row>
    <row r="4716" spans="1:37" x14ac:dyDescent="0.2">
      <c r="A4716" t="s">
        <v>15998</v>
      </c>
      <c r="B4716">
        <v>11633251</v>
      </c>
      <c r="C4716">
        <v>11633393</v>
      </c>
      <c r="D4716">
        <v>143</v>
      </c>
      <c r="E4716" t="s">
        <v>16065</v>
      </c>
      <c r="F4716">
        <v>3</v>
      </c>
      <c r="G4716" t="s">
        <v>16066</v>
      </c>
      <c r="H4716" t="s">
        <v>31000</v>
      </c>
      <c r="I4716">
        <v>20</v>
      </c>
      <c r="J4716">
        <v>11685144</v>
      </c>
      <c r="K4716">
        <v>11687323</v>
      </c>
      <c r="L4716">
        <v>2180</v>
      </c>
      <c r="M4716">
        <v>2</v>
      </c>
      <c r="N4716">
        <v>107985384</v>
      </c>
      <c r="O4716" t="s">
        <v>16067</v>
      </c>
      <c r="P4716">
        <v>53930</v>
      </c>
      <c r="Q4716" t="s">
        <v>40</v>
      </c>
      <c r="R4716" t="s">
        <v>16068</v>
      </c>
      <c r="S4716" t="s">
        <v>34314</v>
      </c>
      <c r="T4716">
        <v>0.36533233457223702</v>
      </c>
      <c r="U4716">
        <v>0.61960932001503199</v>
      </c>
      <c r="V4716">
        <v>0.223866157318027</v>
      </c>
      <c r="W4716">
        <v>0.30440316297479802</v>
      </c>
      <c r="X4716">
        <v>0.704072456322962</v>
      </c>
      <c r="Y4716">
        <v>-0.85451038601876905</v>
      </c>
      <c r="Z4716">
        <v>0.66170631865051799</v>
      </c>
      <c r="AA4716">
        <v>0.84521697243271998</v>
      </c>
      <c r="AB4716">
        <v>2.56399470571596E-2</v>
      </c>
      <c r="AC4716">
        <v>0.29913416039778001</v>
      </c>
      <c r="AD4716">
        <v>0.68253123924728298</v>
      </c>
      <c r="AE4716">
        <v>-0.873259392229919</v>
      </c>
      <c r="AF4716">
        <v>0.25705738221792601</v>
      </c>
      <c r="AG4716">
        <v>0.70473078222419605</v>
      </c>
      <c r="AH4716">
        <v>0.32306182285849799</v>
      </c>
      <c r="AI4716">
        <v>0.41131411094767001</v>
      </c>
      <c r="AJ4716">
        <v>0.78121606160956403</v>
      </c>
      <c r="AK4716">
        <v>-0.51689618490274603</v>
      </c>
    </row>
    <row r="4717" spans="1:37" x14ac:dyDescent="0.2">
      <c r="A4717" t="s">
        <v>15998</v>
      </c>
      <c r="B4717">
        <v>11633393</v>
      </c>
      <c r="C4717">
        <v>11633535</v>
      </c>
      <c r="D4717">
        <v>143</v>
      </c>
      <c r="E4717" t="s">
        <v>16069</v>
      </c>
      <c r="F4717">
        <v>3</v>
      </c>
      <c r="G4717" t="s">
        <v>16070</v>
      </c>
      <c r="H4717" t="s">
        <v>31000</v>
      </c>
      <c r="I4717">
        <v>20</v>
      </c>
      <c r="J4717">
        <v>11685144</v>
      </c>
      <c r="K4717">
        <v>11687323</v>
      </c>
      <c r="L4717">
        <v>2180</v>
      </c>
      <c r="M4717">
        <v>2</v>
      </c>
      <c r="N4717">
        <v>107985384</v>
      </c>
      <c r="O4717" t="s">
        <v>16067</v>
      </c>
      <c r="P4717">
        <v>53788</v>
      </c>
      <c r="Q4717" t="s">
        <v>40</v>
      </c>
      <c r="R4717" t="s">
        <v>16068</v>
      </c>
      <c r="S4717" t="s">
        <v>34314</v>
      </c>
      <c r="T4717">
        <v>0.36533233457223702</v>
      </c>
      <c r="U4717">
        <v>0.61960932001503199</v>
      </c>
      <c r="V4717">
        <v>0.223866157318027</v>
      </c>
      <c r="W4717">
        <v>0.30440316297479802</v>
      </c>
      <c r="X4717">
        <v>0.704072456322962</v>
      </c>
      <c r="Y4717">
        <v>-0.85451038601876905</v>
      </c>
      <c r="Z4717">
        <v>0.66170631865051799</v>
      </c>
      <c r="AA4717">
        <v>0.84521697243271998</v>
      </c>
      <c r="AB4717">
        <v>2.56399470571596E-2</v>
      </c>
      <c r="AC4717">
        <v>0.29913416039778001</v>
      </c>
      <c r="AD4717">
        <v>0.68253123924728298</v>
      </c>
      <c r="AE4717">
        <v>-0.873259392229919</v>
      </c>
      <c r="AF4717">
        <v>0.25705738221792601</v>
      </c>
      <c r="AG4717">
        <v>0.70473078222419605</v>
      </c>
      <c r="AH4717">
        <v>0.32306182285849799</v>
      </c>
      <c r="AI4717">
        <v>0.41131411094767001</v>
      </c>
      <c r="AJ4717">
        <v>0.78121606160956403</v>
      </c>
      <c r="AK4717">
        <v>-0.51689618490274603</v>
      </c>
    </row>
    <row r="4718" spans="1:37" x14ac:dyDescent="0.2">
      <c r="A4718" t="s">
        <v>15998</v>
      </c>
      <c r="B4718">
        <v>11633535</v>
      </c>
      <c r="C4718">
        <v>11633677</v>
      </c>
      <c r="D4718">
        <v>143</v>
      </c>
      <c r="E4718" t="s">
        <v>16071</v>
      </c>
      <c r="F4718">
        <v>2</v>
      </c>
      <c r="G4718" t="s">
        <v>16072</v>
      </c>
      <c r="H4718" t="s">
        <v>31000</v>
      </c>
      <c r="I4718">
        <v>20</v>
      </c>
      <c r="J4718">
        <v>11685144</v>
      </c>
      <c r="K4718">
        <v>11687323</v>
      </c>
      <c r="L4718">
        <v>2180</v>
      </c>
      <c r="M4718">
        <v>2</v>
      </c>
      <c r="N4718">
        <v>107985384</v>
      </c>
      <c r="O4718" t="s">
        <v>16067</v>
      </c>
      <c r="P4718">
        <v>53646</v>
      </c>
      <c r="Q4718" t="s">
        <v>40</v>
      </c>
      <c r="R4718" t="s">
        <v>16068</v>
      </c>
      <c r="S4718" t="s">
        <v>34314</v>
      </c>
      <c r="T4718">
        <v>0.36533233457223702</v>
      </c>
      <c r="U4718">
        <v>0.61960932001503199</v>
      </c>
      <c r="V4718">
        <v>0.223866157318027</v>
      </c>
      <c r="W4718">
        <v>0.30440316297479802</v>
      </c>
      <c r="X4718">
        <v>0.704072456322962</v>
      </c>
      <c r="Y4718">
        <v>-0.85451038601876905</v>
      </c>
      <c r="Z4718">
        <v>0.67444438755020697</v>
      </c>
      <c r="AA4718">
        <v>0.84521697243271998</v>
      </c>
      <c r="AB4718">
        <v>-1.2806278722969199E-2</v>
      </c>
      <c r="AC4718">
        <v>0.28369419268632401</v>
      </c>
      <c r="AD4718">
        <v>0.68253123924728298</v>
      </c>
      <c r="AE4718">
        <v>-0.92655543055298195</v>
      </c>
      <c r="AF4718">
        <v>0.24248762237587801</v>
      </c>
      <c r="AG4718">
        <v>0.70353417026213105</v>
      </c>
      <c r="AH4718">
        <v>0.36396964896770101</v>
      </c>
      <c r="AI4718">
        <v>0.42144617157154401</v>
      </c>
      <c r="AJ4718">
        <v>0.78121606160956403</v>
      </c>
      <c r="AK4718">
        <v>-0.48386308765252001</v>
      </c>
    </row>
    <row r="4719" spans="1:37" x14ac:dyDescent="0.2">
      <c r="A4719" t="s">
        <v>15998</v>
      </c>
      <c r="B4719">
        <v>11948633</v>
      </c>
      <c r="C4719">
        <v>11948784</v>
      </c>
      <c r="D4719">
        <v>152</v>
      </c>
      <c r="E4719" t="s">
        <v>16073</v>
      </c>
      <c r="F4719">
        <v>1</v>
      </c>
      <c r="G4719" t="s">
        <v>16074</v>
      </c>
      <c r="H4719" t="s">
        <v>31000</v>
      </c>
      <c r="I4719">
        <v>20</v>
      </c>
      <c r="J4719">
        <v>11921566</v>
      </c>
      <c r="K4719">
        <v>11923130</v>
      </c>
      <c r="L4719">
        <v>1565</v>
      </c>
      <c r="M4719">
        <v>1</v>
      </c>
      <c r="N4719">
        <v>22903</v>
      </c>
      <c r="O4719" t="s">
        <v>16075</v>
      </c>
      <c r="P4719">
        <v>27067</v>
      </c>
      <c r="Q4719" t="s">
        <v>16076</v>
      </c>
      <c r="R4719" t="s">
        <v>16077</v>
      </c>
      <c r="S4719" t="s">
        <v>34315</v>
      </c>
      <c r="T4719">
        <v>0.45787867246179598</v>
      </c>
      <c r="U4719">
        <v>0.74737173511066801</v>
      </c>
      <c r="V4719">
        <v>-0.71086896976464797</v>
      </c>
      <c r="W4719">
        <v>6.2825850358688304E-2</v>
      </c>
      <c r="X4719">
        <v>0.704072456322962</v>
      </c>
      <c r="Y4719">
        <v>-25.5229124254857</v>
      </c>
      <c r="Z4719">
        <v>0.35175444287075502</v>
      </c>
      <c r="AA4719">
        <v>0.80726122246661303</v>
      </c>
      <c r="AB4719">
        <v>-0.95471790171247495</v>
      </c>
      <c r="AC4719">
        <v>0.439120552379898</v>
      </c>
      <c r="AD4719">
        <v>0.82872126865393902</v>
      </c>
      <c r="AE4719">
        <v>-1.3840757132935499</v>
      </c>
      <c r="AF4719">
        <v>0.62342812055430197</v>
      </c>
      <c r="AG4719">
        <v>0.80674443595273604</v>
      </c>
      <c r="AH4719">
        <v>-0.242074009195937</v>
      </c>
      <c r="AI4719">
        <v>4.50381561912633E-2</v>
      </c>
      <c r="AJ4719">
        <v>0.78121606160956403</v>
      </c>
      <c r="AK4719">
        <v>-25.361686556396801</v>
      </c>
    </row>
    <row r="4720" spans="1:37" x14ac:dyDescent="0.2">
      <c r="A4720" t="s">
        <v>15998</v>
      </c>
      <c r="B4720">
        <v>12806107</v>
      </c>
      <c r="C4720">
        <v>12806283</v>
      </c>
      <c r="D4720">
        <v>177</v>
      </c>
      <c r="E4720" t="s">
        <v>16078</v>
      </c>
      <c r="F4720">
        <v>2</v>
      </c>
      <c r="G4720" t="s">
        <v>16079</v>
      </c>
      <c r="H4720" t="s">
        <v>31000</v>
      </c>
      <c r="I4720">
        <v>20</v>
      </c>
      <c r="J4720">
        <v>12936262</v>
      </c>
      <c r="K4720">
        <v>12940902</v>
      </c>
      <c r="L4720">
        <v>4641</v>
      </c>
      <c r="M4720">
        <v>1</v>
      </c>
      <c r="N4720">
        <v>105372535</v>
      </c>
      <c r="O4720" t="s">
        <v>16080</v>
      </c>
      <c r="P4720">
        <v>-129979</v>
      </c>
      <c r="Q4720" t="s">
        <v>40</v>
      </c>
      <c r="R4720" t="s">
        <v>16081</v>
      </c>
      <c r="S4720" t="s">
        <v>34316</v>
      </c>
      <c r="T4720">
        <v>0.318831239190626</v>
      </c>
      <c r="U4720">
        <v>0.603102917160658</v>
      </c>
      <c r="V4720">
        <v>2.00676837458944</v>
      </c>
      <c r="W4720">
        <v>5.0989829592424998E-2</v>
      </c>
      <c r="X4720">
        <v>0.704072456322962</v>
      </c>
      <c r="Y4720">
        <v>2.4656931575333001</v>
      </c>
      <c r="Z4720">
        <v>0.34313077173025502</v>
      </c>
      <c r="AA4720">
        <v>0.78977394281069901</v>
      </c>
      <c r="AB4720">
        <v>2.2465255595346201</v>
      </c>
      <c r="AC4720">
        <v>8.9021054672035305E-2</v>
      </c>
      <c r="AD4720">
        <v>0.68253123924728298</v>
      </c>
      <c r="AE4720">
        <v>1.7710694771361299</v>
      </c>
      <c r="AF4720">
        <v>0.47189966077158602</v>
      </c>
      <c r="AG4720">
        <v>0.80674443595273604</v>
      </c>
      <c r="AH4720">
        <v>0.35492600273862901</v>
      </c>
      <c r="AI4720">
        <v>7.9348481817198002E-2</v>
      </c>
      <c r="AJ4720">
        <v>0.78121606160956403</v>
      </c>
      <c r="AK4720">
        <v>2.28082107956347</v>
      </c>
    </row>
    <row r="4721" spans="1:37" x14ac:dyDescent="0.2">
      <c r="A4721" t="s">
        <v>15998</v>
      </c>
      <c r="B4721">
        <v>12806283</v>
      </c>
      <c r="C4721">
        <v>12806459</v>
      </c>
      <c r="D4721">
        <v>177</v>
      </c>
      <c r="E4721" t="s">
        <v>16082</v>
      </c>
      <c r="F4721">
        <v>4</v>
      </c>
      <c r="G4721" t="s">
        <v>16083</v>
      </c>
      <c r="H4721" t="s">
        <v>31000</v>
      </c>
      <c r="I4721">
        <v>20</v>
      </c>
      <c r="J4721">
        <v>12936262</v>
      </c>
      <c r="K4721">
        <v>12940902</v>
      </c>
      <c r="L4721">
        <v>4641</v>
      </c>
      <c r="M4721">
        <v>1</v>
      </c>
      <c r="N4721">
        <v>105372535</v>
      </c>
      <c r="O4721" t="s">
        <v>16080</v>
      </c>
      <c r="P4721">
        <v>-129803</v>
      </c>
      <c r="Q4721" t="s">
        <v>40</v>
      </c>
      <c r="R4721" t="s">
        <v>16081</v>
      </c>
      <c r="S4721" t="s">
        <v>34316</v>
      </c>
      <c r="T4721">
        <v>0.318831239190626</v>
      </c>
      <c r="U4721">
        <v>0.603102917160658</v>
      </c>
      <c r="V4721">
        <v>2.00676837458944</v>
      </c>
      <c r="W4721">
        <v>5.0989829592424998E-2</v>
      </c>
      <c r="X4721">
        <v>0.704072456322962</v>
      </c>
      <c r="Y4721">
        <v>2.4656931575333001</v>
      </c>
      <c r="Z4721">
        <v>0.34313077173025502</v>
      </c>
      <c r="AA4721">
        <v>0.78977394281069901</v>
      </c>
      <c r="AB4721">
        <v>2.2465255595346201</v>
      </c>
      <c r="AC4721">
        <v>8.9021054672035305E-2</v>
      </c>
      <c r="AD4721">
        <v>0.68253123924728298</v>
      </c>
      <c r="AE4721">
        <v>1.7710694771361299</v>
      </c>
      <c r="AF4721">
        <v>0.47189966077158602</v>
      </c>
      <c r="AG4721">
        <v>0.80674443595273604</v>
      </c>
      <c r="AH4721">
        <v>0.35492600273862901</v>
      </c>
      <c r="AI4721">
        <v>7.9348481817198002E-2</v>
      </c>
      <c r="AJ4721">
        <v>0.78121606160956403</v>
      </c>
      <c r="AK4721">
        <v>2.28082107956347</v>
      </c>
    </row>
    <row r="4722" spans="1:37" x14ac:dyDescent="0.2">
      <c r="A4722" t="s">
        <v>15998</v>
      </c>
      <c r="B4722">
        <v>13089503</v>
      </c>
      <c r="C4722">
        <v>13089803</v>
      </c>
      <c r="D4722">
        <v>301</v>
      </c>
      <c r="E4722" t="s">
        <v>16084</v>
      </c>
      <c r="F4722">
        <v>7</v>
      </c>
      <c r="G4722" t="s">
        <v>16085</v>
      </c>
      <c r="H4722" t="s">
        <v>34317</v>
      </c>
      <c r="I4722">
        <v>20</v>
      </c>
      <c r="J4722">
        <v>13126646</v>
      </c>
      <c r="K4722">
        <v>13164471</v>
      </c>
      <c r="L4722">
        <v>37826</v>
      </c>
      <c r="M4722">
        <v>1</v>
      </c>
      <c r="N4722">
        <v>55304</v>
      </c>
      <c r="O4722" t="s">
        <v>16086</v>
      </c>
      <c r="P4722">
        <v>-36843</v>
      </c>
      <c r="Q4722" t="s">
        <v>16087</v>
      </c>
      <c r="R4722" t="s">
        <v>16088</v>
      </c>
      <c r="S4722" t="s">
        <v>34318</v>
      </c>
      <c r="T4722">
        <v>0.97213403838398904</v>
      </c>
      <c r="U4722">
        <v>1</v>
      </c>
      <c r="V4722">
        <v>1.4716529786216599</v>
      </c>
      <c r="W4722">
        <v>0.20525741147413201</v>
      </c>
      <c r="X4722">
        <v>0.704072456322962</v>
      </c>
      <c r="Y4722">
        <v>-24.9320073222062</v>
      </c>
      <c r="Z4722">
        <v>0.69013698642955401</v>
      </c>
      <c r="AA4722">
        <v>0.84521697243271998</v>
      </c>
      <c r="AB4722">
        <v>0.50817890597492699</v>
      </c>
      <c r="AC4722">
        <v>7.0489011448141195E-2</v>
      </c>
      <c r="AD4722">
        <v>0.57684129297949804</v>
      </c>
      <c r="AE4722">
        <v>-24.9320073222062</v>
      </c>
      <c r="AF4722">
        <v>0.61410715005536498</v>
      </c>
      <c r="AG4722">
        <v>0.80674443595273604</v>
      </c>
      <c r="AH4722">
        <v>2.40126351515574</v>
      </c>
      <c r="AI4722">
        <v>0.35038410267202102</v>
      </c>
      <c r="AJ4722">
        <v>0.78121606160956403</v>
      </c>
      <c r="AK4722">
        <v>-24.0632518927166</v>
      </c>
    </row>
    <row r="4723" spans="1:37" x14ac:dyDescent="0.2">
      <c r="A4723" t="s">
        <v>15998</v>
      </c>
      <c r="B4723">
        <v>13795580</v>
      </c>
      <c r="C4723">
        <v>13795834</v>
      </c>
      <c r="D4723">
        <v>255</v>
      </c>
      <c r="E4723" t="s">
        <v>16089</v>
      </c>
      <c r="F4723">
        <v>3</v>
      </c>
      <c r="G4723" t="s">
        <v>16090</v>
      </c>
      <c r="H4723" t="s">
        <v>31032</v>
      </c>
      <c r="I4723">
        <v>20</v>
      </c>
      <c r="J4723">
        <v>13793180</v>
      </c>
      <c r="K4723">
        <v>13809001</v>
      </c>
      <c r="L4723">
        <v>15822</v>
      </c>
      <c r="M4723">
        <v>1</v>
      </c>
      <c r="N4723">
        <v>79133</v>
      </c>
      <c r="O4723" t="s">
        <v>16091</v>
      </c>
      <c r="P4723">
        <v>2400</v>
      </c>
      <c r="Q4723" t="s">
        <v>16092</v>
      </c>
      <c r="R4723" t="s">
        <v>16093</v>
      </c>
      <c r="S4723" t="s">
        <v>34319</v>
      </c>
      <c r="T4723">
        <v>0.323300140219206</v>
      </c>
      <c r="U4723">
        <v>0.603102917160658</v>
      </c>
      <c r="V4723">
        <v>-0.56657421205948799</v>
      </c>
      <c r="W4723">
        <v>0.123414495547065</v>
      </c>
      <c r="X4723">
        <v>0.704072456322962</v>
      </c>
      <c r="Y4723">
        <v>23.443062122064202</v>
      </c>
      <c r="Z4723">
        <v>0.72004451969238803</v>
      </c>
      <c r="AA4723">
        <v>0.86308114850689799</v>
      </c>
      <c r="AB4723">
        <v>-1.5300481801947099</v>
      </c>
      <c r="AC4723">
        <v>7.45953562860492E-2</v>
      </c>
      <c r="AD4723">
        <v>0.592168439978217</v>
      </c>
      <c r="AE4723">
        <v>23.9209441114951</v>
      </c>
      <c r="AF4723">
        <v>8.1749245526768599E-2</v>
      </c>
      <c r="AG4723">
        <v>0.65061123681304101</v>
      </c>
      <c r="AH4723">
        <v>0.363036359834077</v>
      </c>
      <c r="AI4723">
        <v>0.67042866055193195</v>
      </c>
      <c r="AJ4723">
        <v>0.84166368640718703</v>
      </c>
      <c r="AK4723">
        <v>0.30814644362243898</v>
      </c>
    </row>
    <row r="4724" spans="1:37" x14ac:dyDescent="0.2">
      <c r="A4724" t="s">
        <v>15998</v>
      </c>
      <c r="B4724">
        <v>13820416</v>
      </c>
      <c r="C4724">
        <v>13820645</v>
      </c>
      <c r="D4724">
        <v>230</v>
      </c>
      <c r="E4724" t="s">
        <v>16094</v>
      </c>
      <c r="F4724">
        <v>3</v>
      </c>
      <c r="G4724" t="s">
        <v>16095</v>
      </c>
      <c r="H4724" t="s">
        <v>31003</v>
      </c>
      <c r="I4724">
        <v>20</v>
      </c>
      <c r="J4724">
        <v>13816658</v>
      </c>
      <c r="K4724">
        <v>13817228</v>
      </c>
      <c r="L4724">
        <v>571</v>
      </c>
      <c r="M4724">
        <v>1</v>
      </c>
      <c r="N4724">
        <v>79133</v>
      </c>
      <c r="O4724" t="s">
        <v>16096</v>
      </c>
      <c r="P4724">
        <v>3758</v>
      </c>
      <c r="Q4724" t="s">
        <v>16092</v>
      </c>
      <c r="R4724" t="s">
        <v>16093</v>
      </c>
      <c r="S4724" t="s">
        <v>34319</v>
      </c>
      <c r="T4724">
        <v>0.97213403838398904</v>
      </c>
      <c r="U4724">
        <v>1</v>
      </c>
      <c r="V4724">
        <v>0.25806190294255299</v>
      </c>
      <c r="W4724">
        <v>0.89107655920673101</v>
      </c>
      <c r="X4724">
        <v>0.95159051474143896</v>
      </c>
      <c r="Y4724">
        <v>1.10584408125793</v>
      </c>
      <c r="Z4724">
        <v>0.96726857278496403</v>
      </c>
      <c r="AA4724">
        <v>0.99919698600769702</v>
      </c>
      <c r="AB4724">
        <v>-6.1604522277953898E-2</v>
      </c>
      <c r="AC4724">
        <v>0.85817338719172098</v>
      </c>
      <c r="AD4724">
        <v>0.94068432309766403</v>
      </c>
      <c r="AE4724">
        <v>1.01505730667403</v>
      </c>
      <c r="AF4724">
        <v>0.98343762640780896</v>
      </c>
      <c r="AG4724">
        <v>1</v>
      </c>
      <c r="AH4724">
        <v>0.473461859649221</v>
      </c>
      <c r="AI4724">
        <v>0.91725052871964496</v>
      </c>
      <c r="AJ4724">
        <v>0.98621344597861504</v>
      </c>
      <c r="AK4724">
        <v>0.61785175095977696</v>
      </c>
    </row>
    <row r="4725" spans="1:37" x14ac:dyDescent="0.2">
      <c r="A4725" t="s">
        <v>15998</v>
      </c>
      <c r="B4725">
        <v>13947008</v>
      </c>
      <c r="C4725">
        <v>13947164</v>
      </c>
      <c r="D4725">
        <v>157</v>
      </c>
      <c r="E4725" t="s">
        <v>16097</v>
      </c>
      <c r="F4725">
        <v>1</v>
      </c>
      <c r="G4725" t="s">
        <v>16098</v>
      </c>
      <c r="H4725" t="s">
        <v>34320</v>
      </c>
      <c r="I4725">
        <v>20</v>
      </c>
      <c r="J4725">
        <v>13927984</v>
      </c>
      <c r="K4725">
        <v>13931774</v>
      </c>
      <c r="L4725">
        <v>3791</v>
      </c>
      <c r="M4725">
        <v>2</v>
      </c>
      <c r="N4725">
        <v>80343</v>
      </c>
      <c r="O4725" t="s">
        <v>16099</v>
      </c>
      <c r="P4725">
        <v>-15234</v>
      </c>
      <c r="Q4725" t="s">
        <v>16100</v>
      </c>
      <c r="R4725" t="s">
        <v>16101</v>
      </c>
      <c r="S4725" t="s">
        <v>34321</v>
      </c>
      <c r="T4725">
        <v>0.17308923567461099</v>
      </c>
      <c r="U4725">
        <v>0.603102917160658</v>
      </c>
      <c r="V4725">
        <v>-24.132292179729699</v>
      </c>
      <c r="W4725">
        <v>0.38920677604595899</v>
      </c>
      <c r="X4725">
        <v>0.704072456322962</v>
      </c>
      <c r="Y4725">
        <v>-23.768076484724801</v>
      </c>
      <c r="Z4725">
        <v>5.50355599158565E-2</v>
      </c>
      <c r="AA4725">
        <v>0.72610664078822296</v>
      </c>
      <c r="AB4725">
        <v>-24.132292179729699</v>
      </c>
      <c r="AC4725">
        <v>0.71753805159658501</v>
      </c>
      <c r="AD4725">
        <v>0.87989882095915395</v>
      </c>
      <c r="AE4725">
        <v>-3.2368548606771101</v>
      </c>
      <c r="AF4725">
        <v>0.32549523997010099</v>
      </c>
      <c r="AG4725">
        <v>0.70473078222419605</v>
      </c>
      <c r="AH4725">
        <v>-23.202681578605802</v>
      </c>
      <c r="AI4725">
        <v>0.35038410267202102</v>
      </c>
      <c r="AJ4725">
        <v>0.78121606160956403</v>
      </c>
      <c r="AK4725">
        <v>-23.132292258186499</v>
      </c>
    </row>
    <row r="4726" spans="1:37" x14ac:dyDescent="0.2">
      <c r="A4726" t="s">
        <v>15998</v>
      </c>
      <c r="B4726">
        <v>14226615</v>
      </c>
      <c r="C4726">
        <v>14226772</v>
      </c>
      <c r="D4726">
        <v>158</v>
      </c>
      <c r="E4726" t="s">
        <v>16102</v>
      </c>
      <c r="F4726">
        <v>13</v>
      </c>
      <c r="G4726" t="s">
        <v>16103</v>
      </c>
      <c r="H4726" t="s">
        <v>34322</v>
      </c>
      <c r="I4726">
        <v>20</v>
      </c>
      <c r="J4726">
        <v>14322988</v>
      </c>
      <c r="K4726">
        <v>14337608</v>
      </c>
      <c r="L4726">
        <v>14621</v>
      </c>
      <c r="M4726">
        <v>2</v>
      </c>
      <c r="N4726">
        <v>23767</v>
      </c>
      <c r="O4726" t="s">
        <v>16104</v>
      </c>
      <c r="P4726">
        <v>110836</v>
      </c>
      <c r="Q4726" t="s">
        <v>16105</v>
      </c>
      <c r="R4726" t="s">
        <v>16106</v>
      </c>
      <c r="S4726" t="s">
        <v>34323</v>
      </c>
      <c r="T4726">
        <v>0.506551998792793</v>
      </c>
      <c r="U4726">
        <v>0.78288571403930396</v>
      </c>
      <c r="V4726">
        <v>4.1116880171274603</v>
      </c>
      <c r="W4726">
        <v>0.89107655920673101</v>
      </c>
      <c r="X4726">
        <v>0.95159051474143896</v>
      </c>
      <c r="Y4726">
        <v>2.08657570721418</v>
      </c>
      <c r="Z4726">
        <v>0.93459220503170903</v>
      </c>
      <c r="AA4726">
        <v>0.99919698600769702</v>
      </c>
      <c r="AB4726">
        <v>3.1482139427453801</v>
      </c>
      <c r="AC4726">
        <v>0.88945902157151002</v>
      </c>
      <c r="AD4726">
        <v>0.94068432309766403</v>
      </c>
      <c r="AE4726">
        <v>1.19499492018676</v>
      </c>
      <c r="AF4726">
        <v>0.205398459628826</v>
      </c>
      <c r="AG4726">
        <v>0.68151250837662902</v>
      </c>
      <c r="AH4726">
        <v>5.0412978727089302</v>
      </c>
      <c r="AI4726">
        <v>0.91725052871964496</v>
      </c>
      <c r="AJ4726">
        <v>0.98621344597861504</v>
      </c>
      <c r="AK4726">
        <v>2.6061446832314301</v>
      </c>
    </row>
    <row r="4727" spans="1:37" x14ac:dyDescent="0.2">
      <c r="A4727" t="s">
        <v>15998</v>
      </c>
      <c r="B4727">
        <v>14226772</v>
      </c>
      <c r="C4727">
        <v>14226929</v>
      </c>
      <c r="D4727">
        <v>158</v>
      </c>
      <c r="E4727" t="s">
        <v>16107</v>
      </c>
      <c r="F4727">
        <v>12</v>
      </c>
      <c r="G4727" t="s">
        <v>16108</v>
      </c>
      <c r="H4727" t="s">
        <v>34322</v>
      </c>
      <c r="I4727">
        <v>20</v>
      </c>
      <c r="J4727">
        <v>14322988</v>
      </c>
      <c r="K4727">
        <v>14337608</v>
      </c>
      <c r="L4727">
        <v>14621</v>
      </c>
      <c r="M4727">
        <v>2</v>
      </c>
      <c r="N4727">
        <v>23767</v>
      </c>
      <c r="O4727" t="s">
        <v>16104</v>
      </c>
      <c r="P4727">
        <v>110679</v>
      </c>
      <c r="Q4727" t="s">
        <v>16105</v>
      </c>
      <c r="R4727" t="s">
        <v>16106</v>
      </c>
      <c r="S4727" t="s">
        <v>34323</v>
      </c>
      <c r="T4727">
        <v>0.254431078355565</v>
      </c>
      <c r="U4727">
        <v>0.603102917160658</v>
      </c>
      <c r="V4727">
        <v>4.6519333106467098</v>
      </c>
      <c r="W4727">
        <v>0.73420570613580904</v>
      </c>
      <c r="X4727">
        <v>0.95159051474143896</v>
      </c>
      <c r="Y4727">
        <v>1.59212787966144</v>
      </c>
      <c r="Z4727">
        <v>0.64127342146525201</v>
      </c>
      <c r="AA4727">
        <v>0.84521697243271998</v>
      </c>
      <c r="AB4727">
        <v>3.6884592207745102</v>
      </c>
      <c r="AC4727">
        <v>0.615069744472027</v>
      </c>
      <c r="AD4727">
        <v>0.87989882095915395</v>
      </c>
      <c r="AE4727">
        <v>0.67419653340886598</v>
      </c>
      <c r="AF4727">
        <v>6.4397970358010495E-2</v>
      </c>
      <c r="AG4727">
        <v>0.57889197891446198</v>
      </c>
      <c r="AH4727">
        <v>5.5815431662281698</v>
      </c>
      <c r="AI4727">
        <v>0.84178376985732795</v>
      </c>
      <c r="AJ4727">
        <v>0.95896800690842199</v>
      </c>
      <c r="AK4727">
        <v>2.26454485102908</v>
      </c>
    </row>
    <row r="4728" spans="1:37" x14ac:dyDescent="0.2">
      <c r="A4728" t="s">
        <v>15998</v>
      </c>
      <c r="B4728">
        <v>14226929</v>
      </c>
      <c r="C4728">
        <v>14227086</v>
      </c>
      <c r="D4728">
        <v>158</v>
      </c>
      <c r="E4728" t="s">
        <v>16109</v>
      </c>
      <c r="F4728">
        <v>2</v>
      </c>
      <c r="G4728" t="s">
        <v>16110</v>
      </c>
      <c r="H4728" t="s">
        <v>34322</v>
      </c>
      <c r="I4728">
        <v>20</v>
      </c>
      <c r="J4728">
        <v>14322988</v>
      </c>
      <c r="K4728">
        <v>14337608</v>
      </c>
      <c r="L4728">
        <v>14621</v>
      </c>
      <c r="M4728">
        <v>2</v>
      </c>
      <c r="N4728">
        <v>23767</v>
      </c>
      <c r="O4728" t="s">
        <v>16104</v>
      </c>
      <c r="P4728">
        <v>110522</v>
      </c>
      <c r="Q4728" t="s">
        <v>16105</v>
      </c>
      <c r="R4728" t="s">
        <v>16106</v>
      </c>
      <c r="S4728" t="s">
        <v>34323</v>
      </c>
      <c r="T4728">
        <v>7.3374270299014499E-2</v>
      </c>
      <c r="U4728">
        <v>0.603102917160658</v>
      </c>
      <c r="V4728">
        <v>23.479473249824601</v>
      </c>
      <c r="W4728">
        <v>0.69201225521665499</v>
      </c>
      <c r="X4728">
        <v>0.95159051474143896</v>
      </c>
      <c r="Y4728">
        <v>-0.25759618906057602</v>
      </c>
      <c r="Z4728">
        <v>0.203350924423461</v>
      </c>
      <c r="AA4728">
        <v>0.72610664078822296</v>
      </c>
      <c r="AB4728">
        <v>22.515999243034901</v>
      </c>
      <c r="AC4728">
        <v>0.30184355666711699</v>
      </c>
      <c r="AD4728">
        <v>0.68253123924728298</v>
      </c>
      <c r="AE4728">
        <v>-1.2575959022892</v>
      </c>
      <c r="AF4728">
        <v>1.3497623430991999E-2</v>
      </c>
      <c r="AG4728">
        <v>0.476038960109122</v>
      </c>
      <c r="AH4728">
        <v>23.479473249824601</v>
      </c>
      <c r="AI4728">
        <v>0.95029317176085903</v>
      </c>
      <c r="AJ4728">
        <v>0.98621344597861504</v>
      </c>
      <c r="AK4728">
        <v>0.61115907950053106</v>
      </c>
    </row>
    <row r="4729" spans="1:37" x14ac:dyDescent="0.2">
      <c r="A4729" t="s">
        <v>15998</v>
      </c>
      <c r="B4729">
        <v>14591887</v>
      </c>
      <c r="C4729">
        <v>14592185</v>
      </c>
      <c r="D4729">
        <v>299</v>
      </c>
      <c r="E4729" t="s">
        <v>16111</v>
      </c>
      <c r="F4729">
        <v>2</v>
      </c>
      <c r="G4729" t="s">
        <v>16112</v>
      </c>
      <c r="H4729" t="s">
        <v>34324</v>
      </c>
      <c r="I4729">
        <v>20</v>
      </c>
      <c r="J4729">
        <v>14626913</v>
      </c>
      <c r="K4729">
        <v>14636524</v>
      </c>
      <c r="L4729">
        <v>9612</v>
      </c>
      <c r="M4729">
        <v>1</v>
      </c>
      <c r="N4729">
        <v>140848</v>
      </c>
      <c r="O4729" t="s">
        <v>16113</v>
      </c>
      <c r="P4729">
        <v>-34728</v>
      </c>
      <c r="Q4729" t="s">
        <v>16114</v>
      </c>
      <c r="R4729" t="s">
        <v>16115</v>
      </c>
      <c r="S4729" t="s">
        <v>34325</v>
      </c>
      <c r="T4729">
        <v>0.35387198439864398</v>
      </c>
      <c r="U4729">
        <v>0.603102917160658</v>
      </c>
      <c r="V4729">
        <v>-21.748871053017599</v>
      </c>
      <c r="W4729">
        <v>0.89107655920673101</v>
      </c>
      <c r="X4729">
        <v>0.95159051474143896</v>
      </c>
      <c r="Y4729">
        <v>1.42493275360121</v>
      </c>
      <c r="Z4729">
        <v>0.69013698642955401</v>
      </c>
      <c r="AA4729">
        <v>0.84521697243271998</v>
      </c>
      <c r="AB4729">
        <v>0.25621372966342298</v>
      </c>
      <c r="AC4729">
        <v>0.75388744886274095</v>
      </c>
      <c r="AD4729">
        <v>0.87989882095915395</v>
      </c>
      <c r="AE4729">
        <v>0.424932920584489</v>
      </c>
      <c r="AF4729">
        <v>0.32549523997010099</v>
      </c>
      <c r="AG4729">
        <v>0.70473078222419605</v>
      </c>
      <c r="AH4729">
        <v>-22.505451577054099</v>
      </c>
      <c r="AI4729">
        <v>0.56157887380500204</v>
      </c>
      <c r="AJ4729">
        <v>0.78121606160956403</v>
      </c>
      <c r="AK4729">
        <v>2.29368784994407</v>
      </c>
    </row>
    <row r="4730" spans="1:37" x14ac:dyDescent="0.2">
      <c r="A4730" t="s">
        <v>15998</v>
      </c>
      <c r="B4730">
        <v>15032245</v>
      </c>
      <c r="C4730">
        <v>15032451</v>
      </c>
      <c r="D4730">
        <v>207</v>
      </c>
      <c r="E4730" t="s">
        <v>16116</v>
      </c>
      <c r="F4730">
        <v>13</v>
      </c>
      <c r="G4730" t="s">
        <v>16117</v>
      </c>
      <c r="H4730" t="s">
        <v>34326</v>
      </c>
      <c r="I4730">
        <v>20</v>
      </c>
      <c r="J4730">
        <v>14884250</v>
      </c>
      <c r="K4730">
        <v>14929528</v>
      </c>
      <c r="L4730">
        <v>45279</v>
      </c>
      <c r="M4730">
        <v>2</v>
      </c>
      <c r="N4730">
        <v>100379174</v>
      </c>
      <c r="O4730" t="s">
        <v>16118</v>
      </c>
      <c r="P4730">
        <v>-102717</v>
      </c>
      <c r="Q4730" t="s">
        <v>16119</v>
      </c>
      <c r="R4730" t="s">
        <v>16120</v>
      </c>
      <c r="S4730" t="s">
        <v>34327</v>
      </c>
      <c r="T4730">
        <v>0.506551998792793</v>
      </c>
      <c r="U4730">
        <v>0.78288571403930396</v>
      </c>
      <c r="V4730">
        <v>5.1236814281032101</v>
      </c>
      <c r="W4730">
        <v>0.69201225521665499</v>
      </c>
      <c r="X4730">
        <v>0.95159051474143896</v>
      </c>
      <c r="Y4730">
        <v>-0.531337922535986</v>
      </c>
      <c r="Z4730">
        <v>0.93459220503170903</v>
      </c>
      <c r="AA4730">
        <v>0.99919698600769702</v>
      </c>
      <c r="AB4730">
        <v>4.16020733482525</v>
      </c>
      <c r="AC4730">
        <v>0.30184355666711699</v>
      </c>
      <c r="AD4730">
        <v>0.68253123924728298</v>
      </c>
      <c r="AE4730">
        <v>-1.5313378406012901</v>
      </c>
      <c r="AF4730">
        <v>0.205398459628826</v>
      </c>
      <c r="AG4730">
        <v>0.68151250837662902</v>
      </c>
      <c r="AH4730">
        <v>6.0532910809465603</v>
      </c>
      <c r="AI4730">
        <v>0.95029317176085903</v>
      </c>
      <c r="AJ4730">
        <v>0.98621344597861504</v>
      </c>
      <c r="AK4730">
        <v>0.337417497353519</v>
      </c>
    </row>
    <row r="4731" spans="1:37" x14ac:dyDescent="0.2">
      <c r="A4731" t="s">
        <v>15998</v>
      </c>
      <c r="B4731">
        <v>16172610</v>
      </c>
      <c r="C4731">
        <v>16172655</v>
      </c>
      <c r="D4731">
        <v>46</v>
      </c>
      <c r="E4731" t="s">
        <v>16121</v>
      </c>
      <c r="F4731">
        <v>1</v>
      </c>
      <c r="G4731" t="s">
        <v>16122</v>
      </c>
      <c r="H4731" t="s">
        <v>31000</v>
      </c>
      <c r="I4731">
        <v>20</v>
      </c>
      <c r="J4731">
        <v>15892355</v>
      </c>
      <c r="K4731">
        <v>15985876</v>
      </c>
      <c r="L4731">
        <v>93522</v>
      </c>
      <c r="M4731">
        <v>2</v>
      </c>
      <c r="N4731">
        <v>613266</v>
      </c>
      <c r="O4731" t="s">
        <v>16123</v>
      </c>
      <c r="P4731">
        <v>-186734</v>
      </c>
      <c r="Q4731" t="s">
        <v>16124</v>
      </c>
      <c r="R4731" t="s">
        <v>16125</v>
      </c>
      <c r="S4731" t="s">
        <v>34328</v>
      </c>
      <c r="T4731">
        <v>0.97213403838398904</v>
      </c>
      <c r="U4731">
        <v>1</v>
      </c>
      <c r="V4731">
        <v>4.1699574635278198</v>
      </c>
      <c r="W4731">
        <v>0.94541066367716797</v>
      </c>
      <c r="X4731">
        <v>0.95159051474143896</v>
      </c>
      <c r="Y4731">
        <v>0.10335388714060401</v>
      </c>
      <c r="Z4731">
        <v>0.69013698642955401</v>
      </c>
      <c r="AA4731">
        <v>0.84521697243271998</v>
      </c>
      <c r="AB4731">
        <v>3.2064833921646101</v>
      </c>
      <c r="AC4731">
        <v>0.92091778829119397</v>
      </c>
      <c r="AD4731">
        <v>0.94068432309766403</v>
      </c>
      <c r="AE4731">
        <v>-0.80480311263553095</v>
      </c>
      <c r="AF4731">
        <v>0.61410715005536498</v>
      </c>
      <c r="AG4731">
        <v>0.80674443595273604</v>
      </c>
      <c r="AH4731">
        <v>5.0995672337019</v>
      </c>
      <c r="AI4731">
        <v>0.95029317176085903</v>
      </c>
      <c r="AJ4731">
        <v>0.98621344597861504</v>
      </c>
      <c r="AK4731">
        <v>0.890317057619184</v>
      </c>
    </row>
    <row r="4732" spans="1:37" x14ac:dyDescent="0.2">
      <c r="A4732" t="s">
        <v>15998</v>
      </c>
      <c r="B4732">
        <v>16900287</v>
      </c>
      <c r="C4732">
        <v>16900541</v>
      </c>
      <c r="D4732">
        <v>255</v>
      </c>
      <c r="E4732" t="s">
        <v>16126</v>
      </c>
      <c r="F4732">
        <v>0</v>
      </c>
      <c r="G4732" t="s">
        <v>16127</v>
      </c>
      <c r="H4732" t="s">
        <v>31000</v>
      </c>
      <c r="I4732">
        <v>20</v>
      </c>
      <c r="J4732">
        <v>16749360</v>
      </c>
      <c r="K4732">
        <v>16751782</v>
      </c>
      <c r="L4732">
        <v>2423</v>
      </c>
      <c r="M4732">
        <v>1</v>
      </c>
      <c r="N4732">
        <v>56914</v>
      </c>
      <c r="O4732" t="s">
        <v>16128</v>
      </c>
      <c r="P4732">
        <v>150927</v>
      </c>
      <c r="Q4732" t="s">
        <v>16129</v>
      </c>
      <c r="R4732" t="s">
        <v>16130</v>
      </c>
      <c r="S4732" t="s">
        <v>16131</v>
      </c>
      <c r="T4732">
        <v>7.3374270299014499E-2</v>
      </c>
      <c r="U4732">
        <v>0.603102917160658</v>
      </c>
      <c r="V4732">
        <v>24.691771015004001</v>
      </c>
      <c r="W4732">
        <v>0.89107655920673101</v>
      </c>
      <c r="X4732">
        <v>0.95159051474143896</v>
      </c>
      <c r="Y4732">
        <v>3.7004452013471001</v>
      </c>
      <c r="Z4732">
        <v>0.203350924423461</v>
      </c>
      <c r="AA4732">
        <v>0.72610664078822296</v>
      </c>
      <c r="AB4732">
        <v>23.728296941604</v>
      </c>
      <c r="AC4732">
        <v>0.85817338719172098</v>
      </c>
      <c r="AD4732">
        <v>0.94068432309766403</v>
      </c>
      <c r="AE4732">
        <v>3.1058311619786201</v>
      </c>
      <c r="AF4732">
        <v>1.3497623430991999E-2</v>
      </c>
      <c r="AG4732">
        <v>0.476038960109122</v>
      </c>
      <c r="AH4732">
        <v>24.691771015004001</v>
      </c>
      <c r="AI4732">
        <v>0.91725052871964496</v>
      </c>
      <c r="AJ4732">
        <v>0.98621344597861504</v>
      </c>
      <c r="AK4732">
        <v>2.4043336485028202</v>
      </c>
    </row>
    <row r="4733" spans="1:37" x14ac:dyDescent="0.2">
      <c r="A4733" t="s">
        <v>15998</v>
      </c>
      <c r="B4733">
        <v>18943257</v>
      </c>
      <c r="C4733">
        <v>18943424</v>
      </c>
      <c r="D4733">
        <v>168</v>
      </c>
      <c r="E4733" t="s">
        <v>16132</v>
      </c>
      <c r="F4733">
        <v>1</v>
      </c>
      <c r="G4733" t="s">
        <v>16133</v>
      </c>
      <c r="H4733" t="s">
        <v>31000</v>
      </c>
      <c r="I4733">
        <v>20</v>
      </c>
      <c r="J4733">
        <v>18809728</v>
      </c>
      <c r="K4733">
        <v>18830153</v>
      </c>
      <c r="L4733">
        <v>20426</v>
      </c>
      <c r="M4733">
        <v>2</v>
      </c>
      <c r="N4733">
        <v>100128496</v>
      </c>
      <c r="O4733" t="s">
        <v>16134</v>
      </c>
      <c r="P4733">
        <v>-113104</v>
      </c>
      <c r="Q4733" t="s">
        <v>40</v>
      </c>
      <c r="R4733" t="s">
        <v>16135</v>
      </c>
      <c r="S4733" t="s">
        <v>34329</v>
      </c>
      <c r="T4733">
        <v>0.19891613607636499</v>
      </c>
      <c r="U4733">
        <v>0.603102917160658</v>
      </c>
      <c r="V4733">
        <v>-1.7616031924109901</v>
      </c>
      <c r="W4733">
        <v>0.50039843522710903</v>
      </c>
      <c r="X4733">
        <v>0.78363289935355196</v>
      </c>
      <c r="Y4733">
        <v>1.00978705138896</v>
      </c>
      <c r="Z4733">
        <v>0.35175444287075502</v>
      </c>
      <c r="AA4733">
        <v>0.80726122246661303</v>
      </c>
      <c r="AB4733">
        <v>-0.82755602536227602</v>
      </c>
      <c r="AC4733">
        <v>0.439120552379898</v>
      </c>
      <c r="AD4733">
        <v>0.82872126865393902</v>
      </c>
      <c r="AE4733">
        <v>0.92828059470528002</v>
      </c>
      <c r="AF4733">
        <v>0.202684748792197</v>
      </c>
      <c r="AG4733">
        <v>0.68151250837662902</v>
      </c>
      <c r="AH4733">
        <v>-1.65214450577054</v>
      </c>
      <c r="AI4733">
        <v>0.66136788977169603</v>
      </c>
      <c r="AJ4733">
        <v>0.83537416865133296</v>
      </c>
      <c r="AK4733">
        <v>0.567808164767444</v>
      </c>
    </row>
    <row r="4734" spans="1:37" x14ac:dyDescent="0.2">
      <c r="A4734" t="s">
        <v>15998</v>
      </c>
      <c r="B4734">
        <v>18943424</v>
      </c>
      <c r="C4734">
        <v>18943591</v>
      </c>
      <c r="D4734">
        <v>168</v>
      </c>
      <c r="E4734" t="s">
        <v>16136</v>
      </c>
      <c r="F4734">
        <v>2</v>
      </c>
      <c r="G4734" t="s">
        <v>16137</v>
      </c>
      <c r="H4734" t="s">
        <v>31000</v>
      </c>
      <c r="I4734">
        <v>20</v>
      </c>
      <c r="J4734">
        <v>19000709</v>
      </c>
      <c r="K4734">
        <v>19056796</v>
      </c>
      <c r="L4734">
        <v>56088</v>
      </c>
      <c r="M4734">
        <v>2</v>
      </c>
      <c r="N4734">
        <v>107985442</v>
      </c>
      <c r="O4734" t="s">
        <v>16138</v>
      </c>
      <c r="P4734">
        <v>113205</v>
      </c>
      <c r="Q4734" t="s">
        <v>40</v>
      </c>
      <c r="R4734" t="s">
        <v>16139</v>
      </c>
      <c r="S4734" t="s">
        <v>34330</v>
      </c>
      <c r="T4734">
        <v>0.19891613607636499</v>
      </c>
      <c r="U4734">
        <v>0.603102917160658</v>
      </c>
      <c r="V4734">
        <v>-1.7616031924109901</v>
      </c>
      <c r="W4734">
        <v>0.50039843522710903</v>
      </c>
      <c r="X4734">
        <v>0.78363289935355196</v>
      </c>
      <c r="Y4734">
        <v>1.00978705138896</v>
      </c>
      <c r="Z4734">
        <v>0.35175444287075502</v>
      </c>
      <c r="AA4734">
        <v>0.80726122246661303</v>
      </c>
      <c r="AB4734">
        <v>-0.82755602536227602</v>
      </c>
      <c r="AC4734">
        <v>0.439120552379898</v>
      </c>
      <c r="AD4734">
        <v>0.82872126865393902</v>
      </c>
      <c r="AE4734">
        <v>0.92828059470528002</v>
      </c>
      <c r="AF4734">
        <v>0.202684748792197</v>
      </c>
      <c r="AG4734">
        <v>0.68151250837662902</v>
      </c>
      <c r="AH4734">
        <v>-1.65214450577054</v>
      </c>
      <c r="AI4734">
        <v>0.66136788977169603</v>
      </c>
      <c r="AJ4734">
        <v>0.83537416865133296</v>
      </c>
      <c r="AK4734">
        <v>0.567808164767444</v>
      </c>
    </row>
    <row r="4735" spans="1:37" x14ac:dyDescent="0.2">
      <c r="A4735" t="s">
        <v>15998</v>
      </c>
      <c r="B4735">
        <v>19639453</v>
      </c>
      <c r="C4735">
        <v>19639603</v>
      </c>
      <c r="D4735">
        <v>151</v>
      </c>
      <c r="E4735" t="s">
        <v>16140</v>
      </c>
      <c r="F4735">
        <v>2</v>
      </c>
      <c r="G4735" t="s">
        <v>16141</v>
      </c>
      <c r="H4735" t="s">
        <v>34331</v>
      </c>
      <c r="I4735">
        <v>20</v>
      </c>
      <c r="J4735">
        <v>19757606</v>
      </c>
      <c r="K4735">
        <v>19890334</v>
      </c>
      <c r="L4735">
        <v>132729</v>
      </c>
      <c r="M4735">
        <v>1</v>
      </c>
      <c r="N4735">
        <v>54453</v>
      </c>
      <c r="O4735" t="s">
        <v>16142</v>
      </c>
      <c r="P4735">
        <v>-118003</v>
      </c>
      <c r="Q4735" t="s">
        <v>16143</v>
      </c>
      <c r="R4735" t="s">
        <v>16144</v>
      </c>
      <c r="S4735" t="s">
        <v>34332</v>
      </c>
      <c r="T4735">
        <v>0.17308923567461099</v>
      </c>
      <c r="U4735">
        <v>0.603102917160658</v>
      </c>
      <c r="V4735">
        <v>-25.1037569771234</v>
      </c>
      <c r="W4735">
        <v>0.49709177864118298</v>
      </c>
      <c r="X4735">
        <v>0.78363289935355196</v>
      </c>
      <c r="Y4735">
        <v>5.3357602868748299E-2</v>
      </c>
      <c r="Z4735">
        <v>0.23404878042441499</v>
      </c>
      <c r="AA4735">
        <v>0.72610664078822296</v>
      </c>
      <c r="AB4735">
        <v>-5.2891487293156203</v>
      </c>
      <c r="AC4735">
        <v>0.92091778829119397</v>
      </c>
      <c r="AD4735">
        <v>0.94068432309766403</v>
      </c>
      <c r="AE4735">
        <v>-0.94664232225464195</v>
      </c>
      <c r="AF4735">
        <v>0.22065000948199101</v>
      </c>
      <c r="AG4735">
        <v>0.68151250837662902</v>
      </c>
      <c r="AH4735">
        <v>-24.241090379467199</v>
      </c>
      <c r="AI4735">
        <v>0.197630579561902</v>
      </c>
      <c r="AJ4735">
        <v>0.78121606160956403</v>
      </c>
      <c r="AK4735">
        <v>0.92211300540540198</v>
      </c>
    </row>
    <row r="4736" spans="1:37" x14ac:dyDescent="0.2">
      <c r="A4736" t="s">
        <v>15998</v>
      </c>
      <c r="B4736">
        <v>19639603</v>
      </c>
      <c r="C4736">
        <v>19639753</v>
      </c>
      <c r="D4736">
        <v>151</v>
      </c>
      <c r="E4736" t="s">
        <v>16145</v>
      </c>
      <c r="F4736">
        <v>11</v>
      </c>
      <c r="G4736" t="s">
        <v>16146</v>
      </c>
      <c r="H4736" t="s">
        <v>34331</v>
      </c>
      <c r="I4736">
        <v>20</v>
      </c>
      <c r="J4736">
        <v>19757606</v>
      </c>
      <c r="K4736">
        <v>19890334</v>
      </c>
      <c r="L4736">
        <v>132729</v>
      </c>
      <c r="M4736">
        <v>1</v>
      </c>
      <c r="N4736">
        <v>54453</v>
      </c>
      <c r="O4736" t="s">
        <v>16142</v>
      </c>
      <c r="P4736">
        <v>-117853</v>
      </c>
      <c r="Q4736" t="s">
        <v>16143</v>
      </c>
      <c r="R4736" t="s">
        <v>16144</v>
      </c>
      <c r="S4736" t="s">
        <v>34332</v>
      </c>
      <c r="T4736">
        <v>0.17308923567461099</v>
      </c>
      <c r="U4736">
        <v>0.603102917160658</v>
      </c>
      <c r="V4736">
        <v>-25.155243330623801</v>
      </c>
      <c r="W4736">
        <v>0.49709177864118298</v>
      </c>
      <c r="X4736">
        <v>0.78363289935355196</v>
      </c>
      <c r="Y4736">
        <v>0.157891449097289</v>
      </c>
      <c r="Z4736">
        <v>0.23404878042441499</v>
      </c>
      <c r="AA4736">
        <v>0.72610664078822296</v>
      </c>
      <c r="AB4736">
        <v>-5.3406350828160596</v>
      </c>
      <c r="AC4736">
        <v>0.92091778829119397</v>
      </c>
      <c r="AD4736">
        <v>0.94068432309766403</v>
      </c>
      <c r="AE4736">
        <v>-0.84210848125957105</v>
      </c>
      <c r="AF4736">
        <v>0.22065000948199101</v>
      </c>
      <c r="AG4736">
        <v>0.68151250837662902</v>
      </c>
      <c r="AH4736">
        <v>-24.290281580196101</v>
      </c>
      <c r="AI4736">
        <v>0.197630579561902</v>
      </c>
      <c r="AJ4736">
        <v>0.78121606160956403</v>
      </c>
      <c r="AK4736">
        <v>1.02664685163394</v>
      </c>
    </row>
    <row r="4737" spans="1:37" x14ac:dyDescent="0.2">
      <c r="A4737" t="s">
        <v>15998</v>
      </c>
      <c r="B4737">
        <v>19639753</v>
      </c>
      <c r="C4737">
        <v>19639903</v>
      </c>
      <c r="D4737">
        <v>151</v>
      </c>
      <c r="E4737" t="s">
        <v>16147</v>
      </c>
      <c r="F4737">
        <v>7</v>
      </c>
      <c r="G4737" t="s">
        <v>16148</v>
      </c>
      <c r="H4737" t="s">
        <v>34331</v>
      </c>
      <c r="I4737">
        <v>20</v>
      </c>
      <c r="J4737">
        <v>19757606</v>
      </c>
      <c r="K4737">
        <v>19890334</v>
      </c>
      <c r="L4737">
        <v>132729</v>
      </c>
      <c r="M4737">
        <v>1</v>
      </c>
      <c r="N4737">
        <v>54453</v>
      </c>
      <c r="O4737" t="s">
        <v>16142</v>
      </c>
      <c r="P4737">
        <v>-117703</v>
      </c>
      <c r="Q4737" t="s">
        <v>16143</v>
      </c>
      <c r="R4737" t="s">
        <v>16144</v>
      </c>
      <c r="S4737" t="s">
        <v>34332</v>
      </c>
      <c r="T4737">
        <v>0.17308923567461099</v>
      </c>
      <c r="U4737">
        <v>0.603102917160658</v>
      </c>
      <c r="V4737">
        <v>-24.647128990470701</v>
      </c>
      <c r="W4737">
        <v>0.46193634366738701</v>
      </c>
      <c r="X4737">
        <v>0.75726018452522603</v>
      </c>
      <c r="Y4737">
        <v>1.2953948796099299</v>
      </c>
      <c r="Z4737">
        <v>0.23404878042441499</v>
      </c>
      <c r="AA4737">
        <v>0.72610664078822296</v>
      </c>
      <c r="AB4737">
        <v>-4.8325207426629904</v>
      </c>
      <c r="AC4737">
        <v>0.88945902157151002</v>
      </c>
      <c r="AD4737">
        <v>0.94068432309766403</v>
      </c>
      <c r="AE4737">
        <v>0.29539494925307203</v>
      </c>
      <c r="AF4737">
        <v>0.22065000948199101</v>
      </c>
      <c r="AG4737">
        <v>0.68151250837662902</v>
      </c>
      <c r="AH4737">
        <v>-23.808614957511502</v>
      </c>
      <c r="AI4737">
        <v>0.183554312780425</v>
      </c>
      <c r="AJ4737">
        <v>0.78121606160956403</v>
      </c>
      <c r="AK4737">
        <v>2.1641502051244901</v>
      </c>
    </row>
    <row r="4738" spans="1:37" x14ac:dyDescent="0.2">
      <c r="A4738" t="s">
        <v>15998</v>
      </c>
      <c r="B4738">
        <v>20825583</v>
      </c>
      <c r="C4738">
        <v>20825739</v>
      </c>
      <c r="D4738">
        <v>157</v>
      </c>
      <c r="E4738" t="s">
        <v>16149</v>
      </c>
      <c r="F4738">
        <v>3</v>
      </c>
      <c r="G4738" t="s">
        <v>16150</v>
      </c>
      <c r="H4738" t="s">
        <v>31000</v>
      </c>
      <c r="I4738">
        <v>20</v>
      </c>
      <c r="J4738">
        <v>20389530</v>
      </c>
      <c r="K4738">
        <v>20712644</v>
      </c>
      <c r="L4738">
        <v>323115</v>
      </c>
      <c r="M4738">
        <v>2</v>
      </c>
      <c r="N4738">
        <v>57186</v>
      </c>
      <c r="O4738" t="s">
        <v>16151</v>
      </c>
      <c r="P4738">
        <v>-112939</v>
      </c>
      <c r="Q4738" t="s">
        <v>16152</v>
      </c>
      <c r="R4738" t="s">
        <v>16153</v>
      </c>
      <c r="S4738" t="s">
        <v>34333</v>
      </c>
      <c r="T4738">
        <v>1.68137584176201E-2</v>
      </c>
      <c r="U4738">
        <v>0.603102917160658</v>
      </c>
      <c r="V4738">
        <v>-2.7947093433291901</v>
      </c>
      <c r="W4738">
        <v>0.73434943970215105</v>
      </c>
      <c r="X4738">
        <v>0.95159051474143896</v>
      </c>
      <c r="Y4738">
        <v>0.73988929671651904</v>
      </c>
      <c r="Z4738">
        <v>6.3659613690873695E-2</v>
      </c>
      <c r="AA4738">
        <v>0.72610664078822296</v>
      </c>
      <c r="AB4738">
        <v>-1.42023873986473</v>
      </c>
      <c r="AC4738">
        <v>0.83483842676732201</v>
      </c>
      <c r="AD4738">
        <v>0.94068432309766403</v>
      </c>
      <c r="AE4738">
        <v>0.43723188742672497</v>
      </c>
      <c r="AF4738">
        <v>1.68902421454354E-2</v>
      </c>
      <c r="AG4738">
        <v>0.476038960109122</v>
      </c>
      <c r="AH4738">
        <v>-2.5035618985683099</v>
      </c>
      <c r="AI4738">
        <v>0.76144270735328301</v>
      </c>
      <c r="AJ4738">
        <v>0.91554655665178397</v>
      </c>
      <c r="AK4738">
        <v>0.71532503683218995</v>
      </c>
    </row>
    <row r="4739" spans="1:37" x14ac:dyDescent="0.2">
      <c r="A4739" t="s">
        <v>15998</v>
      </c>
      <c r="B4739">
        <v>20833503</v>
      </c>
      <c r="C4739">
        <v>20833693</v>
      </c>
      <c r="D4739">
        <v>191</v>
      </c>
      <c r="E4739" t="s">
        <v>16154</v>
      </c>
      <c r="F4739">
        <v>2</v>
      </c>
      <c r="G4739" t="s">
        <v>16155</v>
      </c>
      <c r="H4739" t="s">
        <v>31000</v>
      </c>
      <c r="I4739">
        <v>20</v>
      </c>
      <c r="J4739">
        <v>20389530</v>
      </c>
      <c r="K4739">
        <v>20712644</v>
      </c>
      <c r="L4739">
        <v>323115</v>
      </c>
      <c r="M4739">
        <v>2</v>
      </c>
      <c r="N4739">
        <v>57186</v>
      </c>
      <c r="O4739" t="s">
        <v>16151</v>
      </c>
      <c r="P4739">
        <v>-120859</v>
      </c>
      <c r="Q4739" t="s">
        <v>16152</v>
      </c>
      <c r="R4739" t="s">
        <v>16153</v>
      </c>
      <c r="S4739" t="s">
        <v>34333</v>
      </c>
      <c r="T4739">
        <v>0.32209913929779999</v>
      </c>
      <c r="U4739">
        <v>0.603102917160658</v>
      </c>
      <c r="V4739">
        <v>0.31155233474646898</v>
      </c>
      <c r="W4739">
        <v>0.119454479508444</v>
      </c>
      <c r="X4739">
        <v>0.704072456322962</v>
      </c>
      <c r="Y4739">
        <v>2.3278247196855602</v>
      </c>
      <c r="Z4739">
        <v>0.84852211635479102</v>
      </c>
      <c r="AA4739">
        <v>0.97311256871893603</v>
      </c>
      <c r="AB4739">
        <v>-0.49689890246490798</v>
      </c>
      <c r="AC4739">
        <v>0.120196139749928</v>
      </c>
      <c r="AD4739">
        <v>0.68253123924728298</v>
      </c>
      <c r="AE4739">
        <v>2.2803197205999499</v>
      </c>
      <c r="AF4739">
        <v>6.8169505548384204E-2</v>
      </c>
      <c r="AG4739">
        <v>0.60400337402173399</v>
      </c>
      <c r="AH4739">
        <v>1.0596418632539699</v>
      </c>
      <c r="AI4739">
        <v>0.25014292354756801</v>
      </c>
      <c r="AJ4739">
        <v>0.78121606160956403</v>
      </c>
      <c r="AK4739">
        <v>0.91009182188794002</v>
      </c>
    </row>
    <row r="4740" spans="1:37" x14ac:dyDescent="0.2">
      <c r="A4740" t="s">
        <v>15998</v>
      </c>
      <c r="B4740">
        <v>20833693</v>
      </c>
      <c r="C4740">
        <v>20833883</v>
      </c>
      <c r="D4740">
        <v>191</v>
      </c>
      <c r="E4740" t="s">
        <v>16156</v>
      </c>
      <c r="F4740">
        <v>5</v>
      </c>
      <c r="G4740" t="s">
        <v>16157</v>
      </c>
      <c r="H4740" t="s">
        <v>31000</v>
      </c>
      <c r="I4740">
        <v>20</v>
      </c>
      <c r="J4740">
        <v>20389530</v>
      </c>
      <c r="K4740">
        <v>20712644</v>
      </c>
      <c r="L4740">
        <v>323115</v>
      </c>
      <c r="M4740">
        <v>2</v>
      </c>
      <c r="N4740">
        <v>57186</v>
      </c>
      <c r="O4740" t="s">
        <v>16151</v>
      </c>
      <c r="P4740">
        <v>-121049</v>
      </c>
      <c r="Q4740" t="s">
        <v>16152</v>
      </c>
      <c r="R4740" t="s">
        <v>16153</v>
      </c>
      <c r="S4740" t="s">
        <v>34333</v>
      </c>
      <c r="T4740">
        <v>0.32209913929779999</v>
      </c>
      <c r="U4740">
        <v>0.603102917160658</v>
      </c>
      <c r="V4740">
        <v>0.31155233474646898</v>
      </c>
      <c r="W4740">
        <v>0.119454479508444</v>
      </c>
      <c r="X4740">
        <v>0.704072456322962</v>
      </c>
      <c r="Y4740">
        <v>2.3278247196855602</v>
      </c>
      <c r="Z4740">
        <v>0.84852211635479102</v>
      </c>
      <c r="AA4740">
        <v>0.97311256871893603</v>
      </c>
      <c r="AB4740">
        <v>-0.49689890246490798</v>
      </c>
      <c r="AC4740">
        <v>0.120196139749928</v>
      </c>
      <c r="AD4740">
        <v>0.68253123924728298</v>
      </c>
      <c r="AE4740">
        <v>2.2803197205999499</v>
      </c>
      <c r="AF4740">
        <v>6.8169505548384204E-2</v>
      </c>
      <c r="AG4740">
        <v>0.60400337402173399</v>
      </c>
      <c r="AH4740">
        <v>1.0596418632539699</v>
      </c>
      <c r="AI4740">
        <v>0.25014292354756801</v>
      </c>
      <c r="AJ4740">
        <v>0.78121606160956403</v>
      </c>
      <c r="AK4740">
        <v>0.91009182188794002</v>
      </c>
    </row>
    <row r="4741" spans="1:37" x14ac:dyDescent="0.2">
      <c r="A4741" t="s">
        <v>15998</v>
      </c>
      <c r="B4741">
        <v>20845180</v>
      </c>
      <c r="C4741">
        <v>20845469</v>
      </c>
      <c r="D4741">
        <v>290</v>
      </c>
      <c r="E4741" t="s">
        <v>16158</v>
      </c>
      <c r="F4741">
        <v>3</v>
      </c>
      <c r="G4741" t="s">
        <v>16159</v>
      </c>
      <c r="H4741" t="s">
        <v>31000</v>
      </c>
      <c r="I4741">
        <v>20</v>
      </c>
      <c r="J4741">
        <v>20389530</v>
      </c>
      <c r="K4741">
        <v>20712644</v>
      </c>
      <c r="L4741">
        <v>323115</v>
      </c>
      <c r="M4741">
        <v>2</v>
      </c>
      <c r="N4741">
        <v>57186</v>
      </c>
      <c r="O4741" t="s">
        <v>16151</v>
      </c>
      <c r="P4741">
        <v>-132536</v>
      </c>
      <c r="Q4741" t="s">
        <v>16152</v>
      </c>
      <c r="R4741" t="s">
        <v>16153</v>
      </c>
      <c r="S4741" t="s">
        <v>34333</v>
      </c>
      <c r="T4741">
        <v>0.89503644046930597</v>
      </c>
      <c r="U4741">
        <v>1</v>
      </c>
      <c r="V4741">
        <v>0.18471422386755901</v>
      </c>
      <c r="W4741">
        <v>0.26072736945667702</v>
      </c>
      <c r="X4741">
        <v>0.704072456322962</v>
      </c>
      <c r="Y4741">
        <v>-0.59033164946657102</v>
      </c>
      <c r="Z4741">
        <v>0.53283611294324495</v>
      </c>
      <c r="AA4741">
        <v>0.84521697243271998</v>
      </c>
      <c r="AB4741">
        <v>-0.75012903291319299</v>
      </c>
      <c r="AC4741">
        <v>5.9904256118438901E-2</v>
      </c>
      <c r="AD4741">
        <v>0.57684129297949804</v>
      </c>
      <c r="AE4741">
        <v>-1.3946633752508</v>
      </c>
      <c r="AF4741">
        <v>0.39777555045733098</v>
      </c>
      <c r="AG4741">
        <v>0.80674443595273604</v>
      </c>
      <c r="AH4741">
        <v>1.0833580541486501</v>
      </c>
      <c r="AI4741">
        <v>0.61363889709705399</v>
      </c>
      <c r="AJ4741">
        <v>0.79347961888521201</v>
      </c>
      <c r="AK4741">
        <v>0.167795857739583</v>
      </c>
    </row>
    <row r="4742" spans="1:37" x14ac:dyDescent="0.2">
      <c r="A4742" t="s">
        <v>15998</v>
      </c>
      <c r="B4742">
        <v>21292098</v>
      </c>
      <c r="C4742">
        <v>21292273</v>
      </c>
      <c r="D4742">
        <v>176</v>
      </c>
      <c r="E4742" t="s">
        <v>16160</v>
      </c>
      <c r="F4742">
        <v>11</v>
      </c>
      <c r="G4742" t="s">
        <v>16161</v>
      </c>
      <c r="H4742" t="s">
        <v>31000</v>
      </c>
      <c r="I4742">
        <v>20</v>
      </c>
      <c r="J4742">
        <v>21303331</v>
      </c>
      <c r="K4742">
        <v>21389825</v>
      </c>
      <c r="L4742">
        <v>86495</v>
      </c>
      <c r="M4742">
        <v>1</v>
      </c>
      <c r="N4742">
        <v>22803</v>
      </c>
      <c r="O4742" t="s">
        <v>16162</v>
      </c>
      <c r="P4742">
        <v>-11058</v>
      </c>
      <c r="Q4742" t="s">
        <v>16163</v>
      </c>
      <c r="R4742" t="s">
        <v>16164</v>
      </c>
      <c r="S4742" t="s">
        <v>34334</v>
      </c>
      <c r="T4742">
        <v>0.97213403838398904</v>
      </c>
      <c r="U4742">
        <v>1</v>
      </c>
      <c r="V4742">
        <v>0.85641094975129906</v>
      </c>
      <c r="W4742">
        <v>0.89107655920673101</v>
      </c>
      <c r="X4742">
        <v>0.95159051474143896</v>
      </c>
      <c r="Y4742">
        <v>1.06165601349742</v>
      </c>
      <c r="Z4742">
        <v>0.69013698642955401</v>
      </c>
      <c r="AA4742">
        <v>0.84521697243271998</v>
      </c>
      <c r="AB4742">
        <v>-0.10706295650643601</v>
      </c>
      <c r="AC4742">
        <v>0.75388744886274095</v>
      </c>
      <c r="AD4742">
        <v>0.87989882095915395</v>
      </c>
      <c r="AE4742">
        <v>6.1656231214575197E-2</v>
      </c>
      <c r="AF4742">
        <v>0.61410715005536498</v>
      </c>
      <c r="AG4742">
        <v>0.80674443595273604</v>
      </c>
      <c r="AH4742">
        <v>1.7860212464474201</v>
      </c>
      <c r="AI4742">
        <v>0.56157887380500204</v>
      </c>
      <c r="AJ4742">
        <v>0.78121606160956403</v>
      </c>
      <c r="AK4742">
        <v>1.9304111048067001</v>
      </c>
    </row>
    <row r="4743" spans="1:37" x14ac:dyDescent="0.2">
      <c r="A4743" t="s">
        <v>15998</v>
      </c>
      <c r="B4743">
        <v>21292273</v>
      </c>
      <c r="C4743">
        <v>21292448</v>
      </c>
      <c r="D4743">
        <v>176</v>
      </c>
      <c r="E4743" t="s">
        <v>16165</v>
      </c>
      <c r="F4743">
        <v>5</v>
      </c>
      <c r="G4743" t="s">
        <v>16166</v>
      </c>
      <c r="H4743" t="s">
        <v>31000</v>
      </c>
      <c r="I4743">
        <v>20</v>
      </c>
      <c r="J4743">
        <v>21303331</v>
      </c>
      <c r="K4743">
        <v>21389825</v>
      </c>
      <c r="L4743">
        <v>86495</v>
      </c>
      <c r="M4743">
        <v>1</v>
      </c>
      <c r="N4743">
        <v>22803</v>
      </c>
      <c r="O4743" t="s">
        <v>16162</v>
      </c>
      <c r="P4743">
        <v>-10883</v>
      </c>
      <c r="Q4743" t="s">
        <v>16163</v>
      </c>
      <c r="R4743" t="s">
        <v>16164</v>
      </c>
      <c r="S4743" t="s">
        <v>34334</v>
      </c>
      <c r="T4743">
        <v>0.97213403838398904</v>
      </c>
      <c r="U4743">
        <v>1</v>
      </c>
      <c r="V4743">
        <v>0.85641094975129906</v>
      </c>
      <c r="W4743">
        <v>0.89107655920673101</v>
      </c>
      <c r="X4743">
        <v>0.95159051474143896</v>
      </c>
      <c r="Y4743">
        <v>1.06165601349742</v>
      </c>
      <c r="Z4743">
        <v>0.69013698642955401</v>
      </c>
      <c r="AA4743">
        <v>0.84521697243271998</v>
      </c>
      <c r="AB4743">
        <v>-0.10706295650643601</v>
      </c>
      <c r="AC4743">
        <v>0.75388744886274095</v>
      </c>
      <c r="AD4743">
        <v>0.87989882095915395</v>
      </c>
      <c r="AE4743">
        <v>6.1656231214575197E-2</v>
      </c>
      <c r="AF4743">
        <v>0.61410715005536498</v>
      </c>
      <c r="AG4743">
        <v>0.80674443595273604</v>
      </c>
      <c r="AH4743">
        <v>1.7860212464474201</v>
      </c>
      <c r="AI4743">
        <v>0.56157887380500204</v>
      </c>
      <c r="AJ4743">
        <v>0.78121606160956403</v>
      </c>
      <c r="AK4743">
        <v>1.9304111048067001</v>
      </c>
    </row>
    <row r="4744" spans="1:37" x14ac:dyDescent="0.2">
      <c r="A4744" t="s">
        <v>15998</v>
      </c>
      <c r="B4744">
        <v>21700011</v>
      </c>
      <c r="C4744">
        <v>21700162</v>
      </c>
      <c r="D4744">
        <v>152</v>
      </c>
      <c r="E4744" t="s">
        <v>16167</v>
      </c>
      <c r="F4744">
        <v>1</v>
      </c>
      <c r="G4744" t="s">
        <v>16168</v>
      </c>
      <c r="H4744" t="s">
        <v>34335</v>
      </c>
      <c r="I4744">
        <v>20</v>
      </c>
      <c r="J4744">
        <v>21610787</v>
      </c>
      <c r="K4744">
        <v>21703585</v>
      </c>
      <c r="L4744">
        <v>92799</v>
      </c>
      <c r="M4744">
        <v>2</v>
      </c>
      <c r="N4744">
        <v>101929608</v>
      </c>
      <c r="O4744" t="s">
        <v>16169</v>
      </c>
      <c r="P4744">
        <v>3423</v>
      </c>
      <c r="Q4744" t="s">
        <v>16170</v>
      </c>
      <c r="R4744" t="s">
        <v>16171</v>
      </c>
      <c r="S4744" t="s">
        <v>34336</v>
      </c>
      <c r="T4744">
        <v>0.21543237033700899</v>
      </c>
      <c r="U4744">
        <v>0.603102917160658</v>
      </c>
      <c r="V4744">
        <v>-0.287848487014007</v>
      </c>
      <c r="W4744">
        <v>0.113079289867903</v>
      </c>
      <c r="X4744">
        <v>0.704072456322962</v>
      </c>
      <c r="Y4744">
        <v>-26.518476510262101</v>
      </c>
      <c r="Z4744">
        <v>3.5594600696470101E-2</v>
      </c>
      <c r="AA4744">
        <v>0.72610664078822296</v>
      </c>
      <c r="AB4744">
        <v>-1.25132259299008</v>
      </c>
      <c r="AC4744">
        <v>0.29469812559629099</v>
      </c>
      <c r="AD4744">
        <v>0.68253123924728298</v>
      </c>
      <c r="AE4744">
        <v>-1.53086447120403</v>
      </c>
      <c r="AF4744">
        <v>0.56699985775999995</v>
      </c>
      <c r="AG4744">
        <v>0.80674443595273604</v>
      </c>
      <c r="AH4744">
        <v>0.64176217105341504</v>
      </c>
      <c r="AI4744">
        <v>0.123911202140572</v>
      </c>
      <c r="AJ4744">
        <v>0.78121606160956403</v>
      </c>
      <c r="AK4744">
        <v>-26.3021090667248</v>
      </c>
    </row>
    <row r="4745" spans="1:37" x14ac:dyDescent="0.2">
      <c r="A4745" t="s">
        <v>15998</v>
      </c>
      <c r="B4745">
        <v>21700219</v>
      </c>
      <c r="C4745">
        <v>21700370</v>
      </c>
      <c r="D4745">
        <v>152</v>
      </c>
      <c r="E4745" t="s">
        <v>16172</v>
      </c>
      <c r="F4745">
        <v>2</v>
      </c>
      <c r="G4745" t="s">
        <v>16173</v>
      </c>
      <c r="H4745" t="s">
        <v>34335</v>
      </c>
      <c r="I4745">
        <v>20</v>
      </c>
      <c r="J4745">
        <v>21610787</v>
      </c>
      <c r="K4745">
        <v>21703585</v>
      </c>
      <c r="L4745">
        <v>92799</v>
      </c>
      <c r="M4745">
        <v>2</v>
      </c>
      <c r="N4745">
        <v>101929608</v>
      </c>
      <c r="O4745" t="s">
        <v>16169</v>
      </c>
      <c r="P4745">
        <v>3215</v>
      </c>
      <c r="Q4745" t="s">
        <v>16170</v>
      </c>
      <c r="R4745" t="s">
        <v>16171</v>
      </c>
      <c r="S4745" t="s">
        <v>34336</v>
      </c>
      <c r="T4745">
        <v>0.21543237033700899</v>
      </c>
      <c r="U4745">
        <v>0.603102917160658</v>
      </c>
      <c r="V4745">
        <v>-0.35181859636625801</v>
      </c>
      <c r="W4745">
        <v>0.113079289867903</v>
      </c>
      <c r="X4745">
        <v>0.704072456322962</v>
      </c>
      <c r="Y4745">
        <v>-26.531765798780299</v>
      </c>
      <c r="Z4745">
        <v>3.5594600696470101E-2</v>
      </c>
      <c r="AA4745">
        <v>0.72610664078822296</v>
      </c>
      <c r="AB4745">
        <v>-1.31529270234233</v>
      </c>
      <c r="AC4745">
        <v>0.29469812559629099</v>
      </c>
      <c r="AD4745">
        <v>0.68253123924728298</v>
      </c>
      <c r="AE4745">
        <v>-1.4685123788518399</v>
      </c>
      <c r="AF4745">
        <v>0.56699985775999995</v>
      </c>
      <c r="AG4745">
        <v>0.80674443595273604</v>
      </c>
      <c r="AH4745">
        <v>0.577792062310159</v>
      </c>
      <c r="AI4745">
        <v>0.123911202140572</v>
      </c>
      <c r="AJ4745">
        <v>0.78121606160956403</v>
      </c>
      <c r="AK4745">
        <v>-26.338393456440699</v>
      </c>
    </row>
    <row r="4746" spans="1:37" x14ac:dyDescent="0.2">
      <c r="A4746" t="s">
        <v>15998</v>
      </c>
      <c r="B4746">
        <v>21915941</v>
      </c>
      <c r="C4746">
        <v>21916102</v>
      </c>
      <c r="D4746">
        <v>162</v>
      </c>
      <c r="E4746" t="s">
        <v>16174</v>
      </c>
      <c r="F4746">
        <v>0</v>
      </c>
      <c r="G4746" t="s">
        <v>16175</v>
      </c>
      <c r="H4746" t="s">
        <v>31000</v>
      </c>
      <c r="I4746">
        <v>20</v>
      </c>
      <c r="J4746">
        <v>22054074</v>
      </c>
      <c r="K4746">
        <v>22074654</v>
      </c>
      <c r="L4746">
        <v>20581</v>
      </c>
      <c r="M4746">
        <v>1</v>
      </c>
      <c r="N4746">
        <v>100270679</v>
      </c>
      <c r="O4746" t="s">
        <v>16176</v>
      </c>
      <c r="P4746">
        <v>-137972</v>
      </c>
      <c r="Q4746" t="s">
        <v>16177</v>
      </c>
      <c r="R4746" t="s">
        <v>16178</v>
      </c>
      <c r="S4746" t="s">
        <v>34337</v>
      </c>
      <c r="T4746">
        <v>7.3374270299014499E-2</v>
      </c>
      <c r="U4746">
        <v>0.603102917160658</v>
      </c>
      <c r="V4746">
        <v>24.771003603500802</v>
      </c>
      <c r="W4746" t="s">
        <v>40</v>
      </c>
      <c r="X4746" t="s">
        <v>40</v>
      </c>
      <c r="Y4746">
        <v>0</v>
      </c>
      <c r="Z4746">
        <v>0.203350924423461</v>
      </c>
      <c r="AA4746">
        <v>0.72610664078822296</v>
      </c>
      <c r="AB4746">
        <v>23.807529527398099</v>
      </c>
      <c r="AC4746">
        <v>0.17695932866387601</v>
      </c>
      <c r="AD4746">
        <v>0.68253123924728298</v>
      </c>
      <c r="AE4746">
        <v>23.845004230297199</v>
      </c>
      <c r="AF4746">
        <v>1.3497623430991999E-2</v>
      </c>
      <c r="AG4746">
        <v>0.476038960109122</v>
      </c>
      <c r="AH4746">
        <v>24.771003603500802</v>
      </c>
      <c r="AI4746">
        <v>0.24456414000292601</v>
      </c>
      <c r="AJ4746">
        <v>0.78121606160956403</v>
      </c>
      <c r="AK4746">
        <v>-23.700614331040398</v>
      </c>
    </row>
    <row r="4747" spans="1:37" x14ac:dyDescent="0.2">
      <c r="A4747" t="s">
        <v>15998</v>
      </c>
      <c r="B4747">
        <v>21916102</v>
      </c>
      <c r="C4747">
        <v>21916263</v>
      </c>
      <c r="D4747">
        <v>162</v>
      </c>
      <c r="E4747" t="s">
        <v>16179</v>
      </c>
      <c r="F4747">
        <v>4</v>
      </c>
      <c r="G4747" t="s">
        <v>16180</v>
      </c>
      <c r="H4747" t="s">
        <v>31000</v>
      </c>
      <c r="I4747">
        <v>20</v>
      </c>
      <c r="J4747">
        <v>22054074</v>
      </c>
      <c r="K4747">
        <v>22074654</v>
      </c>
      <c r="L4747">
        <v>20581</v>
      </c>
      <c r="M4747">
        <v>1</v>
      </c>
      <c r="N4747">
        <v>100270679</v>
      </c>
      <c r="O4747" t="s">
        <v>16176</v>
      </c>
      <c r="P4747">
        <v>-137811</v>
      </c>
      <c r="Q4747" t="s">
        <v>16177</v>
      </c>
      <c r="R4747" t="s">
        <v>16178</v>
      </c>
      <c r="S4747" t="s">
        <v>34337</v>
      </c>
      <c r="T4747">
        <v>7.3374270299014499E-2</v>
      </c>
      <c r="U4747">
        <v>0.603102917160658</v>
      </c>
      <c r="V4747">
        <v>24.9120910817226</v>
      </c>
      <c r="W4747" t="s">
        <v>40</v>
      </c>
      <c r="X4747" t="s">
        <v>40</v>
      </c>
      <c r="Y4747">
        <v>0</v>
      </c>
      <c r="Z4747">
        <v>0.203350924423461</v>
      </c>
      <c r="AA4747">
        <v>0.72610664078822296</v>
      </c>
      <c r="AB4747">
        <v>23.948617001159899</v>
      </c>
      <c r="AC4747">
        <v>0.17695932866387601</v>
      </c>
      <c r="AD4747">
        <v>0.68253123924728298</v>
      </c>
      <c r="AE4747">
        <v>23.986091704293699</v>
      </c>
      <c r="AF4747">
        <v>1.3497623430991999E-2</v>
      </c>
      <c r="AG4747">
        <v>0.476038960109122</v>
      </c>
      <c r="AH4747">
        <v>24.9120910817226</v>
      </c>
      <c r="AI4747">
        <v>0.24456414000292601</v>
      </c>
      <c r="AJ4747">
        <v>0.78121606160956403</v>
      </c>
      <c r="AK4747">
        <v>-23.841701804097902</v>
      </c>
    </row>
    <row r="4748" spans="1:37" x14ac:dyDescent="0.2">
      <c r="A4748" t="s">
        <v>15998</v>
      </c>
      <c r="B4748">
        <v>21916263</v>
      </c>
      <c r="C4748">
        <v>21916424</v>
      </c>
      <c r="D4748">
        <v>162</v>
      </c>
      <c r="E4748" t="s">
        <v>16181</v>
      </c>
      <c r="F4748">
        <v>0</v>
      </c>
      <c r="G4748" t="s">
        <v>16182</v>
      </c>
      <c r="H4748" t="s">
        <v>31000</v>
      </c>
      <c r="I4748">
        <v>20</v>
      </c>
      <c r="J4748">
        <v>22054074</v>
      </c>
      <c r="K4748">
        <v>22074654</v>
      </c>
      <c r="L4748">
        <v>20581</v>
      </c>
      <c r="M4748">
        <v>1</v>
      </c>
      <c r="N4748">
        <v>100270679</v>
      </c>
      <c r="O4748" t="s">
        <v>16176</v>
      </c>
      <c r="P4748">
        <v>-137650</v>
      </c>
      <c r="Q4748" t="s">
        <v>16177</v>
      </c>
      <c r="R4748" t="s">
        <v>16178</v>
      </c>
      <c r="S4748" t="s">
        <v>34337</v>
      </c>
      <c r="T4748">
        <v>7.3374270299014499E-2</v>
      </c>
      <c r="U4748">
        <v>0.603102917160658</v>
      </c>
      <c r="V4748">
        <v>24.9120910817226</v>
      </c>
      <c r="W4748" t="s">
        <v>40</v>
      </c>
      <c r="X4748" t="s">
        <v>40</v>
      </c>
      <c r="Y4748">
        <v>0</v>
      </c>
      <c r="Z4748">
        <v>0.203350924423461</v>
      </c>
      <c r="AA4748">
        <v>0.72610664078822296</v>
      </c>
      <c r="AB4748">
        <v>23.948617001159899</v>
      </c>
      <c r="AC4748">
        <v>0.17695932866387601</v>
      </c>
      <c r="AD4748">
        <v>0.68253123924728298</v>
      </c>
      <c r="AE4748">
        <v>23.986091704293699</v>
      </c>
      <c r="AF4748">
        <v>1.3497623430991999E-2</v>
      </c>
      <c r="AG4748">
        <v>0.476038960109122</v>
      </c>
      <c r="AH4748">
        <v>24.9120910817226</v>
      </c>
      <c r="AI4748">
        <v>0.24456414000292601</v>
      </c>
      <c r="AJ4748">
        <v>0.78121606160956403</v>
      </c>
      <c r="AK4748">
        <v>-23.841701804097902</v>
      </c>
    </row>
    <row r="4749" spans="1:37" x14ac:dyDescent="0.2">
      <c r="A4749" t="s">
        <v>15998</v>
      </c>
      <c r="B4749">
        <v>22265638</v>
      </c>
      <c r="C4749">
        <v>22265780</v>
      </c>
      <c r="D4749">
        <v>143</v>
      </c>
      <c r="E4749" t="s">
        <v>16183</v>
      </c>
      <c r="F4749">
        <v>0</v>
      </c>
      <c r="G4749" t="s">
        <v>16184</v>
      </c>
      <c r="H4749" t="s">
        <v>34338</v>
      </c>
      <c r="I4749">
        <v>20</v>
      </c>
      <c r="J4749">
        <v>22263065</v>
      </c>
      <c r="K4749">
        <v>22282486</v>
      </c>
      <c r="L4749">
        <v>19422</v>
      </c>
      <c r="M4749">
        <v>2</v>
      </c>
      <c r="N4749">
        <v>101929663</v>
      </c>
      <c r="O4749" t="s">
        <v>16185</v>
      </c>
      <c r="P4749">
        <v>16706</v>
      </c>
      <c r="Q4749" t="s">
        <v>16186</v>
      </c>
      <c r="R4749" t="s">
        <v>16187</v>
      </c>
      <c r="S4749" t="s">
        <v>34339</v>
      </c>
      <c r="T4749" t="s">
        <v>40</v>
      </c>
      <c r="U4749" t="s">
        <v>40</v>
      </c>
      <c r="V4749">
        <v>0</v>
      </c>
      <c r="W4749">
        <v>5.4349643961368002E-2</v>
      </c>
      <c r="X4749">
        <v>0.704072456322962</v>
      </c>
      <c r="Y4749">
        <v>25.5601101827165</v>
      </c>
      <c r="Z4749">
        <v>0.203350924423461</v>
      </c>
      <c r="AA4749">
        <v>0.72610664078822296</v>
      </c>
      <c r="AB4749">
        <v>24.886084762489599</v>
      </c>
      <c r="AC4749">
        <v>0.114586611961368</v>
      </c>
      <c r="AD4749">
        <v>0.68253123924728298</v>
      </c>
      <c r="AE4749">
        <v>25.3225943277372</v>
      </c>
      <c r="AF4749">
        <v>0.22065000948199101</v>
      </c>
      <c r="AG4749">
        <v>0.68151250837662902</v>
      </c>
      <c r="AH4749">
        <v>-24.849558887657501</v>
      </c>
      <c r="AI4749">
        <v>6.1609259122097297E-2</v>
      </c>
      <c r="AJ4749">
        <v>0.78121606160956403</v>
      </c>
      <c r="AK4749">
        <v>1.66638285496684</v>
      </c>
    </row>
    <row r="4750" spans="1:37" x14ac:dyDescent="0.2">
      <c r="A4750" t="s">
        <v>15998</v>
      </c>
      <c r="B4750">
        <v>23251989</v>
      </c>
      <c r="C4750">
        <v>23252287</v>
      </c>
      <c r="D4750">
        <v>299</v>
      </c>
      <c r="E4750" t="s">
        <v>16188</v>
      </c>
      <c r="F4750">
        <v>2</v>
      </c>
      <c r="G4750" t="s">
        <v>16189</v>
      </c>
      <c r="H4750" t="s">
        <v>31000</v>
      </c>
      <c r="I4750">
        <v>20</v>
      </c>
      <c r="J4750">
        <v>23189312</v>
      </c>
      <c r="K4750">
        <v>23190307</v>
      </c>
      <c r="L4750">
        <v>996</v>
      </c>
      <c r="M4750">
        <v>1</v>
      </c>
      <c r="N4750">
        <v>100505664</v>
      </c>
      <c r="O4750" t="s">
        <v>16190</v>
      </c>
      <c r="P4750">
        <v>62677</v>
      </c>
      <c r="Q4750" t="s">
        <v>16191</v>
      </c>
      <c r="R4750" t="s">
        <v>16192</v>
      </c>
      <c r="S4750" t="s">
        <v>34340</v>
      </c>
      <c r="T4750">
        <v>0.32911398597860803</v>
      </c>
      <c r="U4750">
        <v>0.603102917160658</v>
      </c>
      <c r="V4750">
        <v>22.2753982837066</v>
      </c>
      <c r="W4750">
        <v>0.89107655920673101</v>
      </c>
      <c r="X4750">
        <v>0.95159051474143896</v>
      </c>
      <c r="Y4750">
        <v>1.8167916795022001</v>
      </c>
      <c r="Z4750">
        <v>0.306975110376564</v>
      </c>
      <c r="AA4750">
        <v>0.72610664078822296</v>
      </c>
      <c r="AB4750">
        <v>23.279195568466001</v>
      </c>
      <c r="AC4750">
        <v>0.75388744886274095</v>
      </c>
      <c r="AD4750">
        <v>0.87989882095915395</v>
      </c>
      <c r="AE4750">
        <v>0.81679177227069399</v>
      </c>
      <c r="AF4750">
        <v>0.64997455747578503</v>
      </c>
      <c r="AG4750">
        <v>0.80674443595273604</v>
      </c>
      <c r="AH4750">
        <v>-0.54115738205113495</v>
      </c>
      <c r="AI4750">
        <v>0.56157887380500204</v>
      </c>
      <c r="AJ4750">
        <v>0.78121606160956403</v>
      </c>
      <c r="AK4750">
        <v>2.6855468762418</v>
      </c>
    </row>
    <row r="4751" spans="1:37" x14ac:dyDescent="0.2">
      <c r="A4751" t="s">
        <v>15998</v>
      </c>
      <c r="B4751">
        <v>23426694</v>
      </c>
      <c r="C4751">
        <v>23426870</v>
      </c>
      <c r="D4751">
        <v>177</v>
      </c>
      <c r="E4751" t="s">
        <v>16193</v>
      </c>
      <c r="F4751">
        <v>3</v>
      </c>
      <c r="G4751" t="s">
        <v>1086</v>
      </c>
      <c r="H4751" t="s">
        <v>30987</v>
      </c>
      <c r="I4751">
        <v>20</v>
      </c>
      <c r="J4751">
        <v>23426104</v>
      </c>
      <c r="K4751">
        <v>23440497</v>
      </c>
      <c r="L4751">
        <v>14394</v>
      </c>
      <c r="M4751">
        <v>1</v>
      </c>
      <c r="N4751">
        <v>128817</v>
      </c>
      <c r="O4751" t="s">
        <v>16194</v>
      </c>
      <c r="P4751">
        <v>590</v>
      </c>
      <c r="Q4751" t="s">
        <v>16195</v>
      </c>
      <c r="R4751" t="s">
        <v>16196</v>
      </c>
      <c r="S4751" t="s">
        <v>34341</v>
      </c>
      <c r="T4751">
        <v>0.670126353225315</v>
      </c>
      <c r="U4751">
        <v>0.87511561781563896</v>
      </c>
      <c r="V4751">
        <v>0.32243047514844603</v>
      </c>
      <c r="W4751">
        <v>0.72260896710695399</v>
      </c>
      <c r="X4751">
        <v>0.95159051474143896</v>
      </c>
      <c r="Y4751">
        <v>-0.42866032455903502</v>
      </c>
      <c r="Z4751">
        <v>0.89377547331318696</v>
      </c>
      <c r="AA4751">
        <v>0.99919698600769702</v>
      </c>
      <c r="AB4751">
        <v>4.5849555830030198E-2</v>
      </c>
      <c r="AC4751">
        <v>0.57889917086753895</v>
      </c>
      <c r="AD4751">
        <v>0.87989882095915395</v>
      </c>
      <c r="AE4751">
        <v>-0.50795247479614303</v>
      </c>
      <c r="AF4751">
        <v>0.40317691980924503</v>
      </c>
      <c r="AG4751">
        <v>0.80674443595273604</v>
      </c>
      <c r="AH4751">
        <v>0.46442411587530202</v>
      </c>
      <c r="AI4751">
        <v>0.93961065810343103</v>
      </c>
      <c r="AJ4751">
        <v>0.98621344597861504</v>
      </c>
      <c r="AK4751">
        <v>-0.19040251699041699</v>
      </c>
    </row>
    <row r="4752" spans="1:37" x14ac:dyDescent="0.2">
      <c r="A4752" t="s">
        <v>15998</v>
      </c>
      <c r="B4752">
        <v>23426870</v>
      </c>
      <c r="C4752">
        <v>23427046</v>
      </c>
      <c r="D4752">
        <v>177</v>
      </c>
      <c r="E4752" t="s">
        <v>16197</v>
      </c>
      <c r="F4752">
        <v>2</v>
      </c>
      <c r="G4752" t="s">
        <v>2290</v>
      </c>
      <c r="H4752" t="s">
        <v>30987</v>
      </c>
      <c r="I4752">
        <v>20</v>
      </c>
      <c r="J4752">
        <v>23426104</v>
      </c>
      <c r="K4752">
        <v>23440497</v>
      </c>
      <c r="L4752">
        <v>14394</v>
      </c>
      <c r="M4752">
        <v>1</v>
      </c>
      <c r="N4752">
        <v>128817</v>
      </c>
      <c r="O4752" t="s">
        <v>16194</v>
      </c>
      <c r="P4752">
        <v>766</v>
      </c>
      <c r="Q4752" t="s">
        <v>16195</v>
      </c>
      <c r="R4752" t="s">
        <v>16196</v>
      </c>
      <c r="S4752" t="s">
        <v>34341</v>
      </c>
      <c r="T4752">
        <v>0.670126353225315</v>
      </c>
      <c r="U4752">
        <v>0.87511561781563896</v>
      </c>
      <c r="V4752">
        <v>0.32243047514844603</v>
      </c>
      <c r="W4752">
        <v>0.72260896710695399</v>
      </c>
      <c r="X4752">
        <v>0.95159051474143896</v>
      </c>
      <c r="Y4752">
        <v>-0.42866032455903502</v>
      </c>
      <c r="Z4752">
        <v>0.89377547331318696</v>
      </c>
      <c r="AA4752">
        <v>0.99919698600769702</v>
      </c>
      <c r="AB4752">
        <v>4.5849555830030198E-2</v>
      </c>
      <c r="AC4752">
        <v>0.57889917086753895</v>
      </c>
      <c r="AD4752">
        <v>0.87989882095915395</v>
      </c>
      <c r="AE4752">
        <v>-0.50795247479614303</v>
      </c>
      <c r="AF4752">
        <v>0.40317691980924503</v>
      </c>
      <c r="AG4752">
        <v>0.80674443595273604</v>
      </c>
      <c r="AH4752">
        <v>0.46442411587530202</v>
      </c>
      <c r="AI4752">
        <v>0.93961065810343103</v>
      </c>
      <c r="AJ4752">
        <v>0.98621344597861504</v>
      </c>
      <c r="AK4752">
        <v>-0.19040251699041699</v>
      </c>
    </row>
    <row r="4753" spans="1:37" x14ac:dyDescent="0.2">
      <c r="A4753" t="s">
        <v>15998</v>
      </c>
      <c r="B4753">
        <v>23589781</v>
      </c>
      <c r="C4753">
        <v>23589934</v>
      </c>
      <c r="D4753">
        <v>154</v>
      </c>
      <c r="E4753" t="s">
        <v>16198</v>
      </c>
      <c r="F4753">
        <v>1</v>
      </c>
      <c r="G4753" t="s">
        <v>16199</v>
      </c>
      <c r="H4753" t="s">
        <v>31000</v>
      </c>
      <c r="I4753">
        <v>20</v>
      </c>
      <c r="J4753">
        <v>23602410</v>
      </c>
      <c r="K4753">
        <v>23605917</v>
      </c>
      <c r="L4753">
        <v>3508</v>
      </c>
      <c r="M4753">
        <v>2</v>
      </c>
      <c r="N4753">
        <v>128822</v>
      </c>
      <c r="O4753" t="s">
        <v>16200</v>
      </c>
      <c r="P4753">
        <v>15983</v>
      </c>
      <c r="Q4753" t="s">
        <v>16201</v>
      </c>
      <c r="R4753" t="s">
        <v>16202</v>
      </c>
      <c r="S4753" t="s">
        <v>34342</v>
      </c>
      <c r="T4753">
        <v>0.893837570458904</v>
      </c>
      <c r="U4753">
        <v>1</v>
      </c>
      <c r="V4753">
        <v>0.89470471328660295</v>
      </c>
      <c r="W4753">
        <v>0.57265413256901598</v>
      </c>
      <c r="X4753">
        <v>0.87470054010156995</v>
      </c>
      <c r="Y4753">
        <v>-0.43007733230038098</v>
      </c>
      <c r="Z4753">
        <v>0.86106122876423297</v>
      </c>
      <c r="AA4753">
        <v>0.98539817825818199</v>
      </c>
      <c r="AB4753">
        <v>0.74175550529823597</v>
      </c>
      <c r="AC4753">
        <v>0.78057780848607605</v>
      </c>
      <c r="AD4753">
        <v>0.90467866401283703</v>
      </c>
      <c r="AE4753">
        <v>-0.54870919014896902</v>
      </c>
      <c r="AF4753">
        <v>0.74990750083558899</v>
      </c>
      <c r="AG4753">
        <v>0.87426854371500096</v>
      </c>
      <c r="AH4753">
        <v>0.60099346339132598</v>
      </c>
      <c r="AI4753">
        <v>0.57783054127311495</v>
      </c>
      <c r="AJ4753">
        <v>0.78121606160956403</v>
      </c>
      <c r="AK4753">
        <v>-0.161913469704138</v>
      </c>
    </row>
    <row r="4754" spans="1:37" x14ac:dyDescent="0.2">
      <c r="A4754" t="s">
        <v>15998</v>
      </c>
      <c r="B4754">
        <v>23589934</v>
      </c>
      <c r="C4754">
        <v>23590087</v>
      </c>
      <c r="D4754">
        <v>154</v>
      </c>
      <c r="E4754" t="s">
        <v>16203</v>
      </c>
      <c r="F4754">
        <v>4</v>
      </c>
      <c r="G4754" t="s">
        <v>16204</v>
      </c>
      <c r="H4754" t="s">
        <v>31000</v>
      </c>
      <c r="I4754">
        <v>20</v>
      </c>
      <c r="J4754">
        <v>23602410</v>
      </c>
      <c r="K4754">
        <v>23605917</v>
      </c>
      <c r="L4754">
        <v>3508</v>
      </c>
      <c r="M4754">
        <v>2</v>
      </c>
      <c r="N4754">
        <v>128822</v>
      </c>
      <c r="O4754" t="s">
        <v>16200</v>
      </c>
      <c r="P4754">
        <v>15830</v>
      </c>
      <c r="Q4754" t="s">
        <v>16201</v>
      </c>
      <c r="R4754" t="s">
        <v>16202</v>
      </c>
      <c r="S4754" t="s">
        <v>34342</v>
      </c>
      <c r="T4754">
        <v>0.893837570458904</v>
      </c>
      <c r="U4754">
        <v>1</v>
      </c>
      <c r="V4754">
        <v>0.89470471328660295</v>
      </c>
      <c r="W4754">
        <v>0.57265413256901598</v>
      </c>
      <c r="X4754">
        <v>0.87470054010156995</v>
      </c>
      <c r="Y4754">
        <v>-0.43007733230038098</v>
      </c>
      <c r="Z4754">
        <v>0.86106122876423297</v>
      </c>
      <c r="AA4754">
        <v>0.98539817825818199</v>
      </c>
      <c r="AB4754">
        <v>0.74175550529823597</v>
      </c>
      <c r="AC4754">
        <v>0.78057780848607605</v>
      </c>
      <c r="AD4754">
        <v>0.90467866401283703</v>
      </c>
      <c r="AE4754">
        <v>-0.54870919014896902</v>
      </c>
      <c r="AF4754">
        <v>0.74990750083558899</v>
      </c>
      <c r="AG4754">
        <v>0.87426854371500096</v>
      </c>
      <c r="AH4754">
        <v>0.60099346339132598</v>
      </c>
      <c r="AI4754">
        <v>0.57783054127311495</v>
      </c>
      <c r="AJ4754">
        <v>0.78121606160956403</v>
      </c>
      <c r="AK4754">
        <v>-0.161913469704138</v>
      </c>
    </row>
    <row r="4755" spans="1:37" x14ac:dyDescent="0.2">
      <c r="A4755" t="s">
        <v>15998</v>
      </c>
      <c r="B4755">
        <v>23590087</v>
      </c>
      <c r="C4755">
        <v>23590240</v>
      </c>
      <c r="D4755">
        <v>154</v>
      </c>
      <c r="E4755" t="s">
        <v>16205</v>
      </c>
      <c r="F4755">
        <v>2</v>
      </c>
      <c r="G4755" t="s">
        <v>16206</v>
      </c>
      <c r="H4755" t="s">
        <v>31000</v>
      </c>
      <c r="I4755">
        <v>20</v>
      </c>
      <c r="J4755">
        <v>23602410</v>
      </c>
      <c r="K4755">
        <v>23605917</v>
      </c>
      <c r="L4755">
        <v>3508</v>
      </c>
      <c r="M4755">
        <v>2</v>
      </c>
      <c r="N4755">
        <v>128822</v>
      </c>
      <c r="O4755" t="s">
        <v>16200</v>
      </c>
      <c r="P4755">
        <v>15677</v>
      </c>
      <c r="Q4755" t="s">
        <v>16201</v>
      </c>
      <c r="R4755" t="s">
        <v>16202</v>
      </c>
      <c r="S4755" t="s">
        <v>34342</v>
      </c>
      <c r="T4755">
        <v>0.893837570458904</v>
      </c>
      <c r="U4755">
        <v>1</v>
      </c>
      <c r="V4755">
        <v>0.89470471328660295</v>
      </c>
      <c r="W4755">
        <v>0.57265413256901598</v>
      </c>
      <c r="X4755">
        <v>0.87470054010156995</v>
      </c>
      <c r="Y4755">
        <v>-0.43007733230038098</v>
      </c>
      <c r="Z4755">
        <v>0.86106122876423297</v>
      </c>
      <c r="AA4755">
        <v>0.98539817825818199</v>
      </c>
      <c r="AB4755">
        <v>0.74175550529823597</v>
      </c>
      <c r="AC4755">
        <v>0.78057780848607605</v>
      </c>
      <c r="AD4755">
        <v>0.90467866401283703</v>
      </c>
      <c r="AE4755">
        <v>-0.54870919014896902</v>
      </c>
      <c r="AF4755">
        <v>0.74990750083558899</v>
      </c>
      <c r="AG4755">
        <v>0.87426854371500096</v>
      </c>
      <c r="AH4755">
        <v>0.60099346339132598</v>
      </c>
      <c r="AI4755">
        <v>0.57783054127311495</v>
      </c>
      <c r="AJ4755">
        <v>0.78121606160956403</v>
      </c>
      <c r="AK4755">
        <v>-0.161913469704138</v>
      </c>
    </row>
    <row r="4756" spans="1:37" x14ac:dyDescent="0.2">
      <c r="A4756" t="s">
        <v>15998</v>
      </c>
      <c r="B4756">
        <v>24120850</v>
      </c>
      <c r="C4756">
        <v>24120999</v>
      </c>
      <c r="D4756">
        <v>150</v>
      </c>
      <c r="E4756" t="s">
        <v>16207</v>
      </c>
      <c r="F4756">
        <v>2</v>
      </c>
      <c r="G4756" t="s">
        <v>16208</v>
      </c>
      <c r="H4756" t="s">
        <v>34343</v>
      </c>
      <c r="I4756">
        <v>20</v>
      </c>
      <c r="J4756">
        <v>24063324</v>
      </c>
      <c r="K4756">
        <v>24226013</v>
      </c>
      <c r="L4756">
        <v>162690</v>
      </c>
      <c r="M4756">
        <v>1</v>
      </c>
      <c r="N4756">
        <v>400839</v>
      </c>
      <c r="O4756" t="s">
        <v>16209</v>
      </c>
      <c r="P4756">
        <v>57526</v>
      </c>
      <c r="Q4756" t="s">
        <v>16210</v>
      </c>
      <c r="R4756" t="s">
        <v>16211</v>
      </c>
      <c r="S4756" t="s">
        <v>34344</v>
      </c>
      <c r="T4756">
        <v>0.32911398597860803</v>
      </c>
      <c r="U4756">
        <v>0.603102917160658</v>
      </c>
      <c r="V4756">
        <v>20.547345476163699</v>
      </c>
      <c r="W4756">
        <v>0.73420570613580904</v>
      </c>
      <c r="X4756">
        <v>0.95159051474143896</v>
      </c>
      <c r="Y4756">
        <v>1.7874762320739701</v>
      </c>
      <c r="Z4756">
        <v>0.203350924423461</v>
      </c>
      <c r="AA4756">
        <v>0.72610664078822296</v>
      </c>
      <c r="AB4756">
        <v>23.5194628831862</v>
      </c>
      <c r="AC4756">
        <v>0.32081866871113202</v>
      </c>
      <c r="AD4756">
        <v>0.68773325147593101</v>
      </c>
      <c r="AE4756">
        <v>0.78747631102299698</v>
      </c>
      <c r="AF4756">
        <v>0.98343762640780896</v>
      </c>
      <c r="AG4756">
        <v>1</v>
      </c>
      <c r="AH4756">
        <v>-2.8380843093628201</v>
      </c>
      <c r="AI4756">
        <v>0.91725052871964496</v>
      </c>
      <c r="AJ4756">
        <v>0.98621344597861504</v>
      </c>
      <c r="AK4756">
        <v>2.6562314736537198</v>
      </c>
    </row>
    <row r="4757" spans="1:37" x14ac:dyDescent="0.2">
      <c r="A4757" t="s">
        <v>15998</v>
      </c>
      <c r="B4757">
        <v>25222957</v>
      </c>
      <c r="C4757">
        <v>25223109</v>
      </c>
      <c r="D4757">
        <v>153</v>
      </c>
      <c r="E4757" t="s">
        <v>16212</v>
      </c>
      <c r="F4757">
        <v>6</v>
      </c>
      <c r="G4757" t="s">
        <v>16213</v>
      </c>
      <c r="H4757" t="s">
        <v>30987</v>
      </c>
      <c r="I4757">
        <v>20</v>
      </c>
      <c r="J4757">
        <v>25223867</v>
      </c>
      <c r="K4757">
        <v>25225733</v>
      </c>
      <c r="L4757">
        <v>1867</v>
      </c>
      <c r="M4757">
        <v>1</v>
      </c>
      <c r="N4757">
        <v>955</v>
      </c>
      <c r="O4757" t="s">
        <v>16214</v>
      </c>
      <c r="P4757">
        <v>-758</v>
      </c>
      <c r="Q4757" t="s">
        <v>16215</v>
      </c>
      <c r="R4757" t="s">
        <v>16216</v>
      </c>
      <c r="S4757" t="s">
        <v>34345</v>
      </c>
      <c r="T4757">
        <v>1</v>
      </c>
      <c r="U4757">
        <v>1</v>
      </c>
      <c r="V4757">
        <v>-1.6239227255147799</v>
      </c>
      <c r="W4757">
        <v>0.20525741147413201</v>
      </c>
      <c r="X4757">
        <v>0.704072456322962</v>
      </c>
      <c r="Y4757">
        <v>-24.1565436853794</v>
      </c>
      <c r="Z4757">
        <v>0.65379035313853895</v>
      </c>
      <c r="AA4757">
        <v>0.84521697243271998</v>
      </c>
      <c r="AB4757">
        <v>-2.58739657950751</v>
      </c>
      <c r="AC4757">
        <v>7.0489011448141195E-2</v>
      </c>
      <c r="AD4757">
        <v>0.57684129297949804</v>
      </c>
      <c r="AE4757">
        <v>-24.1565436853794</v>
      </c>
      <c r="AF4757">
        <v>0.64997455747578503</v>
      </c>
      <c r="AG4757">
        <v>0.80674443595273604</v>
      </c>
      <c r="AH4757">
        <v>-0.69431213683119997</v>
      </c>
      <c r="AI4757">
        <v>0.35038410267202102</v>
      </c>
      <c r="AJ4757">
        <v>0.78121606160956403</v>
      </c>
      <c r="AK4757">
        <v>-23.287788282389499</v>
      </c>
    </row>
    <row r="4758" spans="1:37" x14ac:dyDescent="0.2">
      <c r="A4758" t="s">
        <v>15998</v>
      </c>
      <c r="B4758">
        <v>25223109</v>
      </c>
      <c r="C4758">
        <v>25223261</v>
      </c>
      <c r="D4758">
        <v>153</v>
      </c>
      <c r="E4758" t="s">
        <v>16217</v>
      </c>
      <c r="F4758">
        <v>3</v>
      </c>
      <c r="G4758" t="s">
        <v>16218</v>
      </c>
      <c r="H4758" t="s">
        <v>30987</v>
      </c>
      <c r="I4758">
        <v>20</v>
      </c>
      <c r="J4758">
        <v>25223867</v>
      </c>
      <c r="K4758">
        <v>25225733</v>
      </c>
      <c r="L4758">
        <v>1867</v>
      </c>
      <c r="M4758">
        <v>1</v>
      </c>
      <c r="N4758">
        <v>955</v>
      </c>
      <c r="O4758" t="s">
        <v>16214</v>
      </c>
      <c r="P4758">
        <v>-606</v>
      </c>
      <c r="Q4758" t="s">
        <v>16215</v>
      </c>
      <c r="R4758" t="s">
        <v>16216</v>
      </c>
      <c r="S4758" t="s">
        <v>34345</v>
      </c>
      <c r="T4758">
        <v>1</v>
      </c>
      <c r="U4758">
        <v>1</v>
      </c>
      <c r="V4758">
        <v>-1.7759258097391699</v>
      </c>
      <c r="W4758">
        <v>0.20525741147413201</v>
      </c>
      <c r="X4758">
        <v>0.704072456322962</v>
      </c>
      <c r="Y4758">
        <v>-24.274082227874299</v>
      </c>
      <c r="Z4758">
        <v>0.65379035313853895</v>
      </c>
      <c r="AA4758">
        <v>0.84521697243271998</v>
      </c>
      <c r="AB4758">
        <v>-2.7393996637318998</v>
      </c>
      <c r="AC4758">
        <v>7.0489011448141195E-2</v>
      </c>
      <c r="AD4758">
        <v>0.57684129297949804</v>
      </c>
      <c r="AE4758">
        <v>-24.274082227874299</v>
      </c>
      <c r="AF4758">
        <v>0.64997455747578503</v>
      </c>
      <c r="AG4758">
        <v>0.80674443595273604</v>
      </c>
      <c r="AH4758">
        <v>-0.84631521271308796</v>
      </c>
      <c r="AI4758">
        <v>0.35038410267202102</v>
      </c>
      <c r="AJ4758">
        <v>0.78121606160956403</v>
      </c>
      <c r="AK4758">
        <v>-23.405326819897901</v>
      </c>
    </row>
    <row r="4759" spans="1:37" x14ac:dyDescent="0.2">
      <c r="A4759" t="s">
        <v>15998</v>
      </c>
      <c r="B4759">
        <v>25223261</v>
      </c>
      <c r="C4759">
        <v>25223413</v>
      </c>
      <c r="D4759">
        <v>153</v>
      </c>
      <c r="E4759" t="s">
        <v>16219</v>
      </c>
      <c r="F4759">
        <v>1</v>
      </c>
      <c r="G4759" t="s">
        <v>16220</v>
      </c>
      <c r="H4759" t="s">
        <v>30987</v>
      </c>
      <c r="I4759">
        <v>20</v>
      </c>
      <c r="J4759">
        <v>25223867</v>
      </c>
      <c r="K4759">
        <v>25225733</v>
      </c>
      <c r="L4759">
        <v>1867</v>
      </c>
      <c r="M4759">
        <v>1</v>
      </c>
      <c r="N4759">
        <v>955</v>
      </c>
      <c r="O4759" t="s">
        <v>16214</v>
      </c>
      <c r="P4759">
        <v>-454</v>
      </c>
      <c r="Q4759" t="s">
        <v>16215</v>
      </c>
      <c r="R4759" t="s">
        <v>16216</v>
      </c>
      <c r="S4759" t="s">
        <v>34345</v>
      </c>
      <c r="T4759">
        <v>1</v>
      </c>
      <c r="U4759">
        <v>1</v>
      </c>
      <c r="V4759">
        <v>-1.7759258097391699</v>
      </c>
      <c r="W4759">
        <v>0.20525741147413201</v>
      </c>
      <c r="X4759">
        <v>0.704072456322962</v>
      </c>
      <c r="Y4759">
        <v>-24.274082227874299</v>
      </c>
      <c r="Z4759">
        <v>0.65379035313853895</v>
      </c>
      <c r="AA4759">
        <v>0.84521697243271998</v>
      </c>
      <c r="AB4759">
        <v>-2.7393996637318998</v>
      </c>
      <c r="AC4759">
        <v>7.0489011448141195E-2</v>
      </c>
      <c r="AD4759">
        <v>0.57684129297949804</v>
      </c>
      <c r="AE4759">
        <v>-24.274082227874299</v>
      </c>
      <c r="AF4759">
        <v>0.64997455747578503</v>
      </c>
      <c r="AG4759">
        <v>0.80674443595273604</v>
      </c>
      <c r="AH4759">
        <v>-0.84631521271308796</v>
      </c>
      <c r="AI4759">
        <v>0.35038410267202102</v>
      </c>
      <c r="AJ4759">
        <v>0.78121606160956403</v>
      </c>
      <c r="AK4759">
        <v>-23.405326819897901</v>
      </c>
    </row>
    <row r="4760" spans="1:37" x14ac:dyDescent="0.2">
      <c r="A4760" t="s">
        <v>15998</v>
      </c>
      <c r="B4760">
        <v>25465016</v>
      </c>
      <c r="C4760">
        <v>25465300</v>
      </c>
      <c r="D4760">
        <v>285</v>
      </c>
      <c r="E4760" t="s">
        <v>16221</v>
      </c>
      <c r="F4760">
        <v>2</v>
      </c>
      <c r="G4760" t="s">
        <v>16222</v>
      </c>
      <c r="H4760" t="s">
        <v>31032</v>
      </c>
      <c r="I4760">
        <v>20</v>
      </c>
      <c r="J4760">
        <v>25455673</v>
      </c>
      <c r="K4760">
        <v>25462742</v>
      </c>
      <c r="L4760">
        <v>7070</v>
      </c>
      <c r="M4760">
        <v>2</v>
      </c>
      <c r="N4760">
        <v>22981</v>
      </c>
      <c r="O4760" t="s">
        <v>16223</v>
      </c>
      <c r="P4760">
        <v>-2274</v>
      </c>
      <c r="Q4760" t="s">
        <v>16224</v>
      </c>
      <c r="R4760" t="s">
        <v>16225</v>
      </c>
      <c r="S4760" t="s">
        <v>34346</v>
      </c>
      <c r="T4760">
        <v>0.583211159830616</v>
      </c>
      <c r="U4760">
        <v>0.81360520874211995</v>
      </c>
      <c r="V4760">
        <v>-0.212045278434525</v>
      </c>
      <c r="W4760">
        <v>0.94067867906597702</v>
      </c>
      <c r="X4760">
        <v>0.95159051474143896</v>
      </c>
      <c r="Y4760">
        <v>-1.00231951007419</v>
      </c>
      <c r="Z4760">
        <v>0.51787522577244804</v>
      </c>
      <c r="AA4760">
        <v>0.84521697243271998</v>
      </c>
      <c r="AB4760">
        <v>0.46149338289737901</v>
      </c>
      <c r="AC4760">
        <v>0.85112879757875803</v>
      </c>
      <c r="AD4760">
        <v>0.94068432309766403</v>
      </c>
      <c r="AE4760">
        <v>-1.0553281187721499</v>
      </c>
      <c r="AF4760">
        <v>0.80618802876324702</v>
      </c>
      <c r="AG4760">
        <v>0.91333021003096004</v>
      </c>
      <c r="AH4760">
        <v>-0.73398652500327199</v>
      </c>
      <c r="AI4760">
        <v>0.74340040463428003</v>
      </c>
      <c r="AJ4760">
        <v>0.90832860500409796</v>
      </c>
      <c r="AK4760">
        <v>-0.60097494676975205</v>
      </c>
    </row>
    <row r="4761" spans="1:37" x14ac:dyDescent="0.2">
      <c r="A4761" t="s">
        <v>15998</v>
      </c>
      <c r="B4761">
        <v>25852684</v>
      </c>
      <c r="C4761">
        <v>25852852</v>
      </c>
      <c r="D4761">
        <v>169</v>
      </c>
      <c r="E4761" t="s">
        <v>16226</v>
      </c>
      <c r="F4761">
        <v>3</v>
      </c>
      <c r="G4761" t="s">
        <v>16227</v>
      </c>
      <c r="H4761" t="s">
        <v>30987</v>
      </c>
      <c r="I4761">
        <v>20</v>
      </c>
      <c r="J4761">
        <v>25774476</v>
      </c>
      <c r="K4761">
        <v>25853590</v>
      </c>
      <c r="L4761">
        <v>79115</v>
      </c>
      <c r="M4761">
        <v>2</v>
      </c>
      <c r="N4761">
        <v>101926935</v>
      </c>
      <c r="O4761" t="s">
        <v>16228</v>
      </c>
      <c r="P4761">
        <v>738</v>
      </c>
      <c r="Q4761" t="s">
        <v>40</v>
      </c>
      <c r="R4761" t="s">
        <v>16229</v>
      </c>
      <c r="S4761" t="s">
        <v>34347</v>
      </c>
      <c r="T4761">
        <v>0.17308923567461099</v>
      </c>
      <c r="U4761">
        <v>0.603102917160658</v>
      </c>
      <c r="V4761">
        <v>-21.379955867109</v>
      </c>
      <c r="W4761">
        <v>0.123414495547065</v>
      </c>
      <c r="X4761">
        <v>0.704072456322962</v>
      </c>
      <c r="Y4761">
        <v>24.353292780968602</v>
      </c>
      <c r="Z4761">
        <v>0.89710062530600898</v>
      </c>
      <c r="AA4761">
        <v>0.99919698600769702</v>
      </c>
      <c r="AB4761">
        <v>2.9230848230134998</v>
      </c>
      <c r="AC4761">
        <v>7.45953562860492E-2</v>
      </c>
      <c r="AD4761">
        <v>0.592168439978217</v>
      </c>
      <c r="AE4761">
        <v>24.439465058500801</v>
      </c>
      <c r="AF4761">
        <v>0.105385325799565</v>
      </c>
      <c r="AG4761">
        <v>0.68151250837662902</v>
      </c>
      <c r="AH4761">
        <v>-24.3654644803945</v>
      </c>
      <c r="AI4761">
        <v>0.64674041799899995</v>
      </c>
      <c r="AJ4761">
        <v>0.82002337464554198</v>
      </c>
      <c r="AK4761">
        <v>0.97690353679875996</v>
      </c>
    </row>
    <row r="4762" spans="1:37" x14ac:dyDescent="0.2">
      <c r="A4762" t="s">
        <v>15998</v>
      </c>
      <c r="B4762">
        <v>25852852</v>
      </c>
      <c r="C4762">
        <v>25853020</v>
      </c>
      <c r="D4762">
        <v>169</v>
      </c>
      <c r="E4762" t="s">
        <v>16230</v>
      </c>
      <c r="F4762">
        <v>3</v>
      </c>
      <c r="G4762" t="s">
        <v>16231</v>
      </c>
      <c r="H4762" t="s">
        <v>30987</v>
      </c>
      <c r="I4762">
        <v>20</v>
      </c>
      <c r="J4762">
        <v>25774476</v>
      </c>
      <c r="K4762">
        <v>25853590</v>
      </c>
      <c r="L4762">
        <v>79115</v>
      </c>
      <c r="M4762">
        <v>2</v>
      </c>
      <c r="N4762">
        <v>101926935</v>
      </c>
      <c r="O4762" t="s">
        <v>16228</v>
      </c>
      <c r="P4762">
        <v>570</v>
      </c>
      <c r="Q4762" t="s">
        <v>40</v>
      </c>
      <c r="R4762" t="s">
        <v>16229</v>
      </c>
      <c r="S4762" t="s">
        <v>34347</v>
      </c>
      <c r="T4762">
        <v>0.17308923567461099</v>
      </c>
      <c r="U4762">
        <v>0.603102917160658</v>
      </c>
      <c r="V4762">
        <v>-21.379955867109</v>
      </c>
      <c r="W4762">
        <v>0.123414495547065</v>
      </c>
      <c r="X4762">
        <v>0.704072456322962</v>
      </c>
      <c r="Y4762">
        <v>24.353292780968602</v>
      </c>
      <c r="Z4762">
        <v>0.89710062530600898</v>
      </c>
      <c r="AA4762">
        <v>0.99919698600769702</v>
      </c>
      <c r="AB4762">
        <v>2.9230848230134998</v>
      </c>
      <c r="AC4762">
        <v>7.45953562860492E-2</v>
      </c>
      <c r="AD4762">
        <v>0.592168439978217</v>
      </c>
      <c r="AE4762">
        <v>24.439465058500801</v>
      </c>
      <c r="AF4762">
        <v>0.105385325799565</v>
      </c>
      <c r="AG4762">
        <v>0.68151250837662902</v>
      </c>
      <c r="AH4762">
        <v>-24.3654644803945</v>
      </c>
      <c r="AI4762">
        <v>0.64674041799899995</v>
      </c>
      <c r="AJ4762">
        <v>0.82002337464554198</v>
      </c>
      <c r="AK4762">
        <v>0.97690353679875996</v>
      </c>
    </row>
    <row r="4763" spans="1:37" x14ac:dyDescent="0.2">
      <c r="A4763" t="s">
        <v>15998</v>
      </c>
      <c r="B4763">
        <v>26507718</v>
      </c>
      <c r="C4763">
        <v>26508007</v>
      </c>
      <c r="D4763">
        <v>290</v>
      </c>
      <c r="E4763" t="s">
        <v>16232</v>
      </c>
      <c r="F4763">
        <v>6</v>
      </c>
      <c r="G4763" t="s">
        <v>16233</v>
      </c>
      <c r="H4763" t="s">
        <v>31000</v>
      </c>
      <c r="I4763">
        <v>20</v>
      </c>
      <c r="J4763">
        <v>26187021</v>
      </c>
      <c r="K4763">
        <v>26251536</v>
      </c>
      <c r="L4763">
        <v>64516</v>
      </c>
      <c r="M4763">
        <v>2</v>
      </c>
      <c r="N4763">
        <v>284801</v>
      </c>
      <c r="O4763" t="s">
        <v>16234</v>
      </c>
      <c r="P4763">
        <v>-256182</v>
      </c>
      <c r="Q4763" t="s">
        <v>16235</v>
      </c>
      <c r="R4763" t="s">
        <v>16236</v>
      </c>
      <c r="S4763" t="s">
        <v>34348</v>
      </c>
      <c r="T4763">
        <v>0.54421053469192604</v>
      </c>
      <c r="U4763">
        <v>0.80321479550967601</v>
      </c>
      <c r="V4763">
        <v>1.2859213016741999</v>
      </c>
      <c r="W4763">
        <v>0.69201225521665499</v>
      </c>
      <c r="X4763">
        <v>0.95159051474143896</v>
      </c>
      <c r="Y4763">
        <v>-0.93989758791932099</v>
      </c>
      <c r="Z4763">
        <v>0.96726857278496403</v>
      </c>
      <c r="AA4763">
        <v>0.99919698600769702</v>
      </c>
      <c r="AB4763">
        <v>0.32244731874778298</v>
      </c>
      <c r="AC4763">
        <v>0.30184355666711699</v>
      </c>
      <c r="AD4763">
        <v>0.68253123924728298</v>
      </c>
      <c r="AE4763">
        <v>-1.9398972603675499</v>
      </c>
      <c r="AF4763">
        <v>0.22065000948199101</v>
      </c>
      <c r="AG4763">
        <v>0.68151250837662902</v>
      </c>
      <c r="AH4763">
        <v>2.2155316462310402</v>
      </c>
      <c r="AI4763">
        <v>0.95029317176085903</v>
      </c>
      <c r="AJ4763">
        <v>0.98621344597861504</v>
      </c>
      <c r="AK4763">
        <v>-7.1142262246042795E-2</v>
      </c>
    </row>
    <row r="4764" spans="1:37" x14ac:dyDescent="0.2">
      <c r="A4764" t="s">
        <v>15998</v>
      </c>
      <c r="B4764">
        <v>26508050</v>
      </c>
      <c r="C4764">
        <v>26508205</v>
      </c>
      <c r="D4764">
        <v>156</v>
      </c>
      <c r="E4764" t="s">
        <v>16237</v>
      </c>
      <c r="F4764">
        <v>1</v>
      </c>
      <c r="G4764" t="s">
        <v>16238</v>
      </c>
      <c r="H4764" t="s">
        <v>31000</v>
      </c>
      <c r="I4764">
        <v>20</v>
      </c>
      <c r="J4764">
        <v>26187021</v>
      </c>
      <c r="K4764">
        <v>26251536</v>
      </c>
      <c r="L4764">
        <v>64516</v>
      </c>
      <c r="M4764">
        <v>2</v>
      </c>
      <c r="N4764">
        <v>284801</v>
      </c>
      <c r="O4764" t="s">
        <v>16234</v>
      </c>
      <c r="P4764">
        <v>-256514</v>
      </c>
      <c r="Q4764" t="s">
        <v>16235</v>
      </c>
      <c r="R4764" t="s">
        <v>16236</v>
      </c>
      <c r="S4764" t="s">
        <v>34348</v>
      </c>
      <c r="T4764">
        <v>0.54421053469192604</v>
      </c>
      <c r="U4764">
        <v>0.80321479550967601</v>
      </c>
      <c r="V4764">
        <v>1.2859213016741999</v>
      </c>
      <c r="W4764">
        <v>0.69201225521665499</v>
      </c>
      <c r="X4764">
        <v>0.95159051474143896</v>
      </c>
      <c r="Y4764">
        <v>-0.93989758791932099</v>
      </c>
      <c r="Z4764">
        <v>0.96726857278496403</v>
      </c>
      <c r="AA4764">
        <v>0.99919698600769702</v>
      </c>
      <c r="AB4764">
        <v>0.32244731874778298</v>
      </c>
      <c r="AC4764">
        <v>0.30184355666711699</v>
      </c>
      <c r="AD4764">
        <v>0.68253123924728298</v>
      </c>
      <c r="AE4764">
        <v>-1.9398972603675499</v>
      </c>
      <c r="AF4764">
        <v>0.22065000948199101</v>
      </c>
      <c r="AG4764">
        <v>0.68151250837662902</v>
      </c>
      <c r="AH4764">
        <v>2.2155316462310402</v>
      </c>
      <c r="AI4764">
        <v>0.95029317176085903</v>
      </c>
      <c r="AJ4764">
        <v>0.98621344597861504</v>
      </c>
      <c r="AK4764">
        <v>-7.1142262246042795E-2</v>
      </c>
    </row>
    <row r="4765" spans="1:37" x14ac:dyDescent="0.2">
      <c r="A4765" t="s">
        <v>15998</v>
      </c>
      <c r="B4765">
        <v>26549316</v>
      </c>
      <c r="C4765">
        <v>26549467</v>
      </c>
      <c r="D4765">
        <v>152</v>
      </c>
      <c r="E4765" t="s">
        <v>16239</v>
      </c>
      <c r="F4765">
        <v>4</v>
      </c>
      <c r="G4765" t="s">
        <v>16240</v>
      </c>
      <c r="H4765" t="s">
        <v>31000</v>
      </c>
      <c r="I4765">
        <v>20</v>
      </c>
      <c r="J4765">
        <v>26187021</v>
      </c>
      <c r="K4765">
        <v>26251536</v>
      </c>
      <c r="L4765">
        <v>64516</v>
      </c>
      <c r="M4765">
        <v>2</v>
      </c>
      <c r="N4765">
        <v>284801</v>
      </c>
      <c r="O4765" t="s">
        <v>16234</v>
      </c>
      <c r="P4765">
        <v>-297780</v>
      </c>
      <c r="Q4765" t="s">
        <v>16235</v>
      </c>
      <c r="R4765" t="s">
        <v>16236</v>
      </c>
      <c r="S4765" t="s">
        <v>34348</v>
      </c>
      <c r="T4765">
        <v>0.32911398597860803</v>
      </c>
      <c r="U4765">
        <v>0.603102917160658</v>
      </c>
      <c r="V4765">
        <v>22.2753982837066</v>
      </c>
      <c r="W4765">
        <v>0.38920677604595899</v>
      </c>
      <c r="X4765">
        <v>0.704072456322962</v>
      </c>
      <c r="Y4765">
        <v>-22.073764465165802</v>
      </c>
      <c r="Z4765">
        <v>0.48464167878831399</v>
      </c>
      <c r="AA4765">
        <v>0.84435025072159198</v>
      </c>
      <c r="AB4765">
        <v>21.311924429713901</v>
      </c>
      <c r="AC4765">
        <v>0.21073619169722799</v>
      </c>
      <c r="AD4765">
        <v>0.68253123924728298</v>
      </c>
      <c r="AE4765">
        <v>-22.073764465165802</v>
      </c>
      <c r="AF4765">
        <v>0.16793847098801201</v>
      </c>
      <c r="AG4765">
        <v>0.68151250837662902</v>
      </c>
      <c r="AH4765">
        <v>22.2753982837066</v>
      </c>
      <c r="AI4765">
        <v>0.52399907623471598</v>
      </c>
      <c r="AJ4765">
        <v>0.78121606160956403</v>
      </c>
      <c r="AK4765">
        <v>-21.205009268426199</v>
      </c>
    </row>
    <row r="4766" spans="1:37" x14ac:dyDescent="0.2">
      <c r="A4766" t="s">
        <v>15998</v>
      </c>
      <c r="B4766">
        <v>26549506</v>
      </c>
      <c r="C4766">
        <v>26549658</v>
      </c>
      <c r="D4766">
        <v>153</v>
      </c>
      <c r="E4766" t="s">
        <v>16241</v>
      </c>
      <c r="F4766">
        <v>2</v>
      </c>
      <c r="G4766" t="s">
        <v>16242</v>
      </c>
      <c r="H4766" t="s">
        <v>31000</v>
      </c>
      <c r="I4766">
        <v>20</v>
      </c>
      <c r="J4766">
        <v>26187021</v>
      </c>
      <c r="K4766">
        <v>26251536</v>
      </c>
      <c r="L4766">
        <v>64516</v>
      </c>
      <c r="M4766">
        <v>2</v>
      </c>
      <c r="N4766">
        <v>284801</v>
      </c>
      <c r="O4766" t="s">
        <v>16234</v>
      </c>
      <c r="P4766">
        <v>-297970</v>
      </c>
      <c r="Q4766" t="s">
        <v>16235</v>
      </c>
      <c r="R4766" t="s">
        <v>16236</v>
      </c>
      <c r="S4766" t="s">
        <v>34348</v>
      </c>
      <c r="T4766">
        <v>0.32911398597860803</v>
      </c>
      <c r="U4766">
        <v>0.603102917160658</v>
      </c>
      <c r="V4766">
        <v>22.2753982837066</v>
      </c>
      <c r="W4766">
        <v>0.38920677604595899</v>
      </c>
      <c r="X4766">
        <v>0.704072456322962</v>
      </c>
      <c r="Y4766">
        <v>-22.073764465165802</v>
      </c>
      <c r="Z4766">
        <v>0.48464167878831399</v>
      </c>
      <c r="AA4766">
        <v>0.84435025072159198</v>
      </c>
      <c r="AB4766">
        <v>21.311924429713901</v>
      </c>
      <c r="AC4766">
        <v>0.21073619169722799</v>
      </c>
      <c r="AD4766">
        <v>0.68253123924728298</v>
      </c>
      <c r="AE4766">
        <v>-22.073764465165802</v>
      </c>
      <c r="AF4766">
        <v>0.16793847098801201</v>
      </c>
      <c r="AG4766">
        <v>0.68151250837662902</v>
      </c>
      <c r="AH4766">
        <v>22.2753982837066</v>
      </c>
      <c r="AI4766">
        <v>0.52399907623471598</v>
      </c>
      <c r="AJ4766">
        <v>0.78121606160956403</v>
      </c>
      <c r="AK4766">
        <v>-21.205009268426199</v>
      </c>
    </row>
    <row r="4767" spans="1:37" x14ac:dyDescent="0.2">
      <c r="A4767" t="s">
        <v>15998</v>
      </c>
      <c r="B4767">
        <v>26558842</v>
      </c>
      <c r="C4767">
        <v>26558988</v>
      </c>
      <c r="D4767">
        <v>147</v>
      </c>
      <c r="E4767" t="s">
        <v>16243</v>
      </c>
      <c r="F4767">
        <v>4</v>
      </c>
      <c r="G4767" t="s">
        <v>16244</v>
      </c>
      <c r="H4767" t="s">
        <v>31000</v>
      </c>
      <c r="I4767">
        <v>20</v>
      </c>
      <c r="J4767">
        <v>26187021</v>
      </c>
      <c r="K4767">
        <v>26251536</v>
      </c>
      <c r="L4767">
        <v>64516</v>
      </c>
      <c r="M4767">
        <v>2</v>
      </c>
      <c r="N4767">
        <v>284801</v>
      </c>
      <c r="O4767" t="s">
        <v>16234</v>
      </c>
      <c r="P4767">
        <v>-307306</v>
      </c>
      <c r="Q4767" t="s">
        <v>16235</v>
      </c>
      <c r="R4767" t="s">
        <v>16236</v>
      </c>
      <c r="S4767" t="s">
        <v>34348</v>
      </c>
      <c r="T4767">
        <v>0.32911398597860803</v>
      </c>
      <c r="U4767">
        <v>0.603102917160658</v>
      </c>
      <c r="V4767">
        <v>22.860360689697199</v>
      </c>
      <c r="W4767">
        <v>0.38920677604595899</v>
      </c>
      <c r="X4767">
        <v>0.704072456322962</v>
      </c>
      <c r="Y4767">
        <v>-22.6587268569467</v>
      </c>
      <c r="Z4767">
        <v>0.48464167878831399</v>
      </c>
      <c r="AA4767">
        <v>0.84435025072159198</v>
      </c>
      <c r="AB4767">
        <v>21.8968867457104</v>
      </c>
      <c r="AC4767">
        <v>0.21073619169722799</v>
      </c>
      <c r="AD4767">
        <v>0.68253123924728298</v>
      </c>
      <c r="AE4767">
        <v>-22.6587268569467</v>
      </c>
      <c r="AF4767">
        <v>0.16793847098801201</v>
      </c>
      <c r="AG4767">
        <v>0.68151250837662902</v>
      </c>
      <c r="AH4767">
        <v>22.860360689697199</v>
      </c>
      <c r="AI4767">
        <v>0.52399907623471598</v>
      </c>
      <c r="AJ4767">
        <v>0.78121606160956403</v>
      </c>
      <c r="AK4767">
        <v>-21.789971570213101</v>
      </c>
    </row>
    <row r="4768" spans="1:37" x14ac:dyDescent="0.2">
      <c r="A4768" t="s">
        <v>15998</v>
      </c>
      <c r="B4768">
        <v>26559028</v>
      </c>
      <c r="C4768">
        <v>26559326</v>
      </c>
      <c r="D4768">
        <v>299</v>
      </c>
      <c r="E4768" t="s">
        <v>16245</v>
      </c>
      <c r="F4768">
        <v>6</v>
      </c>
      <c r="G4768" t="s">
        <v>16246</v>
      </c>
      <c r="H4768" t="s">
        <v>31000</v>
      </c>
      <c r="I4768">
        <v>20</v>
      </c>
      <c r="J4768">
        <v>26187021</v>
      </c>
      <c r="K4768">
        <v>26251536</v>
      </c>
      <c r="L4768">
        <v>64516</v>
      </c>
      <c r="M4768">
        <v>2</v>
      </c>
      <c r="N4768">
        <v>284801</v>
      </c>
      <c r="O4768" t="s">
        <v>16234</v>
      </c>
      <c r="P4768">
        <v>-307492</v>
      </c>
      <c r="Q4768" t="s">
        <v>16235</v>
      </c>
      <c r="R4768" t="s">
        <v>16236</v>
      </c>
      <c r="S4768" t="s">
        <v>34348</v>
      </c>
      <c r="T4768">
        <v>0.152084254673993</v>
      </c>
      <c r="U4768">
        <v>0.603102917160658</v>
      </c>
      <c r="V4768">
        <v>23.1656715355359</v>
      </c>
      <c r="W4768">
        <v>0.20525741147413201</v>
      </c>
      <c r="X4768">
        <v>0.704072456322962</v>
      </c>
      <c r="Y4768">
        <v>-22.964037697364901</v>
      </c>
      <c r="Z4768">
        <v>0.306975110376564</v>
      </c>
      <c r="AA4768">
        <v>0.72610664078822296</v>
      </c>
      <c r="AB4768">
        <v>22.202197557219598</v>
      </c>
      <c r="AC4768">
        <v>7.0489011448141195E-2</v>
      </c>
      <c r="AD4768">
        <v>0.57684129297949804</v>
      </c>
      <c r="AE4768">
        <v>-22.964037697364901</v>
      </c>
      <c r="AF4768">
        <v>4.6407610929182198E-2</v>
      </c>
      <c r="AG4768">
        <v>0.476038960109122</v>
      </c>
      <c r="AH4768">
        <v>23.1656715355359</v>
      </c>
      <c r="AI4768">
        <v>0.35038410267202102</v>
      </c>
      <c r="AJ4768">
        <v>0.78121606160956403</v>
      </c>
      <c r="AK4768">
        <v>-22.0952823763018</v>
      </c>
    </row>
    <row r="4769" spans="1:37" x14ac:dyDescent="0.2">
      <c r="A4769" t="s">
        <v>15998</v>
      </c>
      <c r="B4769">
        <v>26602221</v>
      </c>
      <c r="C4769">
        <v>26602384</v>
      </c>
      <c r="D4769">
        <v>164</v>
      </c>
      <c r="E4769" t="s">
        <v>16247</v>
      </c>
      <c r="F4769">
        <v>2</v>
      </c>
      <c r="G4769" t="s">
        <v>16248</v>
      </c>
      <c r="H4769" t="s">
        <v>31000</v>
      </c>
      <c r="I4769">
        <v>20</v>
      </c>
      <c r="J4769">
        <v>26187021</v>
      </c>
      <c r="K4769">
        <v>26251536</v>
      </c>
      <c r="L4769">
        <v>64516</v>
      </c>
      <c r="M4769">
        <v>2</v>
      </c>
      <c r="N4769">
        <v>284801</v>
      </c>
      <c r="O4769" t="s">
        <v>16234</v>
      </c>
      <c r="P4769">
        <v>-350685</v>
      </c>
      <c r="Q4769" t="s">
        <v>16235</v>
      </c>
      <c r="R4769" t="s">
        <v>16236</v>
      </c>
      <c r="S4769" t="s">
        <v>34348</v>
      </c>
      <c r="T4769">
        <v>0.97979524468909096</v>
      </c>
      <c r="U4769">
        <v>1</v>
      </c>
      <c r="V4769">
        <v>-1.11550443284269</v>
      </c>
      <c r="W4769">
        <v>6.2825850358688304E-2</v>
      </c>
      <c r="X4769">
        <v>0.704072456322962</v>
      </c>
      <c r="Y4769">
        <v>-23.556787435418101</v>
      </c>
      <c r="Z4769">
        <v>0.48462788743282897</v>
      </c>
      <c r="AA4769">
        <v>0.84435025072159198</v>
      </c>
      <c r="AB4769">
        <v>-2.0789782405041701</v>
      </c>
      <c r="AC4769">
        <v>8.8372216911897592E-3</v>
      </c>
      <c r="AD4769">
        <v>0.57684129297949804</v>
      </c>
      <c r="AE4769">
        <v>-23.556787435418101</v>
      </c>
      <c r="AF4769">
        <v>0.52568734144070195</v>
      </c>
      <c r="AG4769">
        <v>0.80674443595273604</v>
      </c>
      <c r="AH4769">
        <v>-0.18589389977033899</v>
      </c>
      <c r="AI4769">
        <v>0.17351581260912399</v>
      </c>
      <c r="AJ4769">
        <v>0.78121606160956403</v>
      </c>
      <c r="AK4769">
        <v>-22.688032065279302</v>
      </c>
    </row>
    <row r="4770" spans="1:37" x14ac:dyDescent="0.2">
      <c r="A4770" t="s">
        <v>15998</v>
      </c>
      <c r="B4770">
        <v>29778217</v>
      </c>
      <c r="C4770">
        <v>29778359</v>
      </c>
      <c r="D4770">
        <v>143</v>
      </c>
      <c r="E4770" t="s">
        <v>16249</v>
      </c>
      <c r="F4770">
        <v>1</v>
      </c>
      <c r="G4770" t="s">
        <v>16250</v>
      </c>
      <c r="H4770" t="s">
        <v>31000</v>
      </c>
      <c r="I4770">
        <v>20</v>
      </c>
      <c r="J4770">
        <v>29548661</v>
      </c>
      <c r="K4770">
        <v>29559705</v>
      </c>
      <c r="L4770">
        <v>11045</v>
      </c>
      <c r="M4770">
        <v>1</v>
      </c>
      <c r="N4770">
        <v>105379478</v>
      </c>
      <c r="O4770" t="s">
        <v>16251</v>
      </c>
      <c r="P4770">
        <v>229556</v>
      </c>
      <c r="Q4770" t="s">
        <v>16252</v>
      </c>
      <c r="R4770" t="s">
        <v>16253</v>
      </c>
      <c r="S4770" t="s">
        <v>34349</v>
      </c>
      <c r="T4770">
        <v>0.32911398597860803</v>
      </c>
      <c r="U4770">
        <v>0.603102917160658</v>
      </c>
      <c r="V4770">
        <v>23.5826466647652</v>
      </c>
      <c r="W4770">
        <v>0.20525741147413201</v>
      </c>
      <c r="X4770">
        <v>0.704072456322962</v>
      </c>
      <c r="Y4770">
        <v>-24.820257520683199</v>
      </c>
      <c r="Z4770">
        <v>0.306975110376564</v>
      </c>
      <c r="AA4770">
        <v>0.72610664078822296</v>
      </c>
      <c r="AB4770">
        <v>24.058417291756498</v>
      </c>
      <c r="AC4770">
        <v>7.0489011448141195E-2</v>
      </c>
      <c r="AD4770">
        <v>0.57684129297949804</v>
      </c>
      <c r="AE4770">
        <v>-24.820257520683199</v>
      </c>
      <c r="AF4770">
        <v>0.64997455747578503</v>
      </c>
      <c r="AG4770">
        <v>0.80674443595273604</v>
      </c>
      <c r="AH4770">
        <v>0.224495329654473</v>
      </c>
      <c r="AI4770">
        <v>0.35038410267202102</v>
      </c>
      <c r="AJ4770">
        <v>0.78121606160956403</v>
      </c>
      <c r="AK4770">
        <v>-23.9515020941922</v>
      </c>
    </row>
    <row r="4771" spans="1:37" x14ac:dyDescent="0.2">
      <c r="A4771" t="s">
        <v>15998</v>
      </c>
      <c r="B4771">
        <v>29778359</v>
      </c>
      <c r="C4771">
        <v>29778501</v>
      </c>
      <c r="D4771">
        <v>143</v>
      </c>
      <c r="E4771" t="s">
        <v>16254</v>
      </c>
      <c r="F4771">
        <v>1</v>
      </c>
      <c r="G4771" t="s">
        <v>16255</v>
      </c>
      <c r="H4771" t="s">
        <v>31000</v>
      </c>
      <c r="I4771">
        <v>20</v>
      </c>
      <c r="J4771">
        <v>29548661</v>
      </c>
      <c r="K4771">
        <v>29559705</v>
      </c>
      <c r="L4771">
        <v>11045</v>
      </c>
      <c r="M4771">
        <v>1</v>
      </c>
      <c r="N4771">
        <v>105379478</v>
      </c>
      <c r="O4771" t="s">
        <v>16251</v>
      </c>
      <c r="P4771">
        <v>229698</v>
      </c>
      <c r="Q4771" t="s">
        <v>16252</v>
      </c>
      <c r="R4771" t="s">
        <v>16253</v>
      </c>
      <c r="S4771" t="s">
        <v>34349</v>
      </c>
      <c r="T4771">
        <v>0.32911398597860803</v>
      </c>
      <c r="U4771">
        <v>0.603102917160658</v>
      </c>
      <c r="V4771">
        <v>23.5826466647652</v>
      </c>
      <c r="W4771">
        <v>0.20525741147413201</v>
      </c>
      <c r="X4771">
        <v>0.704072456322962</v>
      </c>
      <c r="Y4771">
        <v>-24.820257520683199</v>
      </c>
      <c r="Z4771">
        <v>0.306975110376564</v>
      </c>
      <c r="AA4771">
        <v>0.72610664078822296</v>
      </c>
      <c r="AB4771">
        <v>24.058417291756498</v>
      </c>
      <c r="AC4771">
        <v>7.0489011448141195E-2</v>
      </c>
      <c r="AD4771">
        <v>0.57684129297949804</v>
      </c>
      <c r="AE4771">
        <v>-24.820257520683199</v>
      </c>
      <c r="AF4771">
        <v>0.64997455747578503</v>
      </c>
      <c r="AG4771">
        <v>0.80674443595273604</v>
      </c>
      <c r="AH4771">
        <v>0.224495329654473</v>
      </c>
      <c r="AI4771">
        <v>0.35038410267202102</v>
      </c>
      <c r="AJ4771">
        <v>0.78121606160956403</v>
      </c>
      <c r="AK4771">
        <v>-23.9515020941922</v>
      </c>
    </row>
    <row r="4772" spans="1:37" x14ac:dyDescent="0.2">
      <c r="A4772" t="s">
        <v>15998</v>
      </c>
      <c r="B4772">
        <v>29778501</v>
      </c>
      <c r="C4772">
        <v>29778643</v>
      </c>
      <c r="D4772">
        <v>143</v>
      </c>
      <c r="E4772" t="s">
        <v>16256</v>
      </c>
      <c r="F4772">
        <v>1</v>
      </c>
      <c r="G4772" t="s">
        <v>16257</v>
      </c>
      <c r="H4772" t="s">
        <v>31000</v>
      </c>
      <c r="I4772">
        <v>20</v>
      </c>
      <c r="J4772">
        <v>29548661</v>
      </c>
      <c r="K4772">
        <v>29559705</v>
      </c>
      <c r="L4772">
        <v>11045</v>
      </c>
      <c r="M4772">
        <v>1</v>
      </c>
      <c r="N4772">
        <v>105379478</v>
      </c>
      <c r="O4772" t="s">
        <v>16251</v>
      </c>
      <c r="P4772">
        <v>229840</v>
      </c>
      <c r="Q4772" t="s">
        <v>16252</v>
      </c>
      <c r="R4772" t="s">
        <v>16253</v>
      </c>
      <c r="S4772" t="s">
        <v>34349</v>
      </c>
      <c r="T4772">
        <v>0.32911398597860803</v>
      </c>
      <c r="U4772">
        <v>0.603102917160658</v>
      </c>
      <c r="V4772">
        <v>23.5826466647652</v>
      </c>
      <c r="W4772">
        <v>0.20525741147413201</v>
      </c>
      <c r="X4772">
        <v>0.704072456322962</v>
      </c>
      <c r="Y4772">
        <v>-24.379961674173799</v>
      </c>
      <c r="Z4772">
        <v>0.306975110376564</v>
      </c>
      <c r="AA4772">
        <v>0.72610664078822296</v>
      </c>
      <c r="AB4772">
        <v>23.6181214573378</v>
      </c>
      <c r="AC4772">
        <v>7.0489011448141195E-2</v>
      </c>
      <c r="AD4772">
        <v>0.57684129297949804</v>
      </c>
      <c r="AE4772">
        <v>-24.379961674173799</v>
      </c>
      <c r="AF4772">
        <v>0.61410715005536498</v>
      </c>
      <c r="AG4772">
        <v>0.80674443595273604</v>
      </c>
      <c r="AH4772">
        <v>1.0021028124790201</v>
      </c>
      <c r="AI4772">
        <v>0.35038410267202102</v>
      </c>
      <c r="AJ4772">
        <v>0.78121606160956403</v>
      </c>
      <c r="AK4772">
        <v>-23.511206262040499</v>
      </c>
    </row>
    <row r="4773" spans="1:37" x14ac:dyDescent="0.2">
      <c r="A4773" t="s">
        <v>15998</v>
      </c>
      <c r="B4773">
        <v>30108298</v>
      </c>
      <c r="C4773">
        <v>30108461</v>
      </c>
      <c r="D4773">
        <v>164</v>
      </c>
      <c r="E4773" t="s">
        <v>16258</v>
      </c>
      <c r="F4773">
        <v>2</v>
      </c>
      <c r="G4773" t="s">
        <v>16259</v>
      </c>
      <c r="H4773" t="s">
        <v>31000</v>
      </c>
      <c r="I4773">
        <v>20</v>
      </c>
      <c r="J4773">
        <v>30278906</v>
      </c>
      <c r="K4773">
        <v>30289205</v>
      </c>
      <c r="L4773">
        <v>10300</v>
      </c>
      <c r="M4773">
        <v>2</v>
      </c>
      <c r="N4773">
        <v>400841</v>
      </c>
      <c r="O4773" t="s">
        <v>16260</v>
      </c>
      <c r="P4773">
        <v>180744</v>
      </c>
      <c r="Q4773" t="s">
        <v>40</v>
      </c>
      <c r="R4773" t="s">
        <v>16261</v>
      </c>
      <c r="S4773" t="s">
        <v>34350</v>
      </c>
      <c r="T4773">
        <v>0.89923478520719502</v>
      </c>
      <c r="U4773">
        <v>1</v>
      </c>
      <c r="V4773">
        <v>2.4395870886539002</v>
      </c>
      <c r="W4773">
        <v>0.113079289867903</v>
      </c>
      <c r="X4773">
        <v>0.704072456322962</v>
      </c>
      <c r="Y4773">
        <v>-24.105669701042</v>
      </c>
      <c r="Z4773">
        <v>0.57853978204985401</v>
      </c>
      <c r="AA4773">
        <v>0.84521697243271998</v>
      </c>
      <c r="AB4773">
        <v>1.47611303750832</v>
      </c>
      <c r="AC4773">
        <v>0.10683406973163299</v>
      </c>
      <c r="AD4773">
        <v>0.68253123924728298</v>
      </c>
      <c r="AE4773">
        <v>-4.3335169793468102</v>
      </c>
      <c r="AF4773">
        <v>0.43559387281936701</v>
      </c>
      <c r="AG4773">
        <v>0.80674443595273604</v>
      </c>
      <c r="AH4773">
        <v>3.3691973844872098</v>
      </c>
      <c r="AI4773">
        <v>0.17351581260912399</v>
      </c>
      <c r="AJ4773">
        <v>0.78121606160956403</v>
      </c>
      <c r="AK4773">
        <v>-23.350545035264901</v>
      </c>
    </row>
    <row r="4774" spans="1:37" x14ac:dyDescent="0.2">
      <c r="A4774" t="s">
        <v>15998</v>
      </c>
      <c r="B4774">
        <v>30108461</v>
      </c>
      <c r="C4774">
        <v>30108624</v>
      </c>
      <c r="D4774">
        <v>164</v>
      </c>
      <c r="E4774" t="s">
        <v>16262</v>
      </c>
      <c r="F4774">
        <v>2</v>
      </c>
      <c r="G4774" t="s">
        <v>16263</v>
      </c>
      <c r="H4774" t="s">
        <v>31000</v>
      </c>
      <c r="I4774">
        <v>20</v>
      </c>
      <c r="J4774">
        <v>30278906</v>
      </c>
      <c r="K4774">
        <v>30289205</v>
      </c>
      <c r="L4774">
        <v>10300</v>
      </c>
      <c r="M4774">
        <v>2</v>
      </c>
      <c r="N4774">
        <v>400841</v>
      </c>
      <c r="O4774" t="s">
        <v>16260</v>
      </c>
      <c r="P4774">
        <v>180581</v>
      </c>
      <c r="Q4774" t="s">
        <v>40</v>
      </c>
      <c r="R4774" t="s">
        <v>16261</v>
      </c>
      <c r="S4774" t="s">
        <v>34350</v>
      </c>
      <c r="T4774">
        <v>0.506551998792793</v>
      </c>
      <c r="U4774">
        <v>0.78288571403930396</v>
      </c>
      <c r="V4774">
        <v>3.3475394622235601</v>
      </c>
      <c r="W4774">
        <v>0.113079289867903</v>
      </c>
      <c r="X4774">
        <v>0.704072456322962</v>
      </c>
      <c r="Y4774">
        <v>-24.105669701042</v>
      </c>
      <c r="Z4774">
        <v>0.93459220503170903</v>
      </c>
      <c r="AA4774">
        <v>0.99919698600769702</v>
      </c>
      <c r="AB4774">
        <v>2.3840654110779802</v>
      </c>
      <c r="AC4774">
        <v>2.4853262407310801E-2</v>
      </c>
      <c r="AD4774">
        <v>0.57684129297949804</v>
      </c>
      <c r="AE4774">
        <v>-24.105669701042</v>
      </c>
      <c r="AF4774">
        <v>0.205398459628826</v>
      </c>
      <c r="AG4774">
        <v>0.68151250837662902</v>
      </c>
      <c r="AH4774">
        <v>4.2771494282966298</v>
      </c>
      <c r="AI4774">
        <v>0.24456414000292601</v>
      </c>
      <c r="AJ4774">
        <v>0.78121606160956403</v>
      </c>
      <c r="AK4774">
        <v>-23.2369143003395</v>
      </c>
    </row>
    <row r="4775" spans="1:37" x14ac:dyDescent="0.2">
      <c r="A4775" t="s">
        <v>15998</v>
      </c>
      <c r="B4775">
        <v>30108646</v>
      </c>
      <c r="C4775">
        <v>30108797</v>
      </c>
      <c r="D4775">
        <v>152</v>
      </c>
      <c r="E4775" t="s">
        <v>16264</v>
      </c>
      <c r="F4775">
        <v>0</v>
      </c>
      <c r="G4775" t="s">
        <v>16265</v>
      </c>
      <c r="H4775" t="s">
        <v>31000</v>
      </c>
      <c r="I4775">
        <v>20</v>
      </c>
      <c r="J4775">
        <v>30278906</v>
      </c>
      <c r="K4775">
        <v>30289205</v>
      </c>
      <c r="L4775">
        <v>10300</v>
      </c>
      <c r="M4775">
        <v>2</v>
      </c>
      <c r="N4775">
        <v>400841</v>
      </c>
      <c r="O4775" t="s">
        <v>16260</v>
      </c>
      <c r="P4775">
        <v>180408</v>
      </c>
      <c r="Q4775" t="s">
        <v>40</v>
      </c>
      <c r="R4775" t="s">
        <v>16261</v>
      </c>
      <c r="S4775" t="s">
        <v>34350</v>
      </c>
      <c r="T4775">
        <v>0.506551998792793</v>
      </c>
      <c r="U4775">
        <v>0.78288571403930396</v>
      </c>
      <c r="V4775">
        <v>3.3475394622235601</v>
      </c>
      <c r="W4775">
        <v>0.113079289867903</v>
      </c>
      <c r="X4775">
        <v>0.704072456322962</v>
      </c>
      <c r="Y4775">
        <v>-24.105669701042</v>
      </c>
      <c r="Z4775">
        <v>0.93459220503170903</v>
      </c>
      <c r="AA4775">
        <v>0.99919698600769702</v>
      </c>
      <c r="AB4775">
        <v>2.3840654110779802</v>
      </c>
      <c r="AC4775">
        <v>2.4853262407310801E-2</v>
      </c>
      <c r="AD4775">
        <v>0.57684129297949804</v>
      </c>
      <c r="AE4775">
        <v>-24.105669701042</v>
      </c>
      <c r="AF4775">
        <v>0.205398459628826</v>
      </c>
      <c r="AG4775">
        <v>0.68151250837662902</v>
      </c>
      <c r="AH4775">
        <v>4.2771494282966298</v>
      </c>
      <c r="AI4775">
        <v>0.24456414000292601</v>
      </c>
      <c r="AJ4775">
        <v>0.78121606160956403</v>
      </c>
      <c r="AK4775">
        <v>-23.2369143003395</v>
      </c>
    </row>
    <row r="4776" spans="1:37" x14ac:dyDescent="0.2">
      <c r="A4776" t="s">
        <v>15998</v>
      </c>
      <c r="B4776">
        <v>30723751</v>
      </c>
      <c r="C4776">
        <v>30723903</v>
      </c>
      <c r="D4776">
        <v>153</v>
      </c>
      <c r="E4776" t="s">
        <v>16266</v>
      </c>
      <c r="F4776">
        <v>10</v>
      </c>
      <c r="G4776" t="s">
        <v>16267</v>
      </c>
      <c r="H4776" t="s">
        <v>30987</v>
      </c>
      <c r="I4776">
        <v>20</v>
      </c>
      <c r="J4776">
        <v>30656033</v>
      </c>
      <c r="K4776">
        <v>30723855</v>
      </c>
      <c r="L4776">
        <v>67823</v>
      </c>
      <c r="M4776">
        <v>2</v>
      </c>
      <c r="N4776">
        <v>102723552</v>
      </c>
      <c r="O4776" t="s">
        <v>16268</v>
      </c>
      <c r="P4776">
        <v>0</v>
      </c>
      <c r="Q4776" t="s">
        <v>40</v>
      </c>
      <c r="R4776" t="s">
        <v>16269</v>
      </c>
      <c r="S4776" t="s">
        <v>34351</v>
      </c>
      <c r="T4776">
        <v>0.32911398597860803</v>
      </c>
      <c r="U4776">
        <v>0.603102917160658</v>
      </c>
      <c r="V4776">
        <v>23.384126391947799</v>
      </c>
      <c r="W4776">
        <v>0.29261482077562401</v>
      </c>
      <c r="X4776">
        <v>0.704072456322962</v>
      </c>
      <c r="Y4776">
        <v>23.458126966802499</v>
      </c>
      <c r="Z4776">
        <v>0.306975110376564</v>
      </c>
      <c r="AA4776">
        <v>0.72610664078822296</v>
      </c>
      <c r="AB4776">
        <v>24.080217052268601</v>
      </c>
      <c r="AC4776">
        <v>0.27780950890804001</v>
      </c>
      <c r="AD4776">
        <v>0.68253123924728298</v>
      </c>
      <c r="AE4776">
        <v>24.117691755601601</v>
      </c>
      <c r="AF4776">
        <v>0.64997455747578503</v>
      </c>
      <c r="AG4776">
        <v>0.80674443595273604</v>
      </c>
      <c r="AH4776">
        <v>-0.11050500989077899</v>
      </c>
      <c r="AI4776">
        <v>0.59609816080359102</v>
      </c>
      <c r="AJ4776">
        <v>0.78121606160956403</v>
      </c>
      <c r="AK4776">
        <v>3.3884886752197897E-2</v>
      </c>
    </row>
    <row r="4777" spans="1:37" x14ac:dyDescent="0.2">
      <c r="A4777" t="s">
        <v>15998</v>
      </c>
      <c r="B4777">
        <v>30724068</v>
      </c>
      <c r="C4777">
        <v>30724366</v>
      </c>
      <c r="D4777">
        <v>299</v>
      </c>
      <c r="E4777" t="s">
        <v>16270</v>
      </c>
      <c r="F4777">
        <v>28</v>
      </c>
      <c r="G4777" t="s">
        <v>16271</v>
      </c>
      <c r="H4777" t="s">
        <v>30987</v>
      </c>
      <c r="I4777">
        <v>20</v>
      </c>
      <c r="J4777">
        <v>30719816</v>
      </c>
      <c r="K4777">
        <v>30723932</v>
      </c>
      <c r="L4777">
        <v>4117</v>
      </c>
      <c r="M4777">
        <v>2</v>
      </c>
      <c r="N4777">
        <v>102723552</v>
      </c>
      <c r="O4777" t="s">
        <v>16272</v>
      </c>
      <c r="P4777">
        <v>-136</v>
      </c>
      <c r="Q4777" t="s">
        <v>40</v>
      </c>
      <c r="R4777" t="s">
        <v>16269</v>
      </c>
      <c r="S4777" t="s">
        <v>34351</v>
      </c>
      <c r="T4777">
        <v>0.32911398597860803</v>
      </c>
      <c r="U4777">
        <v>0.603102917160658</v>
      </c>
      <c r="V4777">
        <v>23.384126391947799</v>
      </c>
      <c r="W4777">
        <v>0.29261482077562401</v>
      </c>
      <c r="X4777">
        <v>0.704072456322962</v>
      </c>
      <c r="Y4777">
        <v>23.458126966802499</v>
      </c>
      <c r="Z4777">
        <v>0.306975110376564</v>
      </c>
      <c r="AA4777">
        <v>0.72610664078822296</v>
      </c>
      <c r="AB4777">
        <v>24.080217052268601</v>
      </c>
      <c r="AC4777">
        <v>0.27780950890804001</v>
      </c>
      <c r="AD4777">
        <v>0.68253123924728298</v>
      </c>
      <c r="AE4777">
        <v>24.117691755601601</v>
      </c>
      <c r="AF4777">
        <v>0.64997455747578503</v>
      </c>
      <c r="AG4777">
        <v>0.80674443595273604</v>
      </c>
      <c r="AH4777">
        <v>-0.11050500989077899</v>
      </c>
      <c r="AI4777">
        <v>0.59609816080359102</v>
      </c>
      <c r="AJ4777">
        <v>0.78121606160956403</v>
      </c>
      <c r="AK4777">
        <v>3.3884886752197897E-2</v>
      </c>
    </row>
    <row r="4778" spans="1:37" x14ac:dyDescent="0.2">
      <c r="A4778" t="s">
        <v>15998</v>
      </c>
      <c r="B4778">
        <v>30724702</v>
      </c>
      <c r="C4778">
        <v>30724850</v>
      </c>
      <c r="D4778">
        <v>149</v>
      </c>
      <c r="E4778" t="s">
        <v>16273</v>
      </c>
      <c r="F4778">
        <v>10</v>
      </c>
      <c r="G4778" t="s">
        <v>16274</v>
      </c>
      <c r="H4778" t="s">
        <v>30987</v>
      </c>
      <c r="I4778">
        <v>20</v>
      </c>
      <c r="J4778">
        <v>30719816</v>
      </c>
      <c r="K4778">
        <v>30723932</v>
      </c>
      <c r="L4778">
        <v>4117</v>
      </c>
      <c r="M4778">
        <v>2</v>
      </c>
      <c r="N4778">
        <v>102723552</v>
      </c>
      <c r="O4778" t="s">
        <v>16272</v>
      </c>
      <c r="P4778">
        <v>-770</v>
      </c>
      <c r="Q4778" t="s">
        <v>40</v>
      </c>
      <c r="R4778" t="s">
        <v>16269</v>
      </c>
      <c r="S4778" t="s">
        <v>34351</v>
      </c>
      <c r="T4778">
        <v>0.152084254673993</v>
      </c>
      <c r="U4778">
        <v>0.603102917160658</v>
      </c>
      <c r="V4778">
        <v>24.944779545432102</v>
      </c>
      <c r="W4778">
        <v>0.49709177864118298</v>
      </c>
      <c r="X4778">
        <v>0.78363289935355196</v>
      </c>
      <c r="Y4778">
        <v>-0.74586132657410198</v>
      </c>
      <c r="Z4778">
        <v>0.203350924423461</v>
      </c>
      <c r="AA4778">
        <v>0.72610664078822296</v>
      </c>
      <c r="AB4778">
        <v>24.1970052582049</v>
      </c>
      <c r="AC4778">
        <v>0.92091778829119397</v>
      </c>
      <c r="AD4778">
        <v>0.94068432309766403</v>
      </c>
      <c r="AE4778">
        <v>-1.74586121583908</v>
      </c>
      <c r="AF4778">
        <v>0.205398459628826</v>
      </c>
      <c r="AG4778">
        <v>0.68151250837662902</v>
      </c>
      <c r="AH4778">
        <v>3.6324756885329399</v>
      </c>
      <c r="AI4778">
        <v>0.197630579561902</v>
      </c>
      <c r="AJ4778">
        <v>0.78121606160956403</v>
      </c>
      <c r="AK4778">
        <v>0.12289408559898</v>
      </c>
    </row>
    <row r="4779" spans="1:37" x14ac:dyDescent="0.2">
      <c r="A4779" t="s">
        <v>15998</v>
      </c>
      <c r="B4779">
        <v>30724850</v>
      </c>
      <c r="C4779">
        <v>30724998</v>
      </c>
      <c r="D4779">
        <v>149</v>
      </c>
      <c r="E4779" t="s">
        <v>16275</v>
      </c>
      <c r="F4779">
        <v>9</v>
      </c>
      <c r="G4779" t="s">
        <v>16276</v>
      </c>
      <c r="H4779" t="s">
        <v>30987</v>
      </c>
      <c r="I4779">
        <v>20</v>
      </c>
      <c r="J4779">
        <v>30719816</v>
      </c>
      <c r="K4779">
        <v>30723932</v>
      </c>
      <c r="L4779">
        <v>4117</v>
      </c>
      <c r="M4779">
        <v>2</v>
      </c>
      <c r="N4779">
        <v>102723552</v>
      </c>
      <c r="O4779" t="s">
        <v>16272</v>
      </c>
      <c r="P4779">
        <v>-918</v>
      </c>
      <c r="Q4779" t="s">
        <v>40</v>
      </c>
      <c r="R4779" t="s">
        <v>16269</v>
      </c>
      <c r="S4779" t="s">
        <v>34351</v>
      </c>
      <c r="T4779">
        <v>0.32911398597860803</v>
      </c>
      <c r="U4779">
        <v>0.603102917160658</v>
      </c>
      <c r="V4779">
        <v>24.6477926783183</v>
      </c>
      <c r="W4779">
        <v>0.123414495547065</v>
      </c>
      <c r="X4779">
        <v>0.704072456322962</v>
      </c>
      <c r="Y4779">
        <v>25.6159771254421</v>
      </c>
      <c r="Z4779">
        <v>0.306975110376564</v>
      </c>
      <c r="AA4779">
        <v>0.72610664078822296</v>
      </c>
      <c r="AB4779">
        <v>24.578502449554101</v>
      </c>
      <c r="AC4779">
        <v>0.27780950890804001</v>
      </c>
      <c r="AD4779">
        <v>0.68253123924728298</v>
      </c>
      <c r="AE4779">
        <v>24.615977153496299</v>
      </c>
      <c r="AF4779">
        <v>0.61410715005536498</v>
      </c>
      <c r="AG4779">
        <v>0.80674443595273604</v>
      </c>
      <c r="AH4779">
        <v>1.2200120301747099</v>
      </c>
      <c r="AI4779">
        <v>3.6185182304427702E-2</v>
      </c>
      <c r="AJ4779">
        <v>0.78121606160956403</v>
      </c>
      <c r="AK4779">
        <v>25.6159771254421</v>
      </c>
    </row>
    <row r="4780" spans="1:37" x14ac:dyDescent="0.2">
      <c r="A4780" t="s">
        <v>15998</v>
      </c>
      <c r="B4780">
        <v>30725031</v>
      </c>
      <c r="C4780">
        <v>30725186</v>
      </c>
      <c r="D4780">
        <v>156</v>
      </c>
      <c r="E4780" t="s">
        <v>16277</v>
      </c>
      <c r="F4780">
        <v>9</v>
      </c>
      <c r="G4780" t="s">
        <v>16278</v>
      </c>
      <c r="H4780" t="s">
        <v>30999</v>
      </c>
      <c r="I4780">
        <v>20</v>
      </c>
      <c r="J4780">
        <v>30719816</v>
      </c>
      <c r="K4780">
        <v>30723932</v>
      </c>
      <c r="L4780">
        <v>4117</v>
      </c>
      <c r="M4780">
        <v>2</v>
      </c>
      <c r="N4780">
        <v>102723552</v>
      </c>
      <c r="O4780" t="s">
        <v>16272</v>
      </c>
      <c r="P4780">
        <v>-1099</v>
      </c>
      <c r="Q4780" t="s">
        <v>40</v>
      </c>
      <c r="R4780" t="s">
        <v>16269</v>
      </c>
      <c r="S4780" t="s">
        <v>34351</v>
      </c>
      <c r="T4780">
        <v>0.32911398597860803</v>
      </c>
      <c r="U4780">
        <v>0.603102917160658</v>
      </c>
      <c r="V4780">
        <v>24.6477926783183</v>
      </c>
      <c r="W4780">
        <v>0.123414495547065</v>
      </c>
      <c r="X4780">
        <v>0.704072456322962</v>
      </c>
      <c r="Y4780">
        <v>25.6159771254421</v>
      </c>
      <c r="Z4780">
        <v>0.306975110376564</v>
      </c>
      <c r="AA4780">
        <v>0.72610664078822296</v>
      </c>
      <c r="AB4780">
        <v>24.578502449554101</v>
      </c>
      <c r="AC4780">
        <v>0.27780950890804001</v>
      </c>
      <c r="AD4780">
        <v>0.68253123924728298</v>
      </c>
      <c r="AE4780">
        <v>24.615977153496299</v>
      </c>
      <c r="AF4780">
        <v>0.61410715005536498</v>
      </c>
      <c r="AG4780">
        <v>0.80674443595273604</v>
      </c>
      <c r="AH4780">
        <v>1.2200120301747099</v>
      </c>
      <c r="AI4780">
        <v>3.6185182304427702E-2</v>
      </c>
      <c r="AJ4780">
        <v>0.78121606160956403</v>
      </c>
      <c r="AK4780">
        <v>25.6159771254421</v>
      </c>
    </row>
    <row r="4781" spans="1:37" x14ac:dyDescent="0.2">
      <c r="A4781" t="s">
        <v>15998</v>
      </c>
      <c r="B4781">
        <v>30732093</v>
      </c>
      <c r="C4781">
        <v>30732261</v>
      </c>
      <c r="D4781">
        <v>169</v>
      </c>
      <c r="E4781" t="s">
        <v>16279</v>
      </c>
      <c r="F4781">
        <v>0</v>
      </c>
      <c r="G4781" t="s">
        <v>16280</v>
      </c>
      <c r="H4781" t="s">
        <v>31000</v>
      </c>
      <c r="I4781">
        <v>20</v>
      </c>
      <c r="J4781">
        <v>30719816</v>
      </c>
      <c r="K4781">
        <v>30723932</v>
      </c>
      <c r="L4781">
        <v>4117</v>
      </c>
      <c r="M4781">
        <v>2</v>
      </c>
      <c r="N4781">
        <v>102723552</v>
      </c>
      <c r="O4781" t="s">
        <v>16272</v>
      </c>
      <c r="P4781">
        <v>-8161</v>
      </c>
      <c r="Q4781" t="s">
        <v>40</v>
      </c>
      <c r="R4781" t="s">
        <v>16269</v>
      </c>
      <c r="S4781" t="s">
        <v>34351</v>
      </c>
      <c r="T4781">
        <v>0.58193367309619304</v>
      </c>
      <c r="U4781">
        <v>0.81360520874211995</v>
      </c>
      <c r="V4781">
        <v>2.1974674461106098</v>
      </c>
      <c r="W4781">
        <v>6.2825850358688304E-2</v>
      </c>
      <c r="X4781">
        <v>0.704072456322962</v>
      </c>
      <c r="Y4781">
        <v>-23.7497342638958</v>
      </c>
      <c r="Z4781">
        <v>0.84618586979904598</v>
      </c>
      <c r="AA4781">
        <v>0.971114744068449</v>
      </c>
      <c r="AB4781">
        <v>1.2339934175063501</v>
      </c>
      <c r="AC4781">
        <v>4.2034118895040197E-2</v>
      </c>
      <c r="AD4781">
        <v>0.57684129297949804</v>
      </c>
      <c r="AE4781">
        <v>-4.21851168779577</v>
      </c>
      <c r="AF4781">
        <v>0.185213627326239</v>
      </c>
      <c r="AG4781">
        <v>0.68151250837662902</v>
      </c>
      <c r="AH4781">
        <v>3.12707770160997</v>
      </c>
      <c r="AI4781">
        <v>0.123911202140572</v>
      </c>
      <c r="AJ4781">
        <v>0.78121606160956403</v>
      </c>
      <c r="AK4781">
        <v>-23.003648417452901</v>
      </c>
    </row>
    <row r="4782" spans="1:37" x14ac:dyDescent="0.2">
      <c r="A4782" t="s">
        <v>15998</v>
      </c>
      <c r="B4782">
        <v>30732526</v>
      </c>
      <c r="C4782">
        <v>30732817</v>
      </c>
      <c r="D4782">
        <v>292</v>
      </c>
      <c r="E4782" t="s">
        <v>16281</v>
      </c>
      <c r="F4782">
        <v>4</v>
      </c>
      <c r="G4782" t="s">
        <v>16282</v>
      </c>
      <c r="H4782" t="s">
        <v>31000</v>
      </c>
      <c r="I4782">
        <v>20</v>
      </c>
      <c r="J4782">
        <v>30719816</v>
      </c>
      <c r="K4782">
        <v>30723932</v>
      </c>
      <c r="L4782">
        <v>4117</v>
      </c>
      <c r="M4782">
        <v>2</v>
      </c>
      <c r="N4782">
        <v>102723552</v>
      </c>
      <c r="O4782" t="s">
        <v>16272</v>
      </c>
      <c r="P4782">
        <v>-8594</v>
      </c>
      <c r="Q4782" t="s">
        <v>40</v>
      </c>
      <c r="R4782" t="s">
        <v>16269</v>
      </c>
      <c r="S4782" t="s">
        <v>34351</v>
      </c>
      <c r="T4782">
        <v>0.58193367309619304</v>
      </c>
      <c r="U4782">
        <v>0.81360520874211995</v>
      </c>
      <c r="V4782">
        <v>2.1974674461106098</v>
      </c>
      <c r="W4782">
        <v>6.2825850358688304E-2</v>
      </c>
      <c r="X4782">
        <v>0.704072456322962</v>
      </c>
      <c r="Y4782">
        <v>-23.7497342638958</v>
      </c>
      <c r="Z4782">
        <v>0.84618586979904598</v>
      </c>
      <c r="AA4782">
        <v>0.971114744068449</v>
      </c>
      <c r="AB4782">
        <v>1.2339934175063501</v>
      </c>
      <c r="AC4782">
        <v>4.2034118895040197E-2</v>
      </c>
      <c r="AD4782">
        <v>0.57684129297949804</v>
      </c>
      <c r="AE4782">
        <v>-4.21851168779577</v>
      </c>
      <c r="AF4782">
        <v>0.185213627326239</v>
      </c>
      <c r="AG4782">
        <v>0.68151250837662902</v>
      </c>
      <c r="AH4782">
        <v>3.12707770160997</v>
      </c>
      <c r="AI4782">
        <v>0.123911202140572</v>
      </c>
      <c r="AJ4782">
        <v>0.78121606160956403</v>
      </c>
      <c r="AK4782">
        <v>-23.003648417452901</v>
      </c>
    </row>
    <row r="4783" spans="1:37" x14ac:dyDescent="0.2">
      <c r="A4783" t="s">
        <v>15998</v>
      </c>
      <c r="B4783">
        <v>31457828</v>
      </c>
      <c r="C4783">
        <v>31458010</v>
      </c>
      <c r="D4783">
        <v>183</v>
      </c>
      <c r="E4783" t="s">
        <v>16283</v>
      </c>
      <c r="F4783">
        <v>0</v>
      </c>
      <c r="G4783" t="s">
        <v>16284</v>
      </c>
      <c r="H4783" t="s">
        <v>31000</v>
      </c>
      <c r="I4783">
        <v>20</v>
      </c>
      <c r="J4783">
        <v>31465471</v>
      </c>
      <c r="K4783">
        <v>31475127</v>
      </c>
      <c r="L4783">
        <v>9657</v>
      </c>
      <c r="M4783">
        <v>2</v>
      </c>
      <c r="N4783">
        <v>245937</v>
      </c>
      <c r="O4783" t="s">
        <v>16285</v>
      </c>
      <c r="P4783">
        <v>17117</v>
      </c>
      <c r="Q4783" t="s">
        <v>16286</v>
      </c>
      <c r="R4783" t="s">
        <v>16287</v>
      </c>
      <c r="S4783" t="s">
        <v>34352</v>
      </c>
      <c r="T4783" t="s">
        <v>40</v>
      </c>
      <c r="U4783" t="s">
        <v>40</v>
      </c>
      <c r="V4783">
        <v>0</v>
      </c>
      <c r="W4783">
        <v>0.123414495547065</v>
      </c>
      <c r="X4783">
        <v>0.704072456322962</v>
      </c>
      <c r="Y4783">
        <v>22.878407739786098</v>
      </c>
      <c r="Z4783">
        <v>0.48464167878831399</v>
      </c>
      <c r="AA4783">
        <v>0.84435025072159198</v>
      </c>
      <c r="AB4783">
        <v>20.7638674884411</v>
      </c>
      <c r="AC4783">
        <v>0.27780950890804001</v>
      </c>
      <c r="AD4783">
        <v>0.68253123924728298</v>
      </c>
      <c r="AE4783">
        <v>21.878407926891999</v>
      </c>
      <c r="AF4783">
        <v>0.501741946288212</v>
      </c>
      <c r="AG4783">
        <v>0.80674443595273604</v>
      </c>
      <c r="AH4783">
        <v>-20.727341633192101</v>
      </c>
      <c r="AI4783">
        <v>3.6185182304427702E-2</v>
      </c>
      <c r="AJ4783">
        <v>0.78121606160956403</v>
      </c>
      <c r="AK4783">
        <v>22.878407739786098</v>
      </c>
    </row>
    <row r="4784" spans="1:37" x14ac:dyDescent="0.2">
      <c r="A4784" t="s">
        <v>15998</v>
      </c>
      <c r="B4784">
        <v>31458010</v>
      </c>
      <c r="C4784">
        <v>31458192</v>
      </c>
      <c r="D4784">
        <v>183</v>
      </c>
      <c r="E4784" t="s">
        <v>16288</v>
      </c>
      <c r="F4784">
        <v>2</v>
      </c>
      <c r="G4784" t="s">
        <v>16289</v>
      </c>
      <c r="H4784" t="s">
        <v>31000</v>
      </c>
      <c r="I4784">
        <v>20</v>
      </c>
      <c r="J4784">
        <v>31465471</v>
      </c>
      <c r="K4784">
        <v>31475127</v>
      </c>
      <c r="L4784">
        <v>9657</v>
      </c>
      <c r="M4784">
        <v>2</v>
      </c>
      <c r="N4784">
        <v>245937</v>
      </c>
      <c r="O4784" t="s">
        <v>16285</v>
      </c>
      <c r="P4784">
        <v>16935</v>
      </c>
      <c r="Q4784" t="s">
        <v>16286</v>
      </c>
      <c r="R4784" t="s">
        <v>16287</v>
      </c>
      <c r="S4784" t="s">
        <v>34352</v>
      </c>
      <c r="T4784" t="s">
        <v>40</v>
      </c>
      <c r="U4784" t="s">
        <v>40</v>
      </c>
      <c r="V4784">
        <v>0</v>
      </c>
      <c r="W4784">
        <v>0.123414495547065</v>
      </c>
      <c r="X4784">
        <v>0.704072456322962</v>
      </c>
      <c r="Y4784">
        <v>22.878407739786098</v>
      </c>
      <c r="Z4784">
        <v>0.48464167878831399</v>
      </c>
      <c r="AA4784">
        <v>0.84435025072159198</v>
      </c>
      <c r="AB4784">
        <v>20.7638674884411</v>
      </c>
      <c r="AC4784">
        <v>0.27780950890804001</v>
      </c>
      <c r="AD4784">
        <v>0.68253123924728298</v>
      </c>
      <c r="AE4784">
        <v>21.878407926891999</v>
      </c>
      <c r="AF4784">
        <v>0.501741946288212</v>
      </c>
      <c r="AG4784">
        <v>0.80674443595273604</v>
      </c>
      <c r="AH4784">
        <v>-20.727341633192101</v>
      </c>
      <c r="AI4784">
        <v>3.6185182304427702E-2</v>
      </c>
      <c r="AJ4784">
        <v>0.78121606160956403</v>
      </c>
      <c r="AK4784">
        <v>22.878407739786098</v>
      </c>
    </row>
    <row r="4785" spans="1:37" x14ac:dyDescent="0.2">
      <c r="A4785" t="s">
        <v>15998</v>
      </c>
      <c r="B4785">
        <v>31578390</v>
      </c>
      <c r="C4785">
        <v>31578549</v>
      </c>
      <c r="D4785">
        <v>160</v>
      </c>
      <c r="E4785" t="s">
        <v>16290</v>
      </c>
      <c r="F4785">
        <v>2</v>
      </c>
      <c r="G4785" t="s">
        <v>16291</v>
      </c>
      <c r="H4785" t="s">
        <v>31000</v>
      </c>
      <c r="I4785">
        <v>20</v>
      </c>
      <c r="J4785">
        <v>31567707</v>
      </c>
      <c r="K4785">
        <v>31573263</v>
      </c>
      <c r="L4785">
        <v>5557</v>
      </c>
      <c r="M4785">
        <v>2</v>
      </c>
      <c r="N4785">
        <v>100874042</v>
      </c>
      <c r="O4785" t="s">
        <v>16292</v>
      </c>
      <c r="P4785">
        <v>-5127</v>
      </c>
      <c r="Q4785" t="s">
        <v>16293</v>
      </c>
      <c r="R4785" t="s">
        <v>16294</v>
      </c>
      <c r="S4785" t="s">
        <v>34353</v>
      </c>
      <c r="T4785">
        <v>0.32911398597860803</v>
      </c>
      <c r="U4785">
        <v>0.603102917160658</v>
      </c>
      <c r="V4785">
        <v>23.360254262568699</v>
      </c>
      <c r="W4785">
        <v>0.38920677604595899</v>
      </c>
      <c r="X4785">
        <v>0.704072456322962</v>
      </c>
      <c r="Y4785">
        <v>-23.1586204214959</v>
      </c>
      <c r="Z4785">
        <v>0.48464167878831399</v>
      </c>
      <c r="AA4785">
        <v>0.84435025072159198</v>
      </c>
      <c r="AB4785">
        <v>22.396780265874</v>
      </c>
      <c r="AC4785">
        <v>0.21073619169722799</v>
      </c>
      <c r="AD4785">
        <v>0.68253123924728298</v>
      </c>
      <c r="AE4785">
        <v>-23.1586204214959</v>
      </c>
      <c r="AF4785">
        <v>0.16793847098801201</v>
      </c>
      <c r="AG4785">
        <v>0.68151250837662902</v>
      </c>
      <c r="AH4785">
        <v>23.360254262568699</v>
      </c>
      <c r="AI4785">
        <v>0.52399907623471598</v>
      </c>
      <c r="AJ4785">
        <v>0.78121606160956403</v>
      </c>
      <c r="AK4785">
        <v>-22.289865082054401</v>
      </c>
    </row>
    <row r="4786" spans="1:37" x14ac:dyDescent="0.2">
      <c r="A4786" t="s">
        <v>15998</v>
      </c>
      <c r="B4786">
        <v>31578549</v>
      </c>
      <c r="C4786">
        <v>31578708</v>
      </c>
      <c r="D4786">
        <v>160</v>
      </c>
      <c r="E4786" t="s">
        <v>16295</v>
      </c>
      <c r="F4786">
        <v>12</v>
      </c>
      <c r="G4786" t="s">
        <v>16296</v>
      </c>
      <c r="H4786" t="s">
        <v>31000</v>
      </c>
      <c r="I4786">
        <v>20</v>
      </c>
      <c r="J4786">
        <v>31567707</v>
      </c>
      <c r="K4786">
        <v>31573263</v>
      </c>
      <c r="L4786">
        <v>5557</v>
      </c>
      <c r="M4786">
        <v>2</v>
      </c>
      <c r="N4786">
        <v>100874042</v>
      </c>
      <c r="O4786" t="s">
        <v>16292</v>
      </c>
      <c r="P4786">
        <v>-5286</v>
      </c>
      <c r="Q4786" t="s">
        <v>16293</v>
      </c>
      <c r="R4786" t="s">
        <v>16294</v>
      </c>
      <c r="S4786" t="s">
        <v>34353</v>
      </c>
      <c r="T4786">
        <v>0.32911398597860803</v>
      </c>
      <c r="U4786">
        <v>0.603102917160658</v>
      </c>
      <c r="V4786">
        <v>23.360254262568699</v>
      </c>
      <c r="W4786">
        <v>0.38920677604595899</v>
      </c>
      <c r="X4786">
        <v>0.704072456322962</v>
      </c>
      <c r="Y4786">
        <v>-23.1586204214959</v>
      </c>
      <c r="Z4786">
        <v>0.48464167878831399</v>
      </c>
      <c r="AA4786">
        <v>0.84435025072159198</v>
      </c>
      <c r="AB4786">
        <v>22.396780265874</v>
      </c>
      <c r="AC4786">
        <v>0.21073619169722799</v>
      </c>
      <c r="AD4786">
        <v>0.68253123924728298</v>
      </c>
      <c r="AE4786">
        <v>-23.1586204214959</v>
      </c>
      <c r="AF4786">
        <v>0.16793847098801201</v>
      </c>
      <c r="AG4786">
        <v>0.68151250837662902</v>
      </c>
      <c r="AH4786">
        <v>23.360254262568699</v>
      </c>
      <c r="AI4786">
        <v>0.52399907623471598</v>
      </c>
      <c r="AJ4786">
        <v>0.78121606160956403</v>
      </c>
      <c r="AK4786">
        <v>-22.289865082054401</v>
      </c>
    </row>
    <row r="4787" spans="1:37" x14ac:dyDescent="0.2">
      <c r="A4787" t="s">
        <v>15998</v>
      </c>
      <c r="B4787">
        <v>31725189</v>
      </c>
      <c r="C4787">
        <v>31725341</v>
      </c>
      <c r="D4787">
        <v>153</v>
      </c>
      <c r="E4787" t="s">
        <v>16297</v>
      </c>
      <c r="F4787">
        <v>2</v>
      </c>
      <c r="G4787" t="s">
        <v>16298</v>
      </c>
      <c r="H4787" t="s">
        <v>30999</v>
      </c>
      <c r="I4787">
        <v>20</v>
      </c>
      <c r="J4787">
        <v>31664463</v>
      </c>
      <c r="K4787">
        <v>31723989</v>
      </c>
      <c r="L4787">
        <v>59527</v>
      </c>
      <c r="M4787">
        <v>2</v>
      </c>
      <c r="N4787">
        <v>598</v>
      </c>
      <c r="O4787" t="s">
        <v>16299</v>
      </c>
      <c r="P4787">
        <v>-1200</v>
      </c>
      <c r="Q4787" t="s">
        <v>16300</v>
      </c>
      <c r="R4787" t="s">
        <v>16301</v>
      </c>
      <c r="S4787" t="s">
        <v>34354</v>
      </c>
      <c r="T4787">
        <v>0.32911398597860803</v>
      </c>
      <c r="U4787">
        <v>0.603102917160658</v>
      </c>
      <c r="V4787">
        <v>23.469813823122301</v>
      </c>
      <c r="W4787">
        <v>0.89107655920673101</v>
      </c>
      <c r="X4787">
        <v>0.95159051474143896</v>
      </c>
      <c r="Y4787">
        <v>0.68338501394232598</v>
      </c>
      <c r="Z4787">
        <v>0.48464167878831399</v>
      </c>
      <c r="AA4787">
        <v>0.84435025072159198</v>
      </c>
      <c r="AB4787">
        <v>22.506339817119802</v>
      </c>
      <c r="AC4787">
        <v>0.75388744886274095</v>
      </c>
      <c r="AD4787">
        <v>0.87989882095915395</v>
      </c>
      <c r="AE4787">
        <v>-0.31661489713039198</v>
      </c>
      <c r="AF4787">
        <v>0.16793847098801201</v>
      </c>
      <c r="AG4787">
        <v>0.68151250837662902</v>
      </c>
      <c r="AH4787">
        <v>23.469813823122301</v>
      </c>
      <c r="AI4787">
        <v>0.56157887380500204</v>
      </c>
      <c r="AJ4787">
        <v>0.78121606160956403</v>
      </c>
      <c r="AK4787">
        <v>1.55214036269174</v>
      </c>
    </row>
    <row r="4788" spans="1:37" x14ac:dyDescent="0.2">
      <c r="A4788" t="s">
        <v>15998</v>
      </c>
      <c r="B4788">
        <v>31725381</v>
      </c>
      <c r="C4788">
        <v>31725561</v>
      </c>
      <c r="D4788">
        <v>181</v>
      </c>
      <c r="E4788" t="s">
        <v>16302</v>
      </c>
      <c r="F4788">
        <v>6</v>
      </c>
      <c r="G4788" t="s">
        <v>16303</v>
      </c>
      <c r="H4788" t="s">
        <v>30999</v>
      </c>
      <c r="I4788">
        <v>20</v>
      </c>
      <c r="J4788">
        <v>31664463</v>
      </c>
      <c r="K4788">
        <v>31723989</v>
      </c>
      <c r="L4788">
        <v>59527</v>
      </c>
      <c r="M4788">
        <v>2</v>
      </c>
      <c r="N4788">
        <v>598</v>
      </c>
      <c r="O4788" t="s">
        <v>16299</v>
      </c>
      <c r="P4788">
        <v>-1392</v>
      </c>
      <c r="Q4788" t="s">
        <v>16300</v>
      </c>
      <c r="R4788" t="s">
        <v>16301</v>
      </c>
      <c r="S4788" t="s">
        <v>34354</v>
      </c>
      <c r="T4788">
        <v>0.32911398597860803</v>
      </c>
      <c r="U4788">
        <v>0.603102917160658</v>
      </c>
      <c r="V4788">
        <v>23.469813823122301</v>
      </c>
      <c r="W4788">
        <v>0.89107655920673101</v>
      </c>
      <c r="X4788">
        <v>0.95159051474143896</v>
      </c>
      <c r="Y4788">
        <v>0.68338501394232598</v>
      </c>
      <c r="Z4788">
        <v>0.48464167878831399</v>
      </c>
      <c r="AA4788">
        <v>0.84435025072159198</v>
      </c>
      <c r="AB4788">
        <v>22.506339817119802</v>
      </c>
      <c r="AC4788">
        <v>0.75388744886274095</v>
      </c>
      <c r="AD4788">
        <v>0.87989882095915395</v>
      </c>
      <c r="AE4788">
        <v>-0.31661489713039198</v>
      </c>
      <c r="AF4788">
        <v>0.16793847098801201</v>
      </c>
      <c r="AG4788">
        <v>0.68151250837662902</v>
      </c>
      <c r="AH4788">
        <v>23.469813823122301</v>
      </c>
      <c r="AI4788">
        <v>0.56157887380500204</v>
      </c>
      <c r="AJ4788">
        <v>0.78121606160956403</v>
      </c>
      <c r="AK4788">
        <v>1.55214036269174</v>
      </c>
    </row>
    <row r="4789" spans="1:37" x14ac:dyDescent="0.2">
      <c r="A4789" t="s">
        <v>15998</v>
      </c>
      <c r="B4789">
        <v>31908395</v>
      </c>
      <c r="C4789">
        <v>31908537</v>
      </c>
      <c r="D4789">
        <v>143</v>
      </c>
      <c r="E4789" t="s">
        <v>16304</v>
      </c>
      <c r="F4789">
        <v>1</v>
      </c>
      <c r="G4789" t="s">
        <v>16305</v>
      </c>
      <c r="H4789" t="s">
        <v>34355</v>
      </c>
      <c r="I4789">
        <v>20</v>
      </c>
      <c r="J4789">
        <v>31933800</v>
      </c>
      <c r="K4789">
        <v>31941231</v>
      </c>
      <c r="L4789">
        <v>7432</v>
      </c>
      <c r="M4789">
        <v>1</v>
      </c>
      <c r="N4789">
        <v>164395</v>
      </c>
      <c r="O4789" t="s">
        <v>16306</v>
      </c>
      <c r="P4789">
        <v>-25263</v>
      </c>
      <c r="Q4789" t="s">
        <v>16307</v>
      </c>
      <c r="R4789" t="s">
        <v>16308</v>
      </c>
      <c r="S4789" t="s">
        <v>34356</v>
      </c>
      <c r="T4789">
        <v>0.67966389499336999</v>
      </c>
      <c r="U4789">
        <v>0.88584722146559303</v>
      </c>
      <c r="V4789">
        <v>-0.67215197817486005</v>
      </c>
      <c r="W4789">
        <v>0.603737492139787</v>
      </c>
      <c r="X4789">
        <v>0.91126914691574001</v>
      </c>
      <c r="Y4789">
        <v>-0.26886648627890603</v>
      </c>
      <c r="Z4789">
        <v>0.45420745998025702</v>
      </c>
      <c r="AA4789">
        <v>0.84435025072159198</v>
      </c>
      <c r="AB4789">
        <v>7.5404953606892797E-2</v>
      </c>
      <c r="AC4789">
        <v>0.64672720680888796</v>
      </c>
      <c r="AD4789">
        <v>0.87989882095915395</v>
      </c>
      <c r="AE4789">
        <v>-0.59030703923619998</v>
      </c>
      <c r="AF4789">
        <v>0.90956428148544199</v>
      </c>
      <c r="AG4789">
        <v>1</v>
      </c>
      <c r="AH4789">
        <v>-0.98078124482044404</v>
      </c>
      <c r="AI4789">
        <v>0.63148217930047101</v>
      </c>
      <c r="AJ4789">
        <v>0.81104508058742797</v>
      </c>
      <c r="AK4789">
        <v>0.102406487642104</v>
      </c>
    </row>
    <row r="4790" spans="1:37" x14ac:dyDescent="0.2">
      <c r="A4790" t="s">
        <v>15998</v>
      </c>
      <c r="B4790">
        <v>31909644</v>
      </c>
      <c r="C4790">
        <v>31909800</v>
      </c>
      <c r="D4790">
        <v>157</v>
      </c>
      <c r="E4790" t="s">
        <v>16309</v>
      </c>
      <c r="F4790">
        <v>7</v>
      </c>
      <c r="G4790" t="s">
        <v>16310</v>
      </c>
      <c r="H4790" t="s">
        <v>31003</v>
      </c>
      <c r="I4790">
        <v>20</v>
      </c>
      <c r="J4790">
        <v>31933800</v>
      </c>
      <c r="K4790">
        <v>31941231</v>
      </c>
      <c r="L4790">
        <v>7432</v>
      </c>
      <c r="M4790">
        <v>1</v>
      </c>
      <c r="N4790">
        <v>164395</v>
      </c>
      <c r="O4790" t="s">
        <v>16306</v>
      </c>
      <c r="P4790">
        <v>-24000</v>
      </c>
      <c r="Q4790" t="s">
        <v>16307</v>
      </c>
      <c r="R4790" t="s">
        <v>16308</v>
      </c>
      <c r="S4790" t="s">
        <v>34356</v>
      </c>
      <c r="T4790">
        <v>0.152084254673993</v>
      </c>
      <c r="U4790">
        <v>0.603102917160658</v>
      </c>
      <c r="V4790">
        <v>23.546889110283299</v>
      </c>
      <c r="W4790">
        <v>0.20525741147413201</v>
      </c>
      <c r="X4790">
        <v>0.704072456322962</v>
      </c>
      <c r="Y4790">
        <v>-23.345255266771801</v>
      </c>
      <c r="Z4790">
        <v>0.306975110376564</v>
      </c>
      <c r="AA4790">
        <v>0.72610664078822296</v>
      </c>
      <c r="AB4790">
        <v>22.583415098143501</v>
      </c>
      <c r="AC4790">
        <v>7.0489011448141195E-2</v>
      </c>
      <c r="AD4790">
        <v>0.57684129297949804</v>
      </c>
      <c r="AE4790">
        <v>-23.345255266771801</v>
      </c>
      <c r="AF4790">
        <v>4.6407610929182198E-2</v>
      </c>
      <c r="AG4790">
        <v>0.476038960109122</v>
      </c>
      <c r="AH4790">
        <v>23.546889110283299</v>
      </c>
      <c r="AI4790">
        <v>0.35038410267202102</v>
      </c>
      <c r="AJ4790">
        <v>0.78121606160956403</v>
      </c>
      <c r="AK4790">
        <v>-22.476499911885199</v>
      </c>
    </row>
    <row r="4791" spans="1:37" x14ac:dyDescent="0.2">
      <c r="A4791" t="s">
        <v>15998</v>
      </c>
      <c r="B4791">
        <v>31909914</v>
      </c>
      <c r="C4791">
        <v>31910067</v>
      </c>
      <c r="D4791">
        <v>154</v>
      </c>
      <c r="E4791" t="s">
        <v>16311</v>
      </c>
      <c r="F4791">
        <v>1</v>
      </c>
      <c r="G4791" t="s">
        <v>16312</v>
      </c>
      <c r="H4791" t="s">
        <v>31003</v>
      </c>
      <c r="I4791">
        <v>20</v>
      </c>
      <c r="J4791">
        <v>31933800</v>
      </c>
      <c r="K4791">
        <v>31941231</v>
      </c>
      <c r="L4791">
        <v>7432</v>
      </c>
      <c r="M4791">
        <v>1</v>
      </c>
      <c r="N4791">
        <v>164395</v>
      </c>
      <c r="O4791" t="s">
        <v>16306</v>
      </c>
      <c r="P4791">
        <v>-23733</v>
      </c>
      <c r="Q4791" t="s">
        <v>16307</v>
      </c>
      <c r="R4791" t="s">
        <v>16308</v>
      </c>
      <c r="S4791" t="s">
        <v>34356</v>
      </c>
      <c r="T4791">
        <v>0.152084254673993</v>
      </c>
      <c r="U4791">
        <v>0.603102917160658</v>
      </c>
      <c r="V4791">
        <v>23.546889110283299</v>
      </c>
      <c r="W4791">
        <v>0.20525741147413201</v>
      </c>
      <c r="X4791">
        <v>0.704072456322962</v>
      </c>
      <c r="Y4791">
        <v>-23.345255266771801</v>
      </c>
      <c r="Z4791">
        <v>0.306975110376564</v>
      </c>
      <c r="AA4791">
        <v>0.72610664078822296</v>
      </c>
      <c r="AB4791">
        <v>22.583415098143501</v>
      </c>
      <c r="AC4791">
        <v>7.0489011448141195E-2</v>
      </c>
      <c r="AD4791">
        <v>0.57684129297949804</v>
      </c>
      <c r="AE4791">
        <v>-23.345255266771801</v>
      </c>
      <c r="AF4791">
        <v>4.6407610929182198E-2</v>
      </c>
      <c r="AG4791">
        <v>0.476038960109122</v>
      </c>
      <c r="AH4791">
        <v>23.546889110283299</v>
      </c>
      <c r="AI4791">
        <v>0.35038410267202102</v>
      </c>
      <c r="AJ4791">
        <v>0.78121606160956403</v>
      </c>
      <c r="AK4791">
        <v>-22.476499911885199</v>
      </c>
    </row>
    <row r="4792" spans="1:37" x14ac:dyDescent="0.2">
      <c r="A4792" t="s">
        <v>15998</v>
      </c>
      <c r="B4792">
        <v>32007467</v>
      </c>
      <c r="C4792">
        <v>32007654</v>
      </c>
      <c r="D4792">
        <v>188</v>
      </c>
      <c r="E4792" t="s">
        <v>16313</v>
      </c>
      <c r="F4792">
        <v>3</v>
      </c>
      <c r="G4792" t="s">
        <v>16314</v>
      </c>
      <c r="H4792" t="s">
        <v>31032</v>
      </c>
      <c r="I4792">
        <v>20</v>
      </c>
      <c r="J4792">
        <v>32010438</v>
      </c>
      <c r="K4792">
        <v>32032180</v>
      </c>
      <c r="L4792">
        <v>21743</v>
      </c>
      <c r="M4792">
        <v>1</v>
      </c>
      <c r="N4792">
        <v>140706</v>
      </c>
      <c r="O4792" t="s">
        <v>16315</v>
      </c>
      <c r="P4792">
        <v>-2784</v>
      </c>
      <c r="Q4792" t="s">
        <v>16316</v>
      </c>
      <c r="R4792" t="s">
        <v>16317</v>
      </c>
      <c r="S4792" t="s">
        <v>34357</v>
      </c>
      <c r="T4792">
        <v>0.97213403838398904</v>
      </c>
      <c r="U4792">
        <v>1</v>
      </c>
      <c r="V4792">
        <v>3.4310647146213098</v>
      </c>
      <c r="W4792">
        <v>0.38920677604595899</v>
      </c>
      <c r="X4792">
        <v>0.704072456322962</v>
      </c>
      <c r="Y4792">
        <v>-20.172014599343299</v>
      </c>
      <c r="Z4792">
        <v>0.69013698642955401</v>
      </c>
      <c r="AA4792">
        <v>0.84521697243271998</v>
      </c>
      <c r="AB4792">
        <v>2.4675906888562098</v>
      </c>
      <c r="AC4792">
        <v>0.75388744886274095</v>
      </c>
      <c r="AD4792">
        <v>0.87989882095915395</v>
      </c>
      <c r="AE4792">
        <v>2.6363098161913499</v>
      </c>
      <c r="AF4792">
        <v>0.61410715005536498</v>
      </c>
      <c r="AG4792">
        <v>0.80674443595273604</v>
      </c>
      <c r="AH4792">
        <v>4.3606743778982198</v>
      </c>
      <c r="AI4792">
        <v>0.35038410267202102</v>
      </c>
      <c r="AJ4792">
        <v>0.78121606160956403</v>
      </c>
      <c r="AK4792">
        <v>-22.797958149272201</v>
      </c>
    </row>
    <row r="4793" spans="1:37" x14ac:dyDescent="0.2">
      <c r="A4793" t="s">
        <v>15998</v>
      </c>
      <c r="B4793">
        <v>32030925</v>
      </c>
      <c r="C4793">
        <v>32031076</v>
      </c>
      <c r="D4793">
        <v>152</v>
      </c>
      <c r="E4793" t="s">
        <v>16319</v>
      </c>
      <c r="F4793">
        <v>11</v>
      </c>
      <c r="G4793" t="s">
        <v>16320</v>
      </c>
      <c r="H4793" t="s">
        <v>31003</v>
      </c>
      <c r="I4793">
        <v>20</v>
      </c>
      <c r="J4793">
        <v>32010450</v>
      </c>
      <c r="K4793">
        <v>32032180</v>
      </c>
      <c r="L4793">
        <v>21731</v>
      </c>
      <c r="M4793">
        <v>1</v>
      </c>
      <c r="N4793">
        <v>140706</v>
      </c>
      <c r="O4793" t="s">
        <v>16321</v>
      </c>
      <c r="P4793">
        <v>20475</v>
      </c>
      <c r="Q4793" t="s">
        <v>16316</v>
      </c>
      <c r="R4793" t="s">
        <v>16317</v>
      </c>
      <c r="S4793" t="s">
        <v>34357</v>
      </c>
      <c r="T4793">
        <v>0.506551998792793</v>
      </c>
      <c r="U4793">
        <v>0.78288571403930396</v>
      </c>
      <c r="V4793">
        <v>2.8142674403151999</v>
      </c>
      <c r="W4793">
        <v>0.69201225521665499</v>
      </c>
      <c r="X4793">
        <v>0.95159051474143896</v>
      </c>
      <c r="Y4793">
        <v>-0.71016606914771796</v>
      </c>
      <c r="Z4793">
        <v>0.93459220503170903</v>
      </c>
      <c r="AA4793">
        <v>0.99919698600769702</v>
      </c>
      <c r="AB4793">
        <v>1.8507934269228401</v>
      </c>
      <c r="AC4793">
        <v>0.30184355666711699</v>
      </c>
      <c r="AD4793">
        <v>0.68253123924728298</v>
      </c>
      <c r="AE4793">
        <v>-1.7101657823763401</v>
      </c>
      <c r="AF4793">
        <v>0.205398459628826</v>
      </c>
      <c r="AG4793">
        <v>0.68151250837662902</v>
      </c>
      <c r="AH4793">
        <v>3.7438773716663198</v>
      </c>
      <c r="AI4793">
        <v>0.95029317176085903</v>
      </c>
      <c r="AJ4793">
        <v>0.98621344597861504</v>
      </c>
      <c r="AK4793">
        <v>0.15858925277011701</v>
      </c>
    </row>
    <row r="4794" spans="1:37" x14ac:dyDescent="0.2">
      <c r="A4794" t="s">
        <v>15998</v>
      </c>
      <c r="B4794">
        <v>32031320</v>
      </c>
      <c r="C4794">
        <v>32031491</v>
      </c>
      <c r="D4794">
        <v>172</v>
      </c>
      <c r="E4794" t="s">
        <v>16322</v>
      </c>
      <c r="F4794">
        <v>8</v>
      </c>
      <c r="G4794" t="s">
        <v>16323</v>
      </c>
      <c r="H4794" t="s">
        <v>31003</v>
      </c>
      <c r="I4794">
        <v>20</v>
      </c>
      <c r="J4794">
        <v>32052197</v>
      </c>
      <c r="K4794">
        <v>32101519</v>
      </c>
      <c r="L4794">
        <v>49323</v>
      </c>
      <c r="M4794">
        <v>1</v>
      </c>
      <c r="N4794">
        <v>3055</v>
      </c>
      <c r="O4794" t="s">
        <v>16324</v>
      </c>
      <c r="P4794">
        <v>-20706</v>
      </c>
      <c r="Q4794" t="s">
        <v>16325</v>
      </c>
      <c r="R4794" t="s">
        <v>16326</v>
      </c>
      <c r="S4794" t="s">
        <v>34358</v>
      </c>
      <c r="T4794">
        <v>0.506551998792793</v>
      </c>
      <c r="U4794">
        <v>0.78288571403930396</v>
      </c>
      <c r="V4794">
        <v>2.8142674403151999</v>
      </c>
      <c r="W4794">
        <v>0.69201225521665499</v>
      </c>
      <c r="X4794">
        <v>0.95159051474143896</v>
      </c>
      <c r="Y4794">
        <v>-0.71016606914771796</v>
      </c>
      <c r="Z4794">
        <v>0.93459220503170903</v>
      </c>
      <c r="AA4794">
        <v>0.99919698600769702</v>
      </c>
      <c r="AB4794">
        <v>1.8507934269228401</v>
      </c>
      <c r="AC4794">
        <v>0.30184355666711699</v>
      </c>
      <c r="AD4794">
        <v>0.68253123924728298</v>
      </c>
      <c r="AE4794">
        <v>-1.7101657823763401</v>
      </c>
      <c r="AF4794">
        <v>0.205398459628826</v>
      </c>
      <c r="AG4794">
        <v>0.68151250837662902</v>
      </c>
      <c r="AH4794">
        <v>3.7438773716663198</v>
      </c>
      <c r="AI4794">
        <v>0.95029317176085903</v>
      </c>
      <c r="AJ4794">
        <v>0.98621344597861504</v>
      </c>
      <c r="AK4794">
        <v>0.15858925277011701</v>
      </c>
    </row>
    <row r="4795" spans="1:37" x14ac:dyDescent="0.2">
      <c r="A4795" t="s">
        <v>15998</v>
      </c>
      <c r="B4795">
        <v>32452215</v>
      </c>
      <c r="C4795">
        <v>32452401</v>
      </c>
      <c r="D4795">
        <v>187</v>
      </c>
      <c r="E4795" t="s">
        <v>16327</v>
      </c>
      <c r="F4795">
        <v>8</v>
      </c>
      <c r="G4795" t="s">
        <v>16328</v>
      </c>
      <c r="H4795" t="s">
        <v>34359</v>
      </c>
      <c r="I4795">
        <v>20</v>
      </c>
      <c r="J4795">
        <v>32432359</v>
      </c>
      <c r="K4795">
        <v>32434636</v>
      </c>
      <c r="L4795">
        <v>2278</v>
      </c>
      <c r="M4795">
        <v>1</v>
      </c>
      <c r="N4795">
        <v>171023</v>
      </c>
      <c r="O4795" t="s">
        <v>16329</v>
      </c>
      <c r="P4795">
        <v>19856</v>
      </c>
      <c r="Q4795" t="s">
        <v>16330</v>
      </c>
      <c r="R4795" t="s">
        <v>16331</v>
      </c>
      <c r="S4795" t="s">
        <v>34360</v>
      </c>
      <c r="T4795">
        <v>0.97213403838398904</v>
      </c>
      <c r="U4795">
        <v>1</v>
      </c>
      <c r="V4795">
        <v>0.52486534809793695</v>
      </c>
      <c r="W4795" t="s">
        <v>40</v>
      </c>
      <c r="X4795" t="s">
        <v>40</v>
      </c>
      <c r="Y4795">
        <v>0</v>
      </c>
      <c r="Z4795">
        <v>0.69013698642955401</v>
      </c>
      <c r="AA4795">
        <v>0.84521697243271998</v>
      </c>
      <c r="AB4795">
        <v>-0.43860867788920499</v>
      </c>
      <c r="AC4795">
        <v>0.27780950890804001</v>
      </c>
      <c r="AD4795">
        <v>0.68253123924728298</v>
      </c>
      <c r="AE4795">
        <v>23.602174308508701</v>
      </c>
      <c r="AF4795">
        <v>0.61410715005536498</v>
      </c>
      <c r="AG4795">
        <v>0.80674443595273604</v>
      </c>
      <c r="AH4795">
        <v>1.4544758859353999</v>
      </c>
      <c r="AI4795">
        <v>0.35038410267202102</v>
      </c>
      <c r="AJ4795">
        <v>0.78121606160956403</v>
      </c>
      <c r="AK4795">
        <v>-23.4577844110994</v>
      </c>
    </row>
    <row r="4796" spans="1:37" x14ac:dyDescent="0.2">
      <c r="A4796" t="s">
        <v>15998</v>
      </c>
      <c r="B4796">
        <v>32452401</v>
      </c>
      <c r="C4796">
        <v>32452587</v>
      </c>
      <c r="D4796">
        <v>187</v>
      </c>
      <c r="E4796" t="s">
        <v>16332</v>
      </c>
      <c r="F4796">
        <v>5</v>
      </c>
      <c r="G4796" t="s">
        <v>16333</v>
      </c>
      <c r="H4796" t="s">
        <v>34359</v>
      </c>
      <c r="I4796">
        <v>20</v>
      </c>
      <c r="J4796">
        <v>32432359</v>
      </c>
      <c r="K4796">
        <v>32434636</v>
      </c>
      <c r="L4796">
        <v>2278</v>
      </c>
      <c r="M4796">
        <v>1</v>
      </c>
      <c r="N4796">
        <v>171023</v>
      </c>
      <c r="O4796" t="s">
        <v>16329</v>
      </c>
      <c r="P4796">
        <v>20042</v>
      </c>
      <c r="Q4796" t="s">
        <v>16330</v>
      </c>
      <c r="R4796" t="s">
        <v>16331</v>
      </c>
      <c r="S4796" t="s">
        <v>34360</v>
      </c>
      <c r="T4796">
        <v>0.97213403838398904</v>
      </c>
      <c r="U4796">
        <v>1</v>
      </c>
      <c r="V4796">
        <v>0.52486534809793695</v>
      </c>
      <c r="W4796" t="s">
        <v>40</v>
      </c>
      <c r="X4796" t="s">
        <v>40</v>
      </c>
      <c r="Y4796">
        <v>0</v>
      </c>
      <c r="Z4796">
        <v>0.69013698642955401</v>
      </c>
      <c r="AA4796">
        <v>0.84521697243271998</v>
      </c>
      <c r="AB4796">
        <v>-0.43860867788920499</v>
      </c>
      <c r="AC4796">
        <v>0.27780950890804001</v>
      </c>
      <c r="AD4796">
        <v>0.68253123924728298</v>
      </c>
      <c r="AE4796">
        <v>23.602174308508701</v>
      </c>
      <c r="AF4796">
        <v>0.61410715005536498</v>
      </c>
      <c r="AG4796">
        <v>0.80674443595273604</v>
      </c>
      <c r="AH4796">
        <v>1.4544758859353999</v>
      </c>
      <c r="AI4796">
        <v>0.35038410267202102</v>
      </c>
      <c r="AJ4796">
        <v>0.78121606160956403</v>
      </c>
      <c r="AK4796">
        <v>-23.4577844110994</v>
      </c>
    </row>
    <row r="4797" spans="1:37" x14ac:dyDescent="0.2">
      <c r="A4797" t="s">
        <v>15998</v>
      </c>
      <c r="B4797">
        <v>32473248</v>
      </c>
      <c r="C4797">
        <v>32473451</v>
      </c>
      <c r="D4797">
        <v>204</v>
      </c>
      <c r="E4797" t="s">
        <v>16334</v>
      </c>
      <c r="F4797">
        <v>15</v>
      </c>
      <c r="G4797" t="s">
        <v>16335</v>
      </c>
      <c r="H4797" t="s">
        <v>34361</v>
      </c>
      <c r="I4797">
        <v>20</v>
      </c>
      <c r="J4797">
        <v>32443059</v>
      </c>
      <c r="K4797">
        <v>32483471</v>
      </c>
      <c r="L4797">
        <v>40413</v>
      </c>
      <c r="M4797">
        <v>2</v>
      </c>
      <c r="N4797">
        <v>140688</v>
      </c>
      <c r="O4797" t="s">
        <v>16336</v>
      </c>
      <c r="P4797">
        <v>10020</v>
      </c>
      <c r="Q4797" t="s">
        <v>16337</v>
      </c>
      <c r="R4797" t="s">
        <v>16338</v>
      </c>
      <c r="S4797" t="s">
        <v>34362</v>
      </c>
      <c r="T4797">
        <v>0.152084254673993</v>
      </c>
      <c r="U4797">
        <v>0.603102917160658</v>
      </c>
      <c r="V4797">
        <v>24.863936947732199</v>
      </c>
      <c r="W4797">
        <v>0.89107655920673101</v>
      </c>
      <c r="X4797">
        <v>0.95159051474143896</v>
      </c>
      <c r="Y4797">
        <v>1.0857784829435899</v>
      </c>
      <c r="Z4797">
        <v>0.203350924423461</v>
      </c>
      <c r="AA4797">
        <v>0.72610664078822296</v>
      </c>
      <c r="AB4797">
        <v>24.767922145878799</v>
      </c>
      <c r="AC4797">
        <v>0.85817338719172098</v>
      </c>
      <c r="AD4797">
        <v>0.94068432309766403</v>
      </c>
      <c r="AE4797">
        <v>0.801767789225314</v>
      </c>
      <c r="AF4797">
        <v>0.23669707478149901</v>
      </c>
      <c r="AG4797">
        <v>0.69020448338054297</v>
      </c>
      <c r="AH4797">
        <v>1.2785011038024401</v>
      </c>
      <c r="AI4797">
        <v>0.91725052871964496</v>
      </c>
      <c r="AJ4797">
        <v>0.98621344597861504</v>
      </c>
      <c r="AK4797">
        <v>0.86588869338571495</v>
      </c>
    </row>
    <row r="4798" spans="1:37" x14ac:dyDescent="0.2">
      <c r="A4798" t="s">
        <v>15998</v>
      </c>
      <c r="B4798">
        <v>32473451</v>
      </c>
      <c r="C4798">
        <v>32473654</v>
      </c>
      <c r="D4798">
        <v>204</v>
      </c>
      <c r="E4798" t="s">
        <v>16339</v>
      </c>
      <c r="F4798">
        <v>6</v>
      </c>
      <c r="G4798" t="s">
        <v>16340</v>
      </c>
      <c r="H4798" t="s">
        <v>34361</v>
      </c>
      <c r="I4798">
        <v>20</v>
      </c>
      <c r="J4798">
        <v>32443059</v>
      </c>
      <c r="K4798">
        <v>32483471</v>
      </c>
      <c r="L4798">
        <v>40413</v>
      </c>
      <c r="M4798">
        <v>2</v>
      </c>
      <c r="N4798">
        <v>140688</v>
      </c>
      <c r="O4798" t="s">
        <v>16336</v>
      </c>
      <c r="P4798">
        <v>9817</v>
      </c>
      <c r="Q4798" t="s">
        <v>16337</v>
      </c>
      <c r="R4798" t="s">
        <v>16338</v>
      </c>
      <c r="S4798" t="s">
        <v>34362</v>
      </c>
      <c r="T4798">
        <v>0.152084254673993</v>
      </c>
      <c r="U4798">
        <v>0.603102917160658</v>
      </c>
      <c r="V4798">
        <v>24.776547979224699</v>
      </c>
      <c r="W4798">
        <v>0.89107655920673101</v>
      </c>
      <c r="X4798">
        <v>0.95159051474143896</v>
      </c>
      <c r="Y4798">
        <v>1.27842354437784</v>
      </c>
      <c r="Z4798">
        <v>0.203350924423461</v>
      </c>
      <c r="AA4798">
        <v>0.72610664078822296</v>
      </c>
      <c r="AB4798">
        <v>24.720679998700898</v>
      </c>
      <c r="AC4798">
        <v>0.85817338719172098</v>
      </c>
      <c r="AD4798">
        <v>0.94068432309766403</v>
      </c>
      <c r="AE4798">
        <v>0.99441285065956198</v>
      </c>
      <c r="AF4798">
        <v>0.23669707478149901</v>
      </c>
      <c r="AG4798">
        <v>0.69020448338054297</v>
      </c>
      <c r="AH4798">
        <v>1.1911121352949701</v>
      </c>
      <c r="AI4798">
        <v>0.91725052871964496</v>
      </c>
      <c r="AJ4798">
        <v>0.98621344597861504</v>
      </c>
      <c r="AK4798">
        <v>0.95327765864771696</v>
      </c>
    </row>
    <row r="4799" spans="1:37" x14ac:dyDescent="0.2">
      <c r="A4799" t="s">
        <v>15998</v>
      </c>
      <c r="B4799">
        <v>33200684</v>
      </c>
      <c r="C4799">
        <v>33200860</v>
      </c>
      <c r="D4799">
        <v>177</v>
      </c>
      <c r="E4799" t="s">
        <v>16341</v>
      </c>
      <c r="F4799">
        <v>1</v>
      </c>
      <c r="G4799" t="s">
        <v>16342</v>
      </c>
      <c r="H4799" t="s">
        <v>31032</v>
      </c>
      <c r="I4799">
        <v>20</v>
      </c>
      <c r="J4799">
        <v>33198212</v>
      </c>
      <c r="K4799">
        <v>33207741</v>
      </c>
      <c r="L4799">
        <v>9530</v>
      </c>
      <c r="M4799">
        <v>1</v>
      </c>
      <c r="N4799">
        <v>317716</v>
      </c>
      <c r="O4799" t="s">
        <v>16343</v>
      </c>
      <c r="P4799">
        <v>2472</v>
      </c>
      <c r="Q4799" t="s">
        <v>16344</v>
      </c>
      <c r="R4799" t="s">
        <v>16345</v>
      </c>
      <c r="S4799" t="s">
        <v>34363</v>
      </c>
      <c r="T4799">
        <v>8.8407481283857503E-2</v>
      </c>
      <c r="U4799">
        <v>0.603102917160658</v>
      </c>
      <c r="V4799">
        <v>-24.7395626851728</v>
      </c>
      <c r="W4799">
        <v>0.47227206410946598</v>
      </c>
      <c r="X4799">
        <v>0.76972988596612002</v>
      </c>
      <c r="Y4799">
        <v>1.42433483500758</v>
      </c>
      <c r="Z4799">
        <v>0.42153728833196502</v>
      </c>
      <c r="AA4799">
        <v>0.84435025072159198</v>
      </c>
      <c r="AB4799">
        <v>-1.5153798399651099</v>
      </c>
      <c r="AC4799">
        <v>0.78441786433924598</v>
      </c>
      <c r="AD4799">
        <v>0.90663815930604097</v>
      </c>
      <c r="AE4799">
        <v>1.4866574477705301</v>
      </c>
      <c r="AF4799">
        <v>7.3108539881442502E-2</v>
      </c>
      <c r="AG4799">
        <v>0.61358003653225202</v>
      </c>
      <c r="AH4799">
        <v>-24.532100283680201</v>
      </c>
      <c r="AI4799">
        <v>0.31269936738387499</v>
      </c>
      <c r="AJ4799">
        <v>0.78121606160956403</v>
      </c>
      <c r="AK4799">
        <v>0.52209473844854404</v>
      </c>
    </row>
    <row r="4800" spans="1:37" x14ac:dyDescent="0.2">
      <c r="A4800" t="s">
        <v>15998</v>
      </c>
      <c r="B4800">
        <v>33200860</v>
      </c>
      <c r="C4800">
        <v>33201036</v>
      </c>
      <c r="D4800">
        <v>177</v>
      </c>
      <c r="E4800" t="s">
        <v>16346</v>
      </c>
      <c r="F4800">
        <v>1</v>
      </c>
      <c r="G4800" t="s">
        <v>16347</v>
      </c>
      <c r="H4800" t="s">
        <v>31032</v>
      </c>
      <c r="I4800">
        <v>20</v>
      </c>
      <c r="J4800">
        <v>33198212</v>
      </c>
      <c r="K4800">
        <v>33207741</v>
      </c>
      <c r="L4800">
        <v>9530</v>
      </c>
      <c r="M4800">
        <v>1</v>
      </c>
      <c r="N4800">
        <v>317716</v>
      </c>
      <c r="O4800" t="s">
        <v>16343</v>
      </c>
      <c r="P4800">
        <v>2648</v>
      </c>
      <c r="Q4800" t="s">
        <v>16344</v>
      </c>
      <c r="R4800" t="s">
        <v>16345</v>
      </c>
      <c r="S4800" t="s">
        <v>34363</v>
      </c>
      <c r="T4800">
        <v>8.8407481283857503E-2</v>
      </c>
      <c r="U4800">
        <v>0.603102917160658</v>
      </c>
      <c r="V4800">
        <v>-24.7395626851728</v>
      </c>
      <c r="W4800">
        <v>0.47227206410946598</v>
      </c>
      <c r="X4800">
        <v>0.76972988596612002</v>
      </c>
      <c r="Y4800">
        <v>1.42433483500758</v>
      </c>
      <c r="Z4800">
        <v>0.42153728833196502</v>
      </c>
      <c r="AA4800">
        <v>0.84435025072159198</v>
      </c>
      <c r="AB4800">
        <v>-1.5153798399651099</v>
      </c>
      <c r="AC4800">
        <v>0.78441786433924598</v>
      </c>
      <c r="AD4800">
        <v>0.90663815930604097</v>
      </c>
      <c r="AE4800">
        <v>1.4866574477705301</v>
      </c>
      <c r="AF4800">
        <v>7.3108539881442502E-2</v>
      </c>
      <c r="AG4800">
        <v>0.61358003653225202</v>
      </c>
      <c r="AH4800">
        <v>-24.532100283680201</v>
      </c>
      <c r="AI4800">
        <v>0.31269936738387499</v>
      </c>
      <c r="AJ4800">
        <v>0.78121606160956403</v>
      </c>
      <c r="AK4800">
        <v>0.52209473844854404</v>
      </c>
    </row>
    <row r="4801" spans="1:37" x14ac:dyDescent="0.2">
      <c r="A4801" t="s">
        <v>15998</v>
      </c>
      <c r="B4801">
        <v>33412626</v>
      </c>
      <c r="C4801">
        <v>33412795</v>
      </c>
      <c r="D4801">
        <v>170</v>
      </c>
      <c r="E4801" t="s">
        <v>16348</v>
      </c>
      <c r="F4801">
        <v>7</v>
      </c>
      <c r="G4801" t="s">
        <v>16349</v>
      </c>
      <c r="H4801" t="s">
        <v>34364</v>
      </c>
      <c r="I4801">
        <v>20</v>
      </c>
      <c r="J4801">
        <v>33358839</v>
      </c>
      <c r="K4801">
        <v>33401561</v>
      </c>
      <c r="L4801">
        <v>42723</v>
      </c>
      <c r="M4801">
        <v>2</v>
      </c>
      <c r="N4801">
        <v>51654</v>
      </c>
      <c r="O4801" t="s">
        <v>16350</v>
      </c>
      <c r="P4801">
        <v>-11065</v>
      </c>
      <c r="Q4801" t="s">
        <v>16351</v>
      </c>
      <c r="R4801" t="s">
        <v>16352</v>
      </c>
      <c r="S4801" t="s">
        <v>34365</v>
      </c>
      <c r="T4801">
        <v>0.17308923567461099</v>
      </c>
      <c r="U4801">
        <v>0.603102917160658</v>
      </c>
      <c r="V4801">
        <v>-22.873151361064199</v>
      </c>
      <c r="W4801">
        <v>0.89107655920673101</v>
      </c>
      <c r="X4801">
        <v>0.95159051474143896</v>
      </c>
      <c r="Y4801">
        <v>0.38365282005136198</v>
      </c>
      <c r="Z4801">
        <v>5.50355599158565E-2</v>
      </c>
      <c r="AA4801">
        <v>0.72610664078822296</v>
      </c>
      <c r="AB4801">
        <v>-22.873151361064199</v>
      </c>
      <c r="AC4801">
        <v>0.75388744886274095</v>
      </c>
      <c r="AD4801">
        <v>0.87989882095915395</v>
      </c>
      <c r="AE4801">
        <v>-0.61634685239686904</v>
      </c>
      <c r="AF4801">
        <v>0.32549523997010099</v>
      </c>
      <c r="AG4801">
        <v>0.70473078222419605</v>
      </c>
      <c r="AH4801">
        <v>-21.943540858859802</v>
      </c>
      <c r="AI4801">
        <v>0.56157887380500204</v>
      </c>
      <c r="AJ4801">
        <v>0.78121606160956403</v>
      </c>
      <c r="AK4801">
        <v>1.2524079337552201</v>
      </c>
    </row>
    <row r="4802" spans="1:37" x14ac:dyDescent="0.2">
      <c r="A4802" t="s">
        <v>15998</v>
      </c>
      <c r="B4802">
        <v>33876221</v>
      </c>
      <c r="C4802">
        <v>33876378</v>
      </c>
      <c r="D4802">
        <v>158</v>
      </c>
      <c r="E4802" t="s">
        <v>16353</v>
      </c>
      <c r="F4802">
        <v>6</v>
      </c>
      <c r="G4802" t="s">
        <v>16354</v>
      </c>
      <c r="H4802" t="s">
        <v>31000</v>
      </c>
      <c r="I4802">
        <v>20</v>
      </c>
      <c r="J4802">
        <v>33811348</v>
      </c>
      <c r="K4802">
        <v>33854366</v>
      </c>
      <c r="L4802">
        <v>43019</v>
      </c>
      <c r="M4802">
        <v>1</v>
      </c>
      <c r="N4802">
        <v>128866</v>
      </c>
      <c r="O4802" t="s">
        <v>16355</v>
      </c>
      <c r="P4802">
        <v>64873</v>
      </c>
      <c r="Q4802" t="s">
        <v>16356</v>
      </c>
      <c r="R4802" t="s">
        <v>16357</v>
      </c>
      <c r="S4802" t="s">
        <v>34366</v>
      </c>
      <c r="T4802">
        <v>0.152084254673993</v>
      </c>
      <c r="U4802">
        <v>0.603102917160658</v>
      </c>
      <c r="V4802">
        <v>24.787720249164501</v>
      </c>
      <c r="W4802">
        <v>0.94541066367716797</v>
      </c>
      <c r="X4802">
        <v>0.95159051474143896</v>
      </c>
      <c r="Y4802">
        <v>-0.42842327504296701</v>
      </c>
      <c r="Z4802">
        <v>0.306975110376564</v>
      </c>
      <c r="AA4802">
        <v>0.72610664078822296</v>
      </c>
      <c r="AB4802">
        <v>23.8242461725103</v>
      </c>
      <c r="AC4802">
        <v>0.71753805159658501</v>
      </c>
      <c r="AD4802">
        <v>0.87989882095915395</v>
      </c>
      <c r="AE4802">
        <v>-1.42842315063315</v>
      </c>
      <c r="AF4802">
        <v>4.6407610929182198E-2</v>
      </c>
      <c r="AG4802">
        <v>0.476038960109122</v>
      </c>
      <c r="AH4802">
        <v>24.787720249164501</v>
      </c>
      <c r="AI4802">
        <v>0.59609816080359102</v>
      </c>
      <c r="AJ4802">
        <v>0.78121606160956403</v>
      </c>
      <c r="AK4802">
        <v>0.44033211531065097</v>
      </c>
    </row>
    <row r="4803" spans="1:37" x14ac:dyDescent="0.2">
      <c r="A4803" t="s">
        <v>15998</v>
      </c>
      <c r="B4803">
        <v>33876378</v>
      </c>
      <c r="C4803">
        <v>33876535</v>
      </c>
      <c r="D4803">
        <v>158</v>
      </c>
      <c r="E4803" t="s">
        <v>16358</v>
      </c>
      <c r="F4803">
        <v>12</v>
      </c>
      <c r="G4803" t="s">
        <v>16359</v>
      </c>
      <c r="H4803" t="s">
        <v>31000</v>
      </c>
      <c r="I4803">
        <v>20</v>
      </c>
      <c r="J4803">
        <v>33811348</v>
      </c>
      <c r="K4803">
        <v>33854366</v>
      </c>
      <c r="L4803">
        <v>43019</v>
      </c>
      <c r="M4803">
        <v>1</v>
      </c>
      <c r="N4803">
        <v>128866</v>
      </c>
      <c r="O4803" t="s">
        <v>16355</v>
      </c>
      <c r="P4803">
        <v>65030</v>
      </c>
      <c r="Q4803" t="s">
        <v>16356</v>
      </c>
      <c r="R4803" t="s">
        <v>16357</v>
      </c>
      <c r="S4803" t="s">
        <v>34366</v>
      </c>
      <c r="T4803">
        <v>0.152084254673993</v>
      </c>
      <c r="U4803">
        <v>0.603102917160658</v>
      </c>
      <c r="V4803">
        <v>24.874454951446602</v>
      </c>
      <c r="W4803">
        <v>0.94541066367716797</v>
      </c>
      <c r="X4803">
        <v>0.95159051474143896</v>
      </c>
      <c r="Y4803">
        <v>-0.56592679038875304</v>
      </c>
      <c r="Z4803">
        <v>0.306975110376564</v>
      </c>
      <c r="AA4803">
        <v>0.72610664078822296</v>
      </c>
      <c r="AB4803">
        <v>23.910980872031299</v>
      </c>
      <c r="AC4803">
        <v>0.71753805159658501</v>
      </c>
      <c r="AD4803">
        <v>0.87989882095915395</v>
      </c>
      <c r="AE4803">
        <v>-1.5659266659789399</v>
      </c>
      <c r="AF4803">
        <v>4.6407610929182198E-2</v>
      </c>
      <c r="AG4803">
        <v>0.476038960109122</v>
      </c>
      <c r="AH4803">
        <v>24.874454951446602</v>
      </c>
      <c r="AI4803">
        <v>0.59609816080359102</v>
      </c>
      <c r="AJ4803">
        <v>0.78121606160956403</v>
      </c>
      <c r="AK4803">
        <v>0.30282860690742103</v>
      </c>
    </row>
    <row r="4804" spans="1:37" x14ac:dyDescent="0.2">
      <c r="A4804" t="s">
        <v>15998</v>
      </c>
      <c r="B4804">
        <v>33876535</v>
      </c>
      <c r="C4804">
        <v>33876692</v>
      </c>
      <c r="D4804">
        <v>158</v>
      </c>
      <c r="E4804" t="s">
        <v>16360</v>
      </c>
      <c r="F4804">
        <v>8</v>
      </c>
      <c r="G4804" t="s">
        <v>16361</v>
      </c>
      <c r="H4804" t="s">
        <v>31000</v>
      </c>
      <c r="I4804">
        <v>20</v>
      </c>
      <c r="J4804">
        <v>33811348</v>
      </c>
      <c r="K4804">
        <v>33854366</v>
      </c>
      <c r="L4804">
        <v>43019</v>
      </c>
      <c r="M4804">
        <v>1</v>
      </c>
      <c r="N4804">
        <v>128866</v>
      </c>
      <c r="O4804" t="s">
        <v>16355</v>
      </c>
      <c r="P4804">
        <v>65187</v>
      </c>
      <c r="Q4804" t="s">
        <v>16356</v>
      </c>
      <c r="R4804" t="s">
        <v>16357</v>
      </c>
      <c r="S4804" t="s">
        <v>34366</v>
      </c>
      <c r="T4804">
        <v>0.152084254673993</v>
      </c>
      <c r="U4804">
        <v>0.603102917160658</v>
      </c>
      <c r="V4804">
        <v>24.874454951446602</v>
      </c>
      <c r="W4804">
        <v>0.94541066367716797</v>
      </c>
      <c r="X4804">
        <v>0.95159051474143896</v>
      </c>
      <c r="Y4804">
        <v>-0.56592679038875304</v>
      </c>
      <c r="Z4804">
        <v>0.306975110376564</v>
      </c>
      <c r="AA4804">
        <v>0.72610664078822296</v>
      </c>
      <c r="AB4804">
        <v>23.910980872031299</v>
      </c>
      <c r="AC4804">
        <v>0.71753805159658501</v>
      </c>
      <c r="AD4804">
        <v>0.87989882095915395</v>
      </c>
      <c r="AE4804">
        <v>-1.5659266659789399</v>
      </c>
      <c r="AF4804">
        <v>4.6407610929182198E-2</v>
      </c>
      <c r="AG4804">
        <v>0.476038960109122</v>
      </c>
      <c r="AH4804">
        <v>24.874454951446602</v>
      </c>
      <c r="AI4804">
        <v>0.59609816080359102</v>
      </c>
      <c r="AJ4804">
        <v>0.78121606160956403</v>
      </c>
      <c r="AK4804">
        <v>0.30282860690742103</v>
      </c>
    </row>
    <row r="4805" spans="1:37" x14ac:dyDescent="0.2">
      <c r="A4805" t="s">
        <v>15998</v>
      </c>
      <c r="B4805">
        <v>34017703</v>
      </c>
      <c r="C4805">
        <v>34017888</v>
      </c>
      <c r="D4805">
        <v>186</v>
      </c>
      <c r="E4805" t="s">
        <v>16362</v>
      </c>
      <c r="F4805">
        <v>0</v>
      </c>
      <c r="G4805" t="s">
        <v>16363</v>
      </c>
      <c r="H4805" t="s">
        <v>34367</v>
      </c>
      <c r="I4805">
        <v>20</v>
      </c>
      <c r="J4805">
        <v>34029861</v>
      </c>
      <c r="K4805">
        <v>34077129</v>
      </c>
      <c r="L4805">
        <v>47269</v>
      </c>
      <c r="M4805">
        <v>1</v>
      </c>
      <c r="N4805">
        <v>22913</v>
      </c>
      <c r="O4805" t="s">
        <v>16364</v>
      </c>
      <c r="P4805">
        <v>-11973</v>
      </c>
      <c r="Q4805" t="s">
        <v>16365</v>
      </c>
      <c r="R4805" t="s">
        <v>16366</v>
      </c>
      <c r="S4805" t="s">
        <v>34368</v>
      </c>
      <c r="T4805">
        <v>0.38451713107202101</v>
      </c>
      <c r="U4805">
        <v>0.64228493218500304</v>
      </c>
      <c r="V4805">
        <v>-1.73025753565976</v>
      </c>
      <c r="W4805">
        <v>0.80325558087809701</v>
      </c>
      <c r="X4805">
        <v>0.95159051474143896</v>
      </c>
      <c r="Y4805">
        <v>0.64237462884471697</v>
      </c>
      <c r="Z4805">
        <v>0.31255092257004102</v>
      </c>
      <c r="AA4805">
        <v>0.735338969716264</v>
      </c>
      <c r="AB4805">
        <v>-1.36273226550476</v>
      </c>
      <c r="AC4805">
        <v>1</v>
      </c>
      <c r="AD4805">
        <v>1</v>
      </c>
      <c r="AE4805">
        <v>7.7597288414574597E-2</v>
      </c>
      <c r="AF4805">
        <v>0.55040103932088003</v>
      </c>
      <c r="AG4805">
        <v>0.80674443595273604</v>
      </c>
      <c r="AH4805">
        <v>-1.3217932863897801</v>
      </c>
      <c r="AI4805">
        <v>0.66136788977169603</v>
      </c>
      <c r="AJ4805">
        <v>0.83537416865133296</v>
      </c>
      <c r="AK4805">
        <v>0.971067541206313</v>
      </c>
    </row>
    <row r="4806" spans="1:37" x14ac:dyDescent="0.2">
      <c r="A4806" t="s">
        <v>15998</v>
      </c>
      <c r="B4806">
        <v>34044918</v>
      </c>
      <c r="C4806">
        <v>34044992</v>
      </c>
      <c r="D4806">
        <v>75</v>
      </c>
      <c r="E4806" t="s">
        <v>16367</v>
      </c>
      <c r="F4806">
        <v>1</v>
      </c>
      <c r="G4806" t="s">
        <v>16368</v>
      </c>
      <c r="H4806" t="s">
        <v>34369</v>
      </c>
      <c r="I4806">
        <v>20</v>
      </c>
      <c r="J4806">
        <v>34049119</v>
      </c>
      <c r="K4806">
        <v>34049190</v>
      </c>
      <c r="L4806">
        <v>72</v>
      </c>
      <c r="M4806">
        <v>1</v>
      </c>
      <c r="N4806">
        <v>100616434</v>
      </c>
      <c r="O4806" t="s">
        <v>16369</v>
      </c>
      <c r="P4806">
        <v>-4127</v>
      </c>
      <c r="Q4806" t="s">
        <v>16370</v>
      </c>
      <c r="R4806" t="s">
        <v>16371</v>
      </c>
      <c r="S4806" t="s">
        <v>34370</v>
      </c>
      <c r="T4806">
        <v>0.97213403838398904</v>
      </c>
      <c r="U4806">
        <v>1</v>
      </c>
      <c r="V4806">
        <v>0.77949495198854601</v>
      </c>
      <c r="W4806">
        <v>0.20525741147413201</v>
      </c>
      <c r="X4806">
        <v>0.704072456322962</v>
      </c>
      <c r="Y4806">
        <v>-24.5697016383319</v>
      </c>
      <c r="Z4806">
        <v>0.69013698642955401</v>
      </c>
      <c r="AA4806">
        <v>0.84521697243271998</v>
      </c>
      <c r="AB4806">
        <v>-0.183979094848566</v>
      </c>
      <c r="AC4806">
        <v>7.0489011448141195E-2</v>
      </c>
      <c r="AD4806">
        <v>0.57684129297949804</v>
      </c>
      <c r="AE4806">
        <v>-24.5697016383319</v>
      </c>
      <c r="AF4806">
        <v>0.61410715005536498</v>
      </c>
      <c r="AG4806">
        <v>0.80674443595273604</v>
      </c>
      <c r="AH4806">
        <v>1.70910549799306</v>
      </c>
      <c r="AI4806">
        <v>0.35038410267202102</v>
      </c>
      <c r="AJ4806">
        <v>0.78121606160956403</v>
      </c>
      <c r="AK4806">
        <v>-23.700946219471302</v>
      </c>
    </row>
    <row r="4807" spans="1:37" x14ac:dyDescent="0.2">
      <c r="A4807" t="s">
        <v>15998</v>
      </c>
      <c r="B4807">
        <v>34898614</v>
      </c>
      <c r="C4807">
        <v>34898821</v>
      </c>
      <c r="D4807">
        <v>208</v>
      </c>
      <c r="E4807" t="s">
        <v>16372</v>
      </c>
      <c r="F4807">
        <v>3</v>
      </c>
      <c r="G4807" t="s">
        <v>16373</v>
      </c>
      <c r="H4807" t="s">
        <v>34371</v>
      </c>
      <c r="I4807">
        <v>20</v>
      </c>
      <c r="J4807">
        <v>34913093</v>
      </c>
      <c r="K4807">
        <v>34919572</v>
      </c>
      <c r="L4807">
        <v>6480</v>
      </c>
      <c r="M4807">
        <v>1</v>
      </c>
      <c r="N4807">
        <v>55902</v>
      </c>
      <c r="O4807" t="s">
        <v>16374</v>
      </c>
      <c r="P4807">
        <v>-14272</v>
      </c>
      <c r="Q4807" t="s">
        <v>16375</v>
      </c>
      <c r="R4807" t="s">
        <v>16376</v>
      </c>
      <c r="S4807" t="s">
        <v>34372</v>
      </c>
      <c r="T4807">
        <v>0.97213403838398904</v>
      </c>
      <c r="U4807">
        <v>1</v>
      </c>
      <c r="V4807">
        <v>0.82347919037414097</v>
      </c>
      <c r="W4807">
        <v>0.123414495547065</v>
      </c>
      <c r="X4807">
        <v>0.704072456322962</v>
      </c>
      <c r="Y4807">
        <v>25.2828596709297</v>
      </c>
      <c r="Z4807">
        <v>0.93459220503170903</v>
      </c>
      <c r="AA4807">
        <v>0.99919698600769702</v>
      </c>
      <c r="AB4807">
        <v>1.03266115247864</v>
      </c>
      <c r="AC4807">
        <v>0.17695932866387601</v>
      </c>
      <c r="AD4807">
        <v>0.68253123924728298</v>
      </c>
      <c r="AE4807">
        <v>24.6199474729348</v>
      </c>
      <c r="AF4807">
        <v>1</v>
      </c>
      <c r="AG4807">
        <v>1</v>
      </c>
      <c r="AH4807">
        <v>0.114351591516702</v>
      </c>
      <c r="AI4807">
        <v>0.170234813229591</v>
      </c>
      <c r="AJ4807">
        <v>0.78121606160956403</v>
      </c>
      <c r="AK4807">
        <v>3.0701356722915998</v>
      </c>
    </row>
    <row r="4808" spans="1:37" x14ac:dyDescent="0.2">
      <c r="A4808" t="s">
        <v>15998</v>
      </c>
      <c r="B4808">
        <v>34898821</v>
      </c>
      <c r="C4808">
        <v>34899028</v>
      </c>
      <c r="D4808">
        <v>208</v>
      </c>
      <c r="E4808" t="s">
        <v>16377</v>
      </c>
      <c r="F4808">
        <v>14</v>
      </c>
      <c r="G4808" t="s">
        <v>16378</v>
      </c>
      <c r="H4808" t="s">
        <v>34371</v>
      </c>
      <c r="I4808">
        <v>20</v>
      </c>
      <c r="J4808">
        <v>34913093</v>
      </c>
      <c r="K4808">
        <v>34919572</v>
      </c>
      <c r="L4808">
        <v>6480</v>
      </c>
      <c r="M4808">
        <v>1</v>
      </c>
      <c r="N4808">
        <v>55902</v>
      </c>
      <c r="O4808" t="s">
        <v>16374</v>
      </c>
      <c r="P4808">
        <v>-14065</v>
      </c>
      <c r="Q4808" t="s">
        <v>16375</v>
      </c>
      <c r="R4808" t="s">
        <v>16376</v>
      </c>
      <c r="S4808" t="s">
        <v>34372</v>
      </c>
      <c r="T4808">
        <v>0.97213403838398904</v>
      </c>
      <c r="U4808">
        <v>1</v>
      </c>
      <c r="V4808">
        <v>0.82347919037414097</v>
      </c>
      <c r="W4808">
        <v>0.123414495547065</v>
      </c>
      <c r="X4808">
        <v>0.704072456322962</v>
      </c>
      <c r="Y4808">
        <v>25.2828596709297</v>
      </c>
      <c r="Z4808">
        <v>0.93459220503170903</v>
      </c>
      <c r="AA4808">
        <v>0.99919698600769702</v>
      </c>
      <c r="AB4808">
        <v>1.03266115247864</v>
      </c>
      <c r="AC4808">
        <v>0.17695932866387601</v>
      </c>
      <c r="AD4808">
        <v>0.68253123924728298</v>
      </c>
      <c r="AE4808">
        <v>24.6199474729348</v>
      </c>
      <c r="AF4808">
        <v>1</v>
      </c>
      <c r="AG4808">
        <v>1</v>
      </c>
      <c r="AH4808">
        <v>0.114351591516702</v>
      </c>
      <c r="AI4808">
        <v>0.170234813229591</v>
      </c>
      <c r="AJ4808">
        <v>0.78121606160956403</v>
      </c>
      <c r="AK4808">
        <v>3.0701356722915998</v>
      </c>
    </row>
    <row r="4809" spans="1:37" x14ac:dyDescent="0.2">
      <c r="A4809" t="s">
        <v>15998</v>
      </c>
      <c r="B4809">
        <v>35092454</v>
      </c>
      <c r="C4809">
        <v>35092666</v>
      </c>
      <c r="D4809">
        <v>213</v>
      </c>
      <c r="E4809" t="s">
        <v>16379</v>
      </c>
      <c r="F4809">
        <v>18</v>
      </c>
      <c r="G4809" t="s">
        <v>16380</v>
      </c>
      <c r="H4809" t="s">
        <v>30987</v>
      </c>
      <c r="I4809">
        <v>20</v>
      </c>
      <c r="J4809">
        <v>35002404</v>
      </c>
      <c r="K4809">
        <v>35092807</v>
      </c>
      <c r="L4809">
        <v>90404</v>
      </c>
      <c r="M4809">
        <v>2</v>
      </c>
      <c r="N4809">
        <v>26133</v>
      </c>
      <c r="O4809" t="s">
        <v>16381</v>
      </c>
      <c r="P4809">
        <v>141</v>
      </c>
      <c r="Q4809" t="s">
        <v>16382</v>
      </c>
      <c r="R4809" t="s">
        <v>16383</v>
      </c>
      <c r="S4809" t="s">
        <v>34373</v>
      </c>
      <c r="T4809">
        <v>0.97213403838398904</v>
      </c>
      <c r="U4809">
        <v>1</v>
      </c>
      <c r="V4809">
        <v>0.45726674789175298</v>
      </c>
      <c r="W4809">
        <v>0.20525741147413201</v>
      </c>
      <c r="X4809">
        <v>0.704072456322962</v>
      </c>
      <c r="Y4809">
        <v>-24.478217579665198</v>
      </c>
      <c r="Z4809">
        <v>0.69013698642955401</v>
      </c>
      <c r="AA4809">
        <v>0.84521697243271998</v>
      </c>
      <c r="AB4809">
        <v>-0.50620728608906496</v>
      </c>
      <c r="AC4809">
        <v>7.0489011448141195E-2</v>
      </c>
      <c r="AD4809">
        <v>0.57684129297949804</v>
      </c>
      <c r="AE4809">
        <v>-24.478217579665198</v>
      </c>
      <c r="AF4809">
        <v>0.61410715005536498</v>
      </c>
      <c r="AG4809">
        <v>0.80674443595273604</v>
      </c>
      <c r="AH4809">
        <v>1.3868773023276899</v>
      </c>
      <c r="AI4809">
        <v>0.35038410267202102</v>
      </c>
      <c r="AJ4809">
        <v>0.78121606160956403</v>
      </c>
      <c r="AK4809">
        <v>-23.609462163937899</v>
      </c>
    </row>
    <row r="4810" spans="1:37" x14ac:dyDescent="0.2">
      <c r="A4810" t="s">
        <v>15998</v>
      </c>
      <c r="B4810">
        <v>35263471</v>
      </c>
      <c r="C4810">
        <v>35263760</v>
      </c>
      <c r="D4810">
        <v>290</v>
      </c>
      <c r="E4810" t="s">
        <v>16384</v>
      </c>
      <c r="F4810">
        <v>5</v>
      </c>
      <c r="G4810" t="s">
        <v>16385</v>
      </c>
      <c r="H4810" t="s">
        <v>34374</v>
      </c>
      <c r="I4810">
        <v>20</v>
      </c>
      <c r="J4810">
        <v>35256037</v>
      </c>
      <c r="K4810">
        <v>35272056</v>
      </c>
      <c r="L4810">
        <v>16020</v>
      </c>
      <c r="M4810">
        <v>2</v>
      </c>
      <c r="N4810">
        <v>111089941</v>
      </c>
      <c r="O4810" t="s">
        <v>16386</v>
      </c>
      <c r="P4810">
        <v>8296</v>
      </c>
      <c r="Q4810" t="s">
        <v>16387</v>
      </c>
      <c r="R4810" t="s">
        <v>16388</v>
      </c>
      <c r="S4810" t="s">
        <v>34375</v>
      </c>
      <c r="T4810">
        <v>0.37540393893975199</v>
      </c>
      <c r="U4810">
        <v>0.63021465694884504</v>
      </c>
      <c r="V4810">
        <v>-0.317750113532695</v>
      </c>
      <c r="W4810">
        <v>0.20525741147413201</v>
      </c>
      <c r="X4810">
        <v>0.704072456322962</v>
      </c>
      <c r="Y4810">
        <v>-25.637400124019599</v>
      </c>
      <c r="Z4810">
        <v>0.24445502912202399</v>
      </c>
      <c r="AA4810">
        <v>0.72610664078822296</v>
      </c>
      <c r="AB4810">
        <v>-0.79274746836697596</v>
      </c>
      <c r="AC4810">
        <v>0.85112879757875803</v>
      </c>
      <c r="AD4810">
        <v>0.94068432309766403</v>
      </c>
      <c r="AE4810">
        <v>-0.98503568688190701</v>
      </c>
      <c r="AF4810">
        <v>0.56699985775999995</v>
      </c>
      <c r="AG4810">
        <v>0.80674443595273604</v>
      </c>
      <c r="AH4810">
        <v>0.224597632249909</v>
      </c>
      <c r="AI4810">
        <v>0.123911202140572</v>
      </c>
      <c r="AJ4810">
        <v>0.78121606160956403</v>
      </c>
      <c r="AK4810">
        <v>-25.644188914172201</v>
      </c>
    </row>
    <row r="4811" spans="1:37" x14ac:dyDescent="0.2">
      <c r="A4811" t="s">
        <v>15998</v>
      </c>
      <c r="B4811">
        <v>35463576</v>
      </c>
      <c r="C4811">
        <v>35463730</v>
      </c>
      <c r="D4811">
        <v>155</v>
      </c>
      <c r="E4811" t="s">
        <v>16389</v>
      </c>
      <c r="F4811">
        <v>2</v>
      </c>
      <c r="G4811" t="s">
        <v>16390</v>
      </c>
      <c r="H4811" t="s">
        <v>30999</v>
      </c>
      <c r="I4811">
        <v>20</v>
      </c>
      <c r="J4811">
        <v>35462265</v>
      </c>
      <c r="K4811">
        <v>35478063</v>
      </c>
      <c r="L4811">
        <v>15799</v>
      </c>
      <c r="M4811">
        <v>1</v>
      </c>
      <c r="N4811">
        <v>11190</v>
      </c>
      <c r="O4811" t="s">
        <v>16391</v>
      </c>
      <c r="P4811">
        <v>1311</v>
      </c>
      <c r="Q4811" t="s">
        <v>16392</v>
      </c>
      <c r="R4811" t="s">
        <v>16393</v>
      </c>
      <c r="S4811" t="s">
        <v>34376</v>
      </c>
      <c r="T4811">
        <v>0.644035865418358</v>
      </c>
      <c r="U4811">
        <v>0.84904924635754497</v>
      </c>
      <c r="V4811">
        <v>-0.32131284393466503</v>
      </c>
      <c r="W4811">
        <v>0.94541066367716797</v>
      </c>
      <c r="X4811">
        <v>0.95159051474143896</v>
      </c>
      <c r="Y4811">
        <v>-0.32273735401701598</v>
      </c>
      <c r="Z4811">
        <v>0.55428001561304696</v>
      </c>
      <c r="AA4811">
        <v>0.84521697243271998</v>
      </c>
      <c r="AB4811">
        <v>-0.55317013965941297</v>
      </c>
      <c r="AC4811">
        <v>0.63966253792798</v>
      </c>
      <c r="AD4811">
        <v>0.87989882095915395</v>
      </c>
      <c r="AE4811">
        <v>0.25561537199975998</v>
      </c>
      <c r="AF4811">
        <v>0.77173648502780101</v>
      </c>
      <c r="AG4811">
        <v>0.88417364479730298</v>
      </c>
      <c r="AH4811">
        <v>2.0019051601364499E-2</v>
      </c>
      <c r="AI4811">
        <v>0.78546927494779295</v>
      </c>
      <c r="AJ4811">
        <v>0.92808185275216604</v>
      </c>
      <c r="AK4811">
        <v>-0.66308607647582396</v>
      </c>
    </row>
    <row r="4812" spans="1:37" x14ac:dyDescent="0.2">
      <c r="A4812" t="s">
        <v>15998</v>
      </c>
      <c r="B4812">
        <v>35463808</v>
      </c>
      <c r="C4812">
        <v>35464107</v>
      </c>
      <c r="D4812">
        <v>300</v>
      </c>
      <c r="E4812" t="s">
        <v>16394</v>
      </c>
      <c r="F4812">
        <v>2</v>
      </c>
      <c r="G4812" t="s">
        <v>16395</v>
      </c>
      <c r="H4812" t="s">
        <v>30999</v>
      </c>
      <c r="I4812">
        <v>20</v>
      </c>
      <c r="J4812">
        <v>35462265</v>
      </c>
      <c r="K4812">
        <v>35478063</v>
      </c>
      <c r="L4812">
        <v>15799</v>
      </c>
      <c r="M4812">
        <v>1</v>
      </c>
      <c r="N4812">
        <v>11190</v>
      </c>
      <c r="O4812" t="s">
        <v>16391</v>
      </c>
      <c r="P4812">
        <v>1543</v>
      </c>
      <c r="Q4812" t="s">
        <v>16392</v>
      </c>
      <c r="R4812" t="s">
        <v>16393</v>
      </c>
      <c r="S4812" t="s">
        <v>34376</v>
      </c>
      <c r="T4812">
        <v>0.644035865418358</v>
      </c>
      <c r="U4812">
        <v>0.84904924635754497</v>
      </c>
      <c r="V4812">
        <v>-0.19085121884766201</v>
      </c>
      <c r="W4812">
        <v>0.94541066367716797</v>
      </c>
      <c r="X4812">
        <v>0.95159051474143896</v>
      </c>
      <c r="Y4812">
        <v>-0.282095368599101</v>
      </c>
      <c r="Z4812">
        <v>0.55428001561304696</v>
      </c>
      <c r="AA4812">
        <v>0.84521697243271998</v>
      </c>
      <c r="AB4812">
        <v>-0.40640490297075199</v>
      </c>
      <c r="AC4812">
        <v>0.63966253792798</v>
      </c>
      <c r="AD4812">
        <v>0.87989882095915395</v>
      </c>
      <c r="AE4812">
        <v>0.18473868647938699</v>
      </c>
      <c r="AF4812">
        <v>0.77173648502780101</v>
      </c>
      <c r="AG4812">
        <v>0.88417364479730298</v>
      </c>
      <c r="AH4812">
        <v>9.0895733029070405E-2</v>
      </c>
      <c r="AI4812">
        <v>0.78546927494779295</v>
      </c>
      <c r="AJ4812">
        <v>0.92808185275216604</v>
      </c>
      <c r="AK4812">
        <v>-0.54986521908256103</v>
      </c>
    </row>
    <row r="4813" spans="1:37" x14ac:dyDescent="0.2">
      <c r="A4813" t="s">
        <v>15998</v>
      </c>
      <c r="B4813">
        <v>35508550</v>
      </c>
      <c r="C4813">
        <v>35508848</v>
      </c>
      <c r="D4813">
        <v>299</v>
      </c>
      <c r="E4813" t="s">
        <v>16396</v>
      </c>
      <c r="F4813">
        <v>2</v>
      </c>
      <c r="G4813" t="s">
        <v>16397</v>
      </c>
      <c r="H4813" t="s">
        <v>30999</v>
      </c>
      <c r="I4813">
        <v>20</v>
      </c>
      <c r="J4813">
        <v>35509998</v>
      </c>
      <c r="K4813">
        <v>35517531</v>
      </c>
      <c r="L4813">
        <v>7534</v>
      </c>
      <c r="M4813">
        <v>1</v>
      </c>
      <c r="N4813">
        <v>11190</v>
      </c>
      <c r="O4813" t="s">
        <v>16398</v>
      </c>
      <c r="P4813">
        <v>-1150</v>
      </c>
      <c r="Q4813" t="s">
        <v>16392</v>
      </c>
      <c r="R4813" t="s">
        <v>16393</v>
      </c>
      <c r="S4813" t="s">
        <v>34376</v>
      </c>
      <c r="T4813">
        <v>0.35387198439864398</v>
      </c>
      <c r="U4813">
        <v>0.603102917160658</v>
      </c>
      <c r="V4813">
        <v>-23.3868308941931</v>
      </c>
      <c r="W4813">
        <v>0.29261482077562401</v>
      </c>
      <c r="X4813">
        <v>0.704072456322962</v>
      </c>
      <c r="Y4813">
        <v>23.527986091788499</v>
      </c>
      <c r="Z4813">
        <v>0.65379035313853895</v>
      </c>
      <c r="AA4813">
        <v>0.84521697243271998</v>
      </c>
      <c r="AB4813">
        <v>-0.89631938227192798</v>
      </c>
      <c r="AC4813">
        <v>0.27780950890804001</v>
      </c>
      <c r="AD4813">
        <v>0.68253123924728298</v>
      </c>
      <c r="AE4813">
        <v>23.5296043479688</v>
      </c>
      <c r="AF4813">
        <v>0.32549523997010099</v>
      </c>
      <c r="AG4813">
        <v>0.70473078222419605</v>
      </c>
      <c r="AH4813">
        <v>-23.455603772795499</v>
      </c>
      <c r="AI4813">
        <v>0.59609816080359102</v>
      </c>
      <c r="AJ4813">
        <v>0.78121606160956403</v>
      </c>
      <c r="AK4813">
        <v>1.14115506606173</v>
      </c>
    </row>
    <row r="4814" spans="1:37" x14ac:dyDescent="0.2">
      <c r="A4814" t="s">
        <v>15998</v>
      </c>
      <c r="B4814">
        <v>35508916</v>
      </c>
      <c r="C4814">
        <v>35509214</v>
      </c>
      <c r="D4814">
        <v>299</v>
      </c>
      <c r="E4814" t="s">
        <v>16399</v>
      </c>
      <c r="F4814">
        <v>7</v>
      </c>
      <c r="G4814" t="s">
        <v>16400</v>
      </c>
      <c r="H4814" t="s">
        <v>30987</v>
      </c>
      <c r="I4814">
        <v>20</v>
      </c>
      <c r="J4814">
        <v>35509998</v>
      </c>
      <c r="K4814">
        <v>35517531</v>
      </c>
      <c r="L4814">
        <v>7534</v>
      </c>
      <c r="M4814">
        <v>1</v>
      </c>
      <c r="N4814">
        <v>11190</v>
      </c>
      <c r="O4814" t="s">
        <v>16398</v>
      </c>
      <c r="P4814">
        <v>-784</v>
      </c>
      <c r="Q4814" t="s">
        <v>16392</v>
      </c>
      <c r="R4814" t="s">
        <v>16393</v>
      </c>
      <c r="S4814" t="s">
        <v>34376</v>
      </c>
      <c r="T4814">
        <v>0.35387198439864398</v>
      </c>
      <c r="U4814">
        <v>0.603102917160658</v>
      </c>
      <c r="V4814">
        <v>-22.971793438758901</v>
      </c>
      <c r="W4814">
        <v>0.29261482077562401</v>
      </c>
      <c r="X4814">
        <v>0.704072456322962</v>
      </c>
      <c r="Y4814">
        <v>23.0425593123278</v>
      </c>
      <c r="Z4814">
        <v>0.65379035313853895</v>
      </c>
      <c r="AA4814">
        <v>0.84521697243271998</v>
      </c>
      <c r="AB4814">
        <v>-0.96670865607784195</v>
      </c>
      <c r="AC4814">
        <v>0.27780950890804001</v>
      </c>
      <c r="AD4814">
        <v>0.68253123924728298</v>
      </c>
      <c r="AE4814">
        <v>23.079840921111401</v>
      </c>
      <c r="AF4814">
        <v>0.32549523997010099</v>
      </c>
      <c r="AG4814">
        <v>0.70473078222419605</v>
      </c>
      <c r="AH4814">
        <v>-23.005840348232098</v>
      </c>
      <c r="AI4814">
        <v>0.59609816080359102</v>
      </c>
      <c r="AJ4814">
        <v>0.78121606160956403</v>
      </c>
      <c r="AK4814">
        <v>1.0707656981907401</v>
      </c>
    </row>
    <row r="4815" spans="1:37" x14ac:dyDescent="0.2">
      <c r="A4815" t="s">
        <v>15998</v>
      </c>
      <c r="B4815">
        <v>35619071</v>
      </c>
      <c r="C4815">
        <v>35619361</v>
      </c>
      <c r="D4815">
        <v>291</v>
      </c>
      <c r="E4815" t="s">
        <v>16401</v>
      </c>
      <c r="F4815">
        <v>22</v>
      </c>
      <c r="G4815" t="s">
        <v>16402</v>
      </c>
      <c r="H4815" t="s">
        <v>30987</v>
      </c>
      <c r="I4815">
        <v>20</v>
      </c>
      <c r="J4815">
        <v>35619585</v>
      </c>
      <c r="K4815">
        <v>35621049</v>
      </c>
      <c r="L4815">
        <v>1465</v>
      </c>
      <c r="M4815">
        <v>1</v>
      </c>
      <c r="N4815">
        <v>6676</v>
      </c>
      <c r="O4815" t="s">
        <v>16403</v>
      </c>
      <c r="P4815">
        <v>-224</v>
      </c>
      <c r="Q4815" t="s">
        <v>16404</v>
      </c>
      <c r="R4815" t="s">
        <v>16405</v>
      </c>
      <c r="S4815" t="s">
        <v>34377</v>
      </c>
      <c r="T4815">
        <v>0.32911398597860803</v>
      </c>
      <c r="U4815">
        <v>0.603102917160658</v>
      </c>
      <c r="V4815">
        <v>26.030285522729599</v>
      </c>
      <c r="W4815">
        <v>0.38920677604595899</v>
      </c>
      <c r="X4815">
        <v>0.704072456322962</v>
      </c>
      <c r="Y4815">
        <v>-25.828651664717601</v>
      </c>
      <c r="Z4815">
        <v>0.48464167878831399</v>
      </c>
      <c r="AA4815">
        <v>0.84435025072159198</v>
      </c>
      <c r="AB4815">
        <v>25.066811418753399</v>
      </c>
      <c r="AC4815">
        <v>0.21073619169722799</v>
      </c>
      <c r="AD4815">
        <v>0.68253123924728298</v>
      </c>
      <c r="AE4815">
        <v>-25.828651664717601</v>
      </c>
      <c r="AF4815">
        <v>0.16793847098801201</v>
      </c>
      <c r="AG4815">
        <v>0.68151250837662902</v>
      </c>
      <c r="AH4815">
        <v>26.030285522729599</v>
      </c>
      <c r="AI4815">
        <v>0.52399907623471598</v>
      </c>
      <c r="AJ4815">
        <v>0.78121606160956403</v>
      </c>
      <c r="AK4815">
        <v>-24.959896217994501</v>
      </c>
    </row>
    <row r="4816" spans="1:37" x14ac:dyDescent="0.2">
      <c r="A4816" t="s">
        <v>15998</v>
      </c>
      <c r="B4816">
        <v>35619426</v>
      </c>
      <c r="C4816">
        <v>35619621</v>
      </c>
      <c r="D4816">
        <v>196</v>
      </c>
      <c r="E4816" t="s">
        <v>16406</v>
      </c>
      <c r="F4816">
        <v>14</v>
      </c>
      <c r="G4816" t="s">
        <v>16407</v>
      </c>
      <c r="H4816" t="s">
        <v>30987</v>
      </c>
      <c r="I4816">
        <v>20</v>
      </c>
      <c r="J4816">
        <v>35619585</v>
      </c>
      <c r="K4816">
        <v>35621049</v>
      </c>
      <c r="L4816">
        <v>1465</v>
      </c>
      <c r="M4816">
        <v>1</v>
      </c>
      <c r="N4816">
        <v>6676</v>
      </c>
      <c r="O4816" t="s">
        <v>16403</v>
      </c>
      <c r="P4816">
        <v>0</v>
      </c>
      <c r="Q4816" t="s">
        <v>16404</v>
      </c>
      <c r="R4816" t="s">
        <v>16405</v>
      </c>
      <c r="S4816" t="s">
        <v>34377</v>
      </c>
      <c r="T4816">
        <v>0.32911398597860803</v>
      </c>
      <c r="U4816">
        <v>0.603102917160658</v>
      </c>
      <c r="V4816">
        <v>26.030285522729599</v>
      </c>
      <c r="W4816">
        <v>0.38920677604595899</v>
      </c>
      <c r="X4816">
        <v>0.704072456322962</v>
      </c>
      <c r="Y4816">
        <v>-25.828651664717601</v>
      </c>
      <c r="Z4816">
        <v>0.48464167878831399</v>
      </c>
      <c r="AA4816">
        <v>0.84435025072159198</v>
      </c>
      <c r="AB4816">
        <v>25.066811418753399</v>
      </c>
      <c r="AC4816">
        <v>0.21073619169722799</v>
      </c>
      <c r="AD4816">
        <v>0.68253123924728298</v>
      </c>
      <c r="AE4816">
        <v>-25.828651664717601</v>
      </c>
      <c r="AF4816">
        <v>0.16793847098801201</v>
      </c>
      <c r="AG4816">
        <v>0.68151250837662902</v>
      </c>
      <c r="AH4816">
        <v>26.030285522729599</v>
      </c>
      <c r="AI4816">
        <v>0.52399907623471598</v>
      </c>
      <c r="AJ4816">
        <v>0.78121606160956403</v>
      </c>
      <c r="AK4816">
        <v>-24.959896217994501</v>
      </c>
    </row>
    <row r="4817" spans="1:37" x14ac:dyDescent="0.2">
      <c r="A4817" t="s">
        <v>15998</v>
      </c>
      <c r="B4817">
        <v>36154736</v>
      </c>
      <c r="C4817">
        <v>36154887</v>
      </c>
      <c r="D4817">
        <v>152</v>
      </c>
      <c r="E4817" t="s">
        <v>16408</v>
      </c>
      <c r="F4817">
        <v>19</v>
      </c>
      <c r="G4817" t="s">
        <v>16409</v>
      </c>
      <c r="H4817" t="s">
        <v>30987</v>
      </c>
      <c r="I4817">
        <v>20</v>
      </c>
      <c r="J4817">
        <v>36154740</v>
      </c>
      <c r="K4817">
        <v>36232799</v>
      </c>
      <c r="L4817">
        <v>78060</v>
      </c>
      <c r="M4817">
        <v>1</v>
      </c>
      <c r="N4817">
        <v>2036</v>
      </c>
      <c r="O4817" t="s">
        <v>16410</v>
      </c>
      <c r="P4817">
        <v>0</v>
      </c>
      <c r="Q4817" t="s">
        <v>16411</v>
      </c>
      <c r="R4817" t="s">
        <v>16412</v>
      </c>
      <c r="S4817" t="s">
        <v>34378</v>
      </c>
      <c r="T4817">
        <v>0.152084254673993</v>
      </c>
      <c r="U4817">
        <v>0.603102917160658</v>
      </c>
      <c r="V4817">
        <v>23.417520479860599</v>
      </c>
      <c r="W4817">
        <v>0.20525741147413201</v>
      </c>
      <c r="X4817">
        <v>0.704072456322962</v>
      </c>
      <c r="Y4817">
        <v>-23.215886638005799</v>
      </c>
      <c r="Z4817">
        <v>0.306975110376564</v>
      </c>
      <c r="AA4817">
        <v>0.72610664078822296</v>
      </c>
      <c r="AB4817">
        <v>22.4540464782127</v>
      </c>
      <c r="AC4817">
        <v>7.0489011448141195E-2</v>
      </c>
      <c r="AD4817">
        <v>0.57684129297949804</v>
      </c>
      <c r="AE4817">
        <v>-23.215886638005799</v>
      </c>
      <c r="AF4817">
        <v>4.6407610929182198E-2</v>
      </c>
      <c r="AG4817">
        <v>0.476038960109122</v>
      </c>
      <c r="AH4817">
        <v>23.417520479860599</v>
      </c>
      <c r="AI4817">
        <v>0.35038410267202102</v>
      </c>
      <c r="AJ4817">
        <v>0.78121606160956403</v>
      </c>
      <c r="AK4817">
        <v>-22.3471312936109</v>
      </c>
    </row>
    <row r="4818" spans="1:37" x14ac:dyDescent="0.2">
      <c r="A4818" t="s">
        <v>15998</v>
      </c>
      <c r="B4818">
        <v>36154920</v>
      </c>
      <c r="C4818">
        <v>36155087</v>
      </c>
      <c r="D4818">
        <v>168</v>
      </c>
      <c r="E4818" t="s">
        <v>16413</v>
      </c>
      <c r="F4818">
        <v>7</v>
      </c>
      <c r="G4818" t="s">
        <v>16414</v>
      </c>
      <c r="H4818" t="s">
        <v>30987</v>
      </c>
      <c r="I4818">
        <v>20</v>
      </c>
      <c r="J4818">
        <v>36154742</v>
      </c>
      <c r="K4818">
        <v>36185335</v>
      </c>
      <c r="L4818">
        <v>30594</v>
      </c>
      <c r="M4818">
        <v>1</v>
      </c>
      <c r="N4818">
        <v>2036</v>
      </c>
      <c r="O4818" t="s">
        <v>16415</v>
      </c>
      <c r="P4818">
        <v>178</v>
      </c>
      <c r="Q4818" t="s">
        <v>16411</v>
      </c>
      <c r="R4818" t="s">
        <v>16412</v>
      </c>
      <c r="S4818" t="s">
        <v>34378</v>
      </c>
      <c r="T4818">
        <v>0.152084254673993</v>
      </c>
      <c r="U4818">
        <v>0.603102917160658</v>
      </c>
      <c r="V4818">
        <v>23.417520479860599</v>
      </c>
      <c r="W4818">
        <v>0.20525741147413201</v>
      </c>
      <c r="X4818">
        <v>0.704072456322962</v>
      </c>
      <c r="Y4818">
        <v>-23.215886638005799</v>
      </c>
      <c r="Z4818">
        <v>0.306975110376564</v>
      </c>
      <c r="AA4818">
        <v>0.72610664078822296</v>
      </c>
      <c r="AB4818">
        <v>22.4540464782127</v>
      </c>
      <c r="AC4818">
        <v>7.0489011448141195E-2</v>
      </c>
      <c r="AD4818">
        <v>0.57684129297949804</v>
      </c>
      <c r="AE4818">
        <v>-23.215886638005799</v>
      </c>
      <c r="AF4818">
        <v>4.6407610929182198E-2</v>
      </c>
      <c r="AG4818">
        <v>0.476038960109122</v>
      </c>
      <c r="AH4818">
        <v>23.417520479860599</v>
      </c>
      <c r="AI4818">
        <v>0.35038410267202102</v>
      </c>
      <c r="AJ4818">
        <v>0.78121606160956403</v>
      </c>
      <c r="AK4818">
        <v>-22.3471312936109</v>
      </c>
    </row>
    <row r="4819" spans="1:37" x14ac:dyDescent="0.2">
      <c r="A4819" t="s">
        <v>15998</v>
      </c>
      <c r="B4819">
        <v>36505716</v>
      </c>
      <c r="C4819">
        <v>36505867</v>
      </c>
      <c r="D4819">
        <v>152</v>
      </c>
      <c r="E4819" t="s">
        <v>16416</v>
      </c>
      <c r="F4819">
        <v>1</v>
      </c>
      <c r="G4819" t="s">
        <v>16417</v>
      </c>
      <c r="H4819" t="s">
        <v>34379</v>
      </c>
      <c r="I4819">
        <v>20</v>
      </c>
      <c r="J4819">
        <v>36500197</v>
      </c>
      <c r="K4819">
        <v>36526847</v>
      </c>
      <c r="L4819">
        <v>26651</v>
      </c>
      <c r="M4819">
        <v>1</v>
      </c>
      <c r="N4819">
        <v>22839</v>
      </c>
      <c r="O4819" t="s">
        <v>16418</v>
      </c>
      <c r="P4819">
        <v>5519</v>
      </c>
      <c r="Q4819" t="s">
        <v>16419</v>
      </c>
      <c r="R4819" t="s">
        <v>16420</v>
      </c>
      <c r="S4819" t="s">
        <v>34380</v>
      </c>
      <c r="T4819">
        <v>0.88197273746009397</v>
      </c>
      <c r="U4819">
        <v>1</v>
      </c>
      <c r="V4819">
        <v>0.32128684334484298</v>
      </c>
      <c r="W4819">
        <v>0.87626418272964801</v>
      </c>
      <c r="X4819">
        <v>0.95159051474143896</v>
      </c>
      <c r="Y4819">
        <v>-0.39348780481780199</v>
      </c>
      <c r="Z4819">
        <v>0.67668369291718</v>
      </c>
      <c r="AA4819">
        <v>0.84521697243271998</v>
      </c>
      <c r="AB4819">
        <v>-0.49966228120002798</v>
      </c>
      <c r="AC4819">
        <v>0.25878032848854299</v>
      </c>
      <c r="AD4819">
        <v>0.68253123924728298</v>
      </c>
      <c r="AE4819">
        <v>-1.3934877784308299</v>
      </c>
      <c r="AF4819">
        <v>0.50861169801752504</v>
      </c>
      <c r="AG4819">
        <v>0.80674443595273604</v>
      </c>
      <c r="AH4819">
        <v>1.08282216243792</v>
      </c>
      <c r="AI4819">
        <v>0.50844394355825095</v>
      </c>
      <c r="AJ4819">
        <v>0.78121606160956403</v>
      </c>
      <c r="AK4819">
        <v>0.47526764530946503</v>
      </c>
    </row>
    <row r="4820" spans="1:37" x14ac:dyDescent="0.2">
      <c r="A4820" t="s">
        <v>15998</v>
      </c>
      <c r="B4820">
        <v>36664627</v>
      </c>
      <c r="C4820">
        <v>36664769</v>
      </c>
      <c r="D4820">
        <v>143</v>
      </c>
      <c r="E4820" t="s">
        <v>16421</v>
      </c>
      <c r="F4820">
        <v>2</v>
      </c>
      <c r="G4820" t="s">
        <v>16422</v>
      </c>
      <c r="H4820" t="s">
        <v>34381</v>
      </c>
      <c r="I4820">
        <v>20</v>
      </c>
      <c r="J4820">
        <v>36612318</v>
      </c>
      <c r="K4820">
        <v>36646196</v>
      </c>
      <c r="L4820">
        <v>33879</v>
      </c>
      <c r="M4820">
        <v>2</v>
      </c>
      <c r="N4820">
        <v>84174</v>
      </c>
      <c r="O4820" t="s">
        <v>16423</v>
      </c>
      <c r="P4820">
        <v>-18431</v>
      </c>
      <c r="Q4820" t="s">
        <v>16424</v>
      </c>
      <c r="R4820" t="s">
        <v>16425</v>
      </c>
      <c r="S4820" t="s">
        <v>34382</v>
      </c>
      <c r="T4820">
        <v>1</v>
      </c>
      <c r="U4820">
        <v>1</v>
      </c>
      <c r="V4820">
        <v>-1.1632941405405799</v>
      </c>
      <c r="W4820">
        <v>0.94541066367716797</v>
      </c>
      <c r="X4820">
        <v>0.95159051474143896</v>
      </c>
      <c r="Y4820">
        <v>-0.95804906880987395</v>
      </c>
      <c r="Z4820">
        <v>0.65379035313853895</v>
      </c>
      <c r="AA4820">
        <v>0.84521697243271998</v>
      </c>
      <c r="AB4820">
        <v>-2.1267678230929401</v>
      </c>
      <c r="AC4820">
        <v>0.71753805159658501</v>
      </c>
      <c r="AD4820">
        <v>0.87989882095915395</v>
      </c>
      <c r="AE4820">
        <v>-1.9580486273873401</v>
      </c>
      <c r="AF4820">
        <v>0.64997455747578503</v>
      </c>
      <c r="AG4820">
        <v>0.80674443595273604</v>
      </c>
      <c r="AH4820">
        <v>-0.23368365613825601</v>
      </c>
      <c r="AI4820">
        <v>0.59609816080359102</v>
      </c>
      <c r="AJ4820">
        <v>0.78121606160956403</v>
      </c>
      <c r="AK4820">
        <v>-8.9293789794403194E-2</v>
      </c>
    </row>
    <row r="4821" spans="1:37" x14ac:dyDescent="0.2">
      <c r="A4821" t="s">
        <v>15998</v>
      </c>
      <c r="B4821">
        <v>36664769</v>
      </c>
      <c r="C4821">
        <v>36664911</v>
      </c>
      <c r="D4821">
        <v>143</v>
      </c>
      <c r="E4821" t="s">
        <v>16426</v>
      </c>
      <c r="F4821">
        <v>0</v>
      </c>
      <c r="G4821" t="s">
        <v>16427</v>
      </c>
      <c r="H4821" t="s">
        <v>34381</v>
      </c>
      <c r="I4821">
        <v>20</v>
      </c>
      <c r="J4821">
        <v>36612318</v>
      </c>
      <c r="K4821">
        <v>36646196</v>
      </c>
      <c r="L4821">
        <v>33879</v>
      </c>
      <c r="M4821">
        <v>2</v>
      </c>
      <c r="N4821">
        <v>84174</v>
      </c>
      <c r="O4821" t="s">
        <v>16423</v>
      </c>
      <c r="P4821">
        <v>-18573</v>
      </c>
      <c r="Q4821" t="s">
        <v>16424</v>
      </c>
      <c r="R4821" t="s">
        <v>16425</v>
      </c>
      <c r="S4821" t="s">
        <v>34382</v>
      </c>
      <c r="T4821">
        <v>1</v>
      </c>
      <c r="U4821">
        <v>1</v>
      </c>
      <c r="V4821">
        <v>-0.90025984809894299</v>
      </c>
      <c r="W4821">
        <v>0.94541066367716797</v>
      </c>
      <c r="X4821">
        <v>0.95159051474143896</v>
      </c>
      <c r="Y4821">
        <v>-0.69501476467227397</v>
      </c>
      <c r="Z4821">
        <v>0.65379035313853895</v>
      </c>
      <c r="AA4821">
        <v>0.84521697243271998</v>
      </c>
      <c r="AB4821">
        <v>-1.8637336777921001</v>
      </c>
      <c r="AC4821">
        <v>0.71753805159658501</v>
      </c>
      <c r="AD4821">
        <v>0.87989882095915395</v>
      </c>
      <c r="AE4821">
        <v>-1.6950144703905401</v>
      </c>
      <c r="AF4821">
        <v>0.64997455747578503</v>
      </c>
      <c r="AG4821">
        <v>0.80674443595273604</v>
      </c>
      <c r="AH4821">
        <v>2.9350673844629201E-2</v>
      </c>
      <c r="AI4821">
        <v>0.59609816080359102</v>
      </c>
      <c r="AJ4821">
        <v>0.78121606160956403</v>
      </c>
      <c r="AK4821">
        <v>0.17374055188444601</v>
      </c>
    </row>
    <row r="4822" spans="1:37" x14ac:dyDescent="0.2">
      <c r="A4822" t="s">
        <v>15998</v>
      </c>
      <c r="B4822">
        <v>36664911</v>
      </c>
      <c r="C4822">
        <v>36665053</v>
      </c>
      <c r="D4822">
        <v>143</v>
      </c>
      <c r="E4822" t="s">
        <v>16428</v>
      </c>
      <c r="F4822">
        <v>2</v>
      </c>
      <c r="G4822" t="s">
        <v>16429</v>
      </c>
      <c r="H4822" t="s">
        <v>34383</v>
      </c>
      <c r="I4822">
        <v>20</v>
      </c>
      <c r="J4822">
        <v>36612318</v>
      </c>
      <c r="K4822">
        <v>36646196</v>
      </c>
      <c r="L4822">
        <v>33879</v>
      </c>
      <c r="M4822">
        <v>2</v>
      </c>
      <c r="N4822">
        <v>84174</v>
      </c>
      <c r="O4822" t="s">
        <v>16423</v>
      </c>
      <c r="P4822">
        <v>-18715</v>
      </c>
      <c r="Q4822" t="s">
        <v>16424</v>
      </c>
      <c r="R4822" t="s">
        <v>16425</v>
      </c>
      <c r="S4822" t="s">
        <v>34382</v>
      </c>
      <c r="T4822">
        <v>1</v>
      </c>
      <c r="U4822">
        <v>1</v>
      </c>
      <c r="V4822">
        <v>-0.90025984809894299</v>
      </c>
      <c r="W4822">
        <v>0.94541066367716797</v>
      </c>
      <c r="X4822">
        <v>0.95159051474143896</v>
      </c>
      <c r="Y4822">
        <v>-0.69501476467227397</v>
      </c>
      <c r="Z4822">
        <v>0.65379035313853895</v>
      </c>
      <c r="AA4822">
        <v>0.84521697243271998</v>
      </c>
      <c r="AB4822">
        <v>-1.8637336777921001</v>
      </c>
      <c r="AC4822">
        <v>0.71753805159658501</v>
      </c>
      <c r="AD4822">
        <v>0.87989882095915395</v>
      </c>
      <c r="AE4822">
        <v>-1.6950144703905401</v>
      </c>
      <c r="AF4822">
        <v>0.64997455747578503</v>
      </c>
      <c r="AG4822">
        <v>0.80674443595273604</v>
      </c>
      <c r="AH4822">
        <v>2.9350673844629201E-2</v>
      </c>
      <c r="AI4822">
        <v>0.59609816080359102</v>
      </c>
      <c r="AJ4822">
        <v>0.78121606160956403</v>
      </c>
      <c r="AK4822">
        <v>0.17374055188444601</v>
      </c>
    </row>
    <row r="4823" spans="1:37" x14ac:dyDescent="0.2">
      <c r="A4823" t="s">
        <v>15998</v>
      </c>
      <c r="B4823">
        <v>36665053</v>
      </c>
      <c r="C4823">
        <v>36665195</v>
      </c>
      <c r="D4823">
        <v>143</v>
      </c>
      <c r="E4823" t="s">
        <v>16430</v>
      </c>
      <c r="F4823">
        <v>1</v>
      </c>
      <c r="G4823" t="s">
        <v>16431</v>
      </c>
      <c r="H4823" t="s">
        <v>34383</v>
      </c>
      <c r="I4823">
        <v>20</v>
      </c>
      <c r="J4823">
        <v>36612318</v>
      </c>
      <c r="K4823">
        <v>36646196</v>
      </c>
      <c r="L4823">
        <v>33879</v>
      </c>
      <c r="M4823">
        <v>2</v>
      </c>
      <c r="N4823">
        <v>84174</v>
      </c>
      <c r="O4823" t="s">
        <v>16423</v>
      </c>
      <c r="P4823">
        <v>-18857</v>
      </c>
      <c r="Q4823" t="s">
        <v>16424</v>
      </c>
      <c r="R4823" t="s">
        <v>16425</v>
      </c>
      <c r="S4823" t="s">
        <v>34382</v>
      </c>
      <c r="T4823">
        <v>1</v>
      </c>
      <c r="U4823">
        <v>1</v>
      </c>
      <c r="V4823">
        <v>-0.90025984809894299</v>
      </c>
      <c r="W4823">
        <v>0.94541066367716797</v>
      </c>
      <c r="X4823">
        <v>0.95159051474143896</v>
      </c>
      <c r="Y4823">
        <v>-0.69501476467227397</v>
      </c>
      <c r="Z4823">
        <v>0.65379035313853895</v>
      </c>
      <c r="AA4823">
        <v>0.84521697243271998</v>
      </c>
      <c r="AB4823">
        <v>-1.8637336777921001</v>
      </c>
      <c r="AC4823">
        <v>0.71753805159658501</v>
      </c>
      <c r="AD4823">
        <v>0.87989882095915395</v>
      </c>
      <c r="AE4823">
        <v>-1.6950144703905401</v>
      </c>
      <c r="AF4823">
        <v>0.64997455747578503</v>
      </c>
      <c r="AG4823">
        <v>0.80674443595273604</v>
      </c>
      <c r="AH4823">
        <v>2.9350673844629201E-2</v>
      </c>
      <c r="AI4823">
        <v>0.59609816080359102</v>
      </c>
      <c r="AJ4823">
        <v>0.78121606160956403</v>
      </c>
      <c r="AK4823">
        <v>0.17374055188444601</v>
      </c>
    </row>
    <row r="4824" spans="1:37" x14ac:dyDescent="0.2">
      <c r="A4824" t="s">
        <v>15998</v>
      </c>
      <c r="B4824">
        <v>36815442</v>
      </c>
      <c r="C4824">
        <v>36815591</v>
      </c>
      <c r="D4824">
        <v>150</v>
      </c>
      <c r="E4824" t="s">
        <v>16432</v>
      </c>
      <c r="F4824">
        <v>10</v>
      </c>
      <c r="G4824" t="s">
        <v>16433</v>
      </c>
      <c r="H4824" t="s">
        <v>30987</v>
      </c>
      <c r="I4824">
        <v>20</v>
      </c>
      <c r="J4824">
        <v>36783782</v>
      </c>
      <c r="K4824">
        <v>36816281</v>
      </c>
      <c r="L4824">
        <v>32500</v>
      </c>
      <c r="M4824">
        <v>2</v>
      </c>
      <c r="N4824">
        <v>140710</v>
      </c>
      <c r="O4824" t="s">
        <v>16434</v>
      </c>
      <c r="P4824">
        <v>690</v>
      </c>
      <c r="Q4824" t="s">
        <v>16435</v>
      </c>
      <c r="R4824" t="s">
        <v>16436</v>
      </c>
      <c r="S4824" t="s">
        <v>34384</v>
      </c>
      <c r="T4824">
        <v>7.3374270299014499E-2</v>
      </c>
      <c r="U4824">
        <v>0.603102917160658</v>
      </c>
      <c r="V4824">
        <v>25.520263438295501</v>
      </c>
      <c r="W4824">
        <v>0.82334044518041904</v>
      </c>
      <c r="X4824">
        <v>0.95159051474143896</v>
      </c>
      <c r="Y4824">
        <v>0.99350456475913795</v>
      </c>
      <c r="Z4824">
        <v>0.203350924423461</v>
      </c>
      <c r="AA4824">
        <v>0.72610664078822296</v>
      </c>
      <c r="AB4824">
        <v>24.556789342800201</v>
      </c>
      <c r="AC4824">
        <v>0.63966253792798</v>
      </c>
      <c r="AD4824">
        <v>0.87989882095915395</v>
      </c>
      <c r="AE4824">
        <v>-6.4953970834827103E-3</v>
      </c>
      <c r="AF4824">
        <v>1.3497623430991999E-2</v>
      </c>
      <c r="AG4824">
        <v>0.476038960109122</v>
      </c>
      <c r="AH4824">
        <v>25.520263438295501</v>
      </c>
      <c r="AI4824">
        <v>0.393720794027765</v>
      </c>
      <c r="AJ4824">
        <v>0.78121606160956403</v>
      </c>
      <c r="AK4824">
        <v>1.86225996872146</v>
      </c>
    </row>
    <row r="4825" spans="1:37" x14ac:dyDescent="0.2">
      <c r="A4825" t="s">
        <v>15998</v>
      </c>
      <c r="B4825">
        <v>36815591</v>
      </c>
      <c r="C4825">
        <v>36815740</v>
      </c>
      <c r="D4825">
        <v>150</v>
      </c>
      <c r="E4825" t="s">
        <v>16437</v>
      </c>
      <c r="F4825">
        <v>12</v>
      </c>
      <c r="G4825" t="s">
        <v>16438</v>
      </c>
      <c r="H4825" t="s">
        <v>30987</v>
      </c>
      <c r="I4825">
        <v>20</v>
      </c>
      <c r="J4825">
        <v>36783782</v>
      </c>
      <c r="K4825">
        <v>36816281</v>
      </c>
      <c r="L4825">
        <v>32500</v>
      </c>
      <c r="M4825">
        <v>2</v>
      </c>
      <c r="N4825">
        <v>140710</v>
      </c>
      <c r="O4825" t="s">
        <v>16434</v>
      </c>
      <c r="P4825">
        <v>541</v>
      </c>
      <c r="Q4825" t="s">
        <v>16435</v>
      </c>
      <c r="R4825" t="s">
        <v>16436</v>
      </c>
      <c r="S4825" t="s">
        <v>34384</v>
      </c>
      <c r="T4825">
        <v>0.27615329656722498</v>
      </c>
      <c r="U4825">
        <v>0.603102917160658</v>
      </c>
      <c r="V4825">
        <v>3.0930141316172399</v>
      </c>
      <c r="W4825">
        <v>0.85739061170441999</v>
      </c>
      <c r="X4825">
        <v>0.95159051474143896</v>
      </c>
      <c r="Y4825">
        <v>-0.94037029670027805</v>
      </c>
      <c r="Z4825">
        <v>0.66713806400786302</v>
      </c>
      <c r="AA4825">
        <v>0.84521697243271998</v>
      </c>
      <c r="AB4825">
        <v>2.1295400255603298</v>
      </c>
      <c r="AC4825">
        <v>0.30934799025328302</v>
      </c>
      <c r="AD4825">
        <v>0.68773325147593101</v>
      </c>
      <c r="AE4825">
        <v>-1.9403702490281201</v>
      </c>
      <c r="AF4825">
        <v>6.9808448882277996E-2</v>
      </c>
      <c r="AG4825">
        <v>0.60400337402173399</v>
      </c>
      <c r="AH4825">
        <v>4.0226246581163796</v>
      </c>
      <c r="AI4825">
        <v>0.64674041799899995</v>
      </c>
      <c r="AJ4825">
        <v>0.82002337464554198</v>
      </c>
      <c r="AK4825">
        <v>-7.16148505001164E-2</v>
      </c>
    </row>
    <row r="4826" spans="1:37" x14ac:dyDescent="0.2">
      <c r="A4826" t="s">
        <v>15998</v>
      </c>
      <c r="B4826">
        <v>36815740</v>
      </c>
      <c r="C4826">
        <v>36815889</v>
      </c>
      <c r="D4826">
        <v>150</v>
      </c>
      <c r="E4826" t="s">
        <v>16439</v>
      </c>
      <c r="F4826">
        <v>14</v>
      </c>
      <c r="G4826" t="s">
        <v>16440</v>
      </c>
      <c r="H4826" t="s">
        <v>30987</v>
      </c>
      <c r="I4826">
        <v>20</v>
      </c>
      <c r="J4826">
        <v>36783782</v>
      </c>
      <c r="K4826">
        <v>36816281</v>
      </c>
      <c r="L4826">
        <v>32500</v>
      </c>
      <c r="M4826">
        <v>2</v>
      </c>
      <c r="N4826">
        <v>140710</v>
      </c>
      <c r="O4826" t="s">
        <v>16434</v>
      </c>
      <c r="P4826">
        <v>392</v>
      </c>
      <c r="Q4826" t="s">
        <v>16435</v>
      </c>
      <c r="R4826" t="s">
        <v>16436</v>
      </c>
      <c r="S4826" t="s">
        <v>34384</v>
      </c>
      <c r="T4826">
        <v>0.506551998792793</v>
      </c>
      <c r="U4826">
        <v>0.78288571403930396</v>
      </c>
      <c r="V4826">
        <v>2.60801504492105</v>
      </c>
      <c r="W4826">
        <v>0.69201225521665499</v>
      </c>
      <c r="X4826">
        <v>0.95159051474143896</v>
      </c>
      <c r="Y4826">
        <v>-0.95775677749508503</v>
      </c>
      <c r="Z4826">
        <v>0.93459220503170903</v>
      </c>
      <c r="AA4826">
        <v>0.99919698600769702</v>
      </c>
      <c r="AB4826">
        <v>1.6445409460239</v>
      </c>
      <c r="AC4826">
        <v>0.30184355666711699</v>
      </c>
      <c r="AD4826">
        <v>0.68253123924728298</v>
      </c>
      <c r="AE4826">
        <v>-1.9577567058022201</v>
      </c>
      <c r="AF4826">
        <v>0.205398459628826</v>
      </c>
      <c r="AG4826">
        <v>0.68151250837662902</v>
      </c>
      <c r="AH4826">
        <v>3.5376255714201901</v>
      </c>
      <c r="AI4826">
        <v>0.95029317176085903</v>
      </c>
      <c r="AJ4826">
        <v>0.98621344597861504</v>
      </c>
      <c r="AK4826">
        <v>-8.9001341265494693E-2</v>
      </c>
    </row>
    <row r="4827" spans="1:37" x14ac:dyDescent="0.2">
      <c r="A4827" t="s">
        <v>15998</v>
      </c>
      <c r="B4827">
        <v>36815889</v>
      </c>
      <c r="C4827">
        <v>36816038</v>
      </c>
      <c r="D4827">
        <v>150</v>
      </c>
      <c r="E4827" t="s">
        <v>16441</v>
      </c>
      <c r="F4827">
        <v>10</v>
      </c>
      <c r="G4827" t="s">
        <v>16442</v>
      </c>
      <c r="H4827" t="s">
        <v>30987</v>
      </c>
      <c r="I4827">
        <v>20</v>
      </c>
      <c r="J4827">
        <v>36783782</v>
      </c>
      <c r="K4827">
        <v>36816281</v>
      </c>
      <c r="L4827">
        <v>32500</v>
      </c>
      <c r="M4827">
        <v>2</v>
      </c>
      <c r="N4827">
        <v>140710</v>
      </c>
      <c r="O4827" t="s">
        <v>16434</v>
      </c>
      <c r="P4827">
        <v>243</v>
      </c>
      <c r="Q4827" t="s">
        <v>16435</v>
      </c>
      <c r="R4827" t="s">
        <v>16436</v>
      </c>
      <c r="S4827" t="s">
        <v>34384</v>
      </c>
      <c r="T4827">
        <v>0.506551998792793</v>
      </c>
      <c r="U4827">
        <v>0.78288571403930396</v>
      </c>
      <c r="V4827">
        <v>2.6983853638022199</v>
      </c>
      <c r="W4827">
        <v>0.69201225521665499</v>
      </c>
      <c r="X4827">
        <v>0.95159051474143896</v>
      </c>
      <c r="Y4827">
        <v>-1.32897614972147</v>
      </c>
      <c r="Z4827">
        <v>0.93459220503170903</v>
      </c>
      <c r="AA4827">
        <v>0.99919698600769702</v>
      </c>
      <c r="AB4827">
        <v>1.7349112673082201</v>
      </c>
      <c r="AC4827">
        <v>0.30184355666711699</v>
      </c>
      <c r="AD4827">
        <v>0.68253123924728298</v>
      </c>
      <c r="AE4827">
        <v>-2.3289760541310001</v>
      </c>
      <c r="AF4827">
        <v>0.205398459628826</v>
      </c>
      <c r="AG4827">
        <v>0.68151250837662902</v>
      </c>
      <c r="AH4827">
        <v>3.6279958660331202</v>
      </c>
      <c r="AI4827">
        <v>0.95029317176085903</v>
      </c>
      <c r="AJ4827">
        <v>0.98621344597861504</v>
      </c>
      <c r="AK4827">
        <v>-0.46022071443221202</v>
      </c>
    </row>
    <row r="4828" spans="1:37" x14ac:dyDescent="0.2">
      <c r="A4828" t="s">
        <v>15998</v>
      </c>
      <c r="B4828">
        <v>37121811</v>
      </c>
      <c r="C4828">
        <v>37121997</v>
      </c>
      <c r="D4828">
        <v>187</v>
      </c>
      <c r="E4828" t="s">
        <v>16443</v>
      </c>
      <c r="F4828">
        <v>0</v>
      </c>
      <c r="G4828" t="s">
        <v>16444</v>
      </c>
      <c r="H4828" t="s">
        <v>34385</v>
      </c>
      <c r="I4828">
        <v>20</v>
      </c>
      <c r="J4828">
        <v>37101230</v>
      </c>
      <c r="K4828">
        <v>37108664</v>
      </c>
      <c r="L4828">
        <v>7435</v>
      </c>
      <c r="M4828">
        <v>2</v>
      </c>
      <c r="N4828">
        <v>140699</v>
      </c>
      <c r="O4828" t="s">
        <v>16445</v>
      </c>
      <c r="P4828">
        <v>-13147</v>
      </c>
      <c r="Q4828" t="s">
        <v>16446</v>
      </c>
      <c r="R4828" t="s">
        <v>16447</v>
      </c>
      <c r="S4828" t="s">
        <v>34386</v>
      </c>
      <c r="T4828">
        <v>0.35387198439864398</v>
      </c>
      <c r="U4828">
        <v>0.603102917160658</v>
      </c>
      <c r="V4828">
        <v>-20.894012833697101</v>
      </c>
      <c r="W4828">
        <v>0.89107655920673101</v>
      </c>
      <c r="X4828">
        <v>0.95159051474143896</v>
      </c>
      <c r="Y4828">
        <v>3.35872161515324</v>
      </c>
      <c r="Z4828">
        <v>0.184235113180511</v>
      </c>
      <c r="AA4828">
        <v>0.72610664078822296</v>
      </c>
      <c r="AB4828">
        <v>-20.894012833697101</v>
      </c>
      <c r="AC4828">
        <v>0.75388744886274095</v>
      </c>
      <c r="AD4828">
        <v>0.87989882095915395</v>
      </c>
      <c r="AE4828">
        <v>2.35872169419972</v>
      </c>
      <c r="AF4828">
        <v>0.501741946288212</v>
      </c>
      <c r="AG4828">
        <v>0.80674443595273604</v>
      </c>
      <c r="AH4828">
        <v>-19.964402831448702</v>
      </c>
      <c r="AI4828">
        <v>0.56157887380500204</v>
      </c>
      <c r="AJ4828">
        <v>0.78121606160956403</v>
      </c>
      <c r="AK4828">
        <v>4.2274764120148598</v>
      </c>
    </row>
    <row r="4829" spans="1:37" x14ac:dyDescent="0.2">
      <c r="A4829" t="s">
        <v>15998</v>
      </c>
      <c r="B4829">
        <v>37121997</v>
      </c>
      <c r="C4829">
        <v>37122183</v>
      </c>
      <c r="D4829">
        <v>187</v>
      </c>
      <c r="E4829" t="s">
        <v>16448</v>
      </c>
      <c r="F4829">
        <v>5</v>
      </c>
      <c r="G4829" t="s">
        <v>16449</v>
      </c>
      <c r="H4829" t="s">
        <v>34385</v>
      </c>
      <c r="I4829">
        <v>20</v>
      </c>
      <c r="J4829">
        <v>37101230</v>
      </c>
      <c r="K4829">
        <v>37108664</v>
      </c>
      <c r="L4829">
        <v>7435</v>
      </c>
      <c r="M4829">
        <v>2</v>
      </c>
      <c r="N4829">
        <v>140699</v>
      </c>
      <c r="O4829" t="s">
        <v>16445</v>
      </c>
      <c r="P4829">
        <v>-13333</v>
      </c>
      <c r="Q4829" t="s">
        <v>16446</v>
      </c>
      <c r="R4829" t="s">
        <v>16447</v>
      </c>
      <c r="S4829" t="s">
        <v>34386</v>
      </c>
      <c r="T4829">
        <v>0.35387198439864398</v>
      </c>
      <c r="U4829">
        <v>0.603102917160658</v>
      </c>
      <c r="V4829">
        <v>-20.894012833697101</v>
      </c>
      <c r="W4829">
        <v>0.89107655920673101</v>
      </c>
      <c r="X4829">
        <v>0.95159051474143896</v>
      </c>
      <c r="Y4829">
        <v>3.35872161515324</v>
      </c>
      <c r="Z4829">
        <v>0.184235113180511</v>
      </c>
      <c r="AA4829">
        <v>0.72610664078822296</v>
      </c>
      <c r="AB4829">
        <v>-20.894012833697101</v>
      </c>
      <c r="AC4829">
        <v>0.75388744886274095</v>
      </c>
      <c r="AD4829">
        <v>0.87989882095915395</v>
      </c>
      <c r="AE4829">
        <v>2.35872169419972</v>
      </c>
      <c r="AF4829">
        <v>0.501741946288212</v>
      </c>
      <c r="AG4829">
        <v>0.80674443595273604</v>
      </c>
      <c r="AH4829">
        <v>-19.964402831448702</v>
      </c>
      <c r="AI4829">
        <v>0.56157887380500204</v>
      </c>
      <c r="AJ4829">
        <v>0.78121606160956403</v>
      </c>
      <c r="AK4829">
        <v>4.2274764120148598</v>
      </c>
    </row>
    <row r="4830" spans="1:37" x14ac:dyDescent="0.2">
      <c r="A4830" t="s">
        <v>15998</v>
      </c>
      <c r="B4830">
        <v>38183404</v>
      </c>
      <c r="C4830">
        <v>38183546</v>
      </c>
      <c r="D4830">
        <v>143</v>
      </c>
      <c r="E4830" t="s">
        <v>16450</v>
      </c>
      <c r="F4830">
        <v>2</v>
      </c>
      <c r="G4830" t="s">
        <v>16451</v>
      </c>
      <c r="H4830" t="s">
        <v>31000</v>
      </c>
      <c r="I4830">
        <v>20</v>
      </c>
      <c r="J4830">
        <v>38151012</v>
      </c>
      <c r="K4830">
        <v>38166578</v>
      </c>
      <c r="L4830">
        <v>15567</v>
      </c>
      <c r="M4830">
        <v>2</v>
      </c>
      <c r="N4830">
        <v>7052</v>
      </c>
      <c r="O4830" t="s">
        <v>16452</v>
      </c>
      <c r="P4830">
        <v>-16826</v>
      </c>
      <c r="Q4830" t="s">
        <v>16453</v>
      </c>
      <c r="R4830" t="s">
        <v>16454</v>
      </c>
      <c r="S4830" t="s">
        <v>34387</v>
      </c>
      <c r="T4830">
        <v>0.32911398597860803</v>
      </c>
      <c r="U4830">
        <v>0.603102917160658</v>
      </c>
      <c r="V4830">
        <v>24.445323064110902</v>
      </c>
      <c r="W4830">
        <v>0.94541066367716797</v>
      </c>
      <c r="X4830">
        <v>0.95159051474143896</v>
      </c>
      <c r="Y4830">
        <v>0.17738162040827299</v>
      </c>
      <c r="Z4830">
        <v>0.306975110376564</v>
      </c>
      <c r="AA4830">
        <v>0.72610664078822296</v>
      </c>
      <c r="AB4830">
        <v>24.433558794198198</v>
      </c>
      <c r="AC4830">
        <v>0.71753805159658501</v>
      </c>
      <c r="AD4830">
        <v>0.87989882095915395</v>
      </c>
      <c r="AE4830">
        <v>-0.82261831536738295</v>
      </c>
      <c r="AF4830">
        <v>0.61410715005536498</v>
      </c>
      <c r="AG4830">
        <v>0.80674443595273604</v>
      </c>
      <c r="AH4830">
        <v>1.09825274174729</v>
      </c>
      <c r="AI4830">
        <v>0.59609816080359102</v>
      </c>
      <c r="AJ4830">
        <v>0.78121606160956403</v>
      </c>
      <c r="AK4830">
        <v>1.0461370271339701</v>
      </c>
    </row>
    <row r="4831" spans="1:37" x14ac:dyDescent="0.2">
      <c r="A4831" t="s">
        <v>15998</v>
      </c>
      <c r="B4831">
        <v>38835809</v>
      </c>
      <c r="C4831">
        <v>38836108</v>
      </c>
      <c r="D4831">
        <v>300</v>
      </c>
      <c r="E4831" t="s">
        <v>16455</v>
      </c>
      <c r="F4831">
        <v>22</v>
      </c>
      <c r="G4831" t="s">
        <v>16456</v>
      </c>
      <c r="H4831" t="s">
        <v>30987</v>
      </c>
      <c r="I4831">
        <v>20</v>
      </c>
      <c r="J4831">
        <v>38836116</v>
      </c>
      <c r="K4831">
        <v>38895646</v>
      </c>
      <c r="L4831">
        <v>59531</v>
      </c>
      <c r="M4831">
        <v>1</v>
      </c>
      <c r="N4831">
        <v>26051</v>
      </c>
      <c r="O4831" t="s">
        <v>16457</v>
      </c>
      <c r="P4831">
        <v>-8</v>
      </c>
      <c r="Q4831" t="s">
        <v>16458</v>
      </c>
      <c r="R4831" t="s">
        <v>16459</v>
      </c>
      <c r="S4831" t="s">
        <v>34388</v>
      </c>
      <c r="T4831">
        <v>0.152084254673993</v>
      </c>
      <c r="U4831">
        <v>0.603102917160658</v>
      </c>
      <c r="V4831">
        <v>25.671857939124202</v>
      </c>
      <c r="W4831">
        <v>0.49709177864118298</v>
      </c>
      <c r="X4831">
        <v>0.78363289935355196</v>
      </c>
      <c r="Y4831">
        <v>0.87439350274015903</v>
      </c>
      <c r="Z4831">
        <v>0.203350924423461</v>
      </c>
      <c r="AA4831">
        <v>0.72610664078822296</v>
      </c>
      <c r="AB4831">
        <v>25.342585494193099</v>
      </c>
      <c r="AC4831">
        <v>0.92091778829119397</v>
      </c>
      <c r="AD4831">
        <v>0.94068432309766403</v>
      </c>
      <c r="AE4831">
        <v>-0.125606469832901</v>
      </c>
      <c r="AF4831">
        <v>0.22065000948199101</v>
      </c>
      <c r="AG4831">
        <v>0.68151250837662902</v>
      </c>
      <c r="AH4831">
        <v>1.85705419795435</v>
      </c>
      <c r="AI4831">
        <v>0.197630579561902</v>
      </c>
      <c r="AJ4831">
        <v>0.78121606160956403</v>
      </c>
      <c r="AK4831">
        <v>1.74314892792618</v>
      </c>
    </row>
    <row r="4832" spans="1:37" x14ac:dyDescent="0.2">
      <c r="A4832" t="s">
        <v>15998</v>
      </c>
      <c r="B4832">
        <v>38836127</v>
      </c>
      <c r="C4832">
        <v>38836422</v>
      </c>
      <c r="D4832">
        <v>296</v>
      </c>
      <c r="E4832" t="s">
        <v>16460</v>
      </c>
      <c r="F4832">
        <v>13</v>
      </c>
      <c r="G4832" t="s">
        <v>16461</v>
      </c>
      <c r="H4832" t="s">
        <v>30987</v>
      </c>
      <c r="I4832">
        <v>20</v>
      </c>
      <c r="J4832">
        <v>38836116</v>
      </c>
      <c r="K4832">
        <v>38895646</v>
      </c>
      <c r="L4832">
        <v>59531</v>
      </c>
      <c r="M4832">
        <v>1</v>
      </c>
      <c r="N4832">
        <v>26051</v>
      </c>
      <c r="O4832" t="s">
        <v>16457</v>
      </c>
      <c r="P4832">
        <v>11</v>
      </c>
      <c r="Q4832" t="s">
        <v>16458</v>
      </c>
      <c r="R4832" t="s">
        <v>16459</v>
      </c>
      <c r="S4832" t="s">
        <v>34388</v>
      </c>
      <c r="T4832">
        <v>0.32911398597860803</v>
      </c>
      <c r="U4832">
        <v>0.603102917160658</v>
      </c>
      <c r="V4832">
        <v>24.9758377613778</v>
      </c>
      <c r="W4832">
        <v>0.94541066367716797</v>
      </c>
      <c r="X4832">
        <v>0.95159051474143896</v>
      </c>
      <c r="Y4832">
        <v>0.114600364518169</v>
      </c>
      <c r="Z4832">
        <v>0.306975110376564</v>
      </c>
      <c r="AA4832">
        <v>0.72610664078822296</v>
      </c>
      <c r="AB4832">
        <v>24.934092270382401</v>
      </c>
      <c r="AC4832">
        <v>0.71753805159658501</v>
      </c>
      <c r="AD4832">
        <v>0.87989882095915395</v>
      </c>
      <c r="AE4832">
        <v>-0.88539958904122396</v>
      </c>
      <c r="AF4832">
        <v>0.61410715005536498</v>
      </c>
      <c r="AG4832">
        <v>0.80674443595273604</v>
      </c>
      <c r="AH4832">
        <v>1.1610340202078899</v>
      </c>
      <c r="AI4832">
        <v>0.59609816080359102</v>
      </c>
      <c r="AJ4832">
        <v>0.78121606160956403</v>
      </c>
      <c r="AK4832">
        <v>0.98335578970419102</v>
      </c>
    </row>
    <row r="4833" spans="1:37" x14ac:dyDescent="0.2">
      <c r="A4833" t="s">
        <v>15998</v>
      </c>
      <c r="B4833">
        <v>39802198</v>
      </c>
      <c r="C4833">
        <v>39802350</v>
      </c>
      <c r="D4833">
        <v>153</v>
      </c>
      <c r="E4833" t="s">
        <v>16462</v>
      </c>
      <c r="F4833">
        <v>0</v>
      </c>
      <c r="G4833" t="s">
        <v>16463</v>
      </c>
      <c r="H4833" t="s">
        <v>34389</v>
      </c>
      <c r="I4833">
        <v>20</v>
      </c>
      <c r="J4833">
        <v>39812589</v>
      </c>
      <c r="K4833">
        <v>39815097</v>
      </c>
      <c r="L4833">
        <v>2509</v>
      </c>
      <c r="M4833">
        <v>1</v>
      </c>
      <c r="N4833">
        <v>105372614</v>
      </c>
      <c r="O4833" t="s">
        <v>16464</v>
      </c>
      <c r="P4833">
        <v>-10239</v>
      </c>
      <c r="Q4833" t="s">
        <v>40</v>
      </c>
      <c r="R4833" t="s">
        <v>16465</v>
      </c>
      <c r="S4833" t="s">
        <v>34390</v>
      </c>
      <c r="T4833">
        <v>7.3374270299014499E-2</v>
      </c>
      <c r="U4833">
        <v>0.603102917160658</v>
      </c>
      <c r="V4833">
        <v>23.6301959730012</v>
      </c>
      <c r="W4833">
        <v>0.49709177864118298</v>
      </c>
      <c r="X4833">
        <v>0.78363289935355196</v>
      </c>
      <c r="Y4833">
        <v>0.91497092234636801</v>
      </c>
      <c r="Z4833">
        <v>0.136920528570767</v>
      </c>
      <c r="AA4833">
        <v>0.72610664078822296</v>
      </c>
      <c r="AB4833">
        <v>24.011851651610002</v>
      </c>
      <c r="AC4833">
        <v>0.615069744472027</v>
      </c>
      <c r="AD4833">
        <v>0.87989882095915395</v>
      </c>
      <c r="AE4833">
        <v>1.7344606898772199</v>
      </c>
      <c r="AF4833">
        <v>8.1749245526768599E-2</v>
      </c>
      <c r="AG4833">
        <v>0.65061123681304101</v>
      </c>
      <c r="AH4833">
        <v>0.37657264847306099</v>
      </c>
      <c r="AI4833">
        <v>0.45687063064905098</v>
      </c>
      <c r="AJ4833">
        <v>0.78121606160956403</v>
      </c>
      <c r="AK4833">
        <v>-0.52080801585427305</v>
      </c>
    </row>
    <row r="4834" spans="1:37" x14ac:dyDescent="0.2">
      <c r="A4834" t="s">
        <v>15998</v>
      </c>
      <c r="B4834">
        <v>39802350</v>
      </c>
      <c r="C4834">
        <v>39802502</v>
      </c>
      <c r="D4834">
        <v>153</v>
      </c>
      <c r="E4834" t="s">
        <v>16466</v>
      </c>
      <c r="F4834">
        <v>4</v>
      </c>
      <c r="G4834" t="s">
        <v>16467</v>
      </c>
      <c r="H4834" t="s">
        <v>34389</v>
      </c>
      <c r="I4834">
        <v>20</v>
      </c>
      <c r="J4834">
        <v>39812589</v>
      </c>
      <c r="K4834">
        <v>39815097</v>
      </c>
      <c r="L4834">
        <v>2509</v>
      </c>
      <c r="M4834">
        <v>1</v>
      </c>
      <c r="N4834">
        <v>105372614</v>
      </c>
      <c r="O4834" t="s">
        <v>16464</v>
      </c>
      <c r="P4834">
        <v>-10087</v>
      </c>
      <c r="Q4834" t="s">
        <v>40</v>
      </c>
      <c r="R4834" t="s">
        <v>16465</v>
      </c>
      <c r="S4834" t="s">
        <v>34390</v>
      </c>
      <c r="T4834">
        <v>0.254431078355565</v>
      </c>
      <c r="U4834">
        <v>0.603102917160658</v>
      </c>
      <c r="V4834">
        <v>3.2357955147500301</v>
      </c>
      <c r="W4834">
        <v>0.428214032775322</v>
      </c>
      <c r="X4834">
        <v>0.73460997439807996</v>
      </c>
      <c r="Y4834">
        <v>1.91497059552588</v>
      </c>
      <c r="Z4834">
        <v>0.43777911271820902</v>
      </c>
      <c r="AA4834">
        <v>0.84435025072159198</v>
      </c>
      <c r="AB4834">
        <v>3.8157576275512302</v>
      </c>
      <c r="AC4834">
        <v>0.38968295564817701</v>
      </c>
      <c r="AD4834">
        <v>0.80432780881118404</v>
      </c>
      <c r="AE4834">
        <v>2.79342209420905</v>
      </c>
      <c r="AF4834">
        <v>0.196302067133383</v>
      </c>
      <c r="AG4834">
        <v>0.68151250837662902</v>
      </c>
      <c r="AH4834">
        <v>-1.8875669579782799E-2</v>
      </c>
      <c r="AI4834">
        <v>0.64674041799899995</v>
      </c>
      <c r="AJ4834">
        <v>0.82002337464554198</v>
      </c>
      <c r="AK4834">
        <v>-0.43951719914392101</v>
      </c>
    </row>
    <row r="4835" spans="1:37" x14ac:dyDescent="0.2">
      <c r="A4835" t="s">
        <v>15998</v>
      </c>
      <c r="B4835">
        <v>39802502</v>
      </c>
      <c r="C4835">
        <v>39802654</v>
      </c>
      <c r="D4835">
        <v>153</v>
      </c>
      <c r="E4835" t="s">
        <v>16468</v>
      </c>
      <c r="F4835">
        <v>1</v>
      </c>
      <c r="G4835" t="s">
        <v>16469</v>
      </c>
      <c r="H4835" t="s">
        <v>34389</v>
      </c>
      <c r="I4835">
        <v>20</v>
      </c>
      <c r="J4835">
        <v>39812589</v>
      </c>
      <c r="K4835">
        <v>39815097</v>
      </c>
      <c r="L4835">
        <v>2509</v>
      </c>
      <c r="M4835">
        <v>1</v>
      </c>
      <c r="N4835">
        <v>105372614</v>
      </c>
      <c r="O4835" t="s">
        <v>16464</v>
      </c>
      <c r="P4835">
        <v>-9935</v>
      </c>
      <c r="Q4835" t="s">
        <v>40</v>
      </c>
      <c r="R4835" t="s">
        <v>16465</v>
      </c>
      <c r="S4835" t="s">
        <v>34390</v>
      </c>
      <c r="T4835">
        <v>0.254431078355565</v>
      </c>
      <c r="U4835">
        <v>0.603102917160658</v>
      </c>
      <c r="V4835">
        <v>3.2357955147500301</v>
      </c>
      <c r="W4835">
        <v>0.428214032775322</v>
      </c>
      <c r="X4835">
        <v>0.73460997439807996</v>
      </c>
      <c r="Y4835">
        <v>1.91497059552588</v>
      </c>
      <c r="Z4835">
        <v>0.43777911271820902</v>
      </c>
      <c r="AA4835">
        <v>0.84435025072159198</v>
      </c>
      <c r="AB4835">
        <v>3.8157576275512302</v>
      </c>
      <c r="AC4835">
        <v>0.38968295564817701</v>
      </c>
      <c r="AD4835">
        <v>0.80432780881118404</v>
      </c>
      <c r="AE4835">
        <v>2.79342209420905</v>
      </c>
      <c r="AF4835">
        <v>0.196302067133383</v>
      </c>
      <c r="AG4835">
        <v>0.68151250837662902</v>
      </c>
      <c r="AH4835">
        <v>-1.8875669579782799E-2</v>
      </c>
      <c r="AI4835">
        <v>0.64674041799899995</v>
      </c>
      <c r="AJ4835">
        <v>0.82002337464554198</v>
      </c>
      <c r="AK4835">
        <v>-0.43951719914392101</v>
      </c>
    </row>
    <row r="4836" spans="1:37" x14ac:dyDescent="0.2">
      <c r="A4836" t="s">
        <v>15998</v>
      </c>
      <c r="B4836">
        <v>41998468</v>
      </c>
      <c r="C4836">
        <v>41998630</v>
      </c>
      <c r="D4836">
        <v>163</v>
      </c>
      <c r="E4836" t="s">
        <v>16470</v>
      </c>
      <c r="F4836">
        <v>9</v>
      </c>
      <c r="G4836" t="s">
        <v>16471</v>
      </c>
      <c r="H4836" t="s">
        <v>34391</v>
      </c>
      <c r="I4836">
        <v>20</v>
      </c>
      <c r="J4836">
        <v>41991140</v>
      </c>
      <c r="K4836">
        <v>42063969</v>
      </c>
      <c r="L4836">
        <v>72830</v>
      </c>
      <c r="M4836">
        <v>1</v>
      </c>
      <c r="N4836">
        <v>101927182</v>
      </c>
      <c r="O4836" t="s">
        <v>16472</v>
      </c>
      <c r="P4836">
        <v>7328</v>
      </c>
      <c r="Q4836" t="s">
        <v>40</v>
      </c>
      <c r="R4836" t="s">
        <v>16473</v>
      </c>
      <c r="S4836" t="s">
        <v>34392</v>
      </c>
      <c r="T4836">
        <v>0.97979524468909096</v>
      </c>
      <c r="U4836">
        <v>1</v>
      </c>
      <c r="V4836">
        <v>-1.4119161809387</v>
      </c>
      <c r="W4836">
        <v>0.428214032775322</v>
      </c>
      <c r="X4836">
        <v>0.73460997439807996</v>
      </c>
      <c r="Y4836">
        <v>5.2169658972988904</v>
      </c>
      <c r="Z4836">
        <v>0.75976096321362996</v>
      </c>
      <c r="AA4836">
        <v>0.89706013715158295</v>
      </c>
      <c r="AB4836">
        <v>-0.171052538547837</v>
      </c>
      <c r="AC4836">
        <v>0.16614095954625199</v>
      </c>
      <c r="AD4836">
        <v>0.68253123924728298</v>
      </c>
      <c r="AE4836">
        <v>5.2774096059062501</v>
      </c>
      <c r="AF4836">
        <v>0.70415033575794295</v>
      </c>
      <c r="AG4836">
        <v>0.85225920482806805</v>
      </c>
      <c r="AH4836">
        <v>-1.6786529416812299</v>
      </c>
      <c r="AI4836">
        <v>0.97755142239177595</v>
      </c>
      <c r="AJ4836">
        <v>0.98789258377071898</v>
      </c>
      <c r="AK4836">
        <v>0.98331506439254801</v>
      </c>
    </row>
    <row r="4837" spans="1:37" x14ac:dyDescent="0.2">
      <c r="A4837" t="s">
        <v>15998</v>
      </c>
      <c r="B4837">
        <v>41998630</v>
      </c>
      <c r="C4837">
        <v>41998792</v>
      </c>
      <c r="D4837">
        <v>163</v>
      </c>
      <c r="E4837" t="s">
        <v>16474</v>
      </c>
      <c r="F4837">
        <v>19</v>
      </c>
      <c r="G4837" t="s">
        <v>16475</v>
      </c>
      <c r="H4837" t="s">
        <v>34391</v>
      </c>
      <c r="I4837">
        <v>20</v>
      </c>
      <c r="J4837">
        <v>41991140</v>
      </c>
      <c r="K4837">
        <v>42063969</v>
      </c>
      <c r="L4837">
        <v>72830</v>
      </c>
      <c r="M4837">
        <v>1</v>
      </c>
      <c r="N4837">
        <v>101927182</v>
      </c>
      <c r="O4837" t="s">
        <v>16472</v>
      </c>
      <c r="P4837">
        <v>7490</v>
      </c>
      <c r="Q4837" t="s">
        <v>40</v>
      </c>
      <c r="R4837" t="s">
        <v>16473</v>
      </c>
      <c r="S4837" t="s">
        <v>34392</v>
      </c>
      <c r="T4837">
        <v>0.97979524468909096</v>
      </c>
      <c r="U4837">
        <v>1</v>
      </c>
      <c r="V4837">
        <v>-1.4119161809387</v>
      </c>
      <c r="W4837">
        <v>0.428214032775322</v>
      </c>
      <c r="X4837">
        <v>0.73460997439807996</v>
      </c>
      <c r="Y4837">
        <v>5.2169658972988904</v>
      </c>
      <c r="Z4837">
        <v>0.75976096321362996</v>
      </c>
      <c r="AA4837">
        <v>0.89706013715158295</v>
      </c>
      <c r="AB4837">
        <v>-0.171052538547837</v>
      </c>
      <c r="AC4837">
        <v>0.16614095954625199</v>
      </c>
      <c r="AD4837">
        <v>0.68253123924728298</v>
      </c>
      <c r="AE4837">
        <v>5.2774096059062501</v>
      </c>
      <c r="AF4837">
        <v>0.70415033575794295</v>
      </c>
      <c r="AG4837">
        <v>0.85225920482806805</v>
      </c>
      <c r="AH4837">
        <v>-1.6786529416812299</v>
      </c>
      <c r="AI4837">
        <v>0.97755142239177595</v>
      </c>
      <c r="AJ4837">
        <v>0.98789258377071898</v>
      </c>
      <c r="AK4837">
        <v>0.98331506439254801</v>
      </c>
    </row>
    <row r="4838" spans="1:37" x14ac:dyDescent="0.2">
      <c r="A4838" t="s">
        <v>15998</v>
      </c>
      <c r="B4838">
        <v>42001684</v>
      </c>
      <c r="C4838">
        <v>42001856</v>
      </c>
      <c r="D4838">
        <v>173</v>
      </c>
      <c r="E4838" t="s">
        <v>16476</v>
      </c>
      <c r="F4838">
        <v>2</v>
      </c>
      <c r="G4838" t="s">
        <v>16477</v>
      </c>
      <c r="H4838" t="s">
        <v>34393</v>
      </c>
      <c r="I4838">
        <v>20</v>
      </c>
      <c r="J4838">
        <v>41991140</v>
      </c>
      <c r="K4838">
        <v>42063969</v>
      </c>
      <c r="L4838">
        <v>72830</v>
      </c>
      <c r="M4838">
        <v>1</v>
      </c>
      <c r="N4838">
        <v>101927182</v>
      </c>
      <c r="O4838" t="s">
        <v>16472</v>
      </c>
      <c r="P4838">
        <v>10544</v>
      </c>
      <c r="Q4838" t="s">
        <v>40</v>
      </c>
      <c r="R4838" t="s">
        <v>16473</v>
      </c>
      <c r="S4838" t="s">
        <v>34392</v>
      </c>
      <c r="T4838">
        <v>0.17308923567461099</v>
      </c>
      <c r="U4838">
        <v>0.603102917160658</v>
      </c>
      <c r="V4838">
        <v>-24.281598774606699</v>
      </c>
      <c r="W4838">
        <v>0.94541066367716797</v>
      </c>
      <c r="X4838">
        <v>0.95159051474143896</v>
      </c>
      <c r="Y4838">
        <v>0.20935379426367901</v>
      </c>
      <c r="Z4838">
        <v>5.50355599158565E-2</v>
      </c>
      <c r="AA4838">
        <v>0.72610664078822296</v>
      </c>
      <c r="AB4838">
        <v>-24.281598774606699</v>
      </c>
      <c r="AC4838">
        <v>0.71753805159658501</v>
      </c>
      <c r="AD4838">
        <v>0.87989882095915395</v>
      </c>
      <c r="AE4838">
        <v>-0.79064607471558601</v>
      </c>
      <c r="AF4838">
        <v>0.32549523997010099</v>
      </c>
      <c r="AG4838">
        <v>0.70473078222419605</v>
      </c>
      <c r="AH4838">
        <v>-23.351988166503901</v>
      </c>
      <c r="AI4838">
        <v>0.59609816080359102</v>
      </c>
      <c r="AJ4838">
        <v>0.78121606160956403</v>
      </c>
      <c r="AK4838">
        <v>1.0781091358479</v>
      </c>
    </row>
    <row r="4839" spans="1:37" x14ac:dyDescent="0.2">
      <c r="A4839" t="s">
        <v>15998</v>
      </c>
      <c r="B4839">
        <v>43231020</v>
      </c>
      <c r="C4839">
        <v>43231194</v>
      </c>
      <c r="D4839">
        <v>175</v>
      </c>
      <c r="E4839" t="s">
        <v>16478</v>
      </c>
      <c r="F4839">
        <v>2</v>
      </c>
      <c r="G4839" t="s">
        <v>16479</v>
      </c>
      <c r="H4839" t="s">
        <v>34394</v>
      </c>
      <c r="I4839">
        <v>20</v>
      </c>
      <c r="J4839">
        <v>42072752</v>
      </c>
      <c r="K4839">
        <v>43189970</v>
      </c>
      <c r="L4839">
        <v>1117219</v>
      </c>
      <c r="M4839">
        <v>2</v>
      </c>
      <c r="N4839">
        <v>11122</v>
      </c>
      <c r="O4839" t="s">
        <v>16480</v>
      </c>
      <c r="P4839">
        <v>-41050</v>
      </c>
      <c r="Q4839" t="s">
        <v>16481</v>
      </c>
      <c r="R4839" t="s">
        <v>16482</v>
      </c>
      <c r="S4839" t="s">
        <v>34395</v>
      </c>
      <c r="T4839">
        <v>0.35387198439864398</v>
      </c>
      <c r="U4839">
        <v>0.603102917160658</v>
      </c>
      <c r="V4839">
        <v>-23.642101627221798</v>
      </c>
      <c r="W4839">
        <v>0.29261482077562401</v>
      </c>
      <c r="X4839">
        <v>0.704072456322962</v>
      </c>
      <c r="Y4839">
        <v>24.273493071624099</v>
      </c>
      <c r="Z4839">
        <v>0.184235113180511</v>
      </c>
      <c r="AA4839">
        <v>0.72610664078822296</v>
      </c>
      <c r="AB4839">
        <v>-23.642101627221798</v>
      </c>
      <c r="AC4839">
        <v>0.27780950890804001</v>
      </c>
      <c r="AD4839">
        <v>0.68253123924728298</v>
      </c>
      <c r="AE4839">
        <v>24.050444726496298</v>
      </c>
      <c r="AF4839">
        <v>0.501741946288212</v>
      </c>
      <c r="AG4839">
        <v>0.80674443595273604</v>
      </c>
      <c r="AH4839">
        <v>-22.7124910548205</v>
      </c>
      <c r="AI4839">
        <v>0.56157887380500204</v>
      </c>
      <c r="AJ4839">
        <v>0.78121606160956403</v>
      </c>
      <c r="AK4839">
        <v>1.6313913341995401</v>
      </c>
    </row>
    <row r="4840" spans="1:37" x14ac:dyDescent="0.2">
      <c r="A4840" t="s">
        <v>15998</v>
      </c>
      <c r="B4840">
        <v>43231194</v>
      </c>
      <c r="C4840">
        <v>43231368</v>
      </c>
      <c r="D4840">
        <v>175</v>
      </c>
      <c r="E4840" t="s">
        <v>16483</v>
      </c>
      <c r="F4840">
        <v>3</v>
      </c>
      <c r="G4840" t="s">
        <v>16484</v>
      </c>
      <c r="H4840" t="s">
        <v>34394</v>
      </c>
      <c r="I4840">
        <v>20</v>
      </c>
      <c r="J4840">
        <v>42072752</v>
      </c>
      <c r="K4840">
        <v>43189970</v>
      </c>
      <c r="L4840">
        <v>1117219</v>
      </c>
      <c r="M4840">
        <v>2</v>
      </c>
      <c r="N4840">
        <v>11122</v>
      </c>
      <c r="O4840" t="s">
        <v>16480</v>
      </c>
      <c r="P4840">
        <v>-41224</v>
      </c>
      <c r="Q4840" t="s">
        <v>16481</v>
      </c>
      <c r="R4840" t="s">
        <v>16482</v>
      </c>
      <c r="S4840" t="s">
        <v>34395</v>
      </c>
      <c r="T4840">
        <v>0.35387198439864398</v>
      </c>
      <c r="U4840">
        <v>0.603102917160658</v>
      </c>
      <c r="V4840">
        <v>-23.472176639554799</v>
      </c>
      <c r="W4840">
        <v>0.29261482077562401</v>
      </c>
      <c r="X4840">
        <v>0.704072456322962</v>
      </c>
      <c r="Y4840">
        <v>24.273493071624099</v>
      </c>
      <c r="Z4840">
        <v>0.184235113180511</v>
      </c>
      <c r="AA4840">
        <v>0.72610664078822296</v>
      </c>
      <c r="AB4840">
        <v>-23.472176639554799</v>
      </c>
      <c r="AC4840">
        <v>0.27780950890804001</v>
      </c>
      <c r="AD4840">
        <v>0.68253123924728298</v>
      </c>
      <c r="AE4840">
        <v>23.982102343144099</v>
      </c>
      <c r="AF4840">
        <v>0.501741946288212</v>
      </c>
      <c r="AG4840">
        <v>0.80674443595273604</v>
      </c>
      <c r="AH4840">
        <v>-22.542566079616901</v>
      </c>
      <c r="AI4840">
        <v>0.56157887380500204</v>
      </c>
      <c r="AJ4840">
        <v>0.78121606160956403</v>
      </c>
      <c r="AK4840">
        <v>1.8013163080911501</v>
      </c>
    </row>
    <row r="4841" spans="1:37" x14ac:dyDescent="0.2">
      <c r="A4841" t="s">
        <v>15998</v>
      </c>
      <c r="B4841">
        <v>44087412</v>
      </c>
      <c r="C4841">
        <v>44087571</v>
      </c>
      <c r="D4841">
        <v>160</v>
      </c>
      <c r="E4841" t="s">
        <v>16485</v>
      </c>
      <c r="F4841">
        <v>2</v>
      </c>
      <c r="G4841" t="s">
        <v>16486</v>
      </c>
      <c r="H4841" t="s">
        <v>31000</v>
      </c>
      <c r="I4841">
        <v>20</v>
      </c>
      <c r="J4841">
        <v>44054351</v>
      </c>
      <c r="K4841">
        <v>44069616</v>
      </c>
      <c r="L4841">
        <v>15266</v>
      </c>
      <c r="M4841">
        <v>1</v>
      </c>
      <c r="N4841">
        <v>84969</v>
      </c>
      <c r="O4841" t="s">
        <v>16487</v>
      </c>
      <c r="P4841">
        <v>33061</v>
      </c>
      <c r="Q4841" t="s">
        <v>16488</v>
      </c>
      <c r="R4841" t="s">
        <v>16489</v>
      </c>
      <c r="S4841" t="s">
        <v>34396</v>
      </c>
      <c r="T4841">
        <v>0.32911398597860803</v>
      </c>
      <c r="U4841">
        <v>0.603102917160658</v>
      </c>
      <c r="V4841">
        <v>23.393162104092799</v>
      </c>
      <c r="W4841">
        <v>0.29261482077562401</v>
      </c>
      <c r="X4841">
        <v>0.704072456322962</v>
      </c>
      <c r="Y4841">
        <v>23.4671626789887</v>
      </c>
      <c r="Z4841">
        <v>0.306975110376564</v>
      </c>
      <c r="AA4841">
        <v>0.72610664078822296</v>
      </c>
      <c r="AB4841">
        <v>22.623625328401399</v>
      </c>
      <c r="AC4841">
        <v>0.27780950890804001</v>
      </c>
      <c r="AD4841">
        <v>0.68253123924728298</v>
      </c>
      <c r="AE4841">
        <v>22.661100028095799</v>
      </c>
      <c r="AF4841">
        <v>0.61410715005536498</v>
      </c>
      <c r="AG4841">
        <v>0.80674443595273604</v>
      </c>
      <c r="AH4841">
        <v>3.7970480700476301</v>
      </c>
      <c r="AI4841">
        <v>0.56157887380500204</v>
      </c>
      <c r="AJ4841">
        <v>0.78121606160956403</v>
      </c>
      <c r="AK4841">
        <v>3.9414378818170999</v>
      </c>
    </row>
    <row r="4842" spans="1:37" x14ac:dyDescent="0.2">
      <c r="A4842" t="s">
        <v>15998</v>
      </c>
      <c r="B4842">
        <v>44087571</v>
      </c>
      <c r="C4842">
        <v>44087730</v>
      </c>
      <c r="D4842">
        <v>160</v>
      </c>
      <c r="E4842" t="s">
        <v>16490</v>
      </c>
      <c r="F4842">
        <v>2</v>
      </c>
      <c r="G4842" t="s">
        <v>16491</v>
      </c>
      <c r="H4842" t="s">
        <v>31000</v>
      </c>
      <c r="I4842">
        <v>20</v>
      </c>
      <c r="J4842">
        <v>44054351</v>
      </c>
      <c r="K4842">
        <v>44069616</v>
      </c>
      <c r="L4842">
        <v>15266</v>
      </c>
      <c r="M4842">
        <v>1</v>
      </c>
      <c r="N4842">
        <v>84969</v>
      </c>
      <c r="O4842" t="s">
        <v>16487</v>
      </c>
      <c r="P4842">
        <v>33220</v>
      </c>
      <c r="Q4842" t="s">
        <v>16488</v>
      </c>
      <c r="R4842" t="s">
        <v>16489</v>
      </c>
      <c r="S4842" t="s">
        <v>34396</v>
      </c>
      <c r="T4842">
        <v>0.32911398597860803</v>
      </c>
      <c r="U4842">
        <v>0.603102917160658</v>
      </c>
      <c r="V4842">
        <v>23.393162104092799</v>
      </c>
      <c r="W4842">
        <v>0.29261482077562401</v>
      </c>
      <c r="X4842">
        <v>0.704072456322962</v>
      </c>
      <c r="Y4842">
        <v>23.4671626789887</v>
      </c>
      <c r="Z4842">
        <v>0.306975110376564</v>
      </c>
      <c r="AA4842">
        <v>0.72610664078822296</v>
      </c>
      <c r="AB4842">
        <v>22.623625328401399</v>
      </c>
      <c r="AC4842">
        <v>0.27780950890804001</v>
      </c>
      <c r="AD4842">
        <v>0.68253123924728298</v>
      </c>
      <c r="AE4842">
        <v>22.661100028095799</v>
      </c>
      <c r="AF4842">
        <v>0.61410715005536498</v>
      </c>
      <c r="AG4842">
        <v>0.80674443595273604</v>
      </c>
      <c r="AH4842">
        <v>3.7970480700476301</v>
      </c>
      <c r="AI4842">
        <v>0.56157887380500204</v>
      </c>
      <c r="AJ4842">
        <v>0.78121606160956403</v>
      </c>
      <c r="AK4842">
        <v>3.9414378818170999</v>
      </c>
    </row>
    <row r="4843" spans="1:37" x14ac:dyDescent="0.2">
      <c r="A4843" t="s">
        <v>15998</v>
      </c>
      <c r="B4843">
        <v>44087730</v>
      </c>
      <c r="C4843">
        <v>44087889</v>
      </c>
      <c r="D4843">
        <v>160</v>
      </c>
      <c r="E4843" t="s">
        <v>16492</v>
      </c>
      <c r="F4843">
        <v>6</v>
      </c>
      <c r="G4843" t="s">
        <v>16493</v>
      </c>
      <c r="H4843" t="s">
        <v>31000</v>
      </c>
      <c r="I4843">
        <v>20</v>
      </c>
      <c r="J4843">
        <v>44054351</v>
      </c>
      <c r="K4843">
        <v>44069616</v>
      </c>
      <c r="L4843">
        <v>15266</v>
      </c>
      <c r="M4843">
        <v>1</v>
      </c>
      <c r="N4843">
        <v>84969</v>
      </c>
      <c r="O4843" t="s">
        <v>16487</v>
      </c>
      <c r="P4843">
        <v>33379</v>
      </c>
      <c r="Q4843" t="s">
        <v>16488</v>
      </c>
      <c r="R4843" t="s">
        <v>16489</v>
      </c>
      <c r="S4843" t="s">
        <v>34396</v>
      </c>
      <c r="T4843">
        <v>0.32911398597860803</v>
      </c>
      <c r="U4843">
        <v>0.603102917160658</v>
      </c>
      <c r="V4843">
        <v>23.1707697045827</v>
      </c>
      <c r="W4843">
        <v>0.29261482077562401</v>
      </c>
      <c r="X4843">
        <v>0.704072456322962</v>
      </c>
      <c r="Y4843">
        <v>23.2447702783872</v>
      </c>
      <c r="Z4843">
        <v>0.306975110376564</v>
      </c>
      <c r="AA4843">
        <v>0.72610664078822296</v>
      </c>
      <c r="AB4843">
        <v>22.431164784740901</v>
      </c>
      <c r="AC4843">
        <v>0.27780950890804001</v>
      </c>
      <c r="AD4843">
        <v>0.68253123924728298</v>
      </c>
      <c r="AE4843">
        <v>22.468639483618301</v>
      </c>
      <c r="AF4843">
        <v>0.61410715005536498</v>
      </c>
      <c r="AG4843">
        <v>0.80674443595273604</v>
      </c>
      <c r="AH4843">
        <v>3.5746556705374601</v>
      </c>
      <c r="AI4843">
        <v>0.56157887380500204</v>
      </c>
      <c r="AJ4843">
        <v>0.78121606160956403</v>
      </c>
      <c r="AK4843">
        <v>3.7190454812156202</v>
      </c>
    </row>
    <row r="4844" spans="1:37" x14ac:dyDescent="0.2">
      <c r="A4844" t="s">
        <v>15998</v>
      </c>
      <c r="B4844">
        <v>44115713</v>
      </c>
      <c r="C4844">
        <v>44115873</v>
      </c>
      <c r="D4844">
        <v>161</v>
      </c>
      <c r="E4844" t="s">
        <v>16494</v>
      </c>
      <c r="F4844">
        <v>13</v>
      </c>
      <c r="G4844" t="s">
        <v>16495</v>
      </c>
      <c r="H4844" t="s">
        <v>34397</v>
      </c>
      <c r="I4844">
        <v>20</v>
      </c>
      <c r="J4844">
        <v>44054351</v>
      </c>
      <c r="K4844">
        <v>44069616</v>
      </c>
      <c r="L4844">
        <v>15266</v>
      </c>
      <c r="M4844">
        <v>1</v>
      </c>
      <c r="N4844">
        <v>84969</v>
      </c>
      <c r="O4844" t="s">
        <v>16487</v>
      </c>
      <c r="P4844">
        <v>61362</v>
      </c>
      <c r="Q4844" t="s">
        <v>16488</v>
      </c>
      <c r="R4844" t="s">
        <v>16489</v>
      </c>
      <c r="S4844" t="s">
        <v>34396</v>
      </c>
      <c r="T4844">
        <v>0.97213403838398904</v>
      </c>
      <c r="U4844">
        <v>1</v>
      </c>
      <c r="V4844">
        <v>0.385373966299138</v>
      </c>
      <c r="W4844">
        <v>0.89107655920673101</v>
      </c>
      <c r="X4844">
        <v>0.95159051474143896</v>
      </c>
      <c r="Y4844">
        <v>0.59061906597969605</v>
      </c>
      <c r="Z4844">
        <v>0.69013698642955401</v>
      </c>
      <c r="AA4844">
        <v>0.84521697243271998</v>
      </c>
      <c r="AB4844">
        <v>-0.57810007574105204</v>
      </c>
      <c r="AC4844">
        <v>0.75388744886274095</v>
      </c>
      <c r="AD4844">
        <v>0.87989882095915395</v>
      </c>
      <c r="AE4844">
        <v>-0.40938085208560798</v>
      </c>
      <c r="AF4844">
        <v>0.61410715005536498</v>
      </c>
      <c r="AG4844">
        <v>0.80674443595273604</v>
      </c>
      <c r="AH4844">
        <v>1.3149845364811099</v>
      </c>
      <c r="AI4844">
        <v>0.56157887380500204</v>
      </c>
      <c r="AJ4844">
        <v>0.78121606160956403</v>
      </c>
      <c r="AK4844">
        <v>1.45937443077481</v>
      </c>
    </row>
    <row r="4845" spans="1:37" x14ac:dyDescent="0.2">
      <c r="A4845" t="s">
        <v>15998</v>
      </c>
      <c r="B4845">
        <v>44115873</v>
      </c>
      <c r="C4845">
        <v>44116033</v>
      </c>
      <c r="D4845">
        <v>161</v>
      </c>
      <c r="E4845" t="s">
        <v>16496</v>
      </c>
      <c r="F4845">
        <v>19</v>
      </c>
      <c r="G4845" t="s">
        <v>16497</v>
      </c>
      <c r="H4845" t="s">
        <v>34397</v>
      </c>
      <c r="I4845">
        <v>20</v>
      </c>
      <c r="J4845">
        <v>44054351</v>
      </c>
      <c r="K4845">
        <v>44069616</v>
      </c>
      <c r="L4845">
        <v>15266</v>
      </c>
      <c r="M4845">
        <v>1</v>
      </c>
      <c r="N4845">
        <v>84969</v>
      </c>
      <c r="O4845" t="s">
        <v>16487</v>
      </c>
      <c r="P4845">
        <v>61522</v>
      </c>
      <c r="Q4845" t="s">
        <v>16488</v>
      </c>
      <c r="R4845" t="s">
        <v>16489</v>
      </c>
      <c r="S4845" t="s">
        <v>34396</v>
      </c>
      <c r="T4845">
        <v>0.97213403838398904</v>
      </c>
      <c r="U4845">
        <v>1</v>
      </c>
      <c r="V4845">
        <v>0.385373966299138</v>
      </c>
      <c r="W4845">
        <v>0.89107655920673101</v>
      </c>
      <c r="X4845">
        <v>0.95159051474143896</v>
      </c>
      <c r="Y4845">
        <v>0.59061906597969605</v>
      </c>
      <c r="Z4845">
        <v>0.69013698642955401</v>
      </c>
      <c r="AA4845">
        <v>0.84521697243271998</v>
      </c>
      <c r="AB4845">
        <v>-0.57810007574105204</v>
      </c>
      <c r="AC4845">
        <v>0.75388744886274095</v>
      </c>
      <c r="AD4845">
        <v>0.87989882095915395</v>
      </c>
      <c r="AE4845">
        <v>-0.40938085208560798</v>
      </c>
      <c r="AF4845">
        <v>0.61410715005536498</v>
      </c>
      <c r="AG4845">
        <v>0.80674443595273604</v>
      </c>
      <c r="AH4845">
        <v>1.3149845364811099</v>
      </c>
      <c r="AI4845">
        <v>0.56157887380500204</v>
      </c>
      <c r="AJ4845">
        <v>0.78121606160956403</v>
      </c>
      <c r="AK4845">
        <v>1.45937443077481</v>
      </c>
    </row>
    <row r="4846" spans="1:37" x14ac:dyDescent="0.2">
      <c r="A4846" t="s">
        <v>15998</v>
      </c>
      <c r="B4846">
        <v>44262790</v>
      </c>
      <c r="C4846">
        <v>44263088</v>
      </c>
      <c r="D4846">
        <v>299</v>
      </c>
      <c r="E4846" t="s">
        <v>16498</v>
      </c>
      <c r="F4846">
        <v>3</v>
      </c>
      <c r="G4846" t="s">
        <v>16499</v>
      </c>
      <c r="H4846" t="s">
        <v>30999</v>
      </c>
      <c r="I4846">
        <v>20</v>
      </c>
      <c r="J4846">
        <v>44264454</v>
      </c>
      <c r="K4846">
        <v>44279933</v>
      </c>
      <c r="L4846">
        <v>15480</v>
      </c>
      <c r="M4846">
        <v>1</v>
      </c>
      <c r="N4846">
        <v>78997</v>
      </c>
      <c r="O4846" t="s">
        <v>16500</v>
      </c>
      <c r="P4846">
        <v>-1366</v>
      </c>
      <c r="Q4846" t="s">
        <v>16501</v>
      </c>
      <c r="R4846" t="s">
        <v>16502</v>
      </c>
      <c r="S4846" t="s">
        <v>34398</v>
      </c>
      <c r="T4846">
        <v>0.35387198439864398</v>
      </c>
      <c r="U4846">
        <v>0.603102917160658</v>
      </c>
      <c r="V4846">
        <v>-21.1138300933575</v>
      </c>
      <c r="W4846">
        <v>0.29261482077562401</v>
      </c>
      <c r="X4846">
        <v>0.704072456322962</v>
      </c>
      <c r="Y4846">
        <v>22.951565083449498</v>
      </c>
      <c r="Z4846">
        <v>0.184235113180511</v>
      </c>
      <c r="AA4846">
        <v>0.72610664078822296</v>
      </c>
      <c r="AB4846">
        <v>-21.1138300933575</v>
      </c>
      <c r="AC4846">
        <v>0.27780950890804001</v>
      </c>
      <c r="AD4846">
        <v>0.68253123924728298</v>
      </c>
      <c r="AE4846">
        <v>22.3402606602092</v>
      </c>
      <c r="AF4846">
        <v>0.501741946288212</v>
      </c>
      <c r="AG4846">
        <v>0.80674443595273604</v>
      </c>
      <c r="AH4846">
        <v>-20.1842199964406</v>
      </c>
      <c r="AI4846">
        <v>0.56157887380500204</v>
      </c>
      <c r="AJ4846">
        <v>0.78121606160956403</v>
      </c>
      <c r="AK4846">
        <v>2.83773435435385</v>
      </c>
    </row>
    <row r="4847" spans="1:37" x14ac:dyDescent="0.2">
      <c r="A4847" t="s">
        <v>15998</v>
      </c>
      <c r="B4847">
        <v>44299241</v>
      </c>
      <c r="C4847">
        <v>44299395</v>
      </c>
      <c r="D4847">
        <v>155</v>
      </c>
      <c r="E4847" t="s">
        <v>16503</v>
      </c>
      <c r="F4847">
        <v>12</v>
      </c>
      <c r="G4847" t="s">
        <v>16504</v>
      </c>
      <c r="H4847" t="s">
        <v>31000</v>
      </c>
      <c r="I4847">
        <v>20</v>
      </c>
      <c r="J4847">
        <v>44302840</v>
      </c>
      <c r="K4847">
        <v>44311202</v>
      </c>
      <c r="L4847">
        <v>8363</v>
      </c>
      <c r="M4847">
        <v>2</v>
      </c>
      <c r="N4847">
        <v>128486</v>
      </c>
      <c r="O4847" t="s">
        <v>16505</v>
      </c>
      <c r="P4847">
        <v>11807</v>
      </c>
      <c r="Q4847" t="s">
        <v>16506</v>
      </c>
      <c r="R4847" t="s">
        <v>16507</v>
      </c>
      <c r="S4847" t="s">
        <v>34399</v>
      </c>
      <c r="T4847">
        <v>0.323300140219206</v>
      </c>
      <c r="U4847">
        <v>0.603102917160658</v>
      </c>
      <c r="V4847">
        <v>-4.61847930622148</v>
      </c>
      <c r="W4847">
        <v>0.38920677604595899</v>
      </c>
      <c r="X4847">
        <v>0.704072456322962</v>
      </c>
      <c r="Y4847">
        <v>-20.345711756214801</v>
      </c>
      <c r="Z4847">
        <v>8.5374905317322697E-2</v>
      </c>
      <c r="AA4847">
        <v>0.72610664078822296</v>
      </c>
      <c r="AB4847">
        <v>-5.5819525357986297</v>
      </c>
      <c r="AC4847">
        <v>0.59090205226999604</v>
      </c>
      <c r="AD4847">
        <v>0.87989882095915395</v>
      </c>
      <c r="AE4847">
        <v>3.9645029665322999</v>
      </c>
      <c r="AF4847">
        <v>0.71688106396828499</v>
      </c>
      <c r="AG4847">
        <v>0.85584456000972498</v>
      </c>
      <c r="AH4847">
        <v>-3.68886866878981</v>
      </c>
      <c r="AI4847">
        <v>0.17351581260912399</v>
      </c>
      <c r="AJ4847">
        <v>0.78121606160956403</v>
      </c>
      <c r="AK4847">
        <v>-24.2207027859032</v>
      </c>
    </row>
    <row r="4848" spans="1:37" x14ac:dyDescent="0.2">
      <c r="A4848" t="s">
        <v>15998</v>
      </c>
      <c r="B4848">
        <v>44299395</v>
      </c>
      <c r="C4848">
        <v>44299549</v>
      </c>
      <c r="D4848">
        <v>155</v>
      </c>
      <c r="E4848" t="s">
        <v>16508</v>
      </c>
      <c r="F4848">
        <v>11</v>
      </c>
      <c r="G4848" t="s">
        <v>16509</v>
      </c>
      <c r="H4848" t="s">
        <v>31000</v>
      </c>
      <c r="I4848">
        <v>20</v>
      </c>
      <c r="J4848">
        <v>44302840</v>
      </c>
      <c r="K4848">
        <v>44311202</v>
      </c>
      <c r="L4848">
        <v>8363</v>
      </c>
      <c r="M4848">
        <v>2</v>
      </c>
      <c r="N4848">
        <v>128486</v>
      </c>
      <c r="O4848" t="s">
        <v>16505</v>
      </c>
      <c r="P4848">
        <v>11653</v>
      </c>
      <c r="Q4848" t="s">
        <v>16506</v>
      </c>
      <c r="R4848" t="s">
        <v>16507</v>
      </c>
      <c r="S4848" t="s">
        <v>34399</v>
      </c>
      <c r="T4848">
        <v>0.323300140219206</v>
      </c>
      <c r="U4848">
        <v>0.603102917160658</v>
      </c>
      <c r="V4848">
        <v>-4.61847930622148</v>
      </c>
      <c r="W4848">
        <v>0.38920677604595899</v>
      </c>
      <c r="X4848">
        <v>0.704072456322962</v>
      </c>
      <c r="Y4848">
        <v>-20.345711756214801</v>
      </c>
      <c r="Z4848">
        <v>8.5374905317322697E-2</v>
      </c>
      <c r="AA4848">
        <v>0.72610664078822296</v>
      </c>
      <c r="AB4848">
        <v>-5.5819525357986297</v>
      </c>
      <c r="AC4848">
        <v>0.59090205226999604</v>
      </c>
      <c r="AD4848">
        <v>0.87989882095915395</v>
      </c>
      <c r="AE4848">
        <v>3.9645029665322999</v>
      </c>
      <c r="AF4848">
        <v>0.71688106396828499</v>
      </c>
      <c r="AG4848">
        <v>0.85584456000972498</v>
      </c>
      <c r="AH4848">
        <v>-3.68886866878981</v>
      </c>
      <c r="AI4848">
        <v>0.17351581260912399</v>
      </c>
      <c r="AJ4848">
        <v>0.78121606160956403</v>
      </c>
      <c r="AK4848">
        <v>-24.2207027859032</v>
      </c>
    </row>
    <row r="4849" spans="1:37" x14ac:dyDescent="0.2">
      <c r="A4849" t="s">
        <v>15998</v>
      </c>
      <c r="B4849">
        <v>44299549</v>
      </c>
      <c r="C4849">
        <v>44299703</v>
      </c>
      <c r="D4849">
        <v>155</v>
      </c>
      <c r="E4849" t="s">
        <v>16510</v>
      </c>
      <c r="F4849">
        <v>4</v>
      </c>
      <c r="G4849" t="s">
        <v>16511</v>
      </c>
      <c r="H4849" t="s">
        <v>31000</v>
      </c>
      <c r="I4849">
        <v>20</v>
      </c>
      <c r="J4849">
        <v>44302840</v>
      </c>
      <c r="K4849">
        <v>44311202</v>
      </c>
      <c r="L4849">
        <v>8363</v>
      </c>
      <c r="M4849">
        <v>2</v>
      </c>
      <c r="N4849">
        <v>128486</v>
      </c>
      <c r="O4849" t="s">
        <v>16505</v>
      </c>
      <c r="P4849">
        <v>11499</v>
      </c>
      <c r="Q4849" t="s">
        <v>16506</v>
      </c>
      <c r="R4849" t="s">
        <v>16507</v>
      </c>
      <c r="S4849" t="s">
        <v>34399</v>
      </c>
      <c r="T4849">
        <v>0.323300140219206</v>
      </c>
      <c r="U4849">
        <v>0.603102917160658</v>
      </c>
      <c r="V4849">
        <v>-4.1497306964493497</v>
      </c>
      <c r="W4849">
        <v>0.38920677604595899</v>
      </c>
      <c r="X4849">
        <v>0.704072456322962</v>
      </c>
      <c r="Y4849">
        <v>-20.345711756214801</v>
      </c>
      <c r="Z4849">
        <v>8.5374905317322697E-2</v>
      </c>
      <c r="AA4849">
        <v>0.72610664078822296</v>
      </c>
      <c r="AB4849">
        <v>-5.1132039260265101</v>
      </c>
      <c r="AC4849">
        <v>0.59090205226999604</v>
      </c>
      <c r="AD4849">
        <v>0.87989882095915395</v>
      </c>
      <c r="AE4849">
        <v>3.4957543686716099</v>
      </c>
      <c r="AF4849">
        <v>0.71688106396828499</v>
      </c>
      <c r="AG4849">
        <v>0.85584456000972498</v>
      </c>
      <c r="AH4849">
        <v>-3.2201200723304599</v>
      </c>
      <c r="AI4849">
        <v>0.17351581260912399</v>
      </c>
      <c r="AJ4849">
        <v>0.78121606160956403</v>
      </c>
      <c r="AK4849">
        <v>-23.772479934336399</v>
      </c>
    </row>
    <row r="4850" spans="1:37" x14ac:dyDescent="0.2">
      <c r="A4850" t="s">
        <v>15998</v>
      </c>
      <c r="B4850">
        <v>44382967</v>
      </c>
      <c r="C4850">
        <v>44383097</v>
      </c>
      <c r="D4850">
        <v>131</v>
      </c>
      <c r="E4850" t="s">
        <v>16512</v>
      </c>
      <c r="F4850">
        <v>0</v>
      </c>
      <c r="G4850" t="s">
        <v>16513</v>
      </c>
      <c r="H4850" t="s">
        <v>30999</v>
      </c>
      <c r="I4850">
        <v>20</v>
      </c>
      <c r="J4850">
        <v>44372746</v>
      </c>
      <c r="K4850">
        <v>44384671</v>
      </c>
      <c r="L4850">
        <v>11926</v>
      </c>
      <c r="M4850">
        <v>2</v>
      </c>
      <c r="N4850">
        <v>101927219</v>
      </c>
      <c r="O4850" t="s">
        <v>16514</v>
      </c>
      <c r="P4850">
        <v>1574</v>
      </c>
      <c r="Q4850" t="s">
        <v>16515</v>
      </c>
      <c r="R4850" t="s">
        <v>16516</v>
      </c>
      <c r="S4850" t="s">
        <v>34400</v>
      </c>
      <c r="T4850" t="s">
        <v>40</v>
      </c>
      <c r="U4850" t="s">
        <v>40</v>
      </c>
      <c r="V4850">
        <v>0</v>
      </c>
      <c r="W4850" t="s">
        <v>40</v>
      </c>
      <c r="X4850" t="s">
        <v>40</v>
      </c>
      <c r="Y4850">
        <v>0</v>
      </c>
      <c r="Z4850">
        <v>0.48464167878831399</v>
      </c>
      <c r="AA4850">
        <v>0.84435025072159198</v>
      </c>
      <c r="AB4850">
        <v>22.637205526650401</v>
      </c>
      <c r="AC4850">
        <v>0.45677901822897599</v>
      </c>
      <c r="AD4850">
        <v>0.82872126865393902</v>
      </c>
      <c r="AE4850">
        <v>22.674680226398401</v>
      </c>
      <c r="AF4850">
        <v>0.501741946288212</v>
      </c>
      <c r="AG4850">
        <v>0.80674443595273604</v>
      </c>
      <c r="AH4850">
        <v>-22.600679656295899</v>
      </c>
      <c r="AI4850">
        <v>0.52399907623471598</v>
      </c>
      <c r="AJ4850">
        <v>0.78121606160956403</v>
      </c>
      <c r="AK4850">
        <v>-22.5302903397458</v>
      </c>
    </row>
    <row r="4851" spans="1:37" x14ac:dyDescent="0.2">
      <c r="A4851" t="s">
        <v>15998</v>
      </c>
      <c r="B4851">
        <v>44790652</v>
      </c>
      <c r="C4851">
        <v>44790720</v>
      </c>
      <c r="D4851">
        <v>69</v>
      </c>
      <c r="E4851" t="s">
        <v>16517</v>
      </c>
      <c r="F4851">
        <v>1</v>
      </c>
      <c r="G4851" t="s">
        <v>16518</v>
      </c>
      <c r="H4851" t="s">
        <v>34401</v>
      </c>
      <c r="I4851">
        <v>20</v>
      </c>
      <c r="J4851">
        <v>44755911</v>
      </c>
      <c r="K4851">
        <v>44810271</v>
      </c>
      <c r="L4851">
        <v>54361</v>
      </c>
      <c r="M4851">
        <v>2</v>
      </c>
      <c r="N4851">
        <v>140730</v>
      </c>
      <c r="O4851" t="s">
        <v>16519</v>
      </c>
      <c r="P4851">
        <v>19551</v>
      </c>
      <c r="Q4851" t="s">
        <v>16520</v>
      </c>
      <c r="R4851" t="s">
        <v>16521</v>
      </c>
      <c r="S4851" t="s">
        <v>34402</v>
      </c>
      <c r="T4851">
        <v>3.7995011756390799E-2</v>
      </c>
      <c r="U4851">
        <v>0.603102917160658</v>
      </c>
      <c r="V4851">
        <v>0.96159216657430002</v>
      </c>
      <c r="W4851">
        <v>0.18474976184914299</v>
      </c>
      <c r="X4851">
        <v>0.704072456322962</v>
      </c>
      <c r="Y4851">
        <v>0.68544722069319597</v>
      </c>
      <c r="Z4851">
        <v>7.0302684103573598E-2</v>
      </c>
      <c r="AA4851">
        <v>0.72610664078822296</v>
      </c>
      <c r="AB4851">
        <v>0.81727467828268996</v>
      </c>
      <c r="AC4851">
        <v>0.51333593003718003</v>
      </c>
      <c r="AD4851">
        <v>0.87989882095915395</v>
      </c>
      <c r="AE4851">
        <v>0.33027975229685802</v>
      </c>
      <c r="AF4851">
        <v>0.104542857795433</v>
      </c>
      <c r="AG4851">
        <v>0.68151250837662902</v>
      </c>
      <c r="AH4851">
        <v>0.61756660011138997</v>
      </c>
      <c r="AI4851">
        <v>0.111683780301292</v>
      </c>
      <c r="AJ4851">
        <v>0.78121606160956403</v>
      </c>
      <c r="AK4851">
        <v>0.74792478185328803</v>
      </c>
    </row>
    <row r="4852" spans="1:37" x14ac:dyDescent="0.2">
      <c r="A4852" t="s">
        <v>15998</v>
      </c>
      <c r="B4852">
        <v>45049958</v>
      </c>
      <c r="C4852">
        <v>45050112</v>
      </c>
      <c r="D4852">
        <v>155</v>
      </c>
      <c r="E4852" t="s">
        <v>16522</v>
      </c>
      <c r="F4852">
        <v>2</v>
      </c>
      <c r="G4852" t="s">
        <v>16523</v>
      </c>
      <c r="H4852" t="s">
        <v>34403</v>
      </c>
      <c r="I4852">
        <v>20</v>
      </c>
      <c r="J4852">
        <v>45063977</v>
      </c>
      <c r="K4852">
        <v>45079188</v>
      </c>
      <c r="L4852">
        <v>15212</v>
      </c>
      <c r="M4852">
        <v>1</v>
      </c>
      <c r="N4852">
        <v>6789</v>
      </c>
      <c r="O4852" t="s">
        <v>16524</v>
      </c>
      <c r="P4852">
        <v>-13865</v>
      </c>
      <c r="Q4852" t="s">
        <v>16525</v>
      </c>
      <c r="R4852" t="s">
        <v>16526</v>
      </c>
      <c r="S4852" t="s">
        <v>34404</v>
      </c>
      <c r="T4852">
        <v>0.60318812523568999</v>
      </c>
      <c r="U4852">
        <v>0.82125442047224695</v>
      </c>
      <c r="V4852">
        <v>-0.833750086702015</v>
      </c>
      <c r="W4852">
        <v>0.69201225521665499</v>
      </c>
      <c r="X4852">
        <v>0.95159051474143896</v>
      </c>
      <c r="Y4852">
        <v>-8.5663393809291499E-2</v>
      </c>
      <c r="Z4852">
        <v>0.53052895265546796</v>
      </c>
      <c r="AA4852">
        <v>0.84521697243271998</v>
      </c>
      <c r="AB4852">
        <v>-0.50042080975354497</v>
      </c>
      <c r="AC4852">
        <v>0.615069744472027</v>
      </c>
      <c r="AD4852">
        <v>0.87989882095915395</v>
      </c>
      <c r="AE4852">
        <v>-0.33170158381847797</v>
      </c>
      <c r="AF4852">
        <v>0.71688106396828499</v>
      </c>
      <c r="AG4852">
        <v>0.85584456000972498</v>
      </c>
      <c r="AH4852">
        <v>-0.73477116154732003</v>
      </c>
      <c r="AI4852">
        <v>0.81350599864527495</v>
      </c>
      <c r="AJ4852">
        <v>0.94390293416205995</v>
      </c>
      <c r="AK4852">
        <v>0.16546319099408399</v>
      </c>
    </row>
    <row r="4853" spans="1:37" x14ac:dyDescent="0.2">
      <c r="A4853" t="s">
        <v>15998</v>
      </c>
      <c r="B4853">
        <v>45101025</v>
      </c>
      <c r="C4853">
        <v>45101223</v>
      </c>
      <c r="D4853">
        <v>199</v>
      </c>
      <c r="E4853" t="s">
        <v>16527</v>
      </c>
      <c r="F4853">
        <v>15</v>
      </c>
      <c r="G4853" t="s">
        <v>16528</v>
      </c>
      <c r="H4853" t="s">
        <v>30987</v>
      </c>
      <c r="I4853">
        <v>20</v>
      </c>
      <c r="J4853">
        <v>45091214</v>
      </c>
      <c r="K4853">
        <v>45101127</v>
      </c>
      <c r="L4853">
        <v>9914</v>
      </c>
      <c r="M4853">
        <v>2</v>
      </c>
      <c r="N4853">
        <v>3787</v>
      </c>
      <c r="O4853" t="s">
        <v>16529</v>
      </c>
      <c r="P4853">
        <v>0</v>
      </c>
      <c r="Q4853" t="s">
        <v>16530</v>
      </c>
      <c r="R4853" t="s">
        <v>16531</v>
      </c>
      <c r="S4853" t="s">
        <v>34405</v>
      </c>
      <c r="T4853">
        <v>0.89923478520719502</v>
      </c>
      <c r="U4853">
        <v>1</v>
      </c>
      <c r="V4853">
        <v>1.2348289095937</v>
      </c>
      <c r="W4853">
        <v>0.47227206410946598</v>
      </c>
      <c r="X4853">
        <v>0.76972988596612002</v>
      </c>
      <c r="Y4853">
        <v>1.5762585482337099</v>
      </c>
      <c r="Z4853">
        <v>0.65646986479501102</v>
      </c>
      <c r="AA4853">
        <v>0.84521697243271998</v>
      </c>
      <c r="AB4853">
        <v>1.4822706175189799</v>
      </c>
      <c r="AC4853">
        <v>0.60944620305506203</v>
      </c>
      <c r="AD4853">
        <v>0.87989882095915395</v>
      </c>
      <c r="AE4853">
        <v>0.92201899036726698</v>
      </c>
      <c r="AF4853">
        <v>0.81103932111135901</v>
      </c>
      <c r="AG4853">
        <v>0.91643445680521995</v>
      </c>
      <c r="AH4853">
        <v>0.183619092533991</v>
      </c>
      <c r="AI4853">
        <v>0.42257798902177501</v>
      </c>
      <c r="AJ4853">
        <v>0.78121606160956403</v>
      </c>
      <c r="AK4853">
        <v>1.70764982697888</v>
      </c>
    </row>
    <row r="4854" spans="1:37" x14ac:dyDescent="0.2">
      <c r="A4854" t="s">
        <v>15998</v>
      </c>
      <c r="B4854">
        <v>45308178</v>
      </c>
      <c r="C4854">
        <v>45308320</v>
      </c>
      <c r="D4854">
        <v>143</v>
      </c>
      <c r="E4854" t="s">
        <v>16532</v>
      </c>
      <c r="F4854">
        <v>9</v>
      </c>
      <c r="G4854" t="s">
        <v>16533</v>
      </c>
      <c r="H4854" t="s">
        <v>30987</v>
      </c>
      <c r="I4854">
        <v>20</v>
      </c>
      <c r="J4854">
        <v>45293445</v>
      </c>
      <c r="K4854">
        <v>45308297</v>
      </c>
      <c r="L4854">
        <v>14853</v>
      </c>
      <c r="M4854">
        <v>2</v>
      </c>
      <c r="N4854">
        <v>8785</v>
      </c>
      <c r="O4854" t="s">
        <v>16534</v>
      </c>
      <c r="P4854">
        <v>0</v>
      </c>
      <c r="Q4854" t="s">
        <v>16535</v>
      </c>
      <c r="R4854" t="s">
        <v>16536</v>
      </c>
      <c r="S4854" t="s">
        <v>34406</v>
      </c>
      <c r="T4854">
        <v>0.32911398597860803</v>
      </c>
      <c r="U4854">
        <v>0.603102917160658</v>
      </c>
      <c r="V4854">
        <v>24.8888007693783</v>
      </c>
      <c r="W4854">
        <v>0.89107655920673101</v>
      </c>
      <c r="X4854">
        <v>0.95159051474143896</v>
      </c>
      <c r="Y4854">
        <v>0.58389152126821597</v>
      </c>
      <c r="Z4854">
        <v>0.306975110376564</v>
      </c>
      <c r="AA4854">
        <v>0.72610664078822296</v>
      </c>
      <c r="AB4854">
        <v>24.779415551998198</v>
      </c>
      <c r="AC4854">
        <v>0.75388744886274095</v>
      </c>
      <c r="AD4854">
        <v>0.87989882095915395</v>
      </c>
      <c r="AE4854">
        <v>-0.41610843461309999</v>
      </c>
      <c r="AF4854">
        <v>0.61410715005536498</v>
      </c>
      <c r="AG4854">
        <v>0.80674443595273604</v>
      </c>
      <c r="AH4854">
        <v>1.30825703209893</v>
      </c>
      <c r="AI4854">
        <v>0.56157887380500204</v>
      </c>
      <c r="AJ4854">
        <v>0.78121606160956403</v>
      </c>
      <c r="AK4854">
        <v>1.45264693336173</v>
      </c>
    </row>
    <row r="4855" spans="1:37" x14ac:dyDescent="0.2">
      <c r="A4855" t="s">
        <v>15998</v>
      </c>
      <c r="B4855">
        <v>45308320</v>
      </c>
      <c r="C4855">
        <v>45308462</v>
      </c>
      <c r="D4855">
        <v>143</v>
      </c>
      <c r="E4855" t="s">
        <v>16537</v>
      </c>
      <c r="F4855">
        <v>3</v>
      </c>
      <c r="G4855" t="s">
        <v>16538</v>
      </c>
      <c r="H4855" t="s">
        <v>30987</v>
      </c>
      <c r="I4855">
        <v>20</v>
      </c>
      <c r="J4855">
        <v>45293450</v>
      </c>
      <c r="K4855">
        <v>45308327</v>
      </c>
      <c r="L4855">
        <v>14878</v>
      </c>
      <c r="M4855">
        <v>2</v>
      </c>
      <c r="N4855">
        <v>8785</v>
      </c>
      <c r="O4855" t="s">
        <v>16539</v>
      </c>
      <c r="P4855">
        <v>0</v>
      </c>
      <c r="Q4855" t="s">
        <v>16535</v>
      </c>
      <c r="R4855" t="s">
        <v>16536</v>
      </c>
      <c r="S4855" t="s">
        <v>34406</v>
      </c>
      <c r="T4855">
        <v>0.32911398597860803</v>
      </c>
      <c r="U4855">
        <v>0.603102917160658</v>
      </c>
      <c r="V4855">
        <v>24.8888007693783</v>
      </c>
      <c r="W4855">
        <v>0.89107655920673101</v>
      </c>
      <c r="X4855">
        <v>0.95159051474143896</v>
      </c>
      <c r="Y4855">
        <v>0.58389152126821597</v>
      </c>
      <c r="Z4855">
        <v>0.306975110376564</v>
      </c>
      <c r="AA4855">
        <v>0.72610664078822296</v>
      </c>
      <c r="AB4855">
        <v>24.779415551998198</v>
      </c>
      <c r="AC4855">
        <v>0.75388744886274095</v>
      </c>
      <c r="AD4855">
        <v>0.87989882095915395</v>
      </c>
      <c r="AE4855">
        <v>-0.41610843461309999</v>
      </c>
      <c r="AF4855">
        <v>0.61410715005536498</v>
      </c>
      <c r="AG4855">
        <v>0.80674443595273604</v>
      </c>
      <c r="AH4855">
        <v>1.30825703209893</v>
      </c>
      <c r="AI4855">
        <v>0.56157887380500204</v>
      </c>
      <c r="AJ4855">
        <v>0.78121606160956403</v>
      </c>
      <c r="AK4855">
        <v>1.45264693336173</v>
      </c>
    </row>
    <row r="4856" spans="1:37" x14ac:dyDescent="0.2">
      <c r="A4856" t="s">
        <v>15998</v>
      </c>
      <c r="B4856">
        <v>45335252</v>
      </c>
      <c r="C4856">
        <v>45335449</v>
      </c>
      <c r="D4856">
        <v>198</v>
      </c>
      <c r="E4856" t="s">
        <v>16540</v>
      </c>
      <c r="F4856">
        <v>1</v>
      </c>
      <c r="G4856" t="s">
        <v>16541</v>
      </c>
      <c r="H4856" t="s">
        <v>34407</v>
      </c>
      <c r="I4856">
        <v>20</v>
      </c>
      <c r="J4856">
        <v>45325288</v>
      </c>
      <c r="K4856">
        <v>45348424</v>
      </c>
      <c r="L4856">
        <v>23137</v>
      </c>
      <c r="M4856">
        <v>2</v>
      </c>
      <c r="N4856">
        <v>6385</v>
      </c>
      <c r="O4856" t="s">
        <v>16542</v>
      </c>
      <c r="P4856">
        <v>12975</v>
      </c>
      <c r="Q4856" t="s">
        <v>16543</v>
      </c>
      <c r="R4856" t="s">
        <v>16544</v>
      </c>
      <c r="S4856" t="s">
        <v>34408</v>
      </c>
      <c r="T4856">
        <v>0.152084254673993</v>
      </c>
      <c r="U4856">
        <v>0.603102917160658</v>
      </c>
      <c r="V4856">
        <v>24.296142244429301</v>
      </c>
      <c r="W4856">
        <v>0.89107655920673101</v>
      </c>
      <c r="X4856">
        <v>0.95159051474143896</v>
      </c>
      <c r="Y4856">
        <v>2.3864988247566501</v>
      </c>
      <c r="Z4856">
        <v>0.306975110376564</v>
      </c>
      <c r="AA4856">
        <v>0.72610664078822296</v>
      </c>
      <c r="AB4856">
        <v>23.3326681869864</v>
      </c>
      <c r="AC4856">
        <v>0.75388744886274095</v>
      </c>
      <c r="AD4856">
        <v>0.87989882095915395</v>
      </c>
      <c r="AE4856">
        <v>1.38649890669134</v>
      </c>
      <c r="AF4856">
        <v>4.6407610929182198E-2</v>
      </c>
      <c r="AG4856">
        <v>0.476038960109122</v>
      </c>
      <c r="AH4856">
        <v>24.296142244429301</v>
      </c>
      <c r="AI4856">
        <v>0.56157887380500204</v>
      </c>
      <c r="AJ4856">
        <v>0.78121606160956403</v>
      </c>
      <c r="AK4856">
        <v>3.2552539375615002</v>
      </c>
    </row>
    <row r="4857" spans="1:37" x14ac:dyDescent="0.2">
      <c r="A4857" t="s">
        <v>15998</v>
      </c>
      <c r="B4857">
        <v>45335449</v>
      </c>
      <c r="C4857">
        <v>45335646</v>
      </c>
      <c r="D4857">
        <v>198</v>
      </c>
      <c r="E4857" t="s">
        <v>16545</v>
      </c>
      <c r="F4857">
        <v>1</v>
      </c>
      <c r="G4857" t="s">
        <v>16546</v>
      </c>
      <c r="H4857" t="s">
        <v>34407</v>
      </c>
      <c r="I4857">
        <v>20</v>
      </c>
      <c r="J4857">
        <v>45325288</v>
      </c>
      <c r="K4857">
        <v>45348424</v>
      </c>
      <c r="L4857">
        <v>23137</v>
      </c>
      <c r="M4857">
        <v>2</v>
      </c>
      <c r="N4857">
        <v>6385</v>
      </c>
      <c r="O4857" t="s">
        <v>16542</v>
      </c>
      <c r="P4857">
        <v>12778</v>
      </c>
      <c r="Q4857" t="s">
        <v>16543</v>
      </c>
      <c r="R4857" t="s">
        <v>16544</v>
      </c>
      <c r="S4857" t="s">
        <v>34408</v>
      </c>
      <c r="T4857">
        <v>0.152084254673993</v>
      </c>
      <c r="U4857">
        <v>0.603102917160658</v>
      </c>
      <c r="V4857">
        <v>24.296142244429301</v>
      </c>
      <c r="W4857">
        <v>0.89107655920673101</v>
      </c>
      <c r="X4857">
        <v>0.95159051474143896</v>
      </c>
      <c r="Y4857">
        <v>2.3864988247566501</v>
      </c>
      <c r="Z4857">
        <v>0.306975110376564</v>
      </c>
      <c r="AA4857">
        <v>0.72610664078822296</v>
      </c>
      <c r="AB4857">
        <v>23.3326681869864</v>
      </c>
      <c r="AC4857">
        <v>0.75388744886274095</v>
      </c>
      <c r="AD4857">
        <v>0.87989882095915395</v>
      </c>
      <c r="AE4857">
        <v>1.38649890669134</v>
      </c>
      <c r="AF4857">
        <v>4.6407610929182198E-2</v>
      </c>
      <c r="AG4857">
        <v>0.476038960109122</v>
      </c>
      <c r="AH4857">
        <v>24.296142244429301</v>
      </c>
      <c r="AI4857">
        <v>0.56157887380500204</v>
      </c>
      <c r="AJ4857">
        <v>0.78121606160956403</v>
      </c>
      <c r="AK4857">
        <v>3.2552539375615002</v>
      </c>
    </row>
    <row r="4858" spans="1:37" x14ac:dyDescent="0.2">
      <c r="A4858" t="s">
        <v>15998</v>
      </c>
      <c r="B4858">
        <v>45342193</v>
      </c>
      <c r="C4858">
        <v>45342344</v>
      </c>
      <c r="D4858">
        <v>152</v>
      </c>
      <c r="E4858" t="s">
        <v>16547</v>
      </c>
      <c r="F4858">
        <v>3</v>
      </c>
      <c r="G4858" t="s">
        <v>16548</v>
      </c>
      <c r="H4858" t="s">
        <v>34409</v>
      </c>
      <c r="I4858">
        <v>20</v>
      </c>
      <c r="J4858">
        <v>45325288</v>
      </c>
      <c r="K4858">
        <v>45348424</v>
      </c>
      <c r="L4858">
        <v>23137</v>
      </c>
      <c r="M4858">
        <v>2</v>
      </c>
      <c r="N4858">
        <v>6385</v>
      </c>
      <c r="O4858" t="s">
        <v>16542</v>
      </c>
      <c r="P4858">
        <v>6080</v>
      </c>
      <c r="Q4858" t="s">
        <v>16543</v>
      </c>
      <c r="R4858" t="s">
        <v>16544</v>
      </c>
      <c r="S4858" t="s">
        <v>34408</v>
      </c>
      <c r="T4858">
        <v>0.32911398597860803</v>
      </c>
      <c r="U4858">
        <v>0.603102917160658</v>
      </c>
      <c r="V4858">
        <v>24.445323064110902</v>
      </c>
      <c r="W4858">
        <v>0.94541066367716797</v>
      </c>
      <c r="X4858">
        <v>0.95159051474143896</v>
      </c>
      <c r="Y4858">
        <v>-0.13009229653274301</v>
      </c>
      <c r="Z4858">
        <v>0.306975110376564</v>
      </c>
      <c r="AA4858">
        <v>0.72610664078822296</v>
      </c>
      <c r="AB4858">
        <v>24.293201552138498</v>
      </c>
      <c r="AC4858">
        <v>0.71753805159658501</v>
      </c>
      <c r="AD4858">
        <v>0.87989882095915395</v>
      </c>
      <c r="AE4858">
        <v>-1.13009221705262</v>
      </c>
      <c r="AF4858">
        <v>0.61410715005536498</v>
      </c>
      <c r="AG4858">
        <v>0.80674443595273604</v>
      </c>
      <c r="AH4858">
        <v>1.4057266418266501</v>
      </c>
      <c r="AI4858">
        <v>0.59609816080359102</v>
      </c>
      <c r="AJ4858">
        <v>0.78121606160956403</v>
      </c>
      <c r="AK4858">
        <v>0.73866311019295705</v>
      </c>
    </row>
    <row r="4859" spans="1:37" x14ac:dyDescent="0.2">
      <c r="A4859" t="s">
        <v>15998</v>
      </c>
      <c r="B4859">
        <v>46255824</v>
      </c>
      <c r="C4859">
        <v>46256024</v>
      </c>
      <c r="D4859">
        <v>201</v>
      </c>
      <c r="E4859" t="s">
        <v>16549</v>
      </c>
      <c r="F4859">
        <v>2</v>
      </c>
      <c r="G4859" t="s">
        <v>16550</v>
      </c>
      <c r="H4859" t="s">
        <v>34410</v>
      </c>
      <c r="I4859">
        <v>20</v>
      </c>
      <c r="J4859">
        <v>46209821</v>
      </c>
      <c r="K4859">
        <v>46220849</v>
      </c>
      <c r="L4859">
        <v>11029</v>
      </c>
      <c r="M4859">
        <v>2</v>
      </c>
      <c r="N4859">
        <v>64405</v>
      </c>
      <c r="O4859" t="s">
        <v>16551</v>
      </c>
      <c r="P4859">
        <v>-34975</v>
      </c>
      <c r="Q4859" t="s">
        <v>16552</v>
      </c>
      <c r="R4859" t="s">
        <v>16553</v>
      </c>
      <c r="S4859" t="s">
        <v>34411</v>
      </c>
      <c r="T4859">
        <v>0.35387198439864398</v>
      </c>
      <c r="U4859">
        <v>0.603102917160658</v>
      </c>
      <c r="V4859">
        <v>-25.0467838550944</v>
      </c>
      <c r="W4859">
        <v>0.69201225521665499</v>
      </c>
      <c r="X4859">
        <v>0.95159051474143896</v>
      </c>
      <c r="Y4859">
        <v>-3.2195941539160402</v>
      </c>
      <c r="Z4859">
        <v>1</v>
      </c>
      <c r="AA4859">
        <v>1</v>
      </c>
      <c r="AB4859">
        <v>-3.7061850413340101</v>
      </c>
      <c r="AC4859">
        <v>0.30184355666711699</v>
      </c>
      <c r="AD4859">
        <v>0.68253123924728298</v>
      </c>
      <c r="AE4859">
        <v>-4.2195937491828897</v>
      </c>
      <c r="AF4859">
        <v>0.22065000948199101</v>
      </c>
      <c r="AG4859">
        <v>0.68151250837662902</v>
      </c>
      <c r="AH4859">
        <v>-24.309101310825501</v>
      </c>
      <c r="AI4859">
        <v>0.95029317176085903</v>
      </c>
      <c r="AJ4859">
        <v>0.98621344597861504</v>
      </c>
      <c r="AK4859">
        <v>-2.3508387230865</v>
      </c>
    </row>
    <row r="4860" spans="1:37" x14ac:dyDescent="0.2">
      <c r="A4860" t="s">
        <v>15998</v>
      </c>
      <c r="B4860">
        <v>46256024</v>
      </c>
      <c r="C4860">
        <v>46256224</v>
      </c>
      <c r="D4860">
        <v>201</v>
      </c>
      <c r="E4860" t="s">
        <v>16554</v>
      </c>
      <c r="F4860">
        <v>4</v>
      </c>
      <c r="G4860" t="s">
        <v>16555</v>
      </c>
      <c r="H4860" t="s">
        <v>34410</v>
      </c>
      <c r="I4860">
        <v>20</v>
      </c>
      <c r="J4860">
        <v>46209821</v>
      </c>
      <c r="K4860">
        <v>46220849</v>
      </c>
      <c r="L4860">
        <v>11029</v>
      </c>
      <c r="M4860">
        <v>2</v>
      </c>
      <c r="N4860">
        <v>64405</v>
      </c>
      <c r="O4860" t="s">
        <v>16551</v>
      </c>
      <c r="P4860">
        <v>-35175</v>
      </c>
      <c r="Q4860" t="s">
        <v>16552</v>
      </c>
      <c r="R4860" t="s">
        <v>16553</v>
      </c>
      <c r="S4860" t="s">
        <v>34411</v>
      </c>
      <c r="T4860">
        <v>0.35387198439864398</v>
      </c>
      <c r="U4860">
        <v>0.603102917160658</v>
      </c>
      <c r="V4860">
        <v>-25.0467838550944</v>
      </c>
      <c r="W4860">
        <v>0.69201225521665499</v>
      </c>
      <c r="X4860">
        <v>0.95159051474143896</v>
      </c>
      <c r="Y4860">
        <v>-3.2195941539160402</v>
      </c>
      <c r="Z4860">
        <v>1</v>
      </c>
      <c r="AA4860">
        <v>1</v>
      </c>
      <c r="AB4860">
        <v>-3.7061850413340101</v>
      </c>
      <c r="AC4860">
        <v>0.30184355666711699</v>
      </c>
      <c r="AD4860">
        <v>0.68253123924728298</v>
      </c>
      <c r="AE4860">
        <v>-4.2195937491828897</v>
      </c>
      <c r="AF4860">
        <v>0.22065000948199101</v>
      </c>
      <c r="AG4860">
        <v>0.68151250837662902</v>
      </c>
      <c r="AH4860">
        <v>-24.309101310825501</v>
      </c>
      <c r="AI4860">
        <v>0.95029317176085903</v>
      </c>
      <c r="AJ4860">
        <v>0.98621344597861504</v>
      </c>
      <c r="AK4860">
        <v>-2.3508387230865</v>
      </c>
    </row>
    <row r="4861" spans="1:37" x14ac:dyDescent="0.2">
      <c r="A4861" t="s">
        <v>15998</v>
      </c>
      <c r="B4861">
        <v>46340421</v>
      </c>
      <c r="C4861">
        <v>46340566</v>
      </c>
      <c r="D4861">
        <v>146</v>
      </c>
      <c r="E4861" t="s">
        <v>16556</v>
      </c>
      <c r="F4861">
        <v>2</v>
      </c>
      <c r="G4861" t="s">
        <v>16557</v>
      </c>
      <c r="H4861" t="s">
        <v>31000</v>
      </c>
      <c r="I4861">
        <v>20</v>
      </c>
      <c r="J4861">
        <v>46349528</v>
      </c>
      <c r="K4861">
        <v>46353197</v>
      </c>
      <c r="L4861">
        <v>3670</v>
      </c>
      <c r="M4861">
        <v>2</v>
      </c>
      <c r="N4861">
        <v>51006</v>
      </c>
      <c r="O4861" t="s">
        <v>16558</v>
      </c>
      <c r="P4861">
        <v>12631</v>
      </c>
      <c r="Q4861" t="s">
        <v>16559</v>
      </c>
      <c r="R4861" t="s">
        <v>16560</v>
      </c>
      <c r="S4861" t="s">
        <v>34412</v>
      </c>
      <c r="T4861">
        <v>0.152084254673993</v>
      </c>
      <c r="U4861">
        <v>0.603102917160658</v>
      </c>
      <c r="V4861">
        <v>24.103644974447899</v>
      </c>
      <c r="W4861">
        <v>0.38920677604595899</v>
      </c>
      <c r="X4861">
        <v>0.704072456322962</v>
      </c>
      <c r="Y4861">
        <v>-23.6587267480066</v>
      </c>
      <c r="Z4861">
        <v>0.306975110376564</v>
      </c>
      <c r="AA4861">
        <v>0.72610664078822296</v>
      </c>
      <c r="AB4861">
        <v>23.140170926501799</v>
      </c>
      <c r="AC4861">
        <v>0.71753805159658501</v>
      </c>
      <c r="AD4861">
        <v>0.87989882095915395</v>
      </c>
      <c r="AE4861">
        <v>-3.1690641863868501</v>
      </c>
      <c r="AF4861">
        <v>4.6407610929182198E-2</v>
      </c>
      <c r="AG4861">
        <v>0.476038960109122</v>
      </c>
      <c r="AH4861">
        <v>24.103644974447899</v>
      </c>
      <c r="AI4861">
        <v>0.35038410267202102</v>
      </c>
      <c r="AJ4861">
        <v>0.78121606160956403</v>
      </c>
      <c r="AK4861">
        <v>-23.033255734589801</v>
      </c>
    </row>
    <row r="4862" spans="1:37" x14ac:dyDescent="0.2">
      <c r="A4862" t="s">
        <v>15998</v>
      </c>
      <c r="B4862">
        <v>46340566</v>
      </c>
      <c r="C4862">
        <v>46340711</v>
      </c>
      <c r="D4862">
        <v>146</v>
      </c>
      <c r="E4862" t="s">
        <v>16561</v>
      </c>
      <c r="F4862">
        <v>1</v>
      </c>
      <c r="G4862" t="s">
        <v>16562</v>
      </c>
      <c r="H4862" t="s">
        <v>31000</v>
      </c>
      <c r="I4862">
        <v>20</v>
      </c>
      <c r="J4862">
        <v>46349528</v>
      </c>
      <c r="K4862">
        <v>46353197</v>
      </c>
      <c r="L4862">
        <v>3670</v>
      </c>
      <c r="M4862">
        <v>2</v>
      </c>
      <c r="N4862">
        <v>51006</v>
      </c>
      <c r="O4862" t="s">
        <v>16558</v>
      </c>
      <c r="P4862">
        <v>12486</v>
      </c>
      <c r="Q4862" t="s">
        <v>16559</v>
      </c>
      <c r="R4862" t="s">
        <v>16560</v>
      </c>
      <c r="S4862" t="s">
        <v>34412</v>
      </c>
      <c r="T4862">
        <v>0.152084254673993</v>
      </c>
      <c r="U4862">
        <v>0.603102917160658</v>
      </c>
      <c r="V4862">
        <v>24.103644974447899</v>
      </c>
      <c r="W4862">
        <v>0.38920677604595899</v>
      </c>
      <c r="X4862">
        <v>0.704072456322962</v>
      </c>
      <c r="Y4862">
        <v>-23.6587267480066</v>
      </c>
      <c r="Z4862">
        <v>0.306975110376564</v>
      </c>
      <c r="AA4862">
        <v>0.72610664078822296</v>
      </c>
      <c r="AB4862">
        <v>23.140170926501799</v>
      </c>
      <c r="AC4862">
        <v>0.71753805159658501</v>
      </c>
      <c r="AD4862">
        <v>0.87989882095915395</v>
      </c>
      <c r="AE4862">
        <v>-3.1690641863868501</v>
      </c>
      <c r="AF4862">
        <v>4.6407610929182198E-2</v>
      </c>
      <c r="AG4862">
        <v>0.476038960109122</v>
      </c>
      <c r="AH4862">
        <v>24.103644974447899</v>
      </c>
      <c r="AI4862">
        <v>0.35038410267202102</v>
      </c>
      <c r="AJ4862">
        <v>0.78121606160956403</v>
      </c>
      <c r="AK4862">
        <v>-23.033255734589801</v>
      </c>
    </row>
    <row r="4863" spans="1:37" x14ac:dyDescent="0.2">
      <c r="A4863" t="s">
        <v>15998</v>
      </c>
      <c r="B4863">
        <v>46340711</v>
      </c>
      <c r="C4863">
        <v>46340856</v>
      </c>
      <c r="D4863">
        <v>146</v>
      </c>
      <c r="E4863" t="s">
        <v>16563</v>
      </c>
      <c r="F4863">
        <v>2</v>
      </c>
      <c r="G4863" t="s">
        <v>16564</v>
      </c>
      <c r="H4863" t="s">
        <v>31000</v>
      </c>
      <c r="I4863">
        <v>20</v>
      </c>
      <c r="J4863">
        <v>46349528</v>
      </c>
      <c r="K4863">
        <v>46353197</v>
      </c>
      <c r="L4863">
        <v>3670</v>
      </c>
      <c r="M4863">
        <v>2</v>
      </c>
      <c r="N4863">
        <v>51006</v>
      </c>
      <c r="O4863" t="s">
        <v>16558</v>
      </c>
      <c r="P4863">
        <v>12341</v>
      </c>
      <c r="Q4863" t="s">
        <v>16559</v>
      </c>
      <c r="R4863" t="s">
        <v>16560</v>
      </c>
      <c r="S4863" t="s">
        <v>34412</v>
      </c>
      <c r="T4863">
        <v>0.152084254673993</v>
      </c>
      <c r="U4863">
        <v>0.603102917160658</v>
      </c>
      <c r="V4863">
        <v>24.103644974447899</v>
      </c>
      <c r="W4863">
        <v>0.38920677604595899</v>
      </c>
      <c r="X4863">
        <v>0.704072456322962</v>
      </c>
      <c r="Y4863">
        <v>-23.6587267480066</v>
      </c>
      <c r="Z4863">
        <v>0.306975110376564</v>
      </c>
      <c r="AA4863">
        <v>0.72610664078822296</v>
      </c>
      <c r="AB4863">
        <v>23.140170926501799</v>
      </c>
      <c r="AC4863">
        <v>0.71753805159658501</v>
      </c>
      <c r="AD4863">
        <v>0.87989882095915395</v>
      </c>
      <c r="AE4863">
        <v>-3.1690641863868501</v>
      </c>
      <c r="AF4863">
        <v>4.6407610929182198E-2</v>
      </c>
      <c r="AG4863">
        <v>0.476038960109122</v>
      </c>
      <c r="AH4863">
        <v>24.103644974447899</v>
      </c>
      <c r="AI4863">
        <v>0.35038410267202102</v>
      </c>
      <c r="AJ4863">
        <v>0.78121606160956403</v>
      </c>
      <c r="AK4863">
        <v>-23.033255734589801</v>
      </c>
    </row>
    <row r="4864" spans="1:37" x14ac:dyDescent="0.2">
      <c r="A4864" t="s">
        <v>15998</v>
      </c>
      <c r="B4864">
        <v>46513501</v>
      </c>
      <c r="C4864">
        <v>46513684</v>
      </c>
      <c r="D4864">
        <v>184</v>
      </c>
      <c r="E4864" t="s">
        <v>16565</v>
      </c>
      <c r="F4864">
        <v>15</v>
      </c>
      <c r="G4864" t="s">
        <v>16566</v>
      </c>
      <c r="H4864" t="s">
        <v>30987</v>
      </c>
      <c r="I4864">
        <v>20</v>
      </c>
      <c r="J4864">
        <v>46499630</v>
      </c>
      <c r="K4864">
        <v>46513559</v>
      </c>
      <c r="L4864">
        <v>13930</v>
      </c>
      <c r="M4864">
        <v>2</v>
      </c>
      <c r="N4864">
        <v>55713</v>
      </c>
      <c r="O4864" t="s">
        <v>16567</v>
      </c>
      <c r="P4864">
        <v>0</v>
      </c>
      <c r="Q4864" t="s">
        <v>16568</v>
      </c>
      <c r="R4864" t="s">
        <v>16569</v>
      </c>
      <c r="S4864" t="s">
        <v>34413</v>
      </c>
      <c r="T4864">
        <v>0.97213403838398904</v>
      </c>
      <c r="U4864">
        <v>1</v>
      </c>
      <c r="V4864">
        <v>1.03925425670919</v>
      </c>
      <c r="W4864">
        <v>0.39900964277550199</v>
      </c>
      <c r="X4864">
        <v>0.71143044911719</v>
      </c>
      <c r="Y4864">
        <v>-1.65358039077912</v>
      </c>
      <c r="Z4864">
        <v>0.693404429441695</v>
      </c>
      <c r="AA4864">
        <v>0.84521697243271998</v>
      </c>
      <c r="AB4864">
        <v>0.59423762191039098</v>
      </c>
      <c r="AC4864">
        <v>0.114586611961368</v>
      </c>
      <c r="AD4864">
        <v>0.68253123924728298</v>
      </c>
      <c r="AE4864">
        <v>-2.6535803300490999</v>
      </c>
      <c r="AF4864">
        <v>0.77173648502780101</v>
      </c>
      <c r="AG4864">
        <v>0.88417364479730298</v>
      </c>
      <c r="AH4864">
        <v>1.0841643626378701</v>
      </c>
      <c r="AI4864">
        <v>0.78546927494779295</v>
      </c>
      <c r="AJ4864">
        <v>0.92808185275216604</v>
      </c>
      <c r="AK4864">
        <v>-0.78482494000338299</v>
      </c>
    </row>
    <row r="4865" spans="1:37" x14ac:dyDescent="0.2">
      <c r="A4865" t="s">
        <v>15998</v>
      </c>
      <c r="B4865">
        <v>46513738</v>
      </c>
      <c r="C4865">
        <v>46513889</v>
      </c>
      <c r="D4865">
        <v>152</v>
      </c>
      <c r="E4865" t="s">
        <v>16570</v>
      </c>
      <c r="F4865">
        <v>5</v>
      </c>
      <c r="G4865" t="s">
        <v>16571</v>
      </c>
      <c r="H4865" t="s">
        <v>30987</v>
      </c>
      <c r="I4865">
        <v>20</v>
      </c>
      <c r="J4865">
        <v>46501062</v>
      </c>
      <c r="K4865">
        <v>46513559</v>
      </c>
      <c r="L4865">
        <v>12498</v>
      </c>
      <c r="M4865">
        <v>2</v>
      </c>
      <c r="N4865">
        <v>55713</v>
      </c>
      <c r="O4865" t="s">
        <v>16572</v>
      </c>
      <c r="P4865">
        <v>-179</v>
      </c>
      <c r="Q4865" t="s">
        <v>16568</v>
      </c>
      <c r="R4865" t="s">
        <v>16569</v>
      </c>
      <c r="S4865" t="s">
        <v>34413</v>
      </c>
      <c r="T4865">
        <v>0.97213403838398904</v>
      </c>
      <c r="U4865">
        <v>1</v>
      </c>
      <c r="V4865">
        <v>1.03925425670919</v>
      </c>
      <c r="W4865">
        <v>0.39900964277550199</v>
      </c>
      <c r="X4865">
        <v>0.71143044911719</v>
      </c>
      <c r="Y4865">
        <v>-1.65358039077912</v>
      </c>
      <c r="Z4865">
        <v>0.693404429441695</v>
      </c>
      <c r="AA4865">
        <v>0.84521697243271998</v>
      </c>
      <c r="AB4865">
        <v>0.59423762191039098</v>
      </c>
      <c r="AC4865">
        <v>0.114586611961368</v>
      </c>
      <c r="AD4865">
        <v>0.68253123924728298</v>
      </c>
      <c r="AE4865">
        <v>-2.6535803300490999</v>
      </c>
      <c r="AF4865">
        <v>0.77173648502780101</v>
      </c>
      <c r="AG4865">
        <v>0.88417364479730298</v>
      </c>
      <c r="AH4865">
        <v>1.0841643626378701</v>
      </c>
      <c r="AI4865">
        <v>0.78546927494779295</v>
      </c>
      <c r="AJ4865">
        <v>0.92808185275216604</v>
      </c>
      <c r="AK4865">
        <v>-0.78482494000338299</v>
      </c>
    </row>
    <row r="4866" spans="1:37" x14ac:dyDescent="0.2">
      <c r="A4866" t="s">
        <v>15998</v>
      </c>
      <c r="B4866">
        <v>46675509</v>
      </c>
      <c r="C4866">
        <v>46675667</v>
      </c>
      <c r="D4866">
        <v>159</v>
      </c>
      <c r="E4866" t="s">
        <v>16573</v>
      </c>
      <c r="F4866">
        <v>2</v>
      </c>
      <c r="G4866" t="s">
        <v>16574</v>
      </c>
      <c r="H4866" t="s">
        <v>30987</v>
      </c>
      <c r="I4866">
        <v>20</v>
      </c>
      <c r="J4866">
        <v>46566356</v>
      </c>
      <c r="K4866">
        <v>46676075</v>
      </c>
      <c r="L4866">
        <v>109720</v>
      </c>
      <c r="M4866">
        <v>2</v>
      </c>
      <c r="N4866">
        <v>64849</v>
      </c>
      <c r="O4866" t="s">
        <v>16575</v>
      </c>
      <c r="P4866">
        <v>408</v>
      </c>
      <c r="Q4866" t="s">
        <v>16576</v>
      </c>
      <c r="R4866" t="s">
        <v>16577</v>
      </c>
      <c r="S4866" t="s">
        <v>34414</v>
      </c>
      <c r="T4866">
        <v>0.32911398597860803</v>
      </c>
      <c r="U4866">
        <v>0.603102917160658</v>
      </c>
      <c r="V4866">
        <v>20.763550196189101</v>
      </c>
      <c r="W4866">
        <v>0.38920677604595899</v>
      </c>
      <c r="X4866">
        <v>0.704072456322962</v>
      </c>
      <c r="Y4866">
        <v>-20.561916456586101</v>
      </c>
      <c r="Z4866">
        <v>0.306975110376564</v>
      </c>
      <c r="AA4866">
        <v>0.72610664078822296</v>
      </c>
      <c r="AB4866">
        <v>23.149610591781101</v>
      </c>
      <c r="AC4866">
        <v>0.75388744886274095</v>
      </c>
      <c r="AD4866">
        <v>0.87989882095915395</v>
      </c>
      <c r="AE4866">
        <v>2.4762008554322201</v>
      </c>
      <c r="AF4866">
        <v>0.64997455747578503</v>
      </c>
      <c r="AG4866">
        <v>0.80674443595273604</v>
      </c>
      <c r="AH4866">
        <v>-2.2005665432011101</v>
      </c>
      <c r="AI4866">
        <v>0.35038410267202102</v>
      </c>
      <c r="AJ4866">
        <v>0.78121606160956403</v>
      </c>
      <c r="AK4866">
        <v>-23.042695399790901</v>
      </c>
    </row>
    <row r="4867" spans="1:37" x14ac:dyDescent="0.2">
      <c r="A4867" t="s">
        <v>15998</v>
      </c>
      <c r="B4867">
        <v>46675667</v>
      </c>
      <c r="C4867">
        <v>46675825</v>
      </c>
      <c r="D4867">
        <v>159</v>
      </c>
      <c r="E4867" t="s">
        <v>16578</v>
      </c>
      <c r="F4867">
        <v>4</v>
      </c>
      <c r="G4867" t="s">
        <v>16579</v>
      </c>
      <c r="H4867" t="s">
        <v>30987</v>
      </c>
      <c r="I4867">
        <v>20</v>
      </c>
      <c r="J4867">
        <v>46566356</v>
      </c>
      <c r="K4867">
        <v>46676075</v>
      </c>
      <c r="L4867">
        <v>109720</v>
      </c>
      <c r="M4867">
        <v>2</v>
      </c>
      <c r="N4867">
        <v>64849</v>
      </c>
      <c r="O4867" t="s">
        <v>16575</v>
      </c>
      <c r="P4867">
        <v>250</v>
      </c>
      <c r="Q4867" t="s">
        <v>16576</v>
      </c>
      <c r="R4867" t="s">
        <v>16577</v>
      </c>
      <c r="S4867" t="s">
        <v>34414</v>
      </c>
      <c r="T4867">
        <v>0.32911398597860803</v>
      </c>
      <c r="U4867">
        <v>0.603102917160658</v>
      </c>
      <c r="V4867">
        <v>20.763550196189101</v>
      </c>
      <c r="W4867">
        <v>0.38920677604595899</v>
      </c>
      <c r="X4867">
        <v>0.704072456322962</v>
      </c>
      <c r="Y4867">
        <v>-20.561916456586101</v>
      </c>
      <c r="Z4867">
        <v>0.306975110376564</v>
      </c>
      <c r="AA4867">
        <v>0.72610664078822296</v>
      </c>
      <c r="AB4867">
        <v>23.149610591781101</v>
      </c>
      <c r="AC4867">
        <v>0.75388744886274095</v>
      </c>
      <c r="AD4867">
        <v>0.87989882095915395</v>
      </c>
      <c r="AE4867">
        <v>2.4762008554322201</v>
      </c>
      <c r="AF4867">
        <v>0.64997455747578503</v>
      </c>
      <c r="AG4867">
        <v>0.80674443595273604</v>
      </c>
      <c r="AH4867">
        <v>-2.2005665432011101</v>
      </c>
      <c r="AI4867">
        <v>0.35038410267202102</v>
      </c>
      <c r="AJ4867">
        <v>0.78121606160956403</v>
      </c>
      <c r="AK4867">
        <v>-23.042695399790901</v>
      </c>
    </row>
    <row r="4868" spans="1:37" x14ac:dyDescent="0.2">
      <c r="A4868" t="s">
        <v>15998</v>
      </c>
      <c r="B4868">
        <v>46675825</v>
      </c>
      <c r="C4868">
        <v>46675983</v>
      </c>
      <c r="D4868">
        <v>159</v>
      </c>
      <c r="E4868" t="s">
        <v>16580</v>
      </c>
      <c r="F4868">
        <v>4</v>
      </c>
      <c r="G4868" t="s">
        <v>16581</v>
      </c>
      <c r="H4868" t="s">
        <v>30987</v>
      </c>
      <c r="I4868">
        <v>20</v>
      </c>
      <c r="J4868">
        <v>46566356</v>
      </c>
      <c r="K4868">
        <v>46676075</v>
      </c>
      <c r="L4868">
        <v>109720</v>
      </c>
      <c r="M4868">
        <v>2</v>
      </c>
      <c r="N4868">
        <v>64849</v>
      </c>
      <c r="O4868" t="s">
        <v>16575</v>
      </c>
      <c r="P4868">
        <v>92</v>
      </c>
      <c r="Q4868" t="s">
        <v>16576</v>
      </c>
      <c r="R4868" t="s">
        <v>16577</v>
      </c>
      <c r="S4868" t="s">
        <v>34414</v>
      </c>
      <c r="T4868">
        <v>0.32911398597860803</v>
      </c>
      <c r="U4868">
        <v>0.603102917160658</v>
      </c>
      <c r="V4868">
        <v>20.763550196189101</v>
      </c>
      <c r="W4868">
        <v>0.38920677604595899</v>
      </c>
      <c r="X4868">
        <v>0.704072456322962</v>
      </c>
      <c r="Y4868">
        <v>-20.561916456586101</v>
      </c>
      <c r="Z4868">
        <v>0.306975110376564</v>
      </c>
      <c r="AA4868">
        <v>0.72610664078822296</v>
      </c>
      <c r="AB4868">
        <v>22.997269888253399</v>
      </c>
      <c r="AC4868">
        <v>0.75388744886274095</v>
      </c>
      <c r="AD4868">
        <v>0.87989882095915395</v>
      </c>
      <c r="AE4868">
        <v>2.3062758749271799</v>
      </c>
      <c r="AF4868">
        <v>0.64997455747578503</v>
      </c>
      <c r="AG4868">
        <v>0.80674443595273604</v>
      </c>
      <c r="AH4868">
        <v>-2.0306415637980302</v>
      </c>
      <c r="AI4868">
        <v>0.35038410267202102</v>
      </c>
      <c r="AJ4868">
        <v>0.78121606160956403</v>
      </c>
      <c r="AK4868">
        <v>-22.890354697591398</v>
      </c>
    </row>
    <row r="4869" spans="1:37" x14ac:dyDescent="0.2">
      <c r="A4869" t="s">
        <v>15998</v>
      </c>
      <c r="B4869">
        <v>46710053</v>
      </c>
      <c r="C4869">
        <v>46710219</v>
      </c>
      <c r="D4869">
        <v>167</v>
      </c>
      <c r="E4869" t="s">
        <v>16582</v>
      </c>
      <c r="F4869">
        <v>13</v>
      </c>
      <c r="G4869" t="s">
        <v>16583</v>
      </c>
      <c r="H4869" t="s">
        <v>30987</v>
      </c>
      <c r="I4869">
        <v>20</v>
      </c>
      <c r="J4869">
        <v>46709699</v>
      </c>
      <c r="K4869">
        <v>46710437</v>
      </c>
      <c r="L4869">
        <v>739</v>
      </c>
      <c r="M4869">
        <v>1</v>
      </c>
      <c r="N4869">
        <v>81031</v>
      </c>
      <c r="O4869" t="s">
        <v>16584</v>
      </c>
      <c r="P4869">
        <v>354</v>
      </c>
      <c r="Q4869" t="s">
        <v>16585</v>
      </c>
      <c r="R4869" t="s">
        <v>16586</v>
      </c>
      <c r="S4869" t="s">
        <v>34415</v>
      </c>
      <c r="T4869">
        <v>0.32911398597860803</v>
      </c>
      <c r="U4869">
        <v>0.603102917160658</v>
      </c>
      <c r="V4869">
        <v>24.360254195579099</v>
      </c>
      <c r="W4869">
        <v>0.94541066367716797</v>
      </c>
      <c r="X4869">
        <v>0.95159051474143896</v>
      </c>
      <c r="Y4869">
        <v>-0.54992392602233198</v>
      </c>
      <c r="Z4869">
        <v>0.306975110376564</v>
      </c>
      <c r="AA4869">
        <v>0.72610664078822296</v>
      </c>
      <c r="AB4869">
        <v>24.042263881198</v>
      </c>
      <c r="AC4869">
        <v>0.71753805159658501</v>
      </c>
      <c r="AD4869">
        <v>0.87989882095915395</v>
      </c>
      <c r="AE4869">
        <v>-1.54992381323801</v>
      </c>
      <c r="AF4869">
        <v>0.61410715005536498</v>
      </c>
      <c r="AG4869">
        <v>0.80674443595273604</v>
      </c>
      <c r="AH4869">
        <v>1.82555823393096</v>
      </c>
      <c r="AI4869">
        <v>0.59609816080359102</v>
      </c>
      <c r="AJ4869">
        <v>0.78121606160956403</v>
      </c>
      <c r="AK4869">
        <v>0.31883147705930598</v>
      </c>
    </row>
    <row r="4870" spans="1:37" x14ac:dyDescent="0.2">
      <c r="A4870" t="s">
        <v>15998</v>
      </c>
      <c r="B4870">
        <v>46950261</v>
      </c>
      <c r="C4870">
        <v>46950495</v>
      </c>
      <c r="D4870">
        <v>235</v>
      </c>
      <c r="E4870" t="s">
        <v>16587</v>
      </c>
      <c r="F4870">
        <v>1</v>
      </c>
      <c r="G4870" t="s">
        <v>16588</v>
      </c>
      <c r="H4870" t="s">
        <v>34416</v>
      </c>
      <c r="I4870">
        <v>20</v>
      </c>
      <c r="J4870">
        <v>46978235</v>
      </c>
      <c r="K4870">
        <v>46990070</v>
      </c>
      <c r="L4870">
        <v>11836</v>
      </c>
      <c r="M4870">
        <v>1</v>
      </c>
      <c r="N4870">
        <v>2139</v>
      </c>
      <c r="O4870" t="s">
        <v>16589</v>
      </c>
      <c r="P4870">
        <v>-27740</v>
      </c>
      <c r="Q4870" t="s">
        <v>16590</v>
      </c>
      <c r="R4870" t="s">
        <v>16591</v>
      </c>
      <c r="S4870" t="s">
        <v>34417</v>
      </c>
      <c r="T4870">
        <v>0.35387198439864398</v>
      </c>
      <c r="U4870">
        <v>0.603102917160658</v>
      </c>
      <c r="V4870">
        <v>-20.1864407729541</v>
      </c>
      <c r="W4870">
        <v>0.123414495547065</v>
      </c>
      <c r="X4870">
        <v>0.704072456322962</v>
      </c>
      <c r="Y4870">
        <v>23.4499025409552</v>
      </c>
      <c r="Z4870">
        <v>0.184235113180511</v>
      </c>
      <c r="AA4870">
        <v>0.72610664078822296</v>
      </c>
      <c r="AB4870">
        <v>-20.1864407729541</v>
      </c>
      <c r="AC4870">
        <v>0.27780950890804001</v>
      </c>
      <c r="AD4870">
        <v>0.68253123924728298</v>
      </c>
      <c r="AE4870">
        <v>22.4499026668624</v>
      </c>
      <c r="AF4870">
        <v>0.501741946288212</v>
      </c>
      <c r="AG4870">
        <v>0.80674443595273604</v>
      </c>
      <c r="AH4870">
        <v>-19.2568311947628</v>
      </c>
      <c r="AI4870">
        <v>3.6185182304427702E-2</v>
      </c>
      <c r="AJ4870">
        <v>0.78121606160956403</v>
      </c>
      <c r="AK4870">
        <v>23.4499025409552</v>
      </c>
    </row>
    <row r="4871" spans="1:37" x14ac:dyDescent="0.2">
      <c r="A4871" t="s">
        <v>15998</v>
      </c>
      <c r="B4871">
        <v>47251249</v>
      </c>
      <c r="C4871">
        <v>47251390</v>
      </c>
      <c r="D4871">
        <v>142</v>
      </c>
      <c r="E4871" t="s">
        <v>16592</v>
      </c>
      <c r="F4871">
        <v>2</v>
      </c>
      <c r="G4871" t="s">
        <v>16593</v>
      </c>
      <c r="H4871" t="s">
        <v>34418</v>
      </c>
      <c r="I4871">
        <v>20</v>
      </c>
      <c r="J4871">
        <v>47210413</v>
      </c>
      <c r="K4871">
        <v>47298900</v>
      </c>
      <c r="L4871">
        <v>88488</v>
      </c>
      <c r="M4871">
        <v>2</v>
      </c>
      <c r="N4871">
        <v>23613</v>
      </c>
      <c r="O4871" t="s">
        <v>16594</v>
      </c>
      <c r="P4871">
        <v>47510</v>
      </c>
      <c r="Q4871" t="s">
        <v>16595</v>
      </c>
      <c r="R4871" t="s">
        <v>16596</v>
      </c>
      <c r="S4871" t="s">
        <v>34419</v>
      </c>
      <c r="T4871" t="s">
        <v>40</v>
      </c>
      <c r="U4871" t="s">
        <v>40</v>
      </c>
      <c r="V4871">
        <v>0</v>
      </c>
      <c r="W4871">
        <v>0.29261482077562401</v>
      </c>
      <c r="X4871">
        <v>0.704072456322962</v>
      </c>
      <c r="Y4871">
        <v>22.951565083449498</v>
      </c>
      <c r="Z4871" t="s">
        <v>40</v>
      </c>
      <c r="AA4871" t="s">
        <v>40</v>
      </c>
      <c r="AB4871">
        <v>0</v>
      </c>
      <c r="AC4871">
        <v>0.45677901822897599</v>
      </c>
      <c r="AD4871">
        <v>0.82872126865393902</v>
      </c>
      <c r="AE4871">
        <v>21.951565261304101</v>
      </c>
      <c r="AF4871" t="s">
        <v>40</v>
      </c>
      <c r="AG4871" t="s">
        <v>40</v>
      </c>
      <c r="AH4871">
        <v>0</v>
      </c>
      <c r="AI4871">
        <v>0.14667288820271701</v>
      </c>
      <c r="AJ4871">
        <v>0.78121606160956403</v>
      </c>
      <c r="AK4871">
        <v>22.951565083449498</v>
      </c>
    </row>
    <row r="4872" spans="1:37" x14ac:dyDescent="0.2">
      <c r="A4872" t="s">
        <v>15998</v>
      </c>
      <c r="B4872">
        <v>47251390</v>
      </c>
      <c r="C4872">
        <v>47251531</v>
      </c>
      <c r="D4872">
        <v>142</v>
      </c>
      <c r="E4872" t="s">
        <v>16597</v>
      </c>
      <c r="F4872">
        <v>2</v>
      </c>
      <c r="G4872" t="s">
        <v>16598</v>
      </c>
      <c r="H4872" t="s">
        <v>34418</v>
      </c>
      <c r="I4872">
        <v>20</v>
      </c>
      <c r="J4872">
        <v>47210413</v>
      </c>
      <c r="K4872">
        <v>47298900</v>
      </c>
      <c r="L4872">
        <v>88488</v>
      </c>
      <c r="M4872">
        <v>2</v>
      </c>
      <c r="N4872">
        <v>23613</v>
      </c>
      <c r="O4872" t="s">
        <v>16594</v>
      </c>
      <c r="P4872">
        <v>47369</v>
      </c>
      <c r="Q4872" t="s">
        <v>16595</v>
      </c>
      <c r="R4872" t="s">
        <v>16596</v>
      </c>
      <c r="S4872" t="s">
        <v>34419</v>
      </c>
      <c r="T4872" t="s">
        <v>40</v>
      </c>
      <c r="U4872" t="s">
        <v>40</v>
      </c>
      <c r="V4872">
        <v>0</v>
      </c>
      <c r="W4872">
        <v>0.29261482077562401</v>
      </c>
      <c r="X4872">
        <v>0.704072456322962</v>
      </c>
      <c r="Y4872">
        <v>22.951565083449498</v>
      </c>
      <c r="Z4872" t="s">
        <v>40</v>
      </c>
      <c r="AA4872" t="s">
        <v>40</v>
      </c>
      <c r="AB4872">
        <v>0</v>
      </c>
      <c r="AC4872">
        <v>0.45677901822897599</v>
      </c>
      <c r="AD4872">
        <v>0.82872126865393902</v>
      </c>
      <c r="AE4872">
        <v>21.951565261304101</v>
      </c>
      <c r="AF4872" t="s">
        <v>40</v>
      </c>
      <c r="AG4872" t="s">
        <v>40</v>
      </c>
      <c r="AH4872">
        <v>0</v>
      </c>
      <c r="AI4872">
        <v>0.14667288820271701</v>
      </c>
      <c r="AJ4872">
        <v>0.78121606160956403</v>
      </c>
      <c r="AK4872">
        <v>22.951565083449498</v>
      </c>
    </row>
    <row r="4873" spans="1:37" x14ac:dyDescent="0.2">
      <c r="A4873" t="s">
        <v>15998</v>
      </c>
      <c r="B4873">
        <v>47747919</v>
      </c>
      <c r="C4873">
        <v>47748075</v>
      </c>
      <c r="D4873">
        <v>157</v>
      </c>
      <c r="E4873" t="s">
        <v>16599</v>
      </c>
      <c r="F4873">
        <v>6</v>
      </c>
      <c r="G4873" t="s">
        <v>16600</v>
      </c>
      <c r="H4873" t="s">
        <v>34420</v>
      </c>
      <c r="I4873">
        <v>20</v>
      </c>
      <c r="J4873">
        <v>47684514</v>
      </c>
      <c r="K4873">
        <v>47757331</v>
      </c>
      <c r="L4873">
        <v>72818</v>
      </c>
      <c r="M4873">
        <v>2</v>
      </c>
      <c r="N4873">
        <v>55959</v>
      </c>
      <c r="O4873" t="s">
        <v>16601</v>
      </c>
      <c r="P4873">
        <v>9256</v>
      </c>
      <c r="Q4873" t="s">
        <v>16602</v>
      </c>
      <c r="R4873" t="s">
        <v>16603</v>
      </c>
      <c r="S4873" t="s">
        <v>34421</v>
      </c>
      <c r="T4873">
        <v>0.66022754424135199</v>
      </c>
      <c r="U4873">
        <v>0.86607720250301201</v>
      </c>
      <c r="V4873">
        <v>0.68854734239318605</v>
      </c>
      <c r="W4873">
        <v>0.91302576776974997</v>
      </c>
      <c r="X4873">
        <v>0.95159051474143896</v>
      </c>
      <c r="Y4873">
        <v>0.22500751716334499</v>
      </c>
      <c r="Z4873">
        <v>0.98645778095847303</v>
      </c>
      <c r="AA4873">
        <v>1</v>
      </c>
      <c r="AB4873">
        <v>0.14501309617222899</v>
      </c>
      <c r="AC4873">
        <v>0.83933418932210102</v>
      </c>
      <c r="AD4873">
        <v>0.94068432309766403</v>
      </c>
      <c r="AE4873">
        <v>-0.168049755448092</v>
      </c>
      <c r="AF4873">
        <v>0.41463871924248602</v>
      </c>
      <c r="AG4873">
        <v>0.80674443595273604</v>
      </c>
      <c r="AH4873">
        <v>1.0154120885381599</v>
      </c>
      <c r="AI4873">
        <v>0.70251746730710596</v>
      </c>
      <c r="AJ4873">
        <v>0.86866916677014605</v>
      </c>
      <c r="AK4873">
        <v>0.50400666666930904</v>
      </c>
    </row>
    <row r="4874" spans="1:37" x14ac:dyDescent="0.2">
      <c r="A4874" t="s">
        <v>15998</v>
      </c>
      <c r="B4874">
        <v>47748140</v>
      </c>
      <c r="C4874">
        <v>47748295</v>
      </c>
      <c r="D4874">
        <v>156</v>
      </c>
      <c r="E4874" t="s">
        <v>16604</v>
      </c>
      <c r="F4874">
        <v>4</v>
      </c>
      <c r="G4874" t="s">
        <v>16605</v>
      </c>
      <c r="H4874" t="s">
        <v>34420</v>
      </c>
      <c r="I4874">
        <v>20</v>
      </c>
      <c r="J4874">
        <v>47684514</v>
      </c>
      <c r="K4874">
        <v>47757331</v>
      </c>
      <c r="L4874">
        <v>72818</v>
      </c>
      <c r="M4874">
        <v>2</v>
      </c>
      <c r="N4874">
        <v>55959</v>
      </c>
      <c r="O4874" t="s">
        <v>16601</v>
      </c>
      <c r="P4874">
        <v>9036</v>
      </c>
      <c r="Q4874" t="s">
        <v>16602</v>
      </c>
      <c r="R4874" t="s">
        <v>16603</v>
      </c>
      <c r="S4874" t="s">
        <v>34421</v>
      </c>
      <c r="T4874" t="s">
        <v>40</v>
      </c>
      <c r="U4874" t="s">
        <v>40</v>
      </c>
      <c r="V4874">
        <v>0</v>
      </c>
      <c r="W4874">
        <v>0.123414495547065</v>
      </c>
      <c r="X4874">
        <v>0.704072456322962</v>
      </c>
      <c r="Y4874">
        <v>24.995243297995302</v>
      </c>
      <c r="Z4874">
        <v>0.48464167878831399</v>
      </c>
      <c r="AA4874">
        <v>0.84435025072159198</v>
      </c>
      <c r="AB4874">
        <v>20.491160609121899</v>
      </c>
      <c r="AC4874">
        <v>0.27780950890804001</v>
      </c>
      <c r="AD4874">
        <v>0.68253123924728298</v>
      </c>
      <c r="AE4874">
        <v>23.995243341132898</v>
      </c>
      <c r="AF4874">
        <v>0.501741946288212</v>
      </c>
      <c r="AG4874">
        <v>0.80674443595273604</v>
      </c>
      <c r="AH4874">
        <v>-20.454634758195699</v>
      </c>
      <c r="AI4874">
        <v>3.6185182304427702E-2</v>
      </c>
      <c r="AJ4874">
        <v>0.78121606160956403</v>
      </c>
      <c r="AK4874">
        <v>24.995243297995302</v>
      </c>
    </row>
    <row r="4875" spans="1:37" x14ac:dyDescent="0.2">
      <c r="A4875" t="s">
        <v>15998</v>
      </c>
      <c r="B4875">
        <v>47894718</v>
      </c>
      <c r="C4875">
        <v>47894860</v>
      </c>
      <c r="D4875">
        <v>143</v>
      </c>
      <c r="E4875" t="s">
        <v>16606</v>
      </c>
      <c r="F4875">
        <v>4</v>
      </c>
      <c r="G4875" t="s">
        <v>16607</v>
      </c>
      <c r="H4875" t="s">
        <v>31000</v>
      </c>
      <c r="I4875">
        <v>20</v>
      </c>
      <c r="J4875">
        <v>47950797</v>
      </c>
      <c r="K4875">
        <v>47953399</v>
      </c>
      <c r="L4875">
        <v>2603</v>
      </c>
      <c r="M4875">
        <v>1</v>
      </c>
      <c r="N4875">
        <v>105372637</v>
      </c>
      <c r="O4875" t="s">
        <v>16608</v>
      </c>
      <c r="P4875">
        <v>-55937</v>
      </c>
      <c r="Q4875" t="s">
        <v>40</v>
      </c>
      <c r="R4875" t="s">
        <v>16609</v>
      </c>
      <c r="S4875" t="s">
        <v>34422</v>
      </c>
      <c r="T4875">
        <v>0.97213403838398904</v>
      </c>
      <c r="U4875">
        <v>1</v>
      </c>
      <c r="V4875">
        <v>0.91958319368694397</v>
      </c>
      <c r="W4875">
        <v>0.89107655920673101</v>
      </c>
      <c r="X4875">
        <v>0.95159051474143896</v>
      </c>
      <c r="Y4875">
        <v>0.50637066176177004</v>
      </c>
      <c r="Z4875">
        <v>0.93459220503170903</v>
      </c>
      <c r="AA4875">
        <v>0.99919698600769702</v>
      </c>
      <c r="AB4875">
        <v>1.0760851094794099</v>
      </c>
      <c r="AC4875">
        <v>0.88945902157151002</v>
      </c>
      <c r="AD4875">
        <v>0.94068432309766403</v>
      </c>
      <c r="AE4875">
        <v>6.5178757542206894E-2</v>
      </c>
      <c r="AF4875">
        <v>1</v>
      </c>
      <c r="AG4875">
        <v>1</v>
      </c>
      <c r="AH4875">
        <v>0.210455652456638</v>
      </c>
      <c r="AI4875">
        <v>0.91725052871964496</v>
      </c>
      <c r="AJ4875">
        <v>0.98621344597861504</v>
      </c>
      <c r="AK4875">
        <v>0.73812359781049697</v>
      </c>
    </row>
    <row r="4876" spans="1:37" x14ac:dyDescent="0.2">
      <c r="A4876" t="s">
        <v>15998</v>
      </c>
      <c r="B4876">
        <v>47894860</v>
      </c>
      <c r="C4876">
        <v>47895002</v>
      </c>
      <c r="D4876">
        <v>143</v>
      </c>
      <c r="E4876" t="s">
        <v>16610</v>
      </c>
      <c r="F4876">
        <v>6</v>
      </c>
      <c r="G4876" t="s">
        <v>16611</v>
      </c>
      <c r="H4876" t="s">
        <v>31000</v>
      </c>
      <c r="I4876">
        <v>20</v>
      </c>
      <c r="J4876">
        <v>47950797</v>
      </c>
      <c r="K4876">
        <v>47953399</v>
      </c>
      <c r="L4876">
        <v>2603</v>
      </c>
      <c r="M4876">
        <v>1</v>
      </c>
      <c r="N4876">
        <v>105372637</v>
      </c>
      <c r="O4876" t="s">
        <v>16608</v>
      </c>
      <c r="P4876">
        <v>-55795</v>
      </c>
      <c r="Q4876" t="s">
        <v>40</v>
      </c>
      <c r="R4876" t="s">
        <v>16609</v>
      </c>
      <c r="S4876" t="s">
        <v>34422</v>
      </c>
      <c r="T4876">
        <v>0.97213403838398904</v>
      </c>
      <c r="U4876">
        <v>1</v>
      </c>
      <c r="V4876">
        <v>0.91958319368694397</v>
      </c>
      <c r="W4876">
        <v>0.89107655920673101</v>
      </c>
      <c r="X4876">
        <v>0.95159051474143896</v>
      </c>
      <c r="Y4876">
        <v>0.50637066176177004</v>
      </c>
      <c r="Z4876">
        <v>0.93459220503170903</v>
      </c>
      <c r="AA4876">
        <v>0.99919698600769702</v>
      </c>
      <c r="AB4876">
        <v>1.0760851094794099</v>
      </c>
      <c r="AC4876">
        <v>0.88945902157151002</v>
      </c>
      <c r="AD4876">
        <v>0.94068432309766403</v>
      </c>
      <c r="AE4876">
        <v>6.5178757542206894E-2</v>
      </c>
      <c r="AF4876">
        <v>1</v>
      </c>
      <c r="AG4876">
        <v>1</v>
      </c>
      <c r="AH4876">
        <v>0.210455652456638</v>
      </c>
      <c r="AI4876">
        <v>0.91725052871964496</v>
      </c>
      <c r="AJ4876">
        <v>0.98621344597861504</v>
      </c>
      <c r="AK4876">
        <v>0.73812359781049697</v>
      </c>
    </row>
    <row r="4877" spans="1:37" x14ac:dyDescent="0.2">
      <c r="A4877" t="s">
        <v>15998</v>
      </c>
      <c r="B4877">
        <v>47994401</v>
      </c>
      <c r="C4877">
        <v>47994543</v>
      </c>
      <c r="D4877">
        <v>143</v>
      </c>
      <c r="E4877" t="s">
        <v>16612</v>
      </c>
      <c r="F4877">
        <v>2</v>
      </c>
      <c r="G4877" t="s">
        <v>16613</v>
      </c>
      <c r="H4877" t="s">
        <v>31000</v>
      </c>
      <c r="I4877">
        <v>20</v>
      </c>
      <c r="J4877">
        <v>47979102</v>
      </c>
      <c r="K4877">
        <v>47990127</v>
      </c>
      <c r="L4877">
        <v>11026</v>
      </c>
      <c r="M4877">
        <v>2</v>
      </c>
      <c r="N4877">
        <v>101927457</v>
      </c>
      <c r="O4877" t="s">
        <v>16614</v>
      </c>
      <c r="P4877">
        <v>-4274</v>
      </c>
      <c r="Q4877" t="s">
        <v>40</v>
      </c>
      <c r="R4877" t="s">
        <v>16615</v>
      </c>
      <c r="S4877" t="s">
        <v>34423</v>
      </c>
      <c r="T4877">
        <v>0.31985151256684802</v>
      </c>
      <c r="U4877">
        <v>0.603102917160658</v>
      </c>
      <c r="V4877">
        <v>0.27528246112547899</v>
      </c>
      <c r="W4877">
        <v>0.28616892995660698</v>
      </c>
      <c r="X4877">
        <v>0.704072456322962</v>
      </c>
      <c r="Y4877">
        <v>0.34094896676965297</v>
      </c>
      <c r="Z4877">
        <v>0.45877421332900298</v>
      </c>
      <c r="AA4877">
        <v>0.84435025072159198</v>
      </c>
      <c r="AB4877">
        <v>0.14908909223206501</v>
      </c>
      <c r="AC4877">
        <v>0.67506708833399298</v>
      </c>
      <c r="AD4877">
        <v>0.87989882095915395</v>
      </c>
      <c r="AE4877">
        <v>6.9583388778574201E-2</v>
      </c>
      <c r="AF4877">
        <v>0.32785567695152201</v>
      </c>
      <c r="AG4877">
        <v>0.70900998117040304</v>
      </c>
      <c r="AH4877">
        <v>0.27379453501182799</v>
      </c>
      <c r="AI4877">
        <v>9.8329928113627105E-2</v>
      </c>
      <c r="AJ4877">
        <v>0.78121606160956403</v>
      </c>
      <c r="AK4877">
        <v>0.45481629285174902</v>
      </c>
    </row>
    <row r="4878" spans="1:37" x14ac:dyDescent="0.2">
      <c r="A4878" t="s">
        <v>15998</v>
      </c>
      <c r="B4878">
        <v>48032380</v>
      </c>
      <c r="C4878">
        <v>48032680</v>
      </c>
      <c r="D4878">
        <v>301</v>
      </c>
      <c r="E4878" t="s">
        <v>16616</v>
      </c>
      <c r="F4878">
        <v>1</v>
      </c>
      <c r="G4878" t="s">
        <v>16617</v>
      </c>
      <c r="H4878" t="s">
        <v>34424</v>
      </c>
      <c r="I4878">
        <v>20</v>
      </c>
      <c r="J4878">
        <v>48025245</v>
      </c>
      <c r="K4878">
        <v>48060271</v>
      </c>
      <c r="L4878">
        <v>35027</v>
      </c>
      <c r="M4878">
        <v>1</v>
      </c>
      <c r="N4878">
        <v>105372639</v>
      </c>
      <c r="O4878" t="s">
        <v>16618</v>
      </c>
      <c r="P4878">
        <v>7135</v>
      </c>
      <c r="Q4878" t="s">
        <v>40</v>
      </c>
      <c r="R4878" t="s">
        <v>16619</v>
      </c>
      <c r="S4878" t="s">
        <v>34425</v>
      </c>
      <c r="T4878">
        <v>0.254431078355565</v>
      </c>
      <c r="U4878">
        <v>0.603102917160658</v>
      </c>
      <c r="V4878">
        <v>3.15717453983883</v>
      </c>
      <c r="W4878">
        <v>3.7881618667367001E-2</v>
      </c>
      <c r="X4878">
        <v>0.704072456322962</v>
      </c>
      <c r="Y4878">
        <v>4.1867170354469199</v>
      </c>
      <c r="Z4878">
        <v>0.29745465422369399</v>
      </c>
      <c r="AA4878">
        <v>0.72610664078822296</v>
      </c>
      <c r="AB4878">
        <v>3.01799797536099</v>
      </c>
      <c r="AC4878">
        <v>0.24351066465701501</v>
      </c>
      <c r="AD4878">
        <v>0.68253123924728298</v>
      </c>
      <c r="AE4878">
        <v>3.1867171032007899</v>
      </c>
      <c r="AF4878">
        <v>0.36620419616503802</v>
      </c>
      <c r="AG4878">
        <v>0.76871240086303505</v>
      </c>
      <c r="AH4878">
        <v>1.1707592560879001</v>
      </c>
      <c r="AI4878">
        <v>3.3000390834228301E-3</v>
      </c>
      <c r="AJ4878">
        <v>0.78121606160956403</v>
      </c>
      <c r="AK4878">
        <v>5.0554714829034797</v>
      </c>
    </row>
    <row r="4879" spans="1:37" x14ac:dyDescent="0.2">
      <c r="A4879" t="s">
        <v>15998</v>
      </c>
      <c r="B4879">
        <v>48474894</v>
      </c>
      <c r="C4879">
        <v>48475045</v>
      </c>
      <c r="D4879">
        <v>152</v>
      </c>
      <c r="E4879" t="s">
        <v>16620</v>
      </c>
      <c r="F4879">
        <v>3</v>
      </c>
      <c r="G4879" t="s">
        <v>16621</v>
      </c>
      <c r="H4879" t="s">
        <v>31000</v>
      </c>
      <c r="I4879">
        <v>20</v>
      </c>
      <c r="J4879">
        <v>48471308</v>
      </c>
      <c r="K4879">
        <v>48472414</v>
      </c>
      <c r="L4879">
        <v>1107</v>
      </c>
      <c r="M4879">
        <v>1</v>
      </c>
      <c r="N4879">
        <v>105372645</v>
      </c>
      <c r="O4879" t="s">
        <v>16622</v>
      </c>
      <c r="P4879">
        <v>3586</v>
      </c>
      <c r="Q4879" t="s">
        <v>40</v>
      </c>
      <c r="R4879" t="s">
        <v>16623</v>
      </c>
      <c r="S4879" t="s">
        <v>34426</v>
      </c>
      <c r="T4879" t="s">
        <v>40</v>
      </c>
      <c r="U4879" t="s">
        <v>40</v>
      </c>
      <c r="V4879">
        <v>0</v>
      </c>
      <c r="W4879">
        <v>0.29261482077562401</v>
      </c>
      <c r="X4879">
        <v>0.704072456322962</v>
      </c>
      <c r="Y4879">
        <v>24.1740095598064</v>
      </c>
      <c r="Z4879">
        <v>0.306975110376564</v>
      </c>
      <c r="AA4879">
        <v>0.72610664078822296</v>
      </c>
      <c r="AB4879">
        <v>24.468150960968099</v>
      </c>
      <c r="AC4879">
        <v>0.27780950890804001</v>
      </c>
      <c r="AD4879">
        <v>0.68253123924728298</v>
      </c>
      <c r="AE4879">
        <v>24.505625664792898</v>
      </c>
      <c r="AF4879">
        <v>0.32549523997010099</v>
      </c>
      <c r="AG4879">
        <v>0.70473078222419605</v>
      </c>
      <c r="AH4879">
        <v>-24.431625086536901</v>
      </c>
      <c r="AI4879">
        <v>0.59609816080359102</v>
      </c>
      <c r="AJ4879">
        <v>0.78121606160956403</v>
      </c>
      <c r="AK4879">
        <v>0.54331661937754205</v>
      </c>
    </row>
    <row r="4880" spans="1:37" x14ac:dyDescent="0.2">
      <c r="A4880" t="s">
        <v>15998</v>
      </c>
      <c r="B4880">
        <v>48475056</v>
      </c>
      <c r="C4880">
        <v>48475113</v>
      </c>
      <c r="D4880">
        <v>58</v>
      </c>
      <c r="E4880" t="s">
        <v>16624</v>
      </c>
      <c r="F4880">
        <v>0</v>
      </c>
      <c r="G4880" t="s">
        <v>16625</v>
      </c>
      <c r="H4880" t="s">
        <v>31000</v>
      </c>
      <c r="I4880">
        <v>20</v>
      </c>
      <c r="J4880">
        <v>48471308</v>
      </c>
      <c r="K4880">
        <v>48472414</v>
      </c>
      <c r="L4880">
        <v>1107</v>
      </c>
      <c r="M4880">
        <v>1</v>
      </c>
      <c r="N4880">
        <v>105372645</v>
      </c>
      <c r="O4880" t="s">
        <v>16622</v>
      </c>
      <c r="P4880">
        <v>3748</v>
      </c>
      <c r="Q4880" t="s">
        <v>40</v>
      </c>
      <c r="R4880" t="s">
        <v>16623</v>
      </c>
      <c r="S4880" t="s">
        <v>34426</v>
      </c>
      <c r="T4880" t="s">
        <v>40</v>
      </c>
      <c r="U4880" t="s">
        <v>40</v>
      </c>
      <c r="V4880">
        <v>0</v>
      </c>
      <c r="W4880">
        <v>0.29261482077562401</v>
      </c>
      <c r="X4880">
        <v>0.704072456322962</v>
      </c>
      <c r="Y4880">
        <v>24.3115130766272</v>
      </c>
      <c r="Z4880">
        <v>0.306975110376564</v>
      </c>
      <c r="AA4880">
        <v>0.72610664078822296</v>
      </c>
      <c r="AB4880">
        <v>24.524363071084501</v>
      </c>
      <c r="AC4880">
        <v>0.27780950890804001</v>
      </c>
      <c r="AD4880">
        <v>0.68253123924728298</v>
      </c>
      <c r="AE4880">
        <v>24.561837774970101</v>
      </c>
      <c r="AF4880">
        <v>0.32549523997010099</v>
      </c>
      <c r="AG4880">
        <v>0.70473078222419605</v>
      </c>
      <c r="AH4880">
        <v>-24.487837196592402</v>
      </c>
      <c r="AI4880">
        <v>0.59609816080359102</v>
      </c>
      <c r="AJ4880">
        <v>0.78121606160956403</v>
      </c>
      <c r="AK4880">
        <v>0.68082013619832904</v>
      </c>
    </row>
    <row r="4881" spans="1:37" x14ac:dyDescent="0.2">
      <c r="A4881" t="s">
        <v>15998</v>
      </c>
      <c r="B4881">
        <v>48475127</v>
      </c>
      <c r="C4881">
        <v>48475283</v>
      </c>
      <c r="D4881">
        <v>157</v>
      </c>
      <c r="E4881" t="s">
        <v>16626</v>
      </c>
      <c r="F4881">
        <v>0</v>
      </c>
      <c r="G4881" t="s">
        <v>16627</v>
      </c>
      <c r="H4881" t="s">
        <v>31000</v>
      </c>
      <c r="I4881">
        <v>20</v>
      </c>
      <c r="J4881">
        <v>48471308</v>
      </c>
      <c r="K4881">
        <v>48472414</v>
      </c>
      <c r="L4881">
        <v>1107</v>
      </c>
      <c r="M4881">
        <v>1</v>
      </c>
      <c r="N4881">
        <v>105372645</v>
      </c>
      <c r="O4881" t="s">
        <v>16622</v>
      </c>
      <c r="P4881">
        <v>3819</v>
      </c>
      <c r="Q4881" t="s">
        <v>40</v>
      </c>
      <c r="R4881" t="s">
        <v>16623</v>
      </c>
      <c r="S4881" t="s">
        <v>34426</v>
      </c>
      <c r="T4881" t="s">
        <v>40</v>
      </c>
      <c r="U4881" t="s">
        <v>40</v>
      </c>
      <c r="V4881">
        <v>0</v>
      </c>
      <c r="W4881">
        <v>0.29261482077562401</v>
      </c>
      <c r="X4881">
        <v>0.704072456322962</v>
      </c>
      <c r="Y4881">
        <v>24.3115130766272</v>
      </c>
      <c r="Z4881">
        <v>0.306975110376564</v>
      </c>
      <c r="AA4881">
        <v>0.72610664078822296</v>
      </c>
      <c r="AB4881">
        <v>24.524363071084501</v>
      </c>
      <c r="AC4881">
        <v>0.27780950890804001</v>
      </c>
      <c r="AD4881">
        <v>0.68253123924728298</v>
      </c>
      <c r="AE4881">
        <v>24.561837774970101</v>
      </c>
      <c r="AF4881">
        <v>0.32549523997010099</v>
      </c>
      <c r="AG4881">
        <v>0.70473078222419605</v>
      </c>
      <c r="AH4881">
        <v>-24.487837196592402</v>
      </c>
      <c r="AI4881">
        <v>0.59609816080359102</v>
      </c>
      <c r="AJ4881">
        <v>0.78121606160956403</v>
      </c>
      <c r="AK4881">
        <v>0.68082013619832904</v>
      </c>
    </row>
    <row r="4882" spans="1:37" x14ac:dyDescent="0.2">
      <c r="A4882" t="s">
        <v>15998</v>
      </c>
      <c r="B4882">
        <v>48475308</v>
      </c>
      <c r="C4882">
        <v>48475502</v>
      </c>
      <c r="D4882">
        <v>195</v>
      </c>
      <c r="E4882" t="s">
        <v>16628</v>
      </c>
      <c r="F4882">
        <v>4</v>
      </c>
      <c r="G4882" t="s">
        <v>16629</v>
      </c>
      <c r="H4882" t="s">
        <v>31000</v>
      </c>
      <c r="I4882">
        <v>20</v>
      </c>
      <c r="J4882">
        <v>48471308</v>
      </c>
      <c r="K4882">
        <v>48472414</v>
      </c>
      <c r="L4882">
        <v>1107</v>
      </c>
      <c r="M4882">
        <v>1</v>
      </c>
      <c r="N4882">
        <v>105372645</v>
      </c>
      <c r="O4882" t="s">
        <v>16622</v>
      </c>
      <c r="P4882">
        <v>4000</v>
      </c>
      <c r="Q4882" t="s">
        <v>40</v>
      </c>
      <c r="R4882" t="s">
        <v>16623</v>
      </c>
      <c r="S4882" t="s">
        <v>34426</v>
      </c>
      <c r="T4882" t="s">
        <v>40</v>
      </c>
      <c r="U4882" t="s">
        <v>40</v>
      </c>
      <c r="V4882">
        <v>0</v>
      </c>
      <c r="W4882">
        <v>0.29261482077562401</v>
      </c>
      <c r="X4882">
        <v>0.704072456322962</v>
      </c>
      <c r="Y4882">
        <v>24.3115130766272</v>
      </c>
      <c r="Z4882">
        <v>0.306975110376564</v>
      </c>
      <c r="AA4882">
        <v>0.72610664078822296</v>
      </c>
      <c r="AB4882">
        <v>24.524363071084501</v>
      </c>
      <c r="AC4882">
        <v>0.27780950890804001</v>
      </c>
      <c r="AD4882">
        <v>0.68253123924728298</v>
      </c>
      <c r="AE4882">
        <v>24.561837774970101</v>
      </c>
      <c r="AF4882">
        <v>0.32549523997010099</v>
      </c>
      <c r="AG4882">
        <v>0.70473078222419605</v>
      </c>
      <c r="AH4882">
        <v>-24.487837196592402</v>
      </c>
      <c r="AI4882">
        <v>0.59609816080359102</v>
      </c>
      <c r="AJ4882">
        <v>0.78121606160956403</v>
      </c>
      <c r="AK4882">
        <v>0.68082013619832904</v>
      </c>
    </row>
    <row r="4883" spans="1:37" x14ac:dyDescent="0.2">
      <c r="A4883" t="s">
        <v>15998</v>
      </c>
      <c r="B4883">
        <v>48512017</v>
      </c>
      <c r="C4883">
        <v>48512158</v>
      </c>
      <c r="D4883">
        <v>142</v>
      </c>
      <c r="E4883" t="s">
        <v>16630</v>
      </c>
      <c r="F4883">
        <v>4</v>
      </c>
      <c r="G4883" t="s">
        <v>16631</v>
      </c>
      <c r="H4883" t="s">
        <v>31000</v>
      </c>
      <c r="I4883">
        <v>20</v>
      </c>
      <c r="J4883">
        <v>48471308</v>
      </c>
      <c r="K4883">
        <v>48472414</v>
      </c>
      <c r="L4883">
        <v>1107</v>
      </c>
      <c r="M4883">
        <v>1</v>
      </c>
      <c r="N4883">
        <v>105372645</v>
      </c>
      <c r="O4883" t="s">
        <v>16622</v>
      </c>
      <c r="P4883">
        <v>40709</v>
      </c>
      <c r="Q4883" t="s">
        <v>40</v>
      </c>
      <c r="R4883" t="s">
        <v>16623</v>
      </c>
      <c r="S4883" t="s">
        <v>34426</v>
      </c>
      <c r="T4883">
        <v>0.32911398597860803</v>
      </c>
      <c r="U4883">
        <v>0.603102917160658</v>
      </c>
      <c r="V4883">
        <v>23.2753981416108</v>
      </c>
      <c r="W4883">
        <v>0.89107655920673101</v>
      </c>
      <c r="X4883">
        <v>0.95159051474143896</v>
      </c>
      <c r="Y4883">
        <v>0.31253971414099302</v>
      </c>
      <c r="Z4883">
        <v>0.306975110376564</v>
      </c>
      <c r="AA4883">
        <v>0.72610664078822296</v>
      </c>
      <c r="AB4883">
        <v>23.330494669202299</v>
      </c>
      <c r="AC4883">
        <v>0.75388744886274095</v>
      </c>
      <c r="AD4883">
        <v>0.87989882095915395</v>
      </c>
      <c r="AE4883">
        <v>-0.68746015427729801</v>
      </c>
      <c r="AF4883">
        <v>0.64997455747578503</v>
      </c>
      <c r="AG4883">
        <v>0.80674443595273604</v>
      </c>
      <c r="AH4883">
        <v>0.96309456172563601</v>
      </c>
      <c r="AI4883">
        <v>0.56157887380500204</v>
      </c>
      <c r="AJ4883">
        <v>0.78121606160956403</v>
      </c>
      <c r="AK4883">
        <v>1.18129504587165</v>
      </c>
    </row>
    <row r="4884" spans="1:37" x14ac:dyDescent="0.2">
      <c r="A4884" t="s">
        <v>15998</v>
      </c>
      <c r="B4884">
        <v>48512158</v>
      </c>
      <c r="C4884">
        <v>48512299</v>
      </c>
      <c r="D4884">
        <v>142</v>
      </c>
      <c r="E4884" t="s">
        <v>16632</v>
      </c>
      <c r="F4884">
        <v>4</v>
      </c>
      <c r="G4884" t="s">
        <v>16633</v>
      </c>
      <c r="H4884" t="s">
        <v>31000</v>
      </c>
      <c r="I4884">
        <v>20</v>
      </c>
      <c r="J4884">
        <v>48471308</v>
      </c>
      <c r="K4884">
        <v>48472414</v>
      </c>
      <c r="L4884">
        <v>1107</v>
      </c>
      <c r="M4884">
        <v>1</v>
      </c>
      <c r="N4884">
        <v>105372645</v>
      </c>
      <c r="O4884" t="s">
        <v>16622</v>
      </c>
      <c r="P4884">
        <v>40850</v>
      </c>
      <c r="Q4884" t="s">
        <v>40</v>
      </c>
      <c r="R4884" t="s">
        <v>16623</v>
      </c>
      <c r="S4884" t="s">
        <v>34426</v>
      </c>
      <c r="T4884">
        <v>0.32911398597860803</v>
      </c>
      <c r="U4884">
        <v>0.603102917160658</v>
      </c>
      <c r="V4884">
        <v>23.2753981416108</v>
      </c>
      <c r="W4884">
        <v>0.89107655920673101</v>
      </c>
      <c r="X4884">
        <v>0.95159051474143896</v>
      </c>
      <c r="Y4884">
        <v>0.31253971414099302</v>
      </c>
      <c r="Z4884">
        <v>0.306975110376564</v>
      </c>
      <c r="AA4884">
        <v>0.72610664078822296</v>
      </c>
      <c r="AB4884">
        <v>23.330494669202299</v>
      </c>
      <c r="AC4884">
        <v>0.75388744886274095</v>
      </c>
      <c r="AD4884">
        <v>0.87989882095915395</v>
      </c>
      <c r="AE4884">
        <v>-0.68746015427729801</v>
      </c>
      <c r="AF4884">
        <v>0.64997455747578503</v>
      </c>
      <c r="AG4884">
        <v>0.80674443595273604</v>
      </c>
      <c r="AH4884">
        <v>0.96309456172563601</v>
      </c>
      <c r="AI4884">
        <v>0.56157887380500204</v>
      </c>
      <c r="AJ4884">
        <v>0.78121606160956403</v>
      </c>
      <c r="AK4884">
        <v>1.18129504587165</v>
      </c>
    </row>
    <row r="4885" spans="1:37" x14ac:dyDescent="0.2">
      <c r="A4885" t="s">
        <v>15998</v>
      </c>
      <c r="B4885">
        <v>48516247</v>
      </c>
      <c r="C4885">
        <v>48516388</v>
      </c>
      <c r="D4885">
        <v>142</v>
      </c>
      <c r="E4885" t="s">
        <v>16634</v>
      </c>
      <c r="F4885">
        <v>6</v>
      </c>
      <c r="G4885" t="s">
        <v>16635</v>
      </c>
      <c r="H4885" t="s">
        <v>31000</v>
      </c>
      <c r="I4885">
        <v>20</v>
      </c>
      <c r="J4885">
        <v>48471308</v>
      </c>
      <c r="K4885">
        <v>48472414</v>
      </c>
      <c r="L4885">
        <v>1107</v>
      </c>
      <c r="M4885">
        <v>1</v>
      </c>
      <c r="N4885">
        <v>105372645</v>
      </c>
      <c r="O4885" t="s">
        <v>16622</v>
      </c>
      <c r="P4885">
        <v>44939</v>
      </c>
      <c r="Q4885" t="s">
        <v>40</v>
      </c>
      <c r="R4885" t="s">
        <v>16623</v>
      </c>
      <c r="S4885" t="s">
        <v>34426</v>
      </c>
      <c r="T4885">
        <v>0.37540393893975199</v>
      </c>
      <c r="U4885">
        <v>0.63021465694884504</v>
      </c>
      <c r="V4885">
        <v>-1.09657939860202</v>
      </c>
      <c r="W4885">
        <v>0.13496246468520501</v>
      </c>
      <c r="X4885">
        <v>0.704072456322962</v>
      </c>
      <c r="Y4885">
        <v>-1.89161492228946</v>
      </c>
      <c r="Z4885">
        <v>0.616799557564497</v>
      </c>
      <c r="AA4885">
        <v>0.84521697243271998</v>
      </c>
      <c r="AB4885">
        <v>-1.2050107737111599</v>
      </c>
      <c r="AC4885">
        <v>4.8127880280180897E-2</v>
      </c>
      <c r="AD4885">
        <v>0.57684129297949804</v>
      </c>
      <c r="AE4885">
        <v>-2.7585356151415299</v>
      </c>
      <c r="AF4885">
        <v>0.304580088823656</v>
      </c>
      <c r="AG4885">
        <v>0.70473078222419605</v>
      </c>
      <c r="AH4885">
        <v>-0.61079761865502202</v>
      </c>
      <c r="AI4885">
        <v>0.317829301221008</v>
      </c>
      <c r="AJ4885">
        <v>0.78121606160956403</v>
      </c>
      <c r="AK4885">
        <v>-1.0535678832588999</v>
      </c>
    </row>
    <row r="4886" spans="1:37" x14ac:dyDescent="0.2">
      <c r="A4886" t="s">
        <v>15998</v>
      </c>
      <c r="B4886">
        <v>48691779</v>
      </c>
      <c r="C4886">
        <v>48691983</v>
      </c>
      <c r="D4886">
        <v>205</v>
      </c>
      <c r="E4886" t="s">
        <v>16636</v>
      </c>
      <c r="F4886">
        <v>4</v>
      </c>
      <c r="G4886" t="s">
        <v>16637</v>
      </c>
      <c r="H4886" t="s">
        <v>34427</v>
      </c>
      <c r="I4886">
        <v>20</v>
      </c>
      <c r="J4886">
        <v>48624252</v>
      </c>
      <c r="K4886">
        <v>48657127</v>
      </c>
      <c r="L4886">
        <v>32876</v>
      </c>
      <c r="M4886">
        <v>2</v>
      </c>
      <c r="N4886">
        <v>57580</v>
      </c>
      <c r="O4886" t="s">
        <v>16638</v>
      </c>
      <c r="P4886">
        <v>-34652</v>
      </c>
      <c r="Q4886" t="s">
        <v>16639</v>
      </c>
      <c r="R4886" t="s">
        <v>16640</v>
      </c>
      <c r="S4886" t="s">
        <v>34428</v>
      </c>
      <c r="T4886">
        <v>0.35387198439864398</v>
      </c>
      <c r="U4886">
        <v>0.603102917160658</v>
      </c>
      <c r="V4886">
        <v>-23.458338965874301</v>
      </c>
      <c r="W4886">
        <v>0.65075386537994595</v>
      </c>
      <c r="X4886">
        <v>0.94119559056004798</v>
      </c>
      <c r="Y4886">
        <v>-2.0703185334557599</v>
      </c>
      <c r="Z4886">
        <v>0.65379035313853895</v>
      </c>
      <c r="AA4886">
        <v>0.84521697243271998</v>
      </c>
      <c r="AB4886">
        <v>-1.5858935541119801</v>
      </c>
      <c r="AC4886">
        <v>0.283630615332017</v>
      </c>
      <c r="AD4886">
        <v>0.68253123924728298</v>
      </c>
      <c r="AE4886">
        <v>-3.0703181777467301</v>
      </c>
      <c r="AF4886">
        <v>0.32549523997010099</v>
      </c>
      <c r="AG4886">
        <v>0.70473078222419605</v>
      </c>
      <c r="AH4886">
        <v>-23.2235177185315</v>
      </c>
      <c r="AI4886">
        <v>0.98342151819761803</v>
      </c>
      <c r="AJ4886">
        <v>0.98789258377071898</v>
      </c>
      <c r="AK4886">
        <v>-1.2015631367009301</v>
      </c>
    </row>
    <row r="4887" spans="1:37" x14ac:dyDescent="0.2">
      <c r="A4887" t="s">
        <v>15998</v>
      </c>
      <c r="B4887">
        <v>48764253</v>
      </c>
      <c r="C4887">
        <v>48764548</v>
      </c>
      <c r="D4887">
        <v>296</v>
      </c>
      <c r="E4887" t="s">
        <v>16641</v>
      </c>
      <c r="F4887">
        <v>3</v>
      </c>
      <c r="G4887" t="s">
        <v>16642</v>
      </c>
      <c r="H4887" t="s">
        <v>34429</v>
      </c>
      <c r="I4887">
        <v>20</v>
      </c>
      <c r="J4887">
        <v>48624252</v>
      </c>
      <c r="K4887">
        <v>48827999</v>
      </c>
      <c r="L4887">
        <v>203748</v>
      </c>
      <c r="M4887">
        <v>2</v>
      </c>
      <c r="N4887">
        <v>57580</v>
      </c>
      <c r="O4887" t="s">
        <v>16643</v>
      </c>
      <c r="P4887">
        <v>63451</v>
      </c>
      <c r="Q4887" t="s">
        <v>16639</v>
      </c>
      <c r="R4887" t="s">
        <v>16640</v>
      </c>
      <c r="S4887" t="s">
        <v>34428</v>
      </c>
      <c r="T4887" t="s">
        <v>40</v>
      </c>
      <c r="U4887" t="s">
        <v>40</v>
      </c>
      <c r="V4887">
        <v>0</v>
      </c>
      <c r="W4887">
        <v>0.38920677604595899</v>
      </c>
      <c r="X4887">
        <v>0.704072456322962</v>
      </c>
      <c r="Y4887">
        <v>-23.7414799433549</v>
      </c>
      <c r="Z4887">
        <v>0.306975110376564</v>
      </c>
      <c r="AA4887">
        <v>0.72610664078822296</v>
      </c>
      <c r="AB4887">
        <v>23.907099307133901</v>
      </c>
      <c r="AC4887">
        <v>0.71753805159658501</v>
      </c>
      <c r="AD4887">
        <v>0.87989882095915395</v>
      </c>
      <c r="AE4887">
        <v>-0.87328761184161896</v>
      </c>
      <c r="AF4887">
        <v>0.32549523997010099</v>
      </c>
      <c r="AG4887">
        <v>0.70473078222419605</v>
      </c>
      <c r="AH4887">
        <v>-23.870573433460301</v>
      </c>
      <c r="AI4887">
        <v>0.35038410267202102</v>
      </c>
      <c r="AJ4887">
        <v>0.78121606160956403</v>
      </c>
      <c r="AK4887">
        <v>-23.800184110272099</v>
      </c>
    </row>
    <row r="4888" spans="1:37" x14ac:dyDescent="0.2">
      <c r="A4888" t="s">
        <v>15998</v>
      </c>
      <c r="B4888">
        <v>49184189</v>
      </c>
      <c r="C4888">
        <v>49184399</v>
      </c>
      <c r="D4888">
        <v>211</v>
      </c>
      <c r="E4888" t="s">
        <v>16644</v>
      </c>
      <c r="F4888">
        <v>2</v>
      </c>
      <c r="G4888" t="s">
        <v>16645</v>
      </c>
      <c r="H4888" t="s">
        <v>34430</v>
      </c>
      <c r="I4888">
        <v>20</v>
      </c>
      <c r="J4888">
        <v>49113339</v>
      </c>
      <c r="K4888">
        <v>49188334</v>
      </c>
      <c r="L4888">
        <v>74996</v>
      </c>
      <c r="M4888">
        <v>2</v>
      </c>
      <c r="N4888">
        <v>6780</v>
      </c>
      <c r="O4888" t="s">
        <v>16646</v>
      </c>
      <c r="P4888">
        <v>3935</v>
      </c>
      <c r="Q4888" t="s">
        <v>16647</v>
      </c>
      <c r="R4888" t="s">
        <v>16648</v>
      </c>
      <c r="S4888" t="s">
        <v>34431</v>
      </c>
      <c r="T4888">
        <v>1</v>
      </c>
      <c r="U4888">
        <v>1</v>
      </c>
      <c r="V4888">
        <v>-0.73851070453377998</v>
      </c>
      <c r="W4888">
        <v>0.94541066367716797</v>
      </c>
      <c r="X4888">
        <v>0.95159051474143896</v>
      </c>
      <c r="Y4888">
        <v>-0.53326559873558799</v>
      </c>
      <c r="Z4888">
        <v>0.65379035313853895</v>
      </c>
      <c r="AA4888">
        <v>0.84521697243271998</v>
      </c>
      <c r="AB4888">
        <v>-1.7019847493387801</v>
      </c>
      <c r="AC4888">
        <v>0.71753805159658501</v>
      </c>
      <c r="AD4888">
        <v>0.87989882095915395</v>
      </c>
      <c r="AE4888">
        <v>-1.5332655195656999</v>
      </c>
      <c r="AF4888">
        <v>0.64997455747578503</v>
      </c>
      <c r="AG4888">
        <v>0.80674443595273604</v>
      </c>
      <c r="AH4888">
        <v>0.191099922383313</v>
      </c>
      <c r="AI4888">
        <v>0.59609816080359102</v>
      </c>
      <c r="AJ4888">
        <v>0.78121606160956403</v>
      </c>
      <c r="AK4888">
        <v>0.33548982279465001</v>
      </c>
    </row>
    <row r="4889" spans="1:37" x14ac:dyDescent="0.2">
      <c r="A4889" t="s">
        <v>15998</v>
      </c>
      <c r="B4889">
        <v>49519842</v>
      </c>
      <c r="C4889">
        <v>49519994</v>
      </c>
      <c r="D4889">
        <v>153</v>
      </c>
      <c r="E4889" t="s">
        <v>16649</v>
      </c>
      <c r="F4889">
        <v>2</v>
      </c>
      <c r="G4889" t="s">
        <v>16650</v>
      </c>
      <c r="H4889" t="s">
        <v>34432</v>
      </c>
      <c r="I4889">
        <v>20</v>
      </c>
      <c r="J4889">
        <v>49371968</v>
      </c>
      <c r="K4889">
        <v>49484297</v>
      </c>
      <c r="L4889">
        <v>112330</v>
      </c>
      <c r="M4889">
        <v>2</v>
      </c>
      <c r="N4889">
        <v>3745</v>
      </c>
      <c r="O4889" t="s">
        <v>16651</v>
      </c>
      <c r="P4889">
        <v>-35545</v>
      </c>
      <c r="Q4889" t="s">
        <v>16652</v>
      </c>
      <c r="R4889" t="s">
        <v>16653</v>
      </c>
      <c r="S4889" t="s">
        <v>34433</v>
      </c>
      <c r="T4889">
        <v>0.35387198439864398</v>
      </c>
      <c r="U4889">
        <v>0.603102917160658</v>
      </c>
      <c r="V4889">
        <v>-23.9880563044429</v>
      </c>
      <c r="W4889">
        <v>0.94541066367716797</v>
      </c>
      <c r="X4889">
        <v>0.95159051474143896</v>
      </c>
      <c r="Y4889">
        <v>-1.32028413596688</v>
      </c>
      <c r="Z4889">
        <v>0.184235113180511</v>
      </c>
      <c r="AA4889">
        <v>0.72610664078822296</v>
      </c>
      <c r="AB4889">
        <v>-23.9880563044429</v>
      </c>
      <c r="AC4889">
        <v>0.71753805159658501</v>
      </c>
      <c r="AD4889">
        <v>0.87989882095915395</v>
      </c>
      <c r="AE4889">
        <v>-2.3202838988274999</v>
      </c>
      <c r="AF4889">
        <v>0.501741946288212</v>
      </c>
      <c r="AG4889">
        <v>0.80674443595273604</v>
      </c>
      <c r="AH4889">
        <v>-23.058445710782799</v>
      </c>
      <c r="AI4889">
        <v>0.59609816080359102</v>
      </c>
      <c r="AJ4889">
        <v>0.78121606160956403</v>
      </c>
      <c r="AK4889">
        <v>-0.45152874769357898</v>
      </c>
    </row>
    <row r="4890" spans="1:37" x14ac:dyDescent="0.2">
      <c r="A4890" t="s">
        <v>15998</v>
      </c>
      <c r="B4890">
        <v>49911581</v>
      </c>
      <c r="C4890">
        <v>49911756</v>
      </c>
      <c r="D4890">
        <v>176</v>
      </c>
      <c r="E4890" t="s">
        <v>16654</v>
      </c>
      <c r="F4890">
        <v>6</v>
      </c>
      <c r="G4890" t="s">
        <v>16655</v>
      </c>
      <c r="H4890" t="s">
        <v>30999</v>
      </c>
      <c r="I4890">
        <v>20</v>
      </c>
      <c r="J4890">
        <v>49903394</v>
      </c>
      <c r="K4890">
        <v>49913739</v>
      </c>
      <c r="L4890">
        <v>10346</v>
      </c>
      <c r="M4890">
        <v>2</v>
      </c>
      <c r="N4890">
        <v>9825</v>
      </c>
      <c r="O4890" t="s">
        <v>16656</v>
      </c>
      <c r="P4890">
        <v>1983</v>
      </c>
      <c r="Q4890" t="s">
        <v>16657</v>
      </c>
      <c r="R4890" t="s">
        <v>16658</v>
      </c>
      <c r="S4890" t="s">
        <v>34434</v>
      </c>
      <c r="T4890">
        <v>1</v>
      </c>
      <c r="U4890">
        <v>1</v>
      </c>
      <c r="V4890">
        <v>-1.1000526734174301</v>
      </c>
      <c r="W4890">
        <v>0.94541066367716797</v>
      </c>
      <c r="X4890">
        <v>0.95159051474143896</v>
      </c>
      <c r="Y4890">
        <v>-0.89480758720003295</v>
      </c>
      <c r="Z4890">
        <v>0.65379035313853895</v>
      </c>
      <c r="AA4890">
        <v>0.84521697243271998</v>
      </c>
      <c r="AB4890">
        <v>-2.0635265106209499</v>
      </c>
      <c r="AC4890">
        <v>0.71753805159658501</v>
      </c>
      <c r="AD4890">
        <v>0.87989882095915395</v>
      </c>
      <c r="AE4890">
        <v>-1.8948073004286601</v>
      </c>
      <c r="AF4890">
        <v>0.64997455747578503</v>
      </c>
      <c r="AG4890">
        <v>0.80674443595273604</v>
      </c>
      <c r="AH4890">
        <v>-0.17044212871711301</v>
      </c>
      <c r="AI4890">
        <v>0.59609816080359102</v>
      </c>
      <c r="AJ4890">
        <v>0.78121606160956403</v>
      </c>
      <c r="AK4890">
        <v>-2.6052247886568E-2</v>
      </c>
    </row>
    <row r="4891" spans="1:37" x14ac:dyDescent="0.2">
      <c r="A4891" t="s">
        <v>15998</v>
      </c>
      <c r="B4891">
        <v>50031570</v>
      </c>
      <c r="C4891">
        <v>50031768</v>
      </c>
      <c r="D4891">
        <v>199</v>
      </c>
      <c r="E4891" t="s">
        <v>16659</v>
      </c>
      <c r="F4891">
        <v>3</v>
      </c>
      <c r="G4891" t="s">
        <v>16660</v>
      </c>
      <c r="H4891" t="s">
        <v>31000</v>
      </c>
      <c r="I4891">
        <v>20</v>
      </c>
      <c r="J4891">
        <v>50040716</v>
      </c>
      <c r="K4891">
        <v>50041504</v>
      </c>
      <c r="L4891">
        <v>789</v>
      </c>
      <c r="M4891">
        <v>2</v>
      </c>
      <c r="N4891">
        <v>100887755</v>
      </c>
      <c r="O4891" t="s">
        <v>16661</v>
      </c>
      <c r="P4891">
        <v>9736</v>
      </c>
      <c r="Q4891" t="s">
        <v>40</v>
      </c>
      <c r="R4891" t="s">
        <v>16662</v>
      </c>
      <c r="S4891" t="s">
        <v>34435</v>
      </c>
      <c r="T4891">
        <v>0.32911398597860803</v>
      </c>
      <c r="U4891">
        <v>0.603102917160658</v>
      </c>
      <c r="V4891">
        <v>24.170769628190701</v>
      </c>
      <c r="W4891">
        <v>0.29261482077562401</v>
      </c>
      <c r="X4891">
        <v>0.704072456322962</v>
      </c>
      <c r="Y4891">
        <v>24.244770205814799</v>
      </c>
      <c r="Z4891">
        <v>0.48464167878831399</v>
      </c>
      <c r="AA4891">
        <v>0.84435025072159198</v>
      </c>
      <c r="AB4891">
        <v>23.207295576788201</v>
      </c>
      <c r="AC4891">
        <v>0.45677901822897599</v>
      </c>
      <c r="AD4891">
        <v>0.82872126865393902</v>
      </c>
      <c r="AE4891">
        <v>23.2447702783872</v>
      </c>
      <c r="AF4891">
        <v>0.16793847098801201</v>
      </c>
      <c r="AG4891">
        <v>0.68151250837662902</v>
      </c>
      <c r="AH4891">
        <v>24.170769628190701</v>
      </c>
      <c r="AI4891">
        <v>0.14667288820271701</v>
      </c>
      <c r="AJ4891">
        <v>0.78121606160956403</v>
      </c>
      <c r="AK4891">
        <v>24.244770205814799</v>
      </c>
    </row>
    <row r="4892" spans="1:37" x14ac:dyDescent="0.2">
      <c r="A4892" t="s">
        <v>15998</v>
      </c>
      <c r="B4892">
        <v>50031768</v>
      </c>
      <c r="C4892">
        <v>50031966</v>
      </c>
      <c r="D4892">
        <v>199</v>
      </c>
      <c r="E4892" t="s">
        <v>16663</v>
      </c>
      <c r="F4892">
        <v>2</v>
      </c>
      <c r="G4892" t="s">
        <v>16664</v>
      </c>
      <c r="H4892" t="s">
        <v>31000</v>
      </c>
      <c r="I4892">
        <v>20</v>
      </c>
      <c r="J4892">
        <v>50040716</v>
      </c>
      <c r="K4892">
        <v>50041504</v>
      </c>
      <c r="L4892">
        <v>789</v>
      </c>
      <c r="M4892">
        <v>2</v>
      </c>
      <c r="N4892">
        <v>100887755</v>
      </c>
      <c r="O4892" t="s">
        <v>16661</v>
      </c>
      <c r="P4892">
        <v>9538</v>
      </c>
      <c r="Q4892" t="s">
        <v>40</v>
      </c>
      <c r="R4892" t="s">
        <v>16662</v>
      </c>
      <c r="S4892" t="s">
        <v>34435</v>
      </c>
      <c r="T4892">
        <v>0.32911398597860803</v>
      </c>
      <c r="U4892">
        <v>0.603102917160658</v>
      </c>
      <c r="V4892">
        <v>24.2862468397343</v>
      </c>
      <c r="W4892">
        <v>0.29261482077562401</v>
      </c>
      <c r="X4892">
        <v>0.704072456322962</v>
      </c>
      <c r="Y4892">
        <v>24.3602474176523</v>
      </c>
      <c r="Z4892">
        <v>0.48464167878831399</v>
      </c>
      <c r="AA4892">
        <v>0.84435025072159198</v>
      </c>
      <c r="AB4892">
        <v>23.322772782749301</v>
      </c>
      <c r="AC4892">
        <v>0.45677901822897599</v>
      </c>
      <c r="AD4892">
        <v>0.82872126865393902</v>
      </c>
      <c r="AE4892">
        <v>23.360247484642201</v>
      </c>
      <c r="AF4892">
        <v>0.16793847098801201</v>
      </c>
      <c r="AG4892">
        <v>0.68151250837662902</v>
      </c>
      <c r="AH4892">
        <v>24.2862468397343</v>
      </c>
      <c r="AI4892">
        <v>0.14667288820271701</v>
      </c>
      <c r="AJ4892">
        <v>0.78121606160956403</v>
      </c>
      <c r="AK4892">
        <v>24.3602474176523</v>
      </c>
    </row>
    <row r="4893" spans="1:37" x14ac:dyDescent="0.2">
      <c r="A4893" t="s">
        <v>15998</v>
      </c>
      <c r="B4893">
        <v>50075880</v>
      </c>
      <c r="C4893">
        <v>50076179</v>
      </c>
      <c r="D4893">
        <v>300</v>
      </c>
      <c r="E4893" t="s">
        <v>16665</v>
      </c>
      <c r="F4893">
        <v>8</v>
      </c>
      <c r="G4893" t="s">
        <v>16666</v>
      </c>
      <c r="H4893" t="s">
        <v>31000</v>
      </c>
      <c r="I4893">
        <v>20</v>
      </c>
      <c r="J4893">
        <v>50040716</v>
      </c>
      <c r="K4893">
        <v>50041504</v>
      </c>
      <c r="L4893">
        <v>789</v>
      </c>
      <c r="M4893">
        <v>2</v>
      </c>
      <c r="N4893">
        <v>100887755</v>
      </c>
      <c r="O4893" t="s">
        <v>16661</v>
      </c>
      <c r="P4893">
        <v>-34376</v>
      </c>
      <c r="Q4893" t="s">
        <v>40</v>
      </c>
      <c r="R4893" t="s">
        <v>16662</v>
      </c>
      <c r="S4893" t="s">
        <v>34435</v>
      </c>
      <c r="T4893">
        <v>1</v>
      </c>
      <c r="U4893">
        <v>1</v>
      </c>
      <c r="V4893">
        <v>-6.9938567571893304E-2</v>
      </c>
      <c r="W4893">
        <v>0.38920677604595899</v>
      </c>
      <c r="X4893">
        <v>0.704072456322962</v>
      </c>
      <c r="Y4893">
        <v>-23.6587267480066</v>
      </c>
      <c r="Z4893">
        <v>0.65379035313853895</v>
      </c>
      <c r="AA4893">
        <v>0.84521697243271998</v>
      </c>
      <c r="AB4893">
        <v>-1.0334126015527101</v>
      </c>
      <c r="AC4893">
        <v>0.75388744886274095</v>
      </c>
      <c r="AD4893">
        <v>0.87989882095915395</v>
      </c>
      <c r="AE4893">
        <v>-0.58403760307511998</v>
      </c>
      <c r="AF4893">
        <v>0.64997455747578503</v>
      </c>
      <c r="AG4893">
        <v>0.80674443595273604</v>
      </c>
      <c r="AH4893">
        <v>0.85967202288392797</v>
      </c>
      <c r="AI4893">
        <v>0.35038410267202102</v>
      </c>
      <c r="AJ4893">
        <v>0.78121606160956403</v>
      </c>
      <c r="AK4893">
        <v>-23.861840719594198</v>
      </c>
    </row>
    <row r="4894" spans="1:37" x14ac:dyDescent="0.2">
      <c r="A4894" t="s">
        <v>15998</v>
      </c>
      <c r="B4894">
        <v>50076193</v>
      </c>
      <c r="C4894">
        <v>50076345</v>
      </c>
      <c r="D4894">
        <v>153</v>
      </c>
      <c r="E4894" t="s">
        <v>16667</v>
      </c>
      <c r="F4894">
        <v>4</v>
      </c>
      <c r="G4894" t="s">
        <v>16668</v>
      </c>
      <c r="H4894" t="s">
        <v>31000</v>
      </c>
      <c r="I4894">
        <v>20</v>
      </c>
      <c r="J4894">
        <v>50040716</v>
      </c>
      <c r="K4894">
        <v>50041504</v>
      </c>
      <c r="L4894">
        <v>789</v>
      </c>
      <c r="M4894">
        <v>2</v>
      </c>
      <c r="N4894">
        <v>100887755</v>
      </c>
      <c r="O4894" t="s">
        <v>16661</v>
      </c>
      <c r="P4894">
        <v>-34689</v>
      </c>
      <c r="Q4894" t="s">
        <v>40</v>
      </c>
      <c r="R4894" t="s">
        <v>16662</v>
      </c>
      <c r="S4894" t="s">
        <v>34435</v>
      </c>
      <c r="T4894">
        <v>1</v>
      </c>
      <c r="U4894">
        <v>1</v>
      </c>
      <c r="V4894">
        <v>-6.9938567571893304E-2</v>
      </c>
      <c r="W4894">
        <v>0.38920677604595899</v>
      </c>
      <c r="X4894">
        <v>0.704072456322962</v>
      </c>
      <c r="Y4894">
        <v>-23.6587267480066</v>
      </c>
      <c r="Z4894">
        <v>0.65379035313853895</v>
      </c>
      <c r="AA4894">
        <v>0.84521697243271998</v>
      </c>
      <c r="AB4894">
        <v>-1.0334126015527101</v>
      </c>
      <c r="AC4894">
        <v>0.75388744886274095</v>
      </c>
      <c r="AD4894">
        <v>0.87989882095915395</v>
      </c>
      <c r="AE4894">
        <v>-0.58403760307511998</v>
      </c>
      <c r="AF4894">
        <v>0.64997455747578503</v>
      </c>
      <c r="AG4894">
        <v>0.80674443595273604</v>
      </c>
      <c r="AH4894">
        <v>0.85967202288392797</v>
      </c>
      <c r="AI4894">
        <v>0.35038410267202102</v>
      </c>
      <c r="AJ4894">
        <v>0.78121606160956403</v>
      </c>
      <c r="AK4894">
        <v>-23.861840719594198</v>
      </c>
    </row>
    <row r="4895" spans="1:37" x14ac:dyDescent="0.2">
      <c r="A4895" t="s">
        <v>15998</v>
      </c>
      <c r="B4895">
        <v>50786731</v>
      </c>
      <c r="C4895">
        <v>50786906</v>
      </c>
      <c r="D4895">
        <v>176</v>
      </c>
      <c r="E4895" t="s">
        <v>16669</v>
      </c>
      <c r="F4895">
        <v>5</v>
      </c>
      <c r="G4895" t="s">
        <v>16670</v>
      </c>
      <c r="H4895" t="s">
        <v>31000</v>
      </c>
      <c r="I4895">
        <v>20</v>
      </c>
      <c r="J4895">
        <v>50794894</v>
      </c>
      <c r="K4895">
        <v>50877177</v>
      </c>
      <c r="L4895">
        <v>82284</v>
      </c>
      <c r="M4895">
        <v>1</v>
      </c>
      <c r="N4895">
        <v>55653</v>
      </c>
      <c r="O4895" t="s">
        <v>16671</v>
      </c>
      <c r="P4895">
        <v>-7988</v>
      </c>
      <c r="Q4895" t="s">
        <v>16672</v>
      </c>
      <c r="R4895" t="s">
        <v>16673</v>
      </c>
      <c r="S4895" t="s">
        <v>34436</v>
      </c>
      <c r="T4895">
        <v>0.152084254673993</v>
      </c>
      <c r="U4895">
        <v>0.603102917160658</v>
      </c>
      <c r="V4895">
        <v>24.634341435616399</v>
      </c>
      <c r="W4895">
        <v>0.49709177864118298</v>
      </c>
      <c r="X4895">
        <v>0.78363289935355196</v>
      </c>
      <c r="Y4895">
        <v>-1.6447431152597801E-2</v>
      </c>
      <c r="Z4895">
        <v>0.203350924423461</v>
      </c>
      <c r="AA4895">
        <v>0.72610664078822296</v>
      </c>
      <c r="AB4895">
        <v>24.8242873585293</v>
      </c>
      <c r="AC4895">
        <v>0.92091778829119397</v>
      </c>
      <c r="AD4895">
        <v>0.94068432309766403</v>
      </c>
      <c r="AE4895">
        <v>-1.0164473785239201</v>
      </c>
      <c r="AF4895">
        <v>0.23669707478149901</v>
      </c>
      <c r="AG4895">
        <v>0.69020448338054297</v>
      </c>
      <c r="AH4895">
        <v>0.707918090545404</v>
      </c>
      <c r="AI4895">
        <v>0.197630579561902</v>
      </c>
      <c r="AJ4895">
        <v>0.78121606160956403</v>
      </c>
      <c r="AK4895">
        <v>0.852307992586119</v>
      </c>
    </row>
    <row r="4896" spans="1:37" x14ac:dyDescent="0.2">
      <c r="A4896" t="s">
        <v>15998</v>
      </c>
      <c r="B4896">
        <v>51075173</v>
      </c>
      <c r="C4896">
        <v>51075315</v>
      </c>
      <c r="D4896">
        <v>143</v>
      </c>
      <c r="E4896" t="s">
        <v>16674</v>
      </c>
      <c r="F4896">
        <v>1</v>
      </c>
      <c r="G4896" t="s">
        <v>16675</v>
      </c>
      <c r="H4896" t="s">
        <v>31000</v>
      </c>
      <c r="I4896">
        <v>20</v>
      </c>
      <c r="J4896">
        <v>51009565</v>
      </c>
      <c r="K4896">
        <v>51023107</v>
      </c>
      <c r="L4896">
        <v>13543</v>
      </c>
      <c r="M4896">
        <v>2</v>
      </c>
      <c r="N4896">
        <v>3755</v>
      </c>
      <c r="O4896" t="s">
        <v>16676</v>
      </c>
      <c r="P4896">
        <v>-52066</v>
      </c>
      <c r="Q4896" t="s">
        <v>16677</v>
      </c>
      <c r="R4896" t="s">
        <v>16678</v>
      </c>
      <c r="S4896" t="s">
        <v>34437</v>
      </c>
      <c r="T4896">
        <v>0.35387198439864398</v>
      </c>
      <c r="U4896">
        <v>0.603102917160658</v>
      </c>
      <c r="V4896">
        <v>-24.518570994462898</v>
      </c>
      <c r="W4896">
        <v>0.38920677604595899</v>
      </c>
      <c r="X4896">
        <v>0.704072456322962</v>
      </c>
      <c r="Y4896">
        <v>-24.387326466901499</v>
      </c>
      <c r="Z4896">
        <v>0.184235113180511</v>
      </c>
      <c r="AA4896">
        <v>0.72610664078822296</v>
      </c>
      <c r="AB4896">
        <v>-24.518570994462898</v>
      </c>
      <c r="AC4896">
        <v>0.21073619169722799</v>
      </c>
      <c r="AD4896">
        <v>0.68253123924728298</v>
      </c>
      <c r="AE4896">
        <v>-24.387326466901499</v>
      </c>
      <c r="AF4896">
        <v>0.501741946288212</v>
      </c>
      <c r="AG4896">
        <v>0.80674443595273604</v>
      </c>
      <c r="AH4896">
        <v>-23.588960376664701</v>
      </c>
      <c r="AI4896">
        <v>0.52399907623471598</v>
      </c>
      <c r="AJ4896">
        <v>0.78121606160956403</v>
      </c>
      <c r="AK4896">
        <v>-23.518571054490199</v>
      </c>
    </row>
    <row r="4897" spans="1:37" x14ac:dyDescent="0.2">
      <c r="A4897" t="s">
        <v>15998</v>
      </c>
      <c r="B4897">
        <v>51674323</v>
      </c>
      <c r="C4897">
        <v>51674491</v>
      </c>
      <c r="D4897">
        <v>169</v>
      </c>
      <c r="E4897" t="s">
        <v>16679</v>
      </c>
      <c r="F4897">
        <v>2</v>
      </c>
      <c r="G4897" t="s">
        <v>16680</v>
      </c>
      <c r="H4897" t="s">
        <v>34438</v>
      </c>
      <c r="I4897">
        <v>20</v>
      </c>
      <c r="J4897">
        <v>51725819</v>
      </c>
      <c r="K4897">
        <v>51732587</v>
      </c>
      <c r="L4897">
        <v>6769</v>
      </c>
      <c r="M4897">
        <v>2</v>
      </c>
      <c r="N4897">
        <v>10079</v>
      </c>
      <c r="O4897" t="s">
        <v>16681</v>
      </c>
      <c r="P4897">
        <v>58096</v>
      </c>
      <c r="Q4897" t="s">
        <v>16682</v>
      </c>
      <c r="R4897" t="s">
        <v>16683</v>
      </c>
      <c r="S4897" t="s">
        <v>34439</v>
      </c>
      <c r="T4897">
        <v>0.32911398597860803</v>
      </c>
      <c r="U4897">
        <v>0.603102917160658</v>
      </c>
      <c r="V4897">
        <v>22.576771568725501</v>
      </c>
      <c r="W4897">
        <v>0.29261482077562401</v>
      </c>
      <c r="X4897">
        <v>0.704072456322962</v>
      </c>
      <c r="Y4897">
        <v>22.650772138638501</v>
      </c>
      <c r="Z4897">
        <v>0.306975110376564</v>
      </c>
      <c r="AA4897">
        <v>0.72610664078822296</v>
      </c>
      <c r="AB4897">
        <v>23.5906055716477</v>
      </c>
      <c r="AC4897">
        <v>0.27780950890804001</v>
      </c>
      <c r="AD4897">
        <v>0.68253123924728298</v>
      </c>
      <c r="AE4897">
        <v>23.628080274138</v>
      </c>
      <c r="AF4897">
        <v>0.64997455747578503</v>
      </c>
      <c r="AG4897">
        <v>0.80674443595273604</v>
      </c>
      <c r="AH4897">
        <v>-0.55462673853621802</v>
      </c>
      <c r="AI4897">
        <v>0.59609816080359102</v>
      </c>
      <c r="AJ4897">
        <v>0.78121606160956403</v>
      </c>
      <c r="AK4897">
        <v>-0.41023684858238002</v>
      </c>
    </row>
    <row r="4898" spans="1:37" x14ac:dyDescent="0.2">
      <c r="A4898" t="s">
        <v>15998</v>
      </c>
      <c r="B4898">
        <v>52130151</v>
      </c>
      <c r="C4898">
        <v>52130293</v>
      </c>
      <c r="D4898">
        <v>143</v>
      </c>
      <c r="E4898" t="s">
        <v>16684</v>
      </c>
      <c r="F4898">
        <v>0</v>
      </c>
      <c r="G4898" t="s">
        <v>16685</v>
      </c>
      <c r="H4898" t="s">
        <v>34440</v>
      </c>
      <c r="I4898">
        <v>20</v>
      </c>
      <c r="J4898">
        <v>52084011</v>
      </c>
      <c r="K4898">
        <v>52105644</v>
      </c>
      <c r="L4898">
        <v>21634</v>
      </c>
      <c r="M4898">
        <v>2</v>
      </c>
      <c r="N4898">
        <v>55734</v>
      </c>
      <c r="O4898" t="s">
        <v>16686</v>
      </c>
      <c r="P4898">
        <v>-24507</v>
      </c>
      <c r="Q4898" t="s">
        <v>16687</v>
      </c>
      <c r="R4898" t="s">
        <v>16688</v>
      </c>
      <c r="S4898" t="s">
        <v>34441</v>
      </c>
      <c r="T4898">
        <v>1</v>
      </c>
      <c r="U4898">
        <v>1</v>
      </c>
      <c r="V4898">
        <v>-0.92355879513104</v>
      </c>
      <c r="W4898">
        <v>0.29261482077562401</v>
      </c>
      <c r="X4898">
        <v>0.704072456322962</v>
      </c>
      <c r="Y4898">
        <v>24.877894571704001</v>
      </c>
      <c r="Z4898">
        <v>0.65379035313853895</v>
      </c>
      <c r="AA4898">
        <v>0.84521697243271998</v>
      </c>
      <c r="AB4898">
        <v>-1.8870328259114399</v>
      </c>
      <c r="AC4898">
        <v>0.27780950890804001</v>
      </c>
      <c r="AD4898">
        <v>0.68253123924728298</v>
      </c>
      <c r="AE4898">
        <v>24.464877186811702</v>
      </c>
      <c r="AF4898">
        <v>0.64997455747578503</v>
      </c>
      <c r="AG4898">
        <v>0.80674443595273604</v>
      </c>
      <c r="AH4898">
        <v>6.0518301844380701E-3</v>
      </c>
      <c r="AI4898">
        <v>0.56157887380500204</v>
      </c>
      <c r="AJ4898">
        <v>0.78121606160956403</v>
      </c>
      <c r="AK4898">
        <v>2.13833791952261</v>
      </c>
    </row>
    <row r="4899" spans="1:37" x14ac:dyDescent="0.2">
      <c r="A4899" t="s">
        <v>15998</v>
      </c>
      <c r="B4899">
        <v>53137172</v>
      </c>
      <c r="C4899">
        <v>53137395</v>
      </c>
      <c r="D4899">
        <v>224</v>
      </c>
      <c r="E4899" t="s">
        <v>16689</v>
      </c>
      <c r="F4899">
        <v>2</v>
      </c>
      <c r="G4899" t="s">
        <v>16690</v>
      </c>
      <c r="H4899" t="s">
        <v>34442</v>
      </c>
      <c r="I4899">
        <v>20</v>
      </c>
      <c r="J4899">
        <v>53185283</v>
      </c>
      <c r="K4899">
        <v>53487479</v>
      </c>
      <c r="L4899">
        <v>302197</v>
      </c>
      <c r="M4899">
        <v>1</v>
      </c>
      <c r="N4899">
        <v>128553</v>
      </c>
      <c r="O4899" t="s">
        <v>16691</v>
      </c>
      <c r="P4899">
        <v>-47888</v>
      </c>
      <c r="Q4899" t="s">
        <v>16692</v>
      </c>
      <c r="R4899" t="s">
        <v>16693</v>
      </c>
      <c r="S4899" t="s">
        <v>34443</v>
      </c>
      <c r="T4899">
        <v>0.27615329656722498</v>
      </c>
      <c r="U4899">
        <v>0.603102917160658</v>
      </c>
      <c r="V4899">
        <v>1.7448383130313201</v>
      </c>
      <c r="W4899">
        <v>0.10581976778403</v>
      </c>
      <c r="X4899">
        <v>0.704072456322962</v>
      </c>
      <c r="Y4899">
        <v>2.1568596333458898</v>
      </c>
      <c r="Z4899">
        <v>0.32591772323588503</v>
      </c>
      <c r="AA4899">
        <v>0.76096925162207596</v>
      </c>
      <c r="AB4899">
        <v>1.54655593925121</v>
      </c>
      <c r="AC4899">
        <v>0.28020126030095299</v>
      </c>
      <c r="AD4899">
        <v>0.68253123924728298</v>
      </c>
      <c r="AE4899">
        <v>1.23845622683235</v>
      </c>
      <c r="AF4899">
        <v>0.36620419616503802</v>
      </c>
      <c r="AG4899">
        <v>0.76871240086303505</v>
      </c>
      <c r="AH4899">
        <v>0.98153443044396504</v>
      </c>
      <c r="AI4899">
        <v>4.5061491795978098E-2</v>
      </c>
      <c r="AJ4899">
        <v>0.78121606160956403</v>
      </c>
      <c r="AK4899">
        <v>2.7454198941165702</v>
      </c>
    </row>
    <row r="4900" spans="1:37" x14ac:dyDescent="0.2">
      <c r="A4900" t="s">
        <v>15998</v>
      </c>
      <c r="B4900">
        <v>53504304</v>
      </c>
      <c r="C4900">
        <v>53504465</v>
      </c>
      <c r="D4900">
        <v>162</v>
      </c>
      <c r="E4900" t="s">
        <v>16694</v>
      </c>
      <c r="F4900">
        <v>1</v>
      </c>
      <c r="G4900" t="s">
        <v>16695</v>
      </c>
      <c r="H4900" t="s">
        <v>30987</v>
      </c>
      <c r="I4900">
        <v>20</v>
      </c>
      <c r="J4900">
        <v>53453058</v>
      </c>
      <c r="K4900">
        <v>53504314</v>
      </c>
      <c r="L4900">
        <v>51257</v>
      </c>
      <c r="M4900">
        <v>2</v>
      </c>
      <c r="N4900">
        <v>105372669</v>
      </c>
      <c r="O4900" t="s">
        <v>16696</v>
      </c>
      <c r="P4900">
        <v>0</v>
      </c>
      <c r="Q4900" t="s">
        <v>40</v>
      </c>
      <c r="R4900" t="s">
        <v>16697</v>
      </c>
      <c r="S4900" t="s">
        <v>34444</v>
      </c>
      <c r="T4900">
        <v>0.61811464190619203</v>
      </c>
      <c r="U4900">
        <v>0.83687639492217702</v>
      </c>
      <c r="V4900">
        <v>0.85077973432725995</v>
      </c>
      <c r="W4900">
        <v>0.76130203358396598</v>
      </c>
      <c r="X4900">
        <v>0.95159051474143896</v>
      </c>
      <c r="Y4900">
        <v>-0.32819844685285798</v>
      </c>
      <c r="Z4900">
        <v>0.29100411227260198</v>
      </c>
      <c r="AA4900">
        <v>0.72610664078822296</v>
      </c>
      <c r="AB4900">
        <v>0.69576149295912204</v>
      </c>
      <c r="AC4900">
        <v>0.51498726114410498</v>
      </c>
      <c r="AD4900">
        <v>0.87989882095915395</v>
      </c>
      <c r="AE4900">
        <v>-0.44173113891680998</v>
      </c>
      <c r="AF4900">
        <v>0.84037236256644099</v>
      </c>
      <c r="AG4900">
        <v>0.94463870098787095</v>
      </c>
      <c r="AH4900">
        <v>0.58473327040238399</v>
      </c>
      <c r="AI4900">
        <v>1</v>
      </c>
      <c r="AJ4900">
        <v>1</v>
      </c>
      <c r="AK4900">
        <v>-9.9518377440642805E-2</v>
      </c>
    </row>
    <row r="4901" spans="1:37" x14ac:dyDescent="0.2">
      <c r="A4901" t="s">
        <v>15998</v>
      </c>
      <c r="B4901">
        <v>53504465</v>
      </c>
      <c r="C4901">
        <v>53504626</v>
      </c>
      <c r="D4901">
        <v>162</v>
      </c>
      <c r="E4901" t="s">
        <v>16698</v>
      </c>
      <c r="F4901">
        <v>4</v>
      </c>
      <c r="G4901" t="s">
        <v>14903</v>
      </c>
      <c r="H4901" t="s">
        <v>30987</v>
      </c>
      <c r="I4901">
        <v>20</v>
      </c>
      <c r="J4901">
        <v>53453058</v>
      </c>
      <c r="K4901">
        <v>53504314</v>
      </c>
      <c r="L4901">
        <v>51257</v>
      </c>
      <c r="M4901">
        <v>2</v>
      </c>
      <c r="N4901">
        <v>105372669</v>
      </c>
      <c r="O4901" t="s">
        <v>16696</v>
      </c>
      <c r="P4901">
        <v>-151</v>
      </c>
      <c r="Q4901" t="s">
        <v>40</v>
      </c>
      <c r="R4901" t="s">
        <v>16697</v>
      </c>
      <c r="S4901" t="s">
        <v>34444</v>
      </c>
      <c r="T4901">
        <v>0.61811464190619203</v>
      </c>
      <c r="U4901">
        <v>0.83687639492217702</v>
      </c>
      <c r="V4901">
        <v>0.85077973432725995</v>
      </c>
      <c r="W4901">
        <v>0.76130203358396598</v>
      </c>
      <c r="X4901">
        <v>0.95159051474143896</v>
      </c>
      <c r="Y4901">
        <v>-0.32819844685285798</v>
      </c>
      <c r="Z4901">
        <v>0.29100411227260198</v>
      </c>
      <c r="AA4901">
        <v>0.72610664078822296</v>
      </c>
      <c r="AB4901">
        <v>0.69576149295912204</v>
      </c>
      <c r="AC4901">
        <v>0.51498726114410498</v>
      </c>
      <c r="AD4901">
        <v>0.87989882095915395</v>
      </c>
      <c r="AE4901">
        <v>-0.44173113891680998</v>
      </c>
      <c r="AF4901">
        <v>0.84037236256644099</v>
      </c>
      <c r="AG4901">
        <v>0.94463870098787095</v>
      </c>
      <c r="AH4901">
        <v>0.58473327040238399</v>
      </c>
      <c r="AI4901">
        <v>1</v>
      </c>
      <c r="AJ4901">
        <v>1</v>
      </c>
      <c r="AK4901">
        <v>-9.9518377440642805E-2</v>
      </c>
    </row>
    <row r="4902" spans="1:37" x14ac:dyDescent="0.2">
      <c r="A4902" t="s">
        <v>15998</v>
      </c>
      <c r="B4902">
        <v>53504626</v>
      </c>
      <c r="C4902">
        <v>53504787</v>
      </c>
      <c r="D4902">
        <v>162</v>
      </c>
      <c r="E4902" t="s">
        <v>16699</v>
      </c>
      <c r="F4902">
        <v>0</v>
      </c>
      <c r="G4902" t="s">
        <v>16700</v>
      </c>
      <c r="H4902" t="s">
        <v>30987</v>
      </c>
      <c r="I4902">
        <v>20</v>
      </c>
      <c r="J4902">
        <v>53453058</v>
      </c>
      <c r="K4902">
        <v>53504314</v>
      </c>
      <c r="L4902">
        <v>51257</v>
      </c>
      <c r="M4902">
        <v>2</v>
      </c>
      <c r="N4902">
        <v>105372669</v>
      </c>
      <c r="O4902" t="s">
        <v>16696</v>
      </c>
      <c r="P4902">
        <v>-312</v>
      </c>
      <c r="Q4902" t="s">
        <v>40</v>
      </c>
      <c r="R4902" t="s">
        <v>16697</v>
      </c>
      <c r="S4902" t="s">
        <v>34444</v>
      </c>
      <c r="T4902">
        <v>0.61811464190619203</v>
      </c>
      <c r="U4902">
        <v>0.83687639492217702</v>
      </c>
      <c r="V4902">
        <v>0.871168409699696</v>
      </c>
      <c r="W4902">
        <v>0.76130203358396598</v>
      </c>
      <c r="X4902">
        <v>0.95159051474143896</v>
      </c>
      <c r="Y4902">
        <v>-0.18907768939227201</v>
      </c>
      <c r="Z4902">
        <v>0.29100411227260198</v>
      </c>
      <c r="AA4902">
        <v>0.72610664078822296</v>
      </c>
      <c r="AB4902">
        <v>0.75260876482393502</v>
      </c>
      <c r="AC4902">
        <v>0.51498726114410498</v>
      </c>
      <c r="AD4902">
        <v>0.87989882095915395</v>
      </c>
      <c r="AE4902">
        <v>-0.30261038145622399</v>
      </c>
      <c r="AF4902">
        <v>0.84037236256644099</v>
      </c>
      <c r="AG4902">
        <v>0.94463870098787095</v>
      </c>
      <c r="AH4902">
        <v>0.54561627782254296</v>
      </c>
      <c r="AI4902">
        <v>1</v>
      </c>
      <c r="AJ4902">
        <v>1</v>
      </c>
      <c r="AK4902">
        <v>-1.18033353428635E-2</v>
      </c>
    </row>
    <row r="4903" spans="1:37" x14ac:dyDescent="0.2">
      <c r="A4903" t="s">
        <v>15998</v>
      </c>
      <c r="B4903">
        <v>53526853</v>
      </c>
      <c r="C4903">
        <v>53527146</v>
      </c>
      <c r="D4903">
        <v>294</v>
      </c>
      <c r="E4903" t="s">
        <v>16701</v>
      </c>
      <c r="F4903">
        <v>4</v>
      </c>
      <c r="G4903" t="s">
        <v>16702</v>
      </c>
      <c r="H4903" t="s">
        <v>31000</v>
      </c>
      <c r="I4903">
        <v>20</v>
      </c>
      <c r="J4903">
        <v>53453058</v>
      </c>
      <c r="K4903">
        <v>53504314</v>
      </c>
      <c r="L4903">
        <v>51257</v>
      </c>
      <c r="M4903">
        <v>2</v>
      </c>
      <c r="N4903">
        <v>105372669</v>
      </c>
      <c r="O4903" t="s">
        <v>16696</v>
      </c>
      <c r="P4903">
        <v>-22539</v>
      </c>
      <c r="Q4903" t="s">
        <v>40</v>
      </c>
      <c r="R4903" t="s">
        <v>16697</v>
      </c>
      <c r="S4903" t="s">
        <v>34444</v>
      </c>
      <c r="T4903">
        <v>0.152084254673993</v>
      </c>
      <c r="U4903">
        <v>0.603102917160658</v>
      </c>
      <c r="V4903">
        <v>24.539328115235101</v>
      </c>
      <c r="W4903">
        <v>0.89107655920673101</v>
      </c>
      <c r="X4903">
        <v>0.95159051474143896</v>
      </c>
      <c r="Y4903">
        <v>1.5365456200452801</v>
      </c>
      <c r="Z4903">
        <v>0.306975110376564</v>
      </c>
      <c r="AA4903">
        <v>0.72610664078822296</v>
      </c>
      <c r="AB4903">
        <v>23.575854047471601</v>
      </c>
      <c r="AC4903">
        <v>0.75388744886274095</v>
      </c>
      <c r="AD4903">
        <v>0.87989882095915395</v>
      </c>
      <c r="AE4903">
        <v>0.53654569971256705</v>
      </c>
      <c r="AF4903">
        <v>4.6407610929182198E-2</v>
      </c>
      <c r="AG4903">
        <v>0.476038960109122</v>
      </c>
      <c r="AH4903">
        <v>24.539328115235101</v>
      </c>
      <c r="AI4903">
        <v>0.56157887380500204</v>
      </c>
      <c r="AJ4903">
        <v>0.78121606160956403</v>
      </c>
      <c r="AK4903">
        <v>2.4053008958467301</v>
      </c>
    </row>
    <row r="4904" spans="1:37" x14ac:dyDescent="0.2">
      <c r="A4904" t="s">
        <v>15998</v>
      </c>
      <c r="B4904">
        <v>54173245</v>
      </c>
      <c r="C4904">
        <v>54173391</v>
      </c>
      <c r="D4904">
        <v>147</v>
      </c>
      <c r="E4904" t="s">
        <v>16703</v>
      </c>
      <c r="F4904">
        <v>6</v>
      </c>
      <c r="G4904" t="s">
        <v>16704</v>
      </c>
      <c r="H4904" t="s">
        <v>30987</v>
      </c>
      <c r="I4904">
        <v>20</v>
      </c>
      <c r="J4904">
        <v>54172800</v>
      </c>
      <c r="K4904">
        <v>54173416</v>
      </c>
      <c r="L4904">
        <v>617</v>
      </c>
      <c r="M4904">
        <v>2</v>
      </c>
      <c r="N4904">
        <v>1591</v>
      </c>
      <c r="O4904" t="s">
        <v>16705</v>
      </c>
      <c r="P4904">
        <v>25</v>
      </c>
      <c r="Q4904" t="s">
        <v>16706</v>
      </c>
      <c r="R4904" t="s">
        <v>16707</v>
      </c>
      <c r="S4904" t="s">
        <v>34445</v>
      </c>
      <c r="T4904">
        <v>0.152084254673993</v>
      </c>
      <c r="U4904">
        <v>0.603102917160658</v>
      </c>
      <c r="V4904">
        <v>24.075979077323002</v>
      </c>
      <c r="W4904">
        <v>0.113079289867903</v>
      </c>
      <c r="X4904">
        <v>0.704072456322962</v>
      </c>
      <c r="Y4904">
        <v>-25.086827228766701</v>
      </c>
      <c r="Z4904">
        <v>0.136920528570767</v>
      </c>
      <c r="AA4904">
        <v>0.72610664078822296</v>
      </c>
      <c r="AB4904">
        <v>24.364475023969501</v>
      </c>
      <c r="AC4904">
        <v>0.10683406973163299</v>
      </c>
      <c r="AD4904">
        <v>0.68253123924728298</v>
      </c>
      <c r="AE4904">
        <v>-5.8957812424057998</v>
      </c>
      <c r="AF4904">
        <v>0.47948624871920598</v>
      </c>
      <c r="AG4904">
        <v>0.80674443595273604</v>
      </c>
      <c r="AH4904">
        <v>0.53359281918685397</v>
      </c>
      <c r="AI4904">
        <v>0.17351581260912399</v>
      </c>
      <c r="AJ4904">
        <v>0.78121606160956403</v>
      </c>
      <c r="AK4904">
        <v>-24.257559825190999</v>
      </c>
    </row>
    <row r="4905" spans="1:37" x14ac:dyDescent="0.2">
      <c r="A4905" t="s">
        <v>15998</v>
      </c>
      <c r="B4905">
        <v>54782959</v>
      </c>
      <c r="C4905">
        <v>54783123</v>
      </c>
      <c r="D4905">
        <v>165</v>
      </c>
      <c r="E4905" t="s">
        <v>16708</v>
      </c>
      <c r="F4905">
        <v>0</v>
      </c>
      <c r="G4905" t="s">
        <v>16709</v>
      </c>
      <c r="H4905" t="s">
        <v>31000</v>
      </c>
      <c r="I4905">
        <v>20</v>
      </c>
      <c r="J4905">
        <v>54554933</v>
      </c>
      <c r="K4905">
        <v>54555557</v>
      </c>
      <c r="L4905">
        <v>625</v>
      </c>
      <c r="M4905">
        <v>1</v>
      </c>
      <c r="N4905">
        <v>55816</v>
      </c>
      <c r="O4905" t="s">
        <v>16710</v>
      </c>
      <c r="P4905">
        <v>228026</v>
      </c>
      <c r="Q4905" t="s">
        <v>16711</v>
      </c>
      <c r="R4905" t="s">
        <v>16712</v>
      </c>
      <c r="S4905" t="s">
        <v>34446</v>
      </c>
      <c r="T4905">
        <v>0.35387198439864398</v>
      </c>
      <c r="U4905">
        <v>0.603102917160658</v>
      </c>
      <c r="V4905">
        <v>-21.729396330502201</v>
      </c>
      <c r="W4905">
        <v>0.89107655920673101</v>
      </c>
      <c r="X4905">
        <v>0.95159051474143896</v>
      </c>
      <c r="Y4905">
        <v>0.35341342456301</v>
      </c>
      <c r="Z4905">
        <v>0.184235113180511</v>
      </c>
      <c r="AA4905">
        <v>0.72610664078822296</v>
      </c>
      <c r="AB4905">
        <v>-21.729396330502201</v>
      </c>
      <c r="AC4905">
        <v>0.75388744886274095</v>
      </c>
      <c r="AD4905">
        <v>0.87989882095915395</v>
      </c>
      <c r="AE4905">
        <v>-0.64658621972796004</v>
      </c>
      <c r="AF4905">
        <v>0.501741946288212</v>
      </c>
      <c r="AG4905">
        <v>0.80674443595273604</v>
      </c>
      <c r="AH4905">
        <v>-20.7997860338061</v>
      </c>
      <c r="AI4905">
        <v>0.56157887380500204</v>
      </c>
      <c r="AJ4905">
        <v>0.78121606160956403</v>
      </c>
      <c r="AK4905">
        <v>1.2221685158722899</v>
      </c>
    </row>
    <row r="4906" spans="1:37" x14ac:dyDescent="0.2">
      <c r="A4906" t="s">
        <v>15998</v>
      </c>
      <c r="B4906">
        <v>54783123</v>
      </c>
      <c r="C4906">
        <v>54783287</v>
      </c>
      <c r="D4906">
        <v>165</v>
      </c>
      <c r="E4906" t="s">
        <v>16713</v>
      </c>
      <c r="F4906">
        <v>5</v>
      </c>
      <c r="G4906" t="s">
        <v>16714</v>
      </c>
      <c r="H4906" t="s">
        <v>31000</v>
      </c>
      <c r="I4906">
        <v>20</v>
      </c>
      <c r="J4906">
        <v>54554933</v>
      </c>
      <c r="K4906">
        <v>54555557</v>
      </c>
      <c r="L4906">
        <v>625</v>
      </c>
      <c r="M4906">
        <v>1</v>
      </c>
      <c r="N4906">
        <v>55816</v>
      </c>
      <c r="O4906" t="s">
        <v>16710</v>
      </c>
      <c r="P4906">
        <v>228190</v>
      </c>
      <c r="Q4906" t="s">
        <v>16711</v>
      </c>
      <c r="R4906" t="s">
        <v>16712</v>
      </c>
      <c r="S4906" t="s">
        <v>34446</v>
      </c>
      <c r="T4906">
        <v>0.35387198439864398</v>
      </c>
      <c r="U4906">
        <v>0.603102917160658</v>
      </c>
      <c r="V4906">
        <v>-21.729396330502201</v>
      </c>
      <c r="W4906">
        <v>0.89107655920673101</v>
      </c>
      <c r="X4906">
        <v>0.95159051474143896</v>
      </c>
      <c r="Y4906">
        <v>0.35341342456301</v>
      </c>
      <c r="Z4906">
        <v>0.184235113180511</v>
      </c>
      <c r="AA4906">
        <v>0.72610664078822296</v>
      </c>
      <c r="AB4906">
        <v>-21.729396330502201</v>
      </c>
      <c r="AC4906">
        <v>0.75388744886274095</v>
      </c>
      <c r="AD4906">
        <v>0.87989882095915395</v>
      </c>
      <c r="AE4906">
        <v>-0.64658621972796004</v>
      </c>
      <c r="AF4906">
        <v>0.501741946288212</v>
      </c>
      <c r="AG4906">
        <v>0.80674443595273604</v>
      </c>
      <c r="AH4906">
        <v>-20.7997860338061</v>
      </c>
      <c r="AI4906">
        <v>0.56157887380500204</v>
      </c>
      <c r="AJ4906">
        <v>0.78121606160956403</v>
      </c>
      <c r="AK4906">
        <v>1.2221685158722899</v>
      </c>
    </row>
    <row r="4907" spans="1:37" x14ac:dyDescent="0.2">
      <c r="A4907" t="s">
        <v>15998</v>
      </c>
      <c r="B4907">
        <v>54783287</v>
      </c>
      <c r="C4907">
        <v>54783451</v>
      </c>
      <c r="D4907">
        <v>165</v>
      </c>
      <c r="E4907" t="s">
        <v>16715</v>
      </c>
      <c r="F4907">
        <v>0</v>
      </c>
      <c r="G4907" t="s">
        <v>16716</v>
      </c>
      <c r="H4907" t="s">
        <v>31000</v>
      </c>
      <c r="I4907">
        <v>20</v>
      </c>
      <c r="J4907">
        <v>54554933</v>
      </c>
      <c r="K4907">
        <v>54555557</v>
      </c>
      <c r="L4907">
        <v>625</v>
      </c>
      <c r="M4907">
        <v>1</v>
      </c>
      <c r="N4907">
        <v>55816</v>
      </c>
      <c r="O4907" t="s">
        <v>16710</v>
      </c>
      <c r="P4907">
        <v>228354</v>
      </c>
      <c r="Q4907" t="s">
        <v>16711</v>
      </c>
      <c r="R4907" t="s">
        <v>16712</v>
      </c>
      <c r="S4907" t="s">
        <v>34446</v>
      </c>
      <c r="T4907">
        <v>0.35387198439864398</v>
      </c>
      <c r="U4907">
        <v>0.603102917160658</v>
      </c>
      <c r="V4907">
        <v>-21.729396330502201</v>
      </c>
      <c r="W4907">
        <v>0.89107655920673101</v>
      </c>
      <c r="X4907">
        <v>0.95159051474143896</v>
      </c>
      <c r="Y4907">
        <v>0.35341342456301</v>
      </c>
      <c r="Z4907">
        <v>0.184235113180511</v>
      </c>
      <c r="AA4907">
        <v>0.72610664078822296</v>
      </c>
      <c r="AB4907">
        <v>-21.729396330502201</v>
      </c>
      <c r="AC4907">
        <v>0.75388744886274095</v>
      </c>
      <c r="AD4907">
        <v>0.87989882095915395</v>
      </c>
      <c r="AE4907">
        <v>-0.64658621972796004</v>
      </c>
      <c r="AF4907">
        <v>0.501741946288212</v>
      </c>
      <c r="AG4907">
        <v>0.80674443595273604</v>
      </c>
      <c r="AH4907">
        <v>-20.7997860338061</v>
      </c>
      <c r="AI4907">
        <v>0.56157887380500204</v>
      </c>
      <c r="AJ4907">
        <v>0.78121606160956403</v>
      </c>
      <c r="AK4907">
        <v>1.2221685158722899</v>
      </c>
    </row>
    <row r="4908" spans="1:37" x14ac:dyDescent="0.2">
      <c r="A4908" t="s">
        <v>15998</v>
      </c>
      <c r="B4908">
        <v>55704141</v>
      </c>
      <c r="C4908">
        <v>55704332</v>
      </c>
      <c r="D4908">
        <v>192</v>
      </c>
      <c r="E4908" t="s">
        <v>16717</v>
      </c>
      <c r="F4908">
        <v>10</v>
      </c>
      <c r="G4908" t="s">
        <v>16718</v>
      </c>
      <c r="H4908" t="s">
        <v>34447</v>
      </c>
      <c r="I4908">
        <v>20</v>
      </c>
      <c r="J4908">
        <v>55607852</v>
      </c>
      <c r="K4908">
        <v>55744938</v>
      </c>
      <c r="L4908">
        <v>137087</v>
      </c>
      <c r="M4908">
        <v>2</v>
      </c>
      <c r="N4908">
        <v>105372676</v>
      </c>
      <c r="O4908" t="s">
        <v>16719</v>
      </c>
      <c r="P4908">
        <v>40606</v>
      </c>
      <c r="Q4908" t="s">
        <v>40</v>
      </c>
      <c r="R4908" t="s">
        <v>16720</v>
      </c>
      <c r="S4908" t="s">
        <v>34448</v>
      </c>
      <c r="T4908" t="s">
        <v>40</v>
      </c>
      <c r="U4908" t="s">
        <v>40</v>
      </c>
      <c r="V4908">
        <v>0</v>
      </c>
      <c r="W4908">
        <v>0.123414495547065</v>
      </c>
      <c r="X4908">
        <v>0.704072456322962</v>
      </c>
      <c r="Y4908">
        <v>25.078861823586799</v>
      </c>
      <c r="Z4908">
        <v>0.306975110376564</v>
      </c>
      <c r="AA4908">
        <v>0.72610664078822296</v>
      </c>
      <c r="AB4908">
        <v>24.041387161019198</v>
      </c>
      <c r="AC4908">
        <v>0.27780950890804001</v>
      </c>
      <c r="AD4908">
        <v>0.68253123924728298</v>
      </c>
      <c r="AE4908">
        <v>24.078861864295298</v>
      </c>
      <c r="AF4908">
        <v>0.32549523997010099</v>
      </c>
      <c r="AG4908">
        <v>0.70473078222419605</v>
      </c>
      <c r="AH4908">
        <v>-24.004861287136599</v>
      </c>
      <c r="AI4908">
        <v>3.6185182304427702E-2</v>
      </c>
      <c r="AJ4908">
        <v>0.78121606160956403</v>
      </c>
      <c r="AK4908">
        <v>25.078861823586799</v>
      </c>
    </row>
    <row r="4909" spans="1:37" x14ac:dyDescent="0.2">
      <c r="A4909" t="s">
        <v>15998</v>
      </c>
      <c r="B4909">
        <v>55784514</v>
      </c>
      <c r="C4909">
        <v>55784662</v>
      </c>
      <c r="D4909">
        <v>149</v>
      </c>
      <c r="E4909" t="s">
        <v>16721</v>
      </c>
      <c r="F4909">
        <v>0</v>
      </c>
      <c r="G4909" t="s">
        <v>16722</v>
      </c>
      <c r="H4909" t="s">
        <v>31000</v>
      </c>
      <c r="I4909">
        <v>20</v>
      </c>
      <c r="J4909">
        <v>55607852</v>
      </c>
      <c r="K4909">
        <v>55744938</v>
      </c>
      <c r="L4909">
        <v>137087</v>
      </c>
      <c r="M4909">
        <v>2</v>
      </c>
      <c r="N4909">
        <v>105372676</v>
      </c>
      <c r="O4909" t="s">
        <v>16719</v>
      </c>
      <c r="P4909">
        <v>-39576</v>
      </c>
      <c r="Q4909" t="s">
        <v>40</v>
      </c>
      <c r="R4909" t="s">
        <v>16720</v>
      </c>
      <c r="S4909" t="s">
        <v>34448</v>
      </c>
      <c r="T4909">
        <v>0.17308923567461099</v>
      </c>
      <c r="U4909">
        <v>0.603102917160658</v>
      </c>
      <c r="V4909">
        <v>-23.4833111410458</v>
      </c>
      <c r="W4909">
        <v>0.25350666873229399</v>
      </c>
      <c r="X4909">
        <v>0.704072456322962</v>
      </c>
      <c r="Y4909">
        <v>1.79328119414696</v>
      </c>
      <c r="Z4909">
        <v>0.82095374834302304</v>
      </c>
      <c r="AA4909">
        <v>0.95070810395168004</v>
      </c>
      <c r="AB4909">
        <v>-0.42450637200236402</v>
      </c>
      <c r="AC4909">
        <v>0.80663457842721298</v>
      </c>
      <c r="AD4909">
        <v>0.927694743810204</v>
      </c>
      <c r="AE4909">
        <v>0.79328124678516798</v>
      </c>
      <c r="AF4909">
        <v>0.105385325799565</v>
      </c>
      <c r="AG4909">
        <v>0.68151250837662902</v>
      </c>
      <c r="AH4909">
        <v>-23.806930518016099</v>
      </c>
      <c r="AI4909">
        <v>4.8388172813382001E-2</v>
      </c>
      <c r="AJ4909">
        <v>0.78121606160956403</v>
      </c>
      <c r="AK4909">
        <v>2.6620365101530701</v>
      </c>
    </row>
    <row r="4910" spans="1:37" x14ac:dyDescent="0.2">
      <c r="A4910" t="s">
        <v>15998</v>
      </c>
      <c r="B4910">
        <v>56272159</v>
      </c>
      <c r="C4910">
        <v>56272356</v>
      </c>
      <c r="D4910">
        <v>198</v>
      </c>
      <c r="E4910" t="s">
        <v>16723</v>
      </c>
      <c r="F4910">
        <v>3</v>
      </c>
      <c r="G4910" t="s">
        <v>16724</v>
      </c>
      <c r="H4910" t="s">
        <v>31000</v>
      </c>
      <c r="I4910">
        <v>20</v>
      </c>
      <c r="J4910">
        <v>56248732</v>
      </c>
      <c r="K4910">
        <v>56249815</v>
      </c>
      <c r="L4910">
        <v>1084</v>
      </c>
      <c r="M4910">
        <v>1</v>
      </c>
      <c r="N4910">
        <v>4159</v>
      </c>
      <c r="O4910" t="s">
        <v>16725</v>
      </c>
      <c r="P4910">
        <v>23427</v>
      </c>
      <c r="Q4910" t="s">
        <v>16726</v>
      </c>
      <c r="R4910" t="s">
        <v>16727</v>
      </c>
      <c r="S4910" t="s">
        <v>34449</v>
      </c>
      <c r="T4910">
        <v>0.32911398597860803</v>
      </c>
      <c r="U4910">
        <v>0.603102917160658</v>
      </c>
      <c r="V4910">
        <v>23.296234314096001</v>
      </c>
      <c r="W4910">
        <v>0.38920677604595899</v>
      </c>
      <c r="X4910">
        <v>0.704072456322962</v>
      </c>
      <c r="Y4910">
        <v>-23.094600473935099</v>
      </c>
      <c r="Z4910">
        <v>0.306975110376564</v>
      </c>
      <c r="AA4910">
        <v>0.72610664078822296</v>
      </c>
      <c r="AB4910">
        <v>23.091882112212801</v>
      </c>
      <c r="AC4910">
        <v>0.71753805159658501</v>
      </c>
      <c r="AD4910">
        <v>0.87989882095915395</v>
      </c>
      <c r="AE4910">
        <v>-1.2545622930634499</v>
      </c>
      <c r="AF4910">
        <v>0.61410715005536498</v>
      </c>
      <c r="AG4910">
        <v>0.80674443595273604</v>
      </c>
      <c r="AH4910">
        <v>1.5301966944419101</v>
      </c>
      <c r="AI4910">
        <v>0.35038410267202102</v>
      </c>
      <c r="AJ4910">
        <v>0.78121606160956403</v>
      </c>
      <c r="AK4910">
        <v>-22.9849669207095</v>
      </c>
    </row>
    <row r="4911" spans="1:37" x14ac:dyDescent="0.2">
      <c r="A4911" t="s">
        <v>15998</v>
      </c>
      <c r="B4911">
        <v>56272356</v>
      </c>
      <c r="C4911">
        <v>56272553</v>
      </c>
      <c r="D4911">
        <v>198</v>
      </c>
      <c r="E4911" t="s">
        <v>16728</v>
      </c>
      <c r="F4911">
        <v>0</v>
      </c>
      <c r="G4911" t="s">
        <v>16729</v>
      </c>
      <c r="H4911" t="s">
        <v>31000</v>
      </c>
      <c r="I4911">
        <v>20</v>
      </c>
      <c r="J4911">
        <v>56248732</v>
      </c>
      <c r="K4911">
        <v>56249815</v>
      </c>
      <c r="L4911">
        <v>1084</v>
      </c>
      <c r="M4911">
        <v>1</v>
      </c>
      <c r="N4911">
        <v>4159</v>
      </c>
      <c r="O4911" t="s">
        <v>16725</v>
      </c>
      <c r="P4911">
        <v>23624</v>
      </c>
      <c r="Q4911" t="s">
        <v>16726</v>
      </c>
      <c r="R4911" t="s">
        <v>16727</v>
      </c>
      <c r="S4911" t="s">
        <v>34449</v>
      </c>
      <c r="T4911">
        <v>0.32911398597860803</v>
      </c>
      <c r="U4911">
        <v>0.603102917160658</v>
      </c>
      <c r="V4911">
        <v>23.296234314096001</v>
      </c>
      <c r="W4911">
        <v>0.38920677604595899</v>
      </c>
      <c r="X4911">
        <v>0.704072456322962</v>
      </c>
      <c r="Y4911">
        <v>-23.094600473935099</v>
      </c>
      <c r="Z4911">
        <v>0.306975110376564</v>
      </c>
      <c r="AA4911">
        <v>0.72610664078822296</v>
      </c>
      <c r="AB4911">
        <v>23.091882112212801</v>
      </c>
      <c r="AC4911">
        <v>0.71753805159658501</v>
      </c>
      <c r="AD4911">
        <v>0.87989882095915395</v>
      </c>
      <c r="AE4911">
        <v>-1.2545622930634499</v>
      </c>
      <c r="AF4911">
        <v>0.61410715005536498</v>
      </c>
      <c r="AG4911">
        <v>0.80674443595273604</v>
      </c>
      <c r="AH4911">
        <v>1.5301966944419101</v>
      </c>
      <c r="AI4911">
        <v>0.35038410267202102</v>
      </c>
      <c r="AJ4911">
        <v>0.78121606160956403</v>
      </c>
      <c r="AK4911">
        <v>-22.9849669207095</v>
      </c>
    </row>
    <row r="4912" spans="1:37" x14ac:dyDescent="0.2">
      <c r="A4912" t="s">
        <v>15998</v>
      </c>
      <c r="B4912">
        <v>56521881</v>
      </c>
      <c r="C4912">
        <v>56522042</v>
      </c>
      <c r="D4912">
        <v>162</v>
      </c>
      <c r="E4912" t="s">
        <v>16730</v>
      </c>
      <c r="F4912">
        <v>4</v>
      </c>
      <c r="G4912" t="s">
        <v>16731</v>
      </c>
      <c r="H4912" t="s">
        <v>31032</v>
      </c>
      <c r="I4912">
        <v>20</v>
      </c>
      <c r="J4912">
        <v>56524744</v>
      </c>
      <c r="K4912">
        <v>56526152</v>
      </c>
      <c r="L4912">
        <v>1409</v>
      </c>
      <c r="M4912">
        <v>1</v>
      </c>
      <c r="N4912">
        <v>200232</v>
      </c>
      <c r="O4912" t="s">
        <v>16732</v>
      </c>
      <c r="P4912">
        <v>-2702</v>
      </c>
      <c r="Q4912" t="s">
        <v>16733</v>
      </c>
      <c r="R4912" t="s">
        <v>16734</v>
      </c>
      <c r="S4912" t="s">
        <v>34450</v>
      </c>
      <c r="T4912">
        <v>0.97213403838398904</v>
      </c>
      <c r="U4912">
        <v>1</v>
      </c>
      <c r="V4912">
        <v>1.89843254171064</v>
      </c>
      <c r="W4912">
        <v>0.20525741147413201</v>
      </c>
      <c r="X4912">
        <v>0.704072456322962</v>
      </c>
      <c r="Y4912">
        <v>-23.931656047949598</v>
      </c>
      <c r="Z4912">
        <v>0.69013698642955401</v>
      </c>
      <c r="AA4912">
        <v>0.84521697243271998</v>
      </c>
      <c r="AB4912">
        <v>0.93495851319591605</v>
      </c>
      <c r="AC4912">
        <v>7.0489011448141195E-2</v>
      </c>
      <c r="AD4912">
        <v>0.57684129297949804</v>
      </c>
      <c r="AE4912">
        <v>-23.931656047949598</v>
      </c>
      <c r="AF4912">
        <v>0.61410715005536498</v>
      </c>
      <c r="AG4912">
        <v>0.80674443595273604</v>
      </c>
      <c r="AH4912">
        <v>2.82804287488303</v>
      </c>
      <c r="AI4912">
        <v>0.35038410267202102</v>
      </c>
      <c r="AJ4912">
        <v>0.78121606160956403</v>
      </c>
      <c r="AK4912">
        <v>-23.062900655710301</v>
      </c>
    </row>
    <row r="4913" spans="1:37" x14ac:dyDescent="0.2">
      <c r="A4913" t="s">
        <v>15998</v>
      </c>
      <c r="B4913">
        <v>56522042</v>
      </c>
      <c r="C4913">
        <v>56522203</v>
      </c>
      <c r="D4913">
        <v>162</v>
      </c>
      <c r="E4913" t="s">
        <v>16735</v>
      </c>
      <c r="F4913">
        <v>1</v>
      </c>
      <c r="G4913" t="s">
        <v>16736</v>
      </c>
      <c r="H4913" t="s">
        <v>31032</v>
      </c>
      <c r="I4913">
        <v>20</v>
      </c>
      <c r="J4913">
        <v>56524744</v>
      </c>
      <c r="K4913">
        <v>56526152</v>
      </c>
      <c r="L4913">
        <v>1409</v>
      </c>
      <c r="M4913">
        <v>1</v>
      </c>
      <c r="N4913">
        <v>200232</v>
      </c>
      <c r="O4913" t="s">
        <v>16732</v>
      </c>
      <c r="P4913">
        <v>-2541</v>
      </c>
      <c r="Q4913" t="s">
        <v>16733</v>
      </c>
      <c r="R4913" t="s">
        <v>16734</v>
      </c>
      <c r="S4913" t="s">
        <v>34450</v>
      </c>
      <c r="T4913">
        <v>0.97213403838398904</v>
      </c>
      <c r="U4913">
        <v>1</v>
      </c>
      <c r="V4913">
        <v>1.89843254171064</v>
      </c>
      <c r="W4913">
        <v>0.20525741147413201</v>
      </c>
      <c r="X4913">
        <v>0.704072456322962</v>
      </c>
      <c r="Y4913">
        <v>-23.931656047949598</v>
      </c>
      <c r="Z4913">
        <v>0.69013698642955401</v>
      </c>
      <c r="AA4913">
        <v>0.84521697243271998</v>
      </c>
      <c r="AB4913">
        <v>0.93495851319591605</v>
      </c>
      <c r="AC4913">
        <v>7.0489011448141195E-2</v>
      </c>
      <c r="AD4913">
        <v>0.57684129297949804</v>
      </c>
      <c r="AE4913">
        <v>-23.931656047949598</v>
      </c>
      <c r="AF4913">
        <v>0.61410715005536498</v>
      </c>
      <c r="AG4913">
        <v>0.80674443595273604</v>
      </c>
      <c r="AH4913">
        <v>2.82804287488303</v>
      </c>
      <c r="AI4913">
        <v>0.35038410267202102</v>
      </c>
      <c r="AJ4913">
        <v>0.78121606160956403</v>
      </c>
      <c r="AK4913">
        <v>-23.062900655710301</v>
      </c>
    </row>
    <row r="4914" spans="1:37" x14ac:dyDescent="0.2">
      <c r="A4914" t="s">
        <v>15998</v>
      </c>
      <c r="B4914">
        <v>56884513</v>
      </c>
      <c r="C4914">
        <v>56884681</v>
      </c>
      <c r="D4914">
        <v>169</v>
      </c>
      <c r="E4914" t="s">
        <v>16737</v>
      </c>
      <c r="F4914">
        <v>4</v>
      </c>
      <c r="G4914" t="s">
        <v>16738</v>
      </c>
      <c r="H4914" t="s">
        <v>31000</v>
      </c>
      <c r="I4914">
        <v>20</v>
      </c>
      <c r="J4914">
        <v>57116566</v>
      </c>
      <c r="K4914">
        <v>57119543</v>
      </c>
      <c r="L4914">
        <v>2978</v>
      </c>
      <c r="M4914">
        <v>2</v>
      </c>
      <c r="N4914">
        <v>105372685</v>
      </c>
      <c r="O4914" t="s">
        <v>16739</v>
      </c>
      <c r="P4914">
        <v>234862</v>
      </c>
      <c r="Q4914" t="s">
        <v>40</v>
      </c>
      <c r="R4914" t="s">
        <v>16740</v>
      </c>
      <c r="S4914" t="s">
        <v>34451</v>
      </c>
      <c r="T4914">
        <v>0.32911398597860803</v>
      </c>
      <c r="U4914">
        <v>0.603102917160658</v>
      </c>
      <c r="V4914">
        <v>23.775291728352698</v>
      </c>
      <c r="W4914">
        <v>0.20525741147413201</v>
      </c>
      <c r="X4914">
        <v>0.704072456322962</v>
      </c>
      <c r="Y4914">
        <v>-23.846975443877302</v>
      </c>
      <c r="Z4914">
        <v>0.306975110376564</v>
      </c>
      <c r="AA4914">
        <v>0.72610664078822296</v>
      </c>
      <c r="AB4914">
        <v>23.0851352475859</v>
      </c>
      <c r="AC4914">
        <v>7.0489011448141195E-2</v>
      </c>
      <c r="AD4914">
        <v>0.57684129297949804</v>
      </c>
      <c r="AE4914">
        <v>-23.846975443877302</v>
      </c>
      <c r="AF4914">
        <v>0.61410715005536498</v>
      </c>
      <c r="AG4914">
        <v>0.80674443595273604</v>
      </c>
      <c r="AH4914">
        <v>3.2612996997733199</v>
      </c>
      <c r="AI4914">
        <v>0.35038410267202102</v>
      </c>
      <c r="AJ4914">
        <v>0.78121606160956403</v>
      </c>
      <c r="AK4914">
        <v>-22.9782200561407</v>
      </c>
    </row>
    <row r="4915" spans="1:37" x14ac:dyDescent="0.2">
      <c r="A4915" t="s">
        <v>15998</v>
      </c>
      <c r="B4915">
        <v>56884681</v>
      </c>
      <c r="C4915">
        <v>56884849</v>
      </c>
      <c r="D4915">
        <v>169</v>
      </c>
      <c r="E4915" t="s">
        <v>16741</v>
      </c>
      <c r="F4915">
        <v>4</v>
      </c>
      <c r="G4915" t="s">
        <v>16742</v>
      </c>
      <c r="H4915" t="s">
        <v>31000</v>
      </c>
      <c r="I4915">
        <v>20</v>
      </c>
      <c r="J4915">
        <v>57116566</v>
      </c>
      <c r="K4915">
        <v>57119543</v>
      </c>
      <c r="L4915">
        <v>2978</v>
      </c>
      <c r="M4915">
        <v>2</v>
      </c>
      <c r="N4915">
        <v>105372685</v>
      </c>
      <c r="O4915" t="s">
        <v>16739</v>
      </c>
      <c r="P4915">
        <v>234694</v>
      </c>
      <c r="Q4915" t="s">
        <v>40</v>
      </c>
      <c r="R4915" t="s">
        <v>16740</v>
      </c>
      <c r="S4915" t="s">
        <v>34451</v>
      </c>
      <c r="T4915">
        <v>0.32911398597860803</v>
      </c>
      <c r="U4915">
        <v>0.603102917160658</v>
      </c>
      <c r="V4915">
        <v>24.097219803143201</v>
      </c>
      <c r="W4915">
        <v>0.20525741147413201</v>
      </c>
      <c r="X4915">
        <v>0.704072456322962</v>
      </c>
      <c r="Y4915">
        <v>-24.118226181625701</v>
      </c>
      <c r="Z4915">
        <v>0.306975110376564</v>
      </c>
      <c r="AA4915">
        <v>0.72610664078822296</v>
      </c>
      <c r="AB4915">
        <v>23.356385973933801</v>
      </c>
      <c r="AC4915">
        <v>7.0489011448141195E-2</v>
      </c>
      <c r="AD4915">
        <v>0.57684129297949804</v>
      </c>
      <c r="AE4915">
        <v>-24.118226181625701</v>
      </c>
      <c r="AF4915">
        <v>0.61410715005536498</v>
      </c>
      <c r="AG4915">
        <v>0.80674443595273604</v>
      </c>
      <c r="AH4915">
        <v>3.5832277745638099</v>
      </c>
      <c r="AI4915">
        <v>0.35038410267202102</v>
      </c>
      <c r="AJ4915">
        <v>0.78121606160956403</v>
      </c>
      <c r="AK4915">
        <v>-23.2494707803511</v>
      </c>
    </row>
    <row r="4916" spans="1:37" x14ac:dyDescent="0.2">
      <c r="A4916" t="s">
        <v>15998</v>
      </c>
      <c r="B4916">
        <v>56884849</v>
      </c>
      <c r="C4916">
        <v>56885017</v>
      </c>
      <c r="D4916">
        <v>169</v>
      </c>
      <c r="E4916" t="s">
        <v>16743</v>
      </c>
      <c r="F4916">
        <v>2</v>
      </c>
      <c r="G4916" t="s">
        <v>16744</v>
      </c>
      <c r="H4916" t="s">
        <v>31000</v>
      </c>
      <c r="I4916">
        <v>20</v>
      </c>
      <c r="J4916">
        <v>57116566</v>
      </c>
      <c r="K4916">
        <v>57119543</v>
      </c>
      <c r="L4916">
        <v>2978</v>
      </c>
      <c r="M4916">
        <v>2</v>
      </c>
      <c r="N4916">
        <v>105372685</v>
      </c>
      <c r="O4916" t="s">
        <v>16739</v>
      </c>
      <c r="P4916">
        <v>234526</v>
      </c>
      <c r="Q4916" t="s">
        <v>40</v>
      </c>
      <c r="R4916" t="s">
        <v>16740</v>
      </c>
      <c r="S4916" t="s">
        <v>34451</v>
      </c>
      <c r="T4916">
        <v>0.32911398597860803</v>
      </c>
      <c r="U4916">
        <v>0.603102917160658</v>
      </c>
      <c r="V4916">
        <v>24.097219803143201</v>
      </c>
      <c r="W4916">
        <v>0.20525741147413201</v>
      </c>
      <c r="X4916">
        <v>0.704072456322962</v>
      </c>
      <c r="Y4916">
        <v>-24.118226181625701</v>
      </c>
      <c r="Z4916">
        <v>0.306975110376564</v>
      </c>
      <c r="AA4916">
        <v>0.72610664078822296</v>
      </c>
      <c r="AB4916">
        <v>23.356385973933801</v>
      </c>
      <c r="AC4916">
        <v>7.0489011448141195E-2</v>
      </c>
      <c r="AD4916">
        <v>0.57684129297949804</v>
      </c>
      <c r="AE4916">
        <v>-24.118226181625701</v>
      </c>
      <c r="AF4916">
        <v>0.61410715005536498</v>
      </c>
      <c r="AG4916">
        <v>0.80674443595273604</v>
      </c>
      <c r="AH4916">
        <v>3.5832277745638099</v>
      </c>
      <c r="AI4916">
        <v>0.35038410267202102</v>
      </c>
      <c r="AJ4916">
        <v>0.78121606160956403</v>
      </c>
      <c r="AK4916">
        <v>-23.2494707803511</v>
      </c>
    </row>
    <row r="4917" spans="1:37" x14ac:dyDescent="0.2">
      <c r="A4917" t="s">
        <v>15998</v>
      </c>
      <c r="B4917">
        <v>57283299</v>
      </c>
      <c r="C4917">
        <v>57283448</v>
      </c>
      <c r="D4917">
        <v>150</v>
      </c>
      <c r="E4917" t="s">
        <v>16745</v>
      </c>
      <c r="F4917">
        <v>8</v>
      </c>
      <c r="G4917" t="s">
        <v>16746</v>
      </c>
      <c r="H4917" t="s">
        <v>31000</v>
      </c>
      <c r="I4917">
        <v>20</v>
      </c>
      <c r="J4917">
        <v>57168753</v>
      </c>
      <c r="K4917">
        <v>57266641</v>
      </c>
      <c r="L4917">
        <v>97889</v>
      </c>
      <c r="M4917">
        <v>2</v>
      </c>
      <c r="N4917">
        <v>655</v>
      </c>
      <c r="O4917" t="s">
        <v>16747</v>
      </c>
      <c r="P4917">
        <v>-16658</v>
      </c>
      <c r="Q4917" t="s">
        <v>16748</v>
      </c>
      <c r="R4917" t="s">
        <v>16749</v>
      </c>
      <c r="S4917" t="s">
        <v>34452</v>
      </c>
      <c r="T4917">
        <v>0.35387198439864398</v>
      </c>
      <c r="U4917">
        <v>0.603102917160658</v>
      </c>
      <c r="V4917">
        <v>-23.5111123149162</v>
      </c>
      <c r="W4917">
        <v>0.29261482077562401</v>
      </c>
      <c r="X4917">
        <v>0.704072456322962</v>
      </c>
      <c r="Y4917">
        <v>23.6555022127584</v>
      </c>
      <c r="Z4917">
        <v>0.65379035313853895</v>
      </c>
      <c r="AA4917">
        <v>0.84521697243271998</v>
      </c>
      <c r="AB4917">
        <v>-1.09543211867691</v>
      </c>
      <c r="AC4917">
        <v>0.27780950890804001</v>
      </c>
      <c r="AD4917">
        <v>0.68253123924728298</v>
      </c>
      <c r="AE4917">
        <v>23.557873156625</v>
      </c>
      <c r="AF4917">
        <v>0.32549523997010099</v>
      </c>
      <c r="AG4917">
        <v>0.70473078222419605</v>
      </c>
      <c r="AH4917">
        <v>-23.4838725813301</v>
      </c>
      <c r="AI4917">
        <v>0.56157887380500204</v>
      </c>
      <c r="AJ4917">
        <v>0.78121606160956403</v>
      </c>
      <c r="AK4917">
        <v>1.3467372006002301</v>
      </c>
    </row>
    <row r="4918" spans="1:37" x14ac:dyDescent="0.2">
      <c r="A4918" t="s">
        <v>15998</v>
      </c>
      <c r="B4918">
        <v>57283448</v>
      </c>
      <c r="C4918">
        <v>57283597</v>
      </c>
      <c r="D4918">
        <v>150</v>
      </c>
      <c r="E4918" t="s">
        <v>16750</v>
      </c>
      <c r="F4918">
        <v>2</v>
      </c>
      <c r="G4918" t="s">
        <v>16751</v>
      </c>
      <c r="H4918" t="s">
        <v>31000</v>
      </c>
      <c r="I4918">
        <v>20</v>
      </c>
      <c r="J4918">
        <v>57168753</v>
      </c>
      <c r="K4918">
        <v>57266641</v>
      </c>
      <c r="L4918">
        <v>97889</v>
      </c>
      <c r="M4918">
        <v>2</v>
      </c>
      <c r="N4918">
        <v>655</v>
      </c>
      <c r="O4918" t="s">
        <v>16747</v>
      </c>
      <c r="P4918">
        <v>-16807</v>
      </c>
      <c r="Q4918" t="s">
        <v>16748</v>
      </c>
      <c r="R4918" t="s">
        <v>16749</v>
      </c>
      <c r="S4918" t="s">
        <v>34452</v>
      </c>
      <c r="T4918">
        <v>0.35387198439864398</v>
      </c>
      <c r="U4918">
        <v>0.603102917160658</v>
      </c>
      <c r="V4918">
        <v>-24.5111122545777</v>
      </c>
      <c r="W4918">
        <v>0.29261482077562401</v>
      </c>
      <c r="X4918">
        <v>0.704072456322962</v>
      </c>
      <c r="Y4918">
        <v>24.655502158166399</v>
      </c>
      <c r="Z4918">
        <v>0.65379035313853895</v>
      </c>
      <c r="AA4918">
        <v>0.84521697243271998</v>
      </c>
      <c r="AB4918">
        <v>-1.22096305763094</v>
      </c>
      <c r="AC4918">
        <v>0.27780950890804001</v>
      </c>
      <c r="AD4918">
        <v>0.68253123924728298</v>
      </c>
      <c r="AE4918">
        <v>24.500857545999001</v>
      </c>
      <c r="AF4918">
        <v>0.32549523997010099</v>
      </c>
      <c r="AG4918">
        <v>0.70473078222419605</v>
      </c>
      <c r="AH4918">
        <v>-24.426856967753501</v>
      </c>
      <c r="AI4918">
        <v>0.56157887380500204</v>
      </c>
      <c r="AJ4918">
        <v>0.78121606160956403</v>
      </c>
      <c r="AK4918">
        <v>1.4722681543168401</v>
      </c>
    </row>
    <row r="4919" spans="1:37" x14ac:dyDescent="0.2">
      <c r="A4919" t="s">
        <v>15998</v>
      </c>
      <c r="B4919">
        <v>57283614</v>
      </c>
      <c r="C4919">
        <v>57283764</v>
      </c>
      <c r="D4919">
        <v>151</v>
      </c>
      <c r="E4919" t="s">
        <v>16752</v>
      </c>
      <c r="F4919">
        <v>3</v>
      </c>
      <c r="G4919" t="s">
        <v>16753</v>
      </c>
      <c r="H4919" t="s">
        <v>31000</v>
      </c>
      <c r="I4919">
        <v>20</v>
      </c>
      <c r="J4919">
        <v>57168753</v>
      </c>
      <c r="K4919">
        <v>57266641</v>
      </c>
      <c r="L4919">
        <v>97889</v>
      </c>
      <c r="M4919">
        <v>2</v>
      </c>
      <c r="N4919">
        <v>655</v>
      </c>
      <c r="O4919" t="s">
        <v>16747</v>
      </c>
      <c r="P4919">
        <v>-16973</v>
      </c>
      <c r="Q4919" t="s">
        <v>16748</v>
      </c>
      <c r="R4919" t="s">
        <v>16749</v>
      </c>
      <c r="S4919" t="s">
        <v>34452</v>
      </c>
      <c r="T4919">
        <v>0.35387198439864398</v>
      </c>
      <c r="U4919">
        <v>0.603102917160658</v>
      </c>
      <c r="V4919">
        <v>-24.5111122545777</v>
      </c>
      <c r="W4919">
        <v>0.29261482077562401</v>
      </c>
      <c r="X4919">
        <v>0.704072456322962</v>
      </c>
      <c r="Y4919">
        <v>24.655502158166399</v>
      </c>
      <c r="Z4919">
        <v>0.65379035313853895</v>
      </c>
      <c r="AA4919">
        <v>0.84521697243271998</v>
      </c>
      <c r="AB4919">
        <v>-1.22096305763094</v>
      </c>
      <c r="AC4919">
        <v>0.27780950890804001</v>
      </c>
      <c r="AD4919">
        <v>0.68253123924728298</v>
      </c>
      <c r="AE4919">
        <v>24.500857545999001</v>
      </c>
      <c r="AF4919">
        <v>0.32549523997010099</v>
      </c>
      <c r="AG4919">
        <v>0.70473078222419605</v>
      </c>
      <c r="AH4919">
        <v>-24.426856967753501</v>
      </c>
      <c r="AI4919">
        <v>0.56157887380500204</v>
      </c>
      <c r="AJ4919">
        <v>0.78121606160956403</v>
      </c>
      <c r="AK4919">
        <v>1.4722681543168401</v>
      </c>
    </row>
    <row r="4920" spans="1:37" x14ac:dyDescent="0.2">
      <c r="A4920" t="s">
        <v>15998</v>
      </c>
      <c r="B4920">
        <v>57283764</v>
      </c>
      <c r="C4920">
        <v>57283914</v>
      </c>
      <c r="D4920">
        <v>151</v>
      </c>
      <c r="E4920" t="s">
        <v>16754</v>
      </c>
      <c r="F4920">
        <v>3</v>
      </c>
      <c r="G4920" t="s">
        <v>16755</v>
      </c>
      <c r="H4920" t="s">
        <v>31000</v>
      </c>
      <c r="I4920">
        <v>20</v>
      </c>
      <c r="J4920">
        <v>57168753</v>
      </c>
      <c r="K4920">
        <v>57266641</v>
      </c>
      <c r="L4920">
        <v>97889</v>
      </c>
      <c r="M4920">
        <v>2</v>
      </c>
      <c r="N4920">
        <v>655</v>
      </c>
      <c r="O4920" t="s">
        <v>16747</v>
      </c>
      <c r="P4920">
        <v>-17123</v>
      </c>
      <c r="Q4920" t="s">
        <v>16748</v>
      </c>
      <c r="R4920" t="s">
        <v>16749</v>
      </c>
      <c r="S4920" t="s">
        <v>34452</v>
      </c>
      <c r="T4920">
        <v>0.35387198439864398</v>
      </c>
      <c r="U4920">
        <v>0.603102917160658</v>
      </c>
      <c r="V4920">
        <v>-24.5111122545777</v>
      </c>
      <c r="W4920">
        <v>0.29261482077562401</v>
      </c>
      <c r="X4920">
        <v>0.704072456322962</v>
      </c>
      <c r="Y4920">
        <v>24.655502158166399</v>
      </c>
      <c r="Z4920">
        <v>0.65379035313853895</v>
      </c>
      <c r="AA4920">
        <v>0.84521697243271998</v>
      </c>
      <c r="AB4920">
        <v>-1.22096305763094</v>
      </c>
      <c r="AC4920">
        <v>0.27780950890804001</v>
      </c>
      <c r="AD4920">
        <v>0.68253123924728298</v>
      </c>
      <c r="AE4920">
        <v>24.500857545999001</v>
      </c>
      <c r="AF4920">
        <v>0.32549523997010099</v>
      </c>
      <c r="AG4920">
        <v>0.70473078222419605</v>
      </c>
      <c r="AH4920">
        <v>-24.426856967753501</v>
      </c>
      <c r="AI4920">
        <v>0.56157887380500204</v>
      </c>
      <c r="AJ4920">
        <v>0.78121606160956403</v>
      </c>
      <c r="AK4920">
        <v>1.4722681543168401</v>
      </c>
    </row>
    <row r="4921" spans="1:37" x14ac:dyDescent="0.2">
      <c r="A4921" t="s">
        <v>15998</v>
      </c>
      <c r="B4921">
        <v>57348475</v>
      </c>
      <c r="C4921">
        <v>57348662</v>
      </c>
      <c r="D4921">
        <v>188</v>
      </c>
      <c r="E4921" t="s">
        <v>16756</v>
      </c>
      <c r="F4921">
        <v>12</v>
      </c>
      <c r="G4921" t="s">
        <v>16757</v>
      </c>
      <c r="H4921" t="s">
        <v>31032</v>
      </c>
      <c r="I4921">
        <v>20</v>
      </c>
      <c r="J4921">
        <v>57351223</v>
      </c>
      <c r="K4921">
        <v>57379211</v>
      </c>
      <c r="L4921">
        <v>27989</v>
      </c>
      <c r="M4921">
        <v>1</v>
      </c>
      <c r="N4921">
        <v>8480</v>
      </c>
      <c r="O4921" t="s">
        <v>16758</v>
      </c>
      <c r="P4921">
        <v>-2561</v>
      </c>
      <c r="Q4921" t="s">
        <v>16759</v>
      </c>
      <c r="R4921" t="s">
        <v>16760</v>
      </c>
      <c r="S4921" t="s">
        <v>34453</v>
      </c>
      <c r="T4921">
        <v>0.644035865418358</v>
      </c>
      <c r="U4921">
        <v>0.84904924635754497</v>
      </c>
      <c r="V4921">
        <v>-0.36761377604488998</v>
      </c>
      <c r="W4921">
        <v>0.39900964277550199</v>
      </c>
      <c r="X4921">
        <v>0.71143044911719</v>
      </c>
      <c r="Y4921">
        <v>-1.3577595421122199</v>
      </c>
      <c r="Z4921">
        <v>0.26789404493740199</v>
      </c>
      <c r="AA4921">
        <v>0.72610664078822296</v>
      </c>
      <c r="AB4921">
        <v>-1.3310878325242199</v>
      </c>
      <c r="AC4921">
        <v>0.114586611961368</v>
      </c>
      <c r="AD4921">
        <v>0.68253123924728298</v>
      </c>
      <c r="AE4921">
        <v>-2.35775945318494</v>
      </c>
      <c r="AF4921">
        <v>0.98343762640780896</v>
      </c>
      <c r="AG4921">
        <v>1</v>
      </c>
      <c r="AH4921">
        <v>0.56199684624149004</v>
      </c>
      <c r="AI4921">
        <v>0.78546927494779295</v>
      </c>
      <c r="AJ4921">
        <v>0.92808185275216604</v>
      </c>
      <c r="AK4921">
        <v>-0.48900410405431899</v>
      </c>
    </row>
    <row r="4922" spans="1:37" x14ac:dyDescent="0.2">
      <c r="A4922" t="s">
        <v>15998</v>
      </c>
      <c r="B4922">
        <v>57348662</v>
      </c>
      <c r="C4922">
        <v>57348849</v>
      </c>
      <c r="D4922">
        <v>188</v>
      </c>
      <c r="E4922" t="s">
        <v>16761</v>
      </c>
      <c r="F4922">
        <v>14</v>
      </c>
      <c r="G4922" t="s">
        <v>16762</v>
      </c>
      <c r="H4922" t="s">
        <v>31032</v>
      </c>
      <c r="I4922">
        <v>20</v>
      </c>
      <c r="J4922">
        <v>57351223</v>
      </c>
      <c r="K4922">
        <v>57379211</v>
      </c>
      <c r="L4922">
        <v>27989</v>
      </c>
      <c r="M4922">
        <v>1</v>
      </c>
      <c r="N4922">
        <v>8480</v>
      </c>
      <c r="O4922" t="s">
        <v>16758</v>
      </c>
      <c r="P4922">
        <v>-2374</v>
      </c>
      <c r="Q4922" t="s">
        <v>16759</v>
      </c>
      <c r="R4922" t="s">
        <v>16760</v>
      </c>
      <c r="S4922" t="s">
        <v>34453</v>
      </c>
      <c r="T4922">
        <v>0.644035865418358</v>
      </c>
      <c r="U4922">
        <v>0.84904924635754497</v>
      </c>
      <c r="V4922">
        <v>-4.5685695367118397E-2</v>
      </c>
      <c r="W4922">
        <v>0.427323497058756</v>
      </c>
      <c r="X4922">
        <v>0.73460997439807996</v>
      </c>
      <c r="Y4922">
        <v>-1.3334068584421299</v>
      </c>
      <c r="Z4922">
        <v>0.26789404493740199</v>
      </c>
      <c r="AA4922">
        <v>0.72610664078822296</v>
      </c>
      <c r="AB4922">
        <v>-1.00915976534556</v>
      </c>
      <c r="AC4922">
        <v>0.122775156056933</v>
      </c>
      <c r="AD4922">
        <v>0.68253123924728298</v>
      </c>
      <c r="AE4922">
        <v>-2.3334067793956601</v>
      </c>
      <c r="AF4922">
        <v>0.98343762640780896</v>
      </c>
      <c r="AG4922">
        <v>1</v>
      </c>
      <c r="AH4922">
        <v>0.88392492691926206</v>
      </c>
      <c r="AI4922">
        <v>0.81350599864527495</v>
      </c>
      <c r="AJ4922">
        <v>0.94390293416205995</v>
      </c>
      <c r="AK4922">
        <v>-0.46465141763309398</v>
      </c>
    </row>
    <row r="4923" spans="1:37" x14ac:dyDescent="0.2">
      <c r="A4923" t="s">
        <v>15998</v>
      </c>
      <c r="B4923">
        <v>57629036</v>
      </c>
      <c r="C4923">
        <v>57629190</v>
      </c>
      <c r="D4923">
        <v>155</v>
      </c>
      <c r="E4923" t="s">
        <v>16763</v>
      </c>
      <c r="F4923">
        <v>5</v>
      </c>
      <c r="G4923" t="s">
        <v>16764</v>
      </c>
      <c r="H4923" t="s">
        <v>31000</v>
      </c>
      <c r="I4923">
        <v>20</v>
      </c>
      <c r="J4923">
        <v>57603846</v>
      </c>
      <c r="K4923">
        <v>57620576</v>
      </c>
      <c r="L4923">
        <v>16731</v>
      </c>
      <c r="M4923">
        <v>2</v>
      </c>
      <c r="N4923">
        <v>81030</v>
      </c>
      <c r="O4923" t="s">
        <v>16765</v>
      </c>
      <c r="P4923">
        <v>-8460</v>
      </c>
      <c r="Q4923" t="s">
        <v>16766</v>
      </c>
      <c r="R4923" t="s">
        <v>16767</v>
      </c>
      <c r="S4923" t="s">
        <v>34454</v>
      </c>
      <c r="T4923">
        <v>0.506551998792793</v>
      </c>
      <c r="U4923">
        <v>0.78288571403930396</v>
      </c>
      <c r="V4923">
        <v>3.2414614126207999</v>
      </c>
      <c r="W4923">
        <v>0.428214032775322</v>
      </c>
      <c r="X4923">
        <v>0.73460997439807996</v>
      </c>
      <c r="Y4923">
        <v>3.44670644392134</v>
      </c>
      <c r="Z4923">
        <v>0.93459220503170903</v>
      </c>
      <c r="AA4923">
        <v>0.99919698600769702</v>
      </c>
      <c r="AB4923">
        <v>2.2779873720045898</v>
      </c>
      <c r="AC4923">
        <v>0.85817338719172098</v>
      </c>
      <c r="AD4923">
        <v>0.94068432309766403</v>
      </c>
      <c r="AE4923">
        <v>2.4467065272800199</v>
      </c>
      <c r="AF4923">
        <v>0.205398459628826</v>
      </c>
      <c r="AG4923">
        <v>0.68151250837662902</v>
      </c>
      <c r="AH4923">
        <v>4.1710713339047603</v>
      </c>
      <c r="AI4923">
        <v>0.170234813229591</v>
      </c>
      <c r="AJ4923">
        <v>0.78121606160956403</v>
      </c>
      <c r="AK4923">
        <v>4.3154611598184802</v>
      </c>
    </row>
    <row r="4924" spans="1:37" x14ac:dyDescent="0.2">
      <c r="A4924" t="s">
        <v>15998</v>
      </c>
      <c r="B4924">
        <v>57629190</v>
      </c>
      <c r="C4924">
        <v>57629344</v>
      </c>
      <c r="D4924">
        <v>155</v>
      </c>
      <c r="E4924" t="s">
        <v>16768</v>
      </c>
      <c r="F4924">
        <v>1</v>
      </c>
      <c r="G4924" t="s">
        <v>16769</v>
      </c>
      <c r="H4924" t="s">
        <v>31000</v>
      </c>
      <c r="I4924">
        <v>20</v>
      </c>
      <c r="J4924">
        <v>57603846</v>
      </c>
      <c r="K4924">
        <v>57620576</v>
      </c>
      <c r="L4924">
        <v>16731</v>
      </c>
      <c r="M4924">
        <v>2</v>
      </c>
      <c r="N4924">
        <v>81030</v>
      </c>
      <c r="O4924" t="s">
        <v>16765</v>
      </c>
      <c r="P4924">
        <v>-8614</v>
      </c>
      <c r="Q4924" t="s">
        <v>16766</v>
      </c>
      <c r="R4924" t="s">
        <v>16767</v>
      </c>
      <c r="S4924" t="s">
        <v>34454</v>
      </c>
      <c r="T4924">
        <v>0.506551998792793</v>
      </c>
      <c r="U4924">
        <v>0.78288571403930396</v>
      </c>
      <c r="V4924">
        <v>3.2414614126207999</v>
      </c>
      <c r="W4924">
        <v>0.428214032775322</v>
      </c>
      <c r="X4924">
        <v>0.73460997439807996</v>
      </c>
      <c r="Y4924">
        <v>3.44670644392134</v>
      </c>
      <c r="Z4924">
        <v>0.93459220503170903</v>
      </c>
      <c r="AA4924">
        <v>0.99919698600769702</v>
      </c>
      <c r="AB4924">
        <v>2.2779873720045898</v>
      </c>
      <c r="AC4924">
        <v>0.85817338719172098</v>
      </c>
      <c r="AD4924">
        <v>0.94068432309766403</v>
      </c>
      <c r="AE4924">
        <v>2.4467065272800199</v>
      </c>
      <c r="AF4924">
        <v>0.205398459628826</v>
      </c>
      <c r="AG4924">
        <v>0.68151250837662902</v>
      </c>
      <c r="AH4924">
        <v>4.1710713339047603</v>
      </c>
      <c r="AI4924">
        <v>0.170234813229591</v>
      </c>
      <c r="AJ4924">
        <v>0.78121606160956403</v>
      </c>
      <c r="AK4924">
        <v>4.3154611598184802</v>
      </c>
    </row>
    <row r="4925" spans="1:37" x14ac:dyDescent="0.2">
      <c r="A4925" t="s">
        <v>15998</v>
      </c>
      <c r="B4925">
        <v>57726281</v>
      </c>
      <c r="C4925">
        <v>57726425</v>
      </c>
      <c r="D4925">
        <v>145</v>
      </c>
      <c r="E4925" t="s">
        <v>16770</v>
      </c>
      <c r="F4925">
        <v>3</v>
      </c>
      <c r="G4925" t="s">
        <v>16771</v>
      </c>
      <c r="H4925" t="s">
        <v>31000</v>
      </c>
      <c r="I4925">
        <v>20</v>
      </c>
      <c r="J4925">
        <v>57659550</v>
      </c>
      <c r="K4925">
        <v>57711536</v>
      </c>
      <c r="L4925">
        <v>51987</v>
      </c>
      <c r="M4925">
        <v>2</v>
      </c>
      <c r="N4925">
        <v>56937</v>
      </c>
      <c r="O4925" t="s">
        <v>16772</v>
      </c>
      <c r="P4925">
        <v>-14745</v>
      </c>
      <c r="Q4925" t="s">
        <v>16773</v>
      </c>
      <c r="R4925" t="s">
        <v>16774</v>
      </c>
      <c r="S4925" t="s">
        <v>34455</v>
      </c>
      <c r="T4925">
        <v>0.35387198439864398</v>
      </c>
      <c r="U4925">
        <v>0.603102917160658</v>
      </c>
      <c r="V4925">
        <v>-22.876858999335202</v>
      </c>
      <c r="W4925">
        <v>0.23378313855274899</v>
      </c>
      <c r="X4925">
        <v>0.704072456322962</v>
      </c>
      <c r="Y4925">
        <v>2.2494364111087699</v>
      </c>
      <c r="Z4925">
        <v>1</v>
      </c>
      <c r="AA4925">
        <v>1</v>
      </c>
      <c r="AB4925">
        <v>-1.15969986017101</v>
      </c>
      <c r="AC4925">
        <v>0.615069744472027</v>
      </c>
      <c r="AD4925">
        <v>0.87989882095915395</v>
      </c>
      <c r="AE4925">
        <v>1.2494364542521801</v>
      </c>
      <c r="AF4925">
        <v>0.22065000948199101</v>
      </c>
      <c r="AG4925">
        <v>0.68151250837662902</v>
      </c>
      <c r="AH4925">
        <v>-22.820090877398201</v>
      </c>
      <c r="AI4925">
        <v>5.6729316954765997E-2</v>
      </c>
      <c r="AJ4925">
        <v>0.78121606160956403</v>
      </c>
      <c r="AK4925">
        <v>3.11819170836239</v>
      </c>
    </row>
    <row r="4926" spans="1:37" x14ac:dyDescent="0.2">
      <c r="A4926" t="s">
        <v>15998</v>
      </c>
      <c r="B4926">
        <v>57726425</v>
      </c>
      <c r="C4926">
        <v>57726569</v>
      </c>
      <c r="D4926">
        <v>145</v>
      </c>
      <c r="E4926" t="s">
        <v>16775</v>
      </c>
      <c r="F4926">
        <v>1</v>
      </c>
      <c r="G4926" t="s">
        <v>16776</v>
      </c>
      <c r="H4926" t="s">
        <v>31000</v>
      </c>
      <c r="I4926">
        <v>20</v>
      </c>
      <c r="J4926">
        <v>57659550</v>
      </c>
      <c r="K4926">
        <v>57711536</v>
      </c>
      <c r="L4926">
        <v>51987</v>
      </c>
      <c r="M4926">
        <v>2</v>
      </c>
      <c r="N4926">
        <v>56937</v>
      </c>
      <c r="O4926" t="s">
        <v>16772</v>
      </c>
      <c r="P4926">
        <v>-14889</v>
      </c>
      <c r="Q4926" t="s">
        <v>16773</v>
      </c>
      <c r="R4926" t="s">
        <v>16774</v>
      </c>
      <c r="S4926" t="s">
        <v>34455</v>
      </c>
      <c r="T4926">
        <v>0.35387198439864398</v>
      </c>
      <c r="U4926">
        <v>0.603102917160658</v>
      </c>
      <c r="V4926">
        <v>-22.876858999335202</v>
      </c>
      <c r="W4926">
        <v>0.23378313855274899</v>
      </c>
      <c r="X4926">
        <v>0.704072456322962</v>
      </c>
      <c r="Y4926">
        <v>2.2494364111087699</v>
      </c>
      <c r="Z4926">
        <v>1</v>
      </c>
      <c r="AA4926">
        <v>1</v>
      </c>
      <c r="AB4926">
        <v>-1.15969986017101</v>
      </c>
      <c r="AC4926">
        <v>0.615069744472027</v>
      </c>
      <c r="AD4926">
        <v>0.87989882095915395</v>
      </c>
      <c r="AE4926">
        <v>1.2494364542521801</v>
      </c>
      <c r="AF4926">
        <v>0.22065000948199101</v>
      </c>
      <c r="AG4926">
        <v>0.68151250837662902</v>
      </c>
      <c r="AH4926">
        <v>-22.820090877398201</v>
      </c>
      <c r="AI4926">
        <v>5.6729316954765997E-2</v>
      </c>
      <c r="AJ4926">
        <v>0.78121606160956403</v>
      </c>
      <c r="AK4926">
        <v>3.11819170836239</v>
      </c>
    </row>
    <row r="4927" spans="1:37" x14ac:dyDescent="0.2">
      <c r="A4927" t="s">
        <v>15998</v>
      </c>
      <c r="B4927">
        <v>58024621</v>
      </c>
      <c r="C4927">
        <v>58024814</v>
      </c>
      <c r="D4927">
        <v>194</v>
      </c>
      <c r="E4927" t="s">
        <v>16777</v>
      </c>
      <c r="F4927">
        <v>5</v>
      </c>
      <c r="G4927" t="s">
        <v>16778</v>
      </c>
      <c r="H4927" t="s">
        <v>31000</v>
      </c>
      <c r="I4927">
        <v>20</v>
      </c>
      <c r="J4927">
        <v>58003904</v>
      </c>
      <c r="K4927">
        <v>58004648</v>
      </c>
      <c r="L4927">
        <v>745</v>
      </c>
      <c r="M4927">
        <v>1</v>
      </c>
      <c r="N4927">
        <v>105376992</v>
      </c>
      <c r="O4927" t="s">
        <v>16779</v>
      </c>
      <c r="P4927">
        <v>20717</v>
      </c>
      <c r="Q4927" t="s">
        <v>16780</v>
      </c>
      <c r="R4927" t="s">
        <v>16781</v>
      </c>
      <c r="S4927" t="s">
        <v>34456</v>
      </c>
      <c r="T4927">
        <v>0.152084254673993</v>
      </c>
      <c r="U4927">
        <v>0.603102917160658</v>
      </c>
      <c r="V4927">
        <v>23.016523218900801</v>
      </c>
      <c r="W4927">
        <v>0.38920677604595899</v>
      </c>
      <c r="X4927">
        <v>0.704072456322962</v>
      </c>
      <c r="Y4927">
        <v>-22.158620575571899</v>
      </c>
      <c r="Z4927">
        <v>0.306975110376564</v>
      </c>
      <c r="AA4927">
        <v>0.72610664078822296</v>
      </c>
      <c r="AB4927">
        <v>22.053049256448901</v>
      </c>
      <c r="AC4927">
        <v>0.71753805159658501</v>
      </c>
      <c r="AD4927">
        <v>0.87989882095915395</v>
      </c>
      <c r="AE4927">
        <v>-1.5202204740113301</v>
      </c>
      <c r="AF4927">
        <v>4.6407610929182198E-2</v>
      </c>
      <c r="AG4927">
        <v>0.476038960109122</v>
      </c>
      <c r="AH4927">
        <v>23.016523218900801</v>
      </c>
      <c r="AI4927">
        <v>0.35038410267202102</v>
      </c>
      <c r="AJ4927">
        <v>0.78121606160956403</v>
      </c>
      <c r="AK4927">
        <v>-21.946134078036</v>
      </c>
    </row>
    <row r="4928" spans="1:37" x14ac:dyDescent="0.2">
      <c r="A4928" t="s">
        <v>15998</v>
      </c>
      <c r="B4928">
        <v>58107237</v>
      </c>
      <c r="C4928">
        <v>58107408</v>
      </c>
      <c r="D4928">
        <v>172</v>
      </c>
      <c r="E4928" t="s">
        <v>16782</v>
      </c>
      <c r="F4928">
        <v>1</v>
      </c>
      <c r="G4928" t="s">
        <v>16783</v>
      </c>
      <c r="H4928" t="s">
        <v>31000</v>
      </c>
      <c r="I4928">
        <v>20</v>
      </c>
      <c r="J4928">
        <v>58150902</v>
      </c>
      <c r="K4928">
        <v>58161150</v>
      </c>
      <c r="L4928">
        <v>10249</v>
      </c>
      <c r="M4928">
        <v>1</v>
      </c>
      <c r="N4928">
        <v>128602</v>
      </c>
      <c r="O4928" t="s">
        <v>16784</v>
      </c>
      <c r="P4928">
        <v>-43494</v>
      </c>
      <c r="Q4928" t="s">
        <v>16785</v>
      </c>
      <c r="R4928" t="s">
        <v>16786</v>
      </c>
      <c r="S4928" t="s">
        <v>34457</v>
      </c>
      <c r="T4928">
        <v>0.32911398597860803</v>
      </c>
      <c r="U4928">
        <v>0.603102917160658</v>
      </c>
      <c r="V4928">
        <v>23.8099458721634</v>
      </c>
      <c r="W4928">
        <v>0.29261482077562401</v>
      </c>
      <c r="X4928">
        <v>0.704072456322962</v>
      </c>
      <c r="Y4928">
        <v>24.536527465601001</v>
      </c>
      <c r="Z4928">
        <v>0.48464167878831399</v>
      </c>
      <c r="AA4928">
        <v>0.84435025072159198</v>
      </c>
      <c r="AB4928">
        <v>22.846471841383</v>
      </c>
      <c r="AC4928">
        <v>0.27780950890804001</v>
      </c>
      <c r="AD4928">
        <v>0.68253123924728298</v>
      </c>
      <c r="AE4928">
        <v>24.246824744785499</v>
      </c>
      <c r="AF4928">
        <v>0.16793847098801201</v>
      </c>
      <c r="AG4928">
        <v>0.68151250837662902</v>
      </c>
      <c r="AH4928">
        <v>23.8099458721634</v>
      </c>
      <c r="AI4928">
        <v>0.56157887380500204</v>
      </c>
      <c r="AJ4928">
        <v>0.78121606160956403</v>
      </c>
      <c r="AK4928">
        <v>1.7969708134195901</v>
      </c>
    </row>
    <row r="4929" spans="1:37" x14ac:dyDescent="0.2">
      <c r="A4929" t="s">
        <v>15998</v>
      </c>
      <c r="B4929">
        <v>58107408</v>
      </c>
      <c r="C4929">
        <v>58107579</v>
      </c>
      <c r="D4929">
        <v>172</v>
      </c>
      <c r="E4929" t="s">
        <v>16787</v>
      </c>
      <c r="F4929">
        <v>0</v>
      </c>
      <c r="G4929" t="s">
        <v>16788</v>
      </c>
      <c r="H4929" t="s">
        <v>31000</v>
      </c>
      <c r="I4929">
        <v>20</v>
      </c>
      <c r="J4929">
        <v>58150902</v>
      </c>
      <c r="K4929">
        <v>58161150</v>
      </c>
      <c r="L4929">
        <v>10249</v>
      </c>
      <c r="M4929">
        <v>1</v>
      </c>
      <c r="N4929">
        <v>128602</v>
      </c>
      <c r="O4929" t="s">
        <v>16784</v>
      </c>
      <c r="P4929">
        <v>-43323</v>
      </c>
      <c r="Q4929" t="s">
        <v>16785</v>
      </c>
      <c r="R4929" t="s">
        <v>16786</v>
      </c>
      <c r="S4929" t="s">
        <v>34457</v>
      </c>
      <c r="T4929">
        <v>0.32911398597860803</v>
      </c>
      <c r="U4929">
        <v>0.603102917160658</v>
      </c>
      <c r="V4929">
        <v>23.8099458721634</v>
      </c>
      <c r="W4929">
        <v>0.29261482077562401</v>
      </c>
      <c r="X4929">
        <v>0.704072456322962</v>
      </c>
      <c r="Y4929">
        <v>24.536527465601001</v>
      </c>
      <c r="Z4929">
        <v>0.48464167878831399</v>
      </c>
      <c r="AA4929">
        <v>0.84435025072159198</v>
      </c>
      <c r="AB4929">
        <v>22.846471841383</v>
      </c>
      <c r="AC4929">
        <v>0.27780950890804001</v>
      </c>
      <c r="AD4929">
        <v>0.68253123924728298</v>
      </c>
      <c r="AE4929">
        <v>24.246824744785499</v>
      </c>
      <c r="AF4929">
        <v>0.16793847098801201</v>
      </c>
      <c r="AG4929">
        <v>0.68151250837662902</v>
      </c>
      <c r="AH4929">
        <v>23.8099458721634</v>
      </c>
      <c r="AI4929">
        <v>0.56157887380500204</v>
      </c>
      <c r="AJ4929">
        <v>0.78121606160956403</v>
      </c>
      <c r="AK4929">
        <v>1.7969708134195901</v>
      </c>
    </row>
    <row r="4930" spans="1:37" x14ac:dyDescent="0.2">
      <c r="A4930" t="s">
        <v>15998</v>
      </c>
      <c r="B4930">
        <v>58194078</v>
      </c>
      <c r="C4930">
        <v>58194220</v>
      </c>
      <c r="D4930">
        <v>143</v>
      </c>
      <c r="E4930" t="s">
        <v>16789</v>
      </c>
      <c r="F4930">
        <v>3</v>
      </c>
      <c r="G4930" t="s">
        <v>16790</v>
      </c>
      <c r="H4930" t="s">
        <v>31000</v>
      </c>
      <c r="I4930">
        <v>20</v>
      </c>
      <c r="J4930">
        <v>58216126</v>
      </c>
      <c r="K4930">
        <v>58228653</v>
      </c>
      <c r="L4930">
        <v>12528</v>
      </c>
      <c r="M4930">
        <v>2</v>
      </c>
      <c r="N4930">
        <v>140731</v>
      </c>
      <c r="O4930" t="s">
        <v>16791</v>
      </c>
      <c r="P4930">
        <v>34433</v>
      </c>
      <c r="Q4930" t="s">
        <v>16792</v>
      </c>
      <c r="R4930" t="s">
        <v>16793</v>
      </c>
      <c r="S4930" t="s">
        <v>34458</v>
      </c>
      <c r="T4930">
        <v>0.506551998792793</v>
      </c>
      <c r="U4930">
        <v>0.78288571403930396</v>
      </c>
      <c r="V4930">
        <v>4.6969941084205402</v>
      </c>
      <c r="W4930">
        <v>0.29261482077562401</v>
      </c>
      <c r="X4930">
        <v>0.704072456322962</v>
      </c>
      <c r="Y4930">
        <v>23.962030282457</v>
      </c>
      <c r="Z4930">
        <v>0.64127342146525201</v>
      </c>
      <c r="AA4930">
        <v>0.84521697243271998</v>
      </c>
      <c r="AB4930">
        <v>4.5480226788456504</v>
      </c>
      <c r="AC4930">
        <v>0.114586611961368</v>
      </c>
      <c r="AD4930">
        <v>0.68253123924728298</v>
      </c>
      <c r="AE4930">
        <v>24.698902709882301</v>
      </c>
      <c r="AF4930">
        <v>0.47948624871920598</v>
      </c>
      <c r="AG4930">
        <v>0.80674443595273604</v>
      </c>
      <c r="AH4930">
        <v>1.32342025662084</v>
      </c>
      <c r="AI4930">
        <v>0.81350599864527495</v>
      </c>
      <c r="AJ4930">
        <v>0.94390293416205995</v>
      </c>
      <c r="AK4930">
        <v>-7.7869460621213096E-2</v>
      </c>
    </row>
    <row r="4931" spans="1:37" x14ac:dyDescent="0.2">
      <c r="A4931" t="s">
        <v>15998</v>
      </c>
      <c r="B4931">
        <v>58308952</v>
      </c>
      <c r="C4931">
        <v>58309103</v>
      </c>
      <c r="D4931">
        <v>152</v>
      </c>
      <c r="E4931" t="s">
        <v>16794</v>
      </c>
      <c r="F4931">
        <v>5</v>
      </c>
      <c r="G4931" t="s">
        <v>16795</v>
      </c>
      <c r="H4931" t="s">
        <v>30987</v>
      </c>
      <c r="I4931">
        <v>20</v>
      </c>
      <c r="J4931">
        <v>58246927</v>
      </c>
      <c r="K4931">
        <v>58309433</v>
      </c>
      <c r="L4931">
        <v>62507</v>
      </c>
      <c r="M4931">
        <v>2</v>
      </c>
      <c r="N4931">
        <v>55370</v>
      </c>
      <c r="O4931" t="s">
        <v>16796</v>
      </c>
      <c r="P4931">
        <v>330</v>
      </c>
      <c r="Q4931" t="s">
        <v>40</v>
      </c>
      <c r="R4931" t="s">
        <v>16797</v>
      </c>
      <c r="S4931" t="s">
        <v>34459</v>
      </c>
      <c r="T4931">
        <v>0.32911398597860803</v>
      </c>
      <c r="U4931">
        <v>0.603102917160658</v>
      </c>
      <c r="V4931">
        <v>23.2753981416108</v>
      </c>
      <c r="W4931">
        <v>0.38920677604595899</v>
      </c>
      <c r="X4931">
        <v>0.704072456322962</v>
      </c>
      <c r="Y4931">
        <v>-23.073764301755499</v>
      </c>
      <c r="Z4931">
        <v>0.48464167878831399</v>
      </c>
      <c r="AA4931">
        <v>0.84435025072159198</v>
      </c>
      <c r="AB4931">
        <v>22.311924152627</v>
      </c>
      <c r="AC4931">
        <v>0.21073619169722799</v>
      </c>
      <c r="AD4931">
        <v>0.68253123924728298</v>
      </c>
      <c r="AE4931">
        <v>-23.073764301755499</v>
      </c>
      <c r="AF4931">
        <v>0.16793847098801201</v>
      </c>
      <c r="AG4931">
        <v>0.68151250837662902</v>
      </c>
      <c r="AH4931">
        <v>23.2753981416108</v>
      </c>
      <c r="AI4931">
        <v>0.52399907623471598</v>
      </c>
      <c r="AJ4931">
        <v>0.78121606160956403</v>
      </c>
      <c r="AK4931">
        <v>-22.205008970024799</v>
      </c>
    </row>
    <row r="4932" spans="1:37" x14ac:dyDescent="0.2">
      <c r="A4932" t="s">
        <v>15998</v>
      </c>
      <c r="B4932">
        <v>58309312</v>
      </c>
      <c r="C4932">
        <v>58309551</v>
      </c>
      <c r="D4932">
        <v>240</v>
      </c>
      <c r="E4932" t="s">
        <v>16798</v>
      </c>
      <c r="F4932">
        <v>17</v>
      </c>
      <c r="G4932" t="s">
        <v>16799</v>
      </c>
      <c r="H4932" t="s">
        <v>30987</v>
      </c>
      <c r="I4932">
        <v>20</v>
      </c>
      <c r="J4932">
        <v>58228947</v>
      </c>
      <c r="K4932">
        <v>58309451</v>
      </c>
      <c r="L4932">
        <v>80505</v>
      </c>
      <c r="M4932">
        <v>2</v>
      </c>
      <c r="N4932">
        <v>55370</v>
      </c>
      <c r="O4932" t="s">
        <v>16800</v>
      </c>
      <c r="P4932">
        <v>0</v>
      </c>
      <c r="Q4932" t="s">
        <v>40</v>
      </c>
      <c r="R4932" t="s">
        <v>16797</v>
      </c>
      <c r="S4932" t="s">
        <v>34459</v>
      </c>
      <c r="T4932">
        <v>0.32911398597860803</v>
      </c>
      <c r="U4932">
        <v>0.603102917160658</v>
      </c>
      <c r="V4932">
        <v>23.2753981416108</v>
      </c>
      <c r="W4932">
        <v>0.38920677604595899</v>
      </c>
      <c r="X4932">
        <v>0.704072456322962</v>
      </c>
      <c r="Y4932">
        <v>-23.073764301755499</v>
      </c>
      <c r="Z4932">
        <v>0.48464167878831399</v>
      </c>
      <c r="AA4932">
        <v>0.84435025072159198</v>
      </c>
      <c r="AB4932">
        <v>22.311924152627</v>
      </c>
      <c r="AC4932">
        <v>0.21073619169722799</v>
      </c>
      <c r="AD4932">
        <v>0.68253123924728298</v>
      </c>
      <c r="AE4932">
        <v>-23.073764301755499</v>
      </c>
      <c r="AF4932">
        <v>0.16793847098801201</v>
      </c>
      <c r="AG4932">
        <v>0.68151250837662902</v>
      </c>
      <c r="AH4932">
        <v>23.2753981416108</v>
      </c>
      <c r="AI4932">
        <v>0.52399907623471598</v>
      </c>
      <c r="AJ4932">
        <v>0.78121606160956403</v>
      </c>
      <c r="AK4932">
        <v>-22.205008970024799</v>
      </c>
    </row>
    <row r="4933" spans="1:37" x14ac:dyDescent="0.2">
      <c r="A4933" t="s">
        <v>15998</v>
      </c>
      <c r="B4933">
        <v>58605980</v>
      </c>
      <c r="C4933">
        <v>58606146</v>
      </c>
      <c r="D4933">
        <v>167</v>
      </c>
      <c r="E4933" t="s">
        <v>16801</v>
      </c>
      <c r="F4933">
        <v>3</v>
      </c>
      <c r="G4933" t="s">
        <v>16802</v>
      </c>
      <c r="H4933" t="s">
        <v>34460</v>
      </c>
      <c r="I4933">
        <v>20</v>
      </c>
      <c r="J4933">
        <v>58634772</v>
      </c>
      <c r="K4933">
        <v>58635738</v>
      </c>
      <c r="L4933">
        <v>967</v>
      </c>
      <c r="M4933">
        <v>1</v>
      </c>
      <c r="N4933">
        <v>79160</v>
      </c>
      <c r="O4933" t="s">
        <v>16803</v>
      </c>
      <c r="P4933">
        <v>-28626</v>
      </c>
      <c r="Q4933" t="s">
        <v>16804</v>
      </c>
      <c r="R4933" t="s">
        <v>16805</v>
      </c>
      <c r="S4933" t="s">
        <v>34461</v>
      </c>
      <c r="T4933">
        <v>0.32911398597860803</v>
      </c>
      <c r="U4933">
        <v>0.603102917160658</v>
      </c>
      <c r="V4933">
        <v>23.8603605949666</v>
      </c>
      <c r="W4933">
        <v>0.94541066367716797</v>
      </c>
      <c r="X4933">
        <v>0.95159051474143896</v>
      </c>
      <c r="Y4933">
        <v>0.100193181277185</v>
      </c>
      <c r="Z4933">
        <v>0.48464167878831399</v>
      </c>
      <c r="AA4933">
        <v>0.84435025072159198</v>
      </c>
      <c r="AB4933">
        <v>22.896886560985799</v>
      </c>
      <c r="AC4933">
        <v>0.71753805159658501</v>
      </c>
      <c r="AD4933">
        <v>0.87989882095915395</v>
      </c>
      <c r="AE4933">
        <v>-0.89980671709163695</v>
      </c>
      <c r="AF4933">
        <v>0.16793847098801201</v>
      </c>
      <c r="AG4933">
        <v>0.68151250837662902</v>
      </c>
      <c r="AH4933">
        <v>23.8603605949666</v>
      </c>
      <c r="AI4933">
        <v>0.59609816080359102</v>
      </c>
      <c r="AJ4933">
        <v>0.78121606160956403</v>
      </c>
      <c r="AK4933">
        <v>0.96894855800486501</v>
      </c>
    </row>
    <row r="4934" spans="1:37" x14ac:dyDescent="0.2">
      <c r="A4934" t="s">
        <v>15998</v>
      </c>
      <c r="B4934">
        <v>58606146</v>
      </c>
      <c r="C4934">
        <v>58606312</v>
      </c>
      <c r="D4934">
        <v>167</v>
      </c>
      <c r="E4934" t="s">
        <v>16806</v>
      </c>
      <c r="F4934">
        <v>5</v>
      </c>
      <c r="G4934" t="s">
        <v>16807</v>
      </c>
      <c r="H4934" t="s">
        <v>34460</v>
      </c>
      <c r="I4934">
        <v>20</v>
      </c>
      <c r="J4934">
        <v>58634772</v>
      </c>
      <c r="K4934">
        <v>58635738</v>
      </c>
      <c r="L4934">
        <v>967</v>
      </c>
      <c r="M4934">
        <v>1</v>
      </c>
      <c r="N4934">
        <v>79160</v>
      </c>
      <c r="O4934" t="s">
        <v>16803</v>
      </c>
      <c r="P4934">
        <v>-28460</v>
      </c>
      <c r="Q4934" t="s">
        <v>16804</v>
      </c>
      <c r="R4934" t="s">
        <v>16805</v>
      </c>
      <c r="S4934" t="s">
        <v>34461</v>
      </c>
      <c r="T4934">
        <v>0.32911398597860803</v>
      </c>
      <c r="U4934">
        <v>0.603102917160658</v>
      </c>
      <c r="V4934">
        <v>23.8603605949666</v>
      </c>
      <c r="W4934">
        <v>0.94541066367716797</v>
      </c>
      <c r="X4934">
        <v>0.95159051474143896</v>
      </c>
      <c r="Y4934">
        <v>0.100193181277185</v>
      </c>
      <c r="Z4934">
        <v>0.48464167878831399</v>
      </c>
      <c r="AA4934">
        <v>0.84435025072159198</v>
      </c>
      <c r="AB4934">
        <v>22.896886560985799</v>
      </c>
      <c r="AC4934">
        <v>0.71753805159658501</v>
      </c>
      <c r="AD4934">
        <v>0.87989882095915395</v>
      </c>
      <c r="AE4934">
        <v>-0.89980671709163695</v>
      </c>
      <c r="AF4934">
        <v>0.16793847098801201</v>
      </c>
      <c r="AG4934">
        <v>0.68151250837662902</v>
      </c>
      <c r="AH4934">
        <v>23.8603605949666</v>
      </c>
      <c r="AI4934">
        <v>0.59609816080359102</v>
      </c>
      <c r="AJ4934">
        <v>0.78121606160956403</v>
      </c>
      <c r="AK4934">
        <v>0.96894855800486501</v>
      </c>
    </row>
    <row r="4935" spans="1:37" x14ac:dyDescent="0.2">
      <c r="A4935" t="s">
        <v>15998</v>
      </c>
      <c r="B4935">
        <v>59509696</v>
      </c>
      <c r="C4935">
        <v>59509851</v>
      </c>
      <c r="D4935">
        <v>156</v>
      </c>
      <c r="E4935" t="s">
        <v>16808</v>
      </c>
      <c r="F4935">
        <v>3</v>
      </c>
      <c r="G4935" t="s">
        <v>16809</v>
      </c>
      <c r="H4935" t="s">
        <v>31000</v>
      </c>
      <c r="I4935">
        <v>20</v>
      </c>
      <c r="J4935">
        <v>59577509</v>
      </c>
      <c r="K4935">
        <v>59847711</v>
      </c>
      <c r="L4935">
        <v>270203</v>
      </c>
      <c r="M4935">
        <v>1</v>
      </c>
      <c r="N4935">
        <v>116154</v>
      </c>
      <c r="O4935" t="s">
        <v>16810</v>
      </c>
      <c r="P4935">
        <v>-67658</v>
      </c>
      <c r="Q4935" t="s">
        <v>16811</v>
      </c>
      <c r="R4935" t="s">
        <v>16812</v>
      </c>
      <c r="S4935" t="s">
        <v>34462</v>
      </c>
      <c r="T4935">
        <v>0.35387198439864398</v>
      </c>
      <c r="U4935">
        <v>0.603102917160658</v>
      </c>
      <c r="V4935">
        <v>-22.314358692913501</v>
      </c>
      <c r="W4935">
        <v>0.38920677604595899</v>
      </c>
      <c r="X4935">
        <v>0.704072456322962</v>
      </c>
      <c r="Y4935">
        <v>-22.183114185979999</v>
      </c>
      <c r="Z4935">
        <v>0.184235113180511</v>
      </c>
      <c r="AA4935">
        <v>0.72610664078822296</v>
      </c>
      <c r="AB4935">
        <v>-22.314358692913501</v>
      </c>
      <c r="AC4935">
        <v>0.21073619169722799</v>
      </c>
      <c r="AD4935">
        <v>0.68253123924728298</v>
      </c>
      <c r="AE4935">
        <v>-22.183114185979999</v>
      </c>
      <c r="AF4935">
        <v>0.501741946288212</v>
      </c>
      <c r="AG4935">
        <v>0.80674443595273604</v>
      </c>
      <c r="AH4935">
        <v>-21.3847482710799</v>
      </c>
      <c r="AI4935">
        <v>0.52399907623471598</v>
      </c>
      <c r="AJ4935">
        <v>0.78121606160956403</v>
      </c>
      <c r="AK4935">
        <v>-21.314358969533199</v>
      </c>
    </row>
    <row r="4936" spans="1:37" x14ac:dyDescent="0.2">
      <c r="A4936" t="s">
        <v>15998</v>
      </c>
      <c r="B4936">
        <v>59509902</v>
      </c>
      <c r="C4936">
        <v>59510052</v>
      </c>
      <c r="D4936">
        <v>151</v>
      </c>
      <c r="E4936" t="s">
        <v>16813</v>
      </c>
      <c r="F4936">
        <v>1</v>
      </c>
      <c r="G4936" t="s">
        <v>16814</v>
      </c>
      <c r="H4936" t="s">
        <v>31000</v>
      </c>
      <c r="I4936">
        <v>20</v>
      </c>
      <c r="J4936">
        <v>59577509</v>
      </c>
      <c r="K4936">
        <v>59847711</v>
      </c>
      <c r="L4936">
        <v>270203</v>
      </c>
      <c r="M4936">
        <v>1</v>
      </c>
      <c r="N4936">
        <v>116154</v>
      </c>
      <c r="O4936" t="s">
        <v>16810</v>
      </c>
      <c r="P4936">
        <v>-67457</v>
      </c>
      <c r="Q4936" t="s">
        <v>16811</v>
      </c>
      <c r="R4936" t="s">
        <v>16812</v>
      </c>
      <c r="S4936" t="s">
        <v>34462</v>
      </c>
      <c r="T4936">
        <v>0.35387198439864398</v>
      </c>
      <c r="U4936">
        <v>0.603102917160658</v>
      </c>
      <c r="V4936">
        <v>-22.314358692913501</v>
      </c>
      <c r="W4936">
        <v>0.38920677604595899</v>
      </c>
      <c r="X4936">
        <v>0.704072456322962</v>
      </c>
      <c r="Y4936">
        <v>-22.183114185979999</v>
      </c>
      <c r="Z4936">
        <v>0.184235113180511</v>
      </c>
      <c r="AA4936">
        <v>0.72610664078822296</v>
      </c>
      <c r="AB4936">
        <v>-22.314358692913501</v>
      </c>
      <c r="AC4936">
        <v>0.21073619169722799</v>
      </c>
      <c r="AD4936">
        <v>0.68253123924728298</v>
      </c>
      <c r="AE4936">
        <v>-22.183114185979999</v>
      </c>
      <c r="AF4936">
        <v>0.501741946288212</v>
      </c>
      <c r="AG4936">
        <v>0.80674443595273604</v>
      </c>
      <c r="AH4936">
        <v>-21.3847482710799</v>
      </c>
      <c r="AI4936">
        <v>0.52399907623471598</v>
      </c>
      <c r="AJ4936">
        <v>0.78121606160956403</v>
      </c>
      <c r="AK4936">
        <v>-21.314358969533199</v>
      </c>
    </row>
    <row r="4937" spans="1:37" x14ac:dyDescent="0.2">
      <c r="A4937" t="s">
        <v>15998</v>
      </c>
      <c r="B4937">
        <v>59510052</v>
      </c>
      <c r="C4937">
        <v>59510202</v>
      </c>
      <c r="D4937">
        <v>151</v>
      </c>
      <c r="E4937" t="s">
        <v>16815</v>
      </c>
      <c r="F4937">
        <v>0</v>
      </c>
      <c r="G4937" t="s">
        <v>16816</v>
      </c>
      <c r="H4937" t="s">
        <v>31000</v>
      </c>
      <c r="I4937">
        <v>20</v>
      </c>
      <c r="J4937">
        <v>59577509</v>
      </c>
      <c r="K4937">
        <v>59847711</v>
      </c>
      <c r="L4937">
        <v>270203</v>
      </c>
      <c r="M4937">
        <v>1</v>
      </c>
      <c r="N4937">
        <v>116154</v>
      </c>
      <c r="O4937" t="s">
        <v>16810</v>
      </c>
      <c r="P4937">
        <v>-67307</v>
      </c>
      <c r="Q4937" t="s">
        <v>16811</v>
      </c>
      <c r="R4937" t="s">
        <v>16812</v>
      </c>
      <c r="S4937" t="s">
        <v>34462</v>
      </c>
      <c r="T4937">
        <v>0.35387198439864398</v>
      </c>
      <c r="U4937">
        <v>0.603102917160658</v>
      </c>
      <c r="V4937">
        <v>-21.729396330502201</v>
      </c>
      <c r="W4937">
        <v>0.38920677604595899</v>
      </c>
      <c r="X4937">
        <v>0.704072456322962</v>
      </c>
      <c r="Y4937">
        <v>-21.598151836741099</v>
      </c>
      <c r="Z4937">
        <v>0.184235113180511</v>
      </c>
      <c r="AA4937">
        <v>0.72610664078822296</v>
      </c>
      <c r="AB4937">
        <v>-21.729396330502201</v>
      </c>
      <c r="AC4937">
        <v>0.21073619169722799</v>
      </c>
      <c r="AD4937">
        <v>0.68253123924728298</v>
      </c>
      <c r="AE4937">
        <v>-21.598151836741099</v>
      </c>
      <c r="AF4937">
        <v>0.501741946288212</v>
      </c>
      <c r="AG4937">
        <v>0.80674443595273604</v>
      </c>
      <c r="AH4937">
        <v>-20.7997860338061</v>
      </c>
      <c r="AI4937">
        <v>0.52399907623471598</v>
      </c>
      <c r="AJ4937">
        <v>0.78121606160956403</v>
      </c>
      <c r="AK4937">
        <v>-20.729396745431799</v>
      </c>
    </row>
    <row r="4938" spans="1:37" x14ac:dyDescent="0.2">
      <c r="A4938" t="s">
        <v>15998</v>
      </c>
      <c r="B4938">
        <v>59940364</v>
      </c>
      <c r="C4938">
        <v>59940517</v>
      </c>
      <c r="D4938">
        <v>154</v>
      </c>
      <c r="E4938" t="s">
        <v>16817</v>
      </c>
      <c r="F4938">
        <v>20</v>
      </c>
      <c r="G4938" t="s">
        <v>16818</v>
      </c>
      <c r="H4938" t="s">
        <v>30987</v>
      </c>
      <c r="I4938">
        <v>20</v>
      </c>
      <c r="J4938">
        <v>59940389</v>
      </c>
      <c r="K4938">
        <v>59948680</v>
      </c>
      <c r="L4938">
        <v>8292</v>
      </c>
      <c r="M4938">
        <v>1</v>
      </c>
      <c r="N4938">
        <v>63939</v>
      </c>
      <c r="O4938" t="s">
        <v>16819</v>
      </c>
      <c r="P4938">
        <v>0</v>
      </c>
      <c r="Q4938" t="s">
        <v>16820</v>
      </c>
      <c r="R4938" t="s">
        <v>16821</v>
      </c>
      <c r="S4938" t="s">
        <v>34463</v>
      </c>
      <c r="T4938">
        <v>1</v>
      </c>
      <c r="U4938">
        <v>1</v>
      </c>
      <c r="V4938">
        <v>-0.11550396670242701</v>
      </c>
      <c r="W4938">
        <v>0.38920677604595899</v>
      </c>
      <c r="X4938">
        <v>0.704072456322962</v>
      </c>
      <c r="Y4938">
        <v>-22.895586046477298</v>
      </c>
      <c r="Z4938">
        <v>0.65379035313853895</v>
      </c>
      <c r="AA4938">
        <v>0.84521697243271998</v>
      </c>
      <c r="AB4938">
        <v>-1.07897793794106</v>
      </c>
      <c r="AC4938">
        <v>0.75388744886274095</v>
      </c>
      <c r="AD4938">
        <v>0.87989882095915395</v>
      </c>
      <c r="AE4938">
        <v>-0.53847216677166498</v>
      </c>
      <c r="AF4938">
        <v>0.64997455747578503</v>
      </c>
      <c r="AG4938">
        <v>0.80674443595273604</v>
      </c>
      <c r="AH4938">
        <v>0.81410657113503904</v>
      </c>
      <c r="AI4938">
        <v>0.35038410267202102</v>
      </c>
      <c r="AJ4938">
        <v>0.78121606160956403</v>
      </c>
      <c r="AK4938">
        <v>-23.1227692144587</v>
      </c>
    </row>
    <row r="4939" spans="1:37" x14ac:dyDescent="0.2">
      <c r="A4939" t="s">
        <v>15998</v>
      </c>
      <c r="B4939">
        <v>59940517</v>
      </c>
      <c r="C4939">
        <v>59940670</v>
      </c>
      <c r="D4939">
        <v>154</v>
      </c>
      <c r="E4939" t="s">
        <v>16822</v>
      </c>
      <c r="F4939">
        <v>10</v>
      </c>
      <c r="G4939" t="s">
        <v>16823</v>
      </c>
      <c r="H4939" t="s">
        <v>30987</v>
      </c>
      <c r="I4939">
        <v>20</v>
      </c>
      <c r="J4939">
        <v>59940459</v>
      </c>
      <c r="K4939">
        <v>59945000</v>
      </c>
      <c r="L4939">
        <v>4542</v>
      </c>
      <c r="M4939">
        <v>1</v>
      </c>
      <c r="N4939">
        <v>63939</v>
      </c>
      <c r="O4939" t="s">
        <v>16824</v>
      </c>
      <c r="P4939">
        <v>58</v>
      </c>
      <c r="Q4939" t="s">
        <v>16820</v>
      </c>
      <c r="R4939" t="s">
        <v>16821</v>
      </c>
      <c r="S4939" t="s">
        <v>34463</v>
      </c>
      <c r="T4939">
        <v>1</v>
      </c>
      <c r="U4939">
        <v>1</v>
      </c>
      <c r="V4939">
        <v>-0.43743202139603798</v>
      </c>
      <c r="W4939">
        <v>0.38920677604595899</v>
      </c>
      <c r="X4939">
        <v>0.704072456322962</v>
      </c>
      <c r="Y4939">
        <v>-22.573657997812798</v>
      </c>
      <c r="Z4939">
        <v>0.65379035313853895</v>
      </c>
      <c r="AA4939">
        <v>0.84521697243271998</v>
      </c>
      <c r="AB4939">
        <v>-1.4009059544506199</v>
      </c>
      <c r="AC4939">
        <v>0.75388744886274095</v>
      </c>
      <c r="AD4939">
        <v>0.87989882095915395</v>
      </c>
      <c r="AE4939">
        <v>-0.21654411810711599</v>
      </c>
      <c r="AF4939">
        <v>0.64997455747578503</v>
      </c>
      <c r="AG4939">
        <v>0.80674443595273604</v>
      </c>
      <c r="AH4939">
        <v>0.49217851644142802</v>
      </c>
      <c r="AI4939">
        <v>0.35038410267202102</v>
      </c>
      <c r="AJ4939">
        <v>0.78121606160956403</v>
      </c>
      <c r="AK4939">
        <v>-22.981042591248698</v>
      </c>
    </row>
    <row r="4940" spans="1:37" x14ac:dyDescent="0.2">
      <c r="A4940" t="s">
        <v>15998</v>
      </c>
      <c r="B4940">
        <v>60213836</v>
      </c>
      <c r="C4940">
        <v>60213987</v>
      </c>
      <c r="D4940">
        <v>152</v>
      </c>
      <c r="E4940" t="s">
        <v>16825</v>
      </c>
      <c r="F4940">
        <v>1</v>
      </c>
      <c r="G4940" t="s">
        <v>16826</v>
      </c>
      <c r="H4940" t="s">
        <v>34464</v>
      </c>
      <c r="I4940">
        <v>20</v>
      </c>
      <c r="J4940">
        <v>60180888</v>
      </c>
      <c r="K4940">
        <v>60250002</v>
      </c>
      <c r="L4940">
        <v>69115</v>
      </c>
      <c r="M4940">
        <v>1</v>
      </c>
      <c r="N4940">
        <v>284757</v>
      </c>
      <c r="O4940" t="s">
        <v>16827</v>
      </c>
      <c r="P4940">
        <v>32948</v>
      </c>
      <c r="Q4940" t="s">
        <v>16828</v>
      </c>
      <c r="R4940" t="s">
        <v>16829</v>
      </c>
      <c r="S4940" t="s">
        <v>34465</v>
      </c>
      <c r="T4940">
        <v>0.32911398597860803</v>
      </c>
      <c r="U4940">
        <v>0.603102917160658</v>
      </c>
      <c r="V4940">
        <v>23.906116086784799</v>
      </c>
      <c r="W4940">
        <v>0.123414495547065</v>
      </c>
      <c r="X4940">
        <v>0.704072456322962</v>
      </c>
      <c r="Y4940">
        <v>25.359396255826098</v>
      </c>
      <c r="Z4940">
        <v>0.306975110376564</v>
      </c>
      <c r="AA4940">
        <v>0.72610664078822296</v>
      </c>
      <c r="AB4940">
        <v>24.321921585686098</v>
      </c>
      <c r="AC4940">
        <v>0.27780950890804001</v>
      </c>
      <c r="AD4940">
        <v>0.68253123924728298</v>
      </c>
      <c r="AE4940">
        <v>24.3593962893408</v>
      </c>
      <c r="AF4940">
        <v>0.64997455747578503</v>
      </c>
      <c r="AG4940">
        <v>0.80674443595273604</v>
      </c>
      <c r="AH4940">
        <v>0.32068024285504998</v>
      </c>
      <c r="AI4940">
        <v>3.6185182304427702E-2</v>
      </c>
      <c r="AJ4940">
        <v>0.78121606160956403</v>
      </c>
      <c r="AK4940">
        <v>25.359396255826098</v>
      </c>
    </row>
    <row r="4941" spans="1:37" x14ac:dyDescent="0.2">
      <c r="A4941" t="s">
        <v>15998</v>
      </c>
      <c r="B4941">
        <v>60490460</v>
      </c>
      <c r="C4941">
        <v>60490635</v>
      </c>
      <c r="D4941">
        <v>176</v>
      </c>
      <c r="E4941" t="s">
        <v>16830</v>
      </c>
      <c r="F4941">
        <v>3</v>
      </c>
      <c r="G4941" t="s">
        <v>16831</v>
      </c>
      <c r="H4941" t="s">
        <v>34466</v>
      </c>
      <c r="I4941">
        <v>20</v>
      </c>
      <c r="J4941">
        <v>60478111</v>
      </c>
      <c r="K4941">
        <v>60478181</v>
      </c>
      <c r="L4941">
        <v>71</v>
      </c>
      <c r="M4941">
        <v>1</v>
      </c>
      <c r="N4941">
        <v>100616362</v>
      </c>
      <c r="O4941" t="s">
        <v>16832</v>
      </c>
      <c r="P4941">
        <v>12349</v>
      </c>
      <c r="Q4941" t="s">
        <v>16833</v>
      </c>
      <c r="R4941" t="s">
        <v>16834</v>
      </c>
      <c r="S4941" t="s">
        <v>34467</v>
      </c>
      <c r="T4941">
        <v>0.17308923567461099</v>
      </c>
      <c r="U4941">
        <v>0.603102917160658</v>
      </c>
      <c r="V4941">
        <v>-24.682745387580699</v>
      </c>
      <c r="W4941">
        <v>0.49709177864118298</v>
      </c>
      <c r="X4941">
        <v>0.78363289935355196</v>
      </c>
      <c r="Y4941">
        <v>0.85958018394486502</v>
      </c>
      <c r="Z4941">
        <v>5.50355599158565E-2</v>
      </c>
      <c r="AA4941">
        <v>0.72610664078822296</v>
      </c>
      <c r="AB4941">
        <v>-24.682745387580699</v>
      </c>
      <c r="AC4941">
        <v>0.92091778829119397</v>
      </c>
      <c r="AD4941">
        <v>0.94068432309766403</v>
      </c>
      <c r="AE4941">
        <v>-0.14041976596483099</v>
      </c>
      <c r="AF4941">
        <v>0.32549523997010099</v>
      </c>
      <c r="AG4941">
        <v>0.70473078222419605</v>
      </c>
      <c r="AH4941">
        <v>-23.7531347639408</v>
      </c>
      <c r="AI4941">
        <v>0.197630579561902</v>
      </c>
      <c r="AJ4941">
        <v>0.78121606160956403</v>
      </c>
      <c r="AK4941">
        <v>1.7283355755840899</v>
      </c>
    </row>
    <row r="4942" spans="1:37" x14ac:dyDescent="0.2">
      <c r="A4942" t="s">
        <v>15998</v>
      </c>
      <c r="B4942">
        <v>60729362</v>
      </c>
      <c r="C4942">
        <v>60729504</v>
      </c>
      <c r="D4942">
        <v>143</v>
      </c>
      <c r="E4942" t="s">
        <v>16835</v>
      </c>
      <c r="F4942">
        <v>1</v>
      </c>
      <c r="G4942" t="s">
        <v>16836</v>
      </c>
      <c r="H4942" t="s">
        <v>31000</v>
      </c>
      <c r="I4942">
        <v>20</v>
      </c>
      <c r="J4942">
        <v>60755001</v>
      </c>
      <c r="K4942">
        <v>60762710</v>
      </c>
      <c r="L4942">
        <v>7710</v>
      </c>
      <c r="M4942">
        <v>1</v>
      </c>
      <c r="N4942">
        <v>105372699</v>
      </c>
      <c r="O4942" t="s">
        <v>16837</v>
      </c>
      <c r="P4942">
        <v>-25497</v>
      </c>
      <c r="Q4942" t="s">
        <v>40</v>
      </c>
      <c r="R4942" t="s">
        <v>16838</v>
      </c>
      <c r="S4942" t="s">
        <v>34468</v>
      </c>
      <c r="T4942">
        <v>0.32911398597860803</v>
      </c>
      <c r="U4942">
        <v>0.603102917160658</v>
      </c>
      <c r="V4942">
        <v>23.933474477236398</v>
      </c>
      <c r="W4942">
        <v>0.89107655920673101</v>
      </c>
      <c r="X4942">
        <v>0.95159051474143896</v>
      </c>
      <c r="Y4942">
        <v>0.57967244705304</v>
      </c>
      <c r="Z4942">
        <v>0.306975110376564</v>
      </c>
      <c r="AA4942">
        <v>0.72610664078822296</v>
      </c>
      <c r="AB4942">
        <v>24.130013823766198</v>
      </c>
      <c r="AC4942">
        <v>0.75388744886274095</v>
      </c>
      <c r="AD4942">
        <v>0.87989882095915395</v>
      </c>
      <c r="AE4942">
        <v>-0.42032748365547701</v>
      </c>
      <c r="AF4942">
        <v>0.64997455747578503</v>
      </c>
      <c r="AG4942">
        <v>0.80674443595273604</v>
      </c>
      <c r="AH4942">
        <v>0.69596190546765502</v>
      </c>
      <c r="AI4942">
        <v>0.56157887380500204</v>
      </c>
      <c r="AJ4942">
        <v>0.78121606160956403</v>
      </c>
      <c r="AK4942">
        <v>1.44842782822786</v>
      </c>
    </row>
    <row r="4943" spans="1:37" x14ac:dyDescent="0.2">
      <c r="A4943" t="s">
        <v>15998</v>
      </c>
      <c r="B4943">
        <v>61208068</v>
      </c>
      <c r="C4943">
        <v>61208247</v>
      </c>
      <c r="D4943">
        <v>180</v>
      </c>
      <c r="E4943" t="s">
        <v>16839</v>
      </c>
      <c r="F4943">
        <v>4</v>
      </c>
      <c r="G4943" t="s">
        <v>16840</v>
      </c>
      <c r="H4943" t="s">
        <v>31000</v>
      </c>
      <c r="I4943">
        <v>20</v>
      </c>
      <c r="J4943">
        <v>61252261</v>
      </c>
      <c r="K4943">
        <v>61940617</v>
      </c>
      <c r="L4943">
        <v>688357</v>
      </c>
      <c r="M4943">
        <v>1</v>
      </c>
      <c r="N4943">
        <v>1002</v>
      </c>
      <c r="O4943" t="s">
        <v>16841</v>
      </c>
      <c r="P4943">
        <v>-44014</v>
      </c>
      <c r="Q4943" t="s">
        <v>16842</v>
      </c>
      <c r="R4943" t="s">
        <v>16843</v>
      </c>
      <c r="S4943" t="s">
        <v>34469</v>
      </c>
      <c r="T4943" t="s">
        <v>40</v>
      </c>
      <c r="U4943" t="s">
        <v>40</v>
      </c>
      <c r="V4943">
        <v>0</v>
      </c>
      <c r="W4943">
        <v>0.20525741147413201</v>
      </c>
      <c r="X4943">
        <v>0.704072456322962</v>
      </c>
      <c r="Y4943">
        <v>-24.811600464697499</v>
      </c>
      <c r="Z4943">
        <v>0.306975110376564</v>
      </c>
      <c r="AA4943">
        <v>0.72610664078822296</v>
      </c>
      <c r="AB4943">
        <v>24.049760235974698</v>
      </c>
      <c r="AC4943">
        <v>7.0489011448141195E-2</v>
      </c>
      <c r="AD4943">
        <v>0.57684129297949804</v>
      </c>
      <c r="AE4943">
        <v>-24.811600464697499</v>
      </c>
      <c r="AF4943">
        <v>0.32549523997010099</v>
      </c>
      <c r="AG4943">
        <v>0.70473078222419605</v>
      </c>
      <c r="AH4943">
        <v>-24.0132343620797</v>
      </c>
      <c r="AI4943">
        <v>0.35038410267202102</v>
      </c>
      <c r="AJ4943">
        <v>0.78121606160956403</v>
      </c>
      <c r="AK4943">
        <v>-23.942845038448599</v>
      </c>
    </row>
    <row r="4944" spans="1:37" x14ac:dyDescent="0.2">
      <c r="A4944" t="s">
        <v>15998</v>
      </c>
      <c r="B4944">
        <v>61208247</v>
      </c>
      <c r="C4944">
        <v>61208426</v>
      </c>
      <c r="D4944">
        <v>180</v>
      </c>
      <c r="E4944" t="s">
        <v>16844</v>
      </c>
      <c r="F4944">
        <v>2</v>
      </c>
      <c r="G4944" t="s">
        <v>16845</v>
      </c>
      <c r="H4944" t="s">
        <v>31000</v>
      </c>
      <c r="I4944">
        <v>20</v>
      </c>
      <c r="J4944">
        <v>61252261</v>
      </c>
      <c r="K4944">
        <v>61940617</v>
      </c>
      <c r="L4944">
        <v>688357</v>
      </c>
      <c r="M4944">
        <v>1</v>
      </c>
      <c r="N4944">
        <v>1002</v>
      </c>
      <c r="O4944" t="s">
        <v>16841</v>
      </c>
      <c r="P4944">
        <v>-43835</v>
      </c>
      <c r="Q4944" t="s">
        <v>16842</v>
      </c>
      <c r="R4944" t="s">
        <v>16843</v>
      </c>
      <c r="S4944" t="s">
        <v>34469</v>
      </c>
      <c r="T4944" t="s">
        <v>40</v>
      </c>
      <c r="U4944" t="s">
        <v>40</v>
      </c>
      <c r="V4944">
        <v>0</v>
      </c>
      <c r="W4944">
        <v>0.20525741147413201</v>
      </c>
      <c r="X4944">
        <v>0.704072456322962</v>
      </c>
      <c r="Y4944">
        <v>-24.811600464697499</v>
      </c>
      <c r="Z4944">
        <v>0.306975110376564</v>
      </c>
      <c r="AA4944">
        <v>0.72610664078822296</v>
      </c>
      <c r="AB4944">
        <v>24.049760235974698</v>
      </c>
      <c r="AC4944">
        <v>7.0489011448141195E-2</v>
      </c>
      <c r="AD4944">
        <v>0.57684129297949804</v>
      </c>
      <c r="AE4944">
        <v>-24.811600464697499</v>
      </c>
      <c r="AF4944">
        <v>0.32549523997010099</v>
      </c>
      <c r="AG4944">
        <v>0.70473078222419605</v>
      </c>
      <c r="AH4944">
        <v>-24.0132343620797</v>
      </c>
      <c r="AI4944">
        <v>0.35038410267202102</v>
      </c>
      <c r="AJ4944">
        <v>0.78121606160956403</v>
      </c>
      <c r="AK4944">
        <v>-23.942845038448599</v>
      </c>
    </row>
    <row r="4945" spans="1:37" x14ac:dyDescent="0.2">
      <c r="A4945" t="s">
        <v>15998</v>
      </c>
      <c r="B4945">
        <v>61724512</v>
      </c>
      <c r="C4945">
        <v>61724711</v>
      </c>
      <c r="D4945">
        <v>200</v>
      </c>
      <c r="E4945" t="s">
        <v>16846</v>
      </c>
      <c r="F4945">
        <v>3</v>
      </c>
      <c r="G4945" t="s">
        <v>16847</v>
      </c>
      <c r="H4945" t="s">
        <v>34470</v>
      </c>
      <c r="I4945">
        <v>20</v>
      </c>
      <c r="J4945">
        <v>61717506</v>
      </c>
      <c r="K4945">
        <v>61719748</v>
      </c>
      <c r="L4945">
        <v>2243</v>
      </c>
      <c r="M4945">
        <v>2</v>
      </c>
      <c r="N4945">
        <v>100128310</v>
      </c>
      <c r="O4945" t="s">
        <v>16848</v>
      </c>
      <c r="P4945">
        <v>-4764</v>
      </c>
      <c r="Q4945" t="s">
        <v>16849</v>
      </c>
      <c r="R4945" t="s">
        <v>16850</v>
      </c>
      <c r="S4945" t="s">
        <v>34471</v>
      </c>
      <c r="T4945">
        <v>0.60318812523568999</v>
      </c>
      <c r="U4945">
        <v>0.82125442047224695</v>
      </c>
      <c r="V4945">
        <v>-1.52715309188342</v>
      </c>
      <c r="W4945">
        <v>0.21487136447640501</v>
      </c>
      <c r="X4945">
        <v>0.704072456322962</v>
      </c>
      <c r="Y4945">
        <v>2.3111655463120901</v>
      </c>
      <c r="Z4945">
        <v>0.250572619160632</v>
      </c>
      <c r="AA4945">
        <v>0.72610664078822296</v>
      </c>
      <c r="AB4945">
        <v>-2.49062683401778</v>
      </c>
      <c r="AC4945">
        <v>0.59090205226999604</v>
      </c>
      <c r="AD4945">
        <v>0.87989882095915395</v>
      </c>
      <c r="AE4945">
        <v>1.31116563944992</v>
      </c>
      <c r="AF4945">
        <v>1</v>
      </c>
      <c r="AG4945">
        <v>1</v>
      </c>
      <c r="AH4945">
        <v>-0.59754254594998002</v>
      </c>
      <c r="AI4945">
        <v>5.2175397303601399E-2</v>
      </c>
      <c r="AJ4945">
        <v>0.78121606160956403</v>
      </c>
      <c r="AK4945">
        <v>3.1799206311933199</v>
      </c>
    </row>
    <row r="4946" spans="1:37" x14ac:dyDescent="0.2">
      <c r="A4946" t="s">
        <v>15998</v>
      </c>
      <c r="B4946">
        <v>62054609</v>
      </c>
      <c r="C4946">
        <v>62054751</v>
      </c>
      <c r="D4946">
        <v>143</v>
      </c>
      <c r="E4946" t="s">
        <v>16851</v>
      </c>
      <c r="F4946">
        <v>2</v>
      </c>
      <c r="G4946" t="s">
        <v>16852</v>
      </c>
      <c r="H4946" t="s">
        <v>34472</v>
      </c>
      <c r="I4946">
        <v>20</v>
      </c>
      <c r="J4946">
        <v>62012874</v>
      </c>
      <c r="K4946">
        <v>62064366</v>
      </c>
      <c r="L4946">
        <v>51493</v>
      </c>
      <c r="M4946">
        <v>2</v>
      </c>
      <c r="N4946">
        <v>6874</v>
      </c>
      <c r="O4946" t="s">
        <v>16853</v>
      </c>
      <c r="P4946">
        <v>9615</v>
      </c>
      <c r="Q4946" t="s">
        <v>16854</v>
      </c>
      <c r="R4946" t="s">
        <v>16855</v>
      </c>
      <c r="S4946" t="s">
        <v>34473</v>
      </c>
      <c r="T4946">
        <v>0.32911398597860803</v>
      </c>
      <c r="U4946">
        <v>0.603102917160658</v>
      </c>
      <c r="V4946">
        <v>20.547345476163699</v>
      </c>
      <c r="W4946">
        <v>0.89107655920673101</v>
      </c>
      <c r="X4946">
        <v>0.95159051474143896</v>
      </c>
      <c r="Y4946">
        <v>1.0285983786614401</v>
      </c>
      <c r="Z4946">
        <v>0.136920528570767</v>
      </c>
      <c r="AA4946">
        <v>0.72610664078822296</v>
      </c>
      <c r="AB4946">
        <v>22.439644779578401</v>
      </c>
      <c r="AC4946">
        <v>0.56718065613419599</v>
      </c>
      <c r="AD4946">
        <v>0.87989882095915395</v>
      </c>
      <c r="AE4946">
        <v>1.91692954226404</v>
      </c>
      <c r="AF4946">
        <v>0.68997179462344205</v>
      </c>
      <c r="AG4946">
        <v>0.83846513202101103</v>
      </c>
      <c r="AH4946">
        <v>-1.64129525596165</v>
      </c>
      <c r="AI4946">
        <v>0.78546927494779295</v>
      </c>
      <c r="AJ4946">
        <v>0.92808185275216604</v>
      </c>
      <c r="AK4946">
        <v>-0.57608585139631197</v>
      </c>
    </row>
    <row r="4947" spans="1:37" x14ac:dyDescent="0.2">
      <c r="A4947" t="s">
        <v>15998</v>
      </c>
      <c r="B4947">
        <v>62279667</v>
      </c>
      <c r="C4947">
        <v>62279815</v>
      </c>
      <c r="D4947">
        <v>149</v>
      </c>
      <c r="E4947" t="s">
        <v>16856</v>
      </c>
      <c r="F4947">
        <v>4</v>
      </c>
      <c r="G4947" t="s">
        <v>16857</v>
      </c>
      <c r="H4947" t="s">
        <v>30987</v>
      </c>
      <c r="I4947">
        <v>20</v>
      </c>
      <c r="J4947">
        <v>62279114</v>
      </c>
      <c r="K4947">
        <v>62286449</v>
      </c>
      <c r="L4947">
        <v>7336</v>
      </c>
      <c r="M4947">
        <v>1</v>
      </c>
      <c r="N4947">
        <v>9885</v>
      </c>
      <c r="O4947" t="s">
        <v>16858</v>
      </c>
      <c r="P4947">
        <v>553</v>
      </c>
      <c r="Q4947" t="s">
        <v>16859</v>
      </c>
      <c r="R4947" t="s">
        <v>16860</v>
      </c>
      <c r="S4947" t="s">
        <v>34474</v>
      </c>
      <c r="T4947" t="s">
        <v>40</v>
      </c>
      <c r="U4947" t="s">
        <v>40</v>
      </c>
      <c r="V4947">
        <v>0</v>
      </c>
      <c r="W4947" t="s">
        <v>40</v>
      </c>
      <c r="X4947" t="s">
        <v>40</v>
      </c>
      <c r="Y4947">
        <v>0</v>
      </c>
      <c r="Z4947">
        <v>0.48464167878831399</v>
      </c>
      <c r="AA4947">
        <v>0.84435025072159198</v>
      </c>
      <c r="AB4947">
        <v>22.147396568348199</v>
      </c>
      <c r="AC4947">
        <v>0.45677901822897599</v>
      </c>
      <c r="AD4947">
        <v>0.82872126865393902</v>
      </c>
      <c r="AE4947">
        <v>22.1848712658038</v>
      </c>
      <c r="AF4947">
        <v>0.501741946288212</v>
      </c>
      <c r="AG4947">
        <v>0.80674443595273604</v>
      </c>
      <c r="AH4947">
        <v>-22.1108707002861</v>
      </c>
      <c r="AI4947">
        <v>0.52399907623471598</v>
      </c>
      <c r="AJ4947">
        <v>0.78121606160956403</v>
      </c>
      <c r="AK4947">
        <v>-22.040481388320799</v>
      </c>
    </row>
    <row r="4948" spans="1:37" x14ac:dyDescent="0.2">
      <c r="A4948" t="s">
        <v>15998</v>
      </c>
      <c r="B4948">
        <v>62279815</v>
      </c>
      <c r="C4948">
        <v>62279963</v>
      </c>
      <c r="D4948">
        <v>149</v>
      </c>
      <c r="E4948" t="s">
        <v>16861</v>
      </c>
      <c r="F4948">
        <v>1</v>
      </c>
      <c r="G4948" t="s">
        <v>16862</v>
      </c>
      <c r="H4948" t="s">
        <v>30987</v>
      </c>
      <c r="I4948">
        <v>20</v>
      </c>
      <c r="J4948">
        <v>62279114</v>
      </c>
      <c r="K4948">
        <v>62286449</v>
      </c>
      <c r="L4948">
        <v>7336</v>
      </c>
      <c r="M4948">
        <v>1</v>
      </c>
      <c r="N4948">
        <v>9885</v>
      </c>
      <c r="O4948" t="s">
        <v>16858</v>
      </c>
      <c r="P4948">
        <v>701</v>
      </c>
      <c r="Q4948" t="s">
        <v>16859</v>
      </c>
      <c r="R4948" t="s">
        <v>16860</v>
      </c>
      <c r="S4948" t="s">
        <v>34474</v>
      </c>
      <c r="T4948" t="s">
        <v>40</v>
      </c>
      <c r="U4948" t="s">
        <v>40</v>
      </c>
      <c r="V4948">
        <v>0</v>
      </c>
      <c r="W4948" t="s">
        <v>40</v>
      </c>
      <c r="X4948" t="s">
        <v>40</v>
      </c>
      <c r="Y4948">
        <v>0</v>
      </c>
      <c r="Z4948">
        <v>0.48464167878831399</v>
      </c>
      <c r="AA4948">
        <v>0.84435025072159198</v>
      </c>
      <c r="AB4948">
        <v>21.147396878906999</v>
      </c>
      <c r="AC4948">
        <v>0.45677901822897599</v>
      </c>
      <c r="AD4948">
        <v>0.82872126865393902</v>
      </c>
      <c r="AE4948">
        <v>21.184871568399501</v>
      </c>
      <c r="AF4948">
        <v>0.501741946288212</v>
      </c>
      <c r="AG4948">
        <v>0.80674443595273604</v>
      </c>
      <c r="AH4948">
        <v>-21.110871018807899</v>
      </c>
      <c r="AI4948">
        <v>0.52399907623471598</v>
      </c>
      <c r="AJ4948">
        <v>0.78121606160956403</v>
      </c>
      <c r="AK4948">
        <v>-21.0404817227687</v>
      </c>
    </row>
    <row r="4949" spans="1:37" x14ac:dyDescent="0.2">
      <c r="A4949" t="s">
        <v>15998</v>
      </c>
      <c r="B4949">
        <v>62317445</v>
      </c>
      <c r="C4949">
        <v>62317593</v>
      </c>
      <c r="D4949">
        <v>149</v>
      </c>
      <c r="E4949" t="s">
        <v>16863</v>
      </c>
      <c r="F4949">
        <v>7</v>
      </c>
      <c r="G4949" t="s">
        <v>16864</v>
      </c>
      <c r="H4949" t="s">
        <v>30999</v>
      </c>
      <c r="I4949">
        <v>20</v>
      </c>
      <c r="J4949">
        <v>62315096</v>
      </c>
      <c r="K4949">
        <v>62316322</v>
      </c>
      <c r="L4949">
        <v>1227</v>
      </c>
      <c r="M4949">
        <v>2</v>
      </c>
      <c r="N4949">
        <v>3911</v>
      </c>
      <c r="O4949" t="s">
        <v>16865</v>
      </c>
      <c r="P4949">
        <v>-1123</v>
      </c>
      <c r="Q4949" t="s">
        <v>16866</v>
      </c>
      <c r="R4949" t="s">
        <v>16867</v>
      </c>
      <c r="S4949" t="s">
        <v>34475</v>
      </c>
      <c r="T4949">
        <v>0.152084254673993</v>
      </c>
      <c r="U4949">
        <v>0.603102917160658</v>
      </c>
      <c r="V4949">
        <v>25.776756015816101</v>
      </c>
      <c r="W4949">
        <v>0.94541066367716797</v>
      </c>
      <c r="X4949">
        <v>0.95159051474143896</v>
      </c>
      <c r="Y4949">
        <v>-1.31390283549308</v>
      </c>
      <c r="Z4949">
        <v>0.306975110376564</v>
      </c>
      <c r="AA4949">
        <v>0.72610664078822296</v>
      </c>
      <c r="AB4949">
        <v>24.813281915682001</v>
      </c>
      <c r="AC4949">
        <v>0.71753805159658501</v>
      </c>
      <c r="AD4949">
        <v>0.87989882095915395</v>
      </c>
      <c r="AE4949">
        <v>-2.3139027399026002</v>
      </c>
      <c r="AF4949">
        <v>4.6407610929182198E-2</v>
      </c>
      <c r="AG4949">
        <v>0.476038960109122</v>
      </c>
      <c r="AH4949">
        <v>25.776756015816101</v>
      </c>
      <c r="AI4949">
        <v>0.59609816080359102</v>
      </c>
      <c r="AJ4949">
        <v>0.78121606160956403</v>
      </c>
      <c r="AK4949">
        <v>-0.44514740053394403</v>
      </c>
    </row>
    <row r="4950" spans="1:37" x14ac:dyDescent="0.2">
      <c r="A4950" t="s">
        <v>15998</v>
      </c>
      <c r="B4950">
        <v>62321988</v>
      </c>
      <c r="C4950">
        <v>62322132</v>
      </c>
      <c r="D4950">
        <v>145</v>
      </c>
      <c r="E4950" t="s">
        <v>16868</v>
      </c>
      <c r="F4950">
        <v>7</v>
      </c>
      <c r="G4950" t="s">
        <v>16869</v>
      </c>
      <c r="H4950" t="s">
        <v>31032</v>
      </c>
      <c r="I4950">
        <v>20</v>
      </c>
      <c r="J4950">
        <v>62323776</v>
      </c>
      <c r="K4950">
        <v>62324871</v>
      </c>
      <c r="L4950">
        <v>1096</v>
      </c>
      <c r="M4950">
        <v>2</v>
      </c>
      <c r="N4950">
        <v>3911</v>
      </c>
      <c r="O4950" t="s">
        <v>16870</v>
      </c>
      <c r="P4950">
        <v>2739</v>
      </c>
      <c r="Q4950" t="s">
        <v>16866</v>
      </c>
      <c r="R4950" t="s">
        <v>16867</v>
      </c>
      <c r="S4950" t="s">
        <v>34475</v>
      </c>
      <c r="T4950">
        <v>0.152084254673993</v>
      </c>
      <c r="U4950">
        <v>0.603102917160658</v>
      </c>
      <c r="V4950">
        <v>24.835800389834802</v>
      </c>
      <c r="W4950">
        <v>0.29261482077562401</v>
      </c>
      <c r="X4950">
        <v>0.704072456322962</v>
      </c>
      <c r="Y4950">
        <v>24.302044741090299</v>
      </c>
      <c r="Z4950">
        <v>0.306975110376564</v>
      </c>
      <c r="AA4950">
        <v>0.72610664078822296</v>
      </c>
      <c r="AB4950">
        <v>23.8723263116295</v>
      </c>
      <c r="AC4950">
        <v>0.27780950890804001</v>
      </c>
      <c r="AD4950">
        <v>0.68253123924728298</v>
      </c>
      <c r="AE4950">
        <v>23.9098010146392</v>
      </c>
      <c r="AF4950">
        <v>4.6407610929182198E-2</v>
      </c>
      <c r="AG4950">
        <v>0.476038960109122</v>
      </c>
      <c r="AH4950">
        <v>24.835800389834802</v>
      </c>
      <c r="AI4950">
        <v>0.56157887380500204</v>
      </c>
      <c r="AJ4950">
        <v>0.78121606160956403</v>
      </c>
      <c r="AK4950">
        <v>2.0770611734491902</v>
      </c>
    </row>
    <row r="4951" spans="1:37" x14ac:dyDescent="0.2">
      <c r="A4951" t="s">
        <v>15998</v>
      </c>
      <c r="B4951">
        <v>62322132</v>
      </c>
      <c r="C4951">
        <v>62322276</v>
      </c>
      <c r="D4951">
        <v>145</v>
      </c>
      <c r="E4951" t="s">
        <v>16871</v>
      </c>
      <c r="F4951">
        <v>5</v>
      </c>
      <c r="G4951" t="s">
        <v>16872</v>
      </c>
      <c r="H4951" t="s">
        <v>31032</v>
      </c>
      <c r="I4951">
        <v>20</v>
      </c>
      <c r="J4951">
        <v>62323776</v>
      </c>
      <c r="K4951">
        <v>62324871</v>
      </c>
      <c r="L4951">
        <v>1096</v>
      </c>
      <c r="M4951">
        <v>2</v>
      </c>
      <c r="N4951">
        <v>3911</v>
      </c>
      <c r="O4951" t="s">
        <v>16870</v>
      </c>
      <c r="P4951">
        <v>2595</v>
      </c>
      <c r="Q4951" t="s">
        <v>16866</v>
      </c>
      <c r="R4951" t="s">
        <v>16867</v>
      </c>
      <c r="S4951" t="s">
        <v>34475</v>
      </c>
      <c r="T4951">
        <v>0.152084254673993</v>
      </c>
      <c r="U4951">
        <v>0.603102917160658</v>
      </c>
      <c r="V4951">
        <v>24.835800389834802</v>
      </c>
      <c r="W4951">
        <v>0.29261482077562401</v>
      </c>
      <c r="X4951">
        <v>0.704072456322962</v>
      </c>
      <c r="Y4951">
        <v>24.302044741090299</v>
      </c>
      <c r="Z4951">
        <v>0.306975110376564</v>
      </c>
      <c r="AA4951">
        <v>0.72610664078822296</v>
      </c>
      <c r="AB4951">
        <v>23.8723263116295</v>
      </c>
      <c r="AC4951">
        <v>0.27780950890804001</v>
      </c>
      <c r="AD4951">
        <v>0.68253123924728298</v>
      </c>
      <c r="AE4951">
        <v>23.9098010146392</v>
      </c>
      <c r="AF4951">
        <v>4.6407610929182198E-2</v>
      </c>
      <c r="AG4951">
        <v>0.476038960109122</v>
      </c>
      <c r="AH4951">
        <v>24.835800389834802</v>
      </c>
      <c r="AI4951">
        <v>0.56157887380500204</v>
      </c>
      <c r="AJ4951">
        <v>0.78121606160956403</v>
      </c>
      <c r="AK4951">
        <v>2.0770611734491902</v>
      </c>
    </row>
    <row r="4952" spans="1:37" x14ac:dyDescent="0.2">
      <c r="A4952" t="s">
        <v>15998</v>
      </c>
      <c r="B4952">
        <v>62322276</v>
      </c>
      <c r="C4952">
        <v>62322420</v>
      </c>
      <c r="D4952">
        <v>145</v>
      </c>
      <c r="E4952" t="s">
        <v>16873</v>
      </c>
      <c r="F4952">
        <v>10</v>
      </c>
      <c r="G4952" t="s">
        <v>16874</v>
      </c>
      <c r="H4952" t="s">
        <v>31032</v>
      </c>
      <c r="I4952">
        <v>20</v>
      </c>
      <c r="J4952">
        <v>62323776</v>
      </c>
      <c r="K4952">
        <v>62324871</v>
      </c>
      <c r="L4952">
        <v>1096</v>
      </c>
      <c r="M4952">
        <v>2</v>
      </c>
      <c r="N4952">
        <v>3911</v>
      </c>
      <c r="O4952" t="s">
        <v>16870</v>
      </c>
      <c r="P4952">
        <v>2451</v>
      </c>
      <c r="Q4952" t="s">
        <v>16866</v>
      </c>
      <c r="R4952" t="s">
        <v>16867</v>
      </c>
      <c r="S4952" t="s">
        <v>34475</v>
      </c>
      <c r="T4952">
        <v>0.32911398597860803</v>
      </c>
      <c r="U4952">
        <v>0.603102917160658</v>
      </c>
      <c r="V4952">
        <v>22.4910787404615</v>
      </c>
      <c r="W4952">
        <v>0.29261482077562401</v>
      </c>
      <c r="X4952">
        <v>0.704072456322962</v>
      </c>
      <c r="Y4952">
        <v>22.5650793096688</v>
      </c>
      <c r="Z4952">
        <v>0.48464167878831399</v>
      </c>
      <c r="AA4952">
        <v>0.84435025072159198</v>
      </c>
      <c r="AB4952">
        <v>21.527604848978999</v>
      </c>
      <c r="AC4952">
        <v>0.45677901822897599</v>
      </c>
      <c r="AD4952">
        <v>0.82872126865393902</v>
      </c>
      <c r="AE4952">
        <v>21.5650795421612</v>
      </c>
      <c r="AF4952">
        <v>0.16793847098801201</v>
      </c>
      <c r="AG4952">
        <v>0.68151250837662902</v>
      </c>
      <c r="AH4952">
        <v>22.4910787404615</v>
      </c>
      <c r="AI4952">
        <v>0.14667288820271701</v>
      </c>
      <c r="AJ4952">
        <v>0.78121606160956403</v>
      </c>
      <c r="AK4952">
        <v>22.5650793096688</v>
      </c>
    </row>
    <row r="4953" spans="1:37" x14ac:dyDescent="0.2">
      <c r="A4953" t="s">
        <v>15998</v>
      </c>
      <c r="B4953">
        <v>62338345</v>
      </c>
      <c r="C4953">
        <v>62338496</v>
      </c>
      <c r="D4953">
        <v>152</v>
      </c>
      <c r="E4953" t="s">
        <v>16875</v>
      </c>
      <c r="F4953">
        <v>6</v>
      </c>
      <c r="G4953" t="s">
        <v>16876</v>
      </c>
      <c r="H4953" t="s">
        <v>30987</v>
      </c>
      <c r="I4953">
        <v>20</v>
      </c>
      <c r="J4953">
        <v>62334302</v>
      </c>
      <c r="K4953">
        <v>62337626</v>
      </c>
      <c r="L4953">
        <v>3325</v>
      </c>
      <c r="M4953">
        <v>2</v>
      </c>
      <c r="N4953">
        <v>3911</v>
      </c>
      <c r="O4953" t="s">
        <v>16877</v>
      </c>
      <c r="P4953">
        <v>-719</v>
      </c>
      <c r="Q4953" t="s">
        <v>16866</v>
      </c>
      <c r="R4953" t="s">
        <v>16867</v>
      </c>
      <c r="S4953" t="s">
        <v>34475</v>
      </c>
      <c r="T4953">
        <v>0.32911398597860803</v>
      </c>
      <c r="U4953">
        <v>0.603102917160658</v>
      </c>
      <c r="V4953">
        <v>23.8603605949666</v>
      </c>
      <c r="W4953">
        <v>0.20525741147413201</v>
      </c>
      <c r="X4953">
        <v>0.704072456322962</v>
      </c>
      <c r="Y4953">
        <v>-25.502211103014499</v>
      </c>
      <c r="Z4953">
        <v>0.306975110376564</v>
      </c>
      <c r="AA4953">
        <v>0.72610664078822296</v>
      </c>
      <c r="AB4953">
        <v>24.7403708613265</v>
      </c>
      <c r="AC4953">
        <v>7.0489011448141195E-2</v>
      </c>
      <c r="AD4953">
        <v>0.57684129297949804</v>
      </c>
      <c r="AE4953">
        <v>-25.502211103014499</v>
      </c>
      <c r="AF4953">
        <v>0.64997455747578503</v>
      </c>
      <c r="AG4953">
        <v>0.80674443595273604</v>
      </c>
      <c r="AH4953">
        <v>-0.37225979707183598</v>
      </c>
      <c r="AI4953">
        <v>0.35038410267202102</v>
      </c>
      <c r="AJ4953">
        <v>0.78121606160956403</v>
      </c>
      <c r="AK4953">
        <v>-24.6334556613694</v>
      </c>
    </row>
    <row r="4954" spans="1:37" x14ac:dyDescent="0.2">
      <c r="A4954" t="s">
        <v>15998</v>
      </c>
      <c r="B4954">
        <v>62338496</v>
      </c>
      <c r="C4954">
        <v>62338647</v>
      </c>
      <c r="D4954">
        <v>152</v>
      </c>
      <c r="E4954" t="s">
        <v>16878</v>
      </c>
      <c r="F4954">
        <v>7</v>
      </c>
      <c r="G4954" t="s">
        <v>16879</v>
      </c>
      <c r="H4954" t="s">
        <v>30987</v>
      </c>
      <c r="I4954">
        <v>20</v>
      </c>
      <c r="J4954">
        <v>62334302</v>
      </c>
      <c r="K4954">
        <v>62337626</v>
      </c>
      <c r="L4954">
        <v>3325</v>
      </c>
      <c r="M4954">
        <v>2</v>
      </c>
      <c r="N4954">
        <v>3911</v>
      </c>
      <c r="O4954" t="s">
        <v>16877</v>
      </c>
      <c r="P4954">
        <v>-870</v>
      </c>
      <c r="Q4954" t="s">
        <v>16866</v>
      </c>
      <c r="R4954" t="s">
        <v>16867</v>
      </c>
      <c r="S4954" t="s">
        <v>34475</v>
      </c>
      <c r="T4954">
        <v>0.32911398597860803</v>
      </c>
      <c r="U4954">
        <v>0.603102917160658</v>
      </c>
      <c r="V4954">
        <v>23.8603605949666</v>
      </c>
      <c r="W4954">
        <v>0.20525741147413201</v>
      </c>
      <c r="X4954">
        <v>0.704072456322962</v>
      </c>
      <c r="Y4954">
        <v>-25.502211103014499</v>
      </c>
      <c r="Z4954">
        <v>0.306975110376564</v>
      </c>
      <c r="AA4954">
        <v>0.72610664078822296</v>
      </c>
      <c r="AB4954">
        <v>24.7403708613265</v>
      </c>
      <c r="AC4954">
        <v>7.0489011448141195E-2</v>
      </c>
      <c r="AD4954">
        <v>0.57684129297949804</v>
      </c>
      <c r="AE4954">
        <v>-25.502211103014499</v>
      </c>
      <c r="AF4954">
        <v>0.64997455747578503</v>
      </c>
      <c r="AG4954">
        <v>0.80674443595273604</v>
      </c>
      <c r="AH4954">
        <v>-0.37225979707183598</v>
      </c>
      <c r="AI4954">
        <v>0.35038410267202102</v>
      </c>
      <c r="AJ4954">
        <v>0.78121606160956403</v>
      </c>
      <c r="AK4954">
        <v>-24.6334556613694</v>
      </c>
    </row>
    <row r="4955" spans="1:37" x14ac:dyDescent="0.2">
      <c r="A4955" t="s">
        <v>15998</v>
      </c>
      <c r="B4955">
        <v>62354069</v>
      </c>
      <c r="C4955">
        <v>62354355</v>
      </c>
      <c r="D4955">
        <v>287</v>
      </c>
      <c r="E4955" t="s">
        <v>16880</v>
      </c>
      <c r="F4955">
        <v>5</v>
      </c>
      <c r="G4955" t="s">
        <v>16881</v>
      </c>
      <c r="H4955" t="s">
        <v>30999</v>
      </c>
      <c r="I4955">
        <v>20</v>
      </c>
      <c r="J4955">
        <v>62353013</v>
      </c>
      <c r="K4955">
        <v>62356480</v>
      </c>
      <c r="L4955">
        <v>3468</v>
      </c>
      <c r="M4955">
        <v>1</v>
      </c>
      <c r="N4955">
        <v>101928158</v>
      </c>
      <c r="O4955" t="s">
        <v>16882</v>
      </c>
      <c r="P4955">
        <v>1056</v>
      </c>
      <c r="Q4955" t="s">
        <v>16883</v>
      </c>
      <c r="R4955" t="s">
        <v>16884</v>
      </c>
      <c r="S4955" t="s">
        <v>34476</v>
      </c>
      <c r="T4955">
        <v>0.152084254673993</v>
      </c>
      <c r="U4955">
        <v>0.603102917160658</v>
      </c>
      <c r="V4955">
        <v>25.0057026085559</v>
      </c>
      <c r="W4955">
        <v>0.29261482077562401</v>
      </c>
      <c r="X4955">
        <v>0.704072456322962</v>
      </c>
      <c r="Y4955">
        <v>24.584289738481999</v>
      </c>
      <c r="Z4955">
        <v>0.306975110376564</v>
      </c>
      <c r="AA4955">
        <v>0.72610664078822296</v>
      </c>
      <c r="AB4955">
        <v>24.042228525265799</v>
      </c>
      <c r="AC4955">
        <v>0.27780950890804001</v>
      </c>
      <c r="AD4955">
        <v>0.68253123924728298</v>
      </c>
      <c r="AE4955">
        <v>24.079703228543199</v>
      </c>
      <c r="AF4955">
        <v>4.6407610929182198E-2</v>
      </c>
      <c r="AG4955">
        <v>0.476038960109122</v>
      </c>
      <c r="AH4955">
        <v>25.0057026085559</v>
      </c>
      <c r="AI4955">
        <v>0.56157887380500204</v>
      </c>
      <c r="AJ4955">
        <v>0.78121606160956403</v>
      </c>
      <c r="AK4955">
        <v>2.4316628345820601</v>
      </c>
    </row>
    <row r="4956" spans="1:37" x14ac:dyDescent="0.2">
      <c r="A4956" t="s">
        <v>15998</v>
      </c>
      <c r="B4956">
        <v>62492860</v>
      </c>
      <c r="C4956">
        <v>62493026</v>
      </c>
      <c r="D4956">
        <v>167</v>
      </c>
      <c r="E4956" t="s">
        <v>16885</v>
      </c>
      <c r="F4956">
        <v>3</v>
      </c>
      <c r="G4956" t="s">
        <v>16886</v>
      </c>
      <c r="H4956" t="s">
        <v>31000</v>
      </c>
      <c r="I4956">
        <v>20</v>
      </c>
      <c r="J4956">
        <v>62463497</v>
      </c>
      <c r="K4956">
        <v>62475995</v>
      </c>
      <c r="L4956">
        <v>12499</v>
      </c>
      <c r="M4956">
        <v>2</v>
      </c>
      <c r="N4956">
        <v>140628</v>
      </c>
      <c r="O4956" t="s">
        <v>16887</v>
      </c>
      <c r="P4956">
        <v>-16865</v>
      </c>
      <c r="Q4956" t="s">
        <v>16888</v>
      </c>
      <c r="R4956" t="s">
        <v>16889</v>
      </c>
      <c r="S4956" t="s">
        <v>34477</v>
      </c>
      <c r="T4956">
        <v>0.35387198439864398</v>
      </c>
      <c r="U4956">
        <v>0.603102917160658</v>
      </c>
      <c r="V4956">
        <v>-22.818131411383298</v>
      </c>
      <c r="W4956">
        <v>0.38920677604595899</v>
      </c>
      <c r="X4956">
        <v>0.704072456322962</v>
      </c>
      <c r="Y4956">
        <v>-22.686886896684999</v>
      </c>
      <c r="Z4956">
        <v>0.65379035313853895</v>
      </c>
      <c r="AA4956">
        <v>0.84521697243271998</v>
      </c>
      <c r="AB4956">
        <v>-1.40245095728494</v>
      </c>
      <c r="AC4956">
        <v>0.71753805159658501</v>
      </c>
      <c r="AD4956">
        <v>0.87989882095915395</v>
      </c>
      <c r="AE4956">
        <v>-1.23373175039146</v>
      </c>
      <c r="AF4956">
        <v>0.32549523997010099</v>
      </c>
      <c r="AG4956">
        <v>0.70473078222419605</v>
      </c>
      <c r="AH4956">
        <v>-22.6562017166031</v>
      </c>
      <c r="AI4956">
        <v>0.35038410267202102</v>
      </c>
      <c r="AJ4956">
        <v>0.78121606160956403</v>
      </c>
      <c r="AK4956">
        <v>-22.5858123996248</v>
      </c>
    </row>
    <row r="4957" spans="1:37" x14ac:dyDescent="0.2">
      <c r="A4957" t="s">
        <v>15998</v>
      </c>
      <c r="B4957">
        <v>62649495</v>
      </c>
      <c r="C4957">
        <v>62649658</v>
      </c>
      <c r="D4957">
        <v>164</v>
      </c>
      <c r="E4957" t="s">
        <v>16890</v>
      </c>
      <c r="F4957">
        <v>4</v>
      </c>
      <c r="G4957" t="s">
        <v>16891</v>
      </c>
      <c r="H4957" t="s">
        <v>31032</v>
      </c>
      <c r="I4957">
        <v>20</v>
      </c>
      <c r="J4957">
        <v>62651272</v>
      </c>
      <c r="K4957">
        <v>62652186</v>
      </c>
      <c r="L4957">
        <v>915</v>
      </c>
      <c r="M4957">
        <v>2</v>
      </c>
      <c r="N4957">
        <v>101928465</v>
      </c>
      <c r="O4957" t="s">
        <v>16892</v>
      </c>
      <c r="P4957">
        <v>2528</v>
      </c>
      <c r="Q4957" t="s">
        <v>40</v>
      </c>
      <c r="R4957" t="s">
        <v>16893</v>
      </c>
      <c r="S4957" t="s">
        <v>34478</v>
      </c>
      <c r="T4957">
        <v>0.97213403838398904</v>
      </c>
      <c r="U4957">
        <v>1</v>
      </c>
      <c r="V4957">
        <v>0.29870039618211902</v>
      </c>
      <c r="W4957">
        <v>0.94541066367716797</v>
      </c>
      <c r="X4957">
        <v>0.95159051474143896</v>
      </c>
      <c r="Y4957">
        <v>0.23942584476648501</v>
      </c>
      <c r="Z4957">
        <v>0.93459220503170903</v>
      </c>
      <c r="AA4957">
        <v>0.99919698600769702</v>
      </c>
      <c r="AB4957">
        <v>0.31723557121899199</v>
      </c>
      <c r="AC4957">
        <v>0.92091778829119397</v>
      </c>
      <c r="AD4957">
        <v>0.94068432309766403</v>
      </c>
      <c r="AE4957">
        <v>0.14656967249862801</v>
      </c>
      <c r="AF4957">
        <v>0.98343762640780896</v>
      </c>
      <c r="AG4957">
        <v>1</v>
      </c>
      <c r="AH4957">
        <v>0.12906475352668201</v>
      </c>
      <c r="AI4957">
        <v>0.95029317176085903</v>
      </c>
      <c r="AJ4957">
        <v>0.98621344597861504</v>
      </c>
      <c r="AK4957">
        <v>0.21782519171262399</v>
      </c>
    </row>
    <row r="4958" spans="1:37" x14ac:dyDescent="0.2">
      <c r="A4958" t="s">
        <v>15998</v>
      </c>
      <c r="B4958">
        <v>62649658</v>
      </c>
      <c r="C4958">
        <v>62649821</v>
      </c>
      <c r="D4958">
        <v>164</v>
      </c>
      <c r="E4958" t="s">
        <v>16894</v>
      </c>
      <c r="F4958">
        <v>4</v>
      </c>
      <c r="G4958" t="s">
        <v>16895</v>
      </c>
      <c r="H4958" t="s">
        <v>31032</v>
      </c>
      <c r="I4958">
        <v>20</v>
      </c>
      <c r="J4958">
        <v>62651272</v>
      </c>
      <c r="K4958">
        <v>62652186</v>
      </c>
      <c r="L4958">
        <v>915</v>
      </c>
      <c r="M4958">
        <v>2</v>
      </c>
      <c r="N4958">
        <v>101928465</v>
      </c>
      <c r="O4958" t="s">
        <v>16892</v>
      </c>
      <c r="P4958">
        <v>2365</v>
      </c>
      <c r="Q4958" t="s">
        <v>40</v>
      </c>
      <c r="R4958" t="s">
        <v>16893</v>
      </c>
      <c r="S4958" t="s">
        <v>34478</v>
      </c>
      <c r="T4958">
        <v>0.97213403838398904</v>
      </c>
      <c r="U4958">
        <v>1</v>
      </c>
      <c r="V4958">
        <v>0.29870039618211902</v>
      </c>
      <c r="W4958">
        <v>0.94541066367716797</v>
      </c>
      <c r="X4958">
        <v>0.95159051474143896</v>
      </c>
      <c r="Y4958">
        <v>0.23942584476648501</v>
      </c>
      <c r="Z4958">
        <v>0.93459220503170903</v>
      </c>
      <c r="AA4958">
        <v>0.99919698600769702</v>
      </c>
      <c r="AB4958">
        <v>0.31723557121899199</v>
      </c>
      <c r="AC4958">
        <v>0.92091778829119397</v>
      </c>
      <c r="AD4958">
        <v>0.94068432309766403</v>
      </c>
      <c r="AE4958">
        <v>0.14656967249862801</v>
      </c>
      <c r="AF4958">
        <v>0.98343762640780896</v>
      </c>
      <c r="AG4958">
        <v>1</v>
      </c>
      <c r="AH4958">
        <v>0.12906475352668201</v>
      </c>
      <c r="AI4958">
        <v>0.95029317176085903</v>
      </c>
      <c r="AJ4958">
        <v>0.98621344597861504</v>
      </c>
      <c r="AK4958">
        <v>0.21782519171262399</v>
      </c>
    </row>
    <row r="4959" spans="1:37" x14ac:dyDescent="0.2">
      <c r="A4959" t="s">
        <v>15998</v>
      </c>
      <c r="B4959">
        <v>62654201</v>
      </c>
      <c r="C4959">
        <v>62654354</v>
      </c>
      <c r="D4959">
        <v>154</v>
      </c>
      <c r="E4959" t="s">
        <v>16896</v>
      </c>
      <c r="F4959">
        <v>3</v>
      </c>
      <c r="G4959" t="s">
        <v>16897</v>
      </c>
      <c r="H4959" t="s">
        <v>31032</v>
      </c>
      <c r="I4959">
        <v>20</v>
      </c>
      <c r="J4959">
        <v>62656359</v>
      </c>
      <c r="K4959">
        <v>62672293</v>
      </c>
      <c r="L4959">
        <v>15935</v>
      </c>
      <c r="M4959">
        <v>1</v>
      </c>
      <c r="N4959">
        <v>28231</v>
      </c>
      <c r="O4959" t="s">
        <v>16898</v>
      </c>
      <c r="P4959">
        <v>-2005</v>
      </c>
      <c r="Q4959" t="s">
        <v>16899</v>
      </c>
      <c r="R4959" t="s">
        <v>16900</v>
      </c>
      <c r="S4959" t="s">
        <v>34479</v>
      </c>
      <c r="T4959">
        <v>0.152084254673993</v>
      </c>
      <c r="U4959">
        <v>0.603102917160658</v>
      </c>
      <c r="V4959">
        <v>25.606039885274701</v>
      </c>
      <c r="W4959">
        <v>0.20525741147413201</v>
      </c>
      <c r="X4959">
        <v>0.704072456322962</v>
      </c>
      <c r="Y4959">
        <v>-25.404406028342201</v>
      </c>
      <c r="Z4959">
        <v>0.203350924423461</v>
      </c>
      <c r="AA4959">
        <v>0.72610664078822296</v>
      </c>
      <c r="AB4959">
        <v>24.684595933318601</v>
      </c>
      <c r="AC4959">
        <v>0.283630615332017</v>
      </c>
      <c r="AD4959">
        <v>0.68253123924728298</v>
      </c>
      <c r="AE4959">
        <v>-5.8044957502815704</v>
      </c>
      <c r="AF4959">
        <v>0.205398459628826</v>
      </c>
      <c r="AG4959">
        <v>0.68151250837662902</v>
      </c>
      <c r="AH4959">
        <v>6.0801300931013396</v>
      </c>
      <c r="AI4959">
        <v>0.24456414000292601</v>
      </c>
      <c r="AJ4959">
        <v>0.78121606160956403</v>
      </c>
      <c r="AK4959">
        <v>-24.5776807335176</v>
      </c>
    </row>
    <row r="4960" spans="1:37" x14ac:dyDescent="0.2">
      <c r="A4960" t="s">
        <v>15998</v>
      </c>
      <c r="B4960">
        <v>62654366</v>
      </c>
      <c r="C4960">
        <v>62654589</v>
      </c>
      <c r="D4960">
        <v>224</v>
      </c>
      <c r="E4960" t="s">
        <v>16901</v>
      </c>
      <c r="F4960">
        <v>13</v>
      </c>
      <c r="G4960" t="s">
        <v>16902</v>
      </c>
      <c r="H4960" t="s">
        <v>30999</v>
      </c>
      <c r="I4960">
        <v>20</v>
      </c>
      <c r="J4960">
        <v>62656359</v>
      </c>
      <c r="K4960">
        <v>62672293</v>
      </c>
      <c r="L4960">
        <v>15935</v>
      </c>
      <c r="M4960">
        <v>1</v>
      </c>
      <c r="N4960">
        <v>28231</v>
      </c>
      <c r="O4960" t="s">
        <v>16898</v>
      </c>
      <c r="P4960">
        <v>-1770</v>
      </c>
      <c r="Q4960" t="s">
        <v>16899</v>
      </c>
      <c r="R4960" t="s">
        <v>16900</v>
      </c>
      <c r="S4960" t="s">
        <v>34479</v>
      </c>
      <c r="T4960">
        <v>0.152084254673993</v>
      </c>
      <c r="U4960">
        <v>0.603102917160658</v>
      </c>
      <c r="V4960">
        <v>25.606039885274701</v>
      </c>
      <c r="W4960">
        <v>0.20525741147413201</v>
      </c>
      <c r="X4960">
        <v>0.704072456322962</v>
      </c>
      <c r="Y4960">
        <v>-25.404406028342201</v>
      </c>
      <c r="Z4960">
        <v>0.203350924423461</v>
      </c>
      <c r="AA4960">
        <v>0.72610664078822296</v>
      </c>
      <c r="AB4960">
        <v>24.684595933318601</v>
      </c>
      <c r="AC4960">
        <v>0.283630615332017</v>
      </c>
      <c r="AD4960">
        <v>0.68253123924728298</v>
      </c>
      <c r="AE4960">
        <v>-5.8044957502815704</v>
      </c>
      <c r="AF4960">
        <v>0.205398459628826</v>
      </c>
      <c r="AG4960">
        <v>0.68151250837662902</v>
      </c>
      <c r="AH4960">
        <v>6.0801300931013396</v>
      </c>
      <c r="AI4960">
        <v>0.24456414000292601</v>
      </c>
      <c r="AJ4960">
        <v>0.78121606160956403</v>
      </c>
      <c r="AK4960">
        <v>-24.5776807335176</v>
      </c>
    </row>
    <row r="4961" spans="1:37" x14ac:dyDescent="0.2">
      <c r="A4961" t="s">
        <v>15998</v>
      </c>
      <c r="B4961">
        <v>62675270</v>
      </c>
      <c r="C4961">
        <v>62675480</v>
      </c>
      <c r="D4961">
        <v>211</v>
      </c>
      <c r="E4961" t="s">
        <v>16903</v>
      </c>
      <c r="F4961">
        <v>9</v>
      </c>
      <c r="G4961" t="s">
        <v>16904</v>
      </c>
      <c r="H4961" t="s">
        <v>34480</v>
      </c>
      <c r="I4961">
        <v>20</v>
      </c>
      <c r="J4961">
        <v>62668480</v>
      </c>
      <c r="K4961">
        <v>62685785</v>
      </c>
      <c r="L4961">
        <v>17306</v>
      </c>
      <c r="M4961">
        <v>1</v>
      </c>
      <c r="N4961">
        <v>28231</v>
      </c>
      <c r="O4961" t="s">
        <v>16905</v>
      </c>
      <c r="P4961">
        <v>6790</v>
      </c>
      <c r="Q4961" t="s">
        <v>16899</v>
      </c>
      <c r="R4961" t="s">
        <v>16900</v>
      </c>
      <c r="S4961" t="s">
        <v>34479</v>
      </c>
      <c r="T4961">
        <v>0.32911398597860803</v>
      </c>
      <c r="U4961">
        <v>0.603102917160658</v>
      </c>
      <c r="V4961">
        <v>24.445323064110902</v>
      </c>
      <c r="W4961">
        <v>0.38920677604595899</v>
      </c>
      <c r="X4961">
        <v>0.704072456322962</v>
      </c>
      <c r="Y4961">
        <v>-24.243689212414299</v>
      </c>
      <c r="Z4961">
        <v>0.306975110376564</v>
      </c>
      <c r="AA4961">
        <v>0.72610664078822296</v>
      </c>
      <c r="AB4961">
        <v>24.261216523572699</v>
      </c>
      <c r="AC4961">
        <v>0.71753805159658501</v>
      </c>
      <c r="AD4961">
        <v>0.87989882095915395</v>
      </c>
      <c r="AE4961">
        <v>-1.2055719003960299</v>
      </c>
      <c r="AF4961">
        <v>0.61410715005536498</v>
      </c>
      <c r="AG4961">
        <v>0.80674443595273604</v>
      </c>
      <c r="AH4961">
        <v>1.4812063247206999</v>
      </c>
      <c r="AI4961">
        <v>0.35038410267202102</v>
      </c>
      <c r="AJ4961">
        <v>0.78121606160956403</v>
      </c>
      <c r="AK4961">
        <v>-24.1543013251754</v>
      </c>
    </row>
    <row r="4962" spans="1:37" x14ac:dyDescent="0.2">
      <c r="A4962" t="s">
        <v>15998</v>
      </c>
      <c r="B4962">
        <v>62675480</v>
      </c>
      <c r="C4962">
        <v>62675690</v>
      </c>
      <c r="D4962">
        <v>211</v>
      </c>
      <c r="E4962" t="s">
        <v>16906</v>
      </c>
      <c r="F4962">
        <v>3</v>
      </c>
      <c r="G4962" t="s">
        <v>16907</v>
      </c>
      <c r="H4962" t="s">
        <v>34480</v>
      </c>
      <c r="I4962">
        <v>20</v>
      </c>
      <c r="J4962">
        <v>62668480</v>
      </c>
      <c r="K4962">
        <v>62685785</v>
      </c>
      <c r="L4962">
        <v>17306</v>
      </c>
      <c r="M4962">
        <v>1</v>
      </c>
      <c r="N4962">
        <v>28231</v>
      </c>
      <c r="O4962" t="s">
        <v>16905</v>
      </c>
      <c r="P4962">
        <v>7000</v>
      </c>
      <c r="Q4962" t="s">
        <v>16899</v>
      </c>
      <c r="R4962" t="s">
        <v>16900</v>
      </c>
      <c r="S4962" t="s">
        <v>34479</v>
      </c>
      <c r="T4962">
        <v>0.32911398597860803</v>
      </c>
      <c r="U4962">
        <v>0.603102917160658</v>
      </c>
      <c r="V4962">
        <v>24.445323064110902</v>
      </c>
      <c r="W4962">
        <v>0.38920677604595899</v>
      </c>
      <c r="X4962">
        <v>0.704072456322962</v>
      </c>
      <c r="Y4962">
        <v>-24.243689212414299</v>
      </c>
      <c r="Z4962">
        <v>0.306975110376564</v>
      </c>
      <c r="AA4962">
        <v>0.72610664078822296</v>
      </c>
      <c r="AB4962">
        <v>24.326616936366399</v>
      </c>
      <c r="AC4962">
        <v>0.71753805159658501</v>
      </c>
      <c r="AD4962">
        <v>0.87989882095915395</v>
      </c>
      <c r="AE4962">
        <v>-1.0535688237008001</v>
      </c>
      <c r="AF4962">
        <v>0.61410715005536498</v>
      </c>
      <c r="AG4962">
        <v>0.80674443595273604</v>
      </c>
      <c r="AH4962">
        <v>1.32920324890704</v>
      </c>
      <c r="AI4962">
        <v>0.35038410267202102</v>
      </c>
      <c r="AJ4962">
        <v>0.78121606160956403</v>
      </c>
      <c r="AK4962">
        <v>-24.219701737724499</v>
      </c>
    </row>
    <row r="4963" spans="1:37" x14ac:dyDescent="0.2">
      <c r="A4963" t="s">
        <v>15998</v>
      </c>
      <c r="B4963">
        <v>62825718</v>
      </c>
      <c r="C4963">
        <v>62826016</v>
      </c>
      <c r="D4963">
        <v>299</v>
      </c>
      <c r="E4963" t="s">
        <v>16908</v>
      </c>
      <c r="F4963">
        <v>10</v>
      </c>
      <c r="G4963" t="s">
        <v>16909</v>
      </c>
      <c r="H4963" t="s">
        <v>34481</v>
      </c>
      <c r="I4963">
        <v>20</v>
      </c>
      <c r="J4963">
        <v>62822609</v>
      </c>
      <c r="K4963">
        <v>62828976</v>
      </c>
      <c r="L4963">
        <v>6368</v>
      </c>
      <c r="M4963">
        <v>1</v>
      </c>
      <c r="N4963">
        <v>1299</v>
      </c>
      <c r="O4963" t="s">
        <v>16910</v>
      </c>
      <c r="P4963">
        <v>3109</v>
      </c>
      <c r="Q4963" t="s">
        <v>16911</v>
      </c>
      <c r="R4963" t="s">
        <v>16912</v>
      </c>
      <c r="S4963" t="s">
        <v>34482</v>
      </c>
      <c r="T4963">
        <v>0.152084254673993</v>
      </c>
      <c r="U4963">
        <v>0.603102917160658</v>
      </c>
      <c r="V4963">
        <v>26.645684088443701</v>
      </c>
      <c r="W4963">
        <v>0.20525741147413201</v>
      </c>
      <c r="X4963">
        <v>0.704072456322962</v>
      </c>
      <c r="Y4963">
        <v>-26.4440502293353</v>
      </c>
      <c r="Z4963">
        <v>0.306975110376564</v>
      </c>
      <c r="AA4963">
        <v>0.72610664078822296</v>
      </c>
      <c r="AB4963">
        <v>25.682209977523001</v>
      </c>
      <c r="AC4963">
        <v>7.0489011448141195E-2</v>
      </c>
      <c r="AD4963">
        <v>0.57684129297949804</v>
      </c>
      <c r="AE4963">
        <v>-26.4440502293353</v>
      </c>
      <c r="AF4963">
        <v>4.6407610929182198E-2</v>
      </c>
      <c r="AG4963">
        <v>0.476038960109122</v>
      </c>
      <c r="AH4963">
        <v>26.645684088443701</v>
      </c>
      <c r="AI4963">
        <v>0.35038410267202102</v>
      </c>
      <c r="AJ4963">
        <v>0.78121606160956403</v>
      </c>
      <c r="AK4963">
        <v>-25.575294775667601</v>
      </c>
    </row>
    <row r="4964" spans="1:37" x14ac:dyDescent="0.2">
      <c r="A4964" t="s">
        <v>15998</v>
      </c>
      <c r="B4964">
        <v>62826117</v>
      </c>
      <c r="C4964">
        <v>62826416</v>
      </c>
      <c r="D4964">
        <v>300</v>
      </c>
      <c r="E4964" t="s">
        <v>16913</v>
      </c>
      <c r="F4964">
        <v>12</v>
      </c>
      <c r="G4964" t="s">
        <v>16914</v>
      </c>
      <c r="H4964" t="s">
        <v>34483</v>
      </c>
      <c r="I4964">
        <v>20</v>
      </c>
      <c r="J4964">
        <v>62822609</v>
      </c>
      <c r="K4964">
        <v>62828976</v>
      </c>
      <c r="L4964">
        <v>6368</v>
      </c>
      <c r="M4964">
        <v>1</v>
      </c>
      <c r="N4964">
        <v>1299</v>
      </c>
      <c r="O4964" t="s">
        <v>16910</v>
      </c>
      <c r="P4964">
        <v>3508</v>
      </c>
      <c r="Q4964" t="s">
        <v>16911</v>
      </c>
      <c r="R4964" t="s">
        <v>16912</v>
      </c>
      <c r="S4964" t="s">
        <v>34482</v>
      </c>
      <c r="T4964">
        <v>0.152084254673993</v>
      </c>
      <c r="U4964">
        <v>0.603102917160658</v>
      </c>
      <c r="V4964">
        <v>25.821582029197401</v>
      </c>
      <c r="W4964">
        <v>0.20525741147413201</v>
      </c>
      <c r="X4964">
        <v>0.704072456322962</v>
      </c>
      <c r="Y4964">
        <v>-25.619948171676999</v>
      </c>
      <c r="Z4964">
        <v>0.306975110376564</v>
      </c>
      <c r="AA4964">
        <v>0.72610664078822296</v>
      </c>
      <c r="AB4964">
        <v>24.858107928334</v>
      </c>
      <c r="AC4964">
        <v>7.0489011448141195E-2</v>
      </c>
      <c r="AD4964">
        <v>0.57684129297949804</v>
      </c>
      <c r="AE4964">
        <v>-25.619948171676999</v>
      </c>
      <c r="AF4964">
        <v>4.6407610929182198E-2</v>
      </c>
      <c r="AG4964">
        <v>0.476038960109122</v>
      </c>
      <c r="AH4964">
        <v>25.821582029197401</v>
      </c>
      <c r="AI4964">
        <v>0.35038410267202102</v>
      </c>
      <c r="AJ4964">
        <v>0.78121606160956403</v>
      </c>
      <c r="AK4964">
        <v>-24.751192728066702</v>
      </c>
    </row>
    <row r="4965" spans="1:37" x14ac:dyDescent="0.2">
      <c r="A4965" t="s">
        <v>15998</v>
      </c>
      <c r="B4965">
        <v>62963604</v>
      </c>
      <c r="C4965">
        <v>62963758</v>
      </c>
      <c r="D4965">
        <v>155</v>
      </c>
      <c r="E4965" t="s">
        <v>16915</v>
      </c>
      <c r="F4965">
        <v>7</v>
      </c>
      <c r="G4965" t="s">
        <v>16916</v>
      </c>
      <c r="H4965" t="s">
        <v>30987</v>
      </c>
      <c r="I4965">
        <v>20</v>
      </c>
      <c r="J4965">
        <v>62963129</v>
      </c>
      <c r="K4965">
        <v>62963849</v>
      </c>
      <c r="L4965">
        <v>721</v>
      </c>
      <c r="M4965">
        <v>1</v>
      </c>
      <c r="N4965">
        <v>63910</v>
      </c>
      <c r="O4965" t="s">
        <v>16917</v>
      </c>
      <c r="P4965">
        <v>475</v>
      </c>
      <c r="Q4965" t="s">
        <v>16918</v>
      </c>
      <c r="R4965" t="s">
        <v>16919</v>
      </c>
      <c r="S4965" t="s">
        <v>34484</v>
      </c>
      <c r="T4965">
        <v>0.35387198439864398</v>
      </c>
      <c r="U4965">
        <v>0.603102917160658</v>
      </c>
      <c r="V4965">
        <v>-23.1400594672529</v>
      </c>
      <c r="W4965">
        <v>0.89107655920673101</v>
      </c>
      <c r="X4965">
        <v>0.95159051474143896</v>
      </c>
      <c r="Y4965">
        <v>0.37748906705789997</v>
      </c>
      <c r="Z4965">
        <v>0.69013698642955401</v>
      </c>
      <c r="AA4965">
        <v>0.84521697243271998</v>
      </c>
      <c r="AB4965">
        <v>-0.79123001826803696</v>
      </c>
      <c r="AC4965">
        <v>0.75388744886274095</v>
      </c>
      <c r="AD4965">
        <v>0.87989882095915395</v>
      </c>
      <c r="AE4965">
        <v>-0.62251080136039105</v>
      </c>
      <c r="AF4965">
        <v>0.32549523997010099</v>
      </c>
      <c r="AG4965">
        <v>0.70473078222419605</v>
      </c>
      <c r="AH4965">
        <v>-23.262274798632301</v>
      </c>
      <c r="AI4965">
        <v>0.56157887380500204</v>
      </c>
      <c r="AJ4965">
        <v>0.78121606160956403</v>
      </c>
      <c r="AK4965">
        <v>1.24624439257246</v>
      </c>
    </row>
    <row r="4966" spans="1:37" x14ac:dyDescent="0.2">
      <c r="A4966" t="s">
        <v>15998</v>
      </c>
      <c r="B4966">
        <v>62963758</v>
      </c>
      <c r="C4966">
        <v>62963912</v>
      </c>
      <c r="D4966">
        <v>155</v>
      </c>
      <c r="E4966" t="s">
        <v>16920</v>
      </c>
      <c r="F4966">
        <v>6</v>
      </c>
      <c r="G4966" t="s">
        <v>16921</v>
      </c>
      <c r="H4966" t="s">
        <v>30987</v>
      </c>
      <c r="I4966">
        <v>20</v>
      </c>
      <c r="J4966">
        <v>62963129</v>
      </c>
      <c r="K4966">
        <v>62963849</v>
      </c>
      <c r="L4966">
        <v>721</v>
      </c>
      <c r="M4966">
        <v>1</v>
      </c>
      <c r="N4966">
        <v>63910</v>
      </c>
      <c r="O4966" t="s">
        <v>16917</v>
      </c>
      <c r="P4966">
        <v>629</v>
      </c>
      <c r="Q4966" t="s">
        <v>16918</v>
      </c>
      <c r="R4966" t="s">
        <v>16919</v>
      </c>
      <c r="S4966" t="s">
        <v>34484</v>
      </c>
      <c r="T4966">
        <v>0.35387198439864398</v>
      </c>
      <c r="U4966">
        <v>0.603102917160658</v>
      </c>
      <c r="V4966">
        <v>-23.1400594672529</v>
      </c>
      <c r="W4966">
        <v>0.89107655920673101</v>
      </c>
      <c r="X4966">
        <v>0.95159051474143896</v>
      </c>
      <c r="Y4966">
        <v>0.37748906705789997</v>
      </c>
      <c r="Z4966">
        <v>0.69013698642955401</v>
      </c>
      <c r="AA4966">
        <v>0.84521697243271998</v>
      </c>
      <c r="AB4966">
        <v>-0.79123001826803696</v>
      </c>
      <c r="AC4966">
        <v>0.75388744886274095</v>
      </c>
      <c r="AD4966">
        <v>0.87989882095915395</v>
      </c>
      <c r="AE4966">
        <v>-0.62251080136039105</v>
      </c>
      <c r="AF4966">
        <v>0.32549523997010099</v>
      </c>
      <c r="AG4966">
        <v>0.70473078222419605</v>
      </c>
      <c r="AH4966">
        <v>-23.262274798632301</v>
      </c>
      <c r="AI4966">
        <v>0.56157887380500204</v>
      </c>
      <c r="AJ4966">
        <v>0.78121606160956403</v>
      </c>
      <c r="AK4966">
        <v>1.24624439257246</v>
      </c>
    </row>
    <row r="4967" spans="1:37" x14ac:dyDescent="0.2">
      <c r="A4967" t="s">
        <v>15998</v>
      </c>
      <c r="B4967">
        <v>63005439</v>
      </c>
      <c r="C4967">
        <v>63005701</v>
      </c>
      <c r="D4967">
        <v>263</v>
      </c>
      <c r="E4967" t="s">
        <v>16922</v>
      </c>
      <c r="F4967">
        <v>24</v>
      </c>
      <c r="G4967" t="s">
        <v>16923</v>
      </c>
      <c r="H4967" t="s">
        <v>30999</v>
      </c>
      <c r="I4967">
        <v>20</v>
      </c>
      <c r="J4967">
        <v>63005927</v>
      </c>
      <c r="K4967">
        <v>63006964</v>
      </c>
      <c r="L4967">
        <v>1038</v>
      </c>
      <c r="M4967">
        <v>2</v>
      </c>
      <c r="N4967">
        <v>128408</v>
      </c>
      <c r="O4967" t="s">
        <v>16924</v>
      </c>
      <c r="P4967">
        <v>1263</v>
      </c>
      <c r="Q4967" t="s">
        <v>16925</v>
      </c>
      <c r="R4967" t="s">
        <v>16926</v>
      </c>
      <c r="S4967" t="s">
        <v>34485</v>
      </c>
      <c r="T4967">
        <v>0.152084254673993</v>
      </c>
      <c r="U4967">
        <v>0.603102917160658</v>
      </c>
      <c r="V4967">
        <v>25.452065481847701</v>
      </c>
      <c r="W4967">
        <v>0.38920677604595899</v>
      </c>
      <c r="X4967">
        <v>0.704072456322962</v>
      </c>
      <c r="Y4967">
        <v>-24.369270513204899</v>
      </c>
      <c r="Z4967">
        <v>0.306975110376564</v>
      </c>
      <c r="AA4967">
        <v>0.72610664078822296</v>
      </c>
      <c r="AB4967">
        <v>24.488591387730999</v>
      </c>
      <c r="AC4967">
        <v>0.71753805159658501</v>
      </c>
      <c r="AD4967">
        <v>0.87989882095915395</v>
      </c>
      <c r="AE4967">
        <v>-0.97271820520352004</v>
      </c>
      <c r="AF4967">
        <v>4.6407610929182198E-2</v>
      </c>
      <c r="AG4967">
        <v>0.476038960109122</v>
      </c>
      <c r="AH4967">
        <v>25.452065481847701</v>
      </c>
      <c r="AI4967">
        <v>0.35038410267202102</v>
      </c>
      <c r="AJ4967">
        <v>0.78121606160956403</v>
      </c>
      <c r="AK4967">
        <v>-24.3816761885289</v>
      </c>
    </row>
    <row r="4968" spans="1:37" x14ac:dyDescent="0.2">
      <c r="A4968" t="s">
        <v>15998</v>
      </c>
      <c r="B4968">
        <v>63005807</v>
      </c>
      <c r="C4968">
        <v>63005960</v>
      </c>
      <c r="D4968">
        <v>154</v>
      </c>
      <c r="E4968" t="s">
        <v>16927</v>
      </c>
      <c r="F4968">
        <v>18</v>
      </c>
      <c r="G4968" t="s">
        <v>16928</v>
      </c>
      <c r="H4968" t="s">
        <v>30999</v>
      </c>
      <c r="I4968">
        <v>20</v>
      </c>
      <c r="J4968">
        <v>63005927</v>
      </c>
      <c r="K4968">
        <v>63006964</v>
      </c>
      <c r="L4968">
        <v>1038</v>
      </c>
      <c r="M4968">
        <v>2</v>
      </c>
      <c r="N4968">
        <v>128408</v>
      </c>
      <c r="O4968" t="s">
        <v>16924</v>
      </c>
      <c r="P4968">
        <v>1004</v>
      </c>
      <c r="Q4968" t="s">
        <v>16925</v>
      </c>
      <c r="R4968" t="s">
        <v>16926</v>
      </c>
      <c r="S4968" t="s">
        <v>34485</v>
      </c>
      <c r="T4968">
        <v>0.152084254673993</v>
      </c>
      <c r="U4968">
        <v>0.603102917160658</v>
      </c>
      <c r="V4968">
        <v>25.452065481847701</v>
      </c>
      <c r="W4968">
        <v>0.38920677604595899</v>
      </c>
      <c r="X4968">
        <v>0.704072456322962</v>
      </c>
      <c r="Y4968">
        <v>-24.369270513204899</v>
      </c>
      <c r="Z4968">
        <v>0.306975110376564</v>
      </c>
      <c r="AA4968">
        <v>0.72610664078822296</v>
      </c>
      <c r="AB4968">
        <v>24.488591387730999</v>
      </c>
      <c r="AC4968">
        <v>0.71753805159658501</v>
      </c>
      <c r="AD4968">
        <v>0.87989882095915395</v>
      </c>
      <c r="AE4968">
        <v>-0.97271820520352004</v>
      </c>
      <c r="AF4968">
        <v>4.6407610929182198E-2</v>
      </c>
      <c r="AG4968">
        <v>0.476038960109122</v>
      </c>
      <c r="AH4968">
        <v>25.452065481847701</v>
      </c>
      <c r="AI4968">
        <v>0.35038410267202102</v>
      </c>
      <c r="AJ4968">
        <v>0.78121606160956403</v>
      </c>
      <c r="AK4968">
        <v>-24.3816761885289</v>
      </c>
    </row>
    <row r="4969" spans="1:37" x14ac:dyDescent="0.2">
      <c r="A4969" t="s">
        <v>15998</v>
      </c>
      <c r="B4969">
        <v>63022490</v>
      </c>
      <c r="C4969">
        <v>63022649</v>
      </c>
      <c r="D4969">
        <v>160</v>
      </c>
      <c r="E4969" t="s">
        <v>16929</v>
      </c>
      <c r="F4969">
        <v>4</v>
      </c>
      <c r="G4969" t="s">
        <v>16930</v>
      </c>
      <c r="H4969" t="s">
        <v>34486</v>
      </c>
      <c r="I4969">
        <v>20</v>
      </c>
      <c r="J4969">
        <v>63009383</v>
      </c>
      <c r="K4969">
        <v>63085071</v>
      </c>
      <c r="L4969">
        <v>75689</v>
      </c>
      <c r="M4969">
        <v>1</v>
      </c>
      <c r="N4969">
        <v>63930</v>
      </c>
      <c r="O4969" t="s">
        <v>16931</v>
      </c>
      <c r="P4969">
        <v>13107</v>
      </c>
      <c r="Q4969" t="s">
        <v>16932</v>
      </c>
      <c r="R4969" t="s">
        <v>16933</v>
      </c>
      <c r="S4969" t="s">
        <v>34487</v>
      </c>
      <c r="T4969">
        <v>1</v>
      </c>
      <c r="U4969">
        <v>1</v>
      </c>
      <c r="V4969">
        <v>-2.8263215865020599</v>
      </c>
      <c r="W4969">
        <v>0.65075386537994595</v>
      </c>
      <c r="X4969">
        <v>0.94119559056004798</v>
      </c>
      <c r="Y4969">
        <v>-4.1844626755210603</v>
      </c>
      <c r="Z4969">
        <v>0.96726857278496403</v>
      </c>
      <c r="AA4969">
        <v>0.99919698600769702</v>
      </c>
      <c r="AB4969">
        <v>0.170241856921451</v>
      </c>
      <c r="AC4969">
        <v>0.283630615332017</v>
      </c>
      <c r="AD4969">
        <v>0.68253123924728298</v>
      </c>
      <c r="AE4969">
        <v>-5.1844617991816104</v>
      </c>
      <c r="AF4969">
        <v>0.98343762640780896</v>
      </c>
      <c r="AG4969">
        <v>1</v>
      </c>
      <c r="AH4969">
        <v>-3.4600971076355198</v>
      </c>
      <c r="AI4969">
        <v>0.98342151819761803</v>
      </c>
      <c r="AJ4969">
        <v>0.98789258377071898</v>
      </c>
      <c r="AK4969">
        <v>-3.3157072486145598</v>
      </c>
    </row>
    <row r="4970" spans="1:37" x14ac:dyDescent="0.2">
      <c r="A4970" t="s">
        <v>15998</v>
      </c>
      <c r="B4970">
        <v>63022649</v>
      </c>
      <c r="C4970">
        <v>63022808</v>
      </c>
      <c r="D4970">
        <v>160</v>
      </c>
      <c r="E4970" t="s">
        <v>16934</v>
      </c>
      <c r="F4970">
        <v>6</v>
      </c>
      <c r="G4970" t="s">
        <v>16935</v>
      </c>
      <c r="H4970" t="s">
        <v>34486</v>
      </c>
      <c r="I4970">
        <v>20</v>
      </c>
      <c r="J4970">
        <v>63009383</v>
      </c>
      <c r="K4970">
        <v>63085071</v>
      </c>
      <c r="L4970">
        <v>75689</v>
      </c>
      <c r="M4970">
        <v>1</v>
      </c>
      <c r="N4970">
        <v>63930</v>
      </c>
      <c r="O4970" t="s">
        <v>16931</v>
      </c>
      <c r="P4970">
        <v>13266</v>
      </c>
      <c r="Q4970" t="s">
        <v>16932</v>
      </c>
      <c r="R4970" t="s">
        <v>16933</v>
      </c>
      <c r="S4970" t="s">
        <v>34487</v>
      </c>
      <c r="T4970">
        <v>1</v>
      </c>
      <c r="U4970">
        <v>1</v>
      </c>
      <c r="V4970">
        <v>-2.8263215865020599</v>
      </c>
      <c r="W4970">
        <v>0.65075386537994595</v>
      </c>
      <c r="X4970">
        <v>0.94119559056004798</v>
      </c>
      <c r="Y4970">
        <v>-4.3637556184523101</v>
      </c>
      <c r="Z4970">
        <v>0.96726857278496403</v>
      </c>
      <c r="AA4970">
        <v>0.99919698600769702</v>
      </c>
      <c r="AB4970">
        <v>0.41774276038893998</v>
      </c>
      <c r="AC4970">
        <v>0.283630615332017</v>
      </c>
      <c r="AD4970">
        <v>0.68253123924728298</v>
      </c>
      <c r="AE4970">
        <v>-5.3637547421128602</v>
      </c>
      <c r="AF4970">
        <v>0.98343762640780896</v>
      </c>
      <c r="AG4970">
        <v>1</v>
      </c>
      <c r="AH4970">
        <v>-3.6393900464035802</v>
      </c>
      <c r="AI4970">
        <v>0.98342151819761803</v>
      </c>
      <c r="AJ4970">
        <v>0.98789258377071898</v>
      </c>
      <c r="AK4970">
        <v>-3.49500018689284</v>
      </c>
    </row>
    <row r="4971" spans="1:37" x14ac:dyDescent="0.2">
      <c r="A4971" t="s">
        <v>15998</v>
      </c>
      <c r="B4971">
        <v>63026447</v>
      </c>
      <c r="C4971">
        <v>63026746</v>
      </c>
      <c r="D4971">
        <v>300</v>
      </c>
      <c r="E4971" t="s">
        <v>16936</v>
      </c>
      <c r="F4971">
        <v>8</v>
      </c>
      <c r="G4971" t="s">
        <v>16937</v>
      </c>
      <c r="H4971" t="s">
        <v>34486</v>
      </c>
      <c r="I4971">
        <v>20</v>
      </c>
      <c r="J4971">
        <v>63034383</v>
      </c>
      <c r="K4971">
        <v>63036353</v>
      </c>
      <c r="L4971">
        <v>1971</v>
      </c>
      <c r="M4971">
        <v>2</v>
      </c>
      <c r="N4971">
        <v>100144596</v>
      </c>
      <c r="O4971" t="s">
        <v>16938</v>
      </c>
      <c r="P4971">
        <v>9607</v>
      </c>
      <c r="Q4971" t="s">
        <v>40</v>
      </c>
      <c r="R4971" t="s">
        <v>16939</v>
      </c>
      <c r="S4971" t="s">
        <v>34488</v>
      </c>
      <c r="T4971">
        <v>0.152084254673993</v>
      </c>
      <c r="U4971">
        <v>0.603102917160658</v>
      </c>
      <c r="V4971">
        <v>25.383449167058199</v>
      </c>
      <c r="W4971">
        <v>0.38920677604595899</v>
      </c>
      <c r="X4971">
        <v>0.704072456322962</v>
      </c>
      <c r="Y4971">
        <v>-23.573657882255699</v>
      </c>
      <c r="Z4971">
        <v>0.306975110376564</v>
      </c>
      <c r="AA4971">
        <v>0.72610664078822296</v>
      </c>
      <c r="AB4971">
        <v>24.4199750743959</v>
      </c>
      <c r="AC4971">
        <v>0.75388744886274095</v>
      </c>
      <c r="AD4971">
        <v>0.87989882095915395</v>
      </c>
      <c r="AE4971">
        <v>0.31028856644643898</v>
      </c>
      <c r="AF4971">
        <v>4.6407610929182198E-2</v>
      </c>
      <c r="AG4971">
        <v>0.476038960109122</v>
      </c>
      <c r="AH4971">
        <v>25.383449167058199</v>
      </c>
      <c r="AI4971">
        <v>0.35038410267202102</v>
      </c>
      <c r="AJ4971">
        <v>0.78121606160956403</v>
      </c>
      <c r="AK4971">
        <v>-24.313059875423502</v>
      </c>
    </row>
    <row r="4972" spans="1:37" x14ac:dyDescent="0.2">
      <c r="A4972" t="s">
        <v>15998</v>
      </c>
      <c r="B4972">
        <v>63026870</v>
      </c>
      <c r="C4972">
        <v>63027169</v>
      </c>
      <c r="D4972">
        <v>300</v>
      </c>
      <c r="E4972" t="s">
        <v>16940</v>
      </c>
      <c r="F4972">
        <v>9</v>
      </c>
      <c r="G4972" t="s">
        <v>16941</v>
      </c>
      <c r="H4972" t="s">
        <v>34486</v>
      </c>
      <c r="I4972">
        <v>20</v>
      </c>
      <c r="J4972">
        <v>63034383</v>
      </c>
      <c r="K4972">
        <v>63036353</v>
      </c>
      <c r="L4972">
        <v>1971</v>
      </c>
      <c r="M4972">
        <v>2</v>
      </c>
      <c r="N4972">
        <v>100144596</v>
      </c>
      <c r="O4972" t="s">
        <v>16938</v>
      </c>
      <c r="P4972">
        <v>9184</v>
      </c>
      <c r="Q4972" t="s">
        <v>40</v>
      </c>
      <c r="R4972" t="s">
        <v>16939</v>
      </c>
      <c r="S4972" t="s">
        <v>34488</v>
      </c>
      <c r="T4972">
        <v>0.152084254673993</v>
      </c>
      <c r="U4972">
        <v>0.603102917160658</v>
      </c>
      <c r="V4972">
        <v>25.383449167058199</v>
      </c>
      <c r="W4972">
        <v>0.38920677604595899</v>
      </c>
      <c r="X4972">
        <v>0.704072456322962</v>
      </c>
      <c r="Y4972">
        <v>-23.573657882255699</v>
      </c>
      <c r="Z4972">
        <v>0.306975110376564</v>
      </c>
      <c r="AA4972">
        <v>0.72610664078822296</v>
      </c>
      <c r="AB4972">
        <v>24.4199750743959</v>
      </c>
      <c r="AC4972">
        <v>0.75388744886274095</v>
      </c>
      <c r="AD4972">
        <v>0.87989882095915395</v>
      </c>
      <c r="AE4972">
        <v>0.31028856644643898</v>
      </c>
      <c r="AF4972">
        <v>4.6407610929182198E-2</v>
      </c>
      <c r="AG4972">
        <v>0.476038960109122</v>
      </c>
      <c r="AH4972">
        <v>25.383449167058199</v>
      </c>
      <c r="AI4972">
        <v>0.35038410267202102</v>
      </c>
      <c r="AJ4972">
        <v>0.78121606160956403</v>
      </c>
      <c r="AK4972">
        <v>-24.313059875423502</v>
      </c>
    </row>
    <row r="4973" spans="1:37" x14ac:dyDescent="0.2">
      <c r="A4973" t="s">
        <v>15998</v>
      </c>
      <c r="B4973">
        <v>63055640</v>
      </c>
      <c r="C4973">
        <v>63055881</v>
      </c>
      <c r="D4973">
        <v>242</v>
      </c>
      <c r="E4973" t="s">
        <v>16942</v>
      </c>
      <c r="F4973">
        <v>5</v>
      </c>
      <c r="G4973" t="s">
        <v>16943</v>
      </c>
      <c r="H4973" t="s">
        <v>34486</v>
      </c>
      <c r="I4973">
        <v>20</v>
      </c>
      <c r="J4973">
        <v>63038011</v>
      </c>
      <c r="K4973">
        <v>63053863</v>
      </c>
      <c r="L4973">
        <v>15853</v>
      </c>
      <c r="M4973">
        <v>1</v>
      </c>
      <c r="N4973">
        <v>100144597</v>
      </c>
      <c r="O4973" t="s">
        <v>16944</v>
      </c>
      <c r="P4973">
        <v>17629</v>
      </c>
      <c r="Q4973" t="s">
        <v>16945</v>
      </c>
      <c r="R4973" t="s">
        <v>16946</v>
      </c>
      <c r="S4973" t="s">
        <v>34489</v>
      </c>
      <c r="T4973">
        <v>0.152084254673993</v>
      </c>
      <c r="U4973">
        <v>0.603102917160658</v>
      </c>
      <c r="V4973">
        <v>25.576035087429901</v>
      </c>
      <c r="W4973">
        <v>0.89107655920673101</v>
      </c>
      <c r="X4973">
        <v>0.95159051474143896</v>
      </c>
      <c r="Y4973">
        <v>0.82493525906986298</v>
      </c>
      <c r="Z4973">
        <v>0.306975110376564</v>
      </c>
      <c r="AA4973">
        <v>0.72610664078822296</v>
      </c>
      <c r="AB4973">
        <v>24.6125609908546</v>
      </c>
      <c r="AC4973">
        <v>0.75388744886274095</v>
      </c>
      <c r="AD4973">
        <v>0.87989882095915395</v>
      </c>
      <c r="AE4973">
        <v>-0.17506469480696801</v>
      </c>
      <c r="AF4973">
        <v>4.6407610929182198E-2</v>
      </c>
      <c r="AG4973">
        <v>0.476038960109122</v>
      </c>
      <c r="AH4973">
        <v>25.576035087429901</v>
      </c>
      <c r="AI4973">
        <v>0.56157887380500204</v>
      </c>
      <c r="AJ4973">
        <v>0.78121606160956403</v>
      </c>
      <c r="AK4973">
        <v>1.69369065829606</v>
      </c>
    </row>
    <row r="4974" spans="1:37" x14ac:dyDescent="0.2">
      <c r="A4974" t="s">
        <v>15998</v>
      </c>
      <c r="B4974">
        <v>63243855</v>
      </c>
      <c r="C4974">
        <v>63244155</v>
      </c>
      <c r="D4974">
        <v>301</v>
      </c>
      <c r="E4974" t="s">
        <v>16947</v>
      </c>
      <c r="F4974">
        <v>15</v>
      </c>
      <c r="G4974" t="s">
        <v>16948</v>
      </c>
      <c r="H4974" t="s">
        <v>31032</v>
      </c>
      <c r="I4974">
        <v>20</v>
      </c>
      <c r="J4974">
        <v>63241277</v>
      </c>
      <c r="K4974">
        <v>63247151</v>
      </c>
      <c r="L4974">
        <v>5875</v>
      </c>
      <c r="M4974">
        <v>2</v>
      </c>
      <c r="N4974">
        <v>128414</v>
      </c>
      <c r="O4974" t="s">
        <v>16949</v>
      </c>
      <c r="P4974">
        <v>2996</v>
      </c>
      <c r="Q4974" t="s">
        <v>16950</v>
      </c>
      <c r="R4974" t="s">
        <v>16951</v>
      </c>
      <c r="S4974" t="s">
        <v>34490</v>
      </c>
      <c r="T4974">
        <v>0.32911398597860803</v>
      </c>
      <c r="U4974">
        <v>0.603102917160658</v>
      </c>
      <c r="V4974">
        <v>25.667715449359498</v>
      </c>
      <c r="W4974">
        <v>0.38920677604595899</v>
      </c>
      <c r="X4974">
        <v>0.704072456322962</v>
      </c>
      <c r="Y4974">
        <v>-25.466081592249701</v>
      </c>
      <c r="Z4974">
        <v>0.48464167878831399</v>
      </c>
      <c r="AA4974">
        <v>0.84435025072159198</v>
      </c>
      <c r="AB4974">
        <v>24.704241351097199</v>
      </c>
      <c r="AC4974">
        <v>0.21073619169722799</v>
      </c>
      <c r="AD4974">
        <v>0.68253123924728298</v>
      </c>
      <c r="AE4974">
        <v>-25.466081592249701</v>
      </c>
      <c r="AF4974">
        <v>0.16793847098801201</v>
      </c>
      <c r="AG4974">
        <v>0.68151250837662902</v>
      </c>
      <c r="AH4974">
        <v>25.667715449359498</v>
      </c>
      <c r="AI4974">
        <v>0.52399907623471598</v>
      </c>
      <c r="AJ4974">
        <v>0.78121606160956403</v>
      </c>
      <c r="AK4974">
        <v>-24.597326151240601</v>
      </c>
    </row>
    <row r="4975" spans="1:37" x14ac:dyDescent="0.2">
      <c r="A4975" t="s">
        <v>15998</v>
      </c>
      <c r="B4975">
        <v>63246322</v>
      </c>
      <c r="C4975">
        <v>63246505</v>
      </c>
      <c r="D4975">
        <v>184</v>
      </c>
      <c r="E4975" t="s">
        <v>16952</v>
      </c>
      <c r="F4975">
        <v>3</v>
      </c>
      <c r="G4975" t="s">
        <v>16953</v>
      </c>
      <c r="H4975" t="s">
        <v>30987</v>
      </c>
      <c r="I4975">
        <v>20</v>
      </c>
      <c r="J4975">
        <v>63241277</v>
      </c>
      <c r="K4975">
        <v>63247151</v>
      </c>
      <c r="L4975">
        <v>5875</v>
      </c>
      <c r="M4975">
        <v>2</v>
      </c>
      <c r="N4975">
        <v>128414</v>
      </c>
      <c r="O4975" t="s">
        <v>16949</v>
      </c>
      <c r="P4975">
        <v>646</v>
      </c>
      <c r="Q4975" t="s">
        <v>16950</v>
      </c>
      <c r="R4975" t="s">
        <v>16951</v>
      </c>
      <c r="S4975" t="s">
        <v>34490</v>
      </c>
      <c r="T4975">
        <v>0.97213403838398904</v>
      </c>
      <c r="U4975">
        <v>1</v>
      </c>
      <c r="V4975">
        <v>0.546001953204446</v>
      </c>
      <c r="W4975">
        <v>0.20525741147413201</v>
      </c>
      <c r="X4975">
        <v>0.704072456322962</v>
      </c>
      <c r="Y4975">
        <v>-22.855469219800199</v>
      </c>
      <c r="Z4975">
        <v>0.69013698642955401</v>
      </c>
      <c r="AA4975">
        <v>0.84521697243271998</v>
      </c>
      <c r="AB4975">
        <v>-0.417471900788288</v>
      </c>
      <c r="AC4975">
        <v>7.0489011448141195E-2</v>
      </c>
      <c r="AD4975">
        <v>0.57684129297949804</v>
      </c>
      <c r="AE4975">
        <v>-22.855469219800199</v>
      </c>
      <c r="AF4975">
        <v>0.61410715005536498</v>
      </c>
      <c r="AG4975">
        <v>0.80674443595273604</v>
      </c>
      <c r="AH4975">
        <v>1.4756122499005699</v>
      </c>
      <c r="AI4975">
        <v>0.35038410267202102</v>
      </c>
      <c r="AJ4975">
        <v>0.78121606160956403</v>
      </c>
      <c r="AK4975">
        <v>-21.986713910121399</v>
      </c>
    </row>
    <row r="4976" spans="1:37" x14ac:dyDescent="0.2">
      <c r="A4976" t="s">
        <v>15998</v>
      </c>
      <c r="B4976">
        <v>63246505</v>
      </c>
      <c r="C4976">
        <v>63246688</v>
      </c>
      <c r="D4976">
        <v>184</v>
      </c>
      <c r="E4976" t="s">
        <v>16954</v>
      </c>
      <c r="F4976">
        <v>15</v>
      </c>
      <c r="G4976" t="s">
        <v>16955</v>
      </c>
      <c r="H4976" t="s">
        <v>30987</v>
      </c>
      <c r="I4976">
        <v>20</v>
      </c>
      <c r="J4976">
        <v>63241277</v>
      </c>
      <c r="K4976">
        <v>63247151</v>
      </c>
      <c r="L4976">
        <v>5875</v>
      </c>
      <c r="M4976">
        <v>2</v>
      </c>
      <c r="N4976">
        <v>128414</v>
      </c>
      <c r="O4976" t="s">
        <v>16949</v>
      </c>
      <c r="P4976">
        <v>463</v>
      </c>
      <c r="Q4976" t="s">
        <v>16950</v>
      </c>
      <c r="R4976" t="s">
        <v>16951</v>
      </c>
      <c r="S4976" t="s">
        <v>34490</v>
      </c>
      <c r="T4976">
        <v>0.97213403838398904</v>
      </c>
      <c r="U4976">
        <v>1</v>
      </c>
      <c r="V4976">
        <v>0.546001953204446</v>
      </c>
      <c r="W4976">
        <v>0.20525741147413201</v>
      </c>
      <c r="X4976">
        <v>0.704072456322962</v>
      </c>
      <c r="Y4976">
        <v>-22.855469219800199</v>
      </c>
      <c r="Z4976">
        <v>0.69013698642955401</v>
      </c>
      <c r="AA4976">
        <v>0.84521697243271998</v>
      </c>
      <c r="AB4976">
        <v>-0.417471900788288</v>
      </c>
      <c r="AC4976">
        <v>7.0489011448141195E-2</v>
      </c>
      <c r="AD4976">
        <v>0.57684129297949804</v>
      </c>
      <c r="AE4976">
        <v>-22.855469219800199</v>
      </c>
      <c r="AF4976">
        <v>0.61410715005536498</v>
      </c>
      <c r="AG4976">
        <v>0.80674443595273604</v>
      </c>
      <c r="AH4976">
        <v>1.4756122499005699</v>
      </c>
      <c r="AI4976">
        <v>0.35038410267202102</v>
      </c>
      <c r="AJ4976">
        <v>0.78121606160956403</v>
      </c>
      <c r="AK4976">
        <v>-21.986713910121399</v>
      </c>
    </row>
    <row r="4977" spans="1:37" x14ac:dyDescent="0.2">
      <c r="A4977" t="s">
        <v>15998</v>
      </c>
      <c r="B4977">
        <v>63287835</v>
      </c>
      <c r="C4977">
        <v>63287995</v>
      </c>
      <c r="D4977">
        <v>161</v>
      </c>
      <c r="E4977" t="s">
        <v>16956</v>
      </c>
      <c r="F4977">
        <v>9</v>
      </c>
      <c r="G4977" t="s">
        <v>16957</v>
      </c>
      <c r="H4977" t="s">
        <v>30999</v>
      </c>
      <c r="I4977">
        <v>20</v>
      </c>
      <c r="J4977">
        <v>63286808</v>
      </c>
      <c r="K4977">
        <v>63286866</v>
      </c>
      <c r="L4977">
        <v>59</v>
      </c>
      <c r="M4977">
        <v>1</v>
      </c>
      <c r="N4977">
        <v>100422945</v>
      </c>
      <c r="O4977" t="s">
        <v>16958</v>
      </c>
      <c r="P4977">
        <v>1027</v>
      </c>
      <c r="Q4977" t="s">
        <v>16959</v>
      </c>
      <c r="R4977" t="s">
        <v>16960</v>
      </c>
      <c r="S4977" t="s">
        <v>34491</v>
      </c>
      <c r="T4977">
        <v>0.17308923567461099</v>
      </c>
      <c r="U4977">
        <v>0.603102917160658</v>
      </c>
      <c r="V4977">
        <v>-23.738867338840301</v>
      </c>
      <c r="W4977">
        <v>0.65075386537994595</v>
      </c>
      <c r="X4977">
        <v>0.94119559056004798</v>
      </c>
      <c r="Y4977">
        <v>-4.82721426767759</v>
      </c>
      <c r="Z4977">
        <v>0.26789404493740199</v>
      </c>
      <c r="AA4977">
        <v>0.72610664078822296</v>
      </c>
      <c r="AB4977">
        <v>0.117166682863794</v>
      </c>
      <c r="AC4977">
        <v>0.283630615332017</v>
      </c>
      <c r="AD4977">
        <v>0.68253123924728298</v>
      </c>
      <c r="AE4977">
        <v>-5.8272131737601702</v>
      </c>
      <c r="AF4977">
        <v>0.22065000948199101</v>
      </c>
      <c r="AG4977">
        <v>0.68151250837662902</v>
      </c>
      <c r="AH4977">
        <v>-24.401061541654499</v>
      </c>
      <c r="AI4977">
        <v>0.98342151819761803</v>
      </c>
      <c r="AJ4977">
        <v>0.98789258377071898</v>
      </c>
      <c r="AK4977">
        <v>-3.9584588327885899</v>
      </c>
    </row>
    <row r="4978" spans="1:37" x14ac:dyDescent="0.2">
      <c r="A4978" t="s">
        <v>15998</v>
      </c>
      <c r="B4978">
        <v>63287995</v>
      </c>
      <c r="C4978">
        <v>63288155</v>
      </c>
      <c r="D4978">
        <v>161</v>
      </c>
      <c r="E4978" t="s">
        <v>16961</v>
      </c>
      <c r="F4978">
        <v>13</v>
      </c>
      <c r="G4978" t="s">
        <v>16962</v>
      </c>
      <c r="H4978" t="s">
        <v>30999</v>
      </c>
      <c r="I4978">
        <v>20</v>
      </c>
      <c r="J4978">
        <v>63286808</v>
      </c>
      <c r="K4978">
        <v>63286866</v>
      </c>
      <c r="L4978">
        <v>59</v>
      </c>
      <c r="M4978">
        <v>1</v>
      </c>
      <c r="N4978">
        <v>100422945</v>
      </c>
      <c r="O4978" t="s">
        <v>16958</v>
      </c>
      <c r="P4978">
        <v>1187</v>
      </c>
      <c r="Q4978" t="s">
        <v>16959</v>
      </c>
      <c r="R4978" t="s">
        <v>16960</v>
      </c>
      <c r="S4978" t="s">
        <v>34491</v>
      </c>
      <c r="T4978">
        <v>0.17308923567461099</v>
      </c>
      <c r="U4978">
        <v>0.603102917160658</v>
      </c>
      <c r="V4978">
        <v>-23.738867338840301</v>
      </c>
      <c r="W4978">
        <v>0.371855812393517</v>
      </c>
      <c r="X4978">
        <v>0.704072456322962</v>
      </c>
      <c r="Y4978">
        <v>-4.9509767856985496</v>
      </c>
      <c r="Z4978">
        <v>0.55428001561304696</v>
      </c>
      <c r="AA4978">
        <v>0.84521697243271998</v>
      </c>
      <c r="AB4978">
        <v>0.29381077492418101</v>
      </c>
      <c r="AC4978">
        <v>0.10683406973163299</v>
      </c>
      <c r="AD4978">
        <v>0.68253123924728298</v>
      </c>
      <c r="AE4978">
        <v>-5.9509756917811298</v>
      </c>
      <c r="AF4978">
        <v>0.15203231574161999</v>
      </c>
      <c r="AG4978">
        <v>0.68151250837662902</v>
      </c>
      <c r="AH4978">
        <v>-24.521466440638701</v>
      </c>
      <c r="AI4978">
        <v>0.75770813086964806</v>
      </c>
      <c r="AJ4978">
        <v>0.91200148566411499</v>
      </c>
      <c r="AK4978">
        <v>-4.0822213481926104</v>
      </c>
    </row>
    <row r="4979" spans="1:37" x14ac:dyDescent="0.2">
      <c r="A4979" t="s">
        <v>15998</v>
      </c>
      <c r="B4979">
        <v>63288155</v>
      </c>
      <c r="C4979">
        <v>63288315</v>
      </c>
      <c r="D4979">
        <v>161</v>
      </c>
      <c r="E4979" t="s">
        <v>16963</v>
      </c>
      <c r="F4979">
        <v>8</v>
      </c>
      <c r="G4979" t="s">
        <v>16964</v>
      </c>
      <c r="H4979" t="s">
        <v>30999</v>
      </c>
      <c r="I4979">
        <v>20</v>
      </c>
      <c r="J4979">
        <v>63286808</v>
      </c>
      <c r="K4979">
        <v>63286866</v>
      </c>
      <c r="L4979">
        <v>59</v>
      </c>
      <c r="M4979">
        <v>1</v>
      </c>
      <c r="N4979">
        <v>100422945</v>
      </c>
      <c r="O4979" t="s">
        <v>16958</v>
      </c>
      <c r="P4979">
        <v>1347</v>
      </c>
      <c r="Q4979" t="s">
        <v>16959</v>
      </c>
      <c r="R4979" t="s">
        <v>16960</v>
      </c>
      <c r="S4979" t="s">
        <v>34491</v>
      </c>
      <c r="T4979">
        <v>0.17308923567461099</v>
      </c>
      <c r="U4979">
        <v>0.603102917160658</v>
      </c>
      <c r="V4979">
        <v>-23.600462922544999</v>
      </c>
      <c r="W4979">
        <v>0.371855812393517</v>
      </c>
      <c r="X4979">
        <v>0.704072456322962</v>
      </c>
      <c r="Y4979">
        <v>-4.9090197665817197</v>
      </c>
      <c r="Z4979">
        <v>0.55428001561304696</v>
      </c>
      <c r="AA4979">
        <v>0.84521697243271998</v>
      </c>
      <c r="AB4979">
        <v>0.432215191219537</v>
      </c>
      <c r="AC4979">
        <v>0.10683406973163299</v>
      </c>
      <c r="AD4979">
        <v>0.68253123924728298</v>
      </c>
      <c r="AE4979">
        <v>-5.9090186726642999</v>
      </c>
      <c r="AF4979">
        <v>0.15203231574161999</v>
      </c>
      <c r="AG4979">
        <v>0.68151250837662902</v>
      </c>
      <c r="AH4979">
        <v>-24.480616440162301</v>
      </c>
      <c r="AI4979">
        <v>0.75770813086964806</v>
      </c>
      <c r="AJ4979">
        <v>0.91200148566411499</v>
      </c>
      <c r="AK4979">
        <v>-4.0402643299379202</v>
      </c>
    </row>
    <row r="4980" spans="1:37" x14ac:dyDescent="0.2">
      <c r="A4980" t="s">
        <v>15998</v>
      </c>
      <c r="B4980">
        <v>63297951</v>
      </c>
      <c r="C4980">
        <v>63298098</v>
      </c>
      <c r="D4980">
        <v>148</v>
      </c>
      <c r="E4980" t="s">
        <v>16965</v>
      </c>
      <c r="F4980">
        <v>6</v>
      </c>
      <c r="G4980" t="s">
        <v>16966</v>
      </c>
      <c r="H4980" t="s">
        <v>31032</v>
      </c>
      <c r="I4980">
        <v>20</v>
      </c>
      <c r="J4980">
        <v>63295040</v>
      </c>
      <c r="K4980">
        <v>63334851</v>
      </c>
      <c r="L4980">
        <v>39812</v>
      </c>
      <c r="M4980">
        <v>1</v>
      </c>
      <c r="N4980">
        <v>57642</v>
      </c>
      <c r="O4980" t="s">
        <v>16967</v>
      </c>
      <c r="P4980">
        <v>2911</v>
      </c>
      <c r="Q4980" t="s">
        <v>16968</v>
      </c>
      <c r="R4980" t="s">
        <v>16969</v>
      </c>
      <c r="S4980" t="s">
        <v>34492</v>
      </c>
      <c r="T4980">
        <v>0.64637634365716901</v>
      </c>
      <c r="U4980">
        <v>0.84931184682313698</v>
      </c>
      <c r="V4980">
        <v>-0.74725321793086996</v>
      </c>
      <c r="W4980">
        <v>6.2825850358688304E-2</v>
      </c>
      <c r="X4980">
        <v>0.704072456322962</v>
      </c>
      <c r="Y4980">
        <v>-25.322644088481201</v>
      </c>
      <c r="Z4980">
        <v>0.79590556428138504</v>
      </c>
      <c r="AA4980">
        <v>0.927284221282906</v>
      </c>
      <c r="AB4980">
        <v>-1.7107272869116501</v>
      </c>
      <c r="AC4980">
        <v>4.8767042925850802E-2</v>
      </c>
      <c r="AD4980">
        <v>0.57684129297949804</v>
      </c>
      <c r="AE4980">
        <v>-1.9532707726683001</v>
      </c>
      <c r="AF4980">
        <v>0.20786922184425</v>
      </c>
      <c r="AG4980">
        <v>0.68151250837662902</v>
      </c>
      <c r="AH4980">
        <v>0.18235742297582</v>
      </c>
      <c r="AI4980">
        <v>0.123911202140572</v>
      </c>
      <c r="AJ4980">
        <v>0.78121606160956403</v>
      </c>
      <c r="AK4980">
        <v>-24.96651102173</v>
      </c>
    </row>
    <row r="4981" spans="1:37" x14ac:dyDescent="0.2">
      <c r="A4981" t="s">
        <v>15998</v>
      </c>
      <c r="B4981">
        <v>63298098</v>
      </c>
      <c r="C4981">
        <v>63298245</v>
      </c>
      <c r="D4981">
        <v>148</v>
      </c>
      <c r="E4981" t="s">
        <v>16970</v>
      </c>
      <c r="F4981">
        <v>2</v>
      </c>
      <c r="G4981" t="s">
        <v>16971</v>
      </c>
      <c r="H4981" t="s">
        <v>34493</v>
      </c>
      <c r="I4981">
        <v>20</v>
      </c>
      <c r="J4981">
        <v>63295040</v>
      </c>
      <c r="K4981">
        <v>63334851</v>
      </c>
      <c r="L4981">
        <v>39812</v>
      </c>
      <c r="M4981">
        <v>1</v>
      </c>
      <c r="N4981">
        <v>57642</v>
      </c>
      <c r="O4981" t="s">
        <v>16967</v>
      </c>
      <c r="P4981">
        <v>3058</v>
      </c>
      <c r="Q4981" t="s">
        <v>16968</v>
      </c>
      <c r="R4981" t="s">
        <v>16969</v>
      </c>
      <c r="S4981" t="s">
        <v>34492</v>
      </c>
      <c r="T4981">
        <v>0.64637634365716901</v>
      </c>
      <c r="U4981">
        <v>0.84931184682313698</v>
      </c>
      <c r="V4981">
        <v>-0.74725321793086996</v>
      </c>
      <c r="W4981">
        <v>6.2825850358688304E-2</v>
      </c>
      <c r="X4981">
        <v>0.704072456322962</v>
      </c>
      <c r="Y4981">
        <v>-25.322644088481201</v>
      </c>
      <c r="Z4981">
        <v>0.79590556428138504</v>
      </c>
      <c r="AA4981">
        <v>0.927284221282906</v>
      </c>
      <c r="AB4981">
        <v>-1.7107272869116501</v>
      </c>
      <c r="AC4981">
        <v>4.8767042925850802E-2</v>
      </c>
      <c r="AD4981">
        <v>0.57684129297949804</v>
      </c>
      <c r="AE4981">
        <v>-1.9532707726683001</v>
      </c>
      <c r="AF4981">
        <v>0.20786922184425</v>
      </c>
      <c r="AG4981">
        <v>0.68151250837662902</v>
      </c>
      <c r="AH4981">
        <v>0.18235742297582</v>
      </c>
      <c r="AI4981">
        <v>0.123911202140572</v>
      </c>
      <c r="AJ4981">
        <v>0.78121606160956403</v>
      </c>
      <c r="AK4981">
        <v>-24.96651102173</v>
      </c>
    </row>
    <row r="4982" spans="1:37" x14ac:dyDescent="0.2">
      <c r="A4982" t="s">
        <v>15998</v>
      </c>
      <c r="B4982">
        <v>63474759</v>
      </c>
      <c r="C4982">
        <v>63474910</v>
      </c>
      <c r="D4982">
        <v>152</v>
      </c>
      <c r="E4982" t="s">
        <v>16972</v>
      </c>
      <c r="F4982">
        <v>5</v>
      </c>
      <c r="G4982" t="s">
        <v>16973</v>
      </c>
      <c r="H4982" t="s">
        <v>31032</v>
      </c>
      <c r="I4982">
        <v>20</v>
      </c>
      <c r="J4982">
        <v>63400210</v>
      </c>
      <c r="K4982">
        <v>63472677</v>
      </c>
      <c r="L4982">
        <v>72468</v>
      </c>
      <c r="M4982">
        <v>2</v>
      </c>
      <c r="N4982">
        <v>3785</v>
      </c>
      <c r="O4982" t="s">
        <v>16974</v>
      </c>
      <c r="P4982">
        <v>-2082</v>
      </c>
      <c r="Q4982" t="s">
        <v>16975</v>
      </c>
      <c r="R4982" t="s">
        <v>16976</v>
      </c>
      <c r="S4982" t="s">
        <v>34494</v>
      </c>
      <c r="T4982">
        <v>1</v>
      </c>
      <c r="U4982">
        <v>1</v>
      </c>
      <c r="V4982">
        <v>-0.58981644365419195</v>
      </c>
      <c r="W4982">
        <v>0.90129300205075202</v>
      </c>
      <c r="X4982">
        <v>0.95159051474143896</v>
      </c>
      <c r="Y4982">
        <v>-0.384571340478297</v>
      </c>
      <c r="Z4982">
        <v>0.50730577232210405</v>
      </c>
      <c r="AA4982">
        <v>0.84521697243271998</v>
      </c>
      <c r="AB4982">
        <v>-1.5532904707987101</v>
      </c>
      <c r="AC4982">
        <v>0.59090205226999604</v>
      </c>
      <c r="AD4982">
        <v>0.87989882095915395</v>
      </c>
      <c r="AE4982">
        <v>-1.3845712436479301</v>
      </c>
      <c r="AF4982">
        <v>0.50230584886502705</v>
      </c>
      <c r="AG4982">
        <v>0.80674443595273604</v>
      </c>
      <c r="AH4982">
        <v>0.339794167181314</v>
      </c>
      <c r="AI4982">
        <v>0.43521265639500101</v>
      </c>
      <c r="AJ4982">
        <v>0.78121606160956403</v>
      </c>
      <c r="AK4982">
        <v>0.48418406497035399</v>
      </c>
    </row>
    <row r="4983" spans="1:37" x14ac:dyDescent="0.2">
      <c r="A4983" t="s">
        <v>15998</v>
      </c>
      <c r="B4983">
        <v>63530228</v>
      </c>
      <c r="C4983">
        <v>63530519</v>
      </c>
      <c r="D4983">
        <v>292</v>
      </c>
      <c r="E4983" t="s">
        <v>16977</v>
      </c>
      <c r="F4983">
        <v>12</v>
      </c>
      <c r="G4983" t="s">
        <v>16978</v>
      </c>
      <c r="H4983" t="s">
        <v>31003</v>
      </c>
      <c r="I4983">
        <v>20</v>
      </c>
      <c r="J4983">
        <v>63528425</v>
      </c>
      <c r="K4983">
        <v>63537370</v>
      </c>
      <c r="L4983">
        <v>8946</v>
      </c>
      <c r="M4983">
        <v>2</v>
      </c>
      <c r="N4983">
        <v>5753</v>
      </c>
      <c r="O4983" t="s">
        <v>16979</v>
      </c>
      <c r="P4983">
        <v>6851</v>
      </c>
      <c r="Q4983" t="s">
        <v>16980</v>
      </c>
      <c r="R4983" t="s">
        <v>16981</v>
      </c>
      <c r="S4983" t="s">
        <v>34495</v>
      </c>
      <c r="T4983">
        <v>0.152084254673993</v>
      </c>
      <c r="U4983">
        <v>0.603102917160658</v>
      </c>
      <c r="V4983">
        <v>23.908646080163699</v>
      </c>
      <c r="W4983">
        <v>0.38920677604595899</v>
      </c>
      <c r="X4983">
        <v>0.704072456322962</v>
      </c>
      <c r="Y4983">
        <v>-23.073764301755499</v>
      </c>
      <c r="Z4983">
        <v>0.306975110376564</v>
      </c>
      <c r="AA4983">
        <v>0.72610664078822296</v>
      </c>
      <c r="AB4983">
        <v>22.945172043220701</v>
      </c>
      <c r="AC4983">
        <v>0.71753805159658501</v>
      </c>
      <c r="AD4983">
        <v>0.87989882095915395</v>
      </c>
      <c r="AE4983">
        <v>-1.5841022300743099</v>
      </c>
      <c r="AF4983">
        <v>4.6407610929182198E-2</v>
      </c>
      <c r="AG4983">
        <v>0.476038960109122</v>
      </c>
      <c r="AH4983">
        <v>23.908646080163699</v>
      </c>
      <c r="AI4983">
        <v>0.35038410267202102</v>
      </c>
      <c r="AJ4983">
        <v>0.78121606160956403</v>
      </c>
      <c r="AK4983">
        <v>-22.838256853046101</v>
      </c>
    </row>
    <row r="4984" spans="1:37" x14ac:dyDescent="0.2">
      <c r="A4984" t="s">
        <v>15998</v>
      </c>
      <c r="B4984">
        <v>63530781</v>
      </c>
      <c r="C4984">
        <v>63530936</v>
      </c>
      <c r="D4984">
        <v>156</v>
      </c>
      <c r="E4984" t="s">
        <v>16982</v>
      </c>
      <c r="F4984">
        <v>8</v>
      </c>
      <c r="G4984" t="s">
        <v>16983</v>
      </c>
      <c r="H4984" t="s">
        <v>31003</v>
      </c>
      <c r="I4984">
        <v>20</v>
      </c>
      <c r="J4984">
        <v>63528425</v>
      </c>
      <c r="K4984">
        <v>63537370</v>
      </c>
      <c r="L4984">
        <v>8946</v>
      </c>
      <c r="M4984">
        <v>2</v>
      </c>
      <c r="N4984">
        <v>5753</v>
      </c>
      <c r="O4984" t="s">
        <v>16979</v>
      </c>
      <c r="P4984">
        <v>6434</v>
      </c>
      <c r="Q4984" t="s">
        <v>16980</v>
      </c>
      <c r="R4984" t="s">
        <v>16981</v>
      </c>
      <c r="S4984" t="s">
        <v>34495</v>
      </c>
      <c r="T4984">
        <v>0.152084254673993</v>
      </c>
      <c r="U4984">
        <v>0.603102917160658</v>
      </c>
      <c r="V4984">
        <v>23.908646080163699</v>
      </c>
      <c r="W4984">
        <v>0.38920677604595899</v>
      </c>
      <c r="X4984">
        <v>0.704072456322962</v>
      </c>
      <c r="Y4984">
        <v>-23.073764301755499</v>
      </c>
      <c r="Z4984">
        <v>0.306975110376564</v>
      </c>
      <c r="AA4984">
        <v>0.72610664078822296</v>
      </c>
      <c r="AB4984">
        <v>22.945172043220701</v>
      </c>
      <c r="AC4984">
        <v>0.71753805159658501</v>
      </c>
      <c r="AD4984">
        <v>0.87989882095915395</v>
      </c>
      <c r="AE4984">
        <v>-1.5841022300743099</v>
      </c>
      <c r="AF4984">
        <v>4.6407610929182198E-2</v>
      </c>
      <c r="AG4984">
        <v>0.476038960109122</v>
      </c>
      <c r="AH4984">
        <v>23.908646080163699</v>
      </c>
      <c r="AI4984">
        <v>0.35038410267202102</v>
      </c>
      <c r="AJ4984">
        <v>0.78121606160956403</v>
      </c>
      <c r="AK4984">
        <v>-22.838256853046101</v>
      </c>
    </row>
    <row r="4985" spans="1:37" x14ac:dyDescent="0.2">
      <c r="A4985" t="s">
        <v>15998</v>
      </c>
      <c r="B4985">
        <v>63542029</v>
      </c>
      <c r="C4985">
        <v>63542178</v>
      </c>
      <c r="D4985">
        <v>150</v>
      </c>
      <c r="E4985" t="s">
        <v>16984</v>
      </c>
      <c r="F4985">
        <v>11</v>
      </c>
      <c r="G4985" t="s">
        <v>16985</v>
      </c>
      <c r="H4985" t="s">
        <v>34496</v>
      </c>
      <c r="I4985">
        <v>20</v>
      </c>
      <c r="J4985">
        <v>63528001</v>
      </c>
      <c r="K4985">
        <v>63537376</v>
      </c>
      <c r="L4985">
        <v>9376</v>
      </c>
      <c r="M4985">
        <v>2</v>
      </c>
      <c r="N4985">
        <v>5753</v>
      </c>
      <c r="O4985" t="s">
        <v>16986</v>
      </c>
      <c r="P4985">
        <v>-4653</v>
      </c>
      <c r="Q4985" t="s">
        <v>16980</v>
      </c>
      <c r="R4985" t="s">
        <v>16981</v>
      </c>
      <c r="S4985" t="s">
        <v>34495</v>
      </c>
      <c r="T4985">
        <v>0.97213403838398904</v>
      </c>
      <c r="U4985">
        <v>1</v>
      </c>
      <c r="V4985">
        <v>2.00799182323611</v>
      </c>
      <c r="W4985">
        <v>0.73420570613580904</v>
      </c>
      <c r="X4985">
        <v>0.95159051474143896</v>
      </c>
      <c r="Y4985">
        <v>0.105426882810811</v>
      </c>
      <c r="Z4985">
        <v>0.93459220503170903</v>
      </c>
      <c r="AA4985">
        <v>0.99919698600769702</v>
      </c>
      <c r="AB4985">
        <v>2.1290675137442099</v>
      </c>
      <c r="AC4985">
        <v>0.32081866871113202</v>
      </c>
      <c r="AD4985">
        <v>0.68773325147593101</v>
      </c>
      <c r="AE4985">
        <v>-0.894572959291143</v>
      </c>
      <c r="AF4985">
        <v>1</v>
      </c>
      <c r="AG4985">
        <v>1</v>
      </c>
      <c r="AH4985">
        <v>0.53348927056447404</v>
      </c>
      <c r="AI4985">
        <v>0.91725052871964496</v>
      </c>
      <c r="AJ4985">
        <v>0.98621344597861504</v>
      </c>
      <c r="AK4985">
        <v>0.974182209206225</v>
      </c>
    </row>
    <row r="4986" spans="1:37" x14ac:dyDescent="0.2">
      <c r="A4986" t="s">
        <v>15998</v>
      </c>
      <c r="B4986">
        <v>63542178</v>
      </c>
      <c r="C4986">
        <v>63542327</v>
      </c>
      <c r="D4986">
        <v>150</v>
      </c>
      <c r="E4986" t="s">
        <v>16987</v>
      </c>
      <c r="F4986">
        <v>12</v>
      </c>
      <c r="G4986" t="s">
        <v>16988</v>
      </c>
      <c r="H4986" t="s">
        <v>34496</v>
      </c>
      <c r="I4986">
        <v>20</v>
      </c>
      <c r="J4986">
        <v>63528001</v>
      </c>
      <c r="K4986">
        <v>63537376</v>
      </c>
      <c r="L4986">
        <v>9376</v>
      </c>
      <c r="M4986">
        <v>2</v>
      </c>
      <c r="N4986">
        <v>5753</v>
      </c>
      <c r="O4986" t="s">
        <v>16986</v>
      </c>
      <c r="P4986">
        <v>-4802</v>
      </c>
      <c r="Q4986" t="s">
        <v>16980</v>
      </c>
      <c r="R4986" t="s">
        <v>16981</v>
      </c>
      <c r="S4986" t="s">
        <v>34495</v>
      </c>
      <c r="T4986">
        <v>0.97213403838398904</v>
      </c>
      <c r="U4986">
        <v>1</v>
      </c>
      <c r="V4986">
        <v>1.00799200950821</v>
      </c>
      <c r="W4986">
        <v>0.73420570613580904</v>
      </c>
      <c r="X4986">
        <v>0.95159051474143896</v>
      </c>
      <c r="Y4986">
        <v>0.83398925760070197</v>
      </c>
      <c r="Z4986">
        <v>0.93459220503170903</v>
      </c>
      <c r="AA4986">
        <v>0.99919698600769702</v>
      </c>
      <c r="AB4986">
        <v>1.74114694755265</v>
      </c>
      <c r="AC4986">
        <v>0.32081866871113202</v>
      </c>
      <c r="AD4986">
        <v>0.68773325147593101</v>
      </c>
      <c r="AE4986">
        <v>-0.166010584501252</v>
      </c>
      <c r="AF4986">
        <v>1</v>
      </c>
      <c r="AG4986">
        <v>1</v>
      </c>
      <c r="AH4986">
        <v>-0.46651054316343199</v>
      </c>
      <c r="AI4986">
        <v>0.91725052871964496</v>
      </c>
      <c r="AJ4986">
        <v>0.98621344597861504</v>
      </c>
      <c r="AK4986">
        <v>1.7027444918035299</v>
      </c>
    </row>
    <row r="4987" spans="1:37" x14ac:dyDescent="0.2">
      <c r="A4987" t="s">
        <v>15998</v>
      </c>
      <c r="B4987">
        <v>63559159</v>
      </c>
      <c r="C4987">
        <v>63559272</v>
      </c>
      <c r="D4987">
        <v>114</v>
      </c>
      <c r="E4987" t="s">
        <v>16989</v>
      </c>
      <c r="F4987">
        <v>1</v>
      </c>
      <c r="G4987" t="s">
        <v>16990</v>
      </c>
      <c r="H4987" t="s">
        <v>31032</v>
      </c>
      <c r="I4987">
        <v>20</v>
      </c>
      <c r="J4987">
        <v>63558662</v>
      </c>
      <c r="K4987">
        <v>63561605</v>
      </c>
      <c r="L4987">
        <v>2944</v>
      </c>
      <c r="M4987">
        <v>2</v>
      </c>
      <c r="N4987">
        <v>85441</v>
      </c>
      <c r="O4987" t="s">
        <v>16991</v>
      </c>
      <c r="P4987">
        <v>2333</v>
      </c>
      <c r="Q4987" t="s">
        <v>16992</v>
      </c>
      <c r="R4987" t="s">
        <v>16993</v>
      </c>
      <c r="S4987" t="s">
        <v>34497</v>
      </c>
      <c r="T4987">
        <v>0.794029883504491</v>
      </c>
      <c r="U4987">
        <v>1</v>
      </c>
      <c r="V4987">
        <v>0.53347690036970596</v>
      </c>
      <c r="W4987">
        <v>0.44944554691347999</v>
      </c>
      <c r="X4987">
        <v>0.75726018452522603</v>
      </c>
      <c r="Y4987">
        <v>0.340672422947291</v>
      </c>
      <c r="Z4987">
        <v>0.81781361321066803</v>
      </c>
      <c r="AA4987">
        <v>0.95070810395168004</v>
      </c>
      <c r="AB4987">
        <v>0.184646969098964</v>
      </c>
      <c r="AC4987">
        <v>0.47560421377613898</v>
      </c>
      <c r="AD4987">
        <v>0.85667839748496999</v>
      </c>
      <c r="AE4987">
        <v>0.15523147195643799</v>
      </c>
      <c r="AF4987">
        <v>0.5770349279475</v>
      </c>
      <c r="AG4987">
        <v>0.80674443595273604</v>
      </c>
      <c r="AH4987">
        <v>0.67046029137534802</v>
      </c>
      <c r="AI4987">
        <v>0.50162825349663398</v>
      </c>
      <c r="AJ4987">
        <v>0.78121606160956403</v>
      </c>
      <c r="AK4987">
        <v>0.36644998781216398</v>
      </c>
    </row>
    <row r="4988" spans="1:37" x14ac:dyDescent="0.2">
      <c r="A4988" t="s">
        <v>15998</v>
      </c>
      <c r="B4988">
        <v>63565042</v>
      </c>
      <c r="C4988">
        <v>63565228</v>
      </c>
      <c r="D4988">
        <v>187</v>
      </c>
      <c r="E4988" t="s">
        <v>16994</v>
      </c>
      <c r="F4988">
        <v>16</v>
      </c>
      <c r="G4988" t="s">
        <v>16995</v>
      </c>
      <c r="H4988" t="s">
        <v>31032</v>
      </c>
      <c r="I4988">
        <v>20</v>
      </c>
      <c r="J4988">
        <v>63558086</v>
      </c>
      <c r="K4988">
        <v>63568074</v>
      </c>
      <c r="L4988">
        <v>9989</v>
      </c>
      <c r="M4988">
        <v>2</v>
      </c>
      <c r="N4988">
        <v>85441</v>
      </c>
      <c r="O4988" t="s">
        <v>16996</v>
      </c>
      <c r="P4988">
        <v>2846</v>
      </c>
      <c r="Q4988" t="s">
        <v>16992</v>
      </c>
      <c r="R4988" t="s">
        <v>16993</v>
      </c>
      <c r="S4988" t="s">
        <v>34497</v>
      </c>
      <c r="T4988">
        <v>0.152084254673993</v>
      </c>
      <c r="U4988">
        <v>0.603102917160658</v>
      </c>
      <c r="V4988">
        <v>25.591468018613501</v>
      </c>
      <c r="W4988">
        <v>0.38920677604595899</v>
      </c>
      <c r="X4988">
        <v>0.704072456322962</v>
      </c>
      <c r="Y4988">
        <v>-24.3956922985967</v>
      </c>
      <c r="Z4988">
        <v>0.306975110376564</v>
      </c>
      <c r="AA4988">
        <v>0.72610664078822296</v>
      </c>
      <c r="AB4988">
        <v>24.6279939217467</v>
      </c>
      <c r="AC4988">
        <v>0.71753805159658501</v>
      </c>
      <c r="AD4988">
        <v>0.87989882095915395</v>
      </c>
      <c r="AE4988">
        <v>-0.73610560653659696</v>
      </c>
      <c r="AF4988">
        <v>4.6407610929182198E-2</v>
      </c>
      <c r="AG4988">
        <v>0.476038960109122</v>
      </c>
      <c r="AH4988">
        <v>25.591468018613501</v>
      </c>
      <c r="AI4988">
        <v>0.35038410267202102</v>
      </c>
      <c r="AJ4988">
        <v>0.78121606160956403</v>
      </c>
      <c r="AK4988">
        <v>-24.521078722110399</v>
      </c>
    </row>
    <row r="4989" spans="1:37" x14ac:dyDescent="0.2">
      <c r="A4989" t="s">
        <v>15998</v>
      </c>
      <c r="B4989">
        <v>63745880</v>
      </c>
      <c r="C4989">
        <v>63746170</v>
      </c>
      <c r="D4989">
        <v>291</v>
      </c>
      <c r="E4989" t="s">
        <v>16997</v>
      </c>
      <c r="F4989">
        <v>11</v>
      </c>
      <c r="G4989" t="s">
        <v>16998</v>
      </c>
      <c r="H4989" t="s">
        <v>31003</v>
      </c>
      <c r="I4989">
        <v>20</v>
      </c>
      <c r="J4989">
        <v>63742528</v>
      </c>
      <c r="K4989">
        <v>63743117</v>
      </c>
      <c r="L4989">
        <v>590</v>
      </c>
      <c r="M4989">
        <v>1</v>
      </c>
      <c r="N4989">
        <v>56731</v>
      </c>
      <c r="O4989" t="s">
        <v>16999</v>
      </c>
      <c r="P4989">
        <v>3352</v>
      </c>
      <c r="Q4989" t="s">
        <v>17000</v>
      </c>
      <c r="R4989" t="s">
        <v>17001</v>
      </c>
      <c r="S4989" t="s">
        <v>34498</v>
      </c>
      <c r="T4989">
        <v>0.32911398597860803</v>
      </c>
      <c r="U4989">
        <v>0.603102917160658</v>
      </c>
      <c r="V4989">
        <v>24.8803351486693</v>
      </c>
      <c r="W4989">
        <v>0.29261482077562401</v>
      </c>
      <c r="X4989">
        <v>0.704072456322962</v>
      </c>
      <c r="Y4989">
        <v>24.971266428896499</v>
      </c>
      <c r="Z4989">
        <v>0.306975110376564</v>
      </c>
      <c r="AA4989">
        <v>0.72610664078822296</v>
      </c>
      <c r="AB4989">
        <v>24.9253512101489</v>
      </c>
      <c r="AC4989">
        <v>0.27780950890804001</v>
      </c>
      <c r="AD4989">
        <v>0.68253123924728298</v>
      </c>
      <c r="AE4989">
        <v>24.962825914406501</v>
      </c>
      <c r="AF4989">
        <v>0.64997455747578503</v>
      </c>
      <c r="AG4989">
        <v>0.80674443595273604</v>
      </c>
      <c r="AH4989">
        <v>0.98306925273913803</v>
      </c>
      <c r="AI4989">
        <v>0.56157887380500204</v>
      </c>
      <c r="AJ4989">
        <v>0.78121606160956403</v>
      </c>
      <c r="AK4989">
        <v>1.1613205567331299</v>
      </c>
    </row>
    <row r="4990" spans="1:37" x14ac:dyDescent="0.2">
      <c r="A4990" t="s">
        <v>15998</v>
      </c>
      <c r="B4990">
        <v>63746180</v>
      </c>
      <c r="C4990">
        <v>63746387</v>
      </c>
      <c r="D4990">
        <v>208</v>
      </c>
      <c r="E4990" t="s">
        <v>17002</v>
      </c>
      <c r="F4990">
        <v>4</v>
      </c>
      <c r="G4990" t="s">
        <v>17003</v>
      </c>
      <c r="H4990" t="s">
        <v>31003</v>
      </c>
      <c r="I4990">
        <v>20</v>
      </c>
      <c r="J4990">
        <v>63742528</v>
      </c>
      <c r="K4990">
        <v>63743117</v>
      </c>
      <c r="L4990">
        <v>590</v>
      </c>
      <c r="M4990">
        <v>1</v>
      </c>
      <c r="N4990">
        <v>56731</v>
      </c>
      <c r="O4990" t="s">
        <v>16999</v>
      </c>
      <c r="P4990">
        <v>3652</v>
      </c>
      <c r="Q4990" t="s">
        <v>17000</v>
      </c>
      <c r="R4990" t="s">
        <v>17001</v>
      </c>
      <c r="S4990" t="s">
        <v>34498</v>
      </c>
      <c r="T4990">
        <v>0.32911398597860803</v>
      </c>
      <c r="U4990">
        <v>0.603102917160658</v>
      </c>
      <c r="V4990">
        <v>24.8803351486693</v>
      </c>
      <c r="W4990">
        <v>0.29261482077562401</v>
      </c>
      <c r="X4990">
        <v>0.704072456322962</v>
      </c>
      <c r="Y4990">
        <v>24.971266428896499</v>
      </c>
      <c r="Z4990">
        <v>0.306975110376564</v>
      </c>
      <c r="AA4990">
        <v>0.72610664078822296</v>
      </c>
      <c r="AB4990">
        <v>24.9253512101489</v>
      </c>
      <c r="AC4990">
        <v>0.27780950890804001</v>
      </c>
      <c r="AD4990">
        <v>0.68253123924728298</v>
      </c>
      <c r="AE4990">
        <v>24.962825914406501</v>
      </c>
      <c r="AF4990">
        <v>0.64997455747578503</v>
      </c>
      <c r="AG4990">
        <v>0.80674443595273604</v>
      </c>
      <c r="AH4990">
        <v>0.98306925273913803</v>
      </c>
      <c r="AI4990">
        <v>0.56157887380500204</v>
      </c>
      <c r="AJ4990">
        <v>0.78121606160956403</v>
      </c>
      <c r="AK4990">
        <v>1.1613205567331299</v>
      </c>
    </row>
    <row r="4991" spans="1:37" x14ac:dyDescent="0.2">
      <c r="A4991" t="s">
        <v>15998</v>
      </c>
      <c r="B4991">
        <v>63878414</v>
      </c>
      <c r="C4991">
        <v>63878556</v>
      </c>
      <c r="D4991">
        <v>143</v>
      </c>
      <c r="E4991" t="s">
        <v>17004</v>
      </c>
      <c r="F4991">
        <v>1</v>
      </c>
      <c r="G4991" t="s">
        <v>17005</v>
      </c>
      <c r="H4991" t="s">
        <v>34499</v>
      </c>
      <c r="I4991">
        <v>20</v>
      </c>
      <c r="J4991">
        <v>63886882</v>
      </c>
      <c r="K4991">
        <v>63891545</v>
      </c>
      <c r="L4991">
        <v>4664</v>
      </c>
      <c r="M4991">
        <v>1</v>
      </c>
      <c r="N4991">
        <v>7165</v>
      </c>
      <c r="O4991" t="s">
        <v>17006</v>
      </c>
      <c r="P4991">
        <v>-8326</v>
      </c>
      <c r="Q4991" t="s">
        <v>17007</v>
      </c>
      <c r="R4991" t="s">
        <v>17008</v>
      </c>
      <c r="S4991" t="s">
        <v>34500</v>
      </c>
      <c r="T4991">
        <v>0.32911398597860803</v>
      </c>
      <c r="U4991">
        <v>0.603102917160658</v>
      </c>
      <c r="V4991">
        <v>24.275398070562801</v>
      </c>
      <c r="W4991">
        <v>0.94541066367716797</v>
      </c>
      <c r="X4991">
        <v>0.95159051474143896</v>
      </c>
      <c r="Y4991">
        <v>-0.31484429076661102</v>
      </c>
      <c r="Z4991">
        <v>0.48464167878831399</v>
      </c>
      <c r="AA4991">
        <v>0.84435025072159198</v>
      </c>
      <c r="AB4991">
        <v>23.311924014083498</v>
      </c>
      <c r="AC4991">
        <v>0.71753805159658501</v>
      </c>
      <c r="AD4991">
        <v>0.87989882095915395</v>
      </c>
      <c r="AE4991">
        <v>-1.3148441891354301</v>
      </c>
      <c r="AF4991">
        <v>0.16793847098801201</v>
      </c>
      <c r="AG4991">
        <v>0.68151250837662902</v>
      </c>
      <c r="AH4991">
        <v>24.275398070562801</v>
      </c>
      <c r="AI4991">
        <v>0.59609816080359102</v>
      </c>
      <c r="AJ4991">
        <v>0.78121606160956403</v>
      </c>
      <c r="AK4991">
        <v>0.55391110845958402</v>
      </c>
    </row>
    <row r="4992" spans="1:37" x14ac:dyDescent="0.2">
      <c r="A4992" t="s">
        <v>15998</v>
      </c>
      <c r="B4992">
        <v>63916551</v>
      </c>
      <c r="C4992">
        <v>63916840</v>
      </c>
      <c r="D4992">
        <v>290</v>
      </c>
      <c r="E4992" t="s">
        <v>17009</v>
      </c>
      <c r="F4992">
        <v>2</v>
      </c>
      <c r="G4992" t="s">
        <v>17010</v>
      </c>
      <c r="H4992" t="s">
        <v>31032</v>
      </c>
      <c r="I4992">
        <v>20</v>
      </c>
      <c r="J4992">
        <v>63919449</v>
      </c>
      <c r="K4992">
        <v>63919520</v>
      </c>
      <c r="L4992">
        <v>72</v>
      </c>
      <c r="M4992">
        <v>1</v>
      </c>
      <c r="N4992">
        <v>100126329</v>
      </c>
      <c r="O4992" t="s">
        <v>17011</v>
      </c>
      <c r="P4992">
        <v>-2609</v>
      </c>
      <c r="Q4992" t="s">
        <v>17012</v>
      </c>
      <c r="R4992" t="s">
        <v>17013</v>
      </c>
      <c r="S4992" t="s">
        <v>34501</v>
      </c>
      <c r="T4992">
        <v>0.29910708687459298</v>
      </c>
      <c r="U4992">
        <v>0.603102917160658</v>
      </c>
      <c r="V4992">
        <v>-2.2280978396226301</v>
      </c>
      <c r="W4992">
        <v>0.20525741147413201</v>
      </c>
      <c r="X4992">
        <v>0.704072456322962</v>
      </c>
      <c r="Y4992">
        <v>-21.804482404196399</v>
      </c>
      <c r="Z4992">
        <v>7.9061682797739105E-2</v>
      </c>
      <c r="AA4992">
        <v>0.72610664078822296</v>
      </c>
      <c r="AB4992">
        <v>-3.1915709647439998</v>
      </c>
      <c r="AC4992">
        <v>0.615069744472027</v>
      </c>
      <c r="AD4992">
        <v>0.87989882095915395</v>
      </c>
      <c r="AE4992">
        <v>-0.83170631699903397</v>
      </c>
      <c r="AF4992">
        <v>0.68997179462344205</v>
      </c>
      <c r="AG4992">
        <v>0.83846513202101103</v>
      </c>
      <c r="AH4992">
        <v>-1.29848737055717</v>
      </c>
      <c r="AI4992">
        <v>0.17351581260912399</v>
      </c>
      <c r="AJ4992">
        <v>0.78121606160956403</v>
      </c>
      <c r="AK4992">
        <v>-21.883054467320999</v>
      </c>
    </row>
    <row r="4993" spans="1:37" x14ac:dyDescent="0.2">
      <c r="A4993" t="s">
        <v>15998</v>
      </c>
      <c r="B4993">
        <v>64026885</v>
      </c>
      <c r="C4993">
        <v>64027040</v>
      </c>
      <c r="D4993">
        <v>156</v>
      </c>
      <c r="E4993" t="s">
        <v>17014</v>
      </c>
      <c r="F4993">
        <v>2</v>
      </c>
      <c r="G4993" t="s">
        <v>17015</v>
      </c>
      <c r="H4993" t="s">
        <v>34502</v>
      </c>
      <c r="I4993">
        <v>20</v>
      </c>
      <c r="J4993">
        <v>64034344</v>
      </c>
      <c r="K4993">
        <v>64039001</v>
      </c>
      <c r="L4993">
        <v>4658</v>
      </c>
      <c r="M4993">
        <v>1</v>
      </c>
      <c r="N4993">
        <v>284739</v>
      </c>
      <c r="O4993" t="s">
        <v>17016</v>
      </c>
      <c r="P4993">
        <v>-7304</v>
      </c>
      <c r="Q4993" t="s">
        <v>17017</v>
      </c>
      <c r="R4993" t="s">
        <v>17018</v>
      </c>
      <c r="S4993" t="s">
        <v>34503</v>
      </c>
      <c r="T4993">
        <v>0.54421053469192604</v>
      </c>
      <c r="U4993">
        <v>0.80321479550967601</v>
      </c>
      <c r="V4993">
        <v>0.86893626325879603</v>
      </c>
      <c r="W4993">
        <v>0.20525741147413201</v>
      </c>
      <c r="X4993">
        <v>0.704072456322962</v>
      </c>
      <c r="Y4993">
        <v>-24.447202476016301</v>
      </c>
      <c r="Z4993">
        <v>0.96726857278496403</v>
      </c>
      <c r="AA4993">
        <v>0.99919698600769702</v>
      </c>
      <c r="AB4993">
        <v>-9.4537808613532406E-2</v>
      </c>
      <c r="AC4993">
        <v>0.30184355666711699</v>
      </c>
      <c r="AD4993">
        <v>0.68253123924728298</v>
      </c>
      <c r="AE4993">
        <v>-1.5229124198956101</v>
      </c>
      <c r="AF4993">
        <v>0.22065000948199101</v>
      </c>
      <c r="AG4993">
        <v>0.68151250837662902</v>
      </c>
      <c r="AH4993">
        <v>1.7985468447429001</v>
      </c>
      <c r="AI4993">
        <v>0.24456414000292601</v>
      </c>
      <c r="AJ4993">
        <v>0.78121606160956403</v>
      </c>
      <c r="AK4993">
        <v>-24.233732828962498</v>
      </c>
    </row>
    <row r="4994" spans="1:37" x14ac:dyDescent="0.2">
      <c r="A4994" t="s">
        <v>15998</v>
      </c>
      <c r="B4994">
        <v>64027040</v>
      </c>
      <c r="C4994">
        <v>64027195</v>
      </c>
      <c r="D4994">
        <v>156</v>
      </c>
      <c r="E4994" t="s">
        <v>17019</v>
      </c>
      <c r="F4994">
        <v>6</v>
      </c>
      <c r="G4994" t="s">
        <v>17020</v>
      </c>
      <c r="H4994" t="s">
        <v>34502</v>
      </c>
      <c r="I4994">
        <v>20</v>
      </c>
      <c r="J4994">
        <v>64034344</v>
      </c>
      <c r="K4994">
        <v>64039001</v>
      </c>
      <c r="L4994">
        <v>4658</v>
      </c>
      <c r="M4994">
        <v>1</v>
      </c>
      <c r="N4994">
        <v>284739</v>
      </c>
      <c r="O4994" t="s">
        <v>17016</v>
      </c>
      <c r="P4994">
        <v>-7149</v>
      </c>
      <c r="Q4994" t="s">
        <v>17017</v>
      </c>
      <c r="R4994" t="s">
        <v>17018</v>
      </c>
      <c r="S4994" t="s">
        <v>34503</v>
      </c>
      <c r="T4994">
        <v>0.54421053469192604</v>
      </c>
      <c r="U4994">
        <v>0.80321479550967601</v>
      </c>
      <c r="V4994">
        <v>0.86893626325879603</v>
      </c>
      <c r="W4994">
        <v>0.20525741147413201</v>
      </c>
      <c r="X4994">
        <v>0.704072456322962</v>
      </c>
      <c r="Y4994">
        <v>-24.447202476016301</v>
      </c>
      <c r="Z4994">
        <v>0.96726857278496403</v>
      </c>
      <c r="AA4994">
        <v>0.99919698600769702</v>
      </c>
      <c r="AB4994">
        <v>-9.4537808613532406E-2</v>
      </c>
      <c r="AC4994">
        <v>0.30184355666711699</v>
      </c>
      <c r="AD4994">
        <v>0.68253123924728298</v>
      </c>
      <c r="AE4994">
        <v>-1.5229124198956101</v>
      </c>
      <c r="AF4994">
        <v>0.22065000948199101</v>
      </c>
      <c r="AG4994">
        <v>0.68151250837662902</v>
      </c>
      <c r="AH4994">
        <v>1.7985468447429001</v>
      </c>
      <c r="AI4994">
        <v>0.24456414000292601</v>
      </c>
      <c r="AJ4994">
        <v>0.78121606160956403</v>
      </c>
      <c r="AK4994">
        <v>-24.233732828962498</v>
      </c>
    </row>
    <row r="4995" spans="1:37" x14ac:dyDescent="0.2">
      <c r="A4995" t="s">
        <v>15998</v>
      </c>
      <c r="B4995">
        <v>64074484</v>
      </c>
      <c r="C4995">
        <v>64074626</v>
      </c>
      <c r="D4995">
        <v>143</v>
      </c>
      <c r="E4995" t="s">
        <v>17021</v>
      </c>
      <c r="F4995">
        <v>10</v>
      </c>
      <c r="G4995" t="s">
        <v>17022</v>
      </c>
      <c r="H4995" t="s">
        <v>31032</v>
      </c>
      <c r="I4995">
        <v>20</v>
      </c>
      <c r="J4995">
        <v>64076955</v>
      </c>
      <c r="K4995">
        <v>64077010</v>
      </c>
      <c r="L4995">
        <v>56</v>
      </c>
      <c r="M4995">
        <v>2</v>
      </c>
      <c r="N4995">
        <v>102466741</v>
      </c>
      <c r="O4995" t="s">
        <v>17023</v>
      </c>
      <c r="P4995">
        <v>2384</v>
      </c>
      <c r="Q4995" t="s">
        <v>17024</v>
      </c>
      <c r="R4995" t="s">
        <v>17025</v>
      </c>
      <c r="S4995" t="s">
        <v>34504</v>
      </c>
      <c r="T4995">
        <v>1</v>
      </c>
      <c r="U4995">
        <v>1</v>
      </c>
      <c r="V4995">
        <v>-0.49317905750638502</v>
      </c>
      <c r="W4995">
        <v>0.20525741147413201</v>
      </c>
      <c r="X4995">
        <v>0.704072456322962</v>
      </c>
      <c r="Y4995">
        <v>-24.239803008282401</v>
      </c>
      <c r="Z4995">
        <v>0.65379035313853895</v>
      </c>
      <c r="AA4995">
        <v>0.84521697243271998</v>
      </c>
      <c r="AB4995">
        <v>-1.4566530324148601</v>
      </c>
      <c r="AC4995">
        <v>7.0489011448141195E-2</v>
      </c>
      <c r="AD4995">
        <v>0.57684129297949804</v>
      </c>
      <c r="AE4995">
        <v>-24.239803008282401</v>
      </c>
      <c r="AF4995">
        <v>0.64997455747578503</v>
      </c>
      <c r="AG4995">
        <v>0.80674443595273604</v>
      </c>
      <c r="AH4995">
        <v>0.436431513739931</v>
      </c>
      <c r="AI4995">
        <v>0.35038410267202102</v>
      </c>
      <c r="AJ4995">
        <v>0.78121606160956403</v>
      </c>
      <c r="AK4995">
        <v>-23.371047601718502</v>
      </c>
    </row>
    <row r="4996" spans="1:37" x14ac:dyDescent="0.2">
      <c r="A4996" t="s">
        <v>15998</v>
      </c>
      <c r="B4996">
        <v>64106251</v>
      </c>
      <c r="C4996">
        <v>64106455</v>
      </c>
      <c r="D4996">
        <v>205</v>
      </c>
      <c r="E4996" t="s">
        <v>17026</v>
      </c>
      <c r="F4996">
        <v>14</v>
      </c>
      <c r="G4996" t="s">
        <v>17027</v>
      </c>
      <c r="H4996" t="s">
        <v>30999</v>
      </c>
      <c r="I4996">
        <v>20</v>
      </c>
      <c r="J4996">
        <v>64103802</v>
      </c>
      <c r="K4996">
        <v>64107565</v>
      </c>
      <c r="L4996">
        <v>3764</v>
      </c>
      <c r="M4996">
        <v>2</v>
      </c>
      <c r="N4996">
        <v>2832</v>
      </c>
      <c r="O4996" t="s">
        <v>17028</v>
      </c>
      <c r="P4996">
        <v>1110</v>
      </c>
      <c r="Q4996" t="s">
        <v>17029</v>
      </c>
      <c r="R4996" t="s">
        <v>17030</v>
      </c>
      <c r="S4996" t="s">
        <v>34505</v>
      </c>
      <c r="T4996">
        <v>0.32911398597860803</v>
      </c>
      <c r="U4996">
        <v>0.603102917160658</v>
      </c>
      <c r="V4996">
        <v>24.116100797782099</v>
      </c>
      <c r="W4996">
        <v>0.38920677604595899</v>
      </c>
      <c r="X4996">
        <v>0.704072456322962</v>
      </c>
      <c r="Y4996">
        <v>-23.7717889232845</v>
      </c>
      <c r="Z4996">
        <v>0.306975110376564</v>
      </c>
      <c r="AA4996">
        <v>0.72610664078822296</v>
      </c>
      <c r="AB4996">
        <v>24.083050741479301</v>
      </c>
      <c r="AC4996">
        <v>0.75388744886274095</v>
      </c>
      <c r="AD4996">
        <v>0.87989882095915395</v>
      </c>
      <c r="AE4996">
        <v>-0.581687472650537</v>
      </c>
      <c r="AF4996">
        <v>0.61410715005536498</v>
      </c>
      <c r="AG4996">
        <v>0.80674443595273604</v>
      </c>
      <c r="AH4996">
        <v>1.1426779388763499</v>
      </c>
      <c r="AI4996">
        <v>0.35038410267202102</v>
      </c>
      <c r="AJ4996">
        <v>0.78121606160956403</v>
      </c>
      <c r="AK4996">
        <v>-23.976135543807501</v>
      </c>
    </row>
    <row r="4997" spans="1:37" x14ac:dyDescent="0.2">
      <c r="A4997" t="s">
        <v>15998</v>
      </c>
      <c r="B4997">
        <v>64106455</v>
      </c>
      <c r="C4997">
        <v>64106659</v>
      </c>
      <c r="D4997">
        <v>205</v>
      </c>
      <c r="E4997" t="s">
        <v>17031</v>
      </c>
      <c r="F4997">
        <v>16</v>
      </c>
      <c r="G4997" t="s">
        <v>17032</v>
      </c>
      <c r="H4997" t="s">
        <v>30987</v>
      </c>
      <c r="I4997">
        <v>20</v>
      </c>
      <c r="J4997">
        <v>64103802</v>
      </c>
      <c r="K4997">
        <v>64107565</v>
      </c>
      <c r="L4997">
        <v>3764</v>
      </c>
      <c r="M4997">
        <v>2</v>
      </c>
      <c r="N4997">
        <v>2832</v>
      </c>
      <c r="O4997" t="s">
        <v>17028</v>
      </c>
      <c r="P4997">
        <v>906</v>
      </c>
      <c r="Q4997" t="s">
        <v>17029</v>
      </c>
      <c r="R4997" t="s">
        <v>17030</v>
      </c>
      <c r="S4997" t="s">
        <v>34505</v>
      </c>
      <c r="T4997">
        <v>0.32911398597860803</v>
      </c>
      <c r="U4997">
        <v>0.603102917160658</v>
      </c>
      <c r="V4997">
        <v>24.116100797782099</v>
      </c>
      <c r="W4997">
        <v>0.38920677604595899</v>
      </c>
      <c r="X4997">
        <v>0.704072456322962</v>
      </c>
      <c r="Y4997">
        <v>-23.7717889232845</v>
      </c>
      <c r="Z4997">
        <v>0.306975110376564</v>
      </c>
      <c r="AA4997">
        <v>0.72610664078822296</v>
      </c>
      <c r="AB4997">
        <v>24.083050741479301</v>
      </c>
      <c r="AC4997">
        <v>0.75388744886274095</v>
      </c>
      <c r="AD4997">
        <v>0.87989882095915395</v>
      </c>
      <c r="AE4997">
        <v>-0.581687472650537</v>
      </c>
      <c r="AF4997">
        <v>0.61410715005536498</v>
      </c>
      <c r="AG4997">
        <v>0.80674443595273604</v>
      </c>
      <c r="AH4997">
        <v>1.1426779388763499</v>
      </c>
      <c r="AI4997">
        <v>0.35038410267202102</v>
      </c>
      <c r="AJ4997">
        <v>0.78121606160956403</v>
      </c>
      <c r="AK4997">
        <v>-23.976135543807501</v>
      </c>
    </row>
    <row r="4998" spans="1:37" x14ac:dyDescent="0.2">
      <c r="A4998" t="s">
        <v>15998</v>
      </c>
      <c r="B4998">
        <v>64255818</v>
      </c>
      <c r="C4998">
        <v>64255973</v>
      </c>
      <c r="D4998">
        <v>156</v>
      </c>
      <c r="E4998" t="s">
        <v>17033</v>
      </c>
      <c r="F4998">
        <v>19</v>
      </c>
      <c r="G4998" t="s">
        <v>17034</v>
      </c>
      <c r="H4998" t="s">
        <v>30987</v>
      </c>
      <c r="I4998">
        <v>20</v>
      </c>
      <c r="J4998">
        <v>64255844</v>
      </c>
      <c r="K4998">
        <v>64264526</v>
      </c>
      <c r="L4998">
        <v>8683</v>
      </c>
      <c r="M4998">
        <v>1</v>
      </c>
      <c r="N4998">
        <v>55251</v>
      </c>
      <c r="O4998" t="s">
        <v>17035</v>
      </c>
      <c r="P4998">
        <v>0</v>
      </c>
      <c r="Q4998" t="s">
        <v>17036</v>
      </c>
      <c r="R4998" t="s">
        <v>17037</v>
      </c>
      <c r="S4998" t="s">
        <v>34506</v>
      </c>
      <c r="T4998">
        <v>0.97213403838398904</v>
      </c>
      <c r="U4998">
        <v>1</v>
      </c>
      <c r="V4998">
        <v>1.5392161647271501</v>
      </c>
      <c r="W4998">
        <v>0.94541066367716797</v>
      </c>
      <c r="X4998">
        <v>0.95159051474143896</v>
      </c>
      <c r="Y4998">
        <v>-1.19319241443768</v>
      </c>
      <c r="Z4998">
        <v>0.69013698642955401</v>
      </c>
      <c r="AA4998">
        <v>0.84521697243271998</v>
      </c>
      <c r="AB4998">
        <v>0.57574208574930197</v>
      </c>
      <c r="AC4998">
        <v>0.71753805159658501</v>
      </c>
      <c r="AD4998">
        <v>0.87989882095915395</v>
      </c>
      <c r="AE4998">
        <v>-2.1931922898873699</v>
      </c>
      <c r="AF4998">
        <v>0.61410715005536498</v>
      </c>
      <c r="AG4998">
        <v>0.80674443595273604</v>
      </c>
      <c r="AH4998">
        <v>2.4688267122854399</v>
      </c>
      <c r="AI4998">
        <v>0.59609816080359102</v>
      </c>
      <c r="AJ4998">
        <v>0.78121606160956403</v>
      </c>
      <c r="AK4998">
        <v>-0.324436992712971</v>
      </c>
    </row>
    <row r="4999" spans="1:37" x14ac:dyDescent="0.2">
      <c r="A4999" t="s">
        <v>15998</v>
      </c>
      <c r="B4999">
        <v>64256001</v>
      </c>
      <c r="C4999">
        <v>64256153</v>
      </c>
      <c r="D4999">
        <v>153</v>
      </c>
      <c r="E4999" t="s">
        <v>17038</v>
      </c>
      <c r="F4999">
        <v>14</v>
      </c>
      <c r="G4999" t="s">
        <v>17039</v>
      </c>
      <c r="H4999" t="s">
        <v>30987</v>
      </c>
      <c r="I4999">
        <v>20</v>
      </c>
      <c r="J4999">
        <v>64255844</v>
      </c>
      <c r="K4999">
        <v>64264526</v>
      </c>
      <c r="L4999">
        <v>8683</v>
      </c>
      <c r="M4999">
        <v>1</v>
      </c>
      <c r="N4999">
        <v>55251</v>
      </c>
      <c r="O4999" t="s">
        <v>17035</v>
      </c>
      <c r="P4999">
        <v>157</v>
      </c>
      <c r="Q4999" t="s">
        <v>17036</v>
      </c>
      <c r="R4999" t="s">
        <v>17037</v>
      </c>
      <c r="S4999" t="s">
        <v>34506</v>
      </c>
      <c r="T4999">
        <v>0.97213403838398904</v>
      </c>
      <c r="U4999">
        <v>1</v>
      </c>
      <c r="V4999">
        <v>1.5392161647271501</v>
      </c>
      <c r="W4999">
        <v>0.94541066367716797</v>
      </c>
      <c r="X4999">
        <v>0.95159051474143896</v>
      </c>
      <c r="Y4999">
        <v>-1.19319241443768</v>
      </c>
      <c r="Z4999">
        <v>0.69013698642955401</v>
      </c>
      <c r="AA4999">
        <v>0.84521697243271998</v>
      </c>
      <c r="AB4999">
        <v>0.57574208574930197</v>
      </c>
      <c r="AC4999">
        <v>0.71753805159658501</v>
      </c>
      <c r="AD4999">
        <v>0.87989882095915395</v>
      </c>
      <c r="AE4999">
        <v>-2.1931922898873699</v>
      </c>
      <c r="AF4999">
        <v>0.61410715005536498</v>
      </c>
      <c r="AG4999">
        <v>0.80674443595273604</v>
      </c>
      <c r="AH4999">
        <v>2.4688267122854399</v>
      </c>
      <c r="AI4999">
        <v>0.59609816080359102</v>
      </c>
      <c r="AJ4999">
        <v>0.78121606160956403</v>
      </c>
      <c r="AK4999">
        <v>-0.324436992712971</v>
      </c>
    </row>
    <row r="5000" spans="1:37" x14ac:dyDescent="0.2">
      <c r="A5000" t="s">
        <v>15998</v>
      </c>
      <c r="B5000">
        <v>64291360</v>
      </c>
      <c r="C5000">
        <v>64291512</v>
      </c>
      <c r="D5000">
        <v>153</v>
      </c>
      <c r="E5000" t="s">
        <v>17040</v>
      </c>
      <c r="F5000">
        <v>3</v>
      </c>
      <c r="G5000" t="s">
        <v>17041</v>
      </c>
      <c r="H5000" t="s">
        <v>30987</v>
      </c>
      <c r="I5000">
        <v>20</v>
      </c>
      <c r="J5000">
        <v>64290385</v>
      </c>
      <c r="K5000">
        <v>64303559</v>
      </c>
      <c r="L5000">
        <v>13175</v>
      </c>
      <c r="M5000">
        <v>1</v>
      </c>
      <c r="N5000">
        <v>140849</v>
      </c>
      <c r="O5000" t="s">
        <v>17042</v>
      </c>
      <c r="P5000">
        <v>975</v>
      </c>
      <c r="Q5000" t="s">
        <v>40</v>
      </c>
      <c r="R5000" t="s">
        <v>17043</v>
      </c>
      <c r="S5000" t="s">
        <v>34507</v>
      </c>
      <c r="T5000">
        <v>0.97213403838398904</v>
      </c>
      <c r="U5000">
        <v>1</v>
      </c>
      <c r="V5000">
        <v>1.2940680179191699</v>
      </c>
      <c r="W5000">
        <v>0.20525741147413201</v>
      </c>
      <c r="X5000">
        <v>0.704072456322962</v>
      </c>
      <c r="Y5000">
        <v>-23.909879687896201</v>
      </c>
      <c r="Z5000">
        <v>0.96726857278496403</v>
      </c>
      <c r="AA5000">
        <v>0.99919698600769702</v>
      </c>
      <c r="AB5000">
        <v>0.500586056067435</v>
      </c>
      <c r="AC5000">
        <v>0.283630615332017</v>
      </c>
      <c r="AD5000">
        <v>0.68253123924728298</v>
      </c>
      <c r="AE5000">
        <v>-4.2379477011885101</v>
      </c>
      <c r="AF5000">
        <v>0.98343762640780896</v>
      </c>
      <c r="AG5000">
        <v>1</v>
      </c>
      <c r="AH5000">
        <v>1.85401775355273</v>
      </c>
      <c r="AI5000">
        <v>0.24456414000292601</v>
      </c>
      <c r="AJ5000">
        <v>0.78121606160956403</v>
      </c>
      <c r="AK5000">
        <v>-23.162219315764599</v>
      </c>
    </row>
    <row r="5001" spans="1:37" x14ac:dyDescent="0.2">
      <c r="A5001" t="s">
        <v>17044</v>
      </c>
      <c r="B5001">
        <v>5094162</v>
      </c>
      <c r="C5001">
        <v>5094339</v>
      </c>
      <c r="D5001">
        <v>178</v>
      </c>
      <c r="E5001" t="s">
        <v>17045</v>
      </c>
      <c r="F5001">
        <v>8</v>
      </c>
      <c r="G5001" t="s">
        <v>17046</v>
      </c>
      <c r="H5001" t="s">
        <v>31000</v>
      </c>
      <c r="I5001">
        <v>21</v>
      </c>
      <c r="J5001">
        <v>5073458</v>
      </c>
      <c r="K5001">
        <v>5087867</v>
      </c>
      <c r="L5001">
        <v>14410</v>
      </c>
      <c r="M5001">
        <v>1</v>
      </c>
      <c r="N5001">
        <v>105372831</v>
      </c>
      <c r="O5001" t="s">
        <v>17047</v>
      </c>
      <c r="P5001">
        <v>20704</v>
      </c>
      <c r="Q5001" t="s">
        <v>40</v>
      </c>
      <c r="R5001" t="s">
        <v>17048</v>
      </c>
      <c r="S5001" t="s">
        <v>34508</v>
      </c>
      <c r="T5001">
        <v>0.97213403838398904</v>
      </c>
      <c r="U5001">
        <v>1</v>
      </c>
      <c r="V5001">
        <v>3.03910891606867</v>
      </c>
      <c r="W5001">
        <v>0.94541066367716797</v>
      </c>
      <c r="X5001">
        <v>0.95159051474143896</v>
      </c>
      <c r="Y5001">
        <v>-2.6930852705451298</v>
      </c>
      <c r="Z5001">
        <v>0.93459220503170903</v>
      </c>
      <c r="AA5001">
        <v>0.99919698600769702</v>
      </c>
      <c r="AB5001">
        <v>2.8733434670395401</v>
      </c>
      <c r="AC5001">
        <v>0.92091778829119397</v>
      </c>
      <c r="AD5001">
        <v>0.94068432309766403</v>
      </c>
      <c r="AE5001">
        <v>-0.93179689873447702</v>
      </c>
      <c r="AF5001">
        <v>0.98343762640780896</v>
      </c>
      <c r="AG5001">
        <v>1</v>
      </c>
      <c r="AH5001">
        <v>1.2074313057813799</v>
      </c>
      <c r="AI5001">
        <v>0.98342151819761803</v>
      </c>
      <c r="AJ5001">
        <v>0.98789258377071898</v>
      </c>
      <c r="AK5001">
        <v>-2.6220384702332402</v>
      </c>
    </row>
    <row r="5002" spans="1:37" x14ac:dyDescent="0.2">
      <c r="A5002" t="s">
        <v>17044</v>
      </c>
      <c r="B5002">
        <v>5094339</v>
      </c>
      <c r="C5002">
        <v>5094516</v>
      </c>
      <c r="D5002">
        <v>178</v>
      </c>
      <c r="E5002" t="s">
        <v>17049</v>
      </c>
      <c r="F5002">
        <v>6</v>
      </c>
      <c r="G5002" t="s">
        <v>17050</v>
      </c>
      <c r="H5002" t="s">
        <v>31000</v>
      </c>
      <c r="I5002">
        <v>21</v>
      </c>
      <c r="J5002">
        <v>5073458</v>
      </c>
      <c r="K5002">
        <v>5087867</v>
      </c>
      <c r="L5002">
        <v>14410</v>
      </c>
      <c r="M5002">
        <v>1</v>
      </c>
      <c r="N5002">
        <v>105372831</v>
      </c>
      <c r="O5002" t="s">
        <v>17047</v>
      </c>
      <c r="P5002">
        <v>20881</v>
      </c>
      <c r="Q5002" t="s">
        <v>40</v>
      </c>
      <c r="R5002" t="s">
        <v>17048</v>
      </c>
      <c r="S5002" t="s">
        <v>34508</v>
      </c>
      <c r="T5002">
        <v>0.97213403838398904</v>
      </c>
      <c r="U5002">
        <v>1</v>
      </c>
      <c r="V5002">
        <v>3.03910891606867</v>
      </c>
      <c r="W5002">
        <v>0.94541066367716797</v>
      </c>
      <c r="X5002">
        <v>0.95159051474143896</v>
      </c>
      <c r="Y5002">
        <v>-2.6930852705451298</v>
      </c>
      <c r="Z5002">
        <v>0.93459220503170903</v>
      </c>
      <c r="AA5002">
        <v>0.99919698600769702</v>
      </c>
      <c r="AB5002">
        <v>2.8733434670395401</v>
      </c>
      <c r="AC5002">
        <v>0.92091778829119397</v>
      </c>
      <c r="AD5002">
        <v>0.94068432309766403</v>
      </c>
      <c r="AE5002">
        <v>-0.93179689873447702</v>
      </c>
      <c r="AF5002">
        <v>0.98343762640780896</v>
      </c>
      <c r="AG5002">
        <v>1</v>
      </c>
      <c r="AH5002">
        <v>1.2074313057813799</v>
      </c>
      <c r="AI5002">
        <v>0.98342151819761803</v>
      </c>
      <c r="AJ5002">
        <v>0.98789258377071898</v>
      </c>
      <c r="AK5002">
        <v>-2.6220384702332402</v>
      </c>
    </row>
    <row r="5003" spans="1:37" x14ac:dyDescent="0.2">
      <c r="A5003" t="s">
        <v>17044</v>
      </c>
      <c r="B5003">
        <v>5094621</v>
      </c>
      <c r="C5003">
        <v>5094780</v>
      </c>
      <c r="D5003">
        <v>160</v>
      </c>
      <c r="E5003" t="s">
        <v>17051</v>
      </c>
      <c r="F5003">
        <v>1</v>
      </c>
      <c r="G5003" t="s">
        <v>17052</v>
      </c>
      <c r="H5003" t="s">
        <v>31000</v>
      </c>
      <c r="I5003">
        <v>21</v>
      </c>
      <c r="J5003">
        <v>5073458</v>
      </c>
      <c r="K5003">
        <v>5087867</v>
      </c>
      <c r="L5003">
        <v>14410</v>
      </c>
      <c r="M5003">
        <v>1</v>
      </c>
      <c r="N5003">
        <v>105372831</v>
      </c>
      <c r="O5003" t="s">
        <v>17047</v>
      </c>
      <c r="P5003">
        <v>21163</v>
      </c>
      <c r="Q5003" t="s">
        <v>40</v>
      </c>
      <c r="R5003" t="s">
        <v>17048</v>
      </c>
      <c r="S5003" t="s">
        <v>34508</v>
      </c>
      <c r="T5003">
        <v>0.97213403838398904</v>
      </c>
      <c r="U5003">
        <v>1</v>
      </c>
      <c r="V5003">
        <v>3.03910891606867</v>
      </c>
      <c r="W5003">
        <v>0.94541066367716797</v>
      </c>
      <c r="X5003">
        <v>0.95159051474143896</v>
      </c>
      <c r="Y5003">
        <v>-2.6930852705451298</v>
      </c>
      <c r="Z5003">
        <v>0.93459220503170903</v>
      </c>
      <c r="AA5003">
        <v>0.99919698600769702</v>
      </c>
      <c r="AB5003">
        <v>2.8733434670395401</v>
      </c>
      <c r="AC5003">
        <v>0.92091778829119397</v>
      </c>
      <c r="AD5003">
        <v>0.94068432309766403</v>
      </c>
      <c r="AE5003">
        <v>-0.93179689873447702</v>
      </c>
      <c r="AF5003">
        <v>0.98343762640780896</v>
      </c>
      <c r="AG5003">
        <v>1</v>
      </c>
      <c r="AH5003">
        <v>1.2074313057813799</v>
      </c>
      <c r="AI5003">
        <v>0.98342151819761803</v>
      </c>
      <c r="AJ5003">
        <v>0.98789258377071898</v>
      </c>
      <c r="AK5003">
        <v>-2.6220384702332402</v>
      </c>
    </row>
    <row r="5004" spans="1:37" x14ac:dyDescent="0.2">
      <c r="A5004" t="s">
        <v>17044</v>
      </c>
      <c r="B5004">
        <v>5603830</v>
      </c>
      <c r="C5004">
        <v>5603977</v>
      </c>
      <c r="D5004">
        <v>148</v>
      </c>
      <c r="E5004" t="s">
        <v>17053</v>
      </c>
      <c r="F5004">
        <v>6</v>
      </c>
      <c r="G5004" t="s">
        <v>17054</v>
      </c>
      <c r="H5004" t="s">
        <v>34509</v>
      </c>
      <c r="I5004">
        <v>21</v>
      </c>
      <c r="J5004">
        <v>5585778</v>
      </c>
      <c r="K5004">
        <v>5592003</v>
      </c>
      <c r="L5004">
        <v>6226</v>
      </c>
      <c r="M5004">
        <v>1</v>
      </c>
      <c r="N5004">
        <v>102724219</v>
      </c>
      <c r="O5004" t="s">
        <v>17055</v>
      </c>
      <c r="P5004">
        <v>18052</v>
      </c>
      <c r="Q5004" t="s">
        <v>17056</v>
      </c>
      <c r="R5004" t="s">
        <v>17057</v>
      </c>
      <c r="S5004" t="s">
        <v>34510</v>
      </c>
      <c r="T5004">
        <v>0.17308923567461099</v>
      </c>
      <c r="U5004">
        <v>0.603102917160658</v>
      </c>
      <c r="V5004">
        <v>-23.935399017253701</v>
      </c>
      <c r="W5004">
        <v>0.94541066367716797</v>
      </c>
      <c r="X5004">
        <v>0.95159051474143896</v>
      </c>
      <c r="Y5004">
        <v>-3.68628112416289E-2</v>
      </c>
      <c r="Z5004">
        <v>0.250572619160632</v>
      </c>
      <c r="AA5004">
        <v>0.72610664078822296</v>
      </c>
      <c r="AB5004">
        <v>-2.1948418962524299</v>
      </c>
      <c r="AC5004">
        <v>0.88945902157151002</v>
      </c>
      <c r="AD5004">
        <v>0.94068432309766403</v>
      </c>
      <c r="AE5004">
        <v>0.57739178449806505</v>
      </c>
      <c r="AF5004">
        <v>0.22065000948199101</v>
      </c>
      <c r="AG5004">
        <v>0.68151250837662902</v>
      </c>
      <c r="AH5004">
        <v>-23.497007087668202</v>
      </c>
      <c r="AI5004">
        <v>0.98342151819761803</v>
      </c>
      <c r="AJ5004">
        <v>0.98789258377071898</v>
      </c>
      <c r="AK5004">
        <v>-0.57955705336865504</v>
      </c>
    </row>
    <row r="5005" spans="1:37" x14ac:dyDescent="0.2">
      <c r="A5005" t="s">
        <v>17044</v>
      </c>
      <c r="B5005">
        <v>5603977</v>
      </c>
      <c r="C5005">
        <v>5604124</v>
      </c>
      <c r="D5005">
        <v>148</v>
      </c>
      <c r="E5005" t="s">
        <v>17058</v>
      </c>
      <c r="F5005">
        <v>3</v>
      </c>
      <c r="G5005" t="s">
        <v>17059</v>
      </c>
      <c r="H5005" t="s">
        <v>34509</v>
      </c>
      <c r="I5005">
        <v>21</v>
      </c>
      <c r="J5005">
        <v>5585778</v>
      </c>
      <c r="K5005">
        <v>5592003</v>
      </c>
      <c r="L5005">
        <v>6226</v>
      </c>
      <c r="M5005">
        <v>1</v>
      </c>
      <c r="N5005">
        <v>102724219</v>
      </c>
      <c r="O5005" t="s">
        <v>17055</v>
      </c>
      <c r="P5005">
        <v>18199</v>
      </c>
      <c r="Q5005" t="s">
        <v>17056</v>
      </c>
      <c r="R5005" t="s">
        <v>17057</v>
      </c>
      <c r="S5005" t="s">
        <v>34510</v>
      </c>
      <c r="T5005">
        <v>0.323300140219206</v>
      </c>
      <c r="U5005">
        <v>0.603102917160658</v>
      </c>
      <c r="V5005">
        <v>-3.89039416022705</v>
      </c>
      <c r="W5005">
        <v>0.427323497058756</v>
      </c>
      <c r="X5005">
        <v>0.73460997439807996</v>
      </c>
      <c r="Y5005">
        <v>-0.543837047612025</v>
      </c>
      <c r="Z5005">
        <v>0.23159719125723299</v>
      </c>
      <c r="AA5005">
        <v>0.72610664078822296</v>
      </c>
      <c r="AB5005">
        <v>-2.40525988319152</v>
      </c>
      <c r="AC5005">
        <v>0.32447114801423099</v>
      </c>
      <c r="AD5005">
        <v>0.69252351738087903</v>
      </c>
      <c r="AE5005">
        <v>0.48907506241396997</v>
      </c>
      <c r="AF5005">
        <v>0.50246633758904102</v>
      </c>
      <c r="AG5005">
        <v>0.80674443595273604</v>
      </c>
      <c r="AH5005">
        <v>-3.3240779791173498</v>
      </c>
      <c r="AI5005">
        <v>0.58910493252618501</v>
      </c>
      <c r="AJ5005">
        <v>0.78121606160956403</v>
      </c>
      <c r="AK5005">
        <v>-1.13569338307502</v>
      </c>
    </row>
    <row r="5006" spans="1:37" x14ac:dyDescent="0.2">
      <c r="A5006" t="s">
        <v>17044</v>
      </c>
      <c r="B5006">
        <v>6216852</v>
      </c>
      <c r="C5006">
        <v>6217012</v>
      </c>
      <c r="D5006">
        <v>161</v>
      </c>
      <c r="E5006" t="s">
        <v>17060</v>
      </c>
      <c r="F5006">
        <v>3</v>
      </c>
      <c r="G5006" t="s">
        <v>17061</v>
      </c>
      <c r="H5006" t="s">
        <v>34511</v>
      </c>
      <c r="I5006">
        <v>21</v>
      </c>
      <c r="J5006">
        <v>6228967</v>
      </c>
      <c r="K5006">
        <v>6235192</v>
      </c>
      <c r="L5006">
        <v>6226</v>
      </c>
      <c r="M5006">
        <v>2</v>
      </c>
      <c r="N5006">
        <v>102724701</v>
      </c>
      <c r="O5006" t="s">
        <v>17062</v>
      </c>
      <c r="P5006">
        <v>18180</v>
      </c>
      <c r="Q5006" t="s">
        <v>17063</v>
      </c>
      <c r="R5006" t="s">
        <v>17064</v>
      </c>
      <c r="S5006" t="s">
        <v>34512</v>
      </c>
      <c r="T5006">
        <v>0.17308923567461099</v>
      </c>
      <c r="U5006">
        <v>0.603102917160658</v>
      </c>
      <c r="V5006">
        <v>-24.048643977772301</v>
      </c>
      <c r="W5006">
        <v>0.94541066367716797</v>
      </c>
      <c r="X5006">
        <v>0.95159051474143896</v>
      </c>
      <c r="Y5006">
        <v>-0.45190026321403798</v>
      </c>
      <c r="Z5006">
        <v>0.26789404493740199</v>
      </c>
      <c r="AA5006">
        <v>0.72610664078822296</v>
      </c>
      <c r="AB5006">
        <v>-1.5711214272977101</v>
      </c>
      <c r="AC5006">
        <v>0.92091778829119397</v>
      </c>
      <c r="AD5006">
        <v>0.94068432309766403</v>
      </c>
      <c r="AE5006">
        <v>-4.6328757518878001E-2</v>
      </c>
      <c r="AF5006">
        <v>0.22065000948199101</v>
      </c>
      <c r="AG5006">
        <v>0.68151250837662902</v>
      </c>
      <c r="AH5006">
        <v>-23.8194865420644</v>
      </c>
      <c r="AI5006">
        <v>0.98342151819761803</v>
      </c>
      <c r="AJ5006">
        <v>0.98789258377071898</v>
      </c>
      <c r="AK5006">
        <v>-0.58027532675841897</v>
      </c>
    </row>
    <row r="5007" spans="1:37" x14ac:dyDescent="0.2">
      <c r="A5007" t="s">
        <v>17044</v>
      </c>
      <c r="B5007">
        <v>6217012</v>
      </c>
      <c r="C5007">
        <v>6217172</v>
      </c>
      <c r="D5007">
        <v>161</v>
      </c>
      <c r="E5007" t="s">
        <v>17065</v>
      </c>
      <c r="F5007">
        <v>6</v>
      </c>
      <c r="G5007" t="s">
        <v>17066</v>
      </c>
      <c r="H5007" t="s">
        <v>34511</v>
      </c>
      <c r="I5007">
        <v>21</v>
      </c>
      <c r="J5007">
        <v>6228967</v>
      </c>
      <c r="K5007">
        <v>6235192</v>
      </c>
      <c r="L5007">
        <v>6226</v>
      </c>
      <c r="M5007">
        <v>2</v>
      </c>
      <c r="N5007">
        <v>102724701</v>
      </c>
      <c r="O5007" t="s">
        <v>17062</v>
      </c>
      <c r="P5007">
        <v>18020</v>
      </c>
      <c r="Q5007" t="s">
        <v>17063</v>
      </c>
      <c r="R5007" t="s">
        <v>17064</v>
      </c>
      <c r="S5007" t="s">
        <v>34512</v>
      </c>
      <c r="T5007">
        <v>0.17308923567461099</v>
      </c>
      <c r="U5007">
        <v>0.603102917160658</v>
      </c>
      <c r="V5007">
        <v>-23.713107770420802</v>
      </c>
      <c r="W5007">
        <v>0.94541066367716797</v>
      </c>
      <c r="X5007">
        <v>0.95159051474143896</v>
      </c>
      <c r="Y5007">
        <v>-0.45190026321403798</v>
      </c>
      <c r="Z5007">
        <v>0.26789404493740199</v>
      </c>
      <c r="AA5007">
        <v>0.72610664078822296</v>
      </c>
      <c r="AB5007">
        <v>-1.2355852199462201</v>
      </c>
      <c r="AC5007">
        <v>0.92091778829119397</v>
      </c>
      <c r="AD5007">
        <v>0.94068432309766403</v>
      </c>
      <c r="AE5007">
        <v>-0.38186494724706299</v>
      </c>
      <c r="AF5007">
        <v>0.22065000948199101</v>
      </c>
      <c r="AG5007">
        <v>0.68151250837662902</v>
      </c>
      <c r="AH5007">
        <v>-23.622386888836701</v>
      </c>
      <c r="AI5007">
        <v>0.98342151819761803</v>
      </c>
      <c r="AJ5007">
        <v>0.98789258377071898</v>
      </c>
      <c r="AK5007">
        <v>-0.31781529574380701</v>
      </c>
    </row>
    <row r="5008" spans="1:37" x14ac:dyDescent="0.2">
      <c r="A5008" t="s">
        <v>17044</v>
      </c>
      <c r="B5008">
        <v>6217172</v>
      </c>
      <c r="C5008">
        <v>6217332</v>
      </c>
      <c r="D5008">
        <v>161</v>
      </c>
      <c r="E5008" t="s">
        <v>17067</v>
      </c>
      <c r="F5008">
        <v>7</v>
      </c>
      <c r="G5008" t="s">
        <v>17068</v>
      </c>
      <c r="H5008" t="s">
        <v>34511</v>
      </c>
      <c r="I5008">
        <v>21</v>
      </c>
      <c r="J5008">
        <v>6228967</v>
      </c>
      <c r="K5008">
        <v>6235192</v>
      </c>
      <c r="L5008">
        <v>6226</v>
      </c>
      <c r="M5008">
        <v>2</v>
      </c>
      <c r="N5008">
        <v>102724701</v>
      </c>
      <c r="O5008" t="s">
        <v>17062</v>
      </c>
      <c r="P5008">
        <v>17860</v>
      </c>
      <c r="Q5008" t="s">
        <v>17063</v>
      </c>
      <c r="R5008" t="s">
        <v>17064</v>
      </c>
      <c r="S5008" t="s">
        <v>34512</v>
      </c>
      <c r="T5008">
        <v>0.17308923567461099</v>
      </c>
      <c r="U5008">
        <v>0.603102917160658</v>
      </c>
      <c r="V5008">
        <v>-22.450215122852999</v>
      </c>
      <c r="W5008">
        <v>0.94541066367716797</v>
      </c>
      <c r="X5008">
        <v>0.95159051474143896</v>
      </c>
      <c r="Y5008">
        <v>-1.1888657245265799</v>
      </c>
      <c r="Z5008">
        <v>0.26789404493740199</v>
      </c>
      <c r="AA5008">
        <v>0.72610664078822296</v>
      </c>
      <c r="AB5008">
        <v>2.7307427621590899E-2</v>
      </c>
      <c r="AC5008">
        <v>0.92091778829119397</v>
      </c>
      <c r="AD5008">
        <v>0.94068432309766403</v>
      </c>
      <c r="AE5008">
        <v>-1.6447574759366601</v>
      </c>
      <c r="AF5008">
        <v>0.22065000948199101</v>
      </c>
      <c r="AG5008">
        <v>0.68151250837662902</v>
      </c>
      <c r="AH5008">
        <v>-23.052986051449999</v>
      </c>
      <c r="AI5008">
        <v>0.95029317176085903</v>
      </c>
      <c r="AJ5008">
        <v>0.98621344597861504</v>
      </c>
      <c r="AK5008">
        <v>-0.54168349887020195</v>
      </c>
    </row>
    <row r="5009" spans="1:37" x14ac:dyDescent="0.2">
      <c r="A5009" t="s">
        <v>17044</v>
      </c>
      <c r="B5009">
        <v>6924691</v>
      </c>
      <c r="C5009">
        <v>6924958</v>
      </c>
      <c r="D5009">
        <v>268</v>
      </c>
      <c r="E5009" t="s">
        <v>17069</v>
      </c>
      <c r="F5009">
        <v>0</v>
      </c>
      <c r="G5009" t="s">
        <v>17070</v>
      </c>
      <c r="H5009" t="s">
        <v>31000</v>
      </c>
      <c r="I5009">
        <v>21</v>
      </c>
      <c r="J5009">
        <v>6859171</v>
      </c>
      <c r="K5009">
        <v>6859256</v>
      </c>
      <c r="L5009">
        <v>86</v>
      </c>
      <c r="M5009">
        <v>1</v>
      </c>
      <c r="N5009">
        <v>102466252</v>
      </c>
      <c r="O5009" t="s">
        <v>17071</v>
      </c>
      <c r="P5009">
        <v>65520</v>
      </c>
      <c r="Q5009" t="s">
        <v>17072</v>
      </c>
      <c r="R5009" t="s">
        <v>17073</v>
      </c>
      <c r="S5009" t="s">
        <v>34513</v>
      </c>
      <c r="T5009">
        <v>0.32911398597860803</v>
      </c>
      <c r="U5009">
        <v>0.603102917160658</v>
      </c>
      <c r="V5009">
        <v>24.445323064110902</v>
      </c>
      <c r="W5009">
        <v>0.38920677604595899</v>
      </c>
      <c r="X5009">
        <v>0.704072456322962</v>
      </c>
      <c r="Y5009">
        <v>-24.243689212414299</v>
      </c>
      <c r="Z5009">
        <v>0.48464167878831399</v>
      </c>
      <c r="AA5009">
        <v>0.84435025072159198</v>
      </c>
      <c r="AB5009">
        <v>23.481849000132101</v>
      </c>
      <c r="AC5009">
        <v>0.21073619169722799</v>
      </c>
      <c r="AD5009">
        <v>0.68253123924728298</v>
      </c>
      <c r="AE5009">
        <v>-24.243689212414299</v>
      </c>
      <c r="AF5009">
        <v>0.16793847098801201</v>
      </c>
      <c r="AG5009">
        <v>0.68151250837662902</v>
      </c>
      <c r="AH5009">
        <v>24.445323064110902</v>
      </c>
      <c r="AI5009">
        <v>0.52399907623471598</v>
      </c>
      <c r="AJ5009">
        <v>0.78121606160956403</v>
      </c>
      <c r="AK5009">
        <v>-23.374933805688599</v>
      </c>
    </row>
    <row r="5010" spans="1:37" x14ac:dyDescent="0.2">
      <c r="A5010" t="s">
        <v>17044</v>
      </c>
      <c r="B5010">
        <v>7099049</v>
      </c>
      <c r="C5010">
        <v>7099200</v>
      </c>
      <c r="D5010">
        <v>152</v>
      </c>
      <c r="E5010" t="s">
        <v>17074</v>
      </c>
      <c r="F5010">
        <v>6</v>
      </c>
      <c r="G5010" t="s">
        <v>17075</v>
      </c>
      <c r="H5010" t="s">
        <v>31000</v>
      </c>
      <c r="I5010">
        <v>21</v>
      </c>
      <c r="J5010">
        <v>7081004</v>
      </c>
      <c r="K5010">
        <v>7087229</v>
      </c>
      <c r="L5010">
        <v>6226</v>
      </c>
      <c r="M5010">
        <v>1</v>
      </c>
      <c r="N5010">
        <v>102724843</v>
      </c>
      <c r="O5010" t="s">
        <v>17076</v>
      </c>
      <c r="P5010">
        <v>18045</v>
      </c>
      <c r="Q5010" t="s">
        <v>17077</v>
      </c>
      <c r="R5010" t="s">
        <v>17078</v>
      </c>
      <c r="S5010" t="s">
        <v>34514</v>
      </c>
      <c r="T5010">
        <v>0.17308923567461099</v>
      </c>
      <c r="U5010">
        <v>0.603102917160658</v>
      </c>
      <c r="V5010">
        <v>-23.2751008990838</v>
      </c>
      <c r="W5010">
        <v>0.94541066367716797</v>
      </c>
      <c r="X5010">
        <v>0.95159051474143896</v>
      </c>
      <c r="Y5010">
        <v>-0.45190026321403798</v>
      </c>
      <c r="Z5010">
        <v>0.26789404493740199</v>
      </c>
      <c r="AA5010">
        <v>0.72610664078822296</v>
      </c>
      <c r="AB5010">
        <v>-0.79757834860925003</v>
      </c>
      <c r="AC5010">
        <v>0.92091778829119397</v>
      </c>
      <c r="AD5010">
        <v>0.94068432309766403</v>
      </c>
      <c r="AE5010">
        <v>-0.81987178845764697</v>
      </c>
      <c r="AF5010">
        <v>0.22065000948199101</v>
      </c>
      <c r="AG5010">
        <v>0.68151250837662902</v>
      </c>
      <c r="AH5010">
        <v>-23.394033557150902</v>
      </c>
      <c r="AI5010">
        <v>0.95029317176085903</v>
      </c>
      <c r="AJ5010">
        <v>0.98621344597861504</v>
      </c>
      <c r="AK5010">
        <v>3.25166545052861E-3</v>
      </c>
    </row>
    <row r="5011" spans="1:37" x14ac:dyDescent="0.2">
      <c r="A5011" t="s">
        <v>17044</v>
      </c>
      <c r="B5011">
        <v>7099200</v>
      </c>
      <c r="C5011">
        <v>7099351</v>
      </c>
      <c r="D5011">
        <v>152</v>
      </c>
      <c r="E5011" t="s">
        <v>17079</v>
      </c>
      <c r="F5011">
        <v>3</v>
      </c>
      <c r="G5011" t="s">
        <v>17080</v>
      </c>
      <c r="H5011" t="s">
        <v>31000</v>
      </c>
      <c r="I5011">
        <v>21</v>
      </c>
      <c r="J5011">
        <v>7081004</v>
      </c>
      <c r="K5011">
        <v>7087229</v>
      </c>
      <c r="L5011">
        <v>6226</v>
      </c>
      <c r="M5011">
        <v>1</v>
      </c>
      <c r="N5011">
        <v>102724843</v>
      </c>
      <c r="O5011" t="s">
        <v>17076</v>
      </c>
      <c r="P5011">
        <v>18196</v>
      </c>
      <c r="Q5011" t="s">
        <v>17077</v>
      </c>
      <c r="R5011" t="s">
        <v>17078</v>
      </c>
      <c r="S5011" t="s">
        <v>34514</v>
      </c>
      <c r="T5011">
        <v>0.17308923567461099</v>
      </c>
      <c r="U5011">
        <v>0.603102917160658</v>
      </c>
      <c r="V5011">
        <v>-23.890608675355299</v>
      </c>
      <c r="W5011">
        <v>0.94541066367716797</v>
      </c>
      <c r="X5011">
        <v>0.95159051474143896</v>
      </c>
      <c r="Y5011">
        <v>-0.45190026321403798</v>
      </c>
      <c r="Z5011">
        <v>0.26789404493740199</v>
      </c>
      <c r="AA5011">
        <v>0.72610664078822296</v>
      </c>
      <c r="AB5011">
        <v>-1.4130861248807001</v>
      </c>
      <c r="AC5011">
        <v>0.92091778829119397</v>
      </c>
      <c r="AD5011">
        <v>0.94068432309766403</v>
      </c>
      <c r="AE5011">
        <v>-0.204364052144338</v>
      </c>
      <c r="AF5011">
        <v>0.22065000948199101</v>
      </c>
      <c r="AG5011">
        <v>0.68151250837662902</v>
      </c>
      <c r="AH5011">
        <v>-23.724300047399598</v>
      </c>
      <c r="AI5011">
        <v>0.98342151819761803</v>
      </c>
      <c r="AJ5011">
        <v>0.98789258377071898</v>
      </c>
      <c r="AK5011">
        <v>-0.45500555248614699</v>
      </c>
    </row>
    <row r="5012" spans="1:37" x14ac:dyDescent="0.2">
      <c r="A5012" t="s">
        <v>17044</v>
      </c>
      <c r="B5012">
        <v>7480800</v>
      </c>
      <c r="C5012">
        <v>7480960</v>
      </c>
      <c r="D5012">
        <v>161</v>
      </c>
      <c r="E5012" t="s">
        <v>17081</v>
      </c>
      <c r="F5012">
        <v>6</v>
      </c>
      <c r="G5012" t="s">
        <v>17082</v>
      </c>
      <c r="H5012" t="s">
        <v>31000</v>
      </c>
      <c r="I5012">
        <v>21</v>
      </c>
      <c r="J5012">
        <v>7462782</v>
      </c>
      <c r="K5012">
        <v>7469007</v>
      </c>
      <c r="L5012">
        <v>6226</v>
      </c>
      <c r="M5012">
        <v>1</v>
      </c>
      <c r="N5012">
        <v>102724951</v>
      </c>
      <c r="O5012" t="s">
        <v>17083</v>
      </c>
      <c r="P5012">
        <v>18018</v>
      </c>
      <c r="Q5012" t="s">
        <v>17084</v>
      </c>
      <c r="R5012" t="s">
        <v>17085</v>
      </c>
      <c r="S5012" t="s">
        <v>34515</v>
      </c>
      <c r="T5012">
        <v>0.17308923567461099</v>
      </c>
      <c r="U5012">
        <v>0.603102917160658</v>
      </c>
      <c r="V5012">
        <v>-23.3431690850149</v>
      </c>
      <c r="W5012">
        <v>0.94541066367716797</v>
      </c>
      <c r="X5012">
        <v>0.95159051474143896</v>
      </c>
      <c r="Y5012">
        <v>-3.68628112416289E-2</v>
      </c>
      <c r="Z5012">
        <v>0.26789404493740199</v>
      </c>
      <c r="AA5012">
        <v>0.72610664078822296</v>
      </c>
      <c r="AB5012">
        <v>-1.60261196401371</v>
      </c>
      <c r="AC5012">
        <v>0.92091778829119397</v>
      </c>
      <c r="AD5012">
        <v>0.94068432309766403</v>
      </c>
      <c r="AE5012">
        <v>-1.4838110789215301E-2</v>
      </c>
      <c r="AF5012">
        <v>0.22065000948199101</v>
      </c>
      <c r="AG5012">
        <v>0.68151250837662902</v>
      </c>
      <c r="AH5012">
        <v>-23.1019808979453</v>
      </c>
      <c r="AI5012">
        <v>0.98342151819761803</v>
      </c>
      <c r="AJ5012">
        <v>0.98789258377071898</v>
      </c>
      <c r="AK5012">
        <v>-3.9968100304905899E-2</v>
      </c>
    </row>
    <row r="5013" spans="1:37" x14ac:dyDescent="0.2">
      <c r="A5013" t="s">
        <v>17044</v>
      </c>
      <c r="B5013">
        <v>7480960</v>
      </c>
      <c r="C5013">
        <v>7481120</v>
      </c>
      <c r="D5013">
        <v>161</v>
      </c>
      <c r="E5013" t="s">
        <v>17086</v>
      </c>
      <c r="F5013">
        <v>3</v>
      </c>
      <c r="G5013" t="s">
        <v>17087</v>
      </c>
      <c r="H5013" t="s">
        <v>31000</v>
      </c>
      <c r="I5013">
        <v>21</v>
      </c>
      <c r="J5013">
        <v>7462782</v>
      </c>
      <c r="K5013">
        <v>7469007</v>
      </c>
      <c r="L5013">
        <v>6226</v>
      </c>
      <c r="M5013">
        <v>1</v>
      </c>
      <c r="N5013">
        <v>102724951</v>
      </c>
      <c r="O5013" t="s">
        <v>17083</v>
      </c>
      <c r="P5013">
        <v>18178</v>
      </c>
      <c r="Q5013" t="s">
        <v>17084</v>
      </c>
      <c r="R5013" t="s">
        <v>17085</v>
      </c>
      <c r="S5013" t="s">
        <v>34515</v>
      </c>
      <c r="T5013">
        <v>0.17308923567461099</v>
      </c>
      <c r="U5013">
        <v>0.603102917160658</v>
      </c>
      <c r="V5013">
        <v>-23.935399017253701</v>
      </c>
      <c r="W5013">
        <v>0.94541066367716797</v>
      </c>
      <c r="X5013">
        <v>0.95159051474143896</v>
      </c>
      <c r="Y5013">
        <v>-3.68628112416289E-2</v>
      </c>
      <c r="Z5013">
        <v>0.250572619160632</v>
      </c>
      <c r="AA5013">
        <v>0.72610664078822296</v>
      </c>
      <c r="AB5013">
        <v>-2.1948418962524299</v>
      </c>
      <c r="AC5013">
        <v>0.88945902157151002</v>
      </c>
      <c r="AD5013">
        <v>0.94068432309766403</v>
      </c>
      <c r="AE5013">
        <v>0.57739178449806505</v>
      </c>
      <c r="AF5013">
        <v>0.22065000948199101</v>
      </c>
      <c r="AG5013">
        <v>0.68151250837662902</v>
      </c>
      <c r="AH5013">
        <v>-23.497007087668202</v>
      </c>
      <c r="AI5013">
        <v>0.98342151819761803</v>
      </c>
      <c r="AJ5013">
        <v>0.98789258377071898</v>
      </c>
      <c r="AK5013">
        <v>-0.57955705336865504</v>
      </c>
    </row>
    <row r="5014" spans="1:37" x14ac:dyDescent="0.2">
      <c r="A5014" t="s">
        <v>17044</v>
      </c>
      <c r="B5014">
        <v>7657283</v>
      </c>
      <c r="C5014">
        <v>7657443</v>
      </c>
      <c r="D5014">
        <v>161</v>
      </c>
      <c r="E5014" t="s">
        <v>17088</v>
      </c>
      <c r="F5014">
        <v>3</v>
      </c>
      <c r="G5014" t="s">
        <v>17061</v>
      </c>
      <c r="H5014" t="s">
        <v>31000</v>
      </c>
      <c r="I5014">
        <v>21</v>
      </c>
      <c r="J5014">
        <v>7670167</v>
      </c>
      <c r="K5014">
        <v>7675666</v>
      </c>
      <c r="L5014">
        <v>5500</v>
      </c>
      <c r="M5014">
        <v>2</v>
      </c>
      <c r="N5014">
        <v>102723360</v>
      </c>
      <c r="O5014" t="s">
        <v>17089</v>
      </c>
      <c r="P5014">
        <v>18223</v>
      </c>
      <c r="Q5014" t="s">
        <v>17090</v>
      </c>
      <c r="R5014" t="s">
        <v>17091</v>
      </c>
      <c r="S5014" t="s">
        <v>34516</v>
      </c>
      <c r="T5014">
        <v>0.17308923567461099</v>
      </c>
      <c r="U5014">
        <v>0.603102917160658</v>
      </c>
      <c r="V5014">
        <v>-24.376035476021201</v>
      </c>
      <c r="W5014">
        <v>0.89107655920673101</v>
      </c>
      <c r="X5014">
        <v>0.95159051474143896</v>
      </c>
      <c r="Y5014">
        <v>0.770492004058561</v>
      </c>
      <c r="Z5014">
        <v>0.23404878042441499</v>
      </c>
      <c r="AA5014">
        <v>0.72610664078822296</v>
      </c>
      <c r="AB5014">
        <v>-2.6354783550199801</v>
      </c>
      <c r="AC5014">
        <v>0.85817338719172098</v>
      </c>
      <c r="AD5014">
        <v>0.94068432309766403</v>
      </c>
      <c r="AE5014">
        <v>1.01802822410535</v>
      </c>
      <c r="AF5014">
        <v>0.22065000948199101</v>
      </c>
      <c r="AG5014">
        <v>0.68151250837662902</v>
      </c>
      <c r="AH5014">
        <v>-23.823685582711299</v>
      </c>
      <c r="AI5014">
        <v>0.95029317176085903</v>
      </c>
      <c r="AJ5014">
        <v>0.98621344597861504</v>
      </c>
      <c r="AK5014">
        <v>8.5043169010045799E-2</v>
      </c>
    </row>
    <row r="5015" spans="1:37" x14ac:dyDescent="0.2">
      <c r="A5015" t="s">
        <v>17044</v>
      </c>
      <c r="B5015">
        <v>7657443</v>
      </c>
      <c r="C5015">
        <v>7657603</v>
      </c>
      <c r="D5015">
        <v>161</v>
      </c>
      <c r="E5015" t="s">
        <v>17092</v>
      </c>
      <c r="F5015">
        <v>6</v>
      </c>
      <c r="G5015" t="s">
        <v>17066</v>
      </c>
      <c r="H5015" t="s">
        <v>31000</v>
      </c>
      <c r="I5015">
        <v>21</v>
      </c>
      <c r="J5015">
        <v>7670167</v>
      </c>
      <c r="K5015">
        <v>7675666</v>
      </c>
      <c r="L5015">
        <v>5500</v>
      </c>
      <c r="M5015">
        <v>2</v>
      </c>
      <c r="N5015">
        <v>102723360</v>
      </c>
      <c r="O5015" t="s">
        <v>17089</v>
      </c>
      <c r="P5015">
        <v>18063</v>
      </c>
      <c r="Q5015" t="s">
        <v>17090</v>
      </c>
      <c r="R5015" t="s">
        <v>17091</v>
      </c>
      <c r="S5015" t="s">
        <v>34516</v>
      </c>
      <c r="T5015">
        <v>0.17308923567461099</v>
      </c>
      <c r="U5015">
        <v>0.603102917160658</v>
      </c>
      <c r="V5015">
        <v>-24.115225325962601</v>
      </c>
      <c r="W5015">
        <v>0.89107655920673101</v>
      </c>
      <c r="X5015">
        <v>0.95159051474143896</v>
      </c>
      <c r="Y5015">
        <v>0.770492004058561</v>
      </c>
      <c r="Z5015">
        <v>0.23404878042441499</v>
      </c>
      <c r="AA5015">
        <v>0.72610664078822296</v>
      </c>
      <c r="AB5015">
        <v>-2.3746682049613699</v>
      </c>
      <c r="AC5015">
        <v>0.85817338719172098</v>
      </c>
      <c r="AD5015">
        <v>0.94068432309766403</v>
      </c>
      <c r="AE5015">
        <v>0.75721808467551999</v>
      </c>
      <c r="AF5015">
        <v>0.22065000948199101</v>
      </c>
      <c r="AG5015">
        <v>0.68151250837662902</v>
      </c>
      <c r="AH5015">
        <v>-23.627199608558499</v>
      </c>
      <c r="AI5015">
        <v>0.91725052871964496</v>
      </c>
      <c r="AJ5015">
        <v>0.98621344597861504</v>
      </c>
      <c r="AK5015">
        <v>0.38624489322662098</v>
      </c>
    </row>
    <row r="5016" spans="1:37" x14ac:dyDescent="0.2">
      <c r="A5016" t="s">
        <v>17044</v>
      </c>
      <c r="B5016">
        <v>7657603</v>
      </c>
      <c r="C5016">
        <v>7657763</v>
      </c>
      <c r="D5016">
        <v>161</v>
      </c>
      <c r="E5016" t="s">
        <v>17093</v>
      </c>
      <c r="F5016">
        <v>7</v>
      </c>
      <c r="G5016" t="s">
        <v>17068</v>
      </c>
      <c r="H5016" t="s">
        <v>31000</v>
      </c>
      <c r="I5016">
        <v>21</v>
      </c>
      <c r="J5016">
        <v>7670167</v>
      </c>
      <c r="K5016">
        <v>7675666</v>
      </c>
      <c r="L5016">
        <v>5500</v>
      </c>
      <c r="M5016">
        <v>2</v>
      </c>
      <c r="N5016">
        <v>102723360</v>
      </c>
      <c r="O5016" t="s">
        <v>17089</v>
      </c>
      <c r="P5016">
        <v>17903</v>
      </c>
      <c r="Q5016" t="s">
        <v>17090</v>
      </c>
      <c r="R5016" t="s">
        <v>17091</v>
      </c>
      <c r="S5016" t="s">
        <v>34516</v>
      </c>
      <c r="T5016">
        <v>0.17308923567461099</v>
      </c>
      <c r="U5016">
        <v>0.603102917160658</v>
      </c>
      <c r="V5016">
        <v>-23.2751008990838</v>
      </c>
      <c r="W5016">
        <v>0.89107655920673101</v>
      </c>
      <c r="X5016">
        <v>0.95159051474143896</v>
      </c>
      <c r="Y5016">
        <v>0.285065233825608</v>
      </c>
      <c r="Z5016">
        <v>0.250572619160632</v>
      </c>
      <c r="AA5016">
        <v>0.72610664078822296</v>
      </c>
      <c r="AB5016">
        <v>-1.5345437780826101</v>
      </c>
      <c r="AC5016">
        <v>0.88945902157151002</v>
      </c>
      <c r="AD5016">
        <v>0.94068432309766403</v>
      </c>
      <c r="AE5016">
        <v>-8.2906291418000697E-2</v>
      </c>
      <c r="AF5016">
        <v>0.22065000948199101</v>
      </c>
      <c r="AG5016">
        <v>0.68151250837662902</v>
      </c>
      <c r="AH5016">
        <v>-23.060121929025598</v>
      </c>
      <c r="AI5016">
        <v>0.91725052871964496</v>
      </c>
      <c r="AJ5016">
        <v>0.98621344597861504</v>
      </c>
      <c r="AK5016">
        <v>0.51843976714124496</v>
      </c>
    </row>
    <row r="5017" spans="1:37" x14ac:dyDescent="0.2">
      <c r="A5017" t="s">
        <v>17044</v>
      </c>
      <c r="B5017">
        <v>7750518</v>
      </c>
      <c r="C5017">
        <v>7750704</v>
      </c>
      <c r="D5017">
        <v>187</v>
      </c>
      <c r="E5017" t="s">
        <v>17094</v>
      </c>
      <c r="F5017">
        <v>1</v>
      </c>
      <c r="G5017" t="s">
        <v>17095</v>
      </c>
      <c r="H5017" t="s">
        <v>34517</v>
      </c>
      <c r="I5017">
        <v>21</v>
      </c>
      <c r="J5017">
        <v>7744951</v>
      </c>
      <c r="K5017">
        <v>7758630</v>
      </c>
      <c r="L5017">
        <v>13680</v>
      </c>
      <c r="M5017">
        <v>1</v>
      </c>
      <c r="N5017">
        <v>102723553</v>
      </c>
      <c r="O5017" t="s">
        <v>17096</v>
      </c>
      <c r="P5017">
        <v>5567</v>
      </c>
      <c r="Q5017" t="s">
        <v>17097</v>
      </c>
      <c r="R5017" t="s">
        <v>17098</v>
      </c>
      <c r="S5017" t="s">
        <v>34518</v>
      </c>
      <c r="T5017">
        <v>0.97213403838398904</v>
      </c>
      <c r="U5017">
        <v>1</v>
      </c>
      <c r="V5017">
        <v>0.52544727698584304</v>
      </c>
      <c r="W5017">
        <v>0.428214032775322</v>
      </c>
      <c r="X5017">
        <v>0.73460997439807996</v>
      </c>
      <c r="Y5017">
        <v>1.9851647907010499</v>
      </c>
      <c r="Z5017">
        <v>0.96726857278496403</v>
      </c>
      <c r="AA5017">
        <v>0.99919698600769702</v>
      </c>
      <c r="AB5017">
        <v>0.243061660442011</v>
      </c>
      <c r="AC5017">
        <v>0.59090205226999604</v>
      </c>
      <c r="AD5017">
        <v>0.87989882095915395</v>
      </c>
      <c r="AE5017">
        <v>1.3104266446625801</v>
      </c>
      <c r="AF5017">
        <v>0.98343762640780896</v>
      </c>
      <c r="AG5017">
        <v>1</v>
      </c>
      <c r="AH5017">
        <v>0.58550734062563803</v>
      </c>
      <c r="AI5017">
        <v>0.37390512596567999</v>
      </c>
      <c r="AJ5017">
        <v>0.78121606160956403</v>
      </c>
      <c r="AK5017">
        <v>1.9843696561094699</v>
      </c>
    </row>
    <row r="5018" spans="1:37" x14ac:dyDescent="0.2">
      <c r="A5018" t="s">
        <v>17044</v>
      </c>
      <c r="B5018">
        <v>8210288</v>
      </c>
      <c r="C5018">
        <v>8210418</v>
      </c>
      <c r="D5018">
        <v>131</v>
      </c>
      <c r="E5018" t="s">
        <v>17099</v>
      </c>
      <c r="F5018">
        <v>16</v>
      </c>
      <c r="G5018" t="s">
        <v>17100</v>
      </c>
      <c r="H5018" t="s">
        <v>30999</v>
      </c>
      <c r="I5018">
        <v>21</v>
      </c>
      <c r="J5018">
        <v>8208844</v>
      </c>
      <c r="K5018">
        <v>8208904</v>
      </c>
      <c r="L5018">
        <v>61</v>
      </c>
      <c r="M5018">
        <v>1</v>
      </c>
      <c r="N5018">
        <v>109864279</v>
      </c>
      <c r="O5018" t="s">
        <v>17101</v>
      </c>
      <c r="P5018">
        <v>1444</v>
      </c>
      <c r="Q5018" t="s">
        <v>40</v>
      </c>
      <c r="R5018" t="s">
        <v>17102</v>
      </c>
      <c r="S5018" t="s">
        <v>34519</v>
      </c>
      <c r="T5018">
        <v>0.17308923567461099</v>
      </c>
      <c r="U5018">
        <v>0.603102917160658</v>
      </c>
      <c r="V5018">
        <v>-24.110827299508699</v>
      </c>
      <c r="W5018">
        <v>0.20525741147413201</v>
      </c>
      <c r="X5018">
        <v>0.704072456322962</v>
      </c>
      <c r="Y5018">
        <v>-23.979582773814499</v>
      </c>
      <c r="Z5018">
        <v>5.50355599158565E-2</v>
      </c>
      <c r="AA5018">
        <v>0.72610664078822296</v>
      </c>
      <c r="AB5018">
        <v>-24.110827299508699</v>
      </c>
      <c r="AC5018">
        <v>7.0489011448141195E-2</v>
      </c>
      <c r="AD5018">
        <v>0.57684129297949804</v>
      </c>
      <c r="AE5018">
        <v>-23.979582773814499</v>
      </c>
      <c r="AF5018">
        <v>0.32549523997010099</v>
      </c>
      <c r="AG5018">
        <v>0.70473078222419605</v>
      </c>
      <c r="AH5018">
        <v>-23.1812166994488</v>
      </c>
      <c r="AI5018">
        <v>0.35038410267202102</v>
      </c>
      <c r="AJ5018">
        <v>0.78121606160956403</v>
      </c>
      <c r="AK5018">
        <v>-23.110827379141501</v>
      </c>
    </row>
    <row r="5019" spans="1:37" x14ac:dyDescent="0.2">
      <c r="A5019" t="s">
        <v>17044</v>
      </c>
      <c r="B5019">
        <v>8225381</v>
      </c>
      <c r="C5019">
        <v>8225561</v>
      </c>
      <c r="D5019">
        <v>181</v>
      </c>
      <c r="E5019" t="s">
        <v>17103</v>
      </c>
      <c r="F5019">
        <v>12</v>
      </c>
      <c r="G5019" t="s">
        <v>17104</v>
      </c>
      <c r="H5019" t="s">
        <v>34520</v>
      </c>
      <c r="I5019">
        <v>21</v>
      </c>
      <c r="J5019">
        <v>8212572</v>
      </c>
      <c r="K5019">
        <v>8212724</v>
      </c>
      <c r="L5019">
        <v>153</v>
      </c>
      <c r="M5019">
        <v>1</v>
      </c>
      <c r="N5019">
        <v>109864281</v>
      </c>
      <c r="O5019" t="s">
        <v>17105</v>
      </c>
      <c r="P5019">
        <v>12809</v>
      </c>
      <c r="Q5019" t="s">
        <v>17106</v>
      </c>
      <c r="R5019" t="s">
        <v>17107</v>
      </c>
      <c r="S5019" t="s">
        <v>34521</v>
      </c>
      <c r="T5019">
        <v>0.75843389714845499</v>
      </c>
      <c r="U5019">
        <v>0.97468250169623305</v>
      </c>
      <c r="V5019">
        <v>0.15455733681266001</v>
      </c>
      <c r="W5019">
        <v>0.90775250663089402</v>
      </c>
      <c r="X5019">
        <v>0.95159051474143896</v>
      </c>
      <c r="Y5019">
        <v>-0.16662173152119</v>
      </c>
      <c r="Z5019">
        <v>0.68749294298572805</v>
      </c>
      <c r="AA5019">
        <v>0.84521697243271998</v>
      </c>
      <c r="AB5019">
        <v>-3.1063361610664201E-2</v>
      </c>
      <c r="AC5019">
        <v>0.39208023502310801</v>
      </c>
      <c r="AD5019">
        <v>0.80909597087268004</v>
      </c>
      <c r="AE5019">
        <v>-0.53478814667111596</v>
      </c>
      <c r="AF5019">
        <v>0.29368049553708397</v>
      </c>
      <c r="AG5019">
        <v>0.70473078222419605</v>
      </c>
      <c r="AH5019">
        <v>0.27063756553193402</v>
      </c>
      <c r="AI5019">
        <v>0.29791069774921902</v>
      </c>
      <c r="AJ5019">
        <v>0.78121606160956403</v>
      </c>
      <c r="AK5019">
        <v>0.21213167377050399</v>
      </c>
    </row>
    <row r="5020" spans="1:37" x14ac:dyDescent="0.2">
      <c r="A5020" t="s">
        <v>17044</v>
      </c>
      <c r="B5020">
        <v>8225561</v>
      </c>
      <c r="C5020">
        <v>8225741</v>
      </c>
      <c r="D5020">
        <v>181</v>
      </c>
      <c r="E5020" t="s">
        <v>17108</v>
      </c>
      <c r="F5020">
        <v>14</v>
      </c>
      <c r="G5020" t="s">
        <v>17109</v>
      </c>
      <c r="H5020" t="s">
        <v>34520</v>
      </c>
      <c r="I5020">
        <v>21</v>
      </c>
      <c r="J5020">
        <v>8212572</v>
      </c>
      <c r="K5020">
        <v>8212724</v>
      </c>
      <c r="L5020">
        <v>153</v>
      </c>
      <c r="M5020">
        <v>1</v>
      </c>
      <c r="N5020">
        <v>109864281</v>
      </c>
      <c r="O5020" t="s">
        <v>17105</v>
      </c>
      <c r="P5020">
        <v>12989</v>
      </c>
      <c r="Q5020" t="s">
        <v>17106</v>
      </c>
      <c r="R5020" t="s">
        <v>17107</v>
      </c>
      <c r="S5020" t="s">
        <v>34521</v>
      </c>
      <c r="T5020">
        <v>0.69818971553337295</v>
      </c>
      <c r="U5020">
        <v>0.90499160097210596</v>
      </c>
      <c r="V5020">
        <v>0.19195413896021299</v>
      </c>
      <c r="W5020">
        <v>0.90775250663089402</v>
      </c>
      <c r="X5020">
        <v>0.95159051474143896</v>
      </c>
      <c r="Y5020">
        <v>-7.6311058513766905E-2</v>
      </c>
      <c r="Z5020">
        <v>0.73543997154705798</v>
      </c>
      <c r="AA5020">
        <v>0.87891026761455604</v>
      </c>
      <c r="AB5020">
        <v>-6.0232366331718398E-2</v>
      </c>
      <c r="AC5020">
        <v>0.36699676307046097</v>
      </c>
      <c r="AD5020">
        <v>0.76993812961143304</v>
      </c>
      <c r="AE5020">
        <v>-0.46864509261020199</v>
      </c>
      <c r="AF5020">
        <v>0.27180172457990098</v>
      </c>
      <c r="AG5020">
        <v>0.70473078222419605</v>
      </c>
      <c r="AH5020">
        <v>0.36173626845011703</v>
      </c>
      <c r="AI5020">
        <v>0.28318094692464901</v>
      </c>
      <c r="AJ5020">
        <v>0.78121606160956403</v>
      </c>
      <c r="AK5020">
        <v>0.296334868062683</v>
      </c>
    </row>
    <row r="5021" spans="1:37" x14ac:dyDescent="0.2">
      <c r="A5021" t="s">
        <v>17044</v>
      </c>
      <c r="B5021">
        <v>8225741</v>
      </c>
      <c r="C5021">
        <v>8225921</v>
      </c>
      <c r="D5021">
        <v>181</v>
      </c>
      <c r="E5021" t="s">
        <v>17110</v>
      </c>
      <c r="F5021">
        <v>17</v>
      </c>
      <c r="G5021" t="s">
        <v>17111</v>
      </c>
      <c r="H5021" t="s">
        <v>34520</v>
      </c>
      <c r="I5021">
        <v>21</v>
      </c>
      <c r="J5021">
        <v>8212572</v>
      </c>
      <c r="K5021">
        <v>8212724</v>
      </c>
      <c r="L5021">
        <v>153</v>
      </c>
      <c r="M5021">
        <v>1</v>
      </c>
      <c r="N5021">
        <v>109864281</v>
      </c>
      <c r="O5021" t="s">
        <v>17105</v>
      </c>
      <c r="P5021">
        <v>13169</v>
      </c>
      <c r="Q5021" t="s">
        <v>17106</v>
      </c>
      <c r="R5021" t="s">
        <v>17107</v>
      </c>
      <c r="S5021" t="s">
        <v>34521</v>
      </c>
      <c r="T5021">
        <v>0.35387198439864398</v>
      </c>
      <c r="U5021">
        <v>0.603102917160658</v>
      </c>
      <c r="V5021">
        <v>-22.321144520535</v>
      </c>
      <c r="W5021">
        <v>0.94541066367716797</v>
      </c>
      <c r="X5021">
        <v>0.95159051474143896</v>
      </c>
      <c r="Y5021">
        <v>-0.91337548971169402</v>
      </c>
      <c r="Z5021">
        <v>0.69013698642955401</v>
      </c>
      <c r="AA5021">
        <v>0.84521697243271998</v>
      </c>
      <c r="AB5021">
        <v>0.29592520202596001</v>
      </c>
      <c r="AC5021">
        <v>0.71753805159658501</v>
      </c>
      <c r="AD5021">
        <v>0.87989882095915395</v>
      </c>
      <c r="AE5021">
        <v>-1.91337524061109</v>
      </c>
      <c r="AF5021">
        <v>0.32549523997010099</v>
      </c>
      <c r="AG5021">
        <v>0.70473078222419605</v>
      </c>
      <c r="AH5021">
        <v>-23.1052130211975</v>
      </c>
      <c r="AI5021">
        <v>0.59609816080359102</v>
      </c>
      <c r="AJ5021">
        <v>0.78121606160956403</v>
      </c>
      <c r="AK5021">
        <v>-4.4620132246411301E-2</v>
      </c>
    </row>
    <row r="5022" spans="1:37" x14ac:dyDescent="0.2">
      <c r="A5022" t="s">
        <v>17044</v>
      </c>
      <c r="B5022">
        <v>8236339</v>
      </c>
      <c r="C5022">
        <v>8236575</v>
      </c>
      <c r="D5022">
        <v>237</v>
      </c>
      <c r="E5022" t="s">
        <v>17112</v>
      </c>
      <c r="F5022">
        <v>16</v>
      </c>
      <c r="G5022" t="s">
        <v>17113</v>
      </c>
      <c r="H5022" t="s">
        <v>31000</v>
      </c>
      <c r="I5022">
        <v>21</v>
      </c>
      <c r="J5022">
        <v>8249505</v>
      </c>
      <c r="K5022">
        <v>8249596</v>
      </c>
      <c r="L5022">
        <v>92</v>
      </c>
      <c r="M5022">
        <v>1</v>
      </c>
      <c r="N5022">
        <v>103504727</v>
      </c>
      <c r="O5022" t="s">
        <v>17114</v>
      </c>
      <c r="P5022">
        <v>-12930</v>
      </c>
      <c r="Q5022" t="s">
        <v>17115</v>
      </c>
      <c r="R5022" t="s">
        <v>17116</v>
      </c>
      <c r="S5022" t="s">
        <v>34522</v>
      </c>
      <c r="T5022">
        <v>0.17308923567461099</v>
      </c>
      <c r="U5022">
        <v>0.603102917160658</v>
      </c>
      <c r="V5022">
        <v>-23.329520623921098</v>
      </c>
      <c r="W5022">
        <v>0.29261482077562401</v>
      </c>
      <c r="X5022">
        <v>0.704072456322962</v>
      </c>
      <c r="Y5022">
        <v>23.272889218949299</v>
      </c>
      <c r="Z5022">
        <v>5.50355599158565E-2</v>
      </c>
      <c r="AA5022">
        <v>0.72610664078822296</v>
      </c>
      <c r="AB5022">
        <v>-23.329520623921098</v>
      </c>
      <c r="AC5022">
        <v>0.27780950890804001</v>
      </c>
      <c r="AD5022">
        <v>0.68253123924728298</v>
      </c>
      <c r="AE5022">
        <v>22.4739106440509</v>
      </c>
      <c r="AF5022">
        <v>0.32549523997010099</v>
      </c>
      <c r="AG5022">
        <v>0.70473078222419605</v>
      </c>
      <c r="AH5022">
        <v>-22.399910075641799</v>
      </c>
      <c r="AI5022">
        <v>0.56157887380500204</v>
      </c>
      <c r="AJ5022">
        <v>0.78121606160956403</v>
      </c>
      <c r="AK5022">
        <v>3.88605635175244</v>
      </c>
    </row>
    <row r="5023" spans="1:37" x14ac:dyDescent="0.2">
      <c r="A5023" t="s">
        <v>17044</v>
      </c>
      <c r="B5023">
        <v>8254496</v>
      </c>
      <c r="C5023">
        <v>8254689</v>
      </c>
      <c r="D5023">
        <v>194</v>
      </c>
      <c r="E5023" t="s">
        <v>17117</v>
      </c>
      <c r="F5023">
        <v>20</v>
      </c>
      <c r="G5023" t="s">
        <v>17118</v>
      </c>
      <c r="H5023" t="s">
        <v>34523</v>
      </c>
      <c r="I5023">
        <v>21</v>
      </c>
      <c r="J5023">
        <v>8249505</v>
      </c>
      <c r="K5023">
        <v>8249596</v>
      </c>
      <c r="L5023">
        <v>92</v>
      </c>
      <c r="M5023">
        <v>1</v>
      </c>
      <c r="N5023">
        <v>103504727</v>
      </c>
      <c r="O5023" t="s">
        <v>17114</v>
      </c>
      <c r="P5023">
        <v>4991</v>
      </c>
      <c r="Q5023" t="s">
        <v>17115</v>
      </c>
      <c r="R5023" t="s">
        <v>17116</v>
      </c>
      <c r="S5023" t="s">
        <v>34522</v>
      </c>
      <c r="T5023">
        <v>0.17308923567461099</v>
      </c>
      <c r="U5023">
        <v>0.603102917160658</v>
      </c>
      <c r="V5023">
        <v>-23.955539338934599</v>
      </c>
      <c r="W5023">
        <v>0.20525741147413201</v>
      </c>
      <c r="X5023">
        <v>0.704072456322962</v>
      </c>
      <c r="Y5023">
        <v>-23.824294814102299</v>
      </c>
      <c r="Z5023">
        <v>5.50355599158565E-2</v>
      </c>
      <c r="AA5023">
        <v>0.72610664078822296</v>
      </c>
      <c r="AB5023">
        <v>-23.955539338934599</v>
      </c>
      <c r="AC5023">
        <v>7.0489011448141195E-2</v>
      </c>
      <c r="AD5023">
        <v>0.57684129297949804</v>
      </c>
      <c r="AE5023">
        <v>-23.824294814102299</v>
      </c>
      <c r="AF5023">
        <v>0.32549523997010099</v>
      </c>
      <c r="AG5023">
        <v>0.70473078222419605</v>
      </c>
      <c r="AH5023">
        <v>-23.0259287470627</v>
      </c>
      <c r="AI5023">
        <v>0.35038410267202102</v>
      </c>
      <c r="AJ5023">
        <v>0.78121606160956403</v>
      </c>
      <c r="AK5023">
        <v>-22.9555394276173</v>
      </c>
    </row>
    <row r="5024" spans="1:37" x14ac:dyDescent="0.2">
      <c r="A5024" t="s">
        <v>17044</v>
      </c>
      <c r="B5024">
        <v>8393322</v>
      </c>
      <c r="C5024">
        <v>8393488</v>
      </c>
      <c r="D5024">
        <v>167</v>
      </c>
      <c r="E5024" t="s">
        <v>17119</v>
      </c>
      <c r="F5024">
        <v>18</v>
      </c>
      <c r="G5024" t="s">
        <v>17120</v>
      </c>
      <c r="H5024" t="s">
        <v>31032</v>
      </c>
      <c r="I5024">
        <v>21</v>
      </c>
      <c r="J5024">
        <v>8395607</v>
      </c>
      <c r="K5024">
        <v>8395759</v>
      </c>
      <c r="L5024">
        <v>153</v>
      </c>
      <c r="M5024">
        <v>1</v>
      </c>
      <c r="N5024">
        <v>109910381</v>
      </c>
      <c r="O5024" t="s">
        <v>17121</v>
      </c>
      <c r="P5024">
        <v>-2119</v>
      </c>
      <c r="Q5024" t="s">
        <v>17122</v>
      </c>
      <c r="R5024" t="s">
        <v>17123</v>
      </c>
      <c r="S5024" t="s">
        <v>34524</v>
      </c>
      <c r="T5024">
        <v>0.17308923567461099</v>
      </c>
      <c r="U5024">
        <v>0.603102917160658</v>
      </c>
      <c r="V5024">
        <v>-23.7814977077918</v>
      </c>
      <c r="W5024">
        <v>0.20525741147413201</v>
      </c>
      <c r="X5024">
        <v>0.704072456322962</v>
      </c>
      <c r="Y5024">
        <v>-23.650253184042398</v>
      </c>
      <c r="Z5024">
        <v>5.50355599158565E-2</v>
      </c>
      <c r="AA5024">
        <v>0.72610664078822296</v>
      </c>
      <c r="AB5024">
        <v>-23.7814977077918</v>
      </c>
      <c r="AC5024">
        <v>7.0489011448141195E-2</v>
      </c>
      <c r="AD5024">
        <v>0.57684129297949804</v>
      </c>
      <c r="AE5024">
        <v>-23.650253184042398</v>
      </c>
      <c r="AF5024">
        <v>0.32549523997010099</v>
      </c>
      <c r="AG5024">
        <v>0.70473078222419605</v>
      </c>
      <c r="AH5024">
        <v>-22.851887126207401</v>
      </c>
      <c r="AI5024">
        <v>0.35038410267202102</v>
      </c>
      <c r="AJ5024">
        <v>0.78121606160956403</v>
      </c>
      <c r="AK5024">
        <v>-22.7814978078449</v>
      </c>
    </row>
    <row r="5025" spans="1:37" x14ac:dyDescent="0.2">
      <c r="A5025" t="s">
        <v>17044</v>
      </c>
      <c r="B5025">
        <v>8393618</v>
      </c>
      <c r="C5025">
        <v>8393765</v>
      </c>
      <c r="D5025">
        <v>148</v>
      </c>
      <c r="E5025" t="s">
        <v>17124</v>
      </c>
      <c r="F5025">
        <v>15</v>
      </c>
      <c r="G5025" t="s">
        <v>17125</v>
      </c>
      <c r="H5025" t="s">
        <v>30999</v>
      </c>
      <c r="I5025">
        <v>21</v>
      </c>
      <c r="J5025">
        <v>8395607</v>
      </c>
      <c r="K5025">
        <v>8395759</v>
      </c>
      <c r="L5025">
        <v>153</v>
      </c>
      <c r="M5025">
        <v>1</v>
      </c>
      <c r="N5025">
        <v>109910381</v>
      </c>
      <c r="O5025" t="s">
        <v>17121</v>
      </c>
      <c r="P5025">
        <v>-1842</v>
      </c>
      <c r="Q5025" t="s">
        <v>17122</v>
      </c>
      <c r="R5025" t="s">
        <v>17123</v>
      </c>
      <c r="S5025" t="s">
        <v>34524</v>
      </c>
      <c r="T5025">
        <v>0.17308923567461099</v>
      </c>
      <c r="U5025">
        <v>0.603102917160658</v>
      </c>
      <c r="V5025">
        <v>-23.7814977077918</v>
      </c>
      <c r="W5025">
        <v>0.20525741147413201</v>
      </c>
      <c r="X5025">
        <v>0.704072456322962</v>
      </c>
      <c r="Y5025">
        <v>-23.650253184042398</v>
      </c>
      <c r="Z5025">
        <v>5.50355599158565E-2</v>
      </c>
      <c r="AA5025">
        <v>0.72610664078822296</v>
      </c>
      <c r="AB5025">
        <v>-23.7814977077918</v>
      </c>
      <c r="AC5025">
        <v>7.0489011448141195E-2</v>
      </c>
      <c r="AD5025">
        <v>0.57684129297949804</v>
      </c>
      <c r="AE5025">
        <v>-23.650253184042398</v>
      </c>
      <c r="AF5025">
        <v>0.32549523997010099</v>
      </c>
      <c r="AG5025">
        <v>0.70473078222419605</v>
      </c>
      <c r="AH5025">
        <v>-22.851887126207401</v>
      </c>
      <c r="AI5025">
        <v>0.35038410267202102</v>
      </c>
      <c r="AJ5025">
        <v>0.78121606160956403</v>
      </c>
      <c r="AK5025">
        <v>-22.7814978078449</v>
      </c>
    </row>
    <row r="5026" spans="1:37" x14ac:dyDescent="0.2">
      <c r="A5026" t="s">
        <v>17044</v>
      </c>
      <c r="B5026">
        <v>8408391</v>
      </c>
      <c r="C5026">
        <v>8408568</v>
      </c>
      <c r="D5026">
        <v>178</v>
      </c>
      <c r="E5026" t="s">
        <v>17126</v>
      </c>
      <c r="F5026">
        <v>12</v>
      </c>
      <c r="G5026" t="s">
        <v>17127</v>
      </c>
      <c r="H5026" t="s">
        <v>34525</v>
      </c>
      <c r="I5026">
        <v>21</v>
      </c>
      <c r="J5026">
        <v>8395607</v>
      </c>
      <c r="K5026">
        <v>8395759</v>
      </c>
      <c r="L5026">
        <v>153</v>
      </c>
      <c r="M5026">
        <v>1</v>
      </c>
      <c r="N5026">
        <v>109910381</v>
      </c>
      <c r="O5026" t="s">
        <v>17121</v>
      </c>
      <c r="P5026">
        <v>12784</v>
      </c>
      <c r="Q5026" t="s">
        <v>17122</v>
      </c>
      <c r="R5026" t="s">
        <v>17123</v>
      </c>
      <c r="S5026" t="s">
        <v>34524</v>
      </c>
      <c r="T5026">
        <v>0.88306619587550195</v>
      </c>
      <c r="U5026">
        <v>1</v>
      </c>
      <c r="V5026">
        <v>0.265032026581627</v>
      </c>
      <c r="W5026">
        <v>0.80674865575390797</v>
      </c>
      <c r="X5026">
        <v>0.95159051474143896</v>
      </c>
      <c r="Y5026">
        <v>1.08414920980681E-2</v>
      </c>
      <c r="Z5026">
        <v>0.71600095805793995</v>
      </c>
      <c r="AA5026">
        <v>0.86308114850689799</v>
      </c>
      <c r="AB5026">
        <v>0.11150555638401601</v>
      </c>
      <c r="AC5026">
        <v>0.54570873048130997</v>
      </c>
      <c r="AD5026">
        <v>0.87989882095915395</v>
      </c>
      <c r="AE5026">
        <v>-0.32430926755884498</v>
      </c>
      <c r="AF5026">
        <v>0.40869759763726698</v>
      </c>
      <c r="AG5026">
        <v>0.80674443595273604</v>
      </c>
      <c r="AH5026">
        <v>0.29784152059218899</v>
      </c>
      <c r="AI5026">
        <v>0.28458309885400601</v>
      </c>
      <c r="AJ5026">
        <v>0.78121606160956403</v>
      </c>
      <c r="AK5026">
        <v>0.30695829920004303</v>
      </c>
    </row>
    <row r="5027" spans="1:37" x14ac:dyDescent="0.2">
      <c r="A5027" t="s">
        <v>17044</v>
      </c>
      <c r="B5027">
        <v>8408568</v>
      </c>
      <c r="C5027">
        <v>8408745</v>
      </c>
      <c r="D5027">
        <v>178</v>
      </c>
      <c r="E5027" t="s">
        <v>17128</v>
      </c>
      <c r="F5027">
        <v>14</v>
      </c>
      <c r="G5027" t="s">
        <v>17129</v>
      </c>
      <c r="H5027" t="s">
        <v>34525</v>
      </c>
      <c r="I5027">
        <v>21</v>
      </c>
      <c r="J5027">
        <v>8395607</v>
      </c>
      <c r="K5027">
        <v>8395759</v>
      </c>
      <c r="L5027">
        <v>153</v>
      </c>
      <c r="M5027">
        <v>1</v>
      </c>
      <c r="N5027">
        <v>109910381</v>
      </c>
      <c r="O5027" t="s">
        <v>17121</v>
      </c>
      <c r="P5027">
        <v>12961</v>
      </c>
      <c r="Q5027" t="s">
        <v>17122</v>
      </c>
      <c r="R5027" t="s">
        <v>17123</v>
      </c>
      <c r="S5027" t="s">
        <v>34524</v>
      </c>
      <c r="T5027">
        <v>0.77886719927330705</v>
      </c>
      <c r="U5027">
        <v>0.99610071535378497</v>
      </c>
      <c r="V5027">
        <v>0.30207141171332402</v>
      </c>
      <c r="W5027">
        <v>0.80674865575390797</v>
      </c>
      <c r="X5027">
        <v>0.95159051474143896</v>
      </c>
      <c r="Y5027">
        <v>7.1187071722748393E-2</v>
      </c>
      <c r="Z5027">
        <v>0.78962857817463195</v>
      </c>
      <c r="AA5027">
        <v>0.92569536935977104</v>
      </c>
      <c r="AB5027">
        <v>0.10909292125605501</v>
      </c>
      <c r="AC5027">
        <v>0.49545089930773001</v>
      </c>
      <c r="AD5027">
        <v>0.87989882095915395</v>
      </c>
      <c r="AE5027">
        <v>-0.28509302594938202</v>
      </c>
      <c r="AF5027">
        <v>0.36388428993558197</v>
      </c>
      <c r="AG5027">
        <v>0.76698168143499801</v>
      </c>
      <c r="AH5027">
        <v>0.36077054010973802</v>
      </c>
      <c r="AI5027">
        <v>0.25640305295253202</v>
      </c>
      <c r="AJ5027">
        <v>0.78121606160956403</v>
      </c>
      <c r="AK5027">
        <v>0.36652013861532201</v>
      </c>
    </row>
    <row r="5028" spans="1:37" x14ac:dyDescent="0.2">
      <c r="A5028" t="s">
        <v>17044</v>
      </c>
      <c r="B5028">
        <v>8408745</v>
      </c>
      <c r="C5028">
        <v>8408922</v>
      </c>
      <c r="D5028">
        <v>178</v>
      </c>
      <c r="E5028" t="s">
        <v>17130</v>
      </c>
      <c r="F5028">
        <v>17</v>
      </c>
      <c r="G5028" t="s">
        <v>17131</v>
      </c>
      <c r="H5028" t="s">
        <v>34525</v>
      </c>
      <c r="I5028">
        <v>21</v>
      </c>
      <c r="J5028">
        <v>8395607</v>
      </c>
      <c r="K5028">
        <v>8395759</v>
      </c>
      <c r="L5028">
        <v>153</v>
      </c>
      <c r="M5028">
        <v>1</v>
      </c>
      <c r="N5028">
        <v>109910381</v>
      </c>
      <c r="O5028" t="s">
        <v>17121</v>
      </c>
      <c r="P5028">
        <v>13138</v>
      </c>
      <c r="Q5028" t="s">
        <v>17122</v>
      </c>
      <c r="R5028" t="s">
        <v>17123</v>
      </c>
      <c r="S5028" t="s">
        <v>34524</v>
      </c>
      <c r="T5028">
        <v>0.35387198439864398</v>
      </c>
      <c r="U5028">
        <v>0.603102917160658</v>
      </c>
      <c r="V5028">
        <v>-22.321144520535</v>
      </c>
      <c r="W5028">
        <v>0.94541066367716797</v>
      </c>
      <c r="X5028">
        <v>0.95159051474143896</v>
      </c>
      <c r="Y5028">
        <v>-0.91337548971169402</v>
      </c>
      <c r="Z5028">
        <v>0.69013698642955401</v>
      </c>
      <c r="AA5028">
        <v>0.84521697243271998</v>
      </c>
      <c r="AB5028">
        <v>0.29592520202596001</v>
      </c>
      <c r="AC5028">
        <v>0.71753805159658501</v>
      </c>
      <c r="AD5028">
        <v>0.87989882095915395</v>
      </c>
      <c r="AE5028">
        <v>-1.91337524061109</v>
      </c>
      <c r="AF5028">
        <v>0.32549523997010099</v>
      </c>
      <c r="AG5028">
        <v>0.70473078222419605</v>
      </c>
      <c r="AH5028">
        <v>-23.1052130211975</v>
      </c>
      <c r="AI5028">
        <v>0.59609816080359102</v>
      </c>
      <c r="AJ5028">
        <v>0.78121606160956403</v>
      </c>
      <c r="AK5028">
        <v>-4.4620132246411301E-2</v>
      </c>
    </row>
    <row r="5029" spans="1:37" x14ac:dyDescent="0.2">
      <c r="A5029" t="s">
        <v>17044</v>
      </c>
      <c r="B5029">
        <v>8418742</v>
      </c>
      <c r="C5029">
        <v>8418884</v>
      </c>
      <c r="D5029">
        <v>143</v>
      </c>
      <c r="E5029" t="s">
        <v>17132</v>
      </c>
      <c r="F5029">
        <v>12</v>
      </c>
      <c r="G5029" t="s">
        <v>17133</v>
      </c>
      <c r="H5029" t="s">
        <v>34526</v>
      </c>
      <c r="I5029">
        <v>21</v>
      </c>
      <c r="J5029">
        <v>8432530</v>
      </c>
      <c r="K5029">
        <v>8432621</v>
      </c>
      <c r="L5029">
        <v>92</v>
      </c>
      <c r="M5029">
        <v>1</v>
      </c>
      <c r="N5029">
        <v>103504733</v>
      </c>
      <c r="O5029" t="s">
        <v>17134</v>
      </c>
      <c r="P5029">
        <v>-13646</v>
      </c>
      <c r="Q5029" t="s">
        <v>17135</v>
      </c>
      <c r="R5029" t="s">
        <v>17136</v>
      </c>
      <c r="S5029" t="s">
        <v>34527</v>
      </c>
      <c r="T5029">
        <v>0.35387198439864398</v>
      </c>
      <c r="U5029">
        <v>0.603102917160658</v>
      </c>
      <c r="V5029">
        <v>-23.128499324597598</v>
      </c>
      <c r="W5029">
        <v>0.29261482077562401</v>
      </c>
      <c r="X5029">
        <v>0.704072456322962</v>
      </c>
      <c r="Y5029">
        <v>23.272889218949299</v>
      </c>
      <c r="Z5029">
        <v>0.184235113180511</v>
      </c>
      <c r="AA5029">
        <v>0.72610664078822296</v>
      </c>
      <c r="AB5029">
        <v>-23.128499324597598</v>
      </c>
      <c r="AC5029">
        <v>0.45677901822897599</v>
      </c>
      <c r="AD5029">
        <v>0.82872126865393902</v>
      </c>
      <c r="AE5029">
        <v>22.272889361292499</v>
      </c>
      <c r="AF5029">
        <v>0.501741946288212</v>
      </c>
      <c r="AG5029">
        <v>0.80674443595273604</v>
      </c>
      <c r="AH5029">
        <v>-22.1988887948322</v>
      </c>
      <c r="AI5029">
        <v>0.14667288820271701</v>
      </c>
      <c r="AJ5029">
        <v>0.78121606160956403</v>
      </c>
      <c r="AK5029">
        <v>23.272889218949299</v>
      </c>
    </row>
    <row r="5030" spans="1:37" x14ac:dyDescent="0.2">
      <c r="A5030" t="s">
        <v>17044</v>
      </c>
      <c r="B5030">
        <v>8437397</v>
      </c>
      <c r="C5030">
        <v>8437547</v>
      </c>
      <c r="D5030">
        <v>151</v>
      </c>
      <c r="E5030" t="s">
        <v>17137</v>
      </c>
      <c r="F5030">
        <v>5</v>
      </c>
      <c r="G5030" t="s">
        <v>17138</v>
      </c>
      <c r="H5030" t="s">
        <v>31032</v>
      </c>
      <c r="I5030">
        <v>21</v>
      </c>
      <c r="J5030">
        <v>8439823</v>
      </c>
      <c r="K5030">
        <v>8439975</v>
      </c>
      <c r="L5030">
        <v>153</v>
      </c>
      <c r="M5030">
        <v>1</v>
      </c>
      <c r="N5030">
        <v>106632260</v>
      </c>
      <c r="O5030" t="s">
        <v>17139</v>
      </c>
      <c r="P5030">
        <v>-2276</v>
      </c>
      <c r="Q5030" t="s">
        <v>17140</v>
      </c>
      <c r="R5030" t="s">
        <v>17141</v>
      </c>
      <c r="S5030" t="s">
        <v>34528</v>
      </c>
      <c r="T5030">
        <v>0.17308923567461099</v>
      </c>
      <c r="U5030">
        <v>0.603102917160658</v>
      </c>
      <c r="V5030">
        <v>-23.583542501197101</v>
      </c>
      <c r="W5030">
        <v>0.20525741147413201</v>
      </c>
      <c r="X5030">
        <v>0.704072456322962</v>
      </c>
      <c r="Y5030">
        <v>-23.452297978849099</v>
      </c>
      <c r="Z5030">
        <v>5.50355599158565E-2</v>
      </c>
      <c r="AA5030">
        <v>0.72610664078822296</v>
      </c>
      <c r="AB5030">
        <v>-23.583542501197101</v>
      </c>
      <c r="AC5030">
        <v>7.0489011448141195E-2</v>
      </c>
      <c r="AD5030">
        <v>0.57684129297949804</v>
      </c>
      <c r="AE5030">
        <v>-23.452297978849099</v>
      </c>
      <c r="AF5030">
        <v>0.32549523997010099</v>
      </c>
      <c r="AG5030">
        <v>0.70473078222419605</v>
      </c>
      <c r="AH5030">
        <v>-22.653931932926199</v>
      </c>
      <c r="AI5030">
        <v>0.35038410267202102</v>
      </c>
      <c r="AJ5030">
        <v>0.78121606160956403</v>
      </c>
      <c r="AK5030">
        <v>-22.583542615965101</v>
      </c>
    </row>
    <row r="5031" spans="1:37" x14ac:dyDescent="0.2">
      <c r="A5031" t="s">
        <v>17044</v>
      </c>
      <c r="B5031">
        <v>8437547</v>
      </c>
      <c r="C5031">
        <v>8437697</v>
      </c>
      <c r="D5031">
        <v>151</v>
      </c>
      <c r="E5031" t="s">
        <v>17142</v>
      </c>
      <c r="F5031">
        <v>18</v>
      </c>
      <c r="G5031" t="s">
        <v>17143</v>
      </c>
      <c r="H5031" t="s">
        <v>31032</v>
      </c>
      <c r="I5031">
        <v>21</v>
      </c>
      <c r="J5031">
        <v>8439823</v>
      </c>
      <c r="K5031">
        <v>8439975</v>
      </c>
      <c r="L5031">
        <v>153</v>
      </c>
      <c r="M5031">
        <v>1</v>
      </c>
      <c r="N5031">
        <v>106632260</v>
      </c>
      <c r="O5031" t="s">
        <v>17139</v>
      </c>
      <c r="P5031">
        <v>-2126</v>
      </c>
      <c r="Q5031" t="s">
        <v>17140</v>
      </c>
      <c r="R5031" t="s">
        <v>17141</v>
      </c>
      <c r="S5031" t="s">
        <v>34528</v>
      </c>
      <c r="T5031">
        <v>0.17308923567461099</v>
      </c>
      <c r="U5031">
        <v>0.603102917160658</v>
      </c>
      <c r="V5031">
        <v>-23.583542501197101</v>
      </c>
      <c r="W5031">
        <v>0.20525741147413201</v>
      </c>
      <c r="X5031">
        <v>0.704072456322962</v>
      </c>
      <c r="Y5031">
        <v>-23.452297978849099</v>
      </c>
      <c r="Z5031">
        <v>5.50355599158565E-2</v>
      </c>
      <c r="AA5031">
        <v>0.72610664078822296</v>
      </c>
      <c r="AB5031">
        <v>-23.583542501197101</v>
      </c>
      <c r="AC5031">
        <v>7.0489011448141195E-2</v>
      </c>
      <c r="AD5031">
        <v>0.57684129297949804</v>
      </c>
      <c r="AE5031">
        <v>-23.452297978849099</v>
      </c>
      <c r="AF5031">
        <v>0.32549523997010099</v>
      </c>
      <c r="AG5031">
        <v>0.70473078222419605</v>
      </c>
      <c r="AH5031">
        <v>-22.653931932926199</v>
      </c>
      <c r="AI5031">
        <v>0.35038410267202102</v>
      </c>
      <c r="AJ5031">
        <v>0.78121606160956403</v>
      </c>
      <c r="AK5031">
        <v>-22.583542615965101</v>
      </c>
    </row>
    <row r="5032" spans="1:37" x14ac:dyDescent="0.2">
      <c r="A5032" t="s">
        <v>17044</v>
      </c>
      <c r="B5032">
        <v>8452539</v>
      </c>
      <c r="C5032">
        <v>8452721</v>
      </c>
      <c r="D5032">
        <v>183</v>
      </c>
      <c r="E5032" t="s">
        <v>17144</v>
      </c>
      <c r="F5032">
        <v>13</v>
      </c>
      <c r="G5032" t="s">
        <v>17145</v>
      </c>
      <c r="H5032" t="s">
        <v>34529</v>
      </c>
      <c r="I5032">
        <v>21</v>
      </c>
      <c r="J5032">
        <v>8439823</v>
      </c>
      <c r="K5032">
        <v>8439975</v>
      </c>
      <c r="L5032">
        <v>153</v>
      </c>
      <c r="M5032">
        <v>1</v>
      </c>
      <c r="N5032">
        <v>106632260</v>
      </c>
      <c r="O5032" t="s">
        <v>17139</v>
      </c>
      <c r="P5032">
        <v>12716</v>
      </c>
      <c r="Q5032" t="s">
        <v>17140</v>
      </c>
      <c r="R5032" t="s">
        <v>17141</v>
      </c>
      <c r="S5032" t="s">
        <v>34528</v>
      </c>
      <c r="T5032">
        <v>0.82967005510383596</v>
      </c>
      <c r="U5032">
        <v>1</v>
      </c>
      <c r="V5032">
        <v>0.132052453992034</v>
      </c>
      <c r="W5032">
        <v>0.97936562030913399</v>
      </c>
      <c r="X5032">
        <v>0.98255609469567295</v>
      </c>
      <c r="Y5032">
        <v>-8.9447343477791902E-2</v>
      </c>
      <c r="Z5032">
        <v>0.73282399411090604</v>
      </c>
      <c r="AA5032">
        <v>0.87657827333919303</v>
      </c>
      <c r="AB5032">
        <v>-1.6356103307049199E-2</v>
      </c>
      <c r="AC5032">
        <v>0.38748652120134602</v>
      </c>
      <c r="AD5032">
        <v>0.80300913728193202</v>
      </c>
      <c r="AE5032">
        <v>-0.40431724345824799</v>
      </c>
      <c r="AF5032">
        <v>0.43464659631027702</v>
      </c>
      <c r="AG5032">
        <v>0.80674443595273604</v>
      </c>
      <c r="AH5032">
        <v>0.219658792515947</v>
      </c>
      <c r="AI5032">
        <v>0.41055182566210702</v>
      </c>
      <c r="AJ5032">
        <v>0.78121606160956403</v>
      </c>
      <c r="AK5032">
        <v>0.221581911367905</v>
      </c>
    </row>
    <row r="5033" spans="1:37" x14ac:dyDescent="0.2">
      <c r="A5033" t="s">
        <v>17044</v>
      </c>
      <c r="B5033">
        <v>8452721</v>
      </c>
      <c r="C5033">
        <v>8452903</v>
      </c>
      <c r="D5033">
        <v>183</v>
      </c>
      <c r="E5033" t="s">
        <v>17146</v>
      </c>
      <c r="F5033">
        <v>13</v>
      </c>
      <c r="G5033" t="s">
        <v>17147</v>
      </c>
      <c r="H5033" t="s">
        <v>34529</v>
      </c>
      <c r="I5033">
        <v>21</v>
      </c>
      <c r="J5033">
        <v>8439823</v>
      </c>
      <c r="K5033">
        <v>8439975</v>
      </c>
      <c r="L5033">
        <v>153</v>
      </c>
      <c r="M5033">
        <v>1</v>
      </c>
      <c r="N5033">
        <v>106632260</v>
      </c>
      <c r="O5033" t="s">
        <v>17139</v>
      </c>
      <c r="P5033">
        <v>12898</v>
      </c>
      <c r="Q5033" t="s">
        <v>17140</v>
      </c>
      <c r="R5033" t="s">
        <v>17141</v>
      </c>
      <c r="S5033" t="s">
        <v>34528</v>
      </c>
      <c r="T5033">
        <v>0.78800206428608799</v>
      </c>
      <c r="U5033">
        <v>1</v>
      </c>
      <c r="V5033">
        <v>0.16679689986317001</v>
      </c>
      <c r="W5033">
        <v>1</v>
      </c>
      <c r="X5033">
        <v>1</v>
      </c>
      <c r="Y5033">
        <v>-1.63617141535921E-2</v>
      </c>
      <c r="Z5033">
        <v>0.78228057269548301</v>
      </c>
      <c r="AA5033">
        <v>0.91871444436136596</v>
      </c>
      <c r="AB5033">
        <v>-3.2396241183823199E-2</v>
      </c>
      <c r="AC5033">
        <v>0.38748652120134602</v>
      </c>
      <c r="AD5033">
        <v>0.80300913728193202</v>
      </c>
      <c r="AE5033">
        <v>-0.35277962958568598</v>
      </c>
      <c r="AF5033">
        <v>0.406195028424713</v>
      </c>
      <c r="AG5033">
        <v>0.80674443595273604</v>
      </c>
      <c r="AH5033">
        <v>0.29169577774702699</v>
      </c>
      <c r="AI5033">
        <v>0.38331234702040401</v>
      </c>
      <c r="AJ5033">
        <v>0.78121606160956403</v>
      </c>
      <c r="AK5033">
        <v>0.28972089430976</v>
      </c>
    </row>
    <row r="5034" spans="1:37" x14ac:dyDescent="0.2">
      <c r="A5034" t="s">
        <v>17044</v>
      </c>
      <c r="B5034">
        <v>8452903</v>
      </c>
      <c r="C5034">
        <v>8453085</v>
      </c>
      <c r="D5034">
        <v>183</v>
      </c>
      <c r="E5034" t="s">
        <v>17148</v>
      </c>
      <c r="F5034">
        <v>18</v>
      </c>
      <c r="G5034" t="s">
        <v>17149</v>
      </c>
      <c r="H5034" t="s">
        <v>34529</v>
      </c>
      <c r="I5034">
        <v>21</v>
      </c>
      <c r="J5034">
        <v>8439823</v>
      </c>
      <c r="K5034">
        <v>8439975</v>
      </c>
      <c r="L5034">
        <v>153</v>
      </c>
      <c r="M5034">
        <v>1</v>
      </c>
      <c r="N5034">
        <v>106632260</v>
      </c>
      <c r="O5034" t="s">
        <v>17139</v>
      </c>
      <c r="P5034">
        <v>13080</v>
      </c>
      <c r="Q5034" t="s">
        <v>17140</v>
      </c>
      <c r="R5034" t="s">
        <v>17141</v>
      </c>
      <c r="S5034" t="s">
        <v>34528</v>
      </c>
      <c r="T5034">
        <v>0.35387198439864398</v>
      </c>
      <c r="U5034">
        <v>0.603102917160658</v>
      </c>
      <c r="V5034">
        <v>-22.643072560358</v>
      </c>
      <c r="W5034">
        <v>0.94541066367716797</v>
      </c>
      <c r="X5034">
        <v>0.95159051474143896</v>
      </c>
      <c r="Y5034">
        <v>-0.106020670377346</v>
      </c>
      <c r="Z5034">
        <v>0.69013698642955401</v>
      </c>
      <c r="AA5034">
        <v>0.84521697243271998</v>
      </c>
      <c r="AB5034">
        <v>-0.51142957526199295</v>
      </c>
      <c r="AC5034">
        <v>0.71753805159658501</v>
      </c>
      <c r="AD5034">
        <v>0.87989882095915395</v>
      </c>
      <c r="AE5034">
        <v>-1.10602047109685</v>
      </c>
      <c r="AF5034">
        <v>0.32549523997010099</v>
      </c>
      <c r="AG5034">
        <v>0.70473078222419605</v>
      </c>
      <c r="AH5034">
        <v>-22.9168733159248</v>
      </c>
      <c r="AI5034">
        <v>0.59609816080359102</v>
      </c>
      <c r="AJ5034">
        <v>0.78121606160956403</v>
      </c>
      <c r="AK5034">
        <v>0.76273464338535801</v>
      </c>
    </row>
    <row r="5035" spans="1:37" x14ac:dyDescent="0.2">
      <c r="A5035" t="s">
        <v>17044</v>
      </c>
      <c r="B5035">
        <v>8463304</v>
      </c>
      <c r="C5035">
        <v>8463446</v>
      </c>
      <c r="D5035">
        <v>143</v>
      </c>
      <c r="E5035" t="s">
        <v>17150</v>
      </c>
      <c r="F5035">
        <v>12</v>
      </c>
      <c r="G5035" t="s">
        <v>17133</v>
      </c>
      <c r="H5035" t="s">
        <v>31000</v>
      </c>
      <c r="I5035">
        <v>21</v>
      </c>
      <c r="J5035">
        <v>8439823</v>
      </c>
      <c r="K5035">
        <v>8439975</v>
      </c>
      <c r="L5035">
        <v>153</v>
      </c>
      <c r="M5035">
        <v>1</v>
      </c>
      <c r="N5035">
        <v>106632260</v>
      </c>
      <c r="O5035" t="s">
        <v>17139</v>
      </c>
      <c r="P5035">
        <v>23481</v>
      </c>
      <c r="Q5035" t="s">
        <v>17140</v>
      </c>
      <c r="R5035" t="s">
        <v>17141</v>
      </c>
      <c r="S5035" t="s">
        <v>34528</v>
      </c>
      <c r="T5035">
        <v>0.35387198439864398</v>
      </c>
      <c r="U5035">
        <v>0.603102917160658</v>
      </c>
      <c r="V5035">
        <v>-23.491069369020799</v>
      </c>
      <c r="W5035">
        <v>0.29261482077562401</v>
      </c>
      <c r="X5035">
        <v>0.704072456322962</v>
      </c>
      <c r="Y5035">
        <v>23.635459266702199</v>
      </c>
      <c r="Z5035">
        <v>0.184235113180511</v>
      </c>
      <c r="AA5035">
        <v>0.72610664078822296</v>
      </c>
      <c r="AB5035">
        <v>-23.491069369020799</v>
      </c>
      <c r="AC5035">
        <v>0.45677901822897599</v>
      </c>
      <c r="AD5035">
        <v>0.82872126865393902</v>
      </c>
      <c r="AE5035">
        <v>22.6354593774136</v>
      </c>
      <c r="AF5035">
        <v>0.501741946288212</v>
      </c>
      <c r="AG5035">
        <v>0.80674443595273604</v>
      </c>
      <c r="AH5035">
        <v>-22.561458807623598</v>
      </c>
      <c r="AI5035">
        <v>0.14667288820271701</v>
      </c>
      <c r="AJ5035">
        <v>0.78121606160956403</v>
      </c>
      <c r="AK5035">
        <v>23.635459266702199</v>
      </c>
    </row>
    <row r="5036" spans="1:37" x14ac:dyDescent="0.2">
      <c r="A5036" t="s">
        <v>17044</v>
      </c>
      <c r="B5036">
        <v>8762217</v>
      </c>
      <c r="C5036">
        <v>8762477</v>
      </c>
      <c r="D5036">
        <v>261</v>
      </c>
      <c r="E5036" t="s">
        <v>17151</v>
      </c>
      <c r="F5036">
        <v>3</v>
      </c>
      <c r="G5036" t="s">
        <v>17152</v>
      </c>
      <c r="H5036" t="s">
        <v>34530</v>
      </c>
      <c r="I5036">
        <v>21</v>
      </c>
      <c r="J5036">
        <v>8759081</v>
      </c>
      <c r="K5036">
        <v>8761335</v>
      </c>
      <c r="L5036">
        <v>2255</v>
      </c>
      <c r="M5036">
        <v>1</v>
      </c>
      <c r="N5036">
        <v>105372730</v>
      </c>
      <c r="O5036" t="s">
        <v>17153</v>
      </c>
      <c r="P5036">
        <v>3136</v>
      </c>
      <c r="Q5036" t="s">
        <v>40</v>
      </c>
      <c r="R5036" t="s">
        <v>17154</v>
      </c>
      <c r="S5036" t="s">
        <v>34531</v>
      </c>
      <c r="T5036">
        <v>0.152084254673993</v>
      </c>
      <c r="U5036">
        <v>0.603102917160658</v>
      </c>
      <c r="V5036">
        <v>25.042129268167699</v>
      </c>
      <c r="W5036">
        <v>0.65075386537994595</v>
      </c>
      <c r="X5036">
        <v>0.94119559056004798</v>
      </c>
      <c r="Y5036">
        <v>-1.5670022704958699</v>
      </c>
      <c r="Z5036">
        <v>0.306975110376564</v>
      </c>
      <c r="AA5036">
        <v>0.72610664078822296</v>
      </c>
      <c r="AB5036">
        <v>24.078655183863201</v>
      </c>
      <c r="AC5036">
        <v>0.283630615332017</v>
      </c>
      <c r="AD5036">
        <v>0.68253123924728298</v>
      </c>
      <c r="AE5036">
        <v>-2.5670021282122302</v>
      </c>
      <c r="AF5036">
        <v>4.6407610929182198E-2</v>
      </c>
      <c r="AG5036">
        <v>0.476038960109122</v>
      </c>
      <c r="AH5036">
        <v>25.042129268167699</v>
      </c>
      <c r="AI5036">
        <v>0.98342151819761803</v>
      </c>
      <c r="AJ5036">
        <v>0.98789258377071898</v>
      </c>
      <c r="AK5036">
        <v>-0.69824684344447896</v>
      </c>
    </row>
    <row r="5037" spans="1:37" x14ac:dyDescent="0.2">
      <c r="A5037" t="s">
        <v>17044</v>
      </c>
      <c r="B5037">
        <v>8778542</v>
      </c>
      <c r="C5037">
        <v>8778716</v>
      </c>
      <c r="D5037">
        <v>175</v>
      </c>
      <c r="E5037" t="s">
        <v>17155</v>
      </c>
      <c r="F5037">
        <v>4</v>
      </c>
      <c r="G5037" t="s">
        <v>17156</v>
      </c>
      <c r="H5037" t="s">
        <v>34532</v>
      </c>
      <c r="I5037">
        <v>21</v>
      </c>
      <c r="J5037">
        <v>8759081</v>
      </c>
      <c r="K5037">
        <v>8761335</v>
      </c>
      <c r="L5037">
        <v>2255</v>
      </c>
      <c r="M5037">
        <v>1</v>
      </c>
      <c r="N5037">
        <v>105372730</v>
      </c>
      <c r="O5037" t="s">
        <v>17153</v>
      </c>
      <c r="P5037">
        <v>19461</v>
      </c>
      <c r="Q5037" t="s">
        <v>40</v>
      </c>
      <c r="R5037" t="s">
        <v>17154</v>
      </c>
      <c r="S5037" t="s">
        <v>34531</v>
      </c>
      <c r="T5037">
        <v>0.97213403838398904</v>
      </c>
      <c r="U5037">
        <v>1</v>
      </c>
      <c r="V5037">
        <v>0.38846084450934498</v>
      </c>
      <c r="W5037">
        <v>0.38920677604595899</v>
      </c>
      <c r="X5037">
        <v>0.704072456322962</v>
      </c>
      <c r="Y5037">
        <v>-24.158620344457901</v>
      </c>
      <c r="Z5037">
        <v>0.69013698642955401</v>
      </c>
      <c r="AA5037">
        <v>0.84521697243271998</v>
      </c>
      <c r="AB5037">
        <v>-0.57501321582543197</v>
      </c>
      <c r="AC5037">
        <v>0.71753805159658501</v>
      </c>
      <c r="AD5037">
        <v>0.87989882095915395</v>
      </c>
      <c r="AE5037">
        <v>-1.0424370130665299</v>
      </c>
      <c r="AF5037">
        <v>0.61410715005536498</v>
      </c>
      <c r="AG5037">
        <v>0.80674443595273604</v>
      </c>
      <c r="AH5037">
        <v>1.3180714372801801</v>
      </c>
      <c r="AI5037">
        <v>0.35038410267202102</v>
      </c>
      <c r="AJ5037">
        <v>0.78121606160956403</v>
      </c>
      <c r="AK5037">
        <v>-24.139577083768099</v>
      </c>
    </row>
    <row r="5038" spans="1:37" x14ac:dyDescent="0.2">
      <c r="A5038" t="s">
        <v>17044</v>
      </c>
      <c r="B5038">
        <v>8778716</v>
      </c>
      <c r="C5038">
        <v>8778890</v>
      </c>
      <c r="D5038">
        <v>175</v>
      </c>
      <c r="E5038" t="s">
        <v>17157</v>
      </c>
      <c r="F5038">
        <v>0</v>
      </c>
      <c r="G5038" t="s">
        <v>17158</v>
      </c>
      <c r="H5038" t="s">
        <v>34532</v>
      </c>
      <c r="I5038">
        <v>21</v>
      </c>
      <c r="J5038">
        <v>8759081</v>
      </c>
      <c r="K5038">
        <v>8761335</v>
      </c>
      <c r="L5038">
        <v>2255</v>
      </c>
      <c r="M5038">
        <v>1</v>
      </c>
      <c r="N5038">
        <v>105372730</v>
      </c>
      <c r="O5038" t="s">
        <v>17153</v>
      </c>
      <c r="P5038">
        <v>19635</v>
      </c>
      <c r="Q5038" t="s">
        <v>40</v>
      </c>
      <c r="R5038" t="s">
        <v>17154</v>
      </c>
      <c r="S5038" t="s">
        <v>34531</v>
      </c>
      <c r="T5038">
        <v>0.97213403838398904</v>
      </c>
      <c r="U5038">
        <v>1</v>
      </c>
      <c r="V5038">
        <v>0.38846084450934498</v>
      </c>
      <c r="W5038">
        <v>0.38920677604595899</v>
      </c>
      <c r="X5038">
        <v>0.704072456322962</v>
      </c>
      <c r="Y5038">
        <v>-24.158620344457901</v>
      </c>
      <c r="Z5038">
        <v>0.69013698642955401</v>
      </c>
      <c r="AA5038">
        <v>0.84521697243271998</v>
      </c>
      <c r="AB5038">
        <v>-0.57501321582543197</v>
      </c>
      <c r="AC5038">
        <v>0.71753805159658501</v>
      </c>
      <c r="AD5038">
        <v>0.87989882095915395</v>
      </c>
      <c r="AE5038">
        <v>-1.0424370130665299</v>
      </c>
      <c r="AF5038">
        <v>0.61410715005536498</v>
      </c>
      <c r="AG5038">
        <v>0.80674443595273604</v>
      </c>
      <c r="AH5038">
        <v>1.3180714372801801</v>
      </c>
      <c r="AI5038">
        <v>0.35038410267202102</v>
      </c>
      <c r="AJ5038">
        <v>0.78121606160956403</v>
      </c>
      <c r="AK5038">
        <v>-24.139577083768099</v>
      </c>
    </row>
    <row r="5039" spans="1:37" x14ac:dyDescent="0.2">
      <c r="A5039" t="s">
        <v>17044</v>
      </c>
      <c r="B5039">
        <v>9075383</v>
      </c>
      <c r="C5039">
        <v>9075553</v>
      </c>
      <c r="D5039">
        <v>171</v>
      </c>
      <c r="E5039" t="s">
        <v>17159</v>
      </c>
      <c r="F5039">
        <v>3</v>
      </c>
      <c r="G5039" t="s">
        <v>17160</v>
      </c>
      <c r="H5039" t="s">
        <v>30999</v>
      </c>
      <c r="I5039">
        <v>21</v>
      </c>
      <c r="J5039">
        <v>9068414</v>
      </c>
      <c r="K5039">
        <v>9073609</v>
      </c>
      <c r="L5039">
        <v>5196</v>
      </c>
      <c r="M5039">
        <v>2</v>
      </c>
      <c r="N5039">
        <v>100132288</v>
      </c>
      <c r="O5039" t="s">
        <v>17161</v>
      </c>
      <c r="P5039">
        <v>-1774</v>
      </c>
      <c r="Q5039" t="s">
        <v>17162</v>
      </c>
      <c r="R5039" t="s">
        <v>17163</v>
      </c>
      <c r="S5039" t="s">
        <v>34533</v>
      </c>
      <c r="T5039">
        <v>0.152084254673993</v>
      </c>
      <c r="U5039">
        <v>0.603102917160658</v>
      </c>
      <c r="V5039">
        <v>24.398293415306899</v>
      </c>
      <c r="W5039">
        <v>0.89107655920673101</v>
      </c>
      <c r="X5039">
        <v>0.95159051474143896</v>
      </c>
      <c r="Y5039">
        <v>1.9110960146606699</v>
      </c>
      <c r="Z5039">
        <v>0.306975110376564</v>
      </c>
      <c r="AA5039">
        <v>0.72610664078822296</v>
      </c>
      <c r="AB5039">
        <v>23.434819353316001</v>
      </c>
      <c r="AC5039">
        <v>0.75388744886274095</v>
      </c>
      <c r="AD5039">
        <v>0.87989882095915395</v>
      </c>
      <c r="AE5039">
        <v>0.91109609659536495</v>
      </c>
      <c r="AF5039">
        <v>4.6407610929182198E-2</v>
      </c>
      <c r="AG5039">
        <v>0.476038960109122</v>
      </c>
      <c r="AH5039">
        <v>24.398293415306899</v>
      </c>
      <c r="AI5039">
        <v>0.56157887380500204</v>
      </c>
      <c r="AJ5039">
        <v>0.78121606160956403</v>
      </c>
      <c r="AK5039">
        <v>2.7798512268220401</v>
      </c>
    </row>
    <row r="5040" spans="1:37" x14ac:dyDescent="0.2">
      <c r="A5040" t="s">
        <v>17044</v>
      </c>
      <c r="B5040">
        <v>9075553</v>
      </c>
      <c r="C5040">
        <v>9075723</v>
      </c>
      <c r="D5040">
        <v>171</v>
      </c>
      <c r="E5040" t="s">
        <v>17164</v>
      </c>
      <c r="F5040">
        <v>1</v>
      </c>
      <c r="G5040" t="s">
        <v>17165</v>
      </c>
      <c r="H5040" t="s">
        <v>30999</v>
      </c>
      <c r="I5040">
        <v>21</v>
      </c>
      <c r="J5040">
        <v>9068414</v>
      </c>
      <c r="K5040">
        <v>9073609</v>
      </c>
      <c r="L5040">
        <v>5196</v>
      </c>
      <c r="M5040">
        <v>2</v>
      </c>
      <c r="N5040">
        <v>100132288</v>
      </c>
      <c r="O5040" t="s">
        <v>17161</v>
      </c>
      <c r="P5040">
        <v>-1944</v>
      </c>
      <c r="Q5040" t="s">
        <v>17162</v>
      </c>
      <c r="R5040" t="s">
        <v>17163</v>
      </c>
      <c r="S5040" t="s">
        <v>34533</v>
      </c>
      <c r="T5040">
        <v>0.152084254673993</v>
      </c>
      <c r="U5040">
        <v>0.603102917160658</v>
      </c>
      <c r="V5040">
        <v>24.398293415306899</v>
      </c>
      <c r="W5040">
        <v>0.89107655920673101</v>
      </c>
      <c r="X5040">
        <v>0.95159051474143896</v>
      </c>
      <c r="Y5040">
        <v>1.9110960146606699</v>
      </c>
      <c r="Z5040">
        <v>0.306975110376564</v>
      </c>
      <c r="AA5040">
        <v>0.72610664078822296</v>
      </c>
      <c r="AB5040">
        <v>23.434819353316001</v>
      </c>
      <c r="AC5040">
        <v>0.75388744886274095</v>
      </c>
      <c r="AD5040">
        <v>0.87989882095915395</v>
      </c>
      <c r="AE5040">
        <v>0.91109609659536495</v>
      </c>
      <c r="AF5040">
        <v>4.6407610929182198E-2</v>
      </c>
      <c r="AG5040">
        <v>0.476038960109122</v>
      </c>
      <c r="AH5040">
        <v>24.398293415306899</v>
      </c>
      <c r="AI5040">
        <v>0.56157887380500204</v>
      </c>
      <c r="AJ5040">
        <v>0.78121606160956403</v>
      </c>
      <c r="AK5040">
        <v>2.7798512268220401</v>
      </c>
    </row>
    <row r="5041" spans="1:37" x14ac:dyDescent="0.2">
      <c r="A5041" t="s">
        <v>17044</v>
      </c>
      <c r="B5041">
        <v>9266513</v>
      </c>
      <c r="C5041">
        <v>9266670</v>
      </c>
      <c r="D5041">
        <v>158</v>
      </c>
      <c r="E5041" t="s">
        <v>17166</v>
      </c>
      <c r="F5041">
        <v>0</v>
      </c>
      <c r="G5041" t="s">
        <v>17167</v>
      </c>
      <c r="H5041" t="s">
        <v>31000</v>
      </c>
      <c r="I5041">
        <v>21</v>
      </c>
      <c r="J5041">
        <v>9325013</v>
      </c>
      <c r="K5041">
        <v>9368775</v>
      </c>
      <c r="L5041">
        <v>43763</v>
      </c>
      <c r="M5041">
        <v>1</v>
      </c>
      <c r="N5041">
        <v>101930100</v>
      </c>
      <c r="O5041" t="s">
        <v>17168</v>
      </c>
      <c r="P5041">
        <v>-58343</v>
      </c>
      <c r="Q5041" t="s">
        <v>17169</v>
      </c>
      <c r="R5041" t="s">
        <v>17170</v>
      </c>
      <c r="S5041" t="s">
        <v>34534</v>
      </c>
      <c r="T5041">
        <v>0.152084254673993</v>
      </c>
      <c r="U5041">
        <v>0.603102917160658</v>
      </c>
      <c r="V5041">
        <v>22.555897018862499</v>
      </c>
      <c r="W5041">
        <v>0.38920677604595899</v>
      </c>
      <c r="X5041">
        <v>0.704072456322962</v>
      </c>
      <c r="Y5041">
        <v>-21.345711214868601</v>
      </c>
      <c r="Z5041">
        <v>0.306975110376564</v>
      </c>
      <c r="AA5041">
        <v>0.72610664078822296</v>
      </c>
      <c r="AB5041">
        <v>21.592423117165598</v>
      </c>
      <c r="AC5041">
        <v>0.75388744886274095</v>
      </c>
      <c r="AD5041">
        <v>0.87989882095915395</v>
      </c>
      <c r="AE5041">
        <v>-0.707311113308002</v>
      </c>
      <c r="AF5041">
        <v>4.6407610929182198E-2</v>
      </c>
      <c r="AG5041">
        <v>0.476038960109122</v>
      </c>
      <c r="AH5041">
        <v>22.555897018862499</v>
      </c>
      <c r="AI5041">
        <v>0.35038410267202102</v>
      </c>
      <c r="AJ5041">
        <v>0.78121606160956403</v>
      </c>
      <c r="AK5041">
        <v>-21.4855079483456</v>
      </c>
    </row>
    <row r="5042" spans="1:37" x14ac:dyDescent="0.2">
      <c r="A5042" t="s">
        <v>17044</v>
      </c>
      <c r="B5042">
        <v>9266670</v>
      </c>
      <c r="C5042">
        <v>9266827</v>
      </c>
      <c r="D5042">
        <v>158</v>
      </c>
      <c r="E5042" t="s">
        <v>17171</v>
      </c>
      <c r="F5042">
        <v>3</v>
      </c>
      <c r="G5042" t="s">
        <v>17172</v>
      </c>
      <c r="H5042" t="s">
        <v>31000</v>
      </c>
      <c r="I5042">
        <v>21</v>
      </c>
      <c r="J5042">
        <v>9325013</v>
      </c>
      <c r="K5042">
        <v>9368775</v>
      </c>
      <c r="L5042">
        <v>43763</v>
      </c>
      <c r="M5042">
        <v>1</v>
      </c>
      <c r="N5042">
        <v>101930100</v>
      </c>
      <c r="O5042" t="s">
        <v>17168</v>
      </c>
      <c r="P5042">
        <v>-58186</v>
      </c>
      <c r="Q5042" t="s">
        <v>17169</v>
      </c>
      <c r="R5042" t="s">
        <v>17170</v>
      </c>
      <c r="S5042" t="s">
        <v>34534</v>
      </c>
      <c r="T5042">
        <v>0.152084254673993</v>
      </c>
      <c r="U5042">
        <v>0.603102917160658</v>
      </c>
      <c r="V5042">
        <v>22.555897018862499</v>
      </c>
      <c r="W5042">
        <v>0.38920677604595899</v>
      </c>
      <c r="X5042">
        <v>0.704072456322962</v>
      </c>
      <c r="Y5042">
        <v>-21.345711214868601</v>
      </c>
      <c r="Z5042">
        <v>0.306975110376564</v>
      </c>
      <c r="AA5042">
        <v>0.72610664078822296</v>
      </c>
      <c r="AB5042">
        <v>21.592423117165598</v>
      </c>
      <c r="AC5042">
        <v>0.75388744886274095</v>
      </c>
      <c r="AD5042">
        <v>0.87989882095915395</v>
      </c>
      <c r="AE5042">
        <v>-0.707311113308002</v>
      </c>
      <c r="AF5042">
        <v>4.6407610929182198E-2</v>
      </c>
      <c r="AG5042">
        <v>0.476038960109122</v>
      </c>
      <c r="AH5042">
        <v>22.555897018862499</v>
      </c>
      <c r="AI5042">
        <v>0.35038410267202102</v>
      </c>
      <c r="AJ5042">
        <v>0.78121606160956403</v>
      </c>
      <c r="AK5042">
        <v>-21.4855079483456</v>
      </c>
    </row>
    <row r="5043" spans="1:37" x14ac:dyDescent="0.2">
      <c r="A5043" t="s">
        <v>17044</v>
      </c>
      <c r="B5043">
        <v>10379372</v>
      </c>
      <c r="C5043">
        <v>10379514</v>
      </c>
      <c r="D5043">
        <v>143</v>
      </c>
      <c r="E5043" t="s">
        <v>17173</v>
      </c>
      <c r="F5043">
        <v>6</v>
      </c>
      <c r="G5043" t="s">
        <v>17174</v>
      </c>
      <c r="H5043" t="s">
        <v>31000</v>
      </c>
      <c r="I5043">
        <v>21</v>
      </c>
      <c r="J5043">
        <v>10413477</v>
      </c>
      <c r="K5043">
        <v>10452529</v>
      </c>
      <c r="L5043">
        <v>39053</v>
      </c>
      <c r="M5043">
        <v>1</v>
      </c>
      <c r="N5043">
        <v>85319</v>
      </c>
      <c r="O5043" t="s">
        <v>17175</v>
      </c>
      <c r="P5043">
        <v>-33963</v>
      </c>
      <c r="Q5043" t="s">
        <v>17176</v>
      </c>
      <c r="R5043" t="s">
        <v>17177</v>
      </c>
      <c r="S5043" t="s">
        <v>34535</v>
      </c>
      <c r="T5043">
        <v>0.32911398597860803</v>
      </c>
      <c r="U5043">
        <v>0.603102917160658</v>
      </c>
      <c r="V5043">
        <v>24.5102891600568</v>
      </c>
      <c r="W5043">
        <v>0.46193634366738701</v>
      </c>
      <c r="X5043">
        <v>0.75726018452522603</v>
      </c>
      <c r="Y5043">
        <v>4.1139096602321503</v>
      </c>
      <c r="Z5043">
        <v>0.203350924423461</v>
      </c>
      <c r="AA5043">
        <v>0.72610664078822296</v>
      </c>
      <c r="AB5043">
        <v>23.745485522259902</v>
      </c>
      <c r="AC5043">
        <v>0.88945902157151002</v>
      </c>
      <c r="AD5043">
        <v>0.94068432309766403</v>
      </c>
      <c r="AE5043">
        <v>3.1139097137020002</v>
      </c>
      <c r="AF5043">
        <v>0.98343762640780896</v>
      </c>
      <c r="AG5043">
        <v>1</v>
      </c>
      <c r="AH5043">
        <v>3.7598414716995401</v>
      </c>
      <c r="AI5043">
        <v>0.183554312780425</v>
      </c>
      <c r="AJ5043">
        <v>0.78121606160956403</v>
      </c>
      <c r="AK5043">
        <v>4.9826643621592401</v>
      </c>
    </row>
    <row r="5044" spans="1:37" x14ac:dyDescent="0.2">
      <c r="A5044" t="s">
        <v>17044</v>
      </c>
      <c r="B5044">
        <v>10413138</v>
      </c>
      <c r="C5044">
        <v>10413279</v>
      </c>
      <c r="D5044">
        <v>142</v>
      </c>
      <c r="E5044" t="s">
        <v>17178</v>
      </c>
      <c r="F5044">
        <v>4</v>
      </c>
      <c r="G5044" t="s">
        <v>17179</v>
      </c>
      <c r="H5044" t="s">
        <v>30987</v>
      </c>
      <c r="I5044">
        <v>21</v>
      </c>
      <c r="J5044">
        <v>10413477</v>
      </c>
      <c r="K5044">
        <v>10452529</v>
      </c>
      <c r="L5044">
        <v>39053</v>
      </c>
      <c r="M5044">
        <v>1</v>
      </c>
      <c r="N5044">
        <v>85319</v>
      </c>
      <c r="O5044" t="s">
        <v>17175</v>
      </c>
      <c r="P5044">
        <v>-198</v>
      </c>
      <c r="Q5044" t="s">
        <v>17176</v>
      </c>
      <c r="R5044" t="s">
        <v>17177</v>
      </c>
      <c r="S5044" t="s">
        <v>34535</v>
      </c>
      <c r="T5044">
        <v>0.34873404210730502</v>
      </c>
      <c r="U5044">
        <v>0.603102917160658</v>
      </c>
      <c r="V5044">
        <v>-0.83935071316086496</v>
      </c>
      <c r="W5044">
        <v>0.65075386537994595</v>
      </c>
      <c r="X5044">
        <v>0.94119559056004798</v>
      </c>
      <c r="Y5044">
        <v>-3.0500224624152299</v>
      </c>
      <c r="Z5044">
        <v>9.2089581954568706E-2</v>
      </c>
      <c r="AA5044">
        <v>0.72610664078822296</v>
      </c>
      <c r="AB5044">
        <v>-1.8028247696402</v>
      </c>
      <c r="AC5044">
        <v>0.56718065613419599</v>
      </c>
      <c r="AD5044">
        <v>0.87989882095915395</v>
      </c>
      <c r="AE5044">
        <v>-2.0004794980237701</v>
      </c>
      <c r="AF5044">
        <v>0.74414648978297804</v>
      </c>
      <c r="AG5044">
        <v>0.86906519844104402</v>
      </c>
      <c r="AH5044">
        <v>9.0259923021137001E-2</v>
      </c>
      <c r="AI5044">
        <v>0.75770813086964806</v>
      </c>
      <c r="AJ5044">
        <v>0.91200148566411499</v>
      </c>
      <c r="AK5044">
        <v>-2.57431448310721</v>
      </c>
    </row>
    <row r="5045" spans="1:37" x14ac:dyDescent="0.2">
      <c r="A5045" t="s">
        <v>17044</v>
      </c>
      <c r="B5045">
        <v>10477729</v>
      </c>
      <c r="C5045">
        <v>10477916</v>
      </c>
      <c r="D5045">
        <v>188</v>
      </c>
      <c r="E5045" t="s">
        <v>17180</v>
      </c>
      <c r="F5045">
        <v>3</v>
      </c>
      <c r="G5045" t="s">
        <v>17181</v>
      </c>
      <c r="H5045" t="s">
        <v>34536</v>
      </c>
      <c r="I5045">
        <v>21</v>
      </c>
      <c r="J5045">
        <v>10482738</v>
      </c>
      <c r="K5045">
        <v>10605716</v>
      </c>
      <c r="L5045">
        <v>122979</v>
      </c>
      <c r="M5045">
        <v>1</v>
      </c>
      <c r="N5045">
        <v>7179</v>
      </c>
      <c r="O5045" t="s">
        <v>17182</v>
      </c>
      <c r="P5045">
        <v>-4822</v>
      </c>
      <c r="Q5045" t="s">
        <v>17183</v>
      </c>
      <c r="R5045" t="s">
        <v>17184</v>
      </c>
      <c r="S5045" t="s">
        <v>34537</v>
      </c>
      <c r="T5045">
        <v>1</v>
      </c>
      <c r="U5045">
        <v>1</v>
      </c>
      <c r="V5045">
        <v>-0.63954418616718001</v>
      </c>
      <c r="W5045">
        <v>0.20525741147413201</v>
      </c>
      <c r="X5045">
        <v>0.704072456322962</v>
      </c>
      <c r="Y5045">
        <v>-22.960117688757599</v>
      </c>
      <c r="Z5045">
        <v>0.65379035313853895</v>
      </c>
      <c r="AA5045">
        <v>0.84521697243271998</v>
      </c>
      <c r="AB5045">
        <v>-1.6030179251810199</v>
      </c>
      <c r="AC5045">
        <v>7.0489011448141195E-2</v>
      </c>
      <c r="AD5045">
        <v>0.57684129297949804</v>
      </c>
      <c r="AE5045">
        <v>-22.960117688757599</v>
      </c>
      <c r="AF5045">
        <v>0.64997455747578503</v>
      </c>
      <c r="AG5045">
        <v>0.80674443595273604</v>
      </c>
      <c r="AH5045">
        <v>0.29006625059612301</v>
      </c>
      <c r="AI5045">
        <v>0.35038410267202102</v>
      </c>
      <c r="AJ5045">
        <v>0.78121606160956403</v>
      </c>
      <c r="AK5045">
        <v>-22.091362368090799</v>
      </c>
    </row>
    <row r="5046" spans="1:37" x14ac:dyDescent="0.2">
      <c r="A5046" t="s">
        <v>17044</v>
      </c>
      <c r="B5046">
        <v>10477916</v>
      </c>
      <c r="C5046">
        <v>10478103</v>
      </c>
      <c r="D5046">
        <v>188</v>
      </c>
      <c r="E5046" t="s">
        <v>17185</v>
      </c>
      <c r="F5046">
        <v>5</v>
      </c>
      <c r="G5046" t="s">
        <v>17186</v>
      </c>
      <c r="H5046" t="s">
        <v>34536</v>
      </c>
      <c r="I5046">
        <v>21</v>
      </c>
      <c r="J5046">
        <v>10482738</v>
      </c>
      <c r="K5046">
        <v>10605716</v>
      </c>
      <c r="L5046">
        <v>122979</v>
      </c>
      <c r="M5046">
        <v>1</v>
      </c>
      <c r="N5046">
        <v>7179</v>
      </c>
      <c r="O5046" t="s">
        <v>17182</v>
      </c>
      <c r="P5046">
        <v>-4635</v>
      </c>
      <c r="Q5046" t="s">
        <v>17183</v>
      </c>
      <c r="R5046" t="s">
        <v>17184</v>
      </c>
      <c r="S5046" t="s">
        <v>34537</v>
      </c>
      <c r="T5046">
        <v>1</v>
      </c>
      <c r="U5046">
        <v>1</v>
      </c>
      <c r="V5046">
        <v>-0.63954418616718001</v>
      </c>
      <c r="W5046">
        <v>0.20525741147413201</v>
      </c>
      <c r="X5046">
        <v>0.704072456322962</v>
      </c>
      <c r="Y5046">
        <v>-22.960117688757599</v>
      </c>
      <c r="Z5046">
        <v>0.65379035313853895</v>
      </c>
      <c r="AA5046">
        <v>0.84521697243271998</v>
      </c>
      <c r="AB5046">
        <v>-1.6030179251810199</v>
      </c>
      <c r="AC5046">
        <v>7.0489011448141195E-2</v>
      </c>
      <c r="AD5046">
        <v>0.57684129297949804</v>
      </c>
      <c r="AE5046">
        <v>-22.960117688757599</v>
      </c>
      <c r="AF5046">
        <v>0.64997455747578503</v>
      </c>
      <c r="AG5046">
        <v>0.80674443595273604</v>
      </c>
      <c r="AH5046">
        <v>0.29006625059612301</v>
      </c>
      <c r="AI5046">
        <v>0.35038410267202102</v>
      </c>
      <c r="AJ5046">
        <v>0.78121606160956403</v>
      </c>
      <c r="AK5046">
        <v>-22.091362368090799</v>
      </c>
    </row>
    <row r="5047" spans="1:37" x14ac:dyDescent="0.2">
      <c r="A5047" t="s">
        <v>17044</v>
      </c>
      <c r="B5047">
        <v>10511340</v>
      </c>
      <c r="C5047">
        <v>10511491</v>
      </c>
      <c r="D5047">
        <v>152</v>
      </c>
      <c r="E5047" t="s">
        <v>17187</v>
      </c>
      <c r="F5047">
        <v>2</v>
      </c>
      <c r="G5047" t="s">
        <v>17188</v>
      </c>
      <c r="H5047" t="s">
        <v>34538</v>
      </c>
      <c r="I5047">
        <v>21</v>
      </c>
      <c r="J5047">
        <v>10521553</v>
      </c>
      <c r="K5047">
        <v>10606140</v>
      </c>
      <c r="L5047">
        <v>84588</v>
      </c>
      <c r="M5047">
        <v>1</v>
      </c>
      <c r="N5047">
        <v>7179</v>
      </c>
      <c r="O5047" t="s">
        <v>17189</v>
      </c>
      <c r="P5047">
        <v>-10062</v>
      </c>
      <c r="Q5047" t="s">
        <v>17183</v>
      </c>
      <c r="R5047" t="s">
        <v>17184</v>
      </c>
      <c r="S5047" t="s">
        <v>34537</v>
      </c>
      <c r="T5047">
        <v>1</v>
      </c>
      <c r="U5047">
        <v>1</v>
      </c>
      <c r="V5047">
        <v>-0.42000995989927398</v>
      </c>
      <c r="W5047">
        <v>0.29261482077562401</v>
      </c>
      <c r="X5047">
        <v>0.704072456322962</v>
      </c>
      <c r="Y5047">
        <v>24.8473241347567</v>
      </c>
      <c r="Z5047">
        <v>0.65379035313853895</v>
      </c>
      <c r="AA5047">
        <v>0.84521697243271998</v>
      </c>
      <c r="AB5047">
        <v>-1.38348403607892</v>
      </c>
      <c r="AC5047">
        <v>0.27780950890804001</v>
      </c>
      <c r="AD5047">
        <v>0.68253123924728298</v>
      </c>
      <c r="AE5047">
        <v>25.113261224378299</v>
      </c>
      <c r="AF5047">
        <v>0.64997455747578503</v>
      </c>
      <c r="AG5047">
        <v>0.80674443595273604</v>
      </c>
      <c r="AH5047">
        <v>0.50960067818733401</v>
      </c>
      <c r="AI5047">
        <v>0.59609816080359102</v>
      </c>
      <c r="AJ5047">
        <v>0.78121606160956403</v>
      </c>
      <c r="AK5047">
        <v>0.65399058142570698</v>
      </c>
    </row>
    <row r="5048" spans="1:37" x14ac:dyDescent="0.2">
      <c r="A5048" t="s">
        <v>17044</v>
      </c>
      <c r="B5048">
        <v>10511672</v>
      </c>
      <c r="C5048">
        <v>10511766</v>
      </c>
      <c r="D5048">
        <v>95</v>
      </c>
      <c r="E5048" t="s">
        <v>17190</v>
      </c>
      <c r="F5048">
        <v>0</v>
      </c>
      <c r="G5048" t="s">
        <v>17191</v>
      </c>
      <c r="H5048" t="s">
        <v>34538</v>
      </c>
      <c r="I5048">
        <v>21</v>
      </c>
      <c r="J5048">
        <v>10521553</v>
      </c>
      <c r="K5048">
        <v>10606140</v>
      </c>
      <c r="L5048">
        <v>84588</v>
      </c>
      <c r="M5048">
        <v>1</v>
      </c>
      <c r="N5048">
        <v>7179</v>
      </c>
      <c r="O5048" t="s">
        <v>17189</v>
      </c>
      <c r="P5048">
        <v>-9787</v>
      </c>
      <c r="Q5048" t="s">
        <v>17183</v>
      </c>
      <c r="R5048" t="s">
        <v>17184</v>
      </c>
      <c r="S5048" t="s">
        <v>34537</v>
      </c>
      <c r="T5048">
        <v>1</v>
      </c>
      <c r="U5048">
        <v>1</v>
      </c>
      <c r="V5048">
        <v>-0.42000995989927398</v>
      </c>
      <c r="W5048">
        <v>0.29261482077562401</v>
      </c>
      <c r="X5048">
        <v>0.704072456322962</v>
      </c>
      <c r="Y5048">
        <v>24.8473241347567</v>
      </c>
      <c r="Z5048">
        <v>0.65379035313853895</v>
      </c>
      <c r="AA5048">
        <v>0.84521697243271998</v>
      </c>
      <c r="AB5048">
        <v>-1.38348403607892</v>
      </c>
      <c r="AC5048">
        <v>0.27780950890804001</v>
      </c>
      <c r="AD5048">
        <v>0.68253123924728298</v>
      </c>
      <c r="AE5048">
        <v>25.113261224378299</v>
      </c>
      <c r="AF5048">
        <v>0.64997455747578503</v>
      </c>
      <c r="AG5048">
        <v>0.80674443595273604</v>
      </c>
      <c r="AH5048">
        <v>0.50960067818733401</v>
      </c>
      <c r="AI5048">
        <v>0.59609816080359102</v>
      </c>
      <c r="AJ5048">
        <v>0.78121606160956403</v>
      </c>
      <c r="AK5048">
        <v>0.65399058142570698</v>
      </c>
    </row>
    <row r="5049" spans="1:37" x14ac:dyDescent="0.2">
      <c r="A5049" t="s">
        <v>17044</v>
      </c>
      <c r="B5049">
        <v>10520478</v>
      </c>
      <c r="C5049">
        <v>10520659</v>
      </c>
      <c r="D5049">
        <v>182</v>
      </c>
      <c r="E5049" t="s">
        <v>17192</v>
      </c>
      <c r="F5049">
        <v>3</v>
      </c>
      <c r="G5049" t="s">
        <v>17193</v>
      </c>
      <c r="H5049" t="s">
        <v>30987</v>
      </c>
      <c r="I5049">
        <v>21</v>
      </c>
      <c r="J5049">
        <v>10521553</v>
      </c>
      <c r="K5049">
        <v>10606140</v>
      </c>
      <c r="L5049">
        <v>84588</v>
      </c>
      <c r="M5049">
        <v>1</v>
      </c>
      <c r="N5049">
        <v>7179</v>
      </c>
      <c r="O5049" t="s">
        <v>17189</v>
      </c>
      <c r="P5049">
        <v>-894</v>
      </c>
      <c r="Q5049" t="s">
        <v>17183</v>
      </c>
      <c r="R5049" t="s">
        <v>17184</v>
      </c>
      <c r="S5049" t="s">
        <v>34537</v>
      </c>
      <c r="T5049">
        <v>0.17308923567461099</v>
      </c>
      <c r="U5049">
        <v>0.603102917160658</v>
      </c>
      <c r="V5049">
        <v>-23.359432728965501</v>
      </c>
      <c r="W5049">
        <v>0.29261482077562401</v>
      </c>
      <c r="X5049">
        <v>0.704072456322962</v>
      </c>
      <c r="Y5049">
        <v>22.652757786892899</v>
      </c>
      <c r="Z5049">
        <v>5.50355599158565E-2</v>
      </c>
      <c r="AA5049">
        <v>0.72610664078822296</v>
      </c>
      <c r="AB5049">
        <v>-23.359432728965501</v>
      </c>
      <c r="AC5049">
        <v>0.27780950890804001</v>
      </c>
      <c r="AD5049">
        <v>0.68253123924728298</v>
      </c>
      <c r="AE5049">
        <v>22.503822746821701</v>
      </c>
      <c r="AF5049">
        <v>0.32549523997010099</v>
      </c>
      <c r="AG5049">
        <v>0.70473078222419605</v>
      </c>
      <c r="AH5049">
        <v>-22.429822178145201</v>
      </c>
      <c r="AI5049">
        <v>0.56157887380500204</v>
      </c>
      <c r="AJ5049">
        <v>0.78121606160956403</v>
      </c>
      <c r="AK5049">
        <v>1.4594237071164</v>
      </c>
    </row>
    <row r="5050" spans="1:37" x14ac:dyDescent="0.2">
      <c r="A5050" t="s">
        <v>17044</v>
      </c>
      <c r="B5050">
        <v>13037257</v>
      </c>
      <c r="C5050">
        <v>13037418</v>
      </c>
      <c r="D5050">
        <v>162</v>
      </c>
      <c r="E5050" t="s">
        <v>17194</v>
      </c>
      <c r="F5050">
        <v>8</v>
      </c>
      <c r="G5050" t="s">
        <v>17195</v>
      </c>
      <c r="H5050" t="s">
        <v>30987</v>
      </c>
      <c r="I5050">
        <v>21</v>
      </c>
      <c r="J5050">
        <v>13038160</v>
      </c>
      <c r="K5050">
        <v>13052118</v>
      </c>
      <c r="L5050">
        <v>13959</v>
      </c>
      <c r="M5050">
        <v>1</v>
      </c>
      <c r="N5050">
        <v>149992</v>
      </c>
      <c r="O5050" t="s">
        <v>17196</v>
      </c>
      <c r="P5050">
        <v>-742</v>
      </c>
      <c r="Q5050" t="s">
        <v>40</v>
      </c>
      <c r="R5050" t="s">
        <v>17197</v>
      </c>
      <c r="S5050" t="s">
        <v>34539</v>
      </c>
      <c r="T5050">
        <v>0.152084254673993</v>
      </c>
      <c r="U5050">
        <v>0.603102917160658</v>
      </c>
      <c r="V5050">
        <v>25.358558844611998</v>
      </c>
      <c r="W5050">
        <v>0.20525741147413201</v>
      </c>
      <c r="X5050">
        <v>0.704072456322962</v>
      </c>
      <c r="Y5050">
        <v>-25.1569249884725</v>
      </c>
      <c r="Z5050">
        <v>0.306975110376564</v>
      </c>
      <c r="AA5050">
        <v>0.72610664078822296</v>
      </c>
      <c r="AB5050">
        <v>24.395084752494601</v>
      </c>
      <c r="AC5050">
        <v>7.0489011448141195E-2</v>
      </c>
      <c r="AD5050">
        <v>0.57684129297949804</v>
      </c>
      <c r="AE5050">
        <v>-25.1569249884725</v>
      </c>
      <c r="AF5050">
        <v>4.6407610929182198E-2</v>
      </c>
      <c r="AG5050">
        <v>0.476038960109122</v>
      </c>
      <c r="AH5050">
        <v>25.358558844611998</v>
      </c>
      <c r="AI5050">
        <v>0.35038410267202102</v>
      </c>
      <c r="AJ5050">
        <v>0.78121606160956403</v>
      </c>
      <c r="AK5050">
        <v>-24.288169553608199</v>
      </c>
    </row>
    <row r="5051" spans="1:37" x14ac:dyDescent="0.2">
      <c r="A5051" t="s">
        <v>17044</v>
      </c>
      <c r="B5051">
        <v>13037421</v>
      </c>
      <c r="C5051">
        <v>13037563</v>
      </c>
      <c r="D5051">
        <v>143</v>
      </c>
      <c r="E5051" t="s">
        <v>17198</v>
      </c>
      <c r="F5051">
        <v>13</v>
      </c>
      <c r="G5051" t="s">
        <v>17199</v>
      </c>
      <c r="H5051" t="s">
        <v>30987</v>
      </c>
      <c r="I5051">
        <v>21</v>
      </c>
      <c r="J5051">
        <v>13038160</v>
      </c>
      <c r="K5051">
        <v>13052118</v>
      </c>
      <c r="L5051">
        <v>13959</v>
      </c>
      <c r="M5051">
        <v>1</v>
      </c>
      <c r="N5051">
        <v>149992</v>
      </c>
      <c r="O5051" t="s">
        <v>17196</v>
      </c>
      <c r="P5051">
        <v>-597</v>
      </c>
      <c r="Q5051" t="s">
        <v>40</v>
      </c>
      <c r="R5051" t="s">
        <v>17197</v>
      </c>
      <c r="S5051" t="s">
        <v>34539</v>
      </c>
      <c r="T5051">
        <v>0.152084254673993</v>
      </c>
      <c r="U5051">
        <v>0.603102917160658</v>
      </c>
      <c r="V5051">
        <v>25.358558844611998</v>
      </c>
      <c r="W5051">
        <v>0.20525741147413201</v>
      </c>
      <c r="X5051">
        <v>0.704072456322962</v>
      </c>
      <c r="Y5051">
        <v>-25.1569249884725</v>
      </c>
      <c r="Z5051">
        <v>0.306975110376564</v>
      </c>
      <c r="AA5051">
        <v>0.72610664078822296</v>
      </c>
      <c r="AB5051">
        <v>24.395084752494601</v>
      </c>
      <c r="AC5051">
        <v>7.0489011448141195E-2</v>
      </c>
      <c r="AD5051">
        <v>0.57684129297949804</v>
      </c>
      <c r="AE5051">
        <v>-25.1569249884725</v>
      </c>
      <c r="AF5051">
        <v>4.6407610929182198E-2</v>
      </c>
      <c r="AG5051">
        <v>0.476038960109122</v>
      </c>
      <c r="AH5051">
        <v>25.358558844611998</v>
      </c>
      <c r="AI5051">
        <v>0.35038410267202102</v>
      </c>
      <c r="AJ5051">
        <v>0.78121606160956403</v>
      </c>
      <c r="AK5051">
        <v>-24.288169553608199</v>
      </c>
    </row>
    <row r="5052" spans="1:37" x14ac:dyDescent="0.2">
      <c r="A5052" t="s">
        <v>17044</v>
      </c>
      <c r="B5052">
        <v>13037563</v>
      </c>
      <c r="C5052">
        <v>13037705</v>
      </c>
      <c r="D5052">
        <v>143</v>
      </c>
      <c r="E5052" t="s">
        <v>17200</v>
      </c>
      <c r="F5052">
        <v>5</v>
      </c>
      <c r="G5052" t="s">
        <v>17201</v>
      </c>
      <c r="H5052" t="s">
        <v>30987</v>
      </c>
      <c r="I5052">
        <v>21</v>
      </c>
      <c r="J5052">
        <v>13038160</v>
      </c>
      <c r="K5052">
        <v>13052118</v>
      </c>
      <c r="L5052">
        <v>13959</v>
      </c>
      <c r="M5052">
        <v>1</v>
      </c>
      <c r="N5052">
        <v>149992</v>
      </c>
      <c r="O5052" t="s">
        <v>17196</v>
      </c>
      <c r="P5052">
        <v>-455</v>
      </c>
      <c r="Q5052" t="s">
        <v>40</v>
      </c>
      <c r="R5052" t="s">
        <v>17197</v>
      </c>
      <c r="S5052" t="s">
        <v>34539</v>
      </c>
      <c r="T5052">
        <v>7.3374270299014499E-2</v>
      </c>
      <c r="U5052">
        <v>0.603102917160658</v>
      </c>
      <c r="V5052">
        <v>25.716045763554199</v>
      </c>
      <c r="W5052">
        <v>0.69201225521665499</v>
      </c>
      <c r="X5052">
        <v>0.95159051474143896</v>
      </c>
      <c r="Y5052">
        <v>-0.36856238859733298</v>
      </c>
      <c r="Z5052">
        <v>0.203350924423461</v>
      </c>
      <c r="AA5052">
        <v>0.72610664078822296</v>
      </c>
      <c r="AB5052">
        <v>24.752571664444801</v>
      </c>
      <c r="AC5052">
        <v>0.30184355666711699</v>
      </c>
      <c r="AD5052">
        <v>0.68253123924728298</v>
      </c>
      <c r="AE5052">
        <v>-1.36856232487035</v>
      </c>
      <c r="AF5052">
        <v>1.3497623430991999E-2</v>
      </c>
      <c r="AG5052">
        <v>0.476038960109122</v>
      </c>
      <c r="AH5052">
        <v>25.716045763554199</v>
      </c>
      <c r="AI5052">
        <v>0.95029317176085903</v>
      </c>
      <c r="AJ5052">
        <v>0.98621344597861504</v>
      </c>
      <c r="AK5052">
        <v>0.50019303734877196</v>
      </c>
    </row>
    <row r="5053" spans="1:37" x14ac:dyDescent="0.2">
      <c r="A5053" t="s">
        <v>17044</v>
      </c>
      <c r="B5053">
        <v>13789775</v>
      </c>
      <c r="C5053">
        <v>13790041</v>
      </c>
      <c r="D5053">
        <v>267</v>
      </c>
      <c r="E5053" t="s">
        <v>17202</v>
      </c>
      <c r="F5053">
        <v>1</v>
      </c>
      <c r="G5053" t="s">
        <v>17203</v>
      </c>
      <c r="H5053" t="s">
        <v>31000</v>
      </c>
      <c r="I5053">
        <v>21</v>
      </c>
      <c r="J5053">
        <v>13846759</v>
      </c>
      <c r="K5053">
        <v>13848205</v>
      </c>
      <c r="L5053">
        <v>1447</v>
      </c>
      <c r="M5053">
        <v>2</v>
      </c>
      <c r="N5053">
        <v>54055</v>
      </c>
      <c r="O5053" t="s">
        <v>17204</v>
      </c>
      <c r="P5053">
        <v>58164</v>
      </c>
      <c r="Q5053" t="s">
        <v>17205</v>
      </c>
      <c r="R5053" t="s">
        <v>17206</v>
      </c>
      <c r="S5053" t="s">
        <v>34540</v>
      </c>
      <c r="T5053">
        <v>0.152084254673993</v>
      </c>
      <c r="U5053">
        <v>0.603102917160658</v>
      </c>
      <c r="V5053">
        <v>24.203464536094799</v>
      </c>
      <c r="W5053">
        <v>0.38920677604595899</v>
      </c>
      <c r="X5053">
        <v>0.704072456322962</v>
      </c>
      <c r="Y5053">
        <v>-23.881119153780102</v>
      </c>
      <c r="Z5053">
        <v>0.306975110376564</v>
      </c>
      <c r="AA5053">
        <v>0.72610664078822296</v>
      </c>
      <c r="AB5053">
        <v>23.239990483066201</v>
      </c>
      <c r="AC5053">
        <v>0.71753805159658501</v>
      </c>
      <c r="AD5053">
        <v>0.87989882095915395</v>
      </c>
      <c r="AE5053">
        <v>-4.2427181683321704</v>
      </c>
      <c r="AF5053">
        <v>4.6407610929182198E-2</v>
      </c>
      <c r="AG5053">
        <v>0.476038960109122</v>
      </c>
      <c r="AH5053">
        <v>24.203464536094799</v>
      </c>
      <c r="AI5053">
        <v>0.35038410267202102</v>
      </c>
      <c r="AJ5053">
        <v>0.78121606160956403</v>
      </c>
      <c r="AK5053">
        <v>-23.133075290351702</v>
      </c>
    </row>
    <row r="5054" spans="1:37" x14ac:dyDescent="0.2">
      <c r="A5054" t="s">
        <v>17044</v>
      </c>
      <c r="B5054">
        <v>15218397</v>
      </c>
      <c r="C5054">
        <v>15218582</v>
      </c>
      <c r="D5054">
        <v>186</v>
      </c>
      <c r="E5054" t="s">
        <v>17207</v>
      </c>
      <c r="F5054">
        <v>6</v>
      </c>
      <c r="G5054" t="s">
        <v>17208</v>
      </c>
      <c r="H5054" t="s">
        <v>34541</v>
      </c>
      <c r="I5054">
        <v>21</v>
      </c>
      <c r="J5054">
        <v>15263421</v>
      </c>
      <c r="K5054">
        <v>15283727</v>
      </c>
      <c r="L5054">
        <v>20307</v>
      </c>
      <c r="M5054">
        <v>2</v>
      </c>
      <c r="N5054">
        <v>105369292</v>
      </c>
      <c r="O5054" t="s">
        <v>17209</v>
      </c>
      <c r="P5054">
        <v>65145</v>
      </c>
      <c r="Q5054" t="s">
        <v>17210</v>
      </c>
      <c r="R5054" t="s">
        <v>17211</v>
      </c>
      <c r="S5054" t="s">
        <v>34542</v>
      </c>
      <c r="T5054" t="s">
        <v>40</v>
      </c>
      <c r="U5054" t="s">
        <v>40</v>
      </c>
      <c r="V5054">
        <v>0</v>
      </c>
      <c r="W5054">
        <v>0.29261482077562401</v>
      </c>
      <c r="X5054">
        <v>0.704072456322962</v>
      </c>
      <c r="Y5054">
        <v>23.659436419642599</v>
      </c>
      <c r="Z5054">
        <v>0.48464167878831399</v>
      </c>
      <c r="AA5054">
        <v>0.84435025072159198</v>
      </c>
      <c r="AB5054">
        <v>22.6219618288414</v>
      </c>
      <c r="AC5054">
        <v>0.45677901822897599</v>
      </c>
      <c r="AD5054">
        <v>0.82872126865393902</v>
      </c>
      <c r="AE5054">
        <v>22.659436528529199</v>
      </c>
      <c r="AF5054">
        <v>0.501741946288212</v>
      </c>
      <c r="AG5054">
        <v>0.80674443595273604</v>
      </c>
      <c r="AH5054">
        <v>-22.585435958547201</v>
      </c>
      <c r="AI5054">
        <v>0.14667288820271701</v>
      </c>
      <c r="AJ5054">
        <v>0.78121606160956403</v>
      </c>
      <c r="AK5054">
        <v>23.659436419642599</v>
      </c>
    </row>
    <row r="5055" spans="1:37" x14ac:dyDescent="0.2">
      <c r="A5055" t="s">
        <v>17044</v>
      </c>
      <c r="B5055">
        <v>15218582</v>
      </c>
      <c r="C5055">
        <v>15218767</v>
      </c>
      <c r="D5055">
        <v>186</v>
      </c>
      <c r="E5055" t="s">
        <v>17212</v>
      </c>
      <c r="F5055">
        <v>11</v>
      </c>
      <c r="G5055" t="s">
        <v>17213</v>
      </c>
      <c r="H5055" t="s">
        <v>34541</v>
      </c>
      <c r="I5055">
        <v>21</v>
      </c>
      <c r="J5055">
        <v>15263421</v>
      </c>
      <c r="K5055">
        <v>15283727</v>
      </c>
      <c r="L5055">
        <v>20307</v>
      </c>
      <c r="M5055">
        <v>2</v>
      </c>
      <c r="N5055">
        <v>105369292</v>
      </c>
      <c r="O5055" t="s">
        <v>17209</v>
      </c>
      <c r="P5055">
        <v>64960</v>
      </c>
      <c r="Q5055" t="s">
        <v>17210</v>
      </c>
      <c r="R5055" t="s">
        <v>17211</v>
      </c>
      <c r="S5055" t="s">
        <v>34542</v>
      </c>
      <c r="T5055" t="s">
        <v>40</v>
      </c>
      <c r="U5055" t="s">
        <v>40</v>
      </c>
      <c r="V5055">
        <v>0</v>
      </c>
      <c r="W5055">
        <v>0.29261482077562401</v>
      </c>
      <c r="X5055">
        <v>0.704072456322962</v>
      </c>
      <c r="Y5055">
        <v>23.659436419642599</v>
      </c>
      <c r="Z5055">
        <v>0.48464167878831399</v>
      </c>
      <c r="AA5055">
        <v>0.84435025072159198</v>
      </c>
      <c r="AB5055">
        <v>22.6219618288414</v>
      </c>
      <c r="AC5055">
        <v>0.45677901822897599</v>
      </c>
      <c r="AD5055">
        <v>0.82872126865393902</v>
      </c>
      <c r="AE5055">
        <v>22.659436528529199</v>
      </c>
      <c r="AF5055">
        <v>0.501741946288212</v>
      </c>
      <c r="AG5055">
        <v>0.80674443595273604</v>
      </c>
      <c r="AH5055">
        <v>-22.585435958547201</v>
      </c>
      <c r="AI5055">
        <v>0.14667288820271701</v>
      </c>
      <c r="AJ5055">
        <v>0.78121606160956403</v>
      </c>
      <c r="AK5055">
        <v>23.659436419642599</v>
      </c>
    </row>
    <row r="5056" spans="1:37" x14ac:dyDescent="0.2">
      <c r="A5056" t="s">
        <v>17044</v>
      </c>
      <c r="B5056">
        <v>17808296</v>
      </c>
      <c r="C5056">
        <v>17808441</v>
      </c>
      <c r="D5056">
        <v>146</v>
      </c>
      <c r="E5056" t="s">
        <v>17214</v>
      </c>
      <c r="F5056">
        <v>0</v>
      </c>
      <c r="G5056" t="s">
        <v>17215</v>
      </c>
      <c r="H5056" t="s">
        <v>34543</v>
      </c>
      <c r="I5056">
        <v>21</v>
      </c>
      <c r="J5056">
        <v>17795208</v>
      </c>
      <c r="K5056">
        <v>17819019</v>
      </c>
      <c r="L5056">
        <v>23812</v>
      </c>
      <c r="M5056">
        <v>2</v>
      </c>
      <c r="N5056">
        <v>54149</v>
      </c>
      <c r="O5056" t="s">
        <v>17216</v>
      </c>
      <c r="P5056">
        <v>10578</v>
      </c>
      <c r="Q5056" t="s">
        <v>17217</v>
      </c>
      <c r="R5056" t="s">
        <v>17218</v>
      </c>
      <c r="S5056" t="s">
        <v>34544</v>
      </c>
      <c r="T5056">
        <v>0.152084254673993</v>
      </c>
      <c r="U5056">
        <v>0.603102917160658</v>
      </c>
      <c r="V5056">
        <v>24.202103087069801</v>
      </c>
      <c r="W5056">
        <v>0.69201225521665499</v>
      </c>
      <c r="X5056">
        <v>0.95159051474143896</v>
      </c>
      <c r="Y5056">
        <v>-0.72697609434684296</v>
      </c>
      <c r="Z5056">
        <v>0.203350924423461</v>
      </c>
      <c r="AA5056">
        <v>0.72610664078822296</v>
      </c>
      <c r="AB5056">
        <v>23.368524223753699</v>
      </c>
      <c r="AC5056">
        <v>0.615069744472027</v>
      </c>
      <c r="AD5056">
        <v>0.87989882095915395</v>
      </c>
      <c r="AE5056">
        <v>-1.4775067439166201</v>
      </c>
      <c r="AF5056">
        <v>0.22065000948199101</v>
      </c>
      <c r="AG5056">
        <v>0.68151250837662902</v>
      </c>
      <c r="AH5056">
        <v>4.40790993861137</v>
      </c>
      <c r="AI5056">
        <v>0.81350599864527495</v>
      </c>
      <c r="AJ5056">
        <v>0.94390293416205995</v>
      </c>
      <c r="AK5056">
        <v>1.18841126816366E-2</v>
      </c>
    </row>
    <row r="5057" spans="1:37" x14ac:dyDescent="0.2">
      <c r="A5057" t="s">
        <v>17044</v>
      </c>
      <c r="B5057">
        <v>17808441</v>
      </c>
      <c r="C5057">
        <v>17808586</v>
      </c>
      <c r="D5057">
        <v>146</v>
      </c>
      <c r="E5057" t="s">
        <v>17219</v>
      </c>
      <c r="F5057">
        <v>1</v>
      </c>
      <c r="G5057" t="s">
        <v>17220</v>
      </c>
      <c r="H5057" t="s">
        <v>34543</v>
      </c>
      <c r="I5057">
        <v>21</v>
      </c>
      <c r="J5057">
        <v>17795208</v>
      </c>
      <c r="K5057">
        <v>17819019</v>
      </c>
      <c r="L5057">
        <v>23812</v>
      </c>
      <c r="M5057">
        <v>2</v>
      </c>
      <c r="N5057">
        <v>54149</v>
      </c>
      <c r="O5057" t="s">
        <v>17216</v>
      </c>
      <c r="P5057">
        <v>10433</v>
      </c>
      <c r="Q5057" t="s">
        <v>17217</v>
      </c>
      <c r="R5057" t="s">
        <v>17218</v>
      </c>
      <c r="S5057" t="s">
        <v>34544</v>
      </c>
      <c r="T5057">
        <v>0.152084254673993</v>
      </c>
      <c r="U5057">
        <v>0.603102917160658</v>
      </c>
      <c r="V5057">
        <v>24.202103087069801</v>
      </c>
      <c r="W5057">
        <v>0.69201225521665499</v>
      </c>
      <c r="X5057">
        <v>0.95159051474143896</v>
      </c>
      <c r="Y5057">
        <v>-0.72697609434684296</v>
      </c>
      <c r="Z5057">
        <v>0.203350924423461</v>
      </c>
      <c r="AA5057">
        <v>0.72610664078822296</v>
      </c>
      <c r="AB5057">
        <v>23.368524223753699</v>
      </c>
      <c r="AC5057">
        <v>0.615069744472027</v>
      </c>
      <c r="AD5057">
        <v>0.87989882095915395</v>
      </c>
      <c r="AE5057">
        <v>-1.4775067439166201</v>
      </c>
      <c r="AF5057">
        <v>0.22065000948199101</v>
      </c>
      <c r="AG5057">
        <v>0.68151250837662902</v>
      </c>
      <c r="AH5057">
        <v>4.40790993861137</v>
      </c>
      <c r="AI5057">
        <v>0.81350599864527495</v>
      </c>
      <c r="AJ5057">
        <v>0.94390293416205995</v>
      </c>
      <c r="AK5057">
        <v>1.18841126816366E-2</v>
      </c>
    </row>
    <row r="5058" spans="1:37" x14ac:dyDescent="0.2">
      <c r="A5058" t="s">
        <v>17044</v>
      </c>
      <c r="B5058">
        <v>19160251</v>
      </c>
      <c r="C5058">
        <v>19160395</v>
      </c>
      <c r="D5058">
        <v>145</v>
      </c>
      <c r="E5058" t="s">
        <v>17221</v>
      </c>
      <c r="F5058">
        <v>1</v>
      </c>
      <c r="G5058" t="s">
        <v>17222</v>
      </c>
      <c r="H5058" t="s">
        <v>31000</v>
      </c>
      <c r="I5058">
        <v>21</v>
      </c>
      <c r="J5058">
        <v>19130523</v>
      </c>
      <c r="K5058">
        <v>19134423</v>
      </c>
      <c r="L5058">
        <v>3901</v>
      </c>
      <c r="M5058">
        <v>1</v>
      </c>
      <c r="N5058">
        <v>107985490</v>
      </c>
      <c r="O5058" t="s">
        <v>17223</v>
      </c>
      <c r="P5058">
        <v>29728</v>
      </c>
      <c r="Q5058" t="s">
        <v>40</v>
      </c>
      <c r="R5058" t="s">
        <v>17224</v>
      </c>
      <c r="S5058" t="s">
        <v>34545</v>
      </c>
      <c r="T5058">
        <v>0.50425152027716802</v>
      </c>
      <c r="U5058">
        <v>0.78288571403930396</v>
      </c>
      <c r="V5058">
        <v>-0.37884321767874901</v>
      </c>
      <c r="W5058">
        <v>0.245429806296942</v>
      </c>
      <c r="X5058">
        <v>0.704072456322962</v>
      </c>
      <c r="Y5058">
        <v>-0.496729301026333</v>
      </c>
      <c r="Z5058">
        <v>0.72062232528752002</v>
      </c>
      <c r="AA5058">
        <v>0.86366160029266303</v>
      </c>
      <c r="AB5058">
        <v>-0.11916696967496</v>
      </c>
      <c r="AC5058">
        <v>0.583700357420045</v>
      </c>
      <c r="AD5058">
        <v>0.87989882095915395</v>
      </c>
      <c r="AE5058">
        <v>-0.20969213065580999</v>
      </c>
      <c r="AF5058">
        <v>0.51589661729292602</v>
      </c>
      <c r="AG5058">
        <v>0.80674443595273604</v>
      </c>
      <c r="AH5058">
        <v>-0.43289170303157198</v>
      </c>
      <c r="AI5058">
        <v>0.181742182296875</v>
      </c>
      <c r="AJ5058">
        <v>0.78121606160956403</v>
      </c>
      <c r="AK5058">
        <v>-0.51019682131210498</v>
      </c>
    </row>
    <row r="5059" spans="1:37" x14ac:dyDescent="0.2">
      <c r="A5059" t="s">
        <v>17044</v>
      </c>
      <c r="B5059">
        <v>20545167</v>
      </c>
      <c r="C5059">
        <v>20545309</v>
      </c>
      <c r="D5059">
        <v>143</v>
      </c>
      <c r="E5059" t="s">
        <v>17225</v>
      </c>
      <c r="F5059">
        <v>10</v>
      </c>
      <c r="G5059" t="s">
        <v>17226</v>
      </c>
      <c r="H5059" t="s">
        <v>31000</v>
      </c>
      <c r="I5059">
        <v>21</v>
      </c>
      <c r="J5059">
        <v>20742921</v>
      </c>
      <c r="K5059">
        <v>20778466</v>
      </c>
      <c r="L5059">
        <v>35546</v>
      </c>
      <c r="M5059">
        <v>2</v>
      </c>
      <c r="N5059">
        <v>387486</v>
      </c>
      <c r="O5059" t="s">
        <v>17227</v>
      </c>
      <c r="P5059">
        <v>233157</v>
      </c>
      <c r="Q5059" t="s">
        <v>17228</v>
      </c>
      <c r="R5059" t="s">
        <v>17229</v>
      </c>
      <c r="S5059" t="s">
        <v>34546</v>
      </c>
      <c r="T5059">
        <v>0.97213403838398904</v>
      </c>
      <c r="U5059">
        <v>1</v>
      </c>
      <c r="V5059">
        <v>0.394256346899787</v>
      </c>
      <c r="W5059">
        <v>0.29261482077562401</v>
      </c>
      <c r="X5059">
        <v>0.704072456322962</v>
      </c>
      <c r="Y5059">
        <v>23.262361729626001</v>
      </c>
      <c r="Z5059">
        <v>0.69013698642955401</v>
      </c>
      <c r="AA5059">
        <v>0.84521697243271998</v>
      </c>
      <c r="AB5059">
        <v>-0.56921763368939104</v>
      </c>
      <c r="AC5059">
        <v>0.27780950890804001</v>
      </c>
      <c r="AD5059">
        <v>0.68253123924728298</v>
      </c>
      <c r="AE5059">
        <v>23.109497208780699</v>
      </c>
      <c r="AF5059">
        <v>0.61410715005536498</v>
      </c>
      <c r="AG5059">
        <v>0.80674443595273604</v>
      </c>
      <c r="AH5059">
        <v>1.32386683953521</v>
      </c>
      <c r="AI5059">
        <v>0.56157887380500204</v>
      </c>
      <c r="AJ5059">
        <v>0.78121606160956403</v>
      </c>
      <c r="AK5059">
        <v>1.4682567224318599</v>
      </c>
    </row>
    <row r="5060" spans="1:37" x14ac:dyDescent="0.2">
      <c r="A5060" t="s">
        <v>17044</v>
      </c>
      <c r="B5060">
        <v>22818661</v>
      </c>
      <c r="C5060">
        <v>22818824</v>
      </c>
      <c r="D5060">
        <v>164</v>
      </c>
      <c r="E5060" t="s">
        <v>17230</v>
      </c>
      <c r="F5060">
        <v>3</v>
      </c>
      <c r="G5060" t="s">
        <v>17231</v>
      </c>
      <c r="H5060" t="s">
        <v>31000</v>
      </c>
      <c r="I5060">
        <v>21</v>
      </c>
      <c r="J5060">
        <v>23079284</v>
      </c>
      <c r="K5060">
        <v>23079392</v>
      </c>
      <c r="L5060">
        <v>109</v>
      </c>
      <c r="M5060">
        <v>1</v>
      </c>
      <c r="N5060">
        <v>102466967</v>
      </c>
      <c r="O5060" t="s">
        <v>17232</v>
      </c>
      <c r="P5060">
        <v>-260460</v>
      </c>
      <c r="Q5060" t="s">
        <v>17233</v>
      </c>
      <c r="R5060" t="s">
        <v>17234</v>
      </c>
      <c r="S5060" t="s">
        <v>34547</v>
      </c>
      <c r="T5060">
        <v>0.54421053469192604</v>
      </c>
      <c r="U5060">
        <v>0.80321479550967601</v>
      </c>
      <c r="V5060">
        <v>1.09656674624738</v>
      </c>
      <c r="W5060">
        <v>0.47227206410946598</v>
      </c>
      <c r="X5060">
        <v>0.76972988596612002</v>
      </c>
      <c r="Y5060">
        <v>1.7173049696381399</v>
      </c>
      <c r="Z5060">
        <v>0.47690667696080002</v>
      </c>
      <c r="AA5060">
        <v>0.84435025072159198</v>
      </c>
      <c r="AB5060">
        <v>0.86515640680593098</v>
      </c>
      <c r="AC5060">
        <v>0.95011731855419801</v>
      </c>
      <c r="AD5060">
        <v>0.960571817865013</v>
      </c>
      <c r="AE5060">
        <v>0.71730499986713603</v>
      </c>
      <c r="AF5060">
        <v>0.73123338343369804</v>
      </c>
      <c r="AG5060">
        <v>0.86437216336234302</v>
      </c>
      <c r="AH5060">
        <v>0.79583061189432702</v>
      </c>
      <c r="AI5060">
        <v>0.145192630196497</v>
      </c>
      <c r="AJ5060">
        <v>0.78121606160956403</v>
      </c>
      <c r="AK5060">
        <v>2.5860603542472802</v>
      </c>
    </row>
    <row r="5061" spans="1:37" x14ac:dyDescent="0.2">
      <c r="A5061" t="s">
        <v>17044</v>
      </c>
      <c r="B5061">
        <v>22818824</v>
      </c>
      <c r="C5061">
        <v>22818987</v>
      </c>
      <c r="D5061">
        <v>164</v>
      </c>
      <c r="E5061" t="s">
        <v>17235</v>
      </c>
      <c r="F5061">
        <v>10</v>
      </c>
      <c r="G5061" t="s">
        <v>17236</v>
      </c>
      <c r="H5061" t="s">
        <v>31000</v>
      </c>
      <c r="I5061">
        <v>21</v>
      </c>
      <c r="J5061">
        <v>23079284</v>
      </c>
      <c r="K5061">
        <v>23079392</v>
      </c>
      <c r="L5061">
        <v>109</v>
      </c>
      <c r="M5061">
        <v>1</v>
      </c>
      <c r="N5061">
        <v>102466967</v>
      </c>
      <c r="O5061" t="s">
        <v>17232</v>
      </c>
      <c r="P5061">
        <v>-260297</v>
      </c>
      <c r="Q5061" t="s">
        <v>17233</v>
      </c>
      <c r="R5061" t="s">
        <v>17234</v>
      </c>
      <c r="S5061" t="s">
        <v>34547</v>
      </c>
      <c r="T5061">
        <v>0.97213403838398904</v>
      </c>
      <c r="U5061">
        <v>1</v>
      </c>
      <c r="V5061">
        <v>0.96357883719990101</v>
      </c>
      <c r="W5061">
        <v>0.21487136447640501</v>
      </c>
      <c r="X5061">
        <v>0.704072456322962</v>
      </c>
      <c r="Y5061">
        <v>2.2536366649039099</v>
      </c>
      <c r="Z5061">
        <v>0.66713806400786302</v>
      </c>
      <c r="AA5061">
        <v>0.84521697243271998</v>
      </c>
      <c r="AB5061">
        <v>1.08491746227604</v>
      </c>
      <c r="AC5061">
        <v>0.59090205226999604</v>
      </c>
      <c r="AD5061">
        <v>0.87989882095915395</v>
      </c>
      <c r="AE5061">
        <v>1.2536366894856099</v>
      </c>
      <c r="AF5061">
        <v>0.74414648978297804</v>
      </c>
      <c r="AG5061">
        <v>0.86906519844104402</v>
      </c>
      <c r="AH5061">
        <v>0.26923170635007199</v>
      </c>
      <c r="AI5061">
        <v>5.2175397303601399E-2</v>
      </c>
      <c r="AJ5061">
        <v>0.78121606160956403</v>
      </c>
      <c r="AK5061">
        <v>3.12239203478671</v>
      </c>
    </row>
    <row r="5062" spans="1:37" x14ac:dyDescent="0.2">
      <c r="A5062" t="s">
        <v>17044</v>
      </c>
      <c r="B5062">
        <v>25455491</v>
      </c>
      <c r="C5062">
        <v>25455633</v>
      </c>
      <c r="D5062">
        <v>143</v>
      </c>
      <c r="E5062" t="s">
        <v>17237</v>
      </c>
      <c r="F5062">
        <v>0</v>
      </c>
      <c r="G5062" t="s">
        <v>17238</v>
      </c>
      <c r="H5062" t="s">
        <v>31000</v>
      </c>
      <c r="I5062">
        <v>21</v>
      </c>
      <c r="J5062">
        <v>25385820</v>
      </c>
      <c r="K5062">
        <v>25431701</v>
      </c>
      <c r="L5062">
        <v>45882</v>
      </c>
      <c r="M5062">
        <v>2</v>
      </c>
      <c r="N5062">
        <v>54072</v>
      </c>
      <c r="O5062" t="s">
        <v>17239</v>
      </c>
      <c r="P5062">
        <v>-23790</v>
      </c>
      <c r="Q5062" t="s">
        <v>17240</v>
      </c>
      <c r="R5062" t="s">
        <v>17241</v>
      </c>
      <c r="S5062" t="s">
        <v>34548</v>
      </c>
      <c r="T5062">
        <v>0.35387198439864398</v>
      </c>
      <c r="U5062">
        <v>0.603102917160658</v>
      </c>
      <c r="V5062">
        <v>-24.536750896905801</v>
      </c>
      <c r="W5062">
        <v>0.38920677604595899</v>
      </c>
      <c r="X5062">
        <v>0.704072456322962</v>
      </c>
      <c r="Y5062">
        <v>-24.4055063692728</v>
      </c>
      <c r="Z5062">
        <v>0.184235113180511</v>
      </c>
      <c r="AA5062">
        <v>0.72610664078822296</v>
      </c>
      <c r="AB5062">
        <v>-24.536750896905801</v>
      </c>
      <c r="AC5062">
        <v>0.21073619169722799</v>
      </c>
      <c r="AD5062">
        <v>0.68253123924728298</v>
      </c>
      <c r="AE5062">
        <v>-24.4055063692728</v>
      </c>
      <c r="AF5062">
        <v>0.501741946288212</v>
      </c>
      <c r="AG5062">
        <v>0.80674443595273604</v>
      </c>
      <c r="AH5062">
        <v>-23.6071402784276</v>
      </c>
      <c r="AI5062">
        <v>0.52399907623471598</v>
      </c>
      <c r="AJ5062">
        <v>0.78121606160956403</v>
      </c>
      <c r="AK5062">
        <v>-23.5367509561815</v>
      </c>
    </row>
    <row r="5063" spans="1:37" x14ac:dyDescent="0.2">
      <c r="A5063" t="s">
        <v>17044</v>
      </c>
      <c r="B5063">
        <v>28742961</v>
      </c>
      <c r="C5063">
        <v>28743103</v>
      </c>
      <c r="D5063">
        <v>143</v>
      </c>
      <c r="E5063" t="s">
        <v>17242</v>
      </c>
      <c r="F5063">
        <v>3</v>
      </c>
      <c r="G5063" t="s">
        <v>17243</v>
      </c>
      <c r="H5063" t="s">
        <v>31000</v>
      </c>
      <c r="I5063">
        <v>21</v>
      </c>
      <c r="J5063">
        <v>28439346</v>
      </c>
      <c r="K5063">
        <v>28674848</v>
      </c>
      <c r="L5063">
        <v>235503</v>
      </c>
      <c r="M5063">
        <v>2</v>
      </c>
      <c r="N5063">
        <v>29104</v>
      </c>
      <c r="O5063" t="s">
        <v>17244</v>
      </c>
      <c r="P5063">
        <v>-68113</v>
      </c>
      <c r="Q5063" t="s">
        <v>17245</v>
      </c>
      <c r="R5063" t="s">
        <v>17246</v>
      </c>
      <c r="S5063" t="s">
        <v>34549</v>
      </c>
      <c r="T5063">
        <v>0.35387198439864398</v>
      </c>
      <c r="U5063">
        <v>0.603102917160658</v>
      </c>
      <c r="V5063">
        <v>-25.779899990577501</v>
      </c>
      <c r="W5063" t="s">
        <v>40</v>
      </c>
      <c r="X5063" t="s">
        <v>40</v>
      </c>
      <c r="Y5063">
        <v>0</v>
      </c>
      <c r="Z5063">
        <v>0.184235113180511</v>
      </c>
      <c r="AA5063">
        <v>0.72610664078822296</v>
      </c>
      <c r="AB5063">
        <v>-25.779899990577501</v>
      </c>
      <c r="AC5063">
        <v>0.45677901822897599</v>
      </c>
      <c r="AD5063">
        <v>0.82872126865393902</v>
      </c>
      <c r="AE5063">
        <v>24.924289920183899</v>
      </c>
      <c r="AF5063">
        <v>0.501741946288212</v>
      </c>
      <c r="AG5063">
        <v>0.80674443595273604</v>
      </c>
      <c r="AH5063">
        <v>-24.850289341124999</v>
      </c>
      <c r="AI5063">
        <v>0.52399907623471598</v>
      </c>
      <c r="AJ5063">
        <v>0.78121606160956403</v>
      </c>
      <c r="AK5063">
        <v>-24.779900015618502</v>
      </c>
    </row>
    <row r="5064" spans="1:37" x14ac:dyDescent="0.2">
      <c r="A5064" t="s">
        <v>17044</v>
      </c>
      <c r="B5064">
        <v>31074552</v>
      </c>
      <c r="C5064">
        <v>31074694</v>
      </c>
      <c r="D5064">
        <v>143</v>
      </c>
      <c r="E5064" t="s">
        <v>17247</v>
      </c>
      <c r="F5064">
        <v>2</v>
      </c>
      <c r="G5064" t="s">
        <v>17248</v>
      </c>
      <c r="H5064" t="s">
        <v>31000</v>
      </c>
      <c r="I5064">
        <v>21</v>
      </c>
      <c r="J5064">
        <v>31038159</v>
      </c>
      <c r="K5064">
        <v>31038476</v>
      </c>
      <c r="L5064">
        <v>318</v>
      </c>
      <c r="M5064">
        <v>2</v>
      </c>
      <c r="N5064">
        <v>728299</v>
      </c>
      <c r="O5064" t="s">
        <v>17249</v>
      </c>
      <c r="P5064">
        <v>-36076</v>
      </c>
      <c r="Q5064" t="s">
        <v>17250</v>
      </c>
      <c r="R5064" t="s">
        <v>17251</v>
      </c>
      <c r="S5064" t="s">
        <v>34550</v>
      </c>
      <c r="T5064">
        <v>0.35387198439864398</v>
      </c>
      <c r="U5064">
        <v>0.603102917160658</v>
      </c>
      <c r="V5064">
        <v>-21.8181316064722</v>
      </c>
      <c r="W5064">
        <v>0.38920677604595899</v>
      </c>
      <c r="X5064">
        <v>0.704072456322962</v>
      </c>
      <c r="Y5064">
        <v>-21.686887110353702</v>
      </c>
      <c r="Z5064">
        <v>0.69013698642955401</v>
      </c>
      <c r="AA5064">
        <v>0.84521697243271998</v>
      </c>
      <c r="AB5064">
        <v>-0.10963877784810901</v>
      </c>
      <c r="AC5064">
        <v>0.75388744886274095</v>
      </c>
      <c r="AD5064">
        <v>0.87989882095915395</v>
      </c>
      <c r="AE5064">
        <v>5.9080412894525897E-2</v>
      </c>
      <c r="AF5064">
        <v>0.32549523997010099</v>
      </c>
      <c r="AG5064">
        <v>0.70473078222419605</v>
      </c>
      <c r="AH5064">
        <v>-22.332783572650399</v>
      </c>
      <c r="AI5064">
        <v>0.35038410267202102</v>
      </c>
      <c r="AJ5064">
        <v>0.78121606160956403</v>
      </c>
      <c r="AK5064">
        <v>-22.262394258414499</v>
      </c>
    </row>
    <row r="5065" spans="1:37" x14ac:dyDescent="0.2">
      <c r="A5065" t="s">
        <v>17044</v>
      </c>
      <c r="B5065">
        <v>31417703</v>
      </c>
      <c r="C5065">
        <v>31417845</v>
      </c>
      <c r="D5065">
        <v>143</v>
      </c>
      <c r="E5065" t="s">
        <v>17252</v>
      </c>
      <c r="F5065">
        <v>1</v>
      </c>
      <c r="G5065" t="s">
        <v>17253</v>
      </c>
      <c r="H5065" t="s">
        <v>34551</v>
      </c>
      <c r="I5065">
        <v>21</v>
      </c>
      <c r="J5065">
        <v>31118448</v>
      </c>
      <c r="K5065">
        <v>31344302</v>
      </c>
      <c r="L5065">
        <v>225855</v>
      </c>
      <c r="M5065">
        <v>2</v>
      </c>
      <c r="N5065">
        <v>7074</v>
      </c>
      <c r="O5065" t="s">
        <v>17254</v>
      </c>
      <c r="P5065">
        <v>-73401</v>
      </c>
      <c r="Q5065" t="s">
        <v>17255</v>
      </c>
      <c r="R5065" t="s">
        <v>17256</v>
      </c>
      <c r="S5065" t="s">
        <v>34552</v>
      </c>
      <c r="T5065">
        <v>0.97213403838398904</v>
      </c>
      <c r="U5065">
        <v>1</v>
      </c>
      <c r="V5065">
        <v>0.24408660159429499</v>
      </c>
      <c r="W5065">
        <v>0.20525741147413201</v>
      </c>
      <c r="X5065">
        <v>0.704072456322962</v>
      </c>
      <c r="Y5065">
        <v>-24.261474616535398</v>
      </c>
      <c r="Z5065">
        <v>0.69013698642955401</v>
      </c>
      <c r="AA5065">
        <v>0.84521697243271998</v>
      </c>
      <c r="AB5065">
        <v>-0.71938741058078004</v>
      </c>
      <c r="AC5065">
        <v>7.0489011448141195E-2</v>
      </c>
      <c r="AD5065">
        <v>0.57684129297949804</v>
      </c>
      <c r="AE5065">
        <v>-24.261474616535398</v>
      </c>
      <c r="AF5065">
        <v>0.61410715005536498</v>
      </c>
      <c r="AG5065">
        <v>0.80674443595273604</v>
      </c>
      <c r="AH5065">
        <v>1.1736971475988101</v>
      </c>
      <c r="AI5065">
        <v>0.35038410267202102</v>
      </c>
      <c r="AJ5065">
        <v>0.78121606160956403</v>
      </c>
      <c r="AK5065">
        <v>-23.392719209074599</v>
      </c>
    </row>
    <row r="5066" spans="1:37" x14ac:dyDescent="0.2">
      <c r="A5066" t="s">
        <v>17044</v>
      </c>
      <c r="B5066">
        <v>31864114</v>
      </c>
      <c r="C5066">
        <v>31864413</v>
      </c>
      <c r="D5066">
        <v>300</v>
      </c>
      <c r="E5066" t="s">
        <v>17257</v>
      </c>
      <c r="F5066">
        <v>4</v>
      </c>
      <c r="G5066" t="s">
        <v>17258</v>
      </c>
      <c r="H5066" t="s">
        <v>31000</v>
      </c>
      <c r="I5066">
        <v>21</v>
      </c>
      <c r="J5066">
        <v>31873020</v>
      </c>
      <c r="K5066">
        <v>32004064</v>
      </c>
      <c r="L5066">
        <v>131045</v>
      </c>
      <c r="M5066">
        <v>1</v>
      </c>
      <c r="N5066">
        <v>30811</v>
      </c>
      <c r="O5066" t="s">
        <v>17259</v>
      </c>
      <c r="P5066">
        <v>-8607</v>
      </c>
      <c r="Q5066" t="s">
        <v>17260</v>
      </c>
      <c r="R5066" t="s">
        <v>17261</v>
      </c>
      <c r="S5066" t="s">
        <v>34553</v>
      </c>
      <c r="T5066">
        <v>0.152084254673993</v>
      </c>
      <c r="U5066">
        <v>0.603102917160658</v>
      </c>
      <c r="V5066">
        <v>24.6161563432935</v>
      </c>
      <c r="W5066">
        <v>0.94541066367716797</v>
      </c>
      <c r="X5066">
        <v>0.95159051474143896</v>
      </c>
      <c r="Y5066">
        <v>-3.0114546869565899</v>
      </c>
      <c r="Z5066">
        <v>0.203350924423461</v>
      </c>
      <c r="AA5066">
        <v>0.72610664078822296</v>
      </c>
      <c r="AB5066">
        <v>24.363189991168699</v>
      </c>
      <c r="AC5066">
        <v>0.92091778829119397</v>
      </c>
      <c r="AD5066">
        <v>0.94068432309766403</v>
      </c>
      <c r="AE5066">
        <v>-1.0390664994938399</v>
      </c>
      <c r="AF5066">
        <v>0.22065000948199101</v>
      </c>
      <c r="AG5066">
        <v>0.68151250837662902</v>
      </c>
      <c r="AH5066">
        <v>1.6520396039032801</v>
      </c>
      <c r="AI5066">
        <v>0.98342151819761803</v>
      </c>
      <c r="AJ5066">
        <v>0.98789258377071898</v>
      </c>
      <c r="AK5066">
        <v>-2.9095685993489</v>
      </c>
    </row>
    <row r="5067" spans="1:37" x14ac:dyDescent="0.2">
      <c r="A5067" t="s">
        <v>17044</v>
      </c>
      <c r="B5067">
        <v>32265458</v>
      </c>
      <c r="C5067">
        <v>32265601</v>
      </c>
      <c r="D5067">
        <v>144</v>
      </c>
      <c r="E5067" t="s">
        <v>17262</v>
      </c>
      <c r="F5067">
        <v>8</v>
      </c>
      <c r="G5067" t="s">
        <v>17263</v>
      </c>
      <c r="H5067" t="s">
        <v>31000</v>
      </c>
      <c r="I5067">
        <v>21</v>
      </c>
      <c r="J5067">
        <v>32269608</v>
      </c>
      <c r="K5067">
        <v>32270578</v>
      </c>
      <c r="L5067">
        <v>971</v>
      </c>
      <c r="M5067">
        <v>2</v>
      </c>
      <c r="N5067">
        <v>54069</v>
      </c>
      <c r="O5067" t="s">
        <v>17264</v>
      </c>
      <c r="P5067">
        <v>4977</v>
      </c>
      <c r="Q5067" t="s">
        <v>17265</v>
      </c>
      <c r="R5067" t="s">
        <v>17266</v>
      </c>
      <c r="S5067" t="s">
        <v>34554</v>
      </c>
      <c r="T5067">
        <v>0.97213403838398904</v>
      </c>
      <c r="U5067">
        <v>1</v>
      </c>
      <c r="V5067">
        <v>1.40625810688277</v>
      </c>
      <c r="W5067">
        <v>0.89107655920673101</v>
      </c>
      <c r="X5067">
        <v>0.95159051474143896</v>
      </c>
      <c r="Y5067">
        <v>1.61150319117408</v>
      </c>
      <c r="Z5067">
        <v>0.69013698642955401</v>
      </c>
      <c r="AA5067">
        <v>0.84521697243271998</v>
      </c>
      <c r="AB5067">
        <v>0.44278407849835699</v>
      </c>
      <c r="AC5067">
        <v>0.75388744886274095</v>
      </c>
      <c r="AD5067">
        <v>0.87989882095915395</v>
      </c>
      <c r="AE5067">
        <v>0.61150328676455201</v>
      </c>
      <c r="AF5067">
        <v>0.61410715005536498</v>
      </c>
      <c r="AG5067">
        <v>0.80674443595273604</v>
      </c>
      <c r="AH5067">
        <v>2.3358685376947799</v>
      </c>
      <c r="AI5067">
        <v>0.56157887380500204</v>
      </c>
      <c r="AJ5067">
        <v>0.78121606160956403</v>
      </c>
      <c r="AK5067">
        <v>2.4802584165992401</v>
      </c>
    </row>
    <row r="5068" spans="1:37" x14ac:dyDescent="0.2">
      <c r="A5068" t="s">
        <v>17044</v>
      </c>
      <c r="B5068">
        <v>32265601</v>
      </c>
      <c r="C5068">
        <v>32265744</v>
      </c>
      <c r="D5068">
        <v>144</v>
      </c>
      <c r="E5068" t="s">
        <v>17267</v>
      </c>
      <c r="F5068">
        <v>7</v>
      </c>
      <c r="G5068" t="s">
        <v>17268</v>
      </c>
      <c r="H5068" t="s">
        <v>31000</v>
      </c>
      <c r="I5068">
        <v>21</v>
      </c>
      <c r="J5068">
        <v>32269608</v>
      </c>
      <c r="K5068">
        <v>32270578</v>
      </c>
      <c r="L5068">
        <v>971</v>
      </c>
      <c r="M5068">
        <v>2</v>
      </c>
      <c r="N5068">
        <v>54069</v>
      </c>
      <c r="O5068" t="s">
        <v>17264</v>
      </c>
      <c r="P5068">
        <v>4834</v>
      </c>
      <c r="Q5068" t="s">
        <v>17265</v>
      </c>
      <c r="R5068" t="s">
        <v>17266</v>
      </c>
      <c r="S5068" t="s">
        <v>34554</v>
      </c>
      <c r="T5068">
        <v>0.97213403838398904</v>
      </c>
      <c r="U5068">
        <v>1</v>
      </c>
      <c r="V5068">
        <v>1.40625810688277</v>
      </c>
      <c r="W5068">
        <v>0.89107655920673101</v>
      </c>
      <c r="X5068">
        <v>0.95159051474143896</v>
      </c>
      <c r="Y5068">
        <v>1.61150319117408</v>
      </c>
      <c r="Z5068">
        <v>0.69013698642955401</v>
      </c>
      <c r="AA5068">
        <v>0.84521697243271998</v>
      </c>
      <c r="AB5068">
        <v>0.44278407849835699</v>
      </c>
      <c r="AC5068">
        <v>0.75388744886274095</v>
      </c>
      <c r="AD5068">
        <v>0.87989882095915395</v>
      </c>
      <c r="AE5068">
        <v>0.61150328676455201</v>
      </c>
      <c r="AF5068">
        <v>0.61410715005536498</v>
      </c>
      <c r="AG5068">
        <v>0.80674443595273604</v>
      </c>
      <c r="AH5068">
        <v>2.3358685376947799</v>
      </c>
      <c r="AI5068">
        <v>0.56157887380500204</v>
      </c>
      <c r="AJ5068">
        <v>0.78121606160956403</v>
      </c>
      <c r="AK5068">
        <v>2.4802584165992401</v>
      </c>
    </row>
    <row r="5069" spans="1:37" x14ac:dyDescent="0.2">
      <c r="A5069" t="s">
        <v>17044</v>
      </c>
      <c r="B5069">
        <v>32265744</v>
      </c>
      <c r="C5069">
        <v>32265887</v>
      </c>
      <c r="D5069">
        <v>144</v>
      </c>
      <c r="E5069" t="s">
        <v>17269</v>
      </c>
      <c r="F5069">
        <v>3</v>
      </c>
      <c r="G5069" t="s">
        <v>17270</v>
      </c>
      <c r="H5069" t="s">
        <v>31000</v>
      </c>
      <c r="I5069">
        <v>21</v>
      </c>
      <c r="J5069">
        <v>32269608</v>
      </c>
      <c r="K5069">
        <v>32270578</v>
      </c>
      <c r="L5069">
        <v>971</v>
      </c>
      <c r="M5069">
        <v>2</v>
      </c>
      <c r="N5069">
        <v>54069</v>
      </c>
      <c r="O5069" t="s">
        <v>17264</v>
      </c>
      <c r="P5069">
        <v>4691</v>
      </c>
      <c r="Q5069" t="s">
        <v>17265</v>
      </c>
      <c r="R5069" t="s">
        <v>17266</v>
      </c>
      <c r="S5069" t="s">
        <v>34554</v>
      </c>
      <c r="T5069">
        <v>0.97213403838398904</v>
      </c>
      <c r="U5069">
        <v>1</v>
      </c>
      <c r="V5069">
        <v>1.1432237211732801</v>
      </c>
      <c r="W5069">
        <v>0.89107655920673101</v>
      </c>
      <c r="X5069">
        <v>0.95159051474143896</v>
      </c>
      <c r="Y5069">
        <v>1.3484688044583799</v>
      </c>
      <c r="Z5069">
        <v>0.69013698642955401</v>
      </c>
      <c r="AA5069">
        <v>0.84521697243271998</v>
      </c>
      <c r="AB5069">
        <v>0.17974971190696801</v>
      </c>
      <c r="AC5069">
        <v>0.75388744886274095</v>
      </c>
      <c r="AD5069">
        <v>0.87989882095915395</v>
      </c>
      <c r="AE5069">
        <v>0.348468919166948</v>
      </c>
      <c r="AF5069">
        <v>0.61410715005536498</v>
      </c>
      <c r="AG5069">
        <v>0.80674443595273604</v>
      </c>
      <c r="AH5069">
        <v>2.0728341519853002</v>
      </c>
      <c r="AI5069">
        <v>0.56157887380500204</v>
      </c>
      <c r="AJ5069">
        <v>0.78121606160956403</v>
      </c>
      <c r="AK5069">
        <v>2.2172240298835399</v>
      </c>
    </row>
    <row r="5070" spans="1:37" x14ac:dyDescent="0.2">
      <c r="A5070" t="s">
        <v>17044</v>
      </c>
      <c r="B5070">
        <v>32285839</v>
      </c>
      <c r="C5070">
        <v>32285981</v>
      </c>
      <c r="D5070">
        <v>143</v>
      </c>
      <c r="E5070" t="s">
        <v>17271</v>
      </c>
      <c r="F5070">
        <v>2</v>
      </c>
      <c r="G5070" t="s">
        <v>17272</v>
      </c>
      <c r="H5070" t="s">
        <v>31000</v>
      </c>
      <c r="I5070">
        <v>21</v>
      </c>
      <c r="J5070">
        <v>32291813</v>
      </c>
      <c r="K5070">
        <v>32312290</v>
      </c>
      <c r="L5070">
        <v>20478</v>
      </c>
      <c r="M5070">
        <v>1</v>
      </c>
      <c r="N5070">
        <v>56246</v>
      </c>
      <c r="O5070" t="s">
        <v>17273</v>
      </c>
      <c r="P5070">
        <v>-5832</v>
      </c>
      <c r="Q5070" t="s">
        <v>17274</v>
      </c>
      <c r="R5070" t="s">
        <v>17275</v>
      </c>
      <c r="S5070" t="s">
        <v>34555</v>
      </c>
      <c r="T5070">
        <v>5.9069478535332703E-2</v>
      </c>
      <c r="U5070">
        <v>0.603102917160658</v>
      </c>
      <c r="V5070">
        <v>4.0627189613743404</v>
      </c>
      <c r="W5070">
        <v>0.50812911334850597</v>
      </c>
      <c r="X5070">
        <v>0.79281990064911001</v>
      </c>
      <c r="Y5070">
        <v>0.49194929285329603</v>
      </c>
      <c r="Z5070">
        <v>4.5712186357364001E-2</v>
      </c>
      <c r="AA5070">
        <v>0.72610664078822296</v>
      </c>
      <c r="AB5070">
        <v>3.4992568261740198</v>
      </c>
      <c r="AC5070">
        <v>0.430652792705017</v>
      </c>
      <c r="AD5070">
        <v>0.82872126865393902</v>
      </c>
      <c r="AE5070">
        <v>0.40359002136276501</v>
      </c>
      <c r="AF5070">
        <v>0.20536181484193</v>
      </c>
      <c r="AG5070">
        <v>0.68151250837662902</v>
      </c>
      <c r="AH5070">
        <v>2.3870264700966501</v>
      </c>
      <c r="AI5070">
        <v>0.69287957813437495</v>
      </c>
      <c r="AJ5070">
        <v>0.862196742697804</v>
      </c>
      <c r="AK5070">
        <v>0.34369083069588402</v>
      </c>
    </row>
    <row r="5071" spans="1:37" x14ac:dyDescent="0.2">
      <c r="A5071" t="s">
        <v>17044</v>
      </c>
      <c r="B5071">
        <v>32286017</v>
      </c>
      <c r="C5071">
        <v>32286047</v>
      </c>
      <c r="D5071">
        <v>31</v>
      </c>
      <c r="E5071" t="s">
        <v>17276</v>
      </c>
      <c r="F5071">
        <v>1</v>
      </c>
      <c r="G5071" t="s">
        <v>17277</v>
      </c>
      <c r="H5071" t="s">
        <v>31000</v>
      </c>
      <c r="I5071">
        <v>21</v>
      </c>
      <c r="J5071">
        <v>32291813</v>
      </c>
      <c r="K5071">
        <v>32312290</v>
      </c>
      <c r="L5071">
        <v>20478</v>
      </c>
      <c r="M5071">
        <v>1</v>
      </c>
      <c r="N5071">
        <v>56246</v>
      </c>
      <c r="O5071" t="s">
        <v>17273</v>
      </c>
      <c r="P5071">
        <v>-5766</v>
      </c>
      <c r="Q5071" t="s">
        <v>17274</v>
      </c>
      <c r="R5071" t="s">
        <v>17275</v>
      </c>
      <c r="S5071" t="s">
        <v>34555</v>
      </c>
      <c r="T5071">
        <v>5.9069478535332703E-2</v>
      </c>
      <c r="U5071">
        <v>0.603102917160658</v>
      </c>
      <c r="V5071">
        <v>4.0627189613743404</v>
      </c>
      <c r="W5071">
        <v>0.50812911334850597</v>
      </c>
      <c r="X5071">
        <v>0.79281990064911001</v>
      </c>
      <c r="Y5071">
        <v>0.49194929285329603</v>
      </c>
      <c r="Z5071">
        <v>4.5712186357364001E-2</v>
      </c>
      <c r="AA5071">
        <v>0.72610664078822296</v>
      </c>
      <c r="AB5071">
        <v>3.4992568261740198</v>
      </c>
      <c r="AC5071">
        <v>0.430652792705017</v>
      </c>
      <c r="AD5071">
        <v>0.82872126865393902</v>
      </c>
      <c r="AE5071">
        <v>0.40359002136276501</v>
      </c>
      <c r="AF5071">
        <v>0.20536181484193</v>
      </c>
      <c r="AG5071">
        <v>0.68151250837662902</v>
      </c>
      <c r="AH5071">
        <v>2.3870264700966501</v>
      </c>
      <c r="AI5071">
        <v>0.69287957813437495</v>
      </c>
      <c r="AJ5071">
        <v>0.862196742697804</v>
      </c>
      <c r="AK5071">
        <v>0.34369083069588402</v>
      </c>
    </row>
    <row r="5072" spans="1:37" x14ac:dyDescent="0.2">
      <c r="A5072" t="s">
        <v>17044</v>
      </c>
      <c r="B5072">
        <v>32347062</v>
      </c>
      <c r="C5072">
        <v>32347209</v>
      </c>
      <c r="D5072">
        <v>148</v>
      </c>
      <c r="E5072" t="s">
        <v>17278</v>
      </c>
      <c r="F5072">
        <v>7</v>
      </c>
      <c r="G5072" t="s">
        <v>17279</v>
      </c>
      <c r="H5072" t="s">
        <v>34556</v>
      </c>
      <c r="I5072">
        <v>21</v>
      </c>
      <c r="J5072">
        <v>32334209</v>
      </c>
      <c r="K5072">
        <v>32335630</v>
      </c>
      <c r="L5072">
        <v>1422</v>
      </c>
      <c r="M5072">
        <v>2</v>
      </c>
      <c r="N5072">
        <v>9875</v>
      </c>
      <c r="O5072" t="s">
        <v>17280</v>
      </c>
      <c r="P5072">
        <v>-11432</v>
      </c>
      <c r="Q5072" t="s">
        <v>17281</v>
      </c>
      <c r="R5072" t="s">
        <v>17282</v>
      </c>
      <c r="S5072" t="s">
        <v>34557</v>
      </c>
      <c r="T5072">
        <v>0.152084254673993</v>
      </c>
      <c r="U5072">
        <v>0.603102917160658</v>
      </c>
      <c r="V5072">
        <v>25.684035590359301</v>
      </c>
      <c r="W5072">
        <v>0.89107655920673101</v>
      </c>
      <c r="X5072">
        <v>0.95159051474143896</v>
      </c>
      <c r="Y5072">
        <v>0.71911213608577296</v>
      </c>
      <c r="Z5072">
        <v>0.306975110376564</v>
      </c>
      <c r="AA5072">
        <v>0.72610664078822296</v>
      </c>
      <c r="AB5072">
        <v>24.7205614918078</v>
      </c>
      <c r="AC5072">
        <v>0.75388744886274095</v>
      </c>
      <c r="AD5072">
        <v>0.87989882095915395</v>
      </c>
      <c r="AE5072">
        <v>-0.280887819795543</v>
      </c>
      <c r="AF5072">
        <v>4.6407610929182198E-2</v>
      </c>
      <c r="AG5072">
        <v>0.476038960109122</v>
      </c>
      <c r="AH5072">
        <v>25.684035590359301</v>
      </c>
      <c r="AI5072">
        <v>0.56157887380500204</v>
      </c>
      <c r="AJ5072">
        <v>0.78121606160956403</v>
      </c>
      <c r="AK5072">
        <v>1.5878675428114699</v>
      </c>
    </row>
    <row r="5073" spans="1:37" x14ac:dyDescent="0.2">
      <c r="A5073" t="s">
        <v>17044</v>
      </c>
      <c r="B5073">
        <v>32347209</v>
      </c>
      <c r="C5073">
        <v>32347356</v>
      </c>
      <c r="D5073">
        <v>148</v>
      </c>
      <c r="E5073" t="s">
        <v>17283</v>
      </c>
      <c r="F5073">
        <v>3</v>
      </c>
      <c r="G5073" t="s">
        <v>17284</v>
      </c>
      <c r="H5073" t="s">
        <v>34556</v>
      </c>
      <c r="I5073">
        <v>21</v>
      </c>
      <c r="J5073">
        <v>32334209</v>
      </c>
      <c r="K5073">
        <v>32335630</v>
      </c>
      <c r="L5073">
        <v>1422</v>
      </c>
      <c r="M5073">
        <v>2</v>
      </c>
      <c r="N5073">
        <v>9875</v>
      </c>
      <c r="O5073" t="s">
        <v>17280</v>
      </c>
      <c r="P5073">
        <v>-11579</v>
      </c>
      <c r="Q5073" t="s">
        <v>17281</v>
      </c>
      <c r="R5073" t="s">
        <v>17282</v>
      </c>
      <c r="S5073" t="s">
        <v>34557</v>
      </c>
      <c r="T5073">
        <v>0.152084254673993</v>
      </c>
      <c r="U5073">
        <v>0.603102917160658</v>
      </c>
      <c r="V5073">
        <v>25.3829943660363</v>
      </c>
      <c r="W5073">
        <v>0.89107655920673101</v>
      </c>
      <c r="X5073">
        <v>0.95159051474143896</v>
      </c>
      <c r="Y5073">
        <v>1.56710898453929</v>
      </c>
      <c r="Z5073">
        <v>0.306975110376564</v>
      </c>
      <c r="AA5073">
        <v>0.72610664078822296</v>
      </c>
      <c r="AB5073">
        <v>24.419520273383899</v>
      </c>
      <c r="AC5073">
        <v>0.75388744886274095</v>
      </c>
      <c r="AD5073">
        <v>0.87989882095915395</v>
      </c>
      <c r="AE5073">
        <v>0.56710902865797197</v>
      </c>
      <c r="AF5073">
        <v>4.6407610929182198E-2</v>
      </c>
      <c r="AG5073">
        <v>0.476038960109122</v>
      </c>
      <c r="AH5073">
        <v>25.3829943660363</v>
      </c>
      <c r="AI5073">
        <v>0.56157887380500204</v>
      </c>
      <c r="AJ5073">
        <v>0.78121606160956403</v>
      </c>
      <c r="AK5073">
        <v>2.4358643432681601</v>
      </c>
    </row>
    <row r="5074" spans="1:37" x14ac:dyDescent="0.2">
      <c r="A5074" t="s">
        <v>17044</v>
      </c>
      <c r="B5074">
        <v>32602139</v>
      </c>
      <c r="C5074">
        <v>32602394</v>
      </c>
      <c r="D5074">
        <v>256</v>
      </c>
      <c r="E5074" t="s">
        <v>17285</v>
      </c>
      <c r="F5074">
        <v>3</v>
      </c>
      <c r="G5074" t="s">
        <v>17286</v>
      </c>
      <c r="H5074" t="s">
        <v>30987</v>
      </c>
      <c r="I5074">
        <v>21</v>
      </c>
      <c r="J5074">
        <v>32532609</v>
      </c>
      <c r="K5074">
        <v>32603212</v>
      </c>
      <c r="L5074">
        <v>70604</v>
      </c>
      <c r="M5074">
        <v>2</v>
      </c>
      <c r="N5074">
        <v>110091775</v>
      </c>
      <c r="O5074" t="s">
        <v>17287</v>
      </c>
      <c r="P5074">
        <v>818</v>
      </c>
      <c r="Q5074" t="s">
        <v>17288</v>
      </c>
      <c r="R5074" t="s">
        <v>17289</v>
      </c>
      <c r="S5074" t="s">
        <v>34558</v>
      </c>
      <c r="T5074">
        <v>7.3374270299014499E-2</v>
      </c>
      <c r="U5074">
        <v>0.603102917160658</v>
      </c>
      <c r="V5074">
        <v>24.1192323259117</v>
      </c>
      <c r="W5074">
        <v>0.77131238386100998</v>
      </c>
      <c r="X5074">
        <v>0.95159051474143896</v>
      </c>
      <c r="Y5074">
        <v>1.3847168353894099</v>
      </c>
      <c r="Z5074">
        <v>4.24211440606354E-2</v>
      </c>
      <c r="AA5074">
        <v>0.72610664078822296</v>
      </c>
      <c r="AB5074">
        <v>24.485848923233501</v>
      </c>
      <c r="AC5074">
        <v>0.84018496569277001</v>
      </c>
      <c r="AD5074">
        <v>0.94068432309766403</v>
      </c>
      <c r="AE5074">
        <v>0.72940553996600099</v>
      </c>
      <c r="AF5074">
        <v>0.56419763244961196</v>
      </c>
      <c r="AG5074">
        <v>0.80674443595273604</v>
      </c>
      <c r="AH5074">
        <v>0.40145861205328398</v>
      </c>
      <c r="AI5074">
        <v>0.45586130922784701</v>
      </c>
      <c r="AJ5074">
        <v>0.78121606160956403</v>
      </c>
      <c r="AK5074">
        <v>1.59158841703761</v>
      </c>
    </row>
    <row r="5075" spans="1:37" x14ac:dyDescent="0.2">
      <c r="A5075" t="s">
        <v>17044</v>
      </c>
      <c r="B5075">
        <v>32817800</v>
      </c>
      <c r="C5075">
        <v>32817944</v>
      </c>
      <c r="D5075">
        <v>145</v>
      </c>
      <c r="E5075" t="s">
        <v>17290</v>
      </c>
      <c r="F5075">
        <v>1</v>
      </c>
      <c r="G5075" t="s">
        <v>17291</v>
      </c>
      <c r="H5075" t="s">
        <v>34559</v>
      </c>
      <c r="I5075">
        <v>21</v>
      </c>
      <c r="J5075">
        <v>32793564</v>
      </c>
      <c r="K5075">
        <v>32813743</v>
      </c>
      <c r="L5075">
        <v>20180</v>
      </c>
      <c r="M5075">
        <v>2</v>
      </c>
      <c r="N5075">
        <v>56245</v>
      </c>
      <c r="O5075" t="s">
        <v>17292</v>
      </c>
      <c r="P5075">
        <v>-4057</v>
      </c>
      <c r="Q5075" t="s">
        <v>17293</v>
      </c>
      <c r="R5075" t="s">
        <v>17294</v>
      </c>
      <c r="S5075" t="s">
        <v>34560</v>
      </c>
      <c r="T5075">
        <v>0.32911398597860803</v>
      </c>
      <c r="U5075">
        <v>0.603102917160658</v>
      </c>
      <c r="V5075">
        <v>22.072980506895899</v>
      </c>
      <c r="W5075" t="s">
        <v>40</v>
      </c>
      <c r="X5075" t="s">
        <v>40</v>
      </c>
      <c r="Y5075">
        <v>0</v>
      </c>
      <c r="Z5075">
        <v>0.48464167878831399</v>
      </c>
      <c r="AA5075">
        <v>0.84435025072159198</v>
      </c>
      <c r="AB5075">
        <v>21.109506693569202</v>
      </c>
      <c r="AC5075">
        <v>0.45677901822897599</v>
      </c>
      <c r="AD5075">
        <v>0.82872126865393902</v>
      </c>
      <c r="AE5075">
        <v>21.146981382638</v>
      </c>
      <c r="AF5075">
        <v>0.16793847098801201</v>
      </c>
      <c r="AG5075">
        <v>0.68151250837662902</v>
      </c>
      <c r="AH5075">
        <v>22.072980506895899</v>
      </c>
      <c r="AI5075">
        <v>0.52399907623471598</v>
      </c>
      <c r="AJ5075">
        <v>0.78121606160956403</v>
      </c>
      <c r="AK5075">
        <v>-21.002591538702401</v>
      </c>
    </row>
    <row r="5076" spans="1:37" x14ac:dyDescent="0.2">
      <c r="A5076" t="s">
        <v>17044</v>
      </c>
      <c r="B5076">
        <v>32817944</v>
      </c>
      <c r="C5076">
        <v>32818088</v>
      </c>
      <c r="D5076">
        <v>145</v>
      </c>
      <c r="E5076" t="s">
        <v>17295</v>
      </c>
      <c r="F5076">
        <v>1</v>
      </c>
      <c r="G5076" t="s">
        <v>17296</v>
      </c>
      <c r="H5076" t="s">
        <v>34559</v>
      </c>
      <c r="I5076">
        <v>21</v>
      </c>
      <c r="J5076">
        <v>32793564</v>
      </c>
      <c r="K5076">
        <v>32813743</v>
      </c>
      <c r="L5076">
        <v>20180</v>
      </c>
      <c r="M5076">
        <v>2</v>
      </c>
      <c r="N5076">
        <v>56245</v>
      </c>
      <c r="O5076" t="s">
        <v>17292</v>
      </c>
      <c r="P5076">
        <v>-4201</v>
      </c>
      <c r="Q5076" t="s">
        <v>17293</v>
      </c>
      <c r="R5076" t="s">
        <v>17294</v>
      </c>
      <c r="S5076" t="s">
        <v>34560</v>
      </c>
      <c r="T5076">
        <v>0.32911398597860803</v>
      </c>
      <c r="U5076">
        <v>0.603102917160658</v>
      </c>
      <c r="V5076">
        <v>22.072980506895899</v>
      </c>
      <c r="W5076" t="s">
        <v>40</v>
      </c>
      <c r="X5076" t="s">
        <v>40</v>
      </c>
      <c r="Y5076">
        <v>0</v>
      </c>
      <c r="Z5076">
        <v>0.48464167878831399</v>
      </c>
      <c r="AA5076">
        <v>0.84435025072159198</v>
      </c>
      <c r="AB5076">
        <v>21.109506693569202</v>
      </c>
      <c r="AC5076">
        <v>0.45677901822897599</v>
      </c>
      <c r="AD5076">
        <v>0.82872126865393902</v>
      </c>
      <c r="AE5076">
        <v>21.146981382638</v>
      </c>
      <c r="AF5076">
        <v>0.16793847098801201</v>
      </c>
      <c r="AG5076">
        <v>0.68151250837662902</v>
      </c>
      <c r="AH5076">
        <v>22.072980506895899</v>
      </c>
      <c r="AI5076">
        <v>0.52399907623471598</v>
      </c>
      <c r="AJ5076">
        <v>0.78121606160956403</v>
      </c>
      <c r="AK5076">
        <v>-21.002591538702401</v>
      </c>
    </row>
    <row r="5077" spans="1:37" x14ac:dyDescent="0.2">
      <c r="A5077" t="s">
        <v>17044</v>
      </c>
      <c r="B5077">
        <v>33367570</v>
      </c>
      <c r="C5077">
        <v>33367629</v>
      </c>
      <c r="D5077">
        <v>60</v>
      </c>
      <c r="E5077" t="s">
        <v>17297</v>
      </c>
      <c r="F5077">
        <v>1</v>
      </c>
      <c r="G5077" t="s">
        <v>17298</v>
      </c>
      <c r="H5077" t="s">
        <v>31000</v>
      </c>
      <c r="I5077">
        <v>21</v>
      </c>
      <c r="J5077">
        <v>33351680</v>
      </c>
      <c r="K5077">
        <v>33355870</v>
      </c>
      <c r="L5077">
        <v>4191</v>
      </c>
      <c r="M5077">
        <v>1</v>
      </c>
      <c r="N5077">
        <v>3454</v>
      </c>
      <c r="O5077" t="s">
        <v>17299</v>
      </c>
      <c r="P5077">
        <v>15890</v>
      </c>
      <c r="Q5077" t="s">
        <v>17300</v>
      </c>
      <c r="R5077" t="s">
        <v>17301</v>
      </c>
      <c r="S5077" t="s">
        <v>34561</v>
      </c>
      <c r="T5077">
        <v>7.3374270299014499E-2</v>
      </c>
      <c r="U5077">
        <v>0.603102917160658</v>
      </c>
      <c r="V5077">
        <v>26.1307434468326</v>
      </c>
      <c r="W5077">
        <v>0.428214032775322</v>
      </c>
      <c r="X5077">
        <v>0.73460997439807996</v>
      </c>
      <c r="Y5077">
        <v>1.6354370370897799</v>
      </c>
      <c r="Z5077">
        <v>0.136920528570767</v>
      </c>
      <c r="AA5077">
        <v>0.72610664078822296</v>
      </c>
      <c r="AB5077">
        <v>25.196613836126001</v>
      </c>
      <c r="AC5077">
        <v>0.59090205226999604</v>
      </c>
      <c r="AD5077">
        <v>0.87989882095915395</v>
      </c>
      <c r="AE5077">
        <v>0.67605555484535396</v>
      </c>
      <c r="AF5077">
        <v>6.4397970358010495E-2</v>
      </c>
      <c r="AG5077">
        <v>0.57889197891446198</v>
      </c>
      <c r="AH5077">
        <v>6.6048336546592203</v>
      </c>
      <c r="AI5077">
        <v>0.37390512596567999</v>
      </c>
      <c r="AJ5077">
        <v>0.78121606160956403</v>
      </c>
      <c r="AK5077">
        <v>2.4021584106375098</v>
      </c>
    </row>
    <row r="5078" spans="1:37" x14ac:dyDescent="0.2">
      <c r="A5078" t="s">
        <v>17044</v>
      </c>
      <c r="B5078">
        <v>33886903</v>
      </c>
      <c r="C5078">
        <v>33887071</v>
      </c>
      <c r="D5078">
        <v>169</v>
      </c>
      <c r="E5078" t="s">
        <v>17302</v>
      </c>
      <c r="F5078">
        <v>1</v>
      </c>
      <c r="G5078" t="s">
        <v>17303</v>
      </c>
      <c r="H5078" t="s">
        <v>34562</v>
      </c>
      <c r="I5078">
        <v>21</v>
      </c>
      <c r="J5078">
        <v>33875360</v>
      </c>
      <c r="K5078">
        <v>33886354</v>
      </c>
      <c r="L5078">
        <v>10995</v>
      </c>
      <c r="M5078">
        <v>1</v>
      </c>
      <c r="N5078">
        <v>6453</v>
      </c>
      <c r="O5078" t="s">
        <v>17304</v>
      </c>
      <c r="P5078">
        <v>11543</v>
      </c>
      <c r="Q5078" t="s">
        <v>17305</v>
      </c>
      <c r="R5078" t="s">
        <v>17306</v>
      </c>
      <c r="S5078" t="s">
        <v>34563</v>
      </c>
      <c r="T5078">
        <v>0.152084254673993</v>
      </c>
      <c r="U5078">
        <v>0.603102917160658</v>
      </c>
      <c r="V5078">
        <v>22.491946016406001</v>
      </c>
      <c r="W5078" t="s">
        <v>40</v>
      </c>
      <c r="X5078" t="s">
        <v>40</v>
      </c>
      <c r="Y5078">
        <v>0</v>
      </c>
      <c r="Z5078">
        <v>0.203350924423461</v>
      </c>
      <c r="AA5078">
        <v>0.72610664078822296</v>
      </c>
      <c r="AB5078">
        <v>22.7173633115653</v>
      </c>
      <c r="AC5078">
        <v>0.17695932866387601</v>
      </c>
      <c r="AD5078">
        <v>0.68253123924728298</v>
      </c>
      <c r="AE5078">
        <v>22.7548380116198</v>
      </c>
      <c r="AF5078">
        <v>0.23669707478149901</v>
      </c>
      <c r="AG5078">
        <v>0.69020448338054297</v>
      </c>
      <c r="AH5078">
        <v>0.644109658249303</v>
      </c>
      <c r="AI5078">
        <v>0.24456414000292601</v>
      </c>
      <c r="AJ5078">
        <v>0.78121606160956403</v>
      </c>
      <c r="AK5078">
        <v>-22.6104481237413</v>
      </c>
    </row>
    <row r="5079" spans="1:37" x14ac:dyDescent="0.2">
      <c r="A5079" t="s">
        <v>17044</v>
      </c>
      <c r="B5079">
        <v>33887071</v>
      </c>
      <c r="C5079">
        <v>33887239</v>
      </c>
      <c r="D5079">
        <v>169</v>
      </c>
      <c r="E5079" t="s">
        <v>17307</v>
      </c>
      <c r="F5079">
        <v>2</v>
      </c>
      <c r="G5079" t="s">
        <v>17308</v>
      </c>
      <c r="H5079" t="s">
        <v>34562</v>
      </c>
      <c r="I5079">
        <v>21</v>
      </c>
      <c r="J5079">
        <v>33875360</v>
      </c>
      <c r="K5079">
        <v>33886354</v>
      </c>
      <c r="L5079">
        <v>10995</v>
      </c>
      <c r="M5079">
        <v>1</v>
      </c>
      <c r="N5079">
        <v>6453</v>
      </c>
      <c r="O5079" t="s">
        <v>17304</v>
      </c>
      <c r="P5079">
        <v>11711</v>
      </c>
      <c r="Q5079" t="s">
        <v>17305</v>
      </c>
      <c r="R5079" t="s">
        <v>17306</v>
      </c>
      <c r="S5079" t="s">
        <v>34563</v>
      </c>
      <c r="T5079">
        <v>0.152084254673993</v>
      </c>
      <c r="U5079">
        <v>0.603102917160658</v>
      </c>
      <c r="V5079">
        <v>22.491946016406001</v>
      </c>
      <c r="W5079" t="s">
        <v>40</v>
      </c>
      <c r="X5079" t="s">
        <v>40</v>
      </c>
      <c r="Y5079">
        <v>0</v>
      </c>
      <c r="Z5079">
        <v>0.203350924423461</v>
      </c>
      <c r="AA5079">
        <v>0.72610664078822296</v>
      </c>
      <c r="AB5079">
        <v>22.7173633115653</v>
      </c>
      <c r="AC5079">
        <v>0.17695932866387601</v>
      </c>
      <c r="AD5079">
        <v>0.68253123924728298</v>
      </c>
      <c r="AE5079">
        <v>22.7548380116198</v>
      </c>
      <c r="AF5079">
        <v>0.23669707478149901</v>
      </c>
      <c r="AG5079">
        <v>0.69020448338054297</v>
      </c>
      <c r="AH5079">
        <v>0.644109658249303</v>
      </c>
      <c r="AI5079">
        <v>0.24456414000292601</v>
      </c>
      <c r="AJ5079">
        <v>0.78121606160956403</v>
      </c>
      <c r="AK5079">
        <v>-22.6104481237413</v>
      </c>
    </row>
    <row r="5080" spans="1:37" x14ac:dyDescent="0.2">
      <c r="A5080" t="s">
        <v>17044</v>
      </c>
      <c r="B5080">
        <v>33887239</v>
      </c>
      <c r="C5080">
        <v>33887407</v>
      </c>
      <c r="D5080">
        <v>169</v>
      </c>
      <c r="E5080" t="s">
        <v>17309</v>
      </c>
      <c r="F5080">
        <v>2</v>
      </c>
      <c r="G5080" t="s">
        <v>17310</v>
      </c>
      <c r="H5080" t="s">
        <v>34562</v>
      </c>
      <c r="I5080">
        <v>21</v>
      </c>
      <c r="J5080">
        <v>33875360</v>
      </c>
      <c r="K5080">
        <v>33886354</v>
      </c>
      <c r="L5080">
        <v>10995</v>
      </c>
      <c r="M5080">
        <v>1</v>
      </c>
      <c r="N5080">
        <v>6453</v>
      </c>
      <c r="O5080" t="s">
        <v>17304</v>
      </c>
      <c r="P5080">
        <v>11879</v>
      </c>
      <c r="Q5080" t="s">
        <v>17305</v>
      </c>
      <c r="R5080" t="s">
        <v>17306</v>
      </c>
      <c r="S5080" t="s">
        <v>34563</v>
      </c>
      <c r="T5080">
        <v>0.152084254673993</v>
      </c>
      <c r="U5080">
        <v>0.603102917160658</v>
      </c>
      <c r="V5080">
        <v>22.491946016406001</v>
      </c>
      <c r="W5080" t="s">
        <v>40</v>
      </c>
      <c r="X5080" t="s">
        <v>40</v>
      </c>
      <c r="Y5080">
        <v>0</v>
      </c>
      <c r="Z5080">
        <v>0.203350924423461</v>
      </c>
      <c r="AA5080">
        <v>0.72610664078822296</v>
      </c>
      <c r="AB5080">
        <v>22.7173633115653</v>
      </c>
      <c r="AC5080">
        <v>0.17695932866387601</v>
      </c>
      <c r="AD5080">
        <v>0.68253123924728298</v>
      </c>
      <c r="AE5080">
        <v>22.7548380116198</v>
      </c>
      <c r="AF5080">
        <v>0.23669707478149901</v>
      </c>
      <c r="AG5080">
        <v>0.69020448338054297</v>
      </c>
      <c r="AH5080">
        <v>0.644109658249303</v>
      </c>
      <c r="AI5080">
        <v>0.24456414000292601</v>
      </c>
      <c r="AJ5080">
        <v>0.78121606160956403</v>
      </c>
      <c r="AK5080">
        <v>-22.6104481237413</v>
      </c>
    </row>
    <row r="5081" spans="1:37" x14ac:dyDescent="0.2">
      <c r="A5081" t="s">
        <v>17044</v>
      </c>
      <c r="B5081">
        <v>34225034</v>
      </c>
      <c r="C5081">
        <v>34225186</v>
      </c>
      <c r="D5081">
        <v>153</v>
      </c>
      <c r="E5081" t="s">
        <v>17311</v>
      </c>
      <c r="F5081">
        <v>3</v>
      </c>
      <c r="G5081" t="s">
        <v>17312</v>
      </c>
      <c r="H5081" t="s">
        <v>34564</v>
      </c>
      <c r="I5081">
        <v>21</v>
      </c>
      <c r="J5081">
        <v>34185866</v>
      </c>
      <c r="K5081">
        <v>34188877</v>
      </c>
      <c r="L5081">
        <v>3012</v>
      </c>
      <c r="M5081">
        <v>1</v>
      </c>
      <c r="N5081">
        <v>114036</v>
      </c>
      <c r="O5081" t="s">
        <v>17313</v>
      </c>
      <c r="P5081">
        <v>39168</v>
      </c>
      <c r="Q5081" t="s">
        <v>17314</v>
      </c>
      <c r="R5081" t="s">
        <v>17315</v>
      </c>
      <c r="S5081" t="s">
        <v>34565</v>
      </c>
      <c r="T5081">
        <v>0.57878132005057503</v>
      </c>
      <c r="U5081">
        <v>0.81360520874211995</v>
      </c>
      <c r="V5081">
        <v>0.31607667803186401</v>
      </c>
      <c r="W5081">
        <v>0.89943626381241404</v>
      </c>
      <c r="X5081">
        <v>0.95159051474143896</v>
      </c>
      <c r="Y5081">
        <v>3.4556843445208603E-2</v>
      </c>
      <c r="Z5081">
        <v>0.56624115748216397</v>
      </c>
      <c r="AA5081">
        <v>0.84521697243271998</v>
      </c>
      <c r="AB5081">
        <v>1.8582410515572599E-2</v>
      </c>
      <c r="AC5081">
        <v>0.98218650397073604</v>
      </c>
      <c r="AD5081">
        <v>0.986648090957843</v>
      </c>
      <c r="AE5081">
        <v>-0.106907069629052</v>
      </c>
      <c r="AF5081">
        <v>0.122338378615136</v>
      </c>
      <c r="AG5081">
        <v>0.68151250837662902</v>
      </c>
      <c r="AH5081">
        <v>0.48392492544578503</v>
      </c>
      <c r="AI5081">
        <v>0.785150871441049</v>
      </c>
      <c r="AJ5081">
        <v>0.92808185275216604</v>
      </c>
      <c r="AK5081">
        <v>0.147948642691063</v>
      </c>
    </row>
    <row r="5082" spans="1:37" x14ac:dyDescent="0.2">
      <c r="A5082" t="s">
        <v>17044</v>
      </c>
      <c r="B5082">
        <v>34381047</v>
      </c>
      <c r="C5082">
        <v>34381233</v>
      </c>
      <c r="D5082">
        <v>187</v>
      </c>
      <c r="E5082" t="s">
        <v>17316</v>
      </c>
      <c r="F5082">
        <v>1</v>
      </c>
      <c r="G5082" t="s">
        <v>17095</v>
      </c>
      <c r="H5082" t="s">
        <v>34566</v>
      </c>
      <c r="I5082">
        <v>21</v>
      </c>
      <c r="J5082">
        <v>34376057</v>
      </c>
      <c r="K5082">
        <v>34416961</v>
      </c>
      <c r="L5082">
        <v>40905</v>
      </c>
      <c r="M5082">
        <v>1</v>
      </c>
      <c r="N5082">
        <v>105372793</v>
      </c>
      <c r="O5082" t="s">
        <v>17317</v>
      </c>
      <c r="P5082">
        <v>4990</v>
      </c>
      <c r="Q5082" t="s">
        <v>40</v>
      </c>
      <c r="R5082" t="s">
        <v>17318</v>
      </c>
      <c r="S5082" t="s">
        <v>34567</v>
      </c>
      <c r="T5082">
        <v>0.54421053469192604</v>
      </c>
      <c r="U5082">
        <v>0.80321479550967601</v>
      </c>
      <c r="V5082">
        <v>0.57485130774033499</v>
      </c>
      <c r="W5082">
        <v>0.78495938470128301</v>
      </c>
      <c r="X5082">
        <v>0.95159051474143896</v>
      </c>
      <c r="Y5082">
        <v>1.1023486399526501</v>
      </c>
      <c r="Z5082">
        <v>0.693404429441695</v>
      </c>
      <c r="AA5082">
        <v>0.84521697243271998</v>
      </c>
      <c r="AB5082">
        <v>0.27407264972579598</v>
      </c>
      <c r="AC5082">
        <v>0.97504645870380702</v>
      </c>
      <c r="AD5082">
        <v>0.98031027550246497</v>
      </c>
      <c r="AE5082">
        <v>0.53106384488686798</v>
      </c>
      <c r="AF5082">
        <v>0.47948624871920598</v>
      </c>
      <c r="AG5082">
        <v>0.80674443595273604</v>
      </c>
      <c r="AH5082">
        <v>0.63491136961629902</v>
      </c>
      <c r="AI5082">
        <v>0.60044139461188495</v>
      </c>
      <c r="AJ5082">
        <v>0.78491624961973305</v>
      </c>
      <c r="AK5082">
        <v>1.28069528341697</v>
      </c>
    </row>
    <row r="5083" spans="1:37" x14ac:dyDescent="0.2">
      <c r="A5083" t="s">
        <v>17044</v>
      </c>
      <c r="B5083">
        <v>35498851</v>
      </c>
      <c r="C5083">
        <v>35499027</v>
      </c>
      <c r="D5083">
        <v>177</v>
      </c>
      <c r="E5083" t="s">
        <v>17319</v>
      </c>
      <c r="F5083">
        <v>2</v>
      </c>
      <c r="G5083" t="s">
        <v>17320</v>
      </c>
      <c r="H5083" t="s">
        <v>34568</v>
      </c>
      <c r="I5083">
        <v>21</v>
      </c>
      <c r="J5083">
        <v>35435661</v>
      </c>
      <c r="K5083">
        <v>35465329</v>
      </c>
      <c r="L5083">
        <v>29669</v>
      </c>
      <c r="M5083">
        <v>2</v>
      </c>
      <c r="N5083">
        <v>100506403</v>
      </c>
      <c r="O5083" t="s">
        <v>17321</v>
      </c>
      <c r="P5083">
        <v>-33522</v>
      </c>
      <c r="Q5083" t="s">
        <v>17322</v>
      </c>
      <c r="R5083" t="s">
        <v>17323</v>
      </c>
      <c r="S5083" t="s">
        <v>34569</v>
      </c>
      <c r="T5083">
        <v>0.73307446563449497</v>
      </c>
      <c r="U5083">
        <v>0.94445707767999398</v>
      </c>
      <c r="V5083">
        <v>0.53650638417613705</v>
      </c>
      <c r="W5083">
        <v>0.931997700145205</v>
      </c>
      <c r="X5083">
        <v>0.95159051474143896</v>
      </c>
      <c r="Y5083">
        <v>0.117215775511089</v>
      </c>
      <c r="Z5083">
        <v>0.40557829628741998</v>
      </c>
      <c r="AA5083">
        <v>0.84435025072159198</v>
      </c>
      <c r="AB5083">
        <v>0.47892920994313298</v>
      </c>
      <c r="AC5083">
        <v>0.72729821355495905</v>
      </c>
      <c r="AD5083">
        <v>0.87989882095915395</v>
      </c>
      <c r="AE5083">
        <v>-3.9629354468424298E-2</v>
      </c>
      <c r="AF5083">
        <v>0.85689712345276603</v>
      </c>
      <c r="AG5083">
        <v>0.96005755384902103</v>
      </c>
      <c r="AH5083">
        <v>0.32407624367822901</v>
      </c>
      <c r="AI5083">
        <v>0.71514876834741803</v>
      </c>
      <c r="AJ5083">
        <v>0.88334627582377701</v>
      </c>
      <c r="AK5083">
        <v>0.21079306874821899</v>
      </c>
    </row>
    <row r="5084" spans="1:37" x14ac:dyDescent="0.2">
      <c r="A5084" t="s">
        <v>17044</v>
      </c>
      <c r="B5084">
        <v>35499027</v>
      </c>
      <c r="C5084">
        <v>35499203</v>
      </c>
      <c r="D5084">
        <v>177</v>
      </c>
      <c r="E5084" t="s">
        <v>17324</v>
      </c>
      <c r="F5084">
        <v>3</v>
      </c>
      <c r="G5084" t="s">
        <v>15515</v>
      </c>
      <c r="H5084" t="s">
        <v>34568</v>
      </c>
      <c r="I5084">
        <v>21</v>
      </c>
      <c r="J5084">
        <v>35435661</v>
      </c>
      <c r="K5084">
        <v>35465329</v>
      </c>
      <c r="L5084">
        <v>29669</v>
      </c>
      <c r="M5084">
        <v>2</v>
      </c>
      <c r="N5084">
        <v>100506403</v>
      </c>
      <c r="O5084" t="s">
        <v>17321</v>
      </c>
      <c r="P5084">
        <v>-33698</v>
      </c>
      <c r="Q5084" t="s">
        <v>17322</v>
      </c>
      <c r="R5084" t="s">
        <v>17323</v>
      </c>
      <c r="S5084" t="s">
        <v>34569</v>
      </c>
      <c r="T5084">
        <v>0.73307446563449497</v>
      </c>
      <c r="U5084">
        <v>0.94445707767999398</v>
      </c>
      <c r="V5084">
        <v>0.53650638417613705</v>
      </c>
      <c r="W5084">
        <v>0.931997700145205</v>
      </c>
      <c r="X5084">
        <v>0.95159051474143896</v>
      </c>
      <c r="Y5084">
        <v>0.117215775511089</v>
      </c>
      <c r="Z5084">
        <v>0.39606300849951498</v>
      </c>
      <c r="AA5084">
        <v>0.84435025072159198</v>
      </c>
      <c r="AB5084">
        <v>0.51221176510746502</v>
      </c>
      <c r="AC5084">
        <v>0.72729821355495905</v>
      </c>
      <c r="AD5084">
        <v>0.87989882095915395</v>
      </c>
      <c r="AE5084">
        <v>-1.4343894689165201E-3</v>
      </c>
      <c r="AF5084">
        <v>0.83002220900395296</v>
      </c>
      <c r="AG5084">
        <v>0.93642490938830403</v>
      </c>
      <c r="AH5084">
        <v>0.28511903732053001</v>
      </c>
      <c r="AI5084">
        <v>0.70251746730710596</v>
      </c>
      <c r="AJ5084">
        <v>0.86866916677014605</v>
      </c>
      <c r="AK5084">
        <v>0.174890388575245</v>
      </c>
    </row>
    <row r="5085" spans="1:37" x14ac:dyDescent="0.2">
      <c r="A5085" t="s">
        <v>17044</v>
      </c>
      <c r="B5085">
        <v>35696786</v>
      </c>
      <c r="C5085">
        <v>35696915</v>
      </c>
      <c r="D5085">
        <v>130</v>
      </c>
      <c r="E5085" t="s">
        <v>17325</v>
      </c>
      <c r="F5085">
        <v>2</v>
      </c>
      <c r="G5085" t="s">
        <v>17326</v>
      </c>
      <c r="H5085" t="s">
        <v>34570</v>
      </c>
      <c r="I5085">
        <v>21</v>
      </c>
      <c r="J5085">
        <v>35720715</v>
      </c>
      <c r="K5085">
        <v>35720808</v>
      </c>
      <c r="L5085">
        <v>94</v>
      </c>
      <c r="M5085">
        <v>1</v>
      </c>
      <c r="N5085">
        <v>768219</v>
      </c>
      <c r="O5085" t="s">
        <v>17327</v>
      </c>
      <c r="P5085">
        <v>-23800</v>
      </c>
      <c r="Q5085" t="s">
        <v>17328</v>
      </c>
      <c r="R5085" t="s">
        <v>17329</v>
      </c>
      <c r="S5085" t="s">
        <v>34571</v>
      </c>
      <c r="T5085">
        <v>0.66569275898043401</v>
      </c>
      <c r="U5085">
        <v>0.86971627711682398</v>
      </c>
      <c r="V5085">
        <v>0.39350569160562499</v>
      </c>
      <c r="W5085">
        <v>0.73998674418533805</v>
      </c>
      <c r="X5085">
        <v>0.95159051474143896</v>
      </c>
      <c r="Y5085">
        <v>0.284428649485023</v>
      </c>
      <c r="Z5085">
        <v>0.96336446220254102</v>
      </c>
      <c r="AA5085">
        <v>0.99919698600769702</v>
      </c>
      <c r="AB5085">
        <v>7.0092334848847498E-2</v>
      </c>
      <c r="AC5085">
        <v>0.66509736634597505</v>
      </c>
      <c r="AD5085">
        <v>0.87989882095915395</v>
      </c>
      <c r="AE5085">
        <v>3.5914078482182102E-2</v>
      </c>
      <c r="AF5085">
        <v>0.39635187609463102</v>
      </c>
      <c r="AG5085">
        <v>0.80674443595273604</v>
      </c>
      <c r="AH5085">
        <v>0.55879684944899499</v>
      </c>
      <c r="AI5085">
        <v>0.87996750947292401</v>
      </c>
      <c r="AJ5085">
        <v>0.98621344597861504</v>
      </c>
      <c r="AK5085">
        <v>0.39812169934219099</v>
      </c>
    </row>
    <row r="5086" spans="1:37" x14ac:dyDescent="0.2">
      <c r="A5086" t="s">
        <v>17044</v>
      </c>
      <c r="B5086">
        <v>36015561</v>
      </c>
      <c r="C5086">
        <v>36015849</v>
      </c>
      <c r="D5086">
        <v>289</v>
      </c>
      <c r="E5086" t="s">
        <v>17330</v>
      </c>
      <c r="F5086">
        <v>3</v>
      </c>
      <c r="G5086" t="s">
        <v>17331</v>
      </c>
      <c r="H5086" t="s">
        <v>31000</v>
      </c>
      <c r="I5086">
        <v>21</v>
      </c>
      <c r="J5086">
        <v>36005137</v>
      </c>
      <c r="K5086">
        <v>36007838</v>
      </c>
      <c r="L5086">
        <v>2702</v>
      </c>
      <c r="M5086">
        <v>1</v>
      </c>
      <c r="N5086">
        <v>100996609</v>
      </c>
      <c r="O5086" t="s">
        <v>17332</v>
      </c>
      <c r="P5086">
        <v>10424</v>
      </c>
      <c r="Q5086" t="s">
        <v>40</v>
      </c>
      <c r="R5086" t="s">
        <v>17333</v>
      </c>
      <c r="S5086" t="s">
        <v>34572</v>
      </c>
      <c r="T5086">
        <v>0.93943752600822705</v>
      </c>
      <c r="U5086">
        <v>1</v>
      </c>
      <c r="V5086">
        <v>0.17129887990817599</v>
      </c>
      <c r="W5086">
        <v>0.371855812393517</v>
      </c>
      <c r="X5086">
        <v>0.704072456322962</v>
      </c>
      <c r="Y5086">
        <v>-1.96786425387331</v>
      </c>
      <c r="Z5086">
        <v>0.91701798945084201</v>
      </c>
      <c r="AA5086">
        <v>0.99919698600769702</v>
      </c>
      <c r="AB5086">
        <v>-4.7031479529628599E-2</v>
      </c>
      <c r="AC5086">
        <v>0.44540003220604202</v>
      </c>
      <c r="AD5086">
        <v>0.82872126865393902</v>
      </c>
      <c r="AE5086">
        <v>-1.8854682406085801</v>
      </c>
      <c r="AF5086">
        <v>0.98798422886439796</v>
      </c>
      <c r="AG5086">
        <v>1</v>
      </c>
      <c r="AH5086">
        <v>0.31420672331884503</v>
      </c>
      <c r="AI5086">
        <v>0.40724312112737299</v>
      </c>
      <c r="AJ5086">
        <v>0.78121606160956403</v>
      </c>
      <c r="AK5086">
        <v>-1.4047840701121901</v>
      </c>
    </row>
    <row r="5087" spans="1:37" x14ac:dyDescent="0.2">
      <c r="A5087" t="s">
        <v>17044</v>
      </c>
      <c r="B5087">
        <v>36157131</v>
      </c>
      <c r="C5087">
        <v>36157284</v>
      </c>
      <c r="D5087">
        <v>154</v>
      </c>
      <c r="E5087" t="s">
        <v>17334</v>
      </c>
      <c r="F5087">
        <v>15</v>
      </c>
      <c r="G5087" t="s">
        <v>17335</v>
      </c>
      <c r="H5087" t="s">
        <v>30987</v>
      </c>
      <c r="I5087">
        <v>21</v>
      </c>
      <c r="J5087">
        <v>36156938</v>
      </c>
      <c r="K5087">
        <v>36293877</v>
      </c>
      <c r="L5087">
        <v>136940</v>
      </c>
      <c r="M5087">
        <v>1</v>
      </c>
      <c r="N5087">
        <v>9980</v>
      </c>
      <c r="O5087" t="s">
        <v>17336</v>
      </c>
      <c r="P5087">
        <v>193</v>
      </c>
      <c r="Q5087" t="s">
        <v>17337</v>
      </c>
      <c r="R5087" t="s">
        <v>17338</v>
      </c>
      <c r="S5087" t="s">
        <v>34573</v>
      </c>
      <c r="T5087">
        <v>0.35387198439864398</v>
      </c>
      <c r="U5087">
        <v>0.603102917160658</v>
      </c>
      <c r="V5087">
        <v>-21.8181316064722</v>
      </c>
      <c r="W5087">
        <v>0.69201225521665499</v>
      </c>
      <c r="X5087">
        <v>0.95159051474143896</v>
      </c>
      <c r="Y5087">
        <v>-2.1069893680452301E-2</v>
      </c>
      <c r="Z5087">
        <v>0.69013698642955401</v>
      </c>
      <c r="AA5087">
        <v>0.84521697243271998</v>
      </c>
      <c r="AB5087">
        <v>1.8984736700326199</v>
      </c>
      <c r="AC5087">
        <v>0.30184355666711699</v>
      </c>
      <c r="AD5087">
        <v>0.68253123924728298</v>
      </c>
      <c r="AE5087">
        <v>-1.02106983895597</v>
      </c>
      <c r="AF5087">
        <v>0.32549523997010099</v>
      </c>
      <c r="AG5087">
        <v>0.70473078222419605</v>
      </c>
      <c r="AH5087">
        <v>-23.874708473172699</v>
      </c>
      <c r="AI5087">
        <v>0.95029317176085903</v>
      </c>
      <c r="AJ5087">
        <v>0.98621344597861504</v>
      </c>
      <c r="AK5087">
        <v>0.84768552848954504</v>
      </c>
    </row>
    <row r="5088" spans="1:37" x14ac:dyDescent="0.2">
      <c r="A5088" t="s">
        <v>17044</v>
      </c>
      <c r="B5088">
        <v>36157346</v>
      </c>
      <c r="C5088">
        <v>36157554</v>
      </c>
      <c r="D5088">
        <v>209</v>
      </c>
      <c r="E5088" t="s">
        <v>17339</v>
      </c>
      <c r="F5088">
        <v>13</v>
      </c>
      <c r="G5088" t="s">
        <v>17340</v>
      </c>
      <c r="H5088" t="s">
        <v>30987</v>
      </c>
      <c r="I5088">
        <v>21</v>
      </c>
      <c r="J5088">
        <v>36156938</v>
      </c>
      <c r="K5088">
        <v>36293877</v>
      </c>
      <c r="L5088">
        <v>136940</v>
      </c>
      <c r="M5088">
        <v>1</v>
      </c>
      <c r="N5088">
        <v>9980</v>
      </c>
      <c r="O5088" t="s">
        <v>17336</v>
      </c>
      <c r="P5088">
        <v>408</v>
      </c>
      <c r="Q5088" t="s">
        <v>17337</v>
      </c>
      <c r="R5088" t="s">
        <v>17338</v>
      </c>
      <c r="S5088" t="s">
        <v>34573</v>
      </c>
      <c r="T5088">
        <v>0.35387198439864398</v>
      </c>
      <c r="U5088">
        <v>0.603102917160658</v>
      </c>
      <c r="V5088">
        <v>-21.8181316064722</v>
      </c>
      <c r="W5088">
        <v>0.69201225521665499</v>
      </c>
      <c r="X5088">
        <v>0.95159051474143896</v>
      </c>
      <c r="Y5088">
        <v>-2.1069893680452301E-2</v>
      </c>
      <c r="Z5088">
        <v>0.69013698642955401</v>
      </c>
      <c r="AA5088">
        <v>0.84521697243271998</v>
      </c>
      <c r="AB5088">
        <v>1.8984736700326199</v>
      </c>
      <c r="AC5088">
        <v>0.30184355666711699</v>
      </c>
      <c r="AD5088">
        <v>0.68253123924728298</v>
      </c>
      <c r="AE5088">
        <v>-1.02106983895597</v>
      </c>
      <c r="AF5088">
        <v>0.32549523997010099</v>
      </c>
      <c r="AG5088">
        <v>0.70473078222419605</v>
      </c>
      <c r="AH5088">
        <v>-23.874708473172699</v>
      </c>
      <c r="AI5088">
        <v>0.95029317176085903</v>
      </c>
      <c r="AJ5088">
        <v>0.98621344597861504</v>
      </c>
      <c r="AK5088">
        <v>0.84768552848954504</v>
      </c>
    </row>
    <row r="5089" spans="1:37" x14ac:dyDescent="0.2">
      <c r="A5089" t="s">
        <v>17044</v>
      </c>
      <c r="B5089">
        <v>36245339</v>
      </c>
      <c r="C5089">
        <v>36245501</v>
      </c>
      <c r="D5089">
        <v>163</v>
      </c>
      <c r="E5089" t="s">
        <v>17341</v>
      </c>
      <c r="F5089">
        <v>9</v>
      </c>
      <c r="G5089" t="s">
        <v>17342</v>
      </c>
      <c r="H5089" t="s">
        <v>30987</v>
      </c>
      <c r="I5089">
        <v>21</v>
      </c>
      <c r="J5089">
        <v>36246301</v>
      </c>
      <c r="K5089">
        <v>36261915</v>
      </c>
      <c r="L5089">
        <v>15615</v>
      </c>
      <c r="M5089">
        <v>1</v>
      </c>
      <c r="N5089">
        <v>9980</v>
      </c>
      <c r="O5089" t="s">
        <v>17343</v>
      </c>
      <c r="P5089">
        <v>-800</v>
      </c>
      <c r="Q5089" t="s">
        <v>17337</v>
      </c>
      <c r="R5089" t="s">
        <v>17338</v>
      </c>
      <c r="S5089" t="s">
        <v>34573</v>
      </c>
      <c r="T5089">
        <v>0.32911398597860803</v>
      </c>
      <c r="U5089">
        <v>0.603102917160658</v>
      </c>
      <c r="V5089">
        <v>24.5767713957636</v>
      </c>
      <c r="W5089">
        <v>0.94541066367716797</v>
      </c>
      <c r="X5089">
        <v>0.95159051474143896</v>
      </c>
      <c r="Y5089">
        <v>0.17232647795053199</v>
      </c>
      <c r="Z5089">
        <v>0.306975110376564</v>
      </c>
      <c r="AA5089">
        <v>0.72610664078822296</v>
      </c>
      <c r="AB5089">
        <v>24.665875754312399</v>
      </c>
      <c r="AC5089">
        <v>0.71753805159658501</v>
      </c>
      <c r="AD5089">
        <v>0.87989882095915395</v>
      </c>
      <c r="AE5089">
        <v>-0.82767346727820601</v>
      </c>
      <c r="AF5089">
        <v>0.64997455747578503</v>
      </c>
      <c r="AG5089">
        <v>0.80674443595273604</v>
      </c>
      <c r="AH5089">
        <v>0.89669199260043297</v>
      </c>
      <c r="AI5089">
        <v>0.59609816080359102</v>
      </c>
      <c r="AJ5089">
        <v>0.78121606160956403</v>
      </c>
      <c r="AK5089">
        <v>1.0410818936859301</v>
      </c>
    </row>
    <row r="5090" spans="1:37" x14ac:dyDescent="0.2">
      <c r="A5090" t="s">
        <v>17044</v>
      </c>
      <c r="B5090">
        <v>36245501</v>
      </c>
      <c r="C5090">
        <v>36245663</v>
      </c>
      <c r="D5090">
        <v>163</v>
      </c>
      <c r="E5090" t="s">
        <v>17344</v>
      </c>
      <c r="F5090">
        <v>10</v>
      </c>
      <c r="G5090" t="s">
        <v>17345</v>
      </c>
      <c r="H5090" t="s">
        <v>30987</v>
      </c>
      <c r="I5090">
        <v>21</v>
      </c>
      <c r="J5090">
        <v>36246301</v>
      </c>
      <c r="K5090">
        <v>36261915</v>
      </c>
      <c r="L5090">
        <v>15615</v>
      </c>
      <c r="M5090">
        <v>1</v>
      </c>
      <c r="N5090">
        <v>9980</v>
      </c>
      <c r="O5090" t="s">
        <v>17343</v>
      </c>
      <c r="P5090">
        <v>-638</v>
      </c>
      <c r="Q5090" t="s">
        <v>17337</v>
      </c>
      <c r="R5090" t="s">
        <v>17338</v>
      </c>
      <c r="S5090" t="s">
        <v>34573</v>
      </c>
      <c r="T5090">
        <v>0.32911398597860803</v>
      </c>
      <c r="U5090">
        <v>0.603102917160658</v>
      </c>
      <c r="V5090">
        <v>24.5767713957636</v>
      </c>
      <c r="W5090">
        <v>0.94541066367716797</v>
      </c>
      <c r="X5090">
        <v>0.95159051474143896</v>
      </c>
      <c r="Y5090">
        <v>0.17232647795053199</v>
      </c>
      <c r="Z5090">
        <v>0.306975110376564</v>
      </c>
      <c r="AA5090">
        <v>0.72610664078822296</v>
      </c>
      <c r="AB5090">
        <v>24.665875754312399</v>
      </c>
      <c r="AC5090">
        <v>0.71753805159658501</v>
      </c>
      <c r="AD5090">
        <v>0.87989882095915395</v>
      </c>
      <c r="AE5090">
        <v>-0.82767346727820601</v>
      </c>
      <c r="AF5090">
        <v>0.64997455747578503</v>
      </c>
      <c r="AG5090">
        <v>0.80674443595273604</v>
      </c>
      <c r="AH5090">
        <v>0.89669199260043297</v>
      </c>
      <c r="AI5090">
        <v>0.59609816080359102</v>
      </c>
      <c r="AJ5090">
        <v>0.78121606160956403</v>
      </c>
      <c r="AK5090">
        <v>1.0410818936859301</v>
      </c>
    </row>
    <row r="5091" spans="1:37" x14ac:dyDescent="0.2">
      <c r="A5091" t="s">
        <v>17044</v>
      </c>
      <c r="B5091">
        <v>36245663</v>
      </c>
      <c r="C5091">
        <v>36245825</v>
      </c>
      <c r="D5091">
        <v>163</v>
      </c>
      <c r="E5091" t="s">
        <v>17346</v>
      </c>
      <c r="F5091">
        <v>7</v>
      </c>
      <c r="G5091" t="s">
        <v>17347</v>
      </c>
      <c r="H5091" t="s">
        <v>30987</v>
      </c>
      <c r="I5091">
        <v>21</v>
      </c>
      <c r="J5091">
        <v>36246301</v>
      </c>
      <c r="K5091">
        <v>36261915</v>
      </c>
      <c r="L5091">
        <v>15615</v>
      </c>
      <c r="M5091">
        <v>1</v>
      </c>
      <c r="N5091">
        <v>9980</v>
      </c>
      <c r="O5091" t="s">
        <v>17343</v>
      </c>
      <c r="P5091">
        <v>-476</v>
      </c>
      <c r="Q5091" t="s">
        <v>17337</v>
      </c>
      <c r="R5091" t="s">
        <v>17338</v>
      </c>
      <c r="S5091" t="s">
        <v>34573</v>
      </c>
      <c r="T5091">
        <v>0.32911398597860803</v>
      </c>
      <c r="U5091">
        <v>0.603102917160658</v>
      </c>
      <c r="V5091">
        <v>24.5767713957636</v>
      </c>
      <c r="W5091">
        <v>0.94541066367716797</v>
      </c>
      <c r="X5091">
        <v>0.95159051474143896</v>
      </c>
      <c r="Y5091">
        <v>0.17232647795053199</v>
      </c>
      <c r="Z5091">
        <v>0.306975110376564</v>
      </c>
      <c r="AA5091">
        <v>0.72610664078822296</v>
      </c>
      <c r="AB5091">
        <v>24.665875754312399</v>
      </c>
      <c r="AC5091">
        <v>0.71753805159658501</v>
      </c>
      <c r="AD5091">
        <v>0.87989882095915395</v>
      </c>
      <c r="AE5091">
        <v>-0.82767346727820601</v>
      </c>
      <c r="AF5091">
        <v>0.64997455747578503</v>
      </c>
      <c r="AG5091">
        <v>0.80674443595273604</v>
      </c>
      <c r="AH5091">
        <v>0.89669199260043297</v>
      </c>
      <c r="AI5091">
        <v>0.59609816080359102</v>
      </c>
      <c r="AJ5091">
        <v>0.78121606160956403</v>
      </c>
      <c r="AK5091">
        <v>1.0410818936859301</v>
      </c>
    </row>
    <row r="5092" spans="1:37" x14ac:dyDescent="0.2">
      <c r="A5092" t="s">
        <v>17044</v>
      </c>
      <c r="B5092">
        <v>36724839</v>
      </c>
      <c r="C5092">
        <v>36724990</v>
      </c>
      <c r="D5092">
        <v>152</v>
      </c>
      <c r="E5092" t="s">
        <v>17348</v>
      </c>
      <c r="F5092">
        <v>3</v>
      </c>
      <c r="G5092" t="s">
        <v>17349</v>
      </c>
      <c r="H5092" t="s">
        <v>34574</v>
      </c>
      <c r="I5092">
        <v>21</v>
      </c>
      <c r="J5092">
        <v>36712566</v>
      </c>
      <c r="K5092">
        <v>36720587</v>
      </c>
      <c r="L5092">
        <v>8022</v>
      </c>
      <c r="M5092">
        <v>1</v>
      </c>
      <c r="N5092">
        <v>6493</v>
      </c>
      <c r="O5092" t="s">
        <v>17350</v>
      </c>
      <c r="P5092">
        <v>12273</v>
      </c>
      <c r="Q5092" t="s">
        <v>17351</v>
      </c>
      <c r="R5092" t="s">
        <v>17352</v>
      </c>
      <c r="S5092" t="s">
        <v>34575</v>
      </c>
      <c r="T5092">
        <v>0.152084254673993</v>
      </c>
      <c r="U5092">
        <v>0.603102917160658</v>
      </c>
      <c r="V5092">
        <v>25.461288058397599</v>
      </c>
      <c r="W5092">
        <v>0.94541066367716797</v>
      </c>
      <c r="X5092">
        <v>0.95159051474143896</v>
      </c>
      <c r="Y5092">
        <v>-0.67699087904092503</v>
      </c>
      <c r="Z5092">
        <v>0.306975110376564</v>
      </c>
      <c r="AA5092">
        <v>0.72610664078822296</v>
      </c>
      <c r="AB5092">
        <v>24.4978139640906</v>
      </c>
      <c r="AC5092">
        <v>0.71753805159658501</v>
      </c>
      <c r="AD5092">
        <v>0.87989882095915395</v>
      </c>
      <c r="AE5092">
        <v>-1.6769907919540501</v>
      </c>
      <c r="AF5092">
        <v>4.6407610929182198E-2</v>
      </c>
      <c r="AG5092">
        <v>0.476038960109122</v>
      </c>
      <c r="AH5092">
        <v>25.461288058397599</v>
      </c>
      <c r="AI5092">
        <v>0.59609816080359102</v>
      </c>
      <c r="AJ5092">
        <v>0.78121606160956403</v>
      </c>
      <c r="AK5092">
        <v>0.19176454268378701</v>
      </c>
    </row>
    <row r="5093" spans="1:37" x14ac:dyDescent="0.2">
      <c r="A5093" t="s">
        <v>17044</v>
      </c>
      <c r="B5093">
        <v>36820227</v>
      </c>
      <c r="C5093">
        <v>36820389</v>
      </c>
      <c r="D5093">
        <v>163</v>
      </c>
      <c r="E5093" t="s">
        <v>17353</v>
      </c>
      <c r="F5093">
        <v>8</v>
      </c>
      <c r="G5093" t="s">
        <v>17354</v>
      </c>
      <c r="H5093" t="s">
        <v>34576</v>
      </c>
      <c r="I5093">
        <v>21</v>
      </c>
      <c r="J5093">
        <v>36712566</v>
      </c>
      <c r="K5093">
        <v>36720587</v>
      </c>
      <c r="L5093">
        <v>8022</v>
      </c>
      <c r="M5093">
        <v>1</v>
      </c>
      <c r="N5093">
        <v>6493</v>
      </c>
      <c r="O5093" t="s">
        <v>17350</v>
      </c>
      <c r="P5093">
        <v>107661</v>
      </c>
      <c r="Q5093" t="s">
        <v>17351</v>
      </c>
      <c r="R5093" t="s">
        <v>17352</v>
      </c>
      <c r="S5093" t="s">
        <v>34575</v>
      </c>
      <c r="T5093">
        <v>0.644035865418358</v>
      </c>
      <c r="U5093">
        <v>0.84904924635754497</v>
      </c>
      <c r="V5093">
        <v>1.9664978959286099</v>
      </c>
      <c r="W5093">
        <v>0.83553089073937903</v>
      </c>
      <c r="X5093">
        <v>0.95159051474143896</v>
      </c>
      <c r="Y5093">
        <v>1.09196420920269E-2</v>
      </c>
      <c r="Z5093">
        <v>0.89710062530600898</v>
      </c>
      <c r="AA5093">
        <v>0.99919698600769702</v>
      </c>
      <c r="AB5093">
        <v>2.0346990097261899</v>
      </c>
      <c r="AC5093">
        <v>0.51703643428021895</v>
      </c>
      <c r="AD5093">
        <v>0.87989882095915395</v>
      </c>
      <c r="AE5093">
        <v>-0.98908033645376903</v>
      </c>
      <c r="AF5093">
        <v>0.56699985775999995</v>
      </c>
      <c r="AG5093">
        <v>0.80674443595273604</v>
      </c>
      <c r="AH5093">
        <v>0.60706290261714602</v>
      </c>
      <c r="AI5093">
        <v>0.31269936738387499</v>
      </c>
      <c r="AJ5093">
        <v>0.78121606160956403</v>
      </c>
      <c r="AK5093">
        <v>0.87967509095608298</v>
      </c>
    </row>
    <row r="5094" spans="1:37" x14ac:dyDescent="0.2">
      <c r="A5094" t="s">
        <v>17044</v>
      </c>
      <c r="B5094">
        <v>36820389</v>
      </c>
      <c r="C5094">
        <v>36820551</v>
      </c>
      <c r="D5094">
        <v>163</v>
      </c>
      <c r="E5094" t="s">
        <v>17355</v>
      </c>
      <c r="F5094">
        <v>3</v>
      </c>
      <c r="G5094" t="s">
        <v>17356</v>
      </c>
      <c r="H5094" t="s">
        <v>34576</v>
      </c>
      <c r="I5094">
        <v>21</v>
      </c>
      <c r="J5094">
        <v>36712566</v>
      </c>
      <c r="K5094">
        <v>36720587</v>
      </c>
      <c r="L5094">
        <v>8022</v>
      </c>
      <c r="M5094">
        <v>1</v>
      </c>
      <c r="N5094">
        <v>6493</v>
      </c>
      <c r="O5094" t="s">
        <v>17350</v>
      </c>
      <c r="P5094">
        <v>107823</v>
      </c>
      <c r="Q5094" t="s">
        <v>17351</v>
      </c>
      <c r="R5094" t="s">
        <v>17352</v>
      </c>
      <c r="S5094" t="s">
        <v>34575</v>
      </c>
      <c r="T5094">
        <v>0.644035865418358</v>
      </c>
      <c r="U5094">
        <v>0.84904924635754497</v>
      </c>
      <c r="V5094">
        <v>1.8221079894424801</v>
      </c>
      <c r="W5094">
        <v>0.83553089073937903</v>
      </c>
      <c r="X5094">
        <v>0.95159051474143896</v>
      </c>
      <c r="Y5094">
        <v>0.14617855572601399</v>
      </c>
      <c r="Z5094">
        <v>0.89710062530600898</v>
      </c>
      <c r="AA5094">
        <v>0.99919698600769702</v>
      </c>
      <c r="AB5094">
        <v>1.9407737789314401</v>
      </c>
      <c r="AC5094">
        <v>0.51703643428021895</v>
      </c>
      <c r="AD5094">
        <v>0.87989882095915395</v>
      </c>
      <c r="AE5094">
        <v>-0.85382142281978202</v>
      </c>
      <c r="AF5094">
        <v>0.56699985775999995</v>
      </c>
      <c r="AG5094">
        <v>0.80674443595273604</v>
      </c>
      <c r="AH5094">
        <v>0.50009348795457498</v>
      </c>
      <c r="AI5094">
        <v>0.31269936738387499</v>
      </c>
      <c r="AJ5094">
        <v>0.78121606160956403</v>
      </c>
      <c r="AK5094">
        <v>1.0149340028348399</v>
      </c>
    </row>
    <row r="5095" spans="1:37" x14ac:dyDescent="0.2">
      <c r="A5095" t="s">
        <v>17044</v>
      </c>
      <c r="B5095">
        <v>37285928</v>
      </c>
      <c r="C5095">
        <v>37286105</v>
      </c>
      <c r="D5095">
        <v>178</v>
      </c>
      <c r="E5095" t="s">
        <v>17357</v>
      </c>
      <c r="F5095">
        <v>1</v>
      </c>
      <c r="G5095" t="s">
        <v>17358</v>
      </c>
      <c r="H5095" t="s">
        <v>31000</v>
      </c>
      <c r="I5095">
        <v>21</v>
      </c>
      <c r="J5095">
        <v>37223420</v>
      </c>
      <c r="K5095">
        <v>37267919</v>
      </c>
      <c r="L5095">
        <v>44500</v>
      </c>
      <c r="M5095">
        <v>2</v>
      </c>
      <c r="N5095">
        <v>10311</v>
      </c>
      <c r="O5095" t="s">
        <v>17359</v>
      </c>
      <c r="P5095">
        <v>-18009</v>
      </c>
      <c r="Q5095" t="s">
        <v>17360</v>
      </c>
      <c r="R5095" t="s">
        <v>17361</v>
      </c>
      <c r="S5095" t="s">
        <v>34577</v>
      </c>
      <c r="T5095" t="s">
        <v>40</v>
      </c>
      <c r="U5095" t="s">
        <v>40</v>
      </c>
      <c r="V5095">
        <v>0</v>
      </c>
      <c r="W5095">
        <v>0.89107655920673101</v>
      </c>
      <c r="X5095">
        <v>0.95159051474143896</v>
      </c>
      <c r="Y5095">
        <v>1.14907604196295</v>
      </c>
      <c r="Z5095">
        <v>0.306975110376564</v>
      </c>
      <c r="AA5095">
        <v>0.72610664078822296</v>
      </c>
      <c r="AB5095">
        <v>22.896512930494101</v>
      </c>
      <c r="AC5095">
        <v>0.75388744886274095</v>
      </c>
      <c r="AD5095">
        <v>0.87989882095915395</v>
      </c>
      <c r="AE5095">
        <v>0.14907618111568599</v>
      </c>
      <c r="AF5095">
        <v>0.32549523997010099</v>
      </c>
      <c r="AG5095">
        <v>0.70473078222419605</v>
      </c>
      <c r="AH5095">
        <v>-22.859987059206698</v>
      </c>
      <c r="AI5095">
        <v>0.56157887380500204</v>
      </c>
      <c r="AJ5095">
        <v>0.78121606160956403</v>
      </c>
      <c r="AK5095">
        <v>2.0178312537529899</v>
      </c>
    </row>
    <row r="5096" spans="1:37" x14ac:dyDescent="0.2">
      <c r="A5096" t="s">
        <v>17044</v>
      </c>
      <c r="B5096">
        <v>37286105</v>
      </c>
      <c r="C5096">
        <v>37286282</v>
      </c>
      <c r="D5096">
        <v>178</v>
      </c>
      <c r="E5096" t="s">
        <v>17362</v>
      </c>
      <c r="F5096">
        <v>7</v>
      </c>
      <c r="G5096" t="s">
        <v>17363</v>
      </c>
      <c r="H5096" t="s">
        <v>31000</v>
      </c>
      <c r="I5096">
        <v>21</v>
      </c>
      <c r="J5096">
        <v>37223420</v>
      </c>
      <c r="K5096">
        <v>37267919</v>
      </c>
      <c r="L5096">
        <v>44500</v>
      </c>
      <c r="M5096">
        <v>2</v>
      </c>
      <c r="N5096">
        <v>10311</v>
      </c>
      <c r="O5096" t="s">
        <v>17359</v>
      </c>
      <c r="P5096">
        <v>-18186</v>
      </c>
      <c r="Q5096" t="s">
        <v>17360</v>
      </c>
      <c r="R5096" t="s">
        <v>17361</v>
      </c>
      <c r="S5096" t="s">
        <v>34577</v>
      </c>
      <c r="T5096" t="s">
        <v>40</v>
      </c>
      <c r="U5096" t="s">
        <v>40</v>
      </c>
      <c r="V5096">
        <v>0</v>
      </c>
      <c r="W5096">
        <v>0.89107655920673101</v>
      </c>
      <c r="X5096">
        <v>0.95159051474143896</v>
      </c>
      <c r="Y5096">
        <v>1.14907604196295</v>
      </c>
      <c r="Z5096">
        <v>0.306975110376564</v>
      </c>
      <c r="AA5096">
        <v>0.72610664078822296</v>
      </c>
      <c r="AB5096">
        <v>22.896512930494101</v>
      </c>
      <c r="AC5096">
        <v>0.75388744886274095</v>
      </c>
      <c r="AD5096">
        <v>0.87989882095915395</v>
      </c>
      <c r="AE5096">
        <v>0.14907618111568599</v>
      </c>
      <c r="AF5096">
        <v>0.32549523997010099</v>
      </c>
      <c r="AG5096">
        <v>0.70473078222419605</v>
      </c>
      <c r="AH5096">
        <v>-22.859987059206698</v>
      </c>
      <c r="AI5096">
        <v>0.56157887380500204</v>
      </c>
      <c r="AJ5096">
        <v>0.78121606160956403</v>
      </c>
      <c r="AK5096">
        <v>2.0178312537529899</v>
      </c>
    </row>
    <row r="5097" spans="1:37" x14ac:dyDescent="0.2">
      <c r="A5097" t="s">
        <v>17044</v>
      </c>
      <c r="B5097">
        <v>37286282</v>
      </c>
      <c r="C5097">
        <v>37286459</v>
      </c>
      <c r="D5097">
        <v>178</v>
      </c>
      <c r="E5097" t="s">
        <v>17364</v>
      </c>
      <c r="F5097">
        <v>6</v>
      </c>
      <c r="G5097" t="s">
        <v>17365</v>
      </c>
      <c r="H5097" t="s">
        <v>31000</v>
      </c>
      <c r="I5097">
        <v>21</v>
      </c>
      <c r="J5097">
        <v>37223420</v>
      </c>
      <c r="K5097">
        <v>37267919</v>
      </c>
      <c r="L5097">
        <v>44500</v>
      </c>
      <c r="M5097">
        <v>2</v>
      </c>
      <c r="N5097">
        <v>10311</v>
      </c>
      <c r="O5097" t="s">
        <v>17359</v>
      </c>
      <c r="P5097">
        <v>-18363</v>
      </c>
      <c r="Q5097" t="s">
        <v>17360</v>
      </c>
      <c r="R5097" t="s">
        <v>17361</v>
      </c>
      <c r="S5097" t="s">
        <v>34577</v>
      </c>
      <c r="T5097" t="s">
        <v>40</v>
      </c>
      <c r="U5097" t="s">
        <v>40</v>
      </c>
      <c r="V5097">
        <v>0</v>
      </c>
      <c r="W5097">
        <v>0.89107655920673101</v>
      </c>
      <c r="X5097">
        <v>0.95159051474143896</v>
      </c>
      <c r="Y5097">
        <v>1.14907604196295</v>
      </c>
      <c r="Z5097">
        <v>0.306975110376564</v>
      </c>
      <c r="AA5097">
        <v>0.72610664078822296</v>
      </c>
      <c r="AB5097">
        <v>22.896512930494101</v>
      </c>
      <c r="AC5097">
        <v>0.75388744886274095</v>
      </c>
      <c r="AD5097">
        <v>0.87989882095915395</v>
      </c>
      <c r="AE5097">
        <v>0.14907618111568599</v>
      </c>
      <c r="AF5097">
        <v>0.32549523997010099</v>
      </c>
      <c r="AG5097">
        <v>0.70473078222419605</v>
      </c>
      <c r="AH5097">
        <v>-22.859987059206698</v>
      </c>
      <c r="AI5097">
        <v>0.56157887380500204</v>
      </c>
      <c r="AJ5097">
        <v>0.78121606160956403</v>
      </c>
      <c r="AK5097">
        <v>2.0178312537529899</v>
      </c>
    </row>
    <row r="5098" spans="1:37" x14ac:dyDescent="0.2">
      <c r="A5098" t="s">
        <v>17044</v>
      </c>
      <c r="B5098">
        <v>37551757</v>
      </c>
      <c r="C5098">
        <v>37551909</v>
      </c>
      <c r="D5098">
        <v>153</v>
      </c>
      <c r="E5098" t="s">
        <v>17366</v>
      </c>
      <c r="F5098">
        <v>8</v>
      </c>
      <c r="G5098" t="s">
        <v>17367</v>
      </c>
      <c r="H5098" t="s">
        <v>31000</v>
      </c>
      <c r="I5098">
        <v>21</v>
      </c>
      <c r="J5098">
        <v>37501326</v>
      </c>
      <c r="K5098">
        <v>37512064</v>
      </c>
      <c r="L5098">
        <v>10739</v>
      </c>
      <c r="M5098">
        <v>1</v>
      </c>
      <c r="N5098">
        <v>1859</v>
      </c>
      <c r="O5098" t="s">
        <v>17368</v>
      </c>
      <c r="P5098">
        <v>50431</v>
      </c>
      <c r="Q5098" t="s">
        <v>17369</v>
      </c>
      <c r="R5098" t="s">
        <v>17370</v>
      </c>
      <c r="S5098" t="s">
        <v>34578</v>
      </c>
      <c r="T5098">
        <v>0.35387198439864398</v>
      </c>
      <c r="U5098">
        <v>0.603102917160658</v>
      </c>
      <c r="V5098">
        <v>-23.7087589627738</v>
      </c>
      <c r="W5098" t="s">
        <v>40</v>
      </c>
      <c r="X5098" t="s">
        <v>40</v>
      </c>
      <c r="Y5098">
        <v>0</v>
      </c>
      <c r="Z5098">
        <v>0.69013698642955401</v>
      </c>
      <c r="AA5098">
        <v>0.84521697243271998</v>
      </c>
      <c r="AB5098">
        <v>-0.87804133172036003</v>
      </c>
      <c r="AC5098">
        <v>0.27780950890804001</v>
      </c>
      <c r="AD5098">
        <v>0.68253123924728298</v>
      </c>
      <c r="AE5098">
        <v>23.8606901572753</v>
      </c>
      <c r="AF5098">
        <v>0.32549523997010099</v>
      </c>
      <c r="AG5098">
        <v>0.70473078222419605</v>
      </c>
      <c r="AH5098">
        <v>-23.786689580816201</v>
      </c>
      <c r="AI5098">
        <v>0.35038410267202102</v>
      </c>
      <c r="AJ5098">
        <v>0.78121606160956403</v>
      </c>
      <c r="AK5098">
        <v>-23.716300257909499</v>
      </c>
    </row>
    <row r="5099" spans="1:37" x14ac:dyDescent="0.2">
      <c r="A5099" t="s">
        <v>17044</v>
      </c>
      <c r="B5099">
        <v>37551942</v>
      </c>
      <c r="C5099">
        <v>37552103</v>
      </c>
      <c r="D5099">
        <v>162</v>
      </c>
      <c r="E5099" t="s">
        <v>17371</v>
      </c>
      <c r="F5099">
        <v>0</v>
      </c>
      <c r="G5099" t="s">
        <v>17372</v>
      </c>
      <c r="H5099" t="s">
        <v>31000</v>
      </c>
      <c r="I5099">
        <v>21</v>
      </c>
      <c r="J5099">
        <v>37501326</v>
      </c>
      <c r="K5099">
        <v>37512064</v>
      </c>
      <c r="L5099">
        <v>10739</v>
      </c>
      <c r="M5099">
        <v>1</v>
      </c>
      <c r="N5099">
        <v>1859</v>
      </c>
      <c r="O5099" t="s">
        <v>17368</v>
      </c>
      <c r="P5099">
        <v>50616</v>
      </c>
      <c r="Q5099" t="s">
        <v>17369</v>
      </c>
      <c r="R5099" t="s">
        <v>17370</v>
      </c>
      <c r="S5099" t="s">
        <v>34578</v>
      </c>
      <c r="T5099">
        <v>0.35387198439864398</v>
      </c>
      <c r="U5099">
        <v>0.603102917160658</v>
      </c>
      <c r="V5099">
        <v>-23.7087589627738</v>
      </c>
      <c r="W5099" t="s">
        <v>40</v>
      </c>
      <c r="X5099" t="s">
        <v>40</v>
      </c>
      <c r="Y5099">
        <v>0</v>
      </c>
      <c r="Z5099">
        <v>0.69013698642955401</v>
      </c>
      <c r="AA5099">
        <v>0.84521697243271998</v>
      </c>
      <c r="AB5099">
        <v>-0.87804133172036003</v>
      </c>
      <c r="AC5099">
        <v>0.27780950890804001</v>
      </c>
      <c r="AD5099">
        <v>0.68253123924728298</v>
      </c>
      <c r="AE5099">
        <v>23.8606901572753</v>
      </c>
      <c r="AF5099">
        <v>0.32549523997010099</v>
      </c>
      <c r="AG5099">
        <v>0.70473078222419605</v>
      </c>
      <c r="AH5099">
        <v>-23.786689580816201</v>
      </c>
      <c r="AI5099">
        <v>0.35038410267202102</v>
      </c>
      <c r="AJ5099">
        <v>0.78121606160956403</v>
      </c>
      <c r="AK5099">
        <v>-23.716300257909499</v>
      </c>
    </row>
    <row r="5100" spans="1:37" x14ac:dyDescent="0.2">
      <c r="A5100" t="s">
        <v>17044</v>
      </c>
      <c r="B5100">
        <v>38058561</v>
      </c>
      <c r="C5100">
        <v>38058728</v>
      </c>
      <c r="D5100">
        <v>168</v>
      </c>
      <c r="E5100" t="s">
        <v>17373</v>
      </c>
      <c r="F5100">
        <v>1</v>
      </c>
      <c r="G5100" t="s">
        <v>17374</v>
      </c>
      <c r="H5100" t="s">
        <v>34579</v>
      </c>
      <c r="I5100">
        <v>21</v>
      </c>
      <c r="J5100">
        <v>38093244</v>
      </c>
      <c r="K5100">
        <v>38121331</v>
      </c>
      <c r="L5100">
        <v>28088</v>
      </c>
      <c r="M5100">
        <v>2</v>
      </c>
      <c r="N5100">
        <v>10281</v>
      </c>
      <c r="O5100" t="s">
        <v>17375</v>
      </c>
      <c r="P5100">
        <v>62603</v>
      </c>
      <c r="Q5100" t="s">
        <v>17376</v>
      </c>
      <c r="R5100" t="s">
        <v>17377</v>
      </c>
      <c r="S5100" t="s">
        <v>34580</v>
      </c>
      <c r="T5100">
        <v>0.152084254673993</v>
      </c>
      <c r="U5100">
        <v>0.603102917160658</v>
      </c>
      <c r="V5100">
        <v>24.023835363239201</v>
      </c>
      <c r="W5100">
        <v>0.89107655920673101</v>
      </c>
      <c r="X5100">
        <v>0.95159051474143896</v>
      </c>
      <c r="Y5100">
        <v>1.39201188899885</v>
      </c>
      <c r="Z5100">
        <v>0.306975110376564</v>
      </c>
      <c r="AA5100">
        <v>0.72610664078822296</v>
      </c>
      <c r="AB5100">
        <v>23.060361319617499</v>
      </c>
      <c r="AC5100">
        <v>0.75388744886274095</v>
      </c>
      <c r="AD5100">
        <v>0.87989882095915395</v>
      </c>
      <c r="AE5100">
        <v>0.39201200641497602</v>
      </c>
      <c r="AF5100">
        <v>4.6407610929182198E-2</v>
      </c>
      <c r="AG5100">
        <v>0.476038960109122</v>
      </c>
      <c r="AH5100">
        <v>24.023835363239201</v>
      </c>
      <c r="AI5100">
        <v>0.56157887380500204</v>
      </c>
      <c r="AJ5100">
        <v>0.78121606160956403</v>
      </c>
      <c r="AK5100">
        <v>2.2607671011602202</v>
      </c>
    </row>
    <row r="5101" spans="1:37" x14ac:dyDescent="0.2">
      <c r="A5101" t="s">
        <v>17044</v>
      </c>
      <c r="B5101">
        <v>38058728</v>
      </c>
      <c r="C5101">
        <v>38058895</v>
      </c>
      <c r="D5101">
        <v>168</v>
      </c>
      <c r="E5101" t="s">
        <v>17378</v>
      </c>
      <c r="F5101">
        <v>0</v>
      </c>
      <c r="G5101" t="s">
        <v>17379</v>
      </c>
      <c r="H5101" t="s">
        <v>34579</v>
      </c>
      <c r="I5101">
        <v>21</v>
      </c>
      <c r="J5101">
        <v>38093244</v>
      </c>
      <c r="K5101">
        <v>38121331</v>
      </c>
      <c r="L5101">
        <v>28088</v>
      </c>
      <c r="M5101">
        <v>2</v>
      </c>
      <c r="N5101">
        <v>10281</v>
      </c>
      <c r="O5101" t="s">
        <v>17375</v>
      </c>
      <c r="P5101">
        <v>62436</v>
      </c>
      <c r="Q5101" t="s">
        <v>17376</v>
      </c>
      <c r="R5101" t="s">
        <v>17377</v>
      </c>
      <c r="S5101" t="s">
        <v>34580</v>
      </c>
      <c r="T5101">
        <v>0.152084254673993</v>
      </c>
      <c r="U5101">
        <v>0.603102917160658</v>
      </c>
      <c r="V5101">
        <v>24.023835363239201</v>
      </c>
      <c r="W5101">
        <v>0.89107655920673101</v>
      </c>
      <c r="X5101">
        <v>0.95159051474143896</v>
      </c>
      <c r="Y5101">
        <v>1.39201188899885</v>
      </c>
      <c r="Z5101">
        <v>0.306975110376564</v>
      </c>
      <c r="AA5101">
        <v>0.72610664078822296</v>
      </c>
      <c r="AB5101">
        <v>23.060361319617499</v>
      </c>
      <c r="AC5101">
        <v>0.75388744886274095</v>
      </c>
      <c r="AD5101">
        <v>0.87989882095915395</v>
      </c>
      <c r="AE5101">
        <v>0.39201200641497602</v>
      </c>
      <c r="AF5101">
        <v>4.6407610929182198E-2</v>
      </c>
      <c r="AG5101">
        <v>0.476038960109122</v>
      </c>
      <c r="AH5101">
        <v>24.023835363239201</v>
      </c>
      <c r="AI5101">
        <v>0.56157887380500204</v>
      </c>
      <c r="AJ5101">
        <v>0.78121606160956403</v>
      </c>
      <c r="AK5101">
        <v>2.2607671011602202</v>
      </c>
    </row>
    <row r="5102" spans="1:37" x14ac:dyDescent="0.2">
      <c r="A5102" t="s">
        <v>17044</v>
      </c>
      <c r="B5102">
        <v>40151277</v>
      </c>
      <c r="C5102">
        <v>40151428</v>
      </c>
      <c r="D5102">
        <v>152</v>
      </c>
      <c r="E5102" t="s">
        <v>17380</v>
      </c>
      <c r="F5102">
        <v>1</v>
      </c>
      <c r="G5102" t="s">
        <v>17381</v>
      </c>
      <c r="H5102" t="s">
        <v>34581</v>
      </c>
      <c r="I5102">
        <v>21</v>
      </c>
      <c r="J5102">
        <v>40212352</v>
      </c>
      <c r="K5102">
        <v>40212431</v>
      </c>
      <c r="L5102">
        <v>80</v>
      </c>
      <c r="M5102">
        <v>2</v>
      </c>
      <c r="N5102">
        <v>100616148</v>
      </c>
      <c r="O5102" t="s">
        <v>17382</v>
      </c>
      <c r="P5102">
        <v>61003</v>
      </c>
      <c r="Q5102" t="s">
        <v>17383</v>
      </c>
      <c r="R5102" t="s">
        <v>17384</v>
      </c>
      <c r="S5102" t="s">
        <v>34582</v>
      </c>
      <c r="T5102">
        <v>0.17308923567461099</v>
      </c>
      <c r="U5102">
        <v>0.603102917160658</v>
      </c>
      <c r="V5102">
        <v>-24.096734031255099</v>
      </c>
      <c r="W5102">
        <v>0.89107655920673101</v>
      </c>
      <c r="X5102">
        <v>0.95159051474143896</v>
      </c>
      <c r="Y5102">
        <v>3.5251172662422898</v>
      </c>
      <c r="Z5102">
        <v>0.26789404493740199</v>
      </c>
      <c r="AA5102">
        <v>0.72610664078822296</v>
      </c>
      <c r="AB5102">
        <v>-1.0109390961395399</v>
      </c>
      <c r="AC5102">
        <v>0.85817338719172098</v>
      </c>
      <c r="AD5102">
        <v>0.94068432309766403</v>
      </c>
      <c r="AE5102">
        <v>3.5105959556230899</v>
      </c>
      <c r="AF5102">
        <v>0.22065000948199101</v>
      </c>
      <c r="AG5102">
        <v>0.68151250837662902</v>
      </c>
      <c r="AH5102">
        <v>-24.109399280045199</v>
      </c>
      <c r="AI5102">
        <v>0.91725052871964496</v>
      </c>
      <c r="AJ5102">
        <v>0.98621344597861504</v>
      </c>
      <c r="AK5102">
        <v>1.02653544576031</v>
      </c>
    </row>
    <row r="5103" spans="1:37" x14ac:dyDescent="0.2">
      <c r="A5103" t="s">
        <v>17044</v>
      </c>
      <c r="B5103">
        <v>41362834</v>
      </c>
      <c r="C5103">
        <v>41362985</v>
      </c>
      <c r="D5103">
        <v>152</v>
      </c>
      <c r="E5103" t="s">
        <v>17385</v>
      </c>
      <c r="F5103">
        <v>1</v>
      </c>
      <c r="G5103" t="s">
        <v>17386</v>
      </c>
      <c r="H5103" t="s">
        <v>30987</v>
      </c>
      <c r="I5103">
        <v>21</v>
      </c>
      <c r="J5103">
        <v>41362030</v>
      </c>
      <c r="K5103">
        <v>41367306</v>
      </c>
      <c r="L5103">
        <v>5277</v>
      </c>
      <c r="M5103">
        <v>1</v>
      </c>
      <c r="N5103">
        <v>4600</v>
      </c>
      <c r="O5103" t="s">
        <v>17387</v>
      </c>
      <c r="P5103">
        <v>804</v>
      </c>
      <c r="Q5103" t="s">
        <v>17388</v>
      </c>
      <c r="R5103" t="s">
        <v>17389</v>
      </c>
      <c r="S5103" t="s">
        <v>34583</v>
      </c>
      <c r="T5103">
        <v>0.27615329656722498</v>
      </c>
      <c r="U5103">
        <v>0.603102917160658</v>
      </c>
      <c r="V5103">
        <v>3.44607774014395</v>
      </c>
      <c r="W5103">
        <v>0.89107655920673101</v>
      </c>
      <c r="X5103">
        <v>0.95159051474143896</v>
      </c>
      <c r="Y5103">
        <v>3.2970432775559799</v>
      </c>
      <c r="Z5103">
        <v>0.45710774983416202</v>
      </c>
      <c r="AA5103">
        <v>0.84435025072159198</v>
      </c>
      <c r="AB5103">
        <v>2.9054412702149301</v>
      </c>
      <c r="AC5103">
        <v>0.37267590206061701</v>
      </c>
      <c r="AD5103">
        <v>0.77892620971227999</v>
      </c>
      <c r="AE5103">
        <v>3.45836480269391</v>
      </c>
      <c r="AF5103">
        <v>0.196302067133383</v>
      </c>
      <c r="AG5103">
        <v>0.68151250837662902</v>
      </c>
      <c r="AH5103">
        <v>2.1946120313950002</v>
      </c>
      <c r="AI5103">
        <v>0.63502732279614804</v>
      </c>
      <c r="AJ5103">
        <v>0.81104508058742797</v>
      </c>
      <c r="AK5103">
        <v>0.70101573020889596</v>
      </c>
    </row>
    <row r="5104" spans="1:37" x14ac:dyDescent="0.2">
      <c r="A5104" t="s">
        <v>17044</v>
      </c>
      <c r="B5104">
        <v>41425953</v>
      </c>
      <c r="C5104">
        <v>41426102</v>
      </c>
      <c r="D5104">
        <v>150</v>
      </c>
      <c r="E5104" t="s">
        <v>17390</v>
      </c>
      <c r="F5104">
        <v>11</v>
      </c>
      <c r="G5104" t="s">
        <v>17391</v>
      </c>
      <c r="H5104" t="s">
        <v>30987</v>
      </c>
      <c r="I5104">
        <v>21</v>
      </c>
      <c r="J5104">
        <v>41426031</v>
      </c>
      <c r="K5104">
        <v>41459213</v>
      </c>
      <c r="L5104">
        <v>33183</v>
      </c>
      <c r="M5104">
        <v>1</v>
      </c>
      <c r="N5104">
        <v>4599</v>
      </c>
      <c r="O5104" t="s">
        <v>17392</v>
      </c>
      <c r="P5104">
        <v>0</v>
      </c>
      <c r="Q5104" t="s">
        <v>17393</v>
      </c>
      <c r="R5104" t="s">
        <v>17394</v>
      </c>
      <c r="S5104" t="s">
        <v>34584</v>
      </c>
      <c r="T5104">
        <v>0.506551998792793</v>
      </c>
      <c r="U5104">
        <v>0.78288571403930396</v>
      </c>
      <c r="V5104">
        <v>6.1889867334491901</v>
      </c>
      <c r="W5104">
        <v>0.49709177864118298</v>
      </c>
      <c r="X5104">
        <v>0.78363289935355196</v>
      </c>
      <c r="Y5104">
        <v>-0.688306280554278</v>
      </c>
      <c r="Z5104">
        <v>0.93459220503170903</v>
      </c>
      <c r="AA5104">
        <v>0.99919698600769702</v>
      </c>
      <c r="AB5104">
        <v>5.2255126252178803</v>
      </c>
      <c r="AC5104">
        <v>0.92091778829119397</v>
      </c>
      <c r="AD5104">
        <v>0.94068432309766403</v>
      </c>
      <c r="AE5104">
        <v>-1.6883062347598801</v>
      </c>
      <c r="AF5104">
        <v>0.205398459628826</v>
      </c>
      <c r="AG5104">
        <v>0.68151250837662902</v>
      </c>
      <c r="AH5104">
        <v>7.11859631164047</v>
      </c>
      <c r="AI5104">
        <v>0.197630579561902</v>
      </c>
      <c r="AJ5104">
        <v>0.78121606160956403</v>
      </c>
      <c r="AK5104">
        <v>0.18044916269075401</v>
      </c>
    </row>
    <row r="5105" spans="1:37" x14ac:dyDescent="0.2">
      <c r="A5105" t="s">
        <v>17044</v>
      </c>
      <c r="B5105">
        <v>41426102</v>
      </c>
      <c r="C5105">
        <v>41426251</v>
      </c>
      <c r="D5105">
        <v>150</v>
      </c>
      <c r="E5105" t="s">
        <v>17395</v>
      </c>
      <c r="F5105">
        <v>16</v>
      </c>
      <c r="G5105" t="s">
        <v>17396</v>
      </c>
      <c r="H5105" t="s">
        <v>30987</v>
      </c>
      <c r="I5105">
        <v>21</v>
      </c>
      <c r="J5105">
        <v>41426142</v>
      </c>
      <c r="K5105">
        <v>41459199</v>
      </c>
      <c r="L5105">
        <v>33058</v>
      </c>
      <c r="M5105">
        <v>1</v>
      </c>
      <c r="N5105">
        <v>4599</v>
      </c>
      <c r="O5105" t="s">
        <v>17397</v>
      </c>
      <c r="P5105">
        <v>0</v>
      </c>
      <c r="Q5105" t="s">
        <v>17393</v>
      </c>
      <c r="R5105" t="s">
        <v>17394</v>
      </c>
      <c r="S5105" t="s">
        <v>34584</v>
      </c>
      <c r="T5105">
        <v>0.506551998792793</v>
      </c>
      <c r="U5105">
        <v>0.78288571403930396</v>
      </c>
      <c r="V5105">
        <v>6.1889867334491901</v>
      </c>
      <c r="W5105">
        <v>0.49709177864118298</v>
      </c>
      <c r="X5105">
        <v>0.78363289935355196</v>
      </c>
      <c r="Y5105">
        <v>-0.688306280554278</v>
      </c>
      <c r="Z5105">
        <v>0.93459220503170903</v>
      </c>
      <c r="AA5105">
        <v>0.99919698600769702</v>
      </c>
      <c r="AB5105">
        <v>5.2255126252178803</v>
      </c>
      <c r="AC5105">
        <v>0.92091778829119397</v>
      </c>
      <c r="AD5105">
        <v>0.94068432309766403</v>
      </c>
      <c r="AE5105">
        <v>-1.6883062347598801</v>
      </c>
      <c r="AF5105">
        <v>0.205398459628826</v>
      </c>
      <c r="AG5105">
        <v>0.68151250837662902</v>
      </c>
      <c r="AH5105">
        <v>7.11859631164047</v>
      </c>
      <c r="AI5105">
        <v>0.197630579561902</v>
      </c>
      <c r="AJ5105">
        <v>0.78121606160956403</v>
      </c>
      <c r="AK5105">
        <v>0.18044916269075401</v>
      </c>
    </row>
    <row r="5106" spans="1:37" x14ac:dyDescent="0.2">
      <c r="A5106" t="s">
        <v>17044</v>
      </c>
      <c r="B5106">
        <v>41426388</v>
      </c>
      <c r="C5106">
        <v>41426540</v>
      </c>
      <c r="D5106">
        <v>153</v>
      </c>
      <c r="E5106" t="s">
        <v>17398</v>
      </c>
      <c r="F5106">
        <v>8</v>
      </c>
      <c r="G5106" t="s">
        <v>17399</v>
      </c>
      <c r="H5106" t="s">
        <v>30987</v>
      </c>
      <c r="I5106">
        <v>21</v>
      </c>
      <c r="J5106">
        <v>41426590</v>
      </c>
      <c r="K5106">
        <v>41459637</v>
      </c>
      <c r="L5106">
        <v>33048</v>
      </c>
      <c r="M5106">
        <v>1</v>
      </c>
      <c r="N5106">
        <v>4599</v>
      </c>
      <c r="O5106" t="s">
        <v>17400</v>
      </c>
      <c r="P5106">
        <v>-50</v>
      </c>
      <c r="Q5106" t="s">
        <v>17393</v>
      </c>
      <c r="R5106" t="s">
        <v>17394</v>
      </c>
      <c r="S5106" t="s">
        <v>34584</v>
      </c>
      <c r="T5106">
        <v>0.506551998792793</v>
      </c>
      <c r="U5106">
        <v>0.78288571403930396</v>
      </c>
      <c r="V5106">
        <v>6.1889867334491901</v>
      </c>
      <c r="W5106">
        <v>0.49709177864118298</v>
      </c>
      <c r="X5106">
        <v>0.78363289935355196</v>
      </c>
      <c r="Y5106">
        <v>-0.688306280554278</v>
      </c>
      <c r="Z5106">
        <v>0.93459220503170903</v>
      </c>
      <c r="AA5106">
        <v>0.99919698600769702</v>
      </c>
      <c r="AB5106">
        <v>5.2255126252178803</v>
      </c>
      <c r="AC5106">
        <v>0.92091778829119397</v>
      </c>
      <c r="AD5106">
        <v>0.94068432309766403</v>
      </c>
      <c r="AE5106">
        <v>-1.6883062347598801</v>
      </c>
      <c r="AF5106">
        <v>0.205398459628826</v>
      </c>
      <c r="AG5106">
        <v>0.68151250837662902</v>
      </c>
      <c r="AH5106">
        <v>7.11859631164047</v>
      </c>
      <c r="AI5106">
        <v>0.197630579561902</v>
      </c>
      <c r="AJ5106">
        <v>0.78121606160956403</v>
      </c>
      <c r="AK5106">
        <v>0.18044916269075401</v>
      </c>
    </row>
    <row r="5107" spans="1:37" x14ac:dyDescent="0.2">
      <c r="A5107" t="s">
        <v>17044</v>
      </c>
      <c r="B5107">
        <v>41836182</v>
      </c>
      <c r="C5107">
        <v>41836353</v>
      </c>
      <c r="D5107">
        <v>172</v>
      </c>
      <c r="E5107" t="s">
        <v>17401</v>
      </c>
      <c r="F5107">
        <v>7</v>
      </c>
      <c r="G5107" t="s">
        <v>17402</v>
      </c>
      <c r="H5107" t="s">
        <v>30987</v>
      </c>
      <c r="I5107">
        <v>21</v>
      </c>
      <c r="J5107">
        <v>41825977</v>
      </c>
      <c r="K5107">
        <v>41836894</v>
      </c>
      <c r="L5107">
        <v>10918</v>
      </c>
      <c r="M5107">
        <v>2</v>
      </c>
      <c r="N5107">
        <v>63977</v>
      </c>
      <c r="O5107" t="s">
        <v>17403</v>
      </c>
      <c r="P5107">
        <v>541</v>
      </c>
      <c r="Q5107" t="s">
        <v>17404</v>
      </c>
      <c r="R5107" t="s">
        <v>17405</v>
      </c>
      <c r="S5107" t="s">
        <v>34585</v>
      </c>
      <c r="T5107">
        <v>0.152084254673993</v>
      </c>
      <c r="U5107">
        <v>0.603102917160658</v>
      </c>
      <c r="V5107">
        <v>24.9791306657931</v>
      </c>
      <c r="W5107">
        <v>0.29261482077562401</v>
      </c>
      <c r="X5107">
        <v>0.704072456322962</v>
      </c>
      <c r="Y5107">
        <v>24.262361657933202</v>
      </c>
      <c r="Z5107">
        <v>0.306975110376564</v>
      </c>
      <c r="AA5107">
        <v>0.72610664078822296</v>
      </c>
      <c r="AB5107">
        <v>24.015656583259201</v>
      </c>
      <c r="AC5107">
        <v>0.27780950890804001</v>
      </c>
      <c r="AD5107">
        <v>0.68253123924728298</v>
      </c>
      <c r="AE5107">
        <v>24.0531312864968</v>
      </c>
      <c r="AF5107">
        <v>4.6407610929182198E-2</v>
      </c>
      <c r="AG5107">
        <v>0.476038960109122</v>
      </c>
      <c r="AH5107">
        <v>24.9791306657931</v>
      </c>
      <c r="AI5107">
        <v>0.56157887380500204</v>
      </c>
      <c r="AJ5107">
        <v>0.78121606160956403</v>
      </c>
      <c r="AK5107">
        <v>1.5984271310579801</v>
      </c>
    </row>
    <row r="5108" spans="1:37" x14ac:dyDescent="0.2">
      <c r="A5108" t="s">
        <v>17044</v>
      </c>
      <c r="B5108">
        <v>41836353</v>
      </c>
      <c r="C5108">
        <v>41836524</v>
      </c>
      <c r="D5108">
        <v>172</v>
      </c>
      <c r="E5108" t="s">
        <v>17406</v>
      </c>
      <c r="F5108">
        <v>12</v>
      </c>
      <c r="G5108" t="s">
        <v>17407</v>
      </c>
      <c r="H5108" t="s">
        <v>30987</v>
      </c>
      <c r="I5108">
        <v>21</v>
      </c>
      <c r="J5108">
        <v>41825977</v>
      </c>
      <c r="K5108">
        <v>41836894</v>
      </c>
      <c r="L5108">
        <v>10918</v>
      </c>
      <c r="M5108">
        <v>2</v>
      </c>
      <c r="N5108">
        <v>63977</v>
      </c>
      <c r="O5108" t="s">
        <v>17403</v>
      </c>
      <c r="P5108">
        <v>370</v>
      </c>
      <c r="Q5108" t="s">
        <v>17404</v>
      </c>
      <c r="R5108" t="s">
        <v>17405</v>
      </c>
      <c r="S5108" t="s">
        <v>34585</v>
      </c>
      <c r="T5108">
        <v>0.152084254673993</v>
      </c>
      <c r="U5108">
        <v>0.603102917160658</v>
      </c>
      <c r="V5108">
        <v>24.9791306657931</v>
      </c>
      <c r="W5108">
        <v>0.29261482077562401</v>
      </c>
      <c r="X5108">
        <v>0.704072456322962</v>
      </c>
      <c r="Y5108">
        <v>24.262361657933202</v>
      </c>
      <c r="Z5108">
        <v>0.306975110376564</v>
      </c>
      <c r="AA5108">
        <v>0.72610664078822296</v>
      </c>
      <c r="AB5108">
        <v>24.015656583259201</v>
      </c>
      <c r="AC5108">
        <v>0.27780950890804001</v>
      </c>
      <c r="AD5108">
        <v>0.68253123924728298</v>
      </c>
      <c r="AE5108">
        <v>24.0531312864968</v>
      </c>
      <c r="AF5108">
        <v>4.6407610929182198E-2</v>
      </c>
      <c r="AG5108">
        <v>0.476038960109122</v>
      </c>
      <c r="AH5108">
        <v>24.9791306657931</v>
      </c>
      <c r="AI5108">
        <v>0.56157887380500204</v>
      </c>
      <c r="AJ5108">
        <v>0.78121606160956403</v>
      </c>
      <c r="AK5108">
        <v>1.5984271310579801</v>
      </c>
    </row>
    <row r="5109" spans="1:37" x14ac:dyDescent="0.2">
      <c r="A5109" t="s">
        <v>17044</v>
      </c>
      <c r="B5109">
        <v>42530991</v>
      </c>
      <c r="C5109">
        <v>42531153</v>
      </c>
      <c r="D5109">
        <v>163</v>
      </c>
      <c r="E5109" t="s">
        <v>17408</v>
      </c>
      <c r="F5109">
        <v>6</v>
      </c>
      <c r="G5109" t="s">
        <v>17409</v>
      </c>
      <c r="H5109" t="s">
        <v>34586</v>
      </c>
      <c r="I5109">
        <v>21</v>
      </c>
      <c r="J5109">
        <v>42543517</v>
      </c>
      <c r="K5109">
        <v>42547717</v>
      </c>
      <c r="L5109">
        <v>4201</v>
      </c>
      <c r="M5109">
        <v>1</v>
      </c>
      <c r="N5109">
        <v>54020</v>
      </c>
      <c r="O5109" t="s">
        <v>17410</v>
      </c>
      <c r="P5109">
        <v>-12364</v>
      </c>
      <c r="Q5109" t="s">
        <v>17411</v>
      </c>
      <c r="R5109" t="s">
        <v>17412</v>
      </c>
      <c r="S5109" t="s">
        <v>34587</v>
      </c>
      <c r="T5109">
        <v>0.152084254673993</v>
      </c>
      <c r="U5109">
        <v>0.603102917160658</v>
      </c>
      <c r="V5109">
        <v>26.4606073039518</v>
      </c>
      <c r="W5109">
        <v>0.20525741147413201</v>
      </c>
      <c r="X5109">
        <v>0.704072456322962</v>
      </c>
      <c r="Y5109">
        <v>-26.258973445125399</v>
      </c>
      <c r="Z5109">
        <v>0.203350924423461</v>
      </c>
      <c r="AA5109">
        <v>0.72610664078822296</v>
      </c>
      <c r="AB5109">
        <v>25.514789957499001</v>
      </c>
      <c r="AC5109">
        <v>0.283630615332017</v>
      </c>
      <c r="AD5109">
        <v>0.68253123924728298</v>
      </c>
      <c r="AE5109">
        <v>-7.0679274587644896</v>
      </c>
      <c r="AF5109">
        <v>0.205398459628826</v>
      </c>
      <c r="AG5109">
        <v>0.68151250837662902</v>
      </c>
      <c r="AH5109">
        <v>7.3435617721700197</v>
      </c>
      <c r="AI5109">
        <v>0.24456414000292601</v>
      </c>
      <c r="AJ5109">
        <v>0.78121606160956403</v>
      </c>
      <c r="AK5109">
        <v>-25.4078747558973</v>
      </c>
    </row>
    <row r="5110" spans="1:37" x14ac:dyDescent="0.2">
      <c r="A5110" t="s">
        <v>17044</v>
      </c>
      <c r="B5110">
        <v>42531294</v>
      </c>
      <c r="C5110">
        <v>42531588</v>
      </c>
      <c r="D5110">
        <v>295</v>
      </c>
      <c r="E5110" t="s">
        <v>17413</v>
      </c>
      <c r="F5110">
        <v>9</v>
      </c>
      <c r="G5110" t="s">
        <v>17414</v>
      </c>
      <c r="H5110" t="s">
        <v>34586</v>
      </c>
      <c r="I5110">
        <v>21</v>
      </c>
      <c r="J5110">
        <v>42543517</v>
      </c>
      <c r="K5110">
        <v>42547717</v>
      </c>
      <c r="L5110">
        <v>4201</v>
      </c>
      <c r="M5110">
        <v>1</v>
      </c>
      <c r="N5110">
        <v>54020</v>
      </c>
      <c r="O5110" t="s">
        <v>17410</v>
      </c>
      <c r="P5110">
        <v>-11929</v>
      </c>
      <c r="Q5110" t="s">
        <v>17411</v>
      </c>
      <c r="R5110" t="s">
        <v>17412</v>
      </c>
      <c r="S5110" t="s">
        <v>34587</v>
      </c>
      <c r="T5110">
        <v>0.152084254673993</v>
      </c>
      <c r="U5110">
        <v>0.603102917160658</v>
      </c>
      <c r="V5110">
        <v>26.4606073039518</v>
      </c>
      <c r="W5110">
        <v>0.20525741147413201</v>
      </c>
      <c r="X5110">
        <v>0.704072456322962</v>
      </c>
      <c r="Y5110">
        <v>-26.258973445125399</v>
      </c>
      <c r="Z5110">
        <v>0.203350924423461</v>
      </c>
      <c r="AA5110">
        <v>0.72610664078822296</v>
      </c>
      <c r="AB5110">
        <v>25.514789957499001</v>
      </c>
      <c r="AC5110">
        <v>0.283630615332017</v>
      </c>
      <c r="AD5110">
        <v>0.68253123924728298</v>
      </c>
      <c r="AE5110">
        <v>-7.0679274587644896</v>
      </c>
      <c r="AF5110">
        <v>0.205398459628826</v>
      </c>
      <c r="AG5110">
        <v>0.68151250837662902</v>
      </c>
      <c r="AH5110">
        <v>7.3435617721700197</v>
      </c>
      <c r="AI5110">
        <v>0.24456414000292601</v>
      </c>
      <c r="AJ5110">
        <v>0.78121606160956403</v>
      </c>
      <c r="AK5110">
        <v>-25.4078747558973</v>
      </c>
    </row>
    <row r="5111" spans="1:37" x14ac:dyDescent="0.2">
      <c r="A5111" t="s">
        <v>17044</v>
      </c>
      <c r="B5111">
        <v>42912039</v>
      </c>
      <c r="C5111">
        <v>42912200</v>
      </c>
      <c r="D5111">
        <v>162</v>
      </c>
      <c r="E5111" t="s">
        <v>17415</v>
      </c>
      <c r="F5111">
        <v>2</v>
      </c>
      <c r="G5111" t="s">
        <v>17416</v>
      </c>
      <c r="H5111" t="s">
        <v>31003</v>
      </c>
      <c r="I5111">
        <v>21</v>
      </c>
      <c r="J5111">
        <v>42916803</v>
      </c>
      <c r="K5111">
        <v>42925630</v>
      </c>
      <c r="L5111">
        <v>8828</v>
      </c>
      <c r="M5111">
        <v>2</v>
      </c>
      <c r="N5111">
        <v>90625</v>
      </c>
      <c r="O5111" t="s">
        <v>17417</v>
      </c>
      <c r="P5111">
        <v>13430</v>
      </c>
      <c r="Q5111" t="s">
        <v>17418</v>
      </c>
      <c r="R5111" t="s">
        <v>17419</v>
      </c>
      <c r="S5111" t="s">
        <v>34588</v>
      </c>
      <c r="T5111">
        <v>0.97213403838398904</v>
      </c>
      <c r="U5111">
        <v>1</v>
      </c>
      <c r="V5111">
        <v>1.2767573497725899</v>
      </c>
      <c r="W5111">
        <v>0.46193634366738701</v>
      </c>
      <c r="X5111">
        <v>0.75726018452522603</v>
      </c>
      <c r="Y5111">
        <v>1.60587332515595</v>
      </c>
      <c r="Z5111">
        <v>0.96726857278496403</v>
      </c>
      <c r="AA5111">
        <v>0.99919698600769702</v>
      </c>
      <c r="AB5111">
        <v>0.437154174193564</v>
      </c>
      <c r="AC5111">
        <v>0.88945902157151002</v>
      </c>
      <c r="AD5111">
        <v>0.94068432309766403</v>
      </c>
      <c r="AE5111">
        <v>0.60587339175723898</v>
      </c>
      <c r="AF5111">
        <v>0.98343762640780896</v>
      </c>
      <c r="AG5111">
        <v>1</v>
      </c>
      <c r="AH5111">
        <v>1.93508168228045</v>
      </c>
      <c r="AI5111">
        <v>0.183554312780425</v>
      </c>
      <c r="AJ5111">
        <v>0.78121606160956403</v>
      </c>
      <c r="AK5111">
        <v>2.4746286244125701</v>
      </c>
    </row>
    <row r="5112" spans="1:37" x14ac:dyDescent="0.2">
      <c r="A5112" t="s">
        <v>17044</v>
      </c>
      <c r="B5112">
        <v>42912200</v>
      </c>
      <c r="C5112">
        <v>42912361</v>
      </c>
      <c r="D5112">
        <v>162</v>
      </c>
      <c r="E5112" t="s">
        <v>17420</v>
      </c>
      <c r="F5112">
        <v>3</v>
      </c>
      <c r="G5112" t="s">
        <v>17421</v>
      </c>
      <c r="H5112" t="s">
        <v>31003</v>
      </c>
      <c r="I5112">
        <v>21</v>
      </c>
      <c r="J5112">
        <v>42916803</v>
      </c>
      <c r="K5112">
        <v>42925630</v>
      </c>
      <c r="L5112">
        <v>8828</v>
      </c>
      <c r="M5112">
        <v>2</v>
      </c>
      <c r="N5112">
        <v>90625</v>
      </c>
      <c r="O5112" t="s">
        <v>17417</v>
      </c>
      <c r="P5112">
        <v>13269</v>
      </c>
      <c r="Q5112" t="s">
        <v>17418</v>
      </c>
      <c r="R5112" t="s">
        <v>17419</v>
      </c>
      <c r="S5112" t="s">
        <v>34588</v>
      </c>
      <c r="T5112">
        <v>0.97213403838398904</v>
      </c>
      <c r="U5112">
        <v>1</v>
      </c>
      <c r="V5112">
        <v>1.3922345613162199</v>
      </c>
      <c r="W5112">
        <v>0.46193634366738701</v>
      </c>
      <c r="X5112">
        <v>0.75726018452522603</v>
      </c>
      <c r="Y5112">
        <v>1.71219059326825</v>
      </c>
      <c r="Z5112">
        <v>0.96726857278496403</v>
      </c>
      <c r="AA5112">
        <v>0.99919698600769702</v>
      </c>
      <c r="AB5112">
        <v>0.54347143732522796</v>
      </c>
      <c r="AC5112">
        <v>0.88945902157151002</v>
      </c>
      <c r="AD5112">
        <v>0.94068432309766403</v>
      </c>
      <c r="AE5112">
        <v>0.712190655137934</v>
      </c>
      <c r="AF5112">
        <v>0.98343762640780896</v>
      </c>
      <c r="AG5112">
        <v>1</v>
      </c>
      <c r="AH5112">
        <v>2.0505588938240802</v>
      </c>
      <c r="AI5112">
        <v>0.183554312780425</v>
      </c>
      <c r="AJ5112">
        <v>0.78121606160956403</v>
      </c>
      <c r="AK5112">
        <v>2.5809458925248601</v>
      </c>
    </row>
    <row r="5113" spans="1:37" x14ac:dyDescent="0.2">
      <c r="A5113" t="s">
        <v>17044</v>
      </c>
      <c r="B5113">
        <v>42912361</v>
      </c>
      <c r="C5113">
        <v>42912522</v>
      </c>
      <c r="D5113">
        <v>162</v>
      </c>
      <c r="E5113" t="s">
        <v>17422</v>
      </c>
      <c r="F5113">
        <v>4</v>
      </c>
      <c r="G5113" t="s">
        <v>17423</v>
      </c>
      <c r="H5113" t="s">
        <v>31003</v>
      </c>
      <c r="I5113">
        <v>21</v>
      </c>
      <c r="J5113">
        <v>42916803</v>
      </c>
      <c r="K5113">
        <v>42925630</v>
      </c>
      <c r="L5113">
        <v>8828</v>
      </c>
      <c r="M5113">
        <v>2</v>
      </c>
      <c r="N5113">
        <v>90625</v>
      </c>
      <c r="O5113" t="s">
        <v>17417</v>
      </c>
      <c r="P5113">
        <v>13108</v>
      </c>
      <c r="Q5113" t="s">
        <v>17418</v>
      </c>
      <c r="R5113" t="s">
        <v>17419</v>
      </c>
      <c r="S5113" t="s">
        <v>34588</v>
      </c>
      <c r="T5113">
        <v>0.97213403838398904</v>
      </c>
      <c r="U5113">
        <v>1</v>
      </c>
      <c r="V5113">
        <v>1.3922345613162199</v>
      </c>
      <c r="W5113">
        <v>0.46193634366738701</v>
      </c>
      <c r="X5113">
        <v>0.75726018452522603</v>
      </c>
      <c r="Y5113">
        <v>1.71219059326825</v>
      </c>
      <c r="Z5113">
        <v>0.96726857278496403</v>
      </c>
      <c r="AA5113">
        <v>0.99919698600769702</v>
      </c>
      <c r="AB5113">
        <v>0.54347143732522796</v>
      </c>
      <c r="AC5113">
        <v>0.88945902157151002</v>
      </c>
      <c r="AD5113">
        <v>0.94068432309766403</v>
      </c>
      <c r="AE5113">
        <v>0.712190655137934</v>
      </c>
      <c r="AF5113">
        <v>0.98343762640780896</v>
      </c>
      <c r="AG5113">
        <v>1</v>
      </c>
      <c r="AH5113">
        <v>2.0505588938240802</v>
      </c>
      <c r="AI5113">
        <v>0.183554312780425</v>
      </c>
      <c r="AJ5113">
        <v>0.78121606160956403</v>
      </c>
      <c r="AK5113">
        <v>2.5809458925248601</v>
      </c>
    </row>
    <row r="5114" spans="1:37" x14ac:dyDescent="0.2">
      <c r="A5114" t="s">
        <v>17044</v>
      </c>
      <c r="B5114">
        <v>43742197</v>
      </c>
      <c r="C5114">
        <v>43742339</v>
      </c>
      <c r="D5114">
        <v>143</v>
      </c>
      <c r="E5114" t="s">
        <v>17424</v>
      </c>
      <c r="F5114">
        <v>1</v>
      </c>
      <c r="G5114" t="s">
        <v>17425</v>
      </c>
      <c r="H5114" t="s">
        <v>30987</v>
      </c>
      <c r="I5114">
        <v>21</v>
      </c>
      <c r="J5114">
        <v>43741476</v>
      </c>
      <c r="K5114">
        <v>43756144</v>
      </c>
      <c r="L5114">
        <v>14669</v>
      </c>
      <c r="M5114">
        <v>1</v>
      </c>
      <c r="N5114">
        <v>8566</v>
      </c>
      <c r="O5114" t="s">
        <v>17426</v>
      </c>
      <c r="P5114">
        <v>721</v>
      </c>
      <c r="Q5114" t="s">
        <v>17427</v>
      </c>
      <c r="R5114" t="s">
        <v>17428</v>
      </c>
      <c r="S5114" t="s">
        <v>34589</v>
      </c>
      <c r="T5114">
        <v>0.35387198439864398</v>
      </c>
      <c r="U5114">
        <v>0.603102917160658</v>
      </c>
      <c r="V5114">
        <v>-20.8181319966499</v>
      </c>
      <c r="W5114">
        <v>0.21487136447640501</v>
      </c>
      <c r="X5114">
        <v>0.704072456322962</v>
      </c>
      <c r="Y5114">
        <v>2.69615215886102</v>
      </c>
      <c r="Z5114">
        <v>0.66713806400786302</v>
      </c>
      <c r="AA5114">
        <v>0.84521697243271998</v>
      </c>
      <c r="AB5114">
        <v>1.52743313330446</v>
      </c>
      <c r="AC5114">
        <v>0.59090205226999604</v>
      </c>
      <c r="AD5114">
        <v>0.87989882095915395</v>
      </c>
      <c r="AE5114">
        <v>1.69615229074079</v>
      </c>
      <c r="AF5114">
        <v>0.15203231574161999</v>
      </c>
      <c r="AG5114">
        <v>0.68151250837662902</v>
      </c>
      <c r="AH5114">
        <v>-22.556102702204701</v>
      </c>
      <c r="AI5114">
        <v>5.2175397303601399E-2</v>
      </c>
      <c r="AJ5114">
        <v>0.78121606160956403</v>
      </c>
      <c r="AK5114">
        <v>3.56490691954727</v>
      </c>
    </row>
    <row r="5115" spans="1:37" x14ac:dyDescent="0.2">
      <c r="A5115" t="s">
        <v>17044</v>
      </c>
      <c r="B5115">
        <v>43742339</v>
      </c>
      <c r="C5115">
        <v>43742481</v>
      </c>
      <c r="D5115">
        <v>143</v>
      </c>
      <c r="E5115" t="s">
        <v>17429</v>
      </c>
      <c r="F5115">
        <v>1</v>
      </c>
      <c r="G5115" t="s">
        <v>17430</v>
      </c>
      <c r="H5115" t="s">
        <v>30987</v>
      </c>
      <c r="I5115">
        <v>21</v>
      </c>
      <c r="J5115">
        <v>43741476</v>
      </c>
      <c r="K5115">
        <v>43756144</v>
      </c>
      <c r="L5115">
        <v>14669</v>
      </c>
      <c r="M5115">
        <v>1</v>
      </c>
      <c r="N5115">
        <v>8566</v>
      </c>
      <c r="O5115" t="s">
        <v>17426</v>
      </c>
      <c r="P5115">
        <v>863</v>
      </c>
      <c r="Q5115" t="s">
        <v>17427</v>
      </c>
      <c r="R5115" t="s">
        <v>17428</v>
      </c>
      <c r="S5115" t="s">
        <v>34589</v>
      </c>
      <c r="T5115">
        <v>0.35387198439864398</v>
      </c>
      <c r="U5115">
        <v>0.603102917160658</v>
      </c>
      <c r="V5115">
        <v>-20.8181319966499</v>
      </c>
      <c r="W5115">
        <v>0.21487136447640501</v>
      </c>
      <c r="X5115">
        <v>0.704072456322962</v>
      </c>
      <c r="Y5115">
        <v>2.69615215886102</v>
      </c>
      <c r="Z5115">
        <v>0.66713806400786302</v>
      </c>
      <c r="AA5115">
        <v>0.84521697243271998</v>
      </c>
      <c r="AB5115">
        <v>1.52743313330446</v>
      </c>
      <c r="AC5115">
        <v>0.59090205226999604</v>
      </c>
      <c r="AD5115">
        <v>0.87989882095915395</v>
      </c>
      <c r="AE5115">
        <v>1.69615229074079</v>
      </c>
      <c r="AF5115">
        <v>0.15203231574161999</v>
      </c>
      <c r="AG5115">
        <v>0.68151250837662902</v>
      </c>
      <c r="AH5115">
        <v>-22.556102702204701</v>
      </c>
      <c r="AI5115">
        <v>5.2175397303601399E-2</v>
      </c>
      <c r="AJ5115">
        <v>0.78121606160956403</v>
      </c>
      <c r="AK5115">
        <v>3.56490691954727</v>
      </c>
    </row>
    <row r="5116" spans="1:37" x14ac:dyDescent="0.2">
      <c r="A5116" t="s">
        <v>17044</v>
      </c>
      <c r="B5116">
        <v>43795922</v>
      </c>
      <c r="C5116">
        <v>43796221</v>
      </c>
      <c r="D5116">
        <v>300</v>
      </c>
      <c r="E5116" t="s">
        <v>17431</v>
      </c>
      <c r="F5116">
        <v>2</v>
      </c>
      <c r="G5116" t="s">
        <v>17432</v>
      </c>
      <c r="H5116" t="s">
        <v>30999</v>
      </c>
      <c r="I5116">
        <v>21</v>
      </c>
      <c r="J5116">
        <v>43797361</v>
      </c>
      <c r="K5116">
        <v>43805293</v>
      </c>
      <c r="L5116">
        <v>7933</v>
      </c>
      <c r="M5116">
        <v>1</v>
      </c>
      <c r="N5116">
        <v>8568</v>
      </c>
      <c r="O5116" t="s">
        <v>17433</v>
      </c>
      <c r="P5116">
        <v>-1140</v>
      </c>
      <c r="Q5116" t="s">
        <v>17434</v>
      </c>
      <c r="R5116" t="s">
        <v>17435</v>
      </c>
      <c r="S5116" t="s">
        <v>34590</v>
      </c>
      <c r="T5116">
        <v>0.97213403838398904</v>
      </c>
      <c r="U5116">
        <v>1</v>
      </c>
      <c r="V5116">
        <v>1.07263756077112</v>
      </c>
      <c r="W5116">
        <v>0.20525741147413201</v>
      </c>
      <c r="X5116">
        <v>0.704072456322962</v>
      </c>
      <c r="Y5116">
        <v>-24.858310988532001</v>
      </c>
      <c r="Z5116">
        <v>0.69013698642955401</v>
      </c>
      <c r="AA5116">
        <v>0.84521697243271998</v>
      </c>
      <c r="AB5116">
        <v>0.10916349554094799</v>
      </c>
      <c r="AC5116">
        <v>7.0489011448141195E-2</v>
      </c>
      <c r="AD5116">
        <v>0.57684129297949804</v>
      </c>
      <c r="AE5116">
        <v>-24.858310988532001</v>
      </c>
      <c r="AF5116">
        <v>0.61410715005536498</v>
      </c>
      <c r="AG5116">
        <v>0.80674443595273604</v>
      </c>
      <c r="AH5116">
        <v>2.0022481152070499</v>
      </c>
      <c r="AI5116">
        <v>0.35038410267202102</v>
      </c>
      <c r="AJ5116">
        <v>0.78121606160956403</v>
      </c>
      <c r="AK5116">
        <v>-23.9895555609938</v>
      </c>
    </row>
    <row r="5117" spans="1:37" x14ac:dyDescent="0.2">
      <c r="A5117" t="s">
        <v>17044</v>
      </c>
      <c r="B5117">
        <v>43980421</v>
      </c>
      <c r="C5117">
        <v>43980610</v>
      </c>
      <c r="D5117">
        <v>190</v>
      </c>
      <c r="E5117" t="s">
        <v>17436</v>
      </c>
      <c r="F5117">
        <v>6</v>
      </c>
      <c r="G5117" t="s">
        <v>17437</v>
      </c>
      <c r="H5117" t="s">
        <v>34591</v>
      </c>
      <c r="I5117">
        <v>21</v>
      </c>
      <c r="J5117">
        <v>43971403</v>
      </c>
      <c r="K5117">
        <v>43981412</v>
      </c>
      <c r="L5117">
        <v>10010</v>
      </c>
      <c r="M5117">
        <v>1</v>
      </c>
      <c r="N5117">
        <v>56894</v>
      </c>
      <c r="O5117" t="s">
        <v>17438</v>
      </c>
      <c r="P5117">
        <v>9018</v>
      </c>
      <c r="Q5117" t="s">
        <v>17439</v>
      </c>
      <c r="R5117" t="s">
        <v>17440</v>
      </c>
      <c r="S5117" t="s">
        <v>34592</v>
      </c>
      <c r="T5117" t="s">
        <v>40</v>
      </c>
      <c r="U5117" t="s">
        <v>40</v>
      </c>
      <c r="V5117">
        <v>0</v>
      </c>
      <c r="W5117">
        <v>0.38920677604595899</v>
      </c>
      <c r="X5117">
        <v>0.704072456322962</v>
      </c>
      <c r="Y5117">
        <v>-24.741479891921301</v>
      </c>
      <c r="Z5117">
        <v>0.48464167878831399</v>
      </c>
      <c r="AA5117">
        <v>0.84435025072159198</v>
      </c>
      <c r="AB5117">
        <v>23.979639664895899</v>
      </c>
      <c r="AC5117">
        <v>0.21073619169722799</v>
      </c>
      <c r="AD5117">
        <v>0.68253123924728298</v>
      </c>
      <c r="AE5117">
        <v>-24.741479891921301</v>
      </c>
      <c r="AF5117">
        <v>0.501741946288212</v>
      </c>
      <c r="AG5117">
        <v>0.80674443595273604</v>
      </c>
      <c r="AH5117">
        <v>-23.943113791107098</v>
      </c>
      <c r="AI5117">
        <v>0.52399907623471598</v>
      </c>
      <c r="AJ5117">
        <v>0.78121606160956403</v>
      </c>
      <c r="AK5117">
        <v>-23.872724467688101</v>
      </c>
    </row>
    <row r="5118" spans="1:37" x14ac:dyDescent="0.2">
      <c r="A5118" t="s">
        <v>17044</v>
      </c>
      <c r="B5118">
        <v>43980695</v>
      </c>
      <c r="C5118">
        <v>43980994</v>
      </c>
      <c r="D5118">
        <v>300</v>
      </c>
      <c r="E5118" t="s">
        <v>17441</v>
      </c>
      <c r="F5118">
        <v>13</v>
      </c>
      <c r="G5118" t="s">
        <v>17442</v>
      </c>
      <c r="H5118" t="s">
        <v>34593</v>
      </c>
      <c r="I5118">
        <v>21</v>
      </c>
      <c r="J5118">
        <v>43971403</v>
      </c>
      <c r="K5118">
        <v>43981412</v>
      </c>
      <c r="L5118">
        <v>10010</v>
      </c>
      <c r="M5118">
        <v>1</v>
      </c>
      <c r="N5118">
        <v>56894</v>
      </c>
      <c r="O5118" t="s">
        <v>17438</v>
      </c>
      <c r="P5118">
        <v>9292</v>
      </c>
      <c r="Q5118" t="s">
        <v>17439</v>
      </c>
      <c r="R5118" t="s">
        <v>17440</v>
      </c>
      <c r="S5118" t="s">
        <v>34592</v>
      </c>
      <c r="T5118" t="s">
        <v>40</v>
      </c>
      <c r="U5118" t="s">
        <v>40</v>
      </c>
      <c r="V5118">
        <v>0</v>
      </c>
      <c r="W5118">
        <v>0.38920677604595899</v>
      </c>
      <c r="X5118">
        <v>0.704072456322962</v>
      </c>
      <c r="Y5118">
        <v>-24.741479891921301</v>
      </c>
      <c r="Z5118">
        <v>0.48464167878831399</v>
      </c>
      <c r="AA5118">
        <v>0.84435025072159198</v>
      </c>
      <c r="AB5118">
        <v>23.979639664895899</v>
      </c>
      <c r="AC5118">
        <v>0.21073619169722799</v>
      </c>
      <c r="AD5118">
        <v>0.68253123924728298</v>
      </c>
      <c r="AE5118">
        <v>-24.741479891921301</v>
      </c>
      <c r="AF5118">
        <v>0.501741946288212</v>
      </c>
      <c r="AG5118">
        <v>0.80674443595273604</v>
      </c>
      <c r="AH5118">
        <v>-23.943113791107098</v>
      </c>
      <c r="AI5118">
        <v>0.52399907623471598</v>
      </c>
      <c r="AJ5118">
        <v>0.78121606160956403</v>
      </c>
      <c r="AK5118">
        <v>-23.872724467688101</v>
      </c>
    </row>
    <row r="5119" spans="1:37" x14ac:dyDescent="0.2">
      <c r="A5119" t="s">
        <v>17044</v>
      </c>
      <c r="B5119">
        <v>44167022</v>
      </c>
      <c r="C5119">
        <v>44167312</v>
      </c>
      <c r="D5119">
        <v>291</v>
      </c>
      <c r="E5119" t="s">
        <v>17443</v>
      </c>
      <c r="F5119">
        <v>7</v>
      </c>
      <c r="G5119" t="s">
        <v>17444</v>
      </c>
      <c r="H5119" t="s">
        <v>34594</v>
      </c>
      <c r="I5119">
        <v>21</v>
      </c>
      <c r="J5119">
        <v>44159015</v>
      </c>
      <c r="K5119">
        <v>44160076</v>
      </c>
      <c r="L5119">
        <v>1062</v>
      </c>
      <c r="M5119">
        <v>2</v>
      </c>
      <c r="N5119">
        <v>105377138</v>
      </c>
      <c r="O5119" t="s">
        <v>17445</v>
      </c>
      <c r="P5119">
        <v>-6946</v>
      </c>
      <c r="Q5119" t="s">
        <v>40</v>
      </c>
      <c r="R5119" t="s">
        <v>17446</v>
      </c>
      <c r="S5119" t="s">
        <v>34595</v>
      </c>
      <c r="T5119">
        <v>0.32911398597860803</v>
      </c>
      <c r="U5119">
        <v>0.603102917160658</v>
      </c>
      <c r="V5119">
        <v>23.775291728352698</v>
      </c>
      <c r="W5119">
        <v>0.38920677604595899</v>
      </c>
      <c r="X5119">
        <v>0.704072456322962</v>
      </c>
      <c r="Y5119">
        <v>-23.573657882255699</v>
      </c>
      <c r="Z5119">
        <v>0.306975110376564</v>
      </c>
      <c r="AA5119">
        <v>0.72610664078822296</v>
      </c>
      <c r="AB5119">
        <v>23.546910163998199</v>
      </c>
      <c r="AC5119">
        <v>0.71753805159658501</v>
      </c>
      <c r="AD5119">
        <v>0.87989882095915395</v>
      </c>
      <c r="AE5119">
        <v>-1.31401508330804</v>
      </c>
      <c r="AF5119">
        <v>0.61410715005536498</v>
      </c>
      <c r="AG5119">
        <v>0.80674443595273604</v>
      </c>
      <c r="AH5119">
        <v>1.5896494957271099</v>
      </c>
      <c r="AI5119">
        <v>0.35038410267202102</v>
      </c>
      <c r="AJ5119">
        <v>0.78121606160956403</v>
      </c>
      <c r="AK5119">
        <v>-23.439994969137</v>
      </c>
    </row>
    <row r="5120" spans="1:37" x14ac:dyDescent="0.2">
      <c r="A5120" t="s">
        <v>17044</v>
      </c>
      <c r="B5120">
        <v>44167472</v>
      </c>
      <c r="C5120">
        <v>44167770</v>
      </c>
      <c r="D5120">
        <v>299</v>
      </c>
      <c r="E5120" t="s">
        <v>17447</v>
      </c>
      <c r="F5120">
        <v>11</v>
      </c>
      <c r="G5120" t="s">
        <v>17448</v>
      </c>
      <c r="H5120" t="s">
        <v>34594</v>
      </c>
      <c r="I5120">
        <v>21</v>
      </c>
      <c r="J5120">
        <v>44159015</v>
      </c>
      <c r="K5120">
        <v>44160076</v>
      </c>
      <c r="L5120">
        <v>1062</v>
      </c>
      <c r="M5120">
        <v>2</v>
      </c>
      <c r="N5120">
        <v>105377138</v>
      </c>
      <c r="O5120" t="s">
        <v>17445</v>
      </c>
      <c r="P5120">
        <v>-7396</v>
      </c>
      <c r="Q5120" t="s">
        <v>40</v>
      </c>
      <c r="R5120" t="s">
        <v>17446</v>
      </c>
      <c r="S5120" t="s">
        <v>34595</v>
      </c>
      <c r="T5120">
        <v>0.32911398597860803</v>
      </c>
      <c r="U5120">
        <v>0.603102917160658</v>
      </c>
      <c r="V5120">
        <v>23.775291728352698</v>
      </c>
      <c r="W5120">
        <v>0.38920677604595899</v>
      </c>
      <c r="X5120">
        <v>0.704072456322962</v>
      </c>
      <c r="Y5120">
        <v>-23.573657882255699</v>
      </c>
      <c r="Z5120">
        <v>0.306975110376564</v>
      </c>
      <c r="AA5120">
        <v>0.72610664078822296</v>
      </c>
      <c r="AB5120">
        <v>23.546910163998199</v>
      </c>
      <c r="AC5120">
        <v>0.71753805159658501</v>
      </c>
      <c r="AD5120">
        <v>0.87989882095915395</v>
      </c>
      <c r="AE5120">
        <v>-1.31401508330804</v>
      </c>
      <c r="AF5120">
        <v>0.61410715005536498</v>
      </c>
      <c r="AG5120">
        <v>0.80674443595273604</v>
      </c>
      <c r="AH5120">
        <v>1.5896494957271099</v>
      </c>
      <c r="AI5120">
        <v>0.35038410267202102</v>
      </c>
      <c r="AJ5120">
        <v>0.78121606160956403</v>
      </c>
      <c r="AK5120">
        <v>-23.439994969137</v>
      </c>
    </row>
    <row r="5121" spans="1:37" x14ac:dyDescent="0.2">
      <c r="A5121" t="s">
        <v>17044</v>
      </c>
      <c r="B5121">
        <v>44711556</v>
      </c>
      <c r="C5121">
        <v>44711752</v>
      </c>
      <c r="D5121">
        <v>197</v>
      </c>
      <c r="E5121" t="s">
        <v>17449</v>
      </c>
      <c r="F5121">
        <v>13</v>
      </c>
      <c r="G5121" t="s">
        <v>17450</v>
      </c>
      <c r="H5121" t="s">
        <v>30987</v>
      </c>
      <c r="I5121">
        <v>21</v>
      </c>
      <c r="J5121">
        <v>44497893</v>
      </c>
      <c r="K5121">
        <v>44711572</v>
      </c>
      <c r="L5121">
        <v>213680</v>
      </c>
      <c r="M5121">
        <v>2</v>
      </c>
      <c r="N5121">
        <v>54084</v>
      </c>
      <c r="O5121" t="s">
        <v>17451</v>
      </c>
      <c r="P5121">
        <v>0</v>
      </c>
      <c r="Q5121" t="s">
        <v>17452</v>
      </c>
      <c r="R5121" t="s">
        <v>17453</v>
      </c>
      <c r="S5121" t="s">
        <v>34596</v>
      </c>
      <c r="T5121">
        <v>0.32911398597860803</v>
      </c>
      <c r="U5121">
        <v>0.603102917160658</v>
      </c>
      <c r="V5121">
        <v>25.082752962171298</v>
      </c>
      <c r="W5121">
        <v>0.94541066367716797</v>
      </c>
      <c r="X5121">
        <v>0.95159051474143896</v>
      </c>
      <c r="Y5121">
        <v>-0.17288707525664701</v>
      </c>
      <c r="Z5121">
        <v>0.306975110376564</v>
      </c>
      <c r="AA5121">
        <v>0.72610664078822296</v>
      </c>
      <c r="AB5121">
        <v>24.912378522271101</v>
      </c>
      <c r="AC5121">
        <v>0.71753805159658501</v>
      </c>
      <c r="AD5121">
        <v>0.87989882095915395</v>
      </c>
      <c r="AE5121">
        <v>-1.1728870226239601</v>
      </c>
      <c r="AF5121">
        <v>0.61410715005536498</v>
      </c>
      <c r="AG5121">
        <v>0.80674443595273604</v>
      </c>
      <c r="AH5121">
        <v>1.4485214536072799</v>
      </c>
      <c r="AI5121">
        <v>0.59609816080359102</v>
      </c>
      <c r="AJ5121">
        <v>0.78121606160956403</v>
      </c>
      <c r="AK5121">
        <v>0.69586835289621196</v>
      </c>
    </row>
    <row r="5122" spans="1:37" x14ac:dyDescent="0.2">
      <c r="A5122" t="s">
        <v>17044</v>
      </c>
      <c r="B5122">
        <v>45072401</v>
      </c>
      <c r="C5122">
        <v>45072558</v>
      </c>
      <c r="D5122">
        <v>158</v>
      </c>
      <c r="E5122" t="s">
        <v>17454</v>
      </c>
      <c r="F5122">
        <v>8</v>
      </c>
      <c r="G5122" t="s">
        <v>17455</v>
      </c>
      <c r="H5122" t="s">
        <v>30987</v>
      </c>
      <c r="I5122">
        <v>21</v>
      </c>
      <c r="J5122">
        <v>45071828</v>
      </c>
      <c r="K5122">
        <v>45072239</v>
      </c>
      <c r="L5122">
        <v>412</v>
      </c>
      <c r="M5122">
        <v>2</v>
      </c>
      <c r="N5122">
        <v>728039</v>
      </c>
      <c r="O5122" t="s">
        <v>17456</v>
      </c>
      <c r="P5122">
        <v>-162</v>
      </c>
      <c r="Q5122" t="s">
        <v>17457</v>
      </c>
      <c r="R5122" t="s">
        <v>17458</v>
      </c>
      <c r="S5122" t="s">
        <v>34597</v>
      </c>
      <c r="T5122">
        <v>0.152084254673993</v>
      </c>
      <c r="U5122">
        <v>0.603102917160658</v>
      </c>
      <c r="V5122">
        <v>24.2261929973895</v>
      </c>
      <c r="W5122">
        <v>0.20525741147413201</v>
      </c>
      <c r="X5122">
        <v>0.704072456322962</v>
      </c>
      <c r="Y5122">
        <v>-24.024559147246801</v>
      </c>
      <c r="Z5122">
        <v>0.306975110376564</v>
      </c>
      <c r="AA5122">
        <v>0.72610664078822296</v>
      </c>
      <c r="AB5122">
        <v>23.262718943251901</v>
      </c>
      <c r="AC5122">
        <v>7.0489011448141195E-2</v>
      </c>
      <c r="AD5122">
        <v>0.57684129297949804</v>
      </c>
      <c r="AE5122">
        <v>-24.024559147246801</v>
      </c>
      <c r="AF5122">
        <v>4.6407610929182198E-2</v>
      </c>
      <c r="AG5122">
        <v>0.476038960109122</v>
      </c>
      <c r="AH5122">
        <v>24.2261929973895</v>
      </c>
      <c r="AI5122">
        <v>0.35038410267202102</v>
      </c>
      <c r="AJ5122">
        <v>0.78121606160956403</v>
      </c>
      <c r="AK5122">
        <v>-23.155803750362399</v>
      </c>
    </row>
    <row r="5123" spans="1:37" x14ac:dyDescent="0.2">
      <c r="A5123" t="s">
        <v>17044</v>
      </c>
      <c r="B5123">
        <v>45507590</v>
      </c>
      <c r="C5123">
        <v>45507732</v>
      </c>
      <c r="D5123">
        <v>143</v>
      </c>
      <c r="E5123" t="s">
        <v>17459</v>
      </c>
      <c r="F5123">
        <v>2</v>
      </c>
      <c r="G5123" t="s">
        <v>17460</v>
      </c>
      <c r="H5123" t="s">
        <v>30999</v>
      </c>
      <c r="I5123">
        <v>21</v>
      </c>
      <c r="J5123">
        <v>45506019</v>
      </c>
      <c r="K5123">
        <v>45512567</v>
      </c>
      <c r="L5123">
        <v>6549</v>
      </c>
      <c r="M5123">
        <v>1</v>
      </c>
      <c r="N5123">
        <v>80781</v>
      </c>
      <c r="O5123" t="s">
        <v>17461</v>
      </c>
      <c r="P5123">
        <v>1571</v>
      </c>
      <c r="Q5123" t="s">
        <v>17462</v>
      </c>
      <c r="R5123" t="s">
        <v>17463</v>
      </c>
      <c r="S5123" t="s">
        <v>34598</v>
      </c>
      <c r="T5123">
        <v>0.152084254673993</v>
      </c>
      <c r="U5123">
        <v>0.603102917160658</v>
      </c>
      <c r="V5123">
        <v>24.2216183074413</v>
      </c>
      <c r="W5123">
        <v>0.89107655920673101</v>
      </c>
      <c r="X5123">
        <v>0.95159051474143896</v>
      </c>
      <c r="Y5123">
        <v>0.92556293888951002</v>
      </c>
      <c r="Z5123">
        <v>0.306975110376564</v>
      </c>
      <c r="AA5123">
        <v>0.72610664078822296</v>
      </c>
      <c r="AB5123">
        <v>23.258144253525501</v>
      </c>
      <c r="AC5123">
        <v>0.75388744886274095</v>
      </c>
      <c r="AD5123">
        <v>0.87989882095915395</v>
      </c>
      <c r="AE5123">
        <v>-7.4436946401919599E-2</v>
      </c>
      <c r="AF5123">
        <v>4.6407610929182198E-2</v>
      </c>
      <c r="AG5123">
        <v>0.476038960109122</v>
      </c>
      <c r="AH5123">
        <v>24.2216183074413</v>
      </c>
      <c r="AI5123">
        <v>0.56157887380500204</v>
      </c>
      <c r="AJ5123">
        <v>0.78121606160956403</v>
      </c>
      <c r="AK5123">
        <v>1.79431822562314</v>
      </c>
    </row>
    <row r="5124" spans="1:37" x14ac:dyDescent="0.2">
      <c r="A5124" t="s">
        <v>17044</v>
      </c>
      <c r="B5124">
        <v>45606114</v>
      </c>
      <c r="C5124">
        <v>45606264</v>
      </c>
      <c r="D5124">
        <v>151</v>
      </c>
      <c r="E5124" t="s">
        <v>17464</v>
      </c>
      <c r="F5124">
        <v>9</v>
      </c>
      <c r="G5124" t="s">
        <v>17465</v>
      </c>
      <c r="H5124" t="s">
        <v>34599</v>
      </c>
      <c r="I5124">
        <v>21</v>
      </c>
      <c r="J5124">
        <v>45595294</v>
      </c>
      <c r="K5124">
        <v>45597048</v>
      </c>
      <c r="L5124">
        <v>1755</v>
      </c>
      <c r="M5124">
        <v>1</v>
      </c>
      <c r="N5124">
        <v>105372840</v>
      </c>
      <c r="O5124" t="s">
        <v>17466</v>
      </c>
      <c r="P5124">
        <v>10820</v>
      </c>
      <c r="Q5124" t="s">
        <v>17467</v>
      </c>
      <c r="R5124" t="s">
        <v>17468</v>
      </c>
      <c r="S5124" t="s">
        <v>34600</v>
      </c>
      <c r="T5124">
        <v>0.32911398597860803</v>
      </c>
      <c r="U5124">
        <v>0.603102917160658</v>
      </c>
      <c r="V5124">
        <v>22.8692728178736</v>
      </c>
      <c r="W5124">
        <v>0.89107655920673101</v>
      </c>
      <c r="X5124">
        <v>0.95159051474143896</v>
      </c>
      <c r="Y5124">
        <v>0.70667075188751705</v>
      </c>
      <c r="Z5124">
        <v>0.306975110376564</v>
      </c>
      <c r="AA5124">
        <v>0.72610664078822296</v>
      </c>
      <c r="AB5124">
        <v>23.137355021825101</v>
      </c>
      <c r="AC5124">
        <v>0.75388744886274095</v>
      </c>
      <c r="AD5124">
        <v>0.87989882095915395</v>
      </c>
      <c r="AE5124">
        <v>-0.29332911543227003</v>
      </c>
      <c r="AF5124">
        <v>0.64997455747578503</v>
      </c>
      <c r="AG5124">
        <v>0.80674443595273604</v>
      </c>
      <c r="AH5124">
        <v>0.568963515835198</v>
      </c>
      <c r="AI5124">
        <v>0.56157887380500204</v>
      </c>
      <c r="AJ5124">
        <v>0.78121606160956403</v>
      </c>
      <c r="AK5124">
        <v>1.5754260397295801</v>
      </c>
    </row>
    <row r="5125" spans="1:37" x14ac:dyDescent="0.2">
      <c r="A5125" t="s">
        <v>17044</v>
      </c>
      <c r="B5125">
        <v>45606264</v>
      </c>
      <c r="C5125">
        <v>45606414</v>
      </c>
      <c r="D5125">
        <v>151</v>
      </c>
      <c r="E5125" t="s">
        <v>17469</v>
      </c>
      <c r="F5125">
        <v>10</v>
      </c>
      <c r="G5125" t="s">
        <v>17470</v>
      </c>
      <c r="H5125" t="s">
        <v>34599</v>
      </c>
      <c r="I5125">
        <v>21</v>
      </c>
      <c r="J5125">
        <v>45595294</v>
      </c>
      <c r="K5125">
        <v>45597048</v>
      </c>
      <c r="L5125">
        <v>1755</v>
      </c>
      <c r="M5125">
        <v>1</v>
      </c>
      <c r="N5125">
        <v>105372840</v>
      </c>
      <c r="O5125" t="s">
        <v>17466</v>
      </c>
      <c r="P5125">
        <v>10970</v>
      </c>
      <c r="Q5125" t="s">
        <v>17467</v>
      </c>
      <c r="R5125" t="s">
        <v>17468</v>
      </c>
      <c r="S5125" t="s">
        <v>34600</v>
      </c>
      <c r="T5125">
        <v>0.32911398597860803</v>
      </c>
      <c r="U5125">
        <v>0.603102917160658</v>
      </c>
      <c r="V5125">
        <v>24.006776238917499</v>
      </c>
      <c r="W5125">
        <v>0.94541066367716797</v>
      </c>
      <c r="X5125">
        <v>0.95159051474143896</v>
      </c>
      <c r="Y5125">
        <v>-1.10890447925497</v>
      </c>
      <c r="Z5125">
        <v>0.306975110376564</v>
      </c>
      <c r="AA5125">
        <v>0.72610664078822296</v>
      </c>
      <c r="AB5125">
        <v>23.511115676479701</v>
      </c>
      <c r="AC5125">
        <v>0.71753805159658501</v>
      </c>
      <c r="AD5125">
        <v>0.87989882095915395</v>
      </c>
      <c r="AE5125">
        <v>-2.10890426696665</v>
      </c>
      <c r="AF5125">
        <v>0.61410715005536498</v>
      </c>
      <c r="AG5125">
        <v>0.80674443595273604</v>
      </c>
      <c r="AH5125">
        <v>2.3845386743956798</v>
      </c>
      <c r="AI5125">
        <v>0.59609816080359102</v>
      </c>
      <c r="AJ5125">
        <v>0.78121606160956403</v>
      </c>
      <c r="AK5125">
        <v>-0.24014909384218</v>
      </c>
    </row>
    <row r="5126" spans="1:37" x14ac:dyDescent="0.2">
      <c r="A5126" t="s">
        <v>17044</v>
      </c>
      <c r="B5126">
        <v>45868370</v>
      </c>
      <c r="C5126">
        <v>45868538</v>
      </c>
      <c r="D5126">
        <v>169</v>
      </c>
      <c r="E5126" t="s">
        <v>17471</v>
      </c>
      <c r="F5126">
        <v>3</v>
      </c>
      <c r="G5126" t="s">
        <v>17472</v>
      </c>
      <c r="H5126" t="s">
        <v>34601</v>
      </c>
      <c r="I5126">
        <v>21</v>
      </c>
      <c r="J5126">
        <v>45858937</v>
      </c>
      <c r="K5126">
        <v>45901590</v>
      </c>
      <c r="L5126">
        <v>42654</v>
      </c>
      <c r="M5126">
        <v>1</v>
      </c>
      <c r="N5126">
        <v>54039</v>
      </c>
      <c r="O5126" t="s">
        <v>17473</v>
      </c>
      <c r="P5126">
        <v>9433</v>
      </c>
      <c r="Q5126" t="s">
        <v>17474</v>
      </c>
      <c r="R5126" t="s">
        <v>17475</v>
      </c>
      <c r="S5126" t="s">
        <v>34602</v>
      </c>
      <c r="T5126">
        <v>7.3374270299014499E-2</v>
      </c>
      <c r="U5126">
        <v>0.603102917160658</v>
      </c>
      <c r="V5126">
        <v>25.4527672180017</v>
      </c>
      <c r="W5126">
        <v>0.49709177864118298</v>
      </c>
      <c r="X5126">
        <v>0.78363289935355196</v>
      </c>
      <c r="Y5126">
        <v>0.29048458635206897</v>
      </c>
      <c r="Z5126">
        <v>0.203350924423461</v>
      </c>
      <c r="AA5126">
        <v>0.72610664078822296</v>
      </c>
      <c r="AB5126">
        <v>24.4892931238704</v>
      </c>
      <c r="AC5126">
        <v>0.92091778829119397</v>
      </c>
      <c r="AD5126">
        <v>0.94068432309766403</v>
      </c>
      <c r="AE5126">
        <v>-0.70951535426627599</v>
      </c>
      <c r="AF5126">
        <v>1.3497623430991999E-2</v>
      </c>
      <c r="AG5126">
        <v>0.476038960109122</v>
      </c>
      <c r="AH5126">
        <v>25.4527672180017</v>
      </c>
      <c r="AI5126">
        <v>0.197630579561902</v>
      </c>
      <c r="AJ5126">
        <v>0.78121606160956403</v>
      </c>
      <c r="AK5126">
        <v>1.1592399930777699</v>
      </c>
    </row>
    <row r="5127" spans="1:37" x14ac:dyDescent="0.2">
      <c r="A5127" t="s">
        <v>17044</v>
      </c>
      <c r="B5127">
        <v>45868538</v>
      </c>
      <c r="C5127">
        <v>45868706</v>
      </c>
      <c r="D5127">
        <v>169</v>
      </c>
      <c r="E5127" t="s">
        <v>17476</v>
      </c>
      <c r="F5127">
        <v>11</v>
      </c>
      <c r="G5127" t="s">
        <v>17477</v>
      </c>
      <c r="H5127" t="s">
        <v>34601</v>
      </c>
      <c r="I5127">
        <v>21</v>
      </c>
      <c r="J5127">
        <v>45858937</v>
      </c>
      <c r="K5127">
        <v>45901590</v>
      </c>
      <c r="L5127">
        <v>42654</v>
      </c>
      <c r="M5127">
        <v>1</v>
      </c>
      <c r="N5127">
        <v>54039</v>
      </c>
      <c r="O5127" t="s">
        <v>17473</v>
      </c>
      <c r="P5127">
        <v>9601</v>
      </c>
      <c r="Q5127" t="s">
        <v>17474</v>
      </c>
      <c r="R5127" t="s">
        <v>17475</v>
      </c>
      <c r="S5127" t="s">
        <v>34602</v>
      </c>
      <c r="T5127">
        <v>7.3374270299014499E-2</v>
      </c>
      <c r="U5127">
        <v>0.603102917160658</v>
      </c>
      <c r="V5127">
        <v>25.4527672180017</v>
      </c>
      <c r="W5127">
        <v>0.49709177864118298</v>
      </c>
      <c r="X5127">
        <v>0.78363289935355196</v>
      </c>
      <c r="Y5127">
        <v>0.29048458635206897</v>
      </c>
      <c r="Z5127">
        <v>0.203350924423461</v>
      </c>
      <c r="AA5127">
        <v>0.72610664078822296</v>
      </c>
      <c r="AB5127">
        <v>24.4892931238704</v>
      </c>
      <c r="AC5127">
        <v>0.92091778829119397</v>
      </c>
      <c r="AD5127">
        <v>0.94068432309766403</v>
      </c>
      <c r="AE5127">
        <v>-0.70951535426627599</v>
      </c>
      <c r="AF5127">
        <v>1.3497623430991999E-2</v>
      </c>
      <c r="AG5127">
        <v>0.476038960109122</v>
      </c>
      <c r="AH5127">
        <v>25.4527672180017</v>
      </c>
      <c r="AI5127">
        <v>0.197630579561902</v>
      </c>
      <c r="AJ5127">
        <v>0.78121606160956403</v>
      </c>
      <c r="AK5127">
        <v>1.1592399930777699</v>
      </c>
    </row>
    <row r="5128" spans="1:37" x14ac:dyDescent="0.2">
      <c r="A5128" t="s">
        <v>17044</v>
      </c>
      <c r="B5128">
        <v>45868706</v>
      </c>
      <c r="C5128">
        <v>45868874</v>
      </c>
      <c r="D5128">
        <v>169</v>
      </c>
      <c r="E5128" t="s">
        <v>17478</v>
      </c>
      <c r="F5128">
        <v>10</v>
      </c>
      <c r="G5128" t="s">
        <v>17479</v>
      </c>
      <c r="H5128" t="s">
        <v>34601</v>
      </c>
      <c r="I5128">
        <v>21</v>
      </c>
      <c r="J5128">
        <v>45858937</v>
      </c>
      <c r="K5128">
        <v>45901590</v>
      </c>
      <c r="L5128">
        <v>42654</v>
      </c>
      <c r="M5128">
        <v>1</v>
      </c>
      <c r="N5128">
        <v>54039</v>
      </c>
      <c r="O5128" t="s">
        <v>17473</v>
      </c>
      <c r="P5128">
        <v>9769</v>
      </c>
      <c r="Q5128" t="s">
        <v>17474</v>
      </c>
      <c r="R5128" t="s">
        <v>17475</v>
      </c>
      <c r="S5128" t="s">
        <v>34602</v>
      </c>
      <c r="T5128">
        <v>7.3374270299014499E-2</v>
      </c>
      <c r="U5128">
        <v>0.603102917160658</v>
      </c>
      <c r="V5128">
        <v>25.4527672180017</v>
      </c>
      <c r="W5128">
        <v>0.49709177864118298</v>
      </c>
      <c r="X5128">
        <v>0.78363289935355196</v>
      </c>
      <c r="Y5128">
        <v>0.29048458635206897</v>
      </c>
      <c r="Z5128">
        <v>0.203350924423461</v>
      </c>
      <c r="AA5128">
        <v>0.72610664078822296</v>
      </c>
      <c r="AB5128">
        <v>24.4892931238704</v>
      </c>
      <c r="AC5128">
        <v>0.92091778829119397</v>
      </c>
      <c r="AD5128">
        <v>0.94068432309766403</v>
      </c>
      <c r="AE5128">
        <v>-0.70951535426627599</v>
      </c>
      <c r="AF5128">
        <v>1.3497623430991999E-2</v>
      </c>
      <c r="AG5128">
        <v>0.476038960109122</v>
      </c>
      <c r="AH5128">
        <v>25.4527672180017</v>
      </c>
      <c r="AI5128">
        <v>0.197630579561902</v>
      </c>
      <c r="AJ5128">
        <v>0.78121606160956403</v>
      </c>
      <c r="AK5128">
        <v>1.1592399930777699</v>
      </c>
    </row>
    <row r="5129" spans="1:37" x14ac:dyDescent="0.2">
      <c r="A5129" t="s">
        <v>17044</v>
      </c>
      <c r="B5129">
        <v>45984415</v>
      </c>
      <c r="C5129">
        <v>45984566</v>
      </c>
      <c r="D5129">
        <v>152</v>
      </c>
      <c r="E5129" t="s">
        <v>17480</v>
      </c>
      <c r="F5129">
        <v>7</v>
      </c>
      <c r="G5129" t="s">
        <v>17481</v>
      </c>
      <c r="H5129" t="s">
        <v>31032</v>
      </c>
      <c r="I5129">
        <v>21</v>
      </c>
      <c r="J5129">
        <v>45987109</v>
      </c>
      <c r="K5129">
        <v>45987633</v>
      </c>
      <c r="L5129">
        <v>525</v>
      </c>
      <c r="M5129">
        <v>1</v>
      </c>
      <c r="N5129">
        <v>1291</v>
      </c>
      <c r="O5129" t="s">
        <v>17482</v>
      </c>
      <c r="P5129">
        <v>-2543</v>
      </c>
      <c r="Q5129" t="s">
        <v>17483</v>
      </c>
      <c r="R5129" t="s">
        <v>17484</v>
      </c>
      <c r="S5129" t="s">
        <v>34603</v>
      </c>
      <c r="T5129" t="s">
        <v>40</v>
      </c>
      <c r="U5129" t="s">
        <v>40</v>
      </c>
      <c r="V5129">
        <v>0</v>
      </c>
      <c r="W5129">
        <v>0.29261482077562401</v>
      </c>
      <c r="X5129">
        <v>0.704072456322962</v>
      </c>
      <c r="Y5129">
        <v>24.0425592288362</v>
      </c>
      <c r="Z5129">
        <v>0.48464167878831399</v>
      </c>
      <c r="AA5129">
        <v>0.84435025072159198</v>
      </c>
      <c r="AB5129">
        <v>23.005084611303399</v>
      </c>
      <c r="AC5129">
        <v>0.45677901822897599</v>
      </c>
      <c r="AD5129">
        <v>0.82872126865393902</v>
      </c>
      <c r="AE5129">
        <v>23.0425593123278</v>
      </c>
      <c r="AF5129">
        <v>0.501741946288212</v>
      </c>
      <c r="AG5129">
        <v>0.80674443595273604</v>
      </c>
      <c r="AH5129">
        <v>-22.968558739672599</v>
      </c>
      <c r="AI5129">
        <v>0.14667288820271701</v>
      </c>
      <c r="AJ5129">
        <v>0.78121606160956403</v>
      </c>
      <c r="AK5129">
        <v>24.0425592288362</v>
      </c>
    </row>
    <row r="5130" spans="1:37" x14ac:dyDescent="0.2">
      <c r="A5130" t="s">
        <v>17044</v>
      </c>
      <c r="B5130">
        <v>46080040</v>
      </c>
      <c r="C5130">
        <v>46080233</v>
      </c>
      <c r="D5130">
        <v>194</v>
      </c>
      <c r="E5130" t="s">
        <v>17485</v>
      </c>
      <c r="F5130">
        <v>4</v>
      </c>
      <c r="G5130" t="s">
        <v>17486</v>
      </c>
      <c r="H5130" t="s">
        <v>31000</v>
      </c>
      <c r="I5130">
        <v>21</v>
      </c>
      <c r="J5130">
        <v>46098112</v>
      </c>
      <c r="K5130">
        <v>46132848</v>
      </c>
      <c r="L5130">
        <v>34737</v>
      </c>
      <c r="M5130">
        <v>1</v>
      </c>
      <c r="N5130">
        <v>1292</v>
      </c>
      <c r="O5130" t="s">
        <v>17487</v>
      </c>
      <c r="P5130">
        <v>-17879</v>
      </c>
      <c r="Q5130" t="s">
        <v>17488</v>
      </c>
      <c r="R5130" t="s">
        <v>17489</v>
      </c>
      <c r="S5130" t="s">
        <v>34604</v>
      </c>
      <c r="T5130">
        <v>0.97213403838398904</v>
      </c>
      <c r="U5130">
        <v>1</v>
      </c>
      <c r="V5130">
        <v>1.3197632169482501</v>
      </c>
      <c r="W5130">
        <v>0.20525741147413201</v>
      </c>
      <c r="X5130">
        <v>0.704072456322962</v>
      </c>
      <c r="Y5130">
        <v>-25.9022238277824</v>
      </c>
      <c r="Z5130">
        <v>0.69013698642955401</v>
      </c>
      <c r="AA5130">
        <v>0.84521697243271998</v>
      </c>
      <c r="AB5130">
        <v>0.35628911997158103</v>
      </c>
      <c r="AC5130">
        <v>7.0489011448141195E-2</v>
      </c>
      <c r="AD5130">
        <v>0.57684129297949804</v>
      </c>
      <c r="AE5130">
        <v>-25.9022238277824</v>
      </c>
      <c r="AF5130">
        <v>0.61410715005536498</v>
      </c>
      <c r="AG5130">
        <v>0.80674443595273604</v>
      </c>
      <c r="AH5130">
        <v>2.2493738248717499</v>
      </c>
      <c r="AI5130">
        <v>0.35038410267202102</v>
      </c>
      <c r="AJ5130">
        <v>0.78121606160956403</v>
      </c>
      <c r="AK5130">
        <v>-25.033468380065099</v>
      </c>
    </row>
    <row r="5131" spans="1:37" x14ac:dyDescent="0.2">
      <c r="A5131" t="s">
        <v>17044</v>
      </c>
      <c r="B5131">
        <v>46080382</v>
      </c>
      <c r="C5131">
        <v>46080536</v>
      </c>
      <c r="D5131">
        <v>155</v>
      </c>
      <c r="E5131" t="s">
        <v>17490</v>
      </c>
      <c r="F5131">
        <v>3</v>
      </c>
      <c r="G5131" t="s">
        <v>17491</v>
      </c>
      <c r="H5131" t="s">
        <v>31000</v>
      </c>
      <c r="I5131">
        <v>21</v>
      </c>
      <c r="J5131">
        <v>46098112</v>
      </c>
      <c r="K5131">
        <v>46132848</v>
      </c>
      <c r="L5131">
        <v>34737</v>
      </c>
      <c r="M5131">
        <v>1</v>
      </c>
      <c r="N5131">
        <v>1292</v>
      </c>
      <c r="O5131" t="s">
        <v>17487</v>
      </c>
      <c r="P5131">
        <v>-17576</v>
      </c>
      <c r="Q5131" t="s">
        <v>17488</v>
      </c>
      <c r="R5131" t="s">
        <v>17489</v>
      </c>
      <c r="S5131" t="s">
        <v>34604</v>
      </c>
      <c r="T5131">
        <v>0.97213403838398904</v>
      </c>
      <c r="U5131">
        <v>1</v>
      </c>
      <c r="V5131">
        <v>1.3197632169482501</v>
      </c>
      <c r="W5131">
        <v>0.20525741147413201</v>
      </c>
      <c r="X5131">
        <v>0.704072456322962</v>
      </c>
      <c r="Y5131">
        <v>-25.9022238277824</v>
      </c>
      <c r="Z5131">
        <v>0.69013698642955401</v>
      </c>
      <c r="AA5131">
        <v>0.84521697243271998</v>
      </c>
      <c r="AB5131">
        <v>0.35628911997158103</v>
      </c>
      <c r="AC5131">
        <v>7.0489011448141195E-2</v>
      </c>
      <c r="AD5131">
        <v>0.57684129297949804</v>
      </c>
      <c r="AE5131">
        <v>-25.9022238277824</v>
      </c>
      <c r="AF5131">
        <v>0.61410715005536498</v>
      </c>
      <c r="AG5131">
        <v>0.80674443595273604</v>
      </c>
      <c r="AH5131">
        <v>2.2493738248717499</v>
      </c>
      <c r="AI5131">
        <v>0.35038410267202102</v>
      </c>
      <c r="AJ5131">
        <v>0.78121606160956403</v>
      </c>
      <c r="AK5131">
        <v>-25.033468380065099</v>
      </c>
    </row>
    <row r="5132" spans="1:37" x14ac:dyDescent="0.2">
      <c r="A5132" t="s">
        <v>17044</v>
      </c>
      <c r="B5132">
        <v>46137636</v>
      </c>
      <c r="C5132">
        <v>46137798</v>
      </c>
      <c r="D5132">
        <v>163</v>
      </c>
      <c r="E5132" t="s">
        <v>17492</v>
      </c>
      <c r="F5132">
        <v>5</v>
      </c>
      <c r="G5132" t="s">
        <v>17493</v>
      </c>
      <c r="H5132" t="s">
        <v>30987</v>
      </c>
      <c r="I5132">
        <v>21</v>
      </c>
      <c r="J5132">
        <v>46136262</v>
      </c>
      <c r="K5132">
        <v>46137334</v>
      </c>
      <c r="L5132">
        <v>1073</v>
      </c>
      <c r="M5132">
        <v>2</v>
      </c>
      <c r="N5132">
        <v>10841</v>
      </c>
      <c r="O5132" t="s">
        <v>17494</v>
      </c>
      <c r="P5132">
        <v>-302</v>
      </c>
      <c r="Q5132" t="s">
        <v>17495</v>
      </c>
      <c r="R5132" t="s">
        <v>17496</v>
      </c>
      <c r="S5132" t="s">
        <v>34605</v>
      </c>
      <c r="T5132">
        <v>0.32911398597860803</v>
      </c>
      <c r="U5132">
        <v>0.603102917160658</v>
      </c>
      <c r="V5132">
        <v>22.132307349236999</v>
      </c>
      <c r="W5132">
        <v>0.89107655920673101</v>
      </c>
      <c r="X5132">
        <v>0.95159051474143896</v>
      </c>
      <c r="Y5132">
        <v>1.3428196076249801</v>
      </c>
      <c r="Z5132">
        <v>0.48464167878831399</v>
      </c>
      <c r="AA5132">
        <v>0.84435025072159198</v>
      </c>
      <c r="AB5132">
        <v>21.168833523394898</v>
      </c>
      <c r="AC5132">
        <v>0.75388744886274095</v>
      </c>
      <c r="AD5132">
        <v>0.87989882095915395</v>
      </c>
      <c r="AE5132">
        <v>0.34281974990862701</v>
      </c>
      <c r="AF5132">
        <v>0.16793847098801201</v>
      </c>
      <c r="AG5132">
        <v>0.68151250837662902</v>
      </c>
      <c r="AH5132">
        <v>22.132307349236999</v>
      </c>
      <c r="AI5132">
        <v>0.56157887380500204</v>
      </c>
      <c r="AJ5132">
        <v>0.78121606160956403</v>
      </c>
      <c r="AK5132">
        <v>2.2115747762139701</v>
      </c>
    </row>
    <row r="5133" spans="1:37" x14ac:dyDescent="0.2">
      <c r="A5133" t="s">
        <v>17044</v>
      </c>
      <c r="B5133">
        <v>46137798</v>
      </c>
      <c r="C5133">
        <v>46137960</v>
      </c>
      <c r="D5133">
        <v>163</v>
      </c>
      <c r="E5133" t="s">
        <v>17497</v>
      </c>
      <c r="F5133">
        <v>3</v>
      </c>
      <c r="G5133" t="s">
        <v>17498</v>
      </c>
      <c r="H5133" t="s">
        <v>30987</v>
      </c>
      <c r="I5133">
        <v>21</v>
      </c>
      <c r="J5133">
        <v>46136262</v>
      </c>
      <c r="K5133">
        <v>46137334</v>
      </c>
      <c r="L5133">
        <v>1073</v>
      </c>
      <c r="M5133">
        <v>2</v>
      </c>
      <c r="N5133">
        <v>10841</v>
      </c>
      <c r="O5133" t="s">
        <v>17494</v>
      </c>
      <c r="P5133">
        <v>-464</v>
      </c>
      <c r="Q5133" t="s">
        <v>17495</v>
      </c>
      <c r="R5133" t="s">
        <v>17496</v>
      </c>
      <c r="S5133" t="s">
        <v>34605</v>
      </c>
      <c r="T5133">
        <v>0.32911398597860803</v>
      </c>
      <c r="U5133">
        <v>0.603102917160658</v>
      </c>
      <c r="V5133">
        <v>22.132307349236999</v>
      </c>
      <c r="W5133">
        <v>0.89107655920673101</v>
      </c>
      <c r="X5133">
        <v>0.95159051474143896</v>
      </c>
      <c r="Y5133">
        <v>1.3428196076249801</v>
      </c>
      <c r="Z5133">
        <v>0.48464167878831399</v>
      </c>
      <c r="AA5133">
        <v>0.84435025072159198</v>
      </c>
      <c r="AB5133">
        <v>21.168833523394898</v>
      </c>
      <c r="AC5133">
        <v>0.75388744886274095</v>
      </c>
      <c r="AD5133">
        <v>0.87989882095915395</v>
      </c>
      <c r="AE5133">
        <v>0.34281974990862701</v>
      </c>
      <c r="AF5133">
        <v>0.16793847098801201</v>
      </c>
      <c r="AG5133">
        <v>0.68151250837662902</v>
      </c>
      <c r="AH5133">
        <v>22.132307349236999</v>
      </c>
      <c r="AI5133">
        <v>0.56157887380500204</v>
      </c>
      <c r="AJ5133">
        <v>0.78121606160956403</v>
      </c>
      <c r="AK5133">
        <v>2.2115747762139701</v>
      </c>
    </row>
    <row r="5134" spans="1:37" x14ac:dyDescent="0.2">
      <c r="A5134" t="s">
        <v>17044</v>
      </c>
      <c r="B5134">
        <v>46137960</v>
      </c>
      <c r="C5134">
        <v>46138122</v>
      </c>
      <c r="D5134">
        <v>163</v>
      </c>
      <c r="E5134" t="s">
        <v>17499</v>
      </c>
      <c r="F5134">
        <v>3</v>
      </c>
      <c r="G5134" t="s">
        <v>17500</v>
      </c>
      <c r="H5134" t="s">
        <v>30987</v>
      </c>
      <c r="I5134">
        <v>21</v>
      </c>
      <c r="J5134">
        <v>46136779</v>
      </c>
      <c r="K5134">
        <v>46138572</v>
      </c>
      <c r="L5134">
        <v>1794</v>
      </c>
      <c r="M5134">
        <v>2</v>
      </c>
      <c r="N5134">
        <v>10841</v>
      </c>
      <c r="O5134" t="s">
        <v>17501</v>
      </c>
      <c r="P5134">
        <v>450</v>
      </c>
      <c r="Q5134" t="s">
        <v>17495</v>
      </c>
      <c r="R5134" t="s">
        <v>17496</v>
      </c>
      <c r="S5134" t="s">
        <v>34605</v>
      </c>
      <c r="T5134">
        <v>0.32911398597860803</v>
      </c>
      <c r="U5134">
        <v>0.603102917160658</v>
      </c>
      <c r="V5134">
        <v>22.132307349236999</v>
      </c>
      <c r="W5134">
        <v>0.89107655920673101</v>
      </c>
      <c r="X5134">
        <v>0.95159051474143896</v>
      </c>
      <c r="Y5134">
        <v>1.3428196076249801</v>
      </c>
      <c r="Z5134">
        <v>0.48464167878831399</v>
      </c>
      <c r="AA5134">
        <v>0.84435025072159198</v>
      </c>
      <c r="AB5134">
        <v>21.168833523394898</v>
      </c>
      <c r="AC5134">
        <v>0.75388744886274095</v>
      </c>
      <c r="AD5134">
        <v>0.87989882095915395</v>
      </c>
      <c r="AE5134">
        <v>0.34281974990862701</v>
      </c>
      <c r="AF5134">
        <v>0.16793847098801201</v>
      </c>
      <c r="AG5134">
        <v>0.68151250837662902</v>
      </c>
      <c r="AH5134">
        <v>22.132307349236999</v>
      </c>
      <c r="AI5134">
        <v>0.56157887380500204</v>
      </c>
      <c r="AJ5134">
        <v>0.78121606160956403</v>
      </c>
      <c r="AK5134">
        <v>2.2115747762139701</v>
      </c>
    </row>
    <row r="5135" spans="1:37" x14ac:dyDescent="0.2">
      <c r="A5135" t="s">
        <v>17044</v>
      </c>
      <c r="B5135">
        <v>46151000</v>
      </c>
      <c r="C5135">
        <v>46151153</v>
      </c>
      <c r="D5135">
        <v>154</v>
      </c>
      <c r="E5135" t="s">
        <v>17502</v>
      </c>
      <c r="F5135">
        <v>9</v>
      </c>
      <c r="G5135" t="s">
        <v>17503</v>
      </c>
      <c r="H5135" t="s">
        <v>30987</v>
      </c>
      <c r="I5135">
        <v>21</v>
      </c>
      <c r="J5135">
        <v>46151614</v>
      </c>
      <c r="K5135">
        <v>46152647</v>
      </c>
      <c r="L5135">
        <v>1034</v>
      </c>
      <c r="M5135">
        <v>1</v>
      </c>
      <c r="N5135">
        <v>100861507</v>
      </c>
      <c r="O5135" t="s">
        <v>17504</v>
      </c>
      <c r="P5135">
        <v>-461</v>
      </c>
      <c r="Q5135" t="s">
        <v>17505</v>
      </c>
      <c r="R5135" t="s">
        <v>17506</v>
      </c>
      <c r="S5135" t="s">
        <v>34606</v>
      </c>
      <c r="T5135" t="s">
        <v>40</v>
      </c>
      <c r="U5135" t="s">
        <v>40</v>
      </c>
      <c r="V5135">
        <v>0</v>
      </c>
      <c r="W5135">
        <v>0.29261482077562401</v>
      </c>
      <c r="X5135">
        <v>0.704072456322962</v>
      </c>
      <c r="Y5135">
        <v>24.9515649500586</v>
      </c>
      <c r="Z5135" t="s">
        <v>40</v>
      </c>
      <c r="AA5135" t="s">
        <v>40</v>
      </c>
      <c r="AB5135">
        <v>0</v>
      </c>
      <c r="AC5135">
        <v>0.45677901822897599</v>
      </c>
      <c r="AD5135">
        <v>0.82872126865393902</v>
      </c>
      <c r="AE5135">
        <v>23.951564994522201</v>
      </c>
      <c r="AF5135" t="s">
        <v>40</v>
      </c>
      <c r="AG5135" t="s">
        <v>40</v>
      </c>
      <c r="AH5135">
        <v>0</v>
      </c>
      <c r="AI5135">
        <v>0.14667288820271701</v>
      </c>
      <c r="AJ5135">
        <v>0.78121606160956403</v>
      </c>
      <c r="AK5135">
        <v>24.9515649500586</v>
      </c>
    </row>
    <row r="5136" spans="1:37" x14ac:dyDescent="0.2">
      <c r="A5136" t="s">
        <v>17044</v>
      </c>
      <c r="B5136">
        <v>46151279</v>
      </c>
      <c r="C5136">
        <v>46151577</v>
      </c>
      <c r="D5136">
        <v>299</v>
      </c>
      <c r="E5136" t="s">
        <v>17507</v>
      </c>
      <c r="F5136">
        <v>19</v>
      </c>
      <c r="G5136" t="s">
        <v>17508</v>
      </c>
      <c r="H5136" t="s">
        <v>30987</v>
      </c>
      <c r="I5136">
        <v>21</v>
      </c>
      <c r="J5136">
        <v>46151614</v>
      </c>
      <c r="K5136">
        <v>46152647</v>
      </c>
      <c r="L5136">
        <v>1034</v>
      </c>
      <c r="M5136">
        <v>1</v>
      </c>
      <c r="N5136">
        <v>100861507</v>
      </c>
      <c r="O5136" t="s">
        <v>17504</v>
      </c>
      <c r="P5136">
        <v>-37</v>
      </c>
      <c r="Q5136" t="s">
        <v>17505</v>
      </c>
      <c r="R5136" t="s">
        <v>17506</v>
      </c>
      <c r="S5136" t="s">
        <v>34606</v>
      </c>
      <c r="T5136" t="s">
        <v>40</v>
      </c>
      <c r="U5136" t="s">
        <v>40</v>
      </c>
      <c r="V5136">
        <v>0</v>
      </c>
      <c r="W5136">
        <v>0.29261482077562401</v>
      </c>
      <c r="X5136">
        <v>0.704072456322962</v>
      </c>
      <c r="Y5136">
        <v>24.9515649500586</v>
      </c>
      <c r="Z5136" t="s">
        <v>40</v>
      </c>
      <c r="AA5136" t="s">
        <v>40</v>
      </c>
      <c r="AB5136">
        <v>0</v>
      </c>
      <c r="AC5136">
        <v>0.45677901822897599</v>
      </c>
      <c r="AD5136">
        <v>0.82872126865393902</v>
      </c>
      <c r="AE5136">
        <v>23.951564994522201</v>
      </c>
      <c r="AF5136" t="s">
        <v>40</v>
      </c>
      <c r="AG5136" t="s">
        <v>40</v>
      </c>
      <c r="AH5136">
        <v>0</v>
      </c>
      <c r="AI5136">
        <v>0.14667288820271701</v>
      </c>
      <c r="AJ5136">
        <v>0.78121606160956403</v>
      </c>
      <c r="AK5136">
        <v>24.9515649500586</v>
      </c>
    </row>
    <row r="5137" spans="1:37" x14ac:dyDescent="0.2">
      <c r="A5137" t="s">
        <v>17044</v>
      </c>
      <c r="B5137">
        <v>46182372</v>
      </c>
      <c r="C5137">
        <v>46182524</v>
      </c>
      <c r="D5137">
        <v>153</v>
      </c>
      <c r="E5137" t="s">
        <v>17509</v>
      </c>
      <c r="F5137">
        <v>5</v>
      </c>
      <c r="G5137" t="s">
        <v>17510</v>
      </c>
      <c r="H5137" t="s">
        <v>30999</v>
      </c>
      <c r="I5137">
        <v>21</v>
      </c>
      <c r="J5137">
        <v>46161160</v>
      </c>
      <c r="K5137">
        <v>46184459</v>
      </c>
      <c r="L5137">
        <v>23300</v>
      </c>
      <c r="M5137">
        <v>2</v>
      </c>
      <c r="N5137">
        <v>84221</v>
      </c>
      <c r="O5137" t="s">
        <v>17511</v>
      </c>
      <c r="P5137">
        <v>1935</v>
      </c>
      <c r="Q5137" t="s">
        <v>17512</v>
      </c>
      <c r="R5137" t="s">
        <v>17513</v>
      </c>
      <c r="S5137" t="s">
        <v>34607</v>
      </c>
      <c r="T5137">
        <v>0.152084254673993</v>
      </c>
      <c r="U5137">
        <v>0.603102917160658</v>
      </c>
      <c r="V5137">
        <v>25.827814067415499</v>
      </c>
      <c r="W5137">
        <v>0.94541066367716797</v>
      </c>
      <c r="X5137">
        <v>0.95159051474143896</v>
      </c>
      <c r="Y5137">
        <v>-2.81530945361123</v>
      </c>
      <c r="Z5137">
        <v>0.306975110376564</v>
      </c>
      <c r="AA5137">
        <v>0.72610664078822296</v>
      </c>
      <c r="AB5137">
        <v>24.864339966452501</v>
      </c>
      <c r="AC5137">
        <v>0.71753805159658501</v>
      </c>
      <c r="AD5137">
        <v>0.87989882095915395</v>
      </c>
      <c r="AE5137">
        <v>-3.8153092345262198</v>
      </c>
      <c r="AF5137">
        <v>4.6407610929182198E-2</v>
      </c>
      <c r="AG5137">
        <v>0.476038960109122</v>
      </c>
      <c r="AH5137">
        <v>25.827814067415499</v>
      </c>
      <c r="AI5137">
        <v>0.59609816080359102</v>
      </c>
      <c r="AJ5137">
        <v>0.78121606160956403</v>
      </c>
      <c r="AK5137">
        <v>-1.9465540126020799</v>
      </c>
    </row>
    <row r="5138" spans="1:37" x14ac:dyDescent="0.2">
      <c r="A5138" t="s">
        <v>17044</v>
      </c>
      <c r="B5138">
        <v>46182702</v>
      </c>
      <c r="C5138">
        <v>46183001</v>
      </c>
      <c r="D5138">
        <v>300</v>
      </c>
      <c r="E5138" t="s">
        <v>17514</v>
      </c>
      <c r="F5138">
        <v>19</v>
      </c>
      <c r="G5138" t="s">
        <v>17515</v>
      </c>
      <c r="H5138" t="s">
        <v>30999</v>
      </c>
      <c r="I5138">
        <v>21</v>
      </c>
      <c r="J5138">
        <v>46161160</v>
      </c>
      <c r="K5138">
        <v>46184459</v>
      </c>
      <c r="L5138">
        <v>23300</v>
      </c>
      <c r="M5138">
        <v>2</v>
      </c>
      <c r="N5138">
        <v>84221</v>
      </c>
      <c r="O5138" t="s">
        <v>17511</v>
      </c>
      <c r="P5138">
        <v>1458</v>
      </c>
      <c r="Q5138" t="s">
        <v>17512</v>
      </c>
      <c r="R5138" t="s">
        <v>17513</v>
      </c>
      <c r="S5138" t="s">
        <v>34607</v>
      </c>
      <c r="T5138">
        <v>0.152084254673993</v>
      </c>
      <c r="U5138">
        <v>0.603102917160658</v>
      </c>
      <c r="V5138">
        <v>25.827814067415499</v>
      </c>
      <c r="W5138">
        <v>0.94541066367716797</v>
      </c>
      <c r="X5138">
        <v>0.95159051474143896</v>
      </c>
      <c r="Y5138">
        <v>-2.81530945361123</v>
      </c>
      <c r="Z5138">
        <v>0.306975110376564</v>
      </c>
      <c r="AA5138">
        <v>0.72610664078822296</v>
      </c>
      <c r="AB5138">
        <v>24.864339966452501</v>
      </c>
      <c r="AC5138">
        <v>0.71753805159658501</v>
      </c>
      <c r="AD5138">
        <v>0.87989882095915395</v>
      </c>
      <c r="AE5138">
        <v>-3.8153092345262198</v>
      </c>
      <c r="AF5138">
        <v>4.6407610929182198E-2</v>
      </c>
      <c r="AG5138">
        <v>0.476038960109122</v>
      </c>
      <c r="AH5138">
        <v>25.827814067415499</v>
      </c>
      <c r="AI5138">
        <v>0.59609816080359102</v>
      </c>
      <c r="AJ5138">
        <v>0.78121606160956403</v>
      </c>
      <c r="AK5138">
        <v>-1.9465540126020799</v>
      </c>
    </row>
    <row r="5139" spans="1:37" x14ac:dyDescent="0.2">
      <c r="A5139" t="s">
        <v>17044</v>
      </c>
      <c r="B5139">
        <v>46324607</v>
      </c>
      <c r="C5139">
        <v>46324788</v>
      </c>
      <c r="D5139">
        <v>182</v>
      </c>
      <c r="E5139" t="s">
        <v>17516</v>
      </c>
      <c r="F5139">
        <v>16</v>
      </c>
      <c r="G5139" t="s">
        <v>17517</v>
      </c>
      <c r="H5139" t="s">
        <v>30987</v>
      </c>
      <c r="I5139">
        <v>21</v>
      </c>
      <c r="J5139">
        <v>46324888</v>
      </c>
      <c r="K5139">
        <v>46346208</v>
      </c>
      <c r="L5139">
        <v>21321</v>
      </c>
      <c r="M5139">
        <v>1</v>
      </c>
      <c r="N5139">
        <v>5116</v>
      </c>
      <c r="O5139" t="s">
        <v>17518</v>
      </c>
      <c r="P5139">
        <v>-100</v>
      </c>
      <c r="Q5139" t="s">
        <v>17519</v>
      </c>
      <c r="R5139" t="s">
        <v>17520</v>
      </c>
      <c r="S5139" t="s">
        <v>17521</v>
      </c>
      <c r="T5139">
        <v>0.32911398597860803</v>
      </c>
      <c r="U5139">
        <v>0.603102917160658</v>
      </c>
      <c r="V5139">
        <v>24.773323555828501</v>
      </c>
      <c r="W5139">
        <v>0.123414495547065</v>
      </c>
      <c r="X5139">
        <v>0.704072456322962</v>
      </c>
      <c r="Y5139">
        <v>25.462182978339701</v>
      </c>
      <c r="Z5139">
        <v>0.306975110376564</v>
      </c>
      <c r="AA5139">
        <v>0.72610664078822296</v>
      </c>
      <c r="AB5139">
        <v>24.424708305773699</v>
      </c>
      <c r="AC5139">
        <v>0.27780950890804001</v>
      </c>
      <c r="AD5139">
        <v>0.68253123924728298</v>
      </c>
      <c r="AE5139">
        <v>24.462183009549701</v>
      </c>
      <c r="AF5139">
        <v>0.61410715005536498</v>
      </c>
      <c r="AG5139">
        <v>0.80674443595273604</v>
      </c>
      <c r="AH5139">
        <v>1.9121075446009801</v>
      </c>
      <c r="AI5139">
        <v>3.6185182304427702E-2</v>
      </c>
      <c r="AJ5139">
        <v>0.78121606160956403</v>
      </c>
      <c r="AK5139">
        <v>25.462182978339701</v>
      </c>
    </row>
    <row r="5140" spans="1:37" x14ac:dyDescent="0.2">
      <c r="A5140" t="s">
        <v>17044</v>
      </c>
      <c r="B5140">
        <v>46324788</v>
      </c>
      <c r="C5140">
        <v>46324969</v>
      </c>
      <c r="D5140">
        <v>182</v>
      </c>
      <c r="E5140" t="s">
        <v>17522</v>
      </c>
      <c r="F5140">
        <v>28</v>
      </c>
      <c r="G5140" t="s">
        <v>17523</v>
      </c>
      <c r="H5140" t="s">
        <v>30987</v>
      </c>
      <c r="I5140">
        <v>21</v>
      </c>
      <c r="J5140">
        <v>46324888</v>
      </c>
      <c r="K5140">
        <v>46346208</v>
      </c>
      <c r="L5140">
        <v>21321</v>
      </c>
      <c r="M5140">
        <v>1</v>
      </c>
      <c r="N5140">
        <v>5116</v>
      </c>
      <c r="O5140" t="s">
        <v>17518</v>
      </c>
      <c r="P5140">
        <v>0</v>
      </c>
      <c r="Q5140" t="s">
        <v>17519</v>
      </c>
      <c r="R5140" t="s">
        <v>17520</v>
      </c>
      <c r="S5140" t="s">
        <v>17521</v>
      </c>
      <c r="T5140">
        <v>0.152084254673993</v>
      </c>
      <c r="U5140">
        <v>0.603102917160658</v>
      </c>
      <c r="V5140">
        <v>24.8602132753125</v>
      </c>
      <c r="W5140">
        <v>0.428214032775322</v>
      </c>
      <c r="X5140">
        <v>0.73460997439807996</v>
      </c>
      <c r="Y5140">
        <v>4.9002665217536601</v>
      </c>
      <c r="Z5140">
        <v>0.203350924423461</v>
      </c>
      <c r="AA5140">
        <v>0.72610664078822296</v>
      </c>
      <c r="AB5140">
        <v>24.482035941656701</v>
      </c>
      <c r="AC5140">
        <v>0.85817338719172098</v>
      </c>
      <c r="AD5140">
        <v>0.94068432309766403</v>
      </c>
      <c r="AE5140">
        <v>3.90026655296366</v>
      </c>
      <c r="AF5140">
        <v>0.22065000948199101</v>
      </c>
      <c r="AG5140">
        <v>0.68151250837662902</v>
      </c>
      <c r="AH5140">
        <v>1.99899726408498</v>
      </c>
      <c r="AI5140">
        <v>0.170234813229591</v>
      </c>
      <c r="AJ5140">
        <v>0.78121606160956403</v>
      </c>
      <c r="AK5140">
        <v>5.7690212185537</v>
      </c>
    </row>
    <row r="5141" spans="1:37" x14ac:dyDescent="0.2">
      <c r="A5141" t="s">
        <v>17044</v>
      </c>
      <c r="B5141">
        <v>46411461</v>
      </c>
      <c r="C5141">
        <v>46411606</v>
      </c>
      <c r="D5141">
        <v>146</v>
      </c>
      <c r="E5141" t="s">
        <v>17524</v>
      </c>
      <c r="F5141">
        <v>6</v>
      </c>
      <c r="G5141" t="s">
        <v>17525</v>
      </c>
      <c r="H5141" t="s">
        <v>30987</v>
      </c>
      <c r="I5141">
        <v>21</v>
      </c>
      <c r="J5141">
        <v>46411729</v>
      </c>
      <c r="K5141">
        <v>46445751</v>
      </c>
      <c r="L5141">
        <v>34023</v>
      </c>
      <c r="M5141">
        <v>1</v>
      </c>
      <c r="N5141">
        <v>5116</v>
      </c>
      <c r="O5141" t="s">
        <v>17526</v>
      </c>
      <c r="P5141">
        <v>-123</v>
      </c>
      <c r="Q5141" t="s">
        <v>17519</v>
      </c>
      <c r="R5141" t="s">
        <v>17520</v>
      </c>
      <c r="S5141" t="s">
        <v>17521</v>
      </c>
      <c r="T5141">
        <v>0.32911398597860803</v>
      </c>
      <c r="U5141">
        <v>0.603102917160658</v>
      </c>
      <c r="V5141">
        <v>25.082752962171298</v>
      </c>
      <c r="W5141">
        <v>0.94541066367716797</v>
      </c>
      <c r="X5141">
        <v>0.95159051474143896</v>
      </c>
      <c r="Y5141">
        <v>-1.49481509119498</v>
      </c>
      <c r="Z5141">
        <v>0.203350924423461</v>
      </c>
      <c r="AA5141">
        <v>0.72610664078822296</v>
      </c>
      <c r="AB5141">
        <v>24.539210448893598</v>
      </c>
      <c r="AC5141">
        <v>0.92091778829119397</v>
      </c>
      <c r="AD5141">
        <v>0.94068432309766403</v>
      </c>
      <c r="AE5141">
        <v>-2.28985033770548</v>
      </c>
      <c r="AF5141">
        <v>0.98343762640780896</v>
      </c>
      <c r="AG5141">
        <v>1</v>
      </c>
      <c r="AH5141">
        <v>2.5654847622127699</v>
      </c>
      <c r="AI5141">
        <v>0.95029317176085903</v>
      </c>
      <c r="AJ5141">
        <v>0.98621344597861504</v>
      </c>
      <c r="AK5141">
        <v>-0.68921292137517398</v>
      </c>
    </row>
    <row r="5142" spans="1:37" x14ac:dyDescent="0.2">
      <c r="A5142" t="s">
        <v>17044</v>
      </c>
      <c r="B5142">
        <v>46411751</v>
      </c>
      <c r="C5142">
        <v>46411896</v>
      </c>
      <c r="D5142">
        <v>146</v>
      </c>
      <c r="E5142" t="s">
        <v>17527</v>
      </c>
      <c r="F5142">
        <v>14</v>
      </c>
      <c r="G5142" t="s">
        <v>17528</v>
      </c>
      <c r="H5142" t="s">
        <v>30987</v>
      </c>
      <c r="I5142">
        <v>21</v>
      </c>
      <c r="J5142">
        <v>46411900</v>
      </c>
      <c r="K5142">
        <v>46445751</v>
      </c>
      <c r="L5142">
        <v>33852</v>
      </c>
      <c r="M5142">
        <v>1</v>
      </c>
      <c r="N5142">
        <v>5116</v>
      </c>
      <c r="O5142" t="s">
        <v>17529</v>
      </c>
      <c r="P5142">
        <v>-4</v>
      </c>
      <c r="Q5142" t="s">
        <v>17519</v>
      </c>
      <c r="R5142" t="s">
        <v>17520</v>
      </c>
      <c r="S5142" t="s">
        <v>17521</v>
      </c>
      <c r="T5142">
        <v>0.32911398597860803</v>
      </c>
      <c r="U5142">
        <v>0.603102917160658</v>
      </c>
      <c r="V5142">
        <v>25.082752962171298</v>
      </c>
      <c r="W5142">
        <v>0.38920677604595899</v>
      </c>
      <c r="X5142">
        <v>0.704072456322962</v>
      </c>
      <c r="Y5142">
        <v>-24.8811191070915</v>
      </c>
      <c r="Z5142">
        <v>0.48464167878831399</v>
      </c>
      <c r="AA5142">
        <v>0.84435025072159198</v>
      </c>
      <c r="AB5142">
        <v>24.1192788767653</v>
      </c>
      <c r="AC5142">
        <v>0.21073619169722799</v>
      </c>
      <c r="AD5142">
        <v>0.68253123924728298</v>
      </c>
      <c r="AE5142">
        <v>-24.8811191070915</v>
      </c>
      <c r="AF5142">
        <v>0.16793847098801201</v>
      </c>
      <c r="AG5142">
        <v>0.68151250837662902</v>
      </c>
      <c r="AH5142">
        <v>25.082752962171298</v>
      </c>
      <c r="AI5142">
        <v>0.52399907623471598</v>
      </c>
      <c r="AJ5142">
        <v>0.78121606160956403</v>
      </c>
      <c r="AK5142">
        <v>-24.012363678938598</v>
      </c>
    </row>
    <row r="5143" spans="1:37" x14ac:dyDescent="0.2">
      <c r="A5143" t="s">
        <v>17530</v>
      </c>
      <c r="B5143">
        <v>11065915</v>
      </c>
      <c r="C5143">
        <v>11066066</v>
      </c>
      <c r="D5143">
        <v>152</v>
      </c>
      <c r="E5143" t="s">
        <v>17531</v>
      </c>
      <c r="F5143">
        <v>5</v>
      </c>
      <c r="G5143" t="s">
        <v>17532</v>
      </c>
      <c r="H5143" t="s">
        <v>31000</v>
      </c>
      <c r="I5143">
        <v>22</v>
      </c>
      <c r="J5143">
        <v>10939388</v>
      </c>
      <c r="K5143">
        <v>10961338</v>
      </c>
      <c r="L5143">
        <v>21951</v>
      </c>
      <c r="M5143">
        <v>2</v>
      </c>
      <c r="N5143">
        <v>102723780</v>
      </c>
      <c r="O5143" t="s">
        <v>17533</v>
      </c>
      <c r="P5143">
        <v>-104577</v>
      </c>
      <c r="Q5143" t="s">
        <v>40</v>
      </c>
      <c r="R5143" t="s">
        <v>17534</v>
      </c>
      <c r="S5143" t="s">
        <v>34608</v>
      </c>
      <c r="T5143">
        <v>0.91554331166325298</v>
      </c>
      <c r="U5143">
        <v>1</v>
      </c>
      <c r="V5143">
        <v>0.31403746036811397</v>
      </c>
      <c r="W5143">
        <v>0.14614232260548901</v>
      </c>
      <c r="X5143">
        <v>0.704072456322962</v>
      </c>
      <c r="Y5143">
        <v>-1.9158591071479401</v>
      </c>
      <c r="Z5143">
        <v>0.69713319189712697</v>
      </c>
      <c r="AA5143">
        <v>0.84839620717035003</v>
      </c>
      <c r="AB5143">
        <v>-0.21434939883769999</v>
      </c>
      <c r="AC5143">
        <v>5.4547604593715097E-2</v>
      </c>
      <c r="AD5143">
        <v>0.57684129297949804</v>
      </c>
      <c r="AE5143">
        <v>-2.17368968424076</v>
      </c>
      <c r="AF5143">
        <v>0.56419763244961196</v>
      </c>
      <c r="AG5143">
        <v>0.80674443595273604</v>
      </c>
      <c r="AH5143">
        <v>0.74105967390952499</v>
      </c>
      <c r="AI5143">
        <v>0.331653000480302</v>
      </c>
      <c r="AJ5143">
        <v>0.78121606160956403</v>
      </c>
      <c r="AK5143">
        <v>-1.2453064175237301</v>
      </c>
    </row>
    <row r="5144" spans="1:37" x14ac:dyDescent="0.2">
      <c r="A5144" t="s">
        <v>17530</v>
      </c>
      <c r="B5144">
        <v>11711061</v>
      </c>
      <c r="C5144">
        <v>11711220</v>
      </c>
      <c r="D5144">
        <v>160</v>
      </c>
      <c r="E5144" t="s">
        <v>17535</v>
      </c>
      <c r="F5144">
        <v>9</v>
      </c>
      <c r="G5144" t="s">
        <v>17536</v>
      </c>
      <c r="H5144" t="s">
        <v>31000</v>
      </c>
      <c r="I5144">
        <v>22</v>
      </c>
      <c r="J5144">
        <v>11827523</v>
      </c>
      <c r="K5144">
        <v>11910358</v>
      </c>
      <c r="L5144">
        <v>82836</v>
      </c>
      <c r="M5144">
        <v>1</v>
      </c>
      <c r="N5144">
        <v>107984037</v>
      </c>
      <c r="O5144" t="s">
        <v>17537</v>
      </c>
      <c r="P5144">
        <v>-116303</v>
      </c>
      <c r="Q5144" t="s">
        <v>40</v>
      </c>
      <c r="R5144" t="s">
        <v>17538</v>
      </c>
      <c r="S5144" t="s">
        <v>34609</v>
      </c>
      <c r="T5144">
        <v>0.152084254673993</v>
      </c>
      <c r="U5144">
        <v>0.603102917160658</v>
      </c>
      <c r="V5144">
        <v>23.613327951361502</v>
      </c>
      <c r="W5144">
        <v>0.89107655920673101</v>
      </c>
      <c r="X5144">
        <v>0.95159051474143896</v>
      </c>
      <c r="Y5144">
        <v>3.15095830211897</v>
      </c>
      <c r="Z5144">
        <v>0.203350924423461</v>
      </c>
      <c r="AA5144">
        <v>0.72610664078822296</v>
      </c>
      <c r="AB5144">
        <v>23.9434297716078</v>
      </c>
      <c r="AC5144">
        <v>0.85817338719172098</v>
      </c>
      <c r="AD5144">
        <v>0.94068432309766403</v>
      </c>
      <c r="AE5144">
        <v>2.7857664969773799</v>
      </c>
      <c r="AF5144">
        <v>0.23669707478149901</v>
      </c>
      <c r="AG5144">
        <v>0.69020448338054297</v>
      </c>
      <c r="AH5144">
        <v>0.46260535736613101</v>
      </c>
      <c r="AI5144">
        <v>0.91725052871964496</v>
      </c>
      <c r="AJ5144">
        <v>0.98621344597861504</v>
      </c>
      <c r="AK5144">
        <v>1.68178434696997</v>
      </c>
    </row>
    <row r="5145" spans="1:37" x14ac:dyDescent="0.2">
      <c r="A5145" t="s">
        <v>17530</v>
      </c>
      <c r="B5145">
        <v>11711220</v>
      </c>
      <c r="C5145">
        <v>11711379</v>
      </c>
      <c r="D5145">
        <v>160</v>
      </c>
      <c r="E5145" t="s">
        <v>17539</v>
      </c>
      <c r="F5145">
        <v>9</v>
      </c>
      <c r="G5145" t="s">
        <v>17540</v>
      </c>
      <c r="H5145" t="s">
        <v>31000</v>
      </c>
      <c r="I5145">
        <v>22</v>
      </c>
      <c r="J5145">
        <v>11827523</v>
      </c>
      <c r="K5145">
        <v>11910358</v>
      </c>
      <c r="L5145">
        <v>82836</v>
      </c>
      <c r="M5145">
        <v>1</v>
      </c>
      <c r="N5145">
        <v>107984037</v>
      </c>
      <c r="O5145" t="s">
        <v>17537</v>
      </c>
      <c r="P5145">
        <v>-116144</v>
      </c>
      <c r="Q5145" t="s">
        <v>40</v>
      </c>
      <c r="R5145" t="s">
        <v>17538</v>
      </c>
      <c r="S5145" t="s">
        <v>34609</v>
      </c>
      <c r="T5145">
        <v>0.152084254673993</v>
      </c>
      <c r="U5145">
        <v>0.603102917160658</v>
      </c>
      <c r="V5145">
        <v>23.613327951361502</v>
      </c>
      <c r="W5145">
        <v>0.89107655920673101</v>
      </c>
      <c r="X5145">
        <v>0.95159051474143896</v>
      </c>
      <c r="Y5145">
        <v>3.15095830211897</v>
      </c>
      <c r="Z5145">
        <v>0.203350924423461</v>
      </c>
      <c r="AA5145">
        <v>0.72610664078822296</v>
      </c>
      <c r="AB5145">
        <v>23.9434297716078</v>
      </c>
      <c r="AC5145">
        <v>0.85817338719172098</v>
      </c>
      <c r="AD5145">
        <v>0.94068432309766403</v>
      </c>
      <c r="AE5145">
        <v>2.7857664969773799</v>
      </c>
      <c r="AF5145">
        <v>0.23669707478149901</v>
      </c>
      <c r="AG5145">
        <v>0.69020448338054297</v>
      </c>
      <c r="AH5145">
        <v>0.46260535736613101</v>
      </c>
      <c r="AI5145">
        <v>0.91725052871964496</v>
      </c>
      <c r="AJ5145">
        <v>0.98621344597861504</v>
      </c>
      <c r="AK5145">
        <v>1.68178434696997</v>
      </c>
    </row>
    <row r="5146" spans="1:37" x14ac:dyDescent="0.2">
      <c r="A5146" t="s">
        <v>17530</v>
      </c>
      <c r="B5146">
        <v>11711379</v>
      </c>
      <c r="C5146">
        <v>11711538</v>
      </c>
      <c r="D5146">
        <v>160</v>
      </c>
      <c r="E5146" t="s">
        <v>17541</v>
      </c>
      <c r="F5146">
        <v>7</v>
      </c>
      <c r="G5146" t="s">
        <v>17542</v>
      </c>
      <c r="H5146" t="s">
        <v>31000</v>
      </c>
      <c r="I5146">
        <v>22</v>
      </c>
      <c r="J5146">
        <v>11827523</v>
      </c>
      <c r="K5146">
        <v>11910358</v>
      </c>
      <c r="L5146">
        <v>82836</v>
      </c>
      <c r="M5146">
        <v>1</v>
      </c>
      <c r="N5146">
        <v>107984037</v>
      </c>
      <c r="O5146" t="s">
        <v>17537</v>
      </c>
      <c r="P5146">
        <v>-115985</v>
      </c>
      <c r="Q5146" t="s">
        <v>40</v>
      </c>
      <c r="R5146" t="s">
        <v>17538</v>
      </c>
      <c r="S5146" t="s">
        <v>34609</v>
      </c>
      <c r="T5146">
        <v>0.32911398597860803</v>
      </c>
      <c r="U5146">
        <v>0.603102917160658</v>
      </c>
      <c r="V5146">
        <v>23.295372741376202</v>
      </c>
      <c r="W5146">
        <v>0.29261482077562401</v>
      </c>
      <c r="X5146">
        <v>0.704072456322962</v>
      </c>
      <c r="Y5146">
        <v>24.224723094105201</v>
      </c>
      <c r="Z5146">
        <v>0.306975110376564</v>
      </c>
      <c r="AA5146">
        <v>0.72610664078822296</v>
      </c>
      <c r="AB5146">
        <v>23.822056586039299</v>
      </c>
      <c r="AC5146">
        <v>0.27780950890804001</v>
      </c>
      <c r="AD5146">
        <v>0.68253123924728298</v>
      </c>
      <c r="AE5146">
        <v>23.859531288963598</v>
      </c>
      <c r="AF5146">
        <v>0.64997455747578503</v>
      </c>
      <c r="AG5146">
        <v>0.80674443595273604</v>
      </c>
      <c r="AH5146">
        <v>0.14465014738084001</v>
      </c>
      <c r="AI5146">
        <v>0.56157887380500204</v>
      </c>
      <c r="AJ5146">
        <v>0.78121606160956403</v>
      </c>
      <c r="AK5146">
        <v>1.99973952646408</v>
      </c>
    </row>
    <row r="5147" spans="1:37" x14ac:dyDescent="0.2">
      <c r="A5147" t="s">
        <v>17530</v>
      </c>
      <c r="B5147">
        <v>11829476</v>
      </c>
      <c r="C5147">
        <v>11829633</v>
      </c>
      <c r="D5147">
        <v>158</v>
      </c>
      <c r="E5147" t="s">
        <v>17543</v>
      </c>
      <c r="F5147">
        <v>9</v>
      </c>
      <c r="G5147" t="s">
        <v>17544</v>
      </c>
      <c r="H5147" t="s">
        <v>30999</v>
      </c>
      <c r="I5147">
        <v>22</v>
      </c>
      <c r="J5147">
        <v>11827523</v>
      </c>
      <c r="K5147">
        <v>11910358</v>
      </c>
      <c r="L5147">
        <v>82836</v>
      </c>
      <c r="M5147">
        <v>1</v>
      </c>
      <c r="N5147">
        <v>107984037</v>
      </c>
      <c r="O5147" t="s">
        <v>17537</v>
      </c>
      <c r="P5147">
        <v>1953</v>
      </c>
      <c r="Q5147" t="s">
        <v>40</v>
      </c>
      <c r="R5147" t="s">
        <v>17538</v>
      </c>
      <c r="S5147" t="s">
        <v>34609</v>
      </c>
      <c r="T5147" t="s">
        <v>40</v>
      </c>
      <c r="U5147" t="s">
        <v>40</v>
      </c>
      <c r="V5147">
        <v>0</v>
      </c>
      <c r="W5147" t="s">
        <v>40</v>
      </c>
      <c r="X5147" t="s">
        <v>40</v>
      </c>
      <c r="Y5147">
        <v>0</v>
      </c>
      <c r="Z5147">
        <v>0.48464167878831399</v>
      </c>
      <c r="AA5147">
        <v>0.84435025072159198</v>
      </c>
      <c r="AB5147">
        <v>23.4156800673098</v>
      </c>
      <c r="AC5147">
        <v>0.45677901822897599</v>
      </c>
      <c r="AD5147">
        <v>0.82872126865393902</v>
      </c>
      <c r="AE5147">
        <v>23.4531547694226</v>
      </c>
      <c r="AF5147">
        <v>0.501741946288212</v>
      </c>
      <c r="AG5147">
        <v>0.80674443595273604</v>
      </c>
      <c r="AH5147">
        <v>-23.379154194590601</v>
      </c>
      <c r="AI5147">
        <v>0.52399907623471598</v>
      </c>
      <c r="AJ5147">
        <v>0.78121606160956403</v>
      </c>
      <c r="AK5147">
        <v>-23.308764873310899</v>
      </c>
    </row>
    <row r="5148" spans="1:37" x14ac:dyDescent="0.2">
      <c r="A5148" t="s">
        <v>17530</v>
      </c>
      <c r="B5148">
        <v>11829633</v>
      </c>
      <c r="C5148">
        <v>11829790</v>
      </c>
      <c r="D5148">
        <v>158</v>
      </c>
      <c r="E5148" t="s">
        <v>17545</v>
      </c>
      <c r="F5148">
        <v>5</v>
      </c>
      <c r="G5148" t="s">
        <v>17546</v>
      </c>
      <c r="H5148" t="s">
        <v>31032</v>
      </c>
      <c r="I5148">
        <v>22</v>
      </c>
      <c r="J5148">
        <v>11827523</v>
      </c>
      <c r="K5148">
        <v>11910358</v>
      </c>
      <c r="L5148">
        <v>82836</v>
      </c>
      <c r="M5148">
        <v>1</v>
      </c>
      <c r="N5148">
        <v>107984037</v>
      </c>
      <c r="O5148" t="s">
        <v>17537</v>
      </c>
      <c r="P5148">
        <v>2110</v>
      </c>
      <c r="Q5148" t="s">
        <v>40</v>
      </c>
      <c r="R5148" t="s">
        <v>17538</v>
      </c>
      <c r="S5148" t="s">
        <v>34609</v>
      </c>
      <c r="T5148" t="s">
        <v>40</v>
      </c>
      <c r="U5148" t="s">
        <v>40</v>
      </c>
      <c r="V5148">
        <v>0</v>
      </c>
      <c r="W5148">
        <v>0.29261482077562401</v>
      </c>
      <c r="X5148">
        <v>0.704072456322962</v>
      </c>
      <c r="Y5148">
        <v>24.121489986083699</v>
      </c>
      <c r="Z5148">
        <v>0.48464167878831399</v>
      </c>
      <c r="AA5148">
        <v>0.84435025072159198</v>
      </c>
      <c r="AB5148">
        <v>23.4156800673098</v>
      </c>
      <c r="AC5148">
        <v>0.27780950890804001</v>
      </c>
      <c r="AD5148">
        <v>0.68253123924728298</v>
      </c>
      <c r="AE5148">
        <v>24.2968323344999</v>
      </c>
      <c r="AF5148">
        <v>0.501741946288212</v>
      </c>
      <c r="AG5148">
        <v>0.80674443595273604</v>
      </c>
      <c r="AH5148">
        <v>-23.379154194590601</v>
      </c>
      <c r="AI5148">
        <v>0.59609816080359102</v>
      </c>
      <c r="AJ5148">
        <v>0.78121606160956403</v>
      </c>
      <c r="AK5148">
        <v>0.81272511277279902</v>
      </c>
    </row>
    <row r="5149" spans="1:37" x14ac:dyDescent="0.2">
      <c r="A5149" t="s">
        <v>17530</v>
      </c>
      <c r="B5149">
        <v>12812340</v>
      </c>
      <c r="C5149">
        <v>12812533</v>
      </c>
      <c r="D5149">
        <v>194</v>
      </c>
      <c r="E5149" t="s">
        <v>17547</v>
      </c>
      <c r="F5149">
        <v>0</v>
      </c>
      <c r="G5149" t="s">
        <v>17548</v>
      </c>
      <c r="H5149" t="s">
        <v>31000</v>
      </c>
      <c r="I5149">
        <v>22</v>
      </c>
      <c r="J5149">
        <v>11827523</v>
      </c>
      <c r="K5149">
        <v>11910358</v>
      </c>
      <c r="L5149">
        <v>82836</v>
      </c>
      <c r="M5149">
        <v>1</v>
      </c>
      <c r="N5149">
        <v>107984037</v>
      </c>
      <c r="O5149" t="s">
        <v>17537</v>
      </c>
      <c r="P5149">
        <v>984817</v>
      </c>
      <c r="Q5149" t="s">
        <v>40</v>
      </c>
      <c r="R5149" t="s">
        <v>17538</v>
      </c>
      <c r="S5149" t="s">
        <v>34609</v>
      </c>
      <c r="T5149">
        <v>0.27615329656722498</v>
      </c>
      <c r="U5149">
        <v>0.603102917160658</v>
      </c>
      <c r="V5149">
        <v>1.6458354629793299</v>
      </c>
      <c r="W5149">
        <v>0.55921050581604403</v>
      </c>
      <c r="X5149">
        <v>0.85516106823402505</v>
      </c>
      <c r="Y5149">
        <v>-0.27669939015332501</v>
      </c>
      <c r="Z5149">
        <v>0.47690667696080002</v>
      </c>
      <c r="AA5149">
        <v>0.84435025072159198</v>
      </c>
      <c r="AB5149">
        <v>0.87376253968489404</v>
      </c>
      <c r="AC5149">
        <v>0.87571881649376604</v>
      </c>
      <c r="AD5149">
        <v>0.94068432309766403</v>
      </c>
      <c r="AE5149">
        <v>-1.2766993407163101</v>
      </c>
      <c r="AF5149">
        <v>0.185213627326239</v>
      </c>
      <c r="AG5149">
        <v>0.68151250837662902</v>
      </c>
      <c r="AH5149">
        <v>2.0666946072254802</v>
      </c>
      <c r="AI5149">
        <v>0.17429946207342401</v>
      </c>
      <c r="AJ5149">
        <v>0.78121606160956403</v>
      </c>
      <c r="AK5149">
        <v>0.59205604285652702</v>
      </c>
    </row>
    <row r="5150" spans="1:37" x14ac:dyDescent="0.2">
      <c r="A5150" t="s">
        <v>17530</v>
      </c>
      <c r="B5150">
        <v>15510820</v>
      </c>
      <c r="C5150">
        <v>15511116</v>
      </c>
      <c r="D5150">
        <v>297</v>
      </c>
      <c r="E5150" t="s">
        <v>17549</v>
      </c>
      <c r="F5150">
        <v>30</v>
      </c>
      <c r="G5150" t="s">
        <v>17550</v>
      </c>
      <c r="H5150" t="s">
        <v>31000</v>
      </c>
      <c r="I5150">
        <v>22</v>
      </c>
      <c r="J5150">
        <v>15528192</v>
      </c>
      <c r="K5150">
        <v>15529139</v>
      </c>
      <c r="L5150">
        <v>948</v>
      </c>
      <c r="M5150">
        <v>1</v>
      </c>
      <c r="N5150">
        <v>81061</v>
      </c>
      <c r="O5150" t="s">
        <v>17551</v>
      </c>
      <c r="P5150">
        <v>-17076</v>
      </c>
      <c r="Q5150" t="s">
        <v>17552</v>
      </c>
      <c r="R5150" t="s">
        <v>17553</v>
      </c>
      <c r="S5150" t="s">
        <v>34610</v>
      </c>
      <c r="T5150">
        <v>1</v>
      </c>
      <c r="U5150">
        <v>1</v>
      </c>
      <c r="V5150">
        <v>-2.08041594755072</v>
      </c>
      <c r="W5150">
        <v>0.89107655920673101</v>
      </c>
      <c r="X5150">
        <v>0.95159051474143896</v>
      </c>
      <c r="Y5150">
        <v>2.7775578801642098</v>
      </c>
      <c r="Z5150">
        <v>0.96726857278496403</v>
      </c>
      <c r="AA5150">
        <v>0.99919698600769702</v>
      </c>
      <c r="AB5150">
        <v>-0.30741471015268002</v>
      </c>
      <c r="AC5150">
        <v>0.85817338719172098</v>
      </c>
      <c r="AD5150">
        <v>0.94068432309766403</v>
      </c>
      <c r="AE5150">
        <v>2.6126542102489201</v>
      </c>
      <c r="AF5150">
        <v>0.98343762640780896</v>
      </c>
      <c r="AG5150">
        <v>1</v>
      </c>
      <c r="AH5150">
        <v>-2.3370199181729698</v>
      </c>
      <c r="AI5150">
        <v>0.91725052871964496</v>
      </c>
      <c r="AJ5150">
        <v>0.98621344597861504</v>
      </c>
      <c r="AK5150">
        <v>1.20250637282651</v>
      </c>
    </row>
    <row r="5151" spans="1:37" x14ac:dyDescent="0.2">
      <c r="A5151" t="s">
        <v>17530</v>
      </c>
      <c r="B5151">
        <v>15639109</v>
      </c>
      <c r="C5151">
        <v>15639253</v>
      </c>
      <c r="D5151">
        <v>145</v>
      </c>
      <c r="E5151" t="s">
        <v>17554</v>
      </c>
      <c r="F5151">
        <v>4</v>
      </c>
      <c r="G5151" t="s">
        <v>17555</v>
      </c>
      <c r="H5151" t="s">
        <v>34611</v>
      </c>
      <c r="I5151">
        <v>22</v>
      </c>
      <c r="J5151">
        <v>15600908</v>
      </c>
      <c r="K5151">
        <v>15604882</v>
      </c>
      <c r="L5151">
        <v>3975</v>
      </c>
      <c r="M5151">
        <v>2</v>
      </c>
      <c r="N5151">
        <v>112268291</v>
      </c>
      <c r="O5151" t="s">
        <v>17556</v>
      </c>
      <c r="P5151">
        <v>-34227</v>
      </c>
      <c r="Q5151" t="s">
        <v>40</v>
      </c>
      <c r="R5151" t="s">
        <v>17557</v>
      </c>
      <c r="S5151" t="s">
        <v>34612</v>
      </c>
      <c r="T5151" t="s">
        <v>40</v>
      </c>
      <c r="U5151" t="s">
        <v>40</v>
      </c>
      <c r="V5151">
        <v>0</v>
      </c>
      <c r="W5151">
        <v>0.29261482077562401</v>
      </c>
      <c r="X5151">
        <v>0.704072456322962</v>
      </c>
      <c r="Y5151">
        <v>21.801341778338699</v>
      </c>
      <c r="Z5151">
        <v>0.48464167878831399</v>
      </c>
      <c r="AA5151">
        <v>0.84435025072159198</v>
      </c>
      <c r="AB5151">
        <v>20.7638674884411</v>
      </c>
      <c r="AC5151">
        <v>0.45677901822897599</v>
      </c>
      <c r="AD5151">
        <v>0.82872126865393902</v>
      </c>
      <c r="AE5151">
        <v>20.8013421730837</v>
      </c>
      <c r="AF5151">
        <v>0.501741946288212</v>
      </c>
      <c r="AG5151">
        <v>0.80674443595273604</v>
      </c>
      <c r="AH5151">
        <v>-20.727341633192101</v>
      </c>
      <c r="AI5151">
        <v>0.14667288820271701</v>
      </c>
      <c r="AJ5151">
        <v>0.78121606160956403</v>
      </c>
      <c r="AK5151">
        <v>21.801341778338699</v>
      </c>
    </row>
    <row r="5152" spans="1:37" x14ac:dyDescent="0.2">
      <c r="A5152" t="s">
        <v>17530</v>
      </c>
      <c r="B5152">
        <v>15639253</v>
      </c>
      <c r="C5152">
        <v>15639397</v>
      </c>
      <c r="D5152">
        <v>145</v>
      </c>
      <c r="E5152" t="s">
        <v>17558</v>
      </c>
      <c r="F5152">
        <v>3</v>
      </c>
      <c r="G5152" t="s">
        <v>17559</v>
      </c>
      <c r="H5152" t="s">
        <v>34611</v>
      </c>
      <c r="I5152">
        <v>22</v>
      </c>
      <c r="J5152">
        <v>15600908</v>
      </c>
      <c r="K5152">
        <v>15604882</v>
      </c>
      <c r="L5152">
        <v>3975</v>
      </c>
      <c r="M5152">
        <v>2</v>
      </c>
      <c r="N5152">
        <v>112268291</v>
      </c>
      <c r="O5152" t="s">
        <v>17556</v>
      </c>
      <c r="P5152">
        <v>-34371</v>
      </c>
      <c r="Q5152" t="s">
        <v>40</v>
      </c>
      <c r="R5152" t="s">
        <v>17557</v>
      </c>
      <c r="S5152" t="s">
        <v>34612</v>
      </c>
      <c r="T5152" t="s">
        <v>40</v>
      </c>
      <c r="U5152" t="s">
        <v>40</v>
      </c>
      <c r="V5152">
        <v>0</v>
      </c>
      <c r="W5152">
        <v>0.29261482077562401</v>
      </c>
      <c r="X5152">
        <v>0.704072456322962</v>
      </c>
      <c r="Y5152">
        <v>21.801341778338699</v>
      </c>
      <c r="Z5152">
        <v>0.48464167878831399</v>
      </c>
      <c r="AA5152">
        <v>0.84435025072159198</v>
      </c>
      <c r="AB5152">
        <v>20.7638674884411</v>
      </c>
      <c r="AC5152">
        <v>0.45677901822897599</v>
      </c>
      <c r="AD5152">
        <v>0.82872126865393902</v>
      </c>
      <c r="AE5152">
        <v>20.8013421730837</v>
      </c>
      <c r="AF5152">
        <v>0.501741946288212</v>
      </c>
      <c r="AG5152">
        <v>0.80674443595273604</v>
      </c>
      <c r="AH5152">
        <v>-20.727341633192101</v>
      </c>
      <c r="AI5152">
        <v>0.14667288820271701</v>
      </c>
      <c r="AJ5152">
        <v>0.78121606160956403</v>
      </c>
      <c r="AK5152">
        <v>21.801341778338699</v>
      </c>
    </row>
    <row r="5153" spans="1:37" x14ac:dyDescent="0.2">
      <c r="A5153" t="s">
        <v>17530</v>
      </c>
      <c r="B5153">
        <v>15639467</v>
      </c>
      <c r="C5153">
        <v>15639631</v>
      </c>
      <c r="D5153">
        <v>165</v>
      </c>
      <c r="E5153" t="s">
        <v>17560</v>
      </c>
      <c r="F5153">
        <v>4</v>
      </c>
      <c r="G5153" t="s">
        <v>17561</v>
      </c>
      <c r="H5153" t="s">
        <v>34611</v>
      </c>
      <c r="I5153">
        <v>22</v>
      </c>
      <c r="J5153">
        <v>15600908</v>
      </c>
      <c r="K5153">
        <v>15604882</v>
      </c>
      <c r="L5153">
        <v>3975</v>
      </c>
      <c r="M5153">
        <v>2</v>
      </c>
      <c r="N5153">
        <v>112268291</v>
      </c>
      <c r="O5153" t="s">
        <v>17556</v>
      </c>
      <c r="P5153">
        <v>-34585</v>
      </c>
      <c r="Q5153" t="s">
        <v>40</v>
      </c>
      <c r="R5153" t="s">
        <v>17557</v>
      </c>
      <c r="S5153" t="s">
        <v>34612</v>
      </c>
      <c r="T5153" t="s">
        <v>40</v>
      </c>
      <c r="U5153" t="s">
        <v>40</v>
      </c>
      <c r="V5153">
        <v>0</v>
      </c>
      <c r="W5153">
        <v>0.29261482077562401</v>
      </c>
      <c r="X5153">
        <v>0.704072456322962</v>
      </c>
      <c r="Y5153">
        <v>21.801341778338699</v>
      </c>
      <c r="Z5153">
        <v>0.48464167878831399</v>
      </c>
      <c r="AA5153">
        <v>0.84435025072159198</v>
      </c>
      <c r="AB5153">
        <v>20.7638674884411</v>
      </c>
      <c r="AC5153">
        <v>0.45677901822897599</v>
      </c>
      <c r="AD5153">
        <v>0.82872126865393902</v>
      </c>
      <c r="AE5153">
        <v>20.8013421730837</v>
      </c>
      <c r="AF5153">
        <v>0.501741946288212</v>
      </c>
      <c r="AG5153">
        <v>0.80674443595273604</v>
      </c>
      <c r="AH5153">
        <v>-20.727341633192101</v>
      </c>
      <c r="AI5153">
        <v>0.14667288820271701</v>
      </c>
      <c r="AJ5153">
        <v>0.78121606160956403</v>
      </c>
      <c r="AK5153">
        <v>21.801341778338699</v>
      </c>
    </row>
    <row r="5154" spans="1:37" x14ac:dyDescent="0.2">
      <c r="A5154" t="s">
        <v>17530</v>
      </c>
      <c r="B5154">
        <v>15775452</v>
      </c>
      <c r="C5154">
        <v>15775602</v>
      </c>
      <c r="D5154">
        <v>151</v>
      </c>
      <c r="E5154" t="s">
        <v>17562</v>
      </c>
      <c r="F5154">
        <v>8</v>
      </c>
      <c r="G5154" t="s">
        <v>17563</v>
      </c>
      <c r="H5154" t="s">
        <v>34613</v>
      </c>
      <c r="I5154">
        <v>22</v>
      </c>
      <c r="J5154">
        <v>15784959</v>
      </c>
      <c r="K5154">
        <v>15827434</v>
      </c>
      <c r="L5154">
        <v>42476</v>
      </c>
      <c r="M5154">
        <v>1</v>
      </c>
      <c r="N5154">
        <v>503637</v>
      </c>
      <c r="O5154" t="s">
        <v>17564</v>
      </c>
      <c r="P5154">
        <v>-9357</v>
      </c>
      <c r="Q5154" t="s">
        <v>17565</v>
      </c>
      <c r="R5154" t="s">
        <v>17566</v>
      </c>
      <c r="S5154" t="s">
        <v>34614</v>
      </c>
      <c r="T5154">
        <v>0.32911398597860803</v>
      </c>
      <c r="U5154">
        <v>0.603102917160658</v>
      </c>
      <c r="V5154">
        <v>22.775291828837101</v>
      </c>
      <c r="W5154">
        <v>0.38920677604595899</v>
      </c>
      <c r="X5154">
        <v>0.704072456322962</v>
      </c>
      <c r="Y5154">
        <v>-22.573657997812798</v>
      </c>
      <c r="Z5154">
        <v>0.48464167878831399</v>
      </c>
      <c r="AA5154">
        <v>0.84435025072159198</v>
      </c>
      <c r="AB5154">
        <v>21.8118178957825</v>
      </c>
      <c r="AC5154">
        <v>0.21073619169722799</v>
      </c>
      <c r="AD5154">
        <v>0.68253123924728298</v>
      </c>
      <c r="AE5154">
        <v>-22.573657997812798</v>
      </c>
      <c r="AF5154">
        <v>0.16793847098801201</v>
      </c>
      <c r="AG5154">
        <v>0.68151250837662902</v>
      </c>
      <c r="AH5154">
        <v>22.775291828837101</v>
      </c>
      <c r="AI5154">
        <v>0.52399907623471598</v>
      </c>
      <c r="AJ5154">
        <v>0.78121606160956403</v>
      </c>
      <c r="AK5154">
        <v>-21.704902722011301</v>
      </c>
    </row>
    <row r="5155" spans="1:37" x14ac:dyDescent="0.2">
      <c r="A5155" t="s">
        <v>17530</v>
      </c>
      <c r="B5155">
        <v>15775602</v>
      </c>
      <c r="C5155">
        <v>15775752</v>
      </c>
      <c r="D5155">
        <v>151</v>
      </c>
      <c r="E5155" t="s">
        <v>17567</v>
      </c>
      <c r="F5155">
        <v>3</v>
      </c>
      <c r="G5155" t="s">
        <v>17568</v>
      </c>
      <c r="H5155" t="s">
        <v>34613</v>
      </c>
      <c r="I5155">
        <v>22</v>
      </c>
      <c r="J5155">
        <v>15784959</v>
      </c>
      <c r="K5155">
        <v>15827434</v>
      </c>
      <c r="L5155">
        <v>42476</v>
      </c>
      <c r="M5155">
        <v>1</v>
      </c>
      <c r="N5155">
        <v>503637</v>
      </c>
      <c r="O5155" t="s">
        <v>17564</v>
      </c>
      <c r="P5155">
        <v>-9207</v>
      </c>
      <c r="Q5155" t="s">
        <v>17565</v>
      </c>
      <c r="R5155" t="s">
        <v>17566</v>
      </c>
      <c r="S5155" t="s">
        <v>34614</v>
      </c>
      <c r="T5155">
        <v>0.32911398597860803</v>
      </c>
      <c r="U5155">
        <v>0.603102917160658</v>
      </c>
      <c r="V5155">
        <v>22.775291828837101</v>
      </c>
      <c r="W5155">
        <v>0.38920677604595899</v>
      </c>
      <c r="X5155">
        <v>0.704072456322962</v>
      </c>
      <c r="Y5155">
        <v>-22.573657997812798</v>
      </c>
      <c r="Z5155">
        <v>0.48464167878831399</v>
      </c>
      <c r="AA5155">
        <v>0.84435025072159198</v>
      </c>
      <c r="AB5155">
        <v>21.8118178957825</v>
      </c>
      <c r="AC5155">
        <v>0.21073619169722799</v>
      </c>
      <c r="AD5155">
        <v>0.68253123924728298</v>
      </c>
      <c r="AE5155">
        <v>-22.573657997812798</v>
      </c>
      <c r="AF5155">
        <v>0.16793847098801201</v>
      </c>
      <c r="AG5155">
        <v>0.68151250837662902</v>
      </c>
      <c r="AH5155">
        <v>22.775291828837101</v>
      </c>
      <c r="AI5155">
        <v>0.52399907623471598</v>
      </c>
      <c r="AJ5155">
        <v>0.78121606160956403</v>
      </c>
      <c r="AK5155">
        <v>-21.704902722011301</v>
      </c>
    </row>
    <row r="5156" spans="1:37" x14ac:dyDescent="0.2">
      <c r="A5156" t="s">
        <v>17530</v>
      </c>
      <c r="B5156">
        <v>15775752</v>
      </c>
      <c r="C5156">
        <v>15775902</v>
      </c>
      <c r="D5156">
        <v>151</v>
      </c>
      <c r="E5156" t="s">
        <v>17569</v>
      </c>
      <c r="F5156">
        <v>9</v>
      </c>
      <c r="G5156" t="s">
        <v>17570</v>
      </c>
      <c r="H5156" t="s">
        <v>34613</v>
      </c>
      <c r="I5156">
        <v>22</v>
      </c>
      <c r="J5156">
        <v>15784959</v>
      </c>
      <c r="K5156">
        <v>15827434</v>
      </c>
      <c r="L5156">
        <v>42476</v>
      </c>
      <c r="M5156">
        <v>1</v>
      </c>
      <c r="N5156">
        <v>503637</v>
      </c>
      <c r="O5156" t="s">
        <v>17564</v>
      </c>
      <c r="P5156">
        <v>-9057</v>
      </c>
      <c r="Q5156" t="s">
        <v>17565</v>
      </c>
      <c r="R5156" t="s">
        <v>17566</v>
      </c>
      <c r="S5156" t="s">
        <v>34614</v>
      </c>
      <c r="T5156">
        <v>0.32911398597860803</v>
      </c>
      <c r="U5156">
        <v>0.603102917160658</v>
      </c>
      <c r="V5156">
        <v>22.775291828837101</v>
      </c>
      <c r="W5156">
        <v>0.38920677604595899</v>
      </c>
      <c r="X5156">
        <v>0.704072456322962</v>
      </c>
      <c r="Y5156">
        <v>-22.573657997812798</v>
      </c>
      <c r="Z5156">
        <v>0.48464167878831399</v>
      </c>
      <c r="AA5156">
        <v>0.84435025072159198</v>
      </c>
      <c r="AB5156">
        <v>21.8118178957825</v>
      </c>
      <c r="AC5156">
        <v>0.21073619169722799</v>
      </c>
      <c r="AD5156">
        <v>0.68253123924728298</v>
      </c>
      <c r="AE5156">
        <v>-22.573657997812798</v>
      </c>
      <c r="AF5156">
        <v>0.16793847098801201</v>
      </c>
      <c r="AG5156">
        <v>0.68151250837662902</v>
      </c>
      <c r="AH5156">
        <v>22.775291828837101</v>
      </c>
      <c r="AI5156">
        <v>0.52399907623471598</v>
      </c>
      <c r="AJ5156">
        <v>0.78121606160956403</v>
      </c>
      <c r="AK5156">
        <v>-21.704902722011301</v>
      </c>
    </row>
    <row r="5157" spans="1:37" x14ac:dyDescent="0.2">
      <c r="A5157" t="s">
        <v>17530</v>
      </c>
      <c r="B5157">
        <v>15775902</v>
      </c>
      <c r="C5157">
        <v>15776052</v>
      </c>
      <c r="D5157">
        <v>151</v>
      </c>
      <c r="E5157" t="s">
        <v>17571</v>
      </c>
      <c r="F5157">
        <v>6</v>
      </c>
      <c r="G5157" t="s">
        <v>17572</v>
      </c>
      <c r="H5157" t="s">
        <v>34613</v>
      </c>
      <c r="I5157">
        <v>22</v>
      </c>
      <c r="J5157">
        <v>15784959</v>
      </c>
      <c r="K5157">
        <v>15827434</v>
      </c>
      <c r="L5157">
        <v>42476</v>
      </c>
      <c r="M5157">
        <v>1</v>
      </c>
      <c r="N5157">
        <v>503637</v>
      </c>
      <c r="O5157" t="s">
        <v>17564</v>
      </c>
      <c r="P5157">
        <v>-8907</v>
      </c>
      <c r="Q5157" t="s">
        <v>17565</v>
      </c>
      <c r="R5157" t="s">
        <v>17566</v>
      </c>
      <c r="S5157" t="s">
        <v>34614</v>
      </c>
      <c r="T5157">
        <v>1</v>
      </c>
      <c r="U5157">
        <v>1</v>
      </c>
      <c r="V5157">
        <v>-0.85019442099430698</v>
      </c>
      <c r="W5157">
        <v>0.20525741147413201</v>
      </c>
      <c r="X5157">
        <v>0.704072456322962</v>
      </c>
      <c r="Y5157">
        <v>-24.1061649053572</v>
      </c>
      <c r="Z5157">
        <v>0.65379035313853895</v>
      </c>
      <c r="AA5157">
        <v>0.84521697243271998</v>
      </c>
      <c r="AB5157">
        <v>-1.81366835404889</v>
      </c>
      <c r="AC5157">
        <v>7.0489011448141195E-2</v>
      </c>
      <c r="AD5157">
        <v>0.57684129297949804</v>
      </c>
      <c r="AE5157">
        <v>-24.1061649053572</v>
      </c>
      <c r="AF5157">
        <v>0.64997455747578503</v>
      </c>
      <c r="AG5157">
        <v>0.80674443595273604</v>
      </c>
      <c r="AH5157">
        <v>7.9416150252008696E-2</v>
      </c>
      <c r="AI5157">
        <v>0.35038410267202102</v>
      </c>
      <c r="AJ5157">
        <v>0.78121606160956403</v>
      </c>
      <c r="AK5157">
        <v>-23.237409504632101</v>
      </c>
    </row>
    <row r="5158" spans="1:37" x14ac:dyDescent="0.2">
      <c r="A5158" t="s">
        <v>17530</v>
      </c>
      <c r="B5158">
        <v>15776202</v>
      </c>
      <c r="C5158">
        <v>15776352</v>
      </c>
      <c r="D5158">
        <v>151</v>
      </c>
      <c r="E5158" t="s">
        <v>17573</v>
      </c>
      <c r="F5158">
        <v>8</v>
      </c>
      <c r="G5158" t="s">
        <v>17574</v>
      </c>
      <c r="H5158" t="s">
        <v>34613</v>
      </c>
      <c r="I5158">
        <v>22</v>
      </c>
      <c r="J5158">
        <v>15784959</v>
      </c>
      <c r="K5158">
        <v>15827434</v>
      </c>
      <c r="L5158">
        <v>42476</v>
      </c>
      <c r="M5158">
        <v>1</v>
      </c>
      <c r="N5158">
        <v>503637</v>
      </c>
      <c r="O5158" t="s">
        <v>17564</v>
      </c>
      <c r="P5158">
        <v>-8607</v>
      </c>
      <c r="Q5158" t="s">
        <v>17565</v>
      </c>
      <c r="R5158" t="s">
        <v>17566</v>
      </c>
      <c r="S5158" t="s">
        <v>34614</v>
      </c>
      <c r="T5158">
        <v>0.32911398597860803</v>
      </c>
      <c r="U5158">
        <v>0.603102917160658</v>
      </c>
      <c r="V5158">
        <v>23.898699525243401</v>
      </c>
      <c r="W5158">
        <v>0.29261482077562401</v>
      </c>
      <c r="X5158">
        <v>0.704072456322962</v>
      </c>
      <c r="Y5158">
        <v>23.9727001020748</v>
      </c>
      <c r="Z5158">
        <v>0.306975110376564</v>
      </c>
      <c r="AA5158">
        <v>0.72610664078822296</v>
      </c>
      <c r="AB5158">
        <v>23.596360566262899</v>
      </c>
      <c r="AC5158">
        <v>0.27780950890804001</v>
      </c>
      <c r="AD5158">
        <v>0.68253123924728298</v>
      </c>
      <c r="AE5158">
        <v>23.633835268764798</v>
      </c>
      <c r="AF5158">
        <v>0.61410715005536498</v>
      </c>
      <c r="AG5158">
        <v>0.80674443595273604</v>
      </c>
      <c r="AH5158">
        <v>1.78257955135701</v>
      </c>
      <c r="AI5158">
        <v>0.56157887380500204</v>
      </c>
      <c r="AJ5158">
        <v>0.78121606160956403</v>
      </c>
      <c r="AK5158">
        <v>1.92696944021162</v>
      </c>
    </row>
    <row r="5159" spans="1:37" x14ac:dyDescent="0.2">
      <c r="A5159" t="s">
        <v>17530</v>
      </c>
      <c r="B5159">
        <v>15776352</v>
      </c>
      <c r="C5159">
        <v>15776502</v>
      </c>
      <c r="D5159">
        <v>151</v>
      </c>
      <c r="E5159" t="s">
        <v>17575</v>
      </c>
      <c r="F5159">
        <v>6</v>
      </c>
      <c r="G5159" t="s">
        <v>17576</v>
      </c>
      <c r="H5159" t="s">
        <v>34613</v>
      </c>
      <c r="I5159">
        <v>22</v>
      </c>
      <c r="J5159">
        <v>15784959</v>
      </c>
      <c r="K5159">
        <v>15827434</v>
      </c>
      <c r="L5159">
        <v>42476</v>
      </c>
      <c r="M5159">
        <v>1</v>
      </c>
      <c r="N5159">
        <v>503637</v>
      </c>
      <c r="O5159" t="s">
        <v>17564</v>
      </c>
      <c r="P5159">
        <v>-8457</v>
      </c>
      <c r="Q5159" t="s">
        <v>17565</v>
      </c>
      <c r="R5159" t="s">
        <v>17566</v>
      </c>
      <c r="S5159" t="s">
        <v>34614</v>
      </c>
      <c r="T5159">
        <v>0.32911398597860803</v>
      </c>
      <c r="U5159">
        <v>0.603102917160658</v>
      </c>
      <c r="V5159">
        <v>23.898699525243401</v>
      </c>
      <c r="W5159">
        <v>0.29261482077562401</v>
      </c>
      <c r="X5159">
        <v>0.704072456322962</v>
      </c>
      <c r="Y5159">
        <v>23.9727001020748</v>
      </c>
      <c r="Z5159">
        <v>0.306975110376564</v>
      </c>
      <c r="AA5159">
        <v>0.72610664078822296</v>
      </c>
      <c r="AB5159">
        <v>23.596360566262899</v>
      </c>
      <c r="AC5159">
        <v>0.27780950890804001</v>
      </c>
      <c r="AD5159">
        <v>0.68253123924728298</v>
      </c>
      <c r="AE5159">
        <v>23.633835268764798</v>
      </c>
      <c r="AF5159">
        <v>0.61410715005536498</v>
      </c>
      <c r="AG5159">
        <v>0.80674443595273604</v>
      </c>
      <c r="AH5159">
        <v>1.78257955135701</v>
      </c>
      <c r="AI5159">
        <v>0.56157887380500204</v>
      </c>
      <c r="AJ5159">
        <v>0.78121606160956403</v>
      </c>
      <c r="AK5159">
        <v>1.92696944021162</v>
      </c>
    </row>
    <row r="5160" spans="1:37" x14ac:dyDescent="0.2">
      <c r="A5160" t="s">
        <v>17530</v>
      </c>
      <c r="B5160">
        <v>15776502</v>
      </c>
      <c r="C5160">
        <v>15776652</v>
      </c>
      <c r="D5160">
        <v>151</v>
      </c>
      <c r="E5160" t="s">
        <v>17577</v>
      </c>
      <c r="F5160">
        <v>5</v>
      </c>
      <c r="G5160" t="s">
        <v>17578</v>
      </c>
      <c r="H5160" t="s">
        <v>34613</v>
      </c>
      <c r="I5160">
        <v>22</v>
      </c>
      <c r="J5160">
        <v>15784959</v>
      </c>
      <c r="K5160">
        <v>15827434</v>
      </c>
      <c r="L5160">
        <v>42476</v>
      </c>
      <c r="M5160">
        <v>1</v>
      </c>
      <c r="N5160">
        <v>503637</v>
      </c>
      <c r="O5160" t="s">
        <v>17564</v>
      </c>
      <c r="P5160">
        <v>-8307</v>
      </c>
      <c r="Q5160" t="s">
        <v>17565</v>
      </c>
      <c r="R5160" t="s">
        <v>17566</v>
      </c>
      <c r="S5160" t="s">
        <v>34614</v>
      </c>
      <c r="T5160">
        <v>0.54421053469192604</v>
      </c>
      <c r="U5160">
        <v>0.80321479550967601</v>
      </c>
      <c r="V5160">
        <v>0.85944257456836703</v>
      </c>
      <c r="W5160">
        <v>0.65075386537994595</v>
      </c>
      <c r="X5160">
        <v>0.94119559056004798</v>
      </c>
      <c r="Y5160">
        <v>-1.1851948564775701</v>
      </c>
      <c r="Z5160">
        <v>0.693404429441695</v>
      </c>
      <c r="AA5160">
        <v>0.84521697243271998</v>
      </c>
      <c r="AB5160">
        <v>0.47042941737946697</v>
      </c>
      <c r="AC5160">
        <v>0.56718065613419599</v>
      </c>
      <c r="AD5160">
        <v>0.87989882095915395</v>
      </c>
      <c r="AE5160">
        <v>-1.07239285994762</v>
      </c>
      <c r="AF5160">
        <v>0.47948624871920598</v>
      </c>
      <c r="AG5160">
        <v>0.80674443595273604</v>
      </c>
      <c r="AH5160">
        <v>0.90529811480334998</v>
      </c>
      <c r="AI5160">
        <v>0.75770813086964806</v>
      </c>
      <c r="AJ5160">
        <v>0.91200148566411499</v>
      </c>
      <c r="AK5160">
        <v>-0.82473964355630203</v>
      </c>
    </row>
    <row r="5161" spans="1:37" x14ac:dyDescent="0.2">
      <c r="A5161" t="s">
        <v>17530</v>
      </c>
      <c r="B5161">
        <v>15776773</v>
      </c>
      <c r="C5161">
        <v>15776923</v>
      </c>
      <c r="D5161">
        <v>151</v>
      </c>
      <c r="E5161" t="s">
        <v>17579</v>
      </c>
      <c r="F5161">
        <v>6</v>
      </c>
      <c r="G5161" t="s">
        <v>17580</v>
      </c>
      <c r="H5161" t="s">
        <v>34613</v>
      </c>
      <c r="I5161">
        <v>22</v>
      </c>
      <c r="J5161">
        <v>15784959</v>
      </c>
      <c r="K5161">
        <v>15827434</v>
      </c>
      <c r="L5161">
        <v>42476</v>
      </c>
      <c r="M5161">
        <v>1</v>
      </c>
      <c r="N5161">
        <v>503637</v>
      </c>
      <c r="O5161" t="s">
        <v>17564</v>
      </c>
      <c r="P5161">
        <v>-8036</v>
      </c>
      <c r="Q5161" t="s">
        <v>17565</v>
      </c>
      <c r="R5161" t="s">
        <v>17566</v>
      </c>
      <c r="S5161" t="s">
        <v>34614</v>
      </c>
      <c r="T5161">
        <v>0.97213403838398904</v>
      </c>
      <c r="U5161">
        <v>1</v>
      </c>
      <c r="V5161">
        <v>7.1840282490051893E-2</v>
      </c>
      <c r="W5161">
        <v>0.20525741147413201</v>
      </c>
      <c r="X5161">
        <v>0.704072456322962</v>
      </c>
      <c r="Y5161">
        <v>-24.1578950461864</v>
      </c>
      <c r="Z5161">
        <v>0.69013698642955401</v>
      </c>
      <c r="AA5161">
        <v>0.84521697243271998</v>
      </c>
      <c r="AB5161">
        <v>-0.89163371420462301</v>
      </c>
      <c r="AC5161">
        <v>7.0489011448141195E-2</v>
      </c>
      <c r="AD5161">
        <v>0.57684129297949804</v>
      </c>
      <c r="AE5161">
        <v>-24.1578950461864</v>
      </c>
      <c r="AF5161">
        <v>0.61410715005536498</v>
      </c>
      <c r="AG5161">
        <v>0.80674443595273604</v>
      </c>
      <c r="AH5161">
        <v>1.0014508271903699</v>
      </c>
      <c r="AI5161">
        <v>0.35038410267202102</v>
      </c>
      <c r="AJ5161">
        <v>0.78121606160956403</v>
      </c>
      <c r="AK5161">
        <v>-23.289139643136799</v>
      </c>
    </row>
    <row r="5162" spans="1:37" x14ac:dyDescent="0.2">
      <c r="A5162" t="s">
        <v>17530</v>
      </c>
      <c r="B5162">
        <v>15776923</v>
      </c>
      <c r="C5162">
        <v>15777073</v>
      </c>
      <c r="D5162">
        <v>151</v>
      </c>
      <c r="E5162" t="s">
        <v>17581</v>
      </c>
      <c r="F5162">
        <v>7</v>
      </c>
      <c r="G5162" t="s">
        <v>17582</v>
      </c>
      <c r="H5162" t="s">
        <v>34613</v>
      </c>
      <c r="I5162">
        <v>22</v>
      </c>
      <c r="J5162">
        <v>15784959</v>
      </c>
      <c r="K5162">
        <v>15827434</v>
      </c>
      <c r="L5162">
        <v>42476</v>
      </c>
      <c r="M5162">
        <v>1</v>
      </c>
      <c r="N5162">
        <v>503637</v>
      </c>
      <c r="O5162" t="s">
        <v>17564</v>
      </c>
      <c r="P5162">
        <v>-7886</v>
      </c>
      <c r="Q5162" t="s">
        <v>17565</v>
      </c>
      <c r="R5162" t="s">
        <v>17566</v>
      </c>
      <c r="S5162" t="s">
        <v>34614</v>
      </c>
      <c r="T5162">
        <v>1</v>
      </c>
      <c r="U5162">
        <v>1</v>
      </c>
      <c r="V5162">
        <v>1.4509612773901601E-3</v>
      </c>
      <c r="W5162">
        <v>0.20525741147413201</v>
      </c>
      <c r="X5162">
        <v>0.704072456322962</v>
      </c>
      <c r="Y5162">
        <v>-23.930466868485201</v>
      </c>
      <c r="Z5162">
        <v>0.65379035313853895</v>
      </c>
      <c r="AA5162">
        <v>0.84521697243271998</v>
      </c>
      <c r="AB5162">
        <v>-0.96202300996124701</v>
      </c>
      <c r="AC5162">
        <v>7.0489011448141195E-2</v>
      </c>
      <c r="AD5162">
        <v>0.57684129297949804</v>
      </c>
      <c r="AE5162">
        <v>-23.930466868485201</v>
      </c>
      <c r="AF5162">
        <v>0.64997455747578503</v>
      </c>
      <c r="AG5162">
        <v>0.80674443595273604</v>
      </c>
      <c r="AH5162">
        <v>0.93106148777652797</v>
      </c>
      <c r="AI5162">
        <v>0.35038410267202102</v>
      </c>
      <c r="AJ5162">
        <v>0.78121606160956403</v>
      </c>
      <c r="AK5162">
        <v>-23.061711476307298</v>
      </c>
    </row>
    <row r="5163" spans="1:37" x14ac:dyDescent="0.2">
      <c r="A5163" t="s">
        <v>17530</v>
      </c>
      <c r="B5163">
        <v>15777373</v>
      </c>
      <c r="C5163">
        <v>15777523</v>
      </c>
      <c r="D5163">
        <v>151</v>
      </c>
      <c r="E5163" t="s">
        <v>17583</v>
      </c>
      <c r="F5163">
        <v>9</v>
      </c>
      <c r="G5163" t="s">
        <v>17584</v>
      </c>
      <c r="H5163" t="s">
        <v>34613</v>
      </c>
      <c r="I5163">
        <v>22</v>
      </c>
      <c r="J5163">
        <v>15784959</v>
      </c>
      <c r="K5163">
        <v>15827434</v>
      </c>
      <c r="L5163">
        <v>42476</v>
      </c>
      <c r="M5163">
        <v>1</v>
      </c>
      <c r="N5163">
        <v>503637</v>
      </c>
      <c r="O5163" t="s">
        <v>17564</v>
      </c>
      <c r="P5163">
        <v>-7436</v>
      </c>
      <c r="Q5163" t="s">
        <v>17565</v>
      </c>
      <c r="R5163" t="s">
        <v>17566</v>
      </c>
      <c r="S5163" t="s">
        <v>34614</v>
      </c>
      <c r="T5163">
        <v>0.152084254673993</v>
      </c>
      <c r="U5163">
        <v>0.603102917160658</v>
      </c>
      <c r="V5163">
        <v>24.5071225380401</v>
      </c>
      <c r="W5163">
        <v>0.89107655920673101</v>
      </c>
      <c r="X5163">
        <v>0.95159051474143896</v>
      </c>
      <c r="Y5163">
        <v>2.1619700281371999</v>
      </c>
      <c r="Z5163">
        <v>0.306975110376564</v>
      </c>
      <c r="AA5163">
        <v>0.72610664078822296</v>
      </c>
      <c r="AB5163">
        <v>23.543648471545499</v>
      </c>
      <c r="AC5163">
        <v>0.75388744886274095</v>
      </c>
      <c r="AD5163">
        <v>0.87989882095915395</v>
      </c>
      <c r="AE5163">
        <v>1.1619701011655501</v>
      </c>
      <c r="AF5163">
        <v>4.6407610929182198E-2</v>
      </c>
      <c r="AG5163">
        <v>0.476038960109122</v>
      </c>
      <c r="AH5163">
        <v>24.5071225380401</v>
      </c>
      <c r="AI5163">
        <v>0.56157887380500204</v>
      </c>
      <c r="AJ5163">
        <v>0.78121606160956403</v>
      </c>
      <c r="AK5163">
        <v>3.03072522487681</v>
      </c>
    </row>
    <row r="5164" spans="1:37" x14ac:dyDescent="0.2">
      <c r="A5164" t="s">
        <v>17530</v>
      </c>
      <c r="B5164">
        <v>15784966</v>
      </c>
      <c r="C5164">
        <v>15785110</v>
      </c>
      <c r="D5164">
        <v>145</v>
      </c>
      <c r="E5164" t="s">
        <v>17585</v>
      </c>
      <c r="F5164">
        <v>10</v>
      </c>
      <c r="G5164" t="s">
        <v>17586</v>
      </c>
      <c r="H5164" t="s">
        <v>30987</v>
      </c>
      <c r="I5164">
        <v>22</v>
      </c>
      <c r="J5164">
        <v>15784968</v>
      </c>
      <c r="K5164">
        <v>15819165</v>
      </c>
      <c r="L5164">
        <v>34198</v>
      </c>
      <c r="M5164">
        <v>1</v>
      </c>
      <c r="N5164">
        <v>503637</v>
      </c>
      <c r="O5164" t="s">
        <v>17587</v>
      </c>
      <c r="P5164">
        <v>0</v>
      </c>
      <c r="Q5164" t="s">
        <v>17565</v>
      </c>
      <c r="R5164" t="s">
        <v>17566</v>
      </c>
      <c r="S5164" t="s">
        <v>34614</v>
      </c>
      <c r="T5164">
        <v>0.32911398597860803</v>
      </c>
      <c r="U5164">
        <v>0.603102917160658</v>
      </c>
      <c r="V5164">
        <v>23.775291728352698</v>
      </c>
      <c r="W5164">
        <v>0.89107655920673101</v>
      </c>
      <c r="X5164">
        <v>0.95159051474143896</v>
      </c>
      <c r="Y5164">
        <v>0.69983518936840905</v>
      </c>
      <c r="Z5164">
        <v>0.48464167878831399</v>
      </c>
      <c r="AA5164">
        <v>0.84435025072159198</v>
      </c>
      <c r="AB5164">
        <v>22.811817699837999</v>
      </c>
      <c r="AC5164">
        <v>0.75388744886274095</v>
      </c>
      <c r="AD5164">
        <v>0.87989882095915395</v>
      </c>
      <c r="AE5164">
        <v>-0.30016473948976402</v>
      </c>
      <c r="AF5164">
        <v>0.16793847098801201</v>
      </c>
      <c r="AG5164">
        <v>0.68151250837662902</v>
      </c>
      <c r="AH5164">
        <v>23.775291728352698</v>
      </c>
      <c r="AI5164">
        <v>0.56157887380500204</v>
      </c>
      <c r="AJ5164">
        <v>0.78121606160956403</v>
      </c>
      <c r="AK5164">
        <v>1.5685905606299999</v>
      </c>
    </row>
    <row r="5165" spans="1:37" x14ac:dyDescent="0.2">
      <c r="A5165" t="s">
        <v>17530</v>
      </c>
      <c r="B5165">
        <v>15785110</v>
      </c>
      <c r="C5165">
        <v>15785254</v>
      </c>
      <c r="D5165">
        <v>145</v>
      </c>
      <c r="E5165" t="s">
        <v>17588</v>
      </c>
      <c r="F5165">
        <v>14</v>
      </c>
      <c r="G5165" t="s">
        <v>17589</v>
      </c>
      <c r="H5165" t="s">
        <v>30987</v>
      </c>
      <c r="I5165">
        <v>22</v>
      </c>
      <c r="J5165">
        <v>15784992</v>
      </c>
      <c r="K5165">
        <v>15829984</v>
      </c>
      <c r="L5165">
        <v>44993</v>
      </c>
      <c r="M5165">
        <v>1</v>
      </c>
      <c r="N5165">
        <v>503637</v>
      </c>
      <c r="O5165" t="s">
        <v>17590</v>
      </c>
      <c r="P5165">
        <v>118</v>
      </c>
      <c r="Q5165" t="s">
        <v>17565</v>
      </c>
      <c r="R5165" t="s">
        <v>17566</v>
      </c>
      <c r="S5165" t="s">
        <v>34614</v>
      </c>
      <c r="T5165">
        <v>0.32911398597860803</v>
      </c>
      <c r="U5165">
        <v>0.603102917160658</v>
      </c>
      <c r="V5165">
        <v>24.862754516405399</v>
      </c>
      <c r="W5165">
        <v>0.89107655920673101</v>
      </c>
      <c r="X5165">
        <v>0.95159051474143896</v>
      </c>
      <c r="Y5165">
        <v>0.87540677362971997</v>
      </c>
      <c r="Z5165">
        <v>0.48464167878831399</v>
      </c>
      <c r="AA5165">
        <v>0.84435025072159198</v>
      </c>
      <c r="AB5165">
        <v>23.899280437352999</v>
      </c>
      <c r="AC5165">
        <v>0.75388744886274095</v>
      </c>
      <c r="AD5165">
        <v>0.87989882095915395</v>
      </c>
      <c r="AE5165">
        <v>-0.124593196727851</v>
      </c>
      <c r="AF5165">
        <v>0.16793847098801201</v>
      </c>
      <c r="AG5165">
        <v>0.68151250837662902</v>
      </c>
      <c r="AH5165">
        <v>24.862754516405399</v>
      </c>
      <c r="AI5165">
        <v>0.56157887380500204</v>
      </c>
      <c r="AJ5165">
        <v>0.78121606160956403</v>
      </c>
      <c r="AK5165">
        <v>1.7441621954290401</v>
      </c>
    </row>
    <row r="5166" spans="1:37" x14ac:dyDescent="0.2">
      <c r="A5166" t="s">
        <v>17530</v>
      </c>
      <c r="B5166">
        <v>15785254</v>
      </c>
      <c r="C5166">
        <v>15785398</v>
      </c>
      <c r="D5166">
        <v>145</v>
      </c>
      <c r="E5166" t="s">
        <v>17591</v>
      </c>
      <c r="F5166">
        <v>6</v>
      </c>
      <c r="G5166" t="s">
        <v>17592</v>
      </c>
      <c r="H5166" t="s">
        <v>30987</v>
      </c>
      <c r="I5166">
        <v>22</v>
      </c>
      <c r="J5166">
        <v>15784992</v>
      </c>
      <c r="K5166">
        <v>15829984</v>
      </c>
      <c r="L5166">
        <v>44993</v>
      </c>
      <c r="M5166">
        <v>1</v>
      </c>
      <c r="N5166">
        <v>503637</v>
      </c>
      <c r="O5166" t="s">
        <v>17590</v>
      </c>
      <c r="P5166">
        <v>262</v>
      </c>
      <c r="Q5166" t="s">
        <v>17565</v>
      </c>
      <c r="R5166" t="s">
        <v>17566</v>
      </c>
      <c r="S5166" t="s">
        <v>34614</v>
      </c>
      <c r="T5166">
        <v>0.32911398597860803</v>
      </c>
      <c r="U5166">
        <v>0.603102917160658</v>
      </c>
      <c r="V5166">
        <v>23.9452167186301</v>
      </c>
      <c r="W5166">
        <v>0.89107655920673101</v>
      </c>
      <c r="X5166">
        <v>0.95159051474143896</v>
      </c>
      <c r="Y5166">
        <v>1.0153370076097701</v>
      </c>
      <c r="Z5166">
        <v>0.48464167878831399</v>
      </c>
      <c r="AA5166">
        <v>0.84435025072159198</v>
      </c>
      <c r="AB5166">
        <v>22.981742679508699</v>
      </c>
      <c r="AC5166">
        <v>0.75388744886274095</v>
      </c>
      <c r="AD5166">
        <v>0.87989882095915395</v>
      </c>
      <c r="AE5166">
        <v>1.53370584253635E-2</v>
      </c>
      <c r="AF5166">
        <v>0.16793847098801201</v>
      </c>
      <c r="AG5166">
        <v>0.68151250837662902</v>
      </c>
      <c r="AH5166">
        <v>23.9452167186301</v>
      </c>
      <c r="AI5166">
        <v>0.56157887380500204</v>
      </c>
      <c r="AJ5166">
        <v>0.78121606160956403</v>
      </c>
      <c r="AK5166">
        <v>1.8840923894780399</v>
      </c>
    </row>
    <row r="5167" spans="1:37" x14ac:dyDescent="0.2">
      <c r="A5167" t="s">
        <v>17530</v>
      </c>
      <c r="B5167">
        <v>15785467</v>
      </c>
      <c r="C5167">
        <v>15785618</v>
      </c>
      <c r="D5167">
        <v>152</v>
      </c>
      <c r="E5167" t="s">
        <v>17593</v>
      </c>
      <c r="F5167">
        <v>4</v>
      </c>
      <c r="G5167" t="s">
        <v>17594</v>
      </c>
      <c r="H5167" t="s">
        <v>30987</v>
      </c>
      <c r="I5167">
        <v>22</v>
      </c>
      <c r="J5167">
        <v>15784992</v>
      </c>
      <c r="K5167">
        <v>15829984</v>
      </c>
      <c r="L5167">
        <v>44993</v>
      </c>
      <c r="M5167">
        <v>1</v>
      </c>
      <c r="N5167">
        <v>503637</v>
      </c>
      <c r="O5167" t="s">
        <v>17590</v>
      </c>
      <c r="P5167">
        <v>475</v>
      </c>
      <c r="Q5167" t="s">
        <v>17565</v>
      </c>
      <c r="R5167" t="s">
        <v>17566</v>
      </c>
      <c r="S5167" t="s">
        <v>34614</v>
      </c>
      <c r="T5167">
        <v>0.32911398597860803</v>
      </c>
      <c r="U5167">
        <v>0.603102917160658</v>
      </c>
      <c r="V5167">
        <v>23.9452167186301</v>
      </c>
      <c r="W5167">
        <v>0.89107655920673101</v>
      </c>
      <c r="X5167">
        <v>0.95159051474143896</v>
      </c>
      <c r="Y5167">
        <v>1.0153370076097701</v>
      </c>
      <c r="Z5167">
        <v>0.48464167878831399</v>
      </c>
      <c r="AA5167">
        <v>0.84435025072159198</v>
      </c>
      <c r="AB5167">
        <v>22.981742679508699</v>
      </c>
      <c r="AC5167">
        <v>0.75388744886274095</v>
      </c>
      <c r="AD5167">
        <v>0.87989882095915395</v>
      </c>
      <c r="AE5167">
        <v>1.53370584253635E-2</v>
      </c>
      <c r="AF5167">
        <v>0.16793847098801201</v>
      </c>
      <c r="AG5167">
        <v>0.68151250837662902</v>
      </c>
      <c r="AH5167">
        <v>23.9452167186301</v>
      </c>
      <c r="AI5167">
        <v>0.56157887380500204</v>
      </c>
      <c r="AJ5167">
        <v>0.78121606160956403</v>
      </c>
      <c r="AK5167">
        <v>1.8840923894780399</v>
      </c>
    </row>
    <row r="5168" spans="1:37" x14ac:dyDescent="0.2">
      <c r="A5168" t="s">
        <v>17530</v>
      </c>
      <c r="B5168">
        <v>15820565</v>
      </c>
      <c r="C5168">
        <v>15820716</v>
      </c>
      <c r="D5168">
        <v>152</v>
      </c>
      <c r="E5168" t="s">
        <v>17595</v>
      </c>
      <c r="F5168">
        <v>17</v>
      </c>
      <c r="G5168" t="s">
        <v>17596</v>
      </c>
      <c r="H5168" t="s">
        <v>30987</v>
      </c>
      <c r="I5168">
        <v>22</v>
      </c>
      <c r="J5168">
        <v>15805812</v>
      </c>
      <c r="K5168">
        <v>15820884</v>
      </c>
      <c r="L5168">
        <v>15073</v>
      </c>
      <c r="M5168">
        <v>2</v>
      </c>
      <c r="N5168">
        <v>106480334</v>
      </c>
      <c r="O5168" t="s">
        <v>17597</v>
      </c>
      <c r="P5168">
        <v>168</v>
      </c>
      <c r="Q5168" t="s">
        <v>17598</v>
      </c>
      <c r="R5168" t="s">
        <v>17599</v>
      </c>
      <c r="S5168" t="s">
        <v>34615</v>
      </c>
      <c r="T5168">
        <v>7.3374270299014499E-2</v>
      </c>
      <c r="U5168">
        <v>0.603102917160658</v>
      </c>
      <c r="V5168">
        <v>26.687658649557999</v>
      </c>
      <c r="W5168">
        <v>0.90129300205075202</v>
      </c>
      <c r="X5168">
        <v>0.95159051474143896</v>
      </c>
      <c r="Y5168">
        <v>-1.47632959813975</v>
      </c>
      <c r="Z5168">
        <v>6.2807925220854099E-2</v>
      </c>
      <c r="AA5168">
        <v>0.72610664078822296</v>
      </c>
      <c r="AB5168">
        <v>26.1190504660836</v>
      </c>
      <c r="AC5168">
        <v>0.85152185352875798</v>
      </c>
      <c r="AD5168">
        <v>0.94068432309766403</v>
      </c>
      <c r="AE5168">
        <v>-1.0187959845465699</v>
      </c>
      <c r="AF5168">
        <v>0.30579411463059403</v>
      </c>
      <c r="AG5168">
        <v>0.70473078222419605</v>
      </c>
      <c r="AH5168">
        <v>2.6673982080922798</v>
      </c>
      <c r="AI5168">
        <v>0.93994311981466405</v>
      </c>
      <c r="AJ5168">
        <v>0.98621344597861504</v>
      </c>
      <c r="AK5168">
        <v>-1.2102180643632801</v>
      </c>
    </row>
    <row r="5169" spans="1:37" x14ac:dyDescent="0.2">
      <c r="A5169" t="s">
        <v>17530</v>
      </c>
      <c r="B5169">
        <v>15820813</v>
      </c>
      <c r="C5169">
        <v>15820964</v>
      </c>
      <c r="D5169">
        <v>152</v>
      </c>
      <c r="E5169" t="s">
        <v>17600</v>
      </c>
      <c r="F5169">
        <v>16</v>
      </c>
      <c r="G5169" t="s">
        <v>17601</v>
      </c>
      <c r="H5169" t="s">
        <v>30987</v>
      </c>
      <c r="I5169">
        <v>22</v>
      </c>
      <c r="J5169">
        <v>15805812</v>
      </c>
      <c r="K5169">
        <v>15820884</v>
      </c>
      <c r="L5169">
        <v>15073</v>
      </c>
      <c r="M5169">
        <v>2</v>
      </c>
      <c r="N5169">
        <v>106480334</v>
      </c>
      <c r="O5169" t="s">
        <v>17597</v>
      </c>
      <c r="P5169">
        <v>0</v>
      </c>
      <c r="Q5169" t="s">
        <v>17598</v>
      </c>
      <c r="R5169" t="s">
        <v>17599</v>
      </c>
      <c r="S5169" t="s">
        <v>34615</v>
      </c>
      <c r="T5169">
        <v>7.3374270299014499E-2</v>
      </c>
      <c r="U5169">
        <v>0.603102917160658</v>
      </c>
      <c r="V5169">
        <v>26.687658649557999</v>
      </c>
      <c r="W5169">
        <v>0.90129300205075202</v>
      </c>
      <c r="X5169">
        <v>0.95159051474143896</v>
      </c>
      <c r="Y5169">
        <v>-1.47632959813975</v>
      </c>
      <c r="Z5169">
        <v>6.2807925220854099E-2</v>
      </c>
      <c r="AA5169">
        <v>0.72610664078822296</v>
      </c>
      <c r="AB5169">
        <v>26.1190504660836</v>
      </c>
      <c r="AC5169">
        <v>0.85152185352875798</v>
      </c>
      <c r="AD5169">
        <v>0.94068432309766403</v>
      </c>
      <c r="AE5169">
        <v>-1.0187959845465699</v>
      </c>
      <c r="AF5169">
        <v>0.30579411463059403</v>
      </c>
      <c r="AG5169">
        <v>0.70473078222419605</v>
      </c>
      <c r="AH5169">
        <v>2.6673982080922798</v>
      </c>
      <c r="AI5169">
        <v>0.93994311981466405</v>
      </c>
      <c r="AJ5169">
        <v>0.98621344597861504</v>
      </c>
      <c r="AK5169">
        <v>-1.2102180643632801</v>
      </c>
    </row>
    <row r="5170" spans="1:37" x14ac:dyDescent="0.2">
      <c r="A5170" t="s">
        <v>17530</v>
      </c>
      <c r="B5170">
        <v>16961395</v>
      </c>
      <c r="C5170">
        <v>16961688</v>
      </c>
      <c r="D5170">
        <v>294</v>
      </c>
      <c r="E5170" t="s">
        <v>17602</v>
      </c>
      <c r="F5170">
        <v>6</v>
      </c>
      <c r="G5170" t="s">
        <v>17603</v>
      </c>
      <c r="H5170" t="s">
        <v>31000</v>
      </c>
      <c r="I5170">
        <v>22</v>
      </c>
      <c r="J5170">
        <v>16966100</v>
      </c>
      <c r="K5170">
        <v>16968383</v>
      </c>
      <c r="L5170">
        <v>2284</v>
      </c>
      <c r="M5170">
        <v>2</v>
      </c>
      <c r="N5170">
        <v>128954</v>
      </c>
      <c r="O5170" t="s">
        <v>17604</v>
      </c>
      <c r="P5170">
        <v>6695</v>
      </c>
      <c r="Q5170" t="s">
        <v>17605</v>
      </c>
      <c r="R5170" t="s">
        <v>17606</v>
      </c>
      <c r="S5170" t="s">
        <v>34616</v>
      </c>
      <c r="T5170">
        <v>0.152084254673993</v>
      </c>
      <c r="U5170">
        <v>0.603102917160658</v>
      </c>
      <c r="V5170">
        <v>26.759024916741101</v>
      </c>
      <c r="W5170">
        <v>0.89107655920673101</v>
      </c>
      <c r="X5170">
        <v>0.95159051474143896</v>
      </c>
      <c r="Y5170">
        <v>0.79561900838579103</v>
      </c>
      <c r="Z5170">
        <v>0.306975110376564</v>
      </c>
      <c r="AA5170">
        <v>0.72610664078822296</v>
      </c>
      <c r="AB5170">
        <v>25.795550804834001</v>
      </c>
      <c r="AC5170">
        <v>0.75388744886274095</v>
      </c>
      <c r="AD5170">
        <v>0.87989882095915395</v>
      </c>
      <c r="AE5170">
        <v>-0.204380971130533</v>
      </c>
      <c r="AF5170">
        <v>4.6407610929182198E-2</v>
      </c>
      <c r="AG5170">
        <v>0.476038960109122</v>
      </c>
      <c r="AH5170">
        <v>26.759024916741101</v>
      </c>
      <c r="AI5170">
        <v>0.56157887380500204</v>
      </c>
      <c r="AJ5170">
        <v>0.78121606160956403</v>
      </c>
      <c r="AK5170">
        <v>1.6643744457351799</v>
      </c>
    </row>
    <row r="5171" spans="1:37" x14ac:dyDescent="0.2">
      <c r="A5171" t="s">
        <v>17530</v>
      </c>
      <c r="B5171">
        <v>16961760</v>
      </c>
      <c r="C5171">
        <v>16961958</v>
      </c>
      <c r="D5171">
        <v>199</v>
      </c>
      <c r="E5171" t="s">
        <v>17607</v>
      </c>
      <c r="F5171">
        <v>4</v>
      </c>
      <c r="G5171" t="s">
        <v>17608</v>
      </c>
      <c r="H5171" t="s">
        <v>31003</v>
      </c>
      <c r="I5171">
        <v>22</v>
      </c>
      <c r="J5171">
        <v>16966100</v>
      </c>
      <c r="K5171">
        <v>16968383</v>
      </c>
      <c r="L5171">
        <v>2284</v>
      </c>
      <c r="M5171">
        <v>2</v>
      </c>
      <c r="N5171">
        <v>128954</v>
      </c>
      <c r="O5171" t="s">
        <v>17604</v>
      </c>
      <c r="P5171">
        <v>6425</v>
      </c>
      <c r="Q5171" t="s">
        <v>17605</v>
      </c>
      <c r="R5171" t="s">
        <v>17606</v>
      </c>
      <c r="S5171" t="s">
        <v>34616</v>
      </c>
      <c r="T5171">
        <v>0.152084254673993</v>
      </c>
      <c r="U5171">
        <v>0.603102917160658</v>
      </c>
      <c r="V5171">
        <v>26.759024916741101</v>
      </c>
      <c r="W5171">
        <v>0.89107655920673101</v>
      </c>
      <c r="X5171">
        <v>0.95159051474143896</v>
      </c>
      <c r="Y5171">
        <v>0.79561900838579103</v>
      </c>
      <c r="Z5171">
        <v>0.306975110376564</v>
      </c>
      <c r="AA5171">
        <v>0.72610664078822296</v>
      </c>
      <c r="AB5171">
        <v>25.795550804834001</v>
      </c>
      <c r="AC5171">
        <v>0.75388744886274095</v>
      </c>
      <c r="AD5171">
        <v>0.87989882095915395</v>
      </c>
      <c r="AE5171">
        <v>-0.204380971130533</v>
      </c>
      <c r="AF5171">
        <v>4.6407610929182198E-2</v>
      </c>
      <c r="AG5171">
        <v>0.476038960109122</v>
      </c>
      <c r="AH5171">
        <v>26.759024916741101</v>
      </c>
      <c r="AI5171">
        <v>0.56157887380500204</v>
      </c>
      <c r="AJ5171">
        <v>0.78121606160956403</v>
      </c>
      <c r="AK5171">
        <v>1.6643744457351799</v>
      </c>
    </row>
    <row r="5172" spans="1:37" x14ac:dyDescent="0.2">
      <c r="A5172" t="s">
        <v>17530</v>
      </c>
      <c r="B5172">
        <v>17108658</v>
      </c>
      <c r="C5172">
        <v>17108809</v>
      </c>
      <c r="D5172">
        <v>152</v>
      </c>
      <c r="E5172" t="s">
        <v>17609</v>
      </c>
      <c r="F5172">
        <v>16</v>
      </c>
      <c r="G5172" t="s">
        <v>17610</v>
      </c>
      <c r="H5172" t="s">
        <v>34617</v>
      </c>
      <c r="I5172">
        <v>22</v>
      </c>
      <c r="J5172">
        <v>17097061</v>
      </c>
      <c r="K5172">
        <v>17104768</v>
      </c>
      <c r="L5172">
        <v>7708</v>
      </c>
      <c r="M5172">
        <v>1</v>
      </c>
      <c r="N5172">
        <v>23765</v>
      </c>
      <c r="O5172" t="s">
        <v>17611</v>
      </c>
      <c r="P5172">
        <v>11597</v>
      </c>
      <c r="Q5172" t="s">
        <v>17612</v>
      </c>
      <c r="R5172" t="s">
        <v>17613</v>
      </c>
      <c r="S5172" t="s">
        <v>34618</v>
      </c>
      <c r="T5172">
        <v>0.152084254673993</v>
      </c>
      <c r="U5172">
        <v>0.603102917160658</v>
      </c>
      <c r="V5172">
        <v>24.563138844497601</v>
      </c>
      <c r="W5172">
        <v>0.94541066367716797</v>
      </c>
      <c r="X5172">
        <v>0.95159051474143896</v>
      </c>
      <c r="Y5172">
        <v>-0.39636501838052302</v>
      </c>
      <c r="Z5172">
        <v>0.306975110376564</v>
      </c>
      <c r="AA5172">
        <v>0.72610664078822296</v>
      </c>
      <c r="AB5172">
        <v>23.599664775813999</v>
      </c>
      <c r="AC5172">
        <v>0.71753805159658501</v>
      </c>
      <c r="AD5172">
        <v>0.87989882095915395</v>
      </c>
      <c r="AE5172">
        <v>-1.3963648749948101</v>
      </c>
      <c r="AF5172">
        <v>4.6407610929182198E-2</v>
      </c>
      <c r="AG5172">
        <v>0.476038960109122</v>
      </c>
      <c r="AH5172">
        <v>24.563138844497601</v>
      </c>
      <c r="AI5172">
        <v>0.59609816080359102</v>
      </c>
      <c r="AJ5172">
        <v>0.78121606160956403</v>
      </c>
      <c r="AK5172">
        <v>0.47239035834715698</v>
      </c>
    </row>
    <row r="5173" spans="1:37" x14ac:dyDescent="0.2">
      <c r="A5173" t="s">
        <v>17530</v>
      </c>
      <c r="B5173">
        <v>17109032</v>
      </c>
      <c r="C5173">
        <v>17109330</v>
      </c>
      <c r="D5173">
        <v>299</v>
      </c>
      <c r="E5173" t="s">
        <v>17614</v>
      </c>
      <c r="F5173">
        <v>21</v>
      </c>
      <c r="G5173" t="s">
        <v>17615</v>
      </c>
      <c r="H5173" t="s">
        <v>34617</v>
      </c>
      <c r="I5173">
        <v>22</v>
      </c>
      <c r="J5173">
        <v>17097061</v>
      </c>
      <c r="K5173">
        <v>17104768</v>
      </c>
      <c r="L5173">
        <v>7708</v>
      </c>
      <c r="M5173">
        <v>1</v>
      </c>
      <c r="N5173">
        <v>23765</v>
      </c>
      <c r="O5173" t="s">
        <v>17611</v>
      </c>
      <c r="P5173">
        <v>11971</v>
      </c>
      <c r="Q5173" t="s">
        <v>17612</v>
      </c>
      <c r="R5173" t="s">
        <v>17613</v>
      </c>
      <c r="S5173" t="s">
        <v>34618</v>
      </c>
      <c r="T5173">
        <v>0.152084254673993</v>
      </c>
      <c r="U5173">
        <v>0.603102917160658</v>
      </c>
      <c r="V5173">
        <v>24.563138844497601</v>
      </c>
      <c r="W5173">
        <v>0.94541066367716797</v>
      </c>
      <c r="X5173">
        <v>0.95159051474143896</v>
      </c>
      <c r="Y5173">
        <v>-0.39636501838052302</v>
      </c>
      <c r="Z5173">
        <v>0.306975110376564</v>
      </c>
      <c r="AA5173">
        <v>0.72610664078822296</v>
      </c>
      <c r="AB5173">
        <v>23.599664775813999</v>
      </c>
      <c r="AC5173">
        <v>0.71753805159658501</v>
      </c>
      <c r="AD5173">
        <v>0.87989882095915395</v>
      </c>
      <c r="AE5173">
        <v>-1.3963648749948101</v>
      </c>
      <c r="AF5173">
        <v>4.6407610929182198E-2</v>
      </c>
      <c r="AG5173">
        <v>0.476038960109122</v>
      </c>
      <c r="AH5173">
        <v>24.563138844497601</v>
      </c>
      <c r="AI5173">
        <v>0.59609816080359102</v>
      </c>
      <c r="AJ5173">
        <v>0.78121606160956403</v>
      </c>
      <c r="AK5173">
        <v>0.47239035834715698</v>
      </c>
    </row>
    <row r="5174" spans="1:37" x14ac:dyDescent="0.2">
      <c r="A5174" t="s">
        <v>17530</v>
      </c>
      <c r="B5174">
        <v>17110602</v>
      </c>
      <c r="C5174">
        <v>17110769</v>
      </c>
      <c r="D5174">
        <v>168</v>
      </c>
      <c r="E5174" t="s">
        <v>17616</v>
      </c>
      <c r="F5174">
        <v>2</v>
      </c>
      <c r="G5174" t="s">
        <v>17617</v>
      </c>
      <c r="H5174" t="s">
        <v>31003</v>
      </c>
      <c r="I5174">
        <v>22</v>
      </c>
      <c r="J5174">
        <v>17116297</v>
      </c>
      <c r="K5174">
        <v>17121360</v>
      </c>
      <c r="L5174">
        <v>5064</v>
      </c>
      <c r="M5174">
        <v>2</v>
      </c>
      <c r="N5174">
        <v>27439</v>
      </c>
      <c r="O5174" t="s">
        <v>17618</v>
      </c>
      <c r="P5174">
        <v>10591</v>
      </c>
      <c r="Q5174" t="s">
        <v>17619</v>
      </c>
      <c r="R5174" t="s">
        <v>17620</v>
      </c>
      <c r="S5174" t="s">
        <v>34619</v>
      </c>
      <c r="T5174">
        <v>0.17308923567461099</v>
      </c>
      <c r="U5174">
        <v>0.603102917160658</v>
      </c>
      <c r="V5174">
        <v>-24.833664086893201</v>
      </c>
      <c r="W5174">
        <v>0.20525741147413201</v>
      </c>
      <c r="X5174">
        <v>0.704072456322962</v>
      </c>
      <c r="Y5174">
        <v>-24.682542515295999</v>
      </c>
      <c r="Z5174">
        <v>0.50730577232210405</v>
      </c>
      <c r="AA5174">
        <v>0.84521697243271998</v>
      </c>
      <c r="AB5174">
        <v>-1.0769876885509799</v>
      </c>
      <c r="AC5174">
        <v>0.615069744472027</v>
      </c>
      <c r="AD5174">
        <v>0.87989882095915395</v>
      </c>
      <c r="AE5174">
        <v>-0.86613935869993497</v>
      </c>
      <c r="AF5174">
        <v>0.15203231574161999</v>
      </c>
      <c r="AG5174">
        <v>0.68151250837662902</v>
      </c>
      <c r="AH5174">
        <v>-24.8150302657487</v>
      </c>
      <c r="AI5174">
        <v>0.17351581260912399</v>
      </c>
      <c r="AJ5174">
        <v>0.78121606160956403</v>
      </c>
      <c r="AK5174">
        <v>-24.7446409403011</v>
      </c>
    </row>
    <row r="5175" spans="1:37" x14ac:dyDescent="0.2">
      <c r="A5175" t="s">
        <v>17530</v>
      </c>
      <c r="B5175">
        <v>17841871</v>
      </c>
      <c r="C5175">
        <v>17842038</v>
      </c>
      <c r="D5175">
        <v>168</v>
      </c>
      <c r="E5175" t="s">
        <v>17621</v>
      </c>
      <c r="F5175">
        <v>10</v>
      </c>
      <c r="G5175" t="s">
        <v>17622</v>
      </c>
      <c r="H5175" t="s">
        <v>31003</v>
      </c>
      <c r="I5175">
        <v>22</v>
      </c>
      <c r="J5175">
        <v>17819022</v>
      </c>
      <c r="K5175">
        <v>17832000</v>
      </c>
      <c r="L5175">
        <v>12979</v>
      </c>
      <c r="M5175">
        <v>2</v>
      </c>
      <c r="N5175">
        <v>57553</v>
      </c>
      <c r="O5175" t="s">
        <v>17623</v>
      </c>
      <c r="P5175">
        <v>-9871</v>
      </c>
      <c r="Q5175" t="s">
        <v>17624</v>
      </c>
      <c r="R5175" t="s">
        <v>17625</v>
      </c>
      <c r="S5175" t="s">
        <v>34620</v>
      </c>
      <c r="T5175">
        <v>0.97213403838398904</v>
      </c>
      <c r="U5175">
        <v>1</v>
      </c>
      <c r="V5175">
        <v>2.78108322836247</v>
      </c>
      <c r="W5175">
        <v>0.38920677604595899</v>
      </c>
      <c r="X5175">
        <v>0.704072456322962</v>
      </c>
      <c r="Y5175">
        <v>-20.7456150993325</v>
      </c>
      <c r="Z5175">
        <v>0.69013698642955401</v>
      </c>
      <c r="AA5175">
        <v>0.84521697243271998</v>
      </c>
      <c r="AB5175">
        <v>1.8176092079370201</v>
      </c>
      <c r="AC5175">
        <v>0.75388744886274095</v>
      </c>
      <c r="AD5175">
        <v>0.87989882095915395</v>
      </c>
      <c r="AE5175">
        <v>1.98632836982898</v>
      </c>
      <c r="AF5175">
        <v>0.61410715005536498</v>
      </c>
      <c r="AG5175">
        <v>0.80674443595273604</v>
      </c>
      <c r="AH5175">
        <v>3.71069322259891</v>
      </c>
      <c r="AI5175">
        <v>0.35038410267202102</v>
      </c>
      <c r="AJ5175">
        <v>0.78121606160956403</v>
      </c>
      <c r="AK5175">
        <v>-22.792641323330798</v>
      </c>
    </row>
    <row r="5176" spans="1:37" x14ac:dyDescent="0.2">
      <c r="A5176" t="s">
        <v>17530</v>
      </c>
      <c r="B5176">
        <v>17842038</v>
      </c>
      <c r="C5176">
        <v>17842205</v>
      </c>
      <c r="D5176">
        <v>168</v>
      </c>
      <c r="E5176" t="s">
        <v>17626</v>
      </c>
      <c r="F5176">
        <v>2</v>
      </c>
      <c r="G5176" t="s">
        <v>17627</v>
      </c>
      <c r="H5176" t="s">
        <v>34621</v>
      </c>
      <c r="I5176">
        <v>22</v>
      </c>
      <c r="J5176">
        <v>17819022</v>
      </c>
      <c r="K5176">
        <v>17832000</v>
      </c>
      <c r="L5176">
        <v>12979</v>
      </c>
      <c r="M5176">
        <v>2</v>
      </c>
      <c r="N5176">
        <v>57553</v>
      </c>
      <c r="O5176" t="s">
        <v>17623</v>
      </c>
      <c r="P5176">
        <v>-10038</v>
      </c>
      <c r="Q5176" t="s">
        <v>17624</v>
      </c>
      <c r="R5176" t="s">
        <v>17625</v>
      </c>
      <c r="S5176" t="s">
        <v>34620</v>
      </c>
      <c r="T5176">
        <v>0.97213403838398904</v>
      </c>
      <c r="U5176">
        <v>1</v>
      </c>
      <c r="V5176">
        <v>2.78108322836247</v>
      </c>
      <c r="W5176">
        <v>0.38920677604595899</v>
      </c>
      <c r="X5176">
        <v>0.704072456322962</v>
      </c>
      <c r="Y5176">
        <v>-20.7456150993325</v>
      </c>
      <c r="Z5176">
        <v>0.69013698642955401</v>
      </c>
      <c r="AA5176">
        <v>0.84521697243271998</v>
      </c>
      <c r="AB5176">
        <v>1.8176092079370201</v>
      </c>
      <c r="AC5176">
        <v>0.75388744886274095</v>
      </c>
      <c r="AD5176">
        <v>0.87989882095915395</v>
      </c>
      <c r="AE5176">
        <v>1.98632836982898</v>
      </c>
      <c r="AF5176">
        <v>0.61410715005536498</v>
      </c>
      <c r="AG5176">
        <v>0.80674443595273604</v>
      </c>
      <c r="AH5176">
        <v>3.71069322259891</v>
      </c>
      <c r="AI5176">
        <v>0.35038410267202102</v>
      </c>
      <c r="AJ5176">
        <v>0.78121606160956403</v>
      </c>
      <c r="AK5176">
        <v>-22.792641323330798</v>
      </c>
    </row>
    <row r="5177" spans="1:37" x14ac:dyDescent="0.2">
      <c r="A5177" t="s">
        <v>17530</v>
      </c>
      <c r="B5177">
        <v>17845962</v>
      </c>
      <c r="C5177">
        <v>17846252</v>
      </c>
      <c r="D5177">
        <v>291</v>
      </c>
      <c r="E5177" t="s">
        <v>17628</v>
      </c>
      <c r="F5177">
        <v>3</v>
      </c>
      <c r="G5177" t="s">
        <v>17629</v>
      </c>
      <c r="H5177" t="s">
        <v>34622</v>
      </c>
      <c r="I5177">
        <v>22</v>
      </c>
      <c r="J5177">
        <v>17819022</v>
      </c>
      <c r="K5177">
        <v>17832000</v>
      </c>
      <c r="L5177">
        <v>12979</v>
      </c>
      <c r="M5177">
        <v>2</v>
      </c>
      <c r="N5177">
        <v>57553</v>
      </c>
      <c r="O5177" t="s">
        <v>17623</v>
      </c>
      <c r="P5177">
        <v>-13962</v>
      </c>
      <c r="Q5177" t="s">
        <v>17624</v>
      </c>
      <c r="R5177" t="s">
        <v>17625</v>
      </c>
      <c r="S5177" t="s">
        <v>34620</v>
      </c>
      <c r="T5177">
        <v>0.152084254673993</v>
      </c>
      <c r="U5177">
        <v>0.603102917160658</v>
      </c>
      <c r="V5177">
        <v>25.431612064740499</v>
      </c>
      <c r="W5177">
        <v>0.20525741147413201</v>
      </c>
      <c r="X5177">
        <v>0.704072456322962</v>
      </c>
      <c r="Y5177">
        <v>-25.229978208352598</v>
      </c>
      <c r="Z5177">
        <v>0.306975110376564</v>
      </c>
      <c r="AA5177">
        <v>0.72610664078822296</v>
      </c>
      <c r="AB5177">
        <v>24.468137971050101</v>
      </c>
      <c r="AC5177">
        <v>7.0489011448141195E-2</v>
      </c>
      <c r="AD5177">
        <v>0.57684129297949804</v>
      </c>
      <c r="AE5177">
        <v>-25.229978208352598</v>
      </c>
      <c r="AF5177">
        <v>4.6407610929182198E-2</v>
      </c>
      <c r="AG5177">
        <v>0.476038960109122</v>
      </c>
      <c r="AH5177">
        <v>25.431612064740499</v>
      </c>
      <c r="AI5177">
        <v>0.35038410267202102</v>
      </c>
      <c r="AJ5177">
        <v>0.78121606160956403</v>
      </c>
      <c r="AK5177">
        <v>-24.361222771915301</v>
      </c>
    </row>
    <row r="5178" spans="1:37" x14ac:dyDescent="0.2">
      <c r="A5178" t="s">
        <v>17530</v>
      </c>
      <c r="B5178">
        <v>18053189</v>
      </c>
      <c r="C5178">
        <v>18053353</v>
      </c>
      <c r="D5178">
        <v>165</v>
      </c>
      <c r="E5178" t="s">
        <v>17630</v>
      </c>
      <c r="F5178">
        <v>2</v>
      </c>
      <c r="G5178" t="s">
        <v>17631</v>
      </c>
      <c r="H5178" t="s">
        <v>31000</v>
      </c>
      <c r="I5178">
        <v>22</v>
      </c>
      <c r="J5178">
        <v>18029385</v>
      </c>
      <c r="K5178">
        <v>18037970</v>
      </c>
      <c r="L5178">
        <v>8586</v>
      </c>
      <c r="M5178">
        <v>1</v>
      </c>
      <c r="N5178">
        <v>100192420</v>
      </c>
      <c r="O5178" t="s">
        <v>17632</v>
      </c>
      <c r="P5178">
        <v>23804</v>
      </c>
      <c r="Q5178" t="s">
        <v>17633</v>
      </c>
      <c r="R5178" t="s">
        <v>17634</v>
      </c>
      <c r="S5178" t="s">
        <v>34623</v>
      </c>
      <c r="T5178">
        <v>0.97213403838398904</v>
      </c>
      <c r="U5178">
        <v>1</v>
      </c>
      <c r="V5178">
        <v>2.4452182518602701</v>
      </c>
      <c r="W5178">
        <v>0.38920677604595899</v>
      </c>
      <c r="X5178">
        <v>0.704072456322962</v>
      </c>
      <c r="Y5178">
        <v>-23.7717889232845</v>
      </c>
      <c r="Z5178">
        <v>0.93459220503170903</v>
      </c>
      <c r="AA5178">
        <v>0.99919698600769702</v>
      </c>
      <c r="AB5178">
        <v>3.0011040246568901</v>
      </c>
      <c r="AC5178">
        <v>0.92091778829119397</v>
      </c>
      <c r="AD5178">
        <v>0.94068432309766403</v>
      </c>
      <c r="AE5178">
        <v>-1.3704568067965801</v>
      </c>
      <c r="AF5178">
        <v>1</v>
      </c>
      <c r="AG5178">
        <v>1</v>
      </c>
      <c r="AH5178">
        <v>-4.2250372814972598E-2</v>
      </c>
      <c r="AI5178">
        <v>0.24456414000292601</v>
      </c>
      <c r="AJ5178">
        <v>0.78121606160956403</v>
      </c>
      <c r="AK5178">
        <v>-23.615857414166602</v>
      </c>
    </row>
    <row r="5179" spans="1:37" x14ac:dyDescent="0.2">
      <c r="A5179" t="s">
        <v>17530</v>
      </c>
      <c r="B5179">
        <v>18053353</v>
      </c>
      <c r="C5179">
        <v>18053517</v>
      </c>
      <c r="D5179">
        <v>165</v>
      </c>
      <c r="E5179" t="s">
        <v>17635</v>
      </c>
      <c r="F5179">
        <v>14</v>
      </c>
      <c r="G5179" t="s">
        <v>17636</v>
      </c>
      <c r="H5179" t="s">
        <v>31000</v>
      </c>
      <c r="I5179">
        <v>22</v>
      </c>
      <c r="J5179">
        <v>18029385</v>
      </c>
      <c r="K5179">
        <v>18037970</v>
      </c>
      <c r="L5179">
        <v>8586</v>
      </c>
      <c r="M5179">
        <v>1</v>
      </c>
      <c r="N5179">
        <v>100192420</v>
      </c>
      <c r="O5179" t="s">
        <v>17632</v>
      </c>
      <c r="P5179">
        <v>23968</v>
      </c>
      <c r="Q5179" t="s">
        <v>17633</v>
      </c>
      <c r="R5179" t="s">
        <v>17634</v>
      </c>
      <c r="S5179" t="s">
        <v>34623</v>
      </c>
      <c r="T5179">
        <v>0.97213403838398904</v>
      </c>
      <c r="U5179">
        <v>1</v>
      </c>
      <c r="V5179">
        <v>2.4452182518602701</v>
      </c>
      <c r="W5179">
        <v>0.38920677604595899</v>
      </c>
      <c r="X5179">
        <v>0.704072456322962</v>
      </c>
      <c r="Y5179">
        <v>-23.7717889232845</v>
      </c>
      <c r="Z5179">
        <v>0.93459220503170903</v>
      </c>
      <c r="AA5179">
        <v>0.99919698600769702</v>
      </c>
      <c r="AB5179">
        <v>3.0011040246568901</v>
      </c>
      <c r="AC5179">
        <v>0.92091778829119397</v>
      </c>
      <c r="AD5179">
        <v>0.94068432309766403</v>
      </c>
      <c r="AE5179">
        <v>-1.3704568067965801</v>
      </c>
      <c r="AF5179">
        <v>1</v>
      </c>
      <c r="AG5179">
        <v>1</v>
      </c>
      <c r="AH5179">
        <v>-4.2250372814972598E-2</v>
      </c>
      <c r="AI5179">
        <v>0.24456414000292601</v>
      </c>
      <c r="AJ5179">
        <v>0.78121606160956403</v>
      </c>
      <c r="AK5179">
        <v>-23.615857414166602</v>
      </c>
    </row>
    <row r="5180" spans="1:37" x14ac:dyDescent="0.2">
      <c r="A5180" t="s">
        <v>17530</v>
      </c>
      <c r="B5180">
        <v>18058852</v>
      </c>
      <c r="C5180">
        <v>18059003</v>
      </c>
      <c r="D5180">
        <v>152</v>
      </c>
      <c r="E5180" t="s">
        <v>17637</v>
      </c>
      <c r="F5180">
        <v>3</v>
      </c>
      <c r="G5180" t="s">
        <v>17638</v>
      </c>
      <c r="H5180" t="s">
        <v>31000</v>
      </c>
      <c r="I5180">
        <v>22</v>
      </c>
      <c r="J5180">
        <v>18077923</v>
      </c>
      <c r="K5180">
        <v>18105396</v>
      </c>
      <c r="L5180">
        <v>27474</v>
      </c>
      <c r="M5180">
        <v>1</v>
      </c>
      <c r="N5180">
        <v>55670</v>
      </c>
      <c r="O5180" t="s">
        <v>17639</v>
      </c>
      <c r="P5180">
        <v>-18920</v>
      </c>
      <c r="Q5180" t="s">
        <v>17640</v>
      </c>
      <c r="R5180" t="s">
        <v>17641</v>
      </c>
      <c r="S5180" t="s">
        <v>34624</v>
      </c>
      <c r="T5180">
        <v>0.97213403838398904</v>
      </c>
      <c r="U5180">
        <v>1</v>
      </c>
      <c r="V5180">
        <v>0.45726667723443298</v>
      </c>
      <c r="W5180">
        <v>0.20525741147413201</v>
      </c>
      <c r="X5180">
        <v>0.704072456322962</v>
      </c>
      <c r="Y5180">
        <v>-22.893255202404202</v>
      </c>
      <c r="Z5180">
        <v>0.69013698642955401</v>
      </c>
      <c r="AA5180">
        <v>0.84521697243271998</v>
      </c>
      <c r="AB5180">
        <v>-0.50620717675830096</v>
      </c>
      <c r="AC5180">
        <v>7.0489011448141195E-2</v>
      </c>
      <c r="AD5180">
        <v>0.57684129297949804</v>
      </c>
      <c r="AE5180">
        <v>-22.893255202404202</v>
      </c>
      <c r="AF5180">
        <v>0.61410715005536498</v>
      </c>
      <c r="AG5180">
        <v>0.80674443595273604</v>
      </c>
      <c r="AH5180">
        <v>1.38687699632513</v>
      </c>
      <c r="AI5180">
        <v>0.35038410267202102</v>
      </c>
      <c r="AJ5180">
        <v>0.78121606160956403</v>
      </c>
      <c r="AK5180">
        <v>-22.024499888665598</v>
      </c>
    </row>
    <row r="5181" spans="1:37" x14ac:dyDescent="0.2">
      <c r="A5181" t="s">
        <v>17530</v>
      </c>
      <c r="B5181">
        <v>18220692</v>
      </c>
      <c r="C5181">
        <v>18220859</v>
      </c>
      <c r="D5181">
        <v>168</v>
      </c>
      <c r="E5181" t="s">
        <v>17642</v>
      </c>
      <c r="F5181">
        <v>9</v>
      </c>
      <c r="G5181" t="s">
        <v>17643</v>
      </c>
      <c r="H5181" t="s">
        <v>31000</v>
      </c>
      <c r="I5181">
        <v>22</v>
      </c>
      <c r="J5181">
        <v>18178038</v>
      </c>
      <c r="K5181">
        <v>18205915</v>
      </c>
      <c r="L5181">
        <v>27878</v>
      </c>
      <c r="M5181">
        <v>2</v>
      </c>
      <c r="N5181">
        <v>100996415</v>
      </c>
      <c r="O5181" t="s">
        <v>17644</v>
      </c>
      <c r="P5181">
        <v>-14777</v>
      </c>
      <c r="Q5181" t="s">
        <v>40</v>
      </c>
      <c r="R5181" t="s">
        <v>17645</v>
      </c>
      <c r="S5181" t="s">
        <v>34625</v>
      </c>
      <c r="T5181">
        <v>1</v>
      </c>
      <c r="U5181">
        <v>1</v>
      </c>
      <c r="V5181">
        <v>-0.385355020506777</v>
      </c>
      <c r="W5181" t="s">
        <v>40</v>
      </c>
      <c r="X5181" t="s">
        <v>40</v>
      </c>
      <c r="Y5181">
        <v>0</v>
      </c>
      <c r="Z5181">
        <v>0.65379035313853895</v>
      </c>
      <c r="AA5181">
        <v>0.84521697243271998</v>
      </c>
      <c r="AB5181">
        <v>-1.34882900449918</v>
      </c>
      <c r="AC5181">
        <v>0.27780950890804001</v>
      </c>
      <c r="AD5181">
        <v>0.68253123924728298</v>
      </c>
      <c r="AE5181">
        <v>23.542810568658101</v>
      </c>
      <c r="AF5181">
        <v>0.64997455747578503</v>
      </c>
      <c r="AG5181">
        <v>0.80674443595273604</v>
      </c>
      <c r="AH5181">
        <v>0.54425554953585198</v>
      </c>
      <c r="AI5181">
        <v>0.35038410267202102</v>
      </c>
      <c r="AJ5181">
        <v>0.78121606160956403</v>
      </c>
      <c r="AK5181">
        <v>-23.398420671749701</v>
      </c>
    </row>
    <row r="5182" spans="1:37" x14ac:dyDescent="0.2">
      <c r="A5182" t="s">
        <v>17530</v>
      </c>
      <c r="B5182">
        <v>18400581</v>
      </c>
      <c r="C5182">
        <v>18400723</v>
      </c>
      <c r="D5182">
        <v>143</v>
      </c>
      <c r="E5182" t="s">
        <v>17646</v>
      </c>
      <c r="F5182">
        <v>5</v>
      </c>
      <c r="G5182" t="s">
        <v>17647</v>
      </c>
      <c r="H5182" t="s">
        <v>34626</v>
      </c>
      <c r="I5182">
        <v>22</v>
      </c>
      <c r="J5182">
        <v>18370666</v>
      </c>
      <c r="K5182">
        <v>18391105</v>
      </c>
      <c r="L5182">
        <v>20440</v>
      </c>
      <c r="M5182">
        <v>2</v>
      </c>
      <c r="N5182">
        <v>729461</v>
      </c>
      <c r="O5182" t="s">
        <v>17648</v>
      </c>
      <c r="P5182">
        <v>-9476</v>
      </c>
      <c r="Q5182" t="s">
        <v>17649</v>
      </c>
      <c r="R5182" t="s">
        <v>17650</v>
      </c>
      <c r="S5182" t="s">
        <v>34627</v>
      </c>
      <c r="T5182">
        <v>1</v>
      </c>
      <c r="U5182">
        <v>1</v>
      </c>
      <c r="V5182">
        <v>-0.30587396354414398</v>
      </c>
      <c r="W5182">
        <v>0.20525741147413201</v>
      </c>
      <c r="X5182">
        <v>0.704072456322962</v>
      </c>
      <c r="Y5182">
        <v>-24.0959494548779</v>
      </c>
      <c r="Z5182">
        <v>0.65379035313853895</v>
      </c>
      <c r="AA5182">
        <v>0.84521697243271998</v>
      </c>
      <c r="AB5182">
        <v>-1.2693479347827801</v>
      </c>
      <c r="AC5182">
        <v>7.0489011448141195E-2</v>
      </c>
      <c r="AD5182">
        <v>0.57684129297949804</v>
      </c>
      <c r="AE5182">
        <v>-24.0959494548779</v>
      </c>
      <c r="AF5182">
        <v>0.64997455747578503</v>
      </c>
      <c r="AG5182">
        <v>0.80674443595273604</v>
      </c>
      <c r="AH5182">
        <v>0.62373659089179401</v>
      </c>
      <c r="AI5182">
        <v>0.35038410267202102</v>
      </c>
      <c r="AJ5182">
        <v>0.78121606160956403</v>
      </c>
      <c r="AK5182">
        <v>-23.227194054621801</v>
      </c>
    </row>
    <row r="5183" spans="1:37" x14ac:dyDescent="0.2">
      <c r="A5183" t="s">
        <v>17530</v>
      </c>
      <c r="B5183">
        <v>18400723</v>
      </c>
      <c r="C5183">
        <v>18400865</v>
      </c>
      <c r="D5183">
        <v>143</v>
      </c>
      <c r="E5183" t="s">
        <v>17651</v>
      </c>
      <c r="F5183">
        <v>6</v>
      </c>
      <c r="G5183" t="s">
        <v>17652</v>
      </c>
      <c r="H5183" t="s">
        <v>34626</v>
      </c>
      <c r="I5183">
        <v>22</v>
      </c>
      <c r="J5183">
        <v>18370666</v>
      </c>
      <c r="K5183">
        <v>18391105</v>
      </c>
      <c r="L5183">
        <v>20440</v>
      </c>
      <c r="M5183">
        <v>2</v>
      </c>
      <c r="N5183">
        <v>729461</v>
      </c>
      <c r="O5183" t="s">
        <v>17648</v>
      </c>
      <c r="P5183">
        <v>-9618</v>
      </c>
      <c r="Q5183" t="s">
        <v>17649</v>
      </c>
      <c r="R5183" t="s">
        <v>17650</v>
      </c>
      <c r="S5183" t="s">
        <v>34627</v>
      </c>
      <c r="T5183">
        <v>1</v>
      </c>
      <c r="U5183">
        <v>1</v>
      </c>
      <c r="V5183">
        <v>-0.457877051270211</v>
      </c>
      <c r="W5183">
        <v>0.20525741147413201</v>
      </c>
      <c r="X5183">
        <v>0.704072456322962</v>
      </c>
      <c r="Y5183">
        <v>-24.4467988296751</v>
      </c>
      <c r="Z5183">
        <v>0.65379035313853895</v>
      </c>
      <c r="AA5183">
        <v>0.84521697243271998</v>
      </c>
      <c r="AB5183">
        <v>-1.4213510479648901</v>
      </c>
      <c r="AC5183">
        <v>7.0489011448141195E-2</v>
      </c>
      <c r="AD5183">
        <v>0.57684129297949804</v>
      </c>
      <c r="AE5183">
        <v>-24.4467988296751</v>
      </c>
      <c r="AF5183">
        <v>0.64997455747578503</v>
      </c>
      <c r="AG5183">
        <v>0.80674443595273604</v>
      </c>
      <c r="AH5183">
        <v>0.471733532583889</v>
      </c>
      <c r="AI5183">
        <v>0.35038410267202102</v>
      </c>
      <c r="AJ5183">
        <v>0.78121606160956403</v>
      </c>
      <c r="AK5183">
        <v>-23.5780434150705</v>
      </c>
    </row>
    <row r="5184" spans="1:37" x14ac:dyDescent="0.2">
      <c r="A5184" t="s">
        <v>17530</v>
      </c>
      <c r="B5184">
        <v>18400897</v>
      </c>
      <c r="C5184">
        <v>18401196</v>
      </c>
      <c r="D5184">
        <v>300</v>
      </c>
      <c r="E5184" t="s">
        <v>17653</v>
      </c>
      <c r="F5184">
        <v>15</v>
      </c>
      <c r="G5184" t="s">
        <v>17654</v>
      </c>
      <c r="H5184" t="s">
        <v>34626</v>
      </c>
      <c r="I5184">
        <v>22</v>
      </c>
      <c r="J5184">
        <v>18370666</v>
      </c>
      <c r="K5184">
        <v>18391105</v>
      </c>
      <c r="L5184">
        <v>20440</v>
      </c>
      <c r="M5184">
        <v>2</v>
      </c>
      <c r="N5184">
        <v>729461</v>
      </c>
      <c r="O5184" t="s">
        <v>17648</v>
      </c>
      <c r="P5184">
        <v>-9792</v>
      </c>
      <c r="Q5184" t="s">
        <v>17649</v>
      </c>
      <c r="R5184" t="s">
        <v>17650</v>
      </c>
      <c r="S5184" t="s">
        <v>34627</v>
      </c>
      <c r="T5184">
        <v>1</v>
      </c>
      <c r="U5184">
        <v>1</v>
      </c>
      <c r="V5184">
        <v>-0.457877051270211</v>
      </c>
      <c r="W5184">
        <v>0.20525741147413201</v>
      </c>
      <c r="X5184">
        <v>0.704072456322962</v>
      </c>
      <c r="Y5184">
        <v>-24.4467988296751</v>
      </c>
      <c r="Z5184">
        <v>0.65379035313853895</v>
      </c>
      <c r="AA5184">
        <v>0.84521697243271998</v>
      </c>
      <c r="AB5184">
        <v>-1.4213510479648901</v>
      </c>
      <c r="AC5184">
        <v>7.0489011448141195E-2</v>
      </c>
      <c r="AD5184">
        <v>0.57684129297949804</v>
      </c>
      <c r="AE5184">
        <v>-24.4467988296751</v>
      </c>
      <c r="AF5184">
        <v>0.64997455747578503</v>
      </c>
      <c r="AG5184">
        <v>0.80674443595273604</v>
      </c>
      <c r="AH5184">
        <v>0.471733532583889</v>
      </c>
      <c r="AI5184">
        <v>0.35038410267202102</v>
      </c>
      <c r="AJ5184">
        <v>0.78121606160956403</v>
      </c>
      <c r="AK5184">
        <v>-23.5780434150705</v>
      </c>
    </row>
    <row r="5185" spans="1:37" x14ac:dyDescent="0.2">
      <c r="A5185" t="s">
        <v>17530</v>
      </c>
      <c r="B5185">
        <v>18553127</v>
      </c>
      <c r="C5185">
        <v>18553281</v>
      </c>
      <c r="D5185">
        <v>155</v>
      </c>
      <c r="E5185" t="s">
        <v>17655</v>
      </c>
      <c r="F5185">
        <v>3</v>
      </c>
      <c r="G5185" t="s">
        <v>17656</v>
      </c>
      <c r="H5185" t="s">
        <v>30987</v>
      </c>
      <c r="I5185">
        <v>22</v>
      </c>
      <c r="J5185">
        <v>18533656</v>
      </c>
      <c r="K5185">
        <v>18552527</v>
      </c>
      <c r="L5185">
        <v>18872</v>
      </c>
      <c r="M5185">
        <v>2</v>
      </c>
      <c r="N5185">
        <v>728233</v>
      </c>
      <c r="O5185" t="s">
        <v>17657</v>
      </c>
      <c r="P5185">
        <v>-600</v>
      </c>
      <c r="Q5185" t="s">
        <v>17658</v>
      </c>
      <c r="R5185" t="s">
        <v>17659</v>
      </c>
      <c r="S5185" t="s">
        <v>34628</v>
      </c>
      <c r="T5185">
        <v>0.54421053469192604</v>
      </c>
      <c r="U5185">
        <v>0.80321479550967601</v>
      </c>
      <c r="V5185">
        <v>1.59572936813417</v>
      </c>
      <c r="W5185">
        <v>0.65075386537994595</v>
      </c>
      <c r="X5185">
        <v>0.94119559056004798</v>
      </c>
      <c r="Y5185">
        <v>-2.1215202353157601</v>
      </c>
      <c r="Z5185">
        <v>0.66713806400786302</v>
      </c>
      <c r="AA5185">
        <v>0.84521697243271998</v>
      </c>
      <c r="AB5185">
        <v>1.67648204169023</v>
      </c>
      <c r="AC5185">
        <v>0.615069744472027</v>
      </c>
      <c r="AD5185">
        <v>0.87989882095915395</v>
      </c>
      <c r="AE5185">
        <v>-0.55074805007335104</v>
      </c>
      <c r="AF5185">
        <v>0.50230584886502705</v>
      </c>
      <c r="AG5185">
        <v>0.80674443595273604</v>
      </c>
      <c r="AH5185">
        <v>0.50465432674188404</v>
      </c>
      <c r="AI5185">
        <v>0.75770813086964806</v>
      </c>
      <c r="AJ5185">
        <v>0.91200148566411499</v>
      </c>
      <c r="AK5185">
        <v>-2.20736643800858</v>
      </c>
    </row>
    <row r="5186" spans="1:37" x14ac:dyDescent="0.2">
      <c r="A5186" t="s">
        <v>17530</v>
      </c>
      <c r="B5186">
        <v>18553281</v>
      </c>
      <c r="C5186">
        <v>18553435</v>
      </c>
      <c r="D5186">
        <v>155</v>
      </c>
      <c r="E5186" t="s">
        <v>17660</v>
      </c>
      <c r="F5186">
        <v>9</v>
      </c>
      <c r="G5186" t="s">
        <v>17661</v>
      </c>
      <c r="H5186" t="s">
        <v>30987</v>
      </c>
      <c r="I5186">
        <v>22</v>
      </c>
      <c r="J5186">
        <v>18533656</v>
      </c>
      <c r="K5186">
        <v>18552527</v>
      </c>
      <c r="L5186">
        <v>18872</v>
      </c>
      <c r="M5186">
        <v>2</v>
      </c>
      <c r="N5186">
        <v>728233</v>
      </c>
      <c r="O5186" t="s">
        <v>17657</v>
      </c>
      <c r="P5186">
        <v>-754</v>
      </c>
      <c r="Q5186" t="s">
        <v>17658</v>
      </c>
      <c r="R5186" t="s">
        <v>17659</v>
      </c>
      <c r="S5186" t="s">
        <v>34628</v>
      </c>
      <c r="T5186">
        <v>0.54421053469192604</v>
      </c>
      <c r="U5186">
        <v>0.80321479550967601</v>
      </c>
      <c r="V5186">
        <v>1.7163795883915101</v>
      </c>
      <c r="W5186">
        <v>0.65075386537994595</v>
      </c>
      <c r="X5186">
        <v>0.94119559056004798</v>
      </c>
      <c r="Y5186">
        <v>-2.22857205771985</v>
      </c>
      <c r="Z5186">
        <v>0.66713806400786302</v>
      </c>
      <c r="AA5186">
        <v>0.84521697243271998</v>
      </c>
      <c r="AB5186">
        <v>1.73624666963981</v>
      </c>
      <c r="AC5186">
        <v>0.615069744472027</v>
      </c>
      <c r="AD5186">
        <v>0.87989882095915395</v>
      </c>
      <c r="AE5186">
        <v>-0.65779987247743299</v>
      </c>
      <c r="AF5186">
        <v>0.50230584886502705</v>
      </c>
      <c r="AG5186">
        <v>0.80674443595273604</v>
      </c>
      <c r="AH5186">
        <v>0.625304546999227</v>
      </c>
      <c r="AI5186">
        <v>0.75770813086964806</v>
      </c>
      <c r="AJ5186">
        <v>0.91200148566411499</v>
      </c>
      <c r="AK5186">
        <v>-2.2635943851330702</v>
      </c>
    </row>
    <row r="5187" spans="1:37" x14ac:dyDescent="0.2">
      <c r="A5187" t="s">
        <v>17530</v>
      </c>
      <c r="B5187">
        <v>18553435</v>
      </c>
      <c r="C5187">
        <v>18553589</v>
      </c>
      <c r="D5187">
        <v>155</v>
      </c>
      <c r="E5187" t="s">
        <v>17662</v>
      </c>
      <c r="F5187">
        <v>1</v>
      </c>
      <c r="G5187" t="s">
        <v>17663</v>
      </c>
      <c r="H5187" t="s">
        <v>30987</v>
      </c>
      <c r="I5187">
        <v>22</v>
      </c>
      <c r="J5187">
        <v>18533656</v>
      </c>
      <c r="K5187">
        <v>18552527</v>
      </c>
      <c r="L5187">
        <v>18872</v>
      </c>
      <c r="M5187">
        <v>2</v>
      </c>
      <c r="N5187">
        <v>728233</v>
      </c>
      <c r="O5187" t="s">
        <v>17657</v>
      </c>
      <c r="P5187">
        <v>-908</v>
      </c>
      <c r="Q5187" t="s">
        <v>17658</v>
      </c>
      <c r="R5187" t="s">
        <v>17659</v>
      </c>
      <c r="S5187" t="s">
        <v>34628</v>
      </c>
      <c r="T5187">
        <v>0.54421053469192604</v>
      </c>
      <c r="U5187">
        <v>0.80321479550967601</v>
      </c>
      <c r="V5187">
        <v>2.0383076458174898</v>
      </c>
      <c r="W5187">
        <v>0.65075386537994595</v>
      </c>
      <c r="X5187">
        <v>0.94119559056004798</v>
      </c>
      <c r="Y5187">
        <v>-2.14395222923639</v>
      </c>
      <c r="Z5187">
        <v>0.66713806400786302</v>
      </c>
      <c r="AA5187">
        <v>0.84521697243271998</v>
      </c>
      <c r="AB5187">
        <v>2.0581747270658002</v>
      </c>
      <c r="AC5187">
        <v>0.615069744472027</v>
      </c>
      <c r="AD5187">
        <v>0.87989882095915395</v>
      </c>
      <c r="AE5187">
        <v>-0.57318004399397704</v>
      </c>
      <c r="AF5187">
        <v>0.50230584886502705</v>
      </c>
      <c r="AG5187">
        <v>0.80674443595273604</v>
      </c>
      <c r="AH5187">
        <v>0.69822457167513996</v>
      </c>
      <c r="AI5187">
        <v>0.75770813086964806</v>
      </c>
      <c r="AJ5187">
        <v>0.91200148566411499</v>
      </c>
      <c r="AK5187">
        <v>-2.2189845349828099</v>
      </c>
    </row>
    <row r="5188" spans="1:37" x14ac:dyDescent="0.2">
      <c r="A5188" t="s">
        <v>17530</v>
      </c>
      <c r="B5188">
        <v>18587224</v>
      </c>
      <c r="C5188">
        <v>18587374</v>
      </c>
      <c r="D5188">
        <v>151</v>
      </c>
      <c r="E5188" t="s">
        <v>17664</v>
      </c>
      <c r="F5188">
        <v>2</v>
      </c>
      <c r="G5188" t="s">
        <v>17665</v>
      </c>
      <c r="H5188" t="s">
        <v>31000</v>
      </c>
      <c r="I5188">
        <v>22</v>
      </c>
      <c r="J5188">
        <v>18538056</v>
      </c>
      <c r="K5188">
        <v>18577968</v>
      </c>
      <c r="L5188">
        <v>39913</v>
      </c>
      <c r="M5188">
        <v>2</v>
      </c>
      <c r="N5188">
        <v>728233</v>
      </c>
      <c r="O5188" t="s">
        <v>17666</v>
      </c>
      <c r="P5188">
        <v>-9256</v>
      </c>
      <c r="Q5188" t="s">
        <v>17658</v>
      </c>
      <c r="R5188" t="s">
        <v>17659</v>
      </c>
      <c r="S5188" t="s">
        <v>34628</v>
      </c>
      <c r="T5188">
        <v>0.56354823081344896</v>
      </c>
      <c r="U5188">
        <v>0.81214233890638399</v>
      </c>
      <c r="V5188">
        <v>-1.92725934340947</v>
      </c>
      <c r="W5188">
        <v>0.94541066367716797</v>
      </c>
      <c r="X5188">
        <v>0.95159051474143896</v>
      </c>
      <c r="Y5188">
        <v>-0.84689457762088005</v>
      </c>
      <c r="Z5188">
        <v>0.53052895265546796</v>
      </c>
      <c r="AA5188">
        <v>0.84521697243271998</v>
      </c>
      <c r="AB5188">
        <v>-0.85603057279204098</v>
      </c>
      <c r="AC5188">
        <v>0.63966253792798</v>
      </c>
      <c r="AD5188">
        <v>0.87989882095915395</v>
      </c>
      <c r="AE5188">
        <v>-3.53682848244673E-2</v>
      </c>
      <c r="AF5188">
        <v>0.68997179462344205</v>
      </c>
      <c r="AG5188">
        <v>0.83846513202101103</v>
      </c>
      <c r="AH5188">
        <v>-1.8259625332536</v>
      </c>
      <c r="AI5188">
        <v>0.78546927494779295</v>
      </c>
      <c r="AJ5188">
        <v>0.92808185275216604</v>
      </c>
      <c r="AK5188">
        <v>-1.0844034126548201</v>
      </c>
    </row>
    <row r="5189" spans="1:37" x14ac:dyDescent="0.2">
      <c r="A5189" t="s">
        <v>17530</v>
      </c>
      <c r="B5189">
        <v>18587406</v>
      </c>
      <c r="C5189">
        <v>18587582</v>
      </c>
      <c r="D5189">
        <v>177</v>
      </c>
      <c r="E5189" t="s">
        <v>17667</v>
      </c>
      <c r="F5189">
        <v>1</v>
      </c>
      <c r="G5189" t="s">
        <v>17668</v>
      </c>
      <c r="H5189" t="s">
        <v>31000</v>
      </c>
      <c r="I5189">
        <v>22</v>
      </c>
      <c r="J5189">
        <v>18538056</v>
      </c>
      <c r="K5189">
        <v>18577968</v>
      </c>
      <c r="L5189">
        <v>39913</v>
      </c>
      <c r="M5189">
        <v>2</v>
      </c>
      <c r="N5189">
        <v>728233</v>
      </c>
      <c r="O5189" t="s">
        <v>17666</v>
      </c>
      <c r="P5189">
        <v>-9438</v>
      </c>
      <c r="Q5189" t="s">
        <v>17658</v>
      </c>
      <c r="R5189" t="s">
        <v>17659</v>
      </c>
      <c r="S5189" t="s">
        <v>34628</v>
      </c>
      <c r="T5189">
        <v>0.56354823081344896</v>
      </c>
      <c r="U5189">
        <v>0.81214233890638399</v>
      </c>
      <c r="V5189">
        <v>-1.92725934340947</v>
      </c>
      <c r="W5189">
        <v>0.94541066367716797</v>
      </c>
      <c r="X5189">
        <v>0.95159051474143896</v>
      </c>
      <c r="Y5189">
        <v>-0.84689457762088005</v>
      </c>
      <c r="Z5189">
        <v>0.53052895265546796</v>
      </c>
      <c r="AA5189">
        <v>0.84521697243271998</v>
      </c>
      <c r="AB5189">
        <v>-0.85603057279204098</v>
      </c>
      <c r="AC5189">
        <v>0.63966253792798</v>
      </c>
      <c r="AD5189">
        <v>0.87989882095915395</v>
      </c>
      <c r="AE5189">
        <v>-3.53682848244673E-2</v>
      </c>
      <c r="AF5189">
        <v>0.68997179462344205</v>
      </c>
      <c r="AG5189">
        <v>0.83846513202101103</v>
      </c>
      <c r="AH5189">
        <v>-1.8259625332536</v>
      </c>
      <c r="AI5189">
        <v>0.78546927494779295</v>
      </c>
      <c r="AJ5189">
        <v>0.92808185275216604</v>
      </c>
      <c r="AK5189">
        <v>-1.0844034126548201</v>
      </c>
    </row>
    <row r="5190" spans="1:37" x14ac:dyDescent="0.2">
      <c r="A5190" t="s">
        <v>17530</v>
      </c>
      <c r="B5190">
        <v>18608099</v>
      </c>
      <c r="C5190">
        <v>18608284</v>
      </c>
      <c r="D5190">
        <v>186</v>
      </c>
      <c r="E5190" t="s">
        <v>17669</v>
      </c>
      <c r="F5190">
        <v>10</v>
      </c>
      <c r="G5190" t="s">
        <v>17670</v>
      </c>
      <c r="H5190" t="s">
        <v>30999</v>
      </c>
      <c r="I5190">
        <v>22</v>
      </c>
      <c r="J5190">
        <v>18605802</v>
      </c>
      <c r="K5190">
        <v>18606102</v>
      </c>
      <c r="L5190">
        <v>301</v>
      </c>
      <c r="M5190">
        <v>2</v>
      </c>
      <c r="N5190">
        <v>85376</v>
      </c>
      <c r="O5190" t="s">
        <v>17671</v>
      </c>
      <c r="P5190">
        <v>-1997</v>
      </c>
      <c r="Q5190" t="s">
        <v>17672</v>
      </c>
      <c r="R5190" t="s">
        <v>17673</v>
      </c>
      <c r="S5190" t="s">
        <v>34629</v>
      </c>
      <c r="T5190">
        <v>0.32911398597860803</v>
      </c>
      <c r="U5190">
        <v>0.603102917160658</v>
      </c>
      <c r="V5190">
        <v>24.0738418344019</v>
      </c>
      <c r="W5190">
        <v>0.20525741147413201</v>
      </c>
      <c r="X5190">
        <v>0.704072456322962</v>
      </c>
      <c r="Y5190">
        <v>-25.371347529860302</v>
      </c>
      <c r="Z5190">
        <v>0.306975110376564</v>
      </c>
      <c r="AA5190">
        <v>0.72610664078822296</v>
      </c>
      <c r="AB5190">
        <v>24.609507290177302</v>
      </c>
      <c r="AC5190">
        <v>7.0489011448141195E-2</v>
      </c>
      <c r="AD5190">
        <v>0.57684129297949804</v>
      </c>
      <c r="AE5190">
        <v>-25.371347529860302</v>
      </c>
      <c r="AF5190">
        <v>0.64997455747578503</v>
      </c>
      <c r="AG5190">
        <v>0.80674443595273604</v>
      </c>
      <c r="AH5190">
        <v>0.13072804329481999</v>
      </c>
      <c r="AI5190">
        <v>0.35038410267202102</v>
      </c>
      <c r="AJ5190">
        <v>0.78121606160956403</v>
      </c>
      <c r="AK5190">
        <v>-24.502592090596199</v>
      </c>
    </row>
    <row r="5191" spans="1:37" x14ac:dyDescent="0.2">
      <c r="A5191" t="s">
        <v>17530</v>
      </c>
      <c r="B5191">
        <v>18608284</v>
      </c>
      <c r="C5191">
        <v>18608469</v>
      </c>
      <c r="D5191">
        <v>186</v>
      </c>
      <c r="E5191" t="s">
        <v>17674</v>
      </c>
      <c r="F5191">
        <v>7</v>
      </c>
      <c r="G5191" t="s">
        <v>17675</v>
      </c>
      <c r="H5191" t="s">
        <v>31032</v>
      </c>
      <c r="I5191">
        <v>22</v>
      </c>
      <c r="J5191">
        <v>18605802</v>
      </c>
      <c r="K5191">
        <v>18606102</v>
      </c>
      <c r="L5191">
        <v>301</v>
      </c>
      <c r="M5191">
        <v>2</v>
      </c>
      <c r="N5191">
        <v>85376</v>
      </c>
      <c r="O5191" t="s">
        <v>17671</v>
      </c>
      <c r="P5191">
        <v>-2182</v>
      </c>
      <c r="Q5191" t="s">
        <v>17672</v>
      </c>
      <c r="R5191" t="s">
        <v>17673</v>
      </c>
      <c r="S5191" t="s">
        <v>34629</v>
      </c>
      <c r="T5191">
        <v>0.32911398597860803</v>
      </c>
      <c r="U5191">
        <v>0.603102917160658</v>
      </c>
      <c r="V5191">
        <v>24.0738418344019</v>
      </c>
      <c r="W5191">
        <v>0.20525741147413201</v>
      </c>
      <c r="X5191">
        <v>0.704072456322962</v>
      </c>
      <c r="Y5191">
        <v>-25.371347529860302</v>
      </c>
      <c r="Z5191">
        <v>0.306975110376564</v>
      </c>
      <c r="AA5191">
        <v>0.72610664078822296</v>
      </c>
      <c r="AB5191">
        <v>24.609507290177302</v>
      </c>
      <c r="AC5191">
        <v>7.0489011448141195E-2</v>
      </c>
      <c r="AD5191">
        <v>0.57684129297949804</v>
      </c>
      <c r="AE5191">
        <v>-25.371347529860302</v>
      </c>
      <c r="AF5191">
        <v>0.64997455747578503</v>
      </c>
      <c r="AG5191">
        <v>0.80674443595273604</v>
      </c>
      <c r="AH5191">
        <v>0.13072804329481999</v>
      </c>
      <c r="AI5191">
        <v>0.35038410267202102</v>
      </c>
      <c r="AJ5191">
        <v>0.78121606160956403</v>
      </c>
      <c r="AK5191">
        <v>-24.502592090596199</v>
      </c>
    </row>
    <row r="5192" spans="1:37" x14ac:dyDescent="0.2">
      <c r="A5192" t="s">
        <v>17530</v>
      </c>
      <c r="B5192">
        <v>18609943</v>
      </c>
      <c r="C5192">
        <v>18610101</v>
      </c>
      <c r="D5192">
        <v>159</v>
      </c>
      <c r="E5192" t="s">
        <v>17676</v>
      </c>
      <c r="F5192">
        <v>18</v>
      </c>
      <c r="G5192" t="s">
        <v>17677</v>
      </c>
      <c r="H5192" t="s">
        <v>30999</v>
      </c>
      <c r="I5192">
        <v>22</v>
      </c>
      <c r="J5192">
        <v>18605815</v>
      </c>
      <c r="K5192">
        <v>18611919</v>
      </c>
      <c r="L5192">
        <v>6105</v>
      </c>
      <c r="M5192">
        <v>2</v>
      </c>
      <c r="N5192">
        <v>85376</v>
      </c>
      <c r="O5192" t="s">
        <v>17678</v>
      </c>
      <c r="P5192">
        <v>1818</v>
      </c>
      <c r="Q5192" t="s">
        <v>17672</v>
      </c>
      <c r="R5192" t="s">
        <v>17673</v>
      </c>
      <c r="S5192" t="s">
        <v>34629</v>
      </c>
      <c r="T5192" t="s">
        <v>40</v>
      </c>
      <c r="U5192" t="s">
        <v>40</v>
      </c>
      <c r="V5192">
        <v>0</v>
      </c>
      <c r="W5192">
        <v>0.428214032775322</v>
      </c>
      <c r="X5192">
        <v>0.73460997439807996</v>
      </c>
      <c r="Y5192">
        <v>3.8785464732346999</v>
      </c>
      <c r="Z5192">
        <v>0.203350924423461</v>
      </c>
      <c r="AA5192">
        <v>0.72610664078822296</v>
      </c>
      <c r="AB5192">
        <v>23.304667512460199</v>
      </c>
      <c r="AC5192">
        <v>0.85817338719172098</v>
      </c>
      <c r="AD5192">
        <v>0.94068432309766403</v>
      </c>
      <c r="AE5192">
        <v>2.8785465466536899</v>
      </c>
      <c r="AF5192">
        <v>0.22065000948199101</v>
      </c>
      <c r="AG5192">
        <v>0.68151250837662902</v>
      </c>
      <c r="AH5192">
        <v>-23.2681416400054</v>
      </c>
      <c r="AI5192">
        <v>0.170234813229591</v>
      </c>
      <c r="AJ5192">
        <v>0.78121606160956403</v>
      </c>
      <c r="AK5192">
        <v>4.7473010478989002</v>
      </c>
    </row>
    <row r="5193" spans="1:37" x14ac:dyDescent="0.2">
      <c r="A5193" t="s">
        <v>17530</v>
      </c>
      <c r="B5193">
        <v>18610101</v>
      </c>
      <c r="C5193">
        <v>18610259</v>
      </c>
      <c r="D5193">
        <v>159</v>
      </c>
      <c r="E5193" t="s">
        <v>17679</v>
      </c>
      <c r="F5193">
        <v>17</v>
      </c>
      <c r="G5193" t="s">
        <v>17680</v>
      </c>
      <c r="H5193" t="s">
        <v>30999</v>
      </c>
      <c r="I5193">
        <v>22</v>
      </c>
      <c r="J5193">
        <v>18605815</v>
      </c>
      <c r="K5193">
        <v>18611919</v>
      </c>
      <c r="L5193">
        <v>6105</v>
      </c>
      <c r="M5193">
        <v>2</v>
      </c>
      <c r="N5193">
        <v>85376</v>
      </c>
      <c r="O5193" t="s">
        <v>17678</v>
      </c>
      <c r="P5193">
        <v>1660</v>
      </c>
      <c r="Q5193" t="s">
        <v>17672</v>
      </c>
      <c r="R5193" t="s">
        <v>17673</v>
      </c>
      <c r="S5193" t="s">
        <v>34629</v>
      </c>
      <c r="T5193" t="s">
        <v>40</v>
      </c>
      <c r="U5193" t="s">
        <v>40</v>
      </c>
      <c r="V5193">
        <v>0</v>
      </c>
      <c r="W5193">
        <v>0.428214032775322</v>
      </c>
      <c r="X5193">
        <v>0.73460997439807996</v>
      </c>
      <c r="Y5193">
        <v>3.8785464732346999</v>
      </c>
      <c r="Z5193">
        <v>0.203350924423461</v>
      </c>
      <c r="AA5193">
        <v>0.72610664078822296</v>
      </c>
      <c r="AB5193">
        <v>23.304667512460199</v>
      </c>
      <c r="AC5193">
        <v>0.85817338719172098</v>
      </c>
      <c r="AD5193">
        <v>0.94068432309766403</v>
      </c>
      <c r="AE5193">
        <v>2.8785465466536899</v>
      </c>
      <c r="AF5193">
        <v>0.22065000948199101</v>
      </c>
      <c r="AG5193">
        <v>0.68151250837662902</v>
      </c>
      <c r="AH5193">
        <v>-23.2681416400054</v>
      </c>
      <c r="AI5193">
        <v>0.170234813229591</v>
      </c>
      <c r="AJ5193">
        <v>0.78121606160956403</v>
      </c>
      <c r="AK5193">
        <v>4.7473010478989002</v>
      </c>
    </row>
    <row r="5194" spans="1:37" x14ac:dyDescent="0.2">
      <c r="A5194" t="s">
        <v>17530</v>
      </c>
      <c r="B5194">
        <v>18650192</v>
      </c>
      <c r="C5194">
        <v>18650336</v>
      </c>
      <c r="D5194">
        <v>145</v>
      </c>
      <c r="E5194" t="s">
        <v>17681</v>
      </c>
      <c r="F5194">
        <v>5</v>
      </c>
      <c r="G5194" t="s">
        <v>17682</v>
      </c>
      <c r="H5194" t="s">
        <v>34630</v>
      </c>
      <c r="I5194">
        <v>22</v>
      </c>
      <c r="J5194">
        <v>18633984</v>
      </c>
      <c r="K5194">
        <v>18634682</v>
      </c>
      <c r="L5194">
        <v>699</v>
      </c>
      <c r="M5194">
        <v>1</v>
      </c>
      <c r="N5194">
        <v>117134597</v>
      </c>
      <c r="O5194" t="s">
        <v>17683</v>
      </c>
      <c r="P5194">
        <v>16208</v>
      </c>
      <c r="Q5194" t="s">
        <v>40</v>
      </c>
      <c r="R5194" t="s">
        <v>17684</v>
      </c>
      <c r="S5194" t="s">
        <v>34631</v>
      </c>
      <c r="T5194">
        <v>1</v>
      </c>
      <c r="U5194">
        <v>1</v>
      </c>
      <c r="V5194">
        <v>-4.2839584506184303E-2</v>
      </c>
      <c r="W5194">
        <v>0.20525741147413201</v>
      </c>
      <c r="X5194">
        <v>0.704072456322962</v>
      </c>
      <c r="Y5194">
        <v>-24.216345351194899</v>
      </c>
      <c r="Z5194">
        <v>0.65379035313853895</v>
      </c>
      <c r="AA5194">
        <v>0.84521697243271998</v>
      </c>
      <c r="AB5194">
        <v>-1.0063135812008599</v>
      </c>
      <c r="AC5194">
        <v>7.0489011448141195E-2</v>
      </c>
      <c r="AD5194">
        <v>0.57684129297949804</v>
      </c>
      <c r="AE5194">
        <v>-24.216345351194899</v>
      </c>
      <c r="AF5194">
        <v>0.64997455747578503</v>
      </c>
      <c r="AG5194">
        <v>0.80674443595273604</v>
      </c>
      <c r="AH5194">
        <v>0.88677096992975302</v>
      </c>
      <c r="AI5194">
        <v>0.35038410267202102</v>
      </c>
      <c r="AJ5194">
        <v>0.78121606160956403</v>
      </c>
      <c r="AK5194">
        <v>-23.347589945617202</v>
      </c>
    </row>
    <row r="5195" spans="1:37" x14ac:dyDescent="0.2">
      <c r="A5195" t="s">
        <v>17530</v>
      </c>
      <c r="B5195">
        <v>18650336</v>
      </c>
      <c r="C5195">
        <v>18650480</v>
      </c>
      <c r="D5195">
        <v>145</v>
      </c>
      <c r="E5195" t="s">
        <v>17685</v>
      </c>
      <c r="F5195">
        <v>6</v>
      </c>
      <c r="G5195" t="s">
        <v>17686</v>
      </c>
      <c r="H5195" t="s">
        <v>34630</v>
      </c>
      <c r="I5195">
        <v>22</v>
      </c>
      <c r="J5195">
        <v>18633984</v>
      </c>
      <c r="K5195">
        <v>18634682</v>
      </c>
      <c r="L5195">
        <v>699</v>
      </c>
      <c r="M5195">
        <v>1</v>
      </c>
      <c r="N5195">
        <v>117134597</v>
      </c>
      <c r="O5195" t="s">
        <v>17683</v>
      </c>
      <c r="P5195">
        <v>16352</v>
      </c>
      <c r="Q5195" t="s">
        <v>40</v>
      </c>
      <c r="R5195" t="s">
        <v>17684</v>
      </c>
      <c r="S5195" t="s">
        <v>34631</v>
      </c>
      <c r="T5195">
        <v>1</v>
      </c>
      <c r="U5195">
        <v>1</v>
      </c>
      <c r="V5195">
        <v>-0.50227117752042605</v>
      </c>
      <c r="W5195">
        <v>0.20525741147413201</v>
      </c>
      <c r="X5195">
        <v>0.704072456322962</v>
      </c>
      <c r="Y5195">
        <v>-24.8882173236791</v>
      </c>
      <c r="Z5195">
        <v>0.65379035313853895</v>
      </c>
      <c r="AA5195">
        <v>0.84521697243271998</v>
      </c>
      <c r="AB5195">
        <v>-1.4657452060351499</v>
      </c>
      <c r="AC5195">
        <v>7.0489011448141195E-2</v>
      </c>
      <c r="AD5195">
        <v>0.57684129297949804</v>
      </c>
      <c r="AE5195">
        <v>-24.8882173236791</v>
      </c>
      <c r="AF5195">
        <v>0.64997455747578503</v>
      </c>
      <c r="AG5195">
        <v>0.80674443595273604</v>
      </c>
      <c r="AH5195">
        <v>0.42733943040308198</v>
      </c>
      <c r="AI5195">
        <v>0.35038410267202102</v>
      </c>
      <c r="AJ5195">
        <v>0.78121606160956403</v>
      </c>
      <c r="AK5195">
        <v>-24.019461895336899</v>
      </c>
    </row>
    <row r="5196" spans="1:37" x14ac:dyDescent="0.2">
      <c r="A5196" t="s">
        <v>17530</v>
      </c>
      <c r="B5196">
        <v>18650513</v>
      </c>
      <c r="C5196">
        <v>18650812</v>
      </c>
      <c r="D5196">
        <v>300</v>
      </c>
      <c r="E5196" t="s">
        <v>17687</v>
      </c>
      <c r="F5196">
        <v>15</v>
      </c>
      <c r="G5196" t="s">
        <v>17688</v>
      </c>
      <c r="H5196" t="s">
        <v>34630</v>
      </c>
      <c r="I5196">
        <v>22</v>
      </c>
      <c r="J5196">
        <v>18633984</v>
      </c>
      <c r="K5196">
        <v>18634682</v>
      </c>
      <c r="L5196">
        <v>699</v>
      </c>
      <c r="M5196">
        <v>1</v>
      </c>
      <c r="N5196">
        <v>117134597</v>
      </c>
      <c r="O5196" t="s">
        <v>17683</v>
      </c>
      <c r="P5196">
        <v>16529</v>
      </c>
      <c r="Q5196" t="s">
        <v>40</v>
      </c>
      <c r="R5196" t="s">
        <v>17684</v>
      </c>
      <c r="S5196" t="s">
        <v>34631</v>
      </c>
      <c r="T5196">
        <v>1</v>
      </c>
      <c r="U5196">
        <v>1</v>
      </c>
      <c r="V5196">
        <v>-0.50227117752042605</v>
      </c>
      <c r="W5196">
        <v>0.20525741147413201</v>
      </c>
      <c r="X5196">
        <v>0.704072456322962</v>
      </c>
      <c r="Y5196">
        <v>-24.8882173236791</v>
      </c>
      <c r="Z5196">
        <v>0.65379035313853895</v>
      </c>
      <c r="AA5196">
        <v>0.84521697243271998</v>
      </c>
      <c r="AB5196">
        <v>-1.4657452060351499</v>
      </c>
      <c r="AC5196">
        <v>7.0489011448141195E-2</v>
      </c>
      <c r="AD5196">
        <v>0.57684129297949804</v>
      </c>
      <c r="AE5196">
        <v>-24.8882173236791</v>
      </c>
      <c r="AF5196">
        <v>0.64997455747578503</v>
      </c>
      <c r="AG5196">
        <v>0.80674443595273604</v>
      </c>
      <c r="AH5196">
        <v>0.42733943040308198</v>
      </c>
      <c r="AI5196">
        <v>0.35038410267202102</v>
      </c>
      <c r="AJ5196">
        <v>0.78121606160956403</v>
      </c>
      <c r="AK5196">
        <v>-24.019461895336899</v>
      </c>
    </row>
    <row r="5197" spans="1:37" x14ac:dyDescent="0.2">
      <c r="A5197" t="s">
        <v>17530</v>
      </c>
      <c r="B5197">
        <v>18718658</v>
      </c>
      <c r="C5197">
        <v>18718957</v>
      </c>
      <c r="D5197">
        <v>300</v>
      </c>
      <c r="E5197" t="s">
        <v>17689</v>
      </c>
      <c r="F5197">
        <v>15</v>
      </c>
      <c r="G5197" t="s">
        <v>17690</v>
      </c>
      <c r="H5197" t="s">
        <v>34632</v>
      </c>
      <c r="I5197">
        <v>22</v>
      </c>
      <c r="J5197">
        <v>18733914</v>
      </c>
      <c r="K5197">
        <v>18757894</v>
      </c>
      <c r="L5197">
        <v>23981</v>
      </c>
      <c r="M5197">
        <v>1</v>
      </c>
      <c r="N5197">
        <v>642643</v>
      </c>
      <c r="O5197" t="s">
        <v>17691</v>
      </c>
      <c r="P5197">
        <v>-14957</v>
      </c>
      <c r="Q5197" t="s">
        <v>17692</v>
      </c>
      <c r="R5197" t="s">
        <v>17693</v>
      </c>
      <c r="S5197" t="s">
        <v>34633</v>
      </c>
      <c r="T5197">
        <v>0.97213403838398904</v>
      </c>
      <c r="U5197">
        <v>1</v>
      </c>
      <c r="V5197">
        <v>0.54212285118533998</v>
      </c>
      <c r="W5197">
        <v>0.20525741147413201</v>
      </c>
      <c r="X5197">
        <v>0.704072456322962</v>
      </c>
      <c r="Y5197">
        <v>-23.9419492564809</v>
      </c>
      <c r="Z5197">
        <v>0.69013698642955401</v>
      </c>
      <c r="AA5197">
        <v>0.84521697243271998</v>
      </c>
      <c r="AB5197">
        <v>-0.421351145509335</v>
      </c>
      <c r="AC5197">
        <v>7.0489011448141195E-2</v>
      </c>
      <c r="AD5197">
        <v>0.57684129297949804</v>
      </c>
      <c r="AE5197">
        <v>-23.9419492564809</v>
      </c>
      <c r="AF5197">
        <v>0.61410715005536498</v>
      </c>
      <c r="AG5197">
        <v>0.80674443595273604</v>
      </c>
      <c r="AH5197">
        <v>1.47173334678496</v>
      </c>
      <c r="AI5197">
        <v>0.35038410267202102</v>
      </c>
      <c r="AJ5197">
        <v>0.78121606160956403</v>
      </c>
      <c r="AK5197">
        <v>-23.073193863712099</v>
      </c>
    </row>
    <row r="5198" spans="1:37" x14ac:dyDescent="0.2">
      <c r="A5198" t="s">
        <v>17530</v>
      </c>
      <c r="B5198">
        <v>18718988</v>
      </c>
      <c r="C5198">
        <v>18719132</v>
      </c>
      <c r="D5198">
        <v>145</v>
      </c>
      <c r="E5198" t="s">
        <v>17694</v>
      </c>
      <c r="F5198">
        <v>6</v>
      </c>
      <c r="G5198" t="s">
        <v>17695</v>
      </c>
      <c r="H5198" t="s">
        <v>34632</v>
      </c>
      <c r="I5198">
        <v>22</v>
      </c>
      <c r="J5198">
        <v>18733914</v>
      </c>
      <c r="K5198">
        <v>18757894</v>
      </c>
      <c r="L5198">
        <v>23981</v>
      </c>
      <c r="M5198">
        <v>1</v>
      </c>
      <c r="N5198">
        <v>642643</v>
      </c>
      <c r="O5198" t="s">
        <v>17691</v>
      </c>
      <c r="P5198">
        <v>-14782</v>
      </c>
      <c r="Q5198" t="s">
        <v>17692</v>
      </c>
      <c r="R5198" t="s">
        <v>17693</v>
      </c>
      <c r="S5198" t="s">
        <v>34633</v>
      </c>
      <c r="T5198">
        <v>0.97213403838398904</v>
      </c>
      <c r="U5198">
        <v>1</v>
      </c>
      <c r="V5198">
        <v>0.54212285118533998</v>
      </c>
      <c r="W5198">
        <v>0.20525741147413201</v>
      </c>
      <c r="X5198">
        <v>0.704072456322962</v>
      </c>
      <c r="Y5198">
        <v>-23.9419492564809</v>
      </c>
      <c r="Z5198">
        <v>0.69013698642955401</v>
      </c>
      <c r="AA5198">
        <v>0.84521697243271998</v>
      </c>
      <c r="AB5198">
        <v>-0.421351145509335</v>
      </c>
      <c r="AC5198">
        <v>7.0489011448141195E-2</v>
      </c>
      <c r="AD5198">
        <v>0.57684129297949804</v>
      </c>
      <c r="AE5198">
        <v>-23.9419492564809</v>
      </c>
      <c r="AF5198">
        <v>0.61410715005536498</v>
      </c>
      <c r="AG5198">
        <v>0.80674443595273604</v>
      </c>
      <c r="AH5198">
        <v>1.47173334678496</v>
      </c>
      <c r="AI5198">
        <v>0.35038410267202102</v>
      </c>
      <c r="AJ5198">
        <v>0.78121606160956403</v>
      </c>
      <c r="AK5198">
        <v>-23.073193863712099</v>
      </c>
    </row>
    <row r="5199" spans="1:37" x14ac:dyDescent="0.2">
      <c r="A5199" t="s">
        <v>17530</v>
      </c>
      <c r="B5199">
        <v>18719132</v>
      </c>
      <c r="C5199">
        <v>18719276</v>
      </c>
      <c r="D5199">
        <v>145</v>
      </c>
      <c r="E5199" t="s">
        <v>17696</v>
      </c>
      <c r="F5199">
        <v>5</v>
      </c>
      <c r="G5199" t="s">
        <v>17697</v>
      </c>
      <c r="H5199" t="s">
        <v>34632</v>
      </c>
      <c r="I5199">
        <v>22</v>
      </c>
      <c r="J5199">
        <v>18733914</v>
      </c>
      <c r="K5199">
        <v>18757894</v>
      </c>
      <c r="L5199">
        <v>23981</v>
      </c>
      <c r="M5199">
        <v>1</v>
      </c>
      <c r="N5199">
        <v>642643</v>
      </c>
      <c r="O5199" t="s">
        <v>17691</v>
      </c>
      <c r="P5199">
        <v>-14638</v>
      </c>
      <c r="Q5199" t="s">
        <v>17692</v>
      </c>
      <c r="R5199" t="s">
        <v>17693</v>
      </c>
      <c r="S5199" t="s">
        <v>34633</v>
      </c>
      <c r="T5199">
        <v>0.97213403838398904</v>
      </c>
      <c r="U5199">
        <v>1</v>
      </c>
      <c r="V5199">
        <v>0.27908847214738097</v>
      </c>
      <c r="W5199">
        <v>0.20525741147413201</v>
      </c>
      <c r="X5199">
        <v>0.704072456322962</v>
      </c>
      <c r="Y5199">
        <v>-23.795006868791699</v>
      </c>
      <c r="Z5199">
        <v>0.69013698642955401</v>
      </c>
      <c r="AA5199">
        <v>0.84521697243271998</v>
      </c>
      <c r="AB5199">
        <v>-0.68438549909125601</v>
      </c>
      <c r="AC5199">
        <v>7.0489011448141195E-2</v>
      </c>
      <c r="AD5199">
        <v>0.57684129297949804</v>
      </c>
      <c r="AE5199">
        <v>-23.795006868791699</v>
      </c>
      <c r="AF5199">
        <v>0.61410715005536498</v>
      </c>
      <c r="AG5199">
        <v>0.80674443595273604</v>
      </c>
      <c r="AH5199">
        <v>1.2086989677469999</v>
      </c>
      <c r="AI5199">
        <v>0.35038410267202102</v>
      </c>
      <c r="AJ5199">
        <v>0.78121606160956403</v>
      </c>
      <c r="AK5199">
        <v>-22.9262514839522</v>
      </c>
    </row>
    <row r="5200" spans="1:37" x14ac:dyDescent="0.2">
      <c r="A5200" t="s">
        <v>17530</v>
      </c>
      <c r="B5200">
        <v>18790940</v>
      </c>
      <c r="C5200">
        <v>18791088</v>
      </c>
      <c r="D5200">
        <v>149</v>
      </c>
      <c r="E5200" t="s">
        <v>17698</v>
      </c>
      <c r="F5200">
        <v>2</v>
      </c>
      <c r="G5200" t="s">
        <v>17699</v>
      </c>
      <c r="H5200" t="s">
        <v>30987</v>
      </c>
      <c r="I5200">
        <v>22</v>
      </c>
      <c r="J5200">
        <v>18773825</v>
      </c>
      <c r="K5200">
        <v>18791223</v>
      </c>
      <c r="L5200">
        <v>17399</v>
      </c>
      <c r="M5200">
        <v>2</v>
      </c>
      <c r="N5200">
        <v>2679</v>
      </c>
      <c r="O5200" t="s">
        <v>17700</v>
      </c>
      <c r="P5200">
        <v>135</v>
      </c>
      <c r="Q5200" t="s">
        <v>17701</v>
      </c>
      <c r="R5200" t="s">
        <v>17702</v>
      </c>
      <c r="S5200" t="s">
        <v>34634</v>
      </c>
      <c r="T5200">
        <v>0.152084254673993</v>
      </c>
      <c r="U5200">
        <v>0.603102917160658</v>
      </c>
      <c r="V5200">
        <v>24.9702094454084</v>
      </c>
      <c r="W5200">
        <v>0.69201225521665499</v>
      </c>
      <c r="X5200">
        <v>0.95159051474143896</v>
      </c>
      <c r="Y5200">
        <v>-0.91649410684841504</v>
      </c>
      <c r="Z5200">
        <v>0.203350924423461</v>
      </c>
      <c r="AA5200">
        <v>0.72610664078822296</v>
      </c>
      <c r="AB5200">
        <v>24.5304545033929</v>
      </c>
      <c r="AC5200">
        <v>0.30184355666711699</v>
      </c>
      <c r="AD5200">
        <v>0.68253123924728298</v>
      </c>
      <c r="AE5200">
        <v>-1.9164940115726301</v>
      </c>
      <c r="AF5200">
        <v>0.22065000948199101</v>
      </c>
      <c r="AG5200">
        <v>0.68151250837662902</v>
      </c>
      <c r="AH5200">
        <v>2.1921284375731198</v>
      </c>
      <c r="AI5200">
        <v>0.95029317176085903</v>
      </c>
      <c r="AJ5200">
        <v>0.98621344597861504</v>
      </c>
      <c r="AK5200">
        <v>-4.7738681824751598E-2</v>
      </c>
    </row>
    <row r="5201" spans="1:37" x14ac:dyDescent="0.2">
      <c r="A5201" t="s">
        <v>17530</v>
      </c>
      <c r="B5201">
        <v>18791090</v>
      </c>
      <c r="C5201">
        <v>18791207</v>
      </c>
      <c r="D5201">
        <v>118</v>
      </c>
      <c r="E5201" t="s">
        <v>17703</v>
      </c>
      <c r="F5201">
        <v>5</v>
      </c>
      <c r="G5201" t="s">
        <v>17704</v>
      </c>
      <c r="H5201" t="s">
        <v>30987</v>
      </c>
      <c r="I5201">
        <v>22</v>
      </c>
      <c r="J5201">
        <v>18773825</v>
      </c>
      <c r="K5201">
        <v>18791223</v>
      </c>
      <c r="L5201">
        <v>17399</v>
      </c>
      <c r="M5201">
        <v>2</v>
      </c>
      <c r="N5201">
        <v>2679</v>
      </c>
      <c r="O5201" t="s">
        <v>17700</v>
      </c>
      <c r="P5201">
        <v>16</v>
      </c>
      <c r="Q5201" t="s">
        <v>17701</v>
      </c>
      <c r="R5201" t="s">
        <v>17702</v>
      </c>
      <c r="S5201" t="s">
        <v>34634</v>
      </c>
      <c r="T5201">
        <v>0.89923478520719502</v>
      </c>
      <c r="U5201">
        <v>1</v>
      </c>
      <c r="V5201">
        <v>2.9318578278540901</v>
      </c>
      <c r="W5201">
        <v>0.69201225521665499</v>
      </c>
      <c r="X5201">
        <v>0.95159051474143896</v>
      </c>
      <c r="Y5201">
        <v>-0.82326695491459401</v>
      </c>
      <c r="Z5201">
        <v>0.89710062530600898</v>
      </c>
      <c r="AA5201">
        <v>0.99919698600769702</v>
      </c>
      <c r="AB5201">
        <v>2.5211265742427602</v>
      </c>
      <c r="AC5201">
        <v>0.87571881649376604</v>
      </c>
      <c r="AD5201">
        <v>0.94068432309766403</v>
      </c>
      <c r="AE5201">
        <v>-1.4506231850702</v>
      </c>
      <c r="AF5201">
        <v>0.70676954854459395</v>
      </c>
      <c r="AG5201">
        <v>0.85225920482806805</v>
      </c>
      <c r="AH5201">
        <v>1.72625761455519</v>
      </c>
      <c r="AI5201">
        <v>0.61187545788734798</v>
      </c>
      <c r="AJ5201">
        <v>0.792270719854135</v>
      </c>
      <c r="AK5201">
        <v>-0.140502328886353</v>
      </c>
    </row>
    <row r="5202" spans="1:37" x14ac:dyDescent="0.2">
      <c r="A5202" t="s">
        <v>17530</v>
      </c>
      <c r="B5202">
        <v>18791400</v>
      </c>
      <c r="C5202">
        <v>18791689</v>
      </c>
      <c r="D5202">
        <v>290</v>
      </c>
      <c r="E5202" t="s">
        <v>17705</v>
      </c>
      <c r="F5202">
        <v>1</v>
      </c>
      <c r="G5202" t="s">
        <v>17706</v>
      </c>
      <c r="H5202" t="s">
        <v>30987</v>
      </c>
      <c r="I5202">
        <v>22</v>
      </c>
      <c r="J5202">
        <v>18773825</v>
      </c>
      <c r="K5202">
        <v>18791223</v>
      </c>
      <c r="L5202">
        <v>17399</v>
      </c>
      <c r="M5202">
        <v>2</v>
      </c>
      <c r="N5202">
        <v>2679</v>
      </c>
      <c r="O5202" t="s">
        <v>17700</v>
      </c>
      <c r="P5202">
        <v>-177</v>
      </c>
      <c r="Q5202" t="s">
        <v>17701</v>
      </c>
      <c r="R5202" t="s">
        <v>17702</v>
      </c>
      <c r="S5202" t="s">
        <v>34634</v>
      </c>
      <c r="T5202">
        <v>0.89923478520719502</v>
      </c>
      <c r="U5202">
        <v>1</v>
      </c>
      <c r="V5202">
        <v>2.9318578278540901</v>
      </c>
      <c r="W5202">
        <v>0.69201225521665499</v>
      </c>
      <c r="X5202">
        <v>0.95159051474143896</v>
      </c>
      <c r="Y5202">
        <v>-0.82326695491459401</v>
      </c>
      <c r="Z5202">
        <v>0.89710062530600898</v>
      </c>
      <c r="AA5202">
        <v>0.99919698600769702</v>
      </c>
      <c r="AB5202">
        <v>2.5211265742427602</v>
      </c>
      <c r="AC5202">
        <v>0.87571881649376604</v>
      </c>
      <c r="AD5202">
        <v>0.94068432309766403</v>
      </c>
      <c r="AE5202">
        <v>-1.4506231850702</v>
      </c>
      <c r="AF5202">
        <v>0.70676954854459395</v>
      </c>
      <c r="AG5202">
        <v>0.85225920482806805</v>
      </c>
      <c r="AH5202">
        <v>1.72625761455519</v>
      </c>
      <c r="AI5202">
        <v>0.61187545788734798</v>
      </c>
      <c r="AJ5202">
        <v>0.792270719854135</v>
      </c>
      <c r="AK5202">
        <v>-0.140502328886353</v>
      </c>
    </row>
    <row r="5203" spans="1:37" x14ac:dyDescent="0.2">
      <c r="A5203" t="s">
        <v>17530</v>
      </c>
      <c r="B5203">
        <v>18929901</v>
      </c>
      <c r="C5203">
        <v>18930061</v>
      </c>
      <c r="D5203">
        <v>161</v>
      </c>
      <c r="E5203" t="s">
        <v>17707</v>
      </c>
      <c r="F5203">
        <v>1</v>
      </c>
      <c r="G5203" t="s">
        <v>17708</v>
      </c>
      <c r="H5203" t="s">
        <v>30999</v>
      </c>
      <c r="I5203">
        <v>22</v>
      </c>
      <c r="J5203">
        <v>18924725</v>
      </c>
      <c r="K5203">
        <v>18931110</v>
      </c>
      <c r="L5203">
        <v>6386</v>
      </c>
      <c r="M5203">
        <v>2</v>
      </c>
      <c r="N5203">
        <v>5625</v>
      </c>
      <c r="O5203" t="s">
        <v>17709</v>
      </c>
      <c r="P5203">
        <v>1049</v>
      </c>
      <c r="Q5203" t="s">
        <v>17710</v>
      </c>
      <c r="R5203" t="s">
        <v>17711</v>
      </c>
      <c r="S5203" t="s">
        <v>34635</v>
      </c>
      <c r="T5203">
        <v>0.152084254673993</v>
      </c>
      <c r="U5203">
        <v>0.603102917160658</v>
      </c>
      <c r="V5203">
        <v>24.018902451011002</v>
      </c>
      <c r="W5203">
        <v>0.89107655920673101</v>
      </c>
      <c r="X5203">
        <v>0.95159051474143896</v>
      </c>
      <c r="Y5203">
        <v>0.57700770938457402</v>
      </c>
      <c r="Z5203">
        <v>0.306975110376564</v>
      </c>
      <c r="AA5203">
        <v>0.72610664078822296</v>
      </c>
      <c r="AB5203">
        <v>23.0554284076645</v>
      </c>
      <c r="AC5203">
        <v>0.75388744886274095</v>
      </c>
      <c r="AD5203">
        <v>0.87989882095915395</v>
      </c>
      <c r="AE5203">
        <v>-0.42299214455874001</v>
      </c>
      <c r="AF5203">
        <v>4.6407610929182198E-2</v>
      </c>
      <c r="AG5203">
        <v>0.476038960109122</v>
      </c>
      <c r="AH5203">
        <v>24.018902451011002</v>
      </c>
      <c r="AI5203">
        <v>0.56157887380500204</v>
      </c>
      <c r="AJ5203">
        <v>0.78121606160956403</v>
      </c>
      <c r="AK5203">
        <v>1.4457629961182099</v>
      </c>
    </row>
    <row r="5204" spans="1:37" x14ac:dyDescent="0.2">
      <c r="A5204" t="s">
        <v>17530</v>
      </c>
      <c r="B5204">
        <v>18930061</v>
      </c>
      <c r="C5204">
        <v>18930221</v>
      </c>
      <c r="D5204">
        <v>161</v>
      </c>
      <c r="E5204" t="s">
        <v>17712</v>
      </c>
      <c r="F5204">
        <v>1</v>
      </c>
      <c r="G5204" t="s">
        <v>17713</v>
      </c>
      <c r="H5204" t="s">
        <v>30987</v>
      </c>
      <c r="I5204">
        <v>22</v>
      </c>
      <c r="J5204">
        <v>18924725</v>
      </c>
      <c r="K5204">
        <v>18931110</v>
      </c>
      <c r="L5204">
        <v>6386</v>
      </c>
      <c r="M5204">
        <v>2</v>
      </c>
      <c r="N5204">
        <v>5625</v>
      </c>
      <c r="O5204" t="s">
        <v>17709</v>
      </c>
      <c r="P5204">
        <v>889</v>
      </c>
      <c r="Q5204" t="s">
        <v>17710</v>
      </c>
      <c r="R5204" t="s">
        <v>17711</v>
      </c>
      <c r="S5204" t="s">
        <v>34635</v>
      </c>
      <c r="T5204">
        <v>0.152084254673993</v>
      </c>
      <c r="U5204">
        <v>0.603102917160658</v>
      </c>
      <c r="V5204">
        <v>24.018902451011002</v>
      </c>
      <c r="W5204">
        <v>0.89107655920673101</v>
      </c>
      <c r="X5204">
        <v>0.95159051474143896</v>
      </c>
      <c r="Y5204">
        <v>0.57700770938457402</v>
      </c>
      <c r="Z5204">
        <v>0.306975110376564</v>
      </c>
      <c r="AA5204">
        <v>0.72610664078822296</v>
      </c>
      <c r="AB5204">
        <v>23.0554284076645</v>
      </c>
      <c r="AC5204">
        <v>0.75388744886274095</v>
      </c>
      <c r="AD5204">
        <v>0.87989882095915395</v>
      </c>
      <c r="AE5204">
        <v>-0.42299214455874001</v>
      </c>
      <c r="AF5204">
        <v>4.6407610929182198E-2</v>
      </c>
      <c r="AG5204">
        <v>0.476038960109122</v>
      </c>
      <c r="AH5204">
        <v>24.018902451011002</v>
      </c>
      <c r="AI5204">
        <v>0.56157887380500204</v>
      </c>
      <c r="AJ5204">
        <v>0.78121606160956403</v>
      </c>
      <c r="AK5204">
        <v>1.4457629961182099</v>
      </c>
    </row>
    <row r="5205" spans="1:37" x14ac:dyDescent="0.2">
      <c r="A5205" t="s">
        <v>17530</v>
      </c>
      <c r="B5205">
        <v>18930221</v>
      </c>
      <c r="C5205">
        <v>18930381</v>
      </c>
      <c r="D5205">
        <v>161</v>
      </c>
      <c r="E5205" t="s">
        <v>17714</v>
      </c>
      <c r="F5205">
        <v>3</v>
      </c>
      <c r="G5205" t="s">
        <v>17715</v>
      </c>
      <c r="H5205" t="s">
        <v>30987</v>
      </c>
      <c r="I5205">
        <v>22</v>
      </c>
      <c r="J5205">
        <v>18924725</v>
      </c>
      <c r="K5205">
        <v>18931110</v>
      </c>
      <c r="L5205">
        <v>6386</v>
      </c>
      <c r="M5205">
        <v>2</v>
      </c>
      <c r="N5205">
        <v>5625</v>
      </c>
      <c r="O5205" t="s">
        <v>17709</v>
      </c>
      <c r="P5205">
        <v>729</v>
      </c>
      <c r="Q5205" t="s">
        <v>17710</v>
      </c>
      <c r="R5205" t="s">
        <v>17711</v>
      </c>
      <c r="S5205" t="s">
        <v>34635</v>
      </c>
      <c r="T5205">
        <v>0.152084254673993</v>
      </c>
      <c r="U5205">
        <v>0.603102917160658</v>
      </c>
      <c r="V5205">
        <v>24.018902451011002</v>
      </c>
      <c r="W5205">
        <v>0.89107655920673101</v>
      </c>
      <c r="X5205">
        <v>0.95159051474143896</v>
      </c>
      <c r="Y5205">
        <v>0.57700770938457402</v>
      </c>
      <c r="Z5205">
        <v>0.306975110376564</v>
      </c>
      <c r="AA5205">
        <v>0.72610664078822296</v>
      </c>
      <c r="AB5205">
        <v>23.0554284076645</v>
      </c>
      <c r="AC5205">
        <v>0.75388744886274095</v>
      </c>
      <c r="AD5205">
        <v>0.87989882095915395</v>
      </c>
      <c r="AE5205">
        <v>-0.42299214455874001</v>
      </c>
      <c r="AF5205">
        <v>4.6407610929182198E-2</v>
      </c>
      <c r="AG5205">
        <v>0.476038960109122</v>
      </c>
      <c r="AH5205">
        <v>24.018902451011002</v>
      </c>
      <c r="AI5205">
        <v>0.56157887380500204</v>
      </c>
      <c r="AJ5205">
        <v>0.78121606160956403</v>
      </c>
      <c r="AK5205">
        <v>1.4457629961182099</v>
      </c>
    </row>
    <row r="5206" spans="1:37" x14ac:dyDescent="0.2">
      <c r="A5206" t="s">
        <v>17530</v>
      </c>
      <c r="B5206">
        <v>19038775</v>
      </c>
      <c r="C5206">
        <v>19038941</v>
      </c>
      <c r="D5206">
        <v>167</v>
      </c>
      <c r="E5206" t="s">
        <v>17716</v>
      </c>
      <c r="F5206">
        <v>6</v>
      </c>
      <c r="G5206" t="s">
        <v>17717</v>
      </c>
      <c r="H5206" t="s">
        <v>31003</v>
      </c>
      <c r="I5206">
        <v>22</v>
      </c>
      <c r="J5206">
        <v>19029524</v>
      </c>
      <c r="K5206">
        <v>19031208</v>
      </c>
      <c r="L5206">
        <v>1685</v>
      </c>
      <c r="M5206">
        <v>1</v>
      </c>
      <c r="N5206">
        <v>26220</v>
      </c>
      <c r="O5206" t="s">
        <v>17718</v>
      </c>
      <c r="P5206">
        <v>9251</v>
      </c>
      <c r="Q5206" t="s">
        <v>17719</v>
      </c>
      <c r="R5206" t="s">
        <v>17720</v>
      </c>
      <c r="S5206" t="s">
        <v>34636</v>
      </c>
      <c r="T5206">
        <v>0.152084254673993</v>
      </c>
      <c r="U5206">
        <v>0.603102917160658</v>
      </c>
      <c r="V5206">
        <v>24.649403159826601</v>
      </c>
      <c r="W5206">
        <v>0.94541066367716797</v>
      </c>
      <c r="X5206">
        <v>0.95159051474143896</v>
      </c>
      <c r="Y5206">
        <v>-1.8962584714461399</v>
      </c>
      <c r="Z5206">
        <v>0.306975110376564</v>
      </c>
      <c r="AA5206">
        <v>0.72610664078822296</v>
      </c>
      <c r="AB5206">
        <v>23.6859290879338</v>
      </c>
      <c r="AC5206">
        <v>0.71753805159658501</v>
      </c>
      <c r="AD5206">
        <v>0.87989882095915395</v>
      </c>
      <c r="AE5206">
        <v>-2.8962581846747599</v>
      </c>
      <c r="AF5206">
        <v>4.6407610929182198E-2</v>
      </c>
      <c r="AG5206">
        <v>0.476038960109122</v>
      </c>
      <c r="AH5206">
        <v>24.649403159826601</v>
      </c>
      <c r="AI5206">
        <v>0.59609816080359102</v>
      </c>
      <c r="AJ5206">
        <v>0.78121606160956403</v>
      </c>
      <c r="AK5206">
        <v>-1.0275030683644999</v>
      </c>
    </row>
    <row r="5207" spans="1:37" x14ac:dyDescent="0.2">
      <c r="A5207" t="s">
        <v>17530</v>
      </c>
      <c r="B5207">
        <v>19038941</v>
      </c>
      <c r="C5207">
        <v>19039107</v>
      </c>
      <c r="D5207">
        <v>167</v>
      </c>
      <c r="E5207" t="s">
        <v>17721</v>
      </c>
      <c r="F5207">
        <v>6</v>
      </c>
      <c r="G5207" t="s">
        <v>17722</v>
      </c>
      <c r="H5207" t="s">
        <v>31003</v>
      </c>
      <c r="I5207">
        <v>22</v>
      </c>
      <c r="J5207">
        <v>19046162</v>
      </c>
      <c r="K5207">
        <v>19048375</v>
      </c>
      <c r="L5207">
        <v>2214</v>
      </c>
      <c r="M5207">
        <v>2</v>
      </c>
      <c r="N5207">
        <v>25786</v>
      </c>
      <c r="O5207" t="s">
        <v>17723</v>
      </c>
      <c r="P5207">
        <v>9268</v>
      </c>
      <c r="Q5207" t="s">
        <v>17724</v>
      </c>
      <c r="R5207" t="s">
        <v>17725</v>
      </c>
      <c r="S5207" t="s">
        <v>34637</v>
      </c>
      <c r="T5207">
        <v>7.3374270299014499E-2</v>
      </c>
      <c r="U5207">
        <v>0.603102917160658</v>
      </c>
      <c r="V5207">
        <v>25.0627679520775</v>
      </c>
      <c r="W5207">
        <v>0.49709177864118298</v>
      </c>
      <c r="X5207">
        <v>0.78363289935355196</v>
      </c>
      <c r="Y5207">
        <v>-1.9054927641960899</v>
      </c>
      <c r="Z5207">
        <v>0.203350924423461</v>
      </c>
      <c r="AA5207">
        <v>0.72610664078822296</v>
      </c>
      <c r="AB5207">
        <v>24.0992938672095</v>
      </c>
      <c r="AC5207">
        <v>0.92091778829119397</v>
      </c>
      <c r="AD5207">
        <v>0.94068432309766403</v>
      </c>
      <c r="AE5207">
        <v>-2.9054925477364701</v>
      </c>
      <c r="AF5207">
        <v>1.3497623430991999E-2</v>
      </c>
      <c r="AG5207">
        <v>0.476038960109122</v>
      </c>
      <c r="AH5207">
        <v>25.0627679520775</v>
      </c>
      <c r="AI5207">
        <v>0.197630579561902</v>
      </c>
      <c r="AJ5207">
        <v>0.78121606160956403</v>
      </c>
      <c r="AK5207">
        <v>-1.03673734520442</v>
      </c>
    </row>
    <row r="5208" spans="1:37" x14ac:dyDescent="0.2">
      <c r="A5208" t="s">
        <v>17530</v>
      </c>
      <c r="B5208">
        <v>19039107</v>
      </c>
      <c r="C5208">
        <v>19039273</v>
      </c>
      <c r="D5208">
        <v>167</v>
      </c>
      <c r="E5208" t="s">
        <v>17726</v>
      </c>
      <c r="F5208">
        <v>3</v>
      </c>
      <c r="G5208" t="s">
        <v>17727</v>
      </c>
      <c r="H5208" t="s">
        <v>31003</v>
      </c>
      <c r="I5208">
        <v>22</v>
      </c>
      <c r="J5208">
        <v>19046162</v>
      </c>
      <c r="K5208">
        <v>19048375</v>
      </c>
      <c r="L5208">
        <v>2214</v>
      </c>
      <c r="M5208">
        <v>2</v>
      </c>
      <c r="N5208">
        <v>25786</v>
      </c>
      <c r="O5208" t="s">
        <v>17723</v>
      </c>
      <c r="P5208">
        <v>9102</v>
      </c>
      <c r="Q5208" t="s">
        <v>17724</v>
      </c>
      <c r="R5208" t="s">
        <v>17725</v>
      </c>
      <c r="S5208" t="s">
        <v>34637</v>
      </c>
      <c r="T5208">
        <v>7.3374270299014499E-2</v>
      </c>
      <c r="U5208">
        <v>0.603102917160658</v>
      </c>
      <c r="V5208">
        <v>25.0627679520775</v>
      </c>
      <c r="W5208">
        <v>0.49709177864118298</v>
      </c>
      <c r="X5208">
        <v>0.78363289935355196</v>
      </c>
      <c r="Y5208">
        <v>-1.9054927641960899</v>
      </c>
      <c r="Z5208">
        <v>0.203350924423461</v>
      </c>
      <c r="AA5208">
        <v>0.72610664078822296</v>
      </c>
      <c r="AB5208">
        <v>24.0992938672095</v>
      </c>
      <c r="AC5208">
        <v>0.92091778829119397</v>
      </c>
      <c r="AD5208">
        <v>0.94068432309766403</v>
      </c>
      <c r="AE5208">
        <v>-2.9054925477364701</v>
      </c>
      <c r="AF5208">
        <v>1.3497623430991999E-2</v>
      </c>
      <c r="AG5208">
        <v>0.476038960109122</v>
      </c>
      <c r="AH5208">
        <v>25.0627679520775</v>
      </c>
      <c r="AI5208">
        <v>0.197630579561902</v>
      </c>
      <c r="AJ5208">
        <v>0.78121606160956403</v>
      </c>
      <c r="AK5208">
        <v>-1.03673734520442</v>
      </c>
    </row>
    <row r="5209" spans="1:37" x14ac:dyDescent="0.2">
      <c r="A5209" t="s">
        <v>17530</v>
      </c>
      <c r="B5209">
        <v>19098310</v>
      </c>
      <c r="C5209">
        <v>19098476</v>
      </c>
      <c r="D5209">
        <v>167</v>
      </c>
      <c r="E5209" t="s">
        <v>17728</v>
      </c>
      <c r="F5209">
        <v>2</v>
      </c>
      <c r="G5209" t="s">
        <v>17729</v>
      </c>
      <c r="H5209" t="s">
        <v>34638</v>
      </c>
      <c r="I5209">
        <v>22</v>
      </c>
      <c r="J5209">
        <v>19036286</v>
      </c>
      <c r="K5209">
        <v>19122407</v>
      </c>
      <c r="L5209">
        <v>86122</v>
      </c>
      <c r="M5209">
        <v>2</v>
      </c>
      <c r="N5209">
        <v>9993</v>
      </c>
      <c r="O5209" t="s">
        <v>17730</v>
      </c>
      <c r="P5209">
        <v>23931</v>
      </c>
      <c r="Q5209" t="s">
        <v>17731</v>
      </c>
      <c r="R5209" t="s">
        <v>17732</v>
      </c>
      <c r="S5209" t="s">
        <v>34639</v>
      </c>
      <c r="T5209">
        <v>0.152084254673993</v>
      </c>
      <c r="U5209">
        <v>0.603102917160658</v>
      </c>
      <c r="V5209">
        <v>24.3447152091628</v>
      </c>
      <c r="W5209">
        <v>0.49709177864118298</v>
      </c>
      <c r="X5209">
        <v>0.78363289935355196</v>
      </c>
      <c r="Y5209">
        <v>-2.3050689867018201</v>
      </c>
      <c r="Z5209">
        <v>0.136920528570767</v>
      </c>
      <c r="AA5209">
        <v>0.72610664078822296</v>
      </c>
      <c r="AB5209">
        <v>24.455500199936999</v>
      </c>
      <c r="AC5209">
        <v>0.615069744472027</v>
      </c>
      <c r="AD5209">
        <v>0.87989882095915395</v>
      </c>
      <c r="AE5209">
        <v>-0.37675216575161402</v>
      </c>
      <c r="AF5209">
        <v>0.50230584886502705</v>
      </c>
      <c r="AG5209">
        <v>0.80674443595273604</v>
      </c>
      <c r="AH5209">
        <v>0.85511762188092899</v>
      </c>
      <c r="AI5209">
        <v>0.45687063064905098</v>
      </c>
      <c r="AJ5209">
        <v>0.78121606160956403</v>
      </c>
      <c r="AK5209">
        <v>-2.5103355663427598</v>
      </c>
    </row>
    <row r="5210" spans="1:37" x14ac:dyDescent="0.2">
      <c r="A5210" t="s">
        <v>17530</v>
      </c>
      <c r="B5210">
        <v>19098476</v>
      </c>
      <c r="C5210">
        <v>19098642</v>
      </c>
      <c r="D5210">
        <v>167</v>
      </c>
      <c r="E5210" t="s">
        <v>17733</v>
      </c>
      <c r="F5210">
        <v>3</v>
      </c>
      <c r="G5210" t="s">
        <v>17734</v>
      </c>
      <c r="H5210" t="s">
        <v>34638</v>
      </c>
      <c r="I5210">
        <v>22</v>
      </c>
      <c r="J5210">
        <v>19036286</v>
      </c>
      <c r="K5210">
        <v>19122407</v>
      </c>
      <c r="L5210">
        <v>86122</v>
      </c>
      <c r="M5210">
        <v>2</v>
      </c>
      <c r="N5210">
        <v>9993</v>
      </c>
      <c r="O5210" t="s">
        <v>17730</v>
      </c>
      <c r="P5210">
        <v>23765</v>
      </c>
      <c r="Q5210" t="s">
        <v>17731</v>
      </c>
      <c r="R5210" t="s">
        <v>17732</v>
      </c>
      <c r="S5210" t="s">
        <v>34639</v>
      </c>
      <c r="T5210">
        <v>0.152084254673993</v>
      </c>
      <c r="U5210">
        <v>0.603102917160658</v>
      </c>
      <c r="V5210">
        <v>24.461393688147499</v>
      </c>
      <c r="W5210">
        <v>0.49709177864118298</v>
      </c>
      <c r="X5210">
        <v>0.78363289935355196</v>
      </c>
      <c r="Y5210">
        <v>-2.4305998617822202</v>
      </c>
      <c r="Z5210">
        <v>0.136920528570767</v>
      </c>
      <c r="AA5210">
        <v>0.72610664078822296</v>
      </c>
      <c r="AB5210">
        <v>24.512090401525001</v>
      </c>
      <c r="AC5210">
        <v>0.615069744472027</v>
      </c>
      <c r="AD5210">
        <v>0.87989882095915395</v>
      </c>
      <c r="AE5210">
        <v>-0.50228304083201603</v>
      </c>
      <c r="AF5210">
        <v>0.50230584886502705</v>
      </c>
      <c r="AG5210">
        <v>0.80674443595273604</v>
      </c>
      <c r="AH5210">
        <v>0.971796100865572</v>
      </c>
      <c r="AI5210">
        <v>0.45687063064905098</v>
      </c>
      <c r="AJ5210">
        <v>0.78121606160956403</v>
      </c>
      <c r="AK5210">
        <v>-2.5713253042334001</v>
      </c>
    </row>
    <row r="5211" spans="1:37" x14ac:dyDescent="0.2">
      <c r="A5211" t="s">
        <v>17530</v>
      </c>
      <c r="B5211">
        <v>19098642</v>
      </c>
      <c r="C5211">
        <v>19098808</v>
      </c>
      <c r="D5211">
        <v>167</v>
      </c>
      <c r="E5211" t="s">
        <v>17735</v>
      </c>
      <c r="F5211">
        <v>2</v>
      </c>
      <c r="G5211" t="s">
        <v>17736</v>
      </c>
      <c r="H5211" t="s">
        <v>34638</v>
      </c>
      <c r="I5211">
        <v>22</v>
      </c>
      <c r="J5211">
        <v>19036286</v>
      </c>
      <c r="K5211">
        <v>19122407</v>
      </c>
      <c r="L5211">
        <v>86122</v>
      </c>
      <c r="M5211">
        <v>2</v>
      </c>
      <c r="N5211">
        <v>9993</v>
      </c>
      <c r="O5211" t="s">
        <v>17730</v>
      </c>
      <c r="P5211">
        <v>23599</v>
      </c>
      <c r="Q5211" t="s">
        <v>17731</v>
      </c>
      <c r="R5211" t="s">
        <v>17732</v>
      </c>
      <c r="S5211" t="s">
        <v>34639</v>
      </c>
      <c r="T5211">
        <v>0.152084254673993</v>
      </c>
      <c r="U5211">
        <v>0.603102917160658</v>
      </c>
      <c r="V5211">
        <v>24.461393688147499</v>
      </c>
      <c r="W5211">
        <v>0.49709177864118298</v>
      </c>
      <c r="X5211">
        <v>0.78363289935355196</v>
      </c>
      <c r="Y5211">
        <v>-2.4305998617822202</v>
      </c>
      <c r="Z5211">
        <v>0.136920528570767</v>
      </c>
      <c r="AA5211">
        <v>0.72610664078822296</v>
      </c>
      <c r="AB5211">
        <v>24.512090401525001</v>
      </c>
      <c r="AC5211">
        <v>0.615069744472027</v>
      </c>
      <c r="AD5211">
        <v>0.87989882095915395</v>
      </c>
      <c r="AE5211">
        <v>-0.50228304083201603</v>
      </c>
      <c r="AF5211">
        <v>0.50230584886502705</v>
      </c>
      <c r="AG5211">
        <v>0.80674443595273604</v>
      </c>
      <c r="AH5211">
        <v>0.971796100865572</v>
      </c>
      <c r="AI5211">
        <v>0.45687063064905098</v>
      </c>
      <c r="AJ5211">
        <v>0.78121606160956403</v>
      </c>
      <c r="AK5211">
        <v>-2.5713253042334001</v>
      </c>
    </row>
    <row r="5212" spans="1:37" x14ac:dyDescent="0.2">
      <c r="A5212" t="s">
        <v>17530</v>
      </c>
      <c r="B5212">
        <v>19231294</v>
      </c>
      <c r="C5212">
        <v>19231459</v>
      </c>
      <c r="D5212">
        <v>166</v>
      </c>
      <c r="E5212" t="s">
        <v>17737</v>
      </c>
      <c r="F5212">
        <v>1</v>
      </c>
      <c r="G5212" t="s">
        <v>17738</v>
      </c>
      <c r="H5212" t="s">
        <v>30999</v>
      </c>
      <c r="I5212">
        <v>22</v>
      </c>
      <c r="J5212">
        <v>19229845</v>
      </c>
      <c r="K5212">
        <v>19232821</v>
      </c>
      <c r="L5212">
        <v>2977</v>
      </c>
      <c r="M5212">
        <v>2</v>
      </c>
      <c r="N5212">
        <v>8218</v>
      </c>
      <c r="O5212" t="s">
        <v>17739</v>
      </c>
      <c r="P5212">
        <v>1362</v>
      </c>
      <c r="Q5212" t="s">
        <v>17740</v>
      </c>
      <c r="R5212" t="s">
        <v>17741</v>
      </c>
      <c r="S5212" t="s">
        <v>34640</v>
      </c>
      <c r="T5212">
        <v>7.3374270299014499E-2</v>
      </c>
      <c r="U5212">
        <v>0.603102917160658</v>
      </c>
      <c r="V5212">
        <v>25.497552179899799</v>
      </c>
      <c r="W5212">
        <v>0.46193634366738701</v>
      </c>
      <c r="X5212">
        <v>0.75726018452522603</v>
      </c>
      <c r="Y5212">
        <v>2.6493888654643398</v>
      </c>
      <c r="Z5212">
        <v>0.203350924423461</v>
      </c>
      <c r="AA5212">
        <v>0.72610664078822296</v>
      </c>
      <c r="AB5212">
        <v>24.5340780848564</v>
      </c>
      <c r="AC5212">
        <v>0.88945902157151002</v>
      </c>
      <c r="AD5212">
        <v>0.94068432309766403</v>
      </c>
      <c r="AE5212">
        <v>1.6493888999778901</v>
      </c>
      <c r="AF5212">
        <v>1.3497623430991999E-2</v>
      </c>
      <c r="AG5212">
        <v>0.476038960109122</v>
      </c>
      <c r="AH5212">
        <v>25.497552179899799</v>
      </c>
      <c r="AI5212">
        <v>0.183554312780425</v>
      </c>
      <c r="AJ5212">
        <v>0.78121606160956403</v>
      </c>
      <c r="AK5212">
        <v>3.5181441533064</v>
      </c>
    </row>
    <row r="5213" spans="1:37" x14ac:dyDescent="0.2">
      <c r="A5213" t="s">
        <v>17530</v>
      </c>
      <c r="B5213">
        <v>19231459</v>
      </c>
      <c r="C5213">
        <v>19231624</v>
      </c>
      <c r="D5213">
        <v>166</v>
      </c>
      <c r="E5213" t="s">
        <v>17742</v>
      </c>
      <c r="F5213">
        <v>1</v>
      </c>
      <c r="G5213" t="s">
        <v>17743</v>
      </c>
      <c r="H5213" t="s">
        <v>30999</v>
      </c>
      <c r="I5213">
        <v>22</v>
      </c>
      <c r="J5213">
        <v>19229845</v>
      </c>
      <c r="K5213">
        <v>19232821</v>
      </c>
      <c r="L5213">
        <v>2977</v>
      </c>
      <c r="M5213">
        <v>2</v>
      </c>
      <c r="N5213">
        <v>8218</v>
      </c>
      <c r="O5213" t="s">
        <v>17739</v>
      </c>
      <c r="P5213">
        <v>1197</v>
      </c>
      <c r="Q5213" t="s">
        <v>17740</v>
      </c>
      <c r="R5213" t="s">
        <v>17741</v>
      </c>
      <c r="S5213" t="s">
        <v>34640</v>
      </c>
      <c r="T5213">
        <v>7.3374270299014499E-2</v>
      </c>
      <c r="U5213">
        <v>0.603102917160658</v>
      </c>
      <c r="V5213">
        <v>25.497552179899799</v>
      </c>
      <c r="W5213">
        <v>0.46193634366738701</v>
      </c>
      <c r="X5213">
        <v>0.75726018452522603</v>
      </c>
      <c r="Y5213">
        <v>2.6493888654643398</v>
      </c>
      <c r="Z5213">
        <v>0.203350924423461</v>
      </c>
      <c r="AA5213">
        <v>0.72610664078822296</v>
      </c>
      <c r="AB5213">
        <v>24.5340780848564</v>
      </c>
      <c r="AC5213">
        <v>0.88945902157151002</v>
      </c>
      <c r="AD5213">
        <v>0.94068432309766403</v>
      </c>
      <c r="AE5213">
        <v>1.6493888999778901</v>
      </c>
      <c r="AF5213">
        <v>1.3497623430991999E-2</v>
      </c>
      <c r="AG5213">
        <v>0.476038960109122</v>
      </c>
      <c r="AH5213">
        <v>25.497552179899799</v>
      </c>
      <c r="AI5213">
        <v>0.183554312780425</v>
      </c>
      <c r="AJ5213">
        <v>0.78121606160956403</v>
      </c>
      <c r="AK5213">
        <v>3.5181441533064</v>
      </c>
    </row>
    <row r="5214" spans="1:37" x14ac:dyDescent="0.2">
      <c r="A5214" t="s">
        <v>17530</v>
      </c>
      <c r="B5214">
        <v>19722449</v>
      </c>
      <c r="C5214">
        <v>19722601</v>
      </c>
      <c r="D5214">
        <v>153</v>
      </c>
      <c r="E5214" t="s">
        <v>17744</v>
      </c>
      <c r="F5214">
        <v>14</v>
      </c>
      <c r="G5214" t="s">
        <v>17745</v>
      </c>
      <c r="H5214" t="s">
        <v>30987</v>
      </c>
      <c r="I5214">
        <v>22</v>
      </c>
      <c r="J5214">
        <v>19723539</v>
      </c>
      <c r="K5214">
        <v>19724771</v>
      </c>
      <c r="L5214">
        <v>1233</v>
      </c>
      <c r="M5214">
        <v>1</v>
      </c>
      <c r="N5214">
        <v>2812</v>
      </c>
      <c r="O5214" t="s">
        <v>17746</v>
      </c>
      <c r="P5214">
        <v>-938</v>
      </c>
      <c r="Q5214" t="s">
        <v>17747</v>
      </c>
      <c r="R5214" t="s">
        <v>17748</v>
      </c>
      <c r="S5214" t="s">
        <v>34641</v>
      </c>
      <c r="T5214">
        <v>0.97213403838398904</v>
      </c>
      <c r="U5214">
        <v>1</v>
      </c>
      <c r="V5214">
        <v>0.887815433741027</v>
      </c>
      <c r="W5214">
        <v>0.20525741147413201</v>
      </c>
      <c r="X5214">
        <v>0.704072456322962</v>
      </c>
      <c r="Y5214">
        <v>-26.148802364014699</v>
      </c>
      <c r="Z5214">
        <v>0.93459220503170903</v>
      </c>
      <c r="AA5214">
        <v>0.99919698600769702</v>
      </c>
      <c r="AB5214">
        <v>0.60706209908035202</v>
      </c>
      <c r="AC5214">
        <v>0.283630615332017</v>
      </c>
      <c r="AD5214">
        <v>0.68253123924728298</v>
      </c>
      <c r="AE5214">
        <v>-2.22451239851847</v>
      </c>
      <c r="AF5214">
        <v>0.98343762640780896</v>
      </c>
      <c r="AG5214">
        <v>1</v>
      </c>
      <c r="AH5214">
        <v>0.77026748275325796</v>
      </c>
      <c r="AI5214">
        <v>0.24456414000292601</v>
      </c>
      <c r="AJ5214">
        <v>0.78121606160956403</v>
      </c>
      <c r="AK5214">
        <v>-25.716760326867298</v>
      </c>
    </row>
    <row r="5215" spans="1:37" x14ac:dyDescent="0.2">
      <c r="A5215" t="s">
        <v>17530</v>
      </c>
      <c r="B5215">
        <v>19722707</v>
      </c>
      <c r="C5215">
        <v>19723006</v>
      </c>
      <c r="D5215">
        <v>300</v>
      </c>
      <c r="E5215" t="s">
        <v>17749</v>
      </c>
      <c r="F5215">
        <v>15</v>
      </c>
      <c r="G5215" t="s">
        <v>17750</v>
      </c>
      <c r="H5215" t="s">
        <v>30987</v>
      </c>
      <c r="I5215">
        <v>22</v>
      </c>
      <c r="J5215">
        <v>19723539</v>
      </c>
      <c r="K5215">
        <v>19724771</v>
      </c>
      <c r="L5215">
        <v>1233</v>
      </c>
      <c r="M5215">
        <v>1</v>
      </c>
      <c r="N5215">
        <v>2812</v>
      </c>
      <c r="O5215" t="s">
        <v>17746</v>
      </c>
      <c r="P5215">
        <v>-533</v>
      </c>
      <c r="Q5215" t="s">
        <v>17747</v>
      </c>
      <c r="R5215" t="s">
        <v>17748</v>
      </c>
      <c r="S5215" t="s">
        <v>34641</v>
      </c>
      <c r="T5215">
        <v>0.644035865418358</v>
      </c>
      <c r="U5215">
        <v>0.84904924635754497</v>
      </c>
      <c r="V5215">
        <v>0.82506406287615397</v>
      </c>
      <c r="W5215">
        <v>0.113079289867903</v>
      </c>
      <c r="X5215">
        <v>0.704072456322962</v>
      </c>
      <c r="Y5215">
        <v>-26.171299267437799</v>
      </c>
      <c r="Z5215">
        <v>0.57853978204985401</v>
      </c>
      <c r="AA5215">
        <v>0.84521697243271998</v>
      </c>
      <c r="AB5215">
        <v>0.54431072821547899</v>
      </c>
      <c r="AC5215">
        <v>0.114586611961368</v>
      </c>
      <c r="AD5215">
        <v>0.68253123924728298</v>
      </c>
      <c r="AE5215">
        <v>-2.2470093019416399</v>
      </c>
      <c r="AF5215">
        <v>0.77173648502780101</v>
      </c>
      <c r="AG5215">
        <v>0.88417364479730298</v>
      </c>
      <c r="AH5215">
        <v>0.73955986234503401</v>
      </c>
      <c r="AI5215">
        <v>0.17351581260912399</v>
      </c>
      <c r="AJ5215">
        <v>0.78121606160956403</v>
      </c>
      <c r="AK5215">
        <v>-25.7334151571064</v>
      </c>
    </row>
    <row r="5216" spans="1:37" x14ac:dyDescent="0.2">
      <c r="A5216" t="s">
        <v>17530</v>
      </c>
      <c r="B5216">
        <v>19767245</v>
      </c>
      <c r="C5216">
        <v>19767397</v>
      </c>
      <c r="D5216">
        <v>153</v>
      </c>
      <c r="E5216" t="s">
        <v>17751</v>
      </c>
      <c r="F5216">
        <v>13</v>
      </c>
      <c r="G5216" t="s">
        <v>17752</v>
      </c>
      <c r="H5216" t="s">
        <v>31032</v>
      </c>
      <c r="I5216">
        <v>22</v>
      </c>
      <c r="J5216">
        <v>19765079</v>
      </c>
      <c r="K5216">
        <v>19766327</v>
      </c>
      <c r="L5216">
        <v>1249</v>
      </c>
      <c r="M5216">
        <v>1</v>
      </c>
      <c r="N5216">
        <v>6899</v>
      </c>
      <c r="O5216" t="s">
        <v>17753</v>
      </c>
      <c r="P5216">
        <v>2166</v>
      </c>
      <c r="Q5216" t="s">
        <v>17754</v>
      </c>
      <c r="R5216" t="s">
        <v>17755</v>
      </c>
      <c r="S5216" t="s">
        <v>34642</v>
      </c>
      <c r="T5216">
        <v>0.152084254673993</v>
      </c>
      <c r="U5216">
        <v>0.603102917160658</v>
      </c>
      <c r="V5216">
        <v>25.7774413034495</v>
      </c>
      <c r="W5216">
        <v>0.20525741147413201</v>
      </c>
      <c r="X5216">
        <v>0.704072456322962</v>
      </c>
      <c r="Y5216">
        <v>-25.575807446042401</v>
      </c>
      <c r="Z5216">
        <v>0.306975110376564</v>
      </c>
      <c r="AA5216">
        <v>0.72610664078822296</v>
      </c>
      <c r="AB5216">
        <v>24.813967203304099</v>
      </c>
      <c r="AC5216">
        <v>7.0489011448141195E-2</v>
      </c>
      <c r="AD5216">
        <v>0.57684129297949804</v>
      </c>
      <c r="AE5216">
        <v>-25.575807446042401</v>
      </c>
      <c r="AF5216">
        <v>4.6407610929182198E-2</v>
      </c>
      <c r="AG5216">
        <v>0.476038960109122</v>
      </c>
      <c r="AH5216">
        <v>25.7774413034495</v>
      </c>
      <c r="AI5216">
        <v>0.35038410267202102</v>
      </c>
      <c r="AJ5216">
        <v>0.78121606160956403</v>
      </c>
      <c r="AK5216">
        <v>-24.707052003150199</v>
      </c>
    </row>
    <row r="5217" spans="1:37" x14ac:dyDescent="0.2">
      <c r="A5217" t="s">
        <v>17530</v>
      </c>
      <c r="B5217">
        <v>19767425</v>
      </c>
      <c r="C5217">
        <v>19767622</v>
      </c>
      <c r="D5217">
        <v>198</v>
      </c>
      <c r="E5217" t="s">
        <v>17756</v>
      </c>
      <c r="F5217">
        <v>10</v>
      </c>
      <c r="G5217" t="s">
        <v>17757</v>
      </c>
      <c r="H5217" t="s">
        <v>31032</v>
      </c>
      <c r="I5217">
        <v>22</v>
      </c>
      <c r="J5217">
        <v>19765079</v>
      </c>
      <c r="K5217">
        <v>19766327</v>
      </c>
      <c r="L5217">
        <v>1249</v>
      </c>
      <c r="M5217">
        <v>1</v>
      </c>
      <c r="N5217">
        <v>6899</v>
      </c>
      <c r="O5217" t="s">
        <v>17753</v>
      </c>
      <c r="P5217">
        <v>2346</v>
      </c>
      <c r="Q5217" t="s">
        <v>17754</v>
      </c>
      <c r="R5217" t="s">
        <v>17755</v>
      </c>
      <c r="S5217" t="s">
        <v>34642</v>
      </c>
      <c r="T5217">
        <v>0.152084254673993</v>
      </c>
      <c r="U5217">
        <v>0.603102917160658</v>
      </c>
      <c r="V5217">
        <v>25.7774413034495</v>
      </c>
      <c r="W5217">
        <v>0.20525741147413201</v>
      </c>
      <c r="X5217">
        <v>0.704072456322962</v>
      </c>
      <c r="Y5217">
        <v>-25.575807446042401</v>
      </c>
      <c r="Z5217">
        <v>0.306975110376564</v>
      </c>
      <c r="AA5217">
        <v>0.72610664078822296</v>
      </c>
      <c r="AB5217">
        <v>24.813967203304099</v>
      </c>
      <c r="AC5217">
        <v>7.0489011448141195E-2</v>
      </c>
      <c r="AD5217">
        <v>0.57684129297949804</v>
      </c>
      <c r="AE5217">
        <v>-25.575807446042401</v>
      </c>
      <c r="AF5217">
        <v>4.6407610929182198E-2</v>
      </c>
      <c r="AG5217">
        <v>0.476038960109122</v>
      </c>
      <c r="AH5217">
        <v>25.7774413034495</v>
      </c>
      <c r="AI5217">
        <v>0.35038410267202102</v>
      </c>
      <c r="AJ5217">
        <v>0.78121606160956403</v>
      </c>
      <c r="AK5217">
        <v>-24.707052003150199</v>
      </c>
    </row>
    <row r="5218" spans="1:37" x14ac:dyDescent="0.2">
      <c r="A5218" t="s">
        <v>17530</v>
      </c>
      <c r="B5218">
        <v>19767622</v>
      </c>
      <c r="C5218">
        <v>19767819</v>
      </c>
      <c r="D5218">
        <v>198</v>
      </c>
      <c r="E5218" t="s">
        <v>17758</v>
      </c>
      <c r="F5218">
        <v>6</v>
      </c>
      <c r="G5218" t="s">
        <v>17759</v>
      </c>
      <c r="H5218" t="s">
        <v>31032</v>
      </c>
      <c r="I5218">
        <v>22</v>
      </c>
      <c r="J5218">
        <v>19765079</v>
      </c>
      <c r="K5218">
        <v>19766327</v>
      </c>
      <c r="L5218">
        <v>1249</v>
      </c>
      <c r="M5218">
        <v>1</v>
      </c>
      <c r="N5218">
        <v>6899</v>
      </c>
      <c r="O5218" t="s">
        <v>17753</v>
      </c>
      <c r="P5218">
        <v>2543</v>
      </c>
      <c r="Q5218" t="s">
        <v>17754</v>
      </c>
      <c r="R5218" t="s">
        <v>17755</v>
      </c>
      <c r="S5218" t="s">
        <v>34642</v>
      </c>
      <c r="T5218">
        <v>0.152084254673993</v>
      </c>
      <c r="U5218">
        <v>0.603102917160658</v>
      </c>
      <c r="V5218">
        <v>25.698441703187399</v>
      </c>
      <c r="W5218">
        <v>0.20525741147413201</v>
      </c>
      <c r="X5218">
        <v>0.704072456322962</v>
      </c>
      <c r="Y5218">
        <v>-25.496807845992102</v>
      </c>
      <c r="Z5218">
        <v>0.306975110376564</v>
      </c>
      <c r="AA5218">
        <v>0.72610664078822296</v>
      </c>
      <c r="AB5218">
        <v>24.7349676043833</v>
      </c>
      <c r="AC5218">
        <v>7.0489011448141195E-2</v>
      </c>
      <c r="AD5218">
        <v>0.57684129297949804</v>
      </c>
      <c r="AE5218">
        <v>-25.496807845992102</v>
      </c>
      <c r="AF5218">
        <v>4.6407610929182198E-2</v>
      </c>
      <c r="AG5218">
        <v>0.476038960109122</v>
      </c>
      <c r="AH5218">
        <v>25.698441703187399</v>
      </c>
      <c r="AI5218">
        <v>0.35038410267202102</v>
      </c>
      <c r="AJ5218">
        <v>0.78121606160956403</v>
      </c>
      <c r="AK5218">
        <v>-24.6280524044411</v>
      </c>
    </row>
    <row r="5219" spans="1:37" x14ac:dyDescent="0.2">
      <c r="A5219" t="s">
        <v>17530</v>
      </c>
      <c r="B5219">
        <v>19788884</v>
      </c>
      <c r="C5219">
        <v>19789054</v>
      </c>
      <c r="D5219">
        <v>171</v>
      </c>
      <c r="E5219" t="s">
        <v>17760</v>
      </c>
      <c r="F5219">
        <v>8</v>
      </c>
      <c r="G5219" t="s">
        <v>17761</v>
      </c>
      <c r="H5219" t="s">
        <v>34643</v>
      </c>
      <c r="I5219">
        <v>22</v>
      </c>
      <c r="J5219">
        <v>19765079</v>
      </c>
      <c r="K5219">
        <v>19766327</v>
      </c>
      <c r="L5219">
        <v>1249</v>
      </c>
      <c r="M5219">
        <v>1</v>
      </c>
      <c r="N5219">
        <v>6899</v>
      </c>
      <c r="O5219" t="s">
        <v>17753</v>
      </c>
      <c r="P5219">
        <v>23805</v>
      </c>
      <c r="Q5219" t="s">
        <v>17754</v>
      </c>
      <c r="R5219" t="s">
        <v>17755</v>
      </c>
      <c r="S5219" t="s">
        <v>34642</v>
      </c>
      <c r="T5219">
        <v>0.32911398597860803</v>
      </c>
      <c r="U5219">
        <v>0.603102917160658</v>
      </c>
      <c r="V5219">
        <v>21.775292029805801</v>
      </c>
      <c r="W5219">
        <v>0.89107655920673101</v>
      </c>
      <c r="X5219">
        <v>0.95159051474143896</v>
      </c>
      <c r="Y5219">
        <v>2.6998348426973302</v>
      </c>
      <c r="Z5219">
        <v>0.48464167878831399</v>
      </c>
      <c r="AA5219">
        <v>0.84435025072159198</v>
      </c>
      <c r="AB5219">
        <v>20.8118182876715</v>
      </c>
      <c r="AC5219">
        <v>0.75388744886274095</v>
      </c>
      <c r="AD5219">
        <v>0.87989882095915395</v>
      </c>
      <c r="AE5219">
        <v>1.69983491383916</v>
      </c>
      <c r="AF5219">
        <v>0.16793847098801201</v>
      </c>
      <c r="AG5219">
        <v>0.68151250837662902</v>
      </c>
      <c r="AH5219">
        <v>21.775292029805801</v>
      </c>
      <c r="AI5219">
        <v>0.56157887380500204</v>
      </c>
      <c r="AJ5219">
        <v>0.78121606160956403</v>
      </c>
      <c r="AK5219">
        <v>3.5685899275785702</v>
      </c>
    </row>
    <row r="5220" spans="1:37" x14ac:dyDescent="0.2">
      <c r="A5220" t="s">
        <v>17530</v>
      </c>
      <c r="B5220">
        <v>19853719</v>
      </c>
      <c r="C5220">
        <v>19853864</v>
      </c>
      <c r="D5220">
        <v>146</v>
      </c>
      <c r="E5220" t="s">
        <v>17762</v>
      </c>
      <c r="F5220">
        <v>3</v>
      </c>
      <c r="G5220" t="s">
        <v>17763</v>
      </c>
      <c r="H5220" t="s">
        <v>30987</v>
      </c>
      <c r="I5220">
        <v>22</v>
      </c>
      <c r="J5220">
        <v>19788464</v>
      </c>
      <c r="K5220">
        <v>19854806</v>
      </c>
      <c r="L5220">
        <v>66343</v>
      </c>
      <c r="M5220">
        <v>2</v>
      </c>
      <c r="N5220">
        <v>54584</v>
      </c>
      <c r="O5220" t="s">
        <v>17764</v>
      </c>
      <c r="P5220">
        <v>942</v>
      </c>
      <c r="Q5220" t="s">
        <v>17765</v>
      </c>
      <c r="R5220" t="s">
        <v>17766</v>
      </c>
      <c r="S5220" t="s">
        <v>34644</v>
      </c>
      <c r="T5220">
        <v>0.97213403838398904</v>
      </c>
      <c r="U5220">
        <v>1</v>
      </c>
      <c r="V5220">
        <v>2.4549915384568299</v>
      </c>
      <c r="W5220">
        <v>0.38920677604595899</v>
      </c>
      <c r="X5220">
        <v>0.704072456322962</v>
      </c>
      <c r="Y5220">
        <v>-24.8811191070915</v>
      </c>
      <c r="Z5220">
        <v>0.69013698642955401</v>
      </c>
      <c r="AA5220">
        <v>0.84521697243271998</v>
      </c>
      <c r="AB5220">
        <v>1.4915174530508299</v>
      </c>
      <c r="AC5220">
        <v>0.71753805159658501</v>
      </c>
      <c r="AD5220">
        <v>0.87989882095915395</v>
      </c>
      <c r="AE5220">
        <v>-3.1089675938358399</v>
      </c>
      <c r="AF5220">
        <v>0.61410715005536498</v>
      </c>
      <c r="AG5220">
        <v>0.80674443595273604</v>
      </c>
      <c r="AH5220">
        <v>3.3846020091587401</v>
      </c>
      <c r="AI5220">
        <v>0.35038410267202102</v>
      </c>
      <c r="AJ5220">
        <v>0.78121606160956403</v>
      </c>
      <c r="AK5220">
        <v>-24.265139612916698</v>
      </c>
    </row>
    <row r="5221" spans="1:37" x14ac:dyDescent="0.2">
      <c r="A5221" t="s">
        <v>17530</v>
      </c>
      <c r="B5221">
        <v>19853864</v>
      </c>
      <c r="C5221">
        <v>19854009</v>
      </c>
      <c r="D5221">
        <v>146</v>
      </c>
      <c r="E5221" t="s">
        <v>17767</v>
      </c>
      <c r="F5221">
        <v>2</v>
      </c>
      <c r="G5221" t="s">
        <v>17768</v>
      </c>
      <c r="H5221" t="s">
        <v>30987</v>
      </c>
      <c r="I5221">
        <v>22</v>
      </c>
      <c r="J5221">
        <v>19788464</v>
      </c>
      <c r="K5221">
        <v>19854806</v>
      </c>
      <c r="L5221">
        <v>66343</v>
      </c>
      <c r="M5221">
        <v>2</v>
      </c>
      <c r="N5221">
        <v>54584</v>
      </c>
      <c r="O5221" t="s">
        <v>17764</v>
      </c>
      <c r="P5221">
        <v>797</v>
      </c>
      <c r="Q5221" t="s">
        <v>17765</v>
      </c>
      <c r="R5221" t="s">
        <v>17766</v>
      </c>
      <c r="S5221" t="s">
        <v>34644</v>
      </c>
      <c r="T5221">
        <v>0.97213403838398904</v>
      </c>
      <c r="U5221">
        <v>1</v>
      </c>
      <c r="V5221">
        <v>2.4549915384568299</v>
      </c>
      <c r="W5221">
        <v>0.38920677604595899</v>
      </c>
      <c r="X5221">
        <v>0.704072456322962</v>
      </c>
      <c r="Y5221">
        <v>-24.8811191070915</v>
      </c>
      <c r="Z5221">
        <v>0.69013698642955401</v>
      </c>
      <c r="AA5221">
        <v>0.84521697243271998</v>
      </c>
      <c r="AB5221">
        <v>1.4915174530508299</v>
      </c>
      <c r="AC5221">
        <v>0.71753805159658501</v>
      </c>
      <c r="AD5221">
        <v>0.87989882095915395</v>
      </c>
      <c r="AE5221">
        <v>-3.1089675938358399</v>
      </c>
      <c r="AF5221">
        <v>0.61410715005536498</v>
      </c>
      <c r="AG5221">
        <v>0.80674443595273604</v>
      </c>
      <c r="AH5221">
        <v>3.3846020091587401</v>
      </c>
      <c r="AI5221">
        <v>0.35038410267202102</v>
      </c>
      <c r="AJ5221">
        <v>0.78121606160956403</v>
      </c>
      <c r="AK5221">
        <v>-24.265139612916698</v>
      </c>
    </row>
    <row r="5222" spans="1:37" x14ac:dyDescent="0.2">
      <c r="A5222" t="s">
        <v>17530</v>
      </c>
      <c r="B5222">
        <v>19878489</v>
      </c>
      <c r="C5222">
        <v>19878647</v>
      </c>
      <c r="D5222">
        <v>159</v>
      </c>
      <c r="E5222" t="s">
        <v>17769</v>
      </c>
      <c r="F5222">
        <v>3</v>
      </c>
      <c r="G5222" t="s">
        <v>17770</v>
      </c>
      <c r="H5222" t="s">
        <v>31032</v>
      </c>
      <c r="I5222">
        <v>22</v>
      </c>
      <c r="J5222">
        <v>19875692</v>
      </c>
      <c r="K5222">
        <v>19881154</v>
      </c>
      <c r="L5222">
        <v>5463</v>
      </c>
      <c r="M5222">
        <v>2</v>
      </c>
      <c r="N5222">
        <v>10587</v>
      </c>
      <c r="O5222" t="s">
        <v>17771</v>
      </c>
      <c r="P5222">
        <v>2507</v>
      </c>
      <c r="Q5222" t="s">
        <v>17772</v>
      </c>
      <c r="R5222" t="s">
        <v>17773</v>
      </c>
      <c r="S5222" t="s">
        <v>34645</v>
      </c>
      <c r="T5222">
        <v>0.583211159830616</v>
      </c>
      <c r="U5222">
        <v>0.81360520874211995</v>
      </c>
      <c r="V5222">
        <v>-0.27867826005934898</v>
      </c>
      <c r="W5222">
        <v>0.113079289867903</v>
      </c>
      <c r="X5222">
        <v>0.704072456322962</v>
      </c>
      <c r="Y5222">
        <v>-24.467442943792001</v>
      </c>
      <c r="Z5222">
        <v>1</v>
      </c>
      <c r="AA5222">
        <v>1</v>
      </c>
      <c r="AB5222">
        <v>-1.2421522672171701</v>
      </c>
      <c r="AC5222">
        <v>2.4853262407310801E-2</v>
      </c>
      <c r="AD5222">
        <v>0.57684129297949804</v>
      </c>
      <c r="AE5222">
        <v>-24.467442943792001</v>
      </c>
      <c r="AF5222">
        <v>0.23669707478149901</v>
      </c>
      <c r="AG5222">
        <v>0.69020448338054297</v>
      </c>
      <c r="AH5222">
        <v>0.65093232033718795</v>
      </c>
      <c r="AI5222">
        <v>0.24456414000292601</v>
      </c>
      <c r="AJ5222">
        <v>0.78121606160956403</v>
      </c>
      <c r="AK5222">
        <v>-23.598687528446899</v>
      </c>
    </row>
    <row r="5223" spans="1:37" x14ac:dyDescent="0.2">
      <c r="A5223" t="s">
        <v>17530</v>
      </c>
      <c r="B5223">
        <v>19878647</v>
      </c>
      <c r="C5223">
        <v>19878805</v>
      </c>
      <c r="D5223">
        <v>159</v>
      </c>
      <c r="E5223" t="s">
        <v>17774</v>
      </c>
      <c r="F5223">
        <v>2</v>
      </c>
      <c r="G5223" t="s">
        <v>17775</v>
      </c>
      <c r="H5223" t="s">
        <v>31032</v>
      </c>
      <c r="I5223">
        <v>22</v>
      </c>
      <c r="J5223">
        <v>19875692</v>
      </c>
      <c r="K5223">
        <v>19881154</v>
      </c>
      <c r="L5223">
        <v>5463</v>
      </c>
      <c r="M5223">
        <v>2</v>
      </c>
      <c r="N5223">
        <v>10587</v>
      </c>
      <c r="O5223" t="s">
        <v>17771</v>
      </c>
      <c r="P5223">
        <v>2349</v>
      </c>
      <c r="Q5223" t="s">
        <v>17772</v>
      </c>
      <c r="R5223" t="s">
        <v>17773</v>
      </c>
      <c r="S5223" t="s">
        <v>34645</v>
      </c>
      <c r="T5223">
        <v>0.583211159830616</v>
      </c>
      <c r="U5223">
        <v>0.81360520874211995</v>
      </c>
      <c r="V5223">
        <v>-0.27867826005934898</v>
      </c>
      <c r="W5223">
        <v>0.113079289867903</v>
      </c>
      <c r="X5223">
        <v>0.704072456322962</v>
      </c>
      <c r="Y5223">
        <v>-24.467442943792001</v>
      </c>
      <c r="Z5223">
        <v>1</v>
      </c>
      <c r="AA5223">
        <v>1</v>
      </c>
      <c r="AB5223">
        <v>-1.2421522672171701</v>
      </c>
      <c r="AC5223">
        <v>2.4853262407310801E-2</v>
      </c>
      <c r="AD5223">
        <v>0.57684129297949804</v>
      </c>
      <c r="AE5223">
        <v>-24.467442943792001</v>
      </c>
      <c r="AF5223">
        <v>0.23669707478149901</v>
      </c>
      <c r="AG5223">
        <v>0.69020448338054297</v>
      </c>
      <c r="AH5223">
        <v>0.65093232033718795</v>
      </c>
      <c r="AI5223">
        <v>0.24456414000292601</v>
      </c>
      <c r="AJ5223">
        <v>0.78121606160956403</v>
      </c>
      <c r="AK5223">
        <v>-23.598687528446899</v>
      </c>
    </row>
    <row r="5224" spans="1:37" x14ac:dyDescent="0.2">
      <c r="A5224" t="s">
        <v>17530</v>
      </c>
      <c r="B5224">
        <v>19972993</v>
      </c>
      <c r="C5224">
        <v>19973152</v>
      </c>
      <c r="D5224">
        <v>160</v>
      </c>
      <c r="E5224" t="s">
        <v>17776</v>
      </c>
      <c r="F5224">
        <v>15</v>
      </c>
      <c r="G5224" t="s">
        <v>17777</v>
      </c>
      <c r="H5224" t="s">
        <v>31032</v>
      </c>
      <c r="I5224">
        <v>22</v>
      </c>
      <c r="J5224">
        <v>19973162</v>
      </c>
      <c r="K5224">
        <v>19975762</v>
      </c>
      <c r="L5224">
        <v>2601</v>
      </c>
      <c r="M5224">
        <v>2</v>
      </c>
      <c r="N5224">
        <v>421</v>
      </c>
      <c r="O5224" t="s">
        <v>17778</v>
      </c>
      <c r="P5224">
        <v>2610</v>
      </c>
      <c r="Q5224" t="s">
        <v>17779</v>
      </c>
      <c r="R5224" t="s">
        <v>17780</v>
      </c>
      <c r="S5224" t="s">
        <v>34646</v>
      </c>
      <c r="T5224">
        <v>0.32911398597860803</v>
      </c>
      <c r="U5224">
        <v>0.603102917160658</v>
      </c>
      <c r="V5224">
        <v>23.1707697045827</v>
      </c>
      <c r="W5224">
        <v>0.94541066367716797</v>
      </c>
      <c r="X5224">
        <v>0.95159051474143896</v>
      </c>
      <c r="Y5224">
        <v>-1.13413954884463</v>
      </c>
      <c r="Z5224">
        <v>0.306975110376564</v>
      </c>
      <c r="AA5224">
        <v>0.72610664078822296</v>
      </c>
      <c r="AB5224">
        <v>24.077938584442499</v>
      </c>
      <c r="AC5224">
        <v>0.71753805159658501</v>
      </c>
      <c r="AD5224">
        <v>0.87989882095915395</v>
      </c>
      <c r="AE5224">
        <v>-2.1341394036998498</v>
      </c>
      <c r="AF5224">
        <v>0.64997455747578503</v>
      </c>
      <c r="AG5224">
        <v>0.80674443595273604</v>
      </c>
      <c r="AH5224">
        <v>-0.409774032696751</v>
      </c>
      <c r="AI5224">
        <v>0.59609816080359102</v>
      </c>
      <c r="AJ5224">
        <v>0.78121606160956403</v>
      </c>
      <c r="AK5224">
        <v>-0.265384136751115</v>
      </c>
    </row>
    <row r="5225" spans="1:37" x14ac:dyDescent="0.2">
      <c r="A5225" t="s">
        <v>17530</v>
      </c>
      <c r="B5225">
        <v>19973152</v>
      </c>
      <c r="C5225">
        <v>19973311</v>
      </c>
      <c r="D5225">
        <v>160</v>
      </c>
      <c r="E5225" t="s">
        <v>17781</v>
      </c>
      <c r="F5225">
        <v>18</v>
      </c>
      <c r="G5225" t="s">
        <v>17782</v>
      </c>
      <c r="H5225" t="s">
        <v>31032</v>
      </c>
      <c r="I5225">
        <v>22</v>
      </c>
      <c r="J5225">
        <v>19973162</v>
      </c>
      <c r="K5225">
        <v>19975762</v>
      </c>
      <c r="L5225">
        <v>2601</v>
      </c>
      <c r="M5225">
        <v>2</v>
      </c>
      <c r="N5225">
        <v>421</v>
      </c>
      <c r="O5225" t="s">
        <v>17778</v>
      </c>
      <c r="P5225">
        <v>2451</v>
      </c>
      <c r="Q5225" t="s">
        <v>17779</v>
      </c>
      <c r="R5225" t="s">
        <v>17780</v>
      </c>
      <c r="S5225" t="s">
        <v>34646</v>
      </c>
      <c r="T5225">
        <v>0.32911398597860803</v>
      </c>
      <c r="U5225">
        <v>0.603102917160658</v>
      </c>
      <c r="V5225">
        <v>23.1707697045827</v>
      </c>
      <c r="W5225">
        <v>0.49709177864118298</v>
      </c>
      <c r="X5225">
        <v>0.78363289935355196</v>
      </c>
      <c r="Y5225">
        <v>0.47003483011282099</v>
      </c>
      <c r="Z5225">
        <v>0.306975110376564</v>
      </c>
      <c r="AA5225">
        <v>0.72610664078822296</v>
      </c>
      <c r="AB5225">
        <v>24.077938584442499</v>
      </c>
      <c r="AC5225">
        <v>0.92091778829119397</v>
      </c>
      <c r="AD5225">
        <v>0.94068432309766403</v>
      </c>
      <c r="AE5225">
        <v>-0.52996512214559499</v>
      </c>
      <c r="AF5225">
        <v>0.64997455747578503</v>
      </c>
      <c r="AG5225">
        <v>0.80674443595273604</v>
      </c>
      <c r="AH5225">
        <v>-0.409774032696751</v>
      </c>
      <c r="AI5225">
        <v>0.197630579561902</v>
      </c>
      <c r="AJ5225">
        <v>0.78121606160956403</v>
      </c>
      <c r="AK5225">
        <v>1.33879024220633</v>
      </c>
    </row>
    <row r="5226" spans="1:37" x14ac:dyDescent="0.2">
      <c r="A5226" t="s">
        <v>17530</v>
      </c>
      <c r="B5226">
        <v>20030998</v>
      </c>
      <c r="C5226">
        <v>20031147</v>
      </c>
      <c r="D5226">
        <v>150</v>
      </c>
      <c r="E5226" t="s">
        <v>17783</v>
      </c>
      <c r="F5226">
        <v>2</v>
      </c>
      <c r="G5226" t="s">
        <v>17784</v>
      </c>
      <c r="H5226" t="s">
        <v>30999</v>
      </c>
      <c r="I5226">
        <v>22</v>
      </c>
      <c r="J5226">
        <v>20033139</v>
      </c>
      <c r="K5226">
        <v>20033220</v>
      </c>
      <c r="L5226">
        <v>82</v>
      </c>
      <c r="M5226">
        <v>1</v>
      </c>
      <c r="N5226">
        <v>406961</v>
      </c>
      <c r="O5226" t="s">
        <v>17785</v>
      </c>
      <c r="P5226">
        <v>-1992</v>
      </c>
      <c r="Q5226" t="s">
        <v>17786</v>
      </c>
      <c r="R5226" t="s">
        <v>17787</v>
      </c>
      <c r="S5226" t="s">
        <v>34647</v>
      </c>
      <c r="T5226">
        <v>0.32911398597860803</v>
      </c>
      <c r="U5226">
        <v>0.603102917160658</v>
      </c>
      <c r="V5226">
        <v>22.0738420795041</v>
      </c>
      <c r="W5226">
        <v>0.94541066367716797</v>
      </c>
      <c r="X5226">
        <v>0.95159051474143896</v>
      </c>
      <c r="Y5226">
        <v>-0.10691646074158399</v>
      </c>
      <c r="Z5226">
        <v>0.306975110376564</v>
      </c>
      <c r="AA5226">
        <v>0.72610664078822296</v>
      </c>
      <c r="AB5226">
        <v>21.931735395419501</v>
      </c>
      <c r="AC5226">
        <v>0.71753805159658501</v>
      </c>
      <c r="AD5226">
        <v>0.87989882095915395</v>
      </c>
      <c r="AE5226">
        <v>-1.1069160560084299</v>
      </c>
      <c r="AF5226">
        <v>0.61410715005536498</v>
      </c>
      <c r="AG5226">
        <v>0.80674443595273604</v>
      </c>
      <c r="AH5226">
        <v>1.38255040699794</v>
      </c>
      <c r="AI5226">
        <v>0.59609816080359102</v>
      </c>
      <c r="AJ5226">
        <v>0.78121606160956403</v>
      </c>
      <c r="AK5226">
        <v>0.76183869551741501</v>
      </c>
    </row>
    <row r="5227" spans="1:37" x14ac:dyDescent="0.2">
      <c r="A5227" t="s">
        <v>17530</v>
      </c>
      <c r="B5227">
        <v>20031147</v>
      </c>
      <c r="C5227">
        <v>20031296</v>
      </c>
      <c r="D5227">
        <v>150</v>
      </c>
      <c r="E5227" t="s">
        <v>17788</v>
      </c>
      <c r="F5227">
        <v>6</v>
      </c>
      <c r="G5227" t="s">
        <v>17789</v>
      </c>
      <c r="H5227" t="s">
        <v>30999</v>
      </c>
      <c r="I5227">
        <v>22</v>
      </c>
      <c r="J5227">
        <v>20033139</v>
      </c>
      <c r="K5227">
        <v>20033220</v>
      </c>
      <c r="L5227">
        <v>82</v>
      </c>
      <c r="M5227">
        <v>1</v>
      </c>
      <c r="N5227">
        <v>406961</v>
      </c>
      <c r="O5227" t="s">
        <v>17785</v>
      </c>
      <c r="P5227">
        <v>-1843</v>
      </c>
      <c r="Q5227" t="s">
        <v>17786</v>
      </c>
      <c r="R5227" t="s">
        <v>17787</v>
      </c>
      <c r="S5227" t="s">
        <v>34647</v>
      </c>
      <c r="T5227">
        <v>0.32911398597860803</v>
      </c>
      <c r="U5227">
        <v>0.603102917160658</v>
      </c>
      <c r="V5227">
        <v>22.0738420795041</v>
      </c>
      <c r="W5227">
        <v>0.94541066367716797</v>
      </c>
      <c r="X5227">
        <v>0.95159051474143896</v>
      </c>
      <c r="Y5227">
        <v>-0.10691646074158399</v>
      </c>
      <c r="Z5227">
        <v>0.306975110376564</v>
      </c>
      <c r="AA5227">
        <v>0.72610664078822296</v>
      </c>
      <c r="AB5227">
        <v>21.931735395419501</v>
      </c>
      <c r="AC5227">
        <v>0.71753805159658501</v>
      </c>
      <c r="AD5227">
        <v>0.87989882095915395</v>
      </c>
      <c r="AE5227">
        <v>-1.1069160560084299</v>
      </c>
      <c r="AF5227">
        <v>0.61410715005536498</v>
      </c>
      <c r="AG5227">
        <v>0.80674443595273604</v>
      </c>
      <c r="AH5227">
        <v>1.38255040699794</v>
      </c>
      <c r="AI5227">
        <v>0.59609816080359102</v>
      </c>
      <c r="AJ5227">
        <v>0.78121606160956403</v>
      </c>
      <c r="AK5227">
        <v>0.76183869551741501</v>
      </c>
    </row>
    <row r="5228" spans="1:37" x14ac:dyDescent="0.2">
      <c r="A5228" t="s">
        <v>17530</v>
      </c>
      <c r="B5228">
        <v>20031296</v>
      </c>
      <c r="C5228">
        <v>20031445</v>
      </c>
      <c r="D5228">
        <v>150</v>
      </c>
      <c r="E5228" t="s">
        <v>17790</v>
      </c>
      <c r="F5228">
        <v>5</v>
      </c>
      <c r="G5228" t="s">
        <v>17791</v>
      </c>
      <c r="H5228" t="s">
        <v>30999</v>
      </c>
      <c r="I5228">
        <v>22</v>
      </c>
      <c r="J5228">
        <v>20033139</v>
      </c>
      <c r="K5228">
        <v>20033220</v>
      </c>
      <c r="L5228">
        <v>82</v>
      </c>
      <c r="M5228">
        <v>1</v>
      </c>
      <c r="N5228">
        <v>406961</v>
      </c>
      <c r="O5228" t="s">
        <v>17785</v>
      </c>
      <c r="P5228">
        <v>-1694</v>
      </c>
      <c r="Q5228" t="s">
        <v>17786</v>
      </c>
      <c r="R5228" t="s">
        <v>17787</v>
      </c>
      <c r="S5228" t="s">
        <v>34647</v>
      </c>
      <c r="T5228">
        <v>0.32911398597860803</v>
      </c>
      <c r="U5228">
        <v>0.603102917160658</v>
      </c>
      <c r="V5228">
        <v>22.0738420795041</v>
      </c>
      <c r="W5228">
        <v>0.94541066367716797</v>
      </c>
      <c r="X5228">
        <v>0.95159051474143896</v>
      </c>
      <c r="Y5228">
        <v>-0.10691646074158399</v>
      </c>
      <c r="Z5228">
        <v>0.306975110376564</v>
      </c>
      <c r="AA5228">
        <v>0.72610664078822296</v>
      </c>
      <c r="AB5228">
        <v>21.931735395419501</v>
      </c>
      <c r="AC5228">
        <v>0.71753805159658501</v>
      </c>
      <c r="AD5228">
        <v>0.87989882095915395</v>
      </c>
      <c r="AE5228">
        <v>-1.1069160560084299</v>
      </c>
      <c r="AF5228">
        <v>0.61410715005536498</v>
      </c>
      <c r="AG5228">
        <v>0.80674443595273604</v>
      </c>
      <c r="AH5228">
        <v>1.38255040699794</v>
      </c>
      <c r="AI5228">
        <v>0.59609816080359102</v>
      </c>
      <c r="AJ5228">
        <v>0.78121606160956403</v>
      </c>
      <c r="AK5228">
        <v>0.76183869551741501</v>
      </c>
    </row>
    <row r="5229" spans="1:37" x14ac:dyDescent="0.2">
      <c r="A5229" t="s">
        <v>17530</v>
      </c>
      <c r="B5229">
        <v>20053252</v>
      </c>
      <c r="C5229">
        <v>20053403</v>
      </c>
      <c r="D5229">
        <v>152</v>
      </c>
      <c r="E5229" t="s">
        <v>17792</v>
      </c>
      <c r="F5229">
        <v>2</v>
      </c>
      <c r="G5229" t="s">
        <v>17793</v>
      </c>
      <c r="H5229" t="s">
        <v>30987</v>
      </c>
      <c r="I5229">
        <v>22</v>
      </c>
      <c r="J5229">
        <v>20053435</v>
      </c>
      <c r="K5229">
        <v>20064959</v>
      </c>
      <c r="L5229">
        <v>11525</v>
      </c>
      <c r="M5229">
        <v>1</v>
      </c>
      <c r="N5229">
        <v>128989</v>
      </c>
      <c r="O5229" t="s">
        <v>17794</v>
      </c>
      <c r="P5229">
        <v>-32</v>
      </c>
      <c r="Q5229" t="s">
        <v>17795</v>
      </c>
      <c r="R5229" t="s">
        <v>17796</v>
      </c>
      <c r="S5229" t="s">
        <v>34648</v>
      </c>
      <c r="T5229">
        <v>0.152084254673993</v>
      </c>
      <c r="U5229">
        <v>0.603102917160658</v>
      </c>
      <c r="V5229">
        <v>24.580333761871898</v>
      </c>
      <c r="W5229">
        <v>0.94541066367716797</v>
      </c>
      <c r="X5229">
        <v>0.95159051474143896</v>
      </c>
      <c r="Y5229">
        <v>-1.81140234703861</v>
      </c>
      <c r="Z5229">
        <v>0.306975110376564</v>
      </c>
      <c r="AA5229">
        <v>0.72610664078822296</v>
      </c>
      <c r="AB5229">
        <v>23.6168596925332</v>
      </c>
      <c r="AC5229">
        <v>0.71753805159658501</v>
      </c>
      <c r="AD5229">
        <v>0.87989882095915395</v>
      </c>
      <c r="AE5229">
        <v>-2.8114020602672398</v>
      </c>
      <c r="AF5229">
        <v>4.6407610929182198E-2</v>
      </c>
      <c r="AG5229">
        <v>0.476038960109122</v>
      </c>
      <c r="AH5229">
        <v>24.580333761871898</v>
      </c>
      <c r="AI5229">
        <v>0.59609816080359102</v>
      </c>
      <c r="AJ5229">
        <v>0.78121606160956403</v>
      </c>
      <c r="AK5229">
        <v>-0.94264694781241498</v>
      </c>
    </row>
    <row r="5230" spans="1:37" x14ac:dyDescent="0.2">
      <c r="A5230" t="s">
        <v>17530</v>
      </c>
      <c r="B5230">
        <v>20063330</v>
      </c>
      <c r="C5230">
        <v>20063516</v>
      </c>
      <c r="D5230">
        <v>187</v>
      </c>
      <c r="E5230" t="s">
        <v>17797</v>
      </c>
      <c r="F5230">
        <v>12</v>
      </c>
      <c r="G5230" t="s">
        <v>17798</v>
      </c>
      <c r="H5230" t="s">
        <v>30987</v>
      </c>
      <c r="I5230">
        <v>22</v>
      </c>
      <c r="J5230">
        <v>20063573</v>
      </c>
      <c r="K5230">
        <v>20064929</v>
      </c>
      <c r="L5230">
        <v>1357</v>
      </c>
      <c r="M5230">
        <v>1</v>
      </c>
      <c r="N5230">
        <v>128989</v>
      </c>
      <c r="O5230" t="s">
        <v>17799</v>
      </c>
      <c r="P5230">
        <v>-57</v>
      </c>
      <c r="Q5230" t="s">
        <v>17795</v>
      </c>
      <c r="R5230" t="s">
        <v>17796</v>
      </c>
      <c r="S5230" t="s">
        <v>34648</v>
      </c>
      <c r="T5230" t="s">
        <v>40</v>
      </c>
      <c r="U5230" t="s">
        <v>40</v>
      </c>
      <c r="V5230">
        <v>0</v>
      </c>
      <c r="W5230">
        <v>0.38920677604595899</v>
      </c>
      <c r="X5230">
        <v>0.704072456322962</v>
      </c>
      <c r="Y5230">
        <v>-23.5715549547709</v>
      </c>
      <c r="Z5230">
        <v>0.306975110376564</v>
      </c>
      <c r="AA5230">
        <v>0.72610664078822296</v>
      </c>
      <c r="AB5230">
        <v>23.574555237695701</v>
      </c>
      <c r="AC5230">
        <v>0.71753805159658501</v>
      </c>
      <c r="AD5230">
        <v>0.87989882095915395</v>
      </c>
      <c r="AE5230">
        <v>-1.24062506753184</v>
      </c>
      <c r="AF5230">
        <v>0.32549523997010099</v>
      </c>
      <c r="AG5230">
        <v>0.70473078222419605</v>
      </c>
      <c r="AH5230">
        <v>-23.5380293646318</v>
      </c>
      <c r="AI5230">
        <v>0.35038410267202102</v>
      </c>
      <c r="AJ5230">
        <v>0.78121606160956403</v>
      </c>
      <c r="AK5230">
        <v>-23.467640042662701</v>
      </c>
    </row>
    <row r="5231" spans="1:37" x14ac:dyDescent="0.2">
      <c r="A5231" t="s">
        <v>17530</v>
      </c>
      <c r="B5231">
        <v>20063516</v>
      </c>
      <c r="C5231">
        <v>20063702</v>
      </c>
      <c r="D5231">
        <v>187</v>
      </c>
      <c r="E5231" t="s">
        <v>17800</v>
      </c>
      <c r="F5231">
        <v>3</v>
      </c>
      <c r="G5231" t="s">
        <v>17801</v>
      </c>
      <c r="H5231" t="s">
        <v>30987</v>
      </c>
      <c r="I5231">
        <v>22</v>
      </c>
      <c r="J5231">
        <v>20063573</v>
      </c>
      <c r="K5231">
        <v>20064929</v>
      </c>
      <c r="L5231">
        <v>1357</v>
      </c>
      <c r="M5231">
        <v>1</v>
      </c>
      <c r="N5231">
        <v>128989</v>
      </c>
      <c r="O5231" t="s">
        <v>17799</v>
      </c>
      <c r="P5231">
        <v>0</v>
      </c>
      <c r="Q5231" t="s">
        <v>17795</v>
      </c>
      <c r="R5231" t="s">
        <v>17796</v>
      </c>
      <c r="S5231" t="s">
        <v>34648</v>
      </c>
      <c r="T5231" t="s">
        <v>40</v>
      </c>
      <c r="U5231" t="s">
        <v>40</v>
      </c>
      <c r="V5231">
        <v>0</v>
      </c>
      <c r="W5231">
        <v>0.38920677604595899</v>
      </c>
      <c r="X5231">
        <v>0.704072456322962</v>
      </c>
      <c r="Y5231">
        <v>-23.5715549547709</v>
      </c>
      <c r="Z5231">
        <v>0.306975110376564</v>
      </c>
      <c r="AA5231">
        <v>0.72610664078822296</v>
      </c>
      <c r="AB5231">
        <v>23.574555237695701</v>
      </c>
      <c r="AC5231">
        <v>0.71753805159658501</v>
      </c>
      <c r="AD5231">
        <v>0.87989882095915395</v>
      </c>
      <c r="AE5231">
        <v>-1.24062506753184</v>
      </c>
      <c r="AF5231">
        <v>0.32549523997010099</v>
      </c>
      <c r="AG5231">
        <v>0.70473078222419605</v>
      </c>
      <c r="AH5231">
        <v>-23.5380293646318</v>
      </c>
      <c r="AI5231">
        <v>0.35038410267202102</v>
      </c>
      <c r="AJ5231">
        <v>0.78121606160956403</v>
      </c>
      <c r="AK5231">
        <v>-23.467640042662701</v>
      </c>
    </row>
    <row r="5232" spans="1:37" x14ac:dyDescent="0.2">
      <c r="A5232" t="s">
        <v>17530</v>
      </c>
      <c r="B5232">
        <v>20132172</v>
      </c>
      <c r="C5232">
        <v>20132314</v>
      </c>
      <c r="D5232">
        <v>143</v>
      </c>
      <c r="E5232" t="s">
        <v>17802</v>
      </c>
      <c r="F5232">
        <v>10</v>
      </c>
      <c r="G5232" t="s">
        <v>17803</v>
      </c>
      <c r="H5232" t="s">
        <v>30987</v>
      </c>
      <c r="I5232">
        <v>22</v>
      </c>
      <c r="J5232">
        <v>20131995</v>
      </c>
      <c r="K5232">
        <v>20141532</v>
      </c>
      <c r="L5232">
        <v>9538</v>
      </c>
      <c r="M5232">
        <v>1</v>
      </c>
      <c r="N5232">
        <v>29801</v>
      </c>
      <c r="O5232" t="s">
        <v>17804</v>
      </c>
      <c r="P5232">
        <v>177</v>
      </c>
      <c r="Q5232" t="s">
        <v>17805</v>
      </c>
      <c r="R5232" t="s">
        <v>17806</v>
      </c>
      <c r="S5232" t="s">
        <v>34649</v>
      </c>
      <c r="T5232">
        <v>0.32911398597860803</v>
      </c>
      <c r="U5232">
        <v>0.603102917160658</v>
      </c>
      <c r="V5232">
        <v>23.995716013101202</v>
      </c>
      <c r="W5232">
        <v>0.94541066367716797</v>
      </c>
      <c r="X5232">
        <v>0.95159051474143896</v>
      </c>
      <c r="Y5232">
        <v>3.8730048385889899E-2</v>
      </c>
      <c r="Z5232">
        <v>0.306975110376564</v>
      </c>
      <c r="AA5232">
        <v>0.72610664078822296</v>
      </c>
      <c r="AB5232">
        <v>24.1555513696917</v>
      </c>
      <c r="AC5232">
        <v>0.71753805159658501</v>
      </c>
      <c r="AD5232">
        <v>0.87989882095915395</v>
      </c>
      <c r="AE5232">
        <v>-0.96126986967941397</v>
      </c>
      <c r="AF5232">
        <v>0.64997455747578503</v>
      </c>
      <c r="AG5232">
        <v>0.80674443595273604</v>
      </c>
      <c r="AH5232">
        <v>0.76309554787658596</v>
      </c>
      <c r="AI5232">
        <v>0.59609816080359102</v>
      </c>
      <c r="AJ5232">
        <v>0.78121606160956403</v>
      </c>
      <c r="AK5232">
        <v>0.90748544558079303</v>
      </c>
    </row>
    <row r="5233" spans="1:37" x14ac:dyDescent="0.2">
      <c r="A5233" t="s">
        <v>17530</v>
      </c>
      <c r="B5233">
        <v>20132314</v>
      </c>
      <c r="C5233">
        <v>20132456</v>
      </c>
      <c r="D5233">
        <v>143</v>
      </c>
      <c r="E5233" t="s">
        <v>17807</v>
      </c>
      <c r="F5233">
        <v>6</v>
      </c>
      <c r="G5233" t="s">
        <v>17808</v>
      </c>
      <c r="H5233" t="s">
        <v>30987</v>
      </c>
      <c r="I5233">
        <v>22</v>
      </c>
      <c r="J5233">
        <v>20131995</v>
      </c>
      <c r="K5233">
        <v>20141532</v>
      </c>
      <c r="L5233">
        <v>9538</v>
      </c>
      <c r="M5233">
        <v>1</v>
      </c>
      <c r="N5233">
        <v>29801</v>
      </c>
      <c r="O5233" t="s">
        <v>17804</v>
      </c>
      <c r="P5233">
        <v>319</v>
      </c>
      <c r="Q5233" t="s">
        <v>17805</v>
      </c>
      <c r="R5233" t="s">
        <v>17806</v>
      </c>
      <c r="S5233" t="s">
        <v>34649</v>
      </c>
      <c r="T5233">
        <v>0.32911398597860803</v>
      </c>
      <c r="U5233">
        <v>0.603102917160658</v>
      </c>
      <c r="V5233">
        <v>23.995716013101202</v>
      </c>
      <c r="W5233">
        <v>0.94541066367716797</v>
      </c>
      <c r="X5233">
        <v>0.95159051474143896</v>
      </c>
      <c r="Y5233">
        <v>3.8730048385889899E-2</v>
      </c>
      <c r="Z5233">
        <v>0.306975110376564</v>
      </c>
      <c r="AA5233">
        <v>0.72610664078822296</v>
      </c>
      <c r="AB5233">
        <v>24.1555513696917</v>
      </c>
      <c r="AC5233">
        <v>0.71753805159658501</v>
      </c>
      <c r="AD5233">
        <v>0.87989882095915395</v>
      </c>
      <c r="AE5233">
        <v>-0.96126986967941397</v>
      </c>
      <c r="AF5233">
        <v>0.64997455747578503</v>
      </c>
      <c r="AG5233">
        <v>0.80674443595273604</v>
      </c>
      <c r="AH5233">
        <v>0.76309554787658596</v>
      </c>
      <c r="AI5233">
        <v>0.59609816080359102</v>
      </c>
      <c r="AJ5233">
        <v>0.78121606160956403</v>
      </c>
      <c r="AK5233">
        <v>0.90748544558079303</v>
      </c>
    </row>
    <row r="5234" spans="1:37" x14ac:dyDescent="0.2">
      <c r="A5234" t="s">
        <v>17530</v>
      </c>
      <c r="B5234">
        <v>20405499</v>
      </c>
      <c r="C5234">
        <v>20405650</v>
      </c>
      <c r="D5234">
        <v>152</v>
      </c>
      <c r="E5234" t="s">
        <v>17809</v>
      </c>
      <c r="F5234">
        <v>10</v>
      </c>
      <c r="G5234" t="s">
        <v>17810</v>
      </c>
      <c r="H5234" t="s">
        <v>31003</v>
      </c>
      <c r="I5234">
        <v>22</v>
      </c>
      <c r="J5234">
        <v>20399511</v>
      </c>
      <c r="K5234">
        <v>20407393</v>
      </c>
      <c r="L5234">
        <v>7883</v>
      </c>
      <c r="M5234">
        <v>1</v>
      </c>
      <c r="N5234">
        <v>7625</v>
      </c>
      <c r="O5234" t="s">
        <v>17811</v>
      </c>
      <c r="P5234">
        <v>5988</v>
      </c>
      <c r="Q5234" t="s">
        <v>17812</v>
      </c>
      <c r="R5234" t="s">
        <v>17813</v>
      </c>
      <c r="S5234" t="s">
        <v>34650</v>
      </c>
      <c r="T5234">
        <v>0.318831239190626</v>
      </c>
      <c r="U5234">
        <v>0.603102917160658</v>
      </c>
      <c r="V5234">
        <v>1.7455240332115101</v>
      </c>
      <c r="W5234">
        <v>3.4734740880334999E-2</v>
      </c>
      <c r="X5234">
        <v>0.704072456322962</v>
      </c>
      <c r="Y5234">
        <v>-27.108420107208101</v>
      </c>
      <c r="Z5234">
        <v>0.39632202538730699</v>
      </c>
      <c r="AA5234">
        <v>0.84435025072159198</v>
      </c>
      <c r="AB5234">
        <v>1.1494187152911399</v>
      </c>
      <c r="AC5234">
        <v>0.180649488753301</v>
      </c>
      <c r="AD5234">
        <v>0.68253123924728298</v>
      </c>
      <c r="AE5234">
        <v>-2.3728614097778502</v>
      </c>
      <c r="AF5234">
        <v>0.38384016522714498</v>
      </c>
      <c r="AG5234">
        <v>0.79739253046287295</v>
      </c>
      <c r="AH5234">
        <v>1.72944749611018</v>
      </c>
      <c r="AI5234">
        <v>3.1891687287860099E-2</v>
      </c>
      <c r="AJ5234">
        <v>0.78121606160956403</v>
      </c>
      <c r="AK5234">
        <v>-26.639079166530699</v>
      </c>
    </row>
    <row r="5235" spans="1:37" x14ac:dyDescent="0.2">
      <c r="A5235" t="s">
        <v>17530</v>
      </c>
      <c r="B5235">
        <v>20405744</v>
      </c>
      <c r="C5235">
        <v>20405804</v>
      </c>
      <c r="D5235">
        <v>61</v>
      </c>
      <c r="E5235" t="s">
        <v>17814</v>
      </c>
      <c r="F5235">
        <v>11</v>
      </c>
      <c r="G5235" t="s">
        <v>17815</v>
      </c>
      <c r="H5235" t="s">
        <v>31003</v>
      </c>
      <c r="I5235">
        <v>22</v>
      </c>
      <c r="J5235">
        <v>20399511</v>
      </c>
      <c r="K5235">
        <v>20407393</v>
      </c>
      <c r="L5235">
        <v>7883</v>
      </c>
      <c r="M5235">
        <v>1</v>
      </c>
      <c r="N5235">
        <v>7625</v>
      </c>
      <c r="O5235" t="s">
        <v>17811</v>
      </c>
      <c r="P5235">
        <v>6233</v>
      </c>
      <c r="Q5235" t="s">
        <v>17812</v>
      </c>
      <c r="R5235" t="s">
        <v>17813</v>
      </c>
      <c r="S5235" t="s">
        <v>34650</v>
      </c>
      <c r="T5235">
        <v>0.32911398597860803</v>
      </c>
      <c r="U5235">
        <v>0.603102917160658</v>
      </c>
      <c r="V5235">
        <v>22.360254396547798</v>
      </c>
      <c r="W5235">
        <v>0.20525741147413201</v>
      </c>
      <c r="X5235">
        <v>0.704072456322962</v>
      </c>
      <c r="Y5235">
        <v>-22.894745243325001</v>
      </c>
      <c r="Z5235">
        <v>0.203350924423461</v>
      </c>
      <c r="AA5235">
        <v>0.72610664078822296</v>
      </c>
      <c r="AB5235">
        <v>23.407487562500599</v>
      </c>
      <c r="AC5235">
        <v>0.32081866871113202</v>
      </c>
      <c r="AD5235">
        <v>0.68773325147593101</v>
      </c>
      <c r="AE5235">
        <v>-0.21919796283475301</v>
      </c>
      <c r="AF5235">
        <v>1</v>
      </c>
      <c r="AG5235">
        <v>1</v>
      </c>
      <c r="AH5235">
        <v>-0.599221393428083</v>
      </c>
      <c r="AI5235">
        <v>0.24456414000292601</v>
      </c>
      <c r="AJ5235">
        <v>0.78121606160956403</v>
      </c>
      <c r="AK5235">
        <v>-23.3005723685582</v>
      </c>
    </row>
    <row r="5236" spans="1:37" x14ac:dyDescent="0.2">
      <c r="A5236" t="s">
        <v>17530</v>
      </c>
      <c r="B5236">
        <v>20405911</v>
      </c>
      <c r="C5236">
        <v>20406068</v>
      </c>
      <c r="D5236">
        <v>158</v>
      </c>
      <c r="E5236" t="s">
        <v>17816</v>
      </c>
      <c r="F5236">
        <v>16</v>
      </c>
      <c r="G5236" t="s">
        <v>17817</v>
      </c>
      <c r="H5236" t="s">
        <v>31003</v>
      </c>
      <c r="I5236">
        <v>22</v>
      </c>
      <c r="J5236">
        <v>20399511</v>
      </c>
      <c r="K5236">
        <v>20407393</v>
      </c>
      <c r="L5236">
        <v>7883</v>
      </c>
      <c r="M5236">
        <v>1</v>
      </c>
      <c r="N5236">
        <v>7625</v>
      </c>
      <c r="O5236" t="s">
        <v>17811</v>
      </c>
      <c r="P5236">
        <v>6400</v>
      </c>
      <c r="Q5236" t="s">
        <v>17812</v>
      </c>
      <c r="R5236" t="s">
        <v>17813</v>
      </c>
      <c r="S5236" t="s">
        <v>34650</v>
      </c>
      <c r="T5236">
        <v>0.152084254673993</v>
      </c>
      <c r="U5236">
        <v>0.603102917160658</v>
      </c>
      <c r="V5236">
        <v>25.124807823525899</v>
      </c>
      <c r="W5236">
        <v>0.113079289867903</v>
      </c>
      <c r="X5236">
        <v>0.704072456322962</v>
      </c>
      <c r="Y5236">
        <v>-25.058003415770699</v>
      </c>
      <c r="Z5236">
        <v>0.136920528570767</v>
      </c>
      <c r="AA5236">
        <v>0.72610664078822296</v>
      </c>
      <c r="AB5236">
        <v>24.590507228139</v>
      </c>
      <c r="AC5236">
        <v>0.122775156056933</v>
      </c>
      <c r="AD5236">
        <v>0.68253123924728298</v>
      </c>
      <c r="AE5236">
        <v>-2.86788287630882</v>
      </c>
      <c r="AF5236">
        <v>0.45724430223818102</v>
      </c>
      <c r="AG5236">
        <v>0.80674443595273604</v>
      </c>
      <c r="AH5236">
        <v>2.5292307946397701</v>
      </c>
      <c r="AI5236">
        <v>0.17351581260912399</v>
      </c>
      <c r="AJ5236">
        <v>0.78121606160956403</v>
      </c>
      <c r="AK5236">
        <v>-24.483592028615401</v>
      </c>
    </row>
    <row r="5237" spans="1:37" x14ac:dyDescent="0.2">
      <c r="A5237" t="s">
        <v>17530</v>
      </c>
      <c r="B5237">
        <v>20427512</v>
      </c>
      <c r="C5237">
        <v>20427678</v>
      </c>
      <c r="D5237">
        <v>167</v>
      </c>
      <c r="E5237" t="s">
        <v>17818</v>
      </c>
      <c r="F5237">
        <v>2</v>
      </c>
      <c r="G5237" t="s">
        <v>17819</v>
      </c>
      <c r="H5237" t="s">
        <v>31032</v>
      </c>
      <c r="I5237">
        <v>22</v>
      </c>
      <c r="J5237">
        <v>20426087</v>
      </c>
      <c r="K5237">
        <v>20429926</v>
      </c>
      <c r="L5237">
        <v>3840</v>
      </c>
      <c r="M5237">
        <v>2</v>
      </c>
      <c r="N5237">
        <v>91179</v>
      </c>
      <c r="O5237" t="s">
        <v>17820</v>
      </c>
      <c r="P5237">
        <v>2248</v>
      </c>
      <c r="Q5237" t="s">
        <v>17821</v>
      </c>
      <c r="R5237" t="s">
        <v>17822</v>
      </c>
      <c r="S5237" t="s">
        <v>34651</v>
      </c>
      <c r="T5237">
        <v>0.152084254673993</v>
      </c>
      <c r="U5237">
        <v>0.603102917160658</v>
      </c>
      <c r="V5237">
        <v>23.429279209923301</v>
      </c>
      <c r="W5237">
        <v>0.94541066367716797</v>
      </c>
      <c r="X5237">
        <v>0.95159051474143896</v>
      </c>
      <c r="Y5237">
        <v>-1.03125315824049E-2</v>
      </c>
      <c r="Z5237">
        <v>0.203350924423461</v>
      </c>
      <c r="AA5237">
        <v>0.72610664078822296</v>
      </c>
      <c r="AB5237">
        <v>23.508782744664199</v>
      </c>
      <c r="AC5237">
        <v>0.92091778829119397</v>
      </c>
      <c r="AD5237">
        <v>0.94068432309766403</v>
      </c>
      <c r="AE5237">
        <v>-0.80907743610546901</v>
      </c>
      <c r="AF5237">
        <v>0.23669707478149901</v>
      </c>
      <c r="AG5237">
        <v>0.69020448338054297</v>
      </c>
      <c r="AH5237">
        <v>0.91528790396219695</v>
      </c>
      <c r="AI5237">
        <v>0.95029317176085903</v>
      </c>
      <c r="AJ5237">
        <v>0.98621344597861504</v>
      </c>
      <c r="AK5237">
        <v>0.69138079444468703</v>
      </c>
    </row>
    <row r="5238" spans="1:37" x14ac:dyDescent="0.2">
      <c r="A5238" t="s">
        <v>17530</v>
      </c>
      <c r="B5238">
        <v>20441849</v>
      </c>
      <c r="C5238">
        <v>20442014</v>
      </c>
      <c r="D5238">
        <v>166</v>
      </c>
      <c r="E5238" t="s">
        <v>17823</v>
      </c>
      <c r="F5238">
        <v>3</v>
      </c>
      <c r="G5238" t="s">
        <v>17824</v>
      </c>
      <c r="H5238" t="s">
        <v>31003</v>
      </c>
      <c r="I5238">
        <v>22</v>
      </c>
      <c r="J5238">
        <v>20424815</v>
      </c>
      <c r="K5238">
        <v>20437826</v>
      </c>
      <c r="L5238">
        <v>13012</v>
      </c>
      <c r="M5238">
        <v>2</v>
      </c>
      <c r="N5238">
        <v>91179</v>
      </c>
      <c r="O5238" t="s">
        <v>17825</v>
      </c>
      <c r="P5238">
        <v>-4023</v>
      </c>
      <c r="Q5238" t="s">
        <v>17821</v>
      </c>
      <c r="R5238" t="s">
        <v>17822</v>
      </c>
      <c r="S5238" t="s">
        <v>34651</v>
      </c>
      <c r="T5238">
        <v>0.152084254673993</v>
      </c>
      <c r="U5238">
        <v>0.603102917160658</v>
      </c>
      <c r="V5238">
        <v>24.517238225112798</v>
      </c>
      <c r="W5238">
        <v>0.20525741147413201</v>
      </c>
      <c r="X5238">
        <v>0.704072456322962</v>
      </c>
      <c r="Y5238">
        <v>-24.315604372955502</v>
      </c>
      <c r="Z5238">
        <v>0.306975110376564</v>
      </c>
      <c r="AA5238">
        <v>0.72610664078822296</v>
      </c>
      <c r="AB5238">
        <v>23.553764158216602</v>
      </c>
      <c r="AC5238">
        <v>7.0489011448141195E-2</v>
      </c>
      <c r="AD5238">
        <v>0.57684129297949804</v>
      </c>
      <c r="AE5238">
        <v>-24.315604372955502</v>
      </c>
      <c r="AF5238">
        <v>4.6407610929182198E-2</v>
      </c>
      <c r="AG5238">
        <v>0.476038960109122</v>
      </c>
      <c r="AH5238">
        <v>24.517238225112798</v>
      </c>
      <c r="AI5238">
        <v>0.35038410267202102</v>
      </c>
      <c r="AJ5238">
        <v>0.78121606160956403</v>
      </c>
      <c r="AK5238">
        <v>-23.446848963312501</v>
      </c>
    </row>
    <row r="5239" spans="1:37" x14ac:dyDescent="0.2">
      <c r="A5239" t="s">
        <v>17530</v>
      </c>
      <c r="B5239">
        <v>20442014</v>
      </c>
      <c r="C5239">
        <v>20442179</v>
      </c>
      <c r="D5239">
        <v>166</v>
      </c>
      <c r="E5239" t="s">
        <v>17826</v>
      </c>
      <c r="F5239">
        <v>6</v>
      </c>
      <c r="G5239" t="s">
        <v>17827</v>
      </c>
      <c r="H5239" t="s">
        <v>31003</v>
      </c>
      <c r="I5239">
        <v>22</v>
      </c>
      <c r="J5239">
        <v>20424815</v>
      </c>
      <c r="K5239">
        <v>20437826</v>
      </c>
      <c r="L5239">
        <v>13012</v>
      </c>
      <c r="M5239">
        <v>2</v>
      </c>
      <c r="N5239">
        <v>91179</v>
      </c>
      <c r="O5239" t="s">
        <v>17825</v>
      </c>
      <c r="P5239">
        <v>-4188</v>
      </c>
      <c r="Q5239" t="s">
        <v>17821</v>
      </c>
      <c r="R5239" t="s">
        <v>17822</v>
      </c>
      <c r="S5239" t="s">
        <v>34651</v>
      </c>
      <c r="T5239">
        <v>0.152084254673993</v>
      </c>
      <c r="U5239">
        <v>0.603102917160658</v>
      </c>
      <c r="V5239">
        <v>24.4259997447415</v>
      </c>
      <c r="W5239">
        <v>0.20525741147413201</v>
      </c>
      <c r="X5239">
        <v>0.704072456322962</v>
      </c>
      <c r="Y5239">
        <v>-24.224365893172699</v>
      </c>
      <c r="Z5239">
        <v>0.306975110376564</v>
      </c>
      <c r="AA5239">
        <v>0.72610664078822296</v>
      </c>
      <c r="AB5239">
        <v>23.462525681571702</v>
      </c>
      <c r="AC5239">
        <v>7.0489011448141195E-2</v>
      </c>
      <c r="AD5239">
        <v>0.57684129297949804</v>
      </c>
      <c r="AE5239">
        <v>-24.224365893172699</v>
      </c>
      <c r="AF5239">
        <v>4.6407610929182198E-2</v>
      </c>
      <c r="AG5239">
        <v>0.476038960109122</v>
      </c>
      <c r="AH5239">
        <v>24.4259997447415</v>
      </c>
      <c r="AI5239">
        <v>0.35038410267202102</v>
      </c>
      <c r="AJ5239">
        <v>0.78121606160956403</v>
      </c>
      <c r="AK5239">
        <v>-23.355610487256001</v>
      </c>
    </row>
    <row r="5240" spans="1:37" x14ac:dyDescent="0.2">
      <c r="A5240" t="s">
        <v>17530</v>
      </c>
      <c r="B5240">
        <v>20618699</v>
      </c>
      <c r="C5240">
        <v>20618874</v>
      </c>
      <c r="D5240">
        <v>176</v>
      </c>
      <c r="E5240" t="s">
        <v>17828</v>
      </c>
      <c r="F5240">
        <v>2</v>
      </c>
      <c r="G5240" t="s">
        <v>17829</v>
      </c>
      <c r="H5240" t="s">
        <v>34652</v>
      </c>
      <c r="I5240">
        <v>22</v>
      </c>
      <c r="J5240">
        <v>20584946</v>
      </c>
      <c r="K5240">
        <v>20585423</v>
      </c>
      <c r="L5240">
        <v>478</v>
      </c>
      <c r="M5240">
        <v>1</v>
      </c>
      <c r="N5240">
        <v>51586</v>
      </c>
      <c r="O5240" t="s">
        <v>17830</v>
      </c>
      <c r="P5240">
        <v>33753</v>
      </c>
      <c r="Q5240" t="s">
        <v>17831</v>
      </c>
      <c r="R5240" t="s">
        <v>17832</v>
      </c>
      <c r="S5240" t="s">
        <v>34653</v>
      </c>
      <c r="T5240">
        <v>0.79519767223510596</v>
      </c>
      <c r="U5240">
        <v>1</v>
      </c>
      <c r="V5240">
        <v>0.69917674808927899</v>
      </c>
      <c r="W5240">
        <v>0.79969136998515</v>
      </c>
      <c r="X5240">
        <v>0.95159051474143896</v>
      </c>
      <c r="Y5240">
        <v>-9.6728023410814698E-2</v>
      </c>
      <c r="Z5240">
        <v>0.89733764571732699</v>
      </c>
      <c r="AA5240">
        <v>0.99919698600769702</v>
      </c>
      <c r="AB5240">
        <v>0.30204177991910097</v>
      </c>
      <c r="AC5240">
        <v>0.56480233566330595</v>
      </c>
      <c r="AD5240">
        <v>0.87989882095915395</v>
      </c>
      <c r="AE5240">
        <v>-0.627979796658098</v>
      </c>
      <c r="AF5240">
        <v>0.54960833736722303</v>
      </c>
      <c r="AG5240">
        <v>0.80674443595273604</v>
      </c>
      <c r="AH5240">
        <v>0.82689673208959302</v>
      </c>
      <c r="AI5240">
        <v>0.974702265580771</v>
      </c>
      <c r="AJ5240">
        <v>0.98789258377071898</v>
      </c>
      <c r="AK5240">
        <v>0.39732135973221</v>
      </c>
    </row>
    <row r="5241" spans="1:37" x14ac:dyDescent="0.2">
      <c r="A5241" t="s">
        <v>17530</v>
      </c>
      <c r="B5241">
        <v>20618874</v>
      </c>
      <c r="C5241">
        <v>20619049</v>
      </c>
      <c r="D5241">
        <v>176</v>
      </c>
      <c r="E5241" t="s">
        <v>17833</v>
      </c>
      <c r="F5241">
        <v>2</v>
      </c>
      <c r="G5241" t="s">
        <v>17834</v>
      </c>
      <c r="H5241" t="s">
        <v>34652</v>
      </c>
      <c r="I5241">
        <v>22</v>
      </c>
      <c r="J5241">
        <v>20584946</v>
      </c>
      <c r="K5241">
        <v>20585423</v>
      </c>
      <c r="L5241">
        <v>478</v>
      </c>
      <c r="M5241">
        <v>1</v>
      </c>
      <c r="N5241">
        <v>51586</v>
      </c>
      <c r="O5241" t="s">
        <v>17830</v>
      </c>
      <c r="P5241">
        <v>33928</v>
      </c>
      <c r="Q5241" t="s">
        <v>17831</v>
      </c>
      <c r="R5241" t="s">
        <v>17832</v>
      </c>
      <c r="S5241" t="s">
        <v>34653</v>
      </c>
      <c r="T5241">
        <v>0.79519767223510596</v>
      </c>
      <c r="U5241">
        <v>1</v>
      </c>
      <c r="V5241">
        <v>0.69917674808927899</v>
      </c>
      <c r="W5241">
        <v>0.79969136998515</v>
      </c>
      <c r="X5241">
        <v>0.95159051474143896</v>
      </c>
      <c r="Y5241">
        <v>-9.6728023410814698E-2</v>
      </c>
      <c r="Z5241">
        <v>0.89733764571732699</v>
      </c>
      <c r="AA5241">
        <v>0.99919698600769702</v>
      </c>
      <c r="AB5241">
        <v>0.30204177991910097</v>
      </c>
      <c r="AC5241">
        <v>0.56480233566330595</v>
      </c>
      <c r="AD5241">
        <v>0.87989882095915395</v>
      </c>
      <c r="AE5241">
        <v>-0.627979796658098</v>
      </c>
      <c r="AF5241">
        <v>0.54960833736722303</v>
      </c>
      <c r="AG5241">
        <v>0.80674443595273604</v>
      </c>
      <c r="AH5241">
        <v>0.82689673208959302</v>
      </c>
      <c r="AI5241">
        <v>0.974702265580771</v>
      </c>
      <c r="AJ5241">
        <v>0.98789258377071898</v>
      </c>
      <c r="AK5241">
        <v>0.39732135973221</v>
      </c>
    </row>
    <row r="5242" spans="1:37" x14ac:dyDescent="0.2">
      <c r="A5242" t="s">
        <v>17530</v>
      </c>
      <c r="B5242">
        <v>20702183</v>
      </c>
      <c r="C5242">
        <v>20702332</v>
      </c>
      <c r="D5242">
        <v>150</v>
      </c>
      <c r="E5242" t="s">
        <v>17835</v>
      </c>
      <c r="F5242">
        <v>15</v>
      </c>
      <c r="G5242" t="s">
        <v>17836</v>
      </c>
      <c r="H5242" t="s">
        <v>30987</v>
      </c>
      <c r="I5242">
        <v>22</v>
      </c>
      <c r="J5242">
        <v>20702312</v>
      </c>
      <c r="K5242">
        <v>20704340</v>
      </c>
      <c r="L5242">
        <v>2029</v>
      </c>
      <c r="M5242">
        <v>1</v>
      </c>
      <c r="N5242">
        <v>84222</v>
      </c>
      <c r="O5242" t="s">
        <v>17837</v>
      </c>
      <c r="P5242">
        <v>0</v>
      </c>
      <c r="Q5242" t="s">
        <v>17838</v>
      </c>
      <c r="R5242" t="s">
        <v>17839</v>
      </c>
      <c r="S5242" t="s">
        <v>34654</v>
      </c>
      <c r="T5242">
        <v>0.152084254673993</v>
      </c>
      <c r="U5242">
        <v>0.603102917160658</v>
      </c>
      <c r="V5242">
        <v>25.766266916667199</v>
      </c>
      <c r="W5242">
        <v>0.20525741147413201</v>
      </c>
      <c r="X5242">
        <v>0.704072456322962</v>
      </c>
      <c r="Y5242">
        <v>-25.564633059289399</v>
      </c>
      <c r="Z5242">
        <v>0.203350924423461</v>
      </c>
      <c r="AA5242">
        <v>0.72610664078822296</v>
      </c>
      <c r="AB5242">
        <v>25.201808149740099</v>
      </c>
      <c r="AC5242">
        <v>0.283630615332017</v>
      </c>
      <c r="AD5242">
        <v>0.68253123924728298</v>
      </c>
      <c r="AE5242">
        <v>-2.3745126705758501</v>
      </c>
      <c r="AF5242">
        <v>0.205398459628826</v>
      </c>
      <c r="AG5242">
        <v>0.68151250837662902</v>
      </c>
      <c r="AH5242">
        <v>2.65014710146334</v>
      </c>
      <c r="AI5242">
        <v>0.24456414000292601</v>
      </c>
      <c r="AJ5242">
        <v>0.78121606160956403</v>
      </c>
      <c r="AK5242">
        <v>-25.094892948699201</v>
      </c>
    </row>
    <row r="5243" spans="1:37" x14ac:dyDescent="0.2">
      <c r="A5243" t="s">
        <v>17530</v>
      </c>
      <c r="B5243">
        <v>20702332</v>
      </c>
      <c r="C5243">
        <v>20702481</v>
      </c>
      <c r="D5243">
        <v>150</v>
      </c>
      <c r="E5243" t="s">
        <v>17840</v>
      </c>
      <c r="F5243">
        <v>16</v>
      </c>
      <c r="G5243" t="s">
        <v>17841</v>
      </c>
      <c r="H5243" t="s">
        <v>30987</v>
      </c>
      <c r="I5243">
        <v>22</v>
      </c>
      <c r="J5243">
        <v>20702312</v>
      </c>
      <c r="K5243">
        <v>20704340</v>
      </c>
      <c r="L5243">
        <v>2029</v>
      </c>
      <c r="M5243">
        <v>1</v>
      </c>
      <c r="N5243">
        <v>84222</v>
      </c>
      <c r="O5243" t="s">
        <v>17837</v>
      </c>
      <c r="P5243">
        <v>20</v>
      </c>
      <c r="Q5243" t="s">
        <v>17838</v>
      </c>
      <c r="R5243" t="s">
        <v>17839</v>
      </c>
      <c r="S5243" t="s">
        <v>34654</v>
      </c>
      <c r="T5243">
        <v>0.152084254673993</v>
      </c>
      <c r="U5243">
        <v>0.603102917160658</v>
      </c>
      <c r="V5243">
        <v>25.766266916667199</v>
      </c>
      <c r="W5243">
        <v>0.20525741147413201</v>
      </c>
      <c r="X5243">
        <v>0.704072456322962</v>
      </c>
      <c r="Y5243">
        <v>-25.564633059289399</v>
      </c>
      <c r="Z5243">
        <v>0.203350924423461</v>
      </c>
      <c r="AA5243">
        <v>0.72610664078822296</v>
      </c>
      <c r="AB5243">
        <v>25.2362526898395</v>
      </c>
      <c r="AC5243">
        <v>0.283630615332017</v>
      </c>
      <c r="AD5243">
        <v>0.68253123924728298</v>
      </c>
      <c r="AE5243">
        <v>-2.23700916053031</v>
      </c>
      <c r="AF5243">
        <v>0.205398459628826</v>
      </c>
      <c r="AG5243">
        <v>0.68151250837662902</v>
      </c>
      <c r="AH5243">
        <v>2.5126435921390899</v>
      </c>
      <c r="AI5243">
        <v>0.24456414000292601</v>
      </c>
      <c r="AJ5243">
        <v>0.78121606160956403</v>
      </c>
      <c r="AK5243">
        <v>-25.129337488730702</v>
      </c>
    </row>
    <row r="5244" spans="1:37" x14ac:dyDescent="0.2">
      <c r="A5244" t="s">
        <v>17530</v>
      </c>
      <c r="B5244">
        <v>20702481</v>
      </c>
      <c r="C5244">
        <v>20702630</v>
      </c>
      <c r="D5244">
        <v>150</v>
      </c>
      <c r="E5244" t="s">
        <v>17842</v>
      </c>
      <c r="F5244">
        <v>9</v>
      </c>
      <c r="G5244" t="s">
        <v>17843</v>
      </c>
      <c r="H5244" t="s">
        <v>30987</v>
      </c>
      <c r="I5244">
        <v>22</v>
      </c>
      <c r="J5244">
        <v>20702677</v>
      </c>
      <c r="K5244">
        <v>20704602</v>
      </c>
      <c r="L5244">
        <v>1926</v>
      </c>
      <c r="M5244">
        <v>1</v>
      </c>
      <c r="N5244">
        <v>84222</v>
      </c>
      <c r="O5244" t="s">
        <v>17844</v>
      </c>
      <c r="P5244">
        <v>-47</v>
      </c>
      <c r="Q5244" t="s">
        <v>17838</v>
      </c>
      <c r="R5244" t="s">
        <v>17839</v>
      </c>
      <c r="S5244" t="s">
        <v>34654</v>
      </c>
      <c r="T5244">
        <v>0.152084254673993</v>
      </c>
      <c r="U5244">
        <v>0.603102917160658</v>
      </c>
      <c r="V5244">
        <v>25.720171165332701</v>
      </c>
      <c r="W5244">
        <v>0.20525741147413201</v>
      </c>
      <c r="X5244">
        <v>0.704072456322962</v>
      </c>
      <c r="Y5244">
        <v>-25.518537308077999</v>
      </c>
      <c r="Z5244">
        <v>0.203350924423461</v>
      </c>
      <c r="AA5244">
        <v>0.72610664078822296</v>
      </c>
      <c r="AB5244">
        <v>25.202261768463799</v>
      </c>
      <c r="AC5244">
        <v>0.30184355666711699</v>
      </c>
      <c r="AD5244">
        <v>0.68253123924728298</v>
      </c>
      <c r="AE5244">
        <v>-2.1909134093189202</v>
      </c>
      <c r="AF5244">
        <v>0.22065000948199101</v>
      </c>
      <c r="AG5244">
        <v>0.68151250837662902</v>
      </c>
      <c r="AH5244">
        <v>2.4665478408045902</v>
      </c>
      <c r="AI5244">
        <v>0.24456414000292601</v>
      </c>
      <c r="AJ5244">
        <v>0.78121606160956403</v>
      </c>
      <c r="AK5244">
        <v>-25.095346567421998</v>
      </c>
    </row>
    <row r="5245" spans="1:37" x14ac:dyDescent="0.2">
      <c r="A5245" t="s">
        <v>17530</v>
      </c>
      <c r="B5245">
        <v>21035941</v>
      </c>
      <c r="C5245">
        <v>21036237</v>
      </c>
      <c r="D5245">
        <v>297</v>
      </c>
      <c r="E5245" t="s">
        <v>17845</v>
      </c>
      <c r="F5245">
        <v>6</v>
      </c>
      <c r="G5245" t="s">
        <v>17846</v>
      </c>
      <c r="H5245" t="s">
        <v>30999</v>
      </c>
      <c r="I5245">
        <v>22</v>
      </c>
      <c r="J5245">
        <v>21034176</v>
      </c>
      <c r="K5245">
        <v>21034272</v>
      </c>
      <c r="L5245">
        <v>97</v>
      </c>
      <c r="M5245">
        <v>2</v>
      </c>
      <c r="N5245">
        <v>693234</v>
      </c>
      <c r="O5245" t="s">
        <v>17847</v>
      </c>
      <c r="P5245">
        <v>-1669</v>
      </c>
      <c r="Q5245" t="s">
        <v>17848</v>
      </c>
      <c r="R5245" t="s">
        <v>17849</v>
      </c>
      <c r="S5245" t="s">
        <v>34655</v>
      </c>
      <c r="T5245">
        <v>0.35387198439864398</v>
      </c>
      <c r="U5245">
        <v>0.603102917160658</v>
      </c>
      <c r="V5245">
        <v>-23.2127238502331</v>
      </c>
      <c r="W5245" t="s">
        <v>40</v>
      </c>
      <c r="X5245" t="s">
        <v>40</v>
      </c>
      <c r="Y5245">
        <v>0</v>
      </c>
      <c r="Z5245">
        <v>0.184235113180511</v>
      </c>
      <c r="AA5245">
        <v>0.72610664078822296</v>
      </c>
      <c r="AB5245">
        <v>-23.2127238502331</v>
      </c>
      <c r="AC5245">
        <v>0.45677901822897599</v>
      </c>
      <c r="AD5245">
        <v>0.82872126865393902</v>
      </c>
      <c r="AE5245">
        <v>22.3571138797057</v>
      </c>
      <c r="AF5245">
        <v>0.501741946288212</v>
      </c>
      <c r="AG5245">
        <v>0.80674443595273604</v>
      </c>
      <c r="AH5245">
        <v>-22.283113312395699</v>
      </c>
      <c r="AI5245">
        <v>0.52399907623471598</v>
      </c>
      <c r="AJ5245">
        <v>0.78121606160956403</v>
      </c>
      <c r="AK5245">
        <v>-22.212723998638101</v>
      </c>
    </row>
    <row r="5246" spans="1:37" x14ac:dyDescent="0.2">
      <c r="A5246" t="s">
        <v>17530</v>
      </c>
      <c r="B5246">
        <v>21049733</v>
      </c>
      <c r="C5246">
        <v>21049892</v>
      </c>
      <c r="D5246">
        <v>160</v>
      </c>
      <c r="E5246" t="s">
        <v>17850</v>
      </c>
      <c r="F5246">
        <v>3</v>
      </c>
      <c r="G5246" t="s">
        <v>17851</v>
      </c>
      <c r="H5246" t="s">
        <v>34656</v>
      </c>
      <c r="I5246">
        <v>22</v>
      </c>
      <c r="J5246">
        <v>21045981</v>
      </c>
      <c r="K5246">
        <v>21062276</v>
      </c>
      <c r="L5246">
        <v>16296</v>
      </c>
      <c r="M5246">
        <v>1</v>
      </c>
      <c r="N5246">
        <v>400891</v>
      </c>
      <c r="O5246" t="s">
        <v>17852</v>
      </c>
      <c r="P5246">
        <v>3752</v>
      </c>
      <c r="Q5246" t="s">
        <v>17853</v>
      </c>
      <c r="R5246" t="s">
        <v>17854</v>
      </c>
      <c r="S5246" t="s">
        <v>34657</v>
      </c>
      <c r="T5246">
        <v>0.32911398597860803</v>
      </c>
      <c r="U5246">
        <v>0.603102917160658</v>
      </c>
      <c r="V5246">
        <v>22.860360689697199</v>
      </c>
      <c r="W5246">
        <v>0.38920677604595899</v>
      </c>
      <c r="X5246">
        <v>0.704072456322962</v>
      </c>
      <c r="Y5246">
        <v>-22.6587268569467</v>
      </c>
      <c r="Z5246">
        <v>0.48464167878831399</v>
      </c>
      <c r="AA5246">
        <v>0.84435025072159198</v>
      </c>
      <c r="AB5246">
        <v>21.8968867457104</v>
      </c>
      <c r="AC5246">
        <v>0.21073619169722799</v>
      </c>
      <c r="AD5246">
        <v>0.68253123924728298</v>
      </c>
      <c r="AE5246">
        <v>-22.6587268569467</v>
      </c>
      <c r="AF5246">
        <v>0.16793847098801201</v>
      </c>
      <c r="AG5246">
        <v>0.68151250837662902</v>
      </c>
      <c r="AH5246">
        <v>22.860360689697199</v>
      </c>
      <c r="AI5246">
        <v>0.52399907623471598</v>
      </c>
      <c r="AJ5246">
        <v>0.78121606160956403</v>
      </c>
      <c r="AK5246">
        <v>-21.789971570213101</v>
      </c>
    </row>
    <row r="5247" spans="1:37" x14ac:dyDescent="0.2">
      <c r="A5247" t="s">
        <v>17530</v>
      </c>
      <c r="B5247">
        <v>21049964</v>
      </c>
      <c r="C5247">
        <v>21050263</v>
      </c>
      <c r="D5247">
        <v>300</v>
      </c>
      <c r="E5247" t="s">
        <v>17855</v>
      </c>
      <c r="F5247">
        <v>6</v>
      </c>
      <c r="G5247" t="s">
        <v>17856</v>
      </c>
      <c r="H5247" t="s">
        <v>34656</v>
      </c>
      <c r="I5247">
        <v>22</v>
      </c>
      <c r="J5247">
        <v>21045981</v>
      </c>
      <c r="K5247">
        <v>21062276</v>
      </c>
      <c r="L5247">
        <v>16296</v>
      </c>
      <c r="M5247">
        <v>1</v>
      </c>
      <c r="N5247">
        <v>400891</v>
      </c>
      <c r="O5247" t="s">
        <v>17852</v>
      </c>
      <c r="P5247">
        <v>3983</v>
      </c>
      <c r="Q5247" t="s">
        <v>17853</v>
      </c>
      <c r="R5247" t="s">
        <v>17854</v>
      </c>
      <c r="S5247" t="s">
        <v>34657</v>
      </c>
      <c r="T5247">
        <v>0.32911398597860803</v>
      </c>
      <c r="U5247">
        <v>0.603102917160658</v>
      </c>
      <c r="V5247">
        <v>22.860360689697199</v>
      </c>
      <c r="W5247">
        <v>0.38920677604595899</v>
      </c>
      <c r="X5247">
        <v>0.704072456322962</v>
      </c>
      <c r="Y5247">
        <v>-22.6587268569467</v>
      </c>
      <c r="Z5247">
        <v>0.48464167878831399</v>
      </c>
      <c r="AA5247">
        <v>0.84435025072159198</v>
      </c>
      <c r="AB5247">
        <v>21.8968867457104</v>
      </c>
      <c r="AC5247">
        <v>0.21073619169722799</v>
      </c>
      <c r="AD5247">
        <v>0.68253123924728298</v>
      </c>
      <c r="AE5247">
        <v>-22.6587268569467</v>
      </c>
      <c r="AF5247">
        <v>0.16793847098801201</v>
      </c>
      <c r="AG5247">
        <v>0.68151250837662902</v>
      </c>
      <c r="AH5247">
        <v>22.860360689697199</v>
      </c>
      <c r="AI5247">
        <v>0.52399907623471598</v>
      </c>
      <c r="AJ5247">
        <v>0.78121606160956403</v>
      </c>
      <c r="AK5247">
        <v>-21.789971570213101</v>
      </c>
    </row>
    <row r="5248" spans="1:37" x14ac:dyDescent="0.2">
      <c r="A5248" t="s">
        <v>17530</v>
      </c>
      <c r="B5248">
        <v>21225272</v>
      </c>
      <c r="C5248">
        <v>21225420</v>
      </c>
      <c r="D5248">
        <v>149</v>
      </c>
      <c r="E5248" t="s">
        <v>17857</v>
      </c>
      <c r="F5248">
        <v>2</v>
      </c>
      <c r="G5248" t="s">
        <v>17858</v>
      </c>
      <c r="H5248" t="s">
        <v>30987</v>
      </c>
      <c r="I5248">
        <v>22</v>
      </c>
      <c r="J5248">
        <v>21207973</v>
      </c>
      <c r="K5248">
        <v>21225554</v>
      </c>
      <c r="L5248">
        <v>17582</v>
      </c>
      <c r="M5248">
        <v>2</v>
      </c>
      <c r="N5248">
        <v>728441</v>
      </c>
      <c r="O5248" t="s">
        <v>17859</v>
      </c>
      <c r="P5248">
        <v>134</v>
      </c>
      <c r="Q5248" t="s">
        <v>17860</v>
      </c>
      <c r="R5248" t="s">
        <v>17861</v>
      </c>
      <c r="S5248" t="s">
        <v>34658</v>
      </c>
      <c r="T5248">
        <v>0.17308923567461099</v>
      </c>
      <c r="U5248">
        <v>0.603102917160658</v>
      </c>
      <c r="V5248">
        <v>-25.056142522355199</v>
      </c>
      <c r="W5248" t="s">
        <v>40</v>
      </c>
      <c r="X5248" t="s">
        <v>40</v>
      </c>
      <c r="Y5248">
        <v>0</v>
      </c>
      <c r="Z5248">
        <v>5.50355599158565E-2</v>
      </c>
      <c r="AA5248">
        <v>0.72610664078822296</v>
      </c>
      <c r="AB5248">
        <v>-25.056142522355199</v>
      </c>
      <c r="AC5248">
        <v>0.27780950890804001</v>
      </c>
      <c r="AD5248">
        <v>0.68253123924728298</v>
      </c>
      <c r="AE5248">
        <v>24.200532465167999</v>
      </c>
      <c r="AF5248">
        <v>0.32549523997010099</v>
      </c>
      <c r="AG5248">
        <v>0.70473078222419605</v>
      </c>
      <c r="AH5248">
        <v>-24.126531887662701</v>
      </c>
      <c r="AI5248">
        <v>0.35038410267202102</v>
      </c>
      <c r="AJ5248">
        <v>0.78121606160956403</v>
      </c>
      <c r="AK5248">
        <v>-24.056142563709901</v>
      </c>
    </row>
    <row r="5249" spans="1:37" x14ac:dyDescent="0.2">
      <c r="A5249" t="s">
        <v>17530</v>
      </c>
      <c r="B5249">
        <v>21225874</v>
      </c>
      <c r="C5249">
        <v>21226021</v>
      </c>
      <c r="D5249">
        <v>148</v>
      </c>
      <c r="E5249" t="s">
        <v>17862</v>
      </c>
      <c r="F5249">
        <v>1</v>
      </c>
      <c r="G5249" t="s">
        <v>17863</v>
      </c>
      <c r="H5249" t="s">
        <v>30987</v>
      </c>
      <c r="I5249">
        <v>22</v>
      </c>
      <c r="J5249">
        <v>21207973</v>
      </c>
      <c r="K5249">
        <v>21225554</v>
      </c>
      <c r="L5249">
        <v>17582</v>
      </c>
      <c r="M5249">
        <v>2</v>
      </c>
      <c r="N5249">
        <v>728441</v>
      </c>
      <c r="O5249" t="s">
        <v>17859</v>
      </c>
      <c r="P5249">
        <v>-320</v>
      </c>
      <c r="Q5249" t="s">
        <v>17860</v>
      </c>
      <c r="R5249" t="s">
        <v>17861</v>
      </c>
      <c r="S5249" t="s">
        <v>34658</v>
      </c>
      <c r="T5249">
        <v>0.56354823081344896</v>
      </c>
      <c r="U5249">
        <v>0.81214233890638399</v>
      </c>
      <c r="V5249">
        <v>-4.0217520475984001</v>
      </c>
      <c r="W5249">
        <v>0.38920677604595899</v>
      </c>
      <c r="X5249">
        <v>0.704072456322962</v>
      </c>
      <c r="Y5249">
        <v>-21.0737647919862</v>
      </c>
      <c r="Z5249">
        <v>0.23404878042441499</v>
      </c>
      <c r="AA5249">
        <v>0.72610664078822296</v>
      </c>
      <c r="AB5249">
        <v>-4.9852256316091301</v>
      </c>
      <c r="AC5249">
        <v>0.85817338719172098</v>
      </c>
      <c r="AD5249">
        <v>0.94068432309766403</v>
      </c>
      <c r="AE5249">
        <v>3.36777576117287</v>
      </c>
      <c r="AF5249">
        <v>0.98343762640780896</v>
      </c>
      <c r="AG5249">
        <v>1</v>
      </c>
      <c r="AH5249">
        <v>-3.0921414071495601</v>
      </c>
      <c r="AI5249">
        <v>0.24456414000292601</v>
      </c>
      <c r="AJ5249">
        <v>0.78121606160956403</v>
      </c>
      <c r="AK5249">
        <v>-24.379353256344601</v>
      </c>
    </row>
    <row r="5250" spans="1:37" x14ac:dyDescent="0.2">
      <c r="A5250" t="s">
        <v>17530</v>
      </c>
      <c r="B5250">
        <v>21341714</v>
      </c>
      <c r="C5250">
        <v>21341885</v>
      </c>
      <c r="D5250">
        <v>172</v>
      </c>
      <c r="E5250" t="s">
        <v>17864</v>
      </c>
      <c r="F5250">
        <v>10</v>
      </c>
      <c r="G5250" t="s">
        <v>17865</v>
      </c>
      <c r="H5250" t="s">
        <v>34659</v>
      </c>
      <c r="I5250">
        <v>22</v>
      </c>
      <c r="J5250">
        <v>21354563</v>
      </c>
      <c r="K5250">
        <v>21355763</v>
      </c>
      <c r="L5250">
        <v>1201</v>
      </c>
      <c r="M5250">
        <v>1</v>
      </c>
      <c r="N5250">
        <v>105372944</v>
      </c>
      <c r="O5250" t="s">
        <v>17866</v>
      </c>
      <c r="P5250">
        <v>-12678</v>
      </c>
      <c r="Q5250" t="s">
        <v>40</v>
      </c>
      <c r="R5250" t="s">
        <v>17867</v>
      </c>
      <c r="S5250" t="s">
        <v>34660</v>
      </c>
      <c r="T5250">
        <v>1</v>
      </c>
      <c r="U5250">
        <v>1</v>
      </c>
      <c r="V5250">
        <v>-0.19270995868006099</v>
      </c>
      <c r="W5250" t="s">
        <v>40</v>
      </c>
      <c r="X5250" t="s">
        <v>40</v>
      </c>
      <c r="Y5250">
        <v>0</v>
      </c>
      <c r="Z5250">
        <v>0.65379035313853895</v>
      </c>
      <c r="AA5250">
        <v>0.84521697243271998</v>
      </c>
      <c r="AB5250">
        <v>-1.1561839426724601</v>
      </c>
      <c r="AC5250">
        <v>0.27780950890804001</v>
      </c>
      <c r="AD5250">
        <v>0.68253123924728298</v>
      </c>
      <c r="AE5250">
        <v>23.434555554708702</v>
      </c>
      <c r="AF5250">
        <v>0.64997455747578503</v>
      </c>
      <c r="AG5250">
        <v>0.80674443595273604</v>
      </c>
      <c r="AH5250">
        <v>0.73690059678171504</v>
      </c>
      <c r="AI5250">
        <v>0.35038410267202102</v>
      </c>
      <c r="AJ5250">
        <v>0.78121606160956403</v>
      </c>
      <c r="AK5250">
        <v>-23.290165658768601</v>
      </c>
    </row>
    <row r="5251" spans="1:37" x14ac:dyDescent="0.2">
      <c r="A5251" t="s">
        <v>17530</v>
      </c>
      <c r="B5251">
        <v>21385023</v>
      </c>
      <c r="C5251">
        <v>21385182</v>
      </c>
      <c r="D5251">
        <v>160</v>
      </c>
      <c r="E5251" t="s">
        <v>17868</v>
      </c>
      <c r="F5251">
        <v>18</v>
      </c>
      <c r="G5251" t="s">
        <v>17869</v>
      </c>
      <c r="H5251" t="s">
        <v>30999</v>
      </c>
      <c r="I5251">
        <v>22</v>
      </c>
      <c r="J5251">
        <v>21383751</v>
      </c>
      <c r="K5251">
        <v>21389478</v>
      </c>
      <c r="L5251">
        <v>5728</v>
      </c>
      <c r="M5251">
        <v>1</v>
      </c>
      <c r="N5251">
        <v>440804</v>
      </c>
      <c r="O5251" t="s">
        <v>17870</v>
      </c>
      <c r="P5251">
        <v>1272</v>
      </c>
      <c r="Q5251" t="s">
        <v>17871</v>
      </c>
      <c r="R5251" t="s">
        <v>17872</v>
      </c>
      <c r="S5251" t="s">
        <v>34661</v>
      </c>
      <c r="T5251" t="s">
        <v>40</v>
      </c>
      <c r="U5251" t="s">
        <v>40</v>
      </c>
      <c r="V5251">
        <v>0</v>
      </c>
      <c r="W5251">
        <v>0.29261482077562401</v>
      </c>
      <c r="X5251">
        <v>0.704072456322962</v>
      </c>
      <c r="Y5251">
        <v>24.087219577714102</v>
      </c>
      <c r="Z5251">
        <v>0.306975110376564</v>
      </c>
      <c r="AA5251">
        <v>0.72610664078822296</v>
      </c>
      <c r="AB5251">
        <v>23.178850716264598</v>
      </c>
      <c r="AC5251">
        <v>0.27780950890804001</v>
      </c>
      <c r="AD5251">
        <v>0.68253123924728298</v>
      </c>
      <c r="AE5251">
        <v>23.216325417787601</v>
      </c>
      <c r="AF5251">
        <v>0.32549523997010099</v>
      </c>
      <c r="AG5251">
        <v>0.70473078222419605</v>
      </c>
      <c r="AH5251">
        <v>-23.142324844135199</v>
      </c>
      <c r="AI5251">
        <v>0.56157887380500204</v>
      </c>
      <c r="AJ5251">
        <v>0.78121606160956403</v>
      </c>
      <c r="AK5251">
        <v>4.5614947805424499</v>
      </c>
    </row>
    <row r="5252" spans="1:37" x14ac:dyDescent="0.2">
      <c r="A5252" t="s">
        <v>17530</v>
      </c>
      <c r="B5252">
        <v>21385182</v>
      </c>
      <c r="C5252">
        <v>21385341</v>
      </c>
      <c r="D5252">
        <v>160</v>
      </c>
      <c r="E5252" t="s">
        <v>17873</v>
      </c>
      <c r="F5252">
        <v>19</v>
      </c>
      <c r="G5252" t="s">
        <v>17874</v>
      </c>
      <c r="H5252" t="s">
        <v>30999</v>
      </c>
      <c r="I5252">
        <v>22</v>
      </c>
      <c r="J5252">
        <v>21383751</v>
      </c>
      <c r="K5252">
        <v>21389478</v>
      </c>
      <c r="L5252">
        <v>5728</v>
      </c>
      <c r="M5252">
        <v>1</v>
      </c>
      <c r="N5252">
        <v>440804</v>
      </c>
      <c r="O5252" t="s">
        <v>17870</v>
      </c>
      <c r="P5252">
        <v>1431</v>
      </c>
      <c r="Q5252" t="s">
        <v>17871</v>
      </c>
      <c r="R5252" t="s">
        <v>17872</v>
      </c>
      <c r="S5252" t="s">
        <v>34661</v>
      </c>
      <c r="T5252" t="s">
        <v>40</v>
      </c>
      <c r="U5252" t="s">
        <v>40</v>
      </c>
      <c r="V5252">
        <v>0</v>
      </c>
      <c r="W5252">
        <v>0.29261482077562401</v>
      </c>
      <c r="X5252">
        <v>0.704072456322962</v>
      </c>
      <c r="Y5252">
        <v>24.087219577714102</v>
      </c>
      <c r="Z5252">
        <v>0.306975110376564</v>
      </c>
      <c r="AA5252">
        <v>0.72610664078822296</v>
      </c>
      <c r="AB5252">
        <v>23.178850716264598</v>
      </c>
      <c r="AC5252">
        <v>0.27780950890804001</v>
      </c>
      <c r="AD5252">
        <v>0.68253123924728298</v>
      </c>
      <c r="AE5252">
        <v>23.216325417787601</v>
      </c>
      <c r="AF5252">
        <v>0.32549523997010099</v>
      </c>
      <c r="AG5252">
        <v>0.70473078222419605</v>
      </c>
      <c r="AH5252">
        <v>-23.142324844135199</v>
      </c>
      <c r="AI5252">
        <v>0.56157887380500204</v>
      </c>
      <c r="AJ5252">
        <v>0.78121606160956403</v>
      </c>
      <c r="AK5252">
        <v>4.5614947805424499</v>
      </c>
    </row>
    <row r="5253" spans="1:37" x14ac:dyDescent="0.2">
      <c r="A5253" t="s">
        <v>17530</v>
      </c>
      <c r="B5253">
        <v>21385341</v>
      </c>
      <c r="C5253">
        <v>21385500</v>
      </c>
      <c r="D5253">
        <v>160</v>
      </c>
      <c r="E5253" t="s">
        <v>17875</v>
      </c>
      <c r="F5253">
        <v>12</v>
      </c>
      <c r="G5253" t="s">
        <v>17876</v>
      </c>
      <c r="H5253" t="s">
        <v>30999</v>
      </c>
      <c r="I5253">
        <v>22</v>
      </c>
      <c r="J5253">
        <v>21383751</v>
      </c>
      <c r="K5253">
        <v>21389478</v>
      </c>
      <c r="L5253">
        <v>5728</v>
      </c>
      <c r="M5253">
        <v>1</v>
      </c>
      <c r="N5253">
        <v>440804</v>
      </c>
      <c r="O5253" t="s">
        <v>17870</v>
      </c>
      <c r="P5253">
        <v>1590</v>
      </c>
      <c r="Q5253" t="s">
        <v>17871</v>
      </c>
      <c r="R5253" t="s">
        <v>17872</v>
      </c>
      <c r="S5253" t="s">
        <v>34661</v>
      </c>
      <c r="T5253" t="s">
        <v>40</v>
      </c>
      <c r="U5253" t="s">
        <v>40</v>
      </c>
      <c r="V5253">
        <v>0</v>
      </c>
      <c r="W5253">
        <v>0.29261482077562401</v>
      </c>
      <c r="X5253">
        <v>0.704072456322962</v>
      </c>
      <c r="Y5253">
        <v>23.765291503063398</v>
      </c>
      <c r="Z5253">
        <v>0.306975110376564</v>
      </c>
      <c r="AA5253">
        <v>0.72610664078822296</v>
      </c>
      <c r="AB5253">
        <v>22.8874713092485</v>
      </c>
      <c r="AC5253">
        <v>0.27780950890804001</v>
      </c>
      <c r="AD5253">
        <v>0.68253123924728298</v>
      </c>
      <c r="AE5253">
        <v>22.9249460098996</v>
      </c>
      <c r="AF5253">
        <v>0.32549523997010099</v>
      </c>
      <c r="AG5253">
        <v>0.70473078222419605</v>
      </c>
      <c r="AH5253">
        <v>-22.850945437990902</v>
      </c>
      <c r="AI5253">
        <v>0.56157887380500204</v>
      </c>
      <c r="AJ5253">
        <v>0.78121606160956403</v>
      </c>
      <c r="AK5253">
        <v>4.2395667058917503</v>
      </c>
    </row>
    <row r="5254" spans="1:37" x14ac:dyDescent="0.2">
      <c r="A5254" t="s">
        <v>17530</v>
      </c>
      <c r="B5254">
        <v>21441852</v>
      </c>
      <c r="C5254">
        <v>21442025</v>
      </c>
      <c r="D5254">
        <v>174</v>
      </c>
      <c r="E5254" t="s">
        <v>17877</v>
      </c>
      <c r="F5254">
        <v>7</v>
      </c>
      <c r="G5254" t="s">
        <v>17878</v>
      </c>
      <c r="H5254" t="s">
        <v>30987</v>
      </c>
      <c r="I5254">
        <v>22</v>
      </c>
      <c r="J5254">
        <v>21442460</v>
      </c>
      <c r="K5254">
        <v>21451463</v>
      </c>
      <c r="L5254">
        <v>9004</v>
      </c>
      <c r="M5254">
        <v>1</v>
      </c>
      <c r="N5254">
        <v>23119</v>
      </c>
      <c r="O5254" t="s">
        <v>17879</v>
      </c>
      <c r="P5254">
        <v>-435</v>
      </c>
      <c r="Q5254" t="s">
        <v>17880</v>
      </c>
      <c r="R5254" t="s">
        <v>17881</v>
      </c>
      <c r="S5254" t="s">
        <v>34662</v>
      </c>
      <c r="T5254">
        <v>0.54421053469192604</v>
      </c>
      <c r="U5254">
        <v>0.80321479550967601</v>
      </c>
      <c r="V5254">
        <v>1.0383076914172</v>
      </c>
      <c r="W5254">
        <v>0.65075386537994595</v>
      </c>
      <c r="X5254">
        <v>0.94119559056004798</v>
      </c>
      <c r="Y5254">
        <v>-2.4561909558321302</v>
      </c>
      <c r="Z5254">
        <v>0.66713806400786302</v>
      </c>
      <c r="AA5254">
        <v>0.84521697243271998</v>
      </c>
      <c r="AB5254">
        <v>1.58028342084644</v>
      </c>
      <c r="AC5254">
        <v>0.615069744472027</v>
      </c>
      <c r="AD5254">
        <v>0.87989882095915395</v>
      </c>
      <c r="AE5254">
        <v>-9.1447767007528699E-2</v>
      </c>
      <c r="AF5254">
        <v>0.50230584886502705</v>
      </c>
      <c r="AG5254">
        <v>0.80674443595273604</v>
      </c>
      <c r="AH5254">
        <v>-0.23289098699236799</v>
      </c>
      <c r="AI5254">
        <v>0.75770813086964806</v>
      </c>
      <c r="AJ5254">
        <v>0.91200148566411499</v>
      </c>
      <c r="AK5254">
        <v>-2.85056766797147</v>
      </c>
    </row>
    <row r="5255" spans="1:37" x14ac:dyDescent="0.2">
      <c r="A5255" t="s">
        <v>17530</v>
      </c>
      <c r="B5255">
        <v>21442025</v>
      </c>
      <c r="C5255">
        <v>21442198</v>
      </c>
      <c r="D5255">
        <v>174</v>
      </c>
      <c r="E5255" t="s">
        <v>17882</v>
      </c>
      <c r="F5255">
        <v>5</v>
      </c>
      <c r="G5255" t="s">
        <v>17883</v>
      </c>
      <c r="H5255" t="s">
        <v>30987</v>
      </c>
      <c r="I5255">
        <v>22</v>
      </c>
      <c r="J5255">
        <v>21442460</v>
      </c>
      <c r="K5255">
        <v>21451463</v>
      </c>
      <c r="L5255">
        <v>9004</v>
      </c>
      <c r="M5255">
        <v>1</v>
      </c>
      <c r="N5255">
        <v>23119</v>
      </c>
      <c r="O5255" t="s">
        <v>17879</v>
      </c>
      <c r="P5255">
        <v>-262</v>
      </c>
      <c r="Q5255" t="s">
        <v>17880</v>
      </c>
      <c r="R5255" t="s">
        <v>17881</v>
      </c>
      <c r="S5255" t="s">
        <v>34662</v>
      </c>
      <c r="T5255">
        <v>0.54421053469192604</v>
      </c>
      <c r="U5255">
        <v>0.80321479550967601</v>
      </c>
      <c r="V5255">
        <v>1.0383076914172</v>
      </c>
      <c r="W5255">
        <v>0.65075386537994595</v>
      </c>
      <c r="X5255">
        <v>0.94119559056004798</v>
      </c>
      <c r="Y5255">
        <v>-2.4561909558321302</v>
      </c>
      <c r="Z5255">
        <v>0.66713806400786302</v>
      </c>
      <c r="AA5255">
        <v>0.84521697243271998</v>
      </c>
      <c r="AB5255">
        <v>1.58028342084644</v>
      </c>
      <c r="AC5255">
        <v>0.615069744472027</v>
      </c>
      <c r="AD5255">
        <v>0.87989882095915395</v>
      </c>
      <c r="AE5255">
        <v>-9.1447767007528699E-2</v>
      </c>
      <c r="AF5255">
        <v>0.50230584886502705</v>
      </c>
      <c r="AG5255">
        <v>0.80674443595273604</v>
      </c>
      <c r="AH5255">
        <v>-0.23289098699236799</v>
      </c>
      <c r="AI5255">
        <v>0.75770813086964806</v>
      </c>
      <c r="AJ5255">
        <v>0.91200148566411499</v>
      </c>
      <c r="AK5255">
        <v>-2.85056766797147</v>
      </c>
    </row>
    <row r="5256" spans="1:37" x14ac:dyDescent="0.2">
      <c r="A5256" t="s">
        <v>17530</v>
      </c>
      <c r="B5256">
        <v>21492652</v>
      </c>
      <c r="C5256">
        <v>21492806</v>
      </c>
      <c r="D5256">
        <v>155</v>
      </c>
      <c r="E5256" t="s">
        <v>17884</v>
      </c>
      <c r="F5256">
        <v>3</v>
      </c>
      <c r="G5256" t="s">
        <v>17656</v>
      </c>
      <c r="H5256" t="s">
        <v>31032</v>
      </c>
      <c r="I5256">
        <v>22</v>
      </c>
      <c r="J5256">
        <v>21477380</v>
      </c>
      <c r="K5256">
        <v>21490611</v>
      </c>
      <c r="L5256">
        <v>13232</v>
      </c>
      <c r="M5256">
        <v>2</v>
      </c>
      <c r="N5256">
        <v>375133</v>
      </c>
      <c r="O5256" t="s">
        <v>17885</v>
      </c>
      <c r="P5256">
        <v>-2041</v>
      </c>
      <c r="Q5256" t="s">
        <v>17886</v>
      </c>
      <c r="R5256" t="s">
        <v>17887</v>
      </c>
      <c r="S5256" t="s">
        <v>34663</v>
      </c>
      <c r="T5256">
        <v>0.54421053469192604</v>
      </c>
      <c r="U5256">
        <v>0.80321479550967601</v>
      </c>
      <c r="V5256">
        <v>1.3031602555880899</v>
      </c>
      <c r="W5256">
        <v>0.65075386537994595</v>
      </c>
      <c r="X5256">
        <v>0.94119559056004798</v>
      </c>
      <c r="Y5256">
        <v>-3.3085021644219799</v>
      </c>
      <c r="Z5256">
        <v>0.66713806400786302</v>
      </c>
      <c r="AA5256">
        <v>0.84521697243271998</v>
      </c>
      <c r="AB5256">
        <v>1.48489929477744</v>
      </c>
      <c r="AC5256">
        <v>0.615069744472027</v>
      </c>
      <c r="AD5256">
        <v>0.87989882095915395</v>
      </c>
      <c r="AE5256">
        <v>-0.71811599508660695</v>
      </c>
      <c r="AF5256">
        <v>0.50230584886502705</v>
      </c>
      <c r="AG5256">
        <v>0.80674443595273604</v>
      </c>
      <c r="AH5256">
        <v>0.28869232339732198</v>
      </c>
      <c r="AI5256">
        <v>0.75770813086964806</v>
      </c>
      <c r="AJ5256">
        <v>0.91200148566411499</v>
      </c>
      <c r="AK5256">
        <v>-3.3815743336839099</v>
      </c>
    </row>
    <row r="5257" spans="1:37" x14ac:dyDescent="0.2">
      <c r="A5257" t="s">
        <v>17530</v>
      </c>
      <c r="B5257">
        <v>21492806</v>
      </c>
      <c r="C5257">
        <v>21492960</v>
      </c>
      <c r="D5257">
        <v>155</v>
      </c>
      <c r="E5257" t="s">
        <v>17888</v>
      </c>
      <c r="F5257">
        <v>9</v>
      </c>
      <c r="G5257" t="s">
        <v>17661</v>
      </c>
      <c r="H5257" t="s">
        <v>31032</v>
      </c>
      <c r="I5257">
        <v>22</v>
      </c>
      <c r="J5257">
        <v>21477380</v>
      </c>
      <c r="K5257">
        <v>21490611</v>
      </c>
      <c r="L5257">
        <v>13232</v>
      </c>
      <c r="M5257">
        <v>2</v>
      </c>
      <c r="N5257">
        <v>375133</v>
      </c>
      <c r="O5257" t="s">
        <v>17885</v>
      </c>
      <c r="P5257">
        <v>-2195</v>
      </c>
      <c r="Q5257" t="s">
        <v>17886</v>
      </c>
      <c r="R5257" t="s">
        <v>17887</v>
      </c>
      <c r="S5257" t="s">
        <v>34663</v>
      </c>
      <c r="T5257">
        <v>0.54421053469192604</v>
      </c>
      <c r="U5257">
        <v>0.80321479550967601</v>
      </c>
      <c r="V5257">
        <v>1.3031602555880899</v>
      </c>
      <c r="W5257">
        <v>0.65075386537994595</v>
      </c>
      <c r="X5257">
        <v>0.94119559056004798</v>
      </c>
      <c r="Y5257">
        <v>-3.3085021644219799</v>
      </c>
      <c r="Z5257">
        <v>0.66713806400786302</v>
      </c>
      <c r="AA5257">
        <v>0.84521697243271998</v>
      </c>
      <c r="AB5257">
        <v>1.48489929477744</v>
      </c>
      <c r="AC5257">
        <v>0.615069744472027</v>
      </c>
      <c r="AD5257">
        <v>0.87989882095915395</v>
      </c>
      <c r="AE5257">
        <v>-0.71811599508660695</v>
      </c>
      <c r="AF5257">
        <v>0.50230584886502705</v>
      </c>
      <c r="AG5257">
        <v>0.80674443595273604</v>
      </c>
      <c r="AH5257">
        <v>0.28869232339732198</v>
      </c>
      <c r="AI5257">
        <v>0.75770813086964806</v>
      </c>
      <c r="AJ5257">
        <v>0.91200148566411499</v>
      </c>
      <c r="AK5257">
        <v>-3.3815743336839099</v>
      </c>
    </row>
    <row r="5258" spans="1:37" x14ac:dyDescent="0.2">
      <c r="A5258" t="s">
        <v>17530</v>
      </c>
      <c r="B5258">
        <v>21492960</v>
      </c>
      <c r="C5258">
        <v>21493114</v>
      </c>
      <c r="D5258">
        <v>155</v>
      </c>
      <c r="E5258" t="s">
        <v>17889</v>
      </c>
      <c r="F5258">
        <v>1</v>
      </c>
      <c r="G5258" t="s">
        <v>17890</v>
      </c>
      <c r="H5258" t="s">
        <v>31032</v>
      </c>
      <c r="I5258">
        <v>22</v>
      </c>
      <c r="J5258">
        <v>21477380</v>
      </c>
      <c r="K5258">
        <v>21490611</v>
      </c>
      <c r="L5258">
        <v>13232</v>
      </c>
      <c r="M5258">
        <v>2</v>
      </c>
      <c r="N5258">
        <v>375133</v>
      </c>
      <c r="O5258" t="s">
        <v>17885</v>
      </c>
      <c r="P5258">
        <v>-2349</v>
      </c>
      <c r="Q5258" t="s">
        <v>17886</v>
      </c>
      <c r="R5258" t="s">
        <v>17887</v>
      </c>
      <c r="S5258" t="s">
        <v>34663</v>
      </c>
      <c r="T5258">
        <v>0.54421053469192604</v>
      </c>
      <c r="U5258">
        <v>0.80321479550967601</v>
      </c>
      <c r="V5258">
        <v>2.3031601307168299</v>
      </c>
      <c r="W5258">
        <v>0.65075386537994595</v>
      </c>
      <c r="X5258">
        <v>0.94119559056004798</v>
      </c>
      <c r="Y5258">
        <v>-3.0540579285759</v>
      </c>
      <c r="Z5258">
        <v>0.66713806400786302</v>
      </c>
      <c r="AA5258">
        <v>0.84521697243271998</v>
      </c>
      <c r="AB5258">
        <v>2.3992014984646</v>
      </c>
      <c r="AC5258">
        <v>0.615069744472027</v>
      </c>
      <c r="AD5258">
        <v>0.87989882095915395</v>
      </c>
      <c r="AE5258">
        <v>-0.61011380106258295</v>
      </c>
      <c r="AF5258">
        <v>0.50230584886502705</v>
      </c>
      <c r="AG5258">
        <v>0.80674443595273604</v>
      </c>
      <c r="AH5258">
        <v>0.62484246154190903</v>
      </c>
      <c r="AI5258">
        <v>0.75770813086964806</v>
      </c>
      <c r="AJ5258">
        <v>0.91200148566411499</v>
      </c>
      <c r="AK5258">
        <v>-3.17295094192386</v>
      </c>
    </row>
    <row r="5259" spans="1:37" x14ac:dyDescent="0.2">
      <c r="A5259" t="s">
        <v>17530</v>
      </c>
      <c r="B5259">
        <v>21526626</v>
      </c>
      <c r="C5259">
        <v>21526793</v>
      </c>
      <c r="D5259">
        <v>168</v>
      </c>
      <c r="E5259" t="s">
        <v>17891</v>
      </c>
      <c r="F5259">
        <v>5</v>
      </c>
      <c r="G5259" t="s">
        <v>17892</v>
      </c>
      <c r="H5259" t="s">
        <v>31000</v>
      </c>
      <c r="I5259">
        <v>22</v>
      </c>
      <c r="J5259">
        <v>21473035</v>
      </c>
      <c r="K5259">
        <v>21517533</v>
      </c>
      <c r="L5259">
        <v>44499</v>
      </c>
      <c r="M5259">
        <v>2</v>
      </c>
      <c r="N5259">
        <v>375133</v>
      </c>
      <c r="O5259" t="s">
        <v>17893</v>
      </c>
      <c r="P5259">
        <v>-9093</v>
      </c>
      <c r="Q5259" t="s">
        <v>17886</v>
      </c>
      <c r="R5259" t="s">
        <v>17887</v>
      </c>
      <c r="S5259" t="s">
        <v>34663</v>
      </c>
      <c r="T5259">
        <v>0.60318812523568999</v>
      </c>
      <c r="U5259">
        <v>0.82125442047224695</v>
      </c>
      <c r="V5259">
        <v>-0.97597265726579796</v>
      </c>
      <c r="W5259">
        <v>0.89107655920673101</v>
      </c>
      <c r="X5259">
        <v>0.95159051474143896</v>
      </c>
      <c r="Y5259">
        <v>1.1531047306028399</v>
      </c>
      <c r="Z5259">
        <v>0.53052895265546796</v>
      </c>
      <c r="AA5259">
        <v>0.84521697243271998</v>
      </c>
      <c r="AB5259">
        <v>-1.11215919333355</v>
      </c>
      <c r="AC5259">
        <v>0.59090205226999604</v>
      </c>
      <c r="AD5259">
        <v>0.87989882095915395</v>
      </c>
      <c r="AE5259">
        <v>1.26061896389641</v>
      </c>
      <c r="AF5259">
        <v>0.74414648978297804</v>
      </c>
      <c r="AG5259">
        <v>0.86906519844104402</v>
      </c>
      <c r="AH5259">
        <v>-0.50571895769007402</v>
      </c>
      <c r="AI5259">
        <v>0.84178376985732795</v>
      </c>
      <c r="AJ5259">
        <v>0.95896800690842199</v>
      </c>
      <c r="AK5259">
        <v>0.37965167279859702</v>
      </c>
    </row>
    <row r="5260" spans="1:37" x14ac:dyDescent="0.2">
      <c r="A5260" t="s">
        <v>17530</v>
      </c>
      <c r="B5260">
        <v>21526793</v>
      </c>
      <c r="C5260">
        <v>21526960</v>
      </c>
      <c r="D5260">
        <v>168</v>
      </c>
      <c r="E5260" t="s">
        <v>17894</v>
      </c>
      <c r="F5260">
        <v>2</v>
      </c>
      <c r="G5260" t="s">
        <v>17895</v>
      </c>
      <c r="H5260" t="s">
        <v>31000</v>
      </c>
      <c r="I5260">
        <v>22</v>
      </c>
      <c r="J5260">
        <v>21473035</v>
      </c>
      <c r="K5260">
        <v>21517533</v>
      </c>
      <c r="L5260">
        <v>44499</v>
      </c>
      <c r="M5260">
        <v>2</v>
      </c>
      <c r="N5260">
        <v>375133</v>
      </c>
      <c r="O5260" t="s">
        <v>17893</v>
      </c>
      <c r="P5260">
        <v>-9260</v>
      </c>
      <c r="Q5260" t="s">
        <v>17886</v>
      </c>
      <c r="R5260" t="s">
        <v>17887</v>
      </c>
      <c r="S5260" t="s">
        <v>34663</v>
      </c>
      <c r="T5260">
        <v>0.60318812523568999</v>
      </c>
      <c r="U5260">
        <v>0.82125442047224695</v>
      </c>
      <c r="V5260">
        <v>-0.97597265726579796</v>
      </c>
      <c r="W5260">
        <v>0.89107655920673101</v>
      </c>
      <c r="X5260">
        <v>0.95159051474143896</v>
      </c>
      <c r="Y5260">
        <v>1.1531047306028399</v>
      </c>
      <c r="Z5260">
        <v>0.53052895265546796</v>
      </c>
      <c r="AA5260">
        <v>0.84521697243271998</v>
      </c>
      <c r="AB5260">
        <v>-1.11215919333355</v>
      </c>
      <c r="AC5260">
        <v>0.59090205226999604</v>
      </c>
      <c r="AD5260">
        <v>0.87989882095915395</v>
      </c>
      <c r="AE5260">
        <v>1.26061896389641</v>
      </c>
      <c r="AF5260">
        <v>0.74414648978297804</v>
      </c>
      <c r="AG5260">
        <v>0.86906519844104402</v>
      </c>
      <c r="AH5260">
        <v>-0.50571895769007402</v>
      </c>
      <c r="AI5260">
        <v>0.84178376985732795</v>
      </c>
      <c r="AJ5260">
        <v>0.95896800690842199</v>
      </c>
      <c r="AK5260">
        <v>0.37965167279859702</v>
      </c>
    </row>
    <row r="5261" spans="1:37" x14ac:dyDescent="0.2">
      <c r="A5261" t="s">
        <v>17530</v>
      </c>
      <c r="B5261">
        <v>21526960</v>
      </c>
      <c r="C5261">
        <v>21527127</v>
      </c>
      <c r="D5261">
        <v>168</v>
      </c>
      <c r="E5261" t="s">
        <v>17896</v>
      </c>
      <c r="F5261">
        <v>1</v>
      </c>
      <c r="G5261" t="s">
        <v>17897</v>
      </c>
      <c r="H5261" t="s">
        <v>31000</v>
      </c>
      <c r="I5261">
        <v>22</v>
      </c>
      <c r="J5261">
        <v>21473035</v>
      </c>
      <c r="K5261">
        <v>21517533</v>
      </c>
      <c r="L5261">
        <v>44499</v>
      </c>
      <c r="M5261">
        <v>2</v>
      </c>
      <c r="N5261">
        <v>375133</v>
      </c>
      <c r="O5261" t="s">
        <v>17893</v>
      </c>
      <c r="P5261">
        <v>-9427</v>
      </c>
      <c r="Q5261" t="s">
        <v>17886</v>
      </c>
      <c r="R5261" t="s">
        <v>17887</v>
      </c>
      <c r="S5261" t="s">
        <v>34663</v>
      </c>
      <c r="T5261">
        <v>0.60318812523568999</v>
      </c>
      <c r="U5261">
        <v>0.82125442047224695</v>
      </c>
      <c r="V5261">
        <v>-0.97597265726579796</v>
      </c>
      <c r="W5261">
        <v>0.89107655920673101</v>
      </c>
      <c r="X5261">
        <v>0.95159051474143896</v>
      </c>
      <c r="Y5261">
        <v>1.1531047306028399</v>
      </c>
      <c r="Z5261">
        <v>0.53052895265546796</v>
      </c>
      <c r="AA5261">
        <v>0.84521697243271998</v>
      </c>
      <c r="AB5261">
        <v>-1.11215919333355</v>
      </c>
      <c r="AC5261">
        <v>0.59090205226999604</v>
      </c>
      <c r="AD5261">
        <v>0.87989882095915395</v>
      </c>
      <c r="AE5261">
        <v>1.26061896389641</v>
      </c>
      <c r="AF5261">
        <v>0.74414648978297804</v>
      </c>
      <c r="AG5261">
        <v>0.86906519844104402</v>
      </c>
      <c r="AH5261">
        <v>-0.50571895769007402</v>
      </c>
      <c r="AI5261">
        <v>0.84178376985732795</v>
      </c>
      <c r="AJ5261">
        <v>0.95896800690842199</v>
      </c>
      <c r="AK5261">
        <v>0.37965167279859702</v>
      </c>
    </row>
    <row r="5262" spans="1:37" x14ac:dyDescent="0.2">
      <c r="A5262" t="s">
        <v>17530</v>
      </c>
      <c r="B5262">
        <v>21541049</v>
      </c>
      <c r="C5262">
        <v>21541201</v>
      </c>
      <c r="D5262">
        <v>153</v>
      </c>
      <c r="E5262" t="s">
        <v>17898</v>
      </c>
      <c r="F5262">
        <v>1</v>
      </c>
      <c r="G5262" t="s">
        <v>17899</v>
      </c>
      <c r="H5262" t="s">
        <v>31000</v>
      </c>
      <c r="I5262">
        <v>22</v>
      </c>
      <c r="J5262">
        <v>21549447</v>
      </c>
      <c r="K5262">
        <v>21624034</v>
      </c>
      <c r="L5262">
        <v>74588</v>
      </c>
      <c r="M5262">
        <v>1</v>
      </c>
      <c r="N5262">
        <v>7332</v>
      </c>
      <c r="O5262" t="s">
        <v>17900</v>
      </c>
      <c r="P5262">
        <v>-8246</v>
      </c>
      <c r="Q5262" t="s">
        <v>17901</v>
      </c>
      <c r="R5262" t="s">
        <v>17902</v>
      </c>
      <c r="S5262" t="s">
        <v>34664</v>
      </c>
      <c r="T5262" t="s">
        <v>40</v>
      </c>
      <c r="U5262" t="s">
        <v>40</v>
      </c>
      <c r="V5262">
        <v>0</v>
      </c>
      <c r="W5262">
        <v>0.29261482077562401</v>
      </c>
      <c r="X5262">
        <v>0.704072456322962</v>
      </c>
      <c r="Y5262">
        <v>20.8520821509046</v>
      </c>
      <c r="Z5262">
        <v>0.306975110376564</v>
      </c>
      <c r="AA5262">
        <v>0.72610664078822296</v>
      </c>
      <c r="AB5262">
        <v>21.994258881352501</v>
      </c>
      <c r="AC5262">
        <v>0.27780950890804001</v>
      </c>
      <c r="AD5262">
        <v>0.68253123924728298</v>
      </c>
      <c r="AE5262">
        <v>22.031733577916299</v>
      </c>
      <c r="AF5262">
        <v>0.32549523997010099</v>
      </c>
      <c r="AG5262">
        <v>0.70473078222419605</v>
      </c>
      <c r="AH5262">
        <v>-21.9577330141821</v>
      </c>
      <c r="AI5262">
        <v>0.59609816080359102</v>
      </c>
      <c r="AJ5262">
        <v>0.78121606160956403</v>
      </c>
      <c r="AK5262">
        <v>-0.67545867654790603</v>
      </c>
    </row>
    <row r="5263" spans="1:37" x14ac:dyDescent="0.2">
      <c r="A5263" t="s">
        <v>17530</v>
      </c>
      <c r="B5263">
        <v>21549485</v>
      </c>
      <c r="C5263">
        <v>21549643</v>
      </c>
      <c r="D5263">
        <v>159</v>
      </c>
      <c r="E5263" t="s">
        <v>17903</v>
      </c>
      <c r="F5263">
        <v>18</v>
      </c>
      <c r="G5263" t="s">
        <v>17677</v>
      </c>
      <c r="H5263" t="s">
        <v>30987</v>
      </c>
      <c r="I5263">
        <v>22</v>
      </c>
      <c r="J5263">
        <v>21549447</v>
      </c>
      <c r="K5263">
        <v>21624034</v>
      </c>
      <c r="L5263">
        <v>74588</v>
      </c>
      <c r="M5263">
        <v>1</v>
      </c>
      <c r="N5263">
        <v>7332</v>
      </c>
      <c r="O5263" t="s">
        <v>17900</v>
      </c>
      <c r="P5263">
        <v>38</v>
      </c>
      <c r="Q5263" t="s">
        <v>17901</v>
      </c>
      <c r="R5263" t="s">
        <v>17902</v>
      </c>
      <c r="S5263" t="s">
        <v>34664</v>
      </c>
      <c r="T5263" t="s">
        <v>40</v>
      </c>
      <c r="U5263" t="s">
        <v>40</v>
      </c>
      <c r="V5263">
        <v>0</v>
      </c>
      <c r="W5263">
        <v>0.29261482077562401</v>
      </c>
      <c r="X5263">
        <v>0.704072456322962</v>
      </c>
      <c r="Y5263">
        <v>23.572646439575699</v>
      </c>
      <c r="Z5263">
        <v>0.48464167878831399</v>
      </c>
      <c r="AA5263">
        <v>0.84435025072159198</v>
      </c>
      <c r="AB5263">
        <v>22.535171855881401</v>
      </c>
      <c r="AC5263">
        <v>0.45677901822897599</v>
      </c>
      <c r="AD5263">
        <v>0.82872126865393902</v>
      </c>
      <c r="AE5263">
        <v>22.572646555213801</v>
      </c>
      <c r="AF5263">
        <v>0.501741946288212</v>
      </c>
      <c r="AG5263">
        <v>0.80674443595273604</v>
      </c>
      <c r="AH5263">
        <v>-22.498645985942499</v>
      </c>
      <c r="AI5263">
        <v>0.14667288820271701</v>
      </c>
      <c r="AJ5263">
        <v>0.78121606160956403</v>
      </c>
      <c r="AK5263">
        <v>23.572646439575699</v>
      </c>
    </row>
    <row r="5264" spans="1:37" x14ac:dyDescent="0.2">
      <c r="A5264" t="s">
        <v>17530</v>
      </c>
      <c r="B5264">
        <v>21549643</v>
      </c>
      <c r="C5264">
        <v>21549801</v>
      </c>
      <c r="D5264">
        <v>159</v>
      </c>
      <c r="E5264" t="s">
        <v>17904</v>
      </c>
      <c r="F5264">
        <v>17</v>
      </c>
      <c r="G5264" t="s">
        <v>17905</v>
      </c>
      <c r="H5264" t="s">
        <v>30987</v>
      </c>
      <c r="I5264">
        <v>22</v>
      </c>
      <c r="J5264">
        <v>21549447</v>
      </c>
      <c r="K5264">
        <v>21624034</v>
      </c>
      <c r="L5264">
        <v>74588</v>
      </c>
      <c r="M5264">
        <v>1</v>
      </c>
      <c r="N5264">
        <v>7332</v>
      </c>
      <c r="O5264" t="s">
        <v>17900</v>
      </c>
      <c r="P5264">
        <v>196</v>
      </c>
      <c r="Q5264" t="s">
        <v>17901</v>
      </c>
      <c r="R5264" t="s">
        <v>17902</v>
      </c>
      <c r="S5264" t="s">
        <v>34664</v>
      </c>
      <c r="T5264" t="s">
        <v>40</v>
      </c>
      <c r="U5264" t="s">
        <v>40</v>
      </c>
      <c r="V5264">
        <v>0</v>
      </c>
      <c r="W5264">
        <v>0.29261482077562401</v>
      </c>
      <c r="X5264">
        <v>0.704072456322962</v>
      </c>
      <c r="Y5264">
        <v>23.572646439575699</v>
      </c>
      <c r="Z5264">
        <v>0.48464167878831399</v>
      </c>
      <c r="AA5264">
        <v>0.84435025072159198</v>
      </c>
      <c r="AB5264">
        <v>22.535171855881401</v>
      </c>
      <c r="AC5264">
        <v>0.45677901822897599</v>
      </c>
      <c r="AD5264">
        <v>0.82872126865393902</v>
      </c>
      <c r="AE5264">
        <v>22.572646555213801</v>
      </c>
      <c r="AF5264">
        <v>0.501741946288212</v>
      </c>
      <c r="AG5264">
        <v>0.80674443595273604</v>
      </c>
      <c r="AH5264">
        <v>-22.498645985942499</v>
      </c>
      <c r="AI5264">
        <v>0.14667288820271701</v>
      </c>
      <c r="AJ5264">
        <v>0.78121606160956403</v>
      </c>
      <c r="AK5264">
        <v>23.572646439575699</v>
      </c>
    </row>
    <row r="5265" spans="1:37" x14ac:dyDescent="0.2">
      <c r="A5265" t="s">
        <v>17530</v>
      </c>
      <c r="B5265">
        <v>21720115</v>
      </c>
      <c r="C5265">
        <v>21720298</v>
      </c>
      <c r="D5265">
        <v>184</v>
      </c>
      <c r="E5265" t="s">
        <v>17906</v>
      </c>
      <c r="F5265">
        <v>3</v>
      </c>
      <c r="G5265" t="s">
        <v>17907</v>
      </c>
      <c r="H5265" t="s">
        <v>34665</v>
      </c>
      <c r="I5265">
        <v>22</v>
      </c>
      <c r="J5265">
        <v>21701129</v>
      </c>
      <c r="K5265">
        <v>21710849</v>
      </c>
      <c r="L5265">
        <v>9721</v>
      </c>
      <c r="M5265">
        <v>2</v>
      </c>
      <c r="N5265">
        <v>29799</v>
      </c>
      <c r="O5265" t="s">
        <v>17908</v>
      </c>
      <c r="P5265">
        <v>-9266</v>
      </c>
      <c r="Q5265" t="s">
        <v>17909</v>
      </c>
      <c r="R5265" t="s">
        <v>17910</v>
      </c>
      <c r="S5265" t="s">
        <v>34666</v>
      </c>
      <c r="T5265" t="s">
        <v>40</v>
      </c>
      <c r="U5265" t="s">
        <v>40</v>
      </c>
      <c r="V5265">
        <v>0</v>
      </c>
      <c r="W5265">
        <v>0.38920677604595899</v>
      </c>
      <c r="X5265">
        <v>0.704072456322962</v>
      </c>
      <c r="Y5265">
        <v>-22.710856710038598</v>
      </c>
      <c r="Z5265">
        <v>0.306975110376564</v>
      </c>
      <c r="AA5265">
        <v>0.72610664078822296</v>
      </c>
      <c r="AB5265">
        <v>22.248048182122101</v>
      </c>
      <c r="AC5265">
        <v>0.71753805159658501</v>
      </c>
      <c r="AD5265">
        <v>0.87989882095915395</v>
      </c>
      <c r="AE5265">
        <v>-2.8426630594775499</v>
      </c>
      <c r="AF5265">
        <v>0.32549523997010099</v>
      </c>
      <c r="AG5265">
        <v>0.70473078222419605</v>
      </c>
      <c r="AH5265">
        <v>-22.2115223135234</v>
      </c>
      <c r="AI5265">
        <v>0.35038410267202102</v>
      </c>
      <c r="AJ5265">
        <v>0.78121606160956403</v>
      </c>
      <c r="AK5265">
        <v>-22.141133000484899</v>
      </c>
    </row>
    <row r="5266" spans="1:37" x14ac:dyDescent="0.2">
      <c r="A5266" t="s">
        <v>17530</v>
      </c>
      <c r="B5266">
        <v>21720298</v>
      </c>
      <c r="C5266">
        <v>21720481</v>
      </c>
      <c r="D5266">
        <v>184</v>
      </c>
      <c r="E5266" t="s">
        <v>17911</v>
      </c>
      <c r="F5266">
        <v>3</v>
      </c>
      <c r="G5266" t="s">
        <v>17912</v>
      </c>
      <c r="H5266" t="s">
        <v>34665</v>
      </c>
      <c r="I5266">
        <v>22</v>
      </c>
      <c r="J5266">
        <v>21701129</v>
      </c>
      <c r="K5266">
        <v>21710849</v>
      </c>
      <c r="L5266">
        <v>9721</v>
      </c>
      <c r="M5266">
        <v>2</v>
      </c>
      <c r="N5266">
        <v>29799</v>
      </c>
      <c r="O5266" t="s">
        <v>17908</v>
      </c>
      <c r="P5266">
        <v>-9449</v>
      </c>
      <c r="Q5266" t="s">
        <v>17909</v>
      </c>
      <c r="R5266" t="s">
        <v>17910</v>
      </c>
      <c r="S5266" t="s">
        <v>34666</v>
      </c>
      <c r="T5266" t="s">
        <v>40</v>
      </c>
      <c r="U5266" t="s">
        <v>40</v>
      </c>
      <c r="V5266">
        <v>0</v>
      </c>
      <c r="W5266">
        <v>0.38920677604595899</v>
      </c>
      <c r="X5266">
        <v>0.704072456322962</v>
      </c>
      <c r="Y5266">
        <v>-22.710856710038598</v>
      </c>
      <c r="Z5266">
        <v>0.306975110376564</v>
      </c>
      <c r="AA5266">
        <v>0.72610664078822296</v>
      </c>
      <c r="AB5266">
        <v>22.248048182122101</v>
      </c>
      <c r="AC5266">
        <v>0.71753805159658501</v>
      </c>
      <c r="AD5266">
        <v>0.87989882095915395</v>
      </c>
      <c r="AE5266">
        <v>-2.8426630594775499</v>
      </c>
      <c r="AF5266">
        <v>0.32549523997010099</v>
      </c>
      <c r="AG5266">
        <v>0.70473078222419605</v>
      </c>
      <c r="AH5266">
        <v>-22.2115223135234</v>
      </c>
      <c r="AI5266">
        <v>0.35038410267202102</v>
      </c>
      <c r="AJ5266">
        <v>0.78121606160956403</v>
      </c>
      <c r="AK5266">
        <v>-22.141133000484899</v>
      </c>
    </row>
    <row r="5267" spans="1:37" x14ac:dyDescent="0.2">
      <c r="A5267" t="s">
        <v>17530</v>
      </c>
      <c r="B5267">
        <v>21720481</v>
      </c>
      <c r="C5267">
        <v>21720664</v>
      </c>
      <c r="D5267">
        <v>184</v>
      </c>
      <c r="E5267" t="s">
        <v>17913</v>
      </c>
      <c r="F5267">
        <v>2</v>
      </c>
      <c r="G5267" t="s">
        <v>17914</v>
      </c>
      <c r="H5267" t="s">
        <v>34665</v>
      </c>
      <c r="I5267">
        <v>22</v>
      </c>
      <c r="J5267">
        <v>21701129</v>
      </c>
      <c r="K5267">
        <v>21710849</v>
      </c>
      <c r="L5267">
        <v>9721</v>
      </c>
      <c r="M5267">
        <v>2</v>
      </c>
      <c r="N5267">
        <v>29799</v>
      </c>
      <c r="O5267" t="s">
        <v>17908</v>
      </c>
      <c r="P5267">
        <v>-9632</v>
      </c>
      <c r="Q5267" t="s">
        <v>17909</v>
      </c>
      <c r="R5267" t="s">
        <v>17910</v>
      </c>
      <c r="S5267" t="s">
        <v>34666</v>
      </c>
      <c r="T5267" t="s">
        <v>40</v>
      </c>
      <c r="U5267" t="s">
        <v>40</v>
      </c>
      <c r="V5267">
        <v>0</v>
      </c>
      <c r="W5267">
        <v>0.38920677604595899</v>
      </c>
      <c r="X5267">
        <v>0.704072456322962</v>
      </c>
      <c r="Y5267">
        <v>-22.710856710038598</v>
      </c>
      <c r="Z5267">
        <v>0.306975110376564</v>
      </c>
      <c r="AA5267">
        <v>0.72610664078822296</v>
      </c>
      <c r="AB5267">
        <v>22.248048182122101</v>
      </c>
      <c r="AC5267">
        <v>0.71753805159658501</v>
      </c>
      <c r="AD5267">
        <v>0.87989882095915395</v>
      </c>
      <c r="AE5267">
        <v>-2.8426630594775499</v>
      </c>
      <c r="AF5267">
        <v>0.32549523997010099</v>
      </c>
      <c r="AG5267">
        <v>0.70473078222419605</v>
      </c>
      <c r="AH5267">
        <v>-22.2115223135234</v>
      </c>
      <c r="AI5267">
        <v>0.35038410267202102</v>
      </c>
      <c r="AJ5267">
        <v>0.78121606160956403</v>
      </c>
      <c r="AK5267">
        <v>-22.141133000484899</v>
      </c>
    </row>
    <row r="5268" spans="1:37" x14ac:dyDescent="0.2">
      <c r="A5268" t="s">
        <v>17530</v>
      </c>
      <c r="B5268">
        <v>21723107</v>
      </c>
      <c r="C5268">
        <v>21723308</v>
      </c>
      <c r="D5268">
        <v>202</v>
      </c>
      <c r="E5268" t="s">
        <v>17915</v>
      </c>
      <c r="F5268">
        <v>6</v>
      </c>
      <c r="G5268" t="s">
        <v>17916</v>
      </c>
      <c r="H5268" t="s">
        <v>34667</v>
      </c>
      <c r="I5268">
        <v>22</v>
      </c>
      <c r="J5268">
        <v>21701129</v>
      </c>
      <c r="K5268">
        <v>21710849</v>
      </c>
      <c r="L5268">
        <v>9721</v>
      </c>
      <c r="M5268">
        <v>2</v>
      </c>
      <c r="N5268">
        <v>29799</v>
      </c>
      <c r="O5268" t="s">
        <v>17908</v>
      </c>
      <c r="P5268">
        <v>-12258</v>
      </c>
      <c r="Q5268" t="s">
        <v>17909</v>
      </c>
      <c r="R5268" t="s">
        <v>17910</v>
      </c>
      <c r="S5268" t="s">
        <v>34666</v>
      </c>
      <c r="T5268">
        <v>0.35387198439864398</v>
      </c>
      <c r="U5268">
        <v>0.603102917160658</v>
      </c>
      <c r="V5268">
        <v>-22.403093977134098</v>
      </c>
      <c r="W5268">
        <v>0.89107655920673101</v>
      </c>
      <c r="X5268">
        <v>0.95159051474143896</v>
      </c>
      <c r="Y5268">
        <v>0.52949211233712401</v>
      </c>
      <c r="Z5268">
        <v>0.69013698642955401</v>
      </c>
      <c r="AA5268">
        <v>0.84521697243271998</v>
      </c>
      <c r="AB5268">
        <v>-0.63922689382602205</v>
      </c>
      <c r="AC5268">
        <v>0.75388744886274095</v>
      </c>
      <c r="AD5268">
        <v>0.87989882095915395</v>
      </c>
      <c r="AE5268">
        <v>-0.47050769029032702</v>
      </c>
      <c r="AF5268">
        <v>0.32549523997010099</v>
      </c>
      <c r="AG5268">
        <v>0.70473078222419605</v>
      </c>
      <c r="AH5268">
        <v>-22.605988587362798</v>
      </c>
      <c r="AI5268">
        <v>0.56157887380500204</v>
      </c>
      <c r="AJ5268">
        <v>0.78121606160956403</v>
      </c>
      <c r="AK5268">
        <v>1.3982473437135801</v>
      </c>
    </row>
    <row r="5269" spans="1:37" x14ac:dyDescent="0.2">
      <c r="A5269" t="s">
        <v>17530</v>
      </c>
      <c r="B5269">
        <v>21723308</v>
      </c>
      <c r="C5269">
        <v>21723509</v>
      </c>
      <c r="D5269">
        <v>202</v>
      </c>
      <c r="E5269" t="s">
        <v>17917</v>
      </c>
      <c r="F5269">
        <v>3</v>
      </c>
      <c r="G5269" t="s">
        <v>17918</v>
      </c>
      <c r="H5269" t="s">
        <v>34665</v>
      </c>
      <c r="I5269">
        <v>22</v>
      </c>
      <c r="J5269">
        <v>21704082</v>
      </c>
      <c r="K5269">
        <v>21735755</v>
      </c>
      <c r="L5269">
        <v>31674</v>
      </c>
      <c r="M5269">
        <v>2</v>
      </c>
      <c r="N5269">
        <v>29799</v>
      </c>
      <c r="O5269" t="s">
        <v>17919</v>
      </c>
      <c r="P5269">
        <v>12246</v>
      </c>
      <c r="Q5269" t="s">
        <v>17909</v>
      </c>
      <c r="R5269" t="s">
        <v>17910</v>
      </c>
      <c r="S5269" t="s">
        <v>34666</v>
      </c>
      <c r="T5269">
        <v>0.35387198439864398</v>
      </c>
      <c r="U5269">
        <v>0.603102917160658</v>
      </c>
      <c r="V5269">
        <v>-22.403093977134098</v>
      </c>
      <c r="W5269">
        <v>0.89107655920673101</v>
      </c>
      <c r="X5269">
        <v>0.95159051474143896</v>
      </c>
      <c r="Y5269">
        <v>0.52949211233712401</v>
      </c>
      <c r="Z5269">
        <v>0.69013698642955401</v>
      </c>
      <c r="AA5269">
        <v>0.84521697243271998</v>
      </c>
      <c r="AB5269">
        <v>-0.63922689382602205</v>
      </c>
      <c r="AC5269">
        <v>0.75388744886274095</v>
      </c>
      <c r="AD5269">
        <v>0.87989882095915395</v>
      </c>
      <c r="AE5269">
        <v>-0.47050769029032702</v>
      </c>
      <c r="AF5269">
        <v>0.32549523997010099</v>
      </c>
      <c r="AG5269">
        <v>0.70473078222419605</v>
      </c>
      <c r="AH5269">
        <v>-22.605988587362798</v>
      </c>
      <c r="AI5269">
        <v>0.56157887380500204</v>
      </c>
      <c r="AJ5269">
        <v>0.78121606160956403</v>
      </c>
      <c r="AK5269">
        <v>1.3982473437135801</v>
      </c>
    </row>
    <row r="5270" spans="1:37" x14ac:dyDescent="0.2">
      <c r="A5270" t="s">
        <v>17530</v>
      </c>
      <c r="B5270">
        <v>21945922</v>
      </c>
      <c r="C5270">
        <v>21946075</v>
      </c>
      <c r="D5270">
        <v>154</v>
      </c>
      <c r="E5270" t="s">
        <v>17920</v>
      </c>
      <c r="F5270">
        <v>2</v>
      </c>
      <c r="G5270" t="s">
        <v>17921</v>
      </c>
      <c r="H5270" t="s">
        <v>31274</v>
      </c>
      <c r="I5270">
        <v>22</v>
      </c>
      <c r="J5270">
        <v>21931266</v>
      </c>
      <c r="K5270">
        <v>21940657</v>
      </c>
      <c r="L5270">
        <v>9392</v>
      </c>
      <c r="M5270">
        <v>2</v>
      </c>
      <c r="N5270">
        <v>9647</v>
      </c>
      <c r="O5270" t="s">
        <v>17922</v>
      </c>
      <c r="P5270">
        <v>-5265</v>
      </c>
      <c r="Q5270" t="s">
        <v>17923</v>
      </c>
      <c r="R5270" t="s">
        <v>17924</v>
      </c>
      <c r="S5270" t="s">
        <v>34668</v>
      </c>
      <c r="T5270">
        <v>0.152084254673993</v>
      </c>
      <c r="U5270">
        <v>0.603102917160658</v>
      </c>
      <c r="V5270">
        <v>22.996559909040599</v>
      </c>
      <c r="W5270">
        <v>0.89107655920673101</v>
      </c>
      <c r="X5270">
        <v>0.95159051474143896</v>
      </c>
      <c r="Y5270">
        <v>0.68870364408492701</v>
      </c>
      <c r="Z5270">
        <v>0.306975110376564</v>
      </c>
      <c r="AA5270">
        <v>0.72610664078822296</v>
      </c>
      <c r="AB5270">
        <v>22.033085948839201</v>
      </c>
      <c r="AC5270">
        <v>0.75388744886274095</v>
      </c>
      <c r="AD5270">
        <v>0.87989882095915395</v>
      </c>
      <c r="AE5270">
        <v>-0.31129606914369901</v>
      </c>
      <c r="AF5270">
        <v>4.6407610929182198E-2</v>
      </c>
      <c r="AG5270">
        <v>0.476038960109122</v>
      </c>
      <c r="AH5270">
        <v>22.996559909040599</v>
      </c>
      <c r="AI5270">
        <v>0.56157887380500204</v>
      </c>
      <c r="AJ5270">
        <v>0.78121606160956403</v>
      </c>
      <c r="AK5270">
        <v>1.5574587289661601</v>
      </c>
    </row>
    <row r="5271" spans="1:37" x14ac:dyDescent="0.2">
      <c r="A5271" t="s">
        <v>17530</v>
      </c>
      <c r="B5271">
        <v>23119319</v>
      </c>
      <c r="C5271">
        <v>23119471</v>
      </c>
      <c r="D5271">
        <v>153</v>
      </c>
      <c r="E5271" t="s">
        <v>17925</v>
      </c>
      <c r="F5271">
        <v>2</v>
      </c>
      <c r="G5271" t="s">
        <v>17926</v>
      </c>
      <c r="H5271" t="s">
        <v>31032</v>
      </c>
      <c r="I5271">
        <v>22</v>
      </c>
      <c r="J5271">
        <v>23122378</v>
      </c>
      <c r="K5271">
        <v>23123342</v>
      </c>
      <c r="L5271">
        <v>965</v>
      </c>
      <c r="M5271">
        <v>1</v>
      </c>
      <c r="N5271">
        <v>2781</v>
      </c>
      <c r="O5271" t="s">
        <v>17927</v>
      </c>
      <c r="P5271">
        <v>-2907</v>
      </c>
      <c r="Q5271" t="s">
        <v>17928</v>
      </c>
      <c r="R5271" t="s">
        <v>17929</v>
      </c>
      <c r="S5271" t="s">
        <v>34669</v>
      </c>
      <c r="T5271" t="s">
        <v>40</v>
      </c>
      <c r="U5271" t="s">
        <v>40</v>
      </c>
      <c r="V5271">
        <v>0</v>
      </c>
      <c r="W5271">
        <v>0.89107655920673101</v>
      </c>
      <c r="X5271">
        <v>0.95159051474143896</v>
      </c>
      <c r="Y5271">
        <v>0.41681524062177699</v>
      </c>
      <c r="Z5271">
        <v>0.48464167878831399</v>
      </c>
      <c r="AA5271">
        <v>0.84435025072159198</v>
      </c>
      <c r="AB5271">
        <v>22.357872131572101</v>
      </c>
      <c r="AC5271">
        <v>0.75388744886274095</v>
      </c>
      <c r="AD5271">
        <v>0.87989882095915395</v>
      </c>
      <c r="AE5271">
        <v>-0.58318464080851695</v>
      </c>
      <c r="AF5271">
        <v>0.501741946288212</v>
      </c>
      <c r="AG5271">
        <v>0.80674443595273604</v>
      </c>
      <c r="AH5271">
        <v>-22.321346262429099</v>
      </c>
      <c r="AI5271">
        <v>0.56157887380500204</v>
      </c>
      <c r="AJ5271">
        <v>0.78121606160956403</v>
      </c>
      <c r="AK5271">
        <v>1.28557057658398</v>
      </c>
    </row>
    <row r="5272" spans="1:37" x14ac:dyDescent="0.2">
      <c r="A5272" t="s">
        <v>17530</v>
      </c>
      <c r="B5272">
        <v>23315023</v>
      </c>
      <c r="C5272">
        <v>23315168</v>
      </c>
      <c r="D5272">
        <v>146</v>
      </c>
      <c r="E5272" t="s">
        <v>17930</v>
      </c>
      <c r="F5272">
        <v>0</v>
      </c>
      <c r="G5272" t="s">
        <v>17931</v>
      </c>
      <c r="H5272" t="s">
        <v>31032</v>
      </c>
      <c r="I5272">
        <v>22</v>
      </c>
      <c r="J5272">
        <v>23312388</v>
      </c>
      <c r="K5272">
        <v>23314695</v>
      </c>
      <c r="L5272">
        <v>2308</v>
      </c>
      <c r="M5272">
        <v>1</v>
      </c>
      <c r="N5272">
        <v>613</v>
      </c>
      <c r="O5272" t="s">
        <v>17932</v>
      </c>
      <c r="P5272">
        <v>2635</v>
      </c>
      <c r="Q5272" t="s">
        <v>17933</v>
      </c>
      <c r="R5272" t="s">
        <v>17934</v>
      </c>
      <c r="S5272" t="s">
        <v>34670</v>
      </c>
      <c r="T5272">
        <v>0.644035865418358</v>
      </c>
      <c r="U5272">
        <v>0.84904924635754497</v>
      </c>
      <c r="V5272">
        <v>2.4691971373252199</v>
      </c>
      <c r="W5272">
        <v>0.69201225521665499</v>
      </c>
      <c r="X5272">
        <v>0.95159051474143896</v>
      </c>
      <c r="Y5272">
        <v>-2.8354389930013699</v>
      </c>
      <c r="Z5272">
        <v>0.26789404493740199</v>
      </c>
      <c r="AA5272">
        <v>0.72610664078822296</v>
      </c>
      <c r="AB5272">
        <v>1.5057230808458899</v>
      </c>
      <c r="AC5272">
        <v>0.30184355666711699</v>
      </c>
      <c r="AD5272">
        <v>0.68253123924728298</v>
      </c>
      <c r="AE5272">
        <v>-3.8354384460423598</v>
      </c>
      <c r="AF5272">
        <v>0.98343762640780896</v>
      </c>
      <c r="AG5272">
        <v>1</v>
      </c>
      <c r="AH5272">
        <v>3.3988074534844599</v>
      </c>
      <c r="AI5272">
        <v>0.95029317176085903</v>
      </c>
      <c r="AJ5272">
        <v>0.98621344597861504</v>
      </c>
      <c r="AK5272">
        <v>-1.96668358958323</v>
      </c>
    </row>
    <row r="5273" spans="1:37" x14ac:dyDescent="0.2">
      <c r="A5273" t="s">
        <v>17530</v>
      </c>
      <c r="B5273">
        <v>23315168</v>
      </c>
      <c r="C5273">
        <v>23315313</v>
      </c>
      <c r="D5273">
        <v>146</v>
      </c>
      <c r="E5273" t="s">
        <v>17935</v>
      </c>
      <c r="F5273">
        <v>0</v>
      </c>
      <c r="G5273" t="s">
        <v>17936</v>
      </c>
      <c r="H5273" t="s">
        <v>31032</v>
      </c>
      <c r="I5273">
        <v>22</v>
      </c>
      <c r="J5273">
        <v>23312388</v>
      </c>
      <c r="K5273">
        <v>23314695</v>
      </c>
      <c r="L5273">
        <v>2308</v>
      </c>
      <c r="M5273">
        <v>1</v>
      </c>
      <c r="N5273">
        <v>613</v>
      </c>
      <c r="O5273" t="s">
        <v>17932</v>
      </c>
      <c r="P5273">
        <v>2780</v>
      </c>
      <c r="Q5273" t="s">
        <v>17933</v>
      </c>
      <c r="R5273" t="s">
        <v>17934</v>
      </c>
      <c r="S5273" t="s">
        <v>34670</v>
      </c>
      <c r="T5273">
        <v>0.644035865418358</v>
      </c>
      <c r="U5273">
        <v>0.84904924635754497</v>
      </c>
      <c r="V5273">
        <v>2.79112521800299</v>
      </c>
      <c r="W5273">
        <v>0.69201225521665499</v>
      </c>
      <c r="X5273">
        <v>0.95159051474143896</v>
      </c>
      <c r="Y5273">
        <v>-3.1393345447553802</v>
      </c>
      <c r="Z5273">
        <v>0.26789404493740199</v>
      </c>
      <c r="AA5273">
        <v>0.72610664078822296</v>
      </c>
      <c r="AB5273">
        <v>1.8276511480245501</v>
      </c>
      <c r="AC5273">
        <v>0.30184355666711699</v>
      </c>
      <c r="AD5273">
        <v>0.68253123924728298</v>
      </c>
      <c r="AE5273">
        <v>-4.1393339977963599</v>
      </c>
      <c r="AF5273">
        <v>0.98343762640780896</v>
      </c>
      <c r="AG5273">
        <v>1</v>
      </c>
      <c r="AH5273">
        <v>3.7207355341622299</v>
      </c>
      <c r="AI5273">
        <v>0.95029317176085903</v>
      </c>
      <c r="AJ5273">
        <v>0.98621344597861504</v>
      </c>
      <c r="AK5273">
        <v>-2.27057912931348</v>
      </c>
    </row>
    <row r="5274" spans="1:37" x14ac:dyDescent="0.2">
      <c r="A5274" t="s">
        <v>17530</v>
      </c>
      <c r="B5274">
        <v>23315313</v>
      </c>
      <c r="C5274">
        <v>23315458</v>
      </c>
      <c r="D5274">
        <v>146</v>
      </c>
      <c r="E5274" t="s">
        <v>17937</v>
      </c>
      <c r="F5274">
        <v>2</v>
      </c>
      <c r="G5274" t="s">
        <v>17938</v>
      </c>
      <c r="H5274" t="s">
        <v>31032</v>
      </c>
      <c r="I5274">
        <v>22</v>
      </c>
      <c r="J5274">
        <v>23312388</v>
      </c>
      <c r="K5274">
        <v>23314695</v>
      </c>
      <c r="L5274">
        <v>2308</v>
      </c>
      <c r="M5274">
        <v>1</v>
      </c>
      <c r="N5274">
        <v>613</v>
      </c>
      <c r="O5274" t="s">
        <v>17932</v>
      </c>
      <c r="P5274">
        <v>2925</v>
      </c>
      <c r="Q5274" t="s">
        <v>17933</v>
      </c>
      <c r="R5274" t="s">
        <v>17934</v>
      </c>
      <c r="S5274" t="s">
        <v>34670</v>
      </c>
      <c r="T5274">
        <v>0.644035865418358</v>
      </c>
      <c r="U5274">
        <v>0.84904924635754497</v>
      </c>
      <c r="V5274">
        <v>2.79112521800299</v>
      </c>
      <c r="W5274">
        <v>0.69201225521665499</v>
      </c>
      <c r="X5274">
        <v>0.95159051474143896</v>
      </c>
      <c r="Y5274">
        <v>-3.1393345447553802</v>
      </c>
      <c r="Z5274">
        <v>0.26789404493740199</v>
      </c>
      <c r="AA5274">
        <v>0.72610664078822296</v>
      </c>
      <c r="AB5274">
        <v>1.8276511480245501</v>
      </c>
      <c r="AC5274">
        <v>0.30184355666711699</v>
      </c>
      <c r="AD5274">
        <v>0.68253123924728298</v>
      </c>
      <c r="AE5274">
        <v>-4.1393339977963599</v>
      </c>
      <c r="AF5274">
        <v>0.98343762640780896</v>
      </c>
      <c r="AG5274">
        <v>1</v>
      </c>
      <c r="AH5274">
        <v>3.7207355341622299</v>
      </c>
      <c r="AI5274">
        <v>0.95029317176085903</v>
      </c>
      <c r="AJ5274">
        <v>0.98621344597861504</v>
      </c>
      <c r="AK5274">
        <v>-2.27057912931348</v>
      </c>
    </row>
    <row r="5275" spans="1:37" x14ac:dyDescent="0.2">
      <c r="A5275" t="s">
        <v>17530</v>
      </c>
      <c r="B5275">
        <v>23331765</v>
      </c>
      <c r="C5275">
        <v>23331916</v>
      </c>
      <c r="D5275">
        <v>152</v>
      </c>
      <c r="E5275" t="s">
        <v>17939</v>
      </c>
      <c r="F5275">
        <v>1</v>
      </c>
      <c r="G5275" t="s">
        <v>17940</v>
      </c>
      <c r="H5275" t="s">
        <v>31000</v>
      </c>
      <c r="I5275">
        <v>22</v>
      </c>
      <c r="J5275">
        <v>23326616</v>
      </c>
      <c r="K5275">
        <v>23328493</v>
      </c>
      <c r="L5275">
        <v>1878</v>
      </c>
      <c r="M5275">
        <v>1</v>
      </c>
      <c r="N5275">
        <v>102724679</v>
      </c>
      <c r="O5275" t="s">
        <v>17941</v>
      </c>
      <c r="P5275">
        <v>5149</v>
      </c>
      <c r="Q5275" t="s">
        <v>17942</v>
      </c>
      <c r="R5275" t="s">
        <v>17943</v>
      </c>
      <c r="S5275" t="s">
        <v>34671</v>
      </c>
      <c r="T5275">
        <v>0.506551998792793</v>
      </c>
      <c r="U5275">
        <v>0.78288571403930396</v>
      </c>
      <c r="V5275">
        <v>2.6386981008194201</v>
      </c>
      <c r="W5275">
        <v>0.113079289867903</v>
      </c>
      <c r="X5275">
        <v>0.704072456322962</v>
      </c>
      <c r="Y5275">
        <v>-23.479979467408398</v>
      </c>
      <c r="Z5275">
        <v>0.93459220503170903</v>
      </c>
      <c r="AA5275">
        <v>0.99919698600769702</v>
      </c>
      <c r="AB5275">
        <v>1.67522409588337</v>
      </c>
      <c r="AC5275">
        <v>2.4853262407310801E-2</v>
      </c>
      <c r="AD5275">
        <v>0.57684129297949804</v>
      </c>
      <c r="AE5275">
        <v>-23.479979467408398</v>
      </c>
      <c r="AF5275">
        <v>0.205398459628826</v>
      </c>
      <c r="AG5275">
        <v>0.68151250837662902</v>
      </c>
      <c r="AH5275">
        <v>3.5683080668925</v>
      </c>
      <c r="AI5275">
        <v>0.24456414000292601</v>
      </c>
      <c r="AJ5275">
        <v>0.78121606160956403</v>
      </c>
      <c r="AK5275">
        <v>-22.611224102550999</v>
      </c>
    </row>
    <row r="5276" spans="1:37" x14ac:dyDescent="0.2">
      <c r="A5276" t="s">
        <v>17530</v>
      </c>
      <c r="B5276">
        <v>23332105</v>
      </c>
      <c r="C5276">
        <v>23332257</v>
      </c>
      <c r="D5276">
        <v>153</v>
      </c>
      <c r="E5276" t="s">
        <v>17944</v>
      </c>
      <c r="F5276">
        <v>3</v>
      </c>
      <c r="G5276" t="s">
        <v>17945</v>
      </c>
      <c r="H5276" t="s">
        <v>31000</v>
      </c>
      <c r="I5276">
        <v>22</v>
      </c>
      <c r="J5276">
        <v>23326616</v>
      </c>
      <c r="K5276">
        <v>23328493</v>
      </c>
      <c r="L5276">
        <v>1878</v>
      </c>
      <c r="M5276">
        <v>1</v>
      </c>
      <c r="N5276">
        <v>102724679</v>
      </c>
      <c r="O5276" t="s">
        <v>17941</v>
      </c>
      <c r="P5276">
        <v>5489</v>
      </c>
      <c r="Q5276" t="s">
        <v>17942</v>
      </c>
      <c r="R5276" t="s">
        <v>17943</v>
      </c>
      <c r="S5276" t="s">
        <v>34671</v>
      </c>
      <c r="T5276">
        <v>0.506551998792793</v>
      </c>
      <c r="U5276">
        <v>0.78288571403930396</v>
      </c>
      <c r="V5276">
        <v>2.6386981008194201</v>
      </c>
      <c r="W5276">
        <v>0.113079289867903</v>
      </c>
      <c r="X5276">
        <v>0.704072456322962</v>
      </c>
      <c r="Y5276">
        <v>-23.479979467408398</v>
      </c>
      <c r="Z5276">
        <v>0.93459220503170903</v>
      </c>
      <c r="AA5276">
        <v>0.99919698600769702</v>
      </c>
      <c r="AB5276">
        <v>1.67522409588337</v>
      </c>
      <c r="AC5276">
        <v>2.4853262407310801E-2</v>
      </c>
      <c r="AD5276">
        <v>0.57684129297949804</v>
      </c>
      <c r="AE5276">
        <v>-23.479979467408398</v>
      </c>
      <c r="AF5276">
        <v>0.205398459628826</v>
      </c>
      <c r="AG5276">
        <v>0.68151250837662902</v>
      </c>
      <c r="AH5276">
        <v>3.5683080668925</v>
      </c>
      <c r="AI5276">
        <v>0.24456414000292601</v>
      </c>
      <c r="AJ5276">
        <v>0.78121606160956403</v>
      </c>
      <c r="AK5276">
        <v>-22.611224102550999</v>
      </c>
    </row>
    <row r="5277" spans="1:37" x14ac:dyDescent="0.2">
      <c r="A5277" t="s">
        <v>17530</v>
      </c>
      <c r="B5277">
        <v>23553211</v>
      </c>
      <c r="C5277">
        <v>23553350</v>
      </c>
      <c r="D5277">
        <v>140</v>
      </c>
      <c r="E5277" t="s">
        <v>17946</v>
      </c>
      <c r="F5277">
        <v>0</v>
      </c>
      <c r="G5277" t="s">
        <v>17947</v>
      </c>
      <c r="H5277" t="s">
        <v>31000</v>
      </c>
      <c r="I5277">
        <v>22</v>
      </c>
      <c r="J5277">
        <v>23567064</v>
      </c>
      <c r="K5277">
        <v>23573122</v>
      </c>
      <c r="L5277">
        <v>6059</v>
      </c>
      <c r="M5277">
        <v>1</v>
      </c>
      <c r="N5277">
        <v>105372957</v>
      </c>
      <c r="O5277" t="s">
        <v>17948</v>
      </c>
      <c r="P5277">
        <v>-13714</v>
      </c>
      <c r="Q5277" t="s">
        <v>40</v>
      </c>
      <c r="R5277" t="s">
        <v>17949</v>
      </c>
      <c r="S5277" t="s">
        <v>34672</v>
      </c>
      <c r="T5277">
        <v>0.41768036010373299</v>
      </c>
      <c r="U5277">
        <v>0.69145870276326604</v>
      </c>
      <c r="V5277">
        <v>0.37720347428519602</v>
      </c>
      <c r="W5277">
        <v>0.62403135074300597</v>
      </c>
      <c r="X5277">
        <v>0.93636155804532695</v>
      </c>
      <c r="Y5277">
        <v>0.75718226946006595</v>
      </c>
      <c r="Z5277">
        <v>0.33319941481465798</v>
      </c>
      <c r="AA5277">
        <v>0.77409508309237296</v>
      </c>
      <c r="AB5277">
        <v>0.446186011927029</v>
      </c>
      <c r="AC5277">
        <v>0.275296881416348</v>
      </c>
      <c r="AD5277">
        <v>0.68253123924728298</v>
      </c>
      <c r="AE5277">
        <v>0.49448766034705999</v>
      </c>
      <c r="AF5277">
        <v>0.67135979433347703</v>
      </c>
      <c r="AG5277">
        <v>0.828830385301774</v>
      </c>
      <c r="AH5277">
        <v>0.109413666311413</v>
      </c>
      <c r="AI5277">
        <v>0.96530785486830595</v>
      </c>
      <c r="AJ5277">
        <v>0.98789258377071898</v>
      </c>
      <c r="AK5277">
        <v>0.67630913611794596</v>
      </c>
    </row>
    <row r="5278" spans="1:37" x14ac:dyDescent="0.2">
      <c r="A5278" t="s">
        <v>17530</v>
      </c>
      <c r="B5278">
        <v>23881239</v>
      </c>
      <c r="C5278">
        <v>23881438</v>
      </c>
      <c r="D5278">
        <v>200</v>
      </c>
      <c r="E5278" t="s">
        <v>17950</v>
      </c>
      <c r="F5278">
        <v>1</v>
      </c>
      <c r="G5278" t="s">
        <v>17951</v>
      </c>
      <c r="H5278" t="s">
        <v>30987</v>
      </c>
      <c r="I5278">
        <v>22</v>
      </c>
      <c r="J5278">
        <v>23880409</v>
      </c>
      <c r="K5278">
        <v>23883307</v>
      </c>
      <c r="L5278">
        <v>2899</v>
      </c>
      <c r="M5278">
        <v>1</v>
      </c>
      <c r="N5278">
        <v>66035</v>
      </c>
      <c r="O5278" t="s">
        <v>17952</v>
      </c>
      <c r="P5278">
        <v>830</v>
      </c>
      <c r="Q5278" t="s">
        <v>17953</v>
      </c>
      <c r="R5278" t="s">
        <v>17954</v>
      </c>
      <c r="S5278" t="s">
        <v>34673</v>
      </c>
      <c r="T5278">
        <v>0.63973272813687598</v>
      </c>
      <c r="U5278">
        <v>0.84904924635754497</v>
      </c>
      <c r="V5278">
        <v>0.36702958643141798</v>
      </c>
      <c r="W5278">
        <v>0.12132513257125301</v>
      </c>
      <c r="X5278">
        <v>0.704072456322962</v>
      </c>
      <c r="Y5278">
        <v>-1.9744469302091401</v>
      </c>
      <c r="Z5278">
        <v>0.92048117353356196</v>
      </c>
      <c r="AA5278">
        <v>0.99919698600769702</v>
      </c>
      <c r="AB5278">
        <v>-6.3528542567224802E-2</v>
      </c>
      <c r="AC5278">
        <v>7.3414769642310307E-2</v>
      </c>
      <c r="AD5278">
        <v>0.592168439978217</v>
      </c>
      <c r="AE5278">
        <v>-1.83240338077827</v>
      </c>
      <c r="AF5278">
        <v>0.419062375195214</v>
      </c>
      <c r="AG5278">
        <v>0.80674443595273604</v>
      </c>
      <c r="AH5278">
        <v>0.66543537785970996</v>
      </c>
      <c r="AI5278">
        <v>0.22997576308449699</v>
      </c>
      <c r="AJ5278">
        <v>0.78121606160956403</v>
      </c>
      <c r="AK5278">
        <v>-1.43189781490514</v>
      </c>
    </row>
    <row r="5279" spans="1:37" x14ac:dyDescent="0.2">
      <c r="A5279" t="s">
        <v>17530</v>
      </c>
      <c r="B5279">
        <v>24099510</v>
      </c>
      <c r="C5279">
        <v>24099668</v>
      </c>
      <c r="D5279">
        <v>159</v>
      </c>
      <c r="E5279" t="s">
        <v>17955</v>
      </c>
      <c r="F5279">
        <v>0</v>
      </c>
      <c r="G5279" t="s">
        <v>17956</v>
      </c>
      <c r="H5279" t="s">
        <v>30999</v>
      </c>
      <c r="I5279">
        <v>22</v>
      </c>
      <c r="J5279">
        <v>24098113</v>
      </c>
      <c r="K5279">
        <v>24119606</v>
      </c>
      <c r="L5279">
        <v>21494</v>
      </c>
      <c r="M5279">
        <v>1</v>
      </c>
      <c r="N5279">
        <v>23523</v>
      </c>
      <c r="O5279" t="s">
        <v>17957</v>
      </c>
      <c r="P5279">
        <v>1397</v>
      </c>
      <c r="Q5279" t="s">
        <v>17958</v>
      </c>
      <c r="R5279" t="s">
        <v>17959</v>
      </c>
      <c r="S5279" t="s">
        <v>34674</v>
      </c>
      <c r="T5279">
        <v>0.97979524468909096</v>
      </c>
      <c r="U5279">
        <v>1</v>
      </c>
      <c r="V5279">
        <v>-0.77394146273353703</v>
      </c>
      <c r="W5279">
        <v>0.113079289867903</v>
      </c>
      <c r="X5279">
        <v>0.704072456322962</v>
      </c>
      <c r="Y5279">
        <v>-25.143698456277999</v>
      </c>
      <c r="Z5279">
        <v>0.48462788743282897</v>
      </c>
      <c r="AA5279">
        <v>0.84435025072159198</v>
      </c>
      <c r="AB5279">
        <v>-1.737415525684</v>
      </c>
      <c r="AC5279">
        <v>0.122775156056933</v>
      </c>
      <c r="AD5279">
        <v>0.68253123924728298</v>
      </c>
      <c r="AE5279">
        <v>-1.8051227262181699</v>
      </c>
      <c r="AF5279">
        <v>0.52568734144070195</v>
      </c>
      <c r="AG5279">
        <v>0.80674443595273604</v>
      </c>
      <c r="AH5279">
        <v>0.155669175386346</v>
      </c>
      <c r="AI5279">
        <v>0.17351581260912399</v>
      </c>
      <c r="AJ5279">
        <v>0.78121606160956403</v>
      </c>
      <c r="AK5279">
        <v>-24.833485524401901</v>
      </c>
    </row>
    <row r="5280" spans="1:37" x14ac:dyDescent="0.2">
      <c r="A5280" t="s">
        <v>17530</v>
      </c>
      <c r="B5280">
        <v>24099668</v>
      </c>
      <c r="C5280">
        <v>24099826</v>
      </c>
      <c r="D5280">
        <v>159</v>
      </c>
      <c r="E5280" t="s">
        <v>17960</v>
      </c>
      <c r="F5280">
        <v>1</v>
      </c>
      <c r="G5280" t="s">
        <v>17961</v>
      </c>
      <c r="H5280" t="s">
        <v>30999</v>
      </c>
      <c r="I5280">
        <v>22</v>
      </c>
      <c r="J5280">
        <v>24098113</v>
      </c>
      <c r="K5280">
        <v>24119606</v>
      </c>
      <c r="L5280">
        <v>21494</v>
      </c>
      <c r="M5280">
        <v>1</v>
      </c>
      <c r="N5280">
        <v>23523</v>
      </c>
      <c r="O5280" t="s">
        <v>17957</v>
      </c>
      <c r="P5280">
        <v>1555</v>
      </c>
      <c r="Q5280" t="s">
        <v>17958</v>
      </c>
      <c r="R5280" t="s">
        <v>17959</v>
      </c>
      <c r="S5280" t="s">
        <v>34674</v>
      </c>
      <c r="T5280">
        <v>0.97979524468909096</v>
      </c>
      <c r="U5280">
        <v>1</v>
      </c>
      <c r="V5280">
        <v>-0.77394146273353703</v>
      </c>
      <c r="W5280">
        <v>0.113079289867903</v>
      </c>
      <c r="X5280">
        <v>0.704072456322962</v>
      </c>
      <c r="Y5280">
        <v>-25.143698456277999</v>
      </c>
      <c r="Z5280">
        <v>0.48462788743282897</v>
      </c>
      <c r="AA5280">
        <v>0.84435025072159198</v>
      </c>
      <c r="AB5280">
        <v>-1.737415525684</v>
      </c>
      <c r="AC5280">
        <v>0.122775156056933</v>
      </c>
      <c r="AD5280">
        <v>0.68253123924728298</v>
      </c>
      <c r="AE5280">
        <v>-1.8051227262181699</v>
      </c>
      <c r="AF5280">
        <v>0.52568734144070195</v>
      </c>
      <c r="AG5280">
        <v>0.80674443595273604</v>
      </c>
      <c r="AH5280">
        <v>0.155669175386346</v>
      </c>
      <c r="AI5280">
        <v>0.17351581260912399</v>
      </c>
      <c r="AJ5280">
        <v>0.78121606160956403</v>
      </c>
      <c r="AK5280">
        <v>-24.833485524401901</v>
      </c>
    </row>
    <row r="5281" spans="1:37" x14ac:dyDescent="0.2">
      <c r="A5281" t="s">
        <v>17530</v>
      </c>
      <c r="B5281">
        <v>24181497</v>
      </c>
      <c r="C5281">
        <v>24181784</v>
      </c>
      <c r="D5281">
        <v>288</v>
      </c>
      <c r="E5281" t="s">
        <v>17962</v>
      </c>
      <c r="F5281">
        <v>5</v>
      </c>
      <c r="G5281" t="s">
        <v>17963</v>
      </c>
      <c r="H5281" t="s">
        <v>30987</v>
      </c>
      <c r="I5281">
        <v>22</v>
      </c>
      <c r="J5281">
        <v>24181487</v>
      </c>
      <c r="K5281">
        <v>24189106</v>
      </c>
      <c r="L5281">
        <v>7620</v>
      </c>
      <c r="M5281">
        <v>1</v>
      </c>
      <c r="N5281">
        <v>56241</v>
      </c>
      <c r="O5281" t="s">
        <v>17964</v>
      </c>
      <c r="P5281">
        <v>10</v>
      </c>
      <c r="Q5281" t="s">
        <v>17965</v>
      </c>
      <c r="R5281" t="s">
        <v>17966</v>
      </c>
      <c r="S5281" t="s">
        <v>34675</v>
      </c>
      <c r="T5281">
        <v>0.152084254673993</v>
      </c>
      <c r="U5281">
        <v>0.603102917160658</v>
      </c>
      <c r="V5281">
        <v>23.928581558834502</v>
      </c>
      <c r="W5281">
        <v>0.38920677604595899</v>
      </c>
      <c r="X5281">
        <v>0.704072456322962</v>
      </c>
      <c r="Y5281">
        <v>-22.895586046477298</v>
      </c>
      <c r="Z5281">
        <v>0.306975110376564</v>
      </c>
      <c r="AA5281">
        <v>0.72610664078822296</v>
      </c>
      <c r="AB5281">
        <v>22.965107520697199</v>
      </c>
      <c r="AC5281">
        <v>0.71753805159658501</v>
      </c>
      <c r="AD5281">
        <v>0.87989882095915395</v>
      </c>
      <c r="AE5281">
        <v>-1.0839959778965</v>
      </c>
      <c r="AF5281">
        <v>4.6407610929182198E-2</v>
      </c>
      <c r="AG5281">
        <v>0.476038960109122</v>
      </c>
      <c r="AH5281">
        <v>23.928581558834502</v>
      </c>
      <c r="AI5281">
        <v>0.35038410267202102</v>
      </c>
      <c r="AJ5281">
        <v>0.78121606160956403</v>
      </c>
      <c r="AK5281">
        <v>-22.858192330333999</v>
      </c>
    </row>
    <row r="5282" spans="1:37" x14ac:dyDescent="0.2">
      <c r="A5282" t="s">
        <v>17530</v>
      </c>
      <c r="B5282">
        <v>24418160</v>
      </c>
      <c r="C5282">
        <v>24418301</v>
      </c>
      <c r="D5282">
        <v>142</v>
      </c>
      <c r="E5282" t="s">
        <v>17967</v>
      </c>
      <c r="F5282">
        <v>0</v>
      </c>
      <c r="G5282" t="s">
        <v>17968</v>
      </c>
      <c r="H5282" t="s">
        <v>30987</v>
      </c>
      <c r="I5282">
        <v>22</v>
      </c>
      <c r="J5282">
        <v>24417879</v>
      </c>
      <c r="K5282">
        <v>24433192</v>
      </c>
      <c r="L5282">
        <v>15314</v>
      </c>
      <c r="M5282">
        <v>1</v>
      </c>
      <c r="N5282">
        <v>135</v>
      </c>
      <c r="O5282" t="s">
        <v>17969</v>
      </c>
      <c r="P5282">
        <v>281</v>
      </c>
      <c r="Q5282" t="s">
        <v>17970</v>
      </c>
      <c r="R5282" t="s">
        <v>17971</v>
      </c>
      <c r="S5282" t="s">
        <v>34676</v>
      </c>
      <c r="T5282">
        <v>0.35387198439864398</v>
      </c>
      <c r="U5282">
        <v>0.603102917160658</v>
      </c>
      <c r="V5282">
        <v>-24.435116186766798</v>
      </c>
      <c r="W5282" t="s">
        <v>40</v>
      </c>
      <c r="X5282" t="s">
        <v>40</v>
      </c>
      <c r="Y5282">
        <v>0</v>
      </c>
      <c r="Z5282">
        <v>0.184235113180511</v>
      </c>
      <c r="AA5282">
        <v>0.72610664078822296</v>
      </c>
      <c r="AB5282">
        <v>-24.435116186766798</v>
      </c>
      <c r="AC5282">
        <v>0.45677901822897599</v>
      </c>
      <c r="AD5282">
        <v>0.82872126865393902</v>
      </c>
      <c r="AE5282">
        <v>23.579506147589399</v>
      </c>
      <c r="AF5282">
        <v>0.501741946288212</v>
      </c>
      <c r="AG5282">
        <v>0.80674443595273604</v>
      </c>
      <c r="AH5282">
        <v>-23.5055055722029</v>
      </c>
      <c r="AI5282">
        <v>0.52399907623471598</v>
      </c>
      <c r="AJ5282">
        <v>0.78121606160956403</v>
      </c>
      <c r="AK5282">
        <v>-23.4351162503689</v>
      </c>
    </row>
    <row r="5283" spans="1:37" x14ac:dyDescent="0.2">
      <c r="A5283" t="s">
        <v>17530</v>
      </c>
      <c r="B5283">
        <v>24418301</v>
      </c>
      <c r="C5283">
        <v>24418442</v>
      </c>
      <c r="D5283">
        <v>142</v>
      </c>
      <c r="E5283" t="s">
        <v>17972</v>
      </c>
      <c r="F5283">
        <v>5</v>
      </c>
      <c r="G5283" t="s">
        <v>17973</v>
      </c>
      <c r="H5283" t="s">
        <v>30987</v>
      </c>
      <c r="I5283">
        <v>22</v>
      </c>
      <c r="J5283">
        <v>24417879</v>
      </c>
      <c r="K5283">
        <v>24433192</v>
      </c>
      <c r="L5283">
        <v>15314</v>
      </c>
      <c r="M5283">
        <v>1</v>
      </c>
      <c r="N5283">
        <v>135</v>
      </c>
      <c r="O5283" t="s">
        <v>17969</v>
      </c>
      <c r="P5283">
        <v>422</v>
      </c>
      <c r="Q5283" t="s">
        <v>17970</v>
      </c>
      <c r="R5283" t="s">
        <v>17971</v>
      </c>
      <c r="S5283" t="s">
        <v>34676</v>
      </c>
      <c r="T5283">
        <v>0.35387198439864398</v>
      </c>
      <c r="U5283">
        <v>0.603102917160658</v>
      </c>
      <c r="V5283">
        <v>-24.534651856077499</v>
      </c>
      <c r="W5283" t="s">
        <v>40</v>
      </c>
      <c r="X5283" t="s">
        <v>40</v>
      </c>
      <c r="Y5283">
        <v>0</v>
      </c>
      <c r="Z5283">
        <v>0.184235113180511</v>
      </c>
      <c r="AA5283">
        <v>0.72610664078822296</v>
      </c>
      <c r="AB5283">
        <v>-24.534651856077499</v>
      </c>
      <c r="AC5283">
        <v>0.45677901822897599</v>
      </c>
      <c r="AD5283">
        <v>0.82872126865393902</v>
      </c>
      <c r="AE5283">
        <v>23.679041813467599</v>
      </c>
      <c r="AF5283">
        <v>0.501741946288212</v>
      </c>
      <c r="AG5283">
        <v>0.80674443595273604</v>
      </c>
      <c r="AH5283">
        <v>-23.605041237677401</v>
      </c>
      <c r="AI5283">
        <v>0.52399907623471598</v>
      </c>
      <c r="AJ5283">
        <v>0.78121606160956403</v>
      </c>
      <c r="AK5283">
        <v>-23.5346519154395</v>
      </c>
    </row>
    <row r="5284" spans="1:37" x14ac:dyDescent="0.2">
      <c r="A5284" t="s">
        <v>17530</v>
      </c>
      <c r="B5284">
        <v>24418442</v>
      </c>
      <c r="C5284">
        <v>24418583</v>
      </c>
      <c r="D5284">
        <v>142</v>
      </c>
      <c r="E5284" t="s">
        <v>17974</v>
      </c>
      <c r="F5284">
        <v>7</v>
      </c>
      <c r="G5284" t="s">
        <v>17975</v>
      </c>
      <c r="H5284" t="s">
        <v>30987</v>
      </c>
      <c r="I5284">
        <v>22</v>
      </c>
      <c r="J5284">
        <v>24417879</v>
      </c>
      <c r="K5284">
        <v>24433192</v>
      </c>
      <c r="L5284">
        <v>15314</v>
      </c>
      <c r="M5284">
        <v>1</v>
      </c>
      <c r="N5284">
        <v>135</v>
      </c>
      <c r="O5284" t="s">
        <v>17969</v>
      </c>
      <c r="P5284">
        <v>563</v>
      </c>
      <c r="Q5284" t="s">
        <v>17970</v>
      </c>
      <c r="R5284" t="s">
        <v>17971</v>
      </c>
      <c r="S5284" t="s">
        <v>34676</v>
      </c>
      <c r="T5284">
        <v>0.35387198439864398</v>
      </c>
      <c r="U5284">
        <v>0.603102917160658</v>
      </c>
      <c r="V5284">
        <v>-24.534651856077499</v>
      </c>
      <c r="W5284" t="s">
        <v>40</v>
      </c>
      <c r="X5284" t="s">
        <v>40</v>
      </c>
      <c r="Y5284">
        <v>0</v>
      </c>
      <c r="Z5284">
        <v>0.184235113180511</v>
      </c>
      <c r="AA5284">
        <v>0.72610664078822296</v>
      </c>
      <c r="AB5284">
        <v>-24.534651856077499</v>
      </c>
      <c r="AC5284">
        <v>0.45677901822897599</v>
      </c>
      <c r="AD5284">
        <v>0.82872126865393902</v>
      </c>
      <c r="AE5284">
        <v>23.679041813467599</v>
      </c>
      <c r="AF5284">
        <v>0.501741946288212</v>
      </c>
      <c r="AG5284">
        <v>0.80674443595273604</v>
      </c>
      <c r="AH5284">
        <v>-23.605041237677401</v>
      </c>
      <c r="AI5284">
        <v>0.52399907623471598</v>
      </c>
      <c r="AJ5284">
        <v>0.78121606160956403</v>
      </c>
      <c r="AK5284">
        <v>-23.5346519154395</v>
      </c>
    </row>
    <row r="5285" spans="1:37" x14ac:dyDescent="0.2">
      <c r="A5285" t="s">
        <v>17530</v>
      </c>
      <c r="B5285">
        <v>24418583</v>
      </c>
      <c r="C5285">
        <v>24418724</v>
      </c>
      <c r="D5285">
        <v>142</v>
      </c>
      <c r="E5285" t="s">
        <v>17976</v>
      </c>
      <c r="F5285">
        <v>3</v>
      </c>
      <c r="G5285" t="s">
        <v>17977</v>
      </c>
      <c r="H5285" t="s">
        <v>30987</v>
      </c>
      <c r="I5285">
        <v>22</v>
      </c>
      <c r="J5285">
        <v>24417879</v>
      </c>
      <c r="K5285">
        <v>24433192</v>
      </c>
      <c r="L5285">
        <v>15314</v>
      </c>
      <c r="M5285">
        <v>1</v>
      </c>
      <c r="N5285">
        <v>135</v>
      </c>
      <c r="O5285" t="s">
        <v>17969</v>
      </c>
      <c r="P5285">
        <v>704</v>
      </c>
      <c r="Q5285" t="s">
        <v>17970</v>
      </c>
      <c r="R5285" t="s">
        <v>17971</v>
      </c>
      <c r="S5285" t="s">
        <v>34676</v>
      </c>
      <c r="T5285">
        <v>0.35387198439864398</v>
      </c>
      <c r="U5285">
        <v>0.603102917160658</v>
      </c>
      <c r="V5285">
        <v>-24.534651856077499</v>
      </c>
      <c r="W5285" t="s">
        <v>40</v>
      </c>
      <c r="X5285" t="s">
        <v>40</v>
      </c>
      <c r="Y5285">
        <v>0</v>
      </c>
      <c r="Z5285">
        <v>0.184235113180511</v>
      </c>
      <c r="AA5285">
        <v>0.72610664078822296</v>
      </c>
      <c r="AB5285">
        <v>-24.534651856077499</v>
      </c>
      <c r="AC5285">
        <v>0.45677901822897599</v>
      </c>
      <c r="AD5285">
        <v>0.82872126865393902</v>
      </c>
      <c r="AE5285">
        <v>23.679041813467599</v>
      </c>
      <c r="AF5285">
        <v>0.501741946288212</v>
      </c>
      <c r="AG5285">
        <v>0.80674443595273604</v>
      </c>
      <c r="AH5285">
        <v>-23.605041237677401</v>
      </c>
      <c r="AI5285">
        <v>0.52399907623471598</v>
      </c>
      <c r="AJ5285">
        <v>0.78121606160956403</v>
      </c>
      <c r="AK5285">
        <v>-23.5346519154395</v>
      </c>
    </row>
    <row r="5286" spans="1:37" x14ac:dyDescent="0.2">
      <c r="A5286" t="s">
        <v>17530</v>
      </c>
      <c r="B5286">
        <v>24610614</v>
      </c>
      <c r="C5286">
        <v>24610903</v>
      </c>
      <c r="D5286">
        <v>290</v>
      </c>
      <c r="E5286" t="s">
        <v>17978</v>
      </c>
      <c r="F5286">
        <v>1</v>
      </c>
      <c r="G5286" t="s">
        <v>17979</v>
      </c>
      <c r="H5286" t="s">
        <v>30987</v>
      </c>
      <c r="I5286">
        <v>22</v>
      </c>
      <c r="J5286">
        <v>24610366</v>
      </c>
      <c r="K5286">
        <v>24615972</v>
      </c>
      <c r="L5286">
        <v>5607</v>
      </c>
      <c r="M5286">
        <v>1</v>
      </c>
      <c r="N5286">
        <v>2678</v>
      </c>
      <c r="O5286" t="s">
        <v>17980</v>
      </c>
      <c r="P5286">
        <v>248</v>
      </c>
      <c r="Q5286" t="s">
        <v>17981</v>
      </c>
      <c r="R5286" t="s">
        <v>17982</v>
      </c>
      <c r="S5286" t="s">
        <v>34677</v>
      </c>
      <c r="T5286">
        <v>0.644035865418358</v>
      </c>
      <c r="U5286">
        <v>0.84904924635754497</v>
      </c>
      <c r="V5286">
        <v>-0.33975742701159101</v>
      </c>
      <c r="W5286">
        <v>0.38920677604595899</v>
      </c>
      <c r="X5286">
        <v>0.704072456322962</v>
      </c>
      <c r="Y5286">
        <v>-21.573658228926799</v>
      </c>
      <c r="Z5286">
        <v>0.26789404493740199</v>
      </c>
      <c r="AA5286">
        <v>0.72610664078822296</v>
      </c>
      <c r="AB5286">
        <v>-1.3032311691459499</v>
      </c>
      <c r="AC5286">
        <v>0.92091778829119397</v>
      </c>
      <c r="AD5286">
        <v>0.94068432309766403</v>
      </c>
      <c r="AE5286">
        <v>-0.31421860566898602</v>
      </c>
      <c r="AF5286">
        <v>0.98343762640780896</v>
      </c>
      <c r="AG5286">
        <v>1</v>
      </c>
      <c r="AH5286">
        <v>0.58985295774412805</v>
      </c>
      <c r="AI5286">
        <v>0.24456414000292601</v>
      </c>
      <c r="AJ5286">
        <v>0.78121606160956403</v>
      </c>
      <c r="AK5286">
        <v>-21.924502451296799</v>
      </c>
    </row>
    <row r="5287" spans="1:37" x14ac:dyDescent="0.2">
      <c r="A5287" t="s">
        <v>17530</v>
      </c>
      <c r="B5287">
        <v>24648808</v>
      </c>
      <c r="C5287">
        <v>24648978</v>
      </c>
      <c r="D5287">
        <v>171</v>
      </c>
      <c r="E5287" t="s">
        <v>17983</v>
      </c>
      <c r="F5287">
        <v>2</v>
      </c>
      <c r="G5287" t="s">
        <v>17984</v>
      </c>
      <c r="H5287" t="s">
        <v>30987</v>
      </c>
      <c r="I5287">
        <v>22</v>
      </c>
      <c r="J5287">
        <v>24648246</v>
      </c>
      <c r="K5287">
        <v>24653356</v>
      </c>
      <c r="L5287">
        <v>5111</v>
      </c>
      <c r="M5287">
        <v>1</v>
      </c>
      <c r="N5287">
        <v>644165</v>
      </c>
      <c r="O5287" t="s">
        <v>17985</v>
      </c>
      <c r="P5287">
        <v>562</v>
      </c>
      <c r="Q5287" t="s">
        <v>40</v>
      </c>
      <c r="R5287" t="s">
        <v>17986</v>
      </c>
      <c r="S5287" t="s">
        <v>34678</v>
      </c>
      <c r="T5287">
        <v>0.35387198439864398</v>
      </c>
      <c r="U5287">
        <v>0.603102917160658</v>
      </c>
      <c r="V5287">
        <v>-24.172616310012</v>
      </c>
      <c r="W5287">
        <v>0.38920677604595899</v>
      </c>
      <c r="X5287">
        <v>0.704072456322962</v>
      </c>
      <c r="Y5287">
        <v>-24.156517416916898</v>
      </c>
      <c r="Z5287">
        <v>0.96726857278496403</v>
      </c>
      <c r="AA5287">
        <v>0.99919698600769702</v>
      </c>
      <c r="AB5287">
        <v>-0.67533768762072</v>
      </c>
      <c r="AC5287">
        <v>0.92091778829119397</v>
      </c>
      <c r="AD5287">
        <v>0.94068432309766403</v>
      </c>
      <c r="AE5287">
        <v>-0.72870458916727698</v>
      </c>
      <c r="AF5287">
        <v>0.22065000948199101</v>
      </c>
      <c r="AG5287">
        <v>0.68151250837662902</v>
      </c>
      <c r="AH5287">
        <v>-24.3559833581741</v>
      </c>
      <c r="AI5287">
        <v>0.24456414000292601</v>
      </c>
      <c r="AJ5287">
        <v>0.78121606160956403</v>
      </c>
      <c r="AK5287">
        <v>-24.285594033642099</v>
      </c>
    </row>
    <row r="5288" spans="1:37" x14ac:dyDescent="0.2">
      <c r="A5288" t="s">
        <v>17530</v>
      </c>
      <c r="B5288">
        <v>24649122</v>
      </c>
      <c r="C5288">
        <v>24649293</v>
      </c>
      <c r="D5288">
        <v>172</v>
      </c>
      <c r="E5288" t="s">
        <v>17987</v>
      </c>
      <c r="F5288">
        <v>10</v>
      </c>
      <c r="G5288" t="s">
        <v>17988</v>
      </c>
      <c r="H5288" t="s">
        <v>30987</v>
      </c>
      <c r="I5288">
        <v>22</v>
      </c>
      <c r="J5288">
        <v>24648246</v>
      </c>
      <c r="K5288">
        <v>24653356</v>
      </c>
      <c r="L5288">
        <v>5111</v>
      </c>
      <c r="M5288">
        <v>1</v>
      </c>
      <c r="N5288">
        <v>644165</v>
      </c>
      <c r="O5288" t="s">
        <v>17985</v>
      </c>
      <c r="P5288">
        <v>876</v>
      </c>
      <c r="Q5288" t="s">
        <v>40</v>
      </c>
      <c r="R5288" t="s">
        <v>17986</v>
      </c>
      <c r="S5288" t="s">
        <v>34678</v>
      </c>
      <c r="T5288">
        <v>0.35387198439864398</v>
      </c>
      <c r="U5288">
        <v>0.603102917160658</v>
      </c>
      <c r="V5288">
        <v>-24.379067177306801</v>
      </c>
      <c r="W5288">
        <v>0.38920677604595899</v>
      </c>
      <c r="X5288">
        <v>0.704072456322962</v>
      </c>
      <c r="Y5288">
        <v>-24.156517416916898</v>
      </c>
      <c r="Z5288">
        <v>1</v>
      </c>
      <c r="AA5288">
        <v>1</v>
      </c>
      <c r="AB5288">
        <v>-0.88178855491557595</v>
      </c>
      <c r="AC5288">
        <v>0.88945902157151002</v>
      </c>
      <c r="AD5288">
        <v>0.94068432309766403</v>
      </c>
      <c r="AE5288">
        <v>-0.53654537266786595</v>
      </c>
      <c r="AF5288">
        <v>0.22065000948199101</v>
      </c>
      <c r="AG5288">
        <v>0.68151250837662902</v>
      </c>
      <c r="AH5288">
        <v>-24.455115650526999</v>
      </c>
      <c r="AI5288">
        <v>0.24456414000292601</v>
      </c>
      <c r="AJ5288">
        <v>0.78121606160956403</v>
      </c>
      <c r="AK5288">
        <v>-24.384726325771901</v>
      </c>
    </row>
    <row r="5289" spans="1:37" x14ac:dyDescent="0.2">
      <c r="A5289" t="s">
        <v>17530</v>
      </c>
      <c r="B5289">
        <v>26397815</v>
      </c>
      <c r="C5289">
        <v>26397995</v>
      </c>
      <c r="D5289">
        <v>181</v>
      </c>
      <c r="E5289" t="s">
        <v>17989</v>
      </c>
      <c r="F5289">
        <v>1</v>
      </c>
      <c r="G5289" t="s">
        <v>17990</v>
      </c>
      <c r="H5289" t="s">
        <v>31000</v>
      </c>
      <c r="I5289">
        <v>22</v>
      </c>
      <c r="J5289">
        <v>26429260</v>
      </c>
      <c r="K5289">
        <v>26445015</v>
      </c>
      <c r="L5289">
        <v>15756</v>
      </c>
      <c r="M5289">
        <v>1</v>
      </c>
      <c r="N5289">
        <v>57168</v>
      </c>
      <c r="O5289" t="s">
        <v>17991</v>
      </c>
      <c r="P5289">
        <v>-31265</v>
      </c>
      <c r="Q5289" t="s">
        <v>17992</v>
      </c>
      <c r="R5289" t="s">
        <v>17993</v>
      </c>
      <c r="S5289" t="s">
        <v>34679</v>
      </c>
      <c r="T5289">
        <v>0.84233956535108301</v>
      </c>
      <c r="U5289">
        <v>1</v>
      </c>
      <c r="V5289">
        <v>0.413711150327782</v>
      </c>
      <c r="W5289">
        <v>1</v>
      </c>
      <c r="X5289">
        <v>1</v>
      </c>
      <c r="Y5289">
        <v>-4.4184085541060097E-2</v>
      </c>
      <c r="Z5289">
        <v>0.86785839999084602</v>
      </c>
      <c r="AA5289">
        <v>0.99257541485573497</v>
      </c>
      <c r="AB5289">
        <v>0.29260199189255398</v>
      </c>
      <c r="AC5289">
        <v>0.95856870600052901</v>
      </c>
      <c r="AD5289">
        <v>0.96774560396920295</v>
      </c>
      <c r="AE5289">
        <v>-0.21558026682335699</v>
      </c>
      <c r="AF5289">
        <v>0.66976518126371798</v>
      </c>
      <c r="AG5289">
        <v>0.82719359912062096</v>
      </c>
      <c r="AH5289">
        <v>0.33896987763749198</v>
      </c>
      <c r="AI5289">
        <v>0.94798227851548</v>
      </c>
      <c r="AJ5289">
        <v>0.98621344597861504</v>
      </c>
      <c r="AK5289">
        <v>0.12708128868160601</v>
      </c>
    </row>
    <row r="5290" spans="1:37" x14ac:dyDescent="0.2">
      <c r="A5290" t="s">
        <v>17530</v>
      </c>
      <c r="B5290">
        <v>26546874</v>
      </c>
      <c r="C5290">
        <v>26547020</v>
      </c>
      <c r="D5290">
        <v>147</v>
      </c>
      <c r="E5290" t="s">
        <v>17994</v>
      </c>
      <c r="F5290">
        <v>0</v>
      </c>
      <c r="G5290" t="s">
        <v>17995</v>
      </c>
      <c r="H5290" t="s">
        <v>34680</v>
      </c>
      <c r="I5290">
        <v>22</v>
      </c>
      <c r="J5290">
        <v>26541271</v>
      </c>
      <c r="K5290">
        <v>26550653</v>
      </c>
      <c r="L5290">
        <v>9383</v>
      </c>
      <c r="M5290">
        <v>2</v>
      </c>
      <c r="N5290">
        <v>8459</v>
      </c>
      <c r="O5290" t="s">
        <v>17996</v>
      </c>
      <c r="P5290">
        <v>3633</v>
      </c>
      <c r="Q5290" t="s">
        <v>17997</v>
      </c>
      <c r="R5290" t="s">
        <v>17998</v>
      </c>
      <c r="S5290" t="s">
        <v>34681</v>
      </c>
      <c r="T5290">
        <v>0.35387198439864398</v>
      </c>
      <c r="U5290">
        <v>0.603102917160658</v>
      </c>
      <c r="V5290">
        <v>-21.1138300933575</v>
      </c>
      <c r="W5290">
        <v>0.29261482077562401</v>
      </c>
      <c r="X5290">
        <v>0.704072456322962</v>
      </c>
      <c r="Y5290">
        <v>23.174009636027002</v>
      </c>
      <c r="Z5290">
        <v>0.69013698642955401</v>
      </c>
      <c r="AA5290">
        <v>0.84521697243271998</v>
      </c>
      <c r="AB5290">
        <v>1.02270499771531</v>
      </c>
      <c r="AC5290">
        <v>0.27780950890804001</v>
      </c>
      <c r="AD5290">
        <v>0.68253123924728298</v>
      </c>
      <c r="AE5290">
        <v>22.513177615809202</v>
      </c>
      <c r="AF5290">
        <v>0.32549523997010099</v>
      </c>
      <c r="AG5290">
        <v>0.70473078222419605</v>
      </c>
      <c r="AH5290">
        <v>-22.439177047050102</v>
      </c>
      <c r="AI5290">
        <v>0.56157887380500204</v>
      </c>
      <c r="AJ5290">
        <v>0.78121606160956403</v>
      </c>
      <c r="AK5290">
        <v>3.0601789069313701</v>
      </c>
    </row>
    <row r="5291" spans="1:37" x14ac:dyDescent="0.2">
      <c r="A5291" t="s">
        <v>17530</v>
      </c>
      <c r="B5291">
        <v>26547020</v>
      </c>
      <c r="C5291">
        <v>26547166</v>
      </c>
      <c r="D5291">
        <v>147</v>
      </c>
      <c r="E5291" t="s">
        <v>17999</v>
      </c>
      <c r="F5291">
        <v>1</v>
      </c>
      <c r="G5291" t="s">
        <v>18000</v>
      </c>
      <c r="H5291" t="s">
        <v>34680</v>
      </c>
      <c r="I5291">
        <v>22</v>
      </c>
      <c r="J5291">
        <v>26541271</v>
      </c>
      <c r="K5291">
        <v>26550653</v>
      </c>
      <c r="L5291">
        <v>9383</v>
      </c>
      <c r="M5291">
        <v>2</v>
      </c>
      <c r="N5291">
        <v>8459</v>
      </c>
      <c r="O5291" t="s">
        <v>17996</v>
      </c>
      <c r="P5291">
        <v>3487</v>
      </c>
      <c r="Q5291" t="s">
        <v>17997</v>
      </c>
      <c r="R5291" t="s">
        <v>17998</v>
      </c>
      <c r="S5291" t="s">
        <v>34681</v>
      </c>
      <c r="T5291">
        <v>0.35387198439864398</v>
      </c>
      <c r="U5291">
        <v>0.603102917160658</v>
      </c>
      <c r="V5291">
        <v>-21.1138300933575</v>
      </c>
      <c r="W5291">
        <v>0.29261482077562401</v>
      </c>
      <c r="X5291">
        <v>0.704072456322962</v>
      </c>
      <c r="Y5291">
        <v>23.174009636027002</v>
      </c>
      <c r="Z5291">
        <v>0.69013698642955401</v>
      </c>
      <c r="AA5291">
        <v>0.84521697243271998</v>
      </c>
      <c r="AB5291">
        <v>1.02270499771531</v>
      </c>
      <c r="AC5291">
        <v>0.27780950890804001</v>
      </c>
      <c r="AD5291">
        <v>0.68253123924728298</v>
      </c>
      <c r="AE5291">
        <v>22.513177615809202</v>
      </c>
      <c r="AF5291">
        <v>0.32549523997010099</v>
      </c>
      <c r="AG5291">
        <v>0.70473078222419605</v>
      </c>
      <c r="AH5291">
        <v>-22.439177047050102</v>
      </c>
      <c r="AI5291">
        <v>0.56157887380500204</v>
      </c>
      <c r="AJ5291">
        <v>0.78121606160956403</v>
      </c>
      <c r="AK5291">
        <v>3.0601789069313701</v>
      </c>
    </row>
    <row r="5292" spans="1:37" x14ac:dyDescent="0.2">
      <c r="A5292" t="s">
        <v>17530</v>
      </c>
      <c r="B5292">
        <v>26547166</v>
      </c>
      <c r="C5292">
        <v>26547312</v>
      </c>
      <c r="D5292">
        <v>147</v>
      </c>
      <c r="E5292" t="s">
        <v>18001</v>
      </c>
      <c r="F5292">
        <v>3</v>
      </c>
      <c r="G5292" t="s">
        <v>18002</v>
      </c>
      <c r="H5292" t="s">
        <v>34680</v>
      </c>
      <c r="I5292">
        <v>22</v>
      </c>
      <c r="J5292">
        <v>26541271</v>
      </c>
      <c r="K5292">
        <v>26550653</v>
      </c>
      <c r="L5292">
        <v>9383</v>
      </c>
      <c r="M5292">
        <v>2</v>
      </c>
      <c r="N5292">
        <v>8459</v>
      </c>
      <c r="O5292" t="s">
        <v>17996</v>
      </c>
      <c r="P5292">
        <v>3341</v>
      </c>
      <c r="Q5292" t="s">
        <v>17997</v>
      </c>
      <c r="R5292" t="s">
        <v>17998</v>
      </c>
      <c r="S5292" t="s">
        <v>34681</v>
      </c>
      <c r="T5292">
        <v>0.35387198439864398</v>
      </c>
      <c r="U5292">
        <v>0.603102917160658</v>
      </c>
      <c r="V5292">
        <v>-21.1138300933575</v>
      </c>
      <c r="W5292">
        <v>0.29261482077562401</v>
      </c>
      <c r="X5292">
        <v>0.704072456322962</v>
      </c>
      <c r="Y5292">
        <v>21.852081769801501</v>
      </c>
      <c r="Z5292">
        <v>0.69013698642955401</v>
      </c>
      <c r="AA5292">
        <v>0.84521697243271998</v>
      </c>
      <c r="AB5292">
        <v>-0.299222627813579</v>
      </c>
      <c r="AC5292">
        <v>0.27780950890804001</v>
      </c>
      <c r="AD5292">
        <v>0.68253123924728298</v>
      </c>
      <c r="AE5292">
        <v>21.585494217981999</v>
      </c>
      <c r="AF5292">
        <v>0.32549523997010099</v>
      </c>
      <c r="AG5292">
        <v>0.70473078222419605</v>
      </c>
      <c r="AH5292">
        <v>-21.511493660667199</v>
      </c>
      <c r="AI5292">
        <v>0.56157887380500204</v>
      </c>
      <c r="AJ5292">
        <v>0.78121606160956403</v>
      </c>
      <c r="AK5292">
        <v>1.73825104070587</v>
      </c>
    </row>
    <row r="5293" spans="1:37" x14ac:dyDescent="0.2">
      <c r="A5293" t="s">
        <v>17530</v>
      </c>
      <c r="B5293">
        <v>26956602</v>
      </c>
      <c r="C5293">
        <v>26956896</v>
      </c>
      <c r="D5293">
        <v>295</v>
      </c>
      <c r="E5293" t="s">
        <v>18003</v>
      </c>
      <c r="F5293">
        <v>3</v>
      </c>
      <c r="G5293" t="s">
        <v>18004</v>
      </c>
      <c r="H5293" t="s">
        <v>34682</v>
      </c>
      <c r="I5293">
        <v>22</v>
      </c>
      <c r="J5293">
        <v>26903340</v>
      </c>
      <c r="K5293">
        <v>26920935</v>
      </c>
      <c r="L5293">
        <v>17596</v>
      </c>
      <c r="M5293">
        <v>1</v>
      </c>
      <c r="N5293">
        <v>101929539</v>
      </c>
      <c r="O5293" t="s">
        <v>18005</v>
      </c>
      <c r="P5293">
        <v>53262</v>
      </c>
      <c r="Q5293" t="s">
        <v>40</v>
      </c>
      <c r="R5293" t="s">
        <v>18006</v>
      </c>
      <c r="S5293" t="s">
        <v>34683</v>
      </c>
      <c r="T5293">
        <v>0.152084254673993</v>
      </c>
      <c r="U5293">
        <v>0.603102917160658</v>
      </c>
      <c r="V5293">
        <v>24.846731987030999</v>
      </c>
      <c r="W5293">
        <v>0.38920677604595899</v>
      </c>
      <c r="X5293">
        <v>0.704072456322962</v>
      </c>
      <c r="Y5293">
        <v>-23.881119153780102</v>
      </c>
      <c r="Z5293">
        <v>0.203350924423461</v>
      </c>
      <c r="AA5293">
        <v>0.72610664078822296</v>
      </c>
      <c r="AB5293">
        <v>24.391030874614</v>
      </c>
      <c r="AC5293">
        <v>0.92091778829119397</v>
      </c>
      <c r="AD5293">
        <v>0.94068432309766403</v>
      </c>
      <c r="AE5293">
        <v>-0.22402634196961599</v>
      </c>
      <c r="AF5293">
        <v>0.22065000948199101</v>
      </c>
      <c r="AG5293">
        <v>0.68151250837662902</v>
      </c>
      <c r="AH5293">
        <v>2.2451852766500999</v>
      </c>
      <c r="AI5293">
        <v>0.24456414000292601</v>
      </c>
      <c r="AJ5293">
        <v>0.78121606160956403</v>
      </c>
      <c r="AK5293">
        <v>-24.284115675741699</v>
      </c>
    </row>
    <row r="5294" spans="1:37" x14ac:dyDescent="0.2">
      <c r="A5294" t="s">
        <v>17530</v>
      </c>
      <c r="B5294">
        <v>27655037</v>
      </c>
      <c r="C5294">
        <v>27655188</v>
      </c>
      <c r="D5294">
        <v>152</v>
      </c>
      <c r="E5294" t="s">
        <v>18007</v>
      </c>
      <c r="F5294">
        <v>3</v>
      </c>
      <c r="G5294" t="s">
        <v>18008</v>
      </c>
      <c r="H5294" t="s">
        <v>31000</v>
      </c>
      <c r="I5294">
        <v>22</v>
      </c>
      <c r="J5294">
        <v>27750678</v>
      </c>
      <c r="K5294">
        <v>27791883</v>
      </c>
      <c r="L5294">
        <v>41206</v>
      </c>
      <c r="M5294">
        <v>2</v>
      </c>
      <c r="N5294">
        <v>4330</v>
      </c>
      <c r="O5294" t="s">
        <v>18009</v>
      </c>
      <c r="P5294">
        <v>136695</v>
      </c>
      <c r="Q5294" t="s">
        <v>18010</v>
      </c>
      <c r="R5294" t="s">
        <v>18011</v>
      </c>
      <c r="S5294" t="s">
        <v>34684</v>
      </c>
      <c r="T5294">
        <v>0.13593351853091001</v>
      </c>
      <c r="U5294">
        <v>0.603102917160658</v>
      </c>
      <c r="V5294">
        <v>2.72187557618658</v>
      </c>
      <c r="W5294">
        <v>0.82227413402121297</v>
      </c>
      <c r="X5294">
        <v>0.95159051474143896</v>
      </c>
      <c r="Y5294">
        <v>0.16936976205221499</v>
      </c>
      <c r="Z5294">
        <v>0.31147182178745703</v>
      </c>
      <c r="AA5294">
        <v>0.73410974182838995</v>
      </c>
      <c r="AB5294">
        <v>2.0054106469795299</v>
      </c>
      <c r="AC5294">
        <v>0.49858561435820198</v>
      </c>
      <c r="AD5294">
        <v>0.87989882095915395</v>
      </c>
      <c r="AE5294">
        <v>-0.476207304069941</v>
      </c>
      <c r="AF5294">
        <v>6.3969420106651201E-2</v>
      </c>
      <c r="AG5294">
        <v>0.57889197891446198</v>
      </c>
      <c r="AH5294">
        <v>2.5315714365796098</v>
      </c>
      <c r="AI5294">
        <v>0.915996609709537</v>
      </c>
      <c r="AJ5294">
        <v>0.98621344597861504</v>
      </c>
      <c r="AK5294">
        <v>0.70619108345681503</v>
      </c>
    </row>
    <row r="5295" spans="1:37" x14ac:dyDescent="0.2">
      <c r="A5295" t="s">
        <v>17530</v>
      </c>
      <c r="B5295">
        <v>27982089</v>
      </c>
      <c r="C5295">
        <v>27982243</v>
      </c>
      <c r="D5295">
        <v>155</v>
      </c>
      <c r="E5295" t="s">
        <v>18012</v>
      </c>
      <c r="F5295">
        <v>2</v>
      </c>
      <c r="G5295" t="s">
        <v>18013</v>
      </c>
      <c r="H5295" t="s">
        <v>31003</v>
      </c>
      <c r="I5295">
        <v>22</v>
      </c>
      <c r="J5295">
        <v>27983752</v>
      </c>
      <c r="K5295">
        <v>27990076</v>
      </c>
      <c r="L5295">
        <v>6325</v>
      </c>
      <c r="M5295">
        <v>2</v>
      </c>
      <c r="N5295">
        <v>23331</v>
      </c>
      <c r="O5295" t="s">
        <v>18014</v>
      </c>
      <c r="P5295">
        <v>7833</v>
      </c>
      <c r="Q5295" t="s">
        <v>18015</v>
      </c>
      <c r="R5295" t="s">
        <v>18016</v>
      </c>
      <c r="S5295" t="s">
        <v>34685</v>
      </c>
      <c r="T5295">
        <v>7.3374270299014499E-2</v>
      </c>
      <c r="U5295">
        <v>0.603102917160658</v>
      </c>
      <c r="V5295">
        <v>25.796881904931499</v>
      </c>
      <c r="W5295">
        <v>0.94541066367716797</v>
      </c>
      <c r="X5295">
        <v>0.95159051474143896</v>
      </c>
      <c r="Y5295">
        <v>6.3066563481412E-2</v>
      </c>
      <c r="Z5295">
        <v>0.203350924423461</v>
      </c>
      <c r="AA5295">
        <v>0.72610664078822296</v>
      </c>
      <c r="AB5295">
        <v>24.8334078044671</v>
      </c>
      <c r="AC5295">
        <v>0.92091778829119397</v>
      </c>
      <c r="AD5295">
        <v>0.94068432309766403</v>
      </c>
      <c r="AE5295">
        <v>-0.85424488124303999</v>
      </c>
      <c r="AF5295">
        <v>1.3497623430991999E-2</v>
      </c>
      <c r="AG5295">
        <v>0.476038960109122</v>
      </c>
      <c r="AH5295">
        <v>25.796881904931499</v>
      </c>
      <c r="AI5295">
        <v>0.95029317176085903</v>
      </c>
      <c r="AJ5295">
        <v>0.98621344597861504</v>
      </c>
      <c r="AK5295">
        <v>0.86018551968415602</v>
      </c>
    </row>
    <row r="5296" spans="1:37" x14ac:dyDescent="0.2">
      <c r="A5296" t="s">
        <v>17530</v>
      </c>
      <c r="B5296">
        <v>27982243</v>
      </c>
      <c r="C5296">
        <v>27982397</v>
      </c>
      <c r="D5296">
        <v>155</v>
      </c>
      <c r="E5296" t="s">
        <v>18017</v>
      </c>
      <c r="F5296">
        <v>12</v>
      </c>
      <c r="G5296" t="s">
        <v>18018</v>
      </c>
      <c r="H5296" t="s">
        <v>34686</v>
      </c>
      <c r="I5296">
        <v>22</v>
      </c>
      <c r="J5296">
        <v>27983752</v>
      </c>
      <c r="K5296">
        <v>27990076</v>
      </c>
      <c r="L5296">
        <v>6325</v>
      </c>
      <c r="M5296">
        <v>2</v>
      </c>
      <c r="N5296">
        <v>23331</v>
      </c>
      <c r="O5296" t="s">
        <v>18014</v>
      </c>
      <c r="P5296">
        <v>7679</v>
      </c>
      <c r="Q5296" t="s">
        <v>18015</v>
      </c>
      <c r="R5296" t="s">
        <v>18016</v>
      </c>
      <c r="S5296" t="s">
        <v>34685</v>
      </c>
      <c r="T5296">
        <v>7.3374270299014499E-2</v>
      </c>
      <c r="U5296">
        <v>0.603102917160658</v>
      </c>
      <c r="V5296">
        <v>25.796881904931499</v>
      </c>
      <c r="W5296">
        <v>0.94541066367716797</v>
      </c>
      <c r="X5296">
        <v>0.95159051474143896</v>
      </c>
      <c r="Y5296">
        <v>6.3066563481412E-2</v>
      </c>
      <c r="Z5296">
        <v>0.203350924423461</v>
      </c>
      <c r="AA5296">
        <v>0.72610664078822296</v>
      </c>
      <c r="AB5296">
        <v>24.8334078044671</v>
      </c>
      <c r="AC5296">
        <v>0.92091778829119397</v>
      </c>
      <c r="AD5296">
        <v>0.94068432309766403</v>
      </c>
      <c r="AE5296">
        <v>-0.85424488124303999</v>
      </c>
      <c r="AF5296">
        <v>1.3497623430991999E-2</v>
      </c>
      <c r="AG5296">
        <v>0.476038960109122</v>
      </c>
      <c r="AH5296">
        <v>25.796881904931499</v>
      </c>
      <c r="AI5296">
        <v>0.95029317176085903</v>
      </c>
      <c r="AJ5296">
        <v>0.98621344597861504</v>
      </c>
      <c r="AK5296">
        <v>0.86018551968415602</v>
      </c>
    </row>
    <row r="5297" spans="1:37" x14ac:dyDescent="0.2">
      <c r="A5297" t="s">
        <v>17530</v>
      </c>
      <c r="B5297">
        <v>27982397</v>
      </c>
      <c r="C5297">
        <v>27982551</v>
      </c>
      <c r="D5297">
        <v>155</v>
      </c>
      <c r="E5297" t="s">
        <v>18019</v>
      </c>
      <c r="F5297">
        <v>4</v>
      </c>
      <c r="G5297" t="s">
        <v>18020</v>
      </c>
      <c r="H5297" t="s">
        <v>34686</v>
      </c>
      <c r="I5297">
        <v>22</v>
      </c>
      <c r="J5297">
        <v>27983752</v>
      </c>
      <c r="K5297">
        <v>27990076</v>
      </c>
      <c r="L5297">
        <v>6325</v>
      </c>
      <c r="M5297">
        <v>2</v>
      </c>
      <c r="N5297">
        <v>23331</v>
      </c>
      <c r="O5297" t="s">
        <v>18014</v>
      </c>
      <c r="P5297">
        <v>7525</v>
      </c>
      <c r="Q5297" t="s">
        <v>18015</v>
      </c>
      <c r="R5297" t="s">
        <v>18016</v>
      </c>
      <c r="S5297" t="s">
        <v>34685</v>
      </c>
      <c r="T5297">
        <v>7.3374270299014499E-2</v>
      </c>
      <c r="U5297">
        <v>0.603102917160658</v>
      </c>
      <c r="V5297">
        <v>25.447360605751602</v>
      </c>
      <c r="W5297">
        <v>0.89107655920673101</v>
      </c>
      <c r="X5297">
        <v>0.95159051474143896</v>
      </c>
      <c r="Y5297">
        <v>0.51052551843161198</v>
      </c>
      <c r="Z5297">
        <v>0.203350924423461</v>
      </c>
      <c r="AA5297">
        <v>0.72610664078822296</v>
      </c>
      <c r="AB5297">
        <v>24.4838865117324</v>
      </c>
      <c r="AC5297">
        <v>0.88945902157151002</v>
      </c>
      <c r="AD5297">
        <v>0.94068432309766403</v>
      </c>
      <c r="AE5297">
        <v>-0.39877187405537601</v>
      </c>
      <c r="AF5297">
        <v>1.3497623430991999E-2</v>
      </c>
      <c r="AG5297">
        <v>0.476038960109122</v>
      </c>
      <c r="AH5297">
        <v>25.447360605751602</v>
      </c>
      <c r="AI5297">
        <v>0.91725052871964496</v>
      </c>
      <c r="AJ5297">
        <v>0.98621344597861504</v>
      </c>
      <c r="AK5297">
        <v>1.27311742685366</v>
      </c>
    </row>
    <row r="5298" spans="1:37" x14ac:dyDescent="0.2">
      <c r="A5298" t="s">
        <v>17530</v>
      </c>
      <c r="B5298">
        <v>28663709</v>
      </c>
      <c r="C5298">
        <v>28663880</v>
      </c>
      <c r="D5298">
        <v>172</v>
      </c>
      <c r="E5298" t="s">
        <v>18021</v>
      </c>
      <c r="F5298">
        <v>3</v>
      </c>
      <c r="G5298" t="s">
        <v>18022</v>
      </c>
      <c r="H5298" t="s">
        <v>34687</v>
      </c>
      <c r="I5298">
        <v>22</v>
      </c>
      <c r="J5298">
        <v>28629428</v>
      </c>
      <c r="K5298">
        <v>28679812</v>
      </c>
      <c r="L5298">
        <v>50385</v>
      </c>
      <c r="M5298">
        <v>2</v>
      </c>
      <c r="N5298">
        <v>23331</v>
      </c>
      <c r="O5298" t="s">
        <v>18023</v>
      </c>
      <c r="P5298">
        <v>15932</v>
      </c>
      <c r="Q5298" t="s">
        <v>18015</v>
      </c>
      <c r="R5298" t="s">
        <v>18016</v>
      </c>
      <c r="S5298" t="s">
        <v>34685</v>
      </c>
      <c r="T5298">
        <v>0.445581355858791</v>
      </c>
      <c r="U5298">
        <v>0.73181684758588506</v>
      </c>
      <c r="V5298">
        <v>0.30191462471049302</v>
      </c>
      <c r="W5298">
        <v>0.26877804512283299</v>
      </c>
      <c r="X5298">
        <v>0.704072456322962</v>
      </c>
      <c r="Y5298">
        <v>-0.68698884072462696</v>
      </c>
      <c r="Z5298">
        <v>0.57037733001688296</v>
      </c>
      <c r="AA5298">
        <v>0.84521697243271998</v>
      </c>
      <c r="AB5298">
        <v>0.34917538311117702</v>
      </c>
      <c r="AC5298">
        <v>0.25338737693413699</v>
      </c>
      <c r="AD5298">
        <v>0.68253123924728298</v>
      </c>
      <c r="AE5298">
        <v>-0.606944098929312</v>
      </c>
      <c r="AF5298">
        <v>0.54882118486201403</v>
      </c>
      <c r="AG5298">
        <v>0.80674443595273604</v>
      </c>
      <c r="AH5298">
        <v>9.9532226863903797E-2</v>
      </c>
      <c r="AI5298">
        <v>0.46911395109759602</v>
      </c>
      <c r="AJ5298">
        <v>0.78121606160956403</v>
      </c>
      <c r="AK5298">
        <v>-0.47053282805472502</v>
      </c>
    </row>
    <row r="5299" spans="1:37" x14ac:dyDescent="0.2">
      <c r="A5299" t="s">
        <v>17530</v>
      </c>
      <c r="B5299">
        <v>28663880</v>
      </c>
      <c r="C5299">
        <v>28664051</v>
      </c>
      <c r="D5299">
        <v>172</v>
      </c>
      <c r="E5299" t="s">
        <v>18024</v>
      </c>
      <c r="F5299">
        <v>3</v>
      </c>
      <c r="G5299" t="s">
        <v>18025</v>
      </c>
      <c r="H5299" t="s">
        <v>34687</v>
      </c>
      <c r="I5299">
        <v>22</v>
      </c>
      <c r="J5299">
        <v>28629428</v>
      </c>
      <c r="K5299">
        <v>28679812</v>
      </c>
      <c r="L5299">
        <v>50385</v>
      </c>
      <c r="M5299">
        <v>2</v>
      </c>
      <c r="N5299">
        <v>23331</v>
      </c>
      <c r="O5299" t="s">
        <v>18023</v>
      </c>
      <c r="P5299">
        <v>15761</v>
      </c>
      <c r="Q5299" t="s">
        <v>18015</v>
      </c>
      <c r="R5299" t="s">
        <v>18016</v>
      </c>
      <c r="S5299" t="s">
        <v>34685</v>
      </c>
      <c r="T5299">
        <v>0.445581355858791</v>
      </c>
      <c r="U5299">
        <v>0.73181684758588506</v>
      </c>
      <c r="V5299">
        <v>0.30191462471049302</v>
      </c>
      <c r="W5299">
        <v>0.26877804512283299</v>
      </c>
      <c r="X5299">
        <v>0.704072456322962</v>
      </c>
      <c r="Y5299">
        <v>-0.68698884072462696</v>
      </c>
      <c r="Z5299">
        <v>0.57037733001688296</v>
      </c>
      <c r="AA5299">
        <v>0.84521697243271998</v>
      </c>
      <c r="AB5299">
        <v>0.34917538311117702</v>
      </c>
      <c r="AC5299">
        <v>0.25338737693413699</v>
      </c>
      <c r="AD5299">
        <v>0.68253123924728298</v>
      </c>
      <c r="AE5299">
        <v>-0.606944098929312</v>
      </c>
      <c r="AF5299">
        <v>0.54882118486201403</v>
      </c>
      <c r="AG5299">
        <v>0.80674443595273604</v>
      </c>
      <c r="AH5299">
        <v>9.9532226863903797E-2</v>
      </c>
      <c r="AI5299">
        <v>0.46911395109759602</v>
      </c>
      <c r="AJ5299">
        <v>0.78121606160956403</v>
      </c>
      <c r="AK5299">
        <v>-0.47053282805472502</v>
      </c>
    </row>
    <row r="5300" spans="1:37" x14ac:dyDescent="0.2">
      <c r="A5300" t="s">
        <v>17530</v>
      </c>
      <c r="B5300">
        <v>28664051</v>
      </c>
      <c r="C5300">
        <v>28664222</v>
      </c>
      <c r="D5300">
        <v>172</v>
      </c>
      <c r="E5300" t="s">
        <v>18026</v>
      </c>
      <c r="F5300">
        <v>2</v>
      </c>
      <c r="G5300" t="s">
        <v>18027</v>
      </c>
      <c r="H5300" t="s">
        <v>34687</v>
      </c>
      <c r="I5300">
        <v>22</v>
      </c>
      <c r="J5300">
        <v>28629428</v>
      </c>
      <c r="K5300">
        <v>28679812</v>
      </c>
      <c r="L5300">
        <v>50385</v>
      </c>
      <c r="M5300">
        <v>2</v>
      </c>
      <c r="N5300">
        <v>23331</v>
      </c>
      <c r="O5300" t="s">
        <v>18023</v>
      </c>
      <c r="P5300">
        <v>15590</v>
      </c>
      <c r="Q5300" t="s">
        <v>18015</v>
      </c>
      <c r="R5300" t="s">
        <v>18016</v>
      </c>
      <c r="S5300" t="s">
        <v>34685</v>
      </c>
      <c r="T5300">
        <v>0.42921218871266797</v>
      </c>
      <c r="U5300">
        <v>0.70920385508553996</v>
      </c>
      <c r="V5300">
        <v>0.41828245919256002</v>
      </c>
      <c r="W5300">
        <v>0.26877804512283299</v>
      </c>
      <c r="X5300">
        <v>0.704072456322962</v>
      </c>
      <c r="Y5300">
        <v>-0.77253710265925202</v>
      </c>
      <c r="Z5300">
        <v>0.559094555527752</v>
      </c>
      <c r="AA5300">
        <v>0.84521697243271998</v>
      </c>
      <c r="AB5300">
        <v>0.40810109965803598</v>
      </c>
      <c r="AC5300">
        <v>0.24676320923717901</v>
      </c>
      <c r="AD5300">
        <v>0.68253123924728298</v>
      </c>
      <c r="AE5300">
        <v>-0.69249236086393795</v>
      </c>
      <c r="AF5300">
        <v>0.51556834772924398</v>
      </c>
      <c r="AG5300">
        <v>0.80674443595273604</v>
      </c>
      <c r="AH5300">
        <v>0.21590006134597101</v>
      </c>
      <c r="AI5300">
        <v>0.46911395109759602</v>
      </c>
      <c r="AJ5300">
        <v>0.78121606160956403</v>
      </c>
      <c r="AK5300">
        <v>-0.52554800174653005</v>
      </c>
    </row>
    <row r="5301" spans="1:37" x14ac:dyDescent="0.2">
      <c r="A5301" t="s">
        <v>17530</v>
      </c>
      <c r="B5301">
        <v>29150684</v>
      </c>
      <c r="C5301">
        <v>29150851</v>
      </c>
      <c r="D5301">
        <v>168</v>
      </c>
      <c r="E5301" t="s">
        <v>18028</v>
      </c>
      <c r="F5301">
        <v>4</v>
      </c>
      <c r="G5301" t="s">
        <v>18029</v>
      </c>
      <c r="H5301" t="s">
        <v>34688</v>
      </c>
      <c r="I5301">
        <v>22</v>
      </c>
      <c r="J5301">
        <v>29142030</v>
      </c>
      <c r="K5301">
        <v>29154769</v>
      </c>
      <c r="L5301">
        <v>12740</v>
      </c>
      <c r="M5301">
        <v>1</v>
      </c>
      <c r="N5301">
        <v>83999</v>
      </c>
      <c r="O5301" t="s">
        <v>18030</v>
      </c>
      <c r="P5301">
        <v>8654</v>
      </c>
      <c r="Q5301" t="s">
        <v>18031</v>
      </c>
      <c r="R5301" t="s">
        <v>18032</v>
      </c>
      <c r="S5301" t="s">
        <v>34689</v>
      </c>
      <c r="T5301" t="s">
        <v>40</v>
      </c>
      <c r="U5301" t="s">
        <v>40</v>
      </c>
      <c r="V5301">
        <v>0</v>
      </c>
      <c r="W5301">
        <v>0.29261482077562401</v>
      </c>
      <c r="X5301">
        <v>0.704072456322962</v>
      </c>
      <c r="Y5301">
        <v>21.765291806613298</v>
      </c>
      <c r="Z5301">
        <v>0.48464167878831399</v>
      </c>
      <c r="AA5301">
        <v>0.84435025072159198</v>
      </c>
      <c r="AB5301">
        <v>20.727817527229501</v>
      </c>
      <c r="AC5301">
        <v>0.45677901822897599</v>
      </c>
      <c r="AD5301">
        <v>0.82872126865393902</v>
      </c>
      <c r="AE5301">
        <v>20.765292211346502</v>
      </c>
      <c r="AF5301">
        <v>0.501741946288212</v>
      </c>
      <c r="AG5301">
        <v>0.80674443595273604</v>
      </c>
      <c r="AH5301">
        <v>-20.6912916725062</v>
      </c>
      <c r="AI5301">
        <v>0.14667288820271701</v>
      </c>
      <c r="AJ5301">
        <v>0.78121606160956403</v>
      </c>
      <c r="AK5301">
        <v>21.765291806613298</v>
      </c>
    </row>
    <row r="5302" spans="1:37" x14ac:dyDescent="0.2">
      <c r="A5302" t="s">
        <v>17530</v>
      </c>
      <c r="B5302">
        <v>29150851</v>
      </c>
      <c r="C5302">
        <v>29151018</v>
      </c>
      <c r="D5302">
        <v>168</v>
      </c>
      <c r="E5302" t="s">
        <v>18033</v>
      </c>
      <c r="F5302">
        <v>3</v>
      </c>
      <c r="G5302" t="s">
        <v>18034</v>
      </c>
      <c r="H5302" t="s">
        <v>34688</v>
      </c>
      <c r="I5302">
        <v>22</v>
      </c>
      <c r="J5302">
        <v>29142030</v>
      </c>
      <c r="K5302">
        <v>29154769</v>
      </c>
      <c r="L5302">
        <v>12740</v>
      </c>
      <c r="M5302">
        <v>1</v>
      </c>
      <c r="N5302">
        <v>83999</v>
      </c>
      <c r="O5302" t="s">
        <v>18030</v>
      </c>
      <c r="P5302">
        <v>8821</v>
      </c>
      <c r="Q5302" t="s">
        <v>18031</v>
      </c>
      <c r="R5302" t="s">
        <v>18032</v>
      </c>
      <c r="S5302" t="s">
        <v>34689</v>
      </c>
      <c r="T5302" t="s">
        <v>40</v>
      </c>
      <c r="U5302" t="s">
        <v>40</v>
      </c>
      <c r="V5302">
        <v>0</v>
      </c>
      <c r="W5302">
        <v>0.29261482077562401</v>
      </c>
      <c r="X5302">
        <v>0.704072456322962</v>
      </c>
      <c r="Y5302">
        <v>21.765291806613298</v>
      </c>
      <c r="Z5302">
        <v>0.48464167878831399</v>
      </c>
      <c r="AA5302">
        <v>0.84435025072159198</v>
      </c>
      <c r="AB5302">
        <v>20.727817527229501</v>
      </c>
      <c r="AC5302">
        <v>0.45677901822897599</v>
      </c>
      <c r="AD5302">
        <v>0.82872126865393902</v>
      </c>
      <c r="AE5302">
        <v>20.765292211346502</v>
      </c>
      <c r="AF5302">
        <v>0.501741946288212</v>
      </c>
      <c r="AG5302">
        <v>0.80674443595273604</v>
      </c>
      <c r="AH5302">
        <v>-20.6912916725062</v>
      </c>
      <c r="AI5302">
        <v>0.14667288820271701</v>
      </c>
      <c r="AJ5302">
        <v>0.78121606160956403</v>
      </c>
      <c r="AK5302">
        <v>21.765291806613298</v>
      </c>
    </row>
    <row r="5303" spans="1:37" x14ac:dyDescent="0.2">
      <c r="A5303" t="s">
        <v>17530</v>
      </c>
      <c r="B5303">
        <v>29267609</v>
      </c>
      <c r="C5303">
        <v>29267796</v>
      </c>
      <c r="D5303">
        <v>188</v>
      </c>
      <c r="E5303" t="s">
        <v>18035</v>
      </c>
      <c r="F5303">
        <v>21</v>
      </c>
      <c r="G5303" t="s">
        <v>18036</v>
      </c>
      <c r="H5303" t="s">
        <v>30987</v>
      </c>
      <c r="I5303">
        <v>22</v>
      </c>
      <c r="J5303">
        <v>29263957</v>
      </c>
      <c r="K5303">
        <v>29267728</v>
      </c>
      <c r="L5303">
        <v>3772</v>
      </c>
      <c r="M5303">
        <v>2</v>
      </c>
      <c r="N5303">
        <v>25807</v>
      </c>
      <c r="O5303" t="s">
        <v>18037</v>
      </c>
      <c r="P5303">
        <v>0</v>
      </c>
      <c r="Q5303" t="s">
        <v>18038</v>
      </c>
      <c r="R5303" t="s">
        <v>18039</v>
      </c>
      <c r="S5303" t="s">
        <v>34690</v>
      </c>
      <c r="T5303">
        <v>0.152084254673993</v>
      </c>
      <c r="U5303">
        <v>0.603102917160658</v>
      </c>
      <c r="V5303">
        <v>25.861558004901099</v>
      </c>
      <c r="W5303">
        <v>0.20525741147413201</v>
      </c>
      <c r="X5303">
        <v>0.704072456322962</v>
      </c>
      <c r="Y5303">
        <v>-25.659924147280901</v>
      </c>
      <c r="Z5303">
        <v>0.306975110376564</v>
      </c>
      <c r="AA5303">
        <v>0.72610664078822296</v>
      </c>
      <c r="AB5303">
        <v>24.8980839034061</v>
      </c>
      <c r="AC5303">
        <v>7.0489011448141195E-2</v>
      </c>
      <c r="AD5303">
        <v>0.57684129297949804</v>
      </c>
      <c r="AE5303">
        <v>-25.659924147280901</v>
      </c>
      <c r="AF5303">
        <v>4.6407610929182198E-2</v>
      </c>
      <c r="AG5303">
        <v>0.476038960109122</v>
      </c>
      <c r="AH5303">
        <v>25.861558004901099</v>
      </c>
      <c r="AI5303">
        <v>0.35038410267202102</v>
      </c>
      <c r="AJ5303">
        <v>0.78121606160956403</v>
      </c>
      <c r="AK5303">
        <v>-24.791168703038998</v>
      </c>
    </row>
    <row r="5304" spans="1:37" x14ac:dyDescent="0.2">
      <c r="A5304" t="s">
        <v>17530</v>
      </c>
      <c r="B5304">
        <v>29267796</v>
      </c>
      <c r="C5304">
        <v>29267983</v>
      </c>
      <c r="D5304">
        <v>188</v>
      </c>
      <c r="E5304" t="s">
        <v>18040</v>
      </c>
      <c r="F5304">
        <v>21</v>
      </c>
      <c r="G5304" t="s">
        <v>18041</v>
      </c>
      <c r="H5304" t="s">
        <v>30987</v>
      </c>
      <c r="I5304">
        <v>22</v>
      </c>
      <c r="J5304">
        <v>29259872</v>
      </c>
      <c r="K5304">
        <v>29267981</v>
      </c>
      <c r="L5304">
        <v>8110</v>
      </c>
      <c r="M5304">
        <v>2</v>
      </c>
      <c r="N5304">
        <v>25807</v>
      </c>
      <c r="O5304" t="s">
        <v>18042</v>
      </c>
      <c r="P5304">
        <v>0</v>
      </c>
      <c r="Q5304" t="s">
        <v>18038</v>
      </c>
      <c r="R5304" t="s">
        <v>18039</v>
      </c>
      <c r="S5304" t="s">
        <v>34690</v>
      </c>
      <c r="T5304">
        <v>0.152084254673993</v>
      </c>
      <c r="U5304">
        <v>0.603102917160658</v>
      </c>
      <c r="V5304">
        <v>26.022148667433299</v>
      </c>
      <c r="W5304">
        <v>0.20525741147413201</v>
      </c>
      <c r="X5304">
        <v>0.704072456322962</v>
      </c>
      <c r="Y5304">
        <v>-25.820514809439199</v>
      </c>
      <c r="Z5304">
        <v>0.306975110376564</v>
      </c>
      <c r="AA5304">
        <v>0.72610664078822296</v>
      </c>
      <c r="AB5304">
        <v>25.0586745635702</v>
      </c>
      <c r="AC5304">
        <v>7.0489011448141195E-2</v>
      </c>
      <c r="AD5304">
        <v>0.57684129297949804</v>
      </c>
      <c r="AE5304">
        <v>-25.820514809439199</v>
      </c>
      <c r="AF5304">
        <v>4.6407610929182198E-2</v>
      </c>
      <c r="AG5304">
        <v>0.476038960109122</v>
      </c>
      <c r="AH5304">
        <v>26.022148667433299</v>
      </c>
      <c r="AI5304">
        <v>0.35038410267202102</v>
      </c>
      <c r="AJ5304">
        <v>0.78121606160956403</v>
      </c>
      <c r="AK5304">
        <v>-24.9517593628292</v>
      </c>
    </row>
    <row r="5305" spans="1:37" x14ac:dyDescent="0.2">
      <c r="A5305" t="s">
        <v>17530</v>
      </c>
      <c r="B5305">
        <v>29480908</v>
      </c>
      <c r="C5305">
        <v>29481085</v>
      </c>
      <c r="D5305">
        <v>178</v>
      </c>
      <c r="E5305" t="s">
        <v>18043</v>
      </c>
      <c r="F5305">
        <v>24</v>
      </c>
      <c r="G5305" t="s">
        <v>18044</v>
      </c>
      <c r="H5305" t="s">
        <v>30987</v>
      </c>
      <c r="I5305">
        <v>22</v>
      </c>
      <c r="J5305">
        <v>29480218</v>
      </c>
      <c r="K5305">
        <v>29491390</v>
      </c>
      <c r="L5305">
        <v>11173</v>
      </c>
      <c r="M5305">
        <v>1</v>
      </c>
      <c r="N5305">
        <v>4744</v>
      </c>
      <c r="O5305" t="s">
        <v>18045</v>
      </c>
      <c r="P5305">
        <v>690</v>
      </c>
      <c r="Q5305" t="s">
        <v>18046</v>
      </c>
      <c r="R5305" t="s">
        <v>18047</v>
      </c>
      <c r="S5305" t="s">
        <v>34691</v>
      </c>
      <c r="T5305">
        <v>0.48557390080965201</v>
      </c>
      <c r="U5305">
        <v>0.78288571403930396</v>
      </c>
      <c r="V5305">
        <v>-0.72113730033317303</v>
      </c>
      <c r="W5305">
        <v>5.5177447175759703E-2</v>
      </c>
      <c r="X5305">
        <v>0.704072456322962</v>
      </c>
      <c r="Y5305">
        <v>-1.998061964785</v>
      </c>
      <c r="Z5305">
        <v>0.17793056964362999</v>
      </c>
      <c r="AA5305">
        <v>0.72610664078822296</v>
      </c>
      <c r="AB5305">
        <v>-1.14738369902604</v>
      </c>
      <c r="AC5305">
        <v>8.8651403223750907E-3</v>
      </c>
      <c r="AD5305">
        <v>0.57684129297949804</v>
      </c>
      <c r="AE5305">
        <v>-2.4022600978694899</v>
      </c>
      <c r="AF5305">
        <v>0.98993024164599996</v>
      </c>
      <c r="AG5305">
        <v>1</v>
      </c>
      <c r="AH5305">
        <v>-0.12570819622634599</v>
      </c>
      <c r="AI5305">
        <v>0.193573041322564</v>
      </c>
      <c r="AJ5305">
        <v>0.78121606160956403</v>
      </c>
      <c r="AK5305">
        <v>-1.2743174741843299</v>
      </c>
    </row>
    <row r="5306" spans="1:37" x14ac:dyDescent="0.2">
      <c r="A5306" t="s">
        <v>17530</v>
      </c>
      <c r="B5306">
        <v>29481085</v>
      </c>
      <c r="C5306">
        <v>29481262</v>
      </c>
      <c r="D5306">
        <v>178</v>
      </c>
      <c r="E5306" t="s">
        <v>18048</v>
      </c>
      <c r="F5306">
        <v>22</v>
      </c>
      <c r="G5306" t="s">
        <v>18049</v>
      </c>
      <c r="H5306" t="s">
        <v>30987</v>
      </c>
      <c r="I5306">
        <v>22</v>
      </c>
      <c r="J5306">
        <v>29480218</v>
      </c>
      <c r="K5306">
        <v>29491390</v>
      </c>
      <c r="L5306">
        <v>11173</v>
      </c>
      <c r="M5306">
        <v>1</v>
      </c>
      <c r="N5306">
        <v>4744</v>
      </c>
      <c r="O5306" t="s">
        <v>18045</v>
      </c>
      <c r="P5306">
        <v>867</v>
      </c>
      <c r="Q5306" t="s">
        <v>18046</v>
      </c>
      <c r="R5306" t="s">
        <v>18047</v>
      </c>
      <c r="S5306" t="s">
        <v>34691</v>
      </c>
      <c r="T5306">
        <v>0.48557390080965201</v>
      </c>
      <c r="U5306">
        <v>0.78288571403930396</v>
      </c>
      <c r="V5306">
        <v>-0.72113730033317303</v>
      </c>
      <c r="W5306">
        <v>5.5177447175759703E-2</v>
      </c>
      <c r="X5306">
        <v>0.704072456322962</v>
      </c>
      <c r="Y5306">
        <v>-1.97551261729269</v>
      </c>
      <c r="Z5306">
        <v>0.16239889147988401</v>
      </c>
      <c r="AA5306">
        <v>0.72610664078822296</v>
      </c>
      <c r="AB5306">
        <v>-1.1852550147054901</v>
      </c>
      <c r="AC5306">
        <v>8.8651403223750907E-3</v>
      </c>
      <c r="AD5306">
        <v>0.57684129297949804</v>
      </c>
      <c r="AE5306">
        <v>-2.3797107503771899</v>
      </c>
      <c r="AF5306">
        <v>0.98993024164599996</v>
      </c>
      <c r="AG5306">
        <v>1</v>
      </c>
      <c r="AH5306">
        <v>-0.100633187883513</v>
      </c>
      <c r="AI5306">
        <v>0.193573041322564</v>
      </c>
      <c r="AJ5306">
        <v>0.78121606160956403</v>
      </c>
      <c r="AK5306">
        <v>-1.25393976915452</v>
      </c>
    </row>
    <row r="5307" spans="1:37" x14ac:dyDescent="0.2">
      <c r="A5307" t="s">
        <v>17530</v>
      </c>
      <c r="B5307">
        <v>29527876</v>
      </c>
      <c r="C5307">
        <v>29528021</v>
      </c>
      <c r="D5307">
        <v>146</v>
      </c>
      <c r="E5307" t="s">
        <v>18050</v>
      </c>
      <c r="F5307">
        <v>2</v>
      </c>
      <c r="G5307" t="s">
        <v>18051</v>
      </c>
      <c r="H5307" t="s">
        <v>34692</v>
      </c>
      <c r="I5307">
        <v>22</v>
      </c>
      <c r="J5307">
        <v>29519006</v>
      </c>
      <c r="K5307">
        <v>29536738</v>
      </c>
      <c r="L5307">
        <v>17733</v>
      </c>
      <c r="M5307">
        <v>2</v>
      </c>
      <c r="N5307">
        <v>8563</v>
      </c>
      <c r="O5307" t="s">
        <v>18052</v>
      </c>
      <c r="P5307">
        <v>8717</v>
      </c>
      <c r="Q5307" t="s">
        <v>18053</v>
      </c>
      <c r="R5307" t="s">
        <v>18054</v>
      </c>
      <c r="S5307" t="s">
        <v>34693</v>
      </c>
      <c r="T5307">
        <v>0.152084254673993</v>
      </c>
      <c r="U5307">
        <v>0.603102917160658</v>
      </c>
      <c r="V5307">
        <v>24.528197869776601</v>
      </c>
      <c r="W5307">
        <v>0.38920677604595899</v>
      </c>
      <c r="X5307">
        <v>0.704072456322962</v>
      </c>
      <c r="Y5307">
        <v>-22.073764465165802</v>
      </c>
      <c r="Z5307">
        <v>0.306975110376564</v>
      </c>
      <c r="AA5307">
        <v>0.72610664078822296</v>
      </c>
      <c r="AB5307">
        <v>23.564723802448398</v>
      </c>
      <c r="AC5307">
        <v>0.75388744886274095</v>
      </c>
      <c r="AD5307">
        <v>0.87989882095915395</v>
      </c>
      <c r="AE5307">
        <v>1.1886936569717901</v>
      </c>
      <c r="AF5307">
        <v>4.6407610929182198E-2</v>
      </c>
      <c r="AG5307">
        <v>0.476038960109122</v>
      </c>
      <c r="AH5307">
        <v>24.528197869776601</v>
      </c>
      <c r="AI5307">
        <v>0.35038410267202102</v>
      </c>
      <c r="AJ5307">
        <v>0.78121606160956403</v>
      </c>
      <c r="AK5307">
        <v>-23.4578086074761</v>
      </c>
    </row>
    <row r="5308" spans="1:37" x14ac:dyDescent="0.2">
      <c r="A5308" t="s">
        <v>17530</v>
      </c>
      <c r="B5308">
        <v>29528021</v>
      </c>
      <c r="C5308">
        <v>29528166</v>
      </c>
      <c r="D5308">
        <v>146</v>
      </c>
      <c r="E5308" t="s">
        <v>18055</v>
      </c>
      <c r="F5308">
        <v>3</v>
      </c>
      <c r="G5308" t="s">
        <v>18056</v>
      </c>
      <c r="H5308" t="s">
        <v>31003</v>
      </c>
      <c r="I5308">
        <v>22</v>
      </c>
      <c r="J5308">
        <v>29519006</v>
      </c>
      <c r="K5308">
        <v>29536738</v>
      </c>
      <c r="L5308">
        <v>17733</v>
      </c>
      <c r="M5308">
        <v>2</v>
      </c>
      <c r="N5308">
        <v>8563</v>
      </c>
      <c r="O5308" t="s">
        <v>18052</v>
      </c>
      <c r="P5308">
        <v>8572</v>
      </c>
      <c r="Q5308" t="s">
        <v>18053</v>
      </c>
      <c r="R5308" t="s">
        <v>18054</v>
      </c>
      <c r="S5308" t="s">
        <v>34693</v>
      </c>
      <c r="T5308">
        <v>0.152084254673993</v>
      </c>
      <c r="U5308">
        <v>0.603102917160658</v>
      </c>
      <c r="V5308">
        <v>24.528197869776601</v>
      </c>
      <c r="W5308">
        <v>0.38920677604595899</v>
      </c>
      <c r="X5308">
        <v>0.704072456322962</v>
      </c>
      <c r="Y5308">
        <v>-22.073764465165802</v>
      </c>
      <c r="Z5308">
        <v>0.306975110376564</v>
      </c>
      <c r="AA5308">
        <v>0.72610664078822296</v>
      </c>
      <c r="AB5308">
        <v>23.564723802448398</v>
      </c>
      <c r="AC5308">
        <v>0.75388744886274095</v>
      </c>
      <c r="AD5308">
        <v>0.87989882095915395</v>
      </c>
      <c r="AE5308">
        <v>1.1886936569717901</v>
      </c>
      <c r="AF5308">
        <v>4.6407610929182198E-2</v>
      </c>
      <c r="AG5308">
        <v>0.476038960109122</v>
      </c>
      <c r="AH5308">
        <v>24.528197869776601</v>
      </c>
      <c r="AI5308">
        <v>0.35038410267202102</v>
      </c>
      <c r="AJ5308">
        <v>0.78121606160956403</v>
      </c>
      <c r="AK5308">
        <v>-23.4578086074761</v>
      </c>
    </row>
    <row r="5309" spans="1:37" x14ac:dyDescent="0.2">
      <c r="A5309" t="s">
        <v>17530</v>
      </c>
      <c r="B5309">
        <v>29528319</v>
      </c>
      <c r="C5309">
        <v>29528473</v>
      </c>
      <c r="D5309">
        <v>155</v>
      </c>
      <c r="E5309" t="s">
        <v>18057</v>
      </c>
      <c r="F5309">
        <v>5</v>
      </c>
      <c r="G5309" t="s">
        <v>18058</v>
      </c>
      <c r="H5309" t="s">
        <v>31003</v>
      </c>
      <c r="I5309">
        <v>22</v>
      </c>
      <c r="J5309">
        <v>29519006</v>
      </c>
      <c r="K5309">
        <v>29536738</v>
      </c>
      <c r="L5309">
        <v>17733</v>
      </c>
      <c r="M5309">
        <v>2</v>
      </c>
      <c r="N5309">
        <v>8563</v>
      </c>
      <c r="O5309" t="s">
        <v>18052</v>
      </c>
      <c r="P5309">
        <v>8265</v>
      </c>
      <c r="Q5309" t="s">
        <v>18053</v>
      </c>
      <c r="R5309" t="s">
        <v>18054</v>
      </c>
      <c r="S5309" t="s">
        <v>34693</v>
      </c>
      <c r="T5309">
        <v>0.152084254673993</v>
      </c>
      <c r="U5309">
        <v>0.603102917160658</v>
      </c>
      <c r="V5309">
        <v>24.528197869776601</v>
      </c>
      <c r="W5309">
        <v>0.38920677604595899</v>
      </c>
      <c r="X5309">
        <v>0.704072456322962</v>
      </c>
      <c r="Y5309">
        <v>-22.073764465165802</v>
      </c>
      <c r="Z5309">
        <v>0.306975110376564</v>
      </c>
      <c r="AA5309">
        <v>0.72610664078822296</v>
      </c>
      <c r="AB5309">
        <v>23.564723802448398</v>
      </c>
      <c r="AC5309">
        <v>0.75388744886274095</v>
      </c>
      <c r="AD5309">
        <v>0.87989882095915395</v>
      </c>
      <c r="AE5309">
        <v>1.1886936569717901</v>
      </c>
      <c r="AF5309">
        <v>4.6407610929182198E-2</v>
      </c>
      <c r="AG5309">
        <v>0.476038960109122</v>
      </c>
      <c r="AH5309">
        <v>24.528197869776601</v>
      </c>
      <c r="AI5309">
        <v>0.35038410267202102</v>
      </c>
      <c r="AJ5309">
        <v>0.78121606160956403</v>
      </c>
      <c r="AK5309">
        <v>-23.4578086074761</v>
      </c>
    </row>
    <row r="5310" spans="1:37" x14ac:dyDescent="0.2">
      <c r="A5310" t="s">
        <v>17530</v>
      </c>
      <c r="B5310">
        <v>30422563</v>
      </c>
      <c r="C5310">
        <v>30422714</v>
      </c>
      <c r="D5310">
        <v>152</v>
      </c>
      <c r="E5310" t="s">
        <v>18059</v>
      </c>
      <c r="F5310">
        <v>4</v>
      </c>
      <c r="G5310" t="s">
        <v>18060</v>
      </c>
      <c r="H5310" t="s">
        <v>30987</v>
      </c>
      <c r="I5310">
        <v>22</v>
      </c>
      <c r="J5310">
        <v>30385907</v>
      </c>
      <c r="K5310">
        <v>30421771</v>
      </c>
      <c r="L5310">
        <v>35865</v>
      </c>
      <c r="M5310">
        <v>2</v>
      </c>
      <c r="N5310">
        <v>200312</v>
      </c>
      <c r="O5310" t="s">
        <v>18061</v>
      </c>
      <c r="P5310">
        <v>-792</v>
      </c>
      <c r="Q5310" t="s">
        <v>18062</v>
      </c>
      <c r="R5310" t="s">
        <v>18063</v>
      </c>
      <c r="S5310" t="s">
        <v>34694</v>
      </c>
      <c r="T5310" t="s">
        <v>40</v>
      </c>
      <c r="U5310" t="s">
        <v>40</v>
      </c>
      <c r="V5310">
        <v>0</v>
      </c>
      <c r="W5310">
        <v>0.123414495547065</v>
      </c>
      <c r="X5310">
        <v>0.704072456322962</v>
      </c>
      <c r="Y5310">
        <v>23.948610151465498</v>
      </c>
      <c r="Z5310">
        <v>0.48464167878831399</v>
      </c>
      <c r="AA5310">
        <v>0.84435025072159198</v>
      </c>
      <c r="AB5310">
        <v>21.491160119691799</v>
      </c>
      <c r="AC5310">
        <v>0.27780950890804001</v>
      </c>
      <c r="AD5310">
        <v>0.68253123924728298</v>
      </c>
      <c r="AE5310">
        <v>22.9486102405751</v>
      </c>
      <c r="AF5310">
        <v>0.501741946288212</v>
      </c>
      <c r="AG5310">
        <v>0.80674443595273604</v>
      </c>
      <c r="AH5310">
        <v>-21.454634256216199</v>
      </c>
      <c r="AI5310">
        <v>3.6185182304427702E-2</v>
      </c>
      <c r="AJ5310">
        <v>0.78121606160956403</v>
      </c>
      <c r="AK5310">
        <v>23.948610151465498</v>
      </c>
    </row>
    <row r="5311" spans="1:37" x14ac:dyDescent="0.2">
      <c r="A5311" t="s">
        <v>17530</v>
      </c>
      <c r="B5311">
        <v>31631030</v>
      </c>
      <c r="C5311">
        <v>31631181</v>
      </c>
      <c r="D5311">
        <v>152</v>
      </c>
      <c r="E5311" t="s">
        <v>18064</v>
      </c>
      <c r="F5311">
        <v>4</v>
      </c>
      <c r="G5311" t="s">
        <v>18065</v>
      </c>
      <c r="H5311" t="s">
        <v>30987</v>
      </c>
      <c r="I5311">
        <v>22</v>
      </c>
      <c r="J5311">
        <v>31618559</v>
      </c>
      <c r="K5311">
        <v>31630862</v>
      </c>
      <c r="L5311">
        <v>12304</v>
      </c>
      <c r="M5311">
        <v>2</v>
      </c>
      <c r="N5311">
        <v>23761</v>
      </c>
      <c r="O5311" t="s">
        <v>18066</v>
      </c>
      <c r="P5311">
        <v>-168</v>
      </c>
      <c r="Q5311" t="s">
        <v>18067</v>
      </c>
      <c r="R5311" t="s">
        <v>18068</v>
      </c>
      <c r="S5311" t="s">
        <v>34695</v>
      </c>
      <c r="T5311">
        <v>0.60318812523568999</v>
      </c>
      <c r="U5311">
        <v>0.82125442047224695</v>
      </c>
      <c r="V5311">
        <v>-2.2062784254483701</v>
      </c>
      <c r="W5311">
        <v>0.113079289867903</v>
      </c>
      <c r="X5311">
        <v>0.704072456322962</v>
      </c>
      <c r="Y5311">
        <v>-23.109261053357901</v>
      </c>
      <c r="Z5311">
        <v>0.53052895265546796</v>
      </c>
      <c r="AA5311">
        <v>0.84521697243271998</v>
      </c>
      <c r="AB5311">
        <v>-0.97876468130637295</v>
      </c>
      <c r="AC5311">
        <v>0.122775156056933</v>
      </c>
      <c r="AD5311">
        <v>0.68253123924728298</v>
      </c>
      <c r="AE5311">
        <v>-1.43733036202196</v>
      </c>
      <c r="AF5311">
        <v>0.71688106396828499</v>
      </c>
      <c r="AG5311">
        <v>0.85584456000972498</v>
      </c>
      <c r="AH5311">
        <v>-2.0724068356938901</v>
      </c>
      <c r="AI5311">
        <v>0.17351581260912399</v>
      </c>
      <c r="AJ5311">
        <v>0.78121606160956403</v>
      </c>
      <c r="AK5311">
        <v>-22.927624560959199</v>
      </c>
    </row>
    <row r="5312" spans="1:37" x14ac:dyDescent="0.2">
      <c r="A5312" t="s">
        <v>17530</v>
      </c>
      <c r="B5312">
        <v>32543587</v>
      </c>
      <c r="C5312">
        <v>32543738</v>
      </c>
      <c r="D5312">
        <v>152</v>
      </c>
      <c r="E5312" t="s">
        <v>18069</v>
      </c>
      <c r="F5312">
        <v>4</v>
      </c>
      <c r="G5312" t="s">
        <v>18070</v>
      </c>
      <c r="H5312" t="s">
        <v>30999</v>
      </c>
      <c r="I5312">
        <v>22</v>
      </c>
      <c r="J5312">
        <v>32527672</v>
      </c>
      <c r="K5312">
        <v>32541716</v>
      </c>
      <c r="L5312">
        <v>14045</v>
      </c>
      <c r="M5312">
        <v>2</v>
      </c>
      <c r="N5312">
        <v>8224</v>
      </c>
      <c r="O5312" t="s">
        <v>18071</v>
      </c>
      <c r="P5312">
        <v>-1871</v>
      </c>
      <c r="Q5312" t="s">
        <v>18072</v>
      </c>
      <c r="R5312" t="s">
        <v>18073</v>
      </c>
      <c r="S5312" t="s">
        <v>34696</v>
      </c>
      <c r="T5312">
        <v>0.97213403838398904</v>
      </c>
      <c r="U5312">
        <v>1</v>
      </c>
      <c r="V5312">
        <v>0.74797014369687598</v>
      </c>
      <c r="W5312">
        <v>0.89107655920673101</v>
      </c>
      <c r="X5312">
        <v>0.95159051474143896</v>
      </c>
      <c r="Y5312">
        <v>0.95321520964273598</v>
      </c>
      <c r="Z5312">
        <v>0.93459220503170903</v>
      </c>
      <c r="AA5312">
        <v>0.99919698600769702</v>
      </c>
      <c r="AB5312">
        <v>0.83839934201981003</v>
      </c>
      <c r="AC5312">
        <v>0.85817338719172098</v>
      </c>
      <c r="AD5312">
        <v>0.94068432309766403</v>
      </c>
      <c r="AE5312">
        <v>1.00711853796176</v>
      </c>
      <c r="AF5312">
        <v>1</v>
      </c>
      <c r="AG5312">
        <v>1</v>
      </c>
      <c r="AH5312">
        <v>0.23331817751866701</v>
      </c>
      <c r="AI5312">
        <v>0.95029317176085903</v>
      </c>
      <c r="AJ5312">
        <v>0.98621344597861504</v>
      </c>
      <c r="AK5312">
        <v>0.377708061581981</v>
      </c>
    </row>
    <row r="5313" spans="1:37" x14ac:dyDescent="0.2">
      <c r="A5313" t="s">
        <v>17530</v>
      </c>
      <c r="B5313">
        <v>33316197</v>
      </c>
      <c r="C5313">
        <v>33316401</v>
      </c>
      <c r="D5313">
        <v>205</v>
      </c>
      <c r="E5313" t="s">
        <v>18074</v>
      </c>
      <c r="F5313">
        <v>6</v>
      </c>
      <c r="G5313" t="s">
        <v>18075</v>
      </c>
      <c r="H5313" t="s">
        <v>31003</v>
      </c>
      <c r="I5313">
        <v>22</v>
      </c>
      <c r="J5313">
        <v>33166387</v>
      </c>
      <c r="K5313">
        <v>33221751</v>
      </c>
      <c r="L5313">
        <v>55365</v>
      </c>
      <c r="M5313">
        <v>2</v>
      </c>
      <c r="N5313">
        <v>9215</v>
      </c>
      <c r="O5313" t="s">
        <v>18076</v>
      </c>
      <c r="P5313">
        <v>-94446</v>
      </c>
      <c r="Q5313" t="s">
        <v>18077</v>
      </c>
      <c r="R5313" t="s">
        <v>18078</v>
      </c>
      <c r="S5313" t="s">
        <v>34697</v>
      </c>
      <c r="T5313">
        <v>0.97213403838398904</v>
      </c>
      <c r="U5313">
        <v>1</v>
      </c>
      <c r="V5313">
        <v>1.3055773958121399</v>
      </c>
      <c r="W5313">
        <v>0.38920677604595899</v>
      </c>
      <c r="X5313">
        <v>0.704072456322962</v>
      </c>
      <c r="Y5313">
        <v>-23.883843712663499</v>
      </c>
      <c r="Z5313">
        <v>0.69013698642955401</v>
      </c>
      <c r="AA5313">
        <v>0.84521697243271998</v>
      </c>
      <c r="AB5313">
        <v>0.342103348829493</v>
      </c>
      <c r="AC5313">
        <v>0.71753805159658501</v>
      </c>
      <c r="AD5313">
        <v>0.87989882095915395</v>
      </c>
      <c r="AE5313">
        <v>-1.9595534752938499</v>
      </c>
      <c r="AF5313">
        <v>0.61410715005536498</v>
      </c>
      <c r="AG5313">
        <v>0.80674443595273604</v>
      </c>
      <c r="AH5313">
        <v>2.23518788667177</v>
      </c>
      <c r="AI5313">
        <v>0.35038410267202102</v>
      </c>
      <c r="AJ5313">
        <v>0.78121606160956403</v>
      </c>
      <c r="AK5313">
        <v>-23.525834617611402</v>
      </c>
    </row>
    <row r="5314" spans="1:37" x14ac:dyDescent="0.2">
      <c r="A5314" t="s">
        <v>17530</v>
      </c>
      <c r="B5314">
        <v>33316527</v>
      </c>
      <c r="C5314">
        <v>33316825</v>
      </c>
      <c r="D5314">
        <v>299</v>
      </c>
      <c r="E5314" t="s">
        <v>18079</v>
      </c>
      <c r="F5314">
        <v>3</v>
      </c>
      <c r="G5314" t="s">
        <v>18080</v>
      </c>
      <c r="H5314" t="s">
        <v>34698</v>
      </c>
      <c r="I5314">
        <v>22</v>
      </c>
      <c r="J5314">
        <v>33166387</v>
      </c>
      <c r="K5314">
        <v>33221751</v>
      </c>
      <c r="L5314">
        <v>55365</v>
      </c>
      <c r="M5314">
        <v>2</v>
      </c>
      <c r="N5314">
        <v>9215</v>
      </c>
      <c r="O5314" t="s">
        <v>18076</v>
      </c>
      <c r="P5314">
        <v>-94776</v>
      </c>
      <c r="Q5314" t="s">
        <v>18077</v>
      </c>
      <c r="R5314" t="s">
        <v>18078</v>
      </c>
      <c r="S5314" t="s">
        <v>34697</v>
      </c>
      <c r="T5314">
        <v>0.97213403838398904</v>
      </c>
      <c r="U5314">
        <v>1</v>
      </c>
      <c r="V5314">
        <v>1.3055773958121399</v>
      </c>
      <c r="W5314">
        <v>0.38920677604595899</v>
      </c>
      <c r="X5314">
        <v>0.704072456322962</v>
      </c>
      <c r="Y5314">
        <v>-23.883843712663499</v>
      </c>
      <c r="Z5314">
        <v>0.69013698642955401</v>
      </c>
      <c r="AA5314">
        <v>0.84521697243271998</v>
      </c>
      <c r="AB5314">
        <v>0.342103348829493</v>
      </c>
      <c r="AC5314">
        <v>0.71753805159658501</v>
      </c>
      <c r="AD5314">
        <v>0.87989882095915395</v>
      </c>
      <c r="AE5314">
        <v>-1.9595534752938499</v>
      </c>
      <c r="AF5314">
        <v>0.61410715005536498</v>
      </c>
      <c r="AG5314">
        <v>0.80674443595273604</v>
      </c>
      <c r="AH5314">
        <v>2.23518788667177</v>
      </c>
      <c r="AI5314">
        <v>0.35038410267202102</v>
      </c>
      <c r="AJ5314">
        <v>0.78121606160956403</v>
      </c>
      <c r="AK5314">
        <v>-23.525834617611402</v>
      </c>
    </row>
    <row r="5315" spans="1:37" x14ac:dyDescent="0.2">
      <c r="A5315" t="s">
        <v>17530</v>
      </c>
      <c r="B5315">
        <v>34533036</v>
      </c>
      <c r="C5315">
        <v>34533308</v>
      </c>
      <c r="D5315">
        <v>273</v>
      </c>
      <c r="E5315" t="s">
        <v>18081</v>
      </c>
      <c r="F5315">
        <v>2</v>
      </c>
      <c r="G5315" t="s">
        <v>18082</v>
      </c>
      <c r="H5315" t="s">
        <v>31000</v>
      </c>
      <c r="I5315">
        <v>22</v>
      </c>
      <c r="J5315">
        <v>34191194</v>
      </c>
      <c r="K5315">
        <v>34210564</v>
      </c>
      <c r="L5315">
        <v>19371</v>
      </c>
      <c r="M5315">
        <v>2</v>
      </c>
      <c r="N5315">
        <v>105373009</v>
      </c>
      <c r="O5315" t="s">
        <v>18083</v>
      </c>
      <c r="P5315">
        <v>-322472</v>
      </c>
      <c r="Q5315" t="s">
        <v>40</v>
      </c>
      <c r="R5315" t="s">
        <v>18084</v>
      </c>
      <c r="S5315" t="s">
        <v>34699</v>
      </c>
      <c r="T5315">
        <v>0.97213403838398904</v>
      </c>
      <c r="U5315">
        <v>1</v>
      </c>
      <c r="V5315">
        <v>2.95715973170284</v>
      </c>
      <c r="W5315">
        <v>0.73420570613580904</v>
      </c>
      <c r="X5315">
        <v>0.95159051474143896</v>
      </c>
      <c r="Y5315">
        <v>0.55490134613422104</v>
      </c>
      <c r="Z5315">
        <v>0.93459220503170903</v>
      </c>
      <c r="AA5315">
        <v>0.99919698600769702</v>
      </c>
      <c r="AB5315">
        <v>3.2432285483363299</v>
      </c>
      <c r="AC5315">
        <v>0.32081866871113202</v>
      </c>
      <c r="AD5315">
        <v>0.68773325147593101</v>
      </c>
      <c r="AE5315">
        <v>-0.44509858457429702</v>
      </c>
      <c r="AF5315">
        <v>1</v>
      </c>
      <c r="AG5315">
        <v>1</v>
      </c>
      <c r="AH5315">
        <v>0.40271511803155602</v>
      </c>
      <c r="AI5315">
        <v>0.91725052871964496</v>
      </c>
      <c r="AJ5315">
        <v>0.98621344597861504</v>
      </c>
      <c r="AK5315">
        <v>1.4236567287653501</v>
      </c>
    </row>
    <row r="5316" spans="1:37" x14ac:dyDescent="0.2">
      <c r="A5316" t="s">
        <v>17530</v>
      </c>
      <c r="B5316">
        <v>35112619</v>
      </c>
      <c r="C5316">
        <v>35112805</v>
      </c>
      <c r="D5316">
        <v>187</v>
      </c>
      <c r="E5316" t="s">
        <v>18085</v>
      </c>
      <c r="F5316">
        <v>5</v>
      </c>
      <c r="G5316" t="s">
        <v>18086</v>
      </c>
      <c r="H5316" t="s">
        <v>31000</v>
      </c>
      <c r="I5316">
        <v>22</v>
      </c>
      <c r="J5316">
        <v>35066158</v>
      </c>
      <c r="K5316">
        <v>35087387</v>
      </c>
      <c r="L5316">
        <v>21230</v>
      </c>
      <c r="M5316">
        <v>1</v>
      </c>
      <c r="N5316">
        <v>91464</v>
      </c>
      <c r="O5316" t="s">
        <v>18087</v>
      </c>
      <c r="P5316">
        <v>46461</v>
      </c>
      <c r="Q5316" t="s">
        <v>18088</v>
      </c>
      <c r="R5316" t="s">
        <v>18089</v>
      </c>
      <c r="S5316" t="s">
        <v>34700</v>
      </c>
      <c r="T5316">
        <v>0.506551998792793</v>
      </c>
      <c r="U5316">
        <v>0.78288571403930396</v>
      </c>
      <c r="V5316">
        <v>4.9486494222751096</v>
      </c>
      <c r="W5316">
        <v>0.49709177864118298</v>
      </c>
      <c r="X5316">
        <v>0.78363289935355196</v>
      </c>
      <c r="Y5316">
        <v>-0.14068772012801101</v>
      </c>
      <c r="Z5316">
        <v>0.43777911271820902</v>
      </c>
      <c r="AA5316">
        <v>0.84435025072159198</v>
      </c>
      <c r="AB5316">
        <v>4.5257525478475298</v>
      </c>
      <c r="AC5316">
        <v>0.44346611787992302</v>
      </c>
      <c r="AD5316">
        <v>0.82872126865393902</v>
      </c>
      <c r="AE5316">
        <v>-0.90611107542541303</v>
      </c>
      <c r="AF5316">
        <v>0.70676954854459395</v>
      </c>
      <c r="AG5316">
        <v>0.85225920482806805</v>
      </c>
      <c r="AH5316">
        <v>2.0334046246658701</v>
      </c>
      <c r="AI5316">
        <v>0.64674041799899995</v>
      </c>
      <c r="AJ5316">
        <v>0.82002337464554198</v>
      </c>
      <c r="AK5316">
        <v>0.54880741285157297</v>
      </c>
    </row>
    <row r="5317" spans="1:37" x14ac:dyDescent="0.2">
      <c r="A5317" t="s">
        <v>17530</v>
      </c>
      <c r="B5317">
        <v>35424182</v>
      </c>
      <c r="C5317">
        <v>35424362</v>
      </c>
      <c r="D5317">
        <v>181</v>
      </c>
      <c r="E5317" t="s">
        <v>18090</v>
      </c>
      <c r="F5317">
        <v>14</v>
      </c>
      <c r="G5317" t="s">
        <v>18091</v>
      </c>
      <c r="H5317" t="s">
        <v>31003</v>
      </c>
      <c r="I5317">
        <v>22</v>
      </c>
      <c r="J5317">
        <v>35411439</v>
      </c>
      <c r="K5317">
        <v>35416672</v>
      </c>
      <c r="L5317">
        <v>5234</v>
      </c>
      <c r="M5317">
        <v>1</v>
      </c>
      <c r="N5317">
        <v>4174</v>
      </c>
      <c r="O5317" t="s">
        <v>18092</v>
      </c>
      <c r="P5317">
        <v>12743</v>
      </c>
      <c r="Q5317" t="s">
        <v>18093</v>
      </c>
      <c r="R5317" t="s">
        <v>18094</v>
      </c>
      <c r="S5317" t="s">
        <v>34701</v>
      </c>
      <c r="T5317">
        <v>0.97213403838398904</v>
      </c>
      <c r="U5317">
        <v>1</v>
      </c>
      <c r="V5317">
        <v>4.5020724707472199</v>
      </c>
      <c r="W5317">
        <v>0.38920677604595899</v>
      </c>
      <c r="X5317">
        <v>0.704072456322962</v>
      </c>
      <c r="Y5317">
        <v>-24.381012754788902</v>
      </c>
      <c r="Z5317">
        <v>0.93459220503170903</v>
      </c>
      <c r="AA5317">
        <v>0.99919698600769702</v>
      </c>
      <c r="AB5317">
        <v>4.3241110170364996</v>
      </c>
      <c r="AC5317">
        <v>0.92091778829119397</v>
      </c>
      <c r="AD5317">
        <v>0.94068432309766403</v>
      </c>
      <c r="AE5317">
        <v>-1.10135651486468</v>
      </c>
      <c r="AF5317">
        <v>0.98343762640780896</v>
      </c>
      <c r="AG5317">
        <v>1</v>
      </c>
      <c r="AH5317">
        <v>1.37699094140847</v>
      </c>
      <c r="AI5317">
        <v>0.24456414000292601</v>
      </c>
      <c r="AJ5317">
        <v>0.78121606160956403</v>
      </c>
      <c r="AK5317">
        <v>-24.336040851154799</v>
      </c>
    </row>
    <row r="5318" spans="1:37" x14ac:dyDescent="0.2">
      <c r="A5318" t="s">
        <v>17530</v>
      </c>
      <c r="B5318">
        <v>35784262</v>
      </c>
      <c r="C5318">
        <v>35784408</v>
      </c>
      <c r="D5318">
        <v>147</v>
      </c>
      <c r="E5318" t="s">
        <v>18095</v>
      </c>
      <c r="F5318">
        <v>2</v>
      </c>
      <c r="G5318" t="s">
        <v>18096</v>
      </c>
      <c r="H5318" t="s">
        <v>34702</v>
      </c>
      <c r="I5318">
        <v>22</v>
      </c>
      <c r="J5318">
        <v>35744164</v>
      </c>
      <c r="K5318">
        <v>35778032</v>
      </c>
      <c r="L5318">
        <v>33869</v>
      </c>
      <c r="M5318">
        <v>2</v>
      </c>
      <c r="N5318">
        <v>23543</v>
      </c>
      <c r="O5318" t="s">
        <v>18097</v>
      </c>
      <c r="P5318">
        <v>-6230</v>
      </c>
      <c r="Q5318" t="s">
        <v>18098</v>
      </c>
      <c r="R5318" t="s">
        <v>18099</v>
      </c>
      <c r="S5318" t="s">
        <v>34703</v>
      </c>
      <c r="T5318">
        <v>0.19891613607636499</v>
      </c>
      <c r="U5318">
        <v>0.603102917160658</v>
      </c>
      <c r="V5318">
        <v>-1.44257955010558</v>
      </c>
      <c r="W5318">
        <v>0.52938914056192898</v>
      </c>
      <c r="X5318">
        <v>0.81997475101605799</v>
      </c>
      <c r="Y5318">
        <v>0.617016448528519</v>
      </c>
      <c r="Z5318">
        <v>9.2581233906892102E-2</v>
      </c>
      <c r="AA5318">
        <v>0.72610664078822296</v>
      </c>
      <c r="AB5318">
        <v>-1.81071555453521</v>
      </c>
      <c r="AC5318">
        <v>0.87415694492277796</v>
      </c>
      <c r="AD5318">
        <v>0.94068432309766403</v>
      </c>
      <c r="AE5318">
        <v>-0.36455052269004201</v>
      </c>
      <c r="AF5318">
        <v>0.39902384492512899</v>
      </c>
      <c r="AG5318">
        <v>0.80674443595273604</v>
      </c>
      <c r="AH5318">
        <v>-0.75051821520283502</v>
      </c>
      <c r="AI5318">
        <v>0.29847433952700497</v>
      </c>
      <c r="AJ5318">
        <v>0.78121606160956403</v>
      </c>
      <c r="AK5318">
        <v>1.4624573986084299</v>
      </c>
    </row>
    <row r="5319" spans="1:37" x14ac:dyDescent="0.2">
      <c r="A5319" t="s">
        <v>17530</v>
      </c>
      <c r="B5319">
        <v>35784408</v>
      </c>
      <c r="C5319">
        <v>35784554</v>
      </c>
      <c r="D5319">
        <v>147</v>
      </c>
      <c r="E5319" t="s">
        <v>18100</v>
      </c>
      <c r="F5319">
        <v>3</v>
      </c>
      <c r="G5319" t="s">
        <v>18101</v>
      </c>
      <c r="H5319" t="s">
        <v>34702</v>
      </c>
      <c r="I5319">
        <v>22</v>
      </c>
      <c r="J5319">
        <v>35744164</v>
      </c>
      <c r="K5319">
        <v>35778032</v>
      </c>
      <c r="L5319">
        <v>33869</v>
      </c>
      <c r="M5319">
        <v>2</v>
      </c>
      <c r="N5319">
        <v>23543</v>
      </c>
      <c r="O5319" t="s">
        <v>18097</v>
      </c>
      <c r="P5319">
        <v>-6376</v>
      </c>
      <c r="Q5319" t="s">
        <v>18098</v>
      </c>
      <c r="R5319" t="s">
        <v>18099</v>
      </c>
      <c r="S5319" t="s">
        <v>34703</v>
      </c>
      <c r="T5319">
        <v>0.323300140219206</v>
      </c>
      <c r="U5319">
        <v>0.603102917160658</v>
      </c>
      <c r="V5319">
        <v>-1.48700887196736</v>
      </c>
      <c r="W5319">
        <v>0.90129300205075202</v>
      </c>
      <c r="X5319">
        <v>0.95159051474143896</v>
      </c>
      <c r="Y5319">
        <v>-5.49766449140838E-2</v>
      </c>
      <c r="Z5319">
        <v>8.5374905317322697E-2</v>
      </c>
      <c r="AA5319">
        <v>0.72610664078822296</v>
      </c>
      <c r="AB5319">
        <v>-2.4504826109811999</v>
      </c>
      <c r="AC5319">
        <v>0.59090205226999604</v>
      </c>
      <c r="AD5319">
        <v>0.87989882095915395</v>
      </c>
      <c r="AE5319">
        <v>-1.05497642451907</v>
      </c>
      <c r="AF5319">
        <v>0.71688106396828499</v>
      </c>
      <c r="AG5319">
        <v>0.85584456000972498</v>
      </c>
      <c r="AH5319">
        <v>-0.55739833065439603</v>
      </c>
      <c r="AI5319">
        <v>0.43521265639500101</v>
      </c>
      <c r="AJ5319">
        <v>0.78121606160956403</v>
      </c>
      <c r="AK5319">
        <v>0.81377864654963705</v>
      </c>
    </row>
    <row r="5320" spans="1:37" x14ac:dyDescent="0.2">
      <c r="A5320" t="s">
        <v>17530</v>
      </c>
      <c r="B5320">
        <v>36117464</v>
      </c>
      <c r="C5320">
        <v>36117606</v>
      </c>
      <c r="D5320">
        <v>143</v>
      </c>
      <c r="E5320" t="s">
        <v>18102</v>
      </c>
      <c r="F5320">
        <v>1</v>
      </c>
      <c r="G5320" t="s">
        <v>18103</v>
      </c>
      <c r="H5320" t="s">
        <v>31000</v>
      </c>
      <c r="I5320">
        <v>22</v>
      </c>
      <c r="J5320">
        <v>36145507</v>
      </c>
      <c r="K5320">
        <v>36156885</v>
      </c>
      <c r="L5320">
        <v>11379</v>
      </c>
      <c r="M5320">
        <v>2</v>
      </c>
      <c r="N5320">
        <v>80833</v>
      </c>
      <c r="O5320" t="s">
        <v>18104</v>
      </c>
      <c r="P5320">
        <v>39279</v>
      </c>
      <c r="Q5320" t="s">
        <v>18105</v>
      </c>
      <c r="R5320" t="s">
        <v>18106</v>
      </c>
      <c r="S5320" t="s">
        <v>34704</v>
      </c>
      <c r="T5320">
        <v>0.323300140219206</v>
      </c>
      <c r="U5320">
        <v>0.603102917160658</v>
      </c>
      <c r="V5320">
        <v>-1.8654599001924099</v>
      </c>
      <c r="W5320">
        <v>6.2825850358688304E-2</v>
      </c>
      <c r="X5320">
        <v>0.704072456322962</v>
      </c>
      <c r="Y5320">
        <v>-25.691020732132401</v>
      </c>
      <c r="Z5320">
        <v>8.5374905317322697E-2</v>
      </c>
      <c r="AA5320">
        <v>0.72610664078822296</v>
      </c>
      <c r="AB5320">
        <v>-2.8289339179922002</v>
      </c>
      <c r="AC5320">
        <v>8.8372216911897592E-3</v>
      </c>
      <c r="AD5320">
        <v>0.57684129297949804</v>
      </c>
      <c r="AE5320">
        <v>-25.691020732132401</v>
      </c>
      <c r="AF5320">
        <v>0.71688106396828499</v>
      </c>
      <c r="AG5320">
        <v>0.85584456000972498</v>
      </c>
      <c r="AH5320">
        <v>-0.93584925583451595</v>
      </c>
      <c r="AI5320">
        <v>0.17351581260912399</v>
      </c>
      <c r="AJ5320">
        <v>0.78121606160956403</v>
      </c>
      <c r="AK5320">
        <v>-24.822265287411099</v>
      </c>
    </row>
    <row r="5321" spans="1:37" x14ac:dyDescent="0.2">
      <c r="A5321" t="s">
        <v>17530</v>
      </c>
      <c r="B5321">
        <v>36284165</v>
      </c>
      <c r="C5321">
        <v>36284308</v>
      </c>
      <c r="D5321">
        <v>144</v>
      </c>
      <c r="E5321" t="s">
        <v>18107</v>
      </c>
      <c r="F5321">
        <v>13</v>
      </c>
      <c r="G5321" t="s">
        <v>18108</v>
      </c>
      <c r="H5321" t="s">
        <v>30999</v>
      </c>
      <c r="I5321">
        <v>22</v>
      </c>
      <c r="J5321">
        <v>36284214</v>
      </c>
      <c r="K5321">
        <v>36286021</v>
      </c>
      <c r="L5321">
        <v>1808</v>
      </c>
      <c r="M5321">
        <v>2</v>
      </c>
      <c r="N5321">
        <v>4627</v>
      </c>
      <c r="O5321" t="s">
        <v>18109</v>
      </c>
      <c r="P5321">
        <v>1713</v>
      </c>
      <c r="Q5321" t="s">
        <v>18110</v>
      </c>
      <c r="R5321" t="s">
        <v>18111</v>
      </c>
      <c r="S5321" t="s">
        <v>34705</v>
      </c>
      <c r="T5321">
        <v>0.506551998792793</v>
      </c>
      <c r="U5321">
        <v>0.78288571403930396</v>
      </c>
      <c r="V5321">
        <v>5.43280266601076</v>
      </c>
      <c r="W5321">
        <v>0.89107655920673101</v>
      </c>
      <c r="X5321">
        <v>0.95159051474143896</v>
      </c>
      <c r="Y5321">
        <v>1.0672153944684</v>
      </c>
      <c r="Z5321">
        <v>0.93459220503170903</v>
      </c>
      <c r="AA5321">
        <v>0.99919698600769702</v>
      </c>
      <c r="AB5321">
        <v>4.4693285699996101</v>
      </c>
      <c r="AC5321">
        <v>0.88945902157151002</v>
      </c>
      <c r="AD5321">
        <v>0.94068432309766403</v>
      </c>
      <c r="AE5321">
        <v>0.121510015717274</v>
      </c>
      <c r="AF5321">
        <v>0.205398459628826</v>
      </c>
      <c r="AG5321">
        <v>0.68151250837662902</v>
      </c>
      <c r="AH5321">
        <v>6.3624121877367896</v>
      </c>
      <c r="AI5321">
        <v>0.91725052871964496</v>
      </c>
      <c r="AJ5321">
        <v>0.98621344597861504</v>
      </c>
      <c r="AK5321">
        <v>1.84324253003827</v>
      </c>
    </row>
    <row r="5322" spans="1:37" x14ac:dyDescent="0.2">
      <c r="A5322" t="s">
        <v>17530</v>
      </c>
      <c r="B5322">
        <v>36284308</v>
      </c>
      <c r="C5322">
        <v>36284451</v>
      </c>
      <c r="D5322">
        <v>144</v>
      </c>
      <c r="E5322" t="s">
        <v>18112</v>
      </c>
      <c r="F5322">
        <v>7</v>
      </c>
      <c r="G5322" t="s">
        <v>18113</v>
      </c>
      <c r="H5322" t="s">
        <v>30999</v>
      </c>
      <c r="I5322">
        <v>22</v>
      </c>
      <c r="J5322">
        <v>36284214</v>
      </c>
      <c r="K5322">
        <v>36286021</v>
      </c>
      <c r="L5322">
        <v>1808</v>
      </c>
      <c r="M5322">
        <v>2</v>
      </c>
      <c r="N5322">
        <v>4627</v>
      </c>
      <c r="O5322" t="s">
        <v>18109</v>
      </c>
      <c r="P5322">
        <v>1570</v>
      </c>
      <c r="Q5322" t="s">
        <v>18110</v>
      </c>
      <c r="R5322" t="s">
        <v>18111</v>
      </c>
      <c r="S5322" t="s">
        <v>34705</v>
      </c>
      <c r="T5322">
        <v>0.506551998792793</v>
      </c>
      <c r="U5322">
        <v>0.78288571403930396</v>
      </c>
      <c r="V5322">
        <v>5.43280266601076</v>
      </c>
      <c r="W5322">
        <v>0.89107655920673101</v>
      </c>
      <c r="X5322">
        <v>0.95159051474143896</v>
      </c>
      <c r="Y5322">
        <v>1.0672153944684</v>
      </c>
      <c r="Z5322">
        <v>0.93459220503170903</v>
      </c>
      <c r="AA5322">
        <v>0.99919698600769702</v>
      </c>
      <c r="AB5322">
        <v>4.4693285699996101</v>
      </c>
      <c r="AC5322">
        <v>0.88945902157151002</v>
      </c>
      <c r="AD5322">
        <v>0.94068432309766403</v>
      </c>
      <c r="AE5322">
        <v>0.121510015717274</v>
      </c>
      <c r="AF5322">
        <v>0.205398459628826</v>
      </c>
      <c r="AG5322">
        <v>0.68151250837662902</v>
      </c>
      <c r="AH5322">
        <v>6.3624121877367896</v>
      </c>
      <c r="AI5322">
        <v>0.91725052871964496</v>
      </c>
      <c r="AJ5322">
        <v>0.98621344597861504</v>
      </c>
      <c r="AK5322">
        <v>1.84324253003827</v>
      </c>
    </row>
    <row r="5323" spans="1:37" x14ac:dyDescent="0.2">
      <c r="A5323" t="s">
        <v>17530</v>
      </c>
      <c r="B5323">
        <v>36300007</v>
      </c>
      <c r="C5323">
        <v>36300187</v>
      </c>
      <c r="D5323">
        <v>181</v>
      </c>
      <c r="E5323" t="s">
        <v>18114</v>
      </c>
      <c r="F5323">
        <v>6</v>
      </c>
      <c r="G5323" t="s">
        <v>18115</v>
      </c>
      <c r="H5323" t="s">
        <v>30999</v>
      </c>
      <c r="I5323">
        <v>22</v>
      </c>
      <c r="J5323">
        <v>36300910</v>
      </c>
      <c r="K5323">
        <v>36301714</v>
      </c>
      <c r="L5323">
        <v>805</v>
      </c>
      <c r="M5323">
        <v>2</v>
      </c>
      <c r="N5323">
        <v>4627</v>
      </c>
      <c r="O5323" t="s">
        <v>18116</v>
      </c>
      <c r="P5323">
        <v>1527</v>
      </c>
      <c r="Q5323" t="s">
        <v>18110</v>
      </c>
      <c r="R5323" t="s">
        <v>18111</v>
      </c>
      <c r="S5323" t="s">
        <v>34705</v>
      </c>
      <c r="T5323" t="s">
        <v>40</v>
      </c>
      <c r="U5323" t="s">
        <v>40</v>
      </c>
      <c r="V5323">
        <v>0</v>
      </c>
      <c r="W5323">
        <v>0.123414495547065</v>
      </c>
      <c r="X5323">
        <v>0.704072456322962</v>
      </c>
      <c r="Y5323">
        <v>25.363878460975599</v>
      </c>
      <c r="Z5323">
        <v>0.203350924423461</v>
      </c>
      <c r="AA5323">
        <v>0.72610664078822296</v>
      </c>
      <c r="AB5323">
        <v>24.354010738197601</v>
      </c>
      <c r="AC5323">
        <v>0.17695932866387601</v>
      </c>
      <c r="AD5323">
        <v>0.68253123924728298</v>
      </c>
      <c r="AE5323">
        <v>24.391485441891099</v>
      </c>
      <c r="AF5323">
        <v>0.22065000948199101</v>
      </c>
      <c r="AG5323">
        <v>0.68151250837662902</v>
      </c>
      <c r="AH5323">
        <v>-24.317484863897601</v>
      </c>
      <c r="AI5323">
        <v>0.170234813229591</v>
      </c>
      <c r="AJ5323">
        <v>0.78121606160956403</v>
      </c>
      <c r="AK5323">
        <v>6.8381517524312301</v>
      </c>
    </row>
    <row r="5324" spans="1:37" x14ac:dyDescent="0.2">
      <c r="A5324" t="s">
        <v>17530</v>
      </c>
      <c r="B5324">
        <v>36300187</v>
      </c>
      <c r="C5324">
        <v>36300367</v>
      </c>
      <c r="D5324">
        <v>181</v>
      </c>
      <c r="E5324" t="s">
        <v>18117</v>
      </c>
      <c r="F5324">
        <v>8</v>
      </c>
      <c r="G5324" t="s">
        <v>18118</v>
      </c>
      <c r="H5324" t="s">
        <v>30999</v>
      </c>
      <c r="I5324">
        <v>22</v>
      </c>
      <c r="J5324">
        <v>36300910</v>
      </c>
      <c r="K5324">
        <v>36301714</v>
      </c>
      <c r="L5324">
        <v>805</v>
      </c>
      <c r="M5324">
        <v>2</v>
      </c>
      <c r="N5324">
        <v>4627</v>
      </c>
      <c r="O5324" t="s">
        <v>18116</v>
      </c>
      <c r="P5324">
        <v>1347</v>
      </c>
      <c r="Q5324" t="s">
        <v>18110</v>
      </c>
      <c r="R5324" t="s">
        <v>18111</v>
      </c>
      <c r="S5324" t="s">
        <v>34705</v>
      </c>
      <c r="T5324" t="s">
        <v>40</v>
      </c>
      <c r="U5324" t="s">
        <v>40</v>
      </c>
      <c r="V5324">
        <v>0</v>
      </c>
      <c r="W5324">
        <v>0.123414495547065</v>
      </c>
      <c r="X5324">
        <v>0.704072456322962</v>
      </c>
      <c r="Y5324">
        <v>25.363878460975599</v>
      </c>
      <c r="Z5324">
        <v>0.203350924423461</v>
      </c>
      <c r="AA5324">
        <v>0.72610664078822296</v>
      </c>
      <c r="AB5324">
        <v>24.354010738197601</v>
      </c>
      <c r="AC5324">
        <v>0.17695932866387601</v>
      </c>
      <c r="AD5324">
        <v>0.68253123924728298</v>
      </c>
      <c r="AE5324">
        <v>24.391485441891099</v>
      </c>
      <c r="AF5324">
        <v>0.22065000948199101</v>
      </c>
      <c r="AG5324">
        <v>0.68151250837662902</v>
      </c>
      <c r="AH5324">
        <v>-24.317484863897601</v>
      </c>
      <c r="AI5324">
        <v>0.170234813229591</v>
      </c>
      <c r="AJ5324">
        <v>0.78121606160956403</v>
      </c>
      <c r="AK5324">
        <v>6.8381517524312301</v>
      </c>
    </row>
    <row r="5325" spans="1:37" x14ac:dyDescent="0.2">
      <c r="A5325" t="s">
        <v>17530</v>
      </c>
      <c r="B5325">
        <v>36367062</v>
      </c>
      <c r="C5325">
        <v>36367204</v>
      </c>
      <c r="D5325">
        <v>143</v>
      </c>
      <c r="E5325" t="s">
        <v>18119</v>
      </c>
      <c r="F5325">
        <v>4</v>
      </c>
      <c r="G5325" t="s">
        <v>18120</v>
      </c>
      <c r="H5325" t="s">
        <v>30999</v>
      </c>
      <c r="I5325">
        <v>22</v>
      </c>
      <c r="J5325">
        <v>36325033</v>
      </c>
      <c r="K5325">
        <v>36365112</v>
      </c>
      <c r="L5325">
        <v>40080</v>
      </c>
      <c r="M5325">
        <v>2</v>
      </c>
      <c r="N5325">
        <v>4627</v>
      </c>
      <c r="O5325" t="s">
        <v>18121</v>
      </c>
      <c r="P5325">
        <v>-1950</v>
      </c>
      <c r="Q5325" t="s">
        <v>18110</v>
      </c>
      <c r="R5325" t="s">
        <v>18111</v>
      </c>
      <c r="S5325" t="s">
        <v>34705</v>
      </c>
      <c r="T5325" t="s">
        <v>40</v>
      </c>
      <c r="U5325" t="s">
        <v>40</v>
      </c>
      <c r="V5325">
        <v>0</v>
      </c>
      <c r="W5325">
        <v>0.94541066367716797</v>
      </c>
      <c r="X5325">
        <v>0.95159051474143896</v>
      </c>
      <c r="Y5325">
        <v>8.68213550559256E-2</v>
      </c>
      <c r="Z5325">
        <v>0.306975110376564</v>
      </c>
      <c r="AA5325">
        <v>0.72610664078822296</v>
      </c>
      <c r="AB5325">
        <v>24.525749684324701</v>
      </c>
      <c r="AC5325">
        <v>0.71753805159658501</v>
      </c>
      <c r="AD5325">
        <v>0.87989882095915395</v>
      </c>
      <c r="AE5325">
        <v>-0.91317858267741303</v>
      </c>
      <c r="AF5325">
        <v>0.32549523997010099</v>
      </c>
      <c r="AG5325">
        <v>0.70473078222419605</v>
      </c>
      <c r="AH5325">
        <v>-24.489223809831099</v>
      </c>
      <c r="AI5325">
        <v>0.59609816080359102</v>
      </c>
      <c r="AJ5325">
        <v>0.78121606160956403</v>
      </c>
      <c r="AK5325">
        <v>0.95557676714943696</v>
      </c>
    </row>
    <row r="5326" spans="1:37" x14ac:dyDescent="0.2">
      <c r="A5326" t="s">
        <v>17530</v>
      </c>
      <c r="B5326">
        <v>36709331</v>
      </c>
      <c r="C5326">
        <v>36709612</v>
      </c>
      <c r="D5326">
        <v>282</v>
      </c>
      <c r="E5326" t="s">
        <v>18122</v>
      </c>
      <c r="F5326">
        <v>1</v>
      </c>
      <c r="G5326" t="s">
        <v>18123</v>
      </c>
      <c r="H5326" t="s">
        <v>34706</v>
      </c>
      <c r="I5326">
        <v>22</v>
      </c>
      <c r="J5326">
        <v>36703819</v>
      </c>
      <c r="K5326">
        <v>36721596</v>
      </c>
      <c r="L5326">
        <v>17778</v>
      </c>
      <c r="M5326">
        <v>1</v>
      </c>
      <c r="N5326">
        <v>105373021</v>
      </c>
      <c r="O5326" t="s">
        <v>18124</v>
      </c>
      <c r="P5326">
        <v>5512</v>
      </c>
      <c r="Q5326" t="s">
        <v>40</v>
      </c>
      <c r="R5326" t="s">
        <v>18125</v>
      </c>
      <c r="S5326" t="s">
        <v>34707</v>
      </c>
      <c r="T5326">
        <v>0.32911398597860803</v>
      </c>
      <c r="U5326">
        <v>0.603102917160658</v>
      </c>
      <c r="V5326">
        <v>22.775291828837101</v>
      </c>
      <c r="W5326">
        <v>0.38920677604595899</v>
      </c>
      <c r="X5326">
        <v>0.704072456322962</v>
      </c>
      <c r="Y5326">
        <v>-22.573657997812798</v>
      </c>
      <c r="Z5326">
        <v>0.48464167878831399</v>
      </c>
      <c r="AA5326">
        <v>0.84435025072159198</v>
      </c>
      <c r="AB5326">
        <v>21.8118178957825</v>
      </c>
      <c r="AC5326">
        <v>0.21073619169722799</v>
      </c>
      <c r="AD5326">
        <v>0.68253123924728298</v>
      </c>
      <c r="AE5326">
        <v>-22.573657997812798</v>
      </c>
      <c r="AF5326">
        <v>0.16793847098801201</v>
      </c>
      <c r="AG5326">
        <v>0.68151250837662902</v>
      </c>
      <c r="AH5326">
        <v>22.775291828837101</v>
      </c>
      <c r="AI5326">
        <v>0.52399907623471598</v>
      </c>
      <c r="AJ5326">
        <v>0.78121606160956403</v>
      </c>
      <c r="AK5326">
        <v>-21.704902722011301</v>
      </c>
    </row>
    <row r="5327" spans="1:37" x14ac:dyDescent="0.2">
      <c r="A5327" t="s">
        <v>17530</v>
      </c>
      <c r="B5327">
        <v>36733624</v>
      </c>
      <c r="C5327">
        <v>36733922</v>
      </c>
      <c r="D5327">
        <v>299</v>
      </c>
      <c r="E5327" t="s">
        <v>18126</v>
      </c>
      <c r="F5327">
        <v>1</v>
      </c>
      <c r="G5327" t="s">
        <v>18127</v>
      </c>
      <c r="H5327" t="s">
        <v>31000</v>
      </c>
      <c r="I5327">
        <v>22</v>
      </c>
      <c r="J5327">
        <v>36758211</v>
      </c>
      <c r="K5327">
        <v>36760907</v>
      </c>
      <c r="L5327">
        <v>2697</v>
      </c>
      <c r="M5327">
        <v>2</v>
      </c>
      <c r="N5327">
        <v>11020</v>
      </c>
      <c r="O5327" t="s">
        <v>18128</v>
      </c>
      <c r="P5327">
        <v>26985</v>
      </c>
      <c r="Q5327" t="s">
        <v>18129</v>
      </c>
      <c r="R5327" t="s">
        <v>18130</v>
      </c>
      <c r="S5327" t="s">
        <v>34708</v>
      </c>
      <c r="T5327">
        <v>0.32911398597860803</v>
      </c>
      <c r="U5327">
        <v>0.603102917160658</v>
      </c>
      <c r="V5327">
        <v>24.8888007693783</v>
      </c>
      <c r="W5327">
        <v>0.123414495547065</v>
      </c>
      <c r="X5327">
        <v>0.704072456322962</v>
      </c>
      <c r="Y5327">
        <v>25.186406105964</v>
      </c>
      <c r="Z5327">
        <v>0.203350924423461</v>
      </c>
      <c r="AA5327">
        <v>0.72610664078822296</v>
      </c>
      <c r="AB5327">
        <v>24.582854678897501</v>
      </c>
      <c r="AC5327">
        <v>0.17695932866387601</v>
      </c>
      <c r="AD5327">
        <v>0.68253123924728298</v>
      </c>
      <c r="AE5327">
        <v>24.620329382844101</v>
      </c>
      <c r="AF5327">
        <v>0.98343762640780896</v>
      </c>
      <c r="AG5327">
        <v>1</v>
      </c>
      <c r="AH5327">
        <v>1.7924129465857299</v>
      </c>
      <c r="AI5327">
        <v>0.183554312780425</v>
      </c>
      <c r="AJ5327">
        <v>0.78121606160956403</v>
      </c>
      <c r="AK5327">
        <v>2.6552487121400601</v>
      </c>
    </row>
    <row r="5328" spans="1:37" x14ac:dyDescent="0.2">
      <c r="A5328" t="s">
        <v>17530</v>
      </c>
      <c r="B5328">
        <v>37373280</v>
      </c>
      <c r="C5328">
        <v>37373440</v>
      </c>
      <c r="D5328">
        <v>161</v>
      </c>
      <c r="E5328" t="s">
        <v>18131</v>
      </c>
      <c r="F5328">
        <v>12</v>
      </c>
      <c r="G5328" t="s">
        <v>18132</v>
      </c>
      <c r="H5328" t="s">
        <v>34709</v>
      </c>
      <c r="I5328">
        <v>22</v>
      </c>
      <c r="J5328">
        <v>37339583</v>
      </c>
      <c r="K5328">
        <v>37385283</v>
      </c>
      <c r="L5328">
        <v>45701</v>
      </c>
      <c r="M5328">
        <v>2</v>
      </c>
      <c r="N5328">
        <v>114794</v>
      </c>
      <c r="O5328" t="s">
        <v>18133</v>
      </c>
      <c r="P5328">
        <v>11843</v>
      </c>
      <c r="Q5328" t="s">
        <v>18134</v>
      </c>
      <c r="R5328" t="s">
        <v>18135</v>
      </c>
      <c r="S5328" t="s">
        <v>34710</v>
      </c>
      <c r="T5328">
        <v>0.506551998792793</v>
      </c>
      <c r="U5328">
        <v>0.78288571403930396</v>
      </c>
      <c r="V5328">
        <v>1.79422222120905</v>
      </c>
      <c r="W5328">
        <v>0.46193634366738701</v>
      </c>
      <c r="X5328">
        <v>0.75726018452522603</v>
      </c>
      <c r="Y5328">
        <v>1.58215488852398</v>
      </c>
      <c r="Z5328">
        <v>0.45710774983416202</v>
      </c>
      <c r="AA5328">
        <v>0.84435025072159198</v>
      </c>
      <c r="AB5328">
        <v>1.3256829446513401</v>
      </c>
      <c r="AC5328">
        <v>0.42508348555068898</v>
      </c>
      <c r="AD5328">
        <v>0.82872126865393902</v>
      </c>
      <c r="AE5328">
        <v>0.98660582640109096</v>
      </c>
      <c r="AF5328">
        <v>0.68260490708937005</v>
      </c>
      <c r="AG5328">
        <v>0.83811790161578203</v>
      </c>
      <c r="AH5328">
        <v>1.49004994843756</v>
      </c>
      <c r="AI5328">
        <v>0.62340487356182706</v>
      </c>
      <c r="AJ5328">
        <v>0.80316496274521099</v>
      </c>
      <c r="AK5328">
        <v>1.6026176108476899</v>
      </c>
    </row>
    <row r="5329" spans="1:37" x14ac:dyDescent="0.2">
      <c r="A5329" t="s">
        <v>17530</v>
      </c>
      <c r="B5329">
        <v>37373440</v>
      </c>
      <c r="C5329">
        <v>37373600</v>
      </c>
      <c r="D5329">
        <v>161</v>
      </c>
      <c r="E5329" t="s">
        <v>18136</v>
      </c>
      <c r="F5329">
        <v>16</v>
      </c>
      <c r="G5329" t="s">
        <v>18137</v>
      </c>
      <c r="H5329" t="s">
        <v>34709</v>
      </c>
      <c r="I5329">
        <v>22</v>
      </c>
      <c r="J5329">
        <v>37339583</v>
      </c>
      <c r="K5329">
        <v>37385283</v>
      </c>
      <c r="L5329">
        <v>45701</v>
      </c>
      <c r="M5329">
        <v>2</v>
      </c>
      <c r="N5329">
        <v>114794</v>
      </c>
      <c r="O5329" t="s">
        <v>18133</v>
      </c>
      <c r="P5329">
        <v>11683</v>
      </c>
      <c r="Q5329" t="s">
        <v>18134</v>
      </c>
      <c r="R5329" t="s">
        <v>18135</v>
      </c>
      <c r="S5329" t="s">
        <v>34710</v>
      </c>
      <c r="T5329">
        <v>0.506551998792793</v>
      </c>
      <c r="U5329">
        <v>0.78288571403930396</v>
      </c>
      <c r="V5329">
        <v>1.9505556858109501</v>
      </c>
      <c r="W5329">
        <v>0.46193634366738701</v>
      </c>
      <c r="X5329">
        <v>0.75726018452522603</v>
      </c>
      <c r="Y5329">
        <v>1.21958482988978</v>
      </c>
      <c r="Z5329">
        <v>0.45710774983416202</v>
      </c>
      <c r="AA5329">
        <v>0.84435025072159198</v>
      </c>
      <c r="AB5329">
        <v>1.4383348608836499</v>
      </c>
      <c r="AC5329">
        <v>0.42508348555068898</v>
      </c>
      <c r="AD5329">
        <v>0.82872126865393902</v>
      </c>
      <c r="AE5329">
        <v>0.62403576776689595</v>
      </c>
      <c r="AF5329">
        <v>0.68260490708937005</v>
      </c>
      <c r="AG5329">
        <v>0.83811790161578203</v>
      </c>
      <c r="AH5329">
        <v>1.6463834130394699</v>
      </c>
      <c r="AI5329">
        <v>0.62340487356182706</v>
      </c>
      <c r="AJ5329">
        <v>0.80316496274521099</v>
      </c>
      <c r="AK5329">
        <v>1.3901135104029501</v>
      </c>
    </row>
    <row r="5330" spans="1:37" x14ac:dyDescent="0.2">
      <c r="A5330" t="s">
        <v>17530</v>
      </c>
      <c r="B5330">
        <v>37373600</v>
      </c>
      <c r="C5330">
        <v>37373760</v>
      </c>
      <c r="D5330">
        <v>161</v>
      </c>
      <c r="E5330" t="s">
        <v>18138</v>
      </c>
      <c r="F5330">
        <v>13</v>
      </c>
      <c r="G5330" t="s">
        <v>18139</v>
      </c>
      <c r="H5330" t="s">
        <v>34709</v>
      </c>
      <c r="I5330">
        <v>22</v>
      </c>
      <c r="J5330">
        <v>37339583</v>
      </c>
      <c r="K5330">
        <v>37385283</v>
      </c>
      <c r="L5330">
        <v>45701</v>
      </c>
      <c r="M5330">
        <v>2</v>
      </c>
      <c r="N5330">
        <v>114794</v>
      </c>
      <c r="O5330" t="s">
        <v>18133</v>
      </c>
      <c r="P5330">
        <v>11523</v>
      </c>
      <c r="Q5330" t="s">
        <v>18134</v>
      </c>
      <c r="R5330" t="s">
        <v>18135</v>
      </c>
      <c r="S5330" t="s">
        <v>34710</v>
      </c>
      <c r="T5330">
        <v>0.89923478520719502</v>
      </c>
      <c r="U5330">
        <v>1</v>
      </c>
      <c r="V5330">
        <v>0.52991039724676903</v>
      </c>
      <c r="W5330">
        <v>0.46193634366738701</v>
      </c>
      <c r="X5330">
        <v>0.75726018452522603</v>
      </c>
      <c r="Y5330">
        <v>1.1069712316548299</v>
      </c>
      <c r="Z5330">
        <v>0.91701798945084201</v>
      </c>
      <c r="AA5330">
        <v>0.99919698600769702</v>
      </c>
      <c r="AB5330">
        <v>-8.1485926272946395E-3</v>
      </c>
      <c r="AC5330">
        <v>0.29322603974765099</v>
      </c>
      <c r="AD5330">
        <v>0.68253123924728298</v>
      </c>
      <c r="AE5330">
        <v>1.0145552309433901</v>
      </c>
      <c r="AF5330">
        <v>0.91604196300691298</v>
      </c>
      <c r="AG5330">
        <v>1</v>
      </c>
      <c r="AH5330">
        <v>0.90213774030065497</v>
      </c>
      <c r="AI5330">
        <v>0.86835292688536703</v>
      </c>
      <c r="AJ5330">
        <v>0.98188316820960198</v>
      </c>
      <c r="AK5330">
        <v>0.62041688312836196</v>
      </c>
    </row>
    <row r="5331" spans="1:37" x14ac:dyDescent="0.2">
      <c r="A5331" t="s">
        <v>17530</v>
      </c>
      <c r="B5331">
        <v>37373760</v>
      </c>
      <c r="C5331">
        <v>37373920</v>
      </c>
      <c r="D5331">
        <v>161</v>
      </c>
      <c r="E5331" t="s">
        <v>18140</v>
      </c>
      <c r="F5331">
        <v>6</v>
      </c>
      <c r="G5331" t="s">
        <v>18141</v>
      </c>
      <c r="H5331" t="s">
        <v>34709</v>
      </c>
      <c r="I5331">
        <v>22</v>
      </c>
      <c r="J5331">
        <v>37339583</v>
      </c>
      <c r="K5331">
        <v>37385283</v>
      </c>
      <c r="L5331">
        <v>45701</v>
      </c>
      <c r="M5331">
        <v>2</v>
      </c>
      <c r="N5331">
        <v>114794</v>
      </c>
      <c r="O5331" t="s">
        <v>18133</v>
      </c>
      <c r="P5331">
        <v>11363</v>
      </c>
      <c r="Q5331" t="s">
        <v>18134</v>
      </c>
      <c r="R5331" t="s">
        <v>18135</v>
      </c>
      <c r="S5331" t="s">
        <v>34710</v>
      </c>
      <c r="T5331">
        <v>1</v>
      </c>
      <c r="U5331">
        <v>1</v>
      </c>
      <c r="V5331">
        <v>-1.1087618038962299</v>
      </c>
      <c r="W5331">
        <v>0.29261482077562401</v>
      </c>
      <c r="X5331">
        <v>0.704072456322962</v>
      </c>
      <c r="Y5331">
        <v>23.2447702783872</v>
      </c>
      <c r="Z5331">
        <v>0.65379035313853895</v>
      </c>
      <c r="AA5331">
        <v>0.84521697243271998</v>
      </c>
      <c r="AB5331">
        <v>-2.0722357827263398</v>
      </c>
      <c r="AC5331">
        <v>0.27780950890804001</v>
      </c>
      <c r="AD5331">
        <v>0.68253123924728298</v>
      </c>
      <c r="AE5331">
        <v>23.951603597203501</v>
      </c>
      <c r="AF5331">
        <v>0.64997455747578503</v>
      </c>
      <c r="AG5331">
        <v>0.80674443595273604</v>
      </c>
      <c r="AH5331">
        <v>-0.17915119588520101</v>
      </c>
      <c r="AI5331">
        <v>0.59609816080359102</v>
      </c>
      <c r="AJ5331">
        <v>0.78121606160956403</v>
      </c>
      <c r="AK5331">
        <v>-3.4761300936337801E-2</v>
      </c>
    </row>
    <row r="5332" spans="1:37" x14ac:dyDescent="0.2">
      <c r="A5332" t="s">
        <v>17530</v>
      </c>
      <c r="B5332">
        <v>37642499</v>
      </c>
      <c r="C5332">
        <v>37642683</v>
      </c>
      <c r="D5332">
        <v>185</v>
      </c>
      <c r="E5332" t="s">
        <v>18142</v>
      </c>
      <c r="F5332">
        <v>6</v>
      </c>
      <c r="G5332" t="s">
        <v>18143</v>
      </c>
      <c r="H5332" t="s">
        <v>30987</v>
      </c>
      <c r="I5332">
        <v>22</v>
      </c>
      <c r="J5332">
        <v>37643455</v>
      </c>
      <c r="K5332">
        <v>37647506</v>
      </c>
      <c r="L5332">
        <v>4052</v>
      </c>
      <c r="M5332">
        <v>1</v>
      </c>
      <c r="N5332">
        <v>23616</v>
      </c>
      <c r="O5332" t="s">
        <v>18144</v>
      </c>
      <c r="P5332">
        <v>-772</v>
      </c>
      <c r="Q5332" t="s">
        <v>18145</v>
      </c>
      <c r="R5332" t="s">
        <v>18146</v>
      </c>
      <c r="S5332" t="s">
        <v>34711</v>
      </c>
      <c r="T5332" t="s">
        <v>40</v>
      </c>
      <c r="U5332" t="s">
        <v>40</v>
      </c>
      <c r="V5332">
        <v>0</v>
      </c>
      <c r="W5332">
        <v>0.29261482077562401</v>
      </c>
      <c r="X5332">
        <v>0.704072456322962</v>
      </c>
      <c r="Y5332">
        <v>24.858455548631401</v>
      </c>
      <c r="Z5332" t="s">
        <v>40</v>
      </c>
      <c r="AA5332" t="s">
        <v>40</v>
      </c>
      <c r="AB5332">
        <v>0</v>
      </c>
      <c r="AC5332">
        <v>0.45677901822897599</v>
      </c>
      <c r="AD5332">
        <v>0.82872126865393902</v>
      </c>
      <c r="AE5332">
        <v>23.858455596059201</v>
      </c>
      <c r="AF5332" t="s">
        <v>40</v>
      </c>
      <c r="AG5332" t="s">
        <v>40</v>
      </c>
      <c r="AH5332">
        <v>0</v>
      </c>
      <c r="AI5332">
        <v>0.14667288820271701</v>
      </c>
      <c r="AJ5332">
        <v>0.78121606160956403</v>
      </c>
      <c r="AK5332">
        <v>24.858455548631401</v>
      </c>
    </row>
    <row r="5333" spans="1:37" x14ac:dyDescent="0.2">
      <c r="A5333" t="s">
        <v>17530</v>
      </c>
      <c r="B5333">
        <v>37717775</v>
      </c>
      <c r="C5333">
        <v>37717922</v>
      </c>
      <c r="D5333">
        <v>148</v>
      </c>
      <c r="E5333" t="s">
        <v>18147</v>
      </c>
      <c r="F5333">
        <v>7</v>
      </c>
      <c r="G5333" t="s">
        <v>18148</v>
      </c>
      <c r="H5333" t="s">
        <v>34712</v>
      </c>
      <c r="I5333">
        <v>22</v>
      </c>
      <c r="J5333">
        <v>37697621</v>
      </c>
      <c r="K5333">
        <v>37774048</v>
      </c>
      <c r="L5333">
        <v>76428</v>
      </c>
      <c r="M5333">
        <v>1</v>
      </c>
      <c r="N5333">
        <v>11078</v>
      </c>
      <c r="O5333" t="s">
        <v>18149</v>
      </c>
      <c r="P5333">
        <v>20154</v>
      </c>
      <c r="Q5333" t="s">
        <v>18150</v>
      </c>
      <c r="R5333" t="s">
        <v>18151</v>
      </c>
      <c r="S5333" t="s">
        <v>34713</v>
      </c>
      <c r="T5333">
        <v>0.17308923567461099</v>
      </c>
      <c r="U5333">
        <v>0.603102917160658</v>
      </c>
      <c r="V5333">
        <v>-24.837086401313801</v>
      </c>
      <c r="W5333">
        <v>0.89107655920673101</v>
      </c>
      <c r="X5333">
        <v>0.95159051474143896</v>
      </c>
      <c r="Y5333">
        <v>0.67173222216565198</v>
      </c>
      <c r="Z5333">
        <v>5.50355599158565E-2</v>
      </c>
      <c r="AA5333">
        <v>0.72610664078822296</v>
      </c>
      <c r="AB5333">
        <v>-24.837086401313801</v>
      </c>
      <c r="AC5333">
        <v>0.75388744886274095</v>
      </c>
      <c r="AD5333">
        <v>0.87989882095915395</v>
      </c>
      <c r="AE5333">
        <v>-0.32826770118799498</v>
      </c>
      <c r="AF5333">
        <v>0.32549523997010099</v>
      </c>
      <c r="AG5333">
        <v>0.70473078222419605</v>
      </c>
      <c r="AH5333">
        <v>-23.907475772756399</v>
      </c>
      <c r="AI5333">
        <v>0.56157887380500204</v>
      </c>
      <c r="AJ5333">
        <v>0.78121606160956403</v>
      </c>
      <c r="AK5333">
        <v>1.5404875880251101</v>
      </c>
    </row>
    <row r="5334" spans="1:37" x14ac:dyDescent="0.2">
      <c r="A5334" t="s">
        <v>17530</v>
      </c>
      <c r="B5334">
        <v>37717922</v>
      </c>
      <c r="C5334">
        <v>37718069</v>
      </c>
      <c r="D5334">
        <v>148</v>
      </c>
      <c r="E5334" t="s">
        <v>18153</v>
      </c>
      <c r="F5334">
        <v>10</v>
      </c>
      <c r="G5334" t="s">
        <v>18154</v>
      </c>
      <c r="H5334" t="s">
        <v>34712</v>
      </c>
      <c r="I5334">
        <v>22</v>
      </c>
      <c r="J5334">
        <v>37697621</v>
      </c>
      <c r="K5334">
        <v>37774048</v>
      </c>
      <c r="L5334">
        <v>76428</v>
      </c>
      <c r="M5334">
        <v>1</v>
      </c>
      <c r="N5334">
        <v>11078</v>
      </c>
      <c r="O5334" t="s">
        <v>18149</v>
      </c>
      <c r="P5334">
        <v>20301</v>
      </c>
      <c r="Q5334" t="s">
        <v>18150</v>
      </c>
      <c r="R5334" t="s">
        <v>18151</v>
      </c>
      <c r="S5334" t="s">
        <v>34713</v>
      </c>
      <c r="T5334">
        <v>0.17308923567461099</v>
      </c>
      <c r="U5334">
        <v>0.603102917160658</v>
      </c>
      <c r="V5334">
        <v>-24.837086401313801</v>
      </c>
      <c r="W5334">
        <v>0.89107655920673101</v>
      </c>
      <c r="X5334">
        <v>0.95159051474143896</v>
      </c>
      <c r="Y5334">
        <v>0.67173222216565198</v>
      </c>
      <c r="Z5334">
        <v>5.50355599158565E-2</v>
      </c>
      <c r="AA5334">
        <v>0.72610664078822296</v>
      </c>
      <c r="AB5334">
        <v>-24.837086401313801</v>
      </c>
      <c r="AC5334">
        <v>0.75388744886274095</v>
      </c>
      <c r="AD5334">
        <v>0.87989882095915395</v>
      </c>
      <c r="AE5334">
        <v>-0.32826770118799498</v>
      </c>
      <c r="AF5334">
        <v>0.32549523997010099</v>
      </c>
      <c r="AG5334">
        <v>0.70473078222419605</v>
      </c>
      <c r="AH5334">
        <v>-23.907475772756399</v>
      </c>
      <c r="AI5334">
        <v>0.56157887380500204</v>
      </c>
      <c r="AJ5334">
        <v>0.78121606160956403</v>
      </c>
      <c r="AK5334">
        <v>1.5404875880251101</v>
      </c>
    </row>
    <row r="5335" spans="1:37" x14ac:dyDescent="0.2">
      <c r="A5335" t="s">
        <v>17530</v>
      </c>
      <c r="B5335">
        <v>37831578</v>
      </c>
      <c r="C5335">
        <v>37831725</v>
      </c>
      <c r="D5335">
        <v>148</v>
      </c>
      <c r="E5335" t="s">
        <v>18155</v>
      </c>
      <c r="F5335">
        <v>6</v>
      </c>
      <c r="G5335" t="s">
        <v>18156</v>
      </c>
      <c r="H5335" t="s">
        <v>31003</v>
      </c>
      <c r="I5335">
        <v>22</v>
      </c>
      <c r="J5335">
        <v>37830856</v>
      </c>
      <c r="K5335">
        <v>37834728</v>
      </c>
      <c r="L5335">
        <v>3873</v>
      </c>
      <c r="M5335">
        <v>2</v>
      </c>
      <c r="N5335">
        <v>129138</v>
      </c>
      <c r="O5335" t="s">
        <v>18157</v>
      </c>
      <c r="P5335">
        <v>3003</v>
      </c>
      <c r="Q5335" t="s">
        <v>18158</v>
      </c>
      <c r="R5335" t="s">
        <v>18159</v>
      </c>
      <c r="S5335" t="s">
        <v>34714</v>
      </c>
      <c r="T5335">
        <v>0.35387198439864398</v>
      </c>
      <c r="U5335">
        <v>0.603102917160658</v>
      </c>
      <c r="V5335">
        <v>-24.003697715315699</v>
      </c>
      <c r="W5335">
        <v>0.94541066367716797</v>
      </c>
      <c r="X5335">
        <v>0.95159051474143896</v>
      </c>
      <c r="Y5335">
        <v>1.81029544618641E-2</v>
      </c>
      <c r="Z5335">
        <v>0.65379035313853895</v>
      </c>
      <c r="AA5335">
        <v>0.84521697243271998</v>
      </c>
      <c r="AB5335">
        <v>-1.1506161784153199</v>
      </c>
      <c r="AC5335">
        <v>0.71753805159658501</v>
      </c>
      <c r="AD5335">
        <v>0.87989882095915395</v>
      </c>
      <c r="AE5335">
        <v>-0.98189695276964095</v>
      </c>
      <c r="AF5335">
        <v>0.32549523997010099</v>
      </c>
      <c r="AG5335">
        <v>0.70473078222419605</v>
      </c>
      <c r="AH5335">
        <v>-23.9510600934228</v>
      </c>
      <c r="AI5335">
        <v>0.59609816080359102</v>
      </c>
      <c r="AJ5335">
        <v>0.78121606160956403</v>
      </c>
      <c r="AK5335">
        <v>0.88685834358109406</v>
      </c>
    </row>
    <row r="5336" spans="1:37" x14ac:dyDescent="0.2">
      <c r="A5336" t="s">
        <v>17530</v>
      </c>
      <c r="B5336">
        <v>38198577</v>
      </c>
      <c r="C5336">
        <v>38198875</v>
      </c>
      <c r="D5336">
        <v>299</v>
      </c>
      <c r="E5336" t="s">
        <v>18160</v>
      </c>
      <c r="F5336">
        <v>2</v>
      </c>
      <c r="G5336" t="s">
        <v>18161</v>
      </c>
      <c r="H5336" t="s">
        <v>34715</v>
      </c>
      <c r="I5336">
        <v>22</v>
      </c>
      <c r="J5336">
        <v>38201932</v>
      </c>
      <c r="K5336">
        <v>38216503</v>
      </c>
      <c r="L5336">
        <v>14572</v>
      </c>
      <c r="M5336">
        <v>1</v>
      </c>
      <c r="N5336">
        <v>23764</v>
      </c>
      <c r="O5336" t="s">
        <v>18162</v>
      </c>
      <c r="P5336">
        <v>-3057</v>
      </c>
      <c r="Q5336" t="s">
        <v>18163</v>
      </c>
      <c r="R5336" t="s">
        <v>18164</v>
      </c>
      <c r="S5336" t="s">
        <v>34716</v>
      </c>
      <c r="T5336">
        <v>0.189266580667595</v>
      </c>
      <c r="U5336">
        <v>0.603102917160658</v>
      </c>
      <c r="V5336">
        <v>1.6738866149746501</v>
      </c>
      <c r="W5336">
        <v>0.50350311268300696</v>
      </c>
      <c r="X5336">
        <v>0.78808031885242402</v>
      </c>
      <c r="Y5336">
        <v>-0.75923064228190396</v>
      </c>
      <c r="Z5336">
        <v>0.12312651520505601</v>
      </c>
      <c r="AA5336">
        <v>0.72610664078822296</v>
      </c>
      <c r="AB5336">
        <v>1.83240622654591</v>
      </c>
      <c r="AC5336">
        <v>0.40912090918775201</v>
      </c>
      <c r="AD5336">
        <v>0.82872126865393902</v>
      </c>
      <c r="AE5336">
        <v>-0.55655804546267396</v>
      </c>
      <c r="AF5336">
        <v>0.54449035014635205</v>
      </c>
      <c r="AG5336">
        <v>0.80674443595273604</v>
      </c>
      <c r="AH5336">
        <v>0.40970582099229602</v>
      </c>
      <c r="AI5336">
        <v>0.678069466595561</v>
      </c>
      <c r="AJ5336">
        <v>0.85079565305662597</v>
      </c>
      <c r="AK5336">
        <v>-0.60002034990831599</v>
      </c>
    </row>
    <row r="5337" spans="1:37" x14ac:dyDescent="0.2">
      <c r="A5337" t="s">
        <v>17530</v>
      </c>
      <c r="B5337">
        <v>39858884</v>
      </c>
      <c r="C5337">
        <v>39859144</v>
      </c>
      <c r="D5337">
        <v>261</v>
      </c>
      <c r="E5337" t="s">
        <v>18165</v>
      </c>
      <c r="F5337">
        <v>0</v>
      </c>
      <c r="G5337" t="s">
        <v>18166</v>
      </c>
      <c r="H5337" t="s">
        <v>34717</v>
      </c>
      <c r="I5337">
        <v>22</v>
      </c>
      <c r="J5337">
        <v>39743044</v>
      </c>
      <c r="K5337">
        <v>39893760</v>
      </c>
      <c r="L5337">
        <v>150717</v>
      </c>
      <c r="M5337">
        <v>2</v>
      </c>
      <c r="N5337">
        <v>150350</v>
      </c>
      <c r="O5337" t="s">
        <v>18167</v>
      </c>
      <c r="P5337">
        <v>34616</v>
      </c>
      <c r="Q5337" t="s">
        <v>18168</v>
      </c>
      <c r="R5337" t="s">
        <v>18169</v>
      </c>
      <c r="S5337" t="s">
        <v>34718</v>
      </c>
      <c r="T5337">
        <v>0.43259187873510402</v>
      </c>
      <c r="U5337">
        <v>0.71276373373159296</v>
      </c>
      <c r="V5337">
        <v>-0.919682415429247</v>
      </c>
      <c r="W5337">
        <v>0.25350666873229399</v>
      </c>
      <c r="X5337">
        <v>0.704072456322962</v>
      </c>
      <c r="Y5337">
        <v>1.4348093723226301</v>
      </c>
      <c r="Z5337">
        <v>0.56611133287686399</v>
      </c>
      <c r="AA5337">
        <v>0.84521697243271998</v>
      </c>
      <c r="AB5337">
        <v>-0.45649454847083998</v>
      </c>
      <c r="AC5337">
        <v>0.28852739879356099</v>
      </c>
      <c r="AD5337">
        <v>0.68253123924728298</v>
      </c>
      <c r="AE5337">
        <v>1.2120369106092299</v>
      </c>
      <c r="AF5337">
        <v>0.45649335410787101</v>
      </c>
      <c r="AG5337">
        <v>0.80674443595273604</v>
      </c>
      <c r="AH5337">
        <v>-0.87755731573376194</v>
      </c>
      <c r="AI5337">
        <v>0.350283709762855</v>
      </c>
      <c r="AJ5337">
        <v>0.78121606160956403</v>
      </c>
      <c r="AK5337">
        <v>0.92827316173795504</v>
      </c>
    </row>
    <row r="5338" spans="1:37" x14ac:dyDescent="0.2">
      <c r="A5338" t="s">
        <v>17530</v>
      </c>
      <c r="B5338">
        <v>39994505</v>
      </c>
      <c r="C5338">
        <v>39994790</v>
      </c>
      <c r="D5338">
        <v>286</v>
      </c>
      <c r="E5338" t="s">
        <v>18170</v>
      </c>
      <c r="F5338">
        <v>32</v>
      </c>
      <c r="G5338" t="s">
        <v>18171</v>
      </c>
      <c r="H5338" t="s">
        <v>30987</v>
      </c>
      <c r="I5338">
        <v>22</v>
      </c>
      <c r="J5338">
        <v>39994954</v>
      </c>
      <c r="K5338">
        <v>40043534</v>
      </c>
      <c r="L5338">
        <v>48581</v>
      </c>
      <c r="M5338">
        <v>1</v>
      </c>
      <c r="N5338">
        <v>113828</v>
      </c>
      <c r="O5338" t="s">
        <v>18172</v>
      </c>
      <c r="P5338">
        <v>-164</v>
      </c>
      <c r="Q5338" t="s">
        <v>18173</v>
      </c>
      <c r="R5338" t="s">
        <v>18174</v>
      </c>
      <c r="S5338" t="s">
        <v>34719</v>
      </c>
      <c r="T5338">
        <v>1</v>
      </c>
      <c r="U5338">
        <v>1</v>
      </c>
      <c r="V5338">
        <v>-2.0130154121802399</v>
      </c>
      <c r="W5338">
        <v>0.73420570613580904</v>
      </c>
      <c r="X5338">
        <v>0.95159051474143896</v>
      </c>
      <c r="Y5338">
        <v>0.94819880601465101</v>
      </c>
      <c r="Z5338">
        <v>0.65379035313853895</v>
      </c>
      <c r="AA5338">
        <v>0.84521697243271998</v>
      </c>
      <c r="AB5338">
        <v>-2.9764889961909802</v>
      </c>
      <c r="AC5338">
        <v>0.32081866871113202</v>
      </c>
      <c r="AD5338">
        <v>0.68773325147593101</v>
      </c>
      <c r="AE5338">
        <v>-5.1801129310960398E-2</v>
      </c>
      <c r="AF5338">
        <v>0.64997455747578503</v>
      </c>
      <c r="AG5338">
        <v>0.80674443595273604</v>
      </c>
      <c r="AH5338">
        <v>-1.0834048674799199</v>
      </c>
      <c r="AI5338">
        <v>0.91725052871964496</v>
      </c>
      <c r="AJ5338">
        <v>0.98621344597861504</v>
      </c>
      <c r="AK5338">
        <v>1.81695416965166</v>
      </c>
    </row>
    <row r="5339" spans="1:37" x14ac:dyDescent="0.2">
      <c r="A5339" t="s">
        <v>17530</v>
      </c>
      <c r="B5339">
        <v>40181136</v>
      </c>
      <c r="C5339">
        <v>40181289</v>
      </c>
      <c r="D5339">
        <v>154</v>
      </c>
      <c r="E5339" t="s">
        <v>18175</v>
      </c>
      <c r="F5339">
        <v>3</v>
      </c>
      <c r="G5339" t="s">
        <v>18176</v>
      </c>
      <c r="H5339" t="s">
        <v>34720</v>
      </c>
      <c r="I5339">
        <v>22</v>
      </c>
      <c r="J5339">
        <v>40177942</v>
      </c>
      <c r="K5339">
        <v>40335808</v>
      </c>
      <c r="L5339">
        <v>157867</v>
      </c>
      <c r="M5339">
        <v>1</v>
      </c>
      <c r="N5339">
        <v>23112</v>
      </c>
      <c r="O5339" t="s">
        <v>18177</v>
      </c>
      <c r="P5339">
        <v>3194</v>
      </c>
      <c r="Q5339" t="s">
        <v>18178</v>
      </c>
      <c r="R5339" t="s">
        <v>18179</v>
      </c>
      <c r="S5339" t="s">
        <v>34721</v>
      </c>
      <c r="T5339">
        <v>0.97213403838398904</v>
      </c>
      <c r="U5339">
        <v>1</v>
      </c>
      <c r="V5339">
        <v>1.4735296534081701</v>
      </c>
      <c r="W5339">
        <v>0.49709177864118298</v>
      </c>
      <c r="X5339">
        <v>0.78363289935355196</v>
      </c>
      <c r="Y5339">
        <v>0.147525817868915</v>
      </c>
      <c r="Z5339">
        <v>0.64127342146525201</v>
      </c>
      <c r="AA5339">
        <v>0.84521697243271998</v>
      </c>
      <c r="AB5339">
        <v>1.4734316141821899</v>
      </c>
      <c r="AC5339">
        <v>0.44346611787992302</v>
      </c>
      <c r="AD5339">
        <v>0.82872126865393902</v>
      </c>
      <c r="AE5339">
        <v>9.9971363599999905E-2</v>
      </c>
      <c r="AF5339">
        <v>0.77173648502780101</v>
      </c>
      <c r="AG5339">
        <v>0.88417364479730298</v>
      </c>
      <c r="AH5339">
        <v>0.59077449870241205</v>
      </c>
      <c r="AI5339">
        <v>0.69444917998461897</v>
      </c>
      <c r="AJ5339">
        <v>0.862196742697804</v>
      </c>
      <c r="AK5339">
        <v>0.124324988299998</v>
      </c>
    </row>
    <row r="5340" spans="1:37" x14ac:dyDescent="0.2">
      <c r="A5340" t="s">
        <v>17530</v>
      </c>
      <c r="B5340">
        <v>40181289</v>
      </c>
      <c r="C5340">
        <v>40181442</v>
      </c>
      <c r="D5340">
        <v>154</v>
      </c>
      <c r="E5340" t="s">
        <v>18180</v>
      </c>
      <c r="F5340">
        <v>0</v>
      </c>
      <c r="G5340" t="s">
        <v>18181</v>
      </c>
      <c r="H5340" t="s">
        <v>34720</v>
      </c>
      <c r="I5340">
        <v>22</v>
      </c>
      <c r="J5340">
        <v>40177942</v>
      </c>
      <c r="K5340">
        <v>40335808</v>
      </c>
      <c r="L5340">
        <v>157867</v>
      </c>
      <c r="M5340">
        <v>1</v>
      </c>
      <c r="N5340">
        <v>23112</v>
      </c>
      <c r="O5340" t="s">
        <v>18177</v>
      </c>
      <c r="P5340">
        <v>3347</v>
      </c>
      <c r="Q5340" t="s">
        <v>18178</v>
      </c>
      <c r="R5340" t="s">
        <v>18179</v>
      </c>
      <c r="S5340" t="s">
        <v>34721</v>
      </c>
      <c r="T5340">
        <v>0.97213403838398904</v>
      </c>
      <c r="U5340">
        <v>1</v>
      </c>
      <c r="V5340">
        <v>1.8885664687781101</v>
      </c>
      <c r="W5340">
        <v>0.94541066367716797</v>
      </c>
      <c r="X5340">
        <v>0.95159051474143896</v>
      </c>
      <c r="Y5340">
        <v>-0.221682695364224</v>
      </c>
      <c r="Z5340">
        <v>0.64127342146525201</v>
      </c>
      <c r="AA5340">
        <v>0.84521697243271998</v>
      </c>
      <c r="AB5340">
        <v>1.9723599383921799</v>
      </c>
      <c r="AC5340">
        <v>0.63966253792798</v>
      </c>
      <c r="AD5340">
        <v>0.87989882095915395</v>
      </c>
      <c r="AE5340">
        <v>-0.29120199760542498</v>
      </c>
      <c r="AF5340">
        <v>0.77173648502780101</v>
      </c>
      <c r="AG5340">
        <v>0.88417364479730298</v>
      </c>
      <c r="AH5340">
        <v>0.56683637654182595</v>
      </c>
      <c r="AI5340">
        <v>0.81350599864527495</v>
      </c>
      <c r="AJ5340">
        <v>0.94390293416205995</v>
      </c>
      <c r="AK5340">
        <v>-6.8177585460700504E-2</v>
      </c>
    </row>
    <row r="5341" spans="1:37" x14ac:dyDescent="0.2">
      <c r="A5341" t="s">
        <v>17530</v>
      </c>
      <c r="B5341">
        <v>40361389</v>
      </c>
      <c r="C5341">
        <v>40361542</v>
      </c>
      <c r="D5341">
        <v>154</v>
      </c>
      <c r="E5341" t="s">
        <v>18182</v>
      </c>
      <c r="F5341">
        <v>4</v>
      </c>
      <c r="G5341" t="s">
        <v>18183</v>
      </c>
      <c r="H5341" t="s">
        <v>30999</v>
      </c>
      <c r="I5341">
        <v>22</v>
      </c>
      <c r="J5341">
        <v>40360269</v>
      </c>
      <c r="K5341">
        <v>40366960</v>
      </c>
      <c r="L5341">
        <v>6692</v>
      </c>
      <c r="M5341">
        <v>1</v>
      </c>
      <c r="N5341">
        <v>158</v>
      </c>
      <c r="O5341" t="s">
        <v>18184</v>
      </c>
      <c r="P5341">
        <v>1120</v>
      </c>
      <c r="Q5341" t="s">
        <v>18185</v>
      </c>
      <c r="R5341" t="s">
        <v>18186</v>
      </c>
      <c r="S5341" t="s">
        <v>34722</v>
      </c>
      <c r="T5341">
        <v>0.152084254673993</v>
      </c>
      <c r="U5341">
        <v>0.603102917160658</v>
      </c>
      <c r="V5341">
        <v>25.432476007354602</v>
      </c>
      <c r="W5341">
        <v>0.49709177864118298</v>
      </c>
      <c r="X5341">
        <v>0.78363289935355196</v>
      </c>
      <c r="Y5341">
        <v>0.88613430100927904</v>
      </c>
      <c r="Z5341">
        <v>0.136920528570767</v>
      </c>
      <c r="AA5341">
        <v>0.72610664078822296</v>
      </c>
      <c r="AB5341">
        <v>25.335514286752701</v>
      </c>
      <c r="AC5341">
        <v>0.44346611787992302</v>
      </c>
      <c r="AD5341">
        <v>0.82872126865393902</v>
      </c>
      <c r="AE5341">
        <v>0.88575836637504601</v>
      </c>
      <c r="AF5341">
        <v>0.43559387281936701</v>
      </c>
      <c r="AG5341">
        <v>0.80674443595273604</v>
      </c>
      <c r="AH5341">
        <v>1.28059742686837</v>
      </c>
      <c r="AI5341">
        <v>0.69444917998461897</v>
      </c>
      <c r="AJ5341">
        <v>0.862196742697804</v>
      </c>
      <c r="AK5341">
        <v>0.41803940033267301</v>
      </c>
    </row>
    <row r="5342" spans="1:37" x14ac:dyDescent="0.2">
      <c r="A5342" t="s">
        <v>17530</v>
      </c>
      <c r="B5342">
        <v>40663481</v>
      </c>
      <c r="C5342">
        <v>40663631</v>
      </c>
      <c r="D5342">
        <v>151</v>
      </c>
      <c r="E5342" t="s">
        <v>18187</v>
      </c>
      <c r="F5342">
        <v>1</v>
      </c>
      <c r="G5342" t="s">
        <v>18188</v>
      </c>
      <c r="H5342" t="s">
        <v>34723</v>
      </c>
      <c r="I5342">
        <v>22</v>
      </c>
      <c r="J5342">
        <v>40679273</v>
      </c>
      <c r="K5342">
        <v>40682083</v>
      </c>
      <c r="L5342">
        <v>2811</v>
      </c>
      <c r="M5342">
        <v>1</v>
      </c>
      <c r="N5342">
        <v>2847</v>
      </c>
      <c r="O5342" t="s">
        <v>18189</v>
      </c>
      <c r="P5342">
        <v>-15642</v>
      </c>
      <c r="Q5342" t="s">
        <v>18190</v>
      </c>
      <c r="R5342" t="s">
        <v>18191</v>
      </c>
      <c r="S5342" t="s">
        <v>34724</v>
      </c>
      <c r="T5342">
        <v>0.35387198439864398</v>
      </c>
      <c r="U5342">
        <v>0.603102917160658</v>
      </c>
      <c r="V5342">
        <v>-23.1400594672529</v>
      </c>
      <c r="W5342">
        <v>0.89107655920673101</v>
      </c>
      <c r="X5342">
        <v>0.95159051474143896</v>
      </c>
      <c r="Y5342">
        <v>0.94275004568365295</v>
      </c>
      <c r="Z5342">
        <v>0.184235113180511</v>
      </c>
      <c r="AA5342">
        <v>0.72610664078822296</v>
      </c>
      <c r="AB5342">
        <v>-23.1400594672529</v>
      </c>
      <c r="AC5342">
        <v>0.75388744886274095</v>
      </c>
      <c r="AD5342">
        <v>0.87989882095915395</v>
      </c>
      <c r="AE5342">
        <v>-5.7249865389065097E-2</v>
      </c>
      <c r="AF5342">
        <v>0.501741946288212</v>
      </c>
      <c r="AG5342">
        <v>0.80674443595273604</v>
      </c>
      <c r="AH5342">
        <v>-22.210448936351501</v>
      </c>
      <c r="AI5342">
        <v>0.56157887380500204</v>
      </c>
      <c r="AJ5342">
        <v>0.78121606160956403</v>
      </c>
      <c r="AK5342">
        <v>1.8115053711982101</v>
      </c>
    </row>
    <row r="5343" spans="1:37" x14ac:dyDescent="0.2">
      <c r="A5343" t="s">
        <v>17530</v>
      </c>
      <c r="B5343">
        <v>40758650</v>
      </c>
      <c r="C5343">
        <v>40758801</v>
      </c>
      <c r="D5343">
        <v>152</v>
      </c>
      <c r="E5343" t="s">
        <v>18192</v>
      </c>
      <c r="F5343">
        <v>1</v>
      </c>
      <c r="G5343" t="s">
        <v>18193</v>
      </c>
      <c r="H5343" t="s">
        <v>31000</v>
      </c>
      <c r="I5343">
        <v>22</v>
      </c>
      <c r="J5343">
        <v>40770088</v>
      </c>
      <c r="K5343">
        <v>40780194</v>
      </c>
      <c r="L5343">
        <v>10107</v>
      </c>
      <c r="M5343">
        <v>2</v>
      </c>
      <c r="N5343">
        <v>10478</v>
      </c>
      <c r="O5343" t="s">
        <v>18194</v>
      </c>
      <c r="P5343">
        <v>21393</v>
      </c>
      <c r="Q5343" t="s">
        <v>18195</v>
      </c>
      <c r="R5343" t="s">
        <v>18196</v>
      </c>
      <c r="S5343" t="s">
        <v>34725</v>
      </c>
      <c r="T5343">
        <v>0.520663594717519</v>
      </c>
      <c r="U5343">
        <v>0.79931571560609904</v>
      </c>
      <c r="V5343">
        <v>4.5541425773277098</v>
      </c>
      <c r="W5343">
        <v>0.80325558087809701</v>
      </c>
      <c r="X5343">
        <v>0.95159051474143896</v>
      </c>
      <c r="Y5343">
        <v>0.89263213242843098</v>
      </c>
      <c r="Z5343">
        <v>0.616799557564497</v>
      </c>
      <c r="AA5343">
        <v>0.84521697243271998</v>
      </c>
      <c r="AB5343">
        <v>3.91256935229808</v>
      </c>
      <c r="AC5343">
        <v>0.98988049017523805</v>
      </c>
      <c r="AD5343">
        <v>0.99287623744338604</v>
      </c>
      <c r="AE5343">
        <v>0.23339873159083199</v>
      </c>
      <c r="AF5343">
        <v>0.49074230563208798</v>
      </c>
      <c r="AG5343">
        <v>0.80674443595273604</v>
      </c>
      <c r="AH5343">
        <v>2.7628224654510798</v>
      </c>
      <c r="AI5343">
        <v>0.64223772516432698</v>
      </c>
      <c r="AJ5343">
        <v>0.81811476863760502</v>
      </c>
      <c r="AK5343">
        <v>1.2671077656140499</v>
      </c>
    </row>
    <row r="5344" spans="1:37" x14ac:dyDescent="0.2">
      <c r="A5344" t="s">
        <v>17530</v>
      </c>
      <c r="B5344">
        <v>41355035</v>
      </c>
      <c r="C5344">
        <v>41355178</v>
      </c>
      <c r="D5344">
        <v>144</v>
      </c>
      <c r="E5344" t="s">
        <v>18197</v>
      </c>
      <c r="F5344">
        <v>4</v>
      </c>
      <c r="G5344" t="s">
        <v>18198</v>
      </c>
      <c r="H5344" t="s">
        <v>34726</v>
      </c>
      <c r="I5344">
        <v>22</v>
      </c>
      <c r="J5344">
        <v>41367333</v>
      </c>
      <c r="K5344">
        <v>41399324</v>
      </c>
      <c r="L5344">
        <v>31992</v>
      </c>
      <c r="M5344">
        <v>1</v>
      </c>
      <c r="N5344">
        <v>7008</v>
      </c>
      <c r="O5344" t="s">
        <v>18199</v>
      </c>
      <c r="P5344">
        <v>-12155</v>
      </c>
      <c r="Q5344" t="s">
        <v>18200</v>
      </c>
      <c r="R5344" t="s">
        <v>18201</v>
      </c>
      <c r="S5344" t="s">
        <v>34727</v>
      </c>
      <c r="T5344">
        <v>0.152084254673993</v>
      </c>
      <c r="U5344">
        <v>0.603102917160658</v>
      </c>
      <c r="V5344">
        <v>24.248505362498101</v>
      </c>
      <c r="W5344">
        <v>0.46193634366738701</v>
      </c>
      <c r="X5344">
        <v>0.75726018452522603</v>
      </c>
      <c r="Y5344">
        <v>1.3061769456953001</v>
      </c>
      <c r="Z5344">
        <v>0.306975110376564</v>
      </c>
      <c r="AA5344">
        <v>0.72610664078822296</v>
      </c>
      <c r="AB5344">
        <v>23.285031307288701</v>
      </c>
      <c r="AC5344">
        <v>0.88945902157151002</v>
      </c>
      <c r="AD5344">
        <v>0.94068432309766403</v>
      </c>
      <c r="AE5344">
        <v>0.30617698307948998</v>
      </c>
      <c r="AF5344">
        <v>4.6407610929182198E-2</v>
      </c>
      <c r="AG5344">
        <v>0.476038960109122</v>
      </c>
      <c r="AH5344">
        <v>24.248505362498101</v>
      </c>
      <c r="AI5344">
        <v>0.183554312780425</v>
      </c>
      <c r="AJ5344">
        <v>0.78121606160956403</v>
      </c>
      <c r="AK5344">
        <v>2.1749323360489199</v>
      </c>
    </row>
    <row r="5345" spans="1:37" x14ac:dyDescent="0.2">
      <c r="A5345" t="s">
        <v>17530</v>
      </c>
      <c r="B5345">
        <v>41355178</v>
      </c>
      <c r="C5345">
        <v>41355321</v>
      </c>
      <c r="D5345">
        <v>144</v>
      </c>
      <c r="E5345" t="s">
        <v>18202</v>
      </c>
      <c r="F5345">
        <v>4</v>
      </c>
      <c r="G5345" t="s">
        <v>18203</v>
      </c>
      <c r="H5345" t="s">
        <v>34726</v>
      </c>
      <c r="I5345">
        <v>22</v>
      </c>
      <c r="J5345">
        <v>41367333</v>
      </c>
      <c r="K5345">
        <v>41399324</v>
      </c>
      <c r="L5345">
        <v>31992</v>
      </c>
      <c r="M5345">
        <v>1</v>
      </c>
      <c r="N5345">
        <v>7008</v>
      </c>
      <c r="O5345" t="s">
        <v>18199</v>
      </c>
      <c r="P5345">
        <v>-12012</v>
      </c>
      <c r="Q5345" t="s">
        <v>18200</v>
      </c>
      <c r="R5345" t="s">
        <v>18201</v>
      </c>
      <c r="S5345" t="s">
        <v>34727</v>
      </c>
      <c r="T5345">
        <v>0.152084254673993</v>
      </c>
      <c r="U5345">
        <v>0.603102917160658</v>
      </c>
      <c r="V5345">
        <v>24.248505362498101</v>
      </c>
      <c r="W5345">
        <v>0.46193634366738701</v>
      </c>
      <c r="X5345">
        <v>0.75726018452522603</v>
      </c>
      <c r="Y5345">
        <v>1.3061769456953001</v>
      </c>
      <c r="Z5345">
        <v>0.306975110376564</v>
      </c>
      <c r="AA5345">
        <v>0.72610664078822296</v>
      </c>
      <c r="AB5345">
        <v>23.285031307288701</v>
      </c>
      <c r="AC5345">
        <v>0.88945902157151002</v>
      </c>
      <c r="AD5345">
        <v>0.94068432309766403</v>
      </c>
      <c r="AE5345">
        <v>0.30617698307948998</v>
      </c>
      <c r="AF5345">
        <v>4.6407610929182198E-2</v>
      </c>
      <c r="AG5345">
        <v>0.476038960109122</v>
      </c>
      <c r="AH5345">
        <v>24.248505362498101</v>
      </c>
      <c r="AI5345">
        <v>0.183554312780425</v>
      </c>
      <c r="AJ5345">
        <v>0.78121606160956403</v>
      </c>
      <c r="AK5345">
        <v>2.1749323360489199</v>
      </c>
    </row>
    <row r="5346" spans="1:37" x14ac:dyDescent="0.2">
      <c r="A5346" t="s">
        <v>17530</v>
      </c>
      <c r="B5346">
        <v>41355321</v>
      </c>
      <c r="C5346">
        <v>41355464</v>
      </c>
      <c r="D5346">
        <v>144</v>
      </c>
      <c r="E5346" t="s">
        <v>18204</v>
      </c>
      <c r="F5346">
        <v>0</v>
      </c>
      <c r="G5346" t="s">
        <v>18205</v>
      </c>
      <c r="H5346" t="s">
        <v>34726</v>
      </c>
      <c r="I5346">
        <v>22</v>
      </c>
      <c r="J5346">
        <v>41367333</v>
      </c>
      <c r="K5346">
        <v>41399324</v>
      </c>
      <c r="L5346">
        <v>31992</v>
      </c>
      <c r="M5346">
        <v>1</v>
      </c>
      <c r="N5346">
        <v>7008</v>
      </c>
      <c r="O5346" t="s">
        <v>18199</v>
      </c>
      <c r="P5346">
        <v>-11869</v>
      </c>
      <c r="Q5346" t="s">
        <v>18200</v>
      </c>
      <c r="R5346" t="s">
        <v>18201</v>
      </c>
      <c r="S5346" t="s">
        <v>34727</v>
      </c>
      <c r="T5346">
        <v>0.152084254673993</v>
      </c>
      <c r="U5346">
        <v>0.603102917160658</v>
      </c>
      <c r="V5346">
        <v>24.248505362498101</v>
      </c>
      <c r="W5346">
        <v>0.46193634366738701</v>
      </c>
      <c r="X5346">
        <v>0.75726018452522603</v>
      </c>
      <c r="Y5346">
        <v>1.3061769456953001</v>
      </c>
      <c r="Z5346">
        <v>0.306975110376564</v>
      </c>
      <c r="AA5346">
        <v>0.72610664078822296</v>
      </c>
      <c r="AB5346">
        <v>23.285031307288701</v>
      </c>
      <c r="AC5346">
        <v>0.88945902157151002</v>
      </c>
      <c r="AD5346">
        <v>0.94068432309766403</v>
      </c>
      <c r="AE5346">
        <v>0.30617698307948998</v>
      </c>
      <c r="AF5346">
        <v>4.6407610929182198E-2</v>
      </c>
      <c r="AG5346">
        <v>0.476038960109122</v>
      </c>
      <c r="AH5346">
        <v>24.248505362498101</v>
      </c>
      <c r="AI5346">
        <v>0.183554312780425</v>
      </c>
      <c r="AJ5346">
        <v>0.78121606160956403</v>
      </c>
      <c r="AK5346">
        <v>2.1749323360489199</v>
      </c>
    </row>
    <row r="5347" spans="1:37" x14ac:dyDescent="0.2">
      <c r="A5347" t="s">
        <v>17530</v>
      </c>
      <c r="B5347">
        <v>41970136</v>
      </c>
      <c r="C5347">
        <v>41970334</v>
      </c>
      <c r="D5347">
        <v>199</v>
      </c>
      <c r="E5347" t="s">
        <v>18206</v>
      </c>
      <c r="F5347">
        <v>1</v>
      </c>
      <c r="G5347" t="s">
        <v>18207</v>
      </c>
      <c r="H5347" t="s">
        <v>30987</v>
      </c>
      <c r="I5347">
        <v>22</v>
      </c>
      <c r="J5347">
        <v>41969443</v>
      </c>
      <c r="K5347">
        <v>41998221</v>
      </c>
      <c r="L5347">
        <v>28779</v>
      </c>
      <c r="M5347">
        <v>1</v>
      </c>
      <c r="N5347">
        <v>55964</v>
      </c>
      <c r="O5347" t="s">
        <v>18208</v>
      </c>
      <c r="P5347">
        <v>693</v>
      </c>
      <c r="Q5347" t="s">
        <v>18209</v>
      </c>
      <c r="R5347" t="s">
        <v>18210</v>
      </c>
      <c r="S5347" t="s">
        <v>34728</v>
      </c>
      <c r="T5347">
        <v>0.152084254673993</v>
      </c>
      <c r="U5347">
        <v>0.603102917160658</v>
      </c>
      <c r="V5347">
        <v>24.2783977103391</v>
      </c>
      <c r="W5347">
        <v>0.38920677604595899</v>
      </c>
      <c r="X5347">
        <v>0.704072456322962</v>
      </c>
      <c r="Y5347">
        <v>-23.7435828708584</v>
      </c>
      <c r="Z5347">
        <v>0.306975110376564</v>
      </c>
      <c r="AA5347">
        <v>0.72610664078822296</v>
      </c>
      <c r="AB5347">
        <v>23.3149236537196</v>
      </c>
      <c r="AC5347">
        <v>0.71753805159658501</v>
      </c>
      <c r="AD5347">
        <v>0.87989882095915395</v>
      </c>
      <c r="AE5347">
        <v>-2.6689581351431801</v>
      </c>
      <c r="AF5347">
        <v>4.6407610929182198E-2</v>
      </c>
      <c r="AG5347">
        <v>0.476038960109122</v>
      </c>
      <c r="AH5347">
        <v>24.2783977103391</v>
      </c>
      <c r="AI5347">
        <v>0.35038410267202102</v>
      </c>
      <c r="AJ5347">
        <v>0.78121606160956403</v>
      </c>
      <c r="AK5347">
        <v>-23.208008460438101</v>
      </c>
    </row>
    <row r="5348" spans="1:37" x14ac:dyDescent="0.2">
      <c r="A5348" t="s">
        <v>17530</v>
      </c>
      <c r="B5348">
        <v>41970442</v>
      </c>
      <c r="C5348">
        <v>41970731</v>
      </c>
      <c r="D5348">
        <v>290</v>
      </c>
      <c r="E5348" t="s">
        <v>18211</v>
      </c>
      <c r="F5348">
        <v>4</v>
      </c>
      <c r="G5348" t="s">
        <v>18212</v>
      </c>
      <c r="H5348" t="s">
        <v>30987</v>
      </c>
      <c r="I5348">
        <v>22</v>
      </c>
      <c r="J5348">
        <v>41969443</v>
      </c>
      <c r="K5348">
        <v>41998221</v>
      </c>
      <c r="L5348">
        <v>28779</v>
      </c>
      <c r="M5348">
        <v>1</v>
      </c>
      <c r="N5348">
        <v>55964</v>
      </c>
      <c r="O5348" t="s">
        <v>18208</v>
      </c>
      <c r="P5348">
        <v>999</v>
      </c>
      <c r="Q5348" t="s">
        <v>18209</v>
      </c>
      <c r="R5348" t="s">
        <v>18210</v>
      </c>
      <c r="S5348" t="s">
        <v>34728</v>
      </c>
      <c r="T5348">
        <v>0.152084254673993</v>
      </c>
      <c r="U5348">
        <v>0.603102917160658</v>
      </c>
      <c r="V5348">
        <v>24.2783977103391</v>
      </c>
      <c r="W5348">
        <v>0.38920677604595899</v>
      </c>
      <c r="X5348">
        <v>0.704072456322962</v>
      </c>
      <c r="Y5348">
        <v>-23.7435828708584</v>
      </c>
      <c r="Z5348">
        <v>0.306975110376564</v>
      </c>
      <c r="AA5348">
        <v>0.72610664078822296</v>
      </c>
      <c r="AB5348">
        <v>23.3149236537196</v>
      </c>
      <c r="AC5348">
        <v>0.71753805159658501</v>
      </c>
      <c r="AD5348">
        <v>0.87989882095915395</v>
      </c>
      <c r="AE5348">
        <v>-2.6689581351431801</v>
      </c>
      <c r="AF5348">
        <v>4.6407610929182198E-2</v>
      </c>
      <c r="AG5348">
        <v>0.476038960109122</v>
      </c>
      <c r="AH5348">
        <v>24.2783977103391</v>
      </c>
      <c r="AI5348">
        <v>0.35038410267202102</v>
      </c>
      <c r="AJ5348">
        <v>0.78121606160956403</v>
      </c>
      <c r="AK5348">
        <v>-23.208008460438101</v>
      </c>
    </row>
    <row r="5349" spans="1:37" x14ac:dyDescent="0.2">
      <c r="A5349" t="s">
        <v>17530</v>
      </c>
      <c r="B5349">
        <v>42167606</v>
      </c>
      <c r="C5349">
        <v>42167771</v>
      </c>
      <c r="D5349">
        <v>166</v>
      </c>
      <c r="E5349" t="s">
        <v>18213</v>
      </c>
      <c r="F5349">
        <v>1</v>
      </c>
      <c r="G5349" t="s">
        <v>18214</v>
      </c>
      <c r="H5349" t="s">
        <v>34729</v>
      </c>
      <c r="I5349">
        <v>22</v>
      </c>
      <c r="J5349">
        <v>42140217</v>
      </c>
      <c r="K5349">
        <v>42149455</v>
      </c>
      <c r="L5349">
        <v>9239</v>
      </c>
      <c r="M5349">
        <v>2</v>
      </c>
      <c r="N5349">
        <v>1564</v>
      </c>
      <c r="O5349" t="s">
        <v>18215</v>
      </c>
      <c r="P5349">
        <v>-18151</v>
      </c>
      <c r="Q5349" t="s">
        <v>18216</v>
      </c>
      <c r="R5349" t="s">
        <v>18217</v>
      </c>
      <c r="S5349" t="s">
        <v>34730</v>
      </c>
      <c r="T5349">
        <v>0.17308923567461099</v>
      </c>
      <c r="U5349">
        <v>0.603102917160658</v>
      </c>
      <c r="V5349">
        <v>-24.121070401629201</v>
      </c>
      <c r="W5349">
        <v>0.38920677604595899</v>
      </c>
      <c r="X5349">
        <v>0.704072456322962</v>
      </c>
      <c r="Y5349">
        <v>-23.008814948838602</v>
      </c>
      <c r="Z5349">
        <v>5.50355599158565E-2</v>
      </c>
      <c r="AA5349">
        <v>0.72610664078822296</v>
      </c>
      <c r="AB5349">
        <v>-24.121070401629201</v>
      </c>
      <c r="AC5349">
        <v>0.71753805159658501</v>
      </c>
      <c r="AD5349">
        <v>0.87989882095915395</v>
      </c>
      <c r="AE5349">
        <v>-0.76259668908113998</v>
      </c>
      <c r="AF5349">
        <v>0.32549523997010099</v>
      </c>
      <c r="AG5349">
        <v>0.70473078222419605</v>
      </c>
      <c r="AH5349">
        <v>-23.191459801059601</v>
      </c>
      <c r="AI5349">
        <v>0.35038410267202102</v>
      </c>
      <c r="AJ5349">
        <v>0.78121606160956403</v>
      </c>
      <c r="AK5349">
        <v>-23.121070480698599</v>
      </c>
    </row>
    <row r="5350" spans="1:37" x14ac:dyDescent="0.2">
      <c r="A5350" t="s">
        <v>17530</v>
      </c>
      <c r="B5350">
        <v>42167771</v>
      </c>
      <c r="C5350">
        <v>42167936</v>
      </c>
      <c r="D5350">
        <v>166</v>
      </c>
      <c r="E5350" t="s">
        <v>18218</v>
      </c>
      <c r="F5350">
        <v>4</v>
      </c>
      <c r="G5350" t="s">
        <v>18219</v>
      </c>
      <c r="H5350" t="s">
        <v>34729</v>
      </c>
      <c r="I5350">
        <v>22</v>
      </c>
      <c r="J5350">
        <v>42140217</v>
      </c>
      <c r="K5350">
        <v>42149455</v>
      </c>
      <c r="L5350">
        <v>9239</v>
      </c>
      <c r="M5350">
        <v>2</v>
      </c>
      <c r="N5350">
        <v>1564</v>
      </c>
      <c r="O5350" t="s">
        <v>18215</v>
      </c>
      <c r="P5350">
        <v>-18316</v>
      </c>
      <c r="Q5350" t="s">
        <v>18216</v>
      </c>
      <c r="R5350" t="s">
        <v>18217</v>
      </c>
      <c r="S5350" t="s">
        <v>34730</v>
      </c>
      <c r="T5350">
        <v>0.17308923567461099</v>
      </c>
      <c r="U5350">
        <v>0.603102917160658</v>
      </c>
      <c r="V5350">
        <v>-24.121070401629201</v>
      </c>
      <c r="W5350">
        <v>0.38920677604595899</v>
      </c>
      <c r="X5350">
        <v>0.704072456322962</v>
      </c>
      <c r="Y5350">
        <v>-23.008814948838602</v>
      </c>
      <c r="Z5350">
        <v>5.50355599158565E-2</v>
      </c>
      <c r="AA5350">
        <v>0.72610664078822296</v>
      </c>
      <c r="AB5350">
        <v>-24.121070401629201</v>
      </c>
      <c r="AC5350">
        <v>0.71753805159658501</v>
      </c>
      <c r="AD5350">
        <v>0.87989882095915395</v>
      </c>
      <c r="AE5350">
        <v>-0.76259668908113998</v>
      </c>
      <c r="AF5350">
        <v>0.32549523997010099</v>
      </c>
      <c r="AG5350">
        <v>0.70473078222419605</v>
      </c>
      <c r="AH5350">
        <v>-23.191459801059601</v>
      </c>
      <c r="AI5350">
        <v>0.35038410267202102</v>
      </c>
      <c r="AJ5350">
        <v>0.78121606160956403</v>
      </c>
      <c r="AK5350">
        <v>-23.121070480698599</v>
      </c>
    </row>
    <row r="5351" spans="1:37" x14ac:dyDescent="0.2">
      <c r="A5351" t="s">
        <v>17530</v>
      </c>
      <c r="B5351">
        <v>42978905</v>
      </c>
      <c r="C5351">
        <v>42979058</v>
      </c>
      <c r="D5351">
        <v>154</v>
      </c>
      <c r="E5351" t="s">
        <v>18220</v>
      </c>
      <c r="F5351">
        <v>0</v>
      </c>
      <c r="G5351" t="s">
        <v>18221</v>
      </c>
      <c r="H5351" t="s">
        <v>34731</v>
      </c>
      <c r="I5351">
        <v>22</v>
      </c>
      <c r="J5351">
        <v>42893574</v>
      </c>
      <c r="K5351">
        <v>42959899</v>
      </c>
      <c r="L5351">
        <v>66326</v>
      </c>
      <c r="M5351">
        <v>2</v>
      </c>
      <c r="N5351">
        <v>11252</v>
      </c>
      <c r="O5351" t="s">
        <v>18222</v>
      </c>
      <c r="P5351">
        <v>-19006</v>
      </c>
      <c r="Q5351" t="s">
        <v>18223</v>
      </c>
      <c r="R5351" t="s">
        <v>18224</v>
      </c>
      <c r="S5351" t="s">
        <v>34732</v>
      </c>
      <c r="T5351">
        <v>0.35387198439864398</v>
      </c>
      <c r="U5351">
        <v>0.603102917160658</v>
      </c>
      <c r="V5351">
        <v>-23.6254862498314</v>
      </c>
      <c r="W5351">
        <v>0.94541066367716797</v>
      </c>
      <c r="X5351">
        <v>0.95159051474143896</v>
      </c>
      <c r="Y5351">
        <v>0.20431771592585701</v>
      </c>
      <c r="Z5351">
        <v>0.65379035313853895</v>
      </c>
      <c r="AA5351">
        <v>0.84521697243271998</v>
      </c>
      <c r="AB5351">
        <v>-0.96440140060292301</v>
      </c>
      <c r="AC5351">
        <v>0.71753805159658501</v>
      </c>
      <c r="AD5351">
        <v>0.87989882095915395</v>
      </c>
      <c r="AE5351">
        <v>-0.79568217810064301</v>
      </c>
      <c r="AF5351">
        <v>0.32549523997010099</v>
      </c>
      <c r="AG5351">
        <v>0.70473078222419605</v>
      </c>
      <c r="AH5351">
        <v>-23.660657849557399</v>
      </c>
      <c r="AI5351">
        <v>0.59609816080359102</v>
      </c>
      <c r="AJ5351">
        <v>0.78121606160956403</v>
      </c>
      <c r="AK5351">
        <v>1.07307308178532</v>
      </c>
    </row>
    <row r="5352" spans="1:37" x14ac:dyDescent="0.2">
      <c r="A5352" t="s">
        <v>17530</v>
      </c>
      <c r="B5352">
        <v>43066065</v>
      </c>
      <c r="C5352">
        <v>43066232</v>
      </c>
      <c r="D5352">
        <v>168</v>
      </c>
      <c r="E5352" t="s">
        <v>18225</v>
      </c>
      <c r="F5352">
        <v>4</v>
      </c>
      <c r="G5352" t="s">
        <v>18226</v>
      </c>
      <c r="H5352" t="s">
        <v>34733</v>
      </c>
      <c r="I5352">
        <v>22</v>
      </c>
      <c r="J5352">
        <v>43039776</v>
      </c>
      <c r="K5352">
        <v>43075586</v>
      </c>
      <c r="L5352">
        <v>35811</v>
      </c>
      <c r="M5352">
        <v>2</v>
      </c>
      <c r="N5352">
        <v>25809</v>
      </c>
      <c r="O5352" t="s">
        <v>18227</v>
      </c>
      <c r="P5352">
        <v>9354</v>
      </c>
      <c r="Q5352" t="s">
        <v>18228</v>
      </c>
      <c r="R5352" t="s">
        <v>18229</v>
      </c>
      <c r="S5352" t="s">
        <v>34734</v>
      </c>
      <c r="T5352" t="s">
        <v>40</v>
      </c>
      <c r="U5352" t="s">
        <v>40</v>
      </c>
      <c r="V5352">
        <v>0</v>
      </c>
      <c r="W5352">
        <v>0.29261482077562401</v>
      </c>
      <c r="X5352">
        <v>0.704072456322962</v>
      </c>
      <c r="Y5352">
        <v>23.801341482279899</v>
      </c>
      <c r="Z5352">
        <v>0.48464167878831399</v>
      </c>
      <c r="AA5352">
        <v>0.84435025072159198</v>
      </c>
      <c r="AB5352">
        <v>22.763866880741499</v>
      </c>
      <c r="AC5352">
        <v>0.45677901822897599</v>
      </c>
      <c r="AD5352">
        <v>0.82872126865393902</v>
      </c>
      <c r="AE5352">
        <v>22.801341580966199</v>
      </c>
      <c r="AF5352">
        <v>0.501741946288212</v>
      </c>
      <c r="AG5352">
        <v>0.80674443595273604</v>
      </c>
      <c r="AH5352">
        <v>-22.727341009910401</v>
      </c>
      <c r="AI5352">
        <v>0.14667288820271701</v>
      </c>
      <c r="AJ5352">
        <v>0.78121606160956403</v>
      </c>
      <c r="AK5352">
        <v>23.801341482279899</v>
      </c>
    </row>
    <row r="5353" spans="1:37" x14ac:dyDescent="0.2">
      <c r="A5353" t="s">
        <v>17530</v>
      </c>
      <c r="B5353">
        <v>43066232</v>
      </c>
      <c r="C5353">
        <v>43066399</v>
      </c>
      <c r="D5353">
        <v>168</v>
      </c>
      <c r="E5353" t="s">
        <v>18230</v>
      </c>
      <c r="F5353">
        <v>4</v>
      </c>
      <c r="G5353" t="s">
        <v>18231</v>
      </c>
      <c r="H5353" t="s">
        <v>34733</v>
      </c>
      <c r="I5353">
        <v>22</v>
      </c>
      <c r="J5353">
        <v>43039776</v>
      </c>
      <c r="K5353">
        <v>43075586</v>
      </c>
      <c r="L5353">
        <v>35811</v>
      </c>
      <c r="M5353">
        <v>2</v>
      </c>
      <c r="N5353">
        <v>25809</v>
      </c>
      <c r="O5353" t="s">
        <v>18227</v>
      </c>
      <c r="P5353">
        <v>9187</v>
      </c>
      <c r="Q5353" t="s">
        <v>18228</v>
      </c>
      <c r="R5353" t="s">
        <v>18229</v>
      </c>
      <c r="S5353" t="s">
        <v>34734</v>
      </c>
      <c r="T5353" t="s">
        <v>40</v>
      </c>
      <c r="U5353" t="s">
        <v>40</v>
      </c>
      <c r="V5353">
        <v>0</v>
      </c>
      <c r="W5353">
        <v>0.29261482077562401</v>
      </c>
      <c r="X5353">
        <v>0.704072456322962</v>
      </c>
      <c r="Y5353">
        <v>23.801341482279899</v>
      </c>
      <c r="Z5353">
        <v>0.48464167878831399</v>
      </c>
      <c r="AA5353">
        <v>0.84435025072159198</v>
      </c>
      <c r="AB5353">
        <v>22.763866880741499</v>
      </c>
      <c r="AC5353">
        <v>0.45677901822897599</v>
      </c>
      <c r="AD5353">
        <v>0.82872126865393902</v>
      </c>
      <c r="AE5353">
        <v>22.801341580966199</v>
      </c>
      <c r="AF5353">
        <v>0.501741946288212</v>
      </c>
      <c r="AG5353">
        <v>0.80674443595273604</v>
      </c>
      <c r="AH5353">
        <v>-22.727341009910401</v>
      </c>
      <c r="AI5353">
        <v>0.14667288820271701</v>
      </c>
      <c r="AJ5353">
        <v>0.78121606160956403</v>
      </c>
      <c r="AK5353">
        <v>23.801341482279899</v>
      </c>
    </row>
    <row r="5354" spans="1:37" x14ac:dyDescent="0.2">
      <c r="A5354" t="s">
        <v>17530</v>
      </c>
      <c r="B5354">
        <v>43304828</v>
      </c>
      <c r="C5354">
        <v>43305127</v>
      </c>
      <c r="D5354">
        <v>300</v>
      </c>
      <c r="E5354" t="s">
        <v>18232</v>
      </c>
      <c r="F5354">
        <v>6</v>
      </c>
      <c r="G5354" t="s">
        <v>18233</v>
      </c>
      <c r="H5354" t="s">
        <v>34735</v>
      </c>
      <c r="I5354">
        <v>22</v>
      </c>
      <c r="J5354">
        <v>43316837</v>
      </c>
      <c r="K5354">
        <v>43320065</v>
      </c>
      <c r="L5354">
        <v>3229</v>
      </c>
      <c r="M5354">
        <v>2</v>
      </c>
      <c r="N5354">
        <v>80274</v>
      </c>
      <c r="O5354" t="s">
        <v>18234</v>
      </c>
      <c r="P5354">
        <v>14938</v>
      </c>
      <c r="Q5354" t="s">
        <v>18235</v>
      </c>
      <c r="R5354" t="s">
        <v>18236</v>
      </c>
      <c r="S5354" t="s">
        <v>34736</v>
      </c>
      <c r="T5354">
        <v>0.583211159830616</v>
      </c>
      <c r="U5354">
        <v>0.81360520874211995</v>
      </c>
      <c r="V5354">
        <v>0.85707854245206305</v>
      </c>
      <c r="W5354">
        <v>0.113079289867903</v>
      </c>
      <c r="X5354">
        <v>0.704072456322962</v>
      </c>
      <c r="Y5354">
        <v>-24.682135799566701</v>
      </c>
      <c r="Z5354">
        <v>1</v>
      </c>
      <c r="AA5354">
        <v>1</v>
      </c>
      <c r="AB5354">
        <v>-0.106395511586274</v>
      </c>
      <c r="AC5354">
        <v>2.4853262407310801E-2</v>
      </c>
      <c r="AD5354">
        <v>0.57684129297949804</v>
      </c>
      <c r="AE5354">
        <v>-24.682135799566701</v>
      </c>
      <c r="AF5354">
        <v>0.23669707478149901</v>
      </c>
      <c r="AG5354">
        <v>0.69020448338054297</v>
      </c>
      <c r="AH5354">
        <v>1.7866890939123601</v>
      </c>
      <c r="AI5354">
        <v>0.24456414000292601</v>
      </c>
      <c r="AJ5354">
        <v>0.78121606160956403</v>
      </c>
      <c r="AK5354">
        <v>-23.813380377117799</v>
      </c>
    </row>
    <row r="5355" spans="1:37" x14ac:dyDescent="0.2">
      <c r="A5355" t="s">
        <v>17530</v>
      </c>
      <c r="B5355">
        <v>43305361</v>
      </c>
      <c r="C5355">
        <v>43305660</v>
      </c>
      <c r="D5355">
        <v>300</v>
      </c>
      <c r="E5355" t="s">
        <v>18237</v>
      </c>
      <c r="F5355">
        <v>5</v>
      </c>
      <c r="G5355" t="s">
        <v>18238</v>
      </c>
      <c r="H5355" t="s">
        <v>34735</v>
      </c>
      <c r="I5355">
        <v>22</v>
      </c>
      <c r="J5355">
        <v>43316837</v>
      </c>
      <c r="K5355">
        <v>43320065</v>
      </c>
      <c r="L5355">
        <v>3229</v>
      </c>
      <c r="M5355">
        <v>2</v>
      </c>
      <c r="N5355">
        <v>80274</v>
      </c>
      <c r="O5355" t="s">
        <v>18234</v>
      </c>
      <c r="P5355">
        <v>14405</v>
      </c>
      <c r="Q5355" t="s">
        <v>18235</v>
      </c>
      <c r="R5355" t="s">
        <v>18236</v>
      </c>
      <c r="S5355" t="s">
        <v>34736</v>
      </c>
      <c r="T5355">
        <v>0.583211159830616</v>
      </c>
      <c r="U5355">
        <v>0.81360520874211995</v>
      </c>
      <c r="V5355">
        <v>0.85707854245206305</v>
      </c>
      <c r="W5355">
        <v>0.113079289867903</v>
      </c>
      <c r="X5355">
        <v>0.704072456322962</v>
      </c>
      <c r="Y5355">
        <v>-24.682135799566701</v>
      </c>
      <c r="Z5355">
        <v>1</v>
      </c>
      <c r="AA5355">
        <v>1</v>
      </c>
      <c r="AB5355">
        <v>-0.106395511586274</v>
      </c>
      <c r="AC5355">
        <v>2.4853262407310801E-2</v>
      </c>
      <c r="AD5355">
        <v>0.57684129297949804</v>
      </c>
      <c r="AE5355">
        <v>-24.682135799566701</v>
      </c>
      <c r="AF5355">
        <v>0.23669707478149901</v>
      </c>
      <c r="AG5355">
        <v>0.69020448338054297</v>
      </c>
      <c r="AH5355">
        <v>1.7866890939123601</v>
      </c>
      <c r="AI5355">
        <v>0.24456414000292601</v>
      </c>
      <c r="AJ5355">
        <v>0.78121606160956403</v>
      </c>
      <c r="AK5355">
        <v>-23.813380377117799</v>
      </c>
    </row>
    <row r="5356" spans="1:37" x14ac:dyDescent="0.2">
      <c r="A5356" t="s">
        <v>17530</v>
      </c>
      <c r="B5356">
        <v>43967290</v>
      </c>
      <c r="C5356">
        <v>43967443</v>
      </c>
      <c r="D5356">
        <v>154</v>
      </c>
      <c r="E5356" t="s">
        <v>18239</v>
      </c>
      <c r="F5356">
        <v>4</v>
      </c>
      <c r="G5356" t="s">
        <v>18240</v>
      </c>
      <c r="H5356" t="s">
        <v>34737</v>
      </c>
      <c r="I5356">
        <v>22</v>
      </c>
      <c r="J5356">
        <v>43974595</v>
      </c>
      <c r="K5356">
        <v>43996529</v>
      </c>
      <c r="L5356">
        <v>21935</v>
      </c>
      <c r="M5356">
        <v>1</v>
      </c>
      <c r="N5356">
        <v>25813</v>
      </c>
      <c r="O5356" t="s">
        <v>18241</v>
      </c>
      <c r="P5356">
        <v>-7152</v>
      </c>
      <c r="Q5356" t="s">
        <v>18242</v>
      </c>
      <c r="R5356" t="s">
        <v>18243</v>
      </c>
      <c r="S5356" t="s">
        <v>34738</v>
      </c>
      <c r="T5356">
        <v>0.35387198439864398</v>
      </c>
      <c r="U5356">
        <v>0.603102917160658</v>
      </c>
      <c r="V5356">
        <v>-22.7293961230374</v>
      </c>
      <c r="W5356">
        <v>0.428214032775322</v>
      </c>
      <c r="X5356">
        <v>0.73460997439807996</v>
      </c>
      <c r="Y5356">
        <v>2.8023802515846001</v>
      </c>
      <c r="Z5356">
        <v>0.93459220503170903</v>
      </c>
      <c r="AA5356">
        <v>0.99919698600769702</v>
      </c>
      <c r="AB5356">
        <v>1.6336610669331999</v>
      </c>
      <c r="AC5356">
        <v>0.85817338719172098</v>
      </c>
      <c r="AD5356">
        <v>0.94068432309766403</v>
      </c>
      <c r="AE5356">
        <v>1.8023802841572101</v>
      </c>
      <c r="AF5356">
        <v>0.22065000948199101</v>
      </c>
      <c r="AG5356">
        <v>0.68151250837662902</v>
      </c>
      <c r="AH5356">
        <v>-24.557385584065901</v>
      </c>
      <c r="AI5356">
        <v>0.170234813229591</v>
      </c>
      <c r="AJ5356">
        <v>0.78121606160956403</v>
      </c>
      <c r="AK5356">
        <v>3.6711355306000701</v>
      </c>
    </row>
    <row r="5357" spans="1:37" x14ac:dyDescent="0.2">
      <c r="A5357" t="s">
        <v>17530</v>
      </c>
      <c r="B5357">
        <v>43967443</v>
      </c>
      <c r="C5357">
        <v>43967596</v>
      </c>
      <c r="D5357">
        <v>154</v>
      </c>
      <c r="E5357" t="s">
        <v>18244</v>
      </c>
      <c r="F5357">
        <v>0</v>
      </c>
      <c r="G5357" t="s">
        <v>18245</v>
      </c>
      <c r="H5357" t="s">
        <v>34737</v>
      </c>
      <c r="I5357">
        <v>22</v>
      </c>
      <c r="J5357">
        <v>43974595</v>
      </c>
      <c r="K5357">
        <v>43996529</v>
      </c>
      <c r="L5357">
        <v>21935</v>
      </c>
      <c r="M5357">
        <v>1</v>
      </c>
      <c r="N5357">
        <v>25813</v>
      </c>
      <c r="O5357" t="s">
        <v>18241</v>
      </c>
      <c r="P5357">
        <v>-6999</v>
      </c>
      <c r="Q5357" t="s">
        <v>18242</v>
      </c>
      <c r="R5357" t="s">
        <v>18243</v>
      </c>
      <c r="S5357" t="s">
        <v>34738</v>
      </c>
      <c r="T5357">
        <v>0.35387198439864398</v>
      </c>
      <c r="U5357">
        <v>0.603102917160658</v>
      </c>
      <c r="V5357">
        <v>-22.7293961230374</v>
      </c>
      <c r="W5357">
        <v>0.428214032775322</v>
      </c>
      <c r="X5357">
        <v>0.73460997439807996</v>
      </c>
      <c r="Y5357">
        <v>3.1563528885429801</v>
      </c>
      <c r="Z5357">
        <v>0.93459220503170903</v>
      </c>
      <c r="AA5357">
        <v>0.99919698600769702</v>
      </c>
      <c r="AB5357">
        <v>1.9876336964316501</v>
      </c>
      <c r="AC5357">
        <v>0.85817338719172098</v>
      </c>
      <c r="AD5357">
        <v>0.94068432309766403</v>
      </c>
      <c r="AE5357">
        <v>2.1563529140286599</v>
      </c>
      <c r="AF5357">
        <v>0.22065000948199101</v>
      </c>
      <c r="AG5357">
        <v>0.68151250837662902</v>
      </c>
      <c r="AH5357">
        <v>-24.8641799937717</v>
      </c>
      <c r="AI5357">
        <v>0.170234813229591</v>
      </c>
      <c r="AJ5357">
        <v>0.78121606160956403</v>
      </c>
      <c r="AK5357">
        <v>4.0251081675584501</v>
      </c>
    </row>
    <row r="5358" spans="1:37" x14ac:dyDescent="0.2">
      <c r="A5358" t="s">
        <v>17530</v>
      </c>
      <c r="B5358">
        <v>43967596</v>
      </c>
      <c r="C5358">
        <v>43967749</v>
      </c>
      <c r="D5358">
        <v>154</v>
      </c>
      <c r="E5358" t="s">
        <v>18246</v>
      </c>
      <c r="F5358">
        <v>3</v>
      </c>
      <c r="G5358" t="s">
        <v>18247</v>
      </c>
      <c r="H5358" t="s">
        <v>34737</v>
      </c>
      <c r="I5358">
        <v>22</v>
      </c>
      <c r="J5358">
        <v>43974595</v>
      </c>
      <c r="K5358">
        <v>43996529</v>
      </c>
      <c r="L5358">
        <v>21935</v>
      </c>
      <c r="M5358">
        <v>1</v>
      </c>
      <c r="N5358">
        <v>25813</v>
      </c>
      <c r="O5358" t="s">
        <v>18241</v>
      </c>
      <c r="P5358">
        <v>-6846</v>
      </c>
      <c r="Q5358" t="s">
        <v>18242</v>
      </c>
      <c r="R5358" t="s">
        <v>18243</v>
      </c>
      <c r="S5358" t="s">
        <v>34738</v>
      </c>
      <c r="T5358">
        <v>0.35387198439864398</v>
      </c>
      <c r="U5358">
        <v>0.603102917160658</v>
      </c>
      <c r="V5358">
        <v>-22.7293961230374</v>
      </c>
      <c r="W5358">
        <v>0.428214032775322</v>
      </c>
      <c r="X5358">
        <v>0.73460997439807996</v>
      </c>
      <c r="Y5358">
        <v>3.1563528885429801</v>
      </c>
      <c r="Z5358">
        <v>0.93459220503170903</v>
      </c>
      <c r="AA5358">
        <v>0.99919698600769702</v>
      </c>
      <c r="AB5358">
        <v>1.9876336964316501</v>
      </c>
      <c r="AC5358">
        <v>0.85817338719172098</v>
      </c>
      <c r="AD5358">
        <v>0.94068432309766403</v>
      </c>
      <c r="AE5358">
        <v>2.1563529140286599</v>
      </c>
      <c r="AF5358">
        <v>0.22065000948199101</v>
      </c>
      <c r="AG5358">
        <v>0.68151250837662902</v>
      </c>
      <c r="AH5358">
        <v>-24.8641799937717</v>
      </c>
      <c r="AI5358">
        <v>0.170234813229591</v>
      </c>
      <c r="AJ5358">
        <v>0.78121606160956403</v>
      </c>
      <c r="AK5358">
        <v>4.0251081675584501</v>
      </c>
    </row>
    <row r="5359" spans="1:37" x14ac:dyDescent="0.2">
      <c r="A5359" t="s">
        <v>17530</v>
      </c>
      <c r="B5359">
        <v>44080740</v>
      </c>
      <c r="C5359">
        <v>44080891</v>
      </c>
      <c r="D5359">
        <v>152</v>
      </c>
      <c r="E5359" t="s">
        <v>18248</v>
      </c>
      <c r="F5359">
        <v>4</v>
      </c>
      <c r="G5359" t="s">
        <v>18249</v>
      </c>
      <c r="H5359" t="s">
        <v>34739</v>
      </c>
      <c r="I5359">
        <v>22</v>
      </c>
      <c r="J5359">
        <v>44086684</v>
      </c>
      <c r="K5359">
        <v>44100089</v>
      </c>
      <c r="L5359">
        <v>13406</v>
      </c>
      <c r="M5359">
        <v>1</v>
      </c>
      <c r="N5359">
        <v>29780</v>
      </c>
      <c r="O5359" t="s">
        <v>18250</v>
      </c>
      <c r="P5359">
        <v>-5793</v>
      </c>
      <c r="Q5359" t="s">
        <v>18251</v>
      </c>
      <c r="R5359" t="s">
        <v>18252</v>
      </c>
      <c r="S5359" t="s">
        <v>34740</v>
      </c>
      <c r="T5359">
        <v>0.27938500886818901</v>
      </c>
      <c r="U5359">
        <v>0.603102917160658</v>
      </c>
      <c r="V5359">
        <v>2.6688304573907402</v>
      </c>
      <c r="W5359">
        <v>0.445039264814859</v>
      </c>
      <c r="X5359">
        <v>0.75649898630786205</v>
      </c>
      <c r="Y5359">
        <v>1.13023723921712</v>
      </c>
      <c r="Z5359">
        <v>0.454715713158373</v>
      </c>
      <c r="AA5359">
        <v>0.84435025072159198</v>
      </c>
      <c r="AB5359">
        <v>2.1568301121373601</v>
      </c>
      <c r="AC5359">
        <v>0.45427161340049899</v>
      </c>
      <c r="AD5359">
        <v>0.82872126865393902</v>
      </c>
      <c r="AE5359">
        <v>0.60514202719777599</v>
      </c>
      <c r="AF5359">
        <v>0.21715476814495499</v>
      </c>
      <c r="AG5359">
        <v>0.68151250837662902</v>
      </c>
      <c r="AH5359">
        <v>1.90900231337954</v>
      </c>
      <c r="AI5359">
        <v>0.56816211315630905</v>
      </c>
      <c r="AJ5359">
        <v>0.78121606160956403</v>
      </c>
      <c r="AK5359">
        <v>1.2292988306997801</v>
      </c>
    </row>
    <row r="5360" spans="1:37" x14ac:dyDescent="0.2">
      <c r="A5360" t="s">
        <v>17530</v>
      </c>
      <c r="B5360">
        <v>44119356</v>
      </c>
      <c r="C5360">
        <v>44119498</v>
      </c>
      <c r="D5360">
        <v>143</v>
      </c>
      <c r="E5360" t="s">
        <v>18253</v>
      </c>
      <c r="F5360">
        <v>3</v>
      </c>
      <c r="G5360" t="s">
        <v>18254</v>
      </c>
      <c r="H5360" t="s">
        <v>34741</v>
      </c>
      <c r="I5360">
        <v>22</v>
      </c>
      <c r="J5360">
        <v>44136464</v>
      </c>
      <c r="K5360">
        <v>44139124</v>
      </c>
      <c r="L5360">
        <v>2661</v>
      </c>
      <c r="M5360">
        <v>1</v>
      </c>
      <c r="N5360">
        <v>29780</v>
      </c>
      <c r="O5360" t="s">
        <v>18255</v>
      </c>
      <c r="P5360">
        <v>-16966</v>
      </c>
      <c r="Q5360" t="s">
        <v>18251</v>
      </c>
      <c r="R5360" t="s">
        <v>18252</v>
      </c>
      <c r="S5360" t="s">
        <v>34740</v>
      </c>
      <c r="T5360">
        <v>0.35387198439864398</v>
      </c>
      <c r="U5360">
        <v>0.603102917160658</v>
      </c>
      <c r="V5360">
        <v>-24.518570994462898</v>
      </c>
      <c r="W5360">
        <v>0.20525741147413201</v>
      </c>
      <c r="X5360">
        <v>0.704072456322962</v>
      </c>
      <c r="Y5360">
        <v>-24.969488851392001</v>
      </c>
      <c r="Z5360">
        <v>0.65379035313853895</v>
      </c>
      <c r="AA5360">
        <v>0.84521697243271998</v>
      </c>
      <c r="AB5360">
        <v>-1.90150127190189</v>
      </c>
      <c r="AC5360">
        <v>7.0489011448141195E-2</v>
      </c>
      <c r="AD5360">
        <v>0.57684129297949804</v>
      </c>
      <c r="AE5360">
        <v>-24.969488851392001</v>
      </c>
      <c r="AF5360">
        <v>0.32549523997010099</v>
      </c>
      <c r="AG5360">
        <v>0.70473078222419605</v>
      </c>
      <c r="AH5360">
        <v>-24.171122745020298</v>
      </c>
      <c r="AI5360">
        <v>0.35038410267202102</v>
      </c>
      <c r="AJ5360">
        <v>0.78121606160956403</v>
      </c>
      <c r="AK5360">
        <v>-24.100733420947499</v>
      </c>
    </row>
    <row r="5361" spans="1:37" x14ac:dyDescent="0.2">
      <c r="A5361" t="s">
        <v>17530</v>
      </c>
      <c r="B5361">
        <v>44283227</v>
      </c>
      <c r="C5361">
        <v>44283369</v>
      </c>
      <c r="D5361">
        <v>143</v>
      </c>
      <c r="E5361" t="s">
        <v>18256</v>
      </c>
      <c r="F5361">
        <v>3</v>
      </c>
      <c r="G5361" t="s">
        <v>18257</v>
      </c>
      <c r="H5361" t="s">
        <v>34742</v>
      </c>
      <c r="I5361">
        <v>22</v>
      </c>
      <c r="J5361">
        <v>44243665</v>
      </c>
      <c r="K5361">
        <v>44312951</v>
      </c>
      <c r="L5361">
        <v>69287</v>
      </c>
      <c r="M5361">
        <v>2</v>
      </c>
      <c r="N5361">
        <v>85352</v>
      </c>
      <c r="O5361" t="s">
        <v>18258</v>
      </c>
      <c r="P5361">
        <v>29582</v>
      </c>
      <c r="Q5361" t="s">
        <v>18259</v>
      </c>
      <c r="R5361" t="s">
        <v>18260</v>
      </c>
      <c r="S5361" t="s">
        <v>34743</v>
      </c>
      <c r="T5361">
        <v>1</v>
      </c>
      <c r="U5361">
        <v>1</v>
      </c>
      <c r="V5361">
        <v>-2.7450257043875201E-2</v>
      </c>
      <c r="W5361">
        <v>0.123414495547065</v>
      </c>
      <c r="X5361">
        <v>0.704072456322962</v>
      </c>
      <c r="Y5361">
        <v>24.022449135712399</v>
      </c>
      <c r="Z5361">
        <v>0.65379035313853895</v>
      </c>
      <c r="AA5361">
        <v>0.84521697243271998</v>
      </c>
      <c r="AB5361">
        <v>-0.99092420575074502</v>
      </c>
      <c r="AC5361">
        <v>0.27780950890804001</v>
      </c>
      <c r="AD5361">
        <v>0.68253123924728298</v>
      </c>
      <c r="AE5361">
        <v>23.022449220376</v>
      </c>
      <c r="AF5361">
        <v>0.64997455747578503</v>
      </c>
      <c r="AG5361">
        <v>0.80674443595273604</v>
      </c>
      <c r="AH5361">
        <v>0.90216025128881605</v>
      </c>
      <c r="AI5361">
        <v>3.6185182304427702E-2</v>
      </c>
      <c r="AJ5361">
        <v>0.78121606160956403</v>
      </c>
      <c r="AK5361">
        <v>24.022449135712399</v>
      </c>
    </row>
    <row r="5362" spans="1:37" x14ac:dyDescent="0.2">
      <c r="A5362" t="s">
        <v>17530</v>
      </c>
      <c r="B5362">
        <v>44393944</v>
      </c>
      <c r="C5362">
        <v>44394093</v>
      </c>
      <c r="D5362">
        <v>150</v>
      </c>
      <c r="E5362" t="s">
        <v>18261</v>
      </c>
      <c r="F5362">
        <v>2</v>
      </c>
      <c r="G5362" t="s">
        <v>18262</v>
      </c>
      <c r="H5362" t="s">
        <v>31000</v>
      </c>
      <c r="I5362">
        <v>22</v>
      </c>
      <c r="J5362">
        <v>44443327</v>
      </c>
      <c r="K5362">
        <v>44444788</v>
      </c>
      <c r="L5362">
        <v>1462</v>
      </c>
      <c r="M5362">
        <v>1</v>
      </c>
      <c r="N5362">
        <v>101927526</v>
      </c>
      <c r="O5362" t="s">
        <v>18263</v>
      </c>
      <c r="P5362">
        <v>-49234</v>
      </c>
      <c r="Q5362" t="s">
        <v>18264</v>
      </c>
      <c r="R5362" t="s">
        <v>18265</v>
      </c>
      <c r="S5362" t="s">
        <v>34744</v>
      </c>
      <c r="T5362">
        <v>0.97213403838398904</v>
      </c>
      <c r="U5362">
        <v>1</v>
      </c>
      <c r="V5362">
        <v>3.3519926233310899</v>
      </c>
      <c r="W5362">
        <v>0.94541066367716797</v>
      </c>
      <c r="X5362">
        <v>0.95159051474143896</v>
      </c>
      <c r="Y5362">
        <v>-3.00596887940852</v>
      </c>
      <c r="Z5362">
        <v>0.69013698642955401</v>
      </c>
      <c r="AA5362">
        <v>0.84521697243271998</v>
      </c>
      <c r="AB5362">
        <v>2.3885185218547198</v>
      </c>
      <c r="AC5362">
        <v>0.71753805159658501</v>
      </c>
      <c r="AD5362">
        <v>0.87989882095915395</v>
      </c>
      <c r="AE5362">
        <v>-4.0059686606248404</v>
      </c>
      <c r="AF5362">
        <v>0.61410715005536498</v>
      </c>
      <c r="AG5362">
        <v>0.80674443595273604</v>
      </c>
      <c r="AH5362">
        <v>4.28160307665601</v>
      </c>
      <c r="AI5362">
        <v>0.59609816080359102</v>
      </c>
      <c r="AJ5362">
        <v>0.78121606160956403</v>
      </c>
      <c r="AK5362">
        <v>-2.1372134351852901</v>
      </c>
    </row>
    <row r="5363" spans="1:37" x14ac:dyDescent="0.2">
      <c r="A5363" t="s">
        <v>17530</v>
      </c>
      <c r="B5363">
        <v>44401648</v>
      </c>
      <c r="C5363">
        <v>44401937</v>
      </c>
      <c r="D5363">
        <v>290</v>
      </c>
      <c r="E5363" t="s">
        <v>18266</v>
      </c>
      <c r="F5363">
        <v>5</v>
      </c>
      <c r="G5363" t="s">
        <v>18267</v>
      </c>
      <c r="H5363" t="s">
        <v>31000</v>
      </c>
      <c r="I5363">
        <v>22</v>
      </c>
      <c r="J5363">
        <v>44443327</v>
      </c>
      <c r="K5363">
        <v>44444788</v>
      </c>
      <c r="L5363">
        <v>1462</v>
      </c>
      <c r="M5363">
        <v>1</v>
      </c>
      <c r="N5363">
        <v>101927526</v>
      </c>
      <c r="O5363" t="s">
        <v>18263</v>
      </c>
      <c r="P5363">
        <v>-41390</v>
      </c>
      <c r="Q5363" t="s">
        <v>18264</v>
      </c>
      <c r="R5363" t="s">
        <v>18265</v>
      </c>
      <c r="S5363" t="s">
        <v>34744</v>
      </c>
      <c r="T5363">
        <v>0.32911398597860803</v>
      </c>
      <c r="U5363">
        <v>0.603102917160658</v>
      </c>
      <c r="V5363">
        <v>23.933474477236398</v>
      </c>
      <c r="W5363">
        <v>0.94541066367716797</v>
      </c>
      <c r="X5363">
        <v>0.95159051474143896</v>
      </c>
      <c r="Y5363">
        <v>6.9500852705749405E-2</v>
      </c>
      <c r="Z5363">
        <v>0.306975110376564</v>
      </c>
      <c r="AA5363">
        <v>0.72610664078822296</v>
      </c>
      <c r="AB5363">
        <v>23.870612006742</v>
      </c>
      <c r="AC5363">
        <v>0.71753805159658501</v>
      </c>
      <c r="AD5363">
        <v>0.87989882095915395</v>
      </c>
      <c r="AE5363">
        <v>-0.93049904860796495</v>
      </c>
      <c r="AF5363">
        <v>0.61410715005536498</v>
      </c>
      <c r="AG5363">
        <v>0.80674443595273604</v>
      </c>
      <c r="AH5363">
        <v>1.2061334673259501</v>
      </c>
      <c r="AI5363">
        <v>0.59609816080359102</v>
      </c>
      <c r="AJ5363">
        <v>0.78121606160956403</v>
      </c>
      <c r="AK5363">
        <v>0.938256233880571</v>
      </c>
    </row>
    <row r="5364" spans="1:37" x14ac:dyDescent="0.2">
      <c r="A5364" t="s">
        <v>17530</v>
      </c>
      <c r="B5364">
        <v>44691292</v>
      </c>
      <c r="C5364">
        <v>44691440</v>
      </c>
      <c r="D5364">
        <v>149</v>
      </c>
      <c r="E5364" t="s">
        <v>18268</v>
      </c>
      <c r="F5364">
        <v>7</v>
      </c>
      <c r="G5364" t="s">
        <v>18269</v>
      </c>
      <c r="H5364" t="s">
        <v>34745</v>
      </c>
      <c r="I5364">
        <v>22</v>
      </c>
      <c r="J5364">
        <v>44702204</v>
      </c>
      <c r="K5364">
        <v>44737681</v>
      </c>
      <c r="L5364">
        <v>35478</v>
      </c>
      <c r="M5364">
        <v>1</v>
      </c>
      <c r="N5364">
        <v>55615</v>
      </c>
      <c r="O5364" t="s">
        <v>18270</v>
      </c>
      <c r="P5364">
        <v>-10764</v>
      </c>
      <c r="Q5364" t="s">
        <v>18271</v>
      </c>
      <c r="R5364" t="s">
        <v>18272</v>
      </c>
      <c r="S5364" t="s">
        <v>34746</v>
      </c>
      <c r="T5364">
        <v>7.3374270299014499E-2</v>
      </c>
      <c r="U5364">
        <v>0.603102917160658</v>
      </c>
      <c r="V5364">
        <v>25.012114129894801</v>
      </c>
      <c r="W5364">
        <v>0.73420570613580904</v>
      </c>
      <c r="X5364">
        <v>0.95159051474143896</v>
      </c>
      <c r="Y5364">
        <v>5.4967204437879197E-2</v>
      </c>
      <c r="Z5364">
        <v>6.2807925220854099E-2</v>
      </c>
      <c r="AA5364">
        <v>0.72610664078822296</v>
      </c>
      <c r="AB5364">
        <v>24.9739535161569</v>
      </c>
      <c r="AC5364">
        <v>0.87415694492277796</v>
      </c>
      <c r="AD5364">
        <v>0.94068432309766403</v>
      </c>
      <c r="AE5364">
        <v>-0.74560457532242796</v>
      </c>
      <c r="AF5364">
        <v>0.36620419616503802</v>
      </c>
      <c r="AG5364">
        <v>0.76871240086303505</v>
      </c>
      <c r="AH5364">
        <v>1.15345145499126</v>
      </c>
      <c r="AI5364">
        <v>0.47881565140445098</v>
      </c>
      <c r="AJ5364">
        <v>0.78121606160956403</v>
      </c>
      <c r="AK5364">
        <v>0.75095659863948505</v>
      </c>
    </row>
    <row r="5365" spans="1:37" x14ac:dyDescent="0.2">
      <c r="A5365" t="s">
        <v>17530</v>
      </c>
      <c r="B5365">
        <v>44691440</v>
      </c>
      <c r="C5365">
        <v>44691588</v>
      </c>
      <c r="D5365">
        <v>149</v>
      </c>
      <c r="E5365" t="s">
        <v>18273</v>
      </c>
      <c r="F5365">
        <v>5</v>
      </c>
      <c r="G5365" t="s">
        <v>18274</v>
      </c>
      <c r="H5365" t="s">
        <v>34745</v>
      </c>
      <c r="I5365">
        <v>22</v>
      </c>
      <c r="J5365">
        <v>44702204</v>
      </c>
      <c r="K5365">
        <v>44737681</v>
      </c>
      <c r="L5365">
        <v>35478</v>
      </c>
      <c r="M5365">
        <v>1</v>
      </c>
      <c r="N5365">
        <v>55615</v>
      </c>
      <c r="O5365" t="s">
        <v>18270</v>
      </c>
      <c r="P5365">
        <v>-10616</v>
      </c>
      <c r="Q5365" t="s">
        <v>18271</v>
      </c>
      <c r="R5365" t="s">
        <v>18272</v>
      </c>
      <c r="S5365" t="s">
        <v>34746</v>
      </c>
      <c r="T5365">
        <v>7.3374270299014499E-2</v>
      </c>
      <c r="U5365">
        <v>0.603102917160658</v>
      </c>
      <c r="V5365">
        <v>25.012114129894801</v>
      </c>
      <c r="W5365">
        <v>0.73420570613580904</v>
      </c>
      <c r="X5365">
        <v>0.95159051474143896</v>
      </c>
      <c r="Y5365">
        <v>5.4967204437879197E-2</v>
      </c>
      <c r="Z5365">
        <v>6.2807925220854099E-2</v>
      </c>
      <c r="AA5365">
        <v>0.72610664078822296</v>
      </c>
      <c r="AB5365">
        <v>24.9739535161569</v>
      </c>
      <c r="AC5365">
        <v>0.87415694492277796</v>
      </c>
      <c r="AD5365">
        <v>0.94068432309766403</v>
      </c>
      <c r="AE5365">
        <v>-0.74560457532242796</v>
      </c>
      <c r="AF5365">
        <v>0.36620419616503802</v>
      </c>
      <c r="AG5365">
        <v>0.76871240086303505</v>
      </c>
      <c r="AH5365">
        <v>1.15345145499126</v>
      </c>
      <c r="AI5365">
        <v>0.47881565140445098</v>
      </c>
      <c r="AJ5365">
        <v>0.78121606160956403</v>
      </c>
      <c r="AK5365">
        <v>0.75095659863948505</v>
      </c>
    </row>
    <row r="5366" spans="1:37" x14ac:dyDescent="0.2">
      <c r="A5366" t="s">
        <v>17530</v>
      </c>
      <c r="B5366">
        <v>44816380</v>
      </c>
      <c r="C5366">
        <v>44816563</v>
      </c>
      <c r="D5366">
        <v>184</v>
      </c>
      <c r="E5366" t="s">
        <v>18275</v>
      </c>
      <c r="F5366">
        <v>4</v>
      </c>
      <c r="G5366" t="s">
        <v>18276</v>
      </c>
      <c r="H5366" t="s">
        <v>34747</v>
      </c>
      <c r="I5366">
        <v>22</v>
      </c>
      <c r="J5366">
        <v>44801820</v>
      </c>
      <c r="K5366">
        <v>44825551</v>
      </c>
      <c r="L5366">
        <v>23732</v>
      </c>
      <c r="M5366">
        <v>1</v>
      </c>
      <c r="N5366">
        <v>23779</v>
      </c>
      <c r="O5366" t="s">
        <v>18277</v>
      </c>
      <c r="P5366">
        <v>14560</v>
      </c>
      <c r="Q5366" t="s">
        <v>18278</v>
      </c>
      <c r="R5366" t="s">
        <v>18279</v>
      </c>
      <c r="S5366" t="s">
        <v>34748</v>
      </c>
      <c r="T5366">
        <v>0.32911398597860803</v>
      </c>
      <c r="U5366">
        <v>0.603102917160658</v>
      </c>
      <c r="V5366">
        <v>23.8603605949666</v>
      </c>
      <c r="W5366">
        <v>0.89107655920673101</v>
      </c>
      <c r="X5366">
        <v>0.95159051474143896</v>
      </c>
      <c r="Y5366">
        <v>0.462763238077186</v>
      </c>
      <c r="Z5366">
        <v>0.48464167878831399</v>
      </c>
      <c r="AA5366">
        <v>0.84435025072159198</v>
      </c>
      <c r="AB5366">
        <v>22.896886560985799</v>
      </c>
      <c r="AC5366">
        <v>0.75388744886274095</v>
      </c>
      <c r="AD5366">
        <v>0.87989882095915395</v>
      </c>
      <c r="AE5366">
        <v>-0.53723668287633997</v>
      </c>
      <c r="AF5366">
        <v>0.16793847098801201</v>
      </c>
      <c r="AG5366">
        <v>0.68151250837662902</v>
      </c>
      <c r="AH5366">
        <v>23.8603605949666</v>
      </c>
      <c r="AI5366">
        <v>0.56157887380500204</v>
      </c>
      <c r="AJ5366">
        <v>0.78121606160956403</v>
      </c>
      <c r="AK5366">
        <v>1.3315186148048701</v>
      </c>
    </row>
    <row r="5367" spans="1:37" x14ac:dyDescent="0.2">
      <c r="A5367" t="s">
        <v>17530</v>
      </c>
      <c r="B5367">
        <v>44816563</v>
      </c>
      <c r="C5367">
        <v>44816746</v>
      </c>
      <c r="D5367">
        <v>184</v>
      </c>
      <c r="E5367" t="s">
        <v>18280</v>
      </c>
      <c r="F5367">
        <v>3</v>
      </c>
      <c r="G5367" t="s">
        <v>18281</v>
      </c>
      <c r="H5367" t="s">
        <v>34747</v>
      </c>
      <c r="I5367">
        <v>22</v>
      </c>
      <c r="J5367">
        <v>44801820</v>
      </c>
      <c r="K5367">
        <v>44825551</v>
      </c>
      <c r="L5367">
        <v>23732</v>
      </c>
      <c r="M5367">
        <v>1</v>
      </c>
      <c r="N5367">
        <v>23779</v>
      </c>
      <c r="O5367" t="s">
        <v>18277</v>
      </c>
      <c r="P5367">
        <v>14743</v>
      </c>
      <c r="Q5367" t="s">
        <v>18278</v>
      </c>
      <c r="R5367" t="s">
        <v>18279</v>
      </c>
      <c r="S5367" t="s">
        <v>34748</v>
      </c>
      <c r="T5367">
        <v>0.32911398597860803</v>
      </c>
      <c r="U5367">
        <v>0.603102917160658</v>
      </c>
      <c r="V5367">
        <v>23.8603605949666</v>
      </c>
      <c r="W5367">
        <v>0.89107655920673101</v>
      </c>
      <c r="X5367">
        <v>0.95159051474143896</v>
      </c>
      <c r="Y5367">
        <v>0.462763238077186</v>
      </c>
      <c r="Z5367">
        <v>0.48464167878831399</v>
      </c>
      <c r="AA5367">
        <v>0.84435025072159198</v>
      </c>
      <c r="AB5367">
        <v>22.896886560985799</v>
      </c>
      <c r="AC5367">
        <v>0.75388744886274095</v>
      </c>
      <c r="AD5367">
        <v>0.87989882095915395</v>
      </c>
      <c r="AE5367">
        <v>-0.53723668287633997</v>
      </c>
      <c r="AF5367">
        <v>0.16793847098801201</v>
      </c>
      <c r="AG5367">
        <v>0.68151250837662902</v>
      </c>
      <c r="AH5367">
        <v>23.8603605949666</v>
      </c>
      <c r="AI5367">
        <v>0.56157887380500204</v>
      </c>
      <c r="AJ5367">
        <v>0.78121606160956403</v>
      </c>
      <c r="AK5367">
        <v>1.3315186148048701</v>
      </c>
    </row>
    <row r="5368" spans="1:37" x14ac:dyDescent="0.2">
      <c r="A5368" t="s">
        <v>17530</v>
      </c>
      <c r="B5368">
        <v>45343048</v>
      </c>
      <c r="C5368">
        <v>45343125</v>
      </c>
      <c r="D5368">
        <v>78</v>
      </c>
      <c r="E5368" t="s">
        <v>18282</v>
      </c>
      <c r="F5368">
        <v>1</v>
      </c>
      <c r="G5368" t="s">
        <v>18283</v>
      </c>
      <c r="H5368" t="s">
        <v>31000</v>
      </c>
      <c r="I5368">
        <v>22</v>
      </c>
      <c r="J5368">
        <v>45336395</v>
      </c>
      <c r="K5368">
        <v>45340882</v>
      </c>
      <c r="L5368">
        <v>4488</v>
      </c>
      <c r="M5368">
        <v>1</v>
      </c>
      <c r="N5368">
        <v>55007</v>
      </c>
      <c r="O5368" t="s">
        <v>18284</v>
      </c>
      <c r="P5368">
        <v>6653</v>
      </c>
      <c r="Q5368" t="s">
        <v>18285</v>
      </c>
      <c r="R5368" t="s">
        <v>18286</v>
      </c>
      <c r="S5368" t="s">
        <v>34749</v>
      </c>
      <c r="T5368">
        <v>0.49945589061575901</v>
      </c>
      <c r="U5368">
        <v>0.78288571403930396</v>
      </c>
      <c r="V5368">
        <v>0.983729659064703</v>
      </c>
      <c r="W5368">
        <v>0.40701706306935498</v>
      </c>
      <c r="X5368">
        <v>0.72541795854568203</v>
      </c>
      <c r="Y5368">
        <v>-0.55199198243969705</v>
      </c>
      <c r="Z5368">
        <v>0.97174068829913496</v>
      </c>
      <c r="AA5368">
        <v>1</v>
      </c>
      <c r="AB5368">
        <v>0.43639040234703602</v>
      </c>
      <c r="AC5368">
        <v>9.6321367103365793E-2</v>
      </c>
      <c r="AD5368">
        <v>0.68253123924728298</v>
      </c>
      <c r="AE5368">
        <v>-1.0959351277012901</v>
      </c>
      <c r="AF5368">
        <v>0.21958336074950099</v>
      </c>
      <c r="AG5368">
        <v>0.68151250837662902</v>
      </c>
      <c r="AH5368">
        <v>1.2087239757539701</v>
      </c>
      <c r="AI5368">
        <v>1</v>
      </c>
      <c r="AJ5368">
        <v>1</v>
      </c>
      <c r="AK5368">
        <v>4.23698613549046E-2</v>
      </c>
    </row>
    <row r="5369" spans="1:37" x14ac:dyDescent="0.2">
      <c r="A5369" t="s">
        <v>17530</v>
      </c>
      <c r="B5369">
        <v>45343236</v>
      </c>
      <c r="C5369">
        <v>45343314</v>
      </c>
      <c r="D5369">
        <v>79</v>
      </c>
      <c r="E5369" t="s">
        <v>18287</v>
      </c>
      <c r="F5369">
        <v>2</v>
      </c>
      <c r="G5369" t="s">
        <v>18288</v>
      </c>
      <c r="H5369" t="s">
        <v>31000</v>
      </c>
      <c r="I5369">
        <v>22</v>
      </c>
      <c r="J5369">
        <v>45336395</v>
      </c>
      <c r="K5369">
        <v>45340882</v>
      </c>
      <c r="L5369">
        <v>4488</v>
      </c>
      <c r="M5369">
        <v>1</v>
      </c>
      <c r="N5369">
        <v>55007</v>
      </c>
      <c r="O5369" t="s">
        <v>18284</v>
      </c>
      <c r="P5369">
        <v>6841</v>
      </c>
      <c r="Q5369" t="s">
        <v>18285</v>
      </c>
      <c r="R5369" t="s">
        <v>18286</v>
      </c>
      <c r="S5369" t="s">
        <v>34749</v>
      </c>
      <c r="T5369">
        <v>0.49945589061575901</v>
      </c>
      <c r="U5369">
        <v>0.78288571403930396</v>
      </c>
      <c r="V5369">
        <v>0.983729659064703</v>
      </c>
      <c r="W5369">
        <v>0.40701706306935498</v>
      </c>
      <c r="X5369">
        <v>0.72541795854568203</v>
      </c>
      <c r="Y5369">
        <v>-0.55199198243969705</v>
      </c>
      <c r="Z5369">
        <v>0.97174068829913496</v>
      </c>
      <c r="AA5369">
        <v>1</v>
      </c>
      <c r="AB5369">
        <v>0.43639040234703602</v>
      </c>
      <c r="AC5369">
        <v>9.6321367103365793E-2</v>
      </c>
      <c r="AD5369">
        <v>0.68253123924728298</v>
      </c>
      <c r="AE5369">
        <v>-1.0959351277012901</v>
      </c>
      <c r="AF5369">
        <v>0.21958336074950099</v>
      </c>
      <c r="AG5369">
        <v>0.68151250837662902</v>
      </c>
      <c r="AH5369">
        <v>1.2087239757539701</v>
      </c>
      <c r="AI5369">
        <v>1</v>
      </c>
      <c r="AJ5369">
        <v>1</v>
      </c>
      <c r="AK5369">
        <v>4.23698613549046E-2</v>
      </c>
    </row>
    <row r="5370" spans="1:37" x14ac:dyDescent="0.2">
      <c r="A5370" t="s">
        <v>17530</v>
      </c>
      <c r="B5370">
        <v>45436848</v>
      </c>
      <c r="C5370">
        <v>45436996</v>
      </c>
      <c r="D5370">
        <v>149</v>
      </c>
      <c r="E5370" t="s">
        <v>18289</v>
      </c>
      <c r="F5370">
        <v>11</v>
      </c>
      <c r="G5370" t="s">
        <v>18290</v>
      </c>
      <c r="H5370" t="s">
        <v>34750</v>
      </c>
      <c r="I5370">
        <v>22</v>
      </c>
      <c r="J5370">
        <v>45418007</v>
      </c>
      <c r="K5370">
        <v>45431016</v>
      </c>
      <c r="L5370">
        <v>13010</v>
      </c>
      <c r="M5370">
        <v>1</v>
      </c>
      <c r="N5370">
        <v>26150</v>
      </c>
      <c r="O5370" t="s">
        <v>18291</v>
      </c>
      <c r="P5370">
        <v>18841</v>
      </c>
      <c r="Q5370" t="s">
        <v>18292</v>
      </c>
      <c r="R5370" t="s">
        <v>18293</v>
      </c>
      <c r="S5370" t="s">
        <v>34751</v>
      </c>
      <c r="T5370">
        <v>0.152084254673993</v>
      </c>
      <c r="U5370">
        <v>0.603102917160658</v>
      </c>
      <c r="V5370">
        <v>24.743075612932699</v>
      </c>
      <c r="W5370">
        <v>0.445039264814859</v>
      </c>
      <c r="X5370">
        <v>0.75649898630786205</v>
      </c>
      <c r="Y5370">
        <v>2.1989371663134301</v>
      </c>
      <c r="Z5370">
        <v>6.2807925220854099E-2</v>
      </c>
      <c r="AA5370">
        <v>0.72610664078822296</v>
      </c>
      <c r="AB5370">
        <v>25.554312522124899</v>
      </c>
      <c r="AC5370">
        <v>0.80663457842721298</v>
      </c>
      <c r="AD5370">
        <v>0.927694743810204</v>
      </c>
      <c r="AE5370">
        <v>1.2292932102912799</v>
      </c>
      <c r="AF5370">
        <v>1</v>
      </c>
      <c r="AG5370">
        <v>1</v>
      </c>
      <c r="AH5370">
        <v>-0.27601700838752202</v>
      </c>
      <c r="AI5370">
        <v>0.258425537419877</v>
      </c>
      <c r="AJ5370">
        <v>0.78121606160956403</v>
      </c>
      <c r="AK5370">
        <v>2.95578954341602</v>
      </c>
    </row>
    <row r="5371" spans="1:37" x14ac:dyDescent="0.2">
      <c r="A5371" t="s">
        <v>17530</v>
      </c>
      <c r="B5371">
        <v>45436996</v>
      </c>
      <c r="C5371">
        <v>45437144</v>
      </c>
      <c r="D5371">
        <v>149</v>
      </c>
      <c r="E5371" t="s">
        <v>18294</v>
      </c>
      <c r="F5371">
        <v>15</v>
      </c>
      <c r="G5371" t="s">
        <v>18295</v>
      </c>
      <c r="H5371" t="s">
        <v>34750</v>
      </c>
      <c r="I5371">
        <v>22</v>
      </c>
      <c r="J5371">
        <v>45418007</v>
      </c>
      <c r="K5371">
        <v>45431016</v>
      </c>
      <c r="L5371">
        <v>13010</v>
      </c>
      <c r="M5371">
        <v>1</v>
      </c>
      <c r="N5371">
        <v>26150</v>
      </c>
      <c r="O5371" t="s">
        <v>18291</v>
      </c>
      <c r="P5371">
        <v>18989</v>
      </c>
      <c r="Q5371" t="s">
        <v>18292</v>
      </c>
      <c r="R5371" t="s">
        <v>18293</v>
      </c>
      <c r="S5371" t="s">
        <v>34751</v>
      </c>
      <c r="T5371">
        <v>0.152084254673993</v>
      </c>
      <c r="U5371">
        <v>0.603102917160658</v>
      </c>
      <c r="V5371">
        <v>24.743075612932699</v>
      </c>
      <c r="W5371">
        <v>0.41872480075823099</v>
      </c>
      <c r="X5371">
        <v>0.73460997439807996</v>
      </c>
      <c r="Y5371">
        <v>2.2533464097902201</v>
      </c>
      <c r="Z5371">
        <v>6.2807925220854099E-2</v>
      </c>
      <c r="AA5371">
        <v>0.72610664078822296</v>
      </c>
      <c r="AB5371">
        <v>25.596832982704601</v>
      </c>
      <c r="AC5371">
        <v>0.78441786433924598</v>
      </c>
      <c r="AD5371">
        <v>0.90663815930604097</v>
      </c>
      <c r="AE5371">
        <v>1.2825902457624501</v>
      </c>
      <c r="AF5371">
        <v>1</v>
      </c>
      <c r="AG5371">
        <v>1</v>
      </c>
      <c r="AH5371">
        <v>-0.33573646209236901</v>
      </c>
      <c r="AI5371">
        <v>0.245944251021047</v>
      </c>
      <c r="AJ5371">
        <v>0.78121606160956403</v>
      </c>
      <c r="AK5371">
        <v>3.01019878689281</v>
      </c>
    </row>
    <row r="5372" spans="1:37" x14ac:dyDescent="0.2">
      <c r="A5372" t="s">
        <v>17530</v>
      </c>
      <c r="B5372">
        <v>45437144</v>
      </c>
      <c r="C5372">
        <v>45437292</v>
      </c>
      <c r="D5372">
        <v>149</v>
      </c>
      <c r="E5372" t="s">
        <v>18296</v>
      </c>
      <c r="F5372">
        <v>5</v>
      </c>
      <c r="G5372" t="s">
        <v>18297</v>
      </c>
      <c r="H5372" t="s">
        <v>34750</v>
      </c>
      <c r="I5372">
        <v>22</v>
      </c>
      <c r="J5372">
        <v>45418007</v>
      </c>
      <c r="K5372">
        <v>45431016</v>
      </c>
      <c r="L5372">
        <v>13010</v>
      </c>
      <c r="M5372">
        <v>1</v>
      </c>
      <c r="N5372">
        <v>26150</v>
      </c>
      <c r="O5372" t="s">
        <v>18291</v>
      </c>
      <c r="P5372">
        <v>19137</v>
      </c>
      <c r="Q5372" t="s">
        <v>18292</v>
      </c>
      <c r="R5372" t="s">
        <v>18293</v>
      </c>
      <c r="S5372" t="s">
        <v>34751</v>
      </c>
      <c r="T5372">
        <v>0.152084254673993</v>
      </c>
      <c r="U5372">
        <v>0.603102917160658</v>
      </c>
      <c r="V5372">
        <v>24.743075612932699</v>
      </c>
      <c r="W5372">
        <v>0.445039264814859</v>
      </c>
      <c r="X5372">
        <v>0.75649898630786205</v>
      </c>
      <c r="Y5372">
        <v>1.8461398886778799</v>
      </c>
      <c r="Z5372">
        <v>6.2807925220854099E-2</v>
      </c>
      <c r="AA5372">
        <v>0.72610664078822296</v>
      </c>
      <c r="AB5372">
        <v>25.287523167347299</v>
      </c>
      <c r="AC5372">
        <v>0.80663457842721298</v>
      </c>
      <c r="AD5372">
        <v>0.927694743810204</v>
      </c>
      <c r="AE5372">
        <v>0.88479383146911705</v>
      </c>
      <c r="AF5372">
        <v>0.98798422886439796</v>
      </c>
      <c r="AG5372">
        <v>1</v>
      </c>
      <c r="AH5372">
        <v>0.11716098580197799</v>
      </c>
      <c r="AI5372">
        <v>0.258425537419877</v>
      </c>
      <c r="AJ5372">
        <v>0.78121606160956403</v>
      </c>
      <c r="AK5372">
        <v>2.60299226578047</v>
      </c>
    </row>
    <row r="5373" spans="1:37" x14ac:dyDescent="0.2">
      <c r="A5373" t="s">
        <v>17530</v>
      </c>
      <c r="B5373">
        <v>45870322</v>
      </c>
      <c r="C5373">
        <v>45870525</v>
      </c>
      <c r="D5373">
        <v>204</v>
      </c>
      <c r="E5373" t="s">
        <v>18298</v>
      </c>
      <c r="F5373">
        <v>5</v>
      </c>
      <c r="G5373" t="s">
        <v>18299</v>
      </c>
      <c r="H5373" t="s">
        <v>31000</v>
      </c>
      <c r="I5373">
        <v>22</v>
      </c>
      <c r="J5373">
        <v>45875999</v>
      </c>
      <c r="K5373">
        <v>45887748</v>
      </c>
      <c r="L5373">
        <v>11750</v>
      </c>
      <c r="M5373">
        <v>2</v>
      </c>
      <c r="N5373">
        <v>107985535</v>
      </c>
      <c r="O5373" t="s">
        <v>18300</v>
      </c>
      <c r="P5373">
        <v>17223</v>
      </c>
      <c r="Q5373" t="s">
        <v>40</v>
      </c>
      <c r="R5373" t="s">
        <v>18301</v>
      </c>
      <c r="S5373" t="s">
        <v>34752</v>
      </c>
      <c r="T5373">
        <v>0.35387198439864398</v>
      </c>
      <c r="U5373">
        <v>0.603102917160658</v>
      </c>
      <c r="V5373">
        <v>-23.458338965874301</v>
      </c>
      <c r="W5373">
        <v>0.38920677604595899</v>
      </c>
      <c r="X5373">
        <v>0.704072456322962</v>
      </c>
      <c r="Y5373">
        <v>-23.3270944445173</v>
      </c>
      <c r="Z5373">
        <v>0.184235113180511</v>
      </c>
      <c r="AA5373">
        <v>0.72610664078822296</v>
      </c>
      <c r="AB5373">
        <v>-23.458338965874301</v>
      </c>
      <c r="AC5373">
        <v>0.21073619169722799</v>
      </c>
      <c r="AD5373">
        <v>0.68253123924728298</v>
      </c>
      <c r="AE5373">
        <v>-23.3270944445173</v>
      </c>
      <c r="AF5373">
        <v>0.501741946288212</v>
      </c>
      <c r="AG5373">
        <v>0.80674443595273604</v>
      </c>
      <c r="AH5373">
        <v>-22.5287284070175</v>
      </c>
      <c r="AI5373">
        <v>0.52399907623471598</v>
      </c>
      <c r="AJ5373">
        <v>0.78121606160956403</v>
      </c>
      <c r="AK5373">
        <v>-22.458339091047399</v>
      </c>
    </row>
    <row r="5374" spans="1:37" x14ac:dyDescent="0.2">
      <c r="A5374" t="s">
        <v>17530</v>
      </c>
      <c r="B5374">
        <v>46137238</v>
      </c>
      <c r="C5374">
        <v>46137538</v>
      </c>
      <c r="D5374">
        <v>301</v>
      </c>
      <c r="E5374" t="s">
        <v>18302</v>
      </c>
      <c r="F5374">
        <v>8</v>
      </c>
      <c r="G5374" t="s">
        <v>18303</v>
      </c>
      <c r="H5374" t="s">
        <v>31000</v>
      </c>
      <c r="I5374">
        <v>22</v>
      </c>
      <c r="J5374">
        <v>46150521</v>
      </c>
      <c r="K5374">
        <v>46198410</v>
      </c>
      <c r="L5374">
        <v>47890</v>
      </c>
      <c r="M5374">
        <v>1</v>
      </c>
      <c r="N5374">
        <v>5465</v>
      </c>
      <c r="O5374" t="s">
        <v>18304</v>
      </c>
      <c r="P5374">
        <v>-12983</v>
      </c>
      <c r="Q5374" t="s">
        <v>18305</v>
      </c>
      <c r="R5374" t="s">
        <v>18306</v>
      </c>
      <c r="S5374" t="s">
        <v>34753</v>
      </c>
      <c r="T5374">
        <v>0.152084254673993</v>
      </c>
      <c r="U5374">
        <v>0.603102917160658</v>
      </c>
      <c r="V5374">
        <v>25.704378100526299</v>
      </c>
      <c r="W5374">
        <v>0.49709177864118298</v>
      </c>
      <c r="X5374">
        <v>0.78363289935355196</v>
      </c>
      <c r="Y5374">
        <v>0.304774908944975</v>
      </c>
      <c r="Z5374">
        <v>0.203350924423461</v>
      </c>
      <c r="AA5374">
        <v>0.72610664078822296</v>
      </c>
      <c r="AB5374">
        <v>24.785999356372798</v>
      </c>
      <c r="AC5374">
        <v>0.92091778829119397</v>
      </c>
      <c r="AD5374">
        <v>0.94068432309766403</v>
      </c>
      <c r="AE5374">
        <v>-0.69522504294890697</v>
      </c>
      <c r="AF5374">
        <v>0.205398459628826</v>
      </c>
      <c r="AG5374">
        <v>0.68151250837662902</v>
      </c>
      <c r="AH5374">
        <v>5.9770356362924799</v>
      </c>
      <c r="AI5374">
        <v>0.197630579561902</v>
      </c>
      <c r="AJ5374">
        <v>0.78121606160956403</v>
      </c>
      <c r="AK5374">
        <v>1.17353032657905</v>
      </c>
    </row>
    <row r="5375" spans="1:37" x14ac:dyDescent="0.2">
      <c r="A5375" t="s">
        <v>17530</v>
      </c>
      <c r="B5375">
        <v>46673649</v>
      </c>
      <c r="C5375">
        <v>46673820</v>
      </c>
      <c r="D5375">
        <v>172</v>
      </c>
      <c r="E5375" t="s">
        <v>18307</v>
      </c>
      <c r="F5375">
        <v>17</v>
      </c>
      <c r="G5375" t="s">
        <v>18308</v>
      </c>
      <c r="H5375" t="s">
        <v>30987</v>
      </c>
      <c r="I5375">
        <v>22</v>
      </c>
      <c r="J5375">
        <v>46674608</v>
      </c>
      <c r="K5375">
        <v>46679683</v>
      </c>
      <c r="L5375">
        <v>5076</v>
      </c>
      <c r="M5375">
        <v>1</v>
      </c>
      <c r="N5375">
        <v>23151</v>
      </c>
      <c r="O5375" t="s">
        <v>18309</v>
      </c>
      <c r="P5375">
        <v>-788</v>
      </c>
      <c r="Q5375" t="s">
        <v>18310</v>
      </c>
      <c r="R5375" t="s">
        <v>18311</v>
      </c>
      <c r="S5375" t="s">
        <v>34754</v>
      </c>
      <c r="T5375" t="s">
        <v>40</v>
      </c>
      <c r="U5375" t="s">
        <v>40</v>
      </c>
      <c r="V5375">
        <v>0</v>
      </c>
      <c r="W5375" t="s">
        <v>40</v>
      </c>
      <c r="X5375" t="s">
        <v>40</v>
      </c>
      <c r="Y5375">
        <v>0</v>
      </c>
      <c r="Z5375">
        <v>0.48464167878831399</v>
      </c>
      <c r="AA5375">
        <v>0.84435025072159198</v>
      </c>
      <c r="AB5375">
        <v>22.8307176310534</v>
      </c>
      <c r="AC5375">
        <v>0.45677901822897599</v>
      </c>
      <c r="AD5375">
        <v>0.82872126865393902</v>
      </c>
      <c r="AE5375">
        <v>22.8681923315132</v>
      </c>
      <c r="AF5375">
        <v>0.501741946288212</v>
      </c>
      <c r="AG5375">
        <v>0.80674443595273604</v>
      </c>
      <c r="AH5375">
        <v>-22.7941917599871</v>
      </c>
      <c r="AI5375">
        <v>0.52399907623471598</v>
      </c>
      <c r="AJ5375">
        <v>0.78121606160956403</v>
      </c>
      <c r="AK5375">
        <v>-22.723802442013401</v>
      </c>
    </row>
    <row r="5376" spans="1:37" x14ac:dyDescent="0.2">
      <c r="A5376" t="s">
        <v>17530</v>
      </c>
      <c r="B5376">
        <v>46673892</v>
      </c>
      <c r="C5376">
        <v>46674069</v>
      </c>
      <c r="D5376">
        <v>178</v>
      </c>
      <c r="E5376" t="s">
        <v>18312</v>
      </c>
      <c r="F5376">
        <v>8</v>
      </c>
      <c r="G5376" t="s">
        <v>18313</v>
      </c>
      <c r="H5376" t="s">
        <v>30987</v>
      </c>
      <c r="I5376">
        <v>22</v>
      </c>
      <c r="J5376">
        <v>46674608</v>
      </c>
      <c r="K5376">
        <v>46679683</v>
      </c>
      <c r="L5376">
        <v>5076</v>
      </c>
      <c r="M5376">
        <v>1</v>
      </c>
      <c r="N5376">
        <v>23151</v>
      </c>
      <c r="O5376" t="s">
        <v>18309</v>
      </c>
      <c r="P5376">
        <v>-539</v>
      </c>
      <c r="Q5376" t="s">
        <v>18310</v>
      </c>
      <c r="R5376" t="s">
        <v>18311</v>
      </c>
      <c r="S5376" t="s">
        <v>34754</v>
      </c>
      <c r="T5376" t="s">
        <v>40</v>
      </c>
      <c r="U5376" t="s">
        <v>40</v>
      </c>
      <c r="V5376">
        <v>0</v>
      </c>
      <c r="W5376" t="s">
        <v>40</v>
      </c>
      <c r="X5376" t="s">
        <v>40</v>
      </c>
      <c r="Y5376">
        <v>0</v>
      </c>
      <c r="Z5376">
        <v>0.48464167878831399</v>
      </c>
      <c r="AA5376">
        <v>0.84435025072159198</v>
      </c>
      <c r="AB5376">
        <v>22.8307176310534</v>
      </c>
      <c r="AC5376">
        <v>0.45677901822897599</v>
      </c>
      <c r="AD5376">
        <v>0.82872126865393902</v>
      </c>
      <c r="AE5376">
        <v>22.8681923315132</v>
      </c>
      <c r="AF5376">
        <v>0.501741946288212</v>
      </c>
      <c r="AG5376">
        <v>0.80674443595273604</v>
      </c>
      <c r="AH5376">
        <v>-22.7941917599871</v>
      </c>
      <c r="AI5376">
        <v>0.52399907623471598</v>
      </c>
      <c r="AJ5376">
        <v>0.78121606160956403</v>
      </c>
      <c r="AK5376">
        <v>-22.723802442013401</v>
      </c>
    </row>
    <row r="5377" spans="1:37" x14ac:dyDescent="0.2">
      <c r="A5377" t="s">
        <v>17530</v>
      </c>
      <c r="B5377">
        <v>48089228</v>
      </c>
      <c r="C5377">
        <v>48089385</v>
      </c>
      <c r="D5377">
        <v>158</v>
      </c>
      <c r="E5377" t="s">
        <v>18314</v>
      </c>
      <c r="F5377">
        <v>2</v>
      </c>
      <c r="G5377" t="s">
        <v>18315</v>
      </c>
      <c r="H5377" t="s">
        <v>31000</v>
      </c>
      <c r="I5377">
        <v>22</v>
      </c>
      <c r="J5377">
        <v>48274364</v>
      </c>
      <c r="K5377">
        <v>48274415</v>
      </c>
      <c r="L5377">
        <v>52</v>
      </c>
      <c r="M5377">
        <v>1</v>
      </c>
      <c r="N5377">
        <v>100422916</v>
      </c>
      <c r="O5377" t="s">
        <v>18316</v>
      </c>
      <c r="P5377">
        <v>-184979</v>
      </c>
      <c r="Q5377" t="s">
        <v>18317</v>
      </c>
      <c r="R5377" t="s">
        <v>18318</v>
      </c>
      <c r="S5377" t="s">
        <v>34755</v>
      </c>
      <c r="T5377">
        <v>0.506551998792793</v>
      </c>
      <c r="U5377">
        <v>0.78288571403930396</v>
      </c>
      <c r="V5377">
        <v>4.3151726201244998</v>
      </c>
      <c r="W5377">
        <v>0.94541066367716797</v>
      </c>
      <c r="X5377">
        <v>0.95159051474143896</v>
      </c>
      <c r="Y5377">
        <v>-0.38231744028149001</v>
      </c>
      <c r="Z5377">
        <v>0.93459220503170903</v>
      </c>
      <c r="AA5377">
        <v>0.99919698600769702</v>
      </c>
      <c r="AB5377">
        <v>3.3516985386435199</v>
      </c>
      <c r="AC5377">
        <v>0.92091778829119397</v>
      </c>
      <c r="AD5377">
        <v>0.94068432309766403</v>
      </c>
      <c r="AE5377">
        <v>-1.1983903584025499</v>
      </c>
      <c r="AF5377">
        <v>0.205398459628826</v>
      </c>
      <c r="AG5377">
        <v>0.68151250837662902</v>
      </c>
      <c r="AH5377">
        <v>5.2447824866068897</v>
      </c>
      <c r="AI5377">
        <v>0.95029317176085903</v>
      </c>
      <c r="AJ5377">
        <v>0.98621344597861504</v>
      </c>
      <c r="AK5377">
        <v>0.36718028931508301</v>
      </c>
    </row>
    <row r="5378" spans="1:37" x14ac:dyDescent="0.2">
      <c r="A5378" t="s">
        <v>17530</v>
      </c>
      <c r="B5378">
        <v>48089385</v>
      </c>
      <c r="C5378">
        <v>48089542</v>
      </c>
      <c r="D5378">
        <v>158</v>
      </c>
      <c r="E5378" t="s">
        <v>18319</v>
      </c>
      <c r="F5378">
        <v>2</v>
      </c>
      <c r="G5378" t="s">
        <v>18320</v>
      </c>
      <c r="H5378" t="s">
        <v>31000</v>
      </c>
      <c r="I5378">
        <v>22</v>
      </c>
      <c r="J5378">
        <v>48274364</v>
      </c>
      <c r="K5378">
        <v>48274415</v>
      </c>
      <c r="L5378">
        <v>52</v>
      </c>
      <c r="M5378">
        <v>1</v>
      </c>
      <c r="N5378">
        <v>100422916</v>
      </c>
      <c r="O5378" t="s">
        <v>18316</v>
      </c>
      <c r="P5378">
        <v>-184822</v>
      </c>
      <c r="Q5378" t="s">
        <v>18317</v>
      </c>
      <c r="R5378" t="s">
        <v>18318</v>
      </c>
      <c r="S5378" t="s">
        <v>34755</v>
      </c>
      <c r="T5378">
        <v>0.506551998792793</v>
      </c>
      <c r="U5378">
        <v>0.78288571403930396</v>
      </c>
      <c r="V5378">
        <v>4.2434630605086801</v>
      </c>
      <c r="W5378">
        <v>0.94541066367716797</v>
      </c>
      <c r="X5378">
        <v>0.95159051474143896</v>
      </c>
      <c r="Y5378">
        <v>-0.57496250257495496</v>
      </c>
      <c r="Z5378">
        <v>0.93459220503170903</v>
      </c>
      <c r="AA5378">
        <v>0.99919698600769702</v>
      </c>
      <c r="AB5378">
        <v>3.2799889811932399</v>
      </c>
      <c r="AC5378">
        <v>0.92091778829119397</v>
      </c>
      <c r="AD5378">
        <v>0.94068432309766403</v>
      </c>
      <c r="AE5378">
        <v>-1.36657460301657</v>
      </c>
      <c r="AF5378">
        <v>0.205398459628826</v>
      </c>
      <c r="AG5378">
        <v>0.68151250837662902</v>
      </c>
      <c r="AH5378">
        <v>5.1730729269910602</v>
      </c>
      <c r="AI5378">
        <v>0.95029317176085903</v>
      </c>
      <c r="AJ5378">
        <v>0.98621344597861504</v>
      </c>
      <c r="AK5378">
        <v>0.174535227021619</v>
      </c>
    </row>
    <row r="5379" spans="1:37" x14ac:dyDescent="0.2">
      <c r="A5379" t="s">
        <v>17530</v>
      </c>
      <c r="B5379">
        <v>48095695</v>
      </c>
      <c r="C5379">
        <v>48095846</v>
      </c>
      <c r="D5379">
        <v>152</v>
      </c>
      <c r="E5379" t="s">
        <v>18321</v>
      </c>
      <c r="F5379">
        <v>0</v>
      </c>
      <c r="G5379" t="s">
        <v>18322</v>
      </c>
      <c r="H5379" t="s">
        <v>31000</v>
      </c>
      <c r="I5379">
        <v>22</v>
      </c>
      <c r="J5379">
        <v>48274364</v>
      </c>
      <c r="K5379">
        <v>48274415</v>
      </c>
      <c r="L5379">
        <v>52</v>
      </c>
      <c r="M5379">
        <v>1</v>
      </c>
      <c r="N5379">
        <v>100422916</v>
      </c>
      <c r="O5379" t="s">
        <v>18316</v>
      </c>
      <c r="P5379">
        <v>-178518</v>
      </c>
      <c r="Q5379" t="s">
        <v>18317</v>
      </c>
      <c r="R5379" t="s">
        <v>18318</v>
      </c>
      <c r="S5379" t="s">
        <v>34755</v>
      </c>
      <c r="T5379">
        <v>0.94926522301609495</v>
      </c>
      <c r="U5379">
        <v>1</v>
      </c>
      <c r="V5379">
        <v>-9.2430204699481405E-2</v>
      </c>
      <c r="W5379">
        <v>6.2825850358688304E-2</v>
      </c>
      <c r="X5379">
        <v>0.704072456322962</v>
      </c>
      <c r="Y5379">
        <v>-25.854729137601002</v>
      </c>
      <c r="Z5379">
        <v>0.87494182676903998</v>
      </c>
      <c r="AA5379">
        <v>0.99611085765591001</v>
      </c>
      <c r="AB5379">
        <v>-0.42782845003322501</v>
      </c>
      <c r="AC5379">
        <v>0.39544811201674601</v>
      </c>
      <c r="AD5379">
        <v>0.81441599634163397</v>
      </c>
      <c r="AE5379">
        <v>-1.12271984483113</v>
      </c>
      <c r="AF5379">
        <v>0.77032902853670404</v>
      </c>
      <c r="AG5379">
        <v>0.88417364479730298</v>
      </c>
      <c r="AH5379">
        <v>0.26449928785787102</v>
      </c>
      <c r="AI5379">
        <v>4.50381561912633E-2</v>
      </c>
      <c r="AJ5379">
        <v>0.78121606160956403</v>
      </c>
      <c r="AK5379">
        <v>-25.800502165850201</v>
      </c>
    </row>
    <row r="5380" spans="1:37" x14ac:dyDescent="0.2">
      <c r="A5380" t="s">
        <v>17530</v>
      </c>
      <c r="B5380">
        <v>48173639</v>
      </c>
      <c r="C5380">
        <v>48173806</v>
      </c>
      <c r="D5380">
        <v>168</v>
      </c>
      <c r="E5380" t="s">
        <v>18323</v>
      </c>
      <c r="F5380">
        <v>2</v>
      </c>
      <c r="G5380" t="s">
        <v>18324</v>
      </c>
      <c r="H5380" t="s">
        <v>31000</v>
      </c>
      <c r="I5380">
        <v>22</v>
      </c>
      <c r="J5380">
        <v>48274364</v>
      </c>
      <c r="K5380">
        <v>48274415</v>
      </c>
      <c r="L5380">
        <v>52</v>
      </c>
      <c r="M5380">
        <v>1</v>
      </c>
      <c r="N5380">
        <v>100422916</v>
      </c>
      <c r="O5380" t="s">
        <v>18316</v>
      </c>
      <c r="P5380">
        <v>-100558</v>
      </c>
      <c r="Q5380" t="s">
        <v>18317</v>
      </c>
      <c r="R5380" t="s">
        <v>18318</v>
      </c>
      <c r="S5380" t="s">
        <v>34755</v>
      </c>
      <c r="T5380">
        <v>8.8407481283857503E-2</v>
      </c>
      <c r="U5380">
        <v>0.603102917160658</v>
      </c>
      <c r="V5380">
        <v>-24.222573579151302</v>
      </c>
      <c r="W5380">
        <v>0.113079289867903</v>
      </c>
      <c r="X5380">
        <v>0.704072456322962</v>
      </c>
      <c r="Y5380">
        <v>-23.688015877193799</v>
      </c>
      <c r="Z5380">
        <v>0.23159719125723299</v>
      </c>
      <c r="AA5380">
        <v>0.72610664078822296</v>
      </c>
      <c r="AB5380">
        <v>-1.6918235790860501</v>
      </c>
      <c r="AC5380">
        <v>0.32447114801423099</v>
      </c>
      <c r="AD5380">
        <v>0.69252351738087903</v>
      </c>
      <c r="AE5380">
        <v>-0.60958981235521204</v>
      </c>
      <c r="AF5380">
        <v>0.105385325799565</v>
      </c>
      <c r="AG5380">
        <v>0.68151250837662902</v>
      </c>
      <c r="AH5380">
        <v>-23.948178657544599</v>
      </c>
      <c r="AI5380">
        <v>0.123911202140572</v>
      </c>
      <c r="AJ5380">
        <v>0.78121606160956403</v>
      </c>
      <c r="AK5380">
        <v>-23.877789334109998</v>
      </c>
    </row>
    <row r="5381" spans="1:37" x14ac:dyDescent="0.2">
      <c r="A5381" t="s">
        <v>17530</v>
      </c>
      <c r="B5381">
        <v>48347356</v>
      </c>
      <c r="C5381">
        <v>48347508</v>
      </c>
      <c r="D5381">
        <v>153</v>
      </c>
      <c r="E5381" t="s">
        <v>18325</v>
      </c>
      <c r="F5381">
        <v>4</v>
      </c>
      <c r="G5381" t="s">
        <v>18326</v>
      </c>
      <c r="H5381" t="s">
        <v>31000</v>
      </c>
      <c r="I5381">
        <v>22</v>
      </c>
      <c r="J5381">
        <v>48274364</v>
      </c>
      <c r="K5381">
        <v>48274415</v>
      </c>
      <c r="L5381">
        <v>52</v>
      </c>
      <c r="M5381">
        <v>1</v>
      </c>
      <c r="N5381">
        <v>100422916</v>
      </c>
      <c r="O5381" t="s">
        <v>18316</v>
      </c>
      <c r="P5381">
        <v>72992</v>
      </c>
      <c r="Q5381" t="s">
        <v>18317</v>
      </c>
      <c r="R5381" t="s">
        <v>18318</v>
      </c>
      <c r="S5381" t="s">
        <v>34755</v>
      </c>
      <c r="T5381">
        <v>0.27578506074321102</v>
      </c>
      <c r="U5381">
        <v>0.603102917160658</v>
      </c>
      <c r="V5381">
        <v>0.73431921690879098</v>
      </c>
      <c r="W5381">
        <v>0.32529214505238502</v>
      </c>
      <c r="X5381">
        <v>0.704072456322962</v>
      </c>
      <c r="Y5381">
        <v>-0.197942378732573</v>
      </c>
      <c r="Z5381">
        <v>0.27573238477365503</v>
      </c>
      <c r="AA5381">
        <v>0.72610664078822296</v>
      </c>
      <c r="AB5381">
        <v>0.64816391607774504</v>
      </c>
      <c r="AC5381">
        <v>0.16269837704985499</v>
      </c>
      <c r="AD5381">
        <v>0.68253123924728298</v>
      </c>
      <c r="AE5381">
        <v>-0.51458813924206503</v>
      </c>
      <c r="AF5381">
        <v>0.42695862813072599</v>
      </c>
      <c r="AG5381">
        <v>0.80674443595273604</v>
      </c>
      <c r="AH5381">
        <v>0.446035097756598</v>
      </c>
      <c r="AI5381">
        <v>0.62625346377903701</v>
      </c>
      <c r="AJ5381">
        <v>0.80649904855252097</v>
      </c>
      <c r="AK5381">
        <v>0.148422958364025</v>
      </c>
    </row>
    <row r="5382" spans="1:37" x14ac:dyDescent="0.2">
      <c r="A5382" t="s">
        <v>17530</v>
      </c>
      <c r="B5382">
        <v>48430977</v>
      </c>
      <c r="C5382">
        <v>48431181</v>
      </c>
      <c r="D5382">
        <v>205</v>
      </c>
      <c r="E5382" t="s">
        <v>18327</v>
      </c>
      <c r="F5382">
        <v>5</v>
      </c>
      <c r="G5382" t="s">
        <v>18328</v>
      </c>
      <c r="H5382" t="s">
        <v>31000</v>
      </c>
      <c r="I5382">
        <v>22</v>
      </c>
      <c r="J5382">
        <v>48489553</v>
      </c>
      <c r="K5382">
        <v>48751932</v>
      </c>
      <c r="L5382">
        <v>262380</v>
      </c>
      <c r="M5382">
        <v>1</v>
      </c>
      <c r="N5382">
        <v>25817</v>
      </c>
      <c r="O5382" t="s">
        <v>18329</v>
      </c>
      <c r="P5382">
        <v>-58372</v>
      </c>
      <c r="Q5382" t="s">
        <v>18330</v>
      </c>
      <c r="R5382" t="s">
        <v>18331</v>
      </c>
      <c r="S5382" t="s">
        <v>34756</v>
      </c>
      <c r="T5382">
        <v>0.152084254673993</v>
      </c>
      <c r="U5382">
        <v>0.603102917160658</v>
      </c>
      <c r="V5382">
        <v>24.6647115840453</v>
      </c>
      <c r="W5382">
        <v>0.94541066367716797</v>
      </c>
      <c r="X5382">
        <v>0.95159051474143896</v>
      </c>
      <c r="Y5382">
        <v>-0.33845352595273198</v>
      </c>
      <c r="Z5382">
        <v>0.203350924423461</v>
      </c>
      <c r="AA5382">
        <v>0.72610664078822296</v>
      </c>
      <c r="AB5382">
        <v>24.394749726617501</v>
      </c>
      <c r="AC5382">
        <v>0.92091778829119397</v>
      </c>
      <c r="AD5382">
        <v>0.94068432309766403</v>
      </c>
      <c r="AE5382">
        <v>-1.21466993043856</v>
      </c>
      <c r="AF5382">
        <v>0.22065000948199101</v>
      </c>
      <c r="AG5382">
        <v>0.68151250837662902</v>
      </c>
      <c r="AH5382">
        <v>1.6961528443727301</v>
      </c>
      <c r="AI5382">
        <v>0.95029317176085903</v>
      </c>
      <c r="AJ5382">
        <v>0.98621344597861504</v>
      </c>
      <c r="AK5382">
        <v>0.448236913013145</v>
      </c>
    </row>
    <row r="5383" spans="1:37" x14ac:dyDescent="0.2">
      <c r="A5383" t="s">
        <v>17530</v>
      </c>
      <c r="B5383">
        <v>48534397</v>
      </c>
      <c r="C5383">
        <v>48534574</v>
      </c>
      <c r="D5383">
        <v>178</v>
      </c>
      <c r="E5383" t="s">
        <v>18332</v>
      </c>
      <c r="F5383">
        <v>2</v>
      </c>
      <c r="G5383" t="s">
        <v>18333</v>
      </c>
      <c r="H5383" t="s">
        <v>34757</v>
      </c>
      <c r="I5383">
        <v>22</v>
      </c>
      <c r="J5383">
        <v>48538902</v>
      </c>
      <c r="K5383">
        <v>48547342</v>
      </c>
      <c r="L5383">
        <v>8441</v>
      </c>
      <c r="M5383">
        <v>2</v>
      </c>
      <c r="N5383">
        <v>284933</v>
      </c>
      <c r="O5383" t="s">
        <v>18334</v>
      </c>
      <c r="P5383">
        <v>12768</v>
      </c>
      <c r="Q5383" t="s">
        <v>18335</v>
      </c>
      <c r="R5383" t="s">
        <v>18336</v>
      </c>
      <c r="S5383" t="s">
        <v>34758</v>
      </c>
      <c r="T5383">
        <v>0.506551998792793</v>
      </c>
      <c r="U5383">
        <v>0.78288571403930396</v>
      </c>
      <c r="V5383">
        <v>5.5512956349209102</v>
      </c>
      <c r="W5383">
        <v>0.20525741147413201</v>
      </c>
      <c r="X5383">
        <v>0.704072456322962</v>
      </c>
      <c r="Y5383">
        <v>-25.430235914511599</v>
      </c>
      <c r="Z5383">
        <v>0.93459220503170903</v>
      </c>
      <c r="AA5383">
        <v>0.99919698600769702</v>
      </c>
      <c r="AB5383">
        <v>4.58782153730548</v>
      </c>
      <c r="AC5383">
        <v>0.283630615332017</v>
      </c>
      <c r="AD5383">
        <v>0.68253123924728298</v>
      </c>
      <c r="AE5383">
        <v>-6.2052708152859202</v>
      </c>
      <c r="AF5383">
        <v>0.205398459628826</v>
      </c>
      <c r="AG5383">
        <v>0.68151250837662902</v>
      </c>
      <c r="AH5383">
        <v>6.4809051298206501</v>
      </c>
      <c r="AI5383">
        <v>0.24456414000292601</v>
      </c>
      <c r="AJ5383">
        <v>0.78121606160956403</v>
      </c>
      <c r="AK5383">
        <v>-24.5934281637468</v>
      </c>
    </row>
    <row r="5384" spans="1:37" x14ac:dyDescent="0.2">
      <c r="A5384" t="s">
        <v>17530</v>
      </c>
      <c r="B5384">
        <v>48534574</v>
      </c>
      <c r="C5384">
        <v>48534751</v>
      </c>
      <c r="D5384">
        <v>178</v>
      </c>
      <c r="E5384" t="s">
        <v>18337</v>
      </c>
      <c r="F5384">
        <v>7</v>
      </c>
      <c r="G5384" t="s">
        <v>18338</v>
      </c>
      <c r="H5384" t="s">
        <v>34757</v>
      </c>
      <c r="I5384">
        <v>22</v>
      </c>
      <c r="J5384">
        <v>48538902</v>
      </c>
      <c r="K5384">
        <v>48547342</v>
      </c>
      <c r="L5384">
        <v>8441</v>
      </c>
      <c r="M5384">
        <v>2</v>
      </c>
      <c r="N5384">
        <v>284933</v>
      </c>
      <c r="O5384" t="s">
        <v>18334</v>
      </c>
      <c r="P5384">
        <v>12591</v>
      </c>
      <c r="Q5384" t="s">
        <v>18335</v>
      </c>
      <c r="R5384" t="s">
        <v>18336</v>
      </c>
      <c r="S5384" t="s">
        <v>34758</v>
      </c>
      <c r="T5384">
        <v>0.506551998792793</v>
      </c>
      <c r="U5384">
        <v>0.78288571403930396</v>
      </c>
      <c r="V5384">
        <v>5.6856927800688304</v>
      </c>
      <c r="W5384">
        <v>0.20525741147413201</v>
      </c>
      <c r="X5384">
        <v>0.704072456322962</v>
      </c>
      <c r="Y5384">
        <v>-25.564633059289399</v>
      </c>
      <c r="Z5384">
        <v>0.93459220503170903</v>
      </c>
      <c r="AA5384">
        <v>0.99919698600769702</v>
      </c>
      <c r="AB5384">
        <v>4.7222186801087398</v>
      </c>
      <c r="AC5384">
        <v>0.283630615332017</v>
      </c>
      <c r="AD5384">
        <v>0.68253123924728298</v>
      </c>
      <c r="AE5384">
        <v>-6.3396679600636299</v>
      </c>
      <c r="AF5384">
        <v>0.205398459628826</v>
      </c>
      <c r="AG5384">
        <v>0.68151250837662902</v>
      </c>
      <c r="AH5384">
        <v>6.6153022749685704</v>
      </c>
      <c r="AI5384">
        <v>0.24456414000292601</v>
      </c>
      <c r="AJ5384">
        <v>0.78121606160956403</v>
      </c>
      <c r="AK5384">
        <v>-24.725012065906</v>
      </c>
    </row>
    <row r="5385" spans="1:37" x14ac:dyDescent="0.2">
      <c r="A5385" t="s">
        <v>17530</v>
      </c>
      <c r="B5385">
        <v>48534751</v>
      </c>
      <c r="C5385">
        <v>48534928</v>
      </c>
      <c r="D5385">
        <v>178</v>
      </c>
      <c r="E5385" t="s">
        <v>18339</v>
      </c>
      <c r="F5385">
        <v>12</v>
      </c>
      <c r="G5385" t="s">
        <v>18340</v>
      </c>
      <c r="H5385" t="s">
        <v>34757</v>
      </c>
      <c r="I5385">
        <v>22</v>
      </c>
      <c r="J5385">
        <v>48538902</v>
      </c>
      <c r="K5385">
        <v>48547342</v>
      </c>
      <c r="L5385">
        <v>8441</v>
      </c>
      <c r="M5385">
        <v>2</v>
      </c>
      <c r="N5385">
        <v>284933</v>
      </c>
      <c r="O5385" t="s">
        <v>18334</v>
      </c>
      <c r="P5385">
        <v>12414</v>
      </c>
      <c r="Q5385" t="s">
        <v>18335</v>
      </c>
      <c r="R5385" t="s">
        <v>18336</v>
      </c>
      <c r="S5385" t="s">
        <v>34758</v>
      </c>
      <c r="T5385">
        <v>0.506551998792793</v>
      </c>
      <c r="U5385">
        <v>0.78288571403930396</v>
      </c>
      <c r="V5385">
        <v>5.63959702873432</v>
      </c>
      <c r="W5385">
        <v>0.20525741147413201</v>
      </c>
      <c r="X5385">
        <v>0.704072456322962</v>
      </c>
      <c r="Y5385">
        <v>-25.518537308077999</v>
      </c>
      <c r="Z5385">
        <v>0.93459220503170903</v>
      </c>
      <c r="AA5385">
        <v>0.99919698600769702</v>
      </c>
      <c r="AB5385">
        <v>4.6761229295539204</v>
      </c>
      <c r="AC5385">
        <v>0.283630615332017</v>
      </c>
      <c r="AD5385">
        <v>0.68253123924728298</v>
      </c>
      <c r="AE5385">
        <v>-6.2935722088522299</v>
      </c>
      <c r="AF5385">
        <v>0.205398459628826</v>
      </c>
      <c r="AG5385">
        <v>0.68151250837662902</v>
      </c>
      <c r="AH5385">
        <v>6.56920652363406</v>
      </c>
      <c r="AI5385">
        <v>0.24456414000292601</v>
      </c>
      <c r="AJ5385">
        <v>0.78121606160956403</v>
      </c>
      <c r="AK5385">
        <v>-24.679852434431101</v>
      </c>
    </row>
    <row r="5386" spans="1:37" x14ac:dyDescent="0.2">
      <c r="A5386" t="s">
        <v>17530</v>
      </c>
      <c r="B5386">
        <v>48627344</v>
      </c>
      <c r="C5386">
        <v>48627571</v>
      </c>
      <c r="D5386">
        <v>228</v>
      </c>
      <c r="E5386" t="s">
        <v>18341</v>
      </c>
      <c r="F5386">
        <v>12</v>
      </c>
      <c r="G5386" t="s">
        <v>18342</v>
      </c>
      <c r="H5386" t="s">
        <v>34757</v>
      </c>
      <c r="I5386">
        <v>22</v>
      </c>
      <c r="J5386">
        <v>48576453</v>
      </c>
      <c r="K5386">
        <v>48750488</v>
      </c>
      <c r="L5386">
        <v>174036</v>
      </c>
      <c r="M5386">
        <v>1</v>
      </c>
      <c r="N5386">
        <v>25817</v>
      </c>
      <c r="O5386" t="s">
        <v>18343</v>
      </c>
      <c r="P5386">
        <v>50891</v>
      </c>
      <c r="Q5386" t="s">
        <v>18330</v>
      </c>
      <c r="R5386" t="s">
        <v>18331</v>
      </c>
      <c r="S5386" t="s">
        <v>34756</v>
      </c>
      <c r="T5386">
        <v>0.32911398597860803</v>
      </c>
      <c r="U5386">
        <v>0.603102917160658</v>
      </c>
      <c r="V5386">
        <v>24.360254195579099</v>
      </c>
      <c r="W5386">
        <v>0.38920677604595899</v>
      </c>
      <c r="X5386">
        <v>0.704072456322962</v>
      </c>
      <c r="Y5386">
        <v>-24.158620344457901</v>
      </c>
      <c r="Z5386">
        <v>0.48464167878831399</v>
      </c>
      <c r="AA5386">
        <v>0.84435025072159198</v>
      </c>
      <c r="AB5386">
        <v>23.396780135244299</v>
      </c>
      <c r="AC5386">
        <v>0.21073619169722799</v>
      </c>
      <c r="AD5386">
        <v>0.68253123924728298</v>
      </c>
      <c r="AE5386">
        <v>-24.158620344457901</v>
      </c>
      <c r="AF5386">
        <v>0.16793847098801201</v>
      </c>
      <c r="AG5386">
        <v>0.68151250837662902</v>
      </c>
      <c r="AH5386">
        <v>24.360254195579099</v>
      </c>
      <c r="AI5386">
        <v>0.52399907623471598</v>
      </c>
      <c r="AJ5386">
        <v>0.78121606160956403</v>
      </c>
      <c r="AK5386">
        <v>-23.289864941376202</v>
      </c>
    </row>
    <row r="5387" spans="1:37" x14ac:dyDescent="0.2">
      <c r="A5387" t="s">
        <v>17530</v>
      </c>
      <c r="B5387">
        <v>48654520</v>
      </c>
      <c r="C5387">
        <v>48654664</v>
      </c>
      <c r="D5387">
        <v>145</v>
      </c>
      <c r="E5387" t="s">
        <v>18344</v>
      </c>
      <c r="F5387">
        <v>4</v>
      </c>
      <c r="G5387" t="s">
        <v>18345</v>
      </c>
      <c r="H5387" t="s">
        <v>34759</v>
      </c>
      <c r="I5387">
        <v>22</v>
      </c>
      <c r="J5387">
        <v>48693247</v>
      </c>
      <c r="K5387">
        <v>48750408</v>
      </c>
      <c r="L5387">
        <v>57162</v>
      </c>
      <c r="M5387">
        <v>1</v>
      </c>
      <c r="N5387">
        <v>25817</v>
      </c>
      <c r="O5387" t="s">
        <v>18346</v>
      </c>
      <c r="P5387">
        <v>-38583</v>
      </c>
      <c r="Q5387" t="s">
        <v>18330</v>
      </c>
      <c r="R5387" t="s">
        <v>18331</v>
      </c>
      <c r="S5387" t="s">
        <v>34756</v>
      </c>
      <c r="T5387">
        <v>0.54421053469192604</v>
      </c>
      <c r="U5387">
        <v>0.80321479550967601</v>
      </c>
      <c r="V5387">
        <v>0.83365369753509799</v>
      </c>
      <c r="W5387">
        <v>0.39900964277550199</v>
      </c>
      <c r="X5387">
        <v>0.71143044911719</v>
      </c>
      <c r="Y5387">
        <v>-1.39186647894856</v>
      </c>
      <c r="Z5387">
        <v>0.693404429441695</v>
      </c>
      <c r="AA5387">
        <v>0.84521697243271998</v>
      </c>
      <c r="AB5387">
        <v>0.455397124558787</v>
      </c>
      <c r="AC5387">
        <v>0.114586611961368</v>
      </c>
      <c r="AD5387">
        <v>0.68253123924728298</v>
      </c>
      <c r="AE5387">
        <v>-2.3918664096570699</v>
      </c>
      <c r="AF5387">
        <v>0.47948624871920598</v>
      </c>
      <c r="AG5387">
        <v>0.80674443595273604</v>
      </c>
      <c r="AH5387">
        <v>0.87643055625949695</v>
      </c>
      <c r="AI5387">
        <v>0.78546927494779295</v>
      </c>
      <c r="AJ5387">
        <v>0.92808185275216604</v>
      </c>
      <c r="AK5387">
        <v>-0.52311103403963999</v>
      </c>
    </row>
    <row r="5388" spans="1:37" x14ac:dyDescent="0.2">
      <c r="A5388" t="s">
        <v>17530</v>
      </c>
      <c r="B5388">
        <v>48654664</v>
      </c>
      <c r="C5388">
        <v>48654808</v>
      </c>
      <c r="D5388">
        <v>145</v>
      </c>
      <c r="E5388" t="s">
        <v>18347</v>
      </c>
      <c r="F5388">
        <v>3</v>
      </c>
      <c r="G5388" t="s">
        <v>18348</v>
      </c>
      <c r="H5388" t="s">
        <v>34759</v>
      </c>
      <c r="I5388">
        <v>22</v>
      </c>
      <c r="J5388">
        <v>48693247</v>
      </c>
      <c r="K5388">
        <v>48750408</v>
      </c>
      <c r="L5388">
        <v>57162</v>
      </c>
      <c r="M5388">
        <v>1</v>
      </c>
      <c r="N5388">
        <v>25817</v>
      </c>
      <c r="O5388" t="s">
        <v>18346</v>
      </c>
      <c r="P5388">
        <v>-38439</v>
      </c>
      <c r="Q5388" t="s">
        <v>18330</v>
      </c>
      <c r="R5388" t="s">
        <v>18331</v>
      </c>
      <c r="S5388" t="s">
        <v>34756</v>
      </c>
      <c r="T5388">
        <v>0.54421053469192604</v>
      </c>
      <c r="U5388">
        <v>0.80321479550967601</v>
      </c>
      <c r="V5388">
        <v>0.83365369753509799</v>
      </c>
      <c r="W5388">
        <v>0.39900964277550199</v>
      </c>
      <c r="X5388">
        <v>0.71143044911719</v>
      </c>
      <c r="Y5388">
        <v>-1.39186647894856</v>
      </c>
      <c r="Z5388">
        <v>0.693404429441695</v>
      </c>
      <c r="AA5388">
        <v>0.84521697243271998</v>
      </c>
      <c r="AB5388">
        <v>0.455397124558787</v>
      </c>
      <c r="AC5388">
        <v>0.114586611961368</v>
      </c>
      <c r="AD5388">
        <v>0.68253123924728298</v>
      </c>
      <c r="AE5388">
        <v>-2.3918664096570699</v>
      </c>
      <c r="AF5388">
        <v>0.47948624871920598</v>
      </c>
      <c r="AG5388">
        <v>0.80674443595273604</v>
      </c>
      <c r="AH5388">
        <v>0.87643055625949695</v>
      </c>
      <c r="AI5388">
        <v>0.78546927494779295</v>
      </c>
      <c r="AJ5388">
        <v>0.92808185275216604</v>
      </c>
      <c r="AK5388">
        <v>-0.52311103403963999</v>
      </c>
    </row>
    <row r="5389" spans="1:37" x14ac:dyDescent="0.2">
      <c r="A5389" t="s">
        <v>17530</v>
      </c>
      <c r="B5389">
        <v>48654808</v>
      </c>
      <c r="C5389">
        <v>48654952</v>
      </c>
      <c r="D5389">
        <v>145</v>
      </c>
      <c r="E5389" t="s">
        <v>18349</v>
      </c>
      <c r="F5389">
        <v>1</v>
      </c>
      <c r="G5389" t="s">
        <v>18350</v>
      </c>
      <c r="H5389" t="s">
        <v>34759</v>
      </c>
      <c r="I5389">
        <v>22</v>
      </c>
      <c r="J5389">
        <v>48693247</v>
      </c>
      <c r="K5389">
        <v>48750408</v>
      </c>
      <c r="L5389">
        <v>57162</v>
      </c>
      <c r="M5389">
        <v>1</v>
      </c>
      <c r="N5389">
        <v>25817</v>
      </c>
      <c r="O5389" t="s">
        <v>18346</v>
      </c>
      <c r="P5389">
        <v>-38295</v>
      </c>
      <c r="Q5389" t="s">
        <v>18330</v>
      </c>
      <c r="R5389" t="s">
        <v>18331</v>
      </c>
      <c r="S5389" t="s">
        <v>34756</v>
      </c>
      <c r="T5389">
        <v>0.54421053469192604</v>
      </c>
      <c r="U5389">
        <v>0.80321479550967601</v>
      </c>
      <c r="V5389">
        <v>0.68318333443884705</v>
      </c>
      <c r="W5389">
        <v>0.39900964277550199</v>
      </c>
      <c r="X5389">
        <v>0.71143044911719</v>
      </c>
      <c r="Y5389">
        <v>-1.17349655567094</v>
      </c>
      <c r="Z5389">
        <v>0.693404429441695</v>
      </c>
      <c r="AA5389">
        <v>0.84521697243271998</v>
      </c>
      <c r="AB5389">
        <v>0.40294588609315801</v>
      </c>
      <c r="AC5389">
        <v>0.114586611961368</v>
      </c>
      <c r="AD5389">
        <v>0.68253123924728298</v>
      </c>
      <c r="AE5389">
        <v>-2.1734963016022202</v>
      </c>
      <c r="AF5389">
        <v>0.47948624871920598</v>
      </c>
      <c r="AG5389">
        <v>0.80674443595273604</v>
      </c>
      <c r="AH5389">
        <v>0.66695735192416306</v>
      </c>
      <c r="AI5389">
        <v>0.78546927494779295</v>
      </c>
      <c r="AJ5389">
        <v>0.92808185275216604</v>
      </c>
      <c r="AK5389">
        <v>-0.30474118199981898</v>
      </c>
    </row>
    <row r="5390" spans="1:37" x14ac:dyDescent="0.2">
      <c r="A5390" t="s">
        <v>17530</v>
      </c>
      <c r="B5390">
        <v>49577681</v>
      </c>
      <c r="C5390">
        <v>49577971</v>
      </c>
      <c r="D5390">
        <v>291</v>
      </c>
      <c r="E5390" t="s">
        <v>18351</v>
      </c>
      <c r="F5390">
        <v>5</v>
      </c>
      <c r="G5390" t="s">
        <v>18352</v>
      </c>
      <c r="H5390" t="s">
        <v>34760</v>
      </c>
      <c r="I5390">
        <v>22</v>
      </c>
      <c r="J5390">
        <v>49543393</v>
      </c>
      <c r="K5390">
        <v>49543466</v>
      </c>
      <c r="L5390">
        <v>74</v>
      </c>
      <c r="M5390">
        <v>2</v>
      </c>
      <c r="N5390">
        <v>100500882</v>
      </c>
      <c r="O5390" t="s">
        <v>18353</v>
      </c>
      <c r="P5390">
        <v>-34215</v>
      </c>
      <c r="Q5390" t="s">
        <v>18354</v>
      </c>
      <c r="R5390" t="s">
        <v>18355</v>
      </c>
      <c r="S5390" t="s">
        <v>34761</v>
      </c>
      <c r="T5390">
        <v>0.32911398597860803</v>
      </c>
      <c r="U5390">
        <v>0.603102917160658</v>
      </c>
      <c r="V5390">
        <v>24.170769628190701</v>
      </c>
      <c r="W5390">
        <v>0.123414495547065</v>
      </c>
      <c r="X5390">
        <v>0.704072456322962</v>
      </c>
      <c r="Y5390">
        <v>24.488251857354999</v>
      </c>
      <c r="Z5390">
        <v>0.306975110376564</v>
      </c>
      <c r="AA5390">
        <v>0.72610664078822296</v>
      </c>
      <c r="AB5390">
        <v>23.450777216464999</v>
      </c>
      <c r="AC5390">
        <v>0.27780950890804001</v>
      </c>
      <c r="AD5390">
        <v>0.68253123924728298</v>
      </c>
      <c r="AE5390">
        <v>23.488251918657198</v>
      </c>
      <c r="AF5390">
        <v>0.61410715005536498</v>
      </c>
      <c r="AG5390">
        <v>0.80674443595273604</v>
      </c>
      <c r="AH5390">
        <v>3.44342799499859</v>
      </c>
      <c r="AI5390">
        <v>3.6185182304427702E-2</v>
      </c>
      <c r="AJ5390">
        <v>0.78121606160956403</v>
      </c>
      <c r="AK5390">
        <v>24.488251857354999</v>
      </c>
    </row>
    <row r="5391" spans="1:37" x14ac:dyDescent="0.2">
      <c r="A5391" t="s">
        <v>17530</v>
      </c>
      <c r="B5391">
        <v>49577978</v>
      </c>
      <c r="C5391">
        <v>49578133</v>
      </c>
      <c r="D5391">
        <v>156</v>
      </c>
      <c r="E5391" t="s">
        <v>18356</v>
      </c>
      <c r="F5391">
        <v>4</v>
      </c>
      <c r="G5391" t="s">
        <v>18357</v>
      </c>
      <c r="H5391" t="s">
        <v>34760</v>
      </c>
      <c r="I5391">
        <v>22</v>
      </c>
      <c r="J5391">
        <v>49543393</v>
      </c>
      <c r="K5391">
        <v>49543466</v>
      </c>
      <c r="L5391">
        <v>74</v>
      </c>
      <c r="M5391">
        <v>2</v>
      </c>
      <c r="N5391">
        <v>100500882</v>
      </c>
      <c r="O5391" t="s">
        <v>18353</v>
      </c>
      <c r="P5391">
        <v>-34512</v>
      </c>
      <c r="Q5391" t="s">
        <v>18354</v>
      </c>
      <c r="R5391" t="s">
        <v>18355</v>
      </c>
      <c r="S5391" t="s">
        <v>34761</v>
      </c>
      <c r="T5391">
        <v>0.32911398597860803</v>
      </c>
      <c r="U5391">
        <v>0.603102917160658</v>
      </c>
      <c r="V5391">
        <v>24.170769628190701</v>
      </c>
      <c r="W5391">
        <v>0.123414495547065</v>
      </c>
      <c r="X5391">
        <v>0.704072456322962</v>
      </c>
      <c r="Y5391">
        <v>24.488251857354999</v>
      </c>
      <c r="Z5391">
        <v>0.306975110376564</v>
      </c>
      <c r="AA5391">
        <v>0.72610664078822296</v>
      </c>
      <c r="AB5391">
        <v>23.450777216464999</v>
      </c>
      <c r="AC5391">
        <v>0.27780950890804001</v>
      </c>
      <c r="AD5391">
        <v>0.68253123924728298</v>
      </c>
      <c r="AE5391">
        <v>23.488251918657198</v>
      </c>
      <c r="AF5391">
        <v>0.61410715005536498</v>
      </c>
      <c r="AG5391">
        <v>0.80674443595273604</v>
      </c>
      <c r="AH5391">
        <v>3.44342799499859</v>
      </c>
      <c r="AI5391">
        <v>3.6185182304427702E-2</v>
      </c>
      <c r="AJ5391">
        <v>0.78121606160956403</v>
      </c>
      <c r="AK5391">
        <v>24.488251857354999</v>
      </c>
    </row>
    <row r="5392" spans="1:37" x14ac:dyDescent="0.2">
      <c r="A5392" t="s">
        <v>17530</v>
      </c>
      <c r="B5392">
        <v>49637384</v>
      </c>
      <c r="C5392">
        <v>49637534</v>
      </c>
      <c r="D5392">
        <v>151</v>
      </c>
      <c r="E5392" t="s">
        <v>18358</v>
      </c>
      <c r="F5392">
        <v>7</v>
      </c>
      <c r="G5392" t="s">
        <v>18359</v>
      </c>
      <c r="H5392" t="s">
        <v>34760</v>
      </c>
      <c r="I5392">
        <v>22</v>
      </c>
      <c r="J5392">
        <v>49624167</v>
      </c>
      <c r="K5392">
        <v>49626894</v>
      </c>
      <c r="L5392">
        <v>2728</v>
      </c>
      <c r="M5392">
        <v>2</v>
      </c>
      <c r="N5392">
        <v>348645</v>
      </c>
      <c r="O5392" t="s">
        <v>18360</v>
      </c>
      <c r="P5392">
        <v>-10490</v>
      </c>
      <c r="Q5392" t="s">
        <v>18361</v>
      </c>
      <c r="R5392" t="s">
        <v>18362</v>
      </c>
      <c r="S5392" t="s">
        <v>34762</v>
      </c>
      <c r="T5392">
        <v>0.54421053469192604</v>
      </c>
      <c r="U5392">
        <v>0.80321479550967601</v>
      </c>
      <c r="V5392">
        <v>1.28053711754194</v>
      </c>
      <c r="W5392">
        <v>0.20525741147413201</v>
      </c>
      <c r="X5392">
        <v>0.704072456322962</v>
      </c>
      <c r="Y5392">
        <v>-23.9493584539366</v>
      </c>
      <c r="Z5392">
        <v>0.96726857278496403</v>
      </c>
      <c r="AA5392">
        <v>0.99919698600769702</v>
      </c>
      <c r="AB5392">
        <v>0.31706309123138798</v>
      </c>
      <c r="AC5392">
        <v>0.283630615332017</v>
      </c>
      <c r="AD5392">
        <v>0.68253123924728298</v>
      </c>
      <c r="AE5392">
        <v>-4.3873383294275703</v>
      </c>
      <c r="AF5392">
        <v>0.22065000948199101</v>
      </c>
      <c r="AG5392">
        <v>0.68151250837662902</v>
      </c>
      <c r="AH5392">
        <v>2.2101475636930399</v>
      </c>
      <c r="AI5392">
        <v>0.24456414000292601</v>
      </c>
      <c r="AJ5392">
        <v>0.78121606160956403</v>
      </c>
      <c r="AK5392">
        <v>-23.190226842445099</v>
      </c>
    </row>
    <row r="5393" spans="1:37" x14ac:dyDescent="0.2">
      <c r="A5393" t="s">
        <v>17530</v>
      </c>
      <c r="B5393">
        <v>49637534</v>
      </c>
      <c r="C5393">
        <v>49637684</v>
      </c>
      <c r="D5393">
        <v>151</v>
      </c>
      <c r="E5393" t="s">
        <v>18363</v>
      </c>
      <c r="F5393">
        <v>11</v>
      </c>
      <c r="G5393" t="s">
        <v>18364</v>
      </c>
      <c r="H5393" t="s">
        <v>34760</v>
      </c>
      <c r="I5393">
        <v>22</v>
      </c>
      <c r="J5393">
        <v>49624167</v>
      </c>
      <c r="K5393">
        <v>49626894</v>
      </c>
      <c r="L5393">
        <v>2728</v>
      </c>
      <c r="M5393">
        <v>2</v>
      </c>
      <c r="N5393">
        <v>348645</v>
      </c>
      <c r="O5393" t="s">
        <v>18360</v>
      </c>
      <c r="P5393">
        <v>-10640</v>
      </c>
      <c r="Q5393" t="s">
        <v>18361</v>
      </c>
      <c r="R5393" t="s">
        <v>18362</v>
      </c>
      <c r="S5393" t="s">
        <v>34762</v>
      </c>
      <c r="T5393">
        <v>0.583211159830616</v>
      </c>
      <c r="U5393">
        <v>0.81360520874211995</v>
      </c>
      <c r="V5393">
        <v>-0.71946269515115902</v>
      </c>
      <c r="W5393">
        <v>0.20525741147413201</v>
      </c>
      <c r="X5393">
        <v>0.704072456322962</v>
      </c>
      <c r="Y5393">
        <v>-24.932547962013</v>
      </c>
      <c r="Z5393">
        <v>1</v>
      </c>
      <c r="AA5393">
        <v>1</v>
      </c>
      <c r="AB5393">
        <v>-1.6829367214617099</v>
      </c>
      <c r="AC5393">
        <v>0.283630615332017</v>
      </c>
      <c r="AD5393">
        <v>0.68253123924728298</v>
      </c>
      <c r="AE5393">
        <v>-5.37052783750394</v>
      </c>
      <c r="AF5393">
        <v>0.23669707478149901</v>
      </c>
      <c r="AG5393">
        <v>0.69020448338054297</v>
      </c>
      <c r="AH5393">
        <v>0.210147920468058</v>
      </c>
      <c r="AI5393">
        <v>0.24456414000292601</v>
      </c>
      <c r="AJ5393">
        <v>0.78121606160956403</v>
      </c>
      <c r="AK5393">
        <v>-24.120287360214601</v>
      </c>
    </row>
    <row r="5394" spans="1:37" x14ac:dyDescent="0.2">
      <c r="A5394" t="s">
        <v>17530</v>
      </c>
      <c r="B5394">
        <v>49637684</v>
      </c>
      <c r="C5394">
        <v>49637834</v>
      </c>
      <c r="D5394">
        <v>151</v>
      </c>
      <c r="E5394" t="s">
        <v>18365</v>
      </c>
      <c r="F5394">
        <v>4</v>
      </c>
      <c r="G5394" t="s">
        <v>18366</v>
      </c>
      <c r="H5394" t="s">
        <v>34760</v>
      </c>
      <c r="I5394">
        <v>22</v>
      </c>
      <c r="J5394">
        <v>49624167</v>
      </c>
      <c r="K5394">
        <v>49626894</v>
      </c>
      <c r="L5394">
        <v>2728</v>
      </c>
      <c r="M5394">
        <v>2</v>
      </c>
      <c r="N5394">
        <v>348645</v>
      </c>
      <c r="O5394" t="s">
        <v>18360</v>
      </c>
      <c r="P5394">
        <v>-10790</v>
      </c>
      <c r="Q5394" t="s">
        <v>18361</v>
      </c>
      <c r="R5394" t="s">
        <v>18362</v>
      </c>
      <c r="S5394" t="s">
        <v>34762</v>
      </c>
      <c r="T5394">
        <v>0.583211159830616</v>
      </c>
      <c r="U5394">
        <v>0.81360520874211995</v>
      </c>
      <c r="V5394">
        <v>-0.71946269515115902</v>
      </c>
      <c r="W5394">
        <v>0.20525741147413201</v>
      </c>
      <c r="X5394">
        <v>0.704072456322962</v>
      </c>
      <c r="Y5394">
        <v>-24.932547962013</v>
      </c>
      <c r="Z5394">
        <v>1</v>
      </c>
      <c r="AA5394">
        <v>1</v>
      </c>
      <c r="AB5394">
        <v>-1.6829367214617099</v>
      </c>
      <c r="AC5394">
        <v>0.283630615332017</v>
      </c>
      <c r="AD5394">
        <v>0.68253123924728298</v>
      </c>
      <c r="AE5394">
        <v>-5.37052783750394</v>
      </c>
      <c r="AF5394">
        <v>0.23669707478149901</v>
      </c>
      <c r="AG5394">
        <v>0.69020448338054297</v>
      </c>
      <c r="AH5394">
        <v>0.210147920468058</v>
      </c>
      <c r="AI5394">
        <v>0.24456414000292601</v>
      </c>
      <c r="AJ5394">
        <v>0.78121606160956403</v>
      </c>
      <c r="AK5394">
        <v>-24.120287360214601</v>
      </c>
    </row>
    <row r="5395" spans="1:37" x14ac:dyDescent="0.2">
      <c r="A5395" t="s">
        <v>17530</v>
      </c>
      <c r="B5395">
        <v>49660813</v>
      </c>
      <c r="C5395">
        <v>49660971</v>
      </c>
      <c r="D5395">
        <v>159</v>
      </c>
      <c r="E5395" t="s">
        <v>18367</v>
      </c>
      <c r="F5395">
        <v>17</v>
      </c>
      <c r="G5395" t="s">
        <v>18368</v>
      </c>
      <c r="H5395" t="s">
        <v>31000</v>
      </c>
      <c r="I5395">
        <v>22</v>
      </c>
      <c r="J5395">
        <v>49619644</v>
      </c>
      <c r="K5395">
        <v>49657542</v>
      </c>
      <c r="L5395">
        <v>37899</v>
      </c>
      <c r="M5395">
        <v>2</v>
      </c>
      <c r="N5395">
        <v>348645</v>
      </c>
      <c r="O5395" t="s">
        <v>18369</v>
      </c>
      <c r="P5395">
        <v>-3271</v>
      </c>
      <c r="Q5395" t="s">
        <v>18361</v>
      </c>
      <c r="R5395" t="s">
        <v>18362</v>
      </c>
      <c r="S5395" t="s">
        <v>34762</v>
      </c>
      <c r="T5395">
        <v>0.35387198439864398</v>
      </c>
      <c r="U5395">
        <v>0.603102917160658</v>
      </c>
      <c r="V5395">
        <v>-23.643072450229301</v>
      </c>
      <c r="W5395">
        <v>5.4349643961368002E-2</v>
      </c>
      <c r="X5395">
        <v>0.704072456322962</v>
      </c>
      <c r="Y5395">
        <v>24.247429373764898</v>
      </c>
      <c r="Z5395">
        <v>1</v>
      </c>
      <c r="AA5395">
        <v>1</v>
      </c>
      <c r="AB5395">
        <v>-2.3061595763193599</v>
      </c>
      <c r="AC5395">
        <v>0.17695932866387601</v>
      </c>
      <c r="AD5395">
        <v>0.68253123924728298</v>
      </c>
      <c r="AE5395">
        <v>23.247429446203601</v>
      </c>
      <c r="AF5395">
        <v>0.22065000948199101</v>
      </c>
      <c r="AG5395">
        <v>0.68151250837662902</v>
      </c>
      <c r="AH5395">
        <v>-23.173428872384999</v>
      </c>
      <c r="AI5395">
        <v>9.3920812249066992E-3</v>
      </c>
      <c r="AJ5395">
        <v>0.78121606160956403</v>
      </c>
      <c r="AK5395">
        <v>24.247429373764898</v>
      </c>
    </row>
    <row r="5396" spans="1:37" x14ac:dyDescent="0.2">
      <c r="A5396" t="s">
        <v>17530</v>
      </c>
      <c r="B5396">
        <v>49786374</v>
      </c>
      <c r="C5396">
        <v>49786522</v>
      </c>
      <c r="D5396">
        <v>149</v>
      </c>
      <c r="E5396" t="s">
        <v>18370</v>
      </c>
      <c r="F5396">
        <v>5</v>
      </c>
      <c r="G5396" t="s">
        <v>18371</v>
      </c>
      <c r="H5396" t="s">
        <v>34763</v>
      </c>
      <c r="I5396">
        <v>22</v>
      </c>
      <c r="J5396">
        <v>49775261</v>
      </c>
      <c r="K5396">
        <v>49776115</v>
      </c>
      <c r="L5396">
        <v>855</v>
      </c>
      <c r="M5396">
        <v>2</v>
      </c>
      <c r="N5396">
        <v>23774</v>
      </c>
      <c r="O5396" t="s">
        <v>18372</v>
      </c>
      <c r="P5396">
        <v>-10259</v>
      </c>
      <c r="Q5396" t="s">
        <v>18373</v>
      </c>
      <c r="R5396" t="s">
        <v>18374</v>
      </c>
      <c r="S5396" t="s">
        <v>34764</v>
      </c>
      <c r="T5396">
        <v>0.35387198439864398</v>
      </c>
      <c r="U5396">
        <v>0.603102917160658</v>
      </c>
      <c r="V5396">
        <v>-24.3032579810925</v>
      </c>
      <c r="W5396">
        <v>0.38920677604595899</v>
      </c>
      <c r="X5396">
        <v>0.704072456322962</v>
      </c>
      <c r="Y5396">
        <v>-24.172013454451299</v>
      </c>
      <c r="Z5396">
        <v>0.184235113180511</v>
      </c>
      <c r="AA5396">
        <v>0.72610664078822296</v>
      </c>
      <c r="AB5396">
        <v>-24.3032579810925</v>
      </c>
      <c r="AC5396">
        <v>0.21073619169722799</v>
      </c>
      <c r="AD5396">
        <v>0.68253123924728298</v>
      </c>
      <c r="AE5396">
        <v>-24.172013454451299</v>
      </c>
      <c r="AF5396">
        <v>0.501741946288212</v>
      </c>
      <c r="AG5396">
        <v>0.80674443595273604</v>
      </c>
      <c r="AH5396">
        <v>-23.373647372035901</v>
      </c>
      <c r="AI5396">
        <v>0.52399907623471598</v>
      </c>
      <c r="AJ5396">
        <v>0.78121606160956403</v>
      </c>
      <c r="AK5396">
        <v>-23.303258050781601</v>
      </c>
    </row>
    <row r="5397" spans="1:37" x14ac:dyDescent="0.2">
      <c r="A5397" t="s">
        <v>17530</v>
      </c>
      <c r="B5397">
        <v>49949915</v>
      </c>
      <c r="C5397">
        <v>49950116</v>
      </c>
      <c r="D5397">
        <v>202</v>
      </c>
      <c r="E5397" t="s">
        <v>18375</v>
      </c>
      <c r="F5397">
        <v>5</v>
      </c>
      <c r="G5397" t="s">
        <v>18376</v>
      </c>
      <c r="H5397" t="s">
        <v>31000</v>
      </c>
      <c r="I5397">
        <v>22</v>
      </c>
      <c r="J5397">
        <v>49960768</v>
      </c>
      <c r="K5397">
        <v>49961646</v>
      </c>
      <c r="L5397">
        <v>879</v>
      </c>
      <c r="M5397">
        <v>1</v>
      </c>
      <c r="N5397">
        <v>415116</v>
      </c>
      <c r="O5397" t="s">
        <v>18377</v>
      </c>
      <c r="P5397">
        <v>-10652</v>
      </c>
      <c r="Q5397" t="s">
        <v>18378</v>
      </c>
      <c r="R5397" t="s">
        <v>18379</v>
      </c>
      <c r="S5397" t="s">
        <v>34765</v>
      </c>
      <c r="T5397">
        <v>3.5551012810344097E-2</v>
      </c>
      <c r="U5397">
        <v>0.603102917160658</v>
      </c>
      <c r="V5397">
        <v>26.021699308750101</v>
      </c>
      <c r="W5397">
        <v>0.113079289867903</v>
      </c>
      <c r="X5397">
        <v>0.704072456322962</v>
      </c>
      <c r="Y5397">
        <v>-25.786848992539699</v>
      </c>
      <c r="Z5397">
        <v>0.136920528570767</v>
      </c>
      <c r="AA5397">
        <v>0.72610664078822296</v>
      </c>
      <c r="AB5397">
        <v>25.058225204893301</v>
      </c>
      <c r="AC5397">
        <v>0.10683406973163299</v>
      </c>
      <c r="AD5397">
        <v>0.68253123924728298</v>
      </c>
      <c r="AE5397">
        <v>-6.1484480070917096</v>
      </c>
      <c r="AF5397">
        <v>3.9401877639471897E-3</v>
      </c>
      <c r="AG5397">
        <v>0.476038960109122</v>
      </c>
      <c r="AH5397">
        <v>26.021699308750101</v>
      </c>
      <c r="AI5397">
        <v>0.17351581260912399</v>
      </c>
      <c r="AJ5397">
        <v>0.78121606160956403</v>
      </c>
      <c r="AK5397">
        <v>-24.951310004153299</v>
      </c>
    </row>
    <row r="5398" spans="1:37" x14ac:dyDescent="0.2">
      <c r="A5398" t="s">
        <v>17530</v>
      </c>
      <c r="B5398">
        <v>49950116</v>
      </c>
      <c r="C5398">
        <v>49950317</v>
      </c>
      <c r="D5398">
        <v>202</v>
      </c>
      <c r="E5398" t="s">
        <v>18380</v>
      </c>
      <c r="F5398">
        <v>7</v>
      </c>
      <c r="G5398" t="s">
        <v>18381</v>
      </c>
      <c r="H5398" t="s">
        <v>31000</v>
      </c>
      <c r="I5398">
        <v>22</v>
      </c>
      <c r="J5398">
        <v>49960768</v>
      </c>
      <c r="K5398">
        <v>49961646</v>
      </c>
      <c r="L5398">
        <v>879</v>
      </c>
      <c r="M5398">
        <v>1</v>
      </c>
      <c r="N5398">
        <v>415116</v>
      </c>
      <c r="O5398" t="s">
        <v>18377</v>
      </c>
      <c r="P5398">
        <v>-10451</v>
      </c>
      <c r="Q5398" t="s">
        <v>18378</v>
      </c>
      <c r="R5398" t="s">
        <v>18379</v>
      </c>
      <c r="S5398" t="s">
        <v>34765</v>
      </c>
      <c r="T5398">
        <v>3.5551012810344097E-2</v>
      </c>
      <c r="U5398">
        <v>0.603102917160658</v>
      </c>
      <c r="V5398">
        <v>26.074474259937201</v>
      </c>
      <c r="W5398">
        <v>0.113079289867903</v>
      </c>
      <c r="X5398">
        <v>0.704072456322962</v>
      </c>
      <c r="Y5398">
        <v>-25.840830409314101</v>
      </c>
      <c r="Z5398">
        <v>0.136920528570767</v>
      </c>
      <c r="AA5398">
        <v>0.72610664078822296</v>
      </c>
      <c r="AB5398">
        <v>25.1110001553578</v>
      </c>
      <c r="AC5398">
        <v>0.10683406973163299</v>
      </c>
      <c r="AD5398">
        <v>0.68253123924728298</v>
      </c>
      <c r="AE5398">
        <v>-6.2024294238661204</v>
      </c>
      <c r="AF5398">
        <v>3.9401877639471897E-3</v>
      </c>
      <c r="AG5398">
        <v>0.476038960109122</v>
      </c>
      <c r="AH5398">
        <v>26.074474259937201</v>
      </c>
      <c r="AI5398">
        <v>0.17351581260912399</v>
      </c>
      <c r="AJ5398">
        <v>0.78121606160956403</v>
      </c>
      <c r="AK5398">
        <v>-25.0040849545037</v>
      </c>
    </row>
    <row r="5399" spans="1:37" x14ac:dyDescent="0.2">
      <c r="A5399" t="s">
        <v>17530</v>
      </c>
      <c r="B5399">
        <v>50177037</v>
      </c>
      <c r="C5399">
        <v>50177335</v>
      </c>
      <c r="D5399">
        <v>299</v>
      </c>
      <c r="E5399" t="s">
        <v>18382</v>
      </c>
      <c r="F5399">
        <v>32</v>
      </c>
      <c r="G5399" t="s">
        <v>18383</v>
      </c>
      <c r="H5399" t="s">
        <v>31003</v>
      </c>
      <c r="I5399">
        <v>22</v>
      </c>
      <c r="J5399">
        <v>50170761</v>
      </c>
      <c r="K5399">
        <v>50179598</v>
      </c>
      <c r="L5399">
        <v>8838</v>
      </c>
      <c r="M5399">
        <v>1</v>
      </c>
      <c r="N5399">
        <v>56666</v>
      </c>
      <c r="O5399" t="s">
        <v>18384</v>
      </c>
      <c r="P5399">
        <v>6276</v>
      </c>
      <c r="Q5399" t="s">
        <v>18385</v>
      </c>
      <c r="R5399" t="s">
        <v>18386</v>
      </c>
      <c r="S5399" t="s">
        <v>34766</v>
      </c>
      <c r="T5399">
        <v>0.97213403838398904</v>
      </c>
      <c r="U5399">
        <v>1</v>
      </c>
      <c r="V5399">
        <v>5.3483482804688496</v>
      </c>
      <c r="W5399">
        <v>0.20525741147413201</v>
      </c>
      <c r="X5399">
        <v>0.704072456322962</v>
      </c>
      <c r="Y5399">
        <v>-25.932298290521</v>
      </c>
      <c r="Z5399">
        <v>0.69013698642955401</v>
      </c>
      <c r="AA5399">
        <v>0.84521697243271998</v>
      </c>
      <c r="AB5399">
        <v>4.3848741755859999</v>
      </c>
      <c r="AC5399">
        <v>7.0489011448141195E-2</v>
      </c>
      <c r="AD5399">
        <v>0.57684129297949804</v>
      </c>
      <c r="AE5399">
        <v>-25.932298290521</v>
      </c>
      <c r="AF5399">
        <v>0.61410715005536498</v>
      </c>
      <c r="AG5399">
        <v>0.80674443595273604</v>
      </c>
      <c r="AH5399">
        <v>6.2779582118199704</v>
      </c>
      <c r="AI5399">
        <v>0.35038410267202102</v>
      </c>
      <c r="AJ5399">
        <v>0.78121606160956403</v>
      </c>
      <c r="AK5399">
        <v>-25.063542842411501</v>
      </c>
    </row>
    <row r="5400" spans="1:37" x14ac:dyDescent="0.2">
      <c r="A5400" t="s">
        <v>17530</v>
      </c>
      <c r="B5400">
        <v>50177420</v>
      </c>
      <c r="C5400">
        <v>50177573</v>
      </c>
      <c r="D5400">
        <v>154</v>
      </c>
      <c r="E5400" t="s">
        <v>18387</v>
      </c>
      <c r="F5400">
        <v>19</v>
      </c>
      <c r="G5400" t="s">
        <v>18388</v>
      </c>
      <c r="H5400" t="s">
        <v>31003</v>
      </c>
      <c r="I5400">
        <v>22</v>
      </c>
      <c r="J5400">
        <v>50170761</v>
      </c>
      <c r="K5400">
        <v>50179598</v>
      </c>
      <c r="L5400">
        <v>8838</v>
      </c>
      <c r="M5400">
        <v>1</v>
      </c>
      <c r="N5400">
        <v>56666</v>
      </c>
      <c r="O5400" t="s">
        <v>18384</v>
      </c>
      <c r="P5400">
        <v>6659</v>
      </c>
      <c r="Q5400" t="s">
        <v>18385</v>
      </c>
      <c r="R5400" t="s">
        <v>18386</v>
      </c>
      <c r="S5400" t="s">
        <v>34766</v>
      </c>
      <c r="T5400">
        <v>0.97213403838398904</v>
      </c>
      <c r="U5400">
        <v>1</v>
      </c>
      <c r="V5400">
        <v>5.3483482804688496</v>
      </c>
      <c r="W5400">
        <v>0.20525741147413201</v>
      </c>
      <c r="X5400">
        <v>0.704072456322962</v>
      </c>
      <c r="Y5400">
        <v>-25.932298290521</v>
      </c>
      <c r="Z5400">
        <v>0.69013698642955401</v>
      </c>
      <c r="AA5400">
        <v>0.84521697243271998</v>
      </c>
      <c r="AB5400">
        <v>4.3848741755859999</v>
      </c>
      <c r="AC5400">
        <v>7.0489011448141195E-2</v>
      </c>
      <c r="AD5400">
        <v>0.57684129297949804</v>
      </c>
      <c r="AE5400">
        <v>-25.932298290521</v>
      </c>
      <c r="AF5400">
        <v>0.61410715005536498</v>
      </c>
      <c r="AG5400">
        <v>0.80674443595273604</v>
      </c>
      <c r="AH5400">
        <v>6.2779582118199704</v>
      </c>
      <c r="AI5400">
        <v>0.35038410267202102</v>
      </c>
      <c r="AJ5400">
        <v>0.78121606160956403</v>
      </c>
      <c r="AK5400">
        <v>-25.063542842411501</v>
      </c>
    </row>
    <row r="5401" spans="1:37" x14ac:dyDescent="0.2">
      <c r="A5401" t="s">
        <v>17530</v>
      </c>
      <c r="B5401">
        <v>50198483</v>
      </c>
      <c r="C5401">
        <v>50198624</v>
      </c>
      <c r="D5401">
        <v>142</v>
      </c>
      <c r="E5401" t="s">
        <v>18389</v>
      </c>
      <c r="F5401">
        <v>9</v>
      </c>
      <c r="G5401" t="s">
        <v>18390</v>
      </c>
      <c r="H5401" t="s">
        <v>30999</v>
      </c>
      <c r="I5401">
        <v>22</v>
      </c>
      <c r="J5401">
        <v>50196893</v>
      </c>
      <c r="K5401">
        <v>50198711</v>
      </c>
      <c r="L5401">
        <v>1819</v>
      </c>
      <c r="M5401">
        <v>1</v>
      </c>
      <c r="N5401">
        <v>80305</v>
      </c>
      <c r="O5401" t="s">
        <v>18391</v>
      </c>
      <c r="P5401">
        <v>1590</v>
      </c>
      <c r="Q5401" t="s">
        <v>18392</v>
      </c>
      <c r="R5401" t="s">
        <v>18393</v>
      </c>
      <c r="S5401" t="s">
        <v>34767</v>
      </c>
      <c r="T5401" t="s">
        <v>40</v>
      </c>
      <c r="U5401" t="s">
        <v>40</v>
      </c>
      <c r="V5401">
        <v>0</v>
      </c>
      <c r="W5401" t="s">
        <v>40</v>
      </c>
      <c r="X5401" t="s">
        <v>40</v>
      </c>
      <c r="Y5401">
        <v>0</v>
      </c>
      <c r="Z5401" t="s">
        <v>40</v>
      </c>
      <c r="AA5401" t="s">
        <v>40</v>
      </c>
      <c r="AB5401">
        <v>0</v>
      </c>
      <c r="AC5401" t="s">
        <v>40</v>
      </c>
      <c r="AD5401" t="s">
        <v>40</v>
      </c>
      <c r="AE5401">
        <v>0</v>
      </c>
      <c r="AF5401" t="s">
        <v>40</v>
      </c>
      <c r="AG5401" t="s">
        <v>40</v>
      </c>
      <c r="AH5401">
        <v>0</v>
      </c>
      <c r="AI5401" t="s">
        <v>40</v>
      </c>
      <c r="AJ5401" t="s">
        <v>40</v>
      </c>
      <c r="AK5401">
        <v>0</v>
      </c>
    </row>
    <row r="5402" spans="1:37" x14ac:dyDescent="0.2">
      <c r="A5402" t="s">
        <v>17530</v>
      </c>
      <c r="B5402">
        <v>50198624</v>
      </c>
      <c r="C5402">
        <v>50198765</v>
      </c>
      <c r="D5402">
        <v>142</v>
      </c>
      <c r="E5402" t="s">
        <v>18394</v>
      </c>
      <c r="F5402">
        <v>4</v>
      </c>
      <c r="G5402" t="s">
        <v>18395</v>
      </c>
      <c r="H5402" t="s">
        <v>30999</v>
      </c>
      <c r="I5402">
        <v>22</v>
      </c>
      <c r="J5402">
        <v>50196893</v>
      </c>
      <c r="K5402">
        <v>50198711</v>
      </c>
      <c r="L5402">
        <v>1819</v>
      </c>
      <c r="M5402">
        <v>1</v>
      </c>
      <c r="N5402">
        <v>80305</v>
      </c>
      <c r="O5402" t="s">
        <v>18391</v>
      </c>
      <c r="P5402">
        <v>1731</v>
      </c>
      <c r="Q5402" t="s">
        <v>18392</v>
      </c>
      <c r="R5402" t="s">
        <v>18393</v>
      </c>
      <c r="S5402" t="s">
        <v>34767</v>
      </c>
      <c r="T5402" t="s">
        <v>40</v>
      </c>
      <c r="U5402" t="s">
        <v>40</v>
      </c>
      <c r="V5402">
        <v>0</v>
      </c>
      <c r="W5402" t="s">
        <v>40</v>
      </c>
      <c r="X5402" t="s">
        <v>40</v>
      </c>
      <c r="Y5402">
        <v>0</v>
      </c>
      <c r="Z5402" t="s">
        <v>40</v>
      </c>
      <c r="AA5402" t="s">
        <v>40</v>
      </c>
      <c r="AB5402">
        <v>0</v>
      </c>
      <c r="AC5402" t="s">
        <v>40</v>
      </c>
      <c r="AD5402" t="s">
        <v>40</v>
      </c>
      <c r="AE5402">
        <v>0</v>
      </c>
      <c r="AF5402" t="s">
        <v>40</v>
      </c>
      <c r="AG5402" t="s">
        <v>40</v>
      </c>
      <c r="AH5402">
        <v>0</v>
      </c>
      <c r="AI5402" t="s">
        <v>40</v>
      </c>
      <c r="AJ5402" t="s">
        <v>40</v>
      </c>
      <c r="AK5402">
        <v>0</v>
      </c>
    </row>
    <row r="5403" spans="1:37" x14ac:dyDescent="0.2">
      <c r="A5403" t="s">
        <v>17530</v>
      </c>
      <c r="B5403">
        <v>50248197</v>
      </c>
      <c r="C5403">
        <v>50248349</v>
      </c>
      <c r="D5403">
        <v>153</v>
      </c>
      <c r="E5403" t="s">
        <v>18396</v>
      </c>
      <c r="F5403">
        <v>6</v>
      </c>
      <c r="G5403" t="s">
        <v>18397</v>
      </c>
      <c r="H5403" t="s">
        <v>30987</v>
      </c>
      <c r="I5403">
        <v>22</v>
      </c>
      <c r="J5403">
        <v>50245979</v>
      </c>
      <c r="K5403">
        <v>50248372</v>
      </c>
      <c r="L5403">
        <v>2394</v>
      </c>
      <c r="M5403">
        <v>2</v>
      </c>
      <c r="N5403">
        <v>83933</v>
      </c>
      <c r="O5403" t="s">
        <v>18398</v>
      </c>
      <c r="P5403">
        <v>23</v>
      </c>
      <c r="Q5403" t="s">
        <v>18399</v>
      </c>
      <c r="R5403" t="s">
        <v>18400</v>
      </c>
      <c r="S5403" t="s">
        <v>34768</v>
      </c>
      <c r="T5403">
        <v>0.152084254673993</v>
      </c>
      <c r="U5403">
        <v>0.603102917160658</v>
      </c>
      <c r="V5403">
        <v>25.231530319904099</v>
      </c>
      <c r="W5403">
        <v>0.65075386537994595</v>
      </c>
      <c r="X5403">
        <v>0.94119559056004798</v>
      </c>
      <c r="Y5403">
        <v>-2.2285548832613502</v>
      </c>
      <c r="Z5403">
        <v>0.203350924423461</v>
      </c>
      <c r="AA5403">
        <v>0.72610664078822296</v>
      </c>
      <c r="AB5403">
        <v>24.502268228607299</v>
      </c>
      <c r="AC5403">
        <v>0.283630615332017</v>
      </c>
      <c r="AD5403">
        <v>0.68253123924728298</v>
      </c>
      <c r="AE5403">
        <v>-3.2285546858887999</v>
      </c>
      <c r="AF5403">
        <v>0.205398459628826</v>
      </c>
      <c r="AG5403">
        <v>0.68151250837662902</v>
      </c>
      <c r="AH5403">
        <v>3.50418910223306</v>
      </c>
      <c r="AI5403">
        <v>0.98342151819761803</v>
      </c>
      <c r="AJ5403">
        <v>0.98789258377071898</v>
      </c>
      <c r="AK5403">
        <v>-1.3597994513292999</v>
      </c>
    </row>
    <row r="5404" spans="1:37" x14ac:dyDescent="0.2">
      <c r="A5404" t="s">
        <v>17530</v>
      </c>
      <c r="B5404">
        <v>50248550</v>
      </c>
      <c r="C5404">
        <v>50248702</v>
      </c>
      <c r="D5404">
        <v>153</v>
      </c>
      <c r="E5404" t="s">
        <v>18401</v>
      </c>
      <c r="F5404">
        <v>7</v>
      </c>
      <c r="G5404" t="s">
        <v>18402</v>
      </c>
      <c r="H5404" t="s">
        <v>30987</v>
      </c>
      <c r="I5404">
        <v>22</v>
      </c>
      <c r="J5404">
        <v>50247138</v>
      </c>
      <c r="K5404">
        <v>50248455</v>
      </c>
      <c r="L5404">
        <v>1318</v>
      </c>
      <c r="M5404">
        <v>2</v>
      </c>
      <c r="N5404">
        <v>83933</v>
      </c>
      <c r="O5404" t="s">
        <v>18403</v>
      </c>
      <c r="P5404">
        <v>-95</v>
      </c>
      <c r="Q5404" t="s">
        <v>18399</v>
      </c>
      <c r="R5404" t="s">
        <v>18400</v>
      </c>
      <c r="S5404" t="s">
        <v>34768</v>
      </c>
      <c r="T5404">
        <v>0.152084254673993</v>
      </c>
      <c r="U5404">
        <v>0.603102917160658</v>
      </c>
      <c r="V5404">
        <v>25.231530319904099</v>
      </c>
      <c r="W5404">
        <v>0.65075386537994595</v>
      </c>
      <c r="X5404">
        <v>0.94119559056004798</v>
      </c>
      <c r="Y5404">
        <v>-2.2285548832613502</v>
      </c>
      <c r="Z5404">
        <v>0.203350924423461</v>
      </c>
      <c r="AA5404">
        <v>0.72610664078822296</v>
      </c>
      <c r="AB5404">
        <v>24.502268228607299</v>
      </c>
      <c r="AC5404">
        <v>0.283630615332017</v>
      </c>
      <c r="AD5404">
        <v>0.68253123924728298</v>
      </c>
      <c r="AE5404">
        <v>-3.2285546858887999</v>
      </c>
      <c r="AF5404">
        <v>0.205398459628826</v>
      </c>
      <c r="AG5404">
        <v>0.68151250837662902</v>
      </c>
      <c r="AH5404">
        <v>3.50418910223306</v>
      </c>
      <c r="AI5404">
        <v>0.98342151819761803</v>
      </c>
      <c r="AJ5404">
        <v>0.98789258377071898</v>
      </c>
      <c r="AK5404">
        <v>-1.3597994513292999</v>
      </c>
    </row>
    <row r="5405" spans="1:37" x14ac:dyDescent="0.2">
      <c r="A5405" t="s">
        <v>17530</v>
      </c>
      <c r="B5405">
        <v>50282081</v>
      </c>
      <c r="C5405">
        <v>50282227</v>
      </c>
      <c r="D5405">
        <v>147</v>
      </c>
      <c r="E5405" t="s">
        <v>18404</v>
      </c>
      <c r="F5405">
        <v>10</v>
      </c>
      <c r="G5405" t="s">
        <v>18405</v>
      </c>
      <c r="H5405" t="s">
        <v>30987</v>
      </c>
      <c r="I5405">
        <v>22</v>
      </c>
      <c r="J5405">
        <v>50281127</v>
      </c>
      <c r="K5405">
        <v>50282006</v>
      </c>
      <c r="L5405">
        <v>880</v>
      </c>
      <c r="M5405">
        <v>2</v>
      </c>
      <c r="N5405">
        <v>23654</v>
      </c>
      <c r="O5405" t="s">
        <v>18406</v>
      </c>
      <c r="P5405">
        <v>-75</v>
      </c>
      <c r="Q5405" t="s">
        <v>18407</v>
      </c>
      <c r="R5405" t="s">
        <v>18408</v>
      </c>
      <c r="S5405" t="s">
        <v>34769</v>
      </c>
      <c r="T5405">
        <v>0.506551998792793</v>
      </c>
      <c r="U5405">
        <v>0.78288571403930396</v>
      </c>
      <c r="V5405">
        <v>5.22770529271396</v>
      </c>
      <c r="W5405">
        <v>0.123414495547065</v>
      </c>
      <c r="X5405">
        <v>0.704072456322962</v>
      </c>
      <c r="Y5405">
        <v>25.415536601556799</v>
      </c>
      <c r="Z5405">
        <v>0.93459220503170903</v>
      </c>
      <c r="AA5405">
        <v>0.99919698600769702</v>
      </c>
      <c r="AB5405">
        <v>4.2642312009746597</v>
      </c>
      <c r="AC5405">
        <v>0.17695932866387601</v>
      </c>
      <c r="AD5405">
        <v>0.68253123924728298</v>
      </c>
      <c r="AE5405">
        <v>24.4554072002298</v>
      </c>
      <c r="AF5405">
        <v>0.205398459628826</v>
      </c>
      <c r="AG5405">
        <v>0.68151250837662902</v>
      </c>
      <c r="AH5405">
        <v>6.1573148144399799</v>
      </c>
      <c r="AI5405">
        <v>0.170234813229591</v>
      </c>
      <c r="AJ5405">
        <v>0.78121606160956403</v>
      </c>
      <c r="AK5405">
        <v>6.3017046009857003</v>
      </c>
    </row>
    <row r="5406" spans="1:37" x14ac:dyDescent="0.2">
      <c r="A5406" t="s">
        <v>17530</v>
      </c>
      <c r="B5406">
        <v>50301233</v>
      </c>
      <c r="C5406">
        <v>50301405</v>
      </c>
      <c r="D5406">
        <v>173</v>
      </c>
      <c r="E5406" t="s">
        <v>18409</v>
      </c>
      <c r="F5406">
        <v>8</v>
      </c>
      <c r="G5406" t="s">
        <v>18410</v>
      </c>
      <c r="H5406" t="s">
        <v>30987</v>
      </c>
      <c r="I5406">
        <v>22</v>
      </c>
      <c r="J5406">
        <v>50287987</v>
      </c>
      <c r="K5406">
        <v>50301462</v>
      </c>
      <c r="L5406">
        <v>13476</v>
      </c>
      <c r="M5406">
        <v>2</v>
      </c>
      <c r="N5406">
        <v>23654</v>
      </c>
      <c r="O5406" t="s">
        <v>18411</v>
      </c>
      <c r="P5406">
        <v>57</v>
      </c>
      <c r="Q5406" t="s">
        <v>18407</v>
      </c>
      <c r="R5406" t="s">
        <v>18408</v>
      </c>
      <c r="S5406" t="s">
        <v>34769</v>
      </c>
      <c r="T5406" t="s">
        <v>40</v>
      </c>
      <c r="U5406" t="s">
        <v>40</v>
      </c>
      <c r="V5406">
        <v>0</v>
      </c>
      <c r="W5406">
        <v>0.29261482077562401</v>
      </c>
      <c r="X5406">
        <v>0.704072456322962</v>
      </c>
      <c r="Y5406">
        <v>20.8013421730837</v>
      </c>
      <c r="Z5406">
        <v>0.203350924423461</v>
      </c>
      <c r="AA5406">
        <v>0.72610664078822296</v>
      </c>
      <c r="AB5406">
        <v>23.483564555757201</v>
      </c>
      <c r="AC5406">
        <v>0.17695932866387601</v>
      </c>
      <c r="AD5406">
        <v>0.68253123924728298</v>
      </c>
      <c r="AE5406">
        <v>23.521039258022</v>
      </c>
      <c r="AF5406">
        <v>0.22065000948199101</v>
      </c>
      <c r="AG5406">
        <v>0.68151250837662902</v>
      </c>
      <c r="AH5406">
        <v>-23.447038682886099</v>
      </c>
      <c r="AI5406">
        <v>0.98342151819761803</v>
      </c>
      <c r="AJ5406">
        <v>0.98789258377071898</v>
      </c>
      <c r="AK5406">
        <v>-2.4614232742188702</v>
      </c>
    </row>
    <row r="5407" spans="1:37" x14ac:dyDescent="0.2">
      <c r="A5407" t="s">
        <v>17530</v>
      </c>
      <c r="B5407">
        <v>50301405</v>
      </c>
      <c r="C5407">
        <v>50301577</v>
      </c>
      <c r="D5407">
        <v>173</v>
      </c>
      <c r="E5407" t="s">
        <v>18412</v>
      </c>
      <c r="F5407">
        <v>10</v>
      </c>
      <c r="G5407" t="s">
        <v>18413</v>
      </c>
      <c r="H5407" t="s">
        <v>30987</v>
      </c>
      <c r="I5407">
        <v>22</v>
      </c>
      <c r="J5407">
        <v>50287987</v>
      </c>
      <c r="K5407">
        <v>50301462</v>
      </c>
      <c r="L5407">
        <v>13476</v>
      </c>
      <c r="M5407">
        <v>2</v>
      </c>
      <c r="N5407">
        <v>23654</v>
      </c>
      <c r="O5407" t="s">
        <v>18411</v>
      </c>
      <c r="P5407">
        <v>0</v>
      </c>
      <c r="Q5407" t="s">
        <v>18407</v>
      </c>
      <c r="R5407" t="s">
        <v>18408</v>
      </c>
      <c r="S5407" t="s">
        <v>34769</v>
      </c>
      <c r="T5407" t="s">
        <v>40</v>
      </c>
      <c r="U5407" t="s">
        <v>40</v>
      </c>
      <c r="V5407">
        <v>0</v>
      </c>
      <c r="W5407">
        <v>0.29261482077562401</v>
      </c>
      <c r="X5407">
        <v>0.704072456322962</v>
      </c>
      <c r="Y5407">
        <v>20.8013421730837</v>
      </c>
      <c r="Z5407">
        <v>0.203350924423461</v>
      </c>
      <c r="AA5407">
        <v>0.72610664078822296</v>
      </c>
      <c r="AB5407">
        <v>23.483564555757201</v>
      </c>
      <c r="AC5407">
        <v>0.17695932866387601</v>
      </c>
      <c r="AD5407">
        <v>0.68253123924728298</v>
      </c>
      <c r="AE5407">
        <v>23.521039258022</v>
      </c>
      <c r="AF5407">
        <v>0.22065000948199101</v>
      </c>
      <c r="AG5407">
        <v>0.68151250837662902</v>
      </c>
      <c r="AH5407">
        <v>-23.447038682886099</v>
      </c>
      <c r="AI5407">
        <v>0.98342151819761803</v>
      </c>
      <c r="AJ5407">
        <v>0.98789258377071898</v>
      </c>
      <c r="AK5407">
        <v>-2.4614232742188702</v>
      </c>
    </row>
    <row r="5408" spans="1:37" x14ac:dyDescent="0.2">
      <c r="A5408" t="s">
        <v>17530</v>
      </c>
      <c r="B5408">
        <v>50696553</v>
      </c>
      <c r="C5408">
        <v>50696853</v>
      </c>
      <c r="D5408">
        <v>301</v>
      </c>
      <c r="E5408" t="s">
        <v>18414</v>
      </c>
      <c r="F5408">
        <v>17</v>
      </c>
      <c r="G5408" t="s">
        <v>18415</v>
      </c>
      <c r="H5408" t="s">
        <v>30987</v>
      </c>
      <c r="I5408">
        <v>22</v>
      </c>
      <c r="J5408">
        <v>50697564</v>
      </c>
      <c r="K5408">
        <v>50703919</v>
      </c>
      <c r="L5408">
        <v>6356</v>
      </c>
      <c r="M5408">
        <v>1</v>
      </c>
      <c r="N5408">
        <v>85358</v>
      </c>
      <c r="O5408" t="s">
        <v>18416</v>
      </c>
      <c r="P5408">
        <v>-711</v>
      </c>
      <c r="Q5408" t="s">
        <v>18417</v>
      </c>
      <c r="R5408" t="s">
        <v>18418</v>
      </c>
      <c r="S5408" t="s">
        <v>34770</v>
      </c>
      <c r="T5408">
        <v>1</v>
      </c>
      <c r="U5408">
        <v>1</v>
      </c>
      <c r="V5408">
        <v>1.1954182695961E-2</v>
      </c>
      <c r="W5408">
        <v>0.20525741147413201</v>
      </c>
      <c r="X5408">
        <v>0.704072456322962</v>
      </c>
      <c r="Y5408">
        <v>-25.910632493758399</v>
      </c>
      <c r="Z5408">
        <v>1</v>
      </c>
      <c r="AA5408">
        <v>1</v>
      </c>
      <c r="AB5408">
        <v>-9.6189934431205795E-3</v>
      </c>
      <c r="AC5408">
        <v>0.283630615332017</v>
      </c>
      <c r="AD5408">
        <v>0.68253123924728298</v>
      </c>
      <c r="AE5408">
        <v>-1.8725152654892701</v>
      </c>
      <c r="AF5408">
        <v>1</v>
      </c>
      <c r="AG5408">
        <v>1</v>
      </c>
      <c r="AH5408">
        <v>2.7385664929879299E-2</v>
      </c>
      <c r="AI5408">
        <v>0.24456414000292601</v>
      </c>
      <c r="AJ5408">
        <v>0.78121606160956403</v>
      </c>
      <c r="AK5408">
        <v>-25.5791268942688</v>
      </c>
    </row>
    <row r="5409" spans="1:37" x14ac:dyDescent="0.2">
      <c r="A5409" t="s">
        <v>17530</v>
      </c>
      <c r="B5409">
        <v>50696935</v>
      </c>
      <c r="C5409">
        <v>50697087</v>
      </c>
      <c r="D5409">
        <v>153</v>
      </c>
      <c r="E5409" t="s">
        <v>18419</v>
      </c>
      <c r="F5409">
        <v>6</v>
      </c>
      <c r="G5409" t="s">
        <v>18420</v>
      </c>
      <c r="H5409" t="s">
        <v>30987</v>
      </c>
      <c r="I5409">
        <v>22</v>
      </c>
      <c r="J5409">
        <v>50697564</v>
      </c>
      <c r="K5409">
        <v>50703919</v>
      </c>
      <c r="L5409">
        <v>6356</v>
      </c>
      <c r="M5409">
        <v>1</v>
      </c>
      <c r="N5409">
        <v>85358</v>
      </c>
      <c r="O5409" t="s">
        <v>18416</v>
      </c>
      <c r="P5409">
        <v>-477</v>
      </c>
      <c r="Q5409" t="s">
        <v>18417</v>
      </c>
      <c r="R5409" t="s">
        <v>18418</v>
      </c>
      <c r="S5409" t="s">
        <v>34770</v>
      </c>
      <c r="T5409">
        <v>1</v>
      </c>
      <c r="U5409">
        <v>1</v>
      </c>
      <c r="V5409">
        <v>1.1954182695961E-2</v>
      </c>
      <c r="W5409">
        <v>0.20525741147413201</v>
      </c>
      <c r="X5409">
        <v>0.704072456322962</v>
      </c>
      <c r="Y5409">
        <v>-25.910632493758399</v>
      </c>
      <c r="Z5409">
        <v>1</v>
      </c>
      <c r="AA5409">
        <v>1</v>
      </c>
      <c r="AB5409">
        <v>-9.6189934431205795E-3</v>
      </c>
      <c r="AC5409">
        <v>0.283630615332017</v>
      </c>
      <c r="AD5409">
        <v>0.68253123924728298</v>
      </c>
      <c r="AE5409">
        <v>-1.8725152654892701</v>
      </c>
      <c r="AF5409">
        <v>1</v>
      </c>
      <c r="AG5409">
        <v>1</v>
      </c>
      <c r="AH5409">
        <v>2.7385664929879299E-2</v>
      </c>
      <c r="AI5409">
        <v>0.24456414000292601</v>
      </c>
      <c r="AJ5409">
        <v>0.78121606160956403</v>
      </c>
      <c r="AK5409">
        <v>-25.5791268942688</v>
      </c>
    </row>
    <row r="5410" spans="1:37" x14ac:dyDescent="0.2">
      <c r="A5410" t="s">
        <v>17530</v>
      </c>
      <c r="B5410">
        <v>50704168</v>
      </c>
      <c r="C5410">
        <v>50704347</v>
      </c>
      <c r="D5410">
        <v>180</v>
      </c>
      <c r="E5410" t="s">
        <v>18421</v>
      </c>
      <c r="F5410">
        <v>5</v>
      </c>
      <c r="G5410" t="s">
        <v>18422</v>
      </c>
      <c r="H5410" t="s">
        <v>30999</v>
      </c>
      <c r="I5410">
        <v>22</v>
      </c>
      <c r="J5410">
        <v>50705496</v>
      </c>
      <c r="K5410">
        <v>50733212</v>
      </c>
      <c r="L5410">
        <v>27717</v>
      </c>
      <c r="M5410">
        <v>1</v>
      </c>
      <c r="N5410">
        <v>85358</v>
      </c>
      <c r="O5410" t="s">
        <v>18423</v>
      </c>
      <c r="P5410">
        <v>-1149</v>
      </c>
      <c r="Q5410" t="s">
        <v>18417</v>
      </c>
      <c r="R5410" t="s">
        <v>18418</v>
      </c>
      <c r="S5410" t="s">
        <v>34770</v>
      </c>
      <c r="T5410">
        <v>0.32911398597860803</v>
      </c>
      <c r="U5410">
        <v>0.603102917160658</v>
      </c>
      <c r="V5410">
        <v>23.097219883530698</v>
      </c>
      <c r="W5410">
        <v>0.20525741147413201</v>
      </c>
      <c r="X5410">
        <v>0.704072456322962</v>
      </c>
      <c r="Y5410">
        <v>-23.572869643621001</v>
      </c>
      <c r="Z5410">
        <v>0.306975110376564</v>
      </c>
      <c r="AA5410">
        <v>0.72610664078822296</v>
      </c>
      <c r="AB5410">
        <v>22.811029461247202</v>
      </c>
      <c r="AC5410">
        <v>7.0489011448141195E-2</v>
      </c>
      <c r="AD5410">
        <v>0.57684129297949804</v>
      </c>
      <c r="AE5410">
        <v>-23.572869643621001</v>
      </c>
      <c r="AF5410">
        <v>0.61410715005536498</v>
      </c>
      <c r="AG5410">
        <v>0.80674443595273604</v>
      </c>
      <c r="AH5410">
        <v>1.7390681458961701</v>
      </c>
      <c r="AI5410">
        <v>0.35038410267202102</v>
      </c>
      <c r="AJ5410">
        <v>0.78121606160956403</v>
      </c>
      <c r="AK5410">
        <v>-22.704114272411601</v>
      </c>
    </row>
    <row r="5411" spans="1:37" x14ac:dyDescent="0.2">
      <c r="A5411" t="s">
        <v>17530</v>
      </c>
      <c r="B5411">
        <v>50704548</v>
      </c>
      <c r="C5411">
        <v>50704735</v>
      </c>
      <c r="D5411">
        <v>188</v>
      </c>
      <c r="E5411" t="s">
        <v>18424</v>
      </c>
      <c r="F5411">
        <v>11</v>
      </c>
      <c r="G5411" t="s">
        <v>18425</v>
      </c>
      <c r="H5411" t="s">
        <v>30987</v>
      </c>
      <c r="I5411">
        <v>22</v>
      </c>
      <c r="J5411">
        <v>50705496</v>
      </c>
      <c r="K5411">
        <v>50733212</v>
      </c>
      <c r="L5411">
        <v>27717</v>
      </c>
      <c r="M5411">
        <v>1</v>
      </c>
      <c r="N5411">
        <v>85358</v>
      </c>
      <c r="O5411" t="s">
        <v>18423</v>
      </c>
      <c r="P5411">
        <v>-761</v>
      </c>
      <c r="Q5411" t="s">
        <v>18417</v>
      </c>
      <c r="R5411" t="s">
        <v>18418</v>
      </c>
      <c r="S5411" t="s">
        <v>34770</v>
      </c>
      <c r="T5411">
        <v>0.32911398597860803</v>
      </c>
      <c r="U5411">
        <v>0.603102917160658</v>
      </c>
      <c r="V5411">
        <v>23.097219883530698</v>
      </c>
      <c r="W5411">
        <v>0.20525741147413201</v>
      </c>
      <c r="X5411">
        <v>0.704072456322962</v>
      </c>
      <c r="Y5411">
        <v>-23.572869643621001</v>
      </c>
      <c r="Z5411">
        <v>0.306975110376564</v>
      </c>
      <c r="AA5411">
        <v>0.72610664078822296</v>
      </c>
      <c r="AB5411">
        <v>22.811029461247202</v>
      </c>
      <c r="AC5411">
        <v>7.0489011448141195E-2</v>
      </c>
      <c r="AD5411">
        <v>0.57684129297949804</v>
      </c>
      <c r="AE5411">
        <v>-23.572869643621001</v>
      </c>
      <c r="AF5411">
        <v>0.61410715005536498</v>
      </c>
      <c r="AG5411">
        <v>0.80674443595273604</v>
      </c>
      <c r="AH5411">
        <v>1.7390681458961701</v>
      </c>
      <c r="AI5411">
        <v>0.35038410267202102</v>
      </c>
      <c r="AJ5411">
        <v>0.78121606160956403</v>
      </c>
      <c r="AK5411">
        <v>-22.704114272411601</v>
      </c>
    </row>
    <row r="5412" spans="1:37" x14ac:dyDescent="0.2">
      <c r="A5412" t="s">
        <v>18426</v>
      </c>
      <c r="B5412">
        <v>3885950</v>
      </c>
      <c r="C5412">
        <v>3886101</v>
      </c>
      <c r="D5412">
        <v>152</v>
      </c>
      <c r="E5412" t="s">
        <v>18427</v>
      </c>
      <c r="F5412">
        <v>3</v>
      </c>
      <c r="G5412" t="s">
        <v>18428</v>
      </c>
      <c r="H5412" t="s">
        <v>34771</v>
      </c>
      <c r="I5412">
        <v>3</v>
      </c>
      <c r="J5412">
        <v>3918709</v>
      </c>
      <c r="K5412">
        <v>4046708</v>
      </c>
      <c r="L5412">
        <v>128000</v>
      </c>
      <c r="M5412">
        <v>1</v>
      </c>
      <c r="N5412">
        <v>102723512</v>
      </c>
      <c r="O5412" t="s">
        <v>18429</v>
      </c>
      <c r="P5412">
        <v>-32608</v>
      </c>
      <c r="Q5412" t="s">
        <v>40</v>
      </c>
      <c r="R5412" t="s">
        <v>18430</v>
      </c>
      <c r="S5412" t="s">
        <v>34772</v>
      </c>
      <c r="T5412">
        <v>6.5000281387495501E-2</v>
      </c>
      <c r="U5412">
        <v>0.603102917160658</v>
      </c>
      <c r="V5412">
        <v>2.9019621741075299</v>
      </c>
      <c r="W5412">
        <v>0.33492717570344999</v>
      </c>
      <c r="X5412">
        <v>0.704072456322962</v>
      </c>
      <c r="Y5412">
        <v>0.63904865615681195</v>
      </c>
      <c r="Z5412">
        <v>9.9656371346217798E-2</v>
      </c>
      <c r="AA5412">
        <v>0.72610664078822296</v>
      </c>
      <c r="AB5412">
        <v>2.57252032140787</v>
      </c>
      <c r="AC5412">
        <v>0.84445593482840897</v>
      </c>
      <c r="AD5412">
        <v>0.94068432309766403</v>
      </c>
      <c r="AE5412">
        <v>-0.36095132499217802</v>
      </c>
      <c r="AF5412">
        <v>0.114654499323302</v>
      </c>
      <c r="AG5412">
        <v>0.68151250837662902</v>
      </c>
      <c r="AH5412">
        <v>1.53037342598238</v>
      </c>
      <c r="AI5412">
        <v>3.8889770052914802E-2</v>
      </c>
      <c r="AJ5412">
        <v>0.78121606160956403</v>
      </c>
      <c r="AK5412">
        <v>1.50780409862736</v>
      </c>
    </row>
    <row r="5413" spans="1:37" x14ac:dyDescent="0.2">
      <c r="A5413" t="s">
        <v>18426</v>
      </c>
      <c r="B5413">
        <v>3963667</v>
      </c>
      <c r="C5413">
        <v>3963840</v>
      </c>
      <c r="D5413">
        <v>174</v>
      </c>
      <c r="E5413" t="s">
        <v>18431</v>
      </c>
      <c r="F5413">
        <v>3</v>
      </c>
      <c r="G5413" t="s">
        <v>18432</v>
      </c>
      <c r="H5413" t="s">
        <v>34773</v>
      </c>
      <c r="I5413">
        <v>3</v>
      </c>
      <c r="J5413">
        <v>3918709</v>
      </c>
      <c r="K5413">
        <v>4046708</v>
      </c>
      <c r="L5413">
        <v>128000</v>
      </c>
      <c r="M5413">
        <v>1</v>
      </c>
      <c r="N5413">
        <v>102723512</v>
      </c>
      <c r="O5413" t="s">
        <v>18429</v>
      </c>
      <c r="P5413">
        <v>44958</v>
      </c>
      <c r="Q5413" t="s">
        <v>40</v>
      </c>
      <c r="R5413" t="s">
        <v>18430</v>
      </c>
      <c r="S5413" t="s">
        <v>34772</v>
      </c>
      <c r="T5413">
        <v>0.54421053469192604</v>
      </c>
      <c r="U5413">
        <v>0.80321479550967601</v>
      </c>
      <c r="V5413">
        <v>3.4721011586239499</v>
      </c>
      <c r="W5413">
        <v>0.73420570613580904</v>
      </c>
      <c r="X5413">
        <v>0.95159051474143896</v>
      </c>
      <c r="Y5413">
        <v>0.452211052056125</v>
      </c>
      <c r="Z5413">
        <v>0.47690667696080002</v>
      </c>
      <c r="AA5413">
        <v>0.84435025072159198</v>
      </c>
      <c r="AB5413">
        <v>3.37136674297696</v>
      </c>
      <c r="AC5413">
        <v>0.90042941727307502</v>
      </c>
      <c r="AD5413">
        <v>0.94068432309766403</v>
      </c>
      <c r="AE5413">
        <v>-0.32340152593541699</v>
      </c>
      <c r="AF5413">
        <v>0.75597362904566501</v>
      </c>
      <c r="AG5413">
        <v>0.87732854096160695</v>
      </c>
      <c r="AH5413">
        <v>1.13114206670506</v>
      </c>
      <c r="AI5413">
        <v>0.63502732279614804</v>
      </c>
      <c r="AJ5413">
        <v>0.81104508058742797</v>
      </c>
      <c r="AK5413">
        <v>1.06977330273951</v>
      </c>
    </row>
    <row r="5414" spans="1:37" x14ac:dyDescent="0.2">
      <c r="A5414" t="s">
        <v>18426</v>
      </c>
      <c r="B5414">
        <v>3963840</v>
      </c>
      <c r="C5414">
        <v>3964013</v>
      </c>
      <c r="D5414">
        <v>174</v>
      </c>
      <c r="E5414" t="s">
        <v>18433</v>
      </c>
      <c r="F5414">
        <v>1</v>
      </c>
      <c r="G5414" t="s">
        <v>18434</v>
      </c>
      <c r="H5414" t="s">
        <v>34773</v>
      </c>
      <c r="I5414">
        <v>3</v>
      </c>
      <c r="J5414">
        <v>3918709</v>
      </c>
      <c r="K5414">
        <v>4046708</v>
      </c>
      <c r="L5414">
        <v>128000</v>
      </c>
      <c r="M5414">
        <v>1</v>
      </c>
      <c r="N5414">
        <v>102723512</v>
      </c>
      <c r="O5414" t="s">
        <v>18429</v>
      </c>
      <c r="P5414">
        <v>45131</v>
      </c>
      <c r="Q5414" t="s">
        <v>40</v>
      </c>
      <c r="R5414" t="s">
        <v>18430</v>
      </c>
      <c r="S5414" t="s">
        <v>34772</v>
      </c>
      <c r="T5414">
        <v>0.54421053469192604</v>
      </c>
      <c r="U5414">
        <v>0.80321479550967601</v>
      </c>
      <c r="V5414">
        <v>3.4721011586239499</v>
      </c>
      <c r="W5414">
        <v>0.73420570613580904</v>
      </c>
      <c r="X5414">
        <v>0.95159051474143896</v>
      </c>
      <c r="Y5414">
        <v>0.452211052056125</v>
      </c>
      <c r="Z5414">
        <v>0.47690667696080002</v>
      </c>
      <c r="AA5414">
        <v>0.84435025072159198</v>
      </c>
      <c r="AB5414">
        <v>3.37136674297696</v>
      </c>
      <c r="AC5414">
        <v>0.90042941727307502</v>
      </c>
      <c r="AD5414">
        <v>0.94068432309766403</v>
      </c>
      <c r="AE5414">
        <v>-0.32340152593541699</v>
      </c>
      <c r="AF5414">
        <v>0.75597362904566501</v>
      </c>
      <c r="AG5414">
        <v>0.87732854096160695</v>
      </c>
      <c r="AH5414">
        <v>1.13114206670506</v>
      </c>
      <c r="AI5414">
        <v>0.63502732279614804</v>
      </c>
      <c r="AJ5414">
        <v>0.81104508058742797</v>
      </c>
      <c r="AK5414">
        <v>1.06977330273951</v>
      </c>
    </row>
    <row r="5415" spans="1:37" x14ac:dyDescent="0.2">
      <c r="A5415" t="s">
        <v>18426</v>
      </c>
      <c r="B5415">
        <v>9503904</v>
      </c>
      <c r="C5415">
        <v>9504115</v>
      </c>
      <c r="D5415">
        <v>212</v>
      </c>
      <c r="E5415" t="s">
        <v>18435</v>
      </c>
      <c r="F5415">
        <v>2</v>
      </c>
      <c r="G5415" t="s">
        <v>18436</v>
      </c>
      <c r="H5415" t="s">
        <v>34774</v>
      </c>
      <c r="I5415">
        <v>3</v>
      </c>
      <c r="J5415">
        <v>9475050</v>
      </c>
      <c r="K5415">
        <v>9475659</v>
      </c>
      <c r="L5415">
        <v>610</v>
      </c>
      <c r="M5415">
        <v>1</v>
      </c>
      <c r="N5415">
        <v>55209</v>
      </c>
      <c r="O5415" t="s">
        <v>18437</v>
      </c>
      <c r="P5415">
        <v>28854</v>
      </c>
      <c r="Q5415" t="s">
        <v>18438</v>
      </c>
      <c r="R5415" t="s">
        <v>18439</v>
      </c>
      <c r="S5415" t="s">
        <v>34775</v>
      </c>
      <c r="T5415">
        <v>0.152084254673993</v>
      </c>
      <c r="U5415">
        <v>0.603102917160658</v>
      </c>
      <c r="V5415">
        <v>25.918227989954801</v>
      </c>
      <c r="W5415">
        <v>0.29261482077562401</v>
      </c>
      <c r="X5415">
        <v>0.704072456322962</v>
      </c>
      <c r="Y5415">
        <v>25.262361622086701</v>
      </c>
      <c r="Z5415">
        <v>0.306975110376564</v>
      </c>
      <c r="AA5415">
        <v>0.72610664078822296</v>
      </c>
      <c r="AB5415">
        <v>24.954753887593899</v>
      </c>
      <c r="AC5415">
        <v>0.27780950890804001</v>
      </c>
      <c r="AD5415">
        <v>0.68253123924728298</v>
      </c>
      <c r="AE5415">
        <v>24.992228591875001</v>
      </c>
      <c r="AF5415">
        <v>4.6407610929182198E-2</v>
      </c>
      <c r="AG5415">
        <v>0.476038960109122</v>
      </c>
      <c r="AH5415">
        <v>25.918227989954801</v>
      </c>
      <c r="AI5415">
        <v>0.56157887380500204</v>
      </c>
      <c r="AJ5415">
        <v>0.78121606160956403</v>
      </c>
      <c r="AK5415">
        <v>1.7471648279012699</v>
      </c>
    </row>
    <row r="5416" spans="1:37" x14ac:dyDescent="0.2">
      <c r="A5416" t="s">
        <v>18426</v>
      </c>
      <c r="B5416">
        <v>9504167</v>
      </c>
      <c r="C5416">
        <v>9504459</v>
      </c>
      <c r="D5416">
        <v>293</v>
      </c>
      <c r="E5416" t="s">
        <v>18440</v>
      </c>
      <c r="F5416">
        <v>5</v>
      </c>
      <c r="G5416" t="s">
        <v>18441</v>
      </c>
      <c r="H5416" t="s">
        <v>34774</v>
      </c>
      <c r="I5416">
        <v>3</v>
      </c>
      <c r="J5416">
        <v>9475050</v>
      </c>
      <c r="K5416">
        <v>9475659</v>
      </c>
      <c r="L5416">
        <v>610</v>
      </c>
      <c r="M5416">
        <v>1</v>
      </c>
      <c r="N5416">
        <v>55209</v>
      </c>
      <c r="O5416" t="s">
        <v>18437</v>
      </c>
      <c r="P5416">
        <v>29117</v>
      </c>
      <c r="Q5416" t="s">
        <v>18438</v>
      </c>
      <c r="R5416" t="s">
        <v>18439</v>
      </c>
      <c r="S5416" t="s">
        <v>34775</v>
      </c>
      <c r="T5416">
        <v>0.152084254673993</v>
      </c>
      <c r="U5416">
        <v>0.603102917160658</v>
      </c>
      <c r="V5416">
        <v>26.052353941939401</v>
      </c>
      <c r="W5416">
        <v>0.29261482077562401</v>
      </c>
      <c r="X5416">
        <v>0.704072456322962</v>
      </c>
      <c r="Y5416">
        <v>25.432286619546101</v>
      </c>
      <c r="Z5416">
        <v>0.306975110376564</v>
      </c>
      <c r="AA5416">
        <v>0.72610664078822296</v>
      </c>
      <c r="AB5416">
        <v>25.088879837659601</v>
      </c>
      <c r="AC5416">
        <v>0.27780950890804001</v>
      </c>
      <c r="AD5416">
        <v>0.68253123924728298</v>
      </c>
      <c r="AE5416">
        <v>25.1263545420416</v>
      </c>
      <c r="AF5416">
        <v>4.6407610929182198E-2</v>
      </c>
      <c r="AG5416">
        <v>0.476038960109122</v>
      </c>
      <c r="AH5416">
        <v>26.052353941939401</v>
      </c>
      <c r="AI5416">
        <v>0.56157887380500204</v>
      </c>
      <c r="AJ5416">
        <v>0.78121606160956403</v>
      </c>
      <c r="AK5416">
        <v>1.8390873196928399</v>
      </c>
    </row>
    <row r="5417" spans="1:37" x14ac:dyDescent="0.2">
      <c r="A5417" t="s">
        <v>18426</v>
      </c>
      <c r="B5417">
        <v>10419168</v>
      </c>
      <c r="C5417">
        <v>10419322</v>
      </c>
      <c r="D5417">
        <v>155</v>
      </c>
      <c r="E5417" t="s">
        <v>18442</v>
      </c>
      <c r="F5417">
        <v>2</v>
      </c>
      <c r="G5417" t="s">
        <v>18443</v>
      </c>
      <c r="H5417" t="s">
        <v>34776</v>
      </c>
      <c r="I5417">
        <v>3</v>
      </c>
      <c r="J5417">
        <v>10326271</v>
      </c>
      <c r="K5417">
        <v>10401025</v>
      </c>
      <c r="L5417">
        <v>74755</v>
      </c>
      <c r="M5417">
        <v>2</v>
      </c>
      <c r="N5417">
        <v>491</v>
      </c>
      <c r="O5417" t="s">
        <v>18444</v>
      </c>
      <c r="P5417">
        <v>-18143</v>
      </c>
      <c r="Q5417" t="s">
        <v>18445</v>
      </c>
      <c r="R5417" t="s">
        <v>18446</v>
      </c>
      <c r="S5417" t="s">
        <v>34777</v>
      </c>
      <c r="T5417">
        <v>0.64733029374468098</v>
      </c>
      <c r="U5417">
        <v>0.84979752417873999</v>
      </c>
      <c r="V5417">
        <v>0.27970341678299598</v>
      </c>
      <c r="W5417">
        <v>0.427323497058756</v>
      </c>
      <c r="X5417">
        <v>0.73460997439807996</v>
      </c>
      <c r="Y5417">
        <v>-0.435158339379839</v>
      </c>
      <c r="Z5417">
        <v>0.85431529683224605</v>
      </c>
      <c r="AA5417">
        <v>0.97878367093016805</v>
      </c>
      <c r="AB5417">
        <v>-0.40868755141150198</v>
      </c>
      <c r="AC5417">
        <v>0.949434988873046</v>
      </c>
      <c r="AD5417">
        <v>0.960571817865013</v>
      </c>
      <c r="AE5417">
        <v>0.50387561384350399</v>
      </c>
      <c r="AF5417">
        <v>0.29447908467065198</v>
      </c>
      <c r="AG5417">
        <v>0.70473078222419605</v>
      </c>
      <c r="AH5417">
        <v>0.89564697187773101</v>
      </c>
      <c r="AI5417">
        <v>0.25921554566286598</v>
      </c>
      <c r="AJ5417">
        <v>0.78121606160956403</v>
      </c>
      <c r="AK5417">
        <v>-1.0162693501661899</v>
      </c>
    </row>
    <row r="5418" spans="1:37" x14ac:dyDescent="0.2">
      <c r="A5418" t="s">
        <v>18426</v>
      </c>
      <c r="B5418">
        <v>11061481</v>
      </c>
      <c r="C5418">
        <v>11061631</v>
      </c>
      <c r="D5418">
        <v>151</v>
      </c>
      <c r="E5418" t="s">
        <v>18447</v>
      </c>
      <c r="F5418">
        <v>13</v>
      </c>
      <c r="G5418" t="s">
        <v>18448</v>
      </c>
      <c r="H5418" t="s">
        <v>30987</v>
      </c>
      <c r="I5418">
        <v>3</v>
      </c>
      <c r="J5418">
        <v>11060973</v>
      </c>
      <c r="K5418">
        <v>11091548</v>
      </c>
      <c r="L5418">
        <v>30576</v>
      </c>
      <c r="M5418">
        <v>1</v>
      </c>
      <c r="N5418">
        <v>101927467</v>
      </c>
      <c r="O5418" t="s">
        <v>18449</v>
      </c>
      <c r="P5418">
        <v>508</v>
      </c>
      <c r="Q5418" t="s">
        <v>40</v>
      </c>
      <c r="R5418" t="s">
        <v>18450</v>
      </c>
      <c r="S5418" t="s">
        <v>34778</v>
      </c>
      <c r="T5418">
        <v>0.97213403838398904</v>
      </c>
      <c r="U5418">
        <v>1</v>
      </c>
      <c r="V5418">
        <v>0.817948259996094</v>
      </c>
      <c r="W5418">
        <v>0.113079289867903</v>
      </c>
      <c r="X5418">
        <v>0.704072456322962</v>
      </c>
      <c r="Y5418">
        <v>-23.1940510800463</v>
      </c>
      <c r="Z5418">
        <v>0.93459220503170903</v>
      </c>
      <c r="AA5418">
        <v>0.99919698600769702</v>
      </c>
      <c r="AB5418">
        <v>1.4419573158760299</v>
      </c>
      <c r="AC5418">
        <v>2.4853262407310801E-2</v>
      </c>
      <c r="AD5418">
        <v>0.57684129297949804</v>
      </c>
      <c r="AE5418">
        <v>-23.1940510800463</v>
      </c>
      <c r="AF5418">
        <v>1</v>
      </c>
      <c r="AG5418">
        <v>1</v>
      </c>
      <c r="AH5418">
        <v>-0.378986899929174</v>
      </c>
      <c r="AI5418">
        <v>0.24456414000292601</v>
      </c>
      <c r="AJ5418">
        <v>0.78121606160956403</v>
      </c>
      <c r="AK5418">
        <v>-22.325295737517099</v>
      </c>
    </row>
    <row r="5419" spans="1:37" x14ac:dyDescent="0.2">
      <c r="A5419" t="s">
        <v>18426</v>
      </c>
      <c r="B5419">
        <v>11061631</v>
      </c>
      <c r="C5419">
        <v>11061781</v>
      </c>
      <c r="D5419">
        <v>151</v>
      </c>
      <c r="E5419" t="s">
        <v>18451</v>
      </c>
      <c r="F5419">
        <v>11</v>
      </c>
      <c r="G5419" t="s">
        <v>18452</v>
      </c>
      <c r="H5419" t="s">
        <v>30987</v>
      </c>
      <c r="I5419">
        <v>3</v>
      </c>
      <c r="J5419">
        <v>11060973</v>
      </c>
      <c r="K5419">
        <v>11091548</v>
      </c>
      <c r="L5419">
        <v>30576</v>
      </c>
      <c r="M5419">
        <v>1</v>
      </c>
      <c r="N5419">
        <v>101927467</v>
      </c>
      <c r="O5419" t="s">
        <v>18449</v>
      </c>
      <c r="P5419">
        <v>658</v>
      </c>
      <c r="Q5419" t="s">
        <v>40</v>
      </c>
      <c r="R5419" t="s">
        <v>18450</v>
      </c>
      <c r="S5419" t="s">
        <v>34778</v>
      </c>
      <c r="T5419">
        <v>0.97213403838398904</v>
      </c>
      <c r="U5419">
        <v>1</v>
      </c>
      <c r="V5419">
        <v>0.817948259996094</v>
      </c>
      <c r="W5419">
        <v>0.113079289867903</v>
      </c>
      <c r="X5419">
        <v>0.704072456322962</v>
      </c>
      <c r="Y5419">
        <v>-24.0700830838543</v>
      </c>
      <c r="Z5419">
        <v>0.93459220503170903</v>
      </c>
      <c r="AA5419">
        <v>0.99919698600769702</v>
      </c>
      <c r="AB5419">
        <v>2.4425866865581298</v>
      </c>
      <c r="AC5419">
        <v>2.4853262407310801E-2</v>
      </c>
      <c r="AD5419">
        <v>0.57684129297949804</v>
      </c>
      <c r="AE5419">
        <v>-24.0700830838543</v>
      </c>
      <c r="AF5419">
        <v>1</v>
      </c>
      <c r="AG5419">
        <v>1</v>
      </c>
      <c r="AH5419">
        <v>-1.48767297475519</v>
      </c>
      <c r="AI5419">
        <v>0.24456414000292601</v>
      </c>
      <c r="AJ5419">
        <v>0.78121606160956403</v>
      </c>
      <c r="AK5419">
        <v>-23.201327684800599</v>
      </c>
    </row>
    <row r="5420" spans="1:37" x14ac:dyDescent="0.2">
      <c r="A5420" t="s">
        <v>18426</v>
      </c>
      <c r="B5420">
        <v>11061781</v>
      </c>
      <c r="C5420">
        <v>11061931</v>
      </c>
      <c r="D5420">
        <v>151</v>
      </c>
      <c r="E5420" t="s">
        <v>18453</v>
      </c>
      <c r="F5420">
        <v>1</v>
      </c>
      <c r="G5420" t="s">
        <v>18454</v>
      </c>
      <c r="H5420" t="s">
        <v>30987</v>
      </c>
      <c r="I5420">
        <v>3</v>
      </c>
      <c r="J5420">
        <v>11060973</v>
      </c>
      <c r="K5420">
        <v>11091548</v>
      </c>
      <c r="L5420">
        <v>30576</v>
      </c>
      <c r="M5420">
        <v>1</v>
      </c>
      <c r="N5420">
        <v>101927467</v>
      </c>
      <c r="O5420" t="s">
        <v>18449</v>
      </c>
      <c r="P5420">
        <v>808</v>
      </c>
      <c r="Q5420" t="s">
        <v>40</v>
      </c>
      <c r="R5420" t="s">
        <v>18450</v>
      </c>
      <c r="S5420" t="s">
        <v>34778</v>
      </c>
      <c r="T5420">
        <v>0.97213403838398904</v>
      </c>
      <c r="U5420">
        <v>1</v>
      </c>
      <c r="V5420">
        <v>0.817948259996094</v>
      </c>
      <c r="W5420">
        <v>0.113079289867903</v>
      </c>
      <c r="X5420">
        <v>0.704072456322962</v>
      </c>
      <c r="Y5420">
        <v>-24.0700830838543</v>
      </c>
      <c r="Z5420">
        <v>0.93459220503170903</v>
      </c>
      <c r="AA5420">
        <v>0.99919698600769702</v>
      </c>
      <c r="AB5420">
        <v>2.4425866865581298</v>
      </c>
      <c r="AC5420">
        <v>2.4853262407310801E-2</v>
      </c>
      <c r="AD5420">
        <v>0.57684129297949804</v>
      </c>
      <c r="AE5420">
        <v>-24.0700830838543</v>
      </c>
      <c r="AF5420">
        <v>1</v>
      </c>
      <c r="AG5420">
        <v>1</v>
      </c>
      <c r="AH5420">
        <v>-1.48767297475519</v>
      </c>
      <c r="AI5420">
        <v>0.24456414000292601</v>
      </c>
      <c r="AJ5420">
        <v>0.78121606160956403</v>
      </c>
      <c r="AK5420">
        <v>-23.201327684800599</v>
      </c>
    </row>
    <row r="5421" spans="1:37" x14ac:dyDescent="0.2">
      <c r="A5421" t="s">
        <v>18426</v>
      </c>
      <c r="B5421">
        <v>11510112</v>
      </c>
      <c r="C5421">
        <v>11510254</v>
      </c>
      <c r="D5421">
        <v>143</v>
      </c>
      <c r="E5421" t="s">
        <v>18455</v>
      </c>
      <c r="F5421">
        <v>3</v>
      </c>
      <c r="G5421" t="s">
        <v>18456</v>
      </c>
      <c r="H5421" t="s">
        <v>34779</v>
      </c>
      <c r="I5421">
        <v>3</v>
      </c>
      <c r="J5421">
        <v>11558470</v>
      </c>
      <c r="K5421">
        <v>11568924</v>
      </c>
      <c r="L5421">
        <v>10455</v>
      </c>
      <c r="M5421">
        <v>2</v>
      </c>
      <c r="N5421">
        <v>9686</v>
      </c>
      <c r="O5421" t="s">
        <v>18457</v>
      </c>
      <c r="P5421">
        <v>58670</v>
      </c>
      <c r="Q5421" t="s">
        <v>18458</v>
      </c>
      <c r="R5421" t="s">
        <v>18459</v>
      </c>
      <c r="S5421" t="s">
        <v>34780</v>
      </c>
      <c r="T5421">
        <v>8.5797137949573096E-2</v>
      </c>
      <c r="U5421">
        <v>0.603102917160658</v>
      </c>
      <c r="V5421">
        <v>1.69839308318139</v>
      </c>
      <c r="W5421">
        <v>0.39637419380781702</v>
      </c>
      <c r="X5421">
        <v>0.71143044911719</v>
      </c>
      <c r="Y5421">
        <v>0.54299221283319699</v>
      </c>
      <c r="Z5421">
        <v>0.180971988973748</v>
      </c>
      <c r="AA5421">
        <v>0.72610664078822296</v>
      </c>
      <c r="AB5421">
        <v>1.3903746118639799</v>
      </c>
      <c r="AC5421">
        <v>0.90911937612765703</v>
      </c>
      <c r="AD5421">
        <v>0.94068432309766403</v>
      </c>
      <c r="AE5421">
        <v>-0.45700776764655499</v>
      </c>
      <c r="AF5421">
        <v>8.45046193671143E-2</v>
      </c>
      <c r="AG5421">
        <v>0.66697324877174402</v>
      </c>
      <c r="AH5421">
        <v>1.15417049295454</v>
      </c>
      <c r="AI5421">
        <v>6.1267091617553698E-2</v>
      </c>
      <c r="AJ5421">
        <v>0.78121606160956403</v>
      </c>
      <c r="AK5421">
        <v>1.4117476560603499</v>
      </c>
    </row>
    <row r="5422" spans="1:37" x14ac:dyDescent="0.2">
      <c r="A5422" t="s">
        <v>18426</v>
      </c>
      <c r="B5422">
        <v>11689759</v>
      </c>
      <c r="C5422">
        <v>11689960</v>
      </c>
      <c r="D5422">
        <v>202</v>
      </c>
      <c r="E5422" t="s">
        <v>18460</v>
      </c>
      <c r="F5422">
        <v>5</v>
      </c>
      <c r="G5422" t="s">
        <v>18461</v>
      </c>
      <c r="H5422" t="s">
        <v>34781</v>
      </c>
      <c r="I5422">
        <v>3</v>
      </c>
      <c r="J5422">
        <v>11564892</v>
      </c>
      <c r="K5422">
        <v>11710537</v>
      </c>
      <c r="L5422">
        <v>145646</v>
      </c>
      <c r="M5422">
        <v>2</v>
      </c>
      <c r="N5422">
        <v>9686</v>
      </c>
      <c r="O5422" t="s">
        <v>18462</v>
      </c>
      <c r="P5422">
        <v>20577</v>
      </c>
      <c r="Q5422" t="s">
        <v>18458</v>
      </c>
      <c r="R5422" t="s">
        <v>18459</v>
      </c>
      <c r="S5422" t="s">
        <v>34780</v>
      </c>
      <c r="T5422">
        <v>0.61900960201752198</v>
      </c>
      <c r="U5422">
        <v>0.83730860133388496</v>
      </c>
      <c r="V5422">
        <v>0.36387098682587499</v>
      </c>
      <c r="W5422">
        <v>0.43625444195794799</v>
      </c>
      <c r="X5422">
        <v>0.74754190735349901</v>
      </c>
      <c r="Y5422">
        <v>-0.77728351884718405</v>
      </c>
      <c r="Z5422">
        <v>0.92051168140311901</v>
      </c>
      <c r="AA5422">
        <v>0.99919698600769702</v>
      </c>
      <c r="AB5422">
        <v>-8.3060704699677496E-2</v>
      </c>
      <c r="AC5422">
        <v>0.34988042582712497</v>
      </c>
      <c r="AD5422">
        <v>0.738769135762393</v>
      </c>
      <c r="AE5422">
        <v>-1.2259878315611601</v>
      </c>
      <c r="AF5422">
        <v>0.41201156037794501</v>
      </c>
      <c r="AG5422">
        <v>0.80674443595273604</v>
      </c>
      <c r="AH5422">
        <v>0.68217112838693805</v>
      </c>
      <c r="AI5422">
        <v>0.522082800595424</v>
      </c>
      <c r="AJ5422">
        <v>0.78121606160956403</v>
      </c>
      <c r="AK5422">
        <v>-0.20050849194022999</v>
      </c>
    </row>
    <row r="5423" spans="1:37" x14ac:dyDescent="0.2">
      <c r="A5423" t="s">
        <v>18426</v>
      </c>
      <c r="B5423">
        <v>13022328</v>
      </c>
      <c r="C5423">
        <v>13022506</v>
      </c>
      <c r="D5423">
        <v>179</v>
      </c>
      <c r="E5423" t="s">
        <v>18463</v>
      </c>
      <c r="F5423">
        <v>6</v>
      </c>
      <c r="G5423" t="s">
        <v>18464</v>
      </c>
      <c r="H5423" t="s">
        <v>30987</v>
      </c>
      <c r="I5423">
        <v>3</v>
      </c>
      <c r="J5423">
        <v>12897220</v>
      </c>
      <c r="K5423">
        <v>13022596</v>
      </c>
      <c r="L5423">
        <v>125377</v>
      </c>
      <c r="M5423">
        <v>2</v>
      </c>
      <c r="N5423">
        <v>9922</v>
      </c>
      <c r="O5423" t="s">
        <v>18465</v>
      </c>
      <c r="P5423">
        <v>90</v>
      </c>
      <c r="Q5423" t="s">
        <v>18466</v>
      </c>
      <c r="R5423" t="s">
        <v>18467</v>
      </c>
      <c r="S5423" t="s">
        <v>34782</v>
      </c>
      <c r="T5423">
        <v>0.35387198439864398</v>
      </c>
      <c r="U5423">
        <v>0.603102917160658</v>
      </c>
      <c r="V5423">
        <v>-21.729396330502201</v>
      </c>
      <c r="W5423">
        <v>0.73420570613580904</v>
      </c>
      <c r="X5423">
        <v>0.95159051474143896</v>
      </c>
      <c r="Y5423">
        <v>2.2549465213124602</v>
      </c>
      <c r="Z5423">
        <v>0.96726857278496403</v>
      </c>
      <c r="AA5423">
        <v>0.99919698600769702</v>
      </c>
      <c r="AB5423">
        <v>1.91978246798078</v>
      </c>
      <c r="AC5423">
        <v>0.32081866871113202</v>
      </c>
      <c r="AD5423">
        <v>0.68773325147593101</v>
      </c>
      <c r="AE5423">
        <v>1.2549465799437201</v>
      </c>
      <c r="AF5423">
        <v>0.22065000948199101</v>
      </c>
      <c r="AG5423">
        <v>0.68151250837662902</v>
      </c>
      <c r="AH5423">
        <v>-23.8046100591414</v>
      </c>
      <c r="AI5423">
        <v>0.91725052871964496</v>
      </c>
      <c r="AJ5423">
        <v>0.98621344597861504</v>
      </c>
      <c r="AK5423">
        <v>3.1237017568482401</v>
      </c>
    </row>
    <row r="5424" spans="1:37" x14ac:dyDescent="0.2">
      <c r="A5424" t="s">
        <v>18426</v>
      </c>
      <c r="B5424">
        <v>13022506</v>
      </c>
      <c r="C5424">
        <v>13022684</v>
      </c>
      <c r="D5424">
        <v>179</v>
      </c>
      <c r="E5424" t="s">
        <v>18468</v>
      </c>
      <c r="F5424">
        <v>8</v>
      </c>
      <c r="G5424" t="s">
        <v>18469</v>
      </c>
      <c r="H5424" t="s">
        <v>30987</v>
      </c>
      <c r="I5424">
        <v>3</v>
      </c>
      <c r="J5424">
        <v>12897220</v>
      </c>
      <c r="K5424">
        <v>13022596</v>
      </c>
      <c r="L5424">
        <v>125377</v>
      </c>
      <c r="M5424">
        <v>2</v>
      </c>
      <c r="N5424">
        <v>9922</v>
      </c>
      <c r="O5424" t="s">
        <v>18465</v>
      </c>
      <c r="P5424">
        <v>0</v>
      </c>
      <c r="Q5424" t="s">
        <v>18466</v>
      </c>
      <c r="R5424" t="s">
        <v>18467</v>
      </c>
      <c r="S5424" t="s">
        <v>34782</v>
      </c>
      <c r="T5424">
        <v>0.35387198439864398</v>
      </c>
      <c r="U5424">
        <v>0.603102917160658</v>
      </c>
      <c r="V5424">
        <v>-21.729396330502201</v>
      </c>
      <c r="W5424">
        <v>0.73420570613580904</v>
      </c>
      <c r="X5424">
        <v>0.95159051474143896</v>
      </c>
      <c r="Y5424">
        <v>2.2549465213124602</v>
      </c>
      <c r="Z5424">
        <v>0.96726857278496403</v>
      </c>
      <c r="AA5424">
        <v>0.99919698600769702</v>
      </c>
      <c r="AB5424">
        <v>1.91978246798078</v>
      </c>
      <c r="AC5424">
        <v>0.32081866871113202</v>
      </c>
      <c r="AD5424">
        <v>0.68773325147593101</v>
      </c>
      <c r="AE5424">
        <v>1.2549465799437201</v>
      </c>
      <c r="AF5424">
        <v>0.22065000948199101</v>
      </c>
      <c r="AG5424">
        <v>0.68151250837662902</v>
      </c>
      <c r="AH5424">
        <v>-23.8046100591414</v>
      </c>
      <c r="AI5424">
        <v>0.91725052871964496</v>
      </c>
      <c r="AJ5424">
        <v>0.98621344597861504</v>
      </c>
      <c r="AK5424">
        <v>3.1237017568482401</v>
      </c>
    </row>
    <row r="5425" spans="1:37" x14ac:dyDescent="0.2">
      <c r="A5425" t="s">
        <v>18426</v>
      </c>
      <c r="B5425">
        <v>13447018</v>
      </c>
      <c r="C5425">
        <v>13447200</v>
      </c>
      <c r="D5425">
        <v>183</v>
      </c>
      <c r="E5425" t="s">
        <v>18470</v>
      </c>
      <c r="F5425">
        <v>6</v>
      </c>
      <c r="G5425" t="s">
        <v>18471</v>
      </c>
      <c r="H5425" t="s">
        <v>31000</v>
      </c>
      <c r="I5425">
        <v>3</v>
      </c>
      <c r="J5425">
        <v>13316235</v>
      </c>
      <c r="K5425">
        <v>13420322</v>
      </c>
      <c r="L5425">
        <v>104088</v>
      </c>
      <c r="M5425">
        <v>2</v>
      </c>
      <c r="N5425">
        <v>23225</v>
      </c>
      <c r="O5425" t="s">
        <v>18472</v>
      </c>
      <c r="P5425">
        <v>-26696</v>
      </c>
      <c r="Q5425" t="s">
        <v>18473</v>
      </c>
      <c r="R5425" t="s">
        <v>18474</v>
      </c>
      <c r="S5425" t="s">
        <v>34783</v>
      </c>
      <c r="T5425">
        <v>0.323300140219206</v>
      </c>
      <c r="U5425">
        <v>0.603102917160658</v>
      </c>
      <c r="V5425">
        <v>-2.23292166554136</v>
      </c>
      <c r="W5425">
        <v>0.73420570613580904</v>
      </c>
      <c r="X5425">
        <v>0.95159051474143896</v>
      </c>
      <c r="Y5425">
        <v>2.2731178820702498</v>
      </c>
      <c r="Z5425">
        <v>0.24445502912202399</v>
      </c>
      <c r="AA5425">
        <v>0.72610664078822296</v>
      </c>
      <c r="AB5425">
        <v>0.18813812524752199</v>
      </c>
      <c r="AC5425">
        <v>0.97504645870380702</v>
      </c>
      <c r="AD5425">
        <v>0.98031027550246497</v>
      </c>
      <c r="AE5425">
        <v>1.7358323910582001</v>
      </c>
      <c r="AF5425">
        <v>0.50246633758904102</v>
      </c>
      <c r="AG5425">
        <v>0.80674443595273604</v>
      </c>
      <c r="AH5425">
        <v>-2.84593121036534</v>
      </c>
      <c r="AI5425">
        <v>0.63502732279614804</v>
      </c>
      <c r="AJ5425">
        <v>0.81104508058742797</v>
      </c>
      <c r="AK5425">
        <v>1.8142471608500499</v>
      </c>
    </row>
    <row r="5426" spans="1:37" x14ac:dyDescent="0.2">
      <c r="A5426" t="s">
        <v>18426</v>
      </c>
      <c r="B5426">
        <v>13447200</v>
      </c>
      <c r="C5426">
        <v>13447382</v>
      </c>
      <c r="D5426">
        <v>183</v>
      </c>
      <c r="E5426" t="s">
        <v>18475</v>
      </c>
      <c r="F5426">
        <v>10</v>
      </c>
      <c r="G5426" t="s">
        <v>18476</v>
      </c>
      <c r="H5426" t="s">
        <v>31000</v>
      </c>
      <c r="I5426">
        <v>3</v>
      </c>
      <c r="J5426">
        <v>13316235</v>
      </c>
      <c r="K5426">
        <v>13420322</v>
      </c>
      <c r="L5426">
        <v>104088</v>
      </c>
      <c r="M5426">
        <v>2</v>
      </c>
      <c r="N5426">
        <v>23225</v>
      </c>
      <c r="O5426" t="s">
        <v>18472</v>
      </c>
      <c r="P5426">
        <v>-26878</v>
      </c>
      <c r="Q5426" t="s">
        <v>18473</v>
      </c>
      <c r="R5426" t="s">
        <v>18474</v>
      </c>
      <c r="S5426" t="s">
        <v>34783</v>
      </c>
      <c r="T5426">
        <v>0.323300140219206</v>
      </c>
      <c r="U5426">
        <v>0.603102917160658</v>
      </c>
      <c r="V5426">
        <v>-2.23292166554136</v>
      </c>
      <c r="W5426">
        <v>0.73420570613580904</v>
      </c>
      <c r="X5426">
        <v>0.95159051474143896</v>
      </c>
      <c r="Y5426">
        <v>2.2731178820702498</v>
      </c>
      <c r="Z5426">
        <v>0.24445502912202399</v>
      </c>
      <c r="AA5426">
        <v>0.72610664078822296</v>
      </c>
      <c r="AB5426">
        <v>0.18813812524752199</v>
      </c>
      <c r="AC5426">
        <v>0.97504645870380702</v>
      </c>
      <c r="AD5426">
        <v>0.98031027550246497</v>
      </c>
      <c r="AE5426">
        <v>1.7358323910582001</v>
      </c>
      <c r="AF5426">
        <v>0.50246633758904102</v>
      </c>
      <c r="AG5426">
        <v>0.80674443595273604</v>
      </c>
      <c r="AH5426">
        <v>-2.84593121036534</v>
      </c>
      <c r="AI5426">
        <v>0.63502732279614804</v>
      </c>
      <c r="AJ5426">
        <v>0.81104508058742797</v>
      </c>
      <c r="AK5426">
        <v>1.8142471608500499</v>
      </c>
    </row>
    <row r="5427" spans="1:37" x14ac:dyDescent="0.2">
      <c r="A5427" t="s">
        <v>18426</v>
      </c>
      <c r="B5427">
        <v>15035985</v>
      </c>
      <c r="C5427">
        <v>15036141</v>
      </c>
      <c r="D5427">
        <v>157</v>
      </c>
      <c r="E5427" t="s">
        <v>18477</v>
      </c>
      <c r="F5427">
        <v>5</v>
      </c>
      <c r="G5427" t="s">
        <v>18478</v>
      </c>
      <c r="H5427" t="s">
        <v>30999</v>
      </c>
      <c r="I5427">
        <v>3</v>
      </c>
      <c r="J5427">
        <v>15034653</v>
      </c>
      <c r="K5427">
        <v>15053600</v>
      </c>
      <c r="L5427">
        <v>18948</v>
      </c>
      <c r="M5427">
        <v>1</v>
      </c>
      <c r="N5427">
        <v>7182</v>
      </c>
      <c r="O5427" t="s">
        <v>18479</v>
      </c>
      <c r="P5427">
        <v>1332</v>
      </c>
      <c r="Q5427" t="s">
        <v>18480</v>
      </c>
      <c r="R5427" t="s">
        <v>18481</v>
      </c>
      <c r="S5427" t="s">
        <v>34784</v>
      </c>
      <c r="T5427" t="s">
        <v>40</v>
      </c>
      <c r="U5427" t="s">
        <v>40</v>
      </c>
      <c r="V5427">
        <v>0</v>
      </c>
      <c r="W5427" t="s">
        <v>40</v>
      </c>
      <c r="X5427" t="s">
        <v>40</v>
      </c>
      <c r="Y5427">
        <v>0</v>
      </c>
      <c r="Z5427" t="s">
        <v>40</v>
      </c>
      <c r="AA5427" t="s">
        <v>40</v>
      </c>
      <c r="AB5427">
        <v>0</v>
      </c>
      <c r="AC5427" t="s">
        <v>40</v>
      </c>
      <c r="AD5427" t="s">
        <v>40</v>
      </c>
      <c r="AE5427">
        <v>0</v>
      </c>
      <c r="AF5427" t="s">
        <v>40</v>
      </c>
      <c r="AG5427" t="s">
        <v>40</v>
      </c>
      <c r="AH5427">
        <v>0</v>
      </c>
      <c r="AI5427" t="s">
        <v>40</v>
      </c>
      <c r="AJ5427" t="s">
        <v>40</v>
      </c>
      <c r="AK5427">
        <v>0</v>
      </c>
    </row>
    <row r="5428" spans="1:37" x14ac:dyDescent="0.2">
      <c r="A5428" t="s">
        <v>18426</v>
      </c>
      <c r="B5428">
        <v>15036141</v>
      </c>
      <c r="C5428">
        <v>15036297</v>
      </c>
      <c r="D5428">
        <v>157</v>
      </c>
      <c r="E5428" t="s">
        <v>18482</v>
      </c>
      <c r="F5428">
        <v>2</v>
      </c>
      <c r="G5428" t="s">
        <v>18483</v>
      </c>
      <c r="H5428" t="s">
        <v>30999</v>
      </c>
      <c r="I5428">
        <v>3</v>
      </c>
      <c r="J5428">
        <v>15034653</v>
      </c>
      <c r="K5428">
        <v>15053600</v>
      </c>
      <c r="L5428">
        <v>18948</v>
      </c>
      <c r="M5428">
        <v>1</v>
      </c>
      <c r="N5428">
        <v>7182</v>
      </c>
      <c r="O5428" t="s">
        <v>18479</v>
      </c>
      <c r="P5428">
        <v>1488</v>
      </c>
      <c r="Q5428" t="s">
        <v>18480</v>
      </c>
      <c r="R5428" t="s">
        <v>18481</v>
      </c>
      <c r="S5428" t="s">
        <v>34784</v>
      </c>
      <c r="T5428" t="s">
        <v>40</v>
      </c>
      <c r="U5428" t="s">
        <v>40</v>
      </c>
      <c r="V5428">
        <v>0</v>
      </c>
      <c r="W5428" t="s">
        <v>40</v>
      </c>
      <c r="X5428" t="s">
        <v>40</v>
      </c>
      <c r="Y5428">
        <v>0</v>
      </c>
      <c r="Z5428" t="s">
        <v>40</v>
      </c>
      <c r="AA5428" t="s">
        <v>40</v>
      </c>
      <c r="AB5428">
        <v>0</v>
      </c>
      <c r="AC5428" t="s">
        <v>40</v>
      </c>
      <c r="AD5428" t="s">
        <v>40</v>
      </c>
      <c r="AE5428">
        <v>0</v>
      </c>
      <c r="AF5428" t="s">
        <v>40</v>
      </c>
      <c r="AG5428" t="s">
        <v>40</v>
      </c>
      <c r="AH5428">
        <v>0</v>
      </c>
      <c r="AI5428" t="s">
        <v>40</v>
      </c>
      <c r="AJ5428" t="s">
        <v>40</v>
      </c>
      <c r="AK5428">
        <v>0</v>
      </c>
    </row>
    <row r="5429" spans="1:37" x14ac:dyDescent="0.2">
      <c r="A5429" t="s">
        <v>18426</v>
      </c>
      <c r="B5429">
        <v>15175763</v>
      </c>
      <c r="C5429">
        <v>15175905</v>
      </c>
      <c r="D5429">
        <v>143</v>
      </c>
      <c r="E5429" t="s">
        <v>18484</v>
      </c>
      <c r="F5429">
        <v>0</v>
      </c>
      <c r="G5429" t="s">
        <v>18485</v>
      </c>
      <c r="H5429" t="s">
        <v>30987</v>
      </c>
      <c r="I5429">
        <v>3</v>
      </c>
      <c r="J5429">
        <v>15170274</v>
      </c>
      <c r="K5429">
        <v>15175103</v>
      </c>
      <c r="L5429">
        <v>4830</v>
      </c>
      <c r="M5429">
        <v>2</v>
      </c>
      <c r="N5429">
        <v>344875</v>
      </c>
      <c r="O5429" t="s">
        <v>18486</v>
      </c>
      <c r="P5429">
        <v>-660</v>
      </c>
      <c r="Q5429" t="s">
        <v>18487</v>
      </c>
      <c r="R5429" t="s">
        <v>18488</v>
      </c>
      <c r="S5429" t="s">
        <v>34785</v>
      </c>
      <c r="T5429">
        <v>0.80077741380124101</v>
      </c>
      <c r="U5429">
        <v>1</v>
      </c>
      <c r="V5429">
        <v>0.114249171842286</v>
      </c>
      <c r="W5429">
        <v>0.83553089073937903</v>
      </c>
      <c r="X5429">
        <v>0.95159051474143896</v>
      </c>
      <c r="Y5429">
        <v>5.2320719874911603E-2</v>
      </c>
      <c r="Z5429">
        <v>0.73868578085032299</v>
      </c>
      <c r="AA5429">
        <v>0.87994156500776499</v>
      </c>
      <c r="AB5429">
        <v>-7.4828665434552702E-2</v>
      </c>
      <c r="AC5429">
        <v>0.73679936501090604</v>
      </c>
      <c r="AD5429">
        <v>0.87989882095915395</v>
      </c>
      <c r="AE5429">
        <v>-0.64600596004482902</v>
      </c>
      <c r="AF5429">
        <v>0.87705597545307001</v>
      </c>
      <c r="AG5429">
        <v>0.97990811634790498</v>
      </c>
      <c r="AH5429">
        <v>0.25108346384951002</v>
      </c>
      <c r="AI5429">
        <v>0.47304082175495599</v>
      </c>
      <c r="AJ5429">
        <v>0.78121606160956403</v>
      </c>
      <c r="AK5429">
        <v>0.65897840743490299</v>
      </c>
    </row>
    <row r="5430" spans="1:37" x14ac:dyDescent="0.2">
      <c r="A5430" t="s">
        <v>18426</v>
      </c>
      <c r="B5430">
        <v>16099461</v>
      </c>
      <c r="C5430">
        <v>16099603</v>
      </c>
      <c r="D5430">
        <v>143</v>
      </c>
      <c r="E5430" t="s">
        <v>18489</v>
      </c>
      <c r="F5430">
        <v>0</v>
      </c>
      <c r="G5430" t="s">
        <v>18490</v>
      </c>
      <c r="H5430" t="s">
        <v>34786</v>
      </c>
      <c r="I5430">
        <v>3</v>
      </c>
      <c r="J5430">
        <v>16174680</v>
      </c>
      <c r="K5430">
        <v>16230165</v>
      </c>
      <c r="L5430">
        <v>55486</v>
      </c>
      <c r="M5430">
        <v>1</v>
      </c>
      <c r="N5430">
        <v>117248</v>
      </c>
      <c r="O5430" t="s">
        <v>18491</v>
      </c>
      <c r="P5430">
        <v>-75077</v>
      </c>
      <c r="Q5430" t="s">
        <v>18492</v>
      </c>
      <c r="R5430" t="s">
        <v>18493</v>
      </c>
      <c r="S5430" t="s">
        <v>34787</v>
      </c>
      <c r="T5430">
        <v>1</v>
      </c>
      <c r="U5430">
        <v>1</v>
      </c>
      <c r="V5430">
        <v>-0.87457346753902498</v>
      </c>
      <c r="W5430">
        <v>0.94541066367716797</v>
      </c>
      <c r="X5430">
        <v>0.95159051474143896</v>
      </c>
      <c r="Y5430">
        <v>-2.09424387339357</v>
      </c>
      <c r="Z5430">
        <v>0.693404429441695</v>
      </c>
      <c r="AA5430">
        <v>0.84521697243271998</v>
      </c>
      <c r="AB5430">
        <v>-0.15106084839978501</v>
      </c>
      <c r="AC5430">
        <v>0.59090205226999604</v>
      </c>
      <c r="AD5430">
        <v>0.87989882095915395</v>
      </c>
      <c r="AE5430">
        <v>1.3269975374848499</v>
      </c>
      <c r="AF5430">
        <v>0.71688106396828499</v>
      </c>
      <c r="AG5430">
        <v>0.85584456000972498</v>
      </c>
      <c r="AH5430">
        <v>-1.0513631228664699</v>
      </c>
      <c r="AI5430">
        <v>0.75770813086964806</v>
      </c>
      <c r="AJ5430">
        <v>0.91200148566411499</v>
      </c>
      <c r="AK5430">
        <v>-3.5333575952176899</v>
      </c>
    </row>
    <row r="5431" spans="1:37" x14ac:dyDescent="0.2">
      <c r="A5431" t="s">
        <v>18426</v>
      </c>
      <c r="B5431">
        <v>16279100</v>
      </c>
      <c r="C5431">
        <v>16279251</v>
      </c>
      <c r="D5431">
        <v>152</v>
      </c>
      <c r="E5431" t="s">
        <v>18494</v>
      </c>
      <c r="F5431">
        <v>1</v>
      </c>
      <c r="G5431" t="s">
        <v>18495</v>
      </c>
      <c r="H5431" t="s">
        <v>34788</v>
      </c>
      <c r="I5431">
        <v>3</v>
      </c>
      <c r="J5431">
        <v>16265466</v>
      </c>
      <c r="K5431">
        <v>16350299</v>
      </c>
      <c r="L5431">
        <v>84834</v>
      </c>
      <c r="M5431">
        <v>1</v>
      </c>
      <c r="N5431">
        <v>92106</v>
      </c>
      <c r="O5431" t="s">
        <v>18496</v>
      </c>
      <c r="P5431">
        <v>13634</v>
      </c>
      <c r="Q5431" t="s">
        <v>18497</v>
      </c>
      <c r="R5431" t="s">
        <v>18498</v>
      </c>
      <c r="S5431" t="s">
        <v>34789</v>
      </c>
      <c r="T5431">
        <v>0.54421053469192604</v>
      </c>
      <c r="U5431">
        <v>0.80321479550967601</v>
      </c>
      <c r="V5431">
        <v>1.52239151176632</v>
      </c>
      <c r="W5431">
        <v>0.73420570613580904</v>
      </c>
      <c r="X5431">
        <v>0.95159051474143896</v>
      </c>
      <c r="Y5431">
        <v>0.17429343766321501</v>
      </c>
      <c r="Z5431">
        <v>0.96726857278496403</v>
      </c>
      <c r="AA5431">
        <v>0.99919698600769702</v>
      </c>
      <c r="AB5431">
        <v>0.55891740232384002</v>
      </c>
      <c r="AC5431">
        <v>0.32081866871113202</v>
      </c>
      <c r="AD5431">
        <v>0.68773325147593101</v>
      </c>
      <c r="AE5431">
        <v>-0.82570654027744195</v>
      </c>
      <c r="AF5431">
        <v>0.22065000948199101</v>
      </c>
      <c r="AG5431">
        <v>0.68151250837662902</v>
      </c>
      <c r="AH5431">
        <v>2.4520021441160802</v>
      </c>
      <c r="AI5431">
        <v>0.91725052871964496</v>
      </c>
      <c r="AJ5431">
        <v>0.98621344597861504</v>
      </c>
      <c r="AK5431">
        <v>1.04304888382199</v>
      </c>
    </row>
    <row r="5432" spans="1:37" x14ac:dyDescent="0.2">
      <c r="A5432" t="s">
        <v>18426</v>
      </c>
      <c r="B5432">
        <v>16773916</v>
      </c>
      <c r="C5432">
        <v>16774095</v>
      </c>
      <c r="D5432">
        <v>180</v>
      </c>
      <c r="E5432" t="s">
        <v>18499</v>
      </c>
      <c r="F5432">
        <v>5</v>
      </c>
      <c r="G5432" t="s">
        <v>18500</v>
      </c>
      <c r="H5432" t="s">
        <v>31000</v>
      </c>
      <c r="I5432">
        <v>3</v>
      </c>
      <c r="J5432">
        <v>16802651</v>
      </c>
      <c r="K5432">
        <v>17011084</v>
      </c>
      <c r="L5432">
        <v>208434</v>
      </c>
      <c r="M5432">
        <v>1</v>
      </c>
      <c r="N5432">
        <v>23228</v>
      </c>
      <c r="O5432" t="s">
        <v>18501</v>
      </c>
      <c r="P5432">
        <v>-28556</v>
      </c>
      <c r="Q5432" t="s">
        <v>18502</v>
      </c>
      <c r="R5432" t="s">
        <v>18503</v>
      </c>
      <c r="S5432" t="s">
        <v>34790</v>
      </c>
      <c r="T5432" t="s">
        <v>40</v>
      </c>
      <c r="U5432" t="s">
        <v>40</v>
      </c>
      <c r="V5432">
        <v>0</v>
      </c>
      <c r="W5432">
        <v>0.428214032775322</v>
      </c>
      <c r="X5432">
        <v>0.73460997439807996</v>
      </c>
      <c r="Y5432">
        <v>4.6745782658959802</v>
      </c>
      <c r="Z5432">
        <v>0.203350924423461</v>
      </c>
      <c r="AA5432">
        <v>0.72610664078822296</v>
      </c>
      <c r="AB5432">
        <v>24.275472975054701</v>
      </c>
      <c r="AC5432">
        <v>0.85817338719172098</v>
      </c>
      <c r="AD5432">
        <v>0.94068432309766403</v>
      </c>
      <c r="AE5432">
        <v>3.6745783021478999</v>
      </c>
      <c r="AF5432">
        <v>0.22065000948199101</v>
      </c>
      <c r="AG5432">
        <v>0.68151250837662902</v>
      </c>
      <c r="AH5432">
        <v>-24.238947100851199</v>
      </c>
      <c r="AI5432">
        <v>0.170234813229591</v>
      </c>
      <c r="AJ5432">
        <v>0.78121606160956403</v>
      </c>
      <c r="AK5432">
        <v>5.5433329678230701</v>
      </c>
    </row>
    <row r="5433" spans="1:37" x14ac:dyDescent="0.2">
      <c r="A5433" t="s">
        <v>18426</v>
      </c>
      <c r="B5433">
        <v>16774095</v>
      </c>
      <c r="C5433">
        <v>16774274</v>
      </c>
      <c r="D5433">
        <v>180</v>
      </c>
      <c r="E5433" t="s">
        <v>18504</v>
      </c>
      <c r="F5433">
        <v>6</v>
      </c>
      <c r="G5433" t="s">
        <v>18505</v>
      </c>
      <c r="H5433" t="s">
        <v>31000</v>
      </c>
      <c r="I5433">
        <v>3</v>
      </c>
      <c r="J5433">
        <v>16802651</v>
      </c>
      <c r="K5433">
        <v>17011084</v>
      </c>
      <c r="L5433">
        <v>208434</v>
      </c>
      <c r="M5433">
        <v>1</v>
      </c>
      <c r="N5433">
        <v>23228</v>
      </c>
      <c r="O5433" t="s">
        <v>18501</v>
      </c>
      <c r="P5433">
        <v>-28377</v>
      </c>
      <c r="Q5433" t="s">
        <v>18502</v>
      </c>
      <c r="R5433" t="s">
        <v>18503</v>
      </c>
      <c r="S5433" t="s">
        <v>34790</v>
      </c>
      <c r="T5433" t="s">
        <v>40</v>
      </c>
      <c r="U5433" t="s">
        <v>40</v>
      </c>
      <c r="V5433">
        <v>0</v>
      </c>
      <c r="W5433">
        <v>0.428214032775322</v>
      </c>
      <c r="X5433">
        <v>0.73460997439807996</v>
      </c>
      <c r="Y5433">
        <v>4.6745782658959802</v>
      </c>
      <c r="Z5433">
        <v>0.203350924423461</v>
      </c>
      <c r="AA5433">
        <v>0.72610664078822296</v>
      </c>
      <c r="AB5433">
        <v>24.275472975054701</v>
      </c>
      <c r="AC5433">
        <v>0.85817338719172098</v>
      </c>
      <c r="AD5433">
        <v>0.94068432309766403</v>
      </c>
      <c r="AE5433">
        <v>3.6745783021478999</v>
      </c>
      <c r="AF5433">
        <v>0.22065000948199101</v>
      </c>
      <c r="AG5433">
        <v>0.68151250837662902</v>
      </c>
      <c r="AH5433">
        <v>-24.238947100851199</v>
      </c>
      <c r="AI5433">
        <v>0.170234813229591</v>
      </c>
      <c r="AJ5433">
        <v>0.78121606160956403</v>
      </c>
      <c r="AK5433">
        <v>5.5433329678230701</v>
      </c>
    </row>
    <row r="5434" spans="1:37" x14ac:dyDescent="0.2">
      <c r="A5434" t="s">
        <v>18426</v>
      </c>
      <c r="B5434">
        <v>17860454</v>
      </c>
      <c r="C5434">
        <v>17860628</v>
      </c>
      <c r="D5434">
        <v>175</v>
      </c>
      <c r="E5434" t="s">
        <v>18506</v>
      </c>
      <c r="F5434">
        <v>3</v>
      </c>
      <c r="G5434" t="s">
        <v>18507</v>
      </c>
      <c r="H5434" t="s">
        <v>34791</v>
      </c>
      <c r="I5434">
        <v>3</v>
      </c>
      <c r="J5434">
        <v>17742952</v>
      </c>
      <c r="K5434">
        <v>17745665</v>
      </c>
      <c r="L5434">
        <v>2714</v>
      </c>
      <c r="M5434">
        <v>1</v>
      </c>
      <c r="N5434">
        <v>105376975</v>
      </c>
      <c r="O5434" t="s">
        <v>18508</v>
      </c>
      <c r="P5434">
        <v>117502</v>
      </c>
      <c r="Q5434" t="s">
        <v>18509</v>
      </c>
      <c r="R5434" t="s">
        <v>18510</v>
      </c>
      <c r="S5434" t="s">
        <v>34792</v>
      </c>
      <c r="T5434">
        <v>0.97979524468909096</v>
      </c>
      <c r="U5434">
        <v>1</v>
      </c>
      <c r="V5434">
        <v>-0.39512854071315801</v>
      </c>
      <c r="W5434">
        <v>0.65075386537994595</v>
      </c>
      <c r="X5434">
        <v>0.94119559056004798</v>
      </c>
      <c r="Y5434">
        <v>-3.14245657701179</v>
      </c>
      <c r="Z5434">
        <v>0.94067464303402304</v>
      </c>
      <c r="AA5434">
        <v>0.99919698600769702</v>
      </c>
      <c r="AB5434">
        <v>-1.00587279054275</v>
      </c>
      <c r="AC5434">
        <v>0.89689549903358201</v>
      </c>
      <c r="AD5434">
        <v>0.94068432309766403</v>
      </c>
      <c r="AE5434">
        <v>-0.97937769351159099</v>
      </c>
      <c r="AF5434">
        <v>0.96396358433015406</v>
      </c>
      <c r="AG5434">
        <v>1</v>
      </c>
      <c r="AH5434">
        <v>0.27074085806565301</v>
      </c>
      <c r="AI5434">
        <v>0.40724312112737299</v>
      </c>
      <c r="AJ5434">
        <v>0.78121606160956403</v>
      </c>
      <c r="AK5434">
        <v>-3.0764554119136598</v>
      </c>
    </row>
    <row r="5435" spans="1:37" x14ac:dyDescent="0.2">
      <c r="A5435" t="s">
        <v>18426</v>
      </c>
      <c r="B5435">
        <v>17860628</v>
      </c>
      <c r="C5435">
        <v>17860802</v>
      </c>
      <c r="D5435">
        <v>175</v>
      </c>
      <c r="E5435" t="s">
        <v>18511</v>
      </c>
      <c r="F5435">
        <v>2</v>
      </c>
      <c r="G5435" t="s">
        <v>18512</v>
      </c>
      <c r="H5435" t="s">
        <v>34791</v>
      </c>
      <c r="I5435">
        <v>3</v>
      </c>
      <c r="J5435">
        <v>17742952</v>
      </c>
      <c r="K5435">
        <v>17745665</v>
      </c>
      <c r="L5435">
        <v>2714</v>
      </c>
      <c r="M5435">
        <v>1</v>
      </c>
      <c r="N5435">
        <v>105376975</v>
      </c>
      <c r="O5435" t="s">
        <v>18508</v>
      </c>
      <c r="P5435">
        <v>117676</v>
      </c>
      <c r="Q5435" t="s">
        <v>18509</v>
      </c>
      <c r="R5435" t="s">
        <v>18510</v>
      </c>
      <c r="S5435" t="s">
        <v>34792</v>
      </c>
      <c r="T5435">
        <v>0.93943752600822705</v>
      </c>
      <c r="U5435">
        <v>1</v>
      </c>
      <c r="V5435">
        <v>0.24590696315208899</v>
      </c>
      <c r="W5435">
        <v>0.65075386537994595</v>
      </c>
      <c r="X5435">
        <v>0.94119559056004798</v>
      </c>
      <c r="Y5435">
        <v>-3.25144827811482</v>
      </c>
      <c r="Z5435">
        <v>0.91701798945084201</v>
      </c>
      <c r="AA5435">
        <v>0.99919698600769702</v>
      </c>
      <c r="AB5435">
        <v>-0.49832379160384399</v>
      </c>
      <c r="AC5435">
        <v>0.87415694492277796</v>
      </c>
      <c r="AD5435">
        <v>0.94068432309766403</v>
      </c>
      <c r="AE5435">
        <v>-0.43995195425692302</v>
      </c>
      <c r="AF5435">
        <v>0.93997560336455299</v>
      </c>
      <c r="AG5435">
        <v>1</v>
      </c>
      <c r="AH5435">
        <v>0.93019795539980199</v>
      </c>
      <c r="AI5435">
        <v>0.40724312112737299</v>
      </c>
      <c r="AJ5435">
        <v>0.78121606160956403</v>
      </c>
      <c r="AK5435">
        <v>-3.4743388689880499</v>
      </c>
    </row>
    <row r="5436" spans="1:37" x14ac:dyDescent="0.2">
      <c r="A5436" t="s">
        <v>18426</v>
      </c>
      <c r="B5436">
        <v>18561267</v>
      </c>
      <c r="C5436">
        <v>18561529</v>
      </c>
      <c r="D5436">
        <v>263</v>
      </c>
      <c r="E5436" t="s">
        <v>18513</v>
      </c>
      <c r="F5436">
        <v>0</v>
      </c>
      <c r="G5436" t="s">
        <v>18514</v>
      </c>
      <c r="H5436" t="s">
        <v>34793</v>
      </c>
      <c r="I5436">
        <v>3</v>
      </c>
      <c r="J5436">
        <v>18527269</v>
      </c>
      <c r="K5436">
        <v>18591919</v>
      </c>
      <c r="L5436">
        <v>64651</v>
      </c>
      <c r="M5436">
        <v>1</v>
      </c>
      <c r="N5436">
        <v>101927777</v>
      </c>
      <c r="O5436" t="s">
        <v>18515</v>
      </c>
      <c r="P5436">
        <v>33998</v>
      </c>
      <c r="Q5436" t="s">
        <v>40</v>
      </c>
      <c r="R5436" t="s">
        <v>18516</v>
      </c>
      <c r="S5436" t="s">
        <v>34794</v>
      </c>
      <c r="T5436">
        <v>0.97213403838398904</v>
      </c>
      <c r="U5436">
        <v>1</v>
      </c>
      <c r="V5436">
        <v>0.78089309739239798</v>
      </c>
      <c r="W5436">
        <v>0.89107655920673101</v>
      </c>
      <c r="X5436">
        <v>0.95159051474143896</v>
      </c>
      <c r="Y5436">
        <v>0.98613818631857697</v>
      </c>
      <c r="Z5436">
        <v>0.69013698642955401</v>
      </c>
      <c r="AA5436">
        <v>0.84521697243271998</v>
      </c>
      <c r="AB5436">
        <v>-0.18258091187391801</v>
      </c>
      <c r="AC5436">
        <v>0.75388744886274095</v>
      </c>
      <c r="AD5436">
        <v>0.87989882095915395</v>
      </c>
      <c r="AE5436">
        <v>-1.3861698972852299E-2</v>
      </c>
      <c r="AF5436">
        <v>0.61410715005536498</v>
      </c>
      <c r="AG5436">
        <v>0.80674443595273604</v>
      </c>
      <c r="AH5436">
        <v>1.7105035817947201</v>
      </c>
      <c r="AI5436">
        <v>0.56157887380500204</v>
      </c>
      <c r="AJ5436">
        <v>0.78121606160956403</v>
      </c>
      <c r="AK5436">
        <v>1.8548934653340501</v>
      </c>
    </row>
    <row r="5437" spans="1:37" x14ac:dyDescent="0.2">
      <c r="A5437" t="s">
        <v>18426</v>
      </c>
      <c r="B5437">
        <v>18683925</v>
      </c>
      <c r="C5437">
        <v>18684076</v>
      </c>
      <c r="D5437">
        <v>152</v>
      </c>
      <c r="E5437" t="s">
        <v>18517</v>
      </c>
      <c r="F5437">
        <v>0</v>
      </c>
      <c r="G5437" t="s">
        <v>18518</v>
      </c>
      <c r="H5437" t="s">
        <v>34795</v>
      </c>
      <c r="I5437">
        <v>3</v>
      </c>
      <c r="J5437">
        <v>18693887</v>
      </c>
      <c r="K5437">
        <v>18918690</v>
      </c>
      <c r="L5437">
        <v>224804</v>
      </c>
      <c r="M5437">
        <v>1</v>
      </c>
      <c r="N5437">
        <v>105376976</v>
      </c>
      <c r="O5437" t="s">
        <v>18519</v>
      </c>
      <c r="P5437">
        <v>-9811</v>
      </c>
      <c r="Q5437" t="s">
        <v>40</v>
      </c>
      <c r="R5437" t="s">
        <v>18520</v>
      </c>
      <c r="S5437" t="s">
        <v>34796</v>
      </c>
      <c r="T5437">
        <v>0.35387198439864398</v>
      </c>
      <c r="U5437">
        <v>0.603102917160658</v>
      </c>
      <c r="V5437">
        <v>-24.4803397453169</v>
      </c>
      <c r="W5437" t="s">
        <v>40</v>
      </c>
      <c r="X5437" t="s">
        <v>40</v>
      </c>
      <c r="Y5437">
        <v>0</v>
      </c>
      <c r="Z5437">
        <v>0.65379035313853895</v>
      </c>
      <c r="AA5437">
        <v>0.84521697243271998</v>
      </c>
      <c r="AB5437">
        <v>-1.5212061680101601</v>
      </c>
      <c r="AC5437">
        <v>0.27780950890804001</v>
      </c>
      <c r="AD5437">
        <v>0.68253123924728298</v>
      </c>
      <c r="AE5437">
        <v>24.344586281122499</v>
      </c>
      <c r="AF5437">
        <v>0.32549523997010099</v>
      </c>
      <c r="AG5437">
        <v>0.70473078222419605</v>
      </c>
      <c r="AH5437">
        <v>-24.270585703243</v>
      </c>
      <c r="AI5437">
        <v>0.35038410267202102</v>
      </c>
      <c r="AJ5437">
        <v>0.78121606160956403</v>
      </c>
      <c r="AK5437">
        <v>-24.200196378915798</v>
      </c>
    </row>
    <row r="5438" spans="1:37" x14ac:dyDescent="0.2">
      <c r="A5438" t="s">
        <v>18426</v>
      </c>
      <c r="B5438">
        <v>18962894</v>
      </c>
      <c r="C5438">
        <v>18963067</v>
      </c>
      <c r="D5438">
        <v>174</v>
      </c>
      <c r="E5438" t="s">
        <v>18521</v>
      </c>
      <c r="F5438">
        <v>1</v>
      </c>
      <c r="G5438" t="s">
        <v>18522</v>
      </c>
      <c r="H5438" t="s">
        <v>31000</v>
      </c>
      <c r="I5438">
        <v>3</v>
      </c>
      <c r="J5438">
        <v>19148510</v>
      </c>
      <c r="K5438">
        <v>19535642</v>
      </c>
      <c r="L5438">
        <v>387133</v>
      </c>
      <c r="M5438">
        <v>1</v>
      </c>
      <c r="N5438">
        <v>131096</v>
      </c>
      <c r="O5438" t="s">
        <v>18523</v>
      </c>
      <c r="P5438">
        <v>-185443</v>
      </c>
      <c r="Q5438" t="s">
        <v>18524</v>
      </c>
      <c r="R5438" t="s">
        <v>18525</v>
      </c>
      <c r="S5438" t="s">
        <v>34797</v>
      </c>
      <c r="T5438">
        <v>0.98836448506432495</v>
      </c>
      <c r="U5438">
        <v>1</v>
      </c>
      <c r="V5438">
        <v>0.51695114708355305</v>
      </c>
      <c r="W5438">
        <v>0.844523832678997</v>
      </c>
      <c r="X5438">
        <v>0.95159051474143896</v>
      </c>
      <c r="Y5438">
        <v>5.6334742096002997E-2</v>
      </c>
      <c r="Z5438">
        <v>0.680907120201942</v>
      </c>
      <c r="AA5438">
        <v>0.84521697243271998</v>
      </c>
      <c r="AB5438">
        <v>0.61367000805362404</v>
      </c>
      <c r="AC5438">
        <v>0.96736676706586999</v>
      </c>
      <c r="AD5438">
        <v>0.97588472642366297</v>
      </c>
      <c r="AE5438">
        <v>-0.12999101946580699</v>
      </c>
      <c r="AF5438">
        <v>0.74841612998054996</v>
      </c>
      <c r="AG5438">
        <v>0.87305758301496605</v>
      </c>
      <c r="AH5438">
        <v>0.13685450231152099</v>
      </c>
      <c r="AI5438">
        <v>0.92495593207774995</v>
      </c>
      <c r="AJ5438">
        <v>0.98621344597861504</v>
      </c>
      <c r="AK5438">
        <v>0.201893764951735</v>
      </c>
    </row>
    <row r="5439" spans="1:37" x14ac:dyDescent="0.2">
      <c r="A5439" t="s">
        <v>18426</v>
      </c>
      <c r="B5439">
        <v>18963067</v>
      </c>
      <c r="C5439">
        <v>18963240</v>
      </c>
      <c r="D5439">
        <v>174</v>
      </c>
      <c r="E5439" t="s">
        <v>18526</v>
      </c>
      <c r="F5439">
        <v>3</v>
      </c>
      <c r="G5439" t="s">
        <v>18527</v>
      </c>
      <c r="H5439" t="s">
        <v>31000</v>
      </c>
      <c r="I5439">
        <v>3</v>
      </c>
      <c r="J5439">
        <v>19148510</v>
      </c>
      <c r="K5439">
        <v>19535642</v>
      </c>
      <c r="L5439">
        <v>387133</v>
      </c>
      <c r="M5439">
        <v>1</v>
      </c>
      <c r="N5439">
        <v>131096</v>
      </c>
      <c r="O5439" t="s">
        <v>18523</v>
      </c>
      <c r="P5439">
        <v>-185270</v>
      </c>
      <c r="Q5439" t="s">
        <v>18524</v>
      </c>
      <c r="R5439" t="s">
        <v>18525</v>
      </c>
      <c r="S5439" t="s">
        <v>34797</v>
      </c>
      <c r="T5439">
        <v>0.98836448506432495</v>
      </c>
      <c r="U5439">
        <v>1</v>
      </c>
      <c r="V5439">
        <v>0.42852115738112501</v>
      </c>
      <c r="W5439">
        <v>0.82265921536727704</v>
      </c>
      <c r="X5439">
        <v>0.95159051474143896</v>
      </c>
      <c r="Y5439">
        <v>-1.0703155117739701E-3</v>
      </c>
      <c r="Z5439">
        <v>0.70620571097154405</v>
      </c>
      <c r="AA5439">
        <v>0.85695204044286299</v>
      </c>
      <c r="AB5439">
        <v>0.52524001835119605</v>
      </c>
      <c r="AC5439">
        <v>0.98041656485242501</v>
      </c>
      <c r="AD5439">
        <v>0.98530059798900804</v>
      </c>
      <c r="AE5439">
        <v>-0.18739607707358399</v>
      </c>
      <c r="AF5439">
        <v>0.74841612998054996</v>
      </c>
      <c r="AG5439">
        <v>0.87305758301496605</v>
      </c>
      <c r="AH5439">
        <v>0.10052687078879401</v>
      </c>
      <c r="AI5439">
        <v>0.91136349166488495</v>
      </c>
      <c r="AJ5439">
        <v>0.98621344597861504</v>
      </c>
      <c r="AK5439">
        <v>0.1668484646825</v>
      </c>
    </row>
    <row r="5440" spans="1:37" x14ac:dyDescent="0.2">
      <c r="A5440" t="s">
        <v>18426</v>
      </c>
      <c r="B5440">
        <v>18963240</v>
      </c>
      <c r="C5440">
        <v>18963413</v>
      </c>
      <c r="D5440">
        <v>174</v>
      </c>
      <c r="E5440" t="s">
        <v>18528</v>
      </c>
      <c r="F5440">
        <v>3</v>
      </c>
      <c r="G5440" t="s">
        <v>18529</v>
      </c>
      <c r="H5440" t="s">
        <v>31000</v>
      </c>
      <c r="I5440">
        <v>3</v>
      </c>
      <c r="J5440">
        <v>19148510</v>
      </c>
      <c r="K5440">
        <v>19535642</v>
      </c>
      <c r="L5440">
        <v>387133</v>
      </c>
      <c r="M5440">
        <v>1</v>
      </c>
      <c r="N5440">
        <v>131096</v>
      </c>
      <c r="O5440" t="s">
        <v>18523</v>
      </c>
      <c r="P5440">
        <v>-185097</v>
      </c>
      <c r="Q5440" t="s">
        <v>18524</v>
      </c>
      <c r="R5440" t="s">
        <v>18525</v>
      </c>
      <c r="S5440" t="s">
        <v>34797</v>
      </c>
      <c r="T5440">
        <v>0.91868975797605001</v>
      </c>
      <c r="U5440">
        <v>1</v>
      </c>
      <c r="V5440">
        <v>0.36311132589317102</v>
      </c>
      <c r="W5440">
        <v>0.95531670127096702</v>
      </c>
      <c r="X5440">
        <v>0.96026262904344395</v>
      </c>
      <c r="Y5440">
        <v>0.44783501941498199</v>
      </c>
      <c r="Z5440">
        <v>0.75535717207119002</v>
      </c>
      <c r="AA5440">
        <v>0.89483605961263102</v>
      </c>
      <c r="AB5440">
        <v>0.52922134793853404</v>
      </c>
      <c r="AC5440">
        <v>0.84930351293441397</v>
      </c>
      <c r="AD5440">
        <v>0.94068432309766403</v>
      </c>
      <c r="AE5440">
        <v>0.153518971282877</v>
      </c>
      <c r="AF5440">
        <v>0.90936105591570404</v>
      </c>
      <c r="AG5440">
        <v>1</v>
      </c>
      <c r="AH5440">
        <v>-3.1106854474517902E-3</v>
      </c>
      <c r="AI5440">
        <v>0.89681613866431897</v>
      </c>
      <c r="AJ5440">
        <v>0.98621344597861504</v>
      </c>
      <c r="AK5440">
        <v>0.54183268367619597</v>
      </c>
    </row>
    <row r="5441" spans="1:37" x14ac:dyDescent="0.2">
      <c r="A5441" t="s">
        <v>18426</v>
      </c>
      <c r="B5441">
        <v>22052585</v>
      </c>
      <c r="C5441">
        <v>22052761</v>
      </c>
      <c r="D5441">
        <v>177</v>
      </c>
      <c r="E5441" t="s">
        <v>18530</v>
      </c>
      <c r="F5441">
        <v>2</v>
      </c>
      <c r="G5441" t="s">
        <v>3938</v>
      </c>
      <c r="H5441" t="s">
        <v>34798</v>
      </c>
      <c r="I5441">
        <v>3</v>
      </c>
      <c r="J5441">
        <v>21957136</v>
      </c>
      <c r="K5441">
        <v>21979828</v>
      </c>
      <c r="L5441">
        <v>22693</v>
      </c>
      <c r="M5441">
        <v>1</v>
      </c>
      <c r="N5441">
        <v>100874221</v>
      </c>
      <c r="O5441" t="s">
        <v>18531</v>
      </c>
      <c r="P5441">
        <v>95449</v>
      </c>
      <c r="Q5441" t="s">
        <v>18532</v>
      </c>
      <c r="R5441" t="s">
        <v>18533</v>
      </c>
      <c r="S5441" t="s">
        <v>34799</v>
      </c>
      <c r="T5441">
        <v>0.15092506973206901</v>
      </c>
      <c r="U5441">
        <v>0.603102917160658</v>
      </c>
      <c r="V5441">
        <v>1.19668536124682</v>
      </c>
      <c r="W5441">
        <v>0.75548630460017896</v>
      </c>
      <c r="X5441">
        <v>0.95159051474143896</v>
      </c>
      <c r="Y5441">
        <v>-1.8261061517332799</v>
      </c>
      <c r="Z5441">
        <v>0.597348171998626</v>
      </c>
      <c r="AA5441">
        <v>0.84521697243271998</v>
      </c>
      <c r="AB5441">
        <v>0.37992928059919101</v>
      </c>
      <c r="AC5441">
        <v>0.911619130388996</v>
      </c>
      <c r="AD5441">
        <v>0.94068432309766403</v>
      </c>
      <c r="AE5441">
        <v>-1.4507404308343701</v>
      </c>
      <c r="AF5441">
        <v>2.4936736379818102E-2</v>
      </c>
      <c r="AG5441">
        <v>0.476038960109122</v>
      </c>
      <c r="AH5441">
        <v>1.8233235687876601</v>
      </c>
      <c r="AI5441">
        <v>0.63388660902402105</v>
      </c>
      <c r="AJ5441">
        <v>0.81104508058742797</v>
      </c>
      <c r="AK5441">
        <v>-1.41304615604926</v>
      </c>
    </row>
    <row r="5442" spans="1:37" x14ac:dyDescent="0.2">
      <c r="A5442" t="s">
        <v>18426</v>
      </c>
      <c r="B5442">
        <v>22052761</v>
      </c>
      <c r="C5442">
        <v>22052937</v>
      </c>
      <c r="D5442">
        <v>177</v>
      </c>
      <c r="E5442" t="s">
        <v>18535</v>
      </c>
      <c r="F5442">
        <v>3</v>
      </c>
      <c r="G5442" t="s">
        <v>6225</v>
      </c>
      <c r="H5442" t="s">
        <v>34798</v>
      </c>
      <c r="I5442">
        <v>3</v>
      </c>
      <c r="J5442">
        <v>21957136</v>
      </c>
      <c r="K5442">
        <v>21979828</v>
      </c>
      <c r="L5442">
        <v>22693</v>
      </c>
      <c r="M5442">
        <v>1</v>
      </c>
      <c r="N5442">
        <v>100874221</v>
      </c>
      <c r="O5442" t="s">
        <v>18531</v>
      </c>
      <c r="P5442">
        <v>95625</v>
      </c>
      <c r="Q5442" t="s">
        <v>18532</v>
      </c>
      <c r="R5442" t="s">
        <v>18533</v>
      </c>
      <c r="S5442" t="s">
        <v>34799</v>
      </c>
      <c r="T5442">
        <v>0.15092506973206901</v>
      </c>
      <c r="U5442">
        <v>0.603102917160658</v>
      </c>
      <c r="V5442">
        <v>1.19668536124682</v>
      </c>
      <c r="W5442">
        <v>0.75548630460017896</v>
      </c>
      <c r="X5442">
        <v>0.95159051474143896</v>
      </c>
      <c r="Y5442">
        <v>-1.8261061517332799</v>
      </c>
      <c r="Z5442">
        <v>0.597348171998626</v>
      </c>
      <c r="AA5442">
        <v>0.84521697243271998</v>
      </c>
      <c r="AB5442">
        <v>0.37992928059919101</v>
      </c>
      <c r="AC5442">
        <v>0.911619130388996</v>
      </c>
      <c r="AD5442">
        <v>0.94068432309766403</v>
      </c>
      <c r="AE5442">
        <v>-1.4507404308343701</v>
      </c>
      <c r="AF5442">
        <v>2.4936736379818102E-2</v>
      </c>
      <c r="AG5442">
        <v>0.476038960109122</v>
      </c>
      <c r="AH5442">
        <v>1.8233235687876601</v>
      </c>
      <c r="AI5442">
        <v>0.63388660902402105</v>
      </c>
      <c r="AJ5442">
        <v>0.81104508058742797</v>
      </c>
      <c r="AK5442">
        <v>-1.41304615604926</v>
      </c>
    </row>
    <row r="5443" spans="1:37" x14ac:dyDescent="0.2">
      <c r="A5443" t="s">
        <v>18426</v>
      </c>
      <c r="B5443">
        <v>22555816</v>
      </c>
      <c r="C5443">
        <v>22555958</v>
      </c>
      <c r="D5443">
        <v>143</v>
      </c>
      <c r="E5443" t="s">
        <v>18536</v>
      </c>
      <c r="F5443">
        <v>0</v>
      </c>
      <c r="G5443" t="s">
        <v>18537</v>
      </c>
      <c r="H5443" t="s">
        <v>31000</v>
      </c>
      <c r="I5443">
        <v>3</v>
      </c>
      <c r="J5443">
        <v>22168493</v>
      </c>
      <c r="K5443">
        <v>22373321</v>
      </c>
      <c r="L5443">
        <v>204829</v>
      </c>
      <c r="M5443">
        <v>2</v>
      </c>
      <c r="N5443">
        <v>79750</v>
      </c>
      <c r="O5443" t="s">
        <v>18538</v>
      </c>
      <c r="P5443">
        <v>-182495</v>
      </c>
      <c r="Q5443" t="s">
        <v>18539</v>
      </c>
      <c r="R5443" t="s">
        <v>18534</v>
      </c>
      <c r="S5443" t="s">
        <v>34800</v>
      </c>
      <c r="T5443">
        <v>0.148394313193741</v>
      </c>
      <c r="U5443">
        <v>0.603102917160658</v>
      </c>
      <c r="V5443">
        <v>2.10012758837629</v>
      </c>
      <c r="W5443">
        <v>0.77131238386100998</v>
      </c>
      <c r="X5443">
        <v>0.95159051474143896</v>
      </c>
      <c r="Y5443">
        <v>0.98511510316131701</v>
      </c>
      <c r="Z5443">
        <v>0.34079228555837798</v>
      </c>
      <c r="AA5443">
        <v>0.78595912572444204</v>
      </c>
      <c r="AB5443">
        <v>1.1738667928194</v>
      </c>
      <c r="AC5443">
        <v>0.55497112122419601</v>
      </c>
      <c r="AD5443">
        <v>0.87989882095915395</v>
      </c>
      <c r="AE5443">
        <v>-1.48848616730333E-2</v>
      </c>
      <c r="AF5443">
        <v>6.3969420106651201E-2</v>
      </c>
      <c r="AG5443">
        <v>0.57889197891446198</v>
      </c>
      <c r="AH5443">
        <v>2.88347891422521</v>
      </c>
      <c r="AI5443">
        <v>0.28468808529052497</v>
      </c>
      <c r="AJ5443">
        <v>0.78121606160956403</v>
      </c>
      <c r="AK5443">
        <v>1.8538705123796599</v>
      </c>
    </row>
    <row r="5444" spans="1:37" x14ac:dyDescent="0.2">
      <c r="A5444" t="s">
        <v>18426</v>
      </c>
      <c r="B5444">
        <v>22801952</v>
      </c>
      <c r="C5444">
        <v>22802134</v>
      </c>
      <c r="D5444">
        <v>183</v>
      </c>
      <c r="E5444" t="s">
        <v>18540</v>
      </c>
      <c r="F5444">
        <v>4</v>
      </c>
      <c r="G5444" t="s">
        <v>18541</v>
      </c>
      <c r="H5444" t="s">
        <v>31000</v>
      </c>
      <c r="I5444">
        <v>3</v>
      </c>
      <c r="J5444">
        <v>23195070</v>
      </c>
      <c r="K5444">
        <v>23202533</v>
      </c>
      <c r="L5444">
        <v>7464</v>
      </c>
      <c r="M5444">
        <v>2</v>
      </c>
      <c r="N5444">
        <v>100505877</v>
      </c>
      <c r="O5444" t="s">
        <v>18542</v>
      </c>
      <c r="P5444">
        <v>400399</v>
      </c>
      <c r="Q5444" t="s">
        <v>18543</v>
      </c>
      <c r="R5444" t="s">
        <v>18544</v>
      </c>
      <c r="S5444" t="s">
        <v>34801</v>
      </c>
      <c r="T5444">
        <v>0.14882957582175199</v>
      </c>
      <c r="U5444">
        <v>0.603102917160658</v>
      </c>
      <c r="V5444">
        <v>1.3063199591925101</v>
      </c>
      <c r="W5444">
        <v>0.77607400606446297</v>
      </c>
      <c r="X5444">
        <v>0.95159051474143896</v>
      </c>
      <c r="Y5444">
        <v>0.27201709833180099</v>
      </c>
      <c r="Z5444">
        <v>0.132987198366815</v>
      </c>
      <c r="AA5444">
        <v>0.72610664078822296</v>
      </c>
      <c r="AB5444">
        <v>1.24943942270755</v>
      </c>
      <c r="AC5444">
        <v>0.48121431499971301</v>
      </c>
      <c r="AD5444">
        <v>0.86143303302417795</v>
      </c>
      <c r="AE5444">
        <v>-0.20157955461895999</v>
      </c>
      <c r="AF5444">
        <v>0.32777543464893399</v>
      </c>
      <c r="AG5444">
        <v>0.70900253342993502</v>
      </c>
      <c r="AH5444">
        <v>0.62239581763242202</v>
      </c>
      <c r="AI5444">
        <v>0.29171175517687298</v>
      </c>
      <c r="AJ5444">
        <v>0.78121606160956403</v>
      </c>
      <c r="AK5444">
        <v>0.61547413782279004</v>
      </c>
    </row>
    <row r="5445" spans="1:37" x14ac:dyDescent="0.2">
      <c r="A5445" t="s">
        <v>18426</v>
      </c>
      <c r="B5445">
        <v>22802134</v>
      </c>
      <c r="C5445">
        <v>22802316</v>
      </c>
      <c r="D5445">
        <v>183</v>
      </c>
      <c r="E5445" t="s">
        <v>18545</v>
      </c>
      <c r="F5445">
        <v>1</v>
      </c>
      <c r="G5445" t="s">
        <v>18546</v>
      </c>
      <c r="H5445" t="s">
        <v>31000</v>
      </c>
      <c r="I5445">
        <v>3</v>
      </c>
      <c r="J5445">
        <v>23195070</v>
      </c>
      <c r="K5445">
        <v>23202533</v>
      </c>
      <c r="L5445">
        <v>7464</v>
      </c>
      <c r="M5445">
        <v>2</v>
      </c>
      <c r="N5445">
        <v>100505877</v>
      </c>
      <c r="O5445" t="s">
        <v>18542</v>
      </c>
      <c r="P5445">
        <v>400217</v>
      </c>
      <c r="Q5445" t="s">
        <v>18543</v>
      </c>
      <c r="R5445" t="s">
        <v>18544</v>
      </c>
      <c r="S5445" t="s">
        <v>34801</v>
      </c>
      <c r="T5445">
        <v>0.14882957582175199</v>
      </c>
      <c r="U5445">
        <v>0.603102917160658</v>
      </c>
      <c r="V5445">
        <v>1.3063199591925101</v>
      </c>
      <c r="W5445">
        <v>0.77607400606446297</v>
      </c>
      <c r="X5445">
        <v>0.95159051474143896</v>
      </c>
      <c r="Y5445">
        <v>0.27201709833180099</v>
      </c>
      <c r="Z5445">
        <v>0.132987198366815</v>
      </c>
      <c r="AA5445">
        <v>0.72610664078822296</v>
      </c>
      <c r="AB5445">
        <v>1.24943942270755</v>
      </c>
      <c r="AC5445">
        <v>0.48121431499971301</v>
      </c>
      <c r="AD5445">
        <v>0.86143303302417795</v>
      </c>
      <c r="AE5445">
        <v>-0.20157955461895999</v>
      </c>
      <c r="AF5445">
        <v>0.32777543464893399</v>
      </c>
      <c r="AG5445">
        <v>0.70900253342993502</v>
      </c>
      <c r="AH5445">
        <v>0.62239581763242202</v>
      </c>
      <c r="AI5445">
        <v>0.29171175517687298</v>
      </c>
      <c r="AJ5445">
        <v>0.78121606160956403</v>
      </c>
      <c r="AK5445">
        <v>0.61547413782279004</v>
      </c>
    </row>
    <row r="5446" spans="1:37" x14ac:dyDescent="0.2">
      <c r="A5446" t="s">
        <v>18426</v>
      </c>
      <c r="B5446">
        <v>24094551</v>
      </c>
      <c r="C5446">
        <v>24094706</v>
      </c>
      <c r="D5446">
        <v>156</v>
      </c>
      <c r="E5446" t="s">
        <v>18547</v>
      </c>
      <c r="F5446">
        <v>1</v>
      </c>
      <c r="G5446" t="s">
        <v>18548</v>
      </c>
      <c r="H5446" t="s">
        <v>31000</v>
      </c>
      <c r="I5446">
        <v>3</v>
      </c>
      <c r="J5446">
        <v>24096269</v>
      </c>
      <c r="K5446">
        <v>24103223</v>
      </c>
      <c r="L5446">
        <v>6955</v>
      </c>
      <c r="M5446">
        <v>2</v>
      </c>
      <c r="N5446">
        <v>152024</v>
      </c>
      <c r="O5446" t="s">
        <v>18549</v>
      </c>
      <c r="P5446">
        <v>8517</v>
      </c>
      <c r="Q5446" t="s">
        <v>18550</v>
      </c>
      <c r="R5446" t="s">
        <v>18551</v>
      </c>
      <c r="S5446" t="s">
        <v>34802</v>
      </c>
      <c r="T5446">
        <v>0.43259187873510402</v>
      </c>
      <c r="U5446">
        <v>0.71276373373159296</v>
      </c>
      <c r="V5446">
        <v>-0.518504724028932</v>
      </c>
      <c r="W5446">
        <v>0.86214887914709604</v>
      </c>
      <c r="X5446">
        <v>0.95159051474143896</v>
      </c>
      <c r="Y5446">
        <v>0.87269010942429603</v>
      </c>
      <c r="Z5446">
        <v>0.62748562641106398</v>
      </c>
      <c r="AA5446">
        <v>0.84521697243271998</v>
      </c>
      <c r="AB5446">
        <v>-0.96658502579902605</v>
      </c>
      <c r="AC5446">
        <v>0.40970537951811198</v>
      </c>
      <c r="AD5446">
        <v>0.82872126865393902</v>
      </c>
      <c r="AE5446">
        <v>2.3581440264009701</v>
      </c>
      <c r="AF5446">
        <v>0.34609811128777601</v>
      </c>
      <c r="AG5446">
        <v>0.74030995445059</v>
      </c>
      <c r="AH5446">
        <v>4.8801975358256797E-2</v>
      </c>
      <c r="AI5446">
        <v>0.66136788977169603</v>
      </c>
      <c r="AJ5446">
        <v>0.83537416865133296</v>
      </c>
      <c r="AK5446">
        <v>-1.25100388947696</v>
      </c>
    </row>
    <row r="5447" spans="1:37" x14ac:dyDescent="0.2">
      <c r="A5447" t="s">
        <v>18426</v>
      </c>
      <c r="B5447">
        <v>24094706</v>
      </c>
      <c r="C5447">
        <v>24094861</v>
      </c>
      <c r="D5447">
        <v>156</v>
      </c>
      <c r="E5447" t="s">
        <v>18552</v>
      </c>
      <c r="F5447">
        <v>3</v>
      </c>
      <c r="G5447" t="s">
        <v>18553</v>
      </c>
      <c r="H5447" t="s">
        <v>31000</v>
      </c>
      <c r="I5447">
        <v>3</v>
      </c>
      <c r="J5447">
        <v>24096269</v>
      </c>
      <c r="K5447">
        <v>24103223</v>
      </c>
      <c r="L5447">
        <v>6955</v>
      </c>
      <c r="M5447">
        <v>2</v>
      </c>
      <c r="N5447">
        <v>152024</v>
      </c>
      <c r="O5447" t="s">
        <v>18549</v>
      </c>
      <c r="P5447">
        <v>8362</v>
      </c>
      <c r="Q5447" t="s">
        <v>18550</v>
      </c>
      <c r="R5447" t="s">
        <v>18551</v>
      </c>
      <c r="S5447" t="s">
        <v>34802</v>
      </c>
      <c r="T5447">
        <v>0.26534352025935098</v>
      </c>
      <c r="U5447">
        <v>0.603102917160658</v>
      </c>
      <c r="V5447">
        <v>-0.23257840312929501</v>
      </c>
      <c r="W5447">
        <v>0.82227413402121297</v>
      </c>
      <c r="X5447">
        <v>0.95159051474143896</v>
      </c>
      <c r="Y5447">
        <v>0.10065745284291799</v>
      </c>
      <c r="Z5447">
        <v>0.48484929850430702</v>
      </c>
      <c r="AA5447">
        <v>0.84439326990978403</v>
      </c>
      <c r="AB5447">
        <v>-0.76075748547998101</v>
      </c>
      <c r="AC5447">
        <v>0.72651462746468698</v>
      </c>
      <c r="AD5447">
        <v>0.87989882095915395</v>
      </c>
      <c r="AE5447">
        <v>1.5861113698196001</v>
      </c>
      <c r="AF5447">
        <v>0.16892112752923399</v>
      </c>
      <c r="AG5447">
        <v>0.68151250837662902</v>
      </c>
      <c r="AH5447">
        <v>0.33472829625789302</v>
      </c>
      <c r="AI5447">
        <v>0.51159778290454205</v>
      </c>
      <c r="AJ5447">
        <v>0.78121606160956403</v>
      </c>
      <c r="AK5447">
        <v>-1.37390641036427</v>
      </c>
    </row>
    <row r="5448" spans="1:37" x14ac:dyDescent="0.2">
      <c r="A5448" t="s">
        <v>18426</v>
      </c>
      <c r="B5448">
        <v>24094861</v>
      </c>
      <c r="C5448">
        <v>24095016</v>
      </c>
      <c r="D5448">
        <v>156</v>
      </c>
      <c r="E5448" t="s">
        <v>18554</v>
      </c>
      <c r="F5448">
        <v>2</v>
      </c>
      <c r="G5448" t="s">
        <v>18555</v>
      </c>
      <c r="H5448" t="s">
        <v>31000</v>
      </c>
      <c r="I5448">
        <v>3</v>
      </c>
      <c r="J5448">
        <v>24096269</v>
      </c>
      <c r="K5448">
        <v>24103223</v>
      </c>
      <c r="L5448">
        <v>6955</v>
      </c>
      <c r="M5448">
        <v>2</v>
      </c>
      <c r="N5448">
        <v>152024</v>
      </c>
      <c r="O5448" t="s">
        <v>18549</v>
      </c>
      <c r="P5448">
        <v>8207</v>
      </c>
      <c r="Q5448" t="s">
        <v>18550</v>
      </c>
      <c r="R5448" t="s">
        <v>18551</v>
      </c>
      <c r="S5448" t="s">
        <v>34802</v>
      </c>
      <c r="T5448">
        <v>0.26534352025935098</v>
      </c>
      <c r="U5448">
        <v>0.603102917160658</v>
      </c>
      <c r="V5448">
        <v>-0.38309336345587203</v>
      </c>
      <c r="W5448">
        <v>0.82227413402121297</v>
      </c>
      <c r="X5448">
        <v>0.95159051474143896</v>
      </c>
      <c r="Y5448">
        <v>0.10065745284291799</v>
      </c>
      <c r="Z5448">
        <v>0.48484929850430702</v>
      </c>
      <c r="AA5448">
        <v>0.84439326990978403</v>
      </c>
      <c r="AB5448">
        <v>-0.87053237102769598</v>
      </c>
      <c r="AC5448">
        <v>0.72651462746468698</v>
      </c>
      <c r="AD5448">
        <v>0.87989882095915395</v>
      </c>
      <c r="AE5448">
        <v>1.5181179004146901</v>
      </c>
      <c r="AF5448">
        <v>0.16892112752923399</v>
      </c>
      <c r="AG5448">
        <v>0.68151250837662902</v>
      </c>
      <c r="AH5448">
        <v>0.184213335931317</v>
      </c>
      <c r="AI5448">
        <v>0.51159778290454205</v>
      </c>
      <c r="AJ5448">
        <v>0.78121606160956403</v>
      </c>
      <c r="AK5448">
        <v>-1.30747908668206</v>
      </c>
    </row>
    <row r="5449" spans="1:37" x14ac:dyDescent="0.2">
      <c r="A5449" t="s">
        <v>18426</v>
      </c>
      <c r="B5449">
        <v>31342400</v>
      </c>
      <c r="C5449">
        <v>31342578</v>
      </c>
      <c r="D5449">
        <v>179</v>
      </c>
      <c r="E5449" t="s">
        <v>18556</v>
      </c>
      <c r="F5449">
        <v>1</v>
      </c>
      <c r="G5449" t="s">
        <v>18557</v>
      </c>
      <c r="H5449" t="s">
        <v>31000</v>
      </c>
      <c r="I5449">
        <v>3</v>
      </c>
      <c r="J5449">
        <v>31161704</v>
      </c>
      <c r="K5449">
        <v>31161787</v>
      </c>
      <c r="L5449">
        <v>84</v>
      </c>
      <c r="M5449">
        <v>2</v>
      </c>
      <c r="N5449">
        <v>100423038</v>
      </c>
      <c r="O5449" t="s">
        <v>18558</v>
      </c>
      <c r="P5449">
        <v>-180613</v>
      </c>
      <c r="Q5449" t="s">
        <v>18559</v>
      </c>
      <c r="R5449" t="s">
        <v>18560</v>
      </c>
      <c r="S5449" t="s">
        <v>34803</v>
      </c>
      <c r="T5449">
        <v>0.64687013129059601</v>
      </c>
      <c r="U5449">
        <v>0.84979752417873999</v>
      </c>
      <c r="V5449">
        <v>0.38249873840805299</v>
      </c>
      <c r="W5449">
        <v>0.64845722011491802</v>
      </c>
      <c r="X5449">
        <v>0.94119559056004798</v>
      </c>
      <c r="Y5449">
        <v>-0.141575301173888</v>
      </c>
      <c r="Z5449">
        <v>0.81501763638966296</v>
      </c>
      <c r="AA5449">
        <v>0.94789311160284295</v>
      </c>
      <c r="AB5449">
        <v>0.10346855973954799</v>
      </c>
      <c r="AC5449">
        <v>0.24289454044578301</v>
      </c>
      <c r="AD5449">
        <v>0.68253123924728298</v>
      </c>
      <c r="AE5449">
        <v>-0.40659530980838898</v>
      </c>
      <c r="AF5449">
        <v>0.331771660766355</v>
      </c>
      <c r="AG5449">
        <v>0.71621554913654195</v>
      </c>
      <c r="AH5449">
        <v>0.50170250503226899</v>
      </c>
      <c r="AI5449">
        <v>0.93132683083354895</v>
      </c>
      <c r="AJ5449">
        <v>0.98621344597861504</v>
      </c>
      <c r="AK5449">
        <v>0.144594200856872</v>
      </c>
    </row>
    <row r="5450" spans="1:37" x14ac:dyDescent="0.2">
      <c r="A5450" t="s">
        <v>18426</v>
      </c>
      <c r="B5450">
        <v>31887627</v>
      </c>
      <c r="C5450">
        <v>31887925</v>
      </c>
      <c r="D5450">
        <v>299</v>
      </c>
      <c r="E5450" t="s">
        <v>18561</v>
      </c>
      <c r="F5450">
        <v>0</v>
      </c>
      <c r="G5450" t="s">
        <v>18562</v>
      </c>
      <c r="H5450" t="s">
        <v>34804</v>
      </c>
      <c r="I5450">
        <v>3</v>
      </c>
      <c r="J5450">
        <v>31747972</v>
      </c>
      <c r="K5450">
        <v>31906996</v>
      </c>
      <c r="L5450">
        <v>159025</v>
      </c>
      <c r="M5450">
        <v>2</v>
      </c>
      <c r="N5450">
        <v>114884</v>
      </c>
      <c r="O5450" t="s">
        <v>18563</v>
      </c>
      <c r="P5450">
        <v>19071</v>
      </c>
      <c r="Q5450" t="s">
        <v>18564</v>
      </c>
      <c r="R5450" t="s">
        <v>18565</v>
      </c>
      <c r="S5450" t="s">
        <v>34805</v>
      </c>
      <c r="T5450">
        <v>0.32911398597860803</v>
      </c>
      <c r="U5450">
        <v>0.603102917160658</v>
      </c>
      <c r="V5450">
        <v>22.1883613066612</v>
      </c>
      <c r="W5450">
        <v>0.123414495547065</v>
      </c>
      <c r="X5450">
        <v>0.704072456322962</v>
      </c>
      <c r="Y5450">
        <v>22.941648901275101</v>
      </c>
      <c r="Z5450">
        <v>0.306975110376564</v>
      </c>
      <c r="AA5450">
        <v>0.72610664078822296</v>
      </c>
      <c r="AB5450">
        <v>21.9041743843629</v>
      </c>
      <c r="AC5450">
        <v>0.27780950890804001</v>
      </c>
      <c r="AD5450">
        <v>0.68253123924728298</v>
      </c>
      <c r="AE5450">
        <v>21.941649080356299</v>
      </c>
      <c r="AF5450">
        <v>0.61410715005536498</v>
      </c>
      <c r="AG5450">
        <v>0.80674443595273604</v>
      </c>
      <c r="AH5450">
        <v>1.73372654846546</v>
      </c>
      <c r="AI5450">
        <v>3.6185182304427702E-2</v>
      </c>
      <c r="AJ5450">
        <v>0.78121606160956403</v>
      </c>
      <c r="AK5450">
        <v>22.941648901275101</v>
      </c>
    </row>
    <row r="5451" spans="1:37" x14ac:dyDescent="0.2">
      <c r="A5451" t="s">
        <v>18426</v>
      </c>
      <c r="B5451">
        <v>32747971</v>
      </c>
      <c r="C5451">
        <v>32748151</v>
      </c>
      <c r="D5451">
        <v>181</v>
      </c>
      <c r="E5451" t="s">
        <v>18566</v>
      </c>
      <c r="F5451">
        <v>2</v>
      </c>
      <c r="G5451" t="s">
        <v>18567</v>
      </c>
      <c r="H5451" t="s">
        <v>34806</v>
      </c>
      <c r="I5451">
        <v>3</v>
      </c>
      <c r="J5451">
        <v>32753261</v>
      </c>
      <c r="K5451">
        <v>32769960</v>
      </c>
      <c r="L5451">
        <v>16700</v>
      </c>
      <c r="M5451">
        <v>1</v>
      </c>
      <c r="N5451">
        <v>25904</v>
      </c>
      <c r="O5451" t="s">
        <v>18568</v>
      </c>
      <c r="P5451">
        <v>-5110</v>
      </c>
      <c r="Q5451" t="s">
        <v>18569</v>
      </c>
      <c r="R5451" t="s">
        <v>18570</v>
      </c>
      <c r="S5451" t="s">
        <v>34807</v>
      </c>
      <c r="T5451">
        <v>0.32911398597860803</v>
      </c>
      <c r="U5451">
        <v>0.603102917160658</v>
      </c>
      <c r="V5451">
        <v>24.860360547601299</v>
      </c>
      <c r="W5451">
        <v>0.94541066367716797</v>
      </c>
      <c r="X5451">
        <v>0.95159051474143896</v>
      </c>
      <c r="Y5451">
        <v>-2.13009211941579</v>
      </c>
      <c r="Z5451">
        <v>0.306975110376564</v>
      </c>
      <c r="AA5451">
        <v>0.72610664078822296</v>
      </c>
      <c r="AB5451">
        <v>24.1462880870634</v>
      </c>
      <c r="AC5451">
        <v>0.71753805159658501</v>
      </c>
      <c r="AD5451">
        <v>0.87989882095915395</v>
      </c>
      <c r="AE5451">
        <v>-3.1300918809754501</v>
      </c>
      <c r="AF5451">
        <v>0.61410715005536498</v>
      </c>
      <c r="AG5451">
        <v>0.80674443595273604</v>
      </c>
      <c r="AH5451">
        <v>3.4057262913851001</v>
      </c>
      <c r="AI5451">
        <v>0.59609816080359102</v>
      </c>
      <c r="AJ5451">
        <v>0.78121606160956403</v>
      </c>
      <c r="AK5451">
        <v>-1.26133669769108</v>
      </c>
    </row>
    <row r="5452" spans="1:37" x14ac:dyDescent="0.2">
      <c r="A5452" t="s">
        <v>18426</v>
      </c>
      <c r="B5452">
        <v>32903046</v>
      </c>
      <c r="C5452">
        <v>32903231</v>
      </c>
      <c r="D5452">
        <v>186</v>
      </c>
      <c r="E5452" t="s">
        <v>18571</v>
      </c>
      <c r="F5452">
        <v>14</v>
      </c>
      <c r="G5452" t="s">
        <v>18572</v>
      </c>
      <c r="H5452" t="s">
        <v>31000</v>
      </c>
      <c r="I5452">
        <v>3</v>
      </c>
      <c r="J5452">
        <v>32951644</v>
      </c>
      <c r="K5452">
        <v>32956349</v>
      </c>
      <c r="L5452">
        <v>4706</v>
      </c>
      <c r="M5452">
        <v>1</v>
      </c>
      <c r="N5452">
        <v>1233</v>
      </c>
      <c r="O5452" t="s">
        <v>18573</v>
      </c>
      <c r="P5452">
        <v>-48413</v>
      </c>
      <c r="Q5452" t="s">
        <v>18574</v>
      </c>
      <c r="R5452" t="s">
        <v>18575</v>
      </c>
      <c r="S5452" t="s">
        <v>34808</v>
      </c>
      <c r="T5452">
        <v>0.583211159830616</v>
      </c>
      <c r="U5452">
        <v>0.81360520874211995</v>
      </c>
      <c r="V5452">
        <v>-1.7170501695620599</v>
      </c>
      <c r="W5452">
        <v>0.428214032775322</v>
      </c>
      <c r="X5452">
        <v>0.73460997439807996</v>
      </c>
      <c r="Y5452">
        <v>3.43867893218559</v>
      </c>
      <c r="Z5452">
        <v>0.693404429441695</v>
      </c>
      <c r="AA5452">
        <v>0.84521697243271998</v>
      </c>
      <c r="AB5452">
        <v>-0.38414600836989898</v>
      </c>
      <c r="AC5452">
        <v>0.56718065613419599</v>
      </c>
      <c r="AD5452">
        <v>0.87989882095915395</v>
      </c>
      <c r="AE5452">
        <v>3.2715240428772501</v>
      </c>
      <c r="AF5452">
        <v>0.52568734144070195</v>
      </c>
      <c r="AG5452">
        <v>0.80674443595273604</v>
      </c>
      <c r="AH5452">
        <v>-1.88053809791414</v>
      </c>
      <c r="AI5452">
        <v>0.393720794027765</v>
      </c>
      <c r="AJ5452">
        <v>0.78121606160956403</v>
      </c>
      <c r="AK5452">
        <v>1.3079214337467999</v>
      </c>
    </row>
    <row r="5453" spans="1:37" x14ac:dyDescent="0.2">
      <c r="A5453" t="s">
        <v>18426</v>
      </c>
      <c r="B5453">
        <v>33507557</v>
      </c>
      <c r="C5453">
        <v>33507708</v>
      </c>
      <c r="D5453">
        <v>152</v>
      </c>
      <c r="E5453" t="s">
        <v>18576</v>
      </c>
      <c r="F5453">
        <v>1</v>
      </c>
      <c r="G5453" t="s">
        <v>18577</v>
      </c>
      <c r="H5453" t="s">
        <v>31032</v>
      </c>
      <c r="I5453">
        <v>3</v>
      </c>
      <c r="J5453">
        <v>33496245</v>
      </c>
      <c r="K5453">
        <v>33505451</v>
      </c>
      <c r="L5453">
        <v>9207</v>
      </c>
      <c r="M5453">
        <v>2</v>
      </c>
      <c r="N5453">
        <v>23122</v>
      </c>
      <c r="O5453" t="s">
        <v>18578</v>
      </c>
      <c r="P5453">
        <v>-2106</v>
      </c>
      <c r="Q5453" t="s">
        <v>18579</v>
      </c>
      <c r="R5453" t="s">
        <v>18580</v>
      </c>
      <c r="S5453" t="s">
        <v>34809</v>
      </c>
      <c r="T5453" t="s">
        <v>40</v>
      </c>
      <c r="U5453" t="s">
        <v>40</v>
      </c>
      <c r="V5453">
        <v>0</v>
      </c>
      <c r="W5453">
        <v>0.123414495547065</v>
      </c>
      <c r="X5453">
        <v>0.704072456322962</v>
      </c>
      <c r="Y5453">
        <v>24.5689055322357</v>
      </c>
      <c r="Z5453">
        <v>0.306975110376564</v>
      </c>
      <c r="AA5453">
        <v>0.72610664078822296</v>
      </c>
      <c r="AB5453">
        <v>23.5314308878372</v>
      </c>
      <c r="AC5453">
        <v>0.27780950890804001</v>
      </c>
      <c r="AD5453">
        <v>0.68253123924728298</v>
      </c>
      <c r="AE5453">
        <v>23.568905590204899</v>
      </c>
      <c r="AF5453">
        <v>0.32549523997010099</v>
      </c>
      <c r="AG5453">
        <v>0.70473078222419605</v>
      </c>
      <c r="AH5453">
        <v>-23.4949050148631</v>
      </c>
      <c r="AI5453">
        <v>3.6185182304427702E-2</v>
      </c>
      <c r="AJ5453">
        <v>0.78121606160956403</v>
      </c>
      <c r="AK5453">
        <v>24.5689055322357</v>
      </c>
    </row>
    <row r="5454" spans="1:37" x14ac:dyDescent="0.2">
      <c r="A5454" t="s">
        <v>18426</v>
      </c>
      <c r="B5454">
        <v>36364022</v>
      </c>
      <c r="C5454">
        <v>36364311</v>
      </c>
      <c r="D5454">
        <v>290</v>
      </c>
      <c r="E5454" t="s">
        <v>18581</v>
      </c>
      <c r="F5454">
        <v>1</v>
      </c>
      <c r="G5454" t="s">
        <v>18582</v>
      </c>
      <c r="H5454" t="s">
        <v>31000</v>
      </c>
      <c r="I5454">
        <v>3</v>
      </c>
      <c r="J5454">
        <v>36380503</v>
      </c>
      <c r="K5454">
        <v>36546488</v>
      </c>
      <c r="L5454">
        <v>165986</v>
      </c>
      <c r="M5454">
        <v>1</v>
      </c>
      <c r="N5454">
        <v>6769</v>
      </c>
      <c r="O5454" t="s">
        <v>18583</v>
      </c>
      <c r="P5454">
        <v>-16192</v>
      </c>
      <c r="Q5454" t="s">
        <v>18584</v>
      </c>
      <c r="R5454" t="s">
        <v>18585</v>
      </c>
      <c r="S5454" t="s">
        <v>34810</v>
      </c>
      <c r="T5454">
        <v>0.339859523617834</v>
      </c>
      <c r="U5454">
        <v>0.603102917160658</v>
      </c>
      <c r="V5454">
        <v>1.50251607715743</v>
      </c>
      <c r="W5454">
        <v>0.24279500649351901</v>
      </c>
      <c r="X5454">
        <v>0.704072456322962</v>
      </c>
      <c r="Y5454">
        <v>-1.33454373586783</v>
      </c>
      <c r="Z5454">
        <v>0.67668369291718</v>
      </c>
      <c r="AA5454">
        <v>0.84521697243271998</v>
      </c>
      <c r="AB5454">
        <v>1.0428456812920399</v>
      </c>
      <c r="AC5454">
        <v>0.270291719349603</v>
      </c>
      <c r="AD5454">
        <v>0.68253123924728298</v>
      </c>
      <c r="AE5454">
        <v>-1.08710475443963</v>
      </c>
      <c r="AF5454">
        <v>0.172506682745874</v>
      </c>
      <c r="AG5454">
        <v>0.68151250837662902</v>
      </c>
      <c r="AH5454">
        <v>1.3427600530813799</v>
      </c>
      <c r="AI5454">
        <v>0.317829301221008</v>
      </c>
      <c r="AJ5454">
        <v>0.78121606160956403</v>
      </c>
      <c r="AK5454">
        <v>-1.00196923079953</v>
      </c>
    </row>
    <row r="5455" spans="1:37" x14ac:dyDescent="0.2">
      <c r="A5455" t="s">
        <v>18426</v>
      </c>
      <c r="B5455">
        <v>36364321</v>
      </c>
      <c r="C5455">
        <v>36364473</v>
      </c>
      <c r="D5455">
        <v>153</v>
      </c>
      <c r="E5455" t="s">
        <v>18586</v>
      </c>
      <c r="F5455">
        <v>1</v>
      </c>
      <c r="G5455" t="s">
        <v>18587</v>
      </c>
      <c r="H5455" t="s">
        <v>31000</v>
      </c>
      <c r="I5455">
        <v>3</v>
      </c>
      <c r="J5455">
        <v>36380503</v>
      </c>
      <c r="K5455">
        <v>36546488</v>
      </c>
      <c r="L5455">
        <v>165986</v>
      </c>
      <c r="M5455">
        <v>1</v>
      </c>
      <c r="N5455">
        <v>6769</v>
      </c>
      <c r="O5455" t="s">
        <v>18583</v>
      </c>
      <c r="P5455">
        <v>-16030</v>
      </c>
      <c r="Q5455" t="s">
        <v>18584</v>
      </c>
      <c r="R5455" t="s">
        <v>18585</v>
      </c>
      <c r="S5455" t="s">
        <v>34810</v>
      </c>
      <c r="T5455">
        <v>0.339859523617834</v>
      </c>
      <c r="U5455">
        <v>0.603102917160658</v>
      </c>
      <c r="V5455">
        <v>1.50251607715743</v>
      </c>
      <c r="W5455">
        <v>0.24279500649351901</v>
      </c>
      <c r="X5455">
        <v>0.704072456322962</v>
      </c>
      <c r="Y5455">
        <v>-1.33454373586783</v>
      </c>
      <c r="Z5455">
        <v>0.67668369291718</v>
      </c>
      <c r="AA5455">
        <v>0.84521697243271998</v>
      </c>
      <c r="AB5455">
        <v>1.0428456812920399</v>
      </c>
      <c r="AC5455">
        <v>0.270291719349603</v>
      </c>
      <c r="AD5455">
        <v>0.68253123924728298</v>
      </c>
      <c r="AE5455">
        <v>-1.08710475443963</v>
      </c>
      <c r="AF5455">
        <v>0.172506682745874</v>
      </c>
      <c r="AG5455">
        <v>0.68151250837662902</v>
      </c>
      <c r="AH5455">
        <v>1.3427600530813799</v>
      </c>
      <c r="AI5455">
        <v>0.317829301221008</v>
      </c>
      <c r="AJ5455">
        <v>0.78121606160956403</v>
      </c>
      <c r="AK5455">
        <v>-1.00196923079953</v>
      </c>
    </row>
    <row r="5456" spans="1:37" x14ac:dyDescent="0.2">
      <c r="A5456" t="s">
        <v>18426</v>
      </c>
      <c r="B5456">
        <v>36942073</v>
      </c>
      <c r="C5456">
        <v>36942224</v>
      </c>
      <c r="D5456">
        <v>152</v>
      </c>
      <c r="E5456" t="s">
        <v>18588</v>
      </c>
      <c r="F5456">
        <v>0</v>
      </c>
      <c r="G5456" t="s">
        <v>18589</v>
      </c>
      <c r="H5456" t="s">
        <v>31032</v>
      </c>
      <c r="I5456">
        <v>3</v>
      </c>
      <c r="J5456">
        <v>36826826</v>
      </c>
      <c r="K5456">
        <v>36944861</v>
      </c>
      <c r="L5456">
        <v>118036</v>
      </c>
      <c r="M5456">
        <v>2</v>
      </c>
      <c r="N5456">
        <v>9881</v>
      </c>
      <c r="O5456" t="s">
        <v>18590</v>
      </c>
      <c r="P5456">
        <v>2637</v>
      </c>
      <c r="Q5456" t="s">
        <v>18591</v>
      </c>
      <c r="R5456" t="s">
        <v>18592</v>
      </c>
      <c r="S5456" t="s">
        <v>34811</v>
      </c>
      <c r="T5456">
        <v>0.17308923567461099</v>
      </c>
      <c r="U5456">
        <v>0.603102917160658</v>
      </c>
      <c r="V5456">
        <v>-23.740791026588798</v>
      </c>
      <c r="W5456">
        <v>0.20525741147413201</v>
      </c>
      <c r="X5456">
        <v>0.704072456322962</v>
      </c>
      <c r="Y5456">
        <v>-23.609546503112099</v>
      </c>
      <c r="Z5456">
        <v>5.50355599158565E-2</v>
      </c>
      <c r="AA5456">
        <v>0.72610664078822296</v>
      </c>
      <c r="AB5456">
        <v>-23.740791026588798</v>
      </c>
      <c r="AC5456">
        <v>7.0489011448141195E-2</v>
      </c>
      <c r="AD5456">
        <v>0.57684129297949804</v>
      </c>
      <c r="AE5456">
        <v>-23.609546503112099</v>
      </c>
      <c r="AF5456">
        <v>0.32549523997010099</v>
      </c>
      <c r="AG5456">
        <v>0.70473078222419605</v>
      </c>
      <c r="AH5456">
        <v>-22.811180447595</v>
      </c>
      <c r="AI5456">
        <v>0.35038410267202102</v>
      </c>
      <c r="AJ5456">
        <v>0.78121606160956403</v>
      </c>
      <c r="AK5456">
        <v>-22.740791129505102</v>
      </c>
    </row>
    <row r="5457" spans="1:37" x14ac:dyDescent="0.2">
      <c r="A5457" t="s">
        <v>18426</v>
      </c>
      <c r="B5457">
        <v>37286205</v>
      </c>
      <c r="C5457">
        <v>37286347</v>
      </c>
      <c r="D5457">
        <v>143</v>
      </c>
      <c r="E5457" t="s">
        <v>18593</v>
      </c>
      <c r="F5457">
        <v>12</v>
      </c>
      <c r="G5457" t="s">
        <v>18594</v>
      </c>
      <c r="H5457" t="s">
        <v>34812</v>
      </c>
      <c r="I5457">
        <v>3</v>
      </c>
      <c r="J5457">
        <v>37321589</v>
      </c>
      <c r="K5457">
        <v>37323621</v>
      </c>
      <c r="L5457">
        <v>2033</v>
      </c>
      <c r="M5457">
        <v>1</v>
      </c>
      <c r="N5457">
        <v>2803</v>
      </c>
      <c r="O5457" t="s">
        <v>18595</v>
      </c>
      <c r="P5457">
        <v>-35242</v>
      </c>
      <c r="Q5457" t="s">
        <v>18596</v>
      </c>
      <c r="R5457" t="s">
        <v>18597</v>
      </c>
      <c r="S5457" t="s">
        <v>34813</v>
      </c>
      <c r="T5457">
        <v>0.32911398597860803</v>
      </c>
      <c r="U5457">
        <v>0.603102917160658</v>
      </c>
      <c r="V5457">
        <v>22.576771568725501</v>
      </c>
      <c r="W5457">
        <v>0.29261482077562401</v>
      </c>
      <c r="X5457">
        <v>0.704072456322962</v>
      </c>
      <c r="Y5457">
        <v>22.650772138638501</v>
      </c>
      <c r="Z5457">
        <v>0.306975110376564</v>
      </c>
      <c r="AA5457">
        <v>0.72610664078822296</v>
      </c>
      <c r="AB5457">
        <v>22.517869823369001</v>
      </c>
      <c r="AC5457">
        <v>0.27780950890804001</v>
      </c>
      <c r="AD5457">
        <v>0.68253123924728298</v>
      </c>
      <c r="AE5457">
        <v>22.555344522628001</v>
      </c>
      <c r="AF5457">
        <v>0.61410715005536498</v>
      </c>
      <c r="AG5457">
        <v>0.80674443595273604</v>
      </c>
      <c r="AH5457">
        <v>1.19761697742869</v>
      </c>
      <c r="AI5457">
        <v>0.56157887380500204</v>
      </c>
      <c r="AJ5457">
        <v>0.78121606160956403</v>
      </c>
      <c r="AK5457">
        <v>1.342006848786</v>
      </c>
    </row>
    <row r="5458" spans="1:37" x14ac:dyDescent="0.2">
      <c r="A5458" t="s">
        <v>18426</v>
      </c>
      <c r="B5458">
        <v>37286366</v>
      </c>
      <c r="C5458">
        <v>37286490</v>
      </c>
      <c r="D5458">
        <v>125</v>
      </c>
      <c r="E5458" t="s">
        <v>18598</v>
      </c>
      <c r="F5458">
        <v>7</v>
      </c>
      <c r="G5458" t="s">
        <v>18599</v>
      </c>
      <c r="H5458" t="s">
        <v>34812</v>
      </c>
      <c r="I5458">
        <v>3</v>
      </c>
      <c r="J5458">
        <v>37321589</v>
      </c>
      <c r="K5458">
        <v>37323621</v>
      </c>
      <c r="L5458">
        <v>2033</v>
      </c>
      <c r="M5458">
        <v>1</v>
      </c>
      <c r="N5458">
        <v>2803</v>
      </c>
      <c r="O5458" t="s">
        <v>18595</v>
      </c>
      <c r="P5458">
        <v>-35099</v>
      </c>
      <c r="Q5458" t="s">
        <v>18596</v>
      </c>
      <c r="R5458" t="s">
        <v>18597</v>
      </c>
      <c r="S5458" t="s">
        <v>34813</v>
      </c>
      <c r="T5458">
        <v>0.32911398597860803</v>
      </c>
      <c r="U5458">
        <v>0.603102917160658</v>
      </c>
      <c r="V5458">
        <v>23.384126391947799</v>
      </c>
      <c r="W5458">
        <v>0.29261482077562401</v>
      </c>
      <c r="X5458">
        <v>0.704072456322962</v>
      </c>
      <c r="Y5458">
        <v>23.458126966802499</v>
      </c>
      <c r="Z5458">
        <v>0.306975110376564</v>
      </c>
      <c r="AA5458">
        <v>0.72610664078822296</v>
      </c>
      <c r="AB5458">
        <v>23.0039593124805</v>
      </c>
      <c r="AC5458">
        <v>0.27780950890804001</v>
      </c>
      <c r="AD5458">
        <v>0.68253123924728298</v>
      </c>
      <c r="AE5458">
        <v>23.041434013501501</v>
      </c>
      <c r="AF5458">
        <v>0.61410715005536498</v>
      </c>
      <c r="AG5458">
        <v>0.80674443595273604</v>
      </c>
      <c r="AH5458">
        <v>2.0049718006509498</v>
      </c>
      <c r="AI5458">
        <v>0.56157887380500204</v>
      </c>
      <c r="AJ5458">
        <v>0.78121606160956403</v>
      </c>
      <c r="AK5458">
        <v>2.1493616769500199</v>
      </c>
    </row>
    <row r="5459" spans="1:37" x14ac:dyDescent="0.2">
      <c r="A5459" t="s">
        <v>18426</v>
      </c>
      <c r="B5459">
        <v>37286605</v>
      </c>
      <c r="C5459">
        <v>37286895</v>
      </c>
      <c r="D5459">
        <v>291</v>
      </c>
      <c r="E5459" t="s">
        <v>18600</v>
      </c>
      <c r="F5459">
        <v>1</v>
      </c>
      <c r="G5459" t="s">
        <v>18601</v>
      </c>
      <c r="H5459" t="s">
        <v>34812</v>
      </c>
      <c r="I5459">
        <v>3</v>
      </c>
      <c r="J5459">
        <v>37321589</v>
      </c>
      <c r="K5459">
        <v>37323621</v>
      </c>
      <c r="L5459">
        <v>2033</v>
      </c>
      <c r="M5459">
        <v>1</v>
      </c>
      <c r="N5459">
        <v>2803</v>
      </c>
      <c r="O5459" t="s">
        <v>18595</v>
      </c>
      <c r="P5459">
        <v>-34694</v>
      </c>
      <c r="Q5459" t="s">
        <v>18596</v>
      </c>
      <c r="R5459" t="s">
        <v>18597</v>
      </c>
      <c r="S5459" t="s">
        <v>34813</v>
      </c>
      <c r="T5459">
        <v>0.32911398597860803</v>
      </c>
      <c r="U5459">
        <v>0.603102917160658</v>
      </c>
      <c r="V5459">
        <v>23.384126391947799</v>
      </c>
      <c r="W5459">
        <v>0.29261482077562401</v>
      </c>
      <c r="X5459">
        <v>0.704072456322962</v>
      </c>
      <c r="Y5459">
        <v>23.458126966802499</v>
      </c>
      <c r="Z5459">
        <v>0.306975110376564</v>
      </c>
      <c r="AA5459">
        <v>0.72610664078822296</v>
      </c>
      <c r="AB5459">
        <v>23.0039593124805</v>
      </c>
      <c r="AC5459">
        <v>0.27780950890804001</v>
      </c>
      <c r="AD5459">
        <v>0.68253123924728298</v>
      </c>
      <c r="AE5459">
        <v>23.041434013501501</v>
      </c>
      <c r="AF5459">
        <v>0.61410715005536498</v>
      </c>
      <c r="AG5459">
        <v>0.80674443595273604</v>
      </c>
      <c r="AH5459">
        <v>2.0049718006509498</v>
      </c>
      <c r="AI5459">
        <v>0.56157887380500204</v>
      </c>
      <c r="AJ5459">
        <v>0.78121606160956403</v>
      </c>
      <c r="AK5459">
        <v>2.1493616769500199</v>
      </c>
    </row>
    <row r="5460" spans="1:37" x14ac:dyDescent="0.2">
      <c r="A5460" t="s">
        <v>18426</v>
      </c>
      <c r="B5460">
        <v>39520332</v>
      </c>
      <c r="C5460">
        <v>39520556</v>
      </c>
      <c r="D5460">
        <v>225</v>
      </c>
      <c r="E5460" t="s">
        <v>18602</v>
      </c>
      <c r="F5460">
        <v>0</v>
      </c>
      <c r="G5460" t="s">
        <v>18603</v>
      </c>
      <c r="H5460" t="s">
        <v>34814</v>
      </c>
      <c r="I5460">
        <v>3</v>
      </c>
      <c r="J5460">
        <v>39502215</v>
      </c>
      <c r="K5460">
        <v>39524556</v>
      </c>
      <c r="L5460">
        <v>22342</v>
      </c>
      <c r="M5460">
        <v>1</v>
      </c>
      <c r="N5460">
        <v>4336</v>
      </c>
      <c r="O5460" t="s">
        <v>18604</v>
      </c>
      <c r="P5460">
        <v>18117</v>
      </c>
      <c r="Q5460" t="s">
        <v>18605</v>
      </c>
      <c r="R5460" t="s">
        <v>18606</v>
      </c>
      <c r="S5460" t="s">
        <v>34815</v>
      </c>
      <c r="T5460">
        <v>0.35387198439864398</v>
      </c>
      <c r="U5460">
        <v>0.603102917160658</v>
      </c>
      <c r="V5460">
        <v>-24.833040337397399</v>
      </c>
      <c r="W5460">
        <v>0.29261482077562401</v>
      </c>
      <c r="X5460">
        <v>0.704072456322962</v>
      </c>
      <c r="Y5460">
        <v>24.977430242135402</v>
      </c>
      <c r="Z5460">
        <v>0.184235113180511</v>
      </c>
      <c r="AA5460">
        <v>0.72610664078822296</v>
      </c>
      <c r="AB5460">
        <v>-24.833040337397399</v>
      </c>
      <c r="AC5460">
        <v>0.45677901822897599</v>
      </c>
      <c r="AD5460">
        <v>0.82872126865393902</v>
      </c>
      <c r="AE5460">
        <v>23.9774302858089</v>
      </c>
      <c r="AF5460">
        <v>0.501741946288212</v>
      </c>
      <c r="AG5460">
        <v>0.80674443595273604</v>
      </c>
      <c r="AH5460">
        <v>-23.903429708962399</v>
      </c>
      <c r="AI5460">
        <v>0.14667288820271701</v>
      </c>
      <c r="AJ5460">
        <v>0.78121606160956403</v>
      </c>
      <c r="AK5460">
        <v>24.977430242135402</v>
      </c>
    </row>
    <row r="5461" spans="1:37" x14ac:dyDescent="0.2">
      <c r="A5461" t="s">
        <v>18426</v>
      </c>
      <c r="B5461">
        <v>39713479</v>
      </c>
      <c r="C5461">
        <v>39713739</v>
      </c>
      <c r="D5461">
        <v>261</v>
      </c>
      <c r="E5461" t="s">
        <v>18607</v>
      </c>
      <c r="F5461">
        <v>16</v>
      </c>
      <c r="G5461" t="s">
        <v>18608</v>
      </c>
      <c r="H5461" t="s">
        <v>31000</v>
      </c>
      <c r="I5461">
        <v>3</v>
      </c>
      <c r="J5461">
        <v>39808914</v>
      </c>
      <c r="K5461">
        <v>40258166</v>
      </c>
      <c r="L5461">
        <v>449253</v>
      </c>
      <c r="M5461">
        <v>1</v>
      </c>
      <c r="N5461">
        <v>25924</v>
      </c>
      <c r="O5461" t="s">
        <v>18609</v>
      </c>
      <c r="P5461">
        <v>-95175</v>
      </c>
      <c r="Q5461" t="s">
        <v>18610</v>
      </c>
      <c r="R5461" t="s">
        <v>18611</v>
      </c>
      <c r="S5461" t="s">
        <v>34816</v>
      </c>
      <c r="T5461">
        <v>0.97213403838398904</v>
      </c>
      <c r="U5461">
        <v>1</v>
      </c>
      <c r="V5461">
        <v>1.86730925183931</v>
      </c>
      <c r="W5461">
        <v>0.123414495547065</v>
      </c>
      <c r="X5461">
        <v>0.704072456322962</v>
      </c>
      <c r="Y5461">
        <v>24.468411480222699</v>
      </c>
      <c r="Z5461">
        <v>0.69013698642955401</v>
      </c>
      <c r="AA5461">
        <v>0.84521697243271998</v>
      </c>
      <c r="AB5461">
        <v>0.90383523822009404</v>
      </c>
      <c r="AC5461">
        <v>0.17695932866387601</v>
      </c>
      <c r="AD5461">
        <v>0.68253123924728298</v>
      </c>
      <c r="AE5461">
        <v>23.6851198644191</v>
      </c>
      <c r="AF5461">
        <v>0.61410715005536498</v>
      </c>
      <c r="AG5461">
        <v>0.80674443595273604</v>
      </c>
      <c r="AH5461">
        <v>2.79691954048673</v>
      </c>
      <c r="AI5461">
        <v>0.170234813229591</v>
      </c>
      <c r="AJ5461">
        <v>0.78121606160956403</v>
      </c>
      <c r="AK5461">
        <v>3.7696186742312801</v>
      </c>
    </row>
    <row r="5462" spans="1:37" x14ac:dyDescent="0.2">
      <c r="A5462" t="s">
        <v>18426</v>
      </c>
      <c r="B5462">
        <v>41955089</v>
      </c>
      <c r="C5462">
        <v>41955231</v>
      </c>
      <c r="D5462">
        <v>143</v>
      </c>
      <c r="E5462" t="s">
        <v>18612</v>
      </c>
      <c r="F5462">
        <v>7</v>
      </c>
      <c r="G5462" t="s">
        <v>18613</v>
      </c>
      <c r="H5462" t="s">
        <v>30987</v>
      </c>
      <c r="I5462">
        <v>3</v>
      </c>
      <c r="J5462">
        <v>41931751</v>
      </c>
      <c r="K5462">
        <v>41954798</v>
      </c>
      <c r="L5462">
        <v>23048</v>
      </c>
      <c r="M5462">
        <v>2</v>
      </c>
      <c r="N5462">
        <v>54986</v>
      </c>
      <c r="O5462" t="s">
        <v>18614</v>
      </c>
      <c r="P5462">
        <v>-291</v>
      </c>
      <c r="Q5462" t="s">
        <v>18615</v>
      </c>
      <c r="R5462" t="s">
        <v>18616</v>
      </c>
      <c r="S5462" t="s">
        <v>34817</v>
      </c>
      <c r="T5462">
        <v>0.97589671365595998</v>
      </c>
      <c r="U5462">
        <v>1</v>
      </c>
      <c r="V5462">
        <v>0.38600191895588298</v>
      </c>
      <c r="W5462">
        <v>0.54349070671616895</v>
      </c>
      <c r="X5462">
        <v>0.839051944975299</v>
      </c>
      <c r="Y5462">
        <v>-9.0443131572900001E-2</v>
      </c>
      <c r="Z5462">
        <v>0.67765785690977798</v>
      </c>
      <c r="AA5462">
        <v>0.84521697243271998</v>
      </c>
      <c r="AB5462">
        <v>8.8600436241345795E-2</v>
      </c>
      <c r="AC5462">
        <v>0.95099169406256601</v>
      </c>
      <c r="AD5462">
        <v>0.96135108070812703</v>
      </c>
      <c r="AE5462">
        <v>-0.55373583027655404</v>
      </c>
      <c r="AF5462">
        <v>0.77918683735926197</v>
      </c>
      <c r="AG5462">
        <v>0.89109926080456503</v>
      </c>
      <c r="AH5462">
        <v>0.52464807273388503</v>
      </c>
      <c r="AI5462">
        <v>0.250720501608998</v>
      </c>
      <c r="AJ5462">
        <v>0.78121606160956403</v>
      </c>
      <c r="AK5462">
        <v>0.34571574253816201</v>
      </c>
    </row>
    <row r="5463" spans="1:37" x14ac:dyDescent="0.2">
      <c r="A5463" t="s">
        <v>18426</v>
      </c>
      <c r="B5463">
        <v>43065217</v>
      </c>
      <c r="C5463">
        <v>43065381</v>
      </c>
      <c r="D5463">
        <v>165</v>
      </c>
      <c r="E5463" t="s">
        <v>18617</v>
      </c>
      <c r="F5463">
        <v>1</v>
      </c>
      <c r="G5463" t="s">
        <v>18618</v>
      </c>
      <c r="H5463" t="s">
        <v>34818</v>
      </c>
      <c r="I5463">
        <v>3</v>
      </c>
      <c r="J5463">
        <v>43053531</v>
      </c>
      <c r="K5463">
        <v>43063462</v>
      </c>
      <c r="L5463">
        <v>9932</v>
      </c>
      <c r="M5463">
        <v>1</v>
      </c>
      <c r="N5463">
        <v>729085</v>
      </c>
      <c r="O5463" t="s">
        <v>18619</v>
      </c>
      <c r="P5463">
        <v>11686</v>
      </c>
      <c r="Q5463" t="s">
        <v>18620</v>
      </c>
      <c r="R5463" t="s">
        <v>18621</v>
      </c>
      <c r="S5463" t="s">
        <v>34819</v>
      </c>
      <c r="T5463">
        <v>0.94926522301609495</v>
      </c>
      <c r="U5463">
        <v>1</v>
      </c>
      <c r="V5463">
        <v>0.25211501001737802</v>
      </c>
      <c r="W5463">
        <v>0.78495938470128301</v>
      </c>
      <c r="X5463">
        <v>0.95159051474143896</v>
      </c>
      <c r="Y5463">
        <v>1.9191671722119601</v>
      </c>
      <c r="Z5463">
        <v>0.91643690722387905</v>
      </c>
      <c r="AA5463">
        <v>0.99919698600769702</v>
      </c>
      <c r="AB5463">
        <v>0.188524317809554</v>
      </c>
      <c r="AC5463">
        <v>0.439120552379898</v>
      </c>
      <c r="AD5463">
        <v>0.82872126865393902</v>
      </c>
      <c r="AE5463">
        <v>1.67160058934015</v>
      </c>
      <c r="AF5463">
        <v>0.81121126310791303</v>
      </c>
      <c r="AG5463">
        <v>0.91643445680521995</v>
      </c>
      <c r="AH5463">
        <v>0.194655539104438</v>
      </c>
      <c r="AI5463">
        <v>0.80088923933161804</v>
      </c>
      <c r="AJ5463">
        <v>0.94282026398546503</v>
      </c>
      <c r="AK5463">
        <v>1.1376198356202101</v>
      </c>
    </row>
    <row r="5464" spans="1:37" x14ac:dyDescent="0.2">
      <c r="A5464" t="s">
        <v>18426</v>
      </c>
      <c r="B5464">
        <v>43065381</v>
      </c>
      <c r="C5464">
        <v>43065545</v>
      </c>
      <c r="D5464">
        <v>165</v>
      </c>
      <c r="E5464" t="s">
        <v>18622</v>
      </c>
      <c r="F5464">
        <v>2</v>
      </c>
      <c r="G5464" t="s">
        <v>18623</v>
      </c>
      <c r="H5464" t="s">
        <v>34818</v>
      </c>
      <c r="I5464">
        <v>3</v>
      </c>
      <c r="J5464">
        <v>43053531</v>
      </c>
      <c r="K5464">
        <v>43063462</v>
      </c>
      <c r="L5464">
        <v>9932</v>
      </c>
      <c r="M5464">
        <v>1</v>
      </c>
      <c r="N5464">
        <v>729085</v>
      </c>
      <c r="O5464" t="s">
        <v>18619</v>
      </c>
      <c r="P5464">
        <v>11850</v>
      </c>
      <c r="Q5464" t="s">
        <v>18620</v>
      </c>
      <c r="R5464" t="s">
        <v>18621</v>
      </c>
      <c r="S5464" t="s">
        <v>34819</v>
      </c>
      <c r="T5464">
        <v>0.94926522301609495</v>
      </c>
      <c r="U5464">
        <v>1</v>
      </c>
      <c r="V5464">
        <v>0.124145375687925</v>
      </c>
      <c r="W5464">
        <v>0.78495938470128301</v>
      </c>
      <c r="X5464">
        <v>0.95159051474143896</v>
      </c>
      <c r="Y5464">
        <v>1.9191671722119601</v>
      </c>
      <c r="Z5464">
        <v>0.89565368059783601</v>
      </c>
      <c r="AA5464">
        <v>0.99919698600769702</v>
      </c>
      <c r="AB5464">
        <v>6.0554683480101602E-2</v>
      </c>
      <c r="AC5464">
        <v>0.439120552379898</v>
      </c>
      <c r="AD5464">
        <v>0.82872126865393902</v>
      </c>
      <c r="AE5464">
        <v>1.72181442637136</v>
      </c>
      <c r="AF5464">
        <v>0.81121126310791303</v>
      </c>
      <c r="AG5464">
        <v>0.91643445680521995</v>
      </c>
      <c r="AH5464">
        <v>0.12867675893533301</v>
      </c>
      <c r="AI5464">
        <v>0.78044173838539699</v>
      </c>
      <c r="AJ5464">
        <v>0.92808185275216604</v>
      </c>
      <c r="AK5464">
        <v>1.0543893111354301</v>
      </c>
    </row>
    <row r="5465" spans="1:37" x14ac:dyDescent="0.2">
      <c r="A5465" t="s">
        <v>18426</v>
      </c>
      <c r="B5465">
        <v>43065545</v>
      </c>
      <c r="C5465">
        <v>43065709</v>
      </c>
      <c r="D5465">
        <v>165</v>
      </c>
      <c r="E5465" t="s">
        <v>18624</v>
      </c>
      <c r="F5465">
        <v>1</v>
      </c>
      <c r="G5465" t="s">
        <v>18625</v>
      </c>
      <c r="H5465" t="s">
        <v>34818</v>
      </c>
      <c r="I5465">
        <v>3</v>
      </c>
      <c r="J5465">
        <v>43053531</v>
      </c>
      <c r="K5465">
        <v>43063462</v>
      </c>
      <c r="L5465">
        <v>9932</v>
      </c>
      <c r="M5465">
        <v>1</v>
      </c>
      <c r="N5465">
        <v>729085</v>
      </c>
      <c r="O5465" t="s">
        <v>18619</v>
      </c>
      <c r="P5465">
        <v>12014</v>
      </c>
      <c r="Q5465" t="s">
        <v>18620</v>
      </c>
      <c r="R5465" t="s">
        <v>18621</v>
      </c>
      <c r="S5465" t="s">
        <v>34819</v>
      </c>
      <c r="T5465">
        <v>0.94926522301609495</v>
      </c>
      <c r="U5465">
        <v>1</v>
      </c>
      <c r="V5465">
        <v>0.124145375687925</v>
      </c>
      <c r="W5465">
        <v>0.78495938470128301</v>
      </c>
      <c r="X5465">
        <v>0.95159051474143896</v>
      </c>
      <c r="Y5465">
        <v>1.9191671722119601</v>
      </c>
      <c r="Z5465">
        <v>0.89565368059783601</v>
      </c>
      <c r="AA5465">
        <v>0.99919698600769702</v>
      </c>
      <c r="AB5465">
        <v>6.0554683480101602E-2</v>
      </c>
      <c r="AC5465">
        <v>0.439120552379898</v>
      </c>
      <c r="AD5465">
        <v>0.82872126865393902</v>
      </c>
      <c r="AE5465">
        <v>1.72181442637136</v>
      </c>
      <c r="AF5465">
        <v>0.81121126310791303</v>
      </c>
      <c r="AG5465">
        <v>0.91643445680521995</v>
      </c>
      <c r="AH5465">
        <v>0.12867675893533301</v>
      </c>
      <c r="AI5465">
        <v>0.78044173838539699</v>
      </c>
      <c r="AJ5465">
        <v>0.92808185275216604</v>
      </c>
      <c r="AK5465">
        <v>1.0543893111354301</v>
      </c>
    </row>
    <row r="5466" spans="1:37" x14ac:dyDescent="0.2">
      <c r="A5466" t="s">
        <v>18426</v>
      </c>
      <c r="B5466">
        <v>43164071</v>
      </c>
      <c r="C5466">
        <v>43164370</v>
      </c>
      <c r="D5466">
        <v>300</v>
      </c>
      <c r="E5466" t="s">
        <v>18626</v>
      </c>
      <c r="F5466">
        <v>5</v>
      </c>
      <c r="G5466" t="s">
        <v>18627</v>
      </c>
      <c r="H5466" t="s">
        <v>31000</v>
      </c>
      <c r="I5466">
        <v>3</v>
      </c>
      <c r="J5466">
        <v>43079229</v>
      </c>
      <c r="K5466">
        <v>43106085</v>
      </c>
      <c r="L5466">
        <v>26857</v>
      </c>
      <c r="M5466">
        <v>2</v>
      </c>
      <c r="N5466">
        <v>84892</v>
      </c>
      <c r="O5466" t="s">
        <v>18628</v>
      </c>
      <c r="P5466">
        <v>-57986</v>
      </c>
      <c r="Q5466" t="s">
        <v>18629</v>
      </c>
      <c r="R5466" t="s">
        <v>18630</v>
      </c>
      <c r="S5466" t="s">
        <v>34820</v>
      </c>
      <c r="T5466">
        <v>0.29910708687459298</v>
      </c>
      <c r="U5466">
        <v>0.603102917160658</v>
      </c>
      <c r="V5466">
        <v>1.1744266795337801</v>
      </c>
      <c r="W5466">
        <v>0.20525741147413201</v>
      </c>
      <c r="X5466">
        <v>0.704072456322962</v>
      </c>
      <c r="Y5466">
        <v>-24.860913772906802</v>
      </c>
      <c r="Z5466">
        <v>0.49716615025021699</v>
      </c>
      <c r="AA5466">
        <v>0.84521697243271998</v>
      </c>
      <c r="AB5466">
        <v>0.44850191743998002</v>
      </c>
      <c r="AC5466">
        <v>0.90042941727307502</v>
      </c>
      <c r="AD5466">
        <v>0.94068432309766403</v>
      </c>
      <c r="AE5466">
        <v>-0.86563463536179197</v>
      </c>
      <c r="AF5466">
        <v>0.20786922184425</v>
      </c>
      <c r="AG5466">
        <v>0.68151250837662902</v>
      </c>
      <c r="AH5466">
        <v>1.6344170783475001</v>
      </c>
      <c r="AI5466">
        <v>0.123911202140572</v>
      </c>
      <c r="AJ5466">
        <v>0.78121606160956403</v>
      </c>
      <c r="AK5466">
        <v>-24.923252194467999</v>
      </c>
    </row>
    <row r="5467" spans="1:37" x14ac:dyDescent="0.2">
      <c r="A5467" t="s">
        <v>18426</v>
      </c>
      <c r="B5467">
        <v>43479767</v>
      </c>
      <c r="C5467">
        <v>43479954</v>
      </c>
      <c r="D5467">
        <v>188</v>
      </c>
      <c r="E5467" t="s">
        <v>18631</v>
      </c>
      <c r="F5467">
        <v>2</v>
      </c>
      <c r="G5467" t="s">
        <v>18632</v>
      </c>
      <c r="H5467" t="s">
        <v>34821</v>
      </c>
      <c r="I5467">
        <v>3</v>
      </c>
      <c r="J5467">
        <v>43366889</v>
      </c>
      <c r="K5467">
        <v>43555411</v>
      </c>
      <c r="L5467">
        <v>188523</v>
      </c>
      <c r="M5467">
        <v>2</v>
      </c>
      <c r="N5467">
        <v>55129</v>
      </c>
      <c r="O5467" t="s">
        <v>18633</v>
      </c>
      <c r="P5467">
        <v>75457</v>
      </c>
      <c r="Q5467" t="s">
        <v>18634</v>
      </c>
      <c r="R5467" t="s">
        <v>18635</v>
      </c>
      <c r="S5467" t="s">
        <v>34822</v>
      </c>
      <c r="T5467">
        <v>0.17308923567461099</v>
      </c>
      <c r="U5467">
        <v>0.603102917160658</v>
      </c>
      <c r="V5467">
        <v>-24.402918712605398</v>
      </c>
      <c r="W5467">
        <v>0.20525741147413201</v>
      </c>
      <c r="X5467">
        <v>0.704072456322962</v>
      </c>
      <c r="Y5467">
        <v>-24.271674185521199</v>
      </c>
      <c r="Z5467">
        <v>5.50355599158565E-2</v>
      </c>
      <c r="AA5467">
        <v>0.72610664078822296</v>
      </c>
      <c r="AB5467">
        <v>-24.402918712605398</v>
      </c>
      <c r="AC5467">
        <v>7.0489011448141195E-2</v>
      </c>
      <c r="AD5467">
        <v>0.57684129297949804</v>
      </c>
      <c r="AE5467">
        <v>-24.271674185521199</v>
      </c>
      <c r="AF5467">
        <v>0.32549523997010099</v>
      </c>
      <c r="AG5467">
        <v>0.70473078222419605</v>
      </c>
      <c r="AH5467">
        <v>-23.473308099340301</v>
      </c>
      <c r="AI5467">
        <v>0.35038410267202102</v>
      </c>
      <c r="AJ5467">
        <v>0.78121606160956403</v>
      </c>
      <c r="AK5467">
        <v>-23.402918777642899</v>
      </c>
    </row>
    <row r="5468" spans="1:37" x14ac:dyDescent="0.2">
      <c r="A5468" t="s">
        <v>18426</v>
      </c>
      <c r="B5468">
        <v>44578422</v>
      </c>
      <c r="C5468">
        <v>44578595</v>
      </c>
      <c r="D5468">
        <v>174</v>
      </c>
      <c r="E5468" t="s">
        <v>18636</v>
      </c>
      <c r="F5468">
        <v>9</v>
      </c>
      <c r="G5468" t="s">
        <v>18637</v>
      </c>
      <c r="H5468" t="s">
        <v>30987</v>
      </c>
      <c r="I5468">
        <v>3</v>
      </c>
      <c r="J5468">
        <v>44578223</v>
      </c>
      <c r="K5468">
        <v>44594311</v>
      </c>
      <c r="L5468">
        <v>16089</v>
      </c>
      <c r="M5468">
        <v>1</v>
      </c>
      <c r="N5468">
        <v>285349</v>
      </c>
      <c r="O5468" t="s">
        <v>18638</v>
      </c>
      <c r="P5468">
        <v>199</v>
      </c>
      <c r="Q5468" t="s">
        <v>18639</v>
      </c>
      <c r="R5468" t="s">
        <v>18640</v>
      </c>
      <c r="S5468" t="s">
        <v>34823</v>
      </c>
      <c r="T5468">
        <v>0.35387198439864398</v>
      </c>
      <c r="U5468">
        <v>0.603102917160658</v>
      </c>
      <c r="V5468">
        <v>-24.128499245934201</v>
      </c>
      <c r="W5468">
        <v>0.123414495547065</v>
      </c>
      <c r="X5468">
        <v>0.704072456322962</v>
      </c>
      <c r="Y5468">
        <v>25.2000180475668</v>
      </c>
      <c r="Z5468">
        <v>0.65379035313853895</v>
      </c>
      <c r="AA5468">
        <v>0.84521697243271998</v>
      </c>
      <c r="AB5468">
        <v>-1.04270431081866</v>
      </c>
      <c r="AC5468">
        <v>0.27780950890804001</v>
      </c>
      <c r="AD5468">
        <v>0.68253123924728298</v>
      </c>
      <c r="AE5468">
        <v>24.200018084996199</v>
      </c>
      <c r="AF5468">
        <v>0.32549523997010099</v>
      </c>
      <c r="AG5468">
        <v>0.70473078222419605</v>
      </c>
      <c r="AH5468">
        <v>-24.126017507492399</v>
      </c>
      <c r="AI5468">
        <v>3.6185182304427702E-2</v>
      </c>
      <c r="AJ5468">
        <v>0.78121606160956403</v>
      </c>
      <c r="AK5468">
        <v>25.2000180475668</v>
      </c>
    </row>
    <row r="5469" spans="1:37" x14ac:dyDescent="0.2">
      <c r="A5469" t="s">
        <v>18426</v>
      </c>
      <c r="B5469">
        <v>44578595</v>
      </c>
      <c r="C5469">
        <v>44578768</v>
      </c>
      <c r="D5469">
        <v>174</v>
      </c>
      <c r="E5469" t="s">
        <v>18641</v>
      </c>
      <c r="F5469">
        <v>12</v>
      </c>
      <c r="G5469" t="s">
        <v>18642</v>
      </c>
      <c r="H5469" t="s">
        <v>30987</v>
      </c>
      <c r="I5469">
        <v>3</v>
      </c>
      <c r="J5469">
        <v>44578223</v>
      </c>
      <c r="K5469">
        <v>44594311</v>
      </c>
      <c r="L5469">
        <v>16089</v>
      </c>
      <c r="M5469">
        <v>1</v>
      </c>
      <c r="N5469">
        <v>285349</v>
      </c>
      <c r="O5469" t="s">
        <v>18638</v>
      </c>
      <c r="P5469">
        <v>372</v>
      </c>
      <c r="Q5469" t="s">
        <v>18639</v>
      </c>
      <c r="R5469" t="s">
        <v>18640</v>
      </c>
      <c r="S5469" t="s">
        <v>34823</v>
      </c>
      <c r="T5469">
        <v>0.35387198439864398</v>
      </c>
      <c r="U5469">
        <v>0.603102917160658</v>
      </c>
      <c r="V5469">
        <v>-24.128499245934201</v>
      </c>
      <c r="W5469">
        <v>0.123414495547065</v>
      </c>
      <c r="X5469">
        <v>0.704072456322962</v>
      </c>
      <c r="Y5469">
        <v>24.618224686675099</v>
      </c>
      <c r="Z5469">
        <v>0.65379035313853895</v>
      </c>
      <c r="AA5469">
        <v>0.84521697243271998</v>
      </c>
      <c r="AB5469">
        <v>-2.77966952686063</v>
      </c>
      <c r="AC5469">
        <v>0.27780950890804001</v>
      </c>
      <c r="AD5469">
        <v>0.68253123924728298</v>
      </c>
      <c r="AE5469">
        <v>23.618224742696</v>
      </c>
      <c r="AF5469">
        <v>0.32549523997010099</v>
      </c>
      <c r="AG5469">
        <v>0.70473078222419605</v>
      </c>
      <c r="AH5469">
        <v>-23.544224167149199</v>
      </c>
      <c r="AI5469">
        <v>3.6185182304427702E-2</v>
      </c>
      <c r="AJ5469">
        <v>0.78121606160956403</v>
      </c>
      <c r="AK5469">
        <v>24.618224686675099</v>
      </c>
    </row>
    <row r="5470" spans="1:37" x14ac:dyDescent="0.2">
      <c r="A5470" t="s">
        <v>18426</v>
      </c>
      <c r="B5470">
        <v>46788198</v>
      </c>
      <c r="C5470">
        <v>46788371</v>
      </c>
      <c r="D5470">
        <v>174</v>
      </c>
      <c r="E5470" t="s">
        <v>18643</v>
      </c>
      <c r="F5470">
        <v>2</v>
      </c>
      <c r="G5470" t="s">
        <v>18644</v>
      </c>
      <c r="H5470" t="s">
        <v>34824</v>
      </c>
      <c r="I5470">
        <v>3</v>
      </c>
      <c r="J5470">
        <v>46809498</v>
      </c>
      <c r="K5470">
        <v>46811341</v>
      </c>
      <c r="L5470">
        <v>1844</v>
      </c>
      <c r="M5470">
        <v>2</v>
      </c>
      <c r="N5470">
        <v>729756</v>
      </c>
      <c r="O5470" t="s">
        <v>18645</v>
      </c>
      <c r="P5470">
        <v>22970</v>
      </c>
      <c r="Q5470" t="s">
        <v>40</v>
      </c>
      <c r="R5470" t="s">
        <v>18646</v>
      </c>
      <c r="S5470" t="s">
        <v>34825</v>
      </c>
      <c r="T5470">
        <v>0.53849832750378601</v>
      </c>
      <c r="U5470">
        <v>0.80321479550967601</v>
      </c>
      <c r="V5470">
        <v>0.48166887459261998</v>
      </c>
      <c r="W5470">
        <v>0.41366537367712902</v>
      </c>
      <c r="X5470">
        <v>0.73460997439807996</v>
      </c>
      <c r="Y5470">
        <v>1.7523490283562899</v>
      </c>
      <c r="Z5470">
        <v>0.60035275052349601</v>
      </c>
      <c r="AA5470">
        <v>0.84521697243271998</v>
      </c>
      <c r="AB5470">
        <v>0.29362025254830099</v>
      </c>
      <c r="AC5470">
        <v>0.72651462746468698</v>
      </c>
      <c r="AD5470">
        <v>0.87989882095915395</v>
      </c>
      <c r="AE5470">
        <v>1.0481716663743199</v>
      </c>
      <c r="AF5470">
        <v>0.55305898210437998</v>
      </c>
      <c r="AG5470">
        <v>0.80674443595273604</v>
      </c>
      <c r="AH5470">
        <v>0.45042843444384301</v>
      </c>
      <c r="AI5470">
        <v>0.27769808021638498</v>
      </c>
      <c r="AJ5470">
        <v>0.78121606160956403</v>
      </c>
      <c r="AK5470">
        <v>1.91322571968448</v>
      </c>
    </row>
    <row r="5471" spans="1:37" x14ac:dyDescent="0.2">
      <c r="A5471" t="s">
        <v>18426</v>
      </c>
      <c r="B5471">
        <v>46788371</v>
      </c>
      <c r="C5471">
        <v>46788544</v>
      </c>
      <c r="D5471">
        <v>174</v>
      </c>
      <c r="E5471" t="s">
        <v>18647</v>
      </c>
      <c r="F5471">
        <v>4</v>
      </c>
      <c r="G5471" t="s">
        <v>18648</v>
      </c>
      <c r="H5471" t="s">
        <v>34824</v>
      </c>
      <c r="I5471">
        <v>3</v>
      </c>
      <c r="J5471">
        <v>46809498</v>
      </c>
      <c r="K5471">
        <v>46811341</v>
      </c>
      <c r="L5471">
        <v>1844</v>
      </c>
      <c r="M5471">
        <v>2</v>
      </c>
      <c r="N5471">
        <v>729756</v>
      </c>
      <c r="O5471" t="s">
        <v>18645</v>
      </c>
      <c r="P5471">
        <v>22797</v>
      </c>
      <c r="Q5471" t="s">
        <v>40</v>
      </c>
      <c r="R5471" t="s">
        <v>18646</v>
      </c>
      <c r="S5471" t="s">
        <v>34825</v>
      </c>
      <c r="T5471">
        <v>0.53849832750378601</v>
      </c>
      <c r="U5471">
        <v>0.80321479550967601</v>
      </c>
      <c r="V5471">
        <v>0.48166887459261998</v>
      </c>
      <c r="W5471">
        <v>0.41366537367712902</v>
      </c>
      <c r="X5471">
        <v>0.73460997439807996</v>
      </c>
      <c r="Y5471">
        <v>1.7523490283562899</v>
      </c>
      <c r="Z5471">
        <v>0.60035275052349601</v>
      </c>
      <c r="AA5471">
        <v>0.84521697243271998</v>
      </c>
      <c r="AB5471">
        <v>0.29362025254830099</v>
      </c>
      <c r="AC5471">
        <v>0.72651462746468698</v>
      </c>
      <c r="AD5471">
        <v>0.87989882095915395</v>
      </c>
      <c r="AE5471">
        <v>1.0481716663743199</v>
      </c>
      <c r="AF5471">
        <v>0.55305898210437998</v>
      </c>
      <c r="AG5471">
        <v>0.80674443595273604</v>
      </c>
      <c r="AH5471">
        <v>0.45042843444384301</v>
      </c>
      <c r="AI5471">
        <v>0.27769808021638498</v>
      </c>
      <c r="AJ5471">
        <v>0.78121606160956403</v>
      </c>
      <c r="AK5471">
        <v>1.91322571968448</v>
      </c>
    </row>
    <row r="5472" spans="1:37" x14ac:dyDescent="0.2">
      <c r="A5472" t="s">
        <v>18426</v>
      </c>
      <c r="B5472">
        <v>46788544</v>
      </c>
      <c r="C5472">
        <v>46788717</v>
      </c>
      <c r="D5472">
        <v>174</v>
      </c>
      <c r="E5472" t="s">
        <v>18649</v>
      </c>
      <c r="F5472">
        <v>4</v>
      </c>
      <c r="G5472" t="s">
        <v>4762</v>
      </c>
      <c r="H5472" t="s">
        <v>34824</v>
      </c>
      <c r="I5472">
        <v>3</v>
      </c>
      <c r="J5472">
        <v>46809498</v>
      </c>
      <c r="K5472">
        <v>46811341</v>
      </c>
      <c r="L5472">
        <v>1844</v>
      </c>
      <c r="M5472">
        <v>2</v>
      </c>
      <c r="N5472">
        <v>729756</v>
      </c>
      <c r="O5472" t="s">
        <v>18645</v>
      </c>
      <c r="P5472">
        <v>22624</v>
      </c>
      <c r="Q5472" t="s">
        <v>40</v>
      </c>
      <c r="R5472" t="s">
        <v>18646</v>
      </c>
      <c r="S5472" t="s">
        <v>34825</v>
      </c>
      <c r="T5472">
        <v>0.53849832750378601</v>
      </c>
      <c r="U5472">
        <v>0.80321479550967601</v>
      </c>
      <c r="V5472">
        <v>0.48166887459261998</v>
      </c>
      <c r="W5472">
        <v>0.41366537367712902</v>
      </c>
      <c r="X5472">
        <v>0.73460997439807996</v>
      </c>
      <c r="Y5472">
        <v>1.7523490283562899</v>
      </c>
      <c r="Z5472">
        <v>0.60035275052349601</v>
      </c>
      <c r="AA5472">
        <v>0.84521697243271998</v>
      </c>
      <c r="AB5472">
        <v>0.29362025254830099</v>
      </c>
      <c r="AC5472">
        <v>0.72651462746468698</v>
      </c>
      <c r="AD5472">
        <v>0.87989882095915395</v>
      </c>
      <c r="AE5472">
        <v>1.0481716663743199</v>
      </c>
      <c r="AF5472">
        <v>0.55305898210437998</v>
      </c>
      <c r="AG5472">
        <v>0.80674443595273604</v>
      </c>
      <c r="AH5472">
        <v>0.45042843444384301</v>
      </c>
      <c r="AI5472">
        <v>0.27769808021638498</v>
      </c>
      <c r="AJ5472">
        <v>0.78121606160956403</v>
      </c>
      <c r="AK5472">
        <v>1.91322571968448</v>
      </c>
    </row>
    <row r="5473" spans="1:37" x14ac:dyDescent="0.2">
      <c r="A5473" t="s">
        <v>18426</v>
      </c>
      <c r="B5473">
        <v>47619314</v>
      </c>
      <c r="C5473">
        <v>47619465</v>
      </c>
      <c r="D5473">
        <v>152</v>
      </c>
      <c r="E5473" t="s">
        <v>18650</v>
      </c>
      <c r="F5473">
        <v>2</v>
      </c>
      <c r="G5473" t="s">
        <v>18651</v>
      </c>
      <c r="H5473" t="s">
        <v>34826</v>
      </c>
      <c r="I5473">
        <v>3</v>
      </c>
      <c r="J5473">
        <v>47590806</v>
      </c>
      <c r="K5473">
        <v>47610798</v>
      </c>
      <c r="L5473">
        <v>19993</v>
      </c>
      <c r="M5473">
        <v>2</v>
      </c>
      <c r="N5473">
        <v>6599</v>
      </c>
      <c r="O5473" t="s">
        <v>18652</v>
      </c>
      <c r="P5473">
        <v>-8516</v>
      </c>
      <c r="Q5473" t="s">
        <v>18653</v>
      </c>
      <c r="R5473" t="s">
        <v>18654</v>
      </c>
      <c r="S5473" t="s">
        <v>34827</v>
      </c>
      <c r="T5473">
        <v>2.7257525939321299E-2</v>
      </c>
      <c r="U5473">
        <v>0.603102917160658</v>
      </c>
      <c r="V5473">
        <v>6.3904000008598203</v>
      </c>
      <c r="W5473">
        <v>0.47227206410946598</v>
      </c>
      <c r="X5473">
        <v>0.76972988596612002</v>
      </c>
      <c r="Y5473">
        <v>0.70199997759981603</v>
      </c>
      <c r="Z5473">
        <v>0.20097529916239401</v>
      </c>
      <c r="AA5473">
        <v>0.72610664078822296</v>
      </c>
      <c r="AB5473">
        <v>5.42692588817411</v>
      </c>
      <c r="AC5473">
        <v>0.42426392489208298</v>
      </c>
      <c r="AD5473">
        <v>0.82872126865393902</v>
      </c>
      <c r="AE5473">
        <v>0.636770287025894</v>
      </c>
      <c r="AF5473">
        <v>1.5542105375408199E-3</v>
      </c>
      <c r="AG5473">
        <v>0.476038960109122</v>
      </c>
      <c r="AH5473">
        <v>7.3200097710338996</v>
      </c>
      <c r="AI5473">
        <v>0.66136788977169603</v>
      </c>
      <c r="AJ5473">
        <v>0.83537416865133296</v>
      </c>
      <c r="AK5473">
        <v>0.41693090239762798</v>
      </c>
    </row>
    <row r="5474" spans="1:37" x14ac:dyDescent="0.2">
      <c r="A5474" t="s">
        <v>18426</v>
      </c>
      <c r="B5474">
        <v>48424702</v>
      </c>
      <c r="C5474">
        <v>48425000</v>
      </c>
      <c r="D5474">
        <v>299</v>
      </c>
      <c r="E5474" t="s">
        <v>18655</v>
      </c>
      <c r="F5474">
        <v>1</v>
      </c>
      <c r="G5474" t="s">
        <v>18656</v>
      </c>
      <c r="H5474" t="s">
        <v>30987</v>
      </c>
      <c r="I5474">
        <v>3</v>
      </c>
      <c r="J5474">
        <v>48413759</v>
      </c>
      <c r="K5474">
        <v>48424611</v>
      </c>
      <c r="L5474">
        <v>10853</v>
      </c>
      <c r="M5474">
        <v>2</v>
      </c>
      <c r="N5474">
        <v>5364</v>
      </c>
      <c r="O5474" t="s">
        <v>18657</v>
      </c>
      <c r="P5474">
        <v>-91</v>
      </c>
      <c r="Q5474" t="s">
        <v>18658</v>
      </c>
      <c r="R5474" t="s">
        <v>18659</v>
      </c>
      <c r="S5474" t="s">
        <v>34828</v>
      </c>
      <c r="T5474">
        <v>0.152084254673993</v>
      </c>
      <c r="U5474">
        <v>0.603102917160658</v>
      </c>
      <c r="V5474">
        <v>25.1890578635313</v>
      </c>
      <c r="W5474">
        <v>0.73420570613580904</v>
      </c>
      <c r="X5474">
        <v>0.95159051474143896</v>
      </c>
      <c r="Y5474">
        <v>-0.31524195656591297</v>
      </c>
      <c r="Z5474">
        <v>0.203350924423461</v>
      </c>
      <c r="AA5474">
        <v>0.72610664078822296</v>
      </c>
      <c r="AB5474">
        <v>24.960186684871701</v>
      </c>
      <c r="AC5474">
        <v>0.32081866871113202</v>
      </c>
      <c r="AD5474">
        <v>0.68773325147593101</v>
      </c>
      <c r="AE5474">
        <v>-1.3152419026014699</v>
      </c>
      <c r="AF5474">
        <v>0.23669707478149901</v>
      </c>
      <c r="AG5474">
        <v>0.69020448338054297</v>
      </c>
      <c r="AH5474">
        <v>1.5908763338772001</v>
      </c>
      <c r="AI5474">
        <v>0.91725052871964496</v>
      </c>
      <c r="AJ5474">
        <v>0.98621344597861504</v>
      </c>
      <c r="AK5474">
        <v>0.55351347432671305</v>
      </c>
    </row>
    <row r="5475" spans="1:37" x14ac:dyDescent="0.2">
      <c r="A5475" t="s">
        <v>18426</v>
      </c>
      <c r="B5475">
        <v>50225230</v>
      </c>
      <c r="C5475">
        <v>50225397</v>
      </c>
      <c r="D5475">
        <v>168</v>
      </c>
      <c r="E5475" t="s">
        <v>18660</v>
      </c>
      <c r="F5475">
        <v>4</v>
      </c>
      <c r="G5475" t="s">
        <v>18661</v>
      </c>
      <c r="H5475" t="s">
        <v>30987</v>
      </c>
      <c r="I5475">
        <v>3</v>
      </c>
      <c r="J5475">
        <v>50226292</v>
      </c>
      <c r="K5475">
        <v>50258898</v>
      </c>
      <c r="L5475">
        <v>32607</v>
      </c>
      <c r="M5475">
        <v>1</v>
      </c>
      <c r="N5475">
        <v>2771</v>
      </c>
      <c r="O5475" t="s">
        <v>18662</v>
      </c>
      <c r="P5475">
        <v>-895</v>
      </c>
      <c r="Q5475" t="s">
        <v>18663</v>
      </c>
      <c r="R5475" t="s">
        <v>18664</v>
      </c>
      <c r="S5475" t="s">
        <v>34829</v>
      </c>
      <c r="T5475">
        <v>0.17308923567461099</v>
      </c>
      <c r="U5475">
        <v>0.603102917160658</v>
      </c>
      <c r="V5475">
        <v>-24.452448381255302</v>
      </c>
      <c r="W5475">
        <v>0.38920677604595899</v>
      </c>
      <c r="X5475">
        <v>0.704072456322962</v>
      </c>
      <c r="Y5475">
        <v>-23.616601036786001</v>
      </c>
      <c r="Z5475">
        <v>5.50355599158565E-2</v>
      </c>
      <c r="AA5475">
        <v>0.72610664078822296</v>
      </c>
      <c r="AB5475">
        <v>-24.452448381255302</v>
      </c>
      <c r="AC5475">
        <v>0.71753805159658501</v>
      </c>
      <c r="AD5475">
        <v>0.87989882095915395</v>
      </c>
      <c r="AE5475">
        <v>-1.39163799767663</v>
      </c>
      <c r="AF5475">
        <v>0.32549523997010099</v>
      </c>
      <c r="AG5475">
        <v>0.70473078222419605</v>
      </c>
      <c r="AH5475">
        <v>-23.522837766004301</v>
      </c>
      <c r="AI5475">
        <v>0.35038410267202102</v>
      </c>
      <c r="AJ5475">
        <v>0.78121606160956403</v>
      </c>
      <c r="AK5475">
        <v>-23.4524484440979</v>
      </c>
    </row>
    <row r="5476" spans="1:37" x14ac:dyDescent="0.2">
      <c r="A5476" t="s">
        <v>18426</v>
      </c>
      <c r="B5476">
        <v>50225397</v>
      </c>
      <c r="C5476">
        <v>50225564</v>
      </c>
      <c r="D5476">
        <v>168</v>
      </c>
      <c r="E5476" t="s">
        <v>18665</v>
      </c>
      <c r="F5476">
        <v>1</v>
      </c>
      <c r="G5476" t="s">
        <v>18666</v>
      </c>
      <c r="H5476" t="s">
        <v>30987</v>
      </c>
      <c r="I5476">
        <v>3</v>
      </c>
      <c r="J5476">
        <v>50226292</v>
      </c>
      <c r="K5476">
        <v>50258898</v>
      </c>
      <c r="L5476">
        <v>32607</v>
      </c>
      <c r="M5476">
        <v>1</v>
      </c>
      <c r="N5476">
        <v>2771</v>
      </c>
      <c r="O5476" t="s">
        <v>18662</v>
      </c>
      <c r="P5476">
        <v>-728</v>
      </c>
      <c r="Q5476" t="s">
        <v>18663</v>
      </c>
      <c r="R5476" t="s">
        <v>18664</v>
      </c>
      <c r="S5476" t="s">
        <v>34829</v>
      </c>
      <c r="T5476">
        <v>0.17308923567461099</v>
      </c>
      <c r="U5476">
        <v>0.603102917160658</v>
      </c>
      <c r="V5476">
        <v>-24.452448381255302</v>
      </c>
      <c r="W5476">
        <v>0.38920677604595899</v>
      </c>
      <c r="X5476">
        <v>0.704072456322962</v>
      </c>
      <c r="Y5476">
        <v>-23.616601036786001</v>
      </c>
      <c r="Z5476">
        <v>5.50355599158565E-2</v>
      </c>
      <c r="AA5476">
        <v>0.72610664078822296</v>
      </c>
      <c r="AB5476">
        <v>-24.452448381255302</v>
      </c>
      <c r="AC5476">
        <v>0.71753805159658501</v>
      </c>
      <c r="AD5476">
        <v>0.87989882095915395</v>
      </c>
      <c r="AE5476">
        <v>-1.39163799767663</v>
      </c>
      <c r="AF5476">
        <v>0.32549523997010099</v>
      </c>
      <c r="AG5476">
        <v>0.70473078222419605</v>
      </c>
      <c r="AH5476">
        <v>-23.522837766004301</v>
      </c>
      <c r="AI5476">
        <v>0.35038410267202102</v>
      </c>
      <c r="AJ5476">
        <v>0.78121606160956403</v>
      </c>
      <c r="AK5476">
        <v>-23.4524484440979</v>
      </c>
    </row>
    <row r="5477" spans="1:37" x14ac:dyDescent="0.2">
      <c r="A5477" t="s">
        <v>18426</v>
      </c>
      <c r="B5477">
        <v>50742405</v>
      </c>
      <c r="C5477">
        <v>50742552</v>
      </c>
      <c r="D5477">
        <v>148</v>
      </c>
      <c r="E5477" t="s">
        <v>18667</v>
      </c>
      <c r="F5477">
        <v>3</v>
      </c>
      <c r="G5477" t="s">
        <v>18668</v>
      </c>
      <c r="H5477" t="s">
        <v>34830</v>
      </c>
      <c r="I5477">
        <v>3</v>
      </c>
      <c r="J5477">
        <v>50675080</v>
      </c>
      <c r="K5477">
        <v>50675163</v>
      </c>
      <c r="L5477">
        <v>84</v>
      </c>
      <c r="M5477">
        <v>1</v>
      </c>
      <c r="N5477">
        <v>100616138</v>
      </c>
      <c r="O5477" t="s">
        <v>18669</v>
      </c>
      <c r="P5477">
        <v>67325</v>
      </c>
      <c r="Q5477" t="s">
        <v>18670</v>
      </c>
      <c r="R5477" t="s">
        <v>18671</v>
      </c>
      <c r="S5477" t="s">
        <v>34831</v>
      </c>
      <c r="T5477">
        <v>0.310392327560365</v>
      </c>
      <c r="U5477">
        <v>0.603102917160658</v>
      </c>
      <c r="V5477">
        <v>-0.71951362110252404</v>
      </c>
      <c r="W5477">
        <v>0.25350666873229399</v>
      </c>
      <c r="X5477">
        <v>0.704072456322962</v>
      </c>
      <c r="Y5477">
        <v>1.2427028546591099</v>
      </c>
      <c r="Z5477">
        <v>9.8425073511240399E-2</v>
      </c>
      <c r="AA5477">
        <v>0.72610664078822296</v>
      </c>
      <c r="AB5477">
        <v>-1.5063474508120001</v>
      </c>
      <c r="AC5477">
        <v>0.42426392489208298</v>
      </c>
      <c r="AD5477">
        <v>0.82872126865393902</v>
      </c>
      <c r="AE5477">
        <v>0.43719971127174401</v>
      </c>
      <c r="AF5477">
        <v>0.68079655867234401</v>
      </c>
      <c r="AG5477">
        <v>0.83811790161578203</v>
      </c>
      <c r="AH5477">
        <v>0.10531268838087</v>
      </c>
      <c r="AI5477">
        <v>0.188820588727142</v>
      </c>
      <c r="AJ5477">
        <v>0.78121606160956403</v>
      </c>
      <c r="AK5477">
        <v>1.75290925721725</v>
      </c>
    </row>
    <row r="5478" spans="1:37" x14ac:dyDescent="0.2">
      <c r="A5478" t="s">
        <v>18426</v>
      </c>
      <c r="B5478">
        <v>50742622</v>
      </c>
      <c r="C5478">
        <v>50742824</v>
      </c>
      <c r="D5478">
        <v>203</v>
      </c>
      <c r="E5478" t="s">
        <v>18672</v>
      </c>
      <c r="F5478">
        <v>4</v>
      </c>
      <c r="G5478" t="s">
        <v>18673</v>
      </c>
      <c r="H5478" t="s">
        <v>34830</v>
      </c>
      <c r="I5478">
        <v>3</v>
      </c>
      <c r="J5478">
        <v>50675080</v>
      </c>
      <c r="K5478">
        <v>50675163</v>
      </c>
      <c r="L5478">
        <v>84</v>
      </c>
      <c r="M5478">
        <v>1</v>
      </c>
      <c r="N5478">
        <v>100616138</v>
      </c>
      <c r="O5478" t="s">
        <v>18669</v>
      </c>
      <c r="P5478">
        <v>67542</v>
      </c>
      <c r="Q5478" t="s">
        <v>18670</v>
      </c>
      <c r="R5478" t="s">
        <v>18671</v>
      </c>
      <c r="S5478" t="s">
        <v>34831</v>
      </c>
      <c r="T5478">
        <v>0.310392327560365</v>
      </c>
      <c r="U5478">
        <v>0.603102917160658</v>
      </c>
      <c r="V5478">
        <v>-0.71951362110252404</v>
      </c>
      <c r="W5478">
        <v>0.25350666873229399</v>
      </c>
      <c r="X5478">
        <v>0.704072456322962</v>
      </c>
      <c r="Y5478">
        <v>1.2427028546591099</v>
      </c>
      <c r="Z5478">
        <v>9.8425073511240399E-2</v>
      </c>
      <c r="AA5478">
        <v>0.72610664078822296</v>
      </c>
      <c r="AB5478">
        <v>-1.5063474508120001</v>
      </c>
      <c r="AC5478">
        <v>0.42426392489208298</v>
      </c>
      <c r="AD5478">
        <v>0.82872126865393902</v>
      </c>
      <c r="AE5478">
        <v>0.43719971127174401</v>
      </c>
      <c r="AF5478">
        <v>0.68079655867234401</v>
      </c>
      <c r="AG5478">
        <v>0.83811790161578203</v>
      </c>
      <c r="AH5478">
        <v>0.10531268838087</v>
      </c>
      <c r="AI5478">
        <v>0.188820588727142</v>
      </c>
      <c r="AJ5478">
        <v>0.78121606160956403</v>
      </c>
      <c r="AK5478">
        <v>1.75290925721725</v>
      </c>
    </row>
    <row r="5479" spans="1:37" x14ac:dyDescent="0.2">
      <c r="A5479" t="s">
        <v>18426</v>
      </c>
      <c r="B5479">
        <v>51741407</v>
      </c>
      <c r="C5479">
        <v>51741524</v>
      </c>
      <c r="D5479">
        <v>118</v>
      </c>
      <c r="E5479" t="s">
        <v>18674</v>
      </c>
      <c r="F5479">
        <v>3</v>
      </c>
      <c r="G5479" t="s">
        <v>18675</v>
      </c>
      <c r="H5479" t="s">
        <v>31000</v>
      </c>
      <c r="I5479">
        <v>3</v>
      </c>
      <c r="J5479">
        <v>51711272</v>
      </c>
      <c r="K5479">
        <v>51714068</v>
      </c>
      <c r="L5479">
        <v>2797</v>
      </c>
      <c r="M5479">
        <v>1</v>
      </c>
      <c r="N5479">
        <v>2912</v>
      </c>
      <c r="O5479" t="s">
        <v>18676</v>
      </c>
      <c r="P5479">
        <v>30135</v>
      </c>
      <c r="Q5479" t="s">
        <v>18677</v>
      </c>
      <c r="R5479" t="s">
        <v>18678</v>
      </c>
      <c r="S5479" t="s">
        <v>34832</v>
      </c>
      <c r="T5479">
        <v>0.152084254673993</v>
      </c>
      <c r="U5479">
        <v>0.603102917160658</v>
      </c>
      <c r="V5479">
        <v>24.666200013915901</v>
      </c>
      <c r="W5479">
        <v>0.94541066367716797</v>
      </c>
      <c r="X5479">
        <v>0.95159051474143896</v>
      </c>
      <c r="Y5479">
        <v>-4.07845650438726</v>
      </c>
      <c r="Z5479">
        <v>0.203350924423461</v>
      </c>
      <c r="AA5479">
        <v>0.72610664078822296</v>
      </c>
      <c r="AB5479">
        <v>24.431278017086601</v>
      </c>
      <c r="AC5479">
        <v>0.92091778829119397</v>
      </c>
      <c r="AD5479">
        <v>0.94068432309766403</v>
      </c>
      <c r="AE5479">
        <v>-1.16267769882141</v>
      </c>
      <c r="AF5479">
        <v>0.22065000948199101</v>
      </c>
      <c r="AG5479">
        <v>0.68151250837662902</v>
      </c>
      <c r="AH5479">
        <v>1.6060888008441501</v>
      </c>
      <c r="AI5479">
        <v>0.98342151819761803</v>
      </c>
      <c r="AJ5479">
        <v>0.98789258377071898</v>
      </c>
      <c r="AK5479">
        <v>-3.9659556596917098</v>
      </c>
    </row>
    <row r="5480" spans="1:37" x14ac:dyDescent="0.2">
      <c r="A5480" t="s">
        <v>18426</v>
      </c>
      <c r="B5480">
        <v>52220673</v>
      </c>
      <c r="C5480">
        <v>52220819</v>
      </c>
      <c r="D5480">
        <v>147</v>
      </c>
      <c r="E5480" t="s">
        <v>18679</v>
      </c>
      <c r="F5480">
        <v>2</v>
      </c>
      <c r="G5480" t="s">
        <v>18680</v>
      </c>
      <c r="H5480" t="s">
        <v>31000</v>
      </c>
      <c r="I5480">
        <v>3</v>
      </c>
      <c r="J5480">
        <v>52221080</v>
      </c>
      <c r="K5480">
        <v>52225645</v>
      </c>
      <c r="L5480">
        <v>4566</v>
      </c>
      <c r="M5480">
        <v>2</v>
      </c>
      <c r="N5480">
        <v>54106</v>
      </c>
      <c r="O5480" t="s">
        <v>18681</v>
      </c>
      <c r="P5480">
        <v>4826</v>
      </c>
      <c r="Q5480" t="s">
        <v>18682</v>
      </c>
      <c r="R5480" t="s">
        <v>18683</v>
      </c>
      <c r="S5480" t="s">
        <v>34833</v>
      </c>
      <c r="T5480">
        <v>0.32911398597860803</v>
      </c>
      <c r="U5480">
        <v>0.603102917160658</v>
      </c>
      <c r="V5480">
        <v>22.151064328332801</v>
      </c>
      <c r="W5480">
        <v>0.29261482077562401</v>
      </c>
      <c r="X5480">
        <v>0.704072456322962</v>
      </c>
      <c r="Y5480">
        <v>22.225064894288099</v>
      </c>
      <c r="Z5480">
        <v>0.48464167878831399</v>
      </c>
      <c r="AA5480">
        <v>0.84435025072159198</v>
      </c>
      <c r="AB5480">
        <v>21.1875904986397</v>
      </c>
      <c r="AC5480">
        <v>0.45677901822897599</v>
      </c>
      <c r="AD5480">
        <v>0.82872126865393902</v>
      </c>
      <c r="AE5480">
        <v>21.225065188569801</v>
      </c>
      <c r="AF5480">
        <v>0.16793847098801201</v>
      </c>
      <c r="AG5480">
        <v>0.68151250837662902</v>
      </c>
      <c r="AH5480">
        <v>22.151064328332801</v>
      </c>
      <c r="AI5480">
        <v>0.14667288820271701</v>
      </c>
      <c r="AJ5480">
        <v>0.78121606160956403</v>
      </c>
      <c r="AK5480">
        <v>22.225064894288099</v>
      </c>
    </row>
    <row r="5481" spans="1:37" x14ac:dyDescent="0.2">
      <c r="A5481" t="s">
        <v>18426</v>
      </c>
      <c r="B5481">
        <v>52220819</v>
      </c>
      <c r="C5481">
        <v>52220965</v>
      </c>
      <c r="D5481">
        <v>147</v>
      </c>
      <c r="E5481" t="s">
        <v>18684</v>
      </c>
      <c r="F5481">
        <v>1</v>
      </c>
      <c r="G5481" t="s">
        <v>18685</v>
      </c>
      <c r="H5481" t="s">
        <v>31000</v>
      </c>
      <c r="I5481">
        <v>3</v>
      </c>
      <c r="J5481">
        <v>52221080</v>
      </c>
      <c r="K5481">
        <v>52225645</v>
      </c>
      <c r="L5481">
        <v>4566</v>
      </c>
      <c r="M5481">
        <v>2</v>
      </c>
      <c r="N5481">
        <v>54106</v>
      </c>
      <c r="O5481" t="s">
        <v>18681</v>
      </c>
      <c r="P5481">
        <v>4680</v>
      </c>
      <c r="Q5481" t="s">
        <v>18682</v>
      </c>
      <c r="R5481" t="s">
        <v>18683</v>
      </c>
      <c r="S5481" t="s">
        <v>34833</v>
      </c>
      <c r="T5481">
        <v>0.32911398597860803</v>
      </c>
      <c r="U5481">
        <v>0.603102917160658</v>
      </c>
      <c r="V5481">
        <v>22.151064328332801</v>
      </c>
      <c r="W5481">
        <v>0.29261482077562401</v>
      </c>
      <c r="X5481">
        <v>0.704072456322962</v>
      </c>
      <c r="Y5481">
        <v>22.225064894288099</v>
      </c>
      <c r="Z5481">
        <v>0.48464167878831399</v>
      </c>
      <c r="AA5481">
        <v>0.84435025072159198</v>
      </c>
      <c r="AB5481">
        <v>21.1875904986397</v>
      </c>
      <c r="AC5481">
        <v>0.45677901822897599</v>
      </c>
      <c r="AD5481">
        <v>0.82872126865393902</v>
      </c>
      <c r="AE5481">
        <v>21.225065188569801</v>
      </c>
      <c r="AF5481">
        <v>0.16793847098801201</v>
      </c>
      <c r="AG5481">
        <v>0.68151250837662902</v>
      </c>
      <c r="AH5481">
        <v>22.151064328332801</v>
      </c>
      <c r="AI5481">
        <v>0.14667288820271701</v>
      </c>
      <c r="AJ5481">
        <v>0.78121606160956403</v>
      </c>
      <c r="AK5481">
        <v>22.225064894288099</v>
      </c>
    </row>
    <row r="5482" spans="1:37" x14ac:dyDescent="0.2">
      <c r="A5482" t="s">
        <v>18426</v>
      </c>
      <c r="B5482">
        <v>53370385</v>
      </c>
      <c r="C5482">
        <v>53370549</v>
      </c>
      <c r="D5482">
        <v>165</v>
      </c>
      <c r="E5482" t="s">
        <v>18686</v>
      </c>
      <c r="F5482">
        <v>1</v>
      </c>
      <c r="G5482" t="s">
        <v>15517</v>
      </c>
      <c r="H5482" t="s">
        <v>34834</v>
      </c>
      <c r="I5482">
        <v>3</v>
      </c>
      <c r="J5482">
        <v>53292633</v>
      </c>
      <c r="K5482">
        <v>53347586</v>
      </c>
      <c r="L5482">
        <v>54954</v>
      </c>
      <c r="M5482">
        <v>2</v>
      </c>
      <c r="N5482">
        <v>55802</v>
      </c>
      <c r="O5482" t="s">
        <v>18687</v>
      </c>
      <c r="P5482">
        <v>-22799</v>
      </c>
      <c r="Q5482" t="s">
        <v>18688</v>
      </c>
      <c r="R5482" t="s">
        <v>18689</v>
      </c>
      <c r="S5482" t="s">
        <v>34835</v>
      </c>
      <c r="T5482">
        <v>0.35387198439864398</v>
      </c>
      <c r="U5482">
        <v>0.603102917160658</v>
      </c>
      <c r="V5482">
        <v>-22.403093977134098</v>
      </c>
      <c r="W5482">
        <v>0.94067867906597702</v>
      </c>
      <c r="X5482">
        <v>0.95159051474143896</v>
      </c>
      <c r="Y5482">
        <v>-1.33089849703555</v>
      </c>
      <c r="Z5482">
        <v>0.72004451969238803</v>
      </c>
      <c r="AA5482">
        <v>0.86308114850689799</v>
      </c>
      <c r="AB5482">
        <v>-0.69655625196109905</v>
      </c>
      <c r="AC5482">
        <v>0.56718065613419599</v>
      </c>
      <c r="AD5482">
        <v>0.87989882095915395</v>
      </c>
      <c r="AE5482">
        <v>-2.3308980533988</v>
      </c>
      <c r="AF5482">
        <v>0.15203231574161999</v>
      </c>
      <c r="AG5482">
        <v>0.68151250837662902</v>
      </c>
      <c r="AH5482">
        <v>-22.575091345907001</v>
      </c>
      <c r="AI5482">
        <v>0.45687063064905098</v>
      </c>
      <c r="AJ5482">
        <v>0.78121606160956403</v>
      </c>
      <c r="AK5482">
        <v>-0.46214317599816601</v>
      </c>
    </row>
    <row r="5483" spans="1:37" x14ac:dyDescent="0.2">
      <c r="A5483" t="s">
        <v>18426</v>
      </c>
      <c r="B5483">
        <v>53370549</v>
      </c>
      <c r="C5483">
        <v>53370713</v>
      </c>
      <c r="D5483">
        <v>165</v>
      </c>
      <c r="E5483" t="s">
        <v>18690</v>
      </c>
      <c r="F5483">
        <v>4</v>
      </c>
      <c r="G5483" t="s">
        <v>18691</v>
      </c>
      <c r="H5483" t="s">
        <v>34834</v>
      </c>
      <c r="I5483">
        <v>3</v>
      </c>
      <c r="J5483">
        <v>53292633</v>
      </c>
      <c r="K5483">
        <v>53347586</v>
      </c>
      <c r="L5483">
        <v>54954</v>
      </c>
      <c r="M5483">
        <v>2</v>
      </c>
      <c r="N5483">
        <v>55802</v>
      </c>
      <c r="O5483" t="s">
        <v>18687</v>
      </c>
      <c r="P5483">
        <v>-22963</v>
      </c>
      <c r="Q5483" t="s">
        <v>18688</v>
      </c>
      <c r="R5483" t="s">
        <v>18689</v>
      </c>
      <c r="S5483" t="s">
        <v>34835</v>
      </c>
      <c r="T5483">
        <v>0.35387198439864398</v>
      </c>
      <c r="U5483">
        <v>0.603102917160658</v>
      </c>
      <c r="V5483">
        <v>-22.403093977134098</v>
      </c>
      <c r="W5483">
        <v>0.94067867906597702</v>
      </c>
      <c r="X5483">
        <v>0.95159051474143896</v>
      </c>
      <c r="Y5483">
        <v>-1.33089849703555</v>
      </c>
      <c r="Z5483">
        <v>0.72004451969238803</v>
      </c>
      <c r="AA5483">
        <v>0.86308114850689799</v>
      </c>
      <c r="AB5483">
        <v>-0.69655625196109905</v>
      </c>
      <c r="AC5483">
        <v>0.56718065613419599</v>
      </c>
      <c r="AD5483">
        <v>0.87989882095915395</v>
      </c>
      <c r="AE5483">
        <v>-2.3308980533988</v>
      </c>
      <c r="AF5483">
        <v>0.15203231574161999</v>
      </c>
      <c r="AG5483">
        <v>0.68151250837662902</v>
      </c>
      <c r="AH5483">
        <v>-22.575091345907001</v>
      </c>
      <c r="AI5483">
        <v>0.45687063064905098</v>
      </c>
      <c r="AJ5483">
        <v>0.78121606160956403</v>
      </c>
      <c r="AK5483">
        <v>-0.46214317599816601</v>
      </c>
    </row>
    <row r="5484" spans="1:37" x14ac:dyDescent="0.2">
      <c r="A5484" t="s">
        <v>18426</v>
      </c>
      <c r="B5484">
        <v>53370713</v>
      </c>
      <c r="C5484">
        <v>53370877</v>
      </c>
      <c r="D5484">
        <v>165</v>
      </c>
      <c r="E5484" t="s">
        <v>18692</v>
      </c>
      <c r="F5484">
        <v>2</v>
      </c>
      <c r="G5484" t="s">
        <v>18693</v>
      </c>
      <c r="H5484" t="s">
        <v>34834</v>
      </c>
      <c r="I5484">
        <v>3</v>
      </c>
      <c r="J5484">
        <v>53292633</v>
      </c>
      <c r="K5484">
        <v>53347586</v>
      </c>
      <c r="L5484">
        <v>54954</v>
      </c>
      <c r="M5484">
        <v>2</v>
      </c>
      <c r="N5484">
        <v>55802</v>
      </c>
      <c r="O5484" t="s">
        <v>18687</v>
      </c>
      <c r="P5484">
        <v>-23127</v>
      </c>
      <c r="Q5484" t="s">
        <v>18688</v>
      </c>
      <c r="R5484" t="s">
        <v>18689</v>
      </c>
      <c r="S5484" t="s">
        <v>34835</v>
      </c>
      <c r="T5484">
        <v>0.35387198439864398</v>
      </c>
      <c r="U5484">
        <v>0.603102917160658</v>
      </c>
      <c r="V5484">
        <v>-22.403093977134098</v>
      </c>
      <c r="W5484">
        <v>0.94067867906597702</v>
      </c>
      <c r="X5484">
        <v>0.95159051474143896</v>
      </c>
      <c r="Y5484">
        <v>-1.33089849703555</v>
      </c>
      <c r="Z5484">
        <v>0.72004451969238803</v>
      </c>
      <c r="AA5484">
        <v>0.86308114850689799</v>
      </c>
      <c r="AB5484">
        <v>-0.69655625196109905</v>
      </c>
      <c r="AC5484">
        <v>0.56718065613419599</v>
      </c>
      <c r="AD5484">
        <v>0.87989882095915395</v>
      </c>
      <c r="AE5484">
        <v>-2.3308980533988</v>
      </c>
      <c r="AF5484">
        <v>0.15203231574161999</v>
      </c>
      <c r="AG5484">
        <v>0.68151250837662902</v>
      </c>
      <c r="AH5484">
        <v>-22.575091345907001</v>
      </c>
      <c r="AI5484">
        <v>0.45687063064905098</v>
      </c>
      <c r="AJ5484">
        <v>0.78121606160956403</v>
      </c>
      <c r="AK5484">
        <v>-0.46214317599816601</v>
      </c>
    </row>
    <row r="5485" spans="1:37" x14ac:dyDescent="0.2">
      <c r="A5485" t="s">
        <v>18426</v>
      </c>
      <c r="B5485">
        <v>54399404</v>
      </c>
      <c r="C5485">
        <v>54399556</v>
      </c>
      <c r="D5485">
        <v>153</v>
      </c>
      <c r="E5485" t="s">
        <v>18694</v>
      </c>
      <c r="F5485">
        <v>1</v>
      </c>
      <c r="G5485" t="s">
        <v>18695</v>
      </c>
      <c r="H5485" t="s">
        <v>34836</v>
      </c>
      <c r="I5485">
        <v>3</v>
      </c>
      <c r="J5485">
        <v>54272774</v>
      </c>
      <c r="K5485">
        <v>54320541</v>
      </c>
      <c r="L5485">
        <v>47768</v>
      </c>
      <c r="M5485">
        <v>1</v>
      </c>
      <c r="N5485">
        <v>55799</v>
      </c>
      <c r="O5485" t="s">
        <v>18696</v>
      </c>
      <c r="P5485">
        <v>126630</v>
      </c>
      <c r="Q5485" t="s">
        <v>18697</v>
      </c>
      <c r="R5485" t="s">
        <v>18698</v>
      </c>
      <c r="S5485" t="s">
        <v>34837</v>
      </c>
      <c r="T5485">
        <v>0.37727039722072098</v>
      </c>
      <c r="U5485">
        <v>0.63235910221821201</v>
      </c>
      <c r="V5485">
        <v>0.61684667167947105</v>
      </c>
      <c r="W5485">
        <v>0.66219022150459395</v>
      </c>
      <c r="X5485">
        <v>0.95159051474143896</v>
      </c>
      <c r="Y5485">
        <v>-0.65381221030464198</v>
      </c>
      <c r="Z5485">
        <v>0.69624832947106696</v>
      </c>
      <c r="AA5485">
        <v>0.84839620717035003</v>
      </c>
      <c r="AB5485">
        <v>0.395961201137571</v>
      </c>
      <c r="AC5485">
        <v>0.34269815195585301</v>
      </c>
      <c r="AD5485">
        <v>0.72492337591755496</v>
      </c>
      <c r="AE5485">
        <v>-0.95135353724743799</v>
      </c>
      <c r="AF5485">
        <v>0.32339945102412898</v>
      </c>
      <c r="AG5485">
        <v>0.70473078222419605</v>
      </c>
      <c r="AH5485">
        <v>0.55864958090440697</v>
      </c>
      <c r="AI5485">
        <v>0.93911290407925296</v>
      </c>
      <c r="AJ5485">
        <v>0.98621344597861504</v>
      </c>
      <c r="AK5485">
        <v>-0.19578552097124499</v>
      </c>
    </row>
    <row r="5486" spans="1:37" x14ac:dyDescent="0.2">
      <c r="A5486" t="s">
        <v>18426</v>
      </c>
      <c r="B5486">
        <v>54399556</v>
      </c>
      <c r="C5486">
        <v>54399708</v>
      </c>
      <c r="D5486">
        <v>153</v>
      </c>
      <c r="E5486" t="s">
        <v>18699</v>
      </c>
      <c r="F5486">
        <v>4</v>
      </c>
      <c r="G5486" t="s">
        <v>18700</v>
      </c>
      <c r="H5486" t="s">
        <v>34836</v>
      </c>
      <c r="I5486">
        <v>3</v>
      </c>
      <c r="J5486">
        <v>54272774</v>
      </c>
      <c r="K5486">
        <v>54320541</v>
      </c>
      <c r="L5486">
        <v>47768</v>
      </c>
      <c r="M5486">
        <v>1</v>
      </c>
      <c r="N5486">
        <v>55799</v>
      </c>
      <c r="O5486" t="s">
        <v>18696</v>
      </c>
      <c r="P5486">
        <v>126782</v>
      </c>
      <c r="Q5486" t="s">
        <v>18697</v>
      </c>
      <c r="R5486" t="s">
        <v>18698</v>
      </c>
      <c r="S5486" t="s">
        <v>34837</v>
      </c>
      <c r="T5486">
        <v>0.37727039722072098</v>
      </c>
      <c r="U5486">
        <v>0.63235910221821201</v>
      </c>
      <c r="V5486">
        <v>0.61684667167947105</v>
      </c>
      <c r="W5486">
        <v>0.66219022150459395</v>
      </c>
      <c r="X5486">
        <v>0.95159051474143896</v>
      </c>
      <c r="Y5486">
        <v>-0.65381221030464198</v>
      </c>
      <c r="Z5486">
        <v>0.65898843689074305</v>
      </c>
      <c r="AA5486">
        <v>0.84521697243271998</v>
      </c>
      <c r="AB5486">
        <v>0.42848174970938002</v>
      </c>
      <c r="AC5486">
        <v>0.36801983605745497</v>
      </c>
      <c r="AD5486">
        <v>0.77075695748435502</v>
      </c>
      <c r="AE5486">
        <v>-0.90251057146657399</v>
      </c>
      <c r="AF5486">
        <v>0.33188584480135702</v>
      </c>
      <c r="AG5486">
        <v>0.71621554913654195</v>
      </c>
      <c r="AH5486">
        <v>0.51868144076804101</v>
      </c>
      <c r="AI5486">
        <v>0.95262518449844402</v>
      </c>
      <c r="AJ5486">
        <v>0.98763956118261198</v>
      </c>
      <c r="AK5486">
        <v>-0.22736756615687101</v>
      </c>
    </row>
    <row r="5487" spans="1:37" x14ac:dyDescent="0.2">
      <c r="A5487" t="s">
        <v>18426</v>
      </c>
      <c r="B5487">
        <v>54399708</v>
      </c>
      <c r="C5487">
        <v>54399860</v>
      </c>
      <c r="D5487">
        <v>153</v>
      </c>
      <c r="E5487" t="s">
        <v>18701</v>
      </c>
      <c r="F5487">
        <v>1</v>
      </c>
      <c r="G5487" t="s">
        <v>18702</v>
      </c>
      <c r="H5487" t="s">
        <v>34836</v>
      </c>
      <c r="I5487">
        <v>3</v>
      </c>
      <c r="J5487">
        <v>54272774</v>
      </c>
      <c r="K5487">
        <v>54320541</v>
      </c>
      <c r="L5487">
        <v>47768</v>
      </c>
      <c r="M5487">
        <v>1</v>
      </c>
      <c r="N5487">
        <v>55799</v>
      </c>
      <c r="O5487" t="s">
        <v>18696</v>
      </c>
      <c r="P5487">
        <v>126934</v>
      </c>
      <c r="Q5487" t="s">
        <v>18697</v>
      </c>
      <c r="R5487" t="s">
        <v>18698</v>
      </c>
      <c r="S5487" t="s">
        <v>34837</v>
      </c>
      <c r="T5487">
        <v>0.37727039722072098</v>
      </c>
      <c r="U5487">
        <v>0.63235910221821201</v>
      </c>
      <c r="V5487">
        <v>0.61684667167947105</v>
      </c>
      <c r="W5487">
        <v>0.66219022150459395</v>
      </c>
      <c r="X5487">
        <v>0.95159051474143896</v>
      </c>
      <c r="Y5487">
        <v>-0.65381221030464198</v>
      </c>
      <c r="Z5487">
        <v>0.65898843689074305</v>
      </c>
      <c r="AA5487">
        <v>0.84521697243271998</v>
      </c>
      <c r="AB5487">
        <v>0.42848174970938002</v>
      </c>
      <c r="AC5487">
        <v>0.36801983605745497</v>
      </c>
      <c r="AD5487">
        <v>0.77075695748435502</v>
      </c>
      <c r="AE5487">
        <v>-0.90251057146657399</v>
      </c>
      <c r="AF5487">
        <v>0.33188584480135702</v>
      </c>
      <c r="AG5487">
        <v>0.71621554913654195</v>
      </c>
      <c r="AH5487">
        <v>0.51868144076804101</v>
      </c>
      <c r="AI5487">
        <v>0.95262518449844402</v>
      </c>
      <c r="AJ5487">
        <v>0.98763956118261198</v>
      </c>
      <c r="AK5487">
        <v>-0.22736756615687101</v>
      </c>
    </row>
    <row r="5488" spans="1:37" x14ac:dyDescent="0.2">
      <c r="A5488" t="s">
        <v>18426</v>
      </c>
      <c r="B5488">
        <v>54463360</v>
      </c>
      <c r="C5488">
        <v>54463511</v>
      </c>
      <c r="D5488">
        <v>152</v>
      </c>
      <c r="E5488" t="s">
        <v>18703</v>
      </c>
      <c r="F5488">
        <v>2</v>
      </c>
      <c r="G5488" t="s">
        <v>18704</v>
      </c>
      <c r="H5488" t="s">
        <v>34836</v>
      </c>
      <c r="I5488">
        <v>3</v>
      </c>
      <c r="J5488">
        <v>54632122</v>
      </c>
      <c r="K5488">
        <v>54639857</v>
      </c>
      <c r="L5488">
        <v>7736</v>
      </c>
      <c r="M5488">
        <v>2</v>
      </c>
      <c r="N5488">
        <v>790952</v>
      </c>
      <c r="O5488" t="s">
        <v>18705</v>
      </c>
      <c r="P5488">
        <v>176346</v>
      </c>
      <c r="Q5488" t="s">
        <v>18706</v>
      </c>
      <c r="R5488" t="s">
        <v>18707</v>
      </c>
      <c r="S5488" t="s">
        <v>34838</v>
      </c>
      <c r="T5488">
        <v>0.32911398597860803</v>
      </c>
      <c r="U5488">
        <v>0.603102917160658</v>
      </c>
      <c r="V5488">
        <v>23.149361292018199</v>
      </c>
      <c r="W5488">
        <v>0.29261482077562401</v>
      </c>
      <c r="X5488">
        <v>0.704072456322962</v>
      </c>
      <c r="Y5488">
        <v>23.659436419642599</v>
      </c>
      <c r="Z5488">
        <v>0.306975110376564</v>
      </c>
      <c r="AA5488">
        <v>0.72610664078822296</v>
      </c>
      <c r="AB5488">
        <v>23.420338294771501</v>
      </c>
      <c r="AC5488">
        <v>0.27780950890804001</v>
      </c>
      <c r="AD5488">
        <v>0.68253123924728298</v>
      </c>
      <c r="AE5488">
        <v>23.457812996894901</v>
      </c>
      <c r="AF5488">
        <v>0.64997455747578503</v>
      </c>
      <c r="AG5488">
        <v>0.80674443595273604</v>
      </c>
      <c r="AH5488">
        <v>0.56392533347098595</v>
      </c>
      <c r="AI5488">
        <v>0.56157887380500204</v>
      </c>
      <c r="AJ5488">
        <v>0.78121606160956403</v>
      </c>
      <c r="AK5488">
        <v>1.58046428494095</v>
      </c>
    </row>
    <row r="5489" spans="1:37" x14ac:dyDescent="0.2">
      <c r="A5489" t="s">
        <v>18426</v>
      </c>
      <c r="B5489">
        <v>58130192</v>
      </c>
      <c r="C5489">
        <v>58130340</v>
      </c>
      <c r="D5489">
        <v>149</v>
      </c>
      <c r="E5489" t="s">
        <v>18708</v>
      </c>
      <c r="F5489">
        <v>2</v>
      </c>
      <c r="G5489" t="s">
        <v>18709</v>
      </c>
      <c r="H5489" t="s">
        <v>30999</v>
      </c>
      <c r="I5489">
        <v>3</v>
      </c>
      <c r="J5489">
        <v>58132078</v>
      </c>
      <c r="K5489">
        <v>58172251</v>
      </c>
      <c r="L5489">
        <v>40174</v>
      </c>
      <c r="M5489">
        <v>1</v>
      </c>
      <c r="N5489">
        <v>2317</v>
      </c>
      <c r="O5489" t="s">
        <v>18710</v>
      </c>
      <c r="P5489">
        <v>-1738</v>
      </c>
      <c r="Q5489" t="s">
        <v>18711</v>
      </c>
      <c r="R5489" t="s">
        <v>18712</v>
      </c>
      <c r="S5489" t="s">
        <v>34839</v>
      </c>
      <c r="T5489">
        <v>0.93943752600822705</v>
      </c>
      <c r="U5489">
        <v>1</v>
      </c>
      <c r="V5489">
        <v>0.40474076941062098</v>
      </c>
      <c r="W5489">
        <v>0.29261482077562401</v>
      </c>
      <c r="X5489">
        <v>0.704072456322962</v>
      </c>
      <c r="Y5489">
        <v>24.8473241347567</v>
      </c>
      <c r="Z5489">
        <v>0.55428001561304696</v>
      </c>
      <c r="AA5489">
        <v>0.84521697243271998</v>
      </c>
      <c r="AB5489">
        <v>-0.55873332736203596</v>
      </c>
      <c r="AC5489">
        <v>0.114586611961368</v>
      </c>
      <c r="AD5489">
        <v>0.68253123924728298</v>
      </c>
      <c r="AE5489">
        <v>25.502954866619302</v>
      </c>
      <c r="AF5489">
        <v>0.45724430223818102</v>
      </c>
      <c r="AG5489">
        <v>0.80674443595273604</v>
      </c>
      <c r="AH5489">
        <v>1.3343514072223699</v>
      </c>
      <c r="AI5489">
        <v>0.84178376985732795</v>
      </c>
      <c r="AJ5489">
        <v>0.95896800690842199</v>
      </c>
      <c r="AK5489">
        <v>3.9644615294564499E-2</v>
      </c>
    </row>
    <row r="5490" spans="1:37" x14ac:dyDescent="0.2">
      <c r="A5490" t="s">
        <v>18426</v>
      </c>
      <c r="B5490">
        <v>58130340</v>
      </c>
      <c r="C5490">
        <v>58130488</v>
      </c>
      <c r="D5490">
        <v>149</v>
      </c>
      <c r="E5490" t="s">
        <v>18713</v>
      </c>
      <c r="F5490">
        <v>2</v>
      </c>
      <c r="G5490" t="s">
        <v>18714</v>
      </c>
      <c r="H5490" t="s">
        <v>30999</v>
      </c>
      <c r="I5490">
        <v>3</v>
      </c>
      <c r="J5490">
        <v>58132078</v>
      </c>
      <c r="K5490">
        <v>58172251</v>
      </c>
      <c r="L5490">
        <v>40174</v>
      </c>
      <c r="M5490">
        <v>1</v>
      </c>
      <c r="N5490">
        <v>2317</v>
      </c>
      <c r="O5490" t="s">
        <v>18710</v>
      </c>
      <c r="P5490">
        <v>-1590</v>
      </c>
      <c r="Q5490" t="s">
        <v>18711</v>
      </c>
      <c r="R5490" t="s">
        <v>18712</v>
      </c>
      <c r="S5490" t="s">
        <v>34839</v>
      </c>
      <c r="T5490">
        <v>0.93943752600822705</v>
      </c>
      <c r="U5490">
        <v>1</v>
      </c>
      <c r="V5490">
        <v>0.40474076941062098</v>
      </c>
      <c r="W5490">
        <v>0.29261482077562401</v>
      </c>
      <c r="X5490">
        <v>0.704072456322962</v>
      </c>
      <c r="Y5490">
        <v>24.8473241347567</v>
      </c>
      <c r="Z5490">
        <v>0.55428001561304696</v>
      </c>
      <c r="AA5490">
        <v>0.84521697243271998</v>
      </c>
      <c r="AB5490">
        <v>-0.55873332736203596</v>
      </c>
      <c r="AC5490">
        <v>0.114586611961368</v>
      </c>
      <c r="AD5490">
        <v>0.68253123924728298</v>
      </c>
      <c r="AE5490">
        <v>25.502954866619302</v>
      </c>
      <c r="AF5490">
        <v>0.45724430223818102</v>
      </c>
      <c r="AG5490">
        <v>0.80674443595273604</v>
      </c>
      <c r="AH5490">
        <v>1.3343514072223699</v>
      </c>
      <c r="AI5490">
        <v>0.84178376985732795</v>
      </c>
      <c r="AJ5490">
        <v>0.95896800690842199</v>
      </c>
      <c r="AK5490">
        <v>3.9644615294564499E-2</v>
      </c>
    </row>
    <row r="5491" spans="1:37" x14ac:dyDescent="0.2">
      <c r="A5491" t="s">
        <v>18426</v>
      </c>
      <c r="B5491">
        <v>58130488</v>
      </c>
      <c r="C5491">
        <v>58130636</v>
      </c>
      <c r="D5491">
        <v>149</v>
      </c>
      <c r="E5491" t="s">
        <v>18715</v>
      </c>
      <c r="F5491">
        <v>4</v>
      </c>
      <c r="G5491" t="s">
        <v>18716</v>
      </c>
      <c r="H5491" t="s">
        <v>30999</v>
      </c>
      <c r="I5491">
        <v>3</v>
      </c>
      <c r="J5491">
        <v>58132078</v>
      </c>
      <c r="K5491">
        <v>58172251</v>
      </c>
      <c r="L5491">
        <v>40174</v>
      </c>
      <c r="M5491">
        <v>1</v>
      </c>
      <c r="N5491">
        <v>2317</v>
      </c>
      <c r="O5491" t="s">
        <v>18710</v>
      </c>
      <c r="P5491">
        <v>-1442</v>
      </c>
      <c r="Q5491" t="s">
        <v>18711</v>
      </c>
      <c r="R5491" t="s">
        <v>18712</v>
      </c>
      <c r="S5491" t="s">
        <v>34839</v>
      </c>
      <c r="T5491">
        <v>0.93943752600822705</v>
      </c>
      <c r="U5491">
        <v>1</v>
      </c>
      <c r="V5491">
        <v>0.40474076941062098</v>
      </c>
      <c r="W5491">
        <v>0.29261482077562401</v>
      </c>
      <c r="X5491">
        <v>0.704072456322962</v>
      </c>
      <c r="Y5491">
        <v>24.8473241347567</v>
      </c>
      <c r="Z5491">
        <v>0.55428001561304696</v>
      </c>
      <c r="AA5491">
        <v>0.84521697243271998</v>
      </c>
      <c r="AB5491">
        <v>-0.55873332736203596</v>
      </c>
      <c r="AC5491">
        <v>0.114586611961368</v>
      </c>
      <c r="AD5491">
        <v>0.68253123924728298</v>
      </c>
      <c r="AE5491">
        <v>25.502954866619302</v>
      </c>
      <c r="AF5491">
        <v>0.45724430223818102</v>
      </c>
      <c r="AG5491">
        <v>0.80674443595273604</v>
      </c>
      <c r="AH5491">
        <v>1.3343514072223699</v>
      </c>
      <c r="AI5491">
        <v>0.84178376985732795</v>
      </c>
      <c r="AJ5491">
        <v>0.95896800690842199</v>
      </c>
      <c r="AK5491">
        <v>3.9644615294564499E-2</v>
      </c>
    </row>
    <row r="5492" spans="1:37" x14ac:dyDescent="0.2">
      <c r="A5492" t="s">
        <v>18426</v>
      </c>
      <c r="B5492">
        <v>58816863</v>
      </c>
      <c r="C5492">
        <v>58817039</v>
      </c>
      <c r="D5492">
        <v>177</v>
      </c>
      <c r="E5492" t="s">
        <v>18717</v>
      </c>
      <c r="F5492">
        <v>2</v>
      </c>
      <c r="G5492" t="s">
        <v>18718</v>
      </c>
      <c r="H5492" t="s">
        <v>34840</v>
      </c>
      <c r="I5492">
        <v>3</v>
      </c>
      <c r="J5492">
        <v>58824437</v>
      </c>
      <c r="K5492">
        <v>59017637</v>
      </c>
      <c r="L5492">
        <v>193201</v>
      </c>
      <c r="M5492">
        <v>1</v>
      </c>
      <c r="N5492">
        <v>101929238</v>
      </c>
      <c r="O5492" t="s">
        <v>18719</v>
      </c>
      <c r="P5492">
        <v>-7398</v>
      </c>
      <c r="Q5492" t="s">
        <v>18720</v>
      </c>
      <c r="R5492" t="s">
        <v>18721</v>
      </c>
      <c r="S5492" t="s">
        <v>34841</v>
      </c>
      <c r="T5492">
        <v>0.97213403838398904</v>
      </c>
      <c r="U5492">
        <v>1</v>
      </c>
      <c r="V5492">
        <v>0.630618753686357</v>
      </c>
      <c r="W5492">
        <v>0.20525741147413201</v>
      </c>
      <c r="X5492">
        <v>0.704072456322962</v>
      </c>
      <c r="Y5492">
        <v>-24.127922505603198</v>
      </c>
      <c r="Z5492">
        <v>0.69013698642955401</v>
      </c>
      <c r="AA5492">
        <v>0.84521697243271998</v>
      </c>
      <c r="AB5492">
        <v>-0.33285526119120401</v>
      </c>
      <c r="AC5492">
        <v>7.0489011448141195E-2</v>
      </c>
      <c r="AD5492">
        <v>0.57684129297949804</v>
      </c>
      <c r="AE5492">
        <v>-24.127922505603198</v>
      </c>
      <c r="AF5492">
        <v>0.61410715005536498</v>
      </c>
      <c r="AG5492">
        <v>0.80674443595273604</v>
      </c>
      <c r="AH5492">
        <v>1.56022926493055</v>
      </c>
      <c r="AI5492">
        <v>0.35038410267202102</v>
      </c>
      <c r="AJ5492">
        <v>0.78121606160956403</v>
      </c>
      <c r="AK5492">
        <v>-23.259167103890199</v>
      </c>
    </row>
    <row r="5493" spans="1:37" x14ac:dyDescent="0.2">
      <c r="A5493" t="s">
        <v>18426</v>
      </c>
      <c r="B5493">
        <v>58817039</v>
      </c>
      <c r="C5493">
        <v>58817215</v>
      </c>
      <c r="D5493">
        <v>177</v>
      </c>
      <c r="E5493" t="s">
        <v>18722</v>
      </c>
      <c r="F5493">
        <v>2</v>
      </c>
      <c r="G5493" t="s">
        <v>18723</v>
      </c>
      <c r="H5493" t="s">
        <v>34840</v>
      </c>
      <c r="I5493">
        <v>3</v>
      </c>
      <c r="J5493">
        <v>58824437</v>
      </c>
      <c r="K5493">
        <v>59017637</v>
      </c>
      <c r="L5493">
        <v>193201</v>
      </c>
      <c r="M5493">
        <v>1</v>
      </c>
      <c r="N5493">
        <v>101929238</v>
      </c>
      <c r="O5493" t="s">
        <v>18719</v>
      </c>
      <c r="P5493">
        <v>-7222</v>
      </c>
      <c r="Q5493" t="s">
        <v>18720</v>
      </c>
      <c r="R5493" t="s">
        <v>18721</v>
      </c>
      <c r="S5493" t="s">
        <v>34841</v>
      </c>
      <c r="T5493">
        <v>0.97213403838398904</v>
      </c>
      <c r="U5493">
        <v>1</v>
      </c>
      <c r="V5493">
        <v>0.630618753686357</v>
      </c>
      <c r="W5493">
        <v>0.20525741147413201</v>
      </c>
      <c r="X5493">
        <v>0.704072456322962</v>
      </c>
      <c r="Y5493">
        <v>-24.127922505603198</v>
      </c>
      <c r="Z5493">
        <v>0.69013698642955401</v>
      </c>
      <c r="AA5493">
        <v>0.84521697243271998</v>
      </c>
      <c r="AB5493">
        <v>-0.33285526119120401</v>
      </c>
      <c r="AC5493">
        <v>7.0489011448141195E-2</v>
      </c>
      <c r="AD5493">
        <v>0.57684129297949804</v>
      </c>
      <c r="AE5493">
        <v>-24.127922505603198</v>
      </c>
      <c r="AF5493">
        <v>0.61410715005536498</v>
      </c>
      <c r="AG5493">
        <v>0.80674443595273604</v>
      </c>
      <c r="AH5493">
        <v>1.56022926493055</v>
      </c>
      <c r="AI5493">
        <v>0.35038410267202102</v>
      </c>
      <c r="AJ5493">
        <v>0.78121606160956403</v>
      </c>
      <c r="AK5493">
        <v>-23.259167103890199</v>
      </c>
    </row>
    <row r="5494" spans="1:37" x14ac:dyDescent="0.2">
      <c r="A5494" t="s">
        <v>18426</v>
      </c>
      <c r="B5494">
        <v>59396563</v>
      </c>
      <c r="C5494">
        <v>59396861</v>
      </c>
      <c r="D5494">
        <v>299</v>
      </c>
      <c r="E5494" t="s">
        <v>18724</v>
      </c>
      <c r="F5494">
        <v>2</v>
      </c>
      <c r="G5494" t="s">
        <v>18725</v>
      </c>
      <c r="H5494" t="s">
        <v>34842</v>
      </c>
      <c r="I5494">
        <v>3</v>
      </c>
      <c r="J5494">
        <v>59065572</v>
      </c>
      <c r="K5494">
        <v>59235632</v>
      </c>
      <c r="L5494">
        <v>170061</v>
      </c>
      <c r="M5494">
        <v>1</v>
      </c>
      <c r="N5494">
        <v>105377110</v>
      </c>
      <c r="O5494" t="s">
        <v>18726</v>
      </c>
      <c r="P5494">
        <v>330991</v>
      </c>
      <c r="Q5494" t="s">
        <v>40</v>
      </c>
      <c r="R5494" t="s">
        <v>18727</v>
      </c>
      <c r="S5494" t="s">
        <v>34843</v>
      </c>
      <c r="T5494">
        <v>0.152084254673993</v>
      </c>
      <c r="U5494">
        <v>0.603102917160658</v>
      </c>
      <c r="V5494">
        <v>24.030897164613201</v>
      </c>
      <c r="W5494">
        <v>0.89107655920673101</v>
      </c>
      <c r="X5494">
        <v>0.95159051474143896</v>
      </c>
      <c r="Y5494">
        <v>2.4749858034982899</v>
      </c>
      <c r="Z5494">
        <v>0.306975110376564</v>
      </c>
      <c r="AA5494">
        <v>0.72610664078822296</v>
      </c>
      <c r="AB5494">
        <v>23.067423120599202</v>
      </c>
      <c r="AC5494">
        <v>0.75388744886274095</v>
      </c>
      <c r="AD5494">
        <v>0.87989882095915395</v>
      </c>
      <c r="AE5494">
        <v>1.4749859008694199</v>
      </c>
      <c r="AF5494">
        <v>4.6407610929182198E-2</v>
      </c>
      <c r="AG5494">
        <v>0.476038960109122</v>
      </c>
      <c r="AH5494">
        <v>24.030897164613201</v>
      </c>
      <c r="AI5494">
        <v>0.56157887380500204</v>
      </c>
      <c r="AJ5494">
        <v>0.78121606160956403</v>
      </c>
      <c r="AK5494">
        <v>3.3437408230209802</v>
      </c>
    </row>
    <row r="5495" spans="1:37" x14ac:dyDescent="0.2">
      <c r="A5495" t="s">
        <v>18426</v>
      </c>
      <c r="B5495">
        <v>59640367</v>
      </c>
      <c r="C5495">
        <v>59640550</v>
      </c>
      <c r="D5495">
        <v>184</v>
      </c>
      <c r="E5495" t="s">
        <v>18728</v>
      </c>
      <c r="F5495">
        <v>1</v>
      </c>
      <c r="G5495" t="s">
        <v>18729</v>
      </c>
      <c r="H5495" t="s">
        <v>34844</v>
      </c>
      <c r="I5495">
        <v>3</v>
      </c>
      <c r="J5495">
        <v>59809269</v>
      </c>
      <c r="K5495">
        <v>59811310</v>
      </c>
      <c r="L5495">
        <v>2042</v>
      </c>
      <c r="M5495">
        <v>1</v>
      </c>
      <c r="N5495">
        <v>105377110</v>
      </c>
      <c r="O5495" t="s">
        <v>18730</v>
      </c>
      <c r="P5495">
        <v>-168719</v>
      </c>
      <c r="Q5495" t="s">
        <v>40</v>
      </c>
      <c r="R5495" t="s">
        <v>18727</v>
      </c>
      <c r="S5495" t="s">
        <v>34843</v>
      </c>
      <c r="T5495">
        <v>1</v>
      </c>
      <c r="U5495">
        <v>1</v>
      </c>
      <c r="V5495">
        <v>-1.2413593458994101</v>
      </c>
      <c r="W5495">
        <v>0.46193634366738701</v>
      </c>
      <c r="X5495">
        <v>0.75726018452522603</v>
      </c>
      <c r="Y5495">
        <v>2.1960718754581001</v>
      </c>
      <c r="Z5495">
        <v>0.96726857278496403</v>
      </c>
      <c r="AA5495">
        <v>0.99919698600769702</v>
      </c>
      <c r="AB5495">
        <v>1.0273527720875999</v>
      </c>
      <c r="AC5495">
        <v>0.88945902157151002</v>
      </c>
      <c r="AD5495">
        <v>0.94068432309766403</v>
      </c>
      <c r="AE5495">
        <v>1.1960719687164001</v>
      </c>
      <c r="AF5495">
        <v>0.98343762640780896</v>
      </c>
      <c r="AG5495">
        <v>1</v>
      </c>
      <c r="AH5495">
        <v>-2.4435179733625398</v>
      </c>
      <c r="AI5495">
        <v>0.183554312780425</v>
      </c>
      <c r="AJ5495">
        <v>0.78121606160956403</v>
      </c>
      <c r="AK5495">
        <v>3.0648269891619502</v>
      </c>
    </row>
    <row r="5496" spans="1:37" x14ac:dyDescent="0.2">
      <c r="A5496" t="s">
        <v>18426</v>
      </c>
      <c r="B5496">
        <v>59726293</v>
      </c>
      <c r="C5496">
        <v>59726444</v>
      </c>
      <c r="D5496">
        <v>152</v>
      </c>
      <c r="E5496" t="s">
        <v>18731</v>
      </c>
      <c r="F5496">
        <v>0</v>
      </c>
      <c r="G5496" t="s">
        <v>18732</v>
      </c>
      <c r="H5496" t="s">
        <v>34844</v>
      </c>
      <c r="I5496">
        <v>3</v>
      </c>
      <c r="J5496">
        <v>59809269</v>
      </c>
      <c r="K5496">
        <v>59811310</v>
      </c>
      <c r="L5496">
        <v>2042</v>
      </c>
      <c r="M5496">
        <v>1</v>
      </c>
      <c r="N5496">
        <v>105377110</v>
      </c>
      <c r="O5496" t="s">
        <v>18730</v>
      </c>
      <c r="P5496">
        <v>-82825</v>
      </c>
      <c r="Q5496" t="s">
        <v>40</v>
      </c>
      <c r="R5496" t="s">
        <v>18727</v>
      </c>
      <c r="S5496" t="s">
        <v>34843</v>
      </c>
      <c r="T5496">
        <v>0.152084254673993</v>
      </c>
      <c r="U5496">
        <v>0.603102917160658</v>
      </c>
      <c r="V5496">
        <v>25.5759484332415</v>
      </c>
      <c r="W5496">
        <v>0.20525741147413201</v>
      </c>
      <c r="X5496">
        <v>0.704072456322962</v>
      </c>
      <c r="Y5496">
        <v>-25.374314576398401</v>
      </c>
      <c r="Z5496">
        <v>0.203350924423461</v>
      </c>
      <c r="AA5496">
        <v>0.72610664078822296</v>
      </c>
      <c r="AB5496">
        <v>24.852615187096301</v>
      </c>
      <c r="AC5496">
        <v>0.283630615332017</v>
      </c>
      <c r="AD5496">
        <v>0.68253123924728298</v>
      </c>
      <c r="AE5496">
        <v>-3.1894433105946001</v>
      </c>
      <c r="AF5496">
        <v>0.205398459628826</v>
      </c>
      <c r="AG5496">
        <v>0.68151250837662902</v>
      </c>
      <c r="AH5496">
        <v>3.4650777329554199</v>
      </c>
      <c r="AI5496">
        <v>0.24456414000292601</v>
      </c>
      <c r="AJ5496">
        <v>0.78121606160956403</v>
      </c>
      <c r="AK5496">
        <v>-24.745699986842901</v>
      </c>
    </row>
    <row r="5497" spans="1:37" x14ac:dyDescent="0.2">
      <c r="A5497" t="s">
        <v>18426</v>
      </c>
      <c r="B5497">
        <v>62833230</v>
      </c>
      <c r="C5497">
        <v>62833381</v>
      </c>
      <c r="D5497">
        <v>152</v>
      </c>
      <c r="E5497" t="s">
        <v>18733</v>
      </c>
      <c r="F5497">
        <v>0</v>
      </c>
      <c r="G5497" t="s">
        <v>18734</v>
      </c>
      <c r="H5497" t="s">
        <v>34845</v>
      </c>
      <c r="I5497">
        <v>3</v>
      </c>
      <c r="J5497">
        <v>62625230</v>
      </c>
      <c r="K5497">
        <v>62875029</v>
      </c>
      <c r="L5497">
        <v>249800</v>
      </c>
      <c r="M5497">
        <v>2</v>
      </c>
      <c r="N5497">
        <v>8618</v>
      </c>
      <c r="O5497" t="s">
        <v>18735</v>
      </c>
      <c r="P5497">
        <v>41648</v>
      </c>
      <c r="Q5497" t="s">
        <v>18736</v>
      </c>
      <c r="R5497" t="s">
        <v>18737</v>
      </c>
      <c r="S5497" t="s">
        <v>34846</v>
      </c>
      <c r="T5497">
        <v>0.506551998792793</v>
      </c>
      <c r="U5497">
        <v>0.78288571403930396</v>
      </c>
      <c r="V5497">
        <v>1.32043848880533</v>
      </c>
      <c r="W5497">
        <v>0.38920677604595899</v>
      </c>
      <c r="X5497">
        <v>0.704072456322962</v>
      </c>
      <c r="Y5497">
        <v>-24.0737642200503</v>
      </c>
      <c r="Z5497">
        <v>0.66713806400786302</v>
      </c>
      <c r="AA5497">
        <v>0.84521697243271998</v>
      </c>
      <c r="AB5497">
        <v>0.84695681577079096</v>
      </c>
      <c r="AC5497">
        <v>0.63966253792798</v>
      </c>
      <c r="AD5497">
        <v>0.87989882095915395</v>
      </c>
      <c r="AE5497">
        <v>0.67422260957906699</v>
      </c>
      <c r="AF5497">
        <v>0.43559387281936701</v>
      </c>
      <c r="AG5497">
        <v>0.80674443595273604</v>
      </c>
      <c r="AH5497">
        <v>1.2777588652690799</v>
      </c>
      <c r="AI5497">
        <v>0.17351581260912399</v>
      </c>
      <c r="AJ5497">
        <v>0.78121606160956403</v>
      </c>
      <c r="AK5497">
        <v>-25.0675333342164</v>
      </c>
    </row>
    <row r="5498" spans="1:37" x14ac:dyDescent="0.2">
      <c r="A5498" t="s">
        <v>18426</v>
      </c>
      <c r="B5498">
        <v>63136762</v>
      </c>
      <c r="C5498">
        <v>63136911</v>
      </c>
      <c r="D5498">
        <v>150</v>
      </c>
      <c r="E5498" t="s">
        <v>18738</v>
      </c>
      <c r="F5498">
        <v>0</v>
      </c>
      <c r="G5498" t="s">
        <v>18739</v>
      </c>
      <c r="H5498" t="s">
        <v>31000</v>
      </c>
      <c r="I5498">
        <v>3</v>
      </c>
      <c r="J5498">
        <v>63105975</v>
      </c>
      <c r="K5498">
        <v>63113895</v>
      </c>
      <c r="L5498">
        <v>7921</v>
      </c>
      <c r="M5498">
        <v>1</v>
      </c>
      <c r="N5498">
        <v>285401</v>
      </c>
      <c r="O5498" t="s">
        <v>18740</v>
      </c>
      <c r="P5498">
        <v>30787</v>
      </c>
      <c r="Q5498" t="s">
        <v>18741</v>
      </c>
      <c r="R5498" t="s">
        <v>18742</v>
      </c>
      <c r="S5498" t="s">
        <v>34847</v>
      </c>
      <c r="T5498">
        <v>0.362312981886797</v>
      </c>
      <c r="U5498">
        <v>0.61520589218606503</v>
      </c>
      <c r="V5498">
        <v>0.49401153987971202</v>
      </c>
      <c r="W5498">
        <v>0.45783437542267302</v>
      </c>
      <c r="X5498">
        <v>0.75726018452522603</v>
      </c>
      <c r="Y5498">
        <v>-0.685318670367983</v>
      </c>
      <c r="Z5498">
        <v>0.69984923033368696</v>
      </c>
      <c r="AA5498">
        <v>0.85080433163558</v>
      </c>
      <c r="AB5498">
        <v>0.25145696097798198</v>
      </c>
      <c r="AC5498">
        <v>0.34209403980353698</v>
      </c>
      <c r="AD5498">
        <v>0.72414066819726897</v>
      </c>
      <c r="AE5498">
        <v>-0.784484815069035</v>
      </c>
      <c r="AF5498">
        <v>0.235005870833075</v>
      </c>
      <c r="AG5498">
        <v>0.69020448338054297</v>
      </c>
      <c r="AH5498">
        <v>0.52099439890213295</v>
      </c>
      <c r="AI5498">
        <v>0.68448956587925602</v>
      </c>
      <c r="AJ5498">
        <v>0.85515120777591502</v>
      </c>
      <c r="AK5498">
        <v>-0.34809928713156801</v>
      </c>
    </row>
    <row r="5499" spans="1:37" x14ac:dyDescent="0.2">
      <c r="A5499" t="s">
        <v>18426</v>
      </c>
      <c r="B5499">
        <v>63136911</v>
      </c>
      <c r="C5499">
        <v>63137060</v>
      </c>
      <c r="D5499">
        <v>150</v>
      </c>
      <c r="E5499" t="s">
        <v>18743</v>
      </c>
      <c r="F5499">
        <v>4</v>
      </c>
      <c r="G5499" t="s">
        <v>18744</v>
      </c>
      <c r="H5499" t="s">
        <v>31000</v>
      </c>
      <c r="I5499">
        <v>3</v>
      </c>
      <c r="J5499">
        <v>63105975</v>
      </c>
      <c r="K5499">
        <v>63113895</v>
      </c>
      <c r="L5499">
        <v>7921</v>
      </c>
      <c r="M5499">
        <v>1</v>
      </c>
      <c r="N5499">
        <v>285401</v>
      </c>
      <c r="O5499" t="s">
        <v>18740</v>
      </c>
      <c r="P5499">
        <v>30936</v>
      </c>
      <c r="Q5499" t="s">
        <v>18741</v>
      </c>
      <c r="R5499" t="s">
        <v>18742</v>
      </c>
      <c r="S5499" t="s">
        <v>34847</v>
      </c>
      <c r="T5499">
        <v>0.362312981886797</v>
      </c>
      <c r="U5499">
        <v>0.61520589218606503</v>
      </c>
      <c r="V5499">
        <v>0.49401153987971202</v>
      </c>
      <c r="W5499">
        <v>0.45783437542267302</v>
      </c>
      <c r="X5499">
        <v>0.75726018452522603</v>
      </c>
      <c r="Y5499">
        <v>-0.685318670367983</v>
      </c>
      <c r="Z5499">
        <v>0.69984923033368696</v>
      </c>
      <c r="AA5499">
        <v>0.85080433163558</v>
      </c>
      <c r="AB5499">
        <v>0.25145696097798198</v>
      </c>
      <c r="AC5499">
        <v>0.34209403980353698</v>
      </c>
      <c r="AD5499">
        <v>0.72414066819726897</v>
      </c>
      <c r="AE5499">
        <v>-0.784484815069035</v>
      </c>
      <c r="AF5499">
        <v>0.235005870833075</v>
      </c>
      <c r="AG5499">
        <v>0.69020448338054297</v>
      </c>
      <c r="AH5499">
        <v>0.52099439890213295</v>
      </c>
      <c r="AI5499">
        <v>0.68448956587925602</v>
      </c>
      <c r="AJ5499">
        <v>0.85515120777591502</v>
      </c>
      <c r="AK5499">
        <v>-0.34809928713156801</v>
      </c>
    </row>
    <row r="5500" spans="1:37" x14ac:dyDescent="0.2">
      <c r="A5500" t="s">
        <v>18426</v>
      </c>
      <c r="B5500">
        <v>63137060</v>
      </c>
      <c r="C5500">
        <v>63137209</v>
      </c>
      <c r="D5500">
        <v>150</v>
      </c>
      <c r="E5500" t="s">
        <v>18745</v>
      </c>
      <c r="F5500">
        <v>1</v>
      </c>
      <c r="G5500" t="s">
        <v>18746</v>
      </c>
      <c r="H5500" t="s">
        <v>31000</v>
      </c>
      <c r="I5500">
        <v>3</v>
      </c>
      <c r="J5500">
        <v>63105975</v>
      </c>
      <c r="K5500">
        <v>63113895</v>
      </c>
      <c r="L5500">
        <v>7921</v>
      </c>
      <c r="M5500">
        <v>1</v>
      </c>
      <c r="N5500">
        <v>285401</v>
      </c>
      <c r="O5500" t="s">
        <v>18740</v>
      </c>
      <c r="P5500">
        <v>31085</v>
      </c>
      <c r="Q5500" t="s">
        <v>18741</v>
      </c>
      <c r="R5500" t="s">
        <v>18742</v>
      </c>
      <c r="S5500" t="s">
        <v>34847</v>
      </c>
      <c r="T5500">
        <v>0.362312981886797</v>
      </c>
      <c r="U5500">
        <v>0.61520589218606503</v>
      </c>
      <c r="V5500">
        <v>0.70820345837028098</v>
      </c>
      <c r="W5500">
        <v>0.47497874942485402</v>
      </c>
      <c r="X5500">
        <v>0.77381160363250101</v>
      </c>
      <c r="Y5500">
        <v>-0.49435081468779701</v>
      </c>
      <c r="Z5500">
        <v>0.67463682695949601</v>
      </c>
      <c r="AA5500">
        <v>0.84521697243271998</v>
      </c>
      <c r="AB5500">
        <v>0.422451407270583</v>
      </c>
      <c r="AC5500">
        <v>0.36787084480534099</v>
      </c>
      <c r="AD5500">
        <v>0.77075695748435502</v>
      </c>
      <c r="AE5500">
        <v>-0.59351695938884896</v>
      </c>
      <c r="AF5500">
        <v>0.235005870833075</v>
      </c>
      <c r="AG5500">
        <v>0.69020448338054297</v>
      </c>
      <c r="AH5500">
        <v>0.68698867404444697</v>
      </c>
      <c r="AI5500">
        <v>0.69723682985142399</v>
      </c>
      <c r="AJ5500">
        <v>0.86525244464044004</v>
      </c>
      <c r="AK5500">
        <v>-0.21872352032949899</v>
      </c>
    </row>
    <row r="5501" spans="1:37" x14ac:dyDescent="0.2">
      <c r="A5501" t="s">
        <v>18426</v>
      </c>
      <c r="B5501">
        <v>63216795</v>
      </c>
      <c r="C5501">
        <v>63216971</v>
      </c>
      <c r="D5501">
        <v>177</v>
      </c>
      <c r="E5501" t="s">
        <v>18747</v>
      </c>
      <c r="F5501">
        <v>2</v>
      </c>
      <c r="G5501" t="s">
        <v>18748</v>
      </c>
      <c r="H5501" t="s">
        <v>31000</v>
      </c>
      <c r="I5501">
        <v>3</v>
      </c>
      <c r="J5501">
        <v>63228315</v>
      </c>
      <c r="K5501">
        <v>63556696</v>
      </c>
      <c r="L5501">
        <v>328382</v>
      </c>
      <c r="M5501">
        <v>1</v>
      </c>
      <c r="N5501">
        <v>132204</v>
      </c>
      <c r="O5501" t="s">
        <v>18749</v>
      </c>
      <c r="P5501">
        <v>-11344</v>
      </c>
      <c r="Q5501" t="s">
        <v>18750</v>
      </c>
      <c r="R5501" t="s">
        <v>18751</v>
      </c>
      <c r="S5501" t="s">
        <v>18752</v>
      </c>
      <c r="T5501">
        <v>0.68335927530567298</v>
      </c>
      <c r="U5501">
        <v>0.88986614480186599</v>
      </c>
      <c r="V5501">
        <v>-0.21876902386424599</v>
      </c>
      <c r="W5501">
        <v>0.27421078129953402</v>
      </c>
      <c r="X5501">
        <v>0.704072456322962</v>
      </c>
      <c r="Y5501">
        <v>-1.83899505907607</v>
      </c>
      <c r="Z5501">
        <v>0.40294973567041797</v>
      </c>
      <c r="AA5501">
        <v>0.84435025072159198</v>
      </c>
      <c r="AB5501">
        <v>-1.0554172648231299</v>
      </c>
      <c r="AC5501">
        <v>0.15188452838532701</v>
      </c>
      <c r="AD5501">
        <v>0.68253123924728298</v>
      </c>
      <c r="AE5501">
        <v>-1.95947260838169</v>
      </c>
      <c r="AF5501">
        <v>0.113727280529514</v>
      </c>
      <c r="AG5501">
        <v>0.68151250837662902</v>
      </c>
      <c r="AH5501">
        <v>0.60623678878939402</v>
      </c>
      <c r="AI5501">
        <v>0.566192380572345</v>
      </c>
      <c r="AJ5501">
        <v>0.78121606160956403</v>
      </c>
      <c r="AK5501">
        <v>-1.2259289757666301</v>
      </c>
    </row>
    <row r="5502" spans="1:37" x14ac:dyDescent="0.2">
      <c r="A5502" t="s">
        <v>18426</v>
      </c>
      <c r="B5502">
        <v>63216971</v>
      </c>
      <c r="C5502">
        <v>63217147</v>
      </c>
      <c r="D5502">
        <v>177</v>
      </c>
      <c r="E5502" t="s">
        <v>18753</v>
      </c>
      <c r="F5502">
        <v>2</v>
      </c>
      <c r="G5502" t="s">
        <v>18754</v>
      </c>
      <c r="H5502" t="s">
        <v>31000</v>
      </c>
      <c r="I5502">
        <v>3</v>
      </c>
      <c r="J5502">
        <v>63228315</v>
      </c>
      <c r="K5502">
        <v>63556696</v>
      </c>
      <c r="L5502">
        <v>328382</v>
      </c>
      <c r="M5502">
        <v>1</v>
      </c>
      <c r="N5502">
        <v>132204</v>
      </c>
      <c r="O5502" t="s">
        <v>18749</v>
      </c>
      <c r="P5502">
        <v>-11168</v>
      </c>
      <c r="Q5502" t="s">
        <v>18750</v>
      </c>
      <c r="R5502" t="s">
        <v>18751</v>
      </c>
      <c r="S5502" t="s">
        <v>18752</v>
      </c>
      <c r="T5502">
        <v>0.68335927530567298</v>
      </c>
      <c r="U5502">
        <v>0.88986614480186599</v>
      </c>
      <c r="V5502">
        <v>-0.21876902386424599</v>
      </c>
      <c r="W5502">
        <v>0.27421078129953402</v>
      </c>
      <c r="X5502">
        <v>0.704072456322962</v>
      </c>
      <c r="Y5502">
        <v>-1.83899505907607</v>
      </c>
      <c r="Z5502">
        <v>0.40294973567041797</v>
      </c>
      <c r="AA5502">
        <v>0.84435025072159198</v>
      </c>
      <c r="AB5502">
        <v>-1.0554172648231299</v>
      </c>
      <c r="AC5502">
        <v>0.15188452838532701</v>
      </c>
      <c r="AD5502">
        <v>0.68253123924728298</v>
      </c>
      <c r="AE5502">
        <v>-1.95947260838169</v>
      </c>
      <c r="AF5502">
        <v>0.113727280529514</v>
      </c>
      <c r="AG5502">
        <v>0.68151250837662902</v>
      </c>
      <c r="AH5502">
        <v>0.60623678878939402</v>
      </c>
      <c r="AI5502">
        <v>0.566192380572345</v>
      </c>
      <c r="AJ5502">
        <v>0.78121606160956403</v>
      </c>
      <c r="AK5502">
        <v>-1.2259289757666301</v>
      </c>
    </row>
    <row r="5503" spans="1:37" x14ac:dyDescent="0.2">
      <c r="A5503" t="s">
        <v>18426</v>
      </c>
      <c r="B5503">
        <v>65283069</v>
      </c>
      <c r="C5503">
        <v>65283211</v>
      </c>
      <c r="D5503">
        <v>143</v>
      </c>
      <c r="E5503" t="s">
        <v>18755</v>
      </c>
      <c r="F5503">
        <v>3</v>
      </c>
      <c r="G5503" t="s">
        <v>18756</v>
      </c>
      <c r="H5503" t="s">
        <v>31000</v>
      </c>
      <c r="I5503">
        <v>3</v>
      </c>
      <c r="J5503">
        <v>65375765</v>
      </c>
      <c r="K5503">
        <v>65380831</v>
      </c>
      <c r="L5503">
        <v>5067</v>
      </c>
      <c r="M5503">
        <v>2</v>
      </c>
      <c r="N5503">
        <v>9223</v>
      </c>
      <c r="O5503" t="s">
        <v>18757</v>
      </c>
      <c r="P5503">
        <v>97620</v>
      </c>
      <c r="Q5503" t="s">
        <v>18758</v>
      </c>
      <c r="R5503" t="s">
        <v>18759</v>
      </c>
      <c r="S5503" t="s">
        <v>34848</v>
      </c>
      <c r="T5503">
        <v>1</v>
      </c>
      <c r="U5503">
        <v>1</v>
      </c>
      <c r="V5503">
        <v>-0.28559077787355203</v>
      </c>
      <c r="W5503">
        <v>0.29261482077562401</v>
      </c>
      <c r="X5503">
        <v>0.704072456322962</v>
      </c>
      <c r="Y5503">
        <v>24.738234812353198</v>
      </c>
      <c r="Z5503">
        <v>0.65379035313853895</v>
      </c>
      <c r="AA5503">
        <v>0.84521697243271998</v>
      </c>
      <c r="AB5503">
        <v>-1.24906485029901</v>
      </c>
      <c r="AC5503">
        <v>0.27780950890804001</v>
      </c>
      <c r="AD5503">
        <v>0.68253123924728298</v>
      </c>
      <c r="AE5503">
        <v>24.927176733914798</v>
      </c>
      <c r="AF5503">
        <v>0.64997455747578503</v>
      </c>
      <c r="AG5503">
        <v>0.80674443595273604</v>
      </c>
      <c r="AH5503">
        <v>0.64401985395749295</v>
      </c>
      <c r="AI5503">
        <v>0.59609816080359102</v>
      </c>
      <c r="AJ5503">
        <v>0.78121606160956403</v>
      </c>
      <c r="AK5503">
        <v>0.78840975633979804</v>
      </c>
    </row>
    <row r="5504" spans="1:37" x14ac:dyDescent="0.2">
      <c r="A5504" t="s">
        <v>18426</v>
      </c>
      <c r="B5504">
        <v>66512995</v>
      </c>
      <c r="C5504">
        <v>66513293</v>
      </c>
      <c r="D5504">
        <v>299</v>
      </c>
      <c r="E5504" t="s">
        <v>18760</v>
      </c>
      <c r="F5504">
        <v>0</v>
      </c>
      <c r="G5504" t="s">
        <v>18761</v>
      </c>
      <c r="H5504" t="s">
        <v>31000</v>
      </c>
      <c r="I5504">
        <v>3</v>
      </c>
      <c r="J5504">
        <v>66412926</v>
      </c>
      <c r="K5504">
        <v>66501263</v>
      </c>
      <c r="L5504">
        <v>88338</v>
      </c>
      <c r="M5504">
        <v>2</v>
      </c>
      <c r="N5504">
        <v>26018</v>
      </c>
      <c r="O5504" t="s">
        <v>18762</v>
      </c>
      <c r="P5504">
        <v>-11732</v>
      </c>
      <c r="Q5504" t="s">
        <v>18763</v>
      </c>
      <c r="R5504" t="s">
        <v>18764</v>
      </c>
      <c r="S5504" t="s">
        <v>34849</v>
      </c>
      <c r="T5504">
        <v>0.32911398597860803</v>
      </c>
      <c r="U5504">
        <v>0.603102917160658</v>
      </c>
      <c r="V5504">
        <v>23.775291728352698</v>
      </c>
      <c r="W5504">
        <v>0.38920677604595899</v>
      </c>
      <c r="X5504">
        <v>0.704072456322962</v>
      </c>
      <c r="Y5504">
        <v>-23.573657882255699</v>
      </c>
      <c r="Z5504">
        <v>0.48464167878831399</v>
      </c>
      <c r="AA5504">
        <v>0.84435025072159198</v>
      </c>
      <c r="AB5504">
        <v>22.811817699837999</v>
      </c>
      <c r="AC5504">
        <v>0.21073619169722799</v>
      </c>
      <c r="AD5504">
        <v>0.68253123924728298</v>
      </c>
      <c r="AE5504">
        <v>-23.573657882255699</v>
      </c>
      <c r="AF5504">
        <v>0.16793847098801201</v>
      </c>
      <c r="AG5504">
        <v>0.68151250837662902</v>
      </c>
      <c r="AH5504">
        <v>23.775291728352698</v>
      </c>
      <c r="AI5504">
        <v>0.52399907623471598</v>
      </c>
      <c r="AJ5504">
        <v>0.78121606160956403</v>
      </c>
      <c r="AK5504">
        <v>-22.704902510994099</v>
      </c>
    </row>
    <row r="5505" spans="1:37" x14ac:dyDescent="0.2">
      <c r="A5505" t="s">
        <v>18426</v>
      </c>
      <c r="B5505">
        <v>66513404</v>
      </c>
      <c r="C5505">
        <v>66513556</v>
      </c>
      <c r="D5505">
        <v>153</v>
      </c>
      <c r="E5505" t="s">
        <v>18765</v>
      </c>
      <c r="F5505">
        <v>2</v>
      </c>
      <c r="G5505" t="s">
        <v>18766</v>
      </c>
      <c r="H5505" t="s">
        <v>31000</v>
      </c>
      <c r="I5505">
        <v>3</v>
      </c>
      <c r="J5505">
        <v>66412926</v>
      </c>
      <c r="K5505">
        <v>66501263</v>
      </c>
      <c r="L5505">
        <v>88338</v>
      </c>
      <c r="M5505">
        <v>2</v>
      </c>
      <c r="N5505">
        <v>26018</v>
      </c>
      <c r="O5505" t="s">
        <v>18762</v>
      </c>
      <c r="P5505">
        <v>-12141</v>
      </c>
      <c r="Q5505" t="s">
        <v>18763</v>
      </c>
      <c r="R5505" t="s">
        <v>18764</v>
      </c>
      <c r="S5505" t="s">
        <v>34849</v>
      </c>
      <c r="T5505">
        <v>0.32911398597860803</v>
      </c>
      <c r="U5505">
        <v>0.603102917160658</v>
      </c>
      <c r="V5505">
        <v>23.775291728352698</v>
      </c>
      <c r="W5505">
        <v>0.38920677604595899</v>
      </c>
      <c r="X5505">
        <v>0.704072456322962</v>
      </c>
      <c r="Y5505">
        <v>-23.573657882255699</v>
      </c>
      <c r="Z5505">
        <v>0.48464167878831399</v>
      </c>
      <c r="AA5505">
        <v>0.84435025072159198</v>
      </c>
      <c r="AB5505">
        <v>22.811817699837999</v>
      </c>
      <c r="AC5505">
        <v>0.21073619169722799</v>
      </c>
      <c r="AD5505">
        <v>0.68253123924728298</v>
      </c>
      <c r="AE5505">
        <v>-23.573657882255699</v>
      </c>
      <c r="AF5505">
        <v>0.16793847098801201</v>
      </c>
      <c r="AG5505">
        <v>0.68151250837662902</v>
      </c>
      <c r="AH5505">
        <v>23.775291728352698</v>
      </c>
      <c r="AI5505">
        <v>0.52399907623471598</v>
      </c>
      <c r="AJ5505">
        <v>0.78121606160956403</v>
      </c>
      <c r="AK5505">
        <v>-22.704902510994099</v>
      </c>
    </row>
    <row r="5506" spans="1:37" x14ac:dyDescent="0.2">
      <c r="A5506" t="s">
        <v>18426</v>
      </c>
      <c r="B5506">
        <v>68007976</v>
      </c>
      <c r="C5506">
        <v>68008148</v>
      </c>
      <c r="D5506">
        <v>173</v>
      </c>
      <c r="E5506" t="s">
        <v>18767</v>
      </c>
      <c r="F5506">
        <v>8</v>
      </c>
      <c r="G5506" t="s">
        <v>18768</v>
      </c>
      <c r="H5506" t="s">
        <v>30999</v>
      </c>
      <c r="I5506">
        <v>3</v>
      </c>
      <c r="J5506">
        <v>68006230</v>
      </c>
      <c r="K5506">
        <v>68545621</v>
      </c>
      <c r="L5506">
        <v>539392</v>
      </c>
      <c r="M5506">
        <v>1</v>
      </c>
      <c r="N5506">
        <v>407738</v>
      </c>
      <c r="O5506" t="s">
        <v>18769</v>
      </c>
      <c r="P5506">
        <v>1746</v>
      </c>
      <c r="Q5506" t="s">
        <v>18770</v>
      </c>
      <c r="R5506" t="s">
        <v>18771</v>
      </c>
      <c r="S5506" t="s">
        <v>34850</v>
      </c>
      <c r="T5506">
        <v>0.32911398597860803</v>
      </c>
      <c r="U5506">
        <v>0.603102917160658</v>
      </c>
      <c r="V5506">
        <v>24.097219803143201</v>
      </c>
      <c r="W5506">
        <v>0.38920677604595899</v>
      </c>
      <c r="X5506">
        <v>0.704072456322962</v>
      </c>
      <c r="Y5506">
        <v>-23.895585954031699</v>
      </c>
      <c r="Z5506">
        <v>0.306975110376564</v>
      </c>
      <c r="AA5506">
        <v>0.72610664078822296</v>
      </c>
      <c r="AB5506">
        <v>23.661419230192401</v>
      </c>
      <c r="AC5506">
        <v>0.71753805159658501</v>
      </c>
      <c r="AD5506">
        <v>0.87989882095915395</v>
      </c>
      <c r="AE5506">
        <v>-1.90354471814476</v>
      </c>
      <c r="AF5506">
        <v>0.61410715005536498</v>
      </c>
      <c r="AG5506">
        <v>0.80674443595273604</v>
      </c>
      <c r="AH5506">
        <v>2.1791791304964701</v>
      </c>
      <c r="AI5506">
        <v>0.35038410267202102</v>
      </c>
      <c r="AJ5506">
        <v>0.78121606160956403</v>
      </c>
      <c r="AK5506">
        <v>-23.554504034640299</v>
      </c>
    </row>
    <row r="5507" spans="1:37" x14ac:dyDescent="0.2">
      <c r="A5507" t="s">
        <v>18426</v>
      </c>
      <c r="B5507">
        <v>69257734</v>
      </c>
      <c r="C5507">
        <v>69257887</v>
      </c>
      <c r="D5507">
        <v>154</v>
      </c>
      <c r="E5507" t="s">
        <v>18772</v>
      </c>
      <c r="F5507">
        <v>2</v>
      </c>
      <c r="G5507" t="s">
        <v>18773</v>
      </c>
      <c r="H5507" t="s">
        <v>34851</v>
      </c>
      <c r="I5507">
        <v>3</v>
      </c>
      <c r="J5507">
        <v>69198726</v>
      </c>
      <c r="K5507">
        <v>69250248</v>
      </c>
      <c r="L5507">
        <v>51523</v>
      </c>
      <c r="M5507">
        <v>2</v>
      </c>
      <c r="N5507">
        <v>23150</v>
      </c>
      <c r="O5507" t="s">
        <v>18774</v>
      </c>
      <c r="P5507">
        <v>-7486</v>
      </c>
      <c r="Q5507" t="s">
        <v>18775</v>
      </c>
      <c r="R5507" t="s">
        <v>18776</v>
      </c>
      <c r="S5507" t="s">
        <v>34852</v>
      </c>
      <c r="T5507">
        <v>0.35387198439864398</v>
      </c>
      <c r="U5507">
        <v>0.603102917160658</v>
      </c>
      <c r="V5507">
        <v>-23.057139181602</v>
      </c>
      <c r="W5507" t="s">
        <v>40</v>
      </c>
      <c r="X5507" t="s">
        <v>40</v>
      </c>
      <c r="Y5507">
        <v>0</v>
      </c>
      <c r="Z5507">
        <v>0.184235113180511</v>
      </c>
      <c r="AA5507">
        <v>0.72610664078822296</v>
      </c>
      <c r="AB5507">
        <v>-23.057139181602</v>
      </c>
      <c r="AC5507">
        <v>0.45677901822897599</v>
      </c>
      <c r="AD5507">
        <v>0.82872126865393902</v>
      </c>
      <c r="AE5507">
        <v>22.2015292247549</v>
      </c>
      <c r="AF5507">
        <v>0.501741946288212</v>
      </c>
      <c r="AG5507">
        <v>0.80674443595273604</v>
      </c>
      <c r="AH5507">
        <v>-22.127528659054398</v>
      </c>
      <c r="AI5507">
        <v>0.52399907623471598</v>
      </c>
      <c r="AJ5507">
        <v>0.78121606160956403</v>
      </c>
      <c r="AK5507">
        <v>-22.0571393469063</v>
      </c>
    </row>
    <row r="5508" spans="1:37" x14ac:dyDescent="0.2">
      <c r="A5508" t="s">
        <v>18426</v>
      </c>
      <c r="B5508">
        <v>69257887</v>
      </c>
      <c r="C5508">
        <v>69258040</v>
      </c>
      <c r="D5508">
        <v>154</v>
      </c>
      <c r="E5508" t="s">
        <v>18777</v>
      </c>
      <c r="F5508">
        <v>2</v>
      </c>
      <c r="G5508" t="s">
        <v>18778</v>
      </c>
      <c r="H5508" t="s">
        <v>34851</v>
      </c>
      <c r="I5508">
        <v>3</v>
      </c>
      <c r="J5508">
        <v>69198726</v>
      </c>
      <c r="K5508">
        <v>69250248</v>
      </c>
      <c r="L5508">
        <v>51523</v>
      </c>
      <c r="M5508">
        <v>2</v>
      </c>
      <c r="N5508">
        <v>23150</v>
      </c>
      <c r="O5508" t="s">
        <v>18774</v>
      </c>
      <c r="P5508">
        <v>-7639</v>
      </c>
      <c r="Q5508" t="s">
        <v>18775</v>
      </c>
      <c r="R5508" t="s">
        <v>18776</v>
      </c>
      <c r="S5508" t="s">
        <v>34852</v>
      </c>
      <c r="T5508">
        <v>0.35387198439864398</v>
      </c>
      <c r="U5508">
        <v>0.603102917160658</v>
      </c>
      <c r="V5508">
        <v>-23.057139181602</v>
      </c>
      <c r="W5508" t="s">
        <v>40</v>
      </c>
      <c r="X5508" t="s">
        <v>40</v>
      </c>
      <c r="Y5508">
        <v>0</v>
      </c>
      <c r="Z5508">
        <v>0.184235113180511</v>
      </c>
      <c r="AA5508">
        <v>0.72610664078822296</v>
      </c>
      <c r="AB5508">
        <v>-23.057139181602</v>
      </c>
      <c r="AC5508">
        <v>0.45677901822897599</v>
      </c>
      <c r="AD5508">
        <v>0.82872126865393902</v>
      </c>
      <c r="AE5508">
        <v>22.2015292247549</v>
      </c>
      <c r="AF5508">
        <v>0.501741946288212</v>
      </c>
      <c r="AG5508">
        <v>0.80674443595273604</v>
      </c>
      <c r="AH5508">
        <v>-22.127528659054398</v>
      </c>
      <c r="AI5508">
        <v>0.52399907623471598</v>
      </c>
      <c r="AJ5508">
        <v>0.78121606160956403</v>
      </c>
      <c r="AK5508">
        <v>-22.0571393469063</v>
      </c>
    </row>
    <row r="5509" spans="1:37" x14ac:dyDescent="0.2">
      <c r="A5509" t="s">
        <v>18426</v>
      </c>
      <c r="B5509">
        <v>69516133</v>
      </c>
      <c r="C5509">
        <v>69516275</v>
      </c>
      <c r="D5509">
        <v>143</v>
      </c>
      <c r="E5509" t="s">
        <v>18779</v>
      </c>
      <c r="F5509">
        <v>0</v>
      </c>
      <c r="G5509" t="s">
        <v>18780</v>
      </c>
      <c r="H5509" t="s">
        <v>34853</v>
      </c>
      <c r="I5509">
        <v>3</v>
      </c>
      <c r="J5509">
        <v>69310438</v>
      </c>
      <c r="K5509">
        <v>69541340</v>
      </c>
      <c r="L5509">
        <v>230903</v>
      </c>
      <c r="M5509">
        <v>2</v>
      </c>
      <c r="N5509">
        <v>23150</v>
      </c>
      <c r="O5509" t="s">
        <v>18781</v>
      </c>
      <c r="P5509">
        <v>25065</v>
      </c>
      <c r="Q5509" t="s">
        <v>18775</v>
      </c>
      <c r="R5509" t="s">
        <v>18776</v>
      </c>
      <c r="S5509" t="s">
        <v>34852</v>
      </c>
      <c r="T5509">
        <v>3.5551012810344097E-2</v>
      </c>
      <c r="U5509">
        <v>0.603102917160658</v>
      </c>
      <c r="V5509">
        <v>24.6589784373238</v>
      </c>
      <c r="W5509">
        <v>0.50039843522710903</v>
      </c>
      <c r="X5509">
        <v>0.78363289935355196</v>
      </c>
      <c r="Y5509">
        <v>1.2119007442637499</v>
      </c>
      <c r="Z5509">
        <v>6.2807925220854099E-2</v>
      </c>
      <c r="AA5509">
        <v>0.72610664078822296</v>
      </c>
      <c r="AB5509">
        <v>24.576028078667399</v>
      </c>
      <c r="AC5509">
        <v>0.82900842948436704</v>
      </c>
      <c r="AD5509">
        <v>0.94068432309766403</v>
      </c>
      <c r="AE5509">
        <v>0.34640918185825997</v>
      </c>
      <c r="AF5509">
        <v>8.3289216341358704E-2</v>
      </c>
      <c r="AG5509">
        <v>0.65945629953981399</v>
      </c>
      <c r="AH5509">
        <v>1.2497474959342501</v>
      </c>
      <c r="AI5509">
        <v>0.28468808529052497</v>
      </c>
      <c r="AJ5509">
        <v>0.78121606160956403</v>
      </c>
      <c r="AK5509">
        <v>1.83334650857121</v>
      </c>
    </row>
    <row r="5510" spans="1:37" x14ac:dyDescent="0.2">
      <c r="A5510" t="s">
        <v>18426</v>
      </c>
      <c r="B5510">
        <v>70611961</v>
      </c>
      <c r="C5510">
        <v>70612167</v>
      </c>
      <c r="D5510">
        <v>207</v>
      </c>
      <c r="E5510" t="s">
        <v>18782</v>
      </c>
      <c r="F5510">
        <v>9</v>
      </c>
      <c r="G5510" t="s">
        <v>18783</v>
      </c>
      <c r="H5510" t="s">
        <v>31000</v>
      </c>
      <c r="I5510">
        <v>3</v>
      </c>
      <c r="J5510">
        <v>70194479</v>
      </c>
      <c r="K5510">
        <v>70312638</v>
      </c>
      <c r="L5510">
        <v>118160</v>
      </c>
      <c r="M5510">
        <v>2</v>
      </c>
      <c r="N5510">
        <v>107986096</v>
      </c>
      <c r="O5510" t="s">
        <v>18784</v>
      </c>
      <c r="P5510">
        <v>-299323</v>
      </c>
      <c r="Q5510" t="s">
        <v>18785</v>
      </c>
      <c r="R5510" t="s">
        <v>18786</v>
      </c>
      <c r="S5510" t="s">
        <v>34854</v>
      </c>
      <c r="T5510">
        <v>0.32911398597860803</v>
      </c>
      <c r="U5510">
        <v>0.603102917160658</v>
      </c>
      <c r="V5510">
        <v>24.275398070562801</v>
      </c>
      <c r="W5510">
        <v>0.94541066367716797</v>
      </c>
      <c r="X5510">
        <v>0.95159051474143896</v>
      </c>
      <c r="Y5510">
        <v>-0.30847271698698298</v>
      </c>
      <c r="Z5510">
        <v>0.306975110376564</v>
      </c>
      <c r="AA5510">
        <v>0.72610664078822296</v>
      </c>
      <c r="AB5510">
        <v>24.0492317423227</v>
      </c>
      <c r="AC5510">
        <v>0.71753805159658501</v>
      </c>
      <c r="AD5510">
        <v>0.87989882095915395</v>
      </c>
      <c r="AE5510">
        <v>-1.3084726158036599</v>
      </c>
      <c r="AF5510">
        <v>0.61410715005536498</v>
      </c>
      <c r="AG5510">
        <v>0.80674443595273604</v>
      </c>
      <c r="AH5510">
        <v>1.58410703710902</v>
      </c>
      <c r="AI5510">
        <v>0.59609816080359102</v>
      </c>
      <c r="AJ5510">
        <v>0.78121606160956403</v>
      </c>
      <c r="AK5510">
        <v>0.56028268223921196</v>
      </c>
    </row>
    <row r="5511" spans="1:37" x14ac:dyDescent="0.2">
      <c r="A5511" t="s">
        <v>18426</v>
      </c>
      <c r="B5511">
        <v>70612167</v>
      </c>
      <c r="C5511">
        <v>70612373</v>
      </c>
      <c r="D5511">
        <v>207</v>
      </c>
      <c r="E5511" t="s">
        <v>18787</v>
      </c>
      <c r="F5511">
        <v>3</v>
      </c>
      <c r="G5511" t="s">
        <v>18788</v>
      </c>
      <c r="H5511" t="s">
        <v>31000</v>
      </c>
      <c r="I5511">
        <v>3</v>
      </c>
      <c r="J5511">
        <v>70194479</v>
      </c>
      <c r="K5511">
        <v>70312638</v>
      </c>
      <c r="L5511">
        <v>118160</v>
      </c>
      <c r="M5511">
        <v>2</v>
      </c>
      <c r="N5511">
        <v>107986096</v>
      </c>
      <c r="O5511" t="s">
        <v>18784</v>
      </c>
      <c r="P5511">
        <v>-299529</v>
      </c>
      <c r="Q5511" t="s">
        <v>18785</v>
      </c>
      <c r="R5511" t="s">
        <v>18786</v>
      </c>
      <c r="S5511" t="s">
        <v>34854</v>
      </c>
      <c r="T5511">
        <v>0.32911398597860803</v>
      </c>
      <c r="U5511">
        <v>0.603102917160658</v>
      </c>
      <c r="V5511">
        <v>24.275398070562801</v>
      </c>
      <c r="W5511">
        <v>0.94541066367716797</v>
      </c>
      <c r="X5511">
        <v>0.95159051474143896</v>
      </c>
      <c r="Y5511">
        <v>-0.30847271698698298</v>
      </c>
      <c r="Z5511">
        <v>0.306975110376564</v>
      </c>
      <c r="AA5511">
        <v>0.72610664078822296</v>
      </c>
      <c r="AB5511">
        <v>24.0492317423227</v>
      </c>
      <c r="AC5511">
        <v>0.71753805159658501</v>
      </c>
      <c r="AD5511">
        <v>0.87989882095915395</v>
      </c>
      <c r="AE5511">
        <v>-1.3084726158036599</v>
      </c>
      <c r="AF5511">
        <v>0.61410715005536498</v>
      </c>
      <c r="AG5511">
        <v>0.80674443595273604</v>
      </c>
      <c r="AH5511">
        <v>1.58410703710902</v>
      </c>
      <c r="AI5511">
        <v>0.59609816080359102</v>
      </c>
      <c r="AJ5511">
        <v>0.78121606160956403</v>
      </c>
      <c r="AK5511">
        <v>0.56028268223921196</v>
      </c>
    </row>
    <row r="5512" spans="1:37" x14ac:dyDescent="0.2">
      <c r="A5512" t="s">
        <v>18426</v>
      </c>
      <c r="B5512">
        <v>72720369</v>
      </c>
      <c r="C5512">
        <v>72720576</v>
      </c>
      <c r="D5512">
        <v>208</v>
      </c>
      <c r="E5512" t="s">
        <v>18789</v>
      </c>
      <c r="F5512">
        <v>6</v>
      </c>
      <c r="G5512" t="s">
        <v>18790</v>
      </c>
      <c r="H5512" t="s">
        <v>31000</v>
      </c>
      <c r="I5512">
        <v>3</v>
      </c>
      <c r="J5512">
        <v>72749277</v>
      </c>
      <c r="K5512">
        <v>72795590</v>
      </c>
      <c r="L5512">
        <v>46314</v>
      </c>
      <c r="M5512">
        <v>2</v>
      </c>
      <c r="N5512">
        <v>55164</v>
      </c>
      <c r="O5512" t="s">
        <v>18791</v>
      </c>
      <c r="P5512">
        <v>75014</v>
      </c>
      <c r="Q5512" t="s">
        <v>18792</v>
      </c>
      <c r="R5512" t="s">
        <v>18793</v>
      </c>
      <c r="S5512" t="s">
        <v>34855</v>
      </c>
      <c r="T5512">
        <v>0.56354823081344896</v>
      </c>
      <c r="U5512">
        <v>0.81214233890638399</v>
      </c>
      <c r="V5512">
        <v>-4.64409781405283</v>
      </c>
      <c r="W5512">
        <v>0.49709177864118298</v>
      </c>
      <c r="X5512">
        <v>0.78363289935355196</v>
      </c>
      <c r="Y5512">
        <v>-0.38663747556935202</v>
      </c>
      <c r="Z5512">
        <v>0.23404878042441499</v>
      </c>
      <c r="AA5512">
        <v>0.72610664078822296</v>
      </c>
      <c r="AB5512">
        <v>-5.6075710671597303</v>
      </c>
      <c r="AC5512">
        <v>0.92091778829119397</v>
      </c>
      <c r="AD5512">
        <v>0.94068432309766403</v>
      </c>
      <c r="AE5512">
        <v>-1.3866373930475999</v>
      </c>
      <c r="AF5512">
        <v>0.98343762640780896</v>
      </c>
      <c r="AG5512">
        <v>1</v>
      </c>
      <c r="AH5512">
        <v>-3.71448717511461</v>
      </c>
      <c r="AI5512">
        <v>0.197630579561902</v>
      </c>
      <c r="AJ5512">
        <v>0.78121606160956403</v>
      </c>
      <c r="AK5512">
        <v>0.48211793900834699</v>
      </c>
    </row>
    <row r="5513" spans="1:37" x14ac:dyDescent="0.2">
      <c r="A5513" t="s">
        <v>18426</v>
      </c>
      <c r="B5513">
        <v>74621449</v>
      </c>
      <c r="C5513">
        <v>74621591</v>
      </c>
      <c r="D5513">
        <v>143</v>
      </c>
      <c r="E5513" t="s">
        <v>18794</v>
      </c>
      <c r="F5513">
        <v>0</v>
      </c>
      <c r="G5513" t="s">
        <v>18795</v>
      </c>
      <c r="H5513" t="s">
        <v>31000</v>
      </c>
      <c r="I5513">
        <v>3</v>
      </c>
      <c r="J5513">
        <v>74262568</v>
      </c>
      <c r="K5513">
        <v>74614659</v>
      </c>
      <c r="L5513">
        <v>352092</v>
      </c>
      <c r="M5513">
        <v>2</v>
      </c>
      <c r="N5513">
        <v>5067</v>
      </c>
      <c r="O5513" t="s">
        <v>18796</v>
      </c>
      <c r="P5513">
        <v>-6790</v>
      </c>
      <c r="Q5513" t="s">
        <v>18797</v>
      </c>
      <c r="R5513" t="s">
        <v>18798</v>
      </c>
      <c r="S5513" t="s">
        <v>34856</v>
      </c>
      <c r="T5513">
        <v>0.60318812523568999</v>
      </c>
      <c r="U5513">
        <v>0.82125442047224695</v>
      </c>
      <c r="V5513">
        <v>-0.936383108156563</v>
      </c>
      <c r="W5513">
        <v>0.89279167466019005</v>
      </c>
      <c r="X5513">
        <v>0.95159051474143896</v>
      </c>
      <c r="Y5513">
        <v>0.635999861706953</v>
      </c>
      <c r="Z5513">
        <v>0.50730577232210405</v>
      </c>
      <c r="AA5513">
        <v>0.84521697243271998</v>
      </c>
      <c r="AB5513">
        <v>-1.7103931354798001</v>
      </c>
      <c r="AC5513">
        <v>0.32447114801423099</v>
      </c>
      <c r="AD5513">
        <v>0.69252351738087903</v>
      </c>
      <c r="AE5513">
        <v>-0.36400009292962698</v>
      </c>
      <c r="AF5513">
        <v>0.74414648978297804</v>
      </c>
      <c r="AG5513">
        <v>0.86906519844104402</v>
      </c>
      <c r="AH5513">
        <v>-0.10416936957425001</v>
      </c>
      <c r="AI5513">
        <v>0.62340487356182706</v>
      </c>
      <c r="AJ5513">
        <v>0.80316496274521099</v>
      </c>
      <c r="AK5513">
        <v>1.50475527019336</v>
      </c>
    </row>
    <row r="5514" spans="1:37" x14ac:dyDescent="0.2">
      <c r="A5514" t="s">
        <v>18426</v>
      </c>
      <c r="B5514">
        <v>75641083</v>
      </c>
      <c r="C5514">
        <v>75641241</v>
      </c>
      <c r="D5514">
        <v>159</v>
      </c>
      <c r="E5514" t="s">
        <v>18799</v>
      </c>
      <c r="F5514">
        <v>5</v>
      </c>
      <c r="G5514" t="s">
        <v>18800</v>
      </c>
      <c r="H5514" t="s">
        <v>34857</v>
      </c>
      <c r="I5514">
        <v>3</v>
      </c>
      <c r="J5514">
        <v>75630763</v>
      </c>
      <c r="K5514">
        <v>75630858</v>
      </c>
      <c r="L5514">
        <v>96</v>
      </c>
      <c r="M5514">
        <v>1</v>
      </c>
      <c r="N5514">
        <v>100302212</v>
      </c>
      <c r="O5514" t="s">
        <v>18801</v>
      </c>
      <c r="P5514">
        <v>10320</v>
      </c>
      <c r="Q5514" t="s">
        <v>18802</v>
      </c>
      <c r="R5514" t="s">
        <v>18803</v>
      </c>
      <c r="S5514" t="s">
        <v>34858</v>
      </c>
      <c r="T5514" t="s">
        <v>40</v>
      </c>
      <c r="U5514" t="s">
        <v>40</v>
      </c>
      <c r="V5514">
        <v>0</v>
      </c>
      <c r="W5514">
        <v>0.73420570613580904</v>
      </c>
      <c r="X5514">
        <v>0.95159051474143896</v>
      </c>
      <c r="Y5514">
        <v>1.26468599405907</v>
      </c>
      <c r="Z5514">
        <v>0.203350924423461</v>
      </c>
      <c r="AA5514">
        <v>0.72610664078822296</v>
      </c>
      <c r="AB5514">
        <v>22.988190520876</v>
      </c>
      <c r="AC5514">
        <v>0.32081866871113202</v>
      </c>
      <c r="AD5514">
        <v>0.68773325147593101</v>
      </c>
      <c r="AE5514">
        <v>0.26468612109345002</v>
      </c>
      <c r="AF5514">
        <v>0.22065000948199101</v>
      </c>
      <c r="AG5514">
        <v>0.68151250837662902</v>
      </c>
      <c r="AH5514">
        <v>-22.951664649297001</v>
      </c>
      <c r="AI5514">
        <v>0.91725052871964496</v>
      </c>
      <c r="AJ5514">
        <v>0.98621344597861504</v>
      </c>
      <c r="AK5514">
        <v>2.1334412086328798</v>
      </c>
    </row>
    <row r="5515" spans="1:37" x14ac:dyDescent="0.2">
      <c r="A5515" t="s">
        <v>18426</v>
      </c>
      <c r="B5515">
        <v>79743860</v>
      </c>
      <c r="C5515">
        <v>79744011</v>
      </c>
      <c r="D5515">
        <v>152</v>
      </c>
      <c r="E5515" t="s">
        <v>18804</v>
      </c>
      <c r="F5515">
        <v>4</v>
      </c>
      <c r="G5515" t="s">
        <v>18805</v>
      </c>
      <c r="H5515" t="s">
        <v>34859</v>
      </c>
      <c r="I5515">
        <v>3</v>
      </c>
      <c r="J5515">
        <v>78597239</v>
      </c>
      <c r="K5515">
        <v>79767998</v>
      </c>
      <c r="L5515">
        <v>1170760</v>
      </c>
      <c r="M5515">
        <v>2</v>
      </c>
      <c r="N5515">
        <v>6091</v>
      </c>
      <c r="O5515" t="s">
        <v>18806</v>
      </c>
      <c r="P5515">
        <v>23987</v>
      </c>
      <c r="Q5515" t="s">
        <v>18807</v>
      </c>
      <c r="R5515" t="s">
        <v>18808</v>
      </c>
      <c r="S5515" t="s">
        <v>34860</v>
      </c>
      <c r="T5515">
        <v>0.17308923567461099</v>
      </c>
      <c r="U5515">
        <v>0.603102917160658</v>
      </c>
      <c r="V5515">
        <v>-24.352885345486801</v>
      </c>
      <c r="W5515">
        <v>0.38920677604595899</v>
      </c>
      <c r="X5515">
        <v>0.704072456322962</v>
      </c>
      <c r="Y5515">
        <v>-21.7421322179847</v>
      </c>
      <c r="Z5515">
        <v>5.50355599158565E-2</v>
      </c>
      <c r="AA5515">
        <v>0.72610664078822296</v>
      </c>
      <c r="AB5515">
        <v>-24.352885345486801</v>
      </c>
      <c r="AC5515">
        <v>0.75388744886274095</v>
      </c>
      <c r="AD5515">
        <v>0.87989882095915395</v>
      </c>
      <c r="AE5515">
        <v>1.4700604358506899</v>
      </c>
      <c r="AF5515">
        <v>0.32549523997010099</v>
      </c>
      <c r="AG5515">
        <v>0.70473078222419605</v>
      </c>
      <c r="AH5515">
        <v>-23.4232747342982</v>
      </c>
      <c r="AI5515">
        <v>0.35038410267202102</v>
      </c>
      <c r="AJ5515">
        <v>0.78121606160956403</v>
      </c>
      <c r="AK5515">
        <v>-23.352885412819401</v>
      </c>
    </row>
    <row r="5516" spans="1:37" x14ac:dyDescent="0.2">
      <c r="A5516" t="s">
        <v>18426</v>
      </c>
      <c r="B5516">
        <v>79744011</v>
      </c>
      <c r="C5516">
        <v>79744162</v>
      </c>
      <c r="D5516">
        <v>152</v>
      </c>
      <c r="E5516" t="s">
        <v>18809</v>
      </c>
      <c r="F5516">
        <v>0</v>
      </c>
      <c r="G5516" t="s">
        <v>18810</v>
      </c>
      <c r="H5516" t="s">
        <v>34859</v>
      </c>
      <c r="I5516">
        <v>3</v>
      </c>
      <c r="J5516">
        <v>78597239</v>
      </c>
      <c r="K5516">
        <v>79767998</v>
      </c>
      <c r="L5516">
        <v>1170760</v>
      </c>
      <c r="M5516">
        <v>2</v>
      </c>
      <c r="N5516">
        <v>6091</v>
      </c>
      <c r="O5516" t="s">
        <v>18806</v>
      </c>
      <c r="P5516">
        <v>23836</v>
      </c>
      <c r="Q5516" t="s">
        <v>18807</v>
      </c>
      <c r="R5516" t="s">
        <v>18808</v>
      </c>
      <c r="S5516" t="s">
        <v>34860</v>
      </c>
      <c r="T5516">
        <v>0.17308923567461099</v>
      </c>
      <c r="U5516">
        <v>0.603102917160658</v>
      </c>
      <c r="V5516">
        <v>-24.352885345486801</v>
      </c>
      <c r="W5516">
        <v>0.38920677604595899</v>
      </c>
      <c r="X5516">
        <v>0.704072456322962</v>
      </c>
      <c r="Y5516">
        <v>-21.7421322179847</v>
      </c>
      <c r="Z5516">
        <v>5.50355599158565E-2</v>
      </c>
      <c r="AA5516">
        <v>0.72610664078822296</v>
      </c>
      <c r="AB5516">
        <v>-24.352885345486801</v>
      </c>
      <c r="AC5516">
        <v>0.75388744886274095</v>
      </c>
      <c r="AD5516">
        <v>0.87989882095915395</v>
      </c>
      <c r="AE5516">
        <v>1.4700604358506899</v>
      </c>
      <c r="AF5516">
        <v>0.32549523997010099</v>
      </c>
      <c r="AG5516">
        <v>0.70473078222419605</v>
      </c>
      <c r="AH5516">
        <v>-23.4232747342982</v>
      </c>
      <c r="AI5516">
        <v>0.35038410267202102</v>
      </c>
      <c r="AJ5516">
        <v>0.78121606160956403</v>
      </c>
      <c r="AK5516">
        <v>-23.352885412819401</v>
      </c>
    </row>
    <row r="5517" spans="1:37" x14ac:dyDescent="0.2">
      <c r="A5517" t="s">
        <v>18426</v>
      </c>
      <c r="B5517">
        <v>81056485</v>
      </c>
      <c r="C5517">
        <v>81056661</v>
      </c>
      <c r="D5517">
        <v>177</v>
      </c>
      <c r="E5517" t="s">
        <v>18811</v>
      </c>
      <c r="F5517">
        <v>2</v>
      </c>
      <c r="G5517" t="s">
        <v>18812</v>
      </c>
      <c r="H5517" t="s">
        <v>34861</v>
      </c>
      <c r="I5517">
        <v>3</v>
      </c>
      <c r="J5517">
        <v>80993879</v>
      </c>
      <c r="K5517">
        <v>81105182</v>
      </c>
      <c r="L5517">
        <v>111304</v>
      </c>
      <c r="M5517">
        <v>1</v>
      </c>
      <c r="N5517">
        <v>728290</v>
      </c>
      <c r="O5517" t="s">
        <v>18813</v>
      </c>
      <c r="P5517">
        <v>62606</v>
      </c>
      <c r="Q5517" t="s">
        <v>18814</v>
      </c>
      <c r="R5517" t="s">
        <v>18815</v>
      </c>
      <c r="S5517" t="s">
        <v>34862</v>
      </c>
      <c r="T5517">
        <v>0.37540393893975199</v>
      </c>
      <c r="U5517">
        <v>0.63021465694884504</v>
      </c>
      <c r="V5517">
        <v>-0.41296411472516498</v>
      </c>
      <c r="W5517">
        <v>0.428214032775322</v>
      </c>
      <c r="X5517">
        <v>0.73460997439807996</v>
      </c>
      <c r="Y5517">
        <v>2.5976400490496401</v>
      </c>
      <c r="Z5517">
        <v>0.25780589642282298</v>
      </c>
      <c r="AA5517">
        <v>0.72610664078822296</v>
      </c>
      <c r="AB5517">
        <v>-0.84254874612709596</v>
      </c>
      <c r="AC5517">
        <v>0.24351066465701501</v>
      </c>
      <c r="AD5517">
        <v>0.68253123924728298</v>
      </c>
      <c r="AE5517">
        <v>3.0879941307308298</v>
      </c>
      <c r="AF5517">
        <v>0.56699985775999995</v>
      </c>
      <c r="AG5517">
        <v>0.80674443595273604</v>
      </c>
      <c r="AH5517">
        <v>0.115740717205224</v>
      </c>
      <c r="AI5517">
        <v>0.915996609709537</v>
      </c>
      <c r="AJ5517">
        <v>0.98621344597861504</v>
      </c>
      <c r="AK5517">
        <v>0.13750416927647799</v>
      </c>
    </row>
    <row r="5518" spans="1:37" x14ac:dyDescent="0.2">
      <c r="A5518" t="s">
        <v>18426</v>
      </c>
      <c r="B5518">
        <v>81056661</v>
      </c>
      <c r="C5518">
        <v>81056837</v>
      </c>
      <c r="D5518">
        <v>177</v>
      </c>
      <c r="E5518" t="s">
        <v>18816</v>
      </c>
      <c r="F5518">
        <v>3</v>
      </c>
      <c r="G5518" t="s">
        <v>897</v>
      </c>
      <c r="H5518" t="s">
        <v>34861</v>
      </c>
      <c r="I5518">
        <v>3</v>
      </c>
      <c r="J5518">
        <v>80993879</v>
      </c>
      <c r="K5518">
        <v>81105182</v>
      </c>
      <c r="L5518">
        <v>111304</v>
      </c>
      <c r="M5518">
        <v>1</v>
      </c>
      <c r="N5518">
        <v>728290</v>
      </c>
      <c r="O5518" t="s">
        <v>18813</v>
      </c>
      <c r="P5518">
        <v>62782</v>
      </c>
      <c r="Q5518" t="s">
        <v>18814</v>
      </c>
      <c r="R5518" t="s">
        <v>18815</v>
      </c>
      <c r="S5518" t="s">
        <v>34862</v>
      </c>
      <c r="T5518">
        <v>0.37540393893975199</v>
      </c>
      <c r="U5518">
        <v>0.63021465694884504</v>
      </c>
      <c r="V5518">
        <v>-0.41296411472516498</v>
      </c>
      <c r="W5518">
        <v>0.428214032775322</v>
      </c>
      <c r="X5518">
        <v>0.73460997439807996</v>
      </c>
      <c r="Y5518">
        <v>2.5976400490496401</v>
      </c>
      <c r="Z5518">
        <v>0.25780589642282298</v>
      </c>
      <c r="AA5518">
        <v>0.72610664078822296</v>
      </c>
      <c r="AB5518">
        <v>-0.84254874612709596</v>
      </c>
      <c r="AC5518">
        <v>0.24351066465701501</v>
      </c>
      <c r="AD5518">
        <v>0.68253123924728298</v>
      </c>
      <c r="AE5518">
        <v>3.0879941307308298</v>
      </c>
      <c r="AF5518">
        <v>0.56699985775999995</v>
      </c>
      <c r="AG5518">
        <v>0.80674443595273604</v>
      </c>
      <c r="AH5518">
        <v>0.115740717205224</v>
      </c>
      <c r="AI5518">
        <v>0.915996609709537</v>
      </c>
      <c r="AJ5518">
        <v>0.98621344597861504</v>
      </c>
      <c r="AK5518">
        <v>0.13750416927647799</v>
      </c>
    </row>
    <row r="5519" spans="1:37" x14ac:dyDescent="0.2">
      <c r="A5519" t="s">
        <v>18426</v>
      </c>
      <c r="B5519">
        <v>84087344</v>
      </c>
      <c r="C5519">
        <v>84087486</v>
      </c>
      <c r="D5519">
        <v>143</v>
      </c>
      <c r="E5519" t="s">
        <v>18817</v>
      </c>
      <c r="F5519">
        <v>1</v>
      </c>
      <c r="G5519" t="s">
        <v>18818</v>
      </c>
      <c r="H5519" t="s">
        <v>31000</v>
      </c>
      <c r="I5519">
        <v>3</v>
      </c>
      <c r="J5519">
        <v>83953679</v>
      </c>
      <c r="K5519">
        <v>84009531</v>
      </c>
      <c r="L5519">
        <v>55853</v>
      </c>
      <c r="M5519">
        <v>1</v>
      </c>
      <c r="N5519">
        <v>105377188</v>
      </c>
      <c r="O5519" t="s">
        <v>18819</v>
      </c>
      <c r="P5519">
        <v>133665</v>
      </c>
      <c r="Q5519" t="s">
        <v>40</v>
      </c>
      <c r="R5519" t="s">
        <v>18820</v>
      </c>
      <c r="S5519" t="s">
        <v>34863</v>
      </c>
      <c r="T5519">
        <v>0.97213403838398904</v>
      </c>
      <c r="U5519">
        <v>1</v>
      </c>
      <c r="V5519">
        <v>2.66553038874354</v>
      </c>
      <c r="W5519">
        <v>0.89107655920673101</v>
      </c>
      <c r="X5519">
        <v>0.95159051474143896</v>
      </c>
      <c r="Y5519">
        <v>2.8707754632309102</v>
      </c>
      <c r="Z5519">
        <v>0.69013698642955401</v>
      </c>
      <c r="AA5519">
        <v>0.84521697243271998</v>
      </c>
      <c r="AB5519">
        <v>1.7020563231913399</v>
      </c>
      <c r="AC5519">
        <v>0.75388744886274095</v>
      </c>
      <c r="AD5519">
        <v>0.87989882095915395</v>
      </c>
      <c r="AE5519">
        <v>1.87077552165359</v>
      </c>
      <c r="AF5519">
        <v>0.61410715005536498</v>
      </c>
      <c r="AG5519">
        <v>0.80674443595273604</v>
      </c>
      <c r="AH5519">
        <v>3.5951407078342399</v>
      </c>
      <c r="AI5519">
        <v>0.56157887380500204</v>
      </c>
      <c r="AJ5519">
        <v>0.78121606160956403</v>
      </c>
      <c r="AK5519">
        <v>3.73953057693477</v>
      </c>
    </row>
    <row r="5520" spans="1:37" x14ac:dyDescent="0.2">
      <c r="A5520" t="s">
        <v>18426</v>
      </c>
      <c r="B5520">
        <v>84087486</v>
      </c>
      <c r="C5520">
        <v>84087628</v>
      </c>
      <c r="D5520">
        <v>143</v>
      </c>
      <c r="E5520" t="s">
        <v>18821</v>
      </c>
      <c r="F5520">
        <v>0</v>
      </c>
      <c r="G5520" t="s">
        <v>18822</v>
      </c>
      <c r="H5520" t="s">
        <v>31000</v>
      </c>
      <c r="I5520">
        <v>3</v>
      </c>
      <c r="J5520">
        <v>83953679</v>
      </c>
      <c r="K5520">
        <v>84009531</v>
      </c>
      <c r="L5520">
        <v>55853</v>
      </c>
      <c r="M5520">
        <v>1</v>
      </c>
      <c r="N5520">
        <v>105377188</v>
      </c>
      <c r="O5520" t="s">
        <v>18819</v>
      </c>
      <c r="P5520">
        <v>133807</v>
      </c>
      <c r="Q5520" t="s">
        <v>40</v>
      </c>
      <c r="R5520" t="s">
        <v>18820</v>
      </c>
      <c r="S5520" t="s">
        <v>34863</v>
      </c>
      <c r="T5520">
        <v>0.97213403838398904</v>
      </c>
      <c r="U5520">
        <v>1</v>
      </c>
      <c r="V5520">
        <v>2.66553038874354</v>
      </c>
      <c r="W5520">
        <v>0.89107655920673101</v>
      </c>
      <c r="X5520">
        <v>0.95159051474143896</v>
      </c>
      <c r="Y5520">
        <v>2.8707754632309102</v>
      </c>
      <c r="Z5520">
        <v>0.69013698642955401</v>
      </c>
      <c r="AA5520">
        <v>0.84521697243271998</v>
      </c>
      <c r="AB5520">
        <v>1.7020563231913399</v>
      </c>
      <c r="AC5520">
        <v>0.75388744886274095</v>
      </c>
      <c r="AD5520">
        <v>0.87989882095915395</v>
      </c>
      <c r="AE5520">
        <v>1.87077552165359</v>
      </c>
      <c r="AF5520">
        <v>0.61410715005536498</v>
      </c>
      <c r="AG5520">
        <v>0.80674443595273604</v>
      </c>
      <c r="AH5520">
        <v>3.5951407078342399</v>
      </c>
      <c r="AI5520">
        <v>0.56157887380500204</v>
      </c>
      <c r="AJ5520">
        <v>0.78121606160956403</v>
      </c>
      <c r="AK5520">
        <v>3.73953057693477</v>
      </c>
    </row>
    <row r="5521" spans="1:37" x14ac:dyDescent="0.2">
      <c r="A5521" t="s">
        <v>18426</v>
      </c>
      <c r="B5521">
        <v>84088051</v>
      </c>
      <c r="C5521">
        <v>84088339</v>
      </c>
      <c r="D5521">
        <v>289</v>
      </c>
      <c r="E5521" t="s">
        <v>18823</v>
      </c>
      <c r="F5521">
        <v>0</v>
      </c>
      <c r="G5521" t="s">
        <v>18824</v>
      </c>
      <c r="H5521" t="s">
        <v>31000</v>
      </c>
      <c r="I5521">
        <v>3</v>
      </c>
      <c r="J5521">
        <v>83953679</v>
      </c>
      <c r="K5521">
        <v>84009531</v>
      </c>
      <c r="L5521">
        <v>55853</v>
      </c>
      <c r="M5521">
        <v>1</v>
      </c>
      <c r="N5521">
        <v>105377188</v>
      </c>
      <c r="O5521" t="s">
        <v>18819</v>
      </c>
      <c r="P5521">
        <v>134372</v>
      </c>
      <c r="Q5521" t="s">
        <v>40</v>
      </c>
      <c r="R5521" t="s">
        <v>18820</v>
      </c>
      <c r="S5521" t="s">
        <v>34863</v>
      </c>
      <c r="T5521">
        <v>0.17308923567461099</v>
      </c>
      <c r="U5521">
        <v>0.603102917160658</v>
      </c>
      <c r="V5521">
        <v>-24.953841566612201</v>
      </c>
      <c r="W5521">
        <v>0.65075386537994595</v>
      </c>
      <c r="X5521">
        <v>0.94119559056004798</v>
      </c>
      <c r="Y5521">
        <v>-0.85133056480486002</v>
      </c>
      <c r="Z5521">
        <v>0.23404878042441499</v>
      </c>
      <c r="AA5521">
        <v>0.72610664078822296</v>
      </c>
      <c r="AB5521">
        <v>-2.0200497069357701</v>
      </c>
      <c r="AC5521">
        <v>0.283630615332017</v>
      </c>
      <c r="AD5521">
        <v>0.68253123924728298</v>
      </c>
      <c r="AE5521">
        <v>-1.85133047708372</v>
      </c>
      <c r="AF5521">
        <v>0.22065000948199101</v>
      </c>
      <c r="AG5521">
        <v>0.68151250837662902</v>
      </c>
      <c r="AH5521">
        <v>-24.5681008405477</v>
      </c>
      <c r="AI5521">
        <v>0.98342151819761803</v>
      </c>
      <c r="AJ5521">
        <v>0.98789258377071898</v>
      </c>
      <c r="AK5521">
        <v>1.742486175131E-2</v>
      </c>
    </row>
    <row r="5522" spans="1:37" x14ac:dyDescent="0.2">
      <c r="A5522" t="s">
        <v>18426</v>
      </c>
      <c r="B5522">
        <v>85133689</v>
      </c>
      <c r="C5522">
        <v>85133835</v>
      </c>
      <c r="D5522">
        <v>147</v>
      </c>
      <c r="E5522" t="s">
        <v>18825</v>
      </c>
      <c r="F5522">
        <v>3</v>
      </c>
      <c r="G5522" t="s">
        <v>18826</v>
      </c>
      <c r="H5522" t="s">
        <v>34864</v>
      </c>
      <c r="I5522">
        <v>3</v>
      </c>
      <c r="J5522">
        <v>84959546</v>
      </c>
      <c r="K5522">
        <v>86066835</v>
      </c>
      <c r="L5522">
        <v>1107290</v>
      </c>
      <c r="M5522">
        <v>1</v>
      </c>
      <c r="N5522">
        <v>253559</v>
      </c>
      <c r="O5522" t="s">
        <v>18827</v>
      </c>
      <c r="P5522">
        <v>174143</v>
      </c>
      <c r="Q5522" t="s">
        <v>18828</v>
      </c>
      <c r="R5522" t="s">
        <v>18829</v>
      </c>
      <c r="S5522" t="s">
        <v>34865</v>
      </c>
      <c r="T5522" t="s">
        <v>40</v>
      </c>
      <c r="U5522" t="s">
        <v>40</v>
      </c>
      <c r="V5522">
        <v>0</v>
      </c>
      <c r="W5522">
        <v>0.89107655920673101</v>
      </c>
      <c r="X5522">
        <v>0.95159051474143896</v>
      </c>
      <c r="Y5522">
        <v>2.8394412869589201</v>
      </c>
      <c r="Z5522">
        <v>0.48464167878831399</v>
      </c>
      <c r="AA5522">
        <v>0.84435025072159198</v>
      </c>
      <c r="AB5522">
        <v>20.809715361161398</v>
      </c>
      <c r="AC5522">
        <v>0.75388744886274095</v>
      </c>
      <c r="AD5522">
        <v>0.87989882095915395</v>
      </c>
      <c r="AE5522">
        <v>1.8394413516333099</v>
      </c>
      <c r="AF5522">
        <v>0.501741946288212</v>
      </c>
      <c r="AG5522">
        <v>0.80674443595273604</v>
      </c>
      <c r="AH5522">
        <v>-20.773189505262501</v>
      </c>
      <c r="AI5522">
        <v>0.56157887380500204</v>
      </c>
      <c r="AJ5522">
        <v>0.78121606160956403</v>
      </c>
      <c r="AK5522">
        <v>3.7081963712831598</v>
      </c>
    </row>
    <row r="5523" spans="1:37" x14ac:dyDescent="0.2">
      <c r="A5523" t="s">
        <v>18426</v>
      </c>
      <c r="B5523">
        <v>85133835</v>
      </c>
      <c r="C5523">
        <v>85133981</v>
      </c>
      <c r="D5523">
        <v>147</v>
      </c>
      <c r="E5523" t="s">
        <v>18830</v>
      </c>
      <c r="F5523">
        <v>16</v>
      </c>
      <c r="G5523" t="s">
        <v>18831</v>
      </c>
      <c r="H5523" t="s">
        <v>34864</v>
      </c>
      <c r="I5523">
        <v>3</v>
      </c>
      <c r="J5523">
        <v>84959546</v>
      </c>
      <c r="K5523">
        <v>86066835</v>
      </c>
      <c r="L5523">
        <v>1107290</v>
      </c>
      <c r="M5523">
        <v>1</v>
      </c>
      <c r="N5523">
        <v>253559</v>
      </c>
      <c r="O5523" t="s">
        <v>18827</v>
      </c>
      <c r="P5523">
        <v>174289</v>
      </c>
      <c r="Q5523" t="s">
        <v>18828</v>
      </c>
      <c r="R5523" t="s">
        <v>18829</v>
      </c>
      <c r="S5523" t="s">
        <v>34865</v>
      </c>
      <c r="T5523" t="s">
        <v>40</v>
      </c>
      <c r="U5523" t="s">
        <v>40</v>
      </c>
      <c r="V5523">
        <v>0</v>
      </c>
      <c r="W5523">
        <v>0.89107655920673101</v>
      </c>
      <c r="X5523">
        <v>0.95159051474143896</v>
      </c>
      <c r="Y5523">
        <v>2.9649721636532398</v>
      </c>
      <c r="Z5523">
        <v>0.48464167878831399</v>
      </c>
      <c r="AA5523">
        <v>0.84435025072159198</v>
      </c>
      <c r="AB5523">
        <v>20.809715361161398</v>
      </c>
      <c r="AC5523">
        <v>0.75388744886274095</v>
      </c>
      <c r="AD5523">
        <v>0.87989882095915395</v>
      </c>
      <c r="AE5523">
        <v>1.9649722229380999</v>
      </c>
      <c r="AF5523">
        <v>0.501741946288212</v>
      </c>
      <c r="AG5523">
        <v>0.80674443595273604</v>
      </c>
      <c r="AH5523">
        <v>-20.773189505262501</v>
      </c>
      <c r="AI5523">
        <v>0.56157887380500204</v>
      </c>
      <c r="AJ5523">
        <v>0.78121606160956403</v>
      </c>
      <c r="AK5523">
        <v>3.8337272479774902</v>
      </c>
    </row>
    <row r="5524" spans="1:37" x14ac:dyDescent="0.2">
      <c r="A5524" t="s">
        <v>18426</v>
      </c>
      <c r="B5524">
        <v>85133981</v>
      </c>
      <c r="C5524">
        <v>85134127</v>
      </c>
      <c r="D5524">
        <v>147</v>
      </c>
      <c r="E5524" t="s">
        <v>18832</v>
      </c>
      <c r="F5524">
        <v>10</v>
      </c>
      <c r="G5524" t="s">
        <v>18833</v>
      </c>
      <c r="H5524" t="s">
        <v>34864</v>
      </c>
      <c r="I5524">
        <v>3</v>
      </c>
      <c r="J5524">
        <v>84959546</v>
      </c>
      <c r="K5524">
        <v>86066835</v>
      </c>
      <c r="L5524">
        <v>1107290</v>
      </c>
      <c r="M5524">
        <v>1</v>
      </c>
      <c r="N5524">
        <v>253559</v>
      </c>
      <c r="O5524" t="s">
        <v>18827</v>
      </c>
      <c r="P5524">
        <v>174435</v>
      </c>
      <c r="Q5524" t="s">
        <v>18828</v>
      </c>
      <c r="R5524" t="s">
        <v>18829</v>
      </c>
      <c r="S5524" t="s">
        <v>34865</v>
      </c>
      <c r="T5524" t="s">
        <v>40</v>
      </c>
      <c r="U5524" t="s">
        <v>40</v>
      </c>
      <c r="V5524">
        <v>0</v>
      </c>
      <c r="W5524">
        <v>0.89107655920673101</v>
      </c>
      <c r="X5524">
        <v>0.95159051474143896</v>
      </c>
      <c r="Y5524">
        <v>2.9649721636532398</v>
      </c>
      <c r="Z5524">
        <v>0.48464167878831399</v>
      </c>
      <c r="AA5524">
        <v>0.84435025072159198</v>
      </c>
      <c r="AB5524">
        <v>20.809715361161398</v>
      </c>
      <c r="AC5524">
        <v>0.75388744886274095</v>
      </c>
      <c r="AD5524">
        <v>0.87989882095915395</v>
      </c>
      <c r="AE5524">
        <v>1.9649722229380999</v>
      </c>
      <c r="AF5524">
        <v>0.501741946288212</v>
      </c>
      <c r="AG5524">
        <v>0.80674443595273604</v>
      </c>
      <c r="AH5524">
        <v>-20.773189505262501</v>
      </c>
      <c r="AI5524">
        <v>0.56157887380500204</v>
      </c>
      <c r="AJ5524">
        <v>0.78121606160956403</v>
      </c>
      <c r="AK5524">
        <v>3.8337272479774902</v>
      </c>
    </row>
    <row r="5525" spans="1:37" x14ac:dyDescent="0.2">
      <c r="A5525" t="s">
        <v>18426</v>
      </c>
      <c r="B5525">
        <v>85504538</v>
      </c>
      <c r="C5525">
        <v>85504692</v>
      </c>
      <c r="D5525">
        <v>155</v>
      </c>
      <c r="E5525" t="s">
        <v>18834</v>
      </c>
      <c r="F5525">
        <v>7</v>
      </c>
      <c r="G5525" t="s">
        <v>18835</v>
      </c>
      <c r="H5525" t="s">
        <v>34864</v>
      </c>
      <c r="I5525">
        <v>3</v>
      </c>
      <c r="J5525">
        <v>85385710</v>
      </c>
      <c r="K5525">
        <v>85385792</v>
      </c>
      <c r="L5525">
        <v>83</v>
      </c>
      <c r="M5525">
        <v>1</v>
      </c>
      <c r="N5525">
        <v>100847077</v>
      </c>
      <c r="O5525" t="s">
        <v>18836</v>
      </c>
      <c r="P5525">
        <v>118828</v>
      </c>
      <c r="Q5525" t="s">
        <v>18837</v>
      </c>
      <c r="R5525" t="s">
        <v>18838</v>
      </c>
      <c r="S5525" t="s">
        <v>34866</v>
      </c>
      <c r="T5525">
        <v>0.60318812523568999</v>
      </c>
      <c r="U5525">
        <v>0.82125442047224695</v>
      </c>
      <c r="V5525">
        <v>-1.6543332575882099</v>
      </c>
      <c r="W5525">
        <v>0.38920677604595899</v>
      </c>
      <c r="X5525">
        <v>0.704072456322962</v>
      </c>
      <c r="Y5525">
        <v>-21.0737647919862</v>
      </c>
      <c r="Z5525">
        <v>0.250572619160632</v>
      </c>
      <c r="AA5525">
        <v>0.72610664078822296</v>
      </c>
      <c r="AB5525">
        <v>-2.6178068415989499</v>
      </c>
      <c r="AC5525">
        <v>0.88945902157151002</v>
      </c>
      <c r="AD5525">
        <v>0.94068432309766403</v>
      </c>
      <c r="AE5525">
        <v>1.0003570890085001</v>
      </c>
      <c r="AF5525">
        <v>1</v>
      </c>
      <c r="AG5525">
        <v>1</v>
      </c>
      <c r="AH5525">
        <v>-0.72472274884939702</v>
      </c>
      <c r="AI5525">
        <v>0.24456414000292601</v>
      </c>
      <c r="AJ5525">
        <v>0.78121606160956403</v>
      </c>
      <c r="AK5525">
        <v>-22.3110780006818</v>
      </c>
    </row>
    <row r="5526" spans="1:37" x14ac:dyDescent="0.2">
      <c r="A5526" t="s">
        <v>18426</v>
      </c>
      <c r="B5526">
        <v>85504692</v>
      </c>
      <c r="C5526">
        <v>85504846</v>
      </c>
      <c r="D5526">
        <v>155</v>
      </c>
      <c r="E5526" t="s">
        <v>18839</v>
      </c>
      <c r="F5526">
        <v>14</v>
      </c>
      <c r="G5526" t="s">
        <v>18840</v>
      </c>
      <c r="H5526" t="s">
        <v>34864</v>
      </c>
      <c r="I5526">
        <v>3</v>
      </c>
      <c r="J5526">
        <v>85385710</v>
      </c>
      <c r="K5526">
        <v>85385792</v>
      </c>
      <c r="L5526">
        <v>83</v>
      </c>
      <c r="M5526">
        <v>1</v>
      </c>
      <c r="N5526">
        <v>100847077</v>
      </c>
      <c r="O5526" t="s">
        <v>18836</v>
      </c>
      <c r="P5526">
        <v>118982</v>
      </c>
      <c r="Q5526" t="s">
        <v>18837</v>
      </c>
      <c r="R5526" t="s">
        <v>18838</v>
      </c>
      <c r="S5526" t="s">
        <v>34866</v>
      </c>
      <c r="T5526">
        <v>0.60318812523568999</v>
      </c>
      <c r="U5526">
        <v>0.82125442047224695</v>
      </c>
      <c r="V5526">
        <v>-1.6543332575882099</v>
      </c>
      <c r="W5526">
        <v>0.38920677604595899</v>
      </c>
      <c r="X5526">
        <v>0.704072456322962</v>
      </c>
      <c r="Y5526">
        <v>-21.0737647919862</v>
      </c>
      <c r="Z5526">
        <v>0.250572619160632</v>
      </c>
      <c r="AA5526">
        <v>0.72610664078822296</v>
      </c>
      <c r="AB5526">
        <v>-2.6178068415989499</v>
      </c>
      <c r="AC5526">
        <v>0.88945902157151002</v>
      </c>
      <c r="AD5526">
        <v>0.94068432309766403</v>
      </c>
      <c r="AE5526">
        <v>1.0003570890085001</v>
      </c>
      <c r="AF5526">
        <v>1</v>
      </c>
      <c r="AG5526">
        <v>1</v>
      </c>
      <c r="AH5526">
        <v>-0.72472274884939702</v>
      </c>
      <c r="AI5526">
        <v>0.24456414000292601</v>
      </c>
      <c r="AJ5526">
        <v>0.78121606160956403</v>
      </c>
      <c r="AK5526">
        <v>-22.3110780006818</v>
      </c>
    </row>
    <row r="5527" spans="1:37" x14ac:dyDescent="0.2">
      <c r="A5527" t="s">
        <v>18426</v>
      </c>
      <c r="B5527">
        <v>87071775</v>
      </c>
      <c r="C5527">
        <v>87071917</v>
      </c>
      <c r="D5527">
        <v>143</v>
      </c>
      <c r="E5527" t="s">
        <v>18841</v>
      </c>
      <c r="F5527">
        <v>0</v>
      </c>
      <c r="G5527" t="s">
        <v>18842</v>
      </c>
      <c r="H5527" t="s">
        <v>31000</v>
      </c>
      <c r="I5527">
        <v>3</v>
      </c>
      <c r="J5527">
        <v>87089129</v>
      </c>
      <c r="K5527">
        <v>87140346</v>
      </c>
      <c r="L5527">
        <v>51218</v>
      </c>
      <c r="M5527">
        <v>1</v>
      </c>
      <c r="N5527">
        <v>100846978</v>
      </c>
      <c r="O5527" t="s">
        <v>18843</v>
      </c>
      <c r="P5527">
        <v>-17212</v>
      </c>
      <c r="Q5527" t="s">
        <v>18844</v>
      </c>
      <c r="R5527" t="s">
        <v>18845</v>
      </c>
      <c r="S5527" t="s">
        <v>34867</v>
      </c>
      <c r="T5527">
        <v>1</v>
      </c>
      <c r="U5527">
        <v>1</v>
      </c>
      <c r="V5527">
        <v>-0.654452314637187</v>
      </c>
      <c r="W5527" t="s">
        <v>40</v>
      </c>
      <c r="X5527" t="s">
        <v>40</v>
      </c>
      <c r="Y5527">
        <v>0</v>
      </c>
      <c r="Z5527">
        <v>0.65379035313853895</v>
      </c>
      <c r="AA5527">
        <v>0.84521697243271998</v>
      </c>
      <c r="AB5527">
        <v>-1.6179263054771</v>
      </c>
      <c r="AC5527">
        <v>0.27780950890804001</v>
      </c>
      <c r="AD5527">
        <v>0.68253123924728298</v>
      </c>
      <c r="AE5527">
        <v>23.776845292481301</v>
      </c>
      <c r="AF5527">
        <v>0.64997455747578503</v>
      </c>
      <c r="AG5527">
        <v>0.80674443595273604</v>
      </c>
      <c r="AH5527">
        <v>0.27515827691630401</v>
      </c>
      <c r="AI5527">
        <v>0.35038410267202102</v>
      </c>
      <c r="AJ5527">
        <v>0.78121606160956403</v>
      </c>
      <c r="AK5527">
        <v>-23.632455393712</v>
      </c>
    </row>
    <row r="5528" spans="1:37" x14ac:dyDescent="0.2">
      <c r="A5528" t="s">
        <v>18426</v>
      </c>
      <c r="B5528">
        <v>88015942</v>
      </c>
      <c r="C5528">
        <v>88016100</v>
      </c>
      <c r="D5528">
        <v>159</v>
      </c>
      <c r="E5528" t="s">
        <v>18846</v>
      </c>
      <c r="F5528">
        <v>12</v>
      </c>
      <c r="G5528" t="s">
        <v>18847</v>
      </c>
      <c r="H5528" t="s">
        <v>31000</v>
      </c>
      <c r="I5528">
        <v>3</v>
      </c>
      <c r="J5528">
        <v>88055323</v>
      </c>
      <c r="K5528">
        <v>88058451</v>
      </c>
      <c r="L5528">
        <v>3129</v>
      </c>
      <c r="M5528">
        <v>2</v>
      </c>
      <c r="N5528">
        <v>8545</v>
      </c>
      <c r="O5528" t="s">
        <v>18848</v>
      </c>
      <c r="P5528">
        <v>42351</v>
      </c>
      <c r="Q5528" t="s">
        <v>18849</v>
      </c>
      <c r="R5528" t="s">
        <v>18850</v>
      </c>
      <c r="S5528" t="s">
        <v>34868</v>
      </c>
      <c r="T5528" t="s">
        <v>40</v>
      </c>
      <c r="U5528" t="s">
        <v>40</v>
      </c>
      <c r="V5528">
        <v>0</v>
      </c>
      <c r="W5528">
        <v>0.38920677604595899</v>
      </c>
      <c r="X5528">
        <v>0.704072456322962</v>
      </c>
      <c r="Y5528">
        <v>-20.571555764849901</v>
      </c>
      <c r="Z5528">
        <v>0.203350924423461</v>
      </c>
      <c r="AA5528">
        <v>0.72610664078822296</v>
      </c>
      <c r="AB5528">
        <v>23.404096699114302</v>
      </c>
      <c r="AC5528">
        <v>0.85817338719172098</v>
      </c>
      <c r="AD5528">
        <v>0.94068432309766403</v>
      </c>
      <c r="AE5528">
        <v>2.74533804137099</v>
      </c>
      <c r="AF5528">
        <v>0.22065000948199101</v>
      </c>
      <c r="AG5528">
        <v>0.68151250837662902</v>
      </c>
      <c r="AH5528">
        <v>-23.367570826421701</v>
      </c>
      <c r="AI5528">
        <v>0.24456414000292601</v>
      </c>
      <c r="AJ5528">
        <v>0.78121606160956403</v>
      </c>
      <c r="AK5528">
        <v>-23.297181505195301</v>
      </c>
    </row>
    <row r="5529" spans="1:37" x14ac:dyDescent="0.2">
      <c r="A5529" t="s">
        <v>18426</v>
      </c>
      <c r="B5529">
        <v>88016100</v>
      </c>
      <c r="C5529">
        <v>88016258</v>
      </c>
      <c r="D5529">
        <v>159</v>
      </c>
      <c r="E5529" t="s">
        <v>18851</v>
      </c>
      <c r="F5529">
        <v>3</v>
      </c>
      <c r="G5529" t="s">
        <v>18852</v>
      </c>
      <c r="H5529" t="s">
        <v>31000</v>
      </c>
      <c r="I5529">
        <v>3</v>
      </c>
      <c r="J5529">
        <v>88055323</v>
      </c>
      <c r="K5529">
        <v>88058451</v>
      </c>
      <c r="L5529">
        <v>3129</v>
      </c>
      <c r="M5529">
        <v>2</v>
      </c>
      <c r="N5529">
        <v>8545</v>
      </c>
      <c r="O5529" t="s">
        <v>18848</v>
      </c>
      <c r="P5529">
        <v>42193</v>
      </c>
      <c r="Q5529" t="s">
        <v>18849</v>
      </c>
      <c r="R5529" t="s">
        <v>18850</v>
      </c>
      <c r="S5529" t="s">
        <v>34868</v>
      </c>
      <c r="T5529" t="s">
        <v>40</v>
      </c>
      <c r="U5529" t="s">
        <v>40</v>
      </c>
      <c r="V5529">
        <v>0</v>
      </c>
      <c r="W5529">
        <v>0.38920677604595899</v>
      </c>
      <c r="X5529">
        <v>0.704072456322962</v>
      </c>
      <c r="Y5529">
        <v>-20.571555764849901</v>
      </c>
      <c r="Z5529">
        <v>0.203350924423461</v>
      </c>
      <c r="AA5529">
        <v>0.72610664078822296</v>
      </c>
      <c r="AB5529">
        <v>23.3502824798367</v>
      </c>
      <c r="AC5529">
        <v>0.85817338719172098</v>
      </c>
      <c r="AD5529">
        <v>0.94068432309766403</v>
      </c>
      <c r="AE5529">
        <v>2.6865660912861702</v>
      </c>
      <c r="AF5529">
        <v>0.22065000948199101</v>
      </c>
      <c r="AG5529">
        <v>0.68151250837662902</v>
      </c>
      <c r="AH5529">
        <v>-23.313756607270701</v>
      </c>
      <c r="AI5529">
        <v>0.24456414000292601</v>
      </c>
      <c r="AJ5529">
        <v>0.78121606160956403</v>
      </c>
      <c r="AK5529">
        <v>-23.243367286297701</v>
      </c>
    </row>
    <row r="5530" spans="1:37" x14ac:dyDescent="0.2">
      <c r="A5530" t="s">
        <v>18426</v>
      </c>
      <c r="B5530">
        <v>88508181</v>
      </c>
      <c r="C5530">
        <v>88508338</v>
      </c>
      <c r="D5530">
        <v>158</v>
      </c>
      <c r="E5530" t="s">
        <v>18853</v>
      </c>
      <c r="F5530">
        <v>0</v>
      </c>
      <c r="G5530" t="s">
        <v>18854</v>
      </c>
      <c r="H5530" t="s">
        <v>31000</v>
      </c>
      <c r="I5530">
        <v>3</v>
      </c>
      <c r="J5530">
        <v>88338523</v>
      </c>
      <c r="K5530">
        <v>88382833</v>
      </c>
      <c r="L5530">
        <v>44311</v>
      </c>
      <c r="M5530">
        <v>1</v>
      </c>
      <c r="N5530">
        <v>111064647</v>
      </c>
      <c r="O5530" t="s">
        <v>18855</v>
      </c>
      <c r="P5530">
        <v>169658</v>
      </c>
      <c r="Q5530" t="s">
        <v>18856</v>
      </c>
      <c r="R5530" t="s">
        <v>18857</v>
      </c>
      <c r="S5530" t="s">
        <v>34869</v>
      </c>
      <c r="T5530">
        <v>0.71358797567551802</v>
      </c>
      <c r="U5530">
        <v>0.92221100055458705</v>
      </c>
      <c r="V5530">
        <v>-0.74376029903767005</v>
      </c>
      <c r="W5530">
        <v>0.12665592643416801</v>
      </c>
      <c r="X5530">
        <v>0.704072456322962</v>
      </c>
      <c r="Y5530">
        <v>1.09505997067995</v>
      </c>
      <c r="Z5530">
        <v>0.98812441339480095</v>
      </c>
      <c r="AA5530">
        <v>1</v>
      </c>
      <c r="AB5530">
        <v>-1.2245022409406501</v>
      </c>
      <c r="AC5530">
        <v>0.21119993732377701</v>
      </c>
      <c r="AD5530">
        <v>0.68253123924728298</v>
      </c>
      <c r="AE5530">
        <v>0.48163259486812898</v>
      </c>
      <c r="AF5530">
        <v>0.45144675606191498</v>
      </c>
      <c r="AG5530">
        <v>0.80674443595273604</v>
      </c>
      <c r="AH5530">
        <v>-0.108122291692845</v>
      </c>
      <c r="AI5530">
        <v>0.12863745259296699</v>
      </c>
      <c r="AJ5530">
        <v>0.78121606160956403</v>
      </c>
      <c r="AK5530">
        <v>1.33876466940107</v>
      </c>
    </row>
    <row r="5531" spans="1:37" x14ac:dyDescent="0.2">
      <c r="A5531" t="s">
        <v>18426</v>
      </c>
      <c r="B5531">
        <v>88508338</v>
      </c>
      <c r="C5531">
        <v>88508495</v>
      </c>
      <c r="D5531">
        <v>158</v>
      </c>
      <c r="E5531" t="s">
        <v>18858</v>
      </c>
      <c r="F5531">
        <v>4</v>
      </c>
      <c r="G5531" t="s">
        <v>18859</v>
      </c>
      <c r="H5531" t="s">
        <v>31000</v>
      </c>
      <c r="I5531">
        <v>3</v>
      </c>
      <c r="J5531">
        <v>88338523</v>
      </c>
      <c r="K5531">
        <v>88382833</v>
      </c>
      <c r="L5531">
        <v>44311</v>
      </c>
      <c r="M5531">
        <v>1</v>
      </c>
      <c r="N5531">
        <v>111064647</v>
      </c>
      <c r="O5531" t="s">
        <v>18855</v>
      </c>
      <c r="P5531">
        <v>169815</v>
      </c>
      <c r="Q5531" t="s">
        <v>18856</v>
      </c>
      <c r="R5531" t="s">
        <v>18857</v>
      </c>
      <c r="S5531" t="s">
        <v>34869</v>
      </c>
      <c r="T5531">
        <v>0.91554331166325298</v>
      </c>
      <c r="U5531">
        <v>1</v>
      </c>
      <c r="V5531">
        <v>-1.0417585971763901</v>
      </c>
      <c r="W5531">
        <v>0.32917217022884998</v>
      </c>
      <c r="X5531">
        <v>0.704072456322962</v>
      </c>
      <c r="Y5531">
        <v>0.715499404042231</v>
      </c>
      <c r="Z5531">
        <v>0.54080945149456905</v>
      </c>
      <c r="AA5531">
        <v>0.84521697243271998</v>
      </c>
      <c r="AB5531">
        <v>-1.52250053907937</v>
      </c>
      <c r="AC5531">
        <v>0.50144808531121599</v>
      </c>
      <c r="AD5531">
        <v>0.87989882095915395</v>
      </c>
      <c r="AE5531">
        <v>0.10207202823040901</v>
      </c>
      <c r="AF5531">
        <v>0.70415033575794295</v>
      </c>
      <c r="AG5531">
        <v>0.85225920482806805</v>
      </c>
      <c r="AH5531">
        <v>-0.35561396090178299</v>
      </c>
      <c r="AI5531">
        <v>0.24817472599531801</v>
      </c>
      <c r="AJ5531">
        <v>0.78121606160956403</v>
      </c>
      <c r="AK5531">
        <v>1.08159449234168</v>
      </c>
    </row>
    <row r="5532" spans="1:37" x14ac:dyDescent="0.2">
      <c r="A5532" t="s">
        <v>18426</v>
      </c>
      <c r="B5532">
        <v>88508495</v>
      </c>
      <c r="C5532">
        <v>88508652</v>
      </c>
      <c r="D5532">
        <v>158</v>
      </c>
      <c r="E5532" t="s">
        <v>18860</v>
      </c>
      <c r="F5532">
        <v>2</v>
      </c>
      <c r="G5532" t="s">
        <v>18861</v>
      </c>
      <c r="H5532" t="s">
        <v>31000</v>
      </c>
      <c r="I5532">
        <v>3</v>
      </c>
      <c r="J5532">
        <v>88338523</v>
      </c>
      <c r="K5532">
        <v>88382833</v>
      </c>
      <c r="L5532">
        <v>44311</v>
      </c>
      <c r="M5532">
        <v>1</v>
      </c>
      <c r="N5532">
        <v>111064647</v>
      </c>
      <c r="O5532" t="s">
        <v>18855</v>
      </c>
      <c r="P5532">
        <v>169972</v>
      </c>
      <c r="Q5532" t="s">
        <v>18856</v>
      </c>
      <c r="R5532" t="s">
        <v>18857</v>
      </c>
      <c r="S5532" t="s">
        <v>34869</v>
      </c>
      <c r="T5532">
        <v>0.91554331166325298</v>
      </c>
      <c r="U5532">
        <v>1</v>
      </c>
      <c r="V5532">
        <v>-1.0417585971763901</v>
      </c>
      <c r="W5532">
        <v>0.32917217022884998</v>
      </c>
      <c r="X5532">
        <v>0.704072456322962</v>
      </c>
      <c r="Y5532">
        <v>0.715499404042231</v>
      </c>
      <c r="Z5532">
        <v>0.54080945149456905</v>
      </c>
      <c r="AA5532">
        <v>0.84521697243271998</v>
      </c>
      <c r="AB5532">
        <v>-1.52250053907937</v>
      </c>
      <c r="AC5532">
        <v>0.50144808531121599</v>
      </c>
      <c r="AD5532">
        <v>0.87989882095915395</v>
      </c>
      <c r="AE5532">
        <v>0.10207202823040901</v>
      </c>
      <c r="AF5532">
        <v>0.70415033575794295</v>
      </c>
      <c r="AG5532">
        <v>0.85225920482806805</v>
      </c>
      <c r="AH5532">
        <v>-0.35561396090178299</v>
      </c>
      <c r="AI5532">
        <v>0.24817472599531801</v>
      </c>
      <c r="AJ5532">
        <v>0.78121606160956403</v>
      </c>
      <c r="AK5532">
        <v>1.08159449234168</v>
      </c>
    </row>
    <row r="5533" spans="1:37" x14ac:dyDescent="0.2">
      <c r="A5533" t="s">
        <v>18426</v>
      </c>
      <c r="B5533">
        <v>90174659</v>
      </c>
      <c r="C5533">
        <v>90174832</v>
      </c>
      <c r="D5533">
        <v>174</v>
      </c>
      <c r="E5533" t="s">
        <v>18862</v>
      </c>
      <c r="F5533">
        <v>2</v>
      </c>
      <c r="G5533" t="s">
        <v>4755</v>
      </c>
      <c r="H5533" t="s">
        <v>31000</v>
      </c>
      <c r="I5533">
        <v>3</v>
      </c>
      <c r="J5533">
        <v>89107676</v>
      </c>
      <c r="K5533">
        <v>89479659</v>
      </c>
      <c r="L5533">
        <v>371984</v>
      </c>
      <c r="M5533">
        <v>1</v>
      </c>
      <c r="N5533">
        <v>2042</v>
      </c>
      <c r="O5533" t="s">
        <v>18863</v>
      </c>
      <c r="P5533">
        <v>1066983</v>
      </c>
      <c r="Q5533" t="s">
        <v>18864</v>
      </c>
      <c r="R5533" t="s">
        <v>18865</v>
      </c>
      <c r="S5533" t="s">
        <v>34870</v>
      </c>
      <c r="T5533">
        <v>0.76254849902570299</v>
      </c>
      <c r="U5533">
        <v>0.979393318000925</v>
      </c>
      <c r="V5533">
        <v>0.24960419703431</v>
      </c>
      <c r="W5533">
        <v>0.70654458746200999</v>
      </c>
      <c r="X5533">
        <v>0.95159051474143896</v>
      </c>
      <c r="Y5533">
        <v>0.212509264633752</v>
      </c>
      <c r="Z5533">
        <v>0.408614569118878</v>
      </c>
      <c r="AA5533">
        <v>0.84435025072159198</v>
      </c>
      <c r="AB5533">
        <v>-0.179885090075213</v>
      </c>
      <c r="AC5533">
        <v>0.49238578035913</v>
      </c>
      <c r="AD5533">
        <v>0.878719238794754</v>
      </c>
      <c r="AE5533">
        <v>-0.35552049341858799</v>
      </c>
      <c r="AF5533">
        <v>0.88667305940844499</v>
      </c>
      <c r="AG5533">
        <v>0.98957515527789697</v>
      </c>
      <c r="AH5533">
        <v>0.58737404145819205</v>
      </c>
      <c r="AI5533">
        <v>0.97766834978819495</v>
      </c>
      <c r="AJ5533">
        <v>0.98789258377071898</v>
      </c>
      <c r="AK5533">
        <v>0.66536519675086203</v>
      </c>
    </row>
    <row r="5534" spans="1:37" x14ac:dyDescent="0.2">
      <c r="A5534" t="s">
        <v>18426</v>
      </c>
      <c r="B5534">
        <v>90174832</v>
      </c>
      <c r="C5534">
        <v>90175005</v>
      </c>
      <c r="D5534">
        <v>174</v>
      </c>
      <c r="E5534" t="s">
        <v>18866</v>
      </c>
      <c r="F5534">
        <v>3</v>
      </c>
      <c r="G5534" t="s">
        <v>18867</v>
      </c>
      <c r="H5534" t="s">
        <v>31000</v>
      </c>
      <c r="I5534">
        <v>3</v>
      </c>
      <c r="J5534">
        <v>89107676</v>
      </c>
      <c r="K5534">
        <v>89479659</v>
      </c>
      <c r="L5534">
        <v>371984</v>
      </c>
      <c r="M5534">
        <v>1</v>
      </c>
      <c r="N5534">
        <v>2042</v>
      </c>
      <c r="O5534" t="s">
        <v>18863</v>
      </c>
      <c r="P5534">
        <v>1067156</v>
      </c>
      <c r="Q5534" t="s">
        <v>18864</v>
      </c>
      <c r="R5534" t="s">
        <v>18865</v>
      </c>
      <c r="S5534" t="s">
        <v>34870</v>
      </c>
      <c r="T5534">
        <v>0.76254849902570299</v>
      </c>
      <c r="U5534">
        <v>0.979393318000925</v>
      </c>
      <c r="V5534">
        <v>4.84951931871394E-2</v>
      </c>
      <c r="W5534">
        <v>0.70654458746200999</v>
      </c>
      <c r="X5534">
        <v>0.95159051474143896</v>
      </c>
      <c r="Y5534">
        <v>0.35735250454879203</v>
      </c>
      <c r="Z5534">
        <v>0.408614569118878</v>
      </c>
      <c r="AA5534">
        <v>0.84435025072159198</v>
      </c>
      <c r="AB5534">
        <v>-0.31573348108831101</v>
      </c>
      <c r="AC5534">
        <v>0.49238578035913</v>
      </c>
      <c r="AD5534">
        <v>0.878719238794754</v>
      </c>
      <c r="AE5534">
        <v>-0.21067725350354899</v>
      </c>
      <c r="AF5534">
        <v>0.88667305940844499</v>
      </c>
      <c r="AG5534">
        <v>0.98957515527789697</v>
      </c>
      <c r="AH5534">
        <v>0.38626503761102199</v>
      </c>
      <c r="AI5534">
        <v>0.97766834978819495</v>
      </c>
      <c r="AJ5534">
        <v>0.98789258377071898</v>
      </c>
      <c r="AK5534">
        <v>0.77254516449886501</v>
      </c>
    </row>
    <row r="5535" spans="1:37" x14ac:dyDescent="0.2">
      <c r="A5535" t="s">
        <v>18426</v>
      </c>
      <c r="B5535">
        <v>93712004</v>
      </c>
      <c r="C5535">
        <v>93712156</v>
      </c>
      <c r="D5535">
        <v>153</v>
      </c>
      <c r="E5535" t="s">
        <v>18868</v>
      </c>
      <c r="F5535">
        <v>1</v>
      </c>
      <c r="G5535" t="s">
        <v>18869</v>
      </c>
      <c r="H5535" t="s">
        <v>31000</v>
      </c>
      <c r="I5535">
        <v>3</v>
      </c>
      <c r="J5535">
        <v>93877003</v>
      </c>
      <c r="K5535">
        <v>93886413</v>
      </c>
      <c r="L5535">
        <v>9411</v>
      </c>
      <c r="M5535">
        <v>2</v>
      </c>
      <c r="N5535">
        <v>5627</v>
      </c>
      <c r="O5535" t="s">
        <v>18870</v>
      </c>
      <c r="P5535">
        <v>174257</v>
      </c>
      <c r="Q5535" t="s">
        <v>18871</v>
      </c>
      <c r="R5535" t="s">
        <v>18872</v>
      </c>
      <c r="S5535" t="s">
        <v>34871</v>
      </c>
      <c r="T5535">
        <v>0.32911398597860803</v>
      </c>
      <c r="U5535">
        <v>0.603102917160658</v>
      </c>
      <c r="V5535">
        <v>21.415661516023601</v>
      </c>
      <c r="W5535">
        <v>0.29261482077562401</v>
      </c>
      <c r="X5535">
        <v>0.704072456322962</v>
      </c>
      <c r="Y5535">
        <v>24.022006474830299</v>
      </c>
      <c r="Z5535">
        <v>0.306975110376564</v>
      </c>
      <c r="AA5535">
        <v>0.72610664078822296</v>
      </c>
      <c r="AB5535">
        <v>23.214559584778598</v>
      </c>
      <c r="AC5535">
        <v>0.27780950890804001</v>
      </c>
      <c r="AD5535">
        <v>0.68253123924728298</v>
      </c>
      <c r="AE5535">
        <v>23.2520342863968</v>
      </c>
      <c r="AF5535">
        <v>0.64997455747578503</v>
      </c>
      <c r="AG5535">
        <v>0.80674443595273604</v>
      </c>
      <c r="AH5535">
        <v>-1.5323444709671701</v>
      </c>
      <c r="AI5535">
        <v>0.56157887380500204</v>
      </c>
      <c r="AJ5535">
        <v>0.78121606160956403</v>
      </c>
      <c r="AK5535">
        <v>3.6767337194008598</v>
      </c>
    </row>
    <row r="5536" spans="1:37" x14ac:dyDescent="0.2">
      <c r="A5536" t="s">
        <v>18426</v>
      </c>
      <c r="B5536">
        <v>93712198</v>
      </c>
      <c r="C5536">
        <v>93712359</v>
      </c>
      <c r="D5536">
        <v>162</v>
      </c>
      <c r="E5536" t="s">
        <v>18873</v>
      </c>
      <c r="F5536">
        <v>3</v>
      </c>
      <c r="G5536" t="s">
        <v>18874</v>
      </c>
      <c r="H5536" t="s">
        <v>31000</v>
      </c>
      <c r="I5536">
        <v>3</v>
      </c>
      <c r="J5536">
        <v>93877003</v>
      </c>
      <c r="K5536">
        <v>93886413</v>
      </c>
      <c r="L5536">
        <v>9411</v>
      </c>
      <c r="M5536">
        <v>2</v>
      </c>
      <c r="N5536">
        <v>5627</v>
      </c>
      <c r="O5536" t="s">
        <v>18870</v>
      </c>
      <c r="P5536">
        <v>174054</v>
      </c>
      <c r="Q5536" t="s">
        <v>18871</v>
      </c>
      <c r="R5536" t="s">
        <v>18872</v>
      </c>
      <c r="S5536" t="s">
        <v>34871</v>
      </c>
      <c r="T5536">
        <v>0.32911398597860803</v>
      </c>
      <c r="U5536">
        <v>0.603102917160658</v>
      </c>
      <c r="V5536">
        <v>21.415661516023601</v>
      </c>
      <c r="W5536">
        <v>0.29261482077562401</v>
      </c>
      <c r="X5536">
        <v>0.704072456322962</v>
      </c>
      <c r="Y5536">
        <v>24.022006474830299</v>
      </c>
      <c r="Z5536">
        <v>0.306975110376564</v>
      </c>
      <c r="AA5536">
        <v>0.72610664078822296</v>
      </c>
      <c r="AB5536">
        <v>23.214559584778598</v>
      </c>
      <c r="AC5536">
        <v>0.27780950890804001</v>
      </c>
      <c r="AD5536">
        <v>0.68253123924728298</v>
      </c>
      <c r="AE5536">
        <v>23.2520342863968</v>
      </c>
      <c r="AF5536">
        <v>0.64997455747578503</v>
      </c>
      <c r="AG5536">
        <v>0.80674443595273604</v>
      </c>
      <c r="AH5536">
        <v>-1.5323444709671701</v>
      </c>
      <c r="AI5536">
        <v>0.56157887380500204</v>
      </c>
      <c r="AJ5536">
        <v>0.78121606160956403</v>
      </c>
      <c r="AK5536">
        <v>3.6767337194008598</v>
      </c>
    </row>
    <row r="5537" spans="1:37" x14ac:dyDescent="0.2">
      <c r="A5537" t="s">
        <v>18426</v>
      </c>
      <c r="B5537">
        <v>93917854</v>
      </c>
      <c r="C5537">
        <v>93918004</v>
      </c>
      <c r="D5537">
        <v>151</v>
      </c>
      <c r="E5537" t="s">
        <v>18875</v>
      </c>
      <c r="F5537">
        <v>4</v>
      </c>
      <c r="G5537" t="s">
        <v>18876</v>
      </c>
      <c r="H5537" t="s">
        <v>34872</v>
      </c>
      <c r="I5537">
        <v>3</v>
      </c>
      <c r="J5537">
        <v>93906040</v>
      </c>
      <c r="K5537">
        <v>93911157</v>
      </c>
      <c r="L5537">
        <v>5118</v>
      </c>
      <c r="M5537">
        <v>2</v>
      </c>
      <c r="N5537">
        <v>5627</v>
      </c>
      <c r="O5537" t="s">
        <v>18877</v>
      </c>
      <c r="P5537">
        <v>-6697</v>
      </c>
      <c r="Q5537" t="s">
        <v>18871</v>
      </c>
      <c r="R5537" t="s">
        <v>18872</v>
      </c>
      <c r="S5537" t="s">
        <v>34871</v>
      </c>
      <c r="T5537">
        <v>0.32911398597860803</v>
      </c>
      <c r="U5537">
        <v>0.603102917160658</v>
      </c>
      <c r="V5537">
        <v>22.360254396547798</v>
      </c>
      <c r="W5537">
        <v>0.89107655920673101</v>
      </c>
      <c r="X5537">
        <v>0.95159051474143896</v>
      </c>
      <c r="Y5537">
        <v>0.79294450787757498</v>
      </c>
      <c r="Z5537">
        <v>0.48464167878831399</v>
      </c>
      <c r="AA5537">
        <v>0.84435025072159198</v>
      </c>
      <c r="AB5537">
        <v>21.396780527133298</v>
      </c>
      <c r="AC5537">
        <v>0.75388744886274095</v>
      </c>
      <c r="AD5537">
        <v>0.87989882095915395</v>
      </c>
      <c r="AE5537">
        <v>-0.20705531426787699</v>
      </c>
      <c r="AF5537">
        <v>0.16793847098801201</v>
      </c>
      <c r="AG5537">
        <v>0.68151250837662902</v>
      </c>
      <c r="AH5537">
        <v>22.360254396547798</v>
      </c>
      <c r="AI5537">
        <v>0.56157887380500204</v>
      </c>
      <c r="AJ5537">
        <v>0.78121606160956403</v>
      </c>
      <c r="AK5537">
        <v>1.6616997200389401</v>
      </c>
    </row>
    <row r="5538" spans="1:37" x14ac:dyDescent="0.2">
      <c r="A5538" t="s">
        <v>18426</v>
      </c>
      <c r="B5538">
        <v>93918004</v>
      </c>
      <c r="C5538">
        <v>93918154</v>
      </c>
      <c r="D5538">
        <v>151</v>
      </c>
      <c r="E5538" t="s">
        <v>18878</v>
      </c>
      <c r="F5538">
        <v>3</v>
      </c>
      <c r="G5538" t="s">
        <v>18879</v>
      </c>
      <c r="H5538" t="s">
        <v>34872</v>
      </c>
      <c r="I5538">
        <v>3</v>
      </c>
      <c r="J5538">
        <v>93906040</v>
      </c>
      <c r="K5538">
        <v>93911157</v>
      </c>
      <c r="L5538">
        <v>5118</v>
      </c>
      <c r="M5538">
        <v>2</v>
      </c>
      <c r="N5538">
        <v>5627</v>
      </c>
      <c r="O5538" t="s">
        <v>18877</v>
      </c>
      <c r="P5538">
        <v>-6847</v>
      </c>
      <c r="Q5538" t="s">
        <v>18871</v>
      </c>
      <c r="R5538" t="s">
        <v>18872</v>
      </c>
      <c r="S5538" t="s">
        <v>34871</v>
      </c>
      <c r="T5538">
        <v>0.32911398597860803</v>
      </c>
      <c r="U5538">
        <v>0.603102917160658</v>
      </c>
      <c r="V5538">
        <v>22.360254396547798</v>
      </c>
      <c r="W5538">
        <v>0.89107655920673101</v>
      </c>
      <c r="X5538">
        <v>0.95159051474143896</v>
      </c>
      <c r="Y5538">
        <v>0.79294450787757498</v>
      </c>
      <c r="Z5538">
        <v>0.48464167878831399</v>
      </c>
      <c r="AA5538">
        <v>0.84435025072159198</v>
      </c>
      <c r="AB5538">
        <v>21.396780527133298</v>
      </c>
      <c r="AC5538">
        <v>0.75388744886274095</v>
      </c>
      <c r="AD5538">
        <v>0.87989882095915395</v>
      </c>
      <c r="AE5538">
        <v>-0.20705531426787699</v>
      </c>
      <c r="AF5538">
        <v>0.16793847098801201</v>
      </c>
      <c r="AG5538">
        <v>0.68151250837662902</v>
      </c>
      <c r="AH5538">
        <v>22.360254396547798</v>
      </c>
      <c r="AI5538">
        <v>0.56157887380500204</v>
      </c>
      <c r="AJ5538">
        <v>0.78121606160956403</v>
      </c>
      <c r="AK5538">
        <v>1.6616997200389401</v>
      </c>
    </row>
    <row r="5539" spans="1:37" x14ac:dyDescent="0.2">
      <c r="A5539" t="s">
        <v>18426</v>
      </c>
      <c r="B5539">
        <v>94568754</v>
      </c>
      <c r="C5539">
        <v>94568924</v>
      </c>
      <c r="D5539">
        <v>171</v>
      </c>
      <c r="E5539" t="s">
        <v>18880</v>
      </c>
      <c r="F5539">
        <v>2</v>
      </c>
      <c r="G5539" t="s">
        <v>18881</v>
      </c>
      <c r="H5539" t="s">
        <v>31000</v>
      </c>
      <c r="I5539">
        <v>3</v>
      </c>
      <c r="J5539">
        <v>94937980</v>
      </c>
      <c r="K5539">
        <v>95152937</v>
      </c>
      <c r="L5539">
        <v>214958</v>
      </c>
      <c r="M5539">
        <v>1</v>
      </c>
      <c r="N5539">
        <v>255025</v>
      </c>
      <c r="O5539" t="s">
        <v>18882</v>
      </c>
      <c r="P5539">
        <v>-369056</v>
      </c>
      <c r="Q5539" t="s">
        <v>18883</v>
      </c>
      <c r="R5539" t="s">
        <v>18884</v>
      </c>
      <c r="S5539" t="s">
        <v>34873</v>
      </c>
      <c r="T5539" t="s">
        <v>40</v>
      </c>
      <c r="U5539" t="s">
        <v>40</v>
      </c>
      <c r="V5539">
        <v>0</v>
      </c>
      <c r="W5539">
        <v>0.38920677604595899</v>
      </c>
      <c r="X5539">
        <v>0.704072456322962</v>
      </c>
      <c r="Y5539">
        <v>-21.3889289303733</v>
      </c>
      <c r="Z5539">
        <v>0.48464167878831399</v>
      </c>
      <c r="AA5539">
        <v>0.84435025072159198</v>
      </c>
      <c r="AB5539">
        <v>20.6270890330429</v>
      </c>
      <c r="AC5539">
        <v>0.21073619169722799</v>
      </c>
      <c r="AD5539">
        <v>0.68253123924728298</v>
      </c>
      <c r="AE5539">
        <v>-21.3889289303733</v>
      </c>
      <c r="AF5539">
        <v>0.501741946288212</v>
      </c>
      <c r="AG5539">
        <v>0.80674443595273604</v>
      </c>
      <c r="AH5539">
        <v>-20.590563179859998</v>
      </c>
      <c r="AI5539">
        <v>0.52399907623471598</v>
      </c>
      <c r="AJ5539">
        <v>0.78121606160956403</v>
      </c>
      <c r="AK5539">
        <v>-20.520173897652899</v>
      </c>
    </row>
    <row r="5540" spans="1:37" x14ac:dyDescent="0.2">
      <c r="A5540" t="s">
        <v>18426</v>
      </c>
      <c r="B5540">
        <v>94568924</v>
      </c>
      <c r="C5540">
        <v>94569094</v>
      </c>
      <c r="D5540">
        <v>171</v>
      </c>
      <c r="E5540" t="s">
        <v>18885</v>
      </c>
      <c r="F5540">
        <v>0</v>
      </c>
      <c r="G5540" t="s">
        <v>18886</v>
      </c>
      <c r="H5540" t="s">
        <v>31000</v>
      </c>
      <c r="I5540">
        <v>3</v>
      </c>
      <c r="J5540">
        <v>94937980</v>
      </c>
      <c r="K5540">
        <v>95152937</v>
      </c>
      <c r="L5540">
        <v>214958</v>
      </c>
      <c r="M5540">
        <v>1</v>
      </c>
      <c r="N5540">
        <v>255025</v>
      </c>
      <c r="O5540" t="s">
        <v>18882</v>
      </c>
      <c r="P5540">
        <v>-368886</v>
      </c>
      <c r="Q5540" t="s">
        <v>18883</v>
      </c>
      <c r="R5540" t="s">
        <v>18884</v>
      </c>
      <c r="S5540" t="s">
        <v>34873</v>
      </c>
      <c r="T5540" t="s">
        <v>40</v>
      </c>
      <c r="U5540" t="s">
        <v>40</v>
      </c>
      <c r="V5540">
        <v>0</v>
      </c>
      <c r="W5540">
        <v>0.38920677604595899</v>
      </c>
      <c r="X5540">
        <v>0.704072456322962</v>
      </c>
      <c r="Y5540">
        <v>-21.3889289303733</v>
      </c>
      <c r="Z5540">
        <v>0.48464167878831399</v>
      </c>
      <c r="AA5540">
        <v>0.84435025072159198</v>
      </c>
      <c r="AB5540">
        <v>20.6270890330429</v>
      </c>
      <c r="AC5540">
        <v>0.21073619169722799</v>
      </c>
      <c r="AD5540">
        <v>0.68253123924728298</v>
      </c>
      <c r="AE5540">
        <v>-21.3889289303733</v>
      </c>
      <c r="AF5540">
        <v>0.501741946288212</v>
      </c>
      <c r="AG5540">
        <v>0.80674443595273604</v>
      </c>
      <c r="AH5540">
        <v>-20.590563179859998</v>
      </c>
      <c r="AI5540">
        <v>0.52399907623471598</v>
      </c>
      <c r="AJ5540">
        <v>0.78121606160956403</v>
      </c>
      <c r="AK5540">
        <v>-20.520173897652899</v>
      </c>
    </row>
    <row r="5541" spans="1:37" x14ac:dyDescent="0.2">
      <c r="A5541" t="s">
        <v>18426</v>
      </c>
      <c r="B5541">
        <v>95113342</v>
      </c>
      <c r="C5541">
        <v>95113629</v>
      </c>
      <c r="D5541">
        <v>288</v>
      </c>
      <c r="E5541" t="s">
        <v>18887</v>
      </c>
      <c r="F5541">
        <v>0</v>
      </c>
      <c r="G5541" t="s">
        <v>18888</v>
      </c>
      <c r="H5541" t="s">
        <v>34874</v>
      </c>
      <c r="I5541">
        <v>3</v>
      </c>
      <c r="J5541">
        <v>94987890</v>
      </c>
      <c r="K5541">
        <v>94991330</v>
      </c>
      <c r="L5541">
        <v>3441</v>
      </c>
      <c r="M5541">
        <v>1</v>
      </c>
      <c r="N5541">
        <v>255025</v>
      </c>
      <c r="O5541" t="s">
        <v>18889</v>
      </c>
      <c r="P5541">
        <v>125452</v>
      </c>
      <c r="Q5541" t="s">
        <v>18883</v>
      </c>
      <c r="R5541" t="s">
        <v>18884</v>
      </c>
      <c r="S5541" t="s">
        <v>34873</v>
      </c>
      <c r="T5541">
        <v>0.644035865418358</v>
      </c>
      <c r="U5541">
        <v>0.84904924635754497</v>
      </c>
      <c r="V5541">
        <v>0.37699242442076503</v>
      </c>
      <c r="W5541">
        <v>0.39900964277550199</v>
      </c>
      <c r="X5541">
        <v>0.71143044911719</v>
      </c>
      <c r="Y5541">
        <v>-1.5136078074313599</v>
      </c>
      <c r="Z5541">
        <v>0.55428001561304696</v>
      </c>
      <c r="AA5541">
        <v>0.84521697243271998</v>
      </c>
      <c r="AB5541">
        <v>2.0675686503557202E-2</v>
      </c>
      <c r="AC5541">
        <v>0.114586611961368</v>
      </c>
      <c r="AD5541">
        <v>0.68253123924728298</v>
      </c>
      <c r="AE5541">
        <v>-2.5136076747511402</v>
      </c>
      <c r="AF5541">
        <v>0.77173648502780101</v>
      </c>
      <c r="AG5541">
        <v>0.88417364479730298</v>
      </c>
      <c r="AH5541">
        <v>0.58662452227114903</v>
      </c>
      <c r="AI5541">
        <v>0.78546927494779295</v>
      </c>
      <c r="AJ5541">
        <v>0.92808185275216604</v>
      </c>
      <c r="AK5541">
        <v>-0.64485237909717497</v>
      </c>
    </row>
    <row r="5542" spans="1:37" x14ac:dyDescent="0.2">
      <c r="A5542" t="s">
        <v>18426</v>
      </c>
      <c r="B5542">
        <v>96941143</v>
      </c>
      <c r="C5542">
        <v>96941333</v>
      </c>
      <c r="D5542">
        <v>191</v>
      </c>
      <c r="E5542" t="s">
        <v>18890</v>
      </c>
      <c r="F5542">
        <v>4</v>
      </c>
      <c r="G5542" t="s">
        <v>18891</v>
      </c>
      <c r="H5542" t="s">
        <v>34875</v>
      </c>
      <c r="I5542">
        <v>3</v>
      </c>
      <c r="J5542">
        <v>96814791</v>
      </c>
      <c r="K5542">
        <v>97010134</v>
      </c>
      <c r="L5542">
        <v>195344</v>
      </c>
      <c r="M5542">
        <v>1</v>
      </c>
      <c r="N5542">
        <v>285220</v>
      </c>
      <c r="O5542" t="s">
        <v>18892</v>
      </c>
      <c r="P5542">
        <v>126352</v>
      </c>
      <c r="Q5542" t="s">
        <v>18893</v>
      </c>
      <c r="R5542" t="s">
        <v>18894</v>
      </c>
      <c r="S5542" t="s">
        <v>34876</v>
      </c>
      <c r="T5542">
        <v>0.37540393893975199</v>
      </c>
      <c r="U5542">
        <v>0.63021465694884504</v>
      </c>
      <c r="V5542">
        <v>-1.21501181490525</v>
      </c>
      <c r="W5542">
        <v>0.66284543222088899</v>
      </c>
      <c r="X5542">
        <v>0.95159051474143896</v>
      </c>
      <c r="Y5542">
        <v>-0.122310153617205</v>
      </c>
      <c r="Z5542">
        <v>0.404548225851946</v>
      </c>
      <c r="AA5542">
        <v>0.84435025072159198</v>
      </c>
      <c r="AB5542">
        <v>-1.2668177631230499</v>
      </c>
      <c r="AC5542">
        <v>0.16252533876189701</v>
      </c>
      <c r="AD5542">
        <v>0.68253123924728298</v>
      </c>
      <c r="AE5542">
        <v>-1.1223100766696099</v>
      </c>
      <c r="AF5542">
        <v>0.41607721648493101</v>
      </c>
      <c r="AG5542">
        <v>0.80674443595273604</v>
      </c>
      <c r="AH5542">
        <v>-0.73062589775231301</v>
      </c>
      <c r="AI5542">
        <v>0.82118270748657496</v>
      </c>
      <c r="AJ5542">
        <v>0.94983421942510304</v>
      </c>
      <c r="AK5542">
        <v>0.74644525470602796</v>
      </c>
    </row>
    <row r="5543" spans="1:37" x14ac:dyDescent="0.2">
      <c r="A5543" t="s">
        <v>18426</v>
      </c>
      <c r="B5543">
        <v>98275038</v>
      </c>
      <c r="C5543">
        <v>98275203</v>
      </c>
      <c r="D5543">
        <v>166</v>
      </c>
      <c r="E5543" t="s">
        <v>18895</v>
      </c>
      <c r="F5543">
        <v>0</v>
      </c>
      <c r="G5543" t="s">
        <v>18896</v>
      </c>
      <c r="H5543" t="s">
        <v>34877</v>
      </c>
      <c r="I5543">
        <v>3</v>
      </c>
      <c r="J5543">
        <v>98282505</v>
      </c>
      <c r="K5543">
        <v>98284070</v>
      </c>
      <c r="L5543">
        <v>1566</v>
      </c>
      <c r="M5543">
        <v>1</v>
      </c>
      <c r="N5543">
        <v>79310</v>
      </c>
      <c r="O5543" t="s">
        <v>18897</v>
      </c>
      <c r="P5543">
        <v>-7302</v>
      </c>
      <c r="Q5543" t="s">
        <v>18898</v>
      </c>
      <c r="R5543" t="s">
        <v>18899</v>
      </c>
      <c r="S5543" t="s">
        <v>34878</v>
      </c>
      <c r="T5543">
        <v>0.35387198439864398</v>
      </c>
      <c r="U5543">
        <v>0.603102917160658</v>
      </c>
      <c r="V5543">
        <v>-25.403093749530399</v>
      </c>
      <c r="W5543">
        <v>0.20525741147413201</v>
      </c>
      <c r="X5543">
        <v>0.704072456322962</v>
      </c>
      <c r="Y5543">
        <v>-25.958956526301201</v>
      </c>
      <c r="Z5543">
        <v>0.65379035313853895</v>
      </c>
      <c r="AA5543">
        <v>0.84521697243271998</v>
      </c>
      <c r="AB5543">
        <v>-1.60608050690737</v>
      </c>
      <c r="AC5543">
        <v>7.0489011448141195E-2</v>
      </c>
      <c r="AD5543">
        <v>0.57684129297949804</v>
      </c>
      <c r="AE5543">
        <v>-25.958956526301201</v>
      </c>
      <c r="AF5543">
        <v>0.32549523997010099</v>
      </c>
      <c r="AG5543">
        <v>0.70473078222419605</v>
      </c>
      <c r="AH5543">
        <v>-25.160590403819</v>
      </c>
      <c r="AI5543">
        <v>0.35038410267202102</v>
      </c>
      <c r="AJ5543">
        <v>0.78121606160956403</v>
      </c>
      <c r="AK5543">
        <v>-25.090201077850999</v>
      </c>
    </row>
    <row r="5544" spans="1:37" x14ac:dyDescent="0.2">
      <c r="A5544" t="s">
        <v>18426</v>
      </c>
      <c r="B5544">
        <v>98657342</v>
      </c>
      <c r="C5544">
        <v>98657491</v>
      </c>
      <c r="D5544">
        <v>150</v>
      </c>
      <c r="E5544" t="s">
        <v>18900</v>
      </c>
      <c r="F5544">
        <v>3</v>
      </c>
      <c r="G5544" t="s">
        <v>18901</v>
      </c>
      <c r="H5544" t="s">
        <v>31000</v>
      </c>
      <c r="I5544">
        <v>3</v>
      </c>
      <c r="J5544">
        <v>98715206</v>
      </c>
      <c r="K5544">
        <v>98718445</v>
      </c>
      <c r="L5544">
        <v>3240</v>
      </c>
      <c r="M5544">
        <v>2</v>
      </c>
      <c r="N5544">
        <v>100874207</v>
      </c>
      <c r="O5544" t="s">
        <v>18902</v>
      </c>
      <c r="P5544">
        <v>60954</v>
      </c>
      <c r="Q5544" t="s">
        <v>40</v>
      </c>
      <c r="R5544" t="s">
        <v>18903</v>
      </c>
      <c r="S5544" t="s">
        <v>34879</v>
      </c>
      <c r="T5544">
        <v>0.89923478520719502</v>
      </c>
      <c r="U5544">
        <v>1</v>
      </c>
      <c r="V5544">
        <v>2.5469179690777501</v>
      </c>
      <c r="W5544">
        <v>0.73420570613580904</v>
      </c>
      <c r="X5544">
        <v>0.95159051474143896</v>
      </c>
      <c r="Y5544">
        <v>0.47409636406755201</v>
      </c>
      <c r="Z5544">
        <v>0.57853978204985401</v>
      </c>
      <c r="AA5544">
        <v>0.84521697243271998</v>
      </c>
      <c r="AB5544">
        <v>1.5834438637947501</v>
      </c>
      <c r="AC5544">
        <v>0.615069744472027</v>
      </c>
      <c r="AD5544">
        <v>0.87989882095915395</v>
      </c>
      <c r="AE5544">
        <v>-0.47817123996459399</v>
      </c>
      <c r="AF5544">
        <v>0.43559387281936701</v>
      </c>
      <c r="AG5544">
        <v>0.80674443595273604</v>
      </c>
      <c r="AH5544">
        <v>3.47652853715539</v>
      </c>
      <c r="AI5544">
        <v>0.84178376985732795</v>
      </c>
      <c r="AJ5544">
        <v>0.95896800690842199</v>
      </c>
      <c r="AK5544">
        <v>1.2882118691250399</v>
      </c>
    </row>
    <row r="5545" spans="1:37" x14ac:dyDescent="0.2">
      <c r="A5545" t="s">
        <v>18426</v>
      </c>
      <c r="B5545">
        <v>98657491</v>
      </c>
      <c r="C5545">
        <v>98657640</v>
      </c>
      <c r="D5545">
        <v>150</v>
      </c>
      <c r="E5545" t="s">
        <v>18904</v>
      </c>
      <c r="F5545">
        <v>15</v>
      </c>
      <c r="G5545" t="s">
        <v>18905</v>
      </c>
      <c r="H5545" t="s">
        <v>31000</v>
      </c>
      <c r="I5545">
        <v>3</v>
      </c>
      <c r="J5545">
        <v>98715206</v>
      </c>
      <c r="K5545">
        <v>98718445</v>
      </c>
      <c r="L5545">
        <v>3240</v>
      </c>
      <c r="M5545">
        <v>2</v>
      </c>
      <c r="N5545">
        <v>100874207</v>
      </c>
      <c r="O5545" t="s">
        <v>18902</v>
      </c>
      <c r="P5545">
        <v>60805</v>
      </c>
      <c r="Q5545" t="s">
        <v>40</v>
      </c>
      <c r="R5545" t="s">
        <v>18903</v>
      </c>
      <c r="S5545" t="s">
        <v>34879</v>
      </c>
      <c r="T5545">
        <v>0.89923478520719502</v>
      </c>
      <c r="U5545">
        <v>1</v>
      </c>
      <c r="V5545">
        <v>2.5469179690777501</v>
      </c>
      <c r="W5545">
        <v>0.73420570613580904</v>
      </c>
      <c r="X5545">
        <v>0.95159051474143896</v>
      </c>
      <c r="Y5545">
        <v>0.47409636406755201</v>
      </c>
      <c r="Z5545">
        <v>0.57853978204985401</v>
      </c>
      <c r="AA5545">
        <v>0.84521697243271998</v>
      </c>
      <c r="AB5545">
        <v>1.5834438637947501</v>
      </c>
      <c r="AC5545">
        <v>0.615069744472027</v>
      </c>
      <c r="AD5545">
        <v>0.87989882095915395</v>
      </c>
      <c r="AE5545">
        <v>-0.47817123996459399</v>
      </c>
      <c r="AF5545">
        <v>0.43559387281936701</v>
      </c>
      <c r="AG5545">
        <v>0.80674443595273604</v>
      </c>
      <c r="AH5545">
        <v>3.47652853715539</v>
      </c>
      <c r="AI5545">
        <v>0.84178376985732795</v>
      </c>
      <c r="AJ5545">
        <v>0.95896800690842199</v>
      </c>
      <c r="AK5545">
        <v>1.2882118691250399</v>
      </c>
    </row>
    <row r="5546" spans="1:37" x14ac:dyDescent="0.2">
      <c r="A5546" t="s">
        <v>18426</v>
      </c>
      <c r="B5546">
        <v>98657640</v>
      </c>
      <c r="C5546">
        <v>98657789</v>
      </c>
      <c r="D5546">
        <v>150</v>
      </c>
      <c r="E5546" t="s">
        <v>18906</v>
      </c>
      <c r="F5546">
        <v>8</v>
      </c>
      <c r="G5546" t="s">
        <v>18907</v>
      </c>
      <c r="H5546" t="s">
        <v>31000</v>
      </c>
      <c r="I5546">
        <v>3</v>
      </c>
      <c r="J5546">
        <v>98715206</v>
      </c>
      <c r="K5546">
        <v>98718445</v>
      </c>
      <c r="L5546">
        <v>3240</v>
      </c>
      <c r="M5546">
        <v>2</v>
      </c>
      <c r="N5546">
        <v>100874207</v>
      </c>
      <c r="O5546" t="s">
        <v>18902</v>
      </c>
      <c r="P5546">
        <v>60656</v>
      </c>
      <c r="Q5546" t="s">
        <v>40</v>
      </c>
      <c r="R5546" t="s">
        <v>18903</v>
      </c>
      <c r="S5546" t="s">
        <v>34879</v>
      </c>
      <c r="T5546">
        <v>0.89923478520719502</v>
      </c>
      <c r="U5546">
        <v>1</v>
      </c>
      <c r="V5546">
        <v>2.7768841368963502</v>
      </c>
      <c r="W5546">
        <v>0.73420570613580904</v>
      </c>
      <c r="X5546">
        <v>0.95159051474143896</v>
      </c>
      <c r="Y5546">
        <v>0.54667029073572504</v>
      </c>
      <c r="Z5546">
        <v>0.57853978204985401</v>
      </c>
      <c r="AA5546">
        <v>0.84521697243271998</v>
      </c>
      <c r="AB5546">
        <v>1.8134100316133499</v>
      </c>
      <c r="AC5546">
        <v>0.615069744472027</v>
      </c>
      <c r="AD5546">
        <v>0.87989882095915395</v>
      </c>
      <c r="AE5546">
        <v>-0.40559731329642001</v>
      </c>
      <c r="AF5546">
        <v>0.43559387281936701</v>
      </c>
      <c r="AG5546">
        <v>0.80674443595273604</v>
      </c>
      <c r="AH5546">
        <v>3.70649468699667</v>
      </c>
      <c r="AI5546">
        <v>0.84178376985732795</v>
      </c>
      <c r="AJ5546">
        <v>0.95896800690842199</v>
      </c>
      <c r="AK5546">
        <v>1.35802221910995</v>
      </c>
    </row>
    <row r="5547" spans="1:37" x14ac:dyDescent="0.2">
      <c r="A5547" t="s">
        <v>18426</v>
      </c>
      <c r="B5547">
        <v>98857927</v>
      </c>
      <c r="C5547">
        <v>98858144</v>
      </c>
      <c r="D5547">
        <v>218</v>
      </c>
      <c r="E5547" t="s">
        <v>18908</v>
      </c>
      <c r="F5547">
        <v>15</v>
      </c>
      <c r="G5547" t="s">
        <v>18909</v>
      </c>
      <c r="H5547" t="s">
        <v>34880</v>
      </c>
      <c r="I5547">
        <v>3</v>
      </c>
      <c r="J5547">
        <v>98825334</v>
      </c>
      <c r="K5547">
        <v>98895412</v>
      </c>
      <c r="L5547">
        <v>70079</v>
      </c>
      <c r="M5547">
        <v>2</v>
      </c>
      <c r="N5547">
        <v>131566</v>
      </c>
      <c r="O5547" t="s">
        <v>18910</v>
      </c>
      <c r="P5547">
        <v>37268</v>
      </c>
      <c r="Q5547" t="s">
        <v>18911</v>
      </c>
      <c r="R5547" t="s">
        <v>18912</v>
      </c>
      <c r="S5547" t="s">
        <v>34881</v>
      </c>
      <c r="T5547">
        <v>0.93943752600822705</v>
      </c>
      <c r="U5547">
        <v>1</v>
      </c>
      <c r="V5547">
        <v>1.66359352665575</v>
      </c>
      <c r="W5547">
        <v>0.49709177864118298</v>
      </c>
      <c r="X5547">
        <v>0.78363289935355196</v>
      </c>
      <c r="Y5547">
        <v>-0.82241846543682595</v>
      </c>
      <c r="Z5547">
        <v>0.55428001561304696</v>
      </c>
      <c r="AA5547">
        <v>0.84521697243271998</v>
      </c>
      <c r="AB5547">
        <v>0.70011943719439595</v>
      </c>
      <c r="AC5547">
        <v>0.63966253792798</v>
      </c>
      <c r="AD5547">
        <v>0.87989882095915395</v>
      </c>
      <c r="AE5547">
        <v>-0.88656153170639196</v>
      </c>
      <c r="AF5547">
        <v>0.45724430223818102</v>
      </c>
      <c r="AG5547">
        <v>0.80674443595273604</v>
      </c>
      <c r="AH5547">
        <v>2.5932040946305599</v>
      </c>
      <c r="AI5547">
        <v>0.45687063064905098</v>
      </c>
      <c r="AJ5547">
        <v>0.78121606160956403</v>
      </c>
      <c r="AK5547">
        <v>-0.46616015925432103</v>
      </c>
    </row>
    <row r="5548" spans="1:37" x14ac:dyDescent="0.2">
      <c r="A5548" t="s">
        <v>18426</v>
      </c>
      <c r="B5548">
        <v>99969277</v>
      </c>
      <c r="C5548">
        <v>99969419</v>
      </c>
      <c r="D5548">
        <v>143</v>
      </c>
      <c r="E5548" t="s">
        <v>18913</v>
      </c>
      <c r="F5548">
        <v>1</v>
      </c>
      <c r="G5548" t="s">
        <v>18914</v>
      </c>
      <c r="H5548" t="s">
        <v>34882</v>
      </c>
      <c r="I5548">
        <v>3</v>
      </c>
      <c r="J5548">
        <v>99964314</v>
      </c>
      <c r="K5548">
        <v>99964398</v>
      </c>
      <c r="L5548">
        <v>85</v>
      </c>
      <c r="M5548">
        <v>2</v>
      </c>
      <c r="N5548">
        <v>100500859</v>
      </c>
      <c r="O5548" t="s">
        <v>18915</v>
      </c>
      <c r="P5548">
        <v>-4879</v>
      </c>
      <c r="Q5548" t="s">
        <v>18916</v>
      </c>
      <c r="R5548" t="s">
        <v>18917</v>
      </c>
      <c r="S5548" t="s">
        <v>34883</v>
      </c>
      <c r="T5548">
        <v>0.644035865418358</v>
      </c>
      <c r="U5548">
        <v>0.84904924635754497</v>
      </c>
      <c r="V5548">
        <v>2.08046110301667</v>
      </c>
      <c r="W5548">
        <v>6.2825850358688304E-2</v>
      </c>
      <c r="X5548">
        <v>0.704072456322962</v>
      </c>
      <c r="Y5548">
        <v>-24.686091563783201</v>
      </c>
      <c r="Z5548">
        <v>0.84618586979904598</v>
      </c>
      <c r="AA5548">
        <v>0.971114744068449</v>
      </c>
      <c r="AB5548">
        <v>1.6728228430329299</v>
      </c>
      <c r="AC5548">
        <v>4.5295221746086002E-2</v>
      </c>
      <c r="AD5548">
        <v>0.57684129297949804</v>
      </c>
      <c r="AE5548">
        <v>-4.1548699397356001</v>
      </c>
      <c r="AF5548">
        <v>0.56699985775999995</v>
      </c>
      <c r="AG5548">
        <v>0.80674443595273604</v>
      </c>
      <c r="AH5548">
        <v>1.47738003336837</v>
      </c>
      <c r="AI5548">
        <v>0.123911202140572</v>
      </c>
      <c r="AJ5548">
        <v>0.78121606160956403</v>
      </c>
      <c r="AK5548">
        <v>-23.945299818911401</v>
      </c>
    </row>
    <row r="5549" spans="1:37" x14ac:dyDescent="0.2">
      <c r="A5549" t="s">
        <v>18426</v>
      </c>
      <c r="B5549">
        <v>100510052</v>
      </c>
      <c r="C5549">
        <v>100510217</v>
      </c>
      <c r="D5549">
        <v>166</v>
      </c>
      <c r="E5549" t="s">
        <v>18918</v>
      </c>
      <c r="F5549">
        <v>1</v>
      </c>
      <c r="G5549" t="s">
        <v>18919</v>
      </c>
      <c r="H5549" t="s">
        <v>34884</v>
      </c>
      <c r="I5549">
        <v>3</v>
      </c>
      <c r="J5549">
        <v>100519239</v>
      </c>
      <c r="K5549">
        <v>100556972</v>
      </c>
      <c r="L5549">
        <v>37734</v>
      </c>
      <c r="M5549">
        <v>1</v>
      </c>
      <c r="N5549">
        <v>55076</v>
      </c>
      <c r="O5549" t="s">
        <v>18920</v>
      </c>
      <c r="P5549">
        <v>-9022</v>
      </c>
      <c r="Q5549" t="s">
        <v>18921</v>
      </c>
      <c r="R5549" t="s">
        <v>18922</v>
      </c>
      <c r="S5549" t="s">
        <v>34885</v>
      </c>
      <c r="T5549" t="s">
        <v>40</v>
      </c>
      <c r="U5549" t="s">
        <v>40</v>
      </c>
      <c r="V5549">
        <v>0</v>
      </c>
      <c r="W5549">
        <v>0.29261482077562401</v>
      </c>
      <c r="X5549">
        <v>0.704072456322962</v>
      </c>
      <c r="Y5549">
        <v>21.951565261304101</v>
      </c>
      <c r="Z5549" t="s">
        <v>40</v>
      </c>
      <c r="AA5549" t="s">
        <v>40</v>
      </c>
      <c r="AB5549">
        <v>0</v>
      </c>
      <c r="AC5549">
        <v>0.45677901822897599</v>
      </c>
      <c r="AD5549">
        <v>0.82872126865393902</v>
      </c>
      <c r="AE5549">
        <v>20.951565617013099</v>
      </c>
      <c r="AF5549" t="s">
        <v>40</v>
      </c>
      <c r="AG5549" t="s">
        <v>40</v>
      </c>
      <c r="AH5549">
        <v>0</v>
      </c>
      <c r="AI5549">
        <v>0.14667288820271701</v>
      </c>
      <c r="AJ5549">
        <v>0.78121606160956403</v>
      </c>
      <c r="AK5549">
        <v>21.951565261304101</v>
      </c>
    </row>
    <row r="5550" spans="1:37" x14ac:dyDescent="0.2">
      <c r="A5550" t="s">
        <v>18426</v>
      </c>
      <c r="B5550">
        <v>100510217</v>
      </c>
      <c r="C5550">
        <v>100510382</v>
      </c>
      <c r="D5550">
        <v>166</v>
      </c>
      <c r="E5550" t="s">
        <v>18923</v>
      </c>
      <c r="F5550">
        <v>1</v>
      </c>
      <c r="G5550" t="s">
        <v>18924</v>
      </c>
      <c r="H5550" t="s">
        <v>34884</v>
      </c>
      <c r="I5550">
        <v>3</v>
      </c>
      <c r="J5550">
        <v>100519239</v>
      </c>
      <c r="K5550">
        <v>100556972</v>
      </c>
      <c r="L5550">
        <v>37734</v>
      </c>
      <c r="M5550">
        <v>1</v>
      </c>
      <c r="N5550">
        <v>55076</v>
      </c>
      <c r="O5550" t="s">
        <v>18920</v>
      </c>
      <c r="P5550">
        <v>-8857</v>
      </c>
      <c r="Q5550" t="s">
        <v>18921</v>
      </c>
      <c r="R5550" t="s">
        <v>18922</v>
      </c>
      <c r="S5550" t="s">
        <v>34885</v>
      </c>
      <c r="T5550" t="s">
        <v>40</v>
      </c>
      <c r="U5550" t="s">
        <v>40</v>
      </c>
      <c r="V5550">
        <v>0</v>
      </c>
      <c r="W5550">
        <v>0.29261482077562401</v>
      </c>
      <c r="X5550">
        <v>0.704072456322962</v>
      </c>
      <c r="Y5550">
        <v>21.951565261304101</v>
      </c>
      <c r="Z5550" t="s">
        <v>40</v>
      </c>
      <c r="AA5550" t="s">
        <v>40</v>
      </c>
      <c r="AB5550">
        <v>0</v>
      </c>
      <c r="AC5550">
        <v>0.45677901822897599</v>
      </c>
      <c r="AD5550">
        <v>0.82872126865393902</v>
      </c>
      <c r="AE5550">
        <v>20.951565617013099</v>
      </c>
      <c r="AF5550" t="s">
        <v>40</v>
      </c>
      <c r="AG5550" t="s">
        <v>40</v>
      </c>
      <c r="AH5550">
        <v>0</v>
      </c>
      <c r="AI5550">
        <v>0.14667288820271701</v>
      </c>
      <c r="AJ5550">
        <v>0.78121606160956403</v>
      </c>
      <c r="AK5550">
        <v>21.951565261304101</v>
      </c>
    </row>
    <row r="5551" spans="1:37" x14ac:dyDescent="0.2">
      <c r="A5551" t="s">
        <v>18426</v>
      </c>
      <c r="B5551">
        <v>100510382</v>
      </c>
      <c r="C5551">
        <v>100510547</v>
      </c>
      <c r="D5551">
        <v>166</v>
      </c>
      <c r="E5551" t="s">
        <v>18925</v>
      </c>
      <c r="F5551">
        <v>0</v>
      </c>
      <c r="G5551" t="s">
        <v>18926</v>
      </c>
      <c r="H5551" t="s">
        <v>34884</v>
      </c>
      <c r="I5551">
        <v>3</v>
      </c>
      <c r="J5551">
        <v>100519239</v>
      </c>
      <c r="K5551">
        <v>100556972</v>
      </c>
      <c r="L5551">
        <v>37734</v>
      </c>
      <c r="M5551">
        <v>1</v>
      </c>
      <c r="N5551">
        <v>55076</v>
      </c>
      <c r="O5551" t="s">
        <v>18920</v>
      </c>
      <c r="P5551">
        <v>-8692</v>
      </c>
      <c r="Q5551" t="s">
        <v>18921</v>
      </c>
      <c r="R5551" t="s">
        <v>18922</v>
      </c>
      <c r="S5551" t="s">
        <v>34885</v>
      </c>
      <c r="T5551" t="s">
        <v>40</v>
      </c>
      <c r="U5551" t="s">
        <v>40</v>
      </c>
      <c r="V5551">
        <v>0</v>
      </c>
      <c r="W5551">
        <v>0.29261482077562401</v>
      </c>
      <c r="X5551">
        <v>0.704072456322962</v>
      </c>
      <c r="Y5551">
        <v>21.951565261304101</v>
      </c>
      <c r="Z5551" t="s">
        <v>40</v>
      </c>
      <c r="AA5551" t="s">
        <v>40</v>
      </c>
      <c r="AB5551">
        <v>0</v>
      </c>
      <c r="AC5551">
        <v>0.45677901822897599</v>
      </c>
      <c r="AD5551">
        <v>0.82872126865393902</v>
      </c>
      <c r="AE5551">
        <v>20.951565617013099</v>
      </c>
      <c r="AF5551" t="s">
        <v>40</v>
      </c>
      <c r="AG5551" t="s">
        <v>40</v>
      </c>
      <c r="AH5551">
        <v>0</v>
      </c>
      <c r="AI5551">
        <v>0.14667288820271701</v>
      </c>
      <c r="AJ5551">
        <v>0.78121606160956403</v>
      </c>
      <c r="AK5551">
        <v>21.951565261304101</v>
      </c>
    </row>
    <row r="5552" spans="1:37" x14ac:dyDescent="0.2">
      <c r="A5552" t="s">
        <v>18426</v>
      </c>
      <c r="B5552">
        <v>100958499</v>
      </c>
      <c r="C5552">
        <v>100958653</v>
      </c>
      <c r="D5552">
        <v>155</v>
      </c>
      <c r="E5552" t="s">
        <v>18927</v>
      </c>
      <c r="F5552">
        <v>1</v>
      </c>
      <c r="G5552" t="s">
        <v>18928</v>
      </c>
      <c r="H5552" t="s">
        <v>34886</v>
      </c>
      <c r="I5552">
        <v>3</v>
      </c>
      <c r="J5552">
        <v>100898837</v>
      </c>
      <c r="K5552">
        <v>100930994</v>
      </c>
      <c r="L5552">
        <v>32158</v>
      </c>
      <c r="M5552">
        <v>2</v>
      </c>
      <c r="N5552">
        <v>25890</v>
      </c>
      <c r="O5552" t="s">
        <v>18929</v>
      </c>
      <c r="P5552">
        <v>-27505</v>
      </c>
      <c r="Q5552" t="s">
        <v>18930</v>
      </c>
      <c r="R5552" t="s">
        <v>18931</v>
      </c>
      <c r="S5552" t="s">
        <v>34887</v>
      </c>
      <c r="T5552" t="s">
        <v>40</v>
      </c>
      <c r="U5552" t="s">
        <v>40</v>
      </c>
      <c r="V5552">
        <v>0</v>
      </c>
      <c r="W5552">
        <v>0.29261482077562401</v>
      </c>
      <c r="X5552">
        <v>0.704072456322962</v>
      </c>
      <c r="Y5552">
        <v>23.720631154821699</v>
      </c>
      <c r="Z5552">
        <v>0.48464167878831399</v>
      </c>
      <c r="AA5552">
        <v>0.84435025072159198</v>
      </c>
      <c r="AB5552">
        <v>22.6831565592605</v>
      </c>
      <c r="AC5552">
        <v>0.45677901822897599</v>
      </c>
      <c r="AD5552">
        <v>0.82872126865393902</v>
      </c>
      <c r="AE5552">
        <v>22.720631259186298</v>
      </c>
      <c r="AF5552">
        <v>0.501741946288212</v>
      </c>
      <c r="AG5552">
        <v>0.80674443595273604</v>
      </c>
      <c r="AH5552">
        <v>-22.646630688728202</v>
      </c>
      <c r="AI5552">
        <v>0.14667288820271701</v>
      </c>
      <c r="AJ5552">
        <v>0.78121606160956403</v>
      </c>
      <c r="AK5552">
        <v>23.720631154821699</v>
      </c>
    </row>
    <row r="5553" spans="1:37" x14ac:dyDescent="0.2">
      <c r="A5553" t="s">
        <v>18426</v>
      </c>
      <c r="B5553">
        <v>101591702</v>
      </c>
      <c r="C5553">
        <v>101591859</v>
      </c>
      <c r="D5553">
        <v>158</v>
      </c>
      <c r="E5553" t="s">
        <v>18932</v>
      </c>
      <c r="F5553">
        <v>0</v>
      </c>
      <c r="G5553" t="s">
        <v>18933</v>
      </c>
      <c r="H5553" t="s">
        <v>30999</v>
      </c>
      <c r="I5553">
        <v>3</v>
      </c>
      <c r="J5553">
        <v>101589749</v>
      </c>
      <c r="K5553">
        <v>101592875</v>
      </c>
      <c r="L5553">
        <v>3127</v>
      </c>
      <c r="M5553">
        <v>1</v>
      </c>
      <c r="N5553">
        <v>57092</v>
      </c>
      <c r="O5553" t="s">
        <v>18934</v>
      </c>
      <c r="P5553">
        <v>1953</v>
      </c>
      <c r="Q5553" t="s">
        <v>18935</v>
      </c>
      <c r="R5553" t="s">
        <v>18936</v>
      </c>
      <c r="S5553" t="s">
        <v>34888</v>
      </c>
      <c r="T5553">
        <v>1</v>
      </c>
      <c r="U5553">
        <v>1</v>
      </c>
      <c r="V5553">
        <v>-0.26750702716661401</v>
      </c>
      <c r="W5553">
        <v>0.94541066367716797</v>
      </c>
      <c r="X5553">
        <v>0.95159051474143896</v>
      </c>
      <c r="Y5553">
        <v>-1.3572784024881901</v>
      </c>
      <c r="Z5553">
        <v>1</v>
      </c>
      <c r="AA5553">
        <v>1</v>
      </c>
      <c r="AB5553">
        <v>-0.82778264728560602</v>
      </c>
      <c r="AC5553">
        <v>0.88945902157151002</v>
      </c>
      <c r="AD5553">
        <v>0.94068432309766403</v>
      </c>
      <c r="AE5553">
        <v>-5.8655554506604098E-2</v>
      </c>
      <c r="AF5553">
        <v>1</v>
      </c>
      <c r="AG5553">
        <v>1</v>
      </c>
      <c r="AH5553">
        <v>0.33428994003476997</v>
      </c>
      <c r="AI5553">
        <v>0.98342151819761803</v>
      </c>
      <c r="AJ5553">
        <v>0.98789258377071898</v>
      </c>
      <c r="AK5553">
        <v>-1.6673409695763799</v>
      </c>
    </row>
    <row r="5554" spans="1:37" x14ac:dyDescent="0.2">
      <c r="A5554" t="s">
        <v>18426</v>
      </c>
      <c r="B5554">
        <v>101591859</v>
      </c>
      <c r="C5554">
        <v>101592016</v>
      </c>
      <c r="D5554">
        <v>158</v>
      </c>
      <c r="E5554" t="s">
        <v>18937</v>
      </c>
      <c r="F5554">
        <v>3</v>
      </c>
      <c r="G5554" t="s">
        <v>18938</v>
      </c>
      <c r="H5554" t="s">
        <v>31032</v>
      </c>
      <c r="I5554">
        <v>3</v>
      </c>
      <c r="J5554">
        <v>101589749</v>
      </c>
      <c r="K5554">
        <v>101592875</v>
      </c>
      <c r="L5554">
        <v>3127</v>
      </c>
      <c r="M5554">
        <v>1</v>
      </c>
      <c r="N5554">
        <v>57092</v>
      </c>
      <c r="O5554" t="s">
        <v>18934</v>
      </c>
      <c r="P5554">
        <v>2110</v>
      </c>
      <c r="Q5554" t="s">
        <v>18935</v>
      </c>
      <c r="R5554" t="s">
        <v>18936</v>
      </c>
      <c r="S5554" t="s">
        <v>34888</v>
      </c>
      <c r="T5554">
        <v>1</v>
      </c>
      <c r="U5554">
        <v>1</v>
      </c>
      <c r="V5554">
        <v>-0.26750702716661401</v>
      </c>
      <c r="W5554">
        <v>0.94541066367716797</v>
      </c>
      <c r="X5554">
        <v>0.95159051474143896</v>
      </c>
      <c r="Y5554">
        <v>-1.3572784024881901</v>
      </c>
      <c r="Z5554">
        <v>1</v>
      </c>
      <c r="AA5554">
        <v>1</v>
      </c>
      <c r="AB5554">
        <v>-0.82778264728560602</v>
      </c>
      <c r="AC5554">
        <v>0.88945902157151002</v>
      </c>
      <c r="AD5554">
        <v>0.94068432309766403</v>
      </c>
      <c r="AE5554">
        <v>-5.8655554506604098E-2</v>
      </c>
      <c r="AF5554">
        <v>1</v>
      </c>
      <c r="AG5554">
        <v>1</v>
      </c>
      <c r="AH5554">
        <v>0.33428994003476997</v>
      </c>
      <c r="AI5554">
        <v>0.98342151819761803</v>
      </c>
      <c r="AJ5554">
        <v>0.98789258377071898</v>
      </c>
      <c r="AK5554">
        <v>-1.6673409695763799</v>
      </c>
    </row>
    <row r="5555" spans="1:37" x14ac:dyDescent="0.2">
      <c r="A5555" t="s">
        <v>18426</v>
      </c>
      <c r="B5555">
        <v>104031905</v>
      </c>
      <c r="C5555">
        <v>104032047</v>
      </c>
      <c r="D5555">
        <v>143</v>
      </c>
      <c r="E5555" t="s">
        <v>18939</v>
      </c>
      <c r="F5555">
        <v>1</v>
      </c>
      <c r="G5555" t="s">
        <v>18940</v>
      </c>
      <c r="H5555" t="s">
        <v>31000</v>
      </c>
      <c r="I5555">
        <v>3</v>
      </c>
      <c r="J5555">
        <v>103524033</v>
      </c>
      <c r="K5555">
        <v>103524116</v>
      </c>
      <c r="L5555">
        <v>84</v>
      </c>
      <c r="M5555">
        <v>2</v>
      </c>
      <c r="N5555">
        <v>100616336</v>
      </c>
      <c r="O5555" t="s">
        <v>18941</v>
      </c>
      <c r="P5555">
        <v>-507789</v>
      </c>
      <c r="Q5555" t="s">
        <v>18942</v>
      </c>
      <c r="R5555" t="s">
        <v>18943</v>
      </c>
      <c r="S5555" t="s">
        <v>34889</v>
      </c>
      <c r="T5555">
        <v>0.49975543225312802</v>
      </c>
      <c r="U5555">
        <v>0.78288571403930396</v>
      </c>
      <c r="V5555">
        <v>0.32262477972047099</v>
      </c>
      <c r="W5555">
        <v>0.81211430047018895</v>
      </c>
      <c r="X5555">
        <v>0.95159051474143896</v>
      </c>
      <c r="Y5555">
        <v>2.4056476141023499E-2</v>
      </c>
      <c r="Z5555">
        <v>0.93811147114734394</v>
      </c>
      <c r="AA5555">
        <v>0.99919698600769702</v>
      </c>
      <c r="AB5555">
        <v>-7.3914705796927303E-3</v>
      </c>
      <c r="AC5555">
        <v>0.429739959965177</v>
      </c>
      <c r="AD5555">
        <v>0.82872126865393902</v>
      </c>
      <c r="AE5555">
        <v>-0.69458800363194795</v>
      </c>
      <c r="AF5555">
        <v>0.23863526861145601</v>
      </c>
      <c r="AG5555">
        <v>0.69388371647904201</v>
      </c>
      <c r="AH5555">
        <v>0.52400917373062195</v>
      </c>
      <c r="AI5555">
        <v>0.240261126999158</v>
      </c>
      <c r="AJ5555">
        <v>0.78121606160956403</v>
      </c>
      <c r="AK5555">
        <v>0.65295258960609903</v>
      </c>
    </row>
    <row r="5556" spans="1:37" x14ac:dyDescent="0.2">
      <c r="A5556" t="s">
        <v>18426</v>
      </c>
      <c r="B5556">
        <v>106654382</v>
      </c>
      <c r="C5556">
        <v>106654478</v>
      </c>
      <c r="D5556">
        <v>97</v>
      </c>
      <c r="E5556" t="s">
        <v>18944</v>
      </c>
      <c r="F5556">
        <v>0</v>
      </c>
      <c r="G5556" t="s">
        <v>18945</v>
      </c>
      <c r="H5556" t="s">
        <v>34890</v>
      </c>
      <c r="I5556">
        <v>3</v>
      </c>
      <c r="J5556">
        <v>106684388</v>
      </c>
      <c r="K5556">
        <v>106691320</v>
      </c>
      <c r="L5556">
        <v>6933</v>
      </c>
      <c r="M5556">
        <v>2</v>
      </c>
      <c r="N5556">
        <v>105374029</v>
      </c>
      <c r="O5556" t="s">
        <v>18946</v>
      </c>
      <c r="P5556">
        <v>36842</v>
      </c>
      <c r="Q5556" t="s">
        <v>40</v>
      </c>
      <c r="R5556" t="s">
        <v>18947</v>
      </c>
      <c r="S5556" t="s">
        <v>34891</v>
      </c>
      <c r="T5556">
        <v>0.89923478520719502</v>
      </c>
      <c r="U5556">
        <v>1</v>
      </c>
      <c r="V5556">
        <v>0.50757237430486402</v>
      </c>
      <c r="W5556">
        <v>0.86214887914709604</v>
      </c>
      <c r="X5556">
        <v>0.95159051474143896</v>
      </c>
      <c r="Y5556">
        <v>8.7938114839948095E-2</v>
      </c>
      <c r="Z5556">
        <v>0.86994504451071397</v>
      </c>
      <c r="AA5556">
        <v>0.99336210895768795</v>
      </c>
      <c r="AB5556">
        <v>0.65783952227676601</v>
      </c>
      <c r="AC5556">
        <v>0.82900842948436704</v>
      </c>
      <c r="AD5556">
        <v>0.94068432309766403</v>
      </c>
      <c r="AE5556">
        <v>-9.3462535133354493E-2</v>
      </c>
      <c r="AF5556">
        <v>0.96396358433015406</v>
      </c>
      <c r="AG5556">
        <v>1</v>
      </c>
      <c r="AH5556">
        <v>7.2000058401124195E-2</v>
      </c>
      <c r="AI5556">
        <v>0.86835292688536703</v>
      </c>
      <c r="AJ5556">
        <v>0.98188316820960198</v>
      </c>
      <c r="AK5556">
        <v>0.216389960980372</v>
      </c>
    </row>
    <row r="5557" spans="1:37" x14ac:dyDescent="0.2">
      <c r="A5557" t="s">
        <v>18426</v>
      </c>
      <c r="B5557">
        <v>107207711</v>
      </c>
      <c r="C5557">
        <v>107207862</v>
      </c>
      <c r="D5557">
        <v>152</v>
      </c>
      <c r="E5557" t="s">
        <v>18948</v>
      </c>
      <c r="F5557">
        <v>0</v>
      </c>
      <c r="G5557" t="s">
        <v>18949</v>
      </c>
      <c r="H5557" t="s">
        <v>30999</v>
      </c>
      <c r="I5557">
        <v>3</v>
      </c>
      <c r="J5557">
        <v>106877858</v>
      </c>
      <c r="K5557">
        <v>107209499</v>
      </c>
      <c r="L5557">
        <v>331642</v>
      </c>
      <c r="M5557">
        <v>2</v>
      </c>
      <c r="N5557">
        <v>107986021</v>
      </c>
      <c r="O5557" t="s">
        <v>18950</v>
      </c>
      <c r="P5557">
        <v>1637</v>
      </c>
      <c r="Q5557" t="s">
        <v>40</v>
      </c>
      <c r="R5557" t="s">
        <v>18951</v>
      </c>
      <c r="S5557" t="s">
        <v>34892</v>
      </c>
      <c r="T5557">
        <v>0.152084254673993</v>
      </c>
      <c r="U5557">
        <v>0.603102917160658</v>
      </c>
      <c r="V5557">
        <v>24.107511145781999</v>
      </c>
      <c r="W5557">
        <v>0.20525741147413201</v>
      </c>
      <c r="X5557">
        <v>0.704072456322962</v>
      </c>
      <c r="Y5557">
        <v>-23.905877296584801</v>
      </c>
      <c r="Z5557">
        <v>0.306975110376564</v>
      </c>
      <c r="AA5557">
        <v>0.72610664078822296</v>
      </c>
      <c r="AB5557">
        <v>23.144037097632399</v>
      </c>
      <c r="AC5557">
        <v>7.0489011448141195E-2</v>
      </c>
      <c r="AD5557">
        <v>0.57684129297949804</v>
      </c>
      <c r="AE5557">
        <v>-23.905877296584801</v>
      </c>
      <c r="AF5557">
        <v>4.6407610929182198E-2</v>
      </c>
      <c r="AG5557">
        <v>0.476038960109122</v>
      </c>
      <c r="AH5557">
        <v>24.107511145781999</v>
      </c>
      <c r="AI5557">
        <v>0.35038410267202102</v>
      </c>
      <c r="AJ5557">
        <v>0.78121606160956403</v>
      </c>
      <c r="AK5557">
        <v>-23.037121905688299</v>
      </c>
    </row>
    <row r="5558" spans="1:37" x14ac:dyDescent="0.2">
      <c r="A5558" t="s">
        <v>18426</v>
      </c>
      <c r="B5558">
        <v>107335130</v>
      </c>
      <c r="C5558">
        <v>107335320</v>
      </c>
      <c r="D5558">
        <v>191</v>
      </c>
      <c r="E5558" t="s">
        <v>18952</v>
      </c>
      <c r="F5558">
        <v>1</v>
      </c>
      <c r="G5558" t="s">
        <v>18953</v>
      </c>
      <c r="H5558" t="s">
        <v>34893</v>
      </c>
      <c r="I5558">
        <v>3</v>
      </c>
      <c r="J5558">
        <v>107377439</v>
      </c>
      <c r="K5558">
        <v>107378635</v>
      </c>
      <c r="L5558">
        <v>1197</v>
      </c>
      <c r="M5558">
        <v>1</v>
      </c>
      <c r="N5558">
        <v>84692</v>
      </c>
      <c r="O5558" t="s">
        <v>18954</v>
      </c>
      <c r="P5558">
        <v>-42119</v>
      </c>
      <c r="Q5558" t="s">
        <v>18955</v>
      </c>
      <c r="R5558" t="s">
        <v>18956</v>
      </c>
      <c r="S5558" t="s">
        <v>34894</v>
      </c>
      <c r="T5558">
        <v>0.17308923567461099</v>
      </c>
      <c r="U5558">
        <v>0.603102917160658</v>
      </c>
      <c r="V5558">
        <v>-23.615793140845401</v>
      </c>
      <c r="W5558">
        <v>0.113079289867903</v>
      </c>
      <c r="X5558">
        <v>0.704072456322962</v>
      </c>
      <c r="Y5558">
        <v>-24.4326958766476</v>
      </c>
      <c r="Z5558">
        <v>0.26789404493740199</v>
      </c>
      <c r="AA5558">
        <v>0.72610664078822296</v>
      </c>
      <c r="AB5558">
        <v>-0.99872341828442401</v>
      </c>
      <c r="AC5558">
        <v>2.4853262407310801E-2</v>
      </c>
      <c r="AD5558">
        <v>0.57684129297949804</v>
      </c>
      <c r="AE5558">
        <v>-24.4326958766476</v>
      </c>
      <c r="AF5558">
        <v>0.22065000948199101</v>
      </c>
      <c r="AG5558">
        <v>0.68151250837662902</v>
      </c>
      <c r="AH5558">
        <v>-23.634329784906502</v>
      </c>
      <c r="AI5558">
        <v>0.24456414000292601</v>
      </c>
      <c r="AJ5558">
        <v>0.78121606160956403</v>
      </c>
      <c r="AK5558">
        <v>-23.563940462554999</v>
      </c>
    </row>
    <row r="5559" spans="1:37" x14ac:dyDescent="0.2">
      <c r="A5559" t="s">
        <v>18426</v>
      </c>
      <c r="B5559">
        <v>107438540</v>
      </c>
      <c r="C5559">
        <v>107438827</v>
      </c>
      <c r="D5559">
        <v>288</v>
      </c>
      <c r="E5559" t="s">
        <v>18957</v>
      </c>
      <c r="F5559">
        <v>2</v>
      </c>
      <c r="G5559" t="s">
        <v>18958</v>
      </c>
      <c r="H5559" t="s">
        <v>34895</v>
      </c>
      <c r="I5559">
        <v>3</v>
      </c>
      <c r="J5559">
        <v>107430930</v>
      </c>
      <c r="K5559">
        <v>107462936</v>
      </c>
      <c r="L5559">
        <v>32007</v>
      </c>
      <c r="M5559">
        <v>1</v>
      </c>
      <c r="N5559">
        <v>101929607</v>
      </c>
      <c r="O5559" t="s">
        <v>18959</v>
      </c>
      <c r="P5559">
        <v>7610</v>
      </c>
      <c r="Q5559" t="s">
        <v>18960</v>
      </c>
      <c r="R5559" t="s">
        <v>18961</v>
      </c>
      <c r="S5559" t="s">
        <v>34896</v>
      </c>
      <c r="T5559">
        <v>0.97213403838398904</v>
      </c>
      <c r="U5559">
        <v>1</v>
      </c>
      <c r="V5559">
        <v>3.7216422607383599</v>
      </c>
      <c r="W5559">
        <v>0.123414495547065</v>
      </c>
      <c r="X5559">
        <v>0.704072456322962</v>
      </c>
      <c r="Y5559">
        <v>24.832277907968798</v>
      </c>
      <c r="Z5559">
        <v>0.69013698642955401</v>
      </c>
      <c r="AA5559">
        <v>0.84521697243271998</v>
      </c>
      <c r="AB5559">
        <v>2.7581681889037299</v>
      </c>
      <c r="AC5559">
        <v>0.27780950890804001</v>
      </c>
      <c r="AD5559">
        <v>0.68253123924728298</v>
      </c>
      <c r="AE5559">
        <v>23.832277956265099</v>
      </c>
      <c r="AF5559">
        <v>0.61410715005536498</v>
      </c>
      <c r="AG5559">
        <v>0.80674443595273604</v>
      </c>
      <c r="AH5559">
        <v>4.6512522777436702</v>
      </c>
      <c r="AI5559">
        <v>3.6185182304427702E-2</v>
      </c>
      <c r="AJ5559">
        <v>0.78121606160956403</v>
      </c>
      <c r="AK5559">
        <v>24.832277907968798</v>
      </c>
    </row>
    <row r="5560" spans="1:37" x14ac:dyDescent="0.2">
      <c r="A5560" t="s">
        <v>18426</v>
      </c>
      <c r="B5560">
        <v>107453287</v>
      </c>
      <c r="C5560">
        <v>107453441</v>
      </c>
      <c r="D5560">
        <v>155</v>
      </c>
      <c r="E5560" t="s">
        <v>18962</v>
      </c>
      <c r="F5560">
        <v>0</v>
      </c>
      <c r="G5560" t="s">
        <v>18963</v>
      </c>
      <c r="H5560" t="s">
        <v>34895</v>
      </c>
      <c r="I5560">
        <v>3</v>
      </c>
      <c r="J5560">
        <v>107430930</v>
      </c>
      <c r="K5560">
        <v>107462936</v>
      </c>
      <c r="L5560">
        <v>32007</v>
      </c>
      <c r="M5560">
        <v>1</v>
      </c>
      <c r="N5560">
        <v>101929607</v>
      </c>
      <c r="O5560" t="s">
        <v>18959</v>
      </c>
      <c r="P5560">
        <v>22357</v>
      </c>
      <c r="Q5560" t="s">
        <v>18960</v>
      </c>
      <c r="R5560" t="s">
        <v>18961</v>
      </c>
      <c r="S5560" t="s">
        <v>34896</v>
      </c>
      <c r="T5560">
        <v>0.32911398597860803</v>
      </c>
      <c r="U5560">
        <v>0.603102917160658</v>
      </c>
      <c r="V5560">
        <v>22.151064328332801</v>
      </c>
      <c r="W5560">
        <v>0.29261482077562401</v>
      </c>
      <c r="X5560">
        <v>0.704072456322962</v>
      </c>
      <c r="Y5560">
        <v>22.225064894288099</v>
      </c>
      <c r="Z5560">
        <v>0.48464167878831399</v>
      </c>
      <c r="AA5560">
        <v>0.84435025072159198</v>
      </c>
      <c r="AB5560">
        <v>21.1875904986397</v>
      </c>
      <c r="AC5560">
        <v>0.45677901822897599</v>
      </c>
      <c r="AD5560">
        <v>0.82872126865393902</v>
      </c>
      <c r="AE5560">
        <v>21.225065188569801</v>
      </c>
      <c r="AF5560">
        <v>0.16793847098801201</v>
      </c>
      <c r="AG5560">
        <v>0.68151250837662902</v>
      </c>
      <c r="AH5560">
        <v>22.151064328332801</v>
      </c>
      <c r="AI5560">
        <v>0.14667288820271701</v>
      </c>
      <c r="AJ5560">
        <v>0.78121606160956403</v>
      </c>
      <c r="AK5560">
        <v>22.225064894288099</v>
      </c>
    </row>
    <row r="5561" spans="1:37" x14ac:dyDescent="0.2">
      <c r="A5561" t="s">
        <v>18426</v>
      </c>
      <c r="B5561">
        <v>107453474</v>
      </c>
      <c r="C5561">
        <v>107453630</v>
      </c>
      <c r="D5561">
        <v>157</v>
      </c>
      <c r="E5561" t="s">
        <v>18964</v>
      </c>
      <c r="F5561">
        <v>2</v>
      </c>
      <c r="G5561" t="s">
        <v>18965</v>
      </c>
      <c r="H5561" t="s">
        <v>34895</v>
      </c>
      <c r="I5561">
        <v>3</v>
      </c>
      <c r="J5561">
        <v>107430930</v>
      </c>
      <c r="K5561">
        <v>107462936</v>
      </c>
      <c r="L5561">
        <v>32007</v>
      </c>
      <c r="M5561">
        <v>1</v>
      </c>
      <c r="N5561">
        <v>101929607</v>
      </c>
      <c r="O5561" t="s">
        <v>18959</v>
      </c>
      <c r="P5561">
        <v>22544</v>
      </c>
      <c r="Q5561" t="s">
        <v>18960</v>
      </c>
      <c r="R5561" t="s">
        <v>18961</v>
      </c>
      <c r="S5561" t="s">
        <v>34896</v>
      </c>
      <c r="T5561">
        <v>0.32911398597860803</v>
      </c>
      <c r="U5561">
        <v>0.603102917160658</v>
      </c>
      <c r="V5561">
        <v>22.151064328332801</v>
      </c>
      <c r="W5561">
        <v>0.29261482077562401</v>
      </c>
      <c r="X5561">
        <v>0.704072456322962</v>
      </c>
      <c r="Y5561">
        <v>22.225064894288099</v>
      </c>
      <c r="Z5561">
        <v>0.48464167878831399</v>
      </c>
      <c r="AA5561">
        <v>0.84435025072159198</v>
      </c>
      <c r="AB5561">
        <v>21.1875904986397</v>
      </c>
      <c r="AC5561">
        <v>0.45677901822897599</v>
      </c>
      <c r="AD5561">
        <v>0.82872126865393902</v>
      </c>
      <c r="AE5561">
        <v>21.225065188569801</v>
      </c>
      <c r="AF5561">
        <v>0.16793847098801201</v>
      </c>
      <c r="AG5561">
        <v>0.68151250837662902</v>
      </c>
      <c r="AH5561">
        <v>22.151064328332801</v>
      </c>
      <c r="AI5561">
        <v>0.14667288820271701</v>
      </c>
      <c r="AJ5561">
        <v>0.78121606160956403</v>
      </c>
      <c r="AK5561">
        <v>22.225064894288099</v>
      </c>
    </row>
    <row r="5562" spans="1:37" x14ac:dyDescent="0.2">
      <c r="A5562" t="s">
        <v>18426</v>
      </c>
      <c r="B5562">
        <v>109200458</v>
      </c>
      <c r="C5562">
        <v>109200634</v>
      </c>
      <c r="D5562">
        <v>177</v>
      </c>
      <c r="E5562" t="s">
        <v>18966</v>
      </c>
      <c r="F5562">
        <v>3</v>
      </c>
      <c r="G5562" t="s">
        <v>18967</v>
      </c>
      <c r="H5562" t="s">
        <v>34897</v>
      </c>
      <c r="I5562">
        <v>3</v>
      </c>
      <c r="J5562">
        <v>109178151</v>
      </c>
      <c r="K5562">
        <v>109185257</v>
      </c>
      <c r="L5562">
        <v>7107</v>
      </c>
      <c r="M5562">
        <v>1</v>
      </c>
      <c r="N5562">
        <v>677779</v>
      </c>
      <c r="O5562" t="s">
        <v>18968</v>
      </c>
      <c r="P5562">
        <v>22307</v>
      </c>
      <c r="Q5562" t="s">
        <v>18969</v>
      </c>
      <c r="R5562" t="s">
        <v>18970</v>
      </c>
      <c r="S5562" t="s">
        <v>34898</v>
      </c>
      <c r="T5562">
        <v>0.203867012089577</v>
      </c>
      <c r="U5562">
        <v>0.603102917160658</v>
      </c>
      <c r="V5562">
        <v>1.4469599503477</v>
      </c>
      <c r="W5562">
        <v>0.860255068472356</v>
      </c>
      <c r="X5562">
        <v>0.95159051474143896</v>
      </c>
      <c r="Y5562">
        <v>-0.39139953650933501</v>
      </c>
      <c r="Z5562">
        <v>0.62088468700678101</v>
      </c>
      <c r="AA5562">
        <v>0.84521697243271998</v>
      </c>
      <c r="AB5562">
        <v>0.93118289504783502</v>
      </c>
      <c r="AC5562">
        <v>0.94202121598837396</v>
      </c>
      <c r="AD5562">
        <v>0.95540512397509403</v>
      </c>
      <c r="AE5562">
        <v>6.4187545452381201E-2</v>
      </c>
      <c r="AF5562">
        <v>7.2647107169257402E-2</v>
      </c>
      <c r="AG5562">
        <v>0.61358003653225202</v>
      </c>
      <c r="AH5562">
        <v>1.41697273752144</v>
      </c>
      <c r="AI5562">
        <v>0.82784260980880398</v>
      </c>
      <c r="AJ5562">
        <v>0.95635247342533303</v>
      </c>
      <c r="AK5562">
        <v>-0.59134312520767995</v>
      </c>
    </row>
    <row r="5563" spans="1:37" x14ac:dyDescent="0.2">
      <c r="A5563" t="s">
        <v>18426</v>
      </c>
      <c r="B5563">
        <v>109200634</v>
      </c>
      <c r="C5563">
        <v>109200810</v>
      </c>
      <c r="D5563">
        <v>177</v>
      </c>
      <c r="E5563" t="s">
        <v>18971</v>
      </c>
      <c r="F5563">
        <v>2</v>
      </c>
      <c r="G5563" t="s">
        <v>2290</v>
      </c>
      <c r="H5563" t="s">
        <v>34897</v>
      </c>
      <c r="I5563">
        <v>3</v>
      </c>
      <c r="J5563">
        <v>109178151</v>
      </c>
      <c r="K5563">
        <v>109185257</v>
      </c>
      <c r="L5563">
        <v>7107</v>
      </c>
      <c r="M5563">
        <v>1</v>
      </c>
      <c r="N5563">
        <v>677779</v>
      </c>
      <c r="O5563" t="s">
        <v>18968</v>
      </c>
      <c r="P5563">
        <v>22483</v>
      </c>
      <c r="Q5563" t="s">
        <v>18969</v>
      </c>
      <c r="R5563" t="s">
        <v>18970</v>
      </c>
      <c r="S5563" t="s">
        <v>34898</v>
      </c>
      <c r="T5563">
        <v>0.203867012089577</v>
      </c>
      <c r="U5563">
        <v>0.603102917160658</v>
      </c>
      <c r="V5563">
        <v>1.4469599503477</v>
      </c>
      <c r="W5563">
        <v>0.860255068472356</v>
      </c>
      <c r="X5563">
        <v>0.95159051474143896</v>
      </c>
      <c r="Y5563">
        <v>-0.39139953650933501</v>
      </c>
      <c r="Z5563">
        <v>0.62088468700678101</v>
      </c>
      <c r="AA5563">
        <v>0.84521697243271998</v>
      </c>
      <c r="AB5563">
        <v>0.93118289504783502</v>
      </c>
      <c r="AC5563">
        <v>0.94202121598837396</v>
      </c>
      <c r="AD5563">
        <v>0.95540512397509403</v>
      </c>
      <c r="AE5563">
        <v>6.4187545452381201E-2</v>
      </c>
      <c r="AF5563">
        <v>7.2647107169257402E-2</v>
      </c>
      <c r="AG5563">
        <v>0.61358003653225202</v>
      </c>
      <c r="AH5563">
        <v>1.41697273752144</v>
      </c>
      <c r="AI5563">
        <v>0.82784260980880398</v>
      </c>
      <c r="AJ5563">
        <v>0.95635247342533303</v>
      </c>
      <c r="AK5563">
        <v>-0.59134312520767995</v>
      </c>
    </row>
    <row r="5564" spans="1:37" x14ac:dyDescent="0.2">
      <c r="A5564" t="s">
        <v>18426</v>
      </c>
      <c r="B5564">
        <v>111292108</v>
      </c>
      <c r="C5564">
        <v>111292311</v>
      </c>
      <c r="D5564">
        <v>204</v>
      </c>
      <c r="E5564" t="s">
        <v>18972</v>
      </c>
      <c r="F5564">
        <v>0</v>
      </c>
      <c r="G5564" t="s">
        <v>18973</v>
      </c>
      <c r="H5564" t="s">
        <v>30987</v>
      </c>
      <c r="I5564">
        <v>3</v>
      </c>
      <c r="J5564">
        <v>111292719</v>
      </c>
      <c r="K5564">
        <v>111542302</v>
      </c>
      <c r="L5564">
        <v>249584</v>
      </c>
      <c r="M5564">
        <v>1</v>
      </c>
      <c r="N5564">
        <v>105374039</v>
      </c>
      <c r="O5564" t="s">
        <v>18974</v>
      </c>
      <c r="P5564">
        <v>-408</v>
      </c>
      <c r="Q5564" t="s">
        <v>40</v>
      </c>
      <c r="R5564" t="s">
        <v>18975</v>
      </c>
      <c r="S5564" t="s">
        <v>34899</v>
      </c>
      <c r="T5564">
        <v>0.35387198439864398</v>
      </c>
      <c r="U5564">
        <v>0.603102917160658</v>
      </c>
      <c r="V5564">
        <v>-23.594451925369501</v>
      </c>
      <c r="W5564">
        <v>0.20525741147413201</v>
      </c>
      <c r="X5564">
        <v>0.704072456322962</v>
      </c>
      <c r="Y5564">
        <v>-24.625732833525198</v>
      </c>
      <c r="Z5564">
        <v>0.69013698642955401</v>
      </c>
      <c r="AA5564">
        <v>0.84521697243271998</v>
      </c>
      <c r="AB5564">
        <v>-0.58450319481816104</v>
      </c>
      <c r="AC5564">
        <v>7.0489011448141195E-2</v>
      </c>
      <c r="AD5564">
        <v>0.57684129297949804</v>
      </c>
      <c r="AE5564">
        <v>-24.625732833525198</v>
      </c>
      <c r="AF5564">
        <v>0.32549523997010099</v>
      </c>
      <c r="AG5564">
        <v>0.70473078222419605</v>
      </c>
      <c r="AH5564">
        <v>-23.827366735886699</v>
      </c>
      <c r="AI5564">
        <v>0.35038410267202102</v>
      </c>
      <c r="AJ5564">
        <v>0.78121606160956403</v>
      </c>
      <c r="AK5564">
        <v>-23.756977412841401</v>
      </c>
    </row>
    <row r="5565" spans="1:37" x14ac:dyDescent="0.2">
      <c r="A5565" t="s">
        <v>18426</v>
      </c>
      <c r="B5565">
        <v>111587321</v>
      </c>
      <c r="C5565">
        <v>111587484</v>
      </c>
      <c r="D5565">
        <v>164</v>
      </c>
      <c r="E5565" t="s">
        <v>18976</v>
      </c>
      <c r="F5565">
        <v>0</v>
      </c>
      <c r="G5565" t="s">
        <v>18977</v>
      </c>
      <c r="H5565" t="s">
        <v>34900</v>
      </c>
      <c r="I5565">
        <v>3</v>
      </c>
      <c r="J5565">
        <v>111592900</v>
      </c>
      <c r="K5565">
        <v>111595346</v>
      </c>
      <c r="L5565">
        <v>2447</v>
      </c>
      <c r="M5565">
        <v>2</v>
      </c>
      <c r="N5565">
        <v>79413</v>
      </c>
      <c r="O5565" t="s">
        <v>18978</v>
      </c>
      <c r="P5565">
        <v>7862</v>
      </c>
      <c r="Q5565" t="s">
        <v>18979</v>
      </c>
      <c r="R5565" t="s">
        <v>18980</v>
      </c>
      <c r="S5565" t="s">
        <v>34901</v>
      </c>
      <c r="T5565">
        <v>0.17308923567461099</v>
      </c>
      <c r="U5565">
        <v>0.603102917160658</v>
      </c>
      <c r="V5565">
        <v>-21.335514846116599</v>
      </c>
      <c r="W5565">
        <v>0.73420570613580904</v>
      </c>
      <c r="X5565">
        <v>0.95159051474143896</v>
      </c>
      <c r="Y5565">
        <v>3.1072427118663999</v>
      </c>
      <c r="Z5565">
        <v>0.26789404493740199</v>
      </c>
      <c r="AA5565">
        <v>0.72610664078822296</v>
      </c>
      <c r="AB5565">
        <v>1.9385235980303499</v>
      </c>
      <c r="AC5565">
        <v>0.32081866871113202</v>
      </c>
      <c r="AD5565">
        <v>0.68773325147593101</v>
      </c>
      <c r="AE5565">
        <v>2.10724278115788</v>
      </c>
      <c r="AF5565">
        <v>0.22065000948199101</v>
      </c>
      <c r="AG5565">
        <v>0.68151250837662902</v>
      </c>
      <c r="AH5565">
        <v>-23.427148102337402</v>
      </c>
      <c r="AI5565">
        <v>0.91725052871964496</v>
      </c>
      <c r="AJ5565">
        <v>0.98621344597861504</v>
      </c>
      <c r="AK5565">
        <v>3.97599768532484</v>
      </c>
    </row>
    <row r="5566" spans="1:37" x14ac:dyDescent="0.2">
      <c r="A5566" t="s">
        <v>18426</v>
      </c>
      <c r="B5566">
        <v>111998962</v>
      </c>
      <c r="C5566">
        <v>111999113</v>
      </c>
      <c r="D5566">
        <v>152</v>
      </c>
      <c r="E5566" t="s">
        <v>18981</v>
      </c>
      <c r="F5566">
        <v>4</v>
      </c>
      <c r="G5566" t="s">
        <v>18982</v>
      </c>
      <c r="H5566" t="s">
        <v>30987</v>
      </c>
      <c r="I5566">
        <v>3</v>
      </c>
      <c r="J5566">
        <v>111998922</v>
      </c>
      <c r="K5566">
        <v>112013885</v>
      </c>
      <c r="L5566">
        <v>14964</v>
      </c>
      <c r="M5566">
        <v>1</v>
      </c>
      <c r="N5566">
        <v>29114</v>
      </c>
      <c r="O5566" t="s">
        <v>18983</v>
      </c>
      <c r="P5566">
        <v>40</v>
      </c>
      <c r="Q5566" t="s">
        <v>18984</v>
      </c>
      <c r="R5566" t="s">
        <v>18985</v>
      </c>
      <c r="S5566" t="s">
        <v>34902</v>
      </c>
      <c r="T5566">
        <v>0.27615329656722498</v>
      </c>
      <c r="U5566">
        <v>0.603102917160658</v>
      </c>
      <c r="V5566">
        <v>1.62012101971164</v>
      </c>
      <c r="W5566">
        <v>3.4734740880334999E-2</v>
      </c>
      <c r="X5566">
        <v>0.704072456322962</v>
      </c>
      <c r="Y5566">
        <v>-25.742922008972101</v>
      </c>
      <c r="Z5566">
        <v>0.47690667696080002</v>
      </c>
      <c r="AA5566">
        <v>0.84435025072159198</v>
      </c>
      <c r="AB5566">
        <v>0.76611796071952898</v>
      </c>
      <c r="AC5566">
        <v>3.11723668014913E-3</v>
      </c>
      <c r="AD5566">
        <v>0.57684129297949804</v>
      </c>
      <c r="AE5566">
        <v>-25.742922008972101</v>
      </c>
      <c r="AF5566">
        <v>0.185213627326239</v>
      </c>
      <c r="AG5566">
        <v>0.68151250837662902</v>
      </c>
      <c r="AH5566">
        <v>2.25014409790945</v>
      </c>
      <c r="AI5566">
        <v>0.123911202140572</v>
      </c>
      <c r="AJ5566">
        <v>0.78121606160956403</v>
      </c>
      <c r="AK5566">
        <v>-24.874166563473501</v>
      </c>
    </row>
    <row r="5567" spans="1:37" x14ac:dyDescent="0.2">
      <c r="A5567" t="s">
        <v>18426</v>
      </c>
      <c r="B5567">
        <v>111999205</v>
      </c>
      <c r="C5567">
        <v>111999363</v>
      </c>
      <c r="D5567">
        <v>159</v>
      </c>
      <c r="E5567" t="s">
        <v>18986</v>
      </c>
      <c r="F5567">
        <v>5</v>
      </c>
      <c r="G5567" t="s">
        <v>18987</v>
      </c>
      <c r="H5567" t="s">
        <v>30987</v>
      </c>
      <c r="I5567">
        <v>3</v>
      </c>
      <c r="J5567">
        <v>111999348</v>
      </c>
      <c r="K5567">
        <v>112013720</v>
      </c>
      <c r="L5567">
        <v>14373</v>
      </c>
      <c r="M5567">
        <v>1</v>
      </c>
      <c r="N5567">
        <v>29114</v>
      </c>
      <c r="O5567" t="s">
        <v>18988</v>
      </c>
      <c r="P5567">
        <v>0</v>
      </c>
      <c r="Q5567" t="s">
        <v>18984</v>
      </c>
      <c r="R5567" t="s">
        <v>18985</v>
      </c>
      <c r="S5567" t="s">
        <v>34902</v>
      </c>
      <c r="T5567">
        <v>0.27615329656722498</v>
      </c>
      <c r="U5567">
        <v>0.603102917160658</v>
      </c>
      <c r="V5567">
        <v>1.67553025016476</v>
      </c>
      <c r="W5567">
        <v>3.4734740880334999E-2</v>
      </c>
      <c r="X5567">
        <v>0.704072456322962</v>
      </c>
      <c r="Y5567">
        <v>-25.782151990068598</v>
      </c>
      <c r="Z5567">
        <v>0.47690667696080002</v>
      </c>
      <c r="AA5567">
        <v>0.84435025072159198</v>
      </c>
      <c r="AB5567">
        <v>0.81754960689578304</v>
      </c>
      <c r="AC5567">
        <v>3.11723668014913E-3</v>
      </c>
      <c r="AD5567">
        <v>0.57684129297949804</v>
      </c>
      <c r="AE5567">
        <v>-25.782151990068598</v>
      </c>
      <c r="AF5567">
        <v>0.185213627326239</v>
      </c>
      <c r="AG5567">
        <v>0.68151250837662902</v>
      </c>
      <c r="AH5567">
        <v>2.3055533283625702</v>
      </c>
      <c r="AI5567">
        <v>0.123911202140572</v>
      </c>
      <c r="AJ5567">
        <v>0.78121606160956403</v>
      </c>
      <c r="AK5567">
        <v>-24.913396544000602</v>
      </c>
    </row>
    <row r="5568" spans="1:37" x14ac:dyDescent="0.2">
      <c r="A5568" t="s">
        <v>18426</v>
      </c>
      <c r="B5568">
        <v>112842752</v>
      </c>
      <c r="C5568">
        <v>112842900</v>
      </c>
      <c r="D5568">
        <v>149</v>
      </c>
      <c r="E5568" t="s">
        <v>18989</v>
      </c>
      <c r="F5568">
        <v>5</v>
      </c>
      <c r="G5568" t="s">
        <v>18990</v>
      </c>
      <c r="H5568" t="s">
        <v>34903</v>
      </c>
      <c r="I5568">
        <v>3</v>
      </c>
      <c r="J5568">
        <v>112815788</v>
      </c>
      <c r="K5568">
        <v>112845943</v>
      </c>
      <c r="L5568">
        <v>30156</v>
      </c>
      <c r="M5568">
        <v>2</v>
      </c>
      <c r="N5568">
        <v>344807</v>
      </c>
      <c r="O5568" t="s">
        <v>18991</v>
      </c>
      <c r="P5568">
        <v>3043</v>
      </c>
      <c r="Q5568" t="s">
        <v>18992</v>
      </c>
      <c r="R5568" t="s">
        <v>18993</v>
      </c>
      <c r="S5568" t="s">
        <v>34904</v>
      </c>
      <c r="T5568">
        <v>0.61378204920830604</v>
      </c>
      <c r="U5568">
        <v>0.83217249244743297</v>
      </c>
      <c r="V5568">
        <v>0.56879660117268604</v>
      </c>
      <c r="W5568">
        <v>0.89107655920673101</v>
      </c>
      <c r="X5568">
        <v>0.95159051474143896</v>
      </c>
      <c r="Y5568">
        <v>0.90776983982554804</v>
      </c>
      <c r="Z5568">
        <v>0.82095374834302304</v>
      </c>
      <c r="AA5568">
        <v>0.95070810395168004</v>
      </c>
      <c r="AB5568">
        <v>-0.39467749115697398</v>
      </c>
      <c r="AC5568">
        <v>0.42508348555068898</v>
      </c>
      <c r="AD5568">
        <v>0.82872126865393902</v>
      </c>
      <c r="AE5568">
        <v>0.85956723346351505</v>
      </c>
      <c r="AF5568">
        <v>0.196302067133383</v>
      </c>
      <c r="AG5568">
        <v>0.68151250837662902</v>
      </c>
      <c r="AH5568">
        <v>1.49840722857756</v>
      </c>
      <c r="AI5568">
        <v>0.63502732279614804</v>
      </c>
      <c r="AJ5568">
        <v>0.81104508058742797</v>
      </c>
      <c r="AK5568">
        <v>0.4849204325475</v>
      </c>
    </row>
    <row r="5569" spans="1:37" x14ac:dyDescent="0.2">
      <c r="A5569" t="s">
        <v>18426</v>
      </c>
      <c r="B5569">
        <v>112964845</v>
      </c>
      <c r="C5569">
        <v>112964987</v>
      </c>
      <c r="D5569">
        <v>143</v>
      </c>
      <c r="E5569" t="s">
        <v>18994</v>
      </c>
      <c r="F5569">
        <v>1</v>
      </c>
      <c r="G5569" t="s">
        <v>18995</v>
      </c>
      <c r="H5569" t="s">
        <v>34905</v>
      </c>
      <c r="I5569">
        <v>3</v>
      </c>
      <c r="J5569">
        <v>112928918</v>
      </c>
      <c r="K5569">
        <v>112974912</v>
      </c>
      <c r="L5569">
        <v>45995</v>
      </c>
      <c r="M5569">
        <v>2</v>
      </c>
      <c r="N5569">
        <v>131450</v>
      </c>
      <c r="O5569" t="s">
        <v>18996</v>
      </c>
      <c r="P5569">
        <v>9925</v>
      </c>
      <c r="Q5569" t="s">
        <v>18997</v>
      </c>
      <c r="R5569" t="s">
        <v>18998</v>
      </c>
      <c r="S5569" t="s">
        <v>34906</v>
      </c>
      <c r="T5569">
        <v>0.97213403838398904</v>
      </c>
      <c r="U5569">
        <v>1</v>
      </c>
      <c r="V5569">
        <v>0.77441624445843305</v>
      </c>
      <c r="W5569">
        <v>0.89107655920673101</v>
      </c>
      <c r="X5569">
        <v>0.95159051474143896</v>
      </c>
      <c r="Y5569">
        <v>0.97966134749530498</v>
      </c>
      <c r="Z5569">
        <v>0.69013698642955401</v>
      </c>
      <c r="AA5569">
        <v>0.84521697243271998</v>
      </c>
      <c r="AB5569">
        <v>-0.18905782737619101</v>
      </c>
      <c r="AC5569">
        <v>0.75388744886274095</v>
      </c>
      <c r="AD5569">
        <v>0.87989882095915395</v>
      </c>
      <c r="AE5569">
        <v>-2.0338600364432802E-2</v>
      </c>
      <c r="AF5569">
        <v>0.61410715005536498</v>
      </c>
      <c r="AG5569">
        <v>0.80674443595273604</v>
      </c>
      <c r="AH5569">
        <v>1.7040268316281699</v>
      </c>
      <c r="AI5569">
        <v>0.56157887380500204</v>
      </c>
      <c r="AJ5569">
        <v>0.78121606160956403</v>
      </c>
      <c r="AK5569">
        <v>1.8484167292781899</v>
      </c>
    </row>
    <row r="5570" spans="1:37" x14ac:dyDescent="0.2">
      <c r="A5570" t="s">
        <v>18426</v>
      </c>
      <c r="B5570">
        <v>112965074</v>
      </c>
      <c r="C5570">
        <v>112965117</v>
      </c>
      <c r="D5570">
        <v>44</v>
      </c>
      <c r="E5570" t="s">
        <v>18999</v>
      </c>
      <c r="F5570">
        <v>0</v>
      </c>
      <c r="G5570" t="s">
        <v>19000</v>
      </c>
      <c r="H5570" t="s">
        <v>34905</v>
      </c>
      <c r="I5570">
        <v>3</v>
      </c>
      <c r="J5570">
        <v>112928918</v>
      </c>
      <c r="K5570">
        <v>112974912</v>
      </c>
      <c r="L5570">
        <v>45995</v>
      </c>
      <c r="M5570">
        <v>2</v>
      </c>
      <c r="N5570">
        <v>131450</v>
      </c>
      <c r="O5570" t="s">
        <v>18996</v>
      </c>
      <c r="P5570">
        <v>9795</v>
      </c>
      <c r="Q5570" t="s">
        <v>18997</v>
      </c>
      <c r="R5570" t="s">
        <v>18998</v>
      </c>
      <c r="S5570" t="s">
        <v>34906</v>
      </c>
      <c r="T5570">
        <v>0.97213403838398904</v>
      </c>
      <c r="U5570">
        <v>1</v>
      </c>
      <c r="V5570">
        <v>0.77441624445843305</v>
      </c>
      <c r="W5570">
        <v>0.89107655920673101</v>
      </c>
      <c r="X5570">
        <v>0.95159051474143896</v>
      </c>
      <c r="Y5570">
        <v>0.97966134749530498</v>
      </c>
      <c r="Z5570">
        <v>0.69013698642955401</v>
      </c>
      <c r="AA5570">
        <v>0.84521697243271998</v>
      </c>
      <c r="AB5570">
        <v>-0.18905782737619101</v>
      </c>
      <c r="AC5570">
        <v>0.75388744886274095</v>
      </c>
      <c r="AD5570">
        <v>0.87989882095915395</v>
      </c>
      <c r="AE5570">
        <v>-2.0338600364432802E-2</v>
      </c>
      <c r="AF5570">
        <v>0.61410715005536498</v>
      </c>
      <c r="AG5570">
        <v>0.80674443595273604</v>
      </c>
      <c r="AH5570">
        <v>1.7040268316281699</v>
      </c>
      <c r="AI5570">
        <v>0.56157887380500204</v>
      </c>
      <c r="AJ5570">
        <v>0.78121606160956403</v>
      </c>
      <c r="AK5570">
        <v>1.8484167292781899</v>
      </c>
    </row>
    <row r="5571" spans="1:37" x14ac:dyDescent="0.2">
      <c r="A5571" t="s">
        <v>18426</v>
      </c>
      <c r="B5571">
        <v>113381768</v>
      </c>
      <c r="C5571">
        <v>113381919</v>
      </c>
      <c r="D5571">
        <v>152</v>
      </c>
      <c r="E5571" t="s">
        <v>19001</v>
      </c>
      <c r="F5571">
        <v>0</v>
      </c>
      <c r="G5571" t="s">
        <v>19002</v>
      </c>
      <c r="H5571" t="s">
        <v>31003</v>
      </c>
      <c r="I5571">
        <v>3</v>
      </c>
      <c r="J5571">
        <v>113381015</v>
      </c>
      <c r="K5571">
        <v>113397344</v>
      </c>
      <c r="L5571">
        <v>16330</v>
      </c>
      <c r="M5571">
        <v>2</v>
      </c>
      <c r="N5571">
        <v>55779</v>
      </c>
      <c r="O5571" t="s">
        <v>19003</v>
      </c>
      <c r="P5571">
        <v>15425</v>
      </c>
      <c r="Q5571" t="s">
        <v>19004</v>
      </c>
      <c r="R5571" t="s">
        <v>19005</v>
      </c>
      <c r="S5571" t="s">
        <v>34907</v>
      </c>
      <c r="T5571">
        <v>0.152084254673993</v>
      </c>
      <c r="U5571">
        <v>0.603102917160658</v>
      </c>
      <c r="V5571">
        <v>23.740428948708601</v>
      </c>
      <c r="W5571">
        <v>0.123414495547065</v>
      </c>
      <c r="X5571">
        <v>0.704072456322962</v>
      </c>
      <c r="Y5571">
        <v>23.814429525005298</v>
      </c>
      <c r="Z5571">
        <v>0.306975110376564</v>
      </c>
      <c r="AA5571">
        <v>0.72610664078822296</v>
      </c>
      <c r="AB5571">
        <v>22.776954922528802</v>
      </c>
      <c r="AC5571">
        <v>0.27780950890804001</v>
      </c>
      <c r="AD5571">
        <v>0.68253123924728298</v>
      </c>
      <c r="AE5571">
        <v>22.814429622800301</v>
      </c>
      <c r="AF5571">
        <v>4.6407610929182198E-2</v>
      </c>
      <c r="AG5571">
        <v>0.476038960109122</v>
      </c>
      <c r="AH5571">
        <v>23.740428948708601</v>
      </c>
      <c r="AI5571">
        <v>3.6185182304427702E-2</v>
      </c>
      <c r="AJ5571">
        <v>0.78121606160956403</v>
      </c>
      <c r="AK5571">
        <v>23.814429525005298</v>
      </c>
    </row>
    <row r="5572" spans="1:37" x14ac:dyDescent="0.2">
      <c r="A5572" t="s">
        <v>18426</v>
      </c>
      <c r="B5572">
        <v>113473213</v>
      </c>
      <c r="C5572">
        <v>113473364</v>
      </c>
      <c r="D5572">
        <v>152</v>
      </c>
      <c r="E5572" t="s">
        <v>19006</v>
      </c>
      <c r="F5572">
        <v>3</v>
      </c>
      <c r="G5572" t="s">
        <v>19007</v>
      </c>
      <c r="H5572" t="s">
        <v>34908</v>
      </c>
      <c r="I5572">
        <v>3</v>
      </c>
      <c r="J5572">
        <v>113445254</v>
      </c>
      <c r="K5572">
        <v>113488990</v>
      </c>
      <c r="L5572">
        <v>43737</v>
      </c>
      <c r="M5572">
        <v>2</v>
      </c>
      <c r="N5572">
        <v>152185</v>
      </c>
      <c r="O5572" t="s">
        <v>19008</v>
      </c>
      <c r="P5572">
        <v>15626</v>
      </c>
      <c r="Q5572" t="s">
        <v>19009</v>
      </c>
      <c r="R5572" t="s">
        <v>19010</v>
      </c>
      <c r="S5572" t="s">
        <v>34909</v>
      </c>
      <c r="T5572">
        <v>0.16170920290747501</v>
      </c>
      <c r="U5572">
        <v>0.603102917160658</v>
      </c>
      <c r="V5572">
        <v>1.8303347006605899</v>
      </c>
      <c r="W5572">
        <v>0.49326567146919698</v>
      </c>
      <c r="X5572">
        <v>0.78363289935355196</v>
      </c>
      <c r="Y5572">
        <v>-1.48233916497916</v>
      </c>
      <c r="Z5572">
        <v>0.49716615025021699</v>
      </c>
      <c r="AA5572">
        <v>0.84521697243271998</v>
      </c>
      <c r="AB5572">
        <v>0.86686060439672497</v>
      </c>
      <c r="AC5572">
        <v>0.11655308838216701</v>
      </c>
      <c r="AD5572">
        <v>0.68253123924728298</v>
      </c>
      <c r="AE5572">
        <v>-2.4823390739621001</v>
      </c>
      <c r="AF5572">
        <v>2.5036907706760401E-2</v>
      </c>
      <c r="AG5572">
        <v>0.476038960109122</v>
      </c>
      <c r="AH5572">
        <v>2.7599452789160401</v>
      </c>
      <c r="AI5572">
        <v>0.96394405878495903</v>
      </c>
      <c r="AJ5572">
        <v>0.98789258377071898</v>
      </c>
      <c r="AK5572">
        <v>-0.61358372516780901</v>
      </c>
    </row>
    <row r="5573" spans="1:37" x14ac:dyDescent="0.2">
      <c r="A5573" t="s">
        <v>18426</v>
      </c>
      <c r="B5573">
        <v>114152768</v>
      </c>
      <c r="C5573">
        <v>114152939</v>
      </c>
      <c r="D5573">
        <v>172</v>
      </c>
      <c r="E5573" t="s">
        <v>19011</v>
      </c>
      <c r="F5573">
        <v>16</v>
      </c>
      <c r="G5573" t="s">
        <v>19012</v>
      </c>
      <c r="H5573" t="s">
        <v>34910</v>
      </c>
      <c r="I5573">
        <v>3</v>
      </c>
      <c r="J5573">
        <v>114128710</v>
      </c>
      <c r="K5573">
        <v>114178698</v>
      </c>
      <c r="L5573">
        <v>49989</v>
      </c>
      <c r="M5573">
        <v>2</v>
      </c>
      <c r="N5573">
        <v>1814</v>
      </c>
      <c r="O5573" t="s">
        <v>19013</v>
      </c>
      <c r="P5573">
        <v>25759</v>
      </c>
      <c r="Q5573" t="s">
        <v>19014</v>
      </c>
      <c r="R5573" t="s">
        <v>19015</v>
      </c>
      <c r="S5573" t="s">
        <v>34911</v>
      </c>
      <c r="T5573">
        <v>1</v>
      </c>
      <c r="U5573">
        <v>1</v>
      </c>
      <c r="V5573">
        <v>-1.9110411471217399</v>
      </c>
      <c r="W5573">
        <v>0.69201225521665499</v>
      </c>
      <c r="X5573">
        <v>0.95159051474143896</v>
      </c>
      <c r="Y5573">
        <v>-0.85879515679588903</v>
      </c>
      <c r="Z5573">
        <v>0.96726857278496403</v>
      </c>
      <c r="AA5573">
        <v>0.99919698600769702</v>
      </c>
      <c r="AB5573">
        <v>0.24134484138440301</v>
      </c>
      <c r="AC5573">
        <v>0.30184355666711699</v>
      </c>
      <c r="AD5573">
        <v>0.68253123924728298</v>
      </c>
      <c r="AE5573">
        <v>-1.8587950200560801</v>
      </c>
      <c r="AF5573">
        <v>0.98343762640780896</v>
      </c>
      <c r="AG5573">
        <v>1</v>
      </c>
      <c r="AH5573">
        <v>-2.5382664100310799</v>
      </c>
      <c r="AI5573">
        <v>0.95029317176085903</v>
      </c>
      <c r="AJ5573">
        <v>0.98621344597861504</v>
      </c>
      <c r="AK5573">
        <v>9.9602476388238603E-3</v>
      </c>
    </row>
    <row r="5574" spans="1:37" x14ac:dyDescent="0.2">
      <c r="A5574" t="s">
        <v>18426</v>
      </c>
      <c r="B5574">
        <v>114152939</v>
      </c>
      <c r="C5574">
        <v>114153110</v>
      </c>
      <c r="D5574">
        <v>172</v>
      </c>
      <c r="E5574" t="s">
        <v>19016</v>
      </c>
      <c r="F5574">
        <v>9</v>
      </c>
      <c r="G5574" t="s">
        <v>19017</v>
      </c>
      <c r="H5574" t="s">
        <v>34910</v>
      </c>
      <c r="I5574">
        <v>3</v>
      </c>
      <c r="J5574">
        <v>114128710</v>
      </c>
      <c r="K5574">
        <v>114178698</v>
      </c>
      <c r="L5574">
        <v>49989</v>
      </c>
      <c r="M5574">
        <v>2</v>
      </c>
      <c r="N5574">
        <v>1814</v>
      </c>
      <c r="O5574" t="s">
        <v>19013</v>
      </c>
      <c r="P5574">
        <v>25588</v>
      </c>
      <c r="Q5574" t="s">
        <v>19014</v>
      </c>
      <c r="R5574" t="s">
        <v>19015</v>
      </c>
      <c r="S5574" t="s">
        <v>34911</v>
      </c>
      <c r="T5574">
        <v>1</v>
      </c>
      <c r="U5574">
        <v>1</v>
      </c>
      <c r="V5574">
        <v>-1.9110411471217399</v>
      </c>
      <c r="W5574">
        <v>0.69201225521665499</v>
      </c>
      <c r="X5574">
        <v>0.95159051474143896</v>
      </c>
      <c r="Y5574">
        <v>-0.85879515679588903</v>
      </c>
      <c r="Z5574">
        <v>0.96726857278496403</v>
      </c>
      <c r="AA5574">
        <v>0.99919698600769702</v>
      </c>
      <c r="AB5574">
        <v>0.24134484138440301</v>
      </c>
      <c r="AC5574">
        <v>0.30184355666711699</v>
      </c>
      <c r="AD5574">
        <v>0.68253123924728298</v>
      </c>
      <c r="AE5574">
        <v>-1.8587950200560801</v>
      </c>
      <c r="AF5574">
        <v>0.98343762640780896</v>
      </c>
      <c r="AG5574">
        <v>1</v>
      </c>
      <c r="AH5574">
        <v>-2.5382664100310799</v>
      </c>
      <c r="AI5574">
        <v>0.95029317176085903</v>
      </c>
      <c r="AJ5574">
        <v>0.98621344597861504</v>
      </c>
      <c r="AK5574">
        <v>9.9602476388238603E-3</v>
      </c>
    </row>
    <row r="5575" spans="1:37" x14ac:dyDescent="0.2">
      <c r="A5575" t="s">
        <v>18426</v>
      </c>
      <c r="B5575">
        <v>114245804</v>
      </c>
      <c r="C5575">
        <v>114245955</v>
      </c>
      <c r="D5575">
        <v>152</v>
      </c>
      <c r="E5575" t="s">
        <v>19018</v>
      </c>
      <c r="F5575">
        <v>0</v>
      </c>
      <c r="G5575" t="s">
        <v>19019</v>
      </c>
      <c r="H5575" t="s">
        <v>31000</v>
      </c>
      <c r="I5575">
        <v>3</v>
      </c>
      <c r="J5575">
        <v>114234631</v>
      </c>
      <c r="K5575">
        <v>114237578</v>
      </c>
      <c r="L5575">
        <v>2948</v>
      </c>
      <c r="M5575">
        <v>2</v>
      </c>
      <c r="N5575">
        <v>7634</v>
      </c>
      <c r="O5575" t="s">
        <v>19020</v>
      </c>
      <c r="P5575">
        <v>-8226</v>
      </c>
      <c r="Q5575" t="s">
        <v>19021</v>
      </c>
      <c r="R5575" t="s">
        <v>19022</v>
      </c>
      <c r="S5575" t="s">
        <v>34912</v>
      </c>
      <c r="T5575" t="s">
        <v>40</v>
      </c>
      <c r="U5575" t="s">
        <v>40</v>
      </c>
      <c r="V5575">
        <v>0</v>
      </c>
      <c r="W5575">
        <v>0.38920677604595899</v>
      </c>
      <c r="X5575">
        <v>0.704072456322962</v>
      </c>
      <c r="Y5575">
        <v>-23.1568453666384</v>
      </c>
      <c r="Z5575">
        <v>0.306975110376564</v>
      </c>
      <c r="AA5575">
        <v>0.72610664078822296</v>
      </c>
      <c r="AB5575">
        <v>23.2765063508451</v>
      </c>
      <c r="AC5575">
        <v>0.71753805159658501</v>
      </c>
      <c r="AD5575">
        <v>0.87989882095915395</v>
      </c>
      <c r="AE5575">
        <v>-0.97197410083456304</v>
      </c>
      <c r="AF5575">
        <v>0.32549523997010099</v>
      </c>
      <c r="AG5575">
        <v>0.70473078222419605</v>
      </c>
      <c r="AH5575">
        <v>-23.239980478460701</v>
      </c>
      <c r="AI5575">
        <v>0.35038410267202102</v>
      </c>
      <c r="AJ5575">
        <v>0.78121606160956403</v>
      </c>
      <c r="AK5575">
        <v>-23.169591157850601</v>
      </c>
    </row>
    <row r="5576" spans="1:37" x14ac:dyDescent="0.2">
      <c r="A5576" t="s">
        <v>18426</v>
      </c>
      <c r="B5576">
        <v>114351232</v>
      </c>
      <c r="C5576">
        <v>114351392</v>
      </c>
      <c r="D5576">
        <v>161</v>
      </c>
      <c r="E5576" t="s">
        <v>19023</v>
      </c>
      <c r="F5576">
        <v>15</v>
      </c>
      <c r="G5576" t="s">
        <v>19024</v>
      </c>
      <c r="H5576" t="s">
        <v>30987</v>
      </c>
      <c r="I5576">
        <v>3</v>
      </c>
      <c r="J5576">
        <v>114351771</v>
      </c>
      <c r="K5576">
        <v>114388971</v>
      </c>
      <c r="L5576">
        <v>37201</v>
      </c>
      <c r="M5576">
        <v>1</v>
      </c>
      <c r="N5576">
        <v>100131117</v>
      </c>
      <c r="O5576" t="s">
        <v>19025</v>
      </c>
      <c r="P5576">
        <v>-379</v>
      </c>
      <c r="Q5576" t="s">
        <v>19026</v>
      </c>
      <c r="R5576" t="s">
        <v>19027</v>
      </c>
      <c r="S5576" t="s">
        <v>34913</v>
      </c>
      <c r="T5576">
        <v>0.17308923567461099</v>
      </c>
      <c r="U5576">
        <v>0.603102917160658</v>
      </c>
      <c r="V5576">
        <v>-23.828003812659698</v>
      </c>
      <c r="W5576" t="s">
        <v>40</v>
      </c>
      <c r="X5576" t="s">
        <v>40</v>
      </c>
      <c r="Y5576">
        <v>0</v>
      </c>
      <c r="Z5576">
        <v>0.26789404493740199</v>
      </c>
      <c r="AA5576">
        <v>0.72610664078822296</v>
      </c>
      <c r="AB5576">
        <v>-0.53785461571293103</v>
      </c>
      <c r="AC5576">
        <v>0.17695932866387601</v>
      </c>
      <c r="AD5576">
        <v>0.68253123924728298</v>
      </c>
      <c r="AE5576">
        <v>24.160914658082699</v>
      </c>
      <c r="AF5576">
        <v>0.22065000948199101</v>
      </c>
      <c r="AG5576">
        <v>0.68151250837662902</v>
      </c>
      <c r="AH5576">
        <v>-24.086914080687102</v>
      </c>
      <c r="AI5576">
        <v>0.24456414000292601</v>
      </c>
      <c r="AJ5576">
        <v>0.78121606160956403</v>
      </c>
      <c r="AK5576">
        <v>-24.0165247568439</v>
      </c>
    </row>
    <row r="5577" spans="1:37" x14ac:dyDescent="0.2">
      <c r="A5577" t="s">
        <v>18426</v>
      </c>
      <c r="B5577">
        <v>114351392</v>
      </c>
      <c r="C5577">
        <v>114351552</v>
      </c>
      <c r="D5577">
        <v>161</v>
      </c>
      <c r="E5577" t="s">
        <v>19029</v>
      </c>
      <c r="F5577">
        <v>17</v>
      </c>
      <c r="G5577" t="s">
        <v>19030</v>
      </c>
      <c r="H5577" t="s">
        <v>30987</v>
      </c>
      <c r="I5577">
        <v>3</v>
      </c>
      <c r="J5577">
        <v>114351771</v>
      </c>
      <c r="K5577">
        <v>114388971</v>
      </c>
      <c r="L5577">
        <v>37201</v>
      </c>
      <c r="M5577">
        <v>1</v>
      </c>
      <c r="N5577">
        <v>100131117</v>
      </c>
      <c r="O5577" t="s">
        <v>19025</v>
      </c>
      <c r="P5577">
        <v>-219</v>
      </c>
      <c r="Q5577" t="s">
        <v>19026</v>
      </c>
      <c r="R5577" t="s">
        <v>19027</v>
      </c>
      <c r="S5577" t="s">
        <v>34913</v>
      </c>
      <c r="T5577">
        <v>0.17308923567461099</v>
      </c>
      <c r="U5577">
        <v>0.603102917160658</v>
      </c>
      <c r="V5577">
        <v>-23.828003812659698</v>
      </c>
      <c r="W5577" t="s">
        <v>40</v>
      </c>
      <c r="X5577" t="s">
        <v>40</v>
      </c>
      <c r="Y5577">
        <v>0</v>
      </c>
      <c r="Z5577">
        <v>0.26789404493740199</v>
      </c>
      <c r="AA5577">
        <v>0.72610664078822296</v>
      </c>
      <c r="AB5577">
        <v>-0.29684653784766202</v>
      </c>
      <c r="AC5577">
        <v>0.17695932866387601</v>
      </c>
      <c r="AD5577">
        <v>0.68253123924728298</v>
      </c>
      <c r="AE5577">
        <v>24.301097800883401</v>
      </c>
      <c r="AF5577">
        <v>0.22065000948199101</v>
      </c>
      <c r="AG5577">
        <v>0.68151250837662902</v>
      </c>
      <c r="AH5577">
        <v>-24.227097223112999</v>
      </c>
      <c r="AI5577">
        <v>0.24456414000292601</v>
      </c>
      <c r="AJ5577">
        <v>0.78121606160956403</v>
      </c>
      <c r="AK5577">
        <v>-24.156707898894901</v>
      </c>
    </row>
    <row r="5578" spans="1:37" x14ac:dyDescent="0.2">
      <c r="A5578" t="s">
        <v>18426</v>
      </c>
      <c r="B5578">
        <v>114812607</v>
      </c>
      <c r="C5578">
        <v>114812781</v>
      </c>
      <c r="D5578">
        <v>175</v>
      </c>
      <c r="E5578" t="s">
        <v>19031</v>
      </c>
      <c r="F5578">
        <v>12</v>
      </c>
      <c r="G5578" t="s">
        <v>19032</v>
      </c>
      <c r="H5578" t="s">
        <v>34914</v>
      </c>
      <c r="I5578">
        <v>3</v>
      </c>
      <c r="J5578">
        <v>114791685</v>
      </c>
      <c r="K5578">
        <v>114801177</v>
      </c>
      <c r="L5578">
        <v>9493</v>
      </c>
      <c r="M5578">
        <v>2</v>
      </c>
      <c r="N5578">
        <v>26137</v>
      </c>
      <c r="O5578" t="s">
        <v>19033</v>
      </c>
      <c r="P5578">
        <v>-11430</v>
      </c>
      <c r="Q5578" t="s">
        <v>19034</v>
      </c>
      <c r="R5578" t="s">
        <v>19028</v>
      </c>
      <c r="S5578" t="s">
        <v>34915</v>
      </c>
      <c r="T5578">
        <v>0.97213403838398904</v>
      </c>
      <c r="U5578">
        <v>1</v>
      </c>
      <c r="V5578">
        <v>0.31501336992650902</v>
      </c>
      <c r="W5578" t="s">
        <v>40</v>
      </c>
      <c r="X5578" t="s">
        <v>40</v>
      </c>
      <c r="Y5578">
        <v>0</v>
      </c>
      <c r="Z5578">
        <v>0.69013698642955401</v>
      </c>
      <c r="AA5578">
        <v>0.84521697243271998</v>
      </c>
      <c r="AB5578">
        <v>-0.64846068605698504</v>
      </c>
      <c r="AC5578">
        <v>0.27780950890804001</v>
      </c>
      <c r="AD5578">
        <v>0.68253123924728298</v>
      </c>
      <c r="AE5578">
        <v>24.221705602068699</v>
      </c>
      <c r="AF5578">
        <v>0.61410715005536498</v>
      </c>
      <c r="AG5578">
        <v>0.80674443595273604</v>
      </c>
      <c r="AH5578">
        <v>1.2446239614800001</v>
      </c>
      <c r="AI5578">
        <v>0.35038410267202102</v>
      </c>
      <c r="AJ5578">
        <v>0.78121606160956403</v>
      </c>
      <c r="AK5578">
        <v>-24.077315700495799</v>
      </c>
    </row>
    <row r="5579" spans="1:37" x14ac:dyDescent="0.2">
      <c r="A5579" t="s">
        <v>18426</v>
      </c>
      <c r="B5579">
        <v>114812781</v>
      </c>
      <c r="C5579">
        <v>114812955</v>
      </c>
      <c r="D5579">
        <v>175</v>
      </c>
      <c r="E5579" t="s">
        <v>19035</v>
      </c>
      <c r="F5579">
        <v>14</v>
      </c>
      <c r="G5579" t="s">
        <v>19036</v>
      </c>
      <c r="H5579" t="s">
        <v>34914</v>
      </c>
      <c r="I5579">
        <v>3</v>
      </c>
      <c r="J5579">
        <v>114791685</v>
      </c>
      <c r="K5579">
        <v>114801177</v>
      </c>
      <c r="L5579">
        <v>9493</v>
      </c>
      <c r="M5579">
        <v>2</v>
      </c>
      <c r="N5579">
        <v>26137</v>
      </c>
      <c r="O5579" t="s">
        <v>19033</v>
      </c>
      <c r="P5579">
        <v>-11604</v>
      </c>
      <c r="Q5579" t="s">
        <v>19034</v>
      </c>
      <c r="R5579" t="s">
        <v>19028</v>
      </c>
      <c r="S5579" t="s">
        <v>34915</v>
      </c>
      <c r="T5579">
        <v>0.97213403838398904</v>
      </c>
      <c r="U5579">
        <v>1</v>
      </c>
      <c r="V5579">
        <v>0.31501336992650902</v>
      </c>
      <c r="W5579" t="s">
        <v>40</v>
      </c>
      <c r="X5579" t="s">
        <v>40</v>
      </c>
      <c r="Y5579">
        <v>0</v>
      </c>
      <c r="Z5579">
        <v>0.69013698642955401</v>
      </c>
      <c r="AA5579">
        <v>0.84521697243271998</v>
      </c>
      <c r="AB5579">
        <v>-0.64846068605698504</v>
      </c>
      <c r="AC5579">
        <v>0.27780950890804001</v>
      </c>
      <c r="AD5579">
        <v>0.68253123924728298</v>
      </c>
      <c r="AE5579">
        <v>24.221705602068699</v>
      </c>
      <c r="AF5579">
        <v>0.61410715005536498</v>
      </c>
      <c r="AG5579">
        <v>0.80674443595273604</v>
      </c>
      <c r="AH5579">
        <v>1.2446239614800001</v>
      </c>
      <c r="AI5579">
        <v>0.35038410267202102</v>
      </c>
      <c r="AJ5579">
        <v>0.78121606160956403</v>
      </c>
      <c r="AK5579">
        <v>-24.077315700495799</v>
      </c>
    </row>
    <row r="5580" spans="1:37" x14ac:dyDescent="0.2">
      <c r="A5580" t="s">
        <v>18426</v>
      </c>
      <c r="B5580">
        <v>115386396</v>
      </c>
      <c r="C5580">
        <v>115386547</v>
      </c>
      <c r="D5580">
        <v>152</v>
      </c>
      <c r="E5580" t="s">
        <v>19037</v>
      </c>
      <c r="F5580">
        <v>0</v>
      </c>
      <c r="G5580" t="s">
        <v>19038</v>
      </c>
      <c r="H5580" t="s">
        <v>34916</v>
      </c>
      <c r="I5580">
        <v>3</v>
      </c>
      <c r="J5580">
        <v>115239879</v>
      </c>
      <c r="K5580">
        <v>115285347</v>
      </c>
      <c r="L5580">
        <v>45469</v>
      </c>
      <c r="M5580">
        <v>1</v>
      </c>
      <c r="N5580">
        <v>101926886</v>
      </c>
      <c r="O5580" t="s">
        <v>19039</v>
      </c>
      <c r="P5580">
        <v>146517</v>
      </c>
      <c r="Q5580" t="s">
        <v>40</v>
      </c>
      <c r="R5580" t="s">
        <v>19040</v>
      </c>
      <c r="S5580" t="s">
        <v>34917</v>
      </c>
      <c r="T5580">
        <v>0.60318812523568999</v>
      </c>
      <c r="U5580">
        <v>0.82125442047224695</v>
      </c>
      <c r="V5580">
        <v>-0.78690929156684397</v>
      </c>
      <c r="W5580">
        <v>0.45677437087276901</v>
      </c>
      <c r="X5580">
        <v>0.75726018452522603</v>
      </c>
      <c r="Y5580">
        <v>-0.87141233699089304</v>
      </c>
      <c r="Z5580">
        <v>0.55428001561304696</v>
      </c>
      <c r="AA5580">
        <v>0.84521697243271998</v>
      </c>
      <c r="AB5580">
        <v>-0.567949526664844</v>
      </c>
      <c r="AC5580">
        <v>0.131413828155275</v>
      </c>
      <c r="AD5580">
        <v>0.68253123924728298</v>
      </c>
      <c r="AE5580">
        <v>-1.87141229939612</v>
      </c>
      <c r="AF5580">
        <v>0.71688106396828499</v>
      </c>
      <c r="AG5580">
        <v>0.85584456000972498</v>
      </c>
      <c r="AH5580">
        <v>-0.62350935454571199</v>
      </c>
      <c r="AI5580">
        <v>0.84178376985732795</v>
      </c>
      <c r="AJ5580">
        <v>0.95896800690842199</v>
      </c>
      <c r="AK5580">
        <v>-2.6568872450158701E-3</v>
      </c>
    </row>
    <row r="5581" spans="1:37" x14ac:dyDescent="0.2">
      <c r="A5581" t="s">
        <v>18426</v>
      </c>
      <c r="B5581">
        <v>116360582</v>
      </c>
      <c r="C5581">
        <v>116360758</v>
      </c>
      <c r="D5581">
        <v>177</v>
      </c>
      <c r="E5581" t="s">
        <v>19041</v>
      </c>
      <c r="F5581">
        <v>3</v>
      </c>
      <c r="G5581" t="s">
        <v>18967</v>
      </c>
      <c r="H5581" t="s">
        <v>30987</v>
      </c>
      <c r="I5581">
        <v>3</v>
      </c>
      <c r="J5581">
        <v>116360024</v>
      </c>
      <c r="K5581">
        <v>116370090</v>
      </c>
      <c r="L5581">
        <v>10067</v>
      </c>
      <c r="M5581">
        <v>1</v>
      </c>
      <c r="N5581">
        <v>101926903</v>
      </c>
      <c r="O5581" t="s">
        <v>19042</v>
      </c>
      <c r="P5581">
        <v>558</v>
      </c>
      <c r="Q5581" t="s">
        <v>19043</v>
      </c>
      <c r="R5581" t="s">
        <v>19044</v>
      </c>
      <c r="S5581" t="s">
        <v>34918</v>
      </c>
      <c r="T5581">
        <v>0.22774543955932</v>
      </c>
      <c r="U5581">
        <v>0.603102917160658</v>
      </c>
      <c r="V5581">
        <v>1.31404604897629</v>
      </c>
      <c r="W5581">
        <v>0.29324917109342202</v>
      </c>
      <c r="X5581">
        <v>0.704072456322962</v>
      </c>
      <c r="Y5581">
        <v>-1.81135314140154</v>
      </c>
      <c r="Z5581">
        <v>0.56586644336707403</v>
      </c>
      <c r="AA5581">
        <v>0.84521697243271998</v>
      </c>
      <c r="AB5581">
        <v>0.63676796492765997</v>
      </c>
      <c r="AC5581">
        <v>0.49835609423058203</v>
      </c>
      <c r="AD5581">
        <v>0.87989882095915395</v>
      </c>
      <c r="AE5581">
        <v>-1.00374167820746</v>
      </c>
      <c r="AF5581">
        <v>8.7649747387619506E-2</v>
      </c>
      <c r="AG5581">
        <v>0.68151250837662902</v>
      </c>
      <c r="AH5581">
        <v>1.6399803291733599</v>
      </c>
      <c r="AI5581">
        <v>0.26478454302282101</v>
      </c>
      <c r="AJ5581">
        <v>0.78121606160956403</v>
      </c>
      <c r="AK5581">
        <v>-1.6103314296625499</v>
      </c>
    </row>
    <row r="5582" spans="1:37" x14ac:dyDescent="0.2">
      <c r="A5582" t="s">
        <v>18426</v>
      </c>
      <c r="B5582">
        <v>116360758</v>
      </c>
      <c r="C5582">
        <v>116360934</v>
      </c>
      <c r="D5582">
        <v>177</v>
      </c>
      <c r="E5582" t="s">
        <v>19045</v>
      </c>
      <c r="F5582">
        <v>2</v>
      </c>
      <c r="G5582" t="s">
        <v>2290</v>
      </c>
      <c r="H5582" t="s">
        <v>30987</v>
      </c>
      <c r="I5582">
        <v>3</v>
      </c>
      <c r="J5582">
        <v>116360024</v>
      </c>
      <c r="K5582">
        <v>116370090</v>
      </c>
      <c r="L5582">
        <v>10067</v>
      </c>
      <c r="M5582">
        <v>1</v>
      </c>
      <c r="N5582">
        <v>101926903</v>
      </c>
      <c r="O5582" t="s">
        <v>19042</v>
      </c>
      <c r="P5582">
        <v>734</v>
      </c>
      <c r="Q5582" t="s">
        <v>19043</v>
      </c>
      <c r="R5582" t="s">
        <v>19044</v>
      </c>
      <c r="S5582" t="s">
        <v>34918</v>
      </c>
      <c r="T5582">
        <v>0.22774543955932</v>
      </c>
      <c r="U5582">
        <v>0.603102917160658</v>
      </c>
      <c r="V5582">
        <v>1.31404604897629</v>
      </c>
      <c r="W5582">
        <v>0.29324917109342202</v>
      </c>
      <c r="X5582">
        <v>0.704072456322962</v>
      </c>
      <c r="Y5582">
        <v>-1.81135314140154</v>
      </c>
      <c r="Z5582">
        <v>0.56586644336707403</v>
      </c>
      <c r="AA5582">
        <v>0.84521697243271998</v>
      </c>
      <c r="AB5582">
        <v>0.63676796492765997</v>
      </c>
      <c r="AC5582">
        <v>0.49835609423058203</v>
      </c>
      <c r="AD5582">
        <v>0.87989882095915395</v>
      </c>
      <c r="AE5582">
        <v>-1.00374167820746</v>
      </c>
      <c r="AF5582">
        <v>8.7649747387619506E-2</v>
      </c>
      <c r="AG5582">
        <v>0.68151250837662902</v>
      </c>
      <c r="AH5582">
        <v>1.6399803291733599</v>
      </c>
      <c r="AI5582">
        <v>0.26478454302282101</v>
      </c>
      <c r="AJ5582">
        <v>0.78121606160956403</v>
      </c>
      <c r="AK5582">
        <v>-1.6103314296625499</v>
      </c>
    </row>
    <row r="5583" spans="1:37" x14ac:dyDescent="0.2">
      <c r="A5583" t="s">
        <v>18426</v>
      </c>
      <c r="B5583">
        <v>118144407</v>
      </c>
      <c r="C5583">
        <v>118144559</v>
      </c>
      <c r="D5583">
        <v>153</v>
      </c>
      <c r="E5583" t="s">
        <v>19046</v>
      </c>
      <c r="F5583">
        <v>2</v>
      </c>
      <c r="G5583" t="s">
        <v>19047</v>
      </c>
      <c r="H5583" t="s">
        <v>34919</v>
      </c>
      <c r="I5583">
        <v>3</v>
      </c>
      <c r="J5583">
        <v>117672154</v>
      </c>
      <c r="K5583">
        <v>117997592</v>
      </c>
      <c r="L5583">
        <v>325439</v>
      </c>
      <c r="M5583">
        <v>2</v>
      </c>
      <c r="N5583">
        <v>107986022</v>
      </c>
      <c r="O5583" t="s">
        <v>19048</v>
      </c>
      <c r="P5583">
        <v>-146815</v>
      </c>
      <c r="Q5583" t="s">
        <v>40</v>
      </c>
      <c r="R5583" t="s">
        <v>19049</v>
      </c>
      <c r="S5583" t="s">
        <v>34920</v>
      </c>
      <c r="T5583">
        <v>0.54421053469192604</v>
      </c>
      <c r="U5583">
        <v>0.80321479550967601</v>
      </c>
      <c r="V5583">
        <v>1.1141326001868599</v>
      </c>
      <c r="W5583">
        <v>0.94541066367716797</v>
      </c>
      <c r="X5583">
        <v>0.95159051474143896</v>
      </c>
      <c r="Y5583">
        <v>-0.67696047046365604</v>
      </c>
      <c r="Z5583">
        <v>0.96726857278496403</v>
      </c>
      <c r="AA5583">
        <v>0.99919698600769702</v>
      </c>
      <c r="AB5583">
        <v>0.15065850412506601</v>
      </c>
      <c r="AC5583">
        <v>0.92091778829119397</v>
      </c>
      <c r="AD5583">
        <v>0.94068432309766403</v>
      </c>
      <c r="AE5583">
        <v>-0.39966455524022998</v>
      </c>
      <c r="AF5583">
        <v>0.22065000948199101</v>
      </c>
      <c r="AG5583">
        <v>0.68151250837662902</v>
      </c>
      <c r="AH5583">
        <v>2.0437432147506902</v>
      </c>
      <c r="AI5583">
        <v>0.98342151819761803</v>
      </c>
      <c r="AJ5583">
        <v>0.98789258377071898</v>
      </c>
      <c r="AK5583">
        <v>-0.60372477390050805</v>
      </c>
    </row>
    <row r="5584" spans="1:37" x14ac:dyDescent="0.2">
      <c r="A5584" t="s">
        <v>18426</v>
      </c>
      <c r="B5584">
        <v>120978129</v>
      </c>
      <c r="C5584">
        <v>120978280</v>
      </c>
      <c r="D5584">
        <v>152</v>
      </c>
      <c r="E5584" t="s">
        <v>19050</v>
      </c>
      <c r="F5584">
        <v>2</v>
      </c>
      <c r="G5584" t="s">
        <v>19051</v>
      </c>
      <c r="H5584" t="s">
        <v>34921</v>
      </c>
      <c r="I5584">
        <v>3</v>
      </c>
      <c r="J5584">
        <v>120909571</v>
      </c>
      <c r="K5584">
        <v>121419095</v>
      </c>
      <c r="L5584">
        <v>509525</v>
      </c>
      <c r="M5584">
        <v>1</v>
      </c>
      <c r="N5584">
        <v>9515</v>
      </c>
      <c r="O5584" t="s">
        <v>19052</v>
      </c>
      <c r="P5584">
        <v>68558</v>
      </c>
      <c r="Q5584" t="s">
        <v>19053</v>
      </c>
      <c r="R5584" t="s">
        <v>19054</v>
      </c>
      <c r="S5584" t="s">
        <v>34922</v>
      </c>
      <c r="T5584">
        <v>0.97213403838398904</v>
      </c>
      <c r="U5584">
        <v>1</v>
      </c>
      <c r="V5584">
        <v>0.16146720580749599</v>
      </c>
      <c r="W5584">
        <v>0.427323497058756</v>
      </c>
      <c r="X5584">
        <v>0.73460997439807996</v>
      </c>
      <c r="Y5584">
        <v>-1.5025734296964</v>
      </c>
      <c r="Z5584">
        <v>0.64127342146525201</v>
      </c>
      <c r="AA5584">
        <v>0.84521697243271998</v>
      </c>
      <c r="AB5584">
        <v>1.0052450219438001</v>
      </c>
      <c r="AC5584">
        <v>0.122775156056933</v>
      </c>
      <c r="AD5584">
        <v>0.68253123924728298</v>
      </c>
      <c r="AE5584">
        <v>-2.5025733026620198</v>
      </c>
      <c r="AF5584">
        <v>0.71688106396828499</v>
      </c>
      <c r="AG5584">
        <v>0.85584456000972498</v>
      </c>
      <c r="AH5584">
        <v>-0.78180923583399697</v>
      </c>
      <c r="AI5584">
        <v>0.81350599864527495</v>
      </c>
      <c r="AJ5584">
        <v>0.94390293416205995</v>
      </c>
      <c r="AK5584">
        <v>-0.63381800001092903</v>
      </c>
    </row>
    <row r="5585" spans="1:37" x14ac:dyDescent="0.2">
      <c r="A5585" t="s">
        <v>18426</v>
      </c>
      <c r="B5585">
        <v>121453658</v>
      </c>
      <c r="C5585">
        <v>121453809</v>
      </c>
      <c r="D5585">
        <v>152</v>
      </c>
      <c r="E5585" t="s">
        <v>19055</v>
      </c>
      <c r="F5585">
        <v>2</v>
      </c>
      <c r="G5585" t="s">
        <v>19056</v>
      </c>
      <c r="H5585" t="s">
        <v>34923</v>
      </c>
      <c r="I5585">
        <v>3</v>
      </c>
      <c r="J5585">
        <v>121440084</v>
      </c>
      <c r="K5585">
        <v>121481596</v>
      </c>
      <c r="L5585">
        <v>41513</v>
      </c>
      <c r="M5585">
        <v>2</v>
      </c>
      <c r="N5585">
        <v>10721</v>
      </c>
      <c r="O5585" t="s">
        <v>19057</v>
      </c>
      <c r="P5585">
        <v>27787</v>
      </c>
      <c r="Q5585" t="s">
        <v>19058</v>
      </c>
      <c r="R5585" t="s">
        <v>19059</v>
      </c>
      <c r="S5585" t="s">
        <v>34924</v>
      </c>
      <c r="T5585">
        <v>0.35387198439864398</v>
      </c>
      <c r="U5585">
        <v>0.603102917160658</v>
      </c>
      <c r="V5585">
        <v>-23.7293960193049</v>
      </c>
      <c r="W5585">
        <v>0.38920677604595899</v>
      </c>
      <c r="X5585">
        <v>0.704072456322962</v>
      </c>
      <c r="Y5585">
        <v>-23.598151495905999</v>
      </c>
      <c r="Z5585">
        <v>0.184235113180511</v>
      </c>
      <c r="AA5585">
        <v>0.72610664078822296</v>
      </c>
      <c r="AB5585">
        <v>-23.7293960193049</v>
      </c>
      <c r="AC5585">
        <v>0.21073619169722799</v>
      </c>
      <c r="AD5585">
        <v>0.68253123924728298</v>
      </c>
      <c r="AE5585">
        <v>-23.598151495905999</v>
      </c>
      <c r="AF5585">
        <v>0.501741946288212</v>
      </c>
      <c r="AG5585">
        <v>0.80674443595273604</v>
      </c>
      <c r="AH5585">
        <v>-22.799785441049501</v>
      </c>
      <c r="AI5585">
        <v>0.52399907623471598</v>
      </c>
      <c r="AJ5585">
        <v>0.78121606160956403</v>
      </c>
      <c r="AK5585">
        <v>-22.7293961230374</v>
      </c>
    </row>
    <row r="5586" spans="1:37" x14ac:dyDescent="0.2">
      <c r="A5586" t="s">
        <v>18426</v>
      </c>
      <c r="B5586">
        <v>123323920</v>
      </c>
      <c r="C5586">
        <v>123324071</v>
      </c>
      <c r="D5586">
        <v>152</v>
      </c>
      <c r="E5586" t="s">
        <v>19060</v>
      </c>
      <c r="F5586">
        <v>0</v>
      </c>
      <c r="G5586" t="s">
        <v>19061</v>
      </c>
      <c r="H5586" t="s">
        <v>34925</v>
      </c>
      <c r="I5586">
        <v>3</v>
      </c>
      <c r="J5586">
        <v>123300197</v>
      </c>
      <c r="K5586">
        <v>123328707</v>
      </c>
      <c r="L5586">
        <v>28511</v>
      </c>
      <c r="M5586">
        <v>2</v>
      </c>
      <c r="N5586">
        <v>111</v>
      </c>
      <c r="O5586" t="s">
        <v>19062</v>
      </c>
      <c r="P5586">
        <v>4636</v>
      </c>
      <c r="Q5586" t="s">
        <v>19063</v>
      </c>
      <c r="R5586" t="s">
        <v>19064</v>
      </c>
      <c r="S5586" t="s">
        <v>34926</v>
      </c>
      <c r="T5586">
        <v>0.82201178951968801</v>
      </c>
      <c r="U5586">
        <v>1</v>
      </c>
      <c r="V5586">
        <v>0.52455336078505699</v>
      </c>
      <c r="W5586">
        <v>0.79377586343585105</v>
      </c>
      <c r="X5586">
        <v>0.95159051474143896</v>
      </c>
      <c r="Y5586">
        <v>0.24040035244563401</v>
      </c>
      <c r="Z5586">
        <v>0.75612385436537799</v>
      </c>
      <c r="AA5586">
        <v>0.89562938459086106</v>
      </c>
      <c r="AB5586">
        <v>0.14407256816200101</v>
      </c>
      <c r="AC5586">
        <v>0.17337383420619601</v>
      </c>
      <c r="AD5586">
        <v>0.68253123924728298</v>
      </c>
      <c r="AE5586">
        <v>-0.57518696743575104</v>
      </c>
      <c r="AF5586">
        <v>0.48654158014834997</v>
      </c>
      <c r="AG5586">
        <v>0.80674443595273604</v>
      </c>
      <c r="AH5586">
        <v>0.70382217999780095</v>
      </c>
      <c r="AI5586">
        <v>0.62951308828327202</v>
      </c>
      <c r="AJ5586">
        <v>0.81058435677379903</v>
      </c>
      <c r="AK5586">
        <v>0.92892582247153299</v>
      </c>
    </row>
    <row r="5587" spans="1:37" x14ac:dyDescent="0.2">
      <c r="A5587" t="s">
        <v>18426</v>
      </c>
      <c r="B5587">
        <v>123831334</v>
      </c>
      <c r="C5587">
        <v>123831488</v>
      </c>
      <c r="D5587">
        <v>155</v>
      </c>
      <c r="E5587" t="s">
        <v>19065</v>
      </c>
      <c r="F5587">
        <v>0</v>
      </c>
      <c r="G5587" t="s">
        <v>19066</v>
      </c>
      <c r="H5587" t="s">
        <v>30987</v>
      </c>
      <c r="I5587">
        <v>3</v>
      </c>
      <c r="J5587">
        <v>123614086</v>
      </c>
      <c r="K5587">
        <v>123831584</v>
      </c>
      <c r="L5587">
        <v>217499</v>
      </c>
      <c r="M5587">
        <v>2</v>
      </c>
      <c r="N5587">
        <v>4638</v>
      </c>
      <c r="O5587" t="s">
        <v>19067</v>
      </c>
      <c r="P5587">
        <v>96</v>
      </c>
      <c r="Q5587" t="s">
        <v>19068</v>
      </c>
      <c r="R5587" t="s">
        <v>19069</v>
      </c>
      <c r="S5587" t="s">
        <v>34927</v>
      </c>
      <c r="T5587">
        <v>0.35387198439864398</v>
      </c>
      <c r="U5587">
        <v>0.603102917160658</v>
      </c>
      <c r="V5587">
        <v>-23.9880563044429</v>
      </c>
      <c r="W5587">
        <v>0.94541066367716797</v>
      </c>
      <c r="X5587">
        <v>0.95159051474143896</v>
      </c>
      <c r="Y5587">
        <v>-9.7891850138668607E-2</v>
      </c>
      <c r="Z5587">
        <v>0.184235113180511</v>
      </c>
      <c r="AA5587">
        <v>0.72610664078822296</v>
      </c>
      <c r="AB5587">
        <v>-23.9880563044429</v>
      </c>
      <c r="AC5587">
        <v>0.71753805159658501</v>
      </c>
      <c r="AD5587">
        <v>0.87989882095915395</v>
      </c>
      <c r="AE5587">
        <v>-1.0978917485074899</v>
      </c>
      <c r="AF5587">
        <v>0.501741946288212</v>
      </c>
      <c r="AG5587">
        <v>0.80674443595273604</v>
      </c>
      <c r="AH5587">
        <v>-23.058445710782799</v>
      </c>
      <c r="AI5587">
        <v>0.59609816080359102</v>
      </c>
      <c r="AJ5587">
        <v>0.78121606160956403</v>
      </c>
      <c r="AK5587">
        <v>0.77086353813463304</v>
      </c>
    </row>
    <row r="5588" spans="1:37" x14ac:dyDescent="0.2">
      <c r="A5588" t="s">
        <v>18426</v>
      </c>
      <c r="B5588">
        <v>123831488</v>
      </c>
      <c r="C5588">
        <v>123831642</v>
      </c>
      <c r="D5588">
        <v>155</v>
      </c>
      <c r="E5588" t="s">
        <v>19070</v>
      </c>
      <c r="F5588">
        <v>3</v>
      </c>
      <c r="G5588" t="s">
        <v>19071</v>
      </c>
      <c r="H5588" t="s">
        <v>30987</v>
      </c>
      <c r="I5588">
        <v>3</v>
      </c>
      <c r="J5588">
        <v>123614055</v>
      </c>
      <c r="K5588">
        <v>123831641</v>
      </c>
      <c r="L5588">
        <v>217587</v>
      </c>
      <c r="M5588">
        <v>2</v>
      </c>
      <c r="N5588">
        <v>4638</v>
      </c>
      <c r="O5588" t="s">
        <v>19072</v>
      </c>
      <c r="P5588">
        <v>0</v>
      </c>
      <c r="Q5588" t="s">
        <v>19068</v>
      </c>
      <c r="R5588" t="s">
        <v>19069</v>
      </c>
      <c r="S5588" t="s">
        <v>34927</v>
      </c>
      <c r="T5588">
        <v>0.35387198439864398</v>
      </c>
      <c r="U5588">
        <v>0.603102917160658</v>
      </c>
      <c r="V5588">
        <v>-23.9880563044429</v>
      </c>
      <c r="W5588">
        <v>0.94541066367716797</v>
      </c>
      <c r="X5588">
        <v>0.95159051474143896</v>
      </c>
      <c r="Y5588">
        <v>-9.7891850138668607E-2</v>
      </c>
      <c r="Z5588">
        <v>0.184235113180511</v>
      </c>
      <c r="AA5588">
        <v>0.72610664078822296</v>
      </c>
      <c r="AB5588">
        <v>-23.9880563044429</v>
      </c>
      <c r="AC5588">
        <v>0.71753805159658501</v>
      </c>
      <c r="AD5588">
        <v>0.87989882095915395</v>
      </c>
      <c r="AE5588">
        <v>-1.0978917485074899</v>
      </c>
      <c r="AF5588">
        <v>0.501741946288212</v>
      </c>
      <c r="AG5588">
        <v>0.80674443595273604</v>
      </c>
      <c r="AH5588">
        <v>-23.058445710782799</v>
      </c>
      <c r="AI5588">
        <v>0.59609816080359102</v>
      </c>
      <c r="AJ5588">
        <v>0.78121606160956403</v>
      </c>
      <c r="AK5588">
        <v>0.77086353813463304</v>
      </c>
    </row>
    <row r="5589" spans="1:37" x14ac:dyDescent="0.2">
      <c r="A5589" t="s">
        <v>18426</v>
      </c>
      <c r="B5589">
        <v>123831642</v>
      </c>
      <c r="C5589">
        <v>123831796</v>
      </c>
      <c r="D5589">
        <v>155</v>
      </c>
      <c r="E5589" t="s">
        <v>19073</v>
      </c>
      <c r="F5589">
        <v>3</v>
      </c>
      <c r="G5589" t="s">
        <v>19074</v>
      </c>
      <c r="H5589" t="s">
        <v>30987</v>
      </c>
      <c r="I5589">
        <v>3</v>
      </c>
      <c r="J5589">
        <v>123614043</v>
      </c>
      <c r="K5589">
        <v>123831663</v>
      </c>
      <c r="L5589">
        <v>217621</v>
      </c>
      <c r="M5589">
        <v>2</v>
      </c>
      <c r="N5589">
        <v>4638</v>
      </c>
      <c r="O5589" t="s">
        <v>19075</v>
      </c>
      <c r="P5589">
        <v>0</v>
      </c>
      <c r="Q5589" t="s">
        <v>19068</v>
      </c>
      <c r="R5589" t="s">
        <v>19069</v>
      </c>
      <c r="S5589" t="s">
        <v>34927</v>
      </c>
      <c r="T5589">
        <v>0.35387198439864398</v>
      </c>
      <c r="U5589">
        <v>0.603102917160658</v>
      </c>
      <c r="V5589">
        <v>-23.9880563044429</v>
      </c>
      <c r="W5589">
        <v>0.94541066367716797</v>
      </c>
      <c r="X5589">
        <v>0.95159051474143896</v>
      </c>
      <c r="Y5589">
        <v>-9.7891850138668607E-2</v>
      </c>
      <c r="Z5589">
        <v>0.184235113180511</v>
      </c>
      <c r="AA5589">
        <v>0.72610664078822296</v>
      </c>
      <c r="AB5589">
        <v>-23.9880563044429</v>
      </c>
      <c r="AC5589">
        <v>0.71753805159658501</v>
      </c>
      <c r="AD5589">
        <v>0.87989882095915395</v>
      </c>
      <c r="AE5589">
        <v>-1.0978917485074899</v>
      </c>
      <c r="AF5589">
        <v>0.501741946288212</v>
      </c>
      <c r="AG5589">
        <v>0.80674443595273604</v>
      </c>
      <c r="AH5589">
        <v>-23.058445710782799</v>
      </c>
      <c r="AI5589">
        <v>0.59609816080359102</v>
      </c>
      <c r="AJ5589">
        <v>0.78121606160956403</v>
      </c>
      <c r="AK5589">
        <v>0.77086353813463304</v>
      </c>
    </row>
    <row r="5590" spans="1:37" x14ac:dyDescent="0.2">
      <c r="A5590" t="s">
        <v>18426</v>
      </c>
      <c r="B5590">
        <v>125613085</v>
      </c>
      <c r="C5590">
        <v>125613287</v>
      </c>
      <c r="D5590">
        <v>203</v>
      </c>
      <c r="E5590" t="s">
        <v>19076</v>
      </c>
      <c r="F5590">
        <v>3</v>
      </c>
      <c r="G5590" t="s">
        <v>19077</v>
      </c>
      <c r="H5590" t="s">
        <v>31000</v>
      </c>
      <c r="I5590">
        <v>3</v>
      </c>
      <c r="J5590">
        <v>125528858</v>
      </c>
      <c r="K5590">
        <v>125595497</v>
      </c>
      <c r="L5590">
        <v>66640</v>
      </c>
      <c r="M5590">
        <v>2</v>
      </c>
      <c r="N5590">
        <v>114885</v>
      </c>
      <c r="O5590" t="s">
        <v>19078</v>
      </c>
      <c r="P5590">
        <v>-17588</v>
      </c>
      <c r="Q5590" t="s">
        <v>19079</v>
      </c>
      <c r="R5590" t="s">
        <v>19080</v>
      </c>
      <c r="S5590" t="s">
        <v>34928</v>
      </c>
      <c r="T5590">
        <v>0.152084254673993</v>
      </c>
      <c r="U5590">
        <v>0.603102917160658</v>
      </c>
      <c r="V5590">
        <v>24.590005049912399</v>
      </c>
      <c r="W5590">
        <v>0.20525741147413201</v>
      </c>
      <c r="X5590">
        <v>0.704072456322962</v>
      </c>
      <c r="Y5590">
        <v>-24.388371197311901</v>
      </c>
      <c r="Z5590">
        <v>0.306975110376564</v>
      </c>
      <c r="AA5590">
        <v>0.72610664078822296</v>
      </c>
      <c r="AB5590">
        <v>23.626530980208699</v>
      </c>
      <c r="AC5590">
        <v>7.0489011448141195E-2</v>
      </c>
      <c r="AD5590">
        <v>0.57684129297949804</v>
      </c>
      <c r="AE5590">
        <v>-24.388371197311901</v>
      </c>
      <c r="AF5590">
        <v>4.6407610929182198E-2</v>
      </c>
      <c r="AG5590">
        <v>0.476038960109122</v>
      </c>
      <c r="AH5590">
        <v>24.590005049912399</v>
      </c>
      <c r="AI5590">
        <v>0.35038410267202102</v>
      </c>
      <c r="AJ5590">
        <v>0.78121606160956403</v>
      </c>
      <c r="AK5590">
        <v>-23.519615784861301</v>
      </c>
    </row>
    <row r="5591" spans="1:37" x14ac:dyDescent="0.2">
      <c r="A5591" t="s">
        <v>18426</v>
      </c>
      <c r="B5591">
        <v>125613307</v>
      </c>
      <c r="C5591">
        <v>125613597</v>
      </c>
      <c r="D5591">
        <v>291</v>
      </c>
      <c r="E5591" t="s">
        <v>19081</v>
      </c>
      <c r="F5591">
        <v>2</v>
      </c>
      <c r="G5591" t="s">
        <v>19082</v>
      </c>
      <c r="H5591" t="s">
        <v>31000</v>
      </c>
      <c r="I5591">
        <v>3</v>
      </c>
      <c r="J5591">
        <v>125528858</v>
      </c>
      <c r="K5591">
        <v>125595497</v>
      </c>
      <c r="L5591">
        <v>66640</v>
      </c>
      <c r="M5591">
        <v>2</v>
      </c>
      <c r="N5591">
        <v>114885</v>
      </c>
      <c r="O5591" t="s">
        <v>19078</v>
      </c>
      <c r="P5591">
        <v>-17810</v>
      </c>
      <c r="Q5591" t="s">
        <v>19079</v>
      </c>
      <c r="R5591" t="s">
        <v>19080</v>
      </c>
      <c r="S5591" t="s">
        <v>34928</v>
      </c>
      <c r="T5591">
        <v>0.152084254673993</v>
      </c>
      <c r="U5591">
        <v>0.603102917160658</v>
      </c>
      <c r="V5591">
        <v>24.590005049912399</v>
      </c>
      <c r="W5591">
        <v>0.20525741147413201</v>
      </c>
      <c r="X5591">
        <v>0.704072456322962</v>
      </c>
      <c r="Y5591">
        <v>-24.388371197311901</v>
      </c>
      <c r="Z5591">
        <v>0.306975110376564</v>
      </c>
      <c r="AA5591">
        <v>0.72610664078822296</v>
      </c>
      <c r="AB5591">
        <v>23.626530980208699</v>
      </c>
      <c r="AC5591">
        <v>7.0489011448141195E-2</v>
      </c>
      <c r="AD5591">
        <v>0.57684129297949804</v>
      </c>
      <c r="AE5591">
        <v>-24.388371197311901</v>
      </c>
      <c r="AF5591">
        <v>4.6407610929182198E-2</v>
      </c>
      <c r="AG5591">
        <v>0.476038960109122</v>
      </c>
      <c r="AH5591">
        <v>24.590005049912399</v>
      </c>
      <c r="AI5591">
        <v>0.35038410267202102</v>
      </c>
      <c r="AJ5591">
        <v>0.78121606160956403</v>
      </c>
      <c r="AK5591">
        <v>-23.519615784861301</v>
      </c>
    </row>
    <row r="5592" spans="1:37" x14ac:dyDescent="0.2">
      <c r="A5592" t="s">
        <v>18426</v>
      </c>
      <c r="B5592">
        <v>126202914</v>
      </c>
      <c r="C5592">
        <v>126203065</v>
      </c>
      <c r="D5592">
        <v>152</v>
      </c>
      <c r="E5592" t="s">
        <v>19083</v>
      </c>
      <c r="F5592">
        <v>0</v>
      </c>
      <c r="G5592" t="s">
        <v>19084</v>
      </c>
      <c r="H5592" t="s">
        <v>34929</v>
      </c>
      <c r="I5592">
        <v>3</v>
      </c>
      <c r="J5592">
        <v>126207255</v>
      </c>
      <c r="K5592">
        <v>126210166</v>
      </c>
      <c r="L5592">
        <v>2912</v>
      </c>
      <c r="M5592">
        <v>1</v>
      </c>
      <c r="N5592">
        <v>100862662</v>
      </c>
      <c r="O5592" t="s">
        <v>19085</v>
      </c>
      <c r="P5592">
        <v>-4190</v>
      </c>
      <c r="Q5592" t="s">
        <v>19086</v>
      </c>
      <c r="R5592" t="s">
        <v>19087</v>
      </c>
      <c r="S5592" t="s">
        <v>34930</v>
      </c>
      <c r="T5592">
        <v>0.32911398597860803</v>
      </c>
      <c r="U5592">
        <v>0.603102917160658</v>
      </c>
      <c r="V5592">
        <v>21.488879742184398</v>
      </c>
      <c r="W5592">
        <v>0.94541066367716797</v>
      </c>
      <c r="X5592">
        <v>0.95159051474143896</v>
      </c>
      <c r="Y5592">
        <v>-0.48590378146165197</v>
      </c>
      <c r="Z5592">
        <v>0.306975110376564</v>
      </c>
      <c r="AA5592">
        <v>0.72610664078822296</v>
      </c>
      <c r="AB5592">
        <v>21.194311791018901</v>
      </c>
      <c r="AC5592">
        <v>0.71753805159658501</v>
      </c>
      <c r="AD5592">
        <v>0.87989882095915395</v>
      </c>
      <c r="AE5592">
        <v>-1.48590299197194</v>
      </c>
      <c r="AF5592">
        <v>0.61410715005536498</v>
      </c>
      <c r="AG5592">
        <v>0.80674443595273604</v>
      </c>
      <c r="AH5592">
        <v>1.76153727795056</v>
      </c>
      <c r="AI5592">
        <v>0.59609816080359102</v>
      </c>
      <c r="AJ5592">
        <v>0.78121606160956403</v>
      </c>
      <c r="AK5592">
        <v>0.382851219566059</v>
      </c>
    </row>
    <row r="5593" spans="1:37" x14ac:dyDescent="0.2">
      <c r="A5593" t="s">
        <v>18426</v>
      </c>
      <c r="B5593">
        <v>126211665</v>
      </c>
      <c r="C5593">
        <v>126211808</v>
      </c>
      <c r="D5593">
        <v>144</v>
      </c>
      <c r="E5593" t="s">
        <v>19088</v>
      </c>
      <c r="F5593">
        <v>0</v>
      </c>
      <c r="G5593" t="s">
        <v>19089</v>
      </c>
      <c r="H5593" t="s">
        <v>31000</v>
      </c>
      <c r="I5593">
        <v>3</v>
      </c>
      <c r="J5593">
        <v>126207255</v>
      </c>
      <c r="K5593">
        <v>126210166</v>
      </c>
      <c r="L5593">
        <v>2912</v>
      </c>
      <c r="M5593">
        <v>1</v>
      </c>
      <c r="N5593">
        <v>100862662</v>
      </c>
      <c r="O5593" t="s">
        <v>19085</v>
      </c>
      <c r="P5593">
        <v>4410</v>
      </c>
      <c r="Q5593" t="s">
        <v>19086</v>
      </c>
      <c r="R5593" t="s">
        <v>19087</v>
      </c>
      <c r="S5593" t="s">
        <v>34930</v>
      </c>
      <c r="T5593">
        <v>1</v>
      </c>
      <c r="U5593">
        <v>1</v>
      </c>
      <c r="V5593">
        <v>-1.4044437045807601</v>
      </c>
      <c r="W5593">
        <v>0.20525741147413201</v>
      </c>
      <c r="X5593">
        <v>0.704072456322962</v>
      </c>
      <c r="Y5593">
        <v>-24.8488743091477</v>
      </c>
      <c r="Z5593">
        <v>0.65379035313853895</v>
      </c>
      <c r="AA5593">
        <v>0.84521697243271998</v>
      </c>
      <c r="AB5593">
        <v>-2.3679176794892398</v>
      </c>
      <c r="AC5593">
        <v>7.0489011448141195E-2</v>
      </c>
      <c r="AD5593">
        <v>0.57684129297949804</v>
      </c>
      <c r="AE5593">
        <v>-24.8488743091477</v>
      </c>
      <c r="AF5593">
        <v>0.64997455747578503</v>
      </c>
      <c r="AG5593">
        <v>0.80674443595273604</v>
      </c>
      <c r="AH5593">
        <v>-0.47483308610253</v>
      </c>
      <c r="AI5593">
        <v>0.35038410267202102</v>
      </c>
      <c r="AJ5593">
        <v>0.78121606160956403</v>
      </c>
      <c r="AK5593">
        <v>-23.980118881866499</v>
      </c>
    </row>
    <row r="5594" spans="1:37" x14ac:dyDescent="0.2">
      <c r="A5594" t="s">
        <v>18426</v>
      </c>
      <c r="B5594">
        <v>126256316</v>
      </c>
      <c r="C5594">
        <v>126256469</v>
      </c>
      <c r="D5594">
        <v>154</v>
      </c>
      <c r="E5594" t="s">
        <v>19090</v>
      </c>
      <c r="F5594">
        <v>5</v>
      </c>
      <c r="G5594" t="s">
        <v>19091</v>
      </c>
      <c r="H5594" t="s">
        <v>31000</v>
      </c>
      <c r="I5594">
        <v>3</v>
      </c>
      <c r="J5594">
        <v>126266754</v>
      </c>
      <c r="K5594">
        <v>126291525</v>
      </c>
      <c r="L5594">
        <v>24772</v>
      </c>
      <c r="M5594">
        <v>1</v>
      </c>
      <c r="N5594">
        <v>107986124</v>
      </c>
      <c r="O5594" t="s">
        <v>19092</v>
      </c>
      <c r="P5594">
        <v>-10285</v>
      </c>
      <c r="Q5594" t="s">
        <v>40</v>
      </c>
      <c r="R5594" t="s">
        <v>19093</v>
      </c>
      <c r="S5594" t="s">
        <v>34931</v>
      </c>
      <c r="T5594">
        <v>0.32911398597860803</v>
      </c>
      <c r="U5594">
        <v>0.603102917160658</v>
      </c>
      <c r="V5594">
        <v>24.869272676652798</v>
      </c>
      <c r="W5594">
        <v>0.38920677604595899</v>
      </c>
      <c r="X5594">
        <v>0.704072456322962</v>
      </c>
      <c r="Y5594">
        <v>-24.667638822544198</v>
      </c>
      <c r="Z5594">
        <v>0.48464167878831399</v>
      </c>
      <c r="AA5594">
        <v>0.84435025072159198</v>
      </c>
      <c r="AB5594">
        <v>23.905798597397901</v>
      </c>
      <c r="AC5594">
        <v>0.21073619169722799</v>
      </c>
      <c r="AD5594">
        <v>0.68253123924728298</v>
      </c>
      <c r="AE5594">
        <v>-24.667638822544198</v>
      </c>
      <c r="AF5594">
        <v>0.16793847098801201</v>
      </c>
      <c r="AG5594">
        <v>0.68151250837662902</v>
      </c>
      <c r="AH5594">
        <v>24.869272676652798</v>
      </c>
      <c r="AI5594">
        <v>0.52399907623471598</v>
      </c>
      <c r="AJ5594">
        <v>0.78121606160956403</v>
      </c>
      <c r="AK5594">
        <v>-23.798883400542401</v>
      </c>
    </row>
    <row r="5595" spans="1:37" x14ac:dyDescent="0.2">
      <c r="A5595" t="s">
        <v>18426</v>
      </c>
      <c r="B5595">
        <v>126960653</v>
      </c>
      <c r="C5595">
        <v>126960811</v>
      </c>
      <c r="D5595">
        <v>159</v>
      </c>
      <c r="E5595" t="s">
        <v>19094</v>
      </c>
      <c r="F5595">
        <v>11</v>
      </c>
      <c r="G5595" t="s">
        <v>19095</v>
      </c>
      <c r="H5595" t="s">
        <v>33463</v>
      </c>
      <c r="I5595">
        <v>3</v>
      </c>
      <c r="J5595">
        <v>126957010</v>
      </c>
      <c r="K5595">
        <v>126960406</v>
      </c>
      <c r="L5595">
        <v>3397</v>
      </c>
      <c r="M5595">
        <v>1</v>
      </c>
      <c r="N5595">
        <v>84303</v>
      </c>
      <c r="O5595" t="s">
        <v>19096</v>
      </c>
      <c r="P5595">
        <v>3643</v>
      </c>
      <c r="Q5595" t="s">
        <v>19097</v>
      </c>
      <c r="R5595" t="s">
        <v>19098</v>
      </c>
      <c r="S5595" t="s">
        <v>34932</v>
      </c>
      <c r="T5595">
        <v>0.97213403838398904</v>
      </c>
      <c r="U5595">
        <v>1</v>
      </c>
      <c r="V5595">
        <v>0.48699392881131798</v>
      </c>
      <c r="W5595">
        <v>0.89107655920673101</v>
      </c>
      <c r="X5595">
        <v>0.95159051474143896</v>
      </c>
      <c r="Y5595">
        <v>0.69223901584054803</v>
      </c>
      <c r="Z5595">
        <v>0.69013698642955401</v>
      </c>
      <c r="AA5595">
        <v>0.84521697243271998</v>
      </c>
      <c r="AB5595">
        <v>-0.47648005177786001</v>
      </c>
      <c r="AC5595">
        <v>0.75388744886274095</v>
      </c>
      <c r="AD5595">
        <v>0.87989882095915395</v>
      </c>
      <c r="AE5595">
        <v>-0.30776084077374299</v>
      </c>
      <c r="AF5595">
        <v>0.61410715005536498</v>
      </c>
      <c r="AG5595">
        <v>0.80674443595273604</v>
      </c>
      <c r="AH5595">
        <v>1.4166044095312</v>
      </c>
      <c r="AI5595">
        <v>0.56157887380500204</v>
      </c>
      <c r="AJ5595">
        <v>0.78121606160956403</v>
      </c>
      <c r="AK5595">
        <v>1.5609942911735799</v>
      </c>
    </row>
    <row r="5596" spans="1:37" x14ac:dyDescent="0.2">
      <c r="A5596" t="s">
        <v>18426</v>
      </c>
      <c r="B5596">
        <v>127486288</v>
      </c>
      <c r="C5596">
        <v>127486435</v>
      </c>
      <c r="D5596">
        <v>148</v>
      </c>
      <c r="E5596" t="s">
        <v>19099</v>
      </c>
      <c r="F5596">
        <v>2</v>
      </c>
      <c r="G5596" t="s">
        <v>19100</v>
      </c>
      <c r="H5596" t="s">
        <v>34933</v>
      </c>
      <c r="I5596">
        <v>3</v>
      </c>
      <c r="J5596">
        <v>127499105</v>
      </c>
      <c r="K5596">
        <v>127499743</v>
      </c>
      <c r="L5596">
        <v>639</v>
      </c>
      <c r="M5596">
        <v>2</v>
      </c>
      <c r="N5596">
        <v>101927149</v>
      </c>
      <c r="O5596" t="s">
        <v>19101</v>
      </c>
      <c r="P5596">
        <v>13308</v>
      </c>
      <c r="Q5596" t="s">
        <v>19102</v>
      </c>
      <c r="R5596" t="s">
        <v>19103</v>
      </c>
      <c r="S5596" t="s">
        <v>34934</v>
      </c>
      <c r="T5596">
        <v>0.32911398597860803</v>
      </c>
      <c r="U5596">
        <v>0.603102917160658</v>
      </c>
      <c r="V5596">
        <v>25.523325542873401</v>
      </c>
      <c r="W5596">
        <v>0.38920677604595899</v>
      </c>
      <c r="X5596">
        <v>0.704072456322962</v>
      </c>
      <c r="Y5596">
        <v>-25.321691686190999</v>
      </c>
      <c r="Z5596">
        <v>0.306975110376564</v>
      </c>
      <c r="AA5596">
        <v>0.72610664078822296</v>
      </c>
      <c r="AB5596">
        <v>25.096240777697801</v>
      </c>
      <c r="AC5596">
        <v>0.71753805159658501</v>
      </c>
      <c r="AD5596">
        <v>0.87989882095915395</v>
      </c>
      <c r="AE5596">
        <v>-1.8752847287799399</v>
      </c>
      <c r="AF5596">
        <v>0.61410715005536498</v>
      </c>
      <c r="AG5596">
        <v>0.80674443595273604</v>
      </c>
      <c r="AH5596">
        <v>2.1509191602633599</v>
      </c>
      <c r="AI5596">
        <v>0.35038410267202102</v>
      </c>
      <c r="AJ5596">
        <v>0.78121606160956403</v>
      </c>
      <c r="AK5596">
        <v>-24.989325576875199</v>
      </c>
    </row>
    <row r="5597" spans="1:37" x14ac:dyDescent="0.2">
      <c r="A5597" t="s">
        <v>18426</v>
      </c>
      <c r="B5597">
        <v>128238436</v>
      </c>
      <c r="C5597">
        <v>128238633</v>
      </c>
      <c r="D5597">
        <v>198</v>
      </c>
      <c r="E5597" t="s">
        <v>19104</v>
      </c>
      <c r="F5597">
        <v>4</v>
      </c>
      <c r="G5597" t="s">
        <v>19105</v>
      </c>
      <c r="H5597" t="s">
        <v>34935</v>
      </c>
      <c r="I5597">
        <v>3</v>
      </c>
      <c r="J5597">
        <v>128064785</v>
      </c>
      <c r="K5597">
        <v>128153914</v>
      </c>
      <c r="L5597">
        <v>89130</v>
      </c>
      <c r="M5597">
        <v>2</v>
      </c>
      <c r="N5597">
        <v>8607</v>
      </c>
      <c r="O5597" t="s">
        <v>19106</v>
      </c>
      <c r="P5597">
        <v>-84522</v>
      </c>
      <c r="Q5597" t="s">
        <v>19107</v>
      </c>
      <c r="R5597" t="s">
        <v>19108</v>
      </c>
      <c r="S5597" t="s">
        <v>34936</v>
      </c>
      <c r="T5597">
        <v>4.54222079134999E-2</v>
      </c>
      <c r="U5597">
        <v>0.603102917160658</v>
      </c>
      <c r="V5597">
        <v>-24.798703556402</v>
      </c>
      <c r="W5597">
        <v>0.20525741147413201</v>
      </c>
      <c r="X5597">
        <v>0.704072456322962</v>
      </c>
      <c r="Y5597">
        <v>-23.281804778361199</v>
      </c>
      <c r="Z5597">
        <v>5.47629079899478E-3</v>
      </c>
      <c r="AA5597">
        <v>0.72610664078822296</v>
      </c>
      <c r="AB5597">
        <v>-24.798703556402</v>
      </c>
      <c r="AC5597">
        <v>0.63966253792798</v>
      </c>
      <c r="AD5597">
        <v>0.87989882095915395</v>
      </c>
      <c r="AE5597">
        <v>-3.4704630792319301E-2</v>
      </c>
      <c r="AF5597">
        <v>0.15203231574161999</v>
      </c>
      <c r="AG5597">
        <v>0.68151250837662902</v>
      </c>
      <c r="AH5597">
        <v>-23.869092929018901</v>
      </c>
      <c r="AI5597">
        <v>0.17351581260912399</v>
      </c>
      <c r="AJ5597">
        <v>0.78121606160956403</v>
      </c>
      <c r="AK5597">
        <v>-23.798703605835499</v>
      </c>
    </row>
    <row r="5598" spans="1:37" x14ac:dyDescent="0.2">
      <c r="A5598" t="s">
        <v>18426</v>
      </c>
      <c r="B5598">
        <v>128238633</v>
      </c>
      <c r="C5598">
        <v>128238830</v>
      </c>
      <c r="D5598">
        <v>198</v>
      </c>
      <c r="E5598" t="s">
        <v>19109</v>
      </c>
      <c r="F5598">
        <v>2</v>
      </c>
      <c r="G5598" t="s">
        <v>19110</v>
      </c>
      <c r="H5598" t="s">
        <v>34935</v>
      </c>
      <c r="I5598">
        <v>3</v>
      </c>
      <c r="J5598">
        <v>128064785</v>
      </c>
      <c r="K5598">
        <v>128153914</v>
      </c>
      <c r="L5598">
        <v>89130</v>
      </c>
      <c r="M5598">
        <v>2</v>
      </c>
      <c r="N5598">
        <v>8607</v>
      </c>
      <c r="O5598" t="s">
        <v>19106</v>
      </c>
      <c r="P5598">
        <v>-84719</v>
      </c>
      <c r="Q5598" t="s">
        <v>19107</v>
      </c>
      <c r="R5598" t="s">
        <v>19108</v>
      </c>
      <c r="S5598" t="s">
        <v>34936</v>
      </c>
      <c r="T5598">
        <v>4.54222079134999E-2</v>
      </c>
      <c r="U5598">
        <v>0.603102917160658</v>
      </c>
      <c r="V5598">
        <v>-24.798703556402</v>
      </c>
      <c r="W5598">
        <v>0.20525741147413201</v>
      </c>
      <c r="X5598">
        <v>0.704072456322962</v>
      </c>
      <c r="Y5598">
        <v>-23.281804778361199</v>
      </c>
      <c r="Z5598">
        <v>5.47629079899478E-3</v>
      </c>
      <c r="AA5598">
        <v>0.72610664078822296</v>
      </c>
      <c r="AB5598">
        <v>-24.798703556402</v>
      </c>
      <c r="AC5598">
        <v>0.63966253792798</v>
      </c>
      <c r="AD5598">
        <v>0.87989882095915395</v>
      </c>
      <c r="AE5598">
        <v>-3.4704630792319301E-2</v>
      </c>
      <c r="AF5598">
        <v>0.15203231574161999</v>
      </c>
      <c r="AG5598">
        <v>0.68151250837662902</v>
      </c>
      <c r="AH5598">
        <v>-23.869092929018901</v>
      </c>
      <c r="AI5598">
        <v>0.17351581260912399</v>
      </c>
      <c r="AJ5598">
        <v>0.78121606160956403</v>
      </c>
      <c r="AK5598">
        <v>-23.798703605835499</v>
      </c>
    </row>
    <row r="5599" spans="1:37" x14ac:dyDescent="0.2">
      <c r="A5599" t="s">
        <v>18426</v>
      </c>
      <c r="B5599">
        <v>128393597</v>
      </c>
      <c r="C5599">
        <v>128393897</v>
      </c>
      <c r="D5599">
        <v>301</v>
      </c>
      <c r="E5599" t="s">
        <v>19111</v>
      </c>
      <c r="F5599">
        <v>2</v>
      </c>
      <c r="G5599" t="s">
        <v>19112</v>
      </c>
      <c r="H5599" t="s">
        <v>34937</v>
      </c>
      <c r="I5599">
        <v>3</v>
      </c>
      <c r="J5599">
        <v>128336904</v>
      </c>
      <c r="K5599">
        <v>128341788</v>
      </c>
      <c r="L5599">
        <v>4885</v>
      </c>
      <c r="M5599">
        <v>1</v>
      </c>
      <c r="N5599">
        <v>60678</v>
      </c>
      <c r="O5599" t="s">
        <v>19113</v>
      </c>
      <c r="P5599">
        <v>56693</v>
      </c>
      <c r="Q5599" t="s">
        <v>19114</v>
      </c>
      <c r="R5599" t="s">
        <v>19115</v>
      </c>
      <c r="S5599" t="s">
        <v>34938</v>
      </c>
      <c r="T5599">
        <v>0.152084254673993</v>
      </c>
      <c r="U5599">
        <v>0.603102917160658</v>
      </c>
      <c r="V5599">
        <v>25.166484776399201</v>
      </c>
      <c r="W5599">
        <v>0.89107655920673101</v>
      </c>
      <c r="X5599">
        <v>0.95159051474143896</v>
      </c>
      <c r="Y5599">
        <v>0.68870378055123505</v>
      </c>
      <c r="Z5599">
        <v>0.306975110376564</v>
      </c>
      <c r="AA5599">
        <v>0.72610664078822296</v>
      </c>
      <c r="AB5599">
        <v>24.203010688818502</v>
      </c>
      <c r="AC5599">
        <v>0.75388744886274095</v>
      </c>
      <c r="AD5599">
        <v>0.87989882095915395</v>
      </c>
      <c r="AE5599">
        <v>-0.31129615572177899</v>
      </c>
      <c r="AF5599">
        <v>4.6407610929182198E-2</v>
      </c>
      <c r="AG5599">
        <v>0.476038960109122</v>
      </c>
      <c r="AH5599">
        <v>25.166484776399201</v>
      </c>
      <c r="AI5599">
        <v>0.56157887380500204</v>
      </c>
      <c r="AJ5599">
        <v>0.78121606160956403</v>
      </c>
      <c r="AK5599">
        <v>1.55745916241951</v>
      </c>
    </row>
    <row r="5600" spans="1:37" x14ac:dyDescent="0.2">
      <c r="A5600" t="s">
        <v>18426</v>
      </c>
      <c r="B5600">
        <v>128394045</v>
      </c>
      <c r="C5600">
        <v>128394210</v>
      </c>
      <c r="D5600">
        <v>166</v>
      </c>
      <c r="E5600" t="s">
        <v>19116</v>
      </c>
      <c r="F5600">
        <v>2</v>
      </c>
      <c r="G5600" t="s">
        <v>19117</v>
      </c>
      <c r="H5600" t="s">
        <v>34937</v>
      </c>
      <c r="I5600">
        <v>3</v>
      </c>
      <c r="J5600">
        <v>128336904</v>
      </c>
      <c r="K5600">
        <v>128341788</v>
      </c>
      <c r="L5600">
        <v>4885</v>
      </c>
      <c r="M5600">
        <v>1</v>
      </c>
      <c r="N5600">
        <v>60678</v>
      </c>
      <c r="O5600" t="s">
        <v>19113</v>
      </c>
      <c r="P5600">
        <v>57141</v>
      </c>
      <c r="Q5600" t="s">
        <v>19114</v>
      </c>
      <c r="R5600" t="s">
        <v>19115</v>
      </c>
      <c r="S5600" t="s">
        <v>34938</v>
      </c>
      <c r="T5600">
        <v>0.152084254673993</v>
      </c>
      <c r="U5600">
        <v>0.603102917160658</v>
      </c>
      <c r="V5600">
        <v>25.166484776399201</v>
      </c>
      <c r="W5600">
        <v>0.89107655920673101</v>
      </c>
      <c r="X5600">
        <v>0.95159051474143896</v>
      </c>
      <c r="Y5600">
        <v>0.68870378055123505</v>
      </c>
      <c r="Z5600">
        <v>0.306975110376564</v>
      </c>
      <c r="AA5600">
        <v>0.72610664078822296</v>
      </c>
      <c r="AB5600">
        <v>24.203010688818502</v>
      </c>
      <c r="AC5600">
        <v>0.75388744886274095</v>
      </c>
      <c r="AD5600">
        <v>0.87989882095915395</v>
      </c>
      <c r="AE5600">
        <v>-0.31129615572177899</v>
      </c>
      <c r="AF5600">
        <v>4.6407610929182198E-2</v>
      </c>
      <c r="AG5600">
        <v>0.476038960109122</v>
      </c>
      <c r="AH5600">
        <v>25.166484776399201</v>
      </c>
      <c r="AI5600">
        <v>0.56157887380500204</v>
      </c>
      <c r="AJ5600">
        <v>0.78121606160956403</v>
      </c>
      <c r="AK5600">
        <v>1.55745916241951</v>
      </c>
    </row>
    <row r="5601" spans="1:37" x14ac:dyDescent="0.2">
      <c r="A5601" t="s">
        <v>18426</v>
      </c>
      <c r="B5601">
        <v>128796415</v>
      </c>
      <c r="C5601">
        <v>128796657</v>
      </c>
      <c r="D5601">
        <v>243</v>
      </c>
      <c r="E5601" t="s">
        <v>19118</v>
      </c>
      <c r="F5601">
        <v>1</v>
      </c>
      <c r="G5601" t="s">
        <v>19119</v>
      </c>
      <c r="H5601" t="s">
        <v>30999</v>
      </c>
      <c r="I5601">
        <v>3</v>
      </c>
      <c r="J5601">
        <v>128795359</v>
      </c>
      <c r="K5601">
        <v>128813644</v>
      </c>
      <c r="L5601">
        <v>18286</v>
      </c>
      <c r="M5601">
        <v>1</v>
      </c>
      <c r="N5601">
        <v>7879</v>
      </c>
      <c r="O5601" t="s">
        <v>19120</v>
      </c>
      <c r="P5601">
        <v>1056</v>
      </c>
      <c r="Q5601" t="s">
        <v>19121</v>
      </c>
      <c r="R5601" t="s">
        <v>19122</v>
      </c>
      <c r="S5601" t="s">
        <v>34939</v>
      </c>
      <c r="T5601">
        <v>0.32911398597860803</v>
      </c>
      <c r="U5601">
        <v>0.603102917160658</v>
      </c>
      <c r="V5601">
        <v>24.161733915702801</v>
      </c>
      <c r="W5601">
        <v>0.25384545422922999</v>
      </c>
      <c r="X5601">
        <v>0.704072456322962</v>
      </c>
      <c r="Y5601">
        <v>1.15009087080771</v>
      </c>
      <c r="Z5601">
        <v>0.203350924423461</v>
      </c>
      <c r="AA5601">
        <v>0.72610664078822296</v>
      </c>
      <c r="AB5601">
        <v>25.009820788707898</v>
      </c>
      <c r="AC5601">
        <v>0.63966253792798</v>
      </c>
      <c r="AD5601">
        <v>0.87989882095915395</v>
      </c>
      <c r="AE5601">
        <v>0.15009089816079099</v>
      </c>
      <c r="AF5601">
        <v>0.98343762640780896</v>
      </c>
      <c r="AG5601">
        <v>1</v>
      </c>
      <c r="AH5601">
        <v>-0.32781320442543599</v>
      </c>
      <c r="AI5601">
        <v>6.1609259122097297E-2</v>
      </c>
      <c r="AJ5601">
        <v>0.78121606160956403</v>
      </c>
      <c r="AK5601">
        <v>2.0188462873825901</v>
      </c>
    </row>
    <row r="5602" spans="1:37" x14ac:dyDescent="0.2">
      <c r="A5602" t="s">
        <v>18426</v>
      </c>
      <c r="B5602">
        <v>128875678</v>
      </c>
      <c r="C5602">
        <v>128875829</v>
      </c>
      <c r="D5602">
        <v>152</v>
      </c>
      <c r="E5602" t="s">
        <v>19123</v>
      </c>
      <c r="F5602">
        <v>3</v>
      </c>
      <c r="G5602" t="s">
        <v>19124</v>
      </c>
      <c r="H5602" t="s">
        <v>34940</v>
      </c>
      <c r="I5602">
        <v>3</v>
      </c>
      <c r="J5602">
        <v>128879596</v>
      </c>
      <c r="K5602">
        <v>128884689</v>
      </c>
      <c r="L5602">
        <v>5094</v>
      </c>
      <c r="M5602">
        <v>1</v>
      </c>
      <c r="N5602">
        <v>28976</v>
      </c>
      <c r="O5602" t="s">
        <v>19125</v>
      </c>
      <c r="P5602">
        <v>-3767</v>
      </c>
      <c r="Q5602" t="s">
        <v>19126</v>
      </c>
      <c r="R5602" t="s">
        <v>19127</v>
      </c>
      <c r="S5602" t="s">
        <v>34941</v>
      </c>
      <c r="T5602">
        <v>1</v>
      </c>
      <c r="U5602">
        <v>1</v>
      </c>
      <c r="V5602">
        <v>-0.105874968933883</v>
      </c>
      <c r="W5602">
        <v>0.94541066367716797</v>
      </c>
      <c r="X5602">
        <v>0.95159051474143896</v>
      </c>
      <c r="Y5602">
        <v>0.21290481081020499</v>
      </c>
      <c r="Z5602">
        <v>0.50730577232210405</v>
      </c>
      <c r="AA5602">
        <v>0.84521697243271998</v>
      </c>
      <c r="AB5602">
        <v>-1.0693490546739399</v>
      </c>
      <c r="AC5602">
        <v>0.59090205226999604</v>
      </c>
      <c r="AD5602">
        <v>0.87989882095915395</v>
      </c>
      <c r="AE5602">
        <v>1.0284434068267201</v>
      </c>
      <c r="AF5602">
        <v>0.50230584886502705</v>
      </c>
      <c r="AG5602">
        <v>0.80674443595273604</v>
      </c>
      <c r="AH5602">
        <v>0.82373566933721398</v>
      </c>
      <c r="AI5602">
        <v>0.75770813086964806</v>
      </c>
      <c r="AJ5602">
        <v>0.91200148566411499</v>
      </c>
      <c r="AK5602">
        <v>-0.68924915797680697</v>
      </c>
    </row>
    <row r="5603" spans="1:37" x14ac:dyDescent="0.2">
      <c r="A5603" t="s">
        <v>18426</v>
      </c>
      <c r="B5603">
        <v>129532262</v>
      </c>
      <c r="C5603">
        <v>129532532</v>
      </c>
      <c r="D5603">
        <v>271</v>
      </c>
      <c r="E5603" t="s">
        <v>19128</v>
      </c>
      <c r="F5603">
        <v>15</v>
      </c>
      <c r="G5603" t="s">
        <v>19129</v>
      </c>
      <c r="H5603" t="s">
        <v>34942</v>
      </c>
      <c r="I5603">
        <v>3</v>
      </c>
      <c r="J5603">
        <v>129528639</v>
      </c>
      <c r="K5603">
        <v>129535344</v>
      </c>
      <c r="L5603">
        <v>6706</v>
      </c>
      <c r="M5603">
        <v>1</v>
      </c>
      <c r="N5603">
        <v>6010</v>
      </c>
      <c r="O5603" t="s">
        <v>19130</v>
      </c>
      <c r="P5603">
        <v>3623</v>
      </c>
      <c r="Q5603" t="s">
        <v>19131</v>
      </c>
      <c r="R5603" t="s">
        <v>19132</v>
      </c>
      <c r="S5603" t="s">
        <v>19133</v>
      </c>
      <c r="T5603">
        <v>0.32911398597860803</v>
      </c>
      <c r="U5603">
        <v>0.603102917160658</v>
      </c>
      <c r="V5603">
        <v>24.275398070562801</v>
      </c>
      <c r="W5603">
        <v>0.65075386537994595</v>
      </c>
      <c r="X5603">
        <v>0.94119559056004798</v>
      </c>
      <c r="Y5603">
        <v>-4.0650853580599602</v>
      </c>
      <c r="Z5603">
        <v>0.203350924423461</v>
      </c>
      <c r="AA5603">
        <v>0.72610664078822296</v>
      </c>
      <c r="AB5603">
        <v>24.224827253847501</v>
      </c>
      <c r="AC5603">
        <v>0.283630615332017</v>
      </c>
      <c r="AD5603">
        <v>0.68253123924728298</v>
      </c>
      <c r="AE5603">
        <v>-5.0650845958542101</v>
      </c>
      <c r="AF5603">
        <v>0.98343762640780896</v>
      </c>
      <c r="AG5603">
        <v>1</v>
      </c>
      <c r="AH5603">
        <v>1.1797911566261501</v>
      </c>
      <c r="AI5603">
        <v>0.98342151819761803</v>
      </c>
      <c r="AJ5603">
        <v>0.98789258377071898</v>
      </c>
      <c r="AK5603">
        <v>-3.19632992895533</v>
      </c>
    </row>
    <row r="5604" spans="1:37" x14ac:dyDescent="0.2">
      <c r="A5604" t="s">
        <v>18426</v>
      </c>
      <c r="B5604">
        <v>129555922</v>
      </c>
      <c r="C5604">
        <v>129556074</v>
      </c>
      <c r="D5604">
        <v>153</v>
      </c>
      <c r="E5604" t="s">
        <v>19134</v>
      </c>
      <c r="F5604">
        <v>6</v>
      </c>
      <c r="G5604" t="s">
        <v>19135</v>
      </c>
      <c r="H5604" t="s">
        <v>30987</v>
      </c>
      <c r="I5604">
        <v>3</v>
      </c>
      <c r="J5604">
        <v>129555214</v>
      </c>
      <c r="K5604">
        <v>129557034</v>
      </c>
      <c r="L5604">
        <v>1821</v>
      </c>
      <c r="M5604">
        <v>2</v>
      </c>
      <c r="N5604">
        <v>23129</v>
      </c>
      <c r="O5604" t="s">
        <v>19136</v>
      </c>
      <c r="P5604">
        <v>960</v>
      </c>
      <c r="Q5604" t="s">
        <v>19137</v>
      </c>
      <c r="R5604" t="s">
        <v>19138</v>
      </c>
      <c r="S5604" t="s">
        <v>34943</v>
      </c>
      <c r="T5604">
        <v>0.32911398597860803</v>
      </c>
      <c r="U5604">
        <v>0.603102917160658</v>
      </c>
      <c r="V5604">
        <v>22.2753982837066</v>
      </c>
      <c r="W5604">
        <v>0.89107655920673101</v>
      </c>
      <c r="X5604">
        <v>0.95159051474143896</v>
      </c>
      <c r="Y5604">
        <v>2.0398324507158101</v>
      </c>
      <c r="Z5604">
        <v>0.306975110376564</v>
      </c>
      <c r="AA5604">
        <v>0.72610664078822296</v>
      </c>
      <c r="AB5604">
        <v>23.4483948910812</v>
      </c>
      <c r="AC5604">
        <v>0.75388744886274095</v>
      </c>
      <c r="AD5604">
        <v>0.87989882095915395</v>
      </c>
      <c r="AE5604">
        <v>1.0398325301959399</v>
      </c>
      <c r="AF5604">
        <v>0.64997455747578503</v>
      </c>
      <c r="AG5604">
        <v>0.80674443595273604</v>
      </c>
      <c r="AH5604">
        <v>-0.76419813857760099</v>
      </c>
      <c r="AI5604">
        <v>0.56157887380500204</v>
      </c>
      <c r="AJ5604">
        <v>0.78121606160956403</v>
      </c>
      <c r="AK5604">
        <v>2.90858764745541</v>
      </c>
    </row>
    <row r="5605" spans="1:37" x14ac:dyDescent="0.2">
      <c r="A5605" t="s">
        <v>18426</v>
      </c>
      <c r="B5605">
        <v>129556230</v>
      </c>
      <c r="C5605">
        <v>129556382</v>
      </c>
      <c r="D5605">
        <v>153</v>
      </c>
      <c r="E5605" t="s">
        <v>19139</v>
      </c>
      <c r="F5605">
        <v>3</v>
      </c>
      <c r="G5605" t="s">
        <v>19140</v>
      </c>
      <c r="H5605" t="s">
        <v>30987</v>
      </c>
      <c r="I5605">
        <v>3</v>
      </c>
      <c r="J5605">
        <v>129555214</v>
      </c>
      <c r="K5605">
        <v>129557034</v>
      </c>
      <c r="L5605">
        <v>1821</v>
      </c>
      <c r="M5605">
        <v>2</v>
      </c>
      <c r="N5605">
        <v>23129</v>
      </c>
      <c r="O5605" t="s">
        <v>19136</v>
      </c>
      <c r="P5605">
        <v>652</v>
      </c>
      <c r="Q5605" t="s">
        <v>19137</v>
      </c>
      <c r="R5605" t="s">
        <v>19138</v>
      </c>
      <c r="S5605" t="s">
        <v>34943</v>
      </c>
      <c r="T5605">
        <v>0.32911398597860803</v>
      </c>
      <c r="U5605">
        <v>0.603102917160658</v>
      </c>
      <c r="V5605">
        <v>22.2753982837066</v>
      </c>
      <c r="W5605">
        <v>0.89107655920673101</v>
      </c>
      <c r="X5605">
        <v>0.95159051474143896</v>
      </c>
      <c r="Y5605">
        <v>2.0398324507158101</v>
      </c>
      <c r="Z5605">
        <v>0.306975110376564</v>
      </c>
      <c r="AA5605">
        <v>0.72610664078822296</v>
      </c>
      <c r="AB5605">
        <v>23.4483948910812</v>
      </c>
      <c r="AC5605">
        <v>0.75388744886274095</v>
      </c>
      <c r="AD5605">
        <v>0.87989882095915395</v>
      </c>
      <c r="AE5605">
        <v>1.0398325301959399</v>
      </c>
      <c r="AF5605">
        <v>0.64997455747578503</v>
      </c>
      <c r="AG5605">
        <v>0.80674443595273604</v>
      </c>
      <c r="AH5605">
        <v>-0.76419813857760099</v>
      </c>
      <c r="AI5605">
        <v>0.56157887380500204</v>
      </c>
      <c r="AJ5605">
        <v>0.78121606160956403</v>
      </c>
      <c r="AK5605">
        <v>2.90858764745541</v>
      </c>
    </row>
    <row r="5606" spans="1:37" x14ac:dyDescent="0.2">
      <c r="A5606" t="s">
        <v>18426</v>
      </c>
      <c r="B5606">
        <v>129851952</v>
      </c>
      <c r="C5606">
        <v>129852241</v>
      </c>
      <c r="D5606">
        <v>290</v>
      </c>
      <c r="E5606" t="s">
        <v>19141</v>
      </c>
      <c r="F5606">
        <v>2</v>
      </c>
      <c r="G5606" t="s">
        <v>19142</v>
      </c>
      <c r="H5606" t="s">
        <v>34944</v>
      </c>
      <c r="I5606">
        <v>3</v>
      </c>
      <c r="J5606">
        <v>129828019</v>
      </c>
      <c r="K5606">
        <v>129867100</v>
      </c>
      <c r="L5606">
        <v>39082</v>
      </c>
      <c r="M5606">
        <v>2</v>
      </c>
      <c r="N5606">
        <v>23023</v>
      </c>
      <c r="O5606" t="s">
        <v>19143</v>
      </c>
      <c r="P5606">
        <v>14859</v>
      </c>
      <c r="Q5606" t="s">
        <v>19144</v>
      </c>
      <c r="R5606" t="s">
        <v>19145</v>
      </c>
      <c r="S5606" t="s">
        <v>34945</v>
      </c>
      <c r="T5606">
        <v>0.35387198439864398</v>
      </c>
      <c r="U5606">
        <v>0.603102917160658</v>
      </c>
      <c r="V5606">
        <v>-24.0513240934458</v>
      </c>
      <c r="W5606">
        <v>0.38920677604595899</v>
      </c>
      <c r="X5606">
        <v>0.704072456322962</v>
      </c>
      <c r="Y5606">
        <v>-23.920079568070999</v>
      </c>
      <c r="Z5606">
        <v>0.184235113180511</v>
      </c>
      <c r="AA5606">
        <v>0.72610664078822296</v>
      </c>
      <c r="AB5606">
        <v>-24.0513240934458</v>
      </c>
      <c r="AC5606">
        <v>0.21073619169722799</v>
      </c>
      <c r="AD5606">
        <v>0.68253123924728298</v>
      </c>
      <c r="AE5606">
        <v>-23.920079568070999</v>
      </c>
      <c r="AF5606">
        <v>0.501741946288212</v>
      </c>
      <c r="AG5606">
        <v>0.80674443595273604</v>
      </c>
      <c r="AH5606">
        <v>-23.121713496419702</v>
      </c>
      <c r="AI5606">
        <v>0.52399907623471598</v>
      </c>
      <c r="AJ5606">
        <v>0.78121606160956403</v>
      </c>
      <c r="AK5606">
        <v>-23.051324176431802</v>
      </c>
    </row>
    <row r="5607" spans="1:37" x14ac:dyDescent="0.2">
      <c r="A5607" t="s">
        <v>18426</v>
      </c>
      <c r="B5607">
        <v>129852248</v>
      </c>
      <c r="C5607">
        <v>129852441</v>
      </c>
      <c r="D5607">
        <v>194</v>
      </c>
      <c r="E5607" t="s">
        <v>19146</v>
      </c>
      <c r="F5607">
        <v>1</v>
      </c>
      <c r="G5607" t="s">
        <v>19147</v>
      </c>
      <c r="H5607" t="s">
        <v>34944</v>
      </c>
      <c r="I5607">
        <v>3</v>
      </c>
      <c r="J5607">
        <v>129828019</v>
      </c>
      <c r="K5607">
        <v>129867100</v>
      </c>
      <c r="L5607">
        <v>39082</v>
      </c>
      <c r="M5607">
        <v>2</v>
      </c>
      <c r="N5607">
        <v>23023</v>
      </c>
      <c r="O5607" t="s">
        <v>19143</v>
      </c>
      <c r="P5607">
        <v>14659</v>
      </c>
      <c r="Q5607" t="s">
        <v>19144</v>
      </c>
      <c r="R5607" t="s">
        <v>19145</v>
      </c>
      <c r="S5607" t="s">
        <v>34945</v>
      </c>
      <c r="T5607">
        <v>0.35387198439864398</v>
      </c>
      <c r="U5607">
        <v>0.603102917160658</v>
      </c>
      <c r="V5607">
        <v>-24.0513240934458</v>
      </c>
      <c r="W5607">
        <v>0.38920677604595899</v>
      </c>
      <c r="X5607">
        <v>0.704072456322962</v>
      </c>
      <c r="Y5607">
        <v>-23.920079568070999</v>
      </c>
      <c r="Z5607">
        <v>0.184235113180511</v>
      </c>
      <c r="AA5607">
        <v>0.72610664078822296</v>
      </c>
      <c r="AB5607">
        <v>-24.0513240934458</v>
      </c>
      <c r="AC5607">
        <v>0.21073619169722799</v>
      </c>
      <c r="AD5607">
        <v>0.68253123924728298</v>
      </c>
      <c r="AE5607">
        <v>-23.920079568070999</v>
      </c>
      <c r="AF5607">
        <v>0.501741946288212</v>
      </c>
      <c r="AG5607">
        <v>0.80674443595273604</v>
      </c>
      <c r="AH5607">
        <v>-23.121713496419702</v>
      </c>
      <c r="AI5607">
        <v>0.52399907623471598</v>
      </c>
      <c r="AJ5607">
        <v>0.78121606160956403</v>
      </c>
      <c r="AK5607">
        <v>-23.051324176431802</v>
      </c>
    </row>
    <row r="5608" spans="1:37" x14ac:dyDescent="0.2">
      <c r="A5608" t="s">
        <v>18426</v>
      </c>
      <c r="B5608">
        <v>129852441</v>
      </c>
      <c r="C5608">
        <v>129852634</v>
      </c>
      <c r="D5608">
        <v>194</v>
      </c>
      <c r="E5608" t="s">
        <v>19148</v>
      </c>
      <c r="F5608">
        <v>3</v>
      </c>
      <c r="G5608" t="s">
        <v>19149</v>
      </c>
      <c r="H5608" t="s">
        <v>34944</v>
      </c>
      <c r="I5608">
        <v>3</v>
      </c>
      <c r="J5608">
        <v>129828019</v>
      </c>
      <c r="K5608">
        <v>129867100</v>
      </c>
      <c r="L5608">
        <v>39082</v>
      </c>
      <c r="M5608">
        <v>2</v>
      </c>
      <c r="N5608">
        <v>23023</v>
      </c>
      <c r="O5608" t="s">
        <v>19143</v>
      </c>
      <c r="P5608">
        <v>14466</v>
      </c>
      <c r="Q5608" t="s">
        <v>19144</v>
      </c>
      <c r="R5608" t="s">
        <v>19145</v>
      </c>
      <c r="S5608" t="s">
        <v>34945</v>
      </c>
      <c r="T5608">
        <v>0.35387198439864398</v>
      </c>
      <c r="U5608">
        <v>0.603102917160658</v>
      </c>
      <c r="V5608">
        <v>-24.0513240934458</v>
      </c>
      <c r="W5608">
        <v>0.38920677604595899</v>
      </c>
      <c r="X5608">
        <v>0.704072456322962</v>
      </c>
      <c r="Y5608">
        <v>-23.920079568070999</v>
      </c>
      <c r="Z5608">
        <v>0.184235113180511</v>
      </c>
      <c r="AA5608">
        <v>0.72610664078822296</v>
      </c>
      <c r="AB5608">
        <v>-24.0513240934458</v>
      </c>
      <c r="AC5608">
        <v>0.21073619169722799</v>
      </c>
      <c r="AD5608">
        <v>0.68253123924728298</v>
      </c>
      <c r="AE5608">
        <v>-23.920079568070999</v>
      </c>
      <c r="AF5608">
        <v>0.501741946288212</v>
      </c>
      <c r="AG5608">
        <v>0.80674443595273604</v>
      </c>
      <c r="AH5608">
        <v>-23.121713496419702</v>
      </c>
      <c r="AI5608">
        <v>0.52399907623471598</v>
      </c>
      <c r="AJ5608">
        <v>0.78121606160956403</v>
      </c>
      <c r="AK5608">
        <v>-23.051324176431802</v>
      </c>
    </row>
    <row r="5609" spans="1:37" x14ac:dyDescent="0.2">
      <c r="A5609" t="s">
        <v>18426</v>
      </c>
      <c r="B5609">
        <v>130814763</v>
      </c>
      <c r="C5609">
        <v>130814959</v>
      </c>
      <c r="D5609">
        <v>197</v>
      </c>
      <c r="E5609" t="s">
        <v>19150</v>
      </c>
      <c r="F5609">
        <v>13</v>
      </c>
      <c r="G5609" t="s">
        <v>19151</v>
      </c>
      <c r="H5609" t="s">
        <v>31000</v>
      </c>
      <c r="I5609">
        <v>3</v>
      </c>
      <c r="J5609">
        <v>130821184</v>
      </c>
      <c r="K5609">
        <v>130823914</v>
      </c>
      <c r="L5609">
        <v>2731</v>
      </c>
      <c r="M5609">
        <v>1</v>
      </c>
      <c r="N5609">
        <v>105374107</v>
      </c>
      <c r="O5609" t="s">
        <v>19152</v>
      </c>
      <c r="P5609">
        <v>-6225</v>
      </c>
      <c r="Q5609" t="s">
        <v>40</v>
      </c>
      <c r="R5609" t="s">
        <v>19153</v>
      </c>
      <c r="S5609" t="s">
        <v>34946</v>
      </c>
      <c r="T5609">
        <v>0.17308923567461099</v>
      </c>
      <c r="U5609">
        <v>0.603102917160658</v>
      </c>
      <c r="V5609">
        <v>-23.4366699882593</v>
      </c>
      <c r="W5609">
        <v>0.38920677604595899</v>
      </c>
      <c r="X5609">
        <v>0.704072456322962</v>
      </c>
      <c r="Y5609">
        <v>-23.157169460211801</v>
      </c>
      <c r="Z5609">
        <v>5.50355599158565E-2</v>
      </c>
      <c r="AA5609">
        <v>0.72610664078822296</v>
      </c>
      <c r="AB5609">
        <v>-23.4366699882593</v>
      </c>
      <c r="AC5609">
        <v>0.71753805159658501</v>
      </c>
      <c r="AD5609">
        <v>0.87989882095915395</v>
      </c>
      <c r="AE5609">
        <v>-3.9322043609860402</v>
      </c>
      <c r="AF5609">
        <v>0.32549523997010099</v>
      </c>
      <c r="AG5609">
        <v>0.70473078222419605</v>
      </c>
      <c r="AH5609">
        <v>-22.507059431116399</v>
      </c>
      <c r="AI5609">
        <v>0.35038410267202102</v>
      </c>
      <c r="AJ5609">
        <v>0.78121606160956403</v>
      </c>
      <c r="AK5609">
        <v>-22.436670115326599</v>
      </c>
    </row>
    <row r="5610" spans="1:37" x14ac:dyDescent="0.2">
      <c r="A5610" t="s">
        <v>18426</v>
      </c>
      <c r="B5610">
        <v>130814959</v>
      </c>
      <c r="C5610">
        <v>130815155</v>
      </c>
      <c r="D5610">
        <v>197</v>
      </c>
      <c r="E5610" t="s">
        <v>19154</v>
      </c>
      <c r="F5610">
        <v>10</v>
      </c>
      <c r="G5610" t="s">
        <v>19155</v>
      </c>
      <c r="H5610" t="s">
        <v>31000</v>
      </c>
      <c r="I5610">
        <v>3</v>
      </c>
      <c r="J5610">
        <v>130821184</v>
      </c>
      <c r="K5610">
        <v>130823914</v>
      </c>
      <c r="L5610">
        <v>2731</v>
      </c>
      <c r="M5610">
        <v>1</v>
      </c>
      <c r="N5610">
        <v>105374107</v>
      </c>
      <c r="O5610" t="s">
        <v>19152</v>
      </c>
      <c r="P5610">
        <v>-6029</v>
      </c>
      <c r="Q5610" t="s">
        <v>40</v>
      </c>
      <c r="R5610" t="s">
        <v>19153</v>
      </c>
      <c r="S5610" t="s">
        <v>34946</v>
      </c>
      <c r="T5610">
        <v>0.17308923567461099</v>
      </c>
      <c r="U5610">
        <v>0.603102917160658</v>
      </c>
      <c r="V5610">
        <v>-23.4366699882593</v>
      </c>
      <c r="W5610">
        <v>0.38920677604595899</v>
      </c>
      <c r="X5610">
        <v>0.704072456322962</v>
      </c>
      <c r="Y5610">
        <v>-23.157169460211801</v>
      </c>
      <c r="Z5610">
        <v>5.50355599158565E-2</v>
      </c>
      <c r="AA5610">
        <v>0.72610664078822296</v>
      </c>
      <c r="AB5610">
        <v>-23.4366699882593</v>
      </c>
      <c r="AC5610">
        <v>0.71753805159658501</v>
      </c>
      <c r="AD5610">
        <v>0.87989882095915395</v>
      </c>
      <c r="AE5610">
        <v>-3.9322043609860402</v>
      </c>
      <c r="AF5610">
        <v>0.32549523997010099</v>
      </c>
      <c r="AG5610">
        <v>0.70473078222419605</v>
      </c>
      <c r="AH5610">
        <v>-22.507059431116399</v>
      </c>
      <c r="AI5610">
        <v>0.35038410267202102</v>
      </c>
      <c r="AJ5610">
        <v>0.78121606160956403</v>
      </c>
      <c r="AK5610">
        <v>-22.436670115326599</v>
      </c>
    </row>
    <row r="5611" spans="1:37" x14ac:dyDescent="0.2">
      <c r="A5611" t="s">
        <v>18426</v>
      </c>
      <c r="B5611">
        <v>131496881</v>
      </c>
      <c r="C5611">
        <v>131496999</v>
      </c>
      <c r="D5611">
        <v>119</v>
      </c>
      <c r="E5611" t="s">
        <v>19156</v>
      </c>
      <c r="F5611">
        <v>0</v>
      </c>
      <c r="G5611" t="s">
        <v>19157</v>
      </c>
      <c r="H5611" t="s">
        <v>34947</v>
      </c>
      <c r="I5611">
        <v>3</v>
      </c>
      <c r="J5611">
        <v>131488671</v>
      </c>
      <c r="K5611">
        <v>131500484</v>
      </c>
      <c r="L5611">
        <v>11814</v>
      </c>
      <c r="M5611">
        <v>2</v>
      </c>
      <c r="N5611">
        <v>11222</v>
      </c>
      <c r="O5611" t="s">
        <v>19158</v>
      </c>
      <c r="P5611">
        <v>3485</v>
      </c>
      <c r="Q5611" t="s">
        <v>19159</v>
      </c>
      <c r="R5611" t="s">
        <v>19160</v>
      </c>
      <c r="S5611" t="s">
        <v>34948</v>
      </c>
      <c r="T5611">
        <v>7.17659722422061E-2</v>
      </c>
      <c r="U5611">
        <v>0.603102917160658</v>
      </c>
      <c r="V5611">
        <v>1.7942173937836701</v>
      </c>
      <c r="W5611">
        <v>0.85957722250055602</v>
      </c>
      <c r="X5611">
        <v>0.95159051474143896</v>
      </c>
      <c r="Y5611">
        <v>0.23692806245472001</v>
      </c>
      <c r="Z5611">
        <v>0.14888112203509299</v>
      </c>
      <c r="AA5611">
        <v>0.72610664078822296</v>
      </c>
      <c r="AB5611">
        <v>1.4463921588686399</v>
      </c>
      <c r="AC5611">
        <v>0.379224038928615</v>
      </c>
      <c r="AD5611">
        <v>0.789412086419369</v>
      </c>
      <c r="AE5611">
        <v>-0.39848561002702798</v>
      </c>
      <c r="AF5611">
        <v>7.51208622617415E-2</v>
      </c>
      <c r="AG5611">
        <v>0.61808266485207697</v>
      </c>
      <c r="AH5611">
        <v>1.2601668287110099</v>
      </c>
      <c r="AI5611">
        <v>0.73270074582206202</v>
      </c>
      <c r="AJ5611">
        <v>0.89963785673838803</v>
      </c>
      <c r="AK5611">
        <v>0.74965105301758195</v>
      </c>
    </row>
    <row r="5612" spans="1:37" x14ac:dyDescent="0.2">
      <c r="A5612" t="s">
        <v>18426</v>
      </c>
      <c r="B5612">
        <v>131555974</v>
      </c>
      <c r="C5612">
        <v>131556147</v>
      </c>
      <c r="D5612">
        <v>174</v>
      </c>
      <c r="E5612" t="s">
        <v>19161</v>
      </c>
      <c r="F5612">
        <v>2</v>
      </c>
      <c r="G5612" t="s">
        <v>19162</v>
      </c>
      <c r="H5612" t="s">
        <v>34949</v>
      </c>
      <c r="I5612">
        <v>3</v>
      </c>
      <c r="J5612">
        <v>131533555</v>
      </c>
      <c r="K5612">
        <v>131543093</v>
      </c>
      <c r="L5612">
        <v>9539</v>
      </c>
      <c r="M5612">
        <v>2</v>
      </c>
      <c r="N5612">
        <v>131034</v>
      </c>
      <c r="O5612" t="s">
        <v>19163</v>
      </c>
      <c r="P5612">
        <v>-12881</v>
      </c>
      <c r="Q5612" t="s">
        <v>19164</v>
      </c>
      <c r="R5612" t="s">
        <v>19165</v>
      </c>
      <c r="S5612" t="s">
        <v>34950</v>
      </c>
      <c r="T5612">
        <v>0.97213403838398904</v>
      </c>
      <c r="U5612">
        <v>1</v>
      </c>
      <c r="V5612">
        <v>0.197749402637065</v>
      </c>
      <c r="W5612" t="s">
        <v>40</v>
      </c>
      <c r="X5612" t="s">
        <v>40</v>
      </c>
      <c r="Y5612">
        <v>0</v>
      </c>
      <c r="Z5612">
        <v>0.69013698642955401</v>
      </c>
      <c r="AA5612">
        <v>0.84521697243271998</v>
      </c>
      <c r="AB5612">
        <v>-0.76572431056639301</v>
      </c>
      <c r="AC5612">
        <v>0.27780950890804001</v>
      </c>
      <c r="AD5612">
        <v>0.68253123924728298</v>
      </c>
      <c r="AE5612">
        <v>21.681651875123901</v>
      </c>
      <c r="AF5612">
        <v>0.61410715005536498</v>
      </c>
      <c r="AG5612">
        <v>0.80674443595273604</v>
      </c>
      <c r="AH5612">
        <v>1.12735962606286</v>
      </c>
      <c r="AI5612">
        <v>0.35038410267202102</v>
      </c>
      <c r="AJ5612">
        <v>0.78121606160956403</v>
      </c>
      <c r="AK5612">
        <v>-21.537262010935201</v>
      </c>
    </row>
    <row r="5613" spans="1:37" x14ac:dyDescent="0.2">
      <c r="A5613" t="s">
        <v>18426</v>
      </c>
      <c r="B5613">
        <v>131556147</v>
      </c>
      <c r="C5613">
        <v>131556320</v>
      </c>
      <c r="D5613">
        <v>174</v>
      </c>
      <c r="E5613" t="s">
        <v>19166</v>
      </c>
      <c r="F5613">
        <v>0</v>
      </c>
      <c r="G5613" t="s">
        <v>19167</v>
      </c>
      <c r="H5613" t="s">
        <v>34949</v>
      </c>
      <c r="I5613">
        <v>3</v>
      </c>
      <c r="J5613">
        <v>131533555</v>
      </c>
      <c r="K5613">
        <v>131543093</v>
      </c>
      <c r="L5613">
        <v>9539</v>
      </c>
      <c r="M5613">
        <v>2</v>
      </c>
      <c r="N5613">
        <v>131034</v>
      </c>
      <c r="O5613" t="s">
        <v>19163</v>
      </c>
      <c r="P5613">
        <v>-13054</v>
      </c>
      <c r="Q5613" t="s">
        <v>19164</v>
      </c>
      <c r="R5613" t="s">
        <v>19165</v>
      </c>
      <c r="S5613" t="s">
        <v>34950</v>
      </c>
      <c r="T5613">
        <v>0.97213403838398904</v>
      </c>
      <c r="U5613">
        <v>1</v>
      </c>
      <c r="V5613">
        <v>0.197749402637065</v>
      </c>
      <c r="W5613" t="s">
        <v>40</v>
      </c>
      <c r="X5613" t="s">
        <v>40</v>
      </c>
      <c r="Y5613">
        <v>0</v>
      </c>
      <c r="Z5613">
        <v>0.69013698642955401</v>
      </c>
      <c r="AA5613">
        <v>0.84521697243271998</v>
      </c>
      <c r="AB5613">
        <v>-0.76572431056639301</v>
      </c>
      <c r="AC5613">
        <v>0.27780950890804001</v>
      </c>
      <c r="AD5613">
        <v>0.68253123924728298</v>
      </c>
      <c r="AE5613">
        <v>21.681651875123901</v>
      </c>
      <c r="AF5613">
        <v>0.61410715005536498</v>
      </c>
      <c r="AG5613">
        <v>0.80674443595273604</v>
      </c>
      <c r="AH5613">
        <v>1.12735962606286</v>
      </c>
      <c r="AI5613">
        <v>0.35038410267202102</v>
      </c>
      <c r="AJ5613">
        <v>0.78121606160956403</v>
      </c>
      <c r="AK5613">
        <v>-21.537262010935201</v>
      </c>
    </row>
    <row r="5614" spans="1:37" x14ac:dyDescent="0.2">
      <c r="A5614" t="s">
        <v>18426</v>
      </c>
      <c r="B5614">
        <v>131621319</v>
      </c>
      <c r="C5614">
        <v>131621465</v>
      </c>
      <c r="D5614">
        <v>147</v>
      </c>
      <c r="E5614" t="s">
        <v>19168</v>
      </c>
      <c r="F5614">
        <v>0</v>
      </c>
      <c r="G5614" t="s">
        <v>19169</v>
      </c>
      <c r="H5614" t="s">
        <v>34951</v>
      </c>
      <c r="I5614">
        <v>3</v>
      </c>
      <c r="J5614">
        <v>131533555</v>
      </c>
      <c r="K5614">
        <v>131543093</v>
      </c>
      <c r="L5614">
        <v>9539</v>
      </c>
      <c r="M5614">
        <v>2</v>
      </c>
      <c r="N5614">
        <v>131034</v>
      </c>
      <c r="O5614" t="s">
        <v>19163</v>
      </c>
      <c r="P5614">
        <v>-78226</v>
      </c>
      <c r="Q5614" t="s">
        <v>19164</v>
      </c>
      <c r="R5614" t="s">
        <v>19165</v>
      </c>
      <c r="S5614" t="s">
        <v>34950</v>
      </c>
      <c r="T5614">
        <v>0.32911398597860803</v>
      </c>
      <c r="U5614">
        <v>0.603102917160658</v>
      </c>
      <c r="V5614">
        <v>22.072980506895899</v>
      </c>
      <c r="W5614">
        <v>0.38920677604595899</v>
      </c>
      <c r="X5614">
        <v>0.704072456322962</v>
      </c>
      <c r="Y5614">
        <v>-22.571555070496501</v>
      </c>
      <c r="Z5614">
        <v>0.306975110376564</v>
      </c>
      <c r="AA5614">
        <v>0.72610664078822296</v>
      </c>
      <c r="AB5614">
        <v>22.5016806035451</v>
      </c>
      <c r="AC5614">
        <v>0.71753805159658501</v>
      </c>
      <c r="AD5614">
        <v>0.87989882095915395</v>
      </c>
      <c r="AE5614">
        <v>-1.42457368785856</v>
      </c>
      <c r="AF5614">
        <v>0.64997455747578503</v>
      </c>
      <c r="AG5614">
        <v>0.80674443595273604</v>
      </c>
      <c r="AH5614">
        <v>0.299791404157085</v>
      </c>
      <c r="AI5614">
        <v>0.35038410267202102</v>
      </c>
      <c r="AJ5614">
        <v>0.78121606160956403</v>
      </c>
      <c r="AK5614">
        <v>-22.394765418315998</v>
      </c>
    </row>
    <row r="5615" spans="1:37" x14ac:dyDescent="0.2">
      <c r="A5615" t="s">
        <v>18426</v>
      </c>
      <c r="B5615">
        <v>131621465</v>
      </c>
      <c r="C5615">
        <v>131621611</v>
      </c>
      <c r="D5615">
        <v>147</v>
      </c>
      <c r="E5615" t="s">
        <v>19170</v>
      </c>
      <c r="F5615">
        <v>0</v>
      </c>
      <c r="G5615" t="s">
        <v>19171</v>
      </c>
      <c r="H5615" t="s">
        <v>34951</v>
      </c>
      <c r="I5615">
        <v>3</v>
      </c>
      <c r="J5615">
        <v>131533555</v>
      </c>
      <c r="K5615">
        <v>131543093</v>
      </c>
      <c r="L5615">
        <v>9539</v>
      </c>
      <c r="M5615">
        <v>2</v>
      </c>
      <c r="N5615">
        <v>131034</v>
      </c>
      <c r="O5615" t="s">
        <v>19163</v>
      </c>
      <c r="P5615">
        <v>-78372</v>
      </c>
      <c r="Q5615" t="s">
        <v>19164</v>
      </c>
      <c r="R5615" t="s">
        <v>19165</v>
      </c>
      <c r="S5615" t="s">
        <v>34950</v>
      </c>
      <c r="T5615">
        <v>0.32911398597860803</v>
      </c>
      <c r="U5615">
        <v>0.603102917160658</v>
      </c>
      <c r="V5615">
        <v>22.072980506895899</v>
      </c>
      <c r="W5615">
        <v>0.38920677604595899</v>
      </c>
      <c r="X5615">
        <v>0.704072456322962</v>
      </c>
      <c r="Y5615">
        <v>-22.571555070496501</v>
      </c>
      <c r="Z5615">
        <v>0.306975110376564</v>
      </c>
      <c r="AA5615">
        <v>0.72610664078822296</v>
      </c>
      <c r="AB5615">
        <v>22.5016806035451</v>
      </c>
      <c r="AC5615">
        <v>0.71753805159658501</v>
      </c>
      <c r="AD5615">
        <v>0.87989882095915395</v>
      </c>
      <c r="AE5615">
        <v>-1.42457368785856</v>
      </c>
      <c r="AF5615">
        <v>0.64997455747578503</v>
      </c>
      <c r="AG5615">
        <v>0.80674443595273604</v>
      </c>
      <c r="AH5615">
        <v>0.299791404157085</v>
      </c>
      <c r="AI5615">
        <v>0.35038410267202102</v>
      </c>
      <c r="AJ5615">
        <v>0.78121606160956403</v>
      </c>
      <c r="AK5615">
        <v>-22.394765418315998</v>
      </c>
    </row>
    <row r="5616" spans="1:37" x14ac:dyDescent="0.2">
      <c r="A5616" t="s">
        <v>18426</v>
      </c>
      <c r="B5616">
        <v>132359637</v>
      </c>
      <c r="C5616">
        <v>132359923</v>
      </c>
      <c r="D5616">
        <v>287</v>
      </c>
      <c r="E5616" t="s">
        <v>19172</v>
      </c>
      <c r="F5616">
        <v>1</v>
      </c>
      <c r="G5616" t="s">
        <v>19173</v>
      </c>
      <c r="H5616" t="s">
        <v>34952</v>
      </c>
      <c r="I5616">
        <v>3</v>
      </c>
      <c r="J5616">
        <v>132352802</v>
      </c>
      <c r="K5616">
        <v>132358720</v>
      </c>
      <c r="L5616">
        <v>5919</v>
      </c>
      <c r="M5616">
        <v>1</v>
      </c>
      <c r="N5616">
        <v>55</v>
      </c>
      <c r="O5616" t="s">
        <v>19174</v>
      </c>
      <c r="P5616">
        <v>6835</v>
      </c>
      <c r="Q5616" t="s">
        <v>19175</v>
      </c>
      <c r="R5616" t="s">
        <v>19176</v>
      </c>
      <c r="S5616" t="s">
        <v>34953</v>
      </c>
      <c r="T5616">
        <v>0.97213403838398904</v>
      </c>
      <c r="U5616">
        <v>1</v>
      </c>
      <c r="V5616">
        <v>1.3866853914233901</v>
      </c>
      <c r="W5616">
        <v>0.38920677604595899</v>
      </c>
      <c r="X5616">
        <v>0.704072456322962</v>
      </c>
      <c r="Y5616">
        <v>-23.883843712663499</v>
      </c>
      <c r="Z5616">
        <v>0.96726857278496403</v>
      </c>
      <c r="AA5616">
        <v>0.99919698600769702</v>
      </c>
      <c r="AB5616">
        <v>0.56352755581323499</v>
      </c>
      <c r="AC5616">
        <v>0.92091778829119397</v>
      </c>
      <c r="AD5616">
        <v>0.94068432309766403</v>
      </c>
      <c r="AE5616">
        <v>-1.7136965831715001</v>
      </c>
      <c r="AF5616">
        <v>0.98343762640780896</v>
      </c>
      <c r="AG5616">
        <v>1</v>
      </c>
      <c r="AH5616">
        <v>1.9893309975388</v>
      </c>
      <c r="AI5616">
        <v>0.24456414000292601</v>
      </c>
      <c r="AJ5616">
        <v>0.78121606160956403</v>
      </c>
      <c r="AK5616">
        <v>-23.603615793931102</v>
      </c>
    </row>
    <row r="5617" spans="1:37" x14ac:dyDescent="0.2">
      <c r="A5617" t="s">
        <v>18426</v>
      </c>
      <c r="B5617">
        <v>132554479</v>
      </c>
      <c r="C5617">
        <v>132554629</v>
      </c>
      <c r="D5617">
        <v>151</v>
      </c>
      <c r="E5617" t="s">
        <v>19177</v>
      </c>
      <c r="F5617">
        <v>3</v>
      </c>
      <c r="G5617" t="s">
        <v>19178</v>
      </c>
      <c r="H5617" t="s">
        <v>31000</v>
      </c>
      <c r="I5617">
        <v>3</v>
      </c>
      <c r="J5617">
        <v>132528202</v>
      </c>
      <c r="K5617">
        <v>132538508</v>
      </c>
      <c r="L5617">
        <v>10307</v>
      </c>
      <c r="M5617">
        <v>1</v>
      </c>
      <c r="N5617">
        <v>23317</v>
      </c>
      <c r="O5617" t="s">
        <v>19179</v>
      </c>
      <c r="P5617">
        <v>26277</v>
      </c>
      <c r="Q5617" t="s">
        <v>19180</v>
      </c>
      <c r="R5617" t="s">
        <v>19181</v>
      </c>
      <c r="S5617" t="s">
        <v>34954</v>
      </c>
      <c r="T5617">
        <v>0.32911398597860803</v>
      </c>
      <c r="U5617">
        <v>0.603102917160658</v>
      </c>
      <c r="V5617">
        <v>22.072980506895899</v>
      </c>
      <c r="W5617">
        <v>0.38920677604595899</v>
      </c>
      <c r="X5617">
        <v>0.704072456322962</v>
      </c>
      <c r="Y5617">
        <v>-22.934452971012899</v>
      </c>
      <c r="Z5617">
        <v>0.306975110376564</v>
      </c>
      <c r="AA5617">
        <v>0.72610664078822296</v>
      </c>
      <c r="AB5617">
        <v>22.7368449498186</v>
      </c>
      <c r="AC5617">
        <v>0.71753805159658501</v>
      </c>
      <c r="AD5617">
        <v>0.87989882095915395</v>
      </c>
      <c r="AE5617">
        <v>-1.7874715883748999</v>
      </c>
      <c r="AF5617">
        <v>0.64997455747578503</v>
      </c>
      <c r="AG5617">
        <v>0.80674443595273604</v>
      </c>
      <c r="AH5617">
        <v>-6.3106458312885305E-2</v>
      </c>
      <c r="AI5617">
        <v>0.35038410267202102</v>
      </c>
      <c r="AJ5617">
        <v>0.78121606160956403</v>
      </c>
      <c r="AK5617">
        <v>-22.629929761778801</v>
      </c>
    </row>
    <row r="5618" spans="1:37" x14ac:dyDescent="0.2">
      <c r="A5618" t="s">
        <v>18426</v>
      </c>
      <c r="B5618">
        <v>132765714</v>
      </c>
      <c r="C5618">
        <v>132765866</v>
      </c>
      <c r="D5618">
        <v>153</v>
      </c>
      <c r="E5618" t="s">
        <v>19182</v>
      </c>
      <c r="F5618">
        <v>0</v>
      </c>
      <c r="G5618" t="s">
        <v>19183</v>
      </c>
      <c r="H5618" t="s">
        <v>34955</v>
      </c>
      <c r="I5618">
        <v>3</v>
      </c>
      <c r="J5618">
        <v>132558142</v>
      </c>
      <c r="K5618">
        <v>132722459</v>
      </c>
      <c r="L5618">
        <v>164318</v>
      </c>
      <c r="M5618">
        <v>2</v>
      </c>
      <c r="N5618">
        <v>100532724</v>
      </c>
      <c r="O5618" t="s">
        <v>19184</v>
      </c>
      <c r="P5618">
        <v>-43255</v>
      </c>
      <c r="Q5618" t="s">
        <v>19185</v>
      </c>
      <c r="R5618" t="s">
        <v>19186</v>
      </c>
      <c r="S5618" t="s">
        <v>34956</v>
      </c>
      <c r="T5618">
        <v>0.18334507196647701</v>
      </c>
      <c r="U5618">
        <v>0.603102917160658</v>
      </c>
      <c r="V5618">
        <v>-1.9391381982896401</v>
      </c>
      <c r="W5618">
        <v>0.39900964277550199</v>
      </c>
      <c r="X5618">
        <v>0.71143044911719</v>
      </c>
      <c r="Y5618">
        <v>-1.92658559954516</v>
      </c>
      <c r="Z5618">
        <v>0.18208037395278101</v>
      </c>
      <c r="AA5618">
        <v>0.72610664078822296</v>
      </c>
      <c r="AB5618">
        <v>-1.63938637030728</v>
      </c>
      <c r="AC5618">
        <v>0.75716389160250297</v>
      </c>
      <c r="AD5618">
        <v>0.88228037595068098</v>
      </c>
      <c r="AE5618">
        <v>-0.66508947762684401</v>
      </c>
      <c r="AF5618">
        <v>0.27884550244565598</v>
      </c>
      <c r="AG5618">
        <v>0.70473078222419605</v>
      </c>
      <c r="AH5618">
        <v>-1.4401075882896299</v>
      </c>
      <c r="AI5618">
        <v>0.29133101895795899</v>
      </c>
      <c r="AJ5618">
        <v>0.78121606160956403</v>
      </c>
      <c r="AK5618">
        <v>-1.92544182899904</v>
      </c>
    </row>
    <row r="5619" spans="1:37" x14ac:dyDescent="0.2">
      <c r="A5619" t="s">
        <v>18426</v>
      </c>
      <c r="B5619">
        <v>132765866</v>
      </c>
      <c r="C5619">
        <v>132766018</v>
      </c>
      <c r="D5619">
        <v>153</v>
      </c>
      <c r="E5619" t="s">
        <v>19187</v>
      </c>
      <c r="F5619">
        <v>4</v>
      </c>
      <c r="G5619" t="s">
        <v>19188</v>
      </c>
      <c r="H5619" t="s">
        <v>34955</v>
      </c>
      <c r="I5619">
        <v>3</v>
      </c>
      <c r="J5619">
        <v>132558142</v>
      </c>
      <c r="K5619">
        <v>132722459</v>
      </c>
      <c r="L5619">
        <v>164318</v>
      </c>
      <c r="M5619">
        <v>2</v>
      </c>
      <c r="N5619">
        <v>100532724</v>
      </c>
      <c r="O5619" t="s">
        <v>19184</v>
      </c>
      <c r="P5619">
        <v>-43407</v>
      </c>
      <c r="Q5619" t="s">
        <v>19185</v>
      </c>
      <c r="R5619" t="s">
        <v>19186</v>
      </c>
      <c r="S5619" t="s">
        <v>34956</v>
      </c>
      <c r="T5619">
        <v>0.10243581915424201</v>
      </c>
      <c r="U5619">
        <v>0.603102917160658</v>
      </c>
      <c r="V5619">
        <v>-2.17622072901549</v>
      </c>
      <c r="W5619">
        <v>0.22514765698160699</v>
      </c>
      <c r="X5619">
        <v>0.704072456322962</v>
      </c>
      <c r="Y5619">
        <v>-2.2234755596785098</v>
      </c>
      <c r="Z5619">
        <v>7.4473885505862994E-2</v>
      </c>
      <c r="AA5619">
        <v>0.72610664078822296</v>
      </c>
      <c r="AB5619">
        <v>-1.8764689010331299</v>
      </c>
      <c r="AC5619">
        <v>0.439120552379898</v>
      </c>
      <c r="AD5619">
        <v>0.82872126865393902</v>
      </c>
      <c r="AE5619">
        <v>-0.96197943776018802</v>
      </c>
      <c r="AF5619">
        <v>0.202684748792197</v>
      </c>
      <c r="AG5619">
        <v>0.68151250837662902</v>
      </c>
      <c r="AH5619">
        <v>-1.61964377397033</v>
      </c>
      <c r="AI5619">
        <v>0.207315282951439</v>
      </c>
      <c r="AJ5619">
        <v>0.78121606160956403</v>
      </c>
      <c r="AK5619">
        <v>-2.0956572766776902</v>
      </c>
    </row>
    <row r="5620" spans="1:37" x14ac:dyDescent="0.2">
      <c r="A5620" t="s">
        <v>18426</v>
      </c>
      <c r="B5620">
        <v>132766018</v>
      </c>
      <c r="C5620">
        <v>132766170</v>
      </c>
      <c r="D5620">
        <v>153</v>
      </c>
      <c r="E5620" t="s">
        <v>19189</v>
      </c>
      <c r="F5620">
        <v>1</v>
      </c>
      <c r="G5620" t="s">
        <v>19190</v>
      </c>
      <c r="H5620" t="s">
        <v>34955</v>
      </c>
      <c r="I5620">
        <v>3</v>
      </c>
      <c r="J5620">
        <v>132558142</v>
      </c>
      <c r="K5620">
        <v>132722459</v>
      </c>
      <c r="L5620">
        <v>164318</v>
      </c>
      <c r="M5620">
        <v>2</v>
      </c>
      <c r="N5620">
        <v>100532724</v>
      </c>
      <c r="O5620" t="s">
        <v>19184</v>
      </c>
      <c r="P5620">
        <v>-43559</v>
      </c>
      <c r="Q5620" t="s">
        <v>19185</v>
      </c>
      <c r="R5620" t="s">
        <v>19186</v>
      </c>
      <c r="S5620" t="s">
        <v>34956</v>
      </c>
      <c r="T5620">
        <v>2.3142740639935901E-2</v>
      </c>
      <c r="U5620">
        <v>0.603102917160658</v>
      </c>
      <c r="V5620">
        <v>-23.451619296913901</v>
      </c>
      <c r="W5620">
        <v>0.39900964277550199</v>
      </c>
      <c r="X5620">
        <v>0.71143044911719</v>
      </c>
      <c r="Y5620">
        <v>-1.79174648004306</v>
      </c>
      <c r="Z5620">
        <v>2.8080354143763999E-2</v>
      </c>
      <c r="AA5620">
        <v>0.72610664078822296</v>
      </c>
      <c r="AB5620">
        <v>-2.6539392707100098</v>
      </c>
      <c r="AC5620">
        <v>0.77769842099370001</v>
      </c>
      <c r="AD5620">
        <v>0.90190469217964697</v>
      </c>
      <c r="AE5620">
        <v>-0.53025035812474197</v>
      </c>
      <c r="AF5620">
        <v>5.0597804864900599E-2</v>
      </c>
      <c r="AG5620">
        <v>0.50499344271650004</v>
      </c>
      <c r="AH5620">
        <v>-22.895042341868699</v>
      </c>
      <c r="AI5620">
        <v>0.29133101895795899</v>
      </c>
      <c r="AJ5620">
        <v>0.78121606160956403</v>
      </c>
      <c r="AK5620">
        <v>-1.8531076760423999</v>
      </c>
    </row>
    <row r="5621" spans="1:37" x14ac:dyDescent="0.2">
      <c r="A5621" t="s">
        <v>18426</v>
      </c>
      <c r="B5621">
        <v>132951096</v>
      </c>
      <c r="C5621">
        <v>132951272</v>
      </c>
      <c r="D5621">
        <v>177</v>
      </c>
      <c r="E5621" t="s">
        <v>19191</v>
      </c>
      <c r="F5621">
        <v>2</v>
      </c>
      <c r="G5621" t="s">
        <v>3938</v>
      </c>
      <c r="H5621" t="s">
        <v>31000</v>
      </c>
      <c r="I5621">
        <v>3</v>
      </c>
      <c r="J5621">
        <v>133038391</v>
      </c>
      <c r="K5621">
        <v>133119384</v>
      </c>
      <c r="L5621">
        <v>80994</v>
      </c>
      <c r="M5621">
        <v>1</v>
      </c>
      <c r="N5621">
        <v>66000</v>
      </c>
      <c r="O5621" t="s">
        <v>19192</v>
      </c>
      <c r="P5621">
        <v>-87119</v>
      </c>
      <c r="Q5621" t="s">
        <v>19193</v>
      </c>
      <c r="R5621" t="s">
        <v>19194</v>
      </c>
      <c r="S5621" t="s">
        <v>34957</v>
      </c>
      <c r="T5621">
        <v>0.45787867246179598</v>
      </c>
      <c r="U5621">
        <v>0.74737173511066801</v>
      </c>
      <c r="V5621">
        <v>-0.48249020193693898</v>
      </c>
      <c r="W5621">
        <v>0.76075014751339898</v>
      </c>
      <c r="X5621">
        <v>0.95159051474143896</v>
      </c>
      <c r="Y5621">
        <v>0.346066379112137</v>
      </c>
      <c r="Z5621">
        <v>0.74721029172735198</v>
      </c>
      <c r="AA5621">
        <v>0.88689192764552804</v>
      </c>
      <c r="AB5621">
        <v>-2.3775359410289399E-2</v>
      </c>
      <c r="AC5621">
        <v>0.54154342906699204</v>
      </c>
      <c r="AD5621">
        <v>0.87989882095915395</v>
      </c>
      <c r="AE5621">
        <v>-0.472261679118963</v>
      </c>
      <c r="AF5621">
        <v>0.352339808048654</v>
      </c>
      <c r="AG5621">
        <v>0.74605529997825004</v>
      </c>
      <c r="AH5621">
        <v>-0.65394464783960105</v>
      </c>
      <c r="AI5621">
        <v>0.26979378913002799</v>
      </c>
      <c r="AJ5621">
        <v>0.78121606160956403</v>
      </c>
      <c r="AK5621">
        <v>1.0246348497828099</v>
      </c>
    </row>
    <row r="5622" spans="1:37" x14ac:dyDescent="0.2">
      <c r="A5622" t="s">
        <v>18426</v>
      </c>
      <c r="B5622">
        <v>132951272</v>
      </c>
      <c r="C5622">
        <v>132951448</v>
      </c>
      <c r="D5622">
        <v>177</v>
      </c>
      <c r="E5622" t="s">
        <v>19195</v>
      </c>
      <c r="F5622">
        <v>3</v>
      </c>
      <c r="G5622" t="s">
        <v>19196</v>
      </c>
      <c r="H5622" t="s">
        <v>31000</v>
      </c>
      <c r="I5622">
        <v>3</v>
      </c>
      <c r="J5622">
        <v>133038391</v>
      </c>
      <c r="K5622">
        <v>133119384</v>
      </c>
      <c r="L5622">
        <v>80994</v>
      </c>
      <c r="M5622">
        <v>1</v>
      </c>
      <c r="N5622">
        <v>66000</v>
      </c>
      <c r="O5622" t="s">
        <v>19192</v>
      </c>
      <c r="P5622">
        <v>-86943</v>
      </c>
      <c r="Q5622" t="s">
        <v>19193</v>
      </c>
      <c r="R5622" t="s">
        <v>19194</v>
      </c>
      <c r="S5622" t="s">
        <v>34957</v>
      </c>
      <c r="T5622">
        <v>0.45787867246179598</v>
      </c>
      <c r="U5622">
        <v>0.74737173511066801</v>
      </c>
      <c r="V5622">
        <v>-0.48249020193693898</v>
      </c>
      <c r="W5622">
        <v>0.76075014751339898</v>
      </c>
      <c r="X5622">
        <v>0.95159051474143896</v>
      </c>
      <c r="Y5622">
        <v>0.346066379112137</v>
      </c>
      <c r="Z5622">
        <v>0.74721029172735198</v>
      </c>
      <c r="AA5622">
        <v>0.88689192764552804</v>
      </c>
      <c r="AB5622">
        <v>-2.3775359410289399E-2</v>
      </c>
      <c r="AC5622">
        <v>0.54154342906699204</v>
      </c>
      <c r="AD5622">
        <v>0.87989882095915395</v>
      </c>
      <c r="AE5622">
        <v>-0.472261679118963</v>
      </c>
      <c r="AF5622">
        <v>0.352339808048654</v>
      </c>
      <c r="AG5622">
        <v>0.74605529997825004</v>
      </c>
      <c r="AH5622">
        <v>-0.65394464783960105</v>
      </c>
      <c r="AI5622">
        <v>0.26979378913002799</v>
      </c>
      <c r="AJ5622">
        <v>0.78121606160956403</v>
      </c>
      <c r="AK5622">
        <v>1.0246348497828099</v>
      </c>
    </row>
    <row r="5623" spans="1:37" x14ac:dyDescent="0.2">
      <c r="A5623" t="s">
        <v>18426</v>
      </c>
      <c r="B5623">
        <v>133081587</v>
      </c>
      <c r="C5623">
        <v>133081738</v>
      </c>
      <c r="D5623">
        <v>152</v>
      </c>
      <c r="E5623" t="s">
        <v>19197</v>
      </c>
      <c r="F5623">
        <v>0</v>
      </c>
      <c r="G5623" t="s">
        <v>19198</v>
      </c>
      <c r="H5623" t="s">
        <v>34958</v>
      </c>
      <c r="I5623">
        <v>3</v>
      </c>
      <c r="J5623">
        <v>133119336</v>
      </c>
      <c r="K5623">
        <v>133379926</v>
      </c>
      <c r="L5623">
        <v>260591</v>
      </c>
      <c r="M5623">
        <v>1</v>
      </c>
      <c r="N5623">
        <v>66000</v>
      </c>
      <c r="O5623" t="s">
        <v>19199</v>
      </c>
      <c r="P5623">
        <v>-37598</v>
      </c>
      <c r="Q5623" t="s">
        <v>19193</v>
      </c>
      <c r="R5623" t="s">
        <v>19194</v>
      </c>
      <c r="S5623" t="s">
        <v>34957</v>
      </c>
      <c r="T5623">
        <v>0.152084254673993</v>
      </c>
      <c r="U5623">
        <v>0.603102917160658</v>
      </c>
      <c r="V5623">
        <v>24.834037648465699</v>
      </c>
      <c r="W5623">
        <v>0.20525741147413201</v>
      </c>
      <c r="X5623">
        <v>0.704072456322962</v>
      </c>
      <c r="Y5623">
        <v>-24.632403794531601</v>
      </c>
      <c r="Z5623">
        <v>0.306975110376564</v>
      </c>
      <c r="AA5623">
        <v>0.72610664078822296</v>
      </c>
      <c r="AB5623">
        <v>23.8705635703163</v>
      </c>
      <c r="AC5623">
        <v>7.0489011448141195E-2</v>
      </c>
      <c r="AD5623">
        <v>0.57684129297949804</v>
      </c>
      <c r="AE5623">
        <v>-24.632403794531601</v>
      </c>
      <c r="AF5623">
        <v>4.6407610929182198E-2</v>
      </c>
      <c r="AG5623">
        <v>0.476038960109122</v>
      </c>
      <c r="AH5623">
        <v>24.834037648465699</v>
      </c>
      <c r="AI5623">
        <v>0.35038410267202102</v>
      </c>
      <c r="AJ5623">
        <v>0.78121606160956403</v>
      </c>
      <c r="AK5623">
        <v>-23.763648373635501</v>
      </c>
    </row>
    <row r="5624" spans="1:37" x14ac:dyDescent="0.2">
      <c r="A5624" t="s">
        <v>18426</v>
      </c>
      <c r="B5624">
        <v>133391757</v>
      </c>
      <c r="C5624">
        <v>133391909</v>
      </c>
      <c r="D5624">
        <v>153</v>
      </c>
      <c r="E5624" t="s">
        <v>19200</v>
      </c>
      <c r="F5624">
        <v>2</v>
      </c>
      <c r="G5624" t="s">
        <v>19201</v>
      </c>
      <c r="H5624" t="s">
        <v>34959</v>
      </c>
      <c r="I5624">
        <v>3</v>
      </c>
      <c r="J5624">
        <v>133400056</v>
      </c>
      <c r="K5624">
        <v>133475208</v>
      </c>
      <c r="L5624">
        <v>75153</v>
      </c>
      <c r="M5624">
        <v>1</v>
      </c>
      <c r="N5624">
        <v>8419</v>
      </c>
      <c r="O5624" t="s">
        <v>19202</v>
      </c>
      <c r="P5624">
        <v>-8147</v>
      </c>
      <c r="Q5624" t="s">
        <v>19203</v>
      </c>
      <c r="R5624" t="s">
        <v>19204</v>
      </c>
      <c r="S5624" t="s">
        <v>34960</v>
      </c>
      <c r="T5624">
        <v>0.17308923567461099</v>
      </c>
      <c r="U5624">
        <v>0.603102917160658</v>
      </c>
      <c r="V5624">
        <v>-24.654861589548101</v>
      </c>
      <c r="W5624">
        <v>0.94541066367716797</v>
      </c>
      <c r="X5624">
        <v>0.95159051474143896</v>
      </c>
      <c r="Y5624">
        <v>-1.1517502994329401</v>
      </c>
      <c r="Z5624">
        <v>5.50355599158565E-2</v>
      </c>
      <c r="AA5624">
        <v>0.72610664078822296</v>
      </c>
      <c r="AB5624">
        <v>-24.654861589548101</v>
      </c>
      <c r="AC5624">
        <v>0.71753805159658501</v>
      </c>
      <c r="AD5624">
        <v>0.87989882095915395</v>
      </c>
      <c r="AE5624">
        <v>-2.1517501171131901</v>
      </c>
      <c r="AF5624">
        <v>0.32549523997010099</v>
      </c>
      <c r="AG5624">
        <v>0.70473078222419605</v>
      </c>
      <c r="AH5624">
        <v>-23.725250966854201</v>
      </c>
      <c r="AI5624">
        <v>0.59609816080359102</v>
      </c>
      <c r="AJ5624">
        <v>0.78121606160956403</v>
      </c>
      <c r="AK5624">
        <v>-0.282994900498451</v>
      </c>
    </row>
    <row r="5625" spans="1:37" x14ac:dyDescent="0.2">
      <c r="A5625" t="s">
        <v>18426</v>
      </c>
      <c r="B5625">
        <v>134406832</v>
      </c>
      <c r="C5625">
        <v>134406985</v>
      </c>
      <c r="D5625">
        <v>154</v>
      </c>
      <c r="E5625" t="s">
        <v>19205</v>
      </c>
      <c r="F5625">
        <v>16</v>
      </c>
      <c r="G5625" t="s">
        <v>19206</v>
      </c>
      <c r="H5625" t="s">
        <v>31000</v>
      </c>
      <c r="I5625">
        <v>3</v>
      </c>
      <c r="J5625">
        <v>134437605</v>
      </c>
      <c r="K5625">
        <v>134438211</v>
      </c>
      <c r="L5625">
        <v>607</v>
      </c>
      <c r="M5625">
        <v>1</v>
      </c>
      <c r="N5625">
        <v>100616281</v>
      </c>
      <c r="O5625" t="s">
        <v>19207</v>
      </c>
      <c r="P5625">
        <v>-30620</v>
      </c>
      <c r="Q5625" t="s">
        <v>19208</v>
      </c>
      <c r="R5625" t="s">
        <v>19209</v>
      </c>
      <c r="S5625" t="s">
        <v>34961</v>
      </c>
      <c r="T5625">
        <v>0.35387198439864398</v>
      </c>
      <c r="U5625">
        <v>0.603102917160658</v>
      </c>
      <c r="V5625">
        <v>-24.6254861940917</v>
      </c>
      <c r="W5625">
        <v>0.38920677604595899</v>
      </c>
      <c r="X5625">
        <v>0.704072456322962</v>
      </c>
      <c r="Y5625">
        <v>-24.494241666122001</v>
      </c>
      <c r="Z5625">
        <v>0.69013698642955401</v>
      </c>
      <c r="AA5625">
        <v>0.84521697243271998</v>
      </c>
      <c r="AB5625">
        <v>-0.70730582417320598</v>
      </c>
      <c r="AC5625">
        <v>0.75388744886274095</v>
      </c>
      <c r="AD5625">
        <v>0.87989882095915395</v>
      </c>
      <c r="AE5625">
        <v>-0.53858659311839896</v>
      </c>
      <c r="AF5625">
        <v>0.32549523997010099</v>
      </c>
      <c r="AG5625">
        <v>0.70473078222419605</v>
      </c>
      <c r="AH5625">
        <v>-24.791753314418401</v>
      </c>
      <c r="AI5625">
        <v>0.35038410267202102</v>
      </c>
      <c r="AJ5625">
        <v>0.78121606160956403</v>
      </c>
      <c r="AK5625">
        <v>-24.721363989010602</v>
      </c>
    </row>
    <row r="5626" spans="1:37" x14ac:dyDescent="0.2">
      <c r="A5626" t="s">
        <v>18426</v>
      </c>
      <c r="B5626">
        <v>134407015</v>
      </c>
      <c r="C5626">
        <v>134407314</v>
      </c>
      <c r="D5626">
        <v>300</v>
      </c>
      <c r="E5626" t="s">
        <v>19210</v>
      </c>
      <c r="F5626">
        <v>11</v>
      </c>
      <c r="G5626" t="s">
        <v>19211</v>
      </c>
      <c r="H5626" t="s">
        <v>31000</v>
      </c>
      <c r="I5626">
        <v>3</v>
      </c>
      <c r="J5626">
        <v>134437605</v>
      </c>
      <c r="K5626">
        <v>134438211</v>
      </c>
      <c r="L5626">
        <v>607</v>
      </c>
      <c r="M5626">
        <v>1</v>
      </c>
      <c r="N5626">
        <v>100616281</v>
      </c>
      <c r="O5626" t="s">
        <v>19207</v>
      </c>
      <c r="P5626">
        <v>-30291</v>
      </c>
      <c r="Q5626" t="s">
        <v>19208</v>
      </c>
      <c r="R5626" t="s">
        <v>19209</v>
      </c>
      <c r="S5626" t="s">
        <v>34961</v>
      </c>
      <c r="T5626">
        <v>1</v>
      </c>
      <c r="U5626">
        <v>1</v>
      </c>
      <c r="V5626">
        <v>-0.76512559912511302</v>
      </c>
      <c r="W5626">
        <v>0.20525741147413201</v>
      </c>
      <c r="X5626">
        <v>0.704072456322962</v>
      </c>
      <c r="Y5626">
        <v>-25.136141807894901</v>
      </c>
      <c r="Z5626">
        <v>0.96726857278496403</v>
      </c>
      <c r="AA5626">
        <v>0.99919698600769702</v>
      </c>
      <c r="AB5626">
        <v>-0.129406456973505</v>
      </c>
      <c r="AC5626">
        <v>0.32081866871113202</v>
      </c>
      <c r="AD5626">
        <v>0.68773325147593101</v>
      </c>
      <c r="AE5626">
        <v>-1.18048673489128</v>
      </c>
      <c r="AF5626">
        <v>0.98343762640780896</v>
      </c>
      <c r="AG5626">
        <v>1</v>
      </c>
      <c r="AH5626">
        <v>-0.931392719451825</v>
      </c>
      <c r="AI5626">
        <v>0.24456414000292601</v>
      </c>
      <c r="AJ5626">
        <v>0.78121606160956403</v>
      </c>
      <c r="AK5626">
        <v>-25.057277013202601</v>
      </c>
    </row>
    <row r="5627" spans="1:37" x14ac:dyDescent="0.2">
      <c r="A5627" t="s">
        <v>18426</v>
      </c>
      <c r="B5627">
        <v>134853310</v>
      </c>
      <c r="C5627">
        <v>134853453</v>
      </c>
      <c r="D5627">
        <v>144</v>
      </c>
      <c r="E5627" t="s">
        <v>19212</v>
      </c>
      <c r="F5627">
        <v>0</v>
      </c>
      <c r="G5627" t="s">
        <v>19213</v>
      </c>
      <c r="H5627" t="s">
        <v>30987</v>
      </c>
      <c r="I5627">
        <v>3</v>
      </c>
      <c r="J5627">
        <v>134852506</v>
      </c>
      <c r="K5627">
        <v>134951762</v>
      </c>
      <c r="L5627">
        <v>99257</v>
      </c>
      <c r="M5627">
        <v>1</v>
      </c>
      <c r="N5627">
        <v>2047</v>
      </c>
      <c r="O5627" t="s">
        <v>19214</v>
      </c>
      <c r="P5627">
        <v>804</v>
      </c>
      <c r="Q5627" t="s">
        <v>19215</v>
      </c>
      <c r="R5627" t="s">
        <v>19216</v>
      </c>
      <c r="S5627" t="s">
        <v>34962</v>
      </c>
      <c r="T5627" t="s">
        <v>40</v>
      </c>
      <c r="U5627" t="s">
        <v>40</v>
      </c>
      <c r="V5627">
        <v>0</v>
      </c>
      <c r="W5627">
        <v>0.29261482077562401</v>
      </c>
      <c r="X5627">
        <v>0.704072456322962</v>
      </c>
      <c r="Y5627">
        <v>23.758919929283699</v>
      </c>
      <c r="Z5627">
        <v>0.48464167878831399</v>
      </c>
      <c r="AA5627">
        <v>0.84435025072159198</v>
      </c>
      <c r="AB5627">
        <v>23.152645687261899</v>
      </c>
      <c r="AC5627">
        <v>0.27780950890804001</v>
      </c>
      <c r="AD5627">
        <v>0.68253123924728298</v>
      </c>
      <c r="AE5627">
        <v>23.9905704455307</v>
      </c>
      <c r="AF5627">
        <v>0.501741946288212</v>
      </c>
      <c r="AG5627">
        <v>0.80674443595273604</v>
      </c>
      <c r="AH5627">
        <v>-23.116119815203898</v>
      </c>
      <c r="AI5627">
        <v>0.59609816080359102</v>
      </c>
      <c r="AJ5627">
        <v>0.78121606160956403</v>
      </c>
      <c r="AK5627">
        <v>0.71318943403715096</v>
      </c>
    </row>
    <row r="5628" spans="1:37" x14ac:dyDescent="0.2">
      <c r="A5628" t="s">
        <v>18426</v>
      </c>
      <c r="B5628">
        <v>134853453</v>
      </c>
      <c r="C5628">
        <v>134853596</v>
      </c>
      <c r="D5628">
        <v>144</v>
      </c>
      <c r="E5628" t="s">
        <v>19217</v>
      </c>
      <c r="F5628">
        <v>0</v>
      </c>
      <c r="G5628" t="s">
        <v>19218</v>
      </c>
      <c r="H5628" t="s">
        <v>30987</v>
      </c>
      <c r="I5628">
        <v>3</v>
      </c>
      <c r="J5628">
        <v>134852506</v>
      </c>
      <c r="K5628">
        <v>134951762</v>
      </c>
      <c r="L5628">
        <v>99257</v>
      </c>
      <c r="M5628">
        <v>1</v>
      </c>
      <c r="N5628">
        <v>2047</v>
      </c>
      <c r="O5628" t="s">
        <v>19214</v>
      </c>
      <c r="P5628">
        <v>947</v>
      </c>
      <c r="Q5628" t="s">
        <v>19215</v>
      </c>
      <c r="R5628" t="s">
        <v>19216</v>
      </c>
      <c r="S5628" t="s">
        <v>34962</v>
      </c>
      <c r="T5628" t="s">
        <v>40</v>
      </c>
      <c r="U5628" t="s">
        <v>40</v>
      </c>
      <c r="V5628">
        <v>0</v>
      </c>
      <c r="W5628">
        <v>0.29261482077562401</v>
      </c>
      <c r="X5628">
        <v>0.704072456322962</v>
      </c>
      <c r="Y5628">
        <v>23.758919929283699</v>
      </c>
      <c r="Z5628">
        <v>0.48464167878831399</v>
      </c>
      <c r="AA5628">
        <v>0.84435025072159198</v>
      </c>
      <c r="AB5628">
        <v>23.152645687261899</v>
      </c>
      <c r="AC5628">
        <v>0.27780950890804001</v>
      </c>
      <c r="AD5628">
        <v>0.68253123924728298</v>
      </c>
      <c r="AE5628">
        <v>23.9905704455307</v>
      </c>
      <c r="AF5628">
        <v>0.501741946288212</v>
      </c>
      <c r="AG5628">
        <v>0.80674443595273604</v>
      </c>
      <c r="AH5628">
        <v>-23.116119815203898</v>
      </c>
      <c r="AI5628">
        <v>0.59609816080359102</v>
      </c>
      <c r="AJ5628">
        <v>0.78121606160956403</v>
      </c>
      <c r="AK5628">
        <v>0.71318943403715096</v>
      </c>
    </row>
    <row r="5629" spans="1:37" x14ac:dyDescent="0.2">
      <c r="A5629" t="s">
        <v>18426</v>
      </c>
      <c r="B5629">
        <v>134853596</v>
      </c>
      <c r="C5629">
        <v>134853739</v>
      </c>
      <c r="D5629">
        <v>144</v>
      </c>
      <c r="E5629" t="s">
        <v>19219</v>
      </c>
      <c r="F5629">
        <v>2</v>
      </c>
      <c r="G5629" t="s">
        <v>19220</v>
      </c>
      <c r="H5629" t="s">
        <v>30999</v>
      </c>
      <c r="I5629">
        <v>3</v>
      </c>
      <c r="J5629">
        <v>134852506</v>
      </c>
      <c r="K5629">
        <v>134951762</v>
      </c>
      <c r="L5629">
        <v>99257</v>
      </c>
      <c r="M5629">
        <v>1</v>
      </c>
      <c r="N5629">
        <v>2047</v>
      </c>
      <c r="O5629" t="s">
        <v>19214</v>
      </c>
      <c r="P5629">
        <v>1090</v>
      </c>
      <c r="Q5629" t="s">
        <v>19215</v>
      </c>
      <c r="R5629" t="s">
        <v>19216</v>
      </c>
      <c r="S5629" t="s">
        <v>34962</v>
      </c>
      <c r="T5629" t="s">
        <v>40</v>
      </c>
      <c r="U5629" t="s">
        <v>40</v>
      </c>
      <c r="V5629">
        <v>0</v>
      </c>
      <c r="W5629">
        <v>0.29261482077562401</v>
      </c>
      <c r="X5629">
        <v>0.704072456322962</v>
      </c>
      <c r="Y5629">
        <v>23.758919929283699</v>
      </c>
      <c r="Z5629">
        <v>0.48464167878831399</v>
      </c>
      <c r="AA5629">
        <v>0.84435025072159198</v>
      </c>
      <c r="AB5629">
        <v>23.0006426110075</v>
      </c>
      <c r="AC5629">
        <v>0.27780950890804001</v>
      </c>
      <c r="AD5629">
        <v>0.68253123924728298</v>
      </c>
      <c r="AE5629">
        <v>23.905262016417101</v>
      </c>
      <c r="AF5629">
        <v>0.501741946288212</v>
      </c>
      <c r="AG5629">
        <v>0.80674443595273604</v>
      </c>
      <c r="AH5629">
        <v>-22.964116739390199</v>
      </c>
      <c r="AI5629">
        <v>0.59609816080359102</v>
      </c>
      <c r="AJ5629">
        <v>0.78121606160956403</v>
      </c>
      <c r="AK5629">
        <v>0.86519250896924005</v>
      </c>
    </row>
    <row r="5630" spans="1:37" x14ac:dyDescent="0.2">
      <c r="A5630" t="s">
        <v>18426</v>
      </c>
      <c r="B5630">
        <v>135039248</v>
      </c>
      <c r="C5630">
        <v>135039403</v>
      </c>
      <c r="D5630">
        <v>156</v>
      </c>
      <c r="E5630" t="s">
        <v>19221</v>
      </c>
      <c r="F5630">
        <v>2</v>
      </c>
      <c r="G5630" t="s">
        <v>19222</v>
      </c>
      <c r="H5630" t="s">
        <v>34963</v>
      </c>
      <c r="I5630">
        <v>3</v>
      </c>
      <c r="J5630">
        <v>135067532</v>
      </c>
      <c r="K5630">
        <v>135259370</v>
      </c>
      <c r="L5630">
        <v>191839</v>
      </c>
      <c r="M5630">
        <v>1</v>
      </c>
      <c r="N5630">
        <v>2047</v>
      </c>
      <c r="O5630" t="s">
        <v>19223</v>
      </c>
      <c r="P5630">
        <v>-28129</v>
      </c>
      <c r="Q5630" t="s">
        <v>19215</v>
      </c>
      <c r="R5630" t="s">
        <v>19216</v>
      </c>
      <c r="S5630" t="s">
        <v>34962</v>
      </c>
      <c r="T5630">
        <v>0.97213403838398904</v>
      </c>
      <c r="U5630">
        <v>1</v>
      </c>
      <c r="V5630">
        <v>0.44890112238483298</v>
      </c>
      <c r="W5630">
        <v>0.20525741147413201</v>
      </c>
      <c r="X5630">
        <v>0.704072456322962</v>
      </c>
      <c r="Y5630">
        <v>-24.896886336715198</v>
      </c>
      <c r="Z5630">
        <v>0.69013698642955401</v>
      </c>
      <c r="AA5630">
        <v>0.84521697243271998</v>
      </c>
      <c r="AB5630">
        <v>-0.5145729340945</v>
      </c>
      <c r="AC5630">
        <v>7.0489011448141195E-2</v>
      </c>
      <c r="AD5630">
        <v>0.57684129297949804</v>
      </c>
      <c r="AE5630">
        <v>-24.896886336715198</v>
      </c>
      <c r="AF5630">
        <v>0.61410715005536498</v>
      </c>
      <c r="AG5630">
        <v>0.80674443595273604</v>
      </c>
      <c r="AH5630">
        <v>1.3785117067492101</v>
      </c>
      <c r="AI5630">
        <v>0.35038410267202102</v>
      </c>
      <c r="AJ5630">
        <v>0.78121606160956403</v>
      </c>
      <c r="AK5630">
        <v>-24.028130908143201</v>
      </c>
    </row>
    <row r="5631" spans="1:37" x14ac:dyDescent="0.2">
      <c r="A5631" t="s">
        <v>18426</v>
      </c>
      <c r="B5631">
        <v>135039403</v>
      </c>
      <c r="C5631">
        <v>135039558</v>
      </c>
      <c r="D5631">
        <v>156</v>
      </c>
      <c r="E5631" t="s">
        <v>19224</v>
      </c>
      <c r="F5631">
        <v>10</v>
      </c>
      <c r="G5631" t="s">
        <v>19225</v>
      </c>
      <c r="H5631" t="s">
        <v>34963</v>
      </c>
      <c r="I5631">
        <v>3</v>
      </c>
      <c r="J5631">
        <v>135067532</v>
      </c>
      <c r="K5631">
        <v>135259370</v>
      </c>
      <c r="L5631">
        <v>191839</v>
      </c>
      <c r="M5631">
        <v>1</v>
      </c>
      <c r="N5631">
        <v>2047</v>
      </c>
      <c r="O5631" t="s">
        <v>19223</v>
      </c>
      <c r="P5631">
        <v>-27974</v>
      </c>
      <c r="Q5631" t="s">
        <v>19215</v>
      </c>
      <c r="R5631" t="s">
        <v>19216</v>
      </c>
      <c r="S5631" t="s">
        <v>34962</v>
      </c>
      <c r="T5631">
        <v>0.97213403838398904</v>
      </c>
      <c r="U5631">
        <v>1</v>
      </c>
      <c r="V5631">
        <v>0.32337024838268003</v>
      </c>
      <c r="W5631">
        <v>0.20525741147413201</v>
      </c>
      <c r="X5631">
        <v>0.704072456322962</v>
      </c>
      <c r="Y5631">
        <v>-24.952811745319799</v>
      </c>
      <c r="Z5631">
        <v>0.69013698642955401</v>
      </c>
      <c r="AA5631">
        <v>0.84521697243271998</v>
      </c>
      <c r="AB5631">
        <v>-0.64010380809665302</v>
      </c>
      <c r="AC5631">
        <v>7.0489011448141195E-2</v>
      </c>
      <c r="AD5631">
        <v>0.57684129297949804</v>
      </c>
      <c r="AE5631">
        <v>-24.952811745319799</v>
      </c>
      <c r="AF5631">
        <v>0.61410715005536498</v>
      </c>
      <c r="AG5631">
        <v>0.80674443595273604</v>
      </c>
      <c r="AH5631">
        <v>1.2529808400590701</v>
      </c>
      <c r="AI5631">
        <v>0.35038410267202102</v>
      </c>
      <c r="AJ5631">
        <v>0.78121606160956403</v>
      </c>
      <c r="AK5631">
        <v>-24.0840563152972</v>
      </c>
    </row>
    <row r="5632" spans="1:37" x14ac:dyDescent="0.2">
      <c r="A5632" t="s">
        <v>18426</v>
      </c>
      <c r="B5632">
        <v>135375105</v>
      </c>
      <c r="C5632">
        <v>135375256</v>
      </c>
      <c r="D5632">
        <v>152</v>
      </c>
      <c r="E5632" t="s">
        <v>19226</v>
      </c>
      <c r="F5632">
        <v>1</v>
      </c>
      <c r="G5632" t="s">
        <v>19227</v>
      </c>
      <c r="H5632" t="s">
        <v>34964</v>
      </c>
      <c r="I5632">
        <v>3</v>
      </c>
      <c r="J5632">
        <v>135377449</v>
      </c>
      <c r="K5632">
        <v>135439858</v>
      </c>
      <c r="L5632">
        <v>62410</v>
      </c>
      <c r="M5632">
        <v>2</v>
      </c>
      <c r="N5632">
        <v>105374122</v>
      </c>
      <c r="O5632" t="s">
        <v>19228</v>
      </c>
      <c r="P5632">
        <v>64602</v>
      </c>
      <c r="Q5632" t="s">
        <v>40</v>
      </c>
      <c r="R5632" t="s">
        <v>19229</v>
      </c>
      <c r="S5632" t="s">
        <v>34965</v>
      </c>
      <c r="T5632">
        <v>0.35387198439864398</v>
      </c>
      <c r="U5632">
        <v>0.603102917160658</v>
      </c>
      <c r="V5632">
        <v>-23.1400594672529</v>
      </c>
      <c r="W5632">
        <v>0.89107655920673101</v>
      </c>
      <c r="X5632">
        <v>0.95159051474143896</v>
      </c>
      <c r="Y5632">
        <v>1.0131915259917299</v>
      </c>
      <c r="Z5632">
        <v>0.69013698642955401</v>
      </c>
      <c r="AA5632">
        <v>0.84521697243271998</v>
      </c>
      <c r="AB5632">
        <v>-0.15552760869433599</v>
      </c>
      <c r="AC5632">
        <v>0.75388744886274095</v>
      </c>
      <c r="AD5632">
        <v>0.87989882095915395</v>
      </c>
      <c r="AE5632">
        <v>1.31916106813167E-2</v>
      </c>
      <c r="AF5632">
        <v>0.32549523997010099</v>
      </c>
      <c r="AG5632">
        <v>0.70473078222419605</v>
      </c>
      <c r="AH5632">
        <v>-23.625856012889599</v>
      </c>
      <c r="AI5632">
        <v>0.56157887380500204</v>
      </c>
      <c r="AJ5632">
        <v>0.78121606160956403</v>
      </c>
      <c r="AK5632">
        <v>1.88194685150628</v>
      </c>
    </row>
    <row r="5633" spans="1:37" x14ac:dyDescent="0.2">
      <c r="A5633" t="s">
        <v>18426</v>
      </c>
      <c r="B5633">
        <v>135888814</v>
      </c>
      <c r="C5633">
        <v>135888956</v>
      </c>
      <c r="D5633">
        <v>143</v>
      </c>
      <c r="E5633" t="s">
        <v>19230</v>
      </c>
      <c r="F5633">
        <v>0</v>
      </c>
      <c r="G5633" t="s">
        <v>19231</v>
      </c>
      <c r="H5633" t="s">
        <v>31000</v>
      </c>
      <c r="I5633">
        <v>3</v>
      </c>
      <c r="J5633">
        <v>135965728</v>
      </c>
      <c r="K5633">
        <v>136147894</v>
      </c>
      <c r="L5633">
        <v>182167</v>
      </c>
      <c r="M5633">
        <v>1</v>
      </c>
      <c r="N5633">
        <v>5523</v>
      </c>
      <c r="O5633" t="s">
        <v>19232</v>
      </c>
      <c r="P5633">
        <v>-76772</v>
      </c>
      <c r="Q5633" t="s">
        <v>19233</v>
      </c>
      <c r="R5633" t="s">
        <v>19234</v>
      </c>
      <c r="S5633" t="s">
        <v>34966</v>
      </c>
      <c r="T5633">
        <v>0.35387198439864398</v>
      </c>
      <c r="U5633">
        <v>0.603102917160658</v>
      </c>
      <c r="V5633">
        <v>-22.688993540804599</v>
      </c>
      <c r="W5633">
        <v>0.38920677604595899</v>
      </c>
      <c r="X5633">
        <v>0.704072456322962</v>
      </c>
      <c r="Y5633">
        <v>-22.5577490278461</v>
      </c>
      <c r="Z5633">
        <v>0.184235113180511</v>
      </c>
      <c r="AA5633">
        <v>0.72610664078822296</v>
      </c>
      <c r="AB5633">
        <v>-22.688993540804599</v>
      </c>
      <c r="AC5633">
        <v>0.21073619169722799</v>
      </c>
      <c r="AD5633">
        <v>0.68253123924728298</v>
      </c>
      <c r="AE5633">
        <v>-22.5577490278461</v>
      </c>
      <c r="AF5633">
        <v>0.501741946288212</v>
      </c>
      <c r="AG5633">
        <v>0.80674443595273604</v>
      </c>
      <c r="AH5633">
        <v>-21.759383061733299</v>
      </c>
      <c r="AI5633">
        <v>0.52399907623471598</v>
      </c>
      <c r="AJ5633">
        <v>0.78121606160956403</v>
      </c>
      <c r="AK5633">
        <v>-21.688993754161601</v>
      </c>
    </row>
    <row r="5634" spans="1:37" x14ac:dyDescent="0.2">
      <c r="A5634" t="s">
        <v>18426</v>
      </c>
      <c r="B5634">
        <v>136968783</v>
      </c>
      <c r="C5634">
        <v>136968959</v>
      </c>
      <c r="D5634">
        <v>177</v>
      </c>
      <c r="E5634" t="s">
        <v>19235</v>
      </c>
      <c r="F5634">
        <v>1</v>
      </c>
      <c r="G5634" t="s">
        <v>19236</v>
      </c>
      <c r="H5634" t="s">
        <v>30987</v>
      </c>
      <c r="I5634">
        <v>3</v>
      </c>
      <c r="J5634">
        <v>136969245</v>
      </c>
      <c r="K5634">
        <v>136995506</v>
      </c>
      <c r="L5634">
        <v>26262</v>
      </c>
      <c r="M5634">
        <v>1</v>
      </c>
      <c r="N5634">
        <v>53833</v>
      </c>
      <c r="O5634" t="s">
        <v>19237</v>
      </c>
      <c r="P5634">
        <v>-286</v>
      </c>
      <c r="Q5634" t="s">
        <v>19238</v>
      </c>
      <c r="R5634" t="s">
        <v>19239</v>
      </c>
      <c r="S5634" t="s">
        <v>34967</v>
      </c>
      <c r="T5634">
        <v>0.35387198439864398</v>
      </c>
      <c r="U5634">
        <v>0.603102917160658</v>
      </c>
      <c r="V5634">
        <v>-22.383563195413501</v>
      </c>
      <c r="W5634">
        <v>0.46193634366738701</v>
      </c>
      <c r="X5634">
        <v>0.75726018452522603</v>
      </c>
      <c r="Y5634">
        <v>1.26023289535578</v>
      </c>
      <c r="Z5634">
        <v>0.65379035313853895</v>
      </c>
      <c r="AA5634">
        <v>0.84521697243271998</v>
      </c>
      <c r="AB5634">
        <v>-2.6196948967065801</v>
      </c>
      <c r="AC5634">
        <v>0.88945902157151002</v>
      </c>
      <c r="AD5634">
        <v>0.94068432309766403</v>
      </c>
      <c r="AE5634">
        <v>0.26023301591244502</v>
      </c>
      <c r="AF5634">
        <v>0.32549523997010099</v>
      </c>
      <c r="AG5634">
        <v>0.70473078222419605</v>
      </c>
      <c r="AH5634">
        <v>-21.8348602888776</v>
      </c>
      <c r="AI5634">
        <v>0.183554312780425</v>
      </c>
      <c r="AJ5634">
        <v>0.78121606160956403</v>
      </c>
      <c r="AK5634">
        <v>2.12898812352454</v>
      </c>
    </row>
    <row r="5635" spans="1:37" x14ac:dyDescent="0.2">
      <c r="A5635" t="s">
        <v>18426</v>
      </c>
      <c r="B5635">
        <v>136968959</v>
      </c>
      <c r="C5635">
        <v>136969135</v>
      </c>
      <c r="D5635">
        <v>177</v>
      </c>
      <c r="E5635" t="s">
        <v>19240</v>
      </c>
      <c r="F5635">
        <v>3</v>
      </c>
      <c r="G5635" t="s">
        <v>1236</v>
      </c>
      <c r="H5635" t="s">
        <v>30987</v>
      </c>
      <c r="I5635">
        <v>3</v>
      </c>
      <c r="J5635">
        <v>136969245</v>
      </c>
      <c r="K5635">
        <v>136995506</v>
      </c>
      <c r="L5635">
        <v>26262</v>
      </c>
      <c r="M5635">
        <v>1</v>
      </c>
      <c r="N5635">
        <v>53833</v>
      </c>
      <c r="O5635" t="s">
        <v>19237</v>
      </c>
      <c r="P5635">
        <v>-110</v>
      </c>
      <c r="Q5635" t="s">
        <v>19238</v>
      </c>
      <c r="R5635" t="s">
        <v>19239</v>
      </c>
      <c r="S5635" t="s">
        <v>34967</v>
      </c>
      <c r="T5635">
        <v>0.17308923567461099</v>
      </c>
      <c r="U5635">
        <v>0.603102917160658</v>
      </c>
      <c r="V5635">
        <v>-22.786327963652301</v>
      </c>
      <c r="W5635">
        <v>0.86214887914709604</v>
      </c>
      <c r="X5635">
        <v>0.95159051474143896</v>
      </c>
      <c r="Y5635">
        <v>0.85746813323376003</v>
      </c>
      <c r="Z5635">
        <v>0.23404878042441499</v>
      </c>
      <c r="AA5635">
        <v>0.72610664078822296</v>
      </c>
      <c r="AB5635">
        <v>-3.0224596649454201</v>
      </c>
      <c r="AC5635">
        <v>0.615069744472027</v>
      </c>
      <c r="AD5635">
        <v>0.87989882095915395</v>
      </c>
      <c r="AE5635">
        <v>-0.14253174620957601</v>
      </c>
      <c r="AF5635">
        <v>0.22065000948199101</v>
      </c>
      <c r="AG5635">
        <v>0.68151250837662902</v>
      </c>
      <c r="AH5635">
        <v>-22.153681786410498</v>
      </c>
      <c r="AI5635">
        <v>0.414159359489496</v>
      </c>
      <c r="AJ5635">
        <v>0.78121606160956403</v>
      </c>
      <c r="AK5635">
        <v>1.7262234195122701</v>
      </c>
    </row>
    <row r="5636" spans="1:37" x14ac:dyDescent="0.2">
      <c r="A5636" t="s">
        <v>18426</v>
      </c>
      <c r="B5636">
        <v>137460043</v>
      </c>
      <c r="C5636">
        <v>137460219</v>
      </c>
      <c r="D5636">
        <v>177</v>
      </c>
      <c r="E5636" t="s">
        <v>19241</v>
      </c>
      <c r="F5636">
        <v>1</v>
      </c>
      <c r="G5636" t="s">
        <v>19242</v>
      </c>
      <c r="H5636" t="s">
        <v>31000</v>
      </c>
      <c r="I5636">
        <v>3</v>
      </c>
      <c r="J5636">
        <v>137764315</v>
      </c>
      <c r="K5636">
        <v>137766334</v>
      </c>
      <c r="L5636">
        <v>2020</v>
      </c>
      <c r="M5636">
        <v>1</v>
      </c>
      <c r="N5636">
        <v>8403</v>
      </c>
      <c r="O5636" t="s">
        <v>19243</v>
      </c>
      <c r="P5636">
        <v>-304096</v>
      </c>
      <c r="Q5636" t="s">
        <v>19244</v>
      </c>
      <c r="R5636" t="s">
        <v>19245</v>
      </c>
      <c r="S5636" t="s">
        <v>34968</v>
      </c>
      <c r="T5636">
        <v>0.90358700586233098</v>
      </c>
      <c r="U5636">
        <v>1</v>
      </c>
      <c r="V5636">
        <v>0.62509428241048903</v>
      </c>
      <c r="W5636">
        <v>0.310495045820465</v>
      </c>
      <c r="X5636">
        <v>0.704072456322962</v>
      </c>
      <c r="Y5636">
        <v>0.75115949855986697</v>
      </c>
      <c r="Z5636">
        <v>0.98373894825607799</v>
      </c>
      <c r="AA5636">
        <v>1</v>
      </c>
      <c r="AB5636">
        <v>4.2613063868802897E-2</v>
      </c>
      <c r="AC5636">
        <v>0.55745478548193805</v>
      </c>
      <c r="AD5636">
        <v>0.87989882095915395</v>
      </c>
      <c r="AE5636">
        <v>0.59722216010867102</v>
      </c>
      <c r="AF5636">
        <v>0.84467969349481697</v>
      </c>
      <c r="AG5636">
        <v>0.94878731358366597</v>
      </c>
      <c r="AH5636">
        <v>1.0246866922007001</v>
      </c>
      <c r="AI5636">
        <v>0.231050154695185</v>
      </c>
      <c r="AJ5636">
        <v>0.78121606160956403</v>
      </c>
      <c r="AK5636">
        <v>0.54336539217241897</v>
      </c>
    </row>
    <row r="5637" spans="1:37" x14ac:dyDescent="0.2">
      <c r="A5637" t="s">
        <v>18426</v>
      </c>
      <c r="B5637">
        <v>137460219</v>
      </c>
      <c r="C5637">
        <v>137460395</v>
      </c>
      <c r="D5637">
        <v>177</v>
      </c>
      <c r="E5637" t="s">
        <v>19246</v>
      </c>
      <c r="F5637">
        <v>2</v>
      </c>
      <c r="G5637" t="s">
        <v>19247</v>
      </c>
      <c r="H5637" t="s">
        <v>31000</v>
      </c>
      <c r="I5637">
        <v>3</v>
      </c>
      <c r="J5637">
        <v>137764315</v>
      </c>
      <c r="K5637">
        <v>137766334</v>
      </c>
      <c r="L5637">
        <v>2020</v>
      </c>
      <c r="M5637">
        <v>1</v>
      </c>
      <c r="N5637">
        <v>8403</v>
      </c>
      <c r="O5637" t="s">
        <v>19243</v>
      </c>
      <c r="P5637">
        <v>-303920</v>
      </c>
      <c r="Q5637" t="s">
        <v>19244</v>
      </c>
      <c r="R5637" t="s">
        <v>19245</v>
      </c>
      <c r="S5637" t="s">
        <v>34968</v>
      </c>
      <c r="T5637">
        <v>0.90358700586233098</v>
      </c>
      <c r="U5637">
        <v>1</v>
      </c>
      <c r="V5637">
        <v>0.62509428241048903</v>
      </c>
      <c r="W5637">
        <v>0.310495045820465</v>
      </c>
      <c r="X5637">
        <v>0.704072456322962</v>
      </c>
      <c r="Y5637">
        <v>0.75115949855986697</v>
      </c>
      <c r="Z5637">
        <v>0.98373894825607799</v>
      </c>
      <c r="AA5637">
        <v>1</v>
      </c>
      <c r="AB5637">
        <v>4.2613063868802897E-2</v>
      </c>
      <c r="AC5637">
        <v>0.55745478548193805</v>
      </c>
      <c r="AD5637">
        <v>0.87989882095915395</v>
      </c>
      <c r="AE5637">
        <v>0.59722216010867102</v>
      </c>
      <c r="AF5637">
        <v>0.84467969349481697</v>
      </c>
      <c r="AG5637">
        <v>0.94878731358366597</v>
      </c>
      <c r="AH5637">
        <v>1.0246866922007001</v>
      </c>
      <c r="AI5637">
        <v>0.231050154695185</v>
      </c>
      <c r="AJ5637">
        <v>0.78121606160956403</v>
      </c>
      <c r="AK5637">
        <v>0.54336539217241897</v>
      </c>
    </row>
    <row r="5638" spans="1:37" x14ac:dyDescent="0.2">
      <c r="A5638" t="s">
        <v>18426</v>
      </c>
      <c r="B5638">
        <v>138068062</v>
      </c>
      <c r="C5638">
        <v>138068259</v>
      </c>
      <c r="D5638">
        <v>198</v>
      </c>
      <c r="E5638" t="s">
        <v>19248</v>
      </c>
      <c r="F5638">
        <v>6</v>
      </c>
      <c r="G5638" t="s">
        <v>19249</v>
      </c>
      <c r="H5638" t="s">
        <v>30987</v>
      </c>
      <c r="I5638">
        <v>3</v>
      </c>
      <c r="J5638">
        <v>138064403</v>
      </c>
      <c r="K5638">
        <v>138067640</v>
      </c>
      <c r="L5638">
        <v>3238</v>
      </c>
      <c r="M5638">
        <v>2</v>
      </c>
      <c r="N5638">
        <v>199221</v>
      </c>
      <c r="O5638" t="s">
        <v>19250</v>
      </c>
      <c r="P5638">
        <v>-422</v>
      </c>
      <c r="Q5638" t="s">
        <v>19251</v>
      </c>
      <c r="R5638" t="s">
        <v>19252</v>
      </c>
      <c r="S5638" t="s">
        <v>34969</v>
      </c>
      <c r="T5638">
        <v>0.32911398597860803</v>
      </c>
      <c r="U5638">
        <v>0.603102917160658</v>
      </c>
      <c r="V5638">
        <v>24.682182277068499</v>
      </c>
      <c r="W5638">
        <v>0.49709177864118298</v>
      </c>
      <c r="X5638">
        <v>0.78363289935355196</v>
      </c>
      <c r="Y5638">
        <v>0.12560260112676699</v>
      </c>
      <c r="Z5638">
        <v>0.203350924423461</v>
      </c>
      <c r="AA5638">
        <v>0.72610664078822296</v>
      </c>
      <c r="AB5638">
        <v>24.645641662145401</v>
      </c>
      <c r="AC5638">
        <v>0.92091778829119397</v>
      </c>
      <c r="AD5638">
        <v>0.94068432309766403</v>
      </c>
      <c r="AE5638">
        <v>-0.87439734238148803</v>
      </c>
      <c r="AF5638">
        <v>0.98343762640780896</v>
      </c>
      <c r="AG5638">
        <v>1</v>
      </c>
      <c r="AH5638">
        <v>1.1500317710096599</v>
      </c>
      <c r="AI5638">
        <v>0.197630579561902</v>
      </c>
      <c r="AJ5638">
        <v>0.78121606160956403</v>
      </c>
      <c r="AK5638">
        <v>0.994358016936426</v>
      </c>
    </row>
    <row r="5639" spans="1:37" x14ac:dyDescent="0.2">
      <c r="A5639" t="s">
        <v>18426</v>
      </c>
      <c r="B5639">
        <v>138068259</v>
      </c>
      <c r="C5639">
        <v>138068456</v>
      </c>
      <c r="D5639">
        <v>198</v>
      </c>
      <c r="E5639" t="s">
        <v>19253</v>
      </c>
      <c r="F5639">
        <v>2</v>
      </c>
      <c r="G5639" t="s">
        <v>19254</v>
      </c>
      <c r="H5639" t="s">
        <v>30987</v>
      </c>
      <c r="I5639">
        <v>3</v>
      </c>
      <c r="J5639">
        <v>138064403</v>
      </c>
      <c r="K5639">
        <v>138067640</v>
      </c>
      <c r="L5639">
        <v>3238</v>
      </c>
      <c r="M5639">
        <v>2</v>
      </c>
      <c r="N5639">
        <v>199221</v>
      </c>
      <c r="O5639" t="s">
        <v>19250</v>
      </c>
      <c r="P5639">
        <v>-619</v>
      </c>
      <c r="Q5639" t="s">
        <v>19251</v>
      </c>
      <c r="R5639" t="s">
        <v>19252</v>
      </c>
      <c r="S5639" t="s">
        <v>34969</v>
      </c>
      <c r="T5639">
        <v>0.32911398597860803</v>
      </c>
      <c r="U5639">
        <v>0.603102917160658</v>
      </c>
      <c r="V5639">
        <v>24.682182277068499</v>
      </c>
      <c r="W5639">
        <v>0.49709177864118298</v>
      </c>
      <c r="X5639">
        <v>0.78363289935355196</v>
      </c>
      <c r="Y5639">
        <v>0.12560260112676699</v>
      </c>
      <c r="Z5639">
        <v>0.203350924423461</v>
      </c>
      <c r="AA5639">
        <v>0.72610664078822296</v>
      </c>
      <c r="AB5639">
        <v>24.645641662145401</v>
      </c>
      <c r="AC5639">
        <v>0.92091778829119397</v>
      </c>
      <c r="AD5639">
        <v>0.94068432309766403</v>
      </c>
      <c r="AE5639">
        <v>-0.87439734238148803</v>
      </c>
      <c r="AF5639">
        <v>0.98343762640780896</v>
      </c>
      <c r="AG5639">
        <v>1</v>
      </c>
      <c r="AH5639">
        <v>1.1500317710096599</v>
      </c>
      <c r="AI5639">
        <v>0.197630579561902</v>
      </c>
      <c r="AJ5639">
        <v>0.78121606160956403</v>
      </c>
      <c r="AK5639">
        <v>0.994358016936426</v>
      </c>
    </row>
    <row r="5640" spans="1:37" x14ac:dyDescent="0.2">
      <c r="A5640" t="s">
        <v>18426</v>
      </c>
      <c r="B5640">
        <v>138114967</v>
      </c>
      <c r="C5640">
        <v>138115264</v>
      </c>
      <c r="D5640">
        <v>298</v>
      </c>
      <c r="E5640" t="s">
        <v>19255</v>
      </c>
      <c r="F5640">
        <v>31</v>
      </c>
      <c r="G5640" t="s">
        <v>19256</v>
      </c>
      <c r="H5640" t="s">
        <v>30987</v>
      </c>
      <c r="I5640">
        <v>3</v>
      </c>
      <c r="J5640">
        <v>138061990</v>
      </c>
      <c r="K5640">
        <v>138115608</v>
      </c>
      <c r="L5640">
        <v>53619</v>
      </c>
      <c r="M5640">
        <v>2</v>
      </c>
      <c r="N5640">
        <v>199221</v>
      </c>
      <c r="O5640" t="s">
        <v>19257</v>
      </c>
      <c r="P5640">
        <v>344</v>
      </c>
      <c r="Q5640" t="s">
        <v>19251</v>
      </c>
      <c r="R5640" t="s">
        <v>19252</v>
      </c>
      <c r="S5640" t="s">
        <v>34969</v>
      </c>
      <c r="T5640">
        <v>1</v>
      </c>
      <c r="U5640">
        <v>1</v>
      </c>
      <c r="V5640">
        <v>-0.77441323603415602</v>
      </c>
      <c r="W5640">
        <v>0.38920677604595899</v>
      </c>
      <c r="X5640">
        <v>0.704072456322962</v>
      </c>
      <c r="Y5640">
        <v>-21.0737647919862</v>
      </c>
      <c r="Z5640">
        <v>0.65379035313853895</v>
      </c>
      <c r="AA5640">
        <v>0.84521697243271998</v>
      </c>
      <c r="AB5640">
        <v>-1.73788682004489</v>
      </c>
      <c r="AC5640">
        <v>0.75388744886274095</v>
      </c>
      <c r="AD5640">
        <v>0.87989882095915395</v>
      </c>
      <c r="AE5640">
        <v>0.12043719027967099</v>
      </c>
      <c r="AF5640">
        <v>0.64997455747578503</v>
      </c>
      <c r="AG5640">
        <v>0.80674443595273604</v>
      </c>
      <c r="AH5640">
        <v>0.155197135429403</v>
      </c>
      <c r="AI5640">
        <v>0.35038410267202102</v>
      </c>
      <c r="AJ5640">
        <v>0.78121606160956403</v>
      </c>
      <c r="AK5640">
        <v>-21.688383383459499</v>
      </c>
    </row>
    <row r="5641" spans="1:37" x14ac:dyDescent="0.2">
      <c r="A5641" t="s">
        <v>18426</v>
      </c>
      <c r="B5641">
        <v>138484801</v>
      </c>
      <c r="C5641">
        <v>138485003</v>
      </c>
      <c r="D5641">
        <v>203</v>
      </c>
      <c r="E5641" t="s">
        <v>19258</v>
      </c>
      <c r="F5641">
        <v>7</v>
      </c>
      <c r="G5641" t="s">
        <v>19259</v>
      </c>
      <c r="H5641" t="s">
        <v>34970</v>
      </c>
      <c r="I5641">
        <v>3</v>
      </c>
      <c r="J5641">
        <v>138473536</v>
      </c>
      <c r="K5641">
        <v>138474652</v>
      </c>
      <c r="L5641">
        <v>1117</v>
      </c>
      <c r="M5641">
        <v>1</v>
      </c>
      <c r="N5641">
        <v>83850</v>
      </c>
      <c r="O5641" t="s">
        <v>19260</v>
      </c>
      <c r="P5641">
        <v>11265</v>
      </c>
      <c r="Q5641" t="s">
        <v>19261</v>
      </c>
      <c r="R5641" t="s">
        <v>19262</v>
      </c>
      <c r="S5641" t="s">
        <v>34971</v>
      </c>
      <c r="T5641">
        <v>0.152084254673993</v>
      </c>
      <c r="U5641">
        <v>0.603102917160658</v>
      </c>
      <c r="V5641">
        <v>24.199532222983901</v>
      </c>
      <c r="W5641">
        <v>0.89107655920673101</v>
      </c>
      <c r="X5641">
        <v>0.95159051474143896</v>
      </c>
      <c r="Y5641">
        <v>2.9959517982463701</v>
      </c>
      <c r="Z5641">
        <v>0.306975110376564</v>
      </c>
      <c r="AA5641">
        <v>0.72610664078822296</v>
      </c>
      <c r="AB5641">
        <v>23.236058170148901</v>
      </c>
      <c r="AC5641">
        <v>0.75388744886274095</v>
      </c>
      <c r="AD5641">
        <v>0.87989882095915395</v>
      </c>
      <c r="AE5641">
        <v>1.9959518801810601</v>
      </c>
      <c r="AF5641">
        <v>4.6407610929182198E-2</v>
      </c>
      <c r="AG5641">
        <v>0.476038960109122</v>
      </c>
      <c r="AH5641">
        <v>24.199532222983901</v>
      </c>
      <c r="AI5641">
        <v>0.56157887380500204</v>
      </c>
      <c r="AJ5641">
        <v>0.78121606160956403</v>
      </c>
      <c r="AK5641">
        <v>3.8647067250039999</v>
      </c>
    </row>
    <row r="5642" spans="1:37" x14ac:dyDescent="0.2">
      <c r="A5642" t="s">
        <v>18426</v>
      </c>
      <c r="B5642">
        <v>138485003</v>
      </c>
      <c r="C5642">
        <v>138485205</v>
      </c>
      <c r="D5642">
        <v>203</v>
      </c>
      <c r="E5642" t="s">
        <v>19263</v>
      </c>
      <c r="F5642">
        <v>4</v>
      </c>
      <c r="G5642" t="s">
        <v>19264</v>
      </c>
      <c r="H5642" t="s">
        <v>34970</v>
      </c>
      <c r="I5642">
        <v>3</v>
      </c>
      <c r="J5642">
        <v>138473536</v>
      </c>
      <c r="K5642">
        <v>138474652</v>
      </c>
      <c r="L5642">
        <v>1117</v>
      </c>
      <c r="M5642">
        <v>1</v>
      </c>
      <c r="N5642">
        <v>83850</v>
      </c>
      <c r="O5642" t="s">
        <v>19260</v>
      </c>
      <c r="P5642">
        <v>11467</v>
      </c>
      <c r="Q5642" t="s">
        <v>19261</v>
      </c>
      <c r="R5642" t="s">
        <v>19262</v>
      </c>
      <c r="S5642" t="s">
        <v>34971</v>
      </c>
      <c r="T5642">
        <v>0.152084254673993</v>
      </c>
      <c r="U5642">
        <v>0.603102917160658</v>
      </c>
      <c r="V5642">
        <v>24.199532222983901</v>
      </c>
      <c r="W5642">
        <v>0.89107655920673101</v>
      </c>
      <c r="X5642">
        <v>0.95159051474143896</v>
      </c>
      <c r="Y5642">
        <v>2.9959517982463701</v>
      </c>
      <c r="Z5642">
        <v>0.306975110376564</v>
      </c>
      <c r="AA5642">
        <v>0.72610664078822296</v>
      </c>
      <c r="AB5642">
        <v>23.236058170148901</v>
      </c>
      <c r="AC5642">
        <v>0.75388744886274095</v>
      </c>
      <c r="AD5642">
        <v>0.87989882095915395</v>
      </c>
      <c r="AE5642">
        <v>1.9959518801810601</v>
      </c>
      <c r="AF5642">
        <v>4.6407610929182198E-2</v>
      </c>
      <c r="AG5642">
        <v>0.476038960109122</v>
      </c>
      <c r="AH5642">
        <v>24.199532222983901</v>
      </c>
      <c r="AI5642">
        <v>0.56157887380500204</v>
      </c>
      <c r="AJ5642">
        <v>0.78121606160956403</v>
      </c>
      <c r="AK5642">
        <v>3.8647067250039999</v>
      </c>
    </row>
    <row r="5643" spans="1:37" x14ac:dyDescent="0.2">
      <c r="A5643" t="s">
        <v>18426</v>
      </c>
      <c r="B5643">
        <v>138608351</v>
      </c>
      <c r="C5643">
        <v>138608500</v>
      </c>
      <c r="D5643">
        <v>150</v>
      </c>
      <c r="E5643" t="s">
        <v>19265</v>
      </c>
      <c r="F5643">
        <v>1</v>
      </c>
      <c r="G5643" t="s">
        <v>19266</v>
      </c>
      <c r="H5643" t="s">
        <v>30987</v>
      </c>
      <c r="I5643">
        <v>3</v>
      </c>
      <c r="J5643">
        <v>138608606</v>
      </c>
      <c r="K5643">
        <v>138631139</v>
      </c>
      <c r="L5643">
        <v>22534</v>
      </c>
      <c r="M5643">
        <v>1</v>
      </c>
      <c r="N5643">
        <v>55179</v>
      </c>
      <c r="O5643" t="s">
        <v>19267</v>
      </c>
      <c r="P5643">
        <v>-106</v>
      </c>
      <c r="Q5643" t="s">
        <v>19268</v>
      </c>
      <c r="R5643" t="s">
        <v>19269</v>
      </c>
      <c r="S5643" t="s">
        <v>34972</v>
      </c>
      <c r="T5643">
        <v>0.32911398597860803</v>
      </c>
      <c r="U5643">
        <v>0.603102917160658</v>
      </c>
      <c r="V5643">
        <v>24.775291678110499</v>
      </c>
      <c r="W5643">
        <v>0.94541066367716797</v>
      </c>
      <c r="X5643">
        <v>0.95159051474143896</v>
      </c>
      <c r="Y5643">
        <v>-2.1873536769990198</v>
      </c>
      <c r="Z5643">
        <v>0.306975110376564</v>
      </c>
      <c r="AA5643">
        <v>0.72610664078822296</v>
      </c>
      <c r="AB5643">
        <v>24.052279071135501</v>
      </c>
      <c r="AC5643">
        <v>0.71753805159658501</v>
      </c>
      <c r="AD5643">
        <v>0.87989882095915395</v>
      </c>
      <c r="AE5643">
        <v>-3.1873534138356399</v>
      </c>
      <c r="AF5643">
        <v>0.61410715005536498</v>
      </c>
      <c r="AG5643">
        <v>0.80674443595273604</v>
      </c>
      <c r="AH5643">
        <v>3.4629878212113301</v>
      </c>
      <c r="AI5643">
        <v>0.59609816080359102</v>
      </c>
      <c r="AJ5643">
        <v>0.78121606160956403</v>
      </c>
      <c r="AK5643">
        <v>-1.3185982580073501</v>
      </c>
    </row>
    <row r="5644" spans="1:37" x14ac:dyDescent="0.2">
      <c r="A5644" t="s">
        <v>18426</v>
      </c>
      <c r="B5644">
        <v>138608500</v>
      </c>
      <c r="C5644">
        <v>138608649</v>
      </c>
      <c r="D5644">
        <v>150</v>
      </c>
      <c r="E5644" t="s">
        <v>19270</v>
      </c>
      <c r="F5644">
        <v>7</v>
      </c>
      <c r="G5644" t="s">
        <v>19271</v>
      </c>
      <c r="H5644" t="s">
        <v>30987</v>
      </c>
      <c r="I5644">
        <v>3</v>
      </c>
      <c r="J5644">
        <v>138608606</v>
      </c>
      <c r="K5644">
        <v>138631139</v>
      </c>
      <c r="L5644">
        <v>22534</v>
      </c>
      <c r="M5644">
        <v>1</v>
      </c>
      <c r="N5644">
        <v>55179</v>
      </c>
      <c r="O5644" t="s">
        <v>19267</v>
      </c>
      <c r="P5644">
        <v>0</v>
      </c>
      <c r="Q5644" t="s">
        <v>19268</v>
      </c>
      <c r="R5644" t="s">
        <v>19269</v>
      </c>
      <c r="S5644" t="s">
        <v>34972</v>
      </c>
      <c r="T5644">
        <v>0.32911398597860803</v>
      </c>
      <c r="U5644">
        <v>0.603102917160658</v>
      </c>
      <c r="V5644">
        <v>24.775291678110499</v>
      </c>
      <c r="W5644">
        <v>0.94541066367716797</v>
      </c>
      <c r="X5644">
        <v>0.95159051474143896</v>
      </c>
      <c r="Y5644">
        <v>-0.18735387437158699</v>
      </c>
      <c r="Z5644">
        <v>0.306975110376564</v>
      </c>
      <c r="AA5644">
        <v>0.72610664078822296</v>
      </c>
      <c r="AB5644">
        <v>24.598816963495299</v>
      </c>
      <c r="AC5644">
        <v>0.71753805159658501</v>
      </c>
      <c r="AD5644">
        <v>0.87989882095915395</v>
      </c>
      <c r="AE5644">
        <v>-1.18735380858073</v>
      </c>
      <c r="AF5644">
        <v>0.61410715005536498</v>
      </c>
      <c r="AG5644">
        <v>0.80674443595273604</v>
      </c>
      <c r="AH5644">
        <v>1.46298823673247</v>
      </c>
      <c r="AI5644">
        <v>0.59609816080359102</v>
      </c>
      <c r="AJ5644">
        <v>0.78121606160956403</v>
      </c>
      <c r="AK5644">
        <v>0.68140154462007796</v>
      </c>
    </row>
    <row r="5645" spans="1:37" x14ac:dyDescent="0.2">
      <c r="A5645" t="s">
        <v>18426</v>
      </c>
      <c r="B5645">
        <v>138608649</v>
      </c>
      <c r="C5645">
        <v>138608798</v>
      </c>
      <c r="D5645">
        <v>150</v>
      </c>
      <c r="E5645" t="s">
        <v>19272</v>
      </c>
      <c r="F5645">
        <v>16</v>
      </c>
      <c r="G5645" t="s">
        <v>19273</v>
      </c>
      <c r="H5645" t="s">
        <v>30987</v>
      </c>
      <c r="I5645">
        <v>3</v>
      </c>
      <c r="J5645">
        <v>138608771</v>
      </c>
      <c r="K5645">
        <v>138633376</v>
      </c>
      <c r="L5645">
        <v>24606</v>
      </c>
      <c r="M5645">
        <v>1</v>
      </c>
      <c r="N5645">
        <v>55179</v>
      </c>
      <c r="O5645" t="s">
        <v>19274</v>
      </c>
      <c r="P5645">
        <v>0</v>
      </c>
      <c r="Q5645" t="s">
        <v>19268</v>
      </c>
      <c r="R5645" t="s">
        <v>19269</v>
      </c>
      <c r="S5645" t="s">
        <v>34972</v>
      </c>
      <c r="T5645">
        <v>0.32911398597860803</v>
      </c>
      <c r="U5645">
        <v>0.603102917160658</v>
      </c>
      <c r="V5645">
        <v>24.775291678110499</v>
      </c>
      <c r="W5645">
        <v>0.94541066367716797</v>
      </c>
      <c r="X5645">
        <v>0.95159051474143896</v>
      </c>
      <c r="Y5645">
        <v>-0.18735387437158699</v>
      </c>
      <c r="Z5645">
        <v>0.306975110376564</v>
      </c>
      <c r="AA5645">
        <v>0.72610664078822296</v>
      </c>
      <c r="AB5645">
        <v>24.598816963495299</v>
      </c>
      <c r="AC5645">
        <v>0.71753805159658501</v>
      </c>
      <c r="AD5645">
        <v>0.87989882095915395</v>
      </c>
      <c r="AE5645">
        <v>-1.18735380858073</v>
      </c>
      <c r="AF5645">
        <v>0.61410715005536498</v>
      </c>
      <c r="AG5645">
        <v>0.80674443595273604</v>
      </c>
      <c r="AH5645">
        <v>1.46298823673247</v>
      </c>
      <c r="AI5645">
        <v>0.59609816080359102</v>
      </c>
      <c r="AJ5645">
        <v>0.78121606160956403</v>
      </c>
      <c r="AK5645">
        <v>0.68140154462007796</v>
      </c>
    </row>
    <row r="5646" spans="1:37" x14ac:dyDescent="0.2">
      <c r="A5646" t="s">
        <v>18426</v>
      </c>
      <c r="B5646">
        <v>139036467</v>
      </c>
      <c r="C5646">
        <v>139036698</v>
      </c>
      <c r="D5646">
        <v>232</v>
      </c>
      <c r="E5646" t="s">
        <v>19275</v>
      </c>
      <c r="F5646">
        <v>1</v>
      </c>
      <c r="G5646" t="s">
        <v>19276</v>
      </c>
      <c r="H5646" t="s">
        <v>34973</v>
      </c>
      <c r="I5646">
        <v>3</v>
      </c>
      <c r="J5646">
        <v>139042102</v>
      </c>
      <c r="K5646">
        <v>139044892</v>
      </c>
      <c r="L5646">
        <v>2791</v>
      </c>
      <c r="M5646">
        <v>2</v>
      </c>
      <c r="N5646">
        <v>389152</v>
      </c>
      <c r="O5646" t="s">
        <v>19277</v>
      </c>
      <c r="P5646">
        <v>8194</v>
      </c>
      <c r="Q5646" t="s">
        <v>19278</v>
      </c>
      <c r="R5646" t="s">
        <v>19279</v>
      </c>
      <c r="S5646" t="s">
        <v>34974</v>
      </c>
      <c r="T5646">
        <v>0.17308923567461099</v>
      </c>
      <c r="U5646">
        <v>0.603102917160658</v>
      </c>
      <c r="V5646">
        <v>-25.143142672342801</v>
      </c>
      <c r="W5646">
        <v>0.94541066367716797</v>
      </c>
      <c r="X5646">
        <v>0.95159051474143896</v>
      </c>
      <c r="Y5646">
        <v>-0.45268222935596703</v>
      </c>
      <c r="Z5646">
        <v>5.50355599158565E-2</v>
      </c>
      <c r="AA5646">
        <v>0.72610664078822296</v>
      </c>
      <c r="AB5646">
        <v>-25.143142672342801</v>
      </c>
      <c r="AC5646">
        <v>0.71753805159658501</v>
      </c>
      <c r="AD5646">
        <v>0.87989882095915395</v>
      </c>
      <c r="AE5646">
        <v>-1.4526821357697199</v>
      </c>
      <c r="AF5646">
        <v>0.32549523997010099</v>
      </c>
      <c r="AG5646">
        <v>0.70473078222419605</v>
      </c>
      <c r="AH5646">
        <v>-24.213532035460702</v>
      </c>
      <c r="AI5646">
        <v>0.59609816080359102</v>
      </c>
      <c r="AJ5646">
        <v>0.78121606160956403</v>
      </c>
      <c r="AK5646">
        <v>0.416073180876395</v>
      </c>
    </row>
    <row r="5647" spans="1:37" x14ac:dyDescent="0.2">
      <c r="A5647" t="s">
        <v>18426</v>
      </c>
      <c r="B5647">
        <v>139870084</v>
      </c>
      <c r="C5647">
        <v>139870193</v>
      </c>
      <c r="D5647">
        <v>110</v>
      </c>
      <c r="E5647" t="s">
        <v>19280</v>
      </c>
      <c r="F5647">
        <v>1</v>
      </c>
      <c r="G5647" t="s">
        <v>19281</v>
      </c>
      <c r="H5647" t="s">
        <v>31000</v>
      </c>
      <c r="I5647">
        <v>3</v>
      </c>
      <c r="J5647">
        <v>139935185</v>
      </c>
      <c r="K5647">
        <v>140577397</v>
      </c>
      <c r="L5647">
        <v>642213</v>
      </c>
      <c r="M5647">
        <v>1</v>
      </c>
      <c r="N5647">
        <v>64084</v>
      </c>
      <c r="O5647" t="s">
        <v>19282</v>
      </c>
      <c r="P5647">
        <v>-64992</v>
      </c>
      <c r="Q5647" t="s">
        <v>19283</v>
      </c>
      <c r="R5647" t="s">
        <v>19284</v>
      </c>
      <c r="S5647" t="s">
        <v>34975</v>
      </c>
      <c r="T5647">
        <v>0.17308923567461099</v>
      </c>
      <c r="U5647">
        <v>0.603102917160658</v>
      </c>
      <c r="V5647">
        <v>-24.718113817863699</v>
      </c>
      <c r="W5647">
        <v>0.38920677604595899</v>
      </c>
      <c r="X5647">
        <v>0.704072456322962</v>
      </c>
      <c r="Y5647">
        <v>-22.762767762767702</v>
      </c>
      <c r="Z5647">
        <v>5.50355599158565E-2</v>
      </c>
      <c r="AA5647">
        <v>0.72610664078822296</v>
      </c>
      <c r="AB5647">
        <v>-24.718113817863699</v>
      </c>
      <c r="AC5647">
        <v>0.75388744886274095</v>
      </c>
      <c r="AD5647">
        <v>0.87989882095915395</v>
      </c>
      <c r="AE5647">
        <v>0.620953862558702</v>
      </c>
      <c r="AF5647">
        <v>0.32549523997010099</v>
      </c>
      <c r="AG5647">
        <v>0.70473078222419605</v>
      </c>
      <c r="AH5647">
        <v>-23.788503193050101</v>
      </c>
      <c r="AI5647">
        <v>0.35038410267202102</v>
      </c>
      <c r="AJ5647">
        <v>0.78121606160956403</v>
      </c>
      <c r="AK5647">
        <v>-23.718113870137199</v>
      </c>
    </row>
    <row r="5648" spans="1:37" x14ac:dyDescent="0.2">
      <c r="A5648" t="s">
        <v>18426</v>
      </c>
      <c r="B5648">
        <v>139905685</v>
      </c>
      <c r="C5648">
        <v>139905853</v>
      </c>
      <c r="D5648">
        <v>169</v>
      </c>
      <c r="E5648" t="s">
        <v>19285</v>
      </c>
      <c r="F5648">
        <v>1</v>
      </c>
      <c r="G5648" t="s">
        <v>19286</v>
      </c>
      <c r="H5648" t="s">
        <v>31000</v>
      </c>
      <c r="I5648">
        <v>3</v>
      </c>
      <c r="J5648">
        <v>139935185</v>
      </c>
      <c r="K5648">
        <v>140577397</v>
      </c>
      <c r="L5648">
        <v>642213</v>
      </c>
      <c r="M5648">
        <v>1</v>
      </c>
      <c r="N5648">
        <v>64084</v>
      </c>
      <c r="O5648" t="s">
        <v>19282</v>
      </c>
      <c r="P5648">
        <v>-29332</v>
      </c>
      <c r="Q5648" t="s">
        <v>19283</v>
      </c>
      <c r="R5648" t="s">
        <v>19284</v>
      </c>
      <c r="S5648" t="s">
        <v>34975</v>
      </c>
      <c r="T5648">
        <v>0.152084254673993</v>
      </c>
      <c r="U5648">
        <v>0.603102917160658</v>
      </c>
      <c r="V5648">
        <v>26.1548116047869</v>
      </c>
      <c r="W5648">
        <v>0.20525741147413201</v>
      </c>
      <c r="X5648">
        <v>0.704072456322962</v>
      </c>
      <c r="Y5648">
        <v>-25.953177746513798</v>
      </c>
      <c r="Z5648">
        <v>0.306975110376564</v>
      </c>
      <c r="AA5648">
        <v>0.72610664078822296</v>
      </c>
      <c r="AB5648">
        <v>25.191337499156901</v>
      </c>
      <c r="AC5648">
        <v>7.0489011448141195E-2</v>
      </c>
      <c r="AD5648">
        <v>0.57684129297949804</v>
      </c>
      <c r="AE5648">
        <v>-25.953177746513798</v>
      </c>
      <c r="AF5648">
        <v>4.6407610929182198E-2</v>
      </c>
      <c r="AG5648">
        <v>0.476038960109122</v>
      </c>
      <c r="AH5648">
        <v>26.1548116047869</v>
      </c>
      <c r="AI5648">
        <v>0.35038410267202102</v>
      </c>
      <c r="AJ5648">
        <v>0.78121606160956403</v>
      </c>
      <c r="AK5648">
        <v>-25.084422298137</v>
      </c>
    </row>
    <row r="5649" spans="1:37" x14ac:dyDescent="0.2">
      <c r="A5649" t="s">
        <v>18426</v>
      </c>
      <c r="B5649">
        <v>139905853</v>
      </c>
      <c r="C5649">
        <v>139906021</v>
      </c>
      <c r="D5649">
        <v>169</v>
      </c>
      <c r="E5649" t="s">
        <v>19287</v>
      </c>
      <c r="F5649">
        <v>2</v>
      </c>
      <c r="G5649" t="s">
        <v>19288</v>
      </c>
      <c r="H5649" t="s">
        <v>31000</v>
      </c>
      <c r="I5649">
        <v>3</v>
      </c>
      <c r="J5649">
        <v>139935185</v>
      </c>
      <c r="K5649">
        <v>140577397</v>
      </c>
      <c r="L5649">
        <v>642213</v>
      </c>
      <c r="M5649">
        <v>1</v>
      </c>
      <c r="N5649">
        <v>64084</v>
      </c>
      <c r="O5649" t="s">
        <v>19282</v>
      </c>
      <c r="P5649">
        <v>-29164</v>
      </c>
      <c r="Q5649" t="s">
        <v>19283</v>
      </c>
      <c r="R5649" t="s">
        <v>19284</v>
      </c>
      <c r="S5649" t="s">
        <v>34975</v>
      </c>
      <c r="T5649">
        <v>0.152084254673993</v>
      </c>
      <c r="U5649">
        <v>0.603102917160658</v>
      </c>
      <c r="V5649">
        <v>26.1548116047869</v>
      </c>
      <c r="W5649">
        <v>0.20525741147413201</v>
      </c>
      <c r="X5649">
        <v>0.704072456322962</v>
      </c>
      <c r="Y5649">
        <v>-25.953177746513798</v>
      </c>
      <c r="Z5649">
        <v>0.306975110376564</v>
      </c>
      <c r="AA5649">
        <v>0.72610664078822296</v>
      </c>
      <c r="AB5649">
        <v>25.191337499156901</v>
      </c>
      <c r="AC5649">
        <v>7.0489011448141195E-2</v>
      </c>
      <c r="AD5649">
        <v>0.57684129297949804</v>
      </c>
      <c r="AE5649">
        <v>-25.953177746513798</v>
      </c>
      <c r="AF5649">
        <v>4.6407610929182198E-2</v>
      </c>
      <c r="AG5649">
        <v>0.476038960109122</v>
      </c>
      <c r="AH5649">
        <v>26.1548116047869</v>
      </c>
      <c r="AI5649">
        <v>0.35038410267202102</v>
      </c>
      <c r="AJ5649">
        <v>0.78121606160956403</v>
      </c>
      <c r="AK5649">
        <v>-25.084422298137</v>
      </c>
    </row>
    <row r="5650" spans="1:37" x14ac:dyDescent="0.2">
      <c r="A5650" t="s">
        <v>18426</v>
      </c>
      <c r="B5650">
        <v>139949636</v>
      </c>
      <c r="C5650">
        <v>139949781</v>
      </c>
      <c r="D5650">
        <v>146</v>
      </c>
      <c r="E5650" t="s">
        <v>19289</v>
      </c>
      <c r="F5650">
        <v>2</v>
      </c>
      <c r="G5650" t="s">
        <v>19290</v>
      </c>
      <c r="H5650" t="s">
        <v>34976</v>
      </c>
      <c r="I5650">
        <v>3</v>
      </c>
      <c r="J5650">
        <v>139935187</v>
      </c>
      <c r="K5650">
        <v>140557055</v>
      </c>
      <c r="L5650">
        <v>621869</v>
      </c>
      <c r="M5650">
        <v>1</v>
      </c>
      <c r="N5650">
        <v>64084</v>
      </c>
      <c r="O5650" t="s">
        <v>19291</v>
      </c>
      <c r="P5650">
        <v>14449</v>
      </c>
      <c r="Q5650" t="s">
        <v>19283</v>
      </c>
      <c r="R5650" t="s">
        <v>19284</v>
      </c>
      <c r="S5650" t="s">
        <v>34975</v>
      </c>
      <c r="T5650">
        <v>0.32911398597860803</v>
      </c>
      <c r="U5650">
        <v>0.603102917160658</v>
      </c>
      <c r="V5650">
        <v>23.7360266225404</v>
      </c>
      <c r="W5650">
        <v>0.123414495547065</v>
      </c>
      <c r="X5650">
        <v>0.704072456322962</v>
      </c>
      <c r="Y5650">
        <v>24.736695729087302</v>
      </c>
      <c r="Z5650">
        <v>0.306975110376564</v>
      </c>
      <c r="AA5650">
        <v>0.72610664078822296</v>
      </c>
      <c r="AB5650">
        <v>23.699221077989101</v>
      </c>
      <c r="AC5650">
        <v>0.27780950890804001</v>
      </c>
      <c r="AD5650">
        <v>0.68253123924728298</v>
      </c>
      <c r="AE5650">
        <v>23.736695780691701</v>
      </c>
      <c r="AF5650">
        <v>0.61410715005536498</v>
      </c>
      <c r="AG5650">
        <v>0.80674443595273604</v>
      </c>
      <c r="AH5650">
        <v>1.15059066399323</v>
      </c>
      <c r="AI5650">
        <v>3.6185182304427702E-2</v>
      </c>
      <c r="AJ5650">
        <v>0.78121606160956403</v>
      </c>
      <c r="AK5650">
        <v>24.736695729087302</v>
      </c>
    </row>
    <row r="5651" spans="1:37" x14ac:dyDescent="0.2">
      <c r="A5651" t="s">
        <v>18426</v>
      </c>
      <c r="B5651">
        <v>140422072</v>
      </c>
      <c r="C5651">
        <v>140422230</v>
      </c>
      <c r="D5651">
        <v>159</v>
      </c>
      <c r="E5651" t="s">
        <v>19292</v>
      </c>
      <c r="F5651">
        <v>0</v>
      </c>
      <c r="G5651" t="s">
        <v>19293</v>
      </c>
      <c r="H5651" t="s">
        <v>34977</v>
      </c>
      <c r="I5651">
        <v>3</v>
      </c>
      <c r="J5651">
        <v>140449435</v>
      </c>
      <c r="K5651">
        <v>140454731</v>
      </c>
      <c r="L5651">
        <v>5297</v>
      </c>
      <c r="M5651">
        <v>2</v>
      </c>
      <c r="N5651">
        <v>105374132</v>
      </c>
      <c r="O5651" t="s">
        <v>19294</v>
      </c>
      <c r="P5651">
        <v>32501</v>
      </c>
      <c r="Q5651" t="s">
        <v>40</v>
      </c>
      <c r="R5651" t="s">
        <v>19295</v>
      </c>
      <c r="S5651" t="s">
        <v>34978</v>
      </c>
      <c r="T5651">
        <v>0.94926522301609495</v>
      </c>
      <c r="U5651">
        <v>1</v>
      </c>
      <c r="V5651">
        <v>0.18007606145433599</v>
      </c>
      <c r="W5651">
        <v>0.26139292287254801</v>
      </c>
      <c r="X5651">
        <v>0.704072456322962</v>
      </c>
      <c r="Y5651">
        <v>-1.4135158146757201</v>
      </c>
      <c r="Z5651">
        <v>0.87494182676903998</v>
      </c>
      <c r="AA5651">
        <v>0.99611085765591001</v>
      </c>
      <c r="AB5651">
        <v>-0.12290930394001</v>
      </c>
      <c r="AC5651">
        <v>0.38149486844774699</v>
      </c>
      <c r="AD5651">
        <v>0.79324946878671099</v>
      </c>
      <c r="AE5651">
        <v>-1.9676669217601599</v>
      </c>
      <c r="AF5651">
        <v>0.79069815739449201</v>
      </c>
      <c r="AG5651">
        <v>0.89887026093657796</v>
      </c>
      <c r="AH5651">
        <v>0.40793071537383901</v>
      </c>
      <c r="AI5651">
        <v>0.25921554566286598</v>
      </c>
      <c r="AJ5651">
        <v>0.78121606160956403</v>
      </c>
      <c r="AK5651">
        <v>-0.69830036217556801</v>
      </c>
    </row>
    <row r="5652" spans="1:37" x14ac:dyDescent="0.2">
      <c r="A5652" t="s">
        <v>18426</v>
      </c>
      <c r="B5652">
        <v>140445355</v>
      </c>
      <c r="C5652">
        <v>140445506</v>
      </c>
      <c r="D5652">
        <v>152</v>
      </c>
      <c r="E5652" t="s">
        <v>19296</v>
      </c>
      <c r="F5652">
        <v>1</v>
      </c>
      <c r="G5652" t="s">
        <v>19297</v>
      </c>
      <c r="H5652" t="s">
        <v>34977</v>
      </c>
      <c r="I5652">
        <v>3</v>
      </c>
      <c r="J5652">
        <v>140449435</v>
      </c>
      <c r="K5652">
        <v>140454731</v>
      </c>
      <c r="L5652">
        <v>5297</v>
      </c>
      <c r="M5652">
        <v>2</v>
      </c>
      <c r="N5652">
        <v>105374132</v>
      </c>
      <c r="O5652" t="s">
        <v>19294</v>
      </c>
      <c r="P5652">
        <v>9225</v>
      </c>
      <c r="Q5652" t="s">
        <v>40</v>
      </c>
      <c r="R5652" t="s">
        <v>19295</v>
      </c>
      <c r="S5652" t="s">
        <v>34978</v>
      </c>
      <c r="T5652">
        <v>0.32911398597860803</v>
      </c>
      <c r="U5652">
        <v>0.603102917160658</v>
      </c>
      <c r="V5652">
        <v>23.360254262568699</v>
      </c>
      <c r="W5652">
        <v>0.20525741147413201</v>
      </c>
      <c r="X5652">
        <v>0.704072456322962</v>
      </c>
      <c r="Y5652">
        <v>-24.587351931029001</v>
      </c>
      <c r="Z5652">
        <v>0.306975110376564</v>
      </c>
      <c r="AA5652">
        <v>0.72610664078822296</v>
      </c>
      <c r="AB5652">
        <v>23.825511708037801</v>
      </c>
      <c r="AC5652">
        <v>7.0489011448141195E-2</v>
      </c>
      <c r="AD5652">
        <v>0.57684129297949804</v>
      </c>
      <c r="AE5652">
        <v>-24.587351931029001</v>
      </c>
      <c r="AF5652">
        <v>0.64997455747578503</v>
      </c>
      <c r="AG5652">
        <v>0.80674443595273604</v>
      </c>
      <c r="AH5652">
        <v>0.24118577168733901</v>
      </c>
      <c r="AI5652">
        <v>0.35038410267202102</v>
      </c>
      <c r="AJ5652">
        <v>0.78121606160956403</v>
      </c>
      <c r="AK5652">
        <v>-23.718596511586401</v>
      </c>
    </row>
    <row r="5653" spans="1:37" x14ac:dyDescent="0.2">
      <c r="A5653" t="s">
        <v>18426</v>
      </c>
      <c r="B5653">
        <v>140445561</v>
      </c>
      <c r="C5653">
        <v>140445728</v>
      </c>
      <c r="D5653">
        <v>168</v>
      </c>
      <c r="E5653" t="s">
        <v>19298</v>
      </c>
      <c r="F5653">
        <v>1</v>
      </c>
      <c r="G5653" t="s">
        <v>19299</v>
      </c>
      <c r="H5653" t="s">
        <v>34977</v>
      </c>
      <c r="I5653">
        <v>3</v>
      </c>
      <c r="J5653">
        <v>140449435</v>
      </c>
      <c r="K5653">
        <v>140454731</v>
      </c>
      <c r="L5653">
        <v>5297</v>
      </c>
      <c r="M5653">
        <v>2</v>
      </c>
      <c r="N5653">
        <v>105374132</v>
      </c>
      <c r="O5653" t="s">
        <v>19294</v>
      </c>
      <c r="P5653">
        <v>9003</v>
      </c>
      <c r="Q5653" t="s">
        <v>40</v>
      </c>
      <c r="R5653" t="s">
        <v>19295</v>
      </c>
      <c r="S5653" t="s">
        <v>34978</v>
      </c>
      <c r="T5653">
        <v>0.32911398597860803</v>
      </c>
      <c r="U5653">
        <v>0.603102917160658</v>
      </c>
      <c r="V5653">
        <v>23.097219883530698</v>
      </c>
      <c r="W5653">
        <v>0.20525741147413201</v>
      </c>
      <c r="X5653">
        <v>0.704072456322962</v>
      </c>
      <c r="Y5653">
        <v>-24.3689594384422</v>
      </c>
      <c r="Z5653">
        <v>0.306975110376564</v>
      </c>
      <c r="AA5653">
        <v>0.72610664078822296</v>
      </c>
      <c r="AB5653">
        <v>23.607119221958101</v>
      </c>
      <c r="AC5653">
        <v>7.0489011448141195E-2</v>
      </c>
      <c r="AD5653">
        <v>0.57684129297949804</v>
      </c>
      <c r="AE5653">
        <v>-24.3689594384422</v>
      </c>
      <c r="AF5653">
        <v>0.64997455747578503</v>
      </c>
      <c r="AG5653">
        <v>0.80674443595273604</v>
      </c>
      <c r="AH5653">
        <v>0.17079644796912999</v>
      </c>
      <c r="AI5653">
        <v>0.35038410267202102</v>
      </c>
      <c r="AJ5653">
        <v>0.78121606160956403</v>
      </c>
      <c r="AK5653">
        <v>-23.500204026726799</v>
      </c>
    </row>
    <row r="5654" spans="1:37" x14ac:dyDescent="0.2">
      <c r="A5654" t="s">
        <v>18426</v>
      </c>
      <c r="B5654">
        <v>141250734</v>
      </c>
      <c r="C5654">
        <v>141250885</v>
      </c>
      <c r="D5654">
        <v>152</v>
      </c>
      <c r="E5654" t="s">
        <v>19300</v>
      </c>
      <c r="F5654">
        <v>0</v>
      </c>
      <c r="G5654" t="s">
        <v>19301</v>
      </c>
      <c r="H5654" t="s">
        <v>34979</v>
      </c>
      <c r="I5654">
        <v>3</v>
      </c>
      <c r="J5654">
        <v>141260123</v>
      </c>
      <c r="K5654">
        <v>141367753</v>
      </c>
      <c r="L5654">
        <v>107631</v>
      </c>
      <c r="M5654">
        <v>1</v>
      </c>
      <c r="N5654">
        <v>92370</v>
      </c>
      <c r="O5654" t="s">
        <v>19302</v>
      </c>
      <c r="P5654">
        <v>-9238</v>
      </c>
      <c r="Q5654" t="s">
        <v>19303</v>
      </c>
      <c r="R5654" t="s">
        <v>19304</v>
      </c>
      <c r="S5654" t="s">
        <v>34980</v>
      </c>
      <c r="T5654">
        <v>0.168857589996501</v>
      </c>
      <c r="U5654">
        <v>0.603102917160658</v>
      </c>
      <c r="V5654">
        <v>-1.21721549716805</v>
      </c>
      <c r="W5654">
        <v>0.70862454565668698</v>
      </c>
      <c r="X5654">
        <v>0.95159051474143896</v>
      </c>
      <c r="Y5654">
        <v>0.78140470181034705</v>
      </c>
      <c r="Z5654">
        <v>1.41837745671226E-2</v>
      </c>
      <c r="AA5654">
        <v>0.72610664078822296</v>
      </c>
      <c r="AB5654">
        <v>-2.1806895763777501</v>
      </c>
      <c r="AC5654">
        <v>0.90911937612765703</v>
      </c>
      <c r="AD5654">
        <v>0.94068432309766403</v>
      </c>
      <c r="AE5654">
        <v>0.38609220727544302</v>
      </c>
      <c r="AF5654">
        <v>0.64232020130606005</v>
      </c>
      <c r="AG5654">
        <v>0.80674443595273604</v>
      </c>
      <c r="AH5654">
        <v>-0.28760484339664</v>
      </c>
      <c r="AI5654">
        <v>0.58629467067646002</v>
      </c>
      <c r="AJ5654">
        <v>0.78121606160956403</v>
      </c>
      <c r="AK5654">
        <v>0.851686367526447</v>
      </c>
    </row>
    <row r="5655" spans="1:37" x14ac:dyDescent="0.2">
      <c r="A5655" t="s">
        <v>18426</v>
      </c>
      <c r="B5655">
        <v>141762202</v>
      </c>
      <c r="C5655">
        <v>141762383</v>
      </c>
      <c r="D5655">
        <v>182</v>
      </c>
      <c r="E5655" t="s">
        <v>19305</v>
      </c>
      <c r="F5655">
        <v>2</v>
      </c>
      <c r="G5655" t="s">
        <v>19306</v>
      </c>
      <c r="H5655" t="s">
        <v>30999</v>
      </c>
      <c r="I5655">
        <v>3</v>
      </c>
      <c r="J5655">
        <v>141763408</v>
      </c>
      <c r="K5655">
        <v>141819352</v>
      </c>
      <c r="L5655">
        <v>55945</v>
      </c>
      <c r="M5655">
        <v>1</v>
      </c>
      <c r="N5655">
        <v>131890</v>
      </c>
      <c r="O5655" t="s">
        <v>19307</v>
      </c>
      <c r="P5655">
        <v>-1025</v>
      </c>
      <c r="Q5655" t="s">
        <v>19308</v>
      </c>
      <c r="R5655" t="s">
        <v>19309</v>
      </c>
      <c r="S5655" t="s">
        <v>34981</v>
      </c>
      <c r="T5655">
        <v>0.35387198439864398</v>
      </c>
      <c r="U5655">
        <v>0.603102917160658</v>
      </c>
      <c r="V5655">
        <v>-20.386831814928499</v>
      </c>
      <c r="W5655">
        <v>0.29261482077562401</v>
      </c>
      <c r="X5655">
        <v>0.704072456322962</v>
      </c>
      <c r="Y5655">
        <v>21.951565261304101</v>
      </c>
      <c r="Z5655">
        <v>0.184235113180511</v>
      </c>
      <c r="AA5655">
        <v>0.72610664078822296</v>
      </c>
      <c r="AB5655">
        <v>-20.386831814928499</v>
      </c>
      <c r="AC5655">
        <v>0.27780950890804001</v>
      </c>
      <c r="AD5655">
        <v>0.68253123924728298</v>
      </c>
      <c r="AE5655">
        <v>21.4095516857573</v>
      </c>
      <c r="AF5655">
        <v>0.501741946288212</v>
      </c>
      <c r="AG5655">
        <v>0.80674443595273604</v>
      </c>
      <c r="AH5655">
        <v>-19.457222094872201</v>
      </c>
      <c r="AI5655">
        <v>0.56157887380500204</v>
      </c>
      <c r="AJ5655">
        <v>0.78121606160956403</v>
      </c>
      <c r="AK5655">
        <v>2.5647323941072302</v>
      </c>
    </row>
    <row r="5656" spans="1:37" x14ac:dyDescent="0.2">
      <c r="A5656" t="s">
        <v>18426</v>
      </c>
      <c r="B5656">
        <v>141762383</v>
      </c>
      <c r="C5656">
        <v>141762564</v>
      </c>
      <c r="D5656">
        <v>182</v>
      </c>
      <c r="E5656" t="s">
        <v>19310</v>
      </c>
      <c r="F5656">
        <v>2</v>
      </c>
      <c r="G5656" t="s">
        <v>19311</v>
      </c>
      <c r="H5656" t="s">
        <v>30987</v>
      </c>
      <c r="I5656">
        <v>3</v>
      </c>
      <c r="J5656">
        <v>141763408</v>
      </c>
      <c r="K5656">
        <v>141819352</v>
      </c>
      <c r="L5656">
        <v>55945</v>
      </c>
      <c r="M5656">
        <v>1</v>
      </c>
      <c r="N5656">
        <v>131890</v>
      </c>
      <c r="O5656" t="s">
        <v>19307</v>
      </c>
      <c r="P5656">
        <v>-844</v>
      </c>
      <c r="Q5656" t="s">
        <v>19308</v>
      </c>
      <c r="R5656" t="s">
        <v>19309</v>
      </c>
      <c r="S5656" t="s">
        <v>34981</v>
      </c>
      <c r="T5656">
        <v>0.35387198439864398</v>
      </c>
      <c r="U5656">
        <v>0.603102917160658</v>
      </c>
      <c r="V5656">
        <v>-20.386831814928499</v>
      </c>
      <c r="W5656">
        <v>0.29261482077562401</v>
      </c>
      <c r="X5656">
        <v>0.704072456322962</v>
      </c>
      <c r="Y5656">
        <v>21.951565261304101</v>
      </c>
      <c r="Z5656">
        <v>0.184235113180511</v>
      </c>
      <c r="AA5656">
        <v>0.72610664078822296</v>
      </c>
      <c r="AB5656">
        <v>-20.386831814928499</v>
      </c>
      <c r="AC5656">
        <v>0.27780950890804001</v>
      </c>
      <c r="AD5656">
        <v>0.68253123924728298</v>
      </c>
      <c r="AE5656">
        <v>21.4095516857573</v>
      </c>
      <c r="AF5656">
        <v>0.501741946288212</v>
      </c>
      <c r="AG5656">
        <v>0.80674443595273604</v>
      </c>
      <c r="AH5656">
        <v>-19.457222094872201</v>
      </c>
      <c r="AI5656">
        <v>0.56157887380500204</v>
      </c>
      <c r="AJ5656">
        <v>0.78121606160956403</v>
      </c>
      <c r="AK5656">
        <v>2.5647323941072302</v>
      </c>
    </row>
    <row r="5657" spans="1:37" x14ac:dyDescent="0.2">
      <c r="A5657" t="s">
        <v>18426</v>
      </c>
      <c r="B5657">
        <v>142069952</v>
      </c>
      <c r="C5657">
        <v>142070125</v>
      </c>
      <c r="D5657">
        <v>174</v>
      </c>
      <c r="E5657" t="s">
        <v>19312</v>
      </c>
      <c r="F5657">
        <v>5</v>
      </c>
      <c r="G5657" t="s">
        <v>19313</v>
      </c>
      <c r="H5657" t="s">
        <v>34982</v>
      </c>
      <c r="I5657">
        <v>3</v>
      </c>
      <c r="J5657">
        <v>141978588</v>
      </c>
      <c r="K5657">
        <v>142090838</v>
      </c>
      <c r="L5657">
        <v>112251</v>
      </c>
      <c r="M5657">
        <v>2</v>
      </c>
      <c r="N5657">
        <v>7029</v>
      </c>
      <c r="O5657" t="s">
        <v>19314</v>
      </c>
      <c r="P5657">
        <v>20713</v>
      </c>
      <c r="Q5657" t="s">
        <v>19315</v>
      </c>
      <c r="R5657" t="s">
        <v>19316</v>
      </c>
      <c r="S5657" t="s">
        <v>34983</v>
      </c>
      <c r="T5657">
        <v>0.32911398597860803</v>
      </c>
      <c r="U5657">
        <v>0.603102917160658</v>
      </c>
      <c r="V5657">
        <v>22.1883613066612</v>
      </c>
      <c r="W5657">
        <v>0.94541066367716797</v>
      </c>
      <c r="X5657">
        <v>0.95159051474143896</v>
      </c>
      <c r="Y5657">
        <v>-1.7504351342798501</v>
      </c>
      <c r="Z5657">
        <v>0.306975110376564</v>
      </c>
      <c r="AA5657">
        <v>0.72610664078822296</v>
      </c>
      <c r="AB5657">
        <v>23.567708465206099</v>
      </c>
      <c r="AC5657">
        <v>0.71753805159658501</v>
      </c>
      <c r="AD5657">
        <v>0.87989882095915395</v>
      </c>
      <c r="AE5657">
        <v>-2.7504348475084699</v>
      </c>
      <c r="AF5657">
        <v>0.64997455747578503</v>
      </c>
      <c r="AG5657">
        <v>0.80674443595273604</v>
      </c>
      <c r="AH5657">
        <v>-1.02606962479756</v>
      </c>
      <c r="AI5657">
        <v>0.59609816080359102</v>
      </c>
      <c r="AJ5657">
        <v>0.78121606160956403</v>
      </c>
      <c r="AK5657">
        <v>-0.88167973796709098</v>
      </c>
    </row>
    <row r="5658" spans="1:37" x14ac:dyDescent="0.2">
      <c r="A5658" t="s">
        <v>18426</v>
      </c>
      <c r="B5658">
        <v>142070206</v>
      </c>
      <c r="C5658">
        <v>142070358</v>
      </c>
      <c r="D5658">
        <v>153</v>
      </c>
      <c r="E5658" t="s">
        <v>19317</v>
      </c>
      <c r="F5658">
        <v>2</v>
      </c>
      <c r="G5658" t="s">
        <v>19318</v>
      </c>
      <c r="H5658" t="s">
        <v>34982</v>
      </c>
      <c r="I5658">
        <v>3</v>
      </c>
      <c r="J5658">
        <v>141978588</v>
      </c>
      <c r="K5658">
        <v>142090838</v>
      </c>
      <c r="L5658">
        <v>112251</v>
      </c>
      <c r="M5658">
        <v>2</v>
      </c>
      <c r="N5658">
        <v>7029</v>
      </c>
      <c r="O5658" t="s">
        <v>19314</v>
      </c>
      <c r="P5658">
        <v>20480</v>
      </c>
      <c r="Q5658" t="s">
        <v>19315</v>
      </c>
      <c r="R5658" t="s">
        <v>19316</v>
      </c>
      <c r="S5658" t="s">
        <v>34983</v>
      </c>
      <c r="T5658">
        <v>0.32911398597860803</v>
      </c>
      <c r="U5658">
        <v>0.603102917160658</v>
      </c>
      <c r="V5658">
        <v>22.1883613066612</v>
      </c>
      <c r="W5658">
        <v>0.94541066367716797</v>
      </c>
      <c r="X5658">
        <v>0.95159051474143896</v>
      </c>
      <c r="Y5658">
        <v>-1.7504351342798501</v>
      </c>
      <c r="Z5658">
        <v>0.306975110376564</v>
      </c>
      <c r="AA5658">
        <v>0.72610664078822296</v>
      </c>
      <c r="AB5658">
        <v>23.567708465206099</v>
      </c>
      <c r="AC5658">
        <v>0.71753805159658501</v>
      </c>
      <c r="AD5658">
        <v>0.87989882095915395</v>
      </c>
      <c r="AE5658">
        <v>-2.7504348475084699</v>
      </c>
      <c r="AF5658">
        <v>0.64997455747578503</v>
      </c>
      <c r="AG5658">
        <v>0.80674443595273604</v>
      </c>
      <c r="AH5658">
        <v>-1.02606962479756</v>
      </c>
      <c r="AI5658">
        <v>0.59609816080359102</v>
      </c>
      <c r="AJ5658">
        <v>0.78121606160956403</v>
      </c>
      <c r="AK5658">
        <v>-0.88167973796709098</v>
      </c>
    </row>
    <row r="5659" spans="1:37" x14ac:dyDescent="0.2">
      <c r="A5659" t="s">
        <v>18426</v>
      </c>
      <c r="B5659">
        <v>142480322</v>
      </c>
      <c r="C5659">
        <v>142480476</v>
      </c>
      <c r="D5659">
        <v>155</v>
      </c>
      <c r="E5659" t="s">
        <v>19319</v>
      </c>
      <c r="F5659">
        <v>4</v>
      </c>
      <c r="G5659" t="s">
        <v>19320</v>
      </c>
      <c r="H5659" t="s">
        <v>34984</v>
      </c>
      <c r="I5659">
        <v>3</v>
      </c>
      <c r="J5659">
        <v>142449333</v>
      </c>
      <c r="K5659">
        <v>142485195</v>
      </c>
      <c r="L5659">
        <v>35863</v>
      </c>
      <c r="M5659">
        <v>2</v>
      </c>
      <c r="N5659">
        <v>545</v>
      </c>
      <c r="O5659" t="s">
        <v>19321</v>
      </c>
      <c r="P5659">
        <v>4719</v>
      </c>
      <c r="Q5659" t="s">
        <v>19322</v>
      </c>
      <c r="R5659" t="s">
        <v>19323</v>
      </c>
      <c r="S5659" t="s">
        <v>34985</v>
      </c>
      <c r="T5659">
        <v>0.32911398597860803</v>
      </c>
      <c r="U5659">
        <v>0.603102917160658</v>
      </c>
      <c r="V5659">
        <v>22.860360689697199</v>
      </c>
      <c r="W5659">
        <v>0.38920677604595899</v>
      </c>
      <c r="X5659">
        <v>0.704072456322962</v>
      </c>
      <c r="Y5659">
        <v>-22.6587268569467</v>
      </c>
      <c r="Z5659">
        <v>0.48464167878831399</v>
      </c>
      <c r="AA5659">
        <v>0.84435025072159198</v>
      </c>
      <c r="AB5659">
        <v>21.8968867457104</v>
      </c>
      <c r="AC5659">
        <v>0.21073619169722799</v>
      </c>
      <c r="AD5659">
        <v>0.68253123924728298</v>
      </c>
      <c r="AE5659">
        <v>-22.6587268569467</v>
      </c>
      <c r="AF5659">
        <v>0.16793847098801201</v>
      </c>
      <c r="AG5659">
        <v>0.68151250837662902</v>
      </c>
      <c r="AH5659">
        <v>22.860360689697199</v>
      </c>
      <c r="AI5659">
        <v>0.52399907623471598</v>
      </c>
      <c r="AJ5659">
        <v>0.78121606160956403</v>
      </c>
      <c r="AK5659">
        <v>-21.789971570213101</v>
      </c>
    </row>
    <row r="5660" spans="1:37" x14ac:dyDescent="0.2">
      <c r="A5660" t="s">
        <v>18426</v>
      </c>
      <c r="B5660">
        <v>142480476</v>
      </c>
      <c r="C5660">
        <v>142480630</v>
      </c>
      <c r="D5660">
        <v>155</v>
      </c>
      <c r="E5660" t="s">
        <v>19324</v>
      </c>
      <c r="F5660">
        <v>1</v>
      </c>
      <c r="G5660" t="s">
        <v>19325</v>
      </c>
      <c r="H5660" t="s">
        <v>34984</v>
      </c>
      <c r="I5660">
        <v>3</v>
      </c>
      <c r="J5660">
        <v>142449333</v>
      </c>
      <c r="K5660">
        <v>142485195</v>
      </c>
      <c r="L5660">
        <v>35863</v>
      </c>
      <c r="M5660">
        <v>2</v>
      </c>
      <c r="N5660">
        <v>545</v>
      </c>
      <c r="O5660" t="s">
        <v>19321</v>
      </c>
      <c r="P5660">
        <v>4565</v>
      </c>
      <c r="Q5660" t="s">
        <v>19322</v>
      </c>
      <c r="R5660" t="s">
        <v>19323</v>
      </c>
      <c r="S5660" t="s">
        <v>34985</v>
      </c>
      <c r="T5660">
        <v>0.32911398597860803</v>
      </c>
      <c r="U5660">
        <v>0.603102917160658</v>
      </c>
      <c r="V5660">
        <v>22.860360689697199</v>
      </c>
      <c r="W5660">
        <v>0.38920677604595899</v>
      </c>
      <c r="X5660">
        <v>0.704072456322962</v>
      </c>
      <c r="Y5660">
        <v>-22.6587268569467</v>
      </c>
      <c r="Z5660">
        <v>0.48464167878831399</v>
      </c>
      <c r="AA5660">
        <v>0.84435025072159198</v>
      </c>
      <c r="AB5660">
        <v>21.8968867457104</v>
      </c>
      <c r="AC5660">
        <v>0.21073619169722799</v>
      </c>
      <c r="AD5660">
        <v>0.68253123924728298</v>
      </c>
      <c r="AE5660">
        <v>-22.6587268569467</v>
      </c>
      <c r="AF5660">
        <v>0.16793847098801201</v>
      </c>
      <c r="AG5660">
        <v>0.68151250837662902</v>
      </c>
      <c r="AH5660">
        <v>22.860360689697199</v>
      </c>
      <c r="AI5660">
        <v>0.52399907623471598</v>
      </c>
      <c r="AJ5660">
        <v>0.78121606160956403</v>
      </c>
      <c r="AK5660">
        <v>-21.789971570213101</v>
      </c>
    </row>
    <row r="5661" spans="1:37" x14ac:dyDescent="0.2">
      <c r="A5661" t="s">
        <v>18426</v>
      </c>
      <c r="B5661">
        <v>142480630</v>
      </c>
      <c r="C5661">
        <v>142480784</v>
      </c>
      <c r="D5661">
        <v>155</v>
      </c>
      <c r="E5661" t="s">
        <v>19326</v>
      </c>
      <c r="F5661">
        <v>0</v>
      </c>
      <c r="G5661" t="s">
        <v>19327</v>
      </c>
      <c r="H5661" t="s">
        <v>34984</v>
      </c>
      <c r="I5661">
        <v>3</v>
      </c>
      <c r="J5661">
        <v>142449333</v>
      </c>
      <c r="K5661">
        <v>142485195</v>
      </c>
      <c r="L5661">
        <v>35863</v>
      </c>
      <c r="M5661">
        <v>2</v>
      </c>
      <c r="N5661">
        <v>545</v>
      </c>
      <c r="O5661" t="s">
        <v>19321</v>
      </c>
      <c r="P5661">
        <v>4411</v>
      </c>
      <c r="Q5661" t="s">
        <v>19322</v>
      </c>
      <c r="R5661" t="s">
        <v>19323</v>
      </c>
      <c r="S5661" t="s">
        <v>34985</v>
      </c>
      <c r="T5661">
        <v>0.32911398597860803</v>
      </c>
      <c r="U5661">
        <v>0.603102917160658</v>
      </c>
      <c r="V5661">
        <v>22.2753982837066</v>
      </c>
      <c r="W5661">
        <v>0.38920677604595899</v>
      </c>
      <c r="X5661">
        <v>0.704072456322962</v>
      </c>
      <c r="Y5661">
        <v>-22.073764465165802</v>
      </c>
      <c r="Z5661">
        <v>0.48464167878831399</v>
      </c>
      <c r="AA5661">
        <v>0.84435025072159198</v>
      </c>
      <c r="AB5661">
        <v>21.311924429713901</v>
      </c>
      <c r="AC5661">
        <v>0.21073619169722799</v>
      </c>
      <c r="AD5661">
        <v>0.68253123924728298</v>
      </c>
      <c r="AE5661">
        <v>-22.073764465165802</v>
      </c>
      <c r="AF5661">
        <v>0.16793847098801201</v>
      </c>
      <c r="AG5661">
        <v>0.68151250837662902</v>
      </c>
      <c r="AH5661">
        <v>22.2753982837066</v>
      </c>
      <c r="AI5661">
        <v>0.52399907623471598</v>
      </c>
      <c r="AJ5661">
        <v>0.78121606160956403</v>
      </c>
      <c r="AK5661">
        <v>-21.205009268426199</v>
      </c>
    </row>
    <row r="5662" spans="1:37" x14ac:dyDescent="0.2">
      <c r="A5662" t="s">
        <v>18426</v>
      </c>
      <c r="B5662">
        <v>144749938</v>
      </c>
      <c r="C5662">
        <v>144750080</v>
      </c>
      <c r="D5662">
        <v>143</v>
      </c>
      <c r="E5662" t="s">
        <v>19328</v>
      </c>
      <c r="F5662">
        <v>7</v>
      </c>
      <c r="G5662" t="s">
        <v>19329</v>
      </c>
      <c r="H5662" t="s">
        <v>31000</v>
      </c>
      <c r="I5662">
        <v>3</v>
      </c>
      <c r="J5662">
        <v>144350307</v>
      </c>
      <c r="K5662">
        <v>144417524</v>
      </c>
      <c r="L5662">
        <v>67218</v>
      </c>
      <c r="M5662">
        <v>1</v>
      </c>
      <c r="N5662">
        <v>105374140</v>
      </c>
      <c r="O5662" t="s">
        <v>19330</v>
      </c>
      <c r="P5662">
        <v>399631</v>
      </c>
      <c r="Q5662" t="s">
        <v>40</v>
      </c>
      <c r="R5662" t="s">
        <v>19331</v>
      </c>
      <c r="S5662" t="s">
        <v>34986</v>
      </c>
      <c r="T5662">
        <v>0.60318812523568999</v>
      </c>
      <c r="U5662">
        <v>0.82125442047224695</v>
      </c>
      <c r="V5662">
        <v>-0.209590301020948</v>
      </c>
      <c r="W5662">
        <v>0.65075386537994595</v>
      </c>
      <c r="X5662">
        <v>0.94119559056004798</v>
      </c>
      <c r="Y5662">
        <v>-0.87346233663583805</v>
      </c>
      <c r="Z5662">
        <v>0.55428001561304696</v>
      </c>
      <c r="AA5662">
        <v>0.84521697243271998</v>
      </c>
      <c r="AB5662">
        <v>-7.6333533718755703E-2</v>
      </c>
      <c r="AC5662">
        <v>0.56718065613419599</v>
      </c>
      <c r="AD5662">
        <v>0.87989882095915395</v>
      </c>
      <c r="AE5662">
        <v>-1.69061382107717</v>
      </c>
      <c r="AF5662">
        <v>0.71688106396828499</v>
      </c>
      <c r="AG5662">
        <v>0.85584456000972498</v>
      </c>
      <c r="AH5662">
        <v>-0.23442341627221699</v>
      </c>
      <c r="AI5662">
        <v>0.78546927494779295</v>
      </c>
      <c r="AJ5662">
        <v>0.92808185275216604</v>
      </c>
      <c r="AK5662">
        <v>-9.0033517536572405E-2</v>
      </c>
    </row>
    <row r="5663" spans="1:37" x14ac:dyDescent="0.2">
      <c r="A5663" t="s">
        <v>18426</v>
      </c>
      <c r="B5663">
        <v>144750080</v>
      </c>
      <c r="C5663">
        <v>144750222</v>
      </c>
      <c r="D5663">
        <v>143</v>
      </c>
      <c r="E5663" t="s">
        <v>19332</v>
      </c>
      <c r="F5663">
        <v>8</v>
      </c>
      <c r="G5663" t="s">
        <v>19333</v>
      </c>
      <c r="H5663" t="s">
        <v>31000</v>
      </c>
      <c r="I5663">
        <v>3</v>
      </c>
      <c r="J5663">
        <v>144350307</v>
      </c>
      <c r="K5663">
        <v>144417524</v>
      </c>
      <c r="L5663">
        <v>67218</v>
      </c>
      <c r="M5663">
        <v>1</v>
      </c>
      <c r="N5663">
        <v>105374140</v>
      </c>
      <c r="O5663" t="s">
        <v>19330</v>
      </c>
      <c r="P5663">
        <v>399773</v>
      </c>
      <c r="Q5663" t="s">
        <v>40</v>
      </c>
      <c r="R5663" t="s">
        <v>19331</v>
      </c>
      <c r="S5663" t="s">
        <v>34986</v>
      </c>
      <c r="T5663">
        <v>0.60318812523568999</v>
      </c>
      <c r="U5663">
        <v>0.82125442047224695</v>
      </c>
      <c r="V5663">
        <v>-0.33242366653406802</v>
      </c>
      <c r="W5663">
        <v>0.65075386537994595</v>
      </c>
      <c r="X5663">
        <v>0.94119559056004798</v>
      </c>
      <c r="Y5663">
        <v>-0.94200298609710398</v>
      </c>
      <c r="Z5663">
        <v>0.53052895265546796</v>
      </c>
      <c r="AA5663">
        <v>0.84521697243271998</v>
      </c>
      <c r="AB5663">
        <v>-0.199166899231876</v>
      </c>
      <c r="AC5663">
        <v>0.56718065613419599</v>
      </c>
      <c r="AD5663">
        <v>0.87989882095915395</v>
      </c>
      <c r="AE5663">
        <v>-1.7591544705384301</v>
      </c>
      <c r="AF5663">
        <v>0.71688106396828499</v>
      </c>
      <c r="AG5663">
        <v>0.85584456000972498</v>
      </c>
      <c r="AH5663">
        <v>-0.299114760164505</v>
      </c>
      <c r="AI5663">
        <v>0.78546927494779295</v>
      </c>
      <c r="AJ5663">
        <v>0.92808185275216604</v>
      </c>
      <c r="AK5663">
        <v>-0.15472486121530399</v>
      </c>
    </row>
    <row r="5664" spans="1:37" x14ac:dyDescent="0.2">
      <c r="A5664" t="s">
        <v>18426</v>
      </c>
      <c r="B5664">
        <v>144750222</v>
      </c>
      <c r="C5664">
        <v>144750364</v>
      </c>
      <c r="D5664">
        <v>143</v>
      </c>
      <c r="E5664" t="s">
        <v>19334</v>
      </c>
      <c r="F5664">
        <v>2</v>
      </c>
      <c r="G5664" t="s">
        <v>19335</v>
      </c>
      <c r="H5664" t="s">
        <v>31000</v>
      </c>
      <c r="I5664">
        <v>3</v>
      </c>
      <c r="J5664">
        <v>144350307</v>
      </c>
      <c r="K5664">
        <v>144417524</v>
      </c>
      <c r="L5664">
        <v>67218</v>
      </c>
      <c r="M5664">
        <v>1</v>
      </c>
      <c r="N5664">
        <v>105374140</v>
      </c>
      <c r="O5664" t="s">
        <v>19330</v>
      </c>
      <c r="P5664">
        <v>399915</v>
      </c>
      <c r="Q5664" t="s">
        <v>40</v>
      </c>
      <c r="R5664" t="s">
        <v>19331</v>
      </c>
      <c r="S5664" t="s">
        <v>34986</v>
      </c>
      <c r="T5664">
        <v>0.60318812523568999</v>
      </c>
      <c r="U5664">
        <v>0.82125442047224695</v>
      </c>
      <c r="V5664">
        <v>-0.52506872810675098</v>
      </c>
      <c r="W5664">
        <v>0.65075386537994595</v>
      </c>
      <c r="X5664">
        <v>0.94119559056004798</v>
      </c>
      <c r="Y5664">
        <v>-1.1346480484882699</v>
      </c>
      <c r="Z5664">
        <v>0.53052895265546796</v>
      </c>
      <c r="AA5664">
        <v>0.84521697243271998</v>
      </c>
      <c r="AB5664">
        <v>-0.28605245237346799</v>
      </c>
      <c r="AC5664">
        <v>0.56718065613419599</v>
      </c>
      <c r="AD5664">
        <v>0.87989882095915395</v>
      </c>
      <c r="AE5664">
        <v>-1.9274721288667001</v>
      </c>
      <c r="AF5664">
        <v>0.71688106396828499</v>
      </c>
      <c r="AG5664">
        <v>0.85584456000972498</v>
      </c>
      <c r="AH5664">
        <v>-0.49175982173718802</v>
      </c>
      <c r="AI5664">
        <v>0.78546927494779295</v>
      </c>
      <c r="AJ5664">
        <v>0.92808185275216604</v>
      </c>
      <c r="AK5664">
        <v>-0.34736992360647301</v>
      </c>
    </row>
    <row r="5665" spans="1:37" x14ac:dyDescent="0.2">
      <c r="A5665" t="s">
        <v>18426</v>
      </c>
      <c r="B5665">
        <v>145333627</v>
      </c>
      <c r="C5665">
        <v>145333782</v>
      </c>
      <c r="D5665">
        <v>156</v>
      </c>
      <c r="E5665" t="s">
        <v>19336</v>
      </c>
      <c r="F5665">
        <v>10</v>
      </c>
      <c r="G5665" t="s">
        <v>19337</v>
      </c>
      <c r="H5665" t="s">
        <v>31000</v>
      </c>
      <c r="I5665">
        <v>3</v>
      </c>
      <c r="J5665">
        <v>145939912</v>
      </c>
      <c r="K5665">
        <v>145961536</v>
      </c>
      <c r="L5665">
        <v>21625</v>
      </c>
      <c r="M5665">
        <v>1</v>
      </c>
      <c r="N5665">
        <v>107986138</v>
      </c>
      <c r="O5665" t="s">
        <v>19338</v>
      </c>
      <c r="P5665">
        <v>-606130</v>
      </c>
      <c r="Q5665" t="s">
        <v>40</v>
      </c>
      <c r="R5665" t="s">
        <v>19339</v>
      </c>
      <c r="S5665" t="s">
        <v>34987</v>
      </c>
      <c r="T5665">
        <v>0.254431078355565</v>
      </c>
      <c r="U5665">
        <v>0.603102917160658</v>
      </c>
      <c r="V5665">
        <v>4.5709827408881196</v>
      </c>
      <c r="W5665">
        <v>0.89107655920673101</v>
      </c>
      <c r="X5665">
        <v>0.95159051474143896</v>
      </c>
      <c r="Y5665">
        <v>0.38196498274472501</v>
      </c>
      <c r="Z5665">
        <v>0.64127342146525201</v>
      </c>
      <c r="AA5665">
        <v>0.84521697243271998</v>
      </c>
      <c r="AB5665">
        <v>3.60750865008167</v>
      </c>
      <c r="AC5665">
        <v>0.56718065613419599</v>
      </c>
      <c r="AD5665">
        <v>0.87989882095915395</v>
      </c>
      <c r="AE5665">
        <v>3.77622780799868</v>
      </c>
      <c r="AF5665">
        <v>6.4397970358010495E-2</v>
      </c>
      <c r="AG5665">
        <v>0.57889197891446198</v>
      </c>
      <c r="AH5665">
        <v>5.5005926621720702</v>
      </c>
      <c r="AI5665">
        <v>0.78546927494779295</v>
      </c>
      <c r="AJ5665">
        <v>0.92808185275216604</v>
      </c>
      <c r="AK5665">
        <v>-3.2449899712696801</v>
      </c>
    </row>
    <row r="5666" spans="1:37" x14ac:dyDescent="0.2">
      <c r="A5666" t="s">
        <v>18426</v>
      </c>
      <c r="B5666">
        <v>145333782</v>
      </c>
      <c r="C5666">
        <v>145333937</v>
      </c>
      <c r="D5666">
        <v>156</v>
      </c>
      <c r="E5666" t="s">
        <v>19340</v>
      </c>
      <c r="F5666">
        <v>4</v>
      </c>
      <c r="G5666" t="s">
        <v>19341</v>
      </c>
      <c r="H5666" t="s">
        <v>31000</v>
      </c>
      <c r="I5666">
        <v>3</v>
      </c>
      <c r="J5666">
        <v>145939912</v>
      </c>
      <c r="K5666">
        <v>145961536</v>
      </c>
      <c r="L5666">
        <v>21625</v>
      </c>
      <c r="M5666">
        <v>1</v>
      </c>
      <c r="N5666">
        <v>107986138</v>
      </c>
      <c r="O5666" t="s">
        <v>19338</v>
      </c>
      <c r="P5666">
        <v>-605975</v>
      </c>
      <c r="Q5666" t="s">
        <v>40</v>
      </c>
      <c r="R5666" t="s">
        <v>19339</v>
      </c>
      <c r="S5666" t="s">
        <v>34987</v>
      </c>
      <c r="T5666">
        <v>0.254431078355565</v>
      </c>
      <c r="U5666">
        <v>0.603102917160658</v>
      </c>
      <c r="V5666">
        <v>4.5709827408881196</v>
      </c>
      <c r="W5666">
        <v>0.89107655920673101</v>
      </c>
      <c r="X5666">
        <v>0.95159051474143896</v>
      </c>
      <c r="Y5666">
        <v>0.38196498274472501</v>
      </c>
      <c r="Z5666">
        <v>0.64127342146525201</v>
      </c>
      <c r="AA5666">
        <v>0.84521697243271998</v>
      </c>
      <c r="AB5666">
        <v>3.60750865008167</v>
      </c>
      <c r="AC5666">
        <v>0.56718065613419599</v>
      </c>
      <c r="AD5666">
        <v>0.87989882095915395</v>
      </c>
      <c r="AE5666">
        <v>3.77622780799868</v>
      </c>
      <c r="AF5666">
        <v>6.4397970358010495E-2</v>
      </c>
      <c r="AG5666">
        <v>0.57889197891446198</v>
      </c>
      <c r="AH5666">
        <v>5.5005926621720702</v>
      </c>
      <c r="AI5666">
        <v>0.78546927494779295</v>
      </c>
      <c r="AJ5666">
        <v>0.92808185275216604</v>
      </c>
      <c r="AK5666">
        <v>-3.2449899712696801</v>
      </c>
    </row>
    <row r="5667" spans="1:37" x14ac:dyDescent="0.2">
      <c r="A5667" t="s">
        <v>18426</v>
      </c>
      <c r="B5667">
        <v>146254757</v>
      </c>
      <c r="C5667">
        <v>146254908</v>
      </c>
      <c r="D5667">
        <v>152</v>
      </c>
      <c r="E5667" t="s">
        <v>19342</v>
      </c>
      <c r="F5667">
        <v>2</v>
      </c>
      <c r="G5667" t="s">
        <v>19343</v>
      </c>
      <c r="H5667" t="s">
        <v>31000</v>
      </c>
      <c r="I5667">
        <v>3</v>
      </c>
      <c r="J5667">
        <v>146192339</v>
      </c>
      <c r="K5667">
        <v>146251179</v>
      </c>
      <c r="L5667">
        <v>58841</v>
      </c>
      <c r="M5667">
        <v>2</v>
      </c>
      <c r="N5667">
        <v>57088</v>
      </c>
      <c r="O5667" t="s">
        <v>19344</v>
      </c>
      <c r="P5667">
        <v>-3578</v>
      </c>
      <c r="Q5667" t="s">
        <v>19345</v>
      </c>
      <c r="R5667" t="s">
        <v>19346</v>
      </c>
      <c r="S5667" t="s">
        <v>34988</v>
      </c>
      <c r="T5667">
        <v>3.5551012810344097E-2</v>
      </c>
      <c r="U5667">
        <v>0.603102917160658</v>
      </c>
      <c r="V5667">
        <v>25.765491624128199</v>
      </c>
      <c r="W5667">
        <v>0.82227413402121297</v>
      </c>
      <c r="X5667">
        <v>0.95159051474143896</v>
      </c>
      <c r="Y5667">
        <v>-0.72227022788689699</v>
      </c>
      <c r="Z5667">
        <v>6.2807925220854099E-2</v>
      </c>
      <c r="AA5667">
        <v>0.72610664078822296</v>
      </c>
      <c r="AB5667">
        <v>25.4759338812406</v>
      </c>
      <c r="AC5667">
        <v>0.53583471352073098</v>
      </c>
      <c r="AD5667">
        <v>0.87989882095915395</v>
      </c>
      <c r="AE5667">
        <v>-0.94564914656032295</v>
      </c>
      <c r="AF5667">
        <v>7.3108539881442502E-2</v>
      </c>
      <c r="AG5667">
        <v>0.61358003653225202</v>
      </c>
      <c r="AH5667">
        <v>1.74807365709445</v>
      </c>
      <c r="AI5667">
        <v>0.915996609709537</v>
      </c>
      <c r="AJ5667">
        <v>0.98621344597861504</v>
      </c>
      <c r="AK5667">
        <v>-0.29401541064158199</v>
      </c>
    </row>
    <row r="5668" spans="1:37" x14ac:dyDescent="0.2">
      <c r="A5668" t="s">
        <v>18426</v>
      </c>
      <c r="B5668">
        <v>147245426</v>
      </c>
      <c r="C5668">
        <v>147245573</v>
      </c>
      <c r="D5668">
        <v>148</v>
      </c>
      <c r="E5668" t="s">
        <v>19347</v>
      </c>
      <c r="F5668">
        <v>2</v>
      </c>
      <c r="G5668" t="s">
        <v>19348</v>
      </c>
      <c r="H5668" t="s">
        <v>34989</v>
      </c>
      <c r="I5668">
        <v>3</v>
      </c>
      <c r="J5668">
        <v>147042246</v>
      </c>
      <c r="K5668">
        <v>147370435</v>
      </c>
      <c r="L5668">
        <v>328190</v>
      </c>
      <c r="M5668">
        <v>2</v>
      </c>
      <c r="N5668">
        <v>112268449</v>
      </c>
      <c r="O5668" t="s">
        <v>19349</v>
      </c>
      <c r="P5668">
        <v>124862</v>
      </c>
      <c r="Q5668" t="s">
        <v>40</v>
      </c>
      <c r="R5668" t="s">
        <v>19350</v>
      </c>
      <c r="S5668" t="s">
        <v>34990</v>
      </c>
      <c r="T5668">
        <v>0.506551998792793</v>
      </c>
      <c r="U5668">
        <v>0.78288571403930396</v>
      </c>
      <c r="V5668">
        <v>2.1406287848371002</v>
      </c>
      <c r="W5668">
        <v>0.428214032775322</v>
      </c>
      <c r="X5668">
        <v>0.73460997439807996</v>
      </c>
      <c r="Y5668">
        <v>2.3458738773857801</v>
      </c>
      <c r="Z5668">
        <v>0.93459220503170903</v>
      </c>
      <c r="AA5668">
        <v>0.99919698600769702</v>
      </c>
      <c r="AB5668">
        <v>1.1771547056848499</v>
      </c>
      <c r="AC5668">
        <v>0.85817338719172098</v>
      </c>
      <c r="AD5668">
        <v>0.94068432309766403</v>
      </c>
      <c r="AE5668">
        <v>1.3458739222084199</v>
      </c>
      <c r="AF5668">
        <v>0.205398459628826</v>
      </c>
      <c r="AG5668">
        <v>0.68151250837662902</v>
      </c>
      <c r="AH5668">
        <v>3.07023926871021</v>
      </c>
      <c r="AI5668">
        <v>0.170234813229591</v>
      </c>
      <c r="AJ5668">
        <v>0.78121606160956403</v>
      </c>
      <c r="AK5668">
        <v>3.2146291558720401</v>
      </c>
    </row>
    <row r="5669" spans="1:37" x14ac:dyDescent="0.2">
      <c r="A5669" t="s">
        <v>18426</v>
      </c>
      <c r="B5669">
        <v>147245573</v>
      </c>
      <c r="C5669">
        <v>147245720</v>
      </c>
      <c r="D5669">
        <v>148</v>
      </c>
      <c r="E5669" t="s">
        <v>19351</v>
      </c>
      <c r="F5669">
        <v>12</v>
      </c>
      <c r="G5669" t="s">
        <v>19352</v>
      </c>
      <c r="H5669" t="s">
        <v>34989</v>
      </c>
      <c r="I5669">
        <v>3</v>
      </c>
      <c r="J5669">
        <v>147042246</v>
      </c>
      <c r="K5669">
        <v>147370435</v>
      </c>
      <c r="L5669">
        <v>328190</v>
      </c>
      <c r="M5669">
        <v>2</v>
      </c>
      <c r="N5669">
        <v>112268449</v>
      </c>
      <c r="O5669" t="s">
        <v>19349</v>
      </c>
      <c r="P5669">
        <v>124715</v>
      </c>
      <c r="Q5669" t="s">
        <v>40</v>
      </c>
      <c r="R5669" t="s">
        <v>19350</v>
      </c>
      <c r="S5669" t="s">
        <v>34990</v>
      </c>
      <c r="T5669">
        <v>0.506551998792793</v>
      </c>
      <c r="U5669">
        <v>0.78288571403930396</v>
      </c>
      <c r="V5669">
        <v>1.94904221617592</v>
      </c>
      <c r="W5669">
        <v>0.428214032775322</v>
      </c>
      <c r="X5669">
        <v>0.73460997439807996</v>
      </c>
      <c r="Y5669">
        <v>2.1542873121409598</v>
      </c>
      <c r="Z5669">
        <v>0.93459220503170903</v>
      </c>
      <c r="AA5669">
        <v>0.99919698600769702</v>
      </c>
      <c r="AB5669">
        <v>0.98556813485794403</v>
      </c>
      <c r="AC5669">
        <v>0.85817338719172098</v>
      </c>
      <c r="AD5669">
        <v>0.94068432309766403</v>
      </c>
      <c r="AE5669">
        <v>1.15428735479787</v>
      </c>
      <c r="AF5669">
        <v>0.205398459628826</v>
      </c>
      <c r="AG5669">
        <v>0.68151250837662902</v>
      </c>
      <c r="AH5669">
        <v>2.8786527314215999</v>
      </c>
      <c r="AI5669">
        <v>0.170234813229591</v>
      </c>
      <c r="AJ5669">
        <v>0.78121606160956403</v>
      </c>
      <c r="AK5669">
        <v>3.0230426219997901</v>
      </c>
    </row>
    <row r="5670" spans="1:37" x14ac:dyDescent="0.2">
      <c r="A5670" t="s">
        <v>18426</v>
      </c>
      <c r="B5670">
        <v>147245720</v>
      </c>
      <c r="C5670">
        <v>147245867</v>
      </c>
      <c r="D5670">
        <v>148</v>
      </c>
      <c r="E5670" t="s">
        <v>19353</v>
      </c>
      <c r="F5670">
        <v>12</v>
      </c>
      <c r="G5670" t="s">
        <v>19354</v>
      </c>
      <c r="H5670" t="s">
        <v>34989</v>
      </c>
      <c r="I5670">
        <v>3</v>
      </c>
      <c r="J5670">
        <v>147042246</v>
      </c>
      <c r="K5670">
        <v>147370435</v>
      </c>
      <c r="L5670">
        <v>328190</v>
      </c>
      <c r="M5670">
        <v>2</v>
      </c>
      <c r="N5670">
        <v>112268449</v>
      </c>
      <c r="O5670" t="s">
        <v>19349</v>
      </c>
      <c r="P5670">
        <v>124568</v>
      </c>
      <c r="Q5670" t="s">
        <v>40</v>
      </c>
      <c r="R5670" t="s">
        <v>19350</v>
      </c>
      <c r="S5670" t="s">
        <v>34990</v>
      </c>
      <c r="T5670">
        <v>0.506551998792793</v>
      </c>
      <c r="U5670">
        <v>0.78288571403930396</v>
      </c>
      <c r="V5670">
        <v>1.94904221617592</v>
      </c>
      <c r="W5670">
        <v>0.428214032775322</v>
      </c>
      <c r="X5670">
        <v>0.73460997439807996</v>
      </c>
      <c r="Y5670">
        <v>2.1542873121409598</v>
      </c>
      <c r="Z5670">
        <v>0.93459220503170903</v>
      </c>
      <c r="AA5670">
        <v>0.99919698600769702</v>
      </c>
      <c r="AB5670">
        <v>0.98556813485794403</v>
      </c>
      <c r="AC5670">
        <v>0.85817338719172098</v>
      </c>
      <c r="AD5670">
        <v>0.94068432309766403</v>
      </c>
      <c r="AE5670">
        <v>1.15428735479787</v>
      </c>
      <c r="AF5670">
        <v>0.205398459628826</v>
      </c>
      <c r="AG5670">
        <v>0.68151250837662902</v>
      </c>
      <c r="AH5670">
        <v>2.8786527314215999</v>
      </c>
      <c r="AI5670">
        <v>0.170234813229591</v>
      </c>
      <c r="AJ5670">
        <v>0.78121606160956403</v>
      </c>
      <c r="AK5670">
        <v>3.0230426219997901</v>
      </c>
    </row>
    <row r="5671" spans="1:37" x14ac:dyDescent="0.2">
      <c r="A5671" t="s">
        <v>18426</v>
      </c>
      <c r="B5671">
        <v>147393336</v>
      </c>
      <c r="C5671">
        <v>147393492</v>
      </c>
      <c r="D5671">
        <v>157</v>
      </c>
      <c r="E5671" t="s">
        <v>19355</v>
      </c>
      <c r="F5671">
        <v>8</v>
      </c>
      <c r="G5671" t="s">
        <v>19356</v>
      </c>
      <c r="H5671" t="s">
        <v>30987</v>
      </c>
      <c r="I5671">
        <v>3</v>
      </c>
      <c r="J5671">
        <v>147393422</v>
      </c>
      <c r="K5671">
        <v>147507986</v>
      </c>
      <c r="L5671">
        <v>114565</v>
      </c>
      <c r="M5671">
        <v>1</v>
      </c>
      <c r="N5671">
        <v>440982</v>
      </c>
      <c r="O5671" t="s">
        <v>19357</v>
      </c>
      <c r="P5671">
        <v>0</v>
      </c>
      <c r="Q5671" t="s">
        <v>40</v>
      </c>
      <c r="R5671" t="s">
        <v>19358</v>
      </c>
      <c r="S5671" t="s">
        <v>34991</v>
      </c>
      <c r="T5671">
        <v>0.97213403838398904</v>
      </c>
      <c r="U5671">
        <v>1</v>
      </c>
      <c r="V5671">
        <v>0.233026381694557</v>
      </c>
      <c r="W5671">
        <v>0.73420570613580904</v>
      </c>
      <c r="X5671">
        <v>0.95159051474143896</v>
      </c>
      <c r="Y5671">
        <v>-0.410988421572756</v>
      </c>
      <c r="Z5671">
        <v>0.96726857278496403</v>
      </c>
      <c r="AA5671">
        <v>0.99919698600769702</v>
      </c>
      <c r="AB5671">
        <v>4.8703488311704103E-2</v>
      </c>
      <c r="AC5671">
        <v>0.32081866871113202</v>
      </c>
      <c r="AD5671">
        <v>0.68773325147593101</v>
      </c>
      <c r="AE5671">
        <v>-1.41098833963806</v>
      </c>
      <c r="AF5671">
        <v>0.98343762640780896</v>
      </c>
      <c r="AG5671">
        <v>1</v>
      </c>
      <c r="AH5671">
        <v>0.31337709457819202</v>
      </c>
      <c r="AI5671">
        <v>0.91725052871964496</v>
      </c>
      <c r="AJ5671">
        <v>0.98621344597861504</v>
      </c>
      <c r="AK5671">
        <v>0.457766994242429</v>
      </c>
    </row>
    <row r="5672" spans="1:37" x14ac:dyDescent="0.2">
      <c r="A5672" t="s">
        <v>18426</v>
      </c>
      <c r="B5672">
        <v>150392335</v>
      </c>
      <c r="C5672">
        <v>150392486</v>
      </c>
      <c r="D5672">
        <v>152</v>
      </c>
      <c r="E5672" t="s">
        <v>19359</v>
      </c>
      <c r="F5672">
        <v>0</v>
      </c>
      <c r="G5672" t="s">
        <v>19360</v>
      </c>
      <c r="H5672" t="s">
        <v>31000</v>
      </c>
      <c r="I5672">
        <v>3</v>
      </c>
      <c r="J5672">
        <v>150408298</v>
      </c>
      <c r="K5672">
        <v>150466422</v>
      </c>
      <c r="L5672">
        <v>58125</v>
      </c>
      <c r="M5672">
        <v>1</v>
      </c>
      <c r="N5672">
        <v>9819</v>
      </c>
      <c r="O5672" t="s">
        <v>19361</v>
      </c>
      <c r="P5672">
        <v>-15812</v>
      </c>
      <c r="Q5672" t="s">
        <v>19362</v>
      </c>
      <c r="R5672" t="s">
        <v>19363</v>
      </c>
      <c r="S5672" t="s">
        <v>34992</v>
      </c>
      <c r="T5672">
        <v>0.13240865172168101</v>
      </c>
      <c r="U5672">
        <v>0.603102917160658</v>
      </c>
      <c r="V5672">
        <v>2.3164050919940098</v>
      </c>
      <c r="W5672">
        <v>0.84918417219234199</v>
      </c>
      <c r="X5672">
        <v>0.95159051474143896</v>
      </c>
      <c r="Y5672">
        <v>-0.13774336609583401</v>
      </c>
      <c r="Z5672">
        <v>0.25371575213075998</v>
      </c>
      <c r="AA5672">
        <v>0.72610664078822296</v>
      </c>
      <c r="AB5672">
        <v>2.0132800085915799</v>
      </c>
      <c r="AC5672">
        <v>0.40271588670317499</v>
      </c>
      <c r="AD5672">
        <v>0.82785787034493996</v>
      </c>
      <c r="AE5672">
        <v>-0.75156007093747501</v>
      </c>
      <c r="AF5672">
        <v>0.16392226906101001</v>
      </c>
      <c r="AG5672">
        <v>0.68151250837662902</v>
      </c>
      <c r="AH5672">
        <v>1.3377572620143501</v>
      </c>
      <c r="AI5672">
        <v>0.71840514050702298</v>
      </c>
      <c r="AJ5672">
        <v>0.88524001617376902</v>
      </c>
      <c r="AK5672">
        <v>0.43181030551584298</v>
      </c>
    </row>
    <row r="5673" spans="1:37" x14ac:dyDescent="0.2">
      <c r="A5673" t="s">
        <v>18426</v>
      </c>
      <c r="B5673">
        <v>150408055</v>
      </c>
      <c r="C5673">
        <v>150408228</v>
      </c>
      <c r="D5673">
        <v>174</v>
      </c>
      <c r="E5673" t="s">
        <v>19364</v>
      </c>
      <c r="F5673">
        <v>9</v>
      </c>
      <c r="G5673" t="s">
        <v>19365</v>
      </c>
      <c r="H5673" t="s">
        <v>30987</v>
      </c>
      <c r="I5673">
        <v>3</v>
      </c>
      <c r="J5673">
        <v>150408298</v>
      </c>
      <c r="K5673">
        <v>150466422</v>
      </c>
      <c r="L5673">
        <v>58125</v>
      </c>
      <c r="M5673">
        <v>1</v>
      </c>
      <c r="N5673">
        <v>9819</v>
      </c>
      <c r="O5673" t="s">
        <v>19361</v>
      </c>
      <c r="P5673">
        <v>-70</v>
      </c>
      <c r="Q5673" t="s">
        <v>19362</v>
      </c>
      <c r="R5673" t="s">
        <v>19363</v>
      </c>
      <c r="S5673" t="s">
        <v>34992</v>
      </c>
      <c r="T5673">
        <v>4.54222079134999E-2</v>
      </c>
      <c r="U5673">
        <v>0.603102917160658</v>
      </c>
      <c r="V5673">
        <v>-26.395928199163599</v>
      </c>
      <c r="W5673">
        <v>0.113079289867903</v>
      </c>
      <c r="X5673">
        <v>0.704072456322962</v>
      </c>
      <c r="Y5673">
        <v>-25.7380179249013</v>
      </c>
      <c r="Z5673">
        <v>2.79119213305286E-2</v>
      </c>
      <c r="AA5673">
        <v>0.72610664078822296</v>
      </c>
      <c r="AB5673">
        <v>-3.1330545806194698</v>
      </c>
      <c r="AC5673">
        <v>0.30934799025328302</v>
      </c>
      <c r="AD5673">
        <v>0.68773325147593101</v>
      </c>
      <c r="AE5673">
        <v>-1.14797540463962</v>
      </c>
      <c r="AF5673">
        <v>0.105385325799565</v>
      </c>
      <c r="AG5673">
        <v>0.68151250837662902</v>
      </c>
      <c r="AH5673">
        <v>-25.743339066517901</v>
      </c>
      <c r="AI5673">
        <v>0.123911202140572</v>
      </c>
      <c r="AJ5673">
        <v>0.78121606160956403</v>
      </c>
      <c r="AK5673">
        <v>-25.672949739910699</v>
      </c>
    </row>
    <row r="5674" spans="1:37" x14ac:dyDescent="0.2">
      <c r="A5674" t="s">
        <v>18426</v>
      </c>
      <c r="B5674">
        <v>150408228</v>
      </c>
      <c r="C5674">
        <v>150408401</v>
      </c>
      <c r="D5674">
        <v>174</v>
      </c>
      <c r="E5674" t="s">
        <v>19366</v>
      </c>
      <c r="F5674">
        <v>24</v>
      </c>
      <c r="G5674" t="s">
        <v>19367</v>
      </c>
      <c r="H5674" t="s">
        <v>30987</v>
      </c>
      <c r="I5674">
        <v>3</v>
      </c>
      <c r="J5674">
        <v>150408298</v>
      </c>
      <c r="K5674">
        <v>150466422</v>
      </c>
      <c r="L5674">
        <v>58125</v>
      </c>
      <c r="M5674">
        <v>1</v>
      </c>
      <c r="N5674">
        <v>9819</v>
      </c>
      <c r="O5674" t="s">
        <v>19361</v>
      </c>
      <c r="P5674">
        <v>0</v>
      </c>
      <c r="Q5674" t="s">
        <v>19362</v>
      </c>
      <c r="R5674" t="s">
        <v>19363</v>
      </c>
      <c r="S5674" t="s">
        <v>34992</v>
      </c>
      <c r="T5674">
        <v>4.54222079134999E-2</v>
      </c>
      <c r="U5674">
        <v>0.603102917160658</v>
      </c>
      <c r="V5674">
        <v>-26.4184113496908</v>
      </c>
      <c r="W5674">
        <v>0.113079289867903</v>
      </c>
      <c r="X5674">
        <v>0.704072456322962</v>
      </c>
      <c r="Y5674">
        <v>-25.770296939299701</v>
      </c>
      <c r="Z5674">
        <v>2.79119213305286E-2</v>
      </c>
      <c r="AA5674">
        <v>0.72610664078822296</v>
      </c>
      <c r="AB5674">
        <v>-3.1555377311466799</v>
      </c>
      <c r="AC5674">
        <v>0.30934799025328302</v>
      </c>
      <c r="AD5674">
        <v>0.68773325147593101</v>
      </c>
      <c r="AE5674">
        <v>-1.18025441903804</v>
      </c>
      <c r="AF5674">
        <v>0.105385325799565</v>
      </c>
      <c r="AG5674">
        <v>0.68151250837662902</v>
      </c>
      <c r="AH5674">
        <v>-25.761919429613801</v>
      </c>
      <c r="AI5674">
        <v>0.123911202140572</v>
      </c>
      <c r="AJ5674">
        <v>0.78121606160956403</v>
      </c>
      <c r="AK5674">
        <v>-25.6915301029901</v>
      </c>
    </row>
    <row r="5675" spans="1:37" x14ac:dyDescent="0.2">
      <c r="A5675" t="s">
        <v>18426</v>
      </c>
      <c r="B5675">
        <v>150657828</v>
      </c>
      <c r="C5675">
        <v>150657977</v>
      </c>
      <c r="D5675">
        <v>150</v>
      </c>
      <c r="E5675" t="s">
        <v>19368</v>
      </c>
      <c r="F5675">
        <v>2</v>
      </c>
      <c r="G5675" t="s">
        <v>19369</v>
      </c>
      <c r="H5675" t="s">
        <v>31000</v>
      </c>
      <c r="I5675">
        <v>3</v>
      </c>
      <c r="J5675">
        <v>150659885</v>
      </c>
      <c r="K5675">
        <v>150682319</v>
      </c>
      <c r="L5675">
        <v>22435</v>
      </c>
      <c r="M5675">
        <v>2</v>
      </c>
      <c r="N5675">
        <v>131831</v>
      </c>
      <c r="O5675" t="s">
        <v>19370</v>
      </c>
      <c r="P5675">
        <v>24342</v>
      </c>
      <c r="Q5675" t="s">
        <v>19371</v>
      </c>
      <c r="R5675" t="s">
        <v>19372</v>
      </c>
      <c r="S5675" t="s">
        <v>34993</v>
      </c>
      <c r="T5675">
        <v>0.85822469496105702</v>
      </c>
      <c r="U5675">
        <v>1</v>
      </c>
      <c r="V5675">
        <v>0.51164939508435703</v>
      </c>
      <c r="W5675">
        <v>0.74520961132600405</v>
      </c>
      <c r="X5675">
        <v>0.95159051474143896</v>
      </c>
      <c r="Y5675">
        <v>0.160613303399502</v>
      </c>
      <c r="Z5675">
        <v>0.76228267701272301</v>
      </c>
      <c r="AA5675">
        <v>0.89957735832563701</v>
      </c>
      <c r="AB5675">
        <v>0.46902504011642498</v>
      </c>
      <c r="AC5675">
        <v>0.36382862284452899</v>
      </c>
      <c r="AD5675">
        <v>0.76404834125304899</v>
      </c>
      <c r="AE5675">
        <v>-0.46470636782138602</v>
      </c>
      <c r="AF5675">
        <v>0.967009814506539</v>
      </c>
      <c r="AG5675">
        <v>1</v>
      </c>
      <c r="AH5675">
        <v>0.29537484290926003</v>
      </c>
      <c r="AI5675">
        <v>0.163692701117335</v>
      </c>
      <c r="AJ5675">
        <v>0.78121606160956403</v>
      </c>
      <c r="AK5675">
        <v>0.68019932890887502</v>
      </c>
    </row>
    <row r="5676" spans="1:37" x14ac:dyDescent="0.2">
      <c r="A5676" t="s">
        <v>18426</v>
      </c>
      <c r="B5676">
        <v>150883772</v>
      </c>
      <c r="C5676">
        <v>150883916</v>
      </c>
      <c r="D5676">
        <v>145</v>
      </c>
      <c r="E5676" t="s">
        <v>19373</v>
      </c>
      <c r="F5676">
        <v>2</v>
      </c>
      <c r="G5676" t="s">
        <v>19374</v>
      </c>
      <c r="H5676" t="s">
        <v>31003</v>
      </c>
      <c r="I5676">
        <v>3</v>
      </c>
      <c r="J5676">
        <v>150901154</v>
      </c>
      <c r="K5676">
        <v>150903394</v>
      </c>
      <c r="L5676">
        <v>2241</v>
      </c>
      <c r="M5676">
        <v>2</v>
      </c>
      <c r="N5676">
        <v>646951</v>
      </c>
      <c r="O5676" t="s">
        <v>19375</v>
      </c>
      <c r="P5676">
        <v>19478</v>
      </c>
      <c r="Q5676" t="s">
        <v>19376</v>
      </c>
      <c r="R5676" t="s">
        <v>19377</v>
      </c>
      <c r="S5676" t="s">
        <v>34994</v>
      </c>
      <c r="T5676">
        <v>0.32911398597860803</v>
      </c>
      <c r="U5676">
        <v>0.603102917160658</v>
      </c>
      <c r="V5676">
        <v>23.254888626586801</v>
      </c>
      <c r="W5676">
        <v>0.29261482077562401</v>
      </c>
      <c r="X5676">
        <v>0.704072456322962</v>
      </c>
      <c r="Y5676">
        <v>24.4210708328226</v>
      </c>
      <c r="Z5676">
        <v>0.306975110376564</v>
      </c>
      <c r="AA5676">
        <v>0.72610664078822296</v>
      </c>
      <c r="AB5676">
        <v>23.938481143781999</v>
      </c>
      <c r="AC5676">
        <v>0.27780950890804001</v>
      </c>
      <c r="AD5676">
        <v>0.68253123924728298</v>
      </c>
      <c r="AE5676">
        <v>23.975955846899701</v>
      </c>
      <c r="AF5676">
        <v>0.64997455747578503</v>
      </c>
      <c r="AG5676">
        <v>0.80674443595273604</v>
      </c>
      <c r="AH5676">
        <v>-9.2181695776770198E-2</v>
      </c>
      <c r="AI5676">
        <v>0.56157887380500204</v>
      </c>
      <c r="AJ5676">
        <v>0.78121606160956403</v>
      </c>
      <c r="AK5676">
        <v>2.2365713755837402</v>
      </c>
    </row>
    <row r="5677" spans="1:37" x14ac:dyDescent="0.2">
      <c r="A5677" t="s">
        <v>18426</v>
      </c>
      <c r="B5677">
        <v>153155872</v>
      </c>
      <c r="C5677">
        <v>153156023</v>
      </c>
      <c r="D5677">
        <v>152</v>
      </c>
      <c r="E5677" t="s">
        <v>19378</v>
      </c>
      <c r="F5677">
        <v>11</v>
      </c>
      <c r="G5677" t="s">
        <v>19379</v>
      </c>
      <c r="H5677" t="s">
        <v>31000</v>
      </c>
      <c r="I5677">
        <v>3</v>
      </c>
      <c r="J5677">
        <v>153162226</v>
      </c>
      <c r="K5677">
        <v>153170627</v>
      </c>
      <c r="L5677">
        <v>8402</v>
      </c>
      <c r="M5677">
        <v>1</v>
      </c>
      <c r="N5677">
        <v>5912</v>
      </c>
      <c r="O5677" t="s">
        <v>19380</v>
      </c>
      <c r="P5677">
        <v>-6203</v>
      </c>
      <c r="Q5677" t="s">
        <v>19381</v>
      </c>
      <c r="R5677" t="s">
        <v>19382</v>
      </c>
      <c r="S5677" t="s">
        <v>34995</v>
      </c>
      <c r="T5677">
        <v>0.152084254673993</v>
      </c>
      <c r="U5677">
        <v>0.603102917160658</v>
      </c>
      <c r="V5677">
        <v>25.377685283187901</v>
      </c>
      <c r="W5677">
        <v>0.38920677604595899</v>
      </c>
      <c r="X5677">
        <v>0.704072456322962</v>
      </c>
      <c r="Y5677">
        <v>-24.158620344457901</v>
      </c>
      <c r="Z5677">
        <v>0.306975110376564</v>
      </c>
      <c r="AA5677">
        <v>0.72610664078822296</v>
      </c>
      <c r="AB5677">
        <v>24.414211190650899</v>
      </c>
      <c r="AC5677">
        <v>0.75388744886274095</v>
      </c>
      <c r="AD5677">
        <v>0.87989882095915395</v>
      </c>
      <c r="AE5677">
        <v>-0.689711363969717</v>
      </c>
      <c r="AF5677">
        <v>4.6407610929182198E-2</v>
      </c>
      <c r="AG5677">
        <v>0.476038960109122</v>
      </c>
      <c r="AH5677">
        <v>25.377685283187901</v>
      </c>
      <c r="AI5677">
        <v>0.35038410267202102</v>
      </c>
      <c r="AJ5677">
        <v>0.78121606160956403</v>
      </c>
      <c r="AK5677">
        <v>-24.3072959916983</v>
      </c>
    </row>
    <row r="5678" spans="1:37" x14ac:dyDescent="0.2">
      <c r="A5678" t="s">
        <v>18426</v>
      </c>
      <c r="B5678">
        <v>153217412</v>
      </c>
      <c r="C5678">
        <v>153217589</v>
      </c>
      <c r="D5678">
        <v>178</v>
      </c>
      <c r="E5678" t="s">
        <v>19383</v>
      </c>
      <c r="F5678">
        <v>6</v>
      </c>
      <c r="G5678" t="s">
        <v>19384</v>
      </c>
      <c r="H5678" t="s">
        <v>31000</v>
      </c>
      <c r="I5678">
        <v>3</v>
      </c>
      <c r="J5678">
        <v>153162226</v>
      </c>
      <c r="K5678">
        <v>153170627</v>
      </c>
      <c r="L5678">
        <v>8402</v>
      </c>
      <c r="M5678">
        <v>1</v>
      </c>
      <c r="N5678">
        <v>5912</v>
      </c>
      <c r="O5678" t="s">
        <v>19380</v>
      </c>
      <c r="P5678">
        <v>55186</v>
      </c>
      <c r="Q5678" t="s">
        <v>19381</v>
      </c>
      <c r="R5678" t="s">
        <v>19382</v>
      </c>
      <c r="S5678" t="s">
        <v>34995</v>
      </c>
      <c r="T5678">
        <v>0.17308923567461099</v>
      </c>
      <c r="U5678">
        <v>0.603102917160658</v>
      </c>
      <c r="V5678">
        <v>-24.775872585784501</v>
      </c>
      <c r="W5678">
        <v>0.38920677604595899</v>
      </c>
      <c r="X5678">
        <v>0.704072456322962</v>
      </c>
      <c r="Y5678">
        <v>-23.920079568070999</v>
      </c>
      <c r="Z5678">
        <v>5.50355599158565E-2</v>
      </c>
      <c r="AA5678">
        <v>0.72610664078822296</v>
      </c>
      <c r="AB5678">
        <v>-24.775872585784501</v>
      </c>
      <c r="AC5678">
        <v>0.71753805159658501</v>
      </c>
      <c r="AD5678">
        <v>0.87989882095915395</v>
      </c>
      <c r="AE5678">
        <v>-1.3405733053920701</v>
      </c>
      <c r="AF5678">
        <v>0.32549523997010099</v>
      </c>
      <c r="AG5678">
        <v>0.70473078222419605</v>
      </c>
      <c r="AH5678">
        <v>-23.846261959114798</v>
      </c>
      <c r="AI5678">
        <v>0.35038410267202102</v>
      </c>
      <c r="AJ5678">
        <v>0.78121606160956403</v>
      </c>
      <c r="AK5678">
        <v>-23.775872636006401</v>
      </c>
    </row>
    <row r="5679" spans="1:37" x14ac:dyDescent="0.2">
      <c r="A5679" t="s">
        <v>18426</v>
      </c>
      <c r="B5679">
        <v>153217589</v>
      </c>
      <c r="C5679">
        <v>153217766</v>
      </c>
      <c r="D5679">
        <v>178</v>
      </c>
      <c r="E5679" t="s">
        <v>19385</v>
      </c>
      <c r="F5679">
        <v>9</v>
      </c>
      <c r="G5679" t="s">
        <v>19386</v>
      </c>
      <c r="H5679" t="s">
        <v>31000</v>
      </c>
      <c r="I5679">
        <v>3</v>
      </c>
      <c r="J5679">
        <v>153162226</v>
      </c>
      <c r="K5679">
        <v>153170627</v>
      </c>
      <c r="L5679">
        <v>8402</v>
      </c>
      <c r="M5679">
        <v>1</v>
      </c>
      <c r="N5679">
        <v>5912</v>
      </c>
      <c r="O5679" t="s">
        <v>19380</v>
      </c>
      <c r="P5679">
        <v>55363</v>
      </c>
      <c r="Q5679" t="s">
        <v>19381</v>
      </c>
      <c r="R5679" t="s">
        <v>19382</v>
      </c>
      <c r="S5679" t="s">
        <v>34995</v>
      </c>
      <c r="T5679">
        <v>0.17308923567461099</v>
      </c>
      <c r="U5679">
        <v>0.603102917160658</v>
      </c>
      <c r="V5679">
        <v>-24.775872585784501</v>
      </c>
      <c r="W5679">
        <v>0.38920677604595899</v>
      </c>
      <c r="X5679">
        <v>0.704072456322962</v>
      </c>
      <c r="Y5679">
        <v>-23.920079568070999</v>
      </c>
      <c r="Z5679">
        <v>5.50355599158565E-2</v>
      </c>
      <c r="AA5679">
        <v>0.72610664078822296</v>
      </c>
      <c r="AB5679">
        <v>-24.775872585784501</v>
      </c>
      <c r="AC5679">
        <v>0.71753805159658501</v>
      </c>
      <c r="AD5679">
        <v>0.87989882095915395</v>
      </c>
      <c r="AE5679">
        <v>-1.3405733053920701</v>
      </c>
      <c r="AF5679">
        <v>0.32549523997010099</v>
      </c>
      <c r="AG5679">
        <v>0.70473078222419605</v>
      </c>
      <c r="AH5679">
        <v>-23.846261959114798</v>
      </c>
      <c r="AI5679">
        <v>0.35038410267202102</v>
      </c>
      <c r="AJ5679">
        <v>0.78121606160956403</v>
      </c>
      <c r="AK5679">
        <v>-23.775872636006401</v>
      </c>
    </row>
    <row r="5680" spans="1:37" x14ac:dyDescent="0.2">
      <c r="A5680" t="s">
        <v>18426</v>
      </c>
      <c r="B5680">
        <v>153831934</v>
      </c>
      <c r="C5680">
        <v>153832085</v>
      </c>
      <c r="D5680">
        <v>152</v>
      </c>
      <c r="E5680" t="s">
        <v>19387</v>
      </c>
      <c r="F5680">
        <v>12</v>
      </c>
      <c r="G5680" t="s">
        <v>19388</v>
      </c>
      <c r="H5680" t="s">
        <v>34996</v>
      </c>
      <c r="I5680">
        <v>3</v>
      </c>
      <c r="J5680">
        <v>153385109</v>
      </c>
      <c r="K5680">
        <v>153762526</v>
      </c>
      <c r="L5680">
        <v>377418</v>
      </c>
      <c r="M5680">
        <v>2</v>
      </c>
      <c r="N5680">
        <v>105374165</v>
      </c>
      <c r="O5680" t="s">
        <v>19389</v>
      </c>
      <c r="P5680">
        <v>-69408</v>
      </c>
      <c r="Q5680" t="s">
        <v>40</v>
      </c>
      <c r="R5680" t="s">
        <v>19390</v>
      </c>
      <c r="S5680" t="s">
        <v>34997</v>
      </c>
      <c r="T5680">
        <v>0.180835022727036</v>
      </c>
      <c r="U5680">
        <v>0.603102917160658</v>
      </c>
      <c r="V5680">
        <v>-1.1945867986498699</v>
      </c>
      <c r="W5680">
        <v>0.63167608702114697</v>
      </c>
      <c r="X5680">
        <v>0.94119559056004798</v>
      </c>
      <c r="Y5680">
        <v>-0.40319312986123601</v>
      </c>
      <c r="Z5680">
        <v>3.6120066331683999E-2</v>
      </c>
      <c r="AA5680">
        <v>0.72610664078822296</v>
      </c>
      <c r="AB5680">
        <v>-1.8354796497092301</v>
      </c>
      <c r="AC5680">
        <v>0.223167313380771</v>
      </c>
      <c r="AD5680">
        <v>0.68253123924728298</v>
      </c>
      <c r="AE5680">
        <v>-1.0558057958326099</v>
      </c>
      <c r="AF5680">
        <v>0.51979192309294697</v>
      </c>
      <c r="AG5680">
        <v>0.80674443595273604</v>
      </c>
      <c r="AH5680">
        <v>-0.40805877512246602</v>
      </c>
      <c r="AI5680">
        <v>0.88957369700771005</v>
      </c>
      <c r="AJ5680">
        <v>0.98621344597861504</v>
      </c>
      <c r="AK5680">
        <v>0.23896751871680999</v>
      </c>
    </row>
    <row r="5681" spans="1:37" x14ac:dyDescent="0.2">
      <c r="A5681" t="s">
        <v>18426</v>
      </c>
      <c r="B5681">
        <v>153832085</v>
      </c>
      <c r="C5681">
        <v>153832236</v>
      </c>
      <c r="D5681">
        <v>152</v>
      </c>
      <c r="E5681" t="s">
        <v>19391</v>
      </c>
      <c r="F5681">
        <v>7</v>
      </c>
      <c r="G5681" t="s">
        <v>19392</v>
      </c>
      <c r="H5681" t="s">
        <v>34996</v>
      </c>
      <c r="I5681">
        <v>3</v>
      </c>
      <c r="J5681">
        <v>153385109</v>
      </c>
      <c r="K5681">
        <v>153762526</v>
      </c>
      <c r="L5681">
        <v>377418</v>
      </c>
      <c r="M5681">
        <v>2</v>
      </c>
      <c r="N5681">
        <v>105374165</v>
      </c>
      <c r="O5681" t="s">
        <v>19389</v>
      </c>
      <c r="P5681">
        <v>-69559</v>
      </c>
      <c r="Q5681" t="s">
        <v>40</v>
      </c>
      <c r="R5681" t="s">
        <v>19390</v>
      </c>
      <c r="S5681" t="s">
        <v>34997</v>
      </c>
      <c r="T5681">
        <v>0.180835022727036</v>
      </c>
      <c r="U5681">
        <v>0.603102917160658</v>
      </c>
      <c r="V5681">
        <v>-1.1945867986498699</v>
      </c>
      <c r="W5681">
        <v>0.63167608702114697</v>
      </c>
      <c r="X5681">
        <v>0.94119559056004798</v>
      </c>
      <c r="Y5681">
        <v>-0.40319312986123601</v>
      </c>
      <c r="Z5681">
        <v>3.6120066331683999E-2</v>
      </c>
      <c r="AA5681">
        <v>0.72610664078822296</v>
      </c>
      <c r="AB5681">
        <v>-1.8354796497092301</v>
      </c>
      <c r="AC5681">
        <v>0.223167313380771</v>
      </c>
      <c r="AD5681">
        <v>0.68253123924728298</v>
      </c>
      <c r="AE5681">
        <v>-1.0558057958326099</v>
      </c>
      <c r="AF5681">
        <v>0.51979192309294697</v>
      </c>
      <c r="AG5681">
        <v>0.80674443595273604</v>
      </c>
      <c r="AH5681">
        <v>-0.40805877512246602</v>
      </c>
      <c r="AI5681">
        <v>0.88957369700771005</v>
      </c>
      <c r="AJ5681">
        <v>0.98621344597861504</v>
      </c>
      <c r="AK5681">
        <v>0.23896751871680999</v>
      </c>
    </row>
    <row r="5682" spans="1:37" x14ac:dyDescent="0.2">
      <c r="A5682" t="s">
        <v>18426</v>
      </c>
      <c r="B5682">
        <v>155124679</v>
      </c>
      <c r="C5682">
        <v>155124853</v>
      </c>
      <c r="D5682">
        <v>175</v>
      </c>
      <c r="E5682" t="s">
        <v>19393</v>
      </c>
      <c r="F5682">
        <v>2</v>
      </c>
      <c r="G5682" t="s">
        <v>19394</v>
      </c>
      <c r="H5682" t="s">
        <v>34998</v>
      </c>
      <c r="I5682">
        <v>3</v>
      </c>
      <c r="J5682">
        <v>155112294</v>
      </c>
      <c r="K5682">
        <v>155115147</v>
      </c>
      <c r="L5682">
        <v>2854</v>
      </c>
      <c r="M5682">
        <v>1</v>
      </c>
      <c r="N5682">
        <v>4311</v>
      </c>
      <c r="O5682" t="s">
        <v>19395</v>
      </c>
      <c r="P5682">
        <v>12385</v>
      </c>
      <c r="Q5682" t="s">
        <v>19396</v>
      </c>
      <c r="R5682" t="s">
        <v>19397</v>
      </c>
      <c r="S5682" t="s">
        <v>34999</v>
      </c>
      <c r="T5682">
        <v>4.54222079134999E-2</v>
      </c>
      <c r="U5682">
        <v>0.603102917160658</v>
      </c>
      <c r="V5682">
        <v>-22.901491685014001</v>
      </c>
      <c r="W5682">
        <v>0.69201225521665499</v>
      </c>
      <c r="X5682">
        <v>0.95159051474143896</v>
      </c>
      <c r="Y5682">
        <v>-0.643002789626687</v>
      </c>
      <c r="Z5682">
        <v>2.79119213305286E-2</v>
      </c>
      <c r="AA5682">
        <v>0.72610664078822296</v>
      </c>
      <c r="AB5682">
        <v>-3.1376233863071099</v>
      </c>
      <c r="AC5682">
        <v>0.97504645870380702</v>
      </c>
      <c r="AD5682">
        <v>0.98031027550246497</v>
      </c>
      <c r="AE5682">
        <v>0.30130460044961199</v>
      </c>
      <c r="AF5682">
        <v>0.105385325799565</v>
      </c>
      <c r="AG5682">
        <v>0.68151250837662902</v>
      </c>
      <c r="AH5682">
        <v>-22.248105260795601</v>
      </c>
      <c r="AI5682">
        <v>0.566733449666177</v>
      </c>
      <c r="AJ5682">
        <v>0.78121606160956403</v>
      </c>
      <c r="AK5682">
        <v>-1.1001496960661801</v>
      </c>
    </row>
    <row r="5683" spans="1:37" x14ac:dyDescent="0.2">
      <c r="A5683" t="s">
        <v>18426</v>
      </c>
      <c r="B5683">
        <v>158998508</v>
      </c>
      <c r="C5683">
        <v>158998656</v>
      </c>
      <c r="D5683">
        <v>149</v>
      </c>
      <c r="E5683" t="s">
        <v>19398</v>
      </c>
      <c r="F5683">
        <v>0</v>
      </c>
      <c r="G5683" t="s">
        <v>19399</v>
      </c>
      <c r="H5683" t="s">
        <v>35000</v>
      </c>
      <c r="I5683">
        <v>3</v>
      </c>
      <c r="J5683">
        <v>158962928</v>
      </c>
      <c r="K5683">
        <v>159262677</v>
      </c>
      <c r="L5683">
        <v>299750</v>
      </c>
      <c r="M5683">
        <v>1</v>
      </c>
      <c r="N5683">
        <v>654502</v>
      </c>
      <c r="O5683" t="s">
        <v>19400</v>
      </c>
      <c r="P5683">
        <v>35580</v>
      </c>
      <c r="Q5683" t="s">
        <v>19401</v>
      </c>
      <c r="R5683" t="s">
        <v>19402</v>
      </c>
      <c r="S5683" t="s">
        <v>35001</v>
      </c>
      <c r="T5683">
        <v>0.152084254673993</v>
      </c>
      <c r="U5683">
        <v>0.603102917160658</v>
      </c>
      <c r="V5683">
        <v>23.504180448911001</v>
      </c>
      <c r="W5683">
        <v>0.123414495547065</v>
      </c>
      <c r="X5683">
        <v>0.704072456322962</v>
      </c>
      <c r="Y5683">
        <v>23.578181024291901</v>
      </c>
      <c r="Z5683">
        <v>0.306975110376564</v>
      </c>
      <c r="AA5683">
        <v>0.72610664078822296</v>
      </c>
      <c r="AB5683">
        <v>22.540706440131402</v>
      </c>
      <c r="AC5683">
        <v>0.27780950890804001</v>
      </c>
      <c r="AD5683">
        <v>0.68253123924728298</v>
      </c>
      <c r="AE5683">
        <v>22.578181139487199</v>
      </c>
      <c r="AF5683">
        <v>4.6407610929182198E-2</v>
      </c>
      <c r="AG5683">
        <v>0.476038960109122</v>
      </c>
      <c r="AH5683">
        <v>23.504180448911001</v>
      </c>
      <c r="AI5683">
        <v>3.6185182304427702E-2</v>
      </c>
      <c r="AJ5683">
        <v>0.78121606160956403</v>
      </c>
      <c r="AK5683">
        <v>23.578181024291901</v>
      </c>
    </row>
    <row r="5684" spans="1:37" x14ac:dyDescent="0.2">
      <c r="A5684" t="s">
        <v>18426</v>
      </c>
      <c r="B5684">
        <v>159100596</v>
      </c>
      <c r="C5684">
        <v>159100737</v>
      </c>
      <c r="D5684">
        <v>142</v>
      </c>
      <c r="E5684" t="s">
        <v>19403</v>
      </c>
      <c r="F5684">
        <v>3</v>
      </c>
      <c r="G5684" t="s">
        <v>19404</v>
      </c>
      <c r="H5684" t="s">
        <v>35000</v>
      </c>
      <c r="I5684">
        <v>3</v>
      </c>
      <c r="J5684">
        <v>159069855</v>
      </c>
      <c r="K5684">
        <v>159764511</v>
      </c>
      <c r="L5684">
        <v>694657</v>
      </c>
      <c r="M5684">
        <v>1</v>
      </c>
      <c r="N5684">
        <v>100505385</v>
      </c>
      <c r="O5684" t="s">
        <v>19405</v>
      </c>
      <c r="P5684">
        <v>30741</v>
      </c>
      <c r="Q5684" t="s">
        <v>19406</v>
      </c>
      <c r="R5684" t="s">
        <v>19407</v>
      </c>
      <c r="S5684" t="s">
        <v>35002</v>
      </c>
      <c r="T5684">
        <v>0.241880358653944</v>
      </c>
      <c r="U5684">
        <v>0.603102917160658</v>
      </c>
      <c r="V5684">
        <v>1.4647634761254</v>
      </c>
      <c r="W5684">
        <v>0.30721322379072002</v>
      </c>
      <c r="X5684">
        <v>0.704072456322962</v>
      </c>
      <c r="Y5684">
        <v>-2.1668509354411398</v>
      </c>
      <c r="Z5684">
        <v>0.69870006376906402</v>
      </c>
      <c r="AA5684">
        <v>0.84963105752318202</v>
      </c>
      <c r="AB5684">
        <v>0.84052940708972601</v>
      </c>
      <c r="AC5684">
        <v>0.40586260794598</v>
      </c>
      <c r="AD5684">
        <v>0.82872126865393902</v>
      </c>
      <c r="AE5684">
        <v>-1.1589086518570899</v>
      </c>
      <c r="AF5684">
        <v>7.2647107169257402E-2</v>
      </c>
      <c r="AG5684">
        <v>0.61358003653225202</v>
      </c>
      <c r="AH5684">
        <v>1.63151165973793</v>
      </c>
      <c r="AI5684">
        <v>0.34415288840962099</v>
      </c>
      <c r="AJ5684">
        <v>0.78121606160956403</v>
      </c>
      <c r="AK5684">
        <v>-1.9359019255785499</v>
      </c>
    </row>
    <row r="5685" spans="1:37" x14ac:dyDescent="0.2">
      <c r="A5685" t="s">
        <v>18426</v>
      </c>
      <c r="B5685">
        <v>159100737</v>
      </c>
      <c r="C5685">
        <v>159100878</v>
      </c>
      <c r="D5685">
        <v>142</v>
      </c>
      <c r="E5685" t="s">
        <v>19408</v>
      </c>
      <c r="F5685">
        <v>1</v>
      </c>
      <c r="G5685" t="s">
        <v>3266</v>
      </c>
      <c r="H5685" t="s">
        <v>35000</v>
      </c>
      <c r="I5685">
        <v>3</v>
      </c>
      <c r="J5685">
        <v>159069855</v>
      </c>
      <c r="K5685">
        <v>159764511</v>
      </c>
      <c r="L5685">
        <v>694657</v>
      </c>
      <c r="M5685">
        <v>1</v>
      </c>
      <c r="N5685">
        <v>100505385</v>
      </c>
      <c r="O5685" t="s">
        <v>19405</v>
      </c>
      <c r="P5685">
        <v>30882</v>
      </c>
      <c r="Q5685" t="s">
        <v>19406</v>
      </c>
      <c r="R5685" t="s">
        <v>19407</v>
      </c>
      <c r="S5685" t="s">
        <v>35002</v>
      </c>
      <c r="T5685">
        <v>0.241880358653944</v>
      </c>
      <c r="U5685">
        <v>0.603102917160658</v>
      </c>
      <c r="V5685">
        <v>1.4647634761254</v>
      </c>
      <c r="W5685">
        <v>0.30721322379072002</v>
      </c>
      <c r="X5685">
        <v>0.704072456322962</v>
      </c>
      <c r="Y5685">
        <v>-2.1668509354411398</v>
      </c>
      <c r="Z5685">
        <v>0.69870006376906402</v>
      </c>
      <c r="AA5685">
        <v>0.84963105752318202</v>
      </c>
      <c r="AB5685">
        <v>0.84052940708972601</v>
      </c>
      <c r="AC5685">
        <v>0.40586260794598</v>
      </c>
      <c r="AD5685">
        <v>0.82872126865393902</v>
      </c>
      <c r="AE5685">
        <v>-1.1589086518570899</v>
      </c>
      <c r="AF5685">
        <v>7.2647107169257402E-2</v>
      </c>
      <c r="AG5685">
        <v>0.61358003653225202</v>
      </c>
      <c r="AH5685">
        <v>1.63151165973793</v>
      </c>
      <c r="AI5685">
        <v>0.34415288840962099</v>
      </c>
      <c r="AJ5685">
        <v>0.78121606160956403</v>
      </c>
      <c r="AK5685">
        <v>-1.9359019255785499</v>
      </c>
    </row>
    <row r="5686" spans="1:37" x14ac:dyDescent="0.2">
      <c r="A5686" t="s">
        <v>18426</v>
      </c>
      <c r="B5686">
        <v>159361553</v>
      </c>
      <c r="C5686">
        <v>159361816</v>
      </c>
      <c r="D5686">
        <v>264</v>
      </c>
      <c r="E5686" t="s">
        <v>19409</v>
      </c>
      <c r="F5686">
        <v>0</v>
      </c>
      <c r="G5686" t="s">
        <v>19410</v>
      </c>
      <c r="H5686" t="s">
        <v>35003</v>
      </c>
      <c r="I5686">
        <v>3</v>
      </c>
      <c r="J5686">
        <v>159282646</v>
      </c>
      <c r="K5686">
        <v>159282734</v>
      </c>
      <c r="L5686">
        <v>89</v>
      </c>
      <c r="M5686">
        <v>1</v>
      </c>
      <c r="N5686">
        <v>100500803</v>
      </c>
      <c r="O5686" t="s">
        <v>19411</v>
      </c>
      <c r="P5686">
        <v>78907</v>
      </c>
      <c r="Q5686" t="s">
        <v>19412</v>
      </c>
      <c r="R5686" t="s">
        <v>19413</v>
      </c>
      <c r="S5686" t="s">
        <v>35004</v>
      </c>
      <c r="T5686">
        <v>0.32911398597860803</v>
      </c>
      <c r="U5686">
        <v>0.603102917160658</v>
      </c>
      <c r="V5686">
        <v>23.151064173447701</v>
      </c>
      <c r="W5686">
        <v>0.123414495547065</v>
      </c>
      <c r="X5686">
        <v>0.704072456322962</v>
      </c>
      <c r="Y5686">
        <v>24.6335702510091</v>
      </c>
      <c r="Z5686">
        <v>0.48464167878831399</v>
      </c>
      <c r="AA5686">
        <v>0.84435025072159198</v>
      </c>
      <c r="AB5686">
        <v>22.187590196613701</v>
      </c>
      <c r="AC5686">
        <v>0.27780950890804001</v>
      </c>
      <c r="AD5686">
        <v>0.68253123924728298</v>
      </c>
      <c r="AE5686">
        <v>23.633570306437399</v>
      </c>
      <c r="AF5686">
        <v>0.16793847098801201</v>
      </c>
      <c r="AG5686">
        <v>0.68151250837662902</v>
      </c>
      <c r="AH5686">
        <v>23.151064173447701</v>
      </c>
      <c r="AI5686">
        <v>3.6185182304427702E-2</v>
      </c>
      <c r="AJ5686">
        <v>0.78121606160956403</v>
      </c>
      <c r="AK5686">
        <v>24.6335702510091</v>
      </c>
    </row>
    <row r="5687" spans="1:37" x14ac:dyDescent="0.2">
      <c r="A5687" t="s">
        <v>18426</v>
      </c>
      <c r="B5687">
        <v>159934183</v>
      </c>
      <c r="C5687">
        <v>159934340</v>
      </c>
      <c r="D5687">
        <v>158</v>
      </c>
      <c r="E5687" t="s">
        <v>19414</v>
      </c>
      <c r="F5687">
        <v>0</v>
      </c>
      <c r="G5687" t="s">
        <v>19415</v>
      </c>
      <c r="H5687" t="s">
        <v>35005</v>
      </c>
      <c r="I5687">
        <v>3</v>
      </c>
      <c r="J5687">
        <v>159888792</v>
      </c>
      <c r="K5687">
        <v>159892157</v>
      </c>
      <c r="L5687">
        <v>3366</v>
      </c>
      <c r="M5687">
        <v>1</v>
      </c>
      <c r="N5687">
        <v>29970</v>
      </c>
      <c r="O5687" t="s">
        <v>19416</v>
      </c>
      <c r="P5687">
        <v>45391</v>
      </c>
      <c r="Q5687" t="s">
        <v>19417</v>
      </c>
      <c r="R5687" t="s">
        <v>19418</v>
      </c>
      <c r="S5687" t="s">
        <v>35006</v>
      </c>
      <c r="T5687">
        <v>0.32911398597860803</v>
      </c>
      <c r="U5687">
        <v>0.603102917160658</v>
      </c>
      <c r="V5687">
        <v>23.8603605949666</v>
      </c>
      <c r="W5687">
        <v>0.38920677604595899</v>
      </c>
      <c r="X5687">
        <v>0.704072456322962</v>
      </c>
      <c r="Y5687">
        <v>-23.6587267480066</v>
      </c>
      <c r="Z5687">
        <v>0.48464167878831399</v>
      </c>
      <c r="AA5687">
        <v>0.84435025072159198</v>
      </c>
      <c r="AB5687">
        <v>22.896886560985799</v>
      </c>
      <c r="AC5687">
        <v>0.21073619169722799</v>
      </c>
      <c r="AD5687">
        <v>0.68253123924728298</v>
      </c>
      <c r="AE5687">
        <v>-23.6587267480066</v>
      </c>
      <c r="AF5687">
        <v>0.16793847098801201</v>
      </c>
      <c r="AG5687">
        <v>0.68151250837662902</v>
      </c>
      <c r="AH5687">
        <v>23.8603605949666</v>
      </c>
      <c r="AI5687">
        <v>0.52399907623471598</v>
      </c>
      <c r="AJ5687">
        <v>0.78121606160956403</v>
      </c>
      <c r="AK5687">
        <v>-22.789971371278899</v>
      </c>
    </row>
    <row r="5688" spans="1:37" x14ac:dyDescent="0.2">
      <c r="A5688" t="s">
        <v>18426</v>
      </c>
      <c r="B5688">
        <v>160022699</v>
      </c>
      <c r="C5688">
        <v>160022850</v>
      </c>
      <c r="D5688">
        <v>152</v>
      </c>
      <c r="E5688" t="s">
        <v>19419</v>
      </c>
      <c r="F5688">
        <v>2</v>
      </c>
      <c r="G5688" t="s">
        <v>19420</v>
      </c>
      <c r="H5688" t="s">
        <v>31032</v>
      </c>
      <c r="I5688">
        <v>3</v>
      </c>
      <c r="J5688">
        <v>159997569</v>
      </c>
      <c r="K5688">
        <v>160025503</v>
      </c>
      <c r="L5688">
        <v>27935</v>
      </c>
      <c r="M5688">
        <v>2</v>
      </c>
      <c r="N5688">
        <v>101928376</v>
      </c>
      <c r="O5688" t="s">
        <v>19421</v>
      </c>
      <c r="P5688">
        <v>2653</v>
      </c>
      <c r="Q5688" t="s">
        <v>19422</v>
      </c>
      <c r="R5688" t="s">
        <v>19423</v>
      </c>
      <c r="S5688" t="s">
        <v>35007</v>
      </c>
      <c r="T5688">
        <v>8.8407481283857503E-2</v>
      </c>
      <c r="U5688">
        <v>0.603102917160658</v>
      </c>
      <c r="V5688">
        <v>-25.822981029018699</v>
      </c>
      <c r="W5688">
        <v>0.20525741147413201</v>
      </c>
      <c r="X5688">
        <v>0.704072456322962</v>
      </c>
      <c r="Y5688">
        <v>-25.332281062319399</v>
      </c>
      <c r="Z5688">
        <v>1.7313209044554401E-2</v>
      </c>
      <c r="AA5688">
        <v>0.72610664078822296</v>
      </c>
      <c r="AB5688">
        <v>-25.822981029018699</v>
      </c>
      <c r="AC5688">
        <v>0.283630615332017</v>
      </c>
      <c r="AD5688">
        <v>0.68253123924728298</v>
      </c>
      <c r="AE5688">
        <v>-2.5457894365506899</v>
      </c>
      <c r="AF5688">
        <v>0.22065000948199101</v>
      </c>
      <c r="AG5688">
        <v>0.68151250837662902</v>
      </c>
      <c r="AH5688">
        <v>-24.8933703788997</v>
      </c>
      <c r="AI5688">
        <v>0.24456414000292601</v>
      </c>
      <c r="AJ5688">
        <v>0.78121606160956403</v>
      </c>
      <c r="AK5688">
        <v>-24.822981053323002</v>
      </c>
    </row>
    <row r="5689" spans="1:37" x14ac:dyDescent="0.2">
      <c r="A5689" t="s">
        <v>18426</v>
      </c>
      <c r="B5689">
        <v>163499123</v>
      </c>
      <c r="C5689">
        <v>163499279</v>
      </c>
      <c r="D5689">
        <v>157</v>
      </c>
      <c r="E5689" t="s">
        <v>19424</v>
      </c>
      <c r="F5689">
        <v>11</v>
      </c>
      <c r="G5689" t="s">
        <v>19425</v>
      </c>
      <c r="H5689" t="s">
        <v>31000</v>
      </c>
      <c r="I5689">
        <v>3</v>
      </c>
      <c r="J5689">
        <v>163199623</v>
      </c>
      <c r="K5689">
        <v>163361563</v>
      </c>
      <c r="L5689">
        <v>161941</v>
      </c>
      <c r="M5689">
        <v>2</v>
      </c>
      <c r="N5689">
        <v>647107</v>
      </c>
      <c r="O5689" t="s">
        <v>19426</v>
      </c>
      <c r="P5689">
        <v>-137560</v>
      </c>
      <c r="Q5689" t="s">
        <v>19427</v>
      </c>
      <c r="R5689" t="s">
        <v>19428</v>
      </c>
      <c r="S5689" t="s">
        <v>35008</v>
      </c>
      <c r="T5689">
        <v>0.35387198439864398</v>
      </c>
      <c r="U5689">
        <v>0.603102917160658</v>
      </c>
      <c r="V5689">
        <v>-20.367066299345002</v>
      </c>
      <c r="W5689">
        <v>0.86214887914709604</v>
      </c>
      <c r="X5689">
        <v>0.95159051474143896</v>
      </c>
      <c r="Y5689">
        <v>-0.79845909574726803</v>
      </c>
      <c r="Z5689">
        <v>0.93459220503170903</v>
      </c>
      <c r="AA5689">
        <v>0.99919698600769702</v>
      </c>
      <c r="AB5689">
        <v>3.3823972999021801</v>
      </c>
      <c r="AC5689">
        <v>0.615069744472027</v>
      </c>
      <c r="AD5689">
        <v>0.87989882095915395</v>
      </c>
      <c r="AE5689">
        <v>-1.79845897309109</v>
      </c>
      <c r="AF5689">
        <v>0.22065000948199101</v>
      </c>
      <c r="AG5689">
        <v>0.68151250837662902</v>
      </c>
      <c r="AH5689">
        <v>-23.785572953349799</v>
      </c>
      <c r="AI5689">
        <v>0.414159359489496</v>
      </c>
      <c r="AJ5689">
        <v>0.78121606160956403</v>
      </c>
      <c r="AK5689">
        <v>7.0296312716548098E-2</v>
      </c>
    </row>
    <row r="5690" spans="1:37" x14ac:dyDescent="0.2">
      <c r="A5690" t="s">
        <v>18426</v>
      </c>
      <c r="B5690">
        <v>163499279</v>
      </c>
      <c r="C5690">
        <v>163499435</v>
      </c>
      <c r="D5690">
        <v>157</v>
      </c>
      <c r="E5690" t="s">
        <v>19429</v>
      </c>
      <c r="F5690">
        <v>14</v>
      </c>
      <c r="G5690" t="s">
        <v>19430</v>
      </c>
      <c r="H5690" t="s">
        <v>31000</v>
      </c>
      <c r="I5690">
        <v>3</v>
      </c>
      <c r="J5690">
        <v>163199623</v>
      </c>
      <c r="K5690">
        <v>163361563</v>
      </c>
      <c r="L5690">
        <v>161941</v>
      </c>
      <c r="M5690">
        <v>2</v>
      </c>
      <c r="N5690">
        <v>647107</v>
      </c>
      <c r="O5690" t="s">
        <v>19426</v>
      </c>
      <c r="P5690">
        <v>-137716</v>
      </c>
      <c r="Q5690" t="s">
        <v>19427</v>
      </c>
      <c r="R5690" t="s">
        <v>19428</v>
      </c>
      <c r="S5690" t="s">
        <v>35008</v>
      </c>
      <c r="T5690">
        <v>0.35387198439864398</v>
      </c>
      <c r="U5690">
        <v>0.603102917160658</v>
      </c>
      <c r="V5690">
        <v>-20.367066299345002</v>
      </c>
      <c r="W5690">
        <v>0.86214887914709604</v>
      </c>
      <c r="X5690">
        <v>0.95159051474143896</v>
      </c>
      <c r="Y5690">
        <v>0.85663354289992799</v>
      </c>
      <c r="Z5690">
        <v>0.93459220503170903</v>
      </c>
      <c r="AA5690">
        <v>0.99919698600769702</v>
      </c>
      <c r="AB5690">
        <v>3.9894026111495999</v>
      </c>
      <c r="AC5690">
        <v>0.615069744472027</v>
      </c>
      <c r="AD5690">
        <v>0.87989882095915395</v>
      </c>
      <c r="AE5690">
        <v>-0.14336641815460699</v>
      </c>
      <c r="AF5690">
        <v>0.22065000948199101</v>
      </c>
      <c r="AG5690">
        <v>0.68151250837662902</v>
      </c>
      <c r="AH5690">
        <v>-24.368042392642899</v>
      </c>
      <c r="AI5690">
        <v>0.414159359489496</v>
      </c>
      <c r="AJ5690">
        <v>0.78121606160956403</v>
      </c>
      <c r="AK5690">
        <v>1.7253889513637399</v>
      </c>
    </row>
    <row r="5691" spans="1:37" x14ac:dyDescent="0.2">
      <c r="A5691" t="s">
        <v>18426</v>
      </c>
      <c r="B5691">
        <v>163499435</v>
      </c>
      <c r="C5691">
        <v>163499591</v>
      </c>
      <c r="D5691">
        <v>157</v>
      </c>
      <c r="E5691" t="s">
        <v>19431</v>
      </c>
      <c r="F5691">
        <v>2</v>
      </c>
      <c r="G5691" t="s">
        <v>19432</v>
      </c>
      <c r="H5691" t="s">
        <v>31000</v>
      </c>
      <c r="I5691">
        <v>3</v>
      </c>
      <c r="J5691">
        <v>163199623</v>
      </c>
      <c r="K5691">
        <v>163361563</v>
      </c>
      <c r="L5691">
        <v>161941</v>
      </c>
      <c r="M5691">
        <v>2</v>
      </c>
      <c r="N5691">
        <v>647107</v>
      </c>
      <c r="O5691" t="s">
        <v>19426</v>
      </c>
      <c r="P5691">
        <v>-137872</v>
      </c>
      <c r="Q5691" t="s">
        <v>19427</v>
      </c>
      <c r="R5691" t="s">
        <v>19428</v>
      </c>
      <c r="S5691" t="s">
        <v>35008</v>
      </c>
      <c r="T5691">
        <v>0.35387198439864398</v>
      </c>
      <c r="U5691">
        <v>0.603102917160658</v>
      </c>
      <c r="V5691">
        <v>-20.367066299345002</v>
      </c>
      <c r="W5691">
        <v>0.82334044518041904</v>
      </c>
      <c r="X5691">
        <v>0.95159051474143896</v>
      </c>
      <c r="Y5691">
        <v>1.30764218964297</v>
      </c>
      <c r="Z5691">
        <v>0.93459220503170903</v>
      </c>
      <c r="AA5691">
        <v>0.99919698600769702</v>
      </c>
      <c r="AB5691">
        <v>3.7535947095679401</v>
      </c>
      <c r="AC5691">
        <v>0.63966253792798</v>
      </c>
      <c r="AD5691">
        <v>0.87989882095915395</v>
      </c>
      <c r="AE5691">
        <v>0.30764222858843898</v>
      </c>
      <c r="AF5691">
        <v>0.22065000948199101</v>
      </c>
      <c r="AG5691">
        <v>0.68151250837662902</v>
      </c>
      <c r="AH5691">
        <v>-24.1406101352839</v>
      </c>
      <c r="AI5691">
        <v>0.393720794027765</v>
      </c>
      <c r="AJ5691">
        <v>0.78121606160956403</v>
      </c>
      <c r="AK5691">
        <v>2.1763975767263801</v>
      </c>
    </row>
    <row r="5692" spans="1:37" x14ac:dyDescent="0.2">
      <c r="A5692" t="s">
        <v>18426</v>
      </c>
      <c r="B5692">
        <v>163841028</v>
      </c>
      <c r="C5692">
        <v>163841197</v>
      </c>
      <c r="D5692">
        <v>170</v>
      </c>
      <c r="E5692" t="s">
        <v>19433</v>
      </c>
      <c r="F5692">
        <v>1</v>
      </c>
      <c r="G5692" t="s">
        <v>19434</v>
      </c>
      <c r="H5692" t="s">
        <v>31000</v>
      </c>
      <c r="I5692">
        <v>3</v>
      </c>
      <c r="J5692">
        <v>164171471</v>
      </c>
      <c r="K5692">
        <v>164171556</v>
      </c>
      <c r="L5692">
        <v>86</v>
      </c>
      <c r="M5692">
        <v>2</v>
      </c>
      <c r="N5692">
        <v>100302148</v>
      </c>
      <c r="O5692" t="s">
        <v>19435</v>
      </c>
      <c r="P5692">
        <v>330359</v>
      </c>
      <c r="Q5692" t="s">
        <v>19436</v>
      </c>
      <c r="R5692" t="s">
        <v>19437</v>
      </c>
      <c r="S5692" t="s">
        <v>35009</v>
      </c>
      <c r="T5692">
        <v>0.35387198439864398</v>
      </c>
      <c r="U5692">
        <v>0.603102917160658</v>
      </c>
      <c r="V5692">
        <v>-22.794104808829101</v>
      </c>
      <c r="W5692" t="s">
        <v>40</v>
      </c>
      <c r="X5692" t="s">
        <v>40</v>
      </c>
      <c r="Y5692">
        <v>0</v>
      </c>
      <c r="Z5692">
        <v>0.184235113180511</v>
      </c>
      <c r="AA5692">
        <v>0.72610664078822296</v>
      </c>
      <c r="AB5692">
        <v>-22.794104808829101</v>
      </c>
      <c r="AC5692">
        <v>0.45677901822897599</v>
      </c>
      <c r="AD5692">
        <v>0.82872126865393902</v>
      </c>
      <c r="AE5692">
        <v>21.938494878745502</v>
      </c>
      <c r="AF5692">
        <v>0.501741946288212</v>
      </c>
      <c r="AG5692">
        <v>0.80674443595273604</v>
      </c>
      <c r="AH5692">
        <v>-21.864494316193699</v>
      </c>
      <c r="AI5692">
        <v>0.52399907623471598</v>
      </c>
      <c r="AJ5692">
        <v>0.78121606160956403</v>
      </c>
      <c r="AK5692">
        <v>-21.794105007194201</v>
      </c>
    </row>
    <row r="5693" spans="1:37" x14ac:dyDescent="0.2">
      <c r="A5693" t="s">
        <v>18426</v>
      </c>
      <c r="B5693">
        <v>163841197</v>
      </c>
      <c r="C5693">
        <v>163841366</v>
      </c>
      <c r="D5693">
        <v>170</v>
      </c>
      <c r="E5693" t="s">
        <v>19438</v>
      </c>
      <c r="F5693">
        <v>0</v>
      </c>
      <c r="G5693" t="s">
        <v>19439</v>
      </c>
      <c r="H5693" t="s">
        <v>31000</v>
      </c>
      <c r="I5693">
        <v>3</v>
      </c>
      <c r="J5693">
        <v>164171471</v>
      </c>
      <c r="K5693">
        <v>164171556</v>
      </c>
      <c r="L5693">
        <v>86</v>
      </c>
      <c r="M5693">
        <v>2</v>
      </c>
      <c r="N5693">
        <v>100302148</v>
      </c>
      <c r="O5693" t="s">
        <v>19435</v>
      </c>
      <c r="P5693">
        <v>330190</v>
      </c>
      <c r="Q5693" t="s">
        <v>19436</v>
      </c>
      <c r="R5693" t="s">
        <v>19437</v>
      </c>
      <c r="S5693" t="s">
        <v>35009</v>
      </c>
      <c r="T5693">
        <v>0.35387198439864398</v>
      </c>
      <c r="U5693">
        <v>0.603102917160658</v>
      </c>
      <c r="V5693">
        <v>-22.794104808829101</v>
      </c>
      <c r="W5693" t="s">
        <v>40</v>
      </c>
      <c r="X5693" t="s">
        <v>40</v>
      </c>
      <c r="Y5693">
        <v>0</v>
      </c>
      <c r="Z5693">
        <v>0.184235113180511</v>
      </c>
      <c r="AA5693">
        <v>0.72610664078822296</v>
      </c>
      <c r="AB5693">
        <v>-22.794104808829101</v>
      </c>
      <c r="AC5693">
        <v>0.45677901822897599</v>
      </c>
      <c r="AD5693">
        <v>0.82872126865393902</v>
      </c>
      <c r="AE5693">
        <v>21.938494878745502</v>
      </c>
      <c r="AF5693">
        <v>0.501741946288212</v>
      </c>
      <c r="AG5693">
        <v>0.80674443595273604</v>
      </c>
      <c r="AH5693">
        <v>-21.864494316193699</v>
      </c>
      <c r="AI5693">
        <v>0.52399907623471598</v>
      </c>
      <c r="AJ5693">
        <v>0.78121606160956403</v>
      </c>
      <c r="AK5693">
        <v>-21.794105007194201</v>
      </c>
    </row>
    <row r="5694" spans="1:37" x14ac:dyDescent="0.2">
      <c r="A5694" t="s">
        <v>18426</v>
      </c>
      <c r="B5694">
        <v>164003082</v>
      </c>
      <c r="C5694">
        <v>164003291</v>
      </c>
      <c r="D5694">
        <v>210</v>
      </c>
      <c r="E5694" t="s">
        <v>19440</v>
      </c>
      <c r="F5694">
        <v>11</v>
      </c>
      <c r="G5694" t="s">
        <v>19441</v>
      </c>
      <c r="H5694" t="s">
        <v>31000</v>
      </c>
      <c r="I5694">
        <v>3</v>
      </c>
      <c r="J5694">
        <v>164171471</v>
      </c>
      <c r="K5694">
        <v>164171556</v>
      </c>
      <c r="L5694">
        <v>86</v>
      </c>
      <c r="M5694">
        <v>2</v>
      </c>
      <c r="N5694">
        <v>100302148</v>
      </c>
      <c r="O5694" t="s">
        <v>19435</v>
      </c>
      <c r="P5694">
        <v>168265</v>
      </c>
      <c r="Q5694" t="s">
        <v>19436</v>
      </c>
      <c r="R5694" t="s">
        <v>19437</v>
      </c>
      <c r="S5694" t="s">
        <v>35009</v>
      </c>
      <c r="T5694" t="s">
        <v>40</v>
      </c>
      <c r="U5694" t="s">
        <v>40</v>
      </c>
      <c r="V5694">
        <v>0</v>
      </c>
      <c r="W5694">
        <v>0.29261482077562401</v>
      </c>
      <c r="X5694">
        <v>0.704072456322962</v>
      </c>
      <c r="Y5694">
        <v>24.501781162464699</v>
      </c>
      <c r="Z5694">
        <v>0.48464167878831399</v>
      </c>
      <c r="AA5694">
        <v>0.84435025072159198</v>
      </c>
      <c r="AB5694">
        <v>23.4643065209724</v>
      </c>
      <c r="AC5694">
        <v>0.45677901822897599</v>
      </c>
      <c r="AD5694">
        <v>0.82872126865393902</v>
      </c>
      <c r="AE5694">
        <v>23.501781223194701</v>
      </c>
      <c r="AF5694">
        <v>0.501741946288212</v>
      </c>
      <c r="AG5694">
        <v>0.80674443595273604</v>
      </c>
      <c r="AH5694">
        <v>-23.4277806481436</v>
      </c>
      <c r="AI5694">
        <v>0.14667288820271701</v>
      </c>
      <c r="AJ5694">
        <v>0.78121606160956403</v>
      </c>
      <c r="AK5694">
        <v>24.501781162464699</v>
      </c>
    </row>
    <row r="5695" spans="1:37" x14ac:dyDescent="0.2">
      <c r="A5695" t="s">
        <v>18426</v>
      </c>
      <c r="B5695">
        <v>164703198</v>
      </c>
      <c r="C5695">
        <v>164703373</v>
      </c>
      <c r="D5695">
        <v>176</v>
      </c>
      <c r="E5695" t="s">
        <v>19442</v>
      </c>
      <c r="F5695">
        <v>2</v>
      </c>
      <c r="G5695" t="s">
        <v>19443</v>
      </c>
      <c r="H5695" t="s">
        <v>31000</v>
      </c>
      <c r="I5695">
        <v>3</v>
      </c>
      <c r="J5695">
        <v>164714095</v>
      </c>
      <c r="K5695">
        <v>164731036</v>
      </c>
      <c r="L5695">
        <v>16942</v>
      </c>
      <c r="M5695">
        <v>2</v>
      </c>
      <c r="N5695">
        <v>104355289</v>
      </c>
      <c r="O5695" t="s">
        <v>19444</v>
      </c>
      <c r="P5695">
        <v>27663</v>
      </c>
      <c r="Q5695" t="s">
        <v>19445</v>
      </c>
      <c r="R5695" t="s">
        <v>19446</v>
      </c>
      <c r="S5695" t="s">
        <v>35010</v>
      </c>
      <c r="T5695">
        <v>0.152084254673993</v>
      </c>
      <c r="U5695">
        <v>0.603102917160658</v>
      </c>
      <c r="V5695">
        <v>22.513093664140602</v>
      </c>
      <c r="W5695">
        <v>0.123414495547065</v>
      </c>
      <c r="X5695">
        <v>0.704072456322962</v>
      </c>
      <c r="Y5695">
        <v>24.514345458625101</v>
      </c>
      <c r="Z5695">
        <v>0.306975110376564</v>
      </c>
      <c r="AA5695">
        <v>0.72610664078822296</v>
      </c>
      <c r="AB5695">
        <v>21.549619769137301</v>
      </c>
      <c r="AC5695">
        <v>0.17695932866387601</v>
      </c>
      <c r="AD5695">
        <v>0.68253123924728298</v>
      </c>
      <c r="AE5695">
        <v>23.7699058281543</v>
      </c>
      <c r="AF5695">
        <v>4.6407610929182198E-2</v>
      </c>
      <c r="AG5695">
        <v>0.476038960109122</v>
      </c>
      <c r="AH5695">
        <v>22.513093664140602</v>
      </c>
      <c r="AI5695">
        <v>0.183554312780425</v>
      </c>
      <c r="AJ5695">
        <v>0.78121606160956403</v>
      </c>
      <c r="AK5695">
        <v>3.5117539199227101</v>
      </c>
    </row>
    <row r="5696" spans="1:37" x14ac:dyDescent="0.2">
      <c r="A5696" t="s">
        <v>18426</v>
      </c>
      <c r="B5696">
        <v>164703373</v>
      </c>
      <c r="C5696">
        <v>164703548</v>
      </c>
      <c r="D5696">
        <v>176</v>
      </c>
      <c r="E5696" t="s">
        <v>19447</v>
      </c>
      <c r="F5696">
        <v>1</v>
      </c>
      <c r="G5696" t="s">
        <v>19448</v>
      </c>
      <c r="H5696" t="s">
        <v>31000</v>
      </c>
      <c r="I5696">
        <v>3</v>
      </c>
      <c r="J5696">
        <v>164714095</v>
      </c>
      <c r="K5696">
        <v>164731036</v>
      </c>
      <c r="L5696">
        <v>16942</v>
      </c>
      <c r="M5696">
        <v>2</v>
      </c>
      <c r="N5696">
        <v>104355289</v>
      </c>
      <c r="O5696" t="s">
        <v>19444</v>
      </c>
      <c r="P5696">
        <v>27488</v>
      </c>
      <c r="Q5696" t="s">
        <v>19445</v>
      </c>
      <c r="R5696" t="s">
        <v>19446</v>
      </c>
      <c r="S5696" t="s">
        <v>35010</v>
      </c>
      <c r="T5696">
        <v>0.152084254673993</v>
      </c>
      <c r="U5696">
        <v>0.603102917160658</v>
      </c>
      <c r="V5696">
        <v>22.513093664140602</v>
      </c>
      <c r="W5696">
        <v>0.123414495547065</v>
      </c>
      <c r="X5696">
        <v>0.704072456322962</v>
      </c>
      <c r="Y5696">
        <v>24.514345458625101</v>
      </c>
      <c r="Z5696">
        <v>0.306975110376564</v>
      </c>
      <c r="AA5696">
        <v>0.72610664078822296</v>
      </c>
      <c r="AB5696">
        <v>21.549619769137301</v>
      </c>
      <c r="AC5696">
        <v>0.17695932866387601</v>
      </c>
      <c r="AD5696">
        <v>0.68253123924728298</v>
      </c>
      <c r="AE5696">
        <v>23.7699058281543</v>
      </c>
      <c r="AF5696">
        <v>4.6407610929182198E-2</v>
      </c>
      <c r="AG5696">
        <v>0.476038960109122</v>
      </c>
      <c r="AH5696">
        <v>22.513093664140602</v>
      </c>
      <c r="AI5696">
        <v>0.183554312780425</v>
      </c>
      <c r="AJ5696">
        <v>0.78121606160956403</v>
      </c>
      <c r="AK5696">
        <v>3.5117539199227101</v>
      </c>
    </row>
    <row r="5697" spans="1:37" x14ac:dyDescent="0.2">
      <c r="A5697" t="s">
        <v>18426</v>
      </c>
      <c r="B5697">
        <v>165649433</v>
      </c>
      <c r="C5697">
        <v>165649585</v>
      </c>
      <c r="D5697">
        <v>153</v>
      </c>
      <c r="E5697" t="s">
        <v>19449</v>
      </c>
      <c r="F5697">
        <v>9</v>
      </c>
      <c r="G5697" t="s">
        <v>19450</v>
      </c>
      <c r="H5697" t="s">
        <v>35011</v>
      </c>
      <c r="I5697">
        <v>3</v>
      </c>
      <c r="J5697">
        <v>165773079</v>
      </c>
      <c r="K5697">
        <v>165837420</v>
      </c>
      <c r="L5697">
        <v>64342</v>
      </c>
      <c r="M5697">
        <v>2</v>
      </c>
      <c r="N5697">
        <v>590</v>
      </c>
      <c r="O5697" t="s">
        <v>19451</v>
      </c>
      <c r="P5697">
        <v>187835</v>
      </c>
      <c r="Q5697" t="s">
        <v>19452</v>
      </c>
      <c r="R5697" t="s">
        <v>19453</v>
      </c>
      <c r="S5697" t="s">
        <v>19454</v>
      </c>
      <c r="T5697">
        <v>0.97213403838398904</v>
      </c>
      <c r="U5697">
        <v>1</v>
      </c>
      <c r="V5697">
        <v>9.6395003879761507E-2</v>
      </c>
      <c r="W5697">
        <v>0.89107655920673101</v>
      </c>
      <c r="X5697">
        <v>0.95159051474143896</v>
      </c>
      <c r="Y5697">
        <v>0.30164010550785703</v>
      </c>
      <c r="Z5697">
        <v>0.69013698642955401</v>
      </c>
      <c r="AA5697">
        <v>0.84521697243271998</v>
      </c>
      <c r="AB5697">
        <v>-0.86707903816042897</v>
      </c>
      <c r="AC5697">
        <v>0.75388744886274095</v>
      </c>
      <c r="AD5697">
        <v>0.87989882095915395</v>
      </c>
      <c r="AE5697">
        <v>-0.69835981255744695</v>
      </c>
      <c r="AF5697">
        <v>0.61410715005536498</v>
      </c>
      <c r="AG5697">
        <v>0.80674443595273604</v>
      </c>
      <c r="AH5697">
        <v>1.02600559256334</v>
      </c>
      <c r="AI5697">
        <v>0.56157887380500204</v>
      </c>
      <c r="AJ5697">
        <v>0.78121606160956403</v>
      </c>
      <c r="AK5697">
        <v>1.17039548880458</v>
      </c>
    </row>
    <row r="5698" spans="1:37" x14ac:dyDescent="0.2">
      <c r="A5698" t="s">
        <v>18426</v>
      </c>
      <c r="B5698">
        <v>166010571</v>
      </c>
      <c r="C5698">
        <v>166010634</v>
      </c>
      <c r="D5698">
        <v>64</v>
      </c>
      <c r="E5698" t="s">
        <v>19455</v>
      </c>
      <c r="F5698">
        <v>0</v>
      </c>
      <c r="G5698" t="s">
        <v>19456</v>
      </c>
      <c r="H5698" t="s">
        <v>31000</v>
      </c>
      <c r="I5698">
        <v>3</v>
      </c>
      <c r="J5698">
        <v>165772905</v>
      </c>
      <c r="K5698">
        <v>165837462</v>
      </c>
      <c r="L5698">
        <v>64558</v>
      </c>
      <c r="M5698">
        <v>2</v>
      </c>
      <c r="N5698">
        <v>590</v>
      </c>
      <c r="O5698" t="s">
        <v>19457</v>
      </c>
      <c r="P5698">
        <v>-173109</v>
      </c>
      <c r="Q5698" t="s">
        <v>19452</v>
      </c>
      <c r="R5698" t="s">
        <v>19453</v>
      </c>
      <c r="S5698" t="s">
        <v>19454</v>
      </c>
      <c r="T5698">
        <v>0.29910708687459298</v>
      </c>
      <c r="U5698">
        <v>0.603102917160658</v>
      </c>
      <c r="V5698">
        <v>1.3110135069282001</v>
      </c>
      <c r="W5698">
        <v>0.96687922264483495</v>
      </c>
      <c r="X5698">
        <v>0.97122914603993005</v>
      </c>
      <c r="Y5698">
        <v>-1.070158479639</v>
      </c>
      <c r="Z5698">
        <v>0.24297631507204601</v>
      </c>
      <c r="AA5698">
        <v>0.72610664078822296</v>
      </c>
      <c r="AB5698">
        <v>1.4935343801679699</v>
      </c>
      <c r="AC5698">
        <v>0.67685573606933103</v>
      </c>
      <c r="AD5698">
        <v>0.87989882095915395</v>
      </c>
      <c r="AE5698">
        <v>-1.32403576943889</v>
      </c>
      <c r="AF5698">
        <v>0.60281097128449601</v>
      </c>
      <c r="AG5698">
        <v>0.80674443595273604</v>
      </c>
      <c r="AH5698">
        <v>0.28967156478734102</v>
      </c>
      <c r="AI5698">
        <v>0.602667465242119</v>
      </c>
      <c r="AJ5698">
        <v>0.78771184189392496</v>
      </c>
      <c r="AK5698">
        <v>-0.54221260787042302</v>
      </c>
    </row>
    <row r="5699" spans="1:37" x14ac:dyDescent="0.2">
      <c r="A5699" t="s">
        <v>18426</v>
      </c>
      <c r="B5699">
        <v>166826182</v>
      </c>
      <c r="C5699">
        <v>166826331</v>
      </c>
      <c r="D5699">
        <v>150</v>
      </c>
      <c r="E5699" t="s">
        <v>19458</v>
      </c>
      <c r="F5699">
        <v>0</v>
      </c>
      <c r="G5699" t="s">
        <v>19459</v>
      </c>
      <c r="H5699" t="s">
        <v>31000</v>
      </c>
      <c r="I5699">
        <v>3</v>
      </c>
      <c r="J5699">
        <v>167240638</v>
      </c>
      <c r="K5699">
        <v>167282321</v>
      </c>
      <c r="L5699">
        <v>41684</v>
      </c>
      <c r="M5699">
        <v>2</v>
      </c>
      <c r="N5699">
        <v>79740</v>
      </c>
      <c r="O5699" t="s">
        <v>19460</v>
      </c>
      <c r="P5699">
        <v>455990</v>
      </c>
      <c r="Q5699" t="s">
        <v>19461</v>
      </c>
      <c r="R5699" t="s">
        <v>19462</v>
      </c>
      <c r="S5699" t="s">
        <v>35012</v>
      </c>
      <c r="T5699">
        <v>0.211138286202291</v>
      </c>
      <c r="U5699">
        <v>0.603102917160658</v>
      </c>
      <c r="V5699">
        <v>1.04264737037264</v>
      </c>
      <c r="W5699">
        <v>0.68534374525914399</v>
      </c>
      <c r="X5699">
        <v>0.95159051474143896</v>
      </c>
      <c r="Y5699">
        <v>0.27098479913373502</v>
      </c>
      <c r="Z5699">
        <v>0.90623997469560402</v>
      </c>
      <c r="AA5699">
        <v>0.99919698600769702</v>
      </c>
      <c r="AB5699">
        <v>0.43923685405857099</v>
      </c>
      <c r="AC5699">
        <v>0.74156719006198302</v>
      </c>
      <c r="AD5699">
        <v>0.87989882095915395</v>
      </c>
      <c r="AE5699">
        <v>-0.240984324366599</v>
      </c>
      <c r="AF5699">
        <v>6.3497235809580499E-2</v>
      </c>
      <c r="AG5699">
        <v>0.57889197891446198</v>
      </c>
      <c r="AH5699">
        <v>1.3342613316441401</v>
      </c>
      <c r="AI5699">
        <v>0.35447401279956298</v>
      </c>
      <c r="AJ5699">
        <v>0.78121606160956403</v>
      </c>
      <c r="AK5699">
        <v>0.65304231566663395</v>
      </c>
    </row>
    <row r="5700" spans="1:37" x14ac:dyDescent="0.2">
      <c r="A5700" t="s">
        <v>18426</v>
      </c>
      <c r="B5700">
        <v>169680062</v>
      </c>
      <c r="C5700">
        <v>169680244</v>
      </c>
      <c r="D5700">
        <v>183</v>
      </c>
      <c r="E5700" t="s">
        <v>19463</v>
      </c>
      <c r="F5700">
        <v>3</v>
      </c>
      <c r="G5700" t="s">
        <v>19464</v>
      </c>
      <c r="H5700" t="s">
        <v>31000</v>
      </c>
      <c r="I5700">
        <v>3</v>
      </c>
      <c r="J5700">
        <v>169381259</v>
      </c>
      <c r="K5700">
        <v>169663775</v>
      </c>
      <c r="L5700">
        <v>282517</v>
      </c>
      <c r="M5700">
        <v>2</v>
      </c>
      <c r="N5700">
        <v>2122</v>
      </c>
      <c r="O5700" t="s">
        <v>19465</v>
      </c>
      <c r="P5700">
        <v>-16287</v>
      </c>
      <c r="Q5700" t="s">
        <v>19466</v>
      </c>
      <c r="R5700" t="s">
        <v>19467</v>
      </c>
      <c r="S5700" t="s">
        <v>35013</v>
      </c>
      <c r="T5700">
        <v>0.32911398597860803</v>
      </c>
      <c r="U5700">
        <v>0.603102917160658</v>
      </c>
      <c r="V5700">
        <v>22.170769857366601</v>
      </c>
      <c r="W5700">
        <v>0.123414495547065</v>
      </c>
      <c r="X5700">
        <v>0.704072456322962</v>
      </c>
      <c r="Y5700">
        <v>23.0400258934391</v>
      </c>
      <c r="Z5700">
        <v>0.306975110376564</v>
      </c>
      <c r="AA5700">
        <v>0.72610664078822296</v>
      </c>
      <c r="AB5700">
        <v>22.002551364101301</v>
      </c>
      <c r="AC5700">
        <v>0.27780950890804001</v>
      </c>
      <c r="AD5700">
        <v>0.68253123924728298</v>
      </c>
      <c r="AE5700">
        <v>22.040026060715899</v>
      </c>
      <c r="AF5700">
        <v>0.61410715005536498</v>
      </c>
      <c r="AG5700">
        <v>0.80674443595273604</v>
      </c>
      <c r="AH5700">
        <v>1.44342822417457</v>
      </c>
      <c r="AI5700">
        <v>3.6185182304427702E-2</v>
      </c>
      <c r="AJ5700">
        <v>0.78121606160956403</v>
      </c>
      <c r="AK5700">
        <v>23.0400258934391</v>
      </c>
    </row>
    <row r="5701" spans="1:37" x14ac:dyDescent="0.2">
      <c r="A5701" t="s">
        <v>18426</v>
      </c>
      <c r="B5701">
        <v>169680244</v>
      </c>
      <c r="C5701">
        <v>169680426</v>
      </c>
      <c r="D5701">
        <v>183</v>
      </c>
      <c r="E5701" t="s">
        <v>19468</v>
      </c>
      <c r="F5701">
        <v>1</v>
      </c>
      <c r="G5701" t="s">
        <v>19469</v>
      </c>
      <c r="H5701" t="s">
        <v>31000</v>
      </c>
      <c r="I5701">
        <v>3</v>
      </c>
      <c r="J5701">
        <v>169381259</v>
      </c>
      <c r="K5701">
        <v>169663775</v>
      </c>
      <c r="L5701">
        <v>282517</v>
      </c>
      <c r="M5701">
        <v>2</v>
      </c>
      <c r="N5701">
        <v>2122</v>
      </c>
      <c r="O5701" t="s">
        <v>19465</v>
      </c>
      <c r="P5701">
        <v>-16469</v>
      </c>
      <c r="Q5701" t="s">
        <v>19466</v>
      </c>
      <c r="R5701" t="s">
        <v>19467</v>
      </c>
      <c r="S5701" t="s">
        <v>35013</v>
      </c>
      <c r="T5701">
        <v>0.32911398597860803</v>
      </c>
      <c r="U5701">
        <v>0.603102917160658</v>
      </c>
      <c r="V5701">
        <v>22.170769857366601</v>
      </c>
      <c r="W5701">
        <v>0.123414495547065</v>
      </c>
      <c r="X5701">
        <v>0.704072456322962</v>
      </c>
      <c r="Y5701">
        <v>23.0400258934391</v>
      </c>
      <c r="Z5701">
        <v>0.306975110376564</v>
      </c>
      <c r="AA5701">
        <v>0.72610664078822296</v>
      </c>
      <c r="AB5701">
        <v>22.002551364101301</v>
      </c>
      <c r="AC5701">
        <v>0.27780950890804001</v>
      </c>
      <c r="AD5701">
        <v>0.68253123924728298</v>
      </c>
      <c r="AE5701">
        <v>22.040026060715899</v>
      </c>
      <c r="AF5701">
        <v>0.61410715005536498</v>
      </c>
      <c r="AG5701">
        <v>0.80674443595273604</v>
      </c>
      <c r="AH5701">
        <v>1.44342822417457</v>
      </c>
      <c r="AI5701">
        <v>3.6185182304427702E-2</v>
      </c>
      <c r="AJ5701">
        <v>0.78121606160956403</v>
      </c>
      <c r="AK5701">
        <v>23.0400258934391</v>
      </c>
    </row>
    <row r="5702" spans="1:37" x14ac:dyDescent="0.2">
      <c r="A5702" t="s">
        <v>18426</v>
      </c>
      <c r="B5702">
        <v>171626279</v>
      </c>
      <c r="C5702">
        <v>171626430</v>
      </c>
      <c r="D5702">
        <v>152</v>
      </c>
      <c r="E5702" t="s">
        <v>19470</v>
      </c>
      <c r="F5702">
        <v>2</v>
      </c>
      <c r="G5702" t="s">
        <v>19471</v>
      </c>
      <c r="H5702" t="s">
        <v>35014</v>
      </c>
      <c r="I5702">
        <v>3</v>
      </c>
      <c r="J5702">
        <v>171612307</v>
      </c>
      <c r="K5702">
        <v>171643154</v>
      </c>
      <c r="L5702">
        <v>30848</v>
      </c>
      <c r="M5702">
        <v>2</v>
      </c>
      <c r="N5702">
        <v>5337</v>
      </c>
      <c r="O5702" t="s">
        <v>19472</v>
      </c>
      <c r="P5702">
        <v>16724</v>
      </c>
      <c r="Q5702" t="s">
        <v>19473</v>
      </c>
      <c r="R5702" t="s">
        <v>19474</v>
      </c>
      <c r="S5702" t="s">
        <v>35015</v>
      </c>
      <c r="T5702">
        <v>0.240587104671457</v>
      </c>
      <c r="U5702">
        <v>0.603102917160658</v>
      </c>
      <c r="V5702">
        <v>-1.3178481293779001</v>
      </c>
      <c r="W5702">
        <v>0.113079289867903</v>
      </c>
      <c r="X5702">
        <v>0.704072456322962</v>
      </c>
      <c r="Y5702">
        <v>-25.0115378394548</v>
      </c>
      <c r="Z5702">
        <v>0.14105039036081701</v>
      </c>
      <c r="AA5702">
        <v>0.72610664078822296</v>
      </c>
      <c r="AB5702">
        <v>-1.4566982587691799</v>
      </c>
      <c r="AC5702">
        <v>0.78147275670074301</v>
      </c>
      <c r="AD5702">
        <v>0.90548972183579701</v>
      </c>
      <c r="AE5702">
        <v>0.206308940758441</v>
      </c>
      <c r="AF5702">
        <v>0.45649335410787101</v>
      </c>
      <c r="AG5702">
        <v>0.80674443595273604</v>
      </c>
      <c r="AH5702">
        <v>-0.76071503307157196</v>
      </c>
      <c r="AI5702">
        <v>3.1891687287860099E-2</v>
      </c>
      <c r="AJ5702">
        <v>0.78121606160956403</v>
      </c>
      <c r="AK5702">
        <v>-25.681899954773101</v>
      </c>
    </row>
    <row r="5703" spans="1:37" x14ac:dyDescent="0.2">
      <c r="A5703" t="s">
        <v>18426</v>
      </c>
      <c r="B5703">
        <v>172044020</v>
      </c>
      <c r="C5703">
        <v>172044171</v>
      </c>
      <c r="D5703">
        <v>152</v>
      </c>
      <c r="E5703" t="s">
        <v>19475</v>
      </c>
      <c r="F5703">
        <v>1</v>
      </c>
      <c r="G5703" t="s">
        <v>19476</v>
      </c>
      <c r="H5703" t="s">
        <v>31032</v>
      </c>
      <c r="I5703">
        <v>3</v>
      </c>
      <c r="J5703">
        <v>172046913</v>
      </c>
      <c r="K5703">
        <v>172397481</v>
      </c>
      <c r="L5703">
        <v>350569</v>
      </c>
      <c r="M5703">
        <v>1</v>
      </c>
      <c r="N5703">
        <v>64778</v>
      </c>
      <c r="O5703" t="s">
        <v>19477</v>
      </c>
      <c r="P5703">
        <v>-2742</v>
      </c>
      <c r="Q5703" t="s">
        <v>19478</v>
      </c>
      <c r="R5703" t="s">
        <v>19479</v>
      </c>
      <c r="S5703" t="s">
        <v>35016</v>
      </c>
      <c r="T5703">
        <v>0.89923478520719502</v>
      </c>
      <c r="U5703">
        <v>1</v>
      </c>
      <c r="V5703">
        <v>0.80643141476139202</v>
      </c>
      <c r="W5703">
        <v>0.55921050581604403</v>
      </c>
      <c r="X5703">
        <v>0.85516106823402505</v>
      </c>
      <c r="Y5703">
        <v>0.55552571272182305</v>
      </c>
      <c r="Z5703">
        <v>0.89710062530600898</v>
      </c>
      <c r="AA5703">
        <v>0.99919698600769702</v>
      </c>
      <c r="AB5703">
        <v>0.533346854002546</v>
      </c>
      <c r="AC5703">
        <v>0.87571881649376604</v>
      </c>
      <c r="AD5703">
        <v>0.94068432309766403</v>
      </c>
      <c r="AE5703">
        <v>-0.44447426587323302</v>
      </c>
      <c r="AF5703">
        <v>0.70676954854459395</v>
      </c>
      <c r="AG5703">
        <v>0.85225920482806805</v>
      </c>
      <c r="AH5703">
        <v>0.72010870213016898</v>
      </c>
      <c r="AI5703">
        <v>0.17429946207342401</v>
      </c>
      <c r="AJ5703">
        <v>0.78121606160956403</v>
      </c>
      <c r="AK5703">
        <v>1.42428115345576</v>
      </c>
    </row>
    <row r="5704" spans="1:37" x14ac:dyDescent="0.2">
      <c r="A5704" t="s">
        <v>18426</v>
      </c>
      <c r="B5704">
        <v>172307486</v>
      </c>
      <c r="C5704">
        <v>172307641</v>
      </c>
      <c r="D5704">
        <v>156</v>
      </c>
      <c r="E5704" t="s">
        <v>19480</v>
      </c>
      <c r="F5704">
        <v>2</v>
      </c>
      <c r="G5704" t="s">
        <v>19481</v>
      </c>
      <c r="H5704" t="s">
        <v>30987</v>
      </c>
      <c r="I5704">
        <v>3</v>
      </c>
      <c r="J5704">
        <v>172306936</v>
      </c>
      <c r="K5704">
        <v>172310927</v>
      </c>
      <c r="L5704">
        <v>3992</v>
      </c>
      <c r="M5704">
        <v>1</v>
      </c>
      <c r="N5704">
        <v>64778</v>
      </c>
      <c r="O5704" t="s">
        <v>19482</v>
      </c>
      <c r="P5704">
        <v>550</v>
      </c>
      <c r="Q5704" t="s">
        <v>19478</v>
      </c>
      <c r="R5704" t="s">
        <v>19479</v>
      </c>
      <c r="S5704" t="s">
        <v>35016</v>
      </c>
      <c r="T5704">
        <v>0.32911398597860803</v>
      </c>
      <c r="U5704">
        <v>0.603102917160658</v>
      </c>
      <c r="V5704">
        <v>22.763549588355801</v>
      </c>
      <c r="W5704">
        <v>0.94541066367716797</v>
      </c>
      <c r="X5704">
        <v>0.95159051474143896</v>
      </c>
      <c r="Y5704">
        <v>-0.76057397923910797</v>
      </c>
      <c r="Z5704">
        <v>0.306975110376564</v>
      </c>
      <c r="AA5704">
        <v>0.72610664078822296</v>
      </c>
      <c r="AB5704">
        <v>22.3730691900614</v>
      </c>
      <c r="AC5704">
        <v>0.71753805159658501</v>
      </c>
      <c r="AD5704">
        <v>0.87989882095915395</v>
      </c>
      <c r="AE5704">
        <v>-1.76057358449409</v>
      </c>
      <c r="AF5704">
        <v>0.61410715005536498</v>
      </c>
      <c r="AG5704">
        <v>0.80674443595273604</v>
      </c>
      <c r="AH5704">
        <v>2.03620795516375</v>
      </c>
      <c r="AI5704">
        <v>0.59609816080359102</v>
      </c>
      <c r="AJ5704">
        <v>0.78121606160956403</v>
      </c>
      <c r="AK5704">
        <v>0.10818129500208</v>
      </c>
    </row>
    <row r="5705" spans="1:37" x14ac:dyDescent="0.2">
      <c r="A5705" t="s">
        <v>18426</v>
      </c>
      <c r="B5705">
        <v>172410915</v>
      </c>
      <c r="C5705">
        <v>172411088</v>
      </c>
      <c r="D5705">
        <v>174</v>
      </c>
      <c r="E5705" t="s">
        <v>19483</v>
      </c>
      <c r="F5705">
        <v>2</v>
      </c>
      <c r="G5705" t="s">
        <v>19484</v>
      </c>
      <c r="H5705" t="s">
        <v>31000</v>
      </c>
      <c r="I5705">
        <v>3</v>
      </c>
      <c r="J5705">
        <v>172447544</v>
      </c>
      <c r="K5705">
        <v>172448455</v>
      </c>
      <c r="L5705">
        <v>912</v>
      </c>
      <c r="M5705">
        <v>2</v>
      </c>
      <c r="N5705">
        <v>2693</v>
      </c>
      <c r="O5705" t="s">
        <v>19485</v>
      </c>
      <c r="P5705">
        <v>37367</v>
      </c>
      <c r="Q5705" t="s">
        <v>19486</v>
      </c>
      <c r="R5705" t="s">
        <v>19487</v>
      </c>
      <c r="S5705" t="s">
        <v>35017</v>
      </c>
      <c r="T5705">
        <v>0.32911398597860803</v>
      </c>
      <c r="U5705">
        <v>0.603102917160658</v>
      </c>
      <c r="V5705">
        <v>23.7360266225404</v>
      </c>
      <c r="W5705">
        <v>0.29261482077562401</v>
      </c>
      <c r="X5705">
        <v>0.704072456322962</v>
      </c>
      <c r="Y5705">
        <v>23.810027198821398</v>
      </c>
      <c r="Z5705">
        <v>0.306975110376564</v>
      </c>
      <c r="AA5705">
        <v>0.72610664078822296</v>
      </c>
      <c r="AB5705">
        <v>23.868857163106799</v>
      </c>
      <c r="AC5705">
        <v>0.27780950890804001</v>
      </c>
      <c r="AD5705">
        <v>0.68253123924728298</v>
      </c>
      <c r="AE5705">
        <v>23.906331866110801</v>
      </c>
      <c r="AF5705">
        <v>0.64997455747578503</v>
      </c>
      <c r="AG5705">
        <v>0.80674443595273604</v>
      </c>
      <c r="AH5705">
        <v>0.81341891672226296</v>
      </c>
      <c r="AI5705">
        <v>0.59609816080359102</v>
      </c>
      <c r="AJ5705">
        <v>0.78121606160956403</v>
      </c>
      <c r="AK5705">
        <v>0.95780881182157596</v>
      </c>
    </row>
    <row r="5706" spans="1:37" x14ac:dyDescent="0.2">
      <c r="A5706" t="s">
        <v>18426</v>
      </c>
      <c r="B5706">
        <v>172411088</v>
      </c>
      <c r="C5706">
        <v>172411261</v>
      </c>
      <c r="D5706">
        <v>174</v>
      </c>
      <c r="E5706" t="s">
        <v>19488</v>
      </c>
      <c r="F5706">
        <v>4</v>
      </c>
      <c r="G5706" t="s">
        <v>19489</v>
      </c>
      <c r="H5706" t="s">
        <v>31000</v>
      </c>
      <c r="I5706">
        <v>3</v>
      </c>
      <c r="J5706">
        <v>172447544</v>
      </c>
      <c r="K5706">
        <v>172448455</v>
      </c>
      <c r="L5706">
        <v>912</v>
      </c>
      <c r="M5706">
        <v>2</v>
      </c>
      <c r="N5706">
        <v>2693</v>
      </c>
      <c r="O5706" t="s">
        <v>19485</v>
      </c>
      <c r="P5706">
        <v>37194</v>
      </c>
      <c r="Q5706" t="s">
        <v>19486</v>
      </c>
      <c r="R5706" t="s">
        <v>19487</v>
      </c>
      <c r="S5706" t="s">
        <v>35017</v>
      </c>
      <c r="T5706">
        <v>0.32911398597860803</v>
      </c>
      <c r="U5706">
        <v>0.603102917160658</v>
      </c>
      <c r="V5706">
        <v>23.8880297056598</v>
      </c>
      <c r="W5706">
        <v>0.29261482077562401</v>
      </c>
      <c r="X5706">
        <v>0.704072456322962</v>
      </c>
      <c r="Y5706">
        <v>23.962030282457</v>
      </c>
      <c r="Z5706">
        <v>0.306975110376564</v>
      </c>
      <c r="AA5706">
        <v>0.72610664078822296</v>
      </c>
      <c r="AB5706">
        <v>23.941948125227299</v>
      </c>
      <c r="AC5706">
        <v>0.27780950890804001</v>
      </c>
      <c r="AD5706">
        <v>0.68253123924728298</v>
      </c>
      <c r="AE5706">
        <v>23.979422828350501</v>
      </c>
      <c r="AF5706">
        <v>0.64997455747578503</v>
      </c>
      <c r="AG5706">
        <v>0.80674443595273604</v>
      </c>
      <c r="AH5706">
        <v>0.96542199984163601</v>
      </c>
      <c r="AI5706">
        <v>0.59609816080359102</v>
      </c>
      <c r="AJ5706">
        <v>0.78121606160956403</v>
      </c>
      <c r="AK5706">
        <v>1.10981189545723</v>
      </c>
    </row>
    <row r="5707" spans="1:37" x14ac:dyDescent="0.2">
      <c r="A5707" t="s">
        <v>18426</v>
      </c>
      <c r="B5707">
        <v>172411261</v>
      </c>
      <c r="C5707">
        <v>172411434</v>
      </c>
      <c r="D5707">
        <v>174</v>
      </c>
      <c r="E5707" t="s">
        <v>19490</v>
      </c>
      <c r="F5707">
        <v>4</v>
      </c>
      <c r="G5707" t="s">
        <v>19491</v>
      </c>
      <c r="H5707" t="s">
        <v>31000</v>
      </c>
      <c r="I5707">
        <v>3</v>
      </c>
      <c r="J5707">
        <v>172447544</v>
      </c>
      <c r="K5707">
        <v>172448455</v>
      </c>
      <c r="L5707">
        <v>912</v>
      </c>
      <c r="M5707">
        <v>2</v>
      </c>
      <c r="N5707">
        <v>2693</v>
      </c>
      <c r="O5707" t="s">
        <v>19485</v>
      </c>
      <c r="P5707">
        <v>37021</v>
      </c>
      <c r="Q5707" t="s">
        <v>19486</v>
      </c>
      <c r="R5707" t="s">
        <v>19487</v>
      </c>
      <c r="S5707" t="s">
        <v>35017</v>
      </c>
      <c r="T5707">
        <v>0.32911398597860803</v>
      </c>
      <c r="U5707">
        <v>0.603102917160658</v>
      </c>
      <c r="V5707">
        <v>23.8880297056598</v>
      </c>
      <c r="W5707">
        <v>0.29261482077562401</v>
      </c>
      <c r="X5707">
        <v>0.704072456322962</v>
      </c>
      <c r="Y5707">
        <v>23.962030282457</v>
      </c>
      <c r="Z5707">
        <v>0.306975110376564</v>
      </c>
      <c r="AA5707">
        <v>0.72610664078822296</v>
      </c>
      <c r="AB5707">
        <v>23.941948125227299</v>
      </c>
      <c r="AC5707">
        <v>0.27780950890804001</v>
      </c>
      <c r="AD5707">
        <v>0.68253123924728298</v>
      </c>
      <c r="AE5707">
        <v>23.979422828350501</v>
      </c>
      <c r="AF5707">
        <v>0.64997455747578503</v>
      </c>
      <c r="AG5707">
        <v>0.80674443595273604</v>
      </c>
      <c r="AH5707">
        <v>0.96542199984163601</v>
      </c>
      <c r="AI5707">
        <v>0.59609816080359102</v>
      </c>
      <c r="AJ5707">
        <v>0.78121606160956403</v>
      </c>
      <c r="AK5707">
        <v>1.10981189545723</v>
      </c>
    </row>
    <row r="5708" spans="1:37" x14ac:dyDescent="0.2">
      <c r="A5708" t="s">
        <v>18426</v>
      </c>
      <c r="B5708">
        <v>172866981</v>
      </c>
      <c r="C5708">
        <v>172867166</v>
      </c>
      <c r="D5708">
        <v>186</v>
      </c>
      <c r="E5708" t="s">
        <v>19492</v>
      </c>
      <c r="F5708">
        <v>12</v>
      </c>
      <c r="G5708" t="s">
        <v>19493</v>
      </c>
      <c r="H5708" t="s">
        <v>31000</v>
      </c>
      <c r="I5708">
        <v>3</v>
      </c>
      <c r="J5708">
        <v>172818331</v>
      </c>
      <c r="K5708">
        <v>172820291</v>
      </c>
      <c r="L5708">
        <v>1961</v>
      </c>
      <c r="M5708">
        <v>1</v>
      </c>
      <c r="N5708">
        <v>1894</v>
      </c>
      <c r="O5708" t="s">
        <v>19494</v>
      </c>
      <c r="P5708">
        <v>48650</v>
      </c>
      <c r="Q5708" t="s">
        <v>19495</v>
      </c>
      <c r="R5708" t="s">
        <v>19496</v>
      </c>
      <c r="S5708" t="s">
        <v>35018</v>
      </c>
      <c r="T5708">
        <v>0.35387198439864398</v>
      </c>
      <c r="U5708">
        <v>0.603102917160658</v>
      </c>
      <c r="V5708">
        <v>-21.988368870559601</v>
      </c>
      <c r="W5708">
        <v>0.38920677604595899</v>
      </c>
      <c r="X5708">
        <v>0.704072456322962</v>
      </c>
      <c r="Y5708">
        <v>-21.857124370305101</v>
      </c>
      <c r="Z5708">
        <v>0.69013698642955401</v>
      </c>
      <c r="AA5708">
        <v>0.84521697243271998</v>
      </c>
      <c r="AB5708">
        <v>0.97076470674715898</v>
      </c>
      <c r="AC5708">
        <v>0.75388744886274095</v>
      </c>
      <c r="AD5708">
        <v>0.87989882095915395</v>
      </c>
      <c r="AE5708">
        <v>1.1394839078837899</v>
      </c>
      <c r="AF5708">
        <v>0.32549523997010099</v>
      </c>
      <c r="AG5708">
        <v>0.70473078222419605</v>
      </c>
      <c r="AH5708">
        <v>-23.272813155238701</v>
      </c>
      <c r="AI5708">
        <v>0.35038410267202102</v>
      </c>
      <c r="AJ5708">
        <v>0.78121606160956403</v>
      </c>
      <c r="AK5708">
        <v>-23.202423834464799</v>
      </c>
    </row>
    <row r="5709" spans="1:37" x14ac:dyDescent="0.2">
      <c r="A5709" t="s">
        <v>18426</v>
      </c>
      <c r="B5709">
        <v>172867166</v>
      </c>
      <c r="C5709">
        <v>172867351</v>
      </c>
      <c r="D5709">
        <v>186</v>
      </c>
      <c r="E5709" t="s">
        <v>19497</v>
      </c>
      <c r="F5709">
        <v>6</v>
      </c>
      <c r="G5709" t="s">
        <v>19498</v>
      </c>
      <c r="H5709" t="s">
        <v>31000</v>
      </c>
      <c r="I5709">
        <v>3</v>
      </c>
      <c r="J5709">
        <v>172818331</v>
      </c>
      <c r="K5709">
        <v>172820291</v>
      </c>
      <c r="L5709">
        <v>1961</v>
      </c>
      <c r="M5709">
        <v>1</v>
      </c>
      <c r="N5709">
        <v>1894</v>
      </c>
      <c r="O5709" t="s">
        <v>19494</v>
      </c>
      <c r="P5709">
        <v>48835</v>
      </c>
      <c r="Q5709" t="s">
        <v>19495</v>
      </c>
      <c r="R5709" t="s">
        <v>19496</v>
      </c>
      <c r="S5709" t="s">
        <v>35018</v>
      </c>
      <c r="T5709">
        <v>0.35387198439864398</v>
      </c>
      <c r="U5709">
        <v>0.603102917160658</v>
      </c>
      <c r="V5709">
        <v>-21.988368870559601</v>
      </c>
      <c r="W5709">
        <v>0.38920677604595899</v>
      </c>
      <c r="X5709">
        <v>0.704072456322962</v>
      </c>
      <c r="Y5709">
        <v>-21.857124370305101</v>
      </c>
      <c r="Z5709">
        <v>0.69013698642955401</v>
      </c>
      <c r="AA5709">
        <v>0.84521697243271998</v>
      </c>
      <c r="AB5709">
        <v>0.97076470674715898</v>
      </c>
      <c r="AC5709">
        <v>0.75388744886274095</v>
      </c>
      <c r="AD5709">
        <v>0.87989882095915395</v>
      </c>
      <c r="AE5709">
        <v>1.1394839078837899</v>
      </c>
      <c r="AF5709">
        <v>0.32549523997010099</v>
      </c>
      <c r="AG5709">
        <v>0.70473078222419605</v>
      </c>
      <c r="AH5709">
        <v>-23.272813155238701</v>
      </c>
      <c r="AI5709">
        <v>0.35038410267202102</v>
      </c>
      <c r="AJ5709">
        <v>0.78121606160956403</v>
      </c>
      <c r="AK5709">
        <v>-23.202423834464799</v>
      </c>
    </row>
    <row r="5710" spans="1:37" x14ac:dyDescent="0.2">
      <c r="A5710" t="s">
        <v>18426</v>
      </c>
      <c r="B5710">
        <v>174211793</v>
      </c>
      <c r="C5710">
        <v>174211936</v>
      </c>
      <c r="D5710">
        <v>144</v>
      </c>
      <c r="E5710" t="s">
        <v>19499</v>
      </c>
      <c r="F5710">
        <v>1</v>
      </c>
      <c r="G5710" t="s">
        <v>19500</v>
      </c>
      <c r="H5710" t="s">
        <v>35019</v>
      </c>
      <c r="I5710">
        <v>3</v>
      </c>
      <c r="J5710">
        <v>174136462</v>
      </c>
      <c r="K5710">
        <v>174279055</v>
      </c>
      <c r="L5710">
        <v>142594</v>
      </c>
      <c r="M5710">
        <v>1</v>
      </c>
      <c r="N5710">
        <v>22871</v>
      </c>
      <c r="O5710" t="s">
        <v>19501</v>
      </c>
      <c r="P5710">
        <v>75331</v>
      </c>
      <c r="Q5710" t="s">
        <v>19502</v>
      </c>
      <c r="R5710" t="s">
        <v>19503</v>
      </c>
      <c r="S5710" t="s">
        <v>35020</v>
      </c>
      <c r="T5710">
        <v>0.17308923567461099</v>
      </c>
      <c r="U5710">
        <v>0.603102917160658</v>
      </c>
      <c r="V5710">
        <v>-24.1941305241116</v>
      </c>
      <c r="W5710">
        <v>0.38920677604595899</v>
      </c>
      <c r="X5710">
        <v>0.704072456322962</v>
      </c>
      <c r="Y5710">
        <v>-23.271849326183201</v>
      </c>
      <c r="Z5710">
        <v>5.50355599158565E-2</v>
      </c>
      <c r="AA5710">
        <v>0.72610664078822296</v>
      </c>
      <c r="AB5710">
        <v>-24.1941305241116</v>
      </c>
      <c r="AC5710">
        <v>0.71753805159658501</v>
      </c>
      <c r="AD5710">
        <v>0.87989882095915395</v>
      </c>
      <c r="AE5710">
        <v>-1.1777697986029001</v>
      </c>
      <c r="AF5710">
        <v>0.32549523997010099</v>
      </c>
      <c r="AG5710">
        <v>0.70473078222419605</v>
      </c>
      <c r="AH5710">
        <v>-23.264519920009398</v>
      </c>
      <c r="AI5710">
        <v>0.35038410267202102</v>
      </c>
      <c r="AJ5710">
        <v>0.78121606160956403</v>
      </c>
      <c r="AK5710">
        <v>-23.194130599276601</v>
      </c>
    </row>
    <row r="5711" spans="1:37" x14ac:dyDescent="0.2">
      <c r="A5711" t="s">
        <v>18426</v>
      </c>
      <c r="B5711">
        <v>174211936</v>
      </c>
      <c r="C5711">
        <v>174212079</v>
      </c>
      <c r="D5711">
        <v>144</v>
      </c>
      <c r="E5711" t="s">
        <v>19504</v>
      </c>
      <c r="F5711">
        <v>10</v>
      </c>
      <c r="G5711" t="s">
        <v>19505</v>
      </c>
      <c r="H5711" t="s">
        <v>35019</v>
      </c>
      <c r="I5711">
        <v>3</v>
      </c>
      <c r="J5711">
        <v>174136462</v>
      </c>
      <c r="K5711">
        <v>174279055</v>
      </c>
      <c r="L5711">
        <v>142594</v>
      </c>
      <c r="M5711">
        <v>1</v>
      </c>
      <c r="N5711">
        <v>22871</v>
      </c>
      <c r="O5711" t="s">
        <v>19501</v>
      </c>
      <c r="P5711">
        <v>75474</v>
      </c>
      <c r="Q5711" t="s">
        <v>19502</v>
      </c>
      <c r="R5711" t="s">
        <v>19503</v>
      </c>
      <c r="S5711" t="s">
        <v>35020</v>
      </c>
      <c r="T5711">
        <v>0.17308923567461099</v>
      </c>
      <c r="U5711">
        <v>0.603102917160658</v>
      </c>
      <c r="V5711">
        <v>-24.737916243832899</v>
      </c>
      <c r="W5711">
        <v>0.38920677604595899</v>
      </c>
      <c r="X5711">
        <v>0.704072456322962</v>
      </c>
      <c r="Y5711">
        <v>-23.856811779422401</v>
      </c>
      <c r="Z5711">
        <v>5.50355599158565E-2</v>
      </c>
      <c r="AA5711">
        <v>0.72610664078822296</v>
      </c>
      <c r="AB5711">
        <v>-24.737916243832899</v>
      </c>
      <c r="AC5711">
        <v>0.71753805159658501</v>
      </c>
      <c r="AD5711">
        <v>0.87989882095915395</v>
      </c>
      <c r="AE5711">
        <v>-1.2773055167434899</v>
      </c>
      <c r="AF5711">
        <v>0.32549523997010099</v>
      </c>
      <c r="AG5711">
        <v>0.70473078222419605</v>
      </c>
      <c r="AH5711">
        <v>-23.8083056183746</v>
      </c>
      <c r="AI5711">
        <v>0.35038410267202102</v>
      </c>
      <c r="AJ5711">
        <v>0.78121606160956403</v>
      </c>
      <c r="AK5711">
        <v>-23.737916295393699</v>
      </c>
    </row>
    <row r="5712" spans="1:37" x14ac:dyDescent="0.2">
      <c r="A5712" t="s">
        <v>18426</v>
      </c>
      <c r="B5712">
        <v>174212079</v>
      </c>
      <c r="C5712">
        <v>174212222</v>
      </c>
      <c r="D5712">
        <v>144</v>
      </c>
      <c r="E5712" t="s">
        <v>19506</v>
      </c>
      <c r="F5712">
        <v>9</v>
      </c>
      <c r="G5712" t="s">
        <v>19507</v>
      </c>
      <c r="H5712" t="s">
        <v>35019</v>
      </c>
      <c r="I5712">
        <v>3</v>
      </c>
      <c r="J5712">
        <v>174136462</v>
      </c>
      <c r="K5712">
        <v>174279055</v>
      </c>
      <c r="L5712">
        <v>142594</v>
      </c>
      <c r="M5712">
        <v>1</v>
      </c>
      <c r="N5712">
        <v>22871</v>
      </c>
      <c r="O5712" t="s">
        <v>19501</v>
      </c>
      <c r="P5712">
        <v>75617</v>
      </c>
      <c r="Q5712" t="s">
        <v>19502</v>
      </c>
      <c r="R5712" t="s">
        <v>19503</v>
      </c>
      <c r="S5712" t="s">
        <v>35020</v>
      </c>
      <c r="T5712">
        <v>0.17308923567461099</v>
      </c>
      <c r="U5712">
        <v>0.603102917160658</v>
      </c>
      <c r="V5712">
        <v>-24.737916243832899</v>
      </c>
      <c r="W5712">
        <v>0.38920677604595899</v>
      </c>
      <c r="X5712">
        <v>0.704072456322962</v>
      </c>
      <c r="Y5712">
        <v>-23.856811779422401</v>
      </c>
      <c r="Z5712">
        <v>5.50355599158565E-2</v>
      </c>
      <c r="AA5712">
        <v>0.72610664078822296</v>
      </c>
      <c r="AB5712">
        <v>-24.737916243832899</v>
      </c>
      <c r="AC5712">
        <v>0.71753805159658501</v>
      </c>
      <c r="AD5712">
        <v>0.87989882095915395</v>
      </c>
      <c r="AE5712">
        <v>-1.2773055167434899</v>
      </c>
      <c r="AF5712">
        <v>0.32549523997010099</v>
      </c>
      <c r="AG5712">
        <v>0.70473078222419605</v>
      </c>
      <c r="AH5712">
        <v>-23.8083056183746</v>
      </c>
      <c r="AI5712">
        <v>0.35038410267202102</v>
      </c>
      <c r="AJ5712">
        <v>0.78121606160956403</v>
      </c>
      <c r="AK5712">
        <v>-23.737916295393699</v>
      </c>
    </row>
    <row r="5713" spans="1:37" x14ac:dyDescent="0.2">
      <c r="A5713" t="s">
        <v>18426</v>
      </c>
      <c r="B5713">
        <v>175937472</v>
      </c>
      <c r="C5713">
        <v>175937628</v>
      </c>
      <c r="D5713">
        <v>157</v>
      </c>
      <c r="E5713" t="s">
        <v>19508</v>
      </c>
      <c r="F5713">
        <v>8</v>
      </c>
      <c r="G5713" t="s">
        <v>19509</v>
      </c>
      <c r="H5713" t="s">
        <v>31000</v>
      </c>
      <c r="I5713">
        <v>3</v>
      </c>
      <c r="J5713">
        <v>175773145</v>
      </c>
      <c r="K5713">
        <v>175776333</v>
      </c>
      <c r="L5713">
        <v>3189</v>
      </c>
      <c r="M5713">
        <v>2</v>
      </c>
      <c r="N5713">
        <v>100874245</v>
      </c>
      <c r="O5713" t="s">
        <v>19510</v>
      </c>
      <c r="P5713">
        <v>-161139</v>
      </c>
      <c r="Q5713" t="s">
        <v>40</v>
      </c>
      <c r="R5713" t="s">
        <v>19511</v>
      </c>
      <c r="S5713" t="s">
        <v>35021</v>
      </c>
      <c r="T5713">
        <v>0.97979524468909096</v>
      </c>
      <c r="U5713">
        <v>1</v>
      </c>
      <c r="V5713">
        <v>-2.4957541830733398</v>
      </c>
      <c r="W5713">
        <v>0.65075386537994595</v>
      </c>
      <c r="X5713">
        <v>0.94119559056004798</v>
      </c>
      <c r="Y5713">
        <v>-2.8007185326774802</v>
      </c>
      <c r="Z5713">
        <v>0.48462788743282897</v>
      </c>
      <c r="AA5713">
        <v>0.84435025072159198</v>
      </c>
      <c r="AB5713">
        <v>-3.4592279739438601</v>
      </c>
      <c r="AC5713">
        <v>0.615069744472027</v>
      </c>
      <c r="AD5713">
        <v>0.87989882095915395</v>
      </c>
      <c r="AE5713">
        <v>-0.53254519023277902</v>
      </c>
      <c r="AF5713">
        <v>0.52568734144070195</v>
      </c>
      <c r="AG5713">
        <v>0.80674443595273604</v>
      </c>
      <c r="AH5713">
        <v>-1.56614356721107</v>
      </c>
      <c r="AI5713">
        <v>0.75770813086964806</v>
      </c>
      <c r="AJ5713">
        <v>0.91200148566411499</v>
      </c>
      <c r="AK5713">
        <v>-2.9489210674768001</v>
      </c>
    </row>
    <row r="5714" spans="1:37" x14ac:dyDescent="0.2">
      <c r="A5714" t="s">
        <v>18426</v>
      </c>
      <c r="B5714">
        <v>175937628</v>
      </c>
      <c r="C5714">
        <v>175937784</v>
      </c>
      <c r="D5714">
        <v>157</v>
      </c>
      <c r="E5714" t="s">
        <v>19512</v>
      </c>
      <c r="F5714">
        <v>10</v>
      </c>
      <c r="G5714" t="s">
        <v>19513</v>
      </c>
      <c r="H5714" t="s">
        <v>31000</v>
      </c>
      <c r="I5714">
        <v>3</v>
      </c>
      <c r="J5714">
        <v>175773145</v>
      </c>
      <c r="K5714">
        <v>175776333</v>
      </c>
      <c r="L5714">
        <v>3189</v>
      </c>
      <c r="M5714">
        <v>2</v>
      </c>
      <c r="N5714">
        <v>100874245</v>
      </c>
      <c r="O5714" t="s">
        <v>19510</v>
      </c>
      <c r="P5714">
        <v>-161295</v>
      </c>
      <c r="Q5714" t="s">
        <v>40</v>
      </c>
      <c r="R5714" t="s">
        <v>19511</v>
      </c>
      <c r="S5714" t="s">
        <v>35021</v>
      </c>
      <c r="T5714">
        <v>0.97979524468909096</v>
      </c>
      <c r="U5714">
        <v>1</v>
      </c>
      <c r="V5714">
        <v>-2.4957541830733398</v>
      </c>
      <c r="W5714">
        <v>0.65075386537994595</v>
      </c>
      <c r="X5714">
        <v>0.94119559056004798</v>
      </c>
      <c r="Y5714">
        <v>-2.8007185326774802</v>
      </c>
      <c r="Z5714">
        <v>0.48462788743282897</v>
      </c>
      <c r="AA5714">
        <v>0.84435025072159198</v>
      </c>
      <c r="AB5714">
        <v>-3.4592279739438601</v>
      </c>
      <c r="AC5714">
        <v>0.615069744472027</v>
      </c>
      <c r="AD5714">
        <v>0.87989882095915395</v>
      </c>
      <c r="AE5714">
        <v>-0.53254519023277902</v>
      </c>
      <c r="AF5714">
        <v>0.52568734144070195</v>
      </c>
      <c r="AG5714">
        <v>0.80674443595273604</v>
      </c>
      <c r="AH5714">
        <v>-1.56614356721107</v>
      </c>
      <c r="AI5714">
        <v>0.75770813086964806</v>
      </c>
      <c r="AJ5714">
        <v>0.91200148566411499</v>
      </c>
      <c r="AK5714">
        <v>-2.9489210674768001</v>
      </c>
    </row>
    <row r="5715" spans="1:37" x14ac:dyDescent="0.2">
      <c r="A5715" t="s">
        <v>18426</v>
      </c>
      <c r="B5715">
        <v>175937784</v>
      </c>
      <c r="C5715">
        <v>175937940</v>
      </c>
      <c r="D5715">
        <v>157</v>
      </c>
      <c r="E5715" t="s">
        <v>19514</v>
      </c>
      <c r="F5715">
        <v>3</v>
      </c>
      <c r="G5715" t="s">
        <v>19515</v>
      </c>
      <c r="H5715" t="s">
        <v>31000</v>
      </c>
      <c r="I5715">
        <v>3</v>
      </c>
      <c r="J5715">
        <v>175773145</v>
      </c>
      <c r="K5715">
        <v>175776333</v>
      </c>
      <c r="L5715">
        <v>3189</v>
      </c>
      <c r="M5715">
        <v>2</v>
      </c>
      <c r="N5715">
        <v>100874245</v>
      </c>
      <c r="O5715" t="s">
        <v>19510</v>
      </c>
      <c r="P5715">
        <v>-161451</v>
      </c>
      <c r="Q5715" t="s">
        <v>40</v>
      </c>
      <c r="R5715" t="s">
        <v>19511</v>
      </c>
      <c r="S5715" t="s">
        <v>35021</v>
      </c>
      <c r="T5715">
        <v>0.97979524468909096</v>
      </c>
      <c r="U5715">
        <v>1</v>
      </c>
      <c r="V5715">
        <v>-2.2787771213633099</v>
      </c>
      <c r="W5715">
        <v>0.65075386537994595</v>
      </c>
      <c r="X5715">
        <v>0.94119559056004798</v>
      </c>
      <c r="Y5715">
        <v>-2.8007185326774802</v>
      </c>
      <c r="Z5715">
        <v>0.48462788743282897</v>
      </c>
      <c r="AA5715">
        <v>0.84435025072159198</v>
      </c>
      <c r="AB5715">
        <v>-3.2422509122338399</v>
      </c>
      <c r="AC5715">
        <v>0.59090205226999604</v>
      </c>
      <c r="AD5715">
        <v>0.87989882095915395</v>
      </c>
      <c r="AE5715">
        <v>-0.89851129245404904</v>
      </c>
      <c r="AF5715">
        <v>0.52568734144070195</v>
      </c>
      <c r="AG5715">
        <v>0.80674443595273604</v>
      </c>
      <c r="AH5715">
        <v>-1.3491665146295799</v>
      </c>
      <c r="AI5715">
        <v>0.75770813086964806</v>
      </c>
      <c r="AJ5715">
        <v>0.91200148566411499</v>
      </c>
      <c r="AK5715">
        <v>-2.7538656022873602</v>
      </c>
    </row>
    <row r="5716" spans="1:37" x14ac:dyDescent="0.2">
      <c r="A5716" t="s">
        <v>18426</v>
      </c>
      <c r="B5716">
        <v>176063560</v>
      </c>
      <c r="C5716">
        <v>176063647</v>
      </c>
      <c r="D5716">
        <v>88</v>
      </c>
      <c r="E5716" t="s">
        <v>19516</v>
      </c>
      <c r="F5716">
        <v>1</v>
      </c>
      <c r="G5716" t="s">
        <v>19517</v>
      </c>
      <c r="H5716" t="s">
        <v>31000</v>
      </c>
      <c r="I5716">
        <v>3</v>
      </c>
      <c r="J5716">
        <v>175773145</v>
      </c>
      <c r="K5716">
        <v>175776333</v>
      </c>
      <c r="L5716">
        <v>3189</v>
      </c>
      <c r="M5716">
        <v>2</v>
      </c>
      <c r="N5716">
        <v>100874245</v>
      </c>
      <c r="O5716" t="s">
        <v>19510</v>
      </c>
      <c r="P5716">
        <v>-287227</v>
      </c>
      <c r="Q5716" t="s">
        <v>40</v>
      </c>
      <c r="R5716" t="s">
        <v>19511</v>
      </c>
      <c r="S5716" t="s">
        <v>35021</v>
      </c>
      <c r="T5716">
        <v>0.35387198439864398</v>
      </c>
      <c r="U5716">
        <v>0.603102917160658</v>
      </c>
      <c r="V5716">
        <v>-21.748871053017599</v>
      </c>
      <c r="W5716">
        <v>0.38920677604595899</v>
      </c>
      <c r="X5716">
        <v>0.704072456322962</v>
      </c>
      <c r="Y5716">
        <v>-21.617626558726599</v>
      </c>
      <c r="Z5716">
        <v>0.184235113180511</v>
      </c>
      <c r="AA5716">
        <v>0.72610664078822296</v>
      </c>
      <c r="AB5716">
        <v>-21.748871053017599</v>
      </c>
      <c r="AC5716">
        <v>0.21073619169722799</v>
      </c>
      <c r="AD5716">
        <v>0.68253123924728298</v>
      </c>
      <c r="AE5716">
        <v>-21.617626558726599</v>
      </c>
      <c r="AF5716">
        <v>0.501741946288212</v>
      </c>
      <c r="AG5716">
        <v>0.80674443595273604</v>
      </c>
      <c r="AH5716">
        <v>-20.819260751287899</v>
      </c>
      <c r="AI5716">
        <v>0.52399907623471598</v>
      </c>
      <c r="AJ5716">
        <v>0.78121606160956403</v>
      </c>
      <c r="AK5716">
        <v>-20.748871462383701</v>
      </c>
    </row>
    <row r="5717" spans="1:37" x14ac:dyDescent="0.2">
      <c r="A5717" t="s">
        <v>18426</v>
      </c>
      <c r="B5717">
        <v>176213228</v>
      </c>
      <c r="C5717">
        <v>176213380</v>
      </c>
      <c r="D5717">
        <v>153</v>
      </c>
      <c r="E5717" t="s">
        <v>19518</v>
      </c>
      <c r="F5717">
        <v>2</v>
      </c>
      <c r="G5717" t="s">
        <v>19519</v>
      </c>
      <c r="H5717" t="s">
        <v>31000</v>
      </c>
      <c r="I5717">
        <v>3</v>
      </c>
      <c r="J5717">
        <v>176515103</v>
      </c>
      <c r="K5717">
        <v>176515151</v>
      </c>
      <c r="L5717">
        <v>49</v>
      </c>
      <c r="M5717">
        <v>1</v>
      </c>
      <c r="N5717">
        <v>102465858</v>
      </c>
      <c r="O5717" t="s">
        <v>19520</v>
      </c>
      <c r="P5717">
        <v>-301723</v>
      </c>
      <c r="Q5717" t="s">
        <v>19521</v>
      </c>
      <c r="R5717" t="s">
        <v>19522</v>
      </c>
      <c r="S5717" t="s">
        <v>35022</v>
      </c>
      <c r="T5717" t="s">
        <v>40</v>
      </c>
      <c r="U5717" t="s">
        <v>40</v>
      </c>
      <c r="V5717">
        <v>0</v>
      </c>
      <c r="W5717">
        <v>0.29261482077562401</v>
      </c>
      <c r="X5717">
        <v>0.704072456322962</v>
      </c>
      <c r="Y5717">
        <v>23.801341482279899</v>
      </c>
      <c r="Z5717">
        <v>0.306975110376564</v>
      </c>
      <c r="AA5717">
        <v>0.72610664078822296</v>
      </c>
      <c r="AB5717">
        <v>22.9127499480377</v>
      </c>
      <c r="AC5717">
        <v>0.27780950890804001</v>
      </c>
      <c r="AD5717">
        <v>0.68253123924728298</v>
      </c>
      <c r="AE5717">
        <v>22.950224648771599</v>
      </c>
      <c r="AF5717">
        <v>0.32549523997010099</v>
      </c>
      <c r="AG5717">
        <v>0.70473078222419605</v>
      </c>
      <c r="AH5717">
        <v>-22.876224076697302</v>
      </c>
      <c r="AI5717">
        <v>0.56157887380500204</v>
      </c>
      <c r="AJ5717">
        <v>0.78121606160956403</v>
      </c>
      <c r="AK5717">
        <v>4.3458209224415096</v>
      </c>
    </row>
    <row r="5718" spans="1:37" x14ac:dyDescent="0.2">
      <c r="A5718" t="s">
        <v>18426</v>
      </c>
      <c r="B5718">
        <v>176213380</v>
      </c>
      <c r="C5718">
        <v>176213532</v>
      </c>
      <c r="D5718">
        <v>153</v>
      </c>
      <c r="E5718" t="s">
        <v>19523</v>
      </c>
      <c r="F5718">
        <v>12</v>
      </c>
      <c r="G5718" t="s">
        <v>19524</v>
      </c>
      <c r="H5718" t="s">
        <v>31000</v>
      </c>
      <c r="I5718">
        <v>3</v>
      </c>
      <c r="J5718">
        <v>176515103</v>
      </c>
      <c r="K5718">
        <v>176515151</v>
      </c>
      <c r="L5718">
        <v>49</v>
      </c>
      <c r="M5718">
        <v>1</v>
      </c>
      <c r="N5718">
        <v>102465858</v>
      </c>
      <c r="O5718" t="s">
        <v>19520</v>
      </c>
      <c r="P5718">
        <v>-301571</v>
      </c>
      <c r="Q5718" t="s">
        <v>19521</v>
      </c>
      <c r="R5718" t="s">
        <v>19522</v>
      </c>
      <c r="S5718" t="s">
        <v>35022</v>
      </c>
      <c r="T5718" t="s">
        <v>40</v>
      </c>
      <c r="U5718" t="s">
        <v>40</v>
      </c>
      <c r="V5718">
        <v>0</v>
      </c>
      <c r="W5718">
        <v>0.29261482077562401</v>
      </c>
      <c r="X5718">
        <v>0.704072456322962</v>
      </c>
      <c r="Y5718">
        <v>24.801341432936798</v>
      </c>
      <c r="Z5718">
        <v>0.306975110376564</v>
      </c>
      <c r="AA5718">
        <v>0.72610664078822296</v>
      </c>
      <c r="AB5718">
        <v>23.840228018786199</v>
      </c>
      <c r="AC5718">
        <v>0.27780950890804001</v>
      </c>
      <c r="AD5718">
        <v>0.68253123924728298</v>
      </c>
      <c r="AE5718">
        <v>23.877702721741802</v>
      </c>
      <c r="AF5718">
        <v>0.32549523997010099</v>
      </c>
      <c r="AG5718">
        <v>0.70473078222419605</v>
      </c>
      <c r="AH5718">
        <v>-23.8037021452243</v>
      </c>
      <c r="AI5718">
        <v>0.56157887380500204</v>
      </c>
      <c r="AJ5718">
        <v>0.78121606160956403</v>
      </c>
      <c r="AK5718">
        <v>5.3458208730983703</v>
      </c>
    </row>
    <row r="5719" spans="1:37" x14ac:dyDescent="0.2">
      <c r="A5719" t="s">
        <v>18426</v>
      </c>
      <c r="B5719">
        <v>176213532</v>
      </c>
      <c r="C5719">
        <v>176213684</v>
      </c>
      <c r="D5719">
        <v>153</v>
      </c>
      <c r="E5719" t="s">
        <v>19525</v>
      </c>
      <c r="F5719">
        <v>9</v>
      </c>
      <c r="G5719" t="s">
        <v>19526</v>
      </c>
      <c r="H5719" t="s">
        <v>31000</v>
      </c>
      <c r="I5719">
        <v>3</v>
      </c>
      <c r="J5719">
        <v>176515103</v>
      </c>
      <c r="K5719">
        <v>176515151</v>
      </c>
      <c r="L5719">
        <v>49</v>
      </c>
      <c r="M5719">
        <v>1</v>
      </c>
      <c r="N5719">
        <v>102465858</v>
      </c>
      <c r="O5719" t="s">
        <v>19520</v>
      </c>
      <c r="P5719">
        <v>-301419</v>
      </c>
      <c r="Q5719" t="s">
        <v>19521</v>
      </c>
      <c r="R5719" t="s">
        <v>19522</v>
      </c>
      <c r="S5719" t="s">
        <v>35022</v>
      </c>
      <c r="T5719" t="s">
        <v>40</v>
      </c>
      <c r="U5719" t="s">
        <v>40</v>
      </c>
      <c r="V5719">
        <v>0</v>
      </c>
      <c r="W5719">
        <v>0.29261482077562401</v>
      </c>
      <c r="X5719">
        <v>0.704072456322962</v>
      </c>
      <c r="Y5719">
        <v>24.801341432936798</v>
      </c>
      <c r="Z5719">
        <v>0.306975110376564</v>
      </c>
      <c r="AA5719">
        <v>0.72610664078822296</v>
      </c>
      <c r="AB5719">
        <v>23.840228018786199</v>
      </c>
      <c r="AC5719">
        <v>0.27780950890804001</v>
      </c>
      <c r="AD5719">
        <v>0.68253123924728298</v>
      </c>
      <c r="AE5719">
        <v>23.877702721741802</v>
      </c>
      <c r="AF5719">
        <v>0.32549523997010099</v>
      </c>
      <c r="AG5719">
        <v>0.70473078222419605</v>
      </c>
      <c r="AH5719">
        <v>-23.8037021452243</v>
      </c>
      <c r="AI5719">
        <v>0.56157887380500204</v>
      </c>
      <c r="AJ5719">
        <v>0.78121606160956403</v>
      </c>
      <c r="AK5719">
        <v>5.3458208730983703</v>
      </c>
    </row>
    <row r="5720" spans="1:37" x14ac:dyDescent="0.2">
      <c r="A5720" t="s">
        <v>18426</v>
      </c>
      <c r="B5720">
        <v>176827490</v>
      </c>
      <c r="C5720">
        <v>176827638</v>
      </c>
      <c r="D5720">
        <v>149</v>
      </c>
      <c r="E5720" t="s">
        <v>19527</v>
      </c>
      <c r="F5720">
        <v>0</v>
      </c>
      <c r="G5720" t="s">
        <v>19528</v>
      </c>
      <c r="H5720" t="s">
        <v>35023</v>
      </c>
      <c r="I5720">
        <v>3</v>
      </c>
      <c r="J5720">
        <v>176814155</v>
      </c>
      <c r="K5720">
        <v>176817001</v>
      </c>
      <c r="L5720">
        <v>2847</v>
      </c>
      <c r="M5720">
        <v>2</v>
      </c>
      <c r="N5720">
        <v>101928684</v>
      </c>
      <c r="O5720" t="s">
        <v>19529</v>
      </c>
      <c r="P5720">
        <v>-10489</v>
      </c>
      <c r="Q5720" t="s">
        <v>19530</v>
      </c>
      <c r="R5720" t="s">
        <v>19531</v>
      </c>
      <c r="S5720" t="s">
        <v>35024</v>
      </c>
      <c r="T5720">
        <v>0.17308923567461099</v>
      </c>
      <c r="U5720">
        <v>0.603102917160658</v>
      </c>
      <c r="V5720">
        <v>-23.544782851209401</v>
      </c>
      <c r="W5720">
        <v>0.69201225521665499</v>
      </c>
      <c r="X5720">
        <v>0.95159051474143896</v>
      </c>
      <c r="Y5720">
        <v>-1.2999411748371299</v>
      </c>
      <c r="Z5720">
        <v>0.250572619160632</v>
      </c>
      <c r="AA5720">
        <v>0.72610664078822296</v>
      </c>
      <c r="AB5720">
        <v>-2.4686600676530399</v>
      </c>
      <c r="AC5720">
        <v>0.30184355666711699</v>
      </c>
      <c r="AD5720">
        <v>0.68253123924728298</v>
      </c>
      <c r="AE5720">
        <v>-2.2999408569167001</v>
      </c>
      <c r="AF5720">
        <v>0.22065000948199101</v>
      </c>
      <c r="AG5720">
        <v>0.68151250837662902</v>
      </c>
      <c r="AH5720">
        <v>-23.032562134069401</v>
      </c>
      <c r="AI5720">
        <v>0.95029317176085903</v>
      </c>
      <c r="AJ5720">
        <v>0.98621344597861504</v>
      </c>
      <c r="AK5720">
        <v>-0.43118581478062701</v>
      </c>
    </row>
    <row r="5721" spans="1:37" x14ac:dyDescent="0.2">
      <c r="A5721" t="s">
        <v>18426</v>
      </c>
      <c r="B5721">
        <v>176827638</v>
      </c>
      <c r="C5721">
        <v>176827786</v>
      </c>
      <c r="D5721">
        <v>149</v>
      </c>
      <c r="E5721" t="s">
        <v>19532</v>
      </c>
      <c r="F5721">
        <v>2</v>
      </c>
      <c r="G5721" t="s">
        <v>19533</v>
      </c>
      <c r="H5721" t="s">
        <v>35023</v>
      </c>
      <c r="I5721">
        <v>3</v>
      </c>
      <c r="J5721">
        <v>176814155</v>
      </c>
      <c r="K5721">
        <v>176817001</v>
      </c>
      <c r="L5721">
        <v>2847</v>
      </c>
      <c r="M5721">
        <v>2</v>
      </c>
      <c r="N5721">
        <v>101928684</v>
      </c>
      <c r="O5721" t="s">
        <v>19529</v>
      </c>
      <c r="P5721">
        <v>-10637</v>
      </c>
      <c r="Q5721" t="s">
        <v>19530</v>
      </c>
      <c r="R5721" t="s">
        <v>19531</v>
      </c>
      <c r="S5721" t="s">
        <v>35024</v>
      </c>
      <c r="T5721">
        <v>0.17308923567461099</v>
      </c>
      <c r="U5721">
        <v>0.603102917160658</v>
      </c>
      <c r="V5721">
        <v>-23.544782851209401</v>
      </c>
      <c r="W5721">
        <v>0.69201225521665499</v>
      </c>
      <c r="X5721">
        <v>0.95159051474143896</v>
      </c>
      <c r="Y5721">
        <v>-1.2999411748371299</v>
      </c>
      <c r="Z5721">
        <v>0.250572619160632</v>
      </c>
      <c r="AA5721">
        <v>0.72610664078822296</v>
      </c>
      <c r="AB5721">
        <v>-2.4686600676530399</v>
      </c>
      <c r="AC5721">
        <v>0.30184355666711699</v>
      </c>
      <c r="AD5721">
        <v>0.68253123924728298</v>
      </c>
      <c r="AE5721">
        <v>-2.2999408569167001</v>
      </c>
      <c r="AF5721">
        <v>0.22065000948199101</v>
      </c>
      <c r="AG5721">
        <v>0.68151250837662902</v>
      </c>
      <c r="AH5721">
        <v>-23.032562134069401</v>
      </c>
      <c r="AI5721">
        <v>0.95029317176085903</v>
      </c>
      <c r="AJ5721">
        <v>0.98621344597861504</v>
      </c>
      <c r="AK5721">
        <v>-0.43118581478062701</v>
      </c>
    </row>
    <row r="5722" spans="1:37" x14ac:dyDescent="0.2">
      <c r="A5722" t="s">
        <v>18426</v>
      </c>
      <c r="B5722">
        <v>176827786</v>
      </c>
      <c r="C5722">
        <v>176827934</v>
      </c>
      <c r="D5722">
        <v>149</v>
      </c>
      <c r="E5722" t="s">
        <v>19534</v>
      </c>
      <c r="F5722">
        <v>1</v>
      </c>
      <c r="G5722" t="s">
        <v>19535</v>
      </c>
      <c r="H5722" t="s">
        <v>35023</v>
      </c>
      <c r="I5722">
        <v>3</v>
      </c>
      <c r="J5722">
        <v>176814155</v>
      </c>
      <c r="K5722">
        <v>176817001</v>
      </c>
      <c r="L5722">
        <v>2847</v>
      </c>
      <c r="M5722">
        <v>2</v>
      </c>
      <c r="N5722">
        <v>101928684</v>
      </c>
      <c r="O5722" t="s">
        <v>19529</v>
      </c>
      <c r="P5722">
        <v>-10785</v>
      </c>
      <c r="Q5722" t="s">
        <v>19530</v>
      </c>
      <c r="R5722" t="s">
        <v>19531</v>
      </c>
      <c r="S5722" t="s">
        <v>35024</v>
      </c>
      <c r="T5722">
        <v>0.17308923567461099</v>
      </c>
      <c r="U5722">
        <v>0.603102917160658</v>
      </c>
      <c r="V5722">
        <v>-23.544782851209401</v>
      </c>
      <c r="W5722">
        <v>0.69201225521665499</v>
      </c>
      <c r="X5722">
        <v>0.95159051474143896</v>
      </c>
      <c r="Y5722">
        <v>-1.2999411748371299</v>
      </c>
      <c r="Z5722">
        <v>0.250572619160632</v>
      </c>
      <c r="AA5722">
        <v>0.72610664078822296</v>
      </c>
      <c r="AB5722">
        <v>-2.4686600676530399</v>
      </c>
      <c r="AC5722">
        <v>0.30184355666711699</v>
      </c>
      <c r="AD5722">
        <v>0.68253123924728298</v>
      </c>
      <c r="AE5722">
        <v>-2.2999408569167001</v>
      </c>
      <c r="AF5722">
        <v>0.22065000948199101</v>
      </c>
      <c r="AG5722">
        <v>0.68151250837662902</v>
      </c>
      <c r="AH5722">
        <v>-23.032562134069401</v>
      </c>
      <c r="AI5722">
        <v>0.95029317176085903</v>
      </c>
      <c r="AJ5722">
        <v>0.98621344597861504</v>
      </c>
      <c r="AK5722">
        <v>-0.43118581478062701</v>
      </c>
    </row>
    <row r="5723" spans="1:37" x14ac:dyDescent="0.2">
      <c r="A5723" t="s">
        <v>18426</v>
      </c>
      <c r="B5723">
        <v>177218266</v>
      </c>
      <c r="C5723">
        <v>177218438</v>
      </c>
      <c r="D5723">
        <v>173</v>
      </c>
      <c r="E5723" t="s">
        <v>19536</v>
      </c>
      <c r="F5723">
        <v>8</v>
      </c>
      <c r="G5723" t="s">
        <v>19537</v>
      </c>
      <c r="H5723" t="s">
        <v>35025</v>
      </c>
      <c r="I5723">
        <v>3</v>
      </c>
      <c r="J5723">
        <v>177051536</v>
      </c>
      <c r="K5723">
        <v>177228000</v>
      </c>
      <c r="L5723">
        <v>176465</v>
      </c>
      <c r="M5723">
        <v>2</v>
      </c>
      <c r="N5723">
        <v>79718</v>
      </c>
      <c r="O5723" t="s">
        <v>19538</v>
      </c>
      <c r="P5723">
        <v>9562</v>
      </c>
      <c r="Q5723" t="s">
        <v>19539</v>
      </c>
      <c r="R5723" t="s">
        <v>19540</v>
      </c>
      <c r="S5723" t="s">
        <v>35026</v>
      </c>
      <c r="T5723">
        <v>0.97213403838398904</v>
      </c>
      <c r="U5723">
        <v>1</v>
      </c>
      <c r="V5723">
        <v>0.45726667723443298</v>
      </c>
      <c r="W5723">
        <v>0.20525741147413201</v>
      </c>
      <c r="X5723">
        <v>0.704072456322962</v>
      </c>
      <c r="Y5723">
        <v>-22.893255202404202</v>
      </c>
      <c r="Z5723">
        <v>0.69013698642955401</v>
      </c>
      <c r="AA5723">
        <v>0.84521697243271998</v>
      </c>
      <c r="AB5723">
        <v>-0.50620717675830096</v>
      </c>
      <c r="AC5723">
        <v>7.0489011448141195E-2</v>
      </c>
      <c r="AD5723">
        <v>0.57684129297949804</v>
      </c>
      <c r="AE5723">
        <v>-22.893255202404202</v>
      </c>
      <c r="AF5723">
        <v>0.61410715005536498</v>
      </c>
      <c r="AG5723">
        <v>0.80674443595273604</v>
      </c>
      <c r="AH5723">
        <v>1.38687699632513</v>
      </c>
      <c r="AI5723">
        <v>0.35038410267202102</v>
      </c>
      <c r="AJ5723">
        <v>0.78121606160956403</v>
      </c>
      <c r="AK5723">
        <v>-22.024499888665598</v>
      </c>
    </row>
    <row r="5724" spans="1:37" x14ac:dyDescent="0.2">
      <c r="A5724" t="s">
        <v>18426</v>
      </c>
      <c r="B5724">
        <v>177218438</v>
      </c>
      <c r="C5724">
        <v>177218610</v>
      </c>
      <c r="D5724">
        <v>173</v>
      </c>
      <c r="E5724" t="s">
        <v>19541</v>
      </c>
      <c r="F5724">
        <v>5</v>
      </c>
      <c r="G5724" t="s">
        <v>19542</v>
      </c>
      <c r="H5724" t="s">
        <v>35025</v>
      </c>
      <c r="I5724">
        <v>3</v>
      </c>
      <c r="J5724">
        <v>177051536</v>
      </c>
      <c r="K5724">
        <v>177228000</v>
      </c>
      <c r="L5724">
        <v>176465</v>
      </c>
      <c r="M5724">
        <v>2</v>
      </c>
      <c r="N5724">
        <v>79718</v>
      </c>
      <c r="O5724" t="s">
        <v>19538</v>
      </c>
      <c r="P5724">
        <v>9390</v>
      </c>
      <c r="Q5724" t="s">
        <v>19539</v>
      </c>
      <c r="R5724" t="s">
        <v>19540</v>
      </c>
      <c r="S5724" t="s">
        <v>35026</v>
      </c>
      <c r="T5724">
        <v>0.97213403838398904</v>
      </c>
      <c r="U5724">
        <v>1</v>
      </c>
      <c r="V5724">
        <v>0.45726667723443298</v>
      </c>
      <c r="W5724">
        <v>0.20525741147413201</v>
      </c>
      <c r="X5724">
        <v>0.704072456322962</v>
      </c>
      <c r="Y5724">
        <v>-22.893255202404202</v>
      </c>
      <c r="Z5724">
        <v>0.69013698642955401</v>
      </c>
      <c r="AA5724">
        <v>0.84521697243271998</v>
      </c>
      <c r="AB5724">
        <v>-0.50620717675830096</v>
      </c>
      <c r="AC5724">
        <v>7.0489011448141195E-2</v>
      </c>
      <c r="AD5724">
        <v>0.57684129297949804</v>
      </c>
      <c r="AE5724">
        <v>-22.893255202404202</v>
      </c>
      <c r="AF5724">
        <v>0.61410715005536498</v>
      </c>
      <c r="AG5724">
        <v>0.80674443595273604</v>
      </c>
      <c r="AH5724">
        <v>1.38687699632513</v>
      </c>
      <c r="AI5724">
        <v>0.35038410267202102</v>
      </c>
      <c r="AJ5724">
        <v>0.78121606160956403</v>
      </c>
      <c r="AK5724">
        <v>-22.024499888665598</v>
      </c>
    </row>
    <row r="5725" spans="1:37" x14ac:dyDescent="0.2">
      <c r="A5725" t="s">
        <v>18426</v>
      </c>
      <c r="B5725">
        <v>177218610</v>
      </c>
      <c r="C5725">
        <v>177218782</v>
      </c>
      <c r="D5725">
        <v>173</v>
      </c>
      <c r="E5725" t="s">
        <v>19543</v>
      </c>
      <c r="F5725">
        <v>13</v>
      </c>
      <c r="G5725" t="s">
        <v>19544</v>
      </c>
      <c r="H5725" t="s">
        <v>35025</v>
      </c>
      <c r="I5725">
        <v>3</v>
      </c>
      <c r="J5725">
        <v>177051536</v>
      </c>
      <c r="K5725">
        <v>177228000</v>
      </c>
      <c r="L5725">
        <v>176465</v>
      </c>
      <c r="M5725">
        <v>2</v>
      </c>
      <c r="N5725">
        <v>79718</v>
      </c>
      <c r="O5725" t="s">
        <v>19538</v>
      </c>
      <c r="P5725">
        <v>9218</v>
      </c>
      <c r="Q5725" t="s">
        <v>19539</v>
      </c>
      <c r="R5725" t="s">
        <v>19540</v>
      </c>
      <c r="S5725" t="s">
        <v>35026</v>
      </c>
      <c r="T5725">
        <v>0.97213403838398904</v>
      </c>
      <c r="U5725">
        <v>1</v>
      </c>
      <c r="V5725">
        <v>0.45726667723443298</v>
      </c>
      <c r="W5725">
        <v>0.20525741147413201</v>
      </c>
      <c r="X5725">
        <v>0.704072456322962</v>
      </c>
      <c r="Y5725">
        <v>-22.893255202404202</v>
      </c>
      <c r="Z5725">
        <v>0.69013698642955401</v>
      </c>
      <c r="AA5725">
        <v>0.84521697243271998</v>
      </c>
      <c r="AB5725">
        <v>-0.50620717675830096</v>
      </c>
      <c r="AC5725">
        <v>7.0489011448141195E-2</v>
      </c>
      <c r="AD5725">
        <v>0.57684129297949804</v>
      </c>
      <c r="AE5725">
        <v>-22.893255202404202</v>
      </c>
      <c r="AF5725">
        <v>0.61410715005536498</v>
      </c>
      <c r="AG5725">
        <v>0.80674443595273604</v>
      </c>
      <c r="AH5725">
        <v>1.38687699632513</v>
      </c>
      <c r="AI5725">
        <v>0.35038410267202102</v>
      </c>
      <c r="AJ5725">
        <v>0.78121606160956403</v>
      </c>
      <c r="AK5725">
        <v>-22.024499888665598</v>
      </c>
    </row>
    <row r="5726" spans="1:37" x14ac:dyDescent="0.2">
      <c r="A5726" t="s">
        <v>18426</v>
      </c>
      <c r="B5726">
        <v>177233723</v>
      </c>
      <c r="C5726">
        <v>177233934</v>
      </c>
      <c r="D5726">
        <v>212</v>
      </c>
      <c r="E5726" t="s">
        <v>19545</v>
      </c>
      <c r="F5726">
        <v>11</v>
      </c>
      <c r="G5726" t="s">
        <v>19546</v>
      </c>
      <c r="H5726" t="s">
        <v>31000</v>
      </c>
      <c r="I5726">
        <v>3</v>
      </c>
      <c r="J5726">
        <v>177051536</v>
      </c>
      <c r="K5726">
        <v>177228000</v>
      </c>
      <c r="L5726">
        <v>176465</v>
      </c>
      <c r="M5726">
        <v>2</v>
      </c>
      <c r="N5726">
        <v>79718</v>
      </c>
      <c r="O5726" t="s">
        <v>19538</v>
      </c>
      <c r="P5726">
        <v>-5723</v>
      </c>
      <c r="Q5726" t="s">
        <v>19539</v>
      </c>
      <c r="R5726" t="s">
        <v>19540</v>
      </c>
      <c r="S5726" t="s">
        <v>35026</v>
      </c>
      <c r="T5726">
        <v>0.97213403838398904</v>
      </c>
      <c r="U5726">
        <v>1</v>
      </c>
      <c r="V5726">
        <v>1.30442406679887</v>
      </c>
      <c r="W5726">
        <v>0.38920677604595899</v>
      </c>
      <c r="X5726">
        <v>0.704072456322962</v>
      </c>
      <c r="Y5726">
        <v>-24.033089469377501</v>
      </c>
      <c r="Z5726">
        <v>0.69013698642955401</v>
      </c>
      <c r="AA5726">
        <v>0.84521697243271998</v>
      </c>
      <c r="AB5726">
        <v>0.34095001224956201</v>
      </c>
      <c r="AC5726">
        <v>0.71753805159658501</v>
      </c>
      <c r="AD5726">
        <v>0.87989882095915395</v>
      </c>
      <c r="AE5726">
        <v>-1.95840016114049</v>
      </c>
      <c r="AF5726">
        <v>0.61410715005536498</v>
      </c>
      <c r="AG5726">
        <v>0.80674443595273604</v>
      </c>
      <c r="AH5726">
        <v>2.23403457560193</v>
      </c>
      <c r="AI5726">
        <v>0.35038410267202102</v>
      </c>
      <c r="AJ5726">
        <v>0.78121606160956403</v>
      </c>
      <c r="AK5726">
        <v>-23.675424326109599</v>
      </c>
    </row>
    <row r="5727" spans="1:37" x14ac:dyDescent="0.2">
      <c r="A5727" t="s">
        <v>18426</v>
      </c>
      <c r="B5727">
        <v>177233934</v>
      </c>
      <c r="C5727">
        <v>177234145</v>
      </c>
      <c r="D5727">
        <v>212</v>
      </c>
      <c r="E5727" t="s">
        <v>19547</v>
      </c>
      <c r="F5727">
        <v>2</v>
      </c>
      <c r="G5727" t="s">
        <v>19548</v>
      </c>
      <c r="H5727" t="s">
        <v>31000</v>
      </c>
      <c r="I5727">
        <v>3</v>
      </c>
      <c r="J5727">
        <v>177051536</v>
      </c>
      <c r="K5727">
        <v>177228000</v>
      </c>
      <c r="L5727">
        <v>176465</v>
      </c>
      <c r="M5727">
        <v>2</v>
      </c>
      <c r="N5727">
        <v>79718</v>
      </c>
      <c r="O5727" t="s">
        <v>19538</v>
      </c>
      <c r="P5727">
        <v>-5934</v>
      </c>
      <c r="Q5727" t="s">
        <v>19539</v>
      </c>
      <c r="R5727" t="s">
        <v>19540</v>
      </c>
      <c r="S5727" t="s">
        <v>35026</v>
      </c>
      <c r="T5727">
        <v>0.644035865418358</v>
      </c>
      <c r="U5727">
        <v>0.84904924635754497</v>
      </c>
      <c r="V5727">
        <v>-0.423710500905354</v>
      </c>
      <c r="W5727">
        <v>0.20525741147413201</v>
      </c>
      <c r="X5727">
        <v>0.704072456322962</v>
      </c>
      <c r="Y5727">
        <v>-25.021003178582699</v>
      </c>
      <c r="Z5727">
        <v>0.26789404493740199</v>
      </c>
      <c r="AA5727">
        <v>0.72610664078822296</v>
      </c>
      <c r="AB5727">
        <v>-1.38718455545467</v>
      </c>
      <c r="AC5727">
        <v>0.283630615332017</v>
      </c>
      <c r="AD5727">
        <v>0.68253123924728298</v>
      </c>
      <c r="AE5727">
        <v>-2.9463138703457101</v>
      </c>
      <c r="AF5727">
        <v>0.98343762640780896</v>
      </c>
      <c r="AG5727">
        <v>1</v>
      </c>
      <c r="AH5727">
        <v>0.50590012191077505</v>
      </c>
      <c r="AI5727">
        <v>0.24456414000292601</v>
      </c>
      <c r="AJ5727">
        <v>0.78121606160956403</v>
      </c>
      <c r="AK5727">
        <v>-24.432433984229</v>
      </c>
    </row>
    <row r="5728" spans="1:37" x14ac:dyDescent="0.2">
      <c r="A5728" t="s">
        <v>18426</v>
      </c>
      <c r="B5728">
        <v>177271552</v>
      </c>
      <c r="C5728">
        <v>177271702</v>
      </c>
      <c r="D5728">
        <v>151</v>
      </c>
      <c r="E5728" t="s">
        <v>19549</v>
      </c>
      <c r="F5728">
        <v>3</v>
      </c>
      <c r="G5728" t="s">
        <v>19550</v>
      </c>
      <c r="H5728" t="s">
        <v>31000</v>
      </c>
      <c r="I5728">
        <v>3</v>
      </c>
      <c r="J5728">
        <v>177294442</v>
      </c>
      <c r="K5728">
        <v>177323418</v>
      </c>
      <c r="L5728">
        <v>28977</v>
      </c>
      <c r="M5728">
        <v>1</v>
      </c>
      <c r="N5728">
        <v>100820709</v>
      </c>
      <c r="O5728" t="s">
        <v>19551</v>
      </c>
      <c r="P5728">
        <v>-22740</v>
      </c>
      <c r="Q5728" t="s">
        <v>19552</v>
      </c>
      <c r="R5728" t="s">
        <v>19553</v>
      </c>
      <c r="S5728" t="s">
        <v>35027</v>
      </c>
      <c r="T5728">
        <v>0.35387198439864398</v>
      </c>
      <c r="U5728">
        <v>0.603102917160658</v>
      </c>
      <c r="V5728">
        <v>-23.6254862498314</v>
      </c>
      <c r="W5728">
        <v>0.38920677604595899</v>
      </c>
      <c r="X5728">
        <v>0.704072456322962</v>
      </c>
      <c r="Y5728">
        <v>-23.494241727170198</v>
      </c>
      <c r="Z5728">
        <v>0.184235113180511</v>
      </c>
      <c r="AA5728">
        <v>0.72610664078822296</v>
      </c>
      <c r="AB5728">
        <v>-23.6254862498314</v>
      </c>
      <c r="AC5728">
        <v>0.21073619169722799</v>
      </c>
      <c r="AD5728">
        <v>0.68253123924728298</v>
      </c>
      <c r="AE5728">
        <v>-23.494241727170198</v>
      </c>
      <c r="AF5728">
        <v>0.501741946288212</v>
      </c>
      <c r="AG5728">
        <v>0.80674443595273604</v>
      </c>
      <c r="AH5728">
        <v>-22.6958756785851</v>
      </c>
      <c r="AI5728">
        <v>0.52399907623471598</v>
      </c>
      <c r="AJ5728">
        <v>0.78121606160956403</v>
      </c>
      <c r="AK5728">
        <v>-22.625486361310799</v>
      </c>
    </row>
    <row r="5729" spans="1:37" x14ac:dyDescent="0.2">
      <c r="A5729" t="s">
        <v>18426</v>
      </c>
      <c r="B5729">
        <v>177271702</v>
      </c>
      <c r="C5729">
        <v>177271852</v>
      </c>
      <c r="D5729">
        <v>151</v>
      </c>
      <c r="E5729" t="s">
        <v>19554</v>
      </c>
      <c r="F5729">
        <v>10</v>
      </c>
      <c r="G5729" t="s">
        <v>19555</v>
      </c>
      <c r="H5729" t="s">
        <v>31000</v>
      </c>
      <c r="I5729">
        <v>3</v>
      </c>
      <c r="J5729">
        <v>177294442</v>
      </c>
      <c r="K5729">
        <v>177323418</v>
      </c>
      <c r="L5729">
        <v>28977</v>
      </c>
      <c r="M5729">
        <v>1</v>
      </c>
      <c r="N5729">
        <v>100820709</v>
      </c>
      <c r="O5729" t="s">
        <v>19551</v>
      </c>
      <c r="P5729">
        <v>-22590</v>
      </c>
      <c r="Q5729" t="s">
        <v>19552</v>
      </c>
      <c r="R5729" t="s">
        <v>19553</v>
      </c>
      <c r="S5729" t="s">
        <v>35027</v>
      </c>
      <c r="T5729">
        <v>0.35387198439864398</v>
      </c>
      <c r="U5729">
        <v>0.603102917160658</v>
      </c>
      <c r="V5729">
        <v>-23.6254862498314</v>
      </c>
      <c r="W5729">
        <v>0.38920677604595899</v>
      </c>
      <c r="X5729">
        <v>0.704072456322962</v>
      </c>
      <c r="Y5729">
        <v>-23.494241727170198</v>
      </c>
      <c r="Z5729">
        <v>0.184235113180511</v>
      </c>
      <c r="AA5729">
        <v>0.72610664078822296</v>
      </c>
      <c r="AB5729">
        <v>-23.6254862498314</v>
      </c>
      <c r="AC5729">
        <v>0.21073619169722799</v>
      </c>
      <c r="AD5729">
        <v>0.68253123924728298</v>
      </c>
      <c r="AE5729">
        <v>-23.494241727170198</v>
      </c>
      <c r="AF5729">
        <v>0.501741946288212</v>
      </c>
      <c r="AG5729">
        <v>0.80674443595273604</v>
      </c>
      <c r="AH5729">
        <v>-22.6958756785851</v>
      </c>
      <c r="AI5729">
        <v>0.52399907623471598</v>
      </c>
      <c r="AJ5729">
        <v>0.78121606160956403</v>
      </c>
      <c r="AK5729">
        <v>-22.625486361310799</v>
      </c>
    </row>
    <row r="5730" spans="1:37" x14ac:dyDescent="0.2">
      <c r="A5730" t="s">
        <v>18426</v>
      </c>
      <c r="B5730">
        <v>177271852</v>
      </c>
      <c r="C5730">
        <v>177272002</v>
      </c>
      <c r="D5730">
        <v>151</v>
      </c>
      <c r="E5730" t="s">
        <v>19556</v>
      </c>
      <c r="F5730">
        <v>11</v>
      </c>
      <c r="G5730" t="s">
        <v>19557</v>
      </c>
      <c r="H5730" t="s">
        <v>31000</v>
      </c>
      <c r="I5730">
        <v>3</v>
      </c>
      <c r="J5730">
        <v>177294442</v>
      </c>
      <c r="K5730">
        <v>177323418</v>
      </c>
      <c r="L5730">
        <v>28977</v>
      </c>
      <c r="M5730">
        <v>1</v>
      </c>
      <c r="N5730">
        <v>100820709</v>
      </c>
      <c r="O5730" t="s">
        <v>19551</v>
      </c>
      <c r="P5730">
        <v>-22440</v>
      </c>
      <c r="Q5730" t="s">
        <v>19552</v>
      </c>
      <c r="R5730" t="s">
        <v>19553</v>
      </c>
      <c r="S5730" t="s">
        <v>35027</v>
      </c>
      <c r="T5730">
        <v>0.35387198439864398</v>
      </c>
      <c r="U5730">
        <v>0.603102917160658</v>
      </c>
      <c r="V5730">
        <v>-23.6254862498314</v>
      </c>
      <c r="W5730">
        <v>0.38920677604595899</v>
      </c>
      <c r="X5730">
        <v>0.704072456322962</v>
      </c>
      <c r="Y5730">
        <v>-23.494241727170198</v>
      </c>
      <c r="Z5730">
        <v>0.184235113180511</v>
      </c>
      <c r="AA5730">
        <v>0.72610664078822296</v>
      </c>
      <c r="AB5730">
        <v>-23.6254862498314</v>
      </c>
      <c r="AC5730">
        <v>0.21073619169722799</v>
      </c>
      <c r="AD5730">
        <v>0.68253123924728298</v>
      </c>
      <c r="AE5730">
        <v>-23.494241727170198</v>
      </c>
      <c r="AF5730">
        <v>0.501741946288212</v>
      </c>
      <c r="AG5730">
        <v>0.80674443595273604</v>
      </c>
      <c r="AH5730">
        <v>-22.6958756785851</v>
      </c>
      <c r="AI5730">
        <v>0.52399907623471598</v>
      </c>
      <c r="AJ5730">
        <v>0.78121606160956403</v>
      </c>
      <c r="AK5730">
        <v>-22.625486361310799</v>
      </c>
    </row>
    <row r="5731" spans="1:37" x14ac:dyDescent="0.2">
      <c r="A5731" t="s">
        <v>18426</v>
      </c>
      <c r="B5731">
        <v>177829118</v>
      </c>
      <c r="C5731">
        <v>177829398</v>
      </c>
      <c r="D5731">
        <v>281</v>
      </c>
      <c r="E5731" t="s">
        <v>19558</v>
      </c>
      <c r="F5731">
        <v>3</v>
      </c>
      <c r="G5731" t="s">
        <v>19559</v>
      </c>
      <c r="H5731" t="s">
        <v>30999</v>
      </c>
      <c r="I5731">
        <v>3</v>
      </c>
      <c r="J5731">
        <v>177827783</v>
      </c>
      <c r="K5731">
        <v>177899223</v>
      </c>
      <c r="L5731">
        <v>71441</v>
      </c>
      <c r="M5731">
        <v>1</v>
      </c>
      <c r="N5731">
        <v>102724550</v>
      </c>
      <c r="O5731" t="s">
        <v>19560</v>
      </c>
      <c r="P5731">
        <v>1335</v>
      </c>
      <c r="Q5731" t="s">
        <v>19561</v>
      </c>
      <c r="R5731" t="s">
        <v>19562</v>
      </c>
      <c r="S5731" t="s">
        <v>35028</v>
      </c>
      <c r="T5731">
        <v>0.152084254673993</v>
      </c>
      <c r="U5731">
        <v>0.603102917160658</v>
      </c>
      <c r="V5731">
        <v>24.109454719102501</v>
      </c>
      <c r="W5731">
        <v>0.428214032775322</v>
      </c>
      <c r="X5731">
        <v>0.73460997439807996</v>
      </c>
      <c r="Y5731">
        <v>4.6711886427713303</v>
      </c>
      <c r="Z5731">
        <v>0.203350924423461</v>
      </c>
      <c r="AA5731">
        <v>0.72610664078822296</v>
      </c>
      <c r="AB5731">
        <v>23.887036300750399</v>
      </c>
      <c r="AC5731">
        <v>0.85817338719172098</v>
      </c>
      <c r="AD5731">
        <v>0.94068432309766403</v>
      </c>
      <c r="AE5731">
        <v>3.6711886902291999</v>
      </c>
      <c r="AF5731">
        <v>0.22065000948199101</v>
      </c>
      <c r="AG5731">
        <v>0.68151250837662902</v>
      </c>
      <c r="AH5731">
        <v>1.57475875745434</v>
      </c>
      <c r="AI5731">
        <v>0.170234813229591</v>
      </c>
      <c r="AJ5731">
        <v>0.78121606160956403</v>
      </c>
      <c r="AK5731">
        <v>5.5399431106396797</v>
      </c>
    </row>
    <row r="5732" spans="1:37" x14ac:dyDescent="0.2">
      <c r="A5732" t="s">
        <v>18426</v>
      </c>
      <c r="B5732">
        <v>178459413</v>
      </c>
      <c r="C5732">
        <v>178459555</v>
      </c>
      <c r="D5732">
        <v>143</v>
      </c>
      <c r="E5732" t="s">
        <v>19563</v>
      </c>
      <c r="F5732">
        <v>0</v>
      </c>
      <c r="G5732" t="s">
        <v>19564</v>
      </c>
      <c r="H5732" t="s">
        <v>35029</v>
      </c>
      <c r="I5732">
        <v>3</v>
      </c>
      <c r="J5732">
        <v>178419258</v>
      </c>
      <c r="K5732">
        <v>178457303</v>
      </c>
      <c r="L5732">
        <v>38046</v>
      </c>
      <c r="M5732">
        <v>1</v>
      </c>
      <c r="N5732">
        <v>100874330</v>
      </c>
      <c r="O5732" t="s">
        <v>19565</v>
      </c>
      <c r="P5732">
        <v>40155</v>
      </c>
      <c r="Q5732" t="s">
        <v>19566</v>
      </c>
      <c r="R5732" t="s">
        <v>19567</v>
      </c>
      <c r="S5732" t="s">
        <v>35030</v>
      </c>
      <c r="T5732">
        <v>0.56354823081344896</v>
      </c>
      <c r="U5732">
        <v>0.81214233890638399</v>
      </c>
      <c r="V5732">
        <v>-2.0215007011126702</v>
      </c>
      <c r="W5732">
        <v>0.46193634366738701</v>
      </c>
      <c r="X5732">
        <v>0.75726018452522603</v>
      </c>
      <c r="Y5732">
        <v>1.5125985413887699</v>
      </c>
      <c r="Z5732">
        <v>0.23404878042441499</v>
      </c>
      <c r="AA5732">
        <v>0.72610664078822296</v>
      </c>
      <c r="AB5732">
        <v>-2.9849746779466599</v>
      </c>
      <c r="AC5732">
        <v>0.88945902157151002</v>
      </c>
      <c r="AD5732">
        <v>0.94068432309766403</v>
      </c>
      <c r="AE5732">
        <v>0.51259858120733304</v>
      </c>
      <c r="AF5732">
        <v>0.98343762640780896</v>
      </c>
      <c r="AG5732">
        <v>1</v>
      </c>
      <c r="AH5732">
        <v>-1.09189006351937</v>
      </c>
      <c r="AI5732">
        <v>0.183554312780425</v>
      </c>
      <c r="AJ5732">
        <v>0.78121606160956403</v>
      </c>
      <c r="AK5732">
        <v>2.3813539142573701</v>
      </c>
    </row>
    <row r="5733" spans="1:37" x14ac:dyDescent="0.2">
      <c r="A5733" t="s">
        <v>18426</v>
      </c>
      <c r="B5733">
        <v>178602662</v>
      </c>
      <c r="C5733">
        <v>178602820</v>
      </c>
      <c r="D5733">
        <v>159</v>
      </c>
      <c r="E5733" t="s">
        <v>19568</v>
      </c>
      <c r="F5733">
        <v>2</v>
      </c>
      <c r="G5733" t="s">
        <v>19569</v>
      </c>
      <c r="H5733" t="s">
        <v>35029</v>
      </c>
      <c r="I5733">
        <v>3</v>
      </c>
      <c r="J5733">
        <v>178558885</v>
      </c>
      <c r="K5733">
        <v>178828266</v>
      </c>
      <c r="L5733">
        <v>269382</v>
      </c>
      <c r="M5733">
        <v>1</v>
      </c>
      <c r="N5733">
        <v>10242</v>
      </c>
      <c r="O5733" t="s">
        <v>19570</v>
      </c>
      <c r="P5733">
        <v>43777</v>
      </c>
      <c r="Q5733" t="s">
        <v>19571</v>
      </c>
      <c r="R5733" t="s">
        <v>19572</v>
      </c>
      <c r="S5733" t="s">
        <v>35031</v>
      </c>
      <c r="T5733">
        <v>0.54837298613027197</v>
      </c>
      <c r="U5733">
        <v>0.80790383320748305</v>
      </c>
      <c r="V5733">
        <v>0.58704865171905196</v>
      </c>
      <c r="W5733">
        <v>0.95297537397158405</v>
      </c>
      <c r="X5733">
        <v>0.95823272516778002</v>
      </c>
      <c r="Y5733">
        <v>0.28395632801367598</v>
      </c>
      <c r="Z5733">
        <v>0.59899312503060698</v>
      </c>
      <c r="AA5733">
        <v>0.84521697243271998</v>
      </c>
      <c r="AB5733">
        <v>0.45472737724780499</v>
      </c>
      <c r="AC5733">
        <v>0.598864466658104</v>
      </c>
      <c r="AD5733">
        <v>0.87989882095915395</v>
      </c>
      <c r="AE5733">
        <v>-1.57354750019333E-2</v>
      </c>
      <c r="AF5733">
        <v>0.57509762206548798</v>
      </c>
      <c r="AG5733">
        <v>0.80674443595273604</v>
      </c>
      <c r="AH5733">
        <v>0.43626100945062102</v>
      </c>
      <c r="AI5733">
        <v>0.81555286480706002</v>
      </c>
      <c r="AJ5733">
        <v>0.94580487195819996</v>
      </c>
      <c r="AK5733">
        <v>0.44919765644154402</v>
      </c>
    </row>
    <row r="5734" spans="1:37" x14ac:dyDescent="0.2">
      <c r="A5734" t="s">
        <v>18426</v>
      </c>
      <c r="B5734">
        <v>179653281</v>
      </c>
      <c r="C5734">
        <v>179653528</v>
      </c>
      <c r="D5734">
        <v>248</v>
      </c>
      <c r="E5734" t="s">
        <v>19573</v>
      </c>
      <c r="F5734">
        <v>25</v>
      </c>
      <c r="G5734" t="s">
        <v>19574</v>
      </c>
      <c r="H5734" t="s">
        <v>30987</v>
      </c>
      <c r="I5734">
        <v>3</v>
      </c>
      <c r="J5734">
        <v>179653298</v>
      </c>
      <c r="K5734">
        <v>179708794</v>
      </c>
      <c r="L5734">
        <v>55497</v>
      </c>
      <c r="M5734">
        <v>1</v>
      </c>
      <c r="N5734">
        <v>8975</v>
      </c>
      <c r="O5734" t="s">
        <v>19575</v>
      </c>
      <c r="P5734">
        <v>0</v>
      </c>
      <c r="Q5734" t="s">
        <v>19576</v>
      </c>
      <c r="R5734" t="s">
        <v>19577</v>
      </c>
      <c r="S5734" t="s">
        <v>35032</v>
      </c>
      <c r="T5734">
        <v>7.3374270299014499E-2</v>
      </c>
      <c r="U5734">
        <v>0.603102917160658</v>
      </c>
      <c r="V5734">
        <v>26.139022212431001</v>
      </c>
      <c r="W5734">
        <v>0.73420570613580904</v>
      </c>
      <c r="X5734">
        <v>0.95159051474143896</v>
      </c>
      <c r="Y5734">
        <v>0.947749602678986</v>
      </c>
      <c r="Z5734">
        <v>0.136920528570767</v>
      </c>
      <c r="AA5734">
        <v>0.72610664078822296</v>
      </c>
      <c r="AB5734">
        <v>25.3109845374053</v>
      </c>
      <c r="AC5734">
        <v>0.615069744472027</v>
      </c>
      <c r="AD5734">
        <v>0.87989882095915395</v>
      </c>
      <c r="AE5734">
        <v>0.16211721031058601</v>
      </c>
      <c r="AF5734">
        <v>6.4397970358010495E-2</v>
      </c>
      <c r="AG5734">
        <v>0.57889197891446198</v>
      </c>
      <c r="AH5734">
        <v>4.3448302540907404</v>
      </c>
      <c r="AI5734">
        <v>0.84178376985732795</v>
      </c>
      <c r="AJ5734">
        <v>0.95896800690842199</v>
      </c>
      <c r="AK5734">
        <v>1.4885231264596299</v>
      </c>
    </row>
    <row r="5735" spans="1:37" x14ac:dyDescent="0.2">
      <c r="A5735" t="s">
        <v>18426</v>
      </c>
      <c r="B5735">
        <v>179741025</v>
      </c>
      <c r="C5735">
        <v>179741182</v>
      </c>
      <c r="D5735">
        <v>158</v>
      </c>
      <c r="E5735" t="s">
        <v>19578</v>
      </c>
      <c r="F5735">
        <v>1</v>
      </c>
      <c r="G5735" t="s">
        <v>19579</v>
      </c>
      <c r="H5735" t="s">
        <v>30987</v>
      </c>
      <c r="I5735">
        <v>3</v>
      </c>
      <c r="J5735">
        <v>179740137</v>
      </c>
      <c r="K5735">
        <v>179740372</v>
      </c>
      <c r="L5735">
        <v>236</v>
      </c>
      <c r="M5735">
        <v>1</v>
      </c>
      <c r="N5735">
        <v>8975</v>
      </c>
      <c r="O5735" t="s">
        <v>19580</v>
      </c>
      <c r="P5735">
        <v>888</v>
      </c>
      <c r="Q5735" t="s">
        <v>19576</v>
      </c>
      <c r="R5735" t="s">
        <v>19577</v>
      </c>
      <c r="S5735" t="s">
        <v>35032</v>
      </c>
      <c r="T5735">
        <v>0.35387198439864398</v>
      </c>
      <c r="U5735">
        <v>0.603102917160658</v>
      </c>
      <c r="V5735">
        <v>-20.080574136598401</v>
      </c>
      <c r="W5735">
        <v>0.89107655920673101</v>
      </c>
      <c r="X5735">
        <v>0.95159051474143896</v>
      </c>
      <c r="Y5735">
        <v>1.19768124100639</v>
      </c>
      <c r="Z5735">
        <v>0.93459220503170903</v>
      </c>
      <c r="AA5735">
        <v>0.99919698600769702</v>
      </c>
      <c r="AB5735">
        <v>3.93041278212826</v>
      </c>
      <c r="AC5735">
        <v>0.88945902157151002</v>
      </c>
      <c r="AD5735">
        <v>0.94068432309766403</v>
      </c>
      <c r="AE5735">
        <v>0.27349550972640502</v>
      </c>
      <c r="AF5735">
        <v>0.22065000948199101</v>
      </c>
      <c r="AG5735">
        <v>0.68151250837662902</v>
      </c>
      <c r="AH5735">
        <v>-24.0245334265894</v>
      </c>
      <c r="AI5735">
        <v>0.91725052871964496</v>
      </c>
      <c r="AJ5735">
        <v>0.98621344597861504</v>
      </c>
      <c r="AK5735">
        <v>1.9260043373051901</v>
      </c>
    </row>
    <row r="5736" spans="1:37" x14ac:dyDescent="0.2">
      <c r="A5736" t="s">
        <v>18426</v>
      </c>
      <c r="B5736">
        <v>179741182</v>
      </c>
      <c r="C5736">
        <v>179741339</v>
      </c>
      <c r="D5736">
        <v>158</v>
      </c>
      <c r="E5736" t="s">
        <v>19581</v>
      </c>
      <c r="F5736">
        <v>3</v>
      </c>
      <c r="G5736" t="s">
        <v>19582</v>
      </c>
      <c r="H5736" t="s">
        <v>30987</v>
      </c>
      <c r="I5736">
        <v>3</v>
      </c>
      <c r="J5736">
        <v>179742197</v>
      </c>
      <c r="K5736">
        <v>179752373</v>
      </c>
      <c r="L5736">
        <v>10177</v>
      </c>
      <c r="M5736">
        <v>1</v>
      </c>
      <c r="N5736">
        <v>8975</v>
      </c>
      <c r="O5736" t="s">
        <v>19583</v>
      </c>
      <c r="P5736">
        <v>-858</v>
      </c>
      <c r="Q5736" t="s">
        <v>19576</v>
      </c>
      <c r="R5736" t="s">
        <v>19577</v>
      </c>
      <c r="S5736" t="s">
        <v>35032</v>
      </c>
      <c r="T5736">
        <v>0.35387198439864398</v>
      </c>
      <c r="U5736">
        <v>0.603102917160658</v>
      </c>
      <c r="V5736">
        <v>-20.080574136598401</v>
      </c>
      <c r="W5736">
        <v>0.89107655920673101</v>
      </c>
      <c r="X5736">
        <v>0.95159051474143896</v>
      </c>
      <c r="Y5736">
        <v>1.5196093231903101</v>
      </c>
      <c r="Z5736">
        <v>0.93459220503170903</v>
      </c>
      <c r="AA5736">
        <v>0.99919698600769702</v>
      </c>
      <c r="AB5736">
        <v>4.1490554560564403</v>
      </c>
      <c r="AC5736">
        <v>0.88945902157151002</v>
      </c>
      <c r="AD5736">
        <v>0.94068432309766403</v>
      </c>
      <c r="AE5736">
        <v>0.58057611810332899</v>
      </c>
      <c r="AF5736">
        <v>0.22065000948199101</v>
      </c>
      <c r="AG5736">
        <v>0.68151250837662902</v>
      </c>
      <c r="AH5736">
        <v>-24.2362387425155</v>
      </c>
      <c r="AI5736">
        <v>0.91725052871964496</v>
      </c>
      <c r="AJ5736">
        <v>0.98621344597861504</v>
      </c>
      <c r="AK5736">
        <v>2.2479324194891199</v>
      </c>
    </row>
    <row r="5737" spans="1:37" x14ac:dyDescent="0.2">
      <c r="A5737" t="s">
        <v>18426</v>
      </c>
      <c r="B5737">
        <v>179741339</v>
      </c>
      <c r="C5737">
        <v>179741496</v>
      </c>
      <c r="D5737">
        <v>158</v>
      </c>
      <c r="E5737" t="s">
        <v>19584</v>
      </c>
      <c r="F5737">
        <v>1</v>
      </c>
      <c r="G5737" t="s">
        <v>19585</v>
      </c>
      <c r="H5737" t="s">
        <v>30987</v>
      </c>
      <c r="I5737">
        <v>3</v>
      </c>
      <c r="J5737">
        <v>179742197</v>
      </c>
      <c r="K5737">
        <v>179752373</v>
      </c>
      <c r="L5737">
        <v>10177</v>
      </c>
      <c r="M5737">
        <v>1</v>
      </c>
      <c r="N5737">
        <v>8975</v>
      </c>
      <c r="O5737" t="s">
        <v>19583</v>
      </c>
      <c r="P5737">
        <v>-701</v>
      </c>
      <c r="Q5737" t="s">
        <v>19576</v>
      </c>
      <c r="R5737" t="s">
        <v>19577</v>
      </c>
      <c r="S5737" t="s">
        <v>35032</v>
      </c>
      <c r="T5737">
        <v>0.35387198439864398</v>
      </c>
      <c r="U5737">
        <v>0.603102917160658</v>
      </c>
      <c r="V5737">
        <v>-20.080574136598401</v>
      </c>
      <c r="W5737">
        <v>0.89107655920673101</v>
      </c>
      <c r="X5737">
        <v>0.95159051474143896</v>
      </c>
      <c r="Y5737">
        <v>1.5196093231903101</v>
      </c>
      <c r="Z5737">
        <v>0.93459220503170903</v>
      </c>
      <c r="AA5737">
        <v>0.99919698600769702</v>
      </c>
      <c r="AB5737">
        <v>4.1490554560564403</v>
      </c>
      <c r="AC5737">
        <v>0.88945902157151002</v>
      </c>
      <c r="AD5737">
        <v>0.94068432309766403</v>
      </c>
      <c r="AE5737">
        <v>0.58057611810332899</v>
      </c>
      <c r="AF5737">
        <v>0.22065000948199101</v>
      </c>
      <c r="AG5737">
        <v>0.68151250837662902</v>
      </c>
      <c r="AH5737">
        <v>-24.2362387425155</v>
      </c>
      <c r="AI5737">
        <v>0.91725052871964496</v>
      </c>
      <c r="AJ5737">
        <v>0.98621344597861504</v>
      </c>
      <c r="AK5737">
        <v>2.2479324194891199</v>
      </c>
    </row>
    <row r="5738" spans="1:37" x14ac:dyDescent="0.2">
      <c r="A5738" t="s">
        <v>18426</v>
      </c>
      <c r="B5738">
        <v>180051278</v>
      </c>
      <c r="C5738">
        <v>180051429</v>
      </c>
      <c r="D5738">
        <v>152</v>
      </c>
      <c r="E5738" t="s">
        <v>19586</v>
      </c>
      <c r="F5738">
        <v>2</v>
      </c>
      <c r="G5738" t="s">
        <v>19587</v>
      </c>
      <c r="H5738" t="s">
        <v>31000</v>
      </c>
      <c r="I5738">
        <v>3</v>
      </c>
      <c r="J5738">
        <v>179801066</v>
      </c>
      <c r="K5738">
        <v>180037053</v>
      </c>
      <c r="L5738">
        <v>235988</v>
      </c>
      <c r="M5738">
        <v>2</v>
      </c>
      <c r="N5738">
        <v>51555</v>
      </c>
      <c r="O5738" t="s">
        <v>19588</v>
      </c>
      <c r="P5738">
        <v>-14225</v>
      </c>
      <c r="Q5738" t="s">
        <v>19589</v>
      </c>
      <c r="R5738" t="s">
        <v>19590</v>
      </c>
      <c r="S5738" t="s">
        <v>35033</v>
      </c>
      <c r="T5738">
        <v>0.644035865418358</v>
      </c>
      <c r="U5738">
        <v>0.84904924635754497</v>
      </c>
      <c r="V5738">
        <v>-0.33383006464694698</v>
      </c>
      <c r="W5738">
        <v>0.73420570613580904</v>
      </c>
      <c r="X5738">
        <v>0.95159051474143896</v>
      </c>
      <c r="Y5738">
        <v>-0.12858495750561499</v>
      </c>
      <c r="Z5738">
        <v>0.26789404493740199</v>
      </c>
      <c r="AA5738">
        <v>0.72610664078822296</v>
      </c>
      <c r="AB5738">
        <v>-1.29730413126754</v>
      </c>
      <c r="AC5738">
        <v>0.32081866871113202</v>
      </c>
      <c r="AD5738">
        <v>0.68773325147593101</v>
      </c>
      <c r="AE5738">
        <v>-1.12858490015133</v>
      </c>
      <c r="AF5738">
        <v>0.98343762640780896</v>
      </c>
      <c r="AG5738">
        <v>1</v>
      </c>
      <c r="AH5738">
        <v>0.59578056412217095</v>
      </c>
      <c r="AI5738">
        <v>0.91725052871964496</v>
      </c>
      <c r="AJ5738">
        <v>0.98621344597861504</v>
      </c>
      <c r="AK5738">
        <v>0.74017046587664803</v>
      </c>
    </row>
    <row r="5739" spans="1:37" x14ac:dyDescent="0.2">
      <c r="A5739" t="s">
        <v>18426</v>
      </c>
      <c r="B5739">
        <v>180531874</v>
      </c>
      <c r="C5739">
        <v>180532030</v>
      </c>
      <c r="D5739">
        <v>157</v>
      </c>
      <c r="E5739" t="s">
        <v>19591</v>
      </c>
      <c r="F5739">
        <v>0</v>
      </c>
      <c r="G5739" t="s">
        <v>19592</v>
      </c>
      <c r="H5739" t="s">
        <v>31000</v>
      </c>
      <c r="I5739">
        <v>3</v>
      </c>
      <c r="J5739">
        <v>180566718</v>
      </c>
      <c r="K5739">
        <v>180601935</v>
      </c>
      <c r="L5739">
        <v>35218</v>
      </c>
      <c r="M5739">
        <v>2</v>
      </c>
      <c r="N5739">
        <v>101928856</v>
      </c>
      <c r="O5739" t="s">
        <v>19593</v>
      </c>
      <c r="P5739">
        <v>69905</v>
      </c>
      <c r="Q5739" t="s">
        <v>40</v>
      </c>
      <c r="R5739" t="s">
        <v>19594</v>
      </c>
      <c r="S5739" t="s">
        <v>35034</v>
      </c>
      <c r="T5739">
        <v>0.97213403838398904</v>
      </c>
      <c r="U5739">
        <v>1</v>
      </c>
      <c r="V5739">
        <v>3.4142508669839802</v>
      </c>
      <c r="W5739">
        <v>0.428214032775322</v>
      </c>
      <c r="X5739">
        <v>0.73460997439807996</v>
      </c>
      <c r="Y5739">
        <v>4.5379539909837501</v>
      </c>
      <c r="Z5739">
        <v>0.93459220503170903</v>
      </c>
      <c r="AA5739">
        <v>0.99919698600769702</v>
      </c>
      <c r="AB5739">
        <v>3.3692349154864298</v>
      </c>
      <c r="AC5739">
        <v>0.85817338719172098</v>
      </c>
      <c r="AD5739">
        <v>0.94068432309766403</v>
      </c>
      <c r="AE5739">
        <v>3.5379540440968098</v>
      </c>
      <c r="AF5739">
        <v>0.98343762640780896</v>
      </c>
      <c r="AG5739">
        <v>1</v>
      </c>
      <c r="AH5739">
        <v>1.0165624473613699</v>
      </c>
      <c r="AI5739">
        <v>0.170234813229591</v>
      </c>
      <c r="AJ5739">
        <v>0.78121606160956403</v>
      </c>
      <c r="AK5739">
        <v>5.4067084384403099</v>
      </c>
    </row>
    <row r="5740" spans="1:37" x14ac:dyDescent="0.2">
      <c r="A5740" t="s">
        <v>18426</v>
      </c>
      <c r="B5740">
        <v>180532030</v>
      </c>
      <c r="C5740">
        <v>180532186</v>
      </c>
      <c r="D5740">
        <v>157</v>
      </c>
      <c r="E5740" t="s">
        <v>19595</v>
      </c>
      <c r="F5740">
        <v>1</v>
      </c>
      <c r="G5740" t="s">
        <v>19596</v>
      </c>
      <c r="H5740" t="s">
        <v>31000</v>
      </c>
      <c r="I5740">
        <v>3</v>
      </c>
      <c r="J5740">
        <v>180566718</v>
      </c>
      <c r="K5740">
        <v>180601935</v>
      </c>
      <c r="L5740">
        <v>35218</v>
      </c>
      <c r="M5740">
        <v>2</v>
      </c>
      <c r="N5740">
        <v>101928856</v>
      </c>
      <c r="O5740" t="s">
        <v>19593</v>
      </c>
      <c r="P5740">
        <v>69749</v>
      </c>
      <c r="Q5740" t="s">
        <v>40</v>
      </c>
      <c r="R5740" t="s">
        <v>19594</v>
      </c>
      <c r="S5740" t="s">
        <v>35034</v>
      </c>
      <c r="T5740">
        <v>0.97213403838398904</v>
      </c>
      <c r="U5740">
        <v>1</v>
      </c>
      <c r="V5740">
        <v>3.2767473538012699</v>
      </c>
      <c r="W5740">
        <v>0.428214032775322</v>
      </c>
      <c r="X5740">
        <v>0.73460997439807996</v>
      </c>
      <c r="Y5740">
        <v>4.4668394826619302</v>
      </c>
      <c r="Z5740">
        <v>0.93459220503170903</v>
      </c>
      <c r="AA5740">
        <v>0.99919698600769702</v>
      </c>
      <c r="AB5740">
        <v>3.2981204099895498</v>
      </c>
      <c r="AC5740">
        <v>0.85817338719172098</v>
      </c>
      <c r="AD5740">
        <v>0.94068432309766403</v>
      </c>
      <c r="AE5740">
        <v>3.4668395384586801</v>
      </c>
      <c r="AF5740">
        <v>0.98343762640780896</v>
      </c>
      <c r="AG5740">
        <v>1</v>
      </c>
      <c r="AH5740">
        <v>0.87905893417866898</v>
      </c>
      <c r="AI5740">
        <v>0.170234813229591</v>
      </c>
      <c r="AJ5740">
        <v>0.78121606160956403</v>
      </c>
      <c r="AK5740">
        <v>5.33559393011849</v>
      </c>
    </row>
    <row r="5741" spans="1:37" x14ac:dyDescent="0.2">
      <c r="A5741" t="s">
        <v>18426</v>
      </c>
      <c r="B5741">
        <v>183103559</v>
      </c>
      <c r="C5741">
        <v>183103768</v>
      </c>
      <c r="D5741">
        <v>210</v>
      </c>
      <c r="E5741" t="s">
        <v>19597</v>
      </c>
      <c r="F5741">
        <v>8</v>
      </c>
      <c r="G5741" t="s">
        <v>19598</v>
      </c>
      <c r="H5741" t="s">
        <v>35035</v>
      </c>
      <c r="I5741">
        <v>3</v>
      </c>
      <c r="J5741">
        <v>183015220</v>
      </c>
      <c r="K5741">
        <v>183099577</v>
      </c>
      <c r="L5741">
        <v>84358</v>
      </c>
      <c r="M5741">
        <v>2</v>
      </c>
      <c r="N5741">
        <v>56922</v>
      </c>
      <c r="O5741" t="s">
        <v>19599</v>
      </c>
      <c r="P5741">
        <v>-3982</v>
      </c>
      <c r="Q5741" t="s">
        <v>19600</v>
      </c>
      <c r="R5741" t="s">
        <v>19601</v>
      </c>
      <c r="S5741" t="s">
        <v>35036</v>
      </c>
      <c r="T5741">
        <v>0.32911398597860803</v>
      </c>
      <c r="U5741">
        <v>0.603102917160658</v>
      </c>
      <c r="V5741">
        <v>23.906116086784799</v>
      </c>
      <c r="W5741">
        <v>0.29261482077562401</v>
      </c>
      <c r="X5741">
        <v>0.704072456322962</v>
      </c>
      <c r="Y5741">
        <v>23.980116663639901</v>
      </c>
      <c r="Z5741">
        <v>0.48464167878831399</v>
      </c>
      <c r="AA5741">
        <v>0.84435025072159198</v>
      </c>
      <c r="AB5741">
        <v>22.9426420499946</v>
      </c>
      <c r="AC5741">
        <v>0.45677901822897599</v>
      </c>
      <c r="AD5741">
        <v>0.82872126865393902</v>
      </c>
      <c r="AE5741">
        <v>22.9801167508245</v>
      </c>
      <c r="AF5741">
        <v>0.16793847098801201</v>
      </c>
      <c r="AG5741">
        <v>0.68151250837662902</v>
      </c>
      <c r="AH5741">
        <v>23.906116086784799</v>
      </c>
      <c r="AI5741">
        <v>0.14667288820271701</v>
      </c>
      <c r="AJ5741">
        <v>0.78121606160956403</v>
      </c>
      <c r="AK5741">
        <v>23.980116663639901</v>
      </c>
    </row>
    <row r="5742" spans="1:37" x14ac:dyDescent="0.2">
      <c r="A5742" t="s">
        <v>18426</v>
      </c>
      <c r="B5742">
        <v>183103768</v>
      </c>
      <c r="C5742">
        <v>183103977</v>
      </c>
      <c r="D5742">
        <v>210</v>
      </c>
      <c r="E5742" t="s">
        <v>19602</v>
      </c>
      <c r="F5742">
        <v>20</v>
      </c>
      <c r="G5742" t="s">
        <v>19603</v>
      </c>
      <c r="H5742" t="s">
        <v>35035</v>
      </c>
      <c r="I5742">
        <v>3</v>
      </c>
      <c r="J5742">
        <v>183015220</v>
      </c>
      <c r="K5742">
        <v>183099577</v>
      </c>
      <c r="L5742">
        <v>84358</v>
      </c>
      <c r="M5742">
        <v>2</v>
      </c>
      <c r="N5742">
        <v>56922</v>
      </c>
      <c r="O5742" t="s">
        <v>19599</v>
      </c>
      <c r="P5742">
        <v>-4191</v>
      </c>
      <c r="Q5742" t="s">
        <v>19600</v>
      </c>
      <c r="R5742" t="s">
        <v>19601</v>
      </c>
      <c r="S5742" t="s">
        <v>35036</v>
      </c>
      <c r="T5742">
        <v>0.32911398597860803</v>
      </c>
      <c r="U5742">
        <v>0.603102917160658</v>
      </c>
      <c r="V5742">
        <v>23.906116086784799</v>
      </c>
      <c r="W5742">
        <v>0.29261482077562401</v>
      </c>
      <c r="X5742">
        <v>0.704072456322962</v>
      </c>
      <c r="Y5742">
        <v>23.980116663639901</v>
      </c>
      <c r="Z5742">
        <v>0.48464167878831399</v>
      </c>
      <c r="AA5742">
        <v>0.84435025072159198</v>
      </c>
      <c r="AB5742">
        <v>22.9426420499946</v>
      </c>
      <c r="AC5742">
        <v>0.45677901822897599</v>
      </c>
      <c r="AD5742">
        <v>0.82872126865393902</v>
      </c>
      <c r="AE5742">
        <v>22.9801167508245</v>
      </c>
      <c r="AF5742">
        <v>0.16793847098801201</v>
      </c>
      <c r="AG5742">
        <v>0.68151250837662902</v>
      </c>
      <c r="AH5742">
        <v>23.906116086784799</v>
      </c>
      <c r="AI5742">
        <v>0.14667288820271701</v>
      </c>
      <c r="AJ5742">
        <v>0.78121606160956403</v>
      </c>
      <c r="AK5742">
        <v>23.980116663639901</v>
      </c>
    </row>
    <row r="5743" spans="1:37" x14ac:dyDescent="0.2">
      <c r="A5743" t="s">
        <v>18426</v>
      </c>
      <c r="B5743">
        <v>183704987</v>
      </c>
      <c r="C5743">
        <v>183705129</v>
      </c>
      <c r="D5743">
        <v>143</v>
      </c>
      <c r="E5743" t="s">
        <v>19604</v>
      </c>
      <c r="F5743">
        <v>4</v>
      </c>
      <c r="G5743" t="s">
        <v>19605</v>
      </c>
      <c r="H5743" t="s">
        <v>35037</v>
      </c>
      <c r="I5743">
        <v>3</v>
      </c>
      <c r="J5743">
        <v>183697797</v>
      </c>
      <c r="K5743">
        <v>183812624</v>
      </c>
      <c r="L5743">
        <v>114828</v>
      </c>
      <c r="M5743">
        <v>1</v>
      </c>
      <c r="N5743">
        <v>55689</v>
      </c>
      <c r="O5743" t="s">
        <v>19606</v>
      </c>
      <c r="P5743">
        <v>7190</v>
      </c>
      <c r="Q5743" t="s">
        <v>19607</v>
      </c>
      <c r="R5743" t="s">
        <v>19608</v>
      </c>
      <c r="S5743" t="s">
        <v>35038</v>
      </c>
      <c r="T5743">
        <v>1</v>
      </c>
      <c r="U5743">
        <v>1</v>
      </c>
      <c r="V5743">
        <v>-2.50577599849731</v>
      </c>
      <c r="W5743">
        <v>0.123414495547065</v>
      </c>
      <c r="X5743">
        <v>0.704072456322962</v>
      </c>
      <c r="Y5743">
        <v>24.6140408360306</v>
      </c>
      <c r="Z5743">
        <v>0.96726857278496403</v>
      </c>
      <c r="AA5743">
        <v>0.99919698600769702</v>
      </c>
      <c r="AB5743">
        <v>6.9777345923259002E-2</v>
      </c>
      <c r="AC5743">
        <v>0.17695932866387601</v>
      </c>
      <c r="AD5743">
        <v>0.68253123924728298</v>
      </c>
      <c r="AE5743">
        <v>23.698494959754498</v>
      </c>
      <c r="AF5743">
        <v>0.98343762640780896</v>
      </c>
      <c r="AG5743">
        <v>1</v>
      </c>
      <c r="AH5743">
        <v>-3.05202165651359</v>
      </c>
      <c r="AI5743">
        <v>0.170234813229591</v>
      </c>
      <c r="AJ5743">
        <v>0.78121606160956403</v>
      </c>
      <c r="AK5743">
        <v>5.1964104246580103</v>
      </c>
    </row>
    <row r="5744" spans="1:37" x14ac:dyDescent="0.2">
      <c r="A5744" t="s">
        <v>18426</v>
      </c>
      <c r="B5744">
        <v>184081167</v>
      </c>
      <c r="C5744">
        <v>184081320</v>
      </c>
      <c r="D5744">
        <v>154</v>
      </c>
      <c r="E5744" t="s">
        <v>19609</v>
      </c>
      <c r="F5744">
        <v>3</v>
      </c>
      <c r="G5744" t="s">
        <v>19610</v>
      </c>
      <c r="H5744" t="s">
        <v>35039</v>
      </c>
      <c r="I5744">
        <v>3</v>
      </c>
      <c r="J5744">
        <v>184097064</v>
      </c>
      <c r="K5744">
        <v>184106995</v>
      </c>
      <c r="L5744">
        <v>9932</v>
      </c>
      <c r="M5744">
        <v>1</v>
      </c>
      <c r="N5744">
        <v>285242</v>
      </c>
      <c r="O5744" t="s">
        <v>19611</v>
      </c>
      <c r="P5744">
        <v>-15744</v>
      </c>
      <c r="Q5744" t="s">
        <v>19612</v>
      </c>
      <c r="R5744" t="s">
        <v>19613</v>
      </c>
      <c r="S5744" t="s">
        <v>35040</v>
      </c>
      <c r="T5744">
        <v>8.8407481283857503E-2</v>
      </c>
      <c r="U5744">
        <v>0.603102917160658</v>
      </c>
      <c r="V5744">
        <v>-24.1749411827122</v>
      </c>
      <c r="W5744">
        <v>0.20525741147413201</v>
      </c>
      <c r="X5744">
        <v>0.704072456322962</v>
      </c>
      <c r="Y5744">
        <v>-22.754512652897201</v>
      </c>
      <c r="Z5744">
        <v>8.5374905317322697E-2</v>
      </c>
      <c r="AA5744">
        <v>0.72610664078822296</v>
      </c>
      <c r="AB5744">
        <v>-2.4664483540881199</v>
      </c>
      <c r="AC5744">
        <v>0.63966253792798</v>
      </c>
      <c r="AD5744">
        <v>0.87989882095915395</v>
      </c>
      <c r="AE5744">
        <v>0.45521323805487801</v>
      </c>
      <c r="AF5744">
        <v>0.15203231574161999</v>
      </c>
      <c r="AG5744">
        <v>0.68151250837662902</v>
      </c>
      <c r="AH5744">
        <v>-23.6632764454294</v>
      </c>
      <c r="AI5744">
        <v>0.17351581260912399</v>
      </c>
      <c r="AJ5744">
        <v>0.78121606160956403</v>
      </c>
      <c r="AK5744">
        <v>-23.592887122967898</v>
      </c>
    </row>
    <row r="5745" spans="1:37" x14ac:dyDescent="0.2">
      <c r="A5745" t="s">
        <v>18426</v>
      </c>
      <c r="B5745">
        <v>184081320</v>
      </c>
      <c r="C5745">
        <v>184081473</v>
      </c>
      <c r="D5745">
        <v>154</v>
      </c>
      <c r="E5745" t="s">
        <v>19614</v>
      </c>
      <c r="F5745">
        <v>6</v>
      </c>
      <c r="G5745" t="s">
        <v>19615</v>
      </c>
      <c r="H5745" t="s">
        <v>35039</v>
      </c>
      <c r="I5745">
        <v>3</v>
      </c>
      <c r="J5745">
        <v>184097064</v>
      </c>
      <c r="K5745">
        <v>184106995</v>
      </c>
      <c r="L5745">
        <v>9932</v>
      </c>
      <c r="M5745">
        <v>1</v>
      </c>
      <c r="N5745">
        <v>285242</v>
      </c>
      <c r="O5745" t="s">
        <v>19611</v>
      </c>
      <c r="P5745">
        <v>-15591</v>
      </c>
      <c r="Q5745" t="s">
        <v>19612</v>
      </c>
      <c r="R5745" t="s">
        <v>19613</v>
      </c>
      <c r="S5745" t="s">
        <v>35040</v>
      </c>
      <c r="T5745">
        <v>8.8407481283857503E-2</v>
      </c>
      <c r="U5745">
        <v>0.603102917160658</v>
      </c>
      <c r="V5745">
        <v>-24.1749411827122</v>
      </c>
      <c r="W5745">
        <v>0.20525741147413201</v>
      </c>
      <c r="X5745">
        <v>0.704072456322962</v>
      </c>
      <c r="Y5745">
        <v>-22.754512652897201</v>
      </c>
      <c r="Z5745">
        <v>8.5374905317322697E-2</v>
      </c>
      <c r="AA5745">
        <v>0.72610664078822296</v>
      </c>
      <c r="AB5745">
        <v>-2.4664483540881199</v>
      </c>
      <c r="AC5745">
        <v>0.63966253792798</v>
      </c>
      <c r="AD5745">
        <v>0.87989882095915395</v>
      </c>
      <c r="AE5745">
        <v>0.45521323805487801</v>
      </c>
      <c r="AF5745">
        <v>0.15203231574161999</v>
      </c>
      <c r="AG5745">
        <v>0.68151250837662902</v>
      </c>
      <c r="AH5745">
        <v>-23.6632764454294</v>
      </c>
      <c r="AI5745">
        <v>0.17351581260912399</v>
      </c>
      <c r="AJ5745">
        <v>0.78121606160956403</v>
      </c>
      <c r="AK5745">
        <v>-23.592887122967898</v>
      </c>
    </row>
    <row r="5746" spans="1:37" x14ac:dyDescent="0.2">
      <c r="A5746" t="s">
        <v>18426</v>
      </c>
      <c r="B5746">
        <v>184260667</v>
      </c>
      <c r="C5746">
        <v>184260816</v>
      </c>
      <c r="D5746">
        <v>150</v>
      </c>
      <c r="E5746" t="s">
        <v>19616</v>
      </c>
      <c r="F5746">
        <v>8</v>
      </c>
      <c r="G5746" t="s">
        <v>19617</v>
      </c>
      <c r="H5746" t="s">
        <v>30987</v>
      </c>
      <c r="I5746">
        <v>3</v>
      </c>
      <c r="J5746">
        <v>184259213</v>
      </c>
      <c r="K5746">
        <v>184261553</v>
      </c>
      <c r="L5746">
        <v>2341</v>
      </c>
      <c r="M5746">
        <v>2</v>
      </c>
      <c r="N5746">
        <v>94032</v>
      </c>
      <c r="O5746" t="s">
        <v>19618</v>
      </c>
      <c r="P5746">
        <v>737</v>
      </c>
      <c r="Q5746" t="s">
        <v>19619</v>
      </c>
      <c r="R5746" t="s">
        <v>19620</v>
      </c>
      <c r="S5746" t="s">
        <v>35041</v>
      </c>
      <c r="T5746">
        <v>0.60318812523568999</v>
      </c>
      <c r="U5746">
        <v>0.82125442047224695</v>
      </c>
      <c r="V5746">
        <v>-0.48028232380077202</v>
      </c>
      <c r="W5746">
        <v>0.69201225521665499</v>
      </c>
      <c r="X5746">
        <v>0.95159051474143896</v>
      </c>
      <c r="Y5746">
        <v>-1.86581235220004</v>
      </c>
      <c r="Z5746">
        <v>0.94067464303402304</v>
      </c>
      <c r="AA5746">
        <v>0.99919698600769702</v>
      </c>
      <c r="AB5746">
        <v>-0.49609235350589198</v>
      </c>
      <c r="AC5746">
        <v>0.85152185352875798</v>
      </c>
      <c r="AD5746">
        <v>0.94068432309766403</v>
      </c>
      <c r="AE5746">
        <v>-0.40712460199240702</v>
      </c>
      <c r="AF5746">
        <v>0.39902384492512899</v>
      </c>
      <c r="AG5746">
        <v>0.80674443595273604</v>
      </c>
      <c r="AH5746">
        <v>-0.25913067100369103</v>
      </c>
      <c r="AI5746">
        <v>0.424511747282666</v>
      </c>
      <c r="AJ5746">
        <v>0.78121606160956403</v>
      </c>
      <c r="AK5746">
        <v>-2.0109072286860998</v>
      </c>
    </row>
    <row r="5747" spans="1:37" x14ac:dyDescent="0.2">
      <c r="A5747" t="s">
        <v>18426</v>
      </c>
      <c r="B5747">
        <v>184260823</v>
      </c>
      <c r="C5747">
        <v>184261010</v>
      </c>
      <c r="D5747">
        <v>188</v>
      </c>
      <c r="E5747" t="s">
        <v>19621</v>
      </c>
      <c r="F5747">
        <v>14</v>
      </c>
      <c r="G5747" t="s">
        <v>19622</v>
      </c>
      <c r="H5747" t="s">
        <v>30987</v>
      </c>
      <c r="I5747">
        <v>3</v>
      </c>
      <c r="J5747">
        <v>184259213</v>
      </c>
      <c r="K5747">
        <v>184261553</v>
      </c>
      <c r="L5747">
        <v>2341</v>
      </c>
      <c r="M5747">
        <v>2</v>
      </c>
      <c r="N5747">
        <v>94032</v>
      </c>
      <c r="O5747" t="s">
        <v>19618</v>
      </c>
      <c r="P5747">
        <v>543</v>
      </c>
      <c r="Q5747" t="s">
        <v>19619</v>
      </c>
      <c r="R5747" t="s">
        <v>19620</v>
      </c>
      <c r="S5747" t="s">
        <v>35041</v>
      </c>
      <c r="T5747">
        <v>0.60318812523568999</v>
      </c>
      <c r="U5747">
        <v>0.82125442047224695</v>
      </c>
      <c r="V5747">
        <v>-0.48028232380077202</v>
      </c>
      <c r="W5747">
        <v>0.69201225521665499</v>
      </c>
      <c r="X5747">
        <v>0.95159051474143896</v>
      </c>
      <c r="Y5747">
        <v>-1.86581235220004</v>
      </c>
      <c r="Z5747">
        <v>0.94067464303402304</v>
      </c>
      <c r="AA5747">
        <v>0.99919698600769702</v>
      </c>
      <c r="AB5747">
        <v>-0.49609235350589198</v>
      </c>
      <c r="AC5747">
        <v>0.85152185352875798</v>
      </c>
      <c r="AD5747">
        <v>0.94068432309766403</v>
      </c>
      <c r="AE5747">
        <v>-0.40712460199240702</v>
      </c>
      <c r="AF5747">
        <v>0.39902384492512899</v>
      </c>
      <c r="AG5747">
        <v>0.80674443595273604</v>
      </c>
      <c r="AH5747">
        <v>-0.25913067100369103</v>
      </c>
      <c r="AI5747">
        <v>0.424511747282666</v>
      </c>
      <c r="AJ5747">
        <v>0.78121606160956403</v>
      </c>
      <c r="AK5747">
        <v>-2.0109072286860998</v>
      </c>
    </row>
    <row r="5748" spans="1:37" x14ac:dyDescent="0.2">
      <c r="A5748" t="s">
        <v>18426</v>
      </c>
      <c r="B5748">
        <v>184312516</v>
      </c>
      <c r="C5748">
        <v>184312729</v>
      </c>
      <c r="D5748">
        <v>214</v>
      </c>
      <c r="E5748" t="s">
        <v>19623</v>
      </c>
      <c r="F5748">
        <v>6</v>
      </c>
      <c r="G5748" t="s">
        <v>19624</v>
      </c>
      <c r="H5748" t="s">
        <v>30999</v>
      </c>
      <c r="I5748">
        <v>3</v>
      </c>
      <c r="J5748">
        <v>184314495</v>
      </c>
      <c r="K5748">
        <v>184335357</v>
      </c>
      <c r="L5748">
        <v>20863</v>
      </c>
      <c r="M5748">
        <v>1</v>
      </c>
      <c r="N5748">
        <v>1981</v>
      </c>
      <c r="O5748" t="s">
        <v>19625</v>
      </c>
      <c r="P5748">
        <v>-1766</v>
      </c>
      <c r="Q5748" t="s">
        <v>19626</v>
      </c>
      <c r="R5748" t="s">
        <v>19627</v>
      </c>
      <c r="S5748" t="s">
        <v>35042</v>
      </c>
      <c r="T5748">
        <v>0.32911398597860803</v>
      </c>
      <c r="U5748">
        <v>0.603102917160658</v>
      </c>
      <c r="V5748">
        <v>23.734323741050002</v>
      </c>
      <c r="W5748" t="s">
        <v>40</v>
      </c>
      <c r="X5748" t="s">
        <v>40</v>
      </c>
      <c r="Y5748">
        <v>0</v>
      </c>
      <c r="Z5748">
        <v>0.306975110376564</v>
      </c>
      <c r="AA5748">
        <v>0.72610664078822296</v>
      </c>
      <c r="AB5748">
        <v>23.066174495062501</v>
      </c>
      <c r="AC5748">
        <v>0.27780950890804001</v>
      </c>
      <c r="AD5748">
        <v>0.68253123924728298</v>
      </c>
      <c r="AE5748">
        <v>23.103649196269</v>
      </c>
      <c r="AF5748">
        <v>0.61410715005536498</v>
      </c>
      <c r="AG5748">
        <v>0.80674443595273604</v>
      </c>
      <c r="AH5748">
        <v>3.13821061718326</v>
      </c>
      <c r="AI5748">
        <v>0.35038410267202102</v>
      </c>
      <c r="AJ5748">
        <v>0.78121606160956403</v>
      </c>
      <c r="AK5748">
        <v>-22.9592593037823</v>
      </c>
    </row>
    <row r="5749" spans="1:37" x14ac:dyDescent="0.2">
      <c r="A5749" t="s">
        <v>18426</v>
      </c>
      <c r="B5749">
        <v>184463019</v>
      </c>
      <c r="C5749">
        <v>184463161</v>
      </c>
      <c r="D5749">
        <v>143</v>
      </c>
      <c r="E5749" t="s">
        <v>19628</v>
      </c>
      <c r="F5749">
        <v>0</v>
      </c>
      <c r="G5749" t="s">
        <v>19629</v>
      </c>
      <c r="H5749" t="s">
        <v>31000</v>
      </c>
      <c r="I5749">
        <v>3</v>
      </c>
      <c r="J5749">
        <v>184505113</v>
      </c>
      <c r="K5749">
        <v>184508399</v>
      </c>
      <c r="L5749">
        <v>3287</v>
      </c>
      <c r="M5749">
        <v>1</v>
      </c>
      <c r="N5749">
        <v>105374251</v>
      </c>
      <c r="O5749" t="s">
        <v>19630</v>
      </c>
      <c r="P5749">
        <v>-41952</v>
      </c>
      <c r="Q5749" t="s">
        <v>40</v>
      </c>
      <c r="R5749" t="s">
        <v>19631</v>
      </c>
      <c r="S5749" t="s">
        <v>35043</v>
      </c>
      <c r="T5749">
        <v>0.97213403838398904</v>
      </c>
      <c r="U5749">
        <v>1</v>
      </c>
      <c r="V5749">
        <v>2.36992260870751</v>
      </c>
      <c r="W5749">
        <v>0.38920677604595899</v>
      </c>
      <c r="X5749">
        <v>0.704072456322962</v>
      </c>
      <c r="Y5749">
        <v>-24.381012754788902</v>
      </c>
      <c r="Z5749">
        <v>0.69013698642955401</v>
      </c>
      <c r="AA5749">
        <v>0.84521697243271998</v>
      </c>
      <c r="AB5749">
        <v>1.40644853928129</v>
      </c>
      <c r="AC5749">
        <v>0.71753805159658501</v>
      </c>
      <c r="AD5749">
        <v>0.87989882095915395</v>
      </c>
      <c r="AE5749">
        <v>-3.0238986065410001</v>
      </c>
      <c r="AF5749">
        <v>0.61410715005536498</v>
      </c>
      <c r="AG5749">
        <v>0.80674443595273604</v>
      </c>
      <c r="AH5749">
        <v>3.29953301227388</v>
      </c>
      <c r="AI5749">
        <v>0.35038410267202102</v>
      </c>
      <c r="AJ5749">
        <v>0.78121606160956403</v>
      </c>
      <c r="AK5749">
        <v>-23.779048381188399</v>
      </c>
    </row>
    <row r="5750" spans="1:37" x14ac:dyDescent="0.2">
      <c r="A5750" t="s">
        <v>18426</v>
      </c>
      <c r="B5750">
        <v>185139039</v>
      </c>
      <c r="C5750">
        <v>185139317</v>
      </c>
      <c r="D5750">
        <v>279</v>
      </c>
      <c r="E5750" t="s">
        <v>19632</v>
      </c>
      <c r="F5750">
        <v>5</v>
      </c>
      <c r="G5750" t="s">
        <v>19633</v>
      </c>
      <c r="H5750" t="s">
        <v>35044</v>
      </c>
      <c r="I5750">
        <v>3</v>
      </c>
      <c r="J5750">
        <v>185076838</v>
      </c>
      <c r="K5750">
        <v>185153060</v>
      </c>
      <c r="L5750">
        <v>76223</v>
      </c>
      <c r="M5750">
        <v>2</v>
      </c>
      <c r="N5750">
        <v>285382</v>
      </c>
      <c r="O5750" t="s">
        <v>19634</v>
      </c>
      <c r="P5750">
        <v>13743</v>
      </c>
      <c r="Q5750" t="s">
        <v>19635</v>
      </c>
      <c r="R5750" t="s">
        <v>19636</v>
      </c>
      <c r="S5750" t="s">
        <v>35045</v>
      </c>
      <c r="T5750">
        <v>0.54421053469192604</v>
      </c>
      <c r="U5750">
        <v>0.80321479550967601</v>
      </c>
      <c r="V5750">
        <v>1.38942663591669</v>
      </c>
      <c r="W5750">
        <v>0.73420570613580904</v>
      </c>
      <c r="X5750">
        <v>0.95159051474143896</v>
      </c>
      <c r="Y5750">
        <v>0.78305373386037103</v>
      </c>
      <c r="Z5750">
        <v>0.96726857278496403</v>
      </c>
      <c r="AA5750">
        <v>0.99919698600769702</v>
      </c>
      <c r="AB5750">
        <v>0.42595260626874598</v>
      </c>
      <c r="AC5750">
        <v>0.32081866871113202</v>
      </c>
      <c r="AD5750">
        <v>0.68773325147593101</v>
      </c>
      <c r="AE5750">
        <v>-0.216946151431058</v>
      </c>
      <c r="AF5750">
        <v>0.22065000948199101</v>
      </c>
      <c r="AG5750">
        <v>0.68151250837662902</v>
      </c>
      <c r="AH5750">
        <v>2.3190370726799898</v>
      </c>
      <c r="AI5750">
        <v>0.91725052871964496</v>
      </c>
      <c r="AJ5750">
        <v>0.98621344597861504</v>
      </c>
      <c r="AK5750">
        <v>1.6518090375233001</v>
      </c>
    </row>
    <row r="5751" spans="1:37" x14ac:dyDescent="0.2">
      <c r="A5751" t="s">
        <v>18426</v>
      </c>
      <c r="B5751">
        <v>185645251</v>
      </c>
      <c r="C5751">
        <v>185645434</v>
      </c>
      <c r="D5751">
        <v>184</v>
      </c>
      <c r="E5751" t="s">
        <v>19637</v>
      </c>
      <c r="F5751">
        <v>9</v>
      </c>
      <c r="G5751" t="s">
        <v>19638</v>
      </c>
      <c r="H5751" t="s">
        <v>31003</v>
      </c>
      <c r="I5751">
        <v>3</v>
      </c>
      <c r="J5751">
        <v>185646880</v>
      </c>
      <c r="K5751">
        <v>185649523</v>
      </c>
      <c r="L5751">
        <v>2644</v>
      </c>
      <c r="M5751">
        <v>2</v>
      </c>
      <c r="N5751">
        <v>10644</v>
      </c>
      <c r="O5751" t="s">
        <v>19639</v>
      </c>
      <c r="P5751">
        <v>4089</v>
      </c>
      <c r="Q5751" t="s">
        <v>19640</v>
      </c>
      <c r="R5751" t="s">
        <v>19641</v>
      </c>
      <c r="S5751" t="s">
        <v>35046</v>
      </c>
      <c r="T5751">
        <v>0.35387198439864398</v>
      </c>
      <c r="U5751">
        <v>0.603102917160658</v>
      </c>
      <c r="V5751">
        <v>-23.818131313838901</v>
      </c>
      <c r="W5751">
        <v>0.38920677604595899</v>
      </c>
      <c r="X5751">
        <v>0.704072456322962</v>
      </c>
      <c r="Y5751">
        <v>-23.6868867898506</v>
      </c>
      <c r="Z5751">
        <v>0.69013698642955401</v>
      </c>
      <c r="AA5751">
        <v>0.84521697243271998</v>
      </c>
      <c r="AB5751">
        <v>-0.40245124652909398</v>
      </c>
      <c r="AC5751">
        <v>0.75388744886274095</v>
      </c>
      <c r="AD5751">
        <v>0.87989882095915395</v>
      </c>
      <c r="AE5751">
        <v>-0.233732020428012</v>
      </c>
      <c r="AF5751">
        <v>0.32549523997010099</v>
      </c>
      <c r="AG5751">
        <v>0.70473078222419605</v>
      </c>
      <c r="AH5751">
        <v>-24.154594546854199</v>
      </c>
      <c r="AI5751">
        <v>0.35038410267202102</v>
      </c>
      <c r="AJ5751">
        <v>0.78121606160956403</v>
      </c>
      <c r="AK5751">
        <v>-24.0842052228254</v>
      </c>
    </row>
    <row r="5752" spans="1:37" x14ac:dyDescent="0.2">
      <c r="A5752" t="s">
        <v>18426</v>
      </c>
      <c r="B5752">
        <v>187369723</v>
      </c>
      <c r="C5752">
        <v>187369865</v>
      </c>
      <c r="D5752">
        <v>143</v>
      </c>
      <c r="E5752" t="s">
        <v>19642</v>
      </c>
      <c r="F5752">
        <v>2</v>
      </c>
      <c r="G5752" t="s">
        <v>19643</v>
      </c>
      <c r="H5752" t="s">
        <v>30999</v>
      </c>
      <c r="I5752">
        <v>3</v>
      </c>
      <c r="J5752">
        <v>187368385</v>
      </c>
      <c r="K5752">
        <v>187372076</v>
      </c>
      <c r="L5752">
        <v>3692</v>
      </c>
      <c r="M5752">
        <v>1</v>
      </c>
      <c r="N5752">
        <v>64108</v>
      </c>
      <c r="O5752" t="s">
        <v>19644</v>
      </c>
      <c r="P5752">
        <v>1338</v>
      </c>
      <c r="Q5752" t="s">
        <v>19645</v>
      </c>
      <c r="R5752" t="s">
        <v>19646</v>
      </c>
      <c r="S5752" t="s">
        <v>35047</v>
      </c>
      <c r="T5752">
        <v>0.53849832750378601</v>
      </c>
      <c r="U5752">
        <v>0.80321479550967601</v>
      </c>
      <c r="V5752">
        <v>0.69224991978337003</v>
      </c>
      <c r="W5752">
        <v>0.51983398034510298</v>
      </c>
      <c r="X5752">
        <v>0.80882182551604798</v>
      </c>
      <c r="Y5752">
        <v>-1.91847097455692</v>
      </c>
      <c r="Z5752">
        <v>0.36548610856778901</v>
      </c>
      <c r="AA5752">
        <v>0.82984942309341603</v>
      </c>
      <c r="AB5752">
        <v>-3.1118356554245E-2</v>
      </c>
      <c r="AC5752">
        <v>0.45427161340049899</v>
      </c>
      <c r="AD5752">
        <v>0.82872126865393902</v>
      </c>
      <c r="AE5752">
        <v>-1.2843731774498099</v>
      </c>
      <c r="AF5752">
        <v>0.72012213209114395</v>
      </c>
      <c r="AG5752">
        <v>0.85893637254075395</v>
      </c>
      <c r="AH5752">
        <v>1.2672330389104001</v>
      </c>
      <c r="AI5752">
        <v>0.66136788977169603</v>
      </c>
      <c r="AJ5752">
        <v>0.83537416865133296</v>
      </c>
      <c r="AK5752">
        <v>-1.5954564807438001</v>
      </c>
    </row>
    <row r="5753" spans="1:37" x14ac:dyDescent="0.2">
      <c r="A5753" t="s">
        <v>18426</v>
      </c>
      <c r="B5753">
        <v>187922016</v>
      </c>
      <c r="C5753">
        <v>187922299</v>
      </c>
      <c r="D5753">
        <v>284</v>
      </c>
      <c r="E5753" t="s">
        <v>19647</v>
      </c>
      <c r="F5753">
        <v>1</v>
      </c>
      <c r="G5753" t="s">
        <v>19648</v>
      </c>
      <c r="H5753" t="s">
        <v>31000</v>
      </c>
      <c r="I5753">
        <v>3</v>
      </c>
      <c r="J5753">
        <v>187932764</v>
      </c>
      <c r="K5753">
        <v>187946221</v>
      </c>
      <c r="L5753">
        <v>13458</v>
      </c>
      <c r="M5753">
        <v>2</v>
      </c>
      <c r="N5753">
        <v>105374265</v>
      </c>
      <c r="O5753" t="s">
        <v>19649</v>
      </c>
      <c r="P5753">
        <v>23922</v>
      </c>
      <c r="Q5753" t="s">
        <v>40</v>
      </c>
      <c r="R5753" t="s">
        <v>19650</v>
      </c>
      <c r="S5753" t="s">
        <v>35048</v>
      </c>
      <c r="T5753">
        <v>0.89503644046930597</v>
      </c>
      <c r="U5753">
        <v>1</v>
      </c>
      <c r="V5753">
        <v>1.24171156374193</v>
      </c>
      <c r="W5753">
        <v>9.6473616046638899E-2</v>
      </c>
      <c r="X5753">
        <v>0.704072456322962</v>
      </c>
      <c r="Y5753">
        <v>5.3788009840332203</v>
      </c>
      <c r="Z5753">
        <v>0.58311484045436901</v>
      </c>
      <c r="AA5753">
        <v>0.84521697243271998</v>
      </c>
      <c r="AB5753">
        <v>0.54000169758747396</v>
      </c>
      <c r="AC5753">
        <v>7.2324275398041996E-2</v>
      </c>
      <c r="AD5753">
        <v>0.59029839550908503</v>
      </c>
      <c r="AE5753">
        <v>5.0104272023290202</v>
      </c>
      <c r="AF5753">
        <v>0.42654541760089099</v>
      </c>
      <c r="AG5753">
        <v>0.80674443595273604</v>
      </c>
      <c r="AH5753">
        <v>1.63720314963374</v>
      </c>
      <c r="AI5753">
        <v>0.32485610416562399</v>
      </c>
      <c r="AJ5753">
        <v>0.78121606160956403</v>
      </c>
      <c r="AK5753">
        <v>1.9342410730844299</v>
      </c>
    </row>
    <row r="5754" spans="1:37" x14ac:dyDescent="0.2">
      <c r="A5754" t="s">
        <v>18426</v>
      </c>
      <c r="B5754">
        <v>188636456</v>
      </c>
      <c r="C5754">
        <v>188636599</v>
      </c>
      <c r="D5754">
        <v>144</v>
      </c>
      <c r="E5754" t="s">
        <v>19651</v>
      </c>
      <c r="F5754">
        <v>2</v>
      </c>
      <c r="G5754" t="s">
        <v>19652</v>
      </c>
      <c r="H5754" t="s">
        <v>35049</v>
      </c>
      <c r="I5754">
        <v>3</v>
      </c>
      <c r="J5754">
        <v>188609221</v>
      </c>
      <c r="K5754">
        <v>188746624</v>
      </c>
      <c r="L5754">
        <v>137404</v>
      </c>
      <c r="M5754">
        <v>1</v>
      </c>
      <c r="N5754">
        <v>4026</v>
      </c>
      <c r="O5754" t="s">
        <v>19653</v>
      </c>
      <c r="P5754">
        <v>27235</v>
      </c>
      <c r="Q5754" t="s">
        <v>19654</v>
      </c>
      <c r="R5754" t="s">
        <v>19655</v>
      </c>
      <c r="S5754" t="s">
        <v>35050</v>
      </c>
      <c r="T5754">
        <v>0.152084254673993</v>
      </c>
      <c r="U5754">
        <v>0.603102917160658</v>
      </c>
      <c r="V5754">
        <v>24.760189756779798</v>
      </c>
      <c r="W5754">
        <v>0.38920677604595899</v>
      </c>
      <c r="X5754">
        <v>0.704072456322962</v>
      </c>
      <c r="Y5754">
        <v>-23.1586204214959</v>
      </c>
      <c r="Z5754">
        <v>0.306975110376564</v>
      </c>
      <c r="AA5754">
        <v>0.72610664078822296</v>
      </c>
      <c r="AB5754">
        <v>23.796715681037298</v>
      </c>
      <c r="AC5754">
        <v>0.75388744886274095</v>
      </c>
      <c r="AD5754">
        <v>0.87989882095915395</v>
      </c>
      <c r="AE5754">
        <v>-1.1639504830277E-2</v>
      </c>
      <c r="AF5754">
        <v>4.6407610929182198E-2</v>
      </c>
      <c r="AG5754">
        <v>0.476038960109122</v>
      </c>
      <c r="AH5754">
        <v>24.760189756779798</v>
      </c>
      <c r="AI5754">
        <v>0.35038410267202102</v>
      </c>
      <c r="AJ5754">
        <v>0.78121606160956403</v>
      </c>
      <c r="AK5754">
        <v>-23.689800484736399</v>
      </c>
    </row>
    <row r="5755" spans="1:37" x14ac:dyDescent="0.2">
      <c r="A5755" t="s">
        <v>18426</v>
      </c>
      <c r="B5755">
        <v>188636599</v>
      </c>
      <c r="C5755">
        <v>188636742</v>
      </c>
      <c r="D5755">
        <v>144</v>
      </c>
      <c r="E5755" t="s">
        <v>19656</v>
      </c>
      <c r="F5755">
        <v>1</v>
      </c>
      <c r="G5755" t="s">
        <v>19657</v>
      </c>
      <c r="H5755" t="s">
        <v>35049</v>
      </c>
      <c r="I5755">
        <v>3</v>
      </c>
      <c r="J5755">
        <v>188609221</v>
      </c>
      <c r="K5755">
        <v>188746624</v>
      </c>
      <c r="L5755">
        <v>137404</v>
      </c>
      <c r="M5755">
        <v>1</v>
      </c>
      <c r="N5755">
        <v>4026</v>
      </c>
      <c r="O5755" t="s">
        <v>19653</v>
      </c>
      <c r="P5755">
        <v>27378</v>
      </c>
      <c r="Q5755" t="s">
        <v>19654</v>
      </c>
      <c r="R5755" t="s">
        <v>19655</v>
      </c>
      <c r="S5755" t="s">
        <v>35050</v>
      </c>
      <c r="T5755">
        <v>0.13593351853091001</v>
      </c>
      <c r="U5755">
        <v>0.603102917160658</v>
      </c>
      <c r="V5755">
        <v>4.2247456251944397</v>
      </c>
      <c r="W5755">
        <v>0.113079289867903</v>
      </c>
      <c r="X5755">
        <v>0.704072456322962</v>
      </c>
      <c r="Y5755">
        <v>-23.649437003908901</v>
      </c>
      <c r="Z5755">
        <v>0.45710774983416202</v>
      </c>
      <c r="AA5755">
        <v>0.84435025072159198</v>
      </c>
      <c r="AB5755">
        <v>3.2612715433846202</v>
      </c>
      <c r="AC5755">
        <v>0.29469812559629099</v>
      </c>
      <c r="AD5755">
        <v>0.68253123924728298</v>
      </c>
      <c r="AE5755">
        <v>-0.38095769212869701</v>
      </c>
      <c r="AF5755">
        <v>2.1096188558141001E-2</v>
      </c>
      <c r="AG5755">
        <v>0.476038960109122</v>
      </c>
      <c r="AH5755">
        <v>5.1543555464783903</v>
      </c>
      <c r="AI5755">
        <v>0.123911202140572</v>
      </c>
      <c r="AJ5755">
        <v>0.78121606160956403</v>
      </c>
      <c r="AK5755">
        <v>-23.9625791643969</v>
      </c>
    </row>
    <row r="5756" spans="1:37" x14ac:dyDescent="0.2">
      <c r="A5756" t="s">
        <v>18426</v>
      </c>
      <c r="B5756">
        <v>188772508</v>
      </c>
      <c r="C5756">
        <v>188772555</v>
      </c>
      <c r="D5756">
        <v>48</v>
      </c>
      <c r="E5756" t="s">
        <v>19658</v>
      </c>
      <c r="F5756">
        <v>0</v>
      </c>
      <c r="G5756" t="s">
        <v>19659</v>
      </c>
      <c r="H5756" t="s">
        <v>35051</v>
      </c>
      <c r="I5756">
        <v>3</v>
      </c>
      <c r="J5756">
        <v>188758739</v>
      </c>
      <c r="K5756">
        <v>188866309</v>
      </c>
      <c r="L5756">
        <v>107571</v>
      </c>
      <c r="M5756">
        <v>1</v>
      </c>
      <c r="N5756">
        <v>4026</v>
      </c>
      <c r="O5756" t="s">
        <v>19660</v>
      </c>
      <c r="P5756">
        <v>13769</v>
      </c>
      <c r="Q5756" t="s">
        <v>19654</v>
      </c>
      <c r="R5756" t="s">
        <v>19655</v>
      </c>
      <c r="S5756" t="s">
        <v>35050</v>
      </c>
      <c r="T5756">
        <v>0.644035865418358</v>
      </c>
      <c r="U5756">
        <v>0.84904924635754497</v>
      </c>
      <c r="V5756">
        <v>-0.82143942370544898</v>
      </c>
      <c r="W5756">
        <v>0.20525741147413201</v>
      </c>
      <c r="X5756">
        <v>0.704072456322962</v>
      </c>
      <c r="Y5756">
        <v>-24.809725894568999</v>
      </c>
      <c r="Z5756">
        <v>0.26789404493740199</v>
      </c>
      <c r="AA5756">
        <v>0.72610664078822296</v>
      </c>
      <c r="AB5756">
        <v>-1.7849134706881</v>
      </c>
      <c r="AC5756">
        <v>0.30184355666711699</v>
      </c>
      <c r="AD5756">
        <v>0.68253123924728298</v>
      </c>
      <c r="AE5756">
        <v>-1.7156465281140201</v>
      </c>
      <c r="AF5756">
        <v>0.98343762640780896</v>
      </c>
      <c r="AG5756">
        <v>1</v>
      </c>
      <c r="AH5756">
        <v>0.108171206909685</v>
      </c>
      <c r="AI5756">
        <v>0.24456414000292601</v>
      </c>
      <c r="AJ5756">
        <v>0.78121606160956403</v>
      </c>
      <c r="AK5756">
        <v>-24.528845103518901</v>
      </c>
    </row>
    <row r="5757" spans="1:37" x14ac:dyDescent="0.2">
      <c r="A5757" t="s">
        <v>18426</v>
      </c>
      <c r="B5757">
        <v>188772725</v>
      </c>
      <c r="C5757">
        <v>188772876</v>
      </c>
      <c r="D5757">
        <v>152</v>
      </c>
      <c r="E5757" t="s">
        <v>19661</v>
      </c>
      <c r="F5757">
        <v>1</v>
      </c>
      <c r="G5757" t="s">
        <v>19662</v>
      </c>
      <c r="H5757" t="s">
        <v>35051</v>
      </c>
      <c r="I5757">
        <v>3</v>
      </c>
      <c r="J5757">
        <v>188758739</v>
      </c>
      <c r="K5757">
        <v>188866309</v>
      </c>
      <c r="L5757">
        <v>107571</v>
      </c>
      <c r="M5757">
        <v>1</v>
      </c>
      <c r="N5757">
        <v>4026</v>
      </c>
      <c r="O5757" t="s">
        <v>19660</v>
      </c>
      <c r="P5757">
        <v>13986</v>
      </c>
      <c r="Q5757" t="s">
        <v>19654</v>
      </c>
      <c r="R5757" t="s">
        <v>19655</v>
      </c>
      <c r="S5757" t="s">
        <v>35050</v>
      </c>
      <c r="T5757">
        <v>0.644035865418358</v>
      </c>
      <c r="U5757">
        <v>0.84904924635754497</v>
      </c>
      <c r="V5757">
        <v>-0.82143942370544898</v>
      </c>
      <c r="W5757">
        <v>0.20525741147413201</v>
      </c>
      <c r="X5757">
        <v>0.704072456322962</v>
      </c>
      <c r="Y5757">
        <v>-24.809725894568999</v>
      </c>
      <c r="Z5757">
        <v>0.26789404493740199</v>
      </c>
      <c r="AA5757">
        <v>0.72610664078822296</v>
      </c>
      <c r="AB5757">
        <v>-1.7849134706881</v>
      </c>
      <c r="AC5757">
        <v>0.30184355666711699</v>
      </c>
      <c r="AD5757">
        <v>0.68253123924728298</v>
      </c>
      <c r="AE5757">
        <v>-1.7156465281140201</v>
      </c>
      <c r="AF5757">
        <v>0.98343762640780896</v>
      </c>
      <c r="AG5757">
        <v>1</v>
      </c>
      <c r="AH5757">
        <v>0.108171206909685</v>
      </c>
      <c r="AI5757">
        <v>0.24456414000292601</v>
      </c>
      <c r="AJ5757">
        <v>0.78121606160956403</v>
      </c>
      <c r="AK5757">
        <v>-24.528845103518901</v>
      </c>
    </row>
    <row r="5758" spans="1:37" x14ac:dyDescent="0.2">
      <c r="A5758" t="s">
        <v>18426</v>
      </c>
      <c r="B5758">
        <v>189174640</v>
      </c>
      <c r="C5758">
        <v>189174782</v>
      </c>
      <c r="D5758">
        <v>143</v>
      </c>
      <c r="E5758" t="s">
        <v>19663</v>
      </c>
      <c r="F5758">
        <v>1</v>
      </c>
      <c r="G5758" t="s">
        <v>19664</v>
      </c>
      <c r="H5758" t="s">
        <v>31032</v>
      </c>
      <c r="I5758">
        <v>3</v>
      </c>
      <c r="J5758">
        <v>189171971</v>
      </c>
      <c r="K5758">
        <v>189325304</v>
      </c>
      <c r="L5758">
        <v>153334</v>
      </c>
      <c r="M5758">
        <v>1</v>
      </c>
      <c r="N5758">
        <v>285386</v>
      </c>
      <c r="O5758" t="s">
        <v>19665</v>
      </c>
      <c r="P5758">
        <v>2669</v>
      </c>
      <c r="Q5758" t="s">
        <v>19666</v>
      </c>
      <c r="R5758" t="s">
        <v>19667</v>
      </c>
      <c r="S5758" t="s">
        <v>35052</v>
      </c>
      <c r="T5758">
        <v>0.37540393893975199</v>
      </c>
      <c r="U5758">
        <v>0.63021465694884504</v>
      </c>
      <c r="V5758">
        <v>-0.494102280177738</v>
      </c>
      <c r="W5758">
        <v>0.45677437087276901</v>
      </c>
      <c r="X5758">
        <v>0.75726018452522603</v>
      </c>
      <c r="Y5758">
        <v>-0.28342034549164202</v>
      </c>
      <c r="Z5758">
        <v>0.23159719125723299</v>
      </c>
      <c r="AA5758">
        <v>0.72610664078822296</v>
      </c>
      <c r="AB5758">
        <v>-1.3183281937787501</v>
      </c>
      <c r="AC5758">
        <v>0.30934799025328302</v>
      </c>
      <c r="AD5758">
        <v>0.68773325147593101</v>
      </c>
      <c r="AE5758">
        <v>-1.1369036447663901</v>
      </c>
      <c r="AF5758">
        <v>0.56699985775999995</v>
      </c>
      <c r="AG5758">
        <v>0.80674443595273604</v>
      </c>
      <c r="AH5758">
        <v>0.33989526129522102</v>
      </c>
      <c r="AI5758">
        <v>0.63502732279614804</v>
      </c>
      <c r="AJ5758">
        <v>0.81104508058742797</v>
      </c>
      <c r="AK5758">
        <v>0.48428516138916899</v>
      </c>
    </row>
    <row r="5759" spans="1:37" x14ac:dyDescent="0.2">
      <c r="A5759" t="s">
        <v>18426</v>
      </c>
      <c r="B5759">
        <v>189336199</v>
      </c>
      <c r="C5759">
        <v>189336374</v>
      </c>
      <c r="D5759">
        <v>176</v>
      </c>
      <c r="E5759" t="s">
        <v>19668</v>
      </c>
      <c r="F5759">
        <v>1</v>
      </c>
      <c r="G5759" t="s">
        <v>19669</v>
      </c>
      <c r="H5759" t="s">
        <v>31000</v>
      </c>
      <c r="I5759">
        <v>3</v>
      </c>
      <c r="J5759">
        <v>189309894</v>
      </c>
      <c r="K5759">
        <v>189315595</v>
      </c>
      <c r="L5759">
        <v>5702</v>
      </c>
      <c r="M5759">
        <v>1</v>
      </c>
      <c r="N5759">
        <v>285386</v>
      </c>
      <c r="O5759" t="s">
        <v>19670</v>
      </c>
      <c r="P5759">
        <v>26305</v>
      </c>
      <c r="Q5759" t="s">
        <v>19666</v>
      </c>
      <c r="R5759" t="s">
        <v>19667</v>
      </c>
      <c r="S5759" t="s">
        <v>35052</v>
      </c>
      <c r="T5759">
        <v>0.27938500886818901</v>
      </c>
      <c r="U5759">
        <v>0.603102917160658</v>
      </c>
      <c r="V5759">
        <v>2.3957375443034099</v>
      </c>
      <c r="W5759">
        <v>3.4734740880334999E-2</v>
      </c>
      <c r="X5759">
        <v>0.704072456322962</v>
      </c>
      <c r="Y5759">
        <v>-26.195420170535701</v>
      </c>
      <c r="Z5759">
        <v>0.84656969890195799</v>
      </c>
      <c r="AA5759">
        <v>0.971114744068449</v>
      </c>
      <c r="AB5759">
        <v>1.4322634363901701</v>
      </c>
      <c r="AC5759">
        <v>1.6194402268302901E-2</v>
      </c>
      <c r="AD5759">
        <v>0.57684129297949804</v>
      </c>
      <c r="AE5759">
        <v>-3.3838302979303201</v>
      </c>
      <c r="AF5759">
        <v>5.5795007336852401E-2</v>
      </c>
      <c r="AG5759">
        <v>0.55031998689510797</v>
      </c>
      <c r="AH5759">
        <v>3.32534813591319</v>
      </c>
      <c r="AI5759">
        <v>8.86214943098146E-2</v>
      </c>
      <c r="AJ5759">
        <v>0.78121606160956403</v>
      </c>
      <c r="AK5759">
        <v>-25.5386466058218</v>
      </c>
    </row>
    <row r="5760" spans="1:37" x14ac:dyDescent="0.2">
      <c r="A5760" t="s">
        <v>18426</v>
      </c>
      <c r="B5760">
        <v>190259758</v>
      </c>
      <c r="C5760">
        <v>190259977</v>
      </c>
      <c r="D5760">
        <v>220</v>
      </c>
      <c r="E5760" t="s">
        <v>19671</v>
      </c>
      <c r="F5760">
        <v>2</v>
      </c>
      <c r="G5760" t="s">
        <v>19672</v>
      </c>
      <c r="H5760" t="s">
        <v>31000</v>
      </c>
      <c r="I5760">
        <v>3</v>
      </c>
      <c r="J5760">
        <v>190310169</v>
      </c>
      <c r="K5760">
        <v>190313218</v>
      </c>
      <c r="L5760">
        <v>3050</v>
      </c>
      <c r="M5760">
        <v>2</v>
      </c>
      <c r="N5760">
        <v>9076</v>
      </c>
      <c r="O5760" t="s">
        <v>19673</v>
      </c>
      <c r="P5760">
        <v>53241</v>
      </c>
      <c r="Q5760" t="s">
        <v>19674</v>
      </c>
      <c r="R5760" t="s">
        <v>19675</v>
      </c>
      <c r="S5760" t="s">
        <v>35053</v>
      </c>
      <c r="T5760">
        <v>0.60318812523568999</v>
      </c>
      <c r="U5760">
        <v>0.82125442047224695</v>
      </c>
      <c r="V5760">
        <v>-2.67040277102857</v>
      </c>
      <c r="W5760">
        <v>0.20525741147413201</v>
      </c>
      <c r="X5760">
        <v>0.704072456322962</v>
      </c>
      <c r="Y5760">
        <v>-21.830139344098001</v>
      </c>
      <c r="Z5760">
        <v>0.250572619160632</v>
      </c>
      <c r="AA5760">
        <v>0.72610664078822296</v>
      </c>
      <c r="AB5760">
        <v>-3.6338764293093999</v>
      </c>
      <c r="AC5760">
        <v>0.32081866871113202</v>
      </c>
      <c r="AD5760">
        <v>0.68773325147593101</v>
      </c>
      <c r="AE5760">
        <v>1.3713897310959799</v>
      </c>
      <c r="AF5760">
        <v>1</v>
      </c>
      <c r="AG5760">
        <v>1</v>
      </c>
      <c r="AH5760">
        <v>-1.7407921685890599</v>
      </c>
      <c r="AI5760">
        <v>0.24456414000292601</v>
      </c>
      <c r="AJ5760">
        <v>0.78121606160956403</v>
      </c>
      <c r="AK5760">
        <v>-23.360417843447099</v>
      </c>
    </row>
    <row r="5761" spans="1:37" x14ac:dyDescent="0.2">
      <c r="A5761" t="s">
        <v>18426</v>
      </c>
      <c r="B5761">
        <v>192154400</v>
      </c>
      <c r="C5761">
        <v>192154582</v>
      </c>
      <c r="D5761">
        <v>183</v>
      </c>
      <c r="E5761" t="s">
        <v>19676</v>
      </c>
      <c r="F5761">
        <v>1</v>
      </c>
      <c r="G5761" t="s">
        <v>19677</v>
      </c>
      <c r="H5761" t="s">
        <v>35054</v>
      </c>
      <c r="I5761">
        <v>3</v>
      </c>
      <c r="J5761">
        <v>192238037</v>
      </c>
      <c r="K5761">
        <v>192244987</v>
      </c>
      <c r="L5761">
        <v>6951</v>
      </c>
      <c r="M5761">
        <v>1</v>
      </c>
      <c r="N5761">
        <v>100873986</v>
      </c>
      <c r="O5761" t="s">
        <v>19678</v>
      </c>
      <c r="P5761">
        <v>-83455</v>
      </c>
      <c r="Q5761" t="s">
        <v>19679</v>
      </c>
      <c r="R5761" t="s">
        <v>19680</v>
      </c>
      <c r="S5761" t="s">
        <v>35055</v>
      </c>
      <c r="T5761">
        <v>0.152084254673993</v>
      </c>
      <c r="U5761">
        <v>0.603102917160658</v>
      </c>
      <c r="V5761">
        <v>22.684719565194602</v>
      </c>
      <c r="W5761">
        <v>0.94541066367716797</v>
      </c>
      <c r="X5761">
        <v>0.95159051474143896</v>
      </c>
      <c r="Y5761">
        <v>8.8420586538300094E-2</v>
      </c>
      <c r="Z5761">
        <v>0.306975110376564</v>
      </c>
      <c r="AA5761">
        <v>0.72610664078822296</v>
      </c>
      <c r="AB5761">
        <v>21.721245644510301</v>
      </c>
      <c r="AC5761">
        <v>0.71753805159658501</v>
      </c>
      <c r="AD5761">
        <v>0.87989882095915395</v>
      </c>
      <c r="AE5761">
        <v>-0.91157897871230897</v>
      </c>
      <c r="AF5761">
        <v>4.6407610929182198E-2</v>
      </c>
      <c r="AG5761">
        <v>0.476038960109122</v>
      </c>
      <c r="AH5761">
        <v>22.684719565194602</v>
      </c>
      <c r="AI5761">
        <v>0.59609816080359102</v>
      </c>
      <c r="AJ5761">
        <v>0.78121606160956403</v>
      </c>
      <c r="AK5761">
        <v>0.95717567141953597</v>
      </c>
    </row>
    <row r="5762" spans="1:37" x14ac:dyDescent="0.2">
      <c r="A5762" t="s">
        <v>18426</v>
      </c>
      <c r="B5762">
        <v>192154582</v>
      </c>
      <c r="C5762">
        <v>192154764</v>
      </c>
      <c r="D5762">
        <v>183</v>
      </c>
      <c r="E5762" t="s">
        <v>19682</v>
      </c>
      <c r="F5762">
        <v>4</v>
      </c>
      <c r="G5762" t="s">
        <v>19683</v>
      </c>
      <c r="H5762" t="s">
        <v>35054</v>
      </c>
      <c r="I5762">
        <v>3</v>
      </c>
      <c r="J5762">
        <v>192238037</v>
      </c>
      <c r="K5762">
        <v>192244987</v>
      </c>
      <c r="L5762">
        <v>6951</v>
      </c>
      <c r="M5762">
        <v>1</v>
      </c>
      <c r="N5762">
        <v>100873986</v>
      </c>
      <c r="O5762" t="s">
        <v>19678</v>
      </c>
      <c r="P5762">
        <v>-83273</v>
      </c>
      <c r="Q5762" t="s">
        <v>19679</v>
      </c>
      <c r="R5762" t="s">
        <v>19680</v>
      </c>
      <c r="S5762" t="s">
        <v>35055</v>
      </c>
      <c r="T5762">
        <v>0.152084254673993</v>
      </c>
      <c r="U5762">
        <v>0.603102917160658</v>
      </c>
      <c r="V5762">
        <v>22.684719565194602</v>
      </c>
      <c r="W5762">
        <v>0.94541066367716797</v>
      </c>
      <c r="X5762">
        <v>0.95159051474143896</v>
      </c>
      <c r="Y5762">
        <v>8.8420586538300094E-2</v>
      </c>
      <c r="Z5762">
        <v>0.306975110376564</v>
      </c>
      <c r="AA5762">
        <v>0.72610664078822296</v>
      </c>
      <c r="AB5762">
        <v>21.721245644510301</v>
      </c>
      <c r="AC5762">
        <v>0.71753805159658501</v>
      </c>
      <c r="AD5762">
        <v>0.87989882095915395</v>
      </c>
      <c r="AE5762">
        <v>-0.91157897871230897</v>
      </c>
      <c r="AF5762">
        <v>4.6407610929182198E-2</v>
      </c>
      <c r="AG5762">
        <v>0.476038960109122</v>
      </c>
      <c r="AH5762">
        <v>22.684719565194602</v>
      </c>
      <c r="AI5762">
        <v>0.59609816080359102</v>
      </c>
      <c r="AJ5762">
        <v>0.78121606160956403</v>
      </c>
      <c r="AK5762">
        <v>0.95717567141953597</v>
      </c>
    </row>
    <row r="5763" spans="1:37" x14ac:dyDescent="0.2">
      <c r="A5763" t="s">
        <v>18426</v>
      </c>
      <c r="B5763">
        <v>192744304</v>
      </c>
      <c r="C5763">
        <v>192744465</v>
      </c>
      <c r="D5763">
        <v>162</v>
      </c>
      <c r="E5763" t="s">
        <v>19684</v>
      </c>
      <c r="F5763">
        <v>1</v>
      </c>
      <c r="G5763" t="s">
        <v>19685</v>
      </c>
      <c r="H5763" t="s">
        <v>35056</v>
      </c>
      <c r="I5763">
        <v>3</v>
      </c>
      <c r="J5763">
        <v>192726882</v>
      </c>
      <c r="K5763">
        <v>192727587</v>
      </c>
      <c r="L5763">
        <v>706</v>
      </c>
      <c r="M5763">
        <v>2</v>
      </c>
      <c r="N5763">
        <v>2257</v>
      </c>
      <c r="O5763" t="s">
        <v>19686</v>
      </c>
      <c r="P5763">
        <v>-16717</v>
      </c>
      <c r="Q5763" t="s">
        <v>19687</v>
      </c>
      <c r="R5763" t="s">
        <v>19681</v>
      </c>
      <c r="S5763" t="s">
        <v>35057</v>
      </c>
      <c r="T5763">
        <v>1</v>
      </c>
      <c r="U5763">
        <v>1</v>
      </c>
      <c r="V5763">
        <v>-1.8264296527877699</v>
      </c>
      <c r="W5763">
        <v>0.38920677604595899</v>
      </c>
      <c r="X5763">
        <v>0.704072456322962</v>
      </c>
      <c r="Y5763">
        <v>-21.0737647919862</v>
      </c>
      <c r="Z5763">
        <v>0.65379035313853895</v>
      </c>
      <c r="AA5763">
        <v>0.84521697243271998</v>
      </c>
      <c r="AB5763">
        <v>-2.7899032367985099</v>
      </c>
      <c r="AC5763">
        <v>0.75388744886274095</v>
      </c>
      <c r="AD5763">
        <v>0.87989882095915395</v>
      </c>
      <c r="AE5763">
        <v>1.1724534677712</v>
      </c>
      <c r="AF5763">
        <v>0.64997455747578503</v>
      </c>
      <c r="AG5763">
        <v>0.80674443595273604</v>
      </c>
      <c r="AH5763">
        <v>-0.89681912567835398</v>
      </c>
      <c r="AI5763">
        <v>0.35038410267202102</v>
      </c>
      <c r="AJ5763">
        <v>0.78121606160956403</v>
      </c>
      <c r="AK5763">
        <v>-22.444991335419299</v>
      </c>
    </row>
    <row r="5764" spans="1:37" x14ac:dyDescent="0.2">
      <c r="A5764" t="s">
        <v>18426</v>
      </c>
      <c r="B5764">
        <v>192744465</v>
      </c>
      <c r="C5764">
        <v>192744626</v>
      </c>
      <c r="D5764">
        <v>162</v>
      </c>
      <c r="E5764" t="s">
        <v>19688</v>
      </c>
      <c r="F5764">
        <v>3</v>
      </c>
      <c r="G5764" t="s">
        <v>19689</v>
      </c>
      <c r="H5764" t="s">
        <v>35056</v>
      </c>
      <c r="I5764">
        <v>3</v>
      </c>
      <c r="J5764">
        <v>192726882</v>
      </c>
      <c r="K5764">
        <v>192727587</v>
      </c>
      <c r="L5764">
        <v>706</v>
      </c>
      <c r="M5764">
        <v>2</v>
      </c>
      <c r="N5764">
        <v>2257</v>
      </c>
      <c r="O5764" t="s">
        <v>19686</v>
      </c>
      <c r="P5764">
        <v>-16878</v>
      </c>
      <c r="Q5764" t="s">
        <v>19687</v>
      </c>
      <c r="R5764" t="s">
        <v>19681</v>
      </c>
      <c r="S5764" t="s">
        <v>35057</v>
      </c>
      <c r="T5764">
        <v>1</v>
      </c>
      <c r="U5764">
        <v>1</v>
      </c>
      <c r="V5764">
        <v>-1.8264296527877699</v>
      </c>
      <c r="W5764">
        <v>0.38920677604595899</v>
      </c>
      <c r="X5764">
        <v>0.704072456322962</v>
      </c>
      <c r="Y5764">
        <v>-21.0737647919862</v>
      </c>
      <c r="Z5764">
        <v>0.65379035313853895</v>
      </c>
      <c r="AA5764">
        <v>0.84521697243271998</v>
      </c>
      <c r="AB5764">
        <v>-2.7899032367985099</v>
      </c>
      <c r="AC5764">
        <v>0.75388744886274095</v>
      </c>
      <c r="AD5764">
        <v>0.87989882095915395</v>
      </c>
      <c r="AE5764">
        <v>1.1724534677712</v>
      </c>
      <c r="AF5764">
        <v>0.64997455747578503</v>
      </c>
      <c r="AG5764">
        <v>0.80674443595273604</v>
      </c>
      <c r="AH5764">
        <v>-0.89681912567835398</v>
      </c>
      <c r="AI5764">
        <v>0.35038410267202102</v>
      </c>
      <c r="AJ5764">
        <v>0.78121606160956403</v>
      </c>
      <c r="AK5764">
        <v>-22.444991335419299</v>
      </c>
    </row>
    <row r="5765" spans="1:37" x14ac:dyDescent="0.2">
      <c r="A5765" t="s">
        <v>18426</v>
      </c>
      <c r="B5765">
        <v>192744626</v>
      </c>
      <c r="C5765">
        <v>192744787</v>
      </c>
      <c r="D5765">
        <v>162</v>
      </c>
      <c r="E5765" t="s">
        <v>19690</v>
      </c>
      <c r="F5765">
        <v>2</v>
      </c>
      <c r="G5765" t="s">
        <v>19691</v>
      </c>
      <c r="H5765" t="s">
        <v>35056</v>
      </c>
      <c r="I5765">
        <v>3</v>
      </c>
      <c r="J5765">
        <v>192726882</v>
      </c>
      <c r="K5765">
        <v>192727587</v>
      </c>
      <c r="L5765">
        <v>706</v>
      </c>
      <c r="M5765">
        <v>2</v>
      </c>
      <c r="N5765">
        <v>2257</v>
      </c>
      <c r="O5765" t="s">
        <v>19686</v>
      </c>
      <c r="P5765">
        <v>-17039</v>
      </c>
      <c r="Q5765" t="s">
        <v>19687</v>
      </c>
      <c r="R5765" t="s">
        <v>19681</v>
      </c>
      <c r="S5765" t="s">
        <v>35057</v>
      </c>
      <c r="T5765">
        <v>1</v>
      </c>
      <c r="U5765">
        <v>1</v>
      </c>
      <c r="V5765">
        <v>-1.8264296527877699</v>
      </c>
      <c r="W5765">
        <v>0.38920677604595899</v>
      </c>
      <c r="X5765">
        <v>0.704072456322962</v>
      </c>
      <c r="Y5765">
        <v>-21.0737647919862</v>
      </c>
      <c r="Z5765">
        <v>0.65379035313853895</v>
      </c>
      <c r="AA5765">
        <v>0.84521697243271998</v>
      </c>
      <c r="AB5765">
        <v>-2.7899032367985099</v>
      </c>
      <c r="AC5765">
        <v>0.75388744886274095</v>
      </c>
      <c r="AD5765">
        <v>0.87989882095915395</v>
      </c>
      <c r="AE5765">
        <v>1.1724534677712</v>
      </c>
      <c r="AF5765">
        <v>0.64997455747578503</v>
      </c>
      <c r="AG5765">
        <v>0.80674443595273604</v>
      </c>
      <c r="AH5765">
        <v>-0.89681912567835398</v>
      </c>
      <c r="AI5765">
        <v>0.35038410267202102</v>
      </c>
      <c r="AJ5765">
        <v>0.78121606160956403</v>
      </c>
      <c r="AK5765">
        <v>-22.444991335419299</v>
      </c>
    </row>
    <row r="5766" spans="1:37" x14ac:dyDescent="0.2">
      <c r="A5766" t="s">
        <v>18426</v>
      </c>
      <c r="B5766">
        <v>192789283</v>
      </c>
      <c r="C5766">
        <v>192789442</v>
      </c>
      <c r="D5766">
        <v>160</v>
      </c>
      <c r="E5766" t="s">
        <v>19692</v>
      </c>
      <c r="F5766">
        <v>14</v>
      </c>
      <c r="G5766" t="s">
        <v>19693</v>
      </c>
      <c r="H5766" t="s">
        <v>31000</v>
      </c>
      <c r="I5766">
        <v>3</v>
      </c>
      <c r="J5766">
        <v>192143978</v>
      </c>
      <c r="K5766">
        <v>192767764</v>
      </c>
      <c r="L5766">
        <v>623787</v>
      </c>
      <c r="M5766">
        <v>2</v>
      </c>
      <c r="N5766">
        <v>2257</v>
      </c>
      <c r="O5766" t="s">
        <v>19694</v>
      </c>
      <c r="P5766">
        <v>-21519</v>
      </c>
      <c r="Q5766" t="s">
        <v>19687</v>
      </c>
      <c r="R5766" t="s">
        <v>19681</v>
      </c>
      <c r="S5766" t="s">
        <v>35057</v>
      </c>
      <c r="T5766">
        <v>0.17308923567461099</v>
      </c>
      <c r="U5766">
        <v>0.603102917160658</v>
      </c>
      <c r="V5766">
        <v>-24.8769199903074</v>
      </c>
      <c r="W5766">
        <v>0.38920677604595899</v>
      </c>
      <c r="X5766">
        <v>0.704072456322962</v>
      </c>
      <c r="Y5766">
        <v>-23.820783297368401</v>
      </c>
      <c r="Z5766">
        <v>5.50355599158565E-2</v>
      </c>
      <c r="AA5766">
        <v>0.72610664078822296</v>
      </c>
      <c r="AB5766">
        <v>-24.8769199903074</v>
      </c>
      <c r="AC5766">
        <v>0.71753805159658501</v>
      </c>
      <c r="AD5766">
        <v>0.87989882095915395</v>
      </c>
      <c r="AE5766">
        <v>-0.87870700645570499</v>
      </c>
      <c r="AF5766">
        <v>0.32549523997010099</v>
      </c>
      <c r="AG5766">
        <v>0.70473078222419605</v>
      </c>
      <c r="AH5766">
        <v>-23.947309360563999</v>
      </c>
      <c r="AI5766">
        <v>0.35038410267202102</v>
      </c>
      <c r="AJ5766">
        <v>0.78121606160956403</v>
      </c>
      <c r="AK5766">
        <v>-23.876920037132098</v>
      </c>
    </row>
    <row r="5767" spans="1:37" x14ac:dyDescent="0.2">
      <c r="A5767" t="s">
        <v>18426</v>
      </c>
      <c r="B5767">
        <v>192789442</v>
      </c>
      <c r="C5767">
        <v>192789601</v>
      </c>
      <c r="D5767">
        <v>160</v>
      </c>
      <c r="E5767" t="s">
        <v>19695</v>
      </c>
      <c r="F5767">
        <v>3</v>
      </c>
      <c r="G5767" t="s">
        <v>19696</v>
      </c>
      <c r="H5767" t="s">
        <v>31000</v>
      </c>
      <c r="I5767">
        <v>3</v>
      </c>
      <c r="J5767">
        <v>192143978</v>
      </c>
      <c r="K5767">
        <v>192767764</v>
      </c>
      <c r="L5767">
        <v>623787</v>
      </c>
      <c r="M5767">
        <v>2</v>
      </c>
      <c r="N5767">
        <v>2257</v>
      </c>
      <c r="O5767" t="s">
        <v>19694</v>
      </c>
      <c r="P5767">
        <v>-21678</v>
      </c>
      <c r="Q5767" t="s">
        <v>19687</v>
      </c>
      <c r="R5767" t="s">
        <v>19681</v>
      </c>
      <c r="S5767" t="s">
        <v>35057</v>
      </c>
      <c r="T5767">
        <v>0.17308923567461099</v>
      </c>
      <c r="U5767">
        <v>0.603102917160658</v>
      </c>
      <c r="V5767">
        <v>-24.8769199903074</v>
      </c>
      <c r="W5767">
        <v>0.38920677604595899</v>
      </c>
      <c r="X5767">
        <v>0.704072456322962</v>
      </c>
      <c r="Y5767">
        <v>-23.820783297368401</v>
      </c>
      <c r="Z5767">
        <v>5.50355599158565E-2</v>
      </c>
      <c r="AA5767">
        <v>0.72610664078822296</v>
      </c>
      <c r="AB5767">
        <v>-24.8769199903074</v>
      </c>
      <c r="AC5767">
        <v>0.71753805159658501</v>
      </c>
      <c r="AD5767">
        <v>0.87989882095915395</v>
      </c>
      <c r="AE5767">
        <v>-0.87870700645570499</v>
      </c>
      <c r="AF5767">
        <v>0.32549523997010099</v>
      </c>
      <c r="AG5767">
        <v>0.70473078222419605</v>
      </c>
      <c r="AH5767">
        <v>-23.947309360563999</v>
      </c>
      <c r="AI5767">
        <v>0.35038410267202102</v>
      </c>
      <c r="AJ5767">
        <v>0.78121606160956403</v>
      </c>
      <c r="AK5767">
        <v>-23.876920037132098</v>
      </c>
    </row>
    <row r="5768" spans="1:37" x14ac:dyDescent="0.2">
      <c r="A5768" t="s">
        <v>18426</v>
      </c>
      <c r="B5768">
        <v>192964712</v>
      </c>
      <c r="C5768">
        <v>192964880</v>
      </c>
      <c r="D5768">
        <v>169</v>
      </c>
      <c r="E5768" t="s">
        <v>19697</v>
      </c>
      <c r="F5768">
        <v>0</v>
      </c>
      <c r="G5768" t="s">
        <v>19698</v>
      </c>
      <c r="H5768" t="s">
        <v>31000</v>
      </c>
      <c r="I5768">
        <v>3</v>
      </c>
      <c r="J5768">
        <v>192796815</v>
      </c>
      <c r="K5768">
        <v>192917856</v>
      </c>
      <c r="L5768">
        <v>121042</v>
      </c>
      <c r="M5768">
        <v>2</v>
      </c>
      <c r="N5768">
        <v>151963</v>
      </c>
      <c r="O5768" t="s">
        <v>19699</v>
      </c>
      <c r="P5768">
        <v>-46856</v>
      </c>
      <c r="Q5768" t="s">
        <v>19700</v>
      </c>
      <c r="R5768" t="s">
        <v>19701</v>
      </c>
      <c r="S5768" t="s">
        <v>35058</v>
      </c>
      <c r="T5768">
        <v>0.35387198439864398</v>
      </c>
      <c r="U5768">
        <v>0.603102917160658</v>
      </c>
      <c r="V5768">
        <v>-22.779900165864401</v>
      </c>
      <c r="W5768">
        <v>0.29261482077562401</v>
      </c>
      <c r="X5768">
        <v>0.704072456322962</v>
      </c>
      <c r="Y5768">
        <v>20.951565617013099</v>
      </c>
      <c r="Z5768">
        <v>0.184235113180511</v>
      </c>
      <c r="AA5768">
        <v>0.72610664078822296</v>
      </c>
      <c r="AB5768">
        <v>-22.779900165864401</v>
      </c>
      <c r="AC5768">
        <v>0.27780950890804001</v>
      </c>
      <c r="AD5768">
        <v>0.68253123924728298</v>
      </c>
      <c r="AE5768">
        <v>22.251714672914002</v>
      </c>
      <c r="AF5768">
        <v>0.501741946288212</v>
      </c>
      <c r="AG5768">
        <v>0.80674443595273604</v>
      </c>
      <c r="AH5768">
        <v>-21.850289675004699</v>
      </c>
      <c r="AI5768">
        <v>0.59609816080359102</v>
      </c>
      <c r="AJ5768">
        <v>0.78121606160956403</v>
      </c>
      <c r="AK5768">
        <v>-0.82833474917907801</v>
      </c>
    </row>
    <row r="5769" spans="1:37" x14ac:dyDescent="0.2">
      <c r="A5769" t="s">
        <v>18426</v>
      </c>
      <c r="B5769">
        <v>192964880</v>
      </c>
      <c r="C5769">
        <v>192965048</v>
      </c>
      <c r="D5769">
        <v>169</v>
      </c>
      <c r="E5769" t="s">
        <v>19702</v>
      </c>
      <c r="F5769">
        <v>4</v>
      </c>
      <c r="G5769" t="s">
        <v>19703</v>
      </c>
      <c r="H5769" t="s">
        <v>31000</v>
      </c>
      <c r="I5769">
        <v>3</v>
      </c>
      <c r="J5769">
        <v>192796815</v>
      </c>
      <c r="K5769">
        <v>192917856</v>
      </c>
      <c r="L5769">
        <v>121042</v>
      </c>
      <c r="M5769">
        <v>2</v>
      </c>
      <c r="N5769">
        <v>151963</v>
      </c>
      <c r="O5769" t="s">
        <v>19699</v>
      </c>
      <c r="P5769">
        <v>-47024</v>
      </c>
      <c r="Q5769" t="s">
        <v>19700</v>
      </c>
      <c r="R5769" t="s">
        <v>19701</v>
      </c>
      <c r="S5769" t="s">
        <v>35058</v>
      </c>
      <c r="T5769">
        <v>0.35387198439864398</v>
      </c>
      <c r="U5769">
        <v>0.603102917160658</v>
      </c>
      <c r="V5769">
        <v>-22.779900165864401</v>
      </c>
      <c r="W5769">
        <v>0.29261482077562401</v>
      </c>
      <c r="X5769">
        <v>0.704072456322962</v>
      </c>
      <c r="Y5769">
        <v>20.951565617013099</v>
      </c>
      <c r="Z5769">
        <v>0.184235113180511</v>
      </c>
      <c r="AA5769">
        <v>0.72610664078822296</v>
      </c>
      <c r="AB5769">
        <v>-22.779900165864401</v>
      </c>
      <c r="AC5769">
        <v>0.27780950890804001</v>
      </c>
      <c r="AD5769">
        <v>0.68253123924728298</v>
      </c>
      <c r="AE5769">
        <v>22.251714672914002</v>
      </c>
      <c r="AF5769">
        <v>0.501741946288212</v>
      </c>
      <c r="AG5769">
        <v>0.80674443595273604</v>
      </c>
      <c r="AH5769">
        <v>-21.850289675004699</v>
      </c>
      <c r="AI5769">
        <v>0.59609816080359102</v>
      </c>
      <c r="AJ5769">
        <v>0.78121606160956403</v>
      </c>
      <c r="AK5769">
        <v>-0.82833474917907801</v>
      </c>
    </row>
    <row r="5770" spans="1:37" x14ac:dyDescent="0.2">
      <c r="A5770" t="s">
        <v>18426</v>
      </c>
      <c r="B5770">
        <v>192965048</v>
      </c>
      <c r="C5770">
        <v>192965216</v>
      </c>
      <c r="D5770">
        <v>169</v>
      </c>
      <c r="E5770" t="s">
        <v>19704</v>
      </c>
      <c r="F5770">
        <v>1</v>
      </c>
      <c r="G5770" t="s">
        <v>19705</v>
      </c>
      <c r="H5770" t="s">
        <v>31000</v>
      </c>
      <c r="I5770">
        <v>3</v>
      </c>
      <c r="J5770">
        <v>192796815</v>
      </c>
      <c r="K5770">
        <v>192917856</v>
      </c>
      <c r="L5770">
        <v>121042</v>
      </c>
      <c r="M5770">
        <v>2</v>
      </c>
      <c r="N5770">
        <v>151963</v>
      </c>
      <c r="O5770" t="s">
        <v>19699</v>
      </c>
      <c r="P5770">
        <v>-47192</v>
      </c>
      <c r="Q5770" t="s">
        <v>19700</v>
      </c>
      <c r="R5770" t="s">
        <v>19701</v>
      </c>
      <c r="S5770" t="s">
        <v>35058</v>
      </c>
      <c r="T5770">
        <v>0.35387198439864398</v>
      </c>
      <c r="U5770">
        <v>0.603102917160658</v>
      </c>
      <c r="V5770">
        <v>-22.779900165864401</v>
      </c>
      <c r="W5770">
        <v>0.29261482077562401</v>
      </c>
      <c r="X5770">
        <v>0.704072456322962</v>
      </c>
      <c r="Y5770">
        <v>20.951565617013099</v>
      </c>
      <c r="Z5770">
        <v>0.184235113180511</v>
      </c>
      <c r="AA5770">
        <v>0.72610664078822296</v>
      </c>
      <c r="AB5770">
        <v>-22.779900165864401</v>
      </c>
      <c r="AC5770">
        <v>0.27780950890804001</v>
      </c>
      <c r="AD5770">
        <v>0.68253123924728298</v>
      </c>
      <c r="AE5770">
        <v>22.251714672914002</v>
      </c>
      <c r="AF5770">
        <v>0.501741946288212</v>
      </c>
      <c r="AG5770">
        <v>0.80674443595273604</v>
      </c>
      <c r="AH5770">
        <v>-21.850289675004699</v>
      </c>
      <c r="AI5770">
        <v>0.59609816080359102</v>
      </c>
      <c r="AJ5770">
        <v>0.78121606160956403</v>
      </c>
      <c r="AK5770">
        <v>-0.82833474917907801</v>
      </c>
    </row>
    <row r="5771" spans="1:37" x14ac:dyDescent="0.2">
      <c r="A5771" t="s">
        <v>18426</v>
      </c>
      <c r="B5771">
        <v>194104273</v>
      </c>
      <c r="C5771">
        <v>194104424</v>
      </c>
      <c r="D5771">
        <v>152</v>
      </c>
      <c r="E5771" t="s">
        <v>19706</v>
      </c>
      <c r="F5771">
        <v>1</v>
      </c>
      <c r="G5771" t="s">
        <v>19707</v>
      </c>
      <c r="H5771" t="s">
        <v>35059</v>
      </c>
      <c r="I5771">
        <v>3</v>
      </c>
      <c r="J5771">
        <v>194091561</v>
      </c>
      <c r="K5771">
        <v>194109174</v>
      </c>
      <c r="L5771">
        <v>17614</v>
      </c>
      <c r="M5771">
        <v>1</v>
      </c>
      <c r="N5771">
        <v>102724877</v>
      </c>
      <c r="O5771" t="s">
        <v>19708</v>
      </c>
      <c r="P5771">
        <v>12712</v>
      </c>
      <c r="Q5771" t="s">
        <v>40</v>
      </c>
      <c r="R5771" t="s">
        <v>19709</v>
      </c>
      <c r="S5771" t="s">
        <v>35060</v>
      </c>
      <c r="T5771">
        <v>0.32911398597860803</v>
      </c>
      <c r="U5771">
        <v>0.603102917160658</v>
      </c>
      <c r="V5771">
        <v>24.2665413074679</v>
      </c>
      <c r="W5771">
        <v>0.29261482077562401</v>
      </c>
      <c r="X5771">
        <v>0.704072456322962</v>
      </c>
      <c r="Y5771">
        <v>24.340541885337402</v>
      </c>
      <c r="Z5771">
        <v>0.48464167878831399</v>
      </c>
      <c r="AA5771">
        <v>0.84435025072159198</v>
      </c>
      <c r="AB5771">
        <v>23.303067251404201</v>
      </c>
      <c r="AC5771">
        <v>0.45677901822897599</v>
      </c>
      <c r="AD5771">
        <v>0.82872126865393902</v>
      </c>
      <c r="AE5771">
        <v>23.3405419532486</v>
      </c>
      <c r="AF5771">
        <v>0.16793847098801201</v>
      </c>
      <c r="AG5771">
        <v>0.68151250837662902</v>
      </c>
      <c r="AH5771">
        <v>24.2665413074679</v>
      </c>
      <c r="AI5771">
        <v>0.14667288820271701</v>
      </c>
      <c r="AJ5771">
        <v>0.78121606160956403</v>
      </c>
      <c r="AK5771">
        <v>24.340541885337402</v>
      </c>
    </row>
    <row r="5772" spans="1:37" x14ac:dyDescent="0.2">
      <c r="A5772" t="s">
        <v>18426</v>
      </c>
      <c r="B5772">
        <v>194104424</v>
      </c>
      <c r="C5772">
        <v>194104575</v>
      </c>
      <c r="D5772">
        <v>152</v>
      </c>
      <c r="E5772" t="s">
        <v>19710</v>
      </c>
      <c r="F5772">
        <v>0</v>
      </c>
      <c r="G5772" t="s">
        <v>19711</v>
      </c>
      <c r="H5772" t="s">
        <v>35059</v>
      </c>
      <c r="I5772">
        <v>3</v>
      </c>
      <c r="J5772">
        <v>194091561</v>
      </c>
      <c r="K5772">
        <v>194109174</v>
      </c>
      <c r="L5772">
        <v>17614</v>
      </c>
      <c r="M5772">
        <v>1</v>
      </c>
      <c r="N5772">
        <v>102724877</v>
      </c>
      <c r="O5772" t="s">
        <v>19708</v>
      </c>
      <c r="P5772">
        <v>12863</v>
      </c>
      <c r="Q5772" t="s">
        <v>40</v>
      </c>
      <c r="R5772" t="s">
        <v>19709</v>
      </c>
      <c r="S5772" t="s">
        <v>35060</v>
      </c>
      <c r="T5772">
        <v>0.32911398597860803</v>
      </c>
      <c r="U5772">
        <v>0.603102917160658</v>
      </c>
      <c r="V5772">
        <v>24.2665413074679</v>
      </c>
      <c r="W5772">
        <v>0.29261482077562401</v>
      </c>
      <c r="X5772">
        <v>0.704072456322962</v>
      </c>
      <c r="Y5772">
        <v>24.340541885337402</v>
      </c>
      <c r="Z5772">
        <v>0.48464167878831399</v>
      </c>
      <c r="AA5772">
        <v>0.84435025072159198</v>
      </c>
      <c r="AB5772">
        <v>23.303067251404201</v>
      </c>
      <c r="AC5772">
        <v>0.45677901822897599</v>
      </c>
      <c r="AD5772">
        <v>0.82872126865393902</v>
      </c>
      <c r="AE5772">
        <v>23.3405419532486</v>
      </c>
      <c r="AF5772">
        <v>0.16793847098801201</v>
      </c>
      <c r="AG5772">
        <v>0.68151250837662902</v>
      </c>
      <c r="AH5772">
        <v>24.2665413074679</v>
      </c>
      <c r="AI5772">
        <v>0.14667288820271701</v>
      </c>
      <c r="AJ5772">
        <v>0.78121606160956403</v>
      </c>
      <c r="AK5772">
        <v>24.340541885337402</v>
      </c>
    </row>
    <row r="5773" spans="1:37" x14ac:dyDescent="0.2">
      <c r="A5773" t="s">
        <v>18426</v>
      </c>
      <c r="B5773">
        <v>194544626</v>
      </c>
      <c r="C5773">
        <v>194544777</v>
      </c>
      <c r="D5773">
        <v>152</v>
      </c>
      <c r="E5773" t="s">
        <v>19712</v>
      </c>
      <c r="F5773">
        <v>3</v>
      </c>
      <c r="G5773" t="s">
        <v>19713</v>
      </c>
      <c r="H5773" t="s">
        <v>31000</v>
      </c>
      <c r="I5773">
        <v>3</v>
      </c>
      <c r="J5773">
        <v>194583991</v>
      </c>
      <c r="K5773">
        <v>194590260</v>
      </c>
      <c r="L5773">
        <v>6270</v>
      </c>
      <c r="M5773">
        <v>1</v>
      </c>
      <c r="N5773">
        <v>100507297</v>
      </c>
      <c r="O5773" t="s">
        <v>19714</v>
      </c>
      <c r="P5773">
        <v>-39214</v>
      </c>
      <c r="Q5773" t="s">
        <v>40</v>
      </c>
      <c r="R5773" t="s">
        <v>19715</v>
      </c>
      <c r="S5773" t="s">
        <v>35061</v>
      </c>
      <c r="T5773">
        <v>3.5551012810344097E-2</v>
      </c>
      <c r="U5773">
        <v>0.603102917160658</v>
      </c>
      <c r="V5773">
        <v>25.931729109419202</v>
      </c>
      <c r="W5773">
        <v>0.38920677604595899</v>
      </c>
      <c r="X5773">
        <v>0.704072456322962</v>
      </c>
      <c r="Y5773">
        <v>-23.883843712663499</v>
      </c>
      <c r="Z5773">
        <v>0.136920528570767</v>
      </c>
      <c r="AA5773">
        <v>0.72610664078822296</v>
      </c>
      <c r="AB5773">
        <v>24.968255006857</v>
      </c>
      <c r="AC5773">
        <v>0.615069744472027</v>
      </c>
      <c r="AD5773">
        <v>0.87989882095915395</v>
      </c>
      <c r="AE5773">
        <v>0.65172889973143699</v>
      </c>
      <c r="AF5773">
        <v>3.9401877639471897E-3</v>
      </c>
      <c r="AG5773">
        <v>0.476038960109122</v>
      </c>
      <c r="AH5773">
        <v>25.931729109419202</v>
      </c>
      <c r="AI5773">
        <v>0.17351581260912399</v>
      </c>
      <c r="AJ5773">
        <v>0.78121606160956403</v>
      </c>
      <c r="AK5773">
        <v>-24.8613398063214</v>
      </c>
    </row>
    <row r="5774" spans="1:37" x14ac:dyDescent="0.2">
      <c r="A5774" t="s">
        <v>18426</v>
      </c>
      <c r="B5774">
        <v>194544798</v>
      </c>
      <c r="C5774">
        <v>194544837</v>
      </c>
      <c r="D5774">
        <v>40</v>
      </c>
      <c r="E5774" t="s">
        <v>19716</v>
      </c>
      <c r="F5774">
        <v>1</v>
      </c>
      <c r="G5774" t="s">
        <v>19717</v>
      </c>
      <c r="H5774" t="s">
        <v>31000</v>
      </c>
      <c r="I5774">
        <v>3</v>
      </c>
      <c r="J5774">
        <v>194583991</v>
      </c>
      <c r="K5774">
        <v>194590260</v>
      </c>
      <c r="L5774">
        <v>6270</v>
      </c>
      <c r="M5774">
        <v>1</v>
      </c>
      <c r="N5774">
        <v>100507297</v>
      </c>
      <c r="O5774" t="s">
        <v>19714</v>
      </c>
      <c r="P5774">
        <v>-39154</v>
      </c>
      <c r="Q5774" t="s">
        <v>40</v>
      </c>
      <c r="R5774" t="s">
        <v>19715</v>
      </c>
      <c r="S5774" t="s">
        <v>35061</v>
      </c>
      <c r="T5774">
        <v>3.5551012810344097E-2</v>
      </c>
      <c r="U5774">
        <v>0.603102917160658</v>
      </c>
      <c r="V5774">
        <v>25.931729109419202</v>
      </c>
      <c r="W5774">
        <v>0.38920677604595899</v>
      </c>
      <c r="X5774">
        <v>0.704072456322962</v>
      </c>
      <c r="Y5774">
        <v>-23.883843712663499</v>
      </c>
      <c r="Z5774">
        <v>0.136920528570767</v>
      </c>
      <c r="AA5774">
        <v>0.72610664078822296</v>
      </c>
      <c r="AB5774">
        <v>24.968255006857</v>
      </c>
      <c r="AC5774">
        <v>0.615069744472027</v>
      </c>
      <c r="AD5774">
        <v>0.87989882095915395</v>
      </c>
      <c r="AE5774">
        <v>0.65172889973143699</v>
      </c>
      <c r="AF5774">
        <v>3.9401877639471897E-3</v>
      </c>
      <c r="AG5774">
        <v>0.476038960109122</v>
      </c>
      <c r="AH5774">
        <v>25.931729109419202</v>
      </c>
      <c r="AI5774">
        <v>0.17351581260912399</v>
      </c>
      <c r="AJ5774">
        <v>0.78121606160956403</v>
      </c>
      <c r="AK5774">
        <v>-24.8613398063214</v>
      </c>
    </row>
    <row r="5775" spans="1:37" x14ac:dyDescent="0.2">
      <c r="A5775" t="s">
        <v>18426</v>
      </c>
      <c r="B5775">
        <v>194687618</v>
      </c>
      <c r="C5775">
        <v>194687781</v>
      </c>
      <c r="D5775">
        <v>164</v>
      </c>
      <c r="E5775" t="s">
        <v>19718</v>
      </c>
      <c r="F5775">
        <v>10</v>
      </c>
      <c r="G5775" t="s">
        <v>19719</v>
      </c>
      <c r="H5775" t="s">
        <v>30999</v>
      </c>
      <c r="I5775">
        <v>3</v>
      </c>
      <c r="J5775">
        <v>194685883</v>
      </c>
      <c r="K5775">
        <v>194689037</v>
      </c>
      <c r="L5775">
        <v>3155</v>
      </c>
      <c r="M5775">
        <v>1</v>
      </c>
      <c r="N5775">
        <v>131583</v>
      </c>
      <c r="O5775" t="s">
        <v>19720</v>
      </c>
      <c r="P5775">
        <v>1735</v>
      </c>
      <c r="Q5775" t="s">
        <v>19721</v>
      </c>
      <c r="R5775" t="s">
        <v>19722</v>
      </c>
      <c r="S5775" t="s">
        <v>35062</v>
      </c>
      <c r="T5775">
        <v>0.97213403838398904</v>
      </c>
      <c r="U5775">
        <v>1</v>
      </c>
      <c r="V5775">
        <v>0.408498541589006</v>
      </c>
      <c r="W5775">
        <v>0.20525741147413201</v>
      </c>
      <c r="X5775">
        <v>0.704072456322962</v>
      </c>
      <c r="Y5775">
        <v>-25.236519955934</v>
      </c>
      <c r="Z5775">
        <v>0.69013698642955401</v>
      </c>
      <c r="AA5775">
        <v>0.84521697243271998</v>
      </c>
      <c r="AB5775">
        <v>-0.55497552838943798</v>
      </c>
      <c r="AC5775">
        <v>7.0489011448141195E-2</v>
      </c>
      <c r="AD5775">
        <v>0.57684129297949804</v>
      </c>
      <c r="AE5775">
        <v>-25.236519955934</v>
      </c>
      <c r="AF5775">
        <v>0.61410715005536498</v>
      </c>
      <c r="AG5775">
        <v>0.80674443595273604</v>
      </c>
      <c r="AH5775">
        <v>1.3381091454407701</v>
      </c>
      <c r="AI5775">
        <v>0.35038410267202102</v>
      </c>
      <c r="AJ5775">
        <v>0.78121606160956403</v>
      </c>
      <c r="AK5775">
        <v>-24.367764519359699</v>
      </c>
    </row>
    <row r="5776" spans="1:37" x14ac:dyDescent="0.2">
      <c r="A5776" t="s">
        <v>18426</v>
      </c>
      <c r="B5776">
        <v>194687781</v>
      </c>
      <c r="C5776">
        <v>194687944</v>
      </c>
      <c r="D5776">
        <v>164</v>
      </c>
      <c r="E5776" t="s">
        <v>19723</v>
      </c>
      <c r="F5776">
        <v>17</v>
      </c>
      <c r="G5776" t="s">
        <v>19724</v>
      </c>
      <c r="H5776" t="s">
        <v>30999</v>
      </c>
      <c r="I5776">
        <v>3</v>
      </c>
      <c r="J5776">
        <v>194685883</v>
      </c>
      <c r="K5776">
        <v>194689037</v>
      </c>
      <c r="L5776">
        <v>3155</v>
      </c>
      <c r="M5776">
        <v>1</v>
      </c>
      <c r="N5776">
        <v>131583</v>
      </c>
      <c r="O5776" t="s">
        <v>19720</v>
      </c>
      <c r="P5776">
        <v>1898</v>
      </c>
      <c r="Q5776" t="s">
        <v>19721</v>
      </c>
      <c r="R5776" t="s">
        <v>19722</v>
      </c>
      <c r="S5776" t="s">
        <v>35062</v>
      </c>
      <c r="T5776">
        <v>0.97213403838398904</v>
      </c>
      <c r="U5776">
        <v>1</v>
      </c>
      <c r="V5776">
        <v>0.408498541589006</v>
      </c>
      <c r="W5776">
        <v>0.20525741147413201</v>
      </c>
      <c r="X5776">
        <v>0.704072456322962</v>
      </c>
      <c r="Y5776">
        <v>-25.236519955934</v>
      </c>
      <c r="Z5776">
        <v>0.69013698642955401</v>
      </c>
      <c r="AA5776">
        <v>0.84521697243271998</v>
      </c>
      <c r="AB5776">
        <v>-0.55497552838943798</v>
      </c>
      <c r="AC5776">
        <v>7.0489011448141195E-2</v>
      </c>
      <c r="AD5776">
        <v>0.57684129297949804</v>
      </c>
      <c r="AE5776">
        <v>-25.236519955934</v>
      </c>
      <c r="AF5776">
        <v>0.61410715005536498</v>
      </c>
      <c r="AG5776">
        <v>0.80674443595273604</v>
      </c>
      <c r="AH5776">
        <v>1.3381091454407701</v>
      </c>
      <c r="AI5776">
        <v>0.35038410267202102</v>
      </c>
      <c r="AJ5776">
        <v>0.78121606160956403</v>
      </c>
      <c r="AK5776">
        <v>-24.367764519359699</v>
      </c>
    </row>
    <row r="5777" spans="1:37" x14ac:dyDescent="0.2">
      <c r="A5777" t="s">
        <v>18426</v>
      </c>
      <c r="B5777">
        <v>195643968</v>
      </c>
      <c r="C5777">
        <v>195644122</v>
      </c>
      <c r="D5777">
        <v>155</v>
      </c>
      <c r="E5777" t="s">
        <v>19725</v>
      </c>
      <c r="F5777">
        <v>2</v>
      </c>
      <c r="G5777" t="s">
        <v>19726</v>
      </c>
      <c r="H5777" t="s">
        <v>31000</v>
      </c>
      <c r="I5777">
        <v>3</v>
      </c>
      <c r="J5777">
        <v>195658062</v>
      </c>
      <c r="K5777">
        <v>195666682</v>
      </c>
      <c r="L5777">
        <v>8621</v>
      </c>
      <c r="M5777">
        <v>1</v>
      </c>
      <c r="N5777">
        <v>727956</v>
      </c>
      <c r="O5777" t="s">
        <v>19727</v>
      </c>
      <c r="P5777">
        <v>-13940</v>
      </c>
      <c r="Q5777" t="s">
        <v>19728</v>
      </c>
      <c r="R5777" t="s">
        <v>19729</v>
      </c>
      <c r="S5777" t="s">
        <v>35063</v>
      </c>
      <c r="T5777">
        <v>0.35387198439864398</v>
      </c>
      <c r="U5777">
        <v>0.603102917160658</v>
      </c>
      <c r="V5777">
        <v>-23.314358554603601</v>
      </c>
      <c r="W5777">
        <v>0.38920677604595899</v>
      </c>
      <c r="X5777">
        <v>0.704072456322962</v>
      </c>
      <c r="Y5777">
        <v>-23.183114034497699</v>
      </c>
      <c r="Z5777">
        <v>0.69013698642955401</v>
      </c>
      <c r="AA5777">
        <v>0.84521697243271998</v>
      </c>
      <c r="AB5777">
        <v>0.64206145510718304</v>
      </c>
      <c r="AC5777">
        <v>0.75388744886274095</v>
      </c>
      <c r="AD5777">
        <v>0.87989882095915395</v>
      </c>
      <c r="AE5777">
        <v>0.81078067835919998</v>
      </c>
      <c r="AF5777">
        <v>0.32549523997010099</v>
      </c>
      <c r="AG5777">
        <v>0.70473078222419605</v>
      </c>
      <c r="AH5777">
        <v>-24.347547852067901</v>
      </c>
      <c r="AI5777">
        <v>0.35038410267202102</v>
      </c>
      <c r="AJ5777">
        <v>0.78121606160956403</v>
      </c>
      <c r="AK5777">
        <v>-24.277158527555599</v>
      </c>
    </row>
    <row r="5778" spans="1:37" x14ac:dyDescent="0.2">
      <c r="A5778" t="s">
        <v>18426</v>
      </c>
      <c r="B5778">
        <v>195644159</v>
      </c>
      <c r="C5778">
        <v>195644304</v>
      </c>
      <c r="D5778">
        <v>146</v>
      </c>
      <c r="E5778" t="s">
        <v>19730</v>
      </c>
      <c r="F5778">
        <v>2</v>
      </c>
      <c r="G5778" t="s">
        <v>19731</v>
      </c>
      <c r="H5778" t="s">
        <v>31000</v>
      </c>
      <c r="I5778">
        <v>3</v>
      </c>
      <c r="J5778">
        <v>195658062</v>
      </c>
      <c r="K5778">
        <v>195666682</v>
      </c>
      <c r="L5778">
        <v>8621</v>
      </c>
      <c r="M5778">
        <v>1</v>
      </c>
      <c r="N5778">
        <v>727956</v>
      </c>
      <c r="O5778" t="s">
        <v>19727</v>
      </c>
      <c r="P5778">
        <v>-13758</v>
      </c>
      <c r="Q5778" t="s">
        <v>19728</v>
      </c>
      <c r="R5778" t="s">
        <v>19729</v>
      </c>
      <c r="S5778" t="s">
        <v>35063</v>
      </c>
      <c r="T5778">
        <v>0.35387198439864398</v>
      </c>
      <c r="U5778">
        <v>0.603102917160658</v>
      </c>
      <c r="V5778">
        <v>-23.314358554603601</v>
      </c>
      <c r="W5778">
        <v>0.38920677604595899</v>
      </c>
      <c r="X5778">
        <v>0.704072456322962</v>
      </c>
      <c r="Y5778">
        <v>-23.183114034497699</v>
      </c>
      <c r="Z5778">
        <v>0.69013698642955401</v>
      </c>
      <c r="AA5778">
        <v>0.84521697243271998</v>
      </c>
      <c r="AB5778">
        <v>0.71606203211953301</v>
      </c>
      <c r="AC5778">
        <v>0.75388744886274095</v>
      </c>
      <c r="AD5778">
        <v>0.87989882095915395</v>
      </c>
      <c r="AE5778">
        <v>0.88478125548517705</v>
      </c>
      <c r="AF5778">
        <v>0.32549523997010099</v>
      </c>
      <c r="AG5778">
        <v>0.70473078222419605</v>
      </c>
      <c r="AH5778">
        <v>-24.402923996393898</v>
      </c>
      <c r="AI5778">
        <v>0.35038410267202102</v>
      </c>
      <c r="AJ5778">
        <v>0.78121606160956403</v>
      </c>
      <c r="AK5778">
        <v>-24.332534671754399</v>
      </c>
    </row>
    <row r="5779" spans="1:37" x14ac:dyDescent="0.2">
      <c r="A5779" t="s">
        <v>18426</v>
      </c>
      <c r="B5779">
        <v>195644304</v>
      </c>
      <c r="C5779">
        <v>195644449</v>
      </c>
      <c r="D5779">
        <v>146</v>
      </c>
      <c r="E5779" t="s">
        <v>19732</v>
      </c>
      <c r="F5779">
        <v>7</v>
      </c>
      <c r="G5779" t="s">
        <v>19733</v>
      </c>
      <c r="H5779" t="s">
        <v>31000</v>
      </c>
      <c r="I5779">
        <v>3</v>
      </c>
      <c r="J5779">
        <v>195658062</v>
      </c>
      <c r="K5779">
        <v>195666682</v>
      </c>
      <c r="L5779">
        <v>8621</v>
      </c>
      <c r="M5779">
        <v>1</v>
      </c>
      <c r="N5779">
        <v>727956</v>
      </c>
      <c r="O5779" t="s">
        <v>19727</v>
      </c>
      <c r="P5779">
        <v>-13613</v>
      </c>
      <c r="Q5779" t="s">
        <v>19728</v>
      </c>
      <c r="R5779" t="s">
        <v>19729</v>
      </c>
      <c r="S5779" t="s">
        <v>35063</v>
      </c>
      <c r="T5779">
        <v>0.35387198439864398</v>
      </c>
      <c r="U5779">
        <v>0.603102917160658</v>
      </c>
      <c r="V5779">
        <v>-23.314358554603601</v>
      </c>
      <c r="W5779">
        <v>0.38920677604595899</v>
      </c>
      <c r="X5779">
        <v>0.704072456322962</v>
      </c>
      <c r="Y5779">
        <v>-23.183114034497699</v>
      </c>
      <c r="Z5779">
        <v>0.69013698642955401</v>
      </c>
      <c r="AA5779">
        <v>0.84521697243271998</v>
      </c>
      <c r="AB5779">
        <v>0.71606203211953301</v>
      </c>
      <c r="AC5779">
        <v>0.75388744886274095</v>
      </c>
      <c r="AD5779">
        <v>0.87989882095915395</v>
      </c>
      <c r="AE5779">
        <v>0.88478125548517705</v>
      </c>
      <c r="AF5779">
        <v>0.32549523997010099</v>
      </c>
      <c r="AG5779">
        <v>0.70473078222419605</v>
      </c>
      <c r="AH5779">
        <v>-24.402923996393898</v>
      </c>
      <c r="AI5779">
        <v>0.35038410267202102</v>
      </c>
      <c r="AJ5779">
        <v>0.78121606160956403</v>
      </c>
      <c r="AK5779">
        <v>-24.332534671754399</v>
      </c>
    </row>
    <row r="5780" spans="1:37" x14ac:dyDescent="0.2">
      <c r="A5780" t="s">
        <v>18426</v>
      </c>
      <c r="B5780">
        <v>195646334</v>
      </c>
      <c r="C5780">
        <v>195646479</v>
      </c>
      <c r="D5780">
        <v>146</v>
      </c>
      <c r="E5780" t="s">
        <v>19734</v>
      </c>
      <c r="F5780">
        <v>3</v>
      </c>
      <c r="G5780" t="s">
        <v>19735</v>
      </c>
      <c r="H5780" t="s">
        <v>31000</v>
      </c>
      <c r="I5780">
        <v>3</v>
      </c>
      <c r="J5780">
        <v>195658062</v>
      </c>
      <c r="K5780">
        <v>195666682</v>
      </c>
      <c r="L5780">
        <v>8621</v>
      </c>
      <c r="M5780">
        <v>1</v>
      </c>
      <c r="N5780">
        <v>727956</v>
      </c>
      <c r="O5780" t="s">
        <v>19727</v>
      </c>
      <c r="P5780">
        <v>-11583</v>
      </c>
      <c r="Q5780" t="s">
        <v>19728</v>
      </c>
      <c r="R5780" t="s">
        <v>19729</v>
      </c>
      <c r="S5780" t="s">
        <v>35063</v>
      </c>
      <c r="T5780">
        <v>0.152084254673993</v>
      </c>
      <c r="U5780">
        <v>0.603102917160658</v>
      </c>
      <c r="V5780">
        <v>25.232934191941801</v>
      </c>
      <c r="W5780">
        <v>0.89107655920673101</v>
      </c>
      <c r="X5780">
        <v>0.95159051474143896</v>
      </c>
      <c r="Y5780">
        <v>3.5955939911582102</v>
      </c>
      <c r="Z5780">
        <v>0.306975110376564</v>
      </c>
      <c r="AA5780">
        <v>0.72610664078822296</v>
      </c>
      <c r="AB5780">
        <v>24.2694601027227</v>
      </c>
      <c r="AC5780">
        <v>0.75388744886274095</v>
      </c>
      <c r="AD5780">
        <v>0.87989882095915395</v>
      </c>
      <c r="AE5780">
        <v>2.5955940293944</v>
      </c>
      <c r="AF5780">
        <v>4.6407610929182198E-2</v>
      </c>
      <c r="AG5780">
        <v>0.476038960109122</v>
      </c>
      <c r="AH5780">
        <v>25.232934191941801</v>
      </c>
      <c r="AI5780">
        <v>0.56157887380500204</v>
      </c>
      <c r="AJ5780">
        <v>0.78121606160956403</v>
      </c>
      <c r="AK5780">
        <v>4.46434907603944</v>
      </c>
    </row>
    <row r="5781" spans="1:37" x14ac:dyDescent="0.2">
      <c r="A5781" t="s">
        <v>18426</v>
      </c>
      <c r="B5781">
        <v>195646479</v>
      </c>
      <c r="C5781">
        <v>195646624</v>
      </c>
      <c r="D5781">
        <v>146</v>
      </c>
      <c r="E5781" t="s">
        <v>19736</v>
      </c>
      <c r="F5781">
        <v>5</v>
      </c>
      <c r="G5781" t="s">
        <v>19737</v>
      </c>
      <c r="H5781" t="s">
        <v>31000</v>
      </c>
      <c r="I5781">
        <v>3</v>
      </c>
      <c r="J5781">
        <v>195658062</v>
      </c>
      <c r="K5781">
        <v>195666682</v>
      </c>
      <c r="L5781">
        <v>8621</v>
      </c>
      <c r="M5781">
        <v>1</v>
      </c>
      <c r="N5781">
        <v>727956</v>
      </c>
      <c r="O5781" t="s">
        <v>19727</v>
      </c>
      <c r="P5781">
        <v>-11438</v>
      </c>
      <c r="Q5781" t="s">
        <v>19728</v>
      </c>
      <c r="R5781" t="s">
        <v>19729</v>
      </c>
      <c r="S5781" t="s">
        <v>35063</v>
      </c>
      <c r="T5781">
        <v>0.152084254673993</v>
      </c>
      <c r="U5781">
        <v>0.603102917160658</v>
      </c>
      <c r="V5781">
        <v>25.232934191941801</v>
      </c>
      <c r="W5781">
        <v>0.89107655920673101</v>
      </c>
      <c r="X5781">
        <v>0.95159051474143896</v>
      </c>
      <c r="Y5781">
        <v>3.5955939911582102</v>
      </c>
      <c r="Z5781">
        <v>0.306975110376564</v>
      </c>
      <c r="AA5781">
        <v>0.72610664078822296</v>
      </c>
      <c r="AB5781">
        <v>24.2694601027227</v>
      </c>
      <c r="AC5781">
        <v>0.75388744886274095</v>
      </c>
      <c r="AD5781">
        <v>0.87989882095915395</v>
      </c>
      <c r="AE5781">
        <v>2.5955940293944</v>
      </c>
      <c r="AF5781">
        <v>4.6407610929182198E-2</v>
      </c>
      <c r="AG5781">
        <v>0.476038960109122</v>
      </c>
      <c r="AH5781">
        <v>25.232934191941801</v>
      </c>
      <c r="AI5781">
        <v>0.56157887380500204</v>
      </c>
      <c r="AJ5781">
        <v>0.78121606160956403</v>
      </c>
      <c r="AK5781">
        <v>4.46434907603944</v>
      </c>
    </row>
    <row r="5782" spans="1:37" x14ac:dyDescent="0.2">
      <c r="A5782" t="s">
        <v>18426</v>
      </c>
      <c r="B5782">
        <v>195646624</v>
      </c>
      <c r="C5782">
        <v>195646769</v>
      </c>
      <c r="D5782">
        <v>146</v>
      </c>
      <c r="E5782" t="s">
        <v>19738</v>
      </c>
      <c r="F5782">
        <v>3</v>
      </c>
      <c r="G5782" t="s">
        <v>19739</v>
      </c>
      <c r="H5782" t="s">
        <v>31000</v>
      </c>
      <c r="I5782">
        <v>3</v>
      </c>
      <c r="J5782">
        <v>195658062</v>
      </c>
      <c r="K5782">
        <v>195666682</v>
      </c>
      <c r="L5782">
        <v>8621</v>
      </c>
      <c r="M5782">
        <v>1</v>
      </c>
      <c r="N5782">
        <v>727956</v>
      </c>
      <c r="O5782" t="s">
        <v>19727</v>
      </c>
      <c r="P5782">
        <v>-11293</v>
      </c>
      <c r="Q5782" t="s">
        <v>19728</v>
      </c>
      <c r="R5782" t="s">
        <v>19729</v>
      </c>
      <c r="S5782" t="s">
        <v>35063</v>
      </c>
      <c r="T5782">
        <v>0.152084254673993</v>
      </c>
      <c r="U5782">
        <v>0.603102917160658</v>
      </c>
      <c r="V5782">
        <v>25.232934191941801</v>
      </c>
      <c r="W5782">
        <v>0.89107655920673101</v>
      </c>
      <c r="X5782">
        <v>0.95159051474143896</v>
      </c>
      <c r="Y5782">
        <v>3.5955939911582102</v>
      </c>
      <c r="Z5782">
        <v>0.306975110376564</v>
      </c>
      <c r="AA5782">
        <v>0.72610664078822296</v>
      </c>
      <c r="AB5782">
        <v>24.2694601027227</v>
      </c>
      <c r="AC5782">
        <v>0.75388744886274095</v>
      </c>
      <c r="AD5782">
        <v>0.87989882095915395</v>
      </c>
      <c r="AE5782">
        <v>2.5955940293944</v>
      </c>
      <c r="AF5782">
        <v>4.6407610929182198E-2</v>
      </c>
      <c r="AG5782">
        <v>0.476038960109122</v>
      </c>
      <c r="AH5782">
        <v>25.232934191941801</v>
      </c>
      <c r="AI5782">
        <v>0.56157887380500204</v>
      </c>
      <c r="AJ5782">
        <v>0.78121606160956403</v>
      </c>
      <c r="AK5782">
        <v>4.46434907603944</v>
      </c>
    </row>
    <row r="5783" spans="1:37" x14ac:dyDescent="0.2">
      <c r="A5783" t="s">
        <v>18426</v>
      </c>
      <c r="B5783">
        <v>195684048</v>
      </c>
      <c r="C5783">
        <v>195684250</v>
      </c>
      <c r="D5783">
        <v>203</v>
      </c>
      <c r="E5783" t="s">
        <v>19740</v>
      </c>
      <c r="F5783">
        <v>2</v>
      </c>
      <c r="G5783" t="s">
        <v>19741</v>
      </c>
      <c r="H5783" t="s">
        <v>30987</v>
      </c>
      <c r="I5783">
        <v>3</v>
      </c>
      <c r="J5783">
        <v>195683833</v>
      </c>
      <c r="K5783">
        <v>195708345</v>
      </c>
      <c r="L5783">
        <v>24513</v>
      </c>
      <c r="M5783">
        <v>1</v>
      </c>
      <c r="N5783">
        <v>440993</v>
      </c>
      <c r="O5783" t="s">
        <v>19742</v>
      </c>
      <c r="P5783">
        <v>215</v>
      </c>
      <c r="Q5783" t="s">
        <v>40</v>
      </c>
      <c r="R5783" t="s">
        <v>19743</v>
      </c>
      <c r="S5783" t="s">
        <v>35064</v>
      </c>
      <c r="T5783">
        <v>1</v>
      </c>
      <c r="U5783">
        <v>1</v>
      </c>
      <c r="V5783">
        <v>-4.0633616901216598</v>
      </c>
      <c r="W5783" t="s">
        <v>40</v>
      </c>
      <c r="X5783" t="s">
        <v>40</v>
      </c>
      <c r="Y5783">
        <v>0</v>
      </c>
      <c r="Z5783">
        <v>0.65379035313853895</v>
      </c>
      <c r="AA5783">
        <v>0.84521697243271998</v>
      </c>
      <c r="AB5783">
        <v>-5.0268349302092403</v>
      </c>
      <c r="AC5783">
        <v>0.27780950890804001</v>
      </c>
      <c r="AD5783">
        <v>0.68253123924728298</v>
      </c>
      <c r="AE5783">
        <v>23.852080347125899</v>
      </c>
      <c r="AF5783">
        <v>0.64997455747578503</v>
      </c>
      <c r="AG5783">
        <v>0.80674443595273604</v>
      </c>
      <c r="AH5783">
        <v>-3.1337510683647398</v>
      </c>
      <c r="AI5783">
        <v>0.35038410267202102</v>
      </c>
      <c r="AJ5783">
        <v>0.78121606160956403</v>
      </c>
      <c r="AK5783">
        <v>-23.7076904478198</v>
      </c>
    </row>
    <row r="5784" spans="1:37" x14ac:dyDescent="0.2">
      <c r="A5784" t="s">
        <v>18426</v>
      </c>
      <c r="B5784">
        <v>195684250</v>
      </c>
      <c r="C5784">
        <v>195684452</v>
      </c>
      <c r="D5784">
        <v>203</v>
      </c>
      <c r="E5784" t="s">
        <v>19744</v>
      </c>
      <c r="F5784">
        <v>2</v>
      </c>
      <c r="G5784" t="s">
        <v>19745</v>
      </c>
      <c r="H5784" t="s">
        <v>30987</v>
      </c>
      <c r="I5784">
        <v>3</v>
      </c>
      <c r="J5784">
        <v>195683833</v>
      </c>
      <c r="K5784">
        <v>195708345</v>
      </c>
      <c r="L5784">
        <v>24513</v>
      </c>
      <c r="M5784">
        <v>1</v>
      </c>
      <c r="N5784">
        <v>440993</v>
      </c>
      <c r="O5784" t="s">
        <v>19742</v>
      </c>
      <c r="P5784">
        <v>417</v>
      </c>
      <c r="Q5784" t="s">
        <v>40</v>
      </c>
      <c r="R5784" t="s">
        <v>19743</v>
      </c>
      <c r="S5784" t="s">
        <v>35064</v>
      </c>
      <c r="T5784">
        <v>1</v>
      </c>
      <c r="U5784">
        <v>1</v>
      </c>
      <c r="V5784">
        <v>-4.0633616901216598</v>
      </c>
      <c r="W5784" t="s">
        <v>40</v>
      </c>
      <c r="X5784" t="s">
        <v>40</v>
      </c>
      <c r="Y5784">
        <v>0</v>
      </c>
      <c r="Z5784">
        <v>0.65379035313853895</v>
      </c>
      <c r="AA5784">
        <v>0.84521697243271998</v>
      </c>
      <c r="AB5784">
        <v>-5.0268349302092403</v>
      </c>
      <c r="AC5784">
        <v>0.27780950890804001</v>
      </c>
      <c r="AD5784">
        <v>0.68253123924728298</v>
      </c>
      <c r="AE5784">
        <v>23.852080347125899</v>
      </c>
      <c r="AF5784">
        <v>0.64997455747578503</v>
      </c>
      <c r="AG5784">
        <v>0.80674443595273604</v>
      </c>
      <c r="AH5784">
        <v>-3.1337510683647398</v>
      </c>
      <c r="AI5784">
        <v>0.35038410267202102</v>
      </c>
      <c r="AJ5784">
        <v>0.78121606160956403</v>
      </c>
      <c r="AK5784">
        <v>-23.7076904478198</v>
      </c>
    </row>
    <row r="5785" spans="1:37" x14ac:dyDescent="0.2">
      <c r="A5785" t="s">
        <v>18426</v>
      </c>
      <c r="B5785">
        <v>195868958</v>
      </c>
      <c r="C5785">
        <v>195869102</v>
      </c>
      <c r="D5785">
        <v>145</v>
      </c>
      <c r="E5785" t="s">
        <v>19746</v>
      </c>
      <c r="F5785">
        <v>9</v>
      </c>
      <c r="G5785" t="s">
        <v>19747</v>
      </c>
      <c r="H5785" t="s">
        <v>30987</v>
      </c>
      <c r="I5785">
        <v>3</v>
      </c>
      <c r="J5785">
        <v>195863365</v>
      </c>
      <c r="K5785">
        <v>195869690</v>
      </c>
      <c r="L5785">
        <v>6326</v>
      </c>
      <c r="M5785">
        <v>2</v>
      </c>
      <c r="N5785">
        <v>10188</v>
      </c>
      <c r="O5785" t="s">
        <v>19748</v>
      </c>
      <c r="P5785">
        <v>588</v>
      </c>
      <c r="Q5785" t="s">
        <v>19749</v>
      </c>
      <c r="R5785" t="s">
        <v>19750</v>
      </c>
      <c r="S5785" t="s">
        <v>35065</v>
      </c>
      <c r="T5785">
        <v>0.152084254673993</v>
      </c>
      <c r="U5785">
        <v>0.603102917160658</v>
      </c>
      <c r="V5785">
        <v>24.455554038373101</v>
      </c>
      <c r="W5785">
        <v>0.38920677604595899</v>
      </c>
      <c r="X5785">
        <v>0.704072456322962</v>
      </c>
      <c r="Y5785">
        <v>-24.158620344457901</v>
      </c>
      <c r="Z5785">
        <v>0.306975110376564</v>
      </c>
      <c r="AA5785">
        <v>0.72610664078822296</v>
      </c>
      <c r="AB5785">
        <v>23.492079973970299</v>
      </c>
      <c r="AC5785">
        <v>0.71753805159658501</v>
      </c>
      <c r="AD5785">
        <v>0.87989882095915395</v>
      </c>
      <c r="AE5785">
        <v>-4.5966002199488099</v>
      </c>
      <c r="AF5785">
        <v>4.6407610929182198E-2</v>
      </c>
      <c r="AG5785">
        <v>0.476038960109122</v>
      </c>
      <c r="AH5785">
        <v>24.455554038373101</v>
      </c>
      <c r="AI5785">
        <v>0.35038410267202102</v>
      </c>
      <c r="AJ5785">
        <v>0.78121606160956403</v>
      </c>
      <c r="AK5785">
        <v>-23.385164779459998</v>
      </c>
    </row>
    <row r="5786" spans="1:37" x14ac:dyDescent="0.2">
      <c r="A5786" t="s">
        <v>18426</v>
      </c>
      <c r="B5786">
        <v>195869102</v>
      </c>
      <c r="C5786">
        <v>195869246</v>
      </c>
      <c r="D5786">
        <v>145</v>
      </c>
      <c r="E5786" t="s">
        <v>19751</v>
      </c>
      <c r="F5786">
        <v>4</v>
      </c>
      <c r="G5786" t="s">
        <v>19752</v>
      </c>
      <c r="H5786" t="s">
        <v>30987</v>
      </c>
      <c r="I5786">
        <v>3</v>
      </c>
      <c r="J5786">
        <v>195863365</v>
      </c>
      <c r="K5786">
        <v>195869690</v>
      </c>
      <c r="L5786">
        <v>6326</v>
      </c>
      <c r="M5786">
        <v>2</v>
      </c>
      <c r="N5786">
        <v>10188</v>
      </c>
      <c r="O5786" t="s">
        <v>19748</v>
      </c>
      <c r="P5786">
        <v>444</v>
      </c>
      <c r="Q5786" t="s">
        <v>19749</v>
      </c>
      <c r="R5786" t="s">
        <v>19750</v>
      </c>
      <c r="S5786" t="s">
        <v>35065</v>
      </c>
      <c r="T5786">
        <v>0.152084254673993</v>
      </c>
      <c r="U5786">
        <v>0.603102917160658</v>
      </c>
      <c r="V5786">
        <v>24.455554038373101</v>
      </c>
      <c r="W5786">
        <v>0.38920677604595899</v>
      </c>
      <c r="X5786">
        <v>0.704072456322962</v>
      </c>
      <c r="Y5786">
        <v>-24.158620344457901</v>
      </c>
      <c r="Z5786">
        <v>0.306975110376564</v>
      </c>
      <c r="AA5786">
        <v>0.72610664078822296</v>
      </c>
      <c r="AB5786">
        <v>23.492079973970299</v>
      </c>
      <c r="AC5786">
        <v>0.71753805159658501</v>
      </c>
      <c r="AD5786">
        <v>0.87989882095915395</v>
      </c>
      <c r="AE5786">
        <v>-4.5966002199488099</v>
      </c>
      <c r="AF5786">
        <v>4.6407610929182198E-2</v>
      </c>
      <c r="AG5786">
        <v>0.476038960109122</v>
      </c>
      <c r="AH5786">
        <v>24.455554038373101</v>
      </c>
      <c r="AI5786">
        <v>0.35038410267202102</v>
      </c>
      <c r="AJ5786">
        <v>0.78121606160956403</v>
      </c>
      <c r="AK5786">
        <v>-23.385164779459998</v>
      </c>
    </row>
    <row r="5787" spans="1:37" x14ac:dyDescent="0.2">
      <c r="A5787" t="s">
        <v>18426</v>
      </c>
      <c r="B5787">
        <v>195872214</v>
      </c>
      <c r="C5787">
        <v>195872396</v>
      </c>
      <c r="D5787">
        <v>183</v>
      </c>
      <c r="E5787" t="s">
        <v>19753</v>
      </c>
      <c r="F5787">
        <v>10</v>
      </c>
      <c r="G5787" t="s">
        <v>19754</v>
      </c>
      <c r="H5787" t="s">
        <v>30987</v>
      </c>
      <c r="I5787">
        <v>3</v>
      </c>
      <c r="J5787">
        <v>195869459</v>
      </c>
      <c r="K5787">
        <v>195872403</v>
      </c>
      <c r="L5787">
        <v>2945</v>
      </c>
      <c r="M5787">
        <v>2</v>
      </c>
      <c r="N5787">
        <v>10188</v>
      </c>
      <c r="O5787" t="s">
        <v>19755</v>
      </c>
      <c r="P5787">
        <v>7</v>
      </c>
      <c r="Q5787" t="s">
        <v>19749</v>
      </c>
      <c r="R5787" t="s">
        <v>19750</v>
      </c>
      <c r="S5787" t="s">
        <v>35065</v>
      </c>
      <c r="T5787">
        <v>0.644035865418358</v>
      </c>
      <c r="U5787">
        <v>0.84904924635754497</v>
      </c>
      <c r="V5787">
        <v>-0.68357399725717505</v>
      </c>
      <c r="W5787">
        <v>0.73420570613580904</v>
      </c>
      <c r="X5787">
        <v>0.95159051474143896</v>
      </c>
      <c r="Y5787">
        <v>4.2447151515409596</v>
      </c>
      <c r="Z5787">
        <v>0.57853978204985401</v>
      </c>
      <c r="AA5787">
        <v>0.84521697243271998</v>
      </c>
      <c r="AB5787">
        <v>2.2826787851978199</v>
      </c>
      <c r="AC5787">
        <v>0.95011731855419801</v>
      </c>
      <c r="AD5787">
        <v>0.960571817865013</v>
      </c>
      <c r="AE5787">
        <v>3.8268900784753299</v>
      </c>
      <c r="AF5787">
        <v>0.74414648978297804</v>
      </c>
      <c r="AG5787">
        <v>0.86906519844104402</v>
      </c>
      <c r="AH5787">
        <v>-2.9932887159588599</v>
      </c>
      <c r="AI5787">
        <v>0.63502732279614804</v>
      </c>
      <c r="AJ5787">
        <v>0.81104508058742797</v>
      </c>
      <c r="AK5787">
        <v>1.97842413371158</v>
      </c>
    </row>
    <row r="5788" spans="1:37" x14ac:dyDescent="0.2">
      <c r="A5788" t="s">
        <v>18426</v>
      </c>
      <c r="B5788">
        <v>195872396</v>
      </c>
      <c r="C5788">
        <v>195872578</v>
      </c>
      <c r="D5788">
        <v>183</v>
      </c>
      <c r="E5788" t="s">
        <v>19756</v>
      </c>
      <c r="F5788">
        <v>13</v>
      </c>
      <c r="G5788" t="s">
        <v>19757</v>
      </c>
      <c r="H5788" t="s">
        <v>30987</v>
      </c>
      <c r="I5788">
        <v>3</v>
      </c>
      <c r="J5788">
        <v>195869459</v>
      </c>
      <c r="K5788">
        <v>195872403</v>
      </c>
      <c r="L5788">
        <v>2945</v>
      </c>
      <c r="M5788">
        <v>2</v>
      </c>
      <c r="N5788">
        <v>10188</v>
      </c>
      <c r="O5788" t="s">
        <v>19755</v>
      </c>
      <c r="P5788">
        <v>0</v>
      </c>
      <c r="Q5788" t="s">
        <v>19749</v>
      </c>
      <c r="R5788" t="s">
        <v>19750</v>
      </c>
      <c r="S5788" t="s">
        <v>35065</v>
      </c>
      <c r="T5788">
        <v>0.644035865418358</v>
      </c>
      <c r="U5788">
        <v>0.84904924635754497</v>
      </c>
      <c r="V5788">
        <v>-0.68357399725717505</v>
      </c>
      <c r="W5788">
        <v>0.73420570613580904</v>
      </c>
      <c r="X5788">
        <v>0.95159051474143896</v>
      </c>
      <c r="Y5788">
        <v>4.3601923666807103</v>
      </c>
      <c r="Z5788">
        <v>0.57853978204985401</v>
      </c>
      <c r="AA5788">
        <v>0.84521697243271998</v>
      </c>
      <c r="AB5788">
        <v>2.2826787851978199</v>
      </c>
      <c r="AC5788">
        <v>0.95011731855419801</v>
      </c>
      <c r="AD5788">
        <v>0.960571817865013</v>
      </c>
      <c r="AE5788">
        <v>3.9050394376815398</v>
      </c>
      <c r="AF5788">
        <v>0.74414648978297804</v>
      </c>
      <c r="AG5788">
        <v>0.86906519844104402</v>
      </c>
      <c r="AH5788">
        <v>-2.9932887159588599</v>
      </c>
      <c r="AI5788">
        <v>0.63502732279614804</v>
      </c>
      <c r="AJ5788">
        <v>0.81104508058742797</v>
      </c>
      <c r="AK5788">
        <v>2.0939013488513298</v>
      </c>
    </row>
    <row r="5789" spans="1:37" x14ac:dyDescent="0.2">
      <c r="A5789" t="s">
        <v>18426</v>
      </c>
      <c r="B5789">
        <v>195872594</v>
      </c>
      <c r="C5789">
        <v>195872745</v>
      </c>
      <c r="D5789">
        <v>152</v>
      </c>
      <c r="E5789" t="s">
        <v>19758</v>
      </c>
      <c r="F5789">
        <v>5</v>
      </c>
      <c r="G5789" t="s">
        <v>19759</v>
      </c>
      <c r="H5789" t="s">
        <v>30987</v>
      </c>
      <c r="I5789">
        <v>3</v>
      </c>
      <c r="J5789">
        <v>195870173</v>
      </c>
      <c r="K5789">
        <v>195872806</v>
      </c>
      <c r="L5789">
        <v>2634</v>
      </c>
      <c r="M5789">
        <v>2</v>
      </c>
      <c r="N5789">
        <v>10188</v>
      </c>
      <c r="O5789" t="s">
        <v>19760</v>
      </c>
      <c r="P5789">
        <v>61</v>
      </c>
      <c r="Q5789" t="s">
        <v>19749</v>
      </c>
      <c r="R5789" t="s">
        <v>19750</v>
      </c>
      <c r="S5789" t="s">
        <v>35065</v>
      </c>
      <c r="T5789">
        <v>0.644035865418358</v>
      </c>
      <c r="U5789">
        <v>0.84904924635754497</v>
      </c>
      <c r="V5789">
        <v>-0.68357399725717505</v>
      </c>
      <c r="W5789">
        <v>0.73420570613580904</v>
      </c>
      <c r="X5789">
        <v>0.95159051474143896</v>
      </c>
      <c r="Y5789">
        <v>4.3601923666807103</v>
      </c>
      <c r="Z5789">
        <v>0.57853978204985401</v>
      </c>
      <c r="AA5789">
        <v>0.84521697243271998</v>
      </c>
      <c r="AB5789">
        <v>2.2826787851978199</v>
      </c>
      <c r="AC5789">
        <v>0.95011731855419801</v>
      </c>
      <c r="AD5789">
        <v>0.960571817865013</v>
      </c>
      <c r="AE5789">
        <v>3.9050394376815398</v>
      </c>
      <c r="AF5789">
        <v>0.74414648978297804</v>
      </c>
      <c r="AG5789">
        <v>0.86906519844104402</v>
      </c>
      <c r="AH5789">
        <v>-2.9932887159588599</v>
      </c>
      <c r="AI5789">
        <v>0.63502732279614804</v>
      </c>
      <c r="AJ5789">
        <v>0.81104508058742797</v>
      </c>
      <c r="AK5789">
        <v>2.0939013488513298</v>
      </c>
    </row>
    <row r="5790" spans="1:37" x14ac:dyDescent="0.2">
      <c r="A5790" t="s">
        <v>18426</v>
      </c>
      <c r="B5790">
        <v>195944308</v>
      </c>
      <c r="C5790">
        <v>195944455</v>
      </c>
      <c r="D5790">
        <v>148</v>
      </c>
      <c r="E5790" t="s">
        <v>19761</v>
      </c>
      <c r="F5790">
        <v>2</v>
      </c>
      <c r="G5790" t="s">
        <v>19762</v>
      </c>
      <c r="H5790" t="s">
        <v>35066</v>
      </c>
      <c r="I5790">
        <v>3</v>
      </c>
      <c r="J5790">
        <v>195959748</v>
      </c>
      <c r="K5790">
        <v>195967520</v>
      </c>
      <c r="L5790">
        <v>7773</v>
      </c>
      <c r="M5790">
        <v>2</v>
      </c>
      <c r="N5790">
        <v>255812</v>
      </c>
      <c r="O5790" t="s">
        <v>19763</v>
      </c>
      <c r="P5790">
        <v>23065</v>
      </c>
      <c r="Q5790" t="s">
        <v>19764</v>
      </c>
      <c r="R5790" t="s">
        <v>19765</v>
      </c>
      <c r="S5790" t="s">
        <v>35067</v>
      </c>
      <c r="T5790">
        <v>0.35387198439864398</v>
      </c>
      <c r="U5790">
        <v>0.603102917160658</v>
      </c>
      <c r="V5790">
        <v>-23.403093847074899</v>
      </c>
      <c r="W5790">
        <v>0.38920677604595899</v>
      </c>
      <c r="X5790">
        <v>0.704072456322962</v>
      </c>
      <c r="Y5790">
        <v>-23.271849326183201</v>
      </c>
      <c r="Z5790">
        <v>0.184235113180511</v>
      </c>
      <c r="AA5790">
        <v>0.72610664078822296</v>
      </c>
      <c r="AB5790">
        <v>-23.403093847074899</v>
      </c>
      <c r="AC5790">
        <v>0.21073619169722799</v>
      </c>
      <c r="AD5790">
        <v>0.68253123924728298</v>
      </c>
      <c r="AE5790">
        <v>-23.271849326183201</v>
      </c>
      <c r="AF5790">
        <v>0.501741946288212</v>
      </c>
      <c r="AG5790">
        <v>0.80674443595273604</v>
      </c>
      <c r="AH5790">
        <v>-22.4734832926389</v>
      </c>
      <c r="AI5790">
        <v>0.52399907623471598</v>
      </c>
      <c r="AJ5790">
        <v>0.78121606160956403</v>
      </c>
      <c r="AK5790">
        <v>-22.403093977134098</v>
      </c>
    </row>
    <row r="5791" spans="1:37" x14ac:dyDescent="0.2">
      <c r="A5791" t="s">
        <v>18426</v>
      </c>
      <c r="B5791">
        <v>195944455</v>
      </c>
      <c r="C5791">
        <v>195944602</v>
      </c>
      <c r="D5791">
        <v>148</v>
      </c>
      <c r="E5791" t="s">
        <v>19766</v>
      </c>
      <c r="F5791">
        <v>3</v>
      </c>
      <c r="G5791" t="s">
        <v>19767</v>
      </c>
      <c r="H5791" t="s">
        <v>35066</v>
      </c>
      <c r="I5791">
        <v>3</v>
      </c>
      <c r="J5791">
        <v>195959748</v>
      </c>
      <c r="K5791">
        <v>195967520</v>
      </c>
      <c r="L5791">
        <v>7773</v>
      </c>
      <c r="M5791">
        <v>2</v>
      </c>
      <c r="N5791">
        <v>255812</v>
      </c>
      <c r="O5791" t="s">
        <v>19763</v>
      </c>
      <c r="P5791">
        <v>22918</v>
      </c>
      <c r="Q5791" t="s">
        <v>19764</v>
      </c>
      <c r="R5791" t="s">
        <v>19765</v>
      </c>
      <c r="S5791" t="s">
        <v>35067</v>
      </c>
      <c r="T5791">
        <v>0.35387198439864398</v>
      </c>
      <c r="U5791">
        <v>0.603102917160658</v>
      </c>
      <c r="V5791">
        <v>-23.403093847074899</v>
      </c>
      <c r="W5791">
        <v>0.38920677604595899</v>
      </c>
      <c r="X5791">
        <v>0.704072456322962</v>
      </c>
      <c r="Y5791">
        <v>-23.271849326183201</v>
      </c>
      <c r="Z5791">
        <v>0.184235113180511</v>
      </c>
      <c r="AA5791">
        <v>0.72610664078822296</v>
      </c>
      <c r="AB5791">
        <v>-23.403093847074899</v>
      </c>
      <c r="AC5791">
        <v>0.21073619169722799</v>
      </c>
      <c r="AD5791">
        <v>0.68253123924728298</v>
      </c>
      <c r="AE5791">
        <v>-23.271849326183201</v>
      </c>
      <c r="AF5791">
        <v>0.501741946288212</v>
      </c>
      <c r="AG5791">
        <v>0.80674443595273604</v>
      </c>
      <c r="AH5791">
        <v>-22.4734832926389</v>
      </c>
      <c r="AI5791">
        <v>0.52399907623471598</v>
      </c>
      <c r="AJ5791">
        <v>0.78121606160956403</v>
      </c>
      <c r="AK5791">
        <v>-22.403093977134098</v>
      </c>
    </row>
    <row r="5792" spans="1:37" x14ac:dyDescent="0.2">
      <c r="A5792" t="s">
        <v>18426</v>
      </c>
      <c r="B5792">
        <v>195944602</v>
      </c>
      <c r="C5792">
        <v>195944749</v>
      </c>
      <c r="D5792">
        <v>148</v>
      </c>
      <c r="E5792" t="s">
        <v>19768</v>
      </c>
      <c r="F5792">
        <v>3</v>
      </c>
      <c r="G5792" t="s">
        <v>19769</v>
      </c>
      <c r="H5792" t="s">
        <v>35066</v>
      </c>
      <c r="I5792">
        <v>3</v>
      </c>
      <c r="J5792">
        <v>195959748</v>
      </c>
      <c r="K5792">
        <v>195967520</v>
      </c>
      <c r="L5792">
        <v>7773</v>
      </c>
      <c r="M5792">
        <v>2</v>
      </c>
      <c r="N5792">
        <v>255812</v>
      </c>
      <c r="O5792" t="s">
        <v>19763</v>
      </c>
      <c r="P5792">
        <v>22771</v>
      </c>
      <c r="Q5792" t="s">
        <v>19764</v>
      </c>
      <c r="R5792" t="s">
        <v>19765</v>
      </c>
      <c r="S5792" t="s">
        <v>35067</v>
      </c>
      <c r="T5792">
        <v>0.35387198439864398</v>
      </c>
      <c r="U5792">
        <v>0.603102917160658</v>
      </c>
      <c r="V5792">
        <v>-23.403093847074899</v>
      </c>
      <c r="W5792">
        <v>0.38920677604595899</v>
      </c>
      <c r="X5792">
        <v>0.704072456322962</v>
      </c>
      <c r="Y5792">
        <v>-23.271849326183201</v>
      </c>
      <c r="Z5792">
        <v>0.184235113180511</v>
      </c>
      <c r="AA5792">
        <v>0.72610664078822296</v>
      </c>
      <c r="AB5792">
        <v>-23.403093847074899</v>
      </c>
      <c r="AC5792">
        <v>0.21073619169722799</v>
      </c>
      <c r="AD5792">
        <v>0.68253123924728298</v>
      </c>
      <c r="AE5792">
        <v>-23.271849326183201</v>
      </c>
      <c r="AF5792">
        <v>0.501741946288212</v>
      </c>
      <c r="AG5792">
        <v>0.80674443595273604</v>
      </c>
      <c r="AH5792">
        <v>-22.4734832926389</v>
      </c>
      <c r="AI5792">
        <v>0.52399907623471598</v>
      </c>
      <c r="AJ5792">
        <v>0.78121606160956403</v>
      </c>
      <c r="AK5792">
        <v>-22.403093977134098</v>
      </c>
    </row>
    <row r="5793" spans="1:37" x14ac:dyDescent="0.2">
      <c r="A5793" t="s">
        <v>18426</v>
      </c>
      <c r="B5793">
        <v>196139295</v>
      </c>
      <c r="C5793">
        <v>196139525</v>
      </c>
      <c r="D5793">
        <v>231</v>
      </c>
      <c r="E5793" t="s">
        <v>19770</v>
      </c>
      <c r="F5793">
        <v>5</v>
      </c>
      <c r="G5793" t="s">
        <v>19771</v>
      </c>
      <c r="H5793" t="s">
        <v>31032</v>
      </c>
      <c r="I5793">
        <v>3</v>
      </c>
      <c r="J5793">
        <v>196142516</v>
      </c>
      <c r="K5793">
        <v>196160893</v>
      </c>
      <c r="L5793">
        <v>18378</v>
      </c>
      <c r="M5793">
        <v>1</v>
      </c>
      <c r="N5793">
        <v>401109</v>
      </c>
      <c r="O5793" t="s">
        <v>19772</v>
      </c>
      <c r="P5793">
        <v>-2991</v>
      </c>
      <c r="Q5793" t="s">
        <v>19773</v>
      </c>
      <c r="R5793" t="s">
        <v>19774</v>
      </c>
      <c r="S5793" t="s">
        <v>35068</v>
      </c>
      <c r="T5793">
        <v>0.35387198439864398</v>
      </c>
      <c r="U5793">
        <v>0.603102917160658</v>
      </c>
      <c r="V5793">
        <v>-20.113830729095699</v>
      </c>
      <c r="W5793">
        <v>0.29261482077562401</v>
      </c>
      <c r="X5793">
        <v>0.704072456322962</v>
      </c>
      <c r="Y5793">
        <v>20.765292211346502</v>
      </c>
      <c r="Z5793">
        <v>0.93459220503170903</v>
      </c>
      <c r="AA5793">
        <v>0.99919698600769702</v>
      </c>
      <c r="AB5793">
        <v>1.6918417752241</v>
      </c>
      <c r="AC5793">
        <v>0.17695932866387601</v>
      </c>
      <c r="AD5793">
        <v>0.68253123924728298</v>
      </c>
      <c r="AE5793">
        <v>22.065544573610001</v>
      </c>
      <c r="AF5793">
        <v>0.22065000948199101</v>
      </c>
      <c r="AG5793">
        <v>0.68151250837662902</v>
      </c>
      <c r="AH5793">
        <v>-21.991544009465599</v>
      </c>
      <c r="AI5793">
        <v>0.95029317176085903</v>
      </c>
      <c r="AJ5793">
        <v>0.98621344597861504</v>
      </c>
      <c r="AK5793">
        <v>-0.82846440408828204</v>
      </c>
    </row>
    <row r="5794" spans="1:37" x14ac:dyDescent="0.2">
      <c r="A5794" t="s">
        <v>18426</v>
      </c>
      <c r="B5794">
        <v>196162395</v>
      </c>
      <c r="C5794">
        <v>196162587</v>
      </c>
      <c r="D5794">
        <v>193</v>
      </c>
      <c r="E5794" t="s">
        <v>19775</v>
      </c>
      <c r="F5794">
        <v>3</v>
      </c>
      <c r="G5794" t="s">
        <v>19776</v>
      </c>
      <c r="H5794" t="s">
        <v>31000</v>
      </c>
      <c r="I5794">
        <v>3</v>
      </c>
      <c r="J5794">
        <v>196142847</v>
      </c>
      <c r="K5794">
        <v>196160373</v>
      </c>
      <c r="L5794">
        <v>17527</v>
      </c>
      <c r="M5794">
        <v>1</v>
      </c>
      <c r="N5794">
        <v>401109</v>
      </c>
      <c r="O5794" t="s">
        <v>19777</v>
      </c>
      <c r="P5794">
        <v>19548</v>
      </c>
      <c r="Q5794" t="s">
        <v>19773</v>
      </c>
      <c r="R5794" t="s">
        <v>19774</v>
      </c>
      <c r="S5794" t="s">
        <v>35068</v>
      </c>
      <c r="T5794">
        <v>0.32911398597860803</v>
      </c>
      <c r="U5794">
        <v>0.603102917160658</v>
      </c>
      <c r="V5794">
        <v>24.9758377613778</v>
      </c>
      <c r="W5794">
        <v>0.94541066367716797</v>
      </c>
      <c r="X5794">
        <v>0.95159051474143896</v>
      </c>
      <c r="Y5794">
        <v>-0.50071083514224402</v>
      </c>
      <c r="Z5794">
        <v>0.48464167878831399</v>
      </c>
      <c r="AA5794">
        <v>0.84435025072159198</v>
      </c>
      <c r="AB5794">
        <v>24.012363678938598</v>
      </c>
      <c r="AC5794">
        <v>0.71753805159658501</v>
      </c>
      <c r="AD5794">
        <v>0.87989882095915395</v>
      </c>
      <c r="AE5794">
        <v>-1.50071076400042</v>
      </c>
      <c r="AF5794">
        <v>0.16793847098801201</v>
      </c>
      <c r="AG5794">
        <v>0.68151250837662902</v>
      </c>
      <c r="AH5794">
        <v>24.9758377613778</v>
      </c>
      <c r="AI5794">
        <v>0.59609816080359102</v>
      </c>
      <c r="AJ5794">
        <v>0.78121606160956403</v>
      </c>
      <c r="AK5794">
        <v>0.36804459004377799</v>
      </c>
    </row>
    <row r="5795" spans="1:37" x14ac:dyDescent="0.2">
      <c r="A5795" t="s">
        <v>18426</v>
      </c>
      <c r="B5795">
        <v>196162587</v>
      </c>
      <c r="C5795">
        <v>196162779</v>
      </c>
      <c r="D5795">
        <v>193</v>
      </c>
      <c r="E5795" t="s">
        <v>19778</v>
      </c>
      <c r="F5795">
        <v>3</v>
      </c>
      <c r="G5795" t="s">
        <v>19779</v>
      </c>
      <c r="H5795" t="s">
        <v>31000</v>
      </c>
      <c r="I5795">
        <v>3</v>
      </c>
      <c r="J5795">
        <v>196142847</v>
      </c>
      <c r="K5795">
        <v>196160373</v>
      </c>
      <c r="L5795">
        <v>17527</v>
      </c>
      <c r="M5795">
        <v>1</v>
      </c>
      <c r="N5795">
        <v>401109</v>
      </c>
      <c r="O5795" t="s">
        <v>19777</v>
      </c>
      <c r="P5795">
        <v>19740</v>
      </c>
      <c r="Q5795" t="s">
        <v>19773</v>
      </c>
      <c r="R5795" t="s">
        <v>19774</v>
      </c>
      <c r="S5795" t="s">
        <v>35068</v>
      </c>
      <c r="T5795">
        <v>0.32911398597860803</v>
      </c>
      <c r="U5795">
        <v>0.603102917160658</v>
      </c>
      <c r="V5795">
        <v>24.9758377613778</v>
      </c>
      <c r="W5795">
        <v>0.94541066367716797</v>
      </c>
      <c r="X5795">
        <v>0.95159051474143896</v>
      </c>
      <c r="Y5795">
        <v>-0.50071083514224402</v>
      </c>
      <c r="Z5795">
        <v>0.48464167878831399</v>
      </c>
      <c r="AA5795">
        <v>0.84435025072159198</v>
      </c>
      <c r="AB5795">
        <v>24.012363678938598</v>
      </c>
      <c r="AC5795">
        <v>0.71753805159658501</v>
      </c>
      <c r="AD5795">
        <v>0.87989882095915395</v>
      </c>
      <c r="AE5795">
        <v>-1.50071076400042</v>
      </c>
      <c r="AF5795">
        <v>0.16793847098801201</v>
      </c>
      <c r="AG5795">
        <v>0.68151250837662902</v>
      </c>
      <c r="AH5795">
        <v>24.9758377613778</v>
      </c>
      <c r="AI5795">
        <v>0.59609816080359102</v>
      </c>
      <c r="AJ5795">
        <v>0.78121606160956403</v>
      </c>
      <c r="AK5795">
        <v>0.36804459004377799</v>
      </c>
    </row>
    <row r="5796" spans="1:37" x14ac:dyDescent="0.2">
      <c r="A5796" t="s">
        <v>18426</v>
      </c>
      <c r="B5796">
        <v>196695470</v>
      </c>
      <c r="C5796">
        <v>196695632</v>
      </c>
      <c r="D5796">
        <v>163</v>
      </c>
      <c r="E5796" t="s">
        <v>19780</v>
      </c>
      <c r="F5796">
        <v>2</v>
      </c>
      <c r="G5796" t="s">
        <v>19781</v>
      </c>
      <c r="H5796" t="s">
        <v>35069</v>
      </c>
      <c r="I5796">
        <v>3</v>
      </c>
      <c r="J5796">
        <v>196707061</v>
      </c>
      <c r="K5796">
        <v>196712248</v>
      </c>
      <c r="L5796">
        <v>5188</v>
      </c>
      <c r="M5796">
        <v>2</v>
      </c>
      <c r="N5796">
        <v>84984</v>
      </c>
      <c r="O5796" t="s">
        <v>19782</v>
      </c>
      <c r="P5796">
        <v>16616</v>
      </c>
      <c r="Q5796" t="s">
        <v>19783</v>
      </c>
      <c r="R5796" t="s">
        <v>19784</v>
      </c>
      <c r="S5796" t="s">
        <v>35070</v>
      </c>
      <c r="T5796">
        <v>0.152084254673993</v>
      </c>
      <c r="U5796">
        <v>0.603102917160658</v>
      </c>
      <c r="V5796">
        <v>24.981526473621201</v>
      </c>
      <c r="W5796">
        <v>0.20525741147413201</v>
      </c>
      <c r="X5796">
        <v>0.704072456322962</v>
      </c>
      <c r="Y5796">
        <v>-24.779892618984</v>
      </c>
      <c r="Z5796">
        <v>0.306975110376564</v>
      </c>
      <c r="AA5796">
        <v>0.72610664078822296</v>
      </c>
      <c r="AB5796">
        <v>24.0180523910186</v>
      </c>
      <c r="AC5796">
        <v>7.0489011448141195E-2</v>
      </c>
      <c r="AD5796">
        <v>0.57684129297949804</v>
      </c>
      <c r="AE5796">
        <v>-24.779892618984</v>
      </c>
      <c r="AF5796">
        <v>4.6407610929182198E-2</v>
      </c>
      <c r="AG5796">
        <v>0.476038960109122</v>
      </c>
      <c r="AH5796">
        <v>24.981526473621201</v>
      </c>
      <c r="AI5796">
        <v>0.35038410267202102</v>
      </c>
      <c r="AJ5796">
        <v>0.78121606160956403</v>
      </c>
      <c r="AK5796">
        <v>-23.911137193634499</v>
      </c>
    </row>
    <row r="5797" spans="1:37" x14ac:dyDescent="0.2">
      <c r="A5797" t="s">
        <v>18426</v>
      </c>
      <c r="B5797">
        <v>197005064</v>
      </c>
      <c r="C5797">
        <v>197005215</v>
      </c>
      <c r="D5797">
        <v>152</v>
      </c>
      <c r="E5797" t="s">
        <v>19785</v>
      </c>
      <c r="F5797">
        <v>1</v>
      </c>
      <c r="G5797" t="s">
        <v>19786</v>
      </c>
      <c r="H5797" t="s">
        <v>30987</v>
      </c>
      <c r="I5797">
        <v>3</v>
      </c>
      <c r="J5797">
        <v>196980590</v>
      </c>
      <c r="K5797">
        <v>197004528</v>
      </c>
      <c r="L5797">
        <v>23939</v>
      </c>
      <c r="M5797">
        <v>2</v>
      </c>
      <c r="N5797">
        <v>4241</v>
      </c>
      <c r="O5797" t="s">
        <v>19787</v>
      </c>
      <c r="P5797">
        <v>-536</v>
      </c>
      <c r="Q5797" t="s">
        <v>19788</v>
      </c>
      <c r="R5797" t="s">
        <v>19789</v>
      </c>
      <c r="S5797" t="s">
        <v>19790</v>
      </c>
      <c r="T5797" t="s">
        <v>40</v>
      </c>
      <c r="U5797" t="s">
        <v>40</v>
      </c>
      <c r="V5797">
        <v>0</v>
      </c>
      <c r="W5797" t="s">
        <v>40</v>
      </c>
      <c r="X5797" t="s">
        <v>40</v>
      </c>
      <c r="Y5797">
        <v>0</v>
      </c>
      <c r="Z5797" t="s">
        <v>40</v>
      </c>
      <c r="AA5797" t="s">
        <v>40</v>
      </c>
      <c r="AB5797">
        <v>0</v>
      </c>
      <c r="AC5797" t="s">
        <v>40</v>
      </c>
      <c r="AD5797" t="s">
        <v>40</v>
      </c>
      <c r="AE5797">
        <v>0</v>
      </c>
      <c r="AF5797" t="s">
        <v>40</v>
      </c>
      <c r="AG5797" t="s">
        <v>40</v>
      </c>
      <c r="AH5797">
        <v>0</v>
      </c>
      <c r="AI5797" t="s">
        <v>40</v>
      </c>
      <c r="AJ5797" t="s">
        <v>40</v>
      </c>
      <c r="AK5797">
        <v>0</v>
      </c>
    </row>
    <row r="5798" spans="1:37" x14ac:dyDescent="0.2">
      <c r="A5798" t="s">
        <v>18426</v>
      </c>
      <c r="B5798">
        <v>197005489</v>
      </c>
      <c r="C5798">
        <v>197005642</v>
      </c>
      <c r="D5798">
        <v>154</v>
      </c>
      <c r="E5798" t="s">
        <v>19791</v>
      </c>
      <c r="F5798">
        <v>0</v>
      </c>
      <c r="G5798" t="s">
        <v>19792</v>
      </c>
      <c r="H5798" t="s">
        <v>30987</v>
      </c>
      <c r="I5798">
        <v>3</v>
      </c>
      <c r="J5798">
        <v>196980590</v>
      </c>
      <c r="K5798">
        <v>197004528</v>
      </c>
      <c r="L5798">
        <v>23939</v>
      </c>
      <c r="M5798">
        <v>2</v>
      </c>
      <c r="N5798">
        <v>4241</v>
      </c>
      <c r="O5798" t="s">
        <v>19787</v>
      </c>
      <c r="P5798">
        <v>-961</v>
      </c>
      <c r="Q5798" t="s">
        <v>19788</v>
      </c>
      <c r="R5798" t="s">
        <v>19789</v>
      </c>
      <c r="S5798" t="s">
        <v>19790</v>
      </c>
      <c r="T5798" t="s">
        <v>40</v>
      </c>
      <c r="U5798" t="s">
        <v>40</v>
      </c>
      <c r="V5798">
        <v>0</v>
      </c>
      <c r="W5798" t="s">
        <v>40</v>
      </c>
      <c r="X5798" t="s">
        <v>40</v>
      </c>
      <c r="Y5798">
        <v>0</v>
      </c>
      <c r="Z5798" t="s">
        <v>40</v>
      </c>
      <c r="AA5798" t="s">
        <v>40</v>
      </c>
      <c r="AB5798">
        <v>0</v>
      </c>
      <c r="AC5798" t="s">
        <v>40</v>
      </c>
      <c r="AD5798" t="s">
        <v>40</v>
      </c>
      <c r="AE5798">
        <v>0</v>
      </c>
      <c r="AF5798" t="s">
        <v>40</v>
      </c>
      <c r="AG5798" t="s">
        <v>40</v>
      </c>
      <c r="AH5798">
        <v>0</v>
      </c>
      <c r="AI5798" t="s">
        <v>40</v>
      </c>
      <c r="AJ5798" t="s">
        <v>40</v>
      </c>
      <c r="AK5798">
        <v>0</v>
      </c>
    </row>
    <row r="5799" spans="1:37" x14ac:dyDescent="0.2">
      <c r="A5799" t="s">
        <v>18426</v>
      </c>
      <c r="B5799">
        <v>197645618</v>
      </c>
      <c r="C5799">
        <v>197645761</v>
      </c>
      <c r="D5799">
        <v>144</v>
      </c>
      <c r="E5799" t="s">
        <v>19793</v>
      </c>
      <c r="F5799">
        <v>3</v>
      </c>
      <c r="G5799" t="s">
        <v>19794</v>
      </c>
      <c r="H5799" t="s">
        <v>35071</v>
      </c>
      <c r="I5799">
        <v>3</v>
      </c>
      <c r="J5799">
        <v>197649303</v>
      </c>
      <c r="K5799">
        <v>197651482</v>
      </c>
      <c r="L5799">
        <v>2180</v>
      </c>
      <c r="M5799">
        <v>2</v>
      </c>
      <c r="N5799">
        <v>112268458</v>
      </c>
      <c r="O5799" t="s">
        <v>19795</v>
      </c>
      <c r="P5799">
        <v>5721</v>
      </c>
      <c r="Q5799" t="s">
        <v>40</v>
      </c>
      <c r="R5799" t="s">
        <v>19796</v>
      </c>
      <c r="S5799" t="s">
        <v>35072</v>
      </c>
      <c r="T5799">
        <v>8.8407481283857503E-2</v>
      </c>
      <c r="U5799">
        <v>0.603102917160658</v>
      </c>
      <c r="V5799">
        <v>-25.418591480964</v>
      </c>
      <c r="W5799">
        <v>0.65075386537994595</v>
      </c>
      <c r="X5799">
        <v>0.94119559056004798</v>
      </c>
      <c r="Y5799">
        <v>-2.4506995688911601</v>
      </c>
      <c r="Z5799">
        <v>1.7313209044554401E-2</v>
      </c>
      <c r="AA5799">
        <v>0.72610664078822296</v>
      </c>
      <c r="AB5799">
        <v>-25.418591480964</v>
      </c>
      <c r="AC5799">
        <v>0.615069744472027</v>
      </c>
      <c r="AD5799">
        <v>0.87989882095915395</v>
      </c>
      <c r="AE5799">
        <v>-0.72728382822891702</v>
      </c>
      <c r="AF5799">
        <v>0.22065000948199101</v>
      </c>
      <c r="AG5799">
        <v>0.68151250837662902</v>
      </c>
      <c r="AH5799">
        <v>-24.4889808379592</v>
      </c>
      <c r="AI5799">
        <v>0.75770813086964806</v>
      </c>
      <c r="AJ5799">
        <v>0.91200148566411499</v>
      </c>
      <c r="AK5799">
        <v>-2.46702625182732</v>
      </c>
    </row>
    <row r="5800" spans="1:37" x14ac:dyDescent="0.2">
      <c r="A5800" t="s">
        <v>18426</v>
      </c>
      <c r="B5800">
        <v>197645831</v>
      </c>
      <c r="C5800">
        <v>197646121</v>
      </c>
      <c r="D5800">
        <v>291</v>
      </c>
      <c r="E5800" t="s">
        <v>19797</v>
      </c>
      <c r="F5800">
        <v>4</v>
      </c>
      <c r="G5800" t="s">
        <v>19798</v>
      </c>
      <c r="H5800" t="s">
        <v>35071</v>
      </c>
      <c r="I5800">
        <v>3</v>
      </c>
      <c r="J5800">
        <v>197649303</v>
      </c>
      <c r="K5800">
        <v>197651482</v>
      </c>
      <c r="L5800">
        <v>2180</v>
      </c>
      <c r="M5800">
        <v>2</v>
      </c>
      <c r="N5800">
        <v>112268458</v>
      </c>
      <c r="O5800" t="s">
        <v>19795</v>
      </c>
      <c r="P5800">
        <v>5361</v>
      </c>
      <c r="Q5800" t="s">
        <v>40</v>
      </c>
      <c r="R5800" t="s">
        <v>19796</v>
      </c>
      <c r="S5800" t="s">
        <v>35072</v>
      </c>
      <c r="T5800">
        <v>8.8407481283857503E-2</v>
      </c>
      <c r="U5800">
        <v>0.603102917160658</v>
      </c>
      <c r="V5800">
        <v>-25.3275748024172</v>
      </c>
      <c r="W5800">
        <v>0.65075386537994595</v>
      </c>
      <c r="X5800">
        <v>0.94119559056004798</v>
      </c>
      <c r="Y5800">
        <v>-2.4506995688911601</v>
      </c>
      <c r="Z5800">
        <v>1.7313209044554401E-2</v>
      </c>
      <c r="AA5800">
        <v>0.72610664078822296</v>
      </c>
      <c r="AB5800">
        <v>-25.3275748024172</v>
      </c>
      <c r="AC5800">
        <v>0.615069744472027</v>
      </c>
      <c r="AD5800">
        <v>0.87989882095915395</v>
      </c>
      <c r="AE5800">
        <v>-0.90051303223227697</v>
      </c>
      <c r="AF5800">
        <v>0.22065000948199101</v>
      </c>
      <c r="AG5800">
        <v>0.68151250837662902</v>
      </c>
      <c r="AH5800">
        <v>-24.397964161307701</v>
      </c>
      <c r="AI5800">
        <v>0.75770813086964806</v>
      </c>
      <c r="AJ5800">
        <v>0.91200148566411499</v>
      </c>
      <c r="AK5800">
        <v>-2.3760095753753299</v>
      </c>
    </row>
    <row r="5801" spans="1:37" x14ac:dyDescent="0.2">
      <c r="A5801" t="s">
        <v>18426</v>
      </c>
      <c r="B5801">
        <v>198010203</v>
      </c>
      <c r="C5801">
        <v>198010409</v>
      </c>
      <c r="D5801">
        <v>207</v>
      </c>
      <c r="E5801" t="s">
        <v>19799</v>
      </c>
      <c r="F5801">
        <v>4</v>
      </c>
      <c r="G5801" t="s">
        <v>19800</v>
      </c>
      <c r="H5801" t="s">
        <v>35073</v>
      </c>
      <c r="I5801">
        <v>3</v>
      </c>
      <c r="J5801">
        <v>197990614</v>
      </c>
      <c r="K5801">
        <v>197999742</v>
      </c>
      <c r="L5801">
        <v>9129</v>
      </c>
      <c r="M5801">
        <v>1</v>
      </c>
      <c r="N5801">
        <v>89782</v>
      </c>
      <c r="O5801" t="s">
        <v>19801</v>
      </c>
      <c r="P5801">
        <v>19589</v>
      </c>
      <c r="Q5801" t="s">
        <v>19802</v>
      </c>
      <c r="R5801" t="s">
        <v>19803</v>
      </c>
      <c r="S5801" t="s">
        <v>35074</v>
      </c>
      <c r="T5801">
        <v>0.35387198439864398</v>
      </c>
      <c r="U5801">
        <v>0.603102917160658</v>
      </c>
      <c r="V5801">
        <v>-23.9685255203587</v>
      </c>
      <c r="W5801">
        <v>0.38920677604595899</v>
      </c>
      <c r="X5801">
        <v>0.704072456322962</v>
      </c>
      <c r="Y5801">
        <v>-23.837280995450701</v>
      </c>
      <c r="Z5801">
        <v>0.184235113180511</v>
      </c>
      <c r="AA5801">
        <v>0.72610664078822296</v>
      </c>
      <c r="AB5801">
        <v>-23.9685255203587</v>
      </c>
      <c r="AC5801">
        <v>0.21073619169722799</v>
      </c>
      <c r="AD5801">
        <v>0.68253123924728298</v>
      </c>
      <c r="AE5801">
        <v>-23.837280995450701</v>
      </c>
      <c r="AF5801">
        <v>0.501741946288212</v>
      </c>
      <c r="AG5801">
        <v>0.80674443595273604</v>
      </c>
      <c r="AH5801">
        <v>-23.038914927767799</v>
      </c>
      <c r="AI5801">
        <v>0.52399907623471598</v>
      </c>
      <c r="AJ5801">
        <v>0.78121606160956403</v>
      </c>
      <c r="AK5801">
        <v>-22.968525608246701</v>
      </c>
    </row>
    <row r="5802" spans="1:37" x14ac:dyDescent="0.2">
      <c r="A5802" t="s">
        <v>18426</v>
      </c>
      <c r="B5802">
        <v>198010409</v>
      </c>
      <c r="C5802">
        <v>198010615</v>
      </c>
      <c r="D5802">
        <v>207</v>
      </c>
      <c r="E5802" t="s">
        <v>19804</v>
      </c>
      <c r="F5802">
        <v>3</v>
      </c>
      <c r="G5802" t="s">
        <v>19805</v>
      </c>
      <c r="H5802" t="s">
        <v>35073</v>
      </c>
      <c r="I5802">
        <v>3</v>
      </c>
      <c r="J5802">
        <v>197990614</v>
      </c>
      <c r="K5802">
        <v>197999742</v>
      </c>
      <c r="L5802">
        <v>9129</v>
      </c>
      <c r="M5802">
        <v>1</v>
      </c>
      <c r="N5802">
        <v>89782</v>
      </c>
      <c r="O5802" t="s">
        <v>19801</v>
      </c>
      <c r="P5802">
        <v>19795</v>
      </c>
      <c r="Q5802" t="s">
        <v>19802</v>
      </c>
      <c r="R5802" t="s">
        <v>19803</v>
      </c>
      <c r="S5802" t="s">
        <v>35074</v>
      </c>
      <c r="T5802">
        <v>0.35387198439864398</v>
      </c>
      <c r="U5802">
        <v>0.603102917160658</v>
      </c>
      <c r="V5802">
        <v>-23.9685255203587</v>
      </c>
      <c r="W5802">
        <v>0.38920677604595899</v>
      </c>
      <c r="X5802">
        <v>0.704072456322962</v>
      </c>
      <c r="Y5802">
        <v>-23.837280995450701</v>
      </c>
      <c r="Z5802">
        <v>0.184235113180511</v>
      </c>
      <c r="AA5802">
        <v>0.72610664078822296</v>
      </c>
      <c r="AB5802">
        <v>-23.9685255203587</v>
      </c>
      <c r="AC5802">
        <v>0.21073619169722799</v>
      </c>
      <c r="AD5802">
        <v>0.68253123924728298</v>
      </c>
      <c r="AE5802">
        <v>-23.837280995450701</v>
      </c>
      <c r="AF5802">
        <v>0.501741946288212</v>
      </c>
      <c r="AG5802">
        <v>0.80674443595273604</v>
      </c>
      <c r="AH5802">
        <v>-23.038914927767799</v>
      </c>
      <c r="AI5802">
        <v>0.52399907623471598</v>
      </c>
      <c r="AJ5802">
        <v>0.78121606160956403</v>
      </c>
      <c r="AK5802">
        <v>-22.968525608246701</v>
      </c>
    </row>
    <row r="5803" spans="1:37" x14ac:dyDescent="0.2">
      <c r="A5803" t="s">
        <v>18426</v>
      </c>
      <c r="B5803">
        <v>198039320</v>
      </c>
      <c r="C5803">
        <v>198039541</v>
      </c>
      <c r="D5803">
        <v>222</v>
      </c>
      <c r="E5803" t="s">
        <v>19806</v>
      </c>
      <c r="F5803">
        <v>1</v>
      </c>
      <c r="G5803" t="s">
        <v>19807</v>
      </c>
      <c r="H5803" t="s">
        <v>30987</v>
      </c>
      <c r="I5803">
        <v>3</v>
      </c>
      <c r="J5803">
        <v>198038321</v>
      </c>
      <c r="K5803">
        <v>198039234</v>
      </c>
      <c r="L5803">
        <v>914</v>
      </c>
      <c r="M5803">
        <v>2</v>
      </c>
      <c r="N5803">
        <v>100873947</v>
      </c>
      <c r="O5803" t="s">
        <v>19808</v>
      </c>
      <c r="P5803">
        <v>-86</v>
      </c>
      <c r="Q5803" t="s">
        <v>19809</v>
      </c>
      <c r="R5803" t="s">
        <v>19810</v>
      </c>
      <c r="S5803" t="s">
        <v>35075</v>
      </c>
      <c r="T5803">
        <v>0.97213403838398904</v>
      </c>
      <c r="U5803">
        <v>1</v>
      </c>
      <c r="V5803">
        <v>1.36991732298818</v>
      </c>
      <c r="W5803">
        <v>0.89107655920673101</v>
      </c>
      <c r="X5803">
        <v>0.95159051474143896</v>
      </c>
      <c r="Y5803">
        <v>1.5751624079113</v>
      </c>
      <c r="Z5803">
        <v>0.69013698642955401</v>
      </c>
      <c r="AA5803">
        <v>0.84521697243271998</v>
      </c>
      <c r="AB5803">
        <v>0.40644329460377199</v>
      </c>
      <c r="AC5803">
        <v>0.75388744886274095</v>
      </c>
      <c r="AD5803">
        <v>0.87989882095915395</v>
      </c>
      <c r="AE5803">
        <v>0.575162503501781</v>
      </c>
      <c r="AF5803">
        <v>0.61410715005536498</v>
      </c>
      <c r="AG5803">
        <v>0.80674443595273604</v>
      </c>
      <c r="AH5803">
        <v>2.2995277598024302</v>
      </c>
      <c r="AI5803">
        <v>0.56157887380500204</v>
      </c>
      <c r="AJ5803">
        <v>0.78121606160956403</v>
      </c>
      <c r="AK5803">
        <v>2.4439176393387001</v>
      </c>
    </row>
    <row r="5804" spans="1:37" x14ac:dyDescent="0.2">
      <c r="A5804" t="s">
        <v>18426</v>
      </c>
      <c r="B5804">
        <v>198224670</v>
      </c>
      <c r="C5804">
        <v>198224890</v>
      </c>
      <c r="D5804">
        <v>221</v>
      </c>
      <c r="E5804" t="s">
        <v>19811</v>
      </c>
      <c r="F5804">
        <v>5</v>
      </c>
      <c r="G5804" t="s">
        <v>19812</v>
      </c>
      <c r="H5804" t="s">
        <v>35076</v>
      </c>
      <c r="I5804">
        <v>3</v>
      </c>
      <c r="J5804">
        <v>198180755</v>
      </c>
      <c r="K5804">
        <v>198190365</v>
      </c>
      <c r="L5804">
        <v>9611</v>
      </c>
      <c r="M5804">
        <v>1</v>
      </c>
      <c r="N5804">
        <v>728262</v>
      </c>
      <c r="O5804" t="s">
        <v>19813</v>
      </c>
      <c r="P5804">
        <v>43915</v>
      </c>
      <c r="Q5804" t="s">
        <v>19814</v>
      </c>
      <c r="R5804" t="s">
        <v>19815</v>
      </c>
      <c r="S5804" t="s">
        <v>35077</v>
      </c>
      <c r="T5804">
        <v>1</v>
      </c>
      <c r="U5804">
        <v>1</v>
      </c>
      <c r="V5804">
        <v>-0.182051325074329</v>
      </c>
      <c r="W5804">
        <v>0.113079289867903</v>
      </c>
      <c r="X5804">
        <v>0.704072456322962</v>
      </c>
      <c r="Y5804">
        <v>-23.2475276272583</v>
      </c>
      <c r="Z5804">
        <v>0.66713806400786302</v>
      </c>
      <c r="AA5804">
        <v>0.84521697243271998</v>
      </c>
      <c r="AB5804">
        <v>0.88979610682271004</v>
      </c>
      <c r="AC5804">
        <v>0.131413828155275</v>
      </c>
      <c r="AD5804">
        <v>0.68253123924728298</v>
      </c>
      <c r="AE5804">
        <v>-1.9906342912708701</v>
      </c>
      <c r="AF5804">
        <v>0.68997179462344205</v>
      </c>
      <c r="AG5804">
        <v>0.83846513202101103</v>
      </c>
      <c r="AH5804">
        <v>-1.1010992011471601</v>
      </c>
      <c r="AI5804">
        <v>0.17351581260912399</v>
      </c>
      <c r="AJ5804">
        <v>0.78121606160956403</v>
      </c>
      <c r="AK5804">
        <v>-22.880321896038499</v>
      </c>
    </row>
    <row r="5805" spans="1:37" x14ac:dyDescent="0.2">
      <c r="A5805" t="s">
        <v>19816</v>
      </c>
      <c r="B5805">
        <v>219514</v>
      </c>
      <c r="C5805">
        <v>219656</v>
      </c>
      <c r="D5805">
        <v>143</v>
      </c>
      <c r="E5805" t="s">
        <v>19817</v>
      </c>
      <c r="F5805">
        <v>0</v>
      </c>
      <c r="G5805" t="s">
        <v>19818</v>
      </c>
      <c r="H5805" t="s">
        <v>35078</v>
      </c>
      <c r="I5805">
        <v>4</v>
      </c>
      <c r="J5805">
        <v>212610</v>
      </c>
      <c r="K5805">
        <v>255985</v>
      </c>
      <c r="L5805">
        <v>43376</v>
      </c>
      <c r="M5805">
        <v>1</v>
      </c>
      <c r="N5805">
        <v>642280</v>
      </c>
      <c r="O5805" t="s">
        <v>19819</v>
      </c>
      <c r="P5805">
        <v>6904</v>
      </c>
      <c r="Q5805" t="s">
        <v>19820</v>
      </c>
      <c r="R5805" t="s">
        <v>19821</v>
      </c>
      <c r="S5805" t="s">
        <v>35079</v>
      </c>
      <c r="T5805">
        <v>0.35387198439864398</v>
      </c>
      <c r="U5805">
        <v>0.603102917160658</v>
      </c>
      <c r="V5805">
        <v>-23.846262476957602</v>
      </c>
      <c r="W5805">
        <v>0.123414495547065</v>
      </c>
      <c r="X5805">
        <v>0.704072456322962</v>
      </c>
      <c r="Y5805">
        <v>25.527374190218499</v>
      </c>
      <c r="Z5805">
        <v>0.93459220503170903</v>
      </c>
      <c r="AA5805">
        <v>0.99919698600769702</v>
      </c>
      <c r="AB5805">
        <v>0.64363703924335802</v>
      </c>
      <c r="AC5805">
        <v>0.17695932866387601</v>
      </c>
      <c r="AD5805">
        <v>0.68253123924728298</v>
      </c>
      <c r="AE5805">
        <v>24.954623927416101</v>
      </c>
      <c r="AF5805">
        <v>0.22065000948199101</v>
      </c>
      <c r="AG5805">
        <v>0.68151250837662902</v>
      </c>
      <c r="AH5805">
        <v>-24.880623348307601</v>
      </c>
      <c r="AI5805">
        <v>0.170234813229591</v>
      </c>
      <c r="AJ5805">
        <v>0.78121606160956403</v>
      </c>
      <c r="AK5805">
        <v>2.68111161760002</v>
      </c>
    </row>
    <row r="5806" spans="1:37" x14ac:dyDescent="0.2">
      <c r="A5806" t="s">
        <v>19816</v>
      </c>
      <c r="B5806">
        <v>667388</v>
      </c>
      <c r="C5806">
        <v>667529</v>
      </c>
      <c r="D5806">
        <v>142</v>
      </c>
      <c r="E5806" t="s">
        <v>19822</v>
      </c>
      <c r="F5806">
        <v>7</v>
      </c>
      <c r="G5806" t="s">
        <v>19823</v>
      </c>
      <c r="H5806" t="s">
        <v>31032</v>
      </c>
      <c r="I5806">
        <v>4</v>
      </c>
      <c r="J5806">
        <v>664910</v>
      </c>
      <c r="K5806">
        <v>670314</v>
      </c>
      <c r="L5806">
        <v>5405</v>
      </c>
      <c r="M5806">
        <v>1</v>
      </c>
      <c r="N5806">
        <v>5158</v>
      </c>
      <c r="O5806" t="s">
        <v>19824</v>
      </c>
      <c r="P5806">
        <v>2478</v>
      </c>
      <c r="Q5806" t="s">
        <v>19825</v>
      </c>
      <c r="R5806" t="s">
        <v>19826</v>
      </c>
      <c r="S5806" t="s">
        <v>35080</v>
      </c>
      <c r="T5806">
        <v>0.32911398597860803</v>
      </c>
      <c r="U5806">
        <v>0.603102917160658</v>
      </c>
      <c r="V5806">
        <v>24.445323064110902</v>
      </c>
      <c r="W5806">
        <v>0.38920677604595899</v>
      </c>
      <c r="X5806">
        <v>0.704072456322962</v>
      </c>
      <c r="Y5806">
        <v>-24.243689212414299</v>
      </c>
      <c r="Z5806">
        <v>0.48464167878831399</v>
      </c>
      <c r="AA5806">
        <v>0.84435025072159198</v>
      </c>
      <c r="AB5806">
        <v>23.481849000132101</v>
      </c>
      <c r="AC5806">
        <v>0.21073619169722799</v>
      </c>
      <c r="AD5806">
        <v>0.68253123924728298</v>
      </c>
      <c r="AE5806">
        <v>-24.243689212414299</v>
      </c>
      <c r="AF5806">
        <v>0.16793847098801201</v>
      </c>
      <c r="AG5806">
        <v>0.68151250837662902</v>
      </c>
      <c r="AH5806">
        <v>24.445323064110902</v>
      </c>
      <c r="AI5806">
        <v>0.52399907623471598</v>
      </c>
      <c r="AJ5806">
        <v>0.78121606160956403</v>
      </c>
      <c r="AK5806">
        <v>-23.374933805688599</v>
      </c>
    </row>
    <row r="5807" spans="1:37" x14ac:dyDescent="0.2">
      <c r="A5807" t="s">
        <v>19816</v>
      </c>
      <c r="B5807">
        <v>864378</v>
      </c>
      <c r="C5807">
        <v>864668</v>
      </c>
      <c r="D5807">
        <v>291</v>
      </c>
      <c r="E5807" t="s">
        <v>19827</v>
      </c>
      <c r="F5807">
        <v>21</v>
      </c>
      <c r="G5807" t="s">
        <v>19828</v>
      </c>
      <c r="H5807" t="s">
        <v>31032</v>
      </c>
      <c r="I5807">
        <v>4</v>
      </c>
      <c r="J5807">
        <v>849308</v>
      </c>
      <c r="K5807">
        <v>867162</v>
      </c>
      <c r="L5807">
        <v>17855</v>
      </c>
      <c r="M5807">
        <v>2</v>
      </c>
      <c r="N5807">
        <v>2580</v>
      </c>
      <c r="O5807" t="s">
        <v>19829</v>
      </c>
      <c r="P5807">
        <v>2494</v>
      </c>
      <c r="Q5807" t="s">
        <v>19830</v>
      </c>
      <c r="R5807" t="s">
        <v>19831</v>
      </c>
      <c r="S5807" t="s">
        <v>35081</v>
      </c>
      <c r="T5807">
        <v>0.152084254673993</v>
      </c>
      <c r="U5807">
        <v>0.603102917160658</v>
      </c>
      <c r="V5807">
        <v>26.177412010009899</v>
      </c>
      <c r="W5807">
        <v>0.20525741147413201</v>
      </c>
      <c r="X5807">
        <v>0.704072456322962</v>
      </c>
      <c r="Y5807">
        <v>-25.975778151691799</v>
      </c>
      <c r="Z5807">
        <v>0.306975110376564</v>
      </c>
      <c r="AA5807">
        <v>0.72610664078822296</v>
      </c>
      <c r="AB5807">
        <v>25.213937904094799</v>
      </c>
      <c r="AC5807">
        <v>7.0489011448141195E-2</v>
      </c>
      <c r="AD5807">
        <v>0.57684129297949804</v>
      </c>
      <c r="AE5807">
        <v>-25.975778151691799</v>
      </c>
      <c r="AF5807">
        <v>4.6407610929182198E-2</v>
      </c>
      <c r="AG5807">
        <v>0.476038960109122</v>
      </c>
      <c r="AH5807">
        <v>26.177412010009899</v>
      </c>
      <c r="AI5807">
        <v>0.35038410267202102</v>
      </c>
      <c r="AJ5807">
        <v>0.78121606160956403</v>
      </c>
      <c r="AK5807">
        <v>-25.107022703029799</v>
      </c>
    </row>
    <row r="5808" spans="1:37" x14ac:dyDescent="0.2">
      <c r="A5808" t="s">
        <v>19816</v>
      </c>
      <c r="B5808">
        <v>864741</v>
      </c>
      <c r="C5808">
        <v>864926</v>
      </c>
      <c r="D5808">
        <v>186</v>
      </c>
      <c r="E5808" t="s">
        <v>19832</v>
      </c>
      <c r="F5808">
        <v>8</v>
      </c>
      <c r="G5808" t="s">
        <v>19833</v>
      </c>
      <c r="H5808" t="s">
        <v>31032</v>
      </c>
      <c r="I5808">
        <v>4</v>
      </c>
      <c r="J5808">
        <v>849308</v>
      </c>
      <c r="K5808">
        <v>867162</v>
      </c>
      <c r="L5808">
        <v>17855</v>
      </c>
      <c r="M5808">
        <v>2</v>
      </c>
      <c r="N5808">
        <v>2580</v>
      </c>
      <c r="O5808" t="s">
        <v>19829</v>
      </c>
      <c r="P5808">
        <v>2236</v>
      </c>
      <c r="Q5808" t="s">
        <v>19830</v>
      </c>
      <c r="R5808" t="s">
        <v>19831</v>
      </c>
      <c r="S5808" t="s">
        <v>35081</v>
      </c>
      <c r="T5808">
        <v>0.152084254673993</v>
      </c>
      <c r="U5808">
        <v>0.603102917160658</v>
      </c>
      <c r="V5808">
        <v>26.177412010009899</v>
      </c>
      <c r="W5808">
        <v>0.20525741147413201</v>
      </c>
      <c r="X5808">
        <v>0.704072456322962</v>
      </c>
      <c r="Y5808">
        <v>-25.975778151691799</v>
      </c>
      <c r="Z5808">
        <v>0.306975110376564</v>
      </c>
      <c r="AA5808">
        <v>0.72610664078822296</v>
      </c>
      <c r="AB5808">
        <v>25.213937904094799</v>
      </c>
      <c r="AC5808">
        <v>7.0489011448141195E-2</v>
      </c>
      <c r="AD5808">
        <v>0.57684129297949804</v>
      </c>
      <c r="AE5808">
        <v>-25.975778151691799</v>
      </c>
      <c r="AF5808">
        <v>4.6407610929182198E-2</v>
      </c>
      <c r="AG5808">
        <v>0.476038960109122</v>
      </c>
      <c r="AH5808">
        <v>26.177412010009899</v>
      </c>
      <c r="AI5808">
        <v>0.35038410267202102</v>
      </c>
      <c r="AJ5808">
        <v>0.78121606160956403</v>
      </c>
      <c r="AK5808">
        <v>-25.107022703029799</v>
      </c>
    </row>
    <row r="5809" spans="1:37" x14ac:dyDescent="0.2">
      <c r="A5809" t="s">
        <v>19816</v>
      </c>
      <c r="B5809">
        <v>909914</v>
      </c>
      <c r="C5809">
        <v>910158</v>
      </c>
      <c r="D5809">
        <v>245</v>
      </c>
      <c r="E5809" t="s">
        <v>19834</v>
      </c>
      <c r="F5809">
        <v>9</v>
      </c>
      <c r="G5809" t="s">
        <v>19835</v>
      </c>
      <c r="H5809" t="s">
        <v>35082</v>
      </c>
      <c r="I5809">
        <v>4</v>
      </c>
      <c r="J5809">
        <v>911719</v>
      </c>
      <c r="K5809">
        <v>914029</v>
      </c>
      <c r="L5809">
        <v>2311</v>
      </c>
      <c r="M5809">
        <v>2</v>
      </c>
      <c r="N5809">
        <v>2580</v>
      </c>
      <c r="O5809" t="s">
        <v>19836</v>
      </c>
      <c r="P5809">
        <v>3871</v>
      </c>
      <c r="Q5809" t="s">
        <v>19830</v>
      </c>
      <c r="R5809" t="s">
        <v>19831</v>
      </c>
      <c r="S5809" t="s">
        <v>35081</v>
      </c>
      <c r="T5809">
        <v>0.323300140219206</v>
      </c>
      <c r="U5809">
        <v>0.603102917160658</v>
      </c>
      <c r="V5809">
        <v>0.93993813549565797</v>
      </c>
      <c r="W5809">
        <v>7.98527886685267E-2</v>
      </c>
      <c r="X5809">
        <v>0.704072456322962</v>
      </c>
      <c r="Y5809">
        <v>1.68989672508269</v>
      </c>
      <c r="Z5809">
        <v>0.180971988973748</v>
      </c>
      <c r="AA5809">
        <v>0.72610664078822296</v>
      </c>
      <c r="AB5809">
        <v>1.07407305346647</v>
      </c>
      <c r="AC5809">
        <v>0.32266688513930503</v>
      </c>
      <c r="AD5809">
        <v>0.69089725290557302</v>
      </c>
      <c r="AE5809">
        <v>1.13781073668209</v>
      </c>
      <c r="AF5809">
        <v>0.83185481790654303</v>
      </c>
      <c r="AG5809">
        <v>0.93643259101490195</v>
      </c>
      <c r="AH5809">
        <v>0.24527033447208599</v>
      </c>
      <c r="AI5809">
        <v>2.0207337014853201E-2</v>
      </c>
      <c r="AJ5809">
        <v>0.78121606160956403</v>
      </c>
      <c r="AK5809">
        <v>1.5802203684882501</v>
      </c>
    </row>
    <row r="5810" spans="1:37" x14ac:dyDescent="0.2">
      <c r="A5810" t="s">
        <v>19816</v>
      </c>
      <c r="B5810">
        <v>966157</v>
      </c>
      <c r="C5810">
        <v>966305</v>
      </c>
      <c r="D5810">
        <v>149</v>
      </c>
      <c r="E5810" t="s">
        <v>19837</v>
      </c>
      <c r="F5810">
        <v>5</v>
      </c>
      <c r="G5810" t="s">
        <v>19838</v>
      </c>
      <c r="H5810" t="s">
        <v>30987</v>
      </c>
      <c r="I5810">
        <v>4</v>
      </c>
      <c r="J5810">
        <v>963142</v>
      </c>
      <c r="K5810">
        <v>967175</v>
      </c>
      <c r="L5810">
        <v>4034</v>
      </c>
      <c r="M5810">
        <v>2</v>
      </c>
      <c r="N5810">
        <v>1609</v>
      </c>
      <c r="O5810" t="s">
        <v>19839</v>
      </c>
      <c r="P5810">
        <v>870</v>
      </c>
      <c r="Q5810" t="s">
        <v>19840</v>
      </c>
      <c r="R5810" t="s">
        <v>19841</v>
      </c>
      <c r="S5810" t="s">
        <v>35083</v>
      </c>
      <c r="T5810">
        <v>8.8407481283857503E-2</v>
      </c>
      <c r="U5810">
        <v>0.603102917160658</v>
      </c>
      <c r="V5810">
        <v>-24.659963473437401</v>
      </c>
      <c r="W5810">
        <v>0.113079289867903</v>
      </c>
      <c r="X5810">
        <v>0.704072456322962</v>
      </c>
      <c r="Y5810">
        <v>-24.528718945342298</v>
      </c>
      <c r="Z5810">
        <v>1.7313209044554401E-2</v>
      </c>
      <c r="AA5810">
        <v>0.72610664078822296</v>
      </c>
      <c r="AB5810">
        <v>-24.659963473437401</v>
      </c>
      <c r="AC5810">
        <v>2.4853262407310801E-2</v>
      </c>
      <c r="AD5810">
        <v>0.57684129297949804</v>
      </c>
      <c r="AE5810">
        <v>-24.528718945342298</v>
      </c>
      <c r="AF5810">
        <v>0.22065000948199101</v>
      </c>
      <c r="AG5810">
        <v>0.68151250837662902</v>
      </c>
      <c r="AH5810">
        <v>-23.730352850568998</v>
      </c>
      <c r="AI5810">
        <v>0.24456414000292601</v>
      </c>
      <c r="AJ5810">
        <v>0.78121606160956403</v>
      </c>
      <c r="AK5810">
        <v>-23.6599635278608</v>
      </c>
    </row>
    <row r="5811" spans="1:37" x14ac:dyDescent="0.2">
      <c r="A5811" t="s">
        <v>19816</v>
      </c>
      <c r="B5811">
        <v>966305</v>
      </c>
      <c r="C5811">
        <v>966453</v>
      </c>
      <c r="D5811">
        <v>149</v>
      </c>
      <c r="E5811" t="s">
        <v>19842</v>
      </c>
      <c r="F5811">
        <v>7</v>
      </c>
      <c r="G5811" t="s">
        <v>19843</v>
      </c>
      <c r="H5811" t="s">
        <v>30987</v>
      </c>
      <c r="I5811">
        <v>4</v>
      </c>
      <c r="J5811">
        <v>963142</v>
      </c>
      <c r="K5811">
        <v>967175</v>
      </c>
      <c r="L5811">
        <v>4034</v>
      </c>
      <c r="M5811">
        <v>2</v>
      </c>
      <c r="N5811">
        <v>1609</v>
      </c>
      <c r="O5811" t="s">
        <v>19839</v>
      </c>
      <c r="P5811">
        <v>722</v>
      </c>
      <c r="Q5811" t="s">
        <v>19840</v>
      </c>
      <c r="R5811" t="s">
        <v>19841</v>
      </c>
      <c r="S5811" t="s">
        <v>35083</v>
      </c>
      <c r="T5811">
        <v>8.8407481283857503E-2</v>
      </c>
      <c r="U5811">
        <v>0.603102917160658</v>
      </c>
      <c r="V5811">
        <v>-24.659963473437401</v>
      </c>
      <c r="W5811">
        <v>0.113079289867903</v>
      </c>
      <c r="X5811">
        <v>0.704072456322962</v>
      </c>
      <c r="Y5811">
        <v>-24.528718945342298</v>
      </c>
      <c r="Z5811">
        <v>1.7313209044554401E-2</v>
      </c>
      <c r="AA5811">
        <v>0.72610664078822296</v>
      </c>
      <c r="AB5811">
        <v>-24.659963473437401</v>
      </c>
      <c r="AC5811">
        <v>2.4853262407310801E-2</v>
      </c>
      <c r="AD5811">
        <v>0.57684129297949804</v>
      </c>
      <c r="AE5811">
        <v>-24.528718945342298</v>
      </c>
      <c r="AF5811">
        <v>0.22065000948199101</v>
      </c>
      <c r="AG5811">
        <v>0.68151250837662902</v>
      </c>
      <c r="AH5811">
        <v>-23.730352850568998</v>
      </c>
      <c r="AI5811">
        <v>0.24456414000292601</v>
      </c>
      <c r="AJ5811">
        <v>0.78121606160956403</v>
      </c>
      <c r="AK5811">
        <v>-23.6599635278608</v>
      </c>
    </row>
    <row r="5812" spans="1:37" x14ac:dyDescent="0.2">
      <c r="A5812" t="s">
        <v>19816</v>
      </c>
      <c r="B5812">
        <v>966453</v>
      </c>
      <c r="C5812">
        <v>966601</v>
      </c>
      <c r="D5812">
        <v>149</v>
      </c>
      <c r="E5812" t="s">
        <v>19844</v>
      </c>
      <c r="F5812">
        <v>9</v>
      </c>
      <c r="G5812" t="s">
        <v>19845</v>
      </c>
      <c r="H5812" t="s">
        <v>30987</v>
      </c>
      <c r="I5812">
        <v>4</v>
      </c>
      <c r="J5812">
        <v>963142</v>
      </c>
      <c r="K5812">
        <v>967175</v>
      </c>
      <c r="L5812">
        <v>4034</v>
      </c>
      <c r="M5812">
        <v>2</v>
      </c>
      <c r="N5812">
        <v>1609</v>
      </c>
      <c r="O5812" t="s">
        <v>19839</v>
      </c>
      <c r="P5812">
        <v>574</v>
      </c>
      <c r="Q5812" t="s">
        <v>19840</v>
      </c>
      <c r="R5812" t="s">
        <v>19841</v>
      </c>
      <c r="S5812" t="s">
        <v>35083</v>
      </c>
      <c r="T5812">
        <v>0.34873404210730502</v>
      </c>
      <c r="U5812">
        <v>0.603102917160658</v>
      </c>
      <c r="V5812">
        <v>-1.4319192367012299</v>
      </c>
      <c r="W5812">
        <v>0.427323497058756</v>
      </c>
      <c r="X5812">
        <v>0.73460997439807996</v>
      </c>
      <c r="Y5812">
        <v>-1.22667413450425</v>
      </c>
      <c r="Z5812">
        <v>9.2089581954568706E-2</v>
      </c>
      <c r="AA5812">
        <v>0.72610664078822296</v>
      </c>
      <c r="AB5812">
        <v>-2.3953932211806599</v>
      </c>
      <c r="AC5812">
        <v>0.122775156056933</v>
      </c>
      <c r="AD5812">
        <v>0.68253123924728298</v>
      </c>
      <c r="AE5812">
        <v>-2.2266739950088001</v>
      </c>
      <c r="AF5812">
        <v>0.74414648978297804</v>
      </c>
      <c r="AG5812">
        <v>0.86906519844104402</v>
      </c>
      <c r="AH5812">
        <v>-0.50230861383286896</v>
      </c>
      <c r="AI5812">
        <v>0.81350599864527495</v>
      </c>
      <c r="AJ5812">
        <v>0.94390293416205995</v>
      </c>
      <c r="AK5812">
        <v>-0.35791871702274403</v>
      </c>
    </row>
    <row r="5813" spans="1:37" x14ac:dyDescent="0.2">
      <c r="A5813" t="s">
        <v>19816</v>
      </c>
      <c r="B5813">
        <v>1035759</v>
      </c>
      <c r="C5813">
        <v>1035931</v>
      </c>
      <c r="D5813">
        <v>173</v>
      </c>
      <c r="E5813" t="s">
        <v>19846</v>
      </c>
      <c r="F5813">
        <v>10</v>
      </c>
      <c r="G5813" t="s">
        <v>19847</v>
      </c>
      <c r="H5813" t="s">
        <v>31000</v>
      </c>
      <c r="I5813">
        <v>4</v>
      </c>
      <c r="J5813">
        <v>1056250</v>
      </c>
      <c r="K5813">
        <v>1058427</v>
      </c>
      <c r="L5813">
        <v>2178</v>
      </c>
      <c r="M5813">
        <v>2</v>
      </c>
      <c r="N5813">
        <v>285498</v>
      </c>
      <c r="O5813" t="s">
        <v>19848</v>
      </c>
      <c r="P5813">
        <v>22496</v>
      </c>
      <c r="Q5813" t="s">
        <v>19849</v>
      </c>
      <c r="R5813" t="s">
        <v>19850</v>
      </c>
      <c r="S5813" t="s">
        <v>35084</v>
      </c>
      <c r="T5813">
        <v>0.97213403838398904</v>
      </c>
      <c r="U5813">
        <v>1</v>
      </c>
      <c r="V5813">
        <v>1.26631989006382</v>
      </c>
      <c r="W5813">
        <v>0.89107655920673101</v>
      </c>
      <c r="X5813">
        <v>0.95159051474143896</v>
      </c>
      <c r="Y5813">
        <v>1.47156498071494</v>
      </c>
      <c r="Z5813">
        <v>0.69013698642955401</v>
      </c>
      <c r="AA5813">
        <v>0.84521697243271998</v>
      </c>
      <c r="AB5813">
        <v>0.30284584802363002</v>
      </c>
      <c r="AC5813">
        <v>0.75388744886274095</v>
      </c>
      <c r="AD5813">
        <v>0.87989882095915395</v>
      </c>
      <c r="AE5813">
        <v>0.47156506264963599</v>
      </c>
      <c r="AF5813">
        <v>0.61410715005536498</v>
      </c>
      <c r="AG5813">
        <v>0.80674443595273604</v>
      </c>
      <c r="AH5813">
        <v>2.19593037446614</v>
      </c>
      <c r="AI5813">
        <v>0.56157887380500204</v>
      </c>
      <c r="AJ5813">
        <v>0.78121606160956403</v>
      </c>
      <c r="AK5813">
        <v>2.3403202597304098</v>
      </c>
    </row>
    <row r="5814" spans="1:37" x14ac:dyDescent="0.2">
      <c r="A5814" t="s">
        <v>19816</v>
      </c>
      <c r="B5814">
        <v>1036109</v>
      </c>
      <c r="C5814">
        <v>1036266</v>
      </c>
      <c r="D5814">
        <v>158</v>
      </c>
      <c r="E5814" t="s">
        <v>19851</v>
      </c>
      <c r="F5814">
        <v>6</v>
      </c>
      <c r="G5814" t="s">
        <v>19852</v>
      </c>
      <c r="H5814" t="s">
        <v>31000</v>
      </c>
      <c r="I5814">
        <v>4</v>
      </c>
      <c r="J5814">
        <v>1056250</v>
      </c>
      <c r="K5814">
        <v>1058427</v>
      </c>
      <c r="L5814">
        <v>2178</v>
      </c>
      <c r="M5814">
        <v>2</v>
      </c>
      <c r="N5814">
        <v>285498</v>
      </c>
      <c r="O5814" t="s">
        <v>19848</v>
      </c>
      <c r="P5814">
        <v>22161</v>
      </c>
      <c r="Q5814" t="s">
        <v>19849</v>
      </c>
      <c r="R5814" t="s">
        <v>19850</v>
      </c>
      <c r="S5814" t="s">
        <v>35084</v>
      </c>
      <c r="T5814">
        <v>0.97213403838398904</v>
      </c>
      <c r="U5814">
        <v>1</v>
      </c>
      <c r="V5814">
        <v>1.26631989006382</v>
      </c>
      <c r="W5814">
        <v>0.89107655920673101</v>
      </c>
      <c r="X5814">
        <v>0.95159051474143896</v>
      </c>
      <c r="Y5814">
        <v>1.47156498071494</v>
      </c>
      <c r="Z5814">
        <v>0.69013698642955401</v>
      </c>
      <c r="AA5814">
        <v>0.84521697243271998</v>
      </c>
      <c r="AB5814">
        <v>0.30284584802363002</v>
      </c>
      <c r="AC5814">
        <v>0.75388744886274095</v>
      </c>
      <c r="AD5814">
        <v>0.87989882095915395</v>
      </c>
      <c r="AE5814">
        <v>0.47156506264963599</v>
      </c>
      <c r="AF5814">
        <v>0.61410715005536498</v>
      </c>
      <c r="AG5814">
        <v>0.80674443595273604</v>
      </c>
      <c r="AH5814">
        <v>2.19593037446614</v>
      </c>
      <c r="AI5814">
        <v>0.56157887380500204</v>
      </c>
      <c r="AJ5814">
        <v>0.78121606160956403</v>
      </c>
      <c r="AK5814">
        <v>2.3403202597304098</v>
      </c>
    </row>
    <row r="5815" spans="1:37" x14ac:dyDescent="0.2">
      <c r="A5815" t="s">
        <v>19816</v>
      </c>
      <c r="B5815">
        <v>1055823</v>
      </c>
      <c r="C5815">
        <v>1055974</v>
      </c>
      <c r="D5815">
        <v>152</v>
      </c>
      <c r="E5815" t="s">
        <v>19853</v>
      </c>
      <c r="F5815">
        <v>8</v>
      </c>
      <c r="G5815" t="s">
        <v>19854</v>
      </c>
      <c r="H5815" t="s">
        <v>31032</v>
      </c>
      <c r="I5815">
        <v>4</v>
      </c>
      <c r="J5815">
        <v>1056250</v>
      </c>
      <c r="K5815">
        <v>1058427</v>
      </c>
      <c r="L5815">
        <v>2178</v>
      </c>
      <c r="M5815">
        <v>2</v>
      </c>
      <c r="N5815">
        <v>285498</v>
      </c>
      <c r="O5815" t="s">
        <v>19848</v>
      </c>
      <c r="P5815">
        <v>2453</v>
      </c>
      <c r="Q5815" t="s">
        <v>19849</v>
      </c>
      <c r="R5815" t="s">
        <v>19850</v>
      </c>
      <c r="S5815" t="s">
        <v>35084</v>
      </c>
      <c r="T5815" t="s">
        <v>40</v>
      </c>
      <c r="U5815" t="s">
        <v>40</v>
      </c>
      <c r="V5815">
        <v>0</v>
      </c>
      <c r="W5815">
        <v>0.94541066367716797</v>
      </c>
      <c r="X5815">
        <v>0.95159051474143896</v>
      </c>
      <c r="Y5815">
        <v>0.22978652940220301</v>
      </c>
      <c r="Z5815">
        <v>0.306975110376564</v>
      </c>
      <c r="AA5815">
        <v>0.72610664078822296</v>
      </c>
      <c r="AB5815">
        <v>23.956897836585501</v>
      </c>
      <c r="AC5815">
        <v>0.71753805159658501</v>
      </c>
      <c r="AD5815">
        <v>0.87989882095915395</v>
      </c>
      <c r="AE5815">
        <v>-0.77021338287665397</v>
      </c>
      <c r="AF5815">
        <v>0.32549523997010099</v>
      </c>
      <c r="AG5815">
        <v>0.70473078222419605</v>
      </c>
      <c r="AH5815">
        <v>-23.920371962832199</v>
      </c>
      <c r="AI5815">
        <v>0.59609816080359102</v>
      </c>
      <c r="AJ5815">
        <v>0.78121606160956403</v>
      </c>
      <c r="AK5815">
        <v>1.0985419111467001</v>
      </c>
    </row>
    <row r="5816" spans="1:37" x14ac:dyDescent="0.2">
      <c r="A5816" t="s">
        <v>19816</v>
      </c>
      <c r="B5816">
        <v>1055974</v>
      </c>
      <c r="C5816">
        <v>1056125</v>
      </c>
      <c r="D5816">
        <v>152</v>
      </c>
      <c r="E5816" t="s">
        <v>19855</v>
      </c>
      <c r="F5816">
        <v>14</v>
      </c>
      <c r="G5816" t="s">
        <v>19856</v>
      </c>
      <c r="H5816" t="s">
        <v>31032</v>
      </c>
      <c r="I5816">
        <v>4</v>
      </c>
      <c r="J5816">
        <v>1056250</v>
      </c>
      <c r="K5816">
        <v>1058427</v>
      </c>
      <c r="L5816">
        <v>2178</v>
      </c>
      <c r="M5816">
        <v>2</v>
      </c>
      <c r="N5816">
        <v>285498</v>
      </c>
      <c r="O5816" t="s">
        <v>19848</v>
      </c>
      <c r="P5816">
        <v>2302</v>
      </c>
      <c r="Q5816" t="s">
        <v>19849</v>
      </c>
      <c r="R5816" t="s">
        <v>19850</v>
      </c>
      <c r="S5816" t="s">
        <v>35084</v>
      </c>
      <c r="T5816" t="s">
        <v>40</v>
      </c>
      <c r="U5816" t="s">
        <v>40</v>
      </c>
      <c r="V5816">
        <v>0</v>
      </c>
      <c r="W5816">
        <v>0.94541066367716797</v>
      </c>
      <c r="X5816">
        <v>0.95159051474143896</v>
      </c>
      <c r="Y5816">
        <v>0.22978652940220301</v>
      </c>
      <c r="Z5816">
        <v>0.306975110376564</v>
      </c>
      <c r="AA5816">
        <v>0.72610664078822296</v>
      </c>
      <c r="AB5816">
        <v>23.956897836585501</v>
      </c>
      <c r="AC5816">
        <v>0.71753805159658501</v>
      </c>
      <c r="AD5816">
        <v>0.87989882095915395</v>
      </c>
      <c r="AE5816">
        <v>-0.77021338287665397</v>
      </c>
      <c r="AF5816">
        <v>0.32549523997010099</v>
      </c>
      <c r="AG5816">
        <v>0.70473078222419605</v>
      </c>
      <c r="AH5816">
        <v>-23.920371962832199</v>
      </c>
      <c r="AI5816">
        <v>0.59609816080359102</v>
      </c>
      <c r="AJ5816">
        <v>0.78121606160956403</v>
      </c>
      <c r="AK5816">
        <v>1.0985419111467001</v>
      </c>
    </row>
    <row r="5817" spans="1:37" x14ac:dyDescent="0.2">
      <c r="A5817" t="s">
        <v>19816</v>
      </c>
      <c r="B5817">
        <v>1056125</v>
      </c>
      <c r="C5817">
        <v>1056276</v>
      </c>
      <c r="D5817">
        <v>152</v>
      </c>
      <c r="E5817" t="s">
        <v>19857</v>
      </c>
      <c r="F5817">
        <v>3</v>
      </c>
      <c r="G5817" t="s">
        <v>19858</v>
      </c>
      <c r="H5817" t="s">
        <v>31032</v>
      </c>
      <c r="I5817">
        <v>4</v>
      </c>
      <c r="J5817">
        <v>1056250</v>
      </c>
      <c r="K5817">
        <v>1058427</v>
      </c>
      <c r="L5817">
        <v>2178</v>
      </c>
      <c r="M5817">
        <v>2</v>
      </c>
      <c r="N5817">
        <v>285498</v>
      </c>
      <c r="O5817" t="s">
        <v>19848</v>
      </c>
      <c r="P5817">
        <v>2151</v>
      </c>
      <c r="Q5817" t="s">
        <v>19849</v>
      </c>
      <c r="R5817" t="s">
        <v>19850</v>
      </c>
      <c r="S5817" t="s">
        <v>35084</v>
      </c>
      <c r="T5817" t="s">
        <v>40</v>
      </c>
      <c r="U5817" t="s">
        <v>40</v>
      </c>
      <c r="V5817">
        <v>0</v>
      </c>
      <c r="W5817">
        <v>0.89107655920673101</v>
      </c>
      <c r="X5817">
        <v>0.95159051474143896</v>
      </c>
      <c r="Y5817">
        <v>0.492820896802808</v>
      </c>
      <c r="Z5817">
        <v>0.306975110376564</v>
      </c>
      <c r="AA5817">
        <v>0.72610664078822296</v>
      </c>
      <c r="AB5817">
        <v>23.244319183998201</v>
      </c>
      <c r="AC5817">
        <v>0.75388744886274095</v>
      </c>
      <c r="AD5817">
        <v>0.87989882095915395</v>
      </c>
      <c r="AE5817">
        <v>-0.50717897161548298</v>
      </c>
      <c r="AF5817">
        <v>0.32549523997010099</v>
      </c>
      <c r="AG5817">
        <v>0.70473078222419605</v>
      </c>
      <c r="AH5817">
        <v>-23.207793311695902</v>
      </c>
      <c r="AI5817">
        <v>0.56157887380500204</v>
      </c>
      <c r="AJ5817">
        <v>0.78121606160956403</v>
      </c>
      <c r="AK5817">
        <v>1.36157621056551</v>
      </c>
    </row>
    <row r="5818" spans="1:37" x14ac:dyDescent="0.2">
      <c r="A5818" t="s">
        <v>19816</v>
      </c>
      <c r="B5818">
        <v>1150452</v>
      </c>
      <c r="C5818">
        <v>1150593</v>
      </c>
      <c r="D5818">
        <v>142</v>
      </c>
      <c r="E5818" t="s">
        <v>19859</v>
      </c>
      <c r="F5818">
        <v>0</v>
      </c>
      <c r="G5818" t="s">
        <v>19860</v>
      </c>
      <c r="H5818" t="s">
        <v>35085</v>
      </c>
      <c r="I5818">
        <v>4</v>
      </c>
      <c r="J5818">
        <v>1115263</v>
      </c>
      <c r="K5818">
        <v>1153726</v>
      </c>
      <c r="L5818">
        <v>38464</v>
      </c>
      <c r="M5818">
        <v>2</v>
      </c>
      <c r="N5818">
        <v>100379220</v>
      </c>
      <c r="O5818" t="s">
        <v>19861</v>
      </c>
      <c r="P5818">
        <v>3133</v>
      </c>
      <c r="Q5818" t="s">
        <v>19862</v>
      </c>
      <c r="R5818" t="s">
        <v>19863</v>
      </c>
      <c r="S5818" t="s">
        <v>35086</v>
      </c>
      <c r="T5818">
        <v>0.35387198439864398</v>
      </c>
      <c r="U5818">
        <v>0.603102917160658</v>
      </c>
      <c r="V5818">
        <v>-22.894012278418099</v>
      </c>
      <c r="W5818">
        <v>0.20525741147413201</v>
      </c>
      <c r="X5818">
        <v>0.704072456322962</v>
      </c>
      <c r="Y5818">
        <v>-23.737045603561299</v>
      </c>
      <c r="Z5818">
        <v>0.65379035313853895</v>
      </c>
      <c r="AA5818">
        <v>0.84521697243271998</v>
      </c>
      <c r="AB5818">
        <v>-0.94499568499473596</v>
      </c>
      <c r="AC5818">
        <v>7.0489011448141195E-2</v>
      </c>
      <c r="AD5818">
        <v>0.57684129297949804</v>
      </c>
      <c r="AE5818">
        <v>-23.737045603561299</v>
      </c>
      <c r="AF5818">
        <v>0.32549523997010099</v>
      </c>
      <c r="AG5818">
        <v>0.70473078222419605</v>
      </c>
      <c r="AH5818">
        <v>-22.938679540997299</v>
      </c>
      <c r="AI5818">
        <v>0.35038410267202102</v>
      </c>
      <c r="AJ5818">
        <v>0.78121606160956403</v>
      </c>
      <c r="AK5818">
        <v>-22.8682902220784</v>
      </c>
    </row>
    <row r="5819" spans="1:37" x14ac:dyDescent="0.2">
      <c r="A5819" t="s">
        <v>19816</v>
      </c>
      <c r="B5819">
        <v>1150593</v>
      </c>
      <c r="C5819">
        <v>1150734</v>
      </c>
      <c r="D5819">
        <v>142</v>
      </c>
      <c r="E5819" t="s">
        <v>19864</v>
      </c>
      <c r="F5819">
        <v>5</v>
      </c>
      <c r="G5819" t="s">
        <v>19865</v>
      </c>
      <c r="H5819" t="s">
        <v>31032</v>
      </c>
      <c r="I5819">
        <v>4</v>
      </c>
      <c r="J5819">
        <v>1115263</v>
      </c>
      <c r="K5819">
        <v>1153726</v>
      </c>
      <c r="L5819">
        <v>38464</v>
      </c>
      <c r="M5819">
        <v>2</v>
      </c>
      <c r="N5819">
        <v>100379220</v>
      </c>
      <c r="O5819" t="s">
        <v>19861</v>
      </c>
      <c r="P5819">
        <v>2992</v>
      </c>
      <c r="Q5819" t="s">
        <v>19862</v>
      </c>
      <c r="R5819" t="s">
        <v>19863</v>
      </c>
      <c r="S5819" t="s">
        <v>35086</v>
      </c>
      <c r="T5819">
        <v>0.35387198439864398</v>
      </c>
      <c r="U5819">
        <v>0.603102917160658</v>
      </c>
      <c r="V5819">
        <v>-22.894012278418099</v>
      </c>
      <c r="W5819">
        <v>0.20525741147413201</v>
      </c>
      <c r="X5819">
        <v>0.704072456322962</v>
      </c>
      <c r="Y5819">
        <v>-23.737045603561299</v>
      </c>
      <c r="Z5819">
        <v>0.65379035313853895</v>
      </c>
      <c r="AA5819">
        <v>0.84521697243271998</v>
      </c>
      <c r="AB5819">
        <v>-0.94499568499473596</v>
      </c>
      <c r="AC5819">
        <v>7.0489011448141195E-2</v>
      </c>
      <c r="AD5819">
        <v>0.57684129297949804</v>
      </c>
      <c r="AE5819">
        <v>-23.737045603561299</v>
      </c>
      <c r="AF5819">
        <v>0.32549523997010099</v>
      </c>
      <c r="AG5819">
        <v>0.70473078222419605</v>
      </c>
      <c r="AH5819">
        <v>-22.938679540997299</v>
      </c>
      <c r="AI5819">
        <v>0.35038410267202102</v>
      </c>
      <c r="AJ5819">
        <v>0.78121606160956403</v>
      </c>
      <c r="AK5819">
        <v>-22.8682902220784</v>
      </c>
    </row>
    <row r="5820" spans="1:37" x14ac:dyDescent="0.2">
      <c r="A5820" t="s">
        <v>19816</v>
      </c>
      <c r="B5820">
        <v>1222235</v>
      </c>
      <c r="C5820">
        <v>1222400</v>
      </c>
      <c r="D5820">
        <v>166</v>
      </c>
      <c r="E5820" t="s">
        <v>19866</v>
      </c>
      <c r="F5820">
        <v>7</v>
      </c>
      <c r="G5820" t="s">
        <v>19867</v>
      </c>
      <c r="H5820" t="s">
        <v>31032</v>
      </c>
      <c r="I5820">
        <v>4</v>
      </c>
      <c r="J5820">
        <v>1212913</v>
      </c>
      <c r="K5820">
        <v>1225389</v>
      </c>
      <c r="L5820">
        <v>12477</v>
      </c>
      <c r="M5820">
        <v>2</v>
      </c>
      <c r="N5820">
        <v>1487</v>
      </c>
      <c r="O5820" t="s">
        <v>19868</v>
      </c>
      <c r="P5820">
        <v>2989</v>
      </c>
      <c r="Q5820" t="s">
        <v>19869</v>
      </c>
      <c r="R5820" t="s">
        <v>19870</v>
      </c>
      <c r="S5820" t="s">
        <v>35087</v>
      </c>
      <c r="T5820">
        <v>0.17308923567461099</v>
      </c>
      <c r="U5820">
        <v>0.603102917160658</v>
      </c>
      <c r="V5820">
        <v>-24.403898034849899</v>
      </c>
      <c r="W5820" t="s">
        <v>40</v>
      </c>
      <c r="X5820" t="s">
        <v>40</v>
      </c>
      <c r="Y5820">
        <v>0</v>
      </c>
      <c r="Z5820">
        <v>0.26789404493740199</v>
      </c>
      <c r="AA5820">
        <v>0.72610664078822296</v>
      </c>
      <c r="AB5820">
        <v>-0.180863100738057</v>
      </c>
      <c r="AC5820">
        <v>0.17695932866387601</v>
      </c>
      <c r="AD5820">
        <v>0.68253123924728298</v>
      </c>
      <c r="AE5820">
        <v>24.9479102842893</v>
      </c>
      <c r="AF5820">
        <v>0.22065000948199101</v>
      </c>
      <c r="AG5820">
        <v>0.68151250837662902</v>
      </c>
      <c r="AH5820">
        <v>-24.8739097051917</v>
      </c>
      <c r="AI5820">
        <v>0.24456414000292601</v>
      </c>
      <c r="AJ5820">
        <v>0.78121606160956403</v>
      </c>
      <c r="AK5820">
        <v>-24.8035203796464</v>
      </c>
    </row>
    <row r="5821" spans="1:37" x14ac:dyDescent="0.2">
      <c r="A5821" t="s">
        <v>19816</v>
      </c>
      <c r="B5821">
        <v>1222400</v>
      </c>
      <c r="C5821">
        <v>1222565</v>
      </c>
      <c r="D5821">
        <v>166</v>
      </c>
      <c r="E5821" t="s">
        <v>19871</v>
      </c>
      <c r="F5821">
        <v>9</v>
      </c>
      <c r="G5821" t="s">
        <v>19872</v>
      </c>
      <c r="H5821" t="s">
        <v>31032</v>
      </c>
      <c r="I5821">
        <v>4</v>
      </c>
      <c r="J5821">
        <v>1212913</v>
      </c>
      <c r="K5821">
        <v>1225389</v>
      </c>
      <c r="L5821">
        <v>12477</v>
      </c>
      <c r="M5821">
        <v>2</v>
      </c>
      <c r="N5821">
        <v>1487</v>
      </c>
      <c r="O5821" t="s">
        <v>19868</v>
      </c>
      <c r="P5821">
        <v>2824</v>
      </c>
      <c r="Q5821" t="s">
        <v>19869</v>
      </c>
      <c r="R5821" t="s">
        <v>19870</v>
      </c>
      <c r="S5821" t="s">
        <v>35087</v>
      </c>
      <c r="T5821">
        <v>0.17308923567461099</v>
      </c>
      <c r="U5821">
        <v>0.603102917160658</v>
      </c>
      <c r="V5821">
        <v>-24.403898034849899</v>
      </c>
      <c r="W5821" t="s">
        <v>40</v>
      </c>
      <c r="X5821" t="s">
        <v>40</v>
      </c>
      <c r="Y5821">
        <v>0</v>
      </c>
      <c r="Z5821">
        <v>0.26789404493740199</v>
      </c>
      <c r="AA5821">
        <v>0.72610664078822296</v>
      </c>
      <c r="AB5821">
        <v>-0.180863100738057</v>
      </c>
      <c r="AC5821">
        <v>0.17695932866387601</v>
      </c>
      <c r="AD5821">
        <v>0.68253123924728298</v>
      </c>
      <c r="AE5821">
        <v>24.9479102842893</v>
      </c>
      <c r="AF5821">
        <v>0.22065000948199101</v>
      </c>
      <c r="AG5821">
        <v>0.68151250837662902</v>
      </c>
      <c r="AH5821">
        <v>-24.8739097051917</v>
      </c>
      <c r="AI5821">
        <v>0.24456414000292601</v>
      </c>
      <c r="AJ5821">
        <v>0.78121606160956403</v>
      </c>
      <c r="AK5821">
        <v>-24.8035203796464</v>
      </c>
    </row>
    <row r="5822" spans="1:37" x14ac:dyDescent="0.2">
      <c r="A5822" t="s">
        <v>19816</v>
      </c>
      <c r="B5822">
        <v>1222565</v>
      </c>
      <c r="C5822">
        <v>1222730</v>
      </c>
      <c r="D5822">
        <v>166</v>
      </c>
      <c r="E5822" t="s">
        <v>19873</v>
      </c>
      <c r="F5822">
        <v>6</v>
      </c>
      <c r="G5822" t="s">
        <v>19874</v>
      </c>
      <c r="H5822" t="s">
        <v>31032</v>
      </c>
      <c r="I5822">
        <v>4</v>
      </c>
      <c r="J5822">
        <v>1212913</v>
      </c>
      <c r="K5822">
        <v>1225389</v>
      </c>
      <c r="L5822">
        <v>12477</v>
      </c>
      <c r="M5822">
        <v>2</v>
      </c>
      <c r="N5822">
        <v>1487</v>
      </c>
      <c r="O5822" t="s">
        <v>19868</v>
      </c>
      <c r="P5822">
        <v>2659</v>
      </c>
      <c r="Q5822" t="s">
        <v>19869</v>
      </c>
      <c r="R5822" t="s">
        <v>19870</v>
      </c>
      <c r="S5822" t="s">
        <v>35087</v>
      </c>
      <c r="T5822">
        <v>0.17308923567461099</v>
      </c>
      <c r="U5822">
        <v>0.603102917160658</v>
      </c>
      <c r="V5822">
        <v>-24.047342147222601</v>
      </c>
      <c r="W5822" t="s">
        <v>40</v>
      </c>
      <c r="X5822" t="s">
        <v>40</v>
      </c>
      <c r="Y5822">
        <v>0</v>
      </c>
      <c r="Z5822">
        <v>0.26789404493740199</v>
      </c>
      <c r="AA5822">
        <v>0.72610664078822296</v>
      </c>
      <c r="AB5822">
        <v>-0.30973401081136598</v>
      </c>
      <c r="AC5822">
        <v>0.17695932866387601</v>
      </c>
      <c r="AD5822">
        <v>0.68253123924728298</v>
      </c>
      <c r="AE5822">
        <v>24.5126933033618</v>
      </c>
      <c r="AF5822">
        <v>0.22065000948199101</v>
      </c>
      <c r="AG5822">
        <v>0.68151250837662902</v>
      </c>
      <c r="AH5822">
        <v>-24.438692725090199</v>
      </c>
      <c r="AI5822">
        <v>0.24456414000292601</v>
      </c>
      <c r="AJ5822">
        <v>0.78121606160956403</v>
      </c>
      <c r="AK5822">
        <v>-24.368303400371101</v>
      </c>
    </row>
    <row r="5823" spans="1:37" x14ac:dyDescent="0.2">
      <c r="A5823" t="s">
        <v>19816</v>
      </c>
      <c r="B5823">
        <v>1413873</v>
      </c>
      <c r="C5823">
        <v>1414162</v>
      </c>
      <c r="D5823">
        <v>290</v>
      </c>
      <c r="E5823" t="s">
        <v>19875</v>
      </c>
      <c r="F5823">
        <v>20</v>
      </c>
      <c r="G5823" t="s">
        <v>19876</v>
      </c>
      <c r="H5823" t="s">
        <v>31000</v>
      </c>
      <c r="I5823">
        <v>4</v>
      </c>
      <c r="J5823">
        <v>1402932</v>
      </c>
      <c r="K5823">
        <v>1406442</v>
      </c>
      <c r="L5823">
        <v>3511</v>
      </c>
      <c r="M5823">
        <v>2</v>
      </c>
      <c r="N5823">
        <v>54729</v>
      </c>
      <c r="O5823" t="s">
        <v>19877</v>
      </c>
      <c r="P5823">
        <v>-7431</v>
      </c>
      <c r="Q5823" t="s">
        <v>19878</v>
      </c>
      <c r="R5823" t="s">
        <v>19879</v>
      </c>
      <c r="S5823" t="s">
        <v>35088</v>
      </c>
      <c r="T5823">
        <v>0.32911398597860803</v>
      </c>
      <c r="U5823">
        <v>0.603102917160658</v>
      </c>
      <c r="V5823">
        <v>22.360254396547798</v>
      </c>
      <c r="W5823">
        <v>0.20525741147413201</v>
      </c>
      <c r="X5823">
        <v>0.704072456322962</v>
      </c>
      <c r="Y5823">
        <v>-22.894745243325001</v>
      </c>
      <c r="Z5823">
        <v>0.306975110376564</v>
      </c>
      <c r="AA5823">
        <v>0.72610664078822296</v>
      </c>
      <c r="AB5823">
        <v>22.1329051092147</v>
      </c>
      <c r="AC5823">
        <v>7.0489011448141195E-2</v>
      </c>
      <c r="AD5823">
        <v>0.57684129297949804</v>
      </c>
      <c r="AE5823">
        <v>-22.894745243325001</v>
      </c>
      <c r="AF5823">
        <v>0.61410715005536498</v>
      </c>
      <c r="AG5823">
        <v>0.80674443595273604</v>
      </c>
      <c r="AH5823">
        <v>1.58706489128534</v>
      </c>
      <c r="AI5823">
        <v>0.35038410267202102</v>
      </c>
      <c r="AJ5823">
        <v>0.78121606160956403</v>
      </c>
      <c r="AK5823">
        <v>-22.025989929428501</v>
      </c>
    </row>
    <row r="5824" spans="1:37" x14ac:dyDescent="0.2">
      <c r="A5824" t="s">
        <v>19816</v>
      </c>
      <c r="B5824">
        <v>1414328</v>
      </c>
      <c r="C5824">
        <v>1414519</v>
      </c>
      <c r="D5824">
        <v>192</v>
      </c>
      <c r="E5824" t="s">
        <v>19880</v>
      </c>
      <c r="F5824">
        <v>24</v>
      </c>
      <c r="G5824" t="s">
        <v>19881</v>
      </c>
      <c r="H5824" t="s">
        <v>31000</v>
      </c>
      <c r="I5824">
        <v>4</v>
      </c>
      <c r="J5824">
        <v>1402932</v>
      </c>
      <c r="K5824">
        <v>1406442</v>
      </c>
      <c r="L5824">
        <v>3511</v>
      </c>
      <c r="M5824">
        <v>2</v>
      </c>
      <c r="N5824">
        <v>54729</v>
      </c>
      <c r="O5824" t="s">
        <v>19877</v>
      </c>
      <c r="P5824">
        <v>-7886</v>
      </c>
      <c r="Q5824" t="s">
        <v>19878</v>
      </c>
      <c r="R5824" t="s">
        <v>19879</v>
      </c>
      <c r="S5824" t="s">
        <v>35088</v>
      </c>
      <c r="T5824">
        <v>0.32911398597860803</v>
      </c>
      <c r="U5824">
        <v>0.603102917160658</v>
      </c>
      <c r="V5824">
        <v>22.360254396547798</v>
      </c>
      <c r="W5824">
        <v>0.20525741147413201</v>
      </c>
      <c r="X5824">
        <v>0.704072456322962</v>
      </c>
      <c r="Y5824">
        <v>-22.894745243325001</v>
      </c>
      <c r="Z5824">
        <v>0.306975110376564</v>
      </c>
      <c r="AA5824">
        <v>0.72610664078822296</v>
      </c>
      <c r="AB5824">
        <v>22.1329051092147</v>
      </c>
      <c r="AC5824">
        <v>7.0489011448141195E-2</v>
      </c>
      <c r="AD5824">
        <v>0.57684129297949804</v>
      </c>
      <c r="AE5824">
        <v>-22.894745243325001</v>
      </c>
      <c r="AF5824">
        <v>0.61410715005536498</v>
      </c>
      <c r="AG5824">
        <v>0.80674443595273604</v>
      </c>
      <c r="AH5824">
        <v>1.58706489128534</v>
      </c>
      <c r="AI5824">
        <v>0.35038410267202102</v>
      </c>
      <c r="AJ5824">
        <v>0.78121606160956403</v>
      </c>
      <c r="AK5824">
        <v>-22.025989929428501</v>
      </c>
    </row>
    <row r="5825" spans="1:37" x14ac:dyDescent="0.2">
      <c r="A5825" t="s">
        <v>19816</v>
      </c>
      <c r="B5825">
        <v>1491136</v>
      </c>
      <c r="C5825">
        <v>1491288</v>
      </c>
      <c r="D5825">
        <v>153</v>
      </c>
      <c r="E5825" t="s">
        <v>19882</v>
      </c>
      <c r="F5825">
        <v>6</v>
      </c>
      <c r="G5825" t="s">
        <v>19883</v>
      </c>
      <c r="H5825" t="s">
        <v>31000</v>
      </c>
      <c r="I5825">
        <v>4</v>
      </c>
      <c r="J5825">
        <v>1402932</v>
      </c>
      <c r="K5825">
        <v>1406442</v>
      </c>
      <c r="L5825">
        <v>3511</v>
      </c>
      <c r="M5825">
        <v>2</v>
      </c>
      <c r="N5825">
        <v>54729</v>
      </c>
      <c r="O5825" t="s">
        <v>19877</v>
      </c>
      <c r="P5825">
        <v>-84694</v>
      </c>
      <c r="Q5825" t="s">
        <v>19878</v>
      </c>
      <c r="R5825" t="s">
        <v>19879</v>
      </c>
      <c r="S5825" t="s">
        <v>35088</v>
      </c>
      <c r="T5825">
        <v>0.56354823081344896</v>
      </c>
      <c r="U5825">
        <v>0.81214233890638399</v>
      </c>
      <c r="V5825">
        <v>-1.4408454518290299</v>
      </c>
      <c r="W5825">
        <v>0.113079289867903</v>
      </c>
      <c r="X5825">
        <v>0.704072456322962</v>
      </c>
      <c r="Y5825">
        <v>-25.098126137009</v>
      </c>
      <c r="Z5825">
        <v>0.48462788743282897</v>
      </c>
      <c r="AA5825">
        <v>0.84435025072159198</v>
      </c>
      <c r="AB5825">
        <v>-2.3014808232777502</v>
      </c>
      <c r="AC5825">
        <v>0.10683406973163299</v>
      </c>
      <c r="AD5825">
        <v>0.68253123924728298</v>
      </c>
      <c r="AE5825">
        <v>-6.4280098832002599</v>
      </c>
      <c r="AF5825">
        <v>0.71688106396828499</v>
      </c>
      <c r="AG5825">
        <v>0.85584456000972498</v>
      </c>
      <c r="AH5825">
        <v>-0.54815225859388705</v>
      </c>
      <c r="AI5825">
        <v>0.17351581260912399</v>
      </c>
      <c r="AJ5825">
        <v>0.78121606160956403</v>
      </c>
      <c r="AK5825">
        <v>-24.256790975695399</v>
      </c>
    </row>
    <row r="5826" spans="1:37" x14ac:dyDescent="0.2">
      <c r="A5826" t="s">
        <v>19816</v>
      </c>
      <c r="B5826">
        <v>1491288</v>
      </c>
      <c r="C5826">
        <v>1491440</v>
      </c>
      <c r="D5826">
        <v>153</v>
      </c>
      <c r="E5826" t="s">
        <v>19884</v>
      </c>
      <c r="F5826">
        <v>7</v>
      </c>
      <c r="G5826" t="s">
        <v>19885</v>
      </c>
      <c r="H5826" t="s">
        <v>31000</v>
      </c>
      <c r="I5826">
        <v>4</v>
      </c>
      <c r="J5826">
        <v>1402932</v>
      </c>
      <c r="K5826">
        <v>1406442</v>
      </c>
      <c r="L5826">
        <v>3511</v>
      </c>
      <c r="M5826">
        <v>2</v>
      </c>
      <c r="N5826">
        <v>54729</v>
      </c>
      <c r="O5826" t="s">
        <v>19877</v>
      </c>
      <c r="P5826">
        <v>-84846</v>
      </c>
      <c r="Q5826" t="s">
        <v>19878</v>
      </c>
      <c r="R5826" t="s">
        <v>19879</v>
      </c>
      <c r="S5826" t="s">
        <v>35088</v>
      </c>
      <c r="T5826">
        <v>0.56354823081344896</v>
      </c>
      <c r="U5826">
        <v>0.81214233890638399</v>
      </c>
      <c r="V5826">
        <v>-1.4408454518290299</v>
      </c>
      <c r="W5826">
        <v>0.113079289867903</v>
      </c>
      <c r="X5826">
        <v>0.704072456322962</v>
      </c>
      <c r="Y5826">
        <v>-25.098126137009</v>
      </c>
      <c r="Z5826">
        <v>0.48462788743282897</v>
      </c>
      <c r="AA5826">
        <v>0.84435025072159198</v>
      </c>
      <c r="AB5826">
        <v>-2.3014808232777502</v>
      </c>
      <c r="AC5826">
        <v>0.10683406973163299</v>
      </c>
      <c r="AD5826">
        <v>0.68253123924728298</v>
      </c>
      <c r="AE5826">
        <v>-6.4280098832002599</v>
      </c>
      <c r="AF5826">
        <v>0.71688106396828499</v>
      </c>
      <c r="AG5826">
        <v>0.85584456000972498</v>
      </c>
      <c r="AH5826">
        <v>-0.54815225859388705</v>
      </c>
      <c r="AI5826">
        <v>0.17351581260912399</v>
      </c>
      <c r="AJ5826">
        <v>0.78121606160956403</v>
      </c>
      <c r="AK5826">
        <v>-24.256790975695399</v>
      </c>
    </row>
    <row r="5827" spans="1:37" x14ac:dyDescent="0.2">
      <c r="A5827" t="s">
        <v>19816</v>
      </c>
      <c r="B5827">
        <v>1567017</v>
      </c>
      <c r="C5827">
        <v>1567159</v>
      </c>
      <c r="D5827">
        <v>143</v>
      </c>
      <c r="E5827" t="s">
        <v>19886</v>
      </c>
      <c r="F5827">
        <v>6</v>
      </c>
      <c r="G5827" t="s">
        <v>19887</v>
      </c>
      <c r="H5827" t="s">
        <v>31000</v>
      </c>
      <c r="I5827">
        <v>4</v>
      </c>
      <c r="J5827">
        <v>1574055</v>
      </c>
      <c r="K5827">
        <v>1580527</v>
      </c>
      <c r="L5827">
        <v>6473</v>
      </c>
      <c r="M5827">
        <v>2</v>
      </c>
      <c r="N5827">
        <v>152877</v>
      </c>
      <c r="O5827" t="s">
        <v>19888</v>
      </c>
      <c r="P5827">
        <v>13368</v>
      </c>
      <c r="Q5827" t="s">
        <v>19889</v>
      </c>
      <c r="R5827" t="s">
        <v>19890</v>
      </c>
      <c r="S5827" t="s">
        <v>35089</v>
      </c>
      <c r="T5827">
        <v>0.152084254673993</v>
      </c>
      <c r="U5827">
        <v>0.603102917160658</v>
      </c>
      <c r="V5827">
        <v>25.697518503667101</v>
      </c>
      <c r="W5827">
        <v>0.94541066367716797</v>
      </c>
      <c r="X5827">
        <v>0.95159051474143896</v>
      </c>
      <c r="Y5827">
        <v>-0.89625864326656901</v>
      </c>
      <c r="Z5827">
        <v>0.306975110376564</v>
      </c>
      <c r="AA5827">
        <v>0.72610664078822296</v>
      </c>
      <c r="AB5827">
        <v>24.7340444048791</v>
      </c>
      <c r="AC5827">
        <v>0.71753805159658501</v>
      </c>
      <c r="AD5827">
        <v>0.87989882095915395</v>
      </c>
      <c r="AE5827">
        <v>-1.8962585613318701</v>
      </c>
      <c r="AF5827">
        <v>4.6407610929182198E-2</v>
      </c>
      <c r="AG5827">
        <v>0.476038960109122</v>
      </c>
      <c r="AH5827">
        <v>25.697518503667101</v>
      </c>
      <c r="AI5827">
        <v>0.59609816080359102</v>
      </c>
      <c r="AJ5827">
        <v>0.78121606160956403</v>
      </c>
      <c r="AK5827">
        <v>-2.7503212910599699E-2</v>
      </c>
    </row>
    <row r="5828" spans="1:37" x14ac:dyDescent="0.2">
      <c r="A5828" t="s">
        <v>19816</v>
      </c>
      <c r="B5828">
        <v>1567159</v>
      </c>
      <c r="C5828">
        <v>1567301</v>
      </c>
      <c r="D5828">
        <v>143</v>
      </c>
      <c r="E5828" t="s">
        <v>19891</v>
      </c>
      <c r="F5828">
        <v>1</v>
      </c>
      <c r="G5828" t="s">
        <v>19892</v>
      </c>
      <c r="H5828" t="s">
        <v>31000</v>
      </c>
      <c r="I5828">
        <v>4</v>
      </c>
      <c r="J5828">
        <v>1574055</v>
      </c>
      <c r="K5828">
        <v>1580527</v>
      </c>
      <c r="L5828">
        <v>6473</v>
      </c>
      <c r="M5828">
        <v>2</v>
      </c>
      <c r="N5828">
        <v>152877</v>
      </c>
      <c r="O5828" t="s">
        <v>19888</v>
      </c>
      <c r="P5828">
        <v>13226</v>
      </c>
      <c r="Q5828" t="s">
        <v>19889</v>
      </c>
      <c r="R5828" t="s">
        <v>19890</v>
      </c>
      <c r="S5828" t="s">
        <v>35089</v>
      </c>
      <c r="T5828">
        <v>0.152084254673993</v>
      </c>
      <c r="U5828">
        <v>0.603102917160658</v>
      </c>
      <c r="V5828">
        <v>25.697518503667101</v>
      </c>
      <c r="W5828">
        <v>0.94541066367716797</v>
      </c>
      <c r="X5828">
        <v>0.95159051474143896</v>
      </c>
      <c r="Y5828">
        <v>-0.89625864326656901</v>
      </c>
      <c r="Z5828">
        <v>0.306975110376564</v>
      </c>
      <c r="AA5828">
        <v>0.72610664078822296</v>
      </c>
      <c r="AB5828">
        <v>24.7340444048791</v>
      </c>
      <c r="AC5828">
        <v>0.71753805159658501</v>
      </c>
      <c r="AD5828">
        <v>0.87989882095915395</v>
      </c>
      <c r="AE5828">
        <v>-1.8962585613318701</v>
      </c>
      <c r="AF5828">
        <v>4.6407610929182198E-2</v>
      </c>
      <c r="AG5828">
        <v>0.476038960109122</v>
      </c>
      <c r="AH5828">
        <v>25.697518503667101</v>
      </c>
      <c r="AI5828">
        <v>0.59609816080359102</v>
      </c>
      <c r="AJ5828">
        <v>0.78121606160956403</v>
      </c>
      <c r="AK5828">
        <v>-2.7503212910599699E-2</v>
      </c>
    </row>
    <row r="5829" spans="1:37" x14ac:dyDescent="0.2">
      <c r="A5829" t="s">
        <v>19816</v>
      </c>
      <c r="B5829">
        <v>1567301</v>
      </c>
      <c r="C5829">
        <v>1567443</v>
      </c>
      <c r="D5829">
        <v>143</v>
      </c>
      <c r="E5829" t="s">
        <v>19893</v>
      </c>
      <c r="F5829">
        <v>9</v>
      </c>
      <c r="G5829" t="s">
        <v>19894</v>
      </c>
      <c r="H5829" t="s">
        <v>31000</v>
      </c>
      <c r="I5829">
        <v>4</v>
      </c>
      <c r="J5829">
        <v>1574055</v>
      </c>
      <c r="K5829">
        <v>1580527</v>
      </c>
      <c r="L5829">
        <v>6473</v>
      </c>
      <c r="M5829">
        <v>2</v>
      </c>
      <c r="N5829">
        <v>152877</v>
      </c>
      <c r="O5829" t="s">
        <v>19888</v>
      </c>
      <c r="P5829">
        <v>13084</v>
      </c>
      <c r="Q5829" t="s">
        <v>19889</v>
      </c>
      <c r="R5829" t="s">
        <v>19890</v>
      </c>
      <c r="S5829" t="s">
        <v>35089</v>
      </c>
      <c r="T5829">
        <v>0.152084254673993</v>
      </c>
      <c r="U5829">
        <v>0.603102917160658</v>
      </c>
      <c r="V5829">
        <v>25.697518503667101</v>
      </c>
      <c r="W5829">
        <v>0.94541066367716797</v>
      </c>
      <c r="X5829">
        <v>0.95159051474143896</v>
      </c>
      <c r="Y5829">
        <v>-0.89625864326656901</v>
      </c>
      <c r="Z5829">
        <v>0.306975110376564</v>
      </c>
      <c r="AA5829">
        <v>0.72610664078822296</v>
      </c>
      <c r="AB5829">
        <v>24.7340444048791</v>
      </c>
      <c r="AC5829">
        <v>0.71753805159658501</v>
      </c>
      <c r="AD5829">
        <v>0.87989882095915395</v>
      </c>
      <c r="AE5829">
        <v>-1.8962585613318701</v>
      </c>
      <c r="AF5829">
        <v>4.6407610929182198E-2</v>
      </c>
      <c r="AG5829">
        <v>0.476038960109122</v>
      </c>
      <c r="AH5829">
        <v>25.697518503667101</v>
      </c>
      <c r="AI5829">
        <v>0.59609816080359102</v>
      </c>
      <c r="AJ5829">
        <v>0.78121606160956403</v>
      </c>
      <c r="AK5829">
        <v>-2.7503212910599699E-2</v>
      </c>
    </row>
    <row r="5830" spans="1:37" x14ac:dyDescent="0.2">
      <c r="A5830" t="s">
        <v>19816</v>
      </c>
      <c r="B5830">
        <v>1576028</v>
      </c>
      <c r="C5830">
        <v>1576206</v>
      </c>
      <c r="D5830">
        <v>179</v>
      </c>
      <c r="E5830" t="s">
        <v>19895</v>
      </c>
      <c r="F5830">
        <v>8</v>
      </c>
      <c r="G5830" t="s">
        <v>19896</v>
      </c>
      <c r="H5830" t="s">
        <v>35090</v>
      </c>
      <c r="I5830">
        <v>4</v>
      </c>
      <c r="J5830">
        <v>1574055</v>
      </c>
      <c r="K5830">
        <v>1580527</v>
      </c>
      <c r="L5830">
        <v>6473</v>
      </c>
      <c r="M5830">
        <v>2</v>
      </c>
      <c r="N5830">
        <v>152877</v>
      </c>
      <c r="O5830" t="s">
        <v>19888</v>
      </c>
      <c r="P5830">
        <v>4321</v>
      </c>
      <c r="Q5830" t="s">
        <v>19889</v>
      </c>
      <c r="R5830" t="s">
        <v>19890</v>
      </c>
      <c r="S5830" t="s">
        <v>35089</v>
      </c>
      <c r="T5830">
        <v>0.17308923567461099</v>
      </c>
      <c r="U5830">
        <v>0.603102917160658</v>
      </c>
      <c r="V5830">
        <v>-25.585656732278899</v>
      </c>
      <c r="W5830">
        <v>0.20525741147413201</v>
      </c>
      <c r="X5830">
        <v>0.704072456322962</v>
      </c>
      <c r="Y5830">
        <v>-25.454412201729198</v>
      </c>
      <c r="Z5830">
        <v>5.50355599158565E-2</v>
      </c>
      <c r="AA5830">
        <v>0.72610664078822296</v>
      </c>
      <c r="AB5830">
        <v>-25.585656732278899</v>
      </c>
      <c r="AC5830">
        <v>7.0489011448141195E-2</v>
      </c>
      <c r="AD5830">
        <v>0.57684129297949804</v>
      </c>
      <c r="AE5830">
        <v>-25.454412201729198</v>
      </c>
      <c r="AF5830">
        <v>0.32549523997010099</v>
      </c>
      <c r="AG5830">
        <v>0.70473078222419605</v>
      </c>
      <c r="AH5830">
        <v>-24.656046086091699</v>
      </c>
      <c r="AI5830">
        <v>0.35038410267202102</v>
      </c>
      <c r="AJ5830">
        <v>0.78121606160956403</v>
      </c>
      <c r="AK5830">
        <v>-24.585656760928899</v>
      </c>
    </row>
    <row r="5831" spans="1:37" x14ac:dyDescent="0.2">
      <c r="A5831" t="s">
        <v>19816</v>
      </c>
      <c r="B5831">
        <v>1577768</v>
      </c>
      <c r="C5831">
        <v>1577932</v>
      </c>
      <c r="D5831">
        <v>165</v>
      </c>
      <c r="E5831" t="s">
        <v>19897</v>
      </c>
      <c r="F5831">
        <v>9</v>
      </c>
      <c r="G5831" t="s">
        <v>19898</v>
      </c>
      <c r="H5831" t="s">
        <v>31032</v>
      </c>
      <c r="I5831">
        <v>4</v>
      </c>
      <c r="J5831">
        <v>1574055</v>
      </c>
      <c r="K5831">
        <v>1580527</v>
      </c>
      <c r="L5831">
        <v>6473</v>
      </c>
      <c r="M5831">
        <v>2</v>
      </c>
      <c r="N5831">
        <v>152877</v>
      </c>
      <c r="O5831" t="s">
        <v>19888</v>
      </c>
      <c r="P5831">
        <v>2595</v>
      </c>
      <c r="Q5831" t="s">
        <v>19889</v>
      </c>
      <c r="R5831" t="s">
        <v>19890</v>
      </c>
      <c r="S5831" t="s">
        <v>35089</v>
      </c>
      <c r="T5831">
        <v>0.97213403838398904</v>
      </c>
      <c r="U5831">
        <v>1</v>
      </c>
      <c r="V5831">
        <v>1.18027918292183</v>
      </c>
      <c r="W5831">
        <v>0.113079289867903</v>
      </c>
      <c r="X5831">
        <v>0.704072456322962</v>
      </c>
      <c r="Y5831">
        <v>-24.641904533893801</v>
      </c>
      <c r="Z5831">
        <v>0.93459220503170903</v>
      </c>
      <c r="AA5831">
        <v>0.99919698600769702</v>
      </c>
      <c r="AB5831">
        <v>0.80302856060702699</v>
      </c>
      <c r="AC5831">
        <v>2.4853262407310801E-2</v>
      </c>
      <c r="AD5831">
        <v>0.57684129297949804</v>
      </c>
      <c r="AE5831">
        <v>-24.641904533893801</v>
      </c>
      <c r="AF5831">
        <v>0.98343762640780896</v>
      </c>
      <c r="AG5831">
        <v>1</v>
      </c>
      <c r="AH5831">
        <v>1.05193586719851</v>
      </c>
      <c r="AI5831">
        <v>0.24456414000292601</v>
      </c>
      <c r="AJ5831">
        <v>0.78121606160956403</v>
      </c>
      <c r="AK5831">
        <v>-23.7731491126968</v>
      </c>
    </row>
    <row r="5832" spans="1:37" x14ac:dyDescent="0.2">
      <c r="A5832" t="s">
        <v>19816</v>
      </c>
      <c r="B5832">
        <v>1577932</v>
      </c>
      <c r="C5832">
        <v>1578096</v>
      </c>
      <c r="D5832">
        <v>165</v>
      </c>
      <c r="E5832" t="s">
        <v>19899</v>
      </c>
      <c r="F5832">
        <v>6</v>
      </c>
      <c r="G5832" t="s">
        <v>19900</v>
      </c>
      <c r="H5832" t="s">
        <v>31032</v>
      </c>
      <c r="I5832">
        <v>4</v>
      </c>
      <c r="J5832">
        <v>1574055</v>
      </c>
      <c r="K5832">
        <v>1580527</v>
      </c>
      <c r="L5832">
        <v>6473</v>
      </c>
      <c r="M5832">
        <v>2</v>
      </c>
      <c r="N5832">
        <v>152877</v>
      </c>
      <c r="O5832" t="s">
        <v>19888</v>
      </c>
      <c r="P5832">
        <v>2431</v>
      </c>
      <c r="Q5832" t="s">
        <v>19889</v>
      </c>
      <c r="R5832" t="s">
        <v>19890</v>
      </c>
      <c r="S5832" t="s">
        <v>35089</v>
      </c>
      <c r="T5832">
        <v>0.97213403838398904</v>
      </c>
      <c r="U5832">
        <v>1</v>
      </c>
      <c r="V5832">
        <v>1.3177826981129299</v>
      </c>
      <c r="W5832">
        <v>0.113079289867903</v>
      </c>
      <c r="X5832">
        <v>0.704072456322962</v>
      </c>
      <c r="Y5832">
        <v>-24.781941419941099</v>
      </c>
      <c r="Z5832">
        <v>0.93459220503170903</v>
      </c>
      <c r="AA5832">
        <v>0.99919698600769702</v>
      </c>
      <c r="AB5832">
        <v>0.98367493241604798</v>
      </c>
      <c r="AC5832">
        <v>2.4853262407310801E-2</v>
      </c>
      <c r="AD5832">
        <v>0.57684129297949804</v>
      </c>
      <c r="AE5832">
        <v>-24.781941419941099</v>
      </c>
      <c r="AF5832">
        <v>0.98343762640780896</v>
      </c>
      <c r="AG5832">
        <v>1</v>
      </c>
      <c r="AH5832">
        <v>1.0467809691544101</v>
      </c>
      <c r="AI5832">
        <v>0.24456414000292601</v>
      </c>
      <c r="AJ5832">
        <v>0.78121606160956403</v>
      </c>
      <c r="AK5832">
        <v>-23.913185994532899</v>
      </c>
    </row>
    <row r="5833" spans="1:37" x14ac:dyDescent="0.2">
      <c r="A5833" t="s">
        <v>19816</v>
      </c>
      <c r="B5833">
        <v>1578096</v>
      </c>
      <c r="C5833">
        <v>1578260</v>
      </c>
      <c r="D5833">
        <v>165</v>
      </c>
      <c r="E5833" t="s">
        <v>19901</v>
      </c>
      <c r="F5833">
        <v>5</v>
      </c>
      <c r="G5833" t="s">
        <v>19902</v>
      </c>
      <c r="H5833" t="s">
        <v>31032</v>
      </c>
      <c r="I5833">
        <v>4</v>
      </c>
      <c r="J5833">
        <v>1574055</v>
      </c>
      <c r="K5833">
        <v>1580527</v>
      </c>
      <c r="L5833">
        <v>6473</v>
      </c>
      <c r="M5833">
        <v>2</v>
      </c>
      <c r="N5833">
        <v>152877</v>
      </c>
      <c r="O5833" t="s">
        <v>19888</v>
      </c>
      <c r="P5833">
        <v>2267</v>
      </c>
      <c r="Q5833" t="s">
        <v>19889</v>
      </c>
      <c r="R5833" t="s">
        <v>19890</v>
      </c>
      <c r="S5833" t="s">
        <v>35089</v>
      </c>
      <c r="T5833">
        <v>0.97213403838398904</v>
      </c>
      <c r="U5833">
        <v>1</v>
      </c>
      <c r="V5833">
        <v>1.3177826981129299</v>
      </c>
      <c r="W5833">
        <v>0.113079289867903</v>
      </c>
      <c r="X5833">
        <v>0.704072456322962</v>
      </c>
      <c r="Y5833">
        <v>-24.781941419941099</v>
      </c>
      <c r="Z5833">
        <v>0.93459220503170903</v>
      </c>
      <c r="AA5833">
        <v>0.99919698600769702</v>
      </c>
      <c r="AB5833">
        <v>0.98367493241604798</v>
      </c>
      <c r="AC5833">
        <v>2.4853262407310801E-2</v>
      </c>
      <c r="AD5833">
        <v>0.57684129297949804</v>
      </c>
      <c r="AE5833">
        <v>-24.781941419941099</v>
      </c>
      <c r="AF5833">
        <v>0.98343762640780896</v>
      </c>
      <c r="AG5833">
        <v>1</v>
      </c>
      <c r="AH5833">
        <v>1.0467809691544101</v>
      </c>
      <c r="AI5833">
        <v>0.24456414000292601</v>
      </c>
      <c r="AJ5833">
        <v>0.78121606160956403</v>
      </c>
      <c r="AK5833">
        <v>-23.913185994532899</v>
      </c>
    </row>
    <row r="5834" spans="1:37" x14ac:dyDescent="0.2">
      <c r="A5834" t="s">
        <v>19816</v>
      </c>
      <c r="B5834">
        <v>1604622</v>
      </c>
      <c r="C5834">
        <v>1604767</v>
      </c>
      <c r="D5834">
        <v>146</v>
      </c>
      <c r="E5834" t="s">
        <v>19903</v>
      </c>
      <c r="F5834">
        <v>7</v>
      </c>
      <c r="G5834" t="s">
        <v>19904</v>
      </c>
      <c r="H5834" t="s">
        <v>31000</v>
      </c>
      <c r="I5834">
        <v>4</v>
      </c>
      <c r="J5834">
        <v>1574055</v>
      </c>
      <c r="K5834">
        <v>1580527</v>
      </c>
      <c r="L5834">
        <v>6473</v>
      </c>
      <c r="M5834">
        <v>2</v>
      </c>
      <c r="N5834">
        <v>152877</v>
      </c>
      <c r="O5834" t="s">
        <v>19888</v>
      </c>
      <c r="P5834">
        <v>-24095</v>
      </c>
      <c r="Q5834" t="s">
        <v>19889</v>
      </c>
      <c r="R5834" t="s">
        <v>19890</v>
      </c>
      <c r="S5834" t="s">
        <v>35089</v>
      </c>
      <c r="T5834" t="s">
        <v>40</v>
      </c>
      <c r="U5834" t="s">
        <v>40</v>
      </c>
      <c r="V5834">
        <v>0</v>
      </c>
      <c r="W5834">
        <v>0.29261482077562401</v>
      </c>
      <c r="X5834">
        <v>0.704072456322962</v>
      </c>
      <c r="Y5834">
        <v>25.0492689385893</v>
      </c>
      <c r="Z5834">
        <v>0.306975110376564</v>
      </c>
      <c r="AA5834">
        <v>0.72610664078822296</v>
      </c>
      <c r="AB5834">
        <v>24.079719055298</v>
      </c>
      <c r="AC5834">
        <v>0.27780950890804001</v>
      </c>
      <c r="AD5834">
        <v>0.68253123924728298</v>
      </c>
      <c r="AE5834">
        <v>24.1171937586303</v>
      </c>
      <c r="AF5834">
        <v>0.32549523997010099</v>
      </c>
      <c r="AG5834">
        <v>0.70473078222419605</v>
      </c>
      <c r="AH5834">
        <v>-24.0431931813592</v>
      </c>
      <c r="AI5834">
        <v>0.56157887380500204</v>
      </c>
      <c r="AJ5834">
        <v>0.78121606160956403</v>
      </c>
      <c r="AK5834">
        <v>5.5189769316764297</v>
      </c>
    </row>
    <row r="5835" spans="1:37" x14ac:dyDescent="0.2">
      <c r="A5835" t="s">
        <v>19816</v>
      </c>
      <c r="B5835">
        <v>1604767</v>
      </c>
      <c r="C5835">
        <v>1604912</v>
      </c>
      <c r="D5835">
        <v>146</v>
      </c>
      <c r="E5835" t="s">
        <v>19905</v>
      </c>
      <c r="F5835">
        <v>6</v>
      </c>
      <c r="G5835" t="s">
        <v>19906</v>
      </c>
      <c r="H5835" t="s">
        <v>31000</v>
      </c>
      <c r="I5835">
        <v>4</v>
      </c>
      <c r="J5835">
        <v>1574055</v>
      </c>
      <c r="K5835">
        <v>1580527</v>
      </c>
      <c r="L5835">
        <v>6473</v>
      </c>
      <c r="M5835">
        <v>2</v>
      </c>
      <c r="N5835">
        <v>152877</v>
      </c>
      <c r="O5835" t="s">
        <v>19888</v>
      </c>
      <c r="P5835">
        <v>-24240</v>
      </c>
      <c r="Q5835" t="s">
        <v>19889</v>
      </c>
      <c r="R5835" t="s">
        <v>19890</v>
      </c>
      <c r="S5835" t="s">
        <v>35089</v>
      </c>
      <c r="T5835" t="s">
        <v>40</v>
      </c>
      <c r="U5835" t="s">
        <v>40</v>
      </c>
      <c r="V5835">
        <v>0</v>
      </c>
      <c r="W5835">
        <v>0.29261482077562401</v>
      </c>
      <c r="X5835">
        <v>0.704072456322962</v>
      </c>
      <c r="Y5835">
        <v>25.0492689385893</v>
      </c>
      <c r="Z5835">
        <v>0.306975110376564</v>
      </c>
      <c r="AA5835">
        <v>0.72610664078822296</v>
      </c>
      <c r="AB5835">
        <v>24.079719055298</v>
      </c>
      <c r="AC5835">
        <v>0.27780950890804001</v>
      </c>
      <c r="AD5835">
        <v>0.68253123924728298</v>
      </c>
      <c r="AE5835">
        <v>24.1171937586303</v>
      </c>
      <c r="AF5835">
        <v>0.32549523997010099</v>
      </c>
      <c r="AG5835">
        <v>0.70473078222419605</v>
      </c>
      <c r="AH5835">
        <v>-24.0431931813592</v>
      </c>
      <c r="AI5835">
        <v>0.56157887380500204</v>
      </c>
      <c r="AJ5835">
        <v>0.78121606160956403</v>
      </c>
      <c r="AK5835">
        <v>5.5189769316764297</v>
      </c>
    </row>
    <row r="5836" spans="1:37" x14ac:dyDescent="0.2">
      <c r="A5836" t="s">
        <v>19816</v>
      </c>
      <c r="B5836">
        <v>1604912</v>
      </c>
      <c r="C5836">
        <v>1605057</v>
      </c>
      <c r="D5836">
        <v>146</v>
      </c>
      <c r="E5836" t="s">
        <v>19907</v>
      </c>
      <c r="F5836">
        <v>3</v>
      </c>
      <c r="G5836" t="s">
        <v>19908</v>
      </c>
      <c r="H5836" t="s">
        <v>31000</v>
      </c>
      <c r="I5836">
        <v>4</v>
      </c>
      <c r="J5836">
        <v>1574055</v>
      </c>
      <c r="K5836">
        <v>1580527</v>
      </c>
      <c r="L5836">
        <v>6473</v>
      </c>
      <c r="M5836">
        <v>2</v>
      </c>
      <c r="N5836">
        <v>152877</v>
      </c>
      <c r="O5836" t="s">
        <v>19888</v>
      </c>
      <c r="P5836">
        <v>-24385</v>
      </c>
      <c r="Q5836" t="s">
        <v>19889</v>
      </c>
      <c r="R5836" t="s">
        <v>19890</v>
      </c>
      <c r="S5836" t="s">
        <v>35089</v>
      </c>
      <c r="T5836" t="s">
        <v>40</v>
      </c>
      <c r="U5836" t="s">
        <v>40</v>
      </c>
      <c r="V5836">
        <v>0</v>
      </c>
      <c r="W5836">
        <v>0.29261482077562401</v>
      </c>
      <c r="X5836">
        <v>0.704072456322962</v>
      </c>
      <c r="Y5836">
        <v>25.0492689385893</v>
      </c>
      <c r="Z5836">
        <v>0.306975110376564</v>
      </c>
      <c r="AA5836">
        <v>0.72610664078822296</v>
      </c>
      <c r="AB5836">
        <v>24.079719055298</v>
      </c>
      <c r="AC5836">
        <v>0.27780950890804001</v>
      </c>
      <c r="AD5836">
        <v>0.68253123924728298</v>
      </c>
      <c r="AE5836">
        <v>24.1171937586303</v>
      </c>
      <c r="AF5836">
        <v>0.32549523997010099</v>
      </c>
      <c r="AG5836">
        <v>0.70473078222419605</v>
      </c>
      <c r="AH5836">
        <v>-24.0431931813592</v>
      </c>
      <c r="AI5836">
        <v>0.56157887380500204</v>
      </c>
      <c r="AJ5836">
        <v>0.78121606160956403</v>
      </c>
      <c r="AK5836">
        <v>5.5189769316764297</v>
      </c>
    </row>
    <row r="5837" spans="1:37" x14ac:dyDescent="0.2">
      <c r="A5837" t="s">
        <v>19816</v>
      </c>
      <c r="B5837">
        <v>1992836</v>
      </c>
      <c r="C5837">
        <v>1993032</v>
      </c>
      <c r="D5837">
        <v>197</v>
      </c>
      <c r="E5837" t="s">
        <v>19909</v>
      </c>
      <c r="F5837">
        <v>15</v>
      </c>
      <c r="G5837" t="s">
        <v>19910</v>
      </c>
      <c r="H5837" t="s">
        <v>30987</v>
      </c>
      <c r="I5837">
        <v>4</v>
      </c>
      <c r="J5837">
        <v>1982730</v>
      </c>
      <c r="K5837">
        <v>1992624</v>
      </c>
      <c r="L5837">
        <v>9895</v>
      </c>
      <c r="M5837">
        <v>2</v>
      </c>
      <c r="N5837">
        <v>7469</v>
      </c>
      <c r="O5837" t="s">
        <v>19911</v>
      </c>
      <c r="P5837">
        <v>-212</v>
      </c>
      <c r="Q5837" t="s">
        <v>19912</v>
      </c>
      <c r="R5837" t="s">
        <v>19913</v>
      </c>
      <c r="S5837" t="s">
        <v>35091</v>
      </c>
      <c r="T5837">
        <v>0.17308923567461099</v>
      </c>
      <c r="U5837">
        <v>0.603102917160658</v>
      </c>
      <c r="V5837">
        <v>-24.673109862512</v>
      </c>
      <c r="W5837">
        <v>0.38920677604595899</v>
      </c>
      <c r="X5837">
        <v>0.704072456322962</v>
      </c>
      <c r="Y5837">
        <v>-23.4055064341938</v>
      </c>
      <c r="Z5837">
        <v>5.50355599158565E-2</v>
      </c>
      <c r="AA5837">
        <v>0.72610664078822296</v>
      </c>
      <c r="AB5837">
        <v>-24.673109862512</v>
      </c>
      <c r="AC5837">
        <v>0.75388744886274095</v>
      </c>
      <c r="AD5837">
        <v>0.87989882095915395</v>
      </c>
      <c r="AE5837">
        <v>-0.463430143281097</v>
      </c>
      <c r="AF5837">
        <v>0.32549523997010099</v>
      </c>
      <c r="AG5837">
        <v>0.70473078222419605</v>
      </c>
      <c r="AH5837">
        <v>-23.743499239197</v>
      </c>
      <c r="AI5837">
        <v>0.35038410267202102</v>
      </c>
      <c r="AJ5837">
        <v>0.78121606160956403</v>
      </c>
      <c r="AK5837">
        <v>-23.673109916441799</v>
      </c>
    </row>
    <row r="5838" spans="1:37" x14ac:dyDescent="0.2">
      <c r="A5838" t="s">
        <v>19816</v>
      </c>
      <c r="B5838">
        <v>2063607</v>
      </c>
      <c r="C5838">
        <v>2063760</v>
      </c>
      <c r="D5838">
        <v>154</v>
      </c>
      <c r="E5838" t="s">
        <v>19914</v>
      </c>
      <c r="F5838">
        <v>4</v>
      </c>
      <c r="G5838" t="s">
        <v>19915</v>
      </c>
      <c r="H5838" t="s">
        <v>35092</v>
      </c>
      <c r="I5838">
        <v>4</v>
      </c>
      <c r="J5838">
        <v>2059327</v>
      </c>
      <c r="K5838">
        <v>2069089</v>
      </c>
      <c r="L5838">
        <v>9763</v>
      </c>
      <c r="M5838">
        <v>1</v>
      </c>
      <c r="N5838">
        <v>339983</v>
      </c>
      <c r="O5838" t="s">
        <v>19916</v>
      </c>
      <c r="P5838">
        <v>4280</v>
      </c>
      <c r="Q5838" t="s">
        <v>19917</v>
      </c>
      <c r="R5838" t="s">
        <v>19918</v>
      </c>
      <c r="S5838" t="s">
        <v>35093</v>
      </c>
      <c r="T5838">
        <v>0.152084254673993</v>
      </c>
      <c r="U5838">
        <v>0.603102917160658</v>
      </c>
      <c r="V5838">
        <v>24.920469054930599</v>
      </c>
      <c r="W5838">
        <v>0.38920677604595899</v>
      </c>
      <c r="X5838">
        <v>0.704072456322962</v>
      </c>
      <c r="Y5838">
        <v>-23.881119153780102</v>
      </c>
      <c r="Z5838">
        <v>0.203350924423461</v>
      </c>
      <c r="AA5838">
        <v>0.72610664078822296</v>
      </c>
      <c r="AB5838">
        <v>24.501080869173801</v>
      </c>
      <c r="AC5838">
        <v>0.92091778829119397</v>
      </c>
      <c r="AD5838">
        <v>0.94068432309766403</v>
      </c>
      <c r="AE5838">
        <v>-4.09505741484208E-2</v>
      </c>
      <c r="AF5838">
        <v>0.22065000948199101</v>
      </c>
      <c r="AG5838">
        <v>0.68151250837662902</v>
      </c>
      <c r="AH5838">
        <v>2.12627729494349</v>
      </c>
      <c r="AI5838">
        <v>0.24456414000292601</v>
      </c>
      <c r="AJ5838">
        <v>0.78121606160956403</v>
      </c>
      <c r="AK5838">
        <v>-24.394165669931098</v>
      </c>
    </row>
    <row r="5839" spans="1:37" x14ac:dyDescent="0.2">
      <c r="A5839" t="s">
        <v>19816</v>
      </c>
      <c r="B5839">
        <v>2063760</v>
      </c>
      <c r="C5839">
        <v>2063913</v>
      </c>
      <c r="D5839">
        <v>154</v>
      </c>
      <c r="E5839" t="s">
        <v>19919</v>
      </c>
      <c r="F5839">
        <v>11</v>
      </c>
      <c r="G5839" t="s">
        <v>19920</v>
      </c>
      <c r="H5839" t="s">
        <v>35092</v>
      </c>
      <c r="I5839">
        <v>4</v>
      </c>
      <c r="J5839">
        <v>2059327</v>
      </c>
      <c r="K5839">
        <v>2069089</v>
      </c>
      <c r="L5839">
        <v>9763</v>
      </c>
      <c r="M5839">
        <v>1</v>
      </c>
      <c r="N5839">
        <v>339983</v>
      </c>
      <c r="O5839" t="s">
        <v>19916</v>
      </c>
      <c r="P5839">
        <v>4433</v>
      </c>
      <c r="Q5839" t="s">
        <v>19917</v>
      </c>
      <c r="R5839" t="s">
        <v>19918</v>
      </c>
      <c r="S5839" t="s">
        <v>35093</v>
      </c>
      <c r="T5839">
        <v>0.152084254673993</v>
      </c>
      <c r="U5839">
        <v>0.603102917160658</v>
      </c>
      <c r="V5839">
        <v>25.9713336183009</v>
      </c>
      <c r="W5839">
        <v>0.38920677604595899</v>
      </c>
      <c r="X5839">
        <v>0.704072456322962</v>
      </c>
      <c r="Y5839">
        <v>-25.073764179197799</v>
      </c>
      <c r="Z5839">
        <v>0.203350924423461</v>
      </c>
      <c r="AA5839">
        <v>0.72610664078822296</v>
      </c>
      <c r="AB5839">
        <v>25.536157435934101</v>
      </c>
      <c r="AC5839">
        <v>0.92091778829119397</v>
      </c>
      <c r="AD5839">
        <v>0.94068432309766403</v>
      </c>
      <c r="AE5839">
        <v>-0.30610764724221001</v>
      </c>
      <c r="AF5839">
        <v>0.22065000948199101</v>
      </c>
      <c r="AG5839">
        <v>0.68151250837662902</v>
      </c>
      <c r="AH5839">
        <v>2.1771419574903499</v>
      </c>
      <c r="AI5839">
        <v>0.24456414000292601</v>
      </c>
      <c r="AJ5839">
        <v>0.78121606160956403</v>
      </c>
      <c r="AK5839">
        <v>-25.4292422342984</v>
      </c>
    </row>
    <row r="5840" spans="1:37" x14ac:dyDescent="0.2">
      <c r="A5840" t="s">
        <v>19816</v>
      </c>
      <c r="B5840">
        <v>2063959</v>
      </c>
      <c r="C5840">
        <v>2064115</v>
      </c>
      <c r="D5840">
        <v>157</v>
      </c>
      <c r="E5840" t="s">
        <v>19921</v>
      </c>
      <c r="F5840">
        <v>14</v>
      </c>
      <c r="G5840" t="s">
        <v>19922</v>
      </c>
      <c r="H5840" t="s">
        <v>35092</v>
      </c>
      <c r="I5840">
        <v>4</v>
      </c>
      <c r="J5840">
        <v>2059327</v>
      </c>
      <c r="K5840">
        <v>2069089</v>
      </c>
      <c r="L5840">
        <v>9763</v>
      </c>
      <c r="M5840">
        <v>1</v>
      </c>
      <c r="N5840">
        <v>339983</v>
      </c>
      <c r="O5840" t="s">
        <v>19916</v>
      </c>
      <c r="P5840">
        <v>4632</v>
      </c>
      <c r="Q5840" t="s">
        <v>19917</v>
      </c>
      <c r="R5840" t="s">
        <v>19918</v>
      </c>
      <c r="S5840" t="s">
        <v>35093</v>
      </c>
      <c r="T5840">
        <v>0.152084254673993</v>
      </c>
      <c r="U5840">
        <v>0.603102917160658</v>
      </c>
      <c r="V5840">
        <v>25.9713336183009</v>
      </c>
      <c r="W5840">
        <v>0.38920677604595899</v>
      </c>
      <c r="X5840">
        <v>0.704072456322962</v>
      </c>
      <c r="Y5840">
        <v>-25.073764179197799</v>
      </c>
      <c r="Z5840">
        <v>0.203350924423461</v>
      </c>
      <c r="AA5840">
        <v>0.72610664078822296</v>
      </c>
      <c r="AB5840">
        <v>25.536157435934101</v>
      </c>
      <c r="AC5840">
        <v>0.92091778829119397</v>
      </c>
      <c r="AD5840">
        <v>0.94068432309766403</v>
      </c>
      <c r="AE5840">
        <v>-0.30610764724221001</v>
      </c>
      <c r="AF5840">
        <v>0.22065000948199101</v>
      </c>
      <c r="AG5840">
        <v>0.68151250837662902</v>
      </c>
      <c r="AH5840">
        <v>2.1771419574903499</v>
      </c>
      <c r="AI5840">
        <v>0.24456414000292601</v>
      </c>
      <c r="AJ5840">
        <v>0.78121606160956403</v>
      </c>
      <c r="AK5840">
        <v>-25.4292422342984</v>
      </c>
    </row>
    <row r="5841" spans="1:37" x14ac:dyDescent="0.2">
      <c r="A5841" t="s">
        <v>19816</v>
      </c>
      <c r="B5841">
        <v>2095576</v>
      </c>
      <c r="C5841">
        <v>2095865</v>
      </c>
      <c r="D5841">
        <v>290</v>
      </c>
      <c r="E5841" t="s">
        <v>19923</v>
      </c>
      <c r="F5841">
        <v>7</v>
      </c>
      <c r="G5841" t="s">
        <v>19924</v>
      </c>
      <c r="H5841" t="s">
        <v>31003</v>
      </c>
      <c r="I5841">
        <v>4</v>
      </c>
      <c r="J5841">
        <v>2081396</v>
      </c>
      <c r="K5841">
        <v>2090305</v>
      </c>
      <c r="L5841">
        <v>8910</v>
      </c>
      <c r="M5841">
        <v>2</v>
      </c>
      <c r="N5841">
        <v>353497</v>
      </c>
      <c r="O5841" t="s">
        <v>19925</v>
      </c>
      <c r="P5841">
        <v>-5271</v>
      </c>
      <c r="Q5841" t="s">
        <v>19926</v>
      </c>
      <c r="R5841" t="s">
        <v>19927</v>
      </c>
      <c r="S5841" t="s">
        <v>35094</v>
      </c>
      <c r="T5841">
        <v>0.32911398597860803</v>
      </c>
      <c r="U5841">
        <v>0.603102917160658</v>
      </c>
      <c r="V5841">
        <v>24.177071559910999</v>
      </c>
      <c r="W5841">
        <v>0.29261482077562401</v>
      </c>
      <c r="X5841">
        <v>0.704072456322962</v>
      </c>
      <c r="Y5841">
        <v>24.251072137551802</v>
      </c>
      <c r="Z5841">
        <v>0.306975110376564</v>
      </c>
      <c r="AA5841">
        <v>0.72610664078822296</v>
      </c>
      <c r="AB5841">
        <v>23.436822875308099</v>
      </c>
      <c r="AC5841">
        <v>0.27780950890804001</v>
      </c>
      <c r="AD5841">
        <v>0.68253123924728298</v>
      </c>
      <c r="AE5841">
        <v>23.474297577468999</v>
      </c>
      <c r="AF5841">
        <v>0.61410715005536498</v>
      </c>
      <c r="AG5841">
        <v>0.80674443595273604</v>
      </c>
      <c r="AH5841">
        <v>3.5791409727764698</v>
      </c>
      <c r="AI5841">
        <v>0.56157887380500204</v>
      </c>
      <c r="AJ5841">
        <v>0.78121606160956403</v>
      </c>
      <c r="AK5841">
        <v>3.7235308328570502</v>
      </c>
    </row>
    <row r="5842" spans="1:37" x14ac:dyDescent="0.2">
      <c r="A5842" t="s">
        <v>19816</v>
      </c>
      <c r="B5842">
        <v>2095988</v>
      </c>
      <c r="C5842">
        <v>2096136</v>
      </c>
      <c r="D5842">
        <v>149</v>
      </c>
      <c r="E5842" t="s">
        <v>19928</v>
      </c>
      <c r="F5842">
        <v>3</v>
      </c>
      <c r="G5842" t="s">
        <v>19929</v>
      </c>
      <c r="H5842" t="s">
        <v>35095</v>
      </c>
      <c r="I5842">
        <v>4</v>
      </c>
      <c r="J5842">
        <v>2081396</v>
      </c>
      <c r="K5842">
        <v>2090305</v>
      </c>
      <c r="L5842">
        <v>8910</v>
      </c>
      <c r="M5842">
        <v>2</v>
      </c>
      <c r="N5842">
        <v>353497</v>
      </c>
      <c r="O5842" t="s">
        <v>19925</v>
      </c>
      <c r="P5842">
        <v>-5683</v>
      </c>
      <c r="Q5842" t="s">
        <v>19926</v>
      </c>
      <c r="R5842" t="s">
        <v>19927</v>
      </c>
      <c r="S5842" t="s">
        <v>35094</v>
      </c>
      <c r="T5842">
        <v>0.32911398597860803</v>
      </c>
      <c r="U5842">
        <v>0.603102917160658</v>
      </c>
      <c r="V5842">
        <v>24.177071559910999</v>
      </c>
      <c r="W5842">
        <v>0.29261482077562401</v>
      </c>
      <c r="X5842">
        <v>0.704072456322962</v>
      </c>
      <c r="Y5842">
        <v>24.251072137551802</v>
      </c>
      <c r="Z5842">
        <v>0.306975110376564</v>
      </c>
      <c r="AA5842">
        <v>0.72610664078822296</v>
      </c>
      <c r="AB5842">
        <v>23.436822875308099</v>
      </c>
      <c r="AC5842">
        <v>0.27780950890804001</v>
      </c>
      <c r="AD5842">
        <v>0.68253123924728298</v>
      </c>
      <c r="AE5842">
        <v>23.474297577468999</v>
      </c>
      <c r="AF5842">
        <v>0.61410715005536498</v>
      </c>
      <c r="AG5842">
        <v>0.80674443595273604</v>
      </c>
      <c r="AH5842">
        <v>3.5791409727764698</v>
      </c>
      <c r="AI5842">
        <v>0.56157887380500204</v>
      </c>
      <c r="AJ5842">
        <v>0.78121606160956403</v>
      </c>
      <c r="AK5842">
        <v>3.7235308328570502</v>
      </c>
    </row>
    <row r="5843" spans="1:37" x14ac:dyDescent="0.2">
      <c r="A5843" t="s">
        <v>19816</v>
      </c>
      <c r="B5843">
        <v>2096136</v>
      </c>
      <c r="C5843">
        <v>2096284</v>
      </c>
      <c r="D5843">
        <v>149</v>
      </c>
      <c r="E5843" t="s">
        <v>19930</v>
      </c>
      <c r="F5843">
        <v>3</v>
      </c>
      <c r="G5843" t="s">
        <v>19931</v>
      </c>
      <c r="H5843" t="s">
        <v>35095</v>
      </c>
      <c r="I5843">
        <v>4</v>
      </c>
      <c r="J5843">
        <v>2081396</v>
      </c>
      <c r="K5843">
        <v>2090305</v>
      </c>
      <c r="L5843">
        <v>8910</v>
      </c>
      <c r="M5843">
        <v>2</v>
      </c>
      <c r="N5843">
        <v>353497</v>
      </c>
      <c r="O5843" t="s">
        <v>19925</v>
      </c>
      <c r="P5843">
        <v>-5831</v>
      </c>
      <c r="Q5843" t="s">
        <v>19926</v>
      </c>
      <c r="R5843" t="s">
        <v>19927</v>
      </c>
      <c r="S5843" t="s">
        <v>35094</v>
      </c>
      <c r="T5843">
        <v>0.32911398597860803</v>
      </c>
      <c r="U5843">
        <v>0.603102917160658</v>
      </c>
      <c r="V5843">
        <v>22.798560058351701</v>
      </c>
      <c r="W5843">
        <v>0.29261482077562401</v>
      </c>
      <c r="X5843">
        <v>0.704072456322962</v>
      </c>
      <c r="Y5843">
        <v>22.872560629907799</v>
      </c>
      <c r="Z5843">
        <v>0.306975110376564</v>
      </c>
      <c r="AA5843">
        <v>0.72610664078822296</v>
      </c>
      <c r="AB5843">
        <v>22.356222387429099</v>
      </c>
      <c r="AC5843">
        <v>0.27780950890804001</v>
      </c>
      <c r="AD5843">
        <v>0.68253123924728298</v>
      </c>
      <c r="AE5843">
        <v>22.3936970859578</v>
      </c>
      <c r="AF5843">
        <v>0.61410715005536498</v>
      </c>
      <c r="AG5843">
        <v>0.80674443595273604</v>
      </c>
      <c r="AH5843">
        <v>2.2006294712171899</v>
      </c>
      <c r="AI5843">
        <v>0.56157887380500204</v>
      </c>
      <c r="AJ5843">
        <v>0.78121606160956403</v>
      </c>
      <c r="AK5843">
        <v>2.3450193252130398</v>
      </c>
    </row>
    <row r="5844" spans="1:37" x14ac:dyDescent="0.2">
      <c r="A5844" t="s">
        <v>19816</v>
      </c>
      <c r="B5844">
        <v>3319504</v>
      </c>
      <c r="C5844">
        <v>3319778</v>
      </c>
      <c r="D5844">
        <v>275</v>
      </c>
      <c r="E5844" t="s">
        <v>19932</v>
      </c>
      <c r="F5844">
        <v>4</v>
      </c>
      <c r="G5844" t="s">
        <v>19933</v>
      </c>
      <c r="H5844" t="s">
        <v>30999</v>
      </c>
      <c r="I5844">
        <v>4</v>
      </c>
      <c r="J5844">
        <v>3318039</v>
      </c>
      <c r="K5844">
        <v>3378591</v>
      </c>
      <c r="L5844">
        <v>60553</v>
      </c>
      <c r="M5844">
        <v>1</v>
      </c>
      <c r="N5844">
        <v>6002</v>
      </c>
      <c r="O5844" t="s">
        <v>19934</v>
      </c>
      <c r="P5844">
        <v>1465</v>
      </c>
      <c r="Q5844" t="s">
        <v>19935</v>
      </c>
      <c r="R5844" t="s">
        <v>19936</v>
      </c>
      <c r="S5844" t="s">
        <v>35096</v>
      </c>
      <c r="T5844">
        <v>0.644035865418358</v>
      </c>
      <c r="U5844">
        <v>0.84904924635754497</v>
      </c>
      <c r="V5844">
        <v>1.1342776862911801</v>
      </c>
      <c r="W5844">
        <v>0.69201225521665499</v>
      </c>
      <c r="X5844">
        <v>0.95159051474143896</v>
      </c>
      <c r="Y5844">
        <v>-1.09572924655322</v>
      </c>
      <c r="Z5844">
        <v>0.26789404493740199</v>
      </c>
      <c r="AA5844">
        <v>0.72610664078822296</v>
      </c>
      <c r="AB5844">
        <v>0.17080362981184299</v>
      </c>
      <c r="AC5844">
        <v>0.30184355666711699</v>
      </c>
      <c r="AD5844">
        <v>0.68253123924728298</v>
      </c>
      <c r="AE5844">
        <v>-2.0957290827773001</v>
      </c>
      <c r="AF5844">
        <v>0.98343762640780896</v>
      </c>
      <c r="AG5844">
        <v>1</v>
      </c>
      <c r="AH5844">
        <v>2.0638882172963902</v>
      </c>
      <c r="AI5844">
        <v>0.95029317176085903</v>
      </c>
      <c r="AJ5844">
        <v>0.98621344597861504</v>
      </c>
      <c r="AK5844">
        <v>-0.22697384313507299</v>
      </c>
    </row>
    <row r="5845" spans="1:37" x14ac:dyDescent="0.2">
      <c r="A5845" t="s">
        <v>19816</v>
      </c>
      <c r="B5845">
        <v>3486733</v>
      </c>
      <c r="C5845">
        <v>3486911</v>
      </c>
      <c r="D5845">
        <v>179</v>
      </c>
      <c r="E5845" t="s">
        <v>19937</v>
      </c>
      <c r="F5845">
        <v>6</v>
      </c>
      <c r="G5845" t="s">
        <v>19938</v>
      </c>
      <c r="H5845" t="s">
        <v>30999</v>
      </c>
      <c r="I5845">
        <v>4</v>
      </c>
      <c r="J5845">
        <v>3485349</v>
      </c>
      <c r="K5845">
        <v>3492885</v>
      </c>
      <c r="L5845">
        <v>7537</v>
      </c>
      <c r="M5845">
        <v>1</v>
      </c>
      <c r="N5845">
        <v>285489</v>
      </c>
      <c r="O5845" t="s">
        <v>19939</v>
      </c>
      <c r="P5845">
        <v>1384</v>
      </c>
      <c r="Q5845" t="s">
        <v>19940</v>
      </c>
      <c r="R5845" t="s">
        <v>19941</v>
      </c>
      <c r="S5845" t="s">
        <v>35097</v>
      </c>
      <c r="T5845">
        <v>0.583211159830616</v>
      </c>
      <c r="U5845">
        <v>0.81360520874211995</v>
      </c>
      <c r="V5845">
        <v>-0.14709429957952799</v>
      </c>
      <c r="W5845">
        <v>0.65075386537994595</v>
      </c>
      <c r="X5845">
        <v>0.94119559056004798</v>
      </c>
      <c r="Y5845">
        <v>-4.8905647584668896</v>
      </c>
      <c r="Z5845">
        <v>1</v>
      </c>
      <c r="AA5845">
        <v>1</v>
      </c>
      <c r="AB5845">
        <v>-1.1105683722022199</v>
      </c>
      <c r="AC5845">
        <v>0.283630615332017</v>
      </c>
      <c r="AD5845">
        <v>0.68253123924728298</v>
      </c>
      <c r="AE5845">
        <v>-5.8905638821274398</v>
      </c>
      <c r="AF5845">
        <v>0.23669707478149901</v>
      </c>
      <c r="AG5845">
        <v>0.69020448338054297</v>
      </c>
      <c r="AH5845">
        <v>0.78251632836288398</v>
      </c>
      <c r="AI5845">
        <v>0.98342151819761803</v>
      </c>
      <c r="AJ5845">
        <v>0.98789258377071898</v>
      </c>
      <c r="AK5845">
        <v>-4.0218093161508603</v>
      </c>
    </row>
    <row r="5846" spans="1:37" x14ac:dyDescent="0.2">
      <c r="A5846" t="s">
        <v>19816</v>
      </c>
      <c r="B5846">
        <v>3487020</v>
      </c>
      <c r="C5846">
        <v>3487198</v>
      </c>
      <c r="D5846">
        <v>179</v>
      </c>
      <c r="E5846" t="s">
        <v>19942</v>
      </c>
      <c r="F5846">
        <v>3</v>
      </c>
      <c r="G5846" t="s">
        <v>19943</v>
      </c>
      <c r="H5846" t="s">
        <v>30999</v>
      </c>
      <c r="I5846">
        <v>4</v>
      </c>
      <c r="J5846">
        <v>3485349</v>
      </c>
      <c r="K5846">
        <v>3492885</v>
      </c>
      <c r="L5846">
        <v>7537</v>
      </c>
      <c r="M5846">
        <v>1</v>
      </c>
      <c r="N5846">
        <v>285489</v>
      </c>
      <c r="O5846" t="s">
        <v>19939</v>
      </c>
      <c r="P5846">
        <v>1671</v>
      </c>
      <c r="Q5846" t="s">
        <v>19940</v>
      </c>
      <c r="R5846" t="s">
        <v>19941</v>
      </c>
      <c r="S5846" t="s">
        <v>35097</v>
      </c>
      <c r="T5846">
        <v>0.583211159830616</v>
      </c>
      <c r="U5846">
        <v>0.81360520874211995</v>
      </c>
      <c r="V5846">
        <v>-0.14709429957952799</v>
      </c>
      <c r="W5846">
        <v>0.65075386537994595</v>
      </c>
      <c r="X5846">
        <v>0.94119559056004798</v>
      </c>
      <c r="Y5846">
        <v>-4.8905647584668896</v>
      </c>
      <c r="Z5846">
        <v>1</v>
      </c>
      <c r="AA5846">
        <v>1</v>
      </c>
      <c r="AB5846">
        <v>-1.1105683722022199</v>
      </c>
      <c r="AC5846">
        <v>0.283630615332017</v>
      </c>
      <c r="AD5846">
        <v>0.68253123924728298</v>
      </c>
      <c r="AE5846">
        <v>-5.8905638821274398</v>
      </c>
      <c r="AF5846">
        <v>0.23669707478149901</v>
      </c>
      <c r="AG5846">
        <v>0.69020448338054297</v>
      </c>
      <c r="AH5846">
        <v>0.78251632836288398</v>
      </c>
      <c r="AI5846">
        <v>0.98342151819761803</v>
      </c>
      <c r="AJ5846">
        <v>0.98789258377071898</v>
      </c>
      <c r="AK5846">
        <v>-4.0218093161508603</v>
      </c>
    </row>
    <row r="5847" spans="1:37" x14ac:dyDescent="0.2">
      <c r="A5847" t="s">
        <v>19816</v>
      </c>
      <c r="B5847">
        <v>4243810</v>
      </c>
      <c r="C5847">
        <v>4244052</v>
      </c>
      <c r="D5847">
        <v>243</v>
      </c>
      <c r="E5847" t="s">
        <v>19944</v>
      </c>
      <c r="F5847">
        <v>2</v>
      </c>
      <c r="G5847" t="s">
        <v>19945</v>
      </c>
      <c r="H5847" t="s">
        <v>35098</v>
      </c>
      <c r="I5847">
        <v>4</v>
      </c>
      <c r="J5847">
        <v>4235542</v>
      </c>
      <c r="K5847">
        <v>4248212</v>
      </c>
      <c r="L5847">
        <v>12671</v>
      </c>
      <c r="M5847">
        <v>2</v>
      </c>
      <c r="N5847">
        <v>85013</v>
      </c>
      <c r="O5847" t="s">
        <v>19946</v>
      </c>
      <c r="P5847">
        <v>4160</v>
      </c>
      <c r="Q5847" t="s">
        <v>19947</v>
      </c>
      <c r="R5847" t="s">
        <v>19948</v>
      </c>
      <c r="S5847" t="s">
        <v>35099</v>
      </c>
      <c r="T5847">
        <v>0.583211159830616</v>
      </c>
      <c r="U5847">
        <v>0.81360520874211995</v>
      </c>
      <c r="V5847">
        <v>0.86762752969646295</v>
      </c>
      <c r="W5847">
        <v>0.69201225521665499</v>
      </c>
      <c r="X5847">
        <v>0.95159051474143896</v>
      </c>
      <c r="Y5847">
        <v>-0.80407480835156198</v>
      </c>
      <c r="Z5847">
        <v>1</v>
      </c>
      <c r="AA5847">
        <v>1</v>
      </c>
      <c r="AB5847">
        <v>-9.5846565257833402E-2</v>
      </c>
      <c r="AC5847">
        <v>0.30184355666711699</v>
      </c>
      <c r="AD5847">
        <v>0.68253123924728298</v>
      </c>
      <c r="AE5847">
        <v>-1.8040747509972701</v>
      </c>
      <c r="AF5847">
        <v>0.23669707478149901</v>
      </c>
      <c r="AG5847">
        <v>0.69020448338054297</v>
      </c>
      <c r="AH5847">
        <v>1.79723815137392</v>
      </c>
      <c r="AI5847">
        <v>0.95029317176085903</v>
      </c>
      <c r="AJ5847">
        <v>0.98621344597861504</v>
      </c>
      <c r="AK5847">
        <v>6.4680631234484906E-2</v>
      </c>
    </row>
    <row r="5848" spans="1:37" x14ac:dyDescent="0.2">
      <c r="A5848" t="s">
        <v>19816</v>
      </c>
      <c r="B5848">
        <v>4396057</v>
      </c>
      <c r="C5848">
        <v>4396208</v>
      </c>
      <c r="D5848">
        <v>152</v>
      </c>
      <c r="E5848" t="s">
        <v>19949</v>
      </c>
      <c r="F5848">
        <v>1</v>
      </c>
      <c r="G5848" t="s">
        <v>19950</v>
      </c>
      <c r="H5848" t="s">
        <v>35100</v>
      </c>
      <c r="I5848">
        <v>4</v>
      </c>
      <c r="J5848">
        <v>4387105</v>
      </c>
      <c r="K5848">
        <v>4417879</v>
      </c>
      <c r="L5848">
        <v>30775</v>
      </c>
      <c r="M5848">
        <v>1</v>
      </c>
      <c r="N5848">
        <v>27065</v>
      </c>
      <c r="O5848" t="s">
        <v>19951</v>
      </c>
      <c r="P5848">
        <v>8952</v>
      </c>
      <c r="Q5848" t="s">
        <v>19952</v>
      </c>
      <c r="R5848" t="s">
        <v>19953</v>
      </c>
      <c r="S5848" t="s">
        <v>35101</v>
      </c>
      <c r="T5848">
        <v>8.8407481283857503E-2</v>
      </c>
      <c r="U5848">
        <v>0.603102917160658</v>
      </c>
      <c r="V5848">
        <v>-24.901753340451599</v>
      </c>
      <c r="W5848">
        <v>0.50039843522710903</v>
      </c>
      <c r="X5848">
        <v>0.78363289935355196</v>
      </c>
      <c r="Y5848">
        <v>0.61290436325794795</v>
      </c>
      <c r="Z5848">
        <v>0.24445502912202399</v>
      </c>
      <c r="AA5848">
        <v>0.72610664078822296</v>
      </c>
      <c r="AB5848">
        <v>-0.93113794533715399</v>
      </c>
      <c r="AC5848">
        <v>0.85152185352875798</v>
      </c>
      <c r="AD5848">
        <v>0.94068432309766403</v>
      </c>
      <c r="AE5848">
        <v>-0.33578618811304001</v>
      </c>
      <c r="AF5848">
        <v>0.105385325799565</v>
      </c>
      <c r="AG5848">
        <v>0.68151250837662902</v>
      </c>
      <c r="AH5848">
        <v>-24.9532415311667</v>
      </c>
      <c r="AI5848">
        <v>0.28468808529052497</v>
      </c>
      <c r="AJ5848">
        <v>0.78121606160956403</v>
      </c>
      <c r="AK5848">
        <v>1.417135520167</v>
      </c>
    </row>
    <row r="5849" spans="1:37" x14ac:dyDescent="0.2">
      <c r="A5849" t="s">
        <v>19816</v>
      </c>
      <c r="B5849">
        <v>5413477</v>
      </c>
      <c r="C5849">
        <v>5413628</v>
      </c>
      <c r="D5849">
        <v>152</v>
      </c>
      <c r="E5849" t="s">
        <v>19954</v>
      </c>
      <c r="F5849">
        <v>0</v>
      </c>
      <c r="G5849" t="s">
        <v>19955</v>
      </c>
      <c r="H5849" t="s">
        <v>35102</v>
      </c>
      <c r="I5849">
        <v>4</v>
      </c>
      <c r="J5849">
        <v>5432286</v>
      </c>
      <c r="K5849">
        <v>5447330</v>
      </c>
      <c r="L5849">
        <v>15045</v>
      </c>
      <c r="M5849">
        <v>1</v>
      </c>
      <c r="N5849">
        <v>55351</v>
      </c>
      <c r="O5849" t="s">
        <v>19956</v>
      </c>
      <c r="P5849">
        <v>-18658</v>
      </c>
      <c r="Q5849" t="s">
        <v>19957</v>
      </c>
      <c r="R5849" t="s">
        <v>19958</v>
      </c>
      <c r="S5849" t="s">
        <v>35103</v>
      </c>
      <c r="T5849">
        <v>0.35387198439864398</v>
      </c>
      <c r="U5849">
        <v>0.603102917160658</v>
      </c>
      <c r="V5849">
        <v>-24.926149738772001</v>
      </c>
      <c r="W5849">
        <v>0.123414495547065</v>
      </c>
      <c r="X5849">
        <v>0.704072456322962</v>
      </c>
      <c r="Y5849">
        <v>25.1311805205677</v>
      </c>
      <c r="Z5849">
        <v>0.65379035313853895</v>
      </c>
      <c r="AA5849">
        <v>0.84521697243271998</v>
      </c>
      <c r="AB5849">
        <v>-5.43498815079049</v>
      </c>
      <c r="AC5849">
        <v>0.27780950890804001</v>
      </c>
      <c r="AD5849">
        <v>0.68253123924728298</v>
      </c>
      <c r="AE5849">
        <v>24.131180559826401</v>
      </c>
      <c r="AF5849">
        <v>0.32549523997010099</v>
      </c>
      <c r="AG5849">
        <v>0.70473078222419605</v>
      </c>
      <c r="AH5849">
        <v>-24.057179982515098</v>
      </c>
      <c r="AI5849">
        <v>3.6185182304427702E-2</v>
      </c>
      <c r="AJ5849">
        <v>0.78121606160956403</v>
      </c>
      <c r="AK5849">
        <v>25.1311805205677</v>
      </c>
    </row>
    <row r="5850" spans="1:37" x14ac:dyDescent="0.2">
      <c r="A5850" t="s">
        <v>19816</v>
      </c>
      <c r="B5850">
        <v>5921990</v>
      </c>
      <c r="C5850">
        <v>5922289</v>
      </c>
      <c r="D5850">
        <v>300</v>
      </c>
      <c r="E5850" t="s">
        <v>19959</v>
      </c>
      <c r="F5850">
        <v>4</v>
      </c>
      <c r="G5850" t="s">
        <v>19960</v>
      </c>
      <c r="H5850" t="s">
        <v>30999</v>
      </c>
      <c r="I5850">
        <v>4</v>
      </c>
      <c r="J5850">
        <v>5923275</v>
      </c>
      <c r="K5850">
        <v>5923328</v>
      </c>
      <c r="L5850">
        <v>54</v>
      </c>
      <c r="M5850">
        <v>2</v>
      </c>
      <c r="N5850">
        <v>100616201</v>
      </c>
      <c r="O5850" t="s">
        <v>19961</v>
      </c>
      <c r="P5850">
        <v>1039</v>
      </c>
      <c r="Q5850" t="s">
        <v>19962</v>
      </c>
      <c r="R5850" t="s">
        <v>19963</v>
      </c>
      <c r="S5850" t="s">
        <v>35104</v>
      </c>
      <c r="T5850">
        <v>0.152084254673993</v>
      </c>
      <c r="U5850">
        <v>0.603102917160658</v>
      </c>
      <c r="V5850">
        <v>24.9509431475377</v>
      </c>
      <c r="W5850">
        <v>0.20525741147413201</v>
      </c>
      <c r="X5850">
        <v>0.704072456322962</v>
      </c>
      <c r="Y5850">
        <v>-24.749309293040401</v>
      </c>
      <c r="Z5850">
        <v>0.306975110376564</v>
      </c>
      <c r="AA5850">
        <v>0.72610664078822296</v>
      </c>
      <c r="AB5850">
        <v>23.987469065821401</v>
      </c>
      <c r="AC5850">
        <v>7.0489011448141195E-2</v>
      </c>
      <c r="AD5850">
        <v>0.57684129297949804</v>
      </c>
      <c r="AE5850">
        <v>-24.749309293040401</v>
      </c>
      <c r="AF5850">
        <v>4.6407610929182198E-2</v>
      </c>
      <c r="AG5850">
        <v>0.476038960109122</v>
      </c>
      <c r="AH5850">
        <v>24.9509431475377</v>
      </c>
      <c r="AI5850">
        <v>0.35038410267202102</v>
      </c>
      <c r="AJ5850">
        <v>0.78121606160956403</v>
      </c>
      <c r="AK5850">
        <v>-23.880553868577401</v>
      </c>
    </row>
    <row r="5851" spans="1:37" x14ac:dyDescent="0.2">
      <c r="A5851" t="s">
        <v>19816</v>
      </c>
      <c r="B5851">
        <v>5922426</v>
      </c>
      <c r="C5851">
        <v>5922623</v>
      </c>
      <c r="D5851">
        <v>198</v>
      </c>
      <c r="E5851" t="s">
        <v>19964</v>
      </c>
      <c r="F5851">
        <v>4</v>
      </c>
      <c r="G5851" t="s">
        <v>19965</v>
      </c>
      <c r="H5851" t="s">
        <v>30987</v>
      </c>
      <c r="I5851">
        <v>4</v>
      </c>
      <c r="J5851">
        <v>5923275</v>
      </c>
      <c r="K5851">
        <v>5923328</v>
      </c>
      <c r="L5851">
        <v>54</v>
      </c>
      <c r="M5851">
        <v>2</v>
      </c>
      <c r="N5851">
        <v>100616201</v>
      </c>
      <c r="O5851" t="s">
        <v>19961</v>
      </c>
      <c r="P5851">
        <v>705</v>
      </c>
      <c r="Q5851" t="s">
        <v>19962</v>
      </c>
      <c r="R5851" t="s">
        <v>19963</v>
      </c>
      <c r="S5851" t="s">
        <v>35104</v>
      </c>
      <c r="T5851">
        <v>0.152084254673993</v>
      </c>
      <c r="U5851">
        <v>0.603102917160658</v>
      </c>
      <c r="V5851">
        <v>24.9509431475377</v>
      </c>
      <c r="W5851">
        <v>0.20525741147413201</v>
      </c>
      <c r="X5851">
        <v>0.704072456322962</v>
      </c>
      <c r="Y5851">
        <v>-24.749309293040401</v>
      </c>
      <c r="Z5851">
        <v>0.306975110376564</v>
      </c>
      <c r="AA5851">
        <v>0.72610664078822296</v>
      </c>
      <c r="AB5851">
        <v>23.987469065821401</v>
      </c>
      <c r="AC5851">
        <v>7.0489011448141195E-2</v>
      </c>
      <c r="AD5851">
        <v>0.57684129297949804</v>
      </c>
      <c r="AE5851">
        <v>-24.749309293040401</v>
      </c>
      <c r="AF5851">
        <v>4.6407610929182198E-2</v>
      </c>
      <c r="AG5851">
        <v>0.476038960109122</v>
      </c>
      <c r="AH5851">
        <v>24.9509431475377</v>
      </c>
      <c r="AI5851">
        <v>0.35038410267202102</v>
      </c>
      <c r="AJ5851">
        <v>0.78121606160956403</v>
      </c>
      <c r="AK5851">
        <v>-23.880553868577401</v>
      </c>
    </row>
    <row r="5852" spans="1:37" x14ac:dyDescent="0.2">
      <c r="A5852" t="s">
        <v>19816</v>
      </c>
      <c r="B5852">
        <v>5936055</v>
      </c>
      <c r="C5852">
        <v>5936204</v>
      </c>
      <c r="D5852">
        <v>150</v>
      </c>
      <c r="E5852" t="s">
        <v>19966</v>
      </c>
      <c r="F5852">
        <v>1</v>
      </c>
      <c r="G5852" t="s">
        <v>19967</v>
      </c>
      <c r="H5852" t="s">
        <v>35105</v>
      </c>
      <c r="I5852">
        <v>4</v>
      </c>
      <c r="J5852">
        <v>5923275</v>
      </c>
      <c r="K5852">
        <v>5923328</v>
      </c>
      <c r="L5852">
        <v>54</v>
      </c>
      <c r="M5852">
        <v>2</v>
      </c>
      <c r="N5852">
        <v>100616201</v>
      </c>
      <c r="O5852" t="s">
        <v>19961</v>
      </c>
      <c r="P5852">
        <v>-12727</v>
      </c>
      <c r="Q5852" t="s">
        <v>19962</v>
      </c>
      <c r="R5852" t="s">
        <v>19963</v>
      </c>
      <c r="S5852" t="s">
        <v>35104</v>
      </c>
      <c r="T5852">
        <v>0.32911398597860803</v>
      </c>
      <c r="U5852">
        <v>0.603102917160658</v>
      </c>
      <c r="V5852">
        <v>21.564399101433199</v>
      </c>
      <c r="W5852">
        <v>0.29261482077562401</v>
      </c>
      <c r="X5852">
        <v>0.704072456322962</v>
      </c>
      <c r="Y5852">
        <v>23.536527524885798</v>
      </c>
      <c r="Z5852">
        <v>0.48464167878831399</v>
      </c>
      <c r="AA5852">
        <v>0.84435025072159198</v>
      </c>
      <c r="AB5852">
        <v>20.600925419402099</v>
      </c>
      <c r="AC5852">
        <v>0.27780950890804001</v>
      </c>
      <c r="AD5852">
        <v>0.68253123924728298</v>
      </c>
      <c r="AE5852">
        <v>22.879413656254901</v>
      </c>
      <c r="AF5852">
        <v>0.16793847098801201</v>
      </c>
      <c r="AG5852">
        <v>0.68151250837662902</v>
      </c>
      <c r="AH5852">
        <v>21.564399101433199</v>
      </c>
      <c r="AI5852">
        <v>0.56157887380500204</v>
      </c>
      <c r="AJ5852">
        <v>0.78121606160956403</v>
      </c>
      <c r="AK5852">
        <v>3.0425172396195901</v>
      </c>
    </row>
    <row r="5853" spans="1:37" x14ac:dyDescent="0.2">
      <c r="A5853" t="s">
        <v>19816</v>
      </c>
      <c r="B5853">
        <v>5936204</v>
      </c>
      <c r="C5853">
        <v>5936353</v>
      </c>
      <c r="D5853">
        <v>150</v>
      </c>
      <c r="E5853" t="s">
        <v>19968</v>
      </c>
      <c r="F5853">
        <v>3</v>
      </c>
      <c r="G5853" t="s">
        <v>19969</v>
      </c>
      <c r="H5853" t="s">
        <v>35105</v>
      </c>
      <c r="I5853">
        <v>4</v>
      </c>
      <c r="J5853">
        <v>5923275</v>
      </c>
      <c r="K5853">
        <v>5923328</v>
      </c>
      <c r="L5853">
        <v>54</v>
      </c>
      <c r="M5853">
        <v>2</v>
      </c>
      <c r="N5853">
        <v>100616201</v>
      </c>
      <c r="O5853" t="s">
        <v>19961</v>
      </c>
      <c r="P5853">
        <v>-12876</v>
      </c>
      <c r="Q5853" t="s">
        <v>19962</v>
      </c>
      <c r="R5853" t="s">
        <v>19963</v>
      </c>
      <c r="S5853" t="s">
        <v>35104</v>
      </c>
      <c r="T5853">
        <v>0.32911398597860803</v>
      </c>
      <c r="U5853">
        <v>0.603102917160658</v>
      </c>
      <c r="V5853">
        <v>21.564399101433199</v>
      </c>
      <c r="W5853">
        <v>0.29261482077562401</v>
      </c>
      <c r="X5853">
        <v>0.704072456322962</v>
      </c>
      <c r="Y5853">
        <v>23.536527524885798</v>
      </c>
      <c r="Z5853">
        <v>0.48464167878831399</v>
      </c>
      <c r="AA5853">
        <v>0.84435025072159198</v>
      </c>
      <c r="AB5853">
        <v>20.600925419402099</v>
      </c>
      <c r="AC5853">
        <v>0.27780950890804001</v>
      </c>
      <c r="AD5853">
        <v>0.68253123924728298</v>
      </c>
      <c r="AE5853">
        <v>22.879413656254901</v>
      </c>
      <c r="AF5853">
        <v>0.16793847098801201</v>
      </c>
      <c r="AG5853">
        <v>0.68151250837662902</v>
      </c>
      <c r="AH5853">
        <v>21.564399101433199</v>
      </c>
      <c r="AI5853">
        <v>0.56157887380500204</v>
      </c>
      <c r="AJ5853">
        <v>0.78121606160956403</v>
      </c>
      <c r="AK5853">
        <v>3.0425172396195901</v>
      </c>
    </row>
    <row r="5854" spans="1:37" x14ac:dyDescent="0.2">
      <c r="A5854" t="s">
        <v>19816</v>
      </c>
      <c r="B5854">
        <v>5936353</v>
      </c>
      <c r="C5854">
        <v>5936502</v>
      </c>
      <c r="D5854">
        <v>150</v>
      </c>
      <c r="E5854" t="s">
        <v>19970</v>
      </c>
      <c r="F5854">
        <v>3</v>
      </c>
      <c r="G5854" t="s">
        <v>19971</v>
      </c>
      <c r="H5854" t="s">
        <v>35105</v>
      </c>
      <c r="I5854">
        <v>4</v>
      </c>
      <c r="J5854">
        <v>5923275</v>
      </c>
      <c r="K5854">
        <v>5923328</v>
      </c>
      <c r="L5854">
        <v>54</v>
      </c>
      <c r="M5854">
        <v>2</v>
      </c>
      <c r="N5854">
        <v>100616201</v>
      </c>
      <c r="O5854" t="s">
        <v>19961</v>
      </c>
      <c r="P5854">
        <v>-13025</v>
      </c>
      <c r="Q5854" t="s">
        <v>19962</v>
      </c>
      <c r="R5854" t="s">
        <v>19963</v>
      </c>
      <c r="S5854" t="s">
        <v>35104</v>
      </c>
      <c r="T5854">
        <v>0.32911398597860803</v>
      </c>
      <c r="U5854">
        <v>0.603102917160658</v>
      </c>
      <c r="V5854">
        <v>21.564399101433199</v>
      </c>
      <c r="W5854">
        <v>0.29261482077562401</v>
      </c>
      <c r="X5854">
        <v>0.704072456322962</v>
      </c>
      <c r="Y5854">
        <v>23.536527524885798</v>
      </c>
      <c r="Z5854">
        <v>0.48464167878831399</v>
      </c>
      <c r="AA5854">
        <v>0.84435025072159198</v>
      </c>
      <c r="AB5854">
        <v>20.600925419402099</v>
      </c>
      <c r="AC5854">
        <v>0.27780950890804001</v>
      </c>
      <c r="AD5854">
        <v>0.68253123924728298</v>
      </c>
      <c r="AE5854">
        <v>22.879413656254901</v>
      </c>
      <c r="AF5854">
        <v>0.16793847098801201</v>
      </c>
      <c r="AG5854">
        <v>0.68151250837662902</v>
      </c>
      <c r="AH5854">
        <v>21.564399101433199</v>
      </c>
      <c r="AI5854">
        <v>0.56157887380500204</v>
      </c>
      <c r="AJ5854">
        <v>0.78121606160956403</v>
      </c>
      <c r="AK5854">
        <v>3.0425172396195901</v>
      </c>
    </row>
    <row r="5855" spans="1:37" x14ac:dyDescent="0.2">
      <c r="A5855" t="s">
        <v>19816</v>
      </c>
      <c r="B5855">
        <v>6308846</v>
      </c>
      <c r="C5855">
        <v>6309031</v>
      </c>
      <c r="D5855">
        <v>186</v>
      </c>
      <c r="E5855" t="s">
        <v>19972</v>
      </c>
      <c r="F5855">
        <v>5</v>
      </c>
      <c r="G5855" t="s">
        <v>19973</v>
      </c>
      <c r="H5855" t="s">
        <v>30987</v>
      </c>
      <c r="I5855">
        <v>4</v>
      </c>
      <c r="J5855">
        <v>6302886</v>
      </c>
      <c r="K5855">
        <v>6308636</v>
      </c>
      <c r="L5855">
        <v>5751</v>
      </c>
      <c r="M5855">
        <v>2</v>
      </c>
      <c r="N5855">
        <v>107986257</v>
      </c>
      <c r="O5855" t="s">
        <v>19974</v>
      </c>
      <c r="P5855">
        <v>-210</v>
      </c>
      <c r="Q5855" t="s">
        <v>19975</v>
      </c>
      <c r="R5855" t="s">
        <v>19976</v>
      </c>
      <c r="S5855" t="s">
        <v>35106</v>
      </c>
      <c r="T5855">
        <v>0.17308923567461099</v>
      </c>
      <c r="U5855">
        <v>0.603102917160658</v>
      </c>
      <c r="V5855">
        <v>-24.752725822024001</v>
      </c>
      <c r="W5855">
        <v>0.20525741147413201</v>
      </c>
      <c r="X5855">
        <v>0.704072456322962</v>
      </c>
      <c r="Y5855">
        <v>-24.621481293606099</v>
      </c>
      <c r="Z5855">
        <v>5.50355599158565E-2</v>
      </c>
      <c r="AA5855">
        <v>0.72610664078822296</v>
      </c>
      <c r="AB5855">
        <v>-24.752725822024001</v>
      </c>
      <c r="AC5855">
        <v>7.0489011448141195E-2</v>
      </c>
      <c r="AD5855">
        <v>0.57684129297949804</v>
      </c>
      <c r="AE5855">
        <v>-24.621481293606099</v>
      </c>
      <c r="AF5855">
        <v>0.32549523997010099</v>
      </c>
      <c r="AG5855">
        <v>0.70473078222419605</v>
      </c>
      <c r="AH5855">
        <v>-23.823115196089201</v>
      </c>
      <c r="AI5855">
        <v>0.35038410267202102</v>
      </c>
      <c r="AJ5855">
        <v>0.78121606160956403</v>
      </c>
      <c r="AK5855">
        <v>-23.7527258730582</v>
      </c>
    </row>
    <row r="5856" spans="1:37" x14ac:dyDescent="0.2">
      <c r="A5856" t="s">
        <v>19816</v>
      </c>
      <c r="B5856">
        <v>6309031</v>
      </c>
      <c r="C5856">
        <v>6309216</v>
      </c>
      <c r="D5856">
        <v>186</v>
      </c>
      <c r="E5856" t="s">
        <v>19977</v>
      </c>
      <c r="F5856">
        <v>19</v>
      </c>
      <c r="G5856" t="s">
        <v>19978</v>
      </c>
      <c r="H5856" t="s">
        <v>30987</v>
      </c>
      <c r="I5856">
        <v>4</v>
      </c>
      <c r="J5856">
        <v>6302886</v>
      </c>
      <c r="K5856">
        <v>6308636</v>
      </c>
      <c r="L5856">
        <v>5751</v>
      </c>
      <c r="M5856">
        <v>2</v>
      </c>
      <c r="N5856">
        <v>107986257</v>
      </c>
      <c r="O5856" t="s">
        <v>19974</v>
      </c>
      <c r="P5856">
        <v>-395</v>
      </c>
      <c r="Q5856" t="s">
        <v>19975</v>
      </c>
      <c r="R5856" t="s">
        <v>19976</v>
      </c>
      <c r="S5856" t="s">
        <v>35106</v>
      </c>
      <c r="T5856">
        <v>0.17308923567461099</v>
      </c>
      <c r="U5856">
        <v>0.603102917160658</v>
      </c>
      <c r="V5856">
        <v>-24.752725822024001</v>
      </c>
      <c r="W5856">
        <v>0.20525741147413201</v>
      </c>
      <c r="X5856">
        <v>0.704072456322962</v>
      </c>
      <c r="Y5856">
        <v>-24.621481293606099</v>
      </c>
      <c r="Z5856">
        <v>5.50355599158565E-2</v>
      </c>
      <c r="AA5856">
        <v>0.72610664078822296</v>
      </c>
      <c r="AB5856">
        <v>-24.752725822024001</v>
      </c>
      <c r="AC5856">
        <v>7.0489011448141195E-2</v>
      </c>
      <c r="AD5856">
        <v>0.57684129297949804</v>
      </c>
      <c r="AE5856">
        <v>-24.621481293606099</v>
      </c>
      <c r="AF5856">
        <v>0.32549523997010099</v>
      </c>
      <c r="AG5856">
        <v>0.70473078222419605</v>
      </c>
      <c r="AH5856">
        <v>-23.823115196089201</v>
      </c>
      <c r="AI5856">
        <v>0.35038410267202102</v>
      </c>
      <c r="AJ5856">
        <v>0.78121606160956403</v>
      </c>
      <c r="AK5856">
        <v>-23.7527258730582</v>
      </c>
    </row>
    <row r="5857" spans="1:37" x14ac:dyDescent="0.2">
      <c r="A5857" t="s">
        <v>19816</v>
      </c>
      <c r="B5857">
        <v>6672841</v>
      </c>
      <c r="C5857">
        <v>6672991</v>
      </c>
      <c r="D5857">
        <v>151</v>
      </c>
      <c r="E5857" t="s">
        <v>19979</v>
      </c>
      <c r="F5857">
        <v>11</v>
      </c>
      <c r="G5857" t="s">
        <v>19980</v>
      </c>
      <c r="H5857" t="s">
        <v>30987</v>
      </c>
      <c r="I5857">
        <v>4</v>
      </c>
      <c r="J5857">
        <v>6658107</v>
      </c>
      <c r="K5857">
        <v>6673729</v>
      </c>
      <c r="L5857">
        <v>15623</v>
      </c>
      <c r="M5857">
        <v>2</v>
      </c>
      <c r="N5857">
        <v>105374366</v>
      </c>
      <c r="O5857" t="s">
        <v>19981</v>
      </c>
      <c r="P5857">
        <v>738</v>
      </c>
      <c r="Q5857" t="s">
        <v>19982</v>
      </c>
      <c r="R5857" t="s">
        <v>19983</v>
      </c>
      <c r="S5857" t="s">
        <v>35107</v>
      </c>
      <c r="T5857">
        <v>0.32911398597860803</v>
      </c>
      <c r="U5857">
        <v>0.603102917160658</v>
      </c>
      <c r="V5857">
        <v>25.182288633015599</v>
      </c>
      <c r="W5857">
        <v>0.38920677604595899</v>
      </c>
      <c r="X5857">
        <v>0.704072456322962</v>
      </c>
      <c r="Y5857">
        <v>-24.9806547775298</v>
      </c>
      <c r="Z5857">
        <v>0.48464167878831399</v>
      </c>
      <c r="AA5857">
        <v>0.84435025072159198</v>
      </c>
      <c r="AB5857">
        <v>24.218814545038398</v>
      </c>
      <c r="AC5857">
        <v>0.21073619169722799</v>
      </c>
      <c r="AD5857">
        <v>0.68253123924728298</v>
      </c>
      <c r="AE5857">
        <v>-24.9806547775298</v>
      </c>
      <c r="AF5857">
        <v>0.16793847098801201</v>
      </c>
      <c r="AG5857">
        <v>0.68151250837662902</v>
      </c>
      <c r="AH5857">
        <v>25.182288633015599</v>
      </c>
      <c r="AI5857">
        <v>0.52399907623471598</v>
      </c>
      <c r="AJ5857">
        <v>0.78121606160956403</v>
      </c>
      <c r="AK5857">
        <v>-24.1118993468057</v>
      </c>
    </row>
    <row r="5858" spans="1:37" x14ac:dyDescent="0.2">
      <c r="A5858" t="s">
        <v>19816</v>
      </c>
      <c r="B5858">
        <v>6672991</v>
      </c>
      <c r="C5858">
        <v>6673141</v>
      </c>
      <c r="D5858">
        <v>151</v>
      </c>
      <c r="E5858" t="s">
        <v>19984</v>
      </c>
      <c r="F5858">
        <v>9</v>
      </c>
      <c r="G5858" t="s">
        <v>19985</v>
      </c>
      <c r="H5858" t="s">
        <v>30987</v>
      </c>
      <c r="I5858">
        <v>4</v>
      </c>
      <c r="J5858">
        <v>6658107</v>
      </c>
      <c r="K5858">
        <v>6673729</v>
      </c>
      <c r="L5858">
        <v>15623</v>
      </c>
      <c r="M5858">
        <v>2</v>
      </c>
      <c r="N5858">
        <v>105374366</v>
      </c>
      <c r="O5858" t="s">
        <v>19981</v>
      </c>
      <c r="P5858">
        <v>588</v>
      </c>
      <c r="Q5858" t="s">
        <v>19982</v>
      </c>
      <c r="R5858" t="s">
        <v>19983</v>
      </c>
      <c r="S5858" t="s">
        <v>35107</v>
      </c>
      <c r="T5858">
        <v>0.32911398597860803</v>
      </c>
      <c r="U5858">
        <v>0.603102917160658</v>
      </c>
      <c r="V5858">
        <v>25.182288633015599</v>
      </c>
      <c r="W5858">
        <v>0.38920677604595899</v>
      </c>
      <c r="X5858">
        <v>0.704072456322962</v>
      </c>
      <c r="Y5858">
        <v>-24.9806547775298</v>
      </c>
      <c r="Z5858">
        <v>0.48464167878831399</v>
      </c>
      <c r="AA5858">
        <v>0.84435025072159198</v>
      </c>
      <c r="AB5858">
        <v>24.218814545038398</v>
      </c>
      <c r="AC5858">
        <v>0.21073619169722799</v>
      </c>
      <c r="AD5858">
        <v>0.68253123924728298</v>
      </c>
      <c r="AE5858">
        <v>-24.9806547775298</v>
      </c>
      <c r="AF5858">
        <v>0.16793847098801201</v>
      </c>
      <c r="AG5858">
        <v>0.68151250837662902</v>
      </c>
      <c r="AH5858">
        <v>25.182288633015599</v>
      </c>
      <c r="AI5858">
        <v>0.52399907623471598</v>
      </c>
      <c r="AJ5858">
        <v>0.78121606160956403</v>
      </c>
      <c r="AK5858">
        <v>-24.1118993468057</v>
      </c>
    </row>
    <row r="5859" spans="1:37" x14ac:dyDescent="0.2">
      <c r="A5859" t="s">
        <v>19816</v>
      </c>
      <c r="B5859">
        <v>6673141</v>
      </c>
      <c r="C5859">
        <v>6673291</v>
      </c>
      <c r="D5859">
        <v>151</v>
      </c>
      <c r="E5859" t="s">
        <v>19986</v>
      </c>
      <c r="F5859">
        <v>2</v>
      </c>
      <c r="G5859" t="s">
        <v>19987</v>
      </c>
      <c r="H5859" t="s">
        <v>30987</v>
      </c>
      <c r="I5859">
        <v>4</v>
      </c>
      <c r="J5859">
        <v>6658107</v>
      </c>
      <c r="K5859">
        <v>6673729</v>
      </c>
      <c r="L5859">
        <v>15623</v>
      </c>
      <c r="M5859">
        <v>2</v>
      </c>
      <c r="N5859">
        <v>105374366</v>
      </c>
      <c r="O5859" t="s">
        <v>19981</v>
      </c>
      <c r="P5859">
        <v>438</v>
      </c>
      <c r="Q5859" t="s">
        <v>19982</v>
      </c>
      <c r="R5859" t="s">
        <v>19983</v>
      </c>
      <c r="S5859" t="s">
        <v>35107</v>
      </c>
      <c r="T5859">
        <v>0.32911398597860803</v>
      </c>
      <c r="U5859">
        <v>0.603102917160658</v>
      </c>
      <c r="V5859">
        <v>25.182288633015599</v>
      </c>
      <c r="W5859">
        <v>0.38920677604595899</v>
      </c>
      <c r="X5859">
        <v>0.704072456322962</v>
      </c>
      <c r="Y5859">
        <v>-24.9806547775298</v>
      </c>
      <c r="Z5859">
        <v>0.48464167878831399</v>
      </c>
      <c r="AA5859">
        <v>0.84435025072159198</v>
      </c>
      <c r="AB5859">
        <v>24.218814545038398</v>
      </c>
      <c r="AC5859">
        <v>0.21073619169722799</v>
      </c>
      <c r="AD5859">
        <v>0.68253123924728298</v>
      </c>
      <c r="AE5859">
        <v>-24.9806547775298</v>
      </c>
      <c r="AF5859">
        <v>0.16793847098801201</v>
      </c>
      <c r="AG5859">
        <v>0.68151250837662902</v>
      </c>
      <c r="AH5859">
        <v>25.182288633015599</v>
      </c>
      <c r="AI5859">
        <v>0.52399907623471598</v>
      </c>
      <c r="AJ5859">
        <v>0.78121606160956403</v>
      </c>
      <c r="AK5859">
        <v>-24.1118993468057</v>
      </c>
    </row>
    <row r="5860" spans="1:37" x14ac:dyDescent="0.2">
      <c r="A5860" t="s">
        <v>19816</v>
      </c>
      <c r="B5860">
        <v>6701172</v>
      </c>
      <c r="C5860">
        <v>6701429</v>
      </c>
      <c r="D5860">
        <v>258</v>
      </c>
      <c r="E5860" t="s">
        <v>19988</v>
      </c>
      <c r="F5860">
        <v>15</v>
      </c>
      <c r="G5860" t="s">
        <v>19989</v>
      </c>
      <c r="H5860" t="s">
        <v>31000</v>
      </c>
      <c r="I5860">
        <v>4</v>
      </c>
      <c r="J5860">
        <v>6693878</v>
      </c>
      <c r="K5860">
        <v>6697170</v>
      </c>
      <c r="L5860">
        <v>3293</v>
      </c>
      <c r="M5860">
        <v>1</v>
      </c>
      <c r="N5860">
        <v>6286</v>
      </c>
      <c r="O5860" t="s">
        <v>19990</v>
      </c>
      <c r="P5860">
        <v>7294</v>
      </c>
      <c r="Q5860" t="s">
        <v>19991</v>
      </c>
      <c r="R5860" t="s">
        <v>19992</v>
      </c>
      <c r="S5860" t="s">
        <v>35108</v>
      </c>
      <c r="T5860">
        <v>0.56354823081344896</v>
      </c>
      <c r="U5860">
        <v>0.81214233890638399</v>
      </c>
      <c r="V5860">
        <v>-2.1714304893062701</v>
      </c>
      <c r="W5860">
        <v>0.46193634366738701</v>
      </c>
      <c r="X5860">
        <v>0.75726018452522603</v>
      </c>
      <c r="Y5860">
        <v>1.3301042464797701</v>
      </c>
      <c r="Z5860">
        <v>0.23404878042441499</v>
      </c>
      <c r="AA5860">
        <v>0.72610664078822296</v>
      </c>
      <c r="AB5860">
        <v>-3.1349036739530201</v>
      </c>
      <c r="AC5860">
        <v>0.88945902157151002</v>
      </c>
      <c r="AD5860">
        <v>0.94068432309766403</v>
      </c>
      <c r="AE5860">
        <v>0.330104489343096</v>
      </c>
      <c r="AF5860">
        <v>0.98343762640780896</v>
      </c>
      <c r="AG5860">
        <v>1</v>
      </c>
      <c r="AH5860">
        <v>-1.2418200157899799</v>
      </c>
      <c r="AI5860">
        <v>0.183554312780425</v>
      </c>
      <c r="AJ5860">
        <v>0.78121606160956403</v>
      </c>
      <c r="AK5860">
        <v>2.1988592087854002</v>
      </c>
    </row>
    <row r="5861" spans="1:37" x14ac:dyDescent="0.2">
      <c r="A5861" t="s">
        <v>19816</v>
      </c>
      <c r="B5861">
        <v>6701433</v>
      </c>
      <c r="C5861">
        <v>6701599</v>
      </c>
      <c r="D5861">
        <v>167</v>
      </c>
      <c r="E5861" t="s">
        <v>19993</v>
      </c>
      <c r="F5861">
        <v>3</v>
      </c>
      <c r="G5861" t="s">
        <v>19994</v>
      </c>
      <c r="H5861" t="s">
        <v>31000</v>
      </c>
      <c r="I5861">
        <v>4</v>
      </c>
      <c r="J5861">
        <v>6693878</v>
      </c>
      <c r="K5861">
        <v>6697170</v>
      </c>
      <c r="L5861">
        <v>3293</v>
      </c>
      <c r="M5861">
        <v>1</v>
      </c>
      <c r="N5861">
        <v>6286</v>
      </c>
      <c r="O5861" t="s">
        <v>19990</v>
      </c>
      <c r="P5861">
        <v>7555</v>
      </c>
      <c r="Q5861" t="s">
        <v>19991</v>
      </c>
      <c r="R5861" t="s">
        <v>19992</v>
      </c>
      <c r="S5861" t="s">
        <v>35108</v>
      </c>
      <c r="T5861">
        <v>0.56354823081344896</v>
      </c>
      <c r="U5861">
        <v>0.81214233890638399</v>
      </c>
      <c r="V5861">
        <v>-2.1714304893062701</v>
      </c>
      <c r="W5861">
        <v>0.46193634366738701</v>
      </c>
      <c r="X5861">
        <v>0.75726018452522603</v>
      </c>
      <c r="Y5861">
        <v>1.3301042464797701</v>
      </c>
      <c r="Z5861">
        <v>0.23404878042441499</v>
      </c>
      <c r="AA5861">
        <v>0.72610664078822296</v>
      </c>
      <c r="AB5861">
        <v>-3.1349036739530201</v>
      </c>
      <c r="AC5861">
        <v>0.88945902157151002</v>
      </c>
      <c r="AD5861">
        <v>0.94068432309766403</v>
      </c>
      <c r="AE5861">
        <v>0.330104489343096</v>
      </c>
      <c r="AF5861">
        <v>0.98343762640780896</v>
      </c>
      <c r="AG5861">
        <v>1</v>
      </c>
      <c r="AH5861">
        <v>-1.2418200157899799</v>
      </c>
      <c r="AI5861">
        <v>0.183554312780425</v>
      </c>
      <c r="AJ5861">
        <v>0.78121606160956403</v>
      </c>
      <c r="AK5861">
        <v>2.1988592087854002</v>
      </c>
    </row>
    <row r="5862" spans="1:37" x14ac:dyDescent="0.2">
      <c r="A5862" t="s">
        <v>19816</v>
      </c>
      <c r="B5862">
        <v>6736531</v>
      </c>
      <c r="C5862">
        <v>6736698</v>
      </c>
      <c r="D5862">
        <v>168</v>
      </c>
      <c r="E5862" t="s">
        <v>19995</v>
      </c>
      <c r="F5862">
        <v>0</v>
      </c>
      <c r="G5862" t="s">
        <v>19996</v>
      </c>
      <c r="H5862" t="s">
        <v>31000</v>
      </c>
      <c r="I5862">
        <v>4</v>
      </c>
      <c r="J5862">
        <v>6716174</v>
      </c>
      <c r="K5862">
        <v>6717664</v>
      </c>
      <c r="L5862">
        <v>1491</v>
      </c>
      <c r="M5862">
        <v>1</v>
      </c>
      <c r="N5862">
        <v>55330</v>
      </c>
      <c r="O5862" t="s">
        <v>19997</v>
      </c>
      <c r="P5862">
        <v>20357</v>
      </c>
      <c r="Q5862" t="s">
        <v>19998</v>
      </c>
      <c r="R5862" t="s">
        <v>19999</v>
      </c>
      <c r="S5862" t="s">
        <v>35109</v>
      </c>
      <c r="T5862">
        <v>0.17590681744969899</v>
      </c>
      <c r="U5862">
        <v>0.603102917160658</v>
      </c>
      <c r="V5862">
        <v>1.4857146810339299</v>
      </c>
      <c r="W5862">
        <v>0.45677437087276901</v>
      </c>
      <c r="X5862">
        <v>0.75726018452522603</v>
      </c>
      <c r="Y5862">
        <v>-0.87751020400209201</v>
      </c>
      <c r="Z5862">
        <v>0.51787522577244804</v>
      </c>
      <c r="AA5862">
        <v>0.84521697243271998</v>
      </c>
      <c r="AB5862">
        <v>0.52224062501385304</v>
      </c>
      <c r="AC5862">
        <v>0.34006762341144098</v>
      </c>
      <c r="AD5862">
        <v>0.720344109851215</v>
      </c>
      <c r="AE5862">
        <v>-0.73427895951158695</v>
      </c>
      <c r="AF5862">
        <v>2.7235915540341001E-2</v>
      </c>
      <c r="AG5862">
        <v>0.476038960109122</v>
      </c>
      <c r="AH5862">
        <v>2.4153251718935498</v>
      </c>
      <c r="AI5862">
        <v>0.61187545788734798</v>
      </c>
      <c r="AJ5862">
        <v>0.792270719854135</v>
      </c>
      <c r="AK5862">
        <v>-0.63496773120394301</v>
      </c>
    </row>
    <row r="5863" spans="1:37" x14ac:dyDescent="0.2">
      <c r="A5863" t="s">
        <v>19816</v>
      </c>
      <c r="B5863">
        <v>6923491</v>
      </c>
      <c r="C5863">
        <v>6923663</v>
      </c>
      <c r="D5863">
        <v>173</v>
      </c>
      <c r="E5863" t="s">
        <v>20000</v>
      </c>
      <c r="F5863">
        <v>14</v>
      </c>
      <c r="G5863" t="s">
        <v>20001</v>
      </c>
      <c r="H5863" t="s">
        <v>35110</v>
      </c>
      <c r="I5863">
        <v>4</v>
      </c>
      <c r="J5863">
        <v>6910248</v>
      </c>
      <c r="K5863">
        <v>6923559</v>
      </c>
      <c r="L5863">
        <v>13312</v>
      </c>
      <c r="M5863">
        <v>1</v>
      </c>
      <c r="N5863">
        <v>57533</v>
      </c>
      <c r="O5863" t="s">
        <v>20002</v>
      </c>
      <c r="P5863">
        <v>13243</v>
      </c>
      <c r="Q5863" t="s">
        <v>20003</v>
      </c>
      <c r="R5863" t="s">
        <v>20004</v>
      </c>
      <c r="S5863" t="s">
        <v>35111</v>
      </c>
      <c r="T5863">
        <v>0.35387198439864398</v>
      </c>
      <c r="U5863">
        <v>0.603102917160658</v>
      </c>
      <c r="V5863">
        <v>-24.6842137876022</v>
      </c>
      <c r="W5863">
        <v>0.94541066367716797</v>
      </c>
      <c r="X5863">
        <v>0.95159051474143896</v>
      </c>
      <c r="Y5863">
        <v>-0.37895969961428599</v>
      </c>
      <c r="Z5863">
        <v>0.65379035313853895</v>
      </c>
      <c r="AA5863">
        <v>0.84521697243271998</v>
      </c>
      <c r="AB5863">
        <v>-1.5476788529821699</v>
      </c>
      <c r="AC5863">
        <v>0.71753805159658501</v>
      </c>
      <c r="AD5863">
        <v>0.87989882095915395</v>
      </c>
      <c r="AE5863">
        <v>-1.3789596233936601</v>
      </c>
      <c r="AF5863">
        <v>0.32549523997010099</v>
      </c>
      <c r="AG5863">
        <v>0.70473078222419605</v>
      </c>
      <c r="AH5863">
        <v>-24.464118015559201</v>
      </c>
      <c r="AI5863">
        <v>0.59609816080359102</v>
      </c>
      <c r="AJ5863">
        <v>0.78121606160956403</v>
      </c>
      <c r="AK5863">
        <v>0.48979571868798699</v>
      </c>
    </row>
    <row r="5864" spans="1:37" x14ac:dyDescent="0.2">
      <c r="A5864" t="s">
        <v>19816</v>
      </c>
      <c r="B5864">
        <v>6923663</v>
      </c>
      <c r="C5864">
        <v>6923835</v>
      </c>
      <c r="D5864">
        <v>173</v>
      </c>
      <c r="E5864" t="s">
        <v>20005</v>
      </c>
      <c r="F5864">
        <v>14</v>
      </c>
      <c r="G5864" t="s">
        <v>20006</v>
      </c>
      <c r="H5864" t="s">
        <v>35110</v>
      </c>
      <c r="I5864">
        <v>4</v>
      </c>
      <c r="J5864">
        <v>6910248</v>
      </c>
      <c r="K5864">
        <v>6923559</v>
      </c>
      <c r="L5864">
        <v>13312</v>
      </c>
      <c r="M5864">
        <v>1</v>
      </c>
      <c r="N5864">
        <v>57533</v>
      </c>
      <c r="O5864" t="s">
        <v>20002</v>
      </c>
      <c r="P5864">
        <v>13415</v>
      </c>
      <c r="Q5864" t="s">
        <v>20003</v>
      </c>
      <c r="R5864" t="s">
        <v>20004</v>
      </c>
      <c r="S5864" t="s">
        <v>35111</v>
      </c>
      <c r="T5864">
        <v>0.35387198439864398</v>
      </c>
      <c r="U5864">
        <v>0.603102917160658</v>
      </c>
      <c r="V5864">
        <v>-24.6842137876022</v>
      </c>
      <c r="W5864">
        <v>0.94541066367716797</v>
      </c>
      <c r="X5864">
        <v>0.95159051474143896</v>
      </c>
      <c r="Y5864">
        <v>-0.37895969961428599</v>
      </c>
      <c r="Z5864">
        <v>0.65379035313853895</v>
      </c>
      <c r="AA5864">
        <v>0.84521697243271998</v>
      </c>
      <c r="AB5864">
        <v>-1.5476788529821699</v>
      </c>
      <c r="AC5864">
        <v>0.71753805159658501</v>
      </c>
      <c r="AD5864">
        <v>0.87989882095915395</v>
      </c>
      <c r="AE5864">
        <v>-1.3789596233936601</v>
      </c>
      <c r="AF5864">
        <v>0.32549523997010099</v>
      </c>
      <c r="AG5864">
        <v>0.70473078222419605</v>
      </c>
      <c r="AH5864">
        <v>-24.464118015559201</v>
      </c>
      <c r="AI5864">
        <v>0.59609816080359102</v>
      </c>
      <c r="AJ5864">
        <v>0.78121606160956403</v>
      </c>
      <c r="AK5864">
        <v>0.48979571868798699</v>
      </c>
    </row>
    <row r="5865" spans="1:37" x14ac:dyDescent="0.2">
      <c r="A5865" t="s">
        <v>19816</v>
      </c>
      <c r="B5865">
        <v>6923835</v>
      </c>
      <c r="C5865">
        <v>6924007</v>
      </c>
      <c r="D5865">
        <v>173</v>
      </c>
      <c r="E5865" t="s">
        <v>20007</v>
      </c>
      <c r="F5865">
        <v>9</v>
      </c>
      <c r="G5865" t="s">
        <v>20008</v>
      </c>
      <c r="H5865" t="s">
        <v>35112</v>
      </c>
      <c r="I5865">
        <v>4</v>
      </c>
      <c r="J5865">
        <v>6910248</v>
      </c>
      <c r="K5865">
        <v>6923559</v>
      </c>
      <c r="L5865">
        <v>13312</v>
      </c>
      <c r="M5865">
        <v>1</v>
      </c>
      <c r="N5865">
        <v>57533</v>
      </c>
      <c r="O5865" t="s">
        <v>20002</v>
      </c>
      <c r="P5865">
        <v>13587</v>
      </c>
      <c r="Q5865" t="s">
        <v>20003</v>
      </c>
      <c r="R5865" t="s">
        <v>20004</v>
      </c>
      <c r="S5865" t="s">
        <v>35111</v>
      </c>
      <c r="T5865">
        <v>0.35387198439864398</v>
      </c>
      <c r="U5865">
        <v>0.603102917160658</v>
      </c>
      <c r="V5865">
        <v>-24.6842137876022</v>
      </c>
      <c r="W5865">
        <v>0.94541066367716797</v>
      </c>
      <c r="X5865">
        <v>0.95159051474143896</v>
      </c>
      <c r="Y5865">
        <v>-0.89353283977805897</v>
      </c>
      <c r="Z5865">
        <v>0.65379035313853895</v>
      </c>
      <c r="AA5865">
        <v>0.84521697243271998</v>
      </c>
      <c r="AB5865">
        <v>-2.0622519587607</v>
      </c>
      <c r="AC5865">
        <v>0.71753805159658501</v>
      </c>
      <c r="AD5865">
        <v>0.87989882095915395</v>
      </c>
      <c r="AE5865">
        <v>-1.89353273089145</v>
      </c>
      <c r="AF5865">
        <v>0.32549523997010099</v>
      </c>
      <c r="AG5865">
        <v>0.70473078222419605</v>
      </c>
      <c r="AH5865">
        <v>-24.285351020473801</v>
      </c>
      <c r="AI5865">
        <v>0.59609816080359102</v>
      </c>
      <c r="AJ5865">
        <v>0.78121606160956403</v>
      </c>
      <c r="AK5865">
        <v>-2.4777421475785801E-2</v>
      </c>
    </row>
    <row r="5866" spans="1:37" x14ac:dyDescent="0.2">
      <c r="A5866" t="s">
        <v>19816</v>
      </c>
      <c r="B5866">
        <v>7352187</v>
      </c>
      <c r="C5866">
        <v>7352338</v>
      </c>
      <c r="D5866">
        <v>152</v>
      </c>
      <c r="E5866" t="s">
        <v>20009</v>
      </c>
      <c r="F5866">
        <v>1</v>
      </c>
      <c r="G5866" t="s">
        <v>20010</v>
      </c>
      <c r="H5866" t="s">
        <v>35113</v>
      </c>
      <c r="I5866">
        <v>4</v>
      </c>
      <c r="J5866">
        <v>7381898</v>
      </c>
      <c r="K5866">
        <v>7661529</v>
      </c>
      <c r="L5866">
        <v>279632</v>
      </c>
      <c r="M5866">
        <v>1</v>
      </c>
      <c r="N5866">
        <v>57537</v>
      </c>
      <c r="O5866" t="s">
        <v>20011</v>
      </c>
      <c r="P5866">
        <v>-29560</v>
      </c>
      <c r="Q5866" t="s">
        <v>20012</v>
      </c>
      <c r="R5866" t="s">
        <v>20013</v>
      </c>
      <c r="S5866" t="s">
        <v>35114</v>
      </c>
      <c r="T5866">
        <v>0.35387198439864398</v>
      </c>
      <c r="U5866">
        <v>0.603102917160658</v>
      </c>
      <c r="V5866">
        <v>-24.1864396394534</v>
      </c>
      <c r="W5866">
        <v>0.123414495547065</v>
      </c>
      <c r="X5866">
        <v>0.704072456322962</v>
      </c>
      <c r="Y5866">
        <v>25.7279547550045</v>
      </c>
      <c r="Z5866">
        <v>0.65379035313853895</v>
      </c>
      <c r="AA5866">
        <v>0.84521697243271998</v>
      </c>
      <c r="AB5866">
        <v>-4.5492325647191798</v>
      </c>
      <c r="AC5866">
        <v>0.17695932866387601</v>
      </c>
      <c r="AD5866">
        <v>0.68253123924728298</v>
      </c>
      <c r="AE5866">
        <v>24.770763086005299</v>
      </c>
      <c r="AF5866">
        <v>0.32549523997010099</v>
      </c>
      <c r="AG5866">
        <v>0.70473078222419605</v>
      </c>
      <c r="AH5866">
        <v>-23.366953308369101</v>
      </c>
      <c r="AI5866">
        <v>0.170234813229591</v>
      </c>
      <c r="AJ5866">
        <v>0.78121606160956403</v>
      </c>
      <c r="AK5866">
        <v>6.1976627480916298</v>
      </c>
    </row>
    <row r="5867" spans="1:37" x14ac:dyDescent="0.2">
      <c r="A5867" t="s">
        <v>19816</v>
      </c>
      <c r="B5867">
        <v>8315604</v>
      </c>
      <c r="C5867">
        <v>8315847</v>
      </c>
      <c r="D5867">
        <v>244</v>
      </c>
      <c r="E5867" t="s">
        <v>20014</v>
      </c>
      <c r="F5867">
        <v>5</v>
      </c>
      <c r="G5867" t="s">
        <v>20015</v>
      </c>
      <c r="H5867" t="s">
        <v>31000</v>
      </c>
      <c r="I5867">
        <v>4</v>
      </c>
      <c r="J5867">
        <v>8320105</v>
      </c>
      <c r="K5867">
        <v>8323980</v>
      </c>
      <c r="L5867">
        <v>3876</v>
      </c>
      <c r="M5867">
        <v>1</v>
      </c>
      <c r="N5867">
        <v>105374374</v>
      </c>
      <c r="O5867" t="s">
        <v>20016</v>
      </c>
      <c r="P5867">
        <v>-4258</v>
      </c>
      <c r="Q5867" t="s">
        <v>20017</v>
      </c>
      <c r="R5867" t="s">
        <v>20018</v>
      </c>
      <c r="S5867" t="s">
        <v>35115</v>
      </c>
      <c r="T5867">
        <v>0.35387198439864398</v>
      </c>
      <c r="U5867">
        <v>0.603102917160658</v>
      </c>
      <c r="V5867">
        <v>-24.4030937820452</v>
      </c>
      <c r="W5867">
        <v>0.38920677604595899</v>
      </c>
      <c r="X5867">
        <v>0.704072456322962</v>
      </c>
      <c r="Y5867">
        <v>-24.271849254960301</v>
      </c>
      <c r="Z5867">
        <v>0.184235113180511</v>
      </c>
      <c r="AA5867">
        <v>0.72610664078822296</v>
      </c>
      <c r="AB5867">
        <v>-24.4030937820452</v>
      </c>
      <c r="AC5867">
        <v>0.21073619169722799</v>
      </c>
      <c r="AD5867">
        <v>0.68253123924728298</v>
      </c>
      <c r="AE5867">
        <v>-24.271849254960301</v>
      </c>
      <c r="AF5867">
        <v>0.501741946288212</v>
      </c>
      <c r="AG5867">
        <v>0.80674443595273604</v>
      </c>
      <c r="AH5867">
        <v>-23.473483168773001</v>
      </c>
      <c r="AI5867">
        <v>0.52399907623471598</v>
      </c>
      <c r="AJ5867">
        <v>0.78121606160956403</v>
      </c>
      <c r="AK5867">
        <v>-23.403093847074899</v>
      </c>
    </row>
    <row r="5868" spans="1:37" x14ac:dyDescent="0.2">
      <c r="A5868" t="s">
        <v>19816</v>
      </c>
      <c r="B5868">
        <v>8624667</v>
      </c>
      <c r="C5868">
        <v>8624821</v>
      </c>
      <c r="D5868">
        <v>155</v>
      </c>
      <c r="E5868" t="s">
        <v>20019</v>
      </c>
      <c r="F5868">
        <v>3</v>
      </c>
      <c r="G5868" t="s">
        <v>20020</v>
      </c>
      <c r="H5868" t="s">
        <v>31000</v>
      </c>
      <c r="I5868">
        <v>4</v>
      </c>
      <c r="J5868">
        <v>8618092</v>
      </c>
      <c r="K5868">
        <v>8619487</v>
      </c>
      <c r="L5868">
        <v>1396</v>
      </c>
      <c r="M5868">
        <v>1</v>
      </c>
      <c r="N5868">
        <v>8532</v>
      </c>
      <c r="O5868" t="s">
        <v>20021</v>
      </c>
      <c r="P5868">
        <v>6575</v>
      </c>
      <c r="Q5868" t="s">
        <v>20022</v>
      </c>
      <c r="R5868" t="s">
        <v>20023</v>
      </c>
      <c r="S5868" t="s">
        <v>35116</v>
      </c>
      <c r="T5868">
        <v>0.32911398597860803</v>
      </c>
      <c r="U5868">
        <v>0.603102917160658</v>
      </c>
      <c r="V5868">
        <v>25.275398035038801</v>
      </c>
      <c r="W5868">
        <v>0.38920677604595899</v>
      </c>
      <c r="X5868">
        <v>0.704072456322962</v>
      </c>
      <c r="Y5868">
        <v>-25.073764179197799</v>
      </c>
      <c r="Z5868">
        <v>0.48464167878831399</v>
      </c>
      <c r="AA5868">
        <v>0.84435025072159198</v>
      </c>
      <c r="AB5868">
        <v>24.311923944811699</v>
      </c>
      <c r="AC5868">
        <v>0.21073619169722799</v>
      </c>
      <c r="AD5868">
        <v>0.68253123924728298</v>
      </c>
      <c r="AE5868">
        <v>-25.073764179197799</v>
      </c>
      <c r="AF5868">
        <v>0.16793847098801201</v>
      </c>
      <c r="AG5868">
        <v>0.68151250837662902</v>
      </c>
      <c r="AH5868">
        <v>25.275398035038801</v>
      </c>
      <c r="AI5868">
        <v>0.52399907623471598</v>
      </c>
      <c r="AJ5868">
        <v>0.78121606160956403</v>
      </c>
      <c r="AK5868">
        <v>-24.2050087462238</v>
      </c>
    </row>
    <row r="5869" spans="1:37" x14ac:dyDescent="0.2">
      <c r="A5869" t="s">
        <v>19816</v>
      </c>
      <c r="B5869">
        <v>8624874</v>
      </c>
      <c r="C5869">
        <v>8625027</v>
      </c>
      <c r="D5869">
        <v>154</v>
      </c>
      <c r="E5869" t="s">
        <v>20024</v>
      </c>
      <c r="F5869">
        <v>7</v>
      </c>
      <c r="G5869" t="s">
        <v>20025</v>
      </c>
      <c r="H5869" t="s">
        <v>31000</v>
      </c>
      <c r="I5869">
        <v>4</v>
      </c>
      <c r="J5869">
        <v>8618092</v>
      </c>
      <c r="K5869">
        <v>8619487</v>
      </c>
      <c r="L5869">
        <v>1396</v>
      </c>
      <c r="M5869">
        <v>1</v>
      </c>
      <c r="N5869">
        <v>8532</v>
      </c>
      <c r="O5869" t="s">
        <v>20021</v>
      </c>
      <c r="P5869">
        <v>6782</v>
      </c>
      <c r="Q5869" t="s">
        <v>20022</v>
      </c>
      <c r="R5869" t="s">
        <v>20023</v>
      </c>
      <c r="S5869" t="s">
        <v>35116</v>
      </c>
      <c r="T5869">
        <v>0.32911398597860803</v>
      </c>
      <c r="U5869">
        <v>0.603102917160658</v>
      </c>
      <c r="V5869">
        <v>25.275398035038801</v>
      </c>
      <c r="W5869">
        <v>0.38920677604595899</v>
      </c>
      <c r="X5869">
        <v>0.704072456322962</v>
      </c>
      <c r="Y5869">
        <v>-25.073764179197799</v>
      </c>
      <c r="Z5869">
        <v>0.48464167878831399</v>
      </c>
      <c r="AA5869">
        <v>0.84435025072159198</v>
      </c>
      <c r="AB5869">
        <v>24.311923944811699</v>
      </c>
      <c r="AC5869">
        <v>0.21073619169722799</v>
      </c>
      <c r="AD5869">
        <v>0.68253123924728298</v>
      </c>
      <c r="AE5869">
        <v>-25.073764179197799</v>
      </c>
      <c r="AF5869">
        <v>0.16793847098801201</v>
      </c>
      <c r="AG5869">
        <v>0.68151250837662902</v>
      </c>
      <c r="AH5869">
        <v>25.275398035038801</v>
      </c>
      <c r="AI5869">
        <v>0.52399907623471598</v>
      </c>
      <c r="AJ5869">
        <v>0.78121606160956403</v>
      </c>
      <c r="AK5869">
        <v>-24.2050087462238</v>
      </c>
    </row>
    <row r="5870" spans="1:37" x14ac:dyDescent="0.2">
      <c r="A5870" t="s">
        <v>19816</v>
      </c>
      <c r="B5870">
        <v>8630160</v>
      </c>
      <c r="C5870">
        <v>8630457</v>
      </c>
      <c r="D5870">
        <v>298</v>
      </c>
      <c r="E5870" t="s">
        <v>20026</v>
      </c>
      <c r="F5870">
        <v>8</v>
      </c>
      <c r="G5870" t="s">
        <v>20027</v>
      </c>
      <c r="H5870" t="s">
        <v>31000</v>
      </c>
      <c r="I5870">
        <v>4</v>
      </c>
      <c r="J5870">
        <v>8618092</v>
      </c>
      <c r="K5870">
        <v>8619487</v>
      </c>
      <c r="L5870">
        <v>1396</v>
      </c>
      <c r="M5870">
        <v>1</v>
      </c>
      <c r="N5870">
        <v>8532</v>
      </c>
      <c r="O5870" t="s">
        <v>20021</v>
      </c>
      <c r="P5870">
        <v>12068</v>
      </c>
      <c r="Q5870" t="s">
        <v>20022</v>
      </c>
      <c r="R5870" t="s">
        <v>20023</v>
      </c>
      <c r="S5870" t="s">
        <v>35116</v>
      </c>
      <c r="T5870">
        <v>0.32911398597860803</v>
      </c>
      <c r="U5870">
        <v>0.603102917160658</v>
      </c>
      <c r="V5870">
        <v>24.9758377613778</v>
      </c>
      <c r="W5870">
        <v>0.38920677604595899</v>
      </c>
      <c r="X5870">
        <v>0.704072456322962</v>
      </c>
      <c r="Y5870">
        <v>-24.774203906766399</v>
      </c>
      <c r="Z5870">
        <v>0.48464167878831399</v>
      </c>
      <c r="AA5870">
        <v>0.84435025072159198</v>
      </c>
      <c r="AB5870">
        <v>24.012363678938598</v>
      </c>
      <c r="AC5870">
        <v>0.21073619169722799</v>
      </c>
      <c r="AD5870">
        <v>0.68253123924728298</v>
      </c>
      <c r="AE5870">
        <v>-24.774203906766399</v>
      </c>
      <c r="AF5870">
        <v>0.16793847098801201</v>
      </c>
      <c r="AG5870">
        <v>0.68151250837662902</v>
      </c>
      <c r="AH5870">
        <v>24.9758377613778</v>
      </c>
      <c r="AI5870">
        <v>0.52399907623471598</v>
      </c>
      <c r="AJ5870">
        <v>0.78121606160956403</v>
      </c>
      <c r="AK5870">
        <v>-23.9054484815804</v>
      </c>
    </row>
    <row r="5871" spans="1:37" x14ac:dyDescent="0.2">
      <c r="A5871" t="s">
        <v>19816</v>
      </c>
      <c r="B5871">
        <v>8630510</v>
      </c>
      <c r="C5871">
        <v>8630663</v>
      </c>
      <c r="D5871">
        <v>154</v>
      </c>
      <c r="E5871" t="s">
        <v>20028</v>
      </c>
      <c r="F5871">
        <v>7</v>
      </c>
      <c r="G5871" t="s">
        <v>20025</v>
      </c>
      <c r="H5871" t="s">
        <v>31000</v>
      </c>
      <c r="I5871">
        <v>4</v>
      </c>
      <c r="J5871">
        <v>8618092</v>
      </c>
      <c r="K5871">
        <v>8619487</v>
      </c>
      <c r="L5871">
        <v>1396</v>
      </c>
      <c r="M5871">
        <v>1</v>
      </c>
      <c r="N5871">
        <v>8532</v>
      </c>
      <c r="O5871" t="s">
        <v>20021</v>
      </c>
      <c r="P5871">
        <v>12418</v>
      </c>
      <c r="Q5871" t="s">
        <v>20022</v>
      </c>
      <c r="R5871" t="s">
        <v>20023</v>
      </c>
      <c r="S5871" t="s">
        <v>35116</v>
      </c>
      <c r="T5871">
        <v>0.32911398597860803</v>
      </c>
      <c r="U5871">
        <v>0.603102917160658</v>
      </c>
      <c r="V5871">
        <v>24.9758377613778</v>
      </c>
      <c r="W5871">
        <v>0.38920677604595899</v>
      </c>
      <c r="X5871">
        <v>0.704072456322962</v>
      </c>
      <c r="Y5871">
        <v>-24.774203906766399</v>
      </c>
      <c r="Z5871">
        <v>0.48464167878831399</v>
      </c>
      <c r="AA5871">
        <v>0.84435025072159198</v>
      </c>
      <c r="AB5871">
        <v>24.012363678938598</v>
      </c>
      <c r="AC5871">
        <v>0.21073619169722799</v>
      </c>
      <c r="AD5871">
        <v>0.68253123924728298</v>
      </c>
      <c r="AE5871">
        <v>-24.774203906766399</v>
      </c>
      <c r="AF5871">
        <v>0.16793847098801201</v>
      </c>
      <c r="AG5871">
        <v>0.68151250837662902</v>
      </c>
      <c r="AH5871">
        <v>24.9758377613778</v>
      </c>
      <c r="AI5871">
        <v>0.52399907623471598</v>
      </c>
      <c r="AJ5871">
        <v>0.78121606160956403</v>
      </c>
      <c r="AK5871">
        <v>-23.9054484815804</v>
      </c>
    </row>
    <row r="5872" spans="1:37" x14ac:dyDescent="0.2">
      <c r="A5872" t="s">
        <v>19816</v>
      </c>
      <c r="B5872">
        <v>8663858</v>
      </c>
      <c r="C5872">
        <v>8664035</v>
      </c>
      <c r="D5872">
        <v>178</v>
      </c>
      <c r="E5872" t="s">
        <v>20029</v>
      </c>
      <c r="F5872">
        <v>2</v>
      </c>
      <c r="G5872" t="s">
        <v>20030</v>
      </c>
      <c r="H5872" t="s">
        <v>31000</v>
      </c>
      <c r="I5872">
        <v>4</v>
      </c>
      <c r="J5872">
        <v>8618092</v>
      </c>
      <c r="K5872">
        <v>8619487</v>
      </c>
      <c r="L5872">
        <v>1396</v>
      </c>
      <c r="M5872">
        <v>1</v>
      </c>
      <c r="N5872">
        <v>8532</v>
      </c>
      <c r="O5872" t="s">
        <v>20021</v>
      </c>
      <c r="P5872">
        <v>45766</v>
      </c>
      <c r="Q5872" t="s">
        <v>20022</v>
      </c>
      <c r="R5872" t="s">
        <v>20023</v>
      </c>
      <c r="S5872" t="s">
        <v>35116</v>
      </c>
      <c r="T5872">
        <v>0.32911398597860803</v>
      </c>
      <c r="U5872">
        <v>0.603102917160658</v>
      </c>
      <c r="V5872">
        <v>24.5754805781324</v>
      </c>
      <c r="W5872" t="s">
        <v>40</v>
      </c>
      <c r="X5872" t="s">
        <v>40</v>
      </c>
      <c r="Y5872">
        <v>0</v>
      </c>
      <c r="Z5872">
        <v>0.306975110376564</v>
      </c>
      <c r="AA5872">
        <v>0.72610664078822296</v>
      </c>
      <c r="AB5872">
        <v>24.864110780676398</v>
      </c>
      <c r="AC5872">
        <v>0.27780950890804001</v>
      </c>
      <c r="AD5872">
        <v>0.68253123924728298</v>
      </c>
      <c r="AE5872">
        <v>24.9015854848837</v>
      </c>
      <c r="AF5872">
        <v>0.64997455747578503</v>
      </c>
      <c r="AG5872">
        <v>0.80674443595273604</v>
      </c>
      <c r="AH5872">
        <v>0.53336141953777205</v>
      </c>
      <c r="AI5872">
        <v>0.35038410267202102</v>
      </c>
      <c r="AJ5872">
        <v>0.78121606160956403</v>
      </c>
      <c r="AK5872">
        <v>-24.757195580393901</v>
      </c>
    </row>
    <row r="5873" spans="1:37" x14ac:dyDescent="0.2">
      <c r="A5873" t="s">
        <v>19816</v>
      </c>
      <c r="B5873">
        <v>8664116</v>
      </c>
      <c r="C5873">
        <v>8664406</v>
      </c>
      <c r="D5873">
        <v>291</v>
      </c>
      <c r="E5873" t="s">
        <v>20031</v>
      </c>
      <c r="F5873">
        <v>12</v>
      </c>
      <c r="G5873" t="s">
        <v>20032</v>
      </c>
      <c r="H5873" t="s">
        <v>31000</v>
      </c>
      <c r="I5873">
        <v>4</v>
      </c>
      <c r="J5873">
        <v>8618092</v>
      </c>
      <c r="K5873">
        <v>8619487</v>
      </c>
      <c r="L5873">
        <v>1396</v>
      </c>
      <c r="M5873">
        <v>1</v>
      </c>
      <c r="N5873">
        <v>8532</v>
      </c>
      <c r="O5873" t="s">
        <v>20021</v>
      </c>
      <c r="P5873">
        <v>46024</v>
      </c>
      <c r="Q5873" t="s">
        <v>20022</v>
      </c>
      <c r="R5873" t="s">
        <v>20023</v>
      </c>
      <c r="S5873" t="s">
        <v>35116</v>
      </c>
      <c r="T5873">
        <v>0.32911398597860803</v>
      </c>
      <c r="U5873">
        <v>0.603102917160658</v>
      </c>
      <c r="V5873">
        <v>24.5754805781324</v>
      </c>
      <c r="W5873" t="s">
        <v>40</v>
      </c>
      <c r="X5873" t="s">
        <v>40</v>
      </c>
      <c r="Y5873">
        <v>0</v>
      </c>
      <c r="Z5873">
        <v>0.306975110376564</v>
      </c>
      <c r="AA5873">
        <v>0.72610664078822296</v>
      </c>
      <c r="AB5873">
        <v>24.864110780676398</v>
      </c>
      <c r="AC5873">
        <v>0.27780950890804001</v>
      </c>
      <c r="AD5873">
        <v>0.68253123924728298</v>
      </c>
      <c r="AE5873">
        <v>24.9015854848837</v>
      </c>
      <c r="AF5873">
        <v>0.64997455747578503</v>
      </c>
      <c r="AG5873">
        <v>0.80674443595273604</v>
      </c>
      <c r="AH5873">
        <v>0.53336141953777205</v>
      </c>
      <c r="AI5873">
        <v>0.35038410267202102</v>
      </c>
      <c r="AJ5873">
        <v>0.78121606160956403</v>
      </c>
      <c r="AK5873">
        <v>-24.757195580393901</v>
      </c>
    </row>
    <row r="5874" spans="1:37" x14ac:dyDescent="0.2">
      <c r="A5874" t="s">
        <v>19816</v>
      </c>
      <c r="B5874">
        <v>9704460</v>
      </c>
      <c r="C5874">
        <v>9704603</v>
      </c>
      <c r="D5874">
        <v>144</v>
      </c>
      <c r="E5874" t="s">
        <v>20033</v>
      </c>
      <c r="F5874">
        <v>1</v>
      </c>
      <c r="G5874" t="s">
        <v>20034</v>
      </c>
      <c r="H5874" t="s">
        <v>35117</v>
      </c>
      <c r="I5874">
        <v>4</v>
      </c>
      <c r="J5874">
        <v>9781634</v>
      </c>
      <c r="K5874">
        <v>9784009</v>
      </c>
      <c r="L5874">
        <v>2376</v>
      </c>
      <c r="M5874">
        <v>1</v>
      </c>
      <c r="N5874">
        <v>1816</v>
      </c>
      <c r="O5874" t="s">
        <v>20035</v>
      </c>
      <c r="P5874">
        <v>-77031</v>
      </c>
      <c r="Q5874" t="s">
        <v>20036</v>
      </c>
      <c r="R5874" t="s">
        <v>20037</v>
      </c>
      <c r="S5874" t="s">
        <v>35118</v>
      </c>
      <c r="T5874">
        <v>0.644035865418358</v>
      </c>
      <c r="U5874">
        <v>0.84904924635754497</v>
      </c>
      <c r="V5874">
        <v>0.66893136947149201</v>
      </c>
      <c r="W5874">
        <v>0.38920677604595899</v>
      </c>
      <c r="X5874">
        <v>0.704072456322962</v>
      </c>
      <c r="Y5874">
        <v>-22.5981516095177</v>
      </c>
      <c r="Z5874">
        <v>0.26789404493740199</v>
      </c>
      <c r="AA5874">
        <v>0.72610664078822296</v>
      </c>
      <c r="AB5874">
        <v>-0.29454265095396298</v>
      </c>
      <c r="AC5874">
        <v>0.88945902157151002</v>
      </c>
      <c r="AD5874">
        <v>0.94068432309766403</v>
      </c>
      <c r="AE5874">
        <v>0.282744591000755</v>
      </c>
      <c r="AF5874">
        <v>0.98343762640780896</v>
      </c>
      <c r="AG5874">
        <v>1</v>
      </c>
      <c r="AH5874">
        <v>1.5985418847870401</v>
      </c>
      <c r="AI5874">
        <v>0.24456414000292601</v>
      </c>
      <c r="AJ5874">
        <v>0.78121606160956403</v>
      </c>
      <c r="AK5874">
        <v>-23.319102571444802</v>
      </c>
    </row>
    <row r="5875" spans="1:37" x14ac:dyDescent="0.2">
      <c r="A5875" t="s">
        <v>19816</v>
      </c>
      <c r="B5875">
        <v>9704603</v>
      </c>
      <c r="C5875">
        <v>9704746</v>
      </c>
      <c r="D5875">
        <v>144</v>
      </c>
      <c r="E5875" t="s">
        <v>20038</v>
      </c>
      <c r="F5875">
        <v>3</v>
      </c>
      <c r="G5875" t="s">
        <v>20039</v>
      </c>
      <c r="H5875" t="s">
        <v>35117</v>
      </c>
      <c r="I5875">
        <v>4</v>
      </c>
      <c r="J5875">
        <v>9781634</v>
      </c>
      <c r="K5875">
        <v>9784009</v>
      </c>
      <c r="L5875">
        <v>2376</v>
      </c>
      <c r="M5875">
        <v>1</v>
      </c>
      <c r="N5875">
        <v>1816</v>
      </c>
      <c r="O5875" t="s">
        <v>20035</v>
      </c>
      <c r="P5875">
        <v>-76888</v>
      </c>
      <c r="Q5875" t="s">
        <v>20036</v>
      </c>
      <c r="R5875" t="s">
        <v>20037</v>
      </c>
      <c r="S5875" t="s">
        <v>35118</v>
      </c>
      <c r="T5875">
        <v>0.644035865418358</v>
      </c>
      <c r="U5875">
        <v>0.84904924635754497</v>
      </c>
      <c r="V5875">
        <v>0.66893136947149201</v>
      </c>
      <c r="W5875">
        <v>0.38920677604595899</v>
      </c>
      <c r="X5875">
        <v>0.704072456322962</v>
      </c>
      <c r="Y5875">
        <v>-22.5981516095177</v>
      </c>
      <c r="Z5875">
        <v>0.26789404493740199</v>
      </c>
      <c r="AA5875">
        <v>0.72610664078822296</v>
      </c>
      <c r="AB5875">
        <v>-0.29454265095396298</v>
      </c>
      <c r="AC5875">
        <v>0.88945902157151002</v>
      </c>
      <c r="AD5875">
        <v>0.94068432309766403</v>
      </c>
      <c r="AE5875">
        <v>0.282744591000755</v>
      </c>
      <c r="AF5875">
        <v>0.98343762640780896</v>
      </c>
      <c r="AG5875">
        <v>1</v>
      </c>
      <c r="AH5875">
        <v>1.5985418847870401</v>
      </c>
      <c r="AI5875">
        <v>0.24456414000292601</v>
      </c>
      <c r="AJ5875">
        <v>0.78121606160956403</v>
      </c>
      <c r="AK5875">
        <v>-23.319102571444802</v>
      </c>
    </row>
    <row r="5876" spans="1:37" x14ac:dyDescent="0.2">
      <c r="A5876" t="s">
        <v>19816</v>
      </c>
      <c r="B5876">
        <v>10461434</v>
      </c>
      <c r="C5876">
        <v>10461663</v>
      </c>
      <c r="D5876">
        <v>230</v>
      </c>
      <c r="E5876" t="s">
        <v>20040</v>
      </c>
      <c r="F5876">
        <v>25</v>
      </c>
      <c r="G5876" t="s">
        <v>20041</v>
      </c>
      <c r="H5876" t="s">
        <v>35119</v>
      </c>
      <c r="I5876">
        <v>4</v>
      </c>
      <c r="J5876">
        <v>10439880</v>
      </c>
      <c r="K5876">
        <v>10457426</v>
      </c>
      <c r="L5876">
        <v>17547</v>
      </c>
      <c r="M5876">
        <v>2</v>
      </c>
      <c r="N5876">
        <v>85460</v>
      </c>
      <c r="O5876" t="s">
        <v>20042</v>
      </c>
      <c r="P5876">
        <v>-4008</v>
      </c>
      <c r="Q5876" t="s">
        <v>20043</v>
      </c>
      <c r="R5876" t="s">
        <v>20044</v>
      </c>
      <c r="S5876" t="s">
        <v>35120</v>
      </c>
      <c r="T5876">
        <v>0.27615329656722498</v>
      </c>
      <c r="U5876">
        <v>0.603102917160658</v>
      </c>
      <c r="V5876">
        <v>1.8458608645319301</v>
      </c>
      <c r="W5876">
        <v>0.52938914056192898</v>
      </c>
      <c r="X5876">
        <v>0.81997475101605799</v>
      </c>
      <c r="Y5876">
        <v>0.908922192659539</v>
      </c>
      <c r="Z5876">
        <v>0.34079228555837798</v>
      </c>
      <c r="AA5876">
        <v>0.78595912572444204</v>
      </c>
      <c r="AB5876">
        <v>1.2420460505839099</v>
      </c>
      <c r="AC5876">
        <v>0.87415694492277796</v>
      </c>
      <c r="AD5876">
        <v>0.94068432309766403</v>
      </c>
      <c r="AE5876">
        <v>-5.4584450493979399E-2</v>
      </c>
      <c r="AF5876">
        <v>0.335122776002587</v>
      </c>
      <c r="AG5876">
        <v>0.71916631056622005</v>
      </c>
      <c r="AH5876">
        <v>1.79781004264208</v>
      </c>
      <c r="AI5876">
        <v>0.29847433952700497</v>
      </c>
      <c r="AJ5876">
        <v>0.78121606160956403</v>
      </c>
      <c r="AK5876">
        <v>1.72146063972066</v>
      </c>
    </row>
    <row r="5877" spans="1:37" x14ac:dyDescent="0.2">
      <c r="A5877" t="s">
        <v>19816</v>
      </c>
      <c r="B5877">
        <v>10828383</v>
      </c>
      <c r="C5877">
        <v>10828568</v>
      </c>
      <c r="D5877">
        <v>186</v>
      </c>
      <c r="E5877" t="s">
        <v>20045</v>
      </c>
      <c r="F5877">
        <v>1</v>
      </c>
      <c r="G5877" t="s">
        <v>20046</v>
      </c>
      <c r="H5877" t="s">
        <v>31000</v>
      </c>
      <c r="I5877">
        <v>4</v>
      </c>
      <c r="J5877">
        <v>10737558</v>
      </c>
      <c r="K5877">
        <v>10749586</v>
      </c>
      <c r="L5877">
        <v>12029</v>
      </c>
      <c r="M5877">
        <v>1</v>
      </c>
      <c r="N5877">
        <v>102723525</v>
      </c>
      <c r="O5877" t="s">
        <v>20047</v>
      </c>
      <c r="P5877">
        <v>90825</v>
      </c>
      <c r="Q5877" t="s">
        <v>20048</v>
      </c>
      <c r="R5877" t="s">
        <v>20049</v>
      </c>
      <c r="S5877" t="s">
        <v>35121</v>
      </c>
      <c r="T5877">
        <v>0.97213403838398904</v>
      </c>
      <c r="U5877">
        <v>1</v>
      </c>
      <c r="V5877">
        <v>0.27319094001790001</v>
      </c>
      <c r="W5877" t="s">
        <v>40</v>
      </c>
      <c r="X5877" t="s">
        <v>40</v>
      </c>
      <c r="Y5877">
        <v>0</v>
      </c>
      <c r="Z5877">
        <v>0.69013698642955401</v>
      </c>
      <c r="AA5877">
        <v>0.84521697243271998</v>
      </c>
      <c r="AB5877">
        <v>-0.69028311396573905</v>
      </c>
      <c r="AC5877">
        <v>0.27780950890804001</v>
      </c>
      <c r="AD5877">
        <v>0.68253123924728298</v>
      </c>
      <c r="AE5877">
        <v>24.199176347800201</v>
      </c>
      <c r="AF5877">
        <v>0.61410715005536498</v>
      </c>
      <c r="AG5877">
        <v>0.80674443595273604</v>
      </c>
      <c r="AH5877">
        <v>1.20280153157139</v>
      </c>
      <c r="AI5877">
        <v>0.35038410267202102</v>
      </c>
      <c r="AJ5877">
        <v>0.78121606160956403</v>
      </c>
      <c r="AK5877">
        <v>-24.0547864463495</v>
      </c>
    </row>
    <row r="5878" spans="1:37" x14ac:dyDescent="0.2">
      <c r="A5878" t="s">
        <v>19816</v>
      </c>
      <c r="B5878">
        <v>10828568</v>
      </c>
      <c r="C5878">
        <v>10828753</v>
      </c>
      <c r="D5878">
        <v>186</v>
      </c>
      <c r="E5878" t="s">
        <v>20050</v>
      </c>
      <c r="F5878">
        <v>2</v>
      </c>
      <c r="G5878" t="s">
        <v>20051</v>
      </c>
      <c r="H5878" t="s">
        <v>31000</v>
      </c>
      <c r="I5878">
        <v>4</v>
      </c>
      <c r="J5878">
        <v>10737558</v>
      </c>
      <c r="K5878">
        <v>10749586</v>
      </c>
      <c r="L5878">
        <v>12029</v>
      </c>
      <c r="M5878">
        <v>1</v>
      </c>
      <c r="N5878">
        <v>102723525</v>
      </c>
      <c r="O5878" t="s">
        <v>20047</v>
      </c>
      <c r="P5878">
        <v>91010</v>
      </c>
      <c r="Q5878" t="s">
        <v>20048</v>
      </c>
      <c r="R5878" t="s">
        <v>20049</v>
      </c>
      <c r="S5878" t="s">
        <v>35121</v>
      </c>
      <c r="T5878">
        <v>0.97213403838398904</v>
      </c>
      <c r="U5878">
        <v>1</v>
      </c>
      <c r="V5878">
        <v>0.40129576166757502</v>
      </c>
      <c r="W5878" t="s">
        <v>40</v>
      </c>
      <c r="X5878" t="s">
        <v>40</v>
      </c>
      <c r="Y5878">
        <v>0</v>
      </c>
      <c r="Z5878">
        <v>0.69013698642955401</v>
      </c>
      <c r="AA5878">
        <v>0.84521697243271998</v>
      </c>
      <c r="AB5878">
        <v>-0.56217830466745999</v>
      </c>
      <c r="AC5878">
        <v>0.27780950890804001</v>
      </c>
      <c r="AD5878">
        <v>0.68253123924728298</v>
      </c>
      <c r="AE5878">
        <v>24.421137908857801</v>
      </c>
      <c r="AF5878">
        <v>0.61410715005536498</v>
      </c>
      <c r="AG5878">
        <v>0.80674443595273604</v>
      </c>
      <c r="AH5878">
        <v>1.3309063612765799</v>
      </c>
      <c r="AI5878">
        <v>0.35038410267202102</v>
      </c>
      <c r="AJ5878">
        <v>0.78121606160956403</v>
      </c>
      <c r="AK5878">
        <v>-24.276748006282801</v>
      </c>
    </row>
    <row r="5879" spans="1:37" x14ac:dyDescent="0.2">
      <c r="A5879" t="s">
        <v>19816</v>
      </c>
      <c r="B5879">
        <v>11175285</v>
      </c>
      <c r="C5879">
        <v>11175484</v>
      </c>
      <c r="D5879">
        <v>200</v>
      </c>
      <c r="E5879" t="s">
        <v>20052</v>
      </c>
      <c r="F5879">
        <v>1</v>
      </c>
      <c r="G5879" t="s">
        <v>20053</v>
      </c>
      <c r="H5879" t="s">
        <v>31000</v>
      </c>
      <c r="I5879">
        <v>4</v>
      </c>
      <c r="J5879">
        <v>11368827</v>
      </c>
      <c r="K5879">
        <v>11368921</v>
      </c>
      <c r="L5879">
        <v>95</v>
      </c>
      <c r="M5879">
        <v>1</v>
      </c>
      <c r="N5879">
        <v>693157</v>
      </c>
      <c r="O5879" t="s">
        <v>20054</v>
      </c>
      <c r="P5879">
        <v>-193343</v>
      </c>
      <c r="Q5879" t="s">
        <v>20055</v>
      </c>
      <c r="R5879" t="s">
        <v>20056</v>
      </c>
      <c r="S5879" t="s">
        <v>35122</v>
      </c>
      <c r="T5879">
        <v>0.34873404210730502</v>
      </c>
      <c r="U5879">
        <v>0.603102917160658</v>
      </c>
      <c r="V5879">
        <v>-1.3043510400952401</v>
      </c>
      <c r="W5879">
        <v>0.49709177864118298</v>
      </c>
      <c r="X5879">
        <v>0.78363289935355196</v>
      </c>
      <c r="Y5879">
        <v>0.372727590972872</v>
      </c>
      <c r="Z5879">
        <v>9.2089581954568706E-2</v>
      </c>
      <c r="AA5879">
        <v>0.72610664078822296</v>
      </c>
      <c r="AB5879">
        <v>-2.2678250849002399</v>
      </c>
      <c r="AC5879">
        <v>0.63966253792798</v>
      </c>
      <c r="AD5879">
        <v>0.87989882095915395</v>
      </c>
      <c r="AE5879">
        <v>-0.20424654801078301</v>
      </c>
      <c r="AF5879">
        <v>0.74414648978297804</v>
      </c>
      <c r="AG5879">
        <v>0.86906519844104402</v>
      </c>
      <c r="AH5879">
        <v>-0.37474039851629498</v>
      </c>
      <c r="AI5879">
        <v>0.414159359489496</v>
      </c>
      <c r="AJ5879">
        <v>0.78121606160956403</v>
      </c>
      <c r="AK5879">
        <v>0.79315570998528695</v>
      </c>
    </row>
    <row r="5880" spans="1:37" x14ac:dyDescent="0.2">
      <c r="A5880" t="s">
        <v>19816</v>
      </c>
      <c r="B5880">
        <v>12091399</v>
      </c>
      <c r="C5880">
        <v>12091588</v>
      </c>
      <c r="D5880">
        <v>190</v>
      </c>
      <c r="E5880" t="s">
        <v>20057</v>
      </c>
      <c r="F5880">
        <v>2</v>
      </c>
      <c r="G5880" t="s">
        <v>20058</v>
      </c>
      <c r="H5880" t="s">
        <v>31000</v>
      </c>
      <c r="I5880">
        <v>4</v>
      </c>
      <c r="J5880">
        <v>12223445</v>
      </c>
      <c r="K5880">
        <v>12251286</v>
      </c>
      <c r="L5880">
        <v>27842</v>
      </c>
      <c r="M5880">
        <v>1</v>
      </c>
      <c r="N5880">
        <v>101929019</v>
      </c>
      <c r="O5880" t="s">
        <v>20059</v>
      </c>
      <c r="P5880">
        <v>-131857</v>
      </c>
      <c r="Q5880" t="s">
        <v>20060</v>
      </c>
      <c r="R5880" t="s">
        <v>20061</v>
      </c>
      <c r="S5880" t="s">
        <v>35123</v>
      </c>
      <c r="T5880">
        <v>0.152084254673993</v>
      </c>
      <c r="U5880">
        <v>0.603102917160658</v>
      </c>
      <c r="V5880">
        <v>25.3790756284242</v>
      </c>
      <c r="W5880">
        <v>0.89107655920673101</v>
      </c>
      <c r="X5880">
        <v>0.95159051474143896</v>
      </c>
      <c r="Y5880">
        <v>0.55120026910448705</v>
      </c>
      <c r="Z5880">
        <v>0.306975110376564</v>
      </c>
      <c r="AA5880">
        <v>0.72610664078822296</v>
      </c>
      <c r="AB5880">
        <v>24.415601535857</v>
      </c>
      <c r="AC5880">
        <v>0.75388744886274095</v>
      </c>
      <c r="AD5880">
        <v>0.87989882095915395</v>
      </c>
      <c r="AE5880">
        <v>-0.44879967354122502</v>
      </c>
      <c r="AF5880">
        <v>4.6407610929182198E-2</v>
      </c>
      <c r="AG5880">
        <v>0.476038960109122</v>
      </c>
      <c r="AH5880">
        <v>25.3790756284242</v>
      </c>
      <c r="AI5880">
        <v>0.56157887380500204</v>
      </c>
      <c r="AJ5880">
        <v>0.78121606160956403</v>
      </c>
      <c r="AK5880">
        <v>1.4199556664006601</v>
      </c>
    </row>
    <row r="5881" spans="1:37" x14ac:dyDescent="0.2">
      <c r="A5881" t="s">
        <v>19816</v>
      </c>
      <c r="B5881">
        <v>13415544</v>
      </c>
      <c r="C5881">
        <v>13415748</v>
      </c>
      <c r="D5881">
        <v>205</v>
      </c>
      <c r="E5881" t="s">
        <v>20062</v>
      </c>
      <c r="F5881">
        <v>11</v>
      </c>
      <c r="G5881" t="s">
        <v>20063</v>
      </c>
      <c r="H5881" t="s">
        <v>35124</v>
      </c>
      <c r="I5881">
        <v>4</v>
      </c>
      <c r="J5881">
        <v>13368501</v>
      </c>
      <c r="K5881">
        <v>13381594</v>
      </c>
      <c r="L5881">
        <v>13094</v>
      </c>
      <c r="M5881">
        <v>2</v>
      </c>
      <c r="N5881">
        <v>9364</v>
      </c>
      <c r="O5881" t="s">
        <v>20064</v>
      </c>
      <c r="P5881">
        <v>-33950</v>
      </c>
      <c r="Q5881" t="s">
        <v>20065</v>
      </c>
      <c r="R5881" t="s">
        <v>20066</v>
      </c>
      <c r="S5881" t="s">
        <v>35125</v>
      </c>
      <c r="T5881">
        <v>0.152084254673993</v>
      </c>
      <c r="U5881">
        <v>0.603102917160658</v>
      </c>
      <c r="V5881">
        <v>25.7889437406449</v>
      </c>
      <c r="W5881">
        <v>0.89107655920673101</v>
      </c>
      <c r="X5881">
        <v>0.95159051474143896</v>
      </c>
      <c r="Y5881">
        <v>1.22927215270927</v>
      </c>
      <c r="Z5881">
        <v>0.306975110376564</v>
      </c>
      <c r="AA5881">
        <v>0.72610664078822296</v>
      </c>
      <c r="AB5881">
        <v>24.825469640310299</v>
      </c>
      <c r="AC5881">
        <v>0.75388744886274095</v>
      </c>
      <c r="AD5881">
        <v>0.87989882095915395</v>
      </c>
      <c r="AE5881">
        <v>0.229272188555697</v>
      </c>
      <c r="AF5881">
        <v>4.6407610929182198E-2</v>
      </c>
      <c r="AG5881">
        <v>0.476038960109122</v>
      </c>
      <c r="AH5881">
        <v>25.7889437406449</v>
      </c>
      <c r="AI5881">
        <v>0.56157887380500204</v>
      </c>
      <c r="AJ5881">
        <v>0.78121606160956403</v>
      </c>
      <c r="AK5881">
        <v>2.0980275500054399</v>
      </c>
    </row>
    <row r="5882" spans="1:37" x14ac:dyDescent="0.2">
      <c r="A5882" t="s">
        <v>19816</v>
      </c>
      <c r="B5882">
        <v>13415748</v>
      </c>
      <c r="C5882">
        <v>13415952</v>
      </c>
      <c r="D5882">
        <v>205</v>
      </c>
      <c r="E5882" t="s">
        <v>20067</v>
      </c>
      <c r="F5882">
        <v>6</v>
      </c>
      <c r="G5882" t="s">
        <v>20068</v>
      </c>
      <c r="H5882" t="s">
        <v>35124</v>
      </c>
      <c r="I5882">
        <v>4</v>
      </c>
      <c r="J5882">
        <v>13368501</v>
      </c>
      <c r="K5882">
        <v>13381594</v>
      </c>
      <c r="L5882">
        <v>13094</v>
      </c>
      <c r="M5882">
        <v>2</v>
      </c>
      <c r="N5882">
        <v>9364</v>
      </c>
      <c r="O5882" t="s">
        <v>20064</v>
      </c>
      <c r="P5882">
        <v>-34154</v>
      </c>
      <c r="Q5882" t="s">
        <v>20065</v>
      </c>
      <c r="R5882" t="s">
        <v>20066</v>
      </c>
      <c r="S5882" t="s">
        <v>35125</v>
      </c>
      <c r="T5882">
        <v>0.152084254673993</v>
      </c>
      <c r="U5882">
        <v>0.603102917160658</v>
      </c>
      <c r="V5882">
        <v>25.7889437406449</v>
      </c>
      <c r="W5882">
        <v>0.89107655920673101</v>
      </c>
      <c r="X5882">
        <v>0.95159051474143896</v>
      </c>
      <c r="Y5882">
        <v>1.22927215270927</v>
      </c>
      <c r="Z5882">
        <v>0.306975110376564</v>
      </c>
      <c r="AA5882">
        <v>0.72610664078822296</v>
      </c>
      <c r="AB5882">
        <v>24.825469640310299</v>
      </c>
      <c r="AC5882">
        <v>0.75388744886274095</v>
      </c>
      <c r="AD5882">
        <v>0.87989882095915395</v>
      </c>
      <c r="AE5882">
        <v>0.229272188555697</v>
      </c>
      <c r="AF5882">
        <v>4.6407610929182198E-2</v>
      </c>
      <c r="AG5882">
        <v>0.476038960109122</v>
      </c>
      <c r="AH5882">
        <v>25.7889437406449</v>
      </c>
      <c r="AI5882">
        <v>0.56157887380500204</v>
      </c>
      <c r="AJ5882">
        <v>0.78121606160956403</v>
      </c>
      <c r="AK5882">
        <v>2.0980275500054399</v>
      </c>
    </row>
    <row r="5883" spans="1:37" x14ac:dyDescent="0.2">
      <c r="A5883" t="s">
        <v>19816</v>
      </c>
      <c r="B5883">
        <v>13558414</v>
      </c>
      <c r="C5883">
        <v>13558575</v>
      </c>
      <c r="D5883">
        <v>162</v>
      </c>
      <c r="E5883" t="s">
        <v>20069</v>
      </c>
      <c r="F5883">
        <v>5</v>
      </c>
      <c r="G5883" t="s">
        <v>20070</v>
      </c>
      <c r="H5883" t="s">
        <v>31000</v>
      </c>
      <c r="I5883">
        <v>4</v>
      </c>
      <c r="J5883">
        <v>13540830</v>
      </c>
      <c r="K5883">
        <v>13544508</v>
      </c>
      <c r="L5883">
        <v>3679</v>
      </c>
      <c r="M5883">
        <v>2</v>
      </c>
      <c r="N5883">
        <v>579</v>
      </c>
      <c r="O5883" t="s">
        <v>20071</v>
      </c>
      <c r="P5883">
        <v>-13906</v>
      </c>
      <c r="Q5883" t="s">
        <v>20072</v>
      </c>
      <c r="R5883" t="s">
        <v>20073</v>
      </c>
      <c r="S5883" t="s">
        <v>35126</v>
      </c>
      <c r="T5883">
        <v>0.17308923567461099</v>
      </c>
      <c r="U5883">
        <v>0.603102917160658</v>
      </c>
      <c r="V5883">
        <v>-23.162319869377399</v>
      </c>
      <c r="W5883">
        <v>0.94541066367716797</v>
      </c>
      <c r="X5883">
        <v>0.95159051474143896</v>
      </c>
      <c r="Y5883">
        <v>-1.6163466387281</v>
      </c>
      <c r="Z5883">
        <v>5.50355599158565E-2</v>
      </c>
      <c r="AA5883">
        <v>0.72610664078822296</v>
      </c>
      <c r="AB5883">
        <v>-23.162319869377399</v>
      </c>
      <c r="AC5883">
        <v>0.71753805159658501</v>
      </c>
      <c r="AD5883">
        <v>0.87989882095915395</v>
      </c>
      <c r="AE5883">
        <v>-2.61634598362479</v>
      </c>
      <c r="AF5883">
        <v>0.32549523997010099</v>
      </c>
      <c r="AG5883">
        <v>0.70473078222419605</v>
      </c>
      <c r="AH5883">
        <v>-22.232709336313999</v>
      </c>
      <c r="AI5883">
        <v>0.59609816080359102</v>
      </c>
      <c r="AJ5883">
        <v>0.78121606160956403</v>
      </c>
      <c r="AK5883">
        <v>-0.74759134851533804</v>
      </c>
    </row>
    <row r="5884" spans="1:37" x14ac:dyDescent="0.2">
      <c r="A5884" t="s">
        <v>19816</v>
      </c>
      <c r="B5884">
        <v>14755559</v>
      </c>
      <c r="C5884">
        <v>14755723</v>
      </c>
      <c r="D5884">
        <v>165</v>
      </c>
      <c r="E5884" t="s">
        <v>20074</v>
      </c>
      <c r="F5884">
        <v>1</v>
      </c>
      <c r="G5884" t="s">
        <v>20075</v>
      </c>
      <c r="H5884" t="s">
        <v>35127</v>
      </c>
      <c r="I5884">
        <v>4</v>
      </c>
      <c r="J5884">
        <v>14628756</v>
      </c>
      <c r="K5884">
        <v>14716595</v>
      </c>
      <c r="L5884">
        <v>87840</v>
      </c>
      <c r="M5884">
        <v>2</v>
      </c>
      <c r="N5884">
        <v>201853</v>
      </c>
      <c r="O5884" t="s">
        <v>20076</v>
      </c>
      <c r="P5884">
        <v>-38964</v>
      </c>
      <c r="Q5884" t="s">
        <v>20077</v>
      </c>
      <c r="R5884" t="s">
        <v>20078</v>
      </c>
      <c r="S5884" t="s">
        <v>35128</v>
      </c>
      <c r="T5884">
        <v>0.644035865418358</v>
      </c>
      <c r="U5884">
        <v>0.84904924635754497</v>
      </c>
      <c r="V5884">
        <v>1.04785863481095</v>
      </c>
      <c r="W5884">
        <v>0.94541066367716797</v>
      </c>
      <c r="X5884">
        <v>0.95159051474143896</v>
      </c>
      <c r="Y5884">
        <v>-2.60822915080472</v>
      </c>
      <c r="Z5884">
        <v>0.26789404493740199</v>
      </c>
      <c r="AA5884">
        <v>0.72610664078822296</v>
      </c>
      <c r="AB5884">
        <v>8.4384645827156698E-2</v>
      </c>
      <c r="AC5884">
        <v>0.92091778829119397</v>
      </c>
      <c r="AD5884">
        <v>0.94068432309766403</v>
      </c>
      <c r="AE5884">
        <v>-1.70183464780071</v>
      </c>
      <c r="AF5884">
        <v>0.98343762640780896</v>
      </c>
      <c r="AG5884">
        <v>1</v>
      </c>
      <c r="AH5884">
        <v>1.9774690411209499</v>
      </c>
      <c r="AI5884">
        <v>0.98342151819761803</v>
      </c>
      <c r="AJ5884">
        <v>0.98789258377071898</v>
      </c>
      <c r="AK5884">
        <v>-2.1961656290289899</v>
      </c>
    </row>
    <row r="5885" spans="1:37" x14ac:dyDescent="0.2">
      <c r="A5885" t="s">
        <v>19816</v>
      </c>
      <c r="B5885">
        <v>14755723</v>
      </c>
      <c r="C5885">
        <v>14755887</v>
      </c>
      <c r="D5885">
        <v>165</v>
      </c>
      <c r="E5885" t="s">
        <v>20079</v>
      </c>
      <c r="F5885">
        <v>3</v>
      </c>
      <c r="G5885" t="s">
        <v>20080</v>
      </c>
      <c r="H5885" t="s">
        <v>35127</v>
      </c>
      <c r="I5885">
        <v>4</v>
      </c>
      <c r="J5885">
        <v>14628756</v>
      </c>
      <c r="K5885">
        <v>14716595</v>
      </c>
      <c r="L5885">
        <v>87840</v>
      </c>
      <c r="M5885">
        <v>2</v>
      </c>
      <c r="N5885">
        <v>201853</v>
      </c>
      <c r="O5885" t="s">
        <v>20076</v>
      </c>
      <c r="P5885">
        <v>-39128</v>
      </c>
      <c r="Q5885" t="s">
        <v>20077</v>
      </c>
      <c r="R5885" t="s">
        <v>20078</v>
      </c>
      <c r="S5885" t="s">
        <v>35128</v>
      </c>
      <c r="T5885">
        <v>0.644035865418358</v>
      </c>
      <c r="U5885">
        <v>0.84904924635754497</v>
      </c>
      <c r="V5885">
        <v>1.04785863481095</v>
      </c>
      <c r="W5885">
        <v>0.94541066367716797</v>
      </c>
      <c r="X5885">
        <v>0.95159051474143896</v>
      </c>
      <c r="Y5885">
        <v>-2.60822915080472</v>
      </c>
      <c r="Z5885">
        <v>0.26789404493740199</v>
      </c>
      <c r="AA5885">
        <v>0.72610664078822296</v>
      </c>
      <c r="AB5885">
        <v>8.4384645827156698E-2</v>
      </c>
      <c r="AC5885">
        <v>0.92091778829119397</v>
      </c>
      <c r="AD5885">
        <v>0.94068432309766403</v>
      </c>
      <c r="AE5885">
        <v>-1.70183464780071</v>
      </c>
      <c r="AF5885">
        <v>0.98343762640780896</v>
      </c>
      <c r="AG5885">
        <v>1</v>
      </c>
      <c r="AH5885">
        <v>1.9774690411209499</v>
      </c>
      <c r="AI5885">
        <v>0.98342151819761803</v>
      </c>
      <c r="AJ5885">
        <v>0.98789258377071898</v>
      </c>
      <c r="AK5885">
        <v>-2.1961656290289899</v>
      </c>
    </row>
    <row r="5886" spans="1:37" x14ac:dyDescent="0.2">
      <c r="A5886" t="s">
        <v>19816</v>
      </c>
      <c r="B5886">
        <v>14755887</v>
      </c>
      <c r="C5886">
        <v>14756051</v>
      </c>
      <c r="D5886">
        <v>165</v>
      </c>
      <c r="E5886" t="s">
        <v>20081</v>
      </c>
      <c r="F5886">
        <v>2</v>
      </c>
      <c r="G5886" t="s">
        <v>20082</v>
      </c>
      <c r="H5886" t="s">
        <v>35127</v>
      </c>
      <c r="I5886">
        <v>4</v>
      </c>
      <c r="J5886">
        <v>14628756</v>
      </c>
      <c r="K5886">
        <v>14716595</v>
      </c>
      <c r="L5886">
        <v>87840</v>
      </c>
      <c r="M5886">
        <v>2</v>
      </c>
      <c r="N5886">
        <v>201853</v>
      </c>
      <c r="O5886" t="s">
        <v>20076</v>
      </c>
      <c r="P5886">
        <v>-39292</v>
      </c>
      <c r="Q5886" t="s">
        <v>20077</v>
      </c>
      <c r="R5886" t="s">
        <v>20078</v>
      </c>
      <c r="S5886" t="s">
        <v>35128</v>
      </c>
      <c r="T5886">
        <v>0.644035865418358</v>
      </c>
      <c r="U5886">
        <v>0.84904924635754497</v>
      </c>
      <c r="V5886">
        <v>1.04785863481095</v>
      </c>
      <c r="W5886">
        <v>0.94541066367716797</v>
      </c>
      <c r="X5886">
        <v>0.95159051474143896</v>
      </c>
      <c r="Y5886">
        <v>-2.60822915080472</v>
      </c>
      <c r="Z5886">
        <v>0.26789404493740199</v>
      </c>
      <c r="AA5886">
        <v>0.72610664078822296</v>
      </c>
      <c r="AB5886">
        <v>8.4384645827156698E-2</v>
      </c>
      <c r="AC5886">
        <v>0.92091778829119397</v>
      </c>
      <c r="AD5886">
        <v>0.94068432309766403</v>
      </c>
      <c r="AE5886">
        <v>-1.70183464780071</v>
      </c>
      <c r="AF5886">
        <v>0.98343762640780896</v>
      </c>
      <c r="AG5886">
        <v>1</v>
      </c>
      <c r="AH5886">
        <v>1.9774690411209499</v>
      </c>
      <c r="AI5886">
        <v>0.98342151819761803</v>
      </c>
      <c r="AJ5886">
        <v>0.98789258377071898</v>
      </c>
      <c r="AK5886">
        <v>-2.1961656290289899</v>
      </c>
    </row>
    <row r="5887" spans="1:37" x14ac:dyDescent="0.2">
      <c r="A5887" t="s">
        <v>19816</v>
      </c>
      <c r="B5887">
        <v>15518299</v>
      </c>
      <c r="C5887">
        <v>15518470</v>
      </c>
      <c r="D5887">
        <v>172</v>
      </c>
      <c r="E5887" t="s">
        <v>20083</v>
      </c>
      <c r="F5887">
        <v>3</v>
      </c>
      <c r="G5887" t="s">
        <v>20084</v>
      </c>
      <c r="H5887" t="s">
        <v>35129</v>
      </c>
      <c r="I5887">
        <v>4</v>
      </c>
      <c r="J5887">
        <v>15527619</v>
      </c>
      <c r="K5887">
        <v>15533453</v>
      </c>
      <c r="L5887">
        <v>5835</v>
      </c>
      <c r="M5887">
        <v>1</v>
      </c>
      <c r="N5887">
        <v>57545</v>
      </c>
      <c r="O5887" t="s">
        <v>20085</v>
      </c>
      <c r="P5887">
        <v>-9149</v>
      </c>
      <c r="Q5887" t="s">
        <v>20086</v>
      </c>
      <c r="R5887" t="s">
        <v>20087</v>
      </c>
      <c r="S5887" t="s">
        <v>35130</v>
      </c>
      <c r="T5887">
        <v>0.17308923567461099</v>
      </c>
      <c r="U5887">
        <v>0.603102917160658</v>
      </c>
      <c r="V5887">
        <v>-24.835492089288</v>
      </c>
      <c r="W5887">
        <v>0.38920677604595899</v>
      </c>
      <c r="X5887">
        <v>0.704072456322962</v>
      </c>
      <c r="Y5887">
        <v>-24.259476291211801</v>
      </c>
      <c r="Z5887">
        <v>5.50355599158565E-2</v>
      </c>
      <c r="AA5887">
        <v>0.72610664078822296</v>
      </c>
      <c r="AB5887">
        <v>-24.835492089288</v>
      </c>
      <c r="AC5887">
        <v>0.71753805159658501</v>
      </c>
      <c r="AD5887">
        <v>0.87989882095915395</v>
      </c>
      <c r="AE5887">
        <v>-2.1939016735188202</v>
      </c>
      <c r="AF5887">
        <v>0.32549523997010099</v>
      </c>
      <c r="AG5887">
        <v>0.70473078222419605</v>
      </c>
      <c r="AH5887">
        <v>-23.905881460778801</v>
      </c>
      <c r="AI5887">
        <v>0.35038410267202102</v>
      </c>
      <c r="AJ5887">
        <v>0.78121606160956403</v>
      </c>
      <c r="AK5887">
        <v>-23.835492137476798</v>
      </c>
    </row>
    <row r="5888" spans="1:37" x14ac:dyDescent="0.2">
      <c r="A5888" t="s">
        <v>19816</v>
      </c>
      <c r="B5888">
        <v>15518470</v>
      </c>
      <c r="C5888">
        <v>15518641</v>
      </c>
      <c r="D5888">
        <v>172</v>
      </c>
      <c r="E5888" t="s">
        <v>20088</v>
      </c>
      <c r="F5888">
        <v>1</v>
      </c>
      <c r="G5888" t="s">
        <v>20089</v>
      </c>
      <c r="H5888" t="s">
        <v>35129</v>
      </c>
      <c r="I5888">
        <v>4</v>
      </c>
      <c r="J5888">
        <v>15527619</v>
      </c>
      <c r="K5888">
        <v>15533453</v>
      </c>
      <c r="L5888">
        <v>5835</v>
      </c>
      <c r="M5888">
        <v>1</v>
      </c>
      <c r="N5888">
        <v>57545</v>
      </c>
      <c r="O5888" t="s">
        <v>20085</v>
      </c>
      <c r="P5888">
        <v>-8978</v>
      </c>
      <c r="Q5888" t="s">
        <v>20086</v>
      </c>
      <c r="R5888" t="s">
        <v>20087</v>
      </c>
      <c r="S5888" t="s">
        <v>35130</v>
      </c>
      <c r="T5888">
        <v>0.17308923567461099</v>
      </c>
      <c r="U5888">
        <v>0.603102917160658</v>
      </c>
      <c r="V5888">
        <v>-24.835492089288</v>
      </c>
      <c r="W5888">
        <v>0.38920677604595899</v>
      </c>
      <c r="X5888">
        <v>0.704072456322962</v>
      </c>
      <c r="Y5888">
        <v>-24.259476291211801</v>
      </c>
      <c r="Z5888">
        <v>5.50355599158565E-2</v>
      </c>
      <c r="AA5888">
        <v>0.72610664078822296</v>
      </c>
      <c r="AB5888">
        <v>-24.835492089288</v>
      </c>
      <c r="AC5888">
        <v>0.71753805159658501</v>
      </c>
      <c r="AD5888">
        <v>0.87989882095915395</v>
      </c>
      <c r="AE5888">
        <v>-2.1939016735188202</v>
      </c>
      <c r="AF5888">
        <v>0.32549523997010099</v>
      </c>
      <c r="AG5888">
        <v>0.70473078222419605</v>
      </c>
      <c r="AH5888">
        <v>-23.905881460778801</v>
      </c>
      <c r="AI5888">
        <v>0.35038410267202102</v>
      </c>
      <c r="AJ5888">
        <v>0.78121606160956403</v>
      </c>
      <c r="AK5888">
        <v>-23.835492137476798</v>
      </c>
    </row>
    <row r="5889" spans="1:37" x14ac:dyDescent="0.2">
      <c r="A5889" t="s">
        <v>19816</v>
      </c>
      <c r="B5889">
        <v>15842122</v>
      </c>
      <c r="C5889">
        <v>15842304</v>
      </c>
      <c r="D5889">
        <v>183</v>
      </c>
      <c r="E5889" t="s">
        <v>20090</v>
      </c>
      <c r="F5889">
        <v>3</v>
      </c>
      <c r="G5889" t="s">
        <v>20091</v>
      </c>
      <c r="H5889" t="s">
        <v>35131</v>
      </c>
      <c r="I5889">
        <v>4</v>
      </c>
      <c r="J5889">
        <v>15816596</v>
      </c>
      <c r="K5889">
        <v>15840490</v>
      </c>
      <c r="L5889">
        <v>23895</v>
      </c>
      <c r="M5889">
        <v>1</v>
      </c>
      <c r="N5889">
        <v>952</v>
      </c>
      <c r="O5889" t="s">
        <v>20092</v>
      </c>
      <c r="P5889">
        <v>25526</v>
      </c>
      <c r="Q5889" t="s">
        <v>20093</v>
      </c>
      <c r="R5889" t="s">
        <v>20094</v>
      </c>
      <c r="S5889" t="s">
        <v>35132</v>
      </c>
      <c r="T5889">
        <v>0.152084254673993</v>
      </c>
      <c r="U5889">
        <v>0.603102917160658</v>
      </c>
      <c r="V5889">
        <v>23.095645600677098</v>
      </c>
      <c r="W5889">
        <v>0.89107655920673101</v>
      </c>
      <c r="X5889">
        <v>0.95159051474143896</v>
      </c>
      <c r="Y5889">
        <v>2.2736655869876401</v>
      </c>
      <c r="Z5889">
        <v>0.203350924423461</v>
      </c>
      <c r="AA5889">
        <v>0.72610664078822296</v>
      </c>
      <c r="AB5889">
        <v>22.5695203439377</v>
      </c>
      <c r="AC5889">
        <v>0.85817338719172098</v>
      </c>
      <c r="AD5889">
        <v>0.94068432309766403</v>
      </c>
      <c r="AE5889">
        <v>1.80249986877001</v>
      </c>
      <c r="AF5889">
        <v>0.22065000948199101</v>
      </c>
      <c r="AG5889">
        <v>0.68151250837662902</v>
      </c>
      <c r="AH5889">
        <v>2.4977150135425501</v>
      </c>
      <c r="AI5889">
        <v>0.91725052871964496</v>
      </c>
      <c r="AJ5889">
        <v>0.98621344597861504</v>
      </c>
      <c r="AK5889">
        <v>1.6732454085133499</v>
      </c>
    </row>
    <row r="5890" spans="1:37" x14ac:dyDescent="0.2">
      <c r="A5890" t="s">
        <v>19816</v>
      </c>
      <c r="B5890">
        <v>15842304</v>
      </c>
      <c r="C5890">
        <v>15842486</v>
      </c>
      <c r="D5890">
        <v>183</v>
      </c>
      <c r="E5890" t="s">
        <v>20095</v>
      </c>
      <c r="F5890">
        <v>1</v>
      </c>
      <c r="G5890" t="s">
        <v>20096</v>
      </c>
      <c r="H5890" t="s">
        <v>35131</v>
      </c>
      <c r="I5890">
        <v>4</v>
      </c>
      <c r="J5890">
        <v>15816596</v>
      </c>
      <c r="K5890">
        <v>15840490</v>
      </c>
      <c r="L5890">
        <v>23895</v>
      </c>
      <c r="M5890">
        <v>1</v>
      </c>
      <c r="N5890">
        <v>952</v>
      </c>
      <c r="O5890" t="s">
        <v>20092</v>
      </c>
      <c r="P5890">
        <v>25708</v>
      </c>
      <c r="Q5890" t="s">
        <v>20093</v>
      </c>
      <c r="R5890" t="s">
        <v>20094</v>
      </c>
      <c r="S5890" t="s">
        <v>35132</v>
      </c>
      <c r="T5890">
        <v>0.152084254673993</v>
      </c>
      <c r="U5890">
        <v>0.603102917160658</v>
      </c>
      <c r="V5890">
        <v>23.095645600677098</v>
      </c>
      <c r="W5890">
        <v>0.89107655920673101</v>
      </c>
      <c r="X5890">
        <v>0.95159051474143896</v>
      </c>
      <c r="Y5890">
        <v>2.2736655869876401</v>
      </c>
      <c r="Z5890">
        <v>0.203350924423461</v>
      </c>
      <c r="AA5890">
        <v>0.72610664078822296</v>
      </c>
      <c r="AB5890">
        <v>22.5695203439377</v>
      </c>
      <c r="AC5890">
        <v>0.85817338719172098</v>
      </c>
      <c r="AD5890">
        <v>0.94068432309766403</v>
      </c>
      <c r="AE5890">
        <v>1.80249986877001</v>
      </c>
      <c r="AF5890">
        <v>0.22065000948199101</v>
      </c>
      <c r="AG5890">
        <v>0.68151250837662902</v>
      </c>
      <c r="AH5890">
        <v>2.4977150135425501</v>
      </c>
      <c r="AI5890">
        <v>0.91725052871964496</v>
      </c>
      <c r="AJ5890">
        <v>0.98621344597861504</v>
      </c>
      <c r="AK5890">
        <v>1.6732454085133499</v>
      </c>
    </row>
    <row r="5891" spans="1:37" x14ac:dyDescent="0.2">
      <c r="A5891" t="s">
        <v>19816</v>
      </c>
      <c r="B5891">
        <v>16943197</v>
      </c>
      <c r="C5891">
        <v>16943369</v>
      </c>
      <c r="D5891">
        <v>173</v>
      </c>
      <c r="E5891" t="s">
        <v>20097</v>
      </c>
      <c r="F5891">
        <v>5</v>
      </c>
      <c r="G5891" t="s">
        <v>20098</v>
      </c>
      <c r="H5891" t="s">
        <v>31000</v>
      </c>
      <c r="I5891">
        <v>4</v>
      </c>
      <c r="J5891">
        <v>16741455</v>
      </c>
      <c r="K5891">
        <v>16898678</v>
      </c>
      <c r="L5891">
        <v>157224</v>
      </c>
      <c r="M5891">
        <v>2</v>
      </c>
      <c r="N5891">
        <v>9079</v>
      </c>
      <c r="O5891" t="s">
        <v>20099</v>
      </c>
      <c r="P5891">
        <v>-44519</v>
      </c>
      <c r="Q5891" t="s">
        <v>20100</v>
      </c>
      <c r="R5891" t="s">
        <v>20101</v>
      </c>
      <c r="S5891" t="s">
        <v>35133</v>
      </c>
      <c r="T5891">
        <v>0.583211159830616</v>
      </c>
      <c r="U5891">
        <v>0.81360520874211995</v>
      </c>
      <c r="V5891">
        <v>-0.81888387196015999</v>
      </c>
      <c r="W5891">
        <v>0.69201225521665499</v>
      </c>
      <c r="X5891">
        <v>0.95159051474143896</v>
      </c>
      <c r="Y5891">
        <v>-1.4837911887672901</v>
      </c>
      <c r="Z5891">
        <v>1</v>
      </c>
      <c r="AA5891">
        <v>1</v>
      </c>
      <c r="AB5891">
        <v>-1.7823578071421899</v>
      </c>
      <c r="AC5891">
        <v>0.30184355666711699</v>
      </c>
      <c r="AD5891">
        <v>0.68253123924728298</v>
      </c>
      <c r="AE5891">
        <v>-2.4837908984777801</v>
      </c>
      <c r="AF5891">
        <v>0.23669707478149901</v>
      </c>
      <c r="AG5891">
        <v>0.69020448338054297</v>
      </c>
      <c r="AH5891">
        <v>0.110726698221812</v>
      </c>
      <c r="AI5891">
        <v>0.95029317176085903</v>
      </c>
      <c r="AJ5891">
        <v>0.98621344597861504</v>
      </c>
      <c r="AK5891">
        <v>-0.61503580778712796</v>
      </c>
    </row>
    <row r="5892" spans="1:37" x14ac:dyDescent="0.2">
      <c r="A5892" t="s">
        <v>19816</v>
      </c>
      <c r="B5892">
        <v>16943369</v>
      </c>
      <c r="C5892">
        <v>16943541</v>
      </c>
      <c r="D5892">
        <v>173</v>
      </c>
      <c r="E5892" t="s">
        <v>20102</v>
      </c>
      <c r="F5892">
        <v>3</v>
      </c>
      <c r="G5892" t="s">
        <v>20103</v>
      </c>
      <c r="H5892" t="s">
        <v>31000</v>
      </c>
      <c r="I5892">
        <v>4</v>
      </c>
      <c r="J5892">
        <v>16741455</v>
      </c>
      <c r="K5892">
        <v>16898678</v>
      </c>
      <c r="L5892">
        <v>157224</v>
      </c>
      <c r="M5892">
        <v>2</v>
      </c>
      <c r="N5892">
        <v>9079</v>
      </c>
      <c r="O5892" t="s">
        <v>20099</v>
      </c>
      <c r="P5892">
        <v>-44691</v>
      </c>
      <c r="Q5892" t="s">
        <v>20100</v>
      </c>
      <c r="R5892" t="s">
        <v>20101</v>
      </c>
      <c r="S5892" t="s">
        <v>35133</v>
      </c>
      <c r="T5892">
        <v>0.54421053469192604</v>
      </c>
      <c r="U5892">
        <v>0.80321479550967601</v>
      </c>
      <c r="V5892">
        <v>0.63228474936033896</v>
      </c>
      <c r="W5892">
        <v>0.73420570613580904</v>
      </c>
      <c r="X5892">
        <v>0.95159051474143896</v>
      </c>
      <c r="Y5892">
        <v>0.39067771802916401</v>
      </c>
      <c r="Z5892">
        <v>0.96726857278496403</v>
      </c>
      <c r="AA5892">
        <v>0.99919698600769702</v>
      </c>
      <c r="AB5892">
        <v>-0.33118930556826598</v>
      </c>
      <c r="AC5892">
        <v>0.32081866871113202</v>
      </c>
      <c r="AD5892">
        <v>0.68773325147593101</v>
      </c>
      <c r="AE5892">
        <v>-0.60932220280095095</v>
      </c>
      <c r="AF5892">
        <v>0.22065000948199101</v>
      </c>
      <c r="AG5892">
        <v>0.68151250837662902</v>
      </c>
      <c r="AH5892">
        <v>1.56189531954231</v>
      </c>
      <c r="AI5892">
        <v>0.91725052871964496</v>
      </c>
      <c r="AJ5892">
        <v>0.98621344597861504</v>
      </c>
      <c r="AK5892">
        <v>1.2594330990093301</v>
      </c>
    </row>
    <row r="5893" spans="1:37" x14ac:dyDescent="0.2">
      <c r="A5893" t="s">
        <v>19816</v>
      </c>
      <c r="B5893">
        <v>16943541</v>
      </c>
      <c r="C5893">
        <v>16943713</v>
      </c>
      <c r="D5893">
        <v>173</v>
      </c>
      <c r="E5893" t="s">
        <v>20104</v>
      </c>
      <c r="F5893">
        <v>2</v>
      </c>
      <c r="G5893" t="s">
        <v>20105</v>
      </c>
      <c r="H5893" t="s">
        <v>31000</v>
      </c>
      <c r="I5893">
        <v>4</v>
      </c>
      <c r="J5893">
        <v>16741455</v>
      </c>
      <c r="K5893">
        <v>16898678</v>
      </c>
      <c r="L5893">
        <v>157224</v>
      </c>
      <c r="M5893">
        <v>2</v>
      </c>
      <c r="N5893">
        <v>9079</v>
      </c>
      <c r="O5893" t="s">
        <v>20099</v>
      </c>
      <c r="P5893">
        <v>-44863</v>
      </c>
      <c r="Q5893" t="s">
        <v>20100</v>
      </c>
      <c r="R5893" t="s">
        <v>20101</v>
      </c>
      <c r="S5893" t="s">
        <v>35133</v>
      </c>
      <c r="T5893">
        <v>0.54421053469192604</v>
      </c>
      <c r="U5893">
        <v>0.80321479550967601</v>
      </c>
      <c r="V5893">
        <v>0.63228474936033896</v>
      </c>
      <c r="W5893">
        <v>0.73420570613580904</v>
      </c>
      <c r="X5893">
        <v>0.95159051474143896</v>
      </c>
      <c r="Y5893">
        <v>0.39067771802916401</v>
      </c>
      <c r="Z5893">
        <v>0.96726857278496403</v>
      </c>
      <c r="AA5893">
        <v>0.99919698600769702</v>
      </c>
      <c r="AB5893">
        <v>-0.33118930556826598</v>
      </c>
      <c r="AC5893">
        <v>0.32081866871113202</v>
      </c>
      <c r="AD5893">
        <v>0.68773325147593101</v>
      </c>
      <c r="AE5893">
        <v>-0.60932220280095095</v>
      </c>
      <c r="AF5893">
        <v>0.22065000948199101</v>
      </c>
      <c r="AG5893">
        <v>0.68151250837662902</v>
      </c>
      <c r="AH5893">
        <v>1.56189531954231</v>
      </c>
      <c r="AI5893">
        <v>0.91725052871964496</v>
      </c>
      <c r="AJ5893">
        <v>0.98621344597861504</v>
      </c>
      <c r="AK5893">
        <v>1.2594330990093301</v>
      </c>
    </row>
    <row r="5894" spans="1:37" x14ac:dyDescent="0.2">
      <c r="A5894" t="s">
        <v>19816</v>
      </c>
      <c r="B5894">
        <v>17687408</v>
      </c>
      <c r="C5894">
        <v>17687706</v>
      </c>
      <c r="D5894">
        <v>299</v>
      </c>
      <c r="E5894" t="s">
        <v>20106</v>
      </c>
      <c r="F5894">
        <v>3</v>
      </c>
      <c r="G5894" t="s">
        <v>20107</v>
      </c>
      <c r="H5894" t="s">
        <v>35134</v>
      </c>
      <c r="I5894">
        <v>4</v>
      </c>
      <c r="J5894">
        <v>17614664</v>
      </c>
      <c r="K5894">
        <v>17628170</v>
      </c>
      <c r="L5894">
        <v>13507</v>
      </c>
      <c r="M5894">
        <v>1</v>
      </c>
      <c r="N5894">
        <v>80306</v>
      </c>
      <c r="O5894" t="s">
        <v>20108</v>
      </c>
      <c r="P5894">
        <v>72744</v>
      </c>
      <c r="Q5894" t="s">
        <v>20109</v>
      </c>
      <c r="R5894" t="s">
        <v>20110</v>
      </c>
      <c r="S5894" t="s">
        <v>35135</v>
      </c>
      <c r="T5894">
        <v>0.88197273746009397</v>
      </c>
      <c r="U5894">
        <v>1</v>
      </c>
      <c r="V5894">
        <v>0.52578009556930305</v>
      </c>
      <c r="W5894">
        <v>0.81532649664046897</v>
      </c>
      <c r="X5894">
        <v>0.95159051474143896</v>
      </c>
      <c r="Y5894">
        <v>-0.31862076986646298</v>
      </c>
      <c r="Z5894">
        <v>0.91643690722387905</v>
      </c>
      <c r="AA5894">
        <v>0.99919698600769702</v>
      </c>
      <c r="AB5894">
        <v>0.114121851160171</v>
      </c>
      <c r="AC5894">
        <v>0.38149486844774699</v>
      </c>
      <c r="AD5894">
        <v>0.79324946878671099</v>
      </c>
      <c r="AE5894">
        <v>-0.997136095268916</v>
      </c>
      <c r="AF5894">
        <v>0.690551911596751</v>
      </c>
      <c r="AG5894">
        <v>0.83905965357478396</v>
      </c>
      <c r="AH5894">
        <v>0.74269693228790101</v>
      </c>
      <c r="AI5894">
        <v>0.72005566671916099</v>
      </c>
      <c r="AJ5894">
        <v>0.88551770304185196</v>
      </c>
      <c r="AK5894">
        <v>0.32938111681441301</v>
      </c>
    </row>
    <row r="5895" spans="1:37" x14ac:dyDescent="0.2">
      <c r="A5895" t="s">
        <v>19816</v>
      </c>
      <c r="B5895">
        <v>18418223</v>
      </c>
      <c r="C5895">
        <v>18418416</v>
      </c>
      <c r="D5895">
        <v>194</v>
      </c>
      <c r="E5895" t="s">
        <v>20111</v>
      </c>
      <c r="F5895">
        <v>15</v>
      </c>
      <c r="G5895" t="s">
        <v>20112</v>
      </c>
      <c r="H5895" t="s">
        <v>30987</v>
      </c>
      <c r="I5895">
        <v>4</v>
      </c>
      <c r="J5895">
        <v>18418662</v>
      </c>
      <c r="K5895">
        <v>18888662</v>
      </c>
      <c r="L5895">
        <v>470001</v>
      </c>
      <c r="M5895">
        <v>1</v>
      </c>
      <c r="N5895">
        <v>105374510</v>
      </c>
      <c r="O5895" t="s">
        <v>20113</v>
      </c>
      <c r="P5895">
        <v>-246</v>
      </c>
      <c r="Q5895" t="s">
        <v>40</v>
      </c>
      <c r="R5895" t="s">
        <v>20114</v>
      </c>
      <c r="S5895" t="s">
        <v>35136</v>
      </c>
      <c r="T5895">
        <v>0.35387198439864398</v>
      </c>
      <c r="U5895">
        <v>0.603102917160658</v>
      </c>
      <c r="V5895">
        <v>-23.4351162503689</v>
      </c>
      <c r="W5895">
        <v>0.29261482077562401</v>
      </c>
      <c r="X5895">
        <v>0.704072456322962</v>
      </c>
      <c r="Y5895">
        <v>24.7082320318348</v>
      </c>
      <c r="Z5895">
        <v>0.69013698642955401</v>
      </c>
      <c r="AA5895">
        <v>0.84521697243271998</v>
      </c>
      <c r="AB5895">
        <v>0.23564113145009599</v>
      </c>
      <c r="AC5895">
        <v>0.27780950890804001</v>
      </c>
      <c r="AD5895">
        <v>0.68253123924728298</v>
      </c>
      <c r="AE5895">
        <v>24.251549166752898</v>
      </c>
      <c r="AF5895">
        <v>0.32549523997010099</v>
      </c>
      <c r="AG5895">
        <v>0.70473078222419605</v>
      </c>
      <c r="AH5895">
        <v>-24.177548589110799</v>
      </c>
      <c r="AI5895">
        <v>0.56157887380500204</v>
      </c>
      <c r="AJ5895">
        <v>0.78121606160956403</v>
      </c>
      <c r="AK5895">
        <v>2.2731156542616899</v>
      </c>
    </row>
    <row r="5896" spans="1:37" x14ac:dyDescent="0.2">
      <c r="A5896" t="s">
        <v>19816</v>
      </c>
      <c r="B5896">
        <v>18418416</v>
      </c>
      <c r="C5896">
        <v>18418609</v>
      </c>
      <c r="D5896">
        <v>194</v>
      </c>
      <c r="E5896" t="s">
        <v>20115</v>
      </c>
      <c r="F5896">
        <v>15</v>
      </c>
      <c r="G5896" t="s">
        <v>20116</v>
      </c>
      <c r="H5896" t="s">
        <v>30987</v>
      </c>
      <c r="I5896">
        <v>4</v>
      </c>
      <c r="J5896">
        <v>18418662</v>
      </c>
      <c r="K5896">
        <v>18888662</v>
      </c>
      <c r="L5896">
        <v>470001</v>
      </c>
      <c r="M5896">
        <v>1</v>
      </c>
      <c r="N5896">
        <v>105374510</v>
      </c>
      <c r="O5896" t="s">
        <v>20113</v>
      </c>
      <c r="P5896">
        <v>-53</v>
      </c>
      <c r="Q5896" t="s">
        <v>40</v>
      </c>
      <c r="R5896" t="s">
        <v>20114</v>
      </c>
      <c r="S5896" t="s">
        <v>35136</v>
      </c>
      <c r="T5896">
        <v>0.35387198439864398</v>
      </c>
      <c r="U5896">
        <v>0.603102917160658</v>
      </c>
      <c r="V5896">
        <v>-23.4351162503689</v>
      </c>
      <c r="W5896">
        <v>0.29261482077562401</v>
      </c>
      <c r="X5896">
        <v>0.704072456322962</v>
      </c>
      <c r="Y5896">
        <v>24.7082320318348</v>
      </c>
      <c r="Z5896">
        <v>0.69013698642955401</v>
      </c>
      <c r="AA5896">
        <v>0.84521697243271998</v>
      </c>
      <c r="AB5896">
        <v>0.23564113145009599</v>
      </c>
      <c r="AC5896">
        <v>0.27780950890804001</v>
      </c>
      <c r="AD5896">
        <v>0.68253123924728298</v>
      </c>
      <c r="AE5896">
        <v>24.251549166752898</v>
      </c>
      <c r="AF5896">
        <v>0.32549523997010099</v>
      </c>
      <c r="AG5896">
        <v>0.70473078222419605</v>
      </c>
      <c r="AH5896">
        <v>-24.177548589110799</v>
      </c>
      <c r="AI5896">
        <v>0.56157887380500204</v>
      </c>
      <c r="AJ5896">
        <v>0.78121606160956403</v>
      </c>
      <c r="AK5896">
        <v>2.2731156542616899</v>
      </c>
    </row>
    <row r="5897" spans="1:37" x14ac:dyDescent="0.2">
      <c r="A5897" t="s">
        <v>19816</v>
      </c>
      <c r="B5897">
        <v>19082991</v>
      </c>
      <c r="C5897">
        <v>19083152</v>
      </c>
      <c r="D5897">
        <v>162</v>
      </c>
      <c r="E5897" t="s">
        <v>20117</v>
      </c>
      <c r="F5897">
        <v>1</v>
      </c>
      <c r="G5897" t="s">
        <v>9660</v>
      </c>
      <c r="H5897" t="s">
        <v>31000</v>
      </c>
      <c r="I5897">
        <v>4</v>
      </c>
      <c r="J5897">
        <v>19218592</v>
      </c>
      <c r="K5897">
        <v>19454907</v>
      </c>
      <c r="L5897">
        <v>236316</v>
      </c>
      <c r="M5897">
        <v>2</v>
      </c>
      <c r="N5897">
        <v>107986264</v>
      </c>
      <c r="O5897" t="s">
        <v>20118</v>
      </c>
      <c r="P5897">
        <v>371755</v>
      </c>
      <c r="Q5897" t="s">
        <v>40</v>
      </c>
      <c r="R5897" t="s">
        <v>20119</v>
      </c>
      <c r="S5897" t="s">
        <v>35137</v>
      </c>
      <c r="T5897">
        <v>0.474758347661138</v>
      </c>
      <c r="U5897">
        <v>0.772179187640464</v>
      </c>
      <c r="V5897">
        <v>0.77095905150842303</v>
      </c>
      <c r="W5897">
        <v>0.29359758005872699</v>
      </c>
      <c r="X5897">
        <v>0.704072456322962</v>
      </c>
      <c r="Y5897">
        <v>-0.46239559518641199</v>
      </c>
      <c r="Z5897">
        <v>0.75996827281517798</v>
      </c>
      <c r="AA5897">
        <v>0.89719016555367403</v>
      </c>
      <c r="AB5897">
        <v>0.481703247223493</v>
      </c>
      <c r="AC5897">
        <v>0.24528612753595999</v>
      </c>
      <c r="AD5897">
        <v>0.68253123924728298</v>
      </c>
      <c r="AE5897">
        <v>-0.64399403955680301</v>
      </c>
      <c r="AF5897">
        <v>0.32339945102412898</v>
      </c>
      <c r="AG5897">
        <v>0.70473078222419605</v>
      </c>
      <c r="AH5897">
        <v>0.72372834261883101</v>
      </c>
      <c r="AI5897">
        <v>0.45628372870728001</v>
      </c>
      <c r="AJ5897">
        <v>0.78121606160956403</v>
      </c>
      <c r="AK5897">
        <v>-0.137366430369429</v>
      </c>
    </row>
    <row r="5898" spans="1:37" x14ac:dyDescent="0.2">
      <c r="A5898" t="s">
        <v>19816</v>
      </c>
      <c r="B5898">
        <v>19083152</v>
      </c>
      <c r="C5898">
        <v>19083313</v>
      </c>
      <c r="D5898">
        <v>162</v>
      </c>
      <c r="E5898" t="s">
        <v>20120</v>
      </c>
      <c r="F5898">
        <v>4</v>
      </c>
      <c r="G5898" t="s">
        <v>6995</v>
      </c>
      <c r="H5898" t="s">
        <v>31000</v>
      </c>
      <c r="I5898">
        <v>4</v>
      </c>
      <c r="J5898">
        <v>19218592</v>
      </c>
      <c r="K5898">
        <v>19454907</v>
      </c>
      <c r="L5898">
        <v>236316</v>
      </c>
      <c r="M5898">
        <v>2</v>
      </c>
      <c r="N5898">
        <v>107986264</v>
      </c>
      <c r="O5898" t="s">
        <v>20118</v>
      </c>
      <c r="P5898">
        <v>371594</v>
      </c>
      <c r="Q5898" t="s">
        <v>40</v>
      </c>
      <c r="R5898" t="s">
        <v>20119</v>
      </c>
      <c r="S5898" t="s">
        <v>35137</v>
      </c>
      <c r="T5898">
        <v>0.510089131176239</v>
      </c>
      <c r="U5898">
        <v>0.78751552700705196</v>
      </c>
      <c r="V5898">
        <v>0.66030436980301499</v>
      </c>
      <c r="W5898">
        <v>0.28107808331852002</v>
      </c>
      <c r="X5898">
        <v>0.704072456322962</v>
      </c>
      <c r="Y5898">
        <v>-0.52678380116118795</v>
      </c>
      <c r="Z5898">
        <v>0.82536099150957298</v>
      </c>
      <c r="AA5898">
        <v>0.95437533487179005</v>
      </c>
      <c r="AB5898">
        <v>0.37104856551808502</v>
      </c>
      <c r="AC5898">
        <v>0.207647022666097</v>
      </c>
      <c r="AD5898">
        <v>0.68253123924728298</v>
      </c>
      <c r="AE5898">
        <v>-0.70838224553158002</v>
      </c>
      <c r="AF5898">
        <v>0.34051483861378401</v>
      </c>
      <c r="AG5898">
        <v>0.72904290122505799</v>
      </c>
      <c r="AH5898">
        <v>0.66644577687547002</v>
      </c>
      <c r="AI5898">
        <v>0.44599667316991798</v>
      </c>
      <c r="AJ5898">
        <v>0.78121606160956403</v>
      </c>
      <c r="AK5898">
        <v>-0.18184430701420601</v>
      </c>
    </row>
    <row r="5899" spans="1:37" x14ac:dyDescent="0.2">
      <c r="A5899" t="s">
        <v>19816</v>
      </c>
      <c r="B5899">
        <v>19083313</v>
      </c>
      <c r="C5899">
        <v>19083474</v>
      </c>
      <c r="D5899">
        <v>162</v>
      </c>
      <c r="E5899" t="s">
        <v>20121</v>
      </c>
      <c r="F5899">
        <v>2</v>
      </c>
      <c r="G5899" t="s">
        <v>20122</v>
      </c>
      <c r="H5899" t="s">
        <v>31000</v>
      </c>
      <c r="I5899">
        <v>4</v>
      </c>
      <c r="J5899">
        <v>19218592</v>
      </c>
      <c r="K5899">
        <v>19454907</v>
      </c>
      <c r="L5899">
        <v>236316</v>
      </c>
      <c r="M5899">
        <v>2</v>
      </c>
      <c r="N5899">
        <v>107986264</v>
      </c>
      <c r="O5899" t="s">
        <v>20118</v>
      </c>
      <c r="P5899">
        <v>371433</v>
      </c>
      <c r="Q5899" t="s">
        <v>40</v>
      </c>
      <c r="R5899" t="s">
        <v>20119</v>
      </c>
      <c r="S5899" t="s">
        <v>35137</v>
      </c>
      <c r="T5899">
        <v>0.510089131176239</v>
      </c>
      <c r="U5899">
        <v>0.78751552700705196</v>
      </c>
      <c r="V5899">
        <v>0.66030436980301499</v>
      </c>
      <c r="W5899">
        <v>0.28107808331852002</v>
      </c>
      <c r="X5899">
        <v>0.704072456322962</v>
      </c>
      <c r="Y5899">
        <v>-0.52678380116118795</v>
      </c>
      <c r="Z5899">
        <v>0.82536099150957298</v>
      </c>
      <c r="AA5899">
        <v>0.95437533487179005</v>
      </c>
      <c r="AB5899">
        <v>0.37104856551808502</v>
      </c>
      <c r="AC5899">
        <v>0.207647022666097</v>
      </c>
      <c r="AD5899">
        <v>0.68253123924728298</v>
      </c>
      <c r="AE5899">
        <v>-0.70838224553158002</v>
      </c>
      <c r="AF5899">
        <v>0.34051483861378401</v>
      </c>
      <c r="AG5899">
        <v>0.72904290122505799</v>
      </c>
      <c r="AH5899">
        <v>0.66644577687547002</v>
      </c>
      <c r="AI5899">
        <v>0.44599667316991798</v>
      </c>
      <c r="AJ5899">
        <v>0.78121606160956403</v>
      </c>
      <c r="AK5899">
        <v>-0.18184430701420601</v>
      </c>
    </row>
    <row r="5900" spans="1:37" x14ac:dyDescent="0.2">
      <c r="A5900" t="s">
        <v>19816</v>
      </c>
      <c r="B5900">
        <v>20101375</v>
      </c>
      <c r="C5900">
        <v>20101517</v>
      </c>
      <c r="D5900">
        <v>143</v>
      </c>
      <c r="E5900" t="s">
        <v>20123</v>
      </c>
      <c r="F5900">
        <v>0</v>
      </c>
      <c r="G5900" t="s">
        <v>20124</v>
      </c>
      <c r="H5900" t="s">
        <v>31000</v>
      </c>
      <c r="I5900">
        <v>4</v>
      </c>
      <c r="J5900">
        <v>20251905</v>
      </c>
      <c r="K5900">
        <v>20620561</v>
      </c>
      <c r="L5900">
        <v>368657</v>
      </c>
      <c r="M5900">
        <v>1</v>
      </c>
      <c r="N5900">
        <v>9353</v>
      </c>
      <c r="O5900" t="s">
        <v>20125</v>
      </c>
      <c r="P5900">
        <v>-150388</v>
      </c>
      <c r="Q5900" t="s">
        <v>20126</v>
      </c>
      <c r="R5900" t="s">
        <v>20127</v>
      </c>
      <c r="S5900" t="s">
        <v>35138</v>
      </c>
      <c r="T5900">
        <v>0.71880541556289701</v>
      </c>
      <c r="U5900">
        <v>0.92867871723450401</v>
      </c>
      <c r="V5900">
        <v>0.306308283920249</v>
      </c>
      <c r="W5900">
        <v>0.71231747173004401</v>
      </c>
      <c r="X5900">
        <v>0.95159051474143896</v>
      </c>
      <c r="Y5900">
        <v>0.26407255170690802</v>
      </c>
      <c r="Z5900">
        <v>0.89040168569004197</v>
      </c>
      <c r="AA5900">
        <v>0.99919698600769702</v>
      </c>
      <c r="AB5900">
        <v>-8.4109967662646307E-2</v>
      </c>
      <c r="AC5900">
        <v>0.586522126224301</v>
      </c>
      <c r="AD5900">
        <v>0.87989882095915395</v>
      </c>
      <c r="AE5900">
        <v>-0.15830357283570201</v>
      </c>
      <c r="AF5900">
        <v>0.40941843599781103</v>
      </c>
      <c r="AG5900">
        <v>0.80674443595273604</v>
      </c>
      <c r="AH5900">
        <v>0.58119982622043298</v>
      </c>
      <c r="AI5900">
        <v>0.86167467174697299</v>
      </c>
      <c r="AJ5900">
        <v>0.97730821862874495</v>
      </c>
      <c r="AK5900">
        <v>0.55900856546016897</v>
      </c>
    </row>
    <row r="5901" spans="1:37" x14ac:dyDescent="0.2">
      <c r="A5901" t="s">
        <v>19816</v>
      </c>
      <c r="B5901">
        <v>21159976</v>
      </c>
      <c r="C5901">
        <v>21160152</v>
      </c>
      <c r="D5901">
        <v>177</v>
      </c>
      <c r="E5901" t="s">
        <v>20128</v>
      </c>
      <c r="F5901">
        <v>4</v>
      </c>
      <c r="G5901" t="s">
        <v>20129</v>
      </c>
      <c r="H5901" t="s">
        <v>35139</v>
      </c>
      <c r="I5901">
        <v>4</v>
      </c>
      <c r="J5901">
        <v>20729210</v>
      </c>
      <c r="K5901">
        <v>21303989</v>
      </c>
      <c r="L5901">
        <v>574780</v>
      </c>
      <c r="M5901">
        <v>2</v>
      </c>
      <c r="N5901">
        <v>80333</v>
      </c>
      <c r="O5901" t="s">
        <v>20130</v>
      </c>
      <c r="P5901">
        <v>143837</v>
      </c>
      <c r="Q5901" t="s">
        <v>20131</v>
      </c>
      <c r="R5901" t="s">
        <v>20132</v>
      </c>
      <c r="S5901" t="s">
        <v>35140</v>
      </c>
      <c r="T5901">
        <v>0.64733029374468098</v>
      </c>
      <c r="U5901">
        <v>0.84979752417873999</v>
      </c>
      <c r="V5901">
        <v>0.320204879046045</v>
      </c>
      <c r="W5901">
        <v>0.85238139644920097</v>
      </c>
      <c r="X5901">
        <v>0.95159051474143896</v>
      </c>
      <c r="Y5901">
        <v>3.08927901433141E-2</v>
      </c>
      <c r="Z5901">
        <v>0.56586644336707403</v>
      </c>
      <c r="AA5901">
        <v>0.84521697243271998</v>
      </c>
      <c r="AB5901">
        <v>0.42888223142515203</v>
      </c>
      <c r="AC5901">
        <v>0.37359382615563802</v>
      </c>
      <c r="AD5901">
        <v>0.78014192320529197</v>
      </c>
      <c r="AE5901">
        <v>-0.60303623023146902</v>
      </c>
      <c r="AF5901">
        <v>0.861646718609127</v>
      </c>
      <c r="AG5901">
        <v>0.96479351197082597</v>
      </c>
      <c r="AH5901">
        <v>4.1290561842680401E-2</v>
      </c>
      <c r="AI5901">
        <v>0.74491783711155801</v>
      </c>
      <c r="AJ5901">
        <v>0.90919282530143297</v>
      </c>
      <c r="AK5901">
        <v>0.58492882414671199</v>
      </c>
    </row>
    <row r="5902" spans="1:37" x14ac:dyDescent="0.2">
      <c r="A5902" t="s">
        <v>19816</v>
      </c>
      <c r="B5902">
        <v>21160152</v>
      </c>
      <c r="C5902">
        <v>21160328</v>
      </c>
      <c r="D5902">
        <v>177</v>
      </c>
      <c r="E5902" t="s">
        <v>20133</v>
      </c>
      <c r="F5902">
        <v>2</v>
      </c>
      <c r="G5902" t="s">
        <v>2290</v>
      </c>
      <c r="H5902" t="s">
        <v>35139</v>
      </c>
      <c r="I5902">
        <v>4</v>
      </c>
      <c r="J5902">
        <v>20729210</v>
      </c>
      <c r="K5902">
        <v>21303989</v>
      </c>
      <c r="L5902">
        <v>574780</v>
      </c>
      <c r="M5902">
        <v>2</v>
      </c>
      <c r="N5902">
        <v>80333</v>
      </c>
      <c r="O5902" t="s">
        <v>20130</v>
      </c>
      <c r="P5902">
        <v>143661</v>
      </c>
      <c r="Q5902" t="s">
        <v>20131</v>
      </c>
      <c r="R5902" t="s">
        <v>20132</v>
      </c>
      <c r="S5902" t="s">
        <v>35140</v>
      </c>
      <c r="T5902">
        <v>0.64733029374468098</v>
      </c>
      <c r="U5902">
        <v>0.84979752417873999</v>
      </c>
      <c r="V5902">
        <v>0.320204879046045</v>
      </c>
      <c r="W5902">
        <v>0.85238139644920097</v>
      </c>
      <c r="X5902">
        <v>0.95159051474143896</v>
      </c>
      <c r="Y5902">
        <v>3.08927901433141E-2</v>
      </c>
      <c r="Z5902">
        <v>0.56586644336707403</v>
      </c>
      <c r="AA5902">
        <v>0.84521697243271998</v>
      </c>
      <c r="AB5902">
        <v>0.42888223142515203</v>
      </c>
      <c r="AC5902">
        <v>0.37359382615563802</v>
      </c>
      <c r="AD5902">
        <v>0.78014192320529197</v>
      </c>
      <c r="AE5902">
        <v>-0.60303623023146902</v>
      </c>
      <c r="AF5902">
        <v>0.861646718609127</v>
      </c>
      <c r="AG5902">
        <v>0.96479351197082597</v>
      </c>
      <c r="AH5902">
        <v>4.1290561842680401E-2</v>
      </c>
      <c r="AI5902">
        <v>0.74491783711155801</v>
      </c>
      <c r="AJ5902">
        <v>0.90919282530143297</v>
      </c>
      <c r="AK5902">
        <v>0.58492882414671199</v>
      </c>
    </row>
    <row r="5903" spans="1:37" x14ac:dyDescent="0.2">
      <c r="A5903" t="s">
        <v>19816</v>
      </c>
      <c r="B5903">
        <v>23615359</v>
      </c>
      <c r="C5903">
        <v>23615535</v>
      </c>
      <c r="D5903">
        <v>177</v>
      </c>
      <c r="E5903" t="s">
        <v>20134</v>
      </c>
      <c r="F5903">
        <v>2</v>
      </c>
      <c r="G5903" t="s">
        <v>20135</v>
      </c>
      <c r="H5903" t="s">
        <v>35141</v>
      </c>
      <c r="I5903">
        <v>4</v>
      </c>
      <c r="J5903">
        <v>23560923</v>
      </c>
      <c r="K5903">
        <v>23768652</v>
      </c>
      <c r="L5903">
        <v>207730</v>
      </c>
      <c r="M5903">
        <v>1</v>
      </c>
      <c r="N5903">
        <v>105374528</v>
      </c>
      <c r="O5903" t="s">
        <v>20136</v>
      </c>
      <c r="P5903">
        <v>54436</v>
      </c>
      <c r="Q5903" t="s">
        <v>40</v>
      </c>
      <c r="R5903" t="s">
        <v>20137</v>
      </c>
      <c r="S5903" t="s">
        <v>35142</v>
      </c>
      <c r="T5903">
        <v>0.81135205588613502</v>
      </c>
      <c r="U5903">
        <v>1</v>
      </c>
      <c r="V5903">
        <v>0.79471925863169002</v>
      </c>
      <c r="W5903">
        <v>0.58982449495234501</v>
      </c>
      <c r="X5903">
        <v>0.89526216254578295</v>
      </c>
      <c r="Y5903">
        <v>0.53092964558696598</v>
      </c>
      <c r="Z5903">
        <v>0.83918019789280796</v>
      </c>
      <c r="AA5903">
        <v>0.96805092926982395</v>
      </c>
      <c r="AB5903">
        <v>0.62683065300845997</v>
      </c>
      <c r="AC5903">
        <v>0.24375949707049099</v>
      </c>
      <c r="AD5903">
        <v>0.68253123924728298</v>
      </c>
      <c r="AE5903">
        <v>1.58154110424146</v>
      </c>
      <c r="AF5903">
        <v>0.82788360298222496</v>
      </c>
      <c r="AG5903">
        <v>0.93412630441602296</v>
      </c>
      <c r="AH5903">
        <v>0.57662642514362805</v>
      </c>
      <c r="AI5903">
        <v>0.85623322364821397</v>
      </c>
      <c r="AJ5903">
        <v>0.97149337516266299</v>
      </c>
      <c r="AK5903">
        <v>-0.84860718142336</v>
      </c>
    </row>
    <row r="5904" spans="1:37" x14ac:dyDescent="0.2">
      <c r="A5904" t="s">
        <v>19816</v>
      </c>
      <c r="B5904">
        <v>23615535</v>
      </c>
      <c r="C5904">
        <v>23615711</v>
      </c>
      <c r="D5904">
        <v>177</v>
      </c>
      <c r="E5904" t="s">
        <v>20138</v>
      </c>
      <c r="F5904">
        <v>2</v>
      </c>
      <c r="G5904" t="s">
        <v>2290</v>
      </c>
      <c r="H5904" t="s">
        <v>35141</v>
      </c>
      <c r="I5904">
        <v>4</v>
      </c>
      <c r="J5904">
        <v>23560923</v>
      </c>
      <c r="K5904">
        <v>23768652</v>
      </c>
      <c r="L5904">
        <v>207730</v>
      </c>
      <c r="M5904">
        <v>1</v>
      </c>
      <c r="N5904">
        <v>105374528</v>
      </c>
      <c r="O5904" t="s">
        <v>20136</v>
      </c>
      <c r="P5904">
        <v>54612</v>
      </c>
      <c r="Q5904" t="s">
        <v>40</v>
      </c>
      <c r="R5904" t="s">
        <v>20137</v>
      </c>
      <c r="S5904" t="s">
        <v>35142</v>
      </c>
      <c r="T5904">
        <v>0.81135205588613502</v>
      </c>
      <c r="U5904">
        <v>1</v>
      </c>
      <c r="V5904">
        <v>0.79471925863169002</v>
      </c>
      <c r="W5904">
        <v>0.58982449495234501</v>
      </c>
      <c r="X5904">
        <v>0.89526216254578295</v>
      </c>
      <c r="Y5904">
        <v>0.53092964558696598</v>
      </c>
      <c r="Z5904">
        <v>0.83918019789280796</v>
      </c>
      <c r="AA5904">
        <v>0.96805092926982395</v>
      </c>
      <c r="AB5904">
        <v>0.62683065300845997</v>
      </c>
      <c r="AC5904">
        <v>0.24375949707049099</v>
      </c>
      <c r="AD5904">
        <v>0.68253123924728298</v>
      </c>
      <c r="AE5904">
        <v>1.58154110424146</v>
      </c>
      <c r="AF5904">
        <v>0.82788360298222496</v>
      </c>
      <c r="AG5904">
        <v>0.93412630441602296</v>
      </c>
      <c r="AH5904">
        <v>0.57662642514362805</v>
      </c>
      <c r="AI5904">
        <v>0.85623322364821397</v>
      </c>
      <c r="AJ5904">
        <v>0.97149337516266299</v>
      </c>
      <c r="AK5904">
        <v>-0.84860718142336</v>
      </c>
    </row>
    <row r="5905" spans="1:37" x14ac:dyDescent="0.2">
      <c r="A5905" t="s">
        <v>19816</v>
      </c>
      <c r="B5905">
        <v>24349050</v>
      </c>
      <c r="C5905">
        <v>24349193</v>
      </c>
      <c r="D5905">
        <v>144</v>
      </c>
      <c r="E5905" t="s">
        <v>20139</v>
      </c>
      <c r="F5905">
        <v>3</v>
      </c>
      <c r="G5905" t="s">
        <v>20140</v>
      </c>
      <c r="H5905" t="s">
        <v>31000</v>
      </c>
      <c r="I5905">
        <v>4</v>
      </c>
      <c r="J5905">
        <v>24471461</v>
      </c>
      <c r="K5905">
        <v>24472891</v>
      </c>
      <c r="L5905">
        <v>1431</v>
      </c>
      <c r="M5905">
        <v>2</v>
      </c>
      <c r="N5905">
        <v>10891</v>
      </c>
      <c r="O5905" t="s">
        <v>20141</v>
      </c>
      <c r="P5905">
        <v>123698</v>
      </c>
      <c r="Q5905" t="s">
        <v>20142</v>
      </c>
      <c r="R5905" t="s">
        <v>20143</v>
      </c>
      <c r="S5905" t="s">
        <v>35143</v>
      </c>
      <c r="T5905">
        <v>0.92777804572276901</v>
      </c>
      <c r="U5905">
        <v>1</v>
      </c>
      <c r="V5905">
        <v>6.2525970097400796E-2</v>
      </c>
      <c r="W5905">
        <v>0.71155338757207898</v>
      </c>
      <c r="X5905">
        <v>0.95159051474143896</v>
      </c>
      <c r="Y5905">
        <v>-0.15017896005909101</v>
      </c>
      <c r="Z5905">
        <v>0.99284188476436497</v>
      </c>
      <c r="AA5905">
        <v>1</v>
      </c>
      <c r="AB5905">
        <v>0.231494501933874</v>
      </c>
      <c r="AC5905">
        <v>0.383475221505302</v>
      </c>
      <c r="AD5905">
        <v>0.79718863251998395</v>
      </c>
      <c r="AE5905">
        <v>-0.62197762442209503</v>
      </c>
      <c r="AF5905">
        <v>0.81342307591554397</v>
      </c>
      <c r="AG5905">
        <v>0.91848359061305096</v>
      </c>
      <c r="AH5905">
        <v>-0.13603478658049201</v>
      </c>
      <c r="AI5905">
        <v>0.93585822934778096</v>
      </c>
      <c r="AJ5905">
        <v>0.98621344597861504</v>
      </c>
      <c r="AK5905">
        <v>0.30809427117426502</v>
      </c>
    </row>
    <row r="5906" spans="1:37" x14ac:dyDescent="0.2">
      <c r="A5906" t="s">
        <v>19816</v>
      </c>
      <c r="B5906">
        <v>25774635</v>
      </c>
      <c r="C5906">
        <v>25774786</v>
      </c>
      <c r="D5906">
        <v>152</v>
      </c>
      <c r="E5906" t="s">
        <v>20144</v>
      </c>
      <c r="F5906">
        <v>3</v>
      </c>
      <c r="G5906" t="s">
        <v>20145</v>
      </c>
      <c r="H5906" t="s">
        <v>30999</v>
      </c>
      <c r="I5906">
        <v>4</v>
      </c>
      <c r="J5906">
        <v>25767584</v>
      </c>
      <c r="K5906">
        <v>25776719</v>
      </c>
      <c r="L5906">
        <v>9136</v>
      </c>
      <c r="M5906">
        <v>2</v>
      </c>
      <c r="N5906">
        <v>23231</v>
      </c>
      <c r="O5906" t="s">
        <v>20146</v>
      </c>
      <c r="P5906">
        <v>1933</v>
      </c>
      <c r="Q5906" t="s">
        <v>20147</v>
      </c>
      <c r="R5906" t="s">
        <v>20148</v>
      </c>
      <c r="S5906" t="s">
        <v>35144</v>
      </c>
      <c r="T5906">
        <v>0.15494316491903801</v>
      </c>
      <c r="U5906">
        <v>0.603102917160658</v>
      </c>
      <c r="V5906">
        <v>-4.7359636997282202</v>
      </c>
      <c r="W5906">
        <v>0.46744242736047098</v>
      </c>
      <c r="X5906">
        <v>0.76488243289783298</v>
      </c>
      <c r="Y5906">
        <v>-1.93185334688768</v>
      </c>
      <c r="Z5906">
        <v>0.43930562256796601</v>
      </c>
      <c r="AA5906">
        <v>0.84435025072159198</v>
      </c>
      <c r="AB5906">
        <v>-1.41755346610939</v>
      </c>
      <c r="AC5906">
        <v>0.53055050652625901</v>
      </c>
      <c r="AD5906">
        <v>0.87989882095915395</v>
      </c>
      <c r="AE5906">
        <v>-1.44454390102012</v>
      </c>
      <c r="AF5906">
        <v>0.114654499323302</v>
      </c>
      <c r="AG5906">
        <v>0.68151250837662902</v>
      </c>
      <c r="AH5906">
        <v>-4.5370807984260404</v>
      </c>
      <c r="AI5906">
        <v>0.495494368749545</v>
      </c>
      <c r="AJ5906">
        <v>0.78121606160956403</v>
      </c>
      <c r="AK5906">
        <v>-1.53871345399035</v>
      </c>
    </row>
    <row r="5907" spans="1:37" x14ac:dyDescent="0.2">
      <c r="A5907" t="s">
        <v>19816</v>
      </c>
      <c r="B5907">
        <v>26168657</v>
      </c>
      <c r="C5907">
        <v>26168806</v>
      </c>
      <c r="D5907">
        <v>150</v>
      </c>
      <c r="E5907" t="s">
        <v>20149</v>
      </c>
      <c r="F5907">
        <v>3</v>
      </c>
      <c r="G5907" t="s">
        <v>20150</v>
      </c>
      <c r="H5907" t="s">
        <v>35145</v>
      </c>
      <c r="I5907">
        <v>4</v>
      </c>
      <c r="J5907">
        <v>26163530</v>
      </c>
      <c r="K5907">
        <v>26430432</v>
      </c>
      <c r="L5907">
        <v>266903</v>
      </c>
      <c r="M5907">
        <v>1</v>
      </c>
      <c r="N5907">
        <v>3516</v>
      </c>
      <c r="O5907" t="s">
        <v>20151</v>
      </c>
      <c r="P5907">
        <v>5127</v>
      </c>
      <c r="Q5907" t="s">
        <v>20152</v>
      </c>
      <c r="R5907" t="s">
        <v>20153</v>
      </c>
      <c r="S5907" t="s">
        <v>35146</v>
      </c>
      <c r="T5907">
        <v>0.25690352844986403</v>
      </c>
      <c r="U5907">
        <v>0.603102917160658</v>
      </c>
      <c r="V5907">
        <v>-0.14317166265553199</v>
      </c>
      <c r="W5907">
        <v>0.787510172938932</v>
      </c>
      <c r="X5907">
        <v>0.95159051474143896</v>
      </c>
      <c r="Y5907">
        <v>-1.42568987139433</v>
      </c>
      <c r="Z5907">
        <v>7.4473885505862994E-2</v>
      </c>
      <c r="AA5907">
        <v>0.72610664078822296</v>
      </c>
      <c r="AB5907">
        <v>-1.02442028864917</v>
      </c>
      <c r="AC5907">
        <v>1</v>
      </c>
      <c r="AD5907">
        <v>1</v>
      </c>
      <c r="AE5907">
        <v>-0.748211217313969</v>
      </c>
      <c r="AF5907">
        <v>0.62342812055430197</v>
      </c>
      <c r="AG5907">
        <v>0.80674443595273604</v>
      </c>
      <c r="AH5907">
        <v>0.71525301080293302</v>
      </c>
      <c r="AI5907">
        <v>0.64223772516432698</v>
      </c>
      <c r="AJ5907">
        <v>0.81811476863760502</v>
      </c>
      <c r="AK5907">
        <v>-1.3020457231796501</v>
      </c>
    </row>
    <row r="5908" spans="1:37" x14ac:dyDescent="0.2">
      <c r="A5908" t="s">
        <v>19816</v>
      </c>
      <c r="B5908">
        <v>26168933</v>
      </c>
      <c r="C5908">
        <v>26169024</v>
      </c>
      <c r="D5908">
        <v>92</v>
      </c>
      <c r="E5908" t="s">
        <v>20154</v>
      </c>
      <c r="F5908">
        <v>1</v>
      </c>
      <c r="G5908" t="s">
        <v>20155</v>
      </c>
      <c r="H5908" t="s">
        <v>35145</v>
      </c>
      <c r="I5908">
        <v>4</v>
      </c>
      <c r="J5908">
        <v>26163530</v>
      </c>
      <c r="K5908">
        <v>26430432</v>
      </c>
      <c r="L5908">
        <v>266903</v>
      </c>
      <c r="M5908">
        <v>1</v>
      </c>
      <c r="N5908">
        <v>3516</v>
      </c>
      <c r="O5908" t="s">
        <v>20151</v>
      </c>
      <c r="P5908">
        <v>5403</v>
      </c>
      <c r="Q5908" t="s">
        <v>20152</v>
      </c>
      <c r="R5908" t="s">
        <v>20153</v>
      </c>
      <c r="S5908" t="s">
        <v>35146</v>
      </c>
      <c r="T5908">
        <v>0.25690352844986403</v>
      </c>
      <c r="U5908">
        <v>0.603102917160658</v>
      </c>
      <c r="V5908">
        <v>-0.102461183801023</v>
      </c>
      <c r="W5908">
        <v>0.787510172938932</v>
      </c>
      <c r="X5908">
        <v>0.95159051474143896</v>
      </c>
      <c r="Y5908">
        <v>-1.5678260565655899</v>
      </c>
      <c r="Z5908">
        <v>7.4473885505862994E-2</v>
      </c>
      <c r="AA5908">
        <v>0.72610664078822296</v>
      </c>
      <c r="AB5908">
        <v>-0.98370980979466305</v>
      </c>
      <c r="AC5908">
        <v>1</v>
      </c>
      <c r="AD5908">
        <v>1</v>
      </c>
      <c r="AE5908">
        <v>-0.79116128541864605</v>
      </c>
      <c r="AF5908">
        <v>0.62342812055430197</v>
      </c>
      <c r="AG5908">
        <v>0.80674443595273604</v>
      </c>
      <c r="AH5908">
        <v>0.75397694351686995</v>
      </c>
      <c r="AI5908">
        <v>0.64223772516432698</v>
      </c>
      <c r="AJ5908">
        <v>0.81811476863760502</v>
      </c>
      <c r="AK5908">
        <v>-1.4441819083509</v>
      </c>
    </row>
    <row r="5909" spans="1:37" x14ac:dyDescent="0.2">
      <c r="A5909" t="s">
        <v>19816</v>
      </c>
      <c r="B5909">
        <v>27091456</v>
      </c>
      <c r="C5909">
        <v>27091600</v>
      </c>
      <c r="D5909">
        <v>145</v>
      </c>
      <c r="E5909" t="s">
        <v>20156</v>
      </c>
      <c r="F5909">
        <v>3</v>
      </c>
      <c r="G5909" t="s">
        <v>20157</v>
      </c>
      <c r="H5909" t="s">
        <v>31000</v>
      </c>
      <c r="I5909">
        <v>4</v>
      </c>
      <c r="J5909">
        <v>27021282</v>
      </c>
      <c r="K5909">
        <v>27022661</v>
      </c>
      <c r="L5909">
        <v>1380</v>
      </c>
      <c r="M5909">
        <v>1</v>
      </c>
      <c r="N5909">
        <v>57620</v>
      </c>
      <c r="O5909" t="s">
        <v>20158</v>
      </c>
      <c r="P5909">
        <v>70174</v>
      </c>
      <c r="Q5909" t="s">
        <v>20159</v>
      </c>
      <c r="R5909" t="s">
        <v>20160</v>
      </c>
      <c r="S5909" t="s">
        <v>35147</v>
      </c>
      <c r="T5909">
        <v>0.60318812523568999</v>
      </c>
      <c r="U5909">
        <v>0.82125442047224695</v>
      </c>
      <c r="V5909">
        <v>-1.9635900339130601</v>
      </c>
      <c r="W5909">
        <v>0.69201225521665499</v>
      </c>
      <c r="X5909">
        <v>0.95159051474143896</v>
      </c>
      <c r="Y5909">
        <v>-1.7583449533006901</v>
      </c>
      <c r="Z5909">
        <v>0.250572619160632</v>
      </c>
      <c r="AA5909">
        <v>0.72610664078822296</v>
      </c>
      <c r="AB5909">
        <v>-2.9270637224537501</v>
      </c>
      <c r="AC5909">
        <v>0.30184355666711699</v>
      </c>
      <c r="AD5909">
        <v>0.68253123924728298</v>
      </c>
      <c r="AE5909">
        <v>-2.7583445178664801</v>
      </c>
      <c r="AF5909">
        <v>1</v>
      </c>
      <c r="AG5909">
        <v>1</v>
      </c>
      <c r="AH5909">
        <v>-1.0339794681290699</v>
      </c>
      <c r="AI5909">
        <v>0.95029317176085903</v>
      </c>
      <c r="AJ5909">
        <v>0.98621344597861504</v>
      </c>
      <c r="AK5909">
        <v>-0.889589592903552</v>
      </c>
    </row>
    <row r="5910" spans="1:37" x14ac:dyDescent="0.2">
      <c r="A5910" t="s">
        <v>19816</v>
      </c>
      <c r="B5910">
        <v>27091600</v>
      </c>
      <c r="C5910">
        <v>27091744</v>
      </c>
      <c r="D5910">
        <v>145</v>
      </c>
      <c r="E5910" t="s">
        <v>20161</v>
      </c>
      <c r="F5910">
        <v>1</v>
      </c>
      <c r="G5910" t="s">
        <v>20162</v>
      </c>
      <c r="H5910" t="s">
        <v>31000</v>
      </c>
      <c r="I5910">
        <v>4</v>
      </c>
      <c r="J5910">
        <v>27021282</v>
      </c>
      <c r="K5910">
        <v>27022661</v>
      </c>
      <c r="L5910">
        <v>1380</v>
      </c>
      <c r="M5910">
        <v>1</v>
      </c>
      <c r="N5910">
        <v>57620</v>
      </c>
      <c r="O5910" t="s">
        <v>20158</v>
      </c>
      <c r="P5910">
        <v>70318</v>
      </c>
      <c r="Q5910" t="s">
        <v>20159</v>
      </c>
      <c r="R5910" t="s">
        <v>20160</v>
      </c>
      <c r="S5910" t="s">
        <v>35147</v>
      </c>
      <c r="T5910">
        <v>0.60318812523568999</v>
      </c>
      <c r="U5910">
        <v>0.82125442047224695</v>
      </c>
      <c r="V5910">
        <v>-1.9635900339130601</v>
      </c>
      <c r="W5910">
        <v>0.69201225521665499</v>
      </c>
      <c r="X5910">
        <v>0.95159051474143896</v>
      </c>
      <c r="Y5910">
        <v>-1.7583449533006901</v>
      </c>
      <c r="Z5910">
        <v>0.250572619160632</v>
      </c>
      <c r="AA5910">
        <v>0.72610664078822296</v>
      </c>
      <c r="AB5910">
        <v>-2.9270637224537501</v>
      </c>
      <c r="AC5910">
        <v>0.30184355666711699</v>
      </c>
      <c r="AD5910">
        <v>0.68253123924728298</v>
      </c>
      <c r="AE5910">
        <v>-2.7583445178664801</v>
      </c>
      <c r="AF5910">
        <v>1</v>
      </c>
      <c r="AG5910">
        <v>1</v>
      </c>
      <c r="AH5910">
        <v>-1.0339794681290699</v>
      </c>
      <c r="AI5910">
        <v>0.95029317176085903</v>
      </c>
      <c r="AJ5910">
        <v>0.98621344597861504</v>
      </c>
      <c r="AK5910">
        <v>-0.889589592903552</v>
      </c>
    </row>
    <row r="5911" spans="1:37" x14ac:dyDescent="0.2">
      <c r="A5911" t="s">
        <v>19816</v>
      </c>
      <c r="B5911">
        <v>27091744</v>
      </c>
      <c r="C5911">
        <v>27091888</v>
      </c>
      <c r="D5911">
        <v>145</v>
      </c>
      <c r="E5911" t="s">
        <v>20163</v>
      </c>
      <c r="F5911">
        <v>1</v>
      </c>
      <c r="G5911" t="s">
        <v>20164</v>
      </c>
      <c r="H5911" t="s">
        <v>31000</v>
      </c>
      <c r="I5911">
        <v>4</v>
      </c>
      <c r="J5911">
        <v>27021282</v>
      </c>
      <c r="K5911">
        <v>27022661</v>
      </c>
      <c r="L5911">
        <v>1380</v>
      </c>
      <c r="M5911">
        <v>1</v>
      </c>
      <c r="N5911">
        <v>57620</v>
      </c>
      <c r="O5911" t="s">
        <v>20158</v>
      </c>
      <c r="P5911">
        <v>70462</v>
      </c>
      <c r="Q5911" t="s">
        <v>20159</v>
      </c>
      <c r="R5911" t="s">
        <v>20160</v>
      </c>
      <c r="S5911" t="s">
        <v>35147</v>
      </c>
      <c r="T5911">
        <v>0.60318812523568999</v>
      </c>
      <c r="U5911">
        <v>0.82125442047224695</v>
      </c>
      <c r="V5911">
        <v>-1.9635900339130601</v>
      </c>
      <c r="W5911">
        <v>0.69201225521665499</v>
      </c>
      <c r="X5911">
        <v>0.95159051474143896</v>
      </c>
      <c r="Y5911">
        <v>-1.7583449533006901</v>
      </c>
      <c r="Z5911">
        <v>0.250572619160632</v>
      </c>
      <c r="AA5911">
        <v>0.72610664078822296</v>
      </c>
      <c r="AB5911">
        <v>-2.9270637224537501</v>
      </c>
      <c r="AC5911">
        <v>0.30184355666711699</v>
      </c>
      <c r="AD5911">
        <v>0.68253123924728298</v>
      </c>
      <c r="AE5911">
        <v>-2.7583445178664801</v>
      </c>
      <c r="AF5911">
        <v>1</v>
      </c>
      <c r="AG5911">
        <v>1</v>
      </c>
      <c r="AH5911">
        <v>-1.0339794681290699</v>
      </c>
      <c r="AI5911">
        <v>0.95029317176085903</v>
      </c>
      <c r="AJ5911">
        <v>0.98621344597861504</v>
      </c>
      <c r="AK5911">
        <v>-0.889589592903552</v>
      </c>
    </row>
    <row r="5912" spans="1:37" x14ac:dyDescent="0.2">
      <c r="A5912" t="s">
        <v>19816</v>
      </c>
      <c r="B5912">
        <v>27380779</v>
      </c>
      <c r="C5912">
        <v>27380954</v>
      </c>
      <c r="D5912">
        <v>176</v>
      </c>
      <c r="E5912" t="s">
        <v>20165</v>
      </c>
      <c r="F5912">
        <v>2</v>
      </c>
      <c r="G5912" t="s">
        <v>20166</v>
      </c>
      <c r="H5912" t="s">
        <v>31000</v>
      </c>
      <c r="I5912">
        <v>4</v>
      </c>
      <c r="J5912">
        <v>27217479</v>
      </c>
      <c r="K5912">
        <v>27282225</v>
      </c>
      <c r="L5912">
        <v>64747</v>
      </c>
      <c r="M5912">
        <v>1</v>
      </c>
      <c r="N5912">
        <v>101929199</v>
      </c>
      <c r="O5912" t="s">
        <v>20167</v>
      </c>
      <c r="P5912">
        <v>163300</v>
      </c>
      <c r="Q5912" t="s">
        <v>20168</v>
      </c>
      <c r="R5912" t="s">
        <v>20169</v>
      </c>
      <c r="S5912" t="s">
        <v>35148</v>
      </c>
      <c r="T5912">
        <v>0.50461272373166699</v>
      </c>
      <c r="U5912">
        <v>0.78288571403930396</v>
      </c>
      <c r="V5912">
        <v>0.50514492215024998</v>
      </c>
      <c r="W5912">
        <v>0.58889774963992803</v>
      </c>
      <c r="X5912">
        <v>0.89526216254578295</v>
      </c>
      <c r="Y5912">
        <v>0.46637753988715003</v>
      </c>
      <c r="Z5912">
        <v>0.88426367116845594</v>
      </c>
      <c r="AA5912">
        <v>0.99919698600769702</v>
      </c>
      <c r="AB5912">
        <v>0.24115224278727601</v>
      </c>
      <c r="AC5912">
        <v>0.74874013321157495</v>
      </c>
      <c r="AD5912">
        <v>0.87989882095915395</v>
      </c>
      <c r="AE5912">
        <v>-0.14141431554703299</v>
      </c>
      <c r="AF5912">
        <v>0.31567837296961698</v>
      </c>
      <c r="AG5912">
        <v>0.70473078222419605</v>
      </c>
      <c r="AH5912">
        <v>0.55243130879089697</v>
      </c>
      <c r="AI5912">
        <v>0.182936781358533</v>
      </c>
      <c r="AJ5912">
        <v>0.78121606160956403</v>
      </c>
      <c r="AK5912">
        <v>0.89518135776108998</v>
      </c>
    </row>
    <row r="5913" spans="1:37" x14ac:dyDescent="0.2">
      <c r="A5913" t="s">
        <v>19816</v>
      </c>
      <c r="B5913">
        <v>27380954</v>
      </c>
      <c r="C5913">
        <v>27381129</v>
      </c>
      <c r="D5913">
        <v>176</v>
      </c>
      <c r="E5913" t="s">
        <v>20170</v>
      </c>
      <c r="F5913">
        <v>3</v>
      </c>
      <c r="G5913" t="s">
        <v>1886</v>
      </c>
      <c r="H5913" t="s">
        <v>31000</v>
      </c>
      <c r="I5913">
        <v>4</v>
      </c>
      <c r="J5913">
        <v>27217479</v>
      </c>
      <c r="K5913">
        <v>27282225</v>
      </c>
      <c r="L5913">
        <v>64747</v>
      </c>
      <c r="M5913">
        <v>1</v>
      </c>
      <c r="N5913">
        <v>101929199</v>
      </c>
      <c r="O5913" t="s">
        <v>20167</v>
      </c>
      <c r="P5913">
        <v>163475</v>
      </c>
      <c r="Q5913" t="s">
        <v>20168</v>
      </c>
      <c r="R5913" t="s">
        <v>20169</v>
      </c>
      <c r="S5913" t="s">
        <v>35148</v>
      </c>
      <c r="T5913">
        <v>0.50461272373166699</v>
      </c>
      <c r="U5913">
        <v>0.78288571403930396</v>
      </c>
      <c r="V5913">
        <v>0.50514492215024998</v>
      </c>
      <c r="W5913">
        <v>0.58889774963992803</v>
      </c>
      <c r="X5913">
        <v>0.89526216254578295</v>
      </c>
      <c r="Y5913">
        <v>0.46637753988715003</v>
      </c>
      <c r="Z5913">
        <v>0.88426367116845594</v>
      </c>
      <c r="AA5913">
        <v>0.99919698600769702</v>
      </c>
      <c r="AB5913">
        <v>0.24115224278727601</v>
      </c>
      <c r="AC5913">
        <v>0.74874013321157495</v>
      </c>
      <c r="AD5913">
        <v>0.87989882095915395</v>
      </c>
      <c r="AE5913">
        <v>-0.14141431554703299</v>
      </c>
      <c r="AF5913">
        <v>0.31567837296961698</v>
      </c>
      <c r="AG5913">
        <v>0.70473078222419605</v>
      </c>
      <c r="AH5913">
        <v>0.55243130879089697</v>
      </c>
      <c r="AI5913">
        <v>0.182936781358533</v>
      </c>
      <c r="AJ5913">
        <v>0.78121606160956403</v>
      </c>
      <c r="AK5913">
        <v>0.89518135776108998</v>
      </c>
    </row>
    <row r="5914" spans="1:37" x14ac:dyDescent="0.2">
      <c r="A5914" t="s">
        <v>19816</v>
      </c>
      <c r="B5914">
        <v>30153336</v>
      </c>
      <c r="C5914">
        <v>30153492</v>
      </c>
      <c r="D5914">
        <v>157</v>
      </c>
      <c r="E5914" t="s">
        <v>20171</v>
      </c>
      <c r="F5914">
        <v>1</v>
      </c>
      <c r="G5914" t="s">
        <v>20172</v>
      </c>
      <c r="H5914" t="s">
        <v>31000</v>
      </c>
      <c r="I5914">
        <v>4</v>
      </c>
      <c r="J5914">
        <v>30720369</v>
      </c>
      <c r="K5914">
        <v>31146800</v>
      </c>
      <c r="L5914">
        <v>426432</v>
      </c>
      <c r="M5914">
        <v>1</v>
      </c>
      <c r="N5914">
        <v>5099</v>
      </c>
      <c r="O5914" t="s">
        <v>20173</v>
      </c>
      <c r="P5914">
        <v>-566877</v>
      </c>
      <c r="Q5914" t="s">
        <v>20174</v>
      </c>
      <c r="R5914" t="s">
        <v>20175</v>
      </c>
      <c r="S5914" t="s">
        <v>35149</v>
      </c>
      <c r="T5914">
        <v>0.35387198439864398</v>
      </c>
      <c r="U5914">
        <v>0.603102917160658</v>
      </c>
      <c r="V5914">
        <v>-23.899321009221399</v>
      </c>
      <c r="W5914">
        <v>0.38920677604595899</v>
      </c>
      <c r="X5914">
        <v>0.704072456322962</v>
      </c>
      <c r="Y5914">
        <v>-23.768076484724801</v>
      </c>
      <c r="Z5914">
        <v>0.184235113180511</v>
      </c>
      <c r="AA5914">
        <v>0.72610664078822296</v>
      </c>
      <c r="AB5914">
        <v>-23.899321009221399</v>
      </c>
      <c r="AC5914">
        <v>0.21073619169722799</v>
      </c>
      <c r="AD5914">
        <v>0.68253123924728298</v>
      </c>
      <c r="AE5914">
        <v>-23.768076484724801</v>
      </c>
      <c r="AF5914">
        <v>0.501741946288212</v>
      </c>
      <c r="AG5914">
        <v>0.80674443595273604</v>
      </c>
      <c r="AH5914">
        <v>-22.969710420537801</v>
      </c>
      <c r="AI5914">
        <v>0.52399907623471598</v>
      </c>
      <c r="AJ5914">
        <v>0.78121606160956403</v>
      </c>
      <c r="AK5914">
        <v>-22.899321101428001</v>
      </c>
    </row>
    <row r="5915" spans="1:37" x14ac:dyDescent="0.2">
      <c r="A5915" t="s">
        <v>19816</v>
      </c>
      <c r="B5915">
        <v>30153498</v>
      </c>
      <c r="C5915">
        <v>30153653</v>
      </c>
      <c r="D5915">
        <v>156</v>
      </c>
      <c r="E5915" t="s">
        <v>20176</v>
      </c>
      <c r="F5915">
        <v>1</v>
      </c>
      <c r="G5915" t="s">
        <v>20177</v>
      </c>
      <c r="H5915" t="s">
        <v>31000</v>
      </c>
      <c r="I5915">
        <v>4</v>
      </c>
      <c r="J5915">
        <v>30720369</v>
      </c>
      <c r="K5915">
        <v>31146800</v>
      </c>
      <c r="L5915">
        <v>426432</v>
      </c>
      <c r="M5915">
        <v>1</v>
      </c>
      <c r="N5915">
        <v>5099</v>
      </c>
      <c r="O5915" t="s">
        <v>20173</v>
      </c>
      <c r="P5915">
        <v>-566716</v>
      </c>
      <c r="Q5915" t="s">
        <v>20174</v>
      </c>
      <c r="R5915" t="s">
        <v>20175</v>
      </c>
      <c r="S5915" t="s">
        <v>35149</v>
      </c>
      <c r="T5915">
        <v>0.35387198439864398</v>
      </c>
      <c r="U5915">
        <v>0.603102917160658</v>
      </c>
      <c r="V5915">
        <v>-23.899321009221399</v>
      </c>
      <c r="W5915">
        <v>0.38920677604595899</v>
      </c>
      <c r="X5915">
        <v>0.704072456322962</v>
      </c>
      <c r="Y5915">
        <v>-23.768076484724801</v>
      </c>
      <c r="Z5915">
        <v>0.184235113180511</v>
      </c>
      <c r="AA5915">
        <v>0.72610664078822296</v>
      </c>
      <c r="AB5915">
        <v>-23.899321009221399</v>
      </c>
      <c r="AC5915">
        <v>0.21073619169722799</v>
      </c>
      <c r="AD5915">
        <v>0.68253123924728298</v>
      </c>
      <c r="AE5915">
        <v>-23.768076484724801</v>
      </c>
      <c r="AF5915">
        <v>0.501741946288212</v>
      </c>
      <c r="AG5915">
        <v>0.80674443595273604</v>
      </c>
      <c r="AH5915">
        <v>-22.969710420537801</v>
      </c>
      <c r="AI5915">
        <v>0.52399907623471598</v>
      </c>
      <c r="AJ5915">
        <v>0.78121606160956403</v>
      </c>
      <c r="AK5915">
        <v>-22.899321101428001</v>
      </c>
    </row>
    <row r="5916" spans="1:37" x14ac:dyDescent="0.2">
      <c r="A5916" t="s">
        <v>19816</v>
      </c>
      <c r="B5916">
        <v>32716036</v>
      </c>
      <c r="C5916">
        <v>32716208</v>
      </c>
      <c r="D5916">
        <v>173</v>
      </c>
      <c r="E5916" t="s">
        <v>20178</v>
      </c>
      <c r="F5916">
        <v>5</v>
      </c>
      <c r="G5916" t="s">
        <v>20179</v>
      </c>
      <c r="H5916" t="s">
        <v>35150</v>
      </c>
      <c r="I5916">
        <v>4</v>
      </c>
      <c r="J5916">
        <v>32351038</v>
      </c>
      <c r="K5916">
        <v>32353220</v>
      </c>
      <c r="L5916">
        <v>2183</v>
      </c>
      <c r="M5916">
        <v>1</v>
      </c>
      <c r="N5916">
        <v>101927363</v>
      </c>
      <c r="O5916" t="s">
        <v>20180</v>
      </c>
      <c r="P5916">
        <v>364998</v>
      </c>
      <c r="Q5916" t="s">
        <v>20181</v>
      </c>
      <c r="R5916" t="s">
        <v>20182</v>
      </c>
      <c r="S5916" t="s">
        <v>35151</v>
      </c>
      <c r="T5916">
        <v>0.32911398597860803</v>
      </c>
      <c r="U5916">
        <v>0.603102917160658</v>
      </c>
      <c r="V5916">
        <v>24.275398070562801</v>
      </c>
      <c r="W5916">
        <v>0.49709177864118298</v>
      </c>
      <c r="X5916">
        <v>0.78363289935355196</v>
      </c>
      <c r="Y5916">
        <v>-2.4701956619297798</v>
      </c>
      <c r="Z5916">
        <v>0.203350924423461</v>
      </c>
      <c r="AA5916">
        <v>0.72610664078822296</v>
      </c>
      <c r="AB5916">
        <v>23.5124046528598</v>
      </c>
      <c r="AC5916">
        <v>0.92091778829119397</v>
      </c>
      <c r="AD5916">
        <v>0.94068432309766403</v>
      </c>
      <c r="AE5916">
        <v>-3.4701952091861799</v>
      </c>
      <c r="AF5916">
        <v>0.98343762640780896</v>
      </c>
      <c r="AG5916">
        <v>1</v>
      </c>
      <c r="AH5916">
        <v>3.7458295934852002</v>
      </c>
      <c r="AI5916">
        <v>0.197630579561902</v>
      </c>
      <c r="AJ5916">
        <v>0.78121606160956403</v>
      </c>
      <c r="AK5916">
        <v>-1.60144026270358</v>
      </c>
    </row>
    <row r="5917" spans="1:37" x14ac:dyDescent="0.2">
      <c r="A5917" t="s">
        <v>19816</v>
      </c>
      <c r="B5917">
        <v>32716208</v>
      </c>
      <c r="C5917">
        <v>32716380</v>
      </c>
      <c r="D5917">
        <v>173</v>
      </c>
      <c r="E5917" t="s">
        <v>20183</v>
      </c>
      <c r="F5917">
        <v>15</v>
      </c>
      <c r="G5917" t="s">
        <v>20184</v>
      </c>
      <c r="H5917" t="s">
        <v>35150</v>
      </c>
      <c r="I5917">
        <v>4</v>
      </c>
      <c r="J5917">
        <v>32351038</v>
      </c>
      <c r="K5917">
        <v>32353220</v>
      </c>
      <c r="L5917">
        <v>2183</v>
      </c>
      <c r="M5917">
        <v>1</v>
      </c>
      <c r="N5917">
        <v>101927363</v>
      </c>
      <c r="O5917" t="s">
        <v>20180</v>
      </c>
      <c r="P5917">
        <v>365170</v>
      </c>
      <c r="Q5917" t="s">
        <v>20181</v>
      </c>
      <c r="R5917" t="s">
        <v>20182</v>
      </c>
      <c r="S5917" t="s">
        <v>35151</v>
      </c>
      <c r="T5917">
        <v>0.32911398597860803</v>
      </c>
      <c r="U5917">
        <v>0.603102917160658</v>
      </c>
      <c r="V5917">
        <v>24.275398070562801</v>
      </c>
      <c r="W5917">
        <v>0.49709177864118298</v>
      </c>
      <c r="X5917">
        <v>0.78363289935355196</v>
      </c>
      <c r="Y5917">
        <v>-2.4701956619297798</v>
      </c>
      <c r="Z5917">
        <v>0.203350924423461</v>
      </c>
      <c r="AA5917">
        <v>0.72610664078822296</v>
      </c>
      <c r="AB5917">
        <v>23.5124046528598</v>
      </c>
      <c r="AC5917">
        <v>0.92091778829119397</v>
      </c>
      <c r="AD5917">
        <v>0.94068432309766403</v>
      </c>
      <c r="AE5917">
        <v>-3.4701952091861799</v>
      </c>
      <c r="AF5917">
        <v>0.98343762640780896</v>
      </c>
      <c r="AG5917">
        <v>1</v>
      </c>
      <c r="AH5917">
        <v>3.7458295934852002</v>
      </c>
      <c r="AI5917">
        <v>0.197630579561902</v>
      </c>
      <c r="AJ5917">
        <v>0.78121606160956403</v>
      </c>
      <c r="AK5917">
        <v>-1.60144026270358</v>
      </c>
    </row>
    <row r="5918" spans="1:37" x14ac:dyDescent="0.2">
      <c r="A5918" t="s">
        <v>19816</v>
      </c>
      <c r="B5918">
        <v>33324640</v>
      </c>
      <c r="C5918">
        <v>33324925</v>
      </c>
      <c r="D5918">
        <v>286</v>
      </c>
      <c r="E5918" t="s">
        <v>20185</v>
      </c>
      <c r="F5918">
        <v>3</v>
      </c>
      <c r="G5918" t="s">
        <v>20186</v>
      </c>
      <c r="H5918" t="s">
        <v>31000</v>
      </c>
      <c r="I5918">
        <v>4</v>
      </c>
      <c r="J5918">
        <v>33467398</v>
      </c>
      <c r="K5918">
        <v>33693993</v>
      </c>
      <c r="L5918">
        <v>226596</v>
      </c>
      <c r="M5918">
        <v>1</v>
      </c>
      <c r="N5918">
        <v>105374391</v>
      </c>
      <c r="O5918" t="s">
        <v>20187</v>
      </c>
      <c r="P5918">
        <v>-142473</v>
      </c>
      <c r="Q5918" t="s">
        <v>40</v>
      </c>
      <c r="R5918" t="s">
        <v>20188</v>
      </c>
      <c r="S5918" t="s">
        <v>35152</v>
      </c>
      <c r="T5918">
        <v>0.583211159830616</v>
      </c>
      <c r="U5918">
        <v>0.81360520874211995</v>
      </c>
      <c r="V5918">
        <v>-0.437602364443056</v>
      </c>
      <c r="W5918">
        <v>0.39900964277550199</v>
      </c>
      <c r="X5918">
        <v>0.71143044911719</v>
      </c>
      <c r="Y5918">
        <v>-1.5518006942317399</v>
      </c>
      <c r="Z5918">
        <v>0.72004451969238803</v>
      </c>
      <c r="AA5918">
        <v>0.86308114850689799</v>
      </c>
      <c r="AB5918">
        <v>-0.65050893062131898</v>
      </c>
      <c r="AC5918">
        <v>0.114586611961368</v>
      </c>
      <c r="AD5918">
        <v>0.68253123924728298</v>
      </c>
      <c r="AE5918">
        <v>-2.5518006065105898</v>
      </c>
      <c r="AF5918">
        <v>0.50230584886502705</v>
      </c>
      <c r="AG5918">
        <v>0.80674443595273604</v>
      </c>
      <c r="AH5918">
        <v>-7.3493826171310297E-2</v>
      </c>
      <c r="AI5918">
        <v>0.78546927494779295</v>
      </c>
      <c r="AJ5918">
        <v>0.92808185275216604</v>
      </c>
      <c r="AK5918">
        <v>-0.68304525222674495</v>
      </c>
    </row>
    <row r="5919" spans="1:37" x14ac:dyDescent="0.2">
      <c r="A5919" t="s">
        <v>19816</v>
      </c>
      <c r="B5919">
        <v>33325179</v>
      </c>
      <c r="C5919">
        <v>33325266</v>
      </c>
      <c r="D5919">
        <v>88</v>
      </c>
      <c r="E5919" t="s">
        <v>20189</v>
      </c>
      <c r="F5919">
        <v>1</v>
      </c>
      <c r="G5919" t="s">
        <v>20190</v>
      </c>
      <c r="H5919" t="s">
        <v>31000</v>
      </c>
      <c r="I5919">
        <v>4</v>
      </c>
      <c r="J5919">
        <v>33467398</v>
      </c>
      <c r="K5919">
        <v>33693993</v>
      </c>
      <c r="L5919">
        <v>226596</v>
      </c>
      <c r="M5919">
        <v>1</v>
      </c>
      <c r="N5919">
        <v>105374391</v>
      </c>
      <c r="O5919" t="s">
        <v>20187</v>
      </c>
      <c r="P5919">
        <v>-142132</v>
      </c>
      <c r="Q5919" t="s">
        <v>40</v>
      </c>
      <c r="R5919" t="s">
        <v>20188</v>
      </c>
      <c r="S5919" t="s">
        <v>35152</v>
      </c>
      <c r="T5919">
        <v>0.583211159830616</v>
      </c>
      <c r="U5919">
        <v>0.81360520874211995</v>
      </c>
      <c r="V5919">
        <v>-0.55438117025802203</v>
      </c>
      <c r="W5919">
        <v>0.39900964277550199</v>
      </c>
      <c r="X5919">
        <v>0.71143044911719</v>
      </c>
      <c r="Y5919">
        <v>-1.8672963016665101</v>
      </c>
      <c r="Z5919">
        <v>0.72004451969238803</v>
      </c>
      <c r="AA5919">
        <v>0.86308114850689799</v>
      </c>
      <c r="AB5919">
        <v>-0.861999566191893</v>
      </c>
      <c r="AC5919">
        <v>0.114586611961368</v>
      </c>
      <c r="AD5919">
        <v>0.68253123924728298</v>
      </c>
      <c r="AE5919">
        <v>-2.8672961888821802</v>
      </c>
      <c r="AF5919">
        <v>0.50230584886502705</v>
      </c>
      <c r="AG5919">
        <v>0.80674443595273604</v>
      </c>
      <c r="AH5919">
        <v>-8.2372679023491602E-2</v>
      </c>
      <c r="AI5919">
        <v>0.78546927494779295</v>
      </c>
      <c r="AJ5919">
        <v>0.92808185275216604</v>
      </c>
      <c r="AK5919">
        <v>-0.99854086048131696</v>
      </c>
    </row>
    <row r="5920" spans="1:37" x14ac:dyDescent="0.2">
      <c r="A5920" t="s">
        <v>19816</v>
      </c>
      <c r="B5920">
        <v>35681745</v>
      </c>
      <c r="C5920">
        <v>35681903</v>
      </c>
      <c r="D5920">
        <v>159</v>
      </c>
      <c r="E5920" t="s">
        <v>20191</v>
      </c>
      <c r="F5920">
        <v>5</v>
      </c>
      <c r="G5920" t="s">
        <v>20192</v>
      </c>
      <c r="H5920" t="s">
        <v>31000</v>
      </c>
      <c r="I5920">
        <v>4</v>
      </c>
      <c r="J5920">
        <v>36005365</v>
      </c>
      <c r="K5920">
        <v>36046034</v>
      </c>
      <c r="L5920">
        <v>40670</v>
      </c>
      <c r="M5920">
        <v>2</v>
      </c>
      <c r="N5920">
        <v>116984</v>
      </c>
      <c r="O5920" t="s">
        <v>20193</v>
      </c>
      <c r="P5920">
        <v>364131</v>
      </c>
      <c r="Q5920" t="s">
        <v>20194</v>
      </c>
      <c r="R5920" t="s">
        <v>20195</v>
      </c>
      <c r="S5920" t="s">
        <v>35153</v>
      </c>
      <c r="T5920">
        <v>1</v>
      </c>
      <c r="U5920">
        <v>1</v>
      </c>
      <c r="V5920">
        <v>-4.2839582546230201E-2</v>
      </c>
      <c r="W5920">
        <v>0.73420570613580904</v>
      </c>
      <c r="X5920">
        <v>0.95159051474143896</v>
      </c>
      <c r="Y5920">
        <v>0.2206985964922</v>
      </c>
      <c r="Z5920">
        <v>0.96726857278496403</v>
      </c>
      <c r="AA5920">
        <v>0.99919698600769702</v>
      </c>
      <c r="AB5920">
        <v>0.58050877563847902</v>
      </c>
      <c r="AC5920">
        <v>0.32081866871113202</v>
      </c>
      <c r="AD5920">
        <v>0.68773325147593101</v>
      </c>
      <c r="AE5920">
        <v>-0.77930130823201404</v>
      </c>
      <c r="AF5920">
        <v>0.98343762640780896</v>
      </c>
      <c r="AG5920">
        <v>1</v>
      </c>
      <c r="AH5920">
        <v>-0.62551205166886603</v>
      </c>
      <c r="AI5920">
        <v>0.91725052871964496</v>
      </c>
      <c r="AJ5920">
        <v>0.98621344597861504</v>
      </c>
      <c r="AK5920">
        <v>1.0894539714979301</v>
      </c>
    </row>
    <row r="5921" spans="1:37" x14ac:dyDescent="0.2">
      <c r="A5921" t="s">
        <v>19816</v>
      </c>
      <c r="B5921">
        <v>36890975</v>
      </c>
      <c r="C5921">
        <v>36891130</v>
      </c>
      <c r="D5921">
        <v>156</v>
      </c>
      <c r="E5921" t="s">
        <v>20196</v>
      </c>
      <c r="F5921">
        <v>2</v>
      </c>
      <c r="G5921" t="s">
        <v>20197</v>
      </c>
      <c r="H5921" t="s">
        <v>31000</v>
      </c>
      <c r="I5921">
        <v>4</v>
      </c>
      <c r="J5921">
        <v>37001772</v>
      </c>
      <c r="K5921">
        <v>37019968</v>
      </c>
      <c r="L5921">
        <v>18197</v>
      </c>
      <c r="M5921">
        <v>1</v>
      </c>
      <c r="N5921">
        <v>100508631</v>
      </c>
      <c r="O5921" t="s">
        <v>20198</v>
      </c>
      <c r="P5921">
        <v>-110642</v>
      </c>
      <c r="Q5921" t="s">
        <v>20199</v>
      </c>
      <c r="R5921" t="s">
        <v>20200</v>
      </c>
      <c r="S5921" t="s">
        <v>35154</v>
      </c>
      <c r="T5921">
        <v>0.35387198439864398</v>
      </c>
      <c r="U5921">
        <v>0.603102917160658</v>
      </c>
      <c r="V5921">
        <v>-23.9880563044429</v>
      </c>
      <c r="W5921">
        <v>0.94541066367716797</v>
      </c>
      <c r="X5921">
        <v>0.95159051474143896</v>
      </c>
      <c r="Y5921">
        <v>0.26467820666133302</v>
      </c>
      <c r="Z5921">
        <v>0.184235113180511</v>
      </c>
      <c r="AA5921">
        <v>0.72610664078822296</v>
      </c>
      <c r="AB5921">
        <v>-23.9880563044429</v>
      </c>
      <c r="AC5921">
        <v>0.71753805159658501</v>
      </c>
      <c r="AD5921">
        <v>0.87989882095915395</v>
      </c>
      <c r="AE5921">
        <v>-0.73532171429219395</v>
      </c>
      <c r="AF5921">
        <v>0.501741946288212</v>
      </c>
      <c r="AG5921">
        <v>0.80674443595273604</v>
      </c>
      <c r="AH5921">
        <v>-23.058445710782799</v>
      </c>
      <c r="AI5921">
        <v>0.59609816080359102</v>
      </c>
      <c r="AJ5921">
        <v>0.78121606160956403</v>
      </c>
      <c r="AK5921">
        <v>1.1334335949346299</v>
      </c>
    </row>
    <row r="5922" spans="1:37" x14ac:dyDescent="0.2">
      <c r="A5922" t="s">
        <v>19816</v>
      </c>
      <c r="B5922">
        <v>36891132</v>
      </c>
      <c r="C5922">
        <v>36891288</v>
      </c>
      <c r="D5922">
        <v>157</v>
      </c>
      <c r="E5922" t="s">
        <v>20201</v>
      </c>
      <c r="F5922">
        <v>0</v>
      </c>
      <c r="G5922" t="s">
        <v>20202</v>
      </c>
      <c r="H5922" t="s">
        <v>31000</v>
      </c>
      <c r="I5922">
        <v>4</v>
      </c>
      <c r="J5922">
        <v>37001772</v>
      </c>
      <c r="K5922">
        <v>37019968</v>
      </c>
      <c r="L5922">
        <v>18197</v>
      </c>
      <c r="M5922">
        <v>1</v>
      </c>
      <c r="N5922">
        <v>100508631</v>
      </c>
      <c r="O5922" t="s">
        <v>20198</v>
      </c>
      <c r="P5922">
        <v>-110484</v>
      </c>
      <c r="Q5922" t="s">
        <v>20199</v>
      </c>
      <c r="R5922" t="s">
        <v>20200</v>
      </c>
      <c r="S5922" t="s">
        <v>35154</v>
      </c>
      <c r="T5922">
        <v>0.35387198439864398</v>
      </c>
      <c r="U5922">
        <v>0.603102917160658</v>
      </c>
      <c r="V5922">
        <v>-23.9880563044429</v>
      </c>
      <c r="W5922">
        <v>0.94541066367716797</v>
      </c>
      <c r="X5922">
        <v>0.95159051474143896</v>
      </c>
      <c r="Y5922">
        <v>0.26467820666133302</v>
      </c>
      <c r="Z5922">
        <v>0.184235113180511</v>
      </c>
      <c r="AA5922">
        <v>0.72610664078822296</v>
      </c>
      <c r="AB5922">
        <v>-23.9880563044429</v>
      </c>
      <c r="AC5922">
        <v>0.71753805159658501</v>
      </c>
      <c r="AD5922">
        <v>0.87989882095915395</v>
      </c>
      <c r="AE5922">
        <v>-0.73532171429219395</v>
      </c>
      <c r="AF5922">
        <v>0.501741946288212</v>
      </c>
      <c r="AG5922">
        <v>0.80674443595273604</v>
      </c>
      <c r="AH5922">
        <v>-23.058445710782799</v>
      </c>
      <c r="AI5922">
        <v>0.59609816080359102</v>
      </c>
      <c r="AJ5922">
        <v>0.78121606160956403</v>
      </c>
      <c r="AK5922">
        <v>1.1334335949346299</v>
      </c>
    </row>
    <row r="5923" spans="1:37" x14ac:dyDescent="0.2">
      <c r="A5923" t="s">
        <v>19816</v>
      </c>
      <c r="B5923">
        <v>38043400</v>
      </c>
      <c r="C5923">
        <v>38043578</v>
      </c>
      <c r="D5923">
        <v>179</v>
      </c>
      <c r="E5923" t="s">
        <v>20203</v>
      </c>
      <c r="F5923">
        <v>2</v>
      </c>
      <c r="G5923" t="s">
        <v>20204</v>
      </c>
      <c r="H5923" t="s">
        <v>30987</v>
      </c>
      <c r="I5923">
        <v>4</v>
      </c>
      <c r="J5923">
        <v>38044474</v>
      </c>
      <c r="K5923">
        <v>38089999</v>
      </c>
      <c r="L5923">
        <v>45526</v>
      </c>
      <c r="M5923">
        <v>1</v>
      </c>
      <c r="N5923">
        <v>23216</v>
      </c>
      <c r="O5923" t="s">
        <v>20205</v>
      </c>
      <c r="P5923">
        <v>-896</v>
      </c>
      <c r="Q5923" t="s">
        <v>20206</v>
      </c>
      <c r="R5923" t="s">
        <v>20207</v>
      </c>
      <c r="S5923" t="s">
        <v>35155</v>
      </c>
      <c r="T5923">
        <v>0.32911398597860803</v>
      </c>
      <c r="U5923">
        <v>0.603102917160658</v>
      </c>
      <c r="V5923">
        <v>23.746696442047899</v>
      </c>
      <c r="W5923">
        <v>0.29261482077562401</v>
      </c>
      <c r="X5923">
        <v>0.704072456322962</v>
      </c>
      <c r="Y5923">
        <v>23.8206970183669</v>
      </c>
      <c r="Z5923">
        <v>0.48464167878831399</v>
      </c>
      <c r="AA5923">
        <v>0.84435025072159198</v>
      </c>
      <c r="AB5923">
        <v>22.7832224154442</v>
      </c>
      <c r="AC5923">
        <v>0.45677901822897599</v>
      </c>
      <c r="AD5923">
        <v>0.82872126865393902</v>
      </c>
      <c r="AE5923">
        <v>22.820697115738</v>
      </c>
      <c r="AF5923">
        <v>0.16793847098801201</v>
      </c>
      <c r="AG5923">
        <v>0.68151250837662902</v>
      </c>
      <c r="AH5923">
        <v>23.746696442047899</v>
      </c>
      <c r="AI5923">
        <v>0.14667288820271701</v>
      </c>
      <c r="AJ5923">
        <v>0.78121606160956403</v>
      </c>
      <c r="AK5923">
        <v>23.8206970183669</v>
      </c>
    </row>
    <row r="5924" spans="1:37" x14ac:dyDescent="0.2">
      <c r="A5924" t="s">
        <v>19816</v>
      </c>
      <c r="B5924">
        <v>38627133</v>
      </c>
      <c r="C5924">
        <v>38627316</v>
      </c>
      <c r="D5924">
        <v>184</v>
      </c>
      <c r="E5924" t="s">
        <v>20208</v>
      </c>
      <c r="F5924">
        <v>12</v>
      </c>
      <c r="G5924" t="s">
        <v>20209</v>
      </c>
      <c r="H5924" t="s">
        <v>35156</v>
      </c>
      <c r="I5924">
        <v>4</v>
      </c>
      <c r="J5924">
        <v>38612646</v>
      </c>
      <c r="K5924">
        <v>38636048</v>
      </c>
      <c r="L5924">
        <v>23403</v>
      </c>
      <c r="M5924">
        <v>2</v>
      </c>
      <c r="N5924">
        <v>79667</v>
      </c>
      <c r="O5924" t="s">
        <v>20210</v>
      </c>
      <c r="P5924">
        <v>8732</v>
      </c>
      <c r="Q5924" t="s">
        <v>40</v>
      </c>
      <c r="R5924" t="s">
        <v>20211</v>
      </c>
      <c r="S5924" t="s">
        <v>35157</v>
      </c>
      <c r="T5924">
        <v>0.56354823081344896</v>
      </c>
      <c r="U5924">
        <v>0.81214233890638399</v>
      </c>
      <c r="V5924">
        <v>-3.1768348014374501</v>
      </c>
      <c r="W5924">
        <v>0.20525741147413201</v>
      </c>
      <c r="X5924">
        <v>0.704072456322962</v>
      </c>
      <c r="Y5924">
        <v>-23.474819739255601</v>
      </c>
      <c r="Z5924">
        <v>0.48462788743282897</v>
      </c>
      <c r="AA5924">
        <v>0.84435025072159198</v>
      </c>
      <c r="AB5924">
        <v>-3.4669208578237201</v>
      </c>
      <c r="AC5924">
        <v>0.615069744472027</v>
      </c>
      <c r="AD5924">
        <v>0.87989882095915395</v>
      </c>
      <c r="AE5924">
        <v>-0.58730698487388</v>
      </c>
      <c r="AF5924">
        <v>0.71688106396828499</v>
      </c>
      <c r="AG5924">
        <v>0.85584456000972498</v>
      </c>
      <c r="AH5924">
        <v>-2.3348804774179999</v>
      </c>
      <c r="AI5924">
        <v>0.17351581260912399</v>
      </c>
      <c r="AJ5924">
        <v>0.78121606160956403</v>
      </c>
      <c r="AK5924">
        <v>-23.676220499155999</v>
      </c>
    </row>
    <row r="5925" spans="1:37" x14ac:dyDescent="0.2">
      <c r="A5925" t="s">
        <v>19816</v>
      </c>
      <c r="B5925">
        <v>38627316</v>
      </c>
      <c r="C5925">
        <v>38627499</v>
      </c>
      <c r="D5925">
        <v>184</v>
      </c>
      <c r="E5925" t="s">
        <v>20212</v>
      </c>
      <c r="F5925">
        <v>4</v>
      </c>
      <c r="G5925" t="s">
        <v>20213</v>
      </c>
      <c r="H5925" t="s">
        <v>35156</v>
      </c>
      <c r="I5925">
        <v>4</v>
      </c>
      <c r="J5925">
        <v>38612646</v>
      </c>
      <c r="K5925">
        <v>38636048</v>
      </c>
      <c r="L5925">
        <v>23403</v>
      </c>
      <c r="M5925">
        <v>2</v>
      </c>
      <c r="N5925">
        <v>79667</v>
      </c>
      <c r="O5925" t="s">
        <v>20210</v>
      </c>
      <c r="P5925">
        <v>8549</v>
      </c>
      <c r="Q5925" t="s">
        <v>40</v>
      </c>
      <c r="R5925" t="s">
        <v>20211</v>
      </c>
      <c r="S5925" t="s">
        <v>35157</v>
      </c>
      <c r="T5925">
        <v>0.56354823081344896</v>
      </c>
      <c r="U5925">
        <v>0.81214233890638399</v>
      </c>
      <c r="V5925">
        <v>-3.1768348014374501</v>
      </c>
      <c r="W5925">
        <v>0.20525741147413201</v>
      </c>
      <c r="X5925">
        <v>0.704072456322962</v>
      </c>
      <c r="Y5925">
        <v>-23.474819739255601</v>
      </c>
      <c r="Z5925">
        <v>0.48462788743282897</v>
      </c>
      <c r="AA5925">
        <v>0.84435025072159198</v>
      </c>
      <c r="AB5925">
        <v>-3.4669208578237201</v>
      </c>
      <c r="AC5925">
        <v>0.615069744472027</v>
      </c>
      <c r="AD5925">
        <v>0.87989882095915395</v>
      </c>
      <c r="AE5925">
        <v>-0.58730698487388</v>
      </c>
      <c r="AF5925">
        <v>0.71688106396828499</v>
      </c>
      <c r="AG5925">
        <v>0.85584456000972498</v>
      </c>
      <c r="AH5925">
        <v>-2.3348804774179999</v>
      </c>
      <c r="AI5925">
        <v>0.17351581260912399</v>
      </c>
      <c r="AJ5925">
        <v>0.78121606160956403</v>
      </c>
      <c r="AK5925">
        <v>-23.676220499155999</v>
      </c>
    </row>
    <row r="5926" spans="1:37" x14ac:dyDescent="0.2">
      <c r="A5926" t="s">
        <v>19816</v>
      </c>
      <c r="B5926">
        <v>38886865</v>
      </c>
      <c r="C5926">
        <v>38887007</v>
      </c>
      <c r="D5926">
        <v>143</v>
      </c>
      <c r="E5926" t="s">
        <v>20214</v>
      </c>
      <c r="F5926">
        <v>3</v>
      </c>
      <c r="G5926" t="s">
        <v>20215</v>
      </c>
      <c r="H5926" t="s">
        <v>35158</v>
      </c>
      <c r="I5926">
        <v>4</v>
      </c>
      <c r="J5926">
        <v>38868032</v>
      </c>
      <c r="K5926">
        <v>38868127</v>
      </c>
      <c r="L5926">
        <v>96</v>
      </c>
      <c r="M5926">
        <v>1</v>
      </c>
      <c r="N5926">
        <v>693159</v>
      </c>
      <c r="O5926" t="s">
        <v>20216</v>
      </c>
      <c r="P5926">
        <v>18833</v>
      </c>
      <c r="Q5926" t="s">
        <v>20217</v>
      </c>
      <c r="R5926" t="s">
        <v>20218</v>
      </c>
      <c r="S5926" t="s">
        <v>35159</v>
      </c>
      <c r="T5926">
        <v>0.152084254673993</v>
      </c>
      <c r="U5926">
        <v>0.603102917160658</v>
      </c>
      <c r="V5926">
        <v>24.890163601493899</v>
      </c>
      <c r="W5926">
        <v>0.65075386537994595</v>
      </c>
      <c r="X5926">
        <v>0.94119559056004798</v>
      </c>
      <c r="Y5926">
        <v>-1.55844919296133</v>
      </c>
      <c r="Z5926">
        <v>0.136920528570767</v>
      </c>
      <c r="AA5926">
        <v>0.72610664078822296</v>
      </c>
      <c r="AB5926">
        <v>24.572492093975399</v>
      </c>
      <c r="AC5926">
        <v>0.56718065613419599</v>
      </c>
      <c r="AD5926">
        <v>0.87989882095915395</v>
      </c>
      <c r="AE5926">
        <v>-1.95026665109222</v>
      </c>
      <c r="AF5926">
        <v>0.45724430223818102</v>
      </c>
      <c r="AG5926">
        <v>0.80674443595273604</v>
      </c>
      <c r="AH5926">
        <v>1.8246746422901701</v>
      </c>
      <c r="AI5926">
        <v>0.78546927494779295</v>
      </c>
      <c r="AJ5926">
        <v>0.92808185275216604</v>
      </c>
      <c r="AK5926">
        <v>-0.88763557417372996</v>
      </c>
    </row>
    <row r="5927" spans="1:37" x14ac:dyDescent="0.2">
      <c r="A5927" t="s">
        <v>19816</v>
      </c>
      <c r="B5927">
        <v>39847540</v>
      </c>
      <c r="C5927">
        <v>39847691</v>
      </c>
      <c r="D5927">
        <v>152</v>
      </c>
      <c r="E5927" t="s">
        <v>20219</v>
      </c>
      <c r="F5927">
        <v>2</v>
      </c>
      <c r="G5927" t="s">
        <v>20220</v>
      </c>
      <c r="H5927" t="s">
        <v>30987</v>
      </c>
      <c r="I5927">
        <v>4</v>
      </c>
      <c r="J5927">
        <v>39837012</v>
      </c>
      <c r="K5927">
        <v>39848561</v>
      </c>
      <c r="L5927">
        <v>11550</v>
      </c>
      <c r="M5927">
        <v>2</v>
      </c>
      <c r="N5927">
        <v>23244</v>
      </c>
      <c r="O5927" t="s">
        <v>20221</v>
      </c>
      <c r="P5927">
        <v>870</v>
      </c>
      <c r="Q5927" t="s">
        <v>20222</v>
      </c>
      <c r="R5927" t="s">
        <v>20223</v>
      </c>
      <c r="S5927" t="s">
        <v>35160</v>
      </c>
      <c r="T5927">
        <v>0.152084254673993</v>
      </c>
      <c r="U5927">
        <v>0.603102917160658</v>
      </c>
      <c r="V5927">
        <v>24.5603404253037</v>
      </c>
      <c r="W5927">
        <v>0.89107655920673101</v>
      </c>
      <c r="X5927">
        <v>0.95159051474143896</v>
      </c>
      <c r="Y5927">
        <v>0.65140677732547803</v>
      </c>
      <c r="Z5927">
        <v>0.306975110376564</v>
      </c>
      <c r="AA5927">
        <v>0.72610664078822296</v>
      </c>
      <c r="AB5927">
        <v>23.5968663567274</v>
      </c>
      <c r="AC5927">
        <v>0.75388744886274095</v>
      </c>
      <c r="AD5927">
        <v>0.87989882095915395</v>
      </c>
      <c r="AE5927">
        <v>-0.348593124580591</v>
      </c>
      <c r="AF5927">
        <v>4.6407610929182198E-2</v>
      </c>
      <c r="AG5927">
        <v>0.476038960109122</v>
      </c>
      <c r="AH5927">
        <v>24.5603404253037</v>
      </c>
      <c r="AI5927">
        <v>0.56157887380500204</v>
      </c>
      <c r="AJ5927">
        <v>0.78121606160956403</v>
      </c>
      <c r="AK5927">
        <v>1.5201621167670201</v>
      </c>
    </row>
    <row r="5928" spans="1:37" x14ac:dyDescent="0.2">
      <c r="A5928" t="s">
        <v>19816</v>
      </c>
      <c r="B5928">
        <v>39847691</v>
      </c>
      <c r="C5928">
        <v>39847842</v>
      </c>
      <c r="D5928">
        <v>152</v>
      </c>
      <c r="E5928" t="s">
        <v>20224</v>
      </c>
      <c r="F5928">
        <v>2</v>
      </c>
      <c r="G5928" t="s">
        <v>20225</v>
      </c>
      <c r="H5928" t="s">
        <v>30987</v>
      </c>
      <c r="I5928">
        <v>4</v>
      </c>
      <c r="J5928">
        <v>39837012</v>
      </c>
      <c r="K5928">
        <v>39848561</v>
      </c>
      <c r="L5928">
        <v>11550</v>
      </c>
      <c r="M5928">
        <v>2</v>
      </c>
      <c r="N5928">
        <v>23244</v>
      </c>
      <c r="O5928" t="s">
        <v>20221</v>
      </c>
      <c r="P5928">
        <v>719</v>
      </c>
      <c r="Q5928" t="s">
        <v>20222</v>
      </c>
      <c r="R5928" t="s">
        <v>20223</v>
      </c>
      <c r="S5928" t="s">
        <v>35160</v>
      </c>
      <c r="T5928">
        <v>0.152084254673993</v>
      </c>
      <c r="U5928">
        <v>0.603102917160658</v>
      </c>
      <c r="V5928">
        <v>24.5603404253037</v>
      </c>
      <c r="W5928">
        <v>0.89107655920673101</v>
      </c>
      <c r="X5928">
        <v>0.95159051474143896</v>
      </c>
      <c r="Y5928">
        <v>0.65140677732547803</v>
      </c>
      <c r="Z5928">
        <v>0.306975110376564</v>
      </c>
      <c r="AA5928">
        <v>0.72610664078822296</v>
      </c>
      <c r="AB5928">
        <v>23.5968663567274</v>
      </c>
      <c r="AC5928">
        <v>0.75388744886274095</v>
      </c>
      <c r="AD5928">
        <v>0.87989882095915395</v>
      </c>
      <c r="AE5928">
        <v>-0.348593124580591</v>
      </c>
      <c r="AF5928">
        <v>4.6407610929182198E-2</v>
      </c>
      <c r="AG5928">
        <v>0.476038960109122</v>
      </c>
      <c r="AH5928">
        <v>24.5603404253037</v>
      </c>
      <c r="AI5928">
        <v>0.56157887380500204</v>
      </c>
      <c r="AJ5928">
        <v>0.78121606160956403</v>
      </c>
      <c r="AK5928">
        <v>1.5201621167670201</v>
      </c>
    </row>
    <row r="5929" spans="1:37" x14ac:dyDescent="0.2">
      <c r="A5929" t="s">
        <v>19816</v>
      </c>
      <c r="B5929">
        <v>39888352</v>
      </c>
      <c r="C5929">
        <v>39888491</v>
      </c>
      <c r="D5929">
        <v>140</v>
      </c>
      <c r="E5929" t="s">
        <v>20226</v>
      </c>
      <c r="F5929">
        <v>0</v>
      </c>
      <c r="G5929" t="s">
        <v>20227</v>
      </c>
      <c r="H5929" t="s">
        <v>35161</v>
      </c>
      <c r="I5929">
        <v>4</v>
      </c>
      <c r="J5929">
        <v>39862986</v>
      </c>
      <c r="K5929">
        <v>39874408</v>
      </c>
      <c r="L5929">
        <v>11423</v>
      </c>
      <c r="M5929">
        <v>2</v>
      </c>
      <c r="N5929">
        <v>23244</v>
      </c>
      <c r="O5929" t="s">
        <v>20228</v>
      </c>
      <c r="P5929">
        <v>-13944</v>
      </c>
      <c r="Q5929" t="s">
        <v>20222</v>
      </c>
      <c r="R5929" t="s">
        <v>20223</v>
      </c>
      <c r="S5929" t="s">
        <v>35160</v>
      </c>
      <c r="T5929">
        <v>0.42183860225744002</v>
      </c>
      <c r="U5929">
        <v>0.69768075119378703</v>
      </c>
      <c r="V5929">
        <v>-0.211129056312024</v>
      </c>
      <c r="W5929">
        <v>0.60198665759312198</v>
      </c>
      <c r="X5929">
        <v>0.910164692562074</v>
      </c>
      <c r="Y5929">
        <v>-0.21331500504317599</v>
      </c>
      <c r="Z5929">
        <v>0.70146260322380405</v>
      </c>
      <c r="AA5929">
        <v>0.85242895260789198</v>
      </c>
      <c r="AB5929">
        <v>-9.5706933115519102E-2</v>
      </c>
      <c r="AC5929">
        <v>0.18138598286476201</v>
      </c>
      <c r="AD5929">
        <v>0.68253123924728298</v>
      </c>
      <c r="AE5929">
        <v>-0.49448298493986698</v>
      </c>
      <c r="AF5929">
        <v>0.32243305952436502</v>
      </c>
      <c r="AG5929">
        <v>0.70473078222419605</v>
      </c>
      <c r="AH5929">
        <v>-0.21902461200198201</v>
      </c>
      <c r="AI5929">
        <v>0.838116081155038</v>
      </c>
      <c r="AJ5929">
        <v>0.95896800690842199</v>
      </c>
      <c r="AK5929">
        <v>0.109278708916509</v>
      </c>
    </row>
    <row r="5930" spans="1:37" x14ac:dyDescent="0.2">
      <c r="A5930" t="s">
        <v>19816</v>
      </c>
      <c r="B5930">
        <v>40850560</v>
      </c>
      <c r="C5930">
        <v>40850715</v>
      </c>
      <c r="D5930">
        <v>156</v>
      </c>
      <c r="E5930" t="s">
        <v>20229</v>
      </c>
      <c r="F5930">
        <v>1</v>
      </c>
      <c r="G5930" t="s">
        <v>20230</v>
      </c>
      <c r="H5930" t="s">
        <v>35162</v>
      </c>
      <c r="I5930">
        <v>4</v>
      </c>
      <c r="J5930">
        <v>40810028</v>
      </c>
      <c r="K5930">
        <v>40857155</v>
      </c>
      <c r="L5930">
        <v>47128</v>
      </c>
      <c r="M5930">
        <v>2</v>
      </c>
      <c r="N5930">
        <v>323</v>
      </c>
      <c r="O5930" t="s">
        <v>20231</v>
      </c>
      <c r="P5930">
        <v>6440</v>
      </c>
      <c r="Q5930" t="s">
        <v>20232</v>
      </c>
      <c r="R5930" t="s">
        <v>20233</v>
      </c>
      <c r="S5930" t="s">
        <v>35163</v>
      </c>
      <c r="T5930">
        <v>0.17308923567461099</v>
      </c>
      <c r="U5930">
        <v>0.603102917160658</v>
      </c>
      <c r="V5930">
        <v>-24.080749866983499</v>
      </c>
      <c r="W5930" t="s">
        <v>40</v>
      </c>
      <c r="X5930" t="s">
        <v>40</v>
      </c>
      <c r="Y5930">
        <v>0</v>
      </c>
      <c r="Z5930">
        <v>5.50355599158565E-2</v>
      </c>
      <c r="AA5930">
        <v>0.72610664078822296</v>
      </c>
      <c r="AB5930">
        <v>-24.080749866983499</v>
      </c>
      <c r="AC5930">
        <v>0.27780950890804001</v>
      </c>
      <c r="AD5930">
        <v>0.68253123924728298</v>
      </c>
      <c r="AE5930">
        <v>23.225139842141498</v>
      </c>
      <c r="AF5930">
        <v>0.32549523997010099</v>
      </c>
      <c r="AG5930">
        <v>0.70473078222419605</v>
      </c>
      <c r="AH5930">
        <v>-23.1511392684416</v>
      </c>
      <c r="AI5930">
        <v>0.35038410267202102</v>
      </c>
      <c r="AJ5930">
        <v>0.78121606160956403</v>
      </c>
      <c r="AK5930">
        <v>-23.080749948293999</v>
      </c>
    </row>
    <row r="5931" spans="1:37" x14ac:dyDescent="0.2">
      <c r="A5931" t="s">
        <v>19816</v>
      </c>
      <c r="B5931">
        <v>40915414</v>
      </c>
      <c r="C5931">
        <v>40915565</v>
      </c>
      <c r="D5931">
        <v>152</v>
      </c>
      <c r="E5931" t="s">
        <v>20234</v>
      </c>
      <c r="F5931">
        <v>3</v>
      </c>
      <c r="G5931" t="s">
        <v>20235</v>
      </c>
      <c r="H5931" t="s">
        <v>35164</v>
      </c>
      <c r="I5931">
        <v>4</v>
      </c>
      <c r="J5931">
        <v>40826786</v>
      </c>
      <c r="K5931">
        <v>40934487</v>
      </c>
      <c r="L5931">
        <v>107702</v>
      </c>
      <c r="M5931">
        <v>2</v>
      </c>
      <c r="N5931">
        <v>323</v>
      </c>
      <c r="O5931" t="s">
        <v>20236</v>
      </c>
      <c r="P5931">
        <v>18922</v>
      </c>
      <c r="Q5931" t="s">
        <v>20232</v>
      </c>
      <c r="R5931" t="s">
        <v>20233</v>
      </c>
      <c r="S5931" t="s">
        <v>35163</v>
      </c>
      <c r="T5931">
        <v>0.583211159830616</v>
      </c>
      <c r="U5931">
        <v>0.81360520874211995</v>
      </c>
      <c r="V5931">
        <v>0.79772459810037299</v>
      </c>
      <c r="W5931">
        <v>0.113079289867903</v>
      </c>
      <c r="X5931">
        <v>0.704072456322962</v>
      </c>
      <c r="Y5931">
        <v>-25.329105617723801</v>
      </c>
      <c r="Z5931">
        <v>1</v>
      </c>
      <c r="AA5931">
        <v>1</v>
      </c>
      <c r="AB5931">
        <v>-0.16574948052327801</v>
      </c>
      <c r="AC5931">
        <v>2.4853262407310801E-2</v>
      </c>
      <c r="AD5931">
        <v>0.57684129297949804</v>
      </c>
      <c r="AE5931">
        <v>-25.329105617723801</v>
      </c>
      <c r="AF5931">
        <v>0.23669707478149901</v>
      </c>
      <c r="AG5931">
        <v>0.69020448338054297</v>
      </c>
      <c r="AH5931">
        <v>1.72733519512645</v>
      </c>
      <c r="AI5931">
        <v>0.24456414000292601</v>
      </c>
      <c r="AJ5931">
        <v>0.78121606160956403</v>
      </c>
      <c r="AK5931">
        <v>-24.460350179275601</v>
      </c>
    </row>
    <row r="5932" spans="1:37" x14ac:dyDescent="0.2">
      <c r="A5932" t="s">
        <v>19816</v>
      </c>
      <c r="B5932">
        <v>43672466</v>
      </c>
      <c r="C5932">
        <v>43672616</v>
      </c>
      <c r="D5932">
        <v>151</v>
      </c>
      <c r="E5932" t="s">
        <v>20237</v>
      </c>
      <c r="F5932">
        <v>9</v>
      </c>
      <c r="G5932" t="s">
        <v>20238</v>
      </c>
      <c r="H5932" t="s">
        <v>31000</v>
      </c>
      <c r="I5932">
        <v>4</v>
      </c>
      <c r="J5932">
        <v>43457527</v>
      </c>
      <c r="K5932">
        <v>43492543</v>
      </c>
      <c r="L5932">
        <v>35017</v>
      </c>
      <c r="M5932">
        <v>2</v>
      </c>
      <c r="N5932">
        <v>105374436</v>
      </c>
      <c r="O5932" t="s">
        <v>20239</v>
      </c>
      <c r="P5932">
        <v>-179923</v>
      </c>
      <c r="Q5932" t="s">
        <v>20240</v>
      </c>
      <c r="R5932" t="s">
        <v>20241</v>
      </c>
      <c r="S5932" t="s">
        <v>35165</v>
      </c>
      <c r="T5932">
        <v>0.17308923567461099</v>
      </c>
      <c r="U5932">
        <v>0.603102917160658</v>
      </c>
      <c r="V5932">
        <v>-23.898571303244299</v>
      </c>
      <c r="W5932">
        <v>0.38920677604595899</v>
      </c>
      <c r="X5932">
        <v>0.704072456322962</v>
      </c>
      <c r="Y5932">
        <v>-23.008814948838602</v>
      </c>
      <c r="Z5932">
        <v>5.50355599158565E-2</v>
      </c>
      <c r="AA5932">
        <v>0.72610664078822296</v>
      </c>
      <c r="AB5932">
        <v>-23.898571303244299</v>
      </c>
      <c r="AC5932">
        <v>0.71753805159658501</v>
      </c>
      <c r="AD5932">
        <v>0.87989882095915395</v>
      </c>
      <c r="AE5932">
        <v>-1.2560536538361999</v>
      </c>
      <c r="AF5932">
        <v>0.32549523997010099</v>
      </c>
      <c r="AG5932">
        <v>0.70473078222419605</v>
      </c>
      <c r="AH5932">
        <v>-22.968960714604101</v>
      </c>
      <c r="AI5932">
        <v>0.35038410267202102</v>
      </c>
      <c r="AJ5932">
        <v>0.78121606160956403</v>
      </c>
      <c r="AK5932">
        <v>-22.898571395498799</v>
      </c>
    </row>
    <row r="5933" spans="1:37" x14ac:dyDescent="0.2">
      <c r="A5933" t="s">
        <v>19816</v>
      </c>
      <c r="B5933">
        <v>43672616</v>
      </c>
      <c r="C5933">
        <v>43672766</v>
      </c>
      <c r="D5933">
        <v>151</v>
      </c>
      <c r="E5933" t="s">
        <v>20242</v>
      </c>
      <c r="F5933">
        <v>5</v>
      </c>
      <c r="G5933" t="s">
        <v>20243</v>
      </c>
      <c r="H5933" t="s">
        <v>31000</v>
      </c>
      <c r="I5933">
        <v>4</v>
      </c>
      <c r="J5933">
        <v>43457527</v>
      </c>
      <c r="K5933">
        <v>43492543</v>
      </c>
      <c r="L5933">
        <v>35017</v>
      </c>
      <c r="M5933">
        <v>2</v>
      </c>
      <c r="N5933">
        <v>105374436</v>
      </c>
      <c r="O5933" t="s">
        <v>20239</v>
      </c>
      <c r="P5933">
        <v>-180073</v>
      </c>
      <c r="Q5933" t="s">
        <v>20240</v>
      </c>
      <c r="R5933" t="s">
        <v>20241</v>
      </c>
      <c r="S5933" t="s">
        <v>35165</v>
      </c>
      <c r="T5933">
        <v>0.17308923567461099</v>
      </c>
      <c r="U5933">
        <v>0.603102917160658</v>
      </c>
      <c r="V5933">
        <v>-24.494187443991802</v>
      </c>
      <c r="W5933">
        <v>0.38920677604595899</v>
      </c>
      <c r="X5933">
        <v>0.704072456322962</v>
      </c>
      <c r="Y5933">
        <v>-23.008814948838602</v>
      </c>
      <c r="Z5933">
        <v>5.50355599158565E-2</v>
      </c>
      <c r="AA5933">
        <v>0.72610664078822296</v>
      </c>
      <c r="AB5933">
        <v>-24.494187443991802</v>
      </c>
      <c r="AC5933">
        <v>0.75388744886274095</v>
      </c>
      <c r="AD5933">
        <v>0.87989882095915395</v>
      </c>
      <c r="AE5933">
        <v>-8.6128879207138603E-2</v>
      </c>
      <c r="AF5933">
        <v>0.32549523997010099</v>
      </c>
      <c r="AG5933">
        <v>0.70473078222419605</v>
      </c>
      <c r="AH5933">
        <v>-23.564576827119399</v>
      </c>
      <c r="AI5933">
        <v>0.35038410267202102</v>
      </c>
      <c r="AJ5933">
        <v>0.78121606160956403</v>
      </c>
      <c r="AK5933">
        <v>-23.494187505042301</v>
      </c>
    </row>
    <row r="5934" spans="1:37" x14ac:dyDescent="0.2">
      <c r="A5934" t="s">
        <v>19816</v>
      </c>
      <c r="B5934">
        <v>43672766</v>
      </c>
      <c r="C5934">
        <v>43672916</v>
      </c>
      <c r="D5934">
        <v>151</v>
      </c>
      <c r="E5934" t="s">
        <v>20244</v>
      </c>
      <c r="F5934">
        <v>2</v>
      </c>
      <c r="G5934" t="s">
        <v>20245</v>
      </c>
      <c r="H5934" t="s">
        <v>31000</v>
      </c>
      <c r="I5934">
        <v>4</v>
      </c>
      <c r="J5934">
        <v>43457527</v>
      </c>
      <c r="K5934">
        <v>43492543</v>
      </c>
      <c r="L5934">
        <v>35017</v>
      </c>
      <c r="M5934">
        <v>2</v>
      </c>
      <c r="N5934">
        <v>105374436</v>
      </c>
      <c r="O5934" t="s">
        <v>20239</v>
      </c>
      <c r="P5934">
        <v>-180223</v>
      </c>
      <c r="Q5934" t="s">
        <v>20240</v>
      </c>
      <c r="R5934" t="s">
        <v>20241</v>
      </c>
      <c r="S5934" t="s">
        <v>35165</v>
      </c>
      <c r="T5934">
        <v>0.17308923567461099</v>
      </c>
      <c r="U5934">
        <v>0.603102917160658</v>
      </c>
      <c r="V5934">
        <v>-24.494187443991802</v>
      </c>
      <c r="W5934">
        <v>0.38920677604595899</v>
      </c>
      <c r="X5934">
        <v>0.704072456322962</v>
      </c>
      <c r="Y5934">
        <v>-23.008814948838602</v>
      </c>
      <c r="Z5934">
        <v>5.50355599158565E-2</v>
      </c>
      <c r="AA5934">
        <v>0.72610664078822296</v>
      </c>
      <c r="AB5934">
        <v>-24.494187443991802</v>
      </c>
      <c r="AC5934">
        <v>0.75388744886274095</v>
      </c>
      <c r="AD5934">
        <v>0.87989882095915395</v>
      </c>
      <c r="AE5934">
        <v>-8.6128879207138603E-2</v>
      </c>
      <c r="AF5934">
        <v>0.32549523997010099</v>
      </c>
      <c r="AG5934">
        <v>0.70473078222419605</v>
      </c>
      <c r="AH5934">
        <v>-23.564576827119399</v>
      </c>
      <c r="AI5934">
        <v>0.35038410267202102</v>
      </c>
      <c r="AJ5934">
        <v>0.78121606160956403</v>
      </c>
      <c r="AK5934">
        <v>-23.494187505042301</v>
      </c>
    </row>
    <row r="5935" spans="1:37" x14ac:dyDescent="0.2">
      <c r="A5935" t="s">
        <v>19816</v>
      </c>
      <c r="B5935">
        <v>44076127</v>
      </c>
      <c r="C5935">
        <v>44076167</v>
      </c>
      <c r="D5935">
        <v>41</v>
      </c>
      <c r="E5935" t="s">
        <v>20246</v>
      </c>
      <c r="F5935">
        <v>0</v>
      </c>
      <c r="G5935" t="s">
        <v>20247</v>
      </c>
      <c r="H5935" t="s">
        <v>31000</v>
      </c>
      <c r="I5935">
        <v>4</v>
      </c>
      <c r="J5935">
        <v>43972921</v>
      </c>
      <c r="K5935">
        <v>44025516</v>
      </c>
      <c r="L5935">
        <v>52596</v>
      </c>
      <c r="M5935">
        <v>2</v>
      </c>
      <c r="N5935">
        <v>105374438</v>
      </c>
      <c r="O5935" t="s">
        <v>20248</v>
      </c>
      <c r="P5935">
        <v>-50611</v>
      </c>
      <c r="Q5935" t="s">
        <v>20249</v>
      </c>
      <c r="R5935" t="s">
        <v>20250</v>
      </c>
      <c r="S5935" t="s">
        <v>35166</v>
      </c>
      <c r="T5935">
        <v>0.95490910366453297</v>
      </c>
      <c r="U5935">
        <v>1</v>
      </c>
      <c r="V5935">
        <v>-0.37019432179426598</v>
      </c>
      <c r="W5935">
        <v>0.17832803587277801</v>
      </c>
      <c r="X5935">
        <v>0.704072456322962</v>
      </c>
      <c r="Y5935">
        <v>-2.1306696458528198</v>
      </c>
      <c r="Z5935">
        <v>0.81835604494741199</v>
      </c>
      <c r="AA5935">
        <v>0.95070810395168004</v>
      </c>
      <c r="AB5935">
        <v>-0.73974220966730897</v>
      </c>
      <c r="AC5935">
        <v>0.17568623889029</v>
      </c>
      <c r="AD5935">
        <v>0.68253123924728298</v>
      </c>
      <c r="AE5935">
        <v>-1.55166792229144</v>
      </c>
      <c r="AF5935">
        <v>0.84342418806165997</v>
      </c>
      <c r="AG5935">
        <v>0.94760765537121205</v>
      </c>
      <c r="AH5935">
        <v>9.9662903416591203E-2</v>
      </c>
      <c r="AI5935">
        <v>0.285209826618741</v>
      </c>
      <c r="AJ5935">
        <v>0.78121606160956403</v>
      </c>
      <c r="AK5935">
        <v>-1.7212866148285899</v>
      </c>
    </row>
    <row r="5936" spans="1:37" x14ac:dyDescent="0.2">
      <c r="A5936" t="s">
        <v>19816</v>
      </c>
      <c r="B5936">
        <v>47377864</v>
      </c>
      <c r="C5936">
        <v>47378042</v>
      </c>
      <c r="D5936">
        <v>179</v>
      </c>
      <c r="E5936" t="s">
        <v>20251</v>
      </c>
      <c r="F5936">
        <v>6</v>
      </c>
      <c r="G5936" t="s">
        <v>20252</v>
      </c>
      <c r="H5936" t="s">
        <v>35167</v>
      </c>
      <c r="I5936">
        <v>4</v>
      </c>
      <c r="J5936">
        <v>47463590</v>
      </c>
      <c r="K5936">
        <v>47470475</v>
      </c>
      <c r="L5936">
        <v>6886</v>
      </c>
      <c r="M5936">
        <v>1</v>
      </c>
      <c r="N5936">
        <v>107986277</v>
      </c>
      <c r="O5936" t="s">
        <v>20253</v>
      </c>
      <c r="P5936">
        <v>-85548</v>
      </c>
      <c r="Q5936" t="s">
        <v>20254</v>
      </c>
      <c r="R5936" t="s">
        <v>20255</v>
      </c>
      <c r="S5936" t="s">
        <v>35168</v>
      </c>
      <c r="T5936">
        <v>7.3374270299014499E-2</v>
      </c>
      <c r="U5936">
        <v>0.603102917160658</v>
      </c>
      <c r="V5936">
        <v>24.4754599281836</v>
      </c>
      <c r="W5936">
        <v>0.20525741147413201</v>
      </c>
      <c r="X5936">
        <v>0.704072456322962</v>
      </c>
      <c r="Y5936">
        <v>-24.179875589827301</v>
      </c>
      <c r="Z5936">
        <v>0.203350924423461</v>
      </c>
      <c r="AA5936">
        <v>0.72610664078822296</v>
      </c>
      <c r="AB5936">
        <v>23.511985862964501</v>
      </c>
      <c r="AC5936">
        <v>0.283630615332017</v>
      </c>
      <c r="AD5936">
        <v>0.68253123924728298</v>
      </c>
      <c r="AE5936">
        <v>-4.6178554653182697</v>
      </c>
      <c r="AF5936">
        <v>1.3497623430991999E-2</v>
      </c>
      <c r="AG5936">
        <v>0.476038960109122</v>
      </c>
      <c r="AH5936">
        <v>24.4754599281836</v>
      </c>
      <c r="AI5936">
        <v>0.24456414000292601</v>
      </c>
      <c r="AJ5936">
        <v>0.78121606160956403</v>
      </c>
      <c r="AK5936">
        <v>-23.405070668325202</v>
      </c>
    </row>
    <row r="5937" spans="1:37" x14ac:dyDescent="0.2">
      <c r="A5937" t="s">
        <v>19816</v>
      </c>
      <c r="B5937">
        <v>47378042</v>
      </c>
      <c r="C5937">
        <v>47378220</v>
      </c>
      <c r="D5937">
        <v>179</v>
      </c>
      <c r="E5937" t="s">
        <v>20256</v>
      </c>
      <c r="F5937">
        <v>12</v>
      </c>
      <c r="G5937" t="s">
        <v>20257</v>
      </c>
      <c r="H5937" t="s">
        <v>35167</v>
      </c>
      <c r="I5937">
        <v>4</v>
      </c>
      <c r="J5937">
        <v>47463590</v>
      </c>
      <c r="K5937">
        <v>47470475</v>
      </c>
      <c r="L5937">
        <v>6886</v>
      </c>
      <c r="M5937">
        <v>1</v>
      </c>
      <c r="N5937">
        <v>107986277</v>
      </c>
      <c r="O5937" t="s">
        <v>20253</v>
      </c>
      <c r="P5937">
        <v>-85370</v>
      </c>
      <c r="Q5937" t="s">
        <v>20254</v>
      </c>
      <c r="R5937" t="s">
        <v>20255</v>
      </c>
      <c r="S5937" t="s">
        <v>35168</v>
      </c>
      <c r="T5937">
        <v>7.3374270299014499E-2</v>
      </c>
      <c r="U5937">
        <v>0.603102917160658</v>
      </c>
      <c r="V5937">
        <v>24.4754599281836</v>
      </c>
      <c r="W5937">
        <v>0.20525741147413201</v>
      </c>
      <c r="X5937">
        <v>0.704072456322962</v>
      </c>
      <c r="Y5937">
        <v>-24.179875589827301</v>
      </c>
      <c r="Z5937">
        <v>0.203350924423461</v>
      </c>
      <c r="AA5937">
        <v>0.72610664078822296</v>
      </c>
      <c r="AB5937">
        <v>23.511985862964501</v>
      </c>
      <c r="AC5937">
        <v>0.283630615332017</v>
      </c>
      <c r="AD5937">
        <v>0.68253123924728298</v>
      </c>
      <c r="AE5937">
        <v>-4.6178554653182697</v>
      </c>
      <c r="AF5937">
        <v>1.3497623430991999E-2</v>
      </c>
      <c r="AG5937">
        <v>0.476038960109122</v>
      </c>
      <c r="AH5937">
        <v>24.4754599281836</v>
      </c>
      <c r="AI5937">
        <v>0.24456414000292601</v>
      </c>
      <c r="AJ5937">
        <v>0.78121606160956403</v>
      </c>
      <c r="AK5937">
        <v>-23.405070668325202</v>
      </c>
    </row>
    <row r="5938" spans="1:37" x14ac:dyDescent="0.2">
      <c r="A5938" t="s">
        <v>19816</v>
      </c>
      <c r="B5938">
        <v>48057046</v>
      </c>
      <c r="C5938">
        <v>48057207</v>
      </c>
      <c r="D5938">
        <v>162</v>
      </c>
      <c r="E5938" t="s">
        <v>20258</v>
      </c>
      <c r="F5938">
        <v>1</v>
      </c>
      <c r="G5938" t="s">
        <v>9660</v>
      </c>
      <c r="H5938" t="s">
        <v>31000</v>
      </c>
      <c r="I5938">
        <v>4</v>
      </c>
      <c r="J5938">
        <v>48066677</v>
      </c>
      <c r="K5938">
        <v>48080066</v>
      </c>
      <c r="L5938">
        <v>13390</v>
      </c>
      <c r="M5938">
        <v>2</v>
      </c>
      <c r="N5938">
        <v>7294</v>
      </c>
      <c r="O5938" t="s">
        <v>20259</v>
      </c>
      <c r="P5938">
        <v>22859</v>
      </c>
      <c r="Q5938" t="s">
        <v>20260</v>
      </c>
      <c r="R5938" t="s">
        <v>20261</v>
      </c>
      <c r="S5938" t="s">
        <v>35169</v>
      </c>
      <c r="T5938">
        <v>0.22273272660149401</v>
      </c>
      <c r="U5938">
        <v>0.603102917160658</v>
      </c>
      <c r="V5938">
        <v>0.49343767258274202</v>
      </c>
      <c r="W5938">
        <v>0.92188849999505196</v>
      </c>
      <c r="X5938">
        <v>0.95159051474143896</v>
      </c>
      <c r="Y5938">
        <v>-3.0693486907000599E-2</v>
      </c>
      <c r="Z5938">
        <v>0.55442876683017805</v>
      </c>
      <c r="AA5938">
        <v>0.84521697243271998</v>
      </c>
      <c r="AB5938">
        <v>0.32035931467491202</v>
      </c>
      <c r="AC5938">
        <v>0.81878950773450399</v>
      </c>
      <c r="AD5938">
        <v>0.93949447398230601</v>
      </c>
      <c r="AE5938">
        <v>-0.15094885867709701</v>
      </c>
      <c r="AF5938">
        <v>0.20257633462997099</v>
      </c>
      <c r="AG5938">
        <v>0.68151250837662902</v>
      </c>
      <c r="AH5938">
        <v>0.43889789364200599</v>
      </c>
      <c r="AI5938">
        <v>0.98633611280770095</v>
      </c>
      <c r="AJ5938">
        <v>0.99049876927339697</v>
      </c>
      <c r="AK5938">
        <v>9.0162485763593606E-2</v>
      </c>
    </row>
    <row r="5939" spans="1:37" x14ac:dyDescent="0.2">
      <c r="A5939" t="s">
        <v>19816</v>
      </c>
      <c r="B5939">
        <v>48057207</v>
      </c>
      <c r="C5939">
        <v>48057368</v>
      </c>
      <c r="D5939">
        <v>162</v>
      </c>
      <c r="E5939" t="s">
        <v>20262</v>
      </c>
      <c r="F5939">
        <v>4</v>
      </c>
      <c r="G5939" t="s">
        <v>6995</v>
      </c>
      <c r="H5939" t="s">
        <v>31000</v>
      </c>
      <c r="I5939">
        <v>4</v>
      </c>
      <c r="J5939">
        <v>48066677</v>
      </c>
      <c r="K5939">
        <v>48080066</v>
      </c>
      <c r="L5939">
        <v>13390</v>
      </c>
      <c r="M5939">
        <v>2</v>
      </c>
      <c r="N5939">
        <v>7294</v>
      </c>
      <c r="O5939" t="s">
        <v>20259</v>
      </c>
      <c r="P5939">
        <v>22698</v>
      </c>
      <c r="Q5939" t="s">
        <v>20260</v>
      </c>
      <c r="R5939" t="s">
        <v>20261</v>
      </c>
      <c r="S5939" t="s">
        <v>35169</v>
      </c>
      <c r="T5939">
        <v>0.23354996513614601</v>
      </c>
      <c r="U5939">
        <v>0.603102917160658</v>
      </c>
      <c r="V5939">
        <v>0.46037878964711698</v>
      </c>
      <c r="W5939">
        <v>0.81177721253093105</v>
      </c>
      <c r="X5939">
        <v>0.95159051474143896</v>
      </c>
      <c r="Y5939">
        <v>-0.20469903088522201</v>
      </c>
      <c r="Z5939">
        <v>0.57761762184131504</v>
      </c>
      <c r="AA5939">
        <v>0.84521697243271998</v>
      </c>
      <c r="AB5939">
        <v>0.24991830048897001</v>
      </c>
      <c r="AC5939">
        <v>0.73110707063125102</v>
      </c>
      <c r="AD5939">
        <v>0.87989882095915395</v>
      </c>
      <c r="AE5939">
        <v>-0.324954402655318</v>
      </c>
      <c r="AF5939">
        <v>0.19650179161753001</v>
      </c>
      <c r="AG5939">
        <v>0.68151250837662902</v>
      </c>
      <c r="AH5939">
        <v>0.46549532958041301</v>
      </c>
      <c r="AI5939">
        <v>0.95902436258452095</v>
      </c>
      <c r="AJ5939">
        <v>0.98789258377071898</v>
      </c>
      <c r="AK5939">
        <v>-1.5959577622808301E-2</v>
      </c>
    </row>
    <row r="5940" spans="1:37" x14ac:dyDescent="0.2">
      <c r="A5940" t="s">
        <v>19816</v>
      </c>
      <c r="B5940">
        <v>48057368</v>
      </c>
      <c r="C5940">
        <v>48057529</v>
      </c>
      <c r="D5940">
        <v>162</v>
      </c>
      <c r="E5940" t="s">
        <v>20263</v>
      </c>
      <c r="F5940">
        <v>1</v>
      </c>
      <c r="G5940" t="s">
        <v>20264</v>
      </c>
      <c r="H5940" t="s">
        <v>31000</v>
      </c>
      <c r="I5940">
        <v>4</v>
      </c>
      <c r="J5940">
        <v>48066677</v>
      </c>
      <c r="K5940">
        <v>48080066</v>
      </c>
      <c r="L5940">
        <v>13390</v>
      </c>
      <c r="M5940">
        <v>2</v>
      </c>
      <c r="N5940">
        <v>7294</v>
      </c>
      <c r="O5940" t="s">
        <v>20259</v>
      </c>
      <c r="P5940">
        <v>22537</v>
      </c>
      <c r="Q5940" t="s">
        <v>20260</v>
      </c>
      <c r="R5940" t="s">
        <v>20261</v>
      </c>
      <c r="S5940" t="s">
        <v>35169</v>
      </c>
      <c r="T5940">
        <v>0.23354996513614601</v>
      </c>
      <c r="U5940">
        <v>0.603102917160658</v>
      </c>
      <c r="V5940">
        <v>0.46037878964711698</v>
      </c>
      <c r="W5940">
        <v>0.81177721253093105</v>
      </c>
      <c r="X5940">
        <v>0.95159051474143896</v>
      </c>
      <c r="Y5940">
        <v>-0.20469903088522201</v>
      </c>
      <c r="Z5940">
        <v>0.57761762184131504</v>
      </c>
      <c r="AA5940">
        <v>0.84521697243271998</v>
      </c>
      <c r="AB5940">
        <v>0.24991830048897001</v>
      </c>
      <c r="AC5940">
        <v>0.73110707063125102</v>
      </c>
      <c r="AD5940">
        <v>0.87989882095915395</v>
      </c>
      <c r="AE5940">
        <v>-0.324954402655318</v>
      </c>
      <c r="AF5940">
        <v>0.19650179161753001</v>
      </c>
      <c r="AG5940">
        <v>0.68151250837662902</v>
      </c>
      <c r="AH5940">
        <v>0.46549532958041301</v>
      </c>
      <c r="AI5940">
        <v>0.95902436258452095</v>
      </c>
      <c r="AJ5940">
        <v>0.98789258377071898</v>
      </c>
      <c r="AK5940">
        <v>-1.5959577622808301E-2</v>
      </c>
    </row>
    <row r="5941" spans="1:37" x14ac:dyDescent="0.2">
      <c r="A5941" t="s">
        <v>19816</v>
      </c>
      <c r="B5941">
        <v>49164538</v>
      </c>
      <c r="C5941">
        <v>49164731</v>
      </c>
      <c r="D5941">
        <v>194</v>
      </c>
      <c r="E5941" t="s">
        <v>20265</v>
      </c>
      <c r="F5941">
        <v>0</v>
      </c>
      <c r="G5941" t="s">
        <v>20266</v>
      </c>
      <c r="H5941" t="s">
        <v>31000</v>
      </c>
      <c r="I5941">
        <v>4</v>
      </c>
      <c r="J5941">
        <v>49028692</v>
      </c>
      <c r="K5941">
        <v>49031276</v>
      </c>
      <c r="L5941">
        <v>2585</v>
      </c>
      <c r="M5941">
        <v>1</v>
      </c>
      <c r="N5941">
        <v>80157</v>
      </c>
      <c r="O5941" t="s">
        <v>20267</v>
      </c>
      <c r="P5941">
        <v>135846</v>
      </c>
      <c r="Q5941" t="s">
        <v>20268</v>
      </c>
      <c r="R5941" t="s">
        <v>20269</v>
      </c>
      <c r="S5941" t="s">
        <v>35170</v>
      </c>
      <c r="T5941">
        <v>0.21750446423729</v>
      </c>
      <c r="U5941">
        <v>0.603102917160658</v>
      </c>
      <c r="V5941">
        <v>1.11581812024325</v>
      </c>
      <c r="W5941">
        <v>0.94789321807437399</v>
      </c>
      <c r="X5941">
        <v>0.95376682408993096</v>
      </c>
      <c r="Y5941">
        <v>0.31208948342230403</v>
      </c>
      <c r="Z5941">
        <v>0.206542630683208</v>
      </c>
      <c r="AA5941">
        <v>0.72610664078822296</v>
      </c>
      <c r="AB5941">
        <v>1.2555290351313899</v>
      </c>
      <c r="AC5941">
        <v>0.37359382615563802</v>
      </c>
      <c r="AD5941">
        <v>0.78014192320529197</v>
      </c>
      <c r="AE5941">
        <v>-0.408273606401231</v>
      </c>
      <c r="AF5941">
        <v>0.40941843599781103</v>
      </c>
      <c r="AG5941">
        <v>0.80674443595273604</v>
      </c>
      <c r="AH5941">
        <v>0.292664858400419</v>
      </c>
      <c r="AI5941">
        <v>0.36349259143347801</v>
      </c>
      <c r="AJ5941">
        <v>0.78121606160956403</v>
      </c>
      <c r="AK5941">
        <v>0.89471737923407402</v>
      </c>
    </row>
    <row r="5942" spans="1:37" x14ac:dyDescent="0.2">
      <c r="A5942" t="s">
        <v>19816</v>
      </c>
      <c r="B5942">
        <v>49271020</v>
      </c>
      <c r="C5942">
        <v>49271177</v>
      </c>
      <c r="D5942">
        <v>158</v>
      </c>
      <c r="E5942" t="s">
        <v>20270</v>
      </c>
      <c r="F5942">
        <v>8</v>
      </c>
      <c r="G5942" t="s">
        <v>20271</v>
      </c>
      <c r="H5942" t="s">
        <v>31000</v>
      </c>
      <c r="I5942">
        <v>4</v>
      </c>
      <c r="J5942">
        <v>49028692</v>
      </c>
      <c r="K5942">
        <v>49031276</v>
      </c>
      <c r="L5942">
        <v>2585</v>
      </c>
      <c r="M5942">
        <v>1</v>
      </c>
      <c r="N5942">
        <v>80157</v>
      </c>
      <c r="O5942" t="s">
        <v>20267</v>
      </c>
      <c r="P5942">
        <v>242328</v>
      </c>
      <c r="Q5942" t="s">
        <v>20268</v>
      </c>
      <c r="R5942" t="s">
        <v>20269</v>
      </c>
      <c r="S5942" t="s">
        <v>35170</v>
      </c>
      <c r="T5942">
        <v>0.97213403838398904</v>
      </c>
      <c r="U5942">
        <v>1</v>
      </c>
      <c r="V5942">
        <v>0.45726674789175298</v>
      </c>
      <c r="W5942">
        <v>0.371855812393517</v>
      </c>
      <c r="X5942">
        <v>0.704072456322962</v>
      </c>
      <c r="Y5942">
        <v>-2.5430578736416698</v>
      </c>
      <c r="Z5942">
        <v>0.693404429441695</v>
      </c>
      <c r="AA5942">
        <v>0.84521697243271998</v>
      </c>
      <c r="AB5942">
        <v>0.436314627250183</v>
      </c>
      <c r="AC5942">
        <v>0.10683406973163299</v>
      </c>
      <c r="AD5942">
        <v>0.68253123924728298</v>
      </c>
      <c r="AE5942">
        <v>-3.5430576038195301</v>
      </c>
      <c r="AF5942">
        <v>0.77173648502780101</v>
      </c>
      <c r="AG5942">
        <v>0.88417364479730298</v>
      </c>
      <c r="AH5942">
        <v>0.24582388539193001</v>
      </c>
      <c r="AI5942">
        <v>0.75770813086964806</v>
      </c>
      <c r="AJ5942">
        <v>0.91200148566411499</v>
      </c>
      <c r="AK5942">
        <v>-1.6743024451642201</v>
      </c>
    </row>
    <row r="5943" spans="1:37" x14ac:dyDescent="0.2">
      <c r="A5943" t="s">
        <v>19816</v>
      </c>
      <c r="B5943">
        <v>49271177</v>
      </c>
      <c r="C5943">
        <v>49271334</v>
      </c>
      <c r="D5943">
        <v>158</v>
      </c>
      <c r="E5943" t="s">
        <v>20272</v>
      </c>
      <c r="F5943">
        <v>12</v>
      </c>
      <c r="G5943" t="s">
        <v>20273</v>
      </c>
      <c r="H5943" t="s">
        <v>31000</v>
      </c>
      <c r="I5943">
        <v>4</v>
      </c>
      <c r="J5943">
        <v>49028692</v>
      </c>
      <c r="K5943">
        <v>49031276</v>
      </c>
      <c r="L5943">
        <v>2585</v>
      </c>
      <c r="M5943">
        <v>1</v>
      </c>
      <c r="N5943">
        <v>80157</v>
      </c>
      <c r="O5943" t="s">
        <v>20267</v>
      </c>
      <c r="P5943">
        <v>242485</v>
      </c>
      <c r="Q5943" t="s">
        <v>20268</v>
      </c>
      <c r="R5943" t="s">
        <v>20269</v>
      </c>
      <c r="S5943" t="s">
        <v>35170</v>
      </c>
      <c r="T5943">
        <v>0.97213403838398904</v>
      </c>
      <c r="U5943">
        <v>1</v>
      </c>
      <c r="V5943">
        <v>1.5727439143029001</v>
      </c>
      <c r="W5943">
        <v>0.371855812393517</v>
      </c>
      <c r="X5943">
        <v>0.704072456322962</v>
      </c>
      <c r="Y5943">
        <v>-3.3877067129861902</v>
      </c>
      <c r="Z5943">
        <v>0.66713806400786302</v>
      </c>
      <c r="AA5943">
        <v>0.84521697243271998</v>
      </c>
      <c r="AB5943">
        <v>1.41773142820159</v>
      </c>
      <c r="AC5943">
        <v>0.10683406973163299</v>
      </c>
      <c r="AD5943">
        <v>0.68253123924728298</v>
      </c>
      <c r="AE5943">
        <v>-4.38770644316405</v>
      </c>
      <c r="AF5943">
        <v>0.77173648502780101</v>
      </c>
      <c r="AG5943">
        <v>0.88417364479730298</v>
      </c>
      <c r="AH5943">
        <v>0.85684197037853804</v>
      </c>
      <c r="AI5943">
        <v>0.75770813086964806</v>
      </c>
      <c r="AJ5943">
        <v>0.91200148566411499</v>
      </c>
      <c r="AK5943">
        <v>-2.5189512675606398</v>
      </c>
    </row>
    <row r="5944" spans="1:37" x14ac:dyDescent="0.2">
      <c r="A5944" t="s">
        <v>19816</v>
      </c>
      <c r="B5944">
        <v>49271334</v>
      </c>
      <c r="C5944">
        <v>49271491</v>
      </c>
      <c r="D5944">
        <v>158</v>
      </c>
      <c r="E5944" t="s">
        <v>20274</v>
      </c>
      <c r="F5944">
        <v>8</v>
      </c>
      <c r="G5944" t="s">
        <v>20275</v>
      </c>
      <c r="H5944" t="s">
        <v>31000</v>
      </c>
      <c r="I5944">
        <v>4</v>
      </c>
      <c r="J5944">
        <v>49028692</v>
      </c>
      <c r="K5944">
        <v>49031276</v>
      </c>
      <c r="L5944">
        <v>2585</v>
      </c>
      <c r="M5944">
        <v>1</v>
      </c>
      <c r="N5944">
        <v>80157</v>
      </c>
      <c r="O5944" t="s">
        <v>20267</v>
      </c>
      <c r="P5944">
        <v>242642</v>
      </c>
      <c r="Q5944" t="s">
        <v>20268</v>
      </c>
      <c r="R5944" t="s">
        <v>20269</v>
      </c>
      <c r="S5944" t="s">
        <v>35170</v>
      </c>
      <c r="T5944">
        <v>0.97213403838398904</v>
      </c>
      <c r="U5944">
        <v>1</v>
      </c>
      <c r="V5944">
        <v>1.5727439143029001</v>
      </c>
      <c r="W5944">
        <v>0.371855812393517</v>
      </c>
      <c r="X5944">
        <v>0.704072456322962</v>
      </c>
      <c r="Y5944">
        <v>-3.3877067129861902</v>
      </c>
      <c r="Z5944">
        <v>0.66713806400786302</v>
      </c>
      <c r="AA5944">
        <v>0.84521697243271998</v>
      </c>
      <c r="AB5944">
        <v>1.41773142820159</v>
      </c>
      <c r="AC5944">
        <v>0.10683406973163299</v>
      </c>
      <c r="AD5944">
        <v>0.68253123924728298</v>
      </c>
      <c r="AE5944">
        <v>-4.38770644316405</v>
      </c>
      <c r="AF5944">
        <v>0.77173648502780101</v>
      </c>
      <c r="AG5944">
        <v>0.88417364479730298</v>
      </c>
      <c r="AH5944">
        <v>0.85684197037853804</v>
      </c>
      <c r="AI5944">
        <v>0.75770813086964806</v>
      </c>
      <c r="AJ5944">
        <v>0.91200148566411499</v>
      </c>
      <c r="AK5944">
        <v>-2.5189512675606398</v>
      </c>
    </row>
    <row r="5945" spans="1:37" x14ac:dyDescent="0.2">
      <c r="A5945" t="s">
        <v>19816</v>
      </c>
      <c r="B5945">
        <v>49513044</v>
      </c>
      <c r="C5945">
        <v>49513343</v>
      </c>
      <c r="D5945">
        <v>300</v>
      </c>
      <c r="E5945" t="s">
        <v>20276</v>
      </c>
      <c r="F5945">
        <v>8</v>
      </c>
      <c r="G5945" t="s">
        <v>20277</v>
      </c>
      <c r="H5945" t="s">
        <v>31000</v>
      </c>
      <c r="I5945">
        <v>4</v>
      </c>
      <c r="J5945">
        <v>49028692</v>
      </c>
      <c r="K5945">
        <v>49031276</v>
      </c>
      <c r="L5945">
        <v>2585</v>
      </c>
      <c r="M5945">
        <v>1</v>
      </c>
      <c r="N5945">
        <v>80157</v>
      </c>
      <c r="O5945" t="s">
        <v>20267</v>
      </c>
      <c r="P5945">
        <v>484352</v>
      </c>
      <c r="Q5945" t="s">
        <v>20268</v>
      </c>
      <c r="R5945" t="s">
        <v>20269</v>
      </c>
      <c r="S5945" t="s">
        <v>35170</v>
      </c>
      <c r="T5945">
        <v>0.32911398597860803</v>
      </c>
      <c r="U5945">
        <v>0.603102917160658</v>
      </c>
      <c r="V5945">
        <v>23.360254262568699</v>
      </c>
      <c r="W5945">
        <v>0.20525741147413201</v>
      </c>
      <c r="X5945">
        <v>0.704072456322962</v>
      </c>
      <c r="Y5945">
        <v>-23.9201435378578</v>
      </c>
      <c r="Z5945">
        <v>0.306975110376564</v>
      </c>
      <c r="AA5945">
        <v>0.72610664078822296</v>
      </c>
      <c r="AB5945">
        <v>23.1583033382772</v>
      </c>
      <c r="AC5945">
        <v>7.0489011448141195E-2</v>
      </c>
      <c r="AD5945">
        <v>0.57684129297949804</v>
      </c>
      <c r="AE5945">
        <v>-23.9201435378578</v>
      </c>
      <c r="AF5945">
        <v>0.61410715005536498</v>
      </c>
      <c r="AG5945">
        <v>0.80674443595273604</v>
      </c>
      <c r="AH5945">
        <v>1.52433471719655</v>
      </c>
      <c r="AI5945">
        <v>0.35038410267202102</v>
      </c>
      <c r="AJ5945">
        <v>0.78121606160956403</v>
      </c>
      <c r="AK5945">
        <v>-23.051388146215299</v>
      </c>
    </row>
    <row r="5946" spans="1:37" x14ac:dyDescent="0.2">
      <c r="A5946" t="s">
        <v>19816</v>
      </c>
      <c r="B5946">
        <v>49513486</v>
      </c>
      <c r="C5946">
        <v>49513639</v>
      </c>
      <c r="D5946">
        <v>154</v>
      </c>
      <c r="E5946" t="s">
        <v>20278</v>
      </c>
      <c r="F5946">
        <v>3</v>
      </c>
      <c r="G5946" t="s">
        <v>20279</v>
      </c>
      <c r="H5946" t="s">
        <v>31000</v>
      </c>
      <c r="I5946">
        <v>4</v>
      </c>
      <c r="J5946">
        <v>49028692</v>
      </c>
      <c r="K5946">
        <v>49031276</v>
      </c>
      <c r="L5946">
        <v>2585</v>
      </c>
      <c r="M5946">
        <v>1</v>
      </c>
      <c r="N5946">
        <v>80157</v>
      </c>
      <c r="O5946" t="s">
        <v>20267</v>
      </c>
      <c r="P5946">
        <v>484794</v>
      </c>
      <c r="Q5946" t="s">
        <v>20268</v>
      </c>
      <c r="R5946" t="s">
        <v>20269</v>
      </c>
      <c r="S5946" t="s">
        <v>35170</v>
      </c>
      <c r="T5946">
        <v>0.32911398597860803</v>
      </c>
      <c r="U5946">
        <v>0.603102917160658</v>
      </c>
      <c r="V5946">
        <v>23.360254262568699</v>
      </c>
      <c r="W5946">
        <v>0.20525741147413201</v>
      </c>
      <c r="X5946">
        <v>0.704072456322962</v>
      </c>
      <c r="Y5946">
        <v>-23.9201435378578</v>
      </c>
      <c r="Z5946">
        <v>0.306975110376564</v>
      </c>
      <c r="AA5946">
        <v>0.72610664078822296</v>
      </c>
      <c r="AB5946">
        <v>23.1583033382772</v>
      </c>
      <c r="AC5946">
        <v>7.0489011448141195E-2</v>
      </c>
      <c r="AD5946">
        <v>0.57684129297949804</v>
      </c>
      <c r="AE5946">
        <v>-23.9201435378578</v>
      </c>
      <c r="AF5946">
        <v>0.61410715005536498</v>
      </c>
      <c r="AG5946">
        <v>0.80674443595273604</v>
      </c>
      <c r="AH5946">
        <v>1.52433471719655</v>
      </c>
      <c r="AI5946">
        <v>0.35038410267202102</v>
      </c>
      <c r="AJ5946">
        <v>0.78121606160956403</v>
      </c>
      <c r="AK5946">
        <v>-23.051388146215299</v>
      </c>
    </row>
    <row r="5947" spans="1:37" x14ac:dyDescent="0.2">
      <c r="A5947" t="s">
        <v>19816</v>
      </c>
      <c r="B5947">
        <v>49729678</v>
      </c>
      <c r="C5947">
        <v>49729844</v>
      </c>
      <c r="D5947">
        <v>167</v>
      </c>
      <c r="E5947" t="s">
        <v>20280</v>
      </c>
      <c r="F5947">
        <v>2</v>
      </c>
      <c r="G5947" t="s">
        <v>20281</v>
      </c>
      <c r="H5947" t="s">
        <v>31000</v>
      </c>
      <c r="I5947">
        <v>4</v>
      </c>
      <c r="J5947">
        <v>49028692</v>
      </c>
      <c r="K5947">
        <v>49031276</v>
      </c>
      <c r="L5947">
        <v>2585</v>
      </c>
      <c r="M5947">
        <v>1</v>
      </c>
      <c r="N5947">
        <v>80157</v>
      </c>
      <c r="O5947" t="s">
        <v>20267</v>
      </c>
      <c r="P5947">
        <v>700986</v>
      </c>
      <c r="Q5947" t="s">
        <v>20268</v>
      </c>
      <c r="R5947" t="s">
        <v>20269</v>
      </c>
      <c r="S5947" t="s">
        <v>35170</v>
      </c>
      <c r="T5947">
        <v>0.506551998792793</v>
      </c>
      <c r="U5947">
        <v>0.78288571403930396</v>
      </c>
      <c r="V5947">
        <v>2.5427566733439502</v>
      </c>
      <c r="W5947">
        <v>0.83553089073937903</v>
      </c>
      <c r="X5947">
        <v>0.95159051474143896</v>
      </c>
      <c r="Y5947">
        <v>0.26040869952054302</v>
      </c>
      <c r="Z5947">
        <v>0.31147182178745703</v>
      </c>
      <c r="AA5947">
        <v>0.73410974182838995</v>
      </c>
      <c r="AB5947">
        <v>3.0238021020563299</v>
      </c>
      <c r="AC5947">
        <v>0.51703643428021895</v>
      </c>
      <c r="AD5947">
        <v>0.87989882095915395</v>
      </c>
      <c r="AE5947">
        <v>-0.73959121584758603</v>
      </c>
      <c r="AF5947">
        <v>1</v>
      </c>
      <c r="AG5947">
        <v>1</v>
      </c>
      <c r="AH5947">
        <v>7.2545777608788498E-2</v>
      </c>
      <c r="AI5947">
        <v>0.31269936738387499</v>
      </c>
      <c r="AJ5947">
        <v>0.78121606160956403</v>
      </c>
      <c r="AK5947">
        <v>1.1291640824989</v>
      </c>
    </row>
    <row r="5948" spans="1:37" x14ac:dyDescent="0.2">
      <c r="A5948" t="s">
        <v>19816</v>
      </c>
      <c r="B5948">
        <v>49729873</v>
      </c>
      <c r="C5948">
        <v>49730024</v>
      </c>
      <c r="D5948">
        <v>152</v>
      </c>
      <c r="E5948" t="s">
        <v>20282</v>
      </c>
      <c r="F5948">
        <v>0</v>
      </c>
      <c r="G5948" t="s">
        <v>20283</v>
      </c>
      <c r="H5948" t="s">
        <v>31000</v>
      </c>
      <c r="I5948">
        <v>4</v>
      </c>
      <c r="J5948">
        <v>49028692</v>
      </c>
      <c r="K5948">
        <v>49031276</v>
      </c>
      <c r="L5948">
        <v>2585</v>
      </c>
      <c r="M5948">
        <v>1</v>
      </c>
      <c r="N5948">
        <v>80157</v>
      </c>
      <c r="O5948" t="s">
        <v>20267</v>
      </c>
      <c r="P5948">
        <v>701181</v>
      </c>
      <c r="Q5948" t="s">
        <v>20268</v>
      </c>
      <c r="R5948" t="s">
        <v>20269</v>
      </c>
      <c r="S5948" t="s">
        <v>35170</v>
      </c>
      <c r="T5948">
        <v>0.506551998792793</v>
      </c>
      <c r="U5948">
        <v>0.78288571403930396</v>
      </c>
      <c r="V5948">
        <v>2.5427566733439502</v>
      </c>
      <c r="W5948">
        <v>0.83553089073937903</v>
      </c>
      <c r="X5948">
        <v>0.95159051474143896</v>
      </c>
      <c r="Y5948">
        <v>0.26040869952054302</v>
      </c>
      <c r="Z5948">
        <v>0.31147182178745703</v>
      </c>
      <c r="AA5948">
        <v>0.73410974182838995</v>
      </c>
      <c r="AB5948">
        <v>3.0238021020563299</v>
      </c>
      <c r="AC5948">
        <v>0.51703643428021895</v>
      </c>
      <c r="AD5948">
        <v>0.87989882095915395</v>
      </c>
      <c r="AE5948">
        <v>-0.73959121584758603</v>
      </c>
      <c r="AF5948">
        <v>1</v>
      </c>
      <c r="AG5948">
        <v>1</v>
      </c>
      <c r="AH5948">
        <v>7.2545777608788498E-2</v>
      </c>
      <c r="AI5948">
        <v>0.31269936738387499</v>
      </c>
      <c r="AJ5948">
        <v>0.78121606160956403</v>
      </c>
      <c r="AK5948">
        <v>1.1291640824989</v>
      </c>
    </row>
    <row r="5949" spans="1:37" x14ac:dyDescent="0.2">
      <c r="A5949" t="s">
        <v>19816</v>
      </c>
      <c r="B5949">
        <v>49760472</v>
      </c>
      <c r="C5949">
        <v>49760628</v>
      </c>
      <c r="D5949">
        <v>157</v>
      </c>
      <c r="E5949" t="s">
        <v>20284</v>
      </c>
      <c r="F5949">
        <v>2</v>
      </c>
      <c r="G5949" t="s">
        <v>20285</v>
      </c>
      <c r="H5949" t="s">
        <v>31000</v>
      </c>
      <c r="I5949">
        <v>4</v>
      </c>
      <c r="J5949">
        <v>49028692</v>
      </c>
      <c r="K5949">
        <v>49031276</v>
      </c>
      <c r="L5949">
        <v>2585</v>
      </c>
      <c r="M5949">
        <v>1</v>
      </c>
      <c r="N5949">
        <v>80157</v>
      </c>
      <c r="O5949" t="s">
        <v>20267</v>
      </c>
      <c r="P5949">
        <v>731780</v>
      </c>
      <c r="Q5949" t="s">
        <v>20268</v>
      </c>
      <c r="R5949" t="s">
        <v>20269</v>
      </c>
      <c r="S5949" t="s">
        <v>35170</v>
      </c>
      <c r="T5949">
        <v>0.32911398597860803</v>
      </c>
      <c r="U5949">
        <v>0.603102917160658</v>
      </c>
      <c r="V5949">
        <v>22.2753982837066</v>
      </c>
      <c r="W5949">
        <v>0.20525741147413201</v>
      </c>
      <c r="X5949">
        <v>0.704072456322962</v>
      </c>
      <c r="Y5949">
        <v>-22.8444029217655</v>
      </c>
      <c r="Z5949">
        <v>0.306975110376564</v>
      </c>
      <c r="AA5949">
        <v>0.72610664078822296</v>
      </c>
      <c r="AB5949">
        <v>22.0825627922253</v>
      </c>
      <c r="AC5949">
        <v>7.0489011448141195E-2</v>
      </c>
      <c r="AD5949">
        <v>0.57684129297949804</v>
      </c>
      <c r="AE5949">
        <v>-22.8444029217655</v>
      </c>
      <c r="AF5949">
        <v>0.61410715005536498</v>
      </c>
      <c r="AG5949">
        <v>0.80674443595273604</v>
      </c>
      <c r="AH5949">
        <v>1.50220877844414</v>
      </c>
      <c r="AI5949">
        <v>0.35038410267202102</v>
      </c>
      <c r="AJ5949">
        <v>0.78121606160956403</v>
      </c>
      <c r="AK5949">
        <v>-21.975647613295902</v>
      </c>
    </row>
    <row r="5950" spans="1:37" x14ac:dyDescent="0.2">
      <c r="A5950" t="s">
        <v>19816</v>
      </c>
      <c r="B5950">
        <v>49793666</v>
      </c>
      <c r="C5950">
        <v>49793822</v>
      </c>
      <c r="D5950">
        <v>157</v>
      </c>
      <c r="E5950" t="s">
        <v>20286</v>
      </c>
      <c r="F5950">
        <v>1</v>
      </c>
      <c r="G5950" t="s">
        <v>20287</v>
      </c>
      <c r="H5950" t="s">
        <v>31000</v>
      </c>
      <c r="I5950">
        <v>4</v>
      </c>
      <c r="J5950">
        <v>49028692</v>
      </c>
      <c r="K5950">
        <v>49031276</v>
      </c>
      <c r="L5950">
        <v>2585</v>
      </c>
      <c r="M5950">
        <v>1</v>
      </c>
      <c r="N5950">
        <v>80157</v>
      </c>
      <c r="O5950" t="s">
        <v>20267</v>
      </c>
      <c r="P5950">
        <v>764974</v>
      </c>
      <c r="Q5950" t="s">
        <v>20268</v>
      </c>
      <c r="R5950" t="s">
        <v>20269</v>
      </c>
      <c r="S5950" t="s">
        <v>35170</v>
      </c>
      <c r="T5950">
        <v>0.32911398597860803</v>
      </c>
      <c r="U5950">
        <v>0.603102917160658</v>
      </c>
      <c r="V5950">
        <v>22.2753982837066</v>
      </c>
      <c r="W5950">
        <v>0.20525741147413201</v>
      </c>
      <c r="X5950">
        <v>0.704072456322962</v>
      </c>
      <c r="Y5950">
        <v>-23.1157341584444</v>
      </c>
      <c r="Z5950">
        <v>0.306975110376564</v>
      </c>
      <c r="AA5950">
        <v>0.72610664078822296</v>
      </c>
      <c r="AB5950">
        <v>22.3538940060565</v>
      </c>
      <c r="AC5950">
        <v>7.0489011448141195E-2</v>
      </c>
      <c r="AD5950">
        <v>0.57684129297949804</v>
      </c>
      <c r="AE5950">
        <v>-23.1157341584444</v>
      </c>
      <c r="AF5950">
        <v>0.64997455747578503</v>
      </c>
      <c r="AG5950">
        <v>0.80674443595273604</v>
      </c>
      <c r="AH5950">
        <v>0.91724654607210199</v>
      </c>
      <c r="AI5950">
        <v>0.35038410267202102</v>
      </c>
      <c r="AJ5950">
        <v>0.78121606160956403</v>
      </c>
      <c r="AK5950">
        <v>-22.2469788228433</v>
      </c>
    </row>
    <row r="5951" spans="1:37" x14ac:dyDescent="0.2">
      <c r="A5951" t="s">
        <v>19816</v>
      </c>
      <c r="B5951">
        <v>49793822</v>
      </c>
      <c r="C5951">
        <v>49793978</v>
      </c>
      <c r="D5951">
        <v>157</v>
      </c>
      <c r="E5951" t="s">
        <v>20288</v>
      </c>
      <c r="F5951">
        <v>1</v>
      </c>
      <c r="G5951" t="s">
        <v>20289</v>
      </c>
      <c r="H5951" t="s">
        <v>31000</v>
      </c>
      <c r="I5951">
        <v>4</v>
      </c>
      <c r="J5951">
        <v>49028692</v>
      </c>
      <c r="K5951">
        <v>49031276</v>
      </c>
      <c r="L5951">
        <v>2585</v>
      </c>
      <c r="M5951">
        <v>1</v>
      </c>
      <c r="N5951">
        <v>80157</v>
      </c>
      <c r="O5951" t="s">
        <v>20267</v>
      </c>
      <c r="P5951">
        <v>765130</v>
      </c>
      <c r="Q5951" t="s">
        <v>20268</v>
      </c>
      <c r="R5951" t="s">
        <v>20269</v>
      </c>
      <c r="S5951" t="s">
        <v>35170</v>
      </c>
      <c r="T5951">
        <v>0.32911398597860803</v>
      </c>
      <c r="U5951">
        <v>0.603102917160658</v>
      </c>
      <c r="V5951">
        <v>22.2753982837066</v>
      </c>
      <c r="W5951">
        <v>0.20525741147413201</v>
      </c>
      <c r="X5951">
        <v>0.704072456322962</v>
      </c>
      <c r="Y5951">
        <v>-23.1157341584444</v>
      </c>
      <c r="Z5951">
        <v>0.306975110376564</v>
      </c>
      <c r="AA5951">
        <v>0.72610664078822296</v>
      </c>
      <c r="AB5951">
        <v>22.3538940060565</v>
      </c>
      <c r="AC5951">
        <v>7.0489011448141195E-2</v>
      </c>
      <c r="AD5951">
        <v>0.57684129297949804</v>
      </c>
      <c r="AE5951">
        <v>-23.1157341584444</v>
      </c>
      <c r="AF5951">
        <v>0.64997455747578503</v>
      </c>
      <c r="AG5951">
        <v>0.80674443595273604</v>
      </c>
      <c r="AH5951">
        <v>0.91724654607210199</v>
      </c>
      <c r="AI5951">
        <v>0.35038410267202102</v>
      </c>
      <c r="AJ5951">
        <v>0.78121606160956403</v>
      </c>
      <c r="AK5951">
        <v>-22.2469788228433</v>
      </c>
    </row>
    <row r="5952" spans="1:37" x14ac:dyDescent="0.2">
      <c r="A5952" t="s">
        <v>19816</v>
      </c>
      <c r="B5952">
        <v>49800947</v>
      </c>
      <c r="C5952">
        <v>49801107</v>
      </c>
      <c r="D5952">
        <v>161</v>
      </c>
      <c r="E5952" t="s">
        <v>20290</v>
      </c>
      <c r="F5952">
        <v>1</v>
      </c>
      <c r="G5952" t="s">
        <v>20291</v>
      </c>
      <c r="H5952" t="s">
        <v>31000</v>
      </c>
      <c r="I5952">
        <v>4</v>
      </c>
      <c r="J5952">
        <v>49028692</v>
      </c>
      <c r="K5952">
        <v>49031276</v>
      </c>
      <c r="L5952">
        <v>2585</v>
      </c>
      <c r="M5952">
        <v>1</v>
      </c>
      <c r="N5952">
        <v>80157</v>
      </c>
      <c r="O5952" t="s">
        <v>20267</v>
      </c>
      <c r="P5952">
        <v>772255</v>
      </c>
      <c r="Q5952" t="s">
        <v>20268</v>
      </c>
      <c r="R5952" t="s">
        <v>20269</v>
      </c>
      <c r="S5952" t="s">
        <v>35170</v>
      </c>
      <c r="T5952">
        <v>1</v>
      </c>
      <c r="U5952">
        <v>1</v>
      </c>
      <c r="V5952">
        <v>-0.60146061874370005</v>
      </c>
      <c r="W5952">
        <v>0.113079289867903</v>
      </c>
      <c r="X5952">
        <v>0.704072456322962</v>
      </c>
      <c r="Y5952">
        <v>-22.795854104072401</v>
      </c>
      <c r="Z5952">
        <v>0.72004451969238803</v>
      </c>
      <c r="AA5952">
        <v>0.86308114850689799</v>
      </c>
      <c r="AB5952">
        <v>-3.1046574091872899E-2</v>
      </c>
      <c r="AC5952">
        <v>0.122775156056933</v>
      </c>
      <c r="AD5952">
        <v>0.68253123924728298</v>
      </c>
      <c r="AE5952">
        <v>-2.1959447337982998</v>
      </c>
      <c r="AF5952">
        <v>0.71688106396828499</v>
      </c>
      <c r="AG5952">
        <v>0.85584456000972498</v>
      </c>
      <c r="AH5952">
        <v>-0.80271698602337804</v>
      </c>
      <c r="AI5952">
        <v>0.17351581260912399</v>
      </c>
      <c r="AJ5952">
        <v>0.78121606160956403</v>
      </c>
      <c r="AK5952">
        <v>-22.371328133183599</v>
      </c>
    </row>
    <row r="5953" spans="1:37" x14ac:dyDescent="0.2">
      <c r="A5953" t="s">
        <v>19816</v>
      </c>
      <c r="B5953">
        <v>49801107</v>
      </c>
      <c r="C5953">
        <v>49801267</v>
      </c>
      <c r="D5953">
        <v>161</v>
      </c>
      <c r="E5953" t="s">
        <v>20292</v>
      </c>
      <c r="F5953">
        <v>3</v>
      </c>
      <c r="G5953" t="s">
        <v>20293</v>
      </c>
      <c r="H5953" t="s">
        <v>31000</v>
      </c>
      <c r="I5953">
        <v>4</v>
      </c>
      <c r="J5953">
        <v>49028692</v>
      </c>
      <c r="K5953">
        <v>49031276</v>
      </c>
      <c r="L5953">
        <v>2585</v>
      </c>
      <c r="M5953">
        <v>1</v>
      </c>
      <c r="N5953">
        <v>80157</v>
      </c>
      <c r="O5953" t="s">
        <v>20267</v>
      </c>
      <c r="P5953">
        <v>772415</v>
      </c>
      <c r="Q5953" t="s">
        <v>20268</v>
      </c>
      <c r="R5953" t="s">
        <v>20269</v>
      </c>
      <c r="S5953" t="s">
        <v>35170</v>
      </c>
      <c r="T5953">
        <v>1</v>
      </c>
      <c r="U5953">
        <v>1</v>
      </c>
      <c r="V5953">
        <v>-0.60146061874370005</v>
      </c>
      <c r="W5953">
        <v>0.113079289867903</v>
      </c>
      <c r="X5953">
        <v>0.704072456322962</v>
      </c>
      <c r="Y5953">
        <v>-22.795854104072401</v>
      </c>
      <c r="Z5953">
        <v>0.72004451969238803</v>
      </c>
      <c r="AA5953">
        <v>0.86308114850689799</v>
      </c>
      <c r="AB5953">
        <v>-3.1046574091872899E-2</v>
      </c>
      <c r="AC5953">
        <v>0.122775156056933</v>
      </c>
      <c r="AD5953">
        <v>0.68253123924728298</v>
      </c>
      <c r="AE5953">
        <v>-2.1959447337982998</v>
      </c>
      <c r="AF5953">
        <v>0.71688106396828499</v>
      </c>
      <c r="AG5953">
        <v>0.85584456000972498</v>
      </c>
      <c r="AH5953">
        <v>-0.80271698602337804</v>
      </c>
      <c r="AI5953">
        <v>0.17351581260912399</v>
      </c>
      <c r="AJ5953">
        <v>0.78121606160956403</v>
      </c>
      <c r="AK5953">
        <v>-22.371328133183599</v>
      </c>
    </row>
    <row r="5954" spans="1:37" x14ac:dyDescent="0.2">
      <c r="A5954" t="s">
        <v>19816</v>
      </c>
      <c r="B5954">
        <v>49847409</v>
      </c>
      <c r="C5954">
        <v>49847561</v>
      </c>
      <c r="D5954">
        <v>153</v>
      </c>
      <c r="E5954" t="s">
        <v>20294</v>
      </c>
      <c r="F5954">
        <v>0</v>
      </c>
      <c r="G5954" t="s">
        <v>20295</v>
      </c>
      <c r="H5954" t="s">
        <v>31000</v>
      </c>
      <c r="I5954">
        <v>4</v>
      </c>
      <c r="J5954">
        <v>49028692</v>
      </c>
      <c r="K5954">
        <v>49031276</v>
      </c>
      <c r="L5954">
        <v>2585</v>
      </c>
      <c r="M5954">
        <v>1</v>
      </c>
      <c r="N5954">
        <v>80157</v>
      </c>
      <c r="O5954" t="s">
        <v>20267</v>
      </c>
      <c r="P5954">
        <v>818717</v>
      </c>
      <c r="Q5954" t="s">
        <v>20268</v>
      </c>
      <c r="R5954" t="s">
        <v>20269</v>
      </c>
      <c r="S5954" t="s">
        <v>35170</v>
      </c>
      <c r="T5954">
        <v>0.32911398597860803</v>
      </c>
      <c r="U5954">
        <v>0.603102917160658</v>
      </c>
      <c r="V5954">
        <v>22.2753982837066</v>
      </c>
      <c r="W5954">
        <v>0.20525741147413201</v>
      </c>
      <c r="X5954">
        <v>0.704072456322962</v>
      </c>
      <c r="Y5954">
        <v>-22.8444029217655</v>
      </c>
      <c r="Z5954">
        <v>0.306975110376564</v>
      </c>
      <c r="AA5954">
        <v>0.72610664078822296</v>
      </c>
      <c r="AB5954">
        <v>22.0825627922253</v>
      </c>
      <c r="AC5954">
        <v>7.0489011448141195E-2</v>
      </c>
      <c r="AD5954">
        <v>0.57684129297949804</v>
      </c>
      <c r="AE5954">
        <v>-22.8444029217655</v>
      </c>
      <c r="AF5954">
        <v>0.61410715005536498</v>
      </c>
      <c r="AG5954">
        <v>0.80674443595273604</v>
      </c>
      <c r="AH5954">
        <v>1.50220877844414</v>
      </c>
      <c r="AI5954">
        <v>0.35038410267202102</v>
      </c>
      <c r="AJ5954">
        <v>0.78121606160956403</v>
      </c>
      <c r="AK5954">
        <v>-21.975647613295902</v>
      </c>
    </row>
    <row r="5955" spans="1:37" x14ac:dyDescent="0.2">
      <c r="A5955" t="s">
        <v>19816</v>
      </c>
      <c r="B5955">
        <v>49847561</v>
      </c>
      <c r="C5955">
        <v>49847713</v>
      </c>
      <c r="D5955">
        <v>153</v>
      </c>
      <c r="E5955" t="s">
        <v>20296</v>
      </c>
      <c r="F5955">
        <v>1</v>
      </c>
      <c r="G5955" t="s">
        <v>20297</v>
      </c>
      <c r="H5955" t="s">
        <v>31000</v>
      </c>
      <c r="I5955">
        <v>4</v>
      </c>
      <c r="J5955">
        <v>49028692</v>
      </c>
      <c r="K5955">
        <v>49031276</v>
      </c>
      <c r="L5955">
        <v>2585</v>
      </c>
      <c r="M5955">
        <v>1</v>
      </c>
      <c r="N5955">
        <v>80157</v>
      </c>
      <c r="O5955" t="s">
        <v>20267</v>
      </c>
      <c r="P5955">
        <v>818869</v>
      </c>
      <c r="Q5955" t="s">
        <v>20268</v>
      </c>
      <c r="R5955" t="s">
        <v>20269</v>
      </c>
      <c r="S5955" t="s">
        <v>35170</v>
      </c>
      <c r="T5955">
        <v>0.32911398597860803</v>
      </c>
      <c r="U5955">
        <v>0.603102917160658</v>
      </c>
      <c r="V5955">
        <v>22.2753982837066</v>
      </c>
      <c r="W5955">
        <v>0.20525741147413201</v>
      </c>
      <c r="X5955">
        <v>0.704072456322962</v>
      </c>
      <c r="Y5955">
        <v>-22.8444029217655</v>
      </c>
      <c r="Z5955">
        <v>0.306975110376564</v>
      </c>
      <c r="AA5955">
        <v>0.72610664078822296</v>
      </c>
      <c r="AB5955">
        <v>22.0825627922253</v>
      </c>
      <c r="AC5955">
        <v>7.0489011448141195E-2</v>
      </c>
      <c r="AD5955">
        <v>0.57684129297949804</v>
      </c>
      <c r="AE5955">
        <v>-22.8444029217655</v>
      </c>
      <c r="AF5955">
        <v>0.61410715005536498</v>
      </c>
      <c r="AG5955">
        <v>0.80674443595273604</v>
      </c>
      <c r="AH5955">
        <v>1.50220877844414</v>
      </c>
      <c r="AI5955">
        <v>0.35038410267202102</v>
      </c>
      <c r="AJ5955">
        <v>0.78121606160956403</v>
      </c>
      <c r="AK5955">
        <v>-21.975647613295902</v>
      </c>
    </row>
    <row r="5956" spans="1:37" x14ac:dyDescent="0.2">
      <c r="A5956" t="s">
        <v>19816</v>
      </c>
      <c r="B5956">
        <v>49847713</v>
      </c>
      <c r="C5956">
        <v>49847865</v>
      </c>
      <c r="D5956">
        <v>153</v>
      </c>
      <c r="E5956" t="s">
        <v>20298</v>
      </c>
      <c r="F5956">
        <v>1</v>
      </c>
      <c r="G5956" t="s">
        <v>20299</v>
      </c>
      <c r="H5956" t="s">
        <v>31000</v>
      </c>
      <c r="I5956">
        <v>4</v>
      </c>
      <c r="J5956">
        <v>49028692</v>
      </c>
      <c r="K5956">
        <v>49031276</v>
      </c>
      <c r="L5956">
        <v>2585</v>
      </c>
      <c r="M5956">
        <v>1</v>
      </c>
      <c r="N5956">
        <v>80157</v>
      </c>
      <c r="O5956" t="s">
        <v>20267</v>
      </c>
      <c r="P5956">
        <v>819021</v>
      </c>
      <c r="Q5956" t="s">
        <v>20268</v>
      </c>
      <c r="R5956" t="s">
        <v>20269</v>
      </c>
      <c r="S5956" t="s">
        <v>35170</v>
      </c>
      <c r="T5956">
        <v>0.32911398597860803</v>
      </c>
      <c r="U5956">
        <v>0.603102917160658</v>
      </c>
      <c r="V5956">
        <v>22.2753982837066</v>
      </c>
      <c r="W5956">
        <v>0.20525741147413201</v>
      </c>
      <c r="X5956">
        <v>0.704072456322962</v>
      </c>
      <c r="Y5956">
        <v>-22.8444029217655</v>
      </c>
      <c r="Z5956">
        <v>0.306975110376564</v>
      </c>
      <c r="AA5956">
        <v>0.72610664078822296</v>
      </c>
      <c r="AB5956">
        <v>22.0825627922253</v>
      </c>
      <c r="AC5956">
        <v>7.0489011448141195E-2</v>
      </c>
      <c r="AD5956">
        <v>0.57684129297949804</v>
      </c>
      <c r="AE5956">
        <v>-22.8444029217655</v>
      </c>
      <c r="AF5956">
        <v>0.61410715005536498</v>
      </c>
      <c r="AG5956">
        <v>0.80674443595273604</v>
      </c>
      <c r="AH5956">
        <v>1.50220877844414</v>
      </c>
      <c r="AI5956">
        <v>0.35038410267202102</v>
      </c>
      <c r="AJ5956">
        <v>0.78121606160956403</v>
      </c>
      <c r="AK5956">
        <v>-21.975647613295902</v>
      </c>
    </row>
    <row r="5957" spans="1:37" x14ac:dyDescent="0.2">
      <c r="A5957" t="s">
        <v>19816</v>
      </c>
      <c r="B5957">
        <v>49848755</v>
      </c>
      <c r="C5957">
        <v>49848911</v>
      </c>
      <c r="D5957">
        <v>157</v>
      </c>
      <c r="E5957" t="s">
        <v>20300</v>
      </c>
      <c r="F5957">
        <v>2</v>
      </c>
      <c r="G5957" t="s">
        <v>20301</v>
      </c>
      <c r="H5957" t="s">
        <v>31000</v>
      </c>
      <c r="I5957">
        <v>4</v>
      </c>
      <c r="J5957">
        <v>49028692</v>
      </c>
      <c r="K5957">
        <v>49031276</v>
      </c>
      <c r="L5957">
        <v>2585</v>
      </c>
      <c r="M5957">
        <v>1</v>
      </c>
      <c r="N5957">
        <v>80157</v>
      </c>
      <c r="O5957" t="s">
        <v>20267</v>
      </c>
      <c r="P5957">
        <v>820063</v>
      </c>
      <c r="Q5957" t="s">
        <v>20268</v>
      </c>
      <c r="R5957" t="s">
        <v>20269</v>
      </c>
      <c r="S5957" t="s">
        <v>35170</v>
      </c>
      <c r="T5957">
        <v>1</v>
      </c>
      <c r="U5957">
        <v>1</v>
      </c>
      <c r="V5957">
        <v>-0.31075720414529601</v>
      </c>
      <c r="W5957">
        <v>0.69201225521665499</v>
      </c>
      <c r="X5957">
        <v>0.95159051474143896</v>
      </c>
      <c r="Y5957">
        <v>-0.63475586568153197</v>
      </c>
      <c r="Z5957">
        <v>1</v>
      </c>
      <c r="AA5957">
        <v>1</v>
      </c>
      <c r="AB5957">
        <v>-0.61688610477069905</v>
      </c>
      <c r="AC5957">
        <v>0.30184355666711699</v>
      </c>
      <c r="AD5957">
        <v>0.68253123924728298</v>
      </c>
      <c r="AE5957">
        <v>-1.6347554242589999</v>
      </c>
      <c r="AF5957">
        <v>1</v>
      </c>
      <c r="AG5957">
        <v>1</v>
      </c>
      <c r="AH5957">
        <v>8.9609504804420301E-2</v>
      </c>
      <c r="AI5957">
        <v>0.95029317176085903</v>
      </c>
      <c r="AJ5957">
        <v>0.98621344597861504</v>
      </c>
      <c r="AK5957">
        <v>0.23399936618525399</v>
      </c>
    </row>
    <row r="5958" spans="1:37" x14ac:dyDescent="0.2">
      <c r="A5958" t="s">
        <v>19816</v>
      </c>
      <c r="B5958">
        <v>49848911</v>
      </c>
      <c r="C5958">
        <v>49849067</v>
      </c>
      <c r="D5958">
        <v>157</v>
      </c>
      <c r="E5958" t="s">
        <v>20302</v>
      </c>
      <c r="F5958">
        <v>2</v>
      </c>
      <c r="G5958" t="s">
        <v>20303</v>
      </c>
      <c r="H5958" t="s">
        <v>31000</v>
      </c>
      <c r="I5958">
        <v>4</v>
      </c>
      <c r="J5958">
        <v>49028692</v>
      </c>
      <c r="K5958">
        <v>49031276</v>
      </c>
      <c r="L5958">
        <v>2585</v>
      </c>
      <c r="M5958">
        <v>1</v>
      </c>
      <c r="N5958">
        <v>80157</v>
      </c>
      <c r="O5958" t="s">
        <v>20267</v>
      </c>
      <c r="P5958">
        <v>820219</v>
      </c>
      <c r="Q5958" t="s">
        <v>20268</v>
      </c>
      <c r="R5958" t="s">
        <v>20269</v>
      </c>
      <c r="S5958" t="s">
        <v>35170</v>
      </c>
      <c r="T5958">
        <v>1</v>
      </c>
      <c r="U5958">
        <v>1</v>
      </c>
      <c r="V5958">
        <v>-0.31075720414529601</v>
      </c>
      <c r="W5958">
        <v>0.69201225521665499</v>
      </c>
      <c r="X5958">
        <v>0.95159051474143896</v>
      </c>
      <c r="Y5958">
        <v>-0.63475586568153197</v>
      </c>
      <c r="Z5958">
        <v>1</v>
      </c>
      <c r="AA5958">
        <v>1</v>
      </c>
      <c r="AB5958">
        <v>-0.61688610477069905</v>
      </c>
      <c r="AC5958">
        <v>0.30184355666711699</v>
      </c>
      <c r="AD5958">
        <v>0.68253123924728298</v>
      </c>
      <c r="AE5958">
        <v>-1.6347554242589999</v>
      </c>
      <c r="AF5958">
        <v>1</v>
      </c>
      <c r="AG5958">
        <v>1</v>
      </c>
      <c r="AH5958">
        <v>8.9609504804420301E-2</v>
      </c>
      <c r="AI5958">
        <v>0.95029317176085903</v>
      </c>
      <c r="AJ5958">
        <v>0.98621344597861504</v>
      </c>
      <c r="AK5958">
        <v>0.23399936618525399</v>
      </c>
    </row>
    <row r="5959" spans="1:37" x14ac:dyDescent="0.2">
      <c r="A5959" t="s">
        <v>19816</v>
      </c>
      <c r="B5959">
        <v>49849095</v>
      </c>
      <c r="C5959">
        <v>49849248</v>
      </c>
      <c r="D5959">
        <v>154</v>
      </c>
      <c r="E5959" t="s">
        <v>20304</v>
      </c>
      <c r="F5959">
        <v>0</v>
      </c>
      <c r="G5959" t="s">
        <v>20305</v>
      </c>
      <c r="H5959" t="s">
        <v>31000</v>
      </c>
      <c r="I5959">
        <v>4</v>
      </c>
      <c r="J5959">
        <v>49028692</v>
      </c>
      <c r="K5959">
        <v>49031276</v>
      </c>
      <c r="L5959">
        <v>2585</v>
      </c>
      <c r="M5959">
        <v>1</v>
      </c>
      <c r="N5959">
        <v>80157</v>
      </c>
      <c r="O5959" t="s">
        <v>20267</v>
      </c>
      <c r="P5959">
        <v>820403</v>
      </c>
      <c r="Q5959" t="s">
        <v>20268</v>
      </c>
      <c r="R5959" t="s">
        <v>20269</v>
      </c>
      <c r="S5959" t="s">
        <v>35170</v>
      </c>
      <c r="T5959">
        <v>1</v>
      </c>
      <c r="U5959">
        <v>1</v>
      </c>
      <c r="V5959">
        <v>-0.31075720414529601</v>
      </c>
      <c r="W5959">
        <v>0.69201225521665499</v>
      </c>
      <c r="X5959">
        <v>0.95159051474143896</v>
      </c>
      <c r="Y5959">
        <v>-0.63475586568153197</v>
      </c>
      <c r="Z5959">
        <v>1</v>
      </c>
      <c r="AA5959">
        <v>1</v>
      </c>
      <c r="AB5959">
        <v>-0.61688610477069905</v>
      </c>
      <c r="AC5959">
        <v>0.30184355666711699</v>
      </c>
      <c r="AD5959">
        <v>0.68253123924728298</v>
      </c>
      <c r="AE5959">
        <v>-1.6347554242589999</v>
      </c>
      <c r="AF5959">
        <v>1</v>
      </c>
      <c r="AG5959">
        <v>1</v>
      </c>
      <c r="AH5959">
        <v>8.9609504804420301E-2</v>
      </c>
      <c r="AI5959">
        <v>0.95029317176085903</v>
      </c>
      <c r="AJ5959">
        <v>0.98621344597861504</v>
      </c>
      <c r="AK5959">
        <v>0.23399936618525399</v>
      </c>
    </row>
    <row r="5960" spans="1:37" x14ac:dyDescent="0.2">
      <c r="A5960" t="s">
        <v>19816</v>
      </c>
      <c r="B5960">
        <v>49862489</v>
      </c>
      <c r="C5960">
        <v>49862650</v>
      </c>
      <c r="D5960">
        <v>162</v>
      </c>
      <c r="E5960" t="s">
        <v>20306</v>
      </c>
      <c r="F5960">
        <v>3</v>
      </c>
      <c r="G5960" t="s">
        <v>20307</v>
      </c>
      <c r="H5960" t="s">
        <v>31000</v>
      </c>
      <c r="I5960">
        <v>4</v>
      </c>
      <c r="J5960">
        <v>49028692</v>
      </c>
      <c r="K5960">
        <v>49031276</v>
      </c>
      <c r="L5960">
        <v>2585</v>
      </c>
      <c r="M5960">
        <v>1</v>
      </c>
      <c r="N5960">
        <v>80157</v>
      </c>
      <c r="O5960" t="s">
        <v>20267</v>
      </c>
      <c r="P5960">
        <v>833797</v>
      </c>
      <c r="Q5960" t="s">
        <v>20268</v>
      </c>
      <c r="R5960" t="s">
        <v>20269</v>
      </c>
      <c r="S5960" t="s">
        <v>35170</v>
      </c>
      <c r="T5960">
        <v>0.32911398597860803</v>
      </c>
      <c r="U5960">
        <v>0.603102917160658</v>
      </c>
      <c r="V5960">
        <v>22.860360689697199</v>
      </c>
      <c r="W5960">
        <v>0.89107655920673101</v>
      </c>
      <c r="X5960">
        <v>0.95159051474143896</v>
      </c>
      <c r="Y5960">
        <v>0.29283822650277902</v>
      </c>
      <c r="Z5960">
        <v>0.48464167878831399</v>
      </c>
      <c r="AA5960">
        <v>0.84435025072159198</v>
      </c>
      <c r="AB5960">
        <v>21.8968867457104</v>
      </c>
      <c r="AC5960">
        <v>0.75388744886274095</v>
      </c>
      <c r="AD5960">
        <v>0.87989882095915395</v>
      </c>
      <c r="AE5960">
        <v>-0.707161595642673</v>
      </c>
      <c r="AF5960">
        <v>0.16793847098801201</v>
      </c>
      <c r="AG5960">
        <v>0.68151250837662902</v>
      </c>
      <c r="AH5960">
        <v>22.860360689697199</v>
      </c>
      <c r="AI5960">
        <v>0.56157887380500204</v>
      </c>
      <c r="AJ5960">
        <v>0.78121606160956403</v>
      </c>
      <c r="AK5960">
        <v>1.1615935132364099</v>
      </c>
    </row>
    <row r="5961" spans="1:37" x14ac:dyDescent="0.2">
      <c r="A5961" t="s">
        <v>19816</v>
      </c>
      <c r="B5961">
        <v>49867588</v>
      </c>
      <c r="C5961">
        <v>49867749</v>
      </c>
      <c r="D5961">
        <v>162</v>
      </c>
      <c r="E5961" t="s">
        <v>20308</v>
      </c>
      <c r="F5961">
        <v>2</v>
      </c>
      <c r="G5961" t="s">
        <v>20309</v>
      </c>
      <c r="H5961" t="s">
        <v>31000</v>
      </c>
      <c r="I5961">
        <v>4</v>
      </c>
      <c r="J5961">
        <v>49028692</v>
      </c>
      <c r="K5961">
        <v>49031276</v>
      </c>
      <c r="L5961">
        <v>2585</v>
      </c>
      <c r="M5961">
        <v>1</v>
      </c>
      <c r="N5961">
        <v>80157</v>
      </c>
      <c r="O5961" t="s">
        <v>20267</v>
      </c>
      <c r="P5961">
        <v>838896</v>
      </c>
      <c r="Q5961" t="s">
        <v>20268</v>
      </c>
      <c r="R5961" t="s">
        <v>20269</v>
      </c>
      <c r="S5961" t="s">
        <v>35170</v>
      </c>
      <c r="T5961">
        <v>0.60318812523568999</v>
      </c>
      <c r="U5961">
        <v>0.82125442047224695</v>
      </c>
      <c r="V5961">
        <v>-1.2718721952822301</v>
      </c>
      <c r="W5961">
        <v>0.85739061170441999</v>
      </c>
      <c r="X5961">
        <v>0.95159051474143896</v>
      </c>
      <c r="Y5961">
        <v>-1.5094752432539601E-3</v>
      </c>
      <c r="Z5961">
        <v>0.79590556428138504</v>
      </c>
      <c r="AA5961">
        <v>0.927284221282906</v>
      </c>
      <c r="AB5961">
        <v>-0.75267401607791096</v>
      </c>
      <c r="AC5961">
        <v>0.30934799025328302</v>
      </c>
      <c r="AD5961">
        <v>0.68773325147593101</v>
      </c>
      <c r="AE5961">
        <v>-1.0015093531282599</v>
      </c>
      <c r="AF5961">
        <v>0.52353792694692403</v>
      </c>
      <c r="AG5961">
        <v>0.80674443595273604</v>
      </c>
      <c r="AH5961">
        <v>-1.1144149052310901</v>
      </c>
      <c r="AI5961">
        <v>0.64674041799899995</v>
      </c>
      <c r="AJ5961">
        <v>0.82002337464554198</v>
      </c>
      <c r="AK5961">
        <v>0.86724589070637703</v>
      </c>
    </row>
    <row r="5962" spans="1:37" x14ac:dyDescent="0.2">
      <c r="A5962" t="s">
        <v>19816</v>
      </c>
      <c r="B5962">
        <v>49867792</v>
      </c>
      <c r="C5962">
        <v>49867988</v>
      </c>
      <c r="D5962">
        <v>197</v>
      </c>
      <c r="E5962" t="s">
        <v>20310</v>
      </c>
      <c r="F5962">
        <v>2</v>
      </c>
      <c r="G5962" t="s">
        <v>20311</v>
      </c>
      <c r="H5962" t="s">
        <v>31000</v>
      </c>
      <c r="I5962">
        <v>4</v>
      </c>
      <c r="J5962">
        <v>49028692</v>
      </c>
      <c r="K5962">
        <v>49031276</v>
      </c>
      <c r="L5962">
        <v>2585</v>
      </c>
      <c r="M5962">
        <v>1</v>
      </c>
      <c r="N5962">
        <v>80157</v>
      </c>
      <c r="O5962" t="s">
        <v>20267</v>
      </c>
      <c r="P5962">
        <v>839100</v>
      </c>
      <c r="Q5962" t="s">
        <v>20268</v>
      </c>
      <c r="R5962" t="s">
        <v>20269</v>
      </c>
      <c r="S5962" t="s">
        <v>35170</v>
      </c>
      <c r="T5962">
        <v>0.60318812523568999</v>
      </c>
      <c r="U5962">
        <v>0.82125442047224695</v>
      </c>
      <c r="V5962">
        <v>-1.2718721952822301</v>
      </c>
      <c r="W5962">
        <v>0.85739061170441999</v>
      </c>
      <c r="X5962">
        <v>0.95159051474143896</v>
      </c>
      <c r="Y5962">
        <v>-1.5094752432539601E-3</v>
      </c>
      <c r="Z5962">
        <v>0.79590556428138504</v>
      </c>
      <c r="AA5962">
        <v>0.927284221282906</v>
      </c>
      <c r="AB5962">
        <v>-0.75267401607791096</v>
      </c>
      <c r="AC5962">
        <v>0.30934799025328302</v>
      </c>
      <c r="AD5962">
        <v>0.68773325147593101</v>
      </c>
      <c r="AE5962">
        <v>-1.0015093531282599</v>
      </c>
      <c r="AF5962">
        <v>0.52353792694692403</v>
      </c>
      <c r="AG5962">
        <v>0.80674443595273604</v>
      </c>
      <c r="AH5962">
        <v>-1.1144149052310901</v>
      </c>
      <c r="AI5962">
        <v>0.64674041799899995</v>
      </c>
      <c r="AJ5962">
        <v>0.82002337464554198</v>
      </c>
      <c r="AK5962">
        <v>0.86724589070637703</v>
      </c>
    </row>
    <row r="5963" spans="1:37" x14ac:dyDescent="0.2">
      <c r="A5963" t="s">
        <v>19816</v>
      </c>
      <c r="B5963">
        <v>49899591</v>
      </c>
      <c r="C5963">
        <v>49899743</v>
      </c>
      <c r="D5963">
        <v>153</v>
      </c>
      <c r="E5963" t="s">
        <v>20312</v>
      </c>
      <c r="F5963">
        <v>1</v>
      </c>
      <c r="G5963" t="s">
        <v>20313</v>
      </c>
      <c r="H5963" t="s">
        <v>31000</v>
      </c>
      <c r="I5963">
        <v>4</v>
      </c>
      <c r="J5963">
        <v>49028692</v>
      </c>
      <c r="K5963">
        <v>49031276</v>
      </c>
      <c r="L5963">
        <v>2585</v>
      </c>
      <c r="M5963">
        <v>1</v>
      </c>
      <c r="N5963">
        <v>80157</v>
      </c>
      <c r="O5963" t="s">
        <v>20267</v>
      </c>
      <c r="P5963">
        <v>870899</v>
      </c>
      <c r="Q5963" t="s">
        <v>20268</v>
      </c>
      <c r="R5963" t="s">
        <v>20269</v>
      </c>
      <c r="S5963" t="s">
        <v>35170</v>
      </c>
      <c r="T5963">
        <v>1</v>
      </c>
      <c r="U5963">
        <v>1</v>
      </c>
      <c r="V5963">
        <v>-0.61958904363269995</v>
      </c>
      <c r="W5963">
        <v>0.50039843522710903</v>
      </c>
      <c r="X5963">
        <v>0.78363289935355196</v>
      </c>
      <c r="Y5963">
        <v>0.81335403594755595</v>
      </c>
      <c r="Z5963">
        <v>0.82095374834302304</v>
      </c>
      <c r="AA5963">
        <v>0.95070810395168004</v>
      </c>
      <c r="AB5963">
        <v>-0.35536508741081702</v>
      </c>
      <c r="AC5963">
        <v>0.92523690913815004</v>
      </c>
      <c r="AD5963">
        <v>0.94115954365910703</v>
      </c>
      <c r="AE5963">
        <v>-0.18664586837071701</v>
      </c>
      <c r="AF5963">
        <v>0.80618802876324702</v>
      </c>
      <c r="AG5963">
        <v>0.91333021003096004</v>
      </c>
      <c r="AH5963">
        <v>-0.56325066339378105</v>
      </c>
      <c r="AI5963">
        <v>0.15444981296854099</v>
      </c>
      <c r="AJ5963">
        <v>0.78121606160956403</v>
      </c>
      <c r="AK5963">
        <v>1.6821093637704301</v>
      </c>
    </row>
    <row r="5964" spans="1:37" x14ac:dyDescent="0.2">
      <c r="A5964" t="s">
        <v>19816</v>
      </c>
      <c r="B5964">
        <v>49899743</v>
      </c>
      <c r="C5964">
        <v>49899895</v>
      </c>
      <c r="D5964">
        <v>153</v>
      </c>
      <c r="E5964" t="s">
        <v>20314</v>
      </c>
      <c r="F5964">
        <v>2</v>
      </c>
      <c r="G5964" t="s">
        <v>20315</v>
      </c>
      <c r="H5964" t="s">
        <v>31000</v>
      </c>
      <c r="I5964">
        <v>4</v>
      </c>
      <c r="J5964">
        <v>49028692</v>
      </c>
      <c r="K5964">
        <v>49031276</v>
      </c>
      <c r="L5964">
        <v>2585</v>
      </c>
      <c r="M5964">
        <v>1</v>
      </c>
      <c r="N5964">
        <v>80157</v>
      </c>
      <c r="O5964" t="s">
        <v>20267</v>
      </c>
      <c r="P5964">
        <v>871051</v>
      </c>
      <c r="Q5964" t="s">
        <v>20268</v>
      </c>
      <c r="R5964" t="s">
        <v>20269</v>
      </c>
      <c r="S5964" t="s">
        <v>35170</v>
      </c>
      <c r="T5964">
        <v>1</v>
      </c>
      <c r="U5964">
        <v>1</v>
      </c>
      <c r="V5964">
        <v>-0.61958904363269995</v>
      </c>
      <c r="W5964">
        <v>0.50039843522710903</v>
      </c>
      <c r="X5964">
        <v>0.78363289935355196</v>
      </c>
      <c r="Y5964">
        <v>0.81335403594755595</v>
      </c>
      <c r="Z5964">
        <v>0.82095374834302304</v>
      </c>
      <c r="AA5964">
        <v>0.95070810395168004</v>
      </c>
      <c r="AB5964">
        <v>-0.35536508741081702</v>
      </c>
      <c r="AC5964">
        <v>0.92523690913815004</v>
      </c>
      <c r="AD5964">
        <v>0.94115954365910703</v>
      </c>
      <c r="AE5964">
        <v>-0.18664586837071701</v>
      </c>
      <c r="AF5964">
        <v>0.80618802876324702</v>
      </c>
      <c r="AG5964">
        <v>0.91333021003096004</v>
      </c>
      <c r="AH5964">
        <v>-0.56325066339378105</v>
      </c>
      <c r="AI5964">
        <v>0.15444981296854099</v>
      </c>
      <c r="AJ5964">
        <v>0.78121606160956403</v>
      </c>
      <c r="AK5964">
        <v>1.6821093637704301</v>
      </c>
    </row>
    <row r="5965" spans="1:37" x14ac:dyDescent="0.2">
      <c r="A5965" t="s">
        <v>19816</v>
      </c>
      <c r="B5965">
        <v>49899924</v>
      </c>
      <c r="C5965">
        <v>49900075</v>
      </c>
      <c r="D5965">
        <v>152</v>
      </c>
      <c r="E5965" t="s">
        <v>20316</v>
      </c>
      <c r="F5965">
        <v>0</v>
      </c>
      <c r="G5965" t="s">
        <v>20283</v>
      </c>
      <c r="H5965" t="s">
        <v>31000</v>
      </c>
      <c r="I5965">
        <v>4</v>
      </c>
      <c r="J5965">
        <v>49028692</v>
      </c>
      <c r="K5965">
        <v>49031276</v>
      </c>
      <c r="L5965">
        <v>2585</v>
      </c>
      <c r="M5965">
        <v>1</v>
      </c>
      <c r="N5965">
        <v>80157</v>
      </c>
      <c r="O5965" t="s">
        <v>20267</v>
      </c>
      <c r="P5965">
        <v>871232</v>
      </c>
      <c r="Q5965" t="s">
        <v>20268</v>
      </c>
      <c r="R5965" t="s">
        <v>20269</v>
      </c>
      <c r="S5965" t="s">
        <v>35170</v>
      </c>
      <c r="T5965">
        <v>1</v>
      </c>
      <c r="U5965">
        <v>1</v>
      </c>
      <c r="V5965">
        <v>-0.61958904363269995</v>
      </c>
      <c r="W5965">
        <v>0.50039843522710903</v>
      </c>
      <c r="X5965">
        <v>0.78363289935355196</v>
      </c>
      <c r="Y5965">
        <v>0.81335403594755595</v>
      </c>
      <c r="Z5965">
        <v>0.82095374834302304</v>
      </c>
      <c r="AA5965">
        <v>0.95070810395168004</v>
      </c>
      <c r="AB5965">
        <v>-0.35536508741081702</v>
      </c>
      <c r="AC5965">
        <v>0.92523690913815004</v>
      </c>
      <c r="AD5965">
        <v>0.94115954365910703</v>
      </c>
      <c r="AE5965">
        <v>-0.18664586837071701</v>
      </c>
      <c r="AF5965">
        <v>0.80618802876324702</v>
      </c>
      <c r="AG5965">
        <v>0.91333021003096004</v>
      </c>
      <c r="AH5965">
        <v>-0.56325066339378105</v>
      </c>
      <c r="AI5965">
        <v>0.15444981296854099</v>
      </c>
      <c r="AJ5965">
        <v>0.78121606160956403</v>
      </c>
      <c r="AK5965">
        <v>1.6821093637704301</v>
      </c>
    </row>
    <row r="5966" spans="1:37" x14ac:dyDescent="0.2">
      <c r="A5966" t="s">
        <v>19816</v>
      </c>
      <c r="B5966">
        <v>49933914</v>
      </c>
      <c r="C5966">
        <v>49934068</v>
      </c>
      <c r="D5966">
        <v>155</v>
      </c>
      <c r="E5966" t="s">
        <v>20317</v>
      </c>
      <c r="F5966">
        <v>1</v>
      </c>
      <c r="G5966" t="s">
        <v>20318</v>
      </c>
      <c r="H5966" t="s">
        <v>31000</v>
      </c>
      <c r="I5966">
        <v>4</v>
      </c>
      <c r="J5966">
        <v>49028692</v>
      </c>
      <c r="K5966">
        <v>49031276</v>
      </c>
      <c r="L5966">
        <v>2585</v>
      </c>
      <c r="M5966">
        <v>1</v>
      </c>
      <c r="N5966">
        <v>80157</v>
      </c>
      <c r="O5966" t="s">
        <v>20267</v>
      </c>
      <c r="P5966">
        <v>905222</v>
      </c>
      <c r="Q5966" t="s">
        <v>20268</v>
      </c>
      <c r="R5966" t="s">
        <v>20269</v>
      </c>
      <c r="S5966" t="s">
        <v>35170</v>
      </c>
      <c r="T5966">
        <v>0.97213403838398904</v>
      </c>
      <c r="U5966">
        <v>1</v>
      </c>
      <c r="V5966">
        <v>1.0439273762586001</v>
      </c>
      <c r="W5966">
        <v>0.69201225521665499</v>
      </c>
      <c r="X5966">
        <v>0.95159051474143896</v>
      </c>
      <c r="Y5966">
        <v>-0.73092592007789703</v>
      </c>
      <c r="Z5966">
        <v>0.93459220503170903</v>
      </c>
      <c r="AA5966">
        <v>0.99919698600769702</v>
      </c>
      <c r="AB5966">
        <v>1.4023004212363299</v>
      </c>
      <c r="AC5966">
        <v>0.30184355666711699</v>
      </c>
      <c r="AD5966">
        <v>0.68253123924728298</v>
      </c>
      <c r="AE5966">
        <v>-1.7309257288969599</v>
      </c>
      <c r="AF5966">
        <v>1</v>
      </c>
      <c r="AG5966">
        <v>1</v>
      </c>
      <c r="AH5966">
        <v>-6.5604377694457698E-3</v>
      </c>
      <c r="AI5966">
        <v>0.95029317176085903</v>
      </c>
      <c r="AJ5966">
        <v>0.98621344597861504</v>
      </c>
      <c r="AK5966">
        <v>0.13782945148707099</v>
      </c>
    </row>
    <row r="5967" spans="1:37" x14ac:dyDescent="0.2">
      <c r="A5967" t="s">
        <v>19816</v>
      </c>
      <c r="B5967">
        <v>49934068</v>
      </c>
      <c r="C5967">
        <v>49934222</v>
      </c>
      <c r="D5967">
        <v>155</v>
      </c>
      <c r="E5967" t="s">
        <v>20319</v>
      </c>
      <c r="F5967">
        <v>2</v>
      </c>
      <c r="G5967" t="s">
        <v>20320</v>
      </c>
      <c r="H5967" t="s">
        <v>31000</v>
      </c>
      <c r="I5967">
        <v>4</v>
      </c>
      <c r="J5967">
        <v>49028692</v>
      </c>
      <c r="K5967">
        <v>49031276</v>
      </c>
      <c r="L5967">
        <v>2585</v>
      </c>
      <c r="M5967">
        <v>1</v>
      </c>
      <c r="N5967">
        <v>80157</v>
      </c>
      <c r="O5967" t="s">
        <v>20267</v>
      </c>
      <c r="P5967">
        <v>905376</v>
      </c>
      <c r="Q5967" t="s">
        <v>20268</v>
      </c>
      <c r="R5967" t="s">
        <v>20269</v>
      </c>
      <c r="S5967" t="s">
        <v>35170</v>
      </c>
      <c r="T5967">
        <v>0.97213403838398904</v>
      </c>
      <c r="U5967">
        <v>1</v>
      </c>
      <c r="V5967">
        <v>1.0439273762586001</v>
      </c>
      <c r="W5967">
        <v>0.69201225521665499</v>
      </c>
      <c r="X5967">
        <v>0.95159051474143896</v>
      </c>
      <c r="Y5967">
        <v>-0.73092592007789703</v>
      </c>
      <c r="Z5967">
        <v>0.93459220503170903</v>
      </c>
      <c r="AA5967">
        <v>0.99919698600769702</v>
      </c>
      <c r="AB5967">
        <v>1.4023004212363299</v>
      </c>
      <c r="AC5967">
        <v>0.30184355666711699</v>
      </c>
      <c r="AD5967">
        <v>0.68253123924728298</v>
      </c>
      <c r="AE5967">
        <v>-1.7309257288969599</v>
      </c>
      <c r="AF5967">
        <v>1</v>
      </c>
      <c r="AG5967">
        <v>1</v>
      </c>
      <c r="AH5967">
        <v>-6.5604377694457698E-3</v>
      </c>
      <c r="AI5967">
        <v>0.95029317176085903</v>
      </c>
      <c r="AJ5967">
        <v>0.98621344597861504</v>
      </c>
      <c r="AK5967">
        <v>0.13782945148707099</v>
      </c>
    </row>
    <row r="5968" spans="1:37" x14ac:dyDescent="0.2">
      <c r="A5968" t="s">
        <v>19816</v>
      </c>
      <c r="B5968">
        <v>49934259</v>
      </c>
      <c r="C5968">
        <v>49934556</v>
      </c>
      <c r="D5968">
        <v>298</v>
      </c>
      <c r="E5968" t="s">
        <v>20321</v>
      </c>
      <c r="F5968">
        <v>2</v>
      </c>
      <c r="G5968" t="s">
        <v>20322</v>
      </c>
      <c r="H5968" t="s">
        <v>31000</v>
      </c>
      <c r="I5968">
        <v>4</v>
      </c>
      <c r="J5968">
        <v>49028692</v>
      </c>
      <c r="K5968">
        <v>49031276</v>
      </c>
      <c r="L5968">
        <v>2585</v>
      </c>
      <c r="M5968">
        <v>1</v>
      </c>
      <c r="N5968">
        <v>80157</v>
      </c>
      <c r="O5968" t="s">
        <v>20267</v>
      </c>
      <c r="P5968">
        <v>905567</v>
      </c>
      <c r="Q5968" t="s">
        <v>20268</v>
      </c>
      <c r="R5968" t="s">
        <v>20269</v>
      </c>
      <c r="S5968" t="s">
        <v>35170</v>
      </c>
      <c r="T5968">
        <v>0.97213403838398904</v>
      </c>
      <c r="U5968">
        <v>1</v>
      </c>
      <c r="V5968">
        <v>1.0439273762586001</v>
      </c>
      <c r="W5968">
        <v>0.69201225521665499</v>
      </c>
      <c r="X5968">
        <v>0.95159051474143896</v>
      </c>
      <c r="Y5968">
        <v>-0.53923479054039603</v>
      </c>
      <c r="Z5968">
        <v>0.93459220503170903</v>
      </c>
      <c r="AA5968">
        <v>0.99919698600769702</v>
      </c>
      <c r="AB5968">
        <v>1.2503033366229299</v>
      </c>
      <c r="AC5968">
        <v>0.30184355666711699</v>
      </c>
      <c r="AD5968">
        <v>0.68253123924728298</v>
      </c>
      <c r="AE5968">
        <v>-1.5392345993594601</v>
      </c>
      <c r="AF5968">
        <v>1</v>
      </c>
      <c r="AG5968">
        <v>1</v>
      </c>
      <c r="AH5968">
        <v>0.18513067966947699</v>
      </c>
      <c r="AI5968">
        <v>0.95029317176085903</v>
      </c>
      <c r="AJ5968">
        <v>0.98621344597861504</v>
      </c>
      <c r="AK5968">
        <v>0.32952056750263198</v>
      </c>
    </row>
    <row r="5969" spans="1:37" x14ac:dyDescent="0.2">
      <c r="A5969" t="s">
        <v>19816</v>
      </c>
      <c r="B5969">
        <v>49939018</v>
      </c>
      <c r="C5969">
        <v>49939174</v>
      </c>
      <c r="D5969">
        <v>157</v>
      </c>
      <c r="E5969" t="s">
        <v>20323</v>
      </c>
      <c r="F5969">
        <v>1</v>
      </c>
      <c r="G5969" t="s">
        <v>20324</v>
      </c>
      <c r="H5969" t="s">
        <v>31000</v>
      </c>
      <c r="I5969">
        <v>4</v>
      </c>
      <c r="J5969">
        <v>49028692</v>
      </c>
      <c r="K5969">
        <v>49031276</v>
      </c>
      <c r="L5969">
        <v>2585</v>
      </c>
      <c r="M5969">
        <v>1</v>
      </c>
      <c r="N5969">
        <v>80157</v>
      </c>
      <c r="O5969" t="s">
        <v>20267</v>
      </c>
      <c r="P5969">
        <v>910326</v>
      </c>
      <c r="Q5969" t="s">
        <v>20268</v>
      </c>
      <c r="R5969" t="s">
        <v>20269</v>
      </c>
      <c r="S5969" t="s">
        <v>35170</v>
      </c>
      <c r="T5969">
        <v>7.3374270299014499E-2</v>
      </c>
      <c r="U5969">
        <v>0.603102917160658</v>
      </c>
      <c r="V5969">
        <v>23.762623326740599</v>
      </c>
      <c r="W5969">
        <v>0.30900819435752003</v>
      </c>
      <c r="X5969">
        <v>0.704072456322962</v>
      </c>
      <c r="Y5969">
        <v>0.406980204360958</v>
      </c>
      <c r="Z5969">
        <v>6.2807925220854099E-2</v>
      </c>
      <c r="AA5969">
        <v>0.72610664078822296</v>
      </c>
      <c r="AB5969">
        <v>24.047508102254799</v>
      </c>
      <c r="AC5969">
        <v>0.87415694492277796</v>
      </c>
      <c r="AD5969">
        <v>0.94068432309766403</v>
      </c>
      <c r="AE5969">
        <v>-0.59301971809426401</v>
      </c>
      <c r="AF5969">
        <v>0.39902384492512899</v>
      </c>
      <c r="AG5969">
        <v>0.80674443595273604</v>
      </c>
      <c r="AH5969">
        <v>0.53982326364011202</v>
      </c>
      <c r="AI5969">
        <v>5.9628059440470497E-2</v>
      </c>
      <c r="AJ5969">
        <v>0.78121606160956403</v>
      </c>
      <c r="AK5969">
        <v>1.2757355861467501</v>
      </c>
    </row>
    <row r="5970" spans="1:37" x14ac:dyDescent="0.2">
      <c r="A5970" t="s">
        <v>19816</v>
      </c>
      <c r="B5970">
        <v>49939174</v>
      </c>
      <c r="C5970">
        <v>49939330</v>
      </c>
      <c r="D5970">
        <v>157</v>
      </c>
      <c r="E5970" t="s">
        <v>20325</v>
      </c>
      <c r="F5970">
        <v>2</v>
      </c>
      <c r="G5970" t="s">
        <v>20326</v>
      </c>
      <c r="H5970" t="s">
        <v>31000</v>
      </c>
      <c r="I5970">
        <v>4</v>
      </c>
      <c r="J5970">
        <v>49028692</v>
      </c>
      <c r="K5970">
        <v>49031276</v>
      </c>
      <c r="L5970">
        <v>2585</v>
      </c>
      <c r="M5970">
        <v>1</v>
      </c>
      <c r="N5970">
        <v>80157</v>
      </c>
      <c r="O5970" t="s">
        <v>20267</v>
      </c>
      <c r="P5970">
        <v>910482</v>
      </c>
      <c r="Q5970" t="s">
        <v>20268</v>
      </c>
      <c r="R5970" t="s">
        <v>20269</v>
      </c>
      <c r="S5970" t="s">
        <v>35170</v>
      </c>
      <c r="T5970">
        <v>7.3374270299014499E-2</v>
      </c>
      <c r="U5970">
        <v>0.603102917160658</v>
      </c>
      <c r="V5970">
        <v>23.762623326740599</v>
      </c>
      <c r="W5970">
        <v>0.30900819435752003</v>
      </c>
      <c r="X5970">
        <v>0.704072456322962</v>
      </c>
      <c r="Y5970">
        <v>0.406980204360958</v>
      </c>
      <c r="Z5970">
        <v>6.2807925220854099E-2</v>
      </c>
      <c r="AA5970">
        <v>0.72610664078822296</v>
      </c>
      <c r="AB5970">
        <v>24.047508102254799</v>
      </c>
      <c r="AC5970">
        <v>0.87415694492277796</v>
      </c>
      <c r="AD5970">
        <v>0.94068432309766403</v>
      </c>
      <c r="AE5970">
        <v>-0.59301971809426401</v>
      </c>
      <c r="AF5970">
        <v>0.39902384492512899</v>
      </c>
      <c r="AG5970">
        <v>0.80674443595273604</v>
      </c>
      <c r="AH5970">
        <v>0.53982326364011202</v>
      </c>
      <c r="AI5970">
        <v>5.9628059440470497E-2</v>
      </c>
      <c r="AJ5970">
        <v>0.78121606160956403</v>
      </c>
      <c r="AK5970">
        <v>1.2757355861467501</v>
      </c>
    </row>
    <row r="5971" spans="1:37" x14ac:dyDescent="0.2">
      <c r="A5971" t="s">
        <v>19816</v>
      </c>
      <c r="B5971">
        <v>49939360</v>
      </c>
      <c r="C5971">
        <v>49939511</v>
      </c>
      <c r="D5971">
        <v>152</v>
      </c>
      <c r="E5971" t="s">
        <v>20327</v>
      </c>
      <c r="F5971">
        <v>0</v>
      </c>
      <c r="G5971" t="s">
        <v>20283</v>
      </c>
      <c r="H5971" t="s">
        <v>31000</v>
      </c>
      <c r="I5971">
        <v>4</v>
      </c>
      <c r="J5971">
        <v>49028692</v>
      </c>
      <c r="K5971">
        <v>49031276</v>
      </c>
      <c r="L5971">
        <v>2585</v>
      </c>
      <c r="M5971">
        <v>1</v>
      </c>
      <c r="N5971">
        <v>80157</v>
      </c>
      <c r="O5971" t="s">
        <v>20267</v>
      </c>
      <c r="P5971">
        <v>910668</v>
      </c>
      <c r="Q5971" t="s">
        <v>20268</v>
      </c>
      <c r="R5971" t="s">
        <v>20269</v>
      </c>
      <c r="S5971" t="s">
        <v>35170</v>
      </c>
      <c r="T5971">
        <v>7.3374270299014499E-2</v>
      </c>
      <c r="U5971">
        <v>0.603102917160658</v>
      </c>
      <c r="V5971">
        <v>23.762623326740599</v>
      </c>
      <c r="W5971">
        <v>0.30900819435752003</v>
      </c>
      <c r="X5971">
        <v>0.704072456322962</v>
      </c>
      <c r="Y5971">
        <v>0.406980204360958</v>
      </c>
      <c r="Z5971">
        <v>6.2807925220854099E-2</v>
      </c>
      <c r="AA5971">
        <v>0.72610664078822296</v>
      </c>
      <c r="AB5971">
        <v>24.047508102254799</v>
      </c>
      <c r="AC5971">
        <v>0.87415694492277796</v>
      </c>
      <c r="AD5971">
        <v>0.94068432309766403</v>
      </c>
      <c r="AE5971">
        <v>-0.59301971809426401</v>
      </c>
      <c r="AF5971">
        <v>0.39902384492512899</v>
      </c>
      <c r="AG5971">
        <v>0.80674443595273604</v>
      </c>
      <c r="AH5971">
        <v>0.53982326364011202</v>
      </c>
      <c r="AI5971">
        <v>5.9628059440470497E-2</v>
      </c>
      <c r="AJ5971">
        <v>0.78121606160956403</v>
      </c>
      <c r="AK5971">
        <v>1.2757355861467501</v>
      </c>
    </row>
    <row r="5972" spans="1:37" x14ac:dyDescent="0.2">
      <c r="A5972" t="s">
        <v>19816</v>
      </c>
      <c r="B5972">
        <v>49943583</v>
      </c>
      <c r="C5972">
        <v>49943743</v>
      </c>
      <c r="D5972">
        <v>161</v>
      </c>
      <c r="E5972" t="s">
        <v>20328</v>
      </c>
      <c r="F5972">
        <v>1</v>
      </c>
      <c r="G5972" t="s">
        <v>20291</v>
      </c>
      <c r="H5972" t="s">
        <v>31000</v>
      </c>
      <c r="I5972">
        <v>4</v>
      </c>
      <c r="J5972">
        <v>49028692</v>
      </c>
      <c r="K5972">
        <v>49031276</v>
      </c>
      <c r="L5972">
        <v>2585</v>
      </c>
      <c r="M5972">
        <v>1</v>
      </c>
      <c r="N5972">
        <v>80157</v>
      </c>
      <c r="O5972" t="s">
        <v>20267</v>
      </c>
      <c r="P5972">
        <v>914891</v>
      </c>
      <c r="Q5972" t="s">
        <v>20268</v>
      </c>
      <c r="R5972" t="s">
        <v>20269</v>
      </c>
      <c r="S5972" t="s">
        <v>35170</v>
      </c>
      <c r="T5972">
        <v>0.152084254673993</v>
      </c>
      <c r="U5972">
        <v>0.603102917160658</v>
      </c>
      <c r="V5972">
        <v>23.0469074095321</v>
      </c>
      <c r="W5972">
        <v>0.113079289867903</v>
      </c>
      <c r="X5972">
        <v>0.704072456322962</v>
      </c>
      <c r="Y5972">
        <v>-23.344639669744701</v>
      </c>
      <c r="Z5972">
        <v>0.203350924423461</v>
      </c>
      <c r="AA5972">
        <v>0.72610664078822296</v>
      </c>
      <c r="AB5972">
        <v>22.5827995011566</v>
      </c>
      <c r="AC5972">
        <v>2.4853262407310801E-2</v>
      </c>
      <c r="AD5972">
        <v>0.57684129297949804</v>
      </c>
      <c r="AE5972">
        <v>-23.344639669744701</v>
      </c>
      <c r="AF5972">
        <v>0.205398459628826</v>
      </c>
      <c r="AG5972">
        <v>0.68151250837662902</v>
      </c>
      <c r="AH5972">
        <v>2.2737179042696098</v>
      </c>
      <c r="AI5972">
        <v>0.24456414000292601</v>
      </c>
      <c r="AJ5972">
        <v>0.78121606160956403</v>
      </c>
      <c r="AK5972">
        <v>-22.475884314905802</v>
      </c>
    </row>
    <row r="5973" spans="1:37" x14ac:dyDescent="0.2">
      <c r="A5973" t="s">
        <v>19816</v>
      </c>
      <c r="B5973">
        <v>49943743</v>
      </c>
      <c r="C5973">
        <v>49943903</v>
      </c>
      <c r="D5973">
        <v>161</v>
      </c>
      <c r="E5973" t="s">
        <v>20329</v>
      </c>
      <c r="F5973">
        <v>2</v>
      </c>
      <c r="G5973" t="s">
        <v>20330</v>
      </c>
      <c r="H5973" t="s">
        <v>31000</v>
      </c>
      <c r="I5973">
        <v>4</v>
      </c>
      <c r="J5973">
        <v>49028692</v>
      </c>
      <c r="K5973">
        <v>49031276</v>
      </c>
      <c r="L5973">
        <v>2585</v>
      </c>
      <c r="M5973">
        <v>1</v>
      </c>
      <c r="N5973">
        <v>80157</v>
      </c>
      <c r="O5973" t="s">
        <v>20267</v>
      </c>
      <c r="P5973">
        <v>915051</v>
      </c>
      <c r="Q5973" t="s">
        <v>20268</v>
      </c>
      <c r="R5973" t="s">
        <v>20269</v>
      </c>
      <c r="S5973" t="s">
        <v>35170</v>
      </c>
      <c r="T5973">
        <v>0.152084254673993</v>
      </c>
      <c r="U5973">
        <v>0.603102917160658</v>
      </c>
      <c r="V5973">
        <v>23.0469074095321</v>
      </c>
      <c r="W5973">
        <v>0.113079289867903</v>
      </c>
      <c r="X5973">
        <v>0.704072456322962</v>
      </c>
      <c r="Y5973">
        <v>-23.344639669744701</v>
      </c>
      <c r="Z5973">
        <v>0.203350924423461</v>
      </c>
      <c r="AA5973">
        <v>0.72610664078822296</v>
      </c>
      <c r="AB5973">
        <v>22.5827995011566</v>
      </c>
      <c r="AC5973">
        <v>2.4853262407310801E-2</v>
      </c>
      <c r="AD5973">
        <v>0.57684129297949804</v>
      </c>
      <c r="AE5973">
        <v>-23.344639669744701</v>
      </c>
      <c r="AF5973">
        <v>0.205398459628826</v>
      </c>
      <c r="AG5973">
        <v>0.68151250837662902</v>
      </c>
      <c r="AH5973">
        <v>2.2737179042696098</v>
      </c>
      <c r="AI5973">
        <v>0.24456414000292601</v>
      </c>
      <c r="AJ5973">
        <v>0.78121606160956403</v>
      </c>
      <c r="AK5973">
        <v>-22.475884314905802</v>
      </c>
    </row>
    <row r="5974" spans="1:37" x14ac:dyDescent="0.2">
      <c r="A5974" t="s">
        <v>19816</v>
      </c>
      <c r="B5974">
        <v>49998820</v>
      </c>
      <c r="C5974">
        <v>49998980</v>
      </c>
      <c r="D5974">
        <v>161</v>
      </c>
      <c r="E5974" t="s">
        <v>20331</v>
      </c>
      <c r="F5974">
        <v>2</v>
      </c>
      <c r="G5974" t="s">
        <v>20332</v>
      </c>
      <c r="H5974" t="s">
        <v>31000</v>
      </c>
      <c r="I5974">
        <v>4</v>
      </c>
      <c r="J5974">
        <v>49028692</v>
      </c>
      <c r="K5974">
        <v>49031276</v>
      </c>
      <c r="L5974">
        <v>2585</v>
      </c>
      <c r="M5974">
        <v>1</v>
      </c>
      <c r="N5974">
        <v>80157</v>
      </c>
      <c r="O5974" t="s">
        <v>20267</v>
      </c>
      <c r="P5974">
        <v>970128</v>
      </c>
      <c r="Q5974" t="s">
        <v>20268</v>
      </c>
      <c r="R5974" t="s">
        <v>20269</v>
      </c>
      <c r="S5974" t="s">
        <v>35170</v>
      </c>
      <c r="T5974">
        <v>0.54421053469192604</v>
      </c>
      <c r="U5974">
        <v>0.80321479550967601</v>
      </c>
      <c r="V5974">
        <v>1.83526265973322</v>
      </c>
      <c r="W5974">
        <v>6.2825850358688304E-2</v>
      </c>
      <c r="X5974">
        <v>0.704072456322962</v>
      </c>
      <c r="Y5974">
        <v>-23.371149853991501</v>
      </c>
      <c r="Z5974">
        <v>0.66713806400786302</v>
      </c>
      <c r="AA5974">
        <v>0.84521697243271998</v>
      </c>
      <c r="AB5974">
        <v>1.47739519972652</v>
      </c>
      <c r="AC5974">
        <v>8.8372216911897592E-3</v>
      </c>
      <c r="AD5974">
        <v>0.57684129297949804</v>
      </c>
      <c r="AE5974">
        <v>-23.371149853991501</v>
      </c>
      <c r="AF5974">
        <v>0.47948624871920598</v>
      </c>
      <c r="AG5974">
        <v>0.80674443595273604</v>
      </c>
      <c r="AH5974">
        <v>1.2935870532295799</v>
      </c>
      <c r="AI5974">
        <v>0.17351581260912399</v>
      </c>
      <c r="AJ5974">
        <v>0.78121606160956403</v>
      </c>
      <c r="AK5974">
        <v>-22.5023944971155</v>
      </c>
    </row>
    <row r="5975" spans="1:37" x14ac:dyDescent="0.2">
      <c r="A5975" t="s">
        <v>19816</v>
      </c>
      <c r="B5975">
        <v>50013300</v>
      </c>
      <c r="C5975">
        <v>50013456</v>
      </c>
      <c r="D5975">
        <v>157</v>
      </c>
      <c r="E5975" t="s">
        <v>20333</v>
      </c>
      <c r="F5975">
        <v>1</v>
      </c>
      <c r="G5975" t="s">
        <v>20334</v>
      </c>
      <c r="H5975" t="s">
        <v>31000</v>
      </c>
      <c r="I5975">
        <v>4</v>
      </c>
      <c r="J5975">
        <v>49028692</v>
      </c>
      <c r="K5975">
        <v>49031276</v>
      </c>
      <c r="L5975">
        <v>2585</v>
      </c>
      <c r="M5975">
        <v>1</v>
      </c>
      <c r="N5975">
        <v>80157</v>
      </c>
      <c r="O5975" t="s">
        <v>20267</v>
      </c>
      <c r="P5975">
        <v>984608</v>
      </c>
      <c r="Q5975" t="s">
        <v>20268</v>
      </c>
      <c r="R5975" t="s">
        <v>20269</v>
      </c>
      <c r="S5975" t="s">
        <v>35170</v>
      </c>
      <c r="T5975">
        <v>0.56354823081344896</v>
      </c>
      <c r="U5975">
        <v>0.81214233890638399</v>
      </c>
      <c r="V5975">
        <v>-1.28169202921001</v>
      </c>
      <c r="W5975">
        <v>0.86214887914709604</v>
      </c>
      <c r="X5975">
        <v>0.95159051474143896</v>
      </c>
      <c r="Y5975">
        <v>0.29433557049599202</v>
      </c>
      <c r="Z5975">
        <v>0.53052895265546796</v>
      </c>
      <c r="AA5975">
        <v>0.84521697243271998</v>
      </c>
      <c r="AB5975">
        <v>-0.87438347032553998</v>
      </c>
      <c r="AC5975">
        <v>0.615069744472027</v>
      </c>
      <c r="AD5975">
        <v>0.87989882095915395</v>
      </c>
      <c r="AE5975">
        <v>-0.70566425881408601</v>
      </c>
      <c r="AF5975">
        <v>0.68997179462344205</v>
      </c>
      <c r="AG5975">
        <v>0.83846513202101103</v>
      </c>
      <c r="AH5975">
        <v>-1.0492507989775199</v>
      </c>
      <c r="AI5975">
        <v>0.414159359489496</v>
      </c>
      <c r="AJ5975">
        <v>0.78121606160956403</v>
      </c>
      <c r="AK5975">
        <v>1.16309086430082</v>
      </c>
    </row>
    <row r="5976" spans="1:37" x14ac:dyDescent="0.2">
      <c r="A5976" t="s">
        <v>19816</v>
      </c>
      <c r="B5976">
        <v>50013456</v>
      </c>
      <c r="C5976">
        <v>50013612</v>
      </c>
      <c r="D5976">
        <v>157</v>
      </c>
      <c r="E5976" t="s">
        <v>20335</v>
      </c>
      <c r="F5976">
        <v>2</v>
      </c>
      <c r="G5976" t="s">
        <v>20303</v>
      </c>
      <c r="H5976" t="s">
        <v>31000</v>
      </c>
      <c r="I5976">
        <v>4</v>
      </c>
      <c r="J5976">
        <v>49028692</v>
      </c>
      <c r="K5976">
        <v>49031276</v>
      </c>
      <c r="L5976">
        <v>2585</v>
      </c>
      <c r="M5976">
        <v>1</v>
      </c>
      <c r="N5976">
        <v>80157</v>
      </c>
      <c r="O5976" t="s">
        <v>20267</v>
      </c>
      <c r="P5976">
        <v>984764</v>
      </c>
      <c r="Q5976" t="s">
        <v>20268</v>
      </c>
      <c r="R5976" t="s">
        <v>20269</v>
      </c>
      <c r="S5976" t="s">
        <v>35170</v>
      </c>
      <c r="T5976">
        <v>0.56354823081344896</v>
      </c>
      <c r="U5976">
        <v>0.81214233890638399</v>
      </c>
      <c r="V5976">
        <v>-1.28169202921001</v>
      </c>
      <c r="W5976">
        <v>0.86214887914709604</v>
      </c>
      <c r="X5976">
        <v>0.95159051474143896</v>
      </c>
      <c r="Y5976">
        <v>0.29433557049599202</v>
      </c>
      <c r="Z5976">
        <v>0.53052895265546796</v>
      </c>
      <c r="AA5976">
        <v>0.84521697243271998</v>
      </c>
      <c r="AB5976">
        <v>-0.87438347032553998</v>
      </c>
      <c r="AC5976">
        <v>0.615069744472027</v>
      </c>
      <c r="AD5976">
        <v>0.87989882095915395</v>
      </c>
      <c r="AE5976">
        <v>-0.70566425881408601</v>
      </c>
      <c r="AF5976">
        <v>0.68997179462344205</v>
      </c>
      <c r="AG5976">
        <v>0.83846513202101103</v>
      </c>
      <c r="AH5976">
        <v>-1.0492507989775199</v>
      </c>
      <c r="AI5976">
        <v>0.414159359489496</v>
      </c>
      <c r="AJ5976">
        <v>0.78121606160956403</v>
      </c>
      <c r="AK5976">
        <v>1.16309086430082</v>
      </c>
    </row>
    <row r="5977" spans="1:37" x14ac:dyDescent="0.2">
      <c r="A5977" t="s">
        <v>19816</v>
      </c>
      <c r="B5977">
        <v>50013640</v>
      </c>
      <c r="C5977">
        <v>50013793</v>
      </c>
      <c r="D5977">
        <v>154</v>
      </c>
      <c r="E5977" t="s">
        <v>20336</v>
      </c>
      <c r="F5977">
        <v>0</v>
      </c>
      <c r="G5977" t="s">
        <v>20337</v>
      </c>
      <c r="H5977" t="s">
        <v>31000</v>
      </c>
      <c r="I5977">
        <v>4</v>
      </c>
      <c r="J5977">
        <v>49028692</v>
      </c>
      <c r="K5977">
        <v>49031276</v>
      </c>
      <c r="L5977">
        <v>2585</v>
      </c>
      <c r="M5977">
        <v>1</v>
      </c>
      <c r="N5977">
        <v>80157</v>
      </c>
      <c r="O5977" t="s">
        <v>20267</v>
      </c>
      <c r="P5977">
        <v>984948</v>
      </c>
      <c r="Q5977" t="s">
        <v>20268</v>
      </c>
      <c r="R5977" t="s">
        <v>20269</v>
      </c>
      <c r="S5977" t="s">
        <v>35170</v>
      </c>
      <c r="T5977">
        <v>0.56354823081344896</v>
      </c>
      <c r="U5977">
        <v>0.81214233890638399</v>
      </c>
      <c r="V5977">
        <v>-1.28169202921001</v>
      </c>
      <c r="W5977">
        <v>0.86214887914709604</v>
      </c>
      <c r="X5977">
        <v>0.95159051474143896</v>
      </c>
      <c r="Y5977">
        <v>0.29433557049599202</v>
      </c>
      <c r="Z5977">
        <v>0.53052895265546796</v>
      </c>
      <c r="AA5977">
        <v>0.84521697243271998</v>
      </c>
      <c r="AB5977">
        <v>-0.87438347032553998</v>
      </c>
      <c r="AC5977">
        <v>0.615069744472027</v>
      </c>
      <c r="AD5977">
        <v>0.87989882095915395</v>
      </c>
      <c r="AE5977">
        <v>-0.70566425881408601</v>
      </c>
      <c r="AF5977">
        <v>0.68997179462344205</v>
      </c>
      <c r="AG5977">
        <v>0.83846513202101103</v>
      </c>
      <c r="AH5977">
        <v>-1.0492507989775199</v>
      </c>
      <c r="AI5977">
        <v>0.414159359489496</v>
      </c>
      <c r="AJ5977">
        <v>0.78121606160956403</v>
      </c>
      <c r="AK5977">
        <v>1.16309086430082</v>
      </c>
    </row>
    <row r="5978" spans="1:37" x14ac:dyDescent="0.2">
      <c r="A5978" t="s">
        <v>19816</v>
      </c>
      <c r="B5978">
        <v>50029294</v>
      </c>
      <c r="C5978">
        <v>50029447</v>
      </c>
      <c r="D5978">
        <v>154</v>
      </c>
      <c r="E5978" t="s">
        <v>20338</v>
      </c>
      <c r="F5978">
        <v>0</v>
      </c>
      <c r="G5978" t="s">
        <v>20339</v>
      </c>
      <c r="H5978" t="s">
        <v>31000</v>
      </c>
      <c r="I5978">
        <v>4</v>
      </c>
      <c r="J5978">
        <v>49028692</v>
      </c>
      <c r="K5978">
        <v>49031276</v>
      </c>
      <c r="L5978">
        <v>2585</v>
      </c>
      <c r="M5978">
        <v>1</v>
      </c>
      <c r="N5978">
        <v>80157</v>
      </c>
      <c r="O5978" t="s">
        <v>20267</v>
      </c>
      <c r="P5978">
        <v>1000602</v>
      </c>
      <c r="Q5978" t="s">
        <v>20268</v>
      </c>
      <c r="R5978" t="s">
        <v>20269</v>
      </c>
      <c r="S5978" t="s">
        <v>35170</v>
      </c>
      <c r="T5978">
        <v>1</v>
      </c>
      <c r="U5978">
        <v>1</v>
      </c>
      <c r="V5978">
        <v>-1.1015667548988399</v>
      </c>
      <c r="W5978">
        <v>0.113079289867903</v>
      </c>
      <c r="X5978">
        <v>0.704072456322962</v>
      </c>
      <c r="Y5978">
        <v>-22.966046092796699</v>
      </c>
      <c r="Z5978">
        <v>1</v>
      </c>
      <c r="AA5978">
        <v>1</v>
      </c>
      <c r="AB5978">
        <v>-0.48148027012482503</v>
      </c>
      <c r="AC5978">
        <v>2.4853262407310801E-2</v>
      </c>
      <c r="AD5978">
        <v>0.57684129297949804</v>
      </c>
      <c r="AE5978">
        <v>-22.966046092796699</v>
      </c>
      <c r="AF5978">
        <v>0.98343762640780896</v>
      </c>
      <c r="AG5978">
        <v>1</v>
      </c>
      <c r="AH5978">
        <v>-1.0875497840875299</v>
      </c>
      <c r="AI5978">
        <v>0.24456414000292601</v>
      </c>
      <c r="AJ5978">
        <v>0.78121606160956403</v>
      </c>
      <c r="AK5978">
        <v>-22.097290771531</v>
      </c>
    </row>
    <row r="5979" spans="1:37" x14ac:dyDescent="0.2">
      <c r="A5979" t="s">
        <v>19816</v>
      </c>
      <c r="B5979">
        <v>50029447</v>
      </c>
      <c r="C5979">
        <v>50029600</v>
      </c>
      <c r="D5979">
        <v>154</v>
      </c>
      <c r="E5979" t="s">
        <v>20340</v>
      </c>
      <c r="F5979">
        <v>1</v>
      </c>
      <c r="G5979" t="s">
        <v>20341</v>
      </c>
      <c r="H5979" t="s">
        <v>31000</v>
      </c>
      <c r="I5979">
        <v>4</v>
      </c>
      <c r="J5979">
        <v>49028692</v>
      </c>
      <c r="K5979">
        <v>49031276</v>
      </c>
      <c r="L5979">
        <v>2585</v>
      </c>
      <c r="M5979">
        <v>1</v>
      </c>
      <c r="N5979">
        <v>80157</v>
      </c>
      <c r="O5979" t="s">
        <v>20267</v>
      </c>
      <c r="P5979">
        <v>1000755</v>
      </c>
      <c r="Q5979" t="s">
        <v>20268</v>
      </c>
      <c r="R5979" t="s">
        <v>20269</v>
      </c>
      <c r="S5979" t="s">
        <v>35170</v>
      </c>
      <c r="T5979">
        <v>1</v>
      </c>
      <c r="U5979">
        <v>1</v>
      </c>
      <c r="V5979">
        <v>-1.1015667548988399</v>
      </c>
      <c r="W5979">
        <v>0.113079289867903</v>
      </c>
      <c r="X5979">
        <v>0.704072456322962</v>
      </c>
      <c r="Y5979">
        <v>-22.966046092796699</v>
      </c>
      <c r="Z5979">
        <v>1</v>
      </c>
      <c r="AA5979">
        <v>1</v>
      </c>
      <c r="AB5979">
        <v>-0.48148027012482503</v>
      </c>
      <c r="AC5979">
        <v>2.4853262407310801E-2</v>
      </c>
      <c r="AD5979">
        <v>0.57684129297949804</v>
      </c>
      <c r="AE5979">
        <v>-22.966046092796699</v>
      </c>
      <c r="AF5979">
        <v>0.98343762640780896</v>
      </c>
      <c r="AG5979">
        <v>1</v>
      </c>
      <c r="AH5979">
        <v>-1.0875497840875299</v>
      </c>
      <c r="AI5979">
        <v>0.24456414000292601</v>
      </c>
      <c r="AJ5979">
        <v>0.78121606160956403</v>
      </c>
      <c r="AK5979">
        <v>-22.097290771531</v>
      </c>
    </row>
    <row r="5980" spans="1:37" x14ac:dyDescent="0.2">
      <c r="A5980" t="s">
        <v>19816</v>
      </c>
      <c r="B5980">
        <v>50029600</v>
      </c>
      <c r="C5980">
        <v>50029753</v>
      </c>
      <c r="D5980">
        <v>154</v>
      </c>
      <c r="E5980" t="s">
        <v>20342</v>
      </c>
      <c r="F5980">
        <v>2</v>
      </c>
      <c r="G5980" t="s">
        <v>20343</v>
      </c>
      <c r="H5980" t="s">
        <v>31000</v>
      </c>
      <c r="I5980">
        <v>4</v>
      </c>
      <c r="J5980">
        <v>49028692</v>
      </c>
      <c r="K5980">
        <v>49031276</v>
      </c>
      <c r="L5980">
        <v>2585</v>
      </c>
      <c r="M5980">
        <v>1</v>
      </c>
      <c r="N5980">
        <v>80157</v>
      </c>
      <c r="O5980" t="s">
        <v>20267</v>
      </c>
      <c r="P5980">
        <v>1000908</v>
      </c>
      <c r="Q5980" t="s">
        <v>20268</v>
      </c>
      <c r="R5980" t="s">
        <v>20269</v>
      </c>
      <c r="S5980" t="s">
        <v>35170</v>
      </c>
      <c r="T5980">
        <v>1</v>
      </c>
      <c r="U5980">
        <v>1</v>
      </c>
      <c r="V5980">
        <v>-1.1015667548988399</v>
      </c>
      <c r="W5980">
        <v>0.113079289867903</v>
      </c>
      <c r="X5980">
        <v>0.704072456322962</v>
      </c>
      <c r="Y5980">
        <v>-22.966046092796699</v>
      </c>
      <c r="Z5980">
        <v>1</v>
      </c>
      <c r="AA5980">
        <v>1</v>
      </c>
      <c r="AB5980">
        <v>-0.48148027012482503</v>
      </c>
      <c r="AC5980">
        <v>2.4853262407310801E-2</v>
      </c>
      <c r="AD5980">
        <v>0.57684129297949804</v>
      </c>
      <c r="AE5980">
        <v>-22.966046092796699</v>
      </c>
      <c r="AF5980">
        <v>0.98343762640780896</v>
      </c>
      <c r="AG5980">
        <v>1</v>
      </c>
      <c r="AH5980">
        <v>-1.0875497840875299</v>
      </c>
      <c r="AI5980">
        <v>0.24456414000292601</v>
      </c>
      <c r="AJ5980">
        <v>0.78121606160956403</v>
      </c>
      <c r="AK5980">
        <v>-22.097290771531</v>
      </c>
    </row>
    <row r="5981" spans="1:37" x14ac:dyDescent="0.2">
      <c r="A5981" t="s">
        <v>19816</v>
      </c>
      <c r="B5981">
        <v>50047301</v>
      </c>
      <c r="C5981">
        <v>50047455</v>
      </c>
      <c r="D5981">
        <v>155</v>
      </c>
      <c r="E5981" t="s">
        <v>20344</v>
      </c>
      <c r="F5981">
        <v>1</v>
      </c>
      <c r="G5981" t="s">
        <v>20345</v>
      </c>
      <c r="H5981" t="s">
        <v>31000</v>
      </c>
      <c r="I5981">
        <v>4</v>
      </c>
      <c r="J5981">
        <v>49028692</v>
      </c>
      <c r="K5981">
        <v>49031276</v>
      </c>
      <c r="L5981">
        <v>2585</v>
      </c>
      <c r="M5981">
        <v>1</v>
      </c>
      <c r="N5981">
        <v>80157</v>
      </c>
      <c r="O5981" t="s">
        <v>20267</v>
      </c>
      <c r="P5981">
        <v>1018609</v>
      </c>
      <c r="Q5981" t="s">
        <v>20268</v>
      </c>
      <c r="R5981" t="s">
        <v>20269</v>
      </c>
      <c r="S5981" t="s">
        <v>35170</v>
      </c>
      <c r="T5981">
        <v>3.5551012810344097E-2</v>
      </c>
      <c r="U5981">
        <v>0.603102917160658</v>
      </c>
      <c r="V5981">
        <v>23.914207649925501</v>
      </c>
      <c r="W5981">
        <v>0.35016978645172497</v>
      </c>
      <c r="X5981">
        <v>0.704072456322962</v>
      </c>
      <c r="Y5981">
        <v>-4.2971013203852597E-2</v>
      </c>
      <c r="Z5981">
        <v>6.2807925220854099E-2</v>
      </c>
      <c r="AA5981">
        <v>0.72610664078822296</v>
      </c>
      <c r="AB5981">
        <v>23.9819588757289</v>
      </c>
      <c r="AC5981">
        <v>0.91971905611771898</v>
      </c>
      <c r="AD5981">
        <v>0.94068432309766403</v>
      </c>
      <c r="AE5981">
        <v>-1.04297091787998</v>
      </c>
      <c r="AF5981">
        <v>8.3289216341358704E-2</v>
      </c>
      <c r="AG5981">
        <v>0.65945629953981399</v>
      </c>
      <c r="AH5981">
        <v>0.93821074975095498</v>
      </c>
      <c r="AI5981">
        <v>6.8263908109655394E-2</v>
      </c>
      <c r="AJ5981">
        <v>0.78121606160956403</v>
      </c>
      <c r="AK5981">
        <v>0.82578437708296504</v>
      </c>
    </row>
    <row r="5982" spans="1:37" x14ac:dyDescent="0.2">
      <c r="A5982" t="s">
        <v>19816</v>
      </c>
      <c r="B5982">
        <v>50047455</v>
      </c>
      <c r="C5982">
        <v>50047609</v>
      </c>
      <c r="D5982">
        <v>155</v>
      </c>
      <c r="E5982" t="s">
        <v>20346</v>
      </c>
      <c r="F5982">
        <v>2</v>
      </c>
      <c r="G5982" t="s">
        <v>20347</v>
      </c>
      <c r="H5982" t="s">
        <v>31000</v>
      </c>
      <c r="I5982">
        <v>4</v>
      </c>
      <c r="J5982">
        <v>49028692</v>
      </c>
      <c r="K5982">
        <v>49031276</v>
      </c>
      <c r="L5982">
        <v>2585</v>
      </c>
      <c r="M5982">
        <v>1</v>
      </c>
      <c r="N5982">
        <v>80157</v>
      </c>
      <c r="O5982" t="s">
        <v>20267</v>
      </c>
      <c r="P5982">
        <v>1018763</v>
      </c>
      <c r="Q5982" t="s">
        <v>20268</v>
      </c>
      <c r="R5982" t="s">
        <v>20269</v>
      </c>
      <c r="S5982" t="s">
        <v>35170</v>
      </c>
      <c r="T5982">
        <v>3.5551012810344097E-2</v>
      </c>
      <c r="U5982">
        <v>0.603102917160658</v>
      </c>
      <c r="V5982">
        <v>23.914207649925501</v>
      </c>
      <c r="W5982">
        <v>0.35016978645172497</v>
      </c>
      <c r="X5982">
        <v>0.704072456322962</v>
      </c>
      <c r="Y5982">
        <v>-4.2971013203852597E-2</v>
      </c>
      <c r="Z5982">
        <v>6.2807925220854099E-2</v>
      </c>
      <c r="AA5982">
        <v>0.72610664078822296</v>
      </c>
      <c r="AB5982">
        <v>23.9819588757289</v>
      </c>
      <c r="AC5982">
        <v>0.91971905611771898</v>
      </c>
      <c r="AD5982">
        <v>0.94068432309766403</v>
      </c>
      <c r="AE5982">
        <v>-1.04297091787998</v>
      </c>
      <c r="AF5982">
        <v>8.3289216341358704E-2</v>
      </c>
      <c r="AG5982">
        <v>0.65945629953981399</v>
      </c>
      <c r="AH5982">
        <v>0.93821074975095498</v>
      </c>
      <c r="AI5982">
        <v>6.8263908109655394E-2</v>
      </c>
      <c r="AJ5982">
        <v>0.78121606160956403</v>
      </c>
      <c r="AK5982">
        <v>0.82578437708296504</v>
      </c>
    </row>
    <row r="5983" spans="1:37" x14ac:dyDescent="0.2">
      <c r="A5983" t="s">
        <v>19816</v>
      </c>
      <c r="B5983">
        <v>50047637</v>
      </c>
      <c r="C5983">
        <v>50047790</v>
      </c>
      <c r="D5983">
        <v>154</v>
      </c>
      <c r="E5983" t="s">
        <v>20348</v>
      </c>
      <c r="F5983">
        <v>0</v>
      </c>
      <c r="G5983" t="s">
        <v>20337</v>
      </c>
      <c r="H5983" t="s">
        <v>31000</v>
      </c>
      <c r="I5983">
        <v>4</v>
      </c>
      <c r="J5983">
        <v>49028692</v>
      </c>
      <c r="K5983">
        <v>49031276</v>
      </c>
      <c r="L5983">
        <v>2585</v>
      </c>
      <c r="M5983">
        <v>1</v>
      </c>
      <c r="N5983">
        <v>80157</v>
      </c>
      <c r="O5983" t="s">
        <v>20267</v>
      </c>
      <c r="P5983">
        <v>1018945</v>
      </c>
      <c r="Q5983" t="s">
        <v>20268</v>
      </c>
      <c r="R5983" t="s">
        <v>20269</v>
      </c>
      <c r="S5983" t="s">
        <v>35170</v>
      </c>
      <c r="T5983">
        <v>3.5551012810344097E-2</v>
      </c>
      <c r="U5983">
        <v>0.603102917160658</v>
      </c>
      <c r="V5983">
        <v>23.914207649925501</v>
      </c>
      <c r="W5983">
        <v>0.35016978645172497</v>
      </c>
      <c r="X5983">
        <v>0.704072456322962</v>
      </c>
      <c r="Y5983">
        <v>-4.2971013203852597E-2</v>
      </c>
      <c r="Z5983">
        <v>6.2807925220854099E-2</v>
      </c>
      <c r="AA5983">
        <v>0.72610664078822296</v>
      </c>
      <c r="AB5983">
        <v>23.9819588757289</v>
      </c>
      <c r="AC5983">
        <v>0.91971905611771898</v>
      </c>
      <c r="AD5983">
        <v>0.94068432309766403</v>
      </c>
      <c r="AE5983">
        <v>-1.04297091787998</v>
      </c>
      <c r="AF5983">
        <v>8.3289216341358704E-2</v>
      </c>
      <c r="AG5983">
        <v>0.65945629953981399</v>
      </c>
      <c r="AH5983">
        <v>0.93821074975095498</v>
      </c>
      <c r="AI5983">
        <v>6.8263908109655394E-2</v>
      </c>
      <c r="AJ5983">
        <v>0.78121606160956403</v>
      </c>
      <c r="AK5983">
        <v>0.82578437708296504</v>
      </c>
    </row>
    <row r="5984" spans="1:37" x14ac:dyDescent="0.2">
      <c r="A5984" t="s">
        <v>19816</v>
      </c>
      <c r="B5984">
        <v>50058535</v>
      </c>
      <c r="C5984">
        <v>50058685</v>
      </c>
      <c r="D5984">
        <v>151</v>
      </c>
      <c r="E5984" t="s">
        <v>20349</v>
      </c>
      <c r="F5984">
        <v>1</v>
      </c>
      <c r="G5984" t="s">
        <v>20350</v>
      </c>
      <c r="H5984" t="s">
        <v>31000</v>
      </c>
      <c r="I5984">
        <v>4</v>
      </c>
      <c r="J5984">
        <v>49028692</v>
      </c>
      <c r="K5984">
        <v>49031276</v>
      </c>
      <c r="L5984">
        <v>2585</v>
      </c>
      <c r="M5984">
        <v>1</v>
      </c>
      <c r="N5984">
        <v>80157</v>
      </c>
      <c r="O5984" t="s">
        <v>20267</v>
      </c>
      <c r="P5984">
        <v>1029843</v>
      </c>
      <c r="Q5984" t="s">
        <v>20268</v>
      </c>
      <c r="R5984" t="s">
        <v>20269</v>
      </c>
      <c r="S5984" t="s">
        <v>35170</v>
      </c>
      <c r="T5984">
        <v>0.152084254673993</v>
      </c>
      <c r="U5984">
        <v>0.603102917160658</v>
      </c>
      <c r="V5984">
        <v>22.546889228004499</v>
      </c>
      <c r="W5984">
        <v>0.113079289867903</v>
      </c>
      <c r="X5984">
        <v>0.704072456322962</v>
      </c>
      <c r="Y5984">
        <v>-23.009661072949498</v>
      </c>
      <c r="Z5984">
        <v>0.203350924423461</v>
      </c>
      <c r="AA5984">
        <v>0.72610664078822296</v>
      </c>
      <c r="AB5984">
        <v>22.247820928985899</v>
      </c>
      <c r="AC5984">
        <v>2.4853262407310801E-2</v>
      </c>
      <c r="AD5984">
        <v>0.57684129297949804</v>
      </c>
      <c r="AE5984">
        <v>-23.009661072949498</v>
      </c>
      <c r="AF5984">
        <v>0.22065000948199101</v>
      </c>
      <c r="AG5984">
        <v>0.68151250837662902</v>
      </c>
      <c r="AH5984">
        <v>1.77369972274195</v>
      </c>
      <c r="AI5984">
        <v>0.24456414000292601</v>
      </c>
      <c r="AJ5984">
        <v>0.78121606160956403</v>
      </c>
      <c r="AK5984">
        <v>-22.1409057473522</v>
      </c>
    </row>
    <row r="5985" spans="1:37" x14ac:dyDescent="0.2">
      <c r="A5985" t="s">
        <v>19816</v>
      </c>
      <c r="B5985">
        <v>50058685</v>
      </c>
      <c r="C5985">
        <v>50058835</v>
      </c>
      <c r="D5985">
        <v>151</v>
      </c>
      <c r="E5985" t="s">
        <v>20351</v>
      </c>
      <c r="F5985">
        <v>1</v>
      </c>
      <c r="G5985" t="s">
        <v>20352</v>
      </c>
      <c r="H5985" t="s">
        <v>31000</v>
      </c>
      <c r="I5985">
        <v>4</v>
      </c>
      <c r="J5985">
        <v>49028692</v>
      </c>
      <c r="K5985">
        <v>49031276</v>
      </c>
      <c r="L5985">
        <v>2585</v>
      </c>
      <c r="M5985">
        <v>1</v>
      </c>
      <c r="N5985">
        <v>80157</v>
      </c>
      <c r="O5985" t="s">
        <v>20267</v>
      </c>
      <c r="P5985">
        <v>1029993</v>
      </c>
      <c r="Q5985" t="s">
        <v>20268</v>
      </c>
      <c r="R5985" t="s">
        <v>20269</v>
      </c>
      <c r="S5985" t="s">
        <v>35170</v>
      </c>
      <c r="T5985">
        <v>0.152084254673993</v>
      </c>
      <c r="U5985">
        <v>0.603102917160658</v>
      </c>
      <c r="V5985">
        <v>22.546889228004499</v>
      </c>
      <c r="W5985">
        <v>0.113079289867903</v>
      </c>
      <c r="X5985">
        <v>0.704072456322962</v>
      </c>
      <c r="Y5985">
        <v>-23.009661072949498</v>
      </c>
      <c r="Z5985">
        <v>0.203350924423461</v>
      </c>
      <c r="AA5985">
        <v>0.72610664078822296</v>
      </c>
      <c r="AB5985">
        <v>22.247820928985899</v>
      </c>
      <c r="AC5985">
        <v>2.4853262407310801E-2</v>
      </c>
      <c r="AD5985">
        <v>0.57684129297949804</v>
      </c>
      <c r="AE5985">
        <v>-23.009661072949498</v>
      </c>
      <c r="AF5985">
        <v>0.22065000948199101</v>
      </c>
      <c r="AG5985">
        <v>0.68151250837662902</v>
      </c>
      <c r="AH5985">
        <v>1.77369972274195</v>
      </c>
      <c r="AI5985">
        <v>0.24456414000292601</v>
      </c>
      <c r="AJ5985">
        <v>0.78121606160956403</v>
      </c>
      <c r="AK5985">
        <v>-22.1409057473522</v>
      </c>
    </row>
    <row r="5986" spans="1:37" x14ac:dyDescent="0.2">
      <c r="A5986" t="s">
        <v>19816</v>
      </c>
      <c r="B5986">
        <v>50058835</v>
      </c>
      <c r="C5986">
        <v>50058985</v>
      </c>
      <c r="D5986">
        <v>151</v>
      </c>
      <c r="E5986" t="s">
        <v>20353</v>
      </c>
      <c r="F5986">
        <v>2</v>
      </c>
      <c r="G5986" t="s">
        <v>20354</v>
      </c>
      <c r="H5986" t="s">
        <v>31000</v>
      </c>
      <c r="I5986">
        <v>4</v>
      </c>
      <c r="J5986">
        <v>49028692</v>
      </c>
      <c r="K5986">
        <v>49031276</v>
      </c>
      <c r="L5986">
        <v>2585</v>
      </c>
      <c r="M5986">
        <v>1</v>
      </c>
      <c r="N5986">
        <v>80157</v>
      </c>
      <c r="O5986" t="s">
        <v>20267</v>
      </c>
      <c r="P5986">
        <v>1030143</v>
      </c>
      <c r="Q5986" t="s">
        <v>20268</v>
      </c>
      <c r="R5986" t="s">
        <v>20269</v>
      </c>
      <c r="S5986" t="s">
        <v>35170</v>
      </c>
      <c r="T5986">
        <v>0.152084254673993</v>
      </c>
      <c r="U5986">
        <v>0.603102917160658</v>
      </c>
      <c r="V5986">
        <v>22.546889228004499</v>
      </c>
      <c r="W5986">
        <v>0.113079289867903</v>
      </c>
      <c r="X5986">
        <v>0.704072456322962</v>
      </c>
      <c r="Y5986">
        <v>-23.009661072949498</v>
      </c>
      <c r="Z5986">
        <v>0.203350924423461</v>
      </c>
      <c r="AA5986">
        <v>0.72610664078822296</v>
      </c>
      <c r="AB5986">
        <v>22.247820928985899</v>
      </c>
      <c r="AC5986">
        <v>2.4853262407310801E-2</v>
      </c>
      <c r="AD5986">
        <v>0.57684129297949804</v>
      </c>
      <c r="AE5986">
        <v>-23.009661072949498</v>
      </c>
      <c r="AF5986">
        <v>0.22065000948199101</v>
      </c>
      <c r="AG5986">
        <v>0.68151250837662902</v>
      </c>
      <c r="AH5986">
        <v>1.77369972274195</v>
      </c>
      <c r="AI5986">
        <v>0.24456414000292601</v>
      </c>
      <c r="AJ5986">
        <v>0.78121606160956403</v>
      </c>
      <c r="AK5986">
        <v>-22.1409057473522</v>
      </c>
    </row>
    <row r="5987" spans="1:37" x14ac:dyDescent="0.2">
      <c r="A5987" t="s">
        <v>19816</v>
      </c>
      <c r="B5987">
        <v>50128563</v>
      </c>
      <c r="C5987">
        <v>50128729</v>
      </c>
      <c r="D5987">
        <v>167</v>
      </c>
      <c r="E5987" t="s">
        <v>20355</v>
      </c>
      <c r="F5987">
        <v>1</v>
      </c>
      <c r="G5987" t="s">
        <v>20356</v>
      </c>
      <c r="H5987" t="s">
        <v>31000</v>
      </c>
      <c r="I5987">
        <v>4</v>
      </c>
      <c r="J5987">
        <v>49028692</v>
      </c>
      <c r="K5987">
        <v>49031276</v>
      </c>
      <c r="L5987">
        <v>2585</v>
      </c>
      <c r="M5987">
        <v>1</v>
      </c>
      <c r="N5987">
        <v>80157</v>
      </c>
      <c r="O5987" t="s">
        <v>20267</v>
      </c>
      <c r="P5987">
        <v>1099871</v>
      </c>
      <c r="Q5987" t="s">
        <v>20268</v>
      </c>
      <c r="R5987" t="s">
        <v>20269</v>
      </c>
      <c r="S5987" t="s">
        <v>35170</v>
      </c>
      <c r="T5987">
        <v>0.97213403838398904</v>
      </c>
      <c r="U5987">
        <v>1</v>
      </c>
      <c r="V5987">
        <v>2.0422286930473201</v>
      </c>
      <c r="W5987">
        <v>0.20525741147413201</v>
      </c>
      <c r="X5987">
        <v>0.704072456322962</v>
      </c>
      <c r="Y5987">
        <v>-22.986331060672999</v>
      </c>
      <c r="Z5987">
        <v>0.93459220503170903</v>
      </c>
      <c r="AA5987">
        <v>0.99919698600769702</v>
      </c>
      <c r="AB5987">
        <v>2.0460494192763199</v>
      </c>
      <c r="AC5987">
        <v>0.30184355666711699</v>
      </c>
      <c r="AD5987">
        <v>0.68253123924728298</v>
      </c>
      <c r="AE5987">
        <v>-1.1181385407242499</v>
      </c>
      <c r="AF5987">
        <v>0.98343762640780896</v>
      </c>
      <c r="AG5987">
        <v>1</v>
      </c>
      <c r="AH5987">
        <v>0.72487505810791997</v>
      </c>
      <c r="AI5987">
        <v>0.24456414000292601</v>
      </c>
      <c r="AJ5987">
        <v>0.78121606160956403</v>
      </c>
      <c r="AK5987">
        <v>-22.934082203976601</v>
      </c>
    </row>
    <row r="5988" spans="1:37" x14ac:dyDescent="0.2">
      <c r="A5988" t="s">
        <v>19816</v>
      </c>
      <c r="B5988">
        <v>50128756</v>
      </c>
      <c r="C5988">
        <v>50128915</v>
      </c>
      <c r="D5988">
        <v>160</v>
      </c>
      <c r="E5988" t="s">
        <v>20357</v>
      </c>
      <c r="F5988">
        <v>0</v>
      </c>
      <c r="G5988" t="s">
        <v>20358</v>
      </c>
      <c r="H5988" t="s">
        <v>31000</v>
      </c>
      <c r="I5988">
        <v>4</v>
      </c>
      <c r="J5988">
        <v>49028692</v>
      </c>
      <c r="K5988">
        <v>49031276</v>
      </c>
      <c r="L5988">
        <v>2585</v>
      </c>
      <c r="M5988">
        <v>1</v>
      </c>
      <c r="N5988">
        <v>80157</v>
      </c>
      <c r="O5988" t="s">
        <v>20267</v>
      </c>
      <c r="P5988">
        <v>1100064</v>
      </c>
      <c r="Q5988" t="s">
        <v>20268</v>
      </c>
      <c r="R5988" t="s">
        <v>20269</v>
      </c>
      <c r="S5988" t="s">
        <v>35170</v>
      </c>
      <c r="T5988">
        <v>0.97213403838398904</v>
      </c>
      <c r="U5988">
        <v>1</v>
      </c>
      <c r="V5988">
        <v>2.0422286930473201</v>
      </c>
      <c r="W5988">
        <v>0.20525741147413201</v>
      </c>
      <c r="X5988">
        <v>0.704072456322962</v>
      </c>
      <c r="Y5988">
        <v>-22.986331060672999</v>
      </c>
      <c r="Z5988">
        <v>0.93459220503170903</v>
      </c>
      <c r="AA5988">
        <v>0.99919698600769702</v>
      </c>
      <c r="AB5988">
        <v>2.0460494192763199</v>
      </c>
      <c r="AC5988">
        <v>0.30184355666711699</v>
      </c>
      <c r="AD5988">
        <v>0.68253123924728298</v>
      </c>
      <c r="AE5988">
        <v>-1.1181385407242499</v>
      </c>
      <c r="AF5988">
        <v>0.98343762640780896</v>
      </c>
      <c r="AG5988">
        <v>1</v>
      </c>
      <c r="AH5988">
        <v>0.72487505810791997</v>
      </c>
      <c r="AI5988">
        <v>0.24456414000292601</v>
      </c>
      <c r="AJ5988">
        <v>0.78121606160956403</v>
      </c>
      <c r="AK5988">
        <v>-22.934082203976601</v>
      </c>
    </row>
    <row r="5989" spans="1:37" x14ac:dyDescent="0.2">
      <c r="A5989" t="s">
        <v>19816</v>
      </c>
      <c r="B5989">
        <v>50190148</v>
      </c>
      <c r="C5989">
        <v>50190304</v>
      </c>
      <c r="D5989">
        <v>157</v>
      </c>
      <c r="E5989" t="s">
        <v>20359</v>
      </c>
      <c r="F5989">
        <v>1</v>
      </c>
      <c r="G5989" t="s">
        <v>20360</v>
      </c>
      <c r="H5989" t="s">
        <v>31000</v>
      </c>
      <c r="I5989">
        <v>4</v>
      </c>
      <c r="J5989">
        <v>49028692</v>
      </c>
      <c r="K5989">
        <v>49031276</v>
      </c>
      <c r="L5989">
        <v>2585</v>
      </c>
      <c r="M5989">
        <v>1</v>
      </c>
      <c r="N5989">
        <v>80157</v>
      </c>
      <c r="O5989" t="s">
        <v>20267</v>
      </c>
      <c r="P5989">
        <v>1161456</v>
      </c>
      <c r="Q5989" t="s">
        <v>20268</v>
      </c>
      <c r="R5989" t="s">
        <v>20269</v>
      </c>
      <c r="S5989" t="s">
        <v>35170</v>
      </c>
      <c r="T5989">
        <v>0.61378204920830604</v>
      </c>
      <c r="U5989">
        <v>0.83217249244743297</v>
      </c>
      <c r="V5989">
        <v>0.71713065450832503</v>
      </c>
      <c r="W5989">
        <v>0.63299852295038805</v>
      </c>
      <c r="X5989">
        <v>0.94119559056004798</v>
      </c>
      <c r="Y5989">
        <v>-6.1797292154510103E-2</v>
      </c>
      <c r="Z5989">
        <v>0.75976096321362996</v>
      </c>
      <c r="AA5989">
        <v>0.89706013715158295</v>
      </c>
      <c r="AB5989">
        <v>0.22386439157727001</v>
      </c>
      <c r="AC5989">
        <v>0.30690953623329298</v>
      </c>
      <c r="AD5989">
        <v>0.68773325147593101</v>
      </c>
      <c r="AE5989">
        <v>-0.75142211163332095</v>
      </c>
      <c r="AF5989">
        <v>0.54534807164455901</v>
      </c>
      <c r="AG5989">
        <v>0.80674443595273604</v>
      </c>
      <c r="AH5989">
        <v>0.96574140180364298</v>
      </c>
      <c r="AI5989">
        <v>0.97755142239177595</v>
      </c>
      <c r="AJ5989">
        <v>0.98789258377071898</v>
      </c>
      <c r="AK5989">
        <v>0.55603102460467002</v>
      </c>
    </row>
    <row r="5990" spans="1:37" x14ac:dyDescent="0.2">
      <c r="A5990" t="s">
        <v>19816</v>
      </c>
      <c r="B5990">
        <v>50190304</v>
      </c>
      <c r="C5990">
        <v>50190460</v>
      </c>
      <c r="D5990">
        <v>157</v>
      </c>
      <c r="E5990" t="s">
        <v>20361</v>
      </c>
      <c r="F5990">
        <v>2</v>
      </c>
      <c r="G5990" t="s">
        <v>20362</v>
      </c>
      <c r="H5990" t="s">
        <v>31000</v>
      </c>
      <c r="I5990">
        <v>4</v>
      </c>
      <c r="J5990">
        <v>49028692</v>
      </c>
      <c r="K5990">
        <v>49031276</v>
      </c>
      <c r="L5990">
        <v>2585</v>
      </c>
      <c r="M5990">
        <v>1</v>
      </c>
      <c r="N5990">
        <v>80157</v>
      </c>
      <c r="O5990" t="s">
        <v>20267</v>
      </c>
      <c r="P5990">
        <v>1161612</v>
      </c>
      <c r="Q5990" t="s">
        <v>20268</v>
      </c>
      <c r="R5990" t="s">
        <v>20269</v>
      </c>
      <c r="S5990" t="s">
        <v>35170</v>
      </c>
      <c r="T5990">
        <v>0.61378204920830604</v>
      </c>
      <c r="U5990">
        <v>0.83217249244743297</v>
      </c>
      <c r="V5990">
        <v>0.71713065450832503</v>
      </c>
      <c r="W5990">
        <v>0.63299852295038805</v>
      </c>
      <c r="X5990">
        <v>0.94119559056004798</v>
      </c>
      <c r="Y5990">
        <v>-6.1797292154510103E-2</v>
      </c>
      <c r="Z5990">
        <v>0.75976096321362996</v>
      </c>
      <c r="AA5990">
        <v>0.89706013715158295</v>
      </c>
      <c r="AB5990">
        <v>0.22386439157727001</v>
      </c>
      <c r="AC5990">
        <v>0.30690953623329298</v>
      </c>
      <c r="AD5990">
        <v>0.68773325147593101</v>
      </c>
      <c r="AE5990">
        <v>-0.75142211163332095</v>
      </c>
      <c r="AF5990">
        <v>0.54534807164455901</v>
      </c>
      <c r="AG5990">
        <v>0.80674443595273604</v>
      </c>
      <c r="AH5990">
        <v>0.96574140180364298</v>
      </c>
      <c r="AI5990">
        <v>0.97755142239177595</v>
      </c>
      <c r="AJ5990">
        <v>0.98789258377071898</v>
      </c>
      <c r="AK5990">
        <v>0.55603102460467002</v>
      </c>
    </row>
    <row r="5991" spans="1:37" x14ac:dyDescent="0.2">
      <c r="A5991" t="s">
        <v>19816</v>
      </c>
      <c r="B5991">
        <v>50190494</v>
      </c>
      <c r="C5991">
        <v>50190641</v>
      </c>
      <c r="D5991">
        <v>148</v>
      </c>
      <c r="E5991" t="s">
        <v>20363</v>
      </c>
      <c r="F5991">
        <v>0</v>
      </c>
      <c r="G5991" t="s">
        <v>20364</v>
      </c>
      <c r="H5991" t="s">
        <v>31000</v>
      </c>
      <c r="I5991">
        <v>4</v>
      </c>
      <c r="J5991">
        <v>49028692</v>
      </c>
      <c r="K5991">
        <v>49031276</v>
      </c>
      <c r="L5991">
        <v>2585</v>
      </c>
      <c r="M5991">
        <v>1</v>
      </c>
      <c r="N5991">
        <v>80157</v>
      </c>
      <c r="O5991" t="s">
        <v>20267</v>
      </c>
      <c r="P5991">
        <v>1161802</v>
      </c>
      <c r="Q5991" t="s">
        <v>20268</v>
      </c>
      <c r="R5991" t="s">
        <v>20269</v>
      </c>
      <c r="S5991" t="s">
        <v>35170</v>
      </c>
      <c r="T5991">
        <v>0.61378204920830604</v>
      </c>
      <c r="U5991">
        <v>0.83217249244743297</v>
      </c>
      <c r="V5991">
        <v>0.71713065450832503</v>
      </c>
      <c r="W5991">
        <v>0.63299852295038805</v>
      </c>
      <c r="X5991">
        <v>0.94119559056004798</v>
      </c>
      <c r="Y5991">
        <v>-6.1797292154510103E-2</v>
      </c>
      <c r="Z5991">
        <v>0.96438376098710099</v>
      </c>
      <c r="AA5991">
        <v>0.99919698600769702</v>
      </c>
      <c r="AB5991">
        <v>6.1354814066353503E-3</v>
      </c>
      <c r="AC5991">
        <v>0.15403441907417001</v>
      </c>
      <c r="AD5991">
        <v>0.68253123924728298</v>
      </c>
      <c r="AE5991">
        <v>-1.06179711123381</v>
      </c>
      <c r="AF5991">
        <v>0.35044498323680101</v>
      </c>
      <c r="AG5991">
        <v>0.74289508271920801</v>
      </c>
      <c r="AH5991">
        <v>1.2688625586009601</v>
      </c>
      <c r="AI5991">
        <v>0.84469820681520702</v>
      </c>
      <c r="AJ5991">
        <v>0.95957881738831197</v>
      </c>
      <c r="AK5991">
        <v>0.80695803137773003</v>
      </c>
    </row>
    <row r="5992" spans="1:37" x14ac:dyDescent="0.2">
      <c r="A5992" t="s">
        <v>19816</v>
      </c>
      <c r="B5992">
        <v>50191650</v>
      </c>
      <c r="C5992">
        <v>50191806</v>
      </c>
      <c r="D5992">
        <v>157</v>
      </c>
      <c r="E5992" t="s">
        <v>20365</v>
      </c>
      <c r="F5992">
        <v>3</v>
      </c>
      <c r="G5992" t="s">
        <v>20366</v>
      </c>
      <c r="H5992" t="s">
        <v>31000</v>
      </c>
      <c r="I5992">
        <v>4</v>
      </c>
      <c r="J5992">
        <v>49028692</v>
      </c>
      <c r="K5992">
        <v>49031276</v>
      </c>
      <c r="L5992">
        <v>2585</v>
      </c>
      <c r="M5992">
        <v>1</v>
      </c>
      <c r="N5992">
        <v>80157</v>
      </c>
      <c r="O5992" t="s">
        <v>20267</v>
      </c>
      <c r="P5992">
        <v>1162958</v>
      </c>
      <c r="Q5992" t="s">
        <v>20268</v>
      </c>
      <c r="R5992" t="s">
        <v>20269</v>
      </c>
      <c r="S5992" t="s">
        <v>35170</v>
      </c>
      <c r="T5992">
        <v>0.32911398597860803</v>
      </c>
      <c r="U5992">
        <v>0.603102917160658</v>
      </c>
      <c r="V5992">
        <v>22.860360689697199</v>
      </c>
      <c r="W5992">
        <v>0.73420570613580904</v>
      </c>
      <c r="X5992">
        <v>0.95159051474143896</v>
      </c>
      <c r="Y5992">
        <v>-8.4676057561360193E-2</v>
      </c>
      <c r="Z5992">
        <v>0.306975110376564</v>
      </c>
      <c r="AA5992">
        <v>0.72610664078822296</v>
      </c>
      <c r="AB5992">
        <v>22.274400994877801</v>
      </c>
      <c r="AC5992">
        <v>0.32081866871113202</v>
      </c>
      <c r="AD5992">
        <v>0.68773325147593101</v>
      </c>
      <c r="AE5992">
        <v>-1.0846758797068099</v>
      </c>
      <c r="AF5992">
        <v>0.61410715005536498</v>
      </c>
      <c r="AG5992">
        <v>0.80674443595273604</v>
      </c>
      <c r="AH5992">
        <v>2.7412910903066199</v>
      </c>
      <c r="AI5992">
        <v>0.91725052871964496</v>
      </c>
      <c r="AJ5992">
        <v>0.98621344597861504</v>
      </c>
      <c r="AK5992">
        <v>0.78407927061224303</v>
      </c>
    </row>
    <row r="5993" spans="1:37" x14ac:dyDescent="0.2">
      <c r="A5993" t="s">
        <v>19816</v>
      </c>
      <c r="B5993">
        <v>50227390</v>
      </c>
      <c r="C5993">
        <v>50227545</v>
      </c>
      <c r="D5993">
        <v>156</v>
      </c>
      <c r="E5993" t="s">
        <v>20367</v>
      </c>
      <c r="F5993">
        <v>1</v>
      </c>
      <c r="G5993" t="s">
        <v>20368</v>
      </c>
      <c r="H5993" t="s">
        <v>31000</v>
      </c>
      <c r="I5993">
        <v>4</v>
      </c>
      <c r="J5993">
        <v>49028692</v>
      </c>
      <c r="K5993">
        <v>49031276</v>
      </c>
      <c r="L5993">
        <v>2585</v>
      </c>
      <c r="M5993">
        <v>1</v>
      </c>
      <c r="N5993">
        <v>80157</v>
      </c>
      <c r="O5993" t="s">
        <v>20267</v>
      </c>
      <c r="P5993">
        <v>1198698</v>
      </c>
      <c r="Q5993" t="s">
        <v>20268</v>
      </c>
      <c r="R5993" t="s">
        <v>20269</v>
      </c>
      <c r="S5993" t="s">
        <v>35170</v>
      </c>
      <c r="T5993">
        <v>0.54421053469192604</v>
      </c>
      <c r="U5993">
        <v>0.80321479550967601</v>
      </c>
      <c r="V5993">
        <v>1.83526265973322</v>
      </c>
      <c r="W5993">
        <v>6.2825850358688304E-2</v>
      </c>
      <c r="X5993">
        <v>0.704072456322962</v>
      </c>
      <c r="Y5993">
        <v>-23.371149853991501</v>
      </c>
      <c r="Z5993">
        <v>0.66713806400786302</v>
      </c>
      <c r="AA5993">
        <v>0.84521697243271998</v>
      </c>
      <c r="AB5993">
        <v>1.47739519972652</v>
      </c>
      <c r="AC5993">
        <v>8.8372216911897592E-3</v>
      </c>
      <c r="AD5993">
        <v>0.57684129297949804</v>
      </c>
      <c r="AE5993">
        <v>-23.371149853991501</v>
      </c>
      <c r="AF5993">
        <v>0.47948624871920598</v>
      </c>
      <c r="AG5993">
        <v>0.80674443595273604</v>
      </c>
      <c r="AH5993">
        <v>1.2935870532295799</v>
      </c>
      <c r="AI5993">
        <v>0.17351581260912399</v>
      </c>
      <c r="AJ5993">
        <v>0.78121606160956403</v>
      </c>
      <c r="AK5993">
        <v>-22.5023944971155</v>
      </c>
    </row>
    <row r="5994" spans="1:37" x14ac:dyDescent="0.2">
      <c r="A5994" t="s">
        <v>19816</v>
      </c>
      <c r="B5994">
        <v>50227545</v>
      </c>
      <c r="C5994">
        <v>50227700</v>
      </c>
      <c r="D5994">
        <v>156</v>
      </c>
      <c r="E5994" t="s">
        <v>20369</v>
      </c>
      <c r="F5994">
        <v>1</v>
      </c>
      <c r="G5994" t="s">
        <v>20370</v>
      </c>
      <c r="H5994" t="s">
        <v>31000</v>
      </c>
      <c r="I5994">
        <v>4</v>
      </c>
      <c r="J5994">
        <v>49028692</v>
      </c>
      <c r="K5994">
        <v>49031276</v>
      </c>
      <c r="L5994">
        <v>2585</v>
      </c>
      <c r="M5994">
        <v>1</v>
      </c>
      <c r="N5994">
        <v>80157</v>
      </c>
      <c r="O5994" t="s">
        <v>20267</v>
      </c>
      <c r="P5994">
        <v>1198853</v>
      </c>
      <c r="Q5994" t="s">
        <v>20268</v>
      </c>
      <c r="R5994" t="s">
        <v>20269</v>
      </c>
      <c r="S5994" t="s">
        <v>35170</v>
      </c>
      <c r="T5994">
        <v>0.27615329656722498</v>
      </c>
      <c r="U5994">
        <v>0.603102917160658</v>
      </c>
      <c r="V5994">
        <v>2.26584559472728</v>
      </c>
      <c r="W5994">
        <v>0.24279500649351901</v>
      </c>
      <c r="X5994">
        <v>0.704072456322962</v>
      </c>
      <c r="Y5994">
        <v>-2.30240504619398</v>
      </c>
      <c r="Z5994">
        <v>0.45710774983416202</v>
      </c>
      <c r="AA5994">
        <v>0.84435025072159198</v>
      </c>
      <c r="AB5994">
        <v>1.9627812753715901</v>
      </c>
      <c r="AC5994">
        <v>4.5295221746086002E-2</v>
      </c>
      <c r="AD5994">
        <v>0.57684129297949804</v>
      </c>
      <c r="AE5994">
        <v>-3.3024044726513999</v>
      </c>
      <c r="AF5994">
        <v>0.20786922184425</v>
      </c>
      <c r="AG5994">
        <v>0.68151250837662902</v>
      </c>
      <c r="AH5994">
        <v>1.32399319676252</v>
      </c>
      <c r="AI5994">
        <v>0.58910493252618501</v>
      </c>
      <c r="AJ5994">
        <v>0.78121606160956403</v>
      </c>
      <c r="AK5994">
        <v>-1.4336496755224899</v>
      </c>
    </row>
    <row r="5995" spans="1:37" x14ac:dyDescent="0.2">
      <c r="A5995" t="s">
        <v>19816</v>
      </c>
      <c r="B5995">
        <v>50230624</v>
      </c>
      <c r="C5995">
        <v>50230777</v>
      </c>
      <c r="D5995">
        <v>154</v>
      </c>
      <c r="E5995" t="s">
        <v>20371</v>
      </c>
      <c r="F5995">
        <v>0</v>
      </c>
      <c r="G5995" t="s">
        <v>20372</v>
      </c>
      <c r="H5995" t="s">
        <v>31000</v>
      </c>
      <c r="I5995">
        <v>4</v>
      </c>
      <c r="J5995">
        <v>49028692</v>
      </c>
      <c r="K5995">
        <v>49031276</v>
      </c>
      <c r="L5995">
        <v>2585</v>
      </c>
      <c r="M5995">
        <v>1</v>
      </c>
      <c r="N5995">
        <v>80157</v>
      </c>
      <c r="O5995" t="s">
        <v>20267</v>
      </c>
      <c r="P5995">
        <v>1201932</v>
      </c>
      <c r="Q5995" t="s">
        <v>20268</v>
      </c>
      <c r="R5995" t="s">
        <v>20269</v>
      </c>
      <c r="S5995" t="s">
        <v>35170</v>
      </c>
      <c r="T5995">
        <v>0.32911398597860803</v>
      </c>
      <c r="U5995">
        <v>0.603102917160658</v>
      </c>
      <c r="V5995">
        <v>22.2753982837066</v>
      </c>
      <c r="W5995">
        <v>0.20525741147413201</v>
      </c>
      <c r="X5995">
        <v>0.704072456322962</v>
      </c>
      <c r="Y5995">
        <v>-22.8444029217655</v>
      </c>
      <c r="Z5995">
        <v>0.306975110376564</v>
      </c>
      <c r="AA5995">
        <v>0.72610664078822296</v>
      </c>
      <c r="AB5995">
        <v>22.0825627922253</v>
      </c>
      <c r="AC5995">
        <v>7.0489011448141195E-2</v>
      </c>
      <c r="AD5995">
        <v>0.57684129297949804</v>
      </c>
      <c r="AE5995">
        <v>-22.8444029217655</v>
      </c>
      <c r="AF5995">
        <v>0.61410715005536498</v>
      </c>
      <c r="AG5995">
        <v>0.80674443595273604</v>
      </c>
      <c r="AH5995">
        <v>1.50220877844414</v>
      </c>
      <c r="AI5995">
        <v>0.35038410267202102</v>
      </c>
      <c r="AJ5995">
        <v>0.78121606160956403</v>
      </c>
      <c r="AK5995">
        <v>-21.975647613295902</v>
      </c>
    </row>
    <row r="5996" spans="1:37" x14ac:dyDescent="0.2">
      <c r="A5996" t="s">
        <v>19816</v>
      </c>
      <c r="B5996">
        <v>50230777</v>
      </c>
      <c r="C5996">
        <v>50230930</v>
      </c>
      <c r="D5996">
        <v>154</v>
      </c>
      <c r="E5996" t="s">
        <v>20373</v>
      </c>
      <c r="F5996">
        <v>1</v>
      </c>
      <c r="G5996" t="s">
        <v>20341</v>
      </c>
      <c r="H5996" t="s">
        <v>31000</v>
      </c>
      <c r="I5996">
        <v>4</v>
      </c>
      <c r="J5996">
        <v>49028692</v>
      </c>
      <c r="K5996">
        <v>49031276</v>
      </c>
      <c r="L5996">
        <v>2585</v>
      </c>
      <c r="M5996">
        <v>1</v>
      </c>
      <c r="N5996">
        <v>80157</v>
      </c>
      <c r="O5996" t="s">
        <v>20267</v>
      </c>
      <c r="P5996">
        <v>1202085</v>
      </c>
      <c r="Q5996" t="s">
        <v>20268</v>
      </c>
      <c r="R5996" t="s">
        <v>20269</v>
      </c>
      <c r="S5996" t="s">
        <v>35170</v>
      </c>
      <c r="T5996">
        <v>0.32911398597860803</v>
      </c>
      <c r="U5996">
        <v>0.603102917160658</v>
      </c>
      <c r="V5996">
        <v>22.2753982837066</v>
      </c>
      <c r="W5996">
        <v>0.20525741147413201</v>
      </c>
      <c r="X5996">
        <v>0.704072456322962</v>
      </c>
      <c r="Y5996">
        <v>-22.8444029217655</v>
      </c>
      <c r="Z5996">
        <v>0.306975110376564</v>
      </c>
      <c r="AA5996">
        <v>0.72610664078822296</v>
      </c>
      <c r="AB5996">
        <v>22.0825627922253</v>
      </c>
      <c r="AC5996">
        <v>7.0489011448141195E-2</v>
      </c>
      <c r="AD5996">
        <v>0.57684129297949804</v>
      </c>
      <c r="AE5996">
        <v>-22.8444029217655</v>
      </c>
      <c r="AF5996">
        <v>0.61410715005536498</v>
      </c>
      <c r="AG5996">
        <v>0.80674443595273604</v>
      </c>
      <c r="AH5996">
        <v>1.50220877844414</v>
      </c>
      <c r="AI5996">
        <v>0.35038410267202102</v>
      </c>
      <c r="AJ5996">
        <v>0.78121606160956403</v>
      </c>
      <c r="AK5996">
        <v>-21.975647613295902</v>
      </c>
    </row>
    <row r="5997" spans="1:37" x14ac:dyDescent="0.2">
      <c r="A5997" t="s">
        <v>19816</v>
      </c>
      <c r="B5997">
        <v>50246754</v>
      </c>
      <c r="C5997">
        <v>50246911</v>
      </c>
      <c r="D5997">
        <v>158</v>
      </c>
      <c r="E5997" t="s">
        <v>20374</v>
      </c>
      <c r="F5997">
        <v>2</v>
      </c>
      <c r="G5997" t="s">
        <v>20375</v>
      </c>
      <c r="H5997" t="s">
        <v>31000</v>
      </c>
      <c r="I5997">
        <v>4</v>
      </c>
      <c r="J5997">
        <v>49028692</v>
      </c>
      <c r="K5997">
        <v>49031276</v>
      </c>
      <c r="L5997">
        <v>2585</v>
      </c>
      <c r="M5997">
        <v>1</v>
      </c>
      <c r="N5997">
        <v>80157</v>
      </c>
      <c r="O5997" t="s">
        <v>20267</v>
      </c>
      <c r="P5997">
        <v>1218062</v>
      </c>
      <c r="Q5997" t="s">
        <v>20268</v>
      </c>
      <c r="R5997" t="s">
        <v>20269</v>
      </c>
      <c r="S5997" t="s">
        <v>35170</v>
      </c>
      <c r="T5997">
        <v>0.506551998792793</v>
      </c>
      <c r="U5997">
        <v>0.78288571403930396</v>
      </c>
      <c r="V5997">
        <v>2.6841151679699</v>
      </c>
      <c r="W5997">
        <v>0.427323497058756</v>
      </c>
      <c r="X5997">
        <v>0.73460997439807996</v>
      </c>
      <c r="Y5997">
        <v>-1.6088386413173299</v>
      </c>
      <c r="Z5997">
        <v>0.66713806400786302</v>
      </c>
      <c r="AA5997">
        <v>0.84521697243271998</v>
      </c>
      <c r="AB5997">
        <v>1.86219456002226</v>
      </c>
      <c r="AC5997">
        <v>0.122775156056933</v>
      </c>
      <c r="AD5997">
        <v>0.68253123924728298</v>
      </c>
      <c r="AE5997">
        <v>-2.6088383492040101</v>
      </c>
      <c r="AF5997">
        <v>0.43559387281936701</v>
      </c>
      <c r="AG5997">
        <v>0.80674443595273604</v>
      </c>
      <c r="AH5997">
        <v>2.9079603683529198</v>
      </c>
      <c r="AI5997">
        <v>0.81350599864527495</v>
      </c>
      <c r="AJ5997">
        <v>0.94390293416205995</v>
      </c>
      <c r="AK5997">
        <v>-0.74008325371234196</v>
      </c>
    </row>
    <row r="5998" spans="1:37" x14ac:dyDescent="0.2">
      <c r="A5998" t="s">
        <v>19816</v>
      </c>
      <c r="B5998">
        <v>50246948</v>
      </c>
      <c r="C5998">
        <v>50247246</v>
      </c>
      <c r="D5998">
        <v>299</v>
      </c>
      <c r="E5998" t="s">
        <v>20376</v>
      </c>
      <c r="F5998">
        <v>3</v>
      </c>
      <c r="G5998" t="s">
        <v>20377</v>
      </c>
      <c r="H5998" t="s">
        <v>31000</v>
      </c>
      <c r="I5998">
        <v>4</v>
      </c>
      <c r="J5998">
        <v>49028692</v>
      </c>
      <c r="K5998">
        <v>49031276</v>
      </c>
      <c r="L5998">
        <v>2585</v>
      </c>
      <c r="M5998">
        <v>1</v>
      </c>
      <c r="N5998">
        <v>80157</v>
      </c>
      <c r="O5998" t="s">
        <v>20267</v>
      </c>
      <c r="P5998">
        <v>1218256</v>
      </c>
      <c r="Q5998" t="s">
        <v>20268</v>
      </c>
      <c r="R5998" t="s">
        <v>20269</v>
      </c>
      <c r="S5998" t="s">
        <v>35170</v>
      </c>
      <c r="T5998">
        <v>0.506551998792793</v>
      </c>
      <c r="U5998">
        <v>0.78288571403930396</v>
      </c>
      <c r="V5998">
        <v>2.6841151679699</v>
      </c>
      <c r="W5998">
        <v>0.427323497058756</v>
      </c>
      <c r="X5998">
        <v>0.73460997439807996</v>
      </c>
      <c r="Y5998">
        <v>-1.6088386413173299</v>
      </c>
      <c r="Z5998">
        <v>0.66713806400786302</v>
      </c>
      <c r="AA5998">
        <v>0.84521697243271998</v>
      </c>
      <c r="AB5998">
        <v>1.86219456002226</v>
      </c>
      <c r="AC5998">
        <v>0.122775156056933</v>
      </c>
      <c r="AD5998">
        <v>0.68253123924728298</v>
      </c>
      <c r="AE5998">
        <v>-2.6088383492040101</v>
      </c>
      <c r="AF5998">
        <v>0.43559387281936701</v>
      </c>
      <c r="AG5998">
        <v>0.80674443595273604</v>
      </c>
      <c r="AH5998">
        <v>2.9079603683529198</v>
      </c>
      <c r="AI5998">
        <v>0.81350599864527495</v>
      </c>
      <c r="AJ5998">
        <v>0.94390293416205995</v>
      </c>
      <c r="AK5998">
        <v>-0.74008325371234196</v>
      </c>
    </row>
    <row r="5999" spans="1:37" x14ac:dyDescent="0.2">
      <c r="A5999" t="s">
        <v>19816</v>
      </c>
      <c r="B5999">
        <v>50267845</v>
      </c>
      <c r="C5999">
        <v>50267991</v>
      </c>
      <c r="D5999">
        <v>147</v>
      </c>
      <c r="E5999" t="s">
        <v>20378</v>
      </c>
      <c r="F5999">
        <v>3</v>
      </c>
      <c r="G5999" t="s">
        <v>20379</v>
      </c>
      <c r="H5999" t="s">
        <v>31000</v>
      </c>
      <c r="I5999">
        <v>4</v>
      </c>
      <c r="J5999">
        <v>49028692</v>
      </c>
      <c r="K5999">
        <v>49031276</v>
      </c>
      <c r="L5999">
        <v>2585</v>
      </c>
      <c r="M5999">
        <v>1</v>
      </c>
      <c r="N5999">
        <v>80157</v>
      </c>
      <c r="O5999" t="s">
        <v>20267</v>
      </c>
      <c r="P5999">
        <v>1239153</v>
      </c>
      <c r="Q5999" t="s">
        <v>20268</v>
      </c>
      <c r="R5999" t="s">
        <v>20269</v>
      </c>
      <c r="S5999" t="s">
        <v>35170</v>
      </c>
      <c r="T5999">
        <v>7.3374270299014499E-2</v>
      </c>
      <c r="U5999">
        <v>0.603102917160658</v>
      </c>
      <c r="V5999">
        <v>23.720165088979801</v>
      </c>
      <c r="W5999">
        <v>0.65075386537994595</v>
      </c>
      <c r="X5999">
        <v>0.94119559056004798</v>
      </c>
      <c r="Y5999">
        <v>-2.6944824708783699</v>
      </c>
      <c r="Z5999">
        <v>0.203350924423461</v>
      </c>
      <c r="AA5999">
        <v>0.72610664078822296</v>
      </c>
      <c r="AB5999">
        <v>22.7566910641833</v>
      </c>
      <c r="AC5999">
        <v>0.283630615332017</v>
      </c>
      <c r="AD5999">
        <v>0.68253123924728298</v>
      </c>
      <c r="AE5999">
        <v>-3.69448159453892</v>
      </c>
      <c r="AF5999">
        <v>1.3497623430991999E-2</v>
      </c>
      <c r="AG5999">
        <v>0.476038960109122</v>
      </c>
      <c r="AH5999">
        <v>23.720165088979801</v>
      </c>
      <c r="AI5999">
        <v>0.98342151819761803</v>
      </c>
      <c r="AJ5999">
        <v>0.98789258377071898</v>
      </c>
      <c r="AK5999">
        <v>-1.8257271159917401</v>
      </c>
    </row>
    <row r="6000" spans="1:37" x14ac:dyDescent="0.2">
      <c r="A6000" t="s">
        <v>19816</v>
      </c>
      <c r="B6000">
        <v>50268027</v>
      </c>
      <c r="C6000">
        <v>50268183</v>
      </c>
      <c r="D6000">
        <v>157</v>
      </c>
      <c r="E6000" t="s">
        <v>20380</v>
      </c>
      <c r="F6000">
        <v>1</v>
      </c>
      <c r="G6000" t="s">
        <v>20381</v>
      </c>
      <c r="H6000" t="s">
        <v>31000</v>
      </c>
      <c r="I6000">
        <v>4</v>
      </c>
      <c r="J6000">
        <v>49028692</v>
      </c>
      <c r="K6000">
        <v>49031276</v>
      </c>
      <c r="L6000">
        <v>2585</v>
      </c>
      <c r="M6000">
        <v>1</v>
      </c>
      <c r="N6000">
        <v>80157</v>
      </c>
      <c r="O6000" t="s">
        <v>20267</v>
      </c>
      <c r="P6000">
        <v>1239335</v>
      </c>
      <c r="Q6000" t="s">
        <v>20268</v>
      </c>
      <c r="R6000" t="s">
        <v>20269</v>
      </c>
      <c r="S6000" t="s">
        <v>35170</v>
      </c>
      <c r="T6000">
        <v>7.3374270299014499E-2</v>
      </c>
      <c r="U6000">
        <v>0.603102917160658</v>
      </c>
      <c r="V6000">
        <v>23.720165088979801</v>
      </c>
      <c r="W6000">
        <v>0.65075386537994595</v>
      </c>
      <c r="X6000">
        <v>0.94119559056004798</v>
      </c>
      <c r="Y6000">
        <v>-2.6944824708783699</v>
      </c>
      <c r="Z6000">
        <v>0.203350924423461</v>
      </c>
      <c r="AA6000">
        <v>0.72610664078822296</v>
      </c>
      <c r="AB6000">
        <v>22.7566910641833</v>
      </c>
      <c r="AC6000">
        <v>0.283630615332017</v>
      </c>
      <c r="AD6000">
        <v>0.68253123924728298</v>
      </c>
      <c r="AE6000">
        <v>-3.69448159453892</v>
      </c>
      <c r="AF6000">
        <v>1.3497623430991999E-2</v>
      </c>
      <c r="AG6000">
        <v>0.476038960109122</v>
      </c>
      <c r="AH6000">
        <v>23.720165088979801</v>
      </c>
      <c r="AI6000">
        <v>0.98342151819761803</v>
      </c>
      <c r="AJ6000">
        <v>0.98789258377071898</v>
      </c>
      <c r="AK6000">
        <v>-1.8257271159917401</v>
      </c>
    </row>
    <row r="6001" spans="1:37" x14ac:dyDescent="0.2">
      <c r="A6001" t="s">
        <v>19816</v>
      </c>
      <c r="B6001">
        <v>50352200</v>
      </c>
      <c r="C6001">
        <v>50352353</v>
      </c>
      <c r="D6001">
        <v>154</v>
      </c>
      <c r="E6001" t="s">
        <v>20382</v>
      </c>
      <c r="F6001">
        <v>1</v>
      </c>
      <c r="G6001" t="s">
        <v>20383</v>
      </c>
      <c r="H6001" t="s">
        <v>31000</v>
      </c>
      <c r="I6001">
        <v>4</v>
      </c>
      <c r="J6001">
        <v>49028692</v>
      </c>
      <c r="K6001">
        <v>49031276</v>
      </c>
      <c r="L6001">
        <v>2585</v>
      </c>
      <c r="M6001">
        <v>1</v>
      </c>
      <c r="N6001">
        <v>80157</v>
      </c>
      <c r="O6001" t="s">
        <v>20267</v>
      </c>
      <c r="P6001">
        <v>1323508</v>
      </c>
      <c r="Q6001" t="s">
        <v>20268</v>
      </c>
      <c r="R6001" t="s">
        <v>20269</v>
      </c>
      <c r="S6001" t="s">
        <v>35170</v>
      </c>
      <c r="T6001">
        <v>1</v>
      </c>
      <c r="U6001">
        <v>1</v>
      </c>
      <c r="V6001">
        <v>-0.60146061874370005</v>
      </c>
      <c r="W6001">
        <v>0.113079289867903</v>
      </c>
      <c r="X6001">
        <v>0.704072456322962</v>
      </c>
      <c r="Y6001">
        <v>-23.075625704522601</v>
      </c>
      <c r="Z6001">
        <v>0.72004451969238803</v>
      </c>
      <c r="AA6001">
        <v>0.86308114850689799</v>
      </c>
      <c r="AB6001">
        <v>2.3324327267099602E-2</v>
      </c>
      <c r="AC6001">
        <v>0.10683406973163299</v>
      </c>
      <c r="AD6001">
        <v>0.68253123924728298</v>
      </c>
      <c r="AE6001">
        <v>-3.4757154264619001</v>
      </c>
      <c r="AF6001">
        <v>0.71688106396828499</v>
      </c>
      <c r="AG6001">
        <v>0.85584456000972498</v>
      </c>
      <c r="AH6001">
        <v>-0.84798782818167595</v>
      </c>
      <c r="AI6001">
        <v>0.17351581260912399</v>
      </c>
      <c r="AJ6001">
        <v>0.78121606160956403</v>
      </c>
      <c r="AK6001">
        <v>-22.406635885161599</v>
      </c>
    </row>
    <row r="6002" spans="1:37" x14ac:dyDescent="0.2">
      <c r="A6002" t="s">
        <v>19816</v>
      </c>
      <c r="B6002">
        <v>50352353</v>
      </c>
      <c r="C6002">
        <v>50352506</v>
      </c>
      <c r="D6002">
        <v>154</v>
      </c>
      <c r="E6002" t="s">
        <v>20384</v>
      </c>
      <c r="F6002">
        <v>1</v>
      </c>
      <c r="G6002" t="s">
        <v>20385</v>
      </c>
      <c r="H6002" t="s">
        <v>31000</v>
      </c>
      <c r="I6002">
        <v>4</v>
      </c>
      <c r="J6002">
        <v>49028692</v>
      </c>
      <c r="K6002">
        <v>49031276</v>
      </c>
      <c r="L6002">
        <v>2585</v>
      </c>
      <c r="M6002">
        <v>1</v>
      </c>
      <c r="N6002">
        <v>80157</v>
      </c>
      <c r="O6002" t="s">
        <v>20267</v>
      </c>
      <c r="P6002">
        <v>1323661</v>
      </c>
      <c r="Q6002" t="s">
        <v>20268</v>
      </c>
      <c r="R6002" t="s">
        <v>20269</v>
      </c>
      <c r="S6002" t="s">
        <v>35170</v>
      </c>
      <c r="T6002">
        <v>1</v>
      </c>
      <c r="U6002">
        <v>1</v>
      </c>
      <c r="V6002">
        <v>-0.60146061874370005</v>
      </c>
      <c r="W6002">
        <v>0.113079289867903</v>
      </c>
      <c r="X6002">
        <v>0.704072456322962</v>
      </c>
      <c r="Y6002">
        <v>-23.075625704522601</v>
      </c>
      <c r="Z6002">
        <v>0.72004451969238803</v>
      </c>
      <c r="AA6002">
        <v>0.86308114850689799</v>
      </c>
      <c r="AB6002">
        <v>2.3324327267099602E-2</v>
      </c>
      <c r="AC6002">
        <v>0.10683406973163299</v>
      </c>
      <c r="AD6002">
        <v>0.68253123924728298</v>
      </c>
      <c r="AE6002">
        <v>-3.4757154264619001</v>
      </c>
      <c r="AF6002">
        <v>0.71688106396828499</v>
      </c>
      <c r="AG6002">
        <v>0.85584456000972498</v>
      </c>
      <c r="AH6002">
        <v>-0.84798782818167595</v>
      </c>
      <c r="AI6002">
        <v>0.17351581260912399</v>
      </c>
      <c r="AJ6002">
        <v>0.78121606160956403</v>
      </c>
      <c r="AK6002">
        <v>-22.406635885161599</v>
      </c>
    </row>
    <row r="6003" spans="1:37" x14ac:dyDescent="0.2">
      <c r="A6003" t="s">
        <v>19816</v>
      </c>
      <c r="B6003">
        <v>50352506</v>
      </c>
      <c r="C6003">
        <v>50352659</v>
      </c>
      <c r="D6003">
        <v>154</v>
      </c>
      <c r="E6003" t="s">
        <v>20386</v>
      </c>
      <c r="F6003">
        <v>3</v>
      </c>
      <c r="G6003" t="s">
        <v>20387</v>
      </c>
      <c r="H6003" t="s">
        <v>31000</v>
      </c>
      <c r="I6003">
        <v>4</v>
      </c>
      <c r="J6003">
        <v>49028692</v>
      </c>
      <c r="K6003">
        <v>49031276</v>
      </c>
      <c r="L6003">
        <v>2585</v>
      </c>
      <c r="M6003">
        <v>1</v>
      </c>
      <c r="N6003">
        <v>80157</v>
      </c>
      <c r="O6003" t="s">
        <v>20267</v>
      </c>
      <c r="P6003">
        <v>1323814</v>
      </c>
      <c r="Q6003" t="s">
        <v>20268</v>
      </c>
      <c r="R6003" t="s">
        <v>20269</v>
      </c>
      <c r="S6003" t="s">
        <v>35170</v>
      </c>
      <c r="T6003">
        <v>0.97213403838398904</v>
      </c>
      <c r="U6003">
        <v>1</v>
      </c>
      <c r="V6003">
        <v>0.39853909706456198</v>
      </c>
      <c r="W6003">
        <v>0.113079289867903</v>
      </c>
      <c r="X6003">
        <v>0.704072456322962</v>
      </c>
      <c r="Y6003">
        <v>-23.587555382142</v>
      </c>
      <c r="Z6003">
        <v>0.66713806400786302</v>
      </c>
      <c r="AA6003">
        <v>0.84521697243271998</v>
      </c>
      <c r="AB6003">
        <v>0.67167633461995002</v>
      </c>
      <c r="AC6003">
        <v>0.10683406973163299</v>
      </c>
      <c r="AD6003">
        <v>0.68253123924728298</v>
      </c>
      <c r="AE6003">
        <v>-3.9876451040813201</v>
      </c>
      <c r="AF6003">
        <v>0.74414648978297804</v>
      </c>
      <c r="AG6003">
        <v>0.86906519844104402</v>
      </c>
      <c r="AH6003">
        <v>-0.10634921898456801</v>
      </c>
      <c r="AI6003">
        <v>0.17351581260912399</v>
      </c>
      <c r="AJ6003">
        <v>0.78121606160956403</v>
      </c>
      <c r="AK6003">
        <v>-22.861734658918301</v>
      </c>
    </row>
    <row r="6004" spans="1:37" x14ac:dyDescent="0.2">
      <c r="A6004" t="s">
        <v>19816</v>
      </c>
      <c r="B6004">
        <v>50362202</v>
      </c>
      <c r="C6004">
        <v>50362355</v>
      </c>
      <c r="D6004">
        <v>154</v>
      </c>
      <c r="E6004" t="s">
        <v>20388</v>
      </c>
      <c r="F6004">
        <v>2</v>
      </c>
      <c r="G6004" t="s">
        <v>20389</v>
      </c>
      <c r="H6004" t="s">
        <v>31000</v>
      </c>
      <c r="I6004">
        <v>4</v>
      </c>
      <c r="J6004">
        <v>49028692</v>
      </c>
      <c r="K6004">
        <v>49031276</v>
      </c>
      <c r="L6004">
        <v>2585</v>
      </c>
      <c r="M6004">
        <v>1</v>
      </c>
      <c r="N6004">
        <v>80157</v>
      </c>
      <c r="O6004" t="s">
        <v>20267</v>
      </c>
      <c r="P6004">
        <v>1333510</v>
      </c>
      <c r="Q6004" t="s">
        <v>20268</v>
      </c>
      <c r="R6004" t="s">
        <v>20269</v>
      </c>
      <c r="S6004" t="s">
        <v>35170</v>
      </c>
      <c r="T6004">
        <v>0.97213403838398904</v>
      </c>
      <c r="U6004">
        <v>1</v>
      </c>
      <c r="V6004">
        <v>1.90833198436164</v>
      </c>
      <c r="W6004">
        <v>0.39900964277550199</v>
      </c>
      <c r="X6004">
        <v>0.71143044911719</v>
      </c>
      <c r="Y6004">
        <v>-2.5348093911021299</v>
      </c>
      <c r="Z6004">
        <v>0.43777911271820902</v>
      </c>
      <c r="AA6004">
        <v>0.84435025072159198</v>
      </c>
      <c r="AB6004">
        <v>2.13800038944018</v>
      </c>
      <c r="AC6004">
        <v>0.28052061913125698</v>
      </c>
      <c r="AD6004">
        <v>0.68253123924728298</v>
      </c>
      <c r="AE6004">
        <v>-2.4987322474481402</v>
      </c>
      <c r="AF6004">
        <v>0.56699985775999995</v>
      </c>
      <c r="AG6004">
        <v>0.80674443595273604</v>
      </c>
      <c r="AH6004">
        <v>0.35271041165014599</v>
      </c>
      <c r="AI6004">
        <v>0.566733449666177</v>
      </c>
      <c r="AJ6004">
        <v>0.78121606160956403</v>
      </c>
      <c r="AK6004">
        <v>-1.8674004774902</v>
      </c>
    </row>
    <row r="6005" spans="1:37" x14ac:dyDescent="0.2">
      <c r="A6005" t="s">
        <v>19816</v>
      </c>
      <c r="B6005">
        <v>50384329</v>
      </c>
      <c r="C6005">
        <v>50384485</v>
      </c>
      <c r="D6005">
        <v>157</v>
      </c>
      <c r="E6005" t="s">
        <v>20390</v>
      </c>
      <c r="F6005">
        <v>2</v>
      </c>
      <c r="G6005" t="s">
        <v>20391</v>
      </c>
      <c r="H6005" t="s">
        <v>31000</v>
      </c>
      <c r="I6005">
        <v>4</v>
      </c>
      <c r="J6005">
        <v>49028692</v>
      </c>
      <c r="K6005">
        <v>49031276</v>
      </c>
      <c r="L6005">
        <v>2585</v>
      </c>
      <c r="M6005">
        <v>1</v>
      </c>
      <c r="N6005">
        <v>80157</v>
      </c>
      <c r="O6005" t="s">
        <v>20267</v>
      </c>
      <c r="P6005">
        <v>1355637</v>
      </c>
      <c r="Q6005" t="s">
        <v>20268</v>
      </c>
      <c r="R6005" t="s">
        <v>20269</v>
      </c>
      <c r="S6005" t="s">
        <v>35170</v>
      </c>
      <c r="T6005">
        <v>0.97213403838398904</v>
      </c>
      <c r="U6005">
        <v>1</v>
      </c>
      <c r="V6005">
        <v>0.39853909706456198</v>
      </c>
      <c r="W6005">
        <v>0.113079289867903</v>
      </c>
      <c r="X6005">
        <v>0.704072456322962</v>
      </c>
      <c r="Y6005">
        <v>-23.177812203685701</v>
      </c>
      <c r="Z6005">
        <v>0.96726857278496403</v>
      </c>
      <c r="AA6005">
        <v>0.99919698600769702</v>
      </c>
      <c r="AB6005">
        <v>-0.128759857250591</v>
      </c>
      <c r="AC6005">
        <v>2.4853262407310801E-2</v>
      </c>
      <c r="AD6005">
        <v>0.57684129297949804</v>
      </c>
      <c r="AE6005">
        <v>-23.177812203685701</v>
      </c>
      <c r="AF6005">
        <v>0.98343762640780896</v>
      </c>
      <c r="AG6005">
        <v>1</v>
      </c>
      <c r="AH6005">
        <v>0.79890580601427796</v>
      </c>
      <c r="AI6005">
        <v>0.24456414000292601</v>
      </c>
      <c r="AJ6005">
        <v>0.78121606160956403</v>
      </c>
      <c r="AK6005">
        <v>-22.309056862562201</v>
      </c>
    </row>
    <row r="6006" spans="1:37" x14ac:dyDescent="0.2">
      <c r="A6006" t="s">
        <v>19816</v>
      </c>
      <c r="B6006">
        <v>50384485</v>
      </c>
      <c r="C6006">
        <v>50384641</v>
      </c>
      <c r="D6006">
        <v>157</v>
      </c>
      <c r="E6006" t="s">
        <v>20392</v>
      </c>
      <c r="F6006">
        <v>2</v>
      </c>
      <c r="G6006" t="s">
        <v>20393</v>
      </c>
      <c r="H6006" t="s">
        <v>31000</v>
      </c>
      <c r="I6006">
        <v>4</v>
      </c>
      <c r="J6006">
        <v>49028692</v>
      </c>
      <c r="K6006">
        <v>49031276</v>
      </c>
      <c r="L6006">
        <v>2585</v>
      </c>
      <c r="M6006">
        <v>1</v>
      </c>
      <c r="N6006">
        <v>80157</v>
      </c>
      <c r="O6006" t="s">
        <v>20267</v>
      </c>
      <c r="P6006">
        <v>1355793</v>
      </c>
      <c r="Q6006" t="s">
        <v>20268</v>
      </c>
      <c r="R6006" t="s">
        <v>20269</v>
      </c>
      <c r="S6006" t="s">
        <v>35170</v>
      </c>
      <c r="T6006">
        <v>0.97213403838398904</v>
      </c>
      <c r="U6006">
        <v>1</v>
      </c>
      <c r="V6006">
        <v>0.39853909706456198</v>
      </c>
      <c r="W6006">
        <v>0.113079289867903</v>
      </c>
      <c r="X6006">
        <v>0.704072456322962</v>
      </c>
      <c r="Y6006">
        <v>-23.177812203685701</v>
      </c>
      <c r="Z6006">
        <v>0.96726857278496403</v>
      </c>
      <c r="AA6006">
        <v>0.99919698600769702</v>
      </c>
      <c r="AB6006">
        <v>-0.128759857250591</v>
      </c>
      <c r="AC6006">
        <v>2.4853262407310801E-2</v>
      </c>
      <c r="AD6006">
        <v>0.57684129297949804</v>
      </c>
      <c r="AE6006">
        <v>-23.177812203685701</v>
      </c>
      <c r="AF6006">
        <v>0.98343762640780896</v>
      </c>
      <c r="AG6006">
        <v>1</v>
      </c>
      <c r="AH6006">
        <v>0.79890580601427796</v>
      </c>
      <c r="AI6006">
        <v>0.24456414000292601</v>
      </c>
      <c r="AJ6006">
        <v>0.78121606160956403</v>
      </c>
      <c r="AK6006">
        <v>-22.309056862562201</v>
      </c>
    </row>
    <row r="6007" spans="1:37" x14ac:dyDescent="0.2">
      <c r="A6007" t="s">
        <v>19816</v>
      </c>
      <c r="B6007">
        <v>50384669</v>
      </c>
      <c r="C6007">
        <v>50384822</v>
      </c>
      <c r="D6007">
        <v>154</v>
      </c>
      <c r="E6007" t="s">
        <v>20394</v>
      </c>
      <c r="F6007">
        <v>0</v>
      </c>
      <c r="G6007" t="s">
        <v>20337</v>
      </c>
      <c r="H6007" t="s">
        <v>31000</v>
      </c>
      <c r="I6007">
        <v>4</v>
      </c>
      <c r="J6007">
        <v>49028692</v>
      </c>
      <c r="K6007">
        <v>49031276</v>
      </c>
      <c r="L6007">
        <v>2585</v>
      </c>
      <c r="M6007">
        <v>1</v>
      </c>
      <c r="N6007">
        <v>80157</v>
      </c>
      <c r="O6007" t="s">
        <v>20267</v>
      </c>
      <c r="P6007">
        <v>1355977</v>
      </c>
      <c r="Q6007" t="s">
        <v>20268</v>
      </c>
      <c r="R6007" t="s">
        <v>20269</v>
      </c>
      <c r="S6007" t="s">
        <v>35170</v>
      </c>
      <c r="T6007">
        <v>0.97213403838398904</v>
      </c>
      <c r="U6007">
        <v>1</v>
      </c>
      <c r="V6007">
        <v>0.39853909706456198</v>
      </c>
      <c r="W6007">
        <v>0.113079289867903</v>
      </c>
      <c r="X6007">
        <v>0.704072456322962</v>
      </c>
      <c r="Y6007">
        <v>-23.177812203685701</v>
      </c>
      <c r="Z6007">
        <v>0.96726857278496403</v>
      </c>
      <c r="AA6007">
        <v>0.99919698600769702</v>
      </c>
      <c r="AB6007">
        <v>-0.128759857250591</v>
      </c>
      <c r="AC6007">
        <v>2.4853262407310801E-2</v>
      </c>
      <c r="AD6007">
        <v>0.57684129297949804</v>
      </c>
      <c r="AE6007">
        <v>-23.177812203685701</v>
      </c>
      <c r="AF6007">
        <v>0.98343762640780896</v>
      </c>
      <c r="AG6007">
        <v>1</v>
      </c>
      <c r="AH6007">
        <v>0.79890580601427796</v>
      </c>
      <c r="AI6007">
        <v>0.24456414000292601</v>
      </c>
      <c r="AJ6007">
        <v>0.78121606160956403</v>
      </c>
      <c r="AK6007">
        <v>-22.309056862562201</v>
      </c>
    </row>
    <row r="6008" spans="1:37" x14ac:dyDescent="0.2">
      <c r="A6008" t="s">
        <v>19816</v>
      </c>
      <c r="B6008">
        <v>50386881</v>
      </c>
      <c r="C6008">
        <v>50387179</v>
      </c>
      <c r="D6008">
        <v>299</v>
      </c>
      <c r="E6008" t="s">
        <v>20395</v>
      </c>
      <c r="F6008">
        <v>3</v>
      </c>
      <c r="G6008" t="s">
        <v>20396</v>
      </c>
      <c r="H6008" t="s">
        <v>31000</v>
      </c>
      <c r="I6008">
        <v>4</v>
      </c>
      <c r="J6008">
        <v>49028692</v>
      </c>
      <c r="K6008">
        <v>49031276</v>
      </c>
      <c r="L6008">
        <v>2585</v>
      </c>
      <c r="M6008">
        <v>1</v>
      </c>
      <c r="N6008">
        <v>80157</v>
      </c>
      <c r="O6008" t="s">
        <v>20267</v>
      </c>
      <c r="P6008">
        <v>1358189</v>
      </c>
      <c r="Q6008" t="s">
        <v>20268</v>
      </c>
      <c r="R6008" t="s">
        <v>20269</v>
      </c>
      <c r="S6008" t="s">
        <v>35170</v>
      </c>
      <c r="T6008">
        <v>0.56354823081344896</v>
      </c>
      <c r="U6008">
        <v>0.81214233890638399</v>
      </c>
      <c r="V6008">
        <v>-1.69672958781462</v>
      </c>
      <c r="W6008">
        <v>0.94067867906597702</v>
      </c>
      <c r="X6008">
        <v>0.95159051474143896</v>
      </c>
      <c r="Y6008">
        <v>-0.45065837146358301</v>
      </c>
      <c r="Z6008">
        <v>0.48462788743282897</v>
      </c>
      <c r="AA6008">
        <v>0.84435025072159198</v>
      </c>
      <c r="AB6008">
        <v>-1.6193774504960601</v>
      </c>
      <c r="AC6008">
        <v>0.56718065613419599</v>
      </c>
      <c r="AD6008">
        <v>0.87989882095915395</v>
      </c>
      <c r="AE6008">
        <v>-1.4506582284282099</v>
      </c>
      <c r="AF6008">
        <v>0.68997179462344205</v>
      </c>
      <c r="AG6008">
        <v>0.83846513202101103</v>
      </c>
      <c r="AH6008">
        <v>-1.15741277865238</v>
      </c>
      <c r="AI6008">
        <v>0.45687063064905098</v>
      </c>
      <c r="AJ6008">
        <v>0.78121606160956403</v>
      </c>
      <c r="AK6008">
        <v>0.41809700879969802</v>
      </c>
    </row>
    <row r="6009" spans="1:37" x14ac:dyDescent="0.2">
      <c r="A6009" t="s">
        <v>19816</v>
      </c>
      <c r="B6009">
        <v>50387221</v>
      </c>
      <c r="C6009">
        <v>50387374</v>
      </c>
      <c r="D6009">
        <v>154</v>
      </c>
      <c r="E6009" t="s">
        <v>20397</v>
      </c>
      <c r="F6009">
        <v>0</v>
      </c>
      <c r="G6009" t="s">
        <v>20337</v>
      </c>
      <c r="H6009" t="s">
        <v>31000</v>
      </c>
      <c r="I6009">
        <v>4</v>
      </c>
      <c r="J6009">
        <v>49028692</v>
      </c>
      <c r="K6009">
        <v>49031276</v>
      </c>
      <c r="L6009">
        <v>2585</v>
      </c>
      <c r="M6009">
        <v>1</v>
      </c>
      <c r="N6009">
        <v>80157</v>
      </c>
      <c r="O6009" t="s">
        <v>20267</v>
      </c>
      <c r="P6009">
        <v>1358529</v>
      </c>
      <c r="Q6009" t="s">
        <v>20268</v>
      </c>
      <c r="R6009" t="s">
        <v>20269</v>
      </c>
      <c r="S6009" t="s">
        <v>35170</v>
      </c>
      <c r="T6009">
        <v>0.56354823081344896</v>
      </c>
      <c r="U6009">
        <v>0.81214233890638399</v>
      </c>
      <c r="V6009">
        <v>-1.69672958781462</v>
      </c>
      <c r="W6009">
        <v>0.94067867906597702</v>
      </c>
      <c r="X6009">
        <v>0.95159051474143896</v>
      </c>
      <c r="Y6009">
        <v>-0.45065837146358301</v>
      </c>
      <c r="Z6009">
        <v>0.48462788743282897</v>
      </c>
      <c r="AA6009">
        <v>0.84435025072159198</v>
      </c>
      <c r="AB6009">
        <v>-1.6193774504960601</v>
      </c>
      <c r="AC6009">
        <v>0.56718065613419599</v>
      </c>
      <c r="AD6009">
        <v>0.87989882095915395</v>
      </c>
      <c r="AE6009">
        <v>-1.4506582284282099</v>
      </c>
      <c r="AF6009">
        <v>0.68997179462344205</v>
      </c>
      <c r="AG6009">
        <v>0.83846513202101103</v>
      </c>
      <c r="AH6009">
        <v>-1.15741277865238</v>
      </c>
      <c r="AI6009">
        <v>0.45687063064905098</v>
      </c>
      <c r="AJ6009">
        <v>0.78121606160956403</v>
      </c>
      <c r="AK6009">
        <v>0.41809700879969802</v>
      </c>
    </row>
    <row r="6010" spans="1:37" x14ac:dyDescent="0.2">
      <c r="A6010" t="s">
        <v>19816</v>
      </c>
      <c r="B6010">
        <v>50388080</v>
      </c>
      <c r="C6010">
        <v>50388233</v>
      </c>
      <c r="D6010">
        <v>154</v>
      </c>
      <c r="E6010" t="s">
        <v>20398</v>
      </c>
      <c r="F6010">
        <v>1</v>
      </c>
      <c r="G6010" t="s">
        <v>20399</v>
      </c>
      <c r="H6010" t="s">
        <v>31000</v>
      </c>
      <c r="I6010">
        <v>4</v>
      </c>
      <c r="J6010">
        <v>49028692</v>
      </c>
      <c r="K6010">
        <v>49031276</v>
      </c>
      <c r="L6010">
        <v>2585</v>
      </c>
      <c r="M6010">
        <v>1</v>
      </c>
      <c r="N6010">
        <v>80157</v>
      </c>
      <c r="O6010" t="s">
        <v>20267</v>
      </c>
      <c r="P6010">
        <v>1359388</v>
      </c>
      <c r="Q6010" t="s">
        <v>20268</v>
      </c>
      <c r="R6010" t="s">
        <v>20269</v>
      </c>
      <c r="S6010" t="s">
        <v>35170</v>
      </c>
      <c r="T6010">
        <v>0.97213403838398904</v>
      </c>
      <c r="U6010">
        <v>1</v>
      </c>
      <c r="V6010">
        <v>1.3985387224508601</v>
      </c>
      <c r="W6010">
        <v>0.113079289867903</v>
      </c>
      <c r="X6010">
        <v>0.704072456322962</v>
      </c>
      <c r="Y6010">
        <v>-23.1471070515584</v>
      </c>
      <c r="Z6010">
        <v>0.93459220503170903</v>
      </c>
      <c r="AA6010">
        <v>0.99919698600769702</v>
      </c>
      <c r="AB6010">
        <v>1.20570323096947</v>
      </c>
      <c r="AC6010">
        <v>2.4853262407310801E-2</v>
      </c>
      <c r="AD6010">
        <v>0.57684129297949804</v>
      </c>
      <c r="AE6010">
        <v>-23.1471070515584</v>
      </c>
      <c r="AF6010">
        <v>0.98343762640780896</v>
      </c>
      <c r="AG6010">
        <v>1</v>
      </c>
      <c r="AH6010">
        <v>0.85686311594721798</v>
      </c>
      <c r="AI6010">
        <v>0.24456414000292601</v>
      </c>
      <c r="AJ6010">
        <v>0.78121606160956403</v>
      </c>
      <c r="AK6010">
        <v>-22.278351713136701</v>
      </c>
    </row>
    <row r="6011" spans="1:37" x14ac:dyDescent="0.2">
      <c r="A6011" t="s">
        <v>19816</v>
      </c>
      <c r="B6011">
        <v>50388233</v>
      </c>
      <c r="C6011">
        <v>50388386</v>
      </c>
      <c r="D6011">
        <v>154</v>
      </c>
      <c r="E6011" t="s">
        <v>20400</v>
      </c>
      <c r="F6011">
        <v>1</v>
      </c>
      <c r="G6011" t="s">
        <v>20341</v>
      </c>
      <c r="H6011" t="s">
        <v>31000</v>
      </c>
      <c r="I6011">
        <v>4</v>
      </c>
      <c r="J6011">
        <v>49028692</v>
      </c>
      <c r="K6011">
        <v>49031276</v>
      </c>
      <c r="L6011">
        <v>2585</v>
      </c>
      <c r="M6011">
        <v>1</v>
      </c>
      <c r="N6011">
        <v>80157</v>
      </c>
      <c r="O6011" t="s">
        <v>20267</v>
      </c>
      <c r="P6011">
        <v>1359541</v>
      </c>
      <c r="Q6011" t="s">
        <v>20268</v>
      </c>
      <c r="R6011" t="s">
        <v>20269</v>
      </c>
      <c r="S6011" t="s">
        <v>35170</v>
      </c>
      <c r="T6011">
        <v>0.97213403838398904</v>
      </c>
      <c r="U6011">
        <v>1</v>
      </c>
      <c r="V6011">
        <v>1.3985387224508601</v>
      </c>
      <c r="W6011">
        <v>0.113079289867903</v>
      </c>
      <c r="X6011">
        <v>0.704072456322962</v>
      </c>
      <c r="Y6011">
        <v>-23.1471070515584</v>
      </c>
      <c r="Z6011">
        <v>0.93459220503170903</v>
      </c>
      <c r="AA6011">
        <v>0.99919698600769702</v>
      </c>
      <c r="AB6011">
        <v>1.20570323096947</v>
      </c>
      <c r="AC6011">
        <v>2.4853262407310801E-2</v>
      </c>
      <c r="AD6011">
        <v>0.57684129297949804</v>
      </c>
      <c r="AE6011">
        <v>-23.1471070515584</v>
      </c>
      <c r="AF6011">
        <v>0.98343762640780896</v>
      </c>
      <c r="AG6011">
        <v>1</v>
      </c>
      <c r="AH6011">
        <v>0.85686311594721798</v>
      </c>
      <c r="AI6011">
        <v>0.24456414000292601</v>
      </c>
      <c r="AJ6011">
        <v>0.78121606160956403</v>
      </c>
      <c r="AK6011">
        <v>-22.278351713136701</v>
      </c>
    </row>
    <row r="6012" spans="1:37" x14ac:dyDescent="0.2">
      <c r="A6012" t="s">
        <v>19816</v>
      </c>
      <c r="B6012">
        <v>50388386</v>
      </c>
      <c r="C6012">
        <v>50388539</v>
      </c>
      <c r="D6012">
        <v>154</v>
      </c>
      <c r="E6012" t="s">
        <v>20401</v>
      </c>
      <c r="F6012">
        <v>2</v>
      </c>
      <c r="G6012" t="s">
        <v>20389</v>
      </c>
      <c r="H6012" t="s">
        <v>31000</v>
      </c>
      <c r="I6012">
        <v>4</v>
      </c>
      <c r="J6012">
        <v>49028692</v>
      </c>
      <c r="K6012">
        <v>49031276</v>
      </c>
      <c r="L6012">
        <v>2585</v>
      </c>
      <c r="M6012">
        <v>1</v>
      </c>
      <c r="N6012">
        <v>80157</v>
      </c>
      <c r="O6012" t="s">
        <v>20267</v>
      </c>
      <c r="P6012">
        <v>1359694</v>
      </c>
      <c r="Q6012" t="s">
        <v>20268</v>
      </c>
      <c r="R6012" t="s">
        <v>20269</v>
      </c>
      <c r="S6012" t="s">
        <v>35170</v>
      </c>
      <c r="T6012">
        <v>0.97213403838398904</v>
      </c>
      <c r="U6012">
        <v>1</v>
      </c>
      <c r="V6012">
        <v>1.9835011284414299</v>
      </c>
      <c r="W6012">
        <v>0.113079289867903</v>
      </c>
      <c r="X6012">
        <v>0.704072456322962</v>
      </c>
      <c r="Y6012">
        <v>-23.454661819156001</v>
      </c>
      <c r="Z6012">
        <v>0.93459220503170903</v>
      </c>
      <c r="AA6012">
        <v>0.99919698600769702</v>
      </c>
      <c r="AB6012">
        <v>1.5765135543205699</v>
      </c>
      <c r="AC6012">
        <v>2.4853262407310801E-2</v>
      </c>
      <c r="AD6012">
        <v>0.57684129297949804</v>
      </c>
      <c r="AE6012">
        <v>-23.454661819156001</v>
      </c>
      <c r="AF6012">
        <v>0.98343762640780896</v>
      </c>
      <c r="AG6012">
        <v>1</v>
      </c>
      <c r="AH6012">
        <v>1.44182552193778</v>
      </c>
      <c r="AI6012">
        <v>0.24456414000292601</v>
      </c>
      <c r="AJ6012">
        <v>0.78121606160956403</v>
      </c>
      <c r="AK6012">
        <v>-22.585906456101998</v>
      </c>
    </row>
    <row r="6013" spans="1:37" x14ac:dyDescent="0.2">
      <c r="A6013" t="s">
        <v>19816</v>
      </c>
      <c r="B6013">
        <v>50410131</v>
      </c>
      <c r="C6013">
        <v>50410292</v>
      </c>
      <c r="D6013">
        <v>162</v>
      </c>
      <c r="E6013" t="s">
        <v>20402</v>
      </c>
      <c r="F6013">
        <v>3</v>
      </c>
      <c r="G6013" t="s">
        <v>20403</v>
      </c>
      <c r="H6013" t="s">
        <v>31000</v>
      </c>
      <c r="I6013">
        <v>4</v>
      </c>
      <c r="J6013">
        <v>49028692</v>
      </c>
      <c r="K6013">
        <v>49031276</v>
      </c>
      <c r="L6013">
        <v>2585</v>
      </c>
      <c r="M6013">
        <v>1</v>
      </c>
      <c r="N6013">
        <v>80157</v>
      </c>
      <c r="O6013" t="s">
        <v>20267</v>
      </c>
      <c r="P6013">
        <v>1381439</v>
      </c>
      <c r="Q6013" t="s">
        <v>20268</v>
      </c>
      <c r="R6013" t="s">
        <v>20269</v>
      </c>
      <c r="S6013" t="s">
        <v>35170</v>
      </c>
      <c r="T6013">
        <v>0.97213403838398904</v>
      </c>
      <c r="U6013">
        <v>1</v>
      </c>
      <c r="V6013">
        <v>1.5460018111085601</v>
      </c>
      <c r="W6013">
        <v>0.113079289867903</v>
      </c>
      <c r="X6013">
        <v>0.704072456322962</v>
      </c>
      <c r="Y6013">
        <v>-23.6930240138147</v>
      </c>
      <c r="Z6013">
        <v>0.96726857278496403</v>
      </c>
      <c r="AA6013">
        <v>0.99919698600769702</v>
      </c>
      <c r="AB6013">
        <v>0.81703669411914603</v>
      </c>
      <c r="AC6013">
        <v>2.4853262407310801E-2</v>
      </c>
      <c r="AD6013">
        <v>0.57684129297949804</v>
      </c>
      <c r="AE6013">
        <v>-23.6930240138147</v>
      </c>
      <c r="AF6013">
        <v>0.98343762640780896</v>
      </c>
      <c r="AG6013">
        <v>1</v>
      </c>
      <c r="AH6013">
        <v>1.89946101429599</v>
      </c>
      <c r="AI6013">
        <v>0.24456414000292601</v>
      </c>
      <c r="AJ6013">
        <v>0.78121606160956403</v>
      </c>
      <c r="AK6013">
        <v>-22.8242686349728</v>
      </c>
    </row>
    <row r="6014" spans="1:37" x14ac:dyDescent="0.2">
      <c r="A6014" t="s">
        <v>19816</v>
      </c>
      <c r="B6014">
        <v>50462534</v>
      </c>
      <c r="C6014">
        <v>50462690</v>
      </c>
      <c r="D6014">
        <v>157</v>
      </c>
      <c r="E6014" t="s">
        <v>20404</v>
      </c>
      <c r="F6014">
        <v>1</v>
      </c>
      <c r="G6014" t="s">
        <v>20324</v>
      </c>
      <c r="H6014" t="s">
        <v>31000</v>
      </c>
      <c r="I6014">
        <v>4</v>
      </c>
      <c r="J6014">
        <v>51843000</v>
      </c>
      <c r="K6014">
        <v>51914294</v>
      </c>
      <c r="L6014">
        <v>71295</v>
      </c>
      <c r="M6014">
        <v>1</v>
      </c>
      <c r="N6014">
        <v>23142</v>
      </c>
      <c r="O6014" t="s">
        <v>20405</v>
      </c>
      <c r="P6014">
        <v>-1380310</v>
      </c>
      <c r="Q6014" t="s">
        <v>20406</v>
      </c>
      <c r="R6014" t="s">
        <v>20407</v>
      </c>
      <c r="S6014" t="s">
        <v>35171</v>
      </c>
      <c r="T6014">
        <v>0.506551998792793</v>
      </c>
      <c r="U6014">
        <v>0.78288571403930396</v>
      </c>
      <c r="V6014">
        <v>1.75681698935098</v>
      </c>
      <c r="W6014">
        <v>0.753164563778288</v>
      </c>
      <c r="X6014">
        <v>0.95159051474143896</v>
      </c>
      <c r="Y6014">
        <v>-0.80253640403203497</v>
      </c>
      <c r="Z6014">
        <v>0.45710774983416202</v>
      </c>
      <c r="AA6014">
        <v>0.84435025072159198</v>
      </c>
      <c r="AB6014">
        <v>1.6183865182649599</v>
      </c>
      <c r="AC6014">
        <v>0.266813657180627</v>
      </c>
      <c r="AD6014">
        <v>0.68253123924728298</v>
      </c>
      <c r="AE6014">
        <v>-1.8025360893350899</v>
      </c>
      <c r="AF6014">
        <v>0.70676954854459395</v>
      </c>
      <c r="AG6014">
        <v>0.85225920482806805</v>
      </c>
      <c r="AH6014">
        <v>0.88592094926546905</v>
      </c>
      <c r="AI6014">
        <v>0.71878055192557699</v>
      </c>
      <c r="AJ6014">
        <v>0.88524001617376902</v>
      </c>
      <c r="AK6014">
        <v>6.6218913640121405E-2</v>
      </c>
    </row>
    <row r="6015" spans="1:37" x14ac:dyDescent="0.2">
      <c r="A6015" t="s">
        <v>19816</v>
      </c>
      <c r="B6015">
        <v>50462690</v>
      </c>
      <c r="C6015">
        <v>50462846</v>
      </c>
      <c r="D6015">
        <v>157</v>
      </c>
      <c r="E6015" t="s">
        <v>20408</v>
      </c>
      <c r="F6015">
        <v>2</v>
      </c>
      <c r="G6015" t="s">
        <v>20326</v>
      </c>
      <c r="H6015" t="s">
        <v>31000</v>
      </c>
      <c r="I6015">
        <v>4</v>
      </c>
      <c r="J6015">
        <v>51843000</v>
      </c>
      <c r="K6015">
        <v>51914294</v>
      </c>
      <c r="L6015">
        <v>71295</v>
      </c>
      <c r="M6015">
        <v>1</v>
      </c>
      <c r="N6015">
        <v>23142</v>
      </c>
      <c r="O6015" t="s">
        <v>20405</v>
      </c>
      <c r="P6015">
        <v>-1380154</v>
      </c>
      <c r="Q6015" t="s">
        <v>20406</v>
      </c>
      <c r="R6015" t="s">
        <v>20407</v>
      </c>
      <c r="S6015" t="s">
        <v>35171</v>
      </c>
      <c r="T6015">
        <v>0.506551998792793</v>
      </c>
      <c r="U6015">
        <v>0.78288571403930396</v>
      </c>
      <c r="V6015">
        <v>1.75681698935098</v>
      </c>
      <c r="W6015">
        <v>0.753164563778288</v>
      </c>
      <c r="X6015">
        <v>0.95159051474143896</v>
      </c>
      <c r="Y6015">
        <v>-0.80253640403203497</v>
      </c>
      <c r="Z6015">
        <v>0.45710774983416202</v>
      </c>
      <c r="AA6015">
        <v>0.84435025072159198</v>
      </c>
      <c r="AB6015">
        <v>1.6183865182649599</v>
      </c>
      <c r="AC6015">
        <v>0.266813657180627</v>
      </c>
      <c r="AD6015">
        <v>0.68253123924728298</v>
      </c>
      <c r="AE6015">
        <v>-1.8025360893350899</v>
      </c>
      <c r="AF6015">
        <v>0.70676954854459395</v>
      </c>
      <c r="AG6015">
        <v>0.85225920482806805</v>
      </c>
      <c r="AH6015">
        <v>0.88592094926546905</v>
      </c>
      <c r="AI6015">
        <v>0.71878055192557699</v>
      </c>
      <c r="AJ6015">
        <v>0.88524001617376902</v>
      </c>
      <c r="AK6015">
        <v>6.6218913640121405E-2</v>
      </c>
    </row>
    <row r="6016" spans="1:37" x14ac:dyDescent="0.2">
      <c r="A6016" t="s">
        <v>19816</v>
      </c>
      <c r="B6016">
        <v>50462874</v>
      </c>
      <c r="C6016">
        <v>50463027</v>
      </c>
      <c r="D6016">
        <v>154</v>
      </c>
      <c r="E6016" t="s">
        <v>20409</v>
      </c>
      <c r="F6016">
        <v>0</v>
      </c>
      <c r="G6016" t="s">
        <v>20410</v>
      </c>
      <c r="H6016" t="s">
        <v>31000</v>
      </c>
      <c r="I6016">
        <v>4</v>
      </c>
      <c r="J6016">
        <v>51843000</v>
      </c>
      <c r="K6016">
        <v>51914294</v>
      </c>
      <c r="L6016">
        <v>71295</v>
      </c>
      <c r="M6016">
        <v>1</v>
      </c>
      <c r="N6016">
        <v>23142</v>
      </c>
      <c r="O6016" t="s">
        <v>20405</v>
      </c>
      <c r="P6016">
        <v>-1379973</v>
      </c>
      <c r="Q6016" t="s">
        <v>20406</v>
      </c>
      <c r="R6016" t="s">
        <v>20407</v>
      </c>
      <c r="S6016" t="s">
        <v>35171</v>
      </c>
      <c r="T6016">
        <v>0.506551998792793</v>
      </c>
      <c r="U6016">
        <v>0.78288571403930396</v>
      </c>
      <c r="V6016">
        <v>1.75681698935098</v>
      </c>
      <c r="W6016">
        <v>0.753164563778288</v>
      </c>
      <c r="X6016">
        <v>0.95159051474143896</v>
      </c>
      <c r="Y6016">
        <v>-0.80253640403203497</v>
      </c>
      <c r="Z6016">
        <v>0.45710774983416202</v>
      </c>
      <c r="AA6016">
        <v>0.84435025072159198</v>
      </c>
      <c r="AB6016">
        <v>1.6183865182649599</v>
      </c>
      <c r="AC6016">
        <v>0.266813657180627</v>
      </c>
      <c r="AD6016">
        <v>0.68253123924728298</v>
      </c>
      <c r="AE6016">
        <v>-1.8025360893350899</v>
      </c>
      <c r="AF6016">
        <v>0.70676954854459395</v>
      </c>
      <c r="AG6016">
        <v>0.85225920482806805</v>
      </c>
      <c r="AH6016">
        <v>0.88592094926546905</v>
      </c>
      <c r="AI6016">
        <v>0.71878055192557699</v>
      </c>
      <c r="AJ6016">
        <v>0.88524001617376902</v>
      </c>
      <c r="AK6016">
        <v>6.6218913640121405E-2</v>
      </c>
    </row>
    <row r="6017" spans="1:37" x14ac:dyDescent="0.2">
      <c r="A6017" t="s">
        <v>19816</v>
      </c>
      <c r="B6017">
        <v>50466590</v>
      </c>
      <c r="C6017">
        <v>50466743</v>
      </c>
      <c r="D6017">
        <v>154</v>
      </c>
      <c r="E6017" t="s">
        <v>20411</v>
      </c>
      <c r="F6017">
        <v>3</v>
      </c>
      <c r="G6017" t="s">
        <v>20412</v>
      </c>
      <c r="H6017" t="s">
        <v>31000</v>
      </c>
      <c r="I6017">
        <v>4</v>
      </c>
      <c r="J6017">
        <v>51843000</v>
      </c>
      <c r="K6017">
        <v>51914294</v>
      </c>
      <c r="L6017">
        <v>71295</v>
      </c>
      <c r="M6017">
        <v>1</v>
      </c>
      <c r="N6017">
        <v>23142</v>
      </c>
      <c r="O6017" t="s">
        <v>20405</v>
      </c>
      <c r="P6017">
        <v>-1376257</v>
      </c>
      <c r="Q6017" t="s">
        <v>20406</v>
      </c>
      <c r="R6017" t="s">
        <v>20407</v>
      </c>
      <c r="S6017" t="s">
        <v>35171</v>
      </c>
      <c r="T6017">
        <v>0.32911398597860803</v>
      </c>
      <c r="U6017">
        <v>0.603102917160658</v>
      </c>
      <c r="V6017">
        <v>22.2753982837066</v>
      </c>
      <c r="W6017">
        <v>0.89107655920673101</v>
      </c>
      <c r="X6017">
        <v>0.95159051474143896</v>
      </c>
      <c r="Y6017">
        <v>0.46276317828976599</v>
      </c>
      <c r="Z6017">
        <v>0.48464167878831399</v>
      </c>
      <c r="AA6017">
        <v>0.84435025072159198</v>
      </c>
      <c r="AB6017">
        <v>21.311924429713901</v>
      </c>
      <c r="AC6017">
        <v>0.75388744886274095</v>
      </c>
      <c r="AD6017">
        <v>0.87989882095915395</v>
      </c>
      <c r="AE6017">
        <v>-0.53723658457085199</v>
      </c>
      <c r="AF6017">
        <v>0.16793847098801201</v>
      </c>
      <c r="AG6017">
        <v>0.68151250837662902</v>
      </c>
      <c r="AH6017">
        <v>22.2753982837066</v>
      </c>
      <c r="AI6017">
        <v>0.56157887380500204</v>
      </c>
      <c r="AJ6017">
        <v>0.78121606160956403</v>
      </c>
      <c r="AK6017">
        <v>1.33151837502937</v>
      </c>
    </row>
    <row r="6018" spans="1:37" x14ac:dyDescent="0.2">
      <c r="A6018" t="s">
        <v>19816</v>
      </c>
      <c r="B6018">
        <v>50472065</v>
      </c>
      <c r="C6018">
        <v>50472218</v>
      </c>
      <c r="D6018">
        <v>154</v>
      </c>
      <c r="E6018" t="s">
        <v>20413</v>
      </c>
      <c r="F6018">
        <v>0</v>
      </c>
      <c r="G6018" t="s">
        <v>20414</v>
      </c>
      <c r="H6018" t="s">
        <v>31000</v>
      </c>
      <c r="I6018">
        <v>4</v>
      </c>
      <c r="J6018">
        <v>51843000</v>
      </c>
      <c r="K6018">
        <v>51914294</v>
      </c>
      <c r="L6018">
        <v>71295</v>
      </c>
      <c r="M6018">
        <v>1</v>
      </c>
      <c r="N6018">
        <v>23142</v>
      </c>
      <c r="O6018" t="s">
        <v>20405</v>
      </c>
      <c r="P6018">
        <v>-1370782</v>
      </c>
      <c r="Q6018" t="s">
        <v>20406</v>
      </c>
      <c r="R6018" t="s">
        <v>20407</v>
      </c>
      <c r="S6018" t="s">
        <v>35171</v>
      </c>
      <c r="T6018">
        <v>0.152084254673993</v>
      </c>
      <c r="U6018">
        <v>0.603102917160658</v>
      </c>
      <c r="V6018">
        <v>22.712122220988999</v>
      </c>
      <c r="W6018">
        <v>0.113079289867903</v>
      </c>
      <c r="X6018">
        <v>0.704072456322962</v>
      </c>
      <c r="Y6018">
        <v>-23.116094913397799</v>
      </c>
      <c r="Z6018">
        <v>0.136920528570767</v>
      </c>
      <c r="AA6018">
        <v>0.72610664078822296</v>
      </c>
      <c r="AB6018">
        <v>22.548850750279101</v>
      </c>
      <c r="AC6018">
        <v>0.10683406973163299</v>
      </c>
      <c r="AD6018">
        <v>0.68253123924728298</v>
      </c>
      <c r="AE6018">
        <v>-3.5161846353371402</v>
      </c>
      <c r="AF6018">
        <v>0.45724430223818102</v>
      </c>
      <c r="AG6018">
        <v>0.80674443595273604</v>
      </c>
      <c r="AH6018">
        <v>1.4317813222739899</v>
      </c>
      <c r="AI6018">
        <v>0.17351581260912399</v>
      </c>
      <c r="AJ6018">
        <v>0.78121606160956403</v>
      </c>
      <c r="AK6018">
        <v>-22.441935564449</v>
      </c>
    </row>
    <row r="6019" spans="1:37" x14ac:dyDescent="0.2">
      <c r="A6019" t="s">
        <v>19816</v>
      </c>
      <c r="B6019">
        <v>50472218</v>
      </c>
      <c r="C6019">
        <v>50472371</v>
      </c>
      <c r="D6019">
        <v>154</v>
      </c>
      <c r="E6019" t="s">
        <v>20415</v>
      </c>
      <c r="F6019">
        <v>1</v>
      </c>
      <c r="G6019" t="s">
        <v>20341</v>
      </c>
      <c r="H6019" t="s">
        <v>31000</v>
      </c>
      <c r="I6019">
        <v>4</v>
      </c>
      <c r="J6019">
        <v>51843000</v>
      </c>
      <c r="K6019">
        <v>51914294</v>
      </c>
      <c r="L6019">
        <v>71295</v>
      </c>
      <c r="M6019">
        <v>1</v>
      </c>
      <c r="N6019">
        <v>23142</v>
      </c>
      <c r="O6019" t="s">
        <v>20405</v>
      </c>
      <c r="P6019">
        <v>-1370629</v>
      </c>
      <c r="Q6019" t="s">
        <v>20406</v>
      </c>
      <c r="R6019" t="s">
        <v>20407</v>
      </c>
      <c r="S6019" t="s">
        <v>35171</v>
      </c>
      <c r="T6019">
        <v>0.152084254673993</v>
      </c>
      <c r="U6019">
        <v>0.603102917160658</v>
      </c>
      <c r="V6019">
        <v>22.712122220988999</v>
      </c>
      <c r="W6019">
        <v>0.113079289867903</v>
      </c>
      <c r="X6019">
        <v>0.704072456322962</v>
      </c>
      <c r="Y6019">
        <v>-23.116094913397799</v>
      </c>
      <c r="Z6019">
        <v>0.136920528570767</v>
      </c>
      <c r="AA6019">
        <v>0.72610664078822296</v>
      </c>
      <c r="AB6019">
        <v>22.548850750279101</v>
      </c>
      <c r="AC6019">
        <v>0.10683406973163299</v>
      </c>
      <c r="AD6019">
        <v>0.68253123924728298</v>
      </c>
      <c r="AE6019">
        <v>-3.5161846353371402</v>
      </c>
      <c r="AF6019">
        <v>0.45724430223818102</v>
      </c>
      <c r="AG6019">
        <v>0.80674443595273604</v>
      </c>
      <c r="AH6019">
        <v>1.4317813222739899</v>
      </c>
      <c r="AI6019">
        <v>0.17351581260912399</v>
      </c>
      <c r="AJ6019">
        <v>0.78121606160956403</v>
      </c>
      <c r="AK6019">
        <v>-22.441935564449</v>
      </c>
    </row>
    <row r="6020" spans="1:37" x14ac:dyDescent="0.2">
      <c r="A6020" t="s">
        <v>19816</v>
      </c>
      <c r="B6020">
        <v>50472371</v>
      </c>
      <c r="C6020">
        <v>50472524</v>
      </c>
      <c r="D6020">
        <v>154</v>
      </c>
      <c r="E6020" t="s">
        <v>20416</v>
      </c>
      <c r="F6020">
        <v>2</v>
      </c>
      <c r="G6020" t="s">
        <v>20417</v>
      </c>
      <c r="H6020" t="s">
        <v>31000</v>
      </c>
      <c r="I6020">
        <v>4</v>
      </c>
      <c r="J6020">
        <v>51843000</v>
      </c>
      <c r="K6020">
        <v>51914294</v>
      </c>
      <c r="L6020">
        <v>71295</v>
      </c>
      <c r="M6020">
        <v>1</v>
      </c>
      <c r="N6020">
        <v>23142</v>
      </c>
      <c r="O6020" t="s">
        <v>20405</v>
      </c>
      <c r="P6020">
        <v>-1370476</v>
      </c>
      <c r="Q6020" t="s">
        <v>20406</v>
      </c>
      <c r="R6020" t="s">
        <v>20407</v>
      </c>
      <c r="S6020" t="s">
        <v>35171</v>
      </c>
      <c r="T6020">
        <v>0.152084254673993</v>
      </c>
      <c r="U6020">
        <v>0.603102917160658</v>
      </c>
      <c r="V6020">
        <v>22.712122220988999</v>
      </c>
      <c r="W6020">
        <v>0.113079289867903</v>
      </c>
      <c r="X6020">
        <v>0.704072456322962</v>
      </c>
      <c r="Y6020">
        <v>-23.116094913397799</v>
      </c>
      <c r="Z6020">
        <v>0.136920528570767</v>
      </c>
      <c r="AA6020">
        <v>0.72610664078822296</v>
      </c>
      <c r="AB6020">
        <v>22.548850750279101</v>
      </c>
      <c r="AC6020">
        <v>0.10683406973163299</v>
      </c>
      <c r="AD6020">
        <v>0.68253123924728298</v>
      </c>
      <c r="AE6020">
        <v>-3.5161846353371402</v>
      </c>
      <c r="AF6020">
        <v>0.45724430223818102</v>
      </c>
      <c r="AG6020">
        <v>0.80674443595273604</v>
      </c>
      <c r="AH6020">
        <v>1.4317813222739899</v>
      </c>
      <c r="AI6020">
        <v>0.17351581260912399</v>
      </c>
      <c r="AJ6020">
        <v>0.78121606160956403</v>
      </c>
      <c r="AK6020">
        <v>-22.441935564449</v>
      </c>
    </row>
    <row r="6021" spans="1:37" x14ac:dyDescent="0.2">
      <c r="A6021" t="s">
        <v>19816</v>
      </c>
      <c r="B6021">
        <v>50502450</v>
      </c>
      <c r="C6021">
        <v>50502602</v>
      </c>
      <c r="D6021">
        <v>153</v>
      </c>
      <c r="E6021" t="s">
        <v>20418</v>
      </c>
      <c r="F6021">
        <v>2</v>
      </c>
      <c r="G6021" t="s">
        <v>20419</v>
      </c>
      <c r="H6021" t="s">
        <v>31000</v>
      </c>
      <c r="I6021">
        <v>4</v>
      </c>
      <c r="J6021">
        <v>51843000</v>
      </c>
      <c r="K6021">
        <v>51914294</v>
      </c>
      <c r="L6021">
        <v>71295</v>
      </c>
      <c r="M6021">
        <v>1</v>
      </c>
      <c r="N6021">
        <v>23142</v>
      </c>
      <c r="O6021" t="s">
        <v>20405</v>
      </c>
      <c r="P6021">
        <v>-1340398</v>
      </c>
      <c r="Q6021" t="s">
        <v>20406</v>
      </c>
      <c r="R6021" t="s">
        <v>20407</v>
      </c>
      <c r="S6021" t="s">
        <v>35171</v>
      </c>
      <c r="T6021">
        <v>0.97213403838398904</v>
      </c>
      <c r="U6021">
        <v>1</v>
      </c>
      <c r="V6021">
        <v>2.3985385803549701</v>
      </c>
      <c r="W6021">
        <v>0.113079289867903</v>
      </c>
      <c r="X6021">
        <v>0.704072456322962</v>
      </c>
      <c r="Y6021">
        <v>-23.7080338302267</v>
      </c>
      <c r="Z6021">
        <v>0.47690667696080002</v>
      </c>
      <c r="AA6021">
        <v>0.84435025072159198</v>
      </c>
      <c r="AB6021">
        <v>2.1842214702210399</v>
      </c>
      <c r="AC6021">
        <v>0.253574581277134</v>
      </c>
      <c r="AD6021">
        <v>0.68253123924728298</v>
      </c>
      <c r="AE6021">
        <v>-2.9677554121341698</v>
      </c>
      <c r="AF6021">
        <v>0.56699985775999995</v>
      </c>
      <c r="AG6021">
        <v>0.80674443595273604</v>
      </c>
      <c r="AH6021">
        <v>1.18450679958472</v>
      </c>
      <c r="AI6021">
        <v>0.123911202140572</v>
      </c>
      <c r="AJ6021">
        <v>0.78121606160956403</v>
      </c>
      <c r="AK6021">
        <v>-23.1157029182678</v>
      </c>
    </row>
    <row r="6022" spans="1:37" x14ac:dyDescent="0.2">
      <c r="A6022" t="s">
        <v>19816</v>
      </c>
      <c r="B6022">
        <v>50510649</v>
      </c>
      <c r="C6022">
        <v>50510805</v>
      </c>
      <c r="D6022">
        <v>157</v>
      </c>
      <c r="E6022" t="s">
        <v>20420</v>
      </c>
      <c r="F6022">
        <v>0</v>
      </c>
      <c r="G6022" t="s">
        <v>20421</v>
      </c>
      <c r="H6022" t="s">
        <v>31000</v>
      </c>
      <c r="I6022">
        <v>4</v>
      </c>
      <c r="J6022">
        <v>51843000</v>
      </c>
      <c r="K6022">
        <v>51914294</v>
      </c>
      <c r="L6022">
        <v>71295</v>
      </c>
      <c r="M6022">
        <v>1</v>
      </c>
      <c r="N6022">
        <v>23142</v>
      </c>
      <c r="O6022" t="s">
        <v>20405</v>
      </c>
      <c r="P6022">
        <v>-1332195</v>
      </c>
      <c r="Q6022" t="s">
        <v>20406</v>
      </c>
      <c r="R6022" t="s">
        <v>20407</v>
      </c>
      <c r="S6022" t="s">
        <v>35171</v>
      </c>
      <c r="T6022">
        <v>0.97213403838398904</v>
      </c>
      <c r="U6022">
        <v>1</v>
      </c>
      <c r="V6022">
        <v>1.3985387224508601</v>
      </c>
      <c r="W6022">
        <v>0.113079289867903</v>
      </c>
      <c r="X6022">
        <v>0.704072456322962</v>
      </c>
      <c r="Y6022">
        <v>-23.1471070515584</v>
      </c>
      <c r="Z6022">
        <v>0.93459220503170903</v>
      </c>
      <c r="AA6022">
        <v>0.99919698600769702</v>
      </c>
      <c r="AB6022">
        <v>1.20570323096947</v>
      </c>
      <c r="AC6022">
        <v>2.4853262407310801E-2</v>
      </c>
      <c r="AD6022">
        <v>0.57684129297949804</v>
      </c>
      <c r="AE6022">
        <v>-23.1471070515584</v>
      </c>
      <c r="AF6022">
        <v>0.98343762640780896</v>
      </c>
      <c r="AG6022">
        <v>1</v>
      </c>
      <c r="AH6022">
        <v>0.85686311594721798</v>
      </c>
      <c r="AI6022">
        <v>0.24456414000292601</v>
      </c>
      <c r="AJ6022">
        <v>0.78121606160956403</v>
      </c>
      <c r="AK6022">
        <v>-22.278351713136701</v>
      </c>
    </row>
    <row r="6023" spans="1:37" x14ac:dyDescent="0.2">
      <c r="A6023" t="s">
        <v>19816</v>
      </c>
      <c r="B6023">
        <v>50510805</v>
      </c>
      <c r="C6023">
        <v>50510961</v>
      </c>
      <c r="D6023">
        <v>157</v>
      </c>
      <c r="E6023" t="s">
        <v>20422</v>
      </c>
      <c r="F6023">
        <v>1</v>
      </c>
      <c r="G6023" t="s">
        <v>20289</v>
      </c>
      <c r="H6023" t="s">
        <v>31000</v>
      </c>
      <c r="I6023">
        <v>4</v>
      </c>
      <c r="J6023">
        <v>51843000</v>
      </c>
      <c r="K6023">
        <v>51914294</v>
      </c>
      <c r="L6023">
        <v>71295</v>
      </c>
      <c r="M6023">
        <v>1</v>
      </c>
      <c r="N6023">
        <v>23142</v>
      </c>
      <c r="O6023" t="s">
        <v>20405</v>
      </c>
      <c r="P6023">
        <v>-1332039</v>
      </c>
      <c r="Q6023" t="s">
        <v>20406</v>
      </c>
      <c r="R6023" t="s">
        <v>20407</v>
      </c>
      <c r="S6023" t="s">
        <v>35171</v>
      </c>
      <c r="T6023">
        <v>0.97213403838398904</v>
      </c>
      <c r="U6023">
        <v>1</v>
      </c>
      <c r="V6023">
        <v>1.3985387224508601</v>
      </c>
      <c r="W6023">
        <v>0.113079289867903</v>
      </c>
      <c r="X6023">
        <v>0.704072456322962</v>
      </c>
      <c r="Y6023">
        <v>-23.1471070515584</v>
      </c>
      <c r="Z6023">
        <v>0.93459220503170903</v>
      </c>
      <c r="AA6023">
        <v>0.99919698600769702</v>
      </c>
      <c r="AB6023">
        <v>1.20570323096947</v>
      </c>
      <c r="AC6023">
        <v>2.4853262407310801E-2</v>
      </c>
      <c r="AD6023">
        <v>0.57684129297949804</v>
      </c>
      <c r="AE6023">
        <v>-23.1471070515584</v>
      </c>
      <c r="AF6023">
        <v>0.98343762640780896</v>
      </c>
      <c r="AG6023">
        <v>1</v>
      </c>
      <c r="AH6023">
        <v>0.85686311594721798</v>
      </c>
      <c r="AI6023">
        <v>0.24456414000292601</v>
      </c>
      <c r="AJ6023">
        <v>0.78121606160956403</v>
      </c>
      <c r="AK6023">
        <v>-22.278351713136701</v>
      </c>
    </row>
    <row r="6024" spans="1:37" x14ac:dyDescent="0.2">
      <c r="A6024" t="s">
        <v>19816</v>
      </c>
      <c r="B6024">
        <v>50531215</v>
      </c>
      <c r="C6024">
        <v>50531371</v>
      </c>
      <c r="D6024">
        <v>157</v>
      </c>
      <c r="E6024" t="s">
        <v>20423</v>
      </c>
      <c r="F6024">
        <v>1</v>
      </c>
      <c r="G6024" t="s">
        <v>20324</v>
      </c>
      <c r="H6024" t="s">
        <v>31000</v>
      </c>
      <c r="I6024">
        <v>4</v>
      </c>
      <c r="J6024">
        <v>51843000</v>
      </c>
      <c r="K6024">
        <v>51914294</v>
      </c>
      <c r="L6024">
        <v>71295</v>
      </c>
      <c r="M6024">
        <v>1</v>
      </c>
      <c r="N6024">
        <v>23142</v>
      </c>
      <c r="O6024" t="s">
        <v>20405</v>
      </c>
      <c r="P6024">
        <v>-1311629</v>
      </c>
      <c r="Q6024" t="s">
        <v>20406</v>
      </c>
      <c r="R6024" t="s">
        <v>20407</v>
      </c>
      <c r="S6024" t="s">
        <v>35171</v>
      </c>
      <c r="T6024">
        <v>0.27615329656722498</v>
      </c>
      <c r="U6024">
        <v>0.603102917160658</v>
      </c>
      <c r="V6024">
        <v>2.88822455999752</v>
      </c>
      <c r="W6024">
        <v>0.90086556212456104</v>
      </c>
      <c r="X6024">
        <v>0.95159051474143896</v>
      </c>
      <c r="Y6024">
        <v>-0.22618368484957799</v>
      </c>
      <c r="Z6024">
        <v>0.31147182178745703</v>
      </c>
      <c r="AA6024">
        <v>0.73410974182838995</v>
      </c>
      <c r="AB6024">
        <v>2.9474491752258798</v>
      </c>
      <c r="AC6024">
        <v>0.48049084149264598</v>
      </c>
      <c r="AD6024">
        <v>0.860469897539898</v>
      </c>
      <c r="AE6024">
        <v>-1.2261835779874299</v>
      </c>
      <c r="AF6024">
        <v>0.38239818147941201</v>
      </c>
      <c r="AG6024">
        <v>0.79547093542540104</v>
      </c>
      <c r="AH6024">
        <v>0.76913407145092605</v>
      </c>
      <c r="AI6024">
        <v>0.34246751910642997</v>
      </c>
      <c r="AJ6024">
        <v>0.78121606160956403</v>
      </c>
      <c r="AK6024">
        <v>0.64257170640438699</v>
      </c>
    </row>
    <row r="6025" spans="1:37" x14ac:dyDescent="0.2">
      <c r="A6025" t="s">
        <v>19816</v>
      </c>
      <c r="B6025">
        <v>50531371</v>
      </c>
      <c r="C6025">
        <v>50531527</v>
      </c>
      <c r="D6025">
        <v>157</v>
      </c>
      <c r="E6025" t="s">
        <v>20424</v>
      </c>
      <c r="F6025">
        <v>2</v>
      </c>
      <c r="G6025" t="s">
        <v>20326</v>
      </c>
      <c r="H6025" t="s">
        <v>31000</v>
      </c>
      <c r="I6025">
        <v>4</v>
      </c>
      <c r="J6025">
        <v>51843000</v>
      </c>
      <c r="K6025">
        <v>51914294</v>
      </c>
      <c r="L6025">
        <v>71295</v>
      </c>
      <c r="M6025">
        <v>1</v>
      </c>
      <c r="N6025">
        <v>23142</v>
      </c>
      <c r="O6025" t="s">
        <v>20405</v>
      </c>
      <c r="P6025">
        <v>-1311473</v>
      </c>
      <c r="Q6025" t="s">
        <v>20406</v>
      </c>
      <c r="R6025" t="s">
        <v>20407</v>
      </c>
      <c r="S6025" t="s">
        <v>35171</v>
      </c>
      <c r="T6025">
        <v>0.27615329656722498</v>
      </c>
      <c r="U6025">
        <v>0.603102917160658</v>
      </c>
      <c r="V6025">
        <v>2.88822455999752</v>
      </c>
      <c r="W6025">
        <v>0.90086556212456104</v>
      </c>
      <c r="X6025">
        <v>0.95159051474143896</v>
      </c>
      <c r="Y6025">
        <v>-0.22618368484957799</v>
      </c>
      <c r="Z6025">
        <v>0.31147182178745703</v>
      </c>
      <c r="AA6025">
        <v>0.73410974182838995</v>
      </c>
      <c r="AB6025">
        <v>2.9474491752258798</v>
      </c>
      <c r="AC6025">
        <v>0.48049084149264598</v>
      </c>
      <c r="AD6025">
        <v>0.860469897539898</v>
      </c>
      <c r="AE6025">
        <v>-1.2261835779874299</v>
      </c>
      <c r="AF6025">
        <v>0.38239818147941201</v>
      </c>
      <c r="AG6025">
        <v>0.79547093542540104</v>
      </c>
      <c r="AH6025">
        <v>0.76913407145092605</v>
      </c>
      <c r="AI6025">
        <v>0.34246751910642997</v>
      </c>
      <c r="AJ6025">
        <v>0.78121606160956403</v>
      </c>
      <c r="AK6025">
        <v>0.64257170640438699</v>
      </c>
    </row>
    <row r="6026" spans="1:37" x14ac:dyDescent="0.2">
      <c r="A6026" t="s">
        <v>19816</v>
      </c>
      <c r="B6026">
        <v>50531555</v>
      </c>
      <c r="C6026">
        <v>50531708</v>
      </c>
      <c r="D6026">
        <v>154</v>
      </c>
      <c r="E6026" t="s">
        <v>20425</v>
      </c>
      <c r="F6026">
        <v>0</v>
      </c>
      <c r="G6026" t="s">
        <v>20337</v>
      </c>
      <c r="H6026" t="s">
        <v>31000</v>
      </c>
      <c r="I6026">
        <v>4</v>
      </c>
      <c r="J6026">
        <v>51843000</v>
      </c>
      <c r="K6026">
        <v>51914294</v>
      </c>
      <c r="L6026">
        <v>71295</v>
      </c>
      <c r="M6026">
        <v>1</v>
      </c>
      <c r="N6026">
        <v>23142</v>
      </c>
      <c r="O6026" t="s">
        <v>20405</v>
      </c>
      <c r="P6026">
        <v>-1311292</v>
      </c>
      <c r="Q6026" t="s">
        <v>20406</v>
      </c>
      <c r="R6026" t="s">
        <v>20407</v>
      </c>
      <c r="S6026" t="s">
        <v>35171</v>
      </c>
      <c r="T6026">
        <v>0.27615329656722498</v>
      </c>
      <c r="U6026">
        <v>0.603102917160658</v>
      </c>
      <c r="V6026">
        <v>2.88822455999752</v>
      </c>
      <c r="W6026">
        <v>0.90086556212456104</v>
      </c>
      <c r="X6026">
        <v>0.95159051474143896</v>
      </c>
      <c r="Y6026">
        <v>-0.22618368484957799</v>
      </c>
      <c r="Z6026">
        <v>0.31147182178745703</v>
      </c>
      <c r="AA6026">
        <v>0.73410974182838995</v>
      </c>
      <c r="AB6026">
        <v>2.9474491752258798</v>
      </c>
      <c r="AC6026">
        <v>0.48049084149264598</v>
      </c>
      <c r="AD6026">
        <v>0.860469897539898</v>
      </c>
      <c r="AE6026">
        <v>-1.2261835779874299</v>
      </c>
      <c r="AF6026">
        <v>0.38239818147941201</v>
      </c>
      <c r="AG6026">
        <v>0.79547093542540104</v>
      </c>
      <c r="AH6026">
        <v>0.76913407145092605</v>
      </c>
      <c r="AI6026">
        <v>0.34246751910642997</v>
      </c>
      <c r="AJ6026">
        <v>0.78121606160956403</v>
      </c>
      <c r="AK6026">
        <v>0.64257170640438699</v>
      </c>
    </row>
    <row r="6027" spans="1:37" x14ac:dyDescent="0.2">
      <c r="A6027" t="s">
        <v>19816</v>
      </c>
      <c r="B6027">
        <v>50568960</v>
      </c>
      <c r="C6027">
        <v>50569119</v>
      </c>
      <c r="D6027">
        <v>160</v>
      </c>
      <c r="E6027" t="s">
        <v>20426</v>
      </c>
      <c r="F6027">
        <v>1</v>
      </c>
      <c r="G6027" t="s">
        <v>20427</v>
      </c>
      <c r="H6027" t="s">
        <v>31000</v>
      </c>
      <c r="I6027">
        <v>4</v>
      </c>
      <c r="J6027">
        <v>51843000</v>
      </c>
      <c r="K6027">
        <v>51914294</v>
      </c>
      <c r="L6027">
        <v>71295</v>
      </c>
      <c r="M6027">
        <v>1</v>
      </c>
      <c r="N6027">
        <v>23142</v>
      </c>
      <c r="O6027" t="s">
        <v>20405</v>
      </c>
      <c r="P6027">
        <v>-1273881</v>
      </c>
      <c r="Q6027" t="s">
        <v>20406</v>
      </c>
      <c r="R6027" t="s">
        <v>20407</v>
      </c>
      <c r="S6027" t="s">
        <v>35171</v>
      </c>
      <c r="T6027">
        <v>1</v>
      </c>
      <c r="U6027">
        <v>1</v>
      </c>
      <c r="V6027">
        <v>-0.10156715683624</v>
      </c>
      <c r="W6027">
        <v>0.113079289867903</v>
      </c>
      <c r="X6027">
        <v>0.704072456322962</v>
      </c>
      <c r="Y6027">
        <v>-22.966446283471701</v>
      </c>
      <c r="Z6027">
        <v>1</v>
      </c>
      <c r="AA6027">
        <v>1</v>
      </c>
      <c r="AB6027">
        <v>-0.48077929460476698</v>
      </c>
      <c r="AC6027">
        <v>2.4853262407310801E-2</v>
      </c>
      <c r="AD6027">
        <v>0.57684129297949804</v>
      </c>
      <c r="AE6027">
        <v>-22.966446283471701</v>
      </c>
      <c r="AF6027">
        <v>1</v>
      </c>
      <c r="AG6027">
        <v>1</v>
      </c>
      <c r="AH6027">
        <v>0.29879955211347697</v>
      </c>
      <c r="AI6027">
        <v>0.24456414000292601</v>
      </c>
      <c r="AJ6027">
        <v>0.78121606160956403</v>
      </c>
      <c r="AK6027">
        <v>-22.097690962165601</v>
      </c>
    </row>
    <row r="6028" spans="1:37" x14ac:dyDescent="0.2">
      <c r="A6028" t="s">
        <v>19816</v>
      </c>
      <c r="B6028">
        <v>50655675</v>
      </c>
      <c r="C6028">
        <v>50655828</v>
      </c>
      <c r="D6028">
        <v>154</v>
      </c>
      <c r="E6028" t="s">
        <v>20428</v>
      </c>
      <c r="F6028">
        <v>3</v>
      </c>
      <c r="G6028" t="s">
        <v>20412</v>
      </c>
      <c r="H6028" t="s">
        <v>31000</v>
      </c>
      <c r="I6028">
        <v>4</v>
      </c>
      <c r="J6028">
        <v>51843000</v>
      </c>
      <c r="K6028">
        <v>51914294</v>
      </c>
      <c r="L6028">
        <v>71295</v>
      </c>
      <c r="M6028">
        <v>1</v>
      </c>
      <c r="N6028">
        <v>23142</v>
      </c>
      <c r="O6028" t="s">
        <v>20405</v>
      </c>
      <c r="P6028">
        <v>-1187172</v>
      </c>
      <c r="Q6028" t="s">
        <v>20406</v>
      </c>
      <c r="R6028" t="s">
        <v>20407</v>
      </c>
      <c r="S6028" t="s">
        <v>35171</v>
      </c>
      <c r="T6028">
        <v>0.32911398597860803</v>
      </c>
      <c r="U6028">
        <v>0.603102917160658</v>
      </c>
      <c r="V6028">
        <v>22.2753982837066</v>
      </c>
      <c r="W6028">
        <v>0.89107655920673101</v>
      </c>
      <c r="X6028">
        <v>0.95159051474143896</v>
      </c>
      <c r="Y6028">
        <v>0.87780061828375799</v>
      </c>
      <c r="Z6028">
        <v>0.48464167878831399</v>
      </c>
      <c r="AA6028">
        <v>0.84435025072159198</v>
      </c>
      <c r="AB6028">
        <v>21.311924429713901</v>
      </c>
      <c r="AC6028">
        <v>0.75388744886274095</v>
      </c>
      <c r="AD6028">
        <v>0.87989882095915395</v>
      </c>
      <c r="AE6028">
        <v>-0.122199203861694</v>
      </c>
      <c r="AF6028">
        <v>0.16793847098801201</v>
      </c>
      <c r="AG6028">
        <v>0.68151250837662902</v>
      </c>
      <c r="AH6028">
        <v>22.2753982837066</v>
      </c>
      <c r="AI6028">
        <v>0.56157887380500204</v>
      </c>
      <c r="AJ6028">
        <v>0.78121606160956403</v>
      </c>
      <c r="AK6028">
        <v>1.74655581502336</v>
      </c>
    </row>
    <row r="6029" spans="1:37" x14ac:dyDescent="0.2">
      <c r="A6029" t="s">
        <v>19816</v>
      </c>
      <c r="B6029">
        <v>50718251</v>
      </c>
      <c r="C6029">
        <v>50718408</v>
      </c>
      <c r="D6029">
        <v>158</v>
      </c>
      <c r="E6029" t="s">
        <v>20429</v>
      </c>
      <c r="F6029">
        <v>1</v>
      </c>
      <c r="G6029" t="s">
        <v>20430</v>
      </c>
      <c r="H6029" t="s">
        <v>31000</v>
      </c>
      <c r="I6029">
        <v>4</v>
      </c>
      <c r="J6029">
        <v>51843000</v>
      </c>
      <c r="K6029">
        <v>51914294</v>
      </c>
      <c r="L6029">
        <v>71295</v>
      </c>
      <c r="M6029">
        <v>1</v>
      </c>
      <c r="N6029">
        <v>23142</v>
      </c>
      <c r="O6029" t="s">
        <v>20405</v>
      </c>
      <c r="P6029">
        <v>-1124592</v>
      </c>
      <c r="Q6029" t="s">
        <v>20406</v>
      </c>
      <c r="R6029" t="s">
        <v>20407</v>
      </c>
      <c r="S6029" t="s">
        <v>35171</v>
      </c>
      <c r="T6029">
        <v>0.506551998792793</v>
      </c>
      <c r="U6029">
        <v>0.78288571403930396</v>
      </c>
      <c r="V6029">
        <v>2.1700478482763299</v>
      </c>
      <c r="W6029">
        <v>6.2825850358688304E-2</v>
      </c>
      <c r="X6029">
        <v>0.704072456322962</v>
      </c>
      <c r="Y6029">
        <v>-23.371452081037901</v>
      </c>
      <c r="Z6029">
        <v>0.66713806400786302</v>
      </c>
      <c r="AA6029">
        <v>0.84521697243271998</v>
      </c>
      <c r="AB6029">
        <v>1.47775586446583</v>
      </c>
      <c r="AC6029">
        <v>8.8372216911897592E-3</v>
      </c>
      <c r="AD6029">
        <v>0.57684129297949804</v>
      </c>
      <c r="AE6029">
        <v>-23.371452081037901</v>
      </c>
      <c r="AF6029">
        <v>0.43559387281936701</v>
      </c>
      <c r="AG6029">
        <v>0.80674443595273604</v>
      </c>
      <c r="AH6029">
        <v>2.1840648154302298</v>
      </c>
      <c r="AI6029">
        <v>0.17351581260912399</v>
      </c>
      <c r="AJ6029">
        <v>0.78121606160956403</v>
      </c>
      <c r="AK6029">
        <v>-22.5026967241389</v>
      </c>
    </row>
    <row r="6030" spans="1:37" x14ac:dyDescent="0.2">
      <c r="A6030" t="s">
        <v>19816</v>
      </c>
      <c r="B6030">
        <v>50718408</v>
      </c>
      <c r="C6030">
        <v>50718565</v>
      </c>
      <c r="D6030">
        <v>158</v>
      </c>
      <c r="E6030" t="s">
        <v>20431</v>
      </c>
      <c r="F6030">
        <v>1</v>
      </c>
      <c r="G6030" t="s">
        <v>20432</v>
      </c>
      <c r="H6030" t="s">
        <v>31000</v>
      </c>
      <c r="I6030">
        <v>4</v>
      </c>
      <c r="J6030">
        <v>51843000</v>
      </c>
      <c r="K6030">
        <v>51914294</v>
      </c>
      <c r="L6030">
        <v>71295</v>
      </c>
      <c r="M6030">
        <v>1</v>
      </c>
      <c r="N6030">
        <v>23142</v>
      </c>
      <c r="O6030" t="s">
        <v>20405</v>
      </c>
      <c r="P6030">
        <v>-1124435</v>
      </c>
      <c r="Q6030" t="s">
        <v>20406</v>
      </c>
      <c r="R6030" t="s">
        <v>20407</v>
      </c>
      <c r="S6030" t="s">
        <v>35171</v>
      </c>
      <c r="T6030">
        <v>0.506551998792793</v>
      </c>
      <c r="U6030">
        <v>0.78288571403930396</v>
      </c>
      <c r="V6030">
        <v>2.1700478482763299</v>
      </c>
      <c r="W6030">
        <v>6.2825850358688304E-2</v>
      </c>
      <c r="X6030">
        <v>0.704072456322962</v>
      </c>
      <c r="Y6030">
        <v>-23.371452081037901</v>
      </c>
      <c r="Z6030">
        <v>0.66713806400786302</v>
      </c>
      <c r="AA6030">
        <v>0.84521697243271998</v>
      </c>
      <c r="AB6030">
        <v>1.47775586446583</v>
      </c>
      <c r="AC6030">
        <v>8.8372216911897592E-3</v>
      </c>
      <c r="AD6030">
        <v>0.57684129297949804</v>
      </c>
      <c r="AE6030">
        <v>-23.371452081037901</v>
      </c>
      <c r="AF6030">
        <v>0.43559387281936701</v>
      </c>
      <c r="AG6030">
        <v>0.80674443595273604</v>
      </c>
      <c r="AH6030">
        <v>2.1840648154302298</v>
      </c>
      <c r="AI6030">
        <v>0.17351581260912399</v>
      </c>
      <c r="AJ6030">
        <v>0.78121606160956403</v>
      </c>
      <c r="AK6030">
        <v>-22.5026967241389</v>
      </c>
    </row>
    <row r="6031" spans="1:37" x14ac:dyDescent="0.2">
      <c r="A6031" t="s">
        <v>19816</v>
      </c>
      <c r="B6031">
        <v>50748008</v>
      </c>
      <c r="C6031">
        <v>50748168</v>
      </c>
      <c r="D6031">
        <v>161</v>
      </c>
      <c r="E6031" t="s">
        <v>20433</v>
      </c>
      <c r="F6031">
        <v>2</v>
      </c>
      <c r="G6031" t="s">
        <v>20434</v>
      </c>
      <c r="H6031" t="s">
        <v>31000</v>
      </c>
      <c r="I6031">
        <v>4</v>
      </c>
      <c r="J6031">
        <v>51843000</v>
      </c>
      <c r="K6031">
        <v>51914294</v>
      </c>
      <c r="L6031">
        <v>71295</v>
      </c>
      <c r="M6031">
        <v>1</v>
      </c>
      <c r="N6031">
        <v>23142</v>
      </c>
      <c r="O6031" t="s">
        <v>20405</v>
      </c>
      <c r="P6031">
        <v>-1094832</v>
      </c>
      <c r="Q6031" t="s">
        <v>20406</v>
      </c>
      <c r="R6031" t="s">
        <v>20407</v>
      </c>
      <c r="S6031" t="s">
        <v>35171</v>
      </c>
      <c r="T6031">
        <v>0.97213403838398904</v>
      </c>
      <c r="U6031">
        <v>1</v>
      </c>
      <c r="V6031">
        <v>1.9835011284414299</v>
      </c>
      <c r="W6031">
        <v>0.39900964277550199</v>
      </c>
      <c r="X6031">
        <v>0.71143044911719</v>
      </c>
      <c r="Y6031">
        <v>-1.926027006595</v>
      </c>
      <c r="Z6031">
        <v>0.32591772323588503</v>
      </c>
      <c r="AA6031">
        <v>0.76096925162207596</v>
      </c>
      <c r="AB6031">
        <v>2.21233173463171</v>
      </c>
      <c r="AC6031">
        <v>0.46275995318913599</v>
      </c>
      <c r="AD6031">
        <v>0.83711742019399304</v>
      </c>
      <c r="AE6031">
        <v>-1.81632788088565</v>
      </c>
      <c r="AF6031">
        <v>0.41607721648493101</v>
      </c>
      <c r="AG6031">
        <v>0.80674443595273604</v>
      </c>
      <c r="AH6031">
        <v>0.36708565437017399</v>
      </c>
      <c r="AI6031">
        <v>0.44220099729825602</v>
      </c>
      <c r="AJ6031">
        <v>0.78121606160956403</v>
      </c>
      <c r="AK6031">
        <v>-1.38120151625891</v>
      </c>
    </row>
    <row r="6032" spans="1:37" x14ac:dyDescent="0.2">
      <c r="A6032" t="s">
        <v>19816</v>
      </c>
      <c r="B6032">
        <v>50748212</v>
      </c>
      <c r="C6032">
        <v>50748363</v>
      </c>
      <c r="D6032">
        <v>152</v>
      </c>
      <c r="E6032" t="s">
        <v>20435</v>
      </c>
      <c r="F6032">
        <v>0</v>
      </c>
      <c r="G6032" t="s">
        <v>20436</v>
      </c>
      <c r="H6032" t="s">
        <v>31000</v>
      </c>
      <c r="I6032">
        <v>4</v>
      </c>
      <c r="J6032">
        <v>51843000</v>
      </c>
      <c r="K6032">
        <v>51914294</v>
      </c>
      <c r="L6032">
        <v>71295</v>
      </c>
      <c r="M6032">
        <v>1</v>
      </c>
      <c r="N6032">
        <v>23142</v>
      </c>
      <c r="O6032" t="s">
        <v>20405</v>
      </c>
      <c r="P6032">
        <v>-1094637</v>
      </c>
      <c r="Q6032" t="s">
        <v>20406</v>
      </c>
      <c r="R6032" t="s">
        <v>20407</v>
      </c>
      <c r="S6032" t="s">
        <v>35171</v>
      </c>
      <c r="T6032">
        <v>0.32911398597860803</v>
      </c>
      <c r="U6032">
        <v>0.603102917160658</v>
      </c>
      <c r="V6032">
        <v>22.2753982837066</v>
      </c>
      <c r="W6032">
        <v>0.94541066367716797</v>
      </c>
      <c r="X6032">
        <v>0.95159051474143896</v>
      </c>
      <c r="Y6032">
        <v>-0.54512965260475699</v>
      </c>
      <c r="Z6032">
        <v>0.203350924423461</v>
      </c>
      <c r="AA6032">
        <v>0.72610664078822296</v>
      </c>
      <c r="AB6032">
        <v>22.2562812237442</v>
      </c>
      <c r="AC6032">
        <v>0.92091778829119397</v>
      </c>
      <c r="AD6032">
        <v>0.94068432309766403</v>
      </c>
      <c r="AE6032">
        <v>-0.837883649440756</v>
      </c>
      <c r="AF6032">
        <v>0.98343762640780896</v>
      </c>
      <c r="AG6032">
        <v>1</v>
      </c>
      <c r="AH6032">
        <v>1.11351801867976</v>
      </c>
      <c r="AI6032">
        <v>0.95029317176085903</v>
      </c>
      <c r="AJ6032">
        <v>0.98621344597861504</v>
      </c>
      <c r="AK6032">
        <v>-0.11805871616437499</v>
      </c>
    </row>
    <row r="6033" spans="1:37" x14ac:dyDescent="0.2">
      <c r="A6033" t="s">
        <v>19816</v>
      </c>
      <c r="B6033">
        <v>50775388</v>
      </c>
      <c r="C6033">
        <v>50775540</v>
      </c>
      <c r="D6033">
        <v>153</v>
      </c>
      <c r="E6033" t="s">
        <v>20437</v>
      </c>
      <c r="F6033">
        <v>2</v>
      </c>
      <c r="G6033" t="s">
        <v>20438</v>
      </c>
      <c r="H6033" t="s">
        <v>31000</v>
      </c>
      <c r="I6033">
        <v>4</v>
      </c>
      <c r="J6033">
        <v>51843000</v>
      </c>
      <c r="K6033">
        <v>51914294</v>
      </c>
      <c r="L6033">
        <v>71295</v>
      </c>
      <c r="M6033">
        <v>1</v>
      </c>
      <c r="N6033">
        <v>23142</v>
      </c>
      <c r="O6033" t="s">
        <v>20405</v>
      </c>
      <c r="P6033">
        <v>-1067460</v>
      </c>
      <c r="Q6033" t="s">
        <v>20406</v>
      </c>
      <c r="R6033" t="s">
        <v>20407</v>
      </c>
      <c r="S6033" t="s">
        <v>35171</v>
      </c>
      <c r="T6033">
        <v>8.8407481283857503E-2</v>
      </c>
      <c r="U6033">
        <v>0.603102917160658</v>
      </c>
      <c r="V6033">
        <v>-23.394191753829698</v>
      </c>
      <c r="W6033">
        <v>0.20525741147413201</v>
      </c>
      <c r="X6033">
        <v>0.704072456322962</v>
      </c>
      <c r="Y6033">
        <v>-22.291692143054298</v>
      </c>
      <c r="Z6033">
        <v>1.7313209044554401E-2</v>
      </c>
      <c r="AA6033">
        <v>0.72610664078822296</v>
      </c>
      <c r="AB6033">
        <v>-23.394191753829698</v>
      </c>
      <c r="AC6033">
        <v>0.32081866871113202</v>
      </c>
      <c r="AD6033">
        <v>0.68773325147593101</v>
      </c>
      <c r="AE6033">
        <v>-0.78243928413080399</v>
      </c>
      <c r="AF6033">
        <v>0.22065000948199101</v>
      </c>
      <c r="AG6033">
        <v>0.68151250837662902</v>
      </c>
      <c r="AH6033">
        <v>-22.464581200122101</v>
      </c>
      <c r="AI6033">
        <v>0.24456414000292601</v>
      </c>
      <c r="AJ6033">
        <v>0.78121606160956403</v>
      </c>
      <c r="AK6033">
        <v>-22.394191884693999</v>
      </c>
    </row>
    <row r="6034" spans="1:37" x14ac:dyDescent="0.2">
      <c r="A6034" t="s">
        <v>19816</v>
      </c>
      <c r="B6034">
        <v>50775540</v>
      </c>
      <c r="C6034">
        <v>50775692</v>
      </c>
      <c r="D6034">
        <v>153</v>
      </c>
      <c r="E6034" t="s">
        <v>20439</v>
      </c>
      <c r="F6034">
        <v>2</v>
      </c>
      <c r="G6034" t="s">
        <v>20440</v>
      </c>
      <c r="H6034" t="s">
        <v>31000</v>
      </c>
      <c r="I6034">
        <v>4</v>
      </c>
      <c r="J6034">
        <v>51843000</v>
      </c>
      <c r="K6034">
        <v>51914294</v>
      </c>
      <c r="L6034">
        <v>71295</v>
      </c>
      <c r="M6034">
        <v>1</v>
      </c>
      <c r="N6034">
        <v>23142</v>
      </c>
      <c r="O6034" t="s">
        <v>20405</v>
      </c>
      <c r="P6034">
        <v>-1067308</v>
      </c>
      <c r="Q6034" t="s">
        <v>20406</v>
      </c>
      <c r="R6034" t="s">
        <v>20407</v>
      </c>
      <c r="S6034" t="s">
        <v>35171</v>
      </c>
      <c r="T6034">
        <v>8.8407481283857503E-2</v>
      </c>
      <c r="U6034">
        <v>0.603102917160658</v>
      </c>
      <c r="V6034">
        <v>-23.394191753829698</v>
      </c>
      <c r="W6034">
        <v>0.20525741147413201</v>
      </c>
      <c r="X6034">
        <v>0.704072456322962</v>
      </c>
      <c r="Y6034">
        <v>-22.291692143054298</v>
      </c>
      <c r="Z6034">
        <v>1.7313209044554401E-2</v>
      </c>
      <c r="AA6034">
        <v>0.72610664078822296</v>
      </c>
      <c r="AB6034">
        <v>-23.394191753829698</v>
      </c>
      <c r="AC6034">
        <v>0.32081866871113202</v>
      </c>
      <c r="AD6034">
        <v>0.68773325147593101</v>
      </c>
      <c r="AE6034">
        <v>-0.78243928413080399</v>
      </c>
      <c r="AF6034">
        <v>0.22065000948199101</v>
      </c>
      <c r="AG6034">
        <v>0.68151250837662902</v>
      </c>
      <c r="AH6034">
        <v>-22.464581200122101</v>
      </c>
      <c r="AI6034">
        <v>0.24456414000292601</v>
      </c>
      <c r="AJ6034">
        <v>0.78121606160956403</v>
      </c>
      <c r="AK6034">
        <v>-22.394191884693999</v>
      </c>
    </row>
    <row r="6035" spans="1:37" x14ac:dyDescent="0.2">
      <c r="A6035" t="s">
        <v>19816</v>
      </c>
      <c r="B6035">
        <v>50775719</v>
      </c>
      <c r="C6035">
        <v>50775872</v>
      </c>
      <c r="D6035">
        <v>154</v>
      </c>
      <c r="E6035" t="s">
        <v>20441</v>
      </c>
      <c r="F6035">
        <v>0</v>
      </c>
      <c r="G6035" t="s">
        <v>20337</v>
      </c>
      <c r="H6035" t="s">
        <v>31000</v>
      </c>
      <c r="I6035">
        <v>4</v>
      </c>
      <c r="J6035">
        <v>51843000</v>
      </c>
      <c r="K6035">
        <v>51914294</v>
      </c>
      <c r="L6035">
        <v>71295</v>
      </c>
      <c r="M6035">
        <v>1</v>
      </c>
      <c r="N6035">
        <v>23142</v>
      </c>
      <c r="O6035" t="s">
        <v>20405</v>
      </c>
      <c r="P6035">
        <v>-1067128</v>
      </c>
      <c r="Q6035" t="s">
        <v>20406</v>
      </c>
      <c r="R6035" t="s">
        <v>20407</v>
      </c>
      <c r="S6035" t="s">
        <v>35171</v>
      </c>
      <c r="T6035">
        <v>8.8407481283857503E-2</v>
      </c>
      <c r="U6035">
        <v>0.603102917160658</v>
      </c>
      <c r="V6035">
        <v>-23.394191753829698</v>
      </c>
      <c r="W6035">
        <v>0.20525741147413201</v>
      </c>
      <c r="X6035">
        <v>0.704072456322962</v>
      </c>
      <c r="Y6035">
        <v>-22.291692143054298</v>
      </c>
      <c r="Z6035">
        <v>1.7313209044554401E-2</v>
      </c>
      <c r="AA6035">
        <v>0.72610664078822296</v>
      </c>
      <c r="AB6035">
        <v>-23.394191753829698</v>
      </c>
      <c r="AC6035">
        <v>0.32081866871113202</v>
      </c>
      <c r="AD6035">
        <v>0.68773325147593101</v>
      </c>
      <c r="AE6035">
        <v>-0.78243928413080399</v>
      </c>
      <c r="AF6035">
        <v>0.22065000948199101</v>
      </c>
      <c r="AG6035">
        <v>0.68151250837662902</v>
      </c>
      <c r="AH6035">
        <v>-22.464581200122101</v>
      </c>
      <c r="AI6035">
        <v>0.24456414000292601</v>
      </c>
      <c r="AJ6035">
        <v>0.78121606160956403</v>
      </c>
      <c r="AK6035">
        <v>-22.394191884693999</v>
      </c>
    </row>
    <row r="6036" spans="1:37" x14ac:dyDescent="0.2">
      <c r="A6036" t="s">
        <v>19816</v>
      </c>
      <c r="B6036">
        <v>50805787</v>
      </c>
      <c r="C6036">
        <v>50805940</v>
      </c>
      <c r="D6036">
        <v>154</v>
      </c>
      <c r="E6036" t="s">
        <v>20442</v>
      </c>
      <c r="F6036">
        <v>2</v>
      </c>
      <c r="G6036" t="s">
        <v>20443</v>
      </c>
      <c r="H6036" t="s">
        <v>31000</v>
      </c>
      <c r="I6036">
        <v>4</v>
      </c>
      <c r="J6036">
        <v>51843000</v>
      </c>
      <c r="K6036">
        <v>51914294</v>
      </c>
      <c r="L6036">
        <v>71295</v>
      </c>
      <c r="M6036">
        <v>1</v>
      </c>
      <c r="N6036">
        <v>23142</v>
      </c>
      <c r="O6036" t="s">
        <v>20405</v>
      </c>
      <c r="P6036">
        <v>-1037060</v>
      </c>
      <c r="Q6036" t="s">
        <v>20406</v>
      </c>
      <c r="R6036" t="s">
        <v>20407</v>
      </c>
      <c r="S6036" t="s">
        <v>35171</v>
      </c>
      <c r="T6036">
        <v>0.152084254673993</v>
      </c>
      <c r="U6036">
        <v>0.603102917160658</v>
      </c>
      <c r="V6036">
        <v>23.831927729222102</v>
      </c>
      <c r="W6036">
        <v>0.94541066367716797</v>
      </c>
      <c r="X6036">
        <v>0.95159051474143896</v>
      </c>
      <c r="Y6036">
        <v>-0.81140242874375201</v>
      </c>
      <c r="Z6036">
        <v>0.306975110376564</v>
      </c>
      <c r="AA6036">
        <v>0.72610664078822296</v>
      </c>
      <c r="AB6036">
        <v>22.8684536970325</v>
      </c>
      <c r="AC6036">
        <v>0.71753805159658501</v>
      </c>
      <c r="AD6036">
        <v>0.87989882095915395</v>
      </c>
      <c r="AE6036">
        <v>-1.81140214197238</v>
      </c>
      <c r="AF6036">
        <v>4.6407610929182198E-2</v>
      </c>
      <c r="AG6036">
        <v>0.476038960109122</v>
      </c>
      <c r="AH6036">
        <v>23.831927729222102</v>
      </c>
      <c r="AI6036">
        <v>0.59609816080359102</v>
      </c>
      <c r="AJ6036">
        <v>0.78121606160956403</v>
      </c>
      <c r="AK6036">
        <v>5.7352902986901398E-2</v>
      </c>
    </row>
    <row r="6037" spans="1:37" x14ac:dyDescent="0.2">
      <c r="A6037" t="s">
        <v>19816</v>
      </c>
      <c r="B6037">
        <v>50805983</v>
      </c>
      <c r="C6037">
        <v>50806134</v>
      </c>
      <c r="D6037">
        <v>152</v>
      </c>
      <c r="E6037" t="s">
        <v>20444</v>
      </c>
      <c r="F6037">
        <v>0</v>
      </c>
      <c r="G6037" t="s">
        <v>20445</v>
      </c>
      <c r="H6037" t="s">
        <v>31000</v>
      </c>
      <c r="I6037">
        <v>4</v>
      </c>
      <c r="J6037">
        <v>51843000</v>
      </c>
      <c r="K6037">
        <v>51914294</v>
      </c>
      <c r="L6037">
        <v>71295</v>
      </c>
      <c r="M6037">
        <v>1</v>
      </c>
      <c r="N6037">
        <v>23142</v>
      </c>
      <c r="O6037" t="s">
        <v>20405</v>
      </c>
      <c r="P6037">
        <v>-1036866</v>
      </c>
      <c r="Q6037" t="s">
        <v>20406</v>
      </c>
      <c r="R6037" t="s">
        <v>20407</v>
      </c>
      <c r="S6037" t="s">
        <v>35171</v>
      </c>
      <c r="T6037">
        <v>0.152084254673993</v>
      </c>
      <c r="U6037">
        <v>0.603102917160658</v>
      </c>
      <c r="V6037">
        <v>23.831927729222102</v>
      </c>
      <c r="W6037">
        <v>0.94541066367716797</v>
      </c>
      <c r="X6037">
        <v>0.95159051474143896</v>
      </c>
      <c r="Y6037">
        <v>-0.81140242874375201</v>
      </c>
      <c r="Z6037">
        <v>0.306975110376564</v>
      </c>
      <c r="AA6037">
        <v>0.72610664078822296</v>
      </c>
      <c r="AB6037">
        <v>22.8684536970325</v>
      </c>
      <c r="AC6037">
        <v>0.71753805159658501</v>
      </c>
      <c r="AD6037">
        <v>0.87989882095915395</v>
      </c>
      <c r="AE6037">
        <v>-1.81140214197238</v>
      </c>
      <c r="AF6037">
        <v>4.6407610929182198E-2</v>
      </c>
      <c r="AG6037">
        <v>0.476038960109122</v>
      </c>
      <c r="AH6037">
        <v>23.831927729222102</v>
      </c>
      <c r="AI6037">
        <v>0.59609816080359102</v>
      </c>
      <c r="AJ6037">
        <v>0.78121606160956403</v>
      </c>
      <c r="AK6037">
        <v>5.7352902986901398E-2</v>
      </c>
    </row>
    <row r="6038" spans="1:37" x14ac:dyDescent="0.2">
      <c r="A6038" t="s">
        <v>19816</v>
      </c>
      <c r="B6038">
        <v>50835588</v>
      </c>
      <c r="C6038">
        <v>50835741</v>
      </c>
      <c r="D6038">
        <v>154</v>
      </c>
      <c r="E6038" t="s">
        <v>20446</v>
      </c>
      <c r="F6038">
        <v>1</v>
      </c>
      <c r="G6038" t="s">
        <v>20447</v>
      </c>
      <c r="H6038" t="s">
        <v>31000</v>
      </c>
      <c r="I6038">
        <v>4</v>
      </c>
      <c r="J6038">
        <v>51843000</v>
      </c>
      <c r="K6038">
        <v>51914294</v>
      </c>
      <c r="L6038">
        <v>71295</v>
      </c>
      <c r="M6038">
        <v>1</v>
      </c>
      <c r="N6038">
        <v>23142</v>
      </c>
      <c r="O6038" t="s">
        <v>20405</v>
      </c>
      <c r="P6038">
        <v>-1007259</v>
      </c>
      <c r="Q6038" t="s">
        <v>20406</v>
      </c>
      <c r="R6038" t="s">
        <v>20407</v>
      </c>
      <c r="S6038" t="s">
        <v>35171</v>
      </c>
      <c r="T6038">
        <v>0.97213403838398904</v>
      </c>
      <c r="U6038">
        <v>1</v>
      </c>
      <c r="V6038">
        <v>1.3985387224508601</v>
      </c>
      <c r="W6038">
        <v>0.113079289867903</v>
      </c>
      <c r="X6038">
        <v>0.704072456322962</v>
      </c>
      <c r="Y6038">
        <v>-23.1471070515584</v>
      </c>
      <c r="Z6038">
        <v>0.93459220503170903</v>
      </c>
      <c r="AA6038">
        <v>0.99919698600769702</v>
      </c>
      <c r="AB6038">
        <v>1.20570323096947</v>
      </c>
      <c r="AC6038">
        <v>2.4853262407310801E-2</v>
      </c>
      <c r="AD6038">
        <v>0.57684129297949804</v>
      </c>
      <c r="AE6038">
        <v>-23.1471070515584</v>
      </c>
      <c r="AF6038">
        <v>0.98343762640780896</v>
      </c>
      <c r="AG6038">
        <v>1</v>
      </c>
      <c r="AH6038">
        <v>0.85686311594721798</v>
      </c>
      <c r="AI6038">
        <v>0.24456414000292601</v>
      </c>
      <c r="AJ6038">
        <v>0.78121606160956403</v>
      </c>
      <c r="AK6038">
        <v>-22.278351713136701</v>
      </c>
    </row>
    <row r="6039" spans="1:37" x14ac:dyDescent="0.2">
      <c r="A6039" t="s">
        <v>19816</v>
      </c>
      <c r="B6039">
        <v>50835741</v>
      </c>
      <c r="C6039">
        <v>50835894</v>
      </c>
      <c r="D6039">
        <v>154</v>
      </c>
      <c r="E6039" t="s">
        <v>20448</v>
      </c>
      <c r="F6039">
        <v>1</v>
      </c>
      <c r="G6039" t="s">
        <v>20341</v>
      </c>
      <c r="H6039" t="s">
        <v>31000</v>
      </c>
      <c r="I6039">
        <v>4</v>
      </c>
      <c r="J6039">
        <v>51843000</v>
      </c>
      <c r="K6039">
        <v>51914294</v>
      </c>
      <c r="L6039">
        <v>71295</v>
      </c>
      <c r="M6039">
        <v>1</v>
      </c>
      <c r="N6039">
        <v>23142</v>
      </c>
      <c r="O6039" t="s">
        <v>20405</v>
      </c>
      <c r="P6039">
        <v>-1007106</v>
      </c>
      <c r="Q6039" t="s">
        <v>20406</v>
      </c>
      <c r="R6039" t="s">
        <v>20407</v>
      </c>
      <c r="S6039" t="s">
        <v>35171</v>
      </c>
      <c r="T6039">
        <v>0.97213403838398904</v>
      </c>
      <c r="U6039">
        <v>1</v>
      </c>
      <c r="V6039">
        <v>1.3985387224508601</v>
      </c>
      <c r="W6039">
        <v>0.113079289867903</v>
      </c>
      <c r="X6039">
        <v>0.704072456322962</v>
      </c>
      <c r="Y6039">
        <v>-23.1471070515584</v>
      </c>
      <c r="Z6039">
        <v>0.93459220503170903</v>
      </c>
      <c r="AA6039">
        <v>0.99919698600769702</v>
      </c>
      <c r="AB6039">
        <v>1.20570323096947</v>
      </c>
      <c r="AC6039">
        <v>2.4853262407310801E-2</v>
      </c>
      <c r="AD6039">
        <v>0.57684129297949804</v>
      </c>
      <c r="AE6039">
        <v>-23.1471070515584</v>
      </c>
      <c r="AF6039">
        <v>0.98343762640780896</v>
      </c>
      <c r="AG6039">
        <v>1</v>
      </c>
      <c r="AH6039">
        <v>0.85686311594721798</v>
      </c>
      <c r="AI6039">
        <v>0.24456414000292601</v>
      </c>
      <c r="AJ6039">
        <v>0.78121606160956403</v>
      </c>
      <c r="AK6039">
        <v>-22.278351713136701</v>
      </c>
    </row>
    <row r="6040" spans="1:37" x14ac:dyDescent="0.2">
      <c r="A6040" t="s">
        <v>19816</v>
      </c>
      <c r="B6040">
        <v>50835894</v>
      </c>
      <c r="C6040">
        <v>50836047</v>
      </c>
      <c r="D6040">
        <v>154</v>
      </c>
      <c r="E6040" t="s">
        <v>20449</v>
      </c>
      <c r="F6040">
        <v>2</v>
      </c>
      <c r="G6040" t="s">
        <v>20450</v>
      </c>
      <c r="H6040" t="s">
        <v>31000</v>
      </c>
      <c r="I6040">
        <v>4</v>
      </c>
      <c r="J6040">
        <v>51843000</v>
      </c>
      <c r="K6040">
        <v>51914294</v>
      </c>
      <c r="L6040">
        <v>71295</v>
      </c>
      <c r="M6040">
        <v>1</v>
      </c>
      <c r="N6040">
        <v>23142</v>
      </c>
      <c r="O6040" t="s">
        <v>20405</v>
      </c>
      <c r="P6040">
        <v>-1006953</v>
      </c>
      <c r="Q6040" t="s">
        <v>20406</v>
      </c>
      <c r="R6040" t="s">
        <v>20407</v>
      </c>
      <c r="S6040" t="s">
        <v>35171</v>
      </c>
      <c r="T6040">
        <v>0.97213403838398904</v>
      </c>
      <c r="U6040">
        <v>1</v>
      </c>
      <c r="V6040">
        <v>1.3985387224508601</v>
      </c>
      <c r="W6040">
        <v>0.113079289867903</v>
      </c>
      <c r="X6040">
        <v>0.704072456322962</v>
      </c>
      <c r="Y6040">
        <v>-23.1471070515584</v>
      </c>
      <c r="Z6040">
        <v>0.93459220503170903</v>
      </c>
      <c r="AA6040">
        <v>0.99919698600769702</v>
      </c>
      <c r="AB6040">
        <v>1.20570323096947</v>
      </c>
      <c r="AC6040">
        <v>2.4853262407310801E-2</v>
      </c>
      <c r="AD6040">
        <v>0.57684129297949804</v>
      </c>
      <c r="AE6040">
        <v>-23.1471070515584</v>
      </c>
      <c r="AF6040">
        <v>0.98343762640780896</v>
      </c>
      <c r="AG6040">
        <v>1</v>
      </c>
      <c r="AH6040">
        <v>0.85686311594721798</v>
      </c>
      <c r="AI6040">
        <v>0.24456414000292601</v>
      </c>
      <c r="AJ6040">
        <v>0.78121606160956403</v>
      </c>
      <c r="AK6040">
        <v>-22.278351713136701</v>
      </c>
    </row>
    <row r="6041" spans="1:37" x14ac:dyDescent="0.2">
      <c r="A6041" t="s">
        <v>19816</v>
      </c>
      <c r="B6041">
        <v>50869055</v>
      </c>
      <c r="C6041">
        <v>50869208</v>
      </c>
      <c r="D6041">
        <v>154</v>
      </c>
      <c r="E6041" t="s">
        <v>20451</v>
      </c>
      <c r="F6041">
        <v>1</v>
      </c>
      <c r="G6041" t="s">
        <v>20399</v>
      </c>
      <c r="H6041" t="s">
        <v>31000</v>
      </c>
      <c r="I6041">
        <v>4</v>
      </c>
      <c r="J6041">
        <v>51843000</v>
      </c>
      <c r="K6041">
        <v>51914294</v>
      </c>
      <c r="L6041">
        <v>71295</v>
      </c>
      <c r="M6041">
        <v>1</v>
      </c>
      <c r="N6041">
        <v>23142</v>
      </c>
      <c r="O6041" t="s">
        <v>20405</v>
      </c>
      <c r="P6041">
        <v>-973792</v>
      </c>
      <c r="Q6041" t="s">
        <v>20406</v>
      </c>
      <c r="R6041" t="s">
        <v>20407</v>
      </c>
      <c r="S6041" t="s">
        <v>35171</v>
      </c>
      <c r="T6041">
        <v>0.32911398597860803</v>
      </c>
      <c r="U6041">
        <v>0.603102917160658</v>
      </c>
      <c r="V6041">
        <v>22.2753982837066</v>
      </c>
      <c r="W6041">
        <v>0.20525741147413201</v>
      </c>
      <c r="X6041">
        <v>0.704072456322962</v>
      </c>
      <c r="Y6041">
        <v>-22.8444029217655</v>
      </c>
      <c r="Z6041">
        <v>0.306975110376564</v>
      </c>
      <c r="AA6041">
        <v>0.72610664078822296</v>
      </c>
      <c r="AB6041">
        <v>22.0825627922253</v>
      </c>
      <c r="AC6041">
        <v>7.0489011448141195E-2</v>
      </c>
      <c r="AD6041">
        <v>0.57684129297949804</v>
      </c>
      <c r="AE6041">
        <v>-22.8444029217655</v>
      </c>
      <c r="AF6041">
        <v>0.61410715005536498</v>
      </c>
      <c r="AG6041">
        <v>0.80674443595273604</v>
      </c>
      <c r="AH6041">
        <v>1.50220877844414</v>
      </c>
      <c r="AI6041">
        <v>0.35038410267202102</v>
      </c>
      <c r="AJ6041">
        <v>0.78121606160956403</v>
      </c>
      <c r="AK6041">
        <v>-21.975647613295902</v>
      </c>
    </row>
    <row r="6042" spans="1:37" x14ac:dyDescent="0.2">
      <c r="A6042" t="s">
        <v>19816</v>
      </c>
      <c r="B6042">
        <v>50869208</v>
      </c>
      <c r="C6042">
        <v>50869361</v>
      </c>
      <c r="D6042">
        <v>154</v>
      </c>
      <c r="E6042" t="s">
        <v>20452</v>
      </c>
      <c r="F6042">
        <v>1</v>
      </c>
      <c r="G6042" t="s">
        <v>20341</v>
      </c>
      <c r="H6042" t="s">
        <v>31000</v>
      </c>
      <c r="I6042">
        <v>4</v>
      </c>
      <c r="J6042">
        <v>51843000</v>
      </c>
      <c r="K6042">
        <v>51914294</v>
      </c>
      <c r="L6042">
        <v>71295</v>
      </c>
      <c r="M6042">
        <v>1</v>
      </c>
      <c r="N6042">
        <v>23142</v>
      </c>
      <c r="O6042" t="s">
        <v>20405</v>
      </c>
      <c r="P6042">
        <v>-973639</v>
      </c>
      <c r="Q6042" t="s">
        <v>20406</v>
      </c>
      <c r="R6042" t="s">
        <v>20407</v>
      </c>
      <c r="S6042" t="s">
        <v>35171</v>
      </c>
      <c r="T6042">
        <v>0.32911398597860803</v>
      </c>
      <c r="U6042">
        <v>0.603102917160658</v>
      </c>
      <c r="V6042">
        <v>22.2753982837066</v>
      </c>
      <c r="W6042">
        <v>0.20525741147413201</v>
      </c>
      <c r="X6042">
        <v>0.704072456322962</v>
      </c>
      <c r="Y6042">
        <v>-22.8444029217655</v>
      </c>
      <c r="Z6042">
        <v>0.306975110376564</v>
      </c>
      <c r="AA6042">
        <v>0.72610664078822296</v>
      </c>
      <c r="AB6042">
        <v>22.0825627922253</v>
      </c>
      <c r="AC6042">
        <v>7.0489011448141195E-2</v>
      </c>
      <c r="AD6042">
        <v>0.57684129297949804</v>
      </c>
      <c r="AE6042">
        <v>-22.8444029217655</v>
      </c>
      <c r="AF6042">
        <v>0.61410715005536498</v>
      </c>
      <c r="AG6042">
        <v>0.80674443595273604</v>
      </c>
      <c r="AH6042">
        <v>1.50220877844414</v>
      </c>
      <c r="AI6042">
        <v>0.35038410267202102</v>
      </c>
      <c r="AJ6042">
        <v>0.78121606160956403</v>
      </c>
      <c r="AK6042">
        <v>-21.975647613295902</v>
      </c>
    </row>
    <row r="6043" spans="1:37" x14ac:dyDescent="0.2">
      <c r="A6043" t="s">
        <v>19816</v>
      </c>
      <c r="B6043">
        <v>50869361</v>
      </c>
      <c r="C6043">
        <v>50869514</v>
      </c>
      <c r="D6043">
        <v>154</v>
      </c>
      <c r="E6043" t="s">
        <v>20453</v>
      </c>
      <c r="F6043">
        <v>2</v>
      </c>
      <c r="G6043" t="s">
        <v>20389</v>
      </c>
      <c r="H6043" t="s">
        <v>31000</v>
      </c>
      <c r="I6043">
        <v>4</v>
      </c>
      <c r="J6043">
        <v>51843000</v>
      </c>
      <c r="K6043">
        <v>51914294</v>
      </c>
      <c r="L6043">
        <v>71295</v>
      </c>
      <c r="M6043">
        <v>1</v>
      </c>
      <c r="N6043">
        <v>23142</v>
      </c>
      <c r="O6043" t="s">
        <v>20405</v>
      </c>
      <c r="P6043">
        <v>-973486</v>
      </c>
      <c r="Q6043" t="s">
        <v>20406</v>
      </c>
      <c r="R6043" t="s">
        <v>20407</v>
      </c>
      <c r="S6043" t="s">
        <v>35171</v>
      </c>
      <c r="T6043">
        <v>0.32911398597860803</v>
      </c>
      <c r="U6043">
        <v>0.603102917160658</v>
      </c>
      <c r="V6043">
        <v>22.860360689697199</v>
      </c>
      <c r="W6043">
        <v>0.65075386537994595</v>
      </c>
      <c r="X6043">
        <v>0.94119559056004798</v>
      </c>
      <c r="Y6043">
        <v>-1.68657846276035</v>
      </c>
      <c r="Z6043">
        <v>0.136920528570767</v>
      </c>
      <c r="AA6043">
        <v>0.72610664078822296</v>
      </c>
      <c r="AB6043">
        <v>22.958250734988798</v>
      </c>
      <c r="AC6043">
        <v>0.56718065613419599</v>
      </c>
      <c r="AD6043">
        <v>0.87989882095915395</v>
      </c>
      <c r="AE6043">
        <v>-1.97933245959635</v>
      </c>
      <c r="AF6043">
        <v>0.77173648502780101</v>
      </c>
      <c r="AG6043">
        <v>0.88417364479730298</v>
      </c>
      <c r="AH6043">
        <v>0.87977542482758997</v>
      </c>
      <c r="AI6043">
        <v>0.78546927494779295</v>
      </c>
      <c r="AJ6043">
        <v>0.92808185275216604</v>
      </c>
      <c r="AK6043">
        <v>-1.0348907175858999</v>
      </c>
    </row>
    <row r="6044" spans="1:37" x14ac:dyDescent="0.2">
      <c r="A6044" t="s">
        <v>19816</v>
      </c>
      <c r="B6044">
        <v>50869557</v>
      </c>
      <c r="C6044">
        <v>50869708</v>
      </c>
      <c r="D6044">
        <v>152</v>
      </c>
      <c r="E6044" t="s">
        <v>20454</v>
      </c>
      <c r="F6044">
        <v>0</v>
      </c>
      <c r="G6044" t="s">
        <v>20436</v>
      </c>
      <c r="H6044" t="s">
        <v>31000</v>
      </c>
      <c r="I6044">
        <v>4</v>
      </c>
      <c r="J6044">
        <v>51843000</v>
      </c>
      <c r="K6044">
        <v>51914294</v>
      </c>
      <c r="L6044">
        <v>71295</v>
      </c>
      <c r="M6044">
        <v>1</v>
      </c>
      <c r="N6044">
        <v>23142</v>
      </c>
      <c r="O6044" t="s">
        <v>20405</v>
      </c>
      <c r="P6044">
        <v>-973292</v>
      </c>
      <c r="Q6044" t="s">
        <v>20406</v>
      </c>
      <c r="R6044" t="s">
        <v>20407</v>
      </c>
      <c r="S6044" t="s">
        <v>35171</v>
      </c>
      <c r="T6044">
        <v>0.32911398597860803</v>
      </c>
      <c r="U6044">
        <v>0.603102917160658</v>
      </c>
      <c r="V6044">
        <v>22.2753982837066</v>
      </c>
      <c r="W6044">
        <v>0.94541066367716797</v>
      </c>
      <c r="X6044">
        <v>0.95159051474143896</v>
      </c>
      <c r="Y6044">
        <v>-0.54512965260475699</v>
      </c>
      <c r="Z6044">
        <v>0.203350924423461</v>
      </c>
      <c r="AA6044">
        <v>0.72610664078822296</v>
      </c>
      <c r="AB6044">
        <v>22.2562812237442</v>
      </c>
      <c r="AC6044">
        <v>0.92091778829119397</v>
      </c>
      <c r="AD6044">
        <v>0.94068432309766403</v>
      </c>
      <c r="AE6044">
        <v>-0.837883649440756</v>
      </c>
      <c r="AF6044">
        <v>0.98343762640780896</v>
      </c>
      <c r="AG6044">
        <v>1</v>
      </c>
      <c r="AH6044">
        <v>1.11351801867976</v>
      </c>
      <c r="AI6044">
        <v>0.95029317176085903</v>
      </c>
      <c r="AJ6044">
        <v>0.98621344597861504</v>
      </c>
      <c r="AK6044">
        <v>-0.11805871616437499</v>
      </c>
    </row>
    <row r="6045" spans="1:37" x14ac:dyDescent="0.2">
      <c r="A6045" t="s">
        <v>19816</v>
      </c>
      <c r="B6045">
        <v>50874972</v>
      </c>
      <c r="C6045">
        <v>50875132</v>
      </c>
      <c r="D6045">
        <v>161</v>
      </c>
      <c r="E6045" t="s">
        <v>20455</v>
      </c>
      <c r="F6045">
        <v>1</v>
      </c>
      <c r="G6045" t="s">
        <v>20291</v>
      </c>
      <c r="H6045" t="s">
        <v>31000</v>
      </c>
      <c r="I6045">
        <v>4</v>
      </c>
      <c r="J6045">
        <v>51843000</v>
      </c>
      <c r="K6045">
        <v>51914294</v>
      </c>
      <c r="L6045">
        <v>71295</v>
      </c>
      <c r="M6045">
        <v>1</v>
      </c>
      <c r="N6045">
        <v>23142</v>
      </c>
      <c r="O6045" t="s">
        <v>20405</v>
      </c>
      <c r="P6045">
        <v>-967868</v>
      </c>
      <c r="Q6045" t="s">
        <v>20406</v>
      </c>
      <c r="R6045" t="s">
        <v>20407</v>
      </c>
      <c r="S6045" t="s">
        <v>35171</v>
      </c>
      <c r="T6045">
        <v>1</v>
      </c>
      <c r="U6045">
        <v>1</v>
      </c>
      <c r="V6045">
        <v>-0.60146061874370005</v>
      </c>
      <c r="W6045">
        <v>0.113079289867903</v>
      </c>
      <c r="X6045">
        <v>0.704072456322962</v>
      </c>
      <c r="Y6045">
        <v>-23.075625704522601</v>
      </c>
      <c r="Z6045">
        <v>1</v>
      </c>
      <c r="AA6045">
        <v>1</v>
      </c>
      <c r="AB6045">
        <v>-0.29467531550697401</v>
      </c>
      <c r="AC6045">
        <v>2.4853262407310801E-2</v>
      </c>
      <c r="AD6045">
        <v>0.57684129297949804</v>
      </c>
      <c r="AE6045">
        <v>-23.075625704522601</v>
      </c>
      <c r="AF6045">
        <v>0.98343762640780896</v>
      </c>
      <c r="AG6045">
        <v>1</v>
      </c>
      <c r="AH6045">
        <v>-0.58744364793238701</v>
      </c>
      <c r="AI6045">
        <v>0.24456414000292601</v>
      </c>
      <c r="AJ6045">
        <v>0.78121606160956403</v>
      </c>
      <c r="AK6045">
        <v>-22.2068703726178</v>
      </c>
    </row>
    <row r="6046" spans="1:37" x14ac:dyDescent="0.2">
      <c r="A6046" t="s">
        <v>19816</v>
      </c>
      <c r="B6046">
        <v>50875132</v>
      </c>
      <c r="C6046">
        <v>50875292</v>
      </c>
      <c r="D6046">
        <v>161</v>
      </c>
      <c r="E6046" t="s">
        <v>20456</v>
      </c>
      <c r="F6046">
        <v>2</v>
      </c>
      <c r="G6046" t="s">
        <v>20457</v>
      </c>
      <c r="H6046" t="s">
        <v>31000</v>
      </c>
      <c r="I6046">
        <v>4</v>
      </c>
      <c r="J6046">
        <v>51843000</v>
      </c>
      <c r="K6046">
        <v>51914294</v>
      </c>
      <c r="L6046">
        <v>71295</v>
      </c>
      <c r="M6046">
        <v>1</v>
      </c>
      <c r="N6046">
        <v>23142</v>
      </c>
      <c r="O6046" t="s">
        <v>20405</v>
      </c>
      <c r="P6046">
        <v>-967708</v>
      </c>
      <c r="Q6046" t="s">
        <v>20406</v>
      </c>
      <c r="R6046" t="s">
        <v>20407</v>
      </c>
      <c r="S6046" t="s">
        <v>35171</v>
      </c>
      <c r="T6046">
        <v>1</v>
      </c>
      <c r="U6046">
        <v>1</v>
      </c>
      <c r="V6046">
        <v>-0.60146061874370005</v>
      </c>
      <c r="W6046">
        <v>0.113079289867903</v>
      </c>
      <c r="X6046">
        <v>0.704072456322962</v>
      </c>
      <c r="Y6046">
        <v>-23.075625704522601</v>
      </c>
      <c r="Z6046">
        <v>1</v>
      </c>
      <c r="AA6046">
        <v>1</v>
      </c>
      <c r="AB6046">
        <v>-0.29467531550697401</v>
      </c>
      <c r="AC6046">
        <v>2.4853262407310801E-2</v>
      </c>
      <c r="AD6046">
        <v>0.57684129297949804</v>
      </c>
      <c r="AE6046">
        <v>-23.075625704522601</v>
      </c>
      <c r="AF6046">
        <v>0.98343762640780896</v>
      </c>
      <c r="AG6046">
        <v>1</v>
      </c>
      <c r="AH6046">
        <v>-0.58744364793238701</v>
      </c>
      <c r="AI6046">
        <v>0.24456414000292601</v>
      </c>
      <c r="AJ6046">
        <v>0.78121606160956403</v>
      </c>
      <c r="AK6046">
        <v>-22.2068703726178</v>
      </c>
    </row>
    <row r="6047" spans="1:37" x14ac:dyDescent="0.2">
      <c r="A6047" t="s">
        <v>19816</v>
      </c>
      <c r="B6047">
        <v>50894348</v>
      </c>
      <c r="C6047">
        <v>50894509</v>
      </c>
      <c r="D6047">
        <v>162</v>
      </c>
      <c r="E6047" t="s">
        <v>20458</v>
      </c>
      <c r="F6047">
        <v>2</v>
      </c>
      <c r="G6047" t="s">
        <v>20459</v>
      </c>
      <c r="H6047" t="s">
        <v>31000</v>
      </c>
      <c r="I6047">
        <v>4</v>
      </c>
      <c r="J6047">
        <v>51843000</v>
      </c>
      <c r="K6047">
        <v>51914294</v>
      </c>
      <c r="L6047">
        <v>71295</v>
      </c>
      <c r="M6047">
        <v>1</v>
      </c>
      <c r="N6047">
        <v>23142</v>
      </c>
      <c r="O6047" t="s">
        <v>20405</v>
      </c>
      <c r="P6047">
        <v>-948491</v>
      </c>
      <c r="Q6047" t="s">
        <v>20406</v>
      </c>
      <c r="R6047" t="s">
        <v>20407</v>
      </c>
      <c r="S6047" t="s">
        <v>35171</v>
      </c>
      <c r="T6047">
        <v>0.32911398597860803</v>
      </c>
      <c r="U6047">
        <v>0.603102917160658</v>
      </c>
      <c r="V6047">
        <v>22.2753982837066</v>
      </c>
      <c r="W6047">
        <v>0.20525741147413201</v>
      </c>
      <c r="X6047">
        <v>0.704072456322962</v>
      </c>
      <c r="Y6047">
        <v>-22.8444029217655</v>
      </c>
      <c r="Z6047">
        <v>0.306975110376564</v>
      </c>
      <c r="AA6047">
        <v>0.72610664078822296</v>
      </c>
      <c r="AB6047">
        <v>22.0825627922253</v>
      </c>
      <c r="AC6047">
        <v>7.0489011448141195E-2</v>
      </c>
      <c r="AD6047">
        <v>0.57684129297949804</v>
      </c>
      <c r="AE6047">
        <v>-22.8444029217655</v>
      </c>
      <c r="AF6047">
        <v>0.61410715005536498</v>
      </c>
      <c r="AG6047">
        <v>0.80674443595273604</v>
      </c>
      <c r="AH6047">
        <v>1.50220877844414</v>
      </c>
      <c r="AI6047">
        <v>0.35038410267202102</v>
      </c>
      <c r="AJ6047">
        <v>0.78121606160956403</v>
      </c>
      <c r="AK6047">
        <v>-21.975647613295902</v>
      </c>
    </row>
    <row r="6048" spans="1:37" x14ac:dyDescent="0.2">
      <c r="A6048" t="s">
        <v>19816</v>
      </c>
      <c r="B6048">
        <v>50904044</v>
      </c>
      <c r="C6048">
        <v>50904204</v>
      </c>
      <c r="D6048">
        <v>161</v>
      </c>
      <c r="E6048" t="s">
        <v>20460</v>
      </c>
      <c r="F6048">
        <v>2</v>
      </c>
      <c r="G6048" t="s">
        <v>20434</v>
      </c>
      <c r="H6048" t="s">
        <v>31000</v>
      </c>
      <c r="I6048">
        <v>4</v>
      </c>
      <c r="J6048">
        <v>51843000</v>
      </c>
      <c r="K6048">
        <v>51914294</v>
      </c>
      <c r="L6048">
        <v>71295</v>
      </c>
      <c r="M6048">
        <v>1</v>
      </c>
      <c r="N6048">
        <v>23142</v>
      </c>
      <c r="O6048" t="s">
        <v>20405</v>
      </c>
      <c r="P6048">
        <v>-938796</v>
      </c>
      <c r="Q6048" t="s">
        <v>20406</v>
      </c>
      <c r="R6048" t="s">
        <v>20407</v>
      </c>
      <c r="S6048" t="s">
        <v>35171</v>
      </c>
      <c r="T6048">
        <v>0.32911398597860803</v>
      </c>
      <c r="U6048">
        <v>0.603102917160658</v>
      </c>
      <c r="V6048">
        <v>22.2753982837066</v>
      </c>
      <c r="W6048">
        <v>0.20525741147413201</v>
      </c>
      <c r="X6048">
        <v>0.704072456322962</v>
      </c>
      <c r="Y6048">
        <v>-22.8444029217655</v>
      </c>
      <c r="Z6048">
        <v>0.306975110376564</v>
      </c>
      <c r="AA6048">
        <v>0.72610664078822296</v>
      </c>
      <c r="AB6048">
        <v>22.0825627922253</v>
      </c>
      <c r="AC6048">
        <v>7.0489011448141195E-2</v>
      </c>
      <c r="AD6048">
        <v>0.57684129297949804</v>
      </c>
      <c r="AE6048">
        <v>-22.8444029217655</v>
      </c>
      <c r="AF6048">
        <v>0.61410715005536498</v>
      </c>
      <c r="AG6048">
        <v>0.80674443595273604</v>
      </c>
      <c r="AH6048">
        <v>1.50220877844414</v>
      </c>
      <c r="AI6048">
        <v>0.35038410267202102</v>
      </c>
      <c r="AJ6048">
        <v>0.78121606160956403</v>
      </c>
      <c r="AK6048">
        <v>-21.975647613295902</v>
      </c>
    </row>
    <row r="6049" spans="1:37" x14ac:dyDescent="0.2">
      <c r="A6049" t="s">
        <v>19816</v>
      </c>
      <c r="B6049">
        <v>50910032</v>
      </c>
      <c r="C6049">
        <v>50910332</v>
      </c>
      <c r="D6049">
        <v>301</v>
      </c>
      <c r="E6049" t="s">
        <v>20461</v>
      </c>
      <c r="F6049">
        <v>2</v>
      </c>
      <c r="G6049" t="s">
        <v>20462</v>
      </c>
      <c r="H6049" t="s">
        <v>31000</v>
      </c>
      <c r="I6049">
        <v>4</v>
      </c>
      <c r="J6049">
        <v>51843000</v>
      </c>
      <c r="K6049">
        <v>51914294</v>
      </c>
      <c r="L6049">
        <v>71295</v>
      </c>
      <c r="M6049">
        <v>1</v>
      </c>
      <c r="N6049">
        <v>23142</v>
      </c>
      <c r="O6049" t="s">
        <v>20405</v>
      </c>
      <c r="P6049">
        <v>-932668</v>
      </c>
      <c r="Q6049" t="s">
        <v>20406</v>
      </c>
      <c r="R6049" t="s">
        <v>20407</v>
      </c>
      <c r="S6049" t="s">
        <v>35171</v>
      </c>
      <c r="T6049">
        <v>0.89923478520719502</v>
      </c>
      <c r="U6049">
        <v>1</v>
      </c>
      <c r="V6049">
        <v>2.0746482381225499</v>
      </c>
      <c r="W6049">
        <v>0.787510172938932</v>
      </c>
      <c r="X6049">
        <v>0.95159051474143896</v>
      </c>
      <c r="Y6049">
        <v>-1.30873558745443</v>
      </c>
      <c r="Z6049">
        <v>0.89710062530600898</v>
      </c>
      <c r="AA6049">
        <v>0.99919698600769702</v>
      </c>
      <c r="AB6049">
        <v>1.4558558889712101</v>
      </c>
      <c r="AC6049">
        <v>0.49858561435820198</v>
      </c>
      <c r="AD6049">
        <v>0.87989882095915395</v>
      </c>
      <c r="AE6049">
        <v>-1.85033703245765</v>
      </c>
      <c r="AF6049">
        <v>0.70676954854459395</v>
      </c>
      <c r="AG6049">
        <v>0.85225920482806805</v>
      </c>
      <c r="AH6049">
        <v>1.94582133107574</v>
      </c>
      <c r="AI6049">
        <v>0.915996609709537</v>
      </c>
      <c r="AJ6049">
        <v>0.98621344597861504</v>
      </c>
      <c r="AK6049">
        <v>-0.60955002212595399</v>
      </c>
    </row>
    <row r="6050" spans="1:37" x14ac:dyDescent="0.2">
      <c r="A6050" t="s">
        <v>19816</v>
      </c>
      <c r="B6050">
        <v>50910369</v>
      </c>
      <c r="C6050">
        <v>50910667</v>
      </c>
      <c r="D6050">
        <v>299</v>
      </c>
      <c r="E6050" t="s">
        <v>20463</v>
      </c>
      <c r="F6050">
        <v>3</v>
      </c>
      <c r="G6050" t="s">
        <v>20464</v>
      </c>
      <c r="H6050" t="s">
        <v>31000</v>
      </c>
      <c r="I6050">
        <v>4</v>
      </c>
      <c r="J6050">
        <v>51843000</v>
      </c>
      <c r="K6050">
        <v>51914294</v>
      </c>
      <c r="L6050">
        <v>71295</v>
      </c>
      <c r="M6050">
        <v>1</v>
      </c>
      <c r="N6050">
        <v>23142</v>
      </c>
      <c r="O6050" t="s">
        <v>20405</v>
      </c>
      <c r="P6050">
        <v>-932333</v>
      </c>
      <c r="Q6050" t="s">
        <v>20406</v>
      </c>
      <c r="R6050" t="s">
        <v>20407</v>
      </c>
      <c r="S6050" t="s">
        <v>35171</v>
      </c>
      <c r="T6050">
        <v>0.89923478520719502</v>
      </c>
      <c r="U6050">
        <v>1</v>
      </c>
      <c r="V6050">
        <v>2.0746482381225499</v>
      </c>
      <c r="W6050">
        <v>0.787510172938932</v>
      </c>
      <c r="X6050">
        <v>0.95159051474143896</v>
      </c>
      <c r="Y6050">
        <v>-1.30873558745443</v>
      </c>
      <c r="Z6050">
        <v>0.89710062530600898</v>
      </c>
      <c r="AA6050">
        <v>0.99919698600769702</v>
      </c>
      <c r="AB6050">
        <v>1.4558558889712101</v>
      </c>
      <c r="AC6050">
        <v>0.49858561435820198</v>
      </c>
      <c r="AD6050">
        <v>0.87989882095915395</v>
      </c>
      <c r="AE6050">
        <v>-1.85033703245765</v>
      </c>
      <c r="AF6050">
        <v>0.70676954854459395</v>
      </c>
      <c r="AG6050">
        <v>0.85225920482806805</v>
      </c>
      <c r="AH6050">
        <v>1.94582133107574</v>
      </c>
      <c r="AI6050">
        <v>0.915996609709537</v>
      </c>
      <c r="AJ6050">
        <v>0.98621344597861504</v>
      </c>
      <c r="AK6050">
        <v>-0.60955002212595399</v>
      </c>
    </row>
    <row r="6051" spans="1:37" x14ac:dyDescent="0.2">
      <c r="A6051" t="s">
        <v>19816</v>
      </c>
      <c r="B6051">
        <v>50923623</v>
      </c>
      <c r="C6051">
        <v>50923919</v>
      </c>
      <c r="D6051">
        <v>297</v>
      </c>
      <c r="E6051" t="s">
        <v>20465</v>
      </c>
      <c r="F6051">
        <v>3</v>
      </c>
      <c r="G6051" t="s">
        <v>20466</v>
      </c>
      <c r="H6051" t="s">
        <v>31000</v>
      </c>
      <c r="I6051">
        <v>4</v>
      </c>
      <c r="J6051">
        <v>51843000</v>
      </c>
      <c r="K6051">
        <v>51914294</v>
      </c>
      <c r="L6051">
        <v>71295</v>
      </c>
      <c r="M6051">
        <v>1</v>
      </c>
      <c r="N6051">
        <v>23142</v>
      </c>
      <c r="O6051" t="s">
        <v>20405</v>
      </c>
      <c r="P6051">
        <v>-919081</v>
      </c>
      <c r="Q6051" t="s">
        <v>20406</v>
      </c>
      <c r="R6051" t="s">
        <v>20407</v>
      </c>
      <c r="S6051" t="s">
        <v>35171</v>
      </c>
      <c r="T6051">
        <v>0.97213403838398904</v>
      </c>
      <c r="U6051">
        <v>1</v>
      </c>
      <c r="V6051">
        <v>0.90833251775393997</v>
      </c>
      <c r="W6051">
        <v>0.20525741147413201</v>
      </c>
      <c r="X6051">
        <v>0.704072456322962</v>
      </c>
      <c r="Y6051">
        <v>-22.714792840328201</v>
      </c>
      <c r="Z6051">
        <v>0.69013698642955401</v>
      </c>
      <c r="AA6051">
        <v>0.84521697243271998</v>
      </c>
      <c r="AB6051">
        <v>-5.5141336238793699E-2</v>
      </c>
      <c r="AC6051">
        <v>7.0489011448141195E-2</v>
      </c>
      <c r="AD6051">
        <v>0.57684129297949804</v>
      </c>
      <c r="AE6051">
        <v>-22.714792840328201</v>
      </c>
      <c r="AF6051">
        <v>0.61410715005536498</v>
      </c>
      <c r="AG6051">
        <v>0.80674443595273604</v>
      </c>
      <c r="AH6051">
        <v>1.8379427072695</v>
      </c>
      <c r="AI6051">
        <v>0.35038410267202102</v>
      </c>
      <c r="AJ6051">
        <v>0.78121606160956403</v>
      </c>
      <c r="AK6051">
        <v>-21.846037546734099</v>
      </c>
    </row>
    <row r="6052" spans="1:37" x14ac:dyDescent="0.2">
      <c r="A6052" t="s">
        <v>19816</v>
      </c>
      <c r="B6052">
        <v>50923962</v>
      </c>
      <c r="C6052">
        <v>50924251</v>
      </c>
      <c r="D6052">
        <v>290</v>
      </c>
      <c r="E6052" t="s">
        <v>20467</v>
      </c>
      <c r="F6052">
        <v>3</v>
      </c>
      <c r="G6052" t="s">
        <v>20468</v>
      </c>
      <c r="H6052" t="s">
        <v>31000</v>
      </c>
      <c r="I6052">
        <v>4</v>
      </c>
      <c r="J6052">
        <v>51843000</v>
      </c>
      <c r="K6052">
        <v>51914294</v>
      </c>
      <c r="L6052">
        <v>71295</v>
      </c>
      <c r="M6052">
        <v>1</v>
      </c>
      <c r="N6052">
        <v>23142</v>
      </c>
      <c r="O6052" t="s">
        <v>20405</v>
      </c>
      <c r="P6052">
        <v>-918749</v>
      </c>
      <c r="Q6052" t="s">
        <v>20406</v>
      </c>
      <c r="R6052" t="s">
        <v>20407</v>
      </c>
      <c r="S6052" t="s">
        <v>35171</v>
      </c>
      <c r="T6052">
        <v>0.97213403838398904</v>
      </c>
      <c r="U6052">
        <v>1</v>
      </c>
      <c r="V6052">
        <v>0.90833251775393997</v>
      </c>
      <c r="W6052">
        <v>0.20525741147413201</v>
      </c>
      <c r="X6052">
        <v>0.704072456322962</v>
      </c>
      <c r="Y6052">
        <v>-22.714792840328201</v>
      </c>
      <c r="Z6052">
        <v>0.69013698642955401</v>
      </c>
      <c r="AA6052">
        <v>0.84521697243271998</v>
      </c>
      <c r="AB6052">
        <v>-5.5141336238793699E-2</v>
      </c>
      <c r="AC6052">
        <v>7.0489011448141195E-2</v>
      </c>
      <c r="AD6052">
        <v>0.57684129297949804</v>
      </c>
      <c r="AE6052">
        <v>-22.714792840328201</v>
      </c>
      <c r="AF6052">
        <v>0.61410715005536498</v>
      </c>
      <c r="AG6052">
        <v>0.80674443595273604</v>
      </c>
      <c r="AH6052">
        <v>1.8379427072695</v>
      </c>
      <c r="AI6052">
        <v>0.35038410267202102</v>
      </c>
      <c r="AJ6052">
        <v>0.78121606160956403</v>
      </c>
      <c r="AK6052">
        <v>-21.846037546734099</v>
      </c>
    </row>
    <row r="6053" spans="1:37" x14ac:dyDescent="0.2">
      <c r="A6053" t="s">
        <v>19816</v>
      </c>
      <c r="B6053">
        <v>50937221</v>
      </c>
      <c r="C6053">
        <v>50937519</v>
      </c>
      <c r="D6053">
        <v>299</v>
      </c>
      <c r="E6053" t="s">
        <v>20469</v>
      </c>
      <c r="F6053">
        <v>3</v>
      </c>
      <c r="G6053" t="s">
        <v>20470</v>
      </c>
      <c r="H6053" t="s">
        <v>31000</v>
      </c>
      <c r="I6053">
        <v>4</v>
      </c>
      <c r="J6053">
        <v>51843000</v>
      </c>
      <c r="K6053">
        <v>51914294</v>
      </c>
      <c r="L6053">
        <v>71295</v>
      </c>
      <c r="M6053">
        <v>1</v>
      </c>
      <c r="N6053">
        <v>23142</v>
      </c>
      <c r="O6053" t="s">
        <v>20405</v>
      </c>
      <c r="P6053">
        <v>-905481</v>
      </c>
      <c r="Q6053" t="s">
        <v>20406</v>
      </c>
      <c r="R6053" t="s">
        <v>20407</v>
      </c>
      <c r="S6053" t="s">
        <v>35171</v>
      </c>
      <c r="T6053">
        <v>0.60318812523568999</v>
      </c>
      <c r="U6053">
        <v>0.82125442047224695</v>
      </c>
      <c r="V6053">
        <v>-1.2718721952822301</v>
      </c>
      <c r="W6053">
        <v>0.89279167466019005</v>
      </c>
      <c r="X6053">
        <v>0.95159051474143896</v>
      </c>
      <c r="Y6053">
        <v>0.19542501225731099</v>
      </c>
      <c r="Z6053">
        <v>0.82095374834302304</v>
      </c>
      <c r="AA6053">
        <v>0.95070810395168004</v>
      </c>
      <c r="AB6053">
        <v>-0.58131066213454197</v>
      </c>
      <c r="AC6053">
        <v>0.32447114801423099</v>
      </c>
      <c r="AD6053">
        <v>0.69252351738087903</v>
      </c>
      <c r="AE6053">
        <v>-0.80457488120928</v>
      </c>
      <c r="AF6053">
        <v>0.52353792694692403</v>
      </c>
      <c r="AG6053">
        <v>0.80674443595273604</v>
      </c>
      <c r="AH6053">
        <v>-1.22731355825019</v>
      </c>
      <c r="AI6053">
        <v>0.62340487356182706</v>
      </c>
      <c r="AJ6053">
        <v>0.80316496274521099</v>
      </c>
      <c r="AK6053">
        <v>1.0641803782069399</v>
      </c>
    </row>
    <row r="6054" spans="1:37" x14ac:dyDescent="0.2">
      <c r="A6054" t="s">
        <v>19816</v>
      </c>
      <c r="B6054">
        <v>50937563</v>
      </c>
      <c r="C6054">
        <v>50937714</v>
      </c>
      <c r="D6054">
        <v>152</v>
      </c>
      <c r="E6054" t="s">
        <v>20471</v>
      </c>
      <c r="F6054">
        <v>0</v>
      </c>
      <c r="G6054" t="s">
        <v>20283</v>
      </c>
      <c r="H6054" t="s">
        <v>31000</v>
      </c>
      <c r="I6054">
        <v>4</v>
      </c>
      <c r="J6054">
        <v>51843000</v>
      </c>
      <c r="K6054">
        <v>51914294</v>
      </c>
      <c r="L6054">
        <v>71295</v>
      </c>
      <c r="M6054">
        <v>1</v>
      </c>
      <c r="N6054">
        <v>23142</v>
      </c>
      <c r="O6054" t="s">
        <v>20405</v>
      </c>
      <c r="P6054">
        <v>-905286</v>
      </c>
      <c r="Q6054" t="s">
        <v>20406</v>
      </c>
      <c r="R6054" t="s">
        <v>20407</v>
      </c>
      <c r="S6054" t="s">
        <v>35171</v>
      </c>
      <c r="T6054">
        <v>0.60318812523568999</v>
      </c>
      <c r="U6054">
        <v>0.82125442047224695</v>
      </c>
      <c r="V6054">
        <v>-1.2718721952822301</v>
      </c>
      <c r="W6054">
        <v>0.89279167466019005</v>
      </c>
      <c r="X6054">
        <v>0.95159051474143896</v>
      </c>
      <c r="Y6054">
        <v>0.19542501225731099</v>
      </c>
      <c r="Z6054">
        <v>0.82095374834302304</v>
      </c>
      <c r="AA6054">
        <v>0.95070810395168004</v>
      </c>
      <c r="AB6054">
        <v>-0.58131066213454197</v>
      </c>
      <c r="AC6054">
        <v>0.32447114801423099</v>
      </c>
      <c r="AD6054">
        <v>0.69252351738087903</v>
      </c>
      <c r="AE6054">
        <v>-0.80457488120928</v>
      </c>
      <c r="AF6054">
        <v>0.52353792694692403</v>
      </c>
      <c r="AG6054">
        <v>0.80674443595273604</v>
      </c>
      <c r="AH6054">
        <v>-1.22731355825019</v>
      </c>
      <c r="AI6054">
        <v>0.62340487356182706</v>
      </c>
      <c r="AJ6054">
        <v>0.80316496274521099</v>
      </c>
      <c r="AK6054">
        <v>1.0641803782069399</v>
      </c>
    </row>
    <row r="6055" spans="1:37" x14ac:dyDescent="0.2">
      <c r="A6055" t="s">
        <v>19816</v>
      </c>
      <c r="B6055">
        <v>50949777</v>
      </c>
      <c r="C6055">
        <v>50949933</v>
      </c>
      <c r="D6055">
        <v>157</v>
      </c>
      <c r="E6055" t="s">
        <v>20472</v>
      </c>
      <c r="F6055">
        <v>2</v>
      </c>
      <c r="G6055" t="s">
        <v>20473</v>
      </c>
      <c r="H6055" t="s">
        <v>31000</v>
      </c>
      <c r="I6055">
        <v>4</v>
      </c>
      <c r="J6055">
        <v>51843000</v>
      </c>
      <c r="K6055">
        <v>51914294</v>
      </c>
      <c r="L6055">
        <v>71295</v>
      </c>
      <c r="M6055">
        <v>1</v>
      </c>
      <c r="N6055">
        <v>23142</v>
      </c>
      <c r="O6055" t="s">
        <v>20405</v>
      </c>
      <c r="P6055">
        <v>-893067</v>
      </c>
      <c r="Q6055" t="s">
        <v>20406</v>
      </c>
      <c r="R6055" t="s">
        <v>20407</v>
      </c>
      <c r="S6055" t="s">
        <v>35171</v>
      </c>
      <c r="T6055">
        <v>0.54421053469192604</v>
      </c>
      <c r="U6055">
        <v>0.80321479550967601</v>
      </c>
      <c r="V6055">
        <v>1.7986057695831701</v>
      </c>
      <c r="W6055">
        <v>6.2825850358688304E-2</v>
      </c>
      <c r="X6055">
        <v>0.704072456322962</v>
      </c>
      <c r="Y6055">
        <v>-23.5415550807591</v>
      </c>
      <c r="Z6055">
        <v>0.693404429441695</v>
      </c>
      <c r="AA6055">
        <v>0.84521697243271998</v>
      </c>
      <c r="AB6055">
        <v>1.0866440702274101</v>
      </c>
      <c r="AC6055">
        <v>8.8372216911897592E-3</v>
      </c>
      <c r="AD6055">
        <v>0.57684129297949804</v>
      </c>
      <c r="AE6055">
        <v>-23.5415550807591</v>
      </c>
      <c r="AF6055">
        <v>0.45724430223818102</v>
      </c>
      <c r="AG6055">
        <v>0.80674443595273604</v>
      </c>
      <c r="AH6055">
        <v>2.0224509699661901</v>
      </c>
      <c r="AI6055">
        <v>0.17351581260912399</v>
      </c>
      <c r="AJ6055">
        <v>0.78121606160956403</v>
      </c>
      <c r="AK6055">
        <v>-22.672799711645499</v>
      </c>
    </row>
    <row r="6056" spans="1:37" x14ac:dyDescent="0.2">
      <c r="A6056" t="s">
        <v>19816</v>
      </c>
      <c r="B6056">
        <v>51031892</v>
      </c>
      <c r="C6056">
        <v>51032048</v>
      </c>
      <c r="D6056">
        <v>157</v>
      </c>
      <c r="E6056" t="s">
        <v>20474</v>
      </c>
      <c r="F6056">
        <v>2</v>
      </c>
      <c r="G6056" t="s">
        <v>20475</v>
      </c>
      <c r="H6056" t="s">
        <v>31000</v>
      </c>
      <c r="I6056">
        <v>4</v>
      </c>
      <c r="J6056">
        <v>51843000</v>
      </c>
      <c r="K6056">
        <v>51914294</v>
      </c>
      <c r="L6056">
        <v>71295</v>
      </c>
      <c r="M6056">
        <v>1</v>
      </c>
      <c r="N6056">
        <v>23142</v>
      </c>
      <c r="O6056" t="s">
        <v>20405</v>
      </c>
      <c r="P6056">
        <v>-810952</v>
      </c>
      <c r="Q6056" t="s">
        <v>20406</v>
      </c>
      <c r="R6056" t="s">
        <v>20407</v>
      </c>
      <c r="S6056" t="s">
        <v>35171</v>
      </c>
      <c r="T6056">
        <v>0.152084254673993</v>
      </c>
      <c r="U6056">
        <v>0.603102917160658</v>
      </c>
      <c r="V6056">
        <v>23.1656715355359</v>
      </c>
      <c r="W6056">
        <v>0.113079289867903</v>
      </c>
      <c r="X6056">
        <v>0.704072456322962</v>
      </c>
      <c r="Y6056">
        <v>-23.429655634218001</v>
      </c>
      <c r="Z6056">
        <v>0.136920528570767</v>
      </c>
      <c r="AA6056">
        <v>0.72610664078822296</v>
      </c>
      <c r="AB6056">
        <v>22.856776012237599</v>
      </c>
      <c r="AC6056">
        <v>0.114586611961368</v>
      </c>
      <c r="AD6056">
        <v>0.68253123924728298</v>
      </c>
      <c r="AE6056">
        <v>-3.5614619836568902</v>
      </c>
      <c r="AF6056">
        <v>0.47948624871920598</v>
      </c>
      <c r="AG6056">
        <v>0.80674443595273604</v>
      </c>
      <c r="AH6056">
        <v>1.80048481848418</v>
      </c>
      <c r="AI6056">
        <v>0.17351581260912399</v>
      </c>
      <c r="AJ6056">
        <v>0.78121606160956403</v>
      </c>
      <c r="AK6056">
        <v>-22.7498608229312</v>
      </c>
    </row>
    <row r="6057" spans="1:37" x14ac:dyDescent="0.2">
      <c r="A6057" t="s">
        <v>19816</v>
      </c>
      <c r="B6057">
        <v>51059653</v>
      </c>
      <c r="C6057">
        <v>51059951</v>
      </c>
      <c r="D6057">
        <v>299</v>
      </c>
      <c r="E6057" t="s">
        <v>20476</v>
      </c>
      <c r="F6057">
        <v>3</v>
      </c>
      <c r="G6057" t="s">
        <v>20477</v>
      </c>
      <c r="H6057" t="s">
        <v>31000</v>
      </c>
      <c r="I6057">
        <v>4</v>
      </c>
      <c r="J6057">
        <v>51843000</v>
      </c>
      <c r="K6057">
        <v>51914294</v>
      </c>
      <c r="L6057">
        <v>71295</v>
      </c>
      <c r="M6057">
        <v>1</v>
      </c>
      <c r="N6057">
        <v>23142</v>
      </c>
      <c r="O6057" t="s">
        <v>20405</v>
      </c>
      <c r="P6057">
        <v>-783049</v>
      </c>
      <c r="Q6057" t="s">
        <v>20406</v>
      </c>
      <c r="R6057" t="s">
        <v>20407</v>
      </c>
      <c r="S6057" t="s">
        <v>35171</v>
      </c>
      <c r="T6057">
        <v>0.67966389499336999</v>
      </c>
      <c r="U6057">
        <v>0.88584722146559303</v>
      </c>
      <c r="V6057">
        <v>-7.5656549336612006E-2</v>
      </c>
      <c r="W6057">
        <v>0.63299852295038805</v>
      </c>
      <c r="X6057">
        <v>0.94119559056004798</v>
      </c>
      <c r="Y6057">
        <v>-7.1926347373932498E-2</v>
      </c>
      <c r="Z6057">
        <v>0.96438376098710099</v>
      </c>
      <c r="AA6057">
        <v>0.99919698600769702</v>
      </c>
      <c r="AB6057">
        <v>-0.24804770284840799</v>
      </c>
      <c r="AC6057">
        <v>0.15403441907417001</v>
      </c>
      <c r="AD6057">
        <v>0.68253123924728298</v>
      </c>
      <c r="AE6057">
        <v>-1.0719262252589301</v>
      </c>
      <c r="AF6057">
        <v>0.433553438386518</v>
      </c>
      <c r="AG6057">
        <v>0.80674443595273604</v>
      </c>
      <c r="AH6057">
        <v>0.122722643830668</v>
      </c>
      <c r="AI6057">
        <v>0.84469820681520702</v>
      </c>
      <c r="AJ6057">
        <v>0.95957881738831197</v>
      </c>
      <c r="AK6057">
        <v>0.79682902337620298</v>
      </c>
    </row>
    <row r="6058" spans="1:37" x14ac:dyDescent="0.2">
      <c r="A6058" t="s">
        <v>19816</v>
      </c>
      <c r="B6058">
        <v>51059993</v>
      </c>
      <c r="C6058">
        <v>51060146</v>
      </c>
      <c r="D6058">
        <v>154</v>
      </c>
      <c r="E6058" t="s">
        <v>20478</v>
      </c>
      <c r="F6058">
        <v>0</v>
      </c>
      <c r="G6058" t="s">
        <v>20337</v>
      </c>
      <c r="H6058" t="s">
        <v>31000</v>
      </c>
      <c r="I6058">
        <v>4</v>
      </c>
      <c r="J6058">
        <v>51843000</v>
      </c>
      <c r="K6058">
        <v>51914294</v>
      </c>
      <c r="L6058">
        <v>71295</v>
      </c>
      <c r="M6058">
        <v>1</v>
      </c>
      <c r="N6058">
        <v>23142</v>
      </c>
      <c r="O6058" t="s">
        <v>20405</v>
      </c>
      <c r="P6058">
        <v>-782854</v>
      </c>
      <c r="Q6058" t="s">
        <v>20406</v>
      </c>
      <c r="R6058" t="s">
        <v>20407</v>
      </c>
      <c r="S6058" t="s">
        <v>35171</v>
      </c>
      <c r="T6058">
        <v>0.67966389499336999</v>
      </c>
      <c r="U6058">
        <v>0.88584722146559303</v>
      </c>
      <c r="V6058">
        <v>-7.5656549336612006E-2</v>
      </c>
      <c r="W6058">
        <v>0.63299852295038805</v>
      </c>
      <c r="X6058">
        <v>0.94119559056004798</v>
      </c>
      <c r="Y6058">
        <v>-7.1926347373932498E-2</v>
      </c>
      <c r="Z6058">
        <v>0.96438376098710099</v>
      </c>
      <c r="AA6058">
        <v>0.99919698600769702</v>
      </c>
      <c r="AB6058">
        <v>-0.24804770284840799</v>
      </c>
      <c r="AC6058">
        <v>0.15403441907417001</v>
      </c>
      <c r="AD6058">
        <v>0.68253123924728298</v>
      </c>
      <c r="AE6058">
        <v>-1.0719262252589301</v>
      </c>
      <c r="AF6058">
        <v>0.433553438386518</v>
      </c>
      <c r="AG6058">
        <v>0.80674443595273604</v>
      </c>
      <c r="AH6058">
        <v>0.122722643830668</v>
      </c>
      <c r="AI6058">
        <v>0.84469820681520702</v>
      </c>
      <c r="AJ6058">
        <v>0.95957881738831197</v>
      </c>
      <c r="AK6058">
        <v>0.79682902337620298</v>
      </c>
    </row>
    <row r="6059" spans="1:37" x14ac:dyDescent="0.2">
      <c r="A6059" t="s">
        <v>19816</v>
      </c>
      <c r="B6059">
        <v>51092284</v>
      </c>
      <c r="C6059">
        <v>51092444</v>
      </c>
      <c r="D6059">
        <v>161</v>
      </c>
      <c r="E6059" t="s">
        <v>20479</v>
      </c>
      <c r="F6059">
        <v>1</v>
      </c>
      <c r="G6059" t="s">
        <v>20480</v>
      </c>
      <c r="H6059" t="s">
        <v>31000</v>
      </c>
      <c r="I6059">
        <v>4</v>
      </c>
      <c r="J6059">
        <v>51843000</v>
      </c>
      <c r="K6059">
        <v>51914294</v>
      </c>
      <c r="L6059">
        <v>71295</v>
      </c>
      <c r="M6059">
        <v>1</v>
      </c>
      <c r="N6059">
        <v>23142</v>
      </c>
      <c r="O6059" t="s">
        <v>20405</v>
      </c>
      <c r="P6059">
        <v>-750556</v>
      </c>
      <c r="Q6059" t="s">
        <v>20406</v>
      </c>
      <c r="R6059" t="s">
        <v>20407</v>
      </c>
      <c r="S6059" t="s">
        <v>35171</v>
      </c>
      <c r="T6059">
        <v>0.32911398597860803</v>
      </c>
      <c r="U6059">
        <v>0.603102917160658</v>
      </c>
      <c r="V6059">
        <v>22.2753982837066</v>
      </c>
      <c r="W6059">
        <v>0.20525741147413201</v>
      </c>
      <c r="X6059">
        <v>0.704072456322962</v>
      </c>
      <c r="Y6059">
        <v>-22.8444029217655</v>
      </c>
      <c r="Z6059">
        <v>0.306975110376564</v>
      </c>
      <c r="AA6059">
        <v>0.72610664078822296</v>
      </c>
      <c r="AB6059">
        <v>22.0825627922253</v>
      </c>
      <c r="AC6059">
        <v>7.0489011448141195E-2</v>
      </c>
      <c r="AD6059">
        <v>0.57684129297949804</v>
      </c>
      <c r="AE6059">
        <v>-22.8444029217655</v>
      </c>
      <c r="AF6059">
        <v>0.61410715005536498</v>
      </c>
      <c r="AG6059">
        <v>0.80674443595273604</v>
      </c>
      <c r="AH6059">
        <v>1.50220877844414</v>
      </c>
      <c r="AI6059">
        <v>0.35038410267202102</v>
      </c>
      <c r="AJ6059">
        <v>0.78121606160956403</v>
      </c>
      <c r="AK6059">
        <v>-21.975647613295902</v>
      </c>
    </row>
    <row r="6060" spans="1:37" x14ac:dyDescent="0.2">
      <c r="A6060" t="s">
        <v>19816</v>
      </c>
      <c r="B6060">
        <v>51092444</v>
      </c>
      <c r="C6060">
        <v>51092604</v>
      </c>
      <c r="D6060">
        <v>161</v>
      </c>
      <c r="E6060" t="s">
        <v>20481</v>
      </c>
      <c r="F6060">
        <v>2</v>
      </c>
      <c r="G6060" t="s">
        <v>20482</v>
      </c>
      <c r="H6060" t="s">
        <v>31000</v>
      </c>
      <c r="I6060">
        <v>4</v>
      </c>
      <c r="J6060">
        <v>51843000</v>
      </c>
      <c r="K6060">
        <v>51914294</v>
      </c>
      <c r="L6060">
        <v>71295</v>
      </c>
      <c r="M6060">
        <v>1</v>
      </c>
      <c r="N6060">
        <v>23142</v>
      </c>
      <c r="O6060" t="s">
        <v>20405</v>
      </c>
      <c r="P6060">
        <v>-750396</v>
      </c>
      <c r="Q6060" t="s">
        <v>20406</v>
      </c>
      <c r="R6060" t="s">
        <v>20407</v>
      </c>
      <c r="S6060" t="s">
        <v>35171</v>
      </c>
      <c r="T6060">
        <v>0.32911398597860803</v>
      </c>
      <c r="U6060">
        <v>0.603102917160658</v>
      </c>
      <c r="V6060">
        <v>22.860360689697199</v>
      </c>
      <c r="W6060">
        <v>0.20525741147413201</v>
      </c>
      <c r="X6060">
        <v>0.704072456322962</v>
      </c>
      <c r="Y6060">
        <v>-23.2152132753214</v>
      </c>
      <c r="Z6060">
        <v>0.306975110376564</v>
      </c>
      <c r="AA6060">
        <v>0.72610664078822296</v>
      </c>
      <c r="AB6060">
        <v>22.453373115576401</v>
      </c>
      <c r="AC6060">
        <v>7.0489011448141195E-2</v>
      </c>
      <c r="AD6060">
        <v>0.57684129297949804</v>
      </c>
      <c r="AE6060">
        <v>-23.2152132753214</v>
      </c>
      <c r="AF6060">
        <v>0.61410715005536498</v>
      </c>
      <c r="AG6060">
        <v>0.80674443595273604</v>
      </c>
      <c r="AH6060">
        <v>2.0871711844347001</v>
      </c>
      <c r="AI6060">
        <v>0.35038410267202102</v>
      </c>
      <c r="AJ6060">
        <v>0.78121606160956403</v>
      </c>
      <c r="AK6060">
        <v>-22.3464579309836</v>
      </c>
    </row>
    <row r="6061" spans="1:37" x14ac:dyDescent="0.2">
      <c r="A6061" t="s">
        <v>19816</v>
      </c>
      <c r="B6061">
        <v>51092990</v>
      </c>
      <c r="C6061">
        <v>51093288</v>
      </c>
      <c r="D6061">
        <v>299</v>
      </c>
      <c r="E6061" t="s">
        <v>20483</v>
      </c>
      <c r="F6061">
        <v>2</v>
      </c>
      <c r="G6061" t="s">
        <v>20484</v>
      </c>
      <c r="H6061" t="s">
        <v>31000</v>
      </c>
      <c r="I6061">
        <v>4</v>
      </c>
      <c r="J6061">
        <v>51843000</v>
      </c>
      <c r="K6061">
        <v>51914294</v>
      </c>
      <c r="L6061">
        <v>71295</v>
      </c>
      <c r="M6061">
        <v>1</v>
      </c>
      <c r="N6061">
        <v>23142</v>
      </c>
      <c r="O6061" t="s">
        <v>20405</v>
      </c>
      <c r="P6061">
        <v>-749712</v>
      </c>
      <c r="Q6061" t="s">
        <v>20406</v>
      </c>
      <c r="R6061" t="s">
        <v>20407</v>
      </c>
      <c r="S6061" t="s">
        <v>35171</v>
      </c>
      <c r="T6061">
        <v>7.3374270299014499E-2</v>
      </c>
      <c r="U6061">
        <v>0.603102917160658</v>
      </c>
      <c r="V6061">
        <v>23.550224845597899</v>
      </c>
      <c r="W6061">
        <v>0.90129300205075202</v>
      </c>
      <c r="X6061">
        <v>0.95159051474143896</v>
      </c>
      <c r="Y6061">
        <v>-0.70195112127668002</v>
      </c>
      <c r="Z6061">
        <v>0.136920528570767</v>
      </c>
      <c r="AA6061">
        <v>0.72610664078822296</v>
      </c>
      <c r="AB6061">
        <v>22.7612138578124</v>
      </c>
      <c r="AC6061">
        <v>0.59090205226999604</v>
      </c>
      <c r="AD6061">
        <v>0.87989882095915395</v>
      </c>
      <c r="AE6061">
        <v>-1.70195082772132</v>
      </c>
      <c r="AF6061">
        <v>6.9808448882277996E-2</v>
      </c>
      <c r="AG6061">
        <v>0.60400337402173399</v>
      </c>
      <c r="AH6061">
        <v>3.9596607520513301</v>
      </c>
      <c r="AI6061">
        <v>0.43521265639500101</v>
      </c>
      <c r="AJ6061">
        <v>0.78121606160956403</v>
      </c>
      <c r="AK6061">
        <v>0.166804196369159</v>
      </c>
    </row>
    <row r="6062" spans="1:37" x14ac:dyDescent="0.2">
      <c r="A6062" t="s">
        <v>19816</v>
      </c>
      <c r="B6062">
        <v>51104212</v>
      </c>
      <c r="C6062">
        <v>51104511</v>
      </c>
      <c r="D6062">
        <v>300</v>
      </c>
      <c r="E6062" t="s">
        <v>20485</v>
      </c>
      <c r="F6062">
        <v>3</v>
      </c>
      <c r="G6062" t="s">
        <v>20486</v>
      </c>
      <c r="H6062" t="s">
        <v>31000</v>
      </c>
      <c r="I6062">
        <v>4</v>
      </c>
      <c r="J6062">
        <v>51843000</v>
      </c>
      <c r="K6062">
        <v>51914294</v>
      </c>
      <c r="L6062">
        <v>71295</v>
      </c>
      <c r="M6062">
        <v>1</v>
      </c>
      <c r="N6062">
        <v>23142</v>
      </c>
      <c r="O6062" t="s">
        <v>20405</v>
      </c>
      <c r="P6062">
        <v>-738489</v>
      </c>
      <c r="Q6062" t="s">
        <v>20406</v>
      </c>
      <c r="R6062" t="s">
        <v>20407</v>
      </c>
      <c r="S6062" t="s">
        <v>35171</v>
      </c>
      <c r="T6062">
        <v>0.97213403838398904</v>
      </c>
      <c r="U6062">
        <v>1</v>
      </c>
      <c r="V6062">
        <v>2.8174254412312099</v>
      </c>
      <c r="W6062">
        <v>0.20525741147413201</v>
      </c>
      <c r="X6062">
        <v>0.704072456322962</v>
      </c>
      <c r="Y6062">
        <v>-23.754549811324601</v>
      </c>
      <c r="Z6062">
        <v>0.93459220503170903</v>
      </c>
      <c r="AA6062">
        <v>0.99919698600769702</v>
      </c>
      <c r="AB6062">
        <v>2.2128088525860599</v>
      </c>
      <c r="AC6062">
        <v>0.283630615332017</v>
      </c>
      <c r="AD6062">
        <v>0.68253123924728298</v>
      </c>
      <c r="AE6062">
        <v>-3.8302584864615099</v>
      </c>
      <c r="AF6062">
        <v>0.98343762640780896</v>
      </c>
      <c r="AG6062">
        <v>1</v>
      </c>
      <c r="AH6062">
        <v>2.2130137769295501</v>
      </c>
      <c r="AI6062">
        <v>0.24456414000292601</v>
      </c>
      <c r="AJ6062">
        <v>0.78121606160956403</v>
      </c>
      <c r="AK6062">
        <v>-23.044329982099601</v>
      </c>
    </row>
    <row r="6063" spans="1:37" x14ac:dyDescent="0.2">
      <c r="A6063" t="s">
        <v>19816</v>
      </c>
      <c r="B6063">
        <v>51104553</v>
      </c>
      <c r="C6063">
        <v>51104851</v>
      </c>
      <c r="D6063">
        <v>299</v>
      </c>
      <c r="E6063" t="s">
        <v>20487</v>
      </c>
      <c r="F6063">
        <v>3</v>
      </c>
      <c r="G6063" t="s">
        <v>20377</v>
      </c>
      <c r="H6063" t="s">
        <v>31000</v>
      </c>
      <c r="I6063">
        <v>4</v>
      </c>
      <c r="J6063">
        <v>51843000</v>
      </c>
      <c r="K6063">
        <v>51914294</v>
      </c>
      <c r="L6063">
        <v>71295</v>
      </c>
      <c r="M6063">
        <v>1</v>
      </c>
      <c r="N6063">
        <v>23142</v>
      </c>
      <c r="O6063" t="s">
        <v>20405</v>
      </c>
      <c r="P6063">
        <v>-738149</v>
      </c>
      <c r="Q6063" t="s">
        <v>20406</v>
      </c>
      <c r="R6063" t="s">
        <v>20407</v>
      </c>
      <c r="S6063" t="s">
        <v>35171</v>
      </c>
      <c r="T6063">
        <v>0.644035865418358</v>
      </c>
      <c r="U6063">
        <v>0.84904924635754497</v>
      </c>
      <c r="V6063">
        <v>1.53214400512157</v>
      </c>
      <c r="W6063">
        <v>0.113079289867903</v>
      </c>
      <c r="X6063">
        <v>0.704072456322962</v>
      </c>
      <c r="Y6063">
        <v>-23.977289063614901</v>
      </c>
      <c r="Z6063">
        <v>0.57853978204985401</v>
      </c>
      <c r="AA6063">
        <v>0.84521697243271998</v>
      </c>
      <c r="AB6063">
        <v>0.92752741647642301</v>
      </c>
      <c r="AC6063">
        <v>0.10683406973163299</v>
      </c>
      <c r="AD6063">
        <v>0.68253123924728298</v>
      </c>
      <c r="AE6063">
        <v>-4.0529977387517802</v>
      </c>
      <c r="AF6063">
        <v>0.77173648502780101</v>
      </c>
      <c r="AG6063">
        <v>0.88417364479730298</v>
      </c>
      <c r="AH6063">
        <v>1.6315975870423101</v>
      </c>
      <c r="AI6063">
        <v>0.17351581260912399</v>
      </c>
      <c r="AJ6063">
        <v>0.78121606160956403</v>
      </c>
      <c r="AK6063">
        <v>-23.245428878303201</v>
      </c>
    </row>
    <row r="6064" spans="1:37" x14ac:dyDescent="0.2">
      <c r="A6064" t="s">
        <v>19816</v>
      </c>
      <c r="B6064">
        <v>51114572</v>
      </c>
      <c r="C6064">
        <v>51114725</v>
      </c>
      <c r="D6064">
        <v>154</v>
      </c>
      <c r="E6064" t="s">
        <v>20488</v>
      </c>
      <c r="F6064">
        <v>3</v>
      </c>
      <c r="G6064" t="s">
        <v>20489</v>
      </c>
      <c r="H6064" t="s">
        <v>31000</v>
      </c>
      <c r="I6064">
        <v>4</v>
      </c>
      <c r="J6064">
        <v>51843000</v>
      </c>
      <c r="K6064">
        <v>51914294</v>
      </c>
      <c r="L6064">
        <v>71295</v>
      </c>
      <c r="M6064">
        <v>1</v>
      </c>
      <c r="N6064">
        <v>23142</v>
      </c>
      <c r="O6064" t="s">
        <v>20405</v>
      </c>
      <c r="P6064">
        <v>-728275</v>
      </c>
      <c r="Q6064" t="s">
        <v>20406</v>
      </c>
      <c r="R6064" t="s">
        <v>20407</v>
      </c>
      <c r="S6064" t="s">
        <v>35171</v>
      </c>
      <c r="T6064">
        <v>0.97213403838398904</v>
      </c>
      <c r="U6064">
        <v>1</v>
      </c>
      <c r="V6064">
        <v>1.8679298775767399</v>
      </c>
      <c r="W6064">
        <v>0.20525741147413201</v>
      </c>
      <c r="X6064">
        <v>0.704072456322962</v>
      </c>
      <c r="Y6064">
        <v>-23.760449095584001</v>
      </c>
      <c r="Z6064">
        <v>0.69013698642955401</v>
      </c>
      <c r="AA6064">
        <v>0.84521697243271998</v>
      </c>
      <c r="AB6064">
        <v>0.90445586159473301</v>
      </c>
      <c r="AC6064">
        <v>7.0489011448141195E-2</v>
      </c>
      <c r="AD6064">
        <v>0.57684129297949804</v>
      </c>
      <c r="AE6064">
        <v>-23.760449095584001</v>
      </c>
      <c r="AF6064">
        <v>0.61410715005536498</v>
      </c>
      <c r="AG6064">
        <v>0.80674443595273604</v>
      </c>
      <c r="AH6064">
        <v>2.7975401742728598</v>
      </c>
      <c r="AI6064">
        <v>0.35038410267202102</v>
      </c>
      <c r="AJ6064">
        <v>0.78121606160956403</v>
      </c>
      <c r="AK6064">
        <v>-22.891693712729499</v>
      </c>
    </row>
    <row r="6065" spans="1:37" x14ac:dyDescent="0.2">
      <c r="A6065" t="s">
        <v>19816</v>
      </c>
      <c r="B6065">
        <v>51125144</v>
      </c>
      <c r="C6065">
        <v>51125300</v>
      </c>
      <c r="D6065">
        <v>157</v>
      </c>
      <c r="E6065" t="s">
        <v>20490</v>
      </c>
      <c r="F6065">
        <v>0</v>
      </c>
      <c r="G6065" t="s">
        <v>20491</v>
      </c>
      <c r="H6065" t="s">
        <v>31000</v>
      </c>
      <c r="I6065">
        <v>4</v>
      </c>
      <c r="J6065">
        <v>51843000</v>
      </c>
      <c r="K6065">
        <v>51914294</v>
      </c>
      <c r="L6065">
        <v>71295</v>
      </c>
      <c r="M6065">
        <v>1</v>
      </c>
      <c r="N6065">
        <v>23142</v>
      </c>
      <c r="O6065" t="s">
        <v>20405</v>
      </c>
      <c r="P6065">
        <v>-717700</v>
      </c>
      <c r="Q6065" t="s">
        <v>20406</v>
      </c>
      <c r="R6065" t="s">
        <v>20407</v>
      </c>
      <c r="S6065" t="s">
        <v>35171</v>
      </c>
      <c r="T6065">
        <v>1</v>
      </c>
      <c r="U6065">
        <v>1</v>
      </c>
      <c r="V6065">
        <v>-0.127695705464104</v>
      </c>
      <c r="W6065">
        <v>0.20525741147413201</v>
      </c>
      <c r="X6065">
        <v>0.704072456322962</v>
      </c>
      <c r="Y6065">
        <v>-24.1762037564223</v>
      </c>
      <c r="Z6065">
        <v>0.65379035313853895</v>
      </c>
      <c r="AA6065">
        <v>0.84521697243271998</v>
      </c>
      <c r="AB6065">
        <v>-1.0911696944478899</v>
      </c>
      <c r="AC6065">
        <v>7.0489011448141195E-2</v>
      </c>
      <c r="AD6065">
        <v>0.57684129297949804</v>
      </c>
      <c r="AE6065">
        <v>-24.1762037564223</v>
      </c>
      <c r="AF6065">
        <v>0.64997455747578503</v>
      </c>
      <c r="AG6065">
        <v>0.80674443595273604</v>
      </c>
      <c r="AH6065">
        <v>0.80191484897183296</v>
      </c>
      <c r="AI6065">
        <v>0.35038410267202102</v>
      </c>
      <c r="AJ6065">
        <v>0.78121606160956403</v>
      </c>
      <c r="AK6065">
        <v>-23.3074483525697</v>
      </c>
    </row>
    <row r="6066" spans="1:37" x14ac:dyDescent="0.2">
      <c r="A6066" t="s">
        <v>19816</v>
      </c>
      <c r="B6066">
        <v>51151507</v>
      </c>
      <c r="C6066">
        <v>51151659</v>
      </c>
      <c r="D6066">
        <v>153</v>
      </c>
      <c r="E6066" t="s">
        <v>20492</v>
      </c>
      <c r="F6066">
        <v>1</v>
      </c>
      <c r="G6066" t="s">
        <v>20493</v>
      </c>
      <c r="H6066" t="s">
        <v>31000</v>
      </c>
      <c r="I6066">
        <v>4</v>
      </c>
      <c r="J6066">
        <v>51843000</v>
      </c>
      <c r="K6066">
        <v>51914294</v>
      </c>
      <c r="L6066">
        <v>71295</v>
      </c>
      <c r="M6066">
        <v>1</v>
      </c>
      <c r="N6066">
        <v>23142</v>
      </c>
      <c r="O6066" t="s">
        <v>20405</v>
      </c>
      <c r="P6066">
        <v>-691341</v>
      </c>
      <c r="Q6066" t="s">
        <v>20406</v>
      </c>
      <c r="R6066" t="s">
        <v>20407</v>
      </c>
      <c r="S6066" t="s">
        <v>35171</v>
      </c>
      <c r="T6066">
        <v>0.32911398597860803</v>
      </c>
      <c r="U6066">
        <v>0.603102917160658</v>
      </c>
      <c r="V6066">
        <v>22.2753982837066</v>
      </c>
      <c r="W6066">
        <v>0.38920677604595899</v>
      </c>
      <c r="X6066">
        <v>0.704072456322962</v>
      </c>
      <c r="Y6066">
        <v>-22.073764465165802</v>
      </c>
      <c r="Z6066">
        <v>0.306975110376564</v>
      </c>
      <c r="AA6066">
        <v>0.72610664078822296</v>
      </c>
      <c r="AB6066">
        <v>22.0912917732546</v>
      </c>
      <c r="AC6066">
        <v>0.71753805159658501</v>
      </c>
      <c r="AD6066">
        <v>0.87989882095915395</v>
      </c>
      <c r="AE6066">
        <v>-1.2055715683461601</v>
      </c>
      <c r="AF6066">
        <v>0.61410715005536498</v>
      </c>
      <c r="AG6066">
        <v>0.80674443595273604</v>
      </c>
      <c r="AH6066">
        <v>1.4812059286602099</v>
      </c>
      <c r="AI6066">
        <v>0.35038410267202102</v>
      </c>
      <c r="AJ6066">
        <v>0.78121606160956403</v>
      </c>
      <c r="AK6066">
        <v>-21.984376594174599</v>
      </c>
    </row>
    <row r="6067" spans="1:37" x14ac:dyDescent="0.2">
      <c r="A6067" t="s">
        <v>19816</v>
      </c>
      <c r="B6067">
        <v>51151659</v>
      </c>
      <c r="C6067">
        <v>51151811</v>
      </c>
      <c r="D6067">
        <v>153</v>
      </c>
      <c r="E6067" t="s">
        <v>20494</v>
      </c>
      <c r="F6067">
        <v>2</v>
      </c>
      <c r="G6067" t="s">
        <v>20495</v>
      </c>
      <c r="H6067" t="s">
        <v>31000</v>
      </c>
      <c r="I6067">
        <v>4</v>
      </c>
      <c r="J6067">
        <v>51843000</v>
      </c>
      <c r="K6067">
        <v>51914294</v>
      </c>
      <c r="L6067">
        <v>71295</v>
      </c>
      <c r="M6067">
        <v>1</v>
      </c>
      <c r="N6067">
        <v>23142</v>
      </c>
      <c r="O6067" t="s">
        <v>20405</v>
      </c>
      <c r="P6067">
        <v>-691189</v>
      </c>
      <c r="Q6067" t="s">
        <v>20406</v>
      </c>
      <c r="R6067" t="s">
        <v>20407</v>
      </c>
      <c r="S6067" t="s">
        <v>35171</v>
      </c>
      <c r="T6067">
        <v>0.32911398597860803</v>
      </c>
      <c r="U6067">
        <v>0.603102917160658</v>
      </c>
      <c r="V6067">
        <v>22.2753982837066</v>
      </c>
      <c r="W6067">
        <v>0.38920677604595899</v>
      </c>
      <c r="X6067">
        <v>0.704072456322962</v>
      </c>
      <c r="Y6067">
        <v>-22.073764465165802</v>
      </c>
      <c r="Z6067">
        <v>0.306975110376564</v>
      </c>
      <c r="AA6067">
        <v>0.72610664078822296</v>
      </c>
      <c r="AB6067">
        <v>22.0912917732546</v>
      </c>
      <c r="AC6067">
        <v>0.71753805159658501</v>
      </c>
      <c r="AD6067">
        <v>0.87989882095915395</v>
      </c>
      <c r="AE6067">
        <v>-1.2055715683461601</v>
      </c>
      <c r="AF6067">
        <v>0.61410715005536498</v>
      </c>
      <c r="AG6067">
        <v>0.80674443595273604</v>
      </c>
      <c r="AH6067">
        <v>1.4812059286602099</v>
      </c>
      <c r="AI6067">
        <v>0.35038410267202102</v>
      </c>
      <c r="AJ6067">
        <v>0.78121606160956403</v>
      </c>
      <c r="AK6067">
        <v>-21.984376594174599</v>
      </c>
    </row>
    <row r="6068" spans="1:37" x14ac:dyDescent="0.2">
      <c r="A6068" t="s">
        <v>19816</v>
      </c>
      <c r="B6068">
        <v>51151838</v>
      </c>
      <c r="C6068">
        <v>51151991</v>
      </c>
      <c r="D6068">
        <v>154</v>
      </c>
      <c r="E6068" t="s">
        <v>20496</v>
      </c>
      <c r="F6068">
        <v>0</v>
      </c>
      <c r="G6068" t="s">
        <v>20337</v>
      </c>
      <c r="H6068" t="s">
        <v>31000</v>
      </c>
      <c r="I6068">
        <v>4</v>
      </c>
      <c r="J6068">
        <v>51843000</v>
      </c>
      <c r="K6068">
        <v>51914294</v>
      </c>
      <c r="L6068">
        <v>71295</v>
      </c>
      <c r="M6068">
        <v>1</v>
      </c>
      <c r="N6068">
        <v>23142</v>
      </c>
      <c r="O6068" t="s">
        <v>20405</v>
      </c>
      <c r="P6068">
        <v>-691009</v>
      </c>
      <c r="Q6068" t="s">
        <v>20406</v>
      </c>
      <c r="R6068" t="s">
        <v>20407</v>
      </c>
      <c r="S6068" t="s">
        <v>35171</v>
      </c>
      <c r="T6068">
        <v>0.32911398597860803</v>
      </c>
      <c r="U6068">
        <v>0.603102917160658</v>
      </c>
      <c r="V6068">
        <v>22.2753982837066</v>
      </c>
      <c r="W6068">
        <v>0.38920677604595899</v>
      </c>
      <c r="X6068">
        <v>0.704072456322962</v>
      </c>
      <c r="Y6068">
        <v>-22.073764465165802</v>
      </c>
      <c r="Z6068">
        <v>0.306975110376564</v>
      </c>
      <c r="AA6068">
        <v>0.72610664078822296</v>
      </c>
      <c r="AB6068">
        <v>22.0912917732546</v>
      </c>
      <c r="AC6068">
        <v>0.71753805159658501</v>
      </c>
      <c r="AD6068">
        <v>0.87989882095915395</v>
      </c>
      <c r="AE6068">
        <v>-1.2055715683461601</v>
      </c>
      <c r="AF6068">
        <v>0.61410715005536498</v>
      </c>
      <c r="AG6068">
        <v>0.80674443595273604</v>
      </c>
      <c r="AH6068">
        <v>1.4812059286602099</v>
      </c>
      <c r="AI6068">
        <v>0.35038410267202102</v>
      </c>
      <c r="AJ6068">
        <v>0.78121606160956403</v>
      </c>
      <c r="AK6068">
        <v>-21.984376594174599</v>
      </c>
    </row>
    <row r="6069" spans="1:37" x14ac:dyDescent="0.2">
      <c r="A6069" t="s">
        <v>19816</v>
      </c>
      <c r="B6069">
        <v>51164433</v>
      </c>
      <c r="C6069">
        <v>51164584</v>
      </c>
      <c r="D6069">
        <v>152</v>
      </c>
      <c r="E6069" t="s">
        <v>20497</v>
      </c>
      <c r="F6069">
        <v>1</v>
      </c>
      <c r="G6069" t="s">
        <v>20498</v>
      </c>
      <c r="H6069" t="s">
        <v>31000</v>
      </c>
      <c r="I6069">
        <v>4</v>
      </c>
      <c r="J6069">
        <v>51843000</v>
      </c>
      <c r="K6069">
        <v>51914294</v>
      </c>
      <c r="L6069">
        <v>71295</v>
      </c>
      <c r="M6069">
        <v>1</v>
      </c>
      <c r="N6069">
        <v>23142</v>
      </c>
      <c r="O6069" t="s">
        <v>20405</v>
      </c>
      <c r="P6069">
        <v>-678416</v>
      </c>
      <c r="Q6069" t="s">
        <v>20406</v>
      </c>
      <c r="R6069" t="s">
        <v>20407</v>
      </c>
      <c r="S6069" t="s">
        <v>35171</v>
      </c>
      <c r="T6069">
        <v>0.97979524468909096</v>
      </c>
      <c r="U6069">
        <v>1</v>
      </c>
      <c r="V6069">
        <v>-0.20853973549667701</v>
      </c>
      <c r="W6069">
        <v>0.85739061170441999</v>
      </c>
      <c r="X6069">
        <v>0.95159051474143896</v>
      </c>
      <c r="Y6069">
        <v>-0.19960994697197501</v>
      </c>
      <c r="Z6069">
        <v>0.79590556428138504</v>
      </c>
      <c r="AA6069">
        <v>0.927284221282906</v>
      </c>
      <c r="AB6069">
        <v>-0.58458832072301503</v>
      </c>
      <c r="AC6069">
        <v>0.30934799025328302</v>
      </c>
      <c r="AD6069">
        <v>0.68773325147593101</v>
      </c>
      <c r="AE6069">
        <v>-1.19960982387958</v>
      </c>
      <c r="AF6069">
        <v>0.75597362904566501</v>
      </c>
      <c r="AG6069">
        <v>0.87732854096160695</v>
      </c>
      <c r="AH6069">
        <v>0.22107070973957399</v>
      </c>
      <c r="AI6069">
        <v>0.64674041799899995</v>
      </c>
      <c r="AJ6069">
        <v>0.82002337464554198</v>
      </c>
      <c r="AK6069">
        <v>0.66914543120388204</v>
      </c>
    </row>
    <row r="6070" spans="1:37" x14ac:dyDescent="0.2">
      <c r="A6070" t="s">
        <v>19816</v>
      </c>
      <c r="B6070">
        <v>51164584</v>
      </c>
      <c r="C6070">
        <v>51164735</v>
      </c>
      <c r="D6070">
        <v>152</v>
      </c>
      <c r="E6070" t="s">
        <v>20499</v>
      </c>
      <c r="F6070">
        <v>2</v>
      </c>
      <c r="G6070" t="s">
        <v>20500</v>
      </c>
      <c r="H6070" t="s">
        <v>31000</v>
      </c>
      <c r="I6070">
        <v>4</v>
      </c>
      <c r="J6070">
        <v>51843000</v>
      </c>
      <c r="K6070">
        <v>51914294</v>
      </c>
      <c r="L6070">
        <v>71295</v>
      </c>
      <c r="M6070">
        <v>1</v>
      </c>
      <c r="N6070">
        <v>23142</v>
      </c>
      <c r="O6070" t="s">
        <v>20405</v>
      </c>
      <c r="P6070">
        <v>-678265</v>
      </c>
      <c r="Q6070" t="s">
        <v>20406</v>
      </c>
      <c r="R6070" t="s">
        <v>20407</v>
      </c>
      <c r="S6070" t="s">
        <v>35171</v>
      </c>
      <c r="T6070">
        <v>0.97979524468909096</v>
      </c>
      <c r="U6070">
        <v>1</v>
      </c>
      <c r="V6070">
        <v>-0.20853973549667701</v>
      </c>
      <c r="W6070">
        <v>0.85739061170441999</v>
      </c>
      <c r="X6070">
        <v>0.95159051474143896</v>
      </c>
      <c r="Y6070">
        <v>-0.19960994697197501</v>
      </c>
      <c r="Z6070">
        <v>0.79590556428138504</v>
      </c>
      <c r="AA6070">
        <v>0.927284221282906</v>
      </c>
      <c r="AB6070">
        <v>-0.58458832072301503</v>
      </c>
      <c r="AC6070">
        <v>0.30934799025328302</v>
      </c>
      <c r="AD6070">
        <v>0.68773325147593101</v>
      </c>
      <c r="AE6070">
        <v>-1.19960982387958</v>
      </c>
      <c r="AF6070">
        <v>0.75597362904566501</v>
      </c>
      <c r="AG6070">
        <v>0.87732854096160695</v>
      </c>
      <c r="AH6070">
        <v>0.22107070973957399</v>
      </c>
      <c r="AI6070">
        <v>0.64674041799899995</v>
      </c>
      <c r="AJ6070">
        <v>0.82002337464554198</v>
      </c>
      <c r="AK6070">
        <v>0.66914543120388204</v>
      </c>
    </row>
    <row r="6071" spans="1:37" x14ac:dyDescent="0.2">
      <c r="A6071" t="s">
        <v>19816</v>
      </c>
      <c r="B6071">
        <v>51164764</v>
      </c>
      <c r="C6071">
        <v>51164917</v>
      </c>
      <c r="D6071">
        <v>154</v>
      </c>
      <c r="E6071" t="s">
        <v>20501</v>
      </c>
      <c r="F6071">
        <v>0</v>
      </c>
      <c r="G6071" t="s">
        <v>20337</v>
      </c>
      <c r="H6071" t="s">
        <v>31000</v>
      </c>
      <c r="I6071">
        <v>4</v>
      </c>
      <c r="J6071">
        <v>51843000</v>
      </c>
      <c r="K6071">
        <v>51914294</v>
      </c>
      <c r="L6071">
        <v>71295</v>
      </c>
      <c r="M6071">
        <v>1</v>
      </c>
      <c r="N6071">
        <v>23142</v>
      </c>
      <c r="O6071" t="s">
        <v>20405</v>
      </c>
      <c r="P6071">
        <v>-678083</v>
      </c>
      <c r="Q6071" t="s">
        <v>20406</v>
      </c>
      <c r="R6071" t="s">
        <v>20407</v>
      </c>
      <c r="S6071" t="s">
        <v>35171</v>
      </c>
      <c r="T6071">
        <v>0.97979524468909096</v>
      </c>
      <c r="U6071">
        <v>1</v>
      </c>
      <c r="V6071">
        <v>-0.20853973549667701</v>
      </c>
      <c r="W6071">
        <v>0.85739061170441999</v>
      </c>
      <c r="X6071">
        <v>0.95159051474143896</v>
      </c>
      <c r="Y6071">
        <v>-0.19960994697197501</v>
      </c>
      <c r="Z6071">
        <v>0.79590556428138504</v>
      </c>
      <c r="AA6071">
        <v>0.927284221282906</v>
      </c>
      <c r="AB6071">
        <v>-0.58458832072301503</v>
      </c>
      <c r="AC6071">
        <v>0.30934799025328302</v>
      </c>
      <c r="AD6071">
        <v>0.68773325147593101</v>
      </c>
      <c r="AE6071">
        <v>-1.19960982387958</v>
      </c>
      <c r="AF6071">
        <v>0.75597362904566501</v>
      </c>
      <c r="AG6071">
        <v>0.87732854096160695</v>
      </c>
      <c r="AH6071">
        <v>0.22107070973957399</v>
      </c>
      <c r="AI6071">
        <v>0.64674041799899995</v>
      </c>
      <c r="AJ6071">
        <v>0.82002337464554198</v>
      </c>
      <c r="AK6071">
        <v>0.66914543120388204</v>
      </c>
    </row>
    <row r="6072" spans="1:37" x14ac:dyDescent="0.2">
      <c r="A6072" t="s">
        <v>19816</v>
      </c>
      <c r="B6072">
        <v>51172399</v>
      </c>
      <c r="C6072">
        <v>51172551</v>
      </c>
      <c r="D6072">
        <v>153</v>
      </c>
      <c r="E6072" t="s">
        <v>20502</v>
      </c>
      <c r="F6072">
        <v>3</v>
      </c>
      <c r="G6072" t="s">
        <v>20503</v>
      </c>
      <c r="H6072" t="s">
        <v>31000</v>
      </c>
      <c r="I6072">
        <v>4</v>
      </c>
      <c r="J6072">
        <v>51843000</v>
      </c>
      <c r="K6072">
        <v>51914294</v>
      </c>
      <c r="L6072">
        <v>71295</v>
      </c>
      <c r="M6072">
        <v>1</v>
      </c>
      <c r="N6072">
        <v>23142</v>
      </c>
      <c r="O6072" t="s">
        <v>20405</v>
      </c>
      <c r="P6072">
        <v>-670449</v>
      </c>
      <c r="Q6072" t="s">
        <v>20406</v>
      </c>
      <c r="R6072" t="s">
        <v>20407</v>
      </c>
      <c r="S6072" t="s">
        <v>35171</v>
      </c>
      <c r="T6072">
        <v>0.32911398597860803</v>
      </c>
      <c r="U6072">
        <v>0.603102917160658</v>
      </c>
      <c r="V6072">
        <v>22.860360689697199</v>
      </c>
      <c r="W6072">
        <v>0.89107655920673101</v>
      </c>
      <c r="X6072">
        <v>0.95159051474143896</v>
      </c>
      <c r="Y6072">
        <v>0.29283822650277902</v>
      </c>
      <c r="Z6072">
        <v>0.48464167878831399</v>
      </c>
      <c r="AA6072">
        <v>0.84435025072159198</v>
      </c>
      <c r="AB6072">
        <v>21.8968867457104</v>
      </c>
      <c r="AC6072">
        <v>0.75388744886274095</v>
      </c>
      <c r="AD6072">
        <v>0.87989882095915395</v>
      </c>
      <c r="AE6072">
        <v>-0.707161595642673</v>
      </c>
      <c r="AF6072">
        <v>0.16793847098801201</v>
      </c>
      <c r="AG6072">
        <v>0.68151250837662902</v>
      </c>
      <c r="AH6072">
        <v>22.860360689697199</v>
      </c>
      <c r="AI6072">
        <v>0.56157887380500204</v>
      </c>
      <c r="AJ6072">
        <v>0.78121606160956403</v>
      </c>
      <c r="AK6072">
        <v>1.1615935132364099</v>
      </c>
    </row>
    <row r="6073" spans="1:37" x14ac:dyDescent="0.2">
      <c r="A6073" t="s">
        <v>19816</v>
      </c>
      <c r="B6073">
        <v>51182090</v>
      </c>
      <c r="C6073">
        <v>51182250</v>
      </c>
      <c r="D6073">
        <v>161</v>
      </c>
      <c r="E6073" t="s">
        <v>20504</v>
      </c>
      <c r="F6073">
        <v>3</v>
      </c>
      <c r="G6073" t="s">
        <v>20505</v>
      </c>
      <c r="H6073" t="s">
        <v>31000</v>
      </c>
      <c r="I6073">
        <v>4</v>
      </c>
      <c r="J6073">
        <v>51843000</v>
      </c>
      <c r="K6073">
        <v>51914294</v>
      </c>
      <c r="L6073">
        <v>71295</v>
      </c>
      <c r="M6073">
        <v>1</v>
      </c>
      <c r="N6073">
        <v>23142</v>
      </c>
      <c r="O6073" t="s">
        <v>20405</v>
      </c>
      <c r="P6073">
        <v>-660750</v>
      </c>
      <c r="Q6073" t="s">
        <v>20406</v>
      </c>
      <c r="R6073" t="s">
        <v>20407</v>
      </c>
      <c r="S6073" t="s">
        <v>35171</v>
      </c>
      <c r="T6073">
        <v>0.60318812523568999</v>
      </c>
      <c r="U6073">
        <v>0.82125442047224695</v>
      </c>
      <c r="V6073">
        <v>-1.49230024192447</v>
      </c>
      <c r="W6073">
        <v>0.26139292287254801</v>
      </c>
      <c r="X6073">
        <v>0.704072456322962</v>
      </c>
      <c r="Y6073">
        <v>-1.3425493879882899</v>
      </c>
      <c r="Z6073">
        <v>0.50730577232210405</v>
      </c>
      <c r="AA6073">
        <v>0.84521697243271998</v>
      </c>
      <c r="AB6073">
        <v>-1.6851356927641801</v>
      </c>
      <c r="AC6073">
        <v>4.8767042925850802E-2</v>
      </c>
      <c r="AD6073">
        <v>0.57684129297949804</v>
      </c>
      <c r="AE6073">
        <v>-2.3425490322792601</v>
      </c>
      <c r="AF6073">
        <v>0.74414648978297804</v>
      </c>
      <c r="AG6073">
        <v>0.86906519844104402</v>
      </c>
      <c r="AH6073">
        <v>-0.87186938455362195</v>
      </c>
      <c r="AI6073">
        <v>0.61187545788734798</v>
      </c>
      <c r="AJ6073">
        <v>0.792270719854135</v>
      </c>
      <c r="AK6073">
        <v>-0.473794037137093</v>
      </c>
    </row>
    <row r="6074" spans="1:37" x14ac:dyDescent="0.2">
      <c r="A6074" t="s">
        <v>19816</v>
      </c>
      <c r="B6074">
        <v>51182294</v>
      </c>
      <c r="C6074">
        <v>51182445</v>
      </c>
      <c r="D6074">
        <v>152</v>
      </c>
      <c r="E6074" t="s">
        <v>20506</v>
      </c>
      <c r="F6074">
        <v>0</v>
      </c>
      <c r="G6074" t="s">
        <v>20507</v>
      </c>
      <c r="H6074" t="s">
        <v>31000</v>
      </c>
      <c r="I6074">
        <v>4</v>
      </c>
      <c r="J6074">
        <v>51843000</v>
      </c>
      <c r="K6074">
        <v>51914294</v>
      </c>
      <c r="L6074">
        <v>71295</v>
      </c>
      <c r="M6074">
        <v>1</v>
      </c>
      <c r="N6074">
        <v>23142</v>
      </c>
      <c r="O6074" t="s">
        <v>20405</v>
      </c>
      <c r="P6074">
        <v>-660555</v>
      </c>
      <c r="Q6074" t="s">
        <v>20406</v>
      </c>
      <c r="R6074" t="s">
        <v>20407</v>
      </c>
      <c r="S6074" t="s">
        <v>35171</v>
      </c>
      <c r="T6074">
        <v>1</v>
      </c>
      <c r="U6074">
        <v>1</v>
      </c>
      <c r="V6074">
        <v>-1.0389601250150899</v>
      </c>
      <c r="W6074">
        <v>0.69201225521665499</v>
      </c>
      <c r="X6074">
        <v>0.95159051474143896</v>
      </c>
      <c r="Y6074">
        <v>-0.78097442843592102</v>
      </c>
      <c r="Z6074">
        <v>0.65379035313853895</v>
      </c>
      <c r="AA6074">
        <v>0.84521697243271998</v>
      </c>
      <c r="AB6074">
        <v>-2.00243370902583</v>
      </c>
      <c r="AC6074">
        <v>0.30184355666711699</v>
      </c>
      <c r="AD6074">
        <v>0.68253123924728298</v>
      </c>
      <c r="AE6074">
        <v>-1.7809740727268899</v>
      </c>
      <c r="AF6074">
        <v>0.64997455747578503</v>
      </c>
      <c r="AG6074">
        <v>0.80674443595273604</v>
      </c>
      <c r="AH6074">
        <v>-0.109349703181506</v>
      </c>
      <c r="AI6074">
        <v>0.95029317176085903</v>
      </c>
      <c r="AJ6074">
        <v>0.98621344597861504</v>
      </c>
      <c r="AK6074">
        <v>8.7780867274862701E-2</v>
      </c>
    </row>
    <row r="6075" spans="1:37" x14ac:dyDescent="0.2">
      <c r="A6075" t="s">
        <v>19816</v>
      </c>
      <c r="B6075">
        <v>51202673</v>
      </c>
      <c r="C6075">
        <v>51202826</v>
      </c>
      <c r="D6075">
        <v>154</v>
      </c>
      <c r="E6075" t="s">
        <v>20508</v>
      </c>
      <c r="F6075">
        <v>2</v>
      </c>
      <c r="G6075" t="s">
        <v>20509</v>
      </c>
      <c r="H6075" t="s">
        <v>31000</v>
      </c>
      <c r="I6075">
        <v>4</v>
      </c>
      <c r="J6075">
        <v>51843000</v>
      </c>
      <c r="K6075">
        <v>51914294</v>
      </c>
      <c r="L6075">
        <v>71295</v>
      </c>
      <c r="M6075">
        <v>1</v>
      </c>
      <c r="N6075">
        <v>23142</v>
      </c>
      <c r="O6075" t="s">
        <v>20405</v>
      </c>
      <c r="P6075">
        <v>-640174</v>
      </c>
      <c r="Q6075" t="s">
        <v>20406</v>
      </c>
      <c r="R6075" t="s">
        <v>20407</v>
      </c>
      <c r="S6075" t="s">
        <v>35171</v>
      </c>
      <c r="T6075">
        <v>1</v>
      </c>
      <c r="U6075">
        <v>1</v>
      </c>
      <c r="V6075">
        <v>-0.68849757811629198</v>
      </c>
      <c r="W6075">
        <v>0.65075386537994595</v>
      </c>
      <c r="X6075">
        <v>0.94119559056004798</v>
      </c>
      <c r="Y6075">
        <v>-1.70328363129851</v>
      </c>
      <c r="Z6075">
        <v>0.96726857278496403</v>
      </c>
      <c r="AA6075">
        <v>0.99919698600769702</v>
      </c>
      <c r="AB6075">
        <v>4.8374449175278597E-2</v>
      </c>
      <c r="AC6075">
        <v>0.283630615332017</v>
      </c>
      <c r="AD6075">
        <v>0.68253123924728298</v>
      </c>
      <c r="AE6075">
        <v>-2.7032830577559399</v>
      </c>
      <c r="AF6075">
        <v>0.98343762640780896</v>
      </c>
      <c r="AG6075">
        <v>1</v>
      </c>
      <c r="AH6075">
        <v>-0.97891817390640801</v>
      </c>
      <c r="AI6075">
        <v>0.98342151819761803</v>
      </c>
      <c r="AJ6075">
        <v>0.98789258377071898</v>
      </c>
      <c r="AK6075">
        <v>-0.83452831007309303</v>
      </c>
    </row>
    <row r="6076" spans="1:37" x14ac:dyDescent="0.2">
      <c r="A6076" t="s">
        <v>19816</v>
      </c>
      <c r="B6076">
        <v>51212712</v>
      </c>
      <c r="C6076">
        <v>51212864</v>
      </c>
      <c r="D6076">
        <v>153</v>
      </c>
      <c r="E6076" t="s">
        <v>20510</v>
      </c>
      <c r="F6076">
        <v>2</v>
      </c>
      <c r="G6076" t="s">
        <v>20511</v>
      </c>
      <c r="H6076" t="s">
        <v>31000</v>
      </c>
      <c r="I6076">
        <v>4</v>
      </c>
      <c r="J6076">
        <v>51843000</v>
      </c>
      <c r="K6076">
        <v>51914294</v>
      </c>
      <c r="L6076">
        <v>71295</v>
      </c>
      <c r="M6076">
        <v>1</v>
      </c>
      <c r="N6076">
        <v>23142</v>
      </c>
      <c r="O6076" t="s">
        <v>20405</v>
      </c>
      <c r="P6076">
        <v>-630136</v>
      </c>
      <c r="Q6076" t="s">
        <v>20406</v>
      </c>
      <c r="R6076" t="s">
        <v>20407</v>
      </c>
      <c r="S6076" t="s">
        <v>35171</v>
      </c>
      <c r="T6076">
        <v>0.29910708687459298</v>
      </c>
      <c r="U6076">
        <v>0.603102917160658</v>
      </c>
      <c r="V6076">
        <v>2.8240028778312198</v>
      </c>
      <c r="W6076">
        <v>0.44238658451920998</v>
      </c>
      <c r="X6076">
        <v>0.75414288725731404</v>
      </c>
      <c r="Y6076">
        <v>-3.19886680847973</v>
      </c>
      <c r="Z6076">
        <v>0.356094662962533</v>
      </c>
      <c r="AA6076">
        <v>0.81332655330779302</v>
      </c>
      <c r="AB6076">
        <v>2.0141984700123201</v>
      </c>
      <c r="AC6076">
        <v>0.103737072167691</v>
      </c>
      <c r="AD6076">
        <v>0.68253123924728298</v>
      </c>
      <c r="AE6076">
        <v>-4.1988663500127501</v>
      </c>
      <c r="AF6076">
        <v>0.35044498323680101</v>
      </c>
      <c r="AG6076">
        <v>0.74289508271920801</v>
      </c>
      <c r="AH6076">
        <v>2.9396789054630301</v>
      </c>
      <c r="AI6076">
        <v>1</v>
      </c>
      <c r="AJ6076">
        <v>1</v>
      </c>
      <c r="AK6076">
        <v>-2.3301113830037199</v>
      </c>
    </row>
    <row r="6077" spans="1:37" x14ac:dyDescent="0.2">
      <c r="A6077" t="s">
        <v>19816</v>
      </c>
      <c r="B6077">
        <v>51212902</v>
      </c>
      <c r="C6077">
        <v>51213056</v>
      </c>
      <c r="D6077">
        <v>155</v>
      </c>
      <c r="E6077" t="s">
        <v>20512</v>
      </c>
      <c r="F6077">
        <v>0</v>
      </c>
      <c r="G6077" t="s">
        <v>20513</v>
      </c>
      <c r="H6077" t="s">
        <v>31000</v>
      </c>
      <c r="I6077">
        <v>4</v>
      </c>
      <c r="J6077">
        <v>51843000</v>
      </c>
      <c r="K6077">
        <v>51914294</v>
      </c>
      <c r="L6077">
        <v>71295</v>
      </c>
      <c r="M6077">
        <v>1</v>
      </c>
      <c r="N6077">
        <v>23142</v>
      </c>
      <c r="O6077" t="s">
        <v>20405</v>
      </c>
      <c r="P6077">
        <v>-629944</v>
      </c>
      <c r="Q6077" t="s">
        <v>20406</v>
      </c>
      <c r="R6077" t="s">
        <v>20407</v>
      </c>
      <c r="S6077" t="s">
        <v>35171</v>
      </c>
      <c r="T6077">
        <v>0.29910708687459298</v>
      </c>
      <c r="U6077">
        <v>0.603102917160658</v>
      </c>
      <c r="V6077">
        <v>2.8240028778312198</v>
      </c>
      <c r="W6077">
        <v>0.44238658451920998</v>
      </c>
      <c r="X6077">
        <v>0.75414288725731404</v>
      </c>
      <c r="Y6077">
        <v>-3.19886680847973</v>
      </c>
      <c r="Z6077">
        <v>0.356094662962533</v>
      </c>
      <c r="AA6077">
        <v>0.81332655330779302</v>
      </c>
      <c r="AB6077">
        <v>2.0141984700123201</v>
      </c>
      <c r="AC6077">
        <v>0.103737072167691</v>
      </c>
      <c r="AD6077">
        <v>0.68253123924728298</v>
      </c>
      <c r="AE6077">
        <v>-4.1988663500127501</v>
      </c>
      <c r="AF6077">
        <v>0.35044498323680101</v>
      </c>
      <c r="AG6077">
        <v>0.74289508271920801</v>
      </c>
      <c r="AH6077">
        <v>2.9396789054630301</v>
      </c>
      <c r="AI6077">
        <v>1</v>
      </c>
      <c r="AJ6077">
        <v>1</v>
      </c>
      <c r="AK6077">
        <v>-2.3301113830037199</v>
      </c>
    </row>
    <row r="6078" spans="1:37" x14ac:dyDescent="0.2">
      <c r="A6078" t="s">
        <v>19816</v>
      </c>
      <c r="B6078">
        <v>51213903</v>
      </c>
      <c r="C6078">
        <v>51214051</v>
      </c>
      <c r="D6078">
        <v>149</v>
      </c>
      <c r="E6078" t="s">
        <v>20514</v>
      </c>
      <c r="F6078">
        <v>3</v>
      </c>
      <c r="G6078" t="s">
        <v>20515</v>
      </c>
      <c r="H6078" t="s">
        <v>31000</v>
      </c>
      <c r="I6078">
        <v>4</v>
      </c>
      <c r="J6078">
        <v>51843000</v>
      </c>
      <c r="K6078">
        <v>51914294</v>
      </c>
      <c r="L6078">
        <v>71295</v>
      </c>
      <c r="M6078">
        <v>1</v>
      </c>
      <c r="N6078">
        <v>23142</v>
      </c>
      <c r="O6078" t="s">
        <v>20405</v>
      </c>
      <c r="P6078">
        <v>-628949</v>
      </c>
      <c r="Q6078" t="s">
        <v>20406</v>
      </c>
      <c r="R6078" t="s">
        <v>20407</v>
      </c>
      <c r="S6078" t="s">
        <v>35171</v>
      </c>
      <c r="T6078">
        <v>7.3374270299014499E-2</v>
      </c>
      <c r="U6078">
        <v>0.603102917160658</v>
      </c>
      <c r="V6078">
        <v>23.579725617764002</v>
      </c>
      <c r="W6078">
        <v>0.69201225521665499</v>
      </c>
      <c r="X6078">
        <v>0.95159051474143896</v>
      </c>
      <c r="Y6078">
        <v>-1.31326533964144</v>
      </c>
      <c r="Z6078">
        <v>0.203350924423461</v>
      </c>
      <c r="AA6078">
        <v>0.72610664078822296</v>
      </c>
      <c r="AB6078">
        <v>22.6162516031076</v>
      </c>
      <c r="AC6078">
        <v>0.30184355666711699</v>
      </c>
      <c r="AD6078">
        <v>0.68253123924728298</v>
      </c>
      <c r="AE6078">
        <v>-2.3132649014715101</v>
      </c>
      <c r="AF6078">
        <v>1.3497623430991999E-2</v>
      </c>
      <c r="AG6078">
        <v>0.476038960109122</v>
      </c>
      <c r="AH6078">
        <v>23.579725617764002</v>
      </c>
      <c r="AI6078">
        <v>0.95029317176085903</v>
      </c>
      <c r="AJ6078">
        <v>0.98621344597861504</v>
      </c>
      <c r="AK6078">
        <v>-0.44451001857828198</v>
      </c>
    </row>
    <row r="6079" spans="1:37" x14ac:dyDescent="0.2">
      <c r="A6079" t="s">
        <v>19816</v>
      </c>
      <c r="B6079">
        <v>51214090</v>
      </c>
      <c r="C6079">
        <v>51214246</v>
      </c>
      <c r="D6079">
        <v>157</v>
      </c>
      <c r="E6079" t="s">
        <v>20516</v>
      </c>
      <c r="F6079">
        <v>1</v>
      </c>
      <c r="G6079" t="s">
        <v>20517</v>
      </c>
      <c r="H6079" t="s">
        <v>31000</v>
      </c>
      <c r="I6079">
        <v>4</v>
      </c>
      <c r="J6079">
        <v>51843000</v>
      </c>
      <c r="K6079">
        <v>51914294</v>
      </c>
      <c r="L6079">
        <v>71295</v>
      </c>
      <c r="M6079">
        <v>1</v>
      </c>
      <c r="N6079">
        <v>23142</v>
      </c>
      <c r="O6079" t="s">
        <v>20405</v>
      </c>
      <c r="P6079">
        <v>-628754</v>
      </c>
      <c r="Q6079" t="s">
        <v>20406</v>
      </c>
      <c r="R6079" t="s">
        <v>20407</v>
      </c>
      <c r="S6079" t="s">
        <v>35171</v>
      </c>
      <c r="T6079">
        <v>7.3374270299014499E-2</v>
      </c>
      <c r="U6079">
        <v>0.603102917160658</v>
      </c>
      <c r="V6079">
        <v>23.579725617764002</v>
      </c>
      <c r="W6079">
        <v>0.69201225521665499</v>
      </c>
      <c r="X6079">
        <v>0.95159051474143896</v>
      </c>
      <c r="Y6079">
        <v>-1.31326533964144</v>
      </c>
      <c r="Z6079">
        <v>0.203350924423461</v>
      </c>
      <c r="AA6079">
        <v>0.72610664078822296</v>
      </c>
      <c r="AB6079">
        <v>22.6162516031076</v>
      </c>
      <c r="AC6079">
        <v>0.30184355666711699</v>
      </c>
      <c r="AD6079">
        <v>0.68253123924728298</v>
      </c>
      <c r="AE6079">
        <v>-2.3132649014715101</v>
      </c>
      <c r="AF6079">
        <v>1.3497623430991999E-2</v>
      </c>
      <c r="AG6079">
        <v>0.476038960109122</v>
      </c>
      <c r="AH6079">
        <v>23.579725617764002</v>
      </c>
      <c r="AI6079">
        <v>0.95029317176085903</v>
      </c>
      <c r="AJ6079">
        <v>0.98621344597861504</v>
      </c>
      <c r="AK6079">
        <v>-0.44451001857828198</v>
      </c>
    </row>
    <row r="6080" spans="1:37" x14ac:dyDescent="0.2">
      <c r="A6080" t="s">
        <v>19816</v>
      </c>
      <c r="B6080">
        <v>51220362</v>
      </c>
      <c r="C6080">
        <v>51220513</v>
      </c>
      <c r="D6080">
        <v>152</v>
      </c>
      <c r="E6080" t="s">
        <v>20518</v>
      </c>
      <c r="F6080">
        <v>2</v>
      </c>
      <c r="G6080" t="s">
        <v>20519</v>
      </c>
      <c r="H6080" t="s">
        <v>31000</v>
      </c>
      <c r="I6080">
        <v>4</v>
      </c>
      <c r="J6080">
        <v>51843000</v>
      </c>
      <c r="K6080">
        <v>51914294</v>
      </c>
      <c r="L6080">
        <v>71295</v>
      </c>
      <c r="M6080">
        <v>1</v>
      </c>
      <c r="N6080">
        <v>23142</v>
      </c>
      <c r="O6080" t="s">
        <v>20405</v>
      </c>
      <c r="P6080">
        <v>-622487</v>
      </c>
      <c r="Q6080" t="s">
        <v>20406</v>
      </c>
      <c r="R6080" t="s">
        <v>20407</v>
      </c>
      <c r="S6080" t="s">
        <v>35171</v>
      </c>
      <c r="T6080">
        <v>0.54421053469192604</v>
      </c>
      <c r="U6080">
        <v>0.80321479550967601</v>
      </c>
      <c r="V6080">
        <v>2.63432610862316</v>
      </c>
      <c r="W6080">
        <v>0.71930067310602097</v>
      </c>
      <c r="X6080">
        <v>0.95159051474143896</v>
      </c>
      <c r="Y6080">
        <v>-2.6901858818468298</v>
      </c>
      <c r="Z6080">
        <v>0.47690667696080002</v>
      </c>
      <c r="AA6080">
        <v>0.84435025072159198</v>
      </c>
      <c r="AB6080">
        <v>2.1621470746775202</v>
      </c>
      <c r="AC6080">
        <v>0.253574581277134</v>
      </c>
      <c r="AD6080">
        <v>0.68253123924728298</v>
      </c>
      <c r="AE6080">
        <v>-3.69018542514041</v>
      </c>
      <c r="AF6080">
        <v>0.73123338343369804</v>
      </c>
      <c r="AG6080">
        <v>0.86437216336234302</v>
      </c>
      <c r="AH6080">
        <v>1.79881875335557</v>
      </c>
      <c r="AI6080">
        <v>0.74340040463428003</v>
      </c>
      <c r="AJ6080">
        <v>0.90832860500409796</v>
      </c>
      <c r="AK6080">
        <v>-1.8214304735820599</v>
      </c>
    </row>
    <row r="6081" spans="1:37" x14ac:dyDescent="0.2">
      <c r="A6081" t="s">
        <v>19816</v>
      </c>
      <c r="B6081">
        <v>51220556</v>
      </c>
      <c r="C6081">
        <v>51220854</v>
      </c>
      <c r="D6081">
        <v>299</v>
      </c>
      <c r="E6081" t="s">
        <v>20520</v>
      </c>
      <c r="F6081">
        <v>3</v>
      </c>
      <c r="G6081" t="s">
        <v>20377</v>
      </c>
      <c r="H6081" t="s">
        <v>31000</v>
      </c>
      <c r="I6081">
        <v>4</v>
      </c>
      <c r="J6081">
        <v>51843000</v>
      </c>
      <c r="K6081">
        <v>51914294</v>
      </c>
      <c r="L6081">
        <v>71295</v>
      </c>
      <c r="M6081">
        <v>1</v>
      </c>
      <c r="N6081">
        <v>23142</v>
      </c>
      <c r="O6081" t="s">
        <v>20405</v>
      </c>
      <c r="P6081">
        <v>-622146</v>
      </c>
      <c r="Q6081" t="s">
        <v>20406</v>
      </c>
      <c r="R6081" t="s">
        <v>20407</v>
      </c>
      <c r="S6081" t="s">
        <v>35171</v>
      </c>
      <c r="T6081">
        <v>0.54421053469192604</v>
      </c>
      <c r="U6081">
        <v>0.80321479550967601</v>
      </c>
      <c r="V6081">
        <v>2.63432610862316</v>
      </c>
      <c r="W6081">
        <v>0.71930067310602097</v>
      </c>
      <c r="X6081">
        <v>0.95159051474143896</v>
      </c>
      <c r="Y6081">
        <v>-2.6901858818468298</v>
      </c>
      <c r="Z6081">
        <v>0.47690667696080002</v>
      </c>
      <c r="AA6081">
        <v>0.84435025072159198</v>
      </c>
      <c r="AB6081">
        <v>2.1621470746775202</v>
      </c>
      <c r="AC6081">
        <v>0.253574581277134</v>
      </c>
      <c r="AD6081">
        <v>0.68253123924728298</v>
      </c>
      <c r="AE6081">
        <v>-3.69018542514041</v>
      </c>
      <c r="AF6081">
        <v>0.73123338343369804</v>
      </c>
      <c r="AG6081">
        <v>0.86437216336234302</v>
      </c>
      <c r="AH6081">
        <v>1.79881875335557</v>
      </c>
      <c r="AI6081">
        <v>0.74340040463428003</v>
      </c>
      <c r="AJ6081">
        <v>0.90832860500409796</v>
      </c>
      <c r="AK6081">
        <v>-1.8214304735820599</v>
      </c>
    </row>
    <row r="6082" spans="1:37" x14ac:dyDescent="0.2">
      <c r="A6082" t="s">
        <v>19816</v>
      </c>
      <c r="B6082">
        <v>51228516</v>
      </c>
      <c r="C6082">
        <v>51228676</v>
      </c>
      <c r="D6082">
        <v>161</v>
      </c>
      <c r="E6082" t="s">
        <v>20521</v>
      </c>
      <c r="F6082">
        <v>2</v>
      </c>
      <c r="G6082" t="s">
        <v>20522</v>
      </c>
      <c r="H6082" t="s">
        <v>31000</v>
      </c>
      <c r="I6082">
        <v>4</v>
      </c>
      <c r="J6082">
        <v>51843000</v>
      </c>
      <c r="K6082">
        <v>51914294</v>
      </c>
      <c r="L6082">
        <v>71295</v>
      </c>
      <c r="M6082">
        <v>1</v>
      </c>
      <c r="N6082">
        <v>23142</v>
      </c>
      <c r="O6082" t="s">
        <v>20405</v>
      </c>
      <c r="P6082">
        <v>-614324</v>
      </c>
      <c r="Q6082" t="s">
        <v>20406</v>
      </c>
      <c r="R6082" t="s">
        <v>20407</v>
      </c>
      <c r="S6082" t="s">
        <v>35171</v>
      </c>
      <c r="T6082">
        <v>0.152084254673993</v>
      </c>
      <c r="U6082">
        <v>0.603102917160658</v>
      </c>
      <c r="V6082">
        <v>23.5457365719707</v>
      </c>
      <c r="W6082">
        <v>0.86214887914709604</v>
      </c>
      <c r="X6082">
        <v>0.95159051474143896</v>
      </c>
      <c r="Y6082">
        <v>-4.8352774173750397E-3</v>
      </c>
      <c r="Z6082">
        <v>9.2719649676713103E-2</v>
      </c>
      <c r="AA6082">
        <v>0.72610664078822296</v>
      </c>
      <c r="AB6082">
        <v>23.351932241591701</v>
      </c>
      <c r="AC6082">
        <v>0.90042941727307502</v>
      </c>
      <c r="AD6082">
        <v>0.94068432309766403</v>
      </c>
      <c r="AE6082">
        <v>-0.72829138416651396</v>
      </c>
      <c r="AF6082">
        <v>0.70676954854459395</v>
      </c>
      <c r="AG6082">
        <v>0.85225920482806805</v>
      </c>
      <c r="AH6082">
        <v>1.50455122365115</v>
      </c>
      <c r="AI6082">
        <v>0.67042866055193195</v>
      </c>
      <c r="AJ6082">
        <v>0.84166368640718703</v>
      </c>
      <c r="AK6082">
        <v>0.63253741418059195</v>
      </c>
    </row>
    <row r="6083" spans="1:37" x14ac:dyDescent="0.2">
      <c r="A6083" t="s">
        <v>19816</v>
      </c>
      <c r="B6083">
        <v>51228720</v>
      </c>
      <c r="C6083">
        <v>51228872</v>
      </c>
      <c r="D6083">
        <v>153</v>
      </c>
      <c r="E6083" t="s">
        <v>20523</v>
      </c>
      <c r="F6083">
        <v>0</v>
      </c>
      <c r="G6083" t="s">
        <v>20524</v>
      </c>
      <c r="H6083" t="s">
        <v>31000</v>
      </c>
      <c r="I6083">
        <v>4</v>
      </c>
      <c r="J6083">
        <v>51843000</v>
      </c>
      <c r="K6083">
        <v>51914294</v>
      </c>
      <c r="L6083">
        <v>71295</v>
      </c>
      <c r="M6083">
        <v>1</v>
      </c>
      <c r="N6083">
        <v>23142</v>
      </c>
      <c r="O6083" t="s">
        <v>20405</v>
      </c>
      <c r="P6083">
        <v>-614128</v>
      </c>
      <c r="Q6083" t="s">
        <v>20406</v>
      </c>
      <c r="R6083" t="s">
        <v>20407</v>
      </c>
      <c r="S6083" t="s">
        <v>35171</v>
      </c>
      <c r="T6083">
        <v>0.152084254673993</v>
      </c>
      <c r="U6083">
        <v>0.603102917160658</v>
      </c>
      <c r="V6083">
        <v>23.5457365719707</v>
      </c>
      <c r="W6083">
        <v>0.86214887914709604</v>
      </c>
      <c r="X6083">
        <v>0.95159051474143896</v>
      </c>
      <c r="Y6083">
        <v>-4.8352774173750397E-3</v>
      </c>
      <c r="Z6083">
        <v>9.2719649676713103E-2</v>
      </c>
      <c r="AA6083">
        <v>0.72610664078822296</v>
      </c>
      <c r="AB6083">
        <v>23.351932241591701</v>
      </c>
      <c r="AC6083">
        <v>0.90042941727307502</v>
      </c>
      <c r="AD6083">
        <v>0.94068432309766403</v>
      </c>
      <c r="AE6083">
        <v>-0.72829138416651396</v>
      </c>
      <c r="AF6083">
        <v>0.70676954854459395</v>
      </c>
      <c r="AG6083">
        <v>0.85225920482806805</v>
      </c>
      <c r="AH6083">
        <v>1.50455122365115</v>
      </c>
      <c r="AI6083">
        <v>0.67042866055193195</v>
      </c>
      <c r="AJ6083">
        <v>0.84166368640718703</v>
      </c>
      <c r="AK6083">
        <v>0.63253741418059195</v>
      </c>
    </row>
    <row r="6084" spans="1:37" x14ac:dyDescent="0.2">
      <c r="A6084" t="s">
        <v>19816</v>
      </c>
      <c r="B6084">
        <v>51254211</v>
      </c>
      <c r="C6084">
        <v>51254371</v>
      </c>
      <c r="D6084">
        <v>161</v>
      </c>
      <c r="E6084" t="s">
        <v>20525</v>
      </c>
      <c r="F6084">
        <v>3</v>
      </c>
      <c r="G6084" t="s">
        <v>20526</v>
      </c>
      <c r="H6084" t="s">
        <v>31000</v>
      </c>
      <c r="I6084">
        <v>4</v>
      </c>
      <c r="J6084">
        <v>51843000</v>
      </c>
      <c r="K6084">
        <v>51914294</v>
      </c>
      <c r="L6084">
        <v>71295</v>
      </c>
      <c r="M6084">
        <v>1</v>
      </c>
      <c r="N6084">
        <v>23142</v>
      </c>
      <c r="O6084" t="s">
        <v>20405</v>
      </c>
      <c r="P6084">
        <v>-588629</v>
      </c>
      <c r="Q6084" t="s">
        <v>20406</v>
      </c>
      <c r="R6084" t="s">
        <v>20407</v>
      </c>
      <c r="S6084" t="s">
        <v>35171</v>
      </c>
      <c r="T6084">
        <v>0.32911398597860803</v>
      </c>
      <c r="U6084">
        <v>0.603102917160658</v>
      </c>
      <c r="V6084">
        <v>22.860360689697199</v>
      </c>
      <c r="W6084">
        <v>0.94541066367716797</v>
      </c>
      <c r="X6084">
        <v>0.95159051474143896</v>
      </c>
      <c r="Y6084">
        <v>-0.122199213491213</v>
      </c>
      <c r="Z6084">
        <v>0.48464167878831399</v>
      </c>
      <c r="AA6084">
        <v>0.84435025072159198</v>
      </c>
      <c r="AB6084">
        <v>21.8968867457104</v>
      </c>
      <c r="AC6084">
        <v>0.71753805159658501</v>
      </c>
      <c r="AD6084">
        <v>0.87989882095915395</v>
      </c>
      <c r="AE6084">
        <v>-1.1221989763518301</v>
      </c>
      <c r="AF6084">
        <v>0.16793847098801201</v>
      </c>
      <c r="AG6084">
        <v>0.68151250837662902</v>
      </c>
      <c r="AH6084">
        <v>22.860360689697199</v>
      </c>
      <c r="AI6084">
        <v>0.59609816080359102</v>
      </c>
      <c r="AJ6084">
        <v>0.78121606160956403</v>
      </c>
      <c r="AK6084">
        <v>0.74655607324241902</v>
      </c>
    </row>
    <row r="6085" spans="1:37" x14ac:dyDescent="0.2">
      <c r="A6085" t="s">
        <v>19816</v>
      </c>
      <c r="B6085">
        <v>51261721</v>
      </c>
      <c r="C6085">
        <v>51262019</v>
      </c>
      <c r="D6085">
        <v>299</v>
      </c>
      <c r="E6085" t="s">
        <v>20527</v>
      </c>
      <c r="F6085">
        <v>2</v>
      </c>
      <c r="G6085" t="s">
        <v>20528</v>
      </c>
      <c r="H6085" t="s">
        <v>31000</v>
      </c>
      <c r="I6085">
        <v>4</v>
      </c>
      <c r="J6085">
        <v>51843000</v>
      </c>
      <c r="K6085">
        <v>51914294</v>
      </c>
      <c r="L6085">
        <v>71295</v>
      </c>
      <c r="M6085">
        <v>1</v>
      </c>
      <c r="N6085">
        <v>23142</v>
      </c>
      <c r="O6085" t="s">
        <v>20405</v>
      </c>
      <c r="P6085">
        <v>-580981</v>
      </c>
      <c r="Q6085" t="s">
        <v>20406</v>
      </c>
      <c r="R6085" t="s">
        <v>20407</v>
      </c>
      <c r="S6085" t="s">
        <v>35171</v>
      </c>
      <c r="T6085">
        <v>0.27615329656722498</v>
      </c>
      <c r="U6085">
        <v>0.603102917160658</v>
      </c>
      <c r="V6085">
        <v>2.8421019407919599</v>
      </c>
      <c r="W6085">
        <v>0.371855812393517</v>
      </c>
      <c r="X6085">
        <v>0.704072456322962</v>
      </c>
      <c r="Y6085">
        <v>-2.92545690060803</v>
      </c>
      <c r="Z6085">
        <v>0.66713806400786302</v>
      </c>
      <c r="AA6085">
        <v>0.84521697243271998</v>
      </c>
      <c r="AB6085">
        <v>1.87862791607821</v>
      </c>
      <c r="AC6085">
        <v>0.10683406973163299</v>
      </c>
      <c r="AD6085">
        <v>0.68253123924728298</v>
      </c>
      <c r="AE6085">
        <v>-3.9254560177633699</v>
      </c>
      <c r="AF6085">
        <v>6.9808448882277996E-2</v>
      </c>
      <c r="AG6085">
        <v>0.60400337402173399</v>
      </c>
      <c r="AH6085">
        <v>3.7717119350283999</v>
      </c>
      <c r="AI6085">
        <v>0.75770813086964806</v>
      </c>
      <c r="AJ6085">
        <v>0.91200148566411499</v>
      </c>
      <c r="AK6085">
        <v>-2.0567015298837799</v>
      </c>
    </row>
    <row r="6086" spans="1:37" x14ac:dyDescent="0.2">
      <c r="A6086" t="s">
        <v>19816</v>
      </c>
      <c r="B6086">
        <v>51289099</v>
      </c>
      <c r="C6086">
        <v>51289395</v>
      </c>
      <c r="D6086">
        <v>297</v>
      </c>
      <c r="E6086" t="s">
        <v>20529</v>
      </c>
      <c r="F6086">
        <v>3</v>
      </c>
      <c r="G6086" t="s">
        <v>20530</v>
      </c>
      <c r="H6086" t="s">
        <v>31000</v>
      </c>
      <c r="I6086">
        <v>4</v>
      </c>
      <c r="J6086">
        <v>51843000</v>
      </c>
      <c r="K6086">
        <v>51914294</v>
      </c>
      <c r="L6086">
        <v>71295</v>
      </c>
      <c r="M6086">
        <v>1</v>
      </c>
      <c r="N6086">
        <v>23142</v>
      </c>
      <c r="O6086" t="s">
        <v>20405</v>
      </c>
      <c r="P6086">
        <v>-553605</v>
      </c>
      <c r="Q6086" t="s">
        <v>20406</v>
      </c>
      <c r="R6086" t="s">
        <v>20407</v>
      </c>
      <c r="S6086" t="s">
        <v>35171</v>
      </c>
      <c r="T6086">
        <v>0.97213403838398904</v>
      </c>
      <c r="U6086">
        <v>1</v>
      </c>
      <c r="V6086">
        <v>2.2302604421262302</v>
      </c>
      <c r="W6086">
        <v>0.39900964277550199</v>
      </c>
      <c r="X6086">
        <v>0.71143044911719</v>
      </c>
      <c r="Y6086">
        <v>-2.89300773669224</v>
      </c>
      <c r="Z6086">
        <v>0.96726857278496403</v>
      </c>
      <c r="AA6086">
        <v>0.99919698600769702</v>
      </c>
      <c r="AB6086">
        <v>1.4573443130489101</v>
      </c>
      <c r="AC6086">
        <v>0.114586611961368</v>
      </c>
      <c r="AD6086">
        <v>0.68253123924728298</v>
      </c>
      <c r="AE6086">
        <v>-3.8930070252744402</v>
      </c>
      <c r="AF6086">
        <v>0.98343762640780896</v>
      </c>
      <c r="AG6086">
        <v>1</v>
      </c>
      <c r="AH6086">
        <v>2.45410564250925</v>
      </c>
      <c r="AI6086">
        <v>0.78546927494779295</v>
      </c>
      <c r="AJ6086">
        <v>0.92808185275216604</v>
      </c>
      <c r="AK6086">
        <v>-2.0242523490872499</v>
      </c>
    </row>
    <row r="6087" spans="1:37" x14ac:dyDescent="0.2">
      <c r="A6087" t="s">
        <v>19816</v>
      </c>
      <c r="B6087">
        <v>51289437</v>
      </c>
      <c r="C6087">
        <v>51289735</v>
      </c>
      <c r="D6087">
        <v>299</v>
      </c>
      <c r="E6087" t="s">
        <v>20531</v>
      </c>
      <c r="F6087">
        <v>3</v>
      </c>
      <c r="G6087" t="s">
        <v>20377</v>
      </c>
      <c r="H6087" t="s">
        <v>31000</v>
      </c>
      <c r="I6087">
        <v>4</v>
      </c>
      <c r="J6087">
        <v>51843000</v>
      </c>
      <c r="K6087">
        <v>51914294</v>
      </c>
      <c r="L6087">
        <v>71295</v>
      </c>
      <c r="M6087">
        <v>1</v>
      </c>
      <c r="N6087">
        <v>23142</v>
      </c>
      <c r="O6087" t="s">
        <v>20405</v>
      </c>
      <c r="P6087">
        <v>-553265</v>
      </c>
      <c r="Q6087" t="s">
        <v>20406</v>
      </c>
      <c r="R6087" t="s">
        <v>20407</v>
      </c>
      <c r="S6087" t="s">
        <v>35171</v>
      </c>
      <c r="T6087">
        <v>0.97213403838398904</v>
      </c>
      <c r="U6087">
        <v>1</v>
      </c>
      <c r="V6087">
        <v>2.2302604421262302</v>
      </c>
      <c r="W6087">
        <v>0.39900964277550199</v>
      </c>
      <c r="X6087">
        <v>0.71143044911719</v>
      </c>
      <c r="Y6087">
        <v>-2.89300773669224</v>
      </c>
      <c r="Z6087">
        <v>0.96726857278496403</v>
      </c>
      <c r="AA6087">
        <v>0.99919698600769702</v>
      </c>
      <c r="AB6087">
        <v>1.4573443130489101</v>
      </c>
      <c r="AC6087">
        <v>0.114586611961368</v>
      </c>
      <c r="AD6087">
        <v>0.68253123924728298</v>
      </c>
      <c r="AE6087">
        <v>-3.8930070252744402</v>
      </c>
      <c r="AF6087">
        <v>0.98343762640780896</v>
      </c>
      <c r="AG6087">
        <v>1</v>
      </c>
      <c r="AH6087">
        <v>2.45410564250925</v>
      </c>
      <c r="AI6087">
        <v>0.78546927494779295</v>
      </c>
      <c r="AJ6087">
        <v>0.92808185275216604</v>
      </c>
      <c r="AK6087">
        <v>-2.0242523490872499</v>
      </c>
    </row>
    <row r="6088" spans="1:37" x14ac:dyDescent="0.2">
      <c r="A6088" t="s">
        <v>19816</v>
      </c>
      <c r="B6088">
        <v>51315798</v>
      </c>
      <c r="C6088">
        <v>51316087</v>
      </c>
      <c r="D6088">
        <v>290</v>
      </c>
      <c r="E6088" t="s">
        <v>20532</v>
      </c>
      <c r="F6088">
        <v>4</v>
      </c>
      <c r="G6088" t="s">
        <v>20533</v>
      </c>
      <c r="H6088" t="s">
        <v>31000</v>
      </c>
      <c r="I6088">
        <v>4</v>
      </c>
      <c r="J6088">
        <v>51843000</v>
      </c>
      <c r="K6088">
        <v>51914294</v>
      </c>
      <c r="L6088">
        <v>71295</v>
      </c>
      <c r="M6088">
        <v>1</v>
      </c>
      <c r="N6088">
        <v>23142</v>
      </c>
      <c r="O6088" t="s">
        <v>20405</v>
      </c>
      <c r="P6088">
        <v>-526913</v>
      </c>
      <c r="Q6088" t="s">
        <v>20406</v>
      </c>
      <c r="R6088" t="s">
        <v>20407</v>
      </c>
      <c r="S6088" t="s">
        <v>35171</v>
      </c>
      <c r="T6088">
        <v>1</v>
      </c>
      <c r="U6088">
        <v>1</v>
      </c>
      <c r="V6088">
        <v>-0.72697213218456502</v>
      </c>
      <c r="W6088">
        <v>0.82227413402121297</v>
      </c>
      <c r="X6088">
        <v>0.95159051474143896</v>
      </c>
      <c r="Y6088">
        <v>-0.22063059821745201</v>
      </c>
      <c r="Z6088">
        <v>0.77106595307541304</v>
      </c>
      <c r="AA6088">
        <v>0.90715953597453902</v>
      </c>
      <c r="AB6088">
        <v>-0.99869498718324001</v>
      </c>
      <c r="AC6088">
        <v>0.29469812559629099</v>
      </c>
      <c r="AD6088">
        <v>0.68253123924728298</v>
      </c>
      <c r="AE6088">
        <v>-1.2206304751250601</v>
      </c>
      <c r="AF6088">
        <v>0.78096665068996296</v>
      </c>
      <c r="AG6088">
        <v>0.89109926080456503</v>
      </c>
      <c r="AH6088">
        <v>-0.23460113136361099</v>
      </c>
      <c r="AI6088">
        <v>0.67042866055193195</v>
      </c>
      <c r="AJ6088">
        <v>0.84166368640718703</v>
      </c>
      <c r="AK6088">
        <v>0.64812478123920103</v>
      </c>
    </row>
    <row r="6089" spans="1:37" x14ac:dyDescent="0.2">
      <c r="A6089" t="s">
        <v>19816</v>
      </c>
      <c r="B6089">
        <v>51316130</v>
      </c>
      <c r="C6089">
        <v>51316282</v>
      </c>
      <c r="D6089">
        <v>153</v>
      </c>
      <c r="E6089" t="s">
        <v>20534</v>
      </c>
      <c r="F6089">
        <v>0</v>
      </c>
      <c r="G6089" t="s">
        <v>20535</v>
      </c>
      <c r="H6089" t="s">
        <v>31000</v>
      </c>
      <c r="I6089">
        <v>4</v>
      </c>
      <c r="J6089">
        <v>51843000</v>
      </c>
      <c r="K6089">
        <v>51914294</v>
      </c>
      <c r="L6089">
        <v>71295</v>
      </c>
      <c r="M6089">
        <v>1</v>
      </c>
      <c r="N6089">
        <v>23142</v>
      </c>
      <c r="O6089" t="s">
        <v>20405</v>
      </c>
      <c r="P6089">
        <v>-526718</v>
      </c>
      <c r="Q6089" t="s">
        <v>20406</v>
      </c>
      <c r="R6089" t="s">
        <v>20407</v>
      </c>
      <c r="S6089" t="s">
        <v>35171</v>
      </c>
      <c r="T6089">
        <v>1</v>
      </c>
      <c r="U6089">
        <v>1</v>
      </c>
      <c r="V6089">
        <v>-0.72697213218456502</v>
      </c>
      <c r="W6089">
        <v>0.82227413402121297</v>
      </c>
      <c r="X6089">
        <v>0.95159051474143896</v>
      </c>
      <c r="Y6089">
        <v>-0.22063059821745201</v>
      </c>
      <c r="Z6089">
        <v>0.77106595307541304</v>
      </c>
      <c r="AA6089">
        <v>0.90715953597453902</v>
      </c>
      <c r="AB6089">
        <v>-0.99869498718324001</v>
      </c>
      <c r="AC6089">
        <v>0.29469812559629099</v>
      </c>
      <c r="AD6089">
        <v>0.68253123924728298</v>
      </c>
      <c r="AE6089">
        <v>-1.2206304751250601</v>
      </c>
      <c r="AF6089">
        <v>0.78096665068996296</v>
      </c>
      <c r="AG6089">
        <v>0.89109926080456503</v>
      </c>
      <c r="AH6089">
        <v>-0.23460113136361099</v>
      </c>
      <c r="AI6089">
        <v>0.67042866055193195</v>
      </c>
      <c r="AJ6089">
        <v>0.84166368640718703</v>
      </c>
      <c r="AK6089">
        <v>0.64812478123920103</v>
      </c>
    </row>
    <row r="6090" spans="1:37" x14ac:dyDescent="0.2">
      <c r="A6090" t="s">
        <v>19816</v>
      </c>
      <c r="B6090">
        <v>51320533</v>
      </c>
      <c r="C6090">
        <v>51320686</v>
      </c>
      <c r="D6090">
        <v>154</v>
      </c>
      <c r="E6090" t="s">
        <v>20536</v>
      </c>
      <c r="F6090">
        <v>2</v>
      </c>
      <c r="G6090" t="s">
        <v>20389</v>
      </c>
      <c r="H6090" t="s">
        <v>31000</v>
      </c>
      <c r="I6090">
        <v>4</v>
      </c>
      <c r="J6090">
        <v>51843000</v>
      </c>
      <c r="K6090">
        <v>51914294</v>
      </c>
      <c r="L6090">
        <v>71295</v>
      </c>
      <c r="M6090">
        <v>1</v>
      </c>
      <c r="N6090">
        <v>23142</v>
      </c>
      <c r="O6090" t="s">
        <v>20405</v>
      </c>
      <c r="P6090">
        <v>-522314</v>
      </c>
      <c r="Q6090" t="s">
        <v>20406</v>
      </c>
      <c r="R6090" t="s">
        <v>20407</v>
      </c>
      <c r="S6090" t="s">
        <v>35171</v>
      </c>
      <c r="T6090">
        <v>0.54421053469192604</v>
      </c>
      <c r="U6090">
        <v>0.80321479550967601</v>
      </c>
      <c r="V6090">
        <v>0.83526303434692095</v>
      </c>
      <c r="W6090">
        <v>0.20843604494082099</v>
      </c>
      <c r="X6090">
        <v>0.704072456322962</v>
      </c>
      <c r="Y6090">
        <v>-2.86884321200474</v>
      </c>
      <c r="Z6090">
        <v>0.49716615025021699</v>
      </c>
      <c r="AA6090">
        <v>0.84521697243271998</v>
      </c>
      <c r="AB6090">
        <v>0.42755112928194899</v>
      </c>
      <c r="AC6090">
        <v>3.8973940422527102E-2</v>
      </c>
      <c r="AD6090">
        <v>0.57684129297949804</v>
      </c>
      <c r="AE6090">
        <v>-3.8688422582440798</v>
      </c>
      <c r="AF6090">
        <v>0.70676954854459395</v>
      </c>
      <c r="AG6090">
        <v>0.85225920482806805</v>
      </c>
      <c r="AH6090">
        <v>0.91804697829828597</v>
      </c>
      <c r="AI6090">
        <v>0.54477755481726198</v>
      </c>
      <c r="AJ6090">
        <v>0.78121606160956403</v>
      </c>
      <c r="AK6090">
        <v>-2.0000878531422499</v>
      </c>
    </row>
    <row r="6091" spans="1:37" x14ac:dyDescent="0.2">
      <c r="A6091" t="s">
        <v>19816</v>
      </c>
      <c r="B6091">
        <v>51322403</v>
      </c>
      <c r="C6091">
        <v>51322569</v>
      </c>
      <c r="D6091">
        <v>167</v>
      </c>
      <c r="E6091" t="s">
        <v>20537</v>
      </c>
      <c r="F6091">
        <v>2</v>
      </c>
      <c r="G6091" t="s">
        <v>20538</v>
      </c>
      <c r="H6091" t="s">
        <v>31000</v>
      </c>
      <c r="I6091">
        <v>4</v>
      </c>
      <c r="J6091">
        <v>51843000</v>
      </c>
      <c r="K6091">
        <v>51914294</v>
      </c>
      <c r="L6091">
        <v>71295</v>
      </c>
      <c r="M6091">
        <v>1</v>
      </c>
      <c r="N6091">
        <v>23142</v>
      </c>
      <c r="O6091" t="s">
        <v>20405</v>
      </c>
      <c r="P6091">
        <v>-520431</v>
      </c>
      <c r="Q6091" t="s">
        <v>20406</v>
      </c>
      <c r="R6091" t="s">
        <v>20407</v>
      </c>
      <c r="S6091" t="s">
        <v>35171</v>
      </c>
      <c r="T6091">
        <v>1</v>
      </c>
      <c r="U6091">
        <v>1</v>
      </c>
      <c r="V6091">
        <v>-1.02119996764155</v>
      </c>
      <c r="W6091">
        <v>0.82227413402121297</v>
      </c>
      <c r="X6091">
        <v>0.95159051474143896</v>
      </c>
      <c r="Y6091">
        <v>-0.69347522159478903</v>
      </c>
      <c r="Z6091">
        <v>0.77106595307541304</v>
      </c>
      <c r="AA6091">
        <v>0.90715953597453902</v>
      </c>
      <c r="AB6091">
        <v>-1.39122213948914</v>
      </c>
      <c r="AC6091">
        <v>0.29469812559629099</v>
      </c>
      <c r="AD6091">
        <v>0.68253123924728298</v>
      </c>
      <c r="AE6091">
        <v>-1.6934750489891399</v>
      </c>
      <c r="AF6091">
        <v>0.78096665068996296</v>
      </c>
      <c r="AG6091">
        <v>0.89109926080456503</v>
      </c>
      <c r="AH6091">
        <v>-0.40050480779125303</v>
      </c>
      <c r="AI6091">
        <v>0.67042866055193195</v>
      </c>
      <c r="AJ6091">
        <v>0.84166368640718703</v>
      </c>
      <c r="AK6091">
        <v>0.17528015695633101</v>
      </c>
    </row>
    <row r="6092" spans="1:37" x14ac:dyDescent="0.2">
      <c r="A6092" t="s">
        <v>19816</v>
      </c>
      <c r="B6092">
        <v>51322596</v>
      </c>
      <c r="C6092">
        <v>51322749</v>
      </c>
      <c r="D6092">
        <v>154</v>
      </c>
      <c r="E6092" t="s">
        <v>20539</v>
      </c>
      <c r="F6092">
        <v>0</v>
      </c>
      <c r="G6092" t="s">
        <v>20337</v>
      </c>
      <c r="H6092" t="s">
        <v>31000</v>
      </c>
      <c r="I6092">
        <v>4</v>
      </c>
      <c r="J6092">
        <v>51843000</v>
      </c>
      <c r="K6092">
        <v>51914294</v>
      </c>
      <c r="L6092">
        <v>71295</v>
      </c>
      <c r="M6092">
        <v>1</v>
      </c>
      <c r="N6092">
        <v>23142</v>
      </c>
      <c r="O6092" t="s">
        <v>20405</v>
      </c>
      <c r="P6092">
        <v>-520251</v>
      </c>
      <c r="Q6092" t="s">
        <v>20406</v>
      </c>
      <c r="R6092" t="s">
        <v>20407</v>
      </c>
      <c r="S6092" t="s">
        <v>35171</v>
      </c>
      <c r="T6092">
        <v>1</v>
      </c>
      <c r="U6092">
        <v>1</v>
      </c>
      <c r="V6092">
        <v>-1.02119996764155</v>
      </c>
      <c r="W6092">
        <v>0.82227413402121297</v>
      </c>
      <c r="X6092">
        <v>0.95159051474143896</v>
      </c>
      <c r="Y6092">
        <v>-0.69347522159478903</v>
      </c>
      <c r="Z6092">
        <v>0.77106595307541304</v>
      </c>
      <c r="AA6092">
        <v>0.90715953597453902</v>
      </c>
      <c r="AB6092">
        <v>-1.39122213948914</v>
      </c>
      <c r="AC6092">
        <v>0.29469812559629099</v>
      </c>
      <c r="AD6092">
        <v>0.68253123924728298</v>
      </c>
      <c r="AE6092">
        <v>-1.6934750489891399</v>
      </c>
      <c r="AF6092">
        <v>0.78096665068996296</v>
      </c>
      <c r="AG6092">
        <v>0.89109926080456503</v>
      </c>
      <c r="AH6092">
        <v>-0.40050480779125303</v>
      </c>
      <c r="AI6092">
        <v>0.67042866055193195</v>
      </c>
      <c r="AJ6092">
        <v>0.84166368640718703</v>
      </c>
      <c r="AK6092">
        <v>0.17528015695633101</v>
      </c>
    </row>
    <row r="6093" spans="1:37" x14ac:dyDescent="0.2">
      <c r="A6093" t="s">
        <v>19816</v>
      </c>
      <c r="B6093">
        <v>51358614</v>
      </c>
      <c r="C6093">
        <v>51358766</v>
      </c>
      <c r="D6093">
        <v>153</v>
      </c>
      <c r="E6093" t="s">
        <v>20540</v>
      </c>
      <c r="F6093">
        <v>2</v>
      </c>
      <c r="G6093" t="s">
        <v>20541</v>
      </c>
      <c r="H6093" t="s">
        <v>31000</v>
      </c>
      <c r="I6093">
        <v>4</v>
      </c>
      <c r="J6093">
        <v>51843000</v>
      </c>
      <c r="K6093">
        <v>51914294</v>
      </c>
      <c r="L6093">
        <v>71295</v>
      </c>
      <c r="M6093">
        <v>1</v>
      </c>
      <c r="N6093">
        <v>23142</v>
      </c>
      <c r="O6093" t="s">
        <v>20405</v>
      </c>
      <c r="P6093">
        <v>-484234</v>
      </c>
      <c r="Q6093" t="s">
        <v>20406</v>
      </c>
      <c r="R6093" t="s">
        <v>20407</v>
      </c>
      <c r="S6093" t="s">
        <v>35171</v>
      </c>
      <c r="T6093">
        <v>0.644035865418358</v>
      </c>
      <c r="U6093">
        <v>0.84904924635754497</v>
      </c>
      <c r="V6093">
        <v>1.37849531478817</v>
      </c>
      <c r="W6093">
        <v>0.753164563778288</v>
      </c>
      <c r="X6093">
        <v>0.95159051474143896</v>
      </c>
      <c r="Y6093">
        <v>-2.3859197310368301</v>
      </c>
      <c r="Z6093">
        <v>0.79590556428138504</v>
      </c>
      <c r="AA6093">
        <v>0.927284221282906</v>
      </c>
      <c r="AB6093">
        <v>0.69244402383408199</v>
      </c>
      <c r="AC6093">
        <v>0.48049084149264598</v>
      </c>
      <c r="AD6093">
        <v>0.860469897539898</v>
      </c>
      <c r="AE6093">
        <v>-2.7424872148897301</v>
      </c>
      <c r="AF6093">
        <v>0.56699985775999995</v>
      </c>
      <c r="AG6093">
        <v>0.80674443595273604</v>
      </c>
      <c r="AH6093">
        <v>1.6992822002735499</v>
      </c>
      <c r="AI6093">
        <v>0.96394405878495903</v>
      </c>
      <c r="AJ6093">
        <v>0.98789258377071898</v>
      </c>
      <c r="AK6093">
        <v>-1.6399432190194501</v>
      </c>
    </row>
    <row r="6094" spans="1:37" x14ac:dyDescent="0.2">
      <c r="A6094" t="s">
        <v>19816</v>
      </c>
      <c r="B6094">
        <v>51358808</v>
      </c>
      <c r="C6094">
        <v>51358959</v>
      </c>
      <c r="D6094">
        <v>152</v>
      </c>
      <c r="E6094" t="s">
        <v>20542</v>
      </c>
      <c r="F6094">
        <v>0</v>
      </c>
      <c r="G6094" t="s">
        <v>20543</v>
      </c>
      <c r="H6094" t="s">
        <v>31000</v>
      </c>
      <c r="I6094">
        <v>4</v>
      </c>
      <c r="J6094">
        <v>51843000</v>
      </c>
      <c r="K6094">
        <v>51914294</v>
      </c>
      <c r="L6094">
        <v>71295</v>
      </c>
      <c r="M6094">
        <v>1</v>
      </c>
      <c r="N6094">
        <v>23142</v>
      </c>
      <c r="O6094" t="s">
        <v>20405</v>
      </c>
      <c r="P6094">
        <v>-484041</v>
      </c>
      <c r="Q6094" t="s">
        <v>20406</v>
      </c>
      <c r="R6094" t="s">
        <v>20407</v>
      </c>
      <c r="S6094" t="s">
        <v>35171</v>
      </c>
      <c r="T6094">
        <v>0.644035865418358</v>
      </c>
      <c r="U6094">
        <v>0.84904924635754497</v>
      </c>
      <c r="V6094">
        <v>1.37849531478817</v>
      </c>
      <c r="W6094">
        <v>0.753164563778288</v>
      </c>
      <c r="X6094">
        <v>0.95159051474143896</v>
      </c>
      <c r="Y6094">
        <v>-2.3859197310368301</v>
      </c>
      <c r="Z6094">
        <v>0.79590556428138504</v>
      </c>
      <c r="AA6094">
        <v>0.927284221282906</v>
      </c>
      <c r="AB6094">
        <v>0.69244402383408199</v>
      </c>
      <c r="AC6094">
        <v>0.48049084149264598</v>
      </c>
      <c r="AD6094">
        <v>0.860469897539898</v>
      </c>
      <c r="AE6094">
        <v>-2.7424872148897301</v>
      </c>
      <c r="AF6094">
        <v>0.56699985775999995</v>
      </c>
      <c r="AG6094">
        <v>0.80674443595273604</v>
      </c>
      <c r="AH6094">
        <v>1.6992822002735499</v>
      </c>
      <c r="AI6094">
        <v>0.96394405878495903</v>
      </c>
      <c r="AJ6094">
        <v>0.98789258377071898</v>
      </c>
      <c r="AK6094">
        <v>-1.6399432190194501</v>
      </c>
    </row>
    <row r="6095" spans="1:37" x14ac:dyDescent="0.2">
      <c r="A6095" t="s">
        <v>19816</v>
      </c>
      <c r="B6095">
        <v>51389250</v>
      </c>
      <c r="C6095">
        <v>51389402</v>
      </c>
      <c r="D6095">
        <v>153</v>
      </c>
      <c r="E6095" t="s">
        <v>20544</v>
      </c>
      <c r="F6095">
        <v>1</v>
      </c>
      <c r="G6095" t="s">
        <v>20545</v>
      </c>
      <c r="H6095" t="s">
        <v>31000</v>
      </c>
      <c r="I6095">
        <v>4</v>
      </c>
      <c r="J6095">
        <v>51843000</v>
      </c>
      <c r="K6095">
        <v>51914294</v>
      </c>
      <c r="L6095">
        <v>71295</v>
      </c>
      <c r="M6095">
        <v>1</v>
      </c>
      <c r="N6095">
        <v>23142</v>
      </c>
      <c r="O6095" t="s">
        <v>20405</v>
      </c>
      <c r="P6095">
        <v>-453598</v>
      </c>
      <c r="Q6095" t="s">
        <v>20406</v>
      </c>
      <c r="R6095" t="s">
        <v>20407</v>
      </c>
      <c r="S6095" t="s">
        <v>35171</v>
      </c>
      <c r="T6095">
        <v>0.97213403838398904</v>
      </c>
      <c r="U6095">
        <v>1</v>
      </c>
      <c r="V6095">
        <v>2.4932943903522</v>
      </c>
      <c r="W6095">
        <v>0.113079289867903</v>
      </c>
      <c r="X6095">
        <v>0.704072456322962</v>
      </c>
      <c r="Y6095">
        <v>-23.387442580566599</v>
      </c>
      <c r="Z6095">
        <v>0.93459220503170903</v>
      </c>
      <c r="AA6095">
        <v>0.99919698600769702</v>
      </c>
      <c r="AB6095">
        <v>2.0863068162313501</v>
      </c>
      <c r="AC6095">
        <v>2.4853262407310801E-2</v>
      </c>
      <c r="AD6095">
        <v>0.57684129297949804</v>
      </c>
      <c r="AE6095">
        <v>-23.387442580566599</v>
      </c>
      <c r="AF6095">
        <v>0.98343762640780896</v>
      </c>
      <c r="AG6095">
        <v>1</v>
      </c>
      <c r="AH6095">
        <v>1.6056757069209999</v>
      </c>
      <c r="AI6095">
        <v>0.24456414000292601</v>
      </c>
      <c r="AJ6095">
        <v>0.78121606160956403</v>
      </c>
      <c r="AK6095">
        <v>-22.5186872224571</v>
      </c>
    </row>
    <row r="6096" spans="1:37" x14ac:dyDescent="0.2">
      <c r="A6096" t="s">
        <v>19816</v>
      </c>
      <c r="B6096">
        <v>51389402</v>
      </c>
      <c r="C6096">
        <v>51389554</v>
      </c>
      <c r="D6096">
        <v>153</v>
      </c>
      <c r="E6096" t="s">
        <v>20546</v>
      </c>
      <c r="F6096">
        <v>2</v>
      </c>
      <c r="G6096" t="s">
        <v>20547</v>
      </c>
      <c r="H6096" t="s">
        <v>31000</v>
      </c>
      <c r="I6096">
        <v>4</v>
      </c>
      <c r="J6096">
        <v>51843000</v>
      </c>
      <c r="K6096">
        <v>51914294</v>
      </c>
      <c r="L6096">
        <v>71295</v>
      </c>
      <c r="M6096">
        <v>1</v>
      </c>
      <c r="N6096">
        <v>23142</v>
      </c>
      <c r="O6096" t="s">
        <v>20405</v>
      </c>
      <c r="P6096">
        <v>-453446</v>
      </c>
      <c r="Q6096" t="s">
        <v>20406</v>
      </c>
      <c r="R6096" t="s">
        <v>20407</v>
      </c>
      <c r="S6096" t="s">
        <v>35171</v>
      </c>
      <c r="T6096">
        <v>0.97213403838398904</v>
      </c>
      <c r="U6096">
        <v>1</v>
      </c>
      <c r="V6096">
        <v>3.71568670342511</v>
      </c>
      <c r="W6096">
        <v>0.113079289867903</v>
      </c>
      <c r="X6096">
        <v>0.704072456322962</v>
      </c>
      <c r="Y6096">
        <v>-24.348400812834502</v>
      </c>
      <c r="Z6096">
        <v>0.93459220503170903</v>
      </c>
      <c r="AA6096">
        <v>0.99919698600769702</v>
      </c>
      <c r="AB6096">
        <v>3.1335868636814102</v>
      </c>
      <c r="AC6096">
        <v>2.4853262407310801E-2</v>
      </c>
      <c r="AD6096">
        <v>0.57684129297949804</v>
      </c>
      <c r="AE6096">
        <v>-24.348400812834502</v>
      </c>
      <c r="AF6096">
        <v>0.98343762640780896</v>
      </c>
      <c r="AG6096">
        <v>1</v>
      </c>
      <c r="AH6096">
        <v>2.3864600360912598</v>
      </c>
      <c r="AI6096">
        <v>0.24456414000292601</v>
      </c>
      <c r="AJ6096">
        <v>0.78121606160956403</v>
      </c>
      <c r="AK6096">
        <v>-23.479645401908599</v>
      </c>
    </row>
    <row r="6097" spans="1:37" x14ac:dyDescent="0.2">
      <c r="A6097" t="s">
        <v>19816</v>
      </c>
      <c r="B6097">
        <v>51389591</v>
      </c>
      <c r="C6097">
        <v>51389745</v>
      </c>
      <c r="D6097">
        <v>155</v>
      </c>
      <c r="E6097" t="s">
        <v>20548</v>
      </c>
      <c r="F6097">
        <v>0</v>
      </c>
      <c r="G6097" t="s">
        <v>20549</v>
      </c>
      <c r="H6097" t="s">
        <v>31000</v>
      </c>
      <c r="I6097">
        <v>4</v>
      </c>
      <c r="J6097">
        <v>51843000</v>
      </c>
      <c r="K6097">
        <v>51914294</v>
      </c>
      <c r="L6097">
        <v>71295</v>
      </c>
      <c r="M6097">
        <v>1</v>
      </c>
      <c r="N6097">
        <v>23142</v>
      </c>
      <c r="O6097" t="s">
        <v>20405</v>
      </c>
      <c r="P6097">
        <v>-453255</v>
      </c>
      <c r="Q6097" t="s">
        <v>20406</v>
      </c>
      <c r="R6097" t="s">
        <v>20407</v>
      </c>
      <c r="S6097" t="s">
        <v>35171</v>
      </c>
      <c r="T6097">
        <v>0.97213403838398904</v>
      </c>
      <c r="U6097">
        <v>1</v>
      </c>
      <c r="V6097">
        <v>3.71568670342511</v>
      </c>
      <c r="W6097">
        <v>0.113079289867903</v>
      </c>
      <c r="X6097">
        <v>0.704072456322962</v>
      </c>
      <c r="Y6097">
        <v>-24.348400812834502</v>
      </c>
      <c r="Z6097">
        <v>0.93459220503170903</v>
      </c>
      <c r="AA6097">
        <v>0.99919698600769702</v>
      </c>
      <c r="AB6097">
        <v>3.1335868636814102</v>
      </c>
      <c r="AC6097">
        <v>2.4853262407310801E-2</v>
      </c>
      <c r="AD6097">
        <v>0.57684129297949804</v>
      </c>
      <c r="AE6097">
        <v>-24.348400812834502</v>
      </c>
      <c r="AF6097">
        <v>0.98343762640780896</v>
      </c>
      <c r="AG6097">
        <v>1</v>
      </c>
      <c r="AH6097">
        <v>2.3864600360912598</v>
      </c>
      <c r="AI6097">
        <v>0.24456414000292601</v>
      </c>
      <c r="AJ6097">
        <v>0.78121606160956403</v>
      </c>
      <c r="AK6097">
        <v>-23.479645401908599</v>
      </c>
    </row>
    <row r="6098" spans="1:37" x14ac:dyDescent="0.2">
      <c r="A6098" t="s">
        <v>19816</v>
      </c>
      <c r="B6098">
        <v>51392636</v>
      </c>
      <c r="C6098">
        <v>51392782</v>
      </c>
      <c r="D6098">
        <v>147</v>
      </c>
      <c r="E6098" t="s">
        <v>20550</v>
      </c>
      <c r="F6098">
        <v>2</v>
      </c>
      <c r="G6098" t="s">
        <v>20551</v>
      </c>
      <c r="H6098" t="s">
        <v>31000</v>
      </c>
      <c r="I6098">
        <v>4</v>
      </c>
      <c r="J6098">
        <v>51843000</v>
      </c>
      <c r="K6098">
        <v>51914294</v>
      </c>
      <c r="L6098">
        <v>71295</v>
      </c>
      <c r="M6098">
        <v>1</v>
      </c>
      <c r="N6098">
        <v>23142</v>
      </c>
      <c r="O6098" t="s">
        <v>20405</v>
      </c>
      <c r="P6098">
        <v>-450218</v>
      </c>
      <c r="Q6098" t="s">
        <v>20406</v>
      </c>
      <c r="R6098" t="s">
        <v>20407</v>
      </c>
      <c r="S6098" t="s">
        <v>35171</v>
      </c>
      <c r="T6098">
        <v>0.54421053469192604</v>
      </c>
      <c r="U6098">
        <v>0.80321479550967601</v>
      </c>
      <c r="V6098">
        <v>1.53006278382003</v>
      </c>
      <c r="W6098">
        <v>0.94067867906597702</v>
      </c>
      <c r="X6098">
        <v>0.95159051474143896</v>
      </c>
      <c r="Y6098">
        <v>-1.98823306643652</v>
      </c>
      <c r="Z6098">
        <v>0.693404429441695</v>
      </c>
      <c r="AA6098">
        <v>0.84521697243271998</v>
      </c>
      <c r="AB6098">
        <v>0.73348865291618004</v>
      </c>
      <c r="AC6098">
        <v>0.56718065613419599</v>
      </c>
      <c r="AD6098">
        <v>0.87989882095915395</v>
      </c>
      <c r="AE6098">
        <v>-2.98823260973009</v>
      </c>
      <c r="AF6098">
        <v>0.45724430223818102</v>
      </c>
      <c r="AG6098">
        <v>0.80674443595273604</v>
      </c>
      <c r="AH6098">
        <v>2.0403217913352498</v>
      </c>
      <c r="AI6098">
        <v>0.45687063064905098</v>
      </c>
      <c r="AJ6098">
        <v>0.78121606160956403</v>
      </c>
      <c r="AK6098">
        <v>-1.11947769480703</v>
      </c>
    </row>
    <row r="6099" spans="1:37" x14ac:dyDescent="0.2">
      <c r="A6099" t="s">
        <v>19816</v>
      </c>
      <c r="B6099">
        <v>51392825</v>
      </c>
      <c r="C6099">
        <v>51392976</v>
      </c>
      <c r="D6099">
        <v>152</v>
      </c>
      <c r="E6099" t="s">
        <v>20552</v>
      </c>
      <c r="F6099">
        <v>0</v>
      </c>
      <c r="G6099" t="s">
        <v>20543</v>
      </c>
      <c r="H6099" t="s">
        <v>31000</v>
      </c>
      <c r="I6099">
        <v>4</v>
      </c>
      <c r="J6099">
        <v>51843000</v>
      </c>
      <c r="K6099">
        <v>51914294</v>
      </c>
      <c r="L6099">
        <v>71295</v>
      </c>
      <c r="M6099">
        <v>1</v>
      </c>
      <c r="N6099">
        <v>23142</v>
      </c>
      <c r="O6099" t="s">
        <v>20405</v>
      </c>
      <c r="P6099">
        <v>-450024</v>
      </c>
      <c r="Q6099" t="s">
        <v>20406</v>
      </c>
      <c r="R6099" t="s">
        <v>20407</v>
      </c>
      <c r="S6099" t="s">
        <v>35171</v>
      </c>
      <c r="T6099">
        <v>0.54421053469192604</v>
      </c>
      <c r="U6099">
        <v>0.80321479550967601</v>
      </c>
      <c r="V6099">
        <v>1.53006278382003</v>
      </c>
      <c r="W6099">
        <v>0.94067867906597702</v>
      </c>
      <c r="X6099">
        <v>0.95159051474143896</v>
      </c>
      <c r="Y6099">
        <v>-1.98823306643652</v>
      </c>
      <c r="Z6099">
        <v>0.693404429441695</v>
      </c>
      <c r="AA6099">
        <v>0.84521697243271998</v>
      </c>
      <c r="AB6099">
        <v>0.73348865291618004</v>
      </c>
      <c r="AC6099">
        <v>0.56718065613419599</v>
      </c>
      <c r="AD6099">
        <v>0.87989882095915395</v>
      </c>
      <c r="AE6099">
        <v>-2.98823260973009</v>
      </c>
      <c r="AF6099">
        <v>0.45724430223818102</v>
      </c>
      <c r="AG6099">
        <v>0.80674443595273604</v>
      </c>
      <c r="AH6099">
        <v>2.0403217913352498</v>
      </c>
      <c r="AI6099">
        <v>0.45687063064905098</v>
      </c>
      <c r="AJ6099">
        <v>0.78121606160956403</v>
      </c>
      <c r="AK6099">
        <v>-1.11947769480703</v>
      </c>
    </row>
    <row r="6100" spans="1:37" x14ac:dyDescent="0.2">
      <c r="A6100" t="s">
        <v>19816</v>
      </c>
      <c r="B6100">
        <v>51433278</v>
      </c>
      <c r="C6100">
        <v>51433425</v>
      </c>
      <c r="D6100">
        <v>148</v>
      </c>
      <c r="E6100" t="s">
        <v>20553</v>
      </c>
      <c r="F6100">
        <v>2</v>
      </c>
      <c r="G6100" t="s">
        <v>20554</v>
      </c>
      <c r="H6100" t="s">
        <v>31000</v>
      </c>
      <c r="I6100">
        <v>4</v>
      </c>
      <c r="J6100">
        <v>51843000</v>
      </c>
      <c r="K6100">
        <v>51914294</v>
      </c>
      <c r="L6100">
        <v>71295</v>
      </c>
      <c r="M6100">
        <v>1</v>
      </c>
      <c r="N6100">
        <v>23142</v>
      </c>
      <c r="O6100" t="s">
        <v>20405</v>
      </c>
      <c r="P6100">
        <v>-409575</v>
      </c>
      <c r="Q6100" t="s">
        <v>20406</v>
      </c>
      <c r="R6100" t="s">
        <v>20407</v>
      </c>
      <c r="S6100" t="s">
        <v>35171</v>
      </c>
      <c r="T6100">
        <v>0.97213403838398904</v>
      </c>
      <c r="U6100">
        <v>1</v>
      </c>
      <c r="V6100">
        <v>2.2302604421262302</v>
      </c>
      <c r="W6100">
        <v>0.113079289867903</v>
      </c>
      <c r="X6100">
        <v>0.704072456322962</v>
      </c>
      <c r="Y6100">
        <v>-23.8445733537053</v>
      </c>
      <c r="Z6100">
        <v>0.96726857278496403</v>
      </c>
      <c r="AA6100">
        <v>0.99919698600769702</v>
      </c>
      <c r="AB6100">
        <v>1.4573443130489101</v>
      </c>
      <c r="AC6100">
        <v>2.4853262407310801E-2</v>
      </c>
      <c r="AD6100">
        <v>0.57684129297949804</v>
      </c>
      <c r="AE6100">
        <v>-23.8445733537053</v>
      </c>
      <c r="AF6100">
        <v>0.98343762640780896</v>
      </c>
      <c r="AG6100">
        <v>1</v>
      </c>
      <c r="AH6100">
        <v>2.45410564250925</v>
      </c>
      <c r="AI6100">
        <v>0.24456414000292601</v>
      </c>
      <c r="AJ6100">
        <v>0.78121606160956403</v>
      </c>
      <c r="AK6100">
        <v>-22.975817966100301</v>
      </c>
    </row>
    <row r="6101" spans="1:37" x14ac:dyDescent="0.2">
      <c r="A6101" t="s">
        <v>19816</v>
      </c>
      <c r="B6101">
        <v>51433467</v>
      </c>
      <c r="C6101">
        <v>51433756</v>
      </c>
      <c r="D6101">
        <v>290</v>
      </c>
      <c r="E6101" t="s">
        <v>20555</v>
      </c>
      <c r="F6101">
        <v>4</v>
      </c>
      <c r="G6101" t="s">
        <v>20556</v>
      </c>
      <c r="H6101" t="s">
        <v>31000</v>
      </c>
      <c r="I6101">
        <v>4</v>
      </c>
      <c r="J6101">
        <v>51843000</v>
      </c>
      <c r="K6101">
        <v>51914294</v>
      </c>
      <c r="L6101">
        <v>71295</v>
      </c>
      <c r="M6101">
        <v>1</v>
      </c>
      <c r="N6101">
        <v>23142</v>
      </c>
      <c r="O6101" t="s">
        <v>20405</v>
      </c>
      <c r="P6101">
        <v>-409244</v>
      </c>
      <c r="Q6101" t="s">
        <v>20406</v>
      </c>
      <c r="R6101" t="s">
        <v>20407</v>
      </c>
      <c r="S6101" t="s">
        <v>35171</v>
      </c>
      <c r="T6101">
        <v>0.97213403838398904</v>
      </c>
      <c r="U6101">
        <v>1</v>
      </c>
      <c r="V6101">
        <v>2.2302604421262302</v>
      </c>
      <c r="W6101">
        <v>0.113079289867903</v>
      </c>
      <c r="X6101">
        <v>0.704072456322962</v>
      </c>
      <c r="Y6101">
        <v>-23.8445733537053</v>
      </c>
      <c r="Z6101">
        <v>0.96726857278496403</v>
      </c>
      <c r="AA6101">
        <v>0.99919698600769702</v>
      </c>
      <c r="AB6101">
        <v>1.4573443130489101</v>
      </c>
      <c r="AC6101">
        <v>2.4853262407310801E-2</v>
      </c>
      <c r="AD6101">
        <v>0.57684129297949804</v>
      </c>
      <c r="AE6101">
        <v>-23.8445733537053</v>
      </c>
      <c r="AF6101">
        <v>0.98343762640780896</v>
      </c>
      <c r="AG6101">
        <v>1</v>
      </c>
      <c r="AH6101">
        <v>2.45410564250925</v>
      </c>
      <c r="AI6101">
        <v>0.24456414000292601</v>
      </c>
      <c r="AJ6101">
        <v>0.78121606160956403</v>
      </c>
      <c r="AK6101">
        <v>-22.975817966100301</v>
      </c>
    </row>
    <row r="6102" spans="1:37" x14ac:dyDescent="0.2">
      <c r="A6102" t="s">
        <v>19816</v>
      </c>
      <c r="B6102">
        <v>51435316</v>
      </c>
      <c r="C6102">
        <v>51435468</v>
      </c>
      <c r="D6102">
        <v>153</v>
      </c>
      <c r="E6102" t="s">
        <v>20557</v>
      </c>
      <c r="F6102">
        <v>2</v>
      </c>
      <c r="G6102" t="s">
        <v>20541</v>
      </c>
      <c r="H6102" t="s">
        <v>31000</v>
      </c>
      <c r="I6102">
        <v>4</v>
      </c>
      <c r="J6102">
        <v>51843000</v>
      </c>
      <c r="K6102">
        <v>51914294</v>
      </c>
      <c r="L6102">
        <v>71295</v>
      </c>
      <c r="M6102">
        <v>1</v>
      </c>
      <c r="N6102">
        <v>23142</v>
      </c>
      <c r="O6102" t="s">
        <v>20405</v>
      </c>
      <c r="P6102">
        <v>-407532</v>
      </c>
      <c r="Q6102" t="s">
        <v>20406</v>
      </c>
      <c r="R6102" t="s">
        <v>20407</v>
      </c>
      <c r="S6102" t="s">
        <v>35171</v>
      </c>
      <c r="T6102">
        <v>0.54421053469192604</v>
      </c>
      <c r="U6102">
        <v>0.80321479550967601</v>
      </c>
      <c r="V6102">
        <v>1.48647603259328</v>
      </c>
      <c r="W6102">
        <v>0.371855812393517</v>
      </c>
      <c r="X6102">
        <v>0.704072456322962</v>
      </c>
      <c r="Y6102">
        <v>-1.83188071455894</v>
      </c>
      <c r="Z6102">
        <v>0.66713806400786302</v>
      </c>
      <c r="AA6102">
        <v>0.84521697243271998</v>
      </c>
      <c r="AB6102">
        <v>0.98592386102222096</v>
      </c>
      <c r="AC6102">
        <v>0.10683406973163299</v>
      </c>
      <c r="AD6102">
        <v>0.68253123924728298</v>
      </c>
      <c r="AE6102">
        <v>-2.8318804954739298</v>
      </c>
      <c r="AF6102">
        <v>0.47948624871920598</v>
      </c>
      <c r="AG6102">
        <v>0.80674443595273604</v>
      </c>
      <c r="AH6102">
        <v>1.4091671786317299</v>
      </c>
      <c r="AI6102">
        <v>0.75770813086964806</v>
      </c>
      <c r="AJ6102">
        <v>0.91200148566411499</v>
      </c>
      <c r="AK6102">
        <v>-0.96312529867507002</v>
      </c>
    </row>
    <row r="6103" spans="1:37" x14ac:dyDescent="0.2">
      <c r="A6103" t="s">
        <v>19816</v>
      </c>
      <c r="B6103">
        <v>51435510</v>
      </c>
      <c r="C6103">
        <v>51435661</v>
      </c>
      <c r="D6103">
        <v>152</v>
      </c>
      <c r="E6103" t="s">
        <v>20558</v>
      </c>
      <c r="F6103">
        <v>0</v>
      </c>
      <c r="G6103" t="s">
        <v>20543</v>
      </c>
      <c r="H6103" t="s">
        <v>31000</v>
      </c>
      <c r="I6103">
        <v>4</v>
      </c>
      <c r="J6103">
        <v>51843000</v>
      </c>
      <c r="K6103">
        <v>51914294</v>
      </c>
      <c r="L6103">
        <v>71295</v>
      </c>
      <c r="M6103">
        <v>1</v>
      </c>
      <c r="N6103">
        <v>23142</v>
      </c>
      <c r="O6103" t="s">
        <v>20405</v>
      </c>
      <c r="P6103">
        <v>-407339</v>
      </c>
      <c r="Q6103" t="s">
        <v>20406</v>
      </c>
      <c r="R6103" t="s">
        <v>20407</v>
      </c>
      <c r="S6103" t="s">
        <v>35171</v>
      </c>
      <c r="T6103">
        <v>0.54421053469192604</v>
      </c>
      <c r="U6103">
        <v>0.80321479550967601</v>
      </c>
      <c r="V6103">
        <v>1.48647603259328</v>
      </c>
      <c r="W6103">
        <v>0.371855812393517</v>
      </c>
      <c r="X6103">
        <v>0.704072456322962</v>
      </c>
      <c r="Y6103">
        <v>-1.83188071455894</v>
      </c>
      <c r="Z6103">
        <v>0.66713806400786302</v>
      </c>
      <c r="AA6103">
        <v>0.84521697243271998</v>
      </c>
      <c r="AB6103">
        <v>0.98592386102222096</v>
      </c>
      <c r="AC6103">
        <v>0.10683406973163299</v>
      </c>
      <c r="AD6103">
        <v>0.68253123924728298</v>
      </c>
      <c r="AE6103">
        <v>-2.8318804954739298</v>
      </c>
      <c r="AF6103">
        <v>0.47948624871920598</v>
      </c>
      <c r="AG6103">
        <v>0.80674443595273604</v>
      </c>
      <c r="AH6103">
        <v>1.4091671786317299</v>
      </c>
      <c r="AI6103">
        <v>0.75770813086964806</v>
      </c>
      <c r="AJ6103">
        <v>0.91200148566411499</v>
      </c>
      <c r="AK6103">
        <v>-0.96312529867507002</v>
      </c>
    </row>
    <row r="6104" spans="1:37" x14ac:dyDescent="0.2">
      <c r="A6104" t="s">
        <v>19816</v>
      </c>
      <c r="B6104">
        <v>51437903</v>
      </c>
      <c r="C6104">
        <v>51438054</v>
      </c>
      <c r="D6104">
        <v>152</v>
      </c>
      <c r="E6104" t="s">
        <v>20559</v>
      </c>
      <c r="F6104">
        <v>2</v>
      </c>
      <c r="G6104" t="s">
        <v>20560</v>
      </c>
      <c r="H6104" t="s">
        <v>31000</v>
      </c>
      <c r="I6104">
        <v>4</v>
      </c>
      <c r="J6104">
        <v>51843000</v>
      </c>
      <c r="K6104">
        <v>51914294</v>
      </c>
      <c r="L6104">
        <v>71295</v>
      </c>
      <c r="M6104">
        <v>1</v>
      </c>
      <c r="N6104">
        <v>23142</v>
      </c>
      <c r="O6104" t="s">
        <v>20405</v>
      </c>
      <c r="P6104">
        <v>-404946</v>
      </c>
      <c r="Q6104" t="s">
        <v>20406</v>
      </c>
      <c r="R6104" t="s">
        <v>20407</v>
      </c>
      <c r="S6104" t="s">
        <v>35171</v>
      </c>
      <c r="T6104">
        <v>7.3374270299014499E-2</v>
      </c>
      <c r="U6104">
        <v>0.603102917160658</v>
      </c>
      <c r="V6104">
        <v>24.061670788828899</v>
      </c>
      <c r="W6104">
        <v>0.58982449495234501</v>
      </c>
      <c r="X6104">
        <v>0.89526216254578295</v>
      </c>
      <c r="Y6104">
        <v>-5.1698652467027602E-2</v>
      </c>
      <c r="Z6104">
        <v>9.2719649676713103E-2</v>
      </c>
      <c r="AA6104">
        <v>0.72610664078822296</v>
      </c>
      <c r="AB6104">
        <v>24.1156997129522</v>
      </c>
      <c r="AC6104">
        <v>0.85112879757875803</v>
      </c>
      <c r="AD6104">
        <v>0.94068432309766403</v>
      </c>
      <c r="AE6104">
        <v>-1.0516985652900599</v>
      </c>
      <c r="AF6104">
        <v>0.20786922184425</v>
      </c>
      <c r="AG6104">
        <v>0.68151250837662902</v>
      </c>
      <c r="AH6104">
        <v>0.96520362675020199</v>
      </c>
      <c r="AI6104">
        <v>0.184911798168716</v>
      </c>
      <c r="AJ6104">
        <v>0.78121606160956403</v>
      </c>
      <c r="AK6104">
        <v>0.81705674477394397</v>
      </c>
    </row>
    <row r="6105" spans="1:37" x14ac:dyDescent="0.2">
      <c r="A6105" t="s">
        <v>19816</v>
      </c>
      <c r="B6105">
        <v>51438054</v>
      </c>
      <c r="C6105">
        <v>51438205</v>
      </c>
      <c r="D6105">
        <v>152</v>
      </c>
      <c r="E6105" t="s">
        <v>20561</v>
      </c>
      <c r="F6105">
        <v>2</v>
      </c>
      <c r="G6105" t="s">
        <v>20562</v>
      </c>
      <c r="H6105" t="s">
        <v>31000</v>
      </c>
      <c r="I6105">
        <v>4</v>
      </c>
      <c r="J6105">
        <v>51843000</v>
      </c>
      <c r="K6105">
        <v>51914294</v>
      </c>
      <c r="L6105">
        <v>71295</v>
      </c>
      <c r="M6105">
        <v>1</v>
      </c>
      <c r="N6105">
        <v>23142</v>
      </c>
      <c r="O6105" t="s">
        <v>20405</v>
      </c>
      <c r="P6105">
        <v>-404795</v>
      </c>
      <c r="Q6105" t="s">
        <v>20406</v>
      </c>
      <c r="R6105" t="s">
        <v>20407</v>
      </c>
      <c r="S6105" t="s">
        <v>35171</v>
      </c>
      <c r="T6105">
        <v>7.3374270299014499E-2</v>
      </c>
      <c r="U6105">
        <v>0.603102917160658</v>
      </c>
      <c r="V6105">
        <v>24.061670788828899</v>
      </c>
      <c r="W6105">
        <v>0.58982449495234501</v>
      </c>
      <c r="X6105">
        <v>0.89526216254578295</v>
      </c>
      <c r="Y6105">
        <v>-5.1698652467027602E-2</v>
      </c>
      <c r="Z6105">
        <v>9.2719649676713103E-2</v>
      </c>
      <c r="AA6105">
        <v>0.72610664078822296</v>
      </c>
      <c r="AB6105">
        <v>24.1156997129522</v>
      </c>
      <c r="AC6105">
        <v>0.85112879757875803</v>
      </c>
      <c r="AD6105">
        <v>0.94068432309766403</v>
      </c>
      <c r="AE6105">
        <v>-1.0516985652900599</v>
      </c>
      <c r="AF6105">
        <v>0.20786922184425</v>
      </c>
      <c r="AG6105">
        <v>0.68151250837662902</v>
      </c>
      <c r="AH6105">
        <v>0.96520362675020199</v>
      </c>
      <c r="AI6105">
        <v>0.184911798168716</v>
      </c>
      <c r="AJ6105">
        <v>0.78121606160956403</v>
      </c>
      <c r="AK6105">
        <v>0.81705674477394397</v>
      </c>
    </row>
    <row r="6106" spans="1:37" x14ac:dyDescent="0.2">
      <c r="A6106" t="s">
        <v>19816</v>
      </c>
      <c r="B6106">
        <v>51438233</v>
      </c>
      <c r="C6106">
        <v>51438387</v>
      </c>
      <c r="D6106">
        <v>155</v>
      </c>
      <c r="E6106" t="s">
        <v>20563</v>
      </c>
      <c r="F6106">
        <v>0</v>
      </c>
      <c r="G6106" t="s">
        <v>20564</v>
      </c>
      <c r="H6106" t="s">
        <v>31000</v>
      </c>
      <c r="I6106">
        <v>4</v>
      </c>
      <c r="J6106">
        <v>51843000</v>
      </c>
      <c r="K6106">
        <v>51914294</v>
      </c>
      <c r="L6106">
        <v>71295</v>
      </c>
      <c r="M6106">
        <v>1</v>
      </c>
      <c r="N6106">
        <v>23142</v>
      </c>
      <c r="O6106" t="s">
        <v>20405</v>
      </c>
      <c r="P6106">
        <v>-404613</v>
      </c>
      <c r="Q6106" t="s">
        <v>20406</v>
      </c>
      <c r="R6106" t="s">
        <v>20407</v>
      </c>
      <c r="S6106" t="s">
        <v>35171</v>
      </c>
      <c r="T6106">
        <v>7.3374270299014499E-2</v>
      </c>
      <c r="U6106">
        <v>0.603102917160658</v>
      </c>
      <c r="V6106">
        <v>24.061670788828899</v>
      </c>
      <c r="W6106">
        <v>0.58982449495234501</v>
      </c>
      <c r="X6106">
        <v>0.89526216254578295</v>
      </c>
      <c r="Y6106">
        <v>-5.1698652467027602E-2</v>
      </c>
      <c r="Z6106">
        <v>9.2719649676713103E-2</v>
      </c>
      <c r="AA6106">
        <v>0.72610664078822296</v>
      </c>
      <c r="AB6106">
        <v>24.1156997129522</v>
      </c>
      <c r="AC6106">
        <v>0.85112879757875803</v>
      </c>
      <c r="AD6106">
        <v>0.94068432309766403</v>
      </c>
      <c r="AE6106">
        <v>-1.0516985652900599</v>
      </c>
      <c r="AF6106">
        <v>0.20786922184425</v>
      </c>
      <c r="AG6106">
        <v>0.68151250837662902</v>
      </c>
      <c r="AH6106">
        <v>0.96520362675020199</v>
      </c>
      <c r="AI6106">
        <v>0.184911798168716</v>
      </c>
      <c r="AJ6106">
        <v>0.78121606160956403</v>
      </c>
      <c r="AK6106">
        <v>0.81705674477394397</v>
      </c>
    </row>
    <row r="6107" spans="1:37" x14ac:dyDescent="0.2">
      <c r="A6107" t="s">
        <v>19816</v>
      </c>
      <c r="B6107">
        <v>51456932</v>
      </c>
      <c r="C6107">
        <v>51457078</v>
      </c>
      <c r="D6107">
        <v>147</v>
      </c>
      <c r="E6107" t="s">
        <v>20565</v>
      </c>
      <c r="F6107">
        <v>2</v>
      </c>
      <c r="G6107" t="s">
        <v>20551</v>
      </c>
      <c r="H6107" t="s">
        <v>31000</v>
      </c>
      <c r="I6107">
        <v>4</v>
      </c>
      <c r="J6107">
        <v>51843000</v>
      </c>
      <c r="K6107">
        <v>51914294</v>
      </c>
      <c r="L6107">
        <v>71295</v>
      </c>
      <c r="M6107">
        <v>1</v>
      </c>
      <c r="N6107">
        <v>23142</v>
      </c>
      <c r="O6107" t="s">
        <v>20405</v>
      </c>
      <c r="P6107">
        <v>-385922</v>
      </c>
      <c r="Q6107" t="s">
        <v>20406</v>
      </c>
      <c r="R6107" t="s">
        <v>20407</v>
      </c>
      <c r="S6107" t="s">
        <v>35171</v>
      </c>
      <c r="T6107">
        <v>0.97213403838398904</v>
      </c>
      <c r="U6107">
        <v>1</v>
      </c>
      <c r="V6107">
        <v>2.7156872368174101</v>
      </c>
      <c r="W6107">
        <v>0.371855812393517</v>
      </c>
      <c r="X6107">
        <v>0.704072456322962</v>
      </c>
      <c r="Y6107">
        <v>-3.6867097908423498</v>
      </c>
      <c r="Z6107">
        <v>0.693404429441695</v>
      </c>
      <c r="AA6107">
        <v>0.84521697243271998</v>
      </c>
      <c r="AB6107">
        <v>1.99312350718305</v>
      </c>
      <c r="AC6107">
        <v>0.10683406973163299</v>
      </c>
      <c r="AD6107">
        <v>0.68253123924728298</v>
      </c>
      <c r="AE6107">
        <v>-4.6867088370816896</v>
      </c>
      <c r="AF6107">
        <v>0.77173648502780101</v>
      </c>
      <c r="AG6107">
        <v>0.88417364479730298</v>
      </c>
      <c r="AH6107">
        <v>2.5497116212041999</v>
      </c>
      <c r="AI6107">
        <v>0.75770813086964806</v>
      </c>
      <c r="AJ6107">
        <v>0.91200148566411499</v>
      </c>
      <c r="AK6107">
        <v>-2.8179543853070199</v>
      </c>
    </row>
    <row r="6108" spans="1:37" x14ac:dyDescent="0.2">
      <c r="A6108" t="s">
        <v>19816</v>
      </c>
      <c r="B6108">
        <v>51457121</v>
      </c>
      <c r="C6108">
        <v>51457419</v>
      </c>
      <c r="D6108">
        <v>299</v>
      </c>
      <c r="E6108" t="s">
        <v>20566</v>
      </c>
      <c r="F6108">
        <v>3</v>
      </c>
      <c r="G6108" t="s">
        <v>20377</v>
      </c>
      <c r="H6108" t="s">
        <v>31000</v>
      </c>
      <c r="I6108">
        <v>4</v>
      </c>
      <c r="J6108">
        <v>51843000</v>
      </c>
      <c r="K6108">
        <v>51914294</v>
      </c>
      <c r="L6108">
        <v>71295</v>
      </c>
      <c r="M6108">
        <v>1</v>
      </c>
      <c r="N6108">
        <v>23142</v>
      </c>
      <c r="O6108" t="s">
        <v>20405</v>
      </c>
      <c r="P6108">
        <v>-385581</v>
      </c>
      <c r="Q6108" t="s">
        <v>20406</v>
      </c>
      <c r="R6108" t="s">
        <v>20407</v>
      </c>
      <c r="S6108" t="s">
        <v>35171</v>
      </c>
      <c r="T6108">
        <v>0.97213403838398904</v>
      </c>
      <c r="U6108">
        <v>1</v>
      </c>
      <c r="V6108">
        <v>2.7156872368174101</v>
      </c>
      <c r="W6108">
        <v>0.371855812393517</v>
      </c>
      <c r="X6108">
        <v>0.704072456322962</v>
      </c>
      <c r="Y6108">
        <v>-3.6867097908423498</v>
      </c>
      <c r="Z6108">
        <v>0.693404429441695</v>
      </c>
      <c r="AA6108">
        <v>0.84521697243271998</v>
      </c>
      <c r="AB6108">
        <v>1.99312350718305</v>
      </c>
      <c r="AC6108">
        <v>0.10683406973163299</v>
      </c>
      <c r="AD6108">
        <v>0.68253123924728298</v>
      </c>
      <c r="AE6108">
        <v>-4.6867088370816896</v>
      </c>
      <c r="AF6108">
        <v>0.77173648502780101</v>
      </c>
      <c r="AG6108">
        <v>0.88417364479730298</v>
      </c>
      <c r="AH6108">
        <v>2.5497116212041999</v>
      </c>
      <c r="AI6108">
        <v>0.75770813086964806</v>
      </c>
      <c r="AJ6108">
        <v>0.91200148566411499</v>
      </c>
      <c r="AK6108">
        <v>-2.8179543853070199</v>
      </c>
    </row>
    <row r="6109" spans="1:37" x14ac:dyDescent="0.2">
      <c r="A6109" t="s">
        <v>19816</v>
      </c>
      <c r="B6109">
        <v>51473602</v>
      </c>
      <c r="C6109">
        <v>51473749</v>
      </c>
      <c r="D6109">
        <v>148</v>
      </c>
      <c r="E6109" t="s">
        <v>20567</v>
      </c>
      <c r="F6109">
        <v>2</v>
      </c>
      <c r="G6109" t="s">
        <v>20554</v>
      </c>
      <c r="H6109" t="s">
        <v>31000</v>
      </c>
      <c r="I6109">
        <v>4</v>
      </c>
      <c r="J6109">
        <v>51843000</v>
      </c>
      <c r="K6109">
        <v>51914294</v>
      </c>
      <c r="L6109">
        <v>71295</v>
      </c>
      <c r="M6109">
        <v>1</v>
      </c>
      <c r="N6109">
        <v>23142</v>
      </c>
      <c r="O6109" t="s">
        <v>20405</v>
      </c>
      <c r="P6109">
        <v>-369251</v>
      </c>
      <c r="Q6109" t="s">
        <v>20406</v>
      </c>
      <c r="R6109" t="s">
        <v>20407</v>
      </c>
      <c r="S6109" t="s">
        <v>35171</v>
      </c>
      <c r="T6109">
        <v>0.506551998792793</v>
      </c>
      <c r="U6109">
        <v>0.78288571403930396</v>
      </c>
      <c r="V6109">
        <v>3.5481003914073899</v>
      </c>
      <c r="W6109">
        <v>0.86214887914709604</v>
      </c>
      <c r="X6109">
        <v>0.95159051474143896</v>
      </c>
      <c r="Y6109">
        <v>-1.3525438880360501</v>
      </c>
      <c r="Z6109">
        <v>0.64127342146525201</v>
      </c>
      <c r="AA6109">
        <v>0.84521697243271998</v>
      </c>
      <c r="AB6109">
        <v>2.7100654845549901</v>
      </c>
      <c r="AC6109">
        <v>0.615069744472027</v>
      </c>
      <c r="AD6109">
        <v>0.87989882095915395</v>
      </c>
      <c r="AE6109">
        <v>-2.3525435877988299</v>
      </c>
      <c r="AF6109">
        <v>0.43559387281936701</v>
      </c>
      <c r="AG6109">
        <v>0.80674443595273604</v>
      </c>
      <c r="AH6109">
        <v>3.4690959530161898</v>
      </c>
      <c r="AI6109">
        <v>0.414159359489496</v>
      </c>
      <c r="AJ6109">
        <v>0.78121606160956403</v>
      </c>
      <c r="AK6109">
        <v>-0.483788518439976</v>
      </c>
    </row>
    <row r="6110" spans="1:37" x14ac:dyDescent="0.2">
      <c r="A6110" t="s">
        <v>19816</v>
      </c>
      <c r="B6110">
        <v>51473791</v>
      </c>
      <c r="C6110">
        <v>51474089</v>
      </c>
      <c r="D6110">
        <v>299</v>
      </c>
      <c r="E6110" t="s">
        <v>20568</v>
      </c>
      <c r="F6110">
        <v>3</v>
      </c>
      <c r="G6110" t="s">
        <v>20377</v>
      </c>
      <c r="H6110" t="s">
        <v>31000</v>
      </c>
      <c r="I6110">
        <v>4</v>
      </c>
      <c r="J6110">
        <v>51843000</v>
      </c>
      <c r="K6110">
        <v>51914294</v>
      </c>
      <c r="L6110">
        <v>71295</v>
      </c>
      <c r="M6110">
        <v>1</v>
      </c>
      <c r="N6110">
        <v>23142</v>
      </c>
      <c r="O6110" t="s">
        <v>20405</v>
      </c>
      <c r="P6110">
        <v>-368911</v>
      </c>
      <c r="Q6110" t="s">
        <v>20406</v>
      </c>
      <c r="R6110" t="s">
        <v>20407</v>
      </c>
      <c r="S6110" t="s">
        <v>35171</v>
      </c>
      <c r="T6110">
        <v>0.506551998792793</v>
      </c>
      <c r="U6110">
        <v>0.78288571403930396</v>
      </c>
      <c r="V6110">
        <v>3.5481003914073899</v>
      </c>
      <c r="W6110">
        <v>0.86214887914709604</v>
      </c>
      <c r="X6110">
        <v>0.95159051474143896</v>
      </c>
      <c r="Y6110">
        <v>-1.3525438880360501</v>
      </c>
      <c r="Z6110">
        <v>0.64127342146525201</v>
      </c>
      <c r="AA6110">
        <v>0.84521697243271998</v>
      </c>
      <c r="AB6110">
        <v>2.7100654845549901</v>
      </c>
      <c r="AC6110">
        <v>0.615069744472027</v>
      </c>
      <c r="AD6110">
        <v>0.87989882095915395</v>
      </c>
      <c r="AE6110">
        <v>-2.3525435877988299</v>
      </c>
      <c r="AF6110">
        <v>0.43559387281936701</v>
      </c>
      <c r="AG6110">
        <v>0.80674443595273604</v>
      </c>
      <c r="AH6110">
        <v>3.4690959530161898</v>
      </c>
      <c r="AI6110">
        <v>0.414159359489496</v>
      </c>
      <c r="AJ6110">
        <v>0.78121606160956403</v>
      </c>
      <c r="AK6110">
        <v>-0.483788518439976</v>
      </c>
    </row>
    <row r="6111" spans="1:37" x14ac:dyDescent="0.2">
      <c r="A6111" t="s">
        <v>19816</v>
      </c>
      <c r="B6111">
        <v>51482811</v>
      </c>
      <c r="C6111">
        <v>51483091</v>
      </c>
      <c r="D6111">
        <v>281</v>
      </c>
      <c r="E6111" t="s">
        <v>20569</v>
      </c>
      <c r="F6111">
        <v>3</v>
      </c>
      <c r="G6111" t="s">
        <v>20570</v>
      </c>
      <c r="H6111" t="s">
        <v>31000</v>
      </c>
      <c r="I6111">
        <v>4</v>
      </c>
      <c r="J6111">
        <v>51843000</v>
      </c>
      <c r="K6111">
        <v>51914294</v>
      </c>
      <c r="L6111">
        <v>71295</v>
      </c>
      <c r="M6111">
        <v>1</v>
      </c>
      <c r="N6111">
        <v>23142</v>
      </c>
      <c r="O6111" t="s">
        <v>20405</v>
      </c>
      <c r="P6111">
        <v>-359909</v>
      </c>
      <c r="Q6111" t="s">
        <v>20406</v>
      </c>
      <c r="R6111" t="s">
        <v>20407</v>
      </c>
      <c r="S6111" t="s">
        <v>35171</v>
      </c>
      <c r="T6111">
        <v>0.56354823081344896</v>
      </c>
      <c r="U6111">
        <v>0.81214233890638399</v>
      </c>
      <c r="V6111">
        <v>-1.69672958781462</v>
      </c>
      <c r="W6111">
        <v>0.94067867906597702</v>
      </c>
      <c r="X6111">
        <v>0.95159051474143896</v>
      </c>
      <c r="Y6111">
        <v>-0.45065837146358301</v>
      </c>
      <c r="Z6111">
        <v>0.48462788743282897</v>
      </c>
      <c r="AA6111">
        <v>0.84435025072159198</v>
      </c>
      <c r="AB6111">
        <v>-1.6193774504960601</v>
      </c>
      <c r="AC6111">
        <v>0.56718065613419599</v>
      </c>
      <c r="AD6111">
        <v>0.87989882095915395</v>
      </c>
      <c r="AE6111">
        <v>-1.4506582284282099</v>
      </c>
      <c r="AF6111">
        <v>0.68997179462344205</v>
      </c>
      <c r="AG6111">
        <v>0.83846513202101103</v>
      </c>
      <c r="AH6111">
        <v>-1.15741277865238</v>
      </c>
      <c r="AI6111">
        <v>0.45687063064905098</v>
      </c>
      <c r="AJ6111">
        <v>0.78121606160956403</v>
      </c>
      <c r="AK6111">
        <v>0.41809700879969802</v>
      </c>
    </row>
    <row r="6112" spans="1:37" x14ac:dyDescent="0.2">
      <c r="A6112" t="s">
        <v>19816</v>
      </c>
      <c r="B6112">
        <v>51483142</v>
      </c>
      <c r="C6112">
        <v>51483291</v>
      </c>
      <c r="D6112">
        <v>150</v>
      </c>
      <c r="E6112" t="s">
        <v>20571</v>
      </c>
      <c r="F6112">
        <v>0</v>
      </c>
      <c r="G6112" t="s">
        <v>20572</v>
      </c>
      <c r="H6112" t="s">
        <v>31000</v>
      </c>
      <c r="I6112">
        <v>4</v>
      </c>
      <c r="J6112">
        <v>51843000</v>
      </c>
      <c r="K6112">
        <v>51914294</v>
      </c>
      <c r="L6112">
        <v>71295</v>
      </c>
      <c r="M6112">
        <v>1</v>
      </c>
      <c r="N6112">
        <v>23142</v>
      </c>
      <c r="O6112" t="s">
        <v>20405</v>
      </c>
      <c r="P6112">
        <v>-359709</v>
      </c>
      <c r="Q6112" t="s">
        <v>20406</v>
      </c>
      <c r="R6112" t="s">
        <v>20407</v>
      </c>
      <c r="S6112" t="s">
        <v>35171</v>
      </c>
      <c r="T6112">
        <v>0.56354823081344896</v>
      </c>
      <c r="U6112">
        <v>0.81214233890638399</v>
      </c>
      <c r="V6112">
        <v>-1.69672958781462</v>
      </c>
      <c r="W6112">
        <v>0.94067867906597702</v>
      </c>
      <c r="X6112">
        <v>0.95159051474143896</v>
      </c>
      <c r="Y6112">
        <v>-0.45065837146358301</v>
      </c>
      <c r="Z6112">
        <v>0.48462788743282897</v>
      </c>
      <c r="AA6112">
        <v>0.84435025072159198</v>
      </c>
      <c r="AB6112">
        <v>-1.6193774504960601</v>
      </c>
      <c r="AC6112">
        <v>0.56718065613419599</v>
      </c>
      <c r="AD6112">
        <v>0.87989882095915395</v>
      </c>
      <c r="AE6112">
        <v>-1.4506582284282099</v>
      </c>
      <c r="AF6112">
        <v>0.68997179462344205</v>
      </c>
      <c r="AG6112">
        <v>0.83846513202101103</v>
      </c>
      <c r="AH6112">
        <v>-1.15741277865238</v>
      </c>
      <c r="AI6112">
        <v>0.45687063064905098</v>
      </c>
      <c r="AJ6112">
        <v>0.78121606160956403</v>
      </c>
      <c r="AK6112">
        <v>0.41809700879969802</v>
      </c>
    </row>
    <row r="6113" spans="1:37" x14ac:dyDescent="0.2">
      <c r="A6113" t="s">
        <v>19816</v>
      </c>
      <c r="B6113">
        <v>51485363</v>
      </c>
      <c r="C6113">
        <v>51485515</v>
      </c>
      <c r="D6113">
        <v>153</v>
      </c>
      <c r="E6113" t="s">
        <v>20573</v>
      </c>
      <c r="F6113">
        <v>1</v>
      </c>
      <c r="G6113" t="s">
        <v>20574</v>
      </c>
      <c r="H6113" t="s">
        <v>31000</v>
      </c>
      <c r="I6113">
        <v>4</v>
      </c>
      <c r="J6113">
        <v>51843000</v>
      </c>
      <c r="K6113">
        <v>51914294</v>
      </c>
      <c r="L6113">
        <v>71295</v>
      </c>
      <c r="M6113">
        <v>1</v>
      </c>
      <c r="N6113">
        <v>23142</v>
      </c>
      <c r="O6113" t="s">
        <v>20405</v>
      </c>
      <c r="P6113">
        <v>-357485</v>
      </c>
      <c r="Q6113" t="s">
        <v>20406</v>
      </c>
      <c r="R6113" t="s">
        <v>20407</v>
      </c>
      <c r="S6113" t="s">
        <v>35171</v>
      </c>
      <c r="T6113">
        <v>7.3374270299014499E-2</v>
      </c>
      <c r="U6113">
        <v>0.603102917160658</v>
      </c>
      <c r="V6113">
        <v>23.528696518418698</v>
      </c>
      <c r="W6113">
        <v>0.50039843522710903</v>
      </c>
      <c r="X6113">
        <v>0.78363289935355196</v>
      </c>
      <c r="Y6113">
        <v>0.98133498001029695</v>
      </c>
      <c r="Z6113">
        <v>9.2719649676713103E-2</v>
      </c>
      <c r="AA6113">
        <v>0.72610664078822296</v>
      </c>
      <c r="AB6113">
        <v>23.527640059664499</v>
      </c>
      <c r="AC6113">
        <v>0.92523690913815004</v>
      </c>
      <c r="AD6113">
        <v>0.94115954365910703</v>
      </c>
      <c r="AE6113">
        <v>-1.8664926231029701E-2</v>
      </c>
      <c r="AF6113">
        <v>0.20786922184425</v>
      </c>
      <c r="AG6113">
        <v>0.68151250837662902</v>
      </c>
      <c r="AH6113">
        <v>1.07616980648845</v>
      </c>
      <c r="AI6113">
        <v>0.15444981296854099</v>
      </c>
      <c r="AJ6113">
        <v>0.78121606160956403</v>
      </c>
      <c r="AK6113">
        <v>1.85009029381761</v>
      </c>
    </row>
    <row r="6114" spans="1:37" x14ac:dyDescent="0.2">
      <c r="A6114" t="s">
        <v>19816</v>
      </c>
      <c r="B6114">
        <v>51485515</v>
      </c>
      <c r="C6114">
        <v>51485667</v>
      </c>
      <c r="D6114">
        <v>153</v>
      </c>
      <c r="E6114" t="s">
        <v>20575</v>
      </c>
      <c r="F6114">
        <v>2</v>
      </c>
      <c r="G6114" t="s">
        <v>20576</v>
      </c>
      <c r="H6114" t="s">
        <v>31000</v>
      </c>
      <c r="I6114">
        <v>4</v>
      </c>
      <c r="J6114">
        <v>51843000</v>
      </c>
      <c r="K6114">
        <v>51914294</v>
      </c>
      <c r="L6114">
        <v>71295</v>
      </c>
      <c r="M6114">
        <v>1</v>
      </c>
      <c r="N6114">
        <v>23142</v>
      </c>
      <c r="O6114" t="s">
        <v>20405</v>
      </c>
      <c r="P6114">
        <v>-357333</v>
      </c>
      <c r="Q6114" t="s">
        <v>20406</v>
      </c>
      <c r="R6114" t="s">
        <v>20407</v>
      </c>
      <c r="S6114" t="s">
        <v>35171</v>
      </c>
      <c r="T6114">
        <v>7.3374270299014499E-2</v>
      </c>
      <c r="U6114">
        <v>0.603102917160658</v>
      </c>
      <c r="V6114">
        <v>23.528696518418698</v>
      </c>
      <c r="W6114">
        <v>0.50039843522710903</v>
      </c>
      <c r="X6114">
        <v>0.78363289935355196</v>
      </c>
      <c r="Y6114">
        <v>0.98133498001029695</v>
      </c>
      <c r="Z6114">
        <v>9.2719649676713103E-2</v>
      </c>
      <c r="AA6114">
        <v>0.72610664078822296</v>
      </c>
      <c r="AB6114">
        <v>23.527640059664499</v>
      </c>
      <c r="AC6114">
        <v>0.92523690913815004</v>
      </c>
      <c r="AD6114">
        <v>0.94115954365910703</v>
      </c>
      <c r="AE6114">
        <v>-1.8664926231029701E-2</v>
      </c>
      <c r="AF6114">
        <v>0.20786922184425</v>
      </c>
      <c r="AG6114">
        <v>0.68151250837662902</v>
      </c>
      <c r="AH6114">
        <v>1.07616980648845</v>
      </c>
      <c r="AI6114">
        <v>0.15444981296854099</v>
      </c>
      <c r="AJ6114">
        <v>0.78121606160956403</v>
      </c>
      <c r="AK6114">
        <v>1.85009029381761</v>
      </c>
    </row>
    <row r="6115" spans="1:37" x14ac:dyDescent="0.2">
      <c r="A6115" t="s">
        <v>19816</v>
      </c>
      <c r="B6115">
        <v>51485696</v>
      </c>
      <c r="C6115">
        <v>51485847</v>
      </c>
      <c r="D6115">
        <v>152</v>
      </c>
      <c r="E6115" t="s">
        <v>20577</v>
      </c>
      <c r="F6115">
        <v>0</v>
      </c>
      <c r="G6115" t="s">
        <v>20578</v>
      </c>
      <c r="H6115" t="s">
        <v>31000</v>
      </c>
      <c r="I6115">
        <v>4</v>
      </c>
      <c r="J6115">
        <v>51843000</v>
      </c>
      <c r="K6115">
        <v>51914294</v>
      </c>
      <c r="L6115">
        <v>71295</v>
      </c>
      <c r="M6115">
        <v>1</v>
      </c>
      <c r="N6115">
        <v>23142</v>
      </c>
      <c r="O6115" t="s">
        <v>20405</v>
      </c>
      <c r="P6115">
        <v>-357153</v>
      </c>
      <c r="Q6115" t="s">
        <v>20406</v>
      </c>
      <c r="R6115" t="s">
        <v>20407</v>
      </c>
      <c r="S6115" t="s">
        <v>35171</v>
      </c>
      <c r="T6115">
        <v>7.3374270299014499E-2</v>
      </c>
      <c r="U6115">
        <v>0.603102917160658</v>
      </c>
      <c r="V6115">
        <v>23.528696518418698</v>
      </c>
      <c r="W6115">
        <v>0.50039843522710903</v>
      </c>
      <c r="X6115">
        <v>0.78363289935355196</v>
      </c>
      <c r="Y6115">
        <v>0.98133498001029695</v>
      </c>
      <c r="Z6115">
        <v>9.2719649676713103E-2</v>
      </c>
      <c r="AA6115">
        <v>0.72610664078822296</v>
      </c>
      <c r="AB6115">
        <v>23.527640059664499</v>
      </c>
      <c r="AC6115">
        <v>0.92523690913815004</v>
      </c>
      <c r="AD6115">
        <v>0.94115954365910703</v>
      </c>
      <c r="AE6115">
        <v>-1.8664926231029701E-2</v>
      </c>
      <c r="AF6115">
        <v>0.20786922184425</v>
      </c>
      <c r="AG6115">
        <v>0.68151250837662902</v>
      </c>
      <c r="AH6115">
        <v>1.07616980648845</v>
      </c>
      <c r="AI6115">
        <v>0.15444981296854099</v>
      </c>
      <c r="AJ6115">
        <v>0.78121606160956403</v>
      </c>
      <c r="AK6115">
        <v>1.85009029381761</v>
      </c>
    </row>
    <row r="6116" spans="1:37" x14ac:dyDescent="0.2">
      <c r="A6116" t="s">
        <v>19816</v>
      </c>
      <c r="B6116">
        <v>51493157</v>
      </c>
      <c r="C6116">
        <v>51493317</v>
      </c>
      <c r="D6116">
        <v>161</v>
      </c>
      <c r="E6116" t="s">
        <v>20579</v>
      </c>
      <c r="F6116">
        <v>1</v>
      </c>
      <c r="G6116" t="s">
        <v>20291</v>
      </c>
      <c r="H6116" t="s">
        <v>31000</v>
      </c>
      <c r="I6116">
        <v>4</v>
      </c>
      <c r="J6116">
        <v>51843000</v>
      </c>
      <c r="K6116">
        <v>51914294</v>
      </c>
      <c r="L6116">
        <v>71295</v>
      </c>
      <c r="M6116">
        <v>1</v>
      </c>
      <c r="N6116">
        <v>23142</v>
      </c>
      <c r="O6116" t="s">
        <v>20405</v>
      </c>
      <c r="P6116">
        <v>-349683</v>
      </c>
      <c r="Q6116" t="s">
        <v>20406</v>
      </c>
      <c r="R6116" t="s">
        <v>20407</v>
      </c>
      <c r="S6116" t="s">
        <v>35171</v>
      </c>
      <c r="T6116">
        <v>0.54421053469192604</v>
      </c>
      <c r="U6116">
        <v>0.80321479550967601</v>
      </c>
      <c r="V6116">
        <v>0.83526303434692095</v>
      </c>
      <c r="W6116">
        <v>6.2825850358688304E-2</v>
      </c>
      <c r="X6116">
        <v>0.704072456322962</v>
      </c>
      <c r="Y6116">
        <v>-23.397478501446301</v>
      </c>
      <c r="Z6116">
        <v>0.693404429441695</v>
      </c>
      <c r="AA6116">
        <v>0.84521697243271998</v>
      </c>
      <c r="AB6116">
        <v>0.206138997006165</v>
      </c>
      <c r="AC6116">
        <v>8.8372216911897592E-3</v>
      </c>
      <c r="AD6116">
        <v>0.57684129297949804</v>
      </c>
      <c r="AE6116">
        <v>-23.397478501446301</v>
      </c>
      <c r="AF6116">
        <v>0.45724430223818102</v>
      </c>
      <c r="AG6116">
        <v>0.80674443595273604</v>
      </c>
      <c r="AH6116">
        <v>1.2356297432966401</v>
      </c>
      <c r="AI6116">
        <v>0.17351581260912399</v>
      </c>
      <c r="AJ6116">
        <v>0.78121606160956403</v>
      </c>
      <c r="AK6116">
        <v>-22.5287231425838</v>
      </c>
    </row>
    <row r="6117" spans="1:37" x14ac:dyDescent="0.2">
      <c r="A6117" t="s">
        <v>19816</v>
      </c>
      <c r="B6117">
        <v>51493317</v>
      </c>
      <c r="C6117">
        <v>51493477</v>
      </c>
      <c r="D6117">
        <v>161</v>
      </c>
      <c r="E6117" t="s">
        <v>20580</v>
      </c>
      <c r="F6117">
        <v>2</v>
      </c>
      <c r="G6117" t="s">
        <v>20581</v>
      </c>
      <c r="H6117" t="s">
        <v>31000</v>
      </c>
      <c r="I6117">
        <v>4</v>
      </c>
      <c r="J6117">
        <v>51843000</v>
      </c>
      <c r="K6117">
        <v>51914294</v>
      </c>
      <c r="L6117">
        <v>71295</v>
      </c>
      <c r="M6117">
        <v>1</v>
      </c>
      <c r="N6117">
        <v>23142</v>
      </c>
      <c r="O6117" t="s">
        <v>20405</v>
      </c>
      <c r="P6117">
        <v>-349523</v>
      </c>
      <c r="Q6117" t="s">
        <v>20406</v>
      </c>
      <c r="R6117" t="s">
        <v>20407</v>
      </c>
      <c r="S6117" t="s">
        <v>35171</v>
      </c>
      <c r="T6117">
        <v>0.54421053469192604</v>
      </c>
      <c r="U6117">
        <v>0.80321479550967601</v>
      </c>
      <c r="V6117">
        <v>0.83526303434692095</v>
      </c>
      <c r="W6117">
        <v>6.2825850358688304E-2</v>
      </c>
      <c r="X6117">
        <v>0.704072456322962</v>
      </c>
      <c r="Y6117">
        <v>-23.397478501446301</v>
      </c>
      <c r="Z6117">
        <v>0.693404429441695</v>
      </c>
      <c r="AA6117">
        <v>0.84521697243271998</v>
      </c>
      <c r="AB6117">
        <v>0.206138997006165</v>
      </c>
      <c r="AC6117">
        <v>8.8372216911897592E-3</v>
      </c>
      <c r="AD6117">
        <v>0.57684129297949804</v>
      </c>
      <c r="AE6117">
        <v>-23.397478501446301</v>
      </c>
      <c r="AF6117">
        <v>0.45724430223818102</v>
      </c>
      <c r="AG6117">
        <v>0.80674443595273604</v>
      </c>
      <c r="AH6117">
        <v>1.2356297432966401</v>
      </c>
      <c r="AI6117">
        <v>0.17351581260912399</v>
      </c>
      <c r="AJ6117">
        <v>0.78121606160956403</v>
      </c>
      <c r="AK6117">
        <v>-22.5287231425838</v>
      </c>
    </row>
    <row r="6118" spans="1:37" x14ac:dyDescent="0.2">
      <c r="A6118" t="s">
        <v>19816</v>
      </c>
      <c r="B6118">
        <v>51493523</v>
      </c>
      <c r="C6118">
        <v>51493820</v>
      </c>
      <c r="D6118">
        <v>298</v>
      </c>
      <c r="E6118" t="s">
        <v>20582</v>
      </c>
      <c r="F6118">
        <v>3</v>
      </c>
      <c r="G6118" t="s">
        <v>20583</v>
      </c>
      <c r="H6118" t="s">
        <v>31000</v>
      </c>
      <c r="I6118">
        <v>4</v>
      </c>
      <c r="J6118">
        <v>51843000</v>
      </c>
      <c r="K6118">
        <v>51914294</v>
      </c>
      <c r="L6118">
        <v>71295</v>
      </c>
      <c r="M6118">
        <v>1</v>
      </c>
      <c r="N6118">
        <v>23142</v>
      </c>
      <c r="O6118" t="s">
        <v>20405</v>
      </c>
      <c r="P6118">
        <v>-349180</v>
      </c>
      <c r="Q6118" t="s">
        <v>20406</v>
      </c>
      <c r="R6118" t="s">
        <v>20407</v>
      </c>
      <c r="S6118" t="s">
        <v>35171</v>
      </c>
      <c r="T6118">
        <v>0.54421053469192604</v>
      </c>
      <c r="U6118">
        <v>0.80321479550967601</v>
      </c>
      <c r="V6118">
        <v>1.8373960711116999</v>
      </c>
      <c r="W6118">
        <v>0.71930067310602097</v>
      </c>
      <c r="X6118">
        <v>0.95159051474143896</v>
      </c>
      <c r="Y6118">
        <v>-2.9881305306892001</v>
      </c>
      <c r="Z6118">
        <v>0.49716615025021699</v>
      </c>
      <c r="AA6118">
        <v>0.84521697243271998</v>
      </c>
      <c r="AB6118">
        <v>1.3094834023219599</v>
      </c>
      <c r="AC6118">
        <v>0.253574581277134</v>
      </c>
      <c r="AD6118">
        <v>0.68253123924728298</v>
      </c>
      <c r="AE6118">
        <v>-3.9881300739827701</v>
      </c>
      <c r="AF6118">
        <v>0.73123338343369804</v>
      </c>
      <c r="AG6118">
        <v>0.86437216336234302</v>
      </c>
      <c r="AH6118">
        <v>1.6298250735828299</v>
      </c>
      <c r="AI6118">
        <v>0.74340040463428003</v>
      </c>
      <c r="AJ6118">
        <v>0.90832860500409796</v>
      </c>
      <c r="AK6118">
        <v>-2.1193751115169599</v>
      </c>
    </row>
    <row r="6119" spans="1:37" x14ac:dyDescent="0.2">
      <c r="A6119" t="s">
        <v>19816</v>
      </c>
      <c r="B6119">
        <v>51493860</v>
      </c>
      <c r="C6119">
        <v>51494158</v>
      </c>
      <c r="D6119">
        <v>299</v>
      </c>
      <c r="E6119" t="s">
        <v>20584</v>
      </c>
      <c r="F6119">
        <v>3</v>
      </c>
      <c r="G6119" t="s">
        <v>20585</v>
      </c>
      <c r="H6119" t="s">
        <v>31000</v>
      </c>
      <c r="I6119">
        <v>4</v>
      </c>
      <c r="J6119">
        <v>51843000</v>
      </c>
      <c r="K6119">
        <v>51914294</v>
      </c>
      <c r="L6119">
        <v>71295</v>
      </c>
      <c r="M6119">
        <v>1</v>
      </c>
      <c r="N6119">
        <v>23142</v>
      </c>
      <c r="O6119" t="s">
        <v>20405</v>
      </c>
      <c r="P6119">
        <v>-348842</v>
      </c>
      <c r="Q6119" t="s">
        <v>20406</v>
      </c>
      <c r="R6119" t="s">
        <v>20407</v>
      </c>
      <c r="S6119" t="s">
        <v>35171</v>
      </c>
      <c r="T6119">
        <v>0.54421053469192604</v>
      </c>
      <c r="U6119">
        <v>0.80321479550967601</v>
      </c>
      <c r="V6119">
        <v>1.8373960711116999</v>
      </c>
      <c r="W6119">
        <v>0.71930067310602097</v>
      </c>
      <c r="X6119">
        <v>0.95159051474143896</v>
      </c>
      <c r="Y6119">
        <v>-2.9881305306892001</v>
      </c>
      <c r="Z6119">
        <v>0.49716615025021699</v>
      </c>
      <c r="AA6119">
        <v>0.84521697243271998</v>
      </c>
      <c r="AB6119">
        <v>1.3094834023219599</v>
      </c>
      <c r="AC6119">
        <v>0.253574581277134</v>
      </c>
      <c r="AD6119">
        <v>0.68253123924728298</v>
      </c>
      <c r="AE6119">
        <v>-3.9881300739827701</v>
      </c>
      <c r="AF6119">
        <v>0.73123338343369804</v>
      </c>
      <c r="AG6119">
        <v>0.86437216336234302</v>
      </c>
      <c r="AH6119">
        <v>1.6298250735828299</v>
      </c>
      <c r="AI6119">
        <v>0.74340040463428003</v>
      </c>
      <c r="AJ6119">
        <v>0.90832860500409796</v>
      </c>
      <c r="AK6119">
        <v>-2.1193751115169599</v>
      </c>
    </row>
    <row r="6120" spans="1:37" x14ac:dyDescent="0.2">
      <c r="A6120" t="s">
        <v>19816</v>
      </c>
      <c r="B6120">
        <v>51509344</v>
      </c>
      <c r="C6120">
        <v>51509497</v>
      </c>
      <c r="D6120">
        <v>154</v>
      </c>
      <c r="E6120" t="s">
        <v>20586</v>
      </c>
      <c r="F6120">
        <v>1</v>
      </c>
      <c r="G6120" t="s">
        <v>20587</v>
      </c>
      <c r="H6120" t="s">
        <v>31000</v>
      </c>
      <c r="I6120">
        <v>4</v>
      </c>
      <c r="J6120">
        <v>51843000</v>
      </c>
      <c r="K6120">
        <v>51914294</v>
      </c>
      <c r="L6120">
        <v>71295</v>
      </c>
      <c r="M6120">
        <v>1</v>
      </c>
      <c r="N6120">
        <v>23142</v>
      </c>
      <c r="O6120" t="s">
        <v>20405</v>
      </c>
      <c r="P6120">
        <v>-333503</v>
      </c>
      <c r="Q6120" t="s">
        <v>20406</v>
      </c>
      <c r="R6120" t="s">
        <v>20407</v>
      </c>
      <c r="S6120" t="s">
        <v>35171</v>
      </c>
      <c r="T6120">
        <v>0.54421053469192604</v>
      </c>
      <c r="U6120">
        <v>0.80321479550967601</v>
      </c>
      <c r="V6120">
        <v>1.83526265973322</v>
      </c>
      <c r="W6120">
        <v>6.2825850358688304E-2</v>
      </c>
      <c r="X6120">
        <v>0.704072456322962</v>
      </c>
      <c r="Y6120">
        <v>-23.371149853991501</v>
      </c>
      <c r="Z6120">
        <v>0.66713806400786302</v>
      </c>
      <c r="AA6120">
        <v>0.84521697243271998</v>
      </c>
      <c r="AB6120">
        <v>1.47739519972652</v>
      </c>
      <c r="AC6120">
        <v>8.8372216911897592E-3</v>
      </c>
      <c r="AD6120">
        <v>0.57684129297949804</v>
      </c>
      <c r="AE6120">
        <v>-23.371149853991501</v>
      </c>
      <c r="AF6120">
        <v>0.47948624871920598</v>
      </c>
      <c r="AG6120">
        <v>0.80674443595273604</v>
      </c>
      <c r="AH6120">
        <v>1.2935870532295799</v>
      </c>
      <c r="AI6120">
        <v>0.17351581260912399</v>
      </c>
      <c r="AJ6120">
        <v>0.78121606160956403</v>
      </c>
      <c r="AK6120">
        <v>-22.5023944971155</v>
      </c>
    </row>
    <row r="6121" spans="1:37" x14ac:dyDescent="0.2">
      <c r="A6121" t="s">
        <v>19816</v>
      </c>
      <c r="B6121">
        <v>51509497</v>
      </c>
      <c r="C6121">
        <v>51509650</v>
      </c>
      <c r="D6121">
        <v>154</v>
      </c>
      <c r="E6121" t="s">
        <v>20588</v>
      </c>
      <c r="F6121">
        <v>1</v>
      </c>
      <c r="G6121" t="s">
        <v>20341</v>
      </c>
      <c r="H6121" t="s">
        <v>31000</v>
      </c>
      <c r="I6121">
        <v>4</v>
      </c>
      <c r="J6121">
        <v>51843000</v>
      </c>
      <c r="K6121">
        <v>51914294</v>
      </c>
      <c r="L6121">
        <v>71295</v>
      </c>
      <c r="M6121">
        <v>1</v>
      </c>
      <c r="N6121">
        <v>23142</v>
      </c>
      <c r="O6121" t="s">
        <v>20405</v>
      </c>
      <c r="P6121">
        <v>-333350</v>
      </c>
      <c r="Q6121" t="s">
        <v>20406</v>
      </c>
      <c r="R6121" t="s">
        <v>20407</v>
      </c>
      <c r="S6121" t="s">
        <v>35171</v>
      </c>
      <c r="T6121">
        <v>0.54421053469192604</v>
      </c>
      <c r="U6121">
        <v>0.80321479550967601</v>
      </c>
      <c r="V6121">
        <v>1.83526265973322</v>
      </c>
      <c r="W6121">
        <v>6.2825850358688304E-2</v>
      </c>
      <c r="X6121">
        <v>0.704072456322962</v>
      </c>
      <c r="Y6121">
        <v>-23.371149853991501</v>
      </c>
      <c r="Z6121">
        <v>0.66713806400786302</v>
      </c>
      <c r="AA6121">
        <v>0.84521697243271998</v>
      </c>
      <c r="AB6121">
        <v>1.47739519972652</v>
      </c>
      <c r="AC6121">
        <v>8.8372216911897592E-3</v>
      </c>
      <c r="AD6121">
        <v>0.57684129297949804</v>
      </c>
      <c r="AE6121">
        <v>-23.371149853991501</v>
      </c>
      <c r="AF6121">
        <v>0.47948624871920598</v>
      </c>
      <c r="AG6121">
        <v>0.80674443595273604</v>
      </c>
      <c r="AH6121">
        <v>1.2935870532295799</v>
      </c>
      <c r="AI6121">
        <v>0.17351581260912399</v>
      </c>
      <c r="AJ6121">
        <v>0.78121606160956403</v>
      </c>
      <c r="AK6121">
        <v>-22.5023944971155</v>
      </c>
    </row>
    <row r="6122" spans="1:37" x14ac:dyDescent="0.2">
      <c r="A6122" t="s">
        <v>19816</v>
      </c>
      <c r="B6122">
        <v>51509650</v>
      </c>
      <c r="C6122">
        <v>51509803</v>
      </c>
      <c r="D6122">
        <v>154</v>
      </c>
      <c r="E6122" t="s">
        <v>20589</v>
      </c>
      <c r="F6122">
        <v>1</v>
      </c>
      <c r="G6122" t="s">
        <v>20590</v>
      </c>
      <c r="H6122" t="s">
        <v>31000</v>
      </c>
      <c r="I6122">
        <v>4</v>
      </c>
      <c r="J6122">
        <v>51843000</v>
      </c>
      <c r="K6122">
        <v>51914294</v>
      </c>
      <c r="L6122">
        <v>71295</v>
      </c>
      <c r="M6122">
        <v>1</v>
      </c>
      <c r="N6122">
        <v>23142</v>
      </c>
      <c r="O6122" t="s">
        <v>20405</v>
      </c>
      <c r="P6122">
        <v>-333197</v>
      </c>
      <c r="Q6122" t="s">
        <v>20406</v>
      </c>
      <c r="R6122" t="s">
        <v>20407</v>
      </c>
      <c r="S6122" t="s">
        <v>35171</v>
      </c>
      <c r="T6122">
        <v>0.54421053469192604</v>
      </c>
      <c r="U6122">
        <v>0.80321479550967601</v>
      </c>
      <c r="V6122">
        <v>1.83526265973322</v>
      </c>
      <c r="W6122">
        <v>6.2825850358688304E-2</v>
      </c>
      <c r="X6122">
        <v>0.704072456322962</v>
      </c>
      <c r="Y6122">
        <v>-23.371149853991501</v>
      </c>
      <c r="Z6122">
        <v>0.66713806400786302</v>
      </c>
      <c r="AA6122">
        <v>0.84521697243271998</v>
      </c>
      <c r="AB6122">
        <v>1.47739519972652</v>
      </c>
      <c r="AC6122">
        <v>8.8372216911897592E-3</v>
      </c>
      <c r="AD6122">
        <v>0.57684129297949804</v>
      </c>
      <c r="AE6122">
        <v>-23.371149853991501</v>
      </c>
      <c r="AF6122">
        <v>0.47948624871920598</v>
      </c>
      <c r="AG6122">
        <v>0.80674443595273604</v>
      </c>
      <c r="AH6122">
        <v>1.2935870532295799</v>
      </c>
      <c r="AI6122">
        <v>0.17351581260912399</v>
      </c>
      <c r="AJ6122">
        <v>0.78121606160956403</v>
      </c>
      <c r="AK6122">
        <v>-22.5023944971155</v>
      </c>
    </row>
    <row r="6123" spans="1:37" x14ac:dyDescent="0.2">
      <c r="A6123" t="s">
        <v>19816</v>
      </c>
      <c r="B6123">
        <v>51516111</v>
      </c>
      <c r="C6123">
        <v>51516276</v>
      </c>
      <c r="D6123">
        <v>166</v>
      </c>
      <c r="E6123" t="s">
        <v>20591</v>
      </c>
      <c r="F6123">
        <v>2</v>
      </c>
      <c r="G6123" t="s">
        <v>20592</v>
      </c>
      <c r="H6123" t="s">
        <v>31000</v>
      </c>
      <c r="I6123">
        <v>4</v>
      </c>
      <c r="J6123">
        <v>51843000</v>
      </c>
      <c r="K6123">
        <v>51914294</v>
      </c>
      <c r="L6123">
        <v>71295</v>
      </c>
      <c r="M6123">
        <v>1</v>
      </c>
      <c r="N6123">
        <v>23142</v>
      </c>
      <c r="O6123" t="s">
        <v>20405</v>
      </c>
      <c r="P6123">
        <v>-326724</v>
      </c>
      <c r="Q6123" t="s">
        <v>20406</v>
      </c>
      <c r="R6123" t="s">
        <v>20407</v>
      </c>
      <c r="S6123" t="s">
        <v>35171</v>
      </c>
      <c r="T6123">
        <v>0.254431078355565</v>
      </c>
      <c r="U6123">
        <v>0.603102917160658</v>
      </c>
      <c r="V6123">
        <v>2.5018743708880198</v>
      </c>
      <c r="W6123">
        <v>0.280953098756627</v>
      </c>
      <c r="X6123">
        <v>0.704072456322962</v>
      </c>
      <c r="Y6123">
        <v>-1.02014319530269</v>
      </c>
      <c r="Z6123">
        <v>0.43777911271820902</v>
      </c>
      <c r="AA6123">
        <v>0.84435025072159198</v>
      </c>
      <c r="AB6123">
        <v>1.9483196222321899</v>
      </c>
      <c r="AC6123">
        <v>5.2459583805477703E-2</v>
      </c>
      <c r="AD6123">
        <v>0.57684129297949804</v>
      </c>
      <c r="AE6123">
        <v>-2.0201429085313198</v>
      </c>
      <c r="AF6123">
        <v>0.174595458387797</v>
      </c>
      <c r="AG6123">
        <v>0.68151250837662902</v>
      </c>
      <c r="AH6123">
        <v>1.9601987643843799</v>
      </c>
      <c r="AI6123">
        <v>0.63502732279614804</v>
      </c>
      <c r="AJ6123">
        <v>0.81104508058742797</v>
      </c>
      <c r="AK6123">
        <v>-0.15138784538767899</v>
      </c>
    </row>
    <row r="6124" spans="1:37" x14ac:dyDescent="0.2">
      <c r="A6124" t="s">
        <v>19816</v>
      </c>
      <c r="B6124">
        <v>51519040</v>
      </c>
      <c r="C6124">
        <v>51519193</v>
      </c>
      <c r="D6124">
        <v>154</v>
      </c>
      <c r="E6124" t="s">
        <v>20593</v>
      </c>
      <c r="F6124">
        <v>0</v>
      </c>
      <c r="G6124" t="s">
        <v>20594</v>
      </c>
      <c r="H6124" t="s">
        <v>31000</v>
      </c>
      <c r="I6124">
        <v>4</v>
      </c>
      <c r="J6124">
        <v>51843000</v>
      </c>
      <c r="K6124">
        <v>51914294</v>
      </c>
      <c r="L6124">
        <v>71295</v>
      </c>
      <c r="M6124">
        <v>1</v>
      </c>
      <c r="N6124">
        <v>23142</v>
      </c>
      <c r="O6124" t="s">
        <v>20405</v>
      </c>
      <c r="P6124">
        <v>-323807</v>
      </c>
      <c r="Q6124" t="s">
        <v>20406</v>
      </c>
      <c r="R6124" t="s">
        <v>20407</v>
      </c>
      <c r="S6124" t="s">
        <v>35171</v>
      </c>
      <c r="T6124">
        <v>0.583211159830616</v>
      </c>
      <c r="U6124">
        <v>0.81360520874211995</v>
      </c>
      <c r="V6124">
        <v>0.17004838937080199</v>
      </c>
      <c r="W6124">
        <v>6.2825850358688304E-2</v>
      </c>
      <c r="X6124">
        <v>0.704072456322962</v>
      </c>
      <c r="Y6124">
        <v>-23.3101708310917</v>
      </c>
      <c r="Z6124">
        <v>0.51787522577244804</v>
      </c>
      <c r="AA6124">
        <v>0.84521697243271998</v>
      </c>
      <c r="AB6124">
        <v>0.32800692023577999</v>
      </c>
      <c r="AC6124">
        <v>3.8973940422527102E-2</v>
      </c>
      <c r="AD6124">
        <v>0.57684129297949804</v>
      </c>
      <c r="AE6124">
        <v>-3.71026055303104</v>
      </c>
      <c r="AF6124">
        <v>0.78096665068996296</v>
      </c>
      <c r="AG6124">
        <v>0.89109926080456503</v>
      </c>
      <c r="AH6124">
        <v>-7.6478820067173603E-2</v>
      </c>
      <c r="AI6124">
        <v>0.123911202140572</v>
      </c>
      <c r="AJ6124">
        <v>0.78121606160956403</v>
      </c>
      <c r="AK6124">
        <v>-22.612914314053398</v>
      </c>
    </row>
    <row r="6125" spans="1:37" x14ac:dyDescent="0.2">
      <c r="A6125" t="s">
        <v>19816</v>
      </c>
      <c r="B6125">
        <v>51519193</v>
      </c>
      <c r="C6125">
        <v>51519346</v>
      </c>
      <c r="D6125">
        <v>154</v>
      </c>
      <c r="E6125" t="s">
        <v>20595</v>
      </c>
      <c r="F6125">
        <v>1</v>
      </c>
      <c r="G6125" t="s">
        <v>20341</v>
      </c>
      <c r="H6125" t="s">
        <v>31000</v>
      </c>
      <c r="I6125">
        <v>4</v>
      </c>
      <c r="J6125">
        <v>51843000</v>
      </c>
      <c r="K6125">
        <v>51914294</v>
      </c>
      <c r="L6125">
        <v>71295</v>
      </c>
      <c r="M6125">
        <v>1</v>
      </c>
      <c r="N6125">
        <v>23142</v>
      </c>
      <c r="O6125" t="s">
        <v>20405</v>
      </c>
      <c r="P6125">
        <v>-323654</v>
      </c>
      <c r="Q6125" t="s">
        <v>20406</v>
      </c>
      <c r="R6125" t="s">
        <v>20407</v>
      </c>
      <c r="S6125" t="s">
        <v>35171</v>
      </c>
      <c r="T6125">
        <v>0.583211159830616</v>
      </c>
      <c r="U6125">
        <v>0.81360520874211995</v>
      </c>
      <c r="V6125">
        <v>0.17004838937080199</v>
      </c>
      <c r="W6125">
        <v>6.2825850358688304E-2</v>
      </c>
      <c r="X6125">
        <v>0.704072456322962</v>
      </c>
      <c r="Y6125">
        <v>-23.3101708310917</v>
      </c>
      <c r="Z6125">
        <v>0.51787522577244804</v>
      </c>
      <c r="AA6125">
        <v>0.84521697243271998</v>
      </c>
      <c r="AB6125">
        <v>0.32800692023577999</v>
      </c>
      <c r="AC6125">
        <v>3.8973940422527102E-2</v>
      </c>
      <c r="AD6125">
        <v>0.57684129297949804</v>
      </c>
      <c r="AE6125">
        <v>-3.71026055303104</v>
      </c>
      <c r="AF6125">
        <v>0.78096665068996296</v>
      </c>
      <c r="AG6125">
        <v>0.89109926080456503</v>
      </c>
      <c r="AH6125">
        <v>-7.6478820067173603E-2</v>
      </c>
      <c r="AI6125">
        <v>0.123911202140572</v>
      </c>
      <c r="AJ6125">
        <v>0.78121606160956403</v>
      </c>
      <c r="AK6125">
        <v>-22.612914314053398</v>
      </c>
    </row>
    <row r="6126" spans="1:37" x14ac:dyDescent="0.2">
      <c r="A6126" t="s">
        <v>19816</v>
      </c>
      <c r="B6126">
        <v>51519346</v>
      </c>
      <c r="C6126">
        <v>51519499</v>
      </c>
      <c r="D6126">
        <v>154</v>
      </c>
      <c r="E6126" t="s">
        <v>20596</v>
      </c>
      <c r="F6126">
        <v>2</v>
      </c>
      <c r="G6126" t="s">
        <v>20597</v>
      </c>
      <c r="H6126" t="s">
        <v>31000</v>
      </c>
      <c r="I6126">
        <v>4</v>
      </c>
      <c r="J6126">
        <v>51843000</v>
      </c>
      <c r="K6126">
        <v>51914294</v>
      </c>
      <c r="L6126">
        <v>71295</v>
      </c>
      <c r="M6126">
        <v>1</v>
      </c>
      <c r="N6126">
        <v>23142</v>
      </c>
      <c r="O6126" t="s">
        <v>20405</v>
      </c>
      <c r="P6126">
        <v>-323501</v>
      </c>
      <c r="Q6126" t="s">
        <v>20406</v>
      </c>
      <c r="R6126" t="s">
        <v>20407</v>
      </c>
      <c r="S6126" t="s">
        <v>35171</v>
      </c>
      <c r="T6126">
        <v>0.583211159830616</v>
      </c>
      <c r="U6126">
        <v>0.81360520874211995</v>
      </c>
      <c r="V6126">
        <v>0.17004838937080199</v>
      </c>
      <c r="W6126">
        <v>6.2825850358688304E-2</v>
      </c>
      <c r="X6126">
        <v>0.704072456322962</v>
      </c>
      <c r="Y6126">
        <v>-23.3101708310917</v>
      </c>
      <c r="Z6126">
        <v>0.51787522577244804</v>
      </c>
      <c r="AA6126">
        <v>0.84521697243271998</v>
      </c>
      <c r="AB6126">
        <v>0.32800692023577999</v>
      </c>
      <c r="AC6126">
        <v>3.8973940422527102E-2</v>
      </c>
      <c r="AD6126">
        <v>0.57684129297949804</v>
      </c>
      <c r="AE6126">
        <v>-3.71026055303104</v>
      </c>
      <c r="AF6126">
        <v>0.78096665068996296</v>
      </c>
      <c r="AG6126">
        <v>0.89109926080456503</v>
      </c>
      <c r="AH6126">
        <v>-7.6478820067173603E-2</v>
      </c>
      <c r="AI6126">
        <v>0.123911202140572</v>
      </c>
      <c r="AJ6126">
        <v>0.78121606160956403</v>
      </c>
      <c r="AK6126">
        <v>-22.612914314053398</v>
      </c>
    </row>
    <row r="6127" spans="1:37" x14ac:dyDescent="0.2">
      <c r="A6127" t="s">
        <v>19816</v>
      </c>
      <c r="B6127">
        <v>51533127</v>
      </c>
      <c r="C6127">
        <v>51533280</v>
      </c>
      <c r="D6127">
        <v>154</v>
      </c>
      <c r="E6127" t="s">
        <v>20598</v>
      </c>
      <c r="F6127">
        <v>1</v>
      </c>
      <c r="G6127" t="s">
        <v>20599</v>
      </c>
      <c r="H6127" t="s">
        <v>31000</v>
      </c>
      <c r="I6127">
        <v>4</v>
      </c>
      <c r="J6127">
        <v>51843000</v>
      </c>
      <c r="K6127">
        <v>51914294</v>
      </c>
      <c r="L6127">
        <v>71295</v>
      </c>
      <c r="M6127">
        <v>1</v>
      </c>
      <c r="N6127">
        <v>23142</v>
      </c>
      <c r="O6127" t="s">
        <v>20405</v>
      </c>
      <c r="P6127">
        <v>-309720</v>
      </c>
      <c r="Q6127" t="s">
        <v>20406</v>
      </c>
      <c r="R6127" t="s">
        <v>20407</v>
      </c>
      <c r="S6127" t="s">
        <v>35171</v>
      </c>
      <c r="T6127">
        <v>0.54421053469192604</v>
      </c>
      <c r="U6127">
        <v>0.80321479550967601</v>
      </c>
      <c r="V6127">
        <v>2.5888306401681498</v>
      </c>
      <c r="W6127">
        <v>0.71930067310602097</v>
      </c>
      <c r="X6127">
        <v>0.95159051474143896</v>
      </c>
      <c r="Y6127">
        <v>-3.2379146287246301</v>
      </c>
      <c r="Z6127">
        <v>0.47690667696080002</v>
      </c>
      <c r="AA6127">
        <v>0.84435025072159198</v>
      </c>
      <c r="AB6127">
        <v>2.0610456091270302</v>
      </c>
      <c r="AC6127">
        <v>0.253574581277134</v>
      </c>
      <c r="AD6127">
        <v>0.68253123924728298</v>
      </c>
      <c r="AE6127">
        <v>-4.2379141720181996</v>
      </c>
      <c r="AF6127">
        <v>0.73123338343369804</v>
      </c>
      <c r="AG6127">
        <v>0.86437216336234302</v>
      </c>
      <c r="AH6127">
        <v>1.92388387000894</v>
      </c>
      <c r="AI6127">
        <v>0.74340040463428003</v>
      </c>
      <c r="AJ6127">
        <v>0.90832860500409796</v>
      </c>
      <c r="AK6127">
        <v>-2.3691592019930798</v>
      </c>
    </row>
    <row r="6128" spans="1:37" x14ac:dyDescent="0.2">
      <c r="A6128" t="s">
        <v>19816</v>
      </c>
      <c r="B6128">
        <v>51533322</v>
      </c>
      <c r="C6128">
        <v>51533620</v>
      </c>
      <c r="D6128">
        <v>299</v>
      </c>
      <c r="E6128" t="s">
        <v>20600</v>
      </c>
      <c r="F6128">
        <v>3</v>
      </c>
      <c r="G6128" t="s">
        <v>20377</v>
      </c>
      <c r="H6128" t="s">
        <v>31000</v>
      </c>
      <c r="I6128">
        <v>4</v>
      </c>
      <c r="J6128">
        <v>51843000</v>
      </c>
      <c r="K6128">
        <v>51914294</v>
      </c>
      <c r="L6128">
        <v>71295</v>
      </c>
      <c r="M6128">
        <v>1</v>
      </c>
      <c r="N6128">
        <v>23142</v>
      </c>
      <c r="O6128" t="s">
        <v>20405</v>
      </c>
      <c r="P6128">
        <v>-309380</v>
      </c>
      <c r="Q6128" t="s">
        <v>20406</v>
      </c>
      <c r="R6128" t="s">
        <v>20407</v>
      </c>
      <c r="S6128" t="s">
        <v>35171</v>
      </c>
      <c r="T6128">
        <v>0.54421053469192604</v>
      </c>
      <c r="U6128">
        <v>0.80321479550967601</v>
      </c>
      <c r="V6128">
        <v>2.5888306401681498</v>
      </c>
      <c r="W6128">
        <v>0.71930067310602097</v>
      </c>
      <c r="X6128">
        <v>0.95159051474143896</v>
      </c>
      <c r="Y6128">
        <v>-3.2379146287246301</v>
      </c>
      <c r="Z6128">
        <v>0.47690667696080002</v>
      </c>
      <c r="AA6128">
        <v>0.84435025072159198</v>
      </c>
      <c r="AB6128">
        <v>2.0610456091270302</v>
      </c>
      <c r="AC6128">
        <v>0.253574581277134</v>
      </c>
      <c r="AD6128">
        <v>0.68253123924728298</v>
      </c>
      <c r="AE6128">
        <v>-4.2379141720181996</v>
      </c>
      <c r="AF6128">
        <v>0.73123338343369804</v>
      </c>
      <c r="AG6128">
        <v>0.86437216336234302</v>
      </c>
      <c r="AH6128">
        <v>1.92388387000894</v>
      </c>
      <c r="AI6128">
        <v>0.74340040463428003</v>
      </c>
      <c r="AJ6128">
        <v>0.90832860500409796</v>
      </c>
      <c r="AK6128">
        <v>-2.3691592019930798</v>
      </c>
    </row>
    <row r="6129" spans="1:37" x14ac:dyDescent="0.2">
      <c r="A6129" t="s">
        <v>19816</v>
      </c>
      <c r="B6129">
        <v>51552353</v>
      </c>
      <c r="C6129">
        <v>51552509</v>
      </c>
      <c r="D6129">
        <v>157</v>
      </c>
      <c r="E6129" t="s">
        <v>20601</v>
      </c>
      <c r="F6129">
        <v>1</v>
      </c>
      <c r="G6129" t="s">
        <v>20602</v>
      </c>
      <c r="H6129" t="s">
        <v>31000</v>
      </c>
      <c r="I6129">
        <v>4</v>
      </c>
      <c r="J6129">
        <v>51843000</v>
      </c>
      <c r="K6129">
        <v>51914294</v>
      </c>
      <c r="L6129">
        <v>71295</v>
      </c>
      <c r="M6129">
        <v>1</v>
      </c>
      <c r="N6129">
        <v>23142</v>
      </c>
      <c r="O6129" t="s">
        <v>20405</v>
      </c>
      <c r="P6129">
        <v>-290491</v>
      </c>
      <c r="Q6129" t="s">
        <v>20406</v>
      </c>
      <c r="R6129" t="s">
        <v>20407</v>
      </c>
      <c r="S6129" t="s">
        <v>35171</v>
      </c>
      <c r="T6129">
        <v>0.152084254673993</v>
      </c>
      <c r="U6129">
        <v>0.603102917160658</v>
      </c>
      <c r="V6129">
        <v>22.712122220988999</v>
      </c>
      <c r="W6129">
        <v>0.113079289867903</v>
      </c>
      <c r="X6129">
        <v>0.704072456322962</v>
      </c>
      <c r="Y6129">
        <v>-23.116094913397799</v>
      </c>
      <c r="Z6129">
        <v>0.203350924423461</v>
      </c>
      <c r="AA6129">
        <v>0.72610664078822296</v>
      </c>
      <c r="AB6129">
        <v>22.3542547609823</v>
      </c>
      <c r="AC6129">
        <v>2.4853262407310801E-2</v>
      </c>
      <c r="AD6129">
        <v>0.57684129297949804</v>
      </c>
      <c r="AE6129">
        <v>-23.116094913397799</v>
      </c>
      <c r="AF6129">
        <v>0.22065000948199101</v>
      </c>
      <c r="AG6129">
        <v>0.68151250837662902</v>
      </c>
      <c r="AH6129">
        <v>1.9389327157264999</v>
      </c>
      <c r="AI6129">
        <v>0.24456414000292601</v>
      </c>
      <c r="AJ6129">
        <v>0.78121606160956403</v>
      </c>
      <c r="AK6129">
        <v>-22.247339577763899</v>
      </c>
    </row>
    <row r="6130" spans="1:37" x14ac:dyDescent="0.2">
      <c r="A6130" t="s">
        <v>19816</v>
      </c>
      <c r="B6130">
        <v>51552509</v>
      </c>
      <c r="C6130">
        <v>51552665</v>
      </c>
      <c r="D6130">
        <v>157</v>
      </c>
      <c r="E6130" t="s">
        <v>20603</v>
      </c>
      <c r="F6130">
        <v>2</v>
      </c>
      <c r="G6130" t="s">
        <v>20604</v>
      </c>
      <c r="H6130" t="s">
        <v>31000</v>
      </c>
      <c r="I6130">
        <v>4</v>
      </c>
      <c r="J6130">
        <v>51843000</v>
      </c>
      <c r="K6130">
        <v>51914294</v>
      </c>
      <c r="L6130">
        <v>71295</v>
      </c>
      <c r="M6130">
        <v>1</v>
      </c>
      <c r="N6130">
        <v>23142</v>
      </c>
      <c r="O6130" t="s">
        <v>20405</v>
      </c>
      <c r="P6130">
        <v>-290335</v>
      </c>
      <c r="Q6130" t="s">
        <v>20406</v>
      </c>
      <c r="R6130" t="s">
        <v>20407</v>
      </c>
      <c r="S6130" t="s">
        <v>35171</v>
      </c>
      <c r="T6130">
        <v>0.152084254673993</v>
      </c>
      <c r="U6130">
        <v>0.603102917160658</v>
      </c>
      <c r="V6130">
        <v>22.712122220988999</v>
      </c>
      <c r="W6130">
        <v>0.113079289867903</v>
      </c>
      <c r="X6130">
        <v>0.704072456322962</v>
      </c>
      <c r="Y6130">
        <v>-23.116094913397799</v>
      </c>
      <c r="Z6130">
        <v>0.203350924423461</v>
      </c>
      <c r="AA6130">
        <v>0.72610664078822296</v>
      </c>
      <c r="AB6130">
        <v>22.3542547609823</v>
      </c>
      <c r="AC6130">
        <v>2.4853262407310801E-2</v>
      </c>
      <c r="AD6130">
        <v>0.57684129297949804</v>
      </c>
      <c r="AE6130">
        <v>-23.116094913397799</v>
      </c>
      <c r="AF6130">
        <v>0.22065000948199101</v>
      </c>
      <c r="AG6130">
        <v>0.68151250837662902</v>
      </c>
      <c r="AH6130">
        <v>1.9389327157264999</v>
      </c>
      <c r="AI6130">
        <v>0.24456414000292601</v>
      </c>
      <c r="AJ6130">
        <v>0.78121606160956403</v>
      </c>
      <c r="AK6130">
        <v>-22.247339577763899</v>
      </c>
    </row>
    <row r="6131" spans="1:37" x14ac:dyDescent="0.2">
      <c r="A6131" t="s">
        <v>19816</v>
      </c>
      <c r="B6131">
        <v>51568336</v>
      </c>
      <c r="C6131">
        <v>51568488</v>
      </c>
      <c r="D6131">
        <v>153</v>
      </c>
      <c r="E6131" t="s">
        <v>20605</v>
      </c>
      <c r="F6131">
        <v>2</v>
      </c>
      <c r="G6131" t="s">
        <v>20541</v>
      </c>
      <c r="H6131" t="s">
        <v>31000</v>
      </c>
      <c r="I6131">
        <v>4</v>
      </c>
      <c r="J6131">
        <v>51843000</v>
      </c>
      <c r="K6131">
        <v>51914294</v>
      </c>
      <c r="L6131">
        <v>71295</v>
      </c>
      <c r="M6131">
        <v>1</v>
      </c>
      <c r="N6131">
        <v>23142</v>
      </c>
      <c r="O6131" t="s">
        <v>20405</v>
      </c>
      <c r="P6131">
        <v>-274512</v>
      </c>
      <c r="Q6131" t="s">
        <v>20406</v>
      </c>
      <c r="R6131" t="s">
        <v>20407</v>
      </c>
      <c r="S6131" t="s">
        <v>35171</v>
      </c>
      <c r="T6131">
        <v>0.97213403838398904</v>
      </c>
      <c r="U6131">
        <v>1</v>
      </c>
      <c r="V6131">
        <v>2.4932948290139101</v>
      </c>
      <c r="W6131">
        <v>0.113079289867903</v>
      </c>
      <c r="X6131">
        <v>0.704072456322962</v>
      </c>
      <c r="Y6131">
        <v>-24.041837594004502</v>
      </c>
      <c r="Z6131">
        <v>0.96726857278496403</v>
      </c>
      <c r="AA6131">
        <v>0.99919698600769702</v>
      </c>
      <c r="AB6131">
        <v>1.6903160864620299</v>
      </c>
      <c r="AC6131">
        <v>2.4853262407310801E-2</v>
      </c>
      <c r="AD6131">
        <v>0.57684129297949804</v>
      </c>
      <c r="AE6131">
        <v>-24.041837594004502</v>
      </c>
      <c r="AF6131">
        <v>0.98343762640780896</v>
      </c>
      <c r="AG6131">
        <v>1</v>
      </c>
      <c r="AH6131">
        <v>2.7171400293969299</v>
      </c>
      <c r="AI6131">
        <v>0.24456414000292601</v>
      </c>
      <c r="AJ6131">
        <v>0.78121606160956403</v>
      </c>
      <c r="AK6131">
        <v>-23.1730821962886</v>
      </c>
    </row>
    <row r="6132" spans="1:37" x14ac:dyDescent="0.2">
      <c r="A6132" t="s">
        <v>19816</v>
      </c>
      <c r="B6132">
        <v>51568530</v>
      </c>
      <c r="C6132">
        <v>51568828</v>
      </c>
      <c r="D6132">
        <v>299</v>
      </c>
      <c r="E6132" t="s">
        <v>20606</v>
      </c>
      <c r="F6132">
        <v>3</v>
      </c>
      <c r="G6132" t="s">
        <v>20377</v>
      </c>
      <c r="H6132" t="s">
        <v>31000</v>
      </c>
      <c r="I6132">
        <v>4</v>
      </c>
      <c r="J6132">
        <v>51843000</v>
      </c>
      <c r="K6132">
        <v>51914294</v>
      </c>
      <c r="L6132">
        <v>71295</v>
      </c>
      <c r="M6132">
        <v>1</v>
      </c>
      <c r="N6132">
        <v>23142</v>
      </c>
      <c r="O6132" t="s">
        <v>20405</v>
      </c>
      <c r="P6132">
        <v>-274172</v>
      </c>
      <c r="Q6132" t="s">
        <v>20406</v>
      </c>
      <c r="R6132" t="s">
        <v>20407</v>
      </c>
      <c r="S6132" t="s">
        <v>35171</v>
      </c>
      <c r="T6132">
        <v>0.97213403838398904</v>
      </c>
      <c r="U6132">
        <v>1</v>
      </c>
      <c r="V6132">
        <v>2.4932948290139101</v>
      </c>
      <c r="W6132">
        <v>0.113079289867903</v>
      </c>
      <c r="X6132">
        <v>0.704072456322962</v>
      </c>
      <c r="Y6132">
        <v>-24.041837594004502</v>
      </c>
      <c r="Z6132">
        <v>0.96726857278496403</v>
      </c>
      <c r="AA6132">
        <v>0.99919698600769702</v>
      </c>
      <c r="AB6132">
        <v>1.6903160864620299</v>
      </c>
      <c r="AC6132">
        <v>2.4853262407310801E-2</v>
      </c>
      <c r="AD6132">
        <v>0.57684129297949804</v>
      </c>
      <c r="AE6132">
        <v>-24.041837594004502</v>
      </c>
      <c r="AF6132">
        <v>0.98343762640780896</v>
      </c>
      <c r="AG6132">
        <v>1</v>
      </c>
      <c r="AH6132">
        <v>2.7171400293969299</v>
      </c>
      <c r="AI6132">
        <v>0.24456414000292601</v>
      </c>
      <c r="AJ6132">
        <v>0.78121606160956403</v>
      </c>
      <c r="AK6132">
        <v>-23.1730821962886</v>
      </c>
    </row>
    <row r="6133" spans="1:37" x14ac:dyDescent="0.2">
      <c r="A6133" t="s">
        <v>19816</v>
      </c>
      <c r="B6133">
        <v>51574454</v>
      </c>
      <c r="C6133">
        <v>51574607</v>
      </c>
      <c r="D6133">
        <v>154</v>
      </c>
      <c r="E6133" t="s">
        <v>20607</v>
      </c>
      <c r="F6133">
        <v>2</v>
      </c>
      <c r="G6133" t="s">
        <v>20608</v>
      </c>
      <c r="H6133" t="s">
        <v>31000</v>
      </c>
      <c r="I6133">
        <v>4</v>
      </c>
      <c r="J6133">
        <v>51843000</v>
      </c>
      <c r="K6133">
        <v>51914294</v>
      </c>
      <c r="L6133">
        <v>71295</v>
      </c>
      <c r="M6133">
        <v>1</v>
      </c>
      <c r="N6133">
        <v>23142</v>
      </c>
      <c r="O6133" t="s">
        <v>20405</v>
      </c>
      <c r="P6133">
        <v>-268393</v>
      </c>
      <c r="Q6133" t="s">
        <v>20406</v>
      </c>
      <c r="R6133" t="s">
        <v>20407</v>
      </c>
      <c r="S6133" t="s">
        <v>35171</v>
      </c>
      <c r="T6133">
        <v>0.32911398597860803</v>
      </c>
      <c r="U6133">
        <v>0.603102917160658</v>
      </c>
      <c r="V6133">
        <v>22.1883613066612</v>
      </c>
      <c r="W6133">
        <v>0.94541066367716797</v>
      </c>
      <c r="X6133">
        <v>0.95159051474143896</v>
      </c>
      <c r="Y6133">
        <v>-0.309193197484813</v>
      </c>
      <c r="Z6133">
        <v>0.306975110376564</v>
      </c>
      <c r="AA6133">
        <v>0.72610664078822296</v>
      </c>
      <c r="AB6133">
        <v>22.546734329506599</v>
      </c>
      <c r="AC6133">
        <v>0.71753805159658501</v>
      </c>
      <c r="AD6133">
        <v>0.87989882095915395</v>
      </c>
      <c r="AE6133">
        <v>-1.3091929107134399</v>
      </c>
      <c r="AF6133">
        <v>0.64997455747578503</v>
      </c>
      <c r="AG6133">
        <v>0.80674443595273604</v>
      </c>
      <c r="AH6133">
        <v>0.41517220392238402</v>
      </c>
      <c r="AI6133">
        <v>0.59609816080359102</v>
      </c>
      <c r="AJ6133">
        <v>0.78121606160956403</v>
      </c>
      <c r="AK6133">
        <v>0.55956207803813995</v>
      </c>
    </row>
    <row r="6134" spans="1:37" x14ac:dyDescent="0.2">
      <c r="A6134" t="s">
        <v>19816</v>
      </c>
      <c r="B6134">
        <v>51574650</v>
      </c>
      <c r="C6134">
        <v>51574939</v>
      </c>
      <c r="D6134">
        <v>290</v>
      </c>
      <c r="E6134" t="s">
        <v>20609</v>
      </c>
      <c r="F6134">
        <v>2</v>
      </c>
      <c r="G6134" t="s">
        <v>20610</v>
      </c>
      <c r="H6134" t="s">
        <v>31000</v>
      </c>
      <c r="I6134">
        <v>4</v>
      </c>
      <c r="J6134">
        <v>51843000</v>
      </c>
      <c r="K6134">
        <v>51914294</v>
      </c>
      <c r="L6134">
        <v>71295</v>
      </c>
      <c r="M6134">
        <v>1</v>
      </c>
      <c r="N6134">
        <v>23142</v>
      </c>
      <c r="O6134" t="s">
        <v>20405</v>
      </c>
      <c r="P6134">
        <v>-268061</v>
      </c>
      <c r="Q6134" t="s">
        <v>20406</v>
      </c>
      <c r="R6134" t="s">
        <v>20407</v>
      </c>
      <c r="S6134" t="s">
        <v>35171</v>
      </c>
      <c r="T6134">
        <v>0.32911398597860803</v>
      </c>
      <c r="U6134">
        <v>0.603102917160658</v>
      </c>
      <c r="V6134">
        <v>22.1883613066612</v>
      </c>
      <c r="W6134">
        <v>0.94541066367716797</v>
      </c>
      <c r="X6134">
        <v>0.95159051474143896</v>
      </c>
      <c r="Y6134">
        <v>-0.309193197484813</v>
      </c>
      <c r="Z6134">
        <v>0.306975110376564</v>
      </c>
      <c r="AA6134">
        <v>0.72610664078822296</v>
      </c>
      <c r="AB6134">
        <v>22.546734329506599</v>
      </c>
      <c r="AC6134">
        <v>0.71753805159658501</v>
      </c>
      <c r="AD6134">
        <v>0.87989882095915395</v>
      </c>
      <c r="AE6134">
        <v>-1.3091929107134399</v>
      </c>
      <c r="AF6134">
        <v>0.64997455747578503</v>
      </c>
      <c r="AG6134">
        <v>0.80674443595273604</v>
      </c>
      <c r="AH6134">
        <v>0.41517220392238402</v>
      </c>
      <c r="AI6134">
        <v>0.59609816080359102</v>
      </c>
      <c r="AJ6134">
        <v>0.78121606160956403</v>
      </c>
      <c r="AK6134">
        <v>0.55956207803813995</v>
      </c>
    </row>
    <row r="6135" spans="1:37" x14ac:dyDescent="0.2">
      <c r="A6135" t="s">
        <v>19816</v>
      </c>
      <c r="B6135">
        <v>51586532</v>
      </c>
      <c r="C6135">
        <v>51586678</v>
      </c>
      <c r="D6135">
        <v>147</v>
      </c>
      <c r="E6135" t="s">
        <v>20611</v>
      </c>
      <c r="F6135">
        <v>2</v>
      </c>
      <c r="G6135" t="s">
        <v>20551</v>
      </c>
      <c r="H6135" t="s">
        <v>31000</v>
      </c>
      <c r="I6135">
        <v>4</v>
      </c>
      <c r="J6135">
        <v>51843000</v>
      </c>
      <c r="K6135">
        <v>51914294</v>
      </c>
      <c r="L6135">
        <v>71295</v>
      </c>
      <c r="M6135">
        <v>1</v>
      </c>
      <c r="N6135">
        <v>23142</v>
      </c>
      <c r="O6135" t="s">
        <v>20405</v>
      </c>
      <c r="P6135">
        <v>-256322</v>
      </c>
      <c r="Q6135" t="s">
        <v>20406</v>
      </c>
      <c r="R6135" t="s">
        <v>20407</v>
      </c>
      <c r="S6135" t="s">
        <v>35171</v>
      </c>
      <c r="T6135">
        <v>0.506551998792793</v>
      </c>
      <c r="U6135">
        <v>0.78288571403930396</v>
      </c>
      <c r="V6135">
        <v>2.295782271917</v>
      </c>
      <c r="W6135">
        <v>0.787510172938932</v>
      </c>
      <c r="X6135">
        <v>0.95159051474143896</v>
      </c>
      <c r="Y6135">
        <v>-1.4198388915706299</v>
      </c>
      <c r="Z6135">
        <v>0.47690667696080002</v>
      </c>
      <c r="AA6135">
        <v>0.84435025072159198</v>
      </c>
      <c r="AB6135">
        <v>1.6462928162822801</v>
      </c>
      <c r="AC6135">
        <v>0.28052061913125698</v>
      </c>
      <c r="AD6135">
        <v>0.68253123924728298</v>
      </c>
      <c r="AE6135">
        <v>-2.4198385913334102</v>
      </c>
      <c r="AF6135">
        <v>0.68260490708937005</v>
      </c>
      <c r="AG6135">
        <v>0.83811790161578203</v>
      </c>
      <c r="AH6135">
        <v>2.1298066563037898</v>
      </c>
      <c r="AI6135">
        <v>0.69444917998461897</v>
      </c>
      <c r="AJ6135">
        <v>0.862196742697804</v>
      </c>
      <c r="AK6135">
        <v>-0.55108351754813201</v>
      </c>
    </row>
    <row r="6136" spans="1:37" x14ac:dyDescent="0.2">
      <c r="A6136" t="s">
        <v>19816</v>
      </c>
      <c r="B6136">
        <v>51586721</v>
      </c>
      <c r="C6136">
        <v>51587019</v>
      </c>
      <c r="D6136">
        <v>299</v>
      </c>
      <c r="E6136" t="s">
        <v>20612</v>
      </c>
      <c r="F6136">
        <v>3</v>
      </c>
      <c r="G6136" t="s">
        <v>20613</v>
      </c>
      <c r="H6136" t="s">
        <v>31000</v>
      </c>
      <c r="I6136">
        <v>4</v>
      </c>
      <c r="J6136">
        <v>51843000</v>
      </c>
      <c r="K6136">
        <v>51914294</v>
      </c>
      <c r="L6136">
        <v>71295</v>
      </c>
      <c r="M6136">
        <v>1</v>
      </c>
      <c r="N6136">
        <v>23142</v>
      </c>
      <c r="O6136" t="s">
        <v>20405</v>
      </c>
      <c r="P6136">
        <v>-255981</v>
      </c>
      <c r="Q6136" t="s">
        <v>20406</v>
      </c>
      <c r="R6136" t="s">
        <v>20407</v>
      </c>
      <c r="S6136" t="s">
        <v>35171</v>
      </c>
      <c r="T6136">
        <v>0.506551998792793</v>
      </c>
      <c r="U6136">
        <v>0.78288571403930396</v>
      </c>
      <c r="V6136">
        <v>2.295782271917</v>
      </c>
      <c r="W6136">
        <v>0.787510172938932</v>
      </c>
      <c r="X6136">
        <v>0.95159051474143896</v>
      </c>
      <c r="Y6136">
        <v>-1.4198388915706299</v>
      </c>
      <c r="Z6136">
        <v>0.47690667696080002</v>
      </c>
      <c r="AA6136">
        <v>0.84435025072159198</v>
      </c>
      <c r="AB6136">
        <v>1.6462928162822801</v>
      </c>
      <c r="AC6136">
        <v>0.28052061913125698</v>
      </c>
      <c r="AD6136">
        <v>0.68253123924728298</v>
      </c>
      <c r="AE6136">
        <v>-2.4198385913334102</v>
      </c>
      <c r="AF6136">
        <v>0.68260490708937005</v>
      </c>
      <c r="AG6136">
        <v>0.83811790161578203</v>
      </c>
      <c r="AH6136">
        <v>2.1298066563037898</v>
      </c>
      <c r="AI6136">
        <v>0.69444917998461897</v>
      </c>
      <c r="AJ6136">
        <v>0.862196742697804</v>
      </c>
      <c r="AK6136">
        <v>-0.55108351754813201</v>
      </c>
    </row>
    <row r="6137" spans="1:37" x14ac:dyDescent="0.2">
      <c r="A6137" t="s">
        <v>19816</v>
      </c>
      <c r="B6137">
        <v>51589768</v>
      </c>
      <c r="C6137">
        <v>51589914</v>
      </c>
      <c r="D6137">
        <v>147</v>
      </c>
      <c r="E6137" t="s">
        <v>20614</v>
      </c>
      <c r="F6137">
        <v>2</v>
      </c>
      <c r="G6137" t="s">
        <v>20551</v>
      </c>
      <c r="H6137" t="s">
        <v>31000</v>
      </c>
      <c r="I6137">
        <v>4</v>
      </c>
      <c r="J6137">
        <v>51843000</v>
      </c>
      <c r="K6137">
        <v>51914294</v>
      </c>
      <c r="L6137">
        <v>71295</v>
      </c>
      <c r="M6137">
        <v>1</v>
      </c>
      <c r="N6137">
        <v>23142</v>
      </c>
      <c r="O6137" t="s">
        <v>20405</v>
      </c>
      <c r="P6137">
        <v>-253086</v>
      </c>
      <c r="Q6137" t="s">
        <v>20406</v>
      </c>
      <c r="R6137" t="s">
        <v>20407</v>
      </c>
      <c r="S6137" t="s">
        <v>35171</v>
      </c>
      <c r="T6137">
        <v>0.97979524468909096</v>
      </c>
      <c r="U6137">
        <v>1</v>
      </c>
      <c r="V6137">
        <v>0.64799077640592895</v>
      </c>
      <c r="W6137">
        <v>0.753164563778288</v>
      </c>
      <c r="X6137">
        <v>0.95159051474143896</v>
      </c>
      <c r="Y6137">
        <v>-1.6935416068182401</v>
      </c>
      <c r="Z6137">
        <v>0.79590556428138504</v>
      </c>
      <c r="AA6137">
        <v>0.927284221282906</v>
      </c>
      <c r="AB6137">
        <v>-5.8180913718401103E-2</v>
      </c>
      <c r="AC6137">
        <v>0.48049084149264598</v>
      </c>
      <c r="AD6137">
        <v>0.860469897539898</v>
      </c>
      <c r="AE6137">
        <v>-2.0691141405664801</v>
      </c>
      <c r="AF6137">
        <v>0.75597362904566501</v>
      </c>
      <c r="AG6137">
        <v>0.87732854096160695</v>
      </c>
      <c r="AH6137">
        <v>1.20869663759959</v>
      </c>
      <c r="AI6137">
        <v>0.96394405878495903</v>
      </c>
      <c r="AJ6137">
        <v>0.98789258377071898</v>
      </c>
      <c r="AK6137">
        <v>-1.01169706325579</v>
      </c>
    </row>
    <row r="6138" spans="1:37" x14ac:dyDescent="0.2">
      <c r="A6138" t="s">
        <v>19816</v>
      </c>
      <c r="B6138">
        <v>51589957</v>
      </c>
      <c r="C6138">
        <v>51590255</v>
      </c>
      <c r="D6138">
        <v>299</v>
      </c>
      <c r="E6138" t="s">
        <v>20615</v>
      </c>
      <c r="F6138">
        <v>3</v>
      </c>
      <c r="G6138" t="s">
        <v>20377</v>
      </c>
      <c r="H6138" t="s">
        <v>31000</v>
      </c>
      <c r="I6138">
        <v>4</v>
      </c>
      <c r="J6138">
        <v>51843000</v>
      </c>
      <c r="K6138">
        <v>51914294</v>
      </c>
      <c r="L6138">
        <v>71295</v>
      </c>
      <c r="M6138">
        <v>1</v>
      </c>
      <c r="N6138">
        <v>23142</v>
      </c>
      <c r="O6138" t="s">
        <v>20405</v>
      </c>
      <c r="P6138">
        <v>-252745</v>
      </c>
      <c r="Q6138" t="s">
        <v>20406</v>
      </c>
      <c r="R6138" t="s">
        <v>20407</v>
      </c>
      <c r="S6138" t="s">
        <v>35171</v>
      </c>
      <c r="T6138">
        <v>0.97979524468909096</v>
      </c>
      <c r="U6138">
        <v>1</v>
      </c>
      <c r="V6138">
        <v>0.64799077640592895</v>
      </c>
      <c r="W6138">
        <v>0.753164563778288</v>
      </c>
      <c r="X6138">
        <v>0.95159051474143896</v>
      </c>
      <c r="Y6138">
        <v>-1.6935416068182401</v>
      </c>
      <c r="Z6138">
        <v>0.79590556428138504</v>
      </c>
      <c r="AA6138">
        <v>0.927284221282906</v>
      </c>
      <c r="AB6138">
        <v>-5.8180913718401103E-2</v>
      </c>
      <c r="AC6138">
        <v>0.48049084149264598</v>
      </c>
      <c r="AD6138">
        <v>0.860469897539898</v>
      </c>
      <c r="AE6138">
        <v>-2.0691141405664801</v>
      </c>
      <c r="AF6138">
        <v>0.75597362904566501</v>
      </c>
      <c r="AG6138">
        <v>0.87732854096160695</v>
      </c>
      <c r="AH6138">
        <v>1.20869663759959</v>
      </c>
      <c r="AI6138">
        <v>0.96394405878495903</v>
      </c>
      <c r="AJ6138">
        <v>0.98789258377071898</v>
      </c>
      <c r="AK6138">
        <v>-1.01169706325579</v>
      </c>
    </row>
    <row r="6139" spans="1:37" x14ac:dyDescent="0.2">
      <c r="A6139" t="s">
        <v>19816</v>
      </c>
      <c r="B6139">
        <v>51592486</v>
      </c>
      <c r="C6139">
        <v>51592637</v>
      </c>
      <c r="D6139">
        <v>152</v>
      </c>
      <c r="E6139" t="s">
        <v>20616</v>
      </c>
      <c r="F6139">
        <v>2</v>
      </c>
      <c r="G6139" t="s">
        <v>20519</v>
      </c>
      <c r="H6139" t="s">
        <v>31000</v>
      </c>
      <c r="I6139">
        <v>4</v>
      </c>
      <c r="J6139">
        <v>51843000</v>
      </c>
      <c r="K6139">
        <v>51914294</v>
      </c>
      <c r="L6139">
        <v>71295</v>
      </c>
      <c r="M6139">
        <v>1</v>
      </c>
      <c r="N6139">
        <v>23142</v>
      </c>
      <c r="O6139" t="s">
        <v>20405</v>
      </c>
      <c r="P6139">
        <v>-250363</v>
      </c>
      <c r="Q6139" t="s">
        <v>20406</v>
      </c>
      <c r="R6139" t="s">
        <v>20407</v>
      </c>
      <c r="S6139" t="s">
        <v>35171</v>
      </c>
      <c r="T6139">
        <v>0.506551998792793</v>
      </c>
      <c r="U6139">
        <v>0.78288571403930396</v>
      </c>
      <c r="V6139">
        <v>2.295782271917</v>
      </c>
      <c r="W6139">
        <v>0.753164563778288</v>
      </c>
      <c r="X6139">
        <v>0.95159051474143896</v>
      </c>
      <c r="Y6139">
        <v>-1.5848927331028899</v>
      </c>
      <c r="Z6139">
        <v>0.45710774983416202</v>
      </c>
      <c r="AA6139">
        <v>0.84435025072159198</v>
      </c>
      <c r="AB6139">
        <v>1.7949592529618099</v>
      </c>
      <c r="AC6139">
        <v>0.266813657180627</v>
      </c>
      <c r="AD6139">
        <v>0.68253123924728298</v>
      </c>
      <c r="AE6139">
        <v>-2.5848924328656699</v>
      </c>
      <c r="AF6139">
        <v>0.70676954854459395</v>
      </c>
      <c r="AG6139">
        <v>0.85225920482806805</v>
      </c>
      <c r="AH6139">
        <v>1.75654453401257</v>
      </c>
      <c r="AI6139">
        <v>0.71878055192557699</v>
      </c>
      <c r="AJ6139">
        <v>0.88524001617376902</v>
      </c>
      <c r="AK6139">
        <v>-0.71613734905916204</v>
      </c>
    </row>
    <row r="6140" spans="1:37" x14ac:dyDescent="0.2">
      <c r="A6140" t="s">
        <v>19816</v>
      </c>
      <c r="B6140">
        <v>51592680</v>
      </c>
      <c r="C6140">
        <v>51592969</v>
      </c>
      <c r="D6140">
        <v>290</v>
      </c>
      <c r="E6140" t="s">
        <v>20617</v>
      </c>
      <c r="F6140">
        <v>3</v>
      </c>
      <c r="G6140" t="s">
        <v>20618</v>
      </c>
      <c r="H6140" t="s">
        <v>31000</v>
      </c>
      <c r="I6140">
        <v>4</v>
      </c>
      <c r="J6140">
        <v>51843000</v>
      </c>
      <c r="K6140">
        <v>51914294</v>
      </c>
      <c r="L6140">
        <v>71295</v>
      </c>
      <c r="M6140">
        <v>1</v>
      </c>
      <c r="N6140">
        <v>23142</v>
      </c>
      <c r="O6140" t="s">
        <v>20405</v>
      </c>
      <c r="P6140">
        <v>-250031</v>
      </c>
      <c r="Q6140" t="s">
        <v>20406</v>
      </c>
      <c r="R6140" t="s">
        <v>20407</v>
      </c>
      <c r="S6140" t="s">
        <v>35171</v>
      </c>
      <c r="T6140">
        <v>0.506551998792793</v>
      </c>
      <c r="U6140">
        <v>0.78288571403930396</v>
      </c>
      <c r="V6140">
        <v>2.295782271917</v>
      </c>
      <c r="W6140">
        <v>0.753164563778288</v>
      </c>
      <c r="X6140">
        <v>0.95159051474143896</v>
      </c>
      <c r="Y6140">
        <v>-1.5848927331028899</v>
      </c>
      <c r="Z6140">
        <v>0.45710774983416202</v>
      </c>
      <c r="AA6140">
        <v>0.84435025072159198</v>
      </c>
      <c r="AB6140">
        <v>1.7949592529618099</v>
      </c>
      <c r="AC6140">
        <v>0.266813657180627</v>
      </c>
      <c r="AD6140">
        <v>0.68253123924728298</v>
      </c>
      <c r="AE6140">
        <v>-2.5848924328656699</v>
      </c>
      <c r="AF6140">
        <v>0.70676954854459395</v>
      </c>
      <c r="AG6140">
        <v>0.85225920482806805</v>
      </c>
      <c r="AH6140">
        <v>1.75654453401257</v>
      </c>
      <c r="AI6140">
        <v>0.71878055192557699</v>
      </c>
      <c r="AJ6140">
        <v>0.88524001617376902</v>
      </c>
      <c r="AK6140">
        <v>-0.71613734905916204</v>
      </c>
    </row>
    <row r="6141" spans="1:37" x14ac:dyDescent="0.2">
      <c r="A6141" t="s">
        <v>19816</v>
      </c>
      <c r="B6141">
        <v>51595070</v>
      </c>
      <c r="C6141">
        <v>51595222</v>
      </c>
      <c r="D6141">
        <v>153</v>
      </c>
      <c r="E6141" t="s">
        <v>20619</v>
      </c>
      <c r="F6141">
        <v>1</v>
      </c>
      <c r="G6141" t="s">
        <v>20620</v>
      </c>
      <c r="H6141" t="s">
        <v>31000</v>
      </c>
      <c r="I6141">
        <v>4</v>
      </c>
      <c r="J6141">
        <v>51843000</v>
      </c>
      <c r="K6141">
        <v>51914294</v>
      </c>
      <c r="L6141">
        <v>71295</v>
      </c>
      <c r="M6141">
        <v>1</v>
      </c>
      <c r="N6141">
        <v>23142</v>
      </c>
      <c r="O6141" t="s">
        <v>20405</v>
      </c>
      <c r="P6141">
        <v>-247778</v>
      </c>
      <c r="Q6141" t="s">
        <v>20406</v>
      </c>
      <c r="R6141" t="s">
        <v>20407</v>
      </c>
      <c r="S6141" t="s">
        <v>35171</v>
      </c>
      <c r="T6141">
        <v>3.5551012810344097E-2</v>
      </c>
      <c r="U6141">
        <v>0.603102917160658</v>
      </c>
      <c r="V6141">
        <v>23.994567818291902</v>
      </c>
      <c r="W6141">
        <v>0.30900819435752003</v>
      </c>
      <c r="X6141">
        <v>0.704072456322962</v>
      </c>
      <c r="Y6141">
        <v>0.35746829553790499</v>
      </c>
      <c r="Z6141">
        <v>6.2807925220854099E-2</v>
      </c>
      <c r="AA6141">
        <v>0.72610664078822296</v>
      </c>
      <c r="AB6141">
        <v>24.021838070932901</v>
      </c>
      <c r="AC6141">
        <v>0.87415694492277796</v>
      </c>
      <c r="AD6141">
        <v>0.94068432309766403</v>
      </c>
      <c r="AE6141">
        <v>-0.64253162420986198</v>
      </c>
      <c r="AF6141">
        <v>8.8794389810469096E-2</v>
      </c>
      <c r="AG6141">
        <v>0.68151250837662902</v>
      </c>
      <c r="AH6141">
        <v>1.0185709181173599</v>
      </c>
      <c r="AI6141">
        <v>5.9628059440470497E-2</v>
      </c>
      <c r="AJ6141">
        <v>0.78121606160956403</v>
      </c>
      <c r="AK6141">
        <v>1.2262236773237001</v>
      </c>
    </row>
    <row r="6142" spans="1:37" x14ac:dyDescent="0.2">
      <c r="A6142" t="s">
        <v>19816</v>
      </c>
      <c r="B6142">
        <v>51595222</v>
      </c>
      <c r="C6142">
        <v>51595374</v>
      </c>
      <c r="D6142">
        <v>153</v>
      </c>
      <c r="E6142" t="s">
        <v>20621</v>
      </c>
      <c r="F6142">
        <v>2</v>
      </c>
      <c r="G6142" t="s">
        <v>20576</v>
      </c>
      <c r="H6142" t="s">
        <v>31000</v>
      </c>
      <c r="I6142">
        <v>4</v>
      </c>
      <c r="J6142">
        <v>51843000</v>
      </c>
      <c r="K6142">
        <v>51914294</v>
      </c>
      <c r="L6142">
        <v>71295</v>
      </c>
      <c r="M6142">
        <v>1</v>
      </c>
      <c r="N6142">
        <v>23142</v>
      </c>
      <c r="O6142" t="s">
        <v>20405</v>
      </c>
      <c r="P6142">
        <v>-247626</v>
      </c>
      <c r="Q6142" t="s">
        <v>20406</v>
      </c>
      <c r="R6142" t="s">
        <v>20407</v>
      </c>
      <c r="S6142" t="s">
        <v>35171</v>
      </c>
      <c r="T6142">
        <v>3.5551012810344097E-2</v>
      </c>
      <c r="U6142">
        <v>0.603102917160658</v>
      </c>
      <c r="V6142">
        <v>23.994567818291902</v>
      </c>
      <c r="W6142">
        <v>0.30900819435752003</v>
      </c>
      <c r="X6142">
        <v>0.704072456322962</v>
      </c>
      <c r="Y6142">
        <v>0.35746829553790499</v>
      </c>
      <c r="Z6142">
        <v>6.2807925220854099E-2</v>
      </c>
      <c r="AA6142">
        <v>0.72610664078822296</v>
      </c>
      <c r="AB6142">
        <v>24.021838070932901</v>
      </c>
      <c r="AC6142">
        <v>0.87415694492277796</v>
      </c>
      <c r="AD6142">
        <v>0.94068432309766403</v>
      </c>
      <c r="AE6142">
        <v>-0.64253162420986198</v>
      </c>
      <c r="AF6142">
        <v>8.8794389810469096E-2</v>
      </c>
      <c r="AG6142">
        <v>0.68151250837662902</v>
      </c>
      <c r="AH6142">
        <v>1.0185709181173599</v>
      </c>
      <c r="AI6142">
        <v>5.9628059440470497E-2</v>
      </c>
      <c r="AJ6142">
        <v>0.78121606160956403</v>
      </c>
      <c r="AK6142">
        <v>1.2262236773237001</v>
      </c>
    </row>
    <row r="6143" spans="1:37" x14ac:dyDescent="0.2">
      <c r="A6143" t="s">
        <v>19816</v>
      </c>
      <c r="B6143">
        <v>51595401</v>
      </c>
      <c r="C6143">
        <v>51595554</v>
      </c>
      <c r="D6143">
        <v>154</v>
      </c>
      <c r="E6143" t="s">
        <v>20622</v>
      </c>
      <c r="F6143">
        <v>0</v>
      </c>
      <c r="G6143" t="s">
        <v>20337</v>
      </c>
      <c r="H6143" t="s">
        <v>31000</v>
      </c>
      <c r="I6143">
        <v>4</v>
      </c>
      <c r="J6143">
        <v>51843000</v>
      </c>
      <c r="K6143">
        <v>51914294</v>
      </c>
      <c r="L6143">
        <v>71295</v>
      </c>
      <c r="M6143">
        <v>1</v>
      </c>
      <c r="N6143">
        <v>23142</v>
      </c>
      <c r="O6143" t="s">
        <v>20405</v>
      </c>
      <c r="P6143">
        <v>-247446</v>
      </c>
      <c r="Q6143" t="s">
        <v>20406</v>
      </c>
      <c r="R6143" t="s">
        <v>20407</v>
      </c>
      <c r="S6143" t="s">
        <v>35171</v>
      </c>
      <c r="T6143">
        <v>3.5551012810344097E-2</v>
      </c>
      <c r="U6143">
        <v>0.603102917160658</v>
      </c>
      <c r="V6143">
        <v>23.994567818291902</v>
      </c>
      <c r="W6143">
        <v>0.30900819435752003</v>
      </c>
      <c r="X6143">
        <v>0.704072456322962</v>
      </c>
      <c r="Y6143">
        <v>0.35746829553790499</v>
      </c>
      <c r="Z6143">
        <v>6.2807925220854099E-2</v>
      </c>
      <c r="AA6143">
        <v>0.72610664078822296</v>
      </c>
      <c r="AB6143">
        <v>24.021838070932901</v>
      </c>
      <c r="AC6143">
        <v>0.87415694492277796</v>
      </c>
      <c r="AD6143">
        <v>0.94068432309766403</v>
      </c>
      <c r="AE6143">
        <v>-0.64253162420986198</v>
      </c>
      <c r="AF6143">
        <v>8.8794389810469096E-2</v>
      </c>
      <c r="AG6143">
        <v>0.68151250837662902</v>
      </c>
      <c r="AH6143">
        <v>1.0185709181173599</v>
      </c>
      <c r="AI6143">
        <v>5.9628059440470497E-2</v>
      </c>
      <c r="AJ6143">
        <v>0.78121606160956403</v>
      </c>
      <c r="AK6143">
        <v>1.2262236773237001</v>
      </c>
    </row>
    <row r="6144" spans="1:37" x14ac:dyDescent="0.2">
      <c r="A6144" t="s">
        <v>19816</v>
      </c>
      <c r="B6144">
        <v>51603884</v>
      </c>
      <c r="C6144">
        <v>51604031</v>
      </c>
      <c r="D6144">
        <v>148</v>
      </c>
      <c r="E6144" t="s">
        <v>20623</v>
      </c>
      <c r="F6144">
        <v>2</v>
      </c>
      <c r="G6144" t="s">
        <v>20554</v>
      </c>
      <c r="H6144" t="s">
        <v>31000</v>
      </c>
      <c r="I6144">
        <v>4</v>
      </c>
      <c r="J6144">
        <v>51843000</v>
      </c>
      <c r="K6144">
        <v>51914294</v>
      </c>
      <c r="L6144">
        <v>71295</v>
      </c>
      <c r="M6144">
        <v>1</v>
      </c>
      <c r="N6144">
        <v>23142</v>
      </c>
      <c r="O6144" t="s">
        <v>20405</v>
      </c>
      <c r="P6144">
        <v>-238969</v>
      </c>
      <c r="Q6144" t="s">
        <v>20406</v>
      </c>
      <c r="R6144" t="s">
        <v>20407</v>
      </c>
      <c r="S6144" t="s">
        <v>35171</v>
      </c>
      <c r="T6144">
        <v>0.54421053469192604</v>
      </c>
      <c r="U6144">
        <v>0.80321479550967601</v>
      </c>
      <c r="V6144">
        <v>2.11502510674371</v>
      </c>
      <c r="W6144">
        <v>0.65075386537994595</v>
      </c>
      <c r="X6144">
        <v>0.94119559056004798</v>
      </c>
      <c r="Y6144">
        <v>-2.77881992855187</v>
      </c>
      <c r="Z6144">
        <v>0.96726857278496403</v>
      </c>
      <c r="AA6144">
        <v>0.99919698600769702</v>
      </c>
      <c r="AB6144">
        <v>1.1515510997414999</v>
      </c>
      <c r="AC6144">
        <v>0.283630615332017</v>
      </c>
      <c r="AD6144">
        <v>0.68253123924728298</v>
      </c>
      <c r="AE6144">
        <v>-3.7788190522124201</v>
      </c>
      <c r="AF6144">
        <v>0.22065000948199101</v>
      </c>
      <c r="AG6144">
        <v>0.68151250837662902</v>
      </c>
      <c r="AH6144">
        <v>3.04463529625927</v>
      </c>
      <c r="AI6144">
        <v>0.98342151819761803</v>
      </c>
      <c r="AJ6144">
        <v>0.98789258377071898</v>
      </c>
      <c r="AK6144">
        <v>-1.9100645673149701</v>
      </c>
    </row>
    <row r="6145" spans="1:37" x14ac:dyDescent="0.2">
      <c r="A6145" t="s">
        <v>19816</v>
      </c>
      <c r="B6145">
        <v>51604073</v>
      </c>
      <c r="C6145">
        <v>51604362</v>
      </c>
      <c r="D6145">
        <v>290</v>
      </c>
      <c r="E6145" t="s">
        <v>20624</v>
      </c>
      <c r="F6145">
        <v>3</v>
      </c>
      <c r="G6145" t="s">
        <v>20618</v>
      </c>
      <c r="H6145" t="s">
        <v>31000</v>
      </c>
      <c r="I6145">
        <v>4</v>
      </c>
      <c r="J6145">
        <v>51843000</v>
      </c>
      <c r="K6145">
        <v>51914294</v>
      </c>
      <c r="L6145">
        <v>71295</v>
      </c>
      <c r="M6145">
        <v>1</v>
      </c>
      <c r="N6145">
        <v>23142</v>
      </c>
      <c r="O6145" t="s">
        <v>20405</v>
      </c>
      <c r="P6145">
        <v>-238638</v>
      </c>
      <c r="Q6145" t="s">
        <v>20406</v>
      </c>
      <c r="R6145" t="s">
        <v>20407</v>
      </c>
      <c r="S6145" t="s">
        <v>35171</v>
      </c>
      <c r="T6145">
        <v>0.54421053469192604</v>
      </c>
      <c r="U6145">
        <v>0.80321479550967601</v>
      </c>
      <c r="V6145">
        <v>2.11502510674371</v>
      </c>
      <c r="W6145">
        <v>0.65075386537994595</v>
      </c>
      <c r="X6145">
        <v>0.94119559056004798</v>
      </c>
      <c r="Y6145">
        <v>-2.77881992855187</v>
      </c>
      <c r="Z6145">
        <v>0.96726857278496403</v>
      </c>
      <c r="AA6145">
        <v>0.99919698600769702</v>
      </c>
      <c r="AB6145">
        <v>1.1515510997414999</v>
      </c>
      <c r="AC6145">
        <v>0.283630615332017</v>
      </c>
      <c r="AD6145">
        <v>0.68253123924728298</v>
      </c>
      <c r="AE6145">
        <v>-3.7788190522124201</v>
      </c>
      <c r="AF6145">
        <v>0.22065000948199101</v>
      </c>
      <c r="AG6145">
        <v>0.68151250837662902</v>
      </c>
      <c r="AH6145">
        <v>3.04463529625927</v>
      </c>
      <c r="AI6145">
        <v>0.98342151819761803</v>
      </c>
      <c r="AJ6145">
        <v>0.98789258377071898</v>
      </c>
      <c r="AK6145">
        <v>-1.9100645673149701</v>
      </c>
    </row>
    <row r="6146" spans="1:37" x14ac:dyDescent="0.2">
      <c r="A6146" t="s">
        <v>19816</v>
      </c>
      <c r="B6146">
        <v>51608476</v>
      </c>
      <c r="C6146">
        <v>51608623</v>
      </c>
      <c r="D6146">
        <v>148</v>
      </c>
      <c r="E6146" t="s">
        <v>20625</v>
      </c>
      <c r="F6146">
        <v>2</v>
      </c>
      <c r="G6146" t="s">
        <v>20554</v>
      </c>
      <c r="H6146" t="s">
        <v>31000</v>
      </c>
      <c r="I6146">
        <v>4</v>
      </c>
      <c r="J6146">
        <v>51843000</v>
      </c>
      <c r="K6146">
        <v>51914294</v>
      </c>
      <c r="L6146">
        <v>71295</v>
      </c>
      <c r="M6146">
        <v>1</v>
      </c>
      <c r="N6146">
        <v>23142</v>
      </c>
      <c r="O6146" t="s">
        <v>20405</v>
      </c>
      <c r="P6146">
        <v>-234377</v>
      </c>
      <c r="Q6146" t="s">
        <v>20406</v>
      </c>
      <c r="R6146" t="s">
        <v>20407</v>
      </c>
      <c r="S6146" t="s">
        <v>35171</v>
      </c>
      <c r="T6146">
        <v>0.54421053469192604</v>
      </c>
      <c r="U6146">
        <v>0.80321479550967601</v>
      </c>
      <c r="V6146">
        <v>1.96313860187601</v>
      </c>
      <c r="W6146">
        <v>0.371855812393517</v>
      </c>
      <c r="X6146">
        <v>0.704072456322962</v>
      </c>
      <c r="Y6146">
        <v>-2.4391977205658102</v>
      </c>
      <c r="Z6146">
        <v>0.693404429441695</v>
      </c>
      <c r="AA6146">
        <v>0.84521697243271998</v>
      </c>
      <c r="AB6146">
        <v>1.2942928734124299</v>
      </c>
      <c r="AC6146">
        <v>0.10683406973163299</v>
      </c>
      <c r="AD6146">
        <v>0.68253123924728298</v>
      </c>
      <c r="AE6146">
        <v>-3.4391972823958801</v>
      </c>
      <c r="AF6146">
        <v>0.47948624871920598</v>
      </c>
      <c r="AG6146">
        <v>0.80674443595273604</v>
      </c>
      <c r="AH6146">
        <v>2.0119882858485698</v>
      </c>
      <c r="AI6146">
        <v>0.75770813086964806</v>
      </c>
      <c r="AJ6146">
        <v>0.91200148566411499</v>
      </c>
      <c r="AK6146">
        <v>-1.5704423205856799</v>
      </c>
    </row>
    <row r="6147" spans="1:37" x14ac:dyDescent="0.2">
      <c r="A6147" t="s">
        <v>19816</v>
      </c>
      <c r="B6147">
        <v>51608665</v>
      </c>
      <c r="C6147">
        <v>51608954</v>
      </c>
      <c r="D6147">
        <v>290</v>
      </c>
      <c r="E6147" t="s">
        <v>20626</v>
      </c>
      <c r="F6147">
        <v>3</v>
      </c>
      <c r="G6147" t="s">
        <v>20468</v>
      </c>
      <c r="H6147" t="s">
        <v>31000</v>
      </c>
      <c r="I6147">
        <v>4</v>
      </c>
      <c r="J6147">
        <v>51843000</v>
      </c>
      <c r="K6147">
        <v>51914294</v>
      </c>
      <c r="L6147">
        <v>71295</v>
      </c>
      <c r="M6147">
        <v>1</v>
      </c>
      <c r="N6147">
        <v>23142</v>
      </c>
      <c r="O6147" t="s">
        <v>20405</v>
      </c>
      <c r="P6147">
        <v>-234046</v>
      </c>
      <c r="Q6147" t="s">
        <v>20406</v>
      </c>
      <c r="R6147" t="s">
        <v>20407</v>
      </c>
      <c r="S6147" t="s">
        <v>35171</v>
      </c>
      <c r="T6147">
        <v>0.54421053469192604</v>
      </c>
      <c r="U6147">
        <v>0.80321479550967601</v>
      </c>
      <c r="V6147">
        <v>1.96313860187601</v>
      </c>
      <c r="W6147">
        <v>0.371855812393517</v>
      </c>
      <c r="X6147">
        <v>0.704072456322962</v>
      </c>
      <c r="Y6147">
        <v>-2.4391977205658102</v>
      </c>
      <c r="Z6147">
        <v>0.693404429441695</v>
      </c>
      <c r="AA6147">
        <v>0.84521697243271998</v>
      </c>
      <c r="AB6147">
        <v>1.2942928734124299</v>
      </c>
      <c r="AC6147">
        <v>0.10683406973163299</v>
      </c>
      <c r="AD6147">
        <v>0.68253123924728298</v>
      </c>
      <c r="AE6147">
        <v>-3.4391972823958801</v>
      </c>
      <c r="AF6147">
        <v>0.47948624871920598</v>
      </c>
      <c r="AG6147">
        <v>0.80674443595273604</v>
      </c>
      <c r="AH6147">
        <v>2.0119882858485698</v>
      </c>
      <c r="AI6147">
        <v>0.75770813086964806</v>
      </c>
      <c r="AJ6147">
        <v>0.91200148566411499</v>
      </c>
      <c r="AK6147">
        <v>-1.5704423205856799</v>
      </c>
    </row>
    <row r="6148" spans="1:37" x14ac:dyDescent="0.2">
      <c r="A6148" t="s">
        <v>19816</v>
      </c>
      <c r="B6148">
        <v>51614792</v>
      </c>
      <c r="C6148">
        <v>51614944</v>
      </c>
      <c r="D6148">
        <v>153</v>
      </c>
      <c r="E6148" t="s">
        <v>20627</v>
      </c>
      <c r="F6148">
        <v>1</v>
      </c>
      <c r="G6148" t="s">
        <v>20628</v>
      </c>
      <c r="H6148" t="s">
        <v>31000</v>
      </c>
      <c r="I6148">
        <v>4</v>
      </c>
      <c r="J6148">
        <v>51843000</v>
      </c>
      <c r="K6148">
        <v>51914294</v>
      </c>
      <c r="L6148">
        <v>71295</v>
      </c>
      <c r="M6148">
        <v>1</v>
      </c>
      <c r="N6148">
        <v>23142</v>
      </c>
      <c r="O6148" t="s">
        <v>20405</v>
      </c>
      <c r="P6148">
        <v>-228056</v>
      </c>
      <c r="Q6148" t="s">
        <v>20406</v>
      </c>
      <c r="R6148" t="s">
        <v>20407</v>
      </c>
      <c r="S6148" t="s">
        <v>35171</v>
      </c>
      <c r="T6148">
        <v>0.54421053469192604</v>
      </c>
      <c r="U6148">
        <v>0.80321479550967601</v>
      </c>
      <c r="V6148">
        <v>1.7627902906316699</v>
      </c>
      <c r="W6148">
        <v>0.71930067310602097</v>
      </c>
      <c r="X6148">
        <v>0.95159051474143896</v>
      </c>
      <c r="Y6148">
        <v>-1.95029076161869</v>
      </c>
      <c r="Z6148">
        <v>0.47690667696080002</v>
      </c>
      <c r="AA6148">
        <v>0.84435025072159198</v>
      </c>
      <c r="AB6148">
        <v>1.4288288133117599</v>
      </c>
      <c r="AC6148">
        <v>0.253574581277134</v>
      </c>
      <c r="AD6148">
        <v>0.68253123924728298</v>
      </c>
      <c r="AE6148">
        <v>-2.9502903049122602</v>
      </c>
      <c r="AF6148">
        <v>0.73123338343369804</v>
      </c>
      <c r="AG6148">
        <v>0.86437216336234302</v>
      </c>
      <c r="AH6148">
        <v>1.22355255272724</v>
      </c>
      <c r="AI6148">
        <v>0.74340040463428003</v>
      </c>
      <c r="AJ6148">
        <v>0.90832860500409796</v>
      </c>
      <c r="AK6148">
        <v>-1.08153539252327</v>
      </c>
    </row>
    <row r="6149" spans="1:37" x14ac:dyDescent="0.2">
      <c r="A6149" t="s">
        <v>19816</v>
      </c>
      <c r="B6149">
        <v>51614944</v>
      </c>
      <c r="C6149">
        <v>51615096</v>
      </c>
      <c r="D6149">
        <v>153</v>
      </c>
      <c r="E6149" t="s">
        <v>20629</v>
      </c>
      <c r="F6149">
        <v>2</v>
      </c>
      <c r="G6149" t="s">
        <v>20547</v>
      </c>
      <c r="H6149" t="s">
        <v>31000</v>
      </c>
      <c r="I6149">
        <v>4</v>
      </c>
      <c r="J6149">
        <v>51843000</v>
      </c>
      <c r="K6149">
        <v>51914294</v>
      </c>
      <c r="L6149">
        <v>71295</v>
      </c>
      <c r="M6149">
        <v>1</v>
      </c>
      <c r="N6149">
        <v>23142</v>
      </c>
      <c r="O6149" t="s">
        <v>20405</v>
      </c>
      <c r="P6149">
        <v>-227904</v>
      </c>
      <c r="Q6149" t="s">
        <v>20406</v>
      </c>
      <c r="R6149" t="s">
        <v>20407</v>
      </c>
      <c r="S6149" t="s">
        <v>35171</v>
      </c>
      <c r="T6149">
        <v>0.54421053469192604</v>
      </c>
      <c r="U6149">
        <v>0.80321479550967601</v>
      </c>
      <c r="V6149">
        <v>1.9496310937727701</v>
      </c>
      <c r="W6149">
        <v>0.71930067310602097</v>
      </c>
      <c r="X6149">
        <v>0.95159051474143896</v>
      </c>
      <c r="Y6149">
        <v>-2.2903601240469298</v>
      </c>
      <c r="Z6149">
        <v>0.49716615025021699</v>
      </c>
      <c r="AA6149">
        <v>0.84521697243271998</v>
      </c>
      <c r="AB6149">
        <v>1.29684128553557</v>
      </c>
      <c r="AC6149">
        <v>0.253574581277134</v>
      </c>
      <c r="AD6149">
        <v>0.68253123924728298</v>
      </c>
      <c r="AE6149">
        <v>-3.29035982380972</v>
      </c>
      <c r="AF6149">
        <v>0.73123338343369804</v>
      </c>
      <c r="AG6149">
        <v>0.86437216336234302</v>
      </c>
      <c r="AH6149">
        <v>1.96543939427263</v>
      </c>
      <c r="AI6149">
        <v>0.74340040463428003</v>
      </c>
      <c r="AJ6149">
        <v>0.90832860500409796</v>
      </c>
      <c r="AK6149">
        <v>-1.42160470802697</v>
      </c>
    </row>
    <row r="6150" spans="1:37" x14ac:dyDescent="0.2">
      <c r="A6150" t="s">
        <v>19816</v>
      </c>
      <c r="B6150">
        <v>51615133</v>
      </c>
      <c r="C6150">
        <v>51615422</v>
      </c>
      <c r="D6150">
        <v>290</v>
      </c>
      <c r="E6150" t="s">
        <v>20630</v>
      </c>
      <c r="F6150">
        <v>3</v>
      </c>
      <c r="G6150" t="s">
        <v>20468</v>
      </c>
      <c r="H6150" t="s">
        <v>31000</v>
      </c>
      <c r="I6150">
        <v>4</v>
      </c>
      <c r="J6150">
        <v>51843000</v>
      </c>
      <c r="K6150">
        <v>51914294</v>
      </c>
      <c r="L6150">
        <v>71295</v>
      </c>
      <c r="M6150">
        <v>1</v>
      </c>
      <c r="N6150">
        <v>23142</v>
      </c>
      <c r="O6150" t="s">
        <v>20405</v>
      </c>
      <c r="P6150">
        <v>-227578</v>
      </c>
      <c r="Q6150" t="s">
        <v>20406</v>
      </c>
      <c r="R6150" t="s">
        <v>20407</v>
      </c>
      <c r="S6150" t="s">
        <v>35171</v>
      </c>
      <c r="T6150">
        <v>0.54421053469192604</v>
      </c>
      <c r="U6150">
        <v>0.80321479550967601</v>
      </c>
      <c r="V6150">
        <v>1.9496310937727701</v>
      </c>
      <c r="W6150">
        <v>0.71930067310602097</v>
      </c>
      <c r="X6150">
        <v>0.95159051474143896</v>
      </c>
      <c r="Y6150">
        <v>-2.2903601240469298</v>
      </c>
      <c r="Z6150">
        <v>0.49716615025021699</v>
      </c>
      <c r="AA6150">
        <v>0.84521697243271998</v>
      </c>
      <c r="AB6150">
        <v>1.29684128553557</v>
      </c>
      <c r="AC6150">
        <v>0.253574581277134</v>
      </c>
      <c r="AD6150">
        <v>0.68253123924728298</v>
      </c>
      <c r="AE6150">
        <v>-3.29035982380972</v>
      </c>
      <c r="AF6150">
        <v>0.73123338343369804</v>
      </c>
      <c r="AG6150">
        <v>0.86437216336234302</v>
      </c>
      <c r="AH6150">
        <v>1.96543939427263</v>
      </c>
      <c r="AI6150">
        <v>0.74340040463428003</v>
      </c>
      <c r="AJ6150">
        <v>0.90832860500409796</v>
      </c>
      <c r="AK6150">
        <v>-1.42160470802697</v>
      </c>
    </row>
    <row r="6151" spans="1:37" x14ac:dyDescent="0.2">
      <c r="A6151" t="s">
        <v>19816</v>
      </c>
      <c r="B6151">
        <v>51616631</v>
      </c>
      <c r="C6151">
        <v>51616791</v>
      </c>
      <c r="D6151">
        <v>161</v>
      </c>
      <c r="E6151" t="s">
        <v>20631</v>
      </c>
      <c r="F6151">
        <v>3</v>
      </c>
      <c r="G6151" t="s">
        <v>20505</v>
      </c>
      <c r="H6151" t="s">
        <v>31000</v>
      </c>
      <c r="I6151">
        <v>4</v>
      </c>
      <c r="J6151">
        <v>51843000</v>
      </c>
      <c r="K6151">
        <v>51914294</v>
      </c>
      <c r="L6151">
        <v>71295</v>
      </c>
      <c r="M6151">
        <v>1</v>
      </c>
      <c r="N6151">
        <v>23142</v>
      </c>
      <c r="O6151" t="s">
        <v>20405</v>
      </c>
      <c r="P6151">
        <v>-226209</v>
      </c>
      <c r="Q6151" t="s">
        <v>20406</v>
      </c>
      <c r="R6151" t="s">
        <v>20407</v>
      </c>
      <c r="S6151" t="s">
        <v>35171</v>
      </c>
      <c r="T6151">
        <v>0.583211159830616</v>
      </c>
      <c r="U6151">
        <v>0.81360520874211995</v>
      </c>
      <c r="V6151">
        <v>-1.0818224974750299</v>
      </c>
      <c r="W6151">
        <v>0.90086556212456104</v>
      </c>
      <c r="X6151">
        <v>0.95159051474143896</v>
      </c>
      <c r="Y6151">
        <v>-6.7637498078764999E-2</v>
      </c>
      <c r="Z6151">
        <v>0.51787522577244804</v>
      </c>
      <c r="AA6151">
        <v>0.84521697243271998</v>
      </c>
      <c r="AB6151">
        <v>-1.0317110993374199</v>
      </c>
      <c r="AC6151">
        <v>0.48049084149264598</v>
      </c>
      <c r="AD6151">
        <v>0.860469897539898</v>
      </c>
      <c r="AE6151">
        <v>-1.0676373962482999</v>
      </c>
      <c r="AF6151">
        <v>0.78096665068996296</v>
      </c>
      <c r="AG6151">
        <v>0.89109926080456503</v>
      </c>
      <c r="AH6151">
        <v>-0.69664655087488803</v>
      </c>
      <c r="AI6151">
        <v>0.34246751910642997</v>
      </c>
      <c r="AJ6151">
        <v>0.78121606160956403</v>
      </c>
      <c r="AK6151">
        <v>0.80111788837495401</v>
      </c>
    </row>
    <row r="6152" spans="1:37" x14ac:dyDescent="0.2">
      <c r="A6152" t="s">
        <v>19816</v>
      </c>
      <c r="B6152">
        <v>51616835</v>
      </c>
      <c r="C6152">
        <v>51617133</v>
      </c>
      <c r="D6152">
        <v>299</v>
      </c>
      <c r="E6152" t="s">
        <v>20632</v>
      </c>
      <c r="F6152">
        <v>1</v>
      </c>
      <c r="G6152" t="s">
        <v>20633</v>
      </c>
      <c r="H6152" t="s">
        <v>31000</v>
      </c>
      <c r="I6152">
        <v>4</v>
      </c>
      <c r="J6152">
        <v>51843000</v>
      </c>
      <c r="K6152">
        <v>51914294</v>
      </c>
      <c r="L6152">
        <v>71295</v>
      </c>
      <c r="M6152">
        <v>1</v>
      </c>
      <c r="N6152">
        <v>23142</v>
      </c>
      <c r="O6152" t="s">
        <v>20405</v>
      </c>
      <c r="P6152">
        <v>-225867</v>
      </c>
      <c r="Q6152" t="s">
        <v>20406</v>
      </c>
      <c r="R6152" t="s">
        <v>20407</v>
      </c>
      <c r="S6152" t="s">
        <v>35171</v>
      </c>
      <c r="T6152">
        <v>0.583211159830616</v>
      </c>
      <c r="U6152">
        <v>0.81360520874211995</v>
      </c>
      <c r="V6152">
        <v>-1.0818224974750299</v>
      </c>
      <c r="W6152">
        <v>0.90086556212456104</v>
      </c>
      <c r="X6152">
        <v>0.95159051474143896</v>
      </c>
      <c r="Y6152">
        <v>-6.7637498078764999E-2</v>
      </c>
      <c r="Z6152">
        <v>0.51787522577244804</v>
      </c>
      <c r="AA6152">
        <v>0.84521697243271998</v>
      </c>
      <c r="AB6152">
        <v>-1.0317110993374199</v>
      </c>
      <c r="AC6152">
        <v>0.48049084149264598</v>
      </c>
      <c r="AD6152">
        <v>0.860469897539898</v>
      </c>
      <c r="AE6152">
        <v>-1.0676373962482999</v>
      </c>
      <c r="AF6152">
        <v>0.78096665068996296</v>
      </c>
      <c r="AG6152">
        <v>0.89109926080456503</v>
      </c>
      <c r="AH6152">
        <v>-0.69664655087488803</v>
      </c>
      <c r="AI6152">
        <v>0.34246751910642997</v>
      </c>
      <c r="AJ6152">
        <v>0.78121606160956403</v>
      </c>
      <c r="AK6152">
        <v>0.80111788837495401</v>
      </c>
    </row>
    <row r="6153" spans="1:37" x14ac:dyDescent="0.2">
      <c r="A6153" t="s">
        <v>19816</v>
      </c>
      <c r="B6153">
        <v>51618870</v>
      </c>
      <c r="C6153">
        <v>51619169</v>
      </c>
      <c r="D6153">
        <v>300</v>
      </c>
      <c r="E6153" t="s">
        <v>20634</v>
      </c>
      <c r="F6153">
        <v>3</v>
      </c>
      <c r="G6153" t="s">
        <v>20635</v>
      </c>
      <c r="H6153" t="s">
        <v>31000</v>
      </c>
      <c r="I6153">
        <v>4</v>
      </c>
      <c r="J6153">
        <v>51843000</v>
      </c>
      <c r="K6153">
        <v>51914294</v>
      </c>
      <c r="L6153">
        <v>71295</v>
      </c>
      <c r="M6153">
        <v>1</v>
      </c>
      <c r="N6153">
        <v>23142</v>
      </c>
      <c r="O6153" t="s">
        <v>20405</v>
      </c>
      <c r="P6153">
        <v>-223831</v>
      </c>
      <c r="Q6153" t="s">
        <v>20406</v>
      </c>
      <c r="R6153" t="s">
        <v>20407</v>
      </c>
      <c r="S6153" t="s">
        <v>35171</v>
      </c>
      <c r="T6153">
        <v>0.54421053469192604</v>
      </c>
      <c r="U6153">
        <v>0.80321479550967601</v>
      </c>
      <c r="V6153">
        <v>1.96313860187601</v>
      </c>
      <c r="W6153">
        <v>0.65075386537994595</v>
      </c>
      <c r="X6153">
        <v>0.94119559056004798</v>
      </c>
      <c r="Y6153">
        <v>-2.1624774150903501</v>
      </c>
      <c r="Z6153">
        <v>0.96726857278496403</v>
      </c>
      <c r="AA6153">
        <v>0.99919698600769702</v>
      </c>
      <c r="AB6153">
        <v>0.99966456454055796</v>
      </c>
      <c r="AC6153">
        <v>0.283630615332017</v>
      </c>
      <c r="AD6153">
        <v>0.68253123924728298</v>
      </c>
      <c r="AE6153">
        <v>-3.16247697692042</v>
      </c>
      <c r="AF6153">
        <v>0.22065000948199101</v>
      </c>
      <c r="AG6153">
        <v>0.68151250837662902</v>
      </c>
      <c r="AH6153">
        <v>2.89274895225586</v>
      </c>
      <c r="AI6153">
        <v>0.98342151819761803</v>
      </c>
      <c r="AJ6153">
        <v>0.98789258377071898</v>
      </c>
      <c r="AK6153">
        <v>-1.29372202922191</v>
      </c>
    </row>
    <row r="6154" spans="1:37" x14ac:dyDescent="0.2">
      <c r="A6154" t="s">
        <v>19816</v>
      </c>
      <c r="B6154">
        <v>51619211</v>
      </c>
      <c r="C6154">
        <v>51619509</v>
      </c>
      <c r="D6154">
        <v>299</v>
      </c>
      <c r="E6154" t="s">
        <v>20636</v>
      </c>
      <c r="F6154">
        <v>3</v>
      </c>
      <c r="G6154" t="s">
        <v>20377</v>
      </c>
      <c r="H6154" t="s">
        <v>31000</v>
      </c>
      <c r="I6154">
        <v>4</v>
      </c>
      <c r="J6154">
        <v>51843000</v>
      </c>
      <c r="K6154">
        <v>51914294</v>
      </c>
      <c r="L6154">
        <v>71295</v>
      </c>
      <c r="M6154">
        <v>1</v>
      </c>
      <c r="N6154">
        <v>23142</v>
      </c>
      <c r="O6154" t="s">
        <v>20405</v>
      </c>
      <c r="P6154">
        <v>-223491</v>
      </c>
      <c r="Q6154" t="s">
        <v>20406</v>
      </c>
      <c r="R6154" t="s">
        <v>20407</v>
      </c>
      <c r="S6154" t="s">
        <v>35171</v>
      </c>
      <c r="T6154">
        <v>0.54421053469192604</v>
      </c>
      <c r="U6154">
        <v>0.80321479550967601</v>
      </c>
      <c r="V6154">
        <v>1.71081994899332</v>
      </c>
      <c r="W6154">
        <v>0.65075386537994595</v>
      </c>
      <c r="X6154">
        <v>0.94119559056004798</v>
      </c>
      <c r="Y6154">
        <v>-1.92845641786266</v>
      </c>
      <c r="Z6154">
        <v>0.96726857278496403</v>
      </c>
      <c r="AA6154">
        <v>0.99919698600769702</v>
      </c>
      <c r="AB6154">
        <v>0.74734592821638701</v>
      </c>
      <c r="AC6154">
        <v>0.283630615332017</v>
      </c>
      <c r="AD6154">
        <v>0.68253123924728298</v>
      </c>
      <c r="AE6154">
        <v>-2.9284559796927399</v>
      </c>
      <c r="AF6154">
        <v>0.22065000948199101</v>
      </c>
      <c r="AG6154">
        <v>0.68151250837662902</v>
      </c>
      <c r="AH6154">
        <v>2.6404302993731701</v>
      </c>
      <c r="AI6154">
        <v>0.98342151819761803</v>
      </c>
      <c r="AJ6154">
        <v>0.98789258377071898</v>
      </c>
      <c r="AK6154">
        <v>-1.05970104623317</v>
      </c>
    </row>
    <row r="6155" spans="1:37" x14ac:dyDescent="0.2">
      <c r="A6155" t="s">
        <v>19816</v>
      </c>
      <c r="B6155">
        <v>51633301</v>
      </c>
      <c r="C6155">
        <v>51633458</v>
      </c>
      <c r="D6155">
        <v>158</v>
      </c>
      <c r="E6155" t="s">
        <v>20637</v>
      </c>
      <c r="F6155">
        <v>2</v>
      </c>
      <c r="G6155" t="s">
        <v>20375</v>
      </c>
      <c r="H6155" t="s">
        <v>31000</v>
      </c>
      <c r="I6155">
        <v>4</v>
      </c>
      <c r="J6155">
        <v>51843000</v>
      </c>
      <c r="K6155">
        <v>51914294</v>
      </c>
      <c r="L6155">
        <v>71295</v>
      </c>
      <c r="M6155">
        <v>1</v>
      </c>
      <c r="N6155">
        <v>23142</v>
      </c>
      <c r="O6155" t="s">
        <v>20405</v>
      </c>
      <c r="P6155">
        <v>-209542</v>
      </c>
      <c r="Q6155" t="s">
        <v>20406</v>
      </c>
      <c r="R6155" t="s">
        <v>20407</v>
      </c>
      <c r="S6155" t="s">
        <v>35171</v>
      </c>
      <c r="T6155">
        <v>0.54421053469192604</v>
      </c>
      <c r="U6155">
        <v>0.80321479550967601</v>
      </c>
      <c r="V6155">
        <v>2.2524334814918001</v>
      </c>
      <c r="W6155">
        <v>0.71930067310602097</v>
      </c>
      <c r="X6155">
        <v>0.95159051474143896</v>
      </c>
      <c r="Y6155">
        <v>-2.7130247385942901</v>
      </c>
      <c r="Z6155">
        <v>0.49716615025021699</v>
      </c>
      <c r="AA6155">
        <v>0.84521697243271998</v>
      </c>
      <c r="AB6155">
        <v>1.51180751194979</v>
      </c>
      <c r="AC6155">
        <v>0.253574581277134</v>
      </c>
      <c r="AD6155">
        <v>0.68253123924728298</v>
      </c>
      <c r="AE6155">
        <v>-3.71302428188786</v>
      </c>
      <c r="AF6155">
        <v>0.73123338343369804</v>
      </c>
      <c r="AG6155">
        <v>0.86437216336234302</v>
      </c>
      <c r="AH6155">
        <v>2.36810950912361</v>
      </c>
      <c r="AI6155">
        <v>0.74340040463428003</v>
      </c>
      <c r="AJ6155">
        <v>0.90832860500409796</v>
      </c>
      <c r="AK6155">
        <v>-1.8442693294113801</v>
      </c>
    </row>
    <row r="6156" spans="1:37" x14ac:dyDescent="0.2">
      <c r="A6156" t="s">
        <v>19816</v>
      </c>
      <c r="B6156">
        <v>51633495</v>
      </c>
      <c r="C6156">
        <v>51633646</v>
      </c>
      <c r="D6156">
        <v>152</v>
      </c>
      <c r="E6156" t="s">
        <v>20638</v>
      </c>
      <c r="F6156">
        <v>0</v>
      </c>
      <c r="G6156" t="s">
        <v>20639</v>
      </c>
      <c r="H6156" t="s">
        <v>31000</v>
      </c>
      <c r="I6156">
        <v>4</v>
      </c>
      <c r="J6156">
        <v>51843000</v>
      </c>
      <c r="K6156">
        <v>51914294</v>
      </c>
      <c r="L6156">
        <v>71295</v>
      </c>
      <c r="M6156">
        <v>1</v>
      </c>
      <c r="N6156">
        <v>23142</v>
      </c>
      <c r="O6156" t="s">
        <v>20405</v>
      </c>
      <c r="P6156">
        <v>-209354</v>
      </c>
      <c r="Q6156" t="s">
        <v>20406</v>
      </c>
      <c r="R6156" t="s">
        <v>20407</v>
      </c>
      <c r="S6156" t="s">
        <v>35171</v>
      </c>
      <c r="T6156">
        <v>0.54421053469192604</v>
      </c>
      <c r="U6156">
        <v>0.80321479550967601</v>
      </c>
      <c r="V6156">
        <v>2.2524334814918001</v>
      </c>
      <c r="W6156">
        <v>0.71930067310602097</v>
      </c>
      <c r="X6156">
        <v>0.95159051474143896</v>
      </c>
      <c r="Y6156">
        <v>-2.7130247385942901</v>
      </c>
      <c r="Z6156">
        <v>0.49716615025021699</v>
      </c>
      <c r="AA6156">
        <v>0.84521697243271998</v>
      </c>
      <c r="AB6156">
        <v>1.51180751194979</v>
      </c>
      <c r="AC6156">
        <v>0.253574581277134</v>
      </c>
      <c r="AD6156">
        <v>0.68253123924728298</v>
      </c>
      <c r="AE6156">
        <v>-3.71302428188786</v>
      </c>
      <c r="AF6156">
        <v>0.73123338343369804</v>
      </c>
      <c r="AG6156">
        <v>0.86437216336234302</v>
      </c>
      <c r="AH6156">
        <v>2.36810950912361</v>
      </c>
      <c r="AI6156">
        <v>0.74340040463428003</v>
      </c>
      <c r="AJ6156">
        <v>0.90832860500409796</v>
      </c>
      <c r="AK6156">
        <v>-1.8442693294113801</v>
      </c>
    </row>
    <row r="6157" spans="1:37" x14ac:dyDescent="0.2">
      <c r="A6157" t="s">
        <v>19816</v>
      </c>
      <c r="B6157">
        <v>51636477</v>
      </c>
      <c r="C6157">
        <v>51636688</v>
      </c>
      <c r="D6157">
        <v>212</v>
      </c>
      <c r="E6157" t="s">
        <v>20640</v>
      </c>
      <c r="F6157">
        <v>2</v>
      </c>
      <c r="G6157" t="s">
        <v>20641</v>
      </c>
      <c r="H6157" t="s">
        <v>31000</v>
      </c>
      <c r="I6157">
        <v>4</v>
      </c>
      <c r="J6157">
        <v>51843000</v>
      </c>
      <c r="K6157">
        <v>51914294</v>
      </c>
      <c r="L6157">
        <v>71295</v>
      </c>
      <c r="M6157">
        <v>1</v>
      </c>
      <c r="N6157">
        <v>23142</v>
      </c>
      <c r="O6157" t="s">
        <v>20405</v>
      </c>
      <c r="P6157">
        <v>-206312</v>
      </c>
      <c r="Q6157" t="s">
        <v>20406</v>
      </c>
      <c r="R6157" t="s">
        <v>20407</v>
      </c>
      <c r="S6157" t="s">
        <v>35171</v>
      </c>
      <c r="T6157">
        <v>0.29910708687459298</v>
      </c>
      <c r="U6157">
        <v>0.603102917160658</v>
      </c>
      <c r="V6157">
        <v>2.7808090913306298</v>
      </c>
      <c r="W6157">
        <v>0.20843604494082099</v>
      </c>
      <c r="X6157">
        <v>0.704072456322962</v>
      </c>
      <c r="Y6157">
        <v>-3.51586868551072</v>
      </c>
      <c r="Z6157">
        <v>0.49716615025021699</v>
      </c>
      <c r="AA6157">
        <v>0.84521697243271998</v>
      </c>
      <c r="AB6157">
        <v>1.9501213040051599</v>
      </c>
      <c r="AC6157">
        <v>3.8973940422527102E-2</v>
      </c>
      <c r="AD6157">
        <v>0.57684129297949804</v>
      </c>
      <c r="AE6157">
        <v>-4.5158678091712696</v>
      </c>
      <c r="AF6157">
        <v>0.196302067133383</v>
      </c>
      <c r="AG6157">
        <v>0.68151250837662902</v>
      </c>
      <c r="AH6157">
        <v>3.0046542917136501</v>
      </c>
      <c r="AI6157">
        <v>0.54477755481726198</v>
      </c>
      <c r="AJ6157">
        <v>0.78121606160956403</v>
      </c>
      <c r="AK6157">
        <v>-2.6471132820762402</v>
      </c>
    </row>
    <row r="6158" spans="1:37" x14ac:dyDescent="0.2">
      <c r="A6158" t="s">
        <v>19816</v>
      </c>
      <c r="B6158">
        <v>51636730</v>
      </c>
      <c r="C6158">
        <v>51636881</v>
      </c>
      <c r="D6158">
        <v>152</v>
      </c>
      <c r="E6158" t="s">
        <v>20642</v>
      </c>
      <c r="F6158">
        <v>0</v>
      </c>
      <c r="G6158" t="s">
        <v>20543</v>
      </c>
      <c r="H6158" t="s">
        <v>31000</v>
      </c>
      <c r="I6158">
        <v>4</v>
      </c>
      <c r="J6158">
        <v>51843000</v>
      </c>
      <c r="K6158">
        <v>51914294</v>
      </c>
      <c r="L6158">
        <v>71295</v>
      </c>
      <c r="M6158">
        <v>1</v>
      </c>
      <c r="N6158">
        <v>23142</v>
      </c>
      <c r="O6158" t="s">
        <v>20405</v>
      </c>
      <c r="P6158">
        <v>-206119</v>
      </c>
      <c r="Q6158" t="s">
        <v>20406</v>
      </c>
      <c r="R6158" t="s">
        <v>20407</v>
      </c>
      <c r="S6158" t="s">
        <v>35171</v>
      </c>
      <c r="T6158">
        <v>0.29910708687459298</v>
      </c>
      <c r="U6158">
        <v>0.603102917160658</v>
      </c>
      <c r="V6158">
        <v>2.7808090913306298</v>
      </c>
      <c r="W6158">
        <v>0.20843604494082099</v>
      </c>
      <c r="X6158">
        <v>0.704072456322962</v>
      </c>
      <c r="Y6158">
        <v>-3.51586868551072</v>
      </c>
      <c r="Z6158">
        <v>0.49716615025021699</v>
      </c>
      <c r="AA6158">
        <v>0.84521697243271998</v>
      </c>
      <c r="AB6158">
        <v>1.9501213040051599</v>
      </c>
      <c r="AC6158">
        <v>3.8973940422527102E-2</v>
      </c>
      <c r="AD6158">
        <v>0.57684129297949804</v>
      </c>
      <c r="AE6158">
        <v>-4.5158678091712696</v>
      </c>
      <c r="AF6158">
        <v>0.196302067133383</v>
      </c>
      <c r="AG6158">
        <v>0.68151250837662902</v>
      </c>
      <c r="AH6158">
        <v>3.0046542917136501</v>
      </c>
      <c r="AI6158">
        <v>0.54477755481726198</v>
      </c>
      <c r="AJ6158">
        <v>0.78121606160956403</v>
      </c>
      <c r="AK6158">
        <v>-2.6471132820762402</v>
      </c>
    </row>
    <row r="6159" spans="1:37" x14ac:dyDescent="0.2">
      <c r="A6159" t="s">
        <v>19816</v>
      </c>
      <c r="B6159">
        <v>51643351</v>
      </c>
      <c r="C6159">
        <v>51643503</v>
      </c>
      <c r="D6159">
        <v>153</v>
      </c>
      <c r="E6159" t="s">
        <v>20643</v>
      </c>
      <c r="F6159">
        <v>2</v>
      </c>
      <c r="G6159" t="s">
        <v>20541</v>
      </c>
      <c r="H6159" t="s">
        <v>31000</v>
      </c>
      <c r="I6159">
        <v>4</v>
      </c>
      <c r="J6159">
        <v>51843000</v>
      </c>
      <c r="K6159">
        <v>51914294</v>
      </c>
      <c r="L6159">
        <v>71295</v>
      </c>
      <c r="M6159">
        <v>1</v>
      </c>
      <c r="N6159">
        <v>23142</v>
      </c>
      <c r="O6159" t="s">
        <v>20405</v>
      </c>
      <c r="P6159">
        <v>-199497</v>
      </c>
      <c r="Q6159" t="s">
        <v>20406</v>
      </c>
      <c r="R6159" t="s">
        <v>20407</v>
      </c>
      <c r="S6159" t="s">
        <v>35171</v>
      </c>
      <c r="T6159">
        <v>0.506551998792793</v>
      </c>
      <c r="U6159">
        <v>0.78288571403930396</v>
      </c>
      <c r="V6159">
        <v>1.98978003297497</v>
      </c>
      <c r="W6159">
        <v>0.39900964277550199</v>
      </c>
      <c r="X6159">
        <v>0.71143044911719</v>
      </c>
      <c r="Y6159">
        <v>-1.89051411304484</v>
      </c>
      <c r="Z6159">
        <v>0.64127342146525201</v>
      </c>
      <c r="AA6159">
        <v>0.84521697243271998</v>
      </c>
      <c r="AB6159">
        <v>1.4416699651971501</v>
      </c>
      <c r="AC6159">
        <v>0.114586611961368</v>
      </c>
      <c r="AD6159">
        <v>0.68253123924728298</v>
      </c>
      <c r="AE6159">
        <v>-2.8905136748749101</v>
      </c>
      <c r="AF6159">
        <v>0.45724430223818102</v>
      </c>
      <c r="AG6159">
        <v>0.80674443595273604</v>
      </c>
      <c r="AH6159">
        <v>1.74177945785323</v>
      </c>
      <c r="AI6159">
        <v>0.78546927494779295</v>
      </c>
      <c r="AJ6159">
        <v>0.92808185275216604</v>
      </c>
      <c r="AK6159">
        <v>-1.02175874394941</v>
      </c>
    </row>
    <row r="6160" spans="1:37" x14ac:dyDescent="0.2">
      <c r="A6160" t="s">
        <v>19816</v>
      </c>
      <c r="B6160">
        <v>51643545</v>
      </c>
      <c r="C6160">
        <v>51643696</v>
      </c>
      <c r="D6160">
        <v>152</v>
      </c>
      <c r="E6160" t="s">
        <v>20644</v>
      </c>
      <c r="F6160">
        <v>0</v>
      </c>
      <c r="G6160" t="s">
        <v>20543</v>
      </c>
      <c r="H6160" t="s">
        <v>31000</v>
      </c>
      <c r="I6160">
        <v>4</v>
      </c>
      <c r="J6160">
        <v>51843000</v>
      </c>
      <c r="K6160">
        <v>51914294</v>
      </c>
      <c r="L6160">
        <v>71295</v>
      </c>
      <c r="M6160">
        <v>1</v>
      </c>
      <c r="N6160">
        <v>23142</v>
      </c>
      <c r="O6160" t="s">
        <v>20405</v>
      </c>
      <c r="P6160">
        <v>-199304</v>
      </c>
      <c r="Q6160" t="s">
        <v>20406</v>
      </c>
      <c r="R6160" t="s">
        <v>20407</v>
      </c>
      <c r="S6160" t="s">
        <v>35171</v>
      </c>
      <c r="T6160">
        <v>0.506551998792793</v>
      </c>
      <c r="U6160">
        <v>0.78288571403930396</v>
      </c>
      <c r="V6160">
        <v>1.98978003297497</v>
      </c>
      <c r="W6160">
        <v>0.39900964277550199</v>
      </c>
      <c r="X6160">
        <v>0.71143044911719</v>
      </c>
      <c r="Y6160">
        <v>-1.89051411304484</v>
      </c>
      <c r="Z6160">
        <v>0.64127342146525201</v>
      </c>
      <c r="AA6160">
        <v>0.84521697243271998</v>
      </c>
      <c r="AB6160">
        <v>1.4416699651971501</v>
      </c>
      <c r="AC6160">
        <v>0.114586611961368</v>
      </c>
      <c r="AD6160">
        <v>0.68253123924728298</v>
      </c>
      <c r="AE6160">
        <v>-2.8905136748749101</v>
      </c>
      <c r="AF6160">
        <v>0.45724430223818102</v>
      </c>
      <c r="AG6160">
        <v>0.80674443595273604</v>
      </c>
      <c r="AH6160">
        <v>1.74177945785323</v>
      </c>
      <c r="AI6160">
        <v>0.78546927494779295</v>
      </c>
      <c r="AJ6160">
        <v>0.92808185275216604</v>
      </c>
      <c r="AK6160">
        <v>-1.02175874394941</v>
      </c>
    </row>
    <row r="6161" spans="1:37" x14ac:dyDescent="0.2">
      <c r="A6161" t="s">
        <v>19816</v>
      </c>
      <c r="B6161">
        <v>51666489</v>
      </c>
      <c r="C6161">
        <v>51666635</v>
      </c>
      <c r="D6161">
        <v>147</v>
      </c>
      <c r="E6161" t="s">
        <v>20645</v>
      </c>
      <c r="F6161">
        <v>2</v>
      </c>
      <c r="G6161" t="s">
        <v>20551</v>
      </c>
      <c r="H6161" t="s">
        <v>31000</v>
      </c>
      <c r="I6161">
        <v>4</v>
      </c>
      <c r="J6161">
        <v>51843000</v>
      </c>
      <c r="K6161">
        <v>51914294</v>
      </c>
      <c r="L6161">
        <v>71295</v>
      </c>
      <c r="M6161">
        <v>1</v>
      </c>
      <c r="N6161">
        <v>23142</v>
      </c>
      <c r="O6161" t="s">
        <v>20405</v>
      </c>
      <c r="P6161">
        <v>-176365</v>
      </c>
      <c r="Q6161" t="s">
        <v>20406</v>
      </c>
      <c r="R6161" t="s">
        <v>20407</v>
      </c>
      <c r="S6161" t="s">
        <v>35171</v>
      </c>
      <c r="T6161">
        <v>0.29910708687459298</v>
      </c>
      <c r="U6161">
        <v>0.603102917160658</v>
      </c>
      <c r="V6161">
        <v>1.0559488952410501</v>
      </c>
      <c r="W6161">
        <v>0.44238658451920998</v>
      </c>
      <c r="X6161">
        <v>0.75414288725731404</v>
      </c>
      <c r="Y6161">
        <v>-2.1839738716625301</v>
      </c>
      <c r="Z6161">
        <v>0.34079228555837798</v>
      </c>
      <c r="AA6161">
        <v>0.78595912572444204</v>
      </c>
      <c r="AB6161">
        <v>0.94664375376660104</v>
      </c>
      <c r="AC6161">
        <v>0.103737072167691</v>
      </c>
      <c r="AD6161">
        <v>0.68253123924728298</v>
      </c>
      <c r="AE6161">
        <v>-3.1839734149561001</v>
      </c>
      <c r="AF6161">
        <v>0.38239818147941201</v>
      </c>
      <c r="AG6161">
        <v>0.79547093542540104</v>
      </c>
      <c r="AH6161">
        <v>0.60741112144779097</v>
      </c>
      <c r="AI6161">
        <v>1</v>
      </c>
      <c r="AJ6161">
        <v>1</v>
      </c>
      <c r="AK6161">
        <v>-1.3152184879681501</v>
      </c>
    </row>
    <row r="6162" spans="1:37" x14ac:dyDescent="0.2">
      <c r="A6162" t="s">
        <v>19816</v>
      </c>
      <c r="B6162">
        <v>51666678</v>
      </c>
      <c r="C6162">
        <v>51666966</v>
      </c>
      <c r="D6162">
        <v>289</v>
      </c>
      <c r="E6162" t="s">
        <v>20646</v>
      </c>
      <c r="F6162">
        <v>3</v>
      </c>
      <c r="G6162" t="s">
        <v>20647</v>
      </c>
      <c r="H6162" t="s">
        <v>31000</v>
      </c>
      <c r="I6162">
        <v>4</v>
      </c>
      <c r="J6162">
        <v>51843000</v>
      </c>
      <c r="K6162">
        <v>51914294</v>
      </c>
      <c r="L6162">
        <v>71295</v>
      </c>
      <c r="M6162">
        <v>1</v>
      </c>
      <c r="N6162">
        <v>23142</v>
      </c>
      <c r="O6162" t="s">
        <v>20405</v>
      </c>
      <c r="P6162">
        <v>-176034</v>
      </c>
      <c r="Q6162" t="s">
        <v>20406</v>
      </c>
      <c r="R6162" t="s">
        <v>20407</v>
      </c>
      <c r="S6162" t="s">
        <v>35171</v>
      </c>
      <c r="T6162">
        <v>0.29910708687459298</v>
      </c>
      <c r="U6162">
        <v>0.603102917160658</v>
      </c>
      <c r="V6162">
        <v>1.0559488952410501</v>
      </c>
      <c r="W6162">
        <v>0.44238658451920998</v>
      </c>
      <c r="X6162">
        <v>0.75414288725731404</v>
      </c>
      <c r="Y6162">
        <v>-2.1839738716625301</v>
      </c>
      <c r="Z6162">
        <v>0.34079228555837798</v>
      </c>
      <c r="AA6162">
        <v>0.78595912572444204</v>
      </c>
      <c r="AB6162">
        <v>0.94664375376660104</v>
      </c>
      <c r="AC6162">
        <v>0.103737072167691</v>
      </c>
      <c r="AD6162">
        <v>0.68253123924728298</v>
      </c>
      <c r="AE6162">
        <v>-3.1839734149561001</v>
      </c>
      <c r="AF6162">
        <v>0.38239818147941201</v>
      </c>
      <c r="AG6162">
        <v>0.79547093542540104</v>
      </c>
      <c r="AH6162">
        <v>0.60741112144779097</v>
      </c>
      <c r="AI6162">
        <v>1</v>
      </c>
      <c r="AJ6162">
        <v>1</v>
      </c>
      <c r="AK6162">
        <v>-1.3152184879681501</v>
      </c>
    </row>
    <row r="6163" spans="1:37" x14ac:dyDescent="0.2">
      <c r="A6163" t="s">
        <v>19816</v>
      </c>
      <c r="B6163">
        <v>51674683</v>
      </c>
      <c r="C6163">
        <v>51674839</v>
      </c>
      <c r="D6163">
        <v>157</v>
      </c>
      <c r="E6163" t="s">
        <v>20648</v>
      </c>
      <c r="F6163">
        <v>2</v>
      </c>
      <c r="G6163" t="s">
        <v>20649</v>
      </c>
      <c r="H6163" t="s">
        <v>31000</v>
      </c>
      <c r="I6163">
        <v>4</v>
      </c>
      <c r="J6163">
        <v>51843000</v>
      </c>
      <c r="K6163">
        <v>51914294</v>
      </c>
      <c r="L6163">
        <v>71295</v>
      </c>
      <c r="M6163">
        <v>1</v>
      </c>
      <c r="N6163">
        <v>23142</v>
      </c>
      <c r="O6163" t="s">
        <v>20405</v>
      </c>
      <c r="P6163">
        <v>-168161</v>
      </c>
      <c r="Q6163" t="s">
        <v>20406</v>
      </c>
      <c r="R6163" t="s">
        <v>20407</v>
      </c>
      <c r="S6163" t="s">
        <v>35171</v>
      </c>
      <c r="T6163">
        <v>7.3374270299014499E-2</v>
      </c>
      <c r="U6163">
        <v>0.603102917160658</v>
      </c>
      <c r="V6163">
        <v>23.905663195325602</v>
      </c>
      <c r="W6163">
        <v>0.52938914056192898</v>
      </c>
      <c r="X6163">
        <v>0.81997475101605799</v>
      </c>
      <c r="Y6163">
        <v>0.21210390179392999</v>
      </c>
      <c r="Z6163">
        <v>9.2719649676713103E-2</v>
      </c>
      <c r="AA6163">
        <v>0.72610664078822296</v>
      </c>
      <c r="AB6163">
        <v>24.101068701742101</v>
      </c>
      <c r="AC6163">
        <v>0.90042941727307502</v>
      </c>
      <c r="AD6163">
        <v>0.94068432309766403</v>
      </c>
      <c r="AE6163">
        <v>-0.78789601833003997</v>
      </c>
      <c r="AF6163">
        <v>0.232469990197017</v>
      </c>
      <c r="AG6163">
        <v>0.69020448338054297</v>
      </c>
      <c r="AH6163">
        <v>0.69801478786030902</v>
      </c>
      <c r="AI6163">
        <v>0.164148692710268</v>
      </c>
      <c r="AJ6163">
        <v>0.78121606160956403</v>
      </c>
      <c r="AK6163">
        <v>1.08085929208075</v>
      </c>
    </row>
    <row r="6164" spans="1:37" x14ac:dyDescent="0.2">
      <c r="A6164" t="s">
        <v>19816</v>
      </c>
      <c r="B6164">
        <v>51674839</v>
      </c>
      <c r="C6164">
        <v>51674995</v>
      </c>
      <c r="D6164">
        <v>157</v>
      </c>
      <c r="E6164" t="s">
        <v>20650</v>
      </c>
      <c r="F6164">
        <v>2</v>
      </c>
      <c r="G6164" t="s">
        <v>20651</v>
      </c>
      <c r="H6164" t="s">
        <v>31000</v>
      </c>
      <c r="I6164">
        <v>4</v>
      </c>
      <c r="J6164">
        <v>51843000</v>
      </c>
      <c r="K6164">
        <v>51914294</v>
      </c>
      <c r="L6164">
        <v>71295</v>
      </c>
      <c r="M6164">
        <v>1</v>
      </c>
      <c r="N6164">
        <v>23142</v>
      </c>
      <c r="O6164" t="s">
        <v>20405</v>
      </c>
      <c r="P6164">
        <v>-168005</v>
      </c>
      <c r="Q6164" t="s">
        <v>20406</v>
      </c>
      <c r="R6164" t="s">
        <v>20407</v>
      </c>
      <c r="S6164" t="s">
        <v>35171</v>
      </c>
      <c r="T6164">
        <v>7.3374270299014499E-2</v>
      </c>
      <c r="U6164">
        <v>0.603102917160658</v>
      </c>
      <c r="V6164">
        <v>23.905663195325602</v>
      </c>
      <c r="W6164">
        <v>0.52938914056192898</v>
      </c>
      <c r="X6164">
        <v>0.81997475101605799</v>
      </c>
      <c r="Y6164">
        <v>0.21210390179392999</v>
      </c>
      <c r="Z6164">
        <v>9.2719649676713103E-2</v>
      </c>
      <c r="AA6164">
        <v>0.72610664078822296</v>
      </c>
      <c r="AB6164">
        <v>24.101068701742101</v>
      </c>
      <c r="AC6164">
        <v>0.90042941727307502</v>
      </c>
      <c r="AD6164">
        <v>0.94068432309766403</v>
      </c>
      <c r="AE6164">
        <v>-0.78789601833003997</v>
      </c>
      <c r="AF6164">
        <v>0.232469990197017</v>
      </c>
      <c r="AG6164">
        <v>0.69020448338054297</v>
      </c>
      <c r="AH6164">
        <v>0.69801478786030902</v>
      </c>
      <c r="AI6164">
        <v>0.164148692710268</v>
      </c>
      <c r="AJ6164">
        <v>0.78121606160956403</v>
      </c>
      <c r="AK6164">
        <v>1.08085929208075</v>
      </c>
    </row>
    <row r="6165" spans="1:37" x14ac:dyDescent="0.2">
      <c r="A6165" t="s">
        <v>19816</v>
      </c>
      <c r="B6165">
        <v>51675024</v>
      </c>
      <c r="C6165">
        <v>51675175</v>
      </c>
      <c r="D6165">
        <v>152</v>
      </c>
      <c r="E6165" t="s">
        <v>20652</v>
      </c>
      <c r="F6165">
        <v>0</v>
      </c>
      <c r="G6165" t="s">
        <v>20283</v>
      </c>
      <c r="H6165" t="s">
        <v>31000</v>
      </c>
      <c r="I6165">
        <v>4</v>
      </c>
      <c r="J6165">
        <v>51843000</v>
      </c>
      <c r="K6165">
        <v>51914294</v>
      </c>
      <c r="L6165">
        <v>71295</v>
      </c>
      <c r="M6165">
        <v>1</v>
      </c>
      <c r="N6165">
        <v>23142</v>
      </c>
      <c r="O6165" t="s">
        <v>20405</v>
      </c>
      <c r="P6165">
        <v>-167825</v>
      </c>
      <c r="Q6165" t="s">
        <v>20406</v>
      </c>
      <c r="R6165" t="s">
        <v>20407</v>
      </c>
      <c r="S6165" t="s">
        <v>35171</v>
      </c>
      <c r="T6165">
        <v>7.3374270299014499E-2</v>
      </c>
      <c r="U6165">
        <v>0.603102917160658</v>
      </c>
      <c r="V6165">
        <v>23.905663195325602</v>
      </c>
      <c r="W6165">
        <v>0.52938914056192898</v>
      </c>
      <c r="X6165">
        <v>0.81997475101605799</v>
      </c>
      <c r="Y6165">
        <v>0.21210390179392999</v>
      </c>
      <c r="Z6165">
        <v>9.2719649676713103E-2</v>
      </c>
      <c r="AA6165">
        <v>0.72610664078822296</v>
      </c>
      <c r="AB6165">
        <v>24.101068701742101</v>
      </c>
      <c r="AC6165">
        <v>0.90042941727307502</v>
      </c>
      <c r="AD6165">
        <v>0.94068432309766403</v>
      </c>
      <c r="AE6165">
        <v>-0.78789601833003997</v>
      </c>
      <c r="AF6165">
        <v>0.232469990197017</v>
      </c>
      <c r="AG6165">
        <v>0.69020448338054297</v>
      </c>
      <c r="AH6165">
        <v>0.69801478786030902</v>
      </c>
      <c r="AI6165">
        <v>0.164148692710268</v>
      </c>
      <c r="AJ6165">
        <v>0.78121606160956403</v>
      </c>
      <c r="AK6165">
        <v>1.08085929208075</v>
      </c>
    </row>
    <row r="6166" spans="1:37" x14ac:dyDescent="0.2">
      <c r="A6166" t="s">
        <v>19816</v>
      </c>
      <c r="B6166">
        <v>51682305</v>
      </c>
      <c r="C6166">
        <v>51682457</v>
      </c>
      <c r="D6166">
        <v>153</v>
      </c>
      <c r="E6166" t="s">
        <v>20653</v>
      </c>
      <c r="F6166">
        <v>2</v>
      </c>
      <c r="G6166" t="s">
        <v>20541</v>
      </c>
      <c r="H6166" t="s">
        <v>31000</v>
      </c>
      <c r="I6166">
        <v>4</v>
      </c>
      <c r="J6166">
        <v>51843000</v>
      </c>
      <c r="K6166">
        <v>51914294</v>
      </c>
      <c r="L6166">
        <v>71295</v>
      </c>
      <c r="M6166">
        <v>1</v>
      </c>
      <c r="N6166">
        <v>23142</v>
      </c>
      <c r="O6166" t="s">
        <v>20405</v>
      </c>
      <c r="P6166">
        <v>-160543</v>
      </c>
      <c r="Q6166" t="s">
        <v>20406</v>
      </c>
      <c r="R6166" t="s">
        <v>20407</v>
      </c>
      <c r="S6166" t="s">
        <v>35171</v>
      </c>
      <c r="T6166">
        <v>0.97213403838398904</v>
      </c>
      <c r="U6166">
        <v>1</v>
      </c>
      <c r="V6166">
        <v>1.64529811920255</v>
      </c>
      <c r="W6166">
        <v>0.113079289867903</v>
      </c>
      <c r="X6166">
        <v>0.704072456322962</v>
      </c>
      <c r="Y6166">
        <v>-23.958234422567401</v>
      </c>
      <c r="Z6166">
        <v>0.96726857278496403</v>
      </c>
      <c r="AA6166">
        <v>0.99919698600769702</v>
      </c>
      <c r="AB6166">
        <v>0.87238199012522699</v>
      </c>
      <c r="AC6166">
        <v>2.4853262407310801E-2</v>
      </c>
      <c r="AD6166">
        <v>0.57684129297949804</v>
      </c>
      <c r="AE6166">
        <v>-23.958234422567401</v>
      </c>
      <c r="AF6166">
        <v>0.98343762640780896</v>
      </c>
      <c r="AG6166">
        <v>1</v>
      </c>
      <c r="AH6166">
        <v>2.06833399545667</v>
      </c>
      <c r="AI6166">
        <v>0.24456414000292601</v>
      </c>
      <c r="AJ6166">
        <v>0.78121606160956403</v>
      </c>
      <c r="AK6166">
        <v>-23.089479028968501</v>
      </c>
    </row>
    <row r="6167" spans="1:37" x14ac:dyDescent="0.2">
      <c r="A6167" t="s">
        <v>19816</v>
      </c>
      <c r="B6167">
        <v>51682499</v>
      </c>
      <c r="C6167">
        <v>51682789</v>
      </c>
      <c r="D6167">
        <v>291</v>
      </c>
      <c r="E6167" t="s">
        <v>20654</v>
      </c>
      <c r="F6167">
        <v>3</v>
      </c>
      <c r="G6167" t="s">
        <v>20655</v>
      </c>
      <c r="H6167" t="s">
        <v>31000</v>
      </c>
      <c r="I6167">
        <v>4</v>
      </c>
      <c r="J6167">
        <v>51843000</v>
      </c>
      <c r="K6167">
        <v>51914294</v>
      </c>
      <c r="L6167">
        <v>71295</v>
      </c>
      <c r="M6167">
        <v>1</v>
      </c>
      <c r="N6167">
        <v>23142</v>
      </c>
      <c r="O6167" t="s">
        <v>20405</v>
      </c>
      <c r="P6167">
        <v>-160211</v>
      </c>
      <c r="Q6167" t="s">
        <v>20406</v>
      </c>
      <c r="R6167" t="s">
        <v>20407</v>
      </c>
      <c r="S6167" t="s">
        <v>35171</v>
      </c>
      <c r="T6167">
        <v>0.97213403838398904</v>
      </c>
      <c r="U6167">
        <v>1</v>
      </c>
      <c r="V6167">
        <v>1.64529811920255</v>
      </c>
      <c r="W6167">
        <v>0.113079289867903</v>
      </c>
      <c r="X6167">
        <v>0.704072456322962</v>
      </c>
      <c r="Y6167">
        <v>-23.958234422567401</v>
      </c>
      <c r="Z6167">
        <v>0.96726857278496403</v>
      </c>
      <c r="AA6167">
        <v>0.99919698600769702</v>
      </c>
      <c r="AB6167">
        <v>0.87238199012522699</v>
      </c>
      <c r="AC6167">
        <v>2.4853262407310801E-2</v>
      </c>
      <c r="AD6167">
        <v>0.57684129297949804</v>
      </c>
      <c r="AE6167">
        <v>-23.958234422567401</v>
      </c>
      <c r="AF6167">
        <v>0.98343762640780896</v>
      </c>
      <c r="AG6167">
        <v>1</v>
      </c>
      <c r="AH6167">
        <v>2.06833399545667</v>
      </c>
      <c r="AI6167">
        <v>0.24456414000292601</v>
      </c>
      <c r="AJ6167">
        <v>0.78121606160956403</v>
      </c>
      <c r="AK6167">
        <v>-23.089479028968501</v>
      </c>
    </row>
    <row r="6168" spans="1:37" x14ac:dyDescent="0.2">
      <c r="A6168" t="s">
        <v>19816</v>
      </c>
      <c r="B6168">
        <v>51704920</v>
      </c>
      <c r="C6168">
        <v>51705071</v>
      </c>
      <c r="D6168">
        <v>152</v>
      </c>
      <c r="E6168" t="s">
        <v>20656</v>
      </c>
      <c r="F6168">
        <v>2</v>
      </c>
      <c r="G6168" t="s">
        <v>20519</v>
      </c>
      <c r="H6168" t="s">
        <v>31000</v>
      </c>
      <c r="I6168">
        <v>4</v>
      </c>
      <c r="J6168">
        <v>51843000</v>
      </c>
      <c r="K6168">
        <v>51914294</v>
      </c>
      <c r="L6168">
        <v>71295</v>
      </c>
      <c r="M6168">
        <v>1</v>
      </c>
      <c r="N6168">
        <v>23142</v>
      </c>
      <c r="O6168" t="s">
        <v>20405</v>
      </c>
      <c r="P6168">
        <v>-137929</v>
      </c>
      <c r="Q6168" t="s">
        <v>20406</v>
      </c>
      <c r="R6168" t="s">
        <v>20407</v>
      </c>
      <c r="S6168" t="s">
        <v>35171</v>
      </c>
      <c r="T6168">
        <v>0.54421053469192604</v>
      </c>
      <c r="U6168">
        <v>0.80321479550967601</v>
      </c>
      <c r="V6168">
        <v>2.2524334814918001</v>
      </c>
      <c r="W6168">
        <v>0.90086556212456104</v>
      </c>
      <c r="X6168">
        <v>0.95159051474143896</v>
      </c>
      <c r="Y6168">
        <v>-1.62840675659891</v>
      </c>
      <c r="Z6168">
        <v>0.49716615025021699</v>
      </c>
      <c r="AA6168">
        <v>0.84521697243271998</v>
      </c>
      <c r="AB6168">
        <v>1.6008920545460099</v>
      </c>
      <c r="AC6168">
        <v>0.48049084149264598</v>
      </c>
      <c r="AD6168">
        <v>0.860469897539898</v>
      </c>
      <c r="AE6168">
        <v>-2.6284065412539999</v>
      </c>
      <c r="AF6168">
        <v>0.75597362904566501</v>
      </c>
      <c r="AG6168">
        <v>0.87732854096160695</v>
      </c>
      <c r="AH6168">
        <v>2.1148696420873798</v>
      </c>
      <c r="AI6168">
        <v>0.34246751910642997</v>
      </c>
      <c r="AJ6168">
        <v>0.78121606160956403</v>
      </c>
      <c r="AK6168">
        <v>-0.75965134741600604</v>
      </c>
    </row>
    <row r="6169" spans="1:37" x14ac:dyDescent="0.2">
      <c r="A6169" t="s">
        <v>19816</v>
      </c>
      <c r="B6169">
        <v>51705114</v>
      </c>
      <c r="C6169">
        <v>51705412</v>
      </c>
      <c r="D6169">
        <v>299</v>
      </c>
      <c r="E6169" t="s">
        <v>20657</v>
      </c>
      <c r="F6169">
        <v>3</v>
      </c>
      <c r="G6169" t="s">
        <v>20377</v>
      </c>
      <c r="H6169" t="s">
        <v>31000</v>
      </c>
      <c r="I6169">
        <v>4</v>
      </c>
      <c r="J6169">
        <v>51843000</v>
      </c>
      <c r="K6169">
        <v>51914294</v>
      </c>
      <c r="L6169">
        <v>71295</v>
      </c>
      <c r="M6169">
        <v>1</v>
      </c>
      <c r="N6169">
        <v>23142</v>
      </c>
      <c r="O6169" t="s">
        <v>20405</v>
      </c>
      <c r="P6169">
        <v>-137588</v>
      </c>
      <c r="Q6169" t="s">
        <v>20406</v>
      </c>
      <c r="R6169" t="s">
        <v>20407</v>
      </c>
      <c r="S6169" t="s">
        <v>35171</v>
      </c>
      <c r="T6169">
        <v>0.54421053469192604</v>
      </c>
      <c r="U6169">
        <v>0.80321479550967601</v>
      </c>
      <c r="V6169">
        <v>2.4304147601642199</v>
      </c>
      <c r="W6169">
        <v>0.90086556212456104</v>
      </c>
      <c r="X6169">
        <v>0.95159051474143896</v>
      </c>
      <c r="Y6169">
        <v>-1.77448899414054</v>
      </c>
      <c r="Z6169">
        <v>0.49716615025021699</v>
      </c>
      <c r="AA6169">
        <v>0.84521697243271998</v>
      </c>
      <c r="AB6169">
        <v>1.74594351907379</v>
      </c>
      <c r="AC6169">
        <v>0.48049084149264598</v>
      </c>
      <c r="AD6169">
        <v>0.860469897539898</v>
      </c>
      <c r="AE6169">
        <v>-2.7744887787956301</v>
      </c>
      <c r="AF6169">
        <v>0.75597362904566501</v>
      </c>
      <c r="AG6169">
        <v>0.87732854096160695</v>
      </c>
      <c r="AH6169">
        <v>2.2928509207598</v>
      </c>
      <c r="AI6169">
        <v>0.34246751910642997</v>
      </c>
      <c r="AJ6169">
        <v>0.78121606160956403</v>
      </c>
      <c r="AK6169">
        <v>-0.90573357941671795</v>
      </c>
    </row>
    <row r="6170" spans="1:37" x14ac:dyDescent="0.2">
      <c r="A6170" t="s">
        <v>19816</v>
      </c>
      <c r="B6170">
        <v>51712598</v>
      </c>
      <c r="C6170">
        <v>51712891</v>
      </c>
      <c r="D6170">
        <v>294</v>
      </c>
      <c r="E6170" t="s">
        <v>20658</v>
      </c>
      <c r="F6170">
        <v>3</v>
      </c>
      <c r="G6170" t="s">
        <v>20659</v>
      </c>
      <c r="H6170" t="s">
        <v>31000</v>
      </c>
      <c r="I6170">
        <v>4</v>
      </c>
      <c r="J6170">
        <v>51843000</v>
      </c>
      <c r="K6170">
        <v>51914294</v>
      </c>
      <c r="L6170">
        <v>71295</v>
      </c>
      <c r="M6170">
        <v>1</v>
      </c>
      <c r="N6170">
        <v>23142</v>
      </c>
      <c r="O6170" t="s">
        <v>20405</v>
      </c>
      <c r="P6170">
        <v>-130109</v>
      </c>
      <c r="Q6170" t="s">
        <v>20406</v>
      </c>
      <c r="R6170" t="s">
        <v>20407</v>
      </c>
      <c r="S6170" t="s">
        <v>35171</v>
      </c>
      <c r="T6170">
        <v>0.97213403838398904</v>
      </c>
      <c r="U6170">
        <v>1</v>
      </c>
      <c r="V6170">
        <v>0.90833264235427502</v>
      </c>
      <c r="W6170">
        <v>0.753164563778288</v>
      </c>
      <c r="X6170">
        <v>0.95159051474143896</v>
      </c>
      <c r="Y6170">
        <v>-1.4606384572833</v>
      </c>
      <c r="Z6170">
        <v>0.693404429441695</v>
      </c>
      <c r="AA6170">
        <v>0.84521697243271998</v>
      </c>
      <c r="AB6170">
        <v>0.34325458118938001</v>
      </c>
      <c r="AC6170">
        <v>0.266813657180627</v>
      </c>
      <c r="AD6170">
        <v>0.68253123924728298</v>
      </c>
      <c r="AE6170">
        <v>-2.4606381982002801</v>
      </c>
      <c r="AF6170">
        <v>0.77173648502780101</v>
      </c>
      <c r="AG6170">
        <v>0.88417364479730298</v>
      </c>
      <c r="AH6170">
        <v>1.1885581111647101</v>
      </c>
      <c r="AI6170">
        <v>0.71878055192557699</v>
      </c>
      <c r="AJ6170">
        <v>0.88524001617376902</v>
      </c>
      <c r="AK6170">
        <v>-0.591883068323796</v>
      </c>
    </row>
    <row r="6171" spans="1:37" x14ac:dyDescent="0.2">
      <c r="A6171" t="s">
        <v>19816</v>
      </c>
      <c r="B6171">
        <v>51712934</v>
      </c>
      <c r="C6171">
        <v>51713223</v>
      </c>
      <c r="D6171">
        <v>290</v>
      </c>
      <c r="E6171" t="s">
        <v>20660</v>
      </c>
      <c r="F6171">
        <v>3</v>
      </c>
      <c r="G6171" t="s">
        <v>20468</v>
      </c>
      <c r="H6171" t="s">
        <v>31000</v>
      </c>
      <c r="I6171">
        <v>4</v>
      </c>
      <c r="J6171">
        <v>51843000</v>
      </c>
      <c r="K6171">
        <v>51914294</v>
      </c>
      <c r="L6171">
        <v>71295</v>
      </c>
      <c r="M6171">
        <v>1</v>
      </c>
      <c r="N6171">
        <v>23142</v>
      </c>
      <c r="O6171" t="s">
        <v>20405</v>
      </c>
      <c r="P6171">
        <v>-129777</v>
      </c>
      <c r="Q6171" t="s">
        <v>20406</v>
      </c>
      <c r="R6171" t="s">
        <v>20407</v>
      </c>
      <c r="S6171" t="s">
        <v>35171</v>
      </c>
      <c r="T6171">
        <v>0.644035865418358</v>
      </c>
      <c r="U6171">
        <v>0.84904924635754497</v>
      </c>
      <c r="V6171">
        <v>0.59894229361973395</v>
      </c>
      <c r="W6171">
        <v>0.51983398034510298</v>
      </c>
      <c r="X6171">
        <v>0.80882182551604798</v>
      </c>
      <c r="Y6171">
        <v>-1.56776573729865</v>
      </c>
      <c r="Z6171">
        <v>0.84618586979904598</v>
      </c>
      <c r="AA6171">
        <v>0.971114744068449</v>
      </c>
      <c r="AB6171">
        <v>3.3864232454838598E-2</v>
      </c>
      <c r="AC6171">
        <v>0.12341155397916399</v>
      </c>
      <c r="AD6171">
        <v>0.68253123924728298</v>
      </c>
      <c r="AE6171">
        <v>-2.5677654782156298</v>
      </c>
      <c r="AF6171">
        <v>0.56699985775999995</v>
      </c>
      <c r="AG6171">
        <v>0.80674443595273604</v>
      </c>
      <c r="AH6171">
        <v>0.98380114397001905</v>
      </c>
      <c r="AI6171">
        <v>0.93994311981466405</v>
      </c>
      <c r="AJ6171">
        <v>0.98621344597861504</v>
      </c>
      <c r="AK6171">
        <v>-0.69901034277408802</v>
      </c>
    </row>
    <row r="6172" spans="1:37" x14ac:dyDescent="0.2">
      <c r="A6172" t="s">
        <v>19816</v>
      </c>
      <c r="B6172">
        <v>51720594</v>
      </c>
      <c r="C6172">
        <v>51720750</v>
      </c>
      <c r="D6172">
        <v>157</v>
      </c>
      <c r="E6172" t="s">
        <v>20661</v>
      </c>
      <c r="F6172">
        <v>1</v>
      </c>
      <c r="G6172" t="s">
        <v>20662</v>
      </c>
      <c r="H6172" t="s">
        <v>31000</v>
      </c>
      <c r="I6172">
        <v>4</v>
      </c>
      <c r="J6172">
        <v>51843000</v>
      </c>
      <c r="K6172">
        <v>51914294</v>
      </c>
      <c r="L6172">
        <v>71295</v>
      </c>
      <c r="M6172">
        <v>1</v>
      </c>
      <c r="N6172">
        <v>23142</v>
      </c>
      <c r="O6172" t="s">
        <v>20405</v>
      </c>
      <c r="P6172">
        <v>-122250</v>
      </c>
      <c r="Q6172" t="s">
        <v>20406</v>
      </c>
      <c r="R6172" t="s">
        <v>20407</v>
      </c>
      <c r="S6172" t="s">
        <v>35171</v>
      </c>
      <c r="T6172">
        <v>0.97979524468909096</v>
      </c>
      <c r="U6172">
        <v>1</v>
      </c>
      <c r="V6172">
        <v>-1.23380429791074</v>
      </c>
      <c r="W6172">
        <v>0.90086556212456104</v>
      </c>
      <c r="X6172">
        <v>0.95159051474143896</v>
      </c>
      <c r="Y6172">
        <v>-0.410370264858477</v>
      </c>
      <c r="Z6172">
        <v>0.98812441339480095</v>
      </c>
      <c r="AA6172">
        <v>1</v>
      </c>
      <c r="AB6172">
        <v>-1.2074113453723401</v>
      </c>
      <c r="AC6172">
        <v>0.48049084149264598</v>
      </c>
      <c r="AD6172">
        <v>0.860469897539898</v>
      </c>
      <c r="AE6172">
        <v>-1.41037014047662</v>
      </c>
      <c r="AF6172">
        <v>0.96396358433015406</v>
      </c>
      <c r="AG6172">
        <v>1</v>
      </c>
      <c r="AH6172">
        <v>-0.78887720316854004</v>
      </c>
      <c r="AI6172">
        <v>0.34246751910642997</v>
      </c>
      <c r="AJ6172">
        <v>0.78121606160956403</v>
      </c>
      <c r="AK6172">
        <v>0.45838512455088998</v>
      </c>
    </row>
    <row r="6173" spans="1:37" x14ac:dyDescent="0.2">
      <c r="A6173" t="s">
        <v>19816</v>
      </c>
      <c r="B6173">
        <v>51720750</v>
      </c>
      <c r="C6173">
        <v>51720906</v>
      </c>
      <c r="D6173">
        <v>157</v>
      </c>
      <c r="E6173" t="s">
        <v>20663</v>
      </c>
      <c r="F6173">
        <v>2</v>
      </c>
      <c r="G6173" t="s">
        <v>20303</v>
      </c>
      <c r="H6173" t="s">
        <v>31000</v>
      </c>
      <c r="I6173">
        <v>4</v>
      </c>
      <c r="J6173">
        <v>51843000</v>
      </c>
      <c r="K6173">
        <v>51914294</v>
      </c>
      <c r="L6173">
        <v>71295</v>
      </c>
      <c r="M6173">
        <v>1</v>
      </c>
      <c r="N6173">
        <v>23142</v>
      </c>
      <c r="O6173" t="s">
        <v>20405</v>
      </c>
      <c r="P6173">
        <v>-122094</v>
      </c>
      <c r="Q6173" t="s">
        <v>20406</v>
      </c>
      <c r="R6173" t="s">
        <v>20407</v>
      </c>
      <c r="S6173" t="s">
        <v>35171</v>
      </c>
      <c r="T6173">
        <v>0.97979524468909096</v>
      </c>
      <c r="U6173">
        <v>1</v>
      </c>
      <c r="V6173">
        <v>-1.23380429791074</v>
      </c>
      <c r="W6173">
        <v>0.90086556212456104</v>
      </c>
      <c r="X6173">
        <v>0.95159051474143896</v>
      </c>
      <c r="Y6173">
        <v>-0.410370264858477</v>
      </c>
      <c r="Z6173">
        <v>0.98812441339480095</v>
      </c>
      <c r="AA6173">
        <v>1</v>
      </c>
      <c r="AB6173">
        <v>-1.2074113453723401</v>
      </c>
      <c r="AC6173">
        <v>0.48049084149264598</v>
      </c>
      <c r="AD6173">
        <v>0.860469897539898</v>
      </c>
      <c r="AE6173">
        <v>-1.41037014047662</v>
      </c>
      <c r="AF6173">
        <v>0.96396358433015406</v>
      </c>
      <c r="AG6173">
        <v>1</v>
      </c>
      <c r="AH6173">
        <v>-0.78887720316854004</v>
      </c>
      <c r="AI6173">
        <v>0.34246751910642997</v>
      </c>
      <c r="AJ6173">
        <v>0.78121606160956403</v>
      </c>
      <c r="AK6173">
        <v>0.45838512455088998</v>
      </c>
    </row>
    <row r="6174" spans="1:37" x14ac:dyDescent="0.2">
      <c r="A6174" t="s">
        <v>19816</v>
      </c>
      <c r="B6174">
        <v>51720934</v>
      </c>
      <c r="C6174">
        <v>51721094</v>
      </c>
      <c r="D6174">
        <v>161</v>
      </c>
      <c r="E6174" t="s">
        <v>20664</v>
      </c>
      <c r="F6174">
        <v>0</v>
      </c>
      <c r="G6174" t="s">
        <v>20665</v>
      </c>
      <c r="H6174" t="s">
        <v>31000</v>
      </c>
      <c r="I6174">
        <v>4</v>
      </c>
      <c r="J6174">
        <v>51843000</v>
      </c>
      <c r="K6174">
        <v>51914294</v>
      </c>
      <c r="L6174">
        <v>71295</v>
      </c>
      <c r="M6174">
        <v>1</v>
      </c>
      <c r="N6174">
        <v>23142</v>
      </c>
      <c r="O6174" t="s">
        <v>20405</v>
      </c>
      <c r="P6174">
        <v>-121906</v>
      </c>
      <c r="Q6174" t="s">
        <v>20406</v>
      </c>
      <c r="R6174" t="s">
        <v>20407</v>
      </c>
      <c r="S6174" t="s">
        <v>35171</v>
      </c>
      <c r="T6174">
        <v>0.97979524468909096</v>
      </c>
      <c r="U6174">
        <v>1</v>
      </c>
      <c r="V6174">
        <v>-1.23380429791074</v>
      </c>
      <c r="W6174">
        <v>0.90086556212456104</v>
      </c>
      <c r="X6174">
        <v>0.95159051474143896</v>
      </c>
      <c r="Y6174">
        <v>-0.410370264858477</v>
      </c>
      <c r="Z6174">
        <v>0.98812441339480095</v>
      </c>
      <c r="AA6174">
        <v>1</v>
      </c>
      <c r="AB6174">
        <v>-1.2074113453723401</v>
      </c>
      <c r="AC6174">
        <v>0.48049084149264598</v>
      </c>
      <c r="AD6174">
        <v>0.860469897539898</v>
      </c>
      <c r="AE6174">
        <v>-1.41037014047662</v>
      </c>
      <c r="AF6174">
        <v>0.96396358433015406</v>
      </c>
      <c r="AG6174">
        <v>1</v>
      </c>
      <c r="AH6174">
        <v>-0.78887720316854004</v>
      </c>
      <c r="AI6174">
        <v>0.34246751910642997</v>
      </c>
      <c r="AJ6174">
        <v>0.78121606160956403</v>
      </c>
      <c r="AK6174">
        <v>0.45838512455088998</v>
      </c>
    </row>
    <row r="6175" spans="1:37" x14ac:dyDescent="0.2">
      <c r="A6175" t="s">
        <v>19816</v>
      </c>
      <c r="B6175">
        <v>51731789</v>
      </c>
      <c r="C6175">
        <v>51731949</v>
      </c>
      <c r="D6175">
        <v>161</v>
      </c>
      <c r="E6175" t="s">
        <v>20666</v>
      </c>
      <c r="F6175">
        <v>2</v>
      </c>
      <c r="G6175" t="s">
        <v>20667</v>
      </c>
      <c r="H6175" t="s">
        <v>31000</v>
      </c>
      <c r="I6175">
        <v>4</v>
      </c>
      <c r="J6175">
        <v>51843000</v>
      </c>
      <c r="K6175">
        <v>51914294</v>
      </c>
      <c r="L6175">
        <v>71295</v>
      </c>
      <c r="M6175">
        <v>1</v>
      </c>
      <c r="N6175">
        <v>23142</v>
      </c>
      <c r="O6175" t="s">
        <v>20405</v>
      </c>
      <c r="P6175">
        <v>-111051</v>
      </c>
      <c r="Q6175" t="s">
        <v>20406</v>
      </c>
      <c r="R6175" t="s">
        <v>20407</v>
      </c>
      <c r="S6175" t="s">
        <v>35171</v>
      </c>
      <c r="T6175">
        <v>0.32911398597860803</v>
      </c>
      <c r="U6175">
        <v>0.603102917160658</v>
      </c>
      <c r="V6175">
        <v>22.860360689697199</v>
      </c>
      <c r="W6175">
        <v>0.89107655920673101</v>
      </c>
      <c r="X6175">
        <v>0.95159051474143896</v>
      </c>
      <c r="Y6175">
        <v>0.45487013841495699</v>
      </c>
      <c r="Z6175">
        <v>0.203350924423461</v>
      </c>
      <c r="AA6175">
        <v>0.72610664078822296</v>
      </c>
      <c r="AB6175">
        <v>23.2808641640495</v>
      </c>
      <c r="AC6175">
        <v>0.88945902157151002</v>
      </c>
      <c r="AD6175">
        <v>0.94068432309766403</v>
      </c>
      <c r="AE6175">
        <v>-3.7421845930692102E-2</v>
      </c>
      <c r="AF6175">
        <v>1</v>
      </c>
      <c r="AG6175">
        <v>1</v>
      </c>
      <c r="AH6175">
        <v>0.31305624835621199</v>
      </c>
      <c r="AI6175">
        <v>0.91725052871964496</v>
      </c>
      <c r="AJ6175">
        <v>0.98621344597861504</v>
      </c>
      <c r="AK6175">
        <v>0.76038390082167595</v>
      </c>
    </row>
    <row r="6176" spans="1:37" x14ac:dyDescent="0.2">
      <c r="A6176" t="s">
        <v>19816</v>
      </c>
      <c r="B6176">
        <v>51731990</v>
      </c>
      <c r="C6176">
        <v>51732143</v>
      </c>
      <c r="D6176">
        <v>154</v>
      </c>
      <c r="E6176" t="s">
        <v>20668</v>
      </c>
      <c r="F6176">
        <v>0</v>
      </c>
      <c r="G6176" t="s">
        <v>20669</v>
      </c>
      <c r="H6176" t="s">
        <v>31000</v>
      </c>
      <c r="I6176">
        <v>4</v>
      </c>
      <c r="J6176">
        <v>51843000</v>
      </c>
      <c r="K6176">
        <v>51914294</v>
      </c>
      <c r="L6176">
        <v>71295</v>
      </c>
      <c r="M6176">
        <v>1</v>
      </c>
      <c r="N6176">
        <v>23142</v>
      </c>
      <c r="O6176" t="s">
        <v>20405</v>
      </c>
      <c r="P6176">
        <v>-110857</v>
      </c>
      <c r="Q6176" t="s">
        <v>20406</v>
      </c>
      <c r="R6176" t="s">
        <v>20407</v>
      </c>
      <c r="S6176" t="s">
        <v>35171</v>
      </c>
      <c r="T6176">
        <v>0.32911398597860803</v>
      </c>
      <c r="U6176">
        <v>0.603102917160658</v>
      </c>
      <c r="V6176">
        <v>22.860360689697199</v>
      </c>
      <c r="W6176">
        <v>0.89107655920673101</v>
      </c>
      <c r="X6176">
        <v>0.95159051474143896</v>
      </c>
      <c r="Y6176">
        <v>0.45487013841495699</v>
      </c>
      <c r="Z6176">
        <v>0.203350924423461</v>
      </c>
      <c r="AA6176">
        <v>0.72610664078822296</v>
      </c>
      <c r="AB6176">
        <v>23.2808641640495</v>
      </c>
      <c r="AC6176">
        <v>0.88945902157151002</v>
      </c>
      <c r="AD6176">
        <v>0.94068432309766403</v>
      </c>
      <c r="AE6176">
        <v>-3.7421845930692102E-2</v>
      </c>
      <c r="AF6176">
        <v>1</v>
      </c>
      <c r="AG6176">
        <v>1</v>
      </c>
      <c r="AH6176">
        <v>0.31305624835621199</v>
      </c>
      <c r="AI6176">
        <v>0.91725052871964496</v>
      </c>
      <c r="AJ6176">
        <v>0.98621344597861504</v>
      </c>
      <c r="AK6176">
        <v>0.76038390082167595</v>
      </c>
    </row>
    <row r="6177" spans="1:37" x14ac:dyDescent="0.2">
      <c r="A6177" t="s">
        <v>19816</v>
      </c>
      <c r="B6177">
        <v>51733530</v>
      </c>
      <c r="C6177">
        <v>51733682</v>
      </c>
      <c r="D6177">
        <v>153</v>
      </c>
      <c r="E6177" t="s">
        <v>20670</v>
      </c>
      <c r="F6177">
        <v>1</v>
      </c>
      <c r="G6177" t="s">
        <v>20671</v>
      </c>
      <c r="H6177" t="s">
        <v>31000</v>
      </c>
      <c r="I6177">
        <v>4</v>
      </c>
      <c r="J6177">
        <v>51843000</v>
      </c>
      <c r="K6177">
        <v>51914294</v>
      </c>
      <c r="L6177">
        <v>71295</v>
      </c>
      <c r="M6177">
        <v>1</v>
      </c>
      <c r="N6177">
        <v>23142</v>
      </c>
      <c r="O6177" t="s">
        <v>20405</v>
      </c>
      <c r="P6177">
        <v>-109318</v>
      </c>
      <c r="Q6177" t="s">
        <v>20406</v>
      </c>
      <c r="R6177" t="s">
        <v>20407</v>
      </c>
      <c r="S6177" t="s">
        <v>35171</v>
      </c>
      <c r="T6177">
        <v>7.3374270299014499E-2</v>
      </c>
      <c r="U6177">
        <v>0.603102917160658</v>
      </c>
      <c r="V6177">
        <v>23.796247534652998</v>
      </c>
      <c r="W6177">
        <v>0.58982449495234501</v>
      </c>
      <c r="X6177">
        <v>0.89526216254578295</v>
      </c>
      <c r="Y6177">
        <v>0.148503619627814</v>
      </c>
      <c r="Z6177">
        <v>9.2719649676713103E-2</v>
      </c>
      <c r="AA6177">
        <v>0.72610664078822296</v>
      </c>
      <c r="AB6177">
        <v>23.748601018574401</v>
      </c>
      <c r="AC6177">
        <v>0.85112879757875803</v>
      </c>
      <c r="AD6177">
        <v>0.94068432309766403</v>
      </c>
      <c r="AE6177">
        <v>-0.85149627604229405</v>
      </c>
      <c r="AF6177">
        <v>0.196302067133383</v>
      </c>
      <c r="AG6177">
        <v>0.68151250837662902</v>
      </c>
      <c r="AH6177">
        <v>1.17356155344493</v>
      </c>
      <c r="AI6177">
        <v>0.184911798168716</v>
      </c>
      <c r="AJ6177">
        <v>0.78121606160956403</v>
      </c>
      <c r="AK6177">
        <v>1.01725899081983</v>
      </c>
    </row>
    <row r="6178" spans="1:37" x14ac:dyDescent="0.2">
      <c r="A6178" t="s">
        <v>19816</v>
      </c>
      <c r="B6178">
        <v>51733682</v>
      </c>
      <c r="C6178">
        <v>51733834</v>
      </c>
      <c r="D6178">
        <v>153</v>
      </c>
      <c r="E6178" t="s">
        <v>20672</v>
      </c>
      <c r="F6178">
        <v>2</v>
      </c>
      <c r="G6178" t="s">
        <v>20673</v>
      </c>
      <c r="H6178" t="s">
        <v>31000</v>
      </c>
      <c r="I6178">
        <v>4</v>
      </c>
      <c r="J6178">
        <v>51843000</v>
      </c>
      <c r="K6178">
        <v>51914294</v>
      </c>
      <c r="L6178">
        <v>71295</v>
      </c>
      <c r="M6178">
        <v>1</v>
      </c>
      <c r="N6178">
        <v>23142</v>
      </c>
      <c r="O6178" t="s">
        <v>20405</v>
      </c>
      <c r="P6178">
        <v>-109166</v>
      </c>
      <c r="Q6178" t="s">
        <v>20406</v>
      </c>
      <c r="R6178" t="s">
        <v>20407</v>
      </c>
      <c r="S6178" t="s">
        <v>35171</v>
      </c>
      <c r="T6178">
        <v>7.3374270299014499E-2</v>
      </c>
      <c r="U6178">
        <v>0.603102917160658</v>
      </c>
      <c r="V6178">
        <v>23.796247534652998</v>
      </c>
      <c r="W6178">
        <v>0.58982449495234501</v>
      </c>
      <c r="X6178">
        <v>0.89526216254578295</v>
      </c>
      <c r="Y6178">
        <v>0.148503619627814</v>
      </c>
      <c r="Z6178">
        <v>9.2719649676713103E-2</v>
      </c>
      <c r="AA6178">
        <v>0.72610664078822296</v>
      </c>
      <c r="AB6178">
        <v>23.748601018574401</v>
      </c>
      <c r="AC6178">
        <v>0.85112879757875803</v>
      </c>
      <c r="AD6178">
        <v>0.94068432309766403</v>
      </c>
      <c r="AE6178">
        <v>-0.85149627604229405</v>
      </c>
      <c r="AF6178">
        <v>0.196302067133383</v>
      </c>
      <c r="AG6178">
        <v>0.68151250837662902</v>
      </c>
      <c r="AH6178">
        <v>1.17356155344493</v>
      </c>
      <c r="AI6178">
        <v>0.184911798168716</v>
      </c>
      <c r="AJ6178">
        <v>0.78121606160956403</v>
      </c>
      <c r="AK6178">
        <v>1.01725899081983</v>
      </c>
    </row>
    <row r="6179" spans="1:37" x14ac:dyDescent="0.2">
      <c r="A6179" t="s">
        <v>19816</v>
      </c>
      <c r="B6179">
        <v>51733863</v>
      </c>
      <c r="C6179">
        <v>51734014</v>
      </c>
      <c r="D6179">
        <v>152</v>
      </c>
      <c r="E6179" t="s">
        <v>20674</v>
      </c>
      <c r="F6179">
        <v>0</v>
      </c>
      <c r="G6179" t="s">
        <v>20283</v>
      </c>
      <c r="H6179" t="s">
        <v>31000</v>
      </c>
      <c r="I6179">
        <v>4</v>
      </c>
      <c r="J6179">
        <v>51843000</v>
      </c>
      <c r="K6179">
        <v>51914294</v>
      </c>
      <c r="L6179">
        <v>71295</v>
      </c>
      <c r="M6179">
        <v>1</v>
      </c>
      <c r="N6179">
        <v>23142</v>
      </c>
      <c r="O6179" t="s">
        <v>20405</v>
      </c>
      <c r="P6179">
        <v>-108986</v>
      </c>
      <c r="Q6179" t="s">
        <v>20406</v>
      </c>
      <c r="R6179" t="s">
        <v>20407</v>
      </c>
      <c r="S6179" t="s">
        <v>35171</v>
      </c>
      <c r="T6179">
        <v>7.3374270299014499E-2</v>
      </c>
      <c r="U6179">
        <v>0.603102917160658</v>
      </c>
      <c r="V6179">
        <v>23.796247534652998</v>
      </c>
      <c r="W6179">
        <v>0.58982449495234501</v>
      </c>
      <c r="X6179">
        <v>0.89526216254578295</v>
      </c>
      <c r="Y6179">
        <v>0.148503619627814</v>
      </c>
      <c r="Z6179">
        <v>9.2719649676713103E-2</v>
      </c>
      <c r="AA6179">
        <v>0.72610664078822296</v>
      </c>
      <c r="AB6179">
        <v>23.748601018574401</v>
      </c>
      <c r="AC6179">
        <v>0.85112879757875803</v>
      </c>
      <c r="AD6179">
        <v>0.94068432309766403</v>
      </c>
      <c r="AE6179">
        <v>-0.85149627604229405</v>
      </c>
      <c r="AF6179">
        <v>0.196302067133383</v>
      </c>
      <c r="AG6179">
        <v>0.68151250837662902</v>
      </c>
      <c r="AH6179">
        <v>1.17356155344493</v>
      </c>
      <c r="AI6179">
        <v>0.184911798168716</v>
      </c>
      <c r="AJ6179">
        <v>0.78121606160956403</v>
      </c>
      <c r="AK6179">
        <v>1.01725899081983</v>
      </c>
    </row>
    <row r="6180" spans="1:37" x14ac:dyDescent="0.2">
      <c r="A6180" t="s">
        <v>19816</v>
      </c>
      <c r="B6180">
        <v>51737268</v>
      </c>
      <c r="C6180">
        <v>51737564</v>
      </c>
      <c r="D6180">
        <v>297</v>
      </c>
      <c r="E6180" t="s">
        <v>20675</v>
      </c>
      <c r="F6180">
        <v>2</v>
      </c>
      <c r="G6180" t="s">
        <v>20676</v>
      </c>
      <c r="H6180" t="s">
        <v>31000</v>
      </c>
      <c r="I6180">
        <v>4</v>
      </c>
      <c r="J6180">
        <v>51843000</v>
      </c>
      <c r="K6180">
        <v>51914294</v>
      </c>
      <c r="L6180">
        <v>71295</v>
      </c>
      <c r="M6180">
        <v>1</v>
      </c>
      <c r="N6180">
        <v>23142</v>
      </c>
      <c r="O6180" t="s">
        <v>20405</v>
      </c>
      <c r="P6180">
        <v>-105436</v>
      </c>
      <c r="Q6180" t="s">
        <v>20406</v>
      </c>
      <c r="R6180" t="s">
        <v>20407</v>
      </c>
      <c r="S6180" t="s">
        <v>35171</v>
      </c>
      <c r="T6180">
        <v>0.97213403838398904</v>
      </c>
      <c r="U6180">
        <v>1</v>
      </c>
      <c r="V6180">
        <v>2.7156872368174101</v>
      </c>
      <c r="W6180">
        <v>0.39900964277550199</v>
      </c>
      <c r="X6180">
        <v>0.71143044911719</v>
      </c>
      <c r="Y6180">
        <v>-3.2637794632708199</v>
      </c>
      <c r="Z6180">
        <v>0.96726857278496403</v>
      </c>
      <c r="AA6180">
        <v>0.99919698600769702</v>
      </c>
      <c r="AB6180">
        <v>1.89084507641137</v>
      </c>
      <c r="AC6180">
        <v>0.114586611961368</v>
      </c>
      <c r="AD6180">
        <v>0.68253123924728298</v>
      </c>
      <c r="AE6180">
        <v>-4.2637787518530201</v>
      </c>
      <c r="AF6180">
        <v>0.98343762640780896</v>
      </c>
      <c r="AG6180">
        <v>1</v>
      </c>
      <c r="AH6180">
        <v>2.9395324372004299</v>
      </c>
      <c r="AI6180">
        <v>0.78546927494779295</v>
      </c>
      <c r="AJ6180">
        <v>0.92808185275216604</v>
      </c>
      <c r="AK6180">
        <v>-2.3950240577355002</v>
      </c>
    </row>
    <row r="6181" spans="1:37" x14ac:dyDescent="0.2">
      <c r="A6181" t="s">
        <v>19816</v>
      </c>
      <c r="B6181">
        <v>51737607</v>
      </c>
      <c r="C6181">
        <v>51737905</v>
      </c>
      <c r="D6181">
        <v>299</v>
      </c>
      <c r="E6181" t="s">
        <v>20677</v>
      </c>
      <c r="F6181">
        <v>3</v>
      </c>
      <c r="G6181" t="s">
        <v>20377</v>
      </c>
      <c r="H6181" t="s">
        <v>31000</v>
      </c>
      <c r="I6181">
        <v>4</v>
      </c>
      <c r="J6181">
        <v>51843000</v>
      </c>
      <c r="K6181">
        <v>51914294</v>
      </c>
      <c r="L6181">
        <v>71295</v>
      </c>
      <c r="M6181">
        <v>1</v>
      </c>
      <c r="N6181">
        <v>23142</v>
      </c>
      <c r="O6181" t="s">
        <v>20405</v>
      </c>
      <c r="P6181">
        <v>-105095</v>
      </c>
      <c r="Q6181" t="s">
        <v>20406</v>
      </c>
      <c r="R6181" t="s">
        <v>20407</v>
      </c>
      <c r="S6181" t="s">
        <v>35171</v>
      </c>
      <c r="T6181">
        <v>0.97213403838398904</v>
      </c>
      <c r="U6181">
        <v>1</v>
      </c>
      <c r="V6181">
        <v>2.7156872368174101</v>
      </c>
      <c r="W6181">
        <v>0.39900964277550199</v>
      </c>
      <c r="X6181">
        <v>0.71143044911719</v>
      </c>
      <c r="Y6181">
        <v>-3.2637794632708199</v>
      </c>
      <c r="Z6181">
        <v>0.96726857278496403</v>
      </c>
      <c r="AA6181">
        <v>0.99919698600769702</v>
      </c>
      <c r="AB6181">
        <v>1.89084507641137</v>
      </c>
      <c r="AC6181">
        <v>0.114586611961368</v>
      </c>
      <c r="AD6181">
        <v>0.68253123924728298</v>
      </c>
      <c r="AE6181">
        <v>-4.2637787518530201</v>
      </c>
      <c r="AF6181">
        <v>0.98343762640780896</v>
      </c>
      <c r="AG6181">
        <v>1</v>
      </c>
      <c r="AH6181">
        <v>2.9395324372004299</v>
      </c>
      <c r="AI6181">
        <v>0.78546927494779295</v>
      </c>
      <c r="AJ6181">
        <v>0.92808185275216604</v>
      </c>
      <c r="AK6181">
        <v>-2.3950240577355002</v>
      </c>
    </row>
    <row r="6182" spans="1:37" x14ac:dyDescent="0.2">
      <c r="A6182" t="s">
        <v>19816</v>
      </c>
      <c r="B6182">
        <v>51941899</v>
      </c>
      <c r="C6182">
        <v>51942108</v>
      </c>
      <c r="D6182">
        <v>210</v>
      </c>
      <c r="E6182" t="s">
        <v>20678</v>
      </c>
      <c r="F6182">
        <v>1</v>
      </c>
      <c r="G6182" t="s">
        <v>20679</v>
      </c>
      <c r="H6182" t="s">
        <v>31000</v>
      </c>
      <c r="I6182">
        <v>4</v>
      </c>
      <c r="J6182">
        <v>51910753</v>
      </c>
      <c r="K6182">
        <v>51913392</v>
      </c>
      <c r="L6182">
        <v>2640</v>
      </c>
      <c r="M6182">
        <v>1</v>
      </c>
      <c r="N6182">
        <v>23142</v>
      </c>
      <c r="O6182" t="s">
        <v>20680</v>
      </c>
      <c r="P6182">
        <v>31146</v>
      </c>
      <c r="Q6182" t="s">
        <v>20406</v>
      </c>
      <c r="R6182" t="s">
        <v>20407</v>
      </c>
      <c r="S6182" t="s">
        <v>35171</v>
      </c>
      <c r="T6182">
        <v>0.17308923567461099</v>
      </c>
      <c r="U6182">
        <v>0.603102917160658</v>
      </c>
      <c r="V6182">
        <v>-22.529800352107099</v>
      </c>
      <c r="W6182">
        <v>0.29261482077562401</v>
      </c>
      <c r="X6182">
        <v>0.704072456322962</v>
      </c>
      <c r="Y6182">
        <v>22.305593829483801</v>
      </c>
      <c r="Z6182">
        <v>0.26789404493740199</v>
      </c>
      <c r="AA6182">
        <v>0.72610664078822296</v>
      </c>
      <c r="AB6182">
        <v>-1.2616809350889</v>
      </c>
      <c r="AC6182">
        <v>0.17695932866387601</v>
      </c>
      <c r="AD6182">
        <v>0.68253123924728298</v>
      </c>
      <c r="AE6182">
        <v>22.501631814876902</v>
      </c>
      <c r="AF6182">
        <v>0.22065000948199101</v>
      </c>
      <c r="AG6182">
        <v>0.68151250837662902</v>
      </c>
      <c r="AH6182">
        <v>-22.427631246219701</v>
      </c>
      <c r="AI6182">
        <v>0.91725052871964496</v>
      </c>
      <c r="AJ6182">
        <v>0.98621344597861504</v>
      </c>
      <c r="AK6182">
        <v>0.77579323912892995</v>
      </c>
    </row>
    <row r="6183" spans="1:37" x14ac:dyDescent="0.2">
      <c r="A6183" t="s">
        <v>19816</v>
      </c>
      <c r="B6183">
        <v>52470330</v>
      </c>
      <c r="C6183">
        <v>52470493</v>
      </c>
      <c r="D6183">
        <v>164</v>
      </c>
      <c r="E6183" t="s">
        <v>20681</v>
      </c>
      <c r="F6183">
        <v>1</v>
      </c>
      <c r="G6183" t="s">
        <v>20682</v>
      </c>
      <c r="H6183" t="s">
        <v>35172</v>
      </c>
      <c r="I6183">
        <v>4</v>
      </c>
      <c r="J6183">
        <v>52252820</v>
      </c>
      <c r="K6183">
        <v>52551574</v>
      </c>
      <c r="L6183">
        <v>298755</v>
      </c>
      <c r="M6183">
        <v>2</v>
      </c>
      <c r="N6183">
        <v>112268466</v>
      </c>
      <c r="O6183" t="s">
        <v>20683</v>
      </c>
      <c r="P6183">
        <v>81081</v>
      </c>
      <c r="Q6183" t="s">
        <v>40</v>
      </c>
      <c r="R6183" t="s">
        <v>20684</v>
      </c>
      <c r="S6183" t="s">
        <v>35173</v>
      </c>
      <c r="T6183">
        <v>0.94926522301609495</v>
      </c>
      <c r="U6183">
        <v>1</v>
      </c>
      <c r="V6183">
        <v>0.147015384006844</v>
      </c>
      <c r="W6183">
        <v>0.24279500649351901</v>
      </c>
      <c r="X6183">
        <v>0.704072456322962</v>
      </c>
      <c r="Y6183">
        <v>-2.0107241562528402</v>
      </c>
      <c r="Z6183">
        <v>0.67668369291718</v>
      </c>
      <c r="AA6183">
        <v>0.84521697243271998</v>
      </c>
      <c r="AB6183">
        <v>-0.438599459736292</v>
      </c>
      <c r="AC6183">
        <v>0.22630139905562999</v>
      </c>
      <c r="AD6183">
        <v>0.68253123924728298</v>
      </c>
      <c r="AE6183">
        <v>-2.3137810969124599</v>
      </c>
      <c r="AF6183">
        <v>0.56419763244961196</v>
      </c>
      <c r="AG6183">
        <v>0.80674443595273604</v>
      </c>
      <c r="AH6183">
        <v>0.68074621186122097</v>
      </c>
      <c r="AI6183">
        <v>0.331653000480302</v>
      </c>
      <c r="AJ6183">
        <v>0.78121606160956403</v>
      </c>
      <c r="AK6183">
        <v>-1.31485782629851</v>
      </c>
    </row>
    <row r="6184" spans="1:37" x14ac:dyDescent="0.2">
      <c r="A6184" t="s">
        <v>19816</v>
      </c>
      <c r="B6184">
        <v>52538894</v>
      </c>
      <c r="C6184">
        <v>52539065</v>
      </c>
      <c r="D6184">
        <v>172</v>
      </c>
      <c r="E6184" t="s">
        <v>20685</v>
      </c>
      <c r="F6184">
        <v>3</v>
      </c>
      <c r="G6184" t="s">
        <v>20686</v>
      </c>
      <c r="H6184" t="s">
        <v>35174</v>
      </c>
      <c r="I6184">
        <v>4</v>
      </c>
      <c r="J6184">
        <v>52252820</v>
      </c>
      <c r="K6184">
        <v>52551574</v>
      </c>
      <c r="L6184">
        <v>298755</v>
      </c>
      <c r="M6184">
        <v>2</v>
      </c>
      <c r="N6184">
        <v>112268466</v>
      </c>
      <c r="O6184" t="s">
        <v>20683</v>
      </c>
      <c r="P6184">
        <v>12509</v>
      </c>
      <c r="Q6184" t="s">
        <v>40</v>
      </c>
      <c r="R6184" t="s">
        <v>20684</v>
      </c>
      <c r="S6184" t="s">
        <v>35173</v>
      </c>
      <c r="T6184">
        <v>0.45702344649207599</v>
      </c>
      <c r="U6184">
        <v>0.74737173511066801</v>
      </c>
      <c r="V6184">
        <v>0.57484655224400905</v>
      </c>
      <c r="W6184">
        <v>0.15496970871344301</v>
      </c>
      <c r="X6184">
        <v>0.704072456322962</v>
      </c>
      <c r="Y6184">
        <v>-0.91459368358825699</v>
      </c>
      <c r="Z6184">
        <v>0.67444438755020697</v>
      </c>
      <c r="AA6184">
        <v>0.84521697243271998</v>
      </c>
      <c r="AB6184">
        <v>0.35178353246320399</v>
      </c>
      <c r="AC6184">
        <v>0.135142317204693</v>
      </c>
      <c r="AD6184">
        <v>0.68253123924728298</v>
      </c>
      <c r="AE6184">
        <v>-0.87273340448470305</v>
      </c>
      <c r="AF6184">
        <v>0.40024948773929597</v>
      </c>
      <c r="AG6184">
        <v>0.80674443595273604</v>
      </c>
      <c r="AH6184">
        <v>0.53996271300218202</v>
      </c>
      <c r="AI6184">
        <v>0.27720914239030803</v>
      </c>
      <c r="AJ6184">
        <v>0.78121606160956403</v>
      </c>
      <c r="AK6184">
        <v>-0.59579031508382196</v>
      </c>
    </row>
    <row r="6185" spans="1:37" x14ac:dyDescent="0.2">
      <c r="A6185" t="s">
        <v>19816</v>
      </c>
      <c r="B6185">
        <v>52539065</v>
      </c>
      <c r="C6185">
        <v>52539236</v>
      </c>
      <c r="D6185">
        <v>172</v>
      </c>
      <c r="E6185" t="s">
        <v>20687</v>
      </c>
      <c r="F6185">
        <v>3</v>
      </c>
      <c r="G6185" t="s">
        <v>20688</v>
      </c>
      <c r="H6185" t="s">
        <v>35174</v>
      </c>
      <c r="I6185">
        <v>4</v>
      </c>
      <c r="J6185">
        <v>52252820</v>
      </c>
      <c r="K6185">
        <v>52551574</v>
      </c>
      <c r="L6185">
        <v>298755</v>
      </c>
      <c r="M6185">
        <v>2</v>
      </c>
      <c r="N6185">
        <v>112268466</v>
      </c>
      <c r="O6185" t="s">
        <v>20683</v>
      </c>
      <c r="P6185">
        <v>12338</v>
      </c>
      <c r="Q6185" t="s">
        <v>40</v>
      </c>
      <c r="R6185" t="s">
        <v>20684</v>
      </c>
      <c r="S6185" t="s">
        <v>35173</v>
      </c>
      <c r="T6185">
        <v>0.45702344649207599</v>
      </c>
      <c r="U6185">
        <v>0.74737173511066801</v>
      </c>
      <c r="V6185">
        <v>0.57484655224400905</v>
      </c>
      <c r="W6185">
        <v>0.15496970871344301</v>
      </c>
      <c r="X6185">
        <v>0.704072456322962</v>
      </c>
      <c r="Y6185">
        <v>-0.91459368358825699</v>
      </c>
      <c r="Z6185">
        <v>0.67444438755020697</v>
      </c>
      <c r="AA6185">
        <v>0.84521697243271998</v>
      </c>
      <c r="AB6185">
        <v>0.35178353246320399</v>
      </c>
      <c r="AC6185">
        <v>0.135142317204693</v>
      </c>
      <c r="AD6185">
        <v>0.68253123924728298</v>
      </c>
      <c r="AE6185">
        <v>-0.87273340448470305</v>
      </c>
      <c r="AF6185">
        <v>0.40024948773929597</v>
      </c>
      <c r="AG6185">
        <v>0.80674443595273604</v>
      </c>
      <c r="AH6185">
        <v>0.53996271300218202</v>
      </c>
      <c r="AI6185">
        <v>0.27720914239030803</v>
      </c>
      <c r="AJ6185">
        <v>0.78121606160956403</v>
      </c>
      <c r="AK6185">
        <v>-0.59579031508382196</v>
      </c>
    </row>
    <row r="6186" spans="1:37" x14ac:dyDescent="0.2">
      <c r="A6186" t="s">
        <v>19816</v>
      </c>
      <c r="B6186">
        <v>52539236</v>
      </c>
      <c r="C6186">
        <v>52539407</v>
      </c>
      <c r="D6186">
        <v>172</v>
      </c>
      <c r="E6186" t="s">
        <v>20689</v>
      </c>
      <c r="F6186">
        <v>2</v>
      </c>
      <c r="G6186" t="s">
        <v>2497</v>
      </c>
      <c r="H6186" t="s">
        <v>35174</v>
      </c>
      <c r="I6186">
        <v>4</v>
      </c>
      <c r="J6186">
        <v>52252820</v>
      </c>
      <c r="K6186">
        <v>52551574</v>
      </c>
      <c r="L6186">
        <v>298755</v>
      </c>
      <c r="M6186">
        <v>2</v>
      </c>
      <c r="N6186">
        <v>112268466</v>
      </c>
      <c r="O6186" t="s">
        <v>20683</v>
      </c>
      <c r="P6186">
        <v>12167</v>
      </c>
      <c r="Q6186" t="s">
        <v>40</v>
      </c>
      <c r="R6186" t="s">
        <v>20684</v>
      </c>
      <c r="S6186" t="s">
        <v>35173</v>
      </c>
      <c r="T6186">
        <v>0.45702344649207599</v>
      </c>
      <c r="U6186">
        <v>0.74737173511066801</v>
      </c>
      <c r="V6186">
        <v>0.57484655224400905</v>
      </c>
      <c r="W6186">
        <v>0.15496970871344301</v>
      </c>
      <c r="X6186">
        <v>0.704072456322962</v>
      </c>
      <c r="Y6186">
        <v>-0.91459368358825699</v>
      </c>
      <c r="Z6186">
        <v>0.67444438755020697</v>
      </c>
      <c r="AA6186">
        <v>0.84521697243271998</v>
      </c>
      <c r="AB6186">
        <v>0.35178353246320399</v>
      </c>
      <c r="AC6186">
        <v>0.135142317204693</v>
      </c>
      <c r="AD6186">
        <v>0.68253123924728298</v>
      </c>
      <c r="AE6186">
        <v>-0.87273340448470305</v>
      </c>
      <c r="AF6186">
        <v>0.40024948773929597</v>
      </c>
      <c r="AG6186">
        <v>0.80674443595273604</v>
      </c>
      <c r="AH6186">
        <v>0.53996271300218202</v>
      </c>
      <c r="AI6186">
        <v>0.27720914239030803</v>
      </c>
      <c r="AJ6186">
        <v>0.78121606160956403</v>
      </c>
      <c r="AK6186">
        <v>-0.59579031508382196</v>
      </c>
    </row>
    <row r="6187" spans="1:37" x14ac:dyDescent="0.2">
      <c r="A6187" t="s">
        <v>19816</v>
      </c>
      <c r="B6187">
        <v>52817049</v>
      </c>
      <c r="C6187">
        <v>52817222</v>
      </c>
      <c r="D6187">
        <v>174</v>
      </c>
      <c r="E6187" t="s">
        <v>20690</v>
      </c>
      <c r="F6187">
        <v>3</v>
      </c>
      <c r="G6187" t="s">
        <v>8941</v>
      </c>
      <c r="H6187" t="s">
        <v>35175</v>
      </c>
      <c r="I6187">
        <v>4</v>
      </c>
      <c r="J6187">
        <v>52789994</v>
      </c>
      <c r="K6187">
        <v>52815464</v>
      </c>
      <c r="L6187">
        <v>25471</v>
      </c>
      <c r="M6187">
        <v>1</v>
      </c>
      <c r="N6187">
        <v>152578</v>
      </c>
      <c r="O6187" t="s">
        <v>20691</v>
      </c>
      <c r="P6187">
        <v>27055</v>
      </c>
      <c r="Q6187" t="s">
        <v>20692</v>
      </c>
      <c r="R6187" t="s">
        <v>20693</v>
      </c>
      <c r="S6187" t="s">
        <v>35176</v>
      </c>
      <c r="T6187">
        <v>9.0639487419040696E-2</v>
      </c>
      <c r="U6187">
        <v>0.603102917160658</v>
      </c>
      <c r="V6187">
        <v>1.33190960873852</v>
      </c>
      <c r="W6187">
        <v>0.47238713525700399</v>
      </c>
      <c r="X6187">
        <v>0.76972988596612002</v>
      </c>
      <c r="Y6187">
        <v>-0.246376661911236</v>
      </c>
      <c r="Z6187">
        <v>0.34185099407240899</v>
      </c>
      <c r="AA6187">
        <v>0.787290822020282</v>
      </c>
      <c r="AB6187">
        <v>0.89656342725260196</v>
      </c>
      <c r="AC6187">
        <v>0.31816741620932298</v>
      </c>
      <c r="AD6187">
        <v>0.68773325147593101</v>
      </c>
      <c r="AE6187">
        <v>-0.45372502751094101</v>
      </c>
      <c r="AF6187">
        <v>4.7302758899234097E-2</v>
      </c>
      <c r="AG6187">
        <v>0.48360915853569098</v>
      </c>
      <c r="AH6187">
        <v>1.2189996819765401</v>
      </c>
      <c r="AI6187">
        <v>0.69998956485324604</v>
      </c>
      <c r="AJ6187">
        <v>0.86637447704251103</v>
      </c>
      <c r="AK6187">
        <v>2.7884789378211702E-2</v>
      </c>
    </row>
    <row r="6188" spans="1:37" x14ac:dyDescent="0.2">
      <c r="A6188" t="s">
        <v>19816</v>
      </c>
      <c r="B6188">
        <v>52817222</v>
      </c>
      <c r="C6188">
        <v>52817395</v>
      </c>
      <c r="D6188">
        <v>174</v>
      </c>
      <c r="E6188" t="s">
        <v>20694</v>
      </c>
      <c r="F6188">
        <v>2</v>
      </c>
      <c r="G6188" t="s">
        <v>20695</v>
      </c>
      <c r="H6188" t="s">
        <v>35175</v>
      </c>
      <c r="I6188">
        <v>4</v>
      </c>
      <c r="J6188">
        <v>52789994</v>
      </c>
      <c r="K6188">
        <v>52815464</v>
      </c>
      <c r="L6188">
        <v>25471</v>
      </c>
      <c r="M6188">
        <v>1</v>
      </c>
      <c r="N6188">
        <v>152578</v>
      </c>
      <c r="O6188" t="s">
        <v>20691</v>
      </c>
      <c r="P6188">
        <v>27228</v>
      </c>
      <c r="Q6188" t="s">
        <v>20692</v>
      </c>
      <c r="R6188" t="s">
        <v>20693</v>
      </c>
      <c r="S6188" t="s">
        <v>35176</v>
      </c>
      <c r="T6188">
        <v>9.0639487419040696E-2</v>
      </c>
      <c r="U6188">
        <v>0.603102917160658</v>
      </c>
      <c r="V6188">
        <v>1.33190960873852</v>
      </c>
      <c r="W6188">
        <v>0.47238713525700399</v>
      </c>
      <c r="X6188">
        <v>0.76972988596612002</v>
      </c>
      <c r="Y6188">
        <v>-0.246376661911236</v>
      </c>
      <c r="Z6188">
        <v>0.34185099407240899</v>
      </c>
      <c r="AA6188">
        <v>0.787290822020282</v>
      </c>
      <c r="AB6188">
        <v>0.89656342725260196</v>
      </c>
      <c r="AC6188">
        <v>0.31816741620932298</v>
      </c>
      <c r="AD6188">
        <v>0.68773325147593101</v>
      </c>
      <c r="AE6188">
        <v>-0.45372502751094101</v>
      </c>
      <c r="AF6188">
        <v>4.7302758899234097E-2</v>
      </c>
      <c r="AG6188">
        <v>0.48360915853569098</v>
      </c>
      <c r="AH6188">
        <v>1.2189996819765401</v>
      </c>
      <c r="AI6188">
        <v>0.69998956485324604</v>
      </c>
      <c r="AJ6188">
        <v>0.86637447704251103</v>
      </c>
      <c r="AK6188">
        <v>2.7884789378211702E-2</v>
      </c>
    </row>
    <row r="6189" spans="1:37" x14ac:dyDescent="0.2">
      <c r="A6189" t="s">
        <v>19816</v>
      </c>
      <c r="B6189">
        <v>52888768</v>
      </c>
      <c r="C6189">
        <v>52888910</v>
      </c>
      <c r="D6189">
        <v>143</v>
      </c>
      <c r="E6189" t="s">
        <v>20696</v>
      </c>
      <c r="F6189">
        <v>0</v>
      </c>
      <c r="G6189" t="s">
        <v>20697</v>
      </c>
      <c r="H6189" t="s">
        <v>35177</v>
      </c>
      <c r="I6189">
        <v>4</v>
      </c>
      <c r="J6189">
        <v>52864146</v>
      </c>
      <c r="K6189">
        <v>52866799</v>
      </c>
      <c r="L6189">
        <v>2654</v>
      </c>
      <c r="M6189">
        <v>1</v>
      </c>
      <c r="N6189">
        <v>65997</v>
      </c>
      <c r="O6189" t="s">
        <v>20698</v>
      </c>
      <c r="P6189">
        <v>24622</v>
      </c>
      <c r="Q6189" t="s">
        <v>20699</v>
      </c>
      <c r="R6189" t="s">
        <v>20700</v>
      </c>
      <c r="S6189" t="s">
        <v>35178</v>
      </c>
      <c r="T6189">
        <v>1</v>
      </c>
      <c r="U6189">
        <v>1</v>
      </c>
      <c r="V6189">
        <v>-0.66227069514614101</v>
      </c>
      <c r="W6189">
        <v>0.123414495547065</v>
      </c>
      <c r="X6189">
        <v>0.704072456322962</v>
      </c>
      <c r="Y6189">
        <v>25.0721557232545</v>
      </c>
      <c r="Z6189">
        <v>0.65379035313853895</v>
      </c>
      <c r="AA6189">
        <v>0.84521697243271998</v>
      </c>
      <c r="AB6189">
        <v>-1.6257447102624401</v>
      </c>
      <c r="AC6189">
        <v>0.27780950890804001</v>
      </c>
      <c r="AD6189">
        <v>0.68253123924728298</v>
      </c>
      <c r="AE6189">
        <v>24.072155764152601</v>
      </c>
      <c r="AF6189">
        <v>0.64997455747578503</v>
      </c>
      <c r="AG6189">
        <v>0.80674443595273604</v>
      </c>
      <c r="AH6189">
        <v>0.26733991145208902</v>
      </c>
      <c r="AI6189">
        <v>3.6185182304427702E-2</v>
      </c>
      <c r="AJ6189">
        <v>0.78121606160956403</v>
      </c>
      <c r="AK6189">
        <v>25.0721557232545</v>
      </c>
    </row>
    <row r="6190" spans="1:37" x14ac:dyDescent="0.2">
      <c r="A6190" t="s">
        <v>19816</v>
      </c>
      <c r="B6190">
        <v>52990083</v>
      </c>
      <c r="C6190">
        <v>52990225</v>
      </c>
      <c r="D6190">
        <v>143</v>
      </c>
      <c r="E6190" t="s">
        <v>20701</v>
      </c>
      <c r="F6190">
        <v>0</v>
      </c>
      <c r="G6190" t="s">
        <v>20702</v>
      </c>
      <c r="H6190" t="s">
        <v>35179</v>
      </c>
      <c r="I6190">
        <v>4</v>
      </c>
      <c r="J6190">
        <v>52945689</v>
      </c>
      <c r="K6190">
        <v>52958087</v>
      </c>
      <c r="L6190">
        <v>12399</v>
      </c>
      <c r="M6190">
        <v>1</v>
      </c>
      <c r="N6190">
        <v>101928658</v>
      </c>
      <c r="O6190" t="s">
        <v>20703</v>
      </c>
      <c r="P6190">
        <v>44394</v>
      </c>
      <c r="Q6190" t="s">
        <v>40</v>
      </c>
      <c r="R6190" t="s">
        <v>20704</v>
      </c>
      <c r="S6190" t="s">
        <v>35180</v>
      </c>
      <c r="T6190">
        <v>0.17308923567461099</v>
      </c>
      <c r="U6190">
        <v>0.603102917160658</v>
      </c>
      <c r="V6190">
        <v>-24.728248253346401</v>
      </c>
      <c r="W6190">
        <v>0.38920677604595899</v>
      </c>
      <c r="X6190">
        <v>0.704072456322962</v>
      </c>
      <c r="Y6190">
        <v>-21.1720139887343</v>
      </c>
      <c r="Z6190">
        <v>5.50355599158565E-2</v>
      </c>
      <c r="AA6190">
        <v>0.72610664078822296</v>
      </c>
      <c r="AB6190">
        <v>-24.728248253346401</v>
      </c>
      <c r="AC6190">
        <v>0.75388744886274095</v>
      </c>
      <c r="AD6190">
        <v>0.87989882095915395</v>
      </c>
      <c r="AE6190">
        <v>2.5596309117658298</v>
      </c>
      <c r="AF6190">
        <v>0.32549523997010099</v>
      </c>
      <c r="AG6190">
        <v>0.70473078222419605</v>
      </c>
      <c r="AH6190">
        <v>-23.798637628201799</v>
      </c>
      <c r="AI6190">
        <v>0.35038410267202102</v>
      </c>
      <c r="AJ6190">
        <v>0.78121606160956403</v>
      </c>
      <c r="AK6190">
        <v>-23.728248305253899</v>
      </c>
    </row>
    <row r="6191" spans="1:37" x14ac:dyDescent="0.2">
      <c r="A6191" t="s">
        <v>19816</v>
      </c>
      <c r="B6191">
        <v>54166067</v>
      </c>
      <c r="C6191">
        <v>54166219</v>
      </c>
      <c r="D6191">
        <v>153</v>
      </c>
      <c r="E6191" t="s">
        <v>20705</v>
      </c>
      <c r="F6191">
        <v>0</v>
      </c>
      <c r="G6191" t="s">
        <v>20706</v>
      </c>
      <c r="H6191" t="s">
        <v>35181</v>
      </c>
      <c r="I6191">
        <v>4</v>
      </c>
      <c r="J6191">
        <v>54229280</v>
      </c>
      <c r="K6191">
        <v>54265353</v>
      </c>
      <c r="L6191">
        <v>36074</v>
      </c>
      <c r="M6191">
        <v>1</v>
      </c>
      <c r="N6191">
        <v>5156</v>
      </c>
      <c r="O6191" t="s">
        <v>20707</v>
      </c>
      <c r="P6191">
        <v>-63061</v>
      </c>
      <c r="Q6191" t="s">
        <v>20708</v>
      </c>
      <c r="R6191" t="s">
        <v>20709</v>
      </c>
      <c r="S6191" t="s">
        <v>35182</v>
      </c>
      <c r="T6191">
        <v>0.17308923567461099</v>
      </c>
      <c r="U6191">
        <v>0.603102917160658</v>
      </c>
      <c r="V6191">
        <v>-24.159357997365898</v>
      </c>
      <c r="W6191">
        <v>0.38920677604595899</v>
      </c>
      <c r="X6191">
        <v>0.704072456322962</v>
      </c>
      <c r="Y6191">
        <v>-22.686886896684999</v>
      </c>
      <c r="Z6191">
        <v>5.50355599158565E-2</v>
      </c>
      <c r="AA6191">
        <v>0.72610664078822296</v>
      </c>
      <c r="AB6191">
        <v>-24.159357997365898</v>
      </c>
      <c r="AC6191">
        <v>0.75388744886274095</v>
      </c>
      <c r="AD6191">
        <v>0.87989882095915395</v>
      </c>
      <c r="AE6191">
        <v>-0.107380634006059</v>
      </c>
      <c r="AF6191">
        <v>0.32549523997010099</v>
      </c>
      <c r="AG6191">
        <v>0.70473078222419605</v>
      </c>
      <c r="AH6191">
        <v>-23.2297473949227</v>
      </c>
      <c r="AI6191">
        <v>0.35038410267202102</v>
      </c>
      <c r="AJ6191">
        <v>0.78121606160956403</v>
      </c>
      <c r="AK6191">
        <v>-23.159358074364501</v>
      </c>
    </row>
    <row r="6192" spans="1:37" x14ac:dyDescent="0.2">
      <c r="A6192" t="s">
        <v>19816</v>
      </c>
      <c r="B6192">
        <v>54166219</v>
      </c>
      <c r="C6192">
        <v>54166371</v>
      </c>
      <c r="D6192">
        <v>153</v>
      </c>
      <c r="E6192" t="s">
        <v>20710</v>
      </c>
      <c r="F6192">
        <v>0</v>
      </c>
      <c r="G6192" t="s">
        <v>20711</v>
      </c>
      <c r="H6192" t="s">
        <v>35181</v>
      </c>
      <c r="I6192">
        <v>4</v>
      </c>
      <c r="J6192">
        <v>54229280</v>
      </c>
      <c r="K6192">
        <v>54265353</v>
      </c>
      <c r="L6192">
        <v>36074</v>
      </c>
      <c r="M6192">
        <v>1</v>
      </c>
      <c r="N6192">
        <v>5156</v>
      </c>
      <c r="O6192" t="s">
        <v>20707</v>
      </c>
      <c r="P6192">
        <v>-62909</v>
      </c>
      <c r="Q6192" t="s">
        <v>20708</v>
      </c>
      <c r="R6192" t="s">
        <v>20709</v>
      </c>
      <c r="S6192" t="s">
        <v>35182</v>
      </c>
      <c r="T6192">
        <v>0.17308923567461099</v>
      </c>
      <c r="U6192">
        <v>0.603102917160658</v>
      </c>
      <c r="V6192">
        <v>-24.159357997365898</v>
      </c>
      <c r="W6192">
        <v>0.38920677604595899</v>
      </c>
      <c r="X6192">
        <v>0.704072456322962</v>
      </c>
      <c r="Y6192">
        <v>-22.686886896684999</v>
      </c>
      <c r="Z6192">
        <v>5.50355599158565E-2</v>
      </c>
      <c r="AA6192">
        <v>0.72610664078822296</v>
      </c>
      <c r="AB6192">
        <v>-24.159357997365898</v>
      </c>
      <c r="AC6192">
        <v>0.75388744886274095</v>
      </c>
      <c r="AD6192">
        <v>0.87989882095915395</v>
      </c>
      <c r="AE6192">
        <v>-0.107380634006059</v>
      </c>
      <c r="AF6192">
        <v>0.32549523997010099</v>
      </c>
      <c r="AG6192">
        <v>0.70473078222419605</v>
      </c>
      <c r="AH6192">
        <v>-23.2297473949227</v>
      </c>
      <c r="AI6192">
        <v>0.35038410267202102</v>
      </c>
      <c r="AJ6192">
        <v>0.78121606160956403</v>
      </c>
      <c r="AK6192">
        <v>-23.159358074364501</v>
      </c>
    </row>
    <row r="6193" spans="1:37" x14ac:dyDescent="0.2">
      <c r="A6193" t="s">
        <v>19816</v>
      </c>
      <c r="B6193">
        <v>54460116</v>
      </c>
      <c r="C6193">
        <v>54460301</v>
      </c>
      <c r="D6193">
        <v>186</v>
      </c>
      <c r="E6193" t="s">
        <v>20712</v>
      </c>
      <c r="F6193">
        <v>2</v>
      </c>
      <c r="G6193" t="s">
        <v>20713</v>
      </c>
      <c r="H6193" t="s">
        <v>31000</v>
      </c>
      <c r="I6193">
        <v>4</v>
      </c>
      <c r="J6193">
        <v>54332892</v>
      </c>
      <c r="K6193">
        <v>54355954</v>
      </c>
      <c r="L6193">
        <v>23063</v>
      </c>
      <c r="M6193">
        <v>1</v>
      </c>
      <c r="N6193">
        <v>105377656</v>
      </c>
      <c r="O6193" t="s">
        <v>20714</v>
      </c>
      <c r="P6193">
        <v>127224</v>
      </c>
      <c r="Q6193" t="s">
        <v>40</v>
      </c>
      <c r="R6193" t="s">
        <v>20715</v>
      </c>
      <c r="S6193" t="s">
        <v>35183</v>
      </c>
      <c r="T6193">
        <v>0.34873404210730502</v>
      </c>
      <c r="U6193">
        <v>0.603102917160658</v>
      </c>
      <c r="V6193">
        <v>-1.0750781902129101</v>
      </c>
      <c r="W6193">
        <v>0.20525741147413201</v>
      </c>
      <c r="X6193">
        <v>0.704072456322962</v>
      </c>
      <c r="Y6193">
        <v>-24.7879945742717</v>
      </c>
      <c r="Z6193">
        <v>9.2089581954568706E-2</v>
      </c>
      <c r="AA6193">
        <v>0.72610664078822296</v>
      </c>
      <c r="AB6193">
        <v>-2.0385522517593899</v>
      </c>
      <c r="AC6193">
        <v>0.63966253792798</v>
      </c>
      <c r="AD6193">
        <v>0.87989882095915395</v>
      </c>
      <c r="AE6193">
        <v>-0.56494476676314098</v>
      </c>
      <c r="AF6193">
        <v>0.74414648978297804</v>
      </c>
      <c r="AG6193">
        <v>0.86906519844104402</v>
      </c>
      <c r="AH6193">
        <v>-0.14546754632464001</v>
      </c>
      <c r="AI6193">
        <v>0.17351581260912399</v>
      </c>
      <c r="AJ6193">
        <v>0.78121606160956403</v>
      </c>
      <c r="AK6193">
        <v>-25.001150404935998</v>
      </c>
    </row>
    <row r="6194" spans="1:37" x14ac:dyDescent="0.2">
      <c r="A6194" t="s">
        <v>19816</v>
      </c>
      <c r="B6194">
        <v>54533520</v>
      </c>
      <c r="C6194">
        <v>54533671</v>
      </c>
      <c r="D6194">
        <v>152</v>
      </c>
      <c r="E6194" t="s">
        <v>20716</v>
      </c>
      <c r="F6194">
        <v>0</v>
      </c>
      <c r="G6194" t="s">
        <v>20717</v>
      </c>
      <c r="H6194" t="s">
        <v>31000</v>
      </c>
      <c r="I6194">
        <v>4</v>
      </c>
      <c r="J6194">
        <v>54603211</v>
      </c>
      <c r="K6194">
        <v>54607131</v>
      </c>
      <c r="L6194">
        <v>3921</v>
      </c>
      <c r="M6194">
        <v>2</v>
      </c>
      <c r="N6194">
        <v>339978</v>
      </c>
      <c r="O6194" t="s">
        <v>20718</v>
      </c>
      <c r="P6194">
        <v>73460</v>
      </c>
      <c r="Q6194" t="s">
        <v>20719</v>
      </c>
      <c r="R6194" t="s">
        <v>20720</v>
      </c>
      <c r="S6194" t="s">
        <v>35184</v>
      </c>
      <c r="T6194">
        <v>8.8407481283857503E-2</v>
      </c>
      <c r="U6194">
        <v>0.603102917160658</v>
      </c>
      <c r="V6194">
        <v>-25.0643001777295</v>
      </c>
      <c r="W6194">
        <v>0.123414495547065</v>
      </c>
      <c r="X6194">
        <v>0.704072456322962</v>
      </c>
      <c r="Y6194">
        <v>24.6777298049265</v>
      </c>
      <c r="Z6194">
        <v>1.7313209044554401E-2</v>
      </c>
      <c r="AA6194">
        <v>0.72610664078822296</v>
      </c>
      <c r="AB6194">
        <v>-25.0643001777295</v>
      </c>
      <c r="AC6194">
        <v>0.17695932866387601</v>
      </c>
      <c r="AD6194">
        <v>0.68253123924728298</v>
      </c>
      <c r="AE6194">
        <v>24.208690120353399</v>
      </c>
      <c r="AF6194">
        <v>0.22065000948199101</v>
      </c>
      <c r="AG6194">
        <v>0.68151250837662902</v>
      </c>
      <c r="AH6194">
        <v>-24.134689542825999</v>
      </c>
      <c r="AI6194">
        <v>0.183554312780425</v>
      </c>
      <c r="AJ6194">
        <v>0.78121606160956403</v>
      </c>
      <c r="AK6194">
        <v>2.3128670715650399</v>
      </c>
    </row>
    <row r="6195" spans="1:37" x14ac:dyDescent="0.2">
      <c r="A6195" t="s">
        <v>19816</v>
      </c>
      <c r="B6195">
        <v>54605099</v>
      </c>
      <c r="C6195">
        <v>54605241</v>
      </c>
      <c r="D6195">
        <v>143</v>
      </c>
      <c r="E6195" t="s">
        <v>20721</v>
      </c>
      <c r="F6195">
        <v>5</v>
      </c>
      <c r="G6195" t="s">
        <v>20722</v>
      </c>
      <c r="H6195" t="s">
        <v>30999</v>
      </c>
      <c r="I6195">
        <v>4</v>
      </c>
      <c r="J6195">
        <v>54603211</v>
      </c>
      <c r="K6195">
        <v>54607131</v>
      </c>
      <c r="L6195">
        <v>3921</v>
      </c>
      <c r="M6195">
        <v>2</v>
      </c>
      <c r="N6195">
        <v>339978</v>
      </c>
      <c r="O6195" t="s">
        <v>20718</v>
      </c>
      <c r="P6195">
        <v>1890</v>
      </c>
      <c r="Q6195" t="s">
        <v>20719</v>
      </c>
      <c r="R6195" t="s">
        <v>20720</v>
      </c>
      <c r="S6195" t="s">
        <v>35184</v>
      </c>
      <c r="T6195">
        <v>1</v>
      </c>
      <c r="U6195">
        <v>1</v>
      </c>
      <c r="V6195">
        <v>-0.183130856789256</v>
      </c>
      <c r="W6195">
        <v>0.52938914056192898</v>
      </c>
      <c r="X6195">
        <v>0.81997475101605799</v>
      </c>
      <c r="Y6195">
        <v>0.357858977694401</v>
      </c>
      <c r="Z6195">
        <v>0.77106595307541304</v>
      </c>
      <c r="AA6195">
        <v>0.90715953597453902</v>
      </c>
      <c r="AB6195">
        <v>-1.0711495149914401</v>
      </c>
      <c r="AC6195">
        <v>0.90042941727307502</v>
      </c>
      <c r="AD6195">
        <v>0.94068432309766403</v>
      </c>
      <c r="AE6195">
        <v>-0.642140985600408</v>
      </c>
      <c r="AF6195">
        <v>0.75597362904566501</v>
      </c>
      <c r="AG6195">
        <v>0.87732854096160695</v>
      </c>
      <c r="AH6195">
        <v>0.68292060877834004</v>
      </c>
      <c r="AI6195">
        <v>0.164148692710268</v>
      </c>
      <c r="AJ6195">
        <v>0.78121606160956403</v>
      </c>
      <c r="AK6195">
        <v>1.22661440555823</v>
      </c>
    </row>
    <row r="6196" spans="1:37" x14ac:dyDescent="0.2">
      <c r="A6196" t="s">
        <v>19816</v>
      </c>
      <c r="B6196">
        <v>54658354</v>
      </c>
      <c r="C6196">
        <v>54658512</v>
      </c>
      <c r="D6196">
        <v>159</v>
      </c>
      <c r="E6196" t="s">
        <v>20723</v>
      </c>
      <c r="F6196">
        <v>18</v>
      </c>
      <c r="G6196" t="s">
        <v>20724</v>
      </c>
      <c r="H6196" t="s">
        <v>30987</v>
      </c>
      <c r="I6196">
        <v>4</v>
      </c>
      <c r="J6196">
        <v>54658563</v>
      </c>
      <c r="K6196">
        <v>54740664</v>
      </c>
      <c r="L6196">
        <v>82102</v>
      </c>
      <c r="M6196">
        <v>1</v>
      </c>
      <c r="N6196">
        <v>3815</v>
      </c>
      <c r="O6196" t="s">
        <v>20725</v>
      </c>
      <c r="P6196">
        <v>-51</v>
      </c>
      <c r="Q6196" t="s">
        <v>20726</v>
      </c>
      <c r="R6196" t="s">
        <v>5860</v>
      </c>
      <c r="S6196" t="s">
        <v>35185</v>
      </c>
      <c r="T6196">
        <v>0.35387198439864398</v>
      </c>
      <c r="U6196">
        <v>0.603102917160658</v>
      </c>
      <c r="V6196">
        <v>-24.0871929006925</v>
      </c>
      <c r="W6196">
        <v>0.38920677604595899</v>
      </c>
      <c r="X6196">
        <v>0.704072456322962</v>
      </c>
      <c r="Y6196">
        <v>-24.030986541846701</v>
      </c>
      <c r="Z6196">
        <v>0.69013698642955401</v>
      </c>
      <c r="AA6196">
        <v>0.84521697243271998</v>
      </c>
      <c r="AB6196">
        <v>-0.81804656310208101</v>
      </c>
      <c r="AC6196">
        <v>0.71753805159658501</v>
      </c>
      <c r="AD6196">
        <v>0.87989882095915395</v>
      </c>
      <c r="AE6196">
        <v>-0.79940366628959902</v>
      </c>
      <c r="AF6196">
        <v>0.32549523997010099</v>
      </c>
      <c r="AG6196">
        <v>0.70473078222419605</v>
      </c>
      <c r="AH6196">
        <v>-24.195589118680498</v>
      </c>
      <c r="AI6196">
        <v>0.35038410267202102</v>
      </c>
      <c r="AJ6196">
        <v>0.78121606160956403</v>
      </c>
      <c r="AK6196">
        <v>-24.125199794543601</v>
      </c>
    </row>
    <row r="6197" spans="1:37" x14ac:dyDescent="0.2">
      <c r="A6197" t="s">
        <v>19816</v>
      </c>
      <c r="B6197">
        <v>54658512</v>
      </c>
      <c r="C6197">
        <v>54658670</v>
      </c>
      <c r="D6197">
        <v>159</v>
      </c>
      <c r="E6197" t="s">
        <v>20727</v>
      </c>
      <c r="F6197">
        <v>14</v>
      </c>
      <c r="G6197" t="s">
        <v>20728</v>
      </c>
      <c r="H6197" t="s">
        <v>30987</v>
      </c>
      <c r="I6197">
        <v>4</v>
      </c>
      <c r="J6197">
        <v>54658563</v>
      </c>
      <c r="K6197">
        <v>54740664</v>
      </c>
      <c r="L6197">
        <v>82102</v>
      </c>
      <c r="M6197">
        <v>1</v>
      </c>
      <c r="N6197">
        <v>3815</v>
      </c>
      <c r="O6197" t="s">
        <v>20725</v>
      </c>
      <c r="P6197">
        <v>0</v>
      </c>
      <c r="Q6197" t="s">
        <v>20726</v>
      </c>
      <c r="R6197" t="s">
        <v>5860</v>
      </c>
      <c r="S6197" t="s">
        <v>35185</v>
      </c>
      <c r="T6197">
        <v>0.35387198439864398</v>
      </c>
      <c r="U6197">
        <v>0.603102917160658</v>
      </c>
      <c r="V6197">
        <v>-23.949689385037399</v>
      </c>
      <c r="W6197">
        <v>0.38920677604595899</v>
      </c>
      <c r="X6197">
        <v>0.704072456322962</v>
      </c>
      <c r="Y6197">
        <v>-24.030986541846701</v>
      </c>
      <c r="Z6197">
        <v>0.69013698642955401</v>
      </c>
      <c r="AA6197">
        <v>0.84521697243271998</v>
      </c>
      <c r="AB6197">
        <v>-0.68054304744696203</v>
      </c>
      <c r="AC6197">
        <v>0.71753805159658501</v>
      </c>
      <c r="AD6197">
        <v>0.87989882095915395</v>
      </c>
      <c r="AE6197">
        <v>-0.93690717539177304</v>
      </c>
      <c r="AF6197">
        <v>0.32549523997010099</v>
      </c>
      <c r="AG6197">
        <v>0.70473078222419605</v>
      </c>
      <c r="AH6197">
        <v>-24.1302600418941</v>
      </c>
      <c r="AI6197">
        <v>0.35038410267202102</v>
      </c>
      <c r="AJ6197">
        <v>0.78121606160956403</v>
      </c>
      <c r="AK6197">
        <v>-24.059870717931101</v>
      </c>
    </row>
    <row r="6198" spans="1:37" x14ac:dyDescent="0.2">
      <c r="A6198" t="s">
        <v>19816</v>
      </c>
      <c r="B6198">
        <v>56207952</v>
      </c>
      <c r="C6198">
        <v>56208131</v>
      </c>
      <c r="D6198">
        <v>180</v>
      </c>
      <c r="E6198" t="s">
        <v>20729</v>
      </c>
      <c r="F6198">
        <v>2</v>
      </c>
      <c r="G6198" t="s">
        <v>20730</v>
      </c>
      <c r="H6198" t="s">
        <v>35186</v>
      </c>
      <c r="I6198">
        <v>4</v>
      </c>
      <c r="J6198">
        <v>56216102</v>
      </c>
      <c r="K6198">
        <v>56328625</v>
      </c>
      <c r="L6198">
        <v>112524</v>
      </c>
      <c r="M6198">
        <v>1</v>
      </c>
      <c r="N6198">
        <v>57482</v>
      </c>
      <c r="O6198" t="s">
        <v>20731</v>
      </c>
      <c r="P6198">
        <v>-7971</v>
      </c>
      <c r="Q6198" t="s">
        <v>20732</v>
      </c>
      <c r="R6198" t="s">
        <v>20733</v>
      </c>
      <c r="S6198" t="s">
        <v>35187</v>
      </c>
      <c r="T6198">
        <v>0.32911398597860803</v>
      </c>
      <c r="U6198">
        <v>0.603102917160658</v>
      </c>
      <c r="V6198">
        <v>23.000623672928199</v>
      </c>
      <c r="W6198" t="s">
        <v>40</v>
      </c>
      <c r="X6198" t="s">
        <v>40</v>
      </c>
      <c r="Y6198">
        <v>0</v>
      </c>
      <c r="Z6198">
        <v>0.306975110376564</v>
      </c>
      <c r="AA6198">
        <v>0.72610664078822296</v>
      </c>
      <c r="AB6198">
        <v>23.238794088125498</v>
      </c>
      <c r="AC6198">
        <v>0.27780950890804001</v>
      </c>
      <c r="AD6198">
        <v>0.68253123924728298</v>
      </c>
      <c r="AE6198">
        <v>23.276268789807101</v>
      </c>
      <c r="AF6198">
        <v>0.64997455747578503</v>
      </c>
      <c r="AG6198">
        <v>0.80674443595273604</v>
      </c>
      <c r="AH6198">
        <v>0.62146934610220805</v>
      </c>
      <c r="AI6198">
        <v>0.35038410267202102</v>
      </c>
      <c r="AJ6198">
        <v>0.78121606160956403</v>
      </c>
      <c r="AK6198">
        <v>-23.1318788954203</v>
      </c>
    </row>
    <row r="6199" spans="1:37" x14ac:dyDescent="0.2">
      <c r="A6199" t="s">
        <v>19816</v>
      </c>
      <c r="B6199">
        <v>56216695</v>
      </c>
      <c r="C6199">
        <v>56216860</v>
      </c>
      <c r="D6199">
        <v>166</v>
      </c>
      <c r="E6199" t="s">
        <v>20734</v>
      </c>
      <c r="F6199">
        <v>12</v>
      </c>
      <c r="G6199" t="s">
        <v>20735</v>
      </c>
      <c r="H6199" t="s">
        <v>30987</v>
      </c>
      <c r="I6199">
        <v>4</v>
      </c>
      <c r="J6199">
        <v>56216102</v>
      </c>
      <c r="K6199">
        <v>56328625</v>
      </c>
      <c r="L6199">
        <v>112524</v>
      </c>
      <c r="M6199">
        <v>1</v>
      </c>
      <c r="N6199">
        <v>57482</v>
      </c>
      <c r="O6199" t="s">
        <v>20731</v>
      </c>
      <c r="P6199">
        <v>593</v>
      </c>
      <c r="Q6199" t="s">
        <v>20732</v>
      </c>
      <c r="R6199" t="s">
        <v>20733</v>
      </c>
      <c r="S6199" t="s">
        <v>35187</v>
      </c>
      <c r="T6199">
        <v>0.986193713845678</v>
      </c>
      <c r="U6199">
        <v>1</v>
      </c>
      <c r="V6199">
        <v>0.15780990762859801</v>
      </c>
      <c r="W6199">
        <v>0.17465981366792499</v>
      </c>
      <c r="X6199">
        <v>0.704072456322962</v>
      </c>
      <c r="Y6199">
        <v>1.34538358791562</v>
      </c>
      <c r="Z6199">
        <v>0.83020046826666305</v>
      </c>
      <c r="AA6199">
        <v>0.95901035073046004</v>
      </c>
      <c r="AB6199">
        <v>-0.336993673500878</v>
      </c>
      <c r="AC6199">
        <v>0.44577930495368401</v>
      </c>
      <c r="AD6199">
        <v>0.82872126865393902</v>
      </c>
      <c r="AE6199">
        <v>0.81950437991449998</v>
      </c>
      <c r="AF6199">
        <v>0.85135611013788903</v>
      </c>
      <c r="AG6199">
        <v>0.95558901018759801</v>
      </c>
      <c r="AH6199">
        <v>0.59396658580671802</v>
      </c>
      <c r="AI6199">
        <v>9.3989974056755896E-2</v>
      </c>
      <c r="AJ6199">
        <v>0.78121606160956403</v>
      </c>
      <c r="AK6199">
        <v>1.3528287557226799</v>
      </c>
    </row>
    <row r="6200" spans="1:37" x14ac:dyDescent="0.2">
      <c r="A6200" t="s">
        <v>19816</v>
      </c>
      <c r="B6200">
        <v>56216860</v>
      </c>
      <c r="C6200">
        <v>56217025</v>
      </c>
      <c r="D6200">
        <v>166</v>
      </c>
      <c r="E6200" t="s">
        <v>20736</v>
      </c>
      <c r="F6200">
        <v>11</v>
      </c>
      <c r="G6200" t="s">
        <v>20737</v>
      </c>
      <c r="H6200" t="s">
        <v>30987</v>
      </c>
      <c r="I6200">
        <v>4</v>
      </c>
      <c r="J6200">
        <v>56216102</v>
      </c>
      <c r="K6200">
        <v>56328625</v>
      </c>
      <c r="L6200">
        <v>112524</v>
      </c>
      <c r="M6200">
        <v>1</v>
      </c>
      <c r="N6200">
        <v>57482</v>
      </c>
      <c r="O6200" t="s">
        <v>20731</v>
      </c>
      <c r="P6200">
        <v>758</v>
      </c>
      <c r="Q6200" t="s">
        <v>20732</v>
      </c>
      <c r="R6200" t="s">
        <v>20733</v>
      </c>
      <c r="S6200" t="s">
        <v>35187</v>
      </c>
      <c r="T6200">
        <v>0.986193713845678</v>
      </c>
      <c r="U6200">
        <v>1</v>
      </c>
      <c r="V6200">
        <v>0.15780990762859801</v>
      </c>
      <c r="W6200">
        <v>0.17465981366792499</v>
      </c>
      <c r="X6200">
        <v>0.704072456322962</v>
      </c>
      <c r="Y6200">
        <v>1.34538358791562</v>
      </c>
      <c r="Z6200">
        <v>0.83020046826666305</v>
      </c>
      <c r="AA6200">
        <v>0.95901035073046004</v>
      </c>
      <c r="AB6200">
        <v>-0.336993673500878</v>
      </c>
      <c r="AC6200">
        <v>0.44577930495368401</v>
      </c>
      <c r="AD6200">
        <v>0.82872126865393902</v>
      </c>
      <c r="AE6200">
        <v>0.81950437991449998</v>
      </c>
      <c r="AF6200">
        <v>0.85135611013788903</v>
      </c>
      <c r="AG6200">
        <v>0.95558901018759801</v>
      </c>
      <c r="AH6200">
        <v>0.59396658580671802</v>
      </c>
      <c r="AI6200">
        <v>9.3989974056755896E-2</v>
      </c>
      <c r="AJ6200">
        <v>0.78121606160956403</v>
      </c>
      <c r="AK6200">
        <v>1.3528287557226799</v>
      </c>
    </row>
    <row r="6201" spans="1:37" x14ac:dyDescent="0.2">
      <c r="A6201" t="s">
        <v>19816</v>
      </c>
      <c r="B6201">
        <v>56314259</v>
      </c>
      <c r="C6201">
        <v>56314454</v>
      </c>
      <c r="D6201">
        <v>196</v>
      </c>
      <c r="E6201" t="s">
        <v>20738</v>
      </c>
      <c r="F6201">
        <v>17</v>
      </c>
      <c r="G6201" t="s">
        <v>20739</v>
      </c>
      <c r="H6201" t="s">
        <v>31032</v>
      </c>
      <c r="I6201">
        <v>4</v>
      </c>
      <c r="J6201">
        <v>56316663</v>
      </c>
      <c r="K6201">
        <v>56327703</v>
      </c>
      <c r="L6201">
        <v>11041</v>
      </c>
      <c r="M6201">
        <v>1</v>
      </c>
      <c r="N6201">
        <v>57482</v>
      </c>
      <c r="O6201" t="s">
        <v>20740</v>
      </c>
      <c r="P6201">
        <v>-2209</v>
      </c>
      <c r="Q6201" t="s">
        <v>20732</v>
      </c>
      <c r="R6201" t="s">
        <v>20733</v>
      </c>
      <c r="S6201" t="s">
        <v>35187</v>
      </c>
      <c r="T6201">
        <v>0.152084254673993</v>
      </c>
      <c r="U6201">
        <v>0.603102917160658</v>
      </c>
      <c r="V6201">
        <v>25.932975505028001</v>
      </c>
      <c r="W6201">
        <v>0.94541066367716797</v>
      </c>
      <c r="X6201">
        <v>0.95159051474143896</v>
      </c>
      <c r="Y6201">
        <v>0.188597441733699</v>
      </c>
      <c r="Z6201">
        <v>0.306975110376564</v>
      </c>
      <c r="AA6201">
        <v>0.72610664078822296</v>
      </c>
      <c r="AB6201">
        <v>24.9695014024473</v>
      </c>
      <c r="AC6201">
        <v>0.71753805159658501</v>
      </c>
      <c r="AD6201">
        <v>0.87989882095915395</v>
      </c>
      <c r="AE6201">
        <v>-0.81140251414761699</v>
      </c>
      <c r="AF6201">
        <v>4.6407610929182198E-2</v>
      </c>
      <c r="AG6201">
        <v>0.476038960109122</v>
      </c>
      <c r="AH6201">
        <v>25.932975505028001</v>
      </c>
      <c r="AI6201">
        <v>0.59609816080359102</v>
      </c>
      <c r="AJ6201">
        <v>0.78121606160956403</v>
      </c>
      <c r="AK6201">
        <v>1.0573528669197201</v>
      </c>
    </row>
    <row r="6202" spans="1:37" x14ac:dyDescent="0.2">
      <c r="A6202" t="s">
        <v>19816</v>
      </c>
      <c r="B6202">
        <v>56314454</v>
      </c>
      <c r="C6202">
        <v>56314649</v>
      </c>
      <c r="D6202">
        <v>196</v>
      </c>
      <c r="E6202" t="s">
        <v>20741</v>
      </c>
      <c r="F6202">
        <v>12</v>
      </c>
      <c r="G6202" t="s">
        <v>20742</v>
      </c>
      <c r="H6202" t="s">
        <v>31032</v>
      </c>
      <c r="I6202">
        <v>4</v>
      </c>
      <c r="J6202">
        <v>56316663</v>
      </c>
      <c r="K6202">
        <v>56327703</v>
      </c>
      <c r="L6202">
        <v>11041</v>
      </c>
      <c r="M6202">
        <v>1</v>
      </c>
      <c r="N6202">
        <v>57482</v>
      </c>
      <c r="O6202" t="s">
        <v>20740</v>
      </c>
      <c r="P6202">
        <v>-2014</v>
      </c>
      <c r="Q6202" t="s">
        <v>20732</v>
      </c>
      <c r="R6202" t="s">
        <v>20733</v>
      </c>
      <c r="S6202" t="s">
        <v>35187</v>
      </c>
      <c r="T6202">
        <v>0.152084254673993</v>
      </c>
      <c r="U6202">
        <v>0.603102917160658</v>
      </c>
      <c r="V6202">
        <v>25.6880069510438</v>
      </c>
      <c r="W6202">
        <v>0.89107655920673101</v>
      </c>
      <c r="X6202">
        <v>0.95159051474143896</v>
      </c>
      <c r="Y6202">
        <v>0.451631836160023</v>
      </c>
      <c r="Z6202">
        <v>0.306975110376564</v>
      </c>
      <c r="AA6202">
        <v>0.72610664078822296</v>
      </c>
      <c r="AB6202">
        <v>24.724532852422399</v>
      </c>
      <c r="AC6202">
        <v>0.75388744886274095</v>
      </c>
      <c r="AD6202">
        <v>0.87989882095915395</v>
      </c>
      <c r="AE6202">
        <v>-0.54836811604473601</v>
      </c>
      <c r="AF6202">
        <v>4.6407610929182198E-2</v>
      </c>
      <c r="AG6202">
        <v>0.476038960109122</v>
      </c>
      <c r="AH6202">
        <v>25.6880069510438</v>
      </c>
      <c r="AI6202">
        <v>0.56157887380500204</v>
      </c>
      <c r="AJ6202">
        <v>0.78121606160956403</v>
      </c>
      <c r="AK6202">
        <v>1.3203872488853301</v>
      </c>
    </row>
    <row r="6203" spans="1:37" x14ac:dyDescent="0.2">
      <c r="A6203" t="s">
        <v>19816</v>
      </c>
      <c r="B6203">
        <v>56335829</v>
      </c>
      <c r="C6203">
        <v>56335976</v>
      </c>
      <c r="D6203">
        <v>148</v>
      </c>
      <c r="E6203" t="s">
        <v>20743</v>
      </c>
      <c r="F6203">
        <v>2</v>
      </c>
      <c r="G6203" t="s">
        <v>20744</v>
      </c>
      <c r="H6203" t="s">
        <v>31000</v>
      </c>
      <c r="I6203">
        <v>4</v>
      </c>
      <c r="J6203">
        <v>56316663</v>
      </c>
      <c r="K6203">
        <v>56327703</v>
      </c>
      <c r="L6203">
        <v>11041</v>
      </c>
      <c r="M6203">
        <v>1</v>
      </c>
      <c r="N6203">
        <v>57482</v>
      </c>
      <c r="O6203" t="s">
        <v>20740</v>
      </c>
      <c r="P6203">
        <v>19166</v>
      </c>
      <c r="Q6203" t="s">
        <v>20732</v>
      </c>
      <c r="R6203" t="s">
        <v>20733</v>
      </c>
      <c r="S6203" t="s">
        <v>35187</v>
      </c>
      <c r="T6203">
        <v>0.89923478520719502</v>
      </c>
      <c r="U6203">
        <v>1</v>
      </c>
      <c r="V6203">
        <v>0.50157589436678096</v>
      </c>
      <c r="W6203">
        <v>0.73420570613580904</v>
      </c>
      <c r="X6203">
        <v>0.95159051474143896</v>
      </c>
      <c r="Y6203">
        <v>-0.53240557591145499</v>
      </c>
      <c r="Z6203">
        <v>0.57853978204985401</v>
      </c>
      <c r="AA6203">
        <v>0.84521697243271998</v>
      </c>
      <c r="AB6203">
        <v>-0.46189816669377898</v>
      </c>
      <c r="AC6203">
        <v>0.615069744472027</v>
      </c>
      <c r="AD6203">
        <v>0.87989882095915395</v>
      </c>
      <c r="AE6203">
        <v>-0.77265790635855502</v>
      </c>
      <c r="AF6203">
        <v>0.43559387281936701</v>
      </c>
      <c r="AG6203">
        <v>0.80674443595273604</v>
      </c>
      <c r="AH6203">
        <v>1.4311864816453499</v>
      </c>
      <c r="AI6203">
        <v>0.84178376985732795</v>
      </c>
      <c r="AJ6203">
        <v>0.95896800690842199</v>
      </c>
      <c r="AK6203">
        <v>-0.14486953468922401</v>
      </c>
    </row>
    <row r="6204" spans="1:37" x14ac:dyDescent="0.2">
      <c r="A6204" t="s">
        <v>19816</v>
      </c>
      <c r="B6204">
        <v>56386606</v>
      </c>
      <c r="C6204">
        <v>56386827</v>
      </c>
      <c r="D6204">
        <v>222</v>
      </c>
      <c r="E6204" t="s">
        <v>20745</v>
      </c>
      <c r="F6204">
        <v>17</v>
      </c>
      <c r="G6204" t="s">
        <v>20746</v>
      </c>
      <c r="H6204" t="s">
        <v>30987</v>
      </c>
      <c r="I6204">
        <v>4</v>
      </c>
      <c r="J6204">
        <v>56338290</v>
      </c>
      <c r="K6204">
        <v>56387423</v>
      </c>
      <c r="L6204">
        <v>49134</v>
      </c>
      <c r="M6204">
        <v>2</v>
      </c>
      <c r="N6204">
        <v>132949</v>
      </c>
      <c r="O6204" t="s">
        <v>20747</v>
      </c>
      <c r="P6204">
        <v>596</v>
      </c>
      <c r="Q6204" t="s">
        <v>20748</v>
      </c>
      <c r="R6204" t="s">
        <v>20749</v>
      </c>
      <c r="S6204" t="s">
        <v>35188</v>
      </c>
      <c r="T6204">
        <v>0.40813288918773499</v>
      </c>
      <c r="U6204">
        <v>0.67783928265172699</v>
      </c>
      <c r="V6204">
        <v>0.70377056405942096</v>
      </c>
      <c r="W6204">
        <v>0.93794469136600001</v>
      </c>
      <c r="X6204">
        <v>0.95159051474143896</v>
      </c>
      <c r="Y6204">
        <v>0.33904254657823102</v>
      </c>
      <c r="Z6204">
        <v>0.32176590149258399</v>
      </c>
      <c r="AA6204">
        <v>0.75356235478932998</v>
      </c>
      <c r="AB6204">
        <v>0.65614598269628999</v>
      </c>
      <c r="AC6204">
        <v>0.93561132951207504</v>
      </c>
      <c r="AD6204">
        <v>0.949422978444183</v>
      </c>
      <c r="AE6204">
        <v>0.33529919780655798</v>
      </c>
      <c r="AF6204">
        <v>0.63759106355057904</v>
      </c>
      <c r="AG6204">
        <v>0.80674443595273604</v>
      </c>
      <c r="AH6204">
        <v>0.38520208468584599</v>
      </c>
      <c r="AI6204">
        <v>0.97109558922606898</v>
      </c>
      <c r="AJ6204">
        <v>0.98789258377071898</v>
      </c>
      <c r="AK6204">
        <v>0.17957133889770299</v>
      </c>
    </row>
    <row r="6205" spans="1:37" x14ac:dyDescent="0.2">
      <c r="A6205" t="s">
        <v>19816</v>
      </c>
      <c r="B6205">
        <v>57634825</v>
      </c>
      <c r="C6205">
        <v>57634878</v>
      </c>
      <c r="D6205">
        <v>54</v>
      </c>
      <c r="E6205" t="s">
        <v>20750</v>
      </c>
      <c r="F6205">
        <v>1</v>
      </c>
      <c r="G6205" t="s">
        <v>20751</v>
      </c>
      <c r="H6205" t="s">
        <v>35189</v>
      </c>
      <c r="I6205">
        <v>4</v>
      </c>
      <c r="J6205">
        <v>57462372</v>
      </c>
      <c r="K6205">
        <v>57465975</v>
      </c>
      <c r="L6205">
        <v>3604</v>
      </c>
      <c r="M6205">
        <v>1</v>
      </c>
      <c r="N6205">
        <v>101928851</v>
      </c>
      <c r="O6205" t="s">
        <v>20752</v>
      </c>
      <c r="P6205">
        <v>172453</v>
      </c>
      <c r="Q6205" t="s">
        <v>20753</v>
      </c>
      <c r="R6205" t="s">
        <v>20754</v>
      </c>
      <c r="S6205" t="s">
        <v>35190</v>
      </c>
      <c r="T6205">
        <v>0.17308923567461099</v>
      </c>
      <c r="U6205">
        <v>0.603102917160658</v>
      </c>
      <c r="V6205">
        <v>-24.643312590882399</v>
      </c>
      <c r="W6205">
        <v>0.29261482077562401</v>
      </c>
      <c r="X6205">
        <v>0.704072456322962</v>
      </c>
      <c r="Y6205">
        <v>23.635459266702199</v>
      </c>
      <c r="Z6205">
        <v>5.50355599158565E-2</v>
      </c>
      <c r="AA6205">
        <v>0.72610664078822296</v>
      </c>
      <c r="AB6205">
        <v>-24.643312590882399</v>
      </c>
      <c r="AC6205">
        <v>0.27780950890804001</v>
      </c>
      <c r="AD6205">
        <v>0.68253123924728298</v>
      </c>
      <c r="AE6205">
        <v>23.787702544786001</v>
      </c>
      <c r="AF6205">
        <v>0.32549523997010099</v>
      </c>
      <c r="AG6205">
        <v>0.70473078222419605</v>
      </c>
      <c r="AH6205">
        <v>-23.7137019685856</v>
      </c>
      <c r="AI6205">
        <v>0.59609816080359102</v>
      </c>
      <c r="AJ6205">
        <v>0.78121606160956403</v>
      </c>
      <c r="AK6205">
        <v>0.85444651291598495</v>
      </c>
    </row>
    <row r="6206" spans="1:37" x14ac:dyDescent="0.2">
      <c r="A6206" t="s">
        <v>19816</v>
      </c>
      <c r="B6206">
        <v>58778696</v>
      </c>
      <c r="C6206">
        <v>58778872</v>
      </c>
      <c r="D6206">
        <v>177</v>
      </c>
      <c r="E6206" t="s">
        <v>20755</v>
      </c>
      <c r="F6206">
        <v>3</v>
      </c>
      <c r="G6206" t="s">
        <v>20756</v>
      </c>
      <c r="H6206" t="s">
        <v>31000</v>
      </c>
      <c r="I6206">
        <v>4</v>
      </c>
      <c r="J6206">
        <v>58780719</v>
      </c>
      <c r="K6206">
        <v>58786664</v>
      </c>
      <c r="L6206">
        <v>5946</v>
      </c>
      <c r="M6206">
        <v>2</v>
      </c>
      <c r="N6206">
        <v>105377672</v>
      </c>
      <c r="O6206" t="s">
        <v>20757</v>
      </c>
      <c r="P6206">
        <v>7792</v>
      </c>
      <c r="Q6206" t="s">
        <v>40</v>
      </c>
      <c r="R6206" t="s">
        <v>20758</v>
      </c>
      <c r="S6206" t="s">
        <v>35191</v>
      </c>
      <c r="T6206">
        <v>0.87255165765053699</v>
      </c>
      <c r="U6206">
        <v>1</v>
      </c>
      <c r="V6206">
        <v>0.66172850365283997</v>
      </c>
      <c r="W6206">
        <v>0.55312925020149095</v>
      </c>
      <c r="X6206">
        <v>0.85025771661781702</v>
      </c>
      <c r="Y6206">
        <v>-0.38932182071455701</v>
      </c>
      <c r="Z6206">
        <v>0.74223614190299103</v>
      </c>
      <c r="AA6206">
        <v>0.88360078169547596</v>
      </c>
      <c r="AB6206">
        <v>0.52243890552058603</v>
      </c>
      <c r="AC6206">
        <v>0.80226263854148905</v>
      </c>
      <c r="AD6206">
        <v>0.92415557170618401</v>
      </c>
      <c r="AE6206">
        <v>-0.45025163367924997</v>
      </c>
      <c r="AF6206">
        <v>0.85408981314662402</v>
      </c>
      <c r="AG6206">
        <v>0.95760956460646496</v>
      </c>
      <c r="AH6206">
        <v>0.479692928392143</v>
      </c>
      <c r="AI6206">
        <v>0.47378498631785299</v>
      </c>
      <c r="AJ6206">
        <v>0.78121606160956403</v>
      </c>
      <c r="AK6206">
        <v>-0.17916022266593401</v>
      </c>
    </row>
    <row r="6207" spans="1:37" x14ac:dyDescent="0.2">
      <c r="A6207" t="s">
        <v>19816</v>
      </c>
      <c r="B6207">
        <v>58778872</v>
      </c>
      <c r="C6207">
        <v>58779048</v>
      </c>
      <c r="D6207">
        <v>177</v>
      </c>
      <c r="E6207" t="s">
        <v>20759</v>
      </c>
      <c r="F6207">
        <v>2</v>
      </c>
      <c r="G6207" t="s">
        <v>20760</v>
      </c>
      <c r="H6207" t="s">
        <v>31000</v>
      </c>
      <c r="I6207">
        <v>4</v>
      </c>
      <c r="J6207">
        <v>58780719</v>
      </c>
      <c r="K6207">
        <v>58786664</v>
      </c>
      <c r="L6207">
        <v>5946</v>
      </c>
      <c r="M6207">
        <v>2</v>
      </c>
      <c r="N6207">
        <v>105377672</v>
      </c>
      <c r="O6207" t="s">
        <v>20757</v>
      </c>
      <c r="P6207">
        <v>7616</v>
      </c>
      <c r="Q6207" t="s">
        <v>40</v>
      </c>
      <c r="R6207" t="s">
        <v>20758</v>
      </c>
      <c r="S6207" t="s">
        <v>35191</v>
      </c>
      <c r="T6207">
        <v>0.87255165765053699</v>
      </c>
      <c r="U6207">
        <v>1</v>
      </c>
      <c r="V6207">
        <v>0.66172850365283997</v>
      </c>
      <c r="W6207">
        <v>0.55312925020149095</v>
      </c>
      <c r="X6207">
        <v>0.85025771661781702</v>
      </c>
      <c r="Y6207">
        <v>-0.38932182071455701</v>
      </c>
      <c r="Z6207">
        <v>0.74223614190299103</v>
      </c>
      <c r="AA6207">
        <v>0.88360078169547596</v>
      </c>
      <c r="AB6207">
        <v>0.52243890552058603</v>
      </c>
      <c r="AC6207">
        <v>0.80226263854148905</v>
      </c>
      <c r="AD6207">
        <v>0.92415557170618401</v>
      </c>
      <c r="AE6207">
        <v>-0.45025163367924997</v>
      </c>
      <c r="AF6207">
        <v>0.85408981314662402</v>
      </c>
      <c r="AG6207">
        <v>0.95760956460646496</v>
      </c>
      <c r="AH6207">
        <v>0.479692928392143</v>
      </c>
      <c r="AI6207">
        <v>0.47378498631785299</v>
      </c>
      <c r="AJ6207">
        <v>0.78121606160956403</v>
      </c>
      <c r="AK6207">
        <v>-0.17916022266593401</v>
      </c>
    </row>
    <row r="6208" spans="1:37" x14ac:dyDescent="0.2">
      <c r="A6208" t="s">
        <v>19816</v>
      </c>
      <c r="B6208">
        <v>59171802</v>
      </c>
      <c r="C6208">
        <v>59171977</v>
      </c>
      <c r="D6208">
        <v>176</v>
      </c>
      <c r="E6208" t="s">
        <v>20761</v>
      </c>
      <c r="F6208">
        <v>3</v>
      </c>
      <c r="G6208" t="s">
        <v>20762</v>
      </c>
      <c r="H6208" t="s">
        <v>35192</v>
      </c>
      <c r="I6208">
        <v>4</v>
      </c>
      <c r="J6208">
        <v>59013573</v>
      </c>
      <c r="K6208">
        <v>59046959</v>
      </c>
      <c r="L6208">
        <v>33387</v>
      </c>
      <c r="M6208">
        <v>1</v>
      </c>
      <c r="N6208">
        <v>105377247</v>
      </c>
      <c r="O6208" t="s">
        <v>20763</v>
      </c>
      <c r="P6208">
        <v>158229</v>
      </c>
      <c r="Q6208" t="s">
        <v>20764</v>
      </c>
      <c r="R6208" t="s">
        <v>20765</v>
      </c>
      <c r="S6208" t="s">
        <v>35193</v>
      </c>
      <c r="T6208">
        <v>1</v>
      </c>
      <c r="U6208">
        <v>1</v>
      </c>
      <c r="V6208">
        <v>-4.4807708725341899E-2</v>
      </c>
      <c r="W6208">
        <v>0.94541066367716797</v>
      </c>
      <c r="X6208">
        <v>0.95159051474143896</v>
      </c>
      <c r="Y6208">
        <v>0.16043739644933699</v>
      </c>
      <c r="Z6208">
        <v>0.65379035313853895</v>
      </c>
      <c r="AA6208">
        <v>0.84521697243271998</v>
      </c>
      <c r="AB6208">
        <v>-1.00828176897324</v>
      </c>
      <c r="AC6208">
        <v>0.71753805159658501</v>
      </c>
      <c r="AD6208">
        <v>0.87989882095915395</v>
      </c>
      <c r="AE6208">
        <v>-0.83956253982367701</v>
      </c>
      <c r="AF6208">
        <v>0.64997455747578503</v>
      </c>
      <c r="AG6208">
        <v>0.80674443595273604</v>
      </c>
      <c r="AH6208">
        <v>0.88480290454692401</v>
      </c>
      <c r="AI6208">
        <v>0.59609816080359102</v>
      </c>
      <c r="AJ6208">
        <v>0.78121606160956403</v>
      </c>
      <c r="AK6208">
        <v>1.02919280433475</v>
      </c>
    </row>
    <row r="6209" spans="1:37" x14ac:dyDescent="0.2">
      <c r="A6209" t="s">
        <v>19816</v>
      </c>
      <c r="B6209">
        <v>61745136</v>
      </c>
      <c r="C6209">
        <v>61745288</v>
      </c>
      <c r="D6209">
        <v>153</v>
      </c>
      <c r="E6209" t="s">
        <v>20766</v>
      </c>
      <c r="F6209">
        <v>2</v>
      </c>
      <c r="G6209" t="s">
        <v>20767</v>
      </c>
      <c r="H6209" t="s">
        <v>35194</v>
      </c>
      <c r="I6209">
        <v>4</v>
      </c>
      <c r="J6209">
        <v>61895741</v>
      </c>
      <c r="K6209">
        <v>62072437</v>
      </c>
      <c r="L6209">
        <v>176697</v>
      </c>
      <c r="M6209">
        <v>1</v>
      </c>
      <c r="N6209">
        <v>23284</v>
      </c>
      <c r="O6209" t="s">
        <v>20768</v>
      </c>
      <c r="P6209">
        <v>-150453</v>
      </c>
      <c r="Q6209" t="s">
        <v>20769</v>
      </c>
      <c r="R6209" t="s">
        <v>20770</v>
      </c>
      <c r="S6209" t="s">
        <v>35195</v>
      </c>
      <c r="T6209">
        <v>0.89923478520719502</v>
      </c>
      <c r="U6209">
        <v>1</v>
      </c>
      <c r="V6209">
        <v>0.70562969653235497</v>
      </c>
      <c r="W6209">
        <v>0.45677437087276901</v>
      </c>
      <c r="X6209">
        <v>0.75726018452522603</v>
      </c>
      <c r="Y6209">
        <v>-0.46648562257394999</v>
      </c>
      <c r="Z6209">
        <v>0.84618586979904598</v>
      </c>
      <c r="AA6209">
        <v>0.971114744068449</v>
      </c>
      <c r="AB6209">
        <v>5.1029315455544497E-2</v>
      </c>
      <c r="AC6209">
        <v>0.29469812559629099</v>
      </c>
      <c r="AD6209">
        <v>0.68253123924728298</v>
      </c>
      <c r="AE6209">
        <v>-0.99331523763868002</v>
      </c>
      <c r="AF6209">
        <v>0.68260490708937005</v>
      </c>
      <c r="AG6209">
        <v>0.83811790161578203</v>
      </c>
      <c r="AH6209">
        <v>1.1802111400586099</v>
      </c>
      <c r="AI6209">
        <v>0.63502732279614804</v>
      </c>
      <c r="AJ6209">
        <v>0.81104508058742797</v>
      </c>
      <c r="AK6209">
        <v>0.10119335764351201</v>
      </c>
    </row>
    <row r="6210" spans="1:37" x14ac:dyDescent="0.2">
      <c r="A6210" t="s">
        <v>19816</v>
      </c>
      <c r="B6210">
        <v>61945022</v>
      </c>
      <c r="C6210">
        <v>61945186</v>
      </c>
      <c r="D6210">
        <v>165</v>
      </c>
      <c r="E6210" t="s">
        <v>20771</v>
      </c>
      <c r="F6210">
        <v>1</v>
      </c>
      <c r="G6210" t="s">
        <v>15517</v>
      </c>
      <c r="H6210" t="s">
        <v>35196</v>
      </c>
      <c r="I6210">
        <v>4</v>
      </c>
      <c r="J6210">
        <v>61933843</v>
      </c>
      <c r="K6210">
        <v>61947077</v>
      </c>
      <c r="L6210">
        <v>13235</v>
      </c>
      <c r="M6210">
        <v>1</v>
      </c>
      <c r="N6210">
        <v>23284</v>
      </c>
      <c r="O6210" t="s">
        <v>20772</v>
      </c>
      <c r="P6210">
        <v>11179</v>
      </c>
      <c r="Q6210" t="s">
        <v>20769</v>
      </c>
      <c r="R6210" t="s">
        <v>20770</v>
      </c>
      <c r="S6210" t="s">
        <v>35195</v>
      </c>
      <c r="T6210">
        <v>0.96681167885303898</v>
      </c>
      <c r="U6210">
        <v>1</v>
      </c>
      <c r="V6210">
        <v>-0.103768180876017</v>
      </c>
      <c r="W6210">
        <v>0.51297677313516399</v>
      </c>
      <c r="X6210">
        <v>0.79996430257903794</v>
      </c>
      <c r="Y6210">
        <v>-0.46339403543302299</v>
      </c>
      <c r="Z6210">
        <v>0.53734132330831597</v>
      </c>
      <c r="AA6210">
        <v>0.84521697243271998</v>
      </c>
      <c r="AB6210">
        <v>-0.19188708895769299</v>
      </c>
      <c r="AC6210">
        <v>0.42293797594291599</v>
      </c>
      <c r="AD6210">
        <v>0.82872126865393902</v>
      </c>
      <c r="AE6210">
        <v>-0.58001392414350506</v>
      </c>
      <c r="AF6210">
        <v>0.60904861396057097</v>
      </c>
      <c r="AG6210">
        <v>0.80674443595273604</v>
      </c>
      <c r="AH6210">
        <v>2.71125337662531E-2</v>
      </c>
      <c r="AI6210">
        <v>0.58597746837842102</v>
      </c>
      <c r="AJ6210">
        <v>0.78121606160956403</v>
      </c>
      <c r="AK6210">
        <v>-0.185447655335755</v>
      </c>
    </row>
    <row r="6211" spans="1:37" x14ac:dyDescent="0.2">
      <c r="A6211" t="s">
        <v>19816</v>
      </c>
      <c r="B6211">
        <v>61945186</v>
      </c>
      <c r="C6211">
        <v>61945350</v>
      </c>
      <c r="D6211">
        <v>165</v>
      </c>
      <c r="E6211" t="s">
        <v>20773</v>
      </c>
      <c r="F6211">
        <v>4</v>
      </c>
      <c r="G6211" t="s">
        <v>20774</v>
      </c>
      <c r="H6211" t="s">
        <v>35196</v>
      </c>
      <c r="I6211">
        <v>4</v>
      </c>
      <c r="J6211">
        <v>61933843</v>
      </c>
      <c r="K6211">
        <v>61947077</v>
      </c>
      <c r="L6211">
        <v>13235</v>
      </c>
      <c r="M6211">
        <v>1</v>
      </c>
      <c r="N6211">
        <v>23284</v>
      </c>
      <c r="O6211" t="s">
        <v>20772</v>
      </c>
      <c r="P6211">
        <v>11343</v>
      </c>
      <c r="Q6211" t="s">
        <v>20769</v>
      </c>
      <c r="R6211" t="s">
        <v>20770</v>
      </c>
      <c r="S6211" t="s">
        <v>35195</v>
      </c>
      <c r="T6211">
        <v>1</v>
      </c>
      <c r="U6211">
        <v>1</v>
      </c>
      <c r="V6211">
        <v>-0.196392820673222</v>
      </c>
      <c r="W6211">
        <v>0.47702388188002898</v>
      </c>
      <c r="X6211">
        <v>0.77657679348715702</v>
      </c>
      <c r="Y6211">
        <v>-0.53812080962133102</v>
      </c>
      <c r="Z6211">
        <v>0.493106687294874</v>
      </c>
      <c r="AA6211">
        <v>0.84521697243271998</v>
      </c>
      <c r="AB6211">
        <v>-0.284511728754898</v>
      </c>
      <c r="AC6211">
        <v>0.39482397753819498</v>
      </c>
      <c r="AD6211">
        <v>0.81385306787082501</v>
      </c>
      <c r="AE6211">
        <v>-0.65474069833181303</v>
      </c>
      <c r="AF6211">
        <v>0.63353401823575495</v>
      </c>
      <c r="AG6211">
        <v>0.80674443595273604</v>
      </c>
      <c r="AH6211">
        <v>-2.68574424170177E-2</v>
      </c>
      <c r="AI6211">
        <v>0.56241583491838698</v>
      </c>
      <c r="AJ6211">
        <v>0.78121606160956403</v>
      </c>
      <c r="AK6211">
        <v>-0.23549333886580301</v>
      </c>
    </row>
    <row r="6212" spans="1:37" x14ac:dyDescent="0.2">
      <c r="A6212" t="s">
        <v>19816</v>
      </c>
      <c r="B6212">
        <v>61945350</v>
      </c>
      <c r="C6212">
        <v>61945514</v>
      </c>
      <c r="D6212">
        <v>165</v>
      </c>
      <c r="E6212" t="s">
        <v>20775</v>
      </c>
      <c r="F6212">
        <v>1</v>
      </c>
      <c r="G6212" t="s">
        <v>20776</v>
      </c>
      <c r="H6212" t="s">
        <v>35196</v>
      </c>
      <c r="I6212">
        <v>4</v>
      </c>
      <c r="J6212">
        <v>61933843</v>
      </c>
      <c r="K6212">
        <v>61947077</v>
      </c>
      <c r="L6212">
        <v>13235</v>
      </c>
      <c r="M6212">
        <v>1</v>
      </c>
      <c r="N6212">
        <v>23284</v>
      </c>
      <c r="O6212" t="s">
        <v>20772</v>
      </c>
      <c r="P6212">
        <v>11507</v>
      </c>
      <c r="Q6212" t="s">
        <v>20769</v>
      </c>
      <c r="R6212" t="s">
        <v>20770</v>
      </c>
      <c r="S6212" t="s">
        <v>35195</v>
      </c>
      <c r="T6212">
        <v>1</v>
      </c>
      <c r="U6212">
        <v>1</v>
      </c>
      <c r="V6212">
        <v>-0.196392820673222</v>
      </c>
      <c r="W6212">
        <v>0.47702388188002898</v>
      </c>
      <c r="X6212">
        <v>0.77657679348715702</v>
      </c>
      <c r="Y6212">
        <v>-0.53812080962133102</v>
      </c>
      <c r="Z6212">
        <v>0.493106687294874</v>
      </c>
      <c r="AA6212">
        <v>0.84521697243271998</v>
      </c>
      <c r="AB6212">
        <v>-0.284511728754898</v>
      </c>
      <c r="AC6212">
        <v>0.39482397753819498</v>
      </c>
      <c r="AD6212">
        <v>0.81385306787082501</v>
      </c>
      <c r="AE6212">
        <v>-0.65474069833181303</v>
      </c>
      <c r="AF6212">
        <v>0.63353401823575495</v>
      </c>
      <c r="AG6212">
        <v>0.80674443595273604</v>
      </c>
      <c r="AH6212">
        <v>-2.68574424170177E-2</v>
      </c>
      <c r="AI6212">
        <v>0.56241583491838698</v>
      </c>
      <c r="AJ6212">
        <v>0.78121606160956403</v>
      </c>
      <c r="AK6212">
        <v>-0.23549333886580301</v>
      </c>
    </row>
    <row r="6213" spans="1:37" x14ac:dyDescent="0.2">
      <c r="A6213" t="s">
        <v>19816</v>
      </c>
      <c r="B6213">
        <v>62491718</v>
      </c>
      <c r="C6213">
        <v>62491868</v>
      </c>
      <c r="D6213">
        <v>151</v>
      </c>
      <c r="E6213" t="s">
        <v>20777</v>
      </c>
      <c r="F6213">
        <v>0</v>
      </c>
      <c r="G6213" t="s">
        <v>20778</v>
      </c>
      <c r="H6213" t="s">
        <v>31000</v>
      </c>
      <c r="I6213">
        <v>4</v>
      </c>
      <c r="J6213">
        <v>62072847</v>
      </c>
      <c r="K6213">
        <v>62165554</v>
      </c>
      <c r="L6213">
        <v>92708</v>
      </c>
      <c r="M6213">
        <v>2</v>
      </c>
      <c r="N6213">
        <v>101927186</v>
      </c>
      <c r="O6213" t="s">
        <v>20779</v>
      </c>
      <c r="P6213">
        <v>-326164</v>
      </c>
      <c r="Q6213" t="s">
        <v>40</v>
      </c>
      <c r="R6213" t="s">
        <v>20780</v>
      </c>
      <c r="S6213" t="s">
        <v>35197</v>
      </c>
      <c r="T6213">
        <v>8.8407481283857503E-2</v>
      </c>
      <c r="U6213">
        <v>0.603102917160658</v>
      </c>
      <c r="V6213">
        <v>-24.274911584962901</v>
      </c>
      <c r="W6213">
        <v>0.20525741147413201</v>
      </c>
      <c r="X6213">
        <v>0.704072456322962</v>
      </c>
      <c r="Y6213">
        <v>-23.427518044112599</v>
      </c>
      <c r="Z6213">
        <v>1.7313209044554401E-2</v>
      </c>
      <c r="AA6213">
        <v>0.72610664078822296</v>
      </c>
      <c r="AB6213">
        <v>-24.274911584962901</v>
      </c>
      <c r="AC6213">
        <v>0.30184355666711699</v>
      </c>
      <c r="AD6213">
        <v>0.68253123924728298</v>
      </c>
      <c r="AE6213">
        <v>-1.36194342641956</v>
      </c>
      <c r="AF6213">
        <v>0.22065000948199101</v>
      </c>
      <c r="AG6213">
        <v>0.68151250837662902</v>
      </c>
      <c r="AH6213">
        <v>-23.3453009771575</v>
      </c>
      <c r="AI6213">
        <v>0.24456414000292601</v>
      </c>
      <c r="AJ6213">
        <v>0.78121606160956403</v>
      </c>
      <c r="AK6213">
        <v>-23.274911656034899</v>
      </c>
    </row>
    <row r="6214" spans="1:37" x14ac:dyDescent="0.2">
      <c r="A6214" t="s">
        <v>19816</v>
      </c>
      <c r="B6214">
        <v>62491868</v>
      </c>
      <c r="C6214">
        <v>62492018</v>
      </c>
      <c r="D6214">
        <v>151</v>
      </c>
      <c r="E6214" t="s">
        <v>20781</v>
      </c>
      <c r="F6214">
        <v>13</v>
      </c>
      <c r="G6214" t="s">
        <v>20782</v>
      </c>
      <c r="H6214" t="s">
        <v>31000</v>
      </c>
      <c r="I6214">
        <v>4</v>
      </c>
      <c r="J6214">
        <v>62072847</v>
      </c>
      <c r="K6214">
        <v>62165554</v>
      </c>
      <c r="L6214">
        <v>92708</v>
      </c>
      <c r="M6214">
        <v>2</v>
      </c>
      <c r="N6214">
        <v>101927186</v>
      </c>
      <c r="O6214" t="s">
        <v>20779</v>
      </c>
      <c r="P6214">
        <v>-326314</v>
      </c>
      <c r="Q6214" t="s">
        <v>40</v>
      </c>
      <c r="R6214" t="s">
        <v>20780</v>
      </c>
      <c r="S6214" t="s">
        <v>35197</v>
      </c>
      <c r="T6214">
        <v>8.8407481283857503E-2</v>
      </c>
      <c r="U6214">
        <v>0.603102917160658</v>
      </c>
      <c r="V6214">
        <v>-24.274911584962901</v>
      </c>
      <c r="W6214">
        <v>0.20525741147413201</v>
      </c>
      <c r="X6214">
        <v>0.704072456322962</v>
      </c>
      <c r="Y6214">
        <v>-23.427518044112599</v>
      </c>
      <c r="Z6214">
        <v>1.7313209044554401E-2</v>
      </c>
      <c r="AA6214">
        <v>0.72610664078822296</v>
      </c>
      <c r="AB6214">
        <v>-24.274911584962901</v>
      </c>
      <c r="AC6214">
        <v>0.30184355666711699</v>
      </c>
      <c r="AD6214">
        <v>0.68253123924728298</v>
      </c>
      <c r="AE6214">
        <v>-1.36194342641956</v>
      </c>
      <c r="AF6214">
        <v>0.22065000948199101</v>
      </c>
      <c r="AG6214">
        <v>0.68151250837662902</v>
      </c>
      <c r="AH6214">
        <v>-23.3453009771575</v>
      </c>
      <c r="AI6214">
        <v>0.24456414000292601</v>
      </c>
      <c r="AJ6214">
        <v>0.78121606160956403</v>
      </c>
      <c r="AK6214">
        <v>-23.274911656034899</v>
      </c>
    </row>
    <row r="6215" spans="1:37" x14ac:dyDescent="0.2">
      <c r="A6215" t="s">
        <v>19816</v>
      </c>
      <c r="B6215">
        <v>62492018</v>
      </c>
      <c r="C6215">
        <v>62492168</v>
      </c>
      <c r="D6215">
        <v>151</v>
      </c>
      <c r="E6215" t="s">
        <v>20783</v>
      </c>
      <c r="F6215">
        <v>13</v>
      </c>
      <c r="G6215" t="s">
        <v>20784</v>
      </c>
      <c r="H6215" t="s">
        <v>31000</v>
      </c>
      <c r="I6215">
        <v>4</v>
      </c>
      <c r="J6215">
        <v>62072847</v>
      </c>
      <c r="K6215">
        <v>62165554</v>
      </c>
      <c r="L6215">
        <v>92708</v>
      </c>
      <c r="M6215">
        <v>2</v>
      </c>
      <c r="N6215">
        <v>101927186</v>
      </c>
      <c r="O6215" t="s">
        <v>20779</v>
      </c>
      <c r="P6215">
        <v>-326464</v>
      </c>
      <c r="Q6215" t="s">
        <v>40</v>
      </c>
      <c r="R6215" t="s">
        <v>20780</v>
      </c>
      <c r="S6215" t="s">
        <v>35197</v>
      </c>
      <c r="T6215">
        <v>8.8407481283857503E-2</v>
      </c>
      <c r="U6215">
        <v>0.603102917160658</v>
      </c>
      <c r="V6215">
        <v>-23.853445213167401</v>
      </c>
      <c r="W6215">
        <v>0.20525741147413201</v>
      </c>
      <c r="X6215">
        <v>0.704072456322962</v>
      </c>
      <c r="Y6215">
        <v>-23.208761814870801</v>
      </c>
      <c r="Z6215">
        <v>1.7313209044554401E-2</v>
      </c>
      <c r="AA6215">
        <v>0.72610664078822296</v>
      </c>
      <c r="AB6215">
        <v>-23.853445213167401</v>
      </c>
      <c r="AC6215">
        <v>0.30184355666711699</v>
      </c>
      <c r="AD6215">
        <v>0.68253123924728298</v>
      </c>
      <c r="AE6215">
        <v>-1.95054187272459</v>
      </c>
      <c r="AF6215">
        <v>0.22065000948199101</v>
      </c>
      <c r="AG6215">
        <v>0.68151250837662902</v>
      </c>
      <c r="AH6215">
        <v>-22.9238346271793</v>
      </c>
      <c r="AI6215">
        <v>0.24456414000292601</v>
      </c>
      <c r="AJ6215">
        <v>0.78121606160956403</v>
      </c>
      <c r="AK6215">
        <v>-22.853445308353201</v>
      </c>
    </row>
    <row r="6216" spans="1:37" x14ac:dyDescent="0.2">
      <c r="A6216" t="s">
        <v>19816</v>
      </c>
      <c r="B6216">
        <v>64249806</v>
      </c>
      <c r="C6216">
        <v>64249948</v>
      </c>
      <c r="D6216">
        <v>143</v>
      </c>
      <c r="E6216" t="s">
        <v>20785</v>
      </c>
      <c r="F6216">
        <v>1</v>
      </c>
      <c r="G6216" t="s">
        <v>20786</v>
      </c>
      <c r="H6216" t="s">
        <v>31000</v>
      </c>
      <c r="I6216">
        <v>4</v>
      </c>
      <c r="J6216">
        <v>64280075</v>
      </c>
      <c r="K6216">
        <v>64281536</v>
      </c>
      <c r="L6216">
        <v>1462</v>
      </c>
      <c r="M6216">
        <v>2</v>
      </c>
      <c r="N6216">
        <v>253017</v>
      </c>
      <c r="O6216" t="s">
        <v>20787</v>
      </c>
      <c r="P6216">
        <v>31588</v>
      </c>
      <c r="Q6216" t="s">
        <v>20788</v>
      </c>
      <c r="R6216" t="s">
        <v>20789</v>
      </c>
      <c r="S6216" t="s">
        <v>35198</v>
      </c>
      <c r="T6216">
        <v>0.32911398597860803</v>
      </c>
      <c r="U6216">
        <v>0.603102917160658</v>
      </c>
      <c r="V6216">
        <v>23.658804362356602</v>
      </c>
      <c r="W6216">
        <v>0.89107655920673101</v>
      </c>
      <c r="X6216">
        <v>0.95159051474143896</v>
      </c>
      <c r="Y6216">
        <v>0.65642639835445704</v>
      </c>
      <c r="Z6216">
        <v>0.203350924423461</v>
      </c>
      <c r="AA6216">
        <v>0.72610664078822296</v>
      </c>
      <c r="AB6216">
        <v>24.422693756219299</v>
      </c>
      <c r="AC6216">
        <v>0.85817338719172098</v>
      </c>
      <c r="AD6216">
        <v>0.94068432309766403</v>
      </c>
      <c r="AE6216">
        <v>0.48428999584531401</v>
      </c>
      <c r="AF6216">
        <v>0.98343762640780896</v>
      </c>
      <c r="AG6216">
        <v>1</v>
      </c>
      <c r="AH6216">
        <v>-0.208655574285315</v>
      </c>
      <c r="AI6216">
        <v>0.91725052871964496</v>
      </c>
      <c r="AJ6216">
        <v>0.98621344597861504</v>
      </c>
      <c r="AK6216">
        <v>0.51858572686328597</v>
      </c>
    </row>
    <row r="6217" spans="1:37" x14ac:dyDescent="0.2">
      <c r="A6217" t="s">
        <v>19816</v>
      </c>
      <c r="B6217">
        <v>64864232</v>
      </c>
      <c r="C6217">
        <v>64864405</v>
      </c>
      <c r="D6217">
        <v>174</v>
      </c>
      <c r="E6217" t="s">
        <v>20790</v>
      </c>
      <c r="F6217">
        <v>1</v>
      </c>
      <c r="G6217" t="s">
        <v>20791</v>
      </c>
      <c r="H6217" t="s">
        <v>35199</v>
      </c>
      <c r="I6217">
        <v>4</v>
      </c>
      <c r="J6217">
        <v>64836361</v>
      </c>
      <c r="K6217">
        <v>64883916</v>
      </c>
      <c r="L6217">
        <v>47556</v>
      </c>
      <c r="M6217">
        <v>2</v>
      </c>
      <c r="N6217">
        <v>105377255</v>
      </c>
      <c r="O6217" t="s">
        <v>20792</v>
      </c>
      <c r="P6217">
        <v>19511</v>
      </c>
      <c r="Q6217" t="s">
        <v>40</v>
      </c>
      <c r="R6217" t="s">
        <v>20793</v>
      </c>
      <c r="S6217" t="s">
        <v>35200</v>
      </c>
      <c r="T6217">
        <v>0.56354823081344896</v>
      </c>
      <c r="U6217">
        <v>0.81214233890638399</v>
      </c>
      <c r="V6217">
        <v>-3.0059816618148698</v>
      </c>
      <c r="W6217">
        <v>0.49709177864118298</v>
      </c>
      <c r="X6217">
        <v>0.78363289935355196</v>
      </c>
      <c r="Y6217">
        <v>-0.15793182243513601</v>
      </c>
      <c r="Z6217">
        <v>0.50730577232210405</v>
      </c>
      <c r="AA6217">
        <v>0.84521697243271998</v>
      </c>
      <c r="AB6217">
        <v>-1.52584173781326</v>
      </c>
      <c r="AC6217">
        <v>0.63966253792798</v>
      </c>
      <c r="AD6217">
        <v>0.87989882095915395</v>
      </c>
      <c r="AE6217">
        <v>-0.89494853031798804</v>
      </c>
      <c r="AF6217">
        <v>0.68997179462344205</v>
      </c>
      <c r="AG6217">
        <v>0.83846513202101103</v>
      </c>
      <c r="AH6217">
        <v>-2.68649246333056</v>
      </c>
      <c r="AI6217">
        <v>0.43521265639500101</v>
      </c>
      <c r="AJ6217">
        <v>0.78121606160956403</v>
      </c>
      <c r="AK6217">
        <v>0.511632683205134</v>
      </c>
    </row>
    <row r="6218" spans="1:37" x14ac:dyDescent="0.2">
      <c r="A6218" t="s">
        <v>19816</v>
      </c>
      <c r="B6218">
        <v>64864405</v>
      </c>
      <c r="C6218">
        <v>64864578</v>
      </c>
      <c r="D6218">
        <v>174</v>
      </c>
      <c r="E6218" t="s">
        <v>20794</v>
      </c>
      <c r="F6218">
        <v>2</v>
      </c>
      <c r="G6218" t="s">
        <v>20795</v>
      </c>
      <c r="H6218" t="s">
        <v>35199</v>
      </c>
      <c r="I6218">
        <v>4</v>
      </c>
      <c r="J6218">
        <v>64836361</v>
      </c>
      <c r="K6218">
        <v>64883916</v>
      </c>
      <c r="L6218">
        <v>47556</v>
      </c>
      <c r="M6218">
        <v>2</v>
      </c>
      <c r="N6218">
        <v>105377255</v>
      </c>
      <c r="O6218" t="s">
        <v>20792</v>
      </c>
      <c r="P6218">
        <v>19338</v>
      </c>
      <c r="Q6218" t="s">
        <v>40</v>
      </c>
      <c r="R6218" t="s">
        <v>20793</v>
      </c>
      <c r="S6218" t="s">
        <v>35200</v>
      </c>
      <c r="T6218">
        <v>0.56354823081344896</v>
      </c>
      <c r="U6218">
        <v>0.81214233890638399</v>
      </c>
      <c r="V6218">
        <v>-3.0059816618148698</v>
      </c>
      <c r="W6218">
        <v>0.49709177864118298</v>
      </c>
      <c r="X6218">
        <v>0.78363289935355196</v>
      </c>
      <c r="Y6218">
        <v>-0.15793182243513601</v>
      </c>
      <c r="Z6218">
        <v>0.50730577232210405</v>
      </c>
      <c r="AA6218">
        <v>0.84521697243271998</v>
      </c>
      <c r="AB6218">
        <v>-1.52584173781326</v>
      </c>
      <c r="AC6218">
        <v>0.63966253792798</v>
      </c>
      <c r="AD6218">
        <v>0.87989882095915395</v>
      </c>
      <c r="AE6218">
        <v>-0.89494853031798804</v>
      </c>
      <c r="AF6218">
        <v>0.68997179462344205</v>
      </c>
      <c r="AG6218">
        <v>0.83846513202101103</v>
      </c>
      <c r="AH6218">
        <v>-2.68649246333056</v>
      </c>
      <c r="AI6218">
        <v>0.43521265639500101</v>
      </c>
      <c r="AJ6218">
        <v>0.78121606160956403</v>
      </c>
      <c r="AK6218">
        <v>0.511632683205134</v>
      </c>
    </row>
    <row r="6219" spans="1:37" x14ac:dyDescent="0.2">
      <c r="A6219" t="s">
        <v>19816</v>
      </c>
      <c r="B6219">
        <v>65293324</v>
      </c>
      <c r="C6219">
        <v>65293485</v>
      </c>
      <c r="D6219">
        <v>162</v>
      </c>
      <c r="E6219" t="s">
        <v>20796</v>
      </c>
      <c r="F6219">
        <v>1</v>
      </c>
      <c r="G6219" t="s">
        <v>20797</v>
      </c>
      <c r="H6219" t="s">
        <v>31000</v>
      </c>
      <c r="I6219">
        <v>4</v>
      </c>
      <c r="J6219">
        <v>65225867</v>
      </c>
      <c r="K6219">
        <v>65241814</v>
      </c>
      <c r="L6219">
        <v>15948</v>
      </c>
      <c r="M6219">
        <v>2</v>
      </c>
      <c r="N6219">
        <v>105377256</v>
      </c>
      <c r="O6219" t="s">
        <v>20798</v>
      </c>
      <c r="P6219">
        <v>-51510</v>
      </c>
      <c r="Q6219" t="s">
        <v>20799</v>
      </c>
      <c r="R6219" t="s">
        <v>20800</v>
      </c>
      <c r="S6219" t="s">
        <v>35201</v>
      </c>
      <c r="T6219">
        <v>2.3142740639935901E-2</v>
      </c>
      <c r="U6219">
        <v>0.603102917160658</v>
      </c>
      <c r="V6219">
        <v>-24.424586857217299</v>
      </c>
      <c r="W6219">
        <v>0.22514765698160699</v>
      </c>
      <c r="X6219">
        <v>0.704072456322962</v>
      </c>
      <c r="Y6219">
        <v>-3.0934115557267798</v>
      </c>
      <c r="Z6219">
        <v>3.2309302662581099E-2</v>
      </c>
      <c r="AA6219">
        <v>0.72610664078822296</v>
      </c>
      <c r="AB6219">
        <v>-3.6376133132808501</v>
      </c>
      <c r="AC6219">
        <v>0.25878032848854299</v>
      </c>
      <c r="AD6219">
        <v>0.68253123924728298</v>
      </c>
      <c r="AE6219">
        <v>-1.6819552705491601</v>
      </c>
      <c r="AF6219">
        <v>5.0597804864900599E-2</v>
      </c>
      <c r="AG6219">
        <v>0.50499344271650004</v>
      </c>
      <c r="AH6219">
        <v>-23.695625770443598</v>
      </c>
      <c r="AI6219">
        <v>0.304388732792021</v>
      </c>
      <c r="AJ6219">
        <v>0.78121606160956403</v>
      </c>
      <c r="AK6219">
        <v>-2.72864553875851</v>
      </c>
    </row>
    <row r="6220" spans="1:37" x14ac:dyDescent="0.2">
      <c r="A6220" t="s">
        <v>19816</v>
      </c>
      <c r="B6220">
        <v>65293485</v>
      </c>
      <c r="C6220">
        <v>65293646</v>
      </c>
      <c r="D6220">
        <v>162</v>
      </c>
      <c r="E6220" t="s">
        <v>20801</v>
      </c>
      <c r="F6220">
        <v>2</v>
      </c>
      <c r="G6220" t="s">
        <v>20802</v>
      </c>
      <c r="H6220" t="s">
        <v>31000</v>
      </c>
      <c r="I6220">
        <v>4</v>
      </c>
      <c r="J6220">
        <v>65225867</v>
      </c>
      <c r="K6220">
        <v>65241814</v>
      </c>
      <c r="L6220">
        <v>15948</v>
      </c>
      <c r="M6220">
        <v>2</v>
      </c>
      <c r="N6220">
        <v>105377256</v>
      </c>
      <c r="O6220" t="s">
        <v>20798</v>
      </c>
      <c r="P6220">
        <v>-51671</v>
      </c>
      <c r="Q6220" t="s">
        <v>20799</v>
      </c>
      <c r="R6220" t="s">
        <v>20800</v>
      </c>
      <c r="S6220" t="s">
        <v>35201</v>
      </c>
      <c r="T6220">
        <v>2.3142740639935901E-2</v>
      </c>
      <c r="U6220">
        <v>0.603102917160658</v>
      </c>
      <c r="V6220">
        <v>-24.725132740347401</v>
      </c>
      <c r="W6220">
        <v>0.22514765698160699</v>
      </c>
      <c r="X6220">
        <v>0.704072456322962</v>
      </c>
      <c r="Y6220">
        <v>-3.4778071664863202</v>
      </c>
      <c r="Z6220">
        <v>3.2309302662581099E-2</v>
      </c>
      <c r="AA6220">
        <v>0.72610664078822296</v>
      </c>
      <c r="AB6220">
        <v>-3.9381591964109499</v>
      </c>
      <c r="AC6220">
        <v>0.25878032848854299</v>
      </c>
      <c r="AD6220">
        <v>0.68253123924728298</v>
      </c>
      <c r="AE6220">
        <v>-2.0663508813087001</v>
      </c>
      <c r="AF6220">
        <v>5.0597804864900599E-2</v>
      </c>
      <c r="AG6220">
        <v>0.50499344271650004</v>
      </c>
      <c r="AH6220">
        <v>-23.960507741894698</v>
      </c>
      <c r="AI6220">
        <v>0.304388732792021</v>
      </c>
      <c r="AJ6220">
        <v>0.78121606160956403</v>
      </c>
      <c r="AK6220">
        <v>-3.0099492568516899</v>
      </c>
    </row>
    <row r="6221" spans="1:37" x14ac:dyDescent="0.2">
      <c r="A6221" t="s">
        <v>19816</v>
      </c>
      <c r="B6221">
        <v>65293646</v>
      </c>
      <c r="C6221">
        <v>65293807</v>
      </c>
      <c r="D6221">
        <v>162</v>
      </c>
      <c r="E6221" t="s">
        <v>20803</v>
      </c>
      <c r="F6221">
        <v>0</v>
      </c>
      <c r="G6221" t="s">
        <v>20804</v>
      </c>
      <c r="H6221" t="s">
        <v>31000</v>
      </c>
      <c r="I6221">
        <v>4</v>
      </c>
      <c r="J6221">
        <v>65225867</v>
      </c>
      <c r="K6221">
        <v>65241814</v>
      </c>
      <c r="L6221">
        <v>15948</v>
      </c>
      <c r="M6221">
        <v>2</v>
      </c>
      <c r="N6221">
        <v>105377256</v>
      </c>
      <c r="O6221" t="s">
        <v>20798</v>
      </c>
      <c r="P6221">
        <v>-51832</v>
      </c>
      <c r="Q6221" t="s">
        <v>20799</v>
      </c>
      <c r="R6221" t="s">
        <v>20800</v>
      </c>
      <c r="S6221" t="s">
        <v>35201</v>
      </c>
      <c r="T6221">
        <v>2.3142740639935901E-2</v>
      </c>
      <c r="U6221">
        <v>0.603102917160658</v>
      </c>
      <c r="V6221">
        <v>-24.725132740347401</v>
      </c>
      <c r="W6221">
        <v>0.22514765698160699</v>
      </c>
      <c r="X6221">
        <v>0.704072456322962</v>
      </c>
      <c r="Y6221">
        <v>-3.4778071664863202</v>
      </c>
      <c r="Z6221">
        <v>3.2309302662581099E-2</v>
      </c>
      <c r="AA6221">
        <v>0.72610664078822296</v>
      </c>
      <c r="AB6221">
        <v>-3.9381591964109499</v>
      </c>
      <c r="AC6221">
        <v>0.25878032848854299</v>
      </c>
      <c r="AD6221">
        <v>0.68253123924728298</v>
      </c>
      <c r="AE6221">
        <v>-2.0663508813087001</v>
      </c>
      <c r="AF6221">
        <v>5.0597804864900599E-2</v>
      </c>
      <c r="AG6221">
        <v>0.50499344271650004</v>
      </c>
      <c r="AH6221">
        <v>-23.960507741894698</v>
      </c>
      <c r="AI6221">
        <v>0.304388732792021</v>
      </c>
      <c r="AJ6221">
        <v>0.78121606160956403</v>
      </c>
      <c r="AK6221">
        <v>-3.0099492568516899</v>
      </c>
    </row>
    <row r="6222" spans="1:37" x14ac:dyDescent="0.2">
      <c r="A6222" t="s">
        <v>19816</v>
      </c>
      <c r="B6222">
        <v>65340657</v>
      </c>
      <c r="C6222">
        <v>65340808</v>
      </c>
      <c r="D6222">
        <v>152</v>
      </c>
      <c r="E6222" t="s">
        <v>20805</v>
      </c>
      <c r="F6222">
        <v>1</v>
      </c>
      <c r="G6222" t="s">
        <v>20806</v>
      </c>
      <c r="H6222" t="s">
        <v>35202</v>
      </c>
      <c r="I6222">
        <v>4</v>
      </c>
      <c r="J6222">
        <v>65225867</v>
      </c>
      <c r="K6222">
        <v>65241814</v>
      </c>
      <c r="L6222">
        <v>15948</v>
      </c>
      <c r="M6222">
        <v>2</v>
      </c>
      <c r="N6222">
        <v>105377256</v>
      </c>
      <c r="O6222" t="s">
        <v>20798</v>
      </c>
      <c r="P6222">
        <v>-98843</v>
      </c>
      <c r="Q6222" t="s">
        <v>20799</v>
      </c>
      <c r="R6222" t="s">
        <v>20800</v>
      </c>
      <c r="S6222" t="s">
        <v>35201</v>
      </c>
      <c r="T6222">
        <v>0.97213403838398904</v>
      </c>
      <c r="U6222">
        <v>1</v>
      </c>
      <c r="V6222">
        <v>1.1415771458115</v>
      </c>
      <c r="W6222">
        <v>0.89107655920673101</v>
      </c>
      <c r="X6222">
        <v>0.95159051474143896</v>
      </c>
      <c r="Y6222">
        <v>1.3468222507185399</v>
      </c>
      <c r="Z6222">
        <v>0.69013698642955401</v>
      </c>
      <c r="AA6222">
        <v>0.84521697243271998</v>
      </c>
      <c r="AB6222">
        <v>0.17810305768304299</v>
      </c>
      <c r="AC6222">
        <v>0.75388744886274095</v>
      </c>
      <c r="AD6222">
        <v>0.87989882095915395</v>
      </c>
      <c r="AE6222">
        <v>0.346822286564969</v>
      </c>
      <c r="AF6222">
        <v>0.61410715005536498</v>
      </c>
      <c r="AG6222">
        <v>0.80674443595273604</v>
      </c>
      <c r="AH6222">
        <v>2.07118774260092</v>
      </c>
      <c r="AI6222">
        <v>0.56157887380500204</v>
      </c>
      <c r="AJ6222">
        <v>0.78121606160956403</v>
      </c>
      <c r="AK6222">
        <v>2.2155776421211102</v>
      </c>
    </row>
    <row r="6223" spans="1:37" x14ac:dyDescent="0.2">
      <c r="A6223" t="s">
        <v>19816</v>
      </c>
      <c r="B6223">
        <v>67133637</v>
      </c>
      <c r="C6223">
        <v>67133779</v>
      </c>
      <c r="D6223">
        <v>143</v>
      </c>
      <c r="E6223" t="s">
        <v>20807</v>
      </c>
      <c r="F6223">
        <v>2</v>
      </c>
      <c r="G6223" t="s">
        <v>20808</v>
      </c>
      <c r="H6223" t="s">
        <v>31000</v>
      </c>
      <c r="I6223">
        <v>4</v>
      </c>
      <c r="J6223">
        <v>67418542</v>
      </c>
      <c r="K6223">
        <v>67421054</v>
      </c>
      <c r="L6223">
        <v>2513</v>
      </c>
      <c r="M6223">
        <v>2</v>
      </c>
      <c r="N6223">
        <v>101927237</v>
      </c>
      <c r="O6223" t="s">
        <v>20809</v>
      </c>
      <c r="P6223">
        <v>287275</v>
      </c>
      <c r="Q6223" t="s">
        <v>20810</v>
      </c>
      <c r="R6223" t="s">
        <v>20811</v>
      </c>
      <c r="S6223" t="s">
        <v>35203</v>
      </c>
      <c r="T6223" t="s">
        <v>40</v>
      </c>
      <c r="U6223" t="s">
        <v>40</v>
      </c>
      <c r="V6223">
        <v>0</v>
      </c>
      <c r="W6223">
        <v>0.29261482077562401</v>
      </c>
      <c r="X6223">
        <v>0.704072456322962</v>
      </c>
      <c r="Y6223">
        <v>21.801341778338699</v>
      </c>
      <c r="Z6223">
        <v>0.306975110376564</v>
      </c>
      <c r="AA6223">
        <v>0.72610664078822296</v>
      </c>
      <c r="AB6223">
        <v>22.814293102973899</v>
      </c>
      <c r="AC6223">
        <v>0.27780950890804001</v>
      </c>
      <c r="AD6223">
        <v>0.68253123924728298</v>
      </c>
      <c r="AE6223">
        <v>22.851767803377001</v>
      </c>
      <c r="AF6223">
        <v>0.32549523997010099</v>
      </c>
      <c r="AG6223">
        <v>0.70473078222419605</v>
      </c>
      <c r="AH6223">
        <v>-22.7777672319644</v>
      </c>
      <c r="AI6223">
        <v>0.59609816080359102</v>
      </c>
      <c r="AJ6223">
        <v>0.78121606160956403</v>
      </c>
      <c r="AK6223">
        <v>-0.50742323381940702</v>
      </c>
    </row>
    <row r="6224" spans="1:37" x14ac:dyDescent="0.2">
      <c r="A6224" t="s">
        <v>19816</v>
      </c>
      <c r="B6224">
        <v>70570843</v>
      </c>
      <c r="C6224">
        <v>70571038</v>
      </c>
      <c r="D6224">
        <v>196</v>
      </c>
      <c r="E6224" t="s">
        <v>20812</v>
      </c>
      <c r="F6224">
        <v>1</v>
      </c>
      <c r="G6224" t="s">
        <v>20813</v>
      </c>
      <c r="H6224" t="s">
        <v>31000</v>
      </c>
      <c r="I6224">
        <v>4</v>
      </c>
      <c r="J6224">
        <v>70592256</v>
      </c>
      <c r="K6224">
        <v>70607288</v>
      </c>
      <c r="L6224">
        <v>15033</v>
      </c>
      <c r="M6224">
        <v>1</v>
      </c>
      <c r="N6224">
        <v>258</v>
      </c>
      <c r="O6224" t="s">
        <v>20814</v>
      </c>
      <c r="P6224">
        <v>-21218</v>
      </c>
      <c r="Q6224" t="s">
        <v>20815</v>
      </c>
      <c r="R6224" t="s">
        <v>20816</v>
      </c>
      <c r="S6224" t="s">
        <v>20817</v>
      </c>
      <c r="T6224">
        <v>0.44813890718296001</v>
      </c>
      <c r="U6224">
        <v>0.735601975936513</v>
      </c>
      <c r="V6224">
        <v>-0.225712387751037</v>
      </c>
      <c r="W6224">
        <v>0.59853744359179595</v>
      </c>
      <c r="X6224">
        <v>0.90663804421952698</v>
      </c>
      <c r="Y6224">
        <v>-5.9749453400095E-2</v>
      </c>
      <c r="Z6224">
        <v>0.20946056445536099</v>
      </c>
      <c r="AA6224">
        <v>0.72610664078822296</v>
      </c>
      <c r="AB6224">
        <v>-0.45290384122479699</v>
      </c>
      <c r="AC6224">
        <v>0.68279686398955997</v>
      </c>
      <c r="AD6224">
        <v>0.87989882095915395</v>
      </c>
      <c r="AE6224">
        <v>-0.13792416603781399</v>
      </c>
      <c r="AF6224">
        <v>0.95456018366695805</v>
      </c>
      <c r="AG6224">
        <v>1</v>
      </c>
      <c r="AH6224">
        <v>7.8792083917414796E-2</v>
      </c>
      <c r="AI6224">
        <v>0.68068526843594401</v>
      </c>
      <c r="AJ6224">
        <v>0.85136094490810099</v>
      </c>
      <c r="AK6224">
        <v>3.5882982044578501E-2</v>
      </c>
    </row>
    <row r="6225" spans="1:37" x14ac:dyDescent="0.2">
      <c r="A6225" t="s">
        <v>19816</v>
      </c>
      <c r="B6225">
        <v>72094067</v>
      </c>
      <c r="C6225">
        <v>72094213</v>
      </c>
      <c r="D6225">
        <v>147</v>
      </c>
      <c r="E6225" t="s">
        <v>20818</v>
      </c>
      <c r="F6225">
        <v>0</v>
      </c>
      <c r="G6225" t="s">
        <v>20819</v>
      </c>
      <c r="H6225" t="s">
        <v>35204</v>
      </c>
      <c r="I6225">
        <v>4</v>
      </c>
      <c r="J6225">
        <v>72146530</v>
      </c>
      <c r="K6225">
        <v>72148058</v>
      </c>
      <c r="L6225">
        <v>1529</v>
      </c>
      <c r="M6225">
        <v>1</v>
      </c>
      <c r="N6225">
        <v>10886</v>
      </c>
      <c r="O6225" t="s">
        <v>20820</v>
      </c>
      <c r="P6225">
        <v>-52317</v>
      </c>
      <c r="Q6225" t="s">
        <v>20821</v>
      </c>
      <c r="R6225" t="s">
        <v>20822</v>
      </c>
      <c r="S6225" t="s">
        <v>35205</v>
      </c>
      <c r="T6225">
        <v>0.17308923567461099</v>
      </c>
      <c r="U6225">
        <v>0.603102917160658</v>
      </c>
      <c r="V6225">
        <v>-25.030020627802902</v>
      </c>
      <c r="W6225">
        <v>0.20525741147413201</v>
      </c>
      <c r="X6225">
        <v>0.704072456322962</v>
      </c>
      <c r="Y6225">
        <v>-24.898776098535201</v>
      </c>
      <c r="Z6225">
        <v>5.50355599158565E-2</v>
      </c>
      <c r="AA6225">
        <v>0.72610664078822296</v>
      </c>
      <c r="AB6225">
        <v>-25.030020627802902</v>
      </c>
      <c r="AC6225">
        <v>7.0489011448141195E-2</v>
      </c>
      <c r="AD6225">
        <v>0.57684129297949804</v>
      </c>
      <c r="AE6225">
        <v>-24.898776098535201</v>
      </c>
      <c r="AF6225">
        <v>0.32549523997010099</v>
      </c>
      <c r="AG6225">
        <v>0.70473078222419605</v>
      </c>
      <c r="AH6225">
        <v>-24.100409993794099</v>
      </c>
      <c r="AI6225">
        <v>0.35038410267202102</v>
      </c>
      <c r="AJ6225">
        <v>0.78121606160956403</v>
      </c>
      <c r="AK6225">
        <v>-24.030020669913199</v>
      </c>
    </row>
    <row r="6226" spans="1:37" x14ac:dyDescent="0.2">
      <c r="A6226" t="s">
        <v>19816</v>
      </c>
      <c r="B6226">
        <v>72094213</v>
      </c>
      <c r="C6226">
        <v>72094359</v>
      </c>
      <c r="D6226">
        <v>147</v>
      </c>
      <c r="E6226" t="s">
        <v>20823</v>
      </c>
      <c r="F6226">
        <v>3</v>
      </c>
      <c r="G6226" t="s">
        <v>20824</v>
      </c>
      <c r="H6226" t="s">
        <v>35204</v>
      </c>
      <c r="I6226">
        <v>4</v>
      </c>
      <c r="J6226">
        <v>72146530</v>
      </c>
      <c r="K6226">
        <v>72148058</v>
      </c>
      <c r="L6226">
        <v>1529</v>
      </c>
      <c r="M6226">
        <v>1</v>
      </c>
      <c r="N6226">
        <v>10886</v>
      </c>
      <c r="O6226" t="s">
        <v>20820</v>
      </c>
      <c r="P6226">
        <v>-52171</v>
      </c>
      <c r="Q6226" t="s">
        <v>20821</v>
      </c>
      <c r="R6226" t="s">
        <v>20822</v>
      </c>
      <c r="S6226" t="s">
        <v>35205</v>
      </c>
      <c r="T6226">
        <v>0.17308923567461099</v>
      </c>
      <c r="U6226">
        <v>0.603102917160658</v>
      </c>
      <c r="V6226">
        <v>-25.030020627802902</v>
      </c>
      <c r="W6226">
        <v>0.20525741147413201</v>
      </c>
      <c r="X6226">
        <v>0.704072456322962</v>
      </c>
      <c r="Y6226">
        <v>-24.898776098535201</v>
      </c>
      <c r="Z6226">
        <v>5.50355599158565E-2</v>
      </c>
      <c r="AA6226">
        <v>0.72610664078822296</v>
      </c>
      <c r="AB6226">
        <v>-25.030020627802902</v>
      </c>
      <c r="AC6226">
        <v>7.0489011448141195E-2</v>
      </c>
      <c r="AD6226">
        <v>0.57684129297949804</v>
      </c>
      <c r="AE6226">
        <v>-24.898776098535201</v>
      </c>
      <c r="AF6226">
        <v>0.32549523997010099</v>
      </c>
      <c r="AG6226">
        <v>0.70473078222419605</v>
      </c>
      <c r="AH6226">
        <v>-24.100409993794099</v>
      </c>
      <c r="AI6226">
        <v>0.35038410267202102</v>
      </c>
      <c r="AJ6226">
        <v>0.78121606160956403</v>
      </c>
      <c r="AK6226">
        <v>-24.030020669913199</v>
      </c>
    </row>
    <row r="6227" spans="1:37" x14ac:dyDescent="0.2">
      <c r="A6227" t="s">
        <v>19816</v>
      </c>
      <c r="B6227">
        <v>72519347</v>
      </c>
      <c r="C6227">
        <v>72519497</v>
      </c>
      <c r="D6227">
        <v>151</v>
      </c>
      <c r="E6227" t="s">
        <v>20825</v>
      </c>
      <c r="F6227">
        <v>0</v>
      </c>
      <c r="G6227" t="s">
        <v>20826</v>
      </c>
      <c r="H6227" t="s">
        <v>35206</v>
      </c>
      <c r="I6227">
        <v>4</v>
      </c>
      <c r="J6227">
        <v>72441676</v>
      </c>
      <c r="K6227">
        <v>72568045</v>
      </c>
      <c r="L6227">
        <v>126370</v>
      </c>
      <c r="M6227">
        <v>2</v>
      </c>
      <c r="N6227">
        <v>9508</v>
      </c>
      <c r="O6227" t="s">
        <v>20827</v>
      </c>
      <c r="P6227">
        <v>48548</v>
      </c>
      <c r="Q6227" t="s">
        <v>20828</v>
      </c>
      <c r="R6227" t="s">
        <v>20829</v>
      </c>
      <c r="S6227" t="s">
        <v>35207</v>
      </c>
      <c r="T6227">
        <v>0.29867350274661603</v>
      </c>
      <c r="U6227">
        <v>0.603102917160658</v>
      </c>
      <c r="V6227">
        <v>2.2925072999053202</v>
      </c>
      <c r="W6227">
        <v>0.39900964277550199</v>
      </c>
      <c r="X6227">
        <v>0.71143044911719</v>
      </c>
      <c r="Y6227">
        <v>-2.1842904809385302</v>
      </c>
      <c r="Z6227">
        <v>0.86994504451071397</v>
      </c>
      <c r="AA6227">
        <v>0.99336210895768795</v>
      </c>
      <c r="AB6227">
        <v>1.32903326414225</v>
      </c>
      <c r="AC6227">
        <v>0.48049084149264598</v>
      </c>
      <c r="AD6227">
        <v>0.860469897539898</v>
      </c>
      <c r="AE6227">
        <v>-1.9251535253213901</v>
      </c>
      <c r="AF6227">
        <v>5.9766377752663399E-2</v>
      </c>
      <c r="AG6227">
        <v>0.57889197891446198</v>
      </c>
      <c r="AH6227">
        <v>3.2221175604371401</v>
      </c>
      <c r="AI6227">
        <v>0.44220099729825602</v>
      </c>
      <c r="AJ6227">
        <v>0.78121606160956403</v>
      </c>
      <c r="AK6227">
        <v>-1.6412456085815701</v>
      </c>
    </row>
    <row r="6228" spans="1:37" x14ac:dyDescent="0.2">
      <c r="A6228" t="s">
        <v>19816</v>
      </c>
      <c r="B6228">
        <v>72519497</v>
      </c>
      <c r="C6228">
        <v>72519647</v>
      </c>
      <c r="D6228">
        <v>151</v>
      </c>
      <c r="E6228" t="s">
        <v>20830</v>
      </c>
      <c r="F6228">
        <v>3</v>
      </c>
      <c r="G6228" t="s">
        <v>20831</v>
      </c>
      <c r="H6228" t="s">
        <v>35206</v>
      </c>
      <c r="I6228">
        <v>4</v>
      </c>
      <c r="J6228">
        <v>72441676</v>
      </c>
      <c r="K6228">
        <v>72568045</v>
      </c>
      <c r="L6228">
        <v>126370</v>
      </c>
      <c r="M6228">
        <v>2</v>
      </c>
      <c r="N6228">
        <v>9508</v>
      </c>
      <c r="O6228" t="s">
        <v>20827</v>
      </c>
      <c r="P6228">
        <v>48398</v>
      </c>
      <c r="Q6228" t="s">
        <v>20828</v>
      </c>
      <c r="R6228" t="s">
        <v>20829</v>
      </c>
      <c r="S6228" t="s">
        <v>35207</v>
      </c>
      <c r="T6228">
        <v>0.29867350274661603</v>
      </c>
      <c r="U6228">
        <v>0.603102917160658</v>
      </c>
      <c r="V6228">
        <v>2.2925072999053202</v>
      </c>
      <c r="W6228">
        <v>0.39900964277550199</v>
      </c>
      <c r="X6228">
        <v>0.71143044911719</v>
      </c>
      <c r="Y6228">
        <v>-2.1842904809385302</v>
      </c>
      <c r="Z6228">
        <v>0.86994504451071397</v>
      </c>
      <c r="AA6228">
        <v>0.99336210895768795</v>
      </c>
      <c r="AB6228">
        <v>1.32903326414225</v>
      </c>
      <c r="AC6228">
        <v>0.48049084149264598</v>
      </c>
      <c r="AD6228">
        <v>0.860469897539898</v>
      </c>
      <c r="AE6228">
        <v>-1.9251535253213901</v>
      </c>
      <c r="AF6228">
        <v>5.9766377752663399E-2</v>
      </c>
      <c r="AG6228">
        <v>0.57889197891446198</v>
      </c>
      <c r="AH6228">
        <v>3.2221175604371401</v>
      </c>
      <c r="AI6228">
        <v>0.44220099729825602</v>
      </c>
      <c r="AJ6228">
        <v>0.78121606160956403</v>
      </c>
      <c r="AK6228">
        <v>-1.6412456085815701</v>
      </c>
    </row>
    <row r="6229" spans="1:37" x14ac:dyDescent="0.2">
      <c r="A6229" t="s">
        <v>19816</v>
      </c>
      <c r="B6229">
        <v>73156319</v>
      </c>
      <c r="C6229">
        <v>73156384</v>
      </c>
      <c r="D6229">
        <v>66</v>
      </c>
      <c r="E6229" t="s">
        <v>20832</v>
      </c>
      <c r="F6229">
        <v>0</v>
      </c>
      <c r="G6229" t="s">
        <v>20833</v>
      </c>
      <c r="H6229" t="s">
        <v>31032</v>
      </c>
      <c r="I6229">
        <v>4</v>
      </c>
      <c r="J6229">
        <v>73113084</v>
      </c>
      <c r="K6229">
        <v>73153935</v>
      </c>
      <c r="L6229">
        <v>40852</v>
      </c>
      <c r="M6229">
        <v>2</v>
      </c>
      <c r="N6229">
        <v>26057</v>
      </c>
      <c r="O6229" t="s">
        <v>20834</v>
      </c>
      <c r="P6229">
        <v>-2384</v>
      </c>
      <c r="Q6229" t="s">
        <v>20835</v>
      </c>
      <c r="R6229" t="s">
        <v>20836</v>
      </c>
      <c r="S6229" t="s">
        <v>35208</v>
      </c>
      <c r="T6229" t="s">
        <v>40</v>
      </c>
      <c r="U6229" t="s">
        <v>40</v>
      </c>
      <c r="V6229">
        <v>0</v>
      </c>
      <c r="W6229">
        <v>0.94541066367716797</v>
      </c>
      <c r="X6229">
        <v>0.95159051474143896</v>
      </c>
      <c r="Y6229">
        <v>-0.77021312886396798</v>
      </c>
      <c r="Z6229">
        <v>0.306975110376564</v>
      </c>
      <c r="AA6229">
        <v>0.72610664078822296</v>
      </c>
      <c r="AB6229">
        <v>21.379556287598501</v>
      </c>
      <c r="AC6229">
        <v>0.71753805159658501</v>
      </c>
      <c r="AD6229">
        <v>0.87989882095915395</v>
      </c>
      <c r="AE6229">
        <v>-1.7702123393742499</v>
      </c>
      <c r="AF6229">
        <v>0.32549523997010099</v>
      </c>
      <c r="AG6229">
        <v>0.70473078222419605</v>
      </c>
      <c r="AH6229">
        <v>-21.343030425132199</v>
      </c>
      <c r="AI6229">
        <v>0.59609816080359102</v>
      </c>
      <c r="AJ6229">
        <v>0.78121606160956403</v>
      </c>
      <c r="AK6229">
        <v>9.8541955460276304E-2</v>
      </c>
    </row>
    <row r="6230" spans="1:37" x14ac:dyDescent="0.2">
      <c r="A6230" t="s">
        <v>19816</v>
      </c>
      <c r="B6230">
        <v>73357192</v>
      </c>
      <c r="C6230">
        <v>73357356</v>
      </c>
      <c r="D6230">
        <v>165</v>
      </c>
      <c r="E6230" t="s">
        <v>20837</v>
      </c>
      <c r="F6230">
        <v>0</v>
      </c>
      <c r="G6230" t="s">
        <v>20838</v>
      </c>
      <c r="H6230" t="s">
        <v>31000</v>
      </c>
      <c r="I6230">
        <v>4</v>
      </c>
      <c r="J6230">
        <v>73397114</v>
      </c>
      <c r="K6230">
        <v>73409457</v>
      </c>
      <c r="L6230">
        <v>12344</v>
      </c>
      <c r="M6230">
        <v>1</v>
      </c>
      <c r="N6230">
        <v>213</v>
      </c>
      <c r="O6230" t="s">
        <v>20839</v>
      </c>
      <c r="P6230">
        <v>-39758</v>
      </c>
      <c r="Q6230" t="s">
        <v>20840</v>
      </c>
      <c r="R6230" t="s">
        <v>20841</v>
      </c>
      <c r="S6230" t="s">
        <v>20842</v>
      </c>
      <c r="T6230">
        <v>0.32911398597860803</v>
      </c>
      <c r="U6230">
        <v>0.603102917160658</v>
      </c>
      <c r="V6230">
        <v>23.295372741376202</v>
      </c>
      <c r="W6230">
        <v>0.38920677604595899</v>
      </c>
      <c r="X6230">
        <v>0.704072456322962</v>
      </c>
      <c r="Y6230">
        <v>-23.7414799433549</v>
      </c>
      <c r="Z6230">
        <v>0.306975110376564</v>
      </c>
      <c r="AA6230">
        <v>0.72610664078822296</v>
      </c>
      <c r="AB6230">
        <v>23.6918206807152</v>
      </c>
      <c r="AC6230">
        <v>0.71753805159658501</v>
      </c>
      <c r="AD6230">
        <v>0.87989882095915395</v>
      </c>
      <c r="AE6230">
        <v>-1.3721064944069801</v>
      </c>
      <c r="AF6230">
        <v>0.64997455747578503</v>
      </c>
      <c r="AG6230">
        <v>0.80674443595273604</v>
      </c>
      <c r="AH6230">
        <v>0.35225886081944302</v>
      </c>
      <c r="AI6230">
        <v>0.35038410267202102</v>
      </c>
      <c r="AJ6230">
        <v>0.78121606160956403</v>
      </c>
      <c r="AK6230">
        <v>-23.5849054849886</v>
      </c>
    </row>
    <row r="6231" spans="1:37" x14ac:dyDescent="0.2">
      <c r="A6231" t="s">
        <v>19816</v>
      </c>
      <c r="B6231">
        <v>73357356</v>
      </c>
      <c r="C6231">
        <v>73357520</v>
      </c>
      <c r="D6231">
        <v>165</v>
      </c>
      <c r="E6231" t="s">
        <v>20843</v>
      </c>
      <c r="F6231">
        <v>0</v>
      </c>
      <c r="G6231" t="s">
        <v>20844</v>
      </c>
      <c r="H6231" t="s">
        <v>31000</v>
      </c>
      <c r="I6231">
        <v>4</v>
      </c>
      <c r="J6231">
        <v>73397114</v>
      </c>
      <c r="K6231">
        <v>73409457</v>
      </c>
      <c r="L6231">
        <v>12344</v>
      </c>
      <c r="M6231">
        <v>1</v>
      </c>
      <c r="N6231">
        <v>213</v>
      </c>
      <c r="O6231" t="s">
        <v>20839</v>
      </c>
      <c r="P6231">
        <v>-39594</v>
      </c>
      <c r="Q6231" t="s">
        <v>20840</v>
      </c>
      <c r="R6231" t="s">
        <v>20841</v>
      </c>
      <c r="S6231" t="s">
        <v>20842</v>
      </c>
      <c r="T6231">
        <v>0.32911398597860803</v>
      </c>
      <c r="U6231">
        <v>0.603102917160658</v>
      </c>
      <c r="V6231">
        <v>23.295372741376202</v>
      </c>
      <c r="W6231">
        <v>0.38920677604595899</v>
      </c>
      <c r="X6231">
        <v>0.704072456322962</v>
      </c>
      <c r="Y6231">
        <v>-23.7414799433549</v>
      </c>
      <c r="Z6231">
        <v>0.306975110376564</v>
      </c>
      <c r="AA6231">
        <v>0.72610664078822296</v>
      </c>
      <c r="AB6231">
        <v>23.6918206807152</v>
      </c>
      <c r="AC6231">
        <v>0.71753805159658501</v>
      </c>
      <c r="AD6231">
        <v>0.87989882095915395</v>
      </c>
      <c r="AE6231">
        <v>-1.3721064944069801</v>
      </c>
      <c r="AF6231">
        <v>0.64997455747578503</v>
      </c>
      <c r="AG6231">
        <v>0.80674443595273604</v>
      </c>
      <c r="AH6231">
        <v>0.35225886081944302</v>
      </c>
      <c r="AI6231">
        <v>0.35038410267202102</v>
      </c>
      <c r="AJ6231">
        <v>0.78121606160956403</v>
      </c>
      <c r="AK6231">
        <v>-23.5849054849886</v>
      </c>
    </row>
    <row r="6232" spans="1:37" x14ac:dyDescent="0.2">
      <c r="A6232" t="s">
        <v>19816</v>
      </c>
      <c r="B6232">
        <v>74098532</v>
      </c>
      <c r="C6232">
        <v>74098705</v>
      </c>
      <c r="D6232">
        <v>174</v>
      </c>
      <c r="E6232" t="s">
        <v>20845</v>
      </c>
      <c r="F6232">
        <v>5</v>
      </c>
      <c r="G6232" t="s">
        <v>20846</v>
      </c>
      <c r="H6232" t="s">
        <v>30987</v>
      </c>
      <c r="I6232">
        <v>4</v>
      </c>
      <c r="J6232">
        <v>74097040</v>
      </c>
      <c r="K6232">
        <v>74099195</v>
      </c>
      <c r="L6232">
        <v>2156</v>
      </c>
      <c r="M6232">
        <v>2</v>
      </c>
      <c r="N6232">
        <v>2920</v>
      </c>
      <c r="O6232" t="s">
        <v>20847</v>
      </c>
      <c r="P6232">
        <v>490</v>
      </c>
      <c r="Q6232" t="s">
        <v>20848</v>
      </c>
      <c r="R6232" t="s">
        <v>20849</v>
      </c>
      <c r="S6232" t="s">
        <v>35209</v>
      </c>
      <c r="T6232">
        <v>0.506551998792793</v>
      </c>
      <c r="U6232">
        <v>0.78288571403930396</v>
      </c>
      <c r="V6232">
        <v>3.6775312359255099</v>
      </c>
      <c r="W6232">
        <v>0.65075386537994595</v>
      </c>
      <c r="X6232">
        <v>0.94119559056004798</v>
      </c>
      <c r="Y6232">
        <v>-3.3315075832156298</v>
      </c>
      <c r="Z6232">
        <v>0.64127342146525201</v>
      </c>
      <c r="AA6232">
        <v>0.84521697243271998</v>
      </c>
      <c r="AB6232">
        <v>3.77397341999544</v>
      </c>
      <c r="AC6232">
        <v>0.615069744472027</v>
      </c>
      <c r="AD6232">
        <v>0.87989882095915395</v>
      </c>
      <c r="AE6232">
        <v>-0.50171855390310804</v>
      </c>
      <c r="AF6232">
        <v>0.47948624871920598</v>
      </c>
      <c r="AG6232">
        <v>0.80674443595273604</v>
      </c>
      <c r="AH6232">
        <v>0.777352976229851</v>
      </c>
      <c r="AI6232">
        <v>0.75770813086964806</v>
      </c>
      <c r="AJ6232">
        <v>0.91200148566411499</v>
      </c>
      <c r="AK6232">
        <v>-3.5226684178208401</v>
      </c>
    </row>
    <row r="6233" spans="1:37" x14ac:dyDescent="0.2">
      <c r="A6233" t="s">
        <v>19816</v>
      </c>
      <c r="B6233">
        <v>74722647</v>
      </c>
      <c r="C6233">
        <v>74722823</v>
      </c>
      <c r="D6233">
        <v>177</v>
      </c>
      <c r="E6233" t="s">
        <v>20850</v>
      </c>
      <c r="F6233">
        <v>2</v>
      </c>
      <c r="G6233" t="s">
        <v>3938</v>
      </c>
      <c r="H6233" t="s">
        <v>31000</v>
      </c>
      <c r="I6233">
        <v>4</v>
      </c>
      <c r="J6233">
        <v>74746379</v>
      </c>
      <c r="K6233">
        <v>74770156</v>
      </c>
      <c r="L6233">
        <v>23778</v>
      </c>
      <c r="M6233">
        <v>2</v>
      </c>
      <c r="N6233">
        <v>685</v>
      </c>
      <c r="O6233" t="s">
        <v>20851</v>
      </c>
      <c r="P6233">
        <v>47333</v>
      </c>
      <c r="Q6233" t="s">
        <v>20852</v>
      </c>
      <c r="R6233" t="s">
        <v>20853</v>
      </c>
      <c r="S6233" t="s">
        <v>20854</v>
      </c>
      <c r="T6233">
        <v>0.44382319723019598</v>
      </c>
      <c r="U6233">
        <v>0.72934109586265405</v>
      </c>
      <c r="V6233">
        <v>0.58884219320244002</v>
      </c>
      <c r="W6233">
        <v>0.45957837416585501</v>
      </c>
      <c r="X6233">
        <v>0.75726018452522603</v>
      </c>
      <c r="Y6233">
        <v>-0.59453741510703395</v>
      </c>
      <c r="Z6233">
        <v>0.75535717207119002</v>
      </c>
      <c r="AA6233">
        <v>0.89483605961263102</v>
      </c>
      <c r="AB6233">
        <v>0.34249243626700399</v>
      </c>
      <c r="AC6233">
        <v>0.37625534184293302</v>
      </c>
      <c r="AD6233">
        <v>0.78446406926587697</v>
      </c>
      <c r="AE6233">
        <v>-0.69379402368747201</v>
      </c>
      <c r="AF6233">
        <v>0.28931311997791598</v>
      </c>
      <c r="AG6233">
        <v>0.70473078222419605</v>
      </c>
      <c r="AH6233">
        <v>0.57559149427208001</v>
      </c>
      <c r="AI6233">
        <v>0.60626569021808097</v>
      </c>
      <c r="AJ6233">
        <v>0.79130036641684798</v>
      </c>
      <c r="AK6233">
        <v>-0.2858463305899</v>
      </c>
    </row>
    <row r="6234" spans="1:37" x14ac:dyDescent="0.2">
      <c r="A6234" t="s">
        <v>19816</v>
      </c>
      <c r="B6234">
        <v>74722823</v>
      </c>
      <c r="C6234">
        <v>74722999</v>
      </c>
      <c r="D6234">
        <v>177</v>
      </c>
      <c r="E6234" t="s">
        <v>20855</v>
      </c>
      <c r="F6234">
        <v>3</v>
      </c>
      <c r="G6234" t="s">
        <v>1236</v>
      </c>
      <c r="H6234" t="s">
        <v>31000</v>
      </c>
      <c r="I6234">
        <v>4</v>
      </c>
      <c r="J6234">
        <v>74746379</v>
      </c>
      <c r="K6234">
        <v>74770156</v>
      </c>
      <c r="L6234">
        <v>23778</v>
      </c>
      <c r="M6234">
        <v>2</v>
      </c>
      <c r="N6234">
        <v>685</v>
      </c>
      <c r="O6234" t="s">
        <v>20851</v>
      </c>
      <c r="P6234">
        <v>47157</v>
      </c>
      <c r="Q6234" t="s">
        <v>20852</v>
      </c>
      <c r="R6234" t="s">
        <v>20853</v>
      </c>
      <c r="S6234" t="s">
        <v>20854</v>
      </c>
      <c r="T6234">
        <v>0.44382319723019598</v>
      </c>
      <c r="U6234">
        <v>0.72934109586265405</v>
      </c>
      <c r="V6234">
        <v>0.58884219320244002</v>
      </c>
      <c r="W6234">
        <v>0.45957837416585501</v>
      </c>
      <c r="X6234">
        <v>0.75726018452522603</v>
      </c>
      <c r="Y6234">
        <v>-0.59453741510703395</v>
      </c>
      <c r="Z6234">
        <v>0.75535717207119002</v>
      </c>
      <c r="AA6234">
        <v>0.89483605961263102</v>
      </c>
      <c r="AB6234">
        <v>0.34249243626700399</v>
      </c>
      <c r="AC6234">
        <v>0.37625534184293302</v>
      </c>
      <c r="AD6234">
        <v>0.78446406926587697</v>
      </c>
      <c r="AE6234">
        <v>-0.69379402368747201</v>
      </c>
      <c r="AF6234">
        <v>0.28931311997791598</v>
      </c>
      <c r="AG6234">
        <v>0.70473078222419605</v>
      </c>
      <c r="AH6234">
        <v>0.57559149427208001</v>
      </c>
      <c r="AI6234">
        <v>0.60626569021808097</v>
      </c>
      <c r="AJ6234">
        <v>0.79130036641684798</v>
      </c>
      <c r="AK6234">
        <v>-0.2858463305899</v>
      </c>
    </row>
    <row r="6235" spans="1:37" x14ac:dyDescent="0.2">
      <c r="A6235" t="s">
        <v>19816</v>
      </c>
      <c r="B6235">
        <v>78106170</v>
      </c>
      <c r="C6235">
        <v>78106338</v>
      </c>
      <c r="D6235">
        <v>169</v>
      </c>
      <c r="E6235" t="s">
        <v>20856</v>
      </c>
      <c r="F6235">
        <v>3</v>
      </c>
      <c r="G6235" t="s">
        <v>20857</v>
      </c>
      <c r="H6235" t="s">
        <v>35210</v>
      </c>
      <c r="I6235">
        <v>4</v>
      </c>
      <c r="J6235">
        <v>78057690</v>
      </c>
      <c r="K6235">
        <v>78283297</v>
      </c>
      <c r="L6235">
        <v>225608</v>
      </c>
      <c r="M6235">
        <v>1</v>
      </c>
      <c r="N6235">
        <v>80144</v>
      </c>
      <c r="O6235" t="s">
        <v>20858</v>
      </c>
      <c r="P6235">
        <v>48480</v>
      </c>
      <c r="Q6235" t="s">
        <v>20859</v>
      </c>
      <c r="R6235" t="s">
        <v>20860</v>
      </c>
      <c r="S6235" t="s">
        <v>35211</v>
      </c>
      <c r="T6235">
        <v>0.41319803882137801</v>
      </c>
      <c r="U6235">
        <v>0.68533854528708305</v>
      </c>
      <c r="V6235">
        <v>0.26651480852714898</v>
      </c>
      <c r="W6235">
        <v>0.34791120889632199</v>
      </c>
      <c r="X6235">
        <v>0.704072456322962</v>
      </c>
      <c r="Y6235">
        <v>-0.94582546026147396</v>
      </c>
      <c r="Z6235">
        <v>0.87858657601226997</v>
      </c>
      <c r="AA6235">
        <v>0.99919698600769702</v>
      </c>
      <c r="AB6235">
        <v>3.4476584771392198E-2</v>
      </c>
      <c r="AC6235">
        <v>0.41323041697062501</v>
      </c>
      <c r="AD6235">
        <v>0.82872126865393902</v>
      </c>
      <c r="AE6235">
        <v>-0.99896188262105801</v>
      </c>
      <c r="AF6235">
        <v>0.26063693781003</v>
      </c>
      <c r="AG6235">
        <v>0.70473078222419605</v>
      </c>
      <c r="AH6235">
        <v>0.38347065098010402</v>
      </c>
      <c r="AI6235">
        <v>0.41594058401335199</v>
      </c>
      <c r="AJ6235">
        <v>0.78121606160956403</v>
      </c>
      <c r="AK6235">
        <v>-0.56026206818645996</v>
      </c>
    </row>
    <row r="6236" spans="1:37" x14ac:dyDescent="0.2">
      <c r="A6236" t="s">
        <v>19816</v>
      </c>
      <c r="B6236">
        <v>78106338</v>
      </c>
      <c r="C6236">
        <v>78106506</v>
      </c>
      <c r="D6236">
        <v>169</v>
      </c>
      <c r="E6236" t="s">
        <v>20861</v>
      </c>
      <c r="F6236">
        <v>4</v>
      </c>
      <c r="G6236" t="s">
        <v>20862</v>
      </c>
      <c r="H6236" t="s">
        <v>35210</v>
      </c>
      <c r="I6236">
        <v>4</v>
      </c>
      <c r="J6236">
        <v>78057690</v>
      </c>
      <c r="K6236">
        <v>78283297</v>
      </c>
      <c r="L6236">
        <v>225608</v>
      </c>
      <c r="M6236">
        <v>1</v>
      </c>
      <c r="N6236">
        <v>80144</v>
      </c>
      <c r="O6236" t="s">
        <v>20858</v>
      </c>
      <c r="P6236">
        <v>48648</v>
      </c>
      <c r="Q6236" t="s">
        <v>20859</v>
      </c>
      <c r="R6236" t="s">
        <v>20860</v>
      </c>
      <c r="S6236" t="s">
        <v>35211</v>
      </c>
      <c r="T6236">
        <v>0.41319803882137801</v>
      </c>
      <c r="U6236">
        <v>0.68533854528708305</v>
      </c>
      <c r="V6236">
        <v>0.18741681011801101</v>
      </c>
      <c r="W6236">
        <v>0.34791120889632199</v>
      </c>
      <c r="X6236">
        <v>0.704072456322962</v>
      </c>
      <c r="Y6236">
        <v>-0.99611648863766999</v>
      </c>
      <c r="Z6236">
        <v>0.89198907041171605</v>
      </c>
      <c r="AA6236">
        <v>0.99919698600769702</v>
      </c>
      <c r="AB6236">
        <v>-4.46214136377465E-2</v>
      </c>
      <c r="AC6236">
        <v>0.40395058126495498</v>
      </c>
      <c r="AD6236">
        <v>0.82872126865393902</v>
      </c>
      <c r="AE6236">
        <v>-1.0492529109972499</v>
      </c>
      <c r="AF6236">
        <v>0.26063693781003</v>
      </c>
      <c r="AG6236">
        <v>0.70473078222419605</v>
      </c>
      <c r="AH6236">
        <v>0.33790728260160902</v>
      </c>
      <c r="AI6236">
        <v>0.41594058401335199</v>
      </c>
      <c r="AJ6236">
        <v>0.78121606160956403</v>
      </c>
      <c r="AK6236">
        <v>-0.596417491656131</v>
      </c>
    </row>
    <row r="6237" spans="1:37" x14ac:dyDescent="0.2">
      <c r="A6237" t="s">
        <v>19816</v>
      </c>
      <c r="B6237">
        <v>78106506</v>
      </c>
      <c r="C6237">
        <v>78106674</v>
      </c>
      <c r="D6237">
        <v>169</v>
      </c>
      <c r="E6237" t="s">
        <v>20863</v>
      </c>
      <c r="F6237">
        <v>1</v>
      </c>
      <c r="G6237" t="s">
        <v>20864</v>
      </c>
      <c r="H6237" t="s">
        <v>35210</v>
      </c>
      <c r="I6237">
        <v>4</v>
      </c>
      <c r="J6237">
        <v>78057690</v>
      </c>
      <c r="K6237">
        <v>78283297</v>
      </c>
      <c r="L6237">
        <v>225608</v>
      </c>
      <c r="M6237">
        <v>1</v>
      </c>
      <c r="N6237">
        <v>80144</v>
      </c>
      <c r="O6237" t="s">
        <v>20858</v>
      </c>
      <c r="P6237">
        <v>48816</v>
      </c>
      <c r="Q6237" t="s">
        <v>20859</v>
      </c>
      <c r="R6237" t="s">
        <v>20860</v>
      </c>
      <c r="S6237" t="s">
        <v>35211</v>
      </c>
      <c r="T6237">
        <v>0.41319803882137801</v>
      </c>
      <c r="U6237">
        <v>0.68533854528708305</v>
      </c>
      <c r="V6237">
        <v>0.26762021776963402</v>
      </c>
      <c r="W6237">
        <v>0.34791120889632199</v>
      </c>
      <c r="X6237">
        <v>0.704072456322962</v>
      </c>
      <c r="Y6237">
        <v>-0.94512976640725099</v>
      </c>
      <c r="Z6237">
        <v>0.87858657601226997</v>
      </c>
      <c r="AA6237">
        <v>0.99919698600769702</v>
      </c>
      <c r="AB6237">
        <v>3.55819940138761E-2</v>
      </c>
      <c r="AC6237">
        <v>0.41323041697062501</v>
      </c>
      <c r="AD6237">
        <v>0.82872126865393902</v>
      </c>
      <c r="AE6237">
        <v>-0.99826618876683504</v>
      </c>
      <c r="AF6237">
        <v>0.26063693781003</v>
      </c>
      <c r="AG6237">
        <v>0.70473078222419605</v>
      </c>
      <c r="AH6237">
        <v>0.38409989333619998</v>
      </c>
      <c r="AI6237">
        <v>0.41594058401335199</v>
      </c>
      <c r="AJ6237">
        <v>0.78121606160956403</v>
      </c>
      <c r="AK6237">
        <v>-0.55976440782149905</v>
      </c>
    </row>
    <row r="6238" spans="1:37" x14ac:dyDescent="0.2">
      <c r="A6238" t="s">
        <v>19816</v>
      </c>
      <c r="B6238">
        <v>78207080</v>
      </c>
      <c r="C6238">
        <v>78207222</v>
      </c>
      <c r="D6238">
        <v>143</v>
      </c>
      <c r="E6238" t="s">
        <v>20865</v>
      </c>
      <c r="F6238">
        <v>0</v>
      </c>
      <c r="G6238" t="s">
        <v>20866</v>
      </c>
      <c r="H6238" t="s">
        <v>35210</v>
      </c>
      <c r="I6238">
        <v>4</v>
      </c>
      <c r="J6238">
        <v>78267239</v>
      </c>
      <c r="K6238">
        <v>78319653</v>
      </c>
      <c r="L6238">
        <v>52415</v>
      </c>
      <c r="M6238">
        <v>1</v>
      </c>
      <c r="N6238">
        <v>80144</v>
      </c>
      <c r="O6238" t="s">
        <v>20867</v>
      </c>
      <c r="P6238">
        <v>-60017</v>
      </c>
      <c r="Q6238" t="s">
        <v>20859</v>
      </c>
      <c r="R6238" t="s">
        <v>20860</v>
      </c>
      <c r="S6238" t="s">
        <v>35211</v>
      </c>
      <c r="T6238">
        <v>0.152084254673993</v>
      </c>
      <c r="U6238">
        <v>0.603102917160658</v>
      </c>
      <c r="V6238">
        <v>25.3055759435628</v>
      </c>
      <c r="W6238">
        <v>0.89107655920673101</v>
      </c>
      <c r="X6238">
        <v>0.95159051474143896</v>
      </c>
      <c r="Y6238">
        <v>0.49947455704532201</v>
      </c>
      <c r="Z6238">
        <v>0.306975110376564</v>
      </c>
      <c r="AA6238">
        <v>0.72610664078822296</v>
      </c>
      <c r="AB6238">
        <v>24.3421018526371</v>
      </c>
      <c r="AC6238">
        <v>0.75388744886274095</v>
      </c>
      <c r="AD6238">
        <v>0.87989882095915395</v>
      </c>
      <c r="AE6238">
        <v>-0.50052538160603899</v>
      </c>
      <c r="AF6238">
        <v>4.6407610929182198E-2</v>
      </c>
      <c r="AG6238">
        <v>0.476038960109122</v>
      </c>
      <c r="AH6238">
        <v>25.3055759435628</v>
      </c>
      <c r="AI6238">
        <v>0.56157887380500204</v>
      </c>
      <c r="AJ6238">
        <v>0.78121606160956403</v>
      </c>
      <c r="AK6238">
        <v>1.3682299521218</v>
      </c>
    </row>
    <row r="6239" spans="1:37" x14ac:dyDescent="0.2">
      <c r="A6239" t="s">
        <v>19816</v>
      </c>
      <c r="B6239">
        <v>78348566</v>
      </c>
      <c r="C6239">
        <v>78348742</v>
      </c>
      <c r="D6239">
        <v>177</v>
      </c>
      <c r="E6239" t="s">
        <v>20868</v>
      </c>
      <c r="F6239">
        <v>3</v>
      </c>
      <c r="G6239" t="s">
        <v>1086</v>
      </c>
      <c r="H6239" t="s">
        <v>35212</v>
      </c>
      <c r="I6239">
        <v>4</v>
      </c>
      <c r="J6239">
        <v>78419038</v>
      </c>
      <c r="K6239">
        <v>78446633</v>
      </c>
      <c r="L6239">
        <v>27596</v>
      </c>
      <c r="M6239">
        <v>1</v>
      </c>
      <c r="N6239">
        <v>80144</v>
      </c>
      <c r="O6239" t="s">
        <v>20869</v>
      </c>
      <c r="P6239">
        <v>-70296</v>
      </c>
      <c r="Q6239" t="s">
        <v>20859</v>
      </c>
      <c r="R6239" t="s">
        <v>20860</v>
      </c>
      <c r="S6239" t="s">
        <v>35211</v>
      </c>
      <c r="T6239">
        <v>0.583211159830616</v>
      </c>
      <c r="U6239">
        <v>0.81360520874211995</v>
      </c>
      <c r="V6239">
        <v>-0.15027075891814201</v>
      </c>
      <c r="W6239">
        <v>0.73975233503865201</v>
      </c>
      <c r="X6239">
        <v>0.95159051474143896</v>
      </c>
      <c r="Y6239">
        <v>0.80789230182856697</v>
      </c>
      <c r="Z6239">
        <v>0.37182321658043199</v>
      </c>
      <c r="AA6239">
        <v>0.84072298199131701</v>
      </c>
      <c r="AB6239">
        <v>-8.1691883771640897E-2</v>
      </c>
      <c r="AC6239">
        <v>0.84018496569277001</v>
      </c>
      <c r="AD6239">
        <v>0.94068432309766403</v>
      </c>
      <c r="AE6239">
        <v>-3.6423165461853001E-2</v>
      </c>
      <c r="AF6239">
        <v>1</v>
      </c>
      <c r="AG6239">
        <v>1</v>
      </c>
      <c r="AH6239">
        <v>-0.14417614127105</v>
      </c>
      <c r="AI6239">
        <v>0.42257798902177501</v>
      </c>
      <c r="AJ6239">
        <v>0.78121606160956403</v>
      </c>
      <c r="AK6239">
        <v>1.4565735619770499</v>
      </c>
    </row>
    <row r="6240" spans="1:37" x14ac:dyDescent="0.2">
      <c r="A6240" t="s">
        <v>19816</v>
      </c>
      <c r="B6240">
        <v>78348742</v>
      </c>
      <c r="C6240">
        <v>78348918</v>
      </c>
      <c r="D6240">
        <v>177</v>
      </c>
      <c r="E6240" t="s">
        <v>20870</v>
      </c>
      <c r="F6240">
        <v>1</v>
      </c>
      <c r="G6240" t="s">
        <v>20871</v>
      </c>
      <c r="H6240" t="s">
        <v>35212</v>
      </c>
      <c r="I6240">
        <v>4</v>
      </c>
      <c r="J6240">
        <v>78419038</v>
      </c>
      <c r="K6240">
        <v>78446633</v>
      </c>
      <c r="L6240">
        <v>27596</v>
      </c>
      <c r="M6240">
        <v>1</v>
      </c>
      <c r="N6240">
        <v>80144</v>
      </c>
      <c r="O6240" t="s">
        <v>20869</v>
      </c>
      <c r="P6240">
        <v>-70120</v>
      </c>
      <c r="Q6240" t="s">
        <v>20859</v>
      </c>
      <c r="R6240" t="s">
        <v>20860</v>
      </c>
      <c r="S6240" t="s">
        <v>35211</v>
      </c>
      <c r="T6240">
        <v>0.583211159830616</v>
      </c>
      <c r="U6240">
        <v>0.81360520874211995</v>
      </c>
      <c r="V6240">
        <v>-0.15027075891814201</v>
      </c>
      <c r="W6240">
        <v>0.73975233503865201</v>
      </c>
      <c r="X6240">
        <v>0.95159051474143896</v>
      </c>
      <c r="Y6240">
        <v>0.80789230182856697</v>
      </c>
      <c r="Z6240">
        <v>0.37182321658043199</v>
      </c>
      <c r="AA6240">
        <v>0.84072298199131701</v>
      </c>
      <c r="AB6240">
        <v>-8.1691883771640897E-2</v>
      </c>
      <c r="AC6240">
        <v>0.84018496569277001</v>
      </c>
      <c r="AD6240">
        <v>0.94068432309766403</v>
      </c>
      <c r="AE6240">
        <v>-3.6423165461853001E-2</v>
      </c>
      <c r="AF6240">
        <v>1</v>
      </c>
      <c r="AG6240">
        <v>1</v>
      </c>
      <c r="AH6240">
        <v>-0.14417614127105</v>
      </c>
      <c r="AI6240">
        <v>0.42257798902177501</v>
      </c>
      <c r="AJ6240">
        <v>0.78121606160956403</v>
      </c>
      <c r="AK6240">
        <v>1.4565735619770499</v>
      </c>
    </row>
    <row r="6241" spans="1:37" x14ac:dyDescent="0.2">
      <c r="A6241" t="s">
        <v>19816</v>
      </c>
      <c r="B6241">
        <v>78885455</v>
      </c>
      <c r="C6241">
        <v>78885606</v>
      </c>
      <c r="D6241">
        <v>152</v>
      </c>
      <c r="E6241" t="s">
        <v>20872</v>
      </c>
      <c r="F6241">
        <v>0</v>
      </c>
      <c r="G6241" t="s">
        <v>20873</v>
      </c>
      <c r="H6241" t="s">
        <v>35213</v>
      </c>
      <c r="I6241">
        <v>4</v>
      </c>
      <c r="J6241">
        <v>78872328</v>
      </c>
      <c r="K6241">
        <v>78879432</v>
      </c>
      <c r="L6241">
        <v>7105</v>
      </c>
      <c r="M6241">
        <v>1</v>
      </c>
      <c r="N6241">
        <v>55589</v>
      </c>
      <c r="O6241" t="s">
        <v>20874</v>
      </c>
      <c r="P6241">
        <v>13127</v>
      </c>
      <c r="Q6241" t="s">
        <v>20875</v>
      </c>
      <c r="R6241" t="s">
        <v>20876</v>
      </c>
      <c r="S6241" t="s">
        <v>35214</v>
      </c>
      <c r="T6241">
        <v>0.41411449764716601</v>
      </c>
      <c r="U6241">
        <v>0.68672807040463202</v>
      </c>
      <c r="V6241">
        <v>0.66637355321668201</v>
      </c>
      <c r="W6241">
        <v>9.0084274886189697E-2</v>
      </c>
      <c r="X6241">
        <v>0.704072456322962</v>
      </c>
      <c r="Y6241">
        <v>1.19112790888466</v>
      </c>
      <c r="Z6241">
        <v>0.35039427745701202</v>
      </c>
      <c r="AA6241">
        <v>0.80488678016500004</v>
      </c>
      <c r="AB6241">
        <v>0.57668666804916402</v>
      </c>
      <c r="AC6241">
        <v>0.13218824534352799</v>
      </c>
      <c r="AD6241">
        <v>0.68253123924728298</v>
      </c>
      <c r="AE6241">
        <v>0.84905448484853596</v>
      </c>
      <c r="AF6241">
        <v>0.55556144542410602</v>
      </c>
      <c r="AG6241">
        <v>0.80674443595273604</v>
      </c>
      <c r="AH6241">
        <v>0.42076193224657199</v>
      </c>
      <c r="AI6241">
        <v>0.103743870524038</v>
      </c>
      <c r="AJ6241">
        <v>0.78121606160956403</v>
      </c>
      <c r="AK6241">
        <v>0.99646343513171698</v>
      </c>
    </row>
    <row r="6242" spans="1:37" x14ac:dyDescent="0.2">
      <c r="A6242" t="s">
        <v>19816</v>
      </c>
      <c r="B6242">
        <v>79705135</v>
      </c>
      <c r="C6242">
        <v>79705311</v>
      </c>
      <c r="D6242">
        <v>177</v>
      </c>
      <c r="E6242" t="s">
        <v>20877</v>
      </c>
      <c r="F6242">
        <v>3</v>
      </c>
      <c r="G6242" t="s">
        <v>1020</v>
      </c>
      <c r="H6242" t="s">
        <v>31000</v>
      </c>
      <c r="I6242">
        <v>4</v>
      </c>
      <c r="J6242">
        <v>79663761</v>
      </c>
      <c r="K6242">
        <v>79696837</v>
      </c>
      <c r="L6242">
        <v>33077</v>
      </c>
      <c r="M6242">
        <v>1</v>
      </c>
      <c r="N6242">
        <v>105377301</v>
      </c>
      <c r="O6242" t="s">
        <v>20878</v>
      </c>
      <c r="P6242">
        <v>41374</v>
      </c>
      <c r="Q6242" t="s">
        <v>40</v>
      </c>
      <c r="R6242" t="s">
        <v>20879</v>
      </c>
      <c r="S6242" t="s">
        <v>35215</v>
      </c>
      <c r="T6242">
        <v>0.134189986298452</v>
      </c>
      <c r="U6242">
        <v>0.603102917160658</v>
      </c>
      <c r="V6242">
        <v>0.50365782425331196</v>
      </c>
      <c r="W6242">
        <v>0.23384122666634599</v>
      </c>
      <c r="X6242">
        <v>0.704072456322962</v>
      </c>
      <c r="Y6242">
        <v>-0.64745144626943096</v>
      </c>
      <c r="Z6242">
        <v>0.27749079789035103</v>
      </c>
      <c r="AA6242">
        <v>0.72610664078822296</v>
      </c>
      <c r="AB6242">
        <v>0.31076703549657902</v>
      </c>
      <c r="AC6242">
        <v>0.16299335860949399</v>
      </c>
      <c r="AD6242">
        <v>0.68253123924728298</v>
      </c>
      <c r="AE6242">
        <v>-0.76516001683892698</v>
      </c>
      <c r="AF6242">
        <v>0.127676801025984</v>
      </c>
      <c r="AG6242">
        <v>0.68151250837662902</v>
      </c>
      <c r="AH6242">
        <v>0.46739230124453202</v>
      </c>
      <c r="AI6242">
        <v>0.475593836020337</v>
      </c>
      <c r="AJ6242">
        <v>0.78121606160956403</v>
      </c>
      <c r="AK6242">
        <v>-0.309505579122268</v>
      </c>
    </row>
    <row r="6243" spans="1:37" x14ac:dyDescent="0.2">
      <c r="A6243" t="s">
        <v>19816</v>
      </c>
      <c r="B6243">
        <v>79705311</v>
      </c>
      <c r="C6243">
        <v>79705487</v>
      </c>
      <c r="D6243">
        <v>177</v>
      </c>
      <c r="E6243" t="s">
        <v>20880</v>
      </c>
      <c r="F6243">
        <v>2</v>
      </c>
      <c r="G6243" t="s">
        <v>1025</v>
      </c>
      <c r="H6243" t="s">
        <v>31000</v>
      </c>
      <c r="I6243">
        <v>4</v>
      </c>
      <c r="J6243">
        <v>79663761</v>
      </c>
      <c r="K6243">
        <v>79696837</v>
      </c>
      <c r="L6243">
        <v>33077</v>
      </c>
      <c r="M6243">
        <v>1</v>
      </c>
      <c r="N6243">
        <v>105377301</v>
      </c>
      <c r="O6243" t="s">
        <v>20878</v>
      </c>
      <c r="P6243">
        <v>41550</v>
      </c>
      <c r="Q6243" t="s">
        <v>40</v>
      </c>
      <c r="R6243" t="s">
        <v>20879</v>
      </c>
      <c r="S6243" t="s">
        <v>35215</v>
      </c>
      <c r="T6243">
        <v>0.14907197286854099</v>
      </c>
      <c r="U6243">
        <v>0.603102917160658</v>
      </c>
      <c r="V6243">
        <v>0.45887672410462799</v>
      </c>
      <c r="W6243">
        <v>0.23384122666634599</v>
      </c>
      <c r="X6243">
        <v>0.704072456322962</v>
      </c>
      <c r="Y6243">
        <v>-0.64745144626943096</v>
      </c>
      <c r="Z6243">
        <v>0.29231118696381397</v>
      </c>
      <c r="AA6243">
        <v>0.72610664078822296</v>
      </c>
      <c r="AB6243">
        <v>0.28468611447466502</v>
      </c>
      <c r="AC6243">
        <v>0.140390029056537</v>
      </c>
      <c r="AD6243">
        <v>0.68253123924728298</v>
      </c>
      <c r="AE6243">
        <v>-0.80219354916933105</v>
      </c>
      <c r="AF6243">
        <v>0.149843205294871</v>
      </c>
      <c r="AG6243">
        <v>0.68151250837662902</v>
      </c>
      <c r="AH6243">
        <v>0.42261120109584699</v>
      </c>
      <c r="AI6243">
        <v>0.49636172416618801</v>
      </c>
      <c r="AJ6243">
        <v>0.78121606160956403</v>
      </c>
      <c r="AK6243">
        <v>-0.28469182461678999</v>
      </c>
    </row>
    <row r="6244" spans="1:37" x14ac:dyDescent="0.2">
      <c r="A6244" t="s">
        <v>19816</v>
      </c>
      <c r="B6244">
        <v>79967492</v>
      </c>
      <c r="C6244">
        <v>79967668</v>
      </c>
      <c r="D6244">
        <v>177</v>
      </c>
      <c r="E6244" t="s">
        <v>20881</v>
      </c>
      <c r="F6244">
        <v>3</v>
      </c>
      <c r="G6244" t="s">
        <v>18967</v>
      </c>
      <c r="H6244" t="s">
        <v>31032</v>
      </c>
      <c r="I6244">
        <v>4</v>
      </c>
      <c r="J6244">
        <v>79907170</v>
      </c>
      <c r="K6244">
        <v>79965097</v>
      </c>
      <c r="L6244">
        <v>57928</v>
      </c>
      <c r="M6244">
        <v>2</v>
      </c>
      <c r="N6244">
        <v>118429</v>
      </c>
      <c r="O6244" t="s">
        <v>20882</v>
      </c>
      <c r="P6244">
        <v>-2395</v>
      </c>
      <c r="Q6244" t="s">
        <v>20883</v>
      </c>
      <c r="R6244" t="s">
        <v>20884</v>
      </c>
      <c r="S6244" t="s">
        <v>35216</v>
      </c>
      <c r="T6244">
        <v>9.3242842423018196E-2</v>
      </c>
      <c r="U6244">
        <v>0.603102917160658</v>
      </c>
      <c r="V6244">
        <v>2.6373035699387999</v>
      </c>
      <c r="W6244">
        <v>0.33047024106436002</v>
      </c>
      <c r="X6244">
        <v>0.704072456322962</v>
      </c>
      <c r="Y6244">
        <v>-1.23060169049377</v>
      </c>
      <c r="Z6244">
        <v>0.46239325382365598</v>
      </c>
      <c r="AA6244">
        <v>0.84435025072159198</v>
      </c>
      <c r="AB6244">
        <v>1.92886344377146</v>
      </c>
      <c r="AC6244">
        <v>0.526942638876299</v>
      </c>
      <c r="AD6244">
        <v>0.87989882095915395</v>
      </c>
      <c r="AE6244">
        <v>-0.88451431662791402</v>
      </c>
      <c r="AF6244">
        <v>1.61706455836827E-2</v>
      </c>
      <c r="AG6244">
        <v>0.476038960109122</v>
      </c>
      <c r="AH6244">
        <v>2.4654257954678598</v>
      </c>
      <c r="AI6244">
        <v>0.30667476752752898</v>
      </c>
      <c r="AJ6244">
        <v>0.78121606160956403</v>
      </c>
      <c r="AK6244">
        <v>-0.98749485457010999</v>
      </c>
    </row>
    <row r="6245" spans="1:37" x14ac:dyDescent="0.2">
      <c r="A6245" t="s">
        <v>19816</v>
      </c>
      <c r="B6245">
        <v>79967668</v>
      </c>
      <c r="C6245">
        <v>79967844</v>
      </c>
      <c r="D6245">
        <v>177</v>
      </c>
      <c r="E6245" t="s">
        <v>20885</v>
      </c>
      <c r="F6245">
        <v>2</v>
      </c>
      <c r="G6245" t="s">
        <v>2290</v>
      </c>
      <c r="H6245" t="s">
        <v>31032</v>
      </c>
      <c r="I6245">
        <v>4</v>
      </c>
      <c r="J6245">
        <v>79907170</v>
      </c>
      <c r="K6245">
        <v>79965097</v>
      </c>
      <c r="L6245">
        <v>57928</v>
      </c>
      <c r="M6245">
        <v>2</v>
      </c>
      <c r="N6245">
        <v>118429</v>
      </c>
      <c r="O6245" t="s">
        <v>20882</v>
      </c>
      <c r="P6245">
        <v>-2571</v>
      </c>
      <c r="Q6245" t="s">
        <v>20883</v>
      </c>
      <c r="R6245" t="s">
        <v>20884</v>
      </c>
      <c r="S6245" t="s">
        <v>35216</v>
      </c>
      <c r="T6245">
        <v>9.3242842423018196E-2</v>
      </c>
      <c r="U6245">
        <v>0.603102917160658</v>
      </c>
      <c r="V6245">
        <v>2.6373035699387999</v>
      </c>
      <c r="W6245">
        <v>0.33047024106436002</v>
      </c>
      <c r="X6245">
        <v>0.704072456322962</v>
      </c>
      <c r="Y6245">
        <v>-1.23060169049377</v>
      </c>
      <c r="Z6245">
        <v>0.46239325382365598</v>
      </c>
      <c r="AA6245">
        <v>0.84435025072159198</v>
      </c>
      <c r="AB6245">
        <v>1.92886344377146</v>
      </c>
      <c r="AC6245">
        <v>0.526942638876299</v>
      </c>
      <c r="AD6245">
        <v>0.87989882095915395</v>
      </c>
      <c r="AE6245">
        <v>-0.88451431662791402</v>
      </c>
      <c r="AF6245">
        <v>1.61706455836827E-2</v>
      </c>
      <c r="AG6245">
        <v>0.476038960109122</v>
      </c>
      <c r="AH6245">
        <v>2.4654257954678598</v>
      </c>
      <c r="AI6245">
        <v>0.30667476752752898</v>
      </c>
      <c r="AJ6245">
        <v>0.78121606160956403</v>
      </c>
      <c r="AK6245">
        <v>-0.98749485457010999</v>
      </c>
    </row>
    <row r="6246" spans="1:37" x14ac:dyDescent="0.2">
      <c r="A6246" t="s">
        <v>19816</v>
      </c>
      <c r="B6246">
        <v>80073257</v>
      </c>
      <c r="C6246">
        <v>80073408</v>
      </c>
      <c r="D6246">
        <v>152</v>
      </c>
      <c r="E6246" t="s">
        <v>20886</v>
      </c>
      <c r="F6246">
        <v>4</v>
      </c>
      <c r="G6246" t="s">
        <v>20887</v>
      </c>
      <c r="H6246" t="s">
        <v>30987</v>
      </c>
      <c r="I6246">
        <v>4</v>
      </c>
      <c r="J6246">
        <v>79901146</v>
      </c>
      <c r="K6246">
        <v>80073229</v>
      </c>
      <c r="L6246">
        <v>172084</v>
      </c>
      <c r="M6246">
        <v>2</v>
      </c>
      <c r="N6246">
        <v>118429</v>
      </c>
      <c r="O6246" t="s">
        <v>20888</v>
      </c>
      <c r="P6246">
        <v>-28</v>
      </c>
      <c r="Q6246" t="s">
        <v>20883</v>
      </c>
      <c r="R6246" t="s">
        <v>20884</v>
      </c>
      <c r="S6246" t="s">
        <v>35216</v>
      </c>
      <c r="T6246">
        <v>1</v>
      </c>
      <c r="U6246">
        <v>1</v>
      </c>
      <c r="V6246">
        <v>-1.0428393815774899</v>
      </c>
      <c r="W6246">
        <v>0.20525741147413201</v>
      </c>
      <c r="X6246">
        <v>0.704072456322962</v>
      </c>
      <c r="Y6246">
        <v>-23.235084992857999</v>
      </c>
      <c r="Z6246">
        <v>0.65379035313853895</v>
      </c>
      <c r="AA6246">
        <v>0.84521697243271998</v>
      </c>
      <c r="AB6246">
        <v>-2.0063131237118501</v>
      </c>
      <c r="AC6246">
        <v>7.0489011448141195E-2</v>
      </c>
      <c r="AD6246">
        <v>0.57684129297949804</v>
      </c>
      <c r="AE6246">
        <v>-23.235084992857999</v>
      </c>
      <c r="AF6246">
        <v>0.64997455747578503</v>
      </c>
      <c r="AG6246">
        <v>0.80674443595273604</v>
      </c>
      <c r="AH6246">
        <v>-0.11322888597787401</v>
      </c>
      <c r="AI6246">
        <v>0.35038410267202102</v>
      </c>
      <c r="AJ6246">
        <v>0.78121606160956403</v>
      </c>
      <c r="AK6246">
        <v>-22.366329646846101</v>
      </c>
    </row>
    <row r="6247" spans="1:37" x14ac:dyDescent="0.2">
      <c r="A6247" t="s">
        <v>19816</v>
      </c>
      <c r="B6247">
        <v>82019977</v>
      </c>
      <c r="C6247">
        <v>82020139</v>
      </c>
      <c r="D6247">
        <v>163</v>
      </c>
      <c r="E6247" t="s">
        <v>20889</v>
      </c>
      <c r="F6247">
        <v>1</v>
      </c>
      <c r="G6247" t="s">
        <v>20890</v>
      </c>
      <c r="H6247" t="s">
        <v>35217</v>
      </c>
      <c r="I6247">
        <v>4</v>
      </c>
      <c r="J6247">
        <v>81427065</v>
      </c>
      <c r="K6247">
        <v>82044069</v>
      </c>
      <c r="L6247">
        <v>617005</v>
      </c>
      <c r="M6247">
        <v>2</v>
      </c>
      <c r="N6247">
        <v>153020</v>
      </c>
      <c r="O6247" t="s">
        <v>20891</v>
      </c>
      <c r="P6247">
        <v>23930</v>
      </c>
      <c r="Q6247" t="s">
        <v>20892</v>
      </c>
      <c r="R6247" t="s">
        <v>20893</v>
      </c>
      <c r="S6247" t="s">
        <v>35218</v>
      </c>
      <c r="T6247">
        <v>0.17308923567461099</v>
      </c>
      <c r="U6247">
        <v>0.603102917160658</v>
      </c>
      <c r="V6247">
        <v>-22.905759588067699</v>
      </c>
      <c r="W6247">
        <v>0.20525741147413201</v>
      </c>
      <c r="X6247">
        <v>0.704072456322962</v>
      </c>
      <c r="Y6247">
        <v>-22.774515072274401</v>
      </c>
      <c r="Z6247">
        <v>5.50355599158565E-2</v>
      </c>
      <c r="AA6247">
        <v>0.72610664078822296</v>
      </c>
      <c r="AB6247">
        <v>-22.905759588067699</v>
      </c>
      <c r="AC6247">
        <v>7.0489011448141195E-2</v>
      </c>
      <c r="AD6247">
        <v>0.57684129297949804</v>
      </c>
      <c r="AE6247">
        <v>-22.774515072274401</v>
      </c>
      <c r="AF6247">
        <v>0.32549523997010099</v>
      </c>
      <c r="AG6247">
        <v>0.70473078222419605</v>
      </c>
      <c r="AH6247">
        <v>-21.976149082066101</v>
      </c>
      <c r="AI6247">
        <v>0.35038410267202102</v>
      </c>
      <c r="AJ6247">
        <v>0.78121606160956403</v>
      </c>
      <c r="AK6247">
        <v>-21.905759771659699</v>
      </c>
    </row>
    <row r="6248" spans="1:37" x14ac:dyDescent="0.2">
      <c r="A6248" t="s">
        <v>19816</v>
      </c>
      <c r="B6248">
        <v>82020139</v>
      </c>
      <c r="C6248">
        <v>82020301</v>
      </c>
      <c r="D6248">
        <v>163</v>
      </c>
      <c r="E6248" t="s">
        <v>20894</v>
      </c>
      <c r="F6248">
        <v>1</v>
      </c>
      <c r="G6248" t="s">
        <v>20895</v>
      </c>
      <c r="H6248" t="s">
        <v>35217</v>
      </c>
      <c r="I6248">
        <v>4</v>
      </c>
      <c r="J6248">
        <v>81427065</v>
      </c>
      <c r="K6248">
        <v>82044069</v>
      </c>
      <c r="L6248">
        <v>617005</v>
      </c>
      <c r="M6248">
        <v>2</v>
      </c>
      <c r="N6248">
        <v>153020</v>
      </c>
      <c r="O6248" t="s">
        <v>20891</v>
      </c>
      <c r="P6248">
        <v>23768</v>
      </c>
      <c r="Q6248" t="s">
        <v>20892</v>
      </c>
      <c r="R6248" t="s">
        <v>20893</v>
      </c>
      <c r="S6248" t="s">
        <v>35218</v>
      </c>
      <c r="T6248">
        <v>0.17308923567461099</v>
      </c>
      <c r="U6248">
        <v>0.603102917160658</v>
      </c>
      <c r="V6248">
        <v>-22.905759588067699</v>
      </c>
      <c r="W6248">
        <v>0.20525741147413201</v>
      </c>
      <c r="X6248">
        <v>0.704072456322962</v>
      </c>
      <c r="Y6248">
        <v>-22.774515072274401</v>
      </c>
      <c r="Z6248">
        <v>5.50355599158565E-2</v>
      </c>
      <c r="AA6248">
        <v>0.72610664078822296</v>
      </c>
      <c r="AB6248">
        <v>-22.905759588067699</v>
      </c>
      <c r="AC6248">
        <v>7.0489011448141195E-2</v>
      </c>
      <c r="AD6248">
        <v>0.57684129297949804</v>
      </c>
      <c r="AE6248">
        <v>-22.774515072274401</v>
      </c>
      <c r="AF6248">
        <v>0.32549523997010099</v>
      </c>
      <c r="AG6248">
        <v>0.70473078222419605</v>
      </c>
      <c r="AH6248">
        <v>-21.976149082066101</v>
      </c>
      <c r="AI6248">
        <v>0.35038410267202102</v>
      </c>
      <c r="AJ6248">
        <v>0.78121606160956403</v>
      </c>
      <c r="AK6248">
        <v>-21.905759771659699</v>
      </c>
    </row>
    <row r="6249" spans="1:37" x14ac:dyDescent="0.2">
      <c r="A6249" t="s">
        <v>19816</v>
      </c>
      <c r="B6249">
        <v>82342832</v>
      </c>
      <c r="C6249">
        <v>82342984</v>
      </c>
      <c r="D6249">
        <v>153</v>
      </c>
      <c r="E6249" t="s">
        <v>20896</v>
      </c>
      <c r="F6249">
        <v>1</v>
      </c>
      <c r="G6249" t="s">
        <v>20897</v>
      </c>
      <c r="H6249" t="s">
        <v>31000</v>
      </c>
      <c r="I6249">
        <v>4</v>
      </c>
      <c r="J6249">
        <v>82354847</v>
      </c>
      <c r="K6249">
        <v>82357392</v>
      </c>
      <c r="L6249">
        <v>2546</v>
      </c>
      <c r="M6249">
        <v>2</v>
      </c>
      <c r="N6249">
        <v>3184</v>
      </c>
      <c r="O6249" t="s">
        <v>20898</v>
      </c>
      <c r="P6249">
        <v>14408</v>
      </c>
      <c r="Q6249" t="s">
        <v>20899</v>
      </c>
      <c r="R6249" t="s">
        <v>20900</v>
      </c>
      <c r="S6249" t="s">
        <v>35219</v>
      </c>
      <c r="T6249">
        <v>0.32911398597860803</v>
      </c>
      <c r="U6249">
        <v>0.603102917160658</v>
      </c>
      <c r="V6249">
        <v>23.9452167186301</v>
      </c>
      <c r="W6249">
        <v>0.38920677604595899</v>
      </c>
      <c r="X6249">
        <v>0.704072456322962</v>
      </c>
      <c r="Y6249">
        <v>-23.7435828708584</v>
      </c>
      <c r="Z6249">
        <v>0.48464167878831399</v>
      </c>
      <c r="AA6249">
        <v>0.84435025072159198</v>
      </c>
      <c r="AB6249">
        <v>22.981742679508699</v>
      </c>
      <c r="AC6249">
        <v>0.21073619169722799</v>
      </c>
      <c r="AD6249">
        <v>0.68253123924728298</v>
      </c>
      <c r="AE6249">
        <v>-23.7435828708584</v>
      </c>
      <c r="AF6249">
        <v>0.16793847098801201</v>
      </c>
      <c r="AG6249">
        <v>0.68151250837662902</v>
      </c>
      <c r="AH6249">
        <v>23.9452167186301</v>
      </c>
      <c r="AI6249">
        <v>0.52399907623471598</v>
      </c>
      <c r="AJ6249">
        <v>0.78121606160956403</v>
      </c>
      <c r="AK6249">
        <v>-22.8748274889901</v>
      </c>
    </row>
    <row r="6250" spans="1:37" x14ac:dyDescent="0.2">
      <c r="A6250" t="s">
        <v>19816</v>
      </c>
      <c r="B6250">
        <v>82343081</v>
      </c>
      <c r="C6250">
        <v>82343232</v>
      </c>
      <c r="D6250">
        <v>152</v>
      </c>
      <c r="E6250" t="s">
        <v>20901</v>
      </c>
      <c r="F6250">
        <v>0</v>
      </c>
      <c r="G6250" t="s">
        <v>20902</v>
      </c>
      <c r="H6250" t="s">
        <v>31000</v>
      </c>
      <c r="I6250">
        <v>4</v>
      </c>
      <c r="J6250">
        <v>82354847</v>
      </c>
      <c r="K6250">
        <v>82357392</v>
      </c>
      <c r="L6250">
        <v>2546</v>
      </c>
      <c r="M6250">
        <v>2</v>
      </c>
      <c r="N6250">
        <v>3184</v>
      </c>
      <c r="O6250" t="s">
        <v>20898</v>
      </c>
      <c r="P6250">
        <v>14160</v>
      </c>
      <c r="Q6250" t="s">
        <v>20899</v>
      </c>
      <c r="R6250" t="s">
        <v>20900</v>
      </c>
      <c r="S6250" t="s">
        <v>35219</v>
      </c>
      <c r="T6250">
        <v>0.32911398597860803</v>
      </c>
      <c r="U6250">
        <v>0.603102917160658</v>
      </c>
      <c r="V6250">
        <v>23.9452167186301</v>
      </c>
      <c r="W6250">
        <v>0.38920677604595899</v>
      </c>
      <c r="X6250">
        <v>0.704072456322962</v>
      </c>
      <c r="Y6250">
        <v>-23.7435828708584</v>
      </c>
      <c r="Z6250">
        <v>0.48464167878831399</v>
      </c>
      <c r="AA6250">
        <v>0.84435025072159198</v>
      </c>
      <c r="AB6250">
        <v>22.981742679508699</v>
      </c>
      <c r="AC6250">
        <v>0.21073619169722799</v>
      </c>
      <c r="AD6250">
        <v>0.68253123924728298</v>
      </c>
      <c r="AE6250">
        <v>-23.7435828708584</v>
      </c>
      <c r="AF6250">
        <v>0.16793847098801201</v>
      </c>
      <c r="AG6250">
        <v>0.68151250837662902</v>
      </c>
      <c r="AH6250">
        <v>23.9452167186301</v>
      </c>
      <c r="AI6250">
        <v>0.52399907623471598</v>
      </c>
      <c r="AJ6250">
        <v>0.78121606160956403</v>
      </c>
      <c r="AK6250">
        <v>-22.8748274889901</v>
      </c>
    </row>
    <row r="6251" spans="1:37" x14ac:dyDescent="0.2">
      <c r="A6251" t="s">
        <v>19816</v>
      </c>
      <c r="B6251">
        <v>83957269</v>
      </c>
      <c r="C6251">
        <v>83957431</v>
      </c>
      <c r="D6251">
        <v>163</v>
      </c>
      <c r="E6251" t="s">
        <v>20903</v>
      </c>
      <c r="F6251">
        <v>0</v>
      </c>
      <c r="G6251" t="s">
        <v>20904</v>
      </c>
      <c r="H6251" t="s">
        <v>35220</v>
      </c>
      <c r="I6251">
        <v>4</v>
      </c>
      <c r="J6251">
        <v>84147733</v>
      </c>
      <c r="K6251">
        <v>84149288</v>
      </c>
      <c r="L6251">
        <v>1556</v>
      </c>
      <c r="M6251">
        <v>2</v>
      </c>
      <c r="N6251">
        <v>101928978</v>
      </c>
      <c r="O6251" t="s">
        <v>20905</v>
      </c>
      <c r="P6251">
        <v>191857</v>
      </c>
      <c r="Q6251" t="s">
        <v>20906</v>
      </c>
      <c r="R6251" t="s">
        <v>20907</v>
      </c>
      <c r="S6251" t="s">
        <v>35221</v>
      </c>
      <c r="T6251" t="s">
        <v>40</v>
      </c>
      <c r="U6251" t="s">
        <v>40</v>
      </c>
      <c r="V6251">
        <v>0</v>
      </c>
      <c r="W6251">
        <v>0.38920677604595899</v>
      </c>
      <c r="X6251">
        <v>0.704072456322962</v>
      </c>
      <c r="Y6251">
        <v>-22.671418601174398</v>
      </c>
      <c r="Z6251">
        <v>0.306975110376564</v>
      </c>
      <c r="AA6251">
        <v>0.72610664078822296</v>
      </c>
      <c r="AB6251">
        <v>22.468729993990401</v>
      </c>
      <c r="AC6251">
        <v>0.71753805159658501</v>
      </c>
      <c r="AD6251">
        <v>0.87989882095915395</v>
      </c>
      <c r="AE6251">
        <v>-1.8032257043548301</v>
      </c>
      <c r="AF6251">
        <v>0.32549523997010099</v>
      </c>
      <c r="AG6251">
        <v>0.70473078222419605</v>
      </c>
      <c r="AH6251">
        <v>-22.432204124338298</v>
      </c>
      <c r="AI6251">
        <v>0.35038410267202102</v>
      </c>
      <c r="AJ6251">
        <v>0.78121606160956403</v>
      </c>
      <c r="AK6251">
        <v>-22.361814809193</v>
      </c>
    </row>
    <row r="6252" spans="1:37" x14ac:dyDescent="0.2">
      <c r="A6252" t="s">
        <v>19816</v>
      </c>
      <c r="B6252">
        <v>83957431</v>
      </c>
      <c r="C6252">
        <v>83957593</v>
      </c>
      <c r="D6252">
        <v>163</v>
      </c>
      <c r="E6252" t="s">
        <v>20908</v>
      </c>
      <c r="F6252">
        <v>4</v>
      </c>
      <c r="G6252" t="s">
        <v>20909</v>
      </c>
      <c r="H6252" t="s">
        <v>35220</v>
      </c>
      <c r="I6252">
        <v>4</v>
      </c>
      <c r="J6252">
        <v>84147733</v>
      </c>
      <c r="K6252">
        <v>84149288</v>
      </c>
      <c r="L6252">
        <v>1556</v>
      </c>
      <c r="M6252">
        <v>2</v>
      </c>
      <c r="N6252">
        <v>101928978</v>
      </c>
      <c r="O6252" t="s">
        <v>20905</v>
      </c>
      <c r="P6252">
        <v>191695</v>
      </c>
      <c r="Q6252" t="s">
        <v>20906</v>
      </c>
      <c r="R6252" t="s">
        <v>20907</v>
      </c>
      <c r="S6252" t="s">
        <v>35221</v>
      </c>
      <c r="T6252" t="s">
        <v>40</v>
      </c>
      <c r="U6252" t="s">
        <v>40</v>
      </c>
      <c r="V6252">
        <v>0</v>
      </c>
      <c r="W6252">
        <v>0.38920677604595899</v>
      </c>
      <c r="X6252">
        <v>0.704072456322962</v>
      </c>
      <c r="Y6252">
        <v>-22.671418601174398</v>
      </c>
      <c r="Z6252">
        <v>0.306975110376564</v>
      </c>
      <c r="AA6252">
        <v>0.72610664078822296</v>
      </c>
      <c r="AB6252">
        <v>22.468729993990401</v>
      </c>
      <c r="AC6252">
        <v>0.71753805159658501</v>
      </c>
      <c r="AD6252">
        <v>0.87989882095915395</v>
      </c>
      <c r="AE6252">
        <v>-1.8032257043548301</v>
      </c>
      <c r="AF6252">
        <v>0.32549523997010099</v>
      </c>
      <c r="AG6252">
        <v>0.70473078222419605</v>
      </c>
      <c r="AH6252">
        <v>-22.432204124338298</v>
      </c>
      <c r="AI6252">
        <v>0.35038410267202102</v>
      </c>
      <c r="AJ6252">
        <v>0.78121606160956403</v>
      </c>
      <c r="AK6252">
        <v>-22.361814809193</v>
      </c>
    </row>
    <row r="6253" spans="1:37" x14ac:dyDescent="0.2">
      <c r="A6253" t="s">
        <v>19816</v>
      </c>
      <c r="B6253">
        <v>83957593</v>
      </c>
      <c r="C6253">
        <v>83957755</v>
      </c>
      <c r="D6253">
        <v>163</v>
      </c>
      <c r="E6253" t="s">
        <v>20910</v>
      </c>
      <c r="F6253">
        <v>1</v>
      </c>
      <c r="G6253" t="s">
        <v>20911</v>
      </c>
      <c r="H6253" t="s">
        <v>35220</v>
      </c>
      <c r="I6253">
        <v>4</v>
      </c>
      <c r="J6253">
        <v>84147733</v>
      </c>
      <c r="K6253">
        <v>84149288</v>
      </c>
      <c r="L6253">
        <v>1556</v>
      </c>
      <c r="M6253">
        <v>2</v>
      </c>
      <c r="N6253">
        <v>101928978</v>
      </c>
      <c r="O6253" t="s">
        <v>20905</v>
      </c>
      <c r="P6253">
        <v>191533</v>
      </c>
      <c r="Q6253" t="s">
        <v>20906</v>
      </c>
      <c r="R6253" t="s">
        <v>20907</v>
      </c>
      <c r="S6253" t="s">
        <v>35221</v>
      </c>
      <c r="T6253" t="s">
        <v>40</v>
      </c>
      <c r="U6253" t="s">
        <v>40</v>
      </c>
      <c r="V6253">
        <v>0</v>
      </c>
      <c r="W6253">
        <v>0.38920677604595899</v>
      </c>
      <c r="X6253">
        <v>0.704072456322962</v>
      </c>
      <c r="Y6253">
        <v>-22.671418601174398</v>
      </c>
      <c r="Z6253">
        <v>0.306975110376564</v>
      </c>
      <c r="AA6253">
        <v>0.72610664078822296</v>
      </c>
      <c r="AB6253">
        <v>22.468729993990401</v>
      </c>
      <c r="AC6253">
        <v>0.71753805159658501</v>
      </c>
      <c r="AD6253">
        <v>0.87989882095915395</v>
      </c>
      <c r="AE6253">
        <v>-1.8032257043548301</v>
      </c>
      <c r="AF6253">
        <v>0.32549523997010099</v>
      </c>
      <c r="AG6253">
        <v>0.70473078222419605</v>
      </c>
      <c r="AH6253">
        <v>-22.432204124338298</v>
      </c>
      <c r="AI6253">
        <v>0.35038410267202102</v>
      </c>
      <c r="AJ6253">
        <v>0.78121606160956403</v>
      </c>
      <c r="AK6253">
        <v>-22.361814809193</v>
      </c>
    </row>
    <row r="6254" spans="1:37" x14ac:dyDescent="0.2">
      <c r="A6254" t="s">
        <v>19816</v>
      </c>
      <c r="B6254">
        <v>84299368</v>
      </c>
      <c r="C6254">
        <v>84299542</v>
      </c>
      <c r="D6254">
        <v>175</v>
      </c>
      <c r="E6254" t="s">
        <v>20912</v>
      </c>
      <c r="F6254">
        <v>3</v>
      </c>
      <c r="G6254" t="s">
        <v>20913</v>
      </c>
      <c r="H6254" t="s">
        <v>30987</v>
      </c>
      <c r="I6254">
        <v>4</v>
      </c>
      <c r="J6254">
        <v>84011484</v>
      </c>
      <c r="K6254">
        <v>84299189</v>
      </c>
      <c r="L6254">
        <v>287706</v>
      </c>
      <c r="M6254">
        <v>2</v>
      </c>
      <c r="N6254">
        <v>101928978</v>
      </c>
      <c r="O6254" t="s">
        <v>20914</v>
      </c>
      <c r="P6254">
        <v>-179</v>
      </c>
      <c r="Q6254" t="s">
        <v>20906</v>
      </c>
      <c r="R6254" t="s">
        <v>20907</v>
      </c>
      <c r="S6254" t="s">
        <v>35221</v>
      </c>
      <c r="T6254">
        <v>0.98705800151600298</v>
      </c>
      <c r="U6254">
        <v>1</v>
      </c>
      <c r="V6254">
        <v>0.80426372042102301</v>
      </c>
      <c r="W6254">
        <v>0.54946084129086903</v>
      </c>
      <c r="X6254">
        <v>0.84563756222104902</v>
      </c>
      <c r="Y6254">
        <v>0.14842545829929599</v>
      </c>
      <c r="Z6254">
        <v>0.84543246988501697</v>
      </c>
      <c r="AA6254">
        <v>0.971114744068449</v>
      </c>
      <c r="AB6254">
        <v>0.34351838602131402</v>
      </c>
      <c r="AC6254">
        <v>0.266671950972174</v>
      </c>
      <c r="AD6254">
        <v>0.68253123924728298</v>
      </c>
      <c r="AE6254">
        <v>0.13038825232548201</v>
      </c>
      <c r="AF6254">
        <v>0.86684815948857097</v>
      </c>
      <c r="AG6254">
        <v>0.96991179352787305</v>
      </c>
      <c r="AH6254">
        <v>0.97401022310598695</v>
      </c>
      <c r="AI6254">
        <v>0.99213995060355398</v>
      </c>
      <c r="AJ6254">
        <v>0.99514253584100598</v>
      </c>
      <c r="AK6254">
        <v>9.6621539291383701E-2</v>
      </c>
    </row>
    <row r="6255" spans="1:37" x14ac:dyDescent="0.2">
      <c r="A6255" t="s">
        <v>19816</v>
      </c>
      <c r="B6255">
        <v>84299542</v>
      </c>
      <c r="C6255">
        <v>84299716</v>
      </c>
      <c r="D6255">
        <v>175</v>
      </c>
      <c r="E6255" t="s">
        <v>20915</v>
      </c>
      <c r="F6255">
        <v>1</v>
      </c>
      <c r="G6255" t="s">
        <v>20916</v>
      </c>
      <c r="H6255" t="s">
        <v>30987</v>
      </c>
      <c r="I6255">
        <v>4</v>
      </c>
      <c r="J6255">
        <v>84011484</v>
      </c>
      <c r="K6255">
        <v>84299189</v>
      </c>
      <c r="L6255">
        <v>287706</v>
      </c>
      <c r="M6255">
        <v>2</v>
      </c>
      <c r="N6255">
        <v>101928978</v>
      </c>
      <c r="O6255" t="s">
        <v>20914</v>
      </c>
      <c r="P6255">
        <v>-353</v>
      </c>
      <c r="Q6255" t="s">
        <v>20906</v>
      </c>
      <c r="R6255" t="s">
        <v>20907</v>
      </c>
      <c r="S6255" t="s">
        <v>35221</v>
      </c>
      <c r="T6255">
        <v>0.98705800151600298</v>
      </c>
      <c r="U6255">
        <v>1</v>
      </c>
      <c r="V6255">
        <v>0.80426372042102301</v>
      </c>
      <c r="W6255">
        <v>0.54946084129086903</v>
      </c>
      <c r="X6255">
        <v>0.84563756222104902</v>
      </c>
      <c r="Y6255">
        <v>0.14842545829929599</v>
      </c>
      <c r="Z6255">
        <v>0.84543246988501697</v>
      </c>
      <c r="AA6255">
        <v>0.971114744068449</v>
      </c>
      <c r="AB6255">
        <v>0.34351838602131402</v>
      </c>
      <c r="AC6255">
        <v>0.266671950972174</v>
      </c>
      <c r="AD6255">
        <v>0.68253123924728298</v>
      </c>
      <c r="AE6255">
        <v>0.13038825232548201</v>
      </c>
      <c r="AF6255">
        <v>0.86684815948857097</v>
      </c>
      <c r="AG6255">
        <v>0.96991179352787305</v>
      </c>
      <c r="AH6255">
        <v>0.97401022310598695</v>
      </c>
      <c r="AI6255">
        <v>0.99213995060355398</v>
      </c>
      <c r="AJ6255">
        <v>0.99514253584100598</v>
      </c>
      <c r="AK6255">
        <v>9.6621539291383701E-2</v>
      </c>
    </row>
    <row r="6256" spans="1:37" x14ac:dyDescent="0.2">
      <c r="A6256" t="s">
        <v>19816</v>
      </c>
      <c r="B6256">
        <v>84300073</v>
      </c>
      <c r="C6256">
        <v>84300220</v>
      </c>
      <c r="D6256">
        <v>148</v>
      </c>
      <c r="E6256" t="s">
        <v>20917</v>
      </c>
      <c r="F6256">
        <v>1</v>
      </c>
      <c r="G6256" t="s">
        <v>20918</v>
      </c>
      <c r="H6256" t="s">
        <v>30987</v>
      </c>
      <c r="I6256">
        <v>4</v>
      </c>
      <c r="J6256">
        <v>84011484</v>
      </c>
      <c r="K6256">
        <v>84299189</v>
      </c>
      <c r="L6256">
        <v>287706</v>
      </c>
      <c r="M6256">
        <v>2</v>
      </c>
      <c r="N6256">
        <v>101928978</v>
      </c>
      <c r="O6256" t="s">
        <v>20914</v>
      </c>
      <c r="P6256">
        <v>-884</v>
      </c>
      <c r="Q6256" t="s">
        <v>20906</v>
      </c>
      <c r="R6256" t="s">
        <v>20907</v>
      </c>
      <c r="S6256" t="s">
        <v>35221</v>
      </c>
      <c r="T6256">
        <v>0.32911398597860803</v>
      </c>
      <c r="U6256">
        <v>0.603102917160658</v>
      </c>
      <c r="V6256">
        <v>21.763549790966898</v>
      </c>
      <c r="W6256">
        <v>0.38920677604595899</v>
      </c>
      <c r="X6256">
        <v>0.704072456322962</v>
      </c>
      <c r="Y6256">
        <v>-21.561915990580601</v>
      </c>
      <c r="Z6256">
        <v>0.48464167878831399</v>
      </c>
      <c r="AA6256">
        <v>0.84435025072159198</v>
      </c>
      <c r="AB6256">
        <v>20.800076051953098</v>
      </c>
      <c r="AC6256">
        <v>0.21073619169722799</v>
      </c>
      <c r="AD6256">
        <v>0.68253123924728298</v>
      </c>
      <c r="AE6256">
        <v>-21.561915990580601</v>
      </c>
      <c r="AF6256">
        <v>0.16793847098801201</v>
      </c>
      <c r="AG6256">
        <v>0.68151250837662902</v>
      </c>
      <c r="AH6256">
        <v>21.763549790966898</v>
      </c>
      <c r="AI6256">
        <v>0.52399907623471598</v>
      </c>
      <c r="AJ6256">
        <v>0.78121606160956403</v>
      </c>
      <c r="AK6256">
        <v>-20.693160908819898</v>
      </c>
    </row>
    <row r="6257" spans="1:37" x14ac:dyDescent="0.2">
      <c r="A6257" t="s">
        <v>19816</v>
      </c>
      <c r="B6257">
        <v>86021428</v>
      </c>
      <c r="C6257">
        <v>86021633</v>
      </c>
      <c r="D6257">
        <v>206</v>
      </c>
      <c r="E6257" t="s">
        <v>20919</v>
      </c>
      <c r="F6257">
        <v>6</v>
      </c>
      <c r="G6257" t="s">
        <v>20920</v>
      </c>
      <c r="H6257" t="s">
        <v>35222</v>
      </c>
      <c r="I6257">
        <v>4</v>
      </c>
      <c r="J6257">
        <v>86020222</v>
      </c>
      <c r="K6257">
        <v>86031431</v>
      </c>
      <c r="L6257">
        <v>11210</v>
      </c>
      <c r="M6257">
        <v>2</v>
      </c>
      <c r="N6257">
        <v>5602</v>
      </c>
      <c r="O6257" t="s">
        <v>20921</v>
      </c>
      <c r="P6257">
        <v>9798</v>
      </c>
      <c r="Q6257" t="s">
        <v>20922</v>
      </c>
      <c r="R6257" t="s">
        <v>20923</v>
      </c>
      <c r="S6257" t="s">
        <v>35223</v>
      </c>
      <c r="T6257">
        <v>1</v>
      </c>
      <c r="U6257">
        <v>1</v>
      </c>
      <c r="V6257">
        <v>-0.536665676504128</v>
      </c>
      <c r="W6257">
        <v>0.29261482077562401</v>
      </c>
      <c r="X6257">
        <v>0.704072456322962</v>
      </c>
      <c r="Y6257">
        <v>21.317235242071899</v>
      </c>
      <c r="Z6257">
        <v>0.65379035313853895</v>
      </c>
      <c r="AA6257">
        <v>0.84521697243271998</v>
      </c>
      <c r="AB6257">
        <v>-1.5001392483415501</v>
      </c>
      <c r="AC6257">
        <v>0.27780950890804001</v>
      </c>
      <c r="AD6257">
        <v>0.68253123924728298</v>
      </c>
      <c r="AE6257">
        <v>21.6524593891249</v>
      </c>
      <c r="AF6257">
        <v>0.64997455747578503</v>
      </c>
      <c r="AG6257">
        <v>0.80674443595273604</v>
      </c>
      <c r="AH6257">
        <v>0.392944633106588</v>
      </c>
      <c r="AI6257">
        <v>0.59609816080359102</v>
      </c>
      <c r="AJ6257">
        <v>0.78121606160956403</v>
      </c>
      <c r="AK6257">
        <v>0.53733447522422395</v>
      </c>
    </row>
    <row r="6258" spans="1:37" x14ac:dyDescent="0.2">
      <c r="A6258" t="s">
        <v>19816</v>
      </c>
      <c r="B6258">
        <v>86021633</v>
      </c>
      <c r="C6258">
        <v>86021838</v>
      </c>
      <c r="D6258">
        <v>206</v>
      </c>
      <c r="E6258" t="s">
        <v>20924</v>
      </c>
      <c r="F6258">
        <v>13</v>
      </c>
      <c r="G6258" t="s">
        <v>20925</v>
      </c>
      <c r="H6258" t="s">
        <v>35222</v>
      </c>
      <c r="I6258">
        <v>4</v>
      </c>
      <c r="J6258">
        <v>86020222</v>
      </c>
      <c r="K6258">
        <v>86031431</v>
      </c>
      <c r="L6258">
        <v>11210</v>
      </c>
      <c r="M6258">
        <v>2</v>
      </c>
      <c r="N6258">
        <v>5602</v>
      </c>
      <c r="O6258" t="s">
        <v>20921</v>
      </c>
      <c r="P6258">
        <v>9593</v>
      </c>
      <c r="Q6258" t="s">
        <v>20922</v>
      </c>
      <c r="R6258" t="s">
        <v>20923</v>
      </c>
      <c r="S6258" t="s">
        <v>35223</v>
      </c>
      <c r="T6258">
        <v>1</v>
      </c>
      <c r="U6258">
        <v>1</v>
      </c>
      <c r="V6258">
        <v>-0.536665676504128</v>
      </c>
      <c r="W6258">
        <v>0.29261482077562401</v>
      </c>
      <c r="X6258">
        <v>0.704072456322962</v>
      </c>
      <c r="Y6258">
        <v>21.317235242071899</v>
      </c>
      <c r="Z6258">
        <v>0.65379035313853895</v>
      </c>
      <c r="AA6258">
        <v>0.84521697243271998</v>
      </c>
      <c r="AB6258">
        <v>-1.5001392483415501</v>
      </c>
      <c r="AC6258">
        <v>0.27780950890804001</v>
      </c>
      <c r="AD6258">
        <v>0.68253123924728298</v>
      </c>
      <c r="AE6258">
        <v>21.6524593891249</v>
      </c>
      <c r="AF6258">
        <v>0.64997455747578503</v>
      </c>
      <c r="AG6258">
        <v>0.80674443595273604</v>
      </c>
      <c r="AH6258">
        <v>0.392944633106588</v>
      </c>
      <c r="AI6258">
        <v>0.59609816080359102</v>
      </c>
      <c r="AJ6258">
        <v>0.78121606160956403</v>
      </c>
      <c r="AK6258">
        <v>0.53733447522422395</v>
      </c>
    </row>
    <row r="6259" spans="1:37" x14ac:dyDescent="0.2">
      <c r="A6259" t="s">
        <v>19816</v>
      </c>
      <c r="B6259">
        <v>86169495</v>
      </c>
      <c r="C6259">
        <v>86169642</v>
      </c>
      <c r="D6259">
        <v>148</v>
      </c>
      <c r="E6259" t="s">
        <v>20926</v>
      </c>
      <c r="F6259">
        <v>1</v>
      </c>
      <c r="G6259" t="s">
        <v>20927</v>
      </c>
      <c r="H6259" t="s">
        <v>30999</v>
      </c>
      <c r="I6259">
        <v>4</v>
      </c>
      <c r="J6259">
        <v>86016644</v>
      </c>
      <c r="K6259">
        <v>86171072</v>
      </c>
      <c r="L6259">
        <v>154429</v>
      </c>
      <c r="M6259">
        <v>2</v>
      </c>
      <c r="N6259">
        <v>5602</v>
      </c>
      <c r="O6259" t="s">
        <v>20928</v>
      </c>
      <c r="P6259">
        <v>1430</v>
      </c>
      <c r="Q6259" t="s">
        <v>20922</v>
      </c>
      <c r="R6259" t="s">
        <v>20923</v>
      </c>
      <c r="S6259" t="s">
        <v>35223</v>
      </c>
      <c r="T6259">
        <v>0.35387198439864398</v>
      </c>
      <c r="U6259">
        <v>0.603102917160658</v>
      </c>
      <c r="V6259">
        <v>-23.9880563044429</v>
      </c>
      <c r="W6259">
        <v>0.38920677604595899</v>
      </c>
      <c r="X6259">
        <v>0.704072456322962</v>
      </c>
      <c r="Y6259">
        <v>-23.856811779422401</v>
      </c>
      <c r="Z6259">
        <v>0.184235113180511</v>
      </c>
      <c r="AA6259">
        <v>0.72610664078822296</v>
      </c>
      <c r="AB6259">
        <v>-23.9880563044429</v>
      </c>
      <c r="AC6259">
        <v>0.21073619169722799</v>
      </c>
      <c r="AD6259">
        <v>0.68253123924728298</v>
      </c>
      <c r="AE6259">
        <v>-23.856811779422401</v>
      </c>
      <c r="AF6259">
        <v>0.501741946288212</v>
      </c>
      <c r="AG6259">
        <v>0.80674443595273604</v>
      </c>
      <c r="AH6259">
        <v>-23.058445710782799</v>
      </c>
      <c r="AI6259">
        <v>0.52399907623471598</v>
      </c>
      <c r="AJ6259">
        <v>0.78121606160956403</v>
      </c>
      <c r="AK6259">
        <v>-22.988056391149101</v>
      </c>
    </row>
    <row r="6260" spans="1:37" x14ac:dyDescent="0.2">
      <c r="A6260" t="s">
        <v>19816</v>
      </c>
      <c r="B6260">
        <v>87352207</v>
      </c>
      <c r="C6260">
        <v>87352383</v>
      </c>
      <c r="D6260">
        <v>177</v>
      </c>
      <c r="E6260" t="s">
        <v>20929</v>
      </c>
      <c r="F6260">
        <v>2</v>
      </c>
      <c r="G6260" t="s">
        <v>20930</v>
      </c>
      <c r="H6260" t="s">
        <v>35224</v>
      </c>
      <c r="I6260">
        <v>4</v>
      </c>
      <c r="J6260">
        <v>87317170</v>
      </c>
      <c r="K6260">
        <v>87345210</v>
      </c>
      <c r="L6260">
        <v>28041</v>
      </c>
      <c r="M6260">
        <v>2</v>
      </c>
      <c r="N6260">
        <v>345275</v>
      </c>
      <c r="O6260" t="s">
        <v>20931</v>
      </c>
      <c r="P6260">
        <v>-6997</v>
      </c>
      <c r="Q6260" t="s">
        <v>20932</v>
      </c>
      <c r="R6260" t="s">
        <v>20933</v>
      </c>
      <c r="S6260" t="s">
        <v>35225</v>
      </c>
      <c r="T6260">
        <v>0.25672084323378802</v>
      </c>
      <c r="U6260">
        <v>0.603102917160658</v>
      </c>
      <c r="V6260">
        <v>1.00537375722841</v>
      </c>
      <c r="W6260">
        <v>0.275736406184595</v>
      </c>
      <c r="X6260">
        <v>0.704072456322962</v>
      </c>
      <c r="Y6260">
        <v>-2.1420892495813502</v>
      </c>
      <c r="Z6260">
        <v>0.597348171998626</v>
      </c>
      <c r="AA6260">
        <v>0.84521697243271998</v>
      </c>
      <c r="AB6260">
        <v>0.363154885105755</v>
      </c>
      <c r="AC6260">
        <v>0.430652792705017</v>
      </c>
      <c r="AD6260">
        <v>0.82872126865393902</v>
      </c>
      <c r="AE6260">
        <v>-1.37555880503706</v>
      </c>
      <c r="AF6260">
        <v>0.106315175232988</v>
      </c>
      <c r="AG6260">
        <v>0.68151250837662902</v>
      </c>
      <c r="AH6260">
        <v>1.3724580111054701</v>
      </c>
      <c r="AI6260">
        <v>0.27486766084654302</v>
      </c>
      <c r="AJ6260">
        <v>0.78121606160956403</v>
      </c>
      <c r="AK6260">
        <v>-1.80899085868793</v>
      </c>
    </row>
    <row r="6261" spans="1:37" x14ac:dyDescent="0.2">
      <c r="A6261" t="s">
        <v>19816</v>
      </c>
      <c r="B6261">
        <v>87352383</v>
      </c>
      <c r="C6261">
        <v>87352559</v>
      </c>
      <c r="D6261">
        <v>177</v>
      </c>
      <c r="E6261" t="s">
        <v>20934</v>
      </c>
      <c r="F6261">
        <v>3</v>
      </c>
      <c r="G6261" t="s">
        <v>6225</v>
      </c>
      <c r="H6261" t="s">
        <v>35224</v>
      </c>
      <c r="I6261">
        <v>4</v>
      </c>
      <c r="J6261">
        <v>87317170</v>
      </c>
      <c r="K6261">
        <v>87345210</v>
      </c>
      <c r="L6261">
        <v>28041</v>
      </c>
      <c r="M6261">
        <v>2</v>
      </c>
      <c r="N6261">
        <v>345275</v>
      </c>
      <c r="O6261" t="s">
        <v>20931</v>
      </c>
      <c r="P6261">
        <v>-7173</v>
      </c>
      <c r="Q6261" t="s">
        <v>20932</v>
      </c>
      <c r="R6261" t="s">
        <v>20933</v>
      </c>
      <c r="S6261" t="s">
        <v>35225</v>
      </c>
      <c r="T6261">
        <v>0.25672084323378802</v>
      </c>
      <c r="U6261">
        <v>0.603102917160658</v>
      </c>
      <c r="V6261">
        <v>1.00537375722841</v>
      </c>
      <c r="W6261">
        <v>0.275736406184595</v>
      </c>
      <c r="X6261">
        <v>0.704072456322962</v>
      </c>
      <c r="Y6261">
        <v>-2.1420892495813502</v>
      </c>
      <c r="Z6261">
        <v>0.597348171998626</v>
      </c>
      <c r="AA6261">
        <v>0.84521697243271998</v>
      </c>
      <c r="AB6261">
        <v>0.363154885105755</v>
      </c>
      <c r="AC6261">
        <v>0.430652792705017</v>
      </c>
      <c r="AD6261">
        <v>0.82872126865393902</v>
      </c>
      <c r="AE6261">
        <v>-1.37555880503706</v>
      </c>
      <c r="AF6261">
        <v>0.106315175232988</v>
      </c>
      <c r="AG6261">
        <v>0.68151250837662902</v>
      </c>
      <c r="AH6261">
        <v>1.3724580111054701</v>
      </c>
      <c r="AI6261">
        <v>0.27486766084654302</v>
      </c>
      <c r="AJ6261">
        <v>0.78121606160956403</v>
      </c>
      <c r="AK6261">
        <v>-1.80899085868793</v>
      </c>
    </row>
    <row r="6262" spans="1:37" x14ac:dyDescent="0.2">
      <c r="A6262" t="s">
        <v>19816</v>
      </c>
      <c r="B6262">
        <v>87395770</v>
      </c>
      <c r="C6262">
        <v>87395919</v>
      </c>
      <c r="D6262">
        <v>150</v>
      </c>
      <c r="E6262" t="s">
        <v>20935</v>
      </c>
      <c r="F6262">
        <v>3</v>
      </c>
      <c r="G6262" t="s">
        <v>20936</v>
      </c>
      <c r="H6262" t="s">
        <v>31000</v>
      </c>
      <c r="I6262">
        <v>4</v>
      </c>
      <c r="J6262">
        <v>87374822</v>
      </c>
      <c r="K6262">
        <v>87391188</v>
      </c>
      <c r="L6262">
        <v>16367</v>
      </c>
      <c r="M6262">
        <v>2</v>
      </c>
      <c r="N6262">
        <v>51170</v>
      </c>
      <c r="O6262" t="s">
        <v>20937</v>
      </c>
      <c r="P6262">
        <v>-4582</v>
      </c>
      <c r="Q6262" t="s">
        <v>20938</v>
      </c>
      <c r="R6262" t="s">
        <v>20939</v>
      </c>
      <c r="S6262" t="s">
        <v>35226</v>
      </c>
      <c r="T6262">
        <v>0.17308923567461099</v>
      </c>
      <c r="U6262">
        <v>0.603102917160658</v>
      </c>
      <c r="V6262">
        <v>-24.739341919647998</v>
      </c>
      <c r="W6262">
        <v>0.46193634366738701</v>
      </c>
      <c r="X6262">
        <v>0.75726018452522603</v>
      </c>
      <c r="Y6262">
        <v>1.78005772496149</v>
      </c>
      <c r="Z6262">
        <v>0.23404878042441499</v>
      </c>
      <c r="AA6262">
        <v>0.72610664078822296</v>
      </c>
      <c r="AB6262">
        <v>-4.9754736209411101</v>
      </c>
      <c r="AC6262">
        <v>0.59090205226999604</v>
      </c>
      <c r="AD6262">
        <v>0.87989882095915395</v>
      </c>
      <c r="AE6262">
        <v>1.9105189024146401</v>
      </c>
      <c r="AF6262">
        <v>0.22065000948199101</v>
      </c>
      <c r="AG6262">
        <v>0.68151250837662902</v>
      </c>
      <c r="AH6262">
        <v>-23.892475719866098</v>
      </c>
      <c r="AI6262">
        <v>0.43521265639500101</v>
      </c>
      <c r="AJ6262">
        <v>0.78121606160956403</v>
      </c>
      <c r="AK6262">
        <v>0.51981340144140298</v>
      </c>
    </row>
    <row r="6263" spans="1:37" x14ac:dyDescent="0.2">
      <c r="A6263" t="s">
        <v>19816</v>
      </c>
      <c r="B6263">
        <v>87395919</v>
      </c>
      <c r="C6263">
        <v>87396068</v>
      </c>
      <c r="D6263">
        <v>150</v>
      </c>
      <c r="E6263" t="s">
        <v>20940</v>
      </c>
      <c r="F6263">
        <v>10</v>
      </c>
      <c r="G6263" t="s">
        <v>20941</v>
      </c>
      <c r="H6263" t="s">
        <v>31000</v>
      </c>
      <c r="I6263">
        <v>4</v>
      </c>
      <c r="J6263">
        <v>87374822</v>
      </c>
      <c r="K6263">
        <v>87391188</v>
      </c>
      <c r="L6263">
        <v>16367</v>
      </c>
      <c r="M6263">
        <v>2</v>
      </c>
      <c r="N6263">
        <v>51170</v>
      </c>
      <c r="O6263" t="s">
        <v>20937</v>
      </c>
      <c r="P6263">
        <v>-4731</v>
      </c>
      <c r="Q6263" t="s">
        <v>20938</v>
      </c>
      <c r="R6263" t="s">
        <v>20939</v>
      </c>
      <c r="S6263" t="s">
        <v>35226</v>
      </c>
      <c r="T6263">
        <v>0.17308923567461099</v>
      </c>
      <c r="U6263">
        <v>0.603102917160658</v>
      </c>
      <c r="V6263">
        <v>-24.913830088500301</v>
      </c>
      <c r="W6263">
        <v>0.46193634366738701</v>
      </c>
      <c r="X6263">
        <v>0.75726018452522603</v>
      </c>
      <c r="Y6263">
        <v>1.78005772496149</v>
      </c>
      <c r="Z6263">
        <v>0.23404878042441499</v>
      </c>
      <c r="AA6263">
        <v>0.72610664078822296</v>
      </c>
      <c r="AB6263">
        <v>-5.1499617897934096</v>
      </c>
      <c r="AC6263">
        <v>0.59090205226999604</v>
      </c>
      <c r="AD6263">
        <v>0.87989882095915395</v>
      </c>
      <c r="AE6263">
        <v>2.0355594487721702</v>
      </c>
      <c r="AF6263">
        <v>0.22065000948199101</v>
      </c>
      <c r="AG6263">
        <v>0.68151250837662902</v>
      </c>
      <c r="AH6263">
        <v>-24.057773798577401</v>
      </c>
      <c r="AI6263">
        <v>0.43521265639500101</v>
      </c>
      <c r="AJ6263">
        <v>0.78121606160956403</v>
      </c>
      <c r="AK6263">
        <v>0.34532523845701002</v>
      </c>
    </row>
    <row r="6264" spans="1:37" x14ac:dyDescent="0.2">
      <c r="A6264" t="s">
        <v>19816</v>
      </c>
      <c r="B6264">
        <v>87396068</v>
      </c>
      <c r="C6264">
        <v>87396217</v>
      </c>
      <c r="D6264">
        <v>150</v>
      </c>
      <c r="E6264" t="s">
        <v>20942</v>
      </c>
      <c r="F6264">
        <v>7</v>
      </c>
      <c r="G6264" t="s">
        <v>20943</v>
      </c>
      <c r="H6264" t="s">
        <v>31000</v>
      </c>
      <c r="I6264">
        <v>4</v>
      </c>
      <c r="J6264">
        <v>87374822</v>
      </c>
      <c r="K6264">
        <v>87391188</v>
      </c>
      <c r="L6264">
        <v>16367</v>
      </c>
      <c r="M6264">
        <v>2</v>
      </c>
      <c r="N6264">
        <v>51170</v>
      </c>
      <c r="O6264" t="s">
        <v>20937</v>
      </c>
      <c r="P6264">
        <v>-4880</v>
      </c>
      <c r="Q6264" t="s">
        <v>20938</v>
      </c>
      <c r="R6264" t="s">
        <v>20939</v>
      </c>
      <c r="S6264" t="s">
        <v>35226</v>
      </c>
      <c r="T6264">
        <v>0.17308923567461099</v>
      </c>
      <c r="U6264">
        <v>0.603102917160658</v>
      </c>
      <c r="V6264">
        <v>-24.913830088500301</v>
      </c>
      <c r="W6264">
        <v>0.46193634366738701</v>
      </c>
      <c r="X6264">
        <v>0.75726018452522603</v>
      </c>
      <c r="Y6264">
        <v>1.78005772496149</v>
      </c>
      <c r="Z6264">
        <v>0.23404878042441499</v>
      </c>
      <c r="AA6264">
        <v>0.72610664078822296</v>
      </c>
      <c r="AB6264">
        <v>-5.1499617897934096</v>
      </c>
      <c r="AC6264">
        <v>0.59090205226999604</v>
      </c>
      <c r="AD6264">
        <v>0.87989882095915395</v>
      </c>
      <c r="AE6264">
        <v>2.0355594487721702</v>
      </c>
      <c r="AF6264">
        <v>0.22065000948199101</v>
      </c>
      <c r="AG6264">
        <v>0.68151250837662902</v>
      </c>
      <c r="AH6264">
        <v>-24.057773798577401</v>
      </c>
      <c r="AI6264">
        <v>0.43521265639500101</v>
      </c>
      <c r="AJ6264">
        <v>0.78121606160956403</v>
      </c>
      <c r="AK6264">
        <v>0.34532523845701002</v>
      </c>
    </row>
    <row r="6265" spans="1:37" x14ac:dyDescent="0.2">
      <c r="A6265" t="s">
        <v>19816</v>
      </c>
      <c r="B6265">
        <v>87710961</v>
      </c>
      <c r="C6265">
        <v>87711134</v>
      </c>
      <c r="D6265">
        <v>174</v>
      </c>
      <c r="E6265" t="s">
        <v>20944</v>
      </c>
      <c r="F6265">
        <v>2</v>
      </c>
      <c r="G6265" t="s">
        <v>20945</v>
      </c>
      <c r="H6265" t="s">
        <v>35227</v>
      </c>
      <c r="I6265">
        <v>4</v>
      </c>
      <c r="J6265">
        <v>87568035</v>
      </c>
      <c r="K6265">
        <v>87732370</v>
      </c>
      <c r="L6265">
        <v>164336</v>
      </c>
      <c r="M6265">
        <v>2</v>
      </c>
      <c r="N6265">
        <v>105377324</v>
      </c>
      <c r="O6265" t="s">
        <v>20946</v>
      </c>
      <c r="P6265">
        <v>21236</v>
      </c>
      <c r="Q6265" t="s">
        <v>40</v>
      </c>
      <c r="R6265" t="s">
        <v>20947</v>
      </c>
      <c r="S6265" t="s">
        <v>35228</v>
      </c>
      <c r="T6265">
        <v>0.148394313193741</v>
      </c>
      <c r="U6265">
        <v>0.603102917160658</v>
      </c>
      <c r="V6265">
        <v>2.3897852317932999</v>
      </c>
      <c r="W6265">
        <v>0.427323497058756</v>
      </c>
      <c r="X6265">
        <v>0.73460997439807996</v>
      </c>
      <c r="Y6265">
        <v>-0.84370025439808805</v>
      </c>
      <c r="Z6265">
        <v>0.47690667696080002</v>
      </c>
      <c r="AA6265">
        <v>0.84435025072159198</v>
      </c>
      <c r="AB6265">
        <v>1.4263112512016001</v>
      </c>
      <c r="AC6265">
        <v>0.29469812559629099</v>
      </c>
      <c r="AD6265">
        <v>0.68253123924728298</v>
      </c>
      <c r="AE6265">
        <v>-1.26285006121912</v>
      </c>
      <c r="AF6265">
        <v>2.2993316411535299E-2</v>
      </c>
      <c r="AG6265">
        <v>0.476038960109122</v>
      </c>
      <c r="AH6265">
        <v>3.3193951882432899</v>
      </c>
      <c r="AI6265">
        <v>0.61187545788734798</v>
      </c>
      <c r="AJ6265">
        <v>0.792270719854135</v>
      </c>
      <c r="AK6265">
        <v>-0.27147586880580199</v>
      </c>
    </row>
    <row r="6266" spans="1:37" x14ac:dyDescent="0.2">
      <c r="A6266" t="s">
        <v>19816</v>
      </c>
      <c r="B6266">
        <v>87711134</v>
      </c>
      <c r="C6266">
        <v>87711307</v>
      </c>
      <c r="D6266">
        <v>174</v>
      </c>
      <c r="E6266" t="s">
        <v>20948</v>
      </c>
      <c r="F6266">
        <v>0</v>
      </c>
      <c r="G6266" t="s">
        <v>20949</v>
      </c>
      <c r="H6266" t="s">
        <v>35227</v>
      </c>
      <c r="I6266">
        <v>4</v>
      </c>
      <c r="J6266">
        <v>87568035</v>
      </c>
      <c r="K6266">
        <v>87732370</v>
      </c>
      <c r="L6266">
        <v>164336</v>
      </c>
      <c r="M6266">
        <v>2</v>
      </c>
      <c r="N6266">
        <v>105377324</v>
      </c>
      <c r="O6266" t="s">
        <v>20946</v>
      </c>
      <c r="P6266">
        <v>21063</v>
      </c>
      <c r="Q6266" t="s">
        <v>40</v>
      </c>
      <c r="R6266" t="s">
        <v>20947</v>
      </c>
      <c r="S6266" t="s">
        <v>35228</v>
      </c>
      <c r="T6266">
        <v>0.148394313193741</v>
      </c>
      <c r="U6266">
        <v>0.603102917160658</v>
      </c>
      <c r="V6266">
        <v>2.3897852317932999</v>
      </c>
      <c r="W6266">
        <v>0.427323497058756</v>
      </c>
      <c r="X6266">
        <v>0.73460997439807996</v>
      </c>
      <c r="Y6266">
        <v>-0.84370025439808805</v>
      </c>
      <c r="Z6266">
        <v>0.47690667696080002</v>
      </c>
      <c r="AA6266">
        <v>0.84435025072159198</v>
      </c>
      <c r="AB6266">
        <v>1.4263112512016001</v>
      </c>
      <c r="AC6266">
        <v>0.29469812559629099</v>
      </c>
      <c r="AD6266">
        <v>0.68253123924728298</v>
      </c>
      <c r="AE6266">
        <v>-1.26285006121912</v>
      </c>
      <c r="AF6266">
        <v>2.2993316411535299E-2</v>
      </c>
      <c r="AG6266">
        <v>0.476038960109122</v>
      </c>
      <c r="AH6266">
        <v>3.3193951882432899</v>
      </c>
      <c r="AI6266">
        <v>0.61187545788734798</v>
      </c>
      <c r="AJ6266">
        <v>0.792270719854135</v>
      </c>
      <c r="AK6266">
        <v>-0.27147586880580199</v>
      </c>
    </row>
    <row r="6267" spans="1:37" x14ac:dyDescent="0.2">
      <c r="A6267" t="s">
        <v>19816</v>
      </c>
      <c r="B6267">
        <v>90680818</v>
      </c>
      <c r="C6267">
        <v>90680994</v>
      </c>
      <c r="D6267">
        <v>177</v>
      </c>
      <c r="E6267" t="s">
        <v>20950</v>
      </c>
      <c r="F6267">
        <v>2</v>
      </c>
      <c r="G6267" t="s">
        <v>3938</v>
      </c>
      <c r="H6267" t="s">
        <v>35229</v>
      </c>
      <c r="I6267">
        <v>4</v>
      </c>
      <c r="J6267">
        <v>90649520</v>
      </c>
      <c r="K6267">
        <v>91130040</v>
      </c>
      <c r="L6267">
        <v>480521</v>
      </c>
      <c r="M6267">
        <v>1</v>
      </c>
      <c r="N6267">
        <v>401145</v>
      </c>
      <c r="O6267" t="s">
        <v>20951</v>
      </c>
      <c r="P6267">
        <v>31298</v>
      </c>
      <c r="Q6267" t="s">
        <v>20952</v>
      </c>
      <c r="R6267" t="s">
        <v>20953</v>
      </c>
      <c r="S6267" t="s">
        <v>35230</v>
      </c>
      <c r="T6267">
        <v>0.11773278790704</v>
      </c>
      <c r="U6267">
        <v>0.603102917160658</v>
      </c>
      <c r="V6267">
        <v>1.6637730954321801</v>
      </c>
      <c r="W6267">
        <v>0.29324917109342202</v>
      </c>
      <c r="X6267">
        <v>0.704072456322962</v>
      </c>
      <c r="Y6267">
        <v>-2.3561079816094699</v>
      </c>
      <c r="Z6267">
        <v>0.32176590149258399</v>
      </c>
      <c r="AA6267">
        <v>0.75356235478932998</v>
      </c>
      <c r="AB6267">
        <v>0.87428091860461399</v>
      </c>
      <c r="AC6267">
        <v>0.30435017868875702</v>
      </c>
      <c r="AD6267">
        <v>0.68752912809923805</v>
      </c>
      <c r="AE6267">
        <v>-1.6623656380229299</v>
      </c>
      <c r="AF6267">
        <v>4.3680487699560198E-2</v>
      </c>
      <c r="AG6267">
        <v>0.476038960109122</v>
      </c>
      <c r="AH6267">
        <v>2.1216707961196102</v>
      </c>
      <c r="AI6267">
        <v>0.36501215707259999</v>
      </c>
      <c r="AJ6267">
        <v>0.78121606160956403</v>
      </c>
      <c r="AK6267">
        <v>-1.9316027393907</v>
      </c>
    </row>
    <row r="6268" spans="1:37" x14ac:dyDescent="0.2">
      <c r="A6268" t="s">
        <v>19816</v>
      </c>
      <c r="B6268">
        <v>90680994</v>
      </c>
      <c r="C6268">
        <v>90681170</v>
      </c>
      <c r="D6268">
        <v>177</v>
      </c>
      <c r="E6268" t="s">
        <v>20954</v>
      </c>
      <c r="F6268">
        <v>3</v>
      </c>
      <c r="G6268" t="s">
        <v>6225</v>
      </c>
      <c r="H6268" t="s">
        <v>35229</v>
      </c>
      <c r="I6268">
        <v>4</v>
      </c>
      <c r="J6268">
        <v>90649520</v>
      </c>
      <c r="K6268">
        <v>91130040</v>
      </c>
      <c r="L6268">
        <v>480521</v>
      </c>
      <c r="M6268">
        <v>1</v>
      </c>
      <c r="N6268">
        <v>401145</v>
      </c>
      <c r="O6268" t="s">
        <v>20951</v>
      </c>
      <c r="P6268">
        <v>31474</v>
      </c>
      <c r="Q6268" t="s">
        <v>20952</v>
      </c>
      <c r="R6268" t="s">
        <v>20953</v>
      </c>
      <c r="S6268" t="s">
        <v>35230</v>
      </c>
      <c r="T6268">
        <v>0.11773278790704</v>
      </c>
      <c r="U6268">
        <v>0.603102917160658</v>
      </c>
      <c r="V6268">
        <v>1.6637730954321801</v>
      </c>
      <c r="W6268">
        <v>0.29324917109342202</v>
      </c>
      <c r="X6268">
        <v>0.704072456322962</v>
      </c>
      <c r="Y6268">
        <v>-2.3561079816094699</v>
      </c>
      <c r="Z6268">
        <v>0.32176590149258399</v>
      </c>
      <c r="AA6268">
        <v>0.75356235478932998</v>
      </c>
      <c r="AB6268">
        <v>0.87428091860461399</v>
      </c>
      <c r="AC6268">
        <v>0.30435017868875702</v>
      </c>
      <c r="AD6268">
        <v>0.68752912809923805</v>
      </c>
      <c r="AE6268">
        <v>-1.6623656380229299</v>
      </c>
      <c r="AF6268">
        <v>4.3680487699560198E-2</v>
      </c>
      <c r="AG6268">
        <v>0.476038960109122</v>
      </c>
      <c r="AH6268">
        <v>2.1216707961196102</v>
      </c>
      <c r="AI6268">
        <v>0.36501215707259999</v>
      </c>
      <c r="AJ6268">
        <v>0.78121606160956403</v>
      </c>
      <c r="AK6268">
        <v>-1.9316027393907</v>
      </c>
    </row>
    <row r="6269" spans="1:37" x14ac:dyDescent="0.2">
      <c r="A6269" t="s">
        <v>19816</v>
      </c>
      <c r="B6269">
        <v>93643399</v>
      </c>
      <c r="C6269">
        <v>93643570</v>
      </c>
      <c r="D6269">
        <v>172</v>
      </c>
      <c r="E6269" t="s">
        <v>20955</v>
      </c>
      <c r="F6269">
        <v>1</v>
      </c>
      <c r="G6269" t="s">
        <v>20956</v>
      </c>
      <c r="H6269" t="s">
        <v>35231</v>
      </c>
      <c r="I6269">
        <v>4</v>
      </c>
      <c r="J6269">
        <v>93769230</v>
      </c>
      <c r="K6269">
        <v>93810157</v>
      </c>
      <c r="L6269">
        <v>40928</v>
      </c>
      <c r="M6269">
        <v>1</v>
      </c>
      <c r="N6269">
        <v>2895</v>
      </c>
      <c r="O6269" t="s">
        <v>20957</v>
      </c>
      <c r="P6269">
        <v>-125660</v>
      </c>
      <c r="Q6269" t="s">
        <v>20958</v>
      </c>
      <c r="R6269" t="s">
        <v>20959</v>
      </c>
      <c r="S6269" t="s">
        <v>35232</v>
      </c>
      <c r="T6269">
        <v>0.35387198439864398</v>
      </c>
      <c r="U6269">
        <v>0.603102917160658</v>
      </c>
      <c r="V6269">
        <v>-20.080574136598401</v>
      </c>
      <c r="W6269">
        <v>0.38920677604595899</v>
      </c>
      <c r="X6269">
        <v>0.704072456322962</v>
      </c>
      <c r="Y6269">
        <v>-22.571555070496501</v>
      </c>
      <c r="Z6269">
        <v>0.93459220503170903</v>
      </c>
      <c r="AA6269">
        <v>0.99919698600769702</v>
      </c>
      <c r="AB6269">
        <v>2.32113818275853</v>
      </c>
      <c r="AC6269">
        <v>0.92091778829119397</v>
      </c>
      <c r="AD6269">
        <v>0.94068432309766403</v>
      </c>
      <c r="AE6269">
        <v>-1.3026724524153199</v>
      </c>
      <c r="AF6269">
        <v>0.22065000948199101</v>
      </c>
      <c r="AG6269">
        <v>0.68151250837662902</v>
      </c>
      <c r="AH6269">
        <v>-22.512820327206899</v>
      </c>
      <c r="AI6269">
        <v>0.24456414000292601</v>
      </c>
      <c r="AJ6269">
        <v>0.78121606160956403</v>
      </c>
      <c r="AK6269">
        <v>-22.4424310113689</v>
      </c>
    </row>
    <row r="6270" spans="1:37" x14ac:dyDescent="0.2">
      <c r="A6270" t="s">
        <v>19816</v>
      </c>
      <c r="B6270">
        <v>93643570</v>
      </c>
      <c r="C6270">
        <v>93643741</v>
      </c>
      <c r="D6270">
        <v>172</v>
      </c>
      <c r="E6270" t="s">
        <v>20960</v>
      </c>
      <c r="F6270">
        <v>3</v>
      </c>
      <c r="G6270" t="s">
        <v>20961</v>
      </c>
      <c r="H6270" t="s">
        <v>35231</v>
      </c>
      <c r="I6270">
        <v>4</v>
      </c>
      <c r="J6270">
        <v>93769230</v>
      </c>
      <c r="K6270">
        <v>93810157</v>
      </c>
      <c r="L6270">
        <v>40928</v>
      </c>
      <c r="M6270">
        <v>1</v>
      </c>
      <c r="N6270">
        <v>2895</v>
      </c>
      <c r="O6270" t="s">
        <v>20957</v>
      </c>
      <c r="P6270">
        <v>-125489</v>
      </c>
      <c r="Q6270" t="s">
        <v>20958</v>
      </c>
      <c r="R6270" t="s">
        <v>20959</v>
      </c>
      <c r="S6270" t="s">
        <v>35232</v>
      </c>
      <c r="T6270">
        <v>0.35387198439864398</v>
      </c>
      <c r="U6270">
        <v>0.603102917160658</v>
      </c>
      <c r="V6270">
        <v>-20.080574136598401</v>
      </c>
      <c r="W6270">
        <v>0.38920677604595899</v>
      </c>
      <c r="X6270">
        <v>0.704072456322962</v>
      </c>
      <c r="Y6270">
        <v>-22.571555070496501</v>
      </c>
      <c r="Z6270">
        <v>0.93459220503170903</v>
      </c>
      <c r="AA6270">
        <v>0.99919698600769702</v>
      </c>
      <c r="AB6270">
        <v>2.32113818275853</v>
      </c>
      <c r="AC6270">
        <v>0.92091778829119397</v>
      </c>
      <c r="AD6270">
        <v>0.94068432309766403</v>
      </c>
      <c r="AE6270">
        <v>-1.3026724524153199</v>
      </c>
      <c r="AF6270">
        <v>0.22065000948199101</v>
      </c>
      <c r="AG6270">
        <v>0.68151250837662902</v>
      </c>
      <c r="AH6270">
        <v>-22.512820327206899</v>
      </c>
      <c r="AI6270">
        <v>0.24456414000292601</v>
      </c>
      <c r="AJ6270">
        <v>0.78121606160956403</v>
      </c>
      <c r="AK6270">
        <v>-22.4424310113689</v>
      </c>
    </row>
    <row r="6271" spans="1:37" x14ac:dyDescent="0.2">
      <c r="A6271" t="s">
        <v>19816</v>
      </c>
      <c r="B6271">
        <v>93643741</v>
      </c>
      <c r="C6271">
        <v>93643912</v>
      </c>
      <c r="D6271">
        <v>172</v>
      </c>
      <c r="E6271" t="s">
        <v>20962</v>
      </c>
      <c r="F6271">
        <v>3</v>
      </c>
      <c r="G6271" t="s">
        <v>20963</v>
      </c>
      <c r="H6271" t="s">
        <v>35231</v>
      </c>
      <c r="I6271">
        <v>4</v>
      </c>
      <c r="J6271">
        <v>93769230</v>
      </c>
      <c r="K6271">
        <v>93810157</v>
      </c>
      <c r="L6271">
        <v>40928</v>
      </c>
      <c r="M6271">
        <v>1</v>
      </c>
      <c r="N6271">
        <v>2895</v>
      </c>
      <c r="O6271" t="s">
        <v>20957</v>
      </c>
      <c r="P6271">
        <v>-125318</v>
      </c>
      <c r="Q6271" t="s">
        <v>20958</v>
      </c>
      <c r="R6271" t="s">
        <v>20959</v>
      </c>
      <c r="S6271" t="s">
        <v>35232</v>
      </c>
      <c r="T6271">
        <v>0.35387198439864398</v>
      </c>
      <c r="U6271">
        <v>0.603102917160658</v>
      </c>
      <c r="V6271">
        <v>-20.080574136598401</v>
      </c>
      <c r="W6271">
        <v>0.38920677604595899</v>
      </c>
      <c r="X6271">
        <v>0.704072456322962</v>
      </c>
      <c r="Y6271">
        <v>-22.571555070496501</v>
      </c>
      <c r="Z6271">
        <v>0.93459220503170903</v>
      </c>
      <c r="AA6271">
        <v>0.99919698600769702</v>
      </c>
      <c r="AB6271">
        <v>2.32113818275853</v>
      </c>
      <c r="AC6271">
        <v>0.92091778829119397</v>
      </c>
      <c r="AD6271">
        <v>0.94068432309766403</v>
      </c>
      <c r="AE6271">
        <v>-1.3026724524153199</v>
      </c>
      <c r="AF6271">
        <v>0.22065000948199101</v>
      </c>
      <c r="AG6271">
        <v>0.68151250837662902</v>
      </c>
      <c r="AH6271">
        <v>-22.512820327206899</v>
      </c>
      <c r="AI6271">
        <v>0.24456414000292601</v>
      </c>
      <c r="AJ6271">
        <v>0.78121606160956403</v>
      </c>
      <c r="AK6271">
        <v>-22.4424310113689</v>
      </c>
    </row>
    <row r="6272" spans="1:37" x14ac:dyDescent="0.2">
      <c r="A6272" t="s">
        <v>19816</v>
      </c>
      <c r="B6272">
        <v>98261319</v>
      </c>
      <c r="C6272">
        <v>98261463</v>
      </c>
      <c r="D6272">
        <v>145</v>
      </c>
      <c r="E6272" t="s">
        <v>20964</v>
      </c>
      <c r="F6272">
        <v>25</v>
      </c>
      <c r="G6272" t="s">
        <v>20965</v>
      </c>
      <c r="H6272" t="s">
        <v>30987</v>
      </c>
      <c r="I6272">
        <v>4</v>
      </c>
      <c r="J6272">
        <v>98261384</v>
      </c>
      <c r="K6272">
        <v>98392080</v>
      </c>
      <c r="L6272">
        <v>130697</v>
      </c>
      <c r="M6272">
        <v>1</v>
      </c>
      <c r="N6272">
        <v>5910</v>
      </c>
      <c r="O6272" t="s">
        <v>20966</v>
      </c>
      <c r="P6272">
        <v>0</v>
      </c>
      <c r="Q6272" t="s">
        <v>20967</v>
      </c>
      <c r="R6272" t="s">
        <v>20968</v>
      </c>
      <c r="S6272" t="s">
        <v>35233</v>
      </c>
      <c r="T6272">
        <v>0.32911398597860803</v>
      </c>
      <c r="U6272">
        <v>0.603102917160658</v>
      </c>
      <c r="V6272">
        <v>25.0972197629495</v>
      </c>
      <c r="W6272">
        <v>0.38920677604595899</v>
      </c>
      <c r="X6272">
        <v>0.704072456322962</v>
      </c>
      <c r="Y6272">
        <v>-24.895585907808901</v>
      </c>
      <c r="Z6272">
        <v>0.48464167878831399</v>
      </c>
      <c r="AA6272">
        <v>0.84435025072159198</v>
      </c>
      <c r="AB6272">
        <v>24.133745677158601</v>
      </c>
      <c r="AC6272">
        <v>0.21073619169722799</v>
      </c>
      <c r="AD6272">
        <v>0.68253123924728298</v>
      </c>
      <c r="AE6272">
        <v>-24.895585907808901</v>
      </c>
      <c r="AF6272">
        <v>0.16793847098801201</v>
      </c>
      <c r="AG6272">
        <v>0.68151250837662902</v>
      </c>
      <c r="AH6272">
        <v>25.0972197629495</v>
      </c>
      <c r="AI6272">
        <v>0.52399907623471598</v>
      </c>
      <c r="AJ6272">
        <v>0.78121606160956403</v>
      </c>
      <c r="AK6272">
        <v>-24.026830479271201</v>
      </c>
    </row>
    <row r="6273" spans="1:37" x14ac:dyDescent="0.2">
      <c r="A6273" t="s">
        <v>19816</v>
      </c>
      <c r="B6273">
        <v>98261463</v>
      </c>
      <c r="C6273">
        <v>98261607</v>
      </c>
      <c r="D6273">
        <v>145</v>
      </c>
      <c r="E6273" t="s">
        <v>20969</v>
      </c>
      <c r="F6273">
        <v>14</v>
      </c>
      <c r="G6273" t="s">
        <v>20970</v>
      </c>
      <c r="H6273" t="s">
        <v>30987</v>
      </c>
      <c r="I6273">
        <v>4</v>
      </c>
      <c r="J6273">
        <v>98261469</v>
      </c>
      <c r="K6273">
        <v>98442666</v>
      </c>
      <c r="L6273">
        <v>181198</v>
      </c>
      <c r="M6273">
        <v>1</v>
      </c>
      <c r="N6273">
        <v>5910</v>
      </c>
      <c r="O6273" t="s">
        <v>20971</v>
      </c>
      <c r="P6273">
        <v>0</v>
      </c>
      <c r="Q6273" t="s">
        <v>20967</v>
      </c>
      <c r="R6273" t="s">
        <v>20968</v>
      </c>
      <c r="S6273" t="s">
        <v>35233</v>
      </c>
      <c r="T6273">
        <v>0.32911398597860803</v>
      </c>
      <c r="U6273">
        <v>0.603102917160658</v>
      </c>
      <c r="V6273">
        <v>25.0972197629495</v>
      </c>
      <c r="W6273">
        <v>0.38920677604595899</v>
      </c>
      <c r="X6273">
        <v>0.704072456322962</v>
      </c>
      <c r="Y6273">
        <v>-24.895585907808901</v>
      </c>
      <c r="Z6273">
        <v>0.48464167878831399</v>
      </c>
      <c r="AA6273">
        <v>0.84435025072159198</v>
      </c>
      <c r="AB6273">
        <v>24.133745677158601</v>
      </c>
      <c r="AC6273">
        <v>0.21073619169722799</v>
      </c>
      <c r="AD6273">
        <v>0.68253123924728298</v>
      </c>
      <c r="AE6273">
        <v>-24.895585907808901</v>
      </c>
      <c r="AF6273">
        <v>0.16793847098801201</v>
      </c>
      <c r="AG6273">
        <v>0.68151250837662902</v>
      </c>
      <c r="AH6273">
        <v>25.0972197629495</v>
      </c>
      <c r="AI6273">
        <v>0.52399907623471598</v>
      </c>
      <c r="AJ6273">
        <v>0.78121606160956403</v>
      </c>
      <c r="AK6273">
        <v>-24.026830479271201</v>
      </c>
    </row>
    <row r="6274" spans="1:37" x14ac:dyDescent="0.2">
      <c r="A6274" t="s">
        <v>19816</v>
      </c>
      <c r="B6274">
        <v>98261607</v>
      </c>
      <c r="C6274">
        <v>98261751</v>
      </c>
      <c r="D6274">
        <v>145</v>
      </c>
      <c r="E6274" t="s">
        <v>20972</v>
      </c>
      <c r="F6274">
        <v>16</v>
      </c>
      <c r="G6274" t="s">
        <v>20973</v>
      </c>
      <c r="H6274" t="s">
        <v>30987</v>
      </c>
      <c r="I6274">
        <v>4</v>
      </c>
      <c r="J6274">
        <v>98261518</v>
      </c>
      <c r="K6274">
        <v>98442334</v>
      </c>
      <c r="L6274">
        <v>180817</v>
      </c>
      <c r="M6274">
        <v>1</v>
      </c>
      <c r="N6274">
        <v>5910</v>
      </c>
      <c r="O6274" t="s">
        <v>20974</v>
      </c>
      <c r="P6274">
        <v>89</v>
      </c>
      <c r="Q6274" t="s">
        <v>20967</v>
      </c>
      <c r="R6274" t="s">
        <v>20968</v>
      </c>
      <c r="S6274" t="s">
        <v>35233</v>
      </c>
      <c r="T6274">
        <v>0.32911398597860803</v>
      </c>
      <c r="U6274">
        <v>0.603102917160658</v>
      </c>
      <c r="V6274">
        <v>25.0972197629495</v>
      </c>
      <c r="W6274">
        <v>0.38920677604595899</v>
      </c>
      <c r="X6274">
        <v>0.704072456322962</v>
      </c>
      <c r="Y6274">
        <v>-24.895585907808901</v>
      </c>
      <c r="Z6274">
        <v>0.48464167878831399</v>
      </c>
      <c r="AA6274">
        <v>0.84435025072159198</v>
      </c>
      <c r="AB6274">
        <v>24.133745677158601</v>
      </c>
      <c r="AC6274">
        <v>0.21073619169722799</v>
      </c>
      <c r="AD6274">
        <v>0.68253123924728298</v>
      </c>
      <c r="AE6274">
        <v>-24.895585907808901</v>
      </c>
      <c r="AF6274">
        <v>0.16793847098801201</v>
      </c>
      <c r="AG6274">
        <v>0.68151250837662902</v>
      </c>
      <c r="AH6274">
        <v>25.0972197629495</v>
      </c>
      <c r="AI6274">
        <v>0.52399907623471598</v>
      </c>
      <c r="AJ6274">
        <v>0.78121606160956403</v>
      </c>
      <c r="AK6274">
        <v>-24.026830479271201</v>
      </c>
    </row>
    <row r="6275" spans="1:37" x14ac:dyDescent="0.2">
      <c r="A6275" t="s">
        <v>19816</v>
      </c>
      <c r="B6275">
        <v>98597523</v>
      </c>
      <c r="C6275">
        <v>98597697</v>
      </c>
      <c r="D6275">
        <v>175</v>
      </c>
      <c r="E6275" t="s">
        <v>20975</v>
      </c>
      <c r="F6275">
        <v>2</v>
      </c>
      <c r="G6275" t="s">
        <v>20976</v>
      </c>
      <c r="H6275" t="s">
        <v>35234</v>
      </c>
      <c r="I6275">
        <v>4</v>
      </c>
      <c r="J6275">
        <v>98478700</v>
      </c>
      <c r="K6275">
        <v>98560233</v>
      </c>
      <c r="L6275">
        <v>81534</v>
      </c>
      <c r="M6275">
        <v>2</v>
      </c>
      <c r="N6275">
        <v>10098</v>
      </c>
      <c r="O6275" t="s">
        <v>20977</v>
      </c>
      <c r="P6275">
        <v>-37290</v>
      </c>
      <c r="Q6275" t="s">
        <v>20978</v>
      </c>
      <c r="R6275" t="s">
        <v>20979</v>
      </c>
      <c r="S6275" t="s">
        <v>35235</v>
      </c>
      <c r="T6275">
        <v>0.30725245075919599</v>
      </c>
      <c r="U6275">
        <v>0.603102917160658</v>
      </c>
      <c r="V6275">
        <v>0.48895641523701799</v>
      </c>
      <c r="W6275">
        <v>0.71937050555093596</v>
      </c>
      <c r="X6275">
        <v>0.95159051474143896</v>
      </c>
      <c r="Y6275">
        <v>-0.34846574496793697</v>
      </c>
      <c r="Z6275">
        <v>0.41522885915440699</v>
      </c>
      <c r="AA6275">
        <v>0.84435025072159198</v>
      </c>
      <c r="AB6275">
        <v>0.381347552746237</v>
      </c>
      <c r="AC6275">
        <v>0.55030571383632798</v>
      </c>
      <c r="AD6275">
        <v>0.87989882095915395</v>
      </c>
      <c r="AE6275">
        <v>-0.46266612949138303</v>
      </c>
      <c r="AF6275">
        <v>0.404883325350337</v>
      </c>
      <c r="AG6275">
        <v>0.80674443595273604</v>
      </c>
      <c r="AH6275">
        <v>0.36029435876143601</v>
      </c>
      <c r="AI6275">
        <v>0.9317606284912</v>
      </c>
      <c r="AJ6275">
        <v>0.98621344597861504</v>
      </c>
      <c r="AK6275">
        <v>-0.112039723856448</v>
      </c>
    </row>
    <row r="6276" spans="1:37" x14ac:dyDescent="0.2">
      <c r="A6276" t="s">
        <v>19816</v>
      </c>
      <c r="B6276">
        <v>98597697</v>
      </c>
      <c r="C6276">
        <v>98597871</v>
      </c>
      <c r="D6276">
        <v>175</v>
      </c>
      <c r="E6276" t="s">
        <v>20980</v>
      </c>
      <c r="F6276">
        <v>3</v>
      </c>
      <c r="G6276" t="s">
        <v>992</v>
      </c>
      <c r="H6276" t="s">
        <v>35234</v>
      </c>
      <c r="I6276">
        <v>4</v>
      </c>
      <c r="J6276">
        <v>98478700</v>
      </c>
      <c r="K6276">
        <v>98560233</v>
      </c>
      <c r="L6276">
        <v>81534</v>
      </c>
      <c r="M6276">
        <v>2</v>
      </c>
      <c r="N6276">
        <v>10098</v>
      </c>
      <c r="O6276" t="s">
        <v>20977</v>
      </c>
      <c r="P6276">
        <v>-37464</v>
      </c>
      <c r="Q6276" t="s">
        <v>20978</v>
      </c>
      <c r="R6276" t="s">
        <v>20979</v>
      </c>
      <c r="S6276" t="s">
        <v>35235</v>
      </c>
      <c r="T6276">
        <v>0.320883977220564</v>
      </c>
      <c r="U6276">
        <v>0.603102917160658</v>
      </c>
      <c r="V6276">
        <v>0.37906253573577098</v>
      </c>
      <c r="W6276">
        <v>0.71937050555093596</v>
      </c>
      <c r="X6276">
        <v>0.95159051474143896</v>
      </c>
      <c r="Y6276">
        <v>-0.42009543183333797</v>
      </c>
      <c r="Z6276">
        <v>0.42501380088561203</v>
      </c>
      <c r="AA6276">
        <v>0.84435025072159198</v>
      </c>
      <c r="AB6276">
        <v>0.27145367324498998</v>
      </c>
      <c r="AC6276">
        <v>0.55030571383632798</v>
      </c>
      <c r="AD6276">
        <v>0.87989882095915395</v>
      </c>
      <c r="AE6276">
        <v>-0.53429581635678403</v>
      </c>
      <c r="AF6276">
        <v>0.41463871924248602</v>
      </c>
      <c r="AG6276">
        <v>0.80674443595273604</v>
      </c>
      <c r="AH6276">
        <v>0.30647706592194901</v>
      </c>
      <c r="AI6276">
        <v>0.9317606284912</v>
      </c>
      <c r="AJ6276">
        <v>0.98621344597861504</v>
      </c>
      <c r="AK6276">
        <v>-0.158655572454312</v>
      </c>
    </row>
    <row r="6277" spans="1:37" x14ac:dyDescent="0.2">
      <c r="A6277" t="s">
        <v>19816</v>
      </c>
      <c r="B6277">
        <v>98827564</v>
      </c>
      <c r="C6277">
        <v>98827706</v>
      </c>
      <c r="D6277">
        <v>143</v>
      </c>
      <c r="E6277" t="s">
        <v>20981</v>
      </c>
      <c r="F6277">
        <v>1</v>
      </c>
      <c r="G6277" t="s">
        <v>20982</v>
      </c>
      <c r="H6277" t="s">
        <v>31000</v>
      </c>
      <c r="I6277">
        <v>4</v>
      </c>
      <c r="J6277">
        <v>98881010</v>
      </c>
      <c r="K6277">
        <v>98890898</v>
      </c>
      <c r="L6277">
        <v>9889</v>
      </c>
      <c r="M6277">
        <v>2</v>
      </c>
      <c r="N6277">
        <v>1977</v>
      </c>
      <c r="O6277" t="s">
        <v>20983</v>
      </c>
      <c r="P6277">
        <v>63192</v>
      </c>
      <c r="Q6277" t="s">
        <v>20984</v>
      </c>
      <c r="R6277" t="s">
        <v>20985</v>
      </c>
      <c r="S6277" t="s">
        <v>35236</v>
      </c>
      <c r="T6277">
        <v>0.64733029374468098</v>
      </c>
      <c r="U6277">
        <v>0.84979752417873999</v>
      </c>
      <c r="V6277">
        <v>0.92089442334759697</v>
      </c>
      <c r="W6277">
        <v>0.35659972112981397</v>
      </c>
      <c r="X6277">
        <v>0.704072456322962</v>
      </c>
      <c r="Y6277">
        <v>0.57863328624574195</v>
      </c>
      <c r="Z6277">
        <v>0.94034050315134199</v>
      </c>
      <c r="AA6277">
        <v>0.99919698600769702</v>
      </c>
      <c r="AB6277">
        <v>0.29038207513049002</v>
      </c>
      <c r="AC6277">
        <v>0.87540919570975295</v>
      </c>
      <c r="AD6277">
        <v>0.94068432309766403</v>
      </c>
      <c r="AE6277">
        <v>-0.32774627149211399</v>
      </c>
      <c r="AF6277">
        <v>0.41201156037794501</v>
      </c>
      <c r="AG6277">
        <v>0.80674443595273604</v>
      </c>
      <c r="AH6277">
        <v>1.2965676545817899</v>
      </c>
      <c r="AI6277">
        <v>0.10893176233497701</v>
      </c>
      <c r="AJ6277">
        <v>0.78121606160956403</v>
      </c>
      <c r="AK6277">
        <v>1.33273747628581</v>
      </c>
    </row>
    <row r="6278" spans="1:37" x14ac:dyDescent="0.2">
      <c r="A6278" t="s">
        <v>19816</v>
      </c>
      <c r="B6278">
        <v>99405577</v>
      </c>
      <c r="C6278">
        <v>99405866</v>
      </c>
      <c r="D6278">
        <v>290</v>
      </c>
      <c r="E6278" t="s">
        <v>20986</v>
      </c>
      <c r="F6278">
        <v>3</v>
      </c>
      <c r="G6278" t="s">
        <v>20987</v>
      </c>
      <c r="H6278" t="s">
        <v>31000</v>
      </c>
      <c r="I6278">
        <v>4</v>
      </c>
      <c r="J6278">
        <v>99413014</v>
      </c>
      <c r="K6278">
        <v>99415874</v>
      </c>
      <c r="L6278">
        <v>2861</v>
      </c>
      <c r="M6278">
        <v>2</v>
      </c>
      <c r="N6278">
        <v>131</v>
      </c>
      <c r="O6278" t="s">
        <v>20988</v>
      </c>
      <c r="P6278">
        <v>10008</v>
      </c>
      <c r="Q6278" t="s">
        <v>20989</v>
      </c>
      <c r="R6278" t="s">
        <v>20990</v>
      </c>
      <c r="S6278" t="s">
        <v>35237</v>
      </c>
      <c r="T6278">
        <v>0.323300140219206</v>
      </c>
      <c r="U6278">
        <v>0.603102917160658</v>
      </c>
      <c r="V6278">
        <v>-2.03330717901094</v>
      </c>
      <c r="W6278">
        <v>0.113079289867903</v>
      </c>
      <c r="X6278">
        <v>0.704072456322962</v>
      </c>
      <c r="Y6278">
        <v>-24.260680039260301</v>
      </c>
      <c r="Z6278">
        <v>0.219227112082651</v>
      </c>
      <c r="AA6278">
        <v>0.72610664078822296</v>
      </c>
      <c r="AB6278">
        <v>-1.76776614547191</v>
      </c>
      <c r="AC6278">
        <v>0.266813657180627</v>
      </c>
      <c r="AD6278">
        <v>0.68253123924728298</v>
      </c>
      <c r="AE6278">
        <v>-1.8485710027773901</v>
      </c>
      <c r="AF6278">
        <v>0.50246633758904102</v>
      </c>
      <c r="AG6278">
        <v>0.80674443595273604</v>
      </c>
      <c r="AH6278">
        <v>-1.49624799293547</v>
      </c>
      <c r="AI6278">
        <v>0.123911202140572</v>
      </c>
      <c r="AJ6278">
        <v>0.78121606160956403</v>
      </c>
      <c r="AK6278">
        <v>-23.936661745162599</v>
      </c>
    </row>
    <row r="6279" spans="1:37" x14ac:dyDescent="0.2">
      <c r="A6279" t="s">
        <v>19816</v>
      </c>
      <c r="B6279">
        <v>100005616</v>
      </c>
      <c r="C6279">
        <v>100005792</v>
      </c>
      <c r="D6279">
        <v>177</v>
      </c>
      <c r="E6279" t="s">
        <v>20991</v>
      </c>
      <c r="F6279">
        <v>2</v>
      </c>
      <c r="G6279" t="s">
        <v>20992</v>
      </c>
      <c r="H6279" t="s">
        <v>31032</v>
      </c>
      <c r="I6279">
        <v>4</v>
      </c>
      <c r="J6279">
        <v>100008071</v>
      </c>
      <c r="K6279">
        <v>100195099</v>
      </c>
      <c r="L6279">
        <v>187029</v>
      </c>
      <c r="M6279">
        <v>1</v>
      </c>
      <c r="N6279">
        <v>256880</v>
      </c>
      <c r="O6279" t="s">
        <v>20993</v>
      </c>
      <c r="P6279">
        <v>-2279</v>
      </c>
      <c r="Q6279" t="s">
        <v>40</v>
      </c>
      <c r="R6279" t="s">
        <v>20994</v>
      </c>
      <c r="S6279" t="s">
        <v>35238</v>
      </c>
      <c r="T6279">
        <v>0.109143102757156</v>
      </c>
      <c r="U6279">
        <v>0.603102917160658</v>
      </c>
      <c r="V6279">
        <v>1.3441015290862099</v>
      </c>
      <c r="W6279">
        <v>0.971912370941585</v>
      </c>
      <c r="X6279">
        <v>0.97551690097542099</v>
      </c>
      <c r="Y6279">
        <v>1.3119964471074801</v>
      </c>
      <c r="Z6279">
        <v>0.19840972457457401</v>
      </c>
      <c r="AA6279">
        <v>0.72610664078822296</v>
      </c>
      <c r="AB6279">
        <v>1.9739748031970099</v>
      </c>
      <c r="AC6279">
        <v>0.51254547585059396</v>
      </c>
      <c r="AD6279">
        <v>0.87989882095915395</v>
      </c>
      <c r="AE6279">
        <v>0.46691626618239301</v>
      </c>
      <c r="AF6279">
        <v>0.140062953347838</v>
      </c>
      <c r="AG6279">
        <v>0.68151250837662902</v>
      </c>
      <c r="AH6279">
        <v>-0.28159787555569399</v>
      </c>
      <c r="AI6279">
        <v>0.62563500873932698</v>
      </c>
      <c r="AJ6279">
        <v>0.80581441791824504</v>
      </c>
      <c r="AK6279">
        <v>1.87915679103589</v>
      </c>
    </row>
    <row r="6280" spans="1:37" x14ac:dyDescent="0.2">
      <c r="A6280" t="s">
        <v>19816</v>
      </c>
      <c r="B6280">
        <v>100005792</v>
      </c>
      <c r="C6280">
        <v>100005968</v>
      </c>
      <c r="D6280">
        <v>177</v>
      </c>
      <c r="E6280" t="s">
        <v>20995</v>
      </c>
      <c r="F6280">
        <v>2</v>
      </c>
      <c r="G6280" t="s">
        <v>20996</v>
      </c>
      <c r="H6280" t="s">
        <v>31032</v>
      </c>
      <c r="I6280">
        <v>4</v>
      </c>
      <c r="J6280">
        <v>100008071</v>
      </c>
      <c r="K6280">
        <v>100195099</v>
      </c>
      <c r="L6280">
        <v>187029</v>
      </c>
      <c r="M6280">
        <v>1</v>
      </c>
      <c r="N6280">
        <v>256880</v>
      </c>
      <c r="O6280" t="s">
        <v>20993</v>
      </c>
      <c r="P6280">
        <v>-2103</v>
      </c>
      <c r="Q6280" t="s">
        <v>40</v>
      </c>
      <c r="R6280" t="s">
        <v>20994</v>
      </c>
      <c r="S6280" t="s">
        <v>35238</v>
      </c>
      <c r="T6280">
        <v>0.109143102757156</v>
      </c>
      <c r="U6280">
        <v>0.603102917160658</v>
      </c>
      <c r="V6280">
        <v>1.3441015290862099</v>
      </c>
      <c r="W6280">
        <v>0.971912370941585</v>
      </c>
      <c r="X6280">
        <v>0.97551690097542099</v>
      </c>
      <c r="Y6280">
        <v>1.3119964471074801</v>
      </c>
      <c r="Z6280">
        <v>0.19840972457457401</v>
      </c>
      <c r="AA6280">
        <v>0.72610664078822296</v>
      </c>
      <c r="AB6280">
        <v>1.9739748031970099</v>
      </c>
      <c r="AC6280">
        <v>0.51254547585059396</v>
      </c>
      <c r="AD6280">
        <v>0.87989882095915395</v>
      </c>
      <c r="AE6280">
        <v>0.46691626618239301</v>
      </c>
      <c r="AF6280">
        <v>0.140062953347838</v>
      </c>
      <c r="AG6280">
        <v>0.68151250837662902</v>
      </c>
      <c r="AH6280">
        <v>-0.28159787555569399</v>
      </c>
      <c r="AI6280">
        <v>0.62563500873932698</v>
      </c>
      <c r="AJ6280">
        <v>0.80581441791824504</v>
      </c>
      <c r="AK6280">
        <v>1.87915679103589</v>
      </c>
    </row>
    <row r="6281" spans="1:37" x14ac:dyDescent="0.2">
      <c r="A6281" t="s">
        <v>19816</v>
      </c>
      <c r="B6281">
        <v>100196448</v>
      </c>
      <c r="C6281">
        <v>100196620</v>
      </c>
      <c r="D6281">
        <v>173</v>
      </c>
      <c r="E6281" t="s">
        <v>20997</v>
      </c>
      <c r="F6281">
        <v>12</v>
      </c>
      <c r="G6281" t="s">
        <v>20998</v>
      </c>
      <c r="H6281" t="s">
        <v>35239</v>
      </c>
      <c r="I6281">
        <v>4</v>
      </c>
      <c r="J6281">
        <v>100187875</v>
      </c>
      <c r="K6281">
        <v>100190782</v>
      </c>
      <c r="L6281">
        <v>2908</v>
      </c>
      <c r="M6281">
        <v>2</v>
      </c>
      <c r="N6281">
        <v>115265</v>
      </c>
      <c r="O6281" t="s">
        <v>20999</v>
      </c>
      <c r="P6281">
        <v>-5666</v>
      </c>
      <c r="Q6281" t="s">
        <v>21000</v>
      </c>
      <c r="R6281" t="s">
        <v>21001</v>
      </c>
      <c r="S6281" t="s">
        <v>35240</v>
      </c>
      <c r="T6281">
        <v>0.32911398597860803</v>
      </c>
      <c r="U6281">
        <v>0.603102917160658</v>
      </c>
      <c r="V6281">
        <v>23.8603605949666</v>
      </c>
      <c r="W6281">
        <v>0.38920677604595899</v>
      </c>
      <c r="X6281">
        <v>0.704072456322962</v>
      </c>
      <c r="Y6281">
        <v>-23.6587267480066</v>
      </c>
      <c r="Z6281">
        <v>0.306975110376564</v>
      </c>
      <c r="AA6281">
        <v>0.72610664078822296</v>
      </c>
      <c r="AB6281">
        <v>24.106876395103999</v>
      </c>
      <c r="AC6281">
        <v>0.75388744886274095</v>
      </c>
      <c r="AD6281">
        <v>0.87989882095915395</v>
      </c>
      <c r="AE6281">
        <v>-0.33110284924750799</v>
      </c>
      <c r="AF6281">
        <v>0.64997455747578503</v>
      </c>
      <c r="AG6281">
        <v>0.80674443595273604</v>
      </c>
      <c r="AH6281">
        <v>0.60673727043850301</v>
      </c>
      <c r="AI6281">
        <v>0.35038410267202102</v>
      </c>
      <c r="AJ6281">
        <v>0.78121606160956403</v>
      </c>
      <c r="AK6281">
        <v>-23.999961197329899</v>
      </c>
    </row>
    <row r="6282" spans="1:37" x14ac:dyDescent="0.2">
      <c r="A6282" t="s">
        <v>19816</v>
      </c>
      <c r="B6282">
        <v>100196620</v>
      </c>
      <c r="C6282">
        <v>100196792</v>
      </c>
      <c r="D6282">
        <v>173</v>
      </c>
      <c r="E6282" t="s">
        <v>21002</v>
      </c>
      <c r="F6282">
        <v>9</v>
      </c>
      <c r="G6282" t="s">
        <v>21003</v>
      </c>
      <c r="H6282" t="s">
        <v>35239</v>
      </c>
      <c r="I6282">
        <v>4</v>
      </c>
      <c r="J6282">
        <v>100187875</v>
      </c>
      <c r="K6282">
        <v>100190782</v>
      </c>
      <c r="L6282">
        <v>2908</v>
      </c>
      <c r="M6282">
        <v>2</v>
      </c>
      <c r="N6282">
        <v>115265</v>
      </c>
      <c r="O6282" t="s">
        <v>20999</v>
      </c>
      <c r="P6282">
        <v>-5838</v>
      </c>
      <c r="Q6282" t="s">
        <v>21000</v>
      </c>
      <c r="R6282" t="s">
        <v>21001</v>
      </c>
      <c r="S6282" t="s">
        <v>35240</v>
      </c>
      <c r="T6282">
        <v>0.32911398597860803</v>
      </c>
      <c r="U6282">
        <v>0.603102917160658</v>
      </c>
      <c r="V6282">
        <v>23.8603605949666</v>
      </c>
      <c r="W6282">
        <v>0.38920677604595899</v>
      </c>
      <c r="X6282">
        <v>0.704072456322962</v>
      </c>
      <c r="Y6282">
        <v>-23.6587267480066</v>
      </c>
      <c r="Z6282">
        <v>0.306975110376564</v>
      </c>
      <c r="AA6282">
        <v>0.72610664078822296</v>
      </c>
      <c r="AB6282">
        <v>24.106876395103999</v>
      </c>
      <c r="AC6282">
        <v>0.75388744886274095</v>
      </c>
      <c r="AD6282">
        <v>0.87989882095915395</v>
      </c>
      <c r="AE6282">
        <v>-0.33110284924750799</v>
      </c>
      <c r="AF6282">
        <v>0.64997455747578503</v>
      </c>
      <c r="AG6282">
        <v>0.80674443595273604</v>
      </c>
      <c r="AH6282">
        <v>0.60673727043850301</v>
      </c>
      <c r="AI6282">
        <v>0.35038410267202102</v>
      </c>
      <c r="AJ6282">
        <v>0.78121606160956403</v>
      </c>
      <c r="AK6282">
        <v>-23.999961197329899</v>
      </c>
    </row>
    <row r="6283" spans="1:37" x14ac:dyDescent="0.2">
      <c r="A6283" t="s">
        <v>19816</v>
      </c>
      <c r="B6283">
        <v>101410756</v>
      </c>
      <c r="C6283">
        <v>101410932</v>
      </c>
      <c r="D6283">
        <v>177</v>
      </c>
      <c r="E6283" t="s">
        <v>21004</v>
      </c>
      <c r="F6283">
        <v>1</v>
      </c>
      <c r="G6283" t="s">
        <v>21005</v>
      </c>
      <c r="H6283" t="s">
        <v>31000</v>
      </c>
      <c r="I6283">
        <v>4</v>
      </c>
      <c r="J6283">
        <v>101419961</v>
      </c>
      <c r="K6283">
        <v>102074812</v>
      </c>
      <c r="L6283">
        <v>654852</v>
      </c>
      <c r="M6283">
        <v>1</v>
      </c>
      <c r="N6283">
        <v>55024</v>
      </c>
      <c r="O6283" t="s">
        <v>21006</v>
      </c>
      <c r="P6283">
        <v>-9029</v>
      </c>
      <c r="Q6283" t="s">
        <v>21007</v>
      </c>
      <c r="R6283" t="s">
        <v>21008</v>
      </c>
      <c r="S6283" t="s">
        <v>35241</v>
      </c>
      <c r="T6283">
        <v>0.58193367309619304</v>
      </c>
      <c r="U6283">
        <v>0.81360520874211995</v>
      </c>
      <c r="V6283">
        <v>0.84596525757651397</v>
      </c>
      <c r="W6283">
        <v>0.90129300205075202</v>
      </c>
      <c r="X6283">
        <v>0.95159051474143896</v>
      </c>
      <c r="Y6283">
        <v>-0.55828677352224598</v>
      </c>
      <c r="Z6283">
        <v>0.52044903550877997</v>
      </c>
      <c r="AA6283">
        <v>0.84521697243271998</v>
      </c>
      <c r="AB6283">
        <v>0.60720826047918897</v>
      </c>
      <c r="AC6283">
        <v>0.50144808531121599</v>
      </c>
      <c r="AD6283">
        <v>0.87989882095915395</v>
      </c>
      <c r="AE6283">
        <v>5.6457632836628503E-2</v>
      </c>
      <c r="AF6283">
        <v>0.75011710731873005</v>
      </c>
      <c r="AG6283">
        <v>0.87426854371500096</v>
      </c>
      <c r="AH6283">
        <v>0.69346714479474103</v>
      </c>
      <c r="AI6283">
        <v>0.70028824916981403</v>
      </c>
      <c r="AJ6283">
        <v>0.86637447704251103</v>
      </c>
      <c r="AK6283">
        <v>-0.79863009007396202</v>
      </c>
    </row>
    <row r="6284" spans="1:37" x14ac:dyDescent="0.2">
      <c r="A6284" t="s">
        <v>19816</v>
      </c>
      <c r="B6284">
        <v>101410932</v>
      </c>
      <c r="C6284">
        <v>101411108</v>
      </c>
      <c r="D6284">
        <v>177</v>
      </c>
      <c r="E6284" t="s">
        <v>21009</v>
      </c>
      <c r="F6284">
        <v>3</v>
      </c>
      <c r="G6284" t="s">
        <v>21010</v>
      </c>
      <c r="H6284" t="s">
        <v>31000</v>
      </c>
      <c r="I6284">
        <v>4</v>
      </c>
      <c r="J6284">
        <v>101419961</v>
      </c>
      <c r="K6284">
        <v>102074812</v>
      </c>
      <c r="L6284">
        <v>654852</v>
      </c>
      <c r="M6284">
        <v>1</v>
      </c>
      <c r="N6284">
        <v>55024</v>
      </c>
      <c r="O6284" t="s">
        <v>21006</v>
      </c>
      <c r="P6284">
        <v>-8853</v>
      </c>
      <c r="Q6284" t="s">
        <v>21007</v>
      </c>
      <c r="R6284" t="s">
        <v>21008</v>
      </c>
      <c r="S6284" t="s">
        <v>35241</v>
      </c>
      <c r="T6284">
        <v>0.58193367309619304</v>
      </c>
      <c r="U6284">
        <v>0.81360520874211995</v>
      </c>
      <c r="V6284">
        <v>0.84596525757651397</v>
      </c>
      <c r="W6284">
        <v>0.90129300205075202</v>
      </c>
      <c r="X6284">
        <v>0.95159051474143896</v>
      </c>
      <c r="Y6284">
        <v>-0.55828677352224598</v>
      </c>
      <c r="Z6284">
        <v>0.52044903550877997</v>
      </c>
      <c r="AA6284">
        <v>0.84521697243271998</v>
      </c>
      <c r="AB6284">
        <v>0.60720826047918897</v>
      </c>
      <c r="AC6284">
        <v>0.50144808531121599</v>
      </c>
      <c r="AD6284">
        <v>0.87989882095915395</v>
      </c>
      <c r="AE6284">
        <v>5.6457632836628503E-2</v>
      </c>
      <c r="AF6284">
        <v>0.75011710731873005</v>
      </c>
      <c r="AG6284">
        <v>0.87426854371500096</v>
      </c>
      <c r="AH6284">
        <v>0.69346714479474103</v>
      </c>
      <c r="AI6284">
        <v>0.70028824916981403</v>
      </c>
      <c r="AJ6284">
        <v>0.86637447704251103</v>
      </c>
      <c r="AK6284">
        <v>-0.79863009007396202</v>
      </c>
    </row>
    <row r="6285" spans="1:37" x14ac:dyDescent="0.2">
      <c r="A6285" t="s">
        <v>19816</v>
      </c>
      <c r="B6285">
        <v>102210018</v>
      </c>
      <c r="C6285">
        <v>102210192</v>
      </c>
      <c r="D6285">
        <v>175</v>
      </c>
      <c r="E6285" t="s">
        <v>21011</v>
      </c>
      <c r="F6285">
        <v>2</v>
      </c>
      <c r="G6285" t="s">
        <v>21012</v>
      </c>
      <c r="H6285" t="s">
        <v>31000</v>
      </c>
      <c r="I6285">
        <v>4</v>
      </c>
      <c r="J6285">
        <v>102269716</v>
      </c>
      <c r="K6285">
        <v>102304488</v>
      </c>
      <c r="L6285">
        <v>34773</v>
      </c>
      <c r="M6285">
        <v>2</v>
      </c>
      <c r="N6285">
        <v>64116</v>
      </c>
      <c r="O6285" t="s">
        <v>21013</v>
      </c>
      <c r="P6285">
        <v>94296</v>
      </c>
      <c r="Q6285" t="s">
        <v>21014</v>
      </c>
      <c r="R6285" t="s">
        <v>21015</v>
      </c>
      <c r="S6285" t="s">
        <v>35242</v>
      </c>
      <c r="T6285">
        <v>0.24629318788695201</v>
      </c>
      <c r="U6285">
        <v>0.603102917160658</v>
      </c>
      <c r="V6285">
        <v>0.260455265395306</v>
      </c>
      <c r="W6285">
        <v>0.311076317235296</v>
      </c>
      <c r="X6285">
        <v>0.704072456322962</v>
      </c>
      <c r="Y6285">
        <v>0.35902920240505298</v>
      </c>
      <c r="Z6285">
        <v>0.18085597241074</v>
      </c>
      <c r="AA6285">
        <v>0.72610664078822296</v>
      </c>
      <c r="AB6285">
        <v>-0.19628266842669601</v>
      </c>
      <c r="AC6285">
        <v>0.22974099286577301</v>
      </c>
      <c r="AD6285">
        <v>0.68253123924728298</v>
      </c>
      <c r="AE6285">
        <v>0.21130260135646001</v>
      </c>
      <c r="AF6285">
        <v>0.39744079114546998</v>
      </c>
      <c r="AG6285">
        <v>0.80674443595273604</v>
      </c>
      <c r="AH6285">
        <v>0.62437903028959896</v>
      </c>
      <c r="AI6285">
        <v>0.43970277452913997</v>
      </c>
      <c r="AJ6285">
        <v>0.78121606160956403</v>
      </c>
      <c r="AK6285">
        <v>0.33771307223742603</v>
      </c>
    </row>
    <row r="6286" spans="1:37" x14ac:dyDescent="0.2">
      <c r="A6286" t="s">
        <v>19816</v>
      </c>
      <c r="B6286">
        <v>102210192</v>
      </c>
      <c r="C6286">
        <v>102210366</v>
      </c>
      <c r="D6286">
        <v>175</v>
      </c>
      <c r="E6286" t="s">
        <v>21016</v>
      </c>
      <c r="F6286">
        <v>2</v>
      </c>
      <c r="G6286" t="s">
        <v>21017</v>
      </c>
      <c r="H6286" t="s">
        <v>31000</v>
      </c>
      <c r="I6286">
        <v>4</v>
      </c>
      <c r="J6286">
        <v>102269716</v>
      </c>
      <c r="K6286">
        <v>102304488</v>
      </c>
      <c r="L6286">
        <v>34773</v>
      </c>
      <c r="M6286">
        <v>2</v>
      </c>
      <c r="N6286">
        <v>64116</v>
      </c>
      <c r="O6286" t="s">
        <v>21013</v>
      </c>
      <c r="P6286">
        <v>94122</v>
      </c>
      <c r="Q6286" t="s">
        <v>21014</v>
      </c>
      <c r="R6286" t="s">
        <v>21015</v>
      </c>
      <c r="S6286" t="s">
        <v>35242</v>
      </c>
      <c r="T6286">
        <v>0.16021176164904899</v>
      </c>
      <c r="U6286">
        <v>0.603102917160658</v>
      </c>
      <c r="V6286">
        <v>0.167467818038154</v>
      </c>
      <c r="W6286">
        <v>0.47578511628620501</v>
      </c>
      <c r="X6286">
        <v>0.77498392733031096</v>
      </c>
      <c r="Y6286">
        <v>0.44212424449337401</v>
      </c>
      <c r="Z6286">
        <v>9.8756752863700697E-2</v>
      </c>
      <c r="AA6286">
        <v>0.72610664078822296</v>
      </c>
      <c r="AB6286">
        <v>-0.28927011578384698</v>
      </c>
      <c r="AC6286">
        <v>0.31260722049449802</v>
      </c>
      <c r="AD6286">
        <v>0.68773325147593101</v>
      </c>
      <c r="AE6286">
        <v>0.25791987189934001</v>
      </c>
      <c r="AF6286">
        <v>0.31722433349425799</v>
      </c>
      <c r="AG6286">
        <v>0.70473078222419605</v>
      </c>
      <c r="AH6286">
        <v>0.56090187131858504</v>
      </c>
      <c r="AI6286">
        <v>0.67987149047009798</v>
      </c>
      <c r="AJ6286">
        <v>0.85136094490810099</v>
      </c>
      <c r="AK6286">
        <v>0.420808114325747</v>
      </c>
    </row>
    <row r="6287" spans="1:37" x14ac:dyDescent="0.2">
      <c r="A6287" t="s">
        <v>19816</v>
      </c>
      <c r="B6287">
        <v>103498174</v>
      </c>
      <c r="C6287">
        <v>103498352</v>
      </c>
      <c r="D6287">
        <v>179</v>
      </c>
      <c r="E6287" t="s">
        <v>21018</v>
      </c>
      <c r="F6287">
        <v>0</v>
      </c>
      <c r="G6287" t="s">
        <v>21019</v>
      </c>
      <c r="H6287" t="s">
        <v>31000</v>
      </c>
      <c r="I6287">
        <v>4</v>
      </c>
      <c r="J6287">
        <v>103425075</v>
      </c>
      <c r="K6287">
        <v>103454667</v>
      </c>
      <c r="L6287">
        <v>29593</v>
      </c>
      <c r="M6287">
        <v>1</v>
      </c>
      <c r="N6287">
        <v>101929448</v>
      </c>
      <c r="O6287" t="s">
        <v>21020</v>
      </c>
      <c r="P6287">
        <v>73099</v>
      </c>
      <c r="Q6287" t="s">
        <v>40</v>
      </c>
      <c r="R6287" t="s">
        <v>21021</v>
      </c>
      <c r="S6287" t="s">
        <v>35243</v>
      </c>
      <c r="T6287">
        <v>0.97213403838398904</v>
      </c>
      <c r="U6287">
        <v>1</v>
      </c>
      <c r="V6287">
        <v>0.83964033480887501</v>
      </c>
      <c r="W6287">
        <v>0.38920677604595899</v>
      </c>
      <c r="X6287">
        <v>0.704072456322962</v>
      </c>
      <c r="Y6287">
        <v>-23.073764301755499</v>
      </c>
      <c r="Z6287">
        <v>0.69013698642955401</v>
      </c>
      <c r="AA6287">
        <v>0.84521697243271998</v>
      </c>
      <c r="AB6287">
        <v>-0.123833654174915</v>
      </c>
      <c r="AC6287">
        <v>0.71753805159658501</v>
      </c>
      <c r="AD6287">
        <v>0.87989882095915395</v>
      </c>
      <c r="AE6287">
        <v>-1.4936163797602899</v>
      </c>
      <c r="AF6287">
        <v>0.61410715005536498</v>
      </c>
      <c r="AG6287">
        <v>0.80674443595273604</v>
      </c>
      <c r="AH6287">
        <v>1.76925077684073</v>
      </c>
      <c r="AI6287">
        <v>0.35038410267202102</v>
      </c>
      <c r="AJ6287">
        <v>0.78121606160956403</v>
      </c>
      <c r="AK6287">
        <v>-22.871058202230401</v>
      </c>
    </row>
    <row r="6288" spans="1:37" x14ac:dyDescent="0.2">
      <c r="A6288" t="s">
        <v>19816</v>
      </c>
      <c r="B6288">
        <v>103514997</v>
      </c>
      <c r="C6288">
        <v>103515152</v>
      </c>
      <c r="D6288">
        <v>156</v>
      </c>
      <c r="E6288" t="s">
        <v>21022</v>
      </c>
      <c r="F6288">
        <v>1</v>
      </c>
      <c r="G6288" t="s">
        <v>21023</v>
      </c>
      <c r="H6288" t="s">
        <v>31000</v>
      </c>
      <c r="I6288">
        <v>4</v>
      </c>
      <c r="J6288">
        <v>103425075</v>
      </c>
      <c r="K6288">
        <v>103454667</v>
      </c>
      <c r="L6288">
        <v>29593</v>
      </c>
      <c r="M6288">
        <v>1</v>
      </c>
      <c r="N6288">
        <v>101929448</v>
      </c>
      <c r="O6288" t="s">
        <v>21020</v>
      </c>
      <c r="P6288">
        <v>89922</v>
      </c>
      <c r="Q6288" t="s">
        <v>40</v>
      </c>
      <c r="R6288" t="s">
        <v>21021</v>
      </c>
      <c r="S6288" t="s">
        <v>35243</v>
      </c>
      <c r="T6288">
        <v>0.32911398597860803</v>
      </c>
      <c r="U6288">
        <v>0.603102917160658</v>
      </c>
      <c r="V6288">
        <v>21.299889256314898</v>
      </c>
      <c r="W6288">
        <v>0.73420570613580904</v>
      </c>
      <c r="X6288">
        <v>0.95159051474143896</v>
      </c>
      <c r="Y6288">
        <v>1.3152007334818201</v>
      </c>
      <c r="Z6288">
        <v>0.203350924423461</v>
      </c>
      <c r="AA6288">
        <v>0.72610664078822296</v>
      </c>
      <c r="AB6288">
        <v>22.708428850052801</v>
      </c>
      <c r="AC6288">
        <v>0.32081866871113202</v>
      </c>
      <c r="AD6288">
        <v>0.68773325147593101</v>
      </c>
      <c r="AE6288">
        <v>0.315200885923065</v>
      </c>
      <c r="AF6288">
        <v>1</v>
      </c>
      <c r="AG6288">
        <v>1</v>
      </c>
      <c r="AH6288">
        <v>-1.0623401192178299</v>
      </c>
      <c r="AI6288">
        <v>0.91725052871964496</v>
      </c>
      <c r="AJ6288">
        <v>0.98621344597861504</v>
      </c>
      <c r="AK6288">
        <v>2.18395588684389</v>
      </c>
    </row>
    <row r="6289" spans="1:37" x14ac:dyDescent="0.2">
      <c r="A6289" t="s">
        <v>19816</v>
      </c>
      <c r="B6289">
        <v>104582095</v>
      </c>
      <c r="C6289">
        <v>104582247</v>
      </c>
      <c r="D6289">
        <v>153</v>
      </c>
      <c r="E6289" t="s">
        <v>21024</v>
      </c>
      <c r="F6289">
        <v>12</v>
      </c>
      <c r="G6289" t="s">
        <v>21025</v>
      </c>
      <c r="H6289" t="s">
        <v>35244</v>
      </c>
      <c r="I6289">
        <v>4</v>
      </c>
      <c r="J6289">
        <v>104638605</v>
      </c>
      <c r="K6289">
        <v>104734546</v>
      </c>
      <c r="L6289">
        <v>95942</v>
      </c>
      <c r="M6289">
        <v>1</v>
      </c>
      <c r="N6289">
        <v>101929468</v>
      </c>
      <c r="O6289" t="s">
        <v>21026</v>
      </c>
      <c r="P6289">
        <v>-56358</v>
      </c>
      <c r="Q6289" t="s">
        <v>21027</v>
      </c>
      <c r="R6289" t="s">
        <v>21028</v>
      </c>
      <c r="S6289" t="s">
        <v>35245</v>
      </c>
      <c r="T6289" t="s">
        <v>40</v>
      </c>
      <c r="U6289" t="s">
        <v>40</v>
      </c>
      <c r="V6289">
        <v>0</v>
      </c>
      <c r="W6289">
        <v>0.38920677604595899</v>
      </c>
      <c r="X6289">
        <v>0.704072456322962</v>
      </c>
      <c r="Y6289">
        <v>-23.5715549547709</v>
      </c>
      <c r="Z6289">
        <v>0.306975110376564</v>
      </c>
      <c r="AA6289">
        <v>0.72610664078822296</v>
      </c>
      <c r="AB6289">
        <v>23.960296982850601</v>
      </c>
      <c r="AC6289">
        <v>0.75388744886274095</v>
      </c>
      <c r="AD6289">
        <v>0.87989882095915395</v>
      </c>
      <c r="AE6289">
        <v>-0.43744316850367299</v>
      </c>
      <c r="AF6289">
        <v>0.32549523997010099</v>
      </c>
      <c r="AG6289">
        <v>0.70473078222419605</v>
      </c>
      <c r="AH6289">
        <v>-23.923771109092002</v>
      </c>
      <c r="AI6289">
        <v>0.35038410267202102</v>
      </c>
      <c r="AJ6289">
        <v>0.78121606160956403</v>
      </c>
      <c r="AK6289">
        <v>-23.853381785733401</v>
      </c>
    </row>
    <row r="6290" spans="1:37" x14ac:dyDescent="0.2">
      <c r="A6290" t="s">
        <v>19816</v>
      </c>
      <c r="B6290">
        <v>104582247</v>
      </c>
      <c r="C6290">
        <v>104582399</v>
      </c>
      <c r="D6290">
        <v>153</v>
      </c>
      <c r="E6290" t="s">
        <v>21029</v>
      </c>
      <c r="F6290">
        <v>9</v>
      </c>
      <c r="G6290" t="s">
        <v>21030</v>
      </c>
      <c r="H6290" t="s">
        <v>35244</v>
      </c>
      <c r="I6290">
        <v>4</v>
      </c>
      <c r="J6290">
        <v>104638605</v>
      </c>
      <c r="K6290">
        <v>104734546</v>
      </c>
      <c r="L6290">
        <v>95942</v>
      </c>
      <c r="M6290">
        <v>1</v>
      </c>
      <c r="N6290">
        <v>101929468</v>
      </c>
      <c r="O6290" t="s">
        <v>21026</v>
      </c>
      <c r="P6290">
        <v>-56206</v>
      </c>
      <c r="Q6290" t="s">
        <v>21027</v>
      </c>
      <c r="R6290" t="s">
        <v>21028</v>
      </c>
      <c r="S6290" t="s">
        <v>35245</v>
      </c>
      <c r="T6290" t="s">
        <v>40</v>
      </c>
      <c r="U6290" t="s">
        <v>40</v>
      </c>
      <c r="V6290">
        <v>0</v>
      </c>
      <c r="W6290">
        <v>0.38920677604595899</v>
      </c>
      <c r="X6290">
        <v>0.704072456322962</v>
      </c>
      <c r="Y6290">
        <v>-23.5715549547709</v>
      </c>
      <c r="Z6290">
        <v>0.306975110376564</v>
      </c>
      <c r="AA6290">
        <v>0.72610664078822296</v>
      </c>
      <c r="AB6290">
        <v>24.030630923328399</v>
      </c>
      <c r="AC6290">
        <v>0.75388744886274095</v>
      </c>
      <c r="AD6290">
        <v>0.87989882095915395</v>
      </c>
      <c r="AE6290">
        <v>-0.31191229947947002</v>
      </c>
      <c r="AF6290">
        <v>0.32549523997010099</v>
      </c>
      <c r="AG6290">
        <v>0.70473078222419605</v>
      </c>
      <c r="AH6290">
        <v>-23.994105049461901</v>
      </c>
      <c r="AI6290">
        <v>0.35038410267202102</v>
      </c>
      <c r="AJ6290">
        <v>0.78121606160956403</v>
      </c>
      <c r="AK6290">
        <v>-23.9237157258876</v>
      </c>
    </row>
    <row r="6291" spans="1:37" x14ac:dyDescent="0.2">
      <c r="A6291" t="s">
        <v>19816</v>
      </c>
      <c r="B6291">
        <v>104582399</v>
      </c>
      <c r="C6291">
        <v>104582551</v>
      </c>
      <c r="D6291">
        <v>153</v>
      </c>
      <c r="E6291" t="s">
        <v>21031</v>
      </c>
      <c r="F6291">
        <v>4</v>
      </c>
      <c r="G6291" t="s">
        <v>21032</v>
      </c>
      <c r="H6291" t="s">
        <v>35244</v>
      </c>
      <c r="I6291">
        <v>4</v>
      </c>
      <c r="J6291">
        <v>104638605</v>
      </c>
      <c r="K6291">
        <v>104734546</v>
      </c>
      <c r="L6291">
        <v>95942</v>
      </c>
      <c r="M6291">
        <v>1</v>
      </c>
      <c r="N6291">
        <v>101929468</v>
      </c>
      <c r="O6291" t="s">
        <v>21026</v>
      </c>
      <c r="P6291">
        <v>-56054</v>
      </c>
      <c r="Q6291" t="s">
        <v>21027</v>
      </c>
      <c r="R6291" t="s">
        <v>21028</v>
      </c>
      <c r="S6291" t="s">
        <v>35245</v>
      </c>
      <c r="T6291" t="s">
        <v>40</v>
      </c>
      <c r="U6291" t="s">
        <v>40</v>
      </c>
      <c r="V6291">
        <v>0</v>
      </c>
      <c r="W6291">
        <v>0.38920677604595899</v>
      </c>
      <c r="X6291">
        <v>0.704072456322962</v>
      </c>
      <c r="Y6291">
        <v>-22.893483119093698</v>
      </c>
      <c r="Z6291">
        <v>0.306975110376564</v>
      </c>
      <c r="AA6291">
        <v>0.72610664078822296</v>
      </c>
      <c r="AB6291">
        <v>23.777582028066799</v>
      </c>
      <c r="AC6291">
        <v>0.75388744886274095</v>
      </c>
      <c r="AD6291">
        <v>0.87989882095915395</v>
      </c>
      <c r="AE6291">
        <v>0.366159536197808</v>
      </c>
      <c r="AF6291">
        <v>0.32549523997010099</v>
      </c>
      <c r="AG6291">
        <v>0.70473078222419605</v>
      </c>
      <c r="AH6291">
        <v>-23.741056154614199</v>
      </c>
      <c r="AI6291">
        <v>0.35038410267202102</v>
      </c>
      <c r="AJ6291">
        <v>0.78121606160956403</v>
      </c>
      <c r="AK6291">
        <v>-23.670666831867599</v>
      </c>
    </row>
    <row r="6292" spans="1:37" x14ac:dyDescent="0.2">
      <c r="A6292" t="s">
        <v>19816</v>
      </c>
      <c r="B6292">
        <v>105734909</v>
      </c>
      <c r="C6292">
        <v>105735063</v>
      </c>
      <c r="D6292">
        <v>155</v>
      </c>
      <c r="E6292" t="s">
        <v>21033</v>
      </c>
      <c r="F6292">
        <v>3</v>
      </c>
      <c r="G6292" t="s">
        <v>21034</v>
      </c>
      <c r="H6292" t="s">
        <v>35246</v>
      </c>
      <c r="I6292">
        <v>4</v>
      </c>
      <c r="J6292">
        <v>105717626</v>
      </c>
      <c r="K6292">
        <v>105719559</v>
      </c>
      <c r="L6292">
        <v>1934</v>
      </c>
      <c r="M6292">
        <v>1</v>
      </c>
      <c r="N6292">
        <v>79807</v>
      </c>
      <c r="O6292" t="s">
        <v>21035</v>
      </c>
      <c r="P6292">
        <v>17283</v>
      </c>
      <c r="Q6292" t="s">
        <v>21036</v>
      </c>
      <c r="R6292" t="s">
        <v>21037</v>
      </c>
      <c r="S6292" t="s">
        <v>35247</v>
      </c>
      <c r="T6292">
        <v>0.32911398597860803</v>
      </c>
      <c r="U6292">
        <v>0.603102917160658</v>
      </c>
      <c r="V6292">
        <v>21.775292029805801</v>
      </c>
      <c r="W6292">
        <v>0.38920677604595899</v>
      </c>
      <c r="X6292">
        <v>0.704072456322962</v>
      </c>
      <c r="Y6292">
        <v>-21.573658228926799</v>
      </c>
      <c r="Z6292">
        <v>0.306975110376564</v>
      </c>
      <c r="AA6292">
        <v>0.72610664078822296</v>
      </c>
      <c r="AB6292">
        <v>24.417148371446601</v>
      </c>
      <c r="AC6292">
        <v>0.75388744886274095</v>
      </c>
      <c r="AD6292">
        <v>0.87989882095915395</v>
      </c>
      <c r="AE6292">
        <v>2.7572714532168199</v>
      </c>
      <c r="AF6292">
        <v>0.64997455747578503</v>
      </c>
      <c r="AG6292">
        <v>0.80674443595273604</v>
      </c>
      <c r="AH6292">
        <v>-2.4816370744921699</v>
      </c>
      <c r="AI6292">
        <v>0.35038410267202102</v>
      </c>
      <c r="AJ6292">
        <v>0.78121606160956403</v>
      </c>
      <c r="AK6292">
        <v>-24.310233172483901</v>
      </c>
    </row>
    <row r="6293" spans="1:37" x14ac:dyDescent="0.2">
      <c r="A6293" t="s">
        <v>19816</v>
      </c>
      <c r="B6293">
        <v>105735063</v>
      </c>
      <c r="C6293">
        <v>105735217</v>
      </c>
      <c r="D6293">
        <v>155</v>
      </c>
      <c r="E6293" t="s">
        <v>21038</v>
      </c>
      <c r="F6293">
        <v>2</v>
      </c>
      <c r="G6293" t="s">
        <v>21039</v>
      </c>
      <c r="H6293" t="s">
        <v>35246</v>
      </c>
      <c r="I6293">
        <v>4</v>
      </c>
      <c r="J6293">
        <v>105717626</v>
      </c>
      <c r="K6293">
        <v>105719559</v>
      </c>
      <c r="L6293">
        <v>1934</v>
      </c>
      <c r="M6293">
        <v>1</v>
      </c>
      <c r="N6293">
        <v>79807</v>
      </c>
      <c r="O6293" t="s">
        <v>21035</v>
      </c>
      <c r="P6293">
        <v>17437</v>
      </c>
      <c r="Q6293" t="s">
        <v>21036</v>
      </c>
      <c r="R6293" t="s">
        <v>21037</v>
      </c>
      <c r="S6293" t="s">
        <v>35247</v>
      </c>
      <c r="T6293">
        <v>0.32911398597860803</v>
      </c>
      <c r="U6293">
        <v>0.603102917160658</v>
      </c>
      <c r="V6293">
        <v>21.775292029805801</v>
      </c>
      <c r="W6293">
        <v>0.38920677604595899</v>
      </c>
      <c r="X6293">
        <v>0.704072456322962</v>
      </c>
      <c r="Y6293">
        <v>-21.573658228926799</v>
      </c>
      <c r="Z6293">
        <v>0.306975110376564</v>
      </c>
      <c r="AA6293">
        <v>0.72610664078822296</v>
      </c>
      <c r="AB6293">
        <v>24.417148371446601</v>
      </c>
      <c r="AC6293">
        <v>0.75388744886274095</v>
      </c>
      <c r="AD6293">
        <v>0.87989882095915395</v>
      </c>
      <c r="AE6293">
        <v>2.7572714532168199</v>
      </c>
      <c r="AF6293">
        <v>0.64997455747578503</v>
      </c>
      <c r="AG6293">
        <v>0.80674443595273604</v>
      </c>
      <c r="AH6293">
        <v>-2.4816370744921699</v>
      </c>
      <c r="AI6293">
        <v>0.35038410267202102</v>
      </c>
      <c r="AJ6293">
        <v>0.78121606160956403</v>
      </c>
      <c r="AK6293">
        <v>-24.310233172483901</v>
      </c>
    </row>
    <row r="6294" spans="1:37" x14ac:dyDescent="0.2">
      <c r="A6294" t="s">
        <v>19816</v>
      </c>
      <c r="B6294">
        <v>105735217</v>
      </c>
      <c r="C6294">
        <v>105735371</v>
      </c>
      <c r="D6294">
        <v>155</v>
      </c>
      <c r="E6294" t="s">
        <v>21040</v>
      </c>
      <c r="F6294">
        <v>2</v>
      </c>
      <c r="G6294" t="s">
        <v>21041</v>
      </c>
      <c r="H6294" t="s">
        <v>35246</v>
      </c>
      <c r="I6294">
        <v>4</v>
      </c>
      <c r="J6294">
        <v>105717626</v>
      </c>
      <c r="K6294">
        <v>105719559</v>
      </c>
      <c r="L6294">
        <v>1934</v>
      </c>
      <c r="M6294">
        <v>1</v>
      </c>
      <c r="N6294">
        <v>79807</v>
      </c>
      <c r="O6294" t="s">
        <v>21035</v>
      </c>
      <c r="P6294">
        <v>17591</v>
      </c>
      <c r="Q6294" t="s">
        <v>21036</v>
      </c>
      <c r="R6294" t="s">
        <v>21037</v>
      </c>
      <c r="S6294" t="s">
        <v>35247</v>
      </c>
      <c r="T6294">
        <v>0.32911398597860803</v>
      </c>
      <c r="U6294">
        <v>0.603102917160658</v>
      </c>
      <c r="V6294">
        <v>21.775292029805801</v>
      </c>
      <c r="W6294">
        <v>0.38920677604595899</v>
      </c>
      <c r="X6294">
        <v>0.704072456322962</v>
      </c>
      <c r="Y6294">
        <v>-21.573658228926799</v>
      </c>
      <c r="Z6294">
        <v>0.306975110376564</v>
      </c>
      <c r="AA6294">
        <v>0.72610664078822296</v>
      </c>
      <c r="AB6294">
        <v>24.302353733692499</v>
      </c>
      <c r="AC6294">
        <v>0.75388744886274095</v>
      </c>
      <c r="AD6294">
        <v>0.87989882095915395</v>
      </c>
      <c r="AE6294">
        <v>2.6317405773479701</v>
      </c>
      <c r="AF6294">
        <v>0.64997455747578503</v>
      </c>
      <c r="AG6294">
        <v>0.80674443595273604</v>
      </c>
      <c r="AH6294">
        <v>-2.3561061989504402</v>
      </c>
      <c r="AI6294">
        <v>0.35038410267202102</v>
      </c>
      <c r="AJ6294">
        <v>0.78121606160956403</v>
      </c>
      <c r="AK6294">
        <v>-24.195438535139999</v>
      </c>
    </row>
    <row r="6295" spans="1:37" x14ac:dyDescent="0.2">
      <c r="A6295" t="s">
        <v>19816</v>
      </c>
      <c r="B6295">
        <v>106525156</v>
      </c>
      <c r="C6295">
        <v>106525334</v>
      </c>
      <c r="D6295">
        <v>179</v>
      </c>
      <c r="E6295" t="s">
        <v>21042</v>
      </c>
      <c r="F6295">
        <v>0</v>
      </c>
      <c r="G6295" t="s">
        <v>21043</v>
      </c>
      <c r="H6295" t="s">
        <v>30987</v>
      </c>
      <c r="I6295">
        <v>4</v>
      </c>
      <c r="J6295">
        <v>106525401</v>
      </c>
      <c r="K6295">
        <v>106938640</v>
      </c>
      <c r="L6295">
        <v>413240</v>
      </c>
      <c r="M6295">
        <v>1</v>
      </c>
      <c r="N6295">
        <v>105377356</v>
      </c>
      <c r="O6295" t="s">
        <v>21044</v>
      </c>
      <c r="P6295">
        <v>-67</v>
      </c>
      <c r="Q6295" t="s">
        <v>40</v>
      </c>
      <c r="R6295" t="s">
        <v>21045</v>
      </c>
      <c r="S6295" t="s">
        <v>35248</v>
      </c>
      <c r="T6295">
        <v>1</v>
      </c>
      <c r="U6295">
        <v>1</v>
      </c>
      <c r="V6295">
        <v>-0.101567129512545</v>
      </c>
      <c r="W6295">
        <v>0.45677437087276901</v>
      </c>
      <c r="X6295">
        <v>0.75726018452522603</v>
      </c>
      <c r="Y6295">
        <v>0.17444937384304701</v>
      </c>
      <c r="Z6295">
        <v>0.66713806400786302</v>
      </c>
      <c r="AA6295">
        <v>0.84521697243271998</v>
      </c>
      <c r="AB6295">
        <v>2.6251179428019999</v>
      </c>
      <c r="AC6295">
        <v>0.131413828155275</v>
      </c>
      <c r="AD6295">
        <v>0.68253123924728298</v>
      </c>
      <c r="AE6295">
        <v>-0.82555051337262897</v>
      </c>
      <c r="AF6295">
        <v>0.68997179462344205</v>
      </c>
      <c r="AG6295">
        <v>0.83846513202101103</v>
      </c>
      <c r="AH6295">
        <v>-2.7042387228091598</v>
      </c>
      <c r="AI6295">
        <v>0.84178376985732795</v>
      </c>
      <c r="AJ6295">
        <v>0.95896800690842199</v>
      </c>
      <c r="AK6295">
        <v>1.0432047354197</v>
      </c>
    </row>
    <row r="6296" spans="1:37" x14ac:dyDescent="0.2">
      <c r="A6296" t="s">
        <v>19816</v>
      </c>
      <c r="B6296">
        <v>106525334</v>
      </c>
      <c r="C6296">
        <v>106525512</v>
      </c>
      <c r="D6296">
        <v>179</v>
      </c>
      <c r="E6296" t="s">
        <v>21046</v>
      </c>
      <c r="F6296">
        <v>15</v>
      </c>
      <c r="G6296" t="s">
        <v>21047</v>
      </c>
      <c r="H6296" t="s">
        <v>30987</v>
      </c>
      <c r="I6296">
        <v>4</v>
      </c>
      <c r="J6296">
        <v>106525401</v>
      </c>
      <c r="K6296">
        <v>106938640</v>
      </c>
      <c r="L6296">
        <v>413240</v>
      </c>
      <c r="M6296">
        <v>1</v>
      </c>
      <c r="N6296">
        <v>105377356</v>
      </c>
      <c r="O6296" t="s">
        <v>21044</v>
      </c>
      <c r="P6296">
        <v>0</v>
      </c>
      <c r="Q6296" t="s">
        <v>40</v>
      </c>
      <c r="R6296" t="s">
        <v>21045</v>
      </c>
      <c r="S6296" t="s">
        <v>35248</v>
      </c>
      <c r="T6296">
        <v>1</v>
      </c>
      <c r="U6296">
        <v>1</v>
      </c>
      <c r="V6296">
        <v>-0.101567129512545</v>
      </c>
      <c r="W6296">
        <v>0.45677437087276901</v>
      </c>
      <c r="X6296">
        <v>0.75726018452522603</v>
      </c>
      <c r="Y6296">
        <v>0.17444937384304701</v>
      </c>
      <c r="Z6296">
        <v>0.66713806400786302</v>
      </c>
      <c r="AA6296">
        <v>0.84521697243271998</v>
      </c>
      <c r="AB6296">
        <v>2.6251179428019999</v>
      </c>
      <c r="AC6296">
        <v>0.131413828155275</v>
      </c>
      <c r="AD6296">
        <v>0.68253123924728298</v>
      </c>
      <c r="AE6296">
        <v>-0.82555051337262897</v>
      </c>
      <c r="AF6296">
        <v>0.68997179462344205</v>
      </c>
      <c r="AG6296">
        <v>0.83846513202101103</v>
      </c>
      <c r="AH6296">
        <v>-2.7042387228091598</v>
      </c>
      <c r="AI6296">
        <v>0.84178376985732795</v>
      </c>
      <c r="AJ6296">
        <v>0.95896800690842199</v>
      </c>
      <c r="AK6296">
        <v>1.0432047354197</v>
      </c>
    </row>
    <row r="6297" spans="1:37" x14ac:dyDescent="0.2">
      <c r="A6297" t="s">
        <v>19816</v>
      </c>
      <c r="B6297">
        <v>110790354</v>
      </c>
      <c r="C6297">
        <v>110790507</v>
      </c>
      <c r="D6297">
        <v>154</v>
      </c>
      <c r="E6297" t="s">
        <v>21048</v>
      </c>
      <c r="F6297">
        <v>1</v>
      </c>
      <c r="G6297" t="s">
        <v>21049</v>
      </c>
      <c r="H6297" t="s">
        <v>31000</v>
      </c>
      <c r="I6297">
        <v>4</v>
      </c>
      <c r="J6297">
        <v>110860582</v>
      </c>
      <c r="K6297">
        <v>110860647</v>
      </c>
      <c r="L6297">
        <v>66</v>
      </c>
      <c r="M6297">
        <v>2</v>
      </c>
      <c r="N6297">
        <v>100126354</v>
      </c>
      <c r="O6297" t="s">
        <v>21050</v>
      </c>
      <c r="P6297">
        <v>70140</v>
      </c>
      <c r="Q6297" t="s">
        <v>21051</v>
      </c>
      <c r="R6297" t="s">
        <v>21052</v>
      </c>
      <c r="S6297" t="s">
        <v>35249</v>
      </c>
      <c r="T6297">
        <v>0.60318812523568999</v>
      </c>
      <c r="U6297">
        <v>0.82125442047224695</v>
      </c>
      <c r="V6297">
        <v>-0.93654401339739202</v>
      </c>
      <c r="W6297">
        <v>0.82334044518041904</v>
      </c>
      <c r="X6297">
        <v>0.95159051474143896</v>
      </c>
      <c r="Y6297">
        <v>0.60025212583965404</v>
      </c>
      <c r="Z6297">
        <v>0.55428001561304696</v>
      </c>
      <c r="AA6297">
        <v>0.84521697243271998</v>
      </c>
      <c r="AB6297">
        <v>-0.56846706162484195</v>
      </c>
      <c r="AC6297">
        <v>0.63966253792798</v>
      </c>
      <c r="AD6297">
        <v>0.87989882095915395</v>
      </c>
      <c r="AE6297">
        <v>-0.399747830906382</v>
      </c>
      <c r="AF6297">
        <v>0.71688106396828499</v>
      </c>
      <c r="AG6297">
        <v>0.85584456000972498</v>
      </c>
      <c r="AH6297">
        <v>-0.81818216897236395</v>
      </c>
      <c r="AI6297">
        <v>0.393720794027765</v>
      </c>
      <c r="AJ6297">
        <v>0.78121606160956403</v>
      </c>
      <c r="AK6297">
        <v>1.4690075383930601</v>
      </c>
    </row>
    <row r="6298" spans="1:37" x14ac:dyDescent="0.2">
      <c r="A6298" t="s">
        <v>19816</v>
      </c>
      <c r="B6298">
        <v>111099885</v>
      </c>
      <c r="C6298">
        <v>111100044</v>
      </c>
      <c r="D6298">
        <v>160</v>
      </c>
      <c r="E6298" t="s">
        <v>21053</v>
      </c>
      <c r="F6298">
        <v>0</v>
      </c>
      <c r="G6298" t="s">
        <v>21054</v>
      </c>
      <c r="H6298" t="s">
        <v>35250</v>
      </c>
      <c r="I6298">
        <v>4</v>
      </c>
      <c r="J6298">
        <v>110860582</v>
      </c>
      <c r="K6298">
        <v>110860647</v>
      </c>
      <c r="L6298">
        <v>66</v>
      </c>
      <c r="M6298">
        <v>2</v>
      </c>
      <c r="N6298">
        <v>100126354</v>
      </c>
      <c r="O6298" t="s">
        <v>21050</v>
      </c>
      <c r="P6298">
        <v>-239238</v>
      </c>
      <c r="Q6298" t="s">
        <v>21051</v>
      </c>
      <c r="R6298" t="s">
        <v>21052</v>
      </c>
      <c r="S6298" t="s">
        <v>35249</v>
      </c>
      <c r="T6298">
        <v>1</v>
      </c>
      <c r="U6298">
        <v>1</v>
      </c>
      <c r="V6298">
        <v>-3.1028806042842998</v>
      </c>
      <c r="W6298">
        <v>0.20525741147413201</v>
      </c>
      <c r="X6298">
        <v>0.704072456322962</v>
      </c>
      <c r="Y6298">
        <v>-24.5112932941819</v>
      </c>
      <c r="Z6298">
        <v>0.65379035313853895</v>
      </c>
      <c r="AA6298">
        <v>0.84521697243271998</v>
      </c>
      <c r="AB6298">
        <v>-4.0663542288321697</v>
      </c>
      <c r="AC6298">
        <v>7.0489011448141195E-2</v>
      </c>
      <c r="AD6298">
        <v>0.57684129297949804</v>
      </c>
      <c r="AE6298">
        <v>-24.5112932941819</v>
      </c>
      <c r="AF6298">
        <v>0.64997455747578503</v>
      </c>
      <c r="AG6298">
        <v>0.80674443595273604</v>
      </c>
      <c r="AH6298">
        <v>-2.17326998753909</v>
      </c>
      <c r="AI6298">
        <v>0.35038410267202102</v>
      </c>
      <c r="AJ6298">
        <v>0.78121606160956403</v>
      </c>
      <c r="AK6298">
        <v>-23.6425378772988</v>
      </c>
    </row>
    <row r="6299" spans="1:37" x14ac:dyDescent="0.2">
      <c r="A6299" t="s">
        <v>19816</v>
      </c>
      <c r="B6299">
        <v>111100044</v>
      </c>
      <c r="C6299">
        <v>111100203</v>
      </c>
      <c r="D6299">
        <v>160</v>
      </c>
      <c r="E6299" t="s">
        <v>21055</v>
      </c>
      <c r="F6299">
        <v>1</v>
      </c>
      <c r="G6299" t="s">
        <v>21056</v>
      </c>
      <c r="H6299" t="s">
        <v>35250</v>
      </c>
      <c r="I6299">
        <v>4</v>
      </c>
      <c r="J6299">
        <v>110860582</v>
      </c>
      <c r="K6299">
        <v>110860647</v>
      </c>
      <c r="L6299">
        <v>66</v>
      </c>
      <c r="M6299">
        <v>2</v>
      </c>
      <c r="N6299">
        <v>100126354</v>
      </c>
      <c r="O6299" t="s">
        <v>21050</v>
      </c>
      <c r="P6299">
        <v>-239397</v>
      </c>
      <c r="Q6299" t="s">
        <v>21051</v>
      </c>
      <c r="R6299" t="s">
        <v>21052</v>
      </c>
      <c r="S6299" t="s">
        <v>35249</v>
      </c>
      <c r="T6299">
        <v>1</v>
      </c>
      <c r="U6299">
        <v>1</v>
      </c>
      <c r="V6299">
        <v>-3.1028806042842998</v>
      </c>
      <c r="W6299">
        <v>0.20525741147413201</v>
      </c>
      <c r="X6299">
        <v>0.704072456322962</v>
      </c>
      <c r="Y6299">
        <v>-24.5112932941819</v>
      </c>
      <c r="Z6299">
        <v>0.65379035313853895</v>
      </c>
      <c r="AA6299">
        <v>0.84521697243271998</v>
      </c>
      <c r="AB6299">
        <v>-4.0663542288321697</v>
      </c>
      <c r="AC6299">
        <v>7.0489011448141195E-2</v>
      </c>
      <c r="AD6299">
        <v>0.57684129297949804</v>
      </c>
      <c r="AE6299">
        <v>-24.5112932941819</v>
      </c>
      <c r="AF6299">
        <v>0.64997455747578503</v>
      </c>
      <c r="AG6299">
        <v>0.80674443595273604</v>
      </c>
      <c r="AH6299">
        <v>-2.17326998753909</v>
      </c>
      <c r="AI6299">
        <v>0.35038410267202102</v>
      </c>
      <c r="AJ6299">
        <v>0.78121606160956403</v>
      </c>
      <c r="AK6299">
        <v>-23.6425378772988</v>
      </c>
    </row>
    <row r="6300" spans="1:37" x14ac:dyDescent="0.2">
      <c r="A6300" t="s">
        <v>19816</v>
      </c>
      <c r="B6300">
        <v>111337538</v>
      </c>
      <c r="C6300">
        <v>111337708</v>
      </c>
      <c r="D6300">
        <v>171</v>
      </c>
      <c r="E6300" t="s">
        <v>21057</v>
      </c>
      <c r="F6300">
        <v>1</v>
      </c>
      <c r="G6300" t="s">
        <v>21058</v>
      </c>
      <c r="H6300" t="s">
        <v>35251</v>
      </c>
      <c r="I6300">
        <v>4</v>
      </c>
      <c r="J6300">
        <v>111516117</v>
      </c>
      <c r="K6300">
        <v>111648536</v>
      </c>
      <c r="L6300">
        <v>132420</v>
      </c>
      <c r="M6300">
        <v>1</v>
      </c>
      <c r="N6300">
        <v>105377366</v>
      </c>
      <c r="O6300" t="s">
        <v>21059</v>
      </c>
      <c r="P6300">
        <v>-178409</v>
      </c>
      <c r="Q6300" t="s">
        <v>40</v>
      </c>
      <c r="R6300" t="s">
        <v>21060</v>
      </c>
      <c r="S6300" t="s">
        <v>35252</v>
      </c>
      <c r="T6300">
        <v>0.17308923567461099</v>
      </c>
      <c r="U6300">
        <v>0.603102917160658</v>
      </c>
      <c r="V6300">
        <v>-23.5561099006466</v>
      </c>
      <c r="W6300">
        <v>0.29261482077562401</v>
      </c>
      <c r="X6300">
        <v>0.704072456322962</v>
      </c>
      <c r="Y6300">
        <v>23.070539766629199</v>
      </c>
      <c r="Z6300">
        <v>5.50355599158565E-2</v>
      </c>
      <c r="AA6300">
        <v>0.72610664078822296</v>
      </c>
      <c r="AB6300">
        <v>-23.5561099006466</v>
      </c>
      <c r="AC6300">
        <v>0.27780950890804001</v>
      </c>
      <c r="AD6300">
        <v>0.68253123924728298</v>
      </c>
      <c r="AE6300">
        <v>22.7004999046728</v>
      </c>
      <c r="AF6300">
        <v>0.32549523997010099</v>
      </c>
      <c r="AG6300">
        <v>0.70473078222419605</v>
      </c>
      <c r="AH6300">
        <v>-22.6264993343691</v>
      </c>
      <c r="AI6300">
        <v>0.56157887380500204</v>
      </c>
      <c r="AJ6300">
        <v>0.78121606160956403</v>
      </c>
      <c r="AK6300">
        <v>2.0134000891144899</v>
      </c>
    </row>
    <row r="6301" spans="1:37" x14ac:dyDescent="0.2">
      <c r="A6301" t="s">
        <v>19816</v>
      </c>
      <c r="B6301">
        <v>111337708</v>
      </c>
      <c r="C6301">
        <v>111337878</v>
      </c>
      <c r="D6301">
        <v>171</v>
      </c>
      <c r="E6301" t="s">
        <v>21061</v>
      </c>
      <c r="F6301">
        <v>0</v>
      </c>
      <c r="G6301" t="s">
        <v>21062</v>
      </c>
      <c r="H6301" t="s">
        <v>35251</v>
      </c>
      <c r="I6301">
        <v>4</v>
      </c>
      <c r="J6301">
        <v>111516117</v>
      </c>
      <c r="K6301">
        <v>111648536</v>
      </c>
      <c r="L6301">
        <v>132420</v>
      </c>
      <c r="M6301">
        <v>1</v>
      </c>
      <c r="N6301">
        <v>105377366</v>
      </c>
      <c r="O6301" t="s">
        <v>21059</v>
      </c>
      <c r="P6301">
        <v>-178239</v>
      </c>
      <c r="Q6301" t="s">
        <v>40</v>
      </c>
      <c r="R6301" t="s">
        <v>21060</v>
      </c>
      <c r="S6301" t="s">
        <v>35252</v>
      </c>
      <c r="T6301">
        <v>0.17308923567461099</v>
      </c>
      <c r="U6301">
        <v>0.603102917160658</v>
      </c>
      <c r="V6301">
        <v>-23.5561099006466</v>
      </c>
      <c r="W6301">
        <v>0.29261482077562401</v>
      </c>
      <c r="X6301">
        <v>0.704072456322962</v>
      </c>
      <c r="Y6301">
        <v>23.070539766629199</v>
      </c>
      <c r="Z6301">
        <v>5.50355599158565E-2</v>
      </c>
      <c r="AA6301">
        <v>0.72610664078822296</v>
      </c>
      <c r="AB6301">
        <v>-23.5561099006466</v>
      </c>
      <c r="AC6301">
        <v>0.27780950890804001</v>
      </c>
      <c r="AD6301">
        <v>0.68253123924728298</v>
      </c>
      <c r="AE6301">
        <v>22.7004999046728</v>
      </c>
      <c r="AF6301">
        <v>0.32549523997010099</v>
      </c>
      <c r="AG6301">
        <v>0.70473078222419605</v>
      </c>
      <c r="AH6301">
        <v>-22.6264993343691</v>
      </c>
      <c r="AI6301">
        <v>0.56157887380500204</v>
      </c>
      <c r="AJ6301">
        <v>0.78121606160956403</v>
      </c>
      <c r="AK6301">
        <v>2.0134000891144899</v>
      </c>
    </row>
    <row r="6302" spans="1:37" x14ac:dyDescent="0.2">
      <c r="A6302" t="s">
        <v>19816</v>
      </c>
      <c r="B6302">
        <v>111895392</v>
      </c>
      <c r="C6302">
        <v>111895565</v>
      </c>
      <c r="D6302">
        <v>174</v>
      </c>
      <c r="E6302" t="s">
        <v>21063</v>
      </c>
      <c r="F6302">
        <v>3</v>
      </c>
      <c r="G6302" t="s">
        <v>21064</v>
      </c>
      <c r="H6302" t="s">
        <v>35253</v>
      </c>
      <c r="I6302">
        <v>4</v>
      </c>
      <c r="J6302">
        <v>111847565</v>
      </c>
      <c r="K6302">
        <v>111948916</v>
      </c>
      <c r="L6302">
        <v>101352</v>
      </c>
      <c r="M6302">
        <v>1</v>
      </c>
      <c r="N6302">
        <v>105377369</v>
      </c>
      <c r="O6302" t="s">
        <v>21065</v>
      </c>
      <c r="P6302">
        <v>47827</v>
      </c>
      <c r="Q6302" t="s">
        <v>40</v>
      </c>
      <c r="R6302" t="s">
        <v>21066</v>
      </c>
      <c r="S6302" t="s">
        <v>35254</v>
      </c>
      <c r="T6302">
        <v>0.63956250470406795</v>
      </c>
      <c r="U6302">
        <v>0.84904924635754497</v>
      </c>
      <c r="V6302">
        <v>0.68453766628164903</v>
      </c>
      <c r="W6302">
        <v>0.104868301575142</v>
      </c>
      <c r="X6302">
        <v>0.704072456322962</v>
      </c>
      <c r="Y6302">
        <v>-1.85174137091347</v>
      </c>
      <c r="Z6302">
        <v>0.95507018572614399</v>
      </c>
      <c r="AA6302">
        <v>0.99919698600769702</v>
      </c>
      <c r="AB6302">
        <v>0.890141510538348</v>
      </c>
      <c r="AC6302">
        <v>1.7118415820826301E-2</v>
      </c>
      <c r="AD6302">
        <v>0.57684129297949804</v>
      </c>
      <c r="AE6302">
        <v>-2.11954441258256</v>
      </c>
      <c r="AF6302">
        <v>0.37691522744879602</v>
      </c>
      <c r="AG6302">
        <v>0.78779293181056997</v>
      </c>
      <c r="AH6302">
        <v>7.2486682863777199E-2</v>
      </c>
      <c r="AI6302">
        <v>0.36242162771161102</v>
      </c>
      <c r="AJ6302">
        <v>0.78121606160956403</v>
      </c>
      <c r="AK6302">
        <v>-1.1862794872729501</v>
      </c>
    </row>
    <row r="6303" spans="1:37" x14ac:dyDescent="0.2">
      <c r="A6303" t="s">
        <v>19816</v>
      </c>
      <c r="B6303">
        <v>111895565</v>
      </c>
      <c r="C6303">
        <v>111895738</v>
      </c>
      <c r="D6303">
        <v>174</v>
      </c>
      <c r="E6303" t="s">
        <v>21067</v>
      </c>
      <c r="F6303">
        <v>2</v>
      </c>
      <c r="G6303" t="s">
        <v>21068</v>
      </c>
      <c r="H6303" t="s">
        <v>35253</v>
      </c>
      <c r="I6303">
        <v>4</v>
      </c>
      <c r="J6303">
        <v>111847565</v>
      </c>
      <c r="K6303">
        <v>111948916</v>
      </c>
      <c r="L6303">
        <v>101352</v>
      </c>
      <c r="M6303">
        <v>1</v>
      </c>
      <c r="N6303">
        <v>105377369</v>
      </c>
      <c r="O6303" t="s">
        <v>21065</v>
      </c>
      <c r="P6303">
        <v>48000</v>
      </c>
      <c r="Q6303" t="s">
        <v>40</v>
      </c>
      <c r="R6303" t="s">
        <v>21066</v>
      </c>
      <c r="S6303" t="s">
        <v>35254</v>
      </c>
      <c r="T6303">
        <v>0.63956250470406795</v>
      </c>
      <c r="U6303">
        <v>0.84904924635754497</v>
      </c>
      <c r="V6303">
        <v>0.68453766628164903</v>
      </c>
      <c r="W6303">
        <v>0.104868301575142</v>
      </c>
      <c r="X6303">
        <v>0.704072456322962</v>
      </c>
      <c r="Y6303">
        <v>-1.85174137091347</v>
      </c>
      <c r="Z6303">
        <v>0.95507018572614399</v>
      </c>
      <c r="AA6303">
        <v>0.99919698600769702</v>
      </c>
      <c r="AB6303">
        <v>0.890141510538348</v>
      </c>
      <c r="AC6303">
        <v>1.7118415820826301E-2</v>
      </c>
      <c r="AD6303">
        <v>0.57684129297949804</v>
      </c>
      <c r="AE6303">
        <v>-2.11954441258256</v>
      </c>
      <c r="AF6303">
        <v>0.37691522744879602</v>
      </c>
      <c r="AG6303">
        <v>0.78779293181056997</v>
      </c>
      <c r="AH6303">
        <v>7.2486682863777199E-2</v>
      </c>
      <c r="AI6303">
        <v>0.36242162771161102</v>
      </c>
      <c r="AJ6303">
        <v>0.78121606160956403</v>
      </c>
      <c r="AK6303">
        <v>-1.1862794872729501</v>
      </c>
    </row>
    <row r="6304" spans="1:37" x14ac:dyDescent="0.2">
      <c r="A6304" t="s">
        <v>19816</v>
      </c>
      <c r="B6304">
        <v>112222479</v>
      </c>
      <c r="C6304">
        <v>112222627</v>
      </c>
      <c r="D6304">
        <v>149</v>
      </c>
      <c r="E6304" t="s">
        <v>21069</v>
      </c>
      <c r="F6304">
        <v>13</v>
      </c>
      <c r="G6304" t="s">
        <v>21070</v>
      </c>
      <c r="H6304" t="s">
        <v>31000</v>
      </c>
      <c r="I6304">
        <v>4</v>
      </c>
      <c r="J6304">
        <v>112231740</v>
      </c>
      <c r="K6304">
        <v>112265319</v>
      </c>
      <c r="L6304">
        <v>33580</v>
      </c>
      <c r="M6304">
        <v>1</v>
      </c>
      <c r="N6304">
        <v>55435</v>
      </c>
      <c r="O6304" t="s">
        <v>21071</v>
      </c>
      <c r="P6304">
        <v>-9113</v>
      </c>
      <c r="Q6304" t="s">
        <v>21072</v>
      </c>
      <c r="R6304" t="s">
        <v>21073</v>
      </c>
      <c r="S6304" t="s">
        <v>35255</v>
      </c>
      <c r="T6304">
        <v>0.32911398597860803</v>
      </c>
      <c r="U6304">
        <v>0.603102917160658</v>
      </c>
      <c r="V6304">
        <v>23.995716013101202</v>
      </c>
      <c r="W6304">
        <v>0.94541066367716797</v>
      </c>
      <c r="X6304">
        <v>0.95159051474143896</v>
      </c>
      <c r="Y6304">
        <v>-0.36723660485394699</v>
      </c>
      <c r="Z6304">
        <v>0.306975110376564</v>
      </c>
      <c r="AA6304">
        <v>0.72610664078822296</v>
      </c>
      <c r="AB6304">
        <v>24.389193267892502</v>
      </c>
      <c r="AC6304">
        <v>0.71753805159658501</v>
      </c>
      <c r="AD6304">
        <v>0.87989882095915395</v>
      </c>
      <c r="AE6304">
        <v>-1.36723652291925</v>
      </c>
      <c r="AF6304">
        <v>0.64997455747578503</v>
      </c>
      <c r="AG6304">
        <v>0.80674443595273604</v>
      </c>
      <c r="AH6304">
        <v>0.357128909894534</v>
      </c>
      <c r="AI6304">
        <v>0.59609816080359102</v>
      </c>
      <c r="AJ6304">
        <v>0.78121606160956403</v>
      </c>
      <c r="AK6304">
        <v>0.50151880939377502</v>
      </c>
    </row>
    <row r="6305" spans="1:37" x14ac:dyDescent="0.2">
      <c r="A6305" t="s">
        <v>19816</v>
      </c>
      <c r="B6305">
        <v>112222627</v>
      </c>
      <c r="C6305">
        <v>112222775</v>
      </c>
      <c r="D6305">
        <v>149</v>
      </c>
      <c r="E6305" t="s">
        <v>21074</v>
      </c>
      <c r="F6305">
        <v>7</v>
      </c>
      <c r="G6305" t="s">
        <v>21075</v>
      </c>
      <c r="H6305" t="s">
        <v>31000</v>
      </c>
      <c r="I6305">
        <v>4</v>
      </c>
      <c r="J6305">
        <v>112231740</v>
      </c>
      <c r="K6305">
        <v>112265319</v>
      </c>
      <c r="L6305">
        <v>33580</v>
      </c>
      <c r="M6305">
        <v>1</v>
      </c>
      <c r="N6305">
        <v>55435</v>
      </c>
      <c r="O6305" t="s">
        <v>21071</v>
      </c>
      <c r="P6305">
        <v>-8965</v>
      </c>
      <c r="Q6305" t="s">
        <v>21072</v>
      </c>
      <c r="R6305" t="s">
        <v>21073</v>
      </c>
      <c r="S6305" t="s">
        <v>35255</v>
      </c>
      <c r="T6305">
        <v>0.32911398597860803</v>
      </c>
      <c r="U6305">
        <v>0.603102917160658</v>
      </c>
      <c r="V6305">
        <v>23.995716013101202</v>
      </c>
      <c r="W6305">
        <v>0.94541066367716797</v>
      </c>
      <c r="X6305">
        <v>0.95159051474143896</v>
      </c>
      <c r="Y6305">
        <v>-0.36723660485394699</v>
      </c>
      <c r="Z6305">
        <v>0.306975110376564</v>
      </c>
      <c r="AA6305">
        <v>0.72610664078822296</v>
      </c>
      <c r="AB6305">
        <v>24.389193267892502</v>
      </c>
      <c r="AC6305">
        <v>0.71753805159658501</v>
      </c>
      <c r="AD6305">
        <v>0.87989882095915395</v>
      </c>
      <c r="AE6305">
        <v>-1.36723652291925</v>
      </c>
      <c r="AF6305">
        <v>0.64997455747578503</v>
      </c>
      <c r="AG6305">
        <v>0.80674443595273604</v>
      </c>
      <c r="AH6305">
        <v>0.357128909894534</v>
      </c>
      <c r="AI6305">
        <v>0.59609816080359102</v>
      </c>
      <c r="AJ6305">
        <v>0.78121606160956403</v>
      </c>
      <c r="AK6305">
        <v>0.50151880939377502</v>
      </c>
    </row>
    <row r="6306" spans="1:37" x14ac:dyDescent="0.2">
      <c r="A6306" t="s">
        <v>19816</v>
      </c>
      <c r="B6306">
        <v>113368500</v>
      </c>
      <c r="C6306">
        <v>113368642</v>
      </c>
      <c r="D6306">
        <v>143</v>
      </c>
      <c r="E6306" t="s">
        <v>21076</v>
      </c>
      <c r="F6306">
        <v>1</v>
      </c>
      <c r="G6306" t="s">
        <v>21077</v>
      </c>
      <c r="H6306" t="s">
        <v>30999</v>
      </c>
      <c r="I6306">
        <v>4</v>
      </c>
      <c r="J6306">
        <v>113369702</v>
      </c>
      <c r="K6306">
        <v>113381561</v>
      </c>
      <c r="L6306">
        <v>11860</v>
      </c>
      <c r="M6306">
        <v>1</v>
      </c>
      <c r="N6306">
        <v>287</v>
      </c>
      <c r="O6306" t="s">
        <v>21078</v>
      </c>
      <c r="P6306">
        <v>-1060</v>
      </c>
      <c r="Q6306" t="s">
        <v>21079</v>
      </c>
      <c r="R6306" t="s">
        <v>21080</v>
      </c>
      <c r="S6306" t="s">
        <v>35256</v>
      </c>
      <c r="T6306" t="s">
        <v>40</v>
      </c>
      <c r="U6306" t="s">
        <v>40</v>
      </c>
      <c r="V6306">
        <v>0</v>
      </c>
      <c r="W6306">
        <v>0.29261482077562401</v>
      </c>
      <c r="X6306">
        <v>0.704072456322962</v>
      </c>
      <c r="Y6306">
        <v>24.260773074002699</v>
      </c>
      <c r="Z6306">
        <v>0.48464167878831399</v>
      </c>
      <c r="AA6306">
        <v>0.84435025072159198</v>
      </c>
      <c r="AB6306">
        <v>23.223298444133398</v>
      </c>
      <c r="AC6306">
        <v>0.45677901822897599</v>
      </c>
      <c r="AD6306">
        <v>0.82872126865393902</v>
      </c>
      <c r="AE6306">
        <v>23.2607731457746</v>
      </c>
      <c r="AF6306">
        <v>0.501741946288212</v>
      </c>
      <c r="AG6306">
        <v>0.80674443595273604</v>
      </c>
      <c r="AH6306">
        <v>-23.1867725718858</v>
      </c>
      <c r="AI6306">
        <v>0.14667288820271701</v>
      </c>
      <c r="AJ6306">
        <v>0.78121606160956403</v>
      </c>
      <c r="AK6306">
        <v>24.260773074002699</v>
      </c>
    </row>
    <row r="6307" spans="1:37" x14ac:dyDescent="0.2">
      <c r="A6307" t="s">
        <v>19816</v>
      </c>
      <c r="B6307">
        <v>113985405</v>
      </c>
      <c r="C6307">
        <v>113985599</v>
      </c>
      <c r="D6307">
        <v>195</v>
      </c>
      <c r="E6307" t="s">
        <v>21081</v>
      </c>
      <c r="F6307">
        <v>2</v>
      </c>
      <c r="G6307" t="s">
        <v>21082</v>
      </c>
      <c r="H6307" t="s">
        <v>31000</v>
      </c>
      <c r="I6307">
        <v>4</v>
      </c>
      <c r="J6307">
        <v>113946192</v>
      </c>
      <c r="K6307">
        <v>113979727</v>
      </c>
      <c r="L6307">
        <v>33536</v>
      </c>
      <c r="M6307">
        <v>2</v>
      </c>
      <c r="N6307">
        <v>79642</v>
      </c>
      <c r="O6307" t="s">
        <v>21083</v>
      </c>
      <c r="P6307">
        <v>-5678</v>
      </c>
      <c r="Q6307" t="s">
        <v>21084</v>
      </c>
      <c r="R6307" t="s">
        <v>21085</v>
      </c>
      <c r="S6307" t="s">
        <v>35257</v>
      </c>
      <c r="T6307">
        <v>1</v>
      </c>
      <c r="U6307">
        <v>1</v>
      </c>
      <c r="V6307">
        <v>-1.35008796612477</v>
      </c>
      <c r="W6307">
        <v>0.20525741147413201</v>
      </c>
      <c r="X6307">
        <v>0.704072456322962</v>
      </c>
      <c r="Y6307">
        <v>-23.9521917182458</v>
      </c>
      <c r="Z6307">
        <v>0.65379035313853895</v>
      </c>
      <c r="AA6307">
        <v>0.84521697243271998</v>
      </c>
      <c r="AB6307">
        <v>-2.3135618201175001</v>
      </c>
      <c r="AC6307">
        <v>7.0489011448141195E-2</v>
      </c>
      <c r="AD6307">
        <v>0.57684129297949804</v>
      </c>
      <c r="AE6307">
        <v>-23.9521917182458</v>
      </c>
      <c r="AF6307">
        <v>0.64997455747578503</v>
      </c>
      <c r="AG6307">
        <v>0.80674443595273604</v>
      </c>
      <c r="AH6307">
        <v>-0.42047739487845098</v>
      </c>
      <c r="AI6307">
        <v>0.35038410267202102</v>
      </c>
      <c r="AJ6307">
        <v>0.78121606160956403</v>
      </c>
      <c r="AK6307">
        <v>-23.083436324953801</v>
      </c>
    </row>
    <row r="6308" spans="1:37" x14ac:dyDescent="0.2">
      <c r="A6308" t="s">
        <v>19816</v>
      </c>
      <c r="B6308">
        <v>113985599</v>
      </c>
      <c r="C6308">
        <v>113985793</v>
      </c>
      <c r="D6308">
        <v>195</v>
      </c>
      <c r="E6308" t="s">
        <v>21086</v>
      </c>
      <c r="F6308">
        <v>3</v>
      </c>
      <c r="G6308" t="s">
        <v>21087</v>
      </c>
      <c r="H6308" t="s">
        <v>31000</v>
      </c>
      <c r="I6308">
        <v>4</v>
      </c>
      <c r="J6308">
        <v>113946192</v>
      </c>
      <c r="K6308">
        <v>113979727</v>
      </c>
      <c r="L6308">
        <v>33536</v>
      </c>
      <c r="M6308">
        <v>2</v>
      </c>
      <c r="N6308">
        <v>79642</v>
      </c>
      <c r="O6308" t="s">
        <v>21083</v>
      </c>
      <c r="P6308">
        <v>-5872</v>
      </c>
      <c r="Q6308" t="s">
        <v>21084</v>
      </c>
      <c r="R6308" t="s">
        <v>21085</v>
      </c>
      <c r="S6308" t="s">
        <v>35257</v>
      </c>
      <c r="T6308">
        <v>1</v>
      </c>
      <c r="U6308">
        <v>1</v>
      </c>
      <c r="V6308">
        <v>-1.35008796612477</v>
      </c>
      <c r="W6308">
        <v>0.20525741147413201</v>
      </c>
      <c r="X6308">
        <v>0.704072456322962</v>
      </c>
      <c r="Y6308">
        <v>-23.9521917182458</v>
      </c>
      <c r="Z6308">
        <v>0.65379035313853895</v>
      </c>
      <c r="AA6308">
        <v>0.84521697243271998</v>
      </c>
      <c r="AB6308">
        <v>-2.3135618201175001</v>
      </c>
      <c r="AC6308">
        <v>7.0489011448141195E-2</v>
      </c>
      <c r="AD6308">
        <v>0.57684129297949804</v>
      </c>
      <c r="AE6308">
        <v>-23.9521917182458</v>
      </c>
      <c r="AF6308">
        <v>0.64997455747578503</v>
      </c>
      <c r="AG6308">
        <v>0.80674443595273604</v>
      </c>
      <c r="AH6308">
        <v>-0.42047739487845098</v>
      </c>
      <c r="AI6308">
        <v>0.35038410267202102</v>
      </c>
      <c r="AJ6308">
        <v>0.78121606160956403</v>
      </c>
      <c r="AK6308">
        <v>-23.083436324953801</v>
      </c>
    </row>
    <row r="6309" spans="1:37" x14ac:dyDescent="0.2">
      <c r="A6309" t="s">
        <v>19816</v>
      </c>
      <c r="B6309">
        <v>114413093</v>
      </c>
      <c r="C6309">
        <v>114413235</v>
      </c>
      <c r="D6309">
        <v>143</v>
      </c>
      <c r="E6309" t="s">
        <v>21088</v>
      </c>
      <c r="F6309">
        <v>4</v>
      </c>
      <c r="G6309" t="s">
        <v>21089</v>
      </c>
      <c r="H6309" t="s">
        <v>31000</v>
      </c>
      <c r="I6309">
        <v>4</v>
      </c>
      <c r="J6309">
        <v>114334798</v>
      </c>
      <c r="K6309">
        <v>114364978</v>
      </c>
      <c r="L6309">
        <v>30181</v>
      </c>
      <c r="M6309">
        <v>2</v>
      </c>
      <c r="N6309">
        <v>105377378</v>
      </c>
      <c r="O6309" t="s">
        <v>21090</v>
      </c>
      <c r="P6309">
        <v>-48115</v>
      </c>
      <c r="Q6309" t="s">
        <v>40</v>
      </c>
      <c r="R6309" t="s">
        <v>21091</v>
      </c>
      <c r="S6309" t="s">
        <v>35258</v>
      </c>
      <c r="T6309">
        <v>0.32911398597860803</v>
      </c>
      <c r="U6309">
        <v>0.603102917160658</v>
      </c>
      <c r="V6309">
        <v>24.085477561676498</v>
      </c>
      <c r="W6309">
        <v>0.94541066367716797</v>
      </c>
      <c r="X6309">
        <v>0.95159051474143896</v>
      </c>
      <c r="Y6309">
        <v>-3.5095330470666202</v>
      </c>
      <c r="Z6309">
        <v>0.136920528570767</v>
      </c>
      <c r="AA6309">
        <v>0.72610664078822296</v>
      </c>
      <c r="AB6309">
        <v>24.407714543327302</v>
      </c>
      <c r="AC6309">
        <v>0.63966253792798</v>
      </c>
      <c r="AD6309">
        <v>0.87989882095915395</v>
      </c>
      <c r="AE6309">
        <v>-0.20027983443247599</v>
      </c>
      <c r="AF6309">
        <v>0.77173648502780101</v>
      </c>
      <c r="AG6309">
        <v>0.88417364479730298</v>
      </c>
      <c r="AH6309">
        <v>0.47591425925340602</v>
      </c>
      <c r="AI6309">
        <v>0.75770813086964806</v>
      </c>
      <c r="AJ6309">
        <v>0.91200148566411499</v>
      </c>
      <c r="AK6309">
        <v>-3.88291444816105</v>
      </c>
    </row>
    <row r="6310" spans="1:37" x14ac:dyDescent="0.2">
      <c r="A6310" t="s">
        <v>19816</v>
      </c>
      <c r="B6310">
        <v>114587845</v>
      </c>
      <c r="C6310">
        <v>114587996</v>
      </c>
      <c r="D6310">
        <v>152</v>
      </c>
      <c r="E6310" t="s">
        <v>21092</v>
      </c>
      <c r="F6310">
        <v>0</v>
      </c>
      <c r="G6310" t="s">
        <v>21093</v>
      </c>
      <c r="H6310" t="s">
        <v>31000</v>
      </c>
      <c r="I6310">
        <v>4</v>
      </c>
      <c r="J6310">
        <v>114598770</v>
      </c>
      <c r="K6310">
        <v>114623305</v>
      </c>
      <c r="L6310">
        <v>24536</v>
      </c>
      <c r="M6310">
        <v>1</v>
      </c>
      <c r="N6310">
        <v>7368</v>
      </c>
      <c r="O6310" t="s">
        <v>21094</v>
      </c>
      <c r="P6310">
        <v>-10774</v>
      </c>
      <c r="Q6310" t="s">
        <v>21095</v>
      </c>
      <c r="R6310" t="s">
        <v>21096</v>
      </c>
      <c r="S6310" t="s">
        <v>35259</v>
      </c>
      <c r="T6310">
        <v>0.509465398933029</v>
      </c>
      <c r="U6310">
        <v>0.78683098603356005</v>
      </c>
      <c r="V6310">
        <v>-0.55415918016652499</v>
      </c>
      <c r="W6310">
        <v>0.786650247906998</v>
      </c>
      <c r="X6310">
        <v>0.95159051474143896</v>
      </c>
      <c r="Y6310">
        <v>0.14471481110531001</v>
      </c>
      <c r="Z6310">
        <v>0.57916970245896804</v>
      </c>
      <c r="AA6310">
        <v>0.84521697243271998</v>
      </c>
      <c r="AB6310">
        <v>-0.40703295254476302</v>
      </c>
      <c r="AC6310">
        <v>0.85979960519184495</v>
      </c>
      <c r="AD6310">
        <v>0.94068432309766403</v>
      </c>
      <c r="AE6310">
        <v>-0.30091490911218899</v>
      </c>
      <c r="AF6310">
        <v>0.52968787101880199</v>
      </c>
      <c r="AG6310">
        <v>0.80674443595273604</v>
      </c>
      <c r="AH6310">
        <v>-0.43353804075667302</v>
      </c>
      <c r="AI6310">
        <v>0.53539764851065197</v>
      </c>
      <c r="AJ6310">
        <v>0.78121606160956403</v>
      </c>
      <c r="AK6310">
        <v>0.49959318797461</v>
      </c>
    </row>
    <row r="6311" spans="1:37" x14ac:dyDescent="0.2">
      <c r="A6311" t="s">
        <v>19816</v>
      </c>
      <c r="B6311">
        <v>118976871</v>
      </c>
      <c r="C6311">
        <v>118977015</v>
      </c>
      <c r="D6311">
        <v>145</v>
      </c>
      <c r="E6311" t="s">
        <v>21097</v>
      </c>
      <c r="F6311">
        <v>3</v>
      </c>
      <c r="G6311" t="s">
        <v>21098</v>
      </c>
      <c r="H6311" t="s">
        <v>35260</v>
      </c>
      <c r="I6311">
        <v>4</v>
      </c>
      <c r="J6311">
        <v>119023471</v>
      </c>
      <c r="K6311">
        <v>119061247</v>
      </c>
      <c r="L6311">
        <v>37777</v>
      </c>
      <c r="M6311">
        <v>1</v>
      </c>
      <c r="N6311">
        <v>171024</v>
      </c>
      <c r="O6311" t="s">
        <v>21099</v>
      </c>
      <c r="P6311">
        <v>-46456</v>
      </c>
      <c r="Q6311" t="s">
        <v>21100</v>
      </c>
      <c r="R6311" t="s">
        <v>21101</v>
      </c>
      <c r="S6311" t="s">
        <v>35261</v>
      </c>
      <c r="T6311">
        <v>0.97213403838398904</v>
      </c>
      <c r="U6311">
        <v>1</v>
      </c>
      <c r="V6311">
        <v>1.98698387946737</v>
      </c>
      <c r="W6311">
        <v>0.20525741147413201</v>
      </c>
      <c r="X6311">
        <v>0.704072456322962</v>
      </c>
      <c r="Y6311">
        <v>-23.997726063307201</v>
      </c>
      <c r="Z6311">
        <v>0.69013698642955401</v>
      </c>
      <c r="AA6311">
        <v>0.84521697243271998</v>
      </c>
      <c r="AB6311">
        <v>1.0235098454865501</v>
      </c>
      <c r="AC6311">
        <v>7.0489011448141195E-2</v>
      </c>
      <c r="AD6311">
        <v>0.57684129297949804</v>
      </c>
      <c r="AE6311">
        <v>-23.997726063307201</v>
      </c>
      <c r="AF6311">
        <v>0.61410715005536498</v>
      </c>
      <c r="AG6311">
        <v>0.80674443595273604</v>
      </c>
      <c r="AH6311">
        <v>2.9165942118206298</v>
      </c>
      <c r="AI6311">
        <v>0.35038410267202102</v>
      </c>
      <c r="AJ6311">
        <v>0.78121606160956403</v>
      </c>
      <c r="AK6311">
        <v>-23.1289706677338</v>
      </c>
    </row>
    <row r="6312" spans="1:37" x14ac:dyDescent="0.2">
      <c r="A6312" t="s">
        <v>19816</v>
      </c>
      <c r="B6312">
        <v>118977015</v>
      </c>
      <c r="C6312">
        <v>118977159</v>
      </c>
      <c r="D6312">
        <v>145</v>
      </c>
      <c r="E6312" t="s">
        <v>21102</v>
      </c>
      <c r="F6312">
        <v>11</v>
      </c>
      <c r="G6312" t="s">
        <v>21103</v>
      </c>
      <c r="H6312" t="s">
        <v>35260</v>
      </c>
      <c r="I6312">
        <v>4</v>
      </c>
      <c r="J6312">
        <v>119023471</v>
      </c>
      <c r="K6312">
        <v>119061247</v>
      </c>
      <c r="L6312">
        <v>37777</v>
      </c>
      <c r="M6312">
        <v>1</v>
      </c>
      <c r="N6312">
        <v>171024</v>
      </c>
      <c r="O6312" t="s">
        <v>21099</v>
      </c>
      <c r="P6312">
        <v>-46312</v>
      </c>
      <c r="Q6312" t="s">
        <v>21100</v>
      </c>
      <c r="R6312" t="s">
        <v>21101</v>
      </c>
      <c r="S6312" t="s">
        <v>35261</v>
      </c>
      <c r="T6312">
        <v>0.97213403838398904</v>
      </c>
      <c r="U6312">
        <v>1</v>
      </c>
      <c r="V6312">
        <v>1.98698387946737</v>
      </c>
      <c r="W6312">
        <v>0.20525741147413201</v>
      </c>
      <c r="X6312">
        <v>0.704072456322962</v>
      </c>
      <c r="Y6312">
        <v>-23.997726063307201</v>
      </c>
      <c r="Z6312">
        <v>0.69013698642955401</v>
      </c>
      <c r="AA6312">
        <v>0.84521697243271998</v>
      </c>
      <c r="AB6312">
        <v>1.0235098454865501</v>
      </c>
      <c r="AC6312">
        <v>7.0489011448141195E-2</v>
      </c>
      <c r="AD6312">
        <v>0.57684129297949804</v>
      </c>
      <c r="AE6312">
        <v>-23.997726063307201</v>
      </c>
      <c r="AF6312">
        <v>0.61410715005536498</v>
      </c>
      <c r="AG6312">
        <v>0.80674443595273604</v>
      </c>
      <c r="AH6312">
        <v>2.9165942118206298</v>
      </c>
      <c r="AI6312">
        <v>0.35038410267202102</v>
      </c>
      <c r="AJ6312">
        <v>0.78121606160956403</v>
      </c>
      <c r="AK6312">
        <v>-23.1289706677338</v>
      </c>
    </row>
    <row r="6313" spans="1:37" x14ac:dyDescent="0.2">
      <c r="A6313" t="s">
        <v>19816</v>
      </c>
      <c r="B6313">
        <v>118977159</v>
      </c>
      <c r="C6313">
        <v>118977303</v>
      </c>
      <c r="D6313">
        <v>145</v>
      </c>
      <c r="E6313" t="s">
        <v>21104</v>
      </c>
      <c r="F6313">
        <v>7</v>
      </c>
      <c r="G6313" t="s">
        <v>21105</v>
      </c>
      <c r="H6313" t="s">
        <v>35260</v>
      </c>
      <c r="I6313">
        <v>4</v>
      </c>
      <c r="J6313">
        <v>119023471</v>
      </c>
      <c r="K6313">
        <v>119061247</v>
      </c>
      <c r="L6313">
        <v>37777</v>
      </c>
      <c r="M6313">
        <v>1</v>
      </c>
      <c r="N6313">
        <v>171024</v>
      </c>
      <c r="O6313" t="s">
        <v>21099</v>
      </c>
      <c r="P6313">
        <v>-46168</v>
      </c>
      <c r="Q6313" t="s">
        <v>21100</v>
      </c>
      <c r="R6313" t="s">
        <v>21101</v>
      </c>
      <c r="S6313" t="s">
        <v>35261</v>
      </c>
      <c r="T6313">
        <v>0.97213403838398904</v>
      </c>
      <c r="U6313">
        <v>1</v>
      </c>
      <c r="V6313">
        <v>1.98698387946737</v>
      </c>
      <c r="W6313">
        <v>0.20525741147413201</v>
      </c>
      <c r="X6313">
        <v>0.704072456322962</v>
      </c>
      <c r="Y6313">
        <v>-23.997726063307201</v>
      </c>
      <c r="Z6313">
        <v>0.69013698642955401</v>
      </c>
      <c r="AA6313">
        <v>0.84521697243271998</v>
      </c>
      <c r="AB6313">
        <v>1.0235098454865501</v>
      </c>
      <c r="AC6313">
        <v>7.0489011448141195E-2</v>
      </c>
      <c r="AD6313">
        <v>0.57684129297949804</v>
      </c>
      <c r="AE6313">
        <v>-23.997726063307201</v>
      </c>
      <c r="AF6313">
        <v>0.61410715005536498</v>
      </c>
      <c r="AG6313">
        <v>0.80674443595273604</v>
      </c>
      <c r="AH6313">
        <v>2.9165942118206298</v>
      </c>
      <c r="AI6313">
        <v>0.35038410267202102</v>
      </c>
      <c r="AJ6313">
        <v>0.78121606160956403</v>
      </c>
      <c r="AK6313">
        <v>-23.1289706677338</v>
      </c>
    </row>
    <row r="6314" spans="1:37" x14ac:dyDescent="0.2">
      <c r="A6314" t="s">
        <v>19816</v>
      </c>
      <c r="B6314">
        <v>119066451</v>
      </c>
      <c r="C6314">
        <v>119066642</v>
      </c>
      <c r="D6314">
        <v>192</v>
      </c>
      <c r="E6314" t="s">
        <v>21106</v>
      </c>
      <c r="F6314">
        <v>3</v>
      </c>
      <c r="G6314" t="s">
        <v>21107</v>
      </c>
      <c r="H6314" t="s">
        <v>31000</v>
      </c>
      <c r="I6314">
        <v>4</v>
      </c>
      <c r="J6314">
        <v>119027335</v>
      </c>
      <c r="K6314">
        <v>119044009</v>
      </c>
      <c r="L6314">
        <v>16675</v>
      </c>
      <c r="M6314">
        <v>1</v>
      </c>
      <c r="N6314">
        <v>171024</v>
      </c>
      <c r="O6314" t="s">
        <v>21108</v>
      </c>
      <c r="P6314">
        <v>39116</v>
      </c>
      <c r="Q6314" t="s">
        <v>21100</v>
      </c>
      <c r="R6314" t="s">
        <v>21101</v>
      </c>
      <c r="S6314" t="s">
        <v>35261</v>
      </c>
      <c r="T6314">
        <v>0.583211159830616</v>
      </c>
      <c r="U6314">
        <v>0.81360520874211995</v>
      </c>
      <c r="V6314">
        <v>0.23930428391383199</v>
      </c>
      <c r="W6314">
        <v>0.20525741147413201</v>
      </c>
      <c r="X6314">
        <v>0.704072456322962</v>
      </c>
      <c r="Y6314">
        <v>-23.631382887482001</v>
      </c>
      <c r="Z6314">
        <v>1</v>
      </c>
      <c r="AA6314">
        <v>1</v>
      </c>
      <c r="AB6314">
        <v>-0.72416968305429297</v>
      </c>
      <c r="AC6314">
        <v>0.283630615332017</v>
      </c>
      <c r="AD6314">
        <v>0.68253123924728298</v>
      </c>
      <c r="AE6314">
        <v>-3.99298190203405</v>
      </c>
      <c r="AF6314">
        <v>0.23669707478149901</v>
      </c>
      <c r="AG6314">
        <v>0.69020448338054297</v>
      </c>
      <c r="AH6314">
        <v>1.16891477951345</v>
      </c>
      <c r="AI6314">
        <v>0.24456414000292601</v>
      </c>
      <c r="AJ6314">
        <v>0.78121606160956403</v>
      </c>
      <c r="AK6314">
        <v>-22.905059615167101</v>
      </c>
    </row>
    <row r="6315" spans="1:37" x14ac:dyDescent="0.2">
      <c r="A6315" t="s">
        <v>19816</v>
      </c>
      <c r="B6315">
        <v>119075053</v>
      </c>
      <c r="C6315">
        <v>119075351</v>
      </c>
      <c r="D6315">
        <v>299</v>
      </c>
      <c r="E6315" t="s">
        <v>21109</v>
      </c>
      <c r="F6315">
        <v>3</v>
      </c>
      <c r="G6315" t="s">
        <v>21110</v>
      </c>
      <c r="H6315" t="s">
        <v>31000</v>
      </c>
      <c r="I6315">
        <v>4</v>
      </c>
      <c r="J6315">
        <v>119027335</v>
      </c>
      <c r="K6315">
        <v>119044009</v>
      </c>
      <c r="L6315">
        <v>16675</v>
      </c>
      <c r="M6315">
        <v>1</v>
      </c>
      <c r="N6315">
        <v>171024</v>
      </c>
      <c r="O6315" t="s">
        <v>21108</v>
      </c>
      <c r="P6315">
        <v>47718</v>
      </c>
      <c r="Q6315" t="s">
        <v>21100</v>
      </c>
      <c r="R6315" t="s">
        <v>21101</v>
      </c>
      <c r="S6315" t="s">
        <v>35261</v>
      </c>
      <c r="T6315">
        <v>0.97213403838398904</v>
      </c>
      <c r="U6315">
        <v>1</v>
      </c>
      <c r="V6315">
        <v>0.37219788127786502</v>
      </c>
      <c r="W6315">
        <v>0.20525741147413201</v>
      </c>
      <c r="X6315">
        <v>0.704072456322962</v>
      </c>
      <c r="Y6315">
        <v>-24.4306313997713</v>
      </c>
      <c r="Z6315">
        <v>0.69013698642955401</v>
      </c>
      <c r="AA6315">
        <v>0.84521697243271998</v>
      </c>
      <c r="AB6315">
        <v>-0.59127614723685995</v>
      </c>
      <c r="AC6315">
        <v>7.0489011448141195E-2</v>
      </c>
      <c r="AD6315">
        <v>0.57684129297949804</v>
      </c>
      <c r="AE6315">
        <v>-24.4306313997713</v>
      </c>
      <c r="AF6315">
        <v>0.61410715005536498</v>
      </c>
      <c r="AG6315">
        <v>0.80674443595273604</v>
      </c>
      <c r="AH6315">
        <v>1.3018084357138</v>
      </c>
      <c r="AI6315">
        <v>0.35038410267202102</v>
      </c>
      <c r="AJ6315">
        <v>0.78121606160956403</v>
      </c>
      <c r="AK6315">
        <v>-23.561875985754</v>
      </c>
    </row>
    <row r="6316" spans="1:37" x14ac:dyDescent="0.2">
      <c r="A6316" t="s">
        <v>19816</v>
      </c>
      <c r="B6316">
        <v>119173993</v>
      </c>
      <c r="C6316">
        <v>119174166</v>
      </c>
      <c r="D6316">
        <v>174</v>
      </c>
      <c r="E6316" t="s">
        <v>21111</v>
      </c>
      <c r="F6316">
        <v>9</v>
      </c>
      <c r="G6316" t="s">
        <v>21112</v>
      </c>
      <c r="H6316" t="s">
        <v>35262</v>
      </c>
      <c r="I6316">
        <v>4</v>
      </c>
      <c r="J6316">
        <v>119135832</v>
      </c>
      <c r="K6316">
        <v>119187789</v>
      </c>
      <c r="L6316">
        <v>51958</v>
      </c>
      <c r="M6316">
        <v>1</v>
      </c>
      <c r="N6316">
        <v>51778</v>
      </c>
      <c r="O6316" t="s">
        <v>21113</v>
      </c>
      <c r="P6316">
        <v>38161</v>
      </c>
      <c r="Q6316" t="s">
        <v>21114</v>
      </c>
      <c r="R6316" t="s">
        <v>21115</v>
      </c>
      <c r="S6316" t="s">
        <v>35263</v>
      </c>
      <c r="T6316">
        <v>0.97213403838398904</v>
      </c>
      <c r="U6316">
        <v>1</v>
      </c>
      <c r="V6316">
        <v>4.6546924148777498</v>
      </c>
      <c r="W6316">
        <v>0.90129300205075202</v>
      </c>
      <c r="X6316">
        <v>0.95159051474143896</v>
      </c>
      <c r="Y6316">
        <v>-1.0283947215774001</v>
      </c>
      <c r="Z6316">
        <v>0.93459220503170903</v>
      </c>
      <c r="AA6316">
        <v>0.99919698600769702</v>
      </c>
      <c r="AB6316">
        <v>4.3183976216245297</v>
      </c>
      <c r="AC6316">
        <v>0.59090205226999604</v>
      </c>
      <c r="AD6316">
        <v>0.87989882095915395</v>
      </c>
      <c r="AE6316">
        <v>-2.0283946551765002</v>
      </c>
      <c r="AF6316">
        <v>0.98343762640780896</v>
      </c>
      <c r="AG6316">
        <v>1</v>
      </c>
      <c r="AH6316">
        <v>1.77046631505083</v>
      </c>
      <c r="AI6316">
        <v>0.43521265639500101</v>
      </c>
      <c r="AJ6316">
        <v>0.78121606160956403</v>
      </c>
      <c r="AK6316">
        <v>-0.15963928174758099</v>
      </c>
    </row>
    <row r="6317" spans="1:37" x14ac:dyDescent="0.2">
      <c r="A6317" t="s">
        <v>19816</v>
      </c>
      <c r="B6317">
        <v>119174166</v>
      </c>
      <c r="C6317">
        <v>119174339</v>
      </c>
      <c r="D6317">
        <v>174</v>
      </c>
      <c r="E6317" t="s">
        <v>21116</v>
      </c>
      <c r="F6317">
        <v>4</v>
      </c>
      <c r="G6317" t="s">
        <v>21117</v>
      </c>
      <c r="H6317" t="s">
        <v>35262</v>
      </c>
      <c r="I6317">
        <v>4</v>
      </c>
      <c r="J6317">
        <v>119192773</v>
      </c>
      <c r="K6317">
        <v>119212512</v>
      </c>
      <c r="L6317">
        <v>19740</v>
      </c>
      <c r="M6317">
        <v>2</v>
      </c>
      <c r="N6317">
        <v>101929762</v>
      </c>
      <c r="O6317" t="s">
        <v>21118</v>
      </c>
      <c r="P6317">
        <v>38173</v>
      </c>
      <c r="Q6317" t="s">
        <v>40</v>
      </c>
      <c r="R6317" t="s">
        <v>21119</v>
      </c>
      <c r="S6317" t="s">
        <v>35264</v>
      </c>
      <c r="T6317">
        <v>0.97213403838398904</v>
      </c>
      <c r="U6317">
        <v>1</v>
      </c>
      <c r="V6317">
        <v>4.6546924148777498</v>
      </c>
      <c r="W6317">
        <v>0.90129300205075202</v>
      </c>
      <c r="X6317">
        <v>0.95159051474143896</v>
      </c>
      <c r="Y6317">
        <v>-1.0283947215774001</v>
      </c>
      <c r="Z6317">
        <v>0.93459220503170903</v>
      </c>
      <c r="AA6317">
        <v>0.99919698600769702</v>
      </c>
      <c r="AB6317">
        <v>4.3183976216245297</v>
      </c>
      <c r="AC6317">
        <v>0.59090205226999604</v>
      </c>
      <c r="AD6317">
        <v>0.87989882095915395</v>
      </c>
      <c r="AE6317">
        <v>-2.0283946551765002</v>
      </c>
      <c r="AF6317">
        <v>0.98343762640780896</v>
      </c>
      <c r="AG6317">
        <v>1</v>
      </c>
      <c r="AH6317">
        <v>1.77046631505083</v>
      </c>
      <c r="AI6317">
        <v>0.43521265639500101</v>
      </c>
      <c r="AJ6317">
        <v>0.78121606160956403</v>
      </c>
      <c r="AK6317">
        <v>-0.15963928174758099</v>
      </c>
    </row>
    <row r="6318" spans="1:37" x14ac:dyDescent="0.2">
      <c r="A6318" t="s">
        <v>19816</v>
      </c>
      <c r="B6318">
        <v>119953818</v>
      </c>
      <c r="C6318">
        <v>119953991</v>
      </c>
      <c r="D6318">
        <v>174</v>
      </c>
      <c r="E6318" t="s">
        <v>21120</v>
      </c>
      <c r="F6318">
        <v>2</v>
      </c>
      <c r="G6318" t="s">
        <v>4755</v>
      </c>
      <c r="H6318" t="s">
        <v>35265</v>
      </c>
      <c r="I6318">
        <v>4</v>
      </c>
      <c r="J6318">
        <v>119939540</v>
      </c>
      <c r="K6318">
        <v>119964293</v>
      </c>
      <c r="L6318">
        <v>24754</v>
      </c>
      <c r="M6318">
        <v>1</v>
      </c>
      <c r="N6318">
        <v>100996694</v>
      </c>
      <c r="O6318" t="s">
        <v>21121</v>
      </c>
      <c r="P6318">
        <v>14278</v>
      </c>
      <c r="Q6318" t="s">
        <v>21122</v>
      </c>
      <c r="R6318" t="s">
        <v>21123</v>
      </c>
      <c r="S6318" t="s">
        <v>35266</v>
      </c>
      <c r="T6318">
        <v>0.37540393893975199</v>
      </c>
      <c r="U6318">
        <v>0.63021465694884504</v>
      </c>
      <c r="V6318">
        <v>-0.11772721904776499</v>
      </c>
      <c r="W6318">
        <v>0.46193634366738701</v>
      </c>
      <c r="X6318">
        <v>0.75726018452522603</v>
      </c>
      <c r="Y6318">
        <v>1.8705435597181199</v>
      </c>
      <c r="Z6318">
        <v>0.23159719125723299</v>
      </c>
      <c r="AA6318">
        <v>0.72610664078822296</v>
      </c>
      <c r="AB6318">
        <v>-0.86715320214776903</v>
      </c>
      <c r="AC6318">
        <v>0.255345927914228</v>
      </c>
      <c r="AD6318">
        <v>0.68253123924728298</v>
      </c>
      <c r="AE6318">
        <v>3.14063780854526</v>
      </c>
      <c r="AF6318">
        <v>0.56699985775999995</v>
      </c>
      <c r="AG6318">
        <v>0.80674443595273604</v>
      </c>
      <c r="AH6318">
        <v>0.62236117329205998</v>
      </c>
      <c r="AI6318">
        <v>0.96394405878495903</v>
      </c>
      <c r="AJ6318">
        <v>0.98789258377071898</v>
      </c>
      <c r="AK6318">
        <v>-0.910316025708098</v>
      </c>
    </row>
    <row r="6319" spans="1:37" x14ac:dyDescent="0.2">
      <c r="A6319" t="s">
        <v>19816</v>
      </c>
      <c r="B6319">
        <v>119953991</v>
      </c>
      <c r="C6319">
        <v>119954164</v>
      </c>
      <c r="D6319">
        <v>174</v>
      </c>
      <c r="E6319" t="s">
        <v>21124</v>
      </c>
      <c r="F6319">
        <v>3</v>
      </c>
      <c r="G6319" t="s">
        <v>21125</v>
      </c>
      <c r="H6319" t="s">
        <v>35265</v>
      </c>
      <c r="I6319">
        <v>4</v>
      </c>
      <c r="J6319">
        <v>119939540</v>
      </c>
      <c r="K6319">
        <v>119964293</v>
      </c>
      <c r="L6319">
        <v>24754</v>
      </c>
      <c r="M6319">
        <v>1</v>
      </c>
      <c r="N6319">
        <v>100996694</v>
      </c>
      <c r="O6319" t="s">
        <v>21121</v>
      </c>
      <c r="P6319">
        <v>14451</v>
      </c>
      <c r="Q6319" t="s">
        <v>21122</v>
      </c>
      <c r="R6319" t="s">
        <v>21123</v>
      </c>
      <c r="S6319" t="s">
        <v>35266</v>
      </c>
      <c r="T6319">
        <v>0.37540393893975199</v>
      </c>
      <c r="U6319">
        <v>0.63021465694884504</v>
      </c>
      <c r="V6319">
        <v>-0.11772721904776499</v>
      </c>
      <c r="W6319">
        <v>0.46193634366738701</v>
      </c>
      <c r="X6319">
        <v>0.75726018452522603</v>
      </c>
      <c r="Y6319">
        <v>1.8705435597181199</v>
      </c>
      <c r="Z6319">
        <v>0.23159719125723299</v>
      </c>
      <c r="AA6319">
        <v>0.72610664078822296</v>
      </c>
      <c r="AB6319">
        <v>-0.86715320214776903</v>
      </c>
      <c r="AC6319">
        <v>0.255345927914228</v>
      </c>
      <c r="AD6319">
        <v>0.68253123924728298</v>
      </c>
      <c r="AE6319">
        <v>3.14063780854526</v>
      </c>
      <c r="AF6319">
        <v>0.56699985775999995</v>
      </c>
      <c r="AG6319">
        <v>0.80674443595273604</v>
      </c>
      <c r="AH6319">
        <v>0.62236117329205998</v>
      </c>
      <c r="AI6319">
        <v>0.96394405878495903</v>
      </c>
      <c r="AJ6319">
        <v>0.98789258377071898</v>
      </c>
      <c r="AK6319">
        <v>-0.910316025708098</v>
      </c>
    </row>
    <row r="6320" spans="1:37" x14ac:dyDescent="0.2">
      <c r="A6320" t="s">
        <v>19816</v>
      </c>
      <c r="B6320">
        <v>119954164</v>
      </c>
      <c r="C6320">
        <v>119954337</v>
      </c>
      <c r="D6320">
        <v>174</v>
      </c>
      <c r="E6320" t="s">
        <v>21126</v>
      </c>
      <c r="F6320">
        <v>4</v>
      </c>
      <c r="G6320" t="s">
        <v>21127</v>
      </c>
      <c r="H6320" t="s">
        <v>35265</v>
      </c>
      <c r="I6320">
        <v>4</v>
      </c>
      <c r="J6320">
        <v>119939540</v>
      </c>
      <c r="K6320">
        <v>119964293</v>
      </c>
      <c r="L6320">
        <v>24754</v>
      </c>
      <c r="M6320">
        <v>1</v>
      </c>
      <c r="N6320">
        <v>100996694</v>
      </c>
      <c r="O6320" t="s">
        <v>21121</v>
      </c>
      <c r="P6320">
        <v>14624</v>
      </c>
      <c r="Q6320" t="s">
        <v>21122</v>
      </c>
      <c r="R6320" t="s">
        <v>21123</v>
      </c>
      <c r="S6320" t="s">
        <v>35266</v>
      </c>
      <c r="T6320">
        <v>0.37540393893975199</v>
      </c>
      <c r="U6320">
        <v>0.63021465694884504</v>
      </c>
      <c r="V6320">
        <v>1.24240590491418</v>
      </c>
      <c r="W6320">
        <v>0.46193634366738701</v>
      </c>
      <c r="X6320">
        <v>0.75726018452522603</v>
      </c>
      <c r="Y6320">
        <v>1.8705435597181199</v>
      </c>
      <c r="Z6320">
        <v>0.25780589642282298</v>
      </c>
      <c r="AA6320">
        <v>0.72610664078822296</v>
      </c>
      <c r="AB6320">
        <v>0.49297992181417599</v>
      </c>
      <c r="AC6320">
        <v>0.28020126030095299</v>
      </c>
      <c r="AD6320">
        <v>0.68253123924728298</v>
      </c>
      <c r="AE6320">
        <v>2.6666829155549001</v>
      </c>
      <c r="AF6320">
        <v>0.56699985775999995</v>
      </c>
      <c r="AG6320">
        <v>0.80674443595273604</v>
      </c>
      <c r="AH6320">
        <v>1.72800326667258</v>
      </c>
      <c r="AI6320">
        <v>0.89212609271138599</v>
      </c>
      <c r="AJ6320">
        <v>0.98621344597861504</v>
      </c>
      <c r="AK6320">
        <v>-0.34306527900439199</v>
      </c>
    </row>
    <row r="6321" spans="1:37" x14ac:dyDescent="0.2">
      <c r="A6321" t="s">
        <v>19816</v>
      </c>
      <c r="B6321">
        <v>121060256</v>
      </c>
      <c r="C6321">
        <v>121060374</v>
      </c>
      <c r="D6321">
        <v>119</v>
      </c>
      <c r="E6321" t="s">
        <v>21128</v>
      </c>
      <c r="F6321">
        <v>2</v>
      </c>
      <c r="G6321" t="s">
        <v>21129</v>
      </c>
      <c r="H6321" t="s">
        <v>35267</v>
      </c>
      <c r="I6321">
        <v>4</v>
      </c>
      <c r="J6321">
        <v>121071429</v>
      </c>
      <c r="K6321">
        <v>121080476</v>
      </c>
      <c r="L6321">
        <v>9048</v>
      </c>
      <c r="M6321">
        <v>1</v>
      </c>
      <c r="N6321">
        <v>105377400</v>
      </c>
      <c r="O6321" t="s">
        <v>21130</v>
      </c>
      <c r="P6321">
        <v>-11055</v>
      </c>
      <c r="Q6321" t="s">
        <v>40</v>
      </c>
      <c r="R6321" t="s">
        <v>21131</v>
      </c>
      <c r="S6321" t="s">
        <v>35268</v>
      </c>
      <c r="T6321" t="s">
        <v>40</v>
      </c>
      <c r="U6321" t="s">
        <v>40</v>
      </c>
      <c r="V6321">
        <v>0</v>
      </c>
      <c r="W6321">
        <v>0.29261482077562401</v>
      </c>
      <c r="X6321">
        <v>0.704072456322962</v>
      </c>
      <c r="Y6321">
        <v>25.022006432485501</v>
      </c>
      <c r="Z6321">
        <v>0.306975110376564</v>
      </c>
      <c r="AA6321">
        <v>0.72610664078822296</v>
      </c>
      <c r="AB6321">
        <v>24.461972161483899</v>
      </c>
      <c r="AC6321">
        <v>0.27780950890804001</v>
      </c>
      <c r="AD6321">
        <v>0.68253123924728298</v>
      </c>
      <c r="AE6321">
        <v>24.499446865301898</v>
      </c>
      <c r="AF6321">
        <v>0.32549523997010099</v>
      </c>
      <c r="AG6321">
        <v>0.70473078222419605</v>
      </c>
      <c r="AH6321">
        <v>-24.4254462870596</v>
      </c>
      <c r="AI6321">
        <v>0.56157887380500204</v>
      </c>
      <c r="AJ6321">
        <v>0.78121606160956403</v>
      </c>
      <c r="AK6321">
        <v>2.4944658436542602</v>
      </c>
    </row>
    <row r="6322" spans="1:37" x14ac:dyDescent="0.2">
      <c r="A6322" t="s">
        <v>19816</v>
      </c>
      <c r="B6322">
        <v>122379171</v>
      </c>
      <c r="C6322">
        <v>122379335</v>
      </c>
      <c r="D6322">
        <v>165</v>
      </c>
      <c r="E6322" t="s">
        <v>21132</v>
      </c>
      <c r="F6322">
        <v>6</v>
      </c>
      <c r="G6322" t="s">
        <v>21133</v>
      </c>
      <c r="H6322" t="s">
        <v>30987</v>
      </c>
      <c r="I6322">
        <v>4</v>
      </c>
      <c r="J6322">
        <v>122379440</v>
      </c>
      <c r="K6322">
        <v>122396377</v>
      </c>
      <c r="L6322">
        <v>16938</v>
      </c>
      <c r="M6322">
        <v>1</v>
      </c>
      <c r="N6322">
        <v>132612</v>
      </c>
      <c r="O6322" t="s">
        <v>21134</v>
      </c>
      <c r="P6322">
        <v>-105</v>
      </c>
      <c r="Q6322" t="s">
        <v>21135</v>
      </c>
      <c r="R6322" t="s">
        <v>21136</v>
      </c>
      <c r="S6322" t="s">
        <v>35269</v>
      </c>
      <c r="T6322">
        <v>0.97213403838398904</v>
      </c>
      <c r="U6322">
        <v>1</v>
      </c>
      <c r="V6322">
        <v>0.91669837892110895</v>
      </c>
      <c r="W6322">
        <v>0.113079289867903</v>
      </c>
      <c r="X6322">
        <v>0.704072456322962</v>
      </c>
      <c r="Y6322">
        <v>-26.391528678493302</v>
      </c>
      <c r="Z6322">
        <v>0.96726857278496403</v>
      </c>
      <c r="AA6322">
        <v>0.99919698600769702</v>
      </c>
      <c r="AB6322">
        <v>0.28290620736633598</v>
      </c>
      <c r="AC6322">
        <v>2.4853262407310801E-2</v>
      </c>
      <c r="AD6322">
        <v>0.57684129297949804</v>
      </c>
      <c r="AE6322">
        <v>-26.391528678493302</v>
      </c>
      <c r="AF6322">
        <v>0.98343762640780896</v>
      </c>
      <c r="AG6322">
        <v>1</v>
      </c>
      <c r="AH6322">
        <v>1.2987753319511299</v>
      </c>
      <c r="AI6322">
        <v>0.24456414000292601</v>
      </c>
      <c r="AJ6322">
        <v>0.78121606160956403</v>
      </c>
      <c r="AK6322">
        <v>-25.522773225309599</v>
      </c>
    </row>
    <row r="6323" spans="1:37" x14ac:dyDescent="0.2">
      <c r="A6323" t="s">
        <v>19816</v>
      </c>
      <c r="B6323">
        <v>122379335</v>
      </c>
      <c r="C6323">
        <v>122379499</v>
      </c>
      <c r="D6323">
        <v>165</v>
      </c>
      <c r="E6323" t="s">
        <v>21137</v>
      </c>
      <c r="F6323">
        <v>23</v>
      </c>
      <c r="G6323" t="s">
        <v>21138</v>
      </c>
      <c r="H6323" t="s">
        <v>30987</v>
      </c>
      <c r="I6323">
        <v>4</v>
      </c>
      <c r="J6323">
        <v>122379440</v>
      </c>
      <c r="K6323">
        <v>122396377</v>
      </c>
      <c r="L6323">
        <v>16938</v>
      </c>
      <c r="M6323">
        <v>1</v>
      </c>
      <c r="N6323">
        <v>132612</v>
      </c>
      <c r="O6323" t="s">
        <v>21134</v>
      </c>
      <c r="P6323">
        <v>0</v>
      </c>
      <c r="Q6323" t="s">
        <v>21135</v>
      </c>
      <c r="R6323" t="s">
        <v>21136</v>
      </c>
      <c r="S6323" t="s">
        <v>35269</v>
      </c>
      <c r="T6323">
        <v>0.97213403838398904</v>
      </c>
      <c r="U6323">
        <v>1</v>
      </c>
      <c r="V6323">
        <v>0.91669837892110895</v>
      </c>
      <c r="W6323">
        <v>0.113079289867903</v>
      </c>
      <c r="X6323">
        <v>0.704072456322962</v>
      </c>
      <c r="Y6323">
        <v>-26.391528678493302</v>
      </c>
      <c r="Z6323">
        <v>0.96726857278496403</v>
      </c>
      <c r="AA6323">
        <v>0.99919698600769702</v>
      </c>
      <c r="AB6323">
        <v>0.28290620736633598</v>
      </c>
      <c r="AC6323">
        <v>2.4853262407310801E-2</v>
      </c>
      <c r="AD6323">
        <v>0.57684129297949804</v>
      </c>
      <c r="AE6323">
        <v>-26.391528678493302</v>
      </c>
      <c r="AF6323">
        <v>0.98343762640780896</v>
      </c>
      <c r="AG6323">
        <v>1</v>
      </c>
      <c r="AH6323">
        <v>1.2987753319511299</v>
      </c>
      <c r="AI6323">
        <v>0.24456414000292601</v>
      </c>
      <c r="AJ6323">
        <v>0.78121606160956403</v>
      </c>
      <c r="AK6323">
        <v>-25.522773225309599</v>
      </c>
    </row>
    <row r="6324" spans="1:37" x14ac:dyDescent="0.2">
      <c r="A6324" t="s">
        <v>19816</v>
      </c>
      <c r="B6324">
        <v>122944220</v>
      </c>
      <c r="C6324">
        <v>122944371</v>
      </c>
      <c r="D6324">
        <v>152</v>
      </c>
      <c r="E6324" t="s">
        <v>21139</v>
      </c>
      <c r="F6324">
        <v>2</v>
      </c>
      <c r="G6324" t="s">
        <v>21140</v>
      </c>
      <c r="H6324" t="s">
        <v>35270</v>
      </c>
      <c r="I6324">
        <v>4</v>
      </c>
      <c r="J6324">
        <v>122933419</v>
      </c>
      <c r="K6324">
        <v>122935389</v>
      </c>
      <c r="L6324">
        <v>1971</v>
      </c>
      <c r="M6324">
        <v>1</v>
      </c>
      <c r="N6324">
        <v>166378</v>
      </c>
      <c r="O6324" t="s">
        <v>21141</v>
      </c>
      <c r="P6324">
        <v>10801</v>
      </c>
      <c r="Q6324" t="s">
        <v>21142</v>
      </c>
      <c r="R6324" t="s">
        <v>21143</v>
      </c>
      <c r="S6324" t="s">
        <v>35271</v>
      </c>
      <c r="T6324">
        <v>0.29910708687459298</v>
      </c>
      <c r="U6324">
        <v>0.603102917160658</v>
      </c>
      <c r="V6324">
        <v>-3.7832943914869301</v>
      </c>
      <c r="W6324">
        <v>0.46193634366738701</v>
      </c>
      <c r="X6324">
        <v>0.75726018452522603</v>
      </c>
      <c r="Y6324">
        <v>0.62655859587305995</v>
      </c>
      <c r="Z6324">
        <v>7.9061682797739105E-2</v>
      </c>
      <c r="AA6324">
        <v>0.72610664078822296</v>
      </c>
      <c r="AB6324">
        <v>-4.7467676391223899</v>
      </c>
      <c r="AC6324">
        <v>0.59090205226999604</v>
      </c>
      <c r="AD6324">
        <v>0.87989882095915395</v>
      </c>
      <c r="AE6324">
        <v>0.83063193426122806</v>
      </c>
      <c r="AF6324">
        <v>0.68997179462344205</v>
      </c>
      <c r="AG6324">
        <v>0.83846513202101103</v>
      </c>
      <c r="AH6324">
        <v>-2.8536837799958299</v>
      </c>
      <c r="AI6324">
        <v>0.43521265639500101</v>
      </c>
      <c r="AJ6324">
        <v>0.78121606160956403</v>
      </c>
      <c r="AK6324">
        <v>8.2286111724352698E-2</v>
      </c>
    </row>
    <row r="6325" spans="1:37" x14ac:dyDescent="0.2">
      <c r="A6325" t="s">
        <v>19816</v>
      </c>
      <c r="B6325">
        <v>123272452</v>
      </c>
      <c r="C6325">
        <v>123272603</v>
      </c>
      <c r="D6325">
        <v>152</v>
      </c>
      <c r="E6325" t="s">
        <v>21144</v>
      </c>
      <c r="F6325">
        <v>0</v>
      </c>
      <c r="G6325" t="s">
        <v>21145</v>
      </c>
      <c r="H6325" t="s">
        <v>35272</v>
      </c>
      <c r="I6325">
        <v>4</v>
      </c>
      <c r="J6325">
        <v>123396795</v>
      </c>
      <c r="K6325">
        <v>123401793</v>
      </c>
      <c r="L6325">
        <v>4999</v>
      </c>
      <c r="M6325">
        <v>1</v>
      </c>
      <c r="N6325">
        <v>10252</v>
      </c>
      <c r="O6325" t="s">
        <v>21146</v>
      </c>
      <c r="P6325">
        <v>-124192</v>
      </c>
      <c r="Q6325" t="s">
        <v>21147</v>
      </c>
      <c r="R6325" t="s">
        <v>21148</v>
      </c>
      <c r="S6325" t="s">
        <v>35273</v>
      </c>
      <c r="T6325">
        <v>1</v>
      </c>
      <c r="U6325">
        <v>1</v>
      </c>
      <c r="V6325">
        <v>-6.6051456386074098E-2</v>
      </c>
      <c r="W6325">
        <v>0.20525741147413201</v>
      </c>
      <c r="X6325">
        <v>0.704072456322962</v>
      </c>
      <c r="Y6325">
        <v>-23.679006350182</v>
      </c>
      <c r="Z6325">
        <v>0.96726857278496403</v>
      </c>
      <c r="AA6325">
        <v>0.99919698600769702</v>
      </c>
      <c r="AB6325">
        <v>0.13119203974458701</v>
      </c>
      <c r="AC6325">
        <v>0.32081866871113202</v>
      </c>
      <c r="AD6325">
        <v>0.68773325147593101</v>
      </c>
      <c r="AE6325">
        <v>-1.4888858107201</v>
      </c>
      <c r="AF6325">
        <v>0.98343762640780896</v>
      </c>
      <c r="AG6325">
        <v>1</v>
      </c>
      <c r="AH6325">
        <v>-0.22334597473947701</v>
      </c>
      <c r="AI6325">
        <v>0.24456414000292601</v>
      </c>
      <c r="AJ6325">
        <v>0.78121606160956403</v>
      </c>
      <c r="AK6325">
        <v>-23.4780513098593</v>
      </c>
    </row>
    <row r="6326" spans="1:37" x14ac:dyDescent="0.2">
      <c r="A6326" t="s">
        <v>19816</v>
      </c>
      <c r="B6326">
        <v>123722583</v>
      </c>
      <c r="C6326">
        <v>123722731</v>
      </c>
      <c r="D6326">
        <v>149</v>
      </c>
      <c r="E6326" t="s">
        <v>21149</v>
      </c>
      <c r="F6326">
        <v>1</v>
      </c>
      <c r="G6326" t="s">
        <v>21150</v>
      </c>
      <c r="H6326" t="s">
        <v>35274</v>
      </c>
      <c r="I6326">
        <v>4</v>
      </c>
      <c r="J6326">
        <v>123774264</v>
      </c>
      <c r="K6326">
        <v>123865573</v>
      </c>
      <c r="L6326">
        <v>91310</v>
      </c>
      <c r="M6326">
        <v>1</v>
      </c>
      <c r="N6326">
        <v>285419</v>
      </c>
      <c r="O6326" t="s">
        <v>21151</v>
      </c>
      <c r="P6326">
        <v>-51533</v>
      </c>
      <c r="Q6326" t="s">
        <v>21152</v>
      </c>
      <c r="R6326" t="s">
        <v>21153</v>
      </c>
      <c r="S6326" t="s">
        <v>35275</v>
      </c>
      <c r="T6326">
        <v>0.66293691547041</v>
      </c>
      <c r="U6326">
        <v>0.86689457880934995</v>
      </c>
      <c r="V6326">
        <v>-1.20251097336493</v>
      </c>
      <c r="W6326">
        <v>0.86214887914709604</v>
      </c>
      <c r="X6326">
        <v>0.95159051474143896</v>
      </c>
      <c r="Y6326">
        <v>0.28960528062277002</v>
      </c>
      <c r="Z6326">
        <v>0.404548225851946</v>
      </c>
      <c r="AA6326">
        <v>0.84435025072159198</v>
      </c>
      <c r="AB6326">
        <v>-1.9200268033168599</v>
      </c>
      <c r="AC6326">
        <v>0.85152185352875798</v>
      </c>
      <c r="AD6326">
        <v>0.94068432309766403</v>
      </c>
      <c r="AE6326">
        <v>0.109137127852897</v>
      </c>
      <c r="AF6326">
        <v>0.98798422886439796</v>
      </c>
      <c r="AG6326">
        <v>1</v>
      </c>
      <c r="AH6326">
        <v>-0.379814402070559</v>
      </c>
      <c r="AI6326">
        <v>0.915996609709537</v>
      </c>
      <c r="AJ6326">
        <v>0.98621344597861504</v>
      </c>
      <c r="AK6326">
        <v>0.33275768088336599</v>
      </c>
    </row>
    <row r="6327" spans="1:37" x14ac:dyDescent="0.2">
      <c r="A6327" t="s">
        <v>19816</v>
      </c>
      <c r="B6327">
        <v>123722803</v>
      </c>
      <c r="C6327">
        <v>123722954</v>
      </c>
      <c r="D6327">
        <v>152</v>
      </c>
      <c r="E6327" t="s">
        <v>21154</v>
      </c>
      <c r="F6327">
        <v>2</v>
      </c>
      <c r="G6327" t="s">
        <v>21155</v>
      </c>
      <c r="H6327" t="s">
        <v>35274</v>
      </c>
      <c r="I6327">
        <v>4</v>
      </c>
      <c r="J6327">
        <v>123774264</v>
      </c>
      <c r="K6327">
        <v>123865573</v>
      </c>
      <c r="L6327">
        <v>91310</v>
      </c>
      <c r="M6327">
        <v>1</v>
      </c>
      <c r="N6327">
        <v>285419</v>
      </c>
      <c r="O6327" t="s">
        <v>21151</v>
      </c>
      <c r="P6327">
        <v>-51310</v>
      </c>
      <c r="Q6327" t="s">
        <v>21152</v>
      </c>
      <c r="R6327" t="s">
        <v>21153</v>
      </c>
      <c r="S6327" t="s">
        <v>35275</v>
      </c>
      <c r="T6327">
        <v>0.66293691547041</v>
      </c>
      <c r="U6327">
        <v>0.86689457880934995</v>
      </c>
      <c r="V6327">
        <v>-1.20251097336493</v>
      </c>
      <c r="W6327">
        <v>0.86214887914709604</v>
      </c>
      <c r="X6327">
        <v>0.95159051474143896</v>
      </c>
      <c r="Y6327">
        <v>0.28960528062277002</v>
      </c>
      <c r="Z6327">
        <v>0.404548225851946</v>
      </c>
      <c r="AA6327">
        <v>0.84435025072159198</v>
      </c>
      <c r="AB6327">
        <v>-1.9200268033168599</v>
      </c>
      <c r="AC6327">
        <v>0.85152185352875798</v>
      </c>
      <c r="AD6327">
        <v>0.94068432309766403</v>
      </c>
      <c r="AE6327">
        <v>0.109137127852897</v>
      </c>
      <c r="AF6327">
        <v>0.98798422886439796</v>
      </c>
      <c r="AG6327">
        <v>1</v>
      </c>
      <c r="AH6327">
        <v>-0.379814402070559</v>
      </c>
      <c r="AI6327">
        <v>0.915996609709537</v>
      </c>
      <c r="AJ6327">
        <v>0.98621344597861504</v>
      </c>
      <c r="AK6327">
        <v>0.33275768088336599</v>
      </c>
    </row>
    <row r="6328" spans="1:37" x14ac:dyDescent="0.2">
      <c r="A6328" t="s">
        <v>19816</v>
      </c>
      <c r="B6328">
        <v>124339131</v>
      </c>
      <c r="C6328">
        <v>124339278</v>
      </c>
      <c r="D6328">
        <v>148</v>
      </c>
      <c r="E6328" t="s">
        <v>21156</v>
      </c>
      <c r="F6328">
        <v>10</v>
      </c>
      <c r="G6328" t="s">
        <v>21157</v>
      </c>
      <c r="H6328" t="s">
        <v>31000</v>
      </c>
      <c r="I6328">
        <v>4</v>
      </c>
      <c r="J6328">
        <v>124149377</v>
      </c>
      <c r="K6328">
        <v>124252044</v>
      </c>
      <c r="L6328">
        <v>102668</v>
      </c>
      <c r="M6328">
        <v>2</v>
      </c>
      <c r="N6328">
        <v>105377407</v>
      </c>
      <c r="O6328" t="s">
        <v>21158</v>
      </c>
      <c r="P6328">
        <v>-87087</v>
      </c>
      <c r="Q6328" t="s">
        <v>40</v>
      </c>
      <c r="R6328" t="s">
        <v>21159</v>
      </c>
      <c r="S6328" t="s">
        <v>35276</v>
      </c>
      <c r="T6328">
        <v>0.54421053469192604</v>
      </c>
      <c r="U6328">
        <v>0.80321479550967601</v>
      </c>
      <c r="V6328">
        <v>1.4095783569612901</v>
      </c>
      <c r="W6328">
        <v>0.20525741147413201</v>
      </c>
      <c r="X6328">
        <v>0.704072456322962</v>
      </c>
      <c r="Y6328">
        <v>-24.986240580574499</v>
      </c>
      <c r="Z6328">
        <v>0.96726857278496403</v>
      </c>
      <c r="AA6328">
        <v>0.99919698600769702</v>
      </c>
      <c r="AB6328">
        <v>0.44610426884492699</v>
      </c>
      <c r="AC6328">
        <v>0.30184355666711699</v>
      </c>
      <c r="AD6328">
        <v>0.68253123924728298</v>
      </c>
      <c r="AE6328">
        <v>-2.0635545109430602</v>
      </c>
      <c r="AF6328">
        <v>0.22065000948199101</v>
      </c>
      <c r="AG6328">
        <v>0.68151250837662902</v>
      </c>
      <c r="AH6328">
        <v>2.3391889383445799</v>
      </c>
      <c r="AI6328">
        <v>0.24456414000292601</v>
      </c>
      <c r="AJ6328">
        <v>0.78121606160956403</v>
      </c>
      <c r="AK6328">
        <v>-24.598001278237199</v>
      </c>
    </row>
    <row r="6329" spans="1:37" x14ac:dyDescent="0.2">
      <c r="A6329" t="s">
        <v>19816</v>
      </c>
      <c r="B6329">
        <v>124339278</v>
      </c>
      <c r="C6329">
        <v>124339425</v>
      </c>
      <c r="D6329">
        <v>148</v>
      </c>
      <c r="E6329" t="s">
        <v>21160</v>
      </c>
      <c r="F6329">
        <v>7</v>
      </c>
      <c r="G6329" t="s">
        <v>21161</v>
      </c>
      <c r="H6329" t="s">
        <v>31000</v>
      </c>
      <c r="I6329">
        <v>4</v>
      </c>
      <c r="J6329">
        <v>124149377</v>
      </c>
      <c r="K6329">
        <v>124252044</v>
      </c>
      <c r="L6329">
        <v>102668</v>
      </c>
      <c r="M6329">
        <v>2</v>
      </c>
      <c r="N6329">
        <v>105377407</v>
      </c>
      <c r="O6329" t="s">
        <v>21158</v>
      </c>
      <c r="P6329">
        <v>-87234</v>
      </c>
      <c r="Q6329" t="s">
        <v>40</v>
      </c>
      <c r="R6329" t="s">
        <v>21159</v>
      </c>
      <c r="S6329" t="s">
        <v>35276</v>
      </c>
      <c r="T6329">
        <v>0.54421053469192604</v>
      </c>
      <c r="U6329">
        <v>0.80321479550967601</v>
      </c>
      <c r="V6329">
        <v>1.4095783569612901</v>
      </c>
      <c r="W6329">
        <v>0.20525741147413201</v>
      </c>
      <c r="X6329">
        <v>0.704072456322962</v>
      </c>
      <c r="Y6329">
        <v>-24.986240580574499</v>
      </c>
      <c r="Z6329">
        <v>0.96726857278496403</v>
      </c>
      <c r="AA6329">
        <v>0.99919698600769702</v>
      </c>
      <c r="AB6329">
        <v>0.44610426884492699</v>
      </c>
      <c r="AC6329">
        <v>0.30184355666711699</v>
      </c>
      <c r="AD6329">
        <v>0.68253123924728298</v>
      </c>
      <c r="AE6329">
        <v>-2.0635545109430602</v>
      </c>
      <c r="AF6329">
        <v>0.22065000948199101</v>
      </c>
      <c r="AG6329">
        <v>0.68151250837662902</v>
      </c>
      <c r="AH6329">
        <v>2.3391889383445799</v>
      </c>
      <c r="AI6329">
        <v>0.24456414000292601</v>
      </c>
      <c r="AJ6329">
        <v>0.78121606160956403</v>
      </c>
      <c r="AK6329">
        <v>-24.598001278237199</v>
      </c>
    </row>
    <row r="6330" spans="1:37" x14ac:dyDescent="0.2">
      <c r="A6330" t="s">
        <v>19816</v>
      </c>
      <c r="B6330">
        <v>124339425</v>
      </c>
      <c r="C6330">
        <v>124339572</v>
      </c>
      <c r="D6330">
        <v>148</v>
      </c>
      <c r="E6330" t="s">
        <v>21162</v>
      </c>
      <c r="F6330">
        <v>2</v>
      </c>
      <c r="G6330" t="s">
        <v>21163</v>
      </c>
      <c r="H6330" t="s">
        <v>31000</v>
      </c>
      <c r="I6330">
        <v>4</v>
      </c>
      <c r="J6330">
        <v>124149377</v>
      </c>
      <c r="K6330">
        <v>124252044</v>
      </c>
      <c r="L6330">
        <v>102668</v>
      </c>
      <c r="M6330">
        <v>2</v>
      </c>
      <c r="N6330">
        <v>105377407</v>
      </c>
      <c r="O6330" t="s">
        <v>21158</v>
      </c>
      <c r="P6330">
        <v>-87381</v>
      </c>
      <c r="Q6330" t="s">
        <v>40</v>
      </c>
      <c r="R6330" t="s">
        <v>21159</v>
      </c>
      <c r="S6330" t="s">
        <v>35276</v>
      </c>
      <c r="T6330">
        <v>0.54421053469192604</v>
      </c>
      <c r="U6330">
        <v>0.80321479550967601</v>
      </c>
      <c r="V6330">
        <v>1.4095783569612901</v>
      </c>
      <c r="W6330">
        <v>0.20525741147413201</v>
      </c>
      <c r="X6330">
        <v>0.704072456322962</v>
      </c>
      <c r="Y6330">
        <v>-24.986240580574499</v>
      </c>
      <c r="Z6330">
        <v>0.96726857278496403</v>
      </c>
      <c r="AA6330">
        <v>0.99919698600769702</v>
      </c>
      <c r="AB6330">
        <v>0.44610426884492699</v>
      </c>
      <c r="AC6330">
        <v>0.30184355666711699</v>
      </c>
      <c r="AD6330">
        <v>0.68253123924728298</v>
      </c>
      <c r="AE6330">
        <v>-2.0635545109430602</v>
      </c>
      <c r="AF6330">
        <v>0.22065000948199101</v>
      </c>
      <c r="AG6330">
        <v>0.68151250837662902</v>
      </c>
      <c r="AH6330">
        <v>2.3391889383445799</v>
      </c>
      <c r="AI6330">
        <v>0.24456414000292601</v>
      </c>
      <c r="AJ6330">
        <v>0.78121606160956403</v>
      </c>
      <c r="AK6330">
        <v>-24.598001278237199</v>
      </c>
    </row>
    <row r="6331" spans="1:37" x14ac:dyDescent="0.2">
      <c r="A6331" t="s">
        <v>19816</v>
      </c>
      <c r="B6331">
        <v>126670170</v>
      </c>
      <c r="C6331">
        <v>126670323</v>
      </c>
      <c r="D6331">
        <v>154</v>
      </c>
      <c r="E6331" t="s">
        <v>21164</v>
      </c>
      <c r="F6331">
        <v>1</v>
      </c>
      <c r="G6331" t="s">
        <v>21165</v>
      </c>
      <c r="H6331" t="s">
        <v>35277</v>
      </c>
      <c r="I6331">
        <v>4</v>
      </c>
      <c r="J6331">
        <v>126431694</v>
      </c>
      <c r="K6331">
        <v>126735523</v>
      </c>
      <c r="L6331">
        <v>303830</v>
      </c>
      <c r="M6331">
        <v>2</v>
      </c>
      <c r="N6331">
        <v>105377411</v>
      </c>
      <c r="O6331" t="s">
        <v>21166</v>
      </c>
      <c r="P6331">
        <v>65200</v>
      </c>
      <c r="Q6331" t="s">
        <v>40</v>
      </c>
      <c r="R6331" t="s">
        <v>21167</v>
      </c>
      <c r="S6331" t="s">
        <v>35278</v>
      </c>
      <c r="T6331">
        <v>0.32911398597860803</v>
      </c>
      <c r="U6331">
        <v>0.603102917160658</v>
      </c>
      <c r="V6331">
        <v>22.132307349236999</v>
      </c>
      <c r="W6331">
        <v>0.89107655920673101</v>
      </c>
      <c r="X6331">
        <v>0.95159051474143896</v>
      </c>
      <c r="Y6331">
        <v>1.6780228832945601</v>
      </c>
      <c r="Z6331">
        <v>0.306975110376564</v>
      </c>
      <c r="AA6331">
        <v>0.72610664078822296</v>
      </c>
      <c r="AB6331">
        <v>23.034114075193798</v>
      </c>
      <c r="AC6331">
        <v>0.75388744886274095</v>
      </c>
      <c r="AD6331">
        <v>0.87989882095915395</v>
      </c>
      <c r="AE6331">
        <v>0.67802299607888294</v>
      </c>
      <c r="AF6331">
        <v>0.64997455747578503</v>
      </c>
      <c r="AG6331">
        <v>0.80674443595273604</v>
      </c>
      <c r="AH6331">
        <v>-0.40238861241108798</v>
      </c>
      <c r="AI6331">
        <v>0.56157887380500204</v>
      </c>
      <c r="AJ6331">
        <v>0.78121606160956403</v>
      </c>
      <c r="AK6331">
        <v>2.5467780518835501</v>
      </c>
    </row>
    <row r="6332" spans="1:37" x14ac:dyDescent="0.2">
      <c r="A6332" t="s">
        <v>19816</v>
      </c>
      <c r="B6332">
        <v>126670323</v>
      </c>
      <c r="C6332">
        <v>126670476</v>
      </c>
      <c r="D6332">
        <v>154</v>
      </c>
      <c r="E6332" t="s">
        <v>21168</v>
      </c>
      <c r="F6332">
        <v>2</v>
      </c>
      <c r="G6332" t="s">
        <v>21169</v>
      </c>
      <c r="H6332" t="s">
        <v>35277</v>
      </c>
      <c r="I6332">
        <v>4</v>
      </c>
      <c r="J6332">
        <v>126431694</v>
      </c>
      <c r="K6332">
        <v>126735523</v>
      </c>
      <c r="L6332">
        <v>303830</v>
      </c>
      <c r="M6332">
        <v>2</v>
      </c>
      <c r="N6332">
        <v>105377411</v>
      </c>
      <c r="O6332" t="s">
        <v>21166</v>
      </c>
      <c r="P6332">
        <v>65047</v>
      </c>
      <c r="Q6332" t="s">
        <v>40</v>
      </c>
      <c r="R6332" t="s">
        <v>21167</v>
      </c>
      <c r="S6332" t="s">
        <v>35278</v>
      </c>
      <c r="T6332">
        <v>0.32911398597860803</v>
      </c>
      <c r="U6332">
        <v>0.603102917160658</v>
      </c>
      <c r="V6332">
        <v>22.132307349236999</v>
      </c>
      <c r="W6332">
        <v>0.89107655920673101</v>
      </c>
      <c r="X6332">
        <v>0.95159051474143896</v>
      </c>
      <c r="Y6332">
        <v>2.33009953886177</v>
      </c>
      <c r="Z6332">
        <v>0.306975110376564</v>
      </c>
      <c r="AA6332">
        <v>0.72610664078822296</v>
      </c>
      <c r="AB6332">
        <v>23.534496688672402</v>
      </c>
      <c r="AC6332">
        <v>0.75388744886274095</v>
      </c>
      <c r="AD6332">
        <v>0.87989882095915395</v>
      </c>
      <c r="AE6332">
        <v>1.33009961063361</v>
      </c>
      <c r="AF6332">
        <v>0.64997455747578503</v>
      </c>
      <c r="AG6332">
        <v>0.80674443595273604</v>
      </c>
      <c r="AH6332">
        <v>-1.0544652226487199</v>
      </c>
      <c r="AI6332">
        <v>0.56157887380500204</v>
      </c>
      <c r="AJ6332">
        <v>0.78121606160956403</v>
      </c>
      <c r="AK6332">
        <v>3.1988547074507601</v>
      </c>
    </row>
    <row r="6333" spans="1:37" x14ac:dyDescent="0.2">
      <c r="A6333" t="s">
        <v>19816</v>
      </c>
      <c r="B6333">
        <v>126670476</v>
      </c>
      <c r="C6333">
        <v>126670629</v>
      </c>
      <c r="D6333">
        <v>154</v>
      </c>
      <c r="E6333" t="s">
        <v>21170</v>
      </c>
      <c r="F6333">
        <v>2</v>
      </c>
      <c r="G6333" t="s">
        <v>21171</v>
      </c>
      <c r="H6333" t="s">
        <v>35277</v>
      </c>
      <c r="I6333">
        <v>4</v>
      </c>
      <c r="J6333">
        <v>126431694</v>
      </c>
      <c r="K6333">
        <v>126735523</v>
      </c>
      <c r="L6333">
        <v>303830</v>
      </c>
      <c r="M6333">
        <v>2</v>
      </c>
      <c r="N6333">
        <v>105377411</v>
      </c>
      <c r="O6333" t="s">
        <v>21166</v>
      </c>
      <c r="P6333">
        <v>64894</v>
      </c>
      <c r="Q6333" t="s">
        <v>40</v>
      </c>
      <c r="R6333" t="s">
        <v>21167</v>
      </c>
      <c r="S6333" t="s">
        <v>35278</v>
      </c>
      <c r="T6333">
        <v>0.32911398597860803</v>
      </c>
      <c r="U6333">
        <v>0.603102917160658</v>
      </c>
      <c r="V6333">
        <v>22.132307349236999</v>
      </c>
      <c r="W6333">
        <v>0.89107655920673101</v>
      </c>
      <c r="X6333">
        <v>0.95159051474143896</v>
      </c>
      <c r="Y6333">
        <v>2.33009953886177</v>
      </c>
      <c r="Z6333">
        <v>0.306975110376564</v>
      </c>
      <c r="AA6333">
        <v>0.72610664078822296</v>
      </c>
      <c r="AB6333">
        <v>23.534496688672402</v>
      </c>
      <c r="AC6333">
        <v>0.75388744886274095</v>
      </c>
      <c r="AD6333">
        <v>0.87989882095915395</v>
      </c>
      <c r="AE6333">
        <v>1.33009961063361</v>
      </c>
      <c r="AF6333">
        <v>0.64997455747578503</v>
      </c>
      <c r="AG6333">
        <v>0.80674443595273604</v>
      </c>
      <c r="AH6333">
        <v>-1.0544652226487199</v>
      </c>
      <c r="AI6333">
        <v>0.56157887380500204</v>
      </c>
      <c r="AJ6333">
        <v>0.78121606160956403</v>
      </c>
      <c r="AK6333">
        <v>3.1988547074507601</v>
      </c>
    </row>
    <row r="6334" spans="1:37" x14ac:dyDescent="0.2">
      <c r="A6334" t="s">
        <v>19816</v>
      </c>
      <c r="B6334">
        <v>126928678</v>
      </c>
      <c r="C6334">
        <v>126928850</v>
      </c>
      <c r="D6334">
        <v>173</v>
      </c>
      <c r="E6334" t="s">
        <v>21172</v>
      </c>
      <c r="F6334">
        <v>5</v>
      </c>
      <c r="G6334" t="s">
        <v>21173</v>
      </c>
      <c r="H6334" t="s">
        <v>31000</v>
      </c>
      <c r="I6334">
        <v>4</v>
      </c>
      <c r="J6334">
        <v>127043430</v>
      </c>
      <c r="K6334">
        <v>127077762</v>
      </c>
      <c r="L6334">
        <v>34333</v>
      </c>
      <c r="M6334">
        <v>2</v>
      </c>
      <c r="N6334">
        <v>102724210</v>
      </c>
      <c r="O6334" t="s">
        <v>21174</v>
      </c>
      <c r="P6334">
        <v>148912</v>
      </c>
      <c r="Q6334" t="s">
        <v>40</v>
      </c>
      <c r="R6334" t="s">
        <v>21175</v>
      </c>
      <c r="S6334" t="s">
        <v>35279</v>
      </c>
      <c r="T6334">
        <v>0.77739465478570102</v>
      </c>
      <c r="U6334">
        <v>0.99436320106420795</v>
      </c>
      <c r="V6334">
        <v>1.59290759262173</v>
      </c>
      <c r="W6334">
        <v>0.94385953798214495</v>
      </c>
      <c r="X6334">
        <v>0.95159051474143896</v>
      </c>
      <c r="Y6334">
        <v>-0.462836629777921</v>
      </c>
      <c r="Z6334">
        <v>0.74770513056801402</v>
      </c>
      <c r="AA6334">
        <v>0.88713709875387603</v>
      </c>
      <c r="AB6334">
        <v>1.30120483706364</v>
      </c>
      <c r="AC6334">
        <v>0.70751117968420396</v>
      </c>
      <c r="AD6334">
        <v>0.87989882095915395</v>
      </c>
      <c r="AE6334">
        <v>-0.965349448860086</v>
      </c>
      <c r="AF6334">
        <v>0.86631302138868205</v>
      </c>
      <c r="AG6334">
        <v>0.96954804381868198</v>
      </c>
      <c r="AH6334">
        <v>1.08757159774116</v>
      </c>
      <c r="AI6334">
        <v>0.83120300795745705</v>
      </c>
      <c r="AJ6334">
        <v>0.95896800690842199</v>
      </c>
      <c r="AK6334">
        <v>8.7695917773304294E-2</v>
      </c>
    </row>
    <row r="6335" spans="1:37" x14ac:dyDescent="0.2">
      <c r="A6335" t="s">
        <v>19816</v>
      </c>
      <c r="B6335">
        <v>126928850</v>
      </c>
      <c r="C6335">
        <v>126929022</v>
      </c>
      <c r="D6335">
        <v>173</v>
      </c>
      <c r="E6335" t="s">
        <v>21176</v>
      </c>
      <c r="F6335">
        <v>2</v>
      </c>
      <c r="G6335" t="s">
        <v>21177</v>
      </c>
      <c r="H6335" t="s">
        <v>31000</v>
      </c>
      <c r="I6335">
        <v>4</v>
      </c>
      <c r="J6335">
        <v>127043430</v>
      </c>
      <c r="K6335">
        <v>127077762</v>
      </c>
      <c r="L6335">
        <v>34333</v>
      </c>
      <c r="M6335">
        <v>2</v>
      </c>
      <c r="N6335">
        <v>102724210</v>
      </c>
      <c r="O6335" t="s">
        <v>21174</v>
      </c>
      <c r="P6335">
        <v>148740</v>
      </c>
      <c r="Q6335" t="s">
        <v>40</v>
      </c>
      <c r="R6335" t="s">
        <v>21175</v>
      </c>
      <c r="S6335" t="s">
        <v>35279</v>
      </c>
      <c r="T6335">
        <v>0.77739465478570102</v>
      </c>
      <c r="U6335">
        <v>0.99436320106420795</v>
      </c>
      <c r="V6335">
        <v>1.59290759262173</v>
      </c>
      <c r="W6335">
        <v>0.94385953798214495</v>
      </c>
      <c r="X6335">
        <v>0.95159051474143896</v>
      </c>
      <c r="Y6335">
        <v>-0.462836629777921</v>
      </c>
      <c r="Z6335">
        <v>0.74770513056801402</v>
      </c>
      <c r="AA6335">
        <v>0.88713709875387603</v>
      </c>
      <c r="AB6335">
        <v>1.30120483706364</v>
      </c>
      <c r="AC6335">
        <v>0.70751117968420396</v>
      </c>
      <c r="AD6335">
        <v>0.87989882095915395</v>
      </c>
      <c r="AE6335">
        <v>-0.965349448860086</v>
      </c>
      <c r="AF6335">
        <v>0.86631302138868205</v>
      </c>
      <c r="AG6335">
        <v>0.96954804381868198</v>
      </c>
      <c r="AH6335">
        <v>1.08757159774116</v>
      </c>
      <c r="AI6335">
        <v>0.83120300795745705</v>
      </c>
      <c r="AJ6335">
        <v>0.95896800690842199</v>
      </c>
      <c r="AK6335">
        <v>8.7695917773304294E-2</v>
      </c>
    </row>
    <row r="6336" spans="1:37" x14ac:dyDescent="0.2">
      <c r="A6336" t="s">
        <v>19816</v>
      </c>
      <c r="B6336">
        <v>126929022</v>
      </c>
      <c r="C6336">
        <v>126929194</v>
      </c>
      <c r="D6336">
        <v>173</v>
      </c>
      <c r="E6336" t="s">
        <v>21178</v>
      </c>
      <c r="F6336">
        <v>2</v>
      </c>
      <c r="G6336" t="s">
        <v>21179</v>
      </c>
      <c r="H6336" t="s">
        <v>31000</v>
      </c>
      <c r="I6336">
        <v>4</v>
      </c>
      <c r="J6336">
        <v>127043430</v>
      </c>
      <c r="K6336">
        <v>127077762</v>
      </c>
      <c r="L6336">
        <v>34333</v>
      </c>
      <c r="M6336">
        <v>2</v>
      </c>
      <c r="N6336">
        <v>102724210</v>
      </c>
      <c r="O6336" t="s">
        <v>21174</v>
      </c>
      <c r="P6336">
        <v>148568</v>
      </c>
      <c r="Q6336" t="s">
        <v>40</v>
      </c>
      <c r="R6336" t="s">
        <v>21175</v>
      </c>
      <c r="S6336" t="s">
        <v>35279</v>
      </c>
      <c r="T6336">
        <v>0.77739465478570102</v>
      </c>
      <c r="U6336">
        <v>0.99436320106420795</v>
      </c>
      <c r="V6336">
        <v>1.59290759262173</v>
      </c>
      <c r="W6336">
        <v>0.94385953798214495</v>
      </c>
      <c r="X6336">
        <v>0.95159051474143896</v>
      </c>
      <c r="Y6336">
        <v>-0.462836629777921</v>
      </c>
      <c r="Z6336">
        <v>0.74770513056801402</v>
      </c>
      <c r="AA6336">
        <v>0.88713709875387603</v>
      </c>
      <c r="AB6336">
        <v>1.30120483706364</v>
      </c>
      <c r="AC6336">
        <v>0.70751117968420396</v>
      </c>
      <c r="AD6336">
        <v>0.87989882095915395</v>
      </c>
      <c r="AE6336">
        <v>-0.965349448860086</v>
      </c>
      <c r="AF6336">
        <v>0.86631302138868205</v>
      </c>
      <c r="AG6336">
        <v>0.96954804381868198</v>
      </c>
      <c r="AH6336">
        <v>1.08757159774116</v>
      </c>
      <c r="AI6336">
        <v>0.83120300795745705</v>
      </c>
      <c r="AJ6336">
        <v>0.95896800690842199</v>
      </c>
      <c r="AK6336">
        <v>8.7695917773304294E-2</v>
      </c>
    </row>
    <row r="6337" spans="1:37" x14ac:dyDescent="0.2">
      <c r="A6337" t="s">
        <v>19816</v>
      </c>
      <c r="B6337">
        <v>127655309</v>
      </c>
      <c r="C6337">
        <v>127655482</v>
      </c>
      <c r="D6337">
        <v>174</v>
      </c>
      <c r="E6337" t="s">
        <v>21180</v>
      </c>
      <c r="F6337">
        <v>1</v>
      </c>
      <c r="G6337" t="s">
        <v>21181</v>
      </c>
      <c r="H6337" t="s">
        <v>35280</v>
      </c>
      <c r="I6337">
        <v>4</v>
      </c>
      <c r="J6337">
        <v>127674154</v>
      </c>
      <c r="K6337">
        <v>127685950</v>
      </c>
      <c r="L6337">
        <v>11797</v>
      </c>
      <c r="M6337">
        <v>1</v>
      </c>
      <c r="N6337">
        <v>27152</v>
      </c>
      <c r="O6337" t="s">
        <v>21182</v>
      </c>
      <c r="P6337">
        <v>-18672</v>
      </c>
      <c r="Q6337" t="s">
        <v>21183</v>
      </c>
      <c r="R6337" t="s">
        <v>21184</v>
      </c>
      <c r="S6337" t="s">
        <v>35281</v>
      </c>
      <c r="T6337">
        <v>0.254431078355565</v>
      </c>
      <c r="U6337">
        <v>0.603102917160658</v>
      </c>
      <c r="V6337">
        <v>4.5587093190808696</v>
      </c>
      <c r="W6337">
        <v>0.25384545422922999</v>
      </c>
      <c r="X6337">
        <v>0.704072456322962</v>
      </c>
      <c r="Y6337">
        <v>-1.88127211838838</v>
      </c>
      <c r="Z6337">
        <v>0.64127342146525201</v>
      </c>
      <c r="AA6337">
        <v>0.84521697243271998</v>
      </c>
      <c r="AB6337">
        <v>3.5952352394990901</v>
      </c>
      <c r="AC6337">
        <v>0.44346611787992302</v>
      </c>
      <c r="AD6337">
        <v>0.82872126865393902</v>
      </c>
      <c r="AE6337">
        <v>-2.2537882591827798</v>
      </c>
      <c r="AF6337">
        <v>6.4397970358010495E-2</v>
      </c>
      <c r="AG6337">
        <v>0.57889197891446198</v>
      </c>
      <c r="AH6337">
        <v>5.4883189947878996</v>
      </c>
      <c r="AI6337">
        <v>0.184911798168716</v>
      </c>
      <c r="AJ6337">
        <v>0.78121606160956403</v>
      </c>
      <c r="AK6337">
        <v>-1.1788199809147899</v>
      </c>
    </row>
    <row r="6338" spans="1:37" x14ac:dyDescent="0.2">
      <c r="A6338" t="s">
        <v>19816</v>
      </c>
      <c r="B6338">
        <v>127655482</v>
      </c>
      <c r="C6338">
        <v>127655655</v>
      </c>
      <c r="D6338">
        <v>174</v>
      </c>
      <c r="E6338" t="s">
        <v>21185</v>
      </c>
      <c r="F6338">
        <v>2</v>
      </c>
      <c r="G6338" t="s">
        <v>21186</v>
      </c>
      <c r="H6338" t="s">
        <v>35280</v>
      </c>
      <c r="I6338">
        <v>4</v>
      </c>
      <c r="J6338">
        <v>127674154</v>
      </c>
      <c r="K6338">
        <v>127685950</v>
      </c>
      <c r="L6338">
        <v>11797</v>
      </c>
      <c r="M6338">
        <v>1</v>
      </c>
      <c r="N6338">
        <v>27152</v>
      </c>
      <c r="O6338" t="s">
        <v>21182</v>
      </c>
      <c r="P6338">
        <v>-18499</v>
      </c>
      <c r="Q6338" t="s">
        <v>21183</v>
      </c>
      <c r="R6338" t="s">
        <v>21184</v>
      </c>
      <c r="S6338" t="s">
        <v>35281</v>
      </c>
      <c r="T6338">
        <v>0.254431078355565</v>
      </c>
      <c r="U6338">
        <v>0.603102917160658</v>
      </c>
      <c r="V6338">
        <v>4.5587093190808696</v>
      </c>
      <c r="W6338">
        <v>0.25384545422922999</v>
      </c>
      <c r="X6338">
        <v>0.704072456322962</v>
      </c>
      <c r="Y6338">
        <v>-1.88127211838838</v>
      </c>
      <c r="Z6338">
        <v>0.64127342146525201</v>
      </c>
      <c r="AA6338">
        <v>0.84521697243271998</v>
      </c>
      <c r="AB6338">
        <v>3.5952352394990901</v>
      </c>
      <c r="AC6338">
        <v>0.44346611787992302</v>
      </c>
      <c r="AD6338">
        <v>0.82872126865393902</v>
      </c>
      <c r="AE6338">
        <v>-2.2537882591827798</v>
      </c>
      <c r="AF6338">
        <v>6.4397970358010495E-2</v>
      </c>
      <c r="AG6338">
        <v>0.57889197891446198</v>
      </c>
      <c r="AH6338">
        <v>5.4883189947878996</v>
      </c>
      <c r="AI6338">
        <v>0.184911798168716</v>
      </c>
      <c r="AJ6338">
        <v>0.78121606160956403</v>
      </c>
      <c r="AK6338">
        <v>-1.1788199809147899</v>
      </c>
    </row>
    <row r="6339" spans="1:37" x14ac:dyDescent="0.2">
      <c r="A6339" t="s">
        <v>19816</v>
      </c>
      <c r="B6339">
        <v>127678037</v>
      </c>
      <c r="C6339">
        <v>127678179</v>
      </c>
      <c r="D6339">
        <v>143</v>
      </c>
      <c r="E6339" t="s">
        <v>21187</v>
      </c>
      <c r="F6339">
        <v>1</v>
      </c>
      <c r="G6339" t="s">
        <v>21188</v>
      </c>
      <c r="H6339" t="s">
        <v>35282</v>
      </c>
      <c r="I6339">
        <v>4</v>
      </c>
      <c r="J6339">
        <v>127674154</v>
      </c>
      <c r="K6339">
        <v>127685950</v>
      </c>
      <c r="L6339">
        <v>11797</v>
      </c>
      <c r="M6339">
        <v>1</v>
      </c>
      <c r="N6339">
        <v>27152</v>
      </c>
      <c r="O6339" t="s">
        <v>21182</v>
      </c>
      <c r="P6339">
        <v>3883</v>
      </c>
      <c r="Q6339" t="s">
        <v>21183</v>
      </c>
      <c r="R6339" t="s">
        <v>21184</v>
      </c>
      <c r="S6339" t="s">
        <v>35281</v>
      </c>
      <c r="T6339">
        <v>0.97213403838398904</v>
      </c>
      <c r="U6339">
        <v>1</v>
      </c>
      <c r="V6339">
        <v>0.16758215280853</v>
      </c>
      <c r="W6339">
        <v>0.69201225521665499</v>
      </c>
      <c r="X6339">
        <v>0.95159051474143896</v>
      </c>
      <c r="Y6339">
        <v>-0.73659284325768704</v>
      </c>
      <c r="Z6339">
        <v>0.64127342146525201</v>
      </c>
      <c r="AA6339">
        <v>0.84521697243271998</v>
      </c>
      <c r="AB6339">
        <v>0.84597297800558902</v>
      </c>
      <c r="AC6339">
        <v>0.615069744472027</v>
      </c>
      <c r="AD6339">
        <v>0.87989882095915395</v>
      </c>
      <c r="AE6339">
        <v>-0.709072574105852</v>
      </c>
      <c r="AF6339">
        <v>0.71688106396828499</v>
      </c>
      <c r="AG6339">
        <v>0.85584456000972498</v>
      </c>
      <c r="AH6339">
        <v>-0.61142737685366599</v>
      </c>
      <c r="AI6339">
        <v>0.78546927494779295</v>
      </c>
      <c r="AJ6339">
        <v>0.92808185275216604</v>
      </c>
      <c r="AK6339">
        <v>-0.46703748115152299</v>
      </c>
    </row>
    <row r="6340" spans="1:37" x14ac:dyDescent="0.2">
      <c r="A6340" t="s">
        <v>19816</v>
      </c>
      <c r="B6340">
        <v>127860949</v>
      </c>
      <c r="C6340">
        <v>127861102</v>
      </c>
      <c r="D6340">
        <v>154</v>
      </c>
      <c r="E6340" t="s">
        <v>21189</v>
      </c>
      <c r="F6340">
        <v>2</v>
      </c>
      <c r="G6340" t="s">
        <v>21190</v>
      </c>
      <c r="H6340" t="s">
        <v>31000</v>
      </c>
      <c r="I6340">
        <v>4</v>
      </c>
      <c r="J6340">
        <v>127880893</v>
      </c>
      <c r="K6340">
        <v>127883516</v>
      </c>
      <c r="L6340">
        <v>2624</v>
      </c>
      <c r="M6340">
        <v>1</v>
      </c>
      <c r="N6340">
        <v>10733</v>
      </c>
      <c r="O6340" t="s">
        <v>21191</v>
      </c>
      <c r="P6340">
        <v>-19791</v>
      </c>
      <c r="Q6340" t="s">
        <v>21192</v>
      </c>
      <c r="R6340" t="s">
        <v>21193</v>
      </c>
      <c r="S6340" t="s">
        <v>35283</v>
      </c>
      <c r="T6340">
        <v>0.17308923567461099</v>
      </c>
      <c r="U6340">
        <v>0.603102917160658</v>
      </c>
      <c r="V6340">
        <v>-25.1413969652404</v>
      </c>
      <c r="W6340">
        <v>0.38920677604595899</v>
      </c>
      <c r="X6340">
        <v>0.704072456322962</v>
      </c>
      <c r="Y6340">
        <v>-23.745614381322898</v>
      </c>
      <c r="Z6340">
        <v>0.23404878042441499</v>
      </c>
      <c r="AA6340">
        <v>0.72610664078822296</v>
      </c>
      <c r="AB6340">
        <v>-2.4329043471090199</v>
      </c>
      <c r="AC6340">
        <v>0.88945902157151002</v>
      </c>
      <c r="AD6340">
        <v>0.94068432309766403</v>
      </c>
      <c r="AE6340">
        <v>0.43189628239404498</v>
      </c>
      <c r="AF6340">
        <v>0.22065000948199101</v>
      </c>
      <c r="AG6340">
        <v>0.68151250837662902</v>
      </c>
      <c r="AH6340">
        <v>-24.638242618458701</v>
      </c>
      <c r="AI6340">
        <v>0.24456414000292601</v>
      </c>
      <c r="AJ6340">
        <v>0.78121606160956403</v>
      </c>
      <c r="AK6340">
        <v>-24.567853293329801</v>
      </c>
    </row>
    <row r="6341" spans="1:37" x14ac:dyDescent="0.2">
      <c r="A6341" t="s">
        <v>19816</v>
      </c>
      <c r="B6341">
        <v>130038472</v>
      </c>
      <c r="C6341">
        <v>130038622</v>
      </c>
      <c r="D6341">
        <v>151</v>
      </c>
      <c r="E6341" t="s">
        <v>21194</v>
      </c>
      <c r="F6341">
        <v>8</v>
      </c>
      <c r="G6341" t="s">
        <v>21195</v>
      </c>
      <c r="H6341" t="s">
        <v>31000</v>
      </c>
      <c r="I6341">
        <v>4</v>
      </c>
      <c r="J6341">
        <v>129837361</v>
      </c>
      <c r="K6341">
        <v>129928716</v>
      </c>
      <c r="L6341">
        <v>91356</v>
      </c>
      <c r="M6341">
        <v>1</v>
      </c>
      <c r="N6341">
        <v>107986313</v>
      </c>
      <c r="O6341" t="s">
        <v>21196</v>
      </c>
      <c r="P6341">
        <v>201111</v>
      </c>
      <c r="Q6341" t="s">
        <v>21197</v>
      </c>
      <c r="R6341" t="s">
        <v>21198</v>
      </c>
      <c r="S6341" t="s">
        <v>35284</v>
      </c>
      <c r="T6341">
        <v>0.35387198439864398</v>
      </c>
      <c r="U6341">
        <v>0.603102917160658</v>
      </c>
      <c r="V6341">
        <v>-23.778296079120999</v>
      </c>
      <c r="W6341" t="s">
        <v>40</v>
      </c>
      <c r="X6341" t="s">
        <v>40</v>
      </c>
      <c r="Y6341">
        <v>0</v>
      </c>
      <c r="Z6341">
        <v>0.184235113180511</v>
      </c>
      <c r="AA6341">
        <v>0.72610664078822296</v>
      </c>
      <c r="AB6341">
        <v>-23.778296079120999</v>
      </c>
      <c r="AC6341">
        <v>0.45677901822897599</v>
      </c>
      <c r="AD6341">
        <v>0.82872126865393902</v>
      </c>
      <c r="AE6341">
        <v>22.9226860696314</v>
      </c>
      <c r="AF6341">
        <v>0.501741946288212</v>
      </c>
      <c r="AG6341">
        <v>0.80674443595273604</v>
      </c>
      <c r="AH6341">
        <v>-22.848685497737701</v>
      </c>
      <c r="AI6341">
        <v>0.52399907623471598</v>
      </c>
      <c r="AJ6341">
        <v>0.78121606160956403</v>
      </c>
      <c r="AK6341">
        <v>-22.7782961793963</v>
      </c>
    </row>
    <row r="6342" spans="1:37" x14ac:dyDescent="0.2">
      <c r="A6342" t="s">
        <v>19816</v>
      </c>
      <c r="B6342">
        <v>130038622</v>
      </c>
      <c r="C6342">
        <v>130038772</v>
      </c>
      <c r="D6342">
        <v>151</v>
      </c>
      <c r="E6342" t="s">
        <v>21199</v>
      </c>
      <c r="F6342">
        <v>9</v>
      </c>
      <c r="G6342" t="s">
        <v>21200</v>
      </c>
      <c r="H6342" t="s">
        <v>31000</v>
      </c>
      <c r="I6342">
        <v>4</v>
      </c>
      <c r="J6342">
        <v>129837361</v>
      </c>
      <c r="K6342">
        <v>129928716</v>
      </c>
      <c r="L6342">
        <v>91356</v>
      </c>
      <c r="M6342">
        <v>1</v>
      </c>
      <c r="N6342">
        <v>107986313</v>
      </c>
      <c r="O6342" t="s">
        <v>21196</v>
      </c>
      <c r="P6342">
        <v>201261</v>
      </c>
      <c r="Q6342" t="s">
        <v>21197</v>
      </c>
      <c r="R6342" t="s">
        <v>21198</v>
      </c>
      <c r="S6342" t="s">
        <v>35284</v>
      </c>
      <c r="T6342">
        <v>0.35387198439864398</v>
      </c>
      <c r="U6342">
        <v>0.603102917160658</v>
      </c>
      <c r="V6342">
        <v>-23.778296079120999</v>
      </c>
      <c r="W6342" t="s">
        <v>40</v>
      </c>
      <c r="X6342" t="s">
        <v>40</v>
      </c>
      <c r="Y6342">
        <v>0</v>
      </c>
      <c r="Z6342">
        <v>0.184235113180511</v>
      </c>
      <c r="AA6342">
        <v>0.72610664078822296</v>
      </c>
      <c r="AB6342">
        <v>-23.778296079120999</v>
      </c>
      <c r="AC6342">
        <v>0.45677901822897599</v>
      </c>
      <c r="AD6342">
        <v>0.82872126865393902</v>
      </c>
      <c r="AE6342">
        <v>22.9226860696314</v>
      </c>
      <c r="AF6342">
        <v>0.501741946288212</v>
      </c>
      <c r="AG6342">
        <v>0.80674443595273604</v>
      </c>
      <c r="AH6342">
        <v>-22.848685497737701</v>
      </c>
      <c r="AI6342">
        <v>0.52399907623471598</v>
      </c>
      <c r="AJ6342">
        <v>0.78121606160956403</v>
      </c>
      <c r="AK6342">
        <v>-22.7782961793963</v>
      </c>
    </row>
    <row r="6343" spans="1:37" x14ac:dyDescent="0.2">
      <c r="A6343" t="s">
        <v>19816</v>
      </c>
      <c r="B6343">
        <v>131115345</v>
      </c>
      <c r="C6343">
        <v>131115422</v>
      </c>
      <c r="D6343">
        <v>78</v>
      </c>
      <c r="E6343" t="s">
        <v>21201</v>
      </c>
      <c r="F6343">
        <v>3</v>
      </c>
      <c r="G6343" t="s">
        <v>21202</v>
      </c>
      <c r="H6343" t="s">
        <v>31000</v>
      </c>
      <c r="I6343">
        <v>4</v>
      </c>
      <c r="J6343">
        <v>131379717</v>
      </c>
      <c r="K6343">
        <v>131528198</v>
      </c>
      <c r="L6343">
        <v>148482</v>
      </c>
      <c r="M6343">
        <v>1</v>
      </c>
      <c r="N6343">
        <v>105377424</v>
      </c>
      <c r="O6343" t="s">
        <v>21203</v>
      </c>
      <c r="P6343">
        <v>-264295</v>
      </c>
      <c r="Q6343" t="s">
        <v>40</v>
      </c>
      <c r="R6343" t="s">
        <v>21204</v>
      </c>
      <c r="S6343" t="s">
        <v>35285</v>
      </c>
      <c r="T6343">
        <v>0.35387198439864398</v>
      </c>
      <c r="U6343">
        <v>0.603102917160658</v>
      </c>
      <c r="V6343">
        <v>-20.1864407729541</v>
      </c>
      <c r="W6343">
        <v>0.29261482077562401</v>
      </c>
      <c r="X6343">
        <v>0.704072456322962</v>
      </c>
      <c r="Y6343">
        <v>20.330830567140101</v>
      </c>
      <c r="Z6343">
        <v>0.69013698642955401</v>
      </c>
      <c r="AA6343">
        <v>0.84521697243271998</v>
      </c>
      <c r="AB6343">
        <v>3.3447165018579499</v>
      </c>
      <c r="AC6343">
        <v>0.27780950890804001</v>
      </c>
      <c r="AD6343">
        <v>0.68253123924728298</v>
      </c>
      <c r="AE6343">
        <v>23.643140500295999</v>
      </c>
      <c r="AF6343">
        <v>0.32549523997010099</v>
      </c>
      <c r="AG6343">
        <v>0.70473078222419605</v>
      </c>
      <c r="AH6343">
        <v>-23.569139924648201</v>
      </c>
      <c r="AI6343">
        <v>0.59609816080359102</v>
      </c>
      <c r="AJ6343">
        <v>0.78121606160956403</v>
      </c>
      <c r="AK6343">
        <v>-3.0934115129102699</v>
      </c>
    </row>
    <row r="6344" spans="1:37" x14ac:dyDescent="0.2">
      <c r="A6344" t="s">
        <v>19816</v>
      </c>
      <c r="B6344">
        <v>131115427</v>
      </c>
      <c r="C6344">
        <v>131115638</v>
      </c>
      <c r="D6344">
        <v>212</v>
      </c>
      <c r="E6344" t="s">
        <v>21205</v>
      </c>
      <c r="F6344">
        <v>1</v>
      </c>
      <c r="G6344" t="s">
        <v>21206</v>
      </c>
      <c r="H6344" t="s">
        <v>31000</v>
      </c>
      <c r="I6344">
        <v>4</v>
      </c>
      <c r="J6344">
        <v>131379717</v>
      </c>
      <c r="K6344">
        <v>131528198</v>
      </c>
      <c r="L6344">
        <v>148482</v>
      </c>
      <c r="M6344">
        <v>1</v>
      </c>
      <c r="N6344">
        <v>105377424</v>
      </c>
      <c r="O6344" t="s">
        <v>21203</v>
      </c>
      <c r="P6344">
        <v>-264079</v>
      </c>
      <c r="Q6344" t="s">
        <v>40</v>
      </c>
      <c r="R6344" t="s">
        <v>21204</v>
      </c>
      <c r="S6344" t="s">
        <v>35285</v>
      </c>
      <c r="T6344">
        <v>0.35387198439864398</v>
      </c>
      <c r="U6344">
        <v>0.603102917160658</v>
      </c>
      <c r="V6344">
        <v>-20.1864407729541</v>
      </c>
      <c r="W6344">
        <v>0.29261482077562401</v>
      </c>
      <c r="X6344">
        <v>0.704072456322962</v>
      </c>
      <c r="Y6344">
        <v>20.330830567140101</v>
      </c>
      <c r="Z6344">
        <v>0.69013698642955401</v>
      </c>
      <c r="AA6344">
        <v>0.84521697243271998</v>
      </c>
      <c r="AB6344">
        <v>3.3447165018579499</v>
      </c>
      <c r="AC6344">
        <v>0.27780950890804001</v>
      </c>
      <c r="AD6344">
        <v>0.68253123924728298</v>
      </c>
      <c r="AE6344">
        <v>23.643140500295999</v>
      </c>
      <c r="AF6344">
        <v>0.32549523997010099</v>
      </c>
      <c r="AG6344">
        <v>0.70473078222419605</v>
      </c>
      <c r="AH6344">
        <v>-23.569139924648201</v>
      </c>
      <c r="AI6344">
        <v>0.59609816080359102</v>
      </c>
      <c r="AJ6344">
        <v>0.78121606160956403</v>
      </c>
      <c r="AK6344">
        <v>-3.0934115129102699</v>
      </c>
    </row>
    <row r="6345" spans="1:37" x14ac:dyDescent="0.2">
      <c r="A6345" t="s">
        <v>19816</v>
      </c>
      <c r="B6345">
        <v>134490908</v>
      </c>
      <c r="C6345">
        <v>134491060</v>
      </c>
      <c r="D6345">
        <v>153</v>
      </c>
      <c r="E6345" t="s">
        <v>21207</v>
      </c>
      <c r="F6345">
        <v>0</v>
      </c>
      <c r="G6345" t="s">
        <v>21208</v>
      </c>
      <c r="H6345" t="s">
        <v>35286</v>
      </c>
      <c r="I6345">
        <v>4</v>
      </c>
      <c r="J6345">
        <v>134423867</v>
      </c>
      <c r="K6345">
        <v>134457852</v>
      </c>
      <c r="L6345">
        <v>33986</v>
      </c>
      <c r="M6345">
        <v>1</v>
      </c>
      <c r="N6345">
        <v>105377434</v>
      </c>
      <c r="O6345" t="s">
        <v>21209</v>
      </c>
      <c r="P6345">
        <v>67041</v>
      </c>
      <c r="Q6345" t="s">
        <v>40</v>
      </c>
      <c r="R6345" t="s">
        <v>21210</v>
      </c>
      <c r="S6345" t="s">
        <v>35287</v>
      </c>
      <c r="T6345">
        <v>0.926737545359264</v>
      </c>
      <c r="U6345">
        <v>1</v>
      </c>
      <c r="V6345">
        <v>-4.4637727909435598E-2</v>
      </c>
      <c r="W6345">
        <v>0.437791915144215</v>
      </c>
      <c r="X6345">
        <v>0.74945746485585296</v>
      </c>
      <c r="Y6345">
        <v>0.305454448961479</v>
      </c>
      <c r="Z6345">
        <v>0.44027016513623901</v>
      </c>
      <c r="AA6345">
        <v>0.84435025072159198</v>
      </c>
      <c r="AB6345">
        <v>-0.33089137415787001</v>
      </c>
      <c r="AC6345">
        <v>0.40166857029630698</v>
      </c>
      <c r="AD6345">
        <v>0.82594379179032396</v>
      </c>
      <c r="AE6345">
        <v>0.123474166401513</v>
      </c>
      <c r="AF6345">
        <v>0.61568615595439102</v>
      </c>
      <c r="AG6345">
        <v>0.80674443595273604</v>
      </c>
      <c r="AH6345">
        <v>0.24977823297183399</v>
      </c>
      <c r="AI6345">
        <v>0.49151238606470399</v>
      </c>
      <c r="AJ6345">
        <v>0.78121606160956403</v>
      </c>
      <c r="AK6345">
        <v>0.343208973194496</v>
      </c>
    </row>
    <row r="6346" spans="1:37" x14ac:dyDescent="0.2">
      <c r="A6346" t="s">
        <v>19816</v>
      </c>
      <c r="B6346">
        <v>134947243</v>
      </c>
      <c r="C6346">
        <v>134947290</v>
      </c>
      <c r="D6346">
        <v>48</v>
      </c>
      <c r="E6346" t="s">
        <v>21211</v>
      </c>
      <c r="F6346">
        <v>2</v>
      </c>
      <c r="G6346" t="s">
        <v>21212</v>
      </c>
      <c r="H6346" t="s">
        <v>31000</v>
      </c>
      <c r="I6346">
        <v>4</v>
      </c>
      <c r="J6346">
        <v>134932889</v>
      </c>
      <c r="K6346">
        <v>134934131</v>
      </c>
      <c r="L6346">
        <v>1243</v>
      </c>
      <c r="M6346">
        <v>2</v>
      </c>
      <c r="N6346">
        <v>105377438</v>
      </c>
      <c r="O6346" t="s">
        <v>21213</v>
      </c>
      <c r="P6346">
        <v>-13112</v>
      </c>
      <c r="Q6346" t="s">
        <v>40</v>
      </c>
      <c r="R6346" t="s">
        <v>21214</v>
      </c>
      <c r="S6346" t="s">
        <v>35288</v>
      </c>
      <c r="T6346">
        <v>0.93943752600822705</v>
      </c>
      <c r="U6346">
        <v>1</v>
      </c>
      <c r="V6346">
        <v>0.76802134330546501</v>
      </c>
      <c r="W6346">
        <v>0.19708796505849599</v>
      </c>
      <c r="X6346">
        <v>0.704072456322962</v>
      </c>
      <c r="Y6346">
        <v>4.1937649335691702</v>
      </c>
      <c r="Z6346">
        <v>0.87157672656278196</v>
      </c>
      <c r="AA6346">
        <v>0.99338226415155695</v>
      </c>
      <c r="AB6346">
        <v>0.48221090760503599</v>
      </c>
      <c r="AC6346">
        <v>0.37267590206061701</v>
      </c>
      <c r="AD6346">
        <v>0.77892620971227999</v>
      </c>
      <c r="AE6346">
        <v>3.59356429362844</v>
      </c>
      <c r="AF6346">
        <v>0.73123338343369804</v>
      </c>
      <c r="AG6346">
        <v>0.86437216336234302</v>
      </c>
      <c r="AH6346">
        <v>0.71770165408629305</v>
      </c>
      <c r="AI6346">
        <v>0.136366491411237</v>
      </c>
      <c r="AJ6346">
        <v>0.78121606160956403</v>
      </c>
      <c r="AK6346">
        <v>2.5196855469498298</v>
      </c>
    </row>
    <row r="6347" spans="1:37" x14ac:dyDescent="0.2">
      <c r="A6347" t="s">
        <v>19816</v>
      </c>
      <c r="B6347">
        <v>134947291</v>
      </c>
      <c r="C6347">
        <v>134947534</v>
      </c>
      <c r="D6347">
        <v>244</v>
      </c>
      <c r="E6347" t="s">
        <v>21215</v>
      </c>
      <c r="F6347">
        <v>4</v>
      </c>
      <c r="G6347" t="s">
        <v>21216</v>
      </c>
      <c r="H6347" t="s">
        <v>31000</v>
      </c>
      <c r="I6347">
        <v>4</v>
      </c>
      <c r="J6347">
        <v>134932889</v>
      </c>
      <c r="K6347">
        <v>134934131</v>
      </c>
      <c r="L6347">
        <v>1243</v>
      </c>
      <c r="M6347">
        <v>2</v>
      </c>
      <c r="N6347">
        <v>105377438</v>
      </c>
      <c r="O6347" t="s">
        <v>21213</v>
      </c>
      <c r="P6347">
        <v>-13160</v>
      </c>
      <c r="Q6347" t="s">
        <v>40</v>
      </c>
      <c r="R6347" t="s">
        <v>21214</v>
      </c>
      <c r="S6347" t="s">
        <v>35288</v>
      </c>
      <c r="T6347">
        <v>0.93943752600822705</v>
      </c>
      <c r="U6347">
        <v>1</v>
      </c>
      <c r="V6347">
        <v>0.76802134330546501</v>
      </c>
      <c r="W6347">
        <v>0.19708796505849599</v>
      </c>
      <c r="X6347">
        <v>0.704072456322962</v>
      </c>
      <c r="Y6347">
        <v>4.1937649335691702</v>
      </c>
      <c r="Z6347">
        <v>0.87157672656278196</v>
      </c>
      <c r="AA6347">
        <v>0.99338226415155695</v>
      </c>
      <c r="AB6347">
        <v>0.48221090760503599</v>
      </c>
      <c r="AC6347">
        <v>0.37267590206061701</v>
      </c>
      <c r="AD6347">
        <v>0.77892620971227999</v>
      </c>
      <c r="AE6347">
        <v>3.59356429362844</v>
      </c>
      <c r="AF6347">
        <v>0.73123338343369804</v>
      </c>
      <c r="AG6347">
        <v>0.86437216336234302</v>
      </c>
      <c r="AH6347">
        <v>0.71770165408629305</v>
      </c>
      <c r="AI6347">
        <v>0.136366491411237</v>
      </c>
      <c r="AJ6347">
        <v>0.78121606160956403</v>
      </c>
      <c r="AK6347">
        <v>2.5196855469498298</v>
      </c>
    </row>
    <row r="6348" spans="1:37" x14ac:dyDescent="0.2">
      <c r="A6348" t="s">
        <v>19816</v>
      </c>
      <c r="B6348">
        <v>135001182</v>
      </c>
      <c r="C6348">
        <v>135001444</v>
      </c>
      <c r="D6348">
        <v>263</v>
      </c>
      <c r="E6348" t="s">
        <v>21217</v>
      </c>
      <c r="F6348">
        <v>1</v>
      </c>
      <c r="G6348" t="s">
        <v>21218</v>
      </c>
      <c r="H6348" t="s">
        <v>31000</v>
      </c>
      <c r="I6348">
        <v>4</v>
      </c>
      <c r="J6348">
        <v>134932889</v>
      </c>
      <c r="K6348">
        <v>134934131</v>
      </c>
      <c r="L6348">
        <v>1243</v>
      </c>
      <c r="M6348">
        <v>2</v>
      </c>
      <c r="N6348">
        <v>105377438</v>
      </c>
      <c r="O6348" t="s">
        <v>21213</v>
      </c>
      <c r="P6348">
        <v>-67051</v>
      </c>
      <c r="Q6348" t="s">
        <v>40</v>
      </c>
      <c r="R6348" t="s">
        <v>21214</v>
      </c>
      <c r="S6348" t="s">
        <v>35288</v>
      </c>
      <c r="T6348">
        <v>1</v>
      </c>
      <c r="U6348">
        <v>1</v>
      </c>
      <c r="V6348">
        <v>-6.5387848750317001E-2</v>
      </c>
      <c r="W6348">
        <v>0.231253364117323</v>
      </c>
      <c r="X6348">
        <v>0.704072456322962</v>
      </c>
      <c r="Y6348">
        <v>0.38428296642948501</v>
      </c>
      <c r="Z6348">
        <v>0.41035963757638599</v>
      </c>
      <c r="AA6348">
        <v>0.84435025072159198</v>
      </c>
      <c r="AB6348">
        <v>0.74414314870984499</v>
      </c>
      <c r="AC6348">
        <v>0.89445460267611598</v>
      </c>
      <c r="AD6348">
        <v>0.94068432309766403</v>
      </c>
      <c r="AE6348">
        <v>-0.61571701687221803</v>
      </c>
      <c r="AF6348">
        <v>0.44137390325507397</v>
      </c>
      <c r="AG6348">
        <v>0.80674443595273604</v>
      </c>
      <c r="AH6348">
        <v>-0.81407277202848505</v>
      </c>
      <c r="AI6348">
        <v>2.1605574545426599E-2</v>
      </c>
      <c r="AJ6348">
        <v>0.78121606160956403</v>
      </c>
      <c r="AK6348">
        <v>1.2530384151468299</v>
      </c>
    </row>
    <row r="6349" spans="1:37" x14ac:dyDescent="0.2">
      <c r="A6349" t="s">
        <v>19816</v>
      </c>
      <c r="B6349">
        <v>135082999</v>
      </c>
      <c r="C6349">
        <v>135083165</v>
      </c>
      <c r="D6349">
        <v>167</v>
      </c>
      <c r="E6349" t="s">
        <v>21219</v>
      </c>
      <c r="F6349">
        <v>2</v>
      </c>
      <c r="G6349" t="s">
        <v>21220</v>
      </c>
      <c r="H6349" t="s">
        <v>35289</v>
      </c>
      <c r="I6349">
        <v>4</v>
      </c>
      <c r="J6349">
        <v>135112905</v>
      </c>
      <c r="K6349">
        <v>135123737</v>
      </c>
      <c r="L6349">
        <v>10833</v>
      </c>
      <c r="M6349">
        <v>2</v>
      </c>
      <c r="N6349">
        <v>105377439</v>
      </c>
      <c r="O6349" t="s">
        <v>21221</v>
      </c>
      <c r="P6349">
        <v>40572</v>
      </c>
      <c r="Q6349" t="s">
        <v>40</v>
      </c>
      <c r="R6349" t="s">
        <v>21222</v>
      </c>
      <c r="S6349" t="s">
        <v>35290</v>
      </c>
      <c r="T6349">
        <v>0.54020313821298804</v>
      </c>
      <c r="U6349">
        <v>0.80321479550967601</v>
      </c>
      <c r="V6349">
        <v>0.73739776445774396</v>
      </c>
      <c r="W6349">
        <v>0.59560096741070201</v>
      </c>
      <c r="X6349">
        <v>0.90249613843654197</v>
      </c>
      <c r="Y6349">
        <v>-6.1841847102772303E-2</v>
      </c>
      <c r="Z6349">
        <v>0.79047871887078303</v>
      </c>
      <c r="AA6349">
        <v>0.92631704700205997</v>
      </c>
      <c r="AB6349">
        <v>0.45286970320861902</v>
      </c>
      <c r="AC6349">
        <v>0.70061520872368799</v>
      </c>
      <c r="AD6349">
        <v>0.87989882095915395</v>
      </c>
      <c r="AE6349">
        <v>-0.22161185909737899</v>
      </c>
      <c r="AF6349">
        <v>0.45702729250756002</v>
      </c>
      <c r="AG6349">
        <v>0.80674443595273604</v>
      </c>
      <c r="AH6349">
        <v>0.70042583739429998</v>
      </c>
      <c r="AI6349">
        <v>0.66777158569042705</v>
      </c>
      <c r="AJ6349">
        <v>0.84166368640718703</v>
      </c>
      <c r="AK6349">
        <v>0.106038111294666</v>
      </c>
    </row>
    <row r="6350" spans="1:37" x14ac:dyDescent="0.2">
      <c r="A6350" t="s">
        <v>19816</v>
      </c>
      <c r="B6350">
        <v>135083165</v>
      </c>
      <c r="C6350">
        <v>135083331</v>
      </c>
      <c r="D6350">
        <v>167</v>
      </c>
      <c r="E6350" t="s">
        <v>21223</v>
      </c>
      <c r="F6350">
        <v>3</v>
      </c>
      <c r="G6350" t="s">
        <v>21224</v>
      </c>
      <c r="H6350" t="s">
        <v>35289</v>
      </c>
      <c r="I6350">
        <v>4</v>
      </c>
      <c r="J6350">
        <v>135112905</v>
      </c>
      <c r="K6350">
        <v>135123737</v>
      </c>
      <c r="L6350">
        <v>10833</v>
      </c>
      <c r="M6350">
        <v>2</v>
      </c>
      <c r="N6350">
        <v>105377439</v>
      </c>
      <c r="O6350" t="s">
        <v>21221</v>
      </c>
      <c r="P6350">
        <v>40406</v>
      </c>
      <c r="Q6350" t="s">
        <v>40</v>
      </c>
      <c r="R6350" t="s">
        <v>21222</v>
      </c>
      <c r="S6350" t="s">
        <v>35290</v>
      </c>
      <c r="T6350">
        <v>0.54020313821298804</v>
      </c>
      <c r="U6350">
        <v>0.80321479550967601</v>
      </c>
      <c r="V6350">
        <v>0.73739776445774396</v>
      </c>
      <c r="W6350">
        <v>0.59560096741070201</v>
      </c>
      <c r="X6350">
        <v>0.90249613843654197</v>
      </c>
      <c r="Y6350">
        <v>-6.1841847102772303E-2</v>
      </c>
      <c r="Z6350">
        <v>0.79047871887078303</v>
      </c>
      <c r="AA6350">
        <v>0.92631704700205997</v>
      </c>
      <c r="AB6350">
        <v>0.45286970320861902</v>
      </c>
      <c r="AC6350">
        <v>0.70061520872368799</v>
      </c>
      <c r="AD6350">
        <v>0.87989882095915395</v>
      </c>
      <c r="AE6350">
        <v>-0.22161185909737899</v>
      </c>
      <c r="AF6350">
        <v>0.45702729250756002</v>
      </c>
      <c r="AG6350">
        <v>0.80674443595273604</v>
      </c>
      <c r="AH6350">
        <v>0.70042583739429998</v>
      </c>
      <c r="AI6350">
        <v>0.66777158569042705</v>
      </c>
      <c r="AJ6350">
        <v>0.84166368640718703</v>
      </c>
      <c r="AK6350">
        <v>0.106038111294666</v>
      </c>
    </row>
    <row r="6351" spans="1:37" x14ac:dyDescent="0.2">
      <c r="A6351" t="s">
        <v>19816</v>
      </c>
      <c r="B6351">
        <v>135083331</v>
      </c>
      <c r="C6351">
        <v>135083497</v>
      </c>
      <c r="D6351">
        <v>167</v>
      </c>
      <c r="E6351" t="s">
        <v>21225</v>
      </c>
      <c r="F6351">
        <v>1</v>
      </c>
      <c r="G6351" t="s">
        <v>21226</v>
      </c>
      <c r="H6351" t="s">
        <v>35289</v>
      </c>
      <c r="I6351">
        <v>4</v>
      </c>
      <c r="J6351">
        <v>135112905</v>
      </c>
      <c r="K6351">
        <v>135123737</v>
      </c>
      <c r="L6351">
        <v>10833</v>
      </c>
      <c r="M6351">
        <v>2</v>
      </c>
      <c r="N6351">
        <v>105377439</v>
      </c>
      <c r="O6351" t="s">
        <v>21221</v>
      </c>
      <c r="P6351">
        <v>40240</v>
      </c>
      <c r="Q6351" t="s">
        <v>40</v>
      </c>
      <c r="R6351" t="s">
        <v>21222</v>
      </c>
      <c r="S6351" t="s">
        <v>35290</v>
      </c>
      <c r="T6351">
        <v>0.54020313821298804</v>
      </c>
      <c r="U6351">
        <v>0.80321479550967601</v>
      </c>
      <c r="V6351">
        <v>0.73739776445774396</v>
      </c>
      <c r="W6351">
        <v>0.59560096741070201</v>
      </c>
      <c r="X6351">
        <v>0.90249613843654197</v>
      </c>
      <c r="Y6351">
        <v>-6.1841847102772303E-2</v>
      </c>
      <c r="Z6351">
        <v>0.79047871887078303</v>
      </c>
      <c r="AA6351">
        <v>0.92631704700205997</v>
      </c>
      <c r="AB6351">
        <v>0.45286970320861902</v>
      </c>
      <c r="AC6351">
        <v>0.70061520872368799</v>
      </c>
      <c r="AD6351">
        <v>0.87989882095915395</v>
      </c>
      <c r="AE6351">
        <v>-0.22161185909737899</v>
      </c>
      <c r="AF6351">
        <v>0.45702729250756002</v>
      </c>
      <c r="AG6351">
        <v>0.80674443595273604</v>
      </c>
      <c r="AH6351">
        <v>0.70042583739429998</v>
      </c>
      <c r="AI6351">
        <v>0.66777158569042705</v>
      </c>
      <c r="AJ6351">
        <v>0.84166368640718703</v>
      </c>
      <c r="AK6351">
        <v>0.106038111294666</v>
      </c>
    </row>
    <row r="6352" spans="1:37" x14ac:dyDescent="0.2">
      <c r="A6352" t="s">
        <v>19816</v>
      </c>
      <c r="B6352">
        <v>136442839</v>
      </c>
      <c r="C6352">
        <v>136442984</v>
      </c>
      <c r="D6352">
        <v>146</v>
      </c>
      <c r="E6352" t="s">
        <v>21227</v>
      </c>
      <c r="F6352">
        <v>4</v>
      </c>
      <c r="G6352" t="s">
        <v>21228</v>
      </c>
      <c r="H6352" t="s">
        <v>31000</v>
      </c>
      <c r="I6352">
        <v>4</v>
      </c>
      <c r="J6352">
        <v>136809069</v>
      </c>
      <c r="K6352">
        <v>136921382</v>
      </c>
      <c r="L6352">
        <v>112314</v>
      </c>
      <c r="M6352">
        <v>2</v>
      </c>
      <c r="N6352">
        <v>105377441</v>
      </c>
      <c r="O6352" t="s">
        <v>21229</v>
      </c>
      <c r="P6352">
        <v>478398</v>
      </c>
      <c r="Q6352" t="s">
        <v>21230</v>
      </c>
      <c r="R6352" t="s">
        <v>21231</v>
      </c>
      <c r="S6352" t="s">
        <v>35291</v>
      </c>
      <c r="T6352">
        <v>0.56354823081344896</v>
      </c>
      <c r="U6352">
        <v>0.81214233890638399</v>
      </c>
      <c r="V6352">
        <v>-1.21781738538013</v>
      </c>
      <c r="W6352">
        <v>0.38920677604595899</v>
      </c>
      <c r="X6352">
        <v>0.704072456322962</v>
      </c>
      <c r="Y6352">
        <v>-23.5715549547709</v>
      </c>
      <c r="Z6352">
        <v>0.74645891108500395</v>
      </c>
      <c r="AA6352">
        <v>0.88634195075713995</v>
      </c>
      <c r="AB6352">
        <v>-1.1119425458857499</v>
      </c>
      <c r="AC6352">
        <v>0.38968295564817701</v>
      </c>
      <c r="AD6352">
        <v>0.80432780881118404</v>
      </c>
      <c r="AE6352">
        <v>1.14665181319461</v>
      </c>
      <c r="AF6352">
        <v>0.52353792694692403</v>
      </c>
      <c r="AG6352">
        <v>0.80674443595273604</v>
      </c>
      <c r="AH6352">
        <v>-0.82404647332708003</v>
      </c>
      <c r="AI6352">
        <v>0.123911202140572</v>
      </c>
      <c r="AJ6352">
        <v>0.78121606160956403</v>
      </c>
      <c r="AK6352">
        <v>-24.922480497221098</v>
      </c>
    </row>
    <row r="6353" spans="1:37" x14ac:dyDescent="0.2">
      <c r="A6353" t="s">
        <v>19816</v>
      </c>
      <c r="B6353">
        <v>136442984</v>
      </c>
      <c r="C6353">
        <v>136443129</v>
      </c>
      <c r="D6353">
        <v>146</v>
      </c>
      <c r="E6353" t="s">
        <v>21232</v>
      </c>
      <c r="F6353">
        <v>1</v>
      </c>
      <c r="G6353" t="s">
        <v>21233</v>
      </c>
      <c r="H6353" t="s">
        <v>31000</v>
      </c>
      <c r="I6353">
        <v>4</v>
      </c>
      <c r="J6353">
        <v>136809069</v>
      </c>
      <c r="K6353">
        <v>136921382</v>
      </c>
      <c r="L6353">
        <v>112314</v>
      </c>
      <c r="M6353">
        <v>2</v>
      </c>
      <c r="N6353">
        <v>105377441</v>
      </c>
      <c r="O6353" t="s">
        <v>21229</v>
      </c>
      <c r="P6353">
        <v>478253</v>
      </c>
      <c r="Q6353" t="s">
        <v>21230</v>
      </c>
      <c r="R6353" t="s">
        <v>21231</v>
      </c>
      <c r="S6353" t="s">
        <v>35291</v>
      </c>
      <c r="T6353">
        <v>0.56354823081344896</v>
      </c>
      <c r="U6353">
        <v>0.81214233890638399</v>
      </c>
      <c r="V6353">
        <v>-1.21781738538013</v>
      </c>
      <c r="W6353">
        <v>0.38920677604595899</v>
      </c>
      <c r="X6353">
        <v>0.704072456322962</v>
      </c>
      <c r="Y6353">
        <v>-23.5715549547709</v>
      </c>
      <c r="Z6353">
        <v>0.74645891108500395</v>
      </c>
      <c r="AA6353">
        <v>0.88634195075713995</v>
      </c>
      <c r="AB6353">
        <v>-1.1119425458857499</v>
      </c>
      <c r="AC6353">
        <v>0.38968295564817701</v>
      </c>
      <c r="AD6353">
        <v>0.80432780881118404</v>
      </c>
      <c r="AE6353">
        <v>1.14665181319461</v>
      </c>
      <c r="AF6353">
        <v>0.52353792694692403</v>
      </c>
      <c r="AG6353">
        <v>0.80674443595273604</v>
      </c>
      <c r="AH6353">
        <v>-0.82404647332708003</v>
      </c>
      <c r="AI6353">
        <v>0.123911202140572</v>
      </c>
      <c r="AJ6353">
        <v>0.78121606160956403</v>
      </c>
      <c r="AK6353">
        <v>-24.922480497221098</v>
      </c>
    </row>
    <row r="6354" spans="1:37" x14ac:dyDescent="0.2">
      <c r="A6354" t="s">
        <v>19816</v>
      </c>
      <c r="B6354">
        <v>137496846</v>
      </c>
      <c r="C6354">
        <v>137497025</v>
      </c>
      <c r="D6354">
        <v>180</v>
      </c>
      <c r="E6354" t="s">
        <v>21234</v>
      </c>
      <c r="F6354">
        <v>2</v>
      </c>
      <c r="G6354" t="s">
        <v>21235</v>
      </c>
      <c r="H6354" t="s">
        <v>31000</v>
      </c>
      <c r="I6354">
        <v>4</v>
      </c>
      <c r="J6354">
        <v>137528567</v>
      </c>
      <c r="K6354">
        <v>137529551</v>
      </c>
      <c r="L6354">
        <v>985</v>
      </c>
      <c r="M6354">
        <v>2</v>
      </c>
      <c r="N6354">
        <v>54510</v>
      </c>
      <c r="O6354" t="s">
        <v>21236</v>
      </c>
      <c r="P6354">
        <v>32526</v>
      </c>
      <c r="Q6354" t="s">
        <v>21237</v>
      </c>
      <c r="R6354" t="s">
        <v>21238</v>
      </c>
      <c r="S6354" t="s">
        <v>35292</v>
      </c>
      <c r="T6354">
        <v>0.35387198439864398</v>
      </c>
      <c r="U6354">
        <v>0.603102917160658</v>
      </c>
      <c r="V6354">
        <v>-21.748871053017599</v>
      </c>
      <c r="W6354">
        <v>0.20525741147413201</v>
      </c>
      <c r="X6354">
        <v>0.704072456322962</v>
      </c>
      <c r="Y6354">
        <v>-22.473051107664801</v>
      </c>
      <c r="Z6354">
        <v>0.65379035313853895</v>
      </c>
      <c r="AA6354">
        <v>0.84521697243271998</v>
      </c>
      <c r="AB6354">
        <v>-1.19835317250034</v>
      </c>
      <c r="AC6354">
        <v>7.0489011448141195E-2</v>
      </c>
      <c r="AD6354">
        <v>0.57684129297949804</v>
      </c>
      <c r="AE6354">
        <v>-22.473051107664801</v>
      </c>
      <c r="AF6354">
        <v>0.32549523997010099</v>
      </c>
      <c r="AG6354">
        <v>0.70473078222419605</v>
      </c>
      <c r="AH6354">
        <v>-21.674685151995501</v>
      </c>
      <c r="AI6354">
        <v>0.35038410267202102</v>
      </c>
      <c r="AJ6354">
        <v>0.78121606160956403</v>
      </c>
      <c r="AK6354">
        <v>-21.604295845652398</v>
      </c>
    </row>
    <row r="6355" spans="1:37" x14ac:dyDescent="0.2">
      <c r="A6355" t="s">
        <v>19816</v>
      </c>
      <c r="B6355">
        <v>137497025</v>
      </c>
      <c r="C6355">
        <v>137497204</v>
      </c>
      <c r="D6355">
        <v>180</v>
      </c>
      <c r="E6355" t="s">
        <v>21239</v>
      </c>
      <c r="F6355">
        <v>2</v>
      </c>
      <c r="G6355" t="s">
        <v>21240</v>
      </c>
      <c r="H6355" t="s">
        <v>31000</v>
      </c>
      <c r="I6355">
        <v>4</v>
      </c>
      <c r="J6355">
        <v>137528567</v>
      </c>
      <c r="K6355">
        <v>137529551</v>
      </c>
      <c r="L6355">
        <v>985</v>
      </c>
      <c r="M6355">
        <v>2</v>
      </c>
      <c r="N6355">
        <v>54510</v>
      </c>
      <c r="O6355" t="s">
        <v>21236</v>
      </c>
      <c r="P6355">
        <v>32347</v>
      </c>
      <c r="Q6355" t="s">
        <v>21237</v>
      </c>
      <c r="R6355" t="s">
        <v>21238</v>
      </c>
      <c r="S6355" t="s">
        <v>35292</v>
      </c>
      <c r="T6355">
        <v>0.35387198439864398</v>
      </c>
      <c r="U6355">
        <v>0.603102917160658</v>
      </c>
      <c r="V6355">
        <v>-21.748871053017599</v>
      </c>
      <c r="W6355">
        <v>0.20525741147413201</v>
      </c>
      <c r="X6355">
        <v>0.704072456322962</v>
      </c>
      <c r="Y6355">
        <v>-22.473051107664801</v>
      </c>
      <c r="Z6355">
        <v>0.65379035313853895</v>
      </c>
      <c r="AA6355">
        <v>0.84521697243271998</v>
      </c>
      <c r="AB6355">
        <v>-1.19835317250034</v>
      </c>
      <c r="AC6355">
        <v>7.0489011448141195E-2</v>
      </c>
      <c r="AD6355">
        <v>0.57684129297949804</v>
      </c>
      <c r="AE6355">
        <v>-22.473051107664801</v>
      </c>
      <c r="AF6355">
        <v>0.32549523997010099</v>
      </c>
      <c r="AG6355">
        <v>0.70473078222419605</v>
      </c>
      <c r="AH6355">
        <v>-21.674685151995501</v>
      </c>
      <c r="AI6355">
        <v>0.35038410267202102</v>
      </c>
      <c r="AJ6355">
        <v>0.78121606160956403</v>
      </c>
      <c r="AK6355">
        <v>-21.604295845652398</v>
      </c>
    </row>
    <row r="6356" spans="1:37" x14ac:dyDescent="0.2">
      <c r="A6356" t="s">
        <v>19816</v>
      </c>
      <c r="B6356">
        <v>140678308</v>
      </c>
      <c r="C6356">
        <v>140678460</v>
      </c>
      <c r="D6356">
        <v>153</v>
      </c>
      <c r="E6356" t="s">
        <v>21241</v>
      </c>
      <c r="F6356">
        <v>1</v>
      </c>
      <c r="G6356" t="s">
        <v>21242</v>
      </c>
      <c r="H6356" t="s">
        <v>30999</v>
      </c>
      <c r="I6356">
        <v>4</v>
      </c>
      <c r="J6356">
        <v>140670594</v>
      </c>
      <c r="K6356">
        <v>140677101</v>
      </c>
      <c r="L6356">
        <v>6508</v>
      </c>
      <c r="M6356">
        <v>2</v>
      </c>
      <c r="N6356">
        <v>23158</v>
      </c>
      <c r="O6356" t="s">
        <v>21243</v>
      </c>
      <c r="P6356">
        <v>-1207</v>
      </c>
      <c r="Q6356" t="s">
        <v>21244</v>
      </c>
      <c r="R6356" t="s">
        <v>21245</v>
      </c>
      <c r="S6356" t="s">
        <v>35293</v>
      </c>
      <c r="T6356">
        <v>4.54222079134999E-2</v>
      </c>
      <c r="U6356">
        <v>0.603102917160658</v>
      </c>
      <c r="V6356">
        <v>-25.8804644550167</v>
      </c>
      <c r="W6356">
        <v>0.20525741147413201</v>
      </c>
      <c r="X6356">
        <v>0.704072456322962</v>
      </c>
      <c r="Y6356">
        <v>-25.217032439951101</v>
      </c>
      <c r="Z6356">
        <v>5.47629079899478E-3</v>
      </c>
      <c r="AA6356">
        <v>0.72610664078822296</v>
      </c>
      <c r="AB6356">
        <v>-25.8804644550167</v>
      </c>
      <c r="AC6356">
        <v>0.56718065613419599</v>
      </c>
      <c r="AD6356">
        <v>0.87989882095915395</v>
      </c>
      <c r="AE6356">
        <v>-1.88886100443838</v>
      </c>
      <c r="AF6356">
        <v>0.15203231574161999</v>
      </c>
      <c r="AG6356">
        <v>0.68151250837662902</v>
      </c>
      <c r="AH6356">
        <v>-24.9508538040388</v>
      </c>
      <c r="AI6356">
        <v>0.17351581260912399</v>
      </c>
      <c r="AJ6356">
        <v>0.78121606160956403</v>
      </c>
      <c r="AK6356">
        <v>-24.880464478371699</v>
      </c>
    </row>
    <row r="6357" spans="1:37" x14ac:dyDescent="0.2">
      <c r="A6357" t="s">
        <v>19816</v>
      </c>
      <c r="B6357">
        <v>140706614</v>
      </c>
      <c r="C6357">
        <v>140706765</v>
      </c>
      <c r="D6357">
        <v>152</v>
      </c>
      <c r="E6357" t="s">
        <v>21246</v>
      </c>
      <c r="F6357">
        <v>0</v>
      </c>
      <c r="G6357" t="s">
        <v>21247</v>
      </c>
      <c r="H6357" t="s">
        <v>35294</v>
      </c>
      <c r="I6357">
        <v>4</v>
      </c>
      <c r="J6357">
        <v>140670594</v>
      </c>
      <c r="K6357">
        <v>140677101</v>
      </c>
      <c r="L6357">
        <v>6508</v>
      </c>
      <c r="M6357">
        <v>2</v>
      </c>
      <c r="N6357">
        <v>23158</v>
      </c>
      <c r="O6357" t="s">
        <v>21243</v>
      </c>
      <c r="P6357">
        <v>-29513</v>
      </c>
      <c r="Q6357" t="s">
        <v>21244</v>
      </c>
      <c r="R6357" t="s">
        <v>21245</v>
      </c>
      <c r="S6357" t="s">
        <v>35293</v>
      </c>
      <c r="T6357">
        <v>0.59124354399484402</v>
      </c>
      <c r="U6357">
        <v>0.82125442047224695</v>
      </c>
      <c r="V6357">
        <v>0.77955192008019003</v>
      </c>
      <c r="W6357">
        <v>0.48130952124083598</v>
      </c>
      <c r="X6357">
        <v>0.78298275668522899</v>
      </c>
      <c r="Y6357">
        <v>0.751633654051994</v>
      </c>
      <c r="Z6357">
        <v>0.88101408841046702</v>
      </c>
      <c r="AA6357">
        <v>0.99919698600769702</v>
      </c>
      <c r="AB6357">
        <v>0.34594214126471701</v>
      </c>
      <c r="AC6357">
        <v>0.68175460010564604</v>
      </c>
      <c r="AD6357">
        <v>0.87989882095915395</v>
      </c>
      <c r="AE6357">
        <v>-0.24836633142932499</v>
      </c>
      <c r="AF6357">
        <v>0.42654541760089099</v>
      </c>
      <c r="AG6357">
        <v>0.80674443595273604</v>
      </c>
      <c r="AH6357">
        <v>0.922116461254889</v>
      </c>
      <c r="AI6357">
        <v>8.8382899207101198E-2</v>
      </c>
      <c r="AJ6357">
        <v>0.78121606160956403</v>
      </c>
      <c r="AK6357">
        <v>1.62038910057998</v>
      </c>
    </row>
    <row r="6358" spans="1:37" x14ac:dyDescent="0.2">
      <c r="A6358" t="s">
        <v>19816</v>
      </c>
      <c r="B6358">
        <v>141689682</v>
      </c>
      <c r="C6358">
        <v>141689885</v>
      </c>
      <c r="D6358">
        <v>204</v>
      </c>
      <c r="E6358" t="s">
        <v>21248</v>
      </c>
      <c r="F6358">
        <v>4</v>
      </c>
      <c r="G6358" t="s">
        <v>21249</v>
      </c>
      <c r="H6358" t="s">
        <v>35295</v>
      </c>
      <c r="I6358">
        <v>4</v>
      </c>
      <c r="J6358">
        <v>141714657</v>
      </c>
      <c r="K6358">
        <v>141733458</v>
      </c>
      <c r="L6358">
        <v>18802</v>
      </c>
      <c r="M6358">
        <v>1</v>
      </c>
      <c r="N6358">
        <v>3600</v>
      </c>
      <c r="O6358" t="s">
        <v>21250</v>
      </c>
      <c r="P6358">
        <v>-24772</v>
      </c>
      <c r="Q6358" t="s">
        <v>21251</v>
      </c>
      <c r="R6358" t="s">
        <v>21252</v>
      </c>
      <c r="S6358" t="s">
        <v>35296</v>
      </c>
      <c r="T6358">
        <v>1</v>
      </c>
      <c r="U6358">
        <v>1</v>
      </c>
      <c r="V6358">
        <v>-1.09435304391799</v>
      </c>
      <c r="W6358">
        <v>0.38920677604595899</v>
      </c>
      <c r="X6358">
        <v>0.704072456322962</v>
      </c>
      <c r="Y6358">
        <v>-23.731840629574101</v>
      </c>
      <c r="Z6358">
        <v>0.65379035313853895</v>
      </c>
      <c r="AA6358">
        <v>0.84521697243271998</v>
      </c>
      <c r="AB6358">
        <v>-2.0578270823459501</v>
      </c>
      <c r="AC6358">
        <v>0.75388744886274095</v>
      </c>
      <c r="AD6358">
        <v>0.87989882095915395</v>
      </c>
      <c r="AE6358">
        <v>0.440376835056495</v>
      </c>
      <c r="AF6358">
        <v>0.64997455747578503</v>
      </c>
      <c r="AG6358">
        <v>0.80674443595273604</v>
      </c>
      <c r="AH6358">
        <v>-0.16474240996707601</v>
      </c>
      <c r="AI6358">
        <v>0.35038410267202102</v>
      </c>
      <c r="AJ6358">
        <v>0.78121606160956403</v>
      </c>
      <c r="AK6358">
        <v>-24.559938878375601</v>
      </c>
    </row>
    <row r="6359" spans="1:37" x14ac:dyDescent="0.2">
      <c r="A6359" t="s">
        <v>19816</v>
      </c>
      <c r="B6359">
        <v>141689885</v>
      </c>
      <c r="C6359">
        <v>141690088</v>
      </c>
      <c r="D6359">
        <v>204</v>
      </c>
      <c r="E6359" t="s">
        <v>21253</v>
      </c>
      <c r="F6359">
        <v>10</v>
      </c>
      <c r="G6359" t="s">
        <v>21254</v>
      </c>
      <c r="H6359" t="s">
        <v>35295</v>
      </c>
      <c r="I6359">
        <v>4</v>
      </c>
      <c r="J6359">
        <v>141714657</v>
      </c>
      <c r="K6359">
        <v>141733458</v>
      </c>
      <c r="L6359">
        <v>18802</v>
      </c>
      <c r="M6359">
        <v>1</v>
      </c>
      <c r="N6359">
        <v>3600</v>
      </c>
      <c r="O6359" t="s">
        <v>21250</v>
      </c>
      <c r="P6359">
        <v>-24569</v>
      </c>
      <c r="Q6359" t="s">
        <v>21251</v>
      </c>
      <c r="R6359" t="s">
        <v>21252</v>
      </c>
      <c r="S6359" t="s">
        <v>35296</v>
      </c>
      <c r="T6359">
        <v>1</v>
      </c>
      <c r="U6359">
        <v>1</v>
      </c>
      <c r="V6359">
        <v>-1.09435304391799</v>
      </c>
      <c r="W6359">
        <v>0.38920677604595899</v>
      </c>
      <c r="X6359">
        <v>0.704072456322962</v>
      </c>
      <c r="Y6359">
        <v>-23.731840629574101</v>
      </c>
      <c r="Z6359">
        <v>0.65379035313853895</v>
      </c>
      <c r="AA6359">
        <v>0.84521697243271998</v>
      </c>
      <c r="AB6359">
        <v>-2.0578270823459501</v>
      </c>
      <c r="AC6359">
        <v>0.75388744886274095</v>
      </c>
      <c r="AD6359">
        <v>0.87989882095915395</v>
      </c>
      <c r="AE6359">
        <v>0.440376835056495</v>
      </c>
      <c r="AF6359">
        <v>0.64997455747578503</v>
      </c>
      <c r="AG6359">
        <v>0.80674443595273604</v>
      </c>
      <c r="AH6359">
        <v>-0.16474240996707601</v>
      </c>
      <c r="AI6359">
        <v>0.35038410267202102</v>
      </c>
      <c r="AJ6359">
        <v>0.78121606160956403</v>
      </c>
      <c r="AK6359">
        <v>-24.559938878375601</v>
      </c>
    </row>
    <row r="6360" spans="1:37" x14ac:dyDescent="0.2">
      <c r="A6360" t="s">
        <v>19816</v>
      </c>
      <c r="B6360">
        <v>142274747</v>
      </c>
      <c r="C6360">
        <v>142274884</v>
      </c>
      <c r="D6360">
        <v>138</v>
      </c>
      <c r="E6360" t="s">
        <v>21255</v>
      </c>
      <c r="F6360">
        <v>1</v>
      </c>
      <c r="G6360" t="s">
        <v>21256</v>
      </c>
      <c r="H6360" t="s">
        <v>35297</v>
      </c>
      <c r="I6360">
        <v>4</v>
      </c>
      <c r="J6360">
        <v>142086186</v>
      </c>
      <c r="K6360">
        <v>142305832</v>
      </c>
      <c r="L6360">
        <v>219647</v>
      </c>
      <c r="M6360">
        <v>2</v>
      </c>
      <c r="N6360">
        <v>8821</v>
      </c>
      <c r="O6360" t="s">
        <v>21257</v>
      </c>
      <c r="P6360">
        <v>30948</v>
      </c>
      <c r="Q6360" t="s">
        <v>21258</v>
      </c>
      <c r="R6360" t="s">
        <v>21259</v>
      </c>
      <c r="S6360" t="s">
        <v>35298</v>
      </c>
      <c r="T6360" t="s">
        <v>40</v>
      </c>
      <c r="U6360" t="s">
        <v>40</v>
      </c>
      <c r="V6360">
        <v>0</v>
      </c>
      <c r="W6360">
        <v>0.123414495547065</v>
      </c>
      <c r="X6360">
        <v>0.704072456322962</v>
      </c>
      <c r="Y6360">
        <v>25.163835455475201</v>
      </c>
      <c r="Z6360">
        <v>0.136920528570767</v>
      </c>
      <c r="AA6360">
        <v>0.72610664078822296</v>
      </c>
      <c r="AB6360">
        <v>25.160525983468901</v>
      </c>
      <c r="AC6360">
        <v>0.114586611961368</v>
      </c>
      <c r="AD6360">
        <v>0.68253123924728298</v>
      </c>
      <c r="AE6360">
        <v>25.1980006879012</v>
      </c>
      <c r="AF6360">
        <v>0.15203231574161999</v>
      </c>
      <c r="AG6360">
        <v>0.68151250837662902</v>
      </c>
      <c r="AH6360">
        <v>-25.124000108430199</v>
      </c>
      <c r="AI6360">
        <v>0.414159359489496</v>
      </c>
      <c r="AJ6360">
        <v>0.78121606160956403</v>
      </c>
      <c r="AK6360">
        <v>1.0768498034009899</v>
      </c>
    </row>
    <row r="6361" spans="1:37" x14ac:dyDescent="0.2">
      <c r="A6361" t="s">
        <v>19816</v>
      </c>
      <c r="B6361">
        <v>143100715</v>
      </c>
      <c r="C6361">
        <v>143100876</v>
      </c>
      <c r="D6361">
        <v>162</v>
      </c>
      <c r="E6361" t="s">
        <v>21260</v>
      </c>
      <c r="F6361">
        <v>2</v>
      </c>
      <c r="G6361" t="s">
        <v>14900</v>
      </c>
      <c r="H6361" t="s">
        <v>35299</v>
      </c>
      <c r="I6361">
        <v>4</v>
      </c>
      <c r="J6361">
        <v>143176990</v>
      </c>
      <c r="K6361">
        <v>143184689</v>
      </c>
      <c r="L6361">
        <v>7700</v>
      </c>
      <c r="M6361">
        <v>2</v>
      </c>
      <c r="N6361">
        <v>105377623</v>
      </c>
      <c r="O6361" t="s">
        <v>21261</v>
      </c>
      <c r="P6361">
        <v>83813</v>
      </c>
      <c r="Q6361" t="s">
        <v>21262</v>
      </c>
      <c r="R6361" t="s">
        <v>21263</v>
      </c>
      <c r="S6361" t="s">
        <v>35300</v>
      </c>
      <c r="T6361">
        <v>0.57905523732194597</v>
      </c>
      <c r="U6361">
        <v>0.81360520874211995</v>
      </c>
      <c r="V6361">
        <v>0.44354202773116702</v>
      </c>
      <c r="W6361">
        <v>0.36998351702465199</v>
      </c>
      <c r="X6361">
        <v>0.704072456322962</v>
      </c>
      <c r="Y6361">
        <v>-0.86058832941826902</v>
      </c>
      <c r="Z6361">
        <v>0.945870112012001</v>
      </c>
      <c r="AA6361">
        <v>0.99919698600769702</v>
      </c>
      <c r="AB6361">
        <v>0.20917252451159299</v>
      </c>
      <c r="AC6361">
        <v>0.30641303977601603</v>
      </c>
      <c r="AD6361">
        <v>0.68773325147593101</v>
      </c>
      <c r="AE6361">
        <v>-0.97394104162338302</v>
      </c>
      <c r="AF6361">
        <v>0.35819977369440997</v>
      </c>
      <c r="AG6361">
        <v>0.75655463526579503</v>
      </c>
      <c r="AH6361">
        <v>0.48428409876557399</v>
      </c>
      <c r="AI6361">
        <v>0.56615706592449</v>
      </c>
      <c r="AJ6361">
        <v>0.78121606160956403</v>
      </c>
      <c r="AK6361">
        <v>-0.462962802346153</v>
      </c>
    </row>
    <row r="6362" spans="1:37" x14ac:dyDescent="0.2">
      <c r="A6362" t="s">
        <v>19816</v>
      </c>
      <c r="B6362">
        <v>143100876</v>
      </c>
      <c r="C6362">
        <v>143101037</v>
      </c>
      <c r="D6362">
        <v>162</v>
      </c>
      <c r="E6362" t="s">
        <v>21264</v>
      </c>
      <c r="F6362">
        <v>4</v>
      </c>
      <c r="G6362" t="s">
        <v>14903</v>
      </c>
      <c r="H6362" t="s">
        <v>35299</v>
      </c>
      <c r="I6362">
        <v>4</v>
      </c>
      <c r="J6362">
        <v>143176990</v>
      </c>
      <c r="K6362">
        <v>143184689</v>
      </c>
      <c r="L6362">
        <v>7700</v>
      </c>
      <c r="M6362">
        <v>2</v>
      </c>
      <c r="N6362">
        <v>105377623</v>
      </c>
      <c r="O6362" t="s">
        <v>21261</v>
      </c>
      <c r="P6362">
        <v>83652</v>
      </c>
      <c r="Q6362" t="s">
        <v>21262</v>
      </c>
      <c r="R6362" t="s">
        <v>21263</v>
      </c>
      <c r="S6362" t="s">
        <v>35300</v>
      </c>
      <c r="T6362">
        <v>0.57905523732194597</v>
      </c>
      <c r="U6362">
        <v>0.81360520874211995</v>
      </c>
      <c r="V6362">
        <v>0.44354202773116702</v>
      </c>
      <c r="W6362">
        <v>0.36998351702465199</v>
      </c>
      <c r="X6362">
        <v>0.704072456322962</v>
      </c>
      <c r="Y6362">
        <v>-0.86058832941826902</v>
      </c>
      <c r="Z6362">
        <v>0.945870112012001</v>
      </c>
      <c r="AA6362">
        <v>0.99919698600769702</v>
      </c>
      <c r="AB6362">
        <v>0.20917252451159299</v>
      </c>
      <c r="AC6362">
        <v>0.30641303977601603</v>
      </c>
      <c r="AD6362">
        <v>0.68773325147593101</v>
      </c>
      <c r="AE6362">
        <v>-0.97394104162338302</v>
      </c>
      <c r="AF6362">
        <v>0.35819977369440997</v>
      </c>
      <c r="AG6362">
        <v>0.75655463526579503</v>
      </c>
      <c r="AH6362">
        <v>0.48428409876557399</v>
      </c>
      <c r="AI6362">
        <v>0.56615706592449</v>
      </c>
      <c r="AJ6362">
        <v>0.78121606160956403</v>
      </c>
      <c r="AK6362">
        <v>-0.462962802346153</v>
      </c>
    </row>
    <row r="6363" spans="1:37" x14ac:dyDescent="0.2">
      <c r="A6363" t="s">
        <v>19816</v>
      </c>
      <c r="B6363">
        <v>143101037</v>
      </c>
      <c r="C6363">
        <v>143101198</v>
      </c>
      <c r="D6363">
        <v>162</v>
      </c>
      <c r="E6363" t="s">
        <v>21265</v>
      </c>
      <c r="F6363">
        <v>2</v>
      </c>
      <c r="G6363" t="s">
        <v>21266</v>
      </c>
      <c r="H6363" t="s">
        <v>35299</v>
      </c>
      <c r="I6363">
        <v>4</v>
      </c>
      <c r="J6363">
        <v>143176990</v>
      </c>
      <c r="K6363">
        <v>143184689</v>
      </c>
      <c r="L6363">
        <v>7700</v>
      </c>
      <c r="M6363">
        <v>2</v>
      </c>
      <c r="N6363">
        <v>105377623</v>
      </c>
      <c r="O6363" t="s">
        <v>21261</v>
      </c>
      <c r="P6363">
        <v>83491</v>
      </c>
      <c r="Q6363" t="s">
        <v>21262</v>
      </c>
      <c r="R6363" t="s">
        <v>21263</v>
      </c>
      <c r="S6363" t="s">
        <v>35300</v>
      </c>
      <c r="T6363">
        <v>0.57905523732194597</v>
      </c>
      <c r="U6363">
        <v>0.81360520874211995</v>
      </c>
      <c r="V6363">
        <v>0.44354202773116702</v>
      </c>
      <c r="W6363">
        <v>0.36998351702465199</v>
      </c>
      <c r="X6363">
        <v>0.704072456322962</v>
      </c>
      <c r="Y6363">
        <v>-0.86058832941826902</v>
      </c>
      <c r="Z6363">
        <v>0.945870112012001</v>
      </c>
      <c r="AA6363">
        <v>0.99919698600769702</v>
      </c>
      <c r="AB6363">
        <v>0.20917252451159299</v>
      </c>
      <c r="AC6363">
        <v>0.30641303977601603</v>
      </c>
      <c r="AD6363">
        <v>0.68773325147593101</v>
      </c>
      <c r="AE6363">
        <v>-0.97394104162338302</v>
      </c>
      <c r="AF6363">
        <v>0.35819977369440997</v>
      </c>
      <c r="AG6363">
        <v>0.75655463526579503</v>
      </c>
      <c r="AH6363">
        <v>0.48428409876557399</v>
      </c>
      <c r="AI6363">
        <v>0.56615706592449</v>
      </c>
      <c r="AJ6363">
        <v>0.78121606160956403</v>
      </c>
      <c r="AK6363">
        <v>-0.462962802346153</v>
      </c>
    </row>
    <row r="6364" spans="1:37" x14ac:dyDescent="0.2">
      <c r="A6364" t="s">
        <v>19816</v>
      </c>
      <c r="B6364">
        <v>143663522</v>
      </c>
      <c r="C6364">
        <v>143663820</v>
      </c>
      <c r="D6364">
        <v>299</v>
      </c>
      <c r="E6364" t="s">
        <v>21267</v>
      </c>
      <c r="F6364">
        <v>3</v>
      </c>
      <c r="G6364" t="s">
        <v>21268</v>
      </c>
      <c r="H6364" t="s">
        <v>35301</v>
      </c>
      <c r="I6364">
        <v>4</v>
      </c>
      <c r="J6364">
        <v>143700257</v>
      </c>
      <c r="K6364">
        <v>143865072</v>
      </c>
      <c r="L6364">
        <v>164816</v>
      </c>
      <c r="M6364">
        <v>1</v>
      </c>
      <c r="N6364">
        <v>105377459</v>
      </c>
      <c r="O6364" t="s">
        <v>21269</v>
      </c>
      <c r="P6364">
        <v>-36437</v>
      </c>
      <c r="Q6364" t="s">
        <v>40</v>
      </c>
      <c r="R6364" t="s">
        <v>21270</v>
      </c>
      <c r="S6364" t="s">
        <v>35302</v>
      </c>
      <c r="T6364">
        <v>0.35387198439864398</v>
      </c>
      <c r="U6364">
        <v>0.603102917160658</v>
      </c>
      <c r="V6364">
        <v>-20.8181319966499</v>
      </c>
      <c r="W6364">
        <v>0.113079289867903</v>
      </c>
      <c r="X6364">
        <v>0.704072456322962</v>
      </c>
      <c r="Y6364">
        <v>-24.208220412405002</v>
      </c>
      <c r="Z6364">
        <v>0.93459220503170903</v>
      </c>
      <c r="AA6364">
        <v>0.99919698600769702</v>
      </c>
      <c r="AB6364">
        <v>2.4967912847310698</v>
      </c>
      <c r="AC6364">
        <v>2.4853262407310801E-2</v>
      </c>
      <c r="AD6364">
        <v>0.57684129297949804</v>
      </c>
      <c r="AE6364">
        <v>-24.208220412405002</v>
      </c>
      <c r="AF6364">
        <v>0.22065000948199101</v>
      </c>
      <c r="AG6364">
        <v>0.68151250837662902</v>
      </c>
      <c r="AH6364">
        <v>-23.4098543285914</v>
      </c>
      <c r="AI6364">
        <v>0.24456414000292601</v>
      </c>
      <c r="AJ6364">
        <v>0.78121606160956403</v>
      </c>
      <c r="AK6364">
        <v>-23.339465007172599</v>
      </c>
    </row>
    <row r="6365" spans="1:37" x14ac:dyDescent="0.2">
      <c r="A6365" t="s">
        <v>19816</v>
      </c>
      <c r="B6365">
        <v>144810251</v>
      </c>
      <c r="C6365">
        <v>144810424</v>
      </c>
      <c r="D6365">
        <v>174</v>
      </c>
      <c r="E6365" t="s">
        <v>21271</v>
      </c>
      <c r="F6365">
        <v>3</v>
      </c>
      <c r="G6365" t="s">
        <v>21272</v>
      </c>
      <c r="H6365" t="s">
        <v>35303</v>
      </c>
      <c r="I6365">
        <v>4</v>
      </c>
      <c r="J6365">
        <v>144111039</v>
      </c>
      <c r="K6365">
        <v>144870953</v>
      </c>
      <c r="L6365">
        <v>759915</v>
      </c>
      <c r="M6365">
        <v>2</v>
      </c>
      <c r="N6365">
        <v>2993</v>
      </c>
      <c r="O6365" t="s">
        <v>21273</v>
      </c>
      <c r="P6365">
        <v>60529</v>
      </c>
      <c r="Q6365" t="s">
        <v>21274</v>
      </c>
      <c r="R6365" t="s">
        <v>21275</v>
      </c>
      <c r="S6365" t="s">
        <v>35304</v>
      </c>
      <c r="T6365">
        <v>0.85181912317572905</v>
      </c>
      <c r="U6365">
        <v>1</v>
      </c>
      <c r="V6365">
        <v>0.49740166679692999</v>
      </c>
      <c r="W6365">
        <v>0.90941569420313495</v>
      </c>
      <c r="X6365">
        <v>0.95159051474143896</v>
      </c>
      <c r="Y6365">
        <v>0.14202553116067099</v>
      </c>
      <c r="Z6365">
        <v>0.81042204663010897</v>
      </c>
      <c r="AA6365">
        <v>0.94312571971374803</v>
      </c>
      <c r="AB6365">
        <v>0.29290654916132902</v>
      </c>
      <c r="AC6365">
        <v>0.84930351293441397</v>
      </c>
      <c r="AD6365">
        <v>0.94068432309766403</v>
      </c>
      <c r="AE6365">
        <v>-4.6049006113938702E-2</v>
      </c>
      <c r="AF6365">
        <v>0.97234020869494497</v>
      </c>
      <c r="AG6365">
        <v>1</v>
      </c>
      <c r="AH6365">
        <v>0.477850732874811</v>
      </c>
      <c r="AI6365">
        <v>0.82887812330189203</v>
      </c>
      <c r="AJ6365">
        <v>0.95742954745351705</v>
      </c>
      <c r="AK6365">
        <v>0.254848300657602</v>
      </c>
    </row>
    <row r="6366" spans="1:37" x14ac:dyDescent="0.2">
      <c r="A6366" t="s">
        <v>19816</v>
      </c>
      <c r="B6366">
        <v>144810424</v>
      </c>
      <c r="C6366">
        <v>144810597</v>
      </c>
      <c r="D6366">
        <v>174</v>
      </c>
      <c r="E6366" t="s">
        <v>21276</v>
      </c>
      <c r="F6366">
        <v>1</v>
      </c>
      <c r="G6366" t="s">
        <v>21277</v>
      </c>
      <c r="H6366" t="s">
        <v>35303</v>
      </c>
      <c r="I6366">
        <v>4</v>
      </c>
      <c r="J6366">
        <v>144111039</v>
      </c>
      <c r="K6366">
        <v>144870953</v>
      </c>
      <c r="L6366">
        <v>759915</v>
      </c>
      <c r="M6366">
        <v>2</v>
      </c>
      <c r="N6366">
        <v>2993</v>
      </c>
      <c r="O6366" t="s">
        <v>21273</v>
      </c>
      <c r="P6366">
        <v>60356</v>
      </c>
      <c r="Q6366" t="s">
        <v>21274</v>
      </c>
      <c r="R6366" t="s">
        <v>21275</v>
      </c>
      <c r="S6366" t="s">
        <v>35304</v>
      </c>
      <c r="T6366">
        <v>0.94187187833212405</v>
      </c>
      <c r="U6366">
        <v>1</v>
      </c>
      <c r="V6366">
        <v>0.43806416532773601</v>
      </c>
      <c r="W6366">
        <v>0.65384686813961601</v>
      </c>
      <c r="X6366">
        <v>0.94536285888860505</v>
      </c>
      <c r="Y6366">
        <v>7.22943407607579E-2</v>
      </c>
      <c r="Z6366">
        <v>0.94479798747755095</v>
      </c>
      <c r="AA6366">
        <v>0.99919698600769702</v>
      </c>
      <c r="AB6366">
        <v>0.25813886334932301</v>
      </c>
      <c r="AC6366">
        <v>1</v>
      </c>
      <c r="AD6366">
        <v>1</v>
      </c>
      <c r="AE6366">
        <v>-8.5355346058346507E-2</v>
      </c>
      <c r="AF6366">
        <v>0.74592366227319196</v>
      </c>
      <c r="AG6366">
        <v>0.87092035539472801</v>
      </c>
      <c r="AH6366">
        <v>0.41851323140561802</v>
      </c>
      <c r="AI6366">
        <v>0.57610020200049905</v>
      </c>
      <c r="AJ6366">
        <v>0.78121606160956403</v>
      </c>
      <c r="AK6366">
        <v>0.18511711025768901</v>
      </c>
    </row>
    <row r="6367" spans="1:37" x14ac:dyDescent="0.2">
      <c r="A6367" t="s">
        <v>19816</v>
      </c>
      <c r="B6367">
        <v>146664058</v>
      </c>
      <c r="C6367">
        <v>146664222</v>
      </c>
      <c r="D6367">
        <v>165</v>
      </c>
      <c r="E6367" t="s">
        <v>21278</v>
      </c>
      <c r="F6367">
        <v>0</v>
      </c>
      <c r="G6367" t="s">
        <v>21279</v>
      </c>
      <c r="H6367" t="s">
        <v>31000</v>
      </c>
      <c r="I6367">
        <v>4</v>
      </c>
      <c r="J6367">
        <v>146638893</v>
      </c>
      <c r="K6367">
        <v>146642474</v>
      </c>
      <c r="L6367">
        <v>3582</v>
      </c>
      <c r="M6367">
        <v>1</v>
      </c>
      <c r="N6367">
        <v>5458</v>
      </c>
      <c r="O6367" t="s">
        <v>21280</v>
      </c>
      <c r="P6367">
        <v>25165</v>
      </c>
      <c r="Q6367" t="s">
        <v>21281</v>
      </c>
      <c r="R6367" t="s">
        <v>21282</v>
      </c>
      <c r="S6367" t="s">
        <v>35305</v>
      </c>
      <c r="T6367">
        <v>0.60318812523568999</v>
      </c>
      <c r="U6367">
        <v>0.82125442047224695</v>
      </c>
      <c r="V6367">
        <v>-2.67228518207778</v>
      </c>
      <c r="W6367">
        <v>0.20525741147413201</v>
      </c>
      <c r="X6367">
        <v>0.704072456322962</v>
      </c>
      <c r="Y6367">
        <v>-24.105439757183198</v>
      </c>
      <c r="Z6367">
        <v>0.250572619160632</v>
      </c>
      <c r="AA6367">
        <v>0.72610664078822296</v>
      </c>
      <c r="AB6367">
        <v>-3.6357588641088001</v>
      </c>
      <c r="AC6367">
        <v>0.30184355666711699</v>
      </c>
      <c r="AD6367">
        <v>0.68253123924728298</v>
      </c>
      <c r="AE6367">
        <v>-3.4670396556225902</v>
      </c>
      <c r="AF6367">
        <v>1</v>
      </c>
      <c r="AG6367">
        <v>1</v>
      </c>
      <c r="AH6367">
        <v>-1.7426745759989599</v>
      </c>
      <c r="AI6367">
        <v>0.24456414000292601</v>
      </c>
      <c r="AJ6367">
        <v>0.78121606160956403</v>
      </c>
      <c r="AK6367">
        <v>-23.437574786409002</v>
      </c>
    </row>
    <row r="6368" spans="1:37" x14ac:dyDescent="0.2">
      <c r="A6368" t="s">
        <v>19816</v>
      </c>
      <c r="B6368">
        <v>146664222</v>
      </c>
      <c r="C6368">
        <v>146664386</v>
      </c>
      <c r="D6368">
        <v>165</v>
      </c>
      <c r="E6368" t="s">
        <v>21283</v>
      </c>
      <c r="F6368">
        <v>2</v>
      </c>
      <c r="G6368" t="s">
        <v>21284</v>
      </c>
      <c r="H6368" t="s">
        <v>31000</v>
      </c>
      <c r="I6368">
        <v>4</v>
      </c>
      <c r="J6368">
        <v>146638893</v>
      </c>
      <c r="K6368">
        <v>146642474</v>
      </c>
      <c r="L6368">
        <v>3582</v>
      </c>
      <c r="M6368">
        <v>1</v>
      </c>
      <c r="N6368">
        <v>5458</v>
      </c>
      <c r="O6368" t="s">
        <v>21280</v>
      </c>
      <c r="P6368">
        <v>25329</v>
      </c>
      <c r="Q6368" t="s">
        <v>21281</v>
      </c>
      <c r="R6368" t="s">
        <v>21282</v>
      </c>
      <c r="S6368" t="s">
        <v>35305</v>
      </c>
      <c r="T6368">
        <v>0.60318812523568999</v>
      </c>
      <c r="U6368">
        <v>0.82125442047224695</v>
      </c>
      <c r="V6368">
        <v>-2.9196581750656199</v>
      </c>
      <c r="W6368">
        <v>0.20525741147413201</v>
      </c>
      <c r="X6368">
        <v>0.704072456322962</v>
      </c>
      <c r="Y6368">
        <v>-24.352812749075799</v>
      </c>
      <c r="Z6368">
        <v>0.250572619160632</v>
      </c>
      <c r="AA6368">
        <v>0.72610664078822296</v>
      </c>
      <c r="AB6368">
        <v>-3.88313185709664</v>
      </c>
      <c r="AC6368">
        <v>0.30184355666711699</v>
      </c>
      <c r="AD6368">
        <v>0.68253123924728298</v>
      </c>
      <c r="AE6368">
        <v>-3.7144126475152399</v>
      </c>
      <c r="AF6368">
        <v>1</v>
      </c>
      <c r="AG6368">
        <v>1</v>
      </c>
      <c r="AH6368">
        <v>-1.99004755858243</v>
      </c>
      <c r="AI6368">
        <v>0.24456414000292601</v>
      </c>
      <c r="AJ6368">
        <v>0.78121606160956403</v>
      </c>
      <c r="AK6368">
        <v>-23.655091510121899</v>
      </c>
    </row>
    <row r="6369" spans="1:37" x14ac:dyDescent="0.2">
      <c r="A6369" t="s">
        <v>19816</v>
      </c>
      <c r="B6369">
        <v>146664386</v>
      </c>
      <c r="C6369">
        <v>146664550</v>
      </c>
      <c r="D6369">
        <v>165</v>
      </c>
      <c r="E6369" t="s">
        <v>21285</v>
      </c>
      <c r="F6369">
        <v>0</v>
      </c>
      <c r="G6369" t="s">
        <v>21286</v>
      </c>
      <c r="H6369" t="s">
        <v>31000</v>
      </c>
      <c r="I6369">
        <v>4</v>
      </c>
      <c r="J6369">
        <v>146638893</v>
      </c>
      <c r="K6369">
        <v>146642474</v>
      </c>
      <c r="L6369">
        <v>3582</v>
      </c>
      <c r="M6369">
        <v>1</v>
      </c>
      <c r="N6369">
        <v>5458</v>
      </c>
      <c r="O6369" t="s">
        <v>21280</v>
      </c>
      <c r="P6369">
        <v>25493</v>
      </c>
      <c r="Q6369" t="s">
        <v>21281</v>
      </c>
      <c r="R6369" t="s">
        <v>21282</v>
      </c>
      <c r="S6369" t="s">
        <v>35305</v>
      </c>
      <c r="T6369">
        <v>0.60318812523568999</v>
      </c>
      <c r="U6369">
        <v>0.82125442047224695</v>
      </c>
      <c r="V6369">
        <v>-2.9196581750656199</v>
      </c>
      <c r="W6369">
        <v>0.20525741147413201</v>
      </c>
      <c r="X6369">
        <v>0.704072456322962</v>
      </c>
      <c r="Y6369">
        <v>-24.352812749075799</v>
      </c>
      <c r="Z6369">
        <v>0.250572619160632</v>
      </c>
      <c r="AA6369">
        <v>0.72610664078822296</v>
      </c>
      <c r="AB6369">
        <v>-3.88313185709664</v>
      </c>
      <c r="AC6369">
        <v>0.30184355666711699</v>
      </c>
      <c r="AD6369">
        <v>0.68253123924728298</v>
      </c>
      <c r="AE6369">
        <v>-3.7144126475152399</v>
      </c>
      <c r="AF6369">
        <v>1</v>
      </c>
      <c r="AG6369">
        <v>1</v>
      </c>
      <c r="AH6369">
        <v>-1.99004755858243</v>
      </c>
      <c r="AI6369">
        <v>0.24456414000292601</v>
      </c>
      <c r="AJ6369">
        <v>0.78121606160956403</v>
      </c>
      <c r="AK6369">
        <v>-23.655091510121899</v>
      </c>
    </row>
    <row r="6370" spans="1:37" x14ac:dyDescent="0.2">
      <c r="A6370" t="s">
        <v>19816</v>
      </c>
      <c r="B6370">
        <v>147124912</v>
      </c>
      <c r="C6370">
        <v>147125054</v>
      </c>
      <c r="D6370">
        <v>143</v>
      </c>
      <c r="E6370" t="s">
        <v>21287</v>
      </c>
      <c r="F6370">
        <v>0</v>
      </c>
      <c r="G6370" t="s">
        <v>21288</v>
      </c>
      <c r="H6370" t="s">
        <v>35306</v>
      </c>
      <c r="I6370">
        <v>4</v>
      </c>
      <c r="J6370">
        <v>147060724</v>
      </c>
      <c r="K6370">
        <v>147159068</v>
      </c>
      <c r="L6370">
        <v>98345</v>
      </c>
      <c r="M6370">
        <v>1</v>
      </c>
      <c r="N6370">
        <v>105377476</v>
      </c>
      <c r="O6370" t="s">
        <v>21289</v>
      </c>
      <c r="P6370">
        <v>64188</v>
      </c>
      <c r="Q6370" t="s">
        <v>40</v>
      </c>
      <c r="R6370" t="s">
        <v>21290</v>
      </c>
      <c r="S6370" t="s">
        <v>35307</v>
      </c>
      <c r="T6370">
        <v>0.35387198439864398</v>
      </c>
      <c r="U6370">
        <v>0.603102917160658</v>
      </c>
      <c r="V6370">
        <v>-22.952027911078901</v>
      </c>
      <c r="W6370">
        <v>0.94541066367716797</v>
      </c>
      <c r="X6370">
        <v>0.95159051474143896</v>
      </c>
      <c r="Y6370">
        <v>3.12981845162549E-2</v>
      </c>
      <c r="Z6370">
        <v>0.65379035313853895</v>
      </c>
      <c r="AA6370">
        <v>0.84521697243271998</v>
      </c>
      <c r="AB6370">
        <v>-1.13742083666698</v>
      </c>
      <c r="AC6370">
        <v>0.71753805159658501</v>
      </c>
      <c r="AD6370">
        <v>0.87989882095915395</v>
      </c>
      <c r="AE6370">
        <v>-0.96870162493219203</v>
      </c>
      <c r="AF6370">
        <v>0.32549523997010099</v>
      </c>
      <c r="AG6370">
        <v>0.70473078222419605</v>
      </c>
      <c r="AH6370">
        <v>-22.905415576271398</v>
      </c>
      <c r="AI6370">
        <v>0.59609816080359102</v>
      </c>
      <c r="AJ6370">
        <v>0.78121606160956403</v>
      </c>
      <c r="AK6370">
        <v>0.90005349037359905</v>
      </c>
    </row>
    <row r="6371" spans="1:37" x14ac:dyDescent="0.2">
      <c r="A6371" t="s">
        <v>19816</v>
      </c>
      <c r="B6371">
        <v>147435439</v>
      </c>
      <c r="C6371">
        <v>147435591</v>
      </c>
      <c r="D6371">
        <v>153</v>
      </c>
      <c r="E6371" t="s">
        <v>21291</v>
      </c>
      <c r="F6371">
        <v>3</v>
      </c>
      <c r="G6371" t="s">
        <v>21292</v>
      </c>
      <c r="H6371" t="s">
        <v>31000</v>
      </c>
      <c r="I6371">
        <v>4</v>
      </c>
      <c r="J6371">
        <v>147480917</v>
      </c>
      <c r="K6371">
        <v>147544954</v>
      </c>
      <c r="L6371">
        <v>64038</v>
      </c>
      <c r="M6371">
        <v>1</v>
      </c>
      <c r="N6371">
        <v>1909</v>
      </c>
      <c r="O6371" t="s">
        <v>21293</v>
      </c>
      <c r="P6371">
        <v>-45326</v>
      </c>
      <c r="Q6371" t="s">
        <v>21294</v>
      </c>
      <c r="R6371" t="s">
        <v>21295</v>
      </c>
      <c r="S6371" t="s">
        <v>35308</v>
      </c>
      <c r="T6371" t="s">
        <v>40</v>
      </c>
      <c r="U6371" t="s">
        <v>40</v>
      </c>
      <c r="V6371">
        <v>0</v>
      </c>
      <c r="W6371">
        <v>0.38920677604595899</v>
      </c>
      <c r="X6371">
        <v>0.704072456322962</v>
      </c>
      <c r="Y6371">
        <v>-23.724789497474902</v>
      </c>
      <c r="Z6371">
        <v>0.48464167878831399</v>
      </c>
      <c r="AA6371">
        <v>0.84435025072159198</v>
      </c>
      <c r="AB6371">
        <v>22.9629493070622</v>
      </c>
      <c r="AC6371">
        <v>0.21073619169722799</v>
      </c>
      <c r="AD6371">
        <v>0.68253123924728298</v>
      </c>
      <c r="AE6371">
        <v>-23.724789497474902</v>
      </c>
      <c r="AF6371">
        <v>0.501741946288212</v>
      </c>
      <c r="AG6371">
        <v>0.80674443595273604</v>
      </c>
      <c r="AH6371">
        <v>-22.926423435561599</v>
      </c>
      <c r="AI6371">
        <v>0.52399907623471598</v>
      </c>
      <c r="AJ6371">
        <v>0.78121606160956403</v>
      </c>
      <c r="AK6371">
        <v>-22.856034116719201</v>
      </c>
    </row>
    <row r="6372" spans="1:37" x14ac:dyDescent="0.2">
      <c r="A6372" t="s">
        <v>19816</v>
      </c>
      <c r="B6372">
        <v>148091184</v>
      </c>
      <c r="C6372">
        <v>148091330</v>
      </c>
      <c r="D6372">
        <v>147</v>
      </c>
      <c r="E6372" t="s">
        <v>21296</v>
      </c>
      <c r="F6372">
        <v>3</v>
      </c>
      <c r="G6372" t="s">
        <v>21297</v>
      </c>
      <c r="H6372" t="s">
        <v>35309</v>
      </c>
      <c r="I6372">
        <v>4</v>
      </c>
      <c r="J6372">
        <v>148065240</v>
      </c>
      <c r="K6372">
        <v>148072376</v>
      </c>
      <c r="L6372">
        <v>7137</v>
      </c>
      <c r="M6372">
        <v>1</v>
      </c>
      <c r="N6372">
        <v>79658</v>
      </c>
      <c r="O6372" t="s">
        <v>21298</v>
      </c>
      <c r="P6372">
        <v>25944</v>
      </c>
      <c r="Q6372" t="s">
        <v>21299</v>
      </c>
      <c r="R6372" t="s">
        <v>21300</v>
      </c>
      <c r="S6372" t="s">
        <v>35310</v>
      </c>
      <c r="T6372">
        <v>1</v>
      </c>
      <c r="U6372">
        <v>1</v>
      </c>
      <c r="V6372">
        <v>-1.26523185328357</v>
      </c>
      <c r="W6372">
        <v>0.20525741147413201</v>
      </c>
      <c r="X6372">
        <v>0.704072456322962</v>
      </c>
      <c r="Y6372">
        <v>-23.975769408702</v>
      </c>
      <c r="Z6372">
        <v>0.65379035313853895</v>
      </c>
      <c r="AA6372">
        <v>0.84521697243271998</v>
      </c>
      <c r="AB6372">
        <v>-2.22870572269807</v>
      </c>
      <c r="AC6372">
        <v>7.0489011448141195E-2</v>
      </c>
      <c r="AD6372">
        <v>0.57684129297949804</v>
      </c>
      <c r="AE6372">
        <v>-23.975769408702</v>
      </c>
      <c r="AF6372">
        <v>0.64997455747578503</v>
      </c>
      <c r="AG6372">
        <v>0.80674443595273604</v>
      </c>
      <c r="AH6372">
        <v>-0.335621282037252</v>
      </c>
      <c r="AI6372">
        <v>0.35038410267202102</v>
      </c>
      <c r="AJ6372">
        <v>0.78121606160956403</v>
      </c>
      <c r="AK6372">
        <v>-23.1070140142197</v>
      </c>
    </row>
    <row r="6373" spans="1:37" x14ac:dyDescent="0.2">
      <c r="A6373" t="s">
        <v>19816</v>
      </c>
      <c r="B6373">
        <v>148091330</v>
      </c>
      <c r="C6373">
        <v>148091476</v>
      </c>
      <c r="D6373">
        <v>147</v>
      </c>
      <c r="E6373" t="s">
        <v>21301</v>
      </c>
      <c r="F6373">
        <v>3</v>
      </c>
      <c r="G6373" t="s">
        <v>21302</v>
      </c>
      <c r="H6373" t="s">
        <v>35309</v>
      </c>
      <c r="I6373">
        <v>4</v>
      </c>
      <c r="J6373">
        <v>148065240</v>
      </c>
      <c r="K6373">
        <v>148072376</v>
      </c>
      <c r="L6373">
        <v>7137</v>
      </c>
      <c r="M6373">
        <v>1</v>
      </c>
      <c r="N6373">
        <v>79658</v>
      </c>
      <c r="O6373" t="s">
        <v>21298</v>
      </c>
      <c r="P6373">
        <v>26090</v>
      </c>
      <c r="Q6373" t="s">
        <v>21299</v>
      </c>
      <c r="R6373" t="s">
        <v>21300</v>
      </c>
      <c r="S6373" t="s">
        <v>35310</v>
      </c>
      <c r="T6373">
        <v>1</v>
      </c>
      <c r="U6373">
        <v>1</v>
      </c>
      <c r="V6373">
        <v>-1.26523185328357</v>
      </c>
      <c r="W6373">
        <v>0.20525741147413201</v>
      </c>
      <c r="X6373">
        <v>0.704072456322962</v>
      </c>
      <c r="Y6373">
        <v>-23.975769408702</v>
      </c>
      <c r="Z6373">
        <v>0.65379035313853895</v>
      </c>
      <c r="AA6373">
        <v>0.84521697243271998</v>
      </c>
      <c r="AB6373">
        <v>-2.22870572269807</v>
      </c>
      <c r="AC6373">
        <v>7.0489011448141195E-2</v>
      </c>
      <c r="AD6373">
        <v>0.57684129297949804</v>
      </c>
      <c r="AE6373">
        <v>-23.975769408702</v>
      </c>
      <c r="AF6373">
        <v>0.64997455747578503</v>
      </c>
      <c r="AG6373">
        <v>0.80674443595273604</v>
      </c>
      <c r="AH6373">
        <v>-0.335621282037252</v>
      </c>
      <c r="AI6373">
        <v>0.35038410267202102</v>
      </c>
      <c r="AJ6373">
        <v>0.78121606160956403</v>
      </c>
      <c r="AK6373">
        <v>-23.1070140142197</v>
      </c>
    </row>
    <row r="6374" spans="1:37" x14ac:dyDescent="0.2">
      <c r="A6374" t="s">
        <v>19816</v>
      </c>
      <c r="B6374">
        <v>148091476</v>
      </c>
      <c r="C6374">
        <v>148091622</v>
      </c>
      <c r="D6374">
        <v>147</v>
      </c>
      <c r="E6374" t="s">
        <v>21303</v>
      </c>
      <c r="F6374">
        <v>2</v>
      </c>
      <c r="G6374" t="s">
        <v>21304</v>
      </c>
      <c r="H6374" t="s">
        <v>35309</v>
      </c>
      <c r="I6374">
        <v>4</v>
      </c>
      <c r="J6374">
        <v>148065240</v>
      </c>
      <c r="K6374">
        <v>148072376</v>
      </c>
      <c r="L6374">
        <v>7137</v>
      </c>
      <c r="M6374">
        <v>1</v>
      </c>
      <c r="N6374">
        <v>79658</v>
      </c>
      <c r="O6374" t="s">
        <v>21298</v>
      </c>
      <c r="P6374">
        <v>26236</v>
      </c>
      <c r="Q6374" t="s">
        <v>21299</v>
      </c>
      <c r="R6374" t="s">
        <v>21300</v>
      </c>
      <c r="S6374" t="s">
        <v>35310</v>
      </c>
      <c r="T6374">
        <v>0.97213403838398904</v>
      </c>
      <c r="U6374">
        <v>1</v>
      </c>
      <c r="V6374">
        <v>0.54212279007563202</v>
      </c>
      <c r="W6374">
        <v>0.20525741147413201</v>
      </c>
      <c r="X6374">
        <v>0.704072456322962</v>
      </c>
      <c r="Y6374">
        <v>-22.941949346002801</v>
      </c>
      <c r="Z6374">
        <v>0.69013698642955401</v>
      </c>
      <c r="AA6374">
        <v>0.84521697243271998</v>
      </c>
      <c r="AB6374">
        <v>-0.42135107933886801</v>
      </c>
      <c r="AC6374">
        <v>7.0489011448141195E-2</v>
      </c>
      <c r="AD6374">
        <v>0.57684129297949804</v>
      </c>
      <c r="AE6374">
        <v>-22.941949346002801</v>
      </c>
      <c r="AF6374">
        <v>0.61410715005536498</v>
      </c>
      <c r="AG6374">
        <v>0.80674443595273604</v>
      </c>
      <c r="AH6374">
        <v>1.4717331091663299</v>
      </c>
      <c r="AI6374">
        <v>0.35038410267202102</v>
      </c>
      <c r="AJ6374">
        <v>0.78121606160956403</v>
      </c>
      <c r="AK6374">
        <v>-22.073194027187</v>
      </c>
    </row>
    <row r="6375" spans="1:37" x14ac:dyDescent="0.2">
      <c r="A6375" t="s">
        <v>19816</v>
      </c>
      <c r="B6375">
        <v>149219317</v>
      </c>
      <c r="C6375">
        <v>149219460</v>
      </c>
      <c r="D6375">
        <v>144</v>
      </c>
      <c r="E6375" t="s">
        <v>21305</v>
      </c>
      <c r="F6375">
        <v>2</v>
      </c>
      <c r="G6375" t="s">
        <v>21306</v>
      </c>
      <c r="H6375" t="s">
        <v>35311</v>
      </c>
      <c r="I6375">
        <v>4</v>
      </c>
      <c r="J6375">
        <v>149154295</v>
      </c>
      <c r="K6375">
        <v>149278123</v>
      </c>
      <c r="L6375">
        <v>123829</v>
      </c>
      <c r="M6375">
        <v>1</v>
      </c>
      <c r="N6375">
        <v>101927849</v>
      </c>
      <c r="O6375" t="s">
        <v>21307</v>
      </c>
      <c r="P6375">
        <v>65022</v>
      </c>
      <c r="Q6375" t="s">
        <v>21308</v>
      </c>
      <c r="R6375" t="s">
        <v>21309</v>
      </c>
      <c r="S6375" t="s">
        <v>35312</v>
      </c>
      <c r="T6375">
        <v>0.32911398597860803</v>
      </c>
      <c r="U6375">
        <v>0.603102917160658</v>
      </c>
      <c r="V6375">
        <v>25.564094636042601</v>
      </c>
      <c r="W6375">
        <v>0.123414495547065</v>
      </c>
      <c r="X6375">
        <v>0.704072456322962</v>
      </c>
      <c r="Y6375">
        <v>26.246817515187701</v>
      </c>
      <c r="Z6375">
        <v>0.306975110376564</v>
      </c>
      <c r="AA6375">
        <v>0.72610664078822296</v>
      </c>
      <c r="AB6375">
        <v>25.209342828840001</v>
      </c>
      <c r="AC6375">
        <v>0.27780950890804001</v>
      </c>
      <c r="AD6375">
        <v>0.68253123924728298</v>
      </c>
      <c r="AE6375">
        <v>25.246817533305101</v>
      </c>
      <c r="AF6375">
        <v>0.61410715005536498</v>
      </c>
      <c r="AG6375">
        <v>0.80674443595273604</v>
      </c>
      <c r="AH6375">
        <v>1.92986312747861</v>
      </c>
      <c r="AI6375">
        <v>3.6185182304427702E-2</v>
      </c>
      <c r="AJ6375">
        <v>0.78121606160956403</v>
      </c>
      <c r="AK6375">
        <v>26.246817515187701</v>
      </c>
    </row>
    <row r="6376" spans="1:37" x14ac:dyDescent="0.2">
      <c r="A6376" t="s">
        <v>19816</v>
      </c>
      <c r="B6376">
        <v>150179636</v>
      </c>
      <c r="C6376">
        <v>150179772</v>
      </c>
      <c r="D6376">
        <v>137</v>
      </c>
      <c r="E6376" t="s">
        <v>21310</v>
      </c>
      <c r="F6376">
        <v>0</v>
      </c>
      <c r="G6376" t="s">
        <v>21311</v>
      </c>
      <c r="H6376" t="s">
        <v>35313</v>
      </c>
      <c r="I6376">
        <v>4</v>
      </c>
      <c r="J6376">
        <v>150175443</v>
      </c>
      <c r="K6376">
        <v>150198103</v>
      </c>
      <c r="L6376">
        <v>22661</v>
      </c>
      <c r="M6376">
        <v>1</v>
      </c>
      <c r="N6376">
        <v>166614</v>
      </c>
      <c r="O6376" t="s">
        <v>21312</v>
      </c>
      <c r="P6376">
        <v>4193</v>
      </c>
      <c r="Q6376" t="s">
        <v>21313</v>
      </c>
      <c r="R6376" t="s">
        <v>21314</v>
      </c>
      <c r="S6376" t="s">
        <v>35314</v>
      </c>
      <c r="T6376">
        <v>0.35387198439864398</v>
      </c>
      <c r="U6376">
        <v>0.603102917160658</v>
      </c>
      <c r="V6376">
        <v>-23.5367509561815</v>
      </c>
      <c r="W6376">
        <v>0.94541066367716797</v>
      </c>
      <c r="X6376">
        <v>0.95159051474143896</v>
      </c>
      <c r="Y6376">
        <v>-0.29190943883211801</v>
      </c>
      <c r="Z6376">
        <v>0.65379035313853895</v>
      </c>
      <c r="AA6376">
        <v>0.84521697243271998</v>
      </c>
      <c r="AB6376">
        <v>-1.4606284989118601</v>
      </c>
      <c r="AC6376">
        <v>0.71753805159658501</v>
      </c>
      <c r="AD6376">
        <v>0.87989882095915395</v>
      </c>
      <c r="AE6376">
        <v>-1.2919092798718801</v>
      </c>
      <c r="AF6376">
        <v>0.32549523997010099</v>
      </c>
      <c r="AG6376">
        <v>0.70473078222419605</v>
      </c>
      <c r="AH6376">
        <v>-23.351098587469199</v>
      </c>
      <c r="AI6376">
        <v>0.59609816080359102</v>
      </c>
      <c r="AJ6376">
        <v>0.78121606160956403</v>
      </c>
      <c r="AK6376">
        <v>0.57684592062888995</v>
      </c>
    </row>
    <row r="6377" spans="1:37" x14ac:dyDescent="0.2">
      <c r="A6377" t="s">
        <v>19816</v>
      </c>
      <c r="B6377">
        <v>151695357</v>
      </c>
      <c r="C6377">
        <v>151695505</v>
      </c>
      <c r="D6377">
        <v>149</v>
      </c>
      <c r="E6377" t="s">
        <v>21315</v>
      </c>
      <c r="F6377">
        <v>1</v>
      </c>
      <c r="G6377" t="s">
        <v>21316</v>
      </c>
      <c r="H6377" t="s">
        <v>35315</v>
      </c>
      <c r="I6377">
        <v>4</v>
      </c>
      <c r="J6377">
        <v>151671136</v>
      </c>
      <c r="K6377">
        <v>151691724</v>
      </c>
      <c r="L6377">
        <v>20589</v>
      </c>
      <c r="M6377">
        <v>2</v>
      </c>
      <c r="N6377">
        <v>5188</v>
      </c>
      <c r="O6377" t="s">
        <v>21317</v>
      </c>
      <c r="P6377">
        <v>-3633</v>
      </c>
      <c r="Q6377" t="s">
        <v>21318</v>
      </c>
      <c r="R6377" t="s">
        <v>21319</v>
      </c>
      <c r="S6377" t="s">
        <v>35316</v>
      </c>
      <c r="T6377">
        <v>0.32911398597860803</v>
      </c>
      <c r="U6377">
        <v>0.603102917160658</v>
      </c>
      <c r="V6377">
        <v>24.242031518463499</v>
      </c>
      <c r="W6377">
        <v>0.123414495547065</v>
      </c>
      <c r="X6377">
        <v>0.704072456322962</v>
      </c>
      <c r="Y6377">
        <v>24.886953805311698</v>
      </c>
      <c r="Z6377">
        <v>0.306975110376564</v>
      </c>
      <c r="AA6377">
        <v>0.72610664078822296</v>
      </c>
      <c r="AB6377">
        <v>23.389774408900799</v>
      </c>
      <c r="AC6377">
        <v>0.17695932866387601</v>
      </c>
      <c r="AD6377">
        <v>0.68253123924728298</v>
      </c>
      <c r="AE6377">
        <v>23.962758199344499</v>
      </c>
      <c r="AF6377">
        <v>0.61410715005536498</v>
      </c>
      <c r="AG6377">
        <v>0.80674443595273604</v>
      </c>
      <c r="AH6377">
        <v>4.64135027438937</v>
      </c>
      <c r="AI6377">
        <v>0.170234813229591</v>
      </c>
      <c r="AJ6377">
        <v>0.78121606160956403</v>
      </c>
      <c r="AK6377">
        <v>5.3566617983987896</v>
      </c>
    </row>
    <row r="6378" spans="1:37" x14ac:dyDescent="0.2">
      <c r="A6378" t="s">
        <v>19816</v>
      </c>
      <c r="B6378">
        <v>151695661</v>
      </c>
      <c r="C6378">
        <v>151695822</v>
      </c>
      <c r="D6378">
        <v>162</v>
      </c>
      <c r="E6378" t="s">
        <v>21320</v>
      </c>
      <c r="F6378">
        <v>2</v>
      </c>
      <c r="G6378" t="s">
        <v>21321</v>
      </c>
      <c r="H6378" t="s">
        <v>35315</v>
      </c>
      <c r="I6378">
        <v>4</v>
      </c>
      <c r="J6378">
        <v>151671136</v>
      </c>
      <c r="K6378">
        <v>151691724</v>
      </c>
      <c r="L6378">
        <v>20589</v>
      </c>
      <c r="M6378">
        <v>2</v>
      </c>
      <c r="N6378">
        <v>5188</v>
      </c>
      <c r="O6378" t="s">
        <v>21317</v>
      </c>
      <c r="P6378">
        <v>-3937</v>
      </c>
      <c r="Q6378" t="s">
        <v>21318</v>
      </c>
      <c r="R6378" t="s">
        <v>21319</v>
      </c>
      <c r="S6378" t="s">
        <v>35316</v>
      </c>
      <c r="T6378" t="s">
        <v>40</v>
      </c>
      <c r="U6378" t="s">
        <v>40</v>
      </c>
      <c r="V6378">
        <v>0</v>
      </c>
      <c r="W6378">
        <v>0.89107655920673101</v>
      </c>
      <c r="X6378">
        <v>0.95159051474143896</v>
      </c>
      <c r="Y6378">
        <v>0.70193811685318896</v>
      </c>
      <c r="Z6378">
        <v>0.306975110376564</v>
      </c>
      <c r="AA6378">
        <v>0.72610664078822296</v>
      </c>
      <c r="AB6378">
        <v>22.961459627606001</v>
      </c>
      <c r="AC6378">
        <v>0.88945902157151002</v>
      </c>
      <c r="AD6378">
        <v>0.94068432309766403</v>
      </c>
      <c r="AE6378">
        <v>-0.18364531956462399</v>
      </c>
      <c r="AF6378">
        <v>0.32549523997010099</v>
      </c>
      <c r="AG6378">
        <v>0.70473078222419605</v>
      </c>
      <c r="AH6378">
        <v>-22.9249337561101</v>
      </c>
      <c r="AI6378">
        <v>0.91725052871964496</v>
      </c>
      <c r="AJ6378">
        <v>0.98621344597861504</v>
      </c>
      <c r="AK6378">
        <v>1.4189486343470199</v>
      </c>
    </row>
    <row r="6379" spans="1:37" x14ac:dyDescent="0.2">
      <c r="A6379" t="s">
        <v>19816</v>
      </c>
      <c r="B6379">
        <v>152892149</v>
      </c>
      <c r="C6379">
        <v>152892291</v>
      </c>
      <c r="D6379">
        <v>143</v>
      </c>
      <c r="E6379" t="s">
        <v>21322</v>
      </c>
      <c r="F6379">
        <v>1</v>
      </c>
      <c r="G6379" t="s">
        <v>21323</v>
      </c>
      <c r="H6379" t="s">
        <v>35317</v>
      </c>
      <c r="I6379">
        <v>4</v>
      </c>
      <c r="J6379">
        <v>152883245</v>
      </c>
      <c r="K6379">
        <v>152910378</v>
      </c>
      <c r="L6379">
        <v>27134</v>
      </c>
      <c r="M6379">
        <v>1</v>
      </c>
      <c r="N6379">
        <v>27236</v>
      </c>
      <c r="O6379" t="s">
        <v>21324</v>
      </c>
      <c r="P6379">
        <v>8904</v>
      </c>
      <c r="Q6379" t="s">
        <v>21325</v>
      </c>
      <c r="R6379" t="s">
        <v>21326</v>
      </c>
      <c r="S6379" t="s">
        <v>35318</v>
      </c>
      <c r="T6379">
        <v>0.80077741380124101</v>
      </c>
      <c r="U6379">
        <v>1</v>
      </c>
      <c r="V6379">
        <v>0.40033965709609398</v>
      </c>
      <c r="W6379">
        <v>0.78211868595881895</v>
      </c>
      <c r="X6379">
        <v>0.95159051474143896</v>
      </c>
      <c r="Y6379">
        <v>-0.247100429880795</v>
      </c>
      <c r="Z6379">
        <v>0.71780512870512203</v>
      </c>
      <c r="AA6379">
        <v>0.86308114850689799</v>
      </c>
      <c r="AB6379">
        <v>-6.1567503832639703E-2</v>
      </c>
      <c r="AC6379">
        <v>0.45427161340049899</v>
      </c>
      <c r="AD6379">
        <v>0.82872126865393902</v>
      </c>
      <c r="AE6379">
        <v>-1.2471004044548</v>
      </c>
      <c r="AF6379">
        <v>0.87705597545307001</v>
      </c>
      <c r="AG6379">
        <v>0.97990811634790498</v>
      </c>
      <c r="AH6379">
        <v>0.723426751150129</v>
      </c>
      <c r="AI6379">
        <v>0.227090287301046</v>
      </c>
      <c r="AJ6379">
        <v>0.78121606160956403</v>
      </c>
      <c r="AK6379">
        <v>0.62165501914316301</v>
      </c>
    </row>
    <row r="6380" spans="1:37" x14ac:dyDescent="0.2">
      <c r="A6380" t="s">
        <v>19816</v>
      </c>
      <c r="B6380">
        <v>153748780</v>
      </c>
      <c r="C6380">
        <v>153748931</v>
      </c>
      <c r="D6380">
        <v>152</v>
      </c>
      <c r="E6380" t="s">
        <v>21327</v>
      </c>
      <c r="F6380">
        <v>1</v>
      </c>
      <c r="G6380" t="s">
        <v>21328</v>
      </c>
      <c r="H6380" t="s">
        <v>30987</v>
      </c>
      <c r="I6380">
        <v>4</v>
      </c>
      <c r="J6380">
        <v>153720270</v>
      </c>
      <c r="K6380">
        <v>153748749</v>
      </c>
      <c r="L6380">
        <v>28480</v>
      </c>
      <c r="M6380">
        <v>2</v>
      </c>
      <c r="N6380">
        <v>285533</v>
      </c>
      <c r="O6380" t="s">
        <v>21329</v>
      </c>
      <c r="P6380">
        <v>-31</v>
      </c>
      <c r="Q6380" t="s">
        <v>21330</v>
      </c>
      <c r="R6380" t="s">
        <v>21331</v>
      </c>
      <c r="S6380" t="s">
        <v>35319</v>
      </c>
      <c r="T6380">
        <v>0.17308923567461099</v>
      </c>
      <c r="U6380">
        <v>0.603102917160658</v>
      </c>
      <c r="V6380">
        <v>-24.672438216219799</v>
      </c>
      <c r="W6380">
        <v>0.787510172938932</v>
      </c>
      <c r="X6380">
        <v>0.95159051474143896</v>
      </c>
      <c r="Y6380">
        <v>-0.682341270115703</v>
      </c>
      <c r="Z6380">
        <v>0.74645891108500395</v>
      </c>
      <c r="AA6380">
        <v>0.88634195075713995</v>
      </c>
      <c r="AB6380">
        <v>-1.63565822264035</v>
      </c>
      <c r="AC6380">
        <v>0.28052061913125698</v>
      </c>
      <c r="AD6380">
        <v>0.68253123924728298</v>
      </c>
      <c r="AE6380">
        <v>-1.6823411802061601</v>
      </c>
      <c r="AF6380">
        <v>0.105385325799565</v>
      </c>
      <c r="AG6380">
        <v>0.68151250837662902</v>
      </c>
      <c r="AH6380">
        <v>-24.418799033532199</v>
      </c>
      <c r="AI6380">
        <v>0.69444917998461897</v>
      </c>
      <c r="AJ6380">
        <v>0.862196742697804</v>
      </c>
      <c r="AK6380">
        <v>0.18641415032252601</v>
      </c>
    </row>
    <row r="6381" spans="1:37" x14ac:dyDescent="0.2">
      <c r="A6381" t="s">
        <v>19816</v>
      </c>
      <c r="B6381">
        <v>154038617</v>
      </c>
      <c r="C6381">
        <v>154038805</v>
      </c>
      <c r="D6381">
        <v>189</v>
      </c>
      <c r="E6381" t="s">
        <v>21332</v>
      </c>
      <c r="F6381">
        <v>4</v>
      </c>
      <c r="G6381" t="s">
        <v>21333</v>
      </c>
      <c r="H6381" t="s">
        <v>35320</v>
      </c>
      <c r="I6381">
        <v>4</v>
      </c>
      <c r="J6381">
        <v>153948718</v>
      </c>
      <c r="K6381">
        <v>154300500</v>
      </c>
      <c r="L6381">
        <v>351783</v>
      </c>
      <c r="M6381">
        <v>1</v>
      </c>
      <c r="N6381">
        <v>101927947</v>
      </c>
      <c r="O6381" t="s">
        <v>21334</v>
      </c>
      <c r="P6381">
        <v>89899</v>
      </c>
      <c r="Q6381" t="s">
        <v>40</v>
      </c>
      <c r="R6381" t="s">
        <v>21335</v>
      </c>
      <c r="S6381" t="s">
        <v>35321</v>
      </c>
      <c r="T6381">
        <v>0.97213403838398904</v>
      </c>
      <c r="U6381">
        <v>1</v>
      </c>
      <c r="V6381">
        <v>0.739831910852494</v>
      </c>
      <c r="W6381">
        <v>0.20525741147413201</v>
      </c>
      <c r="X6381">
        <v>0.704072456322962</v>
      </c>
      <c r="Y6381">
        <v>-24.362491480778498</v>
      </c>
      <c r="Z6381">
        <v>0.69013698642955401</v>
      </c>
      <c r="AA6381">
        <v>0.84521697243271998</v>
      </c>
      <c r="AB6381">
        <v>-0.22364212312832299</v>
      </c>
      <c r="AC6381">
        <v>7.0489011448141195E-2</v>
      </c>
      <c r="AD6381">
        <v>0.57684129297949804</v>
      </c>
      <c r="AE6381">
        <v>-24.362491480778498</v>
      </c>
      <c r="AF6381">
        <v>0.61410715005536498</v>
      </c>
      <c r="AG6381">
        <v>0.80674443595273604</v>
      </c>
      <c r="AH6381">
        <v>1.66944243982928</v>
      </c>
      <c r="AI6381">
        <v>0.35038410267202102</v>
      </c>
      <c r="AJ6381">
        <v>0.78121606160956403</v>
      </c>
      <c r="AK6381">
        <v>-23.493736069310199</v>
      </c>
    </row>
    <row r="6382" spans="1:37" x14ac:dyDescent="0.2">
      <c r="A6382" t="s">
        <v>19816</v>
      </c>
      <c r="B6382">
        <v>154038805</v>
      </c>
      <c r="C6382">
        <v>154038993</v>
      </c>
      <c r="D6382">
        <v>189</v>
      </c>
      <c r="E6382" t="s">
        <v>21336</v>
      </c>
      <c r="F6382">
        <v>2</v>
      </c>
      <c r="G6382" t="s">
        <v>21337</v>
      </c>
      <c r="H6382" t="s">
        <v>35320</v>
      </c>
      <c r="I6382">
        <v>4</v>
      </c>
      <c r="J6382">
        <v>153948718</v>
      </c>
      <c r="K6382">
        <v>154300500</v>
      </c>
      <c r="L6382">
        <v>351783</v>
      </c>
      <c r="M6382">
        <v>1</v>
      </c>
      <c r="N6382">
        <v>101927947</v>
      </c>
      <c r="O6382" t="s">
        <v>21334</v>
      </c>
      <c r="P6382">
        <v>90087</v>
      </c>
      <c r="Q6382" t="s">
        <v>40</v>
      </c>
      <c r="R6382" t="s">
        <v>21335</v>
      </c>
      <c r="S6382" t="s">
        <v>35321</v>
      </c>
      <c r="T6382">
        <v>0.97213403838398904</v>
      </c>
      <c r="U6382">
        <v>1</v>
      </c>
      <c r="V6382">
        <v>0.739831910852494</v>
      </c>
      <c r="W6382">
        <v>0.20525741147413201</v>
      </c>
      <c r="X6382">
        <v>0.704072456322962</v>
      </c>
      <c r="Y6382">
        <v>-24.362491480778498</v>
      </c>
      <c r="Z6382">
        <v>0.69013698642955401</v>
      </c>
      <c r="AA6382">
        <v>0.84521697243271998</v>
      </c>
      <c r="AB6382">
        <v>-0.22364212312832299</v>
      </c>
      <c r="AC6382">
        <v>7.0489011448141195E-2</v>
      </c>
      <c r="AD6382">
        <v>0.57684129297949804</v>
      </c>
      <c r="AE6382">
        <v>-24.362491480778498</v>
      </c>
      <c r="AF6382">
        <v>0.61410715005536498</v>
      </c>
      <c r="AG6382">
        <v>0.80674443595273604</v>
      </c>
      <c r="AH6382">
        <v>1.66944243982928</v>
      </c>
      <c r="AI6382">
        <v>0.35038410267202102</v>
      </c>
      <c r="AJ6382">
        <v>0.78121606160956403</v>
      </c>
      <c r="AK6382">
        <v>-23.493736069310199</v>
      </c>
    </row>
    <row r="6383" spans="1:37" x14ac:dyDescent="0.2">
      <c r="A6383" t="s">
        <v>19816</v>
      </c>
      <c r="B6383">
        <v>154307695</v>
      </c>
      <c r="C6383">
        <v>154307897</v>
      </c>
      <c r="D6383">
        <v>203</v>
      </c>
      <c r="E6383" t="s">
        <v>21338</v>
      </c>
      <c r="F6383">
        <v>1</v>
      </c>
      <c r="G6383" t="s">
        <v>21339</v>
      </c>
      <c r="H6383" t="s">
        <v>35322</v>
      </c>
      <c r="I6383">
        <v>4</v>
      </c>
      <c r="J6383">
        <v>154255609</v>
      </c>
      <c r="K6383">
        <v>154284579</v>
      </c>
      <c r="L6383">
        <v>28971</v>
      </c>
      <c r="M6383">
        <v>2</v>
      </c>
      <c r="N6383">
        <v>54798</v>
      </c>
      <c r="O6383" t="s">
        <v>21340</v>
      </c>
      <c r="P6383">
        <v>-23116</v>
      </c>
      <c r="Q6383" t="s">
        <v>21341</v>
      </c>
      <c r="R6383" t="s">
        <v>21342</v>
      </c>
      <c r="S6383" t="s">
        <v>35323</v>
      </c>
      <c r="T6383">
        <v>0.32911398597860803</v>
      </c>
      <c r="U6383">
        <v>0.603102917160658</v>
      </c>
      <c r="V6383">
        <v>24.862754516405399</v>
      </c>
      <c r="W6383">
        <v>0.94541066367716797</v>
      </c>
      <c r="X6383">
        <v>0.95159051474143896</v>
      </c>
      <c r="Y6383">
        <v>-1.6842971294937501E-3</v>
      </c>
      <c r="Z6383">
        <v>0.306975110376564</v>
      </c>
      <c r="AA6383">
        <v>0.72610664078822296</v>
      </c>
      <c r="AB6383">
        <v>24.767274161975902</v>
      </c>
      <c r="AC6383">
        <v>0.71753805159658501</v>
      </c>
      <c r="AD6383">
        <v>0.87989882095915395</v>
      </c>
      <c r="AE6383">
        <v>-1.0016842426861901</v>
      </c>
      <c r="AF6383">
        <v>0.61410715005536498</v>
      </c>
      <c r="AG6383">
        <v>0.80674443595273604</v>
      </c>
      <c r="AH6383">
        <v>1.27731867247572</v>
      </c>
      <c r="AI6383">
        <v>0.59609816080359102</v>
      </c>
      <c r="AJ6383">
        <v>0.78121606160956403</v>
      </c>
      <c r="AK6383">
        <v>0.86707112466982295</v>
      </c>
    </row>
    <row r="6384" spans="1:37" x14ac:dyDescent="0.2">
      <c r="A6384" t="s">
        <v>19816</v>
      </c>
      <c r="B6384">
        <v>154371581</v>
      </c>
      <c r="C6384">
        <v>154371646</v>
      </c>
      <c r="D6384">
        <v>66</v>
      </c>
      <c r="E6384" t="s">
        <v>21343</v>
      </c>
      <c r="F6384">
        <v>0</v>
      </c>
      <c r="G6384" t="s">
        <v>21344</v>
      </c>
      <c r="H6384" t="s">
        <v>35324</v>
      </c>
      <c r="I6384">
        <v>4</v>
      </c>
      <c r="J6384">
        <v>154333270</v>
      </c>
      <c r="K6384">
        <v>154355730</v>
      </c>
      <c r="L6384">
        <v>22461</v>
      </c>
      <c r="M6384">
        <v>2</v>
      </c>
      <c r="N6384">
        <v>54798</v>
      </c>
      <c r="O6384" t="s">
        <v>21345</v>
      </c>
      <c r="P6384">
        <v>-15851</v>
      </c>
      <c r="Q6384" t="s">
        <v>21341</v>
      </c>
      <c r="R6384" t="s">
        <v>21342</v>
      </c>
      <c r="S6384" t="s">
        <v>35323</v>
      </c>
      <c r="T6384" t="s">
        <v>40</v>
      </c>
      <c r="U6384" t="s">
        <v>40</v>
      </c>
      <c r="V6384">
        <v>0</v>
      </c>
      <c r="W6384" t="s">
        <v>40</v>
      </c>
      <c r="X6384" t="s">
        <v>40</v>
      </c>
      <c r="Y6384">
        <v>0</v>
      </c>
      <c r="Z6384">
        <v>0.48464167878831399</v>
      </c>
      <c r="AA6384">
        <v>0.84435025072159198</v>
      </c>
      <c r="AB6384">
        <v>23.7376081364112</v>
      </c>
      <c r="AC6384">
        <v>0.45677901822897599</v>
      </c>
      <c r="AD6384">
        <v>0.82872126865393902</v>
      </c>
      <c r="AE6384">
        <v>23.775082839185199</v>
      </c>
      <c r="AF6384">
        <v>0.501741946288212</v>
      </c>
      <c r="AG6384">
        <v>0.80674443595273604</v>
      </c>
      <c r="AH6384">
        <v>-23.701082263030798</v>
      </c>
      <c r="AI6384">
        <v>0.52399907623471598</v>
      </c>
      <c r="AJ6384">
        <v>0.78121606160956403</v>
      </c>
      <c r="AK6384">
        <v>-23.630692940428901</v>
      </c>
    </row>
    <row r="6385" spans="1:37" x14ac:dyDescent="0.2">
      <c r="A6385" t="s">
        <v>19816</v>
      </c>
      <c r="B6385">
        <v>154491887</v>
      </c>
      <c r="C6385">
        <v>154492057</v>
      </c>
      <c r="D6385">
        <v>171</v>
      </c>
      <c r="E6385" t="s">
        <v>21346</v>
      </c>
      <c r="F6385">
        <v>18</v>
      </c>
      <c r="G6385" t="s">
        <v>21347</v>
      </c>
      <c r="H6385" t="s">
        <v>30987</v>
      </c>
      <c r="I6385">
        <v>4</v>
      </c>
      <c r="J6385">
        <v>154231742</v>
      </c>
      <c r="K6385">
        <v>154491799</v>
      </c>
      <c r="L6385">
        <v>260058</v>
      </c>
      <c r="M6385">
        <v>2</v>
      </c>
      <c r="N6385">
        <v>54798</v>
      </c>
      <c r="O6385" t="s">
        <v>21348</v>
      </c>
      <c r="P6385">
        <v>-88</v>
      </c>
      <c r="Q6385" t="s">
        <v>21341</v>
      </c>
      <c r="R6385" t="s">
        <v>21342</v>
      </c>
      <c r="S6385" t="s">
        <v>35323</v>
      </c>
      <c r="T6385">
        <v>0.152084254673993</v>
      </c>
      <c r="U6385">
        <v>0.603102917160658</v>
      </c>
      <c r="V6385">
        <v>25.557858924653999</v>
      </c>
      <c r="W6385">
        <v>0.49709177864118298</v>
      </c>
      <c r="X6385">
        <v>0.78363289935355196</v>
      </c>
      <c r="Y6385">
        <v>0.65615130883891204</v>
      </c>
      <c r="Z6385">
        <v>0.136920528570767</v>
      </c>
      <c r="AA6385">
        <v>0.72610664078822296</v>
      </c>
      <c r="AB6385">
        <v>25.285278812170599</v>
      </c>
      <c r="AC6385">
        <v>0.63966253792798</v>
      </c>
      <c r="AD6385">
        <v>0.87989882095915395</v>
      </c>
      <c r="AE6385">
        <v>-3.4147240477710901E-2</v>
      </c>
      <c r="AF6385">
        <v>0.45724430223818102</v>
      </c>
      <c r="AG6385">
        <v>0.80674443595273604</v>
      </c>
      <c r="AH6385">
        <v>1.7030232946402699</v>
      </c>
      <c r="AI6385">
        <v>0.414159359489496</v>
      </c>
      <c r="AJ6385">
        <v>0.78121606160956403</v>
      </c>
      <c r="AK6385">
        <v>1.13344752526534</v>
      </c>
    </row>
    <row r="6386" spans="1:37" x14ac:dyDescent="0.2">
      <c r="A6386" t="s">
        <v>19816</v>
      </c>
      <c r="B6386">
        <v>154492057</v>
      </c>
      <c r="C6386">
        <v>154492227</v>
      </c>
      <c r="D6386">
        <v>171</v>
      </c>
      <c r="E6386" t="s">
        <v>21349</v>
      </c>
      <c r="F6386">
        <v>14</v>
      </c>
      <c r="G6386" t="s">
        <v>21350</v>
      </c>
      <c r="H6386" t="s">
        <v>30987</v>
      </c>
      <c r="I6386">
        <v>4</v>
      </c>
      <c r="J6386">
        <v>154231742</v>
      </c>
      <c r="K6386">
        <v>154491799</v>
      </c>
      <c r="L6386">
        <v>260058</v>
      </c>
      <c r="M6386">
        <v>2</v>
      </c>
      <c r="N6386">
        <v>54798</v>
      </c>
      <c r="O6386" t="s">
        <v>21348</v>
      </c>
      <c r="P6386">
        <v>-258</v>
      </c>
      <c r="Q6386" t="s">
        <v>21341</v>
      </c>
      <c r="R6386" t="s">
        <v>21342</v>
      </c>
      <c r="S6386" t="s">
        <v>35323</v>
      </c>
      <c r="T6386">
        <v>0.32911398597860803</v>
      </c>
      <c r="U6386">
        <v>0.603102917160658</v>
      </c>
      <c r="V6386">
        <v>24.170769628190701</v>
      </c>
      <c r="W6386">
        <v>0.123414495547065</v>
      </c>
      <c r="X6386">
        <v>0.704072456322962</v>
      </c>
      <c r="Y6386">
        <v>25.317271971167699</v>
      </c>
      <c r="Z6386">
        <v>0.203350924423461</v>
      </c>
      <c r="AA6386">
        <v>0.72610664078822296</v>
      </c>
      <c r="AB6386">
        <v>24.589498717897801</v>
      </c>
      <c r="AC6386">
        <v>0.17695932866387601</v>
      </c>
      <c r="AD6386">
        <v>0.68253123924728298</v>
      </c>
      <c r="AE6386">
        <v>24.626973421851101</v>
      </c>
      <c r="AF6386">
        <v>1</v>
      </c>
      <c r="AG6386">
        <v>1</v>
      </c>
      <c r="AH6386">
        <v>0.315933998176951</v>
      </c>
      <c r="AI6386">
        <v>0.170234813229591</v>
      </c>
      <c r="AJ6386">
        <v>0.78121606160956403</v>
      </c>
      <c r="AK6386">
        <v>3.2065862660875499</v>
      </c>
    </row>
    <row r="6387" spans="1:37" x14ac:dyDescent="0.2">
      <c r="A6387" t="s">
        <v>19816</v>
      </c>
      <c r="B6387">
        <v>155624088</v>
      </c>
      <c r="C6387">
        <v>155624239</v>
      </c>
      <c r="D6387">
        <v>152</v>
      </c>
      <c r="E6387" t="s">
        <v>21351</v>
      </c>
      <c r="F6387">
        <v>1</v>
      </c>
      <c r="G6387" t="s">
        <v>21352</v>
      </c>
      <c r="H6387" t="s">
        <v>31000</v>
      </c>
      <c r="I6387">
        <v>4</v>
      </c>
      <c r="J6387">
        <v>155666726</v>
      </c>
      <c r="K6387">
        <v>155730622</v>
      </c>
      <c r="L6387">
        <v>63897</v>
      </c>
      <c r="M6387">
        <v>1</v>
      </c>
      <c r="N6387">
        <v>2982</v>
      </c>
      <c r="O6387" t="s">
        <v>21353</v>
      </c>
      <c r="P6387">
        <v>-42487</v>
      </c>
      <c r="Q6387" t="s">
        <v>21354</v>
      </c>
      <c r="R6387" t="s">
        <v>21355</v>
      </c>
      <c r="S6387" t="s">
        <v>35325</v>
      </c>
      <c r="T6387">
        <v>0.583211159830616</v>
      </c>
      <c r="U6387">
        <v>0.81360520874211995</v>
      </c>
      <c r="V6387">
        <v>0.57392010199068</v>
      </c>
      <c r="W6387">
        <v>0.69201225521665499</v>
      </c>
      <c r="X6387">
        <v>0.95159051474143896</v>
      </c>
      <c r="Y6387">
        <v>-0.906058998646873</v>
      </c>
      <c r="Z6387">
        <v>0.72004451969238803</v>
      </c>
      <c r="AA6387">
        <v>0.86308114850689799</v>
      </c>
      <c r="AB6387">
        <v>9.4528062853374104E-2</v>
      </c>
      <c r="AC6387">
        <v>0.63966253792798</v>
      </c>
      <c r="AD6387">
        <v>0.87989882095915395</v>
      </c>
      <c r="AE6387">
        <v>-0.50098895265741605</v>
      </c>
      <c r="AF6387">
        <v>0.47948624871920598</v>
      </c>
      <c r="AG6387">
        <v>0.80674443595273604</v>
      </c>
      <c r="AH6387">
        <v>0.85716309748027197</v>
      </c>
      <c r="AI6387">
        <v>0.78546927494779295</v>
      </c>
      <c r="AJ6387">
        <v>0.92808185275216604</v>
      </c>
      <c r="AK6387">
        <v>-0.82526172165715395</v>
      </c>
    </row>
    <row r="6388" spans="1:37" x14ac:dyDescent="0.2">
      <c r="A6388" t="s">
        <v>19816</v>
      </c>
      <c r="B6388">
        <v>156875417</v>
      </c>
      <c r="C6388">
        <v>156875621</v>
      </c>
      <c r="D6388">
        <v>205</v>
      </c>
      <c r="E6388" t="s">
        <v>21356</v>
      </c>
      <c r="F6388">
        <v>2</v>
      </c>
      <c r="G6388" t="s">
        <v>21357</v>
      </c>
      <c r="H6388" t="s">
        <v>30999</v>
      </c>
      <c r="I6388">
        <v>4</v>
      </c>
      <c r="J6388">
        <v>156772789</v>
      </c>
      <c r="K6388">
        <v>156873972</v>
      </c>
      <c r="L6388">
        <v>101184</v>
      </c>
      <c r="M6388">
        <v>2</v>
      </c>
      <c r="N6388">
        <v>56034</v>
      </c>
      <c r="O6388" t="s">
        <v>21358</v>
      </c>
      <c r="P6388">
        <v>-1445</v>
      </c>
      <c r="Q6388" t="s">
        <v>21359</v>
      </c>
      <c r="R6388" t="s">
        <v>21360</v>
      </c>
      <c r="S6388" t="s">
        <v>35326</v>
      </c>
      <c r="T6388">
        <v>0.32911398597860803</v>
      </c>
      <c r="U6388">
        <v>0.603102917160658</v>
      </c>
      <c r="V6388">
        <v>23.360254262568699</v>
      </c>
      <c r="W6388">
        <v>0.38920677604595899</v>
      </c>
      <c r="X6388">
        <v>0.704072456322962</v>
      </c>
      <c r="Y6388">
        <v>-23.1586204214959</v>
      </c>
      <c r="Z6388">
        <v>0.48464167878831399</v>
      </c>
      <c r="AA6388">
        <v>0.84435025072159198</v>
      </c>
      <c r="AB6388">
        <v>22.396780265874</v>
      </c>
      <c r="AC6388">
        <v>0.21073619169722799</v>
      </c>
      <c r="AD6388">
        <v>0.68253123924728298</v>
      </c>
      <c r="AE6388">
        <v>-23.1586204214959</v>
      </c>
      <c r="AF6388">
        <v>0.16793847098801201</v>
      </c>
      <c r="AG6388">
        <v>0.68151250837662902</v>
      </c>
      <c r="AH6388">
        <v>23.360254262568699</v>
      </c>
      <c r="AI6388">
        <v>0.52399907623471598</v>
      </c>
      <c r="AJ6388">
        <v>0.78121606160956403</v>
      </c>
      <c r="AK6388">
        <v>-22.289865082054401</v>
      </c>
    </row>
    <row r="6389" spans="1:37" x14ac:dyDescent="0.2">
      <c r="A6389" t="s">
        <v>19816</v>
      </c>
      <c r="B6389">
        <v>156875621</v>
      </c>
      <c r="C6389">
        <v>156875825</v>
      </c>
      <c r="D6389">
        <v>205</v>
      </c>
      <c r="E6389" t="s">
        <v>21361</v>
      </c>
      <c r="F6389">
        <v>4</v>
      </c>
      <c r="G6389" t="s">
        <v>21362</v>
      </c>
      <c r="H6389" t="s">
        <v>30999</v>
      </c>
      <c r="I6389">
        <v>4</v>
      </c>
      <c r="J6389">
        <v>156772789</v>
      </c>
      <c r="K6389">
        <v>156873972</v>
      </c>
      <c r="L6389">
        <v>101184</v>
      </c>
      <c r="M6389">
        <v>2</v>
      </c>
      <c r="N6389">
        <v>56034</v>
      </c>
      <c r="O6389" t="s">
        <v>21358</v>
      </c>
      <c r="P6389">
        <v>-1649</v>
      </c>
      <c r="Q6389" t="s">
        <v>21359</v>
      </c>
      <c r="R6389" t="s">
        <v>21360</v>
      </c>
      <c r="S6389" t="s">
        <v>35326</v>
      </c>
      <c r="T6389">
        <v>0.32911398597860803</v>
      </c>
      <c r="U6389">
        <v>0.603102917160658</v>
      </c>
      <c r="V6389">
        <v>23.360254262568699</v>
      </c>
      <c r="W6389">
        <v>0.38920677604595899</v>
      </c>
      <c r="X6389">
        <v>0.704072456322962</v>
      </c>
      <c r="Y6389">
        <v>-23.1586204214959</v>
      </c>
      <c r="Z6389">
        <v>0.48464167878831399</v>
      </c>
      <c r="AA6389">
        <v>0.84435025072159198</v>
      </c>
      <c r="AB6389">
        <v>22.396780265874</v>
      </c>
      <c r="AC6389">
        <v>0.21073619169722799</v>
      </c>
      <c r="AD6389">
        <v>0.68253123924728298</v>
      </c>
      <c r="AE6389">
        <v>-23.1586204214959</v>
      </c>
      <c r="AF6389">
        <v>0.16793847098801201</v>
      </c>
      <c r="AG6389">
        <v>0.68151250837662902</v>
      </c>
      <c r="AH6389">
        <v>23.360254262568699</v>
      </c>
      <c r="AI6389">
        <v>0.52399907623471598</v>
      </c>
      <c r="AJ6389">
        <v>0.78121606160956403</v>
      </c>
      <c r="AK6389">
        <v>-22.289865082054401</v>
      </c>
    </row>
    <row r="6390" spans="1:37" x14ac:dyDescent="0.2">
      <c r="A6390" t="s">
        <v>19816</v>
      </c>
      <c r="B6390">
        <v>158927810</v>
      </c>
      <c r="C6390">
        <v>158927963</v>
      </c>
      <c r="D6390">
        <v>154</v>
      </c>
      <c r="E6390" t="s">
        <v>21363</v>
      </c>
      <c r="F6390">
        <v>8</v>
      </c>
      <c r="G6390" t="s">
        <v>21364</v>
      </c>
      <c r="H6390" t="s">
        <v>35327</v>
      </c>
      <c r="I6390">
        <v>4</v>
      </c>
      <c r="J6390">
        <v>158915180</v>
      </c>
      <c r="K6390">
        <v>158973131</v>
      </c>
      <c r="L6390">
        <v>57952</v>
      </c>
      <c r="M6390">
        <v>2</v>
      </c>
      <c r="N6390">
        <v>152940</v>
      </c>
      <c r="O6390" t="s">
        <v>21365</v>
      </c>
      <c r="P6390">
        <v>45168</v>
      </c>
      <c r="Q6390" t="s">
        <v>21366</v>
      </c>
      <c r="R6390" t="s">
        <v>21367</v>
      </c>
      <c r="S6390" t="s">
        <v>35328</v>
      </c>
      <c r="T6390">
        <v>0.32911398597860803</v>
      </c>
      <c r="U6390">
        <v>0.603102917160658</v>
      </c>
      <c r="V6390">
        <v>20.5858079677812</v>
      </c>
      <c r="W6390">
        <v>0.29261482077562401</v>
      </c>
      <c r="X6390">
        <v>0.704072456322962</v>
      </c>
      <c r="Y6390">
        <v>20.659808503389801</v>
      </c>
      <c r="Z6390">
        <v>0.48464167878831399</v>
      </c>
      <c r="AA6390">
        <v>0.84435025072159198</v>
      </c>
      <c r="AB6390">
        <v>19.622334714674299</v>
      </c>
      <c r="AC6390">
        <v>0.45677901822897599</v>
      </c>
      <c r="AD6390">
        <v>0.82872126865393902</v>
      </c>
      <c r="AE6390">
        <v>19.6598093742579</v>
      </c>
      <c r="AF6390">
        <v>0.16793847098801201</v>
      </c>
      <c r="AG6390">
        <v>0.68151250837662902</v>
      </c>
      <c r="AH6390">
        <v>20.5858079677812</v>
      </c>
      <c r="AI6390">
        <v>0.14667288820271701</v>
      </c>
      <c r="AJ6390">
        <v>0.78121606160956403</v>
      </c>
      <c r="AK6390">
        <v>20.659808503389801</v>
      </c>
    </row>
    <row r="6391" spans="1:37" x14ac:dyDescent="0.2">
      <c r="A6391" t="s">
        <v>19816</v>
      </c>
      <c r="B6391">
        <v>158927963</v>
      </c>
      <c r="C6391">
        <v>158928116</v>
      </c>
      <c r="D6391">
        <v>154</v>
      </c>
      <c r="E6391" t="s">
        <v>21368</v>
      </c>
      <c r="F6391">
        <v>7</v>
      </c>
      <c r="G6391" t="s">
        <v>21369</v>
      </c>
      <c r="H6391" t="s">
        <v>35327</v>
      </c>
      <c r="I6391">
        <v>4</v>
      </c>
      <c r="J6391">
        <v>158915180</v>
      </c>
      <c r="K6391">
        <v>158973131</v>
      </c>
      <c r="L6391">
        <v>57952</v>
      </c>
      <c r="M6391">
        <v>2</v>
      </c>
      <c r="N6391">
        <v>152940</v>
      </c>
      <c r="O6391" t="s">
        <v>21365</v>
      </c>
      <c r="P6391">
        <v>45015</v>
      </c>
      <c r="Q6391" t="s">
        <v>21366</v>
      </c>
      <c r="R6391" t="s">
        <v>21367</v>
      </c>
      <c r="S6391" t="s">
        <v>35328</v>
      </c>
      <c r="T6391">
        <v>0.32911398597860803</v>
      </c>
      <c r="U6391">
        <v>0.603102917160658</v>
      </c>
      <c r="V6391">
        <v>20.5858079677812</v>
      </c>
      <c r="W6391">
        <v>0.29261482077562401</v>
      </c>
      <c r="X6391">
        <v>0.704072456322962</v>
      </c>
      <c r="Y6391">
        <v>20.659808503389801</v>
      </c>
      <c r="Z6391">
        <v>0.48464167878831399</v>
      </c>
      <c r="AA6391">
        <v>0.84435025072159198</v>
      </c>
      <c r="AB6391">
        <v>19.622334714674299</v>
      </c>
      <c r="AC6391">
        <v>0.45677901822897599</v>
      </c>
      <c r="AD6391">
        <v>0.82872126865393902</v>
      </c>
      <c r="AE6391">
        <v>19.6598093742579</v>
      </c>
      <c r="AF6391">
        <v>0.16793847098801201</v>
      </c>
      <c r="AG6391">
        <v>0.68151250837662902</v>
      </c>
      <c r="AH6391">
        <v>20.5858079677812</v>
      </c>
      <c r="AI6391">
        <v>0.14667288820271701</v>
      </c>
      <c r="AJ6391">
        <v>0.78121606160956403</v>
      </c>
      <c r="AK6391">
        <v>20.659808503389801</v>
      </c>
    </row>
    <row r="6392" spans="1:37" x14ac:dyDescent="0.2">
      <c r="A6392" t="s">
        <v>19816</v>
      </c>
      <c r="B6392">
        <v>158928116</v>
      </c>
      <c r="C6392">
        <v>158928269</v>
      </c>
      <c r="D6392">
        <v>154</v>
      </c>
      <c r="E6392" t="s">
        <v>21370</v>
      </c>
      <c r="F6392">
        <v>1</v>
      </c>
      <c r="G6392" t="s">
        <v>21371</v>
      </c>
      <c r="H6392" t="s">
        <v>35327</v>
      </c>
      <c r="I6392">
        <v>4</v>
      </c>
      <c r="J6392">
        <v>158915180</v>
      </c>
      <c r="K6392">
        <v>158973131</v>
      </c>
      <c r="L6392">
        <v>57952</v>
      </c>
      <c r="M6392">
        <v>2</v>
      </c>
      <c r="N6392">
        <v>152940</v>
      </c>
      <c r="O6392" t="s">
        <v>21365</v>
      </c>
      <c r="P6392">
        <v>44862</v>
      </c>
      <c r="Q6392" t="s">
        <v>21366</v>
      </c>
      <c r="R6392" t="s">
        <v>21367</v>
      </c>
      <c r="S6392" t="s">
        <v>35328</v>
      </c>
      <c r="T6392">
        <v>0.32911398597860803</v>
      </c>
      <c r="U6392">
        <v>0.603102917160658</v>
      </c>
      <c r="V6392">
        <v>20.5858079677812</v>
      </c>
      <c r="W6392">
        <v>0.29261482077562401</v>
      </c>
      <c r="X6392">
        <v>0.704072456322962</v>
      </c>
      <c r="Y6392">
        <v>20.659808503389801</v>
      </c>
      <c r="Z6392">
        <v>0.48464167878831399</v>
      </c>
      <c r="AA6392">
        <v>0.84435025072159198</v>
      </c>
      <c r="AB6392">
        <v>19.622334714674299</v>
      </c>
      <c r="AC6392">
        <v>0.45677901822897599</v>
      </c>
      <c r="AD6392">
        <v>0.82872126865393902</v>
      </c>
      <c r="AE6392">
        <v>19.6598093742579</v>
      </c>
      <c r="AF6392">
        <v>0.16793847098801201</v>
      </c>
      <c r="AG6392">
        <v>0.68151250837662902</v>
      </c>
      <c r="AH6392">
        <v>20.5858079677812</v>
      </c>
      <c r="AI6392">
        <v>0.14667288820271701</v>
      </c>
      <c r="AJ6392">
        <v>0.78121606160956403</v>
      </c>
      <c r="AK6392">
        <v>20.659808503389801</v>
      </c>
    </row>
    <row r="6393" spans="1:37" x14ac:dyDescent="0.2">
      <c r="A6393" t="s">
        <v>19816</v>
      </c>
      <c r="B6393">
        <v>160574506</v>
      </c>
      <c r="C6393">
        <v>160574661</v>
      </c>
      <c r="D6393">
        <v>156</v>
      </c>
      <c r="E6393" t="s">
        <v>21372</v>
      </c>
      <c r="F6393">
        <v>2</v>
      </c>
      <c r="G6393" t="s">
        <v>21373</v>
      </c>
      <c r="H6393" t="s">
        <v>35329</v>
      </c>
      <c r="I6393">
        <v>4</v>
      </c>
      <c r="J6393">
        <v>160539254</v>
      </c>
      <c r="K6393">
        <v>160586817</v>
      </c>
      <c r="L6393">
        <v>47564</v>
      </c>
      <c r="M6393">
        <v>1</v>
      </c>
      <c r="N6393">
        <v>105377512</v>
      </c>
      <c r="O6393" t="s">
        <v>21374</v>
      </c>
      <c r="P6393">
        <v>35252</v>
      </c>
      <c r="Q6393" t="s">
        <v>40</v>
      </c>
      <c r="R6393" t="s">
        <v>21375</v>
      </c>
      <c r="S6393" t="s">
        <v>35330</v>
      </c>
      <c r="T6393">
        <v>1</v>
      </c>
      <c r="U6393">
        <v>1</v>
      </c>
      <c r="V6393">
        <v>-1.7964635625899601</v>
      </c>
      <c r="W6393">
        <v>0.23665223614800801</v>
      </c>
      <c r="X6393">
        <v>0.704072456322962</v>
      </c>
      <c r="Y6393">
        <v>3.3464952065065301</v>
      </c>
      <c r="Z6393">
        <v>0.94067464303402304</v>
      </c>
      <c r="AA6393">
        <v>0.99919698600769702</v>
      </c>
      <c r="AB6393">
        <v>-0.141889786570886</v>
      </c>
      <c r="AC6393">
        <v>0.78441786433924598</v>
      </c>
      <c r="AD6393">
        <v>0.90663815930604097</v>
      </c>
      <c r="AE6393">
        <v>2.3464952462601998</v>
      </c>
      <c r="AF6393">
        <v>0.96396358433015406</v>
      </c>
      <c r="AG6393">
        <v>1</v>
      </c>
      <c r="AH6393">
        <v>-2.1352966345828399</v>
      </c>
      <c r="AI6393">
        <v>4.5061491795978098E-2</v>
      </c>
      <c r="AJ6393">
        <v>0.78121606160956403</v>
      </c>
      <c r="AK6393">
        <v>4.2152503391883602</v>
      </c>
    </row>
    <row r="6394" spans="1:37" x14ac:dyDescent="0.2">
      <c r="A6394" t="s">
        <v>19816</v>
      </c>
      <c r="B6394">
        <v>160574661</v>
      </c>
      <c r="C6394">
        <v>160574816</v>
      </c>
      <c r="D6394">
        <v>156</v>
      </c>
      <c r="E6394" t="s">
        <v>21376</v>
      </c>
      <c r="F6394">
        <v>3</v>
      </c>
      <c r="G6394" t="s">
        <v>21377</v>
      </c>
      <c r="H6394" t="s">
        <v>35329</v>
      </c>
      <c r="I6394">
        <v>4</v>
      </c>
      <c r="J6394">
        <v>160539254</v>
      </c>
      <c r="K6394">
        <v>160586817</v>
      </c>
      <c r="L6394">
        <v>47564</v>
      </c>
      <c r="M6394">
        <v>1</v>
      </c>
      <c r="N6394">
        <v>105377512</v>
      </c>
      <c r="O6394" t="s">
        <v>21374</v>
      </c>
      <c r="P6394">
        <v>35407</v>
      </c>
      <c r="Q6394" t="s">
        <v>40</v>
      </c>
      <c r="R6394" t="s">
        <v>21375</v>
      </c>
      <c r="S6394" t="s">
        <v>35330</v>
      </c>
      <c r="T6394">
        <v>1</v>
      </c>
      <c r="U6394">
        <v>1</v>
      </c>
      <c r="V6394">
        <v>-1.7964635625899601</v>
      </c>
      <c r="W6394">
        <v>0.23665223614800801</v>
      </c>
      <c r="X6394">
        <v>0.704072456322962</v>
      </c>
      <c r="Y6394">
        <v>3.3464952065065301</v>
      </c>
      <c r="Z6394">
        <v>0.94067464303402304</v>
      </c>
      <c r="AA6394">
        <v>0.99919698600769702</v>
      </c>
      <c r="AB6394">
        <v>-0.141889786570886</v>
      </c>
      <c r="AC6394">
        <v>0.78441786433924598</v>
      </c>
      <c r="AD6394">
        <v>0.90663815930604097</v>
      </c>
      <c r="AE6394">
        <v>2.3464952462601998</v>
      </c>
      <c r="AF6394">
        <v>0.96396358433015406</v>
      </c>
      <c r="AG6394">
        <v>1</v>
      </c>
      <c r="AH6394">
        <v>-2.1352966345828399</v>
      </c>
      <c r="AI6394">
        <v>4.5061491795978098E-2</v>
      </c>
      <c r="AJ6394">
        <v>0.78121606160956403</v>
      </c>
      <c r="AK6394">
        <v>4.2152503391883602</v>
      </c>
    </row>
    <row r="6395" spans="1:37" x14ac:dyDescent="0.2">
      <c r="A6395" t="s">
        <v>19816</v>
      </c>
      <c r="B6395">
        <v>160574816</v>
      </c>
      <c r="C6395">
        <v>160574971</v>
      </c>
      <c r="D6395">
        <v>156</v>
      </c>
      <c r="E6395" t="s">
        <v>21378</v>
      </c>
      <c r="F6395">
        <v>0</v>
      </c>
      <c r="G6395" t="s">
        <v>21379</v>
      </c>
      <c r="H6395" t="s">
        <v>35329</v>
      </c>
      <c r="I6395">
        <v>4</v>
      </c>
      <c r="J6395">
        <v>160539254</v>
      </c>
      <c r="K6395">
        <v>160586817</v>
      </c>
      <c r="L6395">
        <v>47564</v>
      </c>
      <c r="M6395">
        <v>1</v>
      </c>
      <c r="N6395">
        <v>105377512</v>
      </c>
      <c r="O6395" t="s">
        <v>21374</v>
      </c>
      <c r="P6395">
        <v>35562</v>
      </c>
      <c r="Q6395" t="s">
        <v>40</v>
      </c>
      <c r="R6395" t="s">
        <v>21375</v>
      </c>
      <c r="S6395" t="s">
        <v>35330</v>
      </c>
      <c r="T6395">
        <v>1</v>
      </c>
      <c r="U6395">
        <v>1</v>
      </c>
      <c r="V6395">
        <v>-1.5696038017981</v>
      </c>
      <c r="W6395">
        <v>0.23665223614800801</v>
      </c>
      <c r="X6395">
        <v>0.704072456322962</v>
      </c>
      <c r="Y6395">
        <v>3.0863517805035201</v>
      </c>
      <c r="Z6395">
        <v>0.94067464303402304</v>
      </c>
      <c r="AA6395">
        <v>0.99919698600769702</v>
      </c>
      <c r="AB6395">
        <v>-0.147121591248001</v>
      </c>
      <c r="AC6395">
        <v>0.78441786433924598</v>
      </c>
      <c r="AD6395">
        <v>0.90663815930604097</v>
      </c>
      <c r="AE6395">
        <v>2.08635182811242</v>
      </c>
      <c r="AF6395">
        <v>0.96396358433015406</v>
      </c>
      <c r="AG6395">
        <v>1</v>
      </c>
      <c r="AH6395">
        <v>-1.87647692662149</v>
      </c>
      <c r="AI6395">
        <v>4.5061491795978098E-2</v>
      </c>
      <c r="AJ6395">
        <v>0.78121606160956403</v>
      </c>
      <c r="AK6395">
        <v>3.9551069131853498</v>
      </c>
    </row>
    <row r="6396" spans="1:37" x14ac:dyDescent="0.2">
      <c r="A6396" t="s">
        <v>19816</v>
      </c>
      <c r="B6396">
        <v>163212027</v>
      </c>
      <c r="C6396">
        <v>163212200</v>
      </c>
      <c r="D6396">
        <v>174</v>
      </c>
      <c r="E6396" t="s">
        <v>21380</v>
      </c>
      <c r="F6396">
        <v>1</v>
      </c>
      <c r="G6396" t="s">
        <v>21381</v>
      </c>
      <c r="H6396" t="s">
        <v>31000</v>
      </c>
      <c r="I6396">
        <v>4</v>
      </c>
      <c r="J6396">
        <v>163128669</v>
      </c>
      <c r="K6396">
        <v>163166890</v>
      </c>
      <c r="L6396">
        <v>38222</v>
      </c>
      <c r="M6396">
        <v>2</v>
      </c>
      <c r="N6396">
        <v>92345</v>
      </c>
      <c r="O6396" t="s">
        <v>21382</v>
      </c>
      <c r="P6396">
        <v>-45137</v>
      </c>
      <c r="Q6396" t="s">
        <v>21383</v>
      </c>
      <c r="R6396" t="s">
        <v>21384</v>
      </c>
      <c r="S6396" t="s">
        <v>35331</v>
      </c>
      <c r="T6396">
        <v>0.69655006609544201</v>
      </c>
      <c r="U6396">
        <v>0.903134602785859</v>
      </c>
      <c r="V6396">
        <v>9.4726741782791404E-2</v>
      </c>
      <c r="W6396">
        <v>0.50039843522710903</v>
      </c>
      <c r="X6396">
        <v>0.78363289935355196</v>
      </c>
      <c r="Y6396">
        <v>2.6189811081740002</v>
      </c>
      <c r="Z6396">
        <v>0.404548225851946</v>
      </c>
      <c r="AA6396">
        <v>0.84435025072159198</v>
      </c>
      <c r="AB6396">
        <v>-0.72467385743387203</v>
      </c>
      <c r="AC6396">
        <v>0.60944620305506203</v>
      </c>
      <c r="AD6396">
        <v>0.87989882095915395</v>
      </c>
      <c r="AE6396">
        <v>2.4526986899922401</v>
      </c>
      <c r="AF6396">
        <v>1</v>
      </c>
      <c r="AG6396">
        <v>1</v>
      </c>
      <c r="AH6396">
        <v>0.87793313357658798</v>
      </c>
      <c r="AI6396">
        <v>0.49057070351603199</v>
      </c>
      <c r="AJ6396">
        <v>0.78121606160956403</v>
      </c>
      <c r="AK6396">
        <v>1.1745306546309799</v>
      </c>
    </row>
    <row r="6397" spans="1:37" x14ac:dyDescent="0.2">
      <c r="A6397" t="s">
        <v>19816</v>
      </c>
      <c r="B6397">
        <v>163212200</v>
      </c>
      <c r="C6397">
        <v>163212373</v>
      </c>
      <c r="D6397">
        <v>174</v>
      </c>
      <c r="E6397" t="s">
        <v>21385</v>
      </c>
      <c r="F6397">
        <v>3</v>
      </c>
      <c r="G6397" t="s">
        <v>21386</v>
      </c>
      <c r="H6397" t="s">
        <v>31000</v>
      </c>
      <c r="I6397">
        <v>4</v>
      </c>
      <c r="J6397">
        <v>163128669</v>
      </c>
      <c r="K6397">
        <v>163166890</v>
      </c>
      <c r="L6397">
        <v>38222</v>
      </c>
      <c r="M6397">
        <v>2</v>
      </c>
      <c r="N6397">
        <v>92345</v>
      </c>
      <c r="O6397" t="s">
        <v>21382</v>
      </c>
      <c r="P6397">
        <v>-45310</v>
      </c>
      <c r="Q6397" t="s">
        <v>21383</v>
      </c>
      <c r="R6397" t="s">
        <v>21384</v>
      </c>
      <c r="S6397" t="s">
        <v>35331</v>
      </c>
      <c r="T6397">
        <v>0.69655006609544201</v>
      </c>
      <c r="U6397">
        <v>0.903134602785859</v>
      </c>
      <c r="V6397">
        <v>9.4726741782791404E-2</v>
      </c>
      <c r="W6397">
        <v>0.50039843522710903</v>
      </c>
      <c r="X6397">
        <v>0.78363289935355196</v>
      </c>
      <c r="Y6397">
        <v>2.6189811081740002</v>
      </c>
      <c r="Z6397">
        <v>0.404548225851946</v>
      </c>
      <c r="AA6397">
        <v>0.84435025072159198</v>
      </c>
      <c r="AB6397">
        <v>-0.72467385743387203</v>
      </c>
      <c r="AC6397">
        <v>0.60944620305506203</v>
      </c>
      <c r="AD6397">
        <v>0.87989882095915395</v>
      </c>
      <c r="AE6397">
        <v>2.4526986899922401</v>
      </c>
      <c r="AF6397">
        <v>1</v>
      </c>
      <c r="AG6397">
        <v>1</v>
      </c>
      <c r="AH6397">
        <v>0.87793313357658798</v>
      </c>
      <c r="AI6397">
        <v>0.49057070351603199</v>
      </c>
      <c r="AJ6397">
        <v>0.78121606160956403</v>
      </c>
      <c r="AK6397">
        <v>1.1745306546309799</v>
      </c>
    </row>
    <row r="6398" spans="1:37" x14ac:dyDescent="0.2">
      <c r="A6398" t="s">
        <v>19816</v>
      </c>
      <c r="B6398">
        <v>163212373</v>
      </c>
      <c r="C6398">
        <v>163212546</v>
      </c>
      <c r="D6398">
        <v>174</v>
      </c>
      <c r="E6398" t="s">
        <v>21387</v>
      </c>
      <c r="F6398">
        <v>2</v>
      </c>
      <c r="G6398" t="s">
        <v>21388</v>
      </c>
      <c r="H6398" t="s">
        <v>31000</v>
      </c>
      <c r="I6398">
        <v>4</v>
      </c>
      <c r="J6398">
        <v>163128669</v>
      </c>
      <c r="K6398">
        <v>163166890</v>
      </c>
      <c r="L6398">
        <v>38222</v>
      </c>
      <c r="M6398">
        <v>2</v>
      </c>
      <c r="N6398">
        <v>92345</v>
      </c>
      <c r="O6398" t="s">
        <v>21382</v>
      </c>
      <c r="P6398">
        <v>-45483</v>
      </c>
      <c r="Q6398" t="s">
        <v>21383</v>
      </c>
      <c r="R6398" t="s">
        <v>21384</v>
      </c>
      <c r="S6398" t="s">
        <v>35331</v>
      </c>
      <c r="T6398">
        <v>0.69655006609544201</v>
      </c>
      <c r="U6398">
        <v>0.903134602785859</v>
      </c>
      <c r="V6398">
        <v>9.4726741782791404E-2</v>
      </c>
      <c r="W6398">
        <v>0.50039843522710903</v>
      </c>
      <c r="X6398">
        <v>0.78363289935355196</v>
      </c>
      <c r="Y6398">
        <v>2.6189811081740002</v>
      </c>
      <c r="Z6398">
        <v>0.404548225851946</v>
      </c>
      <c r="AA6398">
        <v>0.84435025072159198</v>
      </c>
      <c r="AB6398">
        <v>-0.72467385743387203</v>
      </c>
      <c r="AC6398">
        <v>0.60944620305506203</v>
      </c>
      <c r="AD6398">
        <v>0.87989882095915395</v>
      </c>
      <c r="AE6398">
        <v>2.4526986899922401</v>
      </c>
      <c r="AF6398">
        <v>1</v>
      </c>
      <c r="AG6398">
        <v>1</v>
      </c>
      <c r="AH6398">
        <v>0.87793313357658798</v>
      </c>
      <c r="AI6398">
        <v>0.49057070351603199</v>
      </c>
      <c r="AJ6398">
        <v>0.78121606160956403</v>
      </c>
      <c r="AK6398">
        <v>1.1745306546309799</v>
      </c>
    </row>
    <row r="6399" spans="1:37" x14ac:dyDescent="0.2">
      <c r="A6399" t="s">
        <v>19816</v>
      </c>
      <c r="B6399">
        <v>166744061</v>
      </c>
      <c r="C6399">
        <v>166744317</v>
      </c>
      <c r="D6399">
        <v>257</v>
      </c>
      <c r="E6399" t="s">
        <v>21389</v>
      </c>
      <c r="F6399">
        <v>4</v>
      </c>
      <c r="G6399" t="s">
        <v>21390</v>
      </c>
      <c r="H6399" t="s">
        <v>35332</v>
      </c>
      <c r="I6399">
        <v>4</v>
      </c>
      <c r="J6399">
        <v>166734147</v>
      </c>
      <c r="K6399">
        <v>167102557</v>
      </c>
      <c r="L6399">
        <v>368411</v>
      </c>
      <c r="M6399">
        <v>2</v>
      </c>
      <c r="N6399">
        <v>50859</v>
      </c>
      <c r="O6399" t="s">
        <v>21391</v>
      </c>
      <c r="P6399">
        <v>358240</v>
      </c>
      <c r="Q6399" t="s">
        <v>21392</v>
      </c>
      <c r="R6399" t="s">
        <v>21393</v>
      </c>
      <c r="S6399" t="s">
        <v>35333</v>
      </c>
      <c r="T6399">
        <v>0.32911398597860803</v>
      </c>
      <c r="U6399">
        <v>0.603102917160658</v>
      </c>
      <c r="V6399">
        <v>23.223016069706301</v>
      </c>
      <c r="W6399">
        <v>0.38920677604595899</v>
      </c>
      <c r="X6399">
        <v>0.704072456322962</v>
      </c>
      <c r="Y6399">
        <v>-24.087359553734299</v>
      </c>
      <c r="Z6399">
        <v>0.306975110376564</v>
      </c>
      <c r="AA6399">
        <v>0.72610664078822296</v>
      </c>
      <c r="AB6399">
        <v>23.888822863976401</v>
      </c>
      <c r="AC6399">
        <v>0.71753805159658501</v>
      </c>
      <c r="AD6399">
        <v>0.87989882095915395</v>
      </c>
      <c r="AE6399">
        <v>-1.7903427699691901</v>
      </c>
      <c r="AF6399">
        <v>0.64997455747578503</v>
      </c>
      <c r="AG6399">
        <v>0.80674443595273604</v>
      </c>
      <c r="AH6399">
        <v>-6.5977405021936497E-2</v>
      </c>
      <c r="AI6399">
        <v>0.35038410267202102</v>
      </c>
      <c r="AJ6399">
        <v>0.78121606160956403</v>
      </c>
      <c r="AK6399">
        <v>-23.7819076672045</v>
      </c>
    </row>
    <row r="6400" spans="1:37" x14ac:dyDescent="0.2">
      <c r="A6400" t="s">
        <v>19816</v>
      </c>
      <c r="B6400">
        <v>167133001</v>
      </c>
      <c r="C6400">
        <v>167133153</v>
      </c>
      <c r="D6400">
        <v>153</v>
      </c>
      <c r="E6400" t="s">
        <v>21394</v>
      </c>
      <c r="F6400">
        <v>0</v>
      </c>
      <c r="G6400" t="s">
        <v>21395</v>
      </c>
      <c r="H6400" t="s">
        <v>35334</v>
      </c>
      <c r="I6400">
        <v>4</v>
      </c>
      <c r="J6400">
        <v>166734147</v>
      </c>
      <c r="K6400">
        <v>167102557</v>
      </c>
      <c r="L6400">
        <v>368411</v>
      </c>
      <c r="M6400">
        <v>2</v>
      </c>
      <c r="N6400">
        <v>50859</v>
      </c>
      <c r="O6400" t="s">
        <v>21391</v>
      </c>
      <c r="P6400">
        <v>-30444</v>
      </c>
      <c r="Q6400" t="s">
        <v>21392</v>
      </c>
      <c r="R6400" t="s">
        <v>21393</v>
      </c>
      <c r="S6400" t="s">
        <v>35333</v>
      </c>
      <c r="T6400">
        <v>0.67617102821717701</v>
      </c>
      <c r="U6400">
        <v>0.88274512151751805</v>
      </c>
      <c r="V6400">
        <v>0.520341177764573</v>
      </c>
      <c r="W6400">
        <v>0.13496246468520501</v>
      </c>
      <c r="X6400">
        <v>0.704072456322962</v>
      </c>
      <c r="Y6400">
        <v>-1.95779660952155</v>
      </c>
      <c r="Z6400">
        <v>0.83378786728399401</v>
      </c>
      <c r="AA6400">
        <v>0.96219119884572901</v>
      </c>
      <c r="AB6400">
        <v>-0.40500937432040701</v>
      </c>
      <c r="AC6400">
        <v>0.124863670654244</v>
      </c>
      <c r="AD6400">
        <v>0.68253123924728298</v>
      </c>
      <c r="AE6400">
        <v>-1.2072627668937499</v>
      </c>
      <c r="AF6400">
        <v>0.28242545118034801</v>
      </c>
      <c r="AG6400">
        <v>0.70473078222419605</v>
      </c>
      <c r="AH6400">
        <v>1.39812329916926</v>
      </c>
      <c r="AI6400">
        <v>0.217040799740359</v>
      </c>
      <c r="AJ6400">
        <v>0.78121606160956403</v>
      </c>
      <c r="AK6400">
        <v>-1.6767775412985499</v>
      </c>
    </row>
    <row r="6401" spans="1:37" x14ac:dyDescent="0.2">
      <c r="A6401" t="s">
        <v>19816</v>
      </c>
      <c r="B6401">
        <v>168442603</v>
      </c>
      <c r="C6401">
        <v>168442778</v>
      </c>
      <c r="D6401">
        <v>176</v>
      </c>
      <c r="E6401" t="s">
        <v>21396</v>
      </c>
      <c r="F6401">
        <v>3</v>
      </c>
      <c r="G6401" t="s">
        <v>21397</v>
      </c>
      <c r="H6401" t="s">
        <v>35335</v>
      </c>
      <c r="I6401">
        <v>4</v>
      </c>
      <c r="J6401">
        <v>168396099</v>
      </c>
      <c r="K6401">
        <v>168456059</v>
      </c>
      <c r="L6401">
        <v>59961</v>
      </c>
      <c r="M6401">
        <v>2</v>
      </c>
      <c r="N6401">
        <v>91351</v>
      </c>
      <c r="O6401" t="s">
        <v>21398</v>
      </c>
      <c r="P6401">
        <v>13281</v>
      </c>
      <c r="Q6401" t="s">
        <v>21399</v>
      </c>
      <c r="R6401" t="s">
        <v>21400</v>
      </c>
      <c r="S6401" t="s">
        <v>35336</v>
      </c>
      <c r="T6401">
        <v>1</v>
      </c>
      <c r="U6401">
        <v>1</v>
      </c>
      <c r="V6401">
        <v>-0.65926266664770905</v>
      </c>
      <c r="W6401">
        <v>1</v>
      </c>
      <c r="X6401">
        <v>1</v>
      </c>
      <c r="Y6401">
        <v>-0.35250451507587999</v>
      </c>
      <c r="Z6401">
        <v>0.89040168569004197</v>
      </c>
      <c r="AA6401">
        <v>0.99919698600769702</v>
      </c>
      <c r="AB6401">
        <v>-0.99505015077024905</v>
      </c>
      <c r="AC6401">
        <v>0.78869891171794104</v>
      </c>
      <c r="AD6401">
        <v>0.91045228271457701</v>
      </c>
      <c r="AE6401">
        <v>-0.75798523928634198</v>
      </c>
      <c r="AF6401">
        <v>0.89830399097667102</v>
      </c>
      <c r="AG6401">
        <v>1</v>
      </c>
      <c r="AH6401">
        <v>-0.139681992119217</v>
      </c>
      <c r="AI6401">
        <v>0.86636036481732503</v>
      </c>
      <c r="AJ6401">
        <v>0.98106457419216397</v>
      </c>
      <c r="AK6401">
        <v>0.10487294056636499</v>
      </c>
    </row>
    <row r="6402" spans="1:37" x14ac:dyDescent="0.2">
      <c r="A6402" t="s">
        <v>19816</v>
      </c>
      <c r="B6402">
        <v>168442778</v>
      </c>
      <c r="C6402">
        <v>168442953</v>
      </c>
      <c r="D6402">
        <v>176</v>
      </c>
      <c r="E6402" t="s">
        <v>21401</v>
      </c>
      <c r="F6402">
        <v>1</v>
      </c>
      <c r="G6402" t="s">
        <v>21402</v>
      </c>
      <c r="H6402" t="s">
        <v>35335</v>
      </c>
      <c r="I6402">
        <v>4</v>
      </c>
      <c r="J6402">
        <v>168396099</v>
      </c>
      <c r="K6402">
        <v>168456059</v>
      </c>
      <c r="L6402">
        <v>59961</v>
      </c>
      <c r="M6402">
        <v>2</v>
      </c>
      <c r="N6402">
        <v>91351</v>
      </c>
      <c r="O6402" t="s">
        <v>21398</v>
      </c>
      <c r="P6402">
        <v>13106</v>
      </c>
      <c r="Q6402" t="s">
        <v>21399</v>
      </c>
      <c r="R6402" t="s">
        <v>21400</v>
      </c>
      <c r="S6402" t="s">
        <v>35336</v>
      </c>
      <c r="T6402">
        <v>1</v>
      </c>
      <c r="U6402">
        <v>1</v>
      </c>
      <c r="V6402">
        <v>-0.65926266664770905</v>
      </c>
      <c r="W6402">
        <v>1</v>
      </c>
      <c r="X6402">
        <v>1</v>
      </c>
      <c r="Y6402">
        <v>-0.35250451507587999</v>
      </c>
      <c r="Z6402">
        <v>0.89040168569004197</v>
      </c>
      <c r="AA6402">
        <v>0.99919698600769702</v>
      </c>
      <c r="AB6402">
        <v>-0.99505015077024905</v>
      </c>
      <c r="AC6402">
        <v>0.78869891171794104</v>
      </c>
      <c r="AD6402">
        <v>0.91045228271457701</v>
      </c>
      <c r="AE6402">
        <v>-0.75798523928634198</v>
      </c>
      <c r="AF6402">
        <v>0.89830399097667102</v>
      </c>
      <c r="AG6402">
        <v>1</v>
      </c>
      <c r="AH6402">
        <v>-0.139681992119217</v>
      </c>
      <c r="AI6402">
        <v>0.86636036481732503</v>
      </c>
      <c r="AJ6402">
        <v>0.98106457419216397</v>
      </c>
      <c r="AK6402">
        <v>0.10487294056636499</v>
      </c>
    </row>
    <row r="6403" spans="1:37" x14ac:dyDescent="0.2">
      <c r="A6403" t="s">
        <v>19816</v>
      </c>
      <c r="B6403">
        <v>168602068</v>
      </c>
      <c r="C6403">
        <v>168602219</v>
      </c>
      <c r="D6403">
        <v>152</v>
      </c>
      <c r="E6403" t="s">
        <v>21403</v>
      </c>
      <c r="F6403">
        <v>1</v>
      </c>
      <c r="G6403" t="s">
        <v>21404</v>
      </c>
      <c r="H6403" t="s">
        <v>35337</v>
      </c>
      <c r="I6403">
        <v>4</v>
      </c>
      <c r="J6403">
        <v>168631615</v>
      </c>
      <c r="K6403">
        <v>168690663</v>
      </c>
      <c r="L6403">
        <v>59049</v>
      </c>
      <c r="M6403">
        <v>1</v>
      </c>
      <c r="N6403">
        <v>23022</v>
      </c>
      <c r="O6403" t="s">
        <v>21405</v>
      </c>
      <c r="P6403">
        <v>-29396</v>
      </c>
      <c r="Q6403" t="s">
        <v>21406</v>
      </c>
      <c r="R6403" t="s">
        <v>21407</v>
      </c>
      <c r="S6403" t="s">
        <v>35338</v>
      </c>
      <c r="T6403">
        <v>0.32911398597860803</v>
      </c>
      <c r="U6403">
        <v>0.603102917160658</v>
      </c>
      <c r="V6403">
        <v>21.275398567898399</v>
      </c>
      <c r="W6403">
        <v>0.38920677604595899</v>
      </c>
      <c r="X6403">
        <v>0.704072456322962</v>
      </c>
      <c r="Y6403">
        <v>-21.0737647919862</v>
      </c>
      <c r="Z6403">
        <v>0.306975110376564</v>
      </c>
      <c r="AA6403">
        <v>0.72610664078822296</v>
      </c>
      <c r="AB6403">
        <v>21.4426098291441</v>
      </c>
      <c r="AC6403">
        <v>0.75388744886274095</v>
      </c>
      <c r="AD6403">
        <v>0.87989882095915395</v>
      </c>
      <c r="AE6403">
        <v>-0.47385542171219303</v>
      </c>
      <c r="AF6403">
        <v>0.64997455747578503</v>
      </c>
      <c r="AG6403">
        <v>0.80674443595273604</v>
      </c>
      <c r="AH6403">
        <v>0.74948973128985297</v>
      </c>
      <c r="AI6403">
        <v>0.35038410267202102</v>
      </c>
      <c r="AJ6403">
        <v>0.78121606160956403</v>
      </c>
      <c r="AK6403">
        <v>-21.335694664164599</v>
      </c>
    </row>
    <row r="6404" spans="1:37" x14ac:dyDescent="0.2">
      <c r="A6404" t="s">
        <v>19816</v>
      </c>
      <c r="B6404">
        <v>169185394</v>
      </c>
      <c r="C6404">
        <v>169185545</v>
      </c>
      <c r="D6404">
        <v>152</v>
      </c>
      <c r="E6404" t="s">
        <v>21408</v>
      </c>
      <c r="F6404">
        <v>0</v>
      </c>
      <c r="G6404" t="s">
        <v>21409</v>
      </c>
      <c r="H6404" t="s">
        <v>35339</v>
      </c>
      <c r="I6404">
        <v>4</v>
      </c>
      <c r="J6404">
        <v>169116269</v>
      </c>
      <c r="K6404">
        <v>169156657</v>
      </c>
      <c r="L6404">
        <v>40389</v>
      </c>
      <c r="M6404">
        <v>2</v>
      </c>
      <c r="N6404">
        <v>57630</v>
      </c>
      <c r="O6404" t="s">
        <v>21410</v>
      </c>
      <c r="P6404">
        <v>-28737</v>
      </c>
      <c r="Q6404" t="s">
        <v>21411</v>
      </c>
      <c r="R6404" t="s">
        <v>21412</v>
      </c>
      <c r="S6404" t="s">
        <v>35340</v>
      </c>
      <c r="T6404">
        <v>0.152084254673993</v>
      </c>
      <c r="U6404">
        <v>0.603102917160658</v>
      </c>
      <c r="V6404">
        <v>25.211728391061701</v>
      </c>
      <c r="W6404">
        <v>0.94541066367716797</v>
      </c>
      <c r="X6404">
        <v>0.95159051474143896</v>
      </c>
      <c r="Y6404">
        <v>0.229272188555697</v>
      </c>
      <c r="Z6404">
        <v>0.306975110376564</v>
      </c>
      <c r="AA6404">
        <v>0.72610664078822296</v>
      </c>
      <c r="AB6404">
        <v>24.248254302357299</v>
      </c>
      <c r="AC6404">
        <v>0.71753805159658501</v>
      </c>
      <c r="AD6404">
        <v>0.87989882095915395</v>
      </c>
      <c r="AE6404">
        <v>-0.77072773975144404</v>
      </c>
      <c r="AF6404">
        <v>4.6407610929182198E-2</v>
      </c>
      <c r="AG6404">
        <v>0.476038960109122</v>
      </c>
      <c r="AH6404">
        <v>25.211728391061701</v>
      </c>
      <c r="AI6404">
        <v>0.59609816080359102</v>
      </c>
      <c r="AJ6404">
        <v>0.78121606160956403</v>
      </c>
      <c r="AK6404">
        <v>1.09802758585187</v>
      </c>
    </row>
    <row r="6405" spans="1:37" x14ac:dyDescent="0.2">
      <c r="A6405" t="s">
        <v>19816</v>
      </c>
      <c r="B6405">
        <v>169520593</v>
      </c>
      <c r="C6405">
        <v>169520764</v>
      </c>
      <c r="D6405">
        <v>172</v>
      </c>
      <c r="E6405" t="s">
        <v>21413</v>
      </c>
      <c r="F6405">
        <v>1</v>
      </c>
      <c r="G6405" t="s">
        <v>15798</v>
      </c>
      <c r="H6405" t="s">
        <v>35341</v>
      </c>
      <c r="I6405">
        <v>4</v>
      </c>
      <c r="J6405">
        <v>169479403</v>
      </c>
      <c r="K6405">
        <v>169509966</v>
      </c>
      <c r="L6405">
        <v>30564</v>
      </c>
      <c r="M6405">
        <v>2</v>
      </c>
      <c r="N6405">
        <v>4750</v>
      </c>
      <c r="O6405" t="s">
        <v>21414</v>
      </c>
      <c r="P6405">
        <v>-10627</v>
      </c>
      <c r="Q6405" t="s">
        <v>21415</v>
      </c>
      <c r="R6405" t="s">
        <v>21416</v>
      </c>
      <c r="S6405" t="s">
        <v>35342</v>
      </c>
      <c r="T6405">
        <v>0.61966761082066302</v>
      </c>
      <c r="U6405">
        <v>0.83793887680475898</v>
      </c>
      <c r="V6405">
        <v>0.29684887981558999</v>
      </c>
      <c r="W6405">
        <v>0.54315661014874395</v>
      </c>
      <c r="X6405">
        <v>0.83868113506888498</v>
      </c>
      <c r="Y6405">
        <v>-0.228078880834233</v>
      </c>
      <c r="Z6405">
        <v>0.972382454518947</v>
      </c>
      <c r="AA6405">
        <v>1</v>
      </c>
      <c r="AB6405">
        <v>0.11270991682550099</v>
      </c>
      <c r="AC6405">
        <v>0.22935750722706599</v>
      </c>
      <c r="AD6405">
        <v>0.68253123924728298</v>
      </c>
      <c r="AE6405">
        <v>-0.54601308275432503</v>
      </c>
      <c r="AF6405">
        <v>0.44613015082527102</v>
      </c>
      <c r="AG6405">
        <v>0.80674443595273604</v>
      </c>
      <c r="AH6405">
        <v>0.34825288774351598</v>
      </c>
      <c r="AI6405">
        <v>0.95123936367540696</v>
      </c>
      <c r="AJ6405">
        <v>0.98697465282958197</v>
      </c>
      <c r="AK6405">
        <v>0.12839732116771899</v>
      </c>
    </row>
    <row r="6406" spans="1:37" x14ac:dyDescent="0.2">
      <c r="A6406" t="s">
        <v>19816</v>
      </c>
      <c r="B6406">
        <v>169520764</v>
      </c>
      <c r="C6406">
        <v>169520935</v>
      </c>
      <c r="D6406">
        <v>172</v>
      </c>
      <c r="E6406" t="s">
        <v>21417</v>
      </c>
      <c r="F6406">
        <v>4</v>
      </c>
      <c r="G6406" t="s">
        <v>15803</v>
      </c>
      <c r="H6406" t="s">
        <v>35341</v>
      </c>
      <c r="I6406">
        <v>4</v>
      </c>
      <c r="J6406">
        <v>169479403</v>
      </c>
      <c r="K6406">
        <v>169509966</v>
      </c>
      <c r="L6406">
        <v>30564</v>
      </c>
      <c r="M6406">
        <v>2</v>
      </c>
      <c r="N6406">
        <v>4750</v>
      </c>
      <c r="O6406" t="s">
        <v>21414</v>
      </c>
      <c r="P6406">
        <v>-10798</v>
      </c>
      <c r="Q6406" t="s">
        <v>21415</v>
      </c>
      <c r="R6406" t="s">
        <v>21416</v>
      </c>
      <c r="S6406" t="s">
        <v>35342</v>
      </c>
      <c r="T6406">
        <v>0.89962598537008098</v>
      </c>
      <c r="U6406">
        <v>1</v>
      </c>
      <c r="V6406">
        <v>6.9447861527538804E-3</v>
      </c>
      <c r="W6406">
        <v>0.52498174559578603</v>
      </c>
      <c r="X6406">
        <v>0.81654684254893195</v>
      </c>
      <c r="Y6406">
        <v>-0.20338143761709401</v>
      </c>
      <c r="Z6406">
        <v>0.73828840650015304</v>
      </c>
      <c r="AA6406">
        <v>0.87994156500776499</v>
      </c>
      <c r="AB6406">
        <v>-0.12882186556796801</v>
      </c>
      <c r="AC6406">
        <v>0.30176881721715598</v>
      </c>
      <c r="AD6406">
        <v>0.68253123924728298</v>
      </c>
      <c r="AE6406">
        <v>-0.46305070610639198</v>
      </c>
      <c r="AF6406">
        <v>0.62123888241968706</v>
      </c>
      <c r="AG6406">
        <v>0.80674443595273604</v>
      </c>
      <c r="AH6406">
        <v>0.13620387810611601</v>
      </c>
      <c r="AI6406">
        <v>0.84238056170713005</v>
      </c>
      <c r="AJ6406">
        <v>0.95929458984441895</v>
      </c>
      <c r="AK6406">
        <v>9.8701377143362801E-2</v>
      </c>
    </row>
    <row r="6407" spans="1:37" x14ac:dyDescent="0.2">
      <c r="A6407" t="s">
        <v>19816</v>
      </c>
      <c r="B6407">
        <v>169520935</v>
      </c>
      <c r="C6407">
        <v>169521106</v>
      </c>
      <c r="D6407">
        <v>172</v>
      </c>
      <c r="E6407" t="s">
        <v>21418</v>
      </c>
      <c r="F6407">
        <v>4</v>
      </c>
      <c r="G6407" t="s">
        <v>21419</v>
      </c>
      <c r="H6407" t="s">
        <v>35341</v>
      </c>
      <c r="I6407">
        <v>4</v>
      </c>
      <c r="J6407">
        <v>169479403</v>
      </c>
      <c r="K6407">
        <v>169509966</v>
      </c>
      <c r="L6407">
        <v>30564</v>
      </c>
      <c r="M6407">
        <v>2</v>
      </c>
      <c r="N6407">
        <v>4750</v>
      </c>
      <c r="O6407" t="s">
        <v>21414</v>
      </c>
      <c r="P6407">
        <v>-10969</v>
      </c>
      <c r="Q6407" t="s">
        <v>21415</v>
      </c>
      <c r="R6407" t="s">
        <v>21416</v>
      </c>
      <c r="S6407" t="s">
        <v>35342</v>
      </c>
      <c r="T6407">
        <v>0.83349358449438404</v>
      </c>
      <c r="U6407">
        <v>1</v>
      </c>
      <c r="V6407">
        <v>8.45963010299845E-2</v>
      </c>
      <c r="W6407">
        <v>0.52498174559578603</v>
      </c>
      <c r="X6407">
        <v>0.81654684254893195</v>
      </c>
      <c r="Y6407">
        <v>-0.20338143761709401</v>
      </c>
      <c r="Z6407">
        <v>0.79056022674710003</v>
      </c>
      <c r="AA6407">
        <v>0.92631704700205997</v>
      </c>
      <c r="AB6407">
        <v>-5.1170350690737998E-2</v>
      </c>
      <c r="AC6407">
        <v>0.286562722543379</v>
      </c>
      <c r="AD6407">
        <v>0.68253123924728298</v>
      </c>
      <c r="AE6407">
        <v>-0.51537709844815205</v>
      </c>
      <c r="AF6407">
        <v>0.58499354093186196</v>
      </c>
      <c r="AG6407">
        <v>0.80674443595273604</v>
      </c>
      <c r="AH6407">
        <v>0.180279861531044</v>
      </c>
      <c r="AI6407">
        <v>0.86952104923712104</v>
      </c>
      <c r="AJ6407">
        <v>0.98264488833203201</v>
      </c>
      <c r="AK6407">
        <v>0.140898481519588</v>
      </c>
    </row>
    <row r="6408" spans="1:37" x14ac:dyDescent="0.2">
      <c r="A6408" t="s">
        <v>19816</v>
      </c>
      <c r="B6408">
        <v>173607603</v>
      </c>
      <c r="C6408">
        <v>173607793</v>
      </c>
      <c r="D6408">
        <v>191</v>
      </c>
      <c r="E6408" t="s">
        <v>21420</v>
      </c>
      <c r="F6408">
        <v>2</v>
      </c>
      <c r="G6408" t="s">
        <v>21421</v>
      </c>
      <c r="H6408" t="s">
        <v>35343</v>
      </c>
      <c r="I6408">
        <v>4</v>
      </c>
      <c r="J6408">
        <v>173559154</v>
      </c>
      <c r="K6408">
        <v>173583128</v>
      </c>
      <c r="L6408">
        <v>23975</v>
      </c>
      <c r="M6408">
        <v>1</v>
      </c>
      <c r="N6408">
        <v>79804</v>
      </c>
      <c r="O6408" t="s">
        <v>21422</v>
      </c>
      <c r="P6408">
        <v>48449</v>
      </c>
      <c r="Q6408" t="s">
        <v>21423</v>
      </c>
      <c r="R6408" t="s">
        <v>21424</v>
      </c>
      <c r="S6408" t="s">
        <v>35344</v>
      </c>
      <c r="T6408">
        <v>0.17308923567461099</v>
      </c>
      <c r="U6408">
        <v>0.603102917160658</v>
      </c>
      <c r="V6408">
        <v>-22.796407667192401</v>
      </c>
      <c r="W6408">
        <v>0.29261482077562401</v>
      </c>
      <c r="X6408">
        <v>0.704072456322962</v>
      </c>
      <c r="Y6408">
        <v>23.273493142766</v>
      </c>
      <c r="Z6408">
        <v>0.250572619160632</v>
      </c>
      <c r="AA6408">
        <v>0.72610664078822296</v>
      </c>
      <c r="AB6408">
        <v>-2.1637686900550199</v>
      </c>
      <c r="AC6408">
        <v>0.114586611961368</v>
      </c>
      <c r="AD6408">
        <v>0.68253123924728298</v>
      </c>
      <c r="AE6408">
        <v>23.359703803639</v>
      </c>
      <c r="AF6408">
        <v>0.22065000948199101</v>
      </c>
      <c r="AG6408">
        <v>0.68151250837662902</v>
      </c>
      <c r="AH6408">
        <v>-22.367051560050399</v>
      </c>
      <c r="AI6408">
        <v>0.84178376985732795</v>
      </c>
      <c r="AJ6408">
        <v>0.95896800690842199</v>
      </c>
      <c r="AK6408">
        <v>0.97683089727198102</v>
      </c>
    </row>
    <row r="6409" spans="1:37" x14ac:dyDescent="0.2">
      <c r="A6409" t="s">
        <v>19816</v>
      </c>
      <c r="B6409">
        <v>174815505</v>
      </c>
      <c r="C6409">
        <v>174815656</v>
      </c>
      <c r="D6409">
        <v>152</v>
      </c>
      <c r="E6409" t="s">
        <v>21425</v>
      </c>
      <c r="F6409">
        <v>1</v>
      </c>
      <c r="G6409" t="s">
        <v>21426</v>
      </c>
      <c r="H6409" t="s">
        <v>35345</v>
      </c>
      <c r="I6409">
        <v>4</v>
      </c>
      <c r="J6409">
        <v>174642487</v>
      </c>
      <c r="K6409">
        <v>174829227</v>
      </c>
      <c r="L6409">
        <v>186741</v>
      </c>
      <c r="M6409">
        <v>2</v>
      </c>
      <c r="N6409">
        <v>8001</v>
      </c>
      <c r="O6409" t="s">
        <v>21427</v>
      </c>
      <c r="P6409">
        <v>13571</v>
      </c>
      <c r="Q6409" t="s">
        <v>21428</v>
      </c>
      <c r="R6409" t="s">
        <v>21429</v>
      </c>
      <c r="S6409" t="s">
        <v>35346</v>
      </c>
      <c r="T6409">
        <v>0.32911398597860803</v>
      </c>
      <c r="U6409">
        <v>0.603102917160658</v>
      </c>
      <c r="V6409">
        <v>24.277211127209501</v>
      </c>
      <c r="W6409">
        <v>0.123414495547065</v>
      </c>
      <c r="X6409">
        <v>0.704072456322962</v>
      </c>
      <c r="Y6409">
        <v>24.578669858471098</v>
      </c>
      <c r="Z6409">
        <v>0.306975110376564</v>
      </c>
      <c r="AA6409">
        <v>0.72610664078822296</v>
      </c>
      <c r="AB6409">
        <v>23.541195213660998</v>
      </c>
      <c r="AC6409">
        <v>0.27780950890804001</v>
      </c>
      <c r="AD6409">
        <v>0.68253123924728298</v>
      </c>
      <c r="AE6409">
        <v>23.5786699160493</v>
      </c>
      <c r="AF6409">
        <v>0.61410715005536498</v>
      </c>
      <c r="AG6409">
        <v>0.80674443595273604</v>
      </c>
      <c r="AH6409">
        <v>3.54986949401742</v>
      </c>
      <c r="AI6409">
        <v>3.6185182304427702E-2</v>
      </c>
      <c r="AJ6409">
        <v>0.78121606160956403</v>
      </c>
      <c r="AK6409">
        <v>24.578669858471098</v>
      </c>
    </row>
    <row r="6410" spans="1:37" x14ac:dyDescent="0.2">
      <c r="A6410" t="s">
        <v>19816</v>
      </c>
      <c r="B6410">
        <v>174815755</v>
      </c>
      <c r="C6410">
        <v>174815908</v>
      </c>
      <c r="D6410">
        <v>154</v>
      </c>
      <c r="E6410" t="s">
        <v>21430</v>
      </c>
      <c r="F6410">
        <v>0</v>
      </c>
      <c r="G6410" t="s">
        <v>21431</v>
      </c>
      <c r="H6410" t="s">
        <v>35345</v>
      </c>
      <c r="I6410">
        <v>4</v>
      </c>
      <c r="J6410">
        <v>174642487</v>
      </c>
      <c r="K6410">
        <v>174829227</v>
      </c>
      <c r="L6410">
        <v>186741</v>
      </c>
      <c r="M6410">
        <v>2</v>
      </c>
      <c r="N6410">
        <v>8001</v>
      </c>
      <c r="O6410" t="s">
        <v>21427</v>
      </c>
      <c r="P6410">
        <v>13319</v>
      </c>
      <c r="Q6410" t="s">
        <v>21428</v>
      </c>
      <c r="R6410" t="s">
        <v>21429</v>
      </c>
      <c r="S6410" t="s">
        <v>35346</v>
      </c>
      <c r="T6410">
        <v>0.32911398597860803</v>
      </c>
      <c r="U6410">
        <v>0.603102917160658</v>
      </c>
      <c r="V6410">
        <v>24.277211127209501</v>
      </c>
      <c r="W6410">
        <v>0.123414495547065</v>
      </c>
      <c r="X6410">
        <v>0.704072456322962</v>
      </c>
      <c r="Y6410">
        <v>24.578669858471098</v>
      </c>
      <c r="Z6410">
        <v>0.306975110376564</v>
      </c>
      <c r="AA6410">
        <v>0.72610664078822296</v>
      </c>
      <c r="AB6410">
        <v>23.541195213660998</v>
      </c>
      <c r="AC6410">
        <v>0.27780950890804001</v>
      </c>
      <c r="AD6410">
        <v>0.68253123924728298</v>
      </c>
      <c r="AE6410">
        <v>23.5786699160493</v>
      </c>
      <c r="AF6410">
        <v>0.61410715005536498</v>
      </c>
      <c r="AG6410">
        <v>0.80674443595273604</v>
      </c>
      <c r="AH6410">
        <v>3.54986949401742</v>
      </c>
      <c r="AI6410">
        <v>3.6185182304427702E-2</v>
      </c>
      <c r="AJ6410">
        <v>0.78121606160956403</v>
      </c>
      <c r="AK6410">
        <v>24.578669858471098</v>
      </c>
    </row>
    <row r="6411" spans="1:37" x14ac:dyDescent="0.2">
      <c r="A6411" t="s">
        <v>19816</v>
      </c>
      <c r="B6411">
        <v>176692539</v>
      </c>
      <c r="C6411">
        <v>176692710</v>
      </c>
      <c r="D6411">
        <v>172</v>
      </c>
      <c r="E6411" t="s">
        <v>21432</v>
      </c>
      <c r="F6411">
        <v>4</v>
      </c>
      <c r="G6411" t="s">
        <v>21433</v>
      </c>
      <c r="H6411" t="s">
        <v>35347</v>
      </c>
      <c r="I6411">
        <v>4</v>
      </c>
      <c r="J6411">
        <v>176669621</v>
      </c>
      <c r="K6411">
        <v>176706145</v>
      </c>
      <c r="L6411">
        <v>36525</v>
      </c>
      <c r="M6411">
        <v>1</v>
      </c>
      <c r="N6411">
        <v>105377555</v>
      </c>
      <c r="O6411" t="s">
        <v>21434</v>
      </c>
      <c r="P6411">
        <v>22918</v>
      </c>
      <c r="Q6411" t="s">
        <v>40</v>
      </c>
      <c r="R6411" t="s">
        <v>21435</v>
      </c>
      <c r="S6411" t="s">
        <v>35348</v>
      </c>
      <c r="T6411">
        <v>0.71358797567551802</v>
      </c>
      <c r="U6411">
        <v>0.92221100055458705</v>
      </c>
      <c r="V6411">
        <v>-0.48993991152947403</v>
      </c>
      <c r="W6411">
        <v>0.371855812393517</v>
      </c>
      <c r="X6411">
        <v>0.704072456322962</v>
      </c>
      <c r="Y6411">
        <v>-1.6415618610459799</v>
      </c>
      <c r="Z6411">
        <v>0.50058021078230297</v>
      </c>
      <c r="AA6411">
        <v>0.84521697243271998</v>
      </c>
      <c r="AB6411">
        <v>-0.29705941053454099</v>
      </c>
      <c r="AC6411">
        <v>0.95191318846370199</v>
      </c>
      <c r="AD6411">
        <v>0.96196824446729301</v>
      </c>
      <c r="AE6411">
        <v>-1.00348321766827</v>
      </c>
      <c r="AF6411">
        <v>0.94968326884576904</v>
      </c>
      <c r="AG6411">
        <v>1</v>
      </c>
      <c r="AH6411">
        <v>-0.43485014130704902</v>
      </c>
      <c r="AI6411">
        <v>0.17683318719121099</v>
      </c>
      <c r="AJ6411">
        <v>0.78121606160956403</v>
      </c>
      <c r="AK6411">
        <v>-1.4137292642764201</v>
      </c>
    </row>
    <row r="6412" spans="1:37" x14ac:dyDescent="0.2">
      <c r="A6412" t="s">
        <v>19816</v>
      </c>
      <c r="B6412">
        <v>176692710</v>
      </c>
      <c r="C6412">
        <v>176692881</v>
      </c>
      <c r="D6412">
        <v>172</v>
      </c>
      <c r="E6412" t="s">
        <v>21436</v>
      </c>
      <c r="F6412">
        <v>3</v>
      </c>
      <c r="G6412" t="s">
        <v>21437</v>
      </c>
      <c r="H6412" t="s">
        <v>35347</v>
      </c>
      <c r="I6412">
        <v>4</v>
      </c>
      <c r="J6412">
        <v>176669621</v>
      </c>
      <c r="K6412">
        <v>176706145</v>
      </c>
      <c r="L6412">
        <v>36525</v>
      </c>
      <c r="M6412">
        <v>1</v>
      </c>
      <c r="N6412">
        <v>105377555</v>
      </c>
      <c r="O6412" t="s">
        <v>21434</v>
      </c>
      <c r="P6412">
        <v>23089</v>
      </c>
      <c r="Q6412" t="s">
        <v>40</v>
      </c>
      <c r="R6412" t="s">
        <v>21435</v>
      </c>
      <c r="S6412" t="s">
        <v>35348</v>
      </c>
      <c r="T6412">
        <v>0.71358797567551802</v>
      </c>
      <c r="U6412">
        <v>0.92221100055458705</v>
      </c>
      <c r="V6412">
        <v>-0.48993991152947403</v>
      </c>
      <c r="W6412">
        <v>0.371855812393517</v>
      </c>
      <c r="X6412">
        <v>0.704072456322962</v>
      </c>
      <c r="Y6412">
        <v>-1.6415618610459799</v>
      </c>
      <c r="Z6412">
        <v>0.50058021078230297</v>
      </c>
      <c r="AA6412">
        <v>0.84521697243271998</v>
      </c>
      <c r="AB6412">
        <v>-0.29705941053454099</v>
      </c>
      <c r="AC6412">
        <v>0.95191318846370199</v>
      </c>
      <c r="AD6412">
        <v>0.96196824446729301</v>
      </c>
      <c r="AE6412">
        <v>-1.00348321766827</v>
      </c>
      <c r="AF6412">
        <v>0.94968326884576904</v>
      </c>
      <c r="AG6412">
        <v>1</v>
      </c>
      <c r="AH6412">
        <v>-0.43485014130704902</v>
      </c>
      <c r="AI6412">
        <v>0.17683318719121099</v>
      </c>
      <c r="AJ6412">
        <v>0.78121606160956403</v>
      </c>
      <c r="AK6412">
        <v>-1.4137292642764201</v>
      </c>
    </row>
    <row r="6413" spans="1:37" x14ac:dyDescent="0.2">
      <c r="A6413" t="s">
        <v>19816</v>
      </c>
      <c r="B6413">
        <v>176692881</v>
      </c>
      <c r="C6413">
        <v>176693052</v>
      </c>
      <c r="D6413">
        <v>172</v>
      </c>
      <c r="E6413" t="s">
        <v>21438</v>
      </c>
      <c r="F6413">
        <v>2</v>
      </c>
      <c r="G6413" t="s">
        <v>21439</v>
      </c>
      <c r="H6413" t="s">
        <v>35347</v>
      </c>
      <c r="I6413">
        <v>4</v>
      </c>
      <c r="J6413">
        <v>176669621</v>
      </c>
      <c r="K6413">
        <v>176706145</v>
      </c>
      <c r="L6413">
        <v>36525</v>
      </c>
      <c r="M6413">
        <v>1</v>
      </c>
      <c r="N6413">
        <v>105377555</v>
      </c>
      <c r="O6413" t="s">
        <v>21434</v>
      </c>
      <c r="P6413">
        <v>23260</v>
      </c>
      <c r="Q6413" t="s">
        <v>40</v>
      </c>
      <c r="R6413" t="s">
        <v>21435</v>
      </c>
      <c r="S6413" t="s">
        <v>35348</v>
      </c>
      <c r="T6413">
        <v>0.71358797567551802</v>
      </c>
      <c r="U6413">
        <v>0.92221100055458705</v>
      </c>
      <c r="V6413">
        <v>-0.48993991152947403</v>
      </c>
      <c r="W6413">
        <v>0.371855812393517</v>
      </c>
      <c r="X6413">
        <v>0.704072456322962</v>
      </c>
      <c r="Y6413">
        <v>-1.6415618610459799</v>
      </c>
      <c r="Z6413">
        <v>0.50058021078230297</v>
      </c>
      <c r="AA6413">
        <v>0.84521697243271998</v>
      </c>
      <c r="AB6413">
        <v>-0.29705941053454099</v>
      </c>
      <c r="AC6413">
        <v>0.95191318846370199</v>
      </c>
      <c r="AD6413">
        <v>0.96196824446729301</v>
      </c>
      <c r="AE6413">
        <v>-1.00348321766827</v>
      </c>
      <c r="AF6413">
        <v>0.94968326884576904</v>
      </c>
      <c r="AG6413">
        <v>1</v>
      </c>
      <c r="AH6413">
        <v>-0.43485014130704902</v>
      </c>
      <c r="AI6413">
        <v>0.17683318719121099</v>
      </c>
      <c r="AJ6413">
        <v>0.78121606160956403</v>
      </c>
      <c r="AK6413">
        <v>-1.4137292642764201</v>
      </c>
    </row>
    <row r="6414" spans="1:37" x14ac:dyDescent="0.2">
      <c r="A6414" t="s">
        <v>19816</v>
      </c>
      <c r="B6414">
        <v>177193150</v>
      </c>
      <c r="C6414">
        <v>177193323</v>
      </c>
      <c r="D6414">
        <v>174</v>
      </c>
      <c r="E6414" t="s">
        <v>21440</v>
      </c>
      <c r="F6414">
        <v>11</v>
      </c>
      <c r="G6414" t="s">
        <v>21441</v>
      </c>
      <c r="H6414" t="s">
        <v>35349</v>
      </c>
      <c r="I6414">
        <v>4</v>
      </c>
      <c r="J6414">
        <v>176976787</v>
      </c>
      <c r="K6414">
        <v>177301107</v>
      </c>
      <c r="L6414">
        <v>324321</v>
      </c>
      <c r="M6414">
        <v>2</v>
      </c>
      <c r="N6414">
        <v>105377557</v>
      </c>
      <c r="O6414" t="s">
        <v>21442</v>
      </c>
      <c r="P6414">
        <v>107784</v>
      </c>
      <c r="Q6414" t="s">
        <v>40</v>
      </c>
      <c r="R6414" t="s">
        <v>21443</v>
      </c>
      <c r="S6414" t="s">
        <v>35350</v>
      </c>
      <c r="T6414" t="s">
        <v>40</v>
      </c>
      <c r="U6414" t="s">
        <v>40</v>
      </c>
      <c r="V6414">
        <v>0</v>
      </c>
      <c r="W6414">
        <v>0.89107655920673101</v>
      </c>
      <c r="X6414">
        <v>0.95159051474143896</v>
      </c>
      <c r="Y6414">
        <v>0.87958370189009205</v>
      </c>
      <c r="Z6414">
        <v>0.306975110376564</v>
      </c>
      <c r="AA6414">
        <v>0.72610664078822296</v>
      </c>
      <c r="AB6414">
        <v>23.921000264325201</v>
      </c>
      <c r="AC6414">
        <v>0.75388744886274095</v>
      </c>
      <c r="AD6414">
        <v>0.87989882095915395</v>
      </c>
      <c r="AE6414">
        <v>-0.120416224743636</v>
      </c>
      <c r="AF6414">
        <v>0.32549523997010099</v>
      </c>
      <c r="AG6414">
        <v>0.70473078222419605</v>
      </c>
      <c r="AH6414">
        <v>-23.884474390629101</v>
      </c>
      <c r="AI6414">
        <v>0.56157887380500204</v>
      </c>
      <c r="AJ6414">
        <v>0.78121606160956403</v>
      </c>
      <c r="AK6414">
        <v>1.7483390571045401</v>
      </c>
    </row>
    <row r="6415" spans="1:37" x14ac:dyDescent="0.2">
      <c r="A6415" t="s">
        <v>19816</v>
      </c>
      <c r="B6415">
        <v>177227002</v>
      </c>
      <c r="C6415">
        <v>177227211</v>
      </c>
      <c r="D6415">
        <v>210</v>
      </c>
      <c r="E6415" t="s">
        <v>21444</v>
      </c>
      <c r="F6415">
        <v>4</v>
      </c>
      <c r="G6415" t="s">
        <v>21445</v>
      </c>
      <c r="H6415" t="s">
        <v>35351</v>
      </c>
      <c r="I6415">
        <v>4</v>
      </c>
      <c r="J6415">
        <v>176976787</v>
      </c>
      <c r="K6415">
        <v>177301107</v>
      </c>
      <c r="L6415">
        <v>324321</v>
      </c>
      <c r="M6415">
        <v>2</v>
      </c>
      <c r="N6415">
        <v>105377557</v>
      </c>
      <c r="O6415" t="s">
        <v>21442</v>
      </c>
      <c r="P6415">
        <v>73896</v>
      </c>
      <c r="Q6415" t="s">
        <v>40</v>
      </c>
      <c r="R6415" t="s">
        <v>21443</v>
      </c>
      <c r="S6415" t="s">
        <v>35350</v>
      </c>
      <c r="T6415">
        <v>7.3374270299014499E-2</v>
      </c>
      <c r="U6415">
        <v>0.603102917160658</v>
      </c>
      <c r="V6415">
        <v>24.512249038647099</v>
      </c>
      <c r="W6415">
        <v>0.113079289867903</v>
      </c>
      <c r="X6415">
        <v>0.704072456322962</v>
      </c>
      <c r="Y6415">
        <v>-24.310615186521101</v>
      </c>
      <c r="Z6415">
        <v>0.203350924423461</v>
      </c>
      <c r="AA6415">
        <v>0.72610664078822296</v>
      </c>
      <c r="AB6415">
        <v>23.5487749719486</v>
      </c>
      <c r="AC6415">
        <v>2.4853262407310801E-2</v>
      </c>
      <c r="AD6415">
        <v>0.57684129297949804</v>
      </c>
      <c r="AE6415">
        <v>-24.310615186521101</v>
      </c>
      <c r="AF6415">
        <v>1.3497623430991999E-2</v>
      </c>
      <c r="AG6415">
        <v>0.476038960109122</v>
      </c>
      <c r="AH6415">
        <v>24.512249038647099</v>
      </c>
      <c r="AI6415">
        <v>0.24456414000292601</v>
      </c>
      <c r="AJ6415">
        <v>0.78121606160956403</v>
      </c>
      <c r="AK6415">
        <v>-23.441859777075798</v>
      </c>
    </row>
    <row r="6416" spans="1:37" x14ac:dyDescent="0.2">
      <c r="A6416" t="s">
        <v>19816</v>
      </c>
      <c r="B6416">
        <v>177227375</v>
      </c>
      <c r="C6416">
        <v>177227534</v>
      </c>
      <c r="D6416">
        <v>160</v>
      </c>
      <c r="E6416" t="s">
        <v>21446</v>
      </c>
      <c r="F6416">
        <v>2</v>
      </c>
      <c r="G6416" t="s">
        <v>21447</v>
      </c>
      <c r="H6416" t="s">
        <v>35351</v>
      </c>
      <c r="I6416">
        <v>4</v>
      </c>
      <c r="J6416">
        <v>176976787</v>
      </c>
      <c r="K6416">
        <v>177301107</v>
      </c>
      <c r="L6416">
        <v>324321</v>
      </c>
      <c r="M6416">
        <v>2</v>
      </c>
      <c r="N6416">
        <v>105377557</v>
      </c>
      <c r="O6416" t="s">
        <v>21442</v>
      </c>
      <c r="P6416">
        <v>73573</v>
      </c>
      <c r="Q6416" t="s">
        <v>40</v>
      </c>
      <c r="R6416" t="s">
        <v>21443</v>
      </c>
      <c r="S6416" t="s">
        <v>35350</v>
      </c>
      <c r="T6416">
        <v>7.3374270299014499E-2</v>
      </c>
      <c r="U6416">
        <v>0.603102917160658</v>
      </c>
      <c r="V6416">
        <v>24.512249038647099</v>
      </c>
      <c r="W6416">
        <v>0.113079289867903</v>
      </c>
      <c r="X6416">
        <v>0.704072456322962</v>
      </c>
      <c r="Y6416">
        <v>-24.310615186521101</v>
      </c>
      <c r="Z6416">
        <v>0.203350924423461</v>
      </c>
      <c r="AA6416">
        <v>0.72610664078822296</v>
      </c>
      <c r="AB6416">
        <v>23.5487749719486</v>
      </c>
      <c r="AC6416">
        <v>2.4853262407310801E-2</v>
      </c>
      <c r="AD6416">
        <v>0.57684129297949804</v>
      </c>
      <c r="AE6416">
        <v>-24.310615186521101</v>
      </c>
      <c r="AF6416">
        <v>1.3497623430991999E-2</v>
      </c>
      <c r="AG6416">
        <v>0.476038960109122</v>
      </c>
      <c r="AH6416">
        <v>24.512249038647099</v>
      </c>
      <c r="AI6416">
        <v>0.24456414000292601</v>
      </c>
      <c r="AJ6416">
        <v>0.78121606160956403</v>
      </c>
      <c r="AK6416">
        <v>-23.441859777075798</v>
      </c>
    </row>
    <row r="6417" spans="1:37" x14ac:dyDescent="0.2">
      <c r="A6417" t="s">
        <v>19816</v>
      </c>
      <c r="B6417">
        <v>177495743</v>
      </c>
      <c r="C6417">
        <v>177495952</v>
      </c>
      <c r="D6417">
        <v>210</v>
      </c>
      <c r="E6417" t="s">
        <v>21448</v>
      </c>
      <c r="F6417">
        <v>15</v>
      </c>
      <c r="G6417" t="s">
        <v>21449</v>
      </c>
      <c r="H6417" t="s">
        <v>35352</v>
      </c>
      <c r="I6417">
        <v>4</v>
      </c>
      <c r="J6417">
        <v>177444979</v>
      </c>
      <c r="K6417">
        <v>177677126</v>
      </c>
      <c r="L6417">
        <v>232148</v>
      </c>
      <c r="M6417">
        <v>1</v>
      </c>
      <c r="N6417">
        <v>285500</v>
      </c>
      <c r="O6417" t="s">
        <v>21450</v>
      </c>
      <c r="P6417">
        <v>50764</v>
      </c>
      <c r="Q6417" t="s">
        <v>40</v>
      </c>
      <c r="R6417" t="s">
        <v>21451</v>
      </c>
      <c r="S6417" t="s">
        <v>35353</v>
      </c>
      <c r="T6417">
        <v>0.56354823081344896</v>
      </c>
      <c r="U6417">
        <v>0.81214233890638399</v>
      </c>
      <c r="V6417">
        <v>-4.3372031982107897</v>
      </c>
      <c r="W6417">
        <v>0.94541066367716797</v>
      </c>
      <c r="X6417">
        <v>0.95159051474143896</v>
      </c>
      <c r="Y6417">
        <v>-2.6061832939945999</v>
      </c>
      <c r="Z6417">
        <v>0.23404878042441499</v>
      </c>
      <c r="AA6417">
        <v>0.72610664078822296</v>
      </c>
      <c r="AB6417">
        <v>-5.3006763902416401</v>
      </c>
      <c r="AC6417">
        <v>0.615069744472027</v>
      </c>
      <c r="AD6417">
        <v>0.87989882095915395</v>
      </c>
      <c r="AE6417">
        <v>-0.20101016074791</v>
      </c>
      <c r="AF6417">
        <v>0.98343762640780896</v>
      </c>
      <c r="AG6417">
        <v>1</v>
      </c>
      <c r="AH6417">
        <v>-3.4075925700131</v>
      </c>
      <c r="AI6417">
        <v>0.78546927494779295</v>
      </c>
      <c r="AJ6417">
        <v>0.92808185275216604</v>
      </c>
      <c r="AK6417">
        <v>-2.94007961395398</v>
      </c>
    </row>
    <row r="6418" spans="1:37" x14ac:dyDescent="0.2">
      <c r="A6418" t="s">
        <v>19816</v>
      </c>
      <c r="B6418">
        <v>177495952</v>
      </c>
      <c r="C6418">
        <v>177496161</v>
      </c>
      <c r="D6418">
        <v>210</v>
      </c>
      <c r="E6418" t="s">
        <v>21452</v>
      </c>
      <c r="F6418">
        <v>4</v>
      </c>
      <c r="G6418" t="s">
        <v>21453</v>
      </c>
      <c r="H6418" t="s">
        <v>35352</v>
      </c>
      <c r="I6418">
        <v>4</v>
      </c>
      <c r="J6418">
        <v>177444979</v>
      </c>
      <c r="K6418">
        <v>177677126</v>
      </c>
      <c r="L6418">
        <v>232148</v>
      </c>
      <c r="M6418">
        <v>1</v>
      </c>
      <c r="N6418">
        <v>285500</v>
      </c>
      <c r="O6418" t="s">
        <v>21450</v>
      </c>
      <c r="P6418">
        <v>50973</v>
      </c>
      <c r="Q6418" t="s">
        <v>40</v>
      </c>
      <c r="R6418" t="s">
        <v>21451</v>
      </c>
      <c r="S6418" t="s">
        <v>35353</v>
      </c>
      <c r="T6418">
        <v>0.56354823081344896</v>
      </c>
      <c r="U6418">
        <v>0.81214233890638399</v>
      </c>
      <c r="V6418">
        <v>-4.3372031982107897</v>
      </c>
      <c r="W6418">
        <v>0.94541066367716797</v>
      </c>
      <c r="X6418">
        <v>0.95159051474143896</v>
      </c>
      <c r="Y6418">
        <v>-2.6061832939945999</v>
      </c>
      <c r="Z6418">
        <v>0.23404878042441499</v>
      </c>
      <c r="AA6418">
        <v>0.72610664078822296</v>
      </c>
      <c r="AB6418">
        <v>-5.3006763902416401</v>
      </c>
      <c r="AC6418">
        <v>0.615069744472027</v>
      </c>
      <c r="AD6418">
        <v>0.87989882095915395</v>
      </c>
      <c r="AE6418">
        <v>-0.20101016074791</v>
      </c>
      <c r="AF6418">
        <v>0.98343762640780896</v>
      </c>
      <c r="AG6418">
        <v>1</v>
      </c>
      <c r="AH6418">
        <v>-3.4075925700131</v>
      </c>
      <c r="AI6418">
        <v>0.78546927494779295</v>
      </c>
      <c r="AJ6418">
        <v>0.92808185275216604</v>
      </c>
      <c r="AK6418">
        <v>-2.94007961395398</v>
      </c>
    </row>
    <row r="6419" spans="1:37" x14ac:dyDescent="0.2">
      <c r="A6419" t="s">
        <v>19816</v>
      </c>
      <c r="B6419">
        <v>182386677</v>
      </c>
      <c r="C6419">
        <v>182386821</v>
      </c>
      <c r="D6419">
        <v>145</v>
      </c>
      <c r="E6419" t="s">
        <v>21454</v>
      </c>
      <c r="F6419">
        <v>10</v>
      </c>
      <c r="G6419" t="s">
        <v>21455</v>
      </c>
      <c r="H6419" t="s">
        <v>35354</v>
      </c>
      <c r="I6419">
        <v>4</v>
      </c>
      <c r="J6419">
        <v>182448999</v>
      </c>
      <c r="K6419">
        <v>182628875</v>
      </c>
      <c r="L6419">
        <v>179877</v>
      </c>
      <c r="M6419">
        <v>1</v>
      </c>
      <c r="N6419">
        <v>55714</v>
      </c>
      <c r="O6419" t="s">
        <v>21456</v>
      </c>
      <c r="P6419">
        <v>-62178</v>
      </c>
      <c r="Q6419" t="s">
        <v>21457</v>
      </c>
      <c r="R6419" t="s">
        <v>21458</v>
      </c>
      <c r="S6419" t="s">
        <v>35355</v>
      </c>
      <c r="T6419">
        <v>0.35387198439864398</v>
      </c>
      <c r="U6419">
        <v>0.603102917160658</v>
      </c>
      <c r="V6419">
        <v>-25.101828100489399</v>
      </c>
      <c r="W6419" t="s">
        <v>40</v>
      </c>
      <c r="X6419" t="s">
        <v>40</v>
      </c>
      <c r="Y6419">
        <v>0</v>
      </c>
      <c r="Z6419">
        <v>0.184235113180511</v>
      </c>
      <c r="AA6419">
        <v>0.72610664078822296</v>
      </c>
      <c r="AB6419">
        <v>-25.101828100489399</v>
      </c>
      <c r="AC6419">
        <v>0.45677901822897599</v>
      </c>
      <c r="AD6419">
        <v>0.82872126865393902</v>
      </c>
      <c r="AE6419">
        <v>24.2462180422587</v>
      </c>
      <c r="AF6419">
        <v>0.501741946288212</v>
      </c>
      <c r="AG6419">
        <v>0.80674443595273604</v>
      </c>
      <c r="AH6419">
        <v>-24.172217464630599</v>
      </c>
      <c r="AI6419">
        <v>0.52399907623471598</v>
      </c>
      <c r="AJ6419">
        <v>0.78121606160956403</v>
      </c>
      <c r="AK6419">
        <v>-24.101828140555</v>
      </c>
    </row>
    <row r="6420" spans="1:37" x14ac:dyDescent="0.2">
      <c r="A6420" t="s">
        <v>19816</v>
      </c>
      <c r="B6420">
        <v>182386821</v>
      </c>
      <c r="C6420">
        <v>182386965</v>
      </c>
      <c r="D6420">
        <v>145</v>
      </c>
      <c r="E6420" t="s">
        <v>21459</v>
      </c>
      <c r="F6420">
        <v>13</v>
      </c>
      <c r="G6420" t="s">
        <v>21460</v>
      </c>
      <c r="H6420" t="s">
        <v>35354</v>
      </c>
      <c r="I6420">
        <v>4</v>
      </c>
      <c r="J6420">
        <v>182448999</v>
      </c>
      <c r="K6420">
        <v>182628875</v>
      </c>
      <c r="L6420">
        <v>179877</v>
      </c>
      <c r="M6420">
        <v>1</v>
      </c>
      <c r="N6420">
        <v>55714</v>
      </c>
      <c r="O6420" t="s">
        <v>21456</v>
      </c>
      <c r="P6420">
        <v>-62034</v>
      </c>
      <c r="Q6420" t="s">
        <v>21457</v>
      </c>
      <c r="R6420" t="s">
        <v>21458</v>
      </c>
      <c r="S6420" t="s">
        <v>35355</v>
      </c>
      <c r="T6420">
        <v>0.35387198439864398</v>
      </c>
      <c r="U6420">
        <v>0.603102917160658</v>
      </c>
      <c r="V6420">
        <v>-25.101828100489399</v>
      </c>
      <c r="W6420" t="s">
        <v>40</v>
      </c>
      <c r="X6420" t="s">
        <v>40</v>
      </c>
      <c r="Y6420">
        <v>0</v>
      </c>
      <c r="Z6420">
        <v>0.184235113180511</v>
      </c>
      <c r="AA6420">
        <v>0.72610664078822296</v>
      </c>
      <c r="AB6420">
        <v>-25.101828100489399</v>
      </c>
      <c r="AC6420">
        <v>0.45677901822897599</v>
      </c>
      <c r="AD6420">
        <v>0.82872126865393902</v>
      </c>
      <c r="AE6420">
        <v>24.2462180422587</v>
      </c>
      <c r="AF6420">
        <v>0.501741946288212</v>
      </c>
      <c r="AG6420">
        <v>0.80674443595273604</v>
      </c>
      <c r="AH6420">
        <v>-24.172217464630599</v>
      </c>
      <c r="AI6420">
        <v>0.52399907623471598</v>
      </c>
      <c r="AJ6420">
        <v>0.78121606160956403</v>
      </c>
      <c r="AK6420">
        <v>-24.101828140555</v>
      </c>
    </row>
    <row r="6421" spans="1:37" x14ac:dyDescent="0.2">
      <c r="A6421" t="s">
        <v>19816</v>
      </c>
      <c r="B6421">
        <v>182386965</v>
      </c>
      <c r="C6421">
        <v>182387109</v>
      </c>
      <c r="D6421">
        <v>145</v>
      </c>
      <c r="E6421" t="s">
        <v>21461</v>
      </c>
      <c r="F6421">
        <v>2</v>
      </c>
      <c r="G6421" t="s">
        <v>21462</v>
      </c>
      <c r="H6421" t="s">
        <v>35354</v>
      </c>
      <c r="I6421">
        <v>4</v>
      </c>
      <c r="J6421">
        <v>182448999</v>
      </c>
      <c r="K6421">
        <v>182628875</v>
      </c>
      <c r="L6421">
        <v>179877</v>
      </c>
      <c r="M6421">
        <v>1</v>
      </c>
      <c r="N6421">
        <v>55714</v>
      </c>
      <c r="O6421" t="s">
        <v>21456</v>
      </c>
      <c r="P6421">
        <v>-61890</v>
      </c>
      <c r="Q6421" t="s">
        <v>21457</v>
      </c>
      <c r="R6421" t="s">
        <v>21458</v>
      </c>
      <c r="S6421" t="s">
        <v>35355</v>
      </c>
      <c r="T6421">
        <v>0.35387198439864398</v>
      </c>
      <c r="U6421">
        <v>0.603102917160658</v>
      </c>
      <c r="V6421">
        <v>-25.101828100489399</v>
      </c>
      <c r="W6421" t="s">
        <v>40</v>
      </c>
      <c r="X6421" t="s">
        <v>40</v>
      </c>
      <c r="Y6421">
        <v>0</v>
      </c>
      <c r="Z6421">
        <v>0.184235113180511</v>
      </c>
      <c r="AA6421">
        <v>0.72610664078822296</v>
      </c>
      <c r="AB6421">
        <v>-25.101828100489399</v>
      </c>
      <c r="AC6421">
        <v>0.45677901822897599</v>
      </c>
      <c r="AD6421">
        <v>0.82872126865393902</v>
      </c>
      <c r="AE6421">
        <v>24.2462180422587</v>
      </c>
      <c r="AF6421">
        <v>0.501741946288212</v>
      </c>
      <c r="AG6421">
        <v>0.80674443595273604</v>
      </c>
      <c r="AH6421">
        <v>-24.172217464630599</v>
      </c>
      <c r="AI6421">
        <v>0.52399907623471598</v>
      </c>
      <c r="AJ6421">
        <v>0.78121606160956403</v>
      </c>
      <c r="AK6421">
        <v>-24.101828140555</v>
      </c>
    </row>
    <row r="6422" spans="1:37" x14ac:dyDescent="0.2">
      <c r="A6422" t="s">
        <v>19816</v>
      </c>
      <c r="B6422">
        <v>182784140</v>
      </c>
      <c r="C6422">
        <v>182784316</v>
      </c>
      <c r="D6422">
        <v>177</v>
      </c>
      <c r="E6422" t="s">
        <v>21463</v>
      </c>
      <c r="F6422">
        <v>2</v>
      </c>
      <c r="G6422" t="s">
        <v>21464</v>
      </c>
      <c r="H6422" t="s">
        <v>35356</v>
      </c>
      <c r="I6422">
        <v>4</v>
      </c>
      <c r="J6422">
        <v>182680372</v>
      </c>
      <c r="K6422">
        <v>182681916</v>
      </c>
      <c r="L6422">
        <v>1545</v>
      </c>
      <c r="M6422">
        <v>1</v>
      </c>
      <c r="N6422">
        <v>55714</v>
      </c>
      <c r="O6422" t="s">
        <v>21465</v>
      </c>
      <c r="P6422">
        <v>103768</v>
      </c>
      <c r="Q6422" t="s">
        <v>21457</v>
      </c>
      <c r="R6422" t="s">
        <v>21458</v>
      </c>
      <c r="S6422" t="s">
        <v>35355</v>
      </c>
      <c r="T6422">
        <v>0.17308923567461099</v>
      </c>
      <c r="U6422">
        <v>0.603102917160658</v>
      </c>
      <c r="V6422">
        <v>-23.473444761829199</v>
      </c>
      <c r="W6422">
        <v>0.38920677604595899</v>
      </c>
      <c r="X6422">
        <v>0.704072456322962</v>
      </c>
      <c r="Y6422">
        <v>-20.7456150993325</v>
      </c>
      <c r="Z6422">
        <v>0.23404878042441499</v>
      </c>
      <c r="AA6422">
        <v>0.72610664078822296</v>
      </c>
      <c r="AB6422">
        <v>-3.84080489726778</v>
      </c>
      <c r="AC6422">
        <v>0.88945902157151002</v>
      </c>
      <c r="AD6422">
        <v>0.94068432309766403</v>
      </c>
      <c r="AE6422">
        <v>1.8197487247686299</v>
      </c>
      <c r="AF6422">
        <v>0.22065000948199101</v>
      </c>
      <c r="AG6422">
        <v>0.68151250837662902</v>
      </c>
      <c r="AH6422">
        <v>-22.719662303111001</v>
      </c>
      <c r="AI6422">
        <v>0.24456414000292601</v>
      </c>
      <c r="AJ6422">
        <v>0.78121606160956403</v>
      </c>
      <c r="AK6422">
        <v>-22.649272985663099</v>
      </c>
    </row>
    <row r="6423" spans="1:37" x14ac:dyDescent="0.2">
      <c r="A6423" t="s">
        <v>19816</v>
      </c>
      <c r="B6423">
        <v>182784316</v>
      </c>
      <c r="C6423">
        <v>182784492</v>
      </c>
      <c r="D6423">
        <v>177</v>
      </c>
      <c r="E6423" t="s">
        <v>21466</v>
      </c>
      <c r="F6423">
        <v>1</v>
      </c>
      <c r="G6423" t="s">
        <v>21467</v>
      </c>
      <c r="H6423" t="s">
        <v>35356</v>
      </c>
      <c r="I6423">
        <v>4</v>
      </c>
      <c r="J6423">
        <v>182680372</v>
      </c>
      <c r="K6423">
        <v>182681916</v>
      </c>
      <c r="L6423">
        <v>1545</v>
      </c>
      <c r="M6423">
        <v>1</v>
      </c>
      <c r="N6423">
        <v>55714</v>
      </c>
      <c r="O6423" t="s">
        <v>21465</v>
      </c>
      <c r="P6423">
        <v>103944</v>
      </c>
      <c r="Q6423" t="s">
        <v>21457</v>
      </c>
      <c r="R6423" t="s">
        <v>21458</v>
      </c>
      <c r="S6423" t="s">
        <v>35355</v>
      </c>
      <c r="T6423">
        <v>0.35387198439864398</v>
      </c>
      <c r="U6423">
        <v>0.603102917160658</v>
      </c>
      <c r="V6423">
        <v>-23.2127238502331</v>
      </c>
      <c r="W6423" t="s">
        <v>40</v>
      </c>
      <c r="X6423" t="s">
        <v>40</v>
      </c>
      <c r="Y6423">
        <v>0</v>
      </c>
      <c r="Z6423">
        <v>0.65379035313853895</v>
      </c>
      <c r="AA6423">
        <v>0.84521697243271998</v>
      </c>
      <c r="AB6423">
        <v>-3.5800839856717399</v>
      </c>
      <c r="AC6423">
        <v>0.27780950890804001</v>
      </c>
      <c r="AD6423">
        <v>0.68253123924728298</v>
      </c>
      <c r="AE6423">
        <v>22.565363824101102</v>
      </c>
      <c r="AF6423">
        <v>0.32549523997010099</v>
      </c>
      <c r="AG6423">
        <v>0.70473078222419605</v>
      </c>
      <c r="AH6423">
        <v>-22.4913632548914</v>
      </c>
      <c r="AI6423">
        <v>0.35038410267202102</v>
      </c>
      <c r="AJ6423">
        <v>0.78121606160956403</v>
      </c>
      <c r="AK6423">
        <v>-22.420973939233999</v>
      </c>
    </row>
    <row r="6424" spans="1:37" x14ac:dyDescent="0.2">
      <c r="A6424" t="s">
        <v>19816</v>
      </c>
      <c r="B6424">
        <v>183045321</v>
      </c>
      <c r="C6424">
        <v>183045492</v>
      </c>
      <c r="D6424">
        <v>172</v>
      </c>
      <c r="E6424" t="s">
        <v>21468</v>
      </c>
      <c r="F6424">
        <v>10</v>
      </c>
      <c r="G6424" t="s">
        <v>21469</v>
      </c>
      <c r="H6424" t="s">
        <v>31000</v>
      </c>
      <c r="I6424">
        <v>4</v>
      </c>
      <c r="J6424">
        <v>183037665</v>
      </c>
      <c r="K6424">
        <v>183040119</v>
      </c>
      <c r="L6424">
        <v>2455</v>
      </c>
      <c r="M6424">
        <v>1</v>
      </c>
      <c r="N6424">
        <v>403315</v>
      </c>
      <c r="O6424" t="s">
        <v>21470</v>
      </c>
      <c r="P6424">
        <v>7656</v>
      </c>
      <c r="Q6424" t="s">
        <v>21471</v>
      </c>
      <c r="R6424" t="s">
        <v>21472</v>
      </c>
      <c r="S6424" t="s">
        <v>35357</v>
      </c>
      <c r="T6424">
        <v>0.32911398597860803</v>
      </c>
      <c r="U6424">
        <v>0.603102917160658</v>
      </c>
      <c r="V6424">
        <v>23.384126391947799</v>
      </c>
      <c r="W6424">
        <v>0.29261482077562401</v>
      </c>
      <c r="X6424">
        <v>0.704072456322962</v>
      </c>
      <c r="Y6424">
        <v>23.458126966802499</v>
      </c>
      <c r="Z6424">
        <v>0.48464167878831399</v>
      </c>
      <c r="AA6424">
        <v>0.84435025072159198</v>
      </c>
      <c r="AB6424">
        <v>22.4206523931643</v>
      </c>
      <c r="AC6424">
        <v>0.45677901822897599</v>
      </c>
      <c r="AD6424">
        <v>0.82872126865393902</v>
      </c>
      <c r="AE6424">
        <v>22.458127091994001</v>
      </c>
      <c r="AF6424">
        <v>0.16793847098801201</v>
      </c>
      <c r="AG6424">
        <v>0.68151250837662902</v>
      </c>
      <c r="AH6424">
        <v>23.384126391947799</v>
      </c>
      <c r="AI6424">
        <v>0.14667288820271701</v>
      </c>
      <c r="AJ6424">
        <v>0.78121606160956403</v>
      </c>
      <c r="AK6424">
        <v>23.458126966802499</v>
      </c>
    </row>
    <row r="6425" spans="1:37" x14ac:dyDescent="0.2">
      <c r="A6425" t="s">
        <v>19816</v>
      </c>
      <c r="B6425">
        <v>183499152</v>
      </c>
      <c r="C6425">
        <v>183499205</v>
      </c>
      <c r="D6425">
        <v>54</v>
      </c>
      <c r="E6425" t="s">
        <v>21473</v>
      </c>
      <c r="F6425">
        <v>0</v>
      </c>
      <c r="G6425" t="s">
        <v>21474</v>
      </c>
      <c r="H6425" t="s">
        <v>35358</v>
      </c>
      <c r="I6425">
        <v>4</v>
      </c>
      <c r="J6425">
        <v>183494884</v>
      </c>
      <c r="K6425">
        <v>183504200</v>
      </c>
      <c r="L6425">
        <v>9317</v>
      </c>
      <c r="M6425">
        <v>2</v>
      </c>
      <c r="N6425">
        <v>389247</v>
      </c>
      <c r="O6425" t="s">
        <v>21475</v>
      </c>
      <c r="P6425">
        <v>4995</v>
      </c>
      <c r="Q6425" t="s">
        <v>40</v>
      </c>
      <c r="R6425" t="s">
        <v>21476</v>
      </c>
      <c r="S6425" t="s">
        <v>35359</v>
      </c>
      <c r="T6425">
        <v>0.54421053469192604</v>
      </c>
      <c r="U6425">
        <v>0.80321479550967601</v>
      </c>
      <c r="V6425">
        <v>0.71369902696389897</v>
      </c>
      <c r="W6425">
        <v>0.21487136447640501</v>
      </c>
      <c r="X6425">
        <v>0.704072456322962</v>
      </c>
      <c r="Y6425">
        <v>3.0678410866143402</v>
      </c>
      <c r="Z6425">
        <v>0.47690667696080002</v>
      </c>
      <c r="AA6425">
        <v>0.84435025072159198</v>
      </c>
      <c r="AB6425">
        <v>0.75577297326041104</v>
      </c>
      <c r="AC6425">
        <v>0.38968295564817701</v>
      </c>
      <c r="AD6425">
        <v>0.80432780881118404</v>
      </c>
      <c r="AE6425">
        <v>2.5166674867345602</v>
      </c>
      <c r="AF6425">
        <v>0.75597362904566501</v>
      </c>
      <c r="AG6425">
        <v>0.87732854096160695</v>
      </c>
      <c r="AH6425">
        <v>0.279328804472047</v>
      </c>
      <c r="AI6425">
        <v>0.145192630196497</v>
      </c>
      <c r="AJ6425">
        <v>0.78121606160956403</v>
      </c>
      <c r="AK6425">
        <v>2.1178178409286699</v>
      </c>
    </row>
    <row r="6426" spans="1:37" x14ac:dyDescent="0.2">
      <c r="A6426" t="s">
        <v>19816</v>
      </c>
      <c r="B6426">
        <v>184989426</v>
      </c>
      <c r="C6426">
        <v>184989602</v>
      </c>
      <c r="D6426">
        <v>177</v>
      </c>
      <c r="E6426" t="s">
        <v>21477</v>
      </c>
      <c r="F6426">
        <v>7</v>
      </c>
      <c r="G6426" t="s">
        <v>21478</v>
      </c>
      <c r="H6426" t="s">
        <v>30987</v>
      </c>
      <c r="I6426">
        <v>4</v>
      </c>
      <c r="J6426">
        <v>184988997</v>
      </c>
      <c r="K6426">
        <v>185005186</v>
      </c>
      <c r="L6426">
        <v>16190</v>
      </c>
      <c r="M6426">
        <v>1</v>
      </c>
      <c r="N6426">
        <v>107986333</v>
      </c>
      <c r="O6426" t="s">
        <v>21479</v>
      </c>
      <c r="P6426">
        <v>429</v>
      </c>
      <c r="Q6426" t="s">
        <v>40</v>
      </c>
      <c r="R6426" t="s">
        <v>21480</v>
      </c>
      <c r="S6426" t="s">
        <v>35360</v>
      </c>
      <c r="T6426">
        <v>0.152084254673993</v>
      </c>
      <c r="U6426">
        <v>0.603102917160658</v>
      </c>
      <c r="V6426">
        <v>23.250778031765002</v>
      </c>
      <c r="W6426">
        <v>0.20525741147413201</v>
      </c>
      <c r="X6426">
        <v>0.704072456322962</v>
      </c>
      <c r="Y6426">
        <v>-23.0491441922766</v>
      </c>
      <c r="Z6426">
        <v>0.306975110376564</v>
      </c>
      <c r="AA6426">
        <v>0.72610664078822296</v>
      </c>
      <c r="AB6426">
        <v>22.287304045104602</v>
      </c>
      <c r="AC6426">
        <v>7.0489011448141195E-2</v>
      </c>
      <c r="AD6426">
        <v>0.57684129297949804</v>
      </c>
      <c r="AE6426">
        <v>-23.0491441922766</v>
      </c>
      <c r="AF6426">
        <v>4.6407610929182198E-2</v>
      </c>
      <c r="AG6426">
        <v>0.476038960109122</v>
      </c>
      <c r="AH6426">
        <v>23.250778031765002</v>
      </c>
      <c r="AI6426">
        <v>0.35038410267202102</v>
      </c>
      <c r="AJ6426">
        <v>0.78121606160956403</v>
      </c>
      <c r="AK6426">
        <v>-22.1803888628694</v>
      </c>
    </row>
    <row r="6427" spans="1:37" x14ac:dyDescent="0.2">
      <c r="A6427" t="s">
        <v>19816</v>
      </c>
      <c r="B6427">
        <v>184989602</v>
      </c>
      <c r="C6427">
        <v>184989778</v>
      </c>
      <c r="D6427">
        <v>177</v>
      </c>
      <c r="E6427" t="s">
        <v>21481</v>
      </c>
      <c r="F6427">
        <v>4</v>
      </c>
      <c r="G6427" t="s">
        <v>21482</v>
      </c>
      <c r="H6427" t="s">
        <v>30987</v>
      </c>
      <c r="I6427">
        <v>4</v>
      </c>
      <c r="J6427">
        <v>184988997</v>
      </c>
      <c r="K6427">
        <v>185005186</v>
      </c>
      <c r="L6427">
        <v>16190</v>
      </c>
      <c r="M6427">
        <v>1</v>
      </c>
      <c r="N6427">
        <v>107986333</v>
      </c>
      <c r="O6427" t="s">
        <v>21479</v>
      </c>
      <c r="P6427">
        <v>605</v>
      </c>
      <c r="Q6427" t="s">
        <v>40</v>
      </c>
      <c r="R6427" t="s">
        <v>21480</v>
      </c>
      <c r="S6427" t="s">
        <v>35360</v>
      </c>
      <c r="T6427">
        <v>0.152084254673993</v>
      </c>
      <c r="U6427">
        <v>0.603102917160658</v>
      </c>
      <c r="V6427">
        <v>23.250778031765002</v>
      </c>
      <c r="W6427">
        <v>0.20525741147413201</v>
      </c>
      <c r="X6427">
        <v>0.704072456322962</v>
      </c>
      <c r="Y6427">
        <v>-23.0491441922766</v>
      </c>
      <c r="Z6427">
        <v>0.306975110376564</v>
      </c>
      <c r="AA6427">
        <v>0.72610664078822296</v>
      </c>
      <c r="AB6427">
        <v>22.287304045104602</v>
      </c>
      <c r="AC6427">
        <v>7.0489011448141195E-2</v>
      </c>
      <c r="AD6427">
        <v>0.57684129297949804</v>
      </c>
      <c r="AE6427">
        <v>-23.0491441922766</v>
      </c>
      <c r="AF6427">
        <v>4.6407610929182198E-2</v>
      </c>
      <c r="AG6427">
        <v>0.476038960109122</v>
      </c>
      <c r="AH6427">
        <v>23.250778031765002</v>
      </c>
      <c r="AI6427">
        <v>0.35038410267202102</v>
      </c>
      <c r="AJ6427">
        <v>0.78121606160956403</v>
      </c>
      <c r="AK6427">
        <v>-22.1803888628694</v>
      </c>
    </row>
    <row r="6428" spans="1:37" x14ac:dyDescent="0.2">
      <c r="A6428" t="s">
        <v>19816</v>
      </c>
      <c r="B6428">
        <v>184989780</v>
      </c>
      <c r="C6428">
        <v>184989841</v>
      </c>
      <c r="D6428">
        <v>62</v>
      </c>
      <c r="E6428" t="s">
        <v>21483</v>
      </c>
      <c r="F6428">
        <v>2</v>
      </c>
      <c r="G6428" t="s">
        <v>21484</v>
      </c>
      <c r="H6428" t="s">
        <v>30987</v>
      </c>
      <c r="I6428">
        <v>4</v>
      </c>
      <c r="J6428">
        <v>184988997</v>
      </c>
      <c r="K6428">
        <v>185005186</v>
      </c>
      <c r="L6428">
        <v>16190</v>
      </c>
      <c r="M6428">
        <v>1</v>
      </c>
      <c r="N6428">
        <v>107986333</v>
      </c>
      <c r="O6428" t="s">
        <v>21479</v>
      </c>
      <c r="P6428">
        <v>783</v>
      </c>
      <c r="Q6428" t="s">
        <v>40</v>
      </c>
      <c r="R6428" t="s">
        <v>21480</v>
      </c>
      <c r="S6428" t="s">
        <v>35360</v>
      </c>
      <c r="T6428">
        <v>0.152084254673993</v>
      </c>
      <c r="U6428">
        <v>0.603102917160658</v>
      </c>
      <c r="V6428">
        <v>23.250778031765002</v>
      </c>
      <c r="W6428">
        <v>0.20525741147413201</v>
      </c>
      <c r="X6428">
        <v>0.704072456322962</v>
      </c>
      <c r="Y6428">
        <v>-23.0491441922766</v>
      </c>
      <c r="Z6428">
        <v>0.306975110376564</v>
      </c>
      <c r="AA6428">
        <v>0.72610664078822296</v>
      </c>
      <c r="AB6428">
        <v>22.287304045104602</v>
      </c>
      <c r="AC6428">
        <v>7.0489011448141195E-2</v>
      </c>
      <c r="AD6428">
        <v>0.57684129297949804</v>
      </c>
      <c r="AE6428">
        <v>-23.0491441922766</v>
      </c>
      <c r="AF6428">
        <v>4.6407610929182198E-2</v>
      </c>
      <c r="AG6428">
        <v>0.476038960109122</v>
      </c>
      <c r="AH6428">
        <v>23.250778031765002</v>
      </c>
      <c r="AI6428">
        <v>0.35038410267202102</v>
      </c>
      <c r="AJ6428">
        <v>0.78121606160956403</v>
      </c>
      <c r="AK6428">
        <v>-22.1803888628694</v>
      </c>
    </row>
    <row r="6429" spans="1:37" x14ac:dyDescent="0.2">
      <c r="A6429" t="s">
        <v>19816</v>
      </c>
      <c r="B6429">
        <v>184989898</v>
      </c>
      <c r="C6429">
        <v>184990046</v>
      </c>
      <c r="D6429">
        <v>149</v>
      </c>
      <c r="E6429" t="s">
        <v>21485</v>
      </c>
      <c r="F6429">
        <v>0</v>
      </c>
      <c r="G6429" t="s">
        <v>21486</v>
      </c>
      <c r="H6429" t="s">
        <v>30987</v>
      </c>
      <c r="I6429">
        <v>4</v>
      </c>
      <c r="J6429">
        <v>184988997</v>
      </c>
      <c r="K6429">
        <v>185005186</v>
      </c>
      <c r="L6429">
        <v>16190</v>
      </c>
      <c r="M6429">
        <v>1</v>
      </c>
      <c r="N6429">
        <v>107986333</v>
      </c>
      <c r="O6429" t="s">
        <v>21479</v>
      </c>
      <c r="P6429">
        <v>901</v>
      </c>
      <c r="Q6429" t="s">
        <v>40</v>
      </c>
      <c r="R6429" t="s">
        <v>21480</v>
      </c>
      <c r="S6429" t="s">
        <v>35360</v>
      </c>
      <c r="T6429">
        <v>0.152084254673993</v>
      </c>
      <c r="U6429">
        <v>0.603102917160658</v>
      </c>
      <c r="V6429">
        <v>23.250778031765002</v>
      </c>
      <c r="W6429">
        <v>0.20525741147413201</v>
      </c>
      <c r="X6429">
        <v>0.704072456322962</v>
      </c>
      <c r="Y6429">
        <v>-23.0491441922766</v>
      </c>
      <c r="Z6429">
        <v>0.306975110376564</v>
      </c>
      <c r="AA6429">
        <v>0.72610664078822296</v>
      </c>
      <c r="AB6429">
        <v>22.287304045104602</v>
      </c>
      <c r="AC6429">
        <v>7.0489011448141195E-2</v>
      </c>
      <c r="AD6429">
        <v>0.57684129297949804</v>
      </c>
      <c r="AE6429">
        <v>-23.0491441922766</v>
      </c>
      <c r="AF6429">
        <v>4.6407610929182198E-2</v>
      </c>
      <c r="AG6429">
        <v>0.476038960109122</v>
      </c>
      <c r="AH6429">
        <v>23.250778031765002</v>
      </c>
      <c r="AI6429">
        <v>0.35038410267202102</v>
      </c>
      <c r="AJ6429">
        <v>0.78121606160956403</v>
      </c>
      <c r="AK6429">
        <v>-22.1803888628694</v>
      </c>
    </row>
    <row r="6430" spans="1:37" x14ac:dyDescent="0.2">
      <c r="A6430" t="s">
        <v>19816</v>
      </c>
      <c r="B6430">
        <v>184990046</v>
      </c>
      <c r="C6430">
        <v>184990194</v>
      </c>
      <c r="D6430">
        <v>149</v>
      </c>
      <c r="E6430" t="s">
        <v>21487</v>
      </c>
      <c r="F6430">
        <v>9</v>
      </c>
      <c r="G6430" t="s">
        <v>21488</v>
      </c>
      <c r="H6430" t="s">
        <v>30999</v>
      </c>
      <c r="I6430">
        <v>4</v>
      </c>
      <c r="J6430">
        <v>184988997</v>
      </c>
      <c r="K6430">
        <v>185005186</v>
      </c>
      <c r="L6430">
        <v>16190</v>
      </c>
      <c r="M6430">
        <v>1</v>
      </c>
      <c r="N6430">
        <v>107986333</v>
      </c>
      <c r="O6430" t="s">
        <v>21479</v>
      </c>
      <c r="P6430">
        <v>1049</v>
      </c>
      <c r="Q6430" t="s">
        <v>40</v>
      </c>
      <c r="R6430" t="s">
        <v>21480</v>
      </c>
      <c r="S6430" t="s">
        <v>35360</v>
      </c>
      <c r="T6430">
        <v>0.152084254673993</v>
      </c>
      <c r="U6430">
        <v>0.603102917160658</v>
      </c>
      <c r="V6430">
        <v>23.010313588875999</v>
      </c>
      <c r="W6430">
        <v>0.20525741147413201</v>
      </c>
      <c r="X6430">
        <v>0.704072456322962</v>
      </c>
      <c r="Y6430">
        <v>-22.80867975332</v>
      </c>
      <c r="Z6430">
        <v>0.306975110376564</v>
      </c>
      <c r="AA6430">
        <v>0.72610664078822296</v>
      </c>
      <c r="AB6430">
        <v>22.0468396271208</v>
      </c>
      <c r="AC6430">
        <v>7.0489011448141195E-2</v>
      </c>
      <c r="AD6430">
        <v>0.57684129297949804</v>
      </c>
      <c r="AE6430">
        <v>-22.80867975332</v>
      </c>
      <c r="AF6430">
        <v>4.6407610929182198E-2</v>
      </c>
      <c r="AG6430">
        <v>0.476038960109122</v>
      </c>
      <c r="AH6430">
        <v>23.010313588875999</v>
      </c>
      <c r="AI6430">
        <v>0.35038410267202102</v>
      </c>
      <c r="AJ6430">
        <v>0.78121606160956403</v>
      </c>
      <c r="AK6430">
        <v>-21.939924448817901</v>
      </c>
    </row>
    <row r="6431" spans="1:37" x14ac:dyDescent="0.2">
      <c r="A6431" t="s">
        <v>19816</v>
      </c>
      <c r="B6431">
        <v>184993954</v>
      </c>
      <c r="C6431">
        <v>184994105</v>
      </c>
      <c r="D6431">
        <v>152</v>
      </c>
      <c r="E6431" t="s">
        <v>21489</v>
      </c>
      <c r="F6431">
        <v>2</v>
      </c>
      <c r="G6431" t="s">
        <v>21490</v>
      </c>
      <c r="H6431" t="s">
        <v>35361</v>
      </c>
      <c r="I6431">
        <v>4</v>
      </c>
      <c r="J6431">
        <v>184988997</v>
      </c>
      <c r="K6431">
        <v>185005186</v>
      </c>
      <c r="L6431">
        <v>16190</v>
      </c>
      <c r="M6431">
        <v>1</v>
      </c>
      <c r="N6431">
        <v>107986333</v>
      </c>
      <c r="O6431" t="s">
        <v>21479</v>
      </c>
      <c r="P6431">
        <v>4957</v>
      </c>
      <c r="Q6431" t="s">
        <v>40</v>
      </c>
      <c r="R6431" t="s">
        <v>21480</v>
      </c>
      <c r="S6431" t="s">
        <v>35360</v>
      </c>
      <c r="T6431">
        <v>0.39635578045513598</v>
      </c>
      <c r="U6431">
        <v>0.66075430005164804</v>
      </c>
      <c r="V6431">
        <v>0.89726673417839897</v>
      </c>
      <c r="W6431">
        <v>0.190518657421162</v>
      </c>
      <c r="X6431">
        <v>0.704072456322962</v>
      </c>
      <c r="Y6431">
        <v>-1.35700157137737</v>
      </c>
      <c r="Z6431">
        <v>0.597348171998626</v>
      </c>
      <c r="AA6431">
        <v>0.84521697243271998</v>
      </c>
      <c r="AB6431">
        <v>0.26453964408998298</v>
      </c>
      <c r="AC6431">
        <v>0.18287403108102501</v>
      </c>
      <c r="AD6431">
        <v>0.68253123924728298</v>
      </c>
      <c r="AE6431">
        <v>-1.16107968807202</v>
      </c>
      <c r="AF6431">
        <v>0.290379888148937</v>
      </c>
      <c r="AG6431">
        <v>0.70473078222419605</v>
      </c>
      <c r="AH6431">
        <v>1.28382112447194</v>
      </c>
      <c r="AI6431">
        <v>0.29581197188544001</v>
      </c>
      <c r="AJ6431">
        <v>0.78121606160956403</v>
      </c>
      <c r="AK6431">
        <v>-0.99039030584946197</v>
      </c>
    </row>
    <row r="6432" spans="1:37" x14ac:dyDescent="0.2">
      <c r="A6432" t="s">
        <v>19816</v>
      </c>
      <c r="B6432">
        <v>186329492</v>
      </c>
      <c r="C6432">
        <v>186329675</v>
      </c>
      <c r="D6432">
        <v>184</v>
      </c>
      <c r="E6432" t="s">
        <v>21491</v>
      </c>
      <c r="F6432">
        <v>9</v>
      </c>
      <c r="G6432" t="s">
        <v>21492</v>
      </c>
      <c r="H6432" t="s">
        <v>35362</v>
      </c>
      <c r="I6432">
        <v>4</v>
      </c>
      <c r="J6432">
        <v>186287589</v>
      </c>
      <c r="K6432">
        <v>186288780</v>
      </c>
      <c r="L6432">
        <v>1192</v>
      </c>
      <c r="M6432">
        <v>1</v>
      </c>
      <c r="N6432">
        <v>2160</v>
      </c>
      <c r="O6432" t="s">
        <v>21493</v>
      </c>
      <c r="P6432">
        <v>41903</v>
      </c>
      <c r="Q6432" t="s">
        <v>21494</v>
      </c>
      <c r="R6432" t="s">
        <v>21495</v>
      </c>
      <c r="S6432" t="s">
        <v>35363</v>
      </c>
      <c r="T6432">
        <v>0.32911398597860803</v>
      </c>
      <c r="U6432">
        <v>0.603102917160658</v>
      </c>
      <c r="V6432">
        <v>24.082753002770101</v>
      </c>
      <c r="W6432">
        <v>0.38920677604595899</v>
      </c>
      <c r="X6432">
        <v>0.704072456322962</v>
      </c>
      <c r="Y6432">
        <v>-23.881119153780102</v>
      </c>
      <c r="Z6432">
        <v>0.306975110376564</v>
      </c>
      <c r="AA6432">
        <v>0.72610664078822296</v>
      </c>
      <c r="AB6432">
        <v>23.867557314180299</v>
      </c>
      <c r="AC6432">
        <v>0.71753805159658501</v>
      </c>
      <c r="AD6432">
        <v>0.87989882095915395</v>
      </c>
      <c r="AE6432">
        <v>-1.2812104643464</v>
      </c>
      <c r="AF6432">
        <v>0.61410715005536498</v>
      </c>
      <c r="AG6432">
        <v>0.80674443595273604</v>
      </c>
      <c r="AH6432">
        <v>1.5568448828356101</v>
      </c>
      <c r="AI6432">
        <v>0.35038410267202102</v>
      </c>
      <c r="AJ6432">
        <v>0.78121606160956403</v>
      </c>
      <c r="AK6432">
        <v>-23.7606421175145</v>
      </c>
    </row>
    <row r="6433" spans="1:37" x14ac:dyDescent="0.2">
      <c r="A6433" t="s">
        <v>19816</v>
      </c>
      <c r="B6433">
        <v>188337015</v>
      </c>
      <c r="C6433">
        <v>188337235</v>
      </c>
      <c r="D6433">
        <v>221</v>
      </c>
      <c r="E6433" t="s">
        <v>21496</v>
      </c>
      <c r="F6433">
        <v>18</v>
      </c>
      <c r="G6433" t="s">
        <v>21497</v>
      </c>
      <c r="H6433" t="s">
        <v>31000</v>
      </c>
      <c r="I6433">
        <v>4</v>
      </c>
      <c r="J6433">
        <v>188400736</v>
      </c>
      <c r="K6433">
        <v>188485865</v>
      </c>
      <c r="L6433">
        <v>85130</v>
      </c>
      <c r="M6433">
        <v>1</v>
      </c>
      <c r="N6433">
        <v>401164</v>
      </c>
      <c r="O6433" t="s">
        <v>21498</v>
      </c>
      <c r="P6433">
        <v>-63501</v>
      </c>
      <c r="Q6433" t="s">
        <v>21499</v>
      </c>
      <c r="R6433" t="s">
        <v>21500</v>
      </c>
      <c r="S6433" t="s">
        <v>35364</v>
      </c>
      <c r="T6433">
        <v>0.32911398597860803</v>
      </c>
      <c r="U6433">
        <v>0.603102917160658</v>
      </c>
      <c r="V6433">
        <v>24.773323555828501</v>
      </c>
      <c r="W6433">
        <v>0.29261482077562401</v>
      </c>
      <c r="X6433">
        <v>0.704072456322962</v>
      </c>
      <c r="Y6433">
        <v>24.8473241347567</v>
      </c>
      <c r="Z6433">
        <v>0.48464167878831399</v>
      </c>
      <c r="AA6433">
        <v>0.84435025072159198</v>
      </c>
      <c r="AB6433">
        <v>23.8098494796488</v>
      </c>
      <c r="AC6433">
        <v>0.45677901822897599</v>
      </c>
      <c r="AD6433">
        <v>0.82872126865393902</v>
      </c>
      <c r="AE6433">
        <v>23.847324182551901</v>
      </c>
      <c r="AF6433">
        <v>0.16793847098801201</v>
      </c>
      <c r="AG6433">
        <v>0.68151250837662902</v>
      </c>
      <c r="AH6433">
        <v>24.773323555828501</v>
      </c>
      <c r="AI6433">
        <v>0.14667288820271701</v>
      </c>
      <c r="AJ6433">
        <v>0.78121606160956403</v>
      </c>
      <c r="AK6433">
        <v>24.8473241347567</v>
      </c>
    </row>
    <row r="6434" spans="1:37" x14ac:dyDescent="0.2">
      <c r="A6434" t="s">
        <v>19816</v>
      </c>
      <c r="B6434">
        <v>188669187</v>
      </c>
      <c r="C6434">
        <v>188669338</v>
      </c>
      <c r="D6434">
        <v>152</v>
      </c>
      <c r="E6434" t="s">
        <v>21501</v>
      </c>
      <c r="F6434">
        <v>0</v>
      </c>
      <c r="G6434" t="s">
        <v>21502</v>
      </c>
      <c r="H6434" t="s">
        <v>35365</v>
      </c>
      <c r="I6434">
        <v>4</v>
      </c>
      <c r="J6434">
        <v>188776657</v>
      </c>
      <c r="K6434">
        <v>188785511</v>
      </c>
      <c r="L6434">
        <v>8855</v>
      </c>
      <c r="M6434">
        <v>1</v>
      </c>
      <c r="N6434">
        <v>105377610</v>
      </c>
      <c r="O6434" t="s">
        <v>21503</v>
      </c>
      <c r="P6434">
        <v>-107319</v>
      </c>
      <c r="Q6434" t="s">
        <v>21504</v>
      </c>
      <c r="R6434" t="s">
        <v>21505</v>
      </c>
      <c r="S6434" t="s">
        <v>35366</v>
      </c>
      <c r="T6434">
        <v>0.152084254673993</v>
      </c>
      <c r="U6434">
        <v>0.603102917160658</v>
      </c>
      <c r="V6434">
        <v>24.425549831632502</v>
      </c>
      <c r="W6434">
        <v>0.38920677604595899</v>
      </c>
      <c r="X6434">
        <v>0.704072456322962</v>
      </c>
      <c r="Y6434">
        <v>-23.1586204214959</v>
      </c>
      <c r="Z6434">
        <v>0.306975110376564</v>
      </c>
      <c r="AA6434">
        <v>0.72610664078822296</v>
      </c>
      <c r="AB6434">
        <v>23.462075768481601</v>
      </c>
      <c r="AC6434">
        <v>0.75388744886274095</v>
      </c>
      <c r="AD6434">
        <v>0.87989882095915395</v>
      </c>
      <c r="AE6434">
        <v>-0.59660192788936195</v>
      </c>
      <c r="AF6434">
        <v>4.6407610929182198E-2</v>
      </c>
      <c r="AG6434">
        <v>0.476038960109122</v>
      </c>
      <c r="AH6434">
        <v>24.425549831632502</v>
      </c>
      <c r="AI6434">
        <v>0.35038410267202102</v>
      </c>
      <c r="AJ6434">
        <v>0.78121606160956403</v>
      </c>
      <c r="AK6434">
        <v>-23.355160574168899</v>
      </c>
    </row>
    <row r="6435" spans="1:37" x14ac:dyDescent="0.2">
      <c r="A6435" t="s">
        <v>19816</v>
      </c>
      <c r="B6435">
        <v>189137667</v>
      </c>
      <c r="C6435">
        <v>189137842</v>
      </c>
      <c r="D6435">
        <v>176</v>
      </c>
      <c r="E6435" t="s">
        <v>21506</v>
      </c>
      <c r="F6435">
        <v>3</v>
      </c>
      <c r="G6435" t="s">
        <v>11270</v>
      </c>
      <c r="H6435" t="s">
        <v>31000</v>
      </c>
      <c r="I6435">
        <v>4</v>
      </c>
      <c r="J6435">
        <v>188777672</v>
      </c>
      <c r="K6435">
        <v>188818522</v>
      </c>
      <c r="L6435">
        <v>40851</v>
      </c>
      <c r="M6435">
        <v>2</v>
      </c>
      <c r="N6435">
        <v>101930028</v>
      </c>
      <c r="O6435" t="s">
        <v>21507</v>
      </c>
      <c r="P6435">
        <v>-319145</v>
      </c>
      <c r="Q6435" t="s">
        <v>40</v>
      </c>
      <c r="R6435" t="s">
        <v>21508</v>
      </c>
      <c r="S6435" t="s">
        <v>35367</v>
      </c>
      <c r="T6435">
        <v>0.50074710720614901</v>
      </c>
      <c r="U6435">
        <v>0.78288571403930396</v>
      </c>
      <c r="V6435">
        <v>0.29300153016477498</v>
      </c>
      <c r="W6435">
        <v>0.41652946952103498</v>
      </c>
      <c r="X6435">
        <v>0.73460997439807996</v>
      </c>
      <c r="Y6435">
        <v>-0.47883082842977998</v>
      </c>
      <c r="Z6435">
        <v>0.886273090805482</v>
      </c>
      <c r="AA6435">
        <v>0.99919698600769702</v>
      </c>
      <c r="AB6435">
        <v>0.24236886623919199</v>
      </c>
      <c r="AC6435">
        <v>0.45072183820117001</v>
      </c>
      <c r="AD6435">
        <v>0.82872126865393902</v>
      </c>
      <c r="AE6435">
        <v>-0.52195598606832805</v>
      </c>
      <c r="AF6435">
        <v>0.34472446302061199</v>
      </c>
      <c r="AG6435">
        <v>0.73788459137637197</v>
      </c>
      <c r="AH6435">
        <v>0.201109785385782</v>
      </c>
      <c r="AI6435">
        <v>0.460279248178185</v>
      </c>
      <c r="AJ6435">
        <v>0.78121606160956403</v>
      </c>
      <c r="AK6435">
        <v>-0.24963395737343</v>
      </c>
    </row>
    <row r="6436" spans="1:37" x14ac:dyDescent="0.2">
      <c r="A6436" t="s">
        <v>19816</v>
      </c>
      <c r="B6436">
        <v>189137842</v>
      </c>
      <c r="C6436">
        <v>189138017</v>
      </c>
      <c r="D6436">
        <v>176</v>
      </c>
      <c r="E6436" t="s">
        <v>21509</v>
      </c>
      <c r="F6436">
        <v>2</v>
      </c>
      <c r="G6436" t="s">
        <v>11275</v>
      </c>
      <c r="H6436" t="s">
        <v>31000</v>
      </c>
      <c r="I6436">
        <v>4</v>
      </c>
      <c r="J6436">
        <v>188777672</v>
      </c>
      <c r="K6436">
        <v>188818522</v>
      </c>
      <c r="L6436">
        <v>40851</v>
      </c>
      <c r="M6436">
        <v>2</v>
      </c>
      <c r="N6436">
        <v>101930028</v>
      </c>
      <c r="O6436" t="s">
        <v>21507</v>
      </c>
      <c r="P6436">
        <v>-319320</v>
      </c>
      <c r="Q6436" t="s">
        <v>40</v>
      </c>
      <c r="R6436" t="s">
        <v>21508</v>
      </c>
      <c r="S6436" t="s">
        <v>35367</v>
      </c>
      <c r="T6436">
        <v>0.48342975718468201</v>
      </c>
      <c r="U6436">
        <v>0.78288571403930396</v>
      </c>
      <c r="V6436">
        <v>0.38689335610690301</v>
      </c>
      <c r="W6436">
        <v>0.41652946952103498</v>
      </c>
      <c r="X6436">
        <v>0.73460997439807996</v>
      </c>
      <c r="Y6436">
        <v>-0.41634508593577202</v>
      </c>
      <c r="Z6436">
        <v>0.85976462928253095</v>
      </c>
      <c r="AA6436">
        <v>0.98478251334197597</v>
      </c>
      <c r="AB6436">
        <v>0.33626069218131899</v>
      </c>
      <c r="AC6436">
        <v>0.45072183820117001</v>
      </c>
      <c r="AD6436">
        <v>0.82872126865393902</v>
      </c>
      <c r="AE6436">
        <v>-0.45947024357431998</v>
      </c>
      <c r="AF6436">
        <v>0.33610172144983602</v>
      </c>
      <c r="AG6436">
        <v>0.72076448139950899</v>
      </c>
      <c r="AH6436">
        <v>0.24659791573824599</v>
      </c>
      <c r="AI6436">
        <v>0.460279248178185</v>
      </c>
      <c r="AJ6436">
        <v>0.78121606160956403</v>
      </c>
      <c r="AK6436">
        <v>-0.209836078606119</v>
      </c>
    </row>
    <row r="6437" spans="1:37" x14ac:dyDescent="0.2">
      <c r="A6437" t="s">
        <v>19816</v>
      </c>
      <c r="B6437">
        <v>189334776</v>
      </c>
      <c r="C6437">
        <v>189334918</v>
      </c>
      <c r="D6437">
        <v>143</v>
      </c>
      <c r="E6437" t="s">
        <v>21510</v>
      </c>
      <c r="F6437">
        <v>0</v>
      </c>
      <c r="G6437" t="s">
        <v>21511</v>
      </c>
      <c r="H6437" t="s">
        <v>31000</v>
      </c>
      <c r="I6437">
        <v>4</v>
      </c>
      <c r="J6437">
        <v>189659605</v>
      </c>
      <c r="K6437">
        <v>189661486</v>
      </c>
      <c r="L6437">
        <v>1882</v>
      </c>
      <c r="M6437">
        <v>1</v>
      </c>
      <c r="N6437">
        <v>101928971</v>
      </c>
      <c r="O6437" t="s">
        <v>21512</v>
      </c>
      <c r="P6437">
        <v>-324687</v>
      </c>
      <c r="Q6437" t="s">
        <v>21513</v>
      </c>
      <c r="R6437" t="s">
        <v>21514</v>
      </c>
      <c r="S6437" t="s">
        <v>35368</v>
      </c>
      <c r="T6437">
        <v>0.97213403838398904</v>
      </c>
      <c r="U6437">
        <v>1</v>
      </c>
      <c r="V6437">
        <v>0.40745128610570602</v>
      </c>
      <c r="W6437">
        <v>0.90129300205075202</v>
      </c>
      <c r="X6437">
        <v>0.95159051474143896</v>
      </c>
      <c r="Y6437">
        <v>-6.9527314814255003E-2</v>
      </c>
      <c r="Z6437">
        <v>0.66713806400786302</v>
      </c>
      <c r="AA6437">
        <v>0.84521697243271998</v>
      </c>
      <c r="AB6437">
        <v>0.71326387240546996</v>
      </c>
      <c r="AC6437">
        <v>0.59090205226999604</v>
      </c>
      <c r="AD6437">
        <v>0.87989882095915395</v>
      </c>
      <c r="AE6437">
        <v>-1.0695272514007901</v>
      </c>
      <c r="AF6437">
        <v>0.77173648502780101</v>
      </c>
      <c r="AG6437">
        <v>0.88417364479730298</v>
      </c>
      <c r="AH6437">
        <v>-0.138863919630861</v>
      </c>
      <c r="AI6437">
        <v>0.43521265639500101</v>
      </c>
      <c r="AJ6437">
        <v>0.78121606160956403</v>
      </c>
      <c r="AK6437">
        <v>0.79922810198716099</v>
      </c>
    </row>
    <row r="6438" spans="1:37" x14ac:dyDescent="0.2">
      <c r="A6438" t="s">
        <v>19816</v>
      </c>
      <c r="B6438">
        <v>189593191</v>
      </c>
      <c r="C6438">
        <v>189593333</v>
      </c>
      <c r="D6438">
        <v>143</v>
      </c>
      <c r="E6438" t="s">
        <v>21515</v>
      </c>
      <c r="F6438">
        <v>3</v>
      </c>
      <c r="G6438" t="s">
        <v>21516</v>
      </c>
      <c r="H6438" t="s">
        <v>31000</v>
      </c>
      <c r="I6438">
        <v>4</v>
      </c>
      <c r="J6438">
        <v>189659605</v>
      </c>
      <c r="K6438">
        <v>189661486</v>
      </c>
      <c r="L6438">
        <v>1882</v>
      </c>
      <c r="M6438">
        <v>1</v>
      </c>
      <c r="N6438">
        <v>101928971</v>
      </c>
      <c r="O6438" t="s">
        <v>21512</v>
      </c>
      <c r="P6438">
        <v>-66272</v>
      </c>
      <c r="Q6438" t="s">
        <v>21513</v>
      </c>
      <c r="R6438" t="s">
        <v>21514</v>
      </c>
      <c r="S6438" t="s">
        <v>35368</v>
      </c>
      <c r="T6438">
        <v>0.56354823081344896</v>
      </c>
      <c r="U6438">
        <v>0.81214233890638399</v>
      </c>
      <c r="V6438">
        <v>-1.0206798946679001</v>
      </c>
      <c r="W6438">
        <v>0.113079289867903</v>
      </c>
      <c r="X6438">
        <v>0.704072456322962</v>
      </c>
      <c r="Y6438">
        <v>-25.720073698575401</v>
      </c>
      <c r="Z6438">
        <v>0.48462788743282897</v>
      </c>
      <c r="AA6438">
        <v>0.84435025072159198</v>
      </c>
      <c r="AB6438">
        <v>-1.29169846119329</v>
      </c>
      <c r="AC6438">
        <v>0.10683406973163299</v>
      </c>
      <c r="AD6438">
        <v>0.68253123924728298</v>
      </c>
      <c r="AE6438">
        <v>-3.0695982848764101</v>
      </c>
      <c r="AF6438">
        <v>0.71688106396828499</v>
      </c>
      <c r="AG6438">
        <v>0.85584456000972498</v>
      </c>
      <c r="AH6438">
        <v>-0.45751569995528402</v>
      </c>
      <c r="AI6438">
        <v>0.17351581260912399</v>
      </c>
      <c r="AJ6438">
        <v>0.78121606160956403</v>
      </c>
      <c r="AK6438">
        <v>-25.1104945630122</v>
      </c>
    </row>
    <row r="6439" spans="1:37" x14ac:dyDescent="0.2">
      <c r="A6439" t="s">
        <v>19816</v>
      </c>
      <c r="B6439">
        <v>190178285</v>
      </c>
      <c r="C6439">
        <v>190178427</v>
      </c>
      <c r="D6439">
        <v>143</v>
      </c>
      <c r="E6439" t="s">
        <v>21517</v>
      </c>
      <c r="F6439">
        <v>1</v>
      </c>
      <c r="G6439" t="s">
        <v>21518</v>
      </c>
      <c r="H6439" t="s">
        <v>35369</v>
      </c>
      <c r="I6439">
        <v>4</v>
      </c>
      <c r="J6439">
        <v>190175193</v>
      </c>
      <c r="K6439">
        <v>190185942</v>
      </c>
      <c r="L6439">
        <v>10750</v>
      </c>
      <c r="M6439">
        <v>1</v>
      </c>
      <c r="N6439">
        <v>100288687</v>
      </c>
      <c r="O6439" t="s">
        <v>21519</v>
      </c>
      <c r="P6439">
        <v>3092</v>
      </c>
      <c r="Q6439" t="s">
        <v>21520</v>
      </c>
      <c r="R6439" t="s">
        <v>21521</v>
      </c>
      <c r="S6439" t="s">
        <v>35370</v>
      </c>
      <c r="T6439">
        <v>0.152084254673993</v>
      </c>
      <c r="U6439">
        <v>0.603102917160658</v>
      </c>
      <c r="V6439">
        <v>24.254126126945</v>
      </c>
      <c r="W6439">
        <v>0.94541066367716797</v>
      </c>
      <c r="X6439">
        <v>0.95159051474143896</v>
      </c>
      <c r="Y6439">
        <v>-1.3963648749948101</v>
      </c>
      <c r="Z6439">
        <v>0.306975110376564</v>
      </c>
      <c r="AA6439">
        <v>0.72610664078822296</v>
      </c>
      <c r="AB6439">
        <v>23.290652071468202</v>
      </c>
      <c r="AC6439">
        <v>0.71753805159658501</v>
      </c>
      <c r="AD6439">
        <v>0.87989882095915395</v>
      </c>
      <c r="AE6439">
        <v>-2.3963645882234399</v>
      </c>
      <c r="AF6439">
        <v>4.6407610929182198E-2</v>
      </c>
      <c r="AG6439">
        <v>0.476038960109122</v>
      </c>
      <c r="AH6439">
        <v>24.254126126945</v>
      </c>
      <c r="AI6439">
        <v>0.59609816080359102</v>
      </c>
      <c r="AJ6439">
        <v>0.78121606160956403</v>
      </c>
      <c r="AK6439">
        <v>-0.52760949826713399</v>
      </c>
    </row>
    <row r="6440" spans="1:37" x14ac:dyDescent="0.2">
      <c r="A6440" t="s">
        <v>19816</v>
      </c>
      <c r="B6440">
        <v>190178427</v>
      </c>
      <c r="C6440">
        <v>190178569</v>
      </c>
      <c r="D6440">
        <v>143</v>
      </c>
      <c r="E6440" t="s">
        <v>21522</v>
      </c>
      <c r="F6440">
        <v>1</v>
      </c>
      <c r="G6440" t="s">
        <v>21523</v>
      </c>
      <c r="H6440" t="s">
        <v>35369</v>
      </c>
      <c r="I6440">
        <v>4</v>
      </c>
      <c r="J6440">
        <v>190175193</v>
      </c>
      <c r="K6440">
        <v>190185942</v>
      </c>
      <c r="L6440">
        <v>10750</v>
      </c>
      <c r="M6440">
        <v>1</v>
      </c>
      <c r="N6440">
        <v>100288687</v>
      </c>
      <c r="O6440" t="s">
        <v>21519</v>
      </c>
      <c r="P6440">
        <v>3234</v>
      </c>
      <c r="Q6440" t="s">
        <v>21520</v>
      </c>
      <c r="R6440" t="s">
        <v>21521</v>
      </c>
      <c r="S6440" t="s">
        <v>35370</v>
      </c>
      <c r="T6440">
        <v>0.152084254673993</v>
      </c>
      <c r="U6440">
        <v>0.603102917160658</v>
      </c>
      <c r="V6440">
        <v>24.254126126945</v>
      </c>
      <c r="W6440">
        <v>0.94541066367716797</v>
      </c>
      <c r="X6440">
        <v>0.95159051474143896</v>
      </c>
      <c r="Y6440">
        <v>-1.3963648749948101</v>
      </c>
      <c r="Z6440">
        <v>0.306975110376564</v>
      </c>
      <c r="AA6440">
        <v>0.72610664078822296</v>
      </c>
      <c r="AB6440">
        <v>23.290652071468202</v>
      </c>
      <c r="AC6440">
        <v>0.71753805159658501</v>
      </c>
      <c r="AD6440">
        <v>0.87989882095915395</v>
      </c>
      <c r="AE6440">
        <v>-2.3963645882234399</v>
      </c>
      <c r="AF6440">
        <v>4.6407610929182198E-2</v>
      </c>
      <c r="AG6440">
        <v>0.476038960109122</v>
      </c>
      <c r="AH6440">
        <v>24.254126126945</v>
      </c>
      <c r="AI6440">
        <v>0.59609816080359102</v>
      </c>
      <c r="AJ6440">
        <v>0.78121606160956403</v>
      </c>
      <c r="AK6440">
        <v>-0.52760949826713399</v>
      </c>
    </row>
    <row r="6441" spans="1:37" x14ac:dyDescent="0.2">
      <c r="A6441" t="s">
        <v>21524</v>
      </c>
      <c r="B6441">
        <v>373070</v>
      </c>
      <c r="C6441">
        <v>373355</v>
      </c>
      <c r="D6441">
        <v>286</v>
      </c>
      <c r="E6441" t="s">
        <v>21525</v>
      </c>
      <c r="F6441">
        <v>12</v>
      </c>
      <c r="G6441" t="s">
        <v>21526</v>
      </c>
      <c r="H6441" t="s">
        <v>35371</v>
      </c>
      <c r="I6441">
        <v>5</v>
      </c>
      <c r="J6441">
        <v>343528</v>
      </c>
      <c r="K6441">
        <v>353911</v>
      </c>
      <c r="L6441">
        <v>10384</v>
      </c>
      <c r="M6441">
        <v>1</v>
      </c>
      <c r="N6441">
        <v>57491</v>
      </c>
      <c r="O6441" t="s">
        <v>21527</v>
      </c>
      <c r="P6441">
        <v>29542</v>
      </c>
      <c r="Q6441" t="s">
        <v>21528</v>
      </c>
      <c r="R6441" t="s">
        <v>21529</v>
      </c>
      <c r="S6441" t="s">
        <v>35372</v>
      </c>
      <c r="T6441">
        <v>0.32911398597860803</v>
      </c>
      <c r="U6441">
        <v>0.603102917160658</v>
      </c>
      <c r="V6441">
        <v>25.173040338128899</v>
      </c>
      <c r="W6441">
        <v>0.123414495547065</v>
      </c>
      <c r="X6441">
        <v>0.704072456322962</v>
      </c>
      <c r="Y6441">
        <v>25.609024280356799</v>
      </c>
      <c r="Z6441">
        <v>0.306975110376564</v>
      </c>
      <c r="AA6441">
        <v>0.72610664078822296</v>
      </c>
      <c r="AB6441">
        <v>24.571549604611501</v>
      </c>
      <c r="AC6441">
        <v>0.27780950890804001</v>
      </c>
      <c r="AD6441">
        <v>0.68253123924728298</v>
      </c>
      <c r="AE6441">
        <v>24.609024308546498</v>
      </c>
      <c r="AF6441">
        <v>0.61410715005536498</v>
      </c>
      <c r="AG6441">
        <v>0.80674443595273604</v>
      </c>
      <c r="AH6441">
        <v>2.8099967627123101</v>
      </c>
      <c r="AI6441">
        <v>3.6185182304427702E-2</v>
      </c>
      <c r="AJ6441">
        <v>0.78121606160956403</v>
      </c>
      <c r="AK6441">
        <v>25.609024280356799</v>
      </c>
    </row>
    <row r="6442" spans="1:37" x14ac:dyDescent="0.2">
      <c r="A6442" t="s">
        <v>21524</v>
      </c>
      <c r="B6442">
        <v>585851</v>
      </c>
      <c r="C6442">
        <v>586044</v>
      </c>
      <c r="D6442">
        <v>194</v>
      </c>
      <c r="E6442" t="s">
        <v>21530</v>
      </c>
      <c r="F6442">
        <v>4</v>
      </c>
      <c r="G6442" t="s">
        <v>21531</v>
      </c>
      <c r="H6442" t="s">
        <v>31000</v>
      </c>
      <c r="I6442">
        <v>5</v>
      </c>
      <c r="J6442">
        <v>602620</v>
      </c>
      <c r="K6442">
        <v>612210</v>
      </c>
      <c r="L6442">
        <v>9591</v>
      </c>
      <c r="M6442">
        <v>2</v>
      </c>
      <c r="N6442">
        <v>100996325</v>
      </c>
      <c r="O6442" t="s">
        <v>21532</v>
      </c>
      <c r="P6442">
        <v>26166</v>
      </c>
      <c r="Q6442" t="s">
        <v>40</v>
      </c>
      <c r="R6442" t="s">
        <v>21533</v>
      </c>
      <c r="S6442" t="s">
        <v>35373</v>
      </c>
      <c r="T6442">
        <v>0.152084254673993</v>
      </c>
      <c r="U6442">
        <v>0.603102917160658</v>
      </c>
      <c r="V6442">
        <v>23.961109517250101</v>
      </c>
      <c r="W6442">
        <v>0.20525741147413201</v>
      </c>
      <c r="X6442">
        <v>0.704072456322962</v>
      </c>
      <c r="Y6442">
        <v>-23.7594756693316</v>
      </c>
      <c r="Z6442">
        <v>0.306975110376564</v>
      </c>
      <c r="AA6442">
        <v>0.72610664078822296</v>
      </c>
      <c r="AB6442">
        <v>22.997635477199101</v>
      </c>
      <c r="AC6442">
        <v>7.0489011448141195E-2</v>
      </c>
      <c r="AD6442">
        <v>0.57684129297949804</v>
      </c>
      <c r="AE6442">
        <v>-23.7594756693316</v>
      </c>
      <c r="AF6442">
        <v>4.6407610929182198E-2</v>
      </c>
      <c r="AG6442">
        <v>0.476038960109122</v>
      </c>
      <c r="AH6442">
        <v>23.961109517250101</v>
      </c>
      <c r="AI6442">
        <v>0.35038410267202102</v>
      </c>
      <c r="AJ6442">
        <v>0.78121606160956403</v>
      </c>
      <c r="AK6442">
        <v>-22.8907202865337</v>
      </c>
    </row>
    <row r="6443" spans="1:37" x14ac:dyDescent="0.2">
      <c r="A6443" t="s">
        <v>21524</v>
      </c>
      <c r="B6443">
        <v>586044</v>
      </c>
      <c r="C6443">
        <v>586237</v>
      </c>
      <c r="D6443">
        <v>194</v>
      </c>
      <c r="E6443" t="s">
        <v>21534</v>
      </c>
      <c r="F6443">
        <v>0</v>
      </c>
      <c r="G6443" t="s">
        <v>21535</v>
      </c>
      <c r="H6443" t="s">
        <v>31000</v>
      </c>
      <c r="I6443">
        <v>5</v>
      </c>
      <c r="J6443">
        <v>602620</v>
      </c>
      <c r="K6443">
        <v>612210</v>
      </c>
      <c r="L6443">
        <v>9591</v>
      </c>
      <c r="M6443">
        <v>2</v>
      </c>
      <c r="N6443">
        <v>100996325</v>
      </c>
      <c r="O6443" t="s">
        <v>21532</v>
      </c>
      <c r="P6443">
        <v>25973</v>
      </c>
      <c r="Q6443" t="s">
        <v>40</v>
      </c>
      <c r="R6443" t="s">
        <v>21533</v>
      </c>
      <c r="S6443" t="s">
        <v>35373</v>
      </c>
      <c r="T6443">
        <v>0.152084254673993</v>
      </c>
      <c r="U6443">
        <v>0.603102917160658</v>
      </c>
      <c r="V6443">
        <v>23.961109517250101</v>
      </c>
      <c r="W6443">
        <v>0.20525741147413201</v>
      </c>
      <c r="X6443">
        <v>0.704072456322962</v>
      </c>
      <c r="Y6443">
        <v>-23.7594756693316</v>
      </c>
      <c r="Z6443">
        <v>0.306975110376564</v>
      </c>
      <c r="AA6443">
        <v>0.72610664078822296</v>
      </c>
      <c r="AB6443">
        <v>22.997635477199101</v>
      </c>
      <c r="AC6443">
        <v>7.0489011448141195E-2</v>
      </c>
      <c r="AD6443">
        <v>0.57684129297949804</v>
      </c>
      <c r="AE6443">
        <v>-23.7594756693316</v>
      </c>
      <c r="AF6443">
        <v>4.6407610929182198E-2</v>
      </c>
      <c r="AG6443">
        <v>0.476038960109122</v>
      </c>
      <c r="AH6443">
        <v>23.961109517250101</v>
      </c>
      <c r="AI6443">
        <v>0.35038410267202102</v>
      </c>
      <c r="AJ6443">
        <v>0.78121606160956403</v>
      </c>
      <c r="AK6443">
        <v>-22.8907202865337</v>
      </c>
    </row>
    <row r="6444" spans="1:37" x14ac:dyDescent="0.2">
      <c r="A6444" t="s">
        <v>21524</v>
      </c>
      <c r="B6444">
        <v>883392</v>
      </c>
      <c r="C6444">
        <v>883534</v>
      </c>
      <c r="D6444">
        <v>143</v>
      </c>
      <c r="E6444" t="s">
        <v>21536</v>
      </c>
      <c r="F6444">
        <v>4</v>
      </c>
      <c r="G6444" t="s">
        <v>21537</v>
      </c>
      <c r="H6444" t="s">
        <v>30987</v>
      </c>
      <c r="I6444">
        <v>5</v>
      </c>
      <c r="J6444">
        <v>870288</v>
      </c>
      <c r="K6444">
        <v>883407</v>
      </c>
      <c r="L6444">
        <v>13120</v>
      </c>
      <c r="M6444">
        <v>2</v>
      </c>
      <c r="N6444">
        <v>65980</v>
      </c>
      <c r="O6444" t="s">
        <v>21538</v>
      </c>
      <c r="P6444">
        <v>0</v>
      </c>
      <c r="Q6444" t="s">
        <v>21539</v>
      </c>
      <c r="R6444" t="s">
        <v>21540</v>
      </c>
      <c r="S6444" t="s">
        <v>35374</v>
      </c>
      <c r="T6444">
        <v>0.32911398597860803</v>
      </c>
      <c r="U6444">
        <v>0.603102917160658</v>
      </c>
      <c r="V6444">
        <v>24.483661995215801</v>
      </c>
      <c r="W6444">
        <v>0.89107655920673101</v>
      </c>
      <c r="X6444">
        <v>0.95159051474143896</v>
      </c>
      <c r="Y6444">
        <v>0.28566794518246003</v>
      </c>
      <c r="Z6444">
        <v>0.306975110376564</v>
      </c>
      <c r="AA6444">
        <v>0.72610664078822296</v>
      </c>
      <c r="AB6444">
        <v>24.515179834728102</v>
      </c>
      <c r="AC6444">
        <v>0.75388744886274095</v>
      </c>
      <c r="AD6444">
        <v>0.87989882095915395</v>
      </c>
      <c r="AE6444">
        <v>-0.714331996394861</v>
      </c>
      <c r="AF6444">
        <v>0.61410715005536498</v>
      </c>
      <c r="AG6444">
        <v>0.80674443595273604</v>
      </c>
      <c r="AH6444">
        <v>1.0100334530061801</v>
      </c>
      <c r="AI6444">
        <v>0.56157887380500204</v>
      </c>
      <c r="AJ6444">
        <v>0.78121606160956403</v>
      </c>
      <c r="AK6444">
        <v>1.1544233530738</v>
      </c>
    </row>
    <row r="6445" spans="1:37" x14ac:dyDescent="0.2">
      <c r="A6445" t="s">
        <v>21524</v>
      </c>
      <c r="B6445">
        <v>883534</v>
      </c>
      <c r="C6445">
        <v>883676</v>
      </c>
      <c r="D6445">
        <v>143</v>
      </c>
      <c r="E6445" t="s">
        <v>21541</v>
      </c>
      <c r="F6445">
        <v>3</v>
      </c>
      <c r="G6445" t="s">
        <v>21542</v>
      </c>
      <c r="H6445" t="s">
        <v>30987</v>
      </c>
      <c r="I6445">
        <v>5</v>
      </c>
      <c r="J6445">
        <v>870288</v>
      </c>
      <c r="K6445">
        <v>883407</v>
      </c>
      <c r="L6445">
        <v>13120</v>
      </c>
      <c r="M6445">
        <v>2</v>
      </c>
      <c r="N6445">
        <v>65980</v>
      </c>
      <c r="O6445" t="s">
        <v>21538</v>
      </c>
      <c r="P6445">
        <v>-127</v>
      </c>
      <c r="Q6445" t="s">
        <v>21539</v>
      </c>
      <c r="R6445" t="s">
        <v>21540</v>
      </c>
      <c r="S6445" t="s">
        <v>35374</v>
      </c>
      <c r="T6445">
        <v>0.32911398597860803</v>
      </c>
      <c r="U6445">
        <v>0.603102917160658</v>
      </c>
      <c r="V6445">
        <v>24.483661995215801</v>
      </c>
      <c r="W6445">
        <v>0.89107655920673101</v>
      </c>
      <c r="X6445">
        <v>0.95159051474143896</v>
      </c>
      <c r="Y6445">
        <v>0.28566794518246003</v>
      </c>
      <c r="Z6445">
        <v>0.306975110376564</v>
      </c>
      <c r="AA6445">
        <v>0.72610664078822296</v>
      </c>
      <c r="AB6445">
        <v>24.515179834728102</v>
      </c>
      <c r="AC6445">
        <v>0.75388744886274095</v>
      </c>
      <c r="AD6445">
        <v>0.87989882095915395</v>
      </c>
      <c r="AE6445">
        <v>-0.714331996394861</v>
      </c>
      <c r="AF6445">
        <v>0.61410715005536498</v>
      </c>
      <c r="AG6445">
        <v>0.80674443595273604</v>
      </c>
      <c r="AH6445">
        <v>1.0100334530061801</v>
      </c>
      <c r="AI6445">
        <v>0.56157887380500204</v>
      </c>
      <c r="AJ6445">
        <v>0.78121606160956403</v>
      </c>
      <c r="AK6445">
        <v>1.1544233530738</v>
      </c>
    </row>
    <row r="6446" spans="1:37" x14ac:dyDescent="0.2">
      <c r="A6446" t="s">
        <v>21524</v>
      </c>
      <c r="B6446">
        <v>884986</v>
      </c>
      <c r="C6446">
        <v>885142</v>
      </c>
      <c r="D6446">
        <v>157</v>
      </c>
      <c r="E6446" t="s">
        <v>21543</v>
      </c>
      <c r="F6446">
        <v>5</v>
      </c>
      <c r="G6446" t="s">
        <v>21544</v>
      </c>
      <c r="H6446" t="s">
        <v>30999</v>
      </c>
      <c r="I6446">
        <v>5</v>
      </c>
      <c r="J6446">
        <v>870288</v>
      </c>
      <c r="K6446">
        <v>883407</v>
      </c>
      <c r="L6446">
        <v>13120</v>
      </c>
      <c r="M6446">
        <v>2</v>
      </c>
      <c r="N6446">
        <v>65980</v>
      </c>
      <c r="O6446" t="s">
        <v>21538</v>
      </c>
      <c r="P6446">
        <v>-1579</v>
      </c>
      <c r="Q6446" t="s">
        <v>21539</v>
      </c>
      <c r="R6446" t="s">
        <v>21540</v>
      </c>
      <c r="S6446" t="s">
        <v>35374</v>
      </c>
      <c r="T6446">
        <v>0.152084254673993</v>
      </c>
      <c r="U6446">
        <v>0.603102917160658</v>
      </c>
      <c r="V6446">
        <v>25.527553765923201</v>
      </c>
      <c r="W6446">
        <v>0.38920677604595899</v>
      </c>
      <c r="X6446">
        <v>0.704072456322962</v>
      </c>
      <c r="Y6446">
        <v>-24.9806547775298</v>
      </c>
      <c r="Z6446">
        <v>0.306975110376564</v>
      </c>
      <c r="AA6446">
        <v>0.72610664078822296</v>
      </c>
      <c r="AB6446">
        <v>24.564079670284301</v>
      </c>
      <c r="AC6446">
        <v>0.71753805159658501</v>
      </c>
      <c r="AD6446">
        <v>0.87989882095915395</v>
      </c>
      <c r="AE6446">
        <v>-2.6112813285819101</v>
      </c>
      <c r="AF6446">
        <v>4.6407610929182198E-2</v>
      </c>
      <c r="AG6446">
        <v>0.476038960109122</v>
      </c>
      <c r="AH6446">
        <v>25.527553765923201</v>
      </c>
      <c r="AI6446">
        <v>0.35038410267202102</v>
      </c>
      <c r="AJ6446">
        <v>0.78121606160956403</v>
      </c>
      <c r="AK6446">
        <v>-24.457164470841899</v>
      </c>
    </row>
    <row r="6447" spans="1:37" x14ac:dyDescent="0.2">
      <c r="A6447" t="s">
        <v>21524</v>
      </c>
      <c r="B6447">
        <v>885182</v>
      </c>
      <c r="C6447">
        <v>885481</v>
      </c>
      <c r="D6447">
        <v>300</v>
      </c>
      <c r="E6447" t="s">
        <v>21545</v>
      </c>
      <c r="F6447">
        <v>15</v>
      </c>
      <c r="G6447" t="s">
        <v>21546</v>
      </c>
      <c r="H6447" t="s">
        <v>30999</v>
      </c>
      <c r="I6447">
        <v>5</v>
      </c>
      <c r="J6447">
        <v>878355</v>
      </c>
      <c r="K6447">
        <v>886907</v>
      </c>
      <c r="L6447">
        <v>8553</v>
      </c>
      <c r="M6447">
        <v>2</v>
      </c>
      <c r="N6447">
        <v>65980</v>
      </c>
      <c r="O6447" t="s">
        <v>21547</v>
      </c>
      <c r="P6447">
        <v>1426</v>
      </c>
      <c r="Q6447" t="s">
        <v>21539</v>
      </c>
      <c r="R6447" t="s">
        <v>21540</v>
      </c>
      <c r="S6447" t="s">
        <v>35374</v>
      </c>
      <c r="T6447">
        <v>0.152084254673993</v>
      </c>
      <c r="U6447">
        <v>0.603102917160658</v>
      </c>
      <c r="V6447">
        <v>25.527553765923201</v>
      </c>
      <c r="W6447">
        <v>0.38920677604595899</v>
      </c>
      <c r="X6447">
        <v>0.704072456322962</v>
      </c>
      <c r="Y6447">
        <v>-24.9806547775298</v>
      </c>
      <c r="Z6447">
        <v>0.306975110376564</v>
      </c>
      <c r="AA6447">
        <v>0.72610664078822296</v>
      </c>
      <c r="AB6447">
        <v>24.564079670284301</v>
      </c>
      <c r="AC6447">
        <v>0.71753805159658501</v>
      </c>
      <c r="AD6447">
        <v>0.87989882095915395</v>
      </c>
      <c r="AE6447">
        <v>-2.6112813285819101</v>
      </c>
      <c r="AF6447">
        <v>4.6407610929182198E-2</v>
      </c>
      <c r="AG6447">
        <v>0.476038960109122</v>
      </c>
      <c r="AH6447">
        <v>25.527553765923201</v>
      </c>
      <c r="AI6447">
        <v>0.35038410267202102</v>
      </c>
      <c r="AJ6447">
        <v>0.78121606160956403</v>
      </c>
      <c r="AK6447">
        <v>-24.457164470841899</v>
      </c>
    </row>
    <row r="6448" spans="1:37" x14ac:dyDescent="0.2">
      <c r="A6448" t="s">
        <v>21524</v>
      </c>
      <c r="B6448">
        <v>1063782</v>
      </c>
      <c r="C6448">
        <v>1063824</v>
      </c>
      <c r="D6448">
        <v>43</v>
      </c>
      <c r="E6448" t="s">
        <v>21548</v>
      </c>
      <c r="F6448">
        <v>2</v>
      </c>
      <c r="G6448" t="s">
        <v>21549</v>
      </c>
      <c r="H6448" t="s">
        <v>30987</v>
      </c>
      <c r="I6448">
        <v>5</v>
      </c>
      <c r="J6448">
        <v>1057211</v>
      </c>
      <c r="K6448">
        <v>1063882</v>
      </c>
      <c r="L6448">
        <v>6672</v>
      </c>
      <c r="M6448">
        <v>2</v>
      </c>
      <c r="N6448">
        <v>10723</v>
      </c>
      <c r="O6448" t="s">
        <v>21550</v>
      </c>
      <c r="P6448">
        <v>58</v>
      </c>
      <c r="Q6448" t="s">
        <v>21551</v>
      </c>
      <c r="R6448" t="s">
        <v>21552</v>
      </c>
      <c r="S6448" t="s">
        <v>35375</v>
      </c>
      <c r="T6448">
        <v>0.94926522301609495</v>
      </c>
      <c r="U6448">
        <v>1</v>
      </c>
      <c r="V6448">
        <v>0.30610635263650299</v>
      </c>
      <c r="W6448">
        <v>5.4349643961368002E-2</v>
      </c>
      <c r="X6448">
        <v>0.704072456322962</v>
      </c>
      <c r="Y6448">
        <v>22.9326982933033</v>
      </c>
      <c r="Z6448">
        <v>0.67668369291718</v>
      </c>
      <c r="AA6448">
        <v>0.84521697243271998</v>
      </c>
      <c r="AB6448">
        <v>-0.35863543119145103</v>
      </c>
      <c r="AC6448">
        <v>3.1475659517964501E-2</v>
      </c>
      <c r="AD6448">
        <v>0.57684129297949804</v>
      </c>
      <c r="AE6448">
        <v>23.044207116174999</v>
      </c>
      <c r="AF6448">
        <v>0.58335538524185004</v>
      </c>
      <c r="AG6448">
        <v>0.80674443595273604</v>
      </c>
      <c r="AH6448">
        <v>0.88986942374111799</v>
      </c>
      <c r="AI6448">
        <v>0.50844394355825095</v>
      </c>
      <c r="AJ6448">
        <v>0.78121606160956403</v>
      </c>
      <c r="AK6448">
        <v>0.929375885417002</v>
      </c>
    </row>
    <row r="6449" spans="1:37" x14ac:dyDescent="0.2">
      <c r="A6449" t="s">
        <v>21524</v>
      </c>
      <c r="B6449">
        <v>1063893</v>
      </c>
      <c r="C6449">
        <v>1063981</v>
      </c>
      <c r="D6449">
        <v>89</v>
      </c>
      <c r="E6449" t="s">
        <v>21553</v>
      </c>
      <c r="F6449">
        <v>4</v>
      </c>
      <c r="G6449" t="s">
        <v>21554</v>
      </c>
      <c r="H6449" t="s">
        <v>30987</v>
      </c>
      <c r="I6449">
        <v>5</v>
      </c>
      <c r="J6449">
        <v>1057211</v>
      </c>
      <c r="K6449">
        <v>1063882</v>
      </c>
      <c r="L6449">
        <v>6672</v>
      </c>
      <c r="M6449">
        <v>2</v>
      </c>
      <c r="N6449">
        <v>10723</v>
      </c>
      <c r="O6449" t="s">
        <v>21550</v>
      </c>
      <c r="P6449">
        <v>-11</v>
      </c>
      <c r="Q6449" t="s">
        <v>21551</v>
      </c>
      <c r="R6449" t="s">
        <v>21552</v>
      </c>
      <c r="S6449" t="s">
        <v>35375</v>
      </c>
      <c r="T6449">
        <v>0.94926522301609495</v>
      </c>
      <c r="U6449">
        <v>1</v>
      </c>
      <c r="V6449">
        <v>0.30610635263650299</v>
      </c>
      <c r="W6449">
        <v>5.4349643961368002E-2</v>
      </c>
      <c r="X6449">
        <v>0.704072456322962</v>
      </c>
      <c r="Y6449">
        <v>22.9326982933033</v>
      </c>
      <c r="Z6449">
        <v>0.67668369291718</v>
      </c>
      <c r="AA6449">
        <v>0.84521697243271998</v>
      </c>
      <c r="AB6449">
        <v>-0.35863543119145103</v>
      </c>
      <c r="AC6449">
        <v>3.1475659517964501E-2</v>
      </c>
      <c r="AD6449">
        <v>0.57684129297949804</v>
      </c>
      <c r="AE6449">
        <v>23.044207116174999</v>
      </c>
      <c r="AF6449">
        <v>0.58335538524185004</v>
      </c>
      <c r="AG6449">
        <v>0.80674443595273604</v>
      </c>
      <c r="AH6449">
        <v>0.88986942374111799</v>
      </c>
      <c r="AI6449">
        <v>0.50844394355825095</v>
      </c>
      <c r="AJ6449">
        <v>0.78121606160956403</v>
      </c>
      <c r="AK6449">
        <v>0.929375885417002</v>
      </c>
    </row>
    <row r="6450" spans="1:37" x14ac:dyDescent="0.2">
      <c r="A6450" t="s">
        <v>21524</v>
      </c>
      <c r="B6450">
        <v>1077587</v>
      </c>
      <c r="C6450">
        <v>1077729</v>
      </c>
      <c r="D6450">
        <v>143</v>
      </c>
      <c r="E6450" t="s">
        <v>21555</v>
      </c>
      <c r="F6450">
        <v>4</v>
      </c>
      <c r="G6450" t="s">
        <v>21556</v>
      </c>
      <c r="H6450" t="s">
        <v>30987</v>
      </c>
      <c r="I6450">
        <v>5</v>
      </c>
      <c r="J6450">
        <v>1073782</v>
      </c>
      <c r="K6450">
        <v>1076782</v>
      </c>
      <c r="L6450">
        <v>3001</v>
      </c>
      <c r="M6450">
        <v>2</v>
      </c>
      <c r="N6450">
        <v>10723</v>
      </c>
      <c r="O6450" t="s">
        <v>21557</v>
      </c>
      <c r="P6450">
        <v>-805</v>
      </c>
      <c r="Q6450" t="s">
        <v>21551</v>
      </c>
      <c r="R6450" t="s">
        <v>21552</v>
      </c>
      <c r="S6450" t="s">
        <v>35375</v>
      </c>
      <c r="T6450" t="s">
        <v>40</v>
      </c>
      <c r="U6450" t="s">
        <v>40</v>
      </c>
      <c r="V6450">
        <v>0</v>
      </c>
      <c r="W6450" t="s">
        <v>40</v>
      </c>
      <c r="X6450" t="s">
        <v>40</v>
      </c>
      <c r="Y6450">
        <v>0</v>
      </c>
      <c r="Z6450">
        <v>0.306975110376564</v>
      </c>
      <c r="AA6450">
        <v>0.72610664078822296</v>
      </c>
      <c r="AB6450">
        <v>23.522114320712699</v>
      </c>
      <c r="AC6450">
        <v>0.27780950890804001</v>
      </c>
      <c r="AD6450">
        <v>0.68253123924728298</v>
      </c>
      <c r="AE6450">
        <v>23.5595890230605</v>
      </c>
      <c r="AF6450">
        <v>0.32549523997010099</v>
      </c>
      <c r="AG6450">
        <v>0.70473078222419605</v>
      </c>
      <c r="AH6450">
        <v>-23.4855884477583</v>
      </c>
      <c r="AI6450">
        <v>0.35038410267202102</v>
      </c>
      <c r="AJ6450">
        <v>0.78121606160956403</v>
      </c>
      <c r="AK6450">
        <v>-23.415199126008499</v>
      </c>
    </row>
    <row r="6451" spans="1:37" x14ac:dyDescent="0.2">
      <c r="A6451" t="s">
        <v>21524</v>
      </c>
      <c r="B6451">
        <v>1102301</v>
      </c>
      <c r="C6451">
        <v>1102449</v>
      </c>
      <c r="D6451">
        <v>149</v>
      </c>
      <c r="E6451" t="s">
        <v>21558</v>
      </c>
      <c r="F6451">
        <v>3</v>
      </c>
      <c r="G6451" t="s">
        <v>21559</v>
      </c>
      <c r="H6451" t="s">
        <v>35376</v>
      </c>
      <c r="I6451">
        <v>5</v>
      </c>
      <c r="J6451">
        <v>1052186</v>
      </c>
      <c r="K6451">
        <v>1093575</v>
      </c>
      <c r="L6451">
        <v>41390</v>
      </c>
      <c r="M6451">
        <v>2</v>
      </c>
      <c r="N6451">
        <v>10723</v>
      </c>
      <c r="O6451" t="s">
        <v>21560</v>
      </c>
      <c r="P6451">
        <v>-8726</v>
      </c>
      <c r="Q6451" t="s">
        <v>21551</v>
      </c>
      <c r="R6451" t="s">
        <v>21552</v>
      </c>
      <c r="S6451" t="s">
        <v>35375</v>
      </c>
      <c r="T6451">
        <v>0.97213403838398904</v>
      </c>
      <c r="U6451">
        <v>1</v>
      </c>
      <c r="V6451">
        <v>2.6181868990688102</v>
      </c>
      <c r="W6451">
        <v>0.428214032775322</v>
      </c>
      <c r="X6451">
        <v>0.73460997439807996</v>
      </c>
      <c r="Y6451">
        <v>3.7368117587378902</v>
      </c>
      <c r="Z6451">
        <v>0.93459220503170903</v>
      </c>
      <c r="AA6451">
        <v>0.99919698600769702</v>
      </c>
      <c r="AB6451">
        <v>2.5680925830500501</v>
      </c>
      <c r="AC6451">
        <v>0.85817338719172098</v>
      </c>
      <c r="AD6451">
        <v>0.94068432309766403</v>
      </c>
      <c r="AE6451">
        <v>2.7368117872239299</v>
      </c>
      <c r="AF6451">
        <v>0.98343762640780896</v>
      </c>
      <c r="AG6451">
        <v>1</v>
      </c>
      <c r="AH6451">
        <v>0.92348384578547105</v>
      </c>
      <c r="AI6451">
        <v>0.170234813229591</v>
      </c>
      <c r="AJ6451">
        <v>0.78121606160956403</v>
      </c>
      <c r="AK6451">
        <v>4.6055669117338596</v>
      </c>
    </row>
    <row r="6452" spans="1:37" x14ac:dyDescent="0.2">
      <c r="A6452" t="s">
        <v>21524</v>
      </c>
      <c r="B6452">
        <v>1102460</v>
      </c>
      <c r="C6452">
        <v>1102614</v>
      </c>
      <c r="D6452">
        <v>155</v>
      </c>
      <c r="E6452" t="s">
        <v>21561</v>
      </c>
      <c r="F6452">
        <v>7</v>
      </c>
      <c r="G6452" t="s">
        <v>21562</v>
      </c>
      <c r="H6452" t="s">
        <v>35376</v>
      </c>
      <c r="I6452">
        <v>5</v>
      </c>
      <c r="J6452">
        <v>1052186</v>
      </c>
      <c r="K6452">
        <v>1093575</v>
      </c>
      <c r="L6452">
        <v>41390</v>
      </c>
      <c r="M6452">
        <v>2</v>
      </c>
      <c r="N6452">
        <v>10723</v>
      </c>
      <c r="O6452" t="s">
        <v>21560</v>
      </c>
      <c r="P6452">
        <v>-8885</v>
      </c>
      <c r="Q6452" t="s">
        <v>21551</v>
      </c>
      <c r="R6452" t="s">
        <v>21552</v>
      </c>
      <c r="S6452" t="s">
        <v>35375</v>
      </c>
      <c r="T6452">
        <v>0.32911398597860803</v>
      </c>
      <c r="U6452">
        <v>0.603102917160658</v>
      </c>
      <c r="V6452">
        <v>24.6065557696284</v>
      </c>
      <c r="W6452">
        <v>0.123414495547065</v>
      </c>
      <c r="X6452">
        <v>0.704072456322962</v>
      </c>
      <c r="Y6452">
        <v>25.593936129043001</v>
      </c>
      <c r="Z6452">
        <v>0.306975110376564</v>
      </c>
      <c r="AA6452">
        <v>0.72610664078822296</v>
      </c>
      <c r="AB6452">
        <v>24.5564614536097</v>
      </c>
      <c r="AC6452">
        <v>0.27780950890804001</v>
      </c>
      <c r="AD6452">
        <v>0.68253123924728298</v>
      </c>
      <c r="AE6452">
        <v>24.5939361575291</v>
      </c>
      <c r="AF6452">
        <v>0.61410715005536498</v>
      </c>
      <c r="AG6452">
        <v>0.80674443595273604</v>
      </c>
      <c r="AH6452">
        <v>1.1787751214848301</v>
      </c>
      <c r="AI6452">
        <v>3.6185182304427702E-2</v>
      </c>
      <c r="AJ6452">
        <v>0.78121606160956403</v>
      </c>
      <c r="AK6452">
        <v>25.593936129043001</v>
      </c>
    </row>
    <row r="6453" spans="1:37" x14ac:dyDescent="0.2">
      <c r="A6453" t="s">
        <v>21524</v>
      </c>
      <c r="B6453">
        <v>1270790</v>
      </c>
      <c r="C6453">
        <v>1270951</v>
      </c>
      <c r="D6453">
        <v>162</v>
      </c>
      <c r="E6453" t="s">
        <v>21563</v>
      </c>
      <c r="F6453">
        <v>13</v>
      </c>
      <c r="G6453" t="s">
        <v>21564</v>
      </c>
      <c r="H6453" t="s">
        <v>35377</v>
      </c>
      <c r="I6453">
        <v>5</v>
      </c>
      <c r="J6453">
        <v>1264248</v>
      </c>
      <c r="K6453">
        <v>1266524</v>
      </c>
      <c r="L6453">
        <v>2277</v>
      </c>
      <c r="M6453">
        <v>2</v>
      </c>
      <c r="N6453">
        <v>7015</v>
      </c>
      <c r="O6453" t="s">
        <v>21565</v>
      </c>
      <c r="P6453">
        <v>-4266</v>
      </c>
      <c r="Q6453" t="s">
        <v>21566</v>
      </c>
      <c r="R6453" t="s">
        <v>21567</v>
      </c>
      <c r="S6453" t="s">
        <v>35378</v>
      </c>
      <c r="T6453">
        <v>1</v>
      </c>
      <c r="U6453">
        <v>1</v>
      </c>
      <c r="V6453">
        <v>-1.2664785073906399</v>
      </c>
      <c r="W6453">
        <v>0.20525741147413201</v>
      </c>
      <c r="X6453">
        <v>0.704072456322962</v>
      </c>
      <c r="Y6453">
        <v>-24.811750896584201</v>
      </c>
      <c r="Z6453">
        <v>0.65379035313853895</v>
      </c>
      <c r="AA6453">
        <v>0.84521697243271998</v>
      </c>
      <c r="AB6453">
        <v>-2.2299524886720401</v>
      </c>
      <c r="AC6453">
        <v>7.0489011448141195E-2</v>
      </c>
      <c r="AD6453">
        <v>0.57684129297949804</v>
      </c>
      <c r="AE6453">
        <v>-24.811750896584201</v>
      </c>
      <c r="AF6453">
        <v>0.64997455747578503</v>
      </c>
      <c r="AG6453">
        <v>0.80674443595273604</v>
      </c>
      <c r="AH6453">
        <v>-0.33686789177142701</v>
      </c>
      <c r="AI6453">
        <v>0.35038410267202102</v>
      </c>
      <c r="AJ6453">
        <v>0.78121606160956403</v>
      </c>
      <c r="AK6453">
        <v>-23.942995470331098</v>
      </c>
    </row>
    <row r="6454" spans="1:37" x14ac:dyDescent="0.2">
      <c r="A6454" t="s">
        <v>21524</v>
      </c>
      <c r="B6454">
        <v>1270951</v>
      </c>
      <c r="C6454">
        <v>1271112</v>
      </c>
      <c r="D6454">
        <v>162</v>
      </c>
      <c r="E6454" t="s">
        <v>21568</v>
      </c>
      <c r="F6454">
        <v>6</v>
      </c>
      <c r="G6454" t="s">
        <v>21569</v>
      </c>
      <c r="H6454" t="s">
        <v>35377</v>
      </c>
      <c r="I6454">
        <v>5</v>
      </c>
      <c r="J6454">
        <v>1264248</v>
      </c>
      <c r="K6454">
        <v>1266524</v>
      </c>
      <c r="L6454">
        <v>2277</v>
      </c>
      <c r="M6454">
        <v>2</v>
      </c>
      <c r="N6454">
        <v>7015</v>
      </c>
      <c r="O6454" t="s">
        <v>21565</v>
      </c>
      <c r="P6454">
        <v>-4427</v>
      </c>
      <c r="Q6454" t="s">
        <v>21566</v>
      </c>
      <c r="R6454" t="s">
        <v>21567</v>
      </c>
      <c r="S6454" t="s">
        <v>35378</v>
      </c>
      <c r="T6454">
        <v>1</v>
      </c>
      <c r="U6454">
        <v>1</v>
      </c>
      <c r="V6454">
        <v>-1.2664785073906399</v>
      </c>
      <c r="W6454">
        <v>0.20525741147413201</v>
      </c>
      <c r="X6454">
        <v>0.704072456322962</v>
      </c>
      <c r="Y6454">
        <v>-24.811750896584201</v>
      </c>
      <c r="Z6454">
        <v>0.65379035313853895</v>
      </c>
      <c r="AA6454">
        <v>0.84521697243271998</v>
      </c>
      <c r="AB6454">
        <v>-2.2299524886720401</v>
      </c>
      <c r="AC6454">
        <v>7.0489011448141195E-2</v>
      </c>
      <c r="AD6454">
        <v>0.57684129297949804</v>
      </c>
      <c r="AE6454">
        <v>-24.811750896584201</v>
      </c>
      <c r="AF6454">
        <v>0.64997455747578503</v>
      </c>
      <c r="AG6454">
        <v>0.80674443595273604</v>
      </c>
      <c r="AH6454">
        <v>-0.33686789177142701</v>
      </c>
      <c r="AI6454">
        <v>0.35038410267202102</v>
      </c>
      <c r="AJ6454">
        <v>0.78121606160956403</v>
      </c>
      <c r="AK6454">
        <v>-23.942995470331098</v>
      </c>
    </row>
    <row r="6455" spans="1:37" x14ac:dyDescent="0.2">
      <c r="A6455" t="s">
        <v>21524</v>
      </c>
      <c r="B6455">
        <v>1292817</v>
      </c>
      <c r="C6455">
        <v>1293115</v>
      </c>
      <c r="D6455">
        <v>299</v>
      </c>
      <c r="E6455" t="s">
        <v>21570</v>
      </c>
      <c r="F6455">
        <v>14</v>
      </c>
      <c r="G6455" t="s">
        <v>21571</v>
      </c>
      <c r="H6455" t="s">
        <v>30999</v>
      </c>
      <c r="I6455">
        <v>5</v>
      </c>
      <c r="J6455">
        <v>1253728</v>
      </c>
      <c r="K6455">
        <v>1294989</v>
      </c>
      <c r="L6455">
        <v>41262</v>
      </c>
      <c r="M6455">
        <v>2</v>
      </c>
      <c r="N6455">
        <v>7015</v>
      </c>
      <c r="O6455" t="s">
        <v>21572</v>
      </c>
      <c r="P6455">
        <v>1874</v>
      </c>
      <c r="Q6455" t="s">
        <v>21566</v>
      </c>
      <c r="R6455" t="s">
        <v>21567</v>
      </c>
      <c r="S6455" t="s">
        <v>35378</v>
      </c>
      <c r="T6455" t="s">
        <v>40</v>
      </c>
      <c r="U6455" t="s">
        <v>40</v>
      </c>
      <c r="V6455">
        <v>0</v>
      </c>
      <c r="W6455">
        <v>0.29261482077562401</v>
      </c>
      <c r="X6455">
        <v>0.704072456322962</v>
      </c>
      <c r="Y6455">
        <v>23.123269636379</v>
      </c>
      <c r="Z6455">
        <v>0.48464167878831399</v>
      </c>
      <c r="AA6455">
        <v>0.84435025072159198</v>
      </c>
      <c r="AB6455">
        <v>22.085795097168798</v>
      </c>
      <c r="AC6455">
        <v>0.45677901822897599</v>
      </c>
      <c r="AD6455">
        <v>0.82872126865393902</v>
      </c>
      <c r="AE6455">
        <v>22.1232697942771</v>
      </c>
      <c r="AF6455">
        <v>0.501741946288212</v>
      </c>
      <c r="AG6455">
        <v>0.80674443595273604</v>
      </c>
      <c r="AH6455">
        <v>-22.049269229454101</v>
      </c>
      <c r="AI6455">
        <v>0.14667288820271701</v>
      </c>
      <c r="AJ6455">
        <v>0.78121606160956403</v>
      </c>
      <c r="AK6455">
        <v>23.123269636379</v>
      </c>
    </row>
    <row r="6456" spans="1:37" x14ac:dyDescent="0.2">
      <c r="A6456" t="s">
        <v>21524</v>
      </c>
      <c r="B6456">
        <v>1438965</v>
      </c>
      <c r="C6456">
        <v>1439107</v>
      </c>
      <c r="D6456">
        <v>143</v>
      </c>
      <c r="E6456" t="s">
        <v>21573</v>
      </c>
      <c r="F6456">
        <v>11</v>
      </c>
      <c r="G6456" t="s">
        <v>21574</v>
      </c>
      <c r="H6456" t="s">
        <v>35379</v>
      </c>
      <c r="I6456">
        <v>5</v>
      </c>
      <c r="J6456">
        <v>1392794</v>
      </c>
      <c r="K6456">
        <v>1445440</v>
      </c>
      <c r="L6456">
        <v>52647</v>
      </c>
      <c r="M6456">
        <v>2</v>
      </c>
      <c r="N6456">
        <v>6531</v>
      </c>
      <c r="O6456" t="s">
        <v>21575</v>
      </c>
      <c r="P6456">
        <v>6333</v>
      </c>
      <c r="Q6456" t="s">
        <v>21576</v>
      </c>
      <c r="R6456" t="s">
        <v>21577</v>
      </c>
      <c r="S6456" t="s">
        <v>35380</v>
      </c>
      <c r="T6456">
        <v>0.152084254673993</v>
      </c>
      <c r="U6456">
        <v>0.603102917160658</v>
      </c>
      <c r="V6456">
        <v>24.236539771334499</v>
      </c>
      <c r="W6456">
        <v>0.94541066367716797</v>
      </c>
      <c r="X6456">
        <v>0.95159051474143896</v>
      </c>
      <c r="Y6456">
        <v>-2.9037264387310802</v>
      </c>
      <c r="Z6456">
        <v>0.306975110376564</v>
      </c>
      <c r="AA6456">
        <v>0.72610664078822296</v>
      </c>
      <c r="AB6456">
        <v>23.273065716697801</v>
      </c>
      <c r="AC6456">
        <v>0.71753805159658501</v>
      </c>
      <c r="AD6456">
        <v>0.87989882095915395</v>
      </c>
      <c r="AE6456">
        <v>-3.9037257412541901</v>
      </c>
      <c r="AF6456">
        <v>4.6407610929182198E-2</v>
      </c>
      <c r="AG6456">
        <v>0.476038960109122</v>
      </c>
      <c r="AH6456">
        <v>24.236539771334499</v>
      </c>
      <c r="AI6456">
        <v>0.59609816080359102</v>
      </c>
      <c r="AJ6456">
        <v>0.78121606160956403</v>
      </c>
      <c r="AK6456">
        <v>-2.0349710490015598</v>
      </c>
    </row>
    <row r="6457" spans="1:37" x14ac:dyDescent="0.2">
      <c r="A6457" t="s">
        <v>21524</v>
      </c>
      <c r="B6457">
        <v>1512678</v>
      </c>
      <c r="C6457">
        <v>1512978</v>
      </c>
      <c r="D6457">
        <v>301</v>
      </c>
      <c r="E6457" t="s">
        <v>21578</v>
      </c>
      <c r="F6457">
        <v>13</v>
      </c>
      <c r="G6457" t="s">
        <v>21579</v>
      </c>
      <c r="H6457" t="s">
        <v>30999</v>
      </c>
      <c r="I6457">
        <v>5</v>
      </c>
      <c r="J6457">
        <v>1510762</v>
      </c>
      <c r="K6457">
        <v>1510856</v>
      </c>
      <c r="L6457">
        <v>95</v>
      </c>
      <c r="M6457">
        <v>2</v>
      </c>
      <c r="N6457">
        <v>102466103</v>
      </c>
      <c r="O6457" t="s">
        <v>21580</v>
      </c>
      <c r="P6457">
        <v>-1822</v>
      </c>
      <c r="Q6457" t="s">
        <v>21581</v>
      </c>
      <c r="R6457" t="s">
        <v>21582</v>
      </c>
      <c r="S6457" t="s">
        <v>35381</v>
      </c>
      <c r="T6457">
        <v>0.35387198439864398</v>
      </c>
      <c r="U6457">
        <v>0.603102917160658</v>
      </c>
      <c r="V6457">
        <v>-23.5367509561815</v>
      </c>
      <c r="W6457">
        <v>0.20525741147413201</v>
      </c>
      <c r="X6457">
        <v>0.704072456322962</v>
      </c>
      <c r="Y6457">
        <v>-25.279203570690299</v>
      </c>
      <c r="Z6457">
        <v>0.69013698642955401</v>
      </c>
      <c r="AA6457">
        <v>0.84521697243271998</v>
      </c>
      <c r="AB6457">
        <v>0.520891216125551</v>
      </c>
      <c r="AC6457">
        <v>7.0489011448141195E-2</v>
      </c>
      <c r="AD6457">
        <v>0.57684129297949804</v>
      </c>
      <c r="AE6457">
        <v>-25.279203570690299</v>
      </c>
      <c r="AF6457">
        <v>0.32549523997010099</v>
      </c>
      <c r="AG6457">
        <v>0.70473078222419605</v>
      </c>
      <c r="AH6457">
        <v>-24.480837458047599</v>
      </c>
      <c r="AI6457">
        <v>0.35038410267202102</v>
      </c>
      <c r="AJ6457">
        <v>0.78121606160956403</v>
      </c>
      <c r="AK6457">
        <v>-24.4104481332371</v>
      </c>
    </row>
    <row r="6458" spans="1:37" x14ac:dyDescent="0.2">
      <c r="A6458" t="s">
        <v>21524</v>
      </c>
      <c r="B6458">
        <v>1513177</v>
      </c>
      <c r="C6458">
        <v>1513350</v>
      </c>
      <c r="D6458">
        <v>174</v>
      </c>
      <c r="E6458" t="s">
        <v>21583</v>
      </c>
      <c r="F6458">
        <v>3</v>
      </c>
      <c r="G6458" t="s">
        <v>21584</v>
      </c>
      <c r="H6458" t="s">
        <v>31032</v>
      </c>
      <c r="I6458">
        <v>5</v>
      </c>
      <c r="J6458">
        <v>1510762</v>
      </c>
      <c r="K6458">
        <v>1510856</v>
      </c>
      <c r="L6458">
        <v>95</v>
      </c>
      <c r="M6458">
        <v>2</v>
      </c>
      <c r="N6458">
        <v>102466103</v>
      </c>
      <c r="O6458" t="s">
        <v>21580</v>
      </c>
      <c r="P6458">
        <v>-2321</v>
      </c>
      <c r="Q6458" t="s">
        <v>21581</v>
      </c>
      <c r="R6458" t="s">
        <v>21582</v>
      </c>
      <c r="S6458" t="s">
        <v>35381</v>
      </c>
      <c r="T6458">
        <v>0.35387198439864398</v>
      </c>
      <c r="U6458">
        <v>0.603102917160658</v>
      </c>
      <c r="V6458">
        <v>-23.5367509561815</v>
      </c>
      <c r="W6458">
        <v>0.20525741147413201</v>
      </c>
      <c r="X6458">
        <v>0.704072456322962</v>
      </c>
      <c r="Y6458">
        <v>-25.279203570690299</v>
      </c>
      <c r="Z6458">
        <v>0.69013698642955401</v>
      </c>
      <c r="AA6458">
        <v>0.84521697243271998</v>
      </c>
      <c r="AB6458">
        <v>0.520891216125551</v>
      </c>
      <c r="AC6458">
        <v>7.0489011448141195E-2</v>
      </c>
      <c r="AD6458">
        <v>0.57684129297949804</v>
      </c>
      <c r="AE6458">
        <v>-25.279203570690299</v>
      </c>
      <c r="AF6458">
        <v>0.32549523997010099</v>
      </c>
      <c r="AG6458">
        <v>0.70473078222419605</v>
      </c>
      <c r="AH6458">
        <v>-24.480837458047599</v>
      </c>
      <c r="AI6458">
        <v>0.35038410267202102</v>
      </c>
      <c r="AJ6458">
        <v>0.78121606160956403</v>
      </c>
      <c r="AK6458">
        <v>-24.4104481332371</v>
      </c>
    </row>
    <row r="6459" spans="1:37" x14ac:dyDescent="0.2">
      <c r="A6459" t="s">
        <v>21524</v>
      </c>
      <c r="B6459">
        <v>1622461</v>
      </c>
      <c r="C6459">
        <v>1622602</v>
      </c>
      <c r="D6459">
        <v>142</v>
      </c>
      <c r="E6459" t="s">
        <v>21585</v>
      </c>
      <c r="F6459">
        <v>3</v>
      </c>
      <c r="G6459" t="s">
        <v>21586</v>
      </c>
      <c r="H6459" t="s">
        <v>35382</v>
      </c>
      <c r="I6459">
        <v>5</v>
      </c>
      <c r="J6459">
        <v>1602691</v>
      </c>
      <c r="K6459">
        <v>1633906</v>
      </c>
      <c r="L6459">
        <v>31216</v>
      </c>
      <c r="M6459">
        <v>2</v>
      </c>
      <c r="N6459">
        <v>728613</v>
      </c>
      <c r="O6459" t="s">
        <v>21587</v>
      </c>
      <c r="P6459">
        <v>11304</v>
      </c>
      <c r="Q6459" t="s">
        <v>40</v>
      </c>
      <c r="R6459" t="s">
        <v>21588</v>
      </c>
      <c r="S6459" t="s">
        <v>35383</v>
      </c>
      <c r="T6459">
        <v>0.32911398597860803</v>
      </c>
      <c r="U6459">
        <v>0.603102917160658</v>
      </c>
      <c r="V6459">
        <v>23.2753981416108</v>
      </c>
      <c r="W6459">
        <v>0.38920677604595899</v>
      </c>
      <c r="X6459">
        <v>0.704072456322962</v>
      </c>
      <c r="Y6459">
        <v>-23.073764301755499</v>
      </c>
      <c r="Z6459">
        <v>0.306975110376564</v>
      </c>
      <c r="AA6459">
        <v>0.72610664078822296</v>
      </c>
      <c r="AB6459">
        <v>22.9534967751487</v>
      </c>
      <c r="AC6459">
        <v>0.71753805159658501</v>
      </c>
      <c r="AD6459">
        <v>0.87989882095915395</v>
      </c>
      <c r="AE6459">
        <v>-1.56079214885038</v>
      </c>
      <c r="AF6459">
        <v>0.61410715005536498</v>
      </c>
      <c r="AG6459">
        <v>0.80674443595273604</v>
      </c>
      <c r="AH6459">
        <v>1.83642654477647</v>
      </c>
      <c r="AI6459">
        <v>0.35038410267202102</v>
      </c>
      <c r="AJ6459">
        <v>0.78121606160956403</v>
      </c>
      <c r="AK6459">
        <v>-22.846581584894999</v>
      </c>
    </row>
    <row r="6460" spans="1:37" x14ac:dyDescent="0.2">
      <c r="A6460" t="s">
        <v>21524</v>
      </c>
      <c r="B6460">
        <v>1622602</v>
      </c>
      <c r="C6460">
        <v>1622743</v>
      </c>
      <c r="D6460">
        <v>142</v>
      </c>
      <c r="E6460" t="s">
        <v>21589</v>
      </c>
      <c r="F6460">
        <v>2</v>
      </c>
      <c r="G6460" t="s">
        <v>21590</v>
      </c>
      <c r="H6460" t="s">
        <v>35382</v>
      </c>
      <c r="I6460">
        <v>5</v>
      </c>
      <c r="J6460">
        <v>1602691</v>
      </c>
      <c r="K6460">
        <v>1633906</v>
      </c>
      <c r="L6460">
        <v>31216</v>
      </c>
      <c r="M6460">
        <v>2</v>
      </c>
      <c r="N6460">
        <v>728613</v>
      </c>
      <c r="O6460" t="s">
        <v>21587</v>
      </c>
      <c r="P6460">
        <v>11163</v>
      </c>
      <c r="Q6460" t="s">
        <v>40</v>
      </c>
      <c r="R6460" t="s">
        <v>21588</v>
      </c>
      <c r="S6460" t="s">
        <v>35383</v>
      </c>
      <c r="T6460">
        <v>0.32911398597860803</v>
      </c>
      <c r="U6460">
        <v>0.603102917160658</v>
      </c>
      <c r="V6460">
        <v>23.2753981416108</v>
      </c>
      <c r="W6460">
        <v>0.38920677604595899</v>
      </c>
      <c r="X6460">
        <v>0.704072456322962</v>
      </c>
      <c r="Y6460">
        <v>-23.073764301755499</v>
      </c>
      <c r="Z6460">
        <v>0.306975110376564</v>
      </c>
      <c r="AA6460">
        <v>0.72610664078822296</v>
      </c>
      <c r="AB6460">
        <v>22.9534967751487</v>
      </c>
      <c r="AC6460">
        <v>0.71753805159658501</v>
      </c>
      <c r="AD6460">
        <v>0.87989882095915395</v>
      </c>
      <c r="AE6460">
        <v>-1.56079214885038</v>
      </c>
      <c r="AF6460">
        <v>0.61410715005536498</v>
      </c>
      <c r="AG6460">
        <v>0.80674443595273604</v>
      </c>
      <c r="AH6460">
        <v>1.83642654477647</v>
      </c>
      <c r="AI6460">
        <v>0.35038410267202102</v>
      </c>
      <c r="AJ6460">
        <v>0.78121606160956403</v>
      </c>
      <c r="AK6460">
        <v>-22.846581584894999</v>
      </c>
    </row>
    <row r="6461" spans="1:37" x14ac:dyDescent="0.2">
      <c r="A6461" t="s">
        <v>21524</v>
      </c>
      <c r="B6461">
        <v>1622743</v>
      </c>
      <c r="C6461">
        <v>1622884</v>
      </c>
      <c r="D6461">
        <v>142</v>
      </c>
      <c r="E6461" t="s">
        <v>21591</v>
      </c>
      <c r="F6461">
        <v>3</v>
      </c>
      <c r="G6461" t="s">
        <v>21592</v>
      </c>
      <c r="H6461" t="s">
        <v>35382</v>
      </c>
      <c r="I6461">
        <v>5</v>
      </c>
      <c r="J6461">
        <v>1602691</v>
      </c>
      <c r="K6461">
        <v>1633906</v>
      </c>
      <c r="L6461">
        <v>31216</v>
      </c>
      <c r="M6461">
        <v>2</v>
      </c>
      <c r="N6461">
        <v>728613</v>
      </c>
      <c r="O6461" t="s">
        <v>21587</v>
      </c>
      <c r="P6461">
        <v>11022</v>
      </c>
      <c r="Q6461" t="s">
        <v>40</v>
      </c>
      <c r="R6461" t="s">
        <v>21588</v>
      </c>
      <c r="S6461" t="s">
        <v>35383</v>
      </c>
      <c r="T6461">
        <v>0.32911398597860803</v>
      </c>
      <c r="U6461">
        <v>0.603102917160658</v>
      </c>
      <c r="V6461">
        <v>23.2753981416108</v>
      </c>
      <c r="W6461">
        <v>0.38920677604595899</v>
      </c>
      <c r="X6461">
        <v>0.704072456322962</v>
      </c>
      <c r="Y6461">
        <v>-23.073764301755499</v>
      </c>
      <c r="Z6461">
        <v>0.306975110376564</v>
      </c>
      <c r="AA6461">
        <v>0.72610664078822296</v>
      </c>
      <c r="AB6461">
        <v>22.9534967751487</v>
      </c>
      <c r="AC6461">
        <v>0.71753805159658501</v>
      </c>
      <c r="AD6461">
        <v>0.87989882095915395</v>
      </c>
      <c r="AE6461">
        <v>-1.56079214885038</v>
      </c>
      <c r="AF6461">
        <v>0.61410715005536498</v>
      </c>
      <c r="AG6461">
        <v>0.80674443595273604</v>
      </c>
      <c r="AH6461">
        <v>1.83642654477647</v>
      </c>
      <c r="AI6461">
        <v>0.35038410267202102</v>
      </c>
      <c r="AJ6461">
        <v>0.78121606160956403</v>
      </c>
      <c r="AK6461">
        <v>-22.846581584894999</v>
      </c>
    </row>
    <row r="6462" spans="1:37" x14ac:dyDescent="0.2">
      <c r="A6462" t="s">
        <v>21524</v>
      </c>
      <c r="B6462">
        <v>1624153</v>
      </c>
      <c r="C6462">
        <v>1624294</v>
      </c>
      <c r="D6462">
        <v>142</v>
      </c>
      <c r="E6462" t="s">
        <v>21593</v>
      </c>
      <c r="F6462">
        <v>5</v>
      </c>
      <c r="G6462" t="s">
        <v>21594</v>
      </c>
      <c r="H6462" t="s">
        <v>35382</v>
      </c>
      <c r="I6462">
        <v>5</v>
      </c>
      <c r="J6462">
        <v>1602691</v>
      </c>
      <c r="K6462">
        <v>1633906</v>
      </c>
      <c r="L6462">
        <v>31216</v>
      </c>
      <c r="M6462">
        <v>2</v>
      </c>
      <c r="N6462">
        <v>728613</v>
      </c>
      <c r="O6462" t="s">
        <v>21587</v>
      </c>
      <c r="P6462">
        <v>9612</v>
      </c>
      <c r="Q6462" t="s">
        <v>40</v>
      </c>
      <c r="R6462" t="s">
        <v>21588</v>
      </c>
      <c r="S6462" t="s">
        <v>35383</v>
      </c>
      <c r="T6462" t="s">
        <v>40</v>
      </c>
      <c r="U6462" t="s">
        <v>40</v>
      </c>
      <c r="V6462">
        <v>0</v>
      </c>
      <c r="W6462">
        <v>0.38920677604595899</v>
      </c>
      <c r="X6462">
        <v>0.704072456322962</v>
      </c>
      <c r="Y6462">
        <v>-24.030986541846701</v>
      </c>
      <c r="Z6462">
        <v>0.48464167878831399</v>
      </c>
      <c r="AA6462">
        <v>0.84435025072159198</v>
      </c>
      <c r="AB6462">
        <v>23.269146337590399</v>
      </c>
      <c r="AC6462">
        <v>0.21073619169722799</v>
      </c>
      <c r="AD6462">
        <v>0.68253123924728298</v>
      </c>
      <c r="AE6462">
        <v>-24.030986541846701</v>
      </c>
      <c r="AF6462">
        <v>0.501741946288212</v>
      </c>
      <c r="AG6462">
        <v>0.80674443595273604</v>
      </c>
      <c r="AH6462">
        <v>-23.232620465224599</v>
      </c>
      <c r="AI6462">
        <v>0.52399907623471598</v>
      </c>
      <c r="AJ6462">
        <v>0.78121606160956403</v>
      </c>
      <c r="AK6462">
        <v>-23.162231144651798</v>
      </c>
    </row>
    <row r="6463" spans="1:37" x14ac:dyDescent="0.2">
      <c r="A6463" t="s">
        <v>21524</v>
      </c>
      <c r="B6463">
        <v>1624294</v>
      </c>
      <c r="C6463">
        <v>1624435</v>
      </c>
      <c r="D6463">
        <v>142</v>
      </c>
      <c r="E6463" t="s">
        <v>21595</v>
      </c>
      <c r="F6463">
        <v>3</v>
      </c>
      <c r="G6463" t="s">
        <v>21596</v>
      </c>
      <c r="H6463" t="s">
        <v>35382</v>
      </c>
      <c r="I6463">
        <v>5</v>
      </c>
      <c r="J6463">
        <v>1602691</v>
      </c>
      <c r="K6463">
        <v>1633906</v>
      </c>
      <c r="L6463">
        <v>31216</v>
      </c>
      <c r="M6463">
        <v>2</v>
      </c>
      <c r="N6463">
        <v>728613</v>
      </c>
      <c r="O6463" t="s">
        <v>21587</v>
      </c>
      <c r="P6463">
        <v>9471</v>
      </c>
      <c r="Q6463" t="s">
        <v>40</v>
      </c>
      <c r="R6463" t="s">
        <v>21588</v>
      </c>
      <c r="S6463" t="s">
        <v>35383</v>
      </c>
      <c r="T6463" t="s">
        <v>40</v>
      </c>
      <c r="U6463" t="s">
        <v>40</v>
      </c>
      <c r="V6463">
        <v>0</v>
      </c>
      <c r="W6463">
        <v>0.38920677604595899</v>
      </c>
      <c r="X6463">
        <v>0.704072456322962</v>
      </c>
      <c r="Y6463">
        <v>-24.030986541846701</v>
      </c>
      <c r="Z6463">
        <v>0.48464167878831399</v>
      </c>
      <c r="AA6463">
        <v>0.84435025072159198</v>
      </c>
      <c r="AB6463">
        <v>23.269146337590399</v>
      </c>
      <c r="AC6463">
        <v>0.21073619169722799</v>
      </c>
      <c r="AD6463">
        <v>0.68253123924728298</v>
      </c>
      <c r="AE6463">
        <v>-24.030986541846701</v>
      </c>
      <c r="AF6463">
        <v>0.501741946288212</v>
      </c>
      <c r="AG6463">
        <v>0.80674443595273604</v>
      </c>
      <c r="AH6463">
        <v>-23.232620465224599</v>
      </c>
      <c r="AI6463">
        <v>0.52399907623471598</v>
      </c>
      <c r="AJ6463">
        <v>0.78121606160956403</v>
      </c>
      <c r="AK6463">
        <v>-23.162231144651798</v>
      </c>
    </row>
    <row r="6464" spans="1:37" x14ac:dyDescent="0.2">
      <c r="A6464" t="s">
        <v>21524</v>
      </c>
      <c r="B6464">
        <v>1624435</v>
      </c>
      <c r="C6464">
        <v>1624576</v>
      </c>
      <c r="D6464">
        <v>142</v>
      </c>
      <c r="E6464" t="s">
        <v>21597</v>
      </c>
      <c r="F6464">
        <v>4</v>
      </c>
      <c r="G6464" t="s">
        <v>21598</v>
      </c>
      <c r="H6464" t="s">
        <v>35382</v>
      </c>
      <c r="I6464">
        <v>5</v>
      </c>
      <c r="J6464">
        <v>1602691</v>
      </c>
      <c r="K6464">
        <v>1633906</v>
      </c>
      <c r="L6464">
        <v>31216</v>
      </c>
      <c r="M6464">
        <v>2</v>
      </c>
      <c r="N6464">
        <v>728613</v>
      </c>
      <c r="O6464" t="s">
        <v>21587</v>
      </c>
      <c r="P6464">
        <v>9330</v>
      </c>
      <c r="Q6464" t="s">
        <v>40</v>
      </c>
      <c r="R6464" t="s">
        <v>21588</v>
      </c>
      <c r="S6464" t="s">
        <v>35383</v>
      </c>
      <c r="T6464" t="s">
        <v>40</v>
      </c>
      <c r="U6464" t="s">
        <v>40</v>
      </c>
      <c r="V6464">
        <v>0</v>
      </c>
      <c r="W6464">
        <v>0.38920677604595899</v>
      </c>
      <c r="X6464">
        <v>0.704072456322962</v>
      </c>
      <c r="Y6464">
        <v>-23.5715549547709</v>
      </c>
      <c r="Z6464">
        <v>0.48464167878831399</v>
      </c>
      <c r="AA6464">
        <v>0.84435025072159198</v>
      </c>
      <c r="AB6464">
        <v>22.8097147724705</v>
      </c>
      <c r="AC6464">
        <v>0.21073619169722799</v>
      </c>
      <c r="AD6464">
        <v>0.68253123924728298</v>
      </c>
      <c r="AE6464">
        <v>-23.5715549547709</v>
      </c>
      <c r="AF6464">
        <v>0.501741946288212</v>
      </c>
      <c r="AG6464">
        <v>0.80674443595273604</v>
      </c>
      <c r="AH6464">
        <v>-22.7731889014769</v>
      </c>
      <c r="AI6464">
        <v>0.52399907623471598</v>
      </c>
      <c r="AJ6464">
        <v>0.78121606160956403</v>
      </c>
      <c r="AK6464">
        <v>-22.702799583648599</v>
      </c>
    </row>
    <row r="6465" spans="1:37" x14ac:dyDescent="0.2">
      <c r="A6465" t="s">
        <v>21524</v>
      </c>
      <c r="B6465">
        <v>1854641</v>
      </c>
      <c r="C6465">
        <v>1854844</v>
      </c>
      <c r="D6465">
        <v>204</v>
      </c>
      <c r="E6465" t="s">
        <v>21599</v>
      </c>
      <c r="F6465">
        <v>4</v>
      </c>
      <c r="G6465" t="s">
        <v>21600</v>
      </c>
      <c r="H6465" t="s">
        <v>30999</v>
      </c>
      <c r="I6465">
        <v>5</v>
      </c>
      <c r="J6465">
        <v>1855970</v>
      </c>
      <c r="K6465">
        <v>1856568</v>
      </c>
      <c r="L6465">
        <v>599</v>
      </c>
      <c r="M6465">
        <v>2</v>
      </c>
      <c r="N6465">
        <v>101929034</v>
      </c>
      <c r="O6465" t="s">
        <v>21601</v>
      </c>
      <c r="P6465">
        <v>1724</v>
      </c>
      <c r="Q6465" t="s">
        <v>21602</v>
      </c>
      <c r="R6465" t="s">
        <v>21603</v>
      </c>
      <c r="S6465" t="s">
        <v>35384</v>
      </c>
      <c r="T6465">
        <v>0.97213403838398904</v>
      </c>
      <c r="U6465">
        <v>1</v>
      </c>
      <c r="V6465">
        <v>2.3367982145835202</v>
      </c>
      <c r="W6465">
        <v>0.29261482077562401</v>
      </c>
      <c r="X6465">
        <v>0.704072456322962</v>
      </c>
      <c r="Y6465">
        <v>22.465534403649102</v>
      </c>
      <c r="Z6465">
        <v>0.69013698642955401</v>
      </c>
      <c r="AA6465">
        <v>0.84521697243271998</v>
      </c>
      <c r="AB6465">
        <v>1.37332414238335</v>
      </c>
      <c r="AC6465">
        <v>0.27780950890804001</v>
      </c>
      <c r="AD6465">
        <v>0.68253123924728298</v>
      </c>
      <c r="AE6465">
        <v>24.004380559980198</v>
      </c>
      <c r="AF6465">
        <v>0.61410715005536498</v>
      </c>
      <c r="AG6465">
        <v>0.80674443595273604</v>
      </c>
      <c r="AH6465">
        <v>3.26640863759153</v>
      </c>
      <c r="AI6465">
        <v>0.59609816080359102</v>
      </c>
      <c r="AJ6465">
        <v>0.78121606160956403</v>
      </c>
      <c r="AK6465">
        <v>-1.1220190635277401</v>
      </c>
    </row>
    <row r="6466" spans="1:37" x14ac:dyDescent="0.2">
      <c r="A6466" t="s">
        <v>21524</v>
      </c>
      <c r="B6466">
        <v>1931237</v>
      </c>
      <c r="C6466">
        <v>1931536</v>
      </c>
      <c r="D6466">
        <v>300</v>
      </c>
      <c r="E6466" t="s">
        <v>21604</v>
      </c>
      <c r="F6466">
        <v>30</v>
      </c>
      <c r="G6466" t="s">
        <v>21605</v>
      </c>
      <c r="H6466" t="s">
        <v>30987</v>
      </c>
      <c r="I6466">
        <v>5</v>
      </c>
      <c r="J6466">
        <v>1931240</v>
      </c>
      <c r="K6466">
        <v>1993416</v>
      </c>
      <c r="L6466">
        <v>62177</v>
      </c>
      <c r="M6466">
        <v>1</v>
      </c>
      <c r="N6466">
        <v>105374616</v>
      </c>
      <c r="O6466" t="s">
        <v>21606</v>
      </c>
      <c r="P6466">
        <v>0</v>
      </c>
      <c r="Q6466" t="s">
        <v>40</v>
      </c>
      <c r="R6466" t="s">
        <v>21607</v>
      </c>
      <c r="S6466" t="s">
        <v>35385</v>
      </c>
      <c r="T6466">
        <v>0.97213403838398904</v>
      </c>
      <c r="U6466">
        <v>1</v>
      </c>
      <c r="V6466">
        <v>1.4849095938516299</v>
      </c>
      <c r="W6466">
        <v>0.73420570613580904</v>
      </c>
      <c r="X6466">
        <v>0.95159051474143896</v>
      </c>
      <c r="Y6466">
        <v>0.23990677286408801</v>
      </c>
      <c r="Z6466">
        <v>0.66713806400786302</v>
      </c>
      <c r="AA6466">
        <v>0.84521697243271998</v>
      </c>
      <c r="AB6466">
        <v>1.28753679686699</v>
      </c>
      <c r="AC6466">
        <v>0.615069744472027</v>
      </c>
      <c r="AD6466">
        <v>0.87989882095915395</v>
      </c>
      <c r="AE6466">
        <v>-0.68870327315271995</v>
      </c>
      <c r="AF6466">
        <v>0.77173648502780101</v>
      </c>
      <c r="AG6466">
        <v>0.88417364479730298</v>
      </c>
      <c r="AH6466">
        <v>0.89458711520276002</v>
      </c>
      <c r="AI6466">
        <v>0.84178376985732795</v>
      </c>
      <c r="AJ6466">
        <v>0.95896800690842199</v>
      </c>
      <c r="AK6466">
        <v>1.03897701878424</v>
      </c>
    </row>
    <row r="6467" spans="1:37" x14ac:dyDescent="0.2">
      <c r="A6467" t="s">
        <v>21524</v>
      </c>
      <c r="B6467">
        <v>1931556</v>
      </c>
      <c r="C6467">
        <v>1931714</v>
      </c>
      <c r="D6467">
        <v>159</v>
      </c>
      <c r="E6467" t="s">
        <v>21608</v>
      </c>
      <c r="F6467">
        <v>11</v>
      </c>
      <c r="G6467" t="s">
        <v>21609</v>
      </c>
      <c r="H6467" t="s">
        <v>30987</v>
      </c>
      <c r="I6467">
        <v>5</v>
      </c>
      <c r="J6467">
        <v>1931240</v>
      </c>
      <c r="K6467">
        <v>1993416</v>
      </c>
      <c r="L6467">
        <v>62177</v>
      </c>
      <c r="M6467">
        <v>1</v>
      </c>
      <c r="N6467">
        <v>105374616</v>
      </c>
      <c r="O6467" t="s">
        <v>21606</v>
      </c>
      <c r="P6467">
        <v>316</v>
      </c>
      <c r="Q6467" t="s">
        <v>40</v>
      </c>
      <c r="R6467" t="s">
        <v>21607</v>
      </c>
      <c r="S6467" t="s">
        <v>35385</v>
      </c>
      <c r="T6467">
        <v>0.97213403838398904</v>
      </c>
      <c r="U6467">
        <v>1</v>
      </c>
      <c r="V6467">
        <v>1.4849095938516299</v>
      </c>
      <c r="W6467">
        <v>0.73420570613580904</v>
      </c>
      <c r="X6467">
        <v>0.95159051474143896</v>
      </c>
      <c r="Y6467">
        <v>0.23990677286408801</v>
      </c>
      <c r="Z6467">
        <v>0.93459220503170903</v>
      </c>
      <c r="AA6467">
        <v>0.99919698600769702</v>
      </c>
      <c r="AB6467">
        <v>1.2438483980519399</v>
      </c>
      <c r="AC6467">
        <v>0.32081866871113202</v>
      </c>
      <c r="AD6467">
        <v>0.68773325147593101</v>
      </c>
      <c r="AE6467">
        <v>-0.760093188899719</v>
      </c>
      <c r="AF6467">
        <v>0.98343762640780896</v>
      </c>
      <c r="AG6467">
        <v>1</v>
      </c>
      <c r="AH6467">
        <v>0.96427229888858401</v>
      </c>
      <c r="AI6467">
        <v>0.91725052871964496</v>
      </c>
      <c r="AJ6467">
        <v>0.98621344597861504</v>
      </c>
      <c r="AK6467">
        <v>1.10866220228492</v>
      </c>
    </row>
    <row r="6468" spans="1:37" x14ac:dyDescent="0.2">
      <c r="A6468" t="s">
        <v>21524</v>
      </c>
      <c r="B6468">
        <v>1984204</v>
      </c>
      <c r="C6468">
        <v>1984377</v>
      </c>
      <c r="D6468">
        <v>174</v>
      </c>
      <c r="E6468" t="s">
        <v>21610</v>
      </c>
      <c r="F6468">
        <v>0</v>
      </c>
      <c r="G6468" t="s">
        <v>21611</v>
      </c>
      <c r="H6468" t="s">
        <v>35386</v>
      </c>
      <c r="I6468">
        <v>5</v>
      </c>
      <c r="J6468">
        <v>1933889</v>
      </c>
      <c r="K6468">
        <v>2119251</v>
      </c>
      <c r="L6468">
        <v>185363</v>
      </c>
      <c r="M6468">
        <v>1</v>
      </c>
      <c r="N6468">
        <v>105374618</v>
      </c>
      <c r="O6468" t="s">
        <v>21612</v>
      </c>
      <c r="P6468">
        <v>50315</v>
      </c>
      <c r="Q6468" t="s">
        <v>21613</v>
      </c>
      <c r="R6468" t="s">
        <v>21614</v>
      </c>
      <c r="S6468" t="s">
        <v>35387</v>
      </c>
      <c r="T6468">
        <v>0.152084254673993</v>
      </c>
      <c r="U6468">
        <v>0.603102917160658</v>
      </c>
      <c r="V6468">
        <v>23.5522061582958</v>
      </c>
      <c r="W6468">
        <v>6.2825850358688304E-2</v>
      </c>
      <c r="X6468">
        <v>0.704072456322962</v>
      </c>
      <c r="Y6468">
        <v>-24.661690962933001</v>
      </c>
      <c r="Z6468">
        <v>0.136920528570767</v>
      </c>
      <c r="AA6468">
        <v>0.72610664078822296</v>
      </c>
      <c r="AB6468">
        <v>23.899850737942199</v>
      </c>
      <c r="AC6468">
        <v>8.8372216911897592E-3</v>
      </c>
      <c r="AD6468">
        <v>0.57684129297949804</v>
      </c>
      <c r="AE6468">
        <v>-24.661690962933001</v>
      </c>
      <c r="AF6468">
        <v>0.50230584886502705</v>
      </c>
      <c r="AG6468">
        <v>0.80674443595273604</v>
      </c>
      <c r="AH6468">
        <v>0.433098326165964</v>
      </c>
      <c r="AI6468">
        <v>0.17351581260912399</v>
      </c>
      <c r="AJ6468">
        <v>0.78121606160956403</v>
      </c>
      <c r="AK6468">
        <v>-23.792935541115899</v>
      </c>
    </row>
    <row r="6469" spans="1:37" x14ac:dyDescent="0.2">
      <c r="A6469" t="s">
        <v>21524</v>
      </c>
      <c r="B6469">
        <v>2383700</v>
      </c>
      <c r="C6469">
        <v>2383854</v>
      </c>
      <c r="D6469">
        <v>155</v>
      </c>
      <c r="E6469" t="s">
        <v>21615</v>
      </c>
      <c r="F6469">
        <v>3</v>
      </c>
      <c r="G6469" t="s">
        <v>21616</v>
      </c>
      <c r="H6469" t="s">
        <v>31000</v>
      </c>
      <c r="I6469">
        <v>5</v>
      </c>
      <c r="J6469">
        <v>2103097</v>
      </c>
      <c r="K6469">
        <v>2119926</v>
      </c>
      <c r="L6469">
        <v>16830</v>
      </c>
      <c r="M6469">
        <v>1</v>
      </c>
      <c r="N6469">
        <v>105374618</v>
      </c>
      <c r="O6469" t="s">
        <v>21617</v>
      </c>
      <c r="P6469">
        <v>280603</v>
      </c>
      <c r="Q6469" t="s">
        <v>21613</v>
      </c>
      <c r="R6469" t="s">
        <v>21614</v>
      </c>
      <c r="S6469" t="s">
        <v>35387</v>
      </c>
      <c r="T6469">
        <v>0.97213403838398904</v>
      </c>
      <c r="U6469">
        <v>1</v>
      </c>
      <c r="V6469">
        <v>2.8172591564391598</v>
      </c>
      <c r="W6469">
        <v>0.20525741147413201</v>
      </c>
      <c r="X6469">
        <v>0.704072456322962</v>
      </c>
      <c r="Y6469">
        <v>-24.294946181999801</v>
      </c>
      <c r="Z6469">
        <v>0.69013698642955401</v>
      </c>
      <c r="AA6469">
        <v>0.84521697243271998</v>
      </c>
      <c r="AB6469">
        <v>1.8537850989920199</v>
      </c>
      <c r="AC6469">
        <v>7.0489011448141195E-2</v>
      </c>
      <c r="AD6469">
        <v>0.57684129297949804</v>
      </c>
      <c r="AE6469">
        <v>-24.294946181999801</v>
      </c>
      <c r="AF6469">
        <v>0.61410715005536498</v>
      </c>
      <c r="AG6469">
        <v>0.80674443595273604</v>
      </c>
      <c r="AH6469">
        <v>3.7468693819742001</v>
      </c>
      <c r="AI6469">
        <v>0.35038410267202102</v>
      </c>
      <c r="AJ6469">
        <v>0.78121606160956403</v>
      </c>
      <c r="AK6469">
        <v>-23.42619077318</v>
      </c>
    </row>
    <row r="6470" spans="1:37" x14ac:dyDescent="0.2">
      <c r="A6470" t="s">
        <v>21524</v>
      </c>
      <c r="B6470">
        <v>2383854</v>
      </c>
      <c r="C6470">
        <v>2384008</v>
      </c>
      <c r="D6470">
        <v>155</v>
      </c>
      <c r="E6470" t="s">
        <v>21618</v>
      </c>
      <c r="F6470">
        <v>6</v>
      </c>
      <c r="G6470" t="s">
        <v>21619</v>
      </c>
      <c r="H6470" t="s">
        <v>31000</v>
      </c>
      <c r="I6470">
        <v>5</v>
      </c>
      <c r="J6470">
        <v>2103097</v>
      </c>
      <c r="K6470">
        <v>2119926</v>
      </c>
      <c r="L6470">
        <v>16830</v>
      </c>
      <c r="M6470">
        <v>1</v>
      </c>
      <c r="N6470">
        <v>105374618</v>
      </c>
      <c r="O6470" t="s">
        <v>21617</v>
      </c>
      <c r="P6470">
        <v>280757</v>
      </c>
      <c r="Q6470" t="s">
        <v>21613</v>
      </c>
      <c r="R6470" t="s">
        <v>21614</v>
      </c>
      <c r="S6470" t="s">
        <v>35387</v>
      </c>
      <c r="T6470">
        <v>0.97213403838398904</v>
      </c>
      <c r="U6470">
        <v>1</v>
      </c>
      <c r="V6470">
        <v>2.8172591564391598</v>
      </c>
      <c r="W6470">
        <v>0.20525741147413201</v>
      </c>
      <c r="X6470">
        <v>0.704072456322962</v>
      </c>
      <c r="Y6470">
        <v>-24.294946181999801</v>
      </c>
      <c r="Z6470">
        <v>0.69013698642955401</v>
      </c>
      <c r="AA6470">
        <v>0.84521697243271998</v>
      </c>
      <c r="AB6470">
        <v>1.8537850989920199</v>
      </c>
      <c r="AC6470">
        <v>7.0489011448141195E-2</v>
      </c>
      <c r="AD6470">
        <v>0.57684129297949804</v>
      </c>
      <c r="AE6470">
        <v>-24.294946181999801</v>
      </c>
      <c r="AF6470">
        <v>0.61410715005536498</v>
      </c>
      <c r="AG6470">
        <v>0.80674443595273604</v>
      </c>
      <c r="AH6470">
        <v>3.7468693819742001</v>
      </c>
      <c r="AI6470">
        <v>0.35038410267202102</v>
      </c>
      <c r="AJ6470">
        <v>0.78121606160956403</v>
      </c>
      <c r="AK6470">
        <v>-23.42619077318</v>
      </c>
    </row>
    <row r="6471" spans="1:37" x14ac:dyDescent="0.2">
      <c r="A6471" t="s">
        <v>21524</v>
      </c>
      <c r="B6471">
        <v>2384008</v>
      </c>
      <c r="C6471">
        <v>2384162</v>
      </c>
      <c r="D6471">
        <v>155</v>
      </c>
      <c r="E6471" t="s">
        <v>21620</v>
      </c>
      <c r="F6471">
        <v>5</v>
      </c>
      <c r="G6471" t="s">
        <v>21621</v>
      </c>
      <c r="H6471" t="s">
        <v>31000</v>
      </c>
      <c r="I6471">
        <v>5</v>
      </c>
      <c r="J6471">
        <v>2103097</v>
      </c>
      <c r="K6471">
        <v>2119926</v>
      </c>
      <c r="L6471">
        <v>16830</v>
      </c>
      <c r="M6471">
        <v>1</v>
      </c>
      <c r="N6471">
        <v>105374618</v>
      </c>
      <c r="O6471" t="s">
        <v>21617</v>
      </c>
      <c r="P6471">
        <v>280911</v>
      </c>
      <c r="Q6471" t="s">
        <v>21613</v>
      </c>
      <c r="R6471" t="s">
        <v>21614</v>
      </c>
      <c r="S6471" t="s">
        <v>35387</v>
      </c>
      <c r="T6471">
        <v>0.152084254673993</v>
      </c>
      <c r="U6471">
        <v>0.603102917160658</v>
      </c>
      <c r="V6471">
        <v>25.982280980649499</v>
      </c>
      <c r="W6471">
        <v>0.20525741147413201</v>
      </c>
      <c r="X6471">
        <v>0.704072456322962</v>
      </c>
      <c r="Y6471">
        <v>-25.780647122744401</v>
      </c>
      <c r="Z6471">
        <v>0.306975110376564</v>
      </c>
      <c r="AA6471">
        <v>0.72610664078822296</v>
      </c>
      <c r="AB6471">
        <v>25.018806877349999</v>
      </c>
      <c r="AC6471">
        <v>7.0489011448141195E-2</v>
      </c>
      <c r="AD6471">
        <v>0.57684129297949804</v>
      </c>
      <c r="AE6471">
        <v>-25.780647122744401</v>
      </c>
      <c r="AF6471">
        <v>4.6407610929182198E-2</v>
      </c>
      <c r="AG6471">
        <v>0.476038960109122</v>
      </c>
      <c r="AH6471">
        <v>25.982280980649499</v>
      </c>
      <c r="AI6471">
        <v>0.35038410267202102</v>
      </c>
      <c r="AJ6471">
        <v>0.78121606160956403</v>
      </c>
      <c r="AK6471">
        <v>-24.911891676698001</v>
      </c>
    </row>
    <row r="6472" spans="1:37" x14ac:dyDescent="0.2">
      <c r="A6472" t="s">
        <v>21524</v>
      </c>
      <c r="B6472">
        <v>2387487</v>
      </c>
      <c r="C6472">
        <v>2387635</v>
      </c>
      <c r="D6472">
        <v>149</v>
      </c>
      <c r="E6472" t="s">
        <v>21622</v>
      </c>
      <c r="F6472">
        <v>6</v>
      </c>
      <c r="G6472" t="s">
        <v>21623</v>
      </c>
      <c r="H6472" t="s">
        <v>31000</v>
      </c>
      <c r="I6472">
        <v>5</v>
      </c>
      <c r="J6472">
        <v>2103097</v>
      </c>
      <c r="K6472">
        <v>2119926</v>
      </c>
      <c r="L6472">
        <v>16830</v>
      </c>
      <c r="M6472">
        <v>1</v>
      </c>
      <c r="N6472">
        <v>105374618</v>
      </c>
      <c r="O6472" t="s">
        <v>21617</v>
      </c>
      <c r="P6472">
        <v>284390</v>
      </c>
      <c r="Q6472" t="s">
        <v>21613</v>
      </c>
      <c r="R6472" t="s">
        <v>21614</v>
      </c>
      <c r="S6472" t="s">
        <v>35387</v>
      </c>
      <c r="T6472">
        <v>0.32911398597860803</v>
      </c>
      <c r="U6472">
        <v>0.603102917160658</v>
      </c>
      <c r="V6472">
        <v>24.860360547601299</v>
      </c>
      <c r="W6472">
        <v>0.89107655920673101</v>
      </c>
      <c r="X6472">
        <v>0.95159051474143896</v>
      </c>
      <c r="Y6472">
        <v>0.68515566871431499</v>
      </c>
      <c r="Z6472">
        <v>0.48464167878831399</v>
      </c>
      <c r="AA6472">
        <v>0.84435025072159198</v>
      </c>
      <c r="AB6472">
        <v>23.896886468623499</v>
      </c>
      <c r="AC6472">
        <v>0.75388744886274095</v>
      </c>
      <c r="AD6472">
        <v>0.87989882095915395</v>
      </c>
      <c r="AE6472">
        <v>-0.31484429740862402</v>
      </c>
      <c r="AF6472">
        <v>0.16793847098801201</v>
      </c>
      <c r="AG6472">
        <v>0.68151250837662902</v>
      </c>
      <c r="AH6472">
        <v>24.860360547601299</v>
      </c>
      <c r="AI6472">
        <v>0.56157887380500204</v>
      </c>
      <c r="AJ6472">
        <v>0.78121606160956403</v>
      </c>
      <c r="AK6472">
        <v>1.5539110904390301</v>
      </c>
    </row>
    <row r="6473" spans="1:37" x14ac:dyDescent="0.2">
      <c r="A6473" t="s">
        <v>21524</v>
      </c>
      <c r="B6473">
        <v>2387635</v>
      </c>
      <c r="C6473">
        <v>2387783</v>
      </c>
      <c r="D6473">
        <v>149</v>
      </c>
      <c r="E6473" t="s">
        <v>21624</v>
      </c>
      <c r="F6473">
        <v>8</v>
      </c>
      <c r="G6473" t="s">
        <v>21625</v>
      </c>
      <c r="H6473" t="s">
        <v>31000</v>
      </c>
      <c r="I6473">
        <v>5</v>
      </c>
      <c r="J6473">
        <v>2103097</v>
      </c>
      <c r="K6473">
        <v>2119926</v>
      </c>
      <c r="L6473">
        <v>16830</v>
      </c>
      <c r="M6473">
        <v>1</v>
      </c>
      <c r="N6473">
        <v>105374618</v>
      </c>
      <c r="O6473" t="s">
        <v>21617</v>
      </c>
      <c r="P6473">
        <v>284538</v>
      </c>
      <c r="Q6473" t="s">
        <v>21613</v>
      </c>
      <c r="R6473" t="s">
        <v>21614</v>
      </c>
      <c r="S6473" t="s">
        <v>35387</v>
      </c>
      <c r="T6473">
        <v>0.32911398597860803</v>
      </c>
      <c r="U6473">
        <v>0.603102917160658</v>
      </c>
      <c r="V6473">
        <v>24.860360547601299</v>
      </c>
      <c r="W6473">
        <v>0.89107655920673101</v>
      </c>
      <c r="X6473">
        <v>0.95159051474143896</v>
      </c>
      <c r="Y6473">
        <v>0.68515566871431499</v>
      </c>
      <c r="Z6473">
        <v>0.48464167878831399</v>
      </c>
      <c r="AA6473">
        <v>0.84435025072159198</v>
      </c>
      <c r="AB6473">
        <v>23.896886468623499</v>
      </c>
      <c r="AC6473">
        <v>0.75388744886274095</v>
      </c>
      <c r="AD6473">
        <v>0.87989882095915395</v>
      </c>
      <c r="AE6473">
        <v>-0.31484429740862402</v>
      </c>
      <c r="AF6473">
        <v>0.16793847098801201</v>
      </c>
      <c r="AG6473">
        <v>0.68151250837662902</v>
      </c>
      <c r="AH6473">
        <v>24.860360547601299</v>
      </c>
      <c r="AI6473">
        <v>0.56157887380500204</v>
      </c>
      <c r="AJ6473">
        <v>0.78121606160956403</v>
      </c>
      <c r="AK6473">
        <v>1.5539110904390301</v>
      </c>
    </row>
    <row r="6474" spans="1:37" x14ac:dyDescent="0.2">
      <c r="A6474" t="s">
        <v>21524</v>
      </c>
      <c r="B6474">
        <v>2557502</v>
      </c>
      <c r="C6474">
        <v>2557639</v>
      </c>
      <c r="D6474">
        <v>138</v>
      </c>
      <c r="E6474" t="s">
        <v>21626</v>
      </c>
      <c r="F6474">
        <v>3</v>
      </c>
      <c r="G6474" t="s">
        <v>21627</v>
      </c>
      <c r="H6474" t="s">
        <v>31000</v>
      </c>
      <c r="I6474">
        <v>5</v>
      </c>
      <c r="J6474">
        <v>2712591</v>
      </c>
      <c r="K6474">
        <v>2715237</v>
      </c>
      <c r="L6474">
        <v>2647</v>
      </c>
      <c r="M6474">
        <v>1</v>
      </c>
      <c r="N6474">
        <v>101234261</v>
      </c>
      <c r="O6474" t="s">
        <v>21628</v>
      </c>
      <c r="P6474">
        <v>-154952</v>
      </c>
      <c r="Q6474" t="s">
        <v>21629</v>
      </c>
      <c r="R6474" t="s">
        <v>21630</v>
      </c>
      <c r="S6474" t="s">
        <v>35388</v>
      </c>
      <c r="T6474">
        <v>0.32911398597860803</v>
      </c>
      <c r="U6474">
        <v>0.603102917160658</v>
      </c>
      <c r="V6474">
        <v>20.476632754478</v>
      </c>
      <c r="W6474">
        <v>0.49709177864118298</v>
      </c>
      <c r="X6474">
        <v>0.78363289935355196</v>
      </c>
      <c r="Y6474">
        <v>-2.2273221172986002</v>
      </c>
      <c r="Z6474">
        <v>0.203350924423461</v>
      </c>
      <c r="AA6474">
        <v>0.72610664078822296</v>
      </c>
      <c r="AB6474">
        <v>23.951002056651799</v>
      </c>
      <c r="AC6474">
        <v>0.92091778829119397</v>
      </c>
      <c r="AD6474">
        <v>0.94068432309766403</v>
      </c>
      <c r="AE6474">
        <v>-3.2273218282845701</v>
      </c>
      <c r="AF6474">
        <v>0.98343762640780896</v>
      </c>
      <c r="AG6474">
        <v>1</v>
      </c>
      <c r="AH6474">
        <v>-3.3696931694094499</v>
      </c>
      <c r="AI6474">
        <v>0.197630579561902</v>
      </c>
      <c r="AJ6474">
        <v>0.78121606160956403</v>
      </c>
      <c r="AK6474">
        <v>-1.3585667015631999</v>
      </c>
    </row>
    <row r="6475" spans="1:37" x14ac:dyDescent="0.2">
      <c r="A6475" t="s">
        <v>21524</v>
      </c>
      <c r="B6475">
        <v>2557651</v>
      </c>
      <c r="C6475">
        <v>2557949</v>
      </c>
      <c r="D6475">
        <v>299</v>
      </c>
      <c r="E6475" t="s">
        <v>21631</v>
      </c>
      <c r="F6475">
        <v>8</v>
      </c>
      <c r="G6475" t="s">
        <v>21632</v>
      </c>
      <c r="H6475" t="s">
        <v>31000</v>
      </c>
      <c r="I6475">
        <v>5</v>
      </c>
      <c r="J6475">
        <v>2712591</v>
      </c>
      <c r="K6475">
        <v>2715237</v>
      </c>
      <c r="L6475">
        <v>2647</v>
      </c>
      <c r="M6475">
        <v>1</v>
      </c>
      <c r="N6475">
        <v>101234261</v>
      </c>
      <c r="O6475" t="s">
        <v>21628</v>
      </c>
      <c r="P6475">
        <v>-154642</v>
      </c>
      <c r="Q6475" t="s">
        <v>21629</v>
      </c>
      <c r="R6475" t="s">
        <v>21630</v>
      </c>
      <c r="S6475" t="s">
        <v>35388</v>
      </c>
      <c r="T6475">
        <v>0.32911398597860803</v>
      </c>
      <c r="U6475">
        <v>0.603102917160658</v>
      </c>
      <c r="V6475">
        <v>20.476632754478</v>
      </c>
      <c r="W6475">
        <v>0.49709177864118298</v>
      </c>
      <c r="X6475">
        <v>0.78363289935355196</v>
      </c>
      <c r="Y6475">
        <v>-2.2273221172986002</v>
      </c>
      <c r="Z6475">
        <v>0.203350924423461</v>
      </c>
      <c r="AA6475">
        <v>0.72610664078822296</v>
      </c>
      <c r="AB6475">
        <v>23.951002056651799</v>
      </c>
      <c r="AC6475">
        <v>0.92091778829119397</v>
      </c>
      <c r="AD6475">
        <v>0.94068432309766403</v>
      </c>
      <c r="AE6475">
        <v>-3.2273218282845701</v>
      </c>
      <c r="AF6475">
        <v>0.98343762640780896</v>
      </c>
      <c r="AG6475">
        <v>1</v>
      </c>
      <c r="AH6475">
        <v>-3.3696931694094499</v>
      </c>
      <c r="AI6475">
        <v>0.197630579561902</v>
      </c>
      <c r="AJ6475">
        <v>0.78121606160956403</v>
      </c>
      <c r="AK6475">
        <v>-1.3585667015631999</v>
      </c>
    </row>
    <row r="6476" spans="1:37" x14ac:dyDescent="0.2">
      <c r="A6476" t="s">
        <v>21524</v>
      </c>
      <c r="B6476">
        <v>2564346</v>
      </c>
      <c r="C6476">
        <v>2564516</v>
      </c>
      <c r="D6476">
        <v>171</v>
      </c>
      <c r="E6476" t="s">
        <v>21633</v>
      </c>
      <c r="F6476">
        <v>13</v>
      </c>
      <c r="G6476" t="s">
        <v>21634</v>
      </c>
      <c r="H6476" t="s">
        <v>31000</v>
      </c>
      <c r="I6476">
        <v>5</v>
      </c>
      <c r="J6476">
        <v>2712591</v>
      </c>
      <c r="K6476">
        <v>2715237</v>
      </c>
      <c r="L6476">
        <v>2647</v>
      </c>
      <c r="M6476">
        <v>1</v>
      </c>
      <c r="N6476">
        <v>101234261</v>
      </c>
      <c r="O6476" t="s">
        <v>21628</v>
      </c>
      <c r="P6476">
        <v>-148075</v>
      </c>
      <c r="Q6476" t="s">
        <v>21629</v>
      </c>
      <c r="R6476" t="s">
        <v>21630</v>
      </c>
      <c r="S6476" t="s">
        <v>35388</v>
      </c>
      <c r="T6476">
        <v>0.152084254673993</v>
      </c>
      <c r="U6476">
        <v>0.603102917160658</v>
      </c>
      <c r="V6476">
        <v>26.573584520696599</v>
      </c>
      <c r="W6476">
        <v>0.94541066367716797</v>
      </c>
      <c r="X6476">
        <v>0.95159051474143896</v>
      </c>
      <c r="Y6476">
        <v>-1.2111877552301999</v>
      </c>
      <c r="Z6476">
        <v>0.306975110376564</v>
      </c>
      <c r="AA6476">
        <v>0.72610664078822296</v>
      </c>
      <c r="AB6476">
        <v>25.610110410444801</v>
      </c>
      <c r="AC6476">
        <v>0.71753805159658501</v>
      </c>
      <c r="AD6476">
        <v>0.87989882095915395</v>
      </c>
      <c r="AE6476">
        <v>-2.2111877030452498</v>
      </c>
      <c r="AF6476">
        <v>4.6407610929182198E-2</v>
      </c>
      <c r="AG6476">
        <v>0.476038960109122</v>
      </c>
      <c r="AH6476">
        <v>26.573584520696599</v>
      </c>
      <c r="AI6476">
        <v>0.59609816080359102</v>
      </c>
      <c r="AJ6476">
        <v>0.78121606160956403</v>
      </c>
      <c r="AK6476">
        <v>-0.342432307127916</v>
      </c>
    </row>
    <row r="6477" spans="1:37" x14ac:dyDescent="0.2">
      <c r="A6477" t="s">
        <v>21524</v>
      </c>
      <c r="B6477">
        <v>2564516</v>
      </c>
      <c r="C6477">
        <v>2564686</v>
      </c>
      <c r="D6477">
        <v>171</v>
      </c>
      <c r="E6477" t="s">
        <v>21635</v>
      </c>
      <c r="F6477">
        <v>15</v>
      </c>
      <c r="G6477" t="s">
        <v>21636</v>
      </c>
      <c r="H6477" t="s">
        <v>31000</v>
      </c>
      <c r="I6477">
        <v>5</v>
      </c>
      <c r="J6477">
        <v>2712591</v>
      </c>
      <c r="K6477">
        <v>2715237</v>
      </c>
      <c r="L6477">
        <v>2647</v>
      </c>
      <c r="M6477">
        <v>1</v>
      </c>
      <c r="N6477">
        <v>101234261</v>
      </c>
      <c r="O6477" t="s">
        <v>21628</v>
      </c>
      <c r="P6477">
        <v>-147905</v>
      </c>
      <c r="Q6477" t="s">
        <v>21629</v>
      </c>
      <c r="R6477" t="s">
        <v>21630</v>
      </c>
      <c r="S6477" t="s">
        <v>35388</v>
      </c>
      <c r="T6477">
        <v>0.152084254673993</v>
      </c>
      <c r="U6477">
        <v>0.603102917160658</v>
      </c>
      <c r="V6477">
        <v>26.573584520696599</v>
      </c>
      <c r="W6477">
        <v>0.94541066367716797</v>
      </c>
      <c r="X6477">
        <v>0.95159051474143896</v>
      </c>
      <c r="Y6477">
        <v>-1.2111877552301999</v>
      </c>
      <c r="Z6477">
        <v>0.306975110376564</v>
      </c>
      <c r="AA6477">
        <v>0.72610664078822296</v>
      </c>
      <c r="AB6477">
        <v>25.610110410444801</v>
      </c>
      <c r="AC6477">
        <v>0.71753805159658501</v>
      </c>
      <c r="AD6477">
        <v>0.87989882095915395</v>
      </c>
      <c r="AE6477">
        <v>-2.2111877030452498</v>
      </c>
      <c r="AF6477">
        <v>4.6407610929182198E-2</v>
      </c>
      <c r="AG6477">
        <v>0.476038960109122</v>
      </c>
      <c r="AH6477">
        <v>26.573584520696599</v>
      </c>
      <c r="AI6477">
        <v>0.59609816080359102</v>
      </c>
      <c r="AJ6477">
        <v>0.78121606160956403</v>
      </c>
      <c r="AK6477">
        <v>-0.342432307127916</v>
      </c>
    </row>
    <row r="6478" spans="1:37" x14ac:dyDescent="0.2">
      <c r="A6478" t="s">
        <v>21524</v>
      </c>
      <c r="B6478">
        <v>3619427</v>
      </c>
      <c r="C6478">
        <v>3619727</v>
      </c>
      <c r="D6478">
        <v>301</v>
      </c>
      <c r="E6478" t="s">
        <v>21637</v>
      </c>
      <c r="F6478">
        <v>5</v>
      </c>
      <c r="G6478" t="s">
        <v>21638</v>
      </c>
      <c r="H6478" t="s">
        <v>31000</v>
      </c>
      <c r="I6478">
        <v>5</v>
      </c>
      <c r="J6478">
        <v>3595832</v>
      </c>
      <c r="K6478">
        <v>3601403</v>
      </c>
      <c r="L6478">
        <v>5572</v>
      </c>
      <c r="M6478">
        <v>1</v>
      </c>
      <c r="N6478">
        <v>79192</v>
      </c>
      <c r="O6478" t="s">
        <v>21639</v>
      </c>
      <c r="P6478">
        <v>23595</v>
      </c>
      <c r="Q6478" t="s">
        <v>21640</v>
      </c>
      <c r="R6478" t="s">
        <v>21641</v>
      </c>
      <c r="S6478" t="s">
        <v>35389</v>
      </c>
      <c r="T6478" t="s">
        <v>40</v>
      </c>
      <c r="U6478" t="s">
        <v>40</v>
      </c>
      <c r="V6478">
        <v>0</v>
      </c>
      <c r="W6478">
        <v>0.29261482077562401</v>
      </c>
      <c r="X6478">
        <v>0.704072456322962</v>
      </c>
      <c r="Y6478">
        <v>21.951565261304101</v>
      </c>
      <c r="Z6478" t="s">
        <v>40</v>
      </c>
      <c r="AA6478" t="s">
        <v>40</v>
      </c>
      <c r="AB6478">
        <v>0</v>
      </c>
      <c r="AC6478">
        <v>0.45677901822897599</v>
      </c>
      <c r="AD6478">
        <v>0.82872126865393902</v>
      </c>
      <c r="AE6478">
        <v>20.951565617013099</v>
      </c>
      <c r="AF6478" t="s">
        <v>40</v>
      </c>
      <c r="AG6478" t="s">
        <v>40</v>
      </c>
      <c r="AH6478">
        <v>0</v>
      </c>
      <c r="AI6478">
        <v>0.14667288820271701</v>
      </c>
      <c r="AJ6478">
        <v>0.78121606160956403</v>
      </c>
      <c r="AK6478">
        <v>21.951565261304101</v>
      </c>
    </row>
    <row r="6479" spans="1:37" x14ac:dyDescent="0.2">
      <c r="A6479" t="s">
        <v>21524</v>
      </c>
      <c r="B6479">
        <v>3619759</v>
      </c>
      <c r="C6479">
        <v>3620058</v>
      </c>
      <c r="D6479">
        <v>300</v>
      </c>
      <c r="E6479" t="s">
        <v>21642</v>
      </c>
      <c r="F6479">
        <v>4</v>
      </c>
      <c r="G6479" t="s">
        <v>21643</v>
      </c>
      <c r="H6479" t="s">
        <v>31000</v>
      </c>
      <c r="I6479">
        <v>5</v>
      </c>
      <c r="J6479">
        <v>3595832</v>
      </c>
      <c r="K6479">
        <v>3601403</v>
      </c>
      <c r="L6479">
        <v>5572</v>
      </c>
      <c r="M6479">
        <v>1</v>
      </c>
      <c r="N6479">
        <v>79192</v>
      </c>
      <c r="O6479" t="s">
        <v>21639</v>
      </c>
      <c r="P6479">
        <v>23927</v>
      </c>
      <c r="Q6479" t="s">
        <v>21640</v>
      </c>
      <c r="R6479" t="s">
        <v>21641</v>
      </c>
      <c r="S6479" t="s">
        <v>35389</v>
      </c>
      <c r="T6479" t="s">
        <v>40</v>
      </c>
      <c r="U6479" t="s">
        <v>40</v>
      </c>
      <c r="V6479">
        <v>0</v>
      </c>
      <c r="W6479">
        <v>0.29261482077562401</v>
      </c>
      <c r="X6479">
        <v>0.704072456322962</v>
      </c>
      <c r="Y6479">
        <v>21.951565261304101</v>
      </c>
      <c r="Z6479" t="s">
        <v>40</v>
      </c>
      <c r="AA6479" t="s">
        <v>40</v>
      </c>
      <c r="AB6479">
        <v>0</v>
      </c>
      <c r="AC6479">
        <v>0.45677901822897599</v>
      </c>
      <c r="AD6479">
        <v>0.82872126865393902</v>
      </c>
      <c r="AE6479">
        <v>20.951565617013099</v>
      </c>
      <c r="AF6479" t="s">
        <v>40</v>
      </c>
      <c r="AG6479" t="s">
        <v>40</v>
      </c>
      <c r="AH6479">
        <v>0</v>
      </c>
      <c r="AI6479">
        <v>0.14667288820271701</v>
      </c>
      <c r="AJ6479">
        <v>0.78121606160956403</v>
      </c>
      <c r="AK6479">
        <v>21.951565261304101</v>
      </c>
    </row>
    <row r="6480" spans="1:37" x14ac:dyDescent="0.2">
      <c r="A6480" t="s">
        <v>21524</v>
      </c>
      <c r="B6480">
        <v>4615982</v>
      </c>
      <c r="C6480">
        <v>4616144</v>
      </c>
      <c r="D6480">
        <v>163</v>
      </c>
      <c r="E6480" t="s">
        <v>21644</v>
      </c>
      <c r="F6480">
        <v>2</v>
      </c>
      <c r="G6480" t="s">
        <v>21645</v>
      </c>
      <c r="H6480" t="s">
        <v>35390</v>
      </c>
      <c r="I6480">
        <v>5</v>
      </c>
      <c r="J6480">
        <v>4773481</v>
      </c>
      <c r="K6480">
        <v>4774865</v>
      </c>
      <c r="L6480">
        <v>1385</v>
      </c>
      <c r="M6480">
        <v>1</v>
      </c>
      <c r="N6480">
        <v>101929153</v>
      </c>
      <c r="O6480" t="s">
        <v>21646</v>
      </c>
      <c r="P6480">
        <v>-157337</v>
      </c>
      <c r="Q6480" t="s">
        <v>21647</v>
      </c>
      <c r="R6480" t="s">
        <v>21648</v>
      </c>
      <c r="S6480" t="s">
        <v>35391</v>
      </c>
      <c r="T6480">
        <v>0.97213403838398904</v>
      </c>
      <c r="U6480">
        <v>1</v>
      </c>
      <c r="V6480">
        <v>2.6947176922387301</v>
      </c>
      <c r="W6480">
        <v>0.20525741147413201</v>
      </c>
      <c r="X6480">
        <v>0.704072456322962</v>
      </c>
      <c r="Y6480">
        <v>-23.076668440490501</v>
      </c>
      <c r="Z6480">
        <v>0.64127342146525201</v>
      </c>
      <c r="AA6480">
        <v>0.84521697243271998</v>
      </c>
      <c r="AB6480">
        <v>3.2855610535224802</v>
      </c>
      <c r="AC6480">
        <v>0.615069744472027</v>
      </c>
      <c r="AD6480">
        <v>0.87989882095915395</v>
      </c>
      <c r="AE6480">
        <v>-0.47723240332031103</v>
      </c>
      <c r="AF6480">
        <v>0.74414648978297804</v>
      </c>
      <c r="AG6480">
        <v>0.86906519844104402</v>
      </c>
      <c r="AH6480">
        <v>-6.9790104446896595E-2</v>
      </c>
      <c r="AI6480">
        <v>0.17351581260912399</v>
      </c>
      <c r="AJ6480">
        <v>0.78121606160956403</v>
      </c>
      <c r="AK6480">
        <v>-23.3367647597189</v>
      </c>
    </row>
    <row r="6481" spans="1:37" x14ac:dyDescent="0.2">
      <c r="A6481" t="s">
        <v>21524</v>
      </c>
      <c r="B6481">
        <v>4616144</v>
      </c>
      <c r="C6481">
        <v>4616306</v>
      </c>
      <c r="D6481">
        <v>163</v>
      </c>
      <c r="E6481" t="s">
        <v>21649</v>
      </c>
      <c r="F6481">
        <v>1</v>
      </c>
      <c r="G6481" t="s">
        <v>21650</v>
      </c>
      <c r="H6481" t="s">
        <v>35390</v>
      </c>
      <c r="I6481">
        <v>5</v>
      </c>
      <c r="J6481">
        <v>4773481</v>
      </c>
      <c r="K6481">
        <v>4774865</v>
      </c>
      <c r="L6481">
        <v>1385</v>
      </c>
      <c r="M6481">
        <v>1</v>
      </c>
      <c r="N6481">
        <v>101929153</v>
      </c>
      <c r="O6481" t="s">
        <v>21646</v>
      </c>
      <c r="P6481">
        <v>-157175</v>
      </c>
      <c r="Q6481" t="s">
        <v>21647</v>
      </c>
      <c r="R6481" t="s">
        <v>21648</v>
      </c>
      <c r="S6481" t="s">
        <v>35391</v>
      </c>
      <c r="T6481">
        <v>0.97213403838398904</v>
      </c>
      <c r="U6481">
        <v>1</v>
      </c>
      <c r="V6481">
        <v>2.6947176922387301</v>
      </c>
      <c r="W6481">
        <v>0.20525741147413201</v>
      </c>
      <c r="X6481">
        <v>0.704072456322962</v>
      </c>
      <c r="Y6481">
        <v>-23.076668440490501</v>
      </c>
      <c r="Z6481">
        <v>0.64127342146525201</v>
      </c>
      <c r="AA6481">
        <v>0.84521697243271998</v>
      </c>
      <c r="AB6481">
        <v>3.2855610535224802</v>
      </c>
      <c r="AC6481">
        <v>0.615069744472027</v>
      </c>
      <c r="AD6481">
        <v>0.87989882095915395</v>
      </c>
      <c r="AE6481">
        <v>-0.47723240332031103</v>
      </c>
      <c r="AF6481">
        <v>0.74414648978297804</v>
      </c>
      <c r="AG6481">
        <v>0.86906519844104402</v>
      </c>
      <c r="AH6481">
        <v>-6.9790104446896595E-2</v>
      </c>
      <c r="AI6481">
        <v>0.17351581260912399</v>
      </c>
      <c r="AJ6481">
        <v>0.78121606160956403</v>
      </c>
      <c r="AK6481">
        <v>-23.3367647597189</v>
      </c>
    </row>
    <row r="6482" spans="1:37" x14ac:dyDescent="0.2">
      <c r="A6482" t="s">
        <v>21524</v>
      </c>
      <c r="B6482">
        <v>5139871</v>
      </c>
      <c r="C6482">
        <v>5140053</v>
      </c>
      <c r="D6482">
        <v>183</v>
      </c>
      <c r="E6482" t="s">
        <v>21651</v>
      </c>
      <c r="F6482">
        <v>18</v>
      </c>
      <c r="G6482" t="s">
        <v>21652</v>
      </c>
      <c r="H6482" t="s">
        <v>30987</v>
      </c>
      <c r="I6482">
        <v>5</v>
      </c>
      <c r="J6482">
        <v>5132101</v>
      </c>
      <c r="K6482">
        <v>5139927</v>
      </c>
      <c r="L6482">
        <v>7827</v>
      </c>
      <c r="M6482">
        <v>2</v>
      </c>
      <c r="N6482">
        <v>101929176</v>
      </c>
      <c r="O6482" t="s">
        <v>21653</v>
      </c>
      <c r="P6482">
        <v>0</v>
      </c>
      <c r="Q6482" t="s">
        <v>21654</v>
      </c>
      <c r="R6482" t="s">
        <v>21655</v>
      </c>
      <c r="S6482" t="s">
        <v>35392</v>
      </c>
      <c r="T6482">
        <v>0.17308923567461099</v>
      </c>
      <c r="U6482">
        <v>0.603102917160658</v>
      </c>
      <c r="V6482">
        <v>-24.230292143235399</v>
      </c>
      <c r="W6482">
        <v>0.65075386537994595</v>
      </c>
      <c r="X6482">
        <v>0.94119559056004798</v>
      </c>
      <c r="Y6482">
        <v>-4.3138797534477202</v>
      </c>
      <c r="Z6482">
        <v>0.250572619160632</v>
      </c>
      <c r="AA6482">
        <v>0.72610664078822296</v>
      </c>
      <c r="AB6482">
        <v>-1.83561480463366</v>
      </c>
      <c r="AC6482">
        <v>0.283630615332017</v>
      </c>
      <c r="AD6482">
        <v>0.68253123924728298</v>
      </c>
      <c r="AE6482">
        <v>-5.3138786595303102</v>
      </c>
      <c r="AF6482">
        <v>0.22065000948199101</v>
      </c>
      <c r="AG6482">
        <v>0.68151250837662902</v>
      </c>
      <c r="AH6482">
        <v>-23.9050560738618</v>
      </c>
      <c r="AI6482">
        <v>0.98342151819761803</v>
      </c>
      <c r="AJ6482">
        <v>0.98789258377071898</v>
      </c>
      <c r="AK6482">
        <v>-3.44512433216231</v>
      </c>
    </row>
    <row r="6483" spans="1:37" x14ac:dyDescent="0.2">
      <c r="A6483" t="s">
        <v>21524</v>
      </c>
      <c r="B6483">
        <v>6060846</v>
      </c>
      <c r="C6483">
        <v>6060997</v>
      </c>
      <c r="D6483">
        <v>152</v>
      </c>
      <c r="E6483" t="s">
        <v>21656</v>
      </c>
      <c r="F6483">
        <v>2</v>
      </c>
      <c r="G6483" t="s">
        <v>21657</v>
      </c>
      <c r="H6483" t="s">
        <v>31000</v>
      </c>
      <c r="I6483">
        <v>5</v>
      </c>
      <c r="J6483">
        <v>6310441</v>
      </c>
      <c r="K6483">
        <v>6337292</v>
      </c>
      <c r="L6483">
        <v>26852</v>
      </c>
      <c r="M6483">
        <v>2</v>
      </c>
      <c r="N6483">
        <v>401172</v>
      </c>
      <c r="O6483" t="s">
        <v>21658</v>
      </c>
      <c r="P6483">
        <v>276295</v>
      </c>
      <c r="Q6483" t="s">
        <v>21659</v>
      </c>
      <c r="R6483" t="s">
        <v>21660</v>
      </c>
      <c r="S6483" t="s">
        <v>35393</v>
      </c>
      <c r="T6483">
        <v>0.35387198439864398</v>
      </c>
      <c r="U6483">
        <v>0.603102917160658</v>
      </c>
      <c r="V6483">
        <v>-23.5111123149162</v>
      </c>
      <c r="W6483">
        <v>0.123414495547065</v>
      </c>
      <c r="X6483">
        <v>0.704072456322962</v>
      </c>
      <c r="Y6483">
        <v>24.989649553134502</v>
      </c>
      <c r="Z6483">
        <v>0.69013698642955401</v>
      </c>
      <c r="AA6483">
        <v>0.84521697243271998</v>
      </c>
      <c r="AB6483">
        <v>-0.28781387078284598</v>
      </c>
      <c r="AC6483">
        <v>0.27780950890804001</v>
      </c>
      <c r="AD6483">
        <v>0.68253123924728298</v>
      </c>
      <c r="AE6483">
        <v>23.989649596439701</v>
      </c>
      <c r="AF6483">
        <v>0.32549523997010099</v>
      </c>
      <c r="AG6483">
        <v>0.70473078222419605</v>
      </c>
      <c r="AH6483">
        <v>-23.915649019554401</v>
      </c>
      <c r="AI6483">
        <v>3.6185182304427702E-2</v>
      </c>
      <c r="AJ6483">
        <v>0.78121606160956403</v>
      </c>
      <c r="AK6483">
        <v>24.989649553134502</v>
      </c>
    </row>
    <row r="6484" spans="1:37" x14ac:dyDescent="0.2">
      <c r="A6484" t="s">
        <v>21524</v>
      </c>
      <c r="B6484">
        <v>6471231</v>
      </c>
      <c r="C6484">
        <v>6471366</v>
      </c>
      <c r="D6484">
        <v>136</v>
      </c>
      <c r="E6484" t="s">
        <v>21661</v>
      </c>
      <c r="F6484">
        <v>0</v>
      </c>
      <c r="G6484" t="s">
        <v>21662</v>
      </c>
      <c r="H6484" t="s">
        <v>35394</v>
      </c>
      <c r="I6484">
        <v>5</v>
      </c>
      <c r="J6484">
        <v>6448859</v>
      </c>
      <c r="K6484">
        <v>6496723</v>
      </c>
      <c r="L6484">
        <v>47865</v>
      </c>
      <c r="M6484">
        <v>1</v>
      </c>
      <c r="N6484">
        <v>134111</v>
      </c>
      <c r="O6484" t="s">
        <v>21663</v>
      </c>
      <c r="P6484">
        <v>22372</v>
      </c>
      <c r="Q6484" t="s">
        <v>21664</v>
      </c>
      <c r="R6484" t="s">
        <v>21665</v>
      </c>
      <c r="S6484" t="s">
        <v>35395</v>
      </c>
      <c r="T6484">
        <v>1</v>
      </c>
      <c r="U6484">
        <v>1</v>
      </c>
      <c r="V6484">
        <v>-0.62345919075599499</v>
      </c>
      <c r="W6484">
        <v>0.45639792796219902</v>
      </c>
      <c r="X6484">
        <v>0.75726018452522603</v>
      </c>
      <c r="Y6484">
        <v>1.11915976788538</v>
      </c>
      <c r="Z6484">
        <v>0.61037346902590695</v>
      </c>
      <c r="AA6484">
        <v>0.84521697243271998</v>
      </c>
      <c r="AB6484">
        <v>-0.72349387719900105</v>
      </c>
      <c r="AC6484">
        <v>0.905961693038972</v>
      </c>
      <c r="AD6484">
        <v>0.94068432309766403</v>
      </c>
      <c r="AE6484">
        <v>0.50989061387884704</v>
      </c>
      <c r="AF6484">
        <v>0.61338704916217401</v>
      </c>
      <c r="AG6484">
        <v>0.80674443595273604</v>
      </c>
      <c r="AH6484">
        <v>-0.28508460311530498</v>
      </c>
      <c r="AI6484">
        <v>0.22409649924414299</v>
      </c>
      <c r="AJ6484">
        <v>0.78121606160956403</v>
      </c>
      <c r="AK6484">
        <v>1.3480620360826401</v>
      </c>
    </row>
    <row r="6485" spans="1:37" x14ac:dyDescent="0.2">
      <c r="A6485" t="s">
        <v>21524</v>
      </c>
      <c r="B6485">
        <v>6633443</v>
      </c>
      <c r="C6485">
        <v>6633608</v>
      </c>
      <c r="D6485">
        <v>166</v>
      </c>
      <c r="E6485" t="s">
        <v>21666</v>
      </c>
      <c r="F6485">
        <v>20</v>
      </c>
      <c r="G6485" t="s">
        <v>21667</v>
      </c>
      <c r="H6485" t="s">
        <v>30987</v>
      </c>
      <c r="I6485">
        <v>5</v>
      </c>
      <c r="J6485">
        <v>6633456</v>
      </c>
      <c r="K6485">
        <v>6653527</v>
      </c>
      <c r="L6485">
        <v>20072</v>
      </c>
      <c r="M6485">
        <v>1</v>
      </c>
      <c r="N6485">
        <v>6715</v>
      </c>
      <c r="O6485" t="s">
        <v>21668</v>
      </c>
      <c r="P6485">
        <v>0</v>
      </c>
      <c r="Q6485" t="s">
        <v>21669</v>
      </c>
      <c r="R6485" t="s">
        <v>21670</v>
      </c>
      <c r="S6485" t="s">
        <v>35396</v>
      </c>
      <c r="T6485">
        <v>7.3374270299014499E-2</v>
      </c>
      <c r="U6485">
        <v>0.603102917160658</v>
      </c>
      <c r="V6485">
        <v>26.408815570719401</v>
      </c>
      <c r="W6485">
        <v>0.73420570613580904</v>
      </c>
      <c r="X6485">
        <v>0.95159051474143896</v>
      </c>
      <c r="Y6485">
        <v>-0.13601006799061999</v>
      </c>
      <c r="Z6485">
        <v>0.136920528570767</v>
      </c>
      <c r="AA6485">
        <v>0.72610664078822296</v>
      </c>
      <c r="AB6485">
        <v>25.463639529339499</v>
      </c>
      <c r="AC6485">
        <v>0.615069744472027</v>
      </c>
      <c r="AD6485">
        <v>0.87989882095915395</v>
      </c>
      <c r="AE6485">
        <v>-1.09372606150184</v>
      </c>
      <c r="AF6485">
        <v>6.4397970358010495E-2</v>
      </c>
      <c r="AG6485">
        <v>0.57889197891446198</v>
      </c>
      <c r="AH6485">
        <v>7.29177003893769</v>
      </c>
      <c r="AI6485">
        <v>0.84178376985732795</v>
      </c>
      <c r="AJ6485">
        <v>0.95896800690842199</v>
      </c>
      <c r="AK6485">
        <v>0.70084265632882103</v>
      </c>
    </row>
    <row r="6486" spans="1:37" x14ac:dyDescent="0.2">
      <c r="A6486" t="s">
        <v>21524</v>
      </c>
      <c r="B6486">
        <v>6633608</v>
      </c>
      <c r="C6486">
        <v>6633773</v>
      </c>
      <c r="D6486">
        <v>166</v>
      </c>
      <c r="E6486" t="s">
        <v>21671</v>
      </c>
      <c r="F6486">
        <v>22</v>
      </c>
      <c r="G6486" t="s">
        <v>21672</v>
      </c>
      <c r="H6486" t="s">
        <v>30987</v>
      </c>
      <c r="I6486">
        <v>5</v>
      </c>
      <c r="J6486">
        <v>6633456</v>
      </c>
      <c r="K6486">
        <v>6653527</v>
      </c>
      <c r="L6486">
        <v>20072</v>
      </c>
      <c r="M6486">
        <v>1</v>
      </c>
      <c r="N6486">
        <v>6715</v>
      </c>
      <c r="O6486" t="s">
        <v>21668</v>
      </c>
      <c r="P6486">
        <v>152</v>
      </c>
      <c r="Q6486" t="s">
        <v>21669</v>
      </c>
      <c r="R6486" t="s">
        <v>21670</v>
      </c>
      <c r="S6486" t="s">
        <v>35396</v>
      </c>
      <c r="T6486">
        <v>7.3374270299014499E-2</v>
      </c>
      <c r="U6486">
        <v>0.603102917160658</v>
      </c>
      <c r="V6486">
        <v>26.408815570719401</v>
      </c>
      <c r="W6486">
        <v>0.73420570613580904</v>
      </c>
      <c r="X6486">
        <v>0.95159051474143896</v>
      </c>
      <c r="Y6486">
        <v>-0.13601006799061999</v>
      </c>
      <c r="Z6486">
        <v>0.136920528570767</v>
      </c>
      <c r="AA6486">
        <v>0.72610664078822296</v>
      </c>
      <c r="AB6486">
        <v>25.463639529339499</v>
      </c>
      <c r="AC6486">
        <v>0.615069744472027</v>
      </c>
      <c r="AD6486">
        <v>0.87989882095915395</v>
      </c>
      <c r="AE6486">
        <v>-1.09372606150184</v>
      </c>
      <c r="AF6486">
        <v>6.4397970358010495E-2</v>
      </c>
      <c r="AG6486">
        <v>0.57889197891446198</v>
      </c>
      <c r="AH6486">
        <v>7.29177003893769</v>
      </c>
      <c r="AI6486">
        <v>0.84178376985732795</v>
      </c>
      <c r="AJ6486">
        <v>0.95896800690842199</v>
      </c>
      <c r="AK6486">
        <v>0.70084265632882103</v>
      </c>
    </row>
    <row r="6487" spans="1:37" x14ac:dyDescent="0.2">
      <c r="A6487" t="s">
        <v>21524</v>
      </c>
      <c r="B6487">
        <v>6660266</v>
      </c>
      <c r="C6487">
        <v>6660433</v>
      </c>
      <c r="D6487">
        <v>168</v>
      </c>
      <c r="E6487" t="s">
        <v>21673</v>
      </c>
      <c r="F6487">
        <v>4</v>
      </c>
      <c r="G6487" t="s">
        <v>21674</v>
      </c>
      <c r="H6487" t="s">
        <v>35397</v>
      </c>
      <c r="I6487">
        <v>5</v>
      </c>
      <c r="J6487">
        <v>6633456</v>
      </c>
      <c r="K6487">
        <v>6653527</v>
      </c>
      <c r="L6487">
        <v>20072</v>
      </c>
      <c r="M6487">
        <v>1</v>
      </c>
      <c r="N6487">
        <v>6715</v>
      </c>
      <c r="O6487" t="s">
        <v>21668</v>
      </c>
      <c r="P6487">
        <v>26810</v>
      </c>
      <c r="Q6487" t="s">
        <v>21669</v>
      </c>
      <c r="R6487" t="s">
        <v>21670</v>
      </c>
      <c r="S6487" t="s">
        <v>35396</v>
      </c>
      <c r="T6487" t="s">
        <v>40</v>
      </c>
      <c r="U6487" t="s">
        <v>40</v>
      </c>
      <c r="V6487">
        <v>0</v>
      </c>
      <c r="W6487">
        <v>0.94541066367716797</v>
      </c>
      <c r="X6487">
        <v>0.95159051474143896</v>
      </c>
      <c r="Y6487">
        <v>-1.5939423983584</v>
      </c>
      <c r="Z6487">
        <v>0.306975110376564</v>
      </c>
      <c r="AA6487">
        <v>0.72610664078822296</v>
      </c>
      <c r="AB6487">
        <v>23.618119316414901</v>
      </c>
      <c r="AC6487">
        <v>0.71753805159658501</v>
      </c>
      <c r="AD6487">
        <v>0.87989882095915395</v>
      </c>
      <c r="AE6487">
        <v>-2.59394214428968</v>
      </c>
      <c r="AF6487">
        <v>0.32549523997010099</v>
      </c>
      <c r="AG6487">
        <v>0.70473078222419605</v>
      </c>
      <c r="AH6487">
        <v>-23.5815934432629</v>
      </c>
      <c r="AI6487">
        <v>0.59609816080359102</v>
      </c>
      <c r="AJ6487">
        <v>0.78121606160956403</v>
      </c>
      <c r="AK6487">
        <v>-0.725187001163492</v>
      </c>
    </row>
    <row r="6488" spans="1:37" x14ac:dyDescent="0.2">
      <c r="A6488" t="s">
        <v>21524</v>
      </c>
      <c r="B6488">
        <v>6754973</v>
      </c>
      <c r="C6488">
        <v>6755227</v>
      </c>
      <c r="D6488">
        <v>255</v>
      </c>
      <c r="E6488" t="s">
        <v>21675</v>
      </c>
      <c r="F6488">
        <v>20</v>
      </c>
      <c r="G6488" t="s">
        <v>21676</v>
      </c>
      <c r="H6488" t="s">
        <v>31003</v>
      </c>
      <c r="I6488">
        <v>5</v>
      </c>
      <c r="J6488">
        <v>6750380</v>
      </c>
      <c r="K6488">
        <v>6751489</v>
      </c>
      <c r="L6488">
        <v>1110</v>
      </c>
      <c r="M6488">
        <v>1</v>
      </c>
      <c r="N6488">
        <v>11044</v>
      </c>
      <c r="O6488" t="s">
        <v>21677</v>
      </c>
      <c r="P6488">
        <v>4593</v>
      </c>
      <c r="Q6488" t="s">
        <v>21678</v>
      </c>
      <c r="R6488" t="s">
        <v>21679</v>
      </c>
      <c r="S6488" t="s">
        <v>35398</v>
      </c>
      <c r="T6488">
        <v>0.152084254673993</v>
      </c>
      <c r="U6488">
        <v>0.603102917160658</v>
      </c>
      <c r="V6488">
        <v>25.581193571373099</v>
      </c>
      <c r="W6488">
        <v>0.20525741147413201</v>
      </c>
      <c r="X6488">
        <v>0.704072456322962</v>
      </c>
      <c r="Y6488">
        <v>-25.379559714514201</v>
      </c>
      <c r="Z6488">
        <v>0.306975110376564</v>
      </c>
      <c r="AA6488">
        <v>0.72610664078822296</v>
      </c>
      <c r="AB6488">
        <v>24.617719474699999</v>
      </c>
      <c r="AC6488">
        <v>7.0489011448141195E-2</v>
      </c>
      <c r="AD6488">
        <v>0.57684129297949804</v>
      </c>
      <c r="AE6488">
        <v>-25.379559714514201</v>
      </c>
      <c r="AF6488">
        <v>4.6407610929182198E-2</v>
      </c>
      <c r="AG6488">
        <v>0.476038960109122</v>
      </c>
      <c r="AH6488">
        <v>25.581193571373099</v>
      </c>
      <c r="AI6488">
        <v>0.35038410267202102</v>
      </c>
      <c r="AJ6488">
        <v>0.78121606160956403</v>
      </c>
      <c r="AK6488">
        <v>-24.510804275094301</v>
      </c>
    </row>
    <row r="6489" spans="1:37" x14ac:dyDescent="0.2">
      <c r="A6489" t="s">
        <v>21524</v>
      </c>
      <c r="B6489">
        <v>6767490</v>
      </c>
      <c r="C6489">
        <v>6767675</v>
      </c>
      <c r="D6489">
        <v>186</v>
      </c>
      <c r="E6489" t="s">
        <v>21680</v>
      </c>
      <c r="F6489">
        <v>5</v>
      </c>
      <c r="G6489" t="s">
        <v>21681</v>
      </c>
      <c r="H6489" t="s">
        <v>30999</v>
      </c>
      <c r="I6489">
        <v>5</v>
      </c>
      <c r="J6489">
        <v>6765944</v>
      </c>
      <c r="K6489">
        <v>6782393</v>
      </c>
      <c r="L6489">
        <v>16450</v>
      </c>
      <c r="M6489">
        <v>1</v>
      </c>
      <c r="N6489">
        <v>102724943</v>
      </c>
      <c r="O6489" t="s">
        <v>21682</v>
      </c>
      <c r="P6489">
        <v>1546</v>
      </c>
      <c r="Q6489" t="s">
        <v>40</v>
      </c>
      <c r="R6489" t="s">
        <v>21683</v>
      </c>
      <c r="S6489" t="s">
        <v>35399</v>
      </c>
      <c r="T6489">
        <v>0.17308923567461099</v>
      </c>
      <c r="U6489">
        <v>0.603102917160658</v>
      </c>
      <c r="V6489">
        <v>-24.1226847777966</v>
      </c>
      <c r="W6489">
        <v>0.94541066367716797</v>
      </c>
      <c r="X6489">
        <v>0.95159051474143896</v>
      </c>
      <c r="Y6489">
        <v>-2.3025418319750601</v>
      </c>
      <c r="Z6489">
        <v>5.50355599158565E-2</v>
      </c>
      <c r="AA6489">
        <v>0.72610664078822296</v>
      </c>
      <c r="AB6489">
        <v>-24.1226847777966</v>
      </c>
      <c r="AC6489">
        <v>0.71753805159658501</v>
      </c>
      <c r="AD6489">
        <v>0.87989882095915395</v>
      </c>
      <c r="AE6489">
        <v>-3.30254133377399</v>
      </c>
      <c r="AF6489">
        <v>0.32549523997010099</v>
      </c>
      <c r="AG6489">
        <v>0.70473078222419605</v>
      </c>
      <c r="AH6489">
        <v>-23.193074177147</v>
      </c>
      <c r="AI6489">
        <v>0.59609816080359102</v>
      </c>
      <c r="AJ6489">
        <v>0.78121606160956403</v>
      </c>
      <c r="AK6489">
        <v>-1.43378644867834</v>
      </c>
    </row>
    <row r="6490" spans="1:37" x14ac:dyDescent="0.2">
      <c r="A6490" t="s">
        <v>21524</v>
      </c>
      <c r="B6490">
        <v>6793256</v>
      </c>
      <c r="C6490">
        <v>6793545</v>
      </c>
      <c r="D6490">
        <v>290</v>
      </c>
      <c r="E6490" t="s">
        <v>21684</v>
      </c>
      <c r="F6490">
        <v>6</v>
      </c>
      <c r="G6490" t="s">
        <v>21685</v>
      </c>
      <c r="H6490" t="s">
        <v>31032</v>
      </c>
      <c r="I6490">
        <v>5</v>
      </c>
      <c r="J6490">
        <v>6795880</v>
      </c>
      <c r="K6490">
        <v>6826728</v>
      </c>
      <c r="L6490">
        <v>30849</v>
      </c>
      <c r="M6490">
        <v>1</v>
      </c>
      <c r="N6490">
        <v>109729133</v>
      </c>
      <c r="O6490" t="s">
        <v>21686</v>
      </c>
      <c r="P6490">
        <v>-2335</v>
      </c>
      <c r="Q6490" t="s">
        <v>21687</v>
      </c>
      <c r="R6490" t="s">
        <v>21688</v>
      </c>
      <c r="S6490" t="s">
        <v>35400</v>
      </c>
      <c r="T6490">
        <v>0.323300140219206</v>
      </c>
      <c r="U6490">
        <v>0.603102917160658</v>
      </c>
      <c r="V6490">
        <v>-0.292105071369757</v>
      </c>
      <c r="W6490">
        <v>0.428214032775322</v>
      </c>
      <c r="X6490">
        <v>0.73460997439807996</v>
      </c>
      <c r="Y6490">
        <v>3.4748635458666999</v>
      </c>
      <c r="Z6490">
        <v>0.72004451969238803</v>
      </c>
      <c r="AA6490">
        <v>0.86308114850689799</v>
      </c>
      <c r="AB6490">
        <v>-1.25557912036133</v>
      </c>
      <c r="AC6490">
        <v>0.56718065613419599</v>
      </c>
      <c r="AD6490">
        <v>0.87989882095915395</v>
      </c>
      <c r="AE6490">
        <v>3.7532195381925599</v>
      </c>
      <c r="AF6490">
        <v>8.1749245526768599E-2</v>
      </c>
      <c r="AG6490">
        <v>0.65061123681304101</v>
      </c>
      <c r="AH6490">
        <v>0.63750554241542901</v>
      </c>
      <c r="AI6490">
        <v>0.414159359489496</v>
      </c>
      <c r="AJ6490">
        <v>0.78121606160956403</v>
      </c>
      <c r="AK6490">
        <v>0.52662024619135706</v>
      </c>
    </row>
    <row r="6491" spans="1:37" x14ac:dyDescent="0.2">
      <c r="A6491" t="s">
        <v>21524</v>
      </c>
      <c r="B6491">
        <v>7586551</v>
      </c>
      <c r="C6491">
        <v>7586709</v>
      </c>
      <c r="D6491">
        <v>159</v>
      </c>
      <c r="E6491" t="s">
        <v>21689</v>
      </c>
      <c r="F6491">
        <v>6</v>
      </c>
      <c r="G6491" t="s">
        <v>21690</v>
      </c>
      <c r="H6491" t="s">
        <v>35401</v>
      </c>
      <c r="I6491">
        <v>5</v>
      </c>
      <c r="J6491">
        <v>7611109</v>
      </c>
      <c r="K6491">
        <v>7695816</v>
      </c>
      <c r="L6491">
        <v>84708</v>
      </c>
      <c r="M6491">
        <v>1</v>
      </c>
      <c r="N6491">
        <v>108</v>
      </c>
      <c r="O6491" t="s">
        <v>21691</v>
      </c>
      <c r="P6491">
        <v>-24400</v>
      </c>
      <c r="Q6491" t="s">
        <v>21692</v>
      </c>
      <c r="R6491" t="s">
        <v>21693</v>
      </c>
      <c r="S6491" t="s">
        <v>35402</v>
      </c>
      <c r="T6491" t="s">
        <v>40</v>
      </c>
      <c r="U6491" t="s">
        <v>40</v>
      </c>
      <c r="V6491">
        <v>0</v>
      </c>
      <c r="W6491">
        <v>0.29261482077562401</v>
      </c>
      <c r="X6491">
        <v>0.704072456322962</v>
      </c>
      <c r="Y6491">
        <v>23.174009636027002</v>
      </c>
      <c r="Z6491">
        <v>0.48464167878831399</v>
      </c>
      <c r="AA6491">
        <v>0.84435025072159198</v>
      </c>
      <c r="AB6491">
        <v>22.136535091072801</v>
      </c>
      <c r="AC6491">
        <v>0.45677901822897599</v>
      </c>
      <c r="AD6491">
        <v>0.82872126865393902</v>
      </c>
      <c r="AE6491">
        <v>22.1740097884683</v>
      </c>
      <c r="AF6491">
        <v>0.501741946288212</v>
      </c>
      <c r="AG6491">
        <v>0.80674443595273604</v>
      </c>
      <c r="AH6491">
        <v>-22.100009223070899</v>
      </c>
      <c r="AI6491">
        <v>0.14667288820271701</v>
      </c>
      <c r="AJ6491">
        <v>0.78121606160956403</v>
      </c>
      <c r="AK6491">
        <v>23.174009636027002</v>
      </c>
    </row>
    <row r="6492" spans="1:37" x14ac:dyDescent="0.2">
      <c r="A6492" t="s">
        <v>21524</v>
      </c>
      <c r="B6492">
        <v>7586709</v>
      </c>
      <c r="C6492">
        <v>7586867</v>
      </c>
      <c r="D6492">
        <v>159</v>
      </c>
      <c r="E6492" t="s">
        <v>21694</v>
      </c>
      <c r="F6492">
        <v>4</v>
      </c>
      <c r="G6492" t="s">
        <v>21695</v>
      </c>
      <c r="H6492" t="s">
        <v>35401</v>
      </c>
      <c r="I6492">
        <v>5</v>
      </c>
      <c r="J6492">
        <v>7611109</v>
      </c>
      <c r="K6492">
        <v>7695816</v>
      </c>
      <c r="L6492">
        <v>84708</v>
      </c>
      <c r="M6492">
        <v>1</v>
      </c>
      <c r="N6492">
        <v>108</v>
      </c>
      <c r="O6492" t="s">
        <v>21691</v>
      </c>
      <c r="P6492">
        <v>-24242</v>
      </c>
      <c r="Q6492" t="s">
        <v>21692</v>
      </c>
      <c r="R6492" t="s">
        <v>21693</v>
      </c>
      <c r="S6492" t="s">
        <v>35402</v>
      </c>
      <c r="T6492" t="s">
        <v>40</v>
      </c>
      <c r="U6492" t="s">
        <v>40</v>
      </c>
      <c r="V6492">
        <v>0</v>
      </c>
      <c r="W6492">
        <v>0.29261482077562401</v>
      </c>
      <c r="X6492">
        <v>0.704072456322962</v>
      </c>
      <c r="Y6492">
        <v>23.174009636027002</v>
      </c>
      <c r="Z6492">
        <v>0.48464167878831399</v>
      </c>
      <c r="AA6492">
        <v>0.84435025072159198</v>
      </c>
      <c r="AB6492">
        <v>22.136535091072801</v>
      </c>
      <c r="AC6492">
        <v>0.45677901822897599</v>
      </c>
      <c r="AD6492">
        <v>0.82872126865393902</v>
      </c>
      <c r="AE6492">
        <v>22.1740097884683</v>
      </c>
      <c r="AF6492">
        <v>0.501741946288212</v>
      </c>
      <c r="AG6492">
        <v>0.80674443595273604</v>
      </c>
      <c r="AH6492">
        <v>-22.100009223070899</v>
      </c>
      <c r="AI6492">
        <v>0.14667288820271701</v>
      </c>
      <c r="AJ6492">
        <v>0.78121606160956403</v>
      </c>
      <c r="AK6492">
        <v>23.174009636027002</v>
      </c>
    </row>
    <row r="6493" spans="1:37" x14ac:dyDescent="0.2">
      <c r="A6493" t="s">
        <v>21524</v>
      </c>
      <c r="B6493">
        <v>7742564</v>
      </c>
      <c r="C6493">
        <v>7742715</v>
      </c>
      <c r="D6493">
        <v>152</v>
      </c>
      <c r="E6493" t="s">
        <v>21696</v>
      </c>
      <c r="F6493">
        <v>0</v>
      </c>
      <c r="G6493" t="s">
        <v>21697</v>
      </c>
      <c r="H6493" t="s">
        <v>35403</v>
      </c>
      <c r="I6493">
        <v>5</v>
      </c>
      <c r="J6493">
        <v>7773068</v>
      </c>
      <c r="K6493">
        <v>7820689</v>
      </c>
      <c r="L6493">
        <v>47622</v>
      </c>
      <c r="M6493">
        <v>1</v>
      </c>
      <c r="N6493">
        <v>108</v>
      </c>
      <c r="O6493" t="s">
        <v>21698</v>
      </c>
      <c r="P6493">
        <v>-30353</v>
      </c>
      <c r="Q6493" t="s">
        <v>21692</v>
      </c>
      <c r="R6493" t="s">
        <v>21693</v>
      </c>
      <c r="S6493" t="s">
        <v>35402</v>
      </c>
      <c r="T6493">
        <v>0.97213403838398904</v>
      </c>
      <c r="U6493">
        <v>1</v>
      </c>
      <c r="V6493">
        <v>0.20271045624650799</v>
      </c>
      <c r="W6493">
        <v>0.73420570613580904</v>
      </c>
      <c r="X6493">
        <v>0.95159051474143896</v>
      </c>
      <c r="Y6493">
        <v>0.229232745283278</v>
      </c>
      <c r="Z6493">
        <v>0.96726857278496403</v>
      </c>
      <c r="AA6493">
        <v>0.99919698600769702</v>
      </c>
      <c r="AB6493">
        <v>-0.59684802917139601</v>
      </c>
      <c r="AC6493">
        <v>0.32081866871113202</v>
      </c>
      <c r="AD6493">
        <v>0.68773325147593101</v>
      </c>
      <c r="AE6493">
        <v>-0.77076716269376599</v>
      </c>
      <c r="AF6493">
        <v>0.98343762640780896</v>
      </c>
      <c r="AG6493">
        <v>1</v>
      </c>
      <c r="AH6493">
        <v>0.95359822778290104</v>
      </c>
      <c r="AI6493">
        <v>0.91725052871964496</v>
      </c>
      <c r="AJ6493">
        <v>0.98621344597861504</v>
      </c>
      <c r="AK6493">
        <v>1.0979881228947299</v>
      </c>
    </row>
    <row r="6494" spans="1:37" x14ac:dyDescent="0.2">
      <c r="A6494" t="s">
        <v>21524</v>
      </c>
      <c r="B6494">
        <v>9545340</v>
      </c>
      <c r="C6494">
        <v>9545495</v>
      </c>
      <c r="D6494">
        <v>156</v>
      </c>
      <c r="E6494" t="s">
        <v>21699</v>
      </c>
      <c r="F6494">
        <v>13</v>
      </c>
      <c r="G6494" t="s">
        <v>21700</v>
      </c>
      <c r="H6494" t="s">
        <v>30987</v>
      </c>
      <c r="I6494">
        <v>5</v>
      </c>
      <c r="J6494">
        <v>9035033</v>
      </c>
      <c r="K6494">
        <v>9546075</v>
      </c>
      <c r="L6494">
        <v>511043</v>
      </c>
      <c r="M6494">
        <v>2</v>
      </c>
      <c r="N6494">
        <v>9037</v>
      </c>
      <c r="O6494" t="s">
        <v>21701</v>
      </c>
      <c r="P6494">
        <v>580</v>
      </c>
      <c r="Q6494" t="s">
        <v>21702</v>
      </c>
      <c r="R6494" t="s">
        <v>21703</v>
      </c>
      <c r="S6494" t="s">
        <v>35404</v>
      </c>
      <c r="T6494">
        <v>0.35387198439864398</v>
      </c>
      <c r="U6494">
        <v>0.603102917160658</v>
      </c>
      <c r="V6494">
        <v>-22.383563195413501</v>
      </c>
      <c r="W6494">
        <v>0.73420570613580904</v>
      </c>
      <c r="X6494">
        <v>0.95159051474143896</v>
      </c>
      <c r="Y6494">
        <v>-8.1990256074456702E-2</v>
      </c>
      <c r="Z6494">
        <v>0.69013698642955401</v>
      </c>
      <c r="AA6494">
        <v>0.84521697243271998</v>
      </c>
      <c r="AB6494">
        <v>0.62638553513791495</v>
      </c>
      <c r="AC6494">
        <v>0.32081866871113202</v>
      </c>
      <c r="AD6494">
        <v>0.68773325147593101</v>
      </c>
      <c r="AE6494">
        <v>-1.0819901770279801</v>
      </c>
      <c r="AF6494">
        <v>0.32549523997010099</v>
      </c>
      <c r="AG6494">
        <v>0.70473078222419605</v>
      </c>
      <c r="AH6494">
        <v>-23.405114158525699</v>
      </c>
      <c r="AI6494">
        <v>0.91725052871964496</v>
      </c>
      <c r="AJ6494">
        <v>0.98621344597861504</v>
      </c>
      <c r="AK6494">
        <v>0.78676514895559002</v>
      </c>
    </row>
    <row r="6495" spans="1:37" x14ac:dyDescent="0.2">
      <c r="A6495" t="s">
        <v>21524</v>
      </c>
      <c r="B6495">
        <v>9545495</v>
      </c>
      <c r="C6495">
        <v>9545650</v>
      </c>
      <c r="D6495">
        <v>156</v>
      </c>
      <c r="E6495" t="s">
        <v>21704</v>
      </c>
      <c r="F6495">
        <v>20</v>
      </c>
      <c r="G6495" t="s">
        <v>21705</v>
      </c>
      <c r="H6495" t="s">
        <v>30987</v>
      </c>
      <c r="I6495">
        <v>5</v>
      </c>
      <c r="J6495">
        <v>9035033</v>
      </c>
      <c r="K6495">
        <v>9546075</v>
      </c>
      <c r="L6495">
        <v>511043</v>
      </c>
      <c r="M6495">
        <v>2</v>
      </c>
      <c r="N6495">
        <v>9037</v>
      </c>
      <c r="O6495" t="s">
        <v>21701</v>
      </c>
      <c r="P6495">
        <v>425</v>
      </c>
      <c r="Q6495" t="s">
        <v>21702</v>
      </c>
      <c r="R6495" t="s">
        <v>21703</v>
      </c>
      <c r="S6495" t="s">
        <v>35404</v>
      </c>
      <c r="T6495">
        <v>0.35387198439864398</v>
      </c>
      <c r="U6495">
        <v>0.603102917160658</v>
      </c>
      <c r="V6495">
        <v>-22.383563195413501</v>
      </c>
      <c r="W6495">
        <v>0.73420570613580904</v>
      </c>
      <c r="X6495">
        <v>0.95159051474143896</v>
      </c>
      <c r="Y6495">
        <v>0.835547546535228</v>
      </c>
      <c r="Z6495">
        <v>0.69013698642955401</v>
      </c>
      <c r="AA6495">
        <v>0.84521697243271998</v>
      </c>
      <c r="AB6495">
        <v>0.62638553513791495</v>
      </c>
      <c r="AC6495">
        <v>0.32081866871113202</v>
      </c>
      <c r="AD6495">
        <v>0.68773325147593101</v>
      </c>
      <c r="AE6495">
        <v>-0.16445241161663701</v>
      </c>
      <c r="AF6495">
        <v>0.32549523997010099</v>
      </c>
      <c r="AG6495">
        <v>0.70473078222419605</v>
      </c>
      <c r="AH6495">
        <v>-23.405114158525699</v>
      </c>
      <c r="AI6495">
        <v>0.91725052871964496</v>
      </c>
      <c r="AJ6495">
        <v>0.98621344597861504</v>
      </c>
      <c r="AK6495">
        <v>1.7043029515652801</v>
      </c>
    </row>
    <row r="6496" spans="1:37" x14ac:dyDescent="0.2">
      <c r="A6496" t="s">
        <v>21524</v>
      </c>
      <c r="B6496">
        <v>9545650</v>
      </c>
      <c r="C6496">
        <v>9545805</v>
      </c>
      <c r="D6496">
        <v>156</v>
      </c>
      <c r="E6496" t="s">
        <v>21706</v>
      </c>
      <c r="F6496">
        <v>11</v>
      </c>
      <c r="G6496" t="s">
        <v>21707</v>
      </c>
      <c r="H6496" t="s">
        <v>30987</v>
      </c>
      <c r="I6496">
        <v>5</v>
      </c>
      <c r="J6496">
        <v>9035033</v>
      </c>
      <c r="K6496">
        <v>9546075</v>
      </c>
      <c r="L6496">
        <v>511043</v>
      </c>
      <c r="M6496">
        <v>2</v>
      </c>
      <c r="N6496">
        <v>9037</v>
      </c>
      <c r="O6496" t="s">
        <v>21701</v>
      </c>
      <c r="P6496">
        <v>270</v>
      </c>
      <c r="Q6496" t="s">
        <v>21702</v>
      </c>
      <c r="R6496" t="s">
        <v>21703</v>
      </c>
      <c r="S6496" t="s">
        <v>35404</v>
      </c>
      <c r="T6496">
        <v>0.35387198439864398</v>
      </c>
      <c r="U6496">
        <v>0.603102917160658</v>
      </c>
      <c r="V6496">
        <v>-22.383563195413501</v>
      </c>
      <c r="W6496">
        <v>0.73420570613580904</v>
      </c>
      <c r="X6496">
        <v>0.95159051474143896</v>
      </c>
      <c r="Y6496">
        <v>0.93621609589511001</v>
      </c>
      <c r="Z6496">
        <v>0.69013698642955401</v>
      </c>
      <c r="AA6496">
        <v>0.84521697243271998</v>
      </c>
      <c r="AB6496">
        <v>0.48888202846805501</v>
      </c>
      <c r="AC6496">
        <v>0.32081866871113202</v>
      </c>
      <c r="AD6496">
        <v>0.68773325147593101</v>
      </c>
      <c r="AE6496">
        <v>-6.3783862256755502E-2</v>
      </c>
      <c r="AF6496">
        <v>0.32549523997010099</v>
      </c>
      <c r="AG6496">
        <v>0.70473078222419605</v>
      </c>
      <c r="AH6496">
        <v>-23.304445613155</v>
      </c>
      <c r="AI6496">
        <v>0.91725052871964496</v>
      </c>
      <c r="AJ6496">
        <v>0.98621344597861504</v>
      </c>
      <c r="AK6496">
        <v>1.8049714964666801</v>
      </c>
    </row>
    <row r="6497" spans="1:37" x14ac:dyDescent="0.2">
      <c r="A6497" t="s">
        <v>21524</v>
      </c>
      <c r="B6497">
        <v>9547570</v>
      </c>
      <c r="C6497">
        <v>9547766</v>
      </c>
      <c r="D6497">
        <v>197</v>
      </c>
      <c r="E6497" t="s">
        <v>21708</v>
      </c>
      <c r="F6497">
        <v>3</v>
      </c>
      <c r="G6497" t="s">
        <v>21709</v>
      </c>
      <c r="H6497" t="s">
        <v>30999</v>
      </c>
      <c r="I6497">
        <v>5</v>
      </c>
      <c r="J6497">
        <v>9548836</v>
      </c>
      <c r="K6497">
        <v>9548905</v>
      </c>
      <c r="L6497">
        <v>70</v>
      </c>
      <c r="M6497">
        <v>1</v>
      </c>
      <c r="N6497">
        <v>100113384</v>
      </c>
      <c r="O6497" t="s">
        <v>21710</v>
      </c>
      <c r="P6497">
        <v>-1070</v>
      </c>
      <c r="Q6497" t="s">
        <v>40</v>
      </c>
      <c r="R6497" t="s">
        <v>21711</v>
      </c>
      <c r="S6497" t="s">
        <v>35405</v>
      </c>
      <c r="T6497">
        <v>0.60318812523568999</v>
      </c>
      <c r="U6497">
        <v>0.82125442047224695</v>
      </c>
      <c r="V6497">
        <v>-0.150183834540564</v>
      </c>
      <c r="W6497">
        <v>0.113079289867903</v>
      </c>
      <c r="X6497">
        <v>0.704072456322962</v>
      </c>
      <c r="Y6497">
        <v>-25.188262081408499</v>
      </c>
      <c r="Z6497">
        <v>0.250572619160632</v>
      </c>
      <c r="AA6497">
        <v>0.72610664078822296</v>
      </c>
      <c r="AB6497">
        <v>-1.1136578910199</v>
      </c>
      <c r="AC6497">
        <v>2.4853262407310801E-2</v>
      </c>
      <c r="AD6497">
        <v>0.57684129297949804</v>
      </c>
      <c r="AE6497">
        <v>-25.188262081408499</v>
      </c>
      <c r="AF6497">
        <v>1</v>
      </c>
      <c r="AG6497">
        <v>1</v>
      </c>
      <c r="AH6497">
        <v>0.77942677964170703</v>
      </c>
      <c r="AI6497">
        <v>0.24456414000292601</v>
      </c>
      <c r="AJ6497">
        <v>0.78121606160956403</v>
      </c>
      <c r="AK6497">
        <v>-24.3195066458597</v>
      </c>
    </row>
    <row r="6498" spans="1:37" x14ac:dyDescent="0.2">
      <c r="A6498" t="s">
        <v>21524</v>
      </c>
      <c r="B6498">
        <v>9547766</v>
      </c>
      <c r="C6498">
        <v>9547962</v>
      </c>
      <c r="D6498">
        <v>197</v>
      </c>
      <c r="E6498" t="s">
        <v>21712</v>
      </c>
      <c r="F6498">
        <v>3</v>
      </c>
      <c r="G6498" t="s">
        <v>21713</v>
      </c>
      <c r="H6498" t="s">
        <v>30987</v>
      </c>
      <c r="I6498">
        <v>5</v>
      </c>
      <c r="J6498">
        <v>9548836</v>
      </c>
      <c r="K6498">
        <v>9548905</v>
      </c>
      <c r="L6498">
        <v>70</v>
      </c>
      <c r="M6498">
        <v>1</v>
      </c>
      <c r="N6498">
        <v>100113384</v>
      </c>
      <c r="O6498" t="s">
        <v>21710</v>
      </c>
      <c r="P6498">
        <v>-874</v>
      </c>
      <c r="Q6498" t="s">
        <v>40</v>
      </c>
      <c r="R6498" t="s">
        <v>21711</v>
      </c>
      <c r="S6498" t="s">
        <v>35405</v>
      </c>
      <c r="T6498">
        <v>0.60318812523568999</v>
      </c>
      <c r="U6498">
        <v>0.82125442047224695</v>
      </c>
      <c r="V6498">
        <v>-0.20788438771398099</v>
      </c>
      <c r="W6498">
        <v>0.113079289867903</v>
      </c>
      <c r="X6498">
        <v>0.704072456322962</v>
      </c>
      <c r="Y6498">
        <v>-25.3895250007801</v>
      </c>
      <c r="Z6498">
        <v>0.250572619160632</v>
      </c>
      <c r="AA6498">
        <v>0.72610664078822296</v>
      </c>
      <c r="AB6498">
        <v>-1.1713584516928199</v>
      </c>
      <c r="AC6498">
        <v>2.4853262407310801E-2</v>
      </c>
      <c r="AD6498">
        <v>0.57684129297949804</v>
      </c>
      <c r="AE6498">
        <v>-25.3895250007801</v>
      </c>
      <c r="AF6498">
        <v>1</v>
      </c>
      <c r="AG6498">
        <v>1</v>
      </c>
      <c r="AH6498">
        <v>0.72172623492325505</v>
      </c>
      <c r="AI6498">
        <v>0.24456414000292601</v>
      </c>
      <c r="AJ6498">
        <v>0.78121606160956403</v>
      </c>
      <c r="AK6498">
        <v>-24.520769561172202</v>
      </c>
    </row>
    <row r="6499" spans="1:37" x14ac:dyDescent="0.2">
      <c r="A6499" t="s">
        <v>21524</v>
      </c>
      <c r="B6499">
        <v>9725418</v>
      </c>
      <c r="C6499">
        <v>9725585</v>
      </c>
      <c r="D6499">
        <v>168</v>
      </c>
      <c r="E6499" t="s">
        <v>21714</v>
      </c>
      <c r="F6499">
        <v>10</v>
      </c>
      <c r="G6499" t="s">
        <v>21715</v>
      </c>
      <c r="H6499" t="s">
        <v>35406</v>
      </c>
      <c r="I6499">
        <v>5</v>
      </c>
      <c r="J6499">
        <v>9629446</v>
      </c>
      <c r="K6499">
        <v>9712378</v>
      </c>
      <c r="L6499">
        <v>82933</v>
      </c>
      <c r="M6499">
        <v>2</v>
      </c>
      <c r="N6499">
        <v>50834</v>
      </c>
      <c r="O6499" t="s">
        <v>21716</v>
      </c>
      <c r="P6499">
        <v>-13040</v>
      </c>
      <c r="Q6499" t="s">
        <v>21717</v>
      </c>
      <c r="R6499" t="s">
        <v>21718</v>
      </c>
      <c r="S6499" t="s">
        <v>35407</v>
      </c>
      <c r="T6499">
        <v>0.506551998792793</v>
      </c>
      <c r="U6499">
        <v>0.78288571403930396</v>
      </c>
      <c r="V6499">
        <v>4.1603131503821604</v>
      </c>
      <c r="W6499">
        <v>0.49709177864118298</v>
      </c>
      <c r="X6499">
        <v>0.78363289935355196</v>
      </c>
      <c r="Y6499">
        <v>0.95768375347854295</v>
      </c>
      <c r="Z6499">
        <v>0.64127342146525201</v>
      </c>
      <c r="AA6499">
        <v>0.84521697243271998</v>
      </c>
      <c r="AB6499">
        <v>3.8957502625729399</v>
      </c>
      <c r="AC6499">
        <v>0.63966253792798</v>
      </c>
      <c r="AD6499">
        <v>0.87989882095915395</v>
      </c>
      <c r="AE6499">
        <v>4.00092974561055E-2</v>
      </c>
      <c r="AF6499">
        <v>0.47948624871920598</v>
      </c>
      <c r="AG6499">
        <v>0.80674443595273604</v>
      </c>
      <c r="AH6499">
        <v>1.5521509469959101</v>
      </c>
      <c r="AI6499">
        <v>0.414159359489496</v>
      </c>
      <c r="AJ6499">
        <v>0.78121606160956403</v>
      </c>
      <c r="AK6499">
        <v>1.6965408453687001</v>
      </c>
    </row>
    <row r="6500" spans="1:37" x14ac:dyDescent="0.2">
      <c r="A6500" t="s">
        <v>21524</v>
      </c>
      <c r="B6500">
        <v>9725585</v>
      </c>
      <c r="C6500">
        <v>9725752</v>
      </c>
      <c r="D6500">
        <v>168</v>
      </c>
      <c r="E6500" t="s">
        <v>21719</v>
      </c>
      <c r="F6500">
        <v>12</v>
      </c>
      <c r="G6500" t="s">
        <v>21720</v>
      </c>
      <c r="H6500" t="s">
        <v>35406</v>
      </c>
      <c r="I6500">
        <v>5</v>
      </c>
      <c r="J6500">
        <v>9629446</v>
      </c>
      <c r="K6500">
        <v>9712378</v>
      </c>
      <c r="L6500">
        <v>82933</v>
      </c>
      <c r="M6500">
        <v>2</v>
      </c>
      <c r="N6500">
        <v>50834</v>
      </c>
      <c r="O6500" t="s">
        <v>21716</v>
      </c>
      <c r="P6500">
        <v>-13207</v>
      </c>
      <c r="Q6500" t="s">
        <v>21717</v>
      </c>
      <c r="R6500" t="s">
        <v>21718</v>
      </c>
      <c r="S6500" t="s">
        <v>35407</v>
      </c>
      <c r="T6500">
        <v>0.506551998792793</v>
      </c>
      <c r="U6500">
        <v>0.78288571403930396</v>
      </c>
      <c r="V6500">
        <v>4.1603131503821604</v>
      </c>
      <c r="W6500">
        <v>0.49709177864118298</v>
      </c>
      <c r="X6500">
        <v>0.78363289935355196</v>
      </c>
      <c r="Y6500">
        <v>0.95768375347854295</v>
      </c>
      <c r="Z6500">
        <v>0.64127342146525201</v>
      </c>
      <c r="AA6500">
        <v>0.84521697243271998</v>
      </c>
      <c r="AB6500">
        <v>3.8957502625729399</v>
      </c>
      <c r="AC6500">
        <v>0.63966253792798</v>
      </c>
      <c r="AD6500">
        <v>0.87989882095915395</v>
      </c>
      <c r="AE6500">
        <v>4.00092974561055E-2</v>
      </c>
      <c r="AF6500">
        <v>0.47948624871920598</v>
      </c>
      <c r="AG6500">
        <v>0.80674443595273604</v>
      </c>
      <c r="AH6500">
        <v>1.5521509469959101</v>
      </c>
      <c r="AI6500">
        <v>0.414159359489496</v>
      </c>
      <c r="AJ6500">
        <v>0.78121606160956403</v>
      </c>
      <c r="AK6500">
        <v>1.6965408453687001</v>
      </c>
    </row>
    <row r="6501" spans="1:37" x14ac:dyDescent="0.2">
      <c r="A6501" t="s">
        <v>21524</v>
      </c>
      <c r="B6501">
        <v>9777785</v>
      </c>
      <c r="C6501">
        <v>9777981</v>
      </c>
      <c r="D6501">
        <v>197</v>
      </c>
      <c r="E6501" t="s">
        <v>21721</v>
      </c>
      <c r="F6501">
        <v>8</v>
      </c>
      <c r="G6501" t="s">
        <v>21722</v>
      </c>
      <c r="H6501" t="s">
        <v>35408</v>
      </c>
      <c r="I6501">
        <v>5</v>
      </c>
      <c r="J6501">
        <v>9629446</v>
      </c>
      <c r="K6501">
        <v>9712378</v>
      </c>
      <c r="L6501">
        <v>82933</v>
      </c>
      <c r="M6501">
        <v>2</v>
      </c>
      <c r="N6501">
        <v>50834</v>
      </c>
      <c r="O6501" t="s">
        <v>21716</v>
      </c>
      <c r="P6501">
        <v>-65407</v>
      </c>
      <c r="Q6501" t="s">
        <v>21717</v>
      </c>
      <c r="R6501" t="s">
        <v>21718</v>
      </c>
      <c r="S6501" t="s">
        <v>35407</v>
      </c>
      <c r="T6501">
        <v>0.32911398597860803</v>
      </c>
      <c r="U6501">
        <v>0.603102917160658</v>
      </c>
      <c r="V6501">
        <v>22.2753982837066</v>
      </c>
      <c r="W6501">
        <v>0.38920677604595899</v>
      </c>
      <c r="X6501">
        <v>0.704072456322962</v>
      </c>
      <c r="Y6501">
        <v>-22.073764465165802</v>
      </c>
      <c r="Z6501">
        <v>0.48464167878831399</v>
      </c>
      <c r="AA6501">
        <v>0.84435025072159198</v>
      </c>
      <c r="AB6501">
        <v>21.311924429713901</v>
      </c>
      <c r="AC6501">
        <v>0.21073619169722799</v>
      </c>
      <c r="AD6501">
        <v>0.68253123924728298</v>
      </c>
      <c r="AE6501">
        <v>-22.073764465165802</v>
      </c>
      <c r="AF6501">
        <v>0.16793847098801201</v>
      </c>
      <c r="AG6501">
        <v>0.68151250837662902</v>
      </c>
      <c r="AH6501">
        <v>22.2753982837066</v>
      </c>
      <c r="AI6501">
        <v>0.52399907623471598</v>
      </c>
      <c r="AJ6501">
        <v>0.78121606160956403</v>
      </c>
      <c r="AK6501">
        <v>-21.205009268426199</v>
      </c>
    </row>
    <row r="6502" spans="1:37" x14ac:dyDescent="0.2">
      <c r="A6502" t="s">
        <v>21524</v>
      </c>
      <c r="B6502">
        <v>9949935</v>
      </c>
      <c r="C6502">
        <v>9950224</v>
      </c>
      <c r="D6502">
        <v>290</v>
      </c>
      <c r="E6502" t="s">
        <v>21723</v>
      </c>
      <c r="F6502">
        <v>1</v>
      </c>
      <c r="G6502" t="s">
        <v>21724</v>
      </c>
      <c r="H6502" t="s">
        <v>31000</v>
      </c>
      <c r="I6502">
        <v>5</v>
      </c>
      <c r="J6502">
        <v>9862782</v>
      </c>
      <c r="K6502">
        <v>9903852</v>
      </c>
      <c r="L6502">
        <v>41071</v>
      </c>
      <c r="M6502">
        <v>2</v>
      </c>
      <c r="N6502">
        <v>50834</v>
      </c>
      <c r="O6502" t="s">
        <v>21725</v>
      </c>
      <c r="P6502">
        <v>-46083</v>
      </c>
      <c r="Q6502" t="s">
        <v>21717</v>
      </c>
      <c r="R6502" t="s">
        <v>21718</v>
      </c>
      <c r="S6502" t="s">
        <v>35407</v>
      </c>
      <c r="T6502">
        <v>9.3820988421064802E-2</v>
      </c>
      <c r="U6502">
        <v>0.603102917160658</v>
      </c>
      <c r="V6502">
        <v>1.54737204281213</v>
      </c>
      <c r="W6502">
        <v>0.787510172938932</v>
      </c>
      <c r="X6502">
        <v>0.95159051474143896</v>
      </c>
      <c r="Y6502">
        <v>3.5997718729880099E-2</v>
      </c>
      <c r="Z6502">
        <v>0.26614643513353398</v>
      </c>
      <c r="AA6502">
        <v>0.72610664078822296</v>
      </c>
      <c r="AB6502">
        <v>0.62849684727564303</v>
      </c>
      <c r="AC6502">
        <v>1</v>
      </c>
      <c r="AD6502">
        <v>1</v>
      </c>
      <c r="AE6502">
        <v>-0.16912985995169999</v>
      </c>
      <c r="AF6502">
        <v>2.92651134986756E-2</v>
      </c>
      <c r="AG6502">
        <v>0.476038960109122</v>
      </c>
      <c r="AH6502">
        <v>2.3561040791401502</v>
      </c>
      <c r="AI6502">
        <v>0.70028824916981403</v>
      </c>
      <c r="AJ6502">
        <v>0.86637447704251103</v>
      </c>
      <c r="AK6502">
        <v>0.20657905801558399</v>
      </c>
    </row>
    <row r="6503" spans="1:37" x14ac:dyDescent="0.2">
      <c r="A6503" t="s">
        <v>21524</v>
      </c>
      <c r="B6503">
        <v>10321869</v>
      </c>
      <c r="C6503">
        <v>10322039</v>
      </c>
      <c r="D6503">
        <v>171</v>
      </c>
      <c r="E6503" t="s">
        <v>21726</v>
      </c>
      <c r="F6503">
        <v>4</v>
      </c>
      <c r="G6503" t="s">
        <v>21727</v>
      </c>
      <c r="H6503" t="s">
        <v>31000</v>
      </c>
      <c r="I6503">
        <v>5</v>
      </c>
      <c r="J6503">
        <v>10277595</v>
      </c>
      <c r="K6503">
        <v>10307902</v>
      </c>
      <c r="L6503">
        <v>30308</v>
      </c>
      <c r="M6503">
        <v>2</v>
      </c>
      <c r="N6503">
        <v>134147</v>
      </c>
      <c r="O6503" t="s">
        <v>21728</v>
      </c>
      <c r="P6503">
        <v>-13967</v>
      </c>
      <c r="Q6503" t="s">
        <v>21729</v>
      </c>
      <c r="R6503" t="s">
        <v>21730</v>
      </c>
      <c r="S6503" t="s">
        <v>35409</v>
      </c>
      <c r="T6503">
        <v>0.17308923567461099</v>
      </c>
      <c r="U6503">
        <v>0.603102917160658</v>
      </c>
      <c r="V6503">
        <v>-23.4656768296413</v>
      </c>
      <c r="W6503">
        <v>0.94541066367716797</v>
      </c>
      <c r="X6503">
        <v>0.95159051474143896</v>
      </c>
      <c r="Y6503">
        <v>-1.49898975155269</v>
      </c>
      <c r="Z6503">
        <v>5.50355599158565E-2</v>
      </c>
      <c r="AA6503">
        <v>0.72610664078822296</v>
      </c>
      <c r="AB6503">
        <v>-23.4656768296413</v>
      </c>
      <c r="AC6503">
        <v>0.71753805159658501</v>
      </c>
      <c r="AD6503">
        <v>0.87989882095915395</v>
      </c>
      <c r="AE6503">
        <v>-2.49898925335162</v>
      </c>
      <c r="AF6503">
        <v>0.32549523997010099</v>
      </c>
      <c r="AG6503">
        <v>0.70473078222419605</v>
      </c>
      <c r="AH6503">
        <v>-22.53606627021</v>
      </c>
      <c r="AI6503">
        <v>0.59609816080359102</v>
      </c>
      <c r="AJ6503">
        <v>0.78121606160956403</v>
      </c>
      <c r="AK6503">
        <v>-0.63023443044040905</v>
      </c>
    </row>
    <row r="6504" spans="1:37" x14ac:dyDescent="0.2">
      <c r="A6504" t="s">
        <v>21524</v>
      </c>
      <c r="B6504">
        <v>10322039</v>
      </c>
      <c r="C6504">
        <v>10322209</v>
      </c>
      <c r="D6504">
        <v>171</v>
      </c>
      <c r="E6504" t="s">
        <v>21731</v>
      </c>
      <c r="F6504">
        <v>5</v>
      </c>
      <c r="G6504" t="s">
        <v>21732</v>
      </c>
      <c r="H6504" t="s">
        <v>31000</v>
      </c>
      <c r="I6504">
        <v>5</v>
      </c>
      <c r="J6504">
        <v>10277595</v>
      </c>
      <c r="K6504">
        <v>10307902</v>
      </c>
      <c r="L6504">
        <v>30308</v>
      </c>
      <c r="M6504">
        <v>2</v>
      </c>
      <c r="N6504">
        <v>134147</v>
      </c>
      <c r="O6504" t="s">
        <v>21728</v>
      </c>
      <c r="P6504">
        <v>-14137</v>
      </c>
      <c r="Q6504" t="s">
        <v>21729</v>
      </c>
      <c r="R6504" t="s">
        <v>21730</v>
      </c>
      <c r="S6504" t="s">
        <v>35409</v>
      </c>
      <c r="T6504">
        <v>0.17308923567461099</v>
      </c>
      <c r="U6504">
        <v>0.603102917160658</v>
      </c>
      <c r="V6504">
        <v>-23.4656768296413</v>
      </c>
      <c r="W6504">
        <v>0.94541066367716797</v>
      </c>
      <c r="X6504">
        <v>0.95159051474143896</v>
      </c>
      <c r="Y6504">
        <v>-1.49898975155269</v>
      </c>
      <c r="Z6504">
        <v>5.50355599158565E-2</v>
      </c>
      <c r="AA6504">
        <v>0.72610664078822296</v>
      </c>
      <c r="AB6504">
        <v>-23.4656768296413</v>
      </c>
      <c r="AC6504">
        <v>0.71753805159658501</v>
      </c>
      <c r="AD6504">
        <v>0.87989882095915395</v>
      </c>
      <c r="AE6504">
        <v>-2.49898925335162</v>
      </c>
      <c r="AF6504">
        <v>0.32549523997010099</v>
      </c>
      <c r="AG6504">
        <v>0.70473078222419605</v>
      </c>
      <c r="AH6504">
        <v>-22.53606627021</v>
      </c>
      <c r="AI6504">
        <v>0.59609816080359102</v>
      </c>
      <c r="AJ6504">
        <v>0.78121606160956403</v>
      </c>
      <c r="AK6504">
        <v>-0.63023443044040905</v>
      </c>
    </row>
    <row r="6505" spans="1:37" x14ac:dyDescent="0.2">
      <c r="A6505" t="s">
        <v>21524</v>
      </c>
      <c r="B6505">
        <v>10552738</v>
      </c>
      <c r="C6505">
        <v>10552845</v>
      </c>
      <c r="D6505">
        <v>108</v>
      </c>
      <c r="E6505" t="s">
        <v>21733</v>
      </c>
      <c r="F6505">
        <v>1</v>
      </c>
      <c r="G6505" t="s">
        <v>21734</v>
      </c>
      <c r="H6505" t="s">
        <v>31000</v>
      </c>
      <c r="I6505">
        <v>5</v>
      </c>
      <c r="J6505">
        <v>10564070</v>
      </c>
      <c r="K6505">
        <v>10657816</v>
      </c>
      <c r="L6505">
        <v>93747</v>
      </c>
      <c r="M6505">
        <v>1</v>
      </c>
      <c r="N6505">
        <v>651746</v>
      </c>
      <c r="O6505" t="s">
        <v>21735</v>
      </c>
      <c r="P6505">
        <v>-11225</v>
      </c>
      <c r="Q6505" t="s">
        <v>21736</v>
      </c>
      <c r="R6505" t="s">
        <v>21737</v>
      </c>
      <c r="S6505" t="s">
        <v>35410</v>
      </c>
      <c r="T6505">
        <v>0.76553425578064005</v>
      </c>
      <c r="U6505">
        <v>0.98077402964937099</v>
      </c>
      <c r="V6505">
        <v>0.53663948378664295</v>
      </c>
      <c r="W6505">
        <v>0.73420570613580904</v>
      </c>
      <c r="X6505">
        <v>0.95159051474143896</v>
      </c>
      <c r="Y6505">
        <v>-0.10723473140187401</v>
      </c>
      <c r="Z6505">
        <v>0.456743688025605</v>
      </c>
      <c r="AA6505">
        <v>0.84435025072159198</v>
      </c>
      <c r="AB6505">
        <v>-0.17811071215670701</v>
      </c>
      <c r="AC6505">
        <v>0.87415694492277796</v>
      </c>
      <c r="AD6505">
        <v>0.94068432309766403</v>
      </c>
      <c r="AE6505">
        <v>-0.28070283367534898</v>
      </c>
      <c r="AF6505">
        <v>0.93997560336455299</v>
      </c>
      <c r="AG6505">
        <v>1</v>
      </c>
      <c r="AH6505">
        <v>1.1328954028926299</v>
      </c>
      <c r="AI6505">
        <v>0.47881565140445098</v>
      </c>
      <c r="AJ6505">
        <v>0.78121606160956403</v>
      </c>
      <c r="AK6505">
        <v>8.9645883440465202E-2</v>
      </c>
    </row>
    <row r="6506" spans="1:37" x14ac:dyDescent="0.2">
      <c r="A6506" t="s">
        <v>21524</v>
      </c>
      <c r="B6506">
        <v>10761545</v>
      </c>
      <c r="C6506">
        <v>10761697</v>
      </c>
      <c r="D6506">
        <v>153</v>
      </c>
      <c r="E6506" t="s">
        <v>21738</v>
      </c>
      <c r="F6506">
        <v>19</v>
      </c>
      <c r="G6506" t="s">
        <v>21739</v>
      </c>
      <c r="H6506" t="s">
        <v>30987</v>
      </c>
      <c r="I6506">
        <v>5</v>
      </c>
      <c r="J6506">
        <v>10679230</v>
      </c>
      <c r="K6506">
        <v>10761234</v>
      </c>
      <c r="L6506">
        <v>82005</v>
      </c>
      <c r="M6506">
        <v>2</v>
      </c>
      <c r="N6506">
        <v>1611</v>
      </c>
      <c r="O6506" t="s">
        <v>21740</v>
      </c>
      <c r="P6506">
        <v>-311</v>
      </c>
      <c r="Q6506" t="s">
        <v>21741</v>
      </c>
      <c r="R6506" t="s">
        <v>21742</v>
      </c>
      <c r="S6506" t="s">
        <v>35411</v>
      </c>
      <c r="T6506">
        <v>0.152084254673993</v>
      </c>
      <c r="U6506">
        <v>0.603102917160658</v>
      </c>
      <c r="V6506">
        <v>24.872473062724101</v>
      </c>
      <c r="W6506">
        <v>0.123414495547065</v>
      </c>
      <c r="X6506">
        <v>0.704072456322962</v>
      </c>
      <c r="Y6506">
        <v>24.946473641819399</v>
      </c>
      <c r="Z6506">
        <v>0.306975110376564</v>
      </c>
      <c r="AA6506">
        <v>0.72610664078822296</v>
      </c>
      <c r="AB6506">
        <v>23.908998983370001</v>
      </c>
      <c r="AC6506">
        <v>0.27780950890804001</v>
      </c>
      <c r="AD6506">
        <v>0.68253123924728298</v>
      </c>
      <c r="AE6506">
        <v>23.9464736864402</v>
      </c>
      <c r="AF6506">
        <v>4.6407610929182198E-2</v>
      </c>
      <c r="AG6506">
        <v>0.476038960109122</v>
      </c>
      <c r="AH6506">
        <v>24.872473062724101</v>
      </c>
      <c r="AI6506">
        <v>3.6185182304427702E-2</v>
      </c>
      <c r="AJ6506">
        <v>0.78121606160956403</v>
      </c>
      <c r="AK6506">
        <v>24.946473641819399</v>
      </c>
    </row>
    <row r="6507" spans="1:37" x14ac:dyDescent="0.2">
      <c r="A6507" t="s">
        <v>21524</v>
      </c>
      <c r="B6507">
        <v>10761718</v>
      </c>
      <c r="C6507">
        <v>10762009</v>
      </c>
      <c r="D6507">
        <v>292</v>
      </c>
      <c r="E6507" t="s">
        <v>21743</v>
      </c>
      <c r="F6507">
        <v>14</v>
      </c>
      <c r="G6507" t="s">
        <v>21744</v>
      </c>
      <c r="H6507" t="s">
        <v>30987</v>
      </c>
      <c r="I6507">
        <v>5</v>
      </c>
      <c r="J6507">
        <v>10679230</v>
      </c>
      <c r="K6507">
        <v>10761234</v>
      </c>
      <c r="L6507">
        <v>82005</v>
      </c>
      <c r="M6507">
        <v>2</v>
      </c>
      <c r="N6507">
        <v>1611</v>
      </c>
      <c r="O6507" t="s">
        <v>21740</v>
      </c>
      <c r="P6507">
        <v>-484</v>
      </c>
      <c r="Q6507" t="s">
        <v>21741</v>
      </c>
      <c r="R6507" t="s">
        <v>21742</v>
      </c>
      <c r="S6507" t="s">
        <v>35411</v>
      </c>
      <c r="T6507">
        <v>0.152084254673993</v>
      </c>
      <c r="U6507">
        <v>0.603102917160658</v>
      </c>
      <c r="V6507">
        <v>24.872473062724101</v>
      </c>
      <c r="W6507">
        <v>0.123414495547065</v>
      </c>
      <c r="X6507">
        <v>0.704072456322962</v>
      </c>
      <c r="Y6507">
        <v>24.946473641819399</v>
      </c>
      <c r="Z6507">
        <v>0.306975110376564</v>
      </c>
      <c r="AA6507">
        <v>0.72610664078822296</v>
      </c>
      <c r="AB6507">
        <v>23.908998983370001</v>
      </c>
      <c r="AC6507">
        <v>0.27780950890804001</v>
      </c>
      <c r="AD6507">
        <v>0.68253123924728298</v>
      </c>
      <c r="AE6507">
        <v>23.9464736864402</v>
      </c>
      <c r="AF6507">
        <v>4.6407610929182198E-2</v>
      </c>
      <c r="AG6507">
        <v>0.476038960109122</v>
      </c>
      <c r="AH6507">
        <v>24.872473062724101</v>
      </c>
      <c r="AI6507">
        <v>3.6185182304427702E-2</v>
      </c>
      <c r="AJ6507">
        <v>0.78121606160956403</v>
      </c>
      <c r="AK6507">
        <v>24.946473641819399</v>
      </c>
    </row>
    <row r="6508" spans="1:37" x14ac:dyDescent="0.2">
      <c r="A6508" t="s">
        <v>21524</v>
      </c>
      <c r="B6508">
        <v>13244341</v>
      </c>
      <c r="C6508">
        <v>13244543</v>
      </c>
      <c r="D6508">
        <v>203</v>
      </c>
      <c r="E6508" t="s">
        <v>21745</v>
      </c>
      <c r="F6508">
        <v>8</v>
      </c>
      <c r="G6508" t="s">
        <v>21746</v>
      </c>
      <c r="H6508" t="s">
        <v>31000</v>
      </c>
      <c r="I6508">
        <v>5</v>
      </c>
      <c r="J6508">
        <v>13144000</v>
      </c>
      <c r="K6508">
        <v>13190677</v>
      </c>
      <c r="L6508">
        <v>46678</v>
      </c>
      <c r="M6508">
        <v>1</v>
      </c>
      <c r="N6508">
        <v>105374659</v>
      </c>
      <c r="O6508" t="s">
        <v>21747</v>
      </c>
      <c r="P6508">
        <v>100341</v>
      </c>
      <c r="Q6508" t="s">
        <v>40</v>
      </c>
      <c r="R6508" t="s">
        <v>21748</v>
      </c>
      <c r="S6508" t="s">
        <v>35412</v>
      </c>
      <c r="T6508">
        <v>0.54421053469192604</v>
      </c>
      <c r="U6508">
        <v>0.80321479550967601</v>
      </c>
      <c r="V6508">
        <v>1.2704954918823499</v>
      </c>
      <c r="W6508">
        <v>0.20525741147413201</v>
      </c>
      <c r="X6508">
        <v>0.704072456322962</v>
      </c>
      <c r="Y6508">
        <v>-24.319359621185399</v>
      </c>
      <c r="Z6508">
        <v>0.96726857278496403</v>
      </c>
      <c r="AA6508">
        <v>0.99919698600769702</v>
      </c>
      <c r="AB6508">
        <v>0.307021424837779</v>
      </c>
      <c r="AC6508">
        <v>0.30184355666711699</v>
      </c>
      <c r="AD6508">
        <v>0.68253123924728298</v>
      </c>
      <c r="AE6508">
        <v>-1.9244716133339299</v>
      </c>
      <c r="AF6508">
        <v>0.22065000948199101</v>
      </c>
      <c r="AG6508">
        <v>0.68151250837662902</v>
      </c>
      <c r="AH6508">
        <v>2.2001060331898201</v>
      </c>
      <c r="AI6508">
        <v>0.24456414000292601</v>
      </c>
      <c r="AJ6508">
        <v>0.78121606160956403</v>
      </c>
      <c r="AK6508">
        <v>-23.971899420258801</v>
      </c>
    </row>
    <row r="6509" spans="1:37" x14ac:dyDescent="0.2">
      <c r="A6509" t="s">
        <v>21524</v>
      </c>
      <c r="B6509">
        <v>13244543</v>
      </c>
      <c r="C6509">
        <v>13244745</v>
      </c>
      <c r="D6509">
        <v>203</v>
      </c>
      <c r="E6509" t="s">
        <v>21749</v>
      </c>
      <c r="F6509">
        <v>7</v>
      </c>
      <c r="G6509" t="s">
        <v>21750</v>
      </c>
      <c r="H6509" t="s">
        <v>31000</v>
      </c>
      <c r="I6509">
        <v>5</v>
      </c>
      <c r="J6509">
        <v>13144000</v>
      </c>
      <c r="K6509">
        <v>13190677</v>
      </c>
      <c r="L6509">
        <v>46678</v>
      </c>
      <c r="M6509">
        <v>1</v>
      </c>
      <c r="N6509">
        <v>105374659</v>
      </c>
      <c r="O6509" t="s">
        <v>21747</v>
      </c>
      <c r="P6509">
        <v>100543</v>
      </c>
      <c r="Q6509" t="s">
        <v>40</v>
      </c>
      <c r="R6509" t="s">
        <v>21748</v>
      </c>
      <c r="S6509" t="s">
        <v>35412</v>
      </c>
      <c r="T6509">
        <v>0.54421053469192604</v>
      </c>
      <c r="U6509">
        <v>0.80321479550967601</v>
      </c>
      <c r="V6509">
        <v>1.2704954918823499</v>
      </c>
      <c r="W6509">
        <v>0.20525741147413201</v>
      </c>
      <c r="X6509">
        <v>0.704072456322962</v>
      </c>
      <c r="Y6509">
        <v>-24.319359621185399</v>
      </c>
      <c r="Z6509">
        <v>0.96726857278496403</v>
      </c>
      <c r="AA6509">
        <v>0.99919698600769702</v>
      </c>
      <c r="AB6509">
        <v>0.307021424837779</v>
      </c>
      <c r="AC6509">
        <v>0.30184355666711699</v>
      </c>
      <c r="AD6509">
        <v>0.68253123924728298</v>
      </c>
      <c r="AE6509">
        <v>-1.9244716133339299</v>
      </c>
      <c r="AF6509">
        <v>0.22065000948199101</v>
      </c>
      <c r="AG6509">
        <v>0.68151250837662902</v>
      </c>
      <c r="AH6509">
        <v>2.2001060331898201</v>
      </c>
      <c r="AI6509">
        <v>0.24456414000292601</v>
      </c>
      <c r="AJ6509">
        <v>0.78121606160956403</v>
      </c>
      <c r="AK6509">
        <v>-23.971899420258801</v>
      </c>
    </row>
    <row r="6510" spans="1:37" x14ac:dyDescent="0.2">
      <c r="A6510" t="s">
        <v>21524</v>
      </c>
      <c r="B6510">
        <v>13417073</v>
      </c>
      <c r="C6510">
        <v>13417255</v>
      </c>
      <c r="D6510">
        <v>183</v>
      </c>
      <c r="E6510" t="s">
        <v>21751</v>
      </c>
      <c r="F6510">
        <v>3</v>
      </c>
      <c r="G6510" t="s">
        <v>21752</v>
      </c>
      <c r="H6510" t="s">
        <v>31000</v>
      </c>
      <c r="I6510">
        <v>5</v>
      </c>
      <c r="J6510">
        <v>13144000</v>
      </c>
      <c r="K6510">
        <v>13190677</v>
      </c>
      <c r="L6510">
        <v>46678</v>
      </c>
      <c r="M6510">
        <v>1</v>
      </c>
      <c r="N6510">
        <v>105374659</v>
      </c>
      <c r="O6510" t="s">
        <v>21747</v>
      </c>
      <c r="P6510">
        <v>273073</v>
      </c>
      <c r="Q6510" t="s">
        <v>40</v>
      </c>
      <c r="R6510" t="s">
        <v>21748</v>
      </c>
      <c r="S6510" t="s">
        <v>35412</v>
      </c>
      <c r="T6510">
        <v>0.53634449896705105</v>
      </c>
      <c r="U6510">
        <v>0.80321479550967601</v>
      </c>
      <c r="V6510">
        <v>0.14379198901484699</v>
      </c>
      <c r="W6510">
        <v>0.214030721546908</v>
      </c>
      <c r="X6510">
        <v>0.704072456322962</v>
      </c>
      <c r="Y6510">
        <v>-0.90921607610558897</v>
      </c>
      <c r="Z6510">
        <v>0.96006408395250598</v>
      </c>
      <c r="AA6510">
        <v>0.99919698600769702</v>
      </c>
      <c r="AB6510">
        <v>-6.2971032451557302E-2</v>
      </c>
      <c r="AC6510">
        <v>0.16407228214216499</v>
      </c>
      <c r="AD6510">
        <v>0.68253123924728298</v>
      </c>
      <c r="AE6510">
        <v>-0.79755829875181805</v>
      </c>
      <c r="AF6510">
        <v>0.33999377521740098</v>
      </c>
      <c r="AG6510">
        <v>0.72843409905013901</v>
      </c>
      <c r="AH6510">
        <v>0.28627938309297901</v>
      </c>
      <c r="AI6510">
        <v>0.381334591608462</v>
      </c>
      <c r="AJ6510">
        <v>0.78121606160956403</v>
      </c>
      <c r="AK6510">
        <v>-0.63564150526847596</v>
      </c>
    </row>
    <row r="6511" spans="1:37" x14ac:dyDescent="0.2">
      <c r="A6511" t="s">
        <v>21524</v>
      </c>
      <c r="B6511">
        <v>13417255</v>
      </c>
      <c r="C6511">
        <v>13417437</v>
      </c>
      <c r="D6511">
        <v>183</v>
      </c>
      <c r="E6511" t="s">
        <v>21753</v>
      </c>
      <c r="F6511">
        <v>2</v>
      </c>
      <c r="G6511" t="s">
        <v>1846</v>
      </c>
      <c r="H6511" t="s">
        <v>31000</v>
      </c>
      <c r="I6511">
        <v>5</v>
      </c>
      <c r="J6511">
        <v>13144000</v>
      </c>
      <c r="K6511">
        <v>13190677</v>
      </c>
      <c r="L6511">
        <v>46678</v>
      </c>
      <c r="M6511">
        <v>1</v>
      </c>
      <c r="N6511">
        <v>105374659</v>
      </c>
      <c r="O6511" t="s">
        <v>21747</v>
      </c>
      <c r="P6511">
        <v>273255</v>
      </c>
      <c r="Q6511" t="s">
        <v>40</v>
      </c>
      <c r="R6511" t="s">
        <v>21748</v>
      </c>
      <c r="S6511" t="s">
        <v>35412</v>
      </c>
      <c r="T6511">
        <v>0.53634449896705105</v>
      </c>
      <c r="U6511">
        <v>0.80321479550967601</v>
      </c>
      <c r="V6511">
        <v>0.14379198901484699</v>
      </c>
      <c r="W6511">
        <v>0.214030721546908</v>
      </c>
      <c r="X6511">
        <v>0.704072456322962</v>
      </c>
      <c r="Y6511">
        <v>-0.90921607610558897</v>
      </c>
      <c r="Z6511">
        <v>0.96006408395250598</v>
      </c>
      <c r="AA6511">
        <v>0.99919698600769702</v>
      </c>
      <c r="AB6511">
        <v>-6.2971032451557302E-2</v>
      </c>
      <c r="AC6511">
        <v>0.16407228214216499</v>
      </c>
      <c r="AD6511">
        <v>0.68253123924728298</v>
      </c>
      <c r="AE6511">
        <v>-0.79755829875181805</v>
      </c>
      <c r="AF6511">
        <v>0.33999377521740098</v>
      </c>
      <c r="AG6511">
        <v>0.72843409905013901</v>
      </c>
      <c r="AH6511">
        <v>0.28627938309297901</v>
      </c>
      <c r="AI6511">
        <v>0.381334591608462</v>
      </c>
      <c r="AJ6511">
        <v>0.78121606160956403</v>
      </c>
      <c r="AK6511">
        <v>-0.63564150526847596</v>
      </c>
    </row>
    <row r="6512" spans="1:37" x14ac:dyDescent="0.2">
      <c r="A6512" t="s">
        <v>21524</v>
      </c>
      <c r="B6512">
        <v>13535104</v>
      </c>
      <c r="C6512">
        <v>13535246</v>
      </c>
      <c r="D6512">
        <v>143</v>
      </c>
      <c r="E6512" t="s">
        <v>21754</v>
      </c>
      <c r="F6512">
        <v>1</v>
      </c>
      <c r="G6512" t="s">
        <v>21755</v>
      </c>
      <c r="H6512" t="s">
        <v>31000</v>
      </c>
      <c r="I6512">
        <v>5</v>
      </c>
      <c r="J6512">
        <v>13690348</v>
      </c>
      <c r="K6512">
        <v>13714862</v>
      </c>
      <c r="L6512">
        <v>24515</v>
      </c>
      <c r="M6512">
        <v>2</v>
      </c>
      <c r="N6512">
        <v>1767</v>
      </c>
      <c r="O6512" t="s">
        <v>21756</v>
      </c>
      <c r="P6512">
        <v>179616</v>
      </c>
      <c r="Q6512" t="s">
        <v>21757</v>
      </c>
      <c r="R6512" t="s">
        <v>21758</v>
      </c>
      <c r="S6512" t="s">
        <v>35413</v>
      </c>
      <c r="T6512">
        <v>0.32911398597860803</v>
      </c>
      <c r="U6512">
        <v>0.603102917160658</v>
      </c>
      <c r="V6512">
        <v>24.085477561676498</v>
      </c>
      <c r="W6512">
        <v>0.69201225521665499</v>
      </c>
      <c r="X6512">
        <v>0.95159051474143896</v>
      </c>
      <c r="Y6512">
        <v>-1.1286173356065301</v>
      </c>
      <c r="Z6512">
        <v>0.203350924423461</v>
      </c>
      <c r="AA6512">
        <v>0.72610664078822296</v>
      </c>
      <c r="AB6512">
        <v>24.266202268596299</v>
      </c>
      <c r="AC6512">
        <v>0.30184355666711699</v>
      </c>
      <c r="AD6512">
        <v>0.68253123924728298</v>
      </c>
      <c r="AE6512">
        <v>-2.12861720857215</v>
      </c>
      <c r="AF6512">
        <v>0.98343762640780896</v>
      </c>
      <c r="AG6512">
        <v>1</v>
      </c>
      <c r="AH6512">
        <v>0.72471443201058205</v>
      </c>
      <c r="AI6512">
        <v>0.95029317176085903</v>
      </c>
      <c r="AJ6512">
        <v>0.98621344597861504</v>
      </c>
      <c r="AK6512">
        <v>-0.25986191688015597</v>
      </c>
    </row>
    <row r="6513" spans="1:37" x14ac:dyDescent="0.2">
      <c r="A6513" t="s">
        <v>21524</v>
      </c>
      <c r="B6513">
        <v>13910884</v>
      </c>
      <c r="C6513">
        <v>13911026</v>
      </c>
      <c r="D6513">
        <v>143</v>
      </c>
      <c r="E6513" t="s">
        <v>21759</v>
      </c>
      <c r="F6513">
        <v>4</v>
      </c>
      <c r="G6513" t="s">
        <v>21760</v>
      </c>
      <c r="H6513" t="s">
        <v>35414</v>
      </c>
      <c r="I6513">
        <v>5</v>
      </c>
      <c r="J6513">
        <v>13911374</v>
      </c>
      <c r="K6513">
        <v>13932131</v>
      </c>
      <c r="L6513">
        <v>20758</v>
      </c>
      <c r="M6513">
        <v>2</v>
      </c>
      <c r="N6513">
        <v>1767</v>
      </c>
      <c r="O6513" t="s">
        <v>21761</v>
      </c>
      <c r="P6513">
        <v>21105</v>
      </c>
      <c r="Q6513" t="s">
        <v>21757</v>
      </c>
      <c r="R6513" t="s">
        <v>21758</v>
      </c>
      <c r="S6513" t="s">
        <v>35413</v>
      </c>
      <c r="T6513">
        <v>0.98946299789299796</v>
      </c>
      <c r="U6513">
        <v>1</v>
      </c>
      <c r="V6513">
        <v>3.3568672775731202E-2</v>
      </c>
      <c r="W6513">
        <v>0.73877755461516004</v>
      </c>
      <c r="X6513">
        <v>0.95159051474143896</v>
      </c>
      <c r="Y6513">
        <v>-0.124984860943865</v>
      </c>
      <c r="Z6513">
        <v>0.60114826928373399</v>
      </c>
      <c r="AA6513">
        <v>0.84521697243271998</v>
      </c>
      <c r="AB6513">
        <v>-0.16528244369756101</v>
      </c>
      <c r="AC6513">
        <v>0.54840307696002899</v>
      </c>
      <c r="AD6513">
        <v>0.87989882095915395</v>
      </c>
      <c r="AE6513">
        <v>-0.36050985451828899</v>
      </c>
      <c r="AF6513">
        <v>0.636339118582958</v>
      </c>
      <c r="AG6513">
        <v>0.80674443595273604</v>
      </c>
      <c r="AH6513">
        <v>0.213590487004584</v>
      </c>
      <c r="AI6513">
        <v>0.94295697306734405</v>
      </c>
      <c r="AJ6513">
        <v>0.98621344597861504</v>
      </c>
      <c r="AK6513">
        <v>0.13087321633019999</v>
      </c>
    </row>
    <row r="6514" spans="1:37" x14ac:dyDescent="0.2">
      <c r="A6514" t="s">
        <v>21524</v>
      </c>
      <c r="B6514">
        <v>14147069</v>
      </c>
      <c r="C6514">
        <v>14147220</v>
      </c>
      <c r="D6514">
        <v>152</v>
      </c>
      <c r="E6514" t="s">
        <v>21762</v>
      </c>
      <c r="F6514">
        <v>0</v>
      </c>
      <c r="G6514" t="s">
        <v>21763</v>
      </c>
      <c r="H6514" t="s">
        <v>35415</v>
      </c>
      <c r="I6514">
        <v>5</v>
      </c>
      <c r="J6514">
        <v>14143837</v>
      </c>
      <c r="K6514">
        <v>14508676</v>
      </c>
      <c r="L6514">
        <v>364840</v>
      </c>
      <c r="M6514">
        <v>1</v>
      </c>
      <c r="N6514">
        <v>7204</v>
      </c>
      <c r="O6514" t="s">
        <v>21764</v>
      </c>
      <c r="P6514">
        <v>3232</v>
      </c>
      <c r="Q6514" t="s">
        <v>21765</v>
      </c>
      <c r="R6514" t="s">
        <v>18152</v>
      </c>
      <c r="S6514" t="s">
        <v>35416</v>
      </c>
      <c r="T6514">
        <v>0.17308923567461099</v>
      </c>
      <c r="U6514">
        <v>0.603102917160658</v>
      </c>
      <c r="V6514">
        <v>-24.616000620668</v>
      </c>
      <c r="W6514">
        <v>0.20525741147413201</v>
      </c>
      <c r="X6514">
        <v>0.704072456322962</v>
      </c>
      <c r="Y6514">
        <v>-24.484756092733299</v>
      </c>
      <c r="Z6514">
        <v>5.50355599158565E-2</v>
      </c>
      <c r="AA6514">
        <v>0.72610664078822296</v>
      </c>
      <c r="AB6514">
        <v>-24.616000620668</v>
      </c>
      <c r="AC6514">
        <v>7.0489011448141195E-2</v>
      </c>
      <c r="AD6514">
        <v>0.57684129297949804</v>
      </c>
      <c r="AE6514">
        <v>-24.484756092733299</v>
      </c>
      <c r="AF6514">
        <v>0.32549523997010099</v>
      </c>
      <c r="AG6514">
        <v>0.70473078222419605</v>
      </c>
      <c r="AH6514">
        <v>-23.6863899993233</v>
      </c>
      <c r="AI6514">
        <v>0.35038410267202102</v>
      </c>
      <c r="AJ6514">
        <v>0.78121606160956403</v>
      </c>
      <c r="AK6514">
        <v>-23.6160006767754</v>
      </c>
    </row>
    <row r="6515" spans="1:37" x14ac:dyDescent="0.2">
      <c r="A6515" t="s">
        <v>21524</v>
      </c>
      <c r="B6515">
        <v>14333545</v>
      </c>
      <c r="C6515">
        <v>14333834</v>
      </c>
      <c r="D6515">
        <v>290</v>
      </c>
      <c r="E6515" t="s">
        <v>21766</v>
      </c>
      <c r="F6515">
        <v>0</v>
      </c>
      <c r="G6515" t="s">
        <v>21767</v>
      </c>
      <c r="H6515" t="s">
        <v>35417</v>
      </c>
      <c r="I6515">
        <v>5</v>
      </c>
      <c r="J6515">
        <v>14293041</v>
      </c>
      <c r="K6515">
        <v>14489165</v>
      </c>
      <c r="L6515">
        <v>196125</v>
      </c>
      <c r="M6515">
        <v>1</v>
      </c>
      <c r="N6515">
        <v>7204</v>
      </c>
      <c r="O6515" t="s">
        <v>21768</v>
      </c>
      <c r="P6515">
        <v>40504</v>
      </c>
      <c r="Q6515" t="s">
        <v>21765</v>
      </c>
      <c r="R6515" t="s">
        <v>18152</v>
      </c>
      <c r="S6515" t="s">
        <v>35416</v>
      </c>
      <c r="T6515">
        <v>0.35387198439864398</v>
      </c>
      <c r="U6515">
        <v>0.603102917160658</v>
      </c>
      <c r="V6515">
        <v>-22.7714022661191</v>
      </c>
      <c r="W6515">
        <v>5.4349643961368002E-2</v>
      </c>
      <c r="X6515">
        <v>0.704072456322962</v>
      </c>
      <c r="Y6515">
        <v>25.370088750925799</v>
      </c>
      <c r="Z6515">
        <v>0.93459220503170903</v>
      </c>
      <c r="AA6515">
        <v>0.99919698600769702</v>
      </c>
      <c r="AB6515">
        <v>1.2705616429267399</v>
      </c>
      <c r="AC6515">
        <v>0.17695932866387601</v>
      </c>
      <c r="AD6515">
        <v>0.68253123924728298</v>
      </c>
      <c r="AE6515">
        <v>24.370088784193101</v>
      </c>
      <c r="AF6515">
        <v>0.22065000948199101</v>
      </c>
      <c r="AG6515">
        <v>0.68151250837662902</v>
      </c>
      <c r="AH6515">
        <v>-24.296088206251099</v>
      </c>
      <c r="AI6515">
        <v>9.3920812249066992E-3</v>
      </c>
      <c r="AJ6515">
        <v>0.78121606160956403</v>
      </c>
      <c r="AK6515">
        <v>25.370088750925799</v>
      </c>
    </row>
    <row r="6516" spans="1:37" x14ac:dyDescent="0.2">
      <c r="A6516" t="s">
        <v>21524</v>
      </c>
      <c r="B6516">
        <v>14776053</v>
      </c>
      <c r="C6516">
        <v>14776204</v>
      </c>
      <c r="D6516">
        <v>152</v>
      </c>
      <c r="E6516" t="s">
        <v>21769</v>
      </c>
      <c r="F6516">
        <v>4</v>
      </c>
      <c r="G6516" t="s">
        <v>21770</v>
      </c>
      <c r="H6516" t="s">
        <v>35418</v>
      </c>
      <c r="I6516">
        <v>5</v>
      </c>
      <c r="J6516">
        <v>14768162</v>
      </c>
      <c r="K6516">
        <v>14769150</v>
      </c>
      <c r="L6516">
        <v>989</v>
      </c>
      <c r="M6516">
        <v>2</v>
      </c>
      <c r="N6516">
        <v>56172</v>
      </c>
      <c r="O6516" t="s">
        <v>21771</v>
      </c>
      <c r="P6516">
        <v>-6903</v>
      </c>
      <c r="Q6516" t="s">
        <v>21772</v>
      </c>
      <c r="R6516" t="s">
        <v>21773</v>
      </c>
      <c r="S6516" t="s">
        <v>35419</v>
      </c>
      <c r="T6516">
        <v>0.60318812523568999</v>
      </c>
      <c r="U6516">
        <v>0.82125442047224695</v>
      </c>
      <c r="V6516">
        <v>-1.15879995706066</v>
      </c>
      <c r="W6516">
        <v>0.38920677604595899</v>
      </c>
      <c r="X6516">
        <v>0.704072456322962</v>
      </c>
      <c r="Y6516">
        <v>-22.287245672677901</v>
      </c>
      <c r="Z6516">
        <v>0.250572619160632</v>
      </c>
      <c r="AA6516">
        <v>0.72610664078822296</v>
      </c>
      <c r="AB6516">
        <v>-2.1222738481884602</v>
      </c>
      <c r="AC6516">
        <v>0.88945902157151002</v>
      </c>
      <c r="AD6516">
        <v>0.94068432309766403</v>
      </c>
      <c r="AE6516">
        <v>0.50482377966772896</v>
      </c>
      <c r="AF6516">
        <v>1</v>
      </c>
      <c r="AG6516">
        <v>1</v>
      </c>
      <c r="AH6516">
        <v>-0.229189384274642</v>
      </c>
      <c r="AI6516">
        <v>0.24456414000292601</v>
      </c>
      <c r="AJ6516">
        <v>0.78121606160956403</v>
      </c>
      <c r="AK6516">
        <v>-23.1602169317032</v>
      </c>
    </row>
    <row r="6517" spans="1:37" x14ac:dyDescent="0.2">
      <c r="A6517" t="s">
        <v>21524</v>
      </c>
      <c r="B6517">
        <v>14828911</v>
      </c>
      <c r="C6517">
        <v>14829063</v>
      </c>
      <c r="D6517">
        <v>153</v>
      </c>
      <c r="E6517" t="s">
        <v>21774</v>
      </c>
      <c r="F6517">
        <v>4</v>
      </c>
      <c r="G6517" t="s">
        <v>21775</v>
      </c>
      <c r="H6517" t="s">
        <v>31032</v>
      </c>
      <c r="I6517">
        <v>5</v>
      </c>
      <c r="J6517">
        <v>14825929</v>
      </c>
      <c r="K6517">
        <v>14826012</v>
      </c>
      <c r="L6517">
        <v>84</v>
      </c>
      <c r="M6517">
        <v>2</v>
      </c>
      <c r="N6517">
        <v>100616271</v>
      </c>
      <c r="O6517" t="s">
        <v>21776</v>
      </c>
      <c r="P6517">
        <v>-2899</v>
      </c>
      <c r="Q6517" t="s">
        <v>21777</v>
      </c>
      <c r="R6517" t="s">
        <v>21778</v>
      </c>
      <c r="S6517" t="s">
        <v>35420</v>
      </c>
      <c r="T6517">
        <v>1</v>
      </c>
      <c r="U6517">
        <v>1</v>
      </c>
      <c r="V6517">
        <v>-0.197488736613291</v>
      </c>
      <c r="W6517">
        <v>0.123414495547065</v>
      </c>
      <c r="X6517">
        <v>0.704072456322962</v>
      </c>
      <c r="Y6517">
        <v>24.2647372302985</v>
      </c>
      <c r="Z6517">
        <v>0.65379035313853895</v>
      </c>
      <c r="AA6517">
        <v>0.84521697243271998</v>
      </c>
      <c r="AB6517">
        <v>-1.1609627028345499</v>
      </c>
      <c r="AC6517">
        <v>0.27780950890804001</v>
      </c>
      <c r="AD6517">
        <v>0.68253123924728298</v>
      </c>
      <c r="AE6517">
        <v>23.264737301873399</v>
      </c>
      <c r="AF6517">
        <v>0.64997455747578503</v>
      </c>
      <c r="AG6517">
        <v>0.80674443595273604</v>
      </c>
      <c r="AH6517">
        <v>0.73212180447457798</v>
      </c>
      <c r="AI6517">
        <v>3.6185182304427702E-2</v>
      </c>
      <c r="AJ6517">
        <v>0.78121606160956403</v>
      </c>
      <c r="AK6517">
        <v>24.2647372302985</v>
      </c>
    </row>
    <row r="6518" spans="1:37" x14ac:dyDescent="0.2">
      <c r="A6518" t="s">
        <v>21524</v>
      </c>
      <c r="B6518">
        <v>14829074</v>
      </c>
      <c r="C6518">
        <v>14829238</v>
      </c>
      <c r="D6518">
        <v>165</v>
      </c>
      <c r="E6518" t="s">
        <v>21779</v>
      </c>
      <c r="F6518">
        <v>4</v>
      </c>
      <c r="G6518" t="s">
        <v>21780</v>
      </c>
      <c r="H6518" t="s">
        <v>35418</v>
      </c>
      <c r="I6518">
        <v>5</v>
      </c>
      <c r="J6518">
        <v>14825929</v>
      </c>
      <c r="K6518">
        <v>14826012</v>
      </c>
      <c r="L6518">
        <v>84</v>
      </c>
      <c r="M6518">
        <v>2</v>
      </c>
      <c r="N6518">
        <v>100616271</v>
      </c>
      <c r="O6518" t="s">
        <v>21776</v>
      </c>
      <c r="P6518">
        <v>-3062</v>
      </c>
      <c r="Q6518" t="s">
        <v>21777</v>
      </c>
      <c r="R6518" t="s">
        <v>21778</v>
      </c>
      <c r="S6518" t="s">
        <v>35420</v>
      </c>
      <c r="T6518">
        <v>1</v>
      </c>
      <c r="U6518">
        <v>1</v>
      </c>
      <c r="V6518">
        <v>-0.197488736613291</v>
      </c>
      <c r="W6518">
        <v>0.123414495547065</v>
      </c>
      <c r="X6518">
        <v>0.704072456322962</v>
      </c>
      <c r="Y6518">
        <v>24.2647372302985</v>
      </c>
      <c r="Z6518">
        <v>0.65379035313853895</v>
      </c>
      <c r="AA6518">
        <v>0.84521697243271998</v>
      </c>
      <c r="AB6518">
        <v>-1.1609627028345499</v>
      </c>
      <c r="AC6518">
        <v>0.27780950890804001</v>
      </c>
      <c r="AD6518">
        <v>0.68253123924728298</v>
      </c>
      <c r="AE6518">
        <v>23.264737301873399</v>
      </c>
      <c r="AF6518">
        <v>0.64997455747578503</v>
      </c>
      <c r="AG6518">
        <v>0.80674443595273604</v>
      </c>
      <c r="AH6518">
        <v>0.73212180447457798</v>
      </c>
      <c r="AI6518">
        <v>3.6185182304427702E-2</v>
      </c>
      <c r="AJ6518">
        <v>0.78121606160956403</v>
      </c>
      <c r="AK6518">
        <v>24.2647372302985</v>
      </c>
    </row>
    <row r="6519" spans="1:37" x14ac:dyDescent="0.2">
      <c r="A6519" t="s">
        <v>21524</v>
      </c>
      <c r="B6519">
        <v>15293352</v>
      </c>
      <c r="C6519">
        <v>15293503</v>
      </c>
      <c r="D6519">
        <v>152</v>
      </c>
      <c r="E6519" t="s">
        <v>21781</v>
      </c>
      <c r="F6519">
        <v>5</v>
      </c>
      <c r="G6519" t="s">
        <v>21782</v>
      </c>
      <c r="H6519" t="s">
        <v>31000</v>
      </c>
      <c r="I6519">
        <v>5</v>
      </c>
      <c r="J6519">
        <v>15192139</v>
      </c>
      <c r="K6519">
        <v>15266541</v>
      </c>
      <c r="L6519">
        <v>74403</v>
      </c>
      <c r="M6519">
        <v>2</v>
      </c>
      <c r="N6519">
        <v>101929454</v>
      </c>
      <c r="O6519" t="s">
        <v>21783</v>
      </c>
      <c r="P6519">
        <v>-26811</v>
      </c>
      <c r="Q6519" t="s">
        <v>40</v>
      </c>
      <c r="R6519" t="s">
        <v>21784</v>
      </c>
      <c r="S6519" t="s">
        <v>35421</v>
      </c>
      <c r="T6519">
        <v>7.3374270299014499E-2</v>
      </c>
      <c r="U6519">
        <v>0.603102917160658</v>
      </c>
      <c r="V6519">
        <v>25.8676515960675</v>
      </c>
      <c r="W6519">
        <v>0.86214887914709604</v>
      </c>
      <c r="X6519">
        <v>0.95159051474143896</v>
      </c>
      <c r="Y6519">
        <v>0.44408699689252201</v>
      </c>
      <c r="Z6519">
        <v>9.2719649676713103E-2</v>
      </c>
      <c r="AA6519">
        <v>0.72610664078822296</v>
      </c>
      <c r="AB6519">
        <v>25.433664817169401</v>
      </c>
      <c r="AC6519">
        <v>0.92523690913815004</v>
      </c>
      <c r="AD6519">
        <v>0.94115954365910703</v>
      </c>
      <c r="AE6519">
        <v>-0.27292852420615199</v>
      </c>
      <c r="AF6519">
        <v>0.185213627326239</v>
      </c>
      <c r="AG6519">
        <v>0.68151250837662902</v>
      </c>
      <c r="AH6519">
        <v>2.1732665818686998</v>
      </c>
      <c r="AI6519">
        <v>0.64674041799899995</v>
      </c>
      <c r="AJ6519">
        <v>0.82002337464554198</v>
      </c>
      <c r="AK6519">
        <v>0.99837884275357403</v>
      </c>
    </row>
    <row r="6520" spans="1:37" x14ac:dyDescent="0.2">
      <c r="A6520" t="s">
        <v>21524</v>
      </c>
      <c r="B6520">
        <v>15594936</v>
      </c>
      <c r="C6520">
        <v>15595090</v>
      </c>
      <c r="D6520">
        <v>155</v>
      </c>
      <c r="E6520" t="s">
        <v>21785</v>
      </c>
      <c r="F6520">
        <v>2</v>
      </c>
      <c r="G6520" t="s">
        <v>21786</v>
      </c>
      <c r="H6520" t="s">
        <v>35422</v>
      </c>
      <c r="I6520">
        <v>5</v>
      </c>
      <c r="J6520">
        <v>15602189</v>
      </c>
      <c r="K6520">
        <v>15607348</v>
      </c>
      <c r="L6520">
        <v>5160</v>
      </c>
      <c r="M6520">
        <v>2</v>
      </c>
      <c r="N6520">
        <v>101929472</v>
      </c>
      <c r="O6520" t="s">
        <v>21787</v>
      </c>
      <c r="P6520">
        <v>12258</v>
      </c>
      <c r="Q6520" t="s">
        <v>21788</v>
      </c>
      <c r="R6520" t="s">
        <v>21789</v>
      </c>
      <c r="S6520" t="s">
        <v>35423</v>
      </c>
      <c r="T6520">
        <v>1</v>
      </c>
      <c r="U6520">
        <v>1</v>
      </c>
      <c r="V6520">
        <v>-2.0457458149757799</v>
      </c>
      <c r="W6520">
        <v>0.428214032775322</v>
      </c>
      <c r="X6520">
        <v>0.73460997439807996</v>
      </c>
      <c r="Y6520">
        <v>3.92439810026152</v>
      </c>
      <c r="Z6520">
        <v>0.693404429441695</v>
      </c>
      <c r="AA6520">
        <v>0.84521697243271998</v>
      </c>
      <c r="AB6520">
        <v>0.73181316171113697</v>
      </c>
      <c r="AC6520">
        <v>0.56718065613419599</v>
      </c>
      <c r="AD6520">
        <v>0.87989882095915395</v>
      </c>
      <c r="AE6520">
        <v>3.3379536690526801</v>
      </c>
      <c r="AF6520">
        <v>0.68997179462344205</v>
      </c>
      <c r="AG6520">
        <v>0.83846513202101103</v>
      </c>
      <c r="AH6520">
        <v>-3.0623193150989798</v>
      </c>
      <c r="AI6520">
        <v>0.37390512596567999</v>
      </c>
      <c r="AJ6520">
        <v>0.78121606160956403</v>
      </c>
      <c r="AK6520">
        <v>2.42474986887578</v>
      </c>
    </row>
    <row r="6521" spans="1:37" x14ac:dyDescent="0.2">
      <c r="A6521" t="s">
        <v>21524</v>
      </c>
      <c r="B6521">
        <v>15788388</v>
      </c>
      <c r="C6521">
        <v>15788530</v>
      </c>
      <c r="D6521">
        <v>143</v>
      </c>
      <c r="E6521" t="s">
        <v>21790</v>
      </c>
      <c r="F6521">
        <v>1</v>
      </c>
      <c r="G6521" t="s">
        <v>21791</v>
      </c>
      <c r="H6521" t="s">
        <v>35424</v>
      </c>
      <c r="I6521">
        <v>5</v>
      </c>
      <c r="J6521">
        <v>15927888</v>
      </c>
      <c r="K6521">
        <v>15939795</v>
      </c>
      <c r="L6521">
        <v>11908</v>
      </c>
      <c r="M6521">
        <v>1</v>
      </c>
      <c r="N6521">
        <v>23194</v>
      </c>
      <c r="O6521" t="s">
        <v>21792</v>
      </c>
      <c r="P6521">
        <v>-139358</v>
      </c>
      <c r="Q6521" t="s">
        <v>21793</v>
      </c>
      <c r="R6521" t="s">
        <v>21794</v>
      </c>
      <c r="S6521" t="s">
        <v>35425</v>
      </c>
      <c r="T6521">
        <v>0.89923478520719502</v>
      </c>
      <c r="U6521">
        <v>1</v>
      </c>
      <c r="V6521">
        <v>2.24237228714258</v>
      </c>
      <c r="W6521">
        <v>0.39900964277550199</v>
      </c>
      <c r="X6521">
        <v>0.71143044911719</v>
      </c>
      <c r="Y6521">
        <v>-2.0133402449862201</v>
      </c>
      <c r="Z6521">
        <v>0.84618586979904598</v>
      </c>
      <c r="AA6521">
        <v>0.971114744068449</v>
      </c>
      <c r="AB6521">
        <v>1.28337071331314</v>
      </c>
      <c r="AC6521">
        <v>0.28052061913125698</v>
      </c>
      <c r="AD6521">
        <v>0.68253123924728298</v>
      </c>
      <c r="AE6521">
        <v>-2.9008209939998402</v>
      </c>
      <c r="AF6521">
        <v>0.68260490708937005</v>
      </c>
      <c r="AG6521">
        <v>0.83811790161578203</v>
      </c>
      <c r="AH6521">
        <v>3.1519364020416001</v>
      </c>
      <c r="AI6521">
        <v>0.58910493252618501</v>
      </c>
      <c r="AJ6521">
        <v>0.78121606160956403</v>
      </c>
      <c r="AK6521">
        <v>-1.1683336633868699</v>
      </c>
    </row>
    <row r="6522" spans="1:37" x14ac:dyDescent="0.2">
      <c r="A6522" t="s">
        <v>21524</v>
      </c>
      <c r="B6522">
        <v>15891919</v>
      </c>
      <c r="C6522">
        <v>15892088</v>
      </c>
      <c r="D6522">
        <v>170</v>
      </c>
      <c r="E6522" t="s">
        <v>21795</v>
      </c>
      <c r="F6522">
        <v>0</v>
      </c>
      <c r="G6522" t="s">
        <v>21796</v>
      </c>
      <c r="H6522" t="s">
        <v>35424</v>
      </c>
      <c r="I6522">
        <v>5</v>
      </c>
      <c r="J6522">
        <v>15927888</v>
      </c>
      <c r="K6522">
        <v>15939795</v>
      </c>
      <c r="L6522">
        <v>11908</v>
      </c>
      <c r="M6522">
        <v>1</v>
      </c>
      <c r="N6522">
        <v>23194</v>
      </c>
      <c r="O6522" t="s">
        <v>21792</v>
      </c>
      <c r="P6522">
        <v>-35800</v>
      </c>
      <c r="Q6522" t="s">
        <v>21793</v>
      </c>
      <c r="R6522" t="s">
        <v>21794</v>
      </c>
      <c r="S6522" t="s">
        <v>35425</v>
      </c>
      <c r="T6522" t="s">
        <v>40</v>
      </c>
      <c r="U6522" t="s">
        <v>40</v>
      </c>
      <c r="V6522">
        <v>0</v>
      </c>
      <c r="W6522">
        <v>0.38920677604595899</v>
      </c>
      <c r="X6522">
        <v>0.704072456322962</v>
      </c>
      <c r="Y6522">
        <v>-21.9738912559711</v>
      </c>
      <c r="Z6522">
        <v>0.48464167878831399</v>
      </c>
      <c r="AA6522">
        <v>0.84435025072159198</v>
      </c>
      <c r="AB6522">
        <v>21.2120512368158</v>
      </c>
      <c r="AC6522">
        <v>0.21073619169722799</v>
      </c>
      <c r="AD6522">
        <v>0.68253123924728298</v>
      </c>
      <c r="AE6522">
        <v>-21.9738912559711</v>
      </c>
      <c r="AF6522">
        <v>0.501741946288212</v>
      </c>
      <c r="AG6522">
        <v>0.80674443595273604</v>
      </c>
      <c r="AH6522">
        <v>-21.1755253760188</v>
      </c>
      <c r="AI6522">
        <v>0.52399907623471598</v>
      </c>
      <c r="AJ6522">
        <v>0.78121606160956403</v>
      </c>
      <c r="AK6522">
        <v>-21.105136078583602</v>
      </c>
    </row>
    <row r="6523" spans="1:37" x14ac:dyDescent="0.2">
      <c r="A6523" t="s">
        <v>21524</v>
      </c>
      <c r="B6523">
        <v>15892088</v>
      </c>
      <c r="C6523">
        <v>15892257</v>
      </c>
      <c r="D6523">
        <v>170</v>
      </c>
      <c r="E6523" t="s">
        <v>21797</v>
      </c>
      <c r="F6523">
        <v>2</v>
      </c>
      <c r="G6523" t="s">
        <v>21798</v>
      </c>
      <c r="H6523" t="s">
        <v>35424</v>
      </c>
      <c r="I6523">
        <v>5</v>
      </c>
      <c r="J6523">
        <v>15927888</v>
      </c>
      <c r="K6523">
        <v>15939795</v>
      </c>
      <c r="L6523">
        <v>11908</v>
      </c>
      <c r="M6523">
        <v>1</v>
      </c>
      <c r="N6523">
        <v>23194</v>
      </c>
      <c r="O6523" t="s">
        <v>21792</v>
      </c>
      <c r="P6523">
        <v>-35631</v>
      </c>
      <c r="Q6523" t="s">
        <v>21793</v>
      </c>
      <c r="R6523" t="s">
        <v>21794</v>
      </c>
      <c r="S6523" t="s">
        <v>35425</v>
      </c>
      <c r="T6523" t="s">
        <v>40</v>
      </c>
      <c r="U6523" t="s">
        <v>40</v>
      </c>
      <c r="V6523">
        <v>0</v>
      </c>
      <c r="W6523">
        <v>0.38920677604595899</v>
      </c>
      <c r="X6523">
        <v>0.704072456322962</v>
      </c>
      <c r="Y6523">
        <v>-21.9738912559711</v>
      </c>
      <c r="Z6523">
        <v>0.48464167878831399</v>
      </c>
      <c r="AA6523">
        <v>0.84435025072159198</v>
      </c>
      <c r="AB6523">
        <v>21.2120512368158</v>
      </c>
      <c r="AC6523">
        <v>0.21073619169722799</v>
      </c>
      <c r="AD6523">
        <v>0.68253123924728298</v>
      </c>
      <c r="AE6523">
        <v>-21.9738912559711</v>
      </c>
      <c r="AF6523">
        <v>0.501741946288212</v>
      </c>
      <c r="AG6523">
        <v>0.80674443595273604</v>
      </c>
      <c r="AH6523">
        <v>-21.1755253760188</v>
      </c>
      <c r="AI6523">
        <v>0.52399907623471598</v>
      </c>
      <c r="AJ6523">
        <v>0.78121606160956403</v>
      </c>
      <c r="AK6523">
        <v>-21.105136078583602</v>
      </c>
    </row>
    <row r="6524" spans="1:37" x14ac:dyDescent="0.2">
      <c r="A6524" t="s">
        <v>21524</v>
      </c>
      <c r="B6524">
        <v>15911611</v>
      </c>
      <c r="C6524">
        <v>15911783</v>
      </c>
      <c r="D6524">
        <v>173</v>
      </c>
      <c r="E6524" t="s">
        <v>21799</v>
      </c>
      <c r="F6524">
        <v>1</v>
      </c>
      <c r="G6524" t="s">
        <v>21800</v>
      </c>
      <c r="H6524" t="s">
        <v>35424</v>
      </c>
      <c r="I6524">
        <v>5</v>
      </c>
      <c r="J6524">
        <v>15927888</v>
      </c>
      <c r="K6524">
        <v>15939795</v>
      </c>
      <c r="L6524">
        <v>11908</v>
      </c>
      <c r="M6524">
        <v>1</v>
      </c>
      <c r="N6524">
        <v>23194</v>
      </c>
      <c r="O6524" t="s">
        <v>21792</v>
      </c>
      <c r="P6524">
        <v>-16105</v>
      </c>
      <c r="Q6524" t="s">
        <v>21793</v>
      </c>
      <c r="R6524" t="s">
        <v>21794</v>
      </c>
      <c r="S6524" t="s">
        <v>35425</v>
      </c>
      <c r="T6524">
        <v>0.45389753453942799</v>
      </c>
      <c r="U6524">
        <v>0.74351602898273805</v>
      </c>
      <c r="V6524">
        <v>0.53837681720792296</v>
      </c>
      <c r="W6524">
        <v>0.23378328004141599</v>
      </c>
      <c r="X6524">
        <v>0.704072456322962</v>
      </c>
      <c r="Y6524">
        <v>-0.70647412017729205</v>
      </c>
      <c r="Z6524">
        <v>0.73014358091915499</v>
      </c>
      <c r="AA6524">
        <v>0.87416489937046304</v>
      </c>
      <c r="AB6524">
        <v>0.36239415592176499</v>
      </c>
      <c r="AC6524">
        <v>0.23320565000510499</v>
      </c>
      <c r="AD6524">
        <v>0.68253123924728298</v>
      </c>
      <c r="AE6524">
        <v>-0.87668104083336595</v>
      </c>
      <c r="AF6524">
        <v>0.39463847896982002</v>
      </c>
      <c r="AG6524">
        <v>0.80674443595273604</v>
      </c>
      <c r="AH6524">
        <v>0.46489959096811201</v>
      </c>
      <c r="AI6524">
        <v>0.30444298165808198</v>
      </c>
      <c r="AJ6524">
        <v>0.78121606160956403</v>
      </c>
      <c r="AK6524">
        <v>-0.31649981278681599</v>
      </c>
    </row>
    <row r="6525" spans="1:37" x14ac:dyDescent="0.2">
      <c r="A6525" t="s">
        <v>21524</v>
      </c>
      <c r="B6525">
        <v>15911783</v>
      </c>
      <c r="C6525">
        <v>15911955</v>
      </c>
      <c r="D6525">
        <v>173</v>
      </c>
      <c r="E6525" t="s">
        <v>21801</v>
      </c>
      <c r="F6525">
        <v>4</v>
      </c>
      <c r="G6525" t="s">
        <v>9951</v>
      </c>
      <c r="H6525" t="s">
        <v>35424</v>
      </c>
      <c r="I6525">
        <v>5</v>
      </c>
      <c r="J6525">
        <v>15927888</v>
      </c>
      <c r="K6525">
        <v>15939795</v>
      </c>
      <c r="L6525">
        <v>11908</v>
      </c>
      <c r="M6525">
        <v>1</v>
      </c>
      <c r="N6525">
        <v>23194</v>
      </c>
      <c r="O6525" t="s">
        <v>21792</v>
      </c>
      <c r="P6525">
        <v>-15933</v>
      </c>
      <c r="Q6525" t="s">
        <v>21793</v>
      </c>
      <c r="R6525" t="s">
        <v>21794</v>
      </c>
      <c r="S6525" t="s">
        <v>35425</v>
      </c>
      <c r="T6525">
        <v>0.45389753453942799</v>
      </c>
      <c r="U6525">
        <v>0.74351602898273805</v>
      </c>
      <c r="V6525">
        <v>0.53837681720792296</v>
      </c>
      <c r="W6525">
        <v>0.23378328004141599</v>
      </c>
      <c r="X6525">
        <v>0.704072456322962</v>
      </c>
      <c r="Y6525">
        <v>-0.70647412017729205</v>
      </c>
      <c r="Z6525">
        <v>0.73014358091915499</v>
      </c>
      <c r="AA6525">
        <v>0.87416489937046304</v>
      </c>
      <c r="AB6525">
        <v>0.36239415592176499</v>
      </c>
      <c r="AC6525">
        <v>0.23320565000510499</v>
      </c>
      <c r="AD6525">
        <v>0.68253123924728298</v>
      </c>
      <c r="AE6525">
        <v>-0.87668104083336595</v>
      </c>
      <c r="AF6525">
        <v>0.39463847896982002</v>
      </c>
      <c r="AG6525">
        <v>0.80674443595273604</v>
      </c>
      <c r="AH6525">
        <v>0.46489959096811201</v>
      </c>
      <c r="AI6525">
        <v>0.30444298165808198</v>
      </c>
      <c r="AJ6525">
        <v>0.78121606160956403</v>
      </c>
      <c r="AK6525">
        <v>-0.31649981278681599</v>
      </c>
    </row>
    <row r="6526" spans="1:37" x14ac:dyDescent="0.2">
      <c r="A6526" t="s">
        <v>21524</v>
      </c>
      <c r="B6526">
        <v>15911955</v>
      </c>
      <c r="C6526">
        <v>15912127</v>
      </c>
      <c r="D6526">
        <v>173</v>
      </c>
      <c r="E6526" t="s">
        <v>21802</v>
      </c>
      <c r="F6526">
        <v>4</v>
      </c>
      <c r="G6526" t="s">
        <v>21803</v>
      </c>
      <c r="H6526" t="s">
        <v>35424</v>
      </c>
      <c r="I6526">
        <v>5</v>
      </c>
      <c r="J6526">
        <v>15927888</v>
      </c>
      <c r="K6526">
        <v>15939795</v>
      </c>
      <c r="L6526">
        <v>11908</v>
      </c>
      <c r="M6526">
        <v>1</v>
      </c>
      <c r="N6526">
        <v>23194</v>
      </c>
      <c r="O6526" t="s">
        <v>21792</v>
      </c>
      <c r="P6526">
        <v>-15761</v>
      </c>
      <c r="Q6526" t="s">
        <v>21793</v>
      </c>
      <c r="R6526" t="s">
        <v>21794</v>
      </c>
      <c r="S6526" t="s">
        <v>35425</v>
      </c>
      <c r="T6526">
        <v>0.42116044963020199</v>
      </c>
      <c r="U6526">
        <v>0.69669120065841605</v>
      </c>
      <c r="V6526">
        <v>0.53213604119407198</v>
      </c>
      <c r="W6526">
        <v>0.24496993815354001</v>
      </c>
      <c r="X6526">
        <v>0.704072456322962</v>
      </c>
      <c r="Y6526">
        <v>-0.64227974621511696</v>
      </c>
      <c r="Z6526">
        <v>0.69253828710820597</v>
      </c>
      <c r="AA6526">
        <v>0.84521697243271998</v>
      </c>
      <c r="AB6526">
        <v>0.39178044227288999</v>
      </c>
      <c r="AC6526">
        <v>0.226908274814795</v>
      </c>
      <c r="AD6526">
        <v>0.68253123924728298</v>
      </c>
      <c r="AE6526">
        <v>-0.86003000133801499</v>
      </c>
      <c r="AF6526">
        <v>0.37600291316857398</v>
      </c>
      <c r="AG6526">
        <v>0.78677672129924603</v>
      </c>
      <c r="AH6526">
        <v>0.41953337203390001</v>
      </c>
      <c r="AI6526">
        <v>0.32070832272135402</v>
      </c>
      <c r="AJ6526">
        <v>0.78121606160956403</v>
      </c>
      <c r="AK6526">
        <v>-0.239213400892716</v>
      </c>
    </row>
    <row r="6527" spans="1:37" x14ac:dyDescent="0.2">
      <c r="A6527" t="s">
        <v>21524</v>
      </c>
      <c r="B6527">
        <v>16335997</v>
      </c>
      <c r="C6527">
        <v>16336174</v>
      </c>
      <c r="D6527">
        <v>178</v>
      </c>
      <c r="E6527" t="s">
        <v>21804</v>
      </c>
      <c r="F6527">
        <v>3</v>
      </c>
      <c r="G6527" t="s">
        <v>21805</v>
      </c>
      <c r="H6527" t="s">
        <v>31000</v>
      </c>
      <c r="I6527">
        <v>5</v>
      </c>
      <c r="J6527">
        <v>16373361</v>
      </c>
      <c r="K6527">
        <v>16440081</v>
      </c>
      <c r="L6527">
        <v>66721</v>
      </c>
      <c r="M6527">
        <v>2</v>
      </c>
      <c r="N6527">
        <v>101929505</v>
      </c>
      <c r="O6527" t="s">
        <v>21806</v>
      </c>
      <c r="P6527">
        <v>103907</v>
      </c>
      <c r="Q6527" t="s">
        <v>21807</v>
      </c>
      <c r="R6527" t="s">
        <v>21808</v>
      </c>
      <c r="S6527" t="s">
        <v>35426</v>
      </c>
      <c r="T6527">
        <v>0.90358700586233098</v>
      </c>
      <c r="U6527">
        <v>1</v>
      </c>
      <c r="V6527">
        <v>6.6186585566969006E-2</v>
      </c>
      <c r="W6527">
        <v>0.26054234818015598</v>
      </c>
      <c r="X6527">
        <v>0.704072456322962</v>
      </c>
      <c r="Y6527">
        <v>-2.1546503435345601</v>
      </c>
      <c r="Z6527">
        <v>0.60989026741459096</v>
      </c>
      <c r="AA6527">
        <v>0.84521697243271998</v>
      </c>
      <c r="AB6527">
        <v>-0.67826945531122995</v>
      </c>
      <c r="AC6527">
        <v>3.40439130946062E-2</v>
      </c>
      <c r="AD6527">
        <v>0.57684129297949804</v>
      </c>
      <c r="AE6527">
        <v>-2.86455958391522</v>
      </c>
      <c r="AF6527">
        <v>0.44536953802583701</v>
      </c>
      <c r="AG6527">
        <v>0.80674443595273604</v>
      </c>
      <c r="AH6527">
        <v>0.77737039063437297</v>
      </c>
      <c r="AI6527">
        <v>0.91341294801325901</v>
      </c>
      <c r="AJ6527">
        <v>0.98621344597861504</v>
      </c>
      <c r="AK6527">
        <v>-1.3443089922671101</v>
      </c>
    </row>
    <row r="6528" spans="1:37" x14ac:dyDescent="0.2">
      <c r="A6528" t="s">
        <v>21524</v>
      </c>
      <c r="B6528">
        <v>16336174</v>
      </c>
      <c r="C6528">
        <v>16336351</v>
      </c>
      <c r="D6528">
        <v>178</v>
      </c>
      <c r="E6528" t="s">
        <v>21809</v>
      </c>
      <c r="F6528">
        <v>1</v>
      </c>
      <c r="G6528" t="s">
        <v>21810</v>
      </c>
      <c r="H6528" t="s">
        <v>31000</v>
      </c>
      <c r="I6528">
        <v>5</v>
      </c>
      <c r="J6528">
        <v>16373361</v>
      </c>
      <c r="K6528">
        <v>16440081</v>
      </c>
      <c r="L6528">
        <v>66721</v>
      </c>
      <c r="M6528">
        <v>2</v>
      </c>
      <c r="N6528">
        <v>101929505</v>
      </c>
      <c r="O6528" t="s">
        <v>21806</v>
      </c>
      <c r="P6528">
        <v>103730</v>
      </c>
      <c r="Q6528" t="s">
        <v>21807</v>
      </c>
      <c r="R6528" t="s">
        <v>21808</v>
      </c>
      <c r="S6528" t="s">
        <v>35426</v>
      </c>
      <c r="T6528">
        <v>0.87623773398686</v>
      </c>
      <c r="U6528">
        <v>1</v>
      </c>
      <c r="V6528">
        <v>0.27848584457247999</v>
      </c>
      <c r="W6528">
        <v>0.26054234818015598</v>
      </c>
      <c r="X6528">
        <v>0.704072456322962</v>
      </c>
      <c r="Y6528">
        <v>-2.0431679998907102</v>
      </c>
      <c r="Z6528">
        <v>0.62551712997334297</v>
      </c>
      <c r="AA6528">
        <v>0.84521697243271998</v>
      </c>
      <c r="AB6528">
        <v>-0.46597019630571901</v>
      </c>
      <c r="AC6528">
        <v>3.40439130946062E-2</v>
      </c>
      <c r="AD6528">
        <v>0.57684129297949804</v>
      </c>
      <c r="AE6528">
        <v>-2.7530772402713701</v>
      </c>
      <c r="AF6528">
        <v>0.43209999266788801</v>
      </c>
      <c r="AG6528">
        <v>0.80674443595273604</v>
      </c>
      <c r="AH6528">
        <v>0.95788833544949603</v>
      </c>
      <c r="AI6528">
        <v>0.91341294801325901</v>
      </c>
      <c r="AJ6528">
        <v>0.98621344597861504</v>
      </c>
      <c r="AK6528">
        <v>-1.2374184523329099</v>
      </c>
    </row>
    <row r="6529" spans="1:37" x14ac:dyDescent="0.2">
      <c r="A6529" t="s">
        <v>21524</v>
      </c>
      <c r="B6529">
        <v>16630707</v>
      </c>
      <c r="C6529">
        <v>16630858</v>
      </c>
      <c r="D6529">
        <v>152</v>
      </c>
      <c r="E6529" t="s">
        <v>21811</v>
      </c>
      <c r="F6529">
        <v>1</v>
      </c>
      <c r="G6529" t="s">
        <v>21812</v>
      </c>
      <c r="H6529" t="s">
        <v>35427</v>
      </c>
      <c r="I6529">
        <v>5</v>
      </c>
      <c r="J6529">
        <v>16625391</v>
      </c>
      <c r="K6529">
        <v>16627284</v>
      </c>
      <c r="L6529">
        <v>1894</v>
      </c>
      <c r="M6529">
        <v>1</v>
      </c>
      <c r="N6529">
        <v>101929524</v>
      </c>
      <c r="O6529" t="s">
        <v>21813</v>
      </c>
      <c r="P6529">
        <v>5316</v>
      </c>
      <c r="Q6529" t="s">
        <v>21814</v>
      </c>
      <c r="R6529" t="s">
        <v>21815</v>
      </c>
      <c r="S6529" t="s">
        <v>35428</v>
      </c>
      <c r="T6529">
        <v>0.69655006609544201</v>
      </c>
      <c r="U6529">
        <v>0.903134602785859</v>
      </c>
      <c r="V6529">
        <v>-0.48553843636223198</v>
      </c>
      <c r="W6529">
        <v>0.67797597546364297</v>
      </c>
      <c r="X6529">
        <v>0.95159051474143896</v>
      </c>
      <c r="Y6529">
        <v>2.3168898508070299</v>
      </c>
      <c r="Z6529">
        <v>0.43893771721163999</v>
      </c>
      <c r="AA6529">
        <v>0.84435025072159198</v>
      </c>
      <c r="AB6529">
        <v>-0.60520611914352096</v>
      </c>
      <c r="AC6529">
        <v>0.903695680693405</v>
      </c>
      <c r="AD6529">
        <v>0.94068432309766403</v>
      </c>
      <c r="AE6529">
        <v>1.68650177562504</v>
      </c>
      <c r="AF6529">
        <v>1</v>
      </c>
      <c r="AG6529">
        <v>1</v>
      </c>
      <c r="AH6529">
        <v>-0.17944290442903399</v>
      </c>
      <c r="AI6529">
        <v>0.40648475631242798</v>
      </c>
      <c r="AJ6529">
        <v>0.78121606160956403</v>
      </c>
      <c r="AK6529">
        <v>2.0468937905765401</v>
      </c>
    </row>
    <row r="6530" spans="1:37" x14ac:dyDescent="0.2">
      <c r="A6530" t="s">
        <v>21524</v>
      </c>
      <c r="B6530">
        <v>17311586</v>
      </c>
      <c r="C6530">
        <v>17311793</v>
      </c>
      <c r="D6530">
        <v>208</v>
      </c>
      <c r="E6530" t="s">
        <v>21816</v>
      </c>
      <c r="F6530">
        <v>6</v>
      </c>
      <c r="G6530" t="s">
        <v>21817</v>
      </c>
      <c r="H6530" t="s">
        <v>31000</v>
      </c>
      <c r="I6530">
        <v>5</v>
      </c>
      <c r="J6530">
        <v>17378906</v>
      </c>
      <c r="K6530">
        <v>17387310</v>
      </c>
      <c r="L6530">
        <v>8405</v>
      </c>
      <c r="M6530">
        <v>2</v>
      </c>
      <c r="N6530">
        <v>401177</v>
      </c>
      <c r="O6530" t="s">
        <v>21818</v>
      </c>
      <c r="P6530">
        <v>75517</v>
      </c>
      <c r="Q6530" t="s">
        <v>21819</v>
      </c>
      <c r="R6530" t="s">
        <v>21820</v>
      </c>
      <c r="S6530" t="s">
        <v>35429</v>
      </c>
      <c r="T6530">
        <v>0.60318812523568999</v>
      </c>
      <c r="U6530">
        <v>0.82125442047224695</v>
      </c>
      <c r="V6530">
        <v>-0.26119901939621698</v>
      </c>
      <c r="W6530">
        <v>0.20525741147413201</v>
      </c>
      <c r="X6530">
        <v>0.704072456322962</v>
      </c>
      <c r="Y6530">
        <v>-24.340112498761901</v>
      </c>
      <c r="Z6530">
        <v>0.82095374834302304</v>
      </c>
      <c r="AA6530">
        <v>0.95070810395168004</v>
      </c>
      <c r="AB6530">
        <v>-0.26513063425612698</v>
      </c>
      <c r="AC6530">
        <v>0.92523690913815004</v>
      </c>
      <c r="AD6530">
        <v>0.94115954365910703</v>
      </c>
      <c r="AE6530">
        <v>0.27275208573072601</v>
      </c>
      <c r="AF6530">
        <v>0.54505380959242</v>
      </c>
      <c r="AG6530">
        <v>0.80674443595273604</v>
      </c>
      <c r="AH6530">
        <v>-0.13952920185985401</v>
      </c>
      <c r="AI6530">
        <v>0.123911202140572</v>
      </c>
      <c r="AJ6530">
        <v>0.78121606160956403</v>
      </c>
      <c r="AK6530">
        <v>-25.054398582767899</v>
      </c>
    </row>
    <row r="6531" spans="1:37" x14ac:dyDescent="0.2">
      <c r="A6531" t="s">
        <v>21524</v>
      </c>
      <c r="B6531">
        <v>17311793</v>
      </c>
      <c r="C6531">
        <v>17312000</v>
      </c>
      <c r="D6531">
        <v>208</v>
      </c>
      <c r="E6531" t="s">
        <v>21821</v>
      </c>
      <c r="F6531">
        <v>17</v>
      </c>
      <c r="G6531" t="s">
        <v>21822</v>
      </c>
      <c r="H6531" t="s">
        <v>31000</v>
      </c>
      <c r="I6531">
        <v>5</v>
      </c>
      <c r="J6531">
        <v>17378906</v>
      </c>
      <c r="K6531">
        <v>17387310</v>
      </c>
      <c r="L6531">
        <v>8405</v>
      </c>
      <c r="M6531">
        <v>2</v>
      </c>
      <c r="N6531">
        <v>401177</v>
      </c>
      <c r="O6531" t="s">
        <v>21818</v>
      </c>
      <c r="P6531">
        <v>75310</v>
      </c>
      <c r="Q6531" t="s">
        <v>21819</v>
      </c>
      <c r="R6531" t="s">
        <v>21820</v>
      </c>
      <c r="S6531" t="s">
        <v>35429</v>
      </c>
      <c r="T6531">
        <v>0.60318812523568999</v>
      </c>
      <c r="U6531">
        <v>0.82125442047224695</v>
      </c>
      <c r="V6531">
        <v>-0.26119901939621698</v>
      </c>
      <c r="W6531">
        <v>0.20525741147413201</v>
      </c>
      <c r="X6531">
        <v>0.704072456322962</v>
      </c>
      <c r="Y6531">
        <v>-24.340112498761901</v>
      </c>
      <c r="Z6531">
        <v>0.82095374834302304</v>
      </c>
      <c r="AA6531">
        <v>0.95070810395168004</v>
      </c>
      <c r="AB6531">
        <v>-0.26513063425612698</v>
      </c>
      <c r="AC6531">
        <v>0.92523690913815004</v>
      </c>
      <c r="AD6531">
        <v>0.94115954365910703</v>
      </c>
      <c r="AE6531">
        <v>0.27275208573072601</v>
      </c>
      <c r="AF6531">
        <v>0.54505380959242</v>
      </c>
      <c r="AG6531">
        <v>0.80674443595273604</v>
      </c>
      <c r="AH6531">
        <v>-0.13952920185985401</v>
      </c>
      <c r="AI6531">
        <v>0.123911202140572</v>
      </c>
      <c r="AJ6531">
        <v>0.78121606160956403</v>
      </c>
      <c r="AK6531">
        <v>-25.054398582767899</v>
      </c>
    </row>
    <row r="6532" spans="1:37" x14ac:dyDescent="0.2">
      <c r="A6532" t="s">
        <v>21524</v>
      </c>
      <c r="B6532">
        <v>17518557</v>
      </c>
      <c r="C6532">
        <v>17518718</v>
      </c>
      <c r="D6532">
        <v>162</v>
      </c>
      <c r="E6532" t="s">
        <v>21823</v>
      </c>
      <c r="F6532">
        <v>9</v>
      </c>
      <c r="G6532" t="s">
        <v>21824</v>
      </c>
      <c r="H6532" t="s">
        <v>35430</v>
      </c>
      <c r="I6532">
        <v>5</v>
      </c>
      <c r="J6532">
        <v>17490967</v>
      </c>
      <c r="K6532">
        <v>17492076</v>
      </c>
      <c r="L6532">
        <v>1110</v>
      </c>
      <c r="M6532">
        <v>2</v>
      </c>
      <c r="N6532">
        <v>340096</v>
      </c>
      <c r="O6532" t="s">
        <v>21825</v>
      </c>
      <c r="P6532">
        <v>-26481</v>
      </c>
      <c r="Q6532" t="s">
        <v>21826</v>
      </c>
      <c r="R6532" t="s">
        <v>21827</v>
      </c>
      <c r="S6532" t="s">
        <v>35431</v>
      </c>
      <c r="T6532">
        <v>0.35387198439864398</v>
      </c>
      <c r="U6532">
        <v>0.603102917160658</v>
      </c>
      <c r="V6532">
        <v>-22.779900165864401</v>
      </c>
      <c r="W6532">
        <v>0.94541066367716797</v>
      </c>
      <c r="X6532">
        <v>0.95159051474143896</v>
      </c>
      <c r="Y6532">
        <v>-0.247981372930757</v>
      </c>
      <c r="Z6532">
        <v>0.49716615025021699</v>
      </c>
      <c r="AA6532">
        <v>0.84521697243271998</v>
      </c>
      <c r="AB6532">
        <v>1.0912103619307001</v>
      </c>
      <c r="AC6532">
        <v>0.40715378447724998</v>
      </c>
      <c r="AD6532">
        <v>0.82872126865393902</v>
      </c>
      <c r="AE6532">
        <v>1.27790901790675</v>
      </c>
      <c r="AF6532">
        <v>0.105385325799565</v>
      </c>
      <c r="AG6532">
        <v>0.68151250837662902</v>
      </c>
      <c r="AH6532">
        <v>-24.159667383085001</v>
      </c>
      <c r="AI6532">
        <v>0.566733449666177</v>
      </c>
      <c r="AJ6532">
        <v>0.78121606160956403</v>
      </c>
      <c r="AK6532">
        <v>-1.48714312636407</v>
      </c>
    </row>
    <row r="6533" spans="1:37" x14ac:dyDescent="0.2">
      <c r="A6533" t="s">
        <v>21524</v>
      </c>
      <c r="B6533">
        <v>17518726</v>
      </c>
      <c r="C6533">
        <v>17519026</v>
      </c>
      <c r="D6533">
        <v>301</v>
      </c>
      <c r="E6533" t="s">
        <v>21828</v>
      </c>
      <c r="F6533">
        <v>15</v>
      </c>
      <c r="G6533" t="s">
        <v>21829</v>
      </c>
      <c r="H6533" t="s">
        <v>35430</v>
      </c>
      <c r="I6533">
        <v>5</v>
      </c>
      <c r="J6533">
        <v>17490967</v>
      </c>
      <c r="K6533">
        <v>17492076</v>
      </c>
      <c r="L6533">
        <v>1110</v>
      </c>
      <c r="M6533">
        <v>2</v>
      </c>
      <c r="N6533">
        <v>340096</v>
      </c>
      <c r="O6533" t="s">
        <v>21825</v>
      </c>
      <c r="P6533">
        <v>-26650</v>
      </c>
      <c r="Q6533" t="s">
        <v>21826</v>
      </c>
      <c r="R6533" t="s">
        <v>21827</v>
      </c>
      <c r="S6533" t="s">
        <v>35431</v>
      </c>
      <c r="T6533">
        <v>0.17308923567461099</v>
      </c>
      <c r="U6533">
        <v>0.603102917160658</v>
      </c>
      <c r="V6533">
        <v>-23.1095559496157</v>
      </c>
      <c r="W6533">
        <v>0.69201225521665499</v>
      </c>
      <c r="X6533">
        <v>0.95159051474143896</v>
      </c>
      <c r="Y6533">
        <v>-0.58058424829564503</v>
      </c>
      <c r="Z6533">
        <v>0.91701798945084201</v>
      </c>
      <c r="AA6533">
        <v>0.99919698600769702</v>
      </c>
      <c r="AB6533">
        <v>0.76155457817931904</v>
      </c>
      <c r="AC6533">
        <v>0.78441786433924598</v>
      </c>
      <c r="AD6533">
        <v>0.90663815930604097</v>
      </c>
      <c r="AE6533">
        <v>0.94530614254185896</v>
      </c>
      <c r="AF6533">
        <v>7.3108539881442502E-2</v>
      </c>
      <c r="AG6533">
        <v>0.61358003653225202</v>
      </c>
      <c r="AH6533">
        <v>-24.232515830946301</v>
      </c>
      <c r="AI6533">
        <v>0.424511747282666</v>
      </c>
      <c r="AJ6533">
        <v>0.78121606160956403</v>
      </c>
      <c r="AK6533">
        <v>-1.57141013564879</v>
      </c>
    </row>
    <row r="6534" spans="1:37" x14ac:dyDescent="0.2">
      <c r="A6534" t="s">
        <v>21524</v>
      </c>
      <c r="B6534">
        <v>17525287</v>
      </c>
      <c r="C6534">
        <v>17525455</v>
      </c>
      <c r="D6534">
        <v>169</v>
      </c>
      <c r="E6534" t="s">
        <v>21830</v>
      </c>
      <c r="F6534">
        <v>2</v>
      </c>
      <c r="G6534" t="s">
        <v>21831</v>
      </c>
      <c r="H6534" t="s">
        <v>35432</v>
      </c>
      <c r="I6534">
        <v>5</v>
      </c>
      <c r="J6534">
        <v>17490967</v>
      </c>
      <c r="K6534">
        <v>17492076</v>
      </c>
      <c r="L6534">
        <v>1110</v>
      </c>
      <c r="M6534">
        <v>2</v>
      </c>
      <c r="N6534">
        <v>340096</v>
      </c>
      <c r="O6534" t="s">
        <v>21825</v>
      </c>
      <c r="P6534">
        <v>-33211</v>
      </c>
      <c r="Q6534" t="s">
        <v>21826</v>
      </c>
      <c r="R6534" t="s">
        <v>21827</v>
      </c>
      <c r="S6534" t="s">
        <v>35431</v>
      </c>
      <c r="T6534">
        <v>8.8407481283857503E-2</v>
      </c>
      <c r="U6534">
        <v>0.603102917160658</v>
      </c>
      <c r="V6534">
        <v>-24.345698483303799</v>
      </c>
      <c r="W6534">
        <v>0.82334044518041904</v>
      </c>
      <c r="X6534">
        <v>0.95159051474143896</v>
      </c>
      <c r="Y6534">
        <v>1.5954911632422799</v>
      </c>
      <c r="Z6534">
        <v>0.73868578085032299</v>
      </c>
      <c r="AA6534">
        <v>0.87994156500776499</v>
      </c>
      <c r="AB6534">
        <v>0.56116830953105001</v>
      </c>
      <c r="AC6534">
        <v>0.53630216344852499</v>
      </c>
      <c r="AD6534">
        <v>0.87989882095915395</v>
      </c>
      <c r="AE6534">
        <v>1.7678905168547501</v>
      </c>
      <c r="AF6534">
        <v>5.0597804864900599E-2</v>
      </c>
      <c r="AG6534">
        <v>0.50499344271650004</v>
      </c>
      <c r="AH6534">
        <v>-25.3191826318761</v>
      </c>
      <c r="AI6534">
        <v>0.91038310110390896</v>
      </c>
      <c r="AJ6534">
        <v>0.98621344597861504</v>
      </c>
      <c r="AK6534">
        <v>0.418049568006362</v>
      </c>
    </row>
    <row r="6535" spans="1:37" x14ac:dyDescent="0.2">
      <c r="A6535" t="s">
        <v>21524</v>
      </c>
      <c r="B6535">
        <v>17525455</v>
      </c>
      <c r="C6535">
        <v>17525623</v>
      </c>
      <c r="D6535">
        <v>169</v>
      </c>
      <c r="E6535" t="s">
        <v>21832</v>
      </c>
      <c r="F6535">
        <v>13</v>
      </c>
      <c r="G6535" t="s">
        <v>21833</v>
      </c>
      <c r="H6535" t="s">
        <v>35432</v>
      </c>
      <c r="I6535">
        <v>5</v>
      </c>
      <c r="J6535">
        <v>17490967</v>
      </c>
      <c r="K6535">
        <v>17492076</v>
      </c>
      <c r="L6535">
        <v>1110</v>
      </c>
      <c r="M6535">
        <v>2</v>
      </c>
      <c r="N6535">
        <v>340096</v>
      </c>
      <c r="O6535" t="s">
        <v>21825</v>
      </c>
      <c r="P6535">
        <v>-33379</v>
      </c>
      <c r="Q6535" t="s">
        <v>21826</v>
      </c>
      <c r="R6535" t="s">
        <v>21827</v>
      </c>
      <c r="S6535" t="s">
        <v>35431</v>
      </c>
      <c r="T6535">
        <v>8.8407481283857503E-2</v>
      </c>
      <c r="U6535">
        <v>0.603102917160658</v>
      </c>
      <c r="V6535">
        <v>-24.345698483303799</v>
      </c>
      <c r="W6535">
        <v>0.82334044518041904</v>
      </c>
      <c r="X6535">
        <v>0.95159051474143896</v>
      </c>
      <c r="Y6535">
        <v>1.5954911632422799</v>
      </c>
      <c r="Z6535">
        <v>0.73868578085032299</v>
      </c>
      <c r="AA6535">
        <v>0.87994156500776499</v>
      </c>
      <c r="AB6535">
        <v>0.56116830953105001</v>
      </c>
      <c r="AC6535">
        <v>0.53630216344852499</v>
      </c>
      <c r="AD6535">
        <v>0.87989882095915395</v>
      </c>
      <c r="AE6535">
        <v>1.7678905168547501</v>
      </c>
      <c r="AF6535">
        <v>5.0597804864900599E-2</v>
      </c>
      <c r="AG6535">
        <v>0.50499344271650004</v>
      </c>
      <c r="AH6535">
        <v>-25.3191826318761</v>
      </c>
      <c r="AI6535">
        <v>0.91038310110390896</v>
      </c>
      <c r="AJ6535">
        <v>0.98621344597861504</v>
      </c>
      <c r="AK6535">
        <v>0.418049568006362</v>
      </c>
    </row>
    <row r="6536" spans="1:37" x14ac:dyDescent="0.2">
      <c r="A6536" t="s">
        <v>21524</v>
      </c>
      <c r="B6536">
        <v>17525623</v>
      </c>
      <c r="C6536">
        <v>17525791</v>
      </c>
      <c r="D6536">
        <v>169</v>
      </c>
      <c r="E6536" t="s">
        <v>21834</v>
      </c>
      <c r="F6536">
        <v>9</v>
      </c>
      <c r="G6536" t="s">
        <v>21835</v>
      </c>
      <c r="H6536" t="s">
        <v>35432</v>
      </c>
      <c r="I6536">
        <v>5</v>
      </c>
      <c r="J6536">
        <v>17490967</v>
      </c>
      <c r="K6536">
        <v>17492076</v>
      </c>
      <c r="L6536">
        <v>1110</v>
      </c>
      <c r="M6536">
        <v>2</v>
      </c>
      <c r="N6536">
        <v>340096</v>
      </c>
      <c r="O6536" t="s">
        <v>21825</v>
      </c>
      <c r="P6536">
        <v>-33547</v>
      </c>
      <c r="Q6536" t="s">
        <v>21826</v>
      </c>
      <c r="R6536" t="s">
        <v>21827</v>
      </c>
      <c r="S6536" t="s">
        <v>35431</v>
      </c>
      <c r="T6536">
        <v>8.8407481283857503E-2</v>
      </c>
      <c r="U6536">
        <v>0.603102917160658</v>
      </c>
      <c r="V6536">
        <v>-24.345698483303799</v>
      </c>
      <c r="W6536">
        <v>0.82334044518041904</v>
      </c>
      <c r="X6536">
        <v>0.95159051474143896</v>
      </c>
      <c r="Y6536">
        <v>1.5954911632422799</v>
      </c>
      <c r="Z6536">
        <v>0.73868578085032299</v>
      </c>
      <c r="AA6536">
        <v>0.87994156500776499</v>
      </c>
      <c r="AB6536">
        <v>0.56116830953105001</v>
      </c>
      <c r="AC6536">
        <v>0.53630216344852499</v>
      </c>
      <c r="AD6536">
        <v>0.87989882095915395</v>
      </c>
      <c r="AE6536">
        <v>1.7678905168547501</v>
      </c>
      <c r="AF6536">
        <v>5.0597804864900599E-2</v>
      </c>
      <c r="AG6536">
        <v>0.50499344271650004</v>
      </c>
      <c r="AH6536">
        <v>-25.3191826318761</v>
      </c>
      <c r="AI6536">
        <v>0.91038310110390896</v>
      </c>
      <c r="AJ6536">
        <v>0.98621344597861504</v>
      </c>
      <c r="AK6536">
        <v>0.418049568006362</v>
      </c>
    </row>
    <row r="6537" spans="1:37" x14ac:dyDescent="0.2">
      <c r="A6537" t="s">
        <v>21524</v>
      </c>
      <c r="B6537">
        <v>17528860</v>
      </c>
      <c r="C6537">
        <v>17529020</v>
      </c>
      <c r="D6537">
        <v>161</v>
      </c>
      <c r="E6537" t="s">
        <v>21836</v>
      </c>
      <c r="F6537">
        <v>9</v>
      </c>
      <c r="G6537" t="s">
        <v>21837</v>
      </c>
      <c r="H6537" t="s">
        <v>35433</v>
      </c>
      <c r="I6537">
        <v>5</v>
      </c>
      <c r="J6537">
        <v>17490967</v>
      </c>
      <c r="K6537">
        <v>17492076</v>
      </c>
      <c r="L6537">
        <v>1110</v>
      </c>
      <c r="M6537">
        <v>2</v>
      </c>
      <c r="N6537">
        <v>340096</v>
      </c>
      <c r="O6537" t="s">
        <v>21825</v>
      </c>
      <c r="P6537">
        <v>-36784</v>
      </c>
      <c r="Q6537" t="s">
        <v>21826</v>
      </c>
      <c r="R6537" t="s">
        <v>21827</v>
      </c>
      <c r="S6537" t="s">
        <v>35431</v>
      </c>
      <c r="T6537">
        <v>8.8407481283857503E-2</v>
      </c>
      <c r="U6537">
        <v>0.603102917160658</v>
      </c>
      <c r="V6537">
        <v>-24.425385048391501</v>
      </c>
      <c r="W6537">
        <v>0.78495938470128301</v>
      </c>
      <c r="X6537">
        <v>0.95159051474143896</v>
      </c>
      <c r="Y6537">
        <v>2.26409927577365</v>
      </c>
      <c r="Z6537">
        <v>0.75976096321362996</v>
      </c>
      <c r="AA6537">
        <v>0.89706013715158295</v>
      </c>
      <c r="AB6537">
        <v>0.79582214802225304</v>
      </c>
      <c r="AC6537">
        <v>0.53630216344852499</v>
      </c>
      <c r="AD6537">
        <v>0.87989882095915395</v>
      </c>
      <c r="AE6537">
        <v>2.1074869329390098</v>
      </c>
      <c r="AF6537">
        <v>5.0597804864900599E-2</v>
      </c>
      <c r="AG6537">
        <v>0.50499344271650004</v>
      </c>
      <c r="AH6537">
        <v>-25.5744263287344</v>
      </c>
      <c r="AI6537">
        <v>0.95512061122343095</v>
      </c>
      <c r="AJ6537">
        <v>0.98789258377071898</v>
      </c>
      <c r="AK6537">
        <v>1.0791412132543701</v>
      </c>
    </row>
    <row r="6538" spans="1:37" x14ac:dyDescent="0.2">
      <c r="A6538" t="s">
        <v>21524</v>
      </c>
      <c r="B6538">
        <v>17529026</v>
      </c>
      <c r="C6538">
        <v>17529210</v>
      </c>
      <c r="D6538">
        <v>185</v>
      </c>
      <c r="E6538" t="s">
        <v>21838</v>
      </c>
      <c r="F6538">
        <v>13</v>
      </c>
      <c r="G6538" t="s">
        <v>21839</v>
      </c>
      <c r="H6538" t="s">
        <v>35433</v>
      </c>
      <c r="I6538">
        <v>5</v>
      </c>
      <c r="J6538">
        <v>17490967</v>
      </c>
      <c r="K6538">
        <v>17492076</v>
      </c>
      <c r="L6538">
        <v>1110</v>
      </c>
      <c r="M6538">
        <v>2</v>
      </c>
      <c r="N6538">
        <v>340096</v>
      </c>
      <c r="O6538" t="s">
        <v>21825</v>
      </c>
      <c r="P6538">
        <v>-36950</v>
      </c>
      <c r="Q6538" t="s">
        <v>21826</v>
      </c>
      <c r="R6538" t="s">
        <v>21827</v>
      </c>
      <c r="S6538" t="s">
        <v>35431</v>
      </c>
      <c r="T6538">
        <v>8.8407481283857503E-2</v>
      </c>
      <c r="U6538">
        <v>0.603102917160658</v>
      </c>
      <c r="V6538">
        <v>-24.425385048391501</v>
      </c>
      <c r="W6538">
        <v>0.78495938470128301</v>
      </c>
      <c r="X6538">
        <v>0.95159051474143896</v>
      </c>
      <c r="Y6538">
        <v>2.26409927577365</v>
      </c>
      <c r="Z6538">
        <v>0.75976096321362996</v>
      </c>
      <c r="AA6538">
        <v>0.89706013715158295</v>
      </c>
      <c r="AB6538">
        <v>0.79582214802225304</v>
      </c>
      <c r="AC6538">
        <v>0.53630216344852499</v>
      </c>
      <c r="AD6538">
        <v>0.87989882095915395</v>
      </c>
      <c r="AE6538">
        <v>2.1074869329390098</v>
      </c>
      <c r="AF6538">
        <v>5.0597804864900599E-2</v>
      </c>
      <c r="AG6538">
        <v>0.50499344271650004</v>
      </c>
      <c r="AH6538">
        <v>-25.5744263287344</v>
      </c>
      <c r="AI6538">
        <v>0.95512061122343095</v>
      </c>
      <c r="AJ6538">
        <v>0.98789258377071898</v>
      </c>
      <c r="AK6538">
        <v>1.0791412132543701</v>
      </c>
    </row>
    <row r="6539" spans="1:37" x14ac:dyDescent="0.2">
      <c r="A6539" t="s">
        <v>21524</v>
      </c>
      <c r="B6539">
        <v>17585200</v>
      </c>
      <c r="C6539">
        <v>17585367</v>
      </c>
      <c r="D6539">
        <v>168</v>
      </c>
      <c r="E6539" t="s">
        <v>21840</v>
      </c>
      <c r="F6539">
        <v>9</v>
      </c>
      <c r="G6539" t="s">
        <v>21841</v>
      </c>
      <c r="H6539" t="s">
        <v>35434</v>
      </c>
      <c r="I6539">
        <v>5</v>
      </c>
      <c r="J6539">
        <v>17654868</v>
      </c>
      <c r="K6539">
        <v>17655849</v>
      </c>
      <c r="L6539">
        <v>982</v>
      </c>
      <c r="M6539">
        <v>2</v>
      </c>
      <c r="N6539">
        <v>391769</v>
      </c>
      <c r="O6539" t="s">
        <v>21842</v>
      </c>
      <c r="P6539">
        <v>70482</v>
      </c>
      <c r="Q6539" t="s">
        <v>21843</v>
      </c>
      <c r="R6539" t="s">
        <v>21844</v>
      </c>
      <c r="S6539" t="s">
        <v>35435</v>
      </c>
      <c r="T6539">
        <v>8.8407481283857503E-2</v>
      </c>
      <c r="U6539">
        <v>0.603102917160658</v>
      </c>
      <c r="V6539">
        <v>-24.574425378187801</v>
      </c>
      <c r="W6539">
        <v>0.82334044518041904</v>
      </c>
      <c r="X6539">
        <v>0.95159051474143896</v>
      </c>
      <c r="Y6539">
        <v>1.4677970463684</v>
      </c>
      <c r="Z6539">
        <v>0.71780512870512203</v>
      </c>
      <c r="AA6539">
        <v>0.86308114850689799</v>
      </c>
      <c r="AB6539">
        <v>0.460757216543971</v>
      </c>
      <c r="AC6539">
        <v>0.55416744885208802</v>
      </c>
      <c r="AD6539">
        <v>0.87989882095915395</v>
      </c>
      <c r="AE6539">
        <v>1.8009987021985301</v>
      </c>
      <c r="AF6539">
        <v>5.0597804864900599E-2</v>
      </c>
      <c r="AG6539">
        <v>0.50499344271650004</v>
      </c>
      <c r="AH6539">
        <v>-25.475037077562799</v>
      </c>
      <c r="AI6539">
        <v>0.91038310110390896</v>
      </c>
      <c r="AJ6539">
        <v>0.98621344597861504</v>
      </c>
      <c r="AK6539">
        <v>0.17555563347644301</v>
      </c>
    </row>
    <row r="6540" spans="1:37" x14ac:dyDescent="0.2">
      <c r="A6540" t="s">
        <v>21524</v>
      </c>
      <c r="B6540">
        <v>17585367</v>
      </c>
      <c r="C6540">
        <v>17585534</v>
      </c>
      <c r="D6540">
        <v>168</v>
      </c>
      <c r="E6540" t="s">
        <v>21845</v>
      </c>
      <c r="F6540">
        <v>13</v>
      </c>
      <c r="G6540" t="s">
        <v>21846</v>
      </c>
      <c r="H6540" t="s">
        <v>35434</v>
      </c>
      <c r="I6540">
        <v>5</v>
      </c>
      <c r="J6540">
        <v>17654868</v>
      </c>
      <c r="K6540">
        <v>17655849</v>
      </c>
      <c r="L6540">
        <v>982</v>
      </c>
      <c r="M6540">
        <v>2</v>
      </c>
      <c r="N6540">
        <v>391769</v>
      </c>
      <c r="O6540" t="s">
        <v>21842</v>
      </c>
      <c r="P6540">
        <v>70315</v>
      </c>
      <c r="Q6540" t="s">
        <v>21843</v>
      </c>
      <c r="R6540" t="s">
        <v>21844</v>
      </c>
      <c r="S6540" t="s">
        <v>35435</v>
      </c>
      <c r="T6540">
        <v>8.8407481283857503E-2</v>
      </c>
      <c r="U6540">
        <v>0.603102917160658</v>
      </c>
      <c r="V6540">
        <v>-24.574425378187801</v>
      </c>
      <c r="W6540">
        <v>0.82334044518041904</v>
      </c>
      <c r="X6540">
        <v>0.95159051474143896</v>
      </c>
      <c r="Y6540">
        <v>1.4677970463684</v>
      </c>
      <c r="Z6540">
        <v>0.71780512870512203</v>
      </c>
      <c r="AA6540">
        <v>0.86308114850689799</v>
      </c>
      <c r="AB6540">
        <v>0.460757216543971</v>
      </c>
      <c r="AC6540">
        <v>0.55416744885208802</v>
      </c>
      <c r="AD6540">
        <v>0.87989882095915395</v>
      </c>
      <c r="AE6540">
        <v>1.8009987021985301</v>
      </c>
      <c r="AF6540">
        <v>5.0597804864900599E-2</v>
      </c>
      <c r="AG6540">
        <v>0.50499344271650004</v>
      </c>
      <c r="AH6540">
        <v>-25.475037077562799</v>
      </c>
      <c r="AI6540">
        <v>0.91038310110390896</v>
      </c>
      <c r="AJ6540">
        <v>0.98621344597861504</v>
      </c>
      <c r="AK6540">
        <v>0.17555563347644301</v>
      </c>
    </row>
    <row r="6541" spans="1:37" x14ac:dyDescent="0.2">
      <c r="A6541" t="s">
        <v>21524</v>
      </c>
      <c r="B6541">
        <v>17585534</v>
      </c>
      <c r="C6541">
        <v>17585701</v>
      </c>
      <c r="D6541">
        <v>168</v>
      </c>
      <c r="E6541" t="s">
        <v>21847</v>
      </c>
      <c r="F6541">
        <v>2</v>
      </c>
      <c r="G6541" t="s">
        <v>21848</v>
      </c>
      <c r="H6541" t="s">
        <v>35434</v>
      </c>
      <c r="I6541">
        <v>5</v>
      </c>
      <c r="J6541">
        <v>17654868</v>
      </c>
      <c r="K6541">
        <v>17655849</v>
      </c>
      <c r="L6541">
        <v>982</v>
      </c>
      <c r="M6541">
        <v>2</v>
      </c>
      <c r="N6541">
        <v>391769</v>
      </c>
      <c r="O6541" t="s">
        <v>21842</v>
      </c>
      <c r="P6541">
        <v>70148</v>
      </c>
      <c r="Q6541" t="s">
        <v>21843</v>
      </c>
      <c r="R6541" t="s">
        <v>21844</v>
      </c>
      <c r="S6541" t="s">
        <v>35435</v>
      </c>
      <c r="T6541">
        <v>8.8407481283857503E-2</v>
      </c>
      <c r="U6541">
        <v>0.603102917160658</v>
      </c>
      <c r="V6541">
        <v>-24.574425378187801</v>
      </c>
      <c r="W6541">
        <v>0.82334044518041904</v>
      </c>
      <c r="X6541">
        <v>0.95159051474143896</v>
      </c>
      <c r="Y6541">
        <v>1.4677970463684</v>
      </c>
      <c r="Z6541">
        <v>0.71780512870512203</v>
      </c>
      <c r="AA6541">
        <v>0.86308114850689799</v>
      </c>
      <c r="AB6541">
        <v>0.460757216543971</v>
      </c>
      <c r="AC6541">
        <v>0.55416744885208802</v>
      </c>
      <c r="AD6541">
        <v>0.87989882095915395</v>
      </c>
      <c r="AE6541">
        <v>1.8009987021985301</v>
      </c>
      <c r="AF6541">
        <v>5.0597804864900599E-2</v>
      </c>
      <c r="AG6541">
        <v>0.50499344271650004</v>
      </c>
      <c r="AH6541">
        <v>-25.475037077562799</v>
      </c>
      <c r="AI6541">
        <v>0.91038310110390896</v>
      </c>
      <c r="AJ6541">
        <v>0.98621344597861504</v>
      </c>
      <c r="AK6541">
        <v>0.17555563347644301</v>
      </c>
    </row>
    <row r="6542" spans="1:37" x14ac:dyDescent="0.2">
      <c r="A6542" t="s">
        <v>21524</v>
      </c>
      <c r="B6542">
        <v>17593835</v>
      </c>
      <c r="C6542">
        <v>17594003</v>
      </c>
      <c r="D6542">
        <v>169</v>
      </c>
      <c r="E6542" t="s">
        <v>21849</v>
      </c>
      <c r="F6542">
        <v>9</v>
      </c>
      <c r="G6542" t="s">
        <v>21850</v>
      </c>
      <c r="H6542" t="s">
        <v>35436</v>
      </c>
      <c r="I6542">
        <v>5</v>
      </c>
      <c r="J6542">
        <v>17654868</v>
      </c>
      <c r="K6542">
        <v>17655849</v>
      </c>
      <c r="L6542">
        <v>982</v>
      </c>
      <c r="M6542">
        <v>2</v>
      </c>
      <c r="N6542">
        <v>391769</v>
      </c>
      <c r="O6542" t="s">
        <v>21842</v>
      </c>
      <c r="P6542">
        <v>61846</v>
      </c>
      <c r="Q6542" t="s">
        <v>21843</v>
      </c>
      <c r="R6542" t="s">
        <v>21844</v>
      </c>
      <c r="S6542" t="s">
        <v>35435</v>
      </c>
      <c r="T6542">
        <v>8.8407481283857503E-2</v>
      </c>
      <c r="U6542">
        <v>0.603102917160658</v>
      </c>
      <c r="V6542">
        <v>-24.760520115063901</v>
      </c>
      <c r="W6542">
        <v>0.82334044518041904</v>
      </c>
      <c r="X6542">
        <v>0.95159051474143896</v>
      </c>
      <c r="Y6542">
        <v>1.4819478968998201</v>
      </c>
      <c r="Z6542">
        <v>0.73868578085032299</v>
      </c>
      <c r="AA6542">
        <v>0.87994156500776499</v>
      </c>
      <c r="AB6542">
        <v>0.42993897268326797</v>
      </c>
      <c r="AC6542">
        <v>0.55416744885208802</v>
      </c>
      <c r="AD6542">
        <v>0.87989882095915395</v>
      </c>
      <c r="AE6542">
        <v>1.8191030812347999</v>
      </c>
      <c r="AF6542">
        <v>5.0597804864900599E-2</v>
      </c>
      <c r="AG6542">
        <v>0.50499344271650004</v>
      </c>
      <c r="AH6542">
        <v>-25.639047060309402</v>
      </c>
      <c r="AI6542">
        <v>0.91038310110390896</v>
      </c>
      <c r="AJ6542">
        <v>0.98621344597861504</v>
      </c>
      <c r="AK6542">
        <v>0.17360920966125601</v>
      </c>
    </row>
    <row r="6543" spans="1:37" x14ac:dyDescent="0.2">
      <c r="A6543" t="s">
        <v>21524</v>
      </c>
      <c r="B6543">
        <v>17594003</v>
      </c>
      <c r="C6543">
        <v>17594171</v>
      </c>
      <c r="D6543">
        <v>169</v>
      </c>
      <c r="E6543" t="s">
        <v>21851</v>
      </c>
      <c r="F6543">
        <v>13</v>
      </c>
      <c r="G6543" t="s">
        <v>21852</v>
      </c>
      <c r="H6543" t="s">
        <v>35436</v>
      </c>
      <c r="I6543">
        <v>5</v>
      </c>
      <c r="J6543">
        <v>17654868</v>
      </c>
      <c r="K6543">
        <v>17655849</v>
      </c>
      <c r="L6543">
        <v>982</v>
      </c>
      <c r="M6543">
        <v>2</v>
      </c>
      <c r="N6543">
        <v>391769</v>
      </c>
      <c r="O6543" t="s">
        <v>21842</v>
      </c>
      <c r="P6543">
        <v>61678</v>
      </c>
      <c r="Q6543" t="s">
        <v>21843</v>
      </c>
      <c r="R6543" t="s">
        <v>21844</v>
      </c>
      <c r="S6543" t="s">
        <v>35435</v>
      </c>
      <c r="T6543">
        <v>8.8407481283857503E-2</v>
      </c>
      <c r="U6543">
        <v>0.603102917160658</v>
      </c>
      <c r="V6543">
        <v>-24.760520115063901</v>
      </c>
      <c r="W6543">
        <v>0.82334044518041904</v>
      </c>
      <c r="X6543">
        <v>0.95159051474143896</v>
      </c>
      <c r="Y6543">
        <v>1.4819478968998201</v>
      </c>
      <c r="Z6543">
        <v>0.73868578085032299</v>
      </c>
      <c r="AA6543">
        <v>0.87994156500776499</v>
      </c>
      <c r="AB6543">
        <v>0.42993897268326797</v>
      </c>
      <c r="AC6543">
        <v>0.55416744885208802</v>
      </c>
      <c r="AD6543">
        <v>0.87989882095915395</v>
      </c>
      <c r="AE6543">
        <v>1.8191030812347999</v>
      </c>
      <c r="AF6543">
        <v>5.0597804864900599E-2</v>
      </c>
      <c r="AG6543">
        <v>0.50499344271650004</v>
      </c>
      <c r="AH6543">
        <v>-25.639047060309402</v>
      </c>
      <c r="AI6543">
        <v>0.91038310110390896</v>
      </c>
      <c r="AJ6543">
        <v>0.98621344597861504</v>
      </c>
      <c r="AK6543">
        <v>0.17360920966125601</v>
      </c>
    </row>
    <row r="6544" spans="1:37" x14ac:dyDescent="0.2">
      <c r="A6544" t="s">
        <v>21524</v>
      </c>
      <c r="B6544">
        <v>17594171</v>
      </c>
      <c r="C6544">
        <v>17594339</v>
      </c>
      <c r="D6544">
        <v>169</v>
      </c>
      <c r="E6544" t="s">
        <v>21853</v>
      </c>
      <c r="F6544">
        <v>2</v>
      </c>
      <c r="G6544" t="s">
        <v>21854</v>
      </c>
      <c r="H6544" t="s">
        <v>35436</v>
      </c>
      <c r="I6544">
        <v>5</v>
      </c>
      <c r="J6544">
        <v>17654868</v>
      </c>
      <c r="K6544">
        <v>17655849</v>
      </c>
      <c r="L6544">
        <v>982</v>
      </c>
      <c r="M6544">
        <v>2</v>
      </c>
      <c r="N6544">
        <v>391769</v>
      </c>
      <c r="O6544" t="s">
        <v>21842</v>
      </c>
      <c r="P6544">
        <v>61510</v>
      </c>
      <c r="Q6544" t="s">
        <v>21843</v>
      </c>
      <c r="R6544" t="s">
        <v>21844</v>
      </c>
      <c r="S6544" t="s">
        <v>35435</v>
      </c>
      <c r="T6544">
        <v>8.8407481283857503E-2</v>
      </c>
      <c r="U6544">
        <v>0.603102917160658</v>
      </c>
      <c r="V6544">
        <v>-24.620995596385502</v>
      </c>
      <c r="W6544">
        <v>0.82334044518041904</v>
      </c>
      <c r="X6544">
        <v>0.95159051474143896</v>
      </c>
      <c r="Y6544">
        <v>1.2858663140898701</v>
      </c>
      <c r="Z6544">
        <v>0.73868578085032299</v>
      </c>
      <c r="AA6544">
        <v>0.87994156500776499</v>
      </c>
      <c r="AB6544">
        <v>0.53552395983783896</v>
      </c>
      <c r="AC6544">
        <v>0.55416744885208802</v>
      </c>
      <c r="AD6544">
        <v>0.87989882095915395</v>
      </c>
      <c r="AE6544">
        <v>1.7446483424144501</v>
      </c>
      <c r="AF6544">
        <v>5.0597804864900599E-2</v>
      </c>
      <c r="AG6544">
        <v>0.50499344271650004</v>
      </c>
      <c r="AH6544">
        <v>-25.575736675346398</v>
      </c>
      <c r="AI6544">
        <v>0.88811155648914797</v>
      </c>
      <c r="AJ6544">
        <v>0.98621344597861504</v>
      </c>
      <c r="AK6544">
        <v>-2.2472373148696202E-2</v>
      </c>
    </row>
    <row r="6545" spans="1:37" x14ac:dyDescent="0.2">
      <c r="A6545" t="s">
        <v>21524</v>
      </c>
      <c r="B6545">
        <v>17597286</v>
      </c>
      <c r="C6545">
        <v>17597468</v>
      </c>
      <c r="D6545">
        <v>183</v>
      </c>
      <c r="E6545" t="s">
        <v>21855</v>
      </c>
      <c r="F6545">
        <v>13</v>
      </c>
      <c r="G6545" t="s">
        <v>21856</v>
      </c>
      <c r="H6545" t="s">
        <v>35437</v>
      </c>
      <c r="I6545">
        <v>5</v>
      </c>
      <c r="J6545">
        <v>17654868</v>
      </c>
      <c r="K6545">
        <v>17655849</v>
      </c>
      <c r="L6545">
        <v>982</v>
      </c>
      <c r="M6545">
        <v>2</v>
      </c>
      <c r="N6545">
        <v>391769</v>
      </c>
      <c r="O6545" t="s">
        <v>21842</v>
      </c>
      <c r="P6545">
        <v>58381</v>
      </c>
      <c r="Q6545" t="s">
        <v>21843</v>
      </c>
      <c r="R6545" t="s">
        <v>21844</v>
      </c>
      <c r="S6545" t="s">
        <v>35435</v>
      </c>
      <c r="T6545">
        <v>4.54222079134999E-2</v>
      </c>
      <c r="U6545">
        <v>0.603102917160658</v>
      </c>
      <c r="V6545">
        <v>-24.725281286459801</v>
      </c>
      <c r="W6545">
        <v>0.89279167466019005</v>
      </c>
      <c r="X6545">
        <v>0.95159051474143896</v>
      </c>
      <c r="Y6545">
        <v>1.18512366787878</v>
      </c>
      <c r="Z6545">
        <v>0.439044852312928</v>
      </c>
      <c r="AA6545">
        <v>0.84435025072159198</v>
      </c>
      <c r="AB6545">
        <v>0.58837761098183905</v>
      </c>
      <c r="AC6545">
        <v>0.86903651251695602</v>
      </c>
      <c r="AD6545">
        <v>0.94068432309766403</v>
      </c>
      <c r="AE6545">
        <v>1.7011201170092201</v>
      </c>
      <c r="AF6545">
        <v>3.4861559518995201E-2</v>
      </c>
      <c r="AG6545">
        <v>0.476038960109122</v>
      </c>
      <c r="AH6545">
        <v>-25.7187499248455</v>
      </c>
      <c r="AI6545">
        <v>0.72005566671916099</v>
      </c>
      <c r="AJ6545">
        <v>0.88551770304185196</v>
      </c>
      <c r="AK6545">
        <v>-0.11403040466105401</v>
      </c>
    </row>
    <row r="6546" spans="1:37" x14ac:dyDescent="0.2">
      <c r="A6546" t="s">
        <v>21524</v>
      </c>
      <c r="B6546">
        <v>17597476</v>
      </c>
      <c r="C6546">
        <v>17597637</v>
      </c>
      <c r="D6546">
        <v>162</v>
      </c>
      <c r="E6546" t="s">
        <v>21857</v>
      </c>
      <c r="F6546">
        <v>9</v>
      </c>
      <c r="G6546" t="s">
        <v>21858</v>
      </c>
      <c r="H6546" t="s">
        <v>35437</v>
      </c>
      <c r="I6546">
        <v>5</v>
      </c>
      <c r="J6546">
        <v>17654868</v>
      </c>
      <c r="K6546">
        <v>17655849</v>
      </c>
      <c r="L6546">
        <v>982</v>
      </c>
      <c r="M6546">
        <v>2</v>
      </c>
      <c r="N6546">
        <v>391769</v>
      </c>
      <c r="O6546" t="s">
        <v>21842</v>
      </c>
      <c r="P6546">
        <v>58212</v>
      </c>
      <c r="Q6546" t="s">
        <v>21843</v>
      </c>
      <c r="R6546" t="s">
        <v>21844</v>
      </c>
      <c r="S6546" t="s">
        <v>35435</v>
      </c>
      <c r="T6546">
        <v>8.8407481283857503E-2</v>
      </c>
      <c r="U6546">
        <v>0.603102917160658</v>
      </c>
      <c r="V6546">
        <v>-24.625764145020199</v>
      </c>
      <c r="W6546">
        <v>0.82334044518041904</v>
      </c>
      <c r="X6546">
        <v>0.95159051474143896</v>
      </c>
      <c r="Y6546">
        <v>1.3564881090282099</v>
      </c>
      <c r="Z6546">
        <v>0.73868578085032299</v>
      </c>
      <c r="AA6546">
        <v>0.87994156500776499</v>
      </c>
      <c r="AB6546">
        <v>0.68789475242145903</v>
      </c>
      <c r="AC6546">
        <v>0.53630216344852499</v>
      </c>
      <c r="AD6546">
        <v>0.87989882095915395</v>
      </c>
      <c r="AE6546">
        <v>1.87248455815865</v>
      </c>
      <c r="AF6546">
        <v>5.0597804864900599E-2</v>
      </c>
      <c r="AG6546">
        <v>0.50499344271650004</v>
      </c>
      <c r="AH6546">
        <v>-25.693167276804601</v>
      </c>
      <c r="AI6546">
        <v>0.88811155648914797</v>
      </c>
      <c r="AJ6546">
        <v>0.98621344597861504</v>
      </c>
      <c r="AK6546">
        <v>-7.7618255132322303E-2</v>
      </c>
    </row>
    <row r="6547" spans="1:37" x14ac:dyDescent="0.2">
      <c r="A6547" t="s">
        <v>21524</v>
      </c>
      <c r="B6547">
        <v>17754040</v>
      </c>
      <c r="C6547">
        <v>17754339</v>
      </c>
      <c r="D6547">
        <v>300</v>
      </c>
      <c r="E6547" t="s">
        <v>21859</v>
      </c>
      <c r="F6547">
        <v>7</v>
      </c>
      <c r="G6547" t="s">
        <v>21860</v>
      </c>
      <c r="H6547" t="s">
        <v>35438</v>
      </c>
      <c r="I6547">
        <v>5</v>
      </c>
      <c r="J6547">
        <v>17743800</v>
      </c>
      <c r="K6547">
        <v>17788344</v>
      </c>
      <c r="L6547">
        <v>44545</v>
      </c>
      <c r="M6547">
        <v>1</v>
      </c>
      <c r="N6547">
        <v>105374666</v>
      </c>
      <c r="O6547" t="s">
        <v>21861</v>
      </c>
      <c r="P6547">
        <v>10240</v>
      </c>
      <c r="Q6547" t="s">
        <v>40</v>
      </c>
      <c r="R6547" t="s">
        <v>21862</v>
      </c>
      <c r="S6547" t="s">
        <v>35439</v>
      </c>
      <c r="T6547">
        <v>0.583211159830616</v>
      </c>
      <c r="U6547">
        <v>0.81360520874211995</v>
      </c>
      <c r="V6547">
        <v>-0.32297345618481998</v>
      </c>
      <c r="W6547">
        <v>0.86214887914709604</v>
      </c>
      <c r="X6547">
        <v>0.95159051474143896</v>
      </c>
      <c r="Y6547">
        <v>0.50524065706893695</v>
      </c>
      <c r="Z6547">
        <v>0.72004451969238803</v>
      </c>
      <c r="AA6547">
        <v>0.86308114850689799</v>
      </c>
      <c r="AB6547">
        <v>-0.169999218648858</v>
      </c>
      <c r="AC6547">
        <v>0.615069744472027</v>
      </c>
      <c r="AD6547">
        <v>0.87989882095915395</v>
      </c>
      <c r="AE6547">
        <v>-0.49475922447140602</v>
      </c>
      <c r="AF6547">
        <v>0.52568734144070195</v>
      </c>
      <c r="AG6547">
        <v>0.80674443595273604</v>
      </c>
      <c r="AH6547">
        <v>-0.31125722499148201</v>
      </c>
      <c r="AI6547">
        <v>0.414159359489496</v>
      </c>
      <c r="AJ6547">
        <v>0.78121606160956403</v>
      </c>
      <c r="AK6547">
        <v>1.3739959848949801</v>
      </c>
    </row>
    <row r="6548" spans="1:37" x14ac:dyDescent="0.2">
      <c r="A6548" t="s">
        <v>21524</v>
      </c>
      <c r="B6548">
        <v>18594434</v>
      </c>
      <c r="C6548">
        <v>18594585</v>
      </c>
      <c r="D6548">
        <v>152</v>
      </c>
      <c r="E6548" t="s">
        <v>21863</v>
      </c>
      <c r="F6548">
        <v>0</v>
      </c>
      <c r="G6548" t="s">
        <v>21864</v>
      </c>
      <c r="H6548" t="s">
        <v>31000</v>
      </c>
      <c r="I6548">
        <v>5</v>
      </c>
      <c r="J6548">
        <v>18704433</v>
      </c>
      <c r="K6548">
        <v>18746173</v>
      </c>
      <c r="L6548">
        <v>41741</v>
      </c>
      <c r="M6548">
        <v>2</v>
      </c>
      <c r="N6548">
        <v>107986408</v>
      </c>
      <c r="O6548" t="s">
        <v>21865</v>
      </c>
      <c r="P6548">
        <v>151588</v>
      </c>
      <c r="Q6548" t="s">
        <v>40</v>
      </c>
      <c r="R6548" t="s">
        <v>21866</v>
      </c>
      <c r="S6548" t="s">
        <v>35440</v>
      </c>
      <c r="T6548">
        <v>0.97213403838398904</v>
      </c>
      <c r="U6548">
        <v>1</v>
      </c>
      <c r="V6548">
        <v>0.305263674893543</v>
      </c>
      <c r="W6548">
        <v>0.20525741147413201</v>
      </c>
      <c r="X6548">
        <v>0.704072456322962</v>
      </c>
      <c r="Y6548">
        <v>-25.131026495543999</v>
      </c>
      <c r="Z6548">
        <v>0.69013698642955401</v>
      </c>
      <c r="AA6548">
        <v>0.84521697243271998</v>
      </c>
      <c r="AB6548">
        <v>-0.65821038908529605</v>
      </c>
      <c r="AC6548">
        <v>7.0489011448141195E-2</v>
      </c>
      <c r="AD6548">
        <v>0.57684129297949804</v>
      </c>
      <c r="AE6548">
        <v>-25.131026495543999</v>
      </c>
      <c r="AF6548">
        <v>0.61410715005536498</v>
      </c>
      <c r="AG6548">
        <v>0.80674443595273604</v>
      </c>
      <c r="AH6548">
        <v>1.2348742763985401</v>
      </c>
      <c r="AI6548">
        <v>0.35038410267202102</v>
      </c>
      <c r="AJ6548">
        <v>0.78121606160956403</v>
      </c>
      <c r="AK6548">
        <v>-24.262271061256701</v>
      </c>
    </row>
    <row r="6549" spans="1:37" x14ac:dyDescent="0.2">
      <c r="A6549" t="s">
        <v>21524</v>
      </c>
      <c r="B6549">
        <v>18671439</v>
      </c>
      <c r="C6549">
        <v>18671591</v>
      </c>
      <c r="D6549">
        <v>153</v>
      </c>
      <c r="E6549" t="s">
        <v>21867</v>
      </c>
      <c r="F6549">
        <v>1</v>
      </c>
      <c r="G6549" t="s">
        <v>21868</v>
      </c>
      <c r="H6549" t="s">
        <v>31000</v>
      </c>
      <c r="I6549">
        <v>5</v>
      </c>
      <c r="J6549">
        <v>18704433</v>
      </c>
      <c r="K6549">
        <v>18746173</v>
      </c>
      <c r="L6549">
        <v>41741</v>
      </c>
      <c r="M6549">
        <v>2</v>
      </c>
      <c r="N6549">
        <v>107986408</v>
      </c>
      <c r="O6549" t="s">
        <v>21865</v>
      </c>
      <c r="P6549">
        <v>74582</v>
      </c>
      <c r="Q6549" t="s">
        <v>40</v>
      </c>
      <c r="R6549" t="s">
        <v>21866</v>
      </c>
      <c r="S6549" t="s">
        <v>35440</v>
      </c>
      <c r="T6549">
        <v>0.17308923567461099</v>
      </c>
      <c r="U6549">
        <v>0.603102917160658</v>
      </c>
      <c r="V6549">
        <v>-23.1509056878438</v>
      </c>
      <c r="W6549">
        <v>0.113079289867903</v>
      </c>
      <c r="X6549">
        <v>0.704072456322962</v>
      </c>
      <c r="Y6549">
        <v>-23.812936447056799</v>
      </c>
      <c r="Z6549">
        <v>0.26789404493740199</v>
      </c>
      <c r="AA6549">
        <v>0.72610664078822296</v>
      </c>
      <c r="AB6549">
        <v>-1.34119071914296</v>
      </c>
      <c r="AC6549">
        <v>2.4853262407310801E-2</v>
      </c>
      <c r="AD6549">
        <v>0.57684129297949804</v>
      </c>
      <c r="AE6549">
        <v>-23.812936447056799</v>
      </c>
      <c r="AF6549">
        <v>0.22065000948199101</v>
      </c>
      <c r="AG6549">
        <v>0.68151250837662902</v>
      </c>
      <c r="AH6549">
        <v>-23.014570380584701</v>
      </c>
      <c r="AI6549">
        <v>0.24456414000292601</v>
      </c>
      <c r="AJ6549">
        <v>0.78121606160956403</v>
      </c>
      <c r="AK6549">
        <v>-22.944181061205999</v>
      </c>
    </row>
    <row r="6550" spans="1:37" x14ac:dyDescent="0.2">
      <c r="A6550" t="s">
        <v>21524</v>
      </c>
      <c r="B6550">
        <v>19280499</v>
      </c>
      <c r="C6550">
        <v>19280567</v>
      </c>
      <c r="D6550">
        <v>69</v>
      </c>
      <c r="E6550" t="s">
        <v>21869</v>
      </c>
      <c r="F6550">
        <v>0</v>
      </c>
      <c r="G6550" t="s">
        <v>21870</v>
      </c>
      <c r="H6550" t="s">
        <v>31000</v>
      </c>
      <c r="I6550">
        <v>5</v>
      </c>
      <c r="J6550">
        <v>19472951</v>
      </c>
      <c r="K6550">
        <v>19478636</v>
      </c>
      <c r="L6550">
        <v>5686</v>
      </c>
      <c r="M6550">
        <v>2</v>
      </c>
      <c r="N6550">
        <v>1016</v>
      </c>
      <c r="O6550" t="s">
        <v>21871</v>
      </c>
      <c r="P6550">
        <v>198069</v>
      </c>
      <c r="Q6550" t="s">
        <v>21872</v>
      </c>
      <c r="R6550" t="s">
        <v>21873</v>
      </c>
      <c r="S6550" t="s">
        <v>35441</v>
      </c>
      <c r="T6550">
        <v>0.79312736691771701</v>
      </c>
      <c r="U6550">
        <v>1</v>
      </c>
      <c r="V6550">
        <v>0.38137933725020301</v>
      </c>
      <c r="W6550">
        <v>0.118228382049617</v>
      </c>
      <c r="X6550">
        <v>0.704072456322962</v>
      </c>
      <c r="Y6550">
        <v>1.4834524820864801</v>
      </c>
      <c r="Z6550">
        <v>0.283620180254615</v>
      </c>
      <c r="AA6550">
        <v>0.72610664078822296</v>
      </c>
      <c r="AB6550">
        <v>-0.23940960716342899</v>
      </c>
      <c r="AC6550">
        <v>0.81750385543549497</v>
      </c>
      <c r="AD6550">
        <v>0.93914778143617095</v>
      </c>
      <c r="AE6550">
        <v>0.70468425117299405</v>
      </c>
      <c r="AF6550">
        <v>0.67150050152663399</v>
      </c>
      <c r="AG6550">
        <v>0.82889325178418005</v>
      </c>
      <c r="AH6550">
        <v>0.89673326542795895</v>
      </c>
      <c r="AI6550">
        <v>1.6159538211110599E-2</v>
      </c>
      <c r="AJ6550">
        <v>0.78121606160956403</v>
      </c>
      <c r="AK6550">
        <v>1.88460199688342</v>
      </c>
    </row>
    <row r="6551" spans="1:37" x14ac:dyDescent="0.2">
      <c r="A6551" t="s">
        <v>21524</v>
      </c>
      <c r="B6551">
        <v>19287853</v>
      </c>
      <c r="C6551">
        <v>19288002</v>
      </c>
      <c r="D6551">
        <v>150</v>
      </c>
      <c r="E6551" t="s">
        <v>21874</v>
      </c>
      <c r="F6551">
        <v>9</v>
      </c>
      <c r="G6551" t="s">
        <v>21875</v>
      </c>
      <c r="H6551" t="s">
        <v>31000</v>
      </c>
      <c r="I6551">
        <v>5</v>
      </c>
      <c r="J6551">
        <v>19472951</v>
      </c>
      <c r="K6551">
        <v>19478636</v>
      </c>
      <c r="L6551">
        <v>5686</v>
      </c>
      <c r="M6551">
        <v>2</v>
      </c>
      <c r="N6551">
        <v>1016</v>
      </c>
      <c r="O6551" t="s">
        <v>21871</v>
      </c>
      <c r="P6551">
        <v>190634</v>
      </c>
      <c r="Q6551" t="s">
        <v>21872</v>
      </c>
      <c r="R6551" t="s">
        <v>21873</v>
      </c>
      <c r="S6551" t="s">
        <v>35441</v>
      </c>
      <c r="T6551">
        <v>0.32911398597860803</v>
      </c>
      <c r="U6551">
        <v>0.603102917160658</v>
      </c>
      <c r="V6551">
        <v>22.860360689697199</v>
      </c>
      <c r="W6551">
        <v>0.69201225521665499</v>
      </c>
      <c r="X6551">
        <v>0.95159051474143896</v>
      </c>
      <c r="Y6551">
        <v>-0.64993699353268597</v>
      </c>
      <c r="Z6551">
        <v>0.203350924423461</v>
      </c>
      <c r="AA6551">
        <v>0.72610664078822296</v>
      </c>
      <c r="AB6551">
        <v>22.884601940042199</v>
      </c>
      <c r="AC6551">
        <v>0.30184355666711699</v>
      </c>
      <c r="AD6551">
        <v>0.68253123924728298</v>
      </c>
      <c r="AE6551">
        <v>-1.6499367303693</v>
      </c>
      <c r="AF6551">
        <v>0.98343762640780896</v>
      </c>
      <c r="AG6551">
        <v>1</v>
      </c>
      <c r="AH6551">
        <v>1.0246745522498899</v>
      </c>
      <c r="AI6551">
        <v>0.95029317176085903</v>
      </c>
      <c r="AJ6551">
        <v>0.98621344597861504</v>
      </c>
      <c r="AK6551">
        <v>0.21881833464091799</v>
      </c>
    </row>
    <row r="6552" spans="1:37" x14ac:dyDescent="0.2">
      <c r="A6552" t="s">
        <v>21524</v>
      </c>
      <c r="B6552">
        <v>19288002</v>
      </c>
      <c r="C6552">
        <v>19288151</v>
      </c>
      <c r="D6552">
        <v>150</v>
      </c>
      <c r="E6552" t="s">
        <v>21876</v>
      </c>
      <c r="F6552">
        <v>16</v>
      </c>
      <c r="G6552" t="s">
        <v>21877</v>
      </c>
      <c r="H6552" t="s">
        <v>31000</v>
      </c>
      <c r="I6552">
        <v>5</v>
      </c>
      <c r="J6552">
        <v>19472951</v>
      </c>
      <c r="K6552">
        <v>19478636</v>
      </c>
      <c r="L6552">
        <v>5686</v>
      </c>
      <c r="M6552">
        <v>2</v>
      </c>
      <c r="N6552">
        <v>1016</v>
      </c>
      <c r="O6552" t="s">
        <v>21871</v>
      </c>
      <c r="P6552">
        <v>190485</v>
      </c>
      <c r="Q6552" t="s">
        <v>21872</v>
      </c>
      <c r="R6552" t="s">
        <v>21873</v>
      </c>
      <c r="S6552" t="s">
        <v>35441</v>
      </c>
      <c r="T6552">
        <v>0.32911398597860803</v>
      </c>
      <c r="U6552">
        <v>0.603102917160658</v>
      </c>
      <c r="V6552">
        <v>24.445323064110902</v>
      </c>
      <c r="W6552">
        <v>0.69201225521665499</v>
      </c>
      <c r="X6552">
        <v>0.95159051474143896</v>
      </c>
      <c r="Y6552">
        <v>-0.57945845815843</v>
      </c>
      <c r="Z6552">
        <v>0.203350924423461</v>
      </c>
      <c r="AA6552">
        <v>0.72610664078822296</v>
      </c>
      <c r="AB6552">
        <v>24.253859313794599</v>
      </c>
      <c r="AC6552">
        <v>0.30184355666711699</v>
      </c>
      <c r="AD6552">
        <v>0.68253123924728298</v>
      </c>
      <c r="AE6552">
        <v>-1.5794583594721401</v>
      </c>
      <c r="AF6552">
        <v>0.98343762640780896</v>
      </c>
      <c r="AG6552">
        <v>1</v>
      </c>
      <c r="AH6552">
        <v>1.4988966876077601</v>
      </c>
      <c r="AI6552">
        <v>0.95029317176085903</v>
      </c>
      <c r="AJ6552">
        <v>0.98621344597861504</v>
      </c>
      <c r="AK6552">
        <v>0.28929695400660499</v>
      </c>
    </row>
    <row r="6553" spans="1:37" x14ac:dyDescent="0.2">
      <c r="A6553" t="s">
        <v>21524</v>
      </c>
      <c r="B6553">
        <v>19288151</v>
      </c>
      <c r="C6553">
        <v>19288300</v>
      </c>
      <c r="D6553">
        <v>150</v>
      </c>
      <c r="E6553" t="s">
        <v>21878</v>
      </c>
      <c r="F6553">
        <v>5</v>
      </c>
      <c r="G6553" t="s">
        <v>21879</v>
      </c>
      <c r="H6553" t="s">
        <v>31000</v>
      </c>
      <c r="I6553">
        <v>5</v>
      </c>
      <c r="J6553">
        <v>19472951</v>
      </c>
      <c r="K6553">
        <v>19478636</v>
      </c>
      <c r="L6553">
        <v>5686</v>
      </c>
      <c r="M6553">
        <v>2</v>
      </c>
      <c r="N6553">
        <v>1016</v>
      </c>
      <c r="O6553" t="s">
        <v>21871</v>
      </c>
      <c r="P6553">
        <v>190336</v>
      </c>
      <c r="Q6553" t="s">
        <v>21872</v>
      </c>
      <c r="R6553" t="s">
        <v>21873</v>
      </c>
      <c r="S6553" t="s">
        <v>35441</v>
      </c>
      <c r="T6553">
        <v>0.32911398597860803</v>
      </c>
      <c r="U6553">
        <v>0.603102917160658</v>
      </c>
      <c r="V6553">
        <v>24.445323064110902</v>
      </c>
      <c r="W6553">
        <v>0.69201225521665499</v>
      </c>
      <c r="X6553">
        <v>0.95159051474143896</v>
      </c>
      <c r="Y6553">
        <v>-0.57945845815843</v>
      </c>
      <c r="Z6553">
        <v>0.203350924423461</v>
      </c>
      <c r="AA6553">
        <v>0.72610664078822296</v>
      </c>
      <c r="AB6553">
        <v>24.253859313794599</v>
      </c>
      <c r="AC6553">
        <v>0.30184355666711699</v>
      </c>
      <c r="AD6553">
        <v>0.68253123924728298</v>
      </c>
      <c r="AE6553">
        <v>-1.5794583594721401</v>
      </c>
      <c r="AF6553">
        <v>0.98343762640780896</v>
      </c>
      <c r="AG6553">
        <v>1</v>
      </c>
      <c r="AH6553">
        <v>1.4988966876077601</v>
      </c>
      <c r="AI6553">
        <v>0.95029317176085903</v>
      </c>
      <c r="AJ6553">
        <v>0.98621344597861504</v>
      </c>
      <c r="AK6553">
        <v>0.28929695400660499</v>
      </c>
    </row>
    <row r="6554" spans="1:37" x14ac:dyDescent="0.2">
      <c r="A6554" t="s">
        <v>21524</v>
      </c>
      <c r="B6554">
        <v>21446529</v>
      </c>
      <c r="C6554">
        <v>21446705</v>
      </c>
      <c r="D6554">
        <v>177</v>
      </c>
      <c r="E6554" t="s">
        <v>21880</v>
      </c>
      <c r="F6554">
        <v>1</v>
      </c>
      <c r="G6554" t="s">
        <v>21881</v>
      </c>
      <c r="H6554" t="s">
        <v>35442</v>
      </c>
      <c r="I6554">
        <v>5</v>
      </c>
      <c r="J6554">
        <v>21459452</v>
      </c>
      <c r="K6554">
        <v>21474717</v>
      </c>
      <c r="L6554">
        <v>15266</v>
      </c>
      <c r="M6554">
        <v>1</v>
      </c>
      <c r="N6554">
        <v>728411</v>
      </c>
      <c r="O6554" t="s">
        <v>21882</v>
      </c>
      <c r="P6554">
        <v>-12747</v>
      </c>
      <c r="Q6554" t="s">
        <v>21883</v>
      </c>
      <c r="R6554" t="s">
        <v>21884</v>
      </c>
      <c r="S6554" t="s">
        <v>35443</v>
      </c>
      <c r="T6554">
        <v>0.32911398597860803</v>
      </c>
      <c r="U6554">
        <v>0.603102917160658</v>
      </c>
      <c r="V6554">
        <v>20.387988846958599</v>
      </c>
      <c r="W6554">
        <v>0.89107655920673101</v>
      </c>
      <c r="X6554">
        <v>0.95159051474143896</v>
      </c>
      <c r="Y6554">
        <v>3.9876544163036498</v>
      </c>
      <c r="Z6554">
        <v>0.203350924423461</v>
      </c>
      <c r="AA6554">
        <v>0.72610664078822296</v>
      </c>
      <c r="AB6554">
        <v>23.300526926255198</v>
      </c>
      <c r="AC6554">
        <v>0.88945902157151002</v>
      </c>
      <c r="AD6554">
        <v>0.94068432309766403</v>
      </c>
      <c r="AE6554">
        <v>3.04987979106494</v>
      </c>
      <c r="AF6554">
        <v>1</v>
      </c>
      <c r="AG6554">
        <v>1</v>
      </c>
      <c r="AH6554">
        <v>-2.7742455138498001</v>
      </c>
      <c r="AI6554">
        <v>0.91725052871964496</v>
      </c>
      <c r="AJ6554">
        <v>0.98621344597861504</v>
      </c>
      <c r="AK6554">
        <v>4.1986849098864898</v>
      </c>
    </row>
    <row r="6555" spans="1:37" x14ac:dyDescent="0.2">
      <c r="A6555" t="s">
        <v>21524</v>
      </c>
      <c r="B6555">
        <v>21446705</v>
      </c>
      <c r="C6555">
        <v>21446881</v>
      </c>
      <c r="D6555">
        <v>177</v>
      </c>
      <c r="E6555" t="s">
        <v>21885</v>
      </c>
      <c r="F6555">
        <v>5</v>
      </c>
      <c r="G6555" t="s">
        <v>21886</v>
      </c>
      <c r="H6555" t="s">
        <v>35442</v>
      </c>
      <c r="I6555">
        <v>5</v>
      </c>
      <c r="J6555">
        <v>21459452</v>
      </c>
      <c r="K6555">
        <v>21474717</v>
      </c>
      <c r="L6555">
        <v>15266</v>
      </c>
      <c r="M6555">
        <v>1</v>
      </c>
      <c r="N6555">
        <v>728411</v>
      </c>
      <c r="O6555" t="s">
        <v>21882</v>
      </c>
      <c r="P6555">
        <v>-12571</v>
      </c>
      <c r="Q6555" t="s">
        <v>21883</v>
      </c>
      <c r="R6555" t="s">
        <v>21884</v>
      </c>
      <c r="S6555" t="s">
        <v>35443</v>
      </c>
      <c r="T6555">
        <v>0.32911398597860803</v>
      </c>
      <c r="U6555">
        <v>0.603102917160658</v>
      </c>
      <c r="V6555">
        <v>20.387988846958599</v>
      </c>
      <c r="W6555">
        <v>0.89107655920673101</v>
      </c>
      <c r="X6555">
        <v>0.95159051474143896</v>
      </c>
      <c r="Y6555">
        <v>3.9876544163036498</v>
      </c>
      <c r="Z6555">
        <v>0.203350924423461</v>
      </c>
      <c r="AA6555">
        <v>0.72610664078822296</v>
      </c>
      <c r="AB6555">
        <v>23.300526926255198</v>
      </c>
      <c r="AC6555">
        <v>0.88945902157151002</v>
      </c>
      <c r="AD6555">
        <v>0.94068432309766403</v>
      </c>
      <c r="AE6555">
        <v>3.04987979106494</v>
      </c>
      <c r="AF6555">
        <v>1</v>
      </c>
      <c r="AG6555">
        <v>1</v>
      </c>
      <c r="AH6555">
        <v>-2.7742455138498001</v>
      </c>
      <c r="AI6555">
        <v>0.91725052871964496</v>
      </c>
      <c r="AJ6555">
        <v>0.98621344597861504</v>
      </c>
      <c r="AK6555">
        <v>4.1986849098864898</v>
      </c>
    </row>
    <row r="6556" spans="1:37" x14ac:dyDescent="0.2">
      <c r="A6556" t="s">
        <v>21524</v>
      </c>
      <c r="B6556">
        <v>21482104</v>
      </c>
      <c r="C6556">
        <v>21482256</v>
      </c>
      <c r="D6556">
        <v>153</v>
      </c>
      <c r="E6556" t="s">
        <v>21887</v>
      </c>
      <c r="F6556">
        <v>3</v>
      </c>
      <c r="G6556" t="s">
        <v>21888</v>
      </c>
      <c r="H6556" t="s">
        <v>35444</v>
      </c>
      <c r="I6556">
        <v>5</v>
      </c>
      <c r="J6556">
        <v>21470982</v>
      </c>
      <c r="K6556">
        <v>21474438</v>
      </c>
      <c r="L6556">
        <v>3457</v>
      </c>
      <c r="M6556">
        <v>1</v>
      </c>
      <c r="N6556">
        <v>728411</v>
      </c>
      <c r="O6556" t="s">
        <v>21889</v>
      </c>
      <c r="P6556">
        <v>11122</v>
      </c>
      <c r="Q6556" t="s">
        <v>21883</v>
      </c>
      <c r="R6556" t="s">
        <v>21884</v>
      </c>
      <c r="S6556" t="s">
        <v>35443</v>
      </c>
      <c r="T6556">
        <v>0.32911398597860803</v>
      </c>
      <c r="U6556">
        <v>0.603102917160658</v>
      </c>
      <c r="V6556">
        <v>23.773323606139201</v>
      </c>
      <c r="W6556">
        <v>0.29261482077562401</v>
      </c>
      <c r="X6556">
        <v>0.704072456322962</v>
      </c>
      <c r="Y6556">
        <v>23.847324182551901</v>
      </c>
      <c r="Z6556">
        <v>0.48464167878831399</v>
      </c>
      <c r="AA6556">
        <v>0.84435025072159198</v>
      </c>
      <c r="AB6556">
        <v>22.8098495777548</v>
      </c>
      <c r="AC6556">
        <v>0.45677901822897599</v>
      </c>
      <c r="AD6556">
        <v>0.82872126865393902</v>
      </c>
      <c r="AE6556">
        <v>22.847324278142398</v>
      </c>
      <c r="AF6556">
        <v>0.16793847098801201</v>
      </c>
      <c r="AG6556">
        <v>0.68151250837662902</v>
      </c>
      <c r="AH6556">
        <v>23.773323606139201</v>
      </c>
      <c r="AI6556">
        <v>0.14667288820271701</v>
      </c>
      <c r="AJ6556">
        <v>0.78121606160956403</v>
      </c>
      <c r="AK6556">
        <v>23.847324182551901</v>
      </c>
    </row>
    <row r="6557" spans="1:37" x14ac:dyDescent="0.2">
      <c r="A6557" t="s">
        <v>21524</v>
      </c>
      <c r="B6557">
        <v>21482256</v>
      </c>
      <c r="C6557">
        <v>21482408</v>
      </c>
      <c r="D6557">
        <v>153</v>
      </c>
      <c r="E6557" t="s">
        <v>21890</v>
      </c>
      <c r="F6557">
        <v>3</v>
      </c>
      <c r="G6557" t="s">
        <v>21891</v>
      </c>
      <c r="H6557" t="s">
        <v>35444</v>
      </c>
      <c r="I6557">
        <v>5</v>
      </c>
      <c r="J6557">
        <v>21470982</v>
      </c>
      <c r="K6557">
        <v>21474438</v>
      </c>
      <c r="L6557">
        <v>3457</v>
      </c>
      <c r="M6557">
        <v>1</v>
      </c>
      <c r="N6557">
        <v>728411</v>
      </c>
      <c r="O6557" t="s">
        <v>21889</v>
      </c>
      <c r="P6557">
        <v>11274</v>
      </c>
      <c r="Q6557" t="s">
        <v>21883</v>
      </c>
      <c r="R6557" t="s">
        <v>21884</v>
      </c>
      <c r="S6557" t="s">
        <v>35443</v>
      </c>
      <c r="T6557">
        <v>0.32911398597860803</v>
      </c>
      <c r="U6557">
        <v>0.603102917160658</v>
      </c>
      <c r="V6557">
        <v>23.773323606139201</v>
      </c>
      <c r="W6557">
        <v>0.29261482077562401</v>
      </c>
      <c r="X6557">
        <v>0.704072456322962</v>
      </c>
      <c r="Y6557">
        <v>23.847324182551901</v>
      </c>
      <c r="Z6557">
        <v>0.48464167878831399</v>
      </c>
      <c r="AA6557">
        <v>0.84435025072159198</v>
      </c>
      <c r="AB6557">
        <v>22.8098495777548</v>
      </c>
      <c r="AC6557">
        <v>0.45677901822897599</v>
      </c>
      <c r="AD6557">
        <v>0.82872126865393902</v>
      </c>
      <c r="AE6557">
        <v>22.847324278142398</v>
      </c>
      <c r="AF6557">
        <v>0.16793847098801201</v>
      </c>
      <c r="AG6557">
        <v>0.68151250837662902</v>
      </c>
      <c r="AH6557">
        <v>23.773323606139201</v>
      </c>
      <c r="AI6557">
        <v>0.14667288820271701</v>
      </c>
      <c r="AJ6557">
        <v>0.78121606160956403</v>
      </c>
      <c r="AK6557">
        <v>23.847324182551901</v>
      </c>
    </row>
    <row r="6558" spans="1:37" x14ac:dyDescent="0.2">
      <c r="A6558" t="s">
        <v>21524</v>
      </c>
      <c r="B6558">
        <v>21482408</v>
      </c>
      <c r="C6558">
        <v>21482560</v>
      </c>
      <c r="D6558">
        <v>153</v>
      </c>
      <c r="E6558" t="s">
        <v>21892</v>
      </c>
      <c r="F6558">
        <v>4</v>
      </c>
      <c r="G6558" t="s">
        <v>21893</v>
      </c>
      <c r="H6558" t="s">
        <v>35444</v>
      </c>
      <c r="I6558">
        <v>5</v>
      </c>
      <c r="J6558">
        <v>21470982</v>
      </c>
      <c r="K6558">
        <v>21474438</v>
      </c>
      <c r="L6558">
        <v>3457</v>
      </c>
      <c r="M6558">
        <v>1</v>
      </c>
      <c r="N6558">
        <v>728411</v>
      </c>
      <c r="O6558" t="s">
        <v>21889</v>
      </c>
      <c r="P6558">
        <v>11426</v>
      </c>
      <c r="Q6558" t="s">
        <v>21883</v>
      </c>
      <c r="R6558" t="s">
        <v>21884</v>
      </c>
      <c r="S6558" t="s">
        <v>35443</v>
      </c>
      <c r="T6558">
        <v>0.32911398597860803</v>
      </c>
      <c r="U6558">
        <v>0.603102917160658</v>
      </c>
      <c r="V6558">
        <v>23.510289220429801</v>
      </c>
      <c r="W6558">
        <v>0.29261482077562401</v>
      </c>
      <c r="X6558">
        <v>0.704072456322962</v>
      </c>
      <c r="Y6558">
        <v>23.584289795836199</v>
      </c>
      <c r="Z6558">
        <v>0.48464167878831399</v>
      </c>
      <c r="AA6558">
        <v>0.84435025072159198</v>
      </c>
      <c r="AB6558">
        <v>22.546815211163398</v>
      </c>
      <c r="AC6558">
        <v>0.45677901822897599</v>
      </c>
      <c r="AD6558">
        <v>0.82872126865393902</v>
      </c>
      <c r="AE6558">
        <v>22.584289910544801</v>
      </c>
      <c r="AF6558">
        <v>0.16793847098801201</v>
      </c>
      <c r="AG6558">
        <v>0.68151250837662902</v>
      </c>
      <c r="AH6558">
        <v>23.510289220429801</v>
      </c>
      <c r="AI6558">
        <v>0.14667288820271701</v>
      </c>
      <c r="AJ6558">
        <v>0.78121606160956403</v>
      </c>
      <c r="AK6558">
        <v>23.584289795836199</v>
      </c>
    </row>
    <row r="6559" spans="1:37" x14ac:dyDescent="0.2">
      <c r="A6559" t="s">
        <v>21524</v>
      </c>
      <c r="B6559">
        <v>21482919</v>
      </c>
      <c r="C6559">
        <v>21483069</v>
      </c>
      <c r="D6559">
        <v>151</v>
      </c>
      <c r="E6559" t="s">
        <v>21894</v>
      </c>
      <c r="F6559">
        <v>5</v>
      </c>
      <c r="G6559" t="s">
        <v>21895</v>
      </c>
      <c r="H6559" t="s">
        <v>35444</v>
      </c>
      <c r="I6559">
        <v>5</v>
      </c>
      <c r="J6559">
        <v>21470982</v>
      </c>
      <c r="K6559">
        <v>21474438</v>
      </c>
      <c r="L6559">
        <v>3457</v>
      </c>
      <c r="M6559">
        <v>1</v>
      </c>
      <c r="N6559">
        <v>728411</v>
      </c>
      <c r="O6559" t="s">
        <v>21889</v>
      </c>
      <c r="P6559">
        <v>11937</v>
      </c>
      <c r="Q6559" t="s">
        <v>21883</v>
      </c>
      <c r="R6559" t="s">
        <v>21884</v>
      </c>
      <c r="S6559" t="s">
        <v>35443</v>
      </c>
      <c r="T6559">
        <v>0.17308923567461099</v>
      </c>
      <c r="U6559">
        <v>0.603102917160658</v>
      </c>
      <c r="V6559">
        <v>-23.762019609258001</v>
      </c>
      <c r="W6559">
        <v>0.38920677604595899</v>
      </c>
      <c r="X6559">
        <v>0.704072456322962</v>
      </c>
      <c r="Y6559">
        <v>-24.378909827231901</v>
      </c>
      <c r="Z6559">
        <v>0.26789404493740199</v>
      </c>
      <c r="AA6559">
        <v>0.72610664078822296</v>
      </c>
      <c r="AB6559">
        <v>-0.144949998828662</v>
      </c>
      <c r="AC6559">
        <v>0.92091778829119397</v>
      </c>
      <c r="AD6559">
        <v>0.94068432309766403</v>
      </c>
      <c r="AE6559">
        <v>-1.4725002265423901</v>
      </c>
      <c r="AF6559">
        <v>0.22065000948199101</v>
      </c>
      <c r="AG6559">
        <v>0.68151250837662902</v>
      </c>
      <c r="AH6559">
        <v>-24.2544372790619</v>
      </c>
      <c r="AI6559">
        <v>0.24456414000292601</v>
      </c>
      <c r="AJ6559">
        <v>0.78121606160956403</v>
      </c>
      <c r="AK6559">
        <v>-24.184047954774901</v>
      </c>
    </row>
    <row r="6560" spans="1:37" x14ac:dyDescent="0.2">
      <c r="A6560" t="s">
        <v>21524</v>
      </c>
      <c r="B6560">
        <v>21483069</v>
      </c>
      <c r="C6560">
        <v>21483219</v>
      </c>
      <c r="D6560">
        <v>151</v>
      </c>
      <c r="E6560" t="s">
        <v>21896</v>
      </c>
      <c r="F6560">
        <v>3</v>
      </c>
      <c r="G6560" t="s">
        <v>21897</v>
      </c>
      <c r="H6560" t="s">
        <v>35444</v>
      </c>
      <c r="I6560">
        <v>5</v>
      </c>
      <c r="J6560">
        <v>21470982</v>
      </c>
      <c r="K6560">
        <v>21474438</v>
      </c>
      <c r="L6560">
        <v>3457</v>
      </c>
      <c r="M6560">
        <v>1</v>
      </c>
      <c r="N6560">
        <v>728411</v>
      </c>
      <c r="O6560" t="s">
        <v>21889</v>
      </c>
      <c r="P6560">
        <v>12087</v>
      </c>
      <c r="Q6560" t="s">
        <v>21883</v>
      </c>
      <c r="R6560" t="s">
        <v>21884</v>
      </c>
      <c r="S6560" t="s">
        <v>35443</v>
      </c>
      <c r="T6560">
        <v>0.17308923567461099</v>
      </c>
      <c r="U6560">
        <v>0.603102917160658</v>
      </c>
      <c r="V6560">
        <v>-23.762019609258001</v>
      </c>
      <c r="W6560">
        <v>0.38920677604595899</v>
      </c>
      <c r="X6560">
        <v>0.704072456322962</v>
      </c>
      <c r="Y6560">
        <v>-24.571554896908101</v>
      </c>
      <c r="Z6560">
        <v>0.26789404493740199</v>
      </c>
      <c r="AA6560">
        <v>0.72610664078822296</v>
      </c>
      <c r="AB6560">
        <v>4.7695065097278701E-2</v>
      </c>
      <c r="AC6560">
        <v>0.92091778829119397</v>
      </c>
      <c r="AD6560">
        <v>0.94068432309766403</v>
      </c>
      <c r="AE6560">
        <v>-1.6651452962186699</v>
      </c>
      <c r="AF6560">
        <v>0.22065000948199101</v>
      </c>
      <c r="AG6560">
        <v>0.68151250837662902</v>
      </c>
      <c r="AH6560">
        <v>-24.3781626295895</v>
      </c>
      <c r="AI6560">
        <v>0.24456414000292601</v>
      </c>
      <c r="AJ6560">
        <v>0.78121606160956403</v>
      </c>
      <c r="AK6560">
        <v>-24.3077733050063</v>
      </c>
    </row>
    <row r="6561" spans="1:37" x14ac:dyDescent="0.2">
      <c r="A6561" t="s">
        <v>21524</v>
      </c>
      <c r="B6561">
        <v>21483219</v>
      </c>
      <c r="C6561">
        <v>21483369</v>
      </c>
      <c r="D6561">
        <v>151</v>
      </c>
      <c r="E6561" t="s">
        <v>21898</v>
      </c>
      <c r="F6561">
        <v>2</v>
      </c>
      <c r="G6561" t="s">
        <v>21899</v>
      </c>
      <c r="H6561" t="s">
        <v>35444</v>
      </c>
      <c r="I6561">
        <v>5</v>
      </c>
      <c r="J6561">
        <v>21470982</v>
      </c>
      <c r="K6561">
        <v>21474438</v>
      </c>
      <c r="L6561">
        <v>3457</v>
      </c>
      <c r="M6561">
        <v>1</v>
      </c>
      <c r="N6561">
        <v>728411</v>
      </c>
      <c r="O6561" t="s">
        <v>21889</v>
      </c>
      <c r="P6561">
        <v>12237</v>
      </c>
      <c r="Q6561" t="s">
        <v>21883</v>
      </c>
      <c r="R6561" t="s">
        <v>21884</v>
      </c>
      <c r="S6561" t="s">
        <v>35443</v>
      </c>
      <c r="T6561">
        <v>0.17308923567461099</v>
      </c>
      <c r="U6561">
        <v>0.603102917160658</v>
      </c>
      <c r="V6561">
        <v>-21.304101164427902</v>
      </c>
      <c r="W6561">
        <v>0.38920677604595899</v>
      </c>
      <c r="X6561">
        <v>0.704072456322962</v>
      </c>
      <c r="Y6561">
        <v>-24.571554896908101</v>
      </c>
      <c r="Z6561">
        <v>0.26789404493740199</v>
      </c>
      <c r="AA6561">
        <v>0.72610664078822296</v>
      </c>
      <c r="AB6561">
        <v>2.5056135099274401</v>
      </c>
      <c r="AC6561">
        <v>0.92091778829119397</v>
      </c>
      <c r="AD6561">
        <v>0.94068432309766403</v>
      </c>
      <c r="AE6561">
        <v>-4.12306337208895</v>
      </c>
      <c r="AF6561">
        <v>0.22065000948199101</v>
      </c>
      <c r="AG6561">
        <v>0.68151250837662902</v>
      </c>
      <c r="AH6561">
        <v>-23.903879545217698</v>
      </c>
      <c r="AI6561">
        <v>0.24456414000292601</v>
      </c>
      <c r="AJ6561">
        <v>0.78121606160956403</v>
      </c>
      <c r="AK6561">
        <v>-23.833490221922101</v>
      </c>
    </row>
    <row r="6562" spans="1:37" x14ac:dyDescent="0.2">
      <c r="A6562" t="s">
        <v>21524</v>
      </c>
      <c r="B6562">
        <v>21485730</v>
      </c>
      <c r="C6562">
        <v>21485881</v>
      </c>
      <c r="D6562">
        <v>152</v>
      </c>
      <c r="E6562" t="s">
        <v>21900</v>
      </c>
      <c r="F6562">
        <v>0</v>
      </c>
      <c r="G6562" t="s">
        <v>21901</v>
      </c>
      <c r="H6562" t="s">
        <v>35445</v>
      </c>
      <c r="I6562">
        <v>5</v>
      </c>
      <c r="J6562">
        <v>21470982</v>
      </c>
      <c r="K6562">
        <v>21474438</v>
      </c>
      <c r="L6562">
        <v>3457</v>
      </c>
      <c r="M6562">
        <v>1</v>
      </c>
      <c r="N6562">
        <v>728411</v>
      </c>
      <c r="O6562" t="s">
        <v>21889</v>
      </c>
      <c r="P6562">
        <v>14748</v>
      </c>
      <c r="Q6562" t="s">
        <v>21883</v>
      </c>
      <c r="R6562" t="s">
        <v>21884</v>
      </c>
      <c r="S6562" t="s">
        <v>35443</v>
      </c>
      <c r="T6562">
        <v>1</v>
      </c>
      <c r="U6562">
        <v>1</v>
      </c>
      <c r="V6562">
        <v>-0.13013921344842699</v>
      </c>
      <c r="W6562">
        <v>0.38920677604595899</v>
      </c>
      <c r="X6562">
        <v>0.704072456322962</v>
      </c>
      <c r="Y6562">
        <v>-24.033089469377501</v>
      </c>
      <c r="Z6562">
        <v>0.65379035313853895</v>
      </c>
      <c r="AA6562">
        <v>0.84521697243271998</v>
      </c>
      <c r="AB6562">
        <v>-1.0936132679977399</v>
      </c>
      <c r="AC6562">
        <v>0.75388744886274095</v>
      </c>
      <c r="AD6562">
        <v>0.87989882095915395</v>
      </c>
      <c r="AE6562">
        <v>-0.52383697295196097</v>
      </c>
      <c r="AF6562">
        <v>0.64997455747578503</v>
      </c>
      <c r="AG6562">
        <v>0.80674443595273604</v>
      </c>
      <c r="AH6562">
        <v>0.79947139824384095</v>
      </c>
      <c r="AI6562">
        <v>0.35038410267202102</v>
      </c>
      <c r="AJ6562">
        <v>0.78121606160956403</v>
      </c>
      <c r="AK6562">
        <v>-24.268079540967001</v>
      </c>
    </row>
    <row r="6563" spans="1:37" x14ac:dyDescent="0.2">
      <c r="A6563" t="s">
        <v>21524</v>
      </c>
      <c r="B6563">
        <v>21485881</v>
      </c>
      <c r="C6563">
        <v>21486032</v>
      </c>
      <c r="D6563">
        <v>152</v>
      </c>
      <c r="E6563" t="s">
        <v>21902</v>
      </c>
      <c r="F6563">
        <v>5</v>
      </c>
      <c r="G6563" t="s">
        <v>21903</v>
      </c>
      <c r="H6563" t="s">
        <v>35445</v>
      </c>
      <c r="I6563">
        <v>5</v>
      </c>
      <c r="J6563">
        <v>21470982</v>
      </c>
      <c r="K6563">
        <v>21474438</v>
      </c>
      <c r="L6563">
        <v>3457</v>
      </c>
      <c r="M6563">
        <v>1</v>
      </c>
      <c r="N6563">
        <v>728411</v>
      </c>
      <c r="O6563" t="s">
        <v>21889</v>
      </c>
      <c r="P6563">
        <v>14899</v>
      </c>
      <c r="Q6563" t="s">
        <v>21883</v>
      </c>
      <c r="R6563" t="s">
        <v>21884</v>
      </c>
      <c r="S6563" t="s">
        <v>35443</v>
      </c>
      <c r="T6563">
        <v>1</v>
      </c>
      <c r="U6563">
        <v>1</v>
      </c>
      <c r="V6563">
        <v>-0.13013921344842699</v>
      </c>
      <c r="W6563">
        <v>0.38920677604595899</v>
      </c>
      <c r="X6563">
        <v>0.704072456322962</v>
      </c>
      <c r="Y6563">
        <v>-24.033089469377501</v>
      </c>
      <c r="Z6563">
        <v>0.65379035313853895</v>
      </c>
      <c r="AA6563">
        <v>0.84521697243271998</v>
      </c>
      <c r="AB6563">
        <v>-1.0936132679977399</v>
      </c>
      <c r="AC6563">
        <v>0.75388744886274095</v>
      </c>
      <c r="AD6563">
        <v>0.87989882095915395</v>
      </c>
      <c r="AE6563">
        <v>-0.52383697295196097</v>
      </c>
      <c r="AF6563">
        <v>0.64997455747578503</v>
      </c>
      <c r="AG6563">
        <v>0.80674443595273604</v>
      </c>
      <c r="AH6563">
        <v>0.79947139824384095</v>
      </c>
      <c r="AI6563">
        <v>0.35038410267202102</v>
      </c>
      <c r="AJ6563">
        <v>0.78121606160956403</v>
      </c>
      <c r="AK6563">
        <v>-24.268079540967001</v>
      </c>
    </row>
    <row r="6564" spans="1:37" x14ac:dyDescent="0.2">
      <c r="A6564" t="s">
        <v>21524</v>
      </c>
      <c r="B6564">
        <v>21486032</v>
      </c>
      <c r="C6564">
        <v>21486183</v>
      </c>
      <c r="D6564">
        <v>152</v>
      </c>
      <c r="E6564" t="s">
        <v>21904</v>
      </c>
      <c r="F6564">
        <v>0</v>
      </c>
      <c r="G6564" t="s">
        <v>21905</v>
      </c>
      <c r="H6564" t="s">
        <v>35445</v>
      </c>
      <c r="I6564">
        <v>5</v>
      </c>
      <c r="J6564">
        <v>21470982</v>
      </c>
      <c r="K6564">
        <v>21474438</v>
      </c>
      <c r="L6564">
        <v>3457</v>
      </c>
      <c r="M6564">
        <v>1</v>
      </c>
      <c r="N6564">
        <v>728411</v>
      </c>
      <c r="O6564" t="s">
        <v>21889</v>
      </c>
      <c r="P6564">
        <v>15050</v>
      </c>
      <c r="Q6564" t="s">
        <v>21883</v>
      </c>
      <c r="R6564" t="s">
        <v>21884</v>
      </c>
      <c r="S6564" t="s">
        <v>35443</v>
      </c>
      <c r="T6564">
        <v>1</v>
      </c>
      <c r="U6564">
        <v>1</v>
      </c>
      <c r="V6564">
        <v>-1.0046082704649399</v>
      </c>
      <c r="W6564">
        <v>0.38920677604595899</v>
      </c>
      <c r="X6564">
        <v>0.704072456322962</v>
      </c>
      <c r="Y6564">
        <v>-23.1586204214959</v>
      </c>
      <c r="Z6564">
        <v>0.65379035313853895</v>
      </c>
      <c r="AA6564">
        <v>0.84521697243271998</v>
      </c>
      <c r="AB6564">
        <v>-1.9680822671596201</v>
      </c>
      <c r="AC6564">
        <v>0.75388744886274095</v>
      </c>
      <c r="AD6564">
        <v>0.87989882095915395</v>
      </c>
      <c r="AE6564">
        <v>0.35063207492961102</v>
      </c>
      <c r="AF6564">
        <v>0.64997455747578503</v>
      </c>
      <c r="AG6564">
        <v>0.80674443595273604</v>
      </c>
      <c r="AH6564">
        <v>-7.4997658772673906E-2</v>
      </c>
      <c r="AI6564">
        <v>0.35038410267202102</v>
      </c>
      <c r="AJ6564">
        <v>0.78121606160956403</v>
      </c>
      <c r="AK6564">
        <v>-23.925256491631199</v>
      </c>
    </row>
    <row r="6565" spans="1:37" x14ac:dyDescent="0.2">
      <c r="A6565" t="s">
        <v>21524</v>
      </c>
      <c r="B6565">
        <v>21497039</v>
      </c>
      <c r="C6565">
        <v>21497199</v>
      </c>
      <c r="D6565">
        <v>161</v>
      </c>
      <c r="E6565" t="s">
        <v>21906</v>
      </c>
      <c r="F6565">
        <v>6</v>
      </c>
      <c r="G6565" t="s">
        <v>21907</v>
      </c>
      <c r="H6565" t="s">
        <v>35446</v>
      </c>
      <c r="I6565">
        <v>5</v>
      </c>
      <c r="J6565">
        <v>21470982</v>
      </c>
      <c r="K6565">
        <v>21474438</v>
      </c>
      <c r="L6565">
        <v>3457</v>
      </c>
      <c r="M6565">
        <v>1</v>
      </c>
      <c r="N6565">
        <v>728411</v>
      </c>
      <c r="O6565" t="s">
        <v>21889</v>
      </c>
      <c r="P6565">
        <v>26057</v>
      </c>
      <c r="Q6565" t="s">
        <v>21883</v>
      </c>
      <c r="R6565" t="s">
        <v>21884</v>
      </c>
      <c r="S6565" t="s">
        <v>35443</v>
      </c>
      <c r="T6565">
        <v>3.5551012810344097E-2</v>
      </c>
      <c r="U6565">
        <v>0.603102917160658</v>
      </c>
      <c r="V6565">
        <v>25.436379394842501</v>
      </c>
      <c r="W6565">
        <v>0.69201225521665499</v>
      </c>
      <c r="X6565">
        <v>0.95159051474143896</v>
      </c>
      <c r="Y6565">
        <v>-2.79122300201522</v>
      </c>
      <c r="Z6565">
        <v>9.2719649676713103E-2</v>
      </c>
      <c r="AA6565">
        <v>0.72610664078822296</v>
      </c>
      <c r="AB6565">
        <v>24.497869408027899</v>
      </c>
      <c r="AC6565">
        <v>0.87571881649376604</v>
      </c>
      <c r="AD6565">
        <v>0.94068432309766403</v>
      </c>
      <c r="AE6565">
        <v>-3.2383262697880699</v>
      </c>
      <c r="AF6565">
        <v>1.9336910666226299E-2</v>
      </c>
      <c r="AG6565">
        <v>0.476038960109122</v>
      </c>
      <c r="AH6565">
        <v>6.8402635404421099</v>
      </c>
      <c r="AI6565">
        <v>0.61187545788734798</v>
      </c>
      <c r="AJ6565">
        <v>0.792270719854135</v>
      </c>
      <c r="AK6565">
        <v>-2.0007151334016799</v>
      </c>
    </row>
    <row r="6566" spans="1:37" x14ac:dyDescent="0.2">
      <c r="A6566" t="s">
        <v>21524</v>
      </c>
      <c r="B6566">
        <v>23527614</v>
      </c>
      <c r="C6566">
        <v>23527759</v>
      </c>
      <c r="D6566">
        <v>146</v>
      </c>
      <c r="E6566" t="s">
        <v>21908</v>
      </c>
      <c r="F6566">
        <v>4</v>
      </c>
      <c r="G6566" t="s">
        <v>21909</v>
      </c>
      <c r="H6566" t="s">
        <v>35447</v>
      </c>
      <c r="I6566">
        <v>5</v>
      </c>
      <c r="J6566">
        <v>23507609</v>
      </c>
      <c r="K6566">
        <v>23528093</v>
      </c>
      <c r="L6566">
        <v>20485</v>
      </c>
      <c r="M6566">
        <v>1</v>
      </c>
      <c r="N6566">
        <v>56979</v>
      </c>
      <c r="O6566" t="s">
        <v>21910</v>
      </c>
      <c r="P6566">
        <v>20005</v>
      </c>
      <c r="Q6566" t="s">
        <v>21911</v>
      </c>
      <c r="R6566" t="s">
        <v>21912</v>
      </c>
      <c r="S6566" t="s">
        <v>35448</v>
      </c>
      <c r="T6566">
        <v>0.97213403838398904</v>
      </c>
      <c r="U6566">
        <v>1</v>
      </c>
      <c r="V6566">
        <v>0.87289695102628995</v>
      </c>
      <c r="W6566">
        <v>0.38920677604595899</v>
      </c>
      <c r="X6566">
        <v>0.704072456322962</v>
      </c>
      <c r="Y6566">
        <v>-23.073764301755499</v>
      </c>
      <c r="Z6566">
        <v>0.69013698642955401</v>
      </c>
      <c r="AA6566">
        <v>0.84521697243271998</v>
      </c>
      <c r="AB6566">
        <v>-9.0577037957499995E-2</v>
      </c>
      <c r="AC6566">
        <v>0.71753805159658501</v>
      </c>
      <c r="AD6566">
        <v>0.87989882095915395</v>
      </c>
      <c r="AE6566">
        <v>-1.5268729911772001</v>
      </c>
      <c r="AF6566">
        <v>0.61410715005536498</v>
      </c>
      <c r="AG6566">
        <v>0.80674443595273604</v>
      </c>
      <c r="AH6566">
        <v>1.8025073876928699</v>
      </c>
      <c r="AI6566">
        <v>0.35038410267202102</v>
      </c>
      <c r="AJ6566">
        <v>0.78121606160956403</v>
      </c>
      <c r="AK6566">
        <v>-22.858850053920101</v>
      </c>
    </row>
    <row r="6567" spans="1:37" x14ac:dyDescent="0.2">
      <c r="A6567" t="s">
        <v>21524</v>
      </c>
      <c r="B6567">
        <v>23691233</v>
      </c>
      <c r="C6567">
        <v>23691386</v>
      </c>
      <c r="D6567">
        <v>154</v>
      </c>
      <c r="E6567" t="s">
        <v>21913</v>
      </c>
      <c r="F6567">
        <v>8</v>
      </c>
      <c r="G6567" t="s">
        <v>21914</v>
      </c>
      <c r="H6567" t="s">
        <v>31000</v>
      </c>
      <c r="I6567">
        <v>5</v>
      </c>
      <c r="J6567">
        <v>23507609</v>
      </c>
      <c r="K6567">
        <v>23528093</v>
      </c>
      <c r="L6567">
        <v>20485</v>
      </c>
      <c r="M6567">
        <v>1</v>
      </c>
      <c r="N6567">
        <v>56979</v>
      </c>
      <c r="O6567" t="s">
        <v>21910</v>
      </c>
      <c r="P6567">
        <v>183624</v>
      </c>
      <c r="Q6567" t="s">
        <v>21911</v>
      </c>
      <c r="R6567" t="s">
        <v>21912</v>
      </c>
      <c r="S6567" t="s">
        <v>35448</v>
      </c>
      <c r="T6567">
        <v>0.520663594717519</v>
      </c>
      <c r="U6567">
        <v>0.79931571560609904</v>
      </c>
      <c r="V6567">
        <v>3.47330877303318</v>
      </c>
      <c r="W6567">
        <v>0.24279500649351901</v>
      </c>
      <c r="X6567">
        <v>0.704072456322962</v>
      </c>
      <c r="Y6567">
        <v>-1.94928578406991</v>
      </c>
      <c r="Z6567">
        <v>0.893434591003479</v>
      </c>
      <c r="AA6567">
        <v>0.99919698600769702</v>
      </c>
      <c r="AB6567">
        <v>2.5649737949809701</v>
      </c>
      <c r="AC6567">
        <v>0.12341155397916399</v>
      </c>
      <c r="AD6567">
        <v>0.68253123924728298</v>
      </c>
      <c r="AE6567">
        <v>-2.63482707694746</v>
      </c>
      <c r="AF6567">
        <v>0.30579411463059403</v>
      </c>
      <c r="AG6567">
        <v>0.70473078222419605</v>
      </c>
      <c r="AH6567">
        <v>3.9050874545376799</v>
      </c>
      <c r="AI6567">
        <v>0.44220099729825602</v>
      </c>
      <c r="AJ6567">
        <v>0.78121606160956403</v>
      </c>
      <c r="AK6567">
        <v>-1.15379783672822</v>
      </c>
    </row>
    <row r="6568" spans="1:37" x14ac:dyDescent="0.2">
      <c r="A6568" t="s">
        <v>21524</v>
      </c>
      <c r="B6568">
        <v>23691386</v>
      </c>
      <c r="C6568">
        <v>23691539</v>
      </c>
      <c r="D6568">
        <v>154</v>
      </c>
      <c r="E6568" t="s">
        <v>21915</v>
      </c>
      <c r="F6568">
        <v>10</v>
      </c>
      <c r="G6568" t="s">
        <v>21916</v>
      </c>
      <c r="H6568" t="s">
        <v>31000</v>
      </c>
      <c r="I6568">
        <v>5</v>
      </c>
      <c r="J6568">
        <v>23507609</v>
      </c>
      <c r="K6568">
        <v>23528093</v>
      </c>
      <c r="L6568">
        <v>20485</v>
      </c>
      <c r="M6568">
        <v>1</v>
      </c>
      <c r="N6568">
        <v>56979</v>
      </c>
      <c r="O6568" t="s">
        <v>21910</v>
      </c>
      <c r="P6568">
        <v>183777</v>
      </c>
      <c r="Q6568" t="s">
        <v>21911</v>
      </c>
      <c r="R6568" t="s">
        <v>21912</v>
      </c>
      <c r="S6568" t="s">
        <v>35448</v>
      </c>
      <c r="T6568">
        <v>0.520663594717519</v>
      </c>
      <c r="U6568">
        <v>0.79931571560609904</v>
      </c>
      <c r="V6568">
        <v>3.47330877303318</v>
      </c>
      <c r="W6568">
        <v>0.24279500649351901</v>
      </c>
      <c r="X6568">
        <v>0.704072456322962</v>
      </c>
      <c r="Y6568">
        <v>-1.94928578406991</v>
      </c>
      <c r="Z6568">
        <v>0.893434591003479</v>
      </c>
      <c r="AA6568">
        <v>0.99919698600769702</v>
      </c>
      <c r="AB6568">
        <v>2.5649737949809701</v>
      </c>
      <c r="AC6568">
        <v>0.12341155397916399</v>
      </c>
      <c r="AD6568">
        <v>0.68253123924728298</v>
      </c>
      <c r="AE6568">
        <v>-2.63482707694746</v>
      </c>
      <c r="AF6568">
        <v>0.30579411463059403</v>
      </c>
      <c r="AG6568">
        <v>0.70473078222419605</v>
      </c>
      <c r="AH6568">
        <v>3.9050874545376799</v>
      </c>
      <c r="AI6568">
        <v>0.44220099729825602</v>
      </c>
      <c r="AJ6568">
        <v>0.78121606160956403</v>
      </c>
      <c r="AK6568">
        <v>-1.15379783672822</v>
      </c>
    </row>
    <row r="6569" spans="1:37" x14ac:dyDescent="0.2">
      <c r="A6569" t="s">
        <v>21524</v>
      </c>
      <c r="B6569">
        <v>23691539</v>
      </c>
      <c r="C6569">
        <v>23691692</v>
      </c>
      <c r="D6569">
        <v>154</v>
      </c>
      <c r="E6569" t="s">
        <v>21917</v>
      </c>
      <c r="F6569">
        <v>3</v>
      </c>
      <c r="G6569" t="s">
        <v>21918</v>
      </c>
      <c r="H6569" t="s">
        <v>31000</v>
      </c>
      <c r="I6569">
        <v>5</v>
      </c>
      <c r="J6569">
        <v>23507609</v>
      </c>
      <c r="K6569">
        <v>23528093</v>
      </c>
      <c r="L6569">
        <v>20485</v>
      </c>
      <c r="M6569">
        <v>1</v>
      </c>
      <c r="N6569">
        <v>56979</v>
      </c>
      <c r="O6569" t="s">
        <v>21910</v>
      </c>
      <c r="P6569">
        <v>183930</v>
      </c>
      <c r="Q6569" t="s">
        <v>21911</v>
      </c>
      <c r="R6569" t="s">
        <v>21912</v>
      </c>
      <c r="S6569" t="s">
        <v>35448</v>
      </c>
      <c r="T6569">
        <v>0.520663594717519</v>
      </c>
      <c r="U6569">
        <v>0.79931571560609904</v>
      </c>
      <c r="V6569">
        <v>3.47330877303318</v>
      </c>
      <c r="W6569">
        <v>0.24279500649351901</v>
      </c>
      <c r="X6569">
        <v>0.704072456322962</v>
      </c>
      <c r="Y6569">
        <v>-1.94928578406991</v>
      </c>
      <c r="Z6569">
        <v>0.893434591003479</v>
      </c>
      <c r="AA6569">
        <v>0.99919698600769702</v>
      </c>
      <c r="AB6569">
        <v>2.5649737949809701</v>
      </c>
      <c r="AC6569">
        <v>0.12341155397916399</v>
      </c>
      <c r="AD6569">
        <v>0.68253123924728298</v>
      </c>
      <c r="AE6569">
        <v>-2.63482707694746</v>
      </c>
      <c r="AF6569">
        <v>0.30579411463059403</v>
      </c>
      <c r="AG6569">
        <v>0.70473078222419605</v>
      </c>
      <c r="AH6569">
        <v>3.9050874545376799</v>
      </c>
      <c r="AI6569">
        <v>0.44220099729825602</v>
      </c>
      <c r="AJ6569">
        <v>0.78121606160956403</v>
      </c>
      <c r="AK6569">
        <v>-1.15379783672822</v>
      </c>
    </row>
    <row r="6570" spans="1:37" x14ac:dyDescent="0.2">
      <c r="A6570" t="s">
        <v>21524</v>
      </c>
      <c r="B6570">
        <v>23951436</v>
      </c>
      <c r="C6570">
        <v>23951646</v>
      </c>
      <c r="D6570">
        <v>211</v>
      </c>
      <c r="E6570" t="s">
        <v>21919</v>
      </c>
      <c r="F6570">
        <v>15</v>
      </c>
      <c r="G6570" t="s">
        <v>21920</v>
      </c>
      <c r="H6570" t="s">
        <v>30987</v>
      </c>
      <c r="I6570">
        <v>5</v>
      </c>
      <c r="J6570">
        <v>23951564</v>
      </c>
      <c r="K6570">
        <v>23979986</v>
      </c>
      <c r="L6570">
        <v>28423</v>
      </c>
      <c r="M6570">
        <v>1</v>
      </c>
      <c r="N6570">
        <v>439936</v>
      </c>
      <c r="O6570" t="s">
        <v>21921</v>
      </c>
      <c r="P6570">
        <v>0</v>
      </c>
      <c r="Q6570" t="s">
        <v>21922</v>
      </c>
      <c r="R6570" t="s">
        <v>21923</v>
      </c>
      <c r="S6570" t="s">
        <v>35449</v>
      </c>
      <c r="T6570">
        <v>0.32911398597860803</v>
      </c>
      <c r="U6570">
        <v>0.603102917160658</v>
      </c>
      <c r="V6570">
        <v>24.6477926783183</v>
      </c>
      <c r="W6570">
        <v>0.123414495547065</v>
      </c>
      <c r="X6570">
        <v>0.704072456322962</v>
      </c>
      <c r="Y6570">
        <v>25.070737292476998</v>
      </c>
      <c r="Z6570">
        <v>0.306975110376564</v>
      </c>
      <c r="AA6570">
        <v>0.72610664078822296</v>
      </c>
      <c r="AB6570">
        <v>24.033262630151299</v>
      </c>
      <c r="AC6570">
        <v>0.27780950890804001</v>
      </c>
      <c r="AD6570">
        <v>0.68253123924728298</v>
      </c>
      <c r="AE6570">
        <v>24.070737333415298</v>
      </c>
      <c r="AF6570">
        <v>0.61410715005536498</v>
      </c>
      <c r="AG6570">
        <v>0.80674443595273604</v>
      </c>
      <c r="AH6570">
        <v>2.8697114699025001</v>
      </c>
      <c r="AI6570">
        <v>3.6185182304427702E-2</v>
      </c>
      <c r="AJ6570">
        <v>0.78121606160956403</v>
      </c>
      <c r="AK6570">
        <v>25.070737292476998</v>
      </c>
    </row>
    <row r="6571" spans="1:37" x14ac:dyDescent="0.2">
      <c r="A6571" t="s">
        <v>21524</v>
      </c>
      <c r="B6571">
        <v>23951646</v>
      </c>
      <c r="C6571">
        <v>23951856</v>
      </c>
      <c r="D6571">
        <v>211</v>
      </c>
      <c r="E6571" t="s">
        <v>21924</v>
      </c>
      <c r="F6571">
        <v>8</v>
      </c>
      <c r="G6571" t="s">
        <v>21925</v>
      </c>
      <c r="H6571" t="s">
        <v>30987</v>
      </c>
      <c r="I6571">
        <v>5</v>
      </c>
      <c r="J6571">
        <v>23951564</v>
      </c>
      <c r="K6571">
        <v>23979986</v>
      </c>
      <c r="L6571">
        <v>28423</v>
      </c>
      <c r="M6571">
        <v>1</v>
      </c>
      <c r="N6571">
        <v>439936</v>
      </c>
      <c r="O6571" t="s">
        <v>21921</v>
      </c>
      <c r="P6571">
        <v>82</v>
      </c>
      <c r="Q6571" t="s">
        <v>21922</v>
      </c>
      <c r="R6571" t="s">
        <v>21923</v>
      </c>
      <c r="S6571" t="s">
        <v>35449</v>
      </c>
      <c r="T6571">
        <v>0.32911398597860803</v>
      </c>
      <c r="U6571">
        <v>0.603102917160658</v>
      </c>
      <c r="V6571">
        <v>24.6477926783183</v>
      </c>
      <c r="W6571">
        <v>0.123414495547065</v>
      </c>
      <c r="X6571">
        <v>0.704072456322962</v>
      </c>
      <c r="Y6571">
        <v>25.070737292476998</v>
      </c>
      <c r="Z6571">
        <v>0.306975110376564</v>
      </c>
      <c r="AA6571">
        <v>0.72610664078822296</v>
      </c>
      <c r="AB6571">
        <v>24.033262630151299</v>
      </c>
      <c r="AC6571">
        <v>0.27780950890804001</v>
      </c>
      <c r="AD6571">
        <v>0.68253123924728298</v>
      </c>
      <c r="AE6571">
        <v>24.070737333415298</v>
      </c>
      <c r="AF6571">
        <v>0.61410715005536498</v>
      </c>
      <c r="AG6571">
        <v>0.80674443595273604</v>
      </c>
      <c r="AH6571">
        <v>2.8697114699025001</v>
      </c>
      <c r="AI6571">
        <v>3.6185182304427702E-2</v>
      </c>
      <c r="AJ6571">
        <v>0.78121606160956403</v>
      </c>
      <c r="AK6571">
        <v>25.070737292476998</v>
      </c>
    </row>
    <row r="6572" spans="1:37" x14ac:dyDescent="0.2">
      <c r="A6572" t="s">
        <v>21524</v>
      </c>
      <c r="B6572">
        <v>24427718</v>
      </c>
      <c r="C6572">
        <v>24427912</v>
      </c>
      <c r="D6572">
        <v>195</v>
      </c>
      <c r="E6572" t="s">
        <v>21926</v>
      </c>
      <c r="F6572">
        <v>2</v>
      </c>
      <c r="G6572" t="s">
        <v>21927</v>
      </c>
      <c r="H6572" t="s">
        <v>31000</v>
      </c>
      <c r="I6572">
        <v>5</v>
      </c>
      <c r="J6572">
        <v>24487532</v>
      </c>
      <c r="K6572">
        <v>24492963</v>
      </c>
      <c r="L6572">
        <v>5432</v>
      </c>
      <c r="M6572">
        <v>2</v>
      </c>
      <c r="N6572">
        <v>1008</v>
      </c>
      <c r="O6572" t="s">
        <v>21928</v>
      </c>
      <c r="P6572">
        <v>65051</v>
      </c>
      <c r="Q6572" t="s">
        <v>21929</v>
      </c>
      <c r="R6572" t="s">
        <v>21930</v>
      </c>
      <c r="S6572" t="s">
        <v>35450</v>
      </c>
      <c r="T6572">
        <v>0.17308923567461099</v>
      </c>
      <c r="U6572">
        <v>0.603102917160658</v>
      </c>
      <c r="V6572">
        <v>-24.752725822024001</v>
      </c>
      <c r="W6572">
        <v>0.20525741147413201</v>
      </c>
      <c r="X6572">
        <v>0.704072456322962</v>
      </c>
      <c r="Y6572">
        <v>-24.621481293606099</v>
      </c>
      <c r="Z6572">
        <v>0.26789404493740199</v>
      </c>
      <c r="AA6572">
        <v>0.72610664078822296</v>
      </c>
      <c r="AB6572">
        <v>-1.3370457547141701</v>
      </c>
      <c r="AC6572">
        <v>0.32081866871113202</v>
      </c>
      <c r="AD6572">
        <v>0.68773325147593101</v>
      </c>
      <c r="AE6572">
        <v>-1.1683265241835501</v>
      </c>
      <c r="AF6572">
        <v>0.22065000948199101</v>
      </c>
      <c r="AG6572">
        <v>0.68151250837662902</v>
      </c>
      <c r="AH6572">
        <v>-24.6181452104878</v>
      </c>
      <c r="AI6572">
        <v>0.24456414000292601</v>
      </c>
      <c r="AJ6572">
        <v>0.78121606160956403</v>
      </c>
      <c r="AK6572">
        <v>-24.547755885397599</v>
      </c>
    </row>
    <row r="6573" spans="1:37" x14ac:dyDescent="0.2">
      <c r="A6573" t="s">
        <v>21524</v>
      </c>
      <c r="B6573">
        <v>24427912</v>
      </c>
      <c r="C6573">
        <v>24428106</v>
      </c>
      <c r="D6573">
        <v>195</v>
      </c>
      <c r="E6573" t="s">
        <v>21931</v>
      </c>
      <c r="F6573">
        <v>1</v>
      </c>
      <c r="G6573" t="s">
        <v>21932</v>
      </c>
      <c r="H6573" t="s">
        <v>31000</v>
      </c>
      <c r="I6573">
        <v>5</v>
      </c>
      <c r="J6573">
        <v>24487532</v>
      </c>
      <c r="K6573">
        <v>24492963</v>
      </c>
      <c r="L6573">
        <v>5432</v>
      </c>
      <c r="M6573">
        <v>2</v>
      </c>
      <c r="N6573">
        <v>1008</v>
      </c>
      <c r="O6573" t="s">
        <v>21928</v>
      </c>
      <c r="P6573">
        <v>64857</v>
      </c>
      <c r="Q6573" t="s">
        <v>21929</v>
      </c>
      <c r="R6573" t="s">
        <v>21930</v>
      </c>
      <c r="S6573" t="s">
        <v>35450</v>
      </c>
      <c r="T6573">
        <v>0.17308923567461099</v>
      </c>
      <c r="U6573">
        <v>0.603102917160658</v>
      </c>
      <c r="V6573">
        <v>-24.752725822024001</v>
      </c>
      <c r="W6573">
        <v>0.20525741147413201</v>
      </c>
      <c r="X6573">
        <v>0.704072456322962</v>
      </c>
      <c r="Y6573">
        <v>-24.621481293606099</v>
      </c>
      <c r="Z6573">
        <v>0.26789404493740199</v>
      </c>
      <c r="AA6573">
        <v>0.72610664078822296</v>
      </c>
      <c r="AB6573">
        <v>-1.3370457547141701</v>
      </c>
      <c r="AC6573">
        <v>0.32081866871113202</v>
      </c>
      <c r="AD6573">
        <v>0.68773325147593101</v>
      </c>
      <c r="AE6573">
        <v>-1.1683265241835501</v>
      </c>
      <c r="AF6573">
        <v>0.22065000948199101</v>
      </c>
      <c r="AG6573">
        <v>0.68151250837662902</v>
      </c>
      <c r="AH6573">
        <v>-24.6181452104878</v>
      </c>
      <c r="AI6573">
        <v>0.24456414000292601</v>
      </c>
      <c r="AJ6573">
        <v>0.78121606160956403</v>
      </c>
      <c r="AK6573">
        <v>-24.547755885397599</v>
      </c>
    </row>
    <row r="6574" spans="1:37" x14ac:dyDescent="0.2">
      <c r="A6574" t="s">
        <v>21524</v>
      </c>
      <c r="B6574">
        <v>25082743</v>
      </c>
      <c r="C6574">
        <v>25082917</v>
      </c>
      <c r="D6574">
        <v>175</v>
      </c>
      <c r="E6574" t="s">
        <v>21933</v>
      </c>
      <c r="F6574">
        <v>1</v>
      </c>
      <c r="G6574" t="s">
        <v>21934</v>
      </c>
      <c r="H6574" t="s">
        <v>31000</v>
      </c>
      <c r="I6574">
        <v>5</v>
      </c>
      <c r="J6574">
        <v>25187800</v>
      </c>
      <c r="K6574">
        <v>25193543</v>
      </c>
      <c r="L6574">
        <v>5744</v>
      </c>
      <c r="M6574">
        <v>1</v>
      </c>
      <c r="N6574">
        <v>105374693</v>
      </c>
      <c r="O6574" t="s">
        <v>21935</v>
      </c>
      <c r="P6574">
        <v>-104883</v>
      </c>
      <c r="Q6574" t="s">
        <v>40</v>
      </c>
      <c r="R6574" t="s">
        <v>21936</v>
      </c>
      <c r="S6574" t="s">
        <v>35451</v>
      </c>
      <c r="T6574">
        <v>1</v>
      </c>
      <c r="U6574">
        <v>1</v>
      </c>
      <c r="V6574">
        <v>1.22549684109148E-2</v>
      </c>
      <c r="W6574">
        <v>0.69201225521665499</v>
      </c>
      <c r="X6574">
        <v>0.95159051474143896</v>
      </c>
      <c r="Y6574">
        <v>-2.73601443101817</v>
      </c>
      <c r="Z6574">
        <v>0.66713806400786302</v>
      </c>
      <c r="AA6574">
        <v>0.84521697243271998</v>
      </c>
      <c r="AB6574">
        <v>2.5354623067922</v>
      </c>
      <c r="AC6574">
        <v>0.59090205226999604</v>
      </c>
      <c r="AD6574">
        <v>0.87989882095915395</v>
      </c>
      <c r="AE6574">
        <v>-2.8834536526659198</v>
      </c>
      <c r="AF6574">
        <v>0.68997179462344205</v>
      </c>
      <c r="AG6574">
        <v>0.83846513202101103</v>
      </c>
      <c r="AH6574">
        <v>-2.49196374160611</v>
      </c>
      <c r="AI6574">
        <v>0.81350599864527495</v>
      </c>
      <c r="AJ6574">
        <v>0.94390293416205995</v>
      </c>
      <c r="AK6574">
        <v>-2.0046352360012198</v>
      </c>
    </row>
    <row r="6575" spans="1:37" x14ac:dyDescent="0.2">
      <c r="A6575" t="s">
        <v>21524</v>
      </c>
      <c r="B6575">
        <v>25082917</v>
      </c>
      <c r="C6575">
        <v>25083091</v>
      </c>
      <c r="D6575">
        <v>175</v>
      </c>
      <c r="E6575" t="s">
        <v>21937</v>
      </c>
      <c r="F6575">
        <v>3</v>
      </c>
      <c r="G6575" t="s">
        <v>21938</v>
      </c>
      <c r="H6575" t="s">
        <v>31000</v>
      </c>
      <c r="I6575">
        <v>5</v>
      </c>
      <c r="J6575">
        <v>25187800</v>
      </c>
      <c r="K6575">
        <v>25193543</v>
      </c>
      <c r="L6575">
        <v>5744</v>
      </c>
      <c r="M6575">
        <v>1</v>
      </c>
      <c r="N6575">
        <v>105374693</v>
      </c>
      <c r="O6575" t="s">
        <v>21935</v>
      </c>
      <c r="P6575">
        <v>-104709</v>
      </c>
      <c r="Q6575" t="s">
        <v>40</v>
      </c>
      <c r="R6575" t="s">
        <v>21936</v>
      </c>
      <c r="S6575" t="s">
        <v>35451</v>
      </c>
      <c r="T6575">
        <v>1</v>
      </c>
      <c r="U6575">
        <v>1</v>
      </c>
      <c r="V6575">
        <v>1.22549684109148E-2</v>
      </c>
      <c r="W6575">
        <v>0.69201225521665499</v>
      </c>
      <c r="X6575">
        <v>0.95159051474143896</v>
      </c>
      <c r="Y6575">
        <v>-2.73601443101817</v>
      </c>
      <c r="Z6575">
        <v>0.66713806400786302</v>
      </c>
      <c r="AA6575">
        <v>0.84521697243271998</v>
      </c>
      <c r="AB6575">
        <v>2.5354623067922</v>
      </c>
      <c r="AC6575">
        <v>0.59090205226999604</v>
      </c>
      <c r="AD6575">
        <v>0.87989882095915395</v>
      </c>
      <c r="AE6575">
        <v>-2.8834536526659198</v>
      </c>
      <c r="AF6575">
        <v>0.68997179462344205</v>
      </c>
      <c r="AG6575">
        <v>0.83846513202101103</v>
      </c>
      <c r="AH6575">
        <v>-2.49196374160611</v>
      </c>
      <c r="AI6575">
        <v>0.81350599864527495</v>
      </c>
      <c r="AJ6575">
        <v>0.94390293416205995</v>
      </c>
      <c r="AK6575">
        <v>-2.0046352360012198</v>
      </c>
    </row>
    <row r="6576" spans="1:37" x14ac:dyDescent="0.2">
      <c r="A6576" t="s">
        <v>21524</v>
      </c>
      <c r="B6576">
        <v>25118820</v>
      </c>
      <c r="C6576">
        <v>25118993</v>
      </c>
      <c r="D6576">
        <v>174</v>
      </c>
      <c r="E6576" t="s">
        <v>21939</v>
      </c>
      <c r="F6576">
        <v>3</v>
      </c>
      <c r="G6576" t="s">
        <v>21940</v>
      </c>
      <c r="H6576" t="s">
        <v>35452</v>
      </c>
      <c r="I6576">
        <v>5</v>
      </c>
      <c r="J6576">
        <v>25187800</v>
      </c>
      <c r="K6576">
        <v>25193543</v>
      </c>
      <c r="L6576">
        <v>5744</v>
      </c>
      <c r="M6576">
        <v>1</v>
      </c>
      <c r="N6576">
        <v>105374693</v>
      </c>
      <c r="O6576" t="s">
        <v>21935</v>
      </c>
      <c r="P6576">
        <v>-68807</v>
      </c>
      <c r="Q6576" t="s">
        <v>40</v>
      </c>
      <c r="R6576" t="s">
        <v>21936</v>
      </c>
      <c r="S6576" t="s">
        <v>35451</v>
      </c>
      <c r="T6576">
        <v>0.91868975797605001</v>
      </c>
      <c r="U6576">
        <v>1</v>
      </c>
      <c r="V6576">
        <v>0.618820871378712</v>
      </c>
      <c r="W6576">
        <v>0.47916295908183698</v>
      </c>
      <c r="X6576">
        <v>0.77977485196062102</v>
      </c>
      <c r="Y6576">
        <v>0.17974088786294501</v>
      </c>
      <c r="Z6576">
        <v>0.45565053106937797</v>
      </c>
      <c r="AA6576">
        <v>0.84435025072159198</v>
      </c>
      <c r="AB6576">
        <v>0.179020394271935</v>
      </c>
      <c r="AC6576">
        <v>0.40917869023012998</v>
      </c>
      <c r="AD6576">
        <v>0.82872126865393902</v>
      </c>
      <c r="AE6576">
        <v>0.324742261902007</v>
      </c>
      <c r="AF6576">
        <v>0.61265181883734299</v>
      </c>
      <c r="AG6576">
        <v>0.80674443595273604</v>
      </c>
      <c r="AH6576">
        <v>0.83473197958349299</v>
      </c>
      <c r="AI6576">
        <v>0.587722257021563</v>
      </c>
      <c r="AJ6576">
        <v>0.78121606160956403</v>
      </c>
      <c r="AK6576">
        <v>-4.4764481419052003E-2</v>
      </c>
    </row>
    <row r="6577" spans="1:37" x14ac:dyDescent="0.2">
      <c r="A6577" t="s">
        <v>21524</v>
      </c>
      <c r="B6577">
        <v>25118993</v>
      </c>
      <c r="C6577">
        <v>25119166</v>
      </c>
      <c r="D6577">
        <v>174</v>
      </c>
      <c r="E6577" t="s">
        <v>21941</v>
      </c>
      <c r="F6577">
        <v>3</v>
      </c>
      <c r="G6577" t="s">
        <v>21942</v>
      </c>
      <c r="H6577" t="s">
        <v>35452</v>
      </c>
      <c r="I6577">
        <v>5</v>
      </c>
      <c r="J6577">
        <v>25187800</v>
      </c>
      <c r="K6577">
        <v>25193543</v>
      </c>
      <c r="L6577">
        <v>5744</v>
      </c>
      <c r="M6577">
        <v>1</v>
      </c>
      <c r="N6577">
        <v>105374693</v>
      </c>
      <c r="O6577" t="s">
        <v>21935</v>
      </c>
      <c r="P6577">
        <v>-68634</v>
      </c>
      <c r="Q6577" t="s">
        <v>40</v>
      </c>
      <c r="R6577" t="s">
        <v>21936</v>
      </c>
      <c r="S6577" t="s">
        <v>35451</v>
      </c>
      <c r="T6577">
        <v>0.91868975797605001</v>
      </c>
      <c r="U6577">
        <v>1</v>
      </c>
      <c r="V6577">
        <v>0.618820871378712</v>
      </c>
      <c r="W6577">
        <v>0.47916295908183698</v>
      </c>
      <c r="X6577">
        <v>0.77977485196062102</v>
      </c>
      <c r="Y6577">
        <v>0.17974088786294501</v>
      </c>
      <c r="Z6577">
        <v>0.45565053106937797</v>
      </c>
      <c r="AA6577">
        <v>0.84435025072159198</v>
      </c>
      <c r="AB6577">
        <v>0.179020394271935</v>
      </c>
      <c r="AC6577">
        <v>0.40917869023012998</v>
      </c>
      <c r="AD6577">
        <v>0.82872126865393902</v>
      </c>
      <c r="AE6577">
        <v>0.324742261902007</v>
      </c>
      <c r="AF6577">
        <v>0.61265181883734299</v>
      </c>
      <c r="AG6577">
        <v>0.80674443595273604</v>
      </c>
      <c r="AH6577">
        <v>0.83473197958349299</v>
      </c>
      <c r="AI6577">
        <v>0.587722257021563</v>
      </c>
      <c r="AJ6577">
        <v>0.78121606160956403</v>
      </c>
      <c r="AK6577">
        <v>-4.4764481419052003E-2</v>
      </c>
    </row>
    <row r="6578" spans="1:37" x14ac:dyDescent="0.2">
      <c r="A6578" t="s">
        <v>21524</v>
      </c>
      <c r="B6578">
        <v>25119166</v>
      </c>
      <c r="C6578">
        <v>25119339</v>
      </c>
      <c r="D6578">
        <v>174</v>
      </c>
      <c r="E6578" t="s">
        <v>21943</v>
      </c>
      <c r="F6578">
        <v>4</v>
      </c>
      <c r="G6578" t="s">
        <v>21944</v>
      </c>
      <c r="H6578" t="s">
        <v>35452</v>
      </c>
      <c r="I6578">
        <v>5</v>
      </c>
      <c r="J6578">
        <v>25187800</v>
      </c>
      <c r="K6578">
        <v>25193543</v>
      </c>
      <c r="L6578">
        <v>5744</v>
      </c>
      <c r="M6578">
        <v>1</v>
      </c>
      <c r="N6578">
        <v>105374693</v>
      </c>
      <c r="O6578" t="s">
        <v>21935</v>
      </c>
      <c r="P6578">
        <v>-68461</v>
      </c>
      <c r="Q6578" t="s">
        <v>40</v>
      </c>
      <c r="R6578" t="s">
        <v>21936</v>
      </c>
      <c r="S6578" t="s">
        <v>35451</v>
      </c>
      <c r="T6578">
        <v>0.94187187833212405</v>
      </c>
      <c r="U6578">
        <v>1</v>
      </c>
      <c r="V6578">
        <v>0.16479672491397099</v>
      </c>
      <c r="W6578">
        <v>0.51654608261950197</v>
      </c>
      <c r="X6578">
        <v>0.80510873715092002</v>
      </c>
      <c r="Y6578">
        <v>0.17156104326338201</v>
      </c>
      <c r="Z6578">
        <v>0.50079160510104204</v>
      </c>
      <c r="AA6578">
        <v>0.84521697243271998</v>
      </c>
      <c r="AB6578">
        <v>-0.10518231791683599</v>
      </c>
      <c r="AC6578">
        <v>0.31685386440506003</v>
      </c>
      <c r="AD6578">
        <v>0.68773325147593101</v>
      </c>
      <c r="AE6578">
        <v>-0.17462053429302299</v>
      </c>
      <c r="AF6578">
        <v>0.62563399951962795</v>
      </c>
      <c r="AG6578">
        <v>0.80674443595273604</v>
      </c>
      <c r="AH6578">
        <v>0.36414949398552598</v>
      </c>
      <c r="AI6578">
        <v>0.67924296131358897</v>
      </c>
      <c r="AJ6578">
        <v>0.85136094490810099</v>
      </c>
      <c r="AK6578">
        <v>0.42355924221652802</v>
      </c>
    </row>
    <row r="6579" spans="1:37" x14ac:dyDescent="0.2">
      <c r="A6579" t="s">
        <v>21524</v>
      </c>
      <c r="B6579">
        <v>25199974</v>
      </c>
      <c r="C6579">
        <v>25200135</v>
      </c>
      <c r="D6579">
        <v>162</v>
      </c>
      <c r="E6579" t="s">
        <v>21945</v>
      </c>
      <c r="F6579">
        <v>11</v>
      </c>
      <c r="G6579" t="s">
        <v>21946</v>
      </c>
      <c r="H6579" t="s">
        <v>35453</v>
      </c>
      <c r="I6579">
        <v>5</v>
      </c>
      <c r="J6579">
        <v>25101018</v>
      </c>
      <c r="K6579">
        <v>25190956</v>
      </c>
      <c r="L6579">
        <v>89939</v>
      </c>
      <c r="M6579">
        <v>2</v>
      </c>
      <c r="N6579">
        <v>105374694</v>
      </c>
      <c r="O6579" t="s">
        <v>21947</v>
      </c>
      <c r="P6579">
        <v>-9018</v>
      </c>
      <c r="Q6579" t="s">
        <v>40</v>
      </c>
      <c r="R6579" t="s">
        <v>21948</v>
      </c>
      <c r="S6579" t="s">
        <v>35454</v>
      </c>
      <c r="T6579">
        <v>0.644035865418358</v>
      </c>
      <c r="U6579">
        <v>0.84904924635754497</v>
      </c>
      <c r="V6579">
        <v>2.0300602889503298E-2</v>
      </c>
      <c r="W6579">
        <v>0.20525741147413201</v>
      </c>
      <c r="X6579">
        <v>0.704072456322962</v>
      </c>
      <c r="Y6579">
        <v>-24.628756968910199</v>
      </c>
      <c r="Z6579">
        <v>0.26789404493740199</v>
      </c>
      <c r="AA6579">
        <v>0.72610664078822296</v>
      </c>
      <c r="AB6579">
        <v>-0.94317343109131402</v>
      </c>
      <c r="AC6579">
        <v>0.283630615332017</v>
      </c>
      <c r="AD6579">
        <v>0.68253123924728298</v>
      </c>
      <c r="AE6579">
        <v>-5.40379186968452</v>
      </c>
      <c r="AF6579">
        <v>0.98343762640780896</v>
      </c>
      <c r="AG6579">
        <v>1</v>
      </c>
      <c r="AH6579">
        <v>0.94991118807491104</v>
      </c>
      <c r="AI6579">
        <v>0.24456414000292601</v>
      </c>
      <c r="AJ6579">
        <v>0.78121606160956403</v>
      </c>
      <c r="AK6579">
        <v>-23.815232998906001</v>
      </c>
    </row>
    <row r="6580" spans="1:37" x14ac:dyDescent="0.2">
      <c r="A6580" t="s">
        <v>21524</v>
      </c>
      <c r="B6580">
        <v>25200135</v>
      </c>
      <c r="C6580">
        <v>25200296</v>
      </c>
      <c r="D6580">
        <v>162</v>
      </c>
      <c r="E6580" t="s">
        <v>21949</v>
      </c>
      <c r="F6580">
        <v>11</v>
      </c>
      <c r="G6580" t="s">
        <v>21950</v>
      </c>
      <c r="H6580" t="s">
        <v>35453</v>
      </c>
      <c r="I6580">
        <v>5</v>
      </c>
      <c r="J6580">
        <v>25101018</v>
      </c>
      <c r="K6580">
        <v>25190956</v>
      </c>
      <c r="L6580">
        <v>89939</v>
      </c>
      <c r="M6580">
        <v>2</v>
      </c>
      <c r="N6580">
        <v>105374694</v>
      </c>
      <c r="O6580" t="s">
        <v>21947</v>
      </c>
      <c r="P6580">
        <v>-9179</v>
      </c>
      <c r="Q6580" t="s">
        <v>40</v>
      </c>
      <c r="R6580" t="s">
        <v>21948</v>
      </c>
      <c r="S6580" t="s">
        <v>35454</v>
      </c>
      <c r="T6580">
        <v>0.644035865418358</v>
      </c>
      <c r="U6580">
        <v>0.84904924635754497</v>
      </c>
      <c r="V6580">
        <v>2.0300602889503298E-2</v>
      </c>
      <c r="W6580">
        <v>0.20525741147413201</v>
      </c>
      <c r="X6580">
        <v>0.704072456322962</v>
      </c>
      <c r="Y6580">
        <v>-24.628756968910199</v>
      </c>
      <c r="Z6580">
        <v>0.26789404493740199</v>
      </c>
      <c r="AA6580">
        <v>0.72610664078822296</v>
      </c>
      <c r="AB6580">
        <v>-0.94317343109131402</v>
      </c>
      <c r="AC6580">
        <v>0.283630615332017</v>
      </c>
      <c r="AD6580">
        <v>0.68253123924728298</v>
      </c>
      <c r="AE6580">
        <v>-5.40379186968452</v>
      </c>
      <c r="AF6580">
        <v>0.98343762640780896</v>
      </c>
      <c r="AG6580">
        <v>1</v>
      </c>
      <c r="AH6580">
        <v>0.94991118807491104</v>
      </c>
      <c r="AI6580">
        <v>0.24456414000292601</v>
      </c>
      <c r="AJ6580">
        <v>0.78121606160956403</v>
      </c>
      <c r="AK6580">
        <v>-23.815232998906001</v>
      </c>
    </row>
    <row r="6581" spans="1:37" x14ac:dyDescent="0.2">
      <c r="A6581" t="s">
        <v>21524</v>
      </c>
      <c r="B6581">
        <v>25316023</v>
      </c>
      <c r="C6581">
        <v>25316174</v>
      </c>
      <c r="D6581">
        <v>152</v>
      </c>
      <c r="E6581" t="s">
        <v>21951</v>
      </c>
      <c r="F6581">
        <v>9</v>
      </c>
      <c r="G6581" t="s">
        <v>21952</v>
      </c>
      <c r="H6581" t="s">
        <v>35455</v>
      </c>
      <c r="I6581">
        <v>5</v>
      </c>
      <c r="J6581">
        <v>25297734</v>
      </c>
      <c r="K6581">
        <v>25311370</v>
      </c>
      <c r="L6581">
        <v>13637</v>
      </c>
      <c r="M6581">
        <v>1</v>
      </c>
      <c r="N6581">
        <v>105374693</v>
      </c>
      <c r="O6581" t="s">
        <v>21953</v>
      </c>
      <c r="P6581">
        <v>18289</v>
      </c>
      <c r="Q6581" t="s">
        <v>40</v>
      </c>
      <c r="R6581" t="s">
        <v>21936</v>
      </c>
      <c r="S6581" t="s">
        <v>35451</v>
      </c>
      <c r="T6581">
        <v>0.32911398597860803</v>
      </c>
      <c r="U6581">
        <v>0.603102917160658</v>
      </c>
      <c r="V6581">
        <v>23.8099458721634</v>
      </c>
      <c r="W6581">
        <v>0.89107655920673101</v>
      </c>
      <c r="X6581">
        <v>0.95159051474143896</v>
      </c>
      <c r="Y6581">
        <v>4.9225835862380896</v>
      </c>
      <c r="Z6581">
        <v>0.203350924423461</v>
      </c>
      <c r="AA6581">
        <v>0.72610664078822296</v>
      </c>
      <c r="AB6581">
        <v>24.771442969659599</v>
      </c>
      <c r="AC6581">
        <v>0.85817338719172098</v>
      </c>
      <c r="AD6581">
        <v>0.94068432309766403</v>
      </c>
      <c r="AE6581">
        <v>4.3786089560015897</v>
      </c>
      <c r="AF6581">
        <v>1</v>
      </c>
      <c r="AG6581">
        <v>1</v>
      </c>
      <c r="AH6581">
        <v>-0.48403127600217899</v>
      </c>
      <c r="AI6581">
        <v>0.91725052871964496</v>
      </c>
      <c r="AJ6581">
        <v>0.98621344597861504</v>
      </c>
      <c r="AK6581">
        <v>2.4248235618535499</v>
      </c>
    </row>
    <row r="6582" spans="1:37" x14ac:dyDescent="0.2">
      <c r="A6582" t="s">
        <v>21524</v>
      </c>
      <c r="B6582">
        <v>25316295</v>
      </c>
      <c r="C6582">
        <v>25316448</v>
      </c>
      <c r="D6582">
        <v>154</v>
      </c>
      <c r="E6582" t="s">
        <v>21954</v>
      </c>
      <c r="F6582">
        <v>9</v>
      </c>
      <c r="G6582" t="s">
        <v>21955</v>
      </c>
      <c r="H6582" t="s">
        <v>35455</v>
      </c>
      <c r="I6582">
        <v>5</v>
      </c>
      <c r="J6582">
        <v>25297734</v>
      </c>
      <c r="K6582">
        <v>25311370</v>
      </c>
      <c r="L6582">
        <v>13637</v>
      </c>
      <c r="M6582">
        <v>1</v>
      </c>
      <c r="N6582">
        <v>105374693</v>
      </c>
      <c r="O6582" t="s">
        <v>21953</v>
      </c>
      <c r="P6582">
        <v>18561</v>
      </c>
      <c r="Q6582" t="s">
        <v>40</v>
      </c>
      <c r="R6582" t="s">
        <v>21936</v>
      </c>
      <c r="S6582" t="s">
        <v>35451</v>
      </c>
      <c r="T6582">
        <v>0.32911398597860803</v>
      </c>
      <c r="U6582">
        <v>0.603102917160658</v>
      </c>
      <c r="V6582">
        <v>23.8099458721634</v>
      </c>
      <c r="W6582">
        <v>0.89107655920673101</v>
      </c>
      <c r="X6582">
        <v>0.95159051474143896</v>
      </c>
      <c r="Y6582">
        <v>4.9225835862380896</v>
      </c>
      <c r="Z6582">
        <v>0.203350924423461</v>
      </c>
      <c r="AA6582">
        <v>0.72610664078822296</v>
      </c>
      <c r="AB6582">
        <v>24.771442969659599</v>
      </c>
      <c r="AC6582">
        <v>0.85817338719172098</v>
      </c>
      <c r="AD6582">
        <v>0.94068432309766403</v>
      </c>
      <c r="AE6582">
        <v>4.3786089560015897</v>
      </c>
      <c r="AF6582">
        <v>1</v>
      </c>
      <c r="AG6582">
        <v>1</v>
      </c>
      <c r="AH6582">
        <v>-0.48403127600217899</v>
      </c>
      <c r="AI6582">
        <v>0.91725052871964496</v>
      </c>
      <c r="AJ6582">
        <v>0.98621344597861504</v>
      </c>
      <c r="AK6582">
        <v>2.4248235618535499</v>
      </c>
    </row>
    <row r="6583" spans="1:37" x14ac:dyDescent="0.2">
      <c r="A6583" t="s">
        <v>21524</v>
      </c>
      <c r="B6583">
        <v>26493147</v>
      </c>
      <c r="C6583">
        <v>26493299</v>
      </c>
      <c r="D6583">
        <v>153</v>
      </c>
      <c r="E6583" t="s">
        <v>21956</v>
      </c>
      <c r="F6583">
        <v>1</v>
      </c>
      <c r="G6583" t="s">
        <v>21957</v>
      </c>
      <c r="H6583" t="s">
        <v>31000</v>
      </c>
      <c r="I6583">
        <v>5</v>
      </c>
      <c r="J6583">
        <v>26880686</v>
      </c>
      <c r="K6583">
        <v>26890833</v>
      </c>
      <c r="L6583">
        <v>10148</v>
      </c>
      <c r="M6583">
        <v>2</v>
      </c>
      <c r="N6583">
        <v>1007</v>
      </c>
      <c r="O6583" t="s">
        <v>21958</v>
      </c>
      <c r="P6583">
        <v>397534</v>
      </c>
      <c r="Q6583" t="s">
        <v>21959</v>
      </c>
      <c r="R6583" t="s">
        <v>21960</v>
      </c>
      <c r="S6583" t="s">
        <v>35456</v>
      </c>
      <c r="T6583">
        <v>0.97213403838398904</v>
      </c>
      <c r="U6583">
        <v>1</v>
      </c>
      <c r="V6583">
        <v>0.76244359974627895</v>
      </c>
      <c r="W6583">
        <v>0.89107655920673101</v>
      </c>
      <c r="X6583">
        <v>0.95159051474143896</v>
      </c>
      <c r="Y6583">
        <v>0.96768870169591603</v>
      </c>
      <c r="Z6583">
        <v>0.69013698642955401</v>
      </c>
      <c r="AA6583">
        <v>0.84521697243271998</v>
      </c>
      <c r="AB6583">
        <v>-0.201030466874319</v>
      </c>
      <c r="AC6583">
        <v>0.75388744886274095</v>
      </c>
      <c r="AD6583">
        <v>0.87989882095915395</v>
      </c>
      <c r="AE6583">
        <v>-3.2311240949795199E-2</v>
      </c>
      <c r="AF6583">
        <v>0.61410715005536498</v>
      </c>
      <c r="AG6583">
        <v>0.80674443595273604</v>
      </c>
      <c r="AH6583">
        <v>1.69205417919431</v>
      </c>
      <c r="AI6583">
        <v>0.56157887380500204</v>
      </c>
      <c r="AJ6583">
        <v>0.78121606160956403</v>
      </c>
      <c r="AK6583">
        <v>1.8364440757570899</v>
      </c>
    </row>
    <row r="6584" spans="1:37" x14ac:dyDescent="0.2">
      <c r="A6584" t="s">
        <v>21524</v>
      </c>
      <c r="B6584">
        <v>27120107</v>
      </c>
      <c r="C6584">
        <v>27120288</v>
      </c>
      <c r="D6584">
        <v>182</v>
      </c>
      <c r="E6584" t="s">
        <v>21961</v>
      </c>
      <c r="F6584">
        <v>13</v>
      </c>
      <c r="G6584" t="s">
        <v>21962</v>
      </c>
      <c r="H6584" t="s">
        <v>30987</v>
      </c>
      <c r="I6584">
        <v>5</v>
      </c>
      <c r="J6584">
        <v>26915755</v>
      </c>
      <c r="K6584">
        <v>27121150</v>
      </c>
      <c r="L6584">
        <v>205396</v>
      </c>
      <c r="M6584">
        <v>2</v>
      </c>
      <c r="N6584">
        <v>1007</v>
      </c>
      <c r="O6584" t="s">
        <v>21963</v>
      </c>
      <c r="P6584">
        <v>862</v>
      </c>
      <c r="Q6584" t="s">
        <v>21959</v>
      </c>
      <c r="R6584" t="s">
        <v>21960</v>
      </c>
      <c r="S6584" t="s">
        <v>35456</v>
      </c>
      <c r="T6584">
        <v>0.583211159830616</v>
      </c>
      <c r="U6584">
        <v>0.81360520874211995</v>
      </c>
      <c r="V6584">
        <v>-1.2895879510417001</v>
      </c>
      <c r="W6584">
        <v>0.94541066367716797</v>
      </c>
      <c r="X6584">
        <v>0.95159051474143896</v>
      </c>
      <c r="Y6584">
        <v>-3.7547335733793998</v>
      </c>
      <c r="Z6584">
        <v>1</v>
      </c>
      <c r="AA6584">
        <v>1</v>
      </c>
      <c r="AB6584">
        <v>-2.25306193735753</v>
      </c>
      <c r="AC6584">
        <v>0.92091778829119397</v>
      </c>
      <c r="AD6584">
        <v>0.94068432309766403</v>
      </c>
      <c r="AE6584">
        <v>-2.0843427115511299</v>
      </c>
      <c r="AF6584">
        <v>0.23669707478149901</v>
      </c>
      <c r="AG6584">
        <v>0.69020448338054297</v>
      </c>
      <c r="AH6584">
        <v>-0.35997733256346698</v>
      </c>
      <c r="AI6584">
        <v>0.98342151819761803</v>
      </c>
      <c r="AJ6584">
        <v>0.98789258377071898</v>
      </c>
      <c r="AK6584">
        <v>-3.29565720379283</v>
      </c>
    </row>
    <row r="6585" spans="1:37" x14ac:dyDescent="0.2">
      <c r="A6585" t="s">
        <v>21524</v>
      </c>
      <c r="B6585">
        <v>27616995</v>
      </c>
      <c r="C6585">
        <v>27617143</v>
      </c>
      <c r="D6585">
        <v>149</v>
      </c>
      <c r="E6585" t="s">
        <v>21964</v>
      </c>
      <c r="F6585">
        <v>1</v>
      </c>
      <c r="G6585" t="s">
        <v>21965</v>
      </c>
      <c r="H6585" t="s">
        <v>31000</v>
      </c>
      <c r="I6585">
        <v>5</v>
      </c>
      <c r="J6585">
        <v>27493359</v>
      </c>
      <c r="K6585">
        <v>27496404</v>
      </c>
      <c r="L6585">
        <v>3046</v>
      </c>
      <c r="M6585">
        <v>1</v>
      </c>
      <c r="N6585">
        <v>643401</v>
      </c>
      <c r="O6585" t="s">
        <v>21966</v>
      </c>
      <c r="P6585">
        <v>123636</v>
      </c>
      <c r="Q6585" t="s">
        <v>21967</v>
      </c>
      <c r="R6585" t="s">
        <v>21968</v>
      </c>
      <c r="S6585" t="s">
        <v>35457</v>
      </c>
      <c r="T6585">
        <v>0.32911398597860803</v>
      </c>
      <c r="U6585">
        <v>0.603102917160658</v>
      </c>
      <c r="V6585">
        <v>23.505065972770801</v>
      </c>
      <c r="W6585">
        <v>0.29261482077562401</v>
      </c>
      <c r="X6585">
        <v>0.704072456322962</v>
      </c>
      <c r="Y6585">
        <v>23.579066548155399</v>
      </c>
      <c r="Z6585">
        <v>0.306975110376564</v>
      </c>
      <c r="AA6585">
        <v>0.72610664078822296</v>
      </c>
      <c r="AB6585">
        <v>23.422851680516199</v>
      </c>
      <c r="AC6585">
        <v>0.27780950890804001</v>
      </c>
      <c r="AD6585">
        <v>0.68253123924728298</v>
      </c>
      <c r="AE6585">
        <v>23.460326382645299</v>
      </c>
      <c r="AF6585">
        <v>0.61410715005536498</v>
      </c>
      <c r="AG6585">
        <v>0.80674443595273604</v>
      </c>
      <c r="AH6585">
        <v>1.2481366525828499</v>
      </c>
      <c r="AI6585">
        <v>0.56157887380500204</v>
      </c>
      <c r="AJ6585">
        <v>0.78121606160956403</v>
      </c>
      <c r="AK6585">
        <v>1.3925265414661701</v>
      </c>
    </row>
    <row r="6586" spans="1:37" x14ac:dyDescent="0.2">
      <c r="A6586" t="s">
        <v>21524</v>
      </c>
      <c r="B6586">
        <v>27617223</v>
      </c>
      <c r="C6586">
        <v>27617388</v>
      </c>
      <c r="D6586">
        <v>166</v>
      </c>
      <c r="E6586" t="s">
        <v>21969</v>
      </c>
      <c r="F6586">
        <v>1</v>
      </c>
      <c r="G6586" t="s">
        <v>21970</v>
      </c>
      <c r="H6586" t="s">
        <v>31000</v>
      </c>
      <c r="I6586">
        <v>5</v>
      </c>
      <c r="J6586">
        <v>27493359</v>
      </c>
      <c r="K6586">
        <v>27496404</v>
      </c>
      <c r="L6586">
        <v>3046</v>
      </c>
      <c r="M6586">
        <v>1</v>
      </c>
      <c r="N6586">
        <v>643401</v>
      </c>
      <c r="O6586" t="s">
        <v>21966</v>
      </c>
      <c r="P6586">
        <v>123864</v>
      </c>
      <c r="Q6586" t="s">
        <v>21967</v>
      </c>
      <c r="R6586" t="s">
        <v>21968</v>
      </c>
      <c r="S6586" t="s">
        <v>35457</v>
      </c>
      <c r="T6586">
        <v>0.32911398597860803</v>
      </c>
      <c r="U6586">
        <v>0.603102917160658</v>
      </c>
      <c r="V6586">
        <v>23.9201034417537</v>
      </c>
      <c r="W6586">
        <v>0.29261482077562401</v>
      </c>
      <c r="X6586">
        <v>0.704072456322962</v>
      </c>
      <c r="Y6586">
        <v>23.9941040186531</v>
      </c>
      <c r="Z6586">
        <v>0.306975110376564</v>
      </c>
      <c r="AA6586">
        <v>0.72610664078822296</v>
      </c>
      <c r="AB6586">
        <v>23.9180533494389</v>
      </c>
      <c r="AC6586">
        <v>0.27780950890804001</v>
      </c>
      <c r="AD6586">
        <v>0.68253123924728298</v>
      </c>
      <c r="AE6586">
        <v>23.9555280525238</v>
      </c>
      <c r="AF6586">
        <v>0.61410715005536498</v>
      </c>
      <c r="AG6586">
        <v>0.80674443595273604</v>
      </c>
      <c r="AH6586">
        <v>1.07821171679568</v>
      </c>
      <c r="AI6586">
        <v>0.56157887380500204</v>
      </c>
      <c r="AJ6586">
        <v>0.78121606160956403</v>
      </c>
      <c r="AK6586">
        <v>1.2226016119913501</v>
      </c>
    </row>
    <row r="6587" spans="1:37" x14ac:dyDescent="0.2">
      <c r="A6587" t="s">
        <v>21524</v>
      </c>
      <c r="B6587">
        <v>28653660</v>
      </c>
      <c r="C6587">
        <v>28653818</v>
      </c>
      <c r="D6587">
        <v>159</v>
      </c>
      <c r="E6587" t="s">
        <v>21971</v>
      </c>
      <c r="F6587">
        <v>0</v>
      </c>
      <c r="G6587" t="s">
        <v>21972</v>
      </c>
      <c r="H6587" t="s">
        <v>35458</v>
      </c>
      <c r="I6587">
        <v>5</v>
      </c>
      <c r="J6587">
        <v>28549736</v>
      </c>
      <c r="K6587">
        <v>28558535</v>
      </c>
      <c r="L6587">
        <v>8800</v>
      </c>
      <c r="M6587">
        <v>2</v>
      </c>
      <c r="N6587">
        <v>105374701</v>
      </c>
      <c r="O6587" t="s">
        <v>21973</v>
      </c>
      <c r="P6587">
        <v>-95125</v>
      </c>
      <c r="Q6587" t="s">
        <v>40</v>
      </c>
      <c r="R6587" t="s">
        <v>21974</v>
      </c>
      <c r="S6587" t="s">
        <v>35459</v>
      </c>
      <c r="T6587">
        <v>0.66293691547041</v>
      </c>
      <c r="U6587">
        <v>0.86689457880934995</v>
      </c>
      <c r="V6587">
        <v>-0.95042463727681004</v>
      </c>
      <c r="W6587">
        <v>0.585771677133478</v>
      </c>
      <c r="X6587">
        <v>0.89199093750709102</v>
      </c>
      <c r="Y6587">
        <v>-6.15122114492649E-2</v>
      </c>
      <c r="Z6587">
        <v>0.81337311244119304</v>
      </c>
      <c r="AA6587">
        <v>0.94620218927130795</v>
      </c>
      <c r="AB6587">
        <v>-0.87206717374282305</v>
      </c>
      <c r="AC6587">
        <v>0.949434988873046</v>
      </c>
      <c r="AD6587">
        <v>0.960571817865013</v>
      </c>
      <c r="AE6587">
        <v>-0.70334793858140698</v>
      </c>
      <c r="AF6587">
        <v>0.60478061640283798</v>
      </c>
      <c r="AG6587">
        <v>0.80674443595273604</v>
      </c>
      <c r="AH6587">
        <v>-0.62662754828440603</v>
      </c>
      <c r="AI6587">
        <v>0.25921554566286598</v>
      </c>
      <c r="AJ6587">
        <v>0.78121606160956403</v>
      </c>
      <c r="AK6587">
        <v>0.51673681557614803</v>
      </c>
    </row>
    <row r="6588" spans="1:37" x14ac:dyDescent="0.2">
      <c r="A6588" t="s">
        <v>21524</v>
      </c>
      <c r="B6588">
        <v>29122482</v>
      </c>
      <c r="C6588">
        <v>29122699</v>
      </c>
      <c r="D6588">
        <v>218</v>
      </c>
      <c r="E6588" t="s">
        <v>21975</v>
      </c>
      <c r="F6588">
        <v>1</v>
      </c>
      <c r="G6588" t="s">
        <v>21976</v>
      </c>
      <c r="H6588" t="s">
        <v>35460</v>
      </c>
      <c r="I6588">
        <v>5</v>
      </c>
      <c r="J6588">
        <v>29143467</v>
      </c>
      <c r="K6588">
        <v>29154160</v>
      </c>
      <c r="L6588">
        <v>10694</v>
      </c>
      <c r="M6588">
        <v>1</v>
      </c>
      <c r="N6588">
        <v>101929660</v>
      </c>
      <c r="O6588" t="s">
        <v>21977</v>
      </c>
      <c r="P6588">
        <v>-20768</v>
      </c>
      <c r="Q6588" t="s">
        <v>40</v>
      </c>
      <c r="R6588" t="s">
        <v>21978</v>
      </c>
      <c r="S6588" t="s">
        <v>35461</v>
      </c>
      <c r="T6588">
        <v>1</v>
      </c>
      <c r="U6588">
        <v>1</v>
      </c>
      <c r="V6588">
        <v>-0.42343536701110701</v>
      </c>
      <c r="W6588">
        <v>0.94541066367716797</v>
      </c>
      <c r="X6588">
        <v>0.95159051474143896</v>
      </c>
      <c r="Y6588">
        <v>2.7410487167164099E-2</v>
      </c>
      <c r="Z6588">
        <v>0.404548225851946</v>
      </c>
      <c r="AA6588">
        <v>0.84435025072159198</v>
      </c>
      <c r="AB6588">
        <v>-1.3869094358284499</v>
      </c>
      <c r="AC6588">
        <v>0.29322603974765099</v>
      </c>
      <c r="AD6588">
        <v>0.68253123924728298</v>
      </c>
      <c r="AE6588">
        <v>1.2511334216354699</v>
      </c>
      <c r="AF6588">
        <v>0.39902384492512899</v>
      </c>
      <c r="AG6588">
        <v>0.80674443595273604</v>
      </c>
      <c r="AH6588">
        <v>0.50617526592791895</v>
      </c>
      <c r="AI6588">
        <v>0.40724312112737299</v>
      </c>
      <c r="AJ6588">
        <v>0.78121606160956403</v>
      </c>
      <c r="AK6588">
        <v>-1.1361853387963401</v>
      </c>
    </row>
    <row r="6589" spans="1:37" x14ac:dyDescent="0.2">
      <c r="A6589" t="s">
        <v>21524</v>
      </c>
      <c r="B6589">
        <v>29391264</v>
      </c>
      <c r="C6589">
        <v>29391415</v>
      </c>
      <c r="D6589">
        <v>152</v>
      </c>
      <c r="E6589" t="s">
        <v>21979</v>
      </c>
      <c r="F6589">
        <v>4</v>
      </c>
      <c r="G6589" t="s">
        <v>21980</v>
      </c>
      <c r="H6589" t="s">
        <v>30999</v>
      </c>
      <c r="I6589">
        <v>5</v>
      </c>
      <c r="J6589">
        <v>29383104</v>
      </c>
      <c r="K6589">
        <v>29389940</v>
      </c>
      <c r="L6589">
        <v>6837</v>
      </c>
      <c r="M6589">
        <v>2</v>
      </c>
      <c r="N6589">
        <v>101929681</v>
      </c>
      <c r="O6589" t="s">
        <v>21981</v>
      </c>
      <c r="P6589">
        <v>-1324</v>
      </c>
      <c r="Q6589" t="s">
        <v>21982</v>
      </c>
      <c r="R6589" t="s">
        <v>21983</v>
      </c>
      <c r="S6589" t="s">
        <v>35462</v>
      </c>
      <c r="T6589">
        <v>0.97213403838398904</v>
      </c>
      <c r="U6589">
        <v>1</v>
      </c>
      <c r="V6589">
        <v>1.0882093561066</v>
      </c>
      <c r="W6589">
        <v>0.38920677604595899</v>
      </c>
      <c r="X6589">
        <v>0.704072456322962</v>
      </c>
      <c r="Y6589">
        <v>-25.321691686190999</v>
      </c>
      <c r="Z6589">
        <v>0.69013698642955401</v>
      </c>
      <c r="AA6589">
        <v>0.84521697243271998</v>
      </c>
      <c r="AB6589">
        <v>0.12473526055090001</v>
      </c>
      <c r="AC6589">
        <v>0.71753805159658501</v>
      </c>
      <c r="AD6589">
        <v>0.87989882095915395</v>
      </c>
      <c r="AE6589">
        <v>-1.7421855386015901</v>
      </c>
      <c r="AF6589">
        <v>0.61410715005536498</v>
      </c>
      <c r="AG6589">
        <v>0.80674443595273604</v>
      </c>
      <c r="AH6589">
        <v>2.0178199706704301</v>
      </c>
      <c r="AI6589">
        <v>0.35038410267202102</v>
      </c>
      <c r="AJ6589">
        <v>0.78121606160956403</v>
      </c>
      <c r="AK6589">
        <v>-25.0319831304361</v>
      </c>
    </row>
    <row r="6590" spans="1:37" x14ac:dyDescent="0.2">
      <c r="A6590" t="s">
        <v>21524</v>
      </c>
      <c r="B6590">
        <v>30404769</v>
      </c>
      <c r="C6590">
        <v>30404911</v>
      </c>
      <c r="D6590">
        <v>143</v>
      </c>
      <c r="E6590" t="s">
        <v>21984</v>
      </c>
      <c r="F6590">
        <v>1</v>
      </c>
      <c r="G6590" t="s">
        <v>21985</v>
      </c>
      <c r="H6590" t="s">
        <v>31000</v>
      </c>
      <c r="I6590">
        <v>5</v>
      </c>
      <c r="J6590">
        <v>31193686</v>
      </c>
      <c r="K6590">
        <v>31329146</v>
      </c>
      <c r="L6590">
        <v>135461</v>
      </c>
      <c r="M6590">
        <v>1</v>
      </c>
      <c r="N6590">
        <v>1004</v>
      </c>
      <c r="O6590" t="s">
        <v>21986</v>
      </c>
      <c r="P6590">
        <v>-788775</v>
      </c>
      <c r="Q6590" t="s">
        <v>21987</v>
      </c>
      <c r="R6590" t="s">
        <v>21988</v>
      </c>
      <c r="S6590" t="s">
        <v>35463</v>
      </c>
      <c r="T6590">
        <v>0.32911398597860803</v>
      </c>
      <c r="U6590">
        <v>0.603102917160658</v>
      </c>
      <c r="V6590">
        <v>22.5661017501691</v>
      </c>
      <c r="W6590">
        <v>0.94541066367716797</v>
      </c>
      <c r="X6590">
        <v>0.95159051474143896</v>
      </c>
      <c r="Y6590">
        <v>-0.556181157170066</v>
      </c>
      <c r="Z6590">
        <v>0.306975110376564</v>
      </c>
      <c r="AA6590">
        <v>0.72610664078822296</v>
      </c>
      <c r="AB6590">
        <v>23.077673017054099</v>
      </c>
      <c r="AC6590">
        <v>0.71753805159658501</v>
      </c>
      <c r="AD6590">
        <v>0.87989882095915395</v>
      </c>
      <c r="AE6590">
        <v>-1.55618093645875</v>
      </c>
      <c r="AF6590">
        <v>0.64997455747578503</v>
      </c>
      <c r="AG6590">
        <v>0.80674443595273604</v>
      </c>
      <c r="AH6590">
        <v>0.16818430088514499</v>
      </c>
      <c r="AI6590">
        <v>0.59609816080359102</v>
      </c>
      <c r="AJ6590">
        <v>0.78121606160956403</v>
      </c>
      <c r="AK6590">
        <v>0.31257418555125699</v>
      </c>
    </row>
    <row r="6591" spans="1:37" x14ac:dyDescent="0.2">
      <c r="A6591" t="s">
        <v>21524</v>
      </c>
      <c r="B6591">
        <v>30823121</v>
      </c>
      <c r="C6591">
        <v>30823287</v>
      </c>
      <c r="D6591">
        <v>167</v>
      </c>
      <c r="E6591" t="s">
        <v>21989</v>
      </c>
      <c r="F6591">
        <v>1</v>
      </c>
      <c r="G6591" t="s">
        <v>21990</v>
      </c>
      <c r="H6591" t="s">
        <v>31000</v>
      </c>
      <c r="I6591">
        <v>5</v>
      </c>
      <c r="J6591">
        <v>31193686</v>
      </c>
      <c r="K6591">
        <v>31329146</v>
      </c>
      <c r="L6591">
        <v>135461</v>
      </c>
      <c r="M6591">
        <v>1</v>
      </c>
      <c r="N6591">
        <v>1004</v>
      </c>
      <c r="O6591" t="s">
        <v>21986</v>
      </c>
      <c r="P6591">
        <v>-370399</v>
      </c>
      <c r="Q6591" t="s">
        <v>21987</v>
      </c>
      <c r="R6591" t="s">
        <v>21988</v>
      </c>
      <c r="S6591" t="s">
        <v>35463</v>
      </c>
      <c r="T6591" t="s">
        <v>40</v>
      </c>
      <c r="U6591" t="s">
        <v>40</v>
      </c>
      <c r="V6591">
        <v>0</v>
      </c>
      <c r="W6591">
        <v>0.38920677604595899</v>
      </c>
      <c r="X6591">
        <v>0.704072456322962</v>
      </c>
      <c r="Y6591">
        <v>-22.917434653465499</v>
      </c>
      <c r="Z6591">
        <v>0.48464167878831399</v>
      </c>
      <c r="AA6591">
        <v>0.84435025072159198</v>
      </c>
      <c r="AB6591">
        <v>22.155594517347001</v>
      </c>
      <c r="AC6591">
        <v>0.21073619169722799</v>
      </c>
      <c r="AD6591">
        <v>0.68253123924728298</v>
      </c>
      <c r="AE6591">
        <v>-22.917434653465499</v>
      </c>
      <c r="AF6591">
        <v>0.501741946288212</v>
      </c>
      <c r="AG6591">
        <v>0.80674443595273604</v>
      </c>
      <c r="AH6591">
        <v>-22.1190686492399</v>
      </c>
      <c r="AI6591">
        <v>0.52399907623471598</v>
      </c>
      <c r="AJ6591">
        <v>0.78121606160956403</v>
      </c>
      <c r="AK6591">
        <v>-22.0486793371843</v>
      </c>
    </row>
    <row r="6592" spans="1:37" x14ac:dyDescent="0.2">
      <c r="A6592" t="s">
        <v>21524</v>
      </c>
      <c r="B6592">
        <v>30823287</v>
      </c>
      <c r="C6592">
        <v>30823453</v>
      </c>
      <c r="D6592">
        <v>167</v>
      </c>
      <c r="E6592" t="s">
        <v>21991</v>
      </c>
      <c r="F6592">
        <v>2</v>
      </c>
      <c r="G6592" t="s">
        <v>21992</v>
      </c>
      <c r="H6592" t="s">
        <v>31000</v>
      </c>
      <c r="I6592">
        <v>5</v>
      </c>
      <c r="J6592">
        <v>31193686</v>
      </c>
      <c r="K6592">
        <v>31329146</v>
      </c>
      <c r="L6592">
        <v>135461</v>
      </c>
      <c r="M6592">
        <v>1</v>
      </c>
      <c r="N6592">
        <v>1004</v>
      </c>
      <c r="O6592" t="s">
        <v>21986</v>
      </c>
      <c r="P6592">
        <v>-370233</v>
      </c>
      <c r="Q6592" t="s">
        <v>21987</v>
      </c>
      <c r="R6592" t="s">
        <v>21988</v>
      </c>
      <c r="S6592" t="s">
        <v>35463</v>
      </c>
      <c r="T6592" t="s">
        <v>40</v>
      </c>
      <c r="U6592" t="s">
        <v>40</v>
      </c>
      <c r="V6592">
        <v>0</v>
      </c>
      <c r="W6592">
        <v>0.38920677604595899</v>
      </c>
      <c r="X6592">
        <v>0.704072456322962</v>
      </c>
      <c r="Y6592">
        <v>-22.917434653465499</v>
      </c>
      <c r="Z6592">
        <v>0.48464167878831399</v>
      </c>
      <c r="AA6592">
        <v>0.84435025072159198</v>
      </c>
      <c r="AB6592">
        <v>22.155594517347001</v>
      </c>
      <c r="AC6592">
        <v>0.21073619169722799</v>
      </c>
      <c r="AD6592">
        <v>0.68253123924728298</v>
      </c>
      <c r="AE6592">
        <v>-22.917434653465499</v>
      </c>
      <c r="AF6592">
        <v>0.501741946288212</v>
      </c>
      <c r="AG6592">
        <v>0.80674443595273604</v>
      </c>
      <c r="AH6592">
        <v>-22.1190686492399</v>
      </c>
      <c r="AI6592">
        <v>0.52399907623471598</v>
      </c>
      <c r="AJ6592">
        <v>0.78121606160956403</v>
      </c>
      <c r="AK6592">
        <v>-22.0486793371843</v>
      </c>
    </row>
    <row r="6593" spans="1:37" x14ac:dyDescent="0.2">
      <c r="A6593" t="s">
        <v>21524</v>
      </c>
      <c r="B6593">
        <v>31384930</v>
      </c>
      <c r="C6593">
        <v>31385077</v>
      </c>
      <c r="D6593">
        <v>148</v>
      </c>
      <c r="E6593" t="s">
        <v>21993</v>
      </c>
      <c r="F6593">
        <v>1</v>
      </c>
      <c r="G6593" t="s">
        <v>21994</v>
      </c>
      <c r="H6593" t="s">
        <v>31000</v>
      </c>
      <c r="I6593">
        <v>5</v>
      </c>
      <c r="J6593">
        <v>31401147</v>
      </c>
      <c r="K6593">
        <v>31406956</v>
      </c>
      <c r="L6593">
        <v>5810</v>
      </c>
      <c r="M6593">
        <v>2</v>
      </c>
      <c r="N6593">
        <v>29102</v>
      </c>
      <c r="O6593" t="s">
        <v>21995</v>
      </c>
      <c r="P6593">
        <v>21879</v>
      </c>
      <c r="Q6593" t="s">
        <v>21996</v>
      </c>
      <c r="R6593" t="s">
        <v>21997</v>
      </c>
      <c r="S6593" t="s">
        <v>35464</v>
      </c>
      <c r="T6593">
        <v>1</v>
      </c>
      <c r="U6593">
        <v>1</v>
      </c>
      <c r="V6593">
        <v>-1.1526243236960501</v>
      </c>
      <c r="W6593">
        <v>0.94541066367716797</v>
      </c>
      <c r="X6593">
        <v>0.95159051474143896</v>
      </c>
      <c r="Y6593">
        <v>-0.94737925179415805</v>
      </c>
      <c r="Z6593">
        <v>0.65379035313853895</v>
      </c>
      <c r="AA6593">
        <v>0.84521697243271998</v>
      </c>
      <c r="AB6593">
        <v>-2.11609800950102</v>
      </c>
      <c r="AC6593">
        <v>0.71753805159658501</v>
      </c>
      <c r="AD6593">
        <v>0.87989882095915395</v>
      </c>
      <c r="AE6593">
        <v>-1.94737881362423</v>
      </c>
      <c r="AF6593">
        <v>0.64997455747578503</v>
      </c>
      <c r="AG6593">
        <v>0.80674443595273604</v>
      </c>
      <c r="AH6593">
        <v>-0.223013839293729</v>
      </c>
      <c r="AI6593">
        <v>0.59609816080359102</v>
      </c>
      <c r="AJ6593">
        <v>0.78121606160956403</v>
      </c>
      <c r="AK6593">
        <v>-7.8623972778687101E-2</v>
      </c>
    </row>
    <row r="6594" spans="1:37" x14ac:dyDescent="0.2">
      <c r="A6594" t="s">
        <v>21524</v>
      </c>
      <c r="B6594">
        <v>31385077</v>
      </c>
      <c r="C6594">
        <v>31385224</v>
      </c>
      <c r="D6594">
        <v>148</v>
      </c>
      <c r="E6594" t="s">
        <v>21998</v>
      </c>
      <c r="F6594">
        <v>1</v>
      </c>
      <c r="G6594" t="s">
        <v>21999</v>
      </c>
      <c r="H6594" t="s">
        <v>31000</v>
      </c>
      <c r="I6594">
        <v>5</v>
      </c>
      <c r="J6594">
        <v>31401147</v>
      </c>
      <c r="K6594">
        <v>31406956</v>
      </c>
      <c r="L6594">
        <v>5810</v>
      </c>
      <c r="M6594">
        <v>2</v>
      </c>
      <c r="N6594">
        <v>29102</v>
      </c>
      <c r="O6594" t="s">
        <v>21995</v>
      </c>
      <c r="P6594">
        <v>21732</v>
      </c>
      <c r="Q6594" t="s">
        <v>21996</v>
      </c>
      <c r="R6594" t="s">
        <v>21997</v>
      </c>
      <c r="S6594" t="s">
        <v>35464</v>
      </c>
      <c r="T6594">
        <v>1</v>
      </c>
      <c r="U6594">
        <v>1</v>
      </c>
      <c r="V6594">
        <v>-1.1526243236960501</v>
      </c>
      <c r="W6594">
        <v>0.94541066367716797</v>
      </c>
      <c r="X6594">
        <v>0.95159051474143896</v>
      </c>
      <c r="Y6594">
        <v>-0.94737925179415805</v>
      </c>
      <c r="Z6594">
        <v>0.65379035313853895</v>
      </c>
      <c r="AA6594">
        <v>0.84521697243271998</v>
      </c>
      <c r="AB6594">
        <v>-2.11609800950102</v>
      </c>
      <c r="AC6594">
        <v>0.71753805159658501</v>
      </c>
      <c r="AD6594">
        <v>0.87989882095915395</v>
      </c>
      <c r="AE6594">
        <v>-1.94737881362423</v>
      </c>
      <c r="AF6594">
        <v>0.64997455747578503</v>
      </c>
      <c r="AG6594">
        <v>0.80674443595273604</v>
      </c>
      <c r="AH6594">
        <v>-0.223013839293729</v>
      </c>
      <c r="AI6594">
        <v>0.59609816080359102</v>
      </c>
      <c r="AJ6594">
        <v>0.78121606160956403</v>
      </c>
      <c r="AK6594">
        <v>-7.8623972778687101E-2</v>
      </c>
    </row>
    <row r="6595" spans="1:37" x14ac:dyDescent="0.2">
      <c r="A6595" t="s">
        <v>21524</v>
      </c>
      <c r="B6595">
        <v>31385302</v>
      </c>
      <c r="C6595">
        <v>31385454</v>
      </c>
      <c r="D6595">
        <v>153</v>
      </c>
      <c r="E6595" t="s">
        <v>22000</v>
      </c>
      <c r="F6595">
        <v>0</v>
      </c>
      <c r="G6595" t="s">
        <v>22001</v>
      </c>
      <c r="H6595" t="s">
        <v>31000</v>
      </c>
      <c r="I6595">
        <v>5</v>
      </c>
      <c r="J6595">
        <v>31401147</v>
      </c>
      <c r="K6595">
        <v>31406956</v>
      </c>
      <c r="L6595">
        <v>5810</v>
      </c>
      <c r="M6595">
        <v>2</v>
      </c>
      <c r="N6595">
        <v>29102</v>
      </c>
      <c r="O6595" t="s">
        <v>21995</v>
      </c>
      <c r="P6595">
        <v>21502</v>
      </c>
      <c r="Q6595" t="s">
        <v>21996</v>
      </c>
      <c r="R6595" t="s">
        <v>21997</v>
      </c>
      <c r="S6595" t="s">
        <v>35464</v>
      </c>
      <c r="T6595">
        <v>1</v>
      </c>
      <c r="U6595">
        <v>1</v>
      </c>
      <c r="V6595">
        <v>-1.1526243236960501</v>
      </c>
      <c r="W6595">
        <v>0.94541066367716797</v>
      </c>
      <c r="X6595">
        <v>0.95159051474143896</v>
      </c>
      <c r="Y6595">
        <v>-0.94737925179415805</v>
      </c>
      <c r="Z6595">
        <v>0.65379035313853895</v>
      </c>
      <c r="AA6595">
        <v>0.84521697243271998</v>
      </c>
      <c r="AB6595">
        <v>-2.11609800950102</v>
      </c>
      <c r="AC6595">
        <v>0.71753805159658501</v>
      </c>
      <c r="AD6595">
        <v>0.87989882095915395</v>
      </c>
      <c r="AE6595">
        <v>-1.94737881362423</v>
      </c>
      <c r="AF6595">
        <v>0.64997455747578503</v>
      </c>
      <c r="AG6595">
        <v>0.80674443595273604</v>
      </c>
      <c r="AH6595">
        <v>-0.223013839293729</v>
      </c>
      <c r="AI6595">
        <v>0.59609816080359102</v>
      </c>
      <c r="AJ6595">
        <v>0.78121606160956403</v>
      </c>
      <c r="AK6595">
        <v>-7.8623972778687101E-2</v>
      </c>
    </row>
    <row r="6596" spans="1:37" x14ac:dyDescent="0.2">
      <c r="A6596" t="s">
        <v>21524</v>
      </c>
      <c r="B6596">
        <v>31783899</v>
      </c>
      <c r="C6596">
        <v>31784101</v>
      </c>
      <c r="D6596">
        <v>203</v>
      </c>
      <c r="E6596" t="s">
        <v>22002</v>
      </c>
      <c r="F6596">
        <v>5</v>
      </c>
      <c r="G6596" t="s">
        <v>22003</v>
      </c>
      <c r="H6596" t="s">
        <v>35465</v>
      </c>
      <c r="I6596">
        <v>5</v>
      </c>
      <c r="J6596">
        <v>31854937</v>
      </c>
      <c r="K6596">
        <v>32077955</v>
      </c>
      <c r="L6596">
        <v>223019</v>
      </c>
      <c r="M6596">
        <v>1</v>
      </c>
      <c r="N6596">
        <v>23037</v>
      </c>
      <c r="O6596" t="s">
        <v>22004</v>
      </c>
      <c r="P6596">
        <v>-70836</v>
      </c>
      <c r="Q6596" t="s">
        <v>22005</v>
      </c>
      <c r="R6596" t="s">
        <v>22006</v>
      </c>
      <c r="S6596" t="s">
        <v>35466</v>
      </c>
      <c r="T6596">
        <v>0.35387198439864398</v>
      </c>
      <c r="U6596">
        <v>0.603102917160658</v>
      </c>
      <c r="V6596">
        <v>-24.0933302400997</v>
      </c>
      <c r="W6596">
        <v>0.123414495547065</v>
      </c>
      <c r="X6596">
        <v>0.704072456322962</v>
      </c>
      <c r="Y6596">
        <v>25.390140852103499</v>
      </c>
      <c r="Z6596">
        <v>0.69013698642955401</v>
      </c>
      <c r="AA6596">
        <v>0.84521697243271998</v>
      </c>
      <c r="AB6596">
        <v>-0.60281885059102602</v>
      </c>
      <c r="AC6596">
        <v>0.27780950890804001</v>
      </c>
      <c r="AD6596">
        <v>0.68253123924728298</v>
      </c>
      <c r="AE6596">
        <v>24.390140884911599</v>
      </c>
      <c r="AF6596">
        <v>0.32549523997010099</v>
      </c>
      <c r="AG6596">
        <v>0.70473078222419605</v>
      </c>
      <c r="AH6596">
        <v>-24.316140306921302</v>
      </c>
      <c r="AI6596">
        <v>3.6185182304427702E-2</v>
      </c>
      <c r="AJ6596">
        <v>0.78121606160956403</v>
      </c>
      <c r="AK6596">
        <v>25.390140852103499</v>
      </c>
    </row>
    <row r="6597" spans="1:37" x14ac:dyDescent="0.2">
      <c r="A6597" t="s">
        <v>21524</v>
      </c>
      <c r="B6597">
        <v>31784101</v>
      </c>
      <c r="C6597">
        <v>31784303</v>
      </c>
      <c r="D6597">
        <v>203</v>
      </c>
      <c r="E6597" t="s">
        <v>22007</v>
      </c>
      <c r="F6597">
        <v>5</v>
      </c>
      <c r="G6597" t="s">
        <v>22008</v>
      </c>
      <c r="H6597" t="s">
        <v>35465</v>
      </c>
      <c r="I6597">
        <v>5</v>
      </c>
      <c r="J6597">
        <v>31854937</v>
      </c>
      <c r="K6597">
        <v>32077955</v>
      </c>
      <c r="L6597">
        <v>223019</v>
      </c>
      <c r="M6597">
        <v>1</v>
      </c>
      <c r="N6597">
        <v>23037</v>
      </c>
      <c r="O6597" t="s">
        <v>22004</v>
      </c>
      <c r="P6597">
        <v>-70634</v>
      </c>
      <c r="Q6597" t="s">
        <v>22005</v>
      </c>
      <c r="R6597" t="s">
        <v>22006</v>
      </c>
      <c r="S6597" t="s">
        <v>35466</v>
      </c>
      <c r="T6597">
        <v>0.35387198439864398</v>
      </c>
      <c r="U6597">
        <v>0.603102917160658</v>
      </c>
      <c r="V6597">
        <v>-24.0933302400997</v>
      </c>
      <c r="W6597">
        <v>0.123414495547065</v>
      </c>
      <c r="X6597">
        <v>0.704072456322962</v>
      </c>
      <c r="Y6597">
        <v>25.390140852103499</v>
      </c>
      <c r="Z6597">
        <v>0.69013698642955401</v>
      </c>
      <c r="AA6597">
        <v>0.84521697243271998</v>
      </c>
      <c r="AB6597">
        <v>-0.60281885059102602</v>
      </c>
      <c r="AC6597">
        <v>0.27780950890804001</v>
      </c>
      <c r="AD6597">
        <v>0.68253123924728298</v>
      </c>
      <c r="AE6597">
        <v>24.390140884911599</v>
      </c>
      <c r="AF6597">
        <v>0.32549523997010099</v>
      </c>
      <c r="AG6597">
        <v>0.70473078222419605</v>
      </c>
      <c r="AH6597">
        <v>-24.316140306921302</v>
      </c>
      <c r="AI6597">
        <v>3.6185182304427702E-2</v>
      </c>
      <c r="AJ6597">
        <v>0.78121606160956403</v>
      </c>
      <c r="AK6597">
        <v>25.390140852103499</v>
      </c>
    </row>
    <row r="6598" spans="1:37" x14ac:dyDescent="0.2">
      <c r="A6598" t="s">
        <v>21524</v>
      </c>
      <c r="B6598">
        <v>31938253</v>
      </c>
      <c r="C6598">
        <v>31938404</v>
      </c>
      <c r="D6598">
        <v>152</v>
      </c>
      <c r="E6598" t="s">
        <v>22009</v>
      </c>
      <c r="F6598">
        <v>1</v>
      </c>
      <c r="G6598" t="s">
        <v>22010</v>
      </c>
      <c r="H6598" t="s">
        <v>31032</v>
      </c>
      <c r="I6598">
        <v>5</v>
      </c>
      <c r="J6598">
        <v>31936102</v>
      </c>
      <c r="K6598">
        <v>31936159</v>
      </c>
      <c r="L6598">
        <v>58</v>
      </c>
      <c r="M6598">
        <v>2</v>
      </c>
      <c r="N6598">
        <v>100422874</v>
      </c>
      <c r="O6598" t="s">
        <v>22011</v>
      </c>
      <c r="P6598">
        <v>-2094</v>
      </c>
      <c r="Q6598" t="s">
        <v>22012</v>
      </c>
      <c r="R6598" t="s">
        <v>22013</v>
      </c>
      <c r="S6598" t="s">
        <v>35467</v>
      </c>
      <c r="T6598">
        <v>0.97213403838398904</v>
      </c>
      <c r="U6598">
        <v>1</v>
      </c>
      <c r="V6598">
        <v>0.30405051960056401</v>
      </c>
      <c r="W6598">
        <v>0.69201225521665499</v>
      </c>
      <c r="X6598">
        <v>0.95159051474143896</v>
      </c>
      <c r="Y6598">
        <v>-1.1323035451632499</v>
      </c>
      <c r="Z6598">
        <v>0.64127342146525201</v>
      </c>
      <c r="AA6598">
        <v>0.84521697243271998</v>
      </c>
      <c r="AB6598">
        <v>1.5481237593424599</v>
      </c>
      <c r="AC6598">
        <v>0.63966253792798</v>
      </c>
      <c r="AD6598">
        <v>0.87989882095915395</v>
      </c>
      <c r="AE6598">
        <v>-0.63876306986482101</v>
      </c>
      <c r="AF6598">
        <v>0.71688106396828499</v>
      </c>
      <c r="AG6598">
        <v>0.85584456000972498</v>
      </c>
      <c r="AH6598">
        <v>-1.1600707185411101</v>
      </c>
      <c r="AI6598">
        <v>0.78546927494779295</v>
      </c>
      <c r="AJ6598">
        <v>0.92808185275216604</v>
      </c>
      <c r="AK6598">
        <v>-1.0156808158301101</v>
      </c>
    </row>
    <row r="6599" spans="1:37" x14ac:dyDescent="0.2">
      <c r="A6599" t="s">
        <v>21524</v>
      </c>
      <c r="B6599">
        <v>31987588</v>
      </c>
      <c r="C6599">
        <v>31987774</v>
      </c>
      <c r="D6599">
        <v>187</v>
      </c>
      <c r="E6599" t="s">
        <v>22014</v>
      </c>
      <c r="F6599">
        <v>1</v>
      </c>
      <c r="G6599" t="s">
        <v>22015</v>
      </c>
      <c r="H6599" t="s">
        <v>35468</v>
      </c>
      <c r="I6599">
        <v>5</v>
      </c>
      <c r="J6599">
        <v>31936102</v>
      </c>
      <c r="K6599">
        <v>31936159</v>
      </c>
      <c r="L6599">
        <v>58</v>
      </c>
      <c r="M6599">
        <v>2</v>
      </c>
      <c r="N6599">
        <v>100422874</v>
      </c>
      <c r="O6599" t="s">
        <v>22011</v>
      </c>
      <c r="P6599">
        <v>-51429</v>
      </c>
      <c r="Q6599" t="s">
        <v>22012</v>
      </c>
      <c r="R6599" t="s">
        <v>22013</v>
      </c>
      <c r="S6599" t="s">
        <v>35467</v>
      </c>
      <c r="T6599">
        <v>0.35387198439864398</v>
      </c>
      <c r="U6599">
        <v>0.603102917160658</v>
      </c>
      <c r="V6599">
        <v>-21.971793614137098</v>
      </c>
      <c r="W6599" t="s">
        <v>40</v>
      </c>
      <c r="X6599" t="s">
        <v>40</v>
      </c>
      <c r="Y6599">
        <v>0</v>
      </c>
      <c r="Z6599">
        <v>0.184235113180511</v>
      </c>
      <c r="AA6599">
        <v>0.72610664078822296</v>
      </c>
      <c r="AB6599">
        <v>-21.971793614137098</v>
      </c>
      <c r="AC6599">
        <v>0.45677901822897599</v>
      </c>
      <c r="AD6599">
        <v>0.82872126865393902</v>
      </c>
      <c r="AE6599">
        <v>21.116183807417901</v>
      </c>
      <c r="AF6599">
        <v>0.501741946288212</v>
      </c>
      <c r="AG6599">
        <v>0.80674443595273604</v>
      </c>
      <c r="AH6599">
        <v>-21.042183259379499</v>
      </c>
      <c r="AI6599">
        <v>0.52399907623471598</v>
      </c>
      <c r="AJ6599">
        <v>0.78121606160956403</v>
      </c>
      <c r="AK6599">
        <v>-20.971793964893401</v>
      </c>
    </row>
    <row r="6600" spans="1:37" x14ac:dyDescent="0.2">
      <c r="A6600" t="s">
        <v>21524</v>
      </c>
      <c r="B6600">
        <v>31989411</v>
      </c>
      <c r="C6600">
        <v>31989603</v>
      </c>
      <c r="D6600">
        <v>193</v>
      </c>
      <c r="E6600" t="s">
        <v>22016</v>
      </c>
      <c r="F6600">
        <v>6</v>
      </c>
      <c r="G6600" t="s">
        <v>22017</v>
      </c>
      <c r="H6600" t="s">
        <v>35468</v>
      </c>
      <c r="I6600">
        <v>5</v>
      </c>
      <c r="J6600">
        <v>31936102</v>
      </c>
      <c r="K6600">
        <v>31936159</v>
      </c>
      <c r="L6600">
        <v>58</v>
      </c>
      <c r="M6600">
        <v>2</v>
      </c>
      <c r="N6600">
        <v>100422874</v>
      </c>
      <c r="O6600" t="s">
        <v>22011</v>
      </c>
      <c r="P6600">
        <v>-53252</v>
      </c>
      <c r="Q6600" t="s">
        <v>22012</v>
      </c>
      <c r="R6600" t="s">
        <v>22013</v>
      </c>
      <c r="S6600" t="s">
        <v>35467</v>
      </c>
      <c r="T6600">
        <v>0.97213403838398904</v>
      </c>
      <c r="U6600">
        <v>1</v>
      </c>
      <c r="V6600">
        <v>0.29019216510750601</v>
      </c>
      <c r="W6600">
        <v>5.4349643961368002E-2</v>
      </c>
      <c r="X6600">
        <v>0.704072456322962</v>
      </c>
      <c r="Y6600">
        <v>25.103741717302999</v>
      </c>
      <c r="Z6600">
        <v>0.93459220503170903</v>
      </c>
      <c r="AA6600">
        <v>0.99919698600769702</v>
      </c>
      <c r="AB6600">
        <v>0.93740355277780396</v>
      </c>
      <c r="AC6600">
        <v>0.17695932866387601</v>
      </c>
      <c r="AD6600">
        <v>0.68253123924728298</v>
      </c>
      <c r="AE6600">
        <v>24.1037417573155</v>
      </c>
      <c r="AF6600">
        <v>1</v>
      </c>
      <c r="AG6600">
        <v>1</v>
      </c>
      <c r="AH6600">
        <v>-0.54233332902937803</v>
      </c>
      <c r="AI6600">
        <v>9.3920812249066992E-3</v>
      </c>
      <c r="AJ6600">
        <v>0.78121606160956403</v>
      </c>
      <c r="AK6600">
        <v>25.103741717302999</v>
      </c>
    </row>
    <row r="6601" spans="1:37" x14ac:dyDescent="0.2">
      <c r="A6601" t="s">
        <v>21524</v>
      </c>
      <c r="B6601">
        <v>32044157</v>
      </c>
      <c r="C6601">
        <v>32044299</v>
      </c>
      <c r="D6601">
        <v>143</v>
      </c>
      <c r="E6601" t="s">
        <v>22018</v>
      </c>
      <c r="F6601">
        <v>4</v>
      </c>
      <c r="G6601" t="s">
        <v>22019</v>
      </c>
      <c r="H6601" t="s">
        <v>35469</v>
      </c>
      <c r="I6601">
        <v>5</v>
      </c>
      <c r="J6601">
        <v>32052494</v>
      </c>
      <c r="K6601">
        <v>32057949</v>
      </c>
      <c r="L6601">
        <v>5456</v>
      </c>
      <c r="M6601">
        <v>1</v>
      </c>
      <c r="N6601">
        <v>23037</v>
      </c>
      <c r="O6601" t="s">
        <v>22020</v>
      </c>
      <c r="P6601">
        <v>-8195</v>
      </c>
      <c r="Q6601" t="s">
        <v>22005</v>
      </c>
      <c r="R6601" t="s">
        <v>22006</v>
      </c>
      <c r="S6601" t="s">
        <v>35466</v>
      </c>
      <c r="T6601" t="s">
        <v>40</v>
      </c>
      <c r="U6601" t="s">
        <v>40</v>
      </c>
      <c r="V6601">
        <v>0</v>
      </c>
      <c r="W6601">
        <v>0.123414495547065</v>
      </c>
      <c r="X6601">
        <v>0.704072456322962</v>
      </c>
      <c r="Y6601">
        <v>24.584608422931701</v>
      </c>
      <c r="Z6601">
        <v>0.48464167878831399</v>
      </c>
      <c r="AA6601">
        <v>0.84435025072159198</v>
      </c>
      <c r="AB6601">
        <v>22.348829448984901</v>
      </c>
      <c r="AC6601">
        <v>0.27780950890804001</v>
      </c>
      <c r="AD6601">
        <v>0.68253123924728298</v>
      </c>
      <c r="AE6601">
        <v>23.584608480273399</v>
      </c>
      <c r="AF6601">
        <v>0.501741946288212</v>
      </c>
      <c r="AG6601">
        <v>0.80674443595273604</v>
      </c>
      <c r="AH6601">
        <v>-22.3123035798851</v>
      </c>
      <c r="AI6601">
        <v>3.6185182304427702E-2</v>
      </c>
      <c r="AJ6601">
        <v>0.78121606160956403</v>
      </c>
      <c r="AK6601">
        <v>24.584608422931701</v>
      </c>
    </row>
    <row r="6602" spans="1:37" x14ac:dyDescent="0.2">
      <c r="A6602" t="s">
        <v>21524</v>
      </c>
      <c r="B6602">
        <v>32053091</v>
      </c>
      <c r="C6602">
        <v>32053390</v>
      </c>
      <c r="D6602">
        <v>300</v>
      </c>
      <c r="E6602" t="s">
        <v>22021</v>
      </c>
      <c r="F6602">
        <v>2</v>
      </c>
      <c r="G6602" t="s">
        <v>22022</v>
      </c>
      <c r="H6602" t="s">
        <v>30987</v>
      </c>
      <c r="I6602">
        <v>5</v>
      </c>
      <c r="J6602">
        <v>32052494</v>
      </c>
      <c r="K6602">
        <v>32057949</v>
      </c>
      <c r="L6602">
        <v>5456</v>
      </c>
      <c r="M6602">
        <v>1</v>
      </c>
      <c r="N6602">
        <v>23037</v>
      </c>
      <c r="O6602" t="s">
        <v>22020</v>
      </c>
      <c r="P6602">
        <v>597</v>
      </c>
      <c r="Q6602" t="s">
        <v>22005</v>
      </c>
      <c r="R6602" t="s">
        <v>22006</v>
      </c>
      <c r="S6602" t="s">
        <v>35466</v>
      </c>
      <c r="T6602">
        <v>0.35387198439864398</v>
      </c>
      <c r="U6602">
        <v>0.603102917160658</v>
      </c>
      <c r="V6602">
        <v>-21.3211447958567</v>
      </c>
      <c r="W6602">
        <v>0.29261482077562401</v>
      </c>
      <c r="X6602">
        <v>0.704072456322962</v>
      </c>
      <c r="Y6602">
        <v>21.4655346527497</v>
      </c>
      <c r="Z6602">
        <v>0.184235113180511</v>
      </c>
      <c r="AA6602">
        <v>0.72610664078822296</v>
      </c>
      <c r="AB6602">
        <v>-21.3211447958567</v>
      </c>
      <c r="AC6602">
        <v>0.45677901822897599</v>
      </c>
      <c r="AD6602">
        <v>0.82872126865393902</v>
      </c>
      <c r="AE6602">
        <v>20.465535150950799</v>
      </c>
      <c r="AF6602">
        <v>0.501741946288212</v>
      </c>
      <c r="AG6602">
        <v>0.80674443595273604</v>
      </c>
      <c r="AH6602">
        <v>-20.391534621949202</v>
      </c>
      <c r="AI6602">
        <v>0.14667288820271701</v>
      </c>
      <c r="AJ6602">
        <v>0.78121606160956403</v>
      </c>
      <c r="AK6602">
        <v>21.4655346527497</v>
      </c>
    </row>
    <row r="6603" spans="1:37" x14ac:dyDescent="0.2">
      <c r="A6603" t="s">
        <v>21524</v>
      </c>
      <c r="B6603">
        <v>32299105</v>
      </c>
      <c r="C6603">
        <v>32299258</v>
      </c>
      <c r="D6603">
        <v>154</v>
      </c>
      <c r="E6603" t="s">
        <v>22023</v>
      </c>
      <c r="F6603">
        <v>1</v>
      </c>
      <c r="G6603" t="s">
        <v>22024</v>
      </c>
      <c r="H6603" t="s">
        <v>35470</v>
      </c>
      <c r="I6603">
        <v>5</v>
      </c>
      <c r="J6603">
        <v>32271833</v>
      </c>
      <c r="K6603">
        <v>32312924</v>
      </c>
      <c r="L6603">
        <v>41092</v>
      </c>
      <c r="M6603">
        <v>2</v>
      </c>
      <c r="N6603">
        <v>54545</v>
      </c>
      <c r="O6603" t="s">
        <v>22025</v>
      </c>
      <c r="P6603">
        <v>13666</v>
      </c>
      <c r="Q6603" t="s">
        <v>22026</v>
      </c>
      <c r="R6603" t="s">
        <v>22027</v>
      </c>
      <c r="S6603" t="s">
        <v>35471</v>
      </c>
      <c r="T6603">
        <v>0.32911398597860803</v>
      </c>
      <c r="U6603">
        <v>0.603102917160658</v>
      </c>
      <c r="V6603">
        <v>24.275398070562801</v>
      </c>
      <c r="W6603">
        <v>0.94541066367716797</v>
      </c>
      <c r="X6603">
        <v>0.95159051474143896</v>
      </c>
      <c r="Y6603">
        <v>-0.687460204153865</v>
      </c>
      <c r="Z6603">
        <v>0.306975110376564</v>
      </c>
      <c r="AA6603">
        <v>0.72610664078822296</v>
      </c>
      <c r="AB6603">
        <v>23.909293428225599</v>
      </c>
      <c r="AC6603">
        <v>0.71753805159658501</v>
      </c>
      <c r="AD6603">
        <v>0.87989882095915395</v>
      </c>
      <c r="AE6603">
        <v>-1.68746007257216</v>
      </c>
      <c r="AF6603">
        <v>0.61410715005536498</v>
      </c>
      <c r="AG6603">
        <v>0.80674443595273604</v>
      </c>
      <c r="AH6603">
        <v>1.9630944906776899</v>
      </c>
      <c r="AI6603">
        <v>0.59609816080359102</v>
      </c>
      <c r="AJ6603">
        <v>0.78121606160956403</v>
      </c>
      <c r="AK6603">
        <v>0.18129519507233</v>
      </c>
    </row>
    <row r="6604" spans="1:37" x14ac:dyDescent="0.2">
      <c r="A6604" t="s">
        <v>21524</v>
      </c>
      <c r="B6604">
        <v>32474151</v>
      </c>
      <c r="C6604">
        <v>32474431</v>
      </c>
      <c r="D6604">
        <v>281</v>
      </c>
      <c r="E6604" t="s">
        <v>22028</v>
      </c>
      <c r="F6604">
        <v>4</v>
      </c>
      <c r="G6604" t="s">
        <v>22029</v>
      </c>
      <c r="H6604" t="s">
        <v>31000</v>
      </c>
      <c r="I6604">
        <v>5</v>
      </c>
      <c r="J6604">
        <v>32354350</v>
      </c>
      <c r="K6604">
        <v>32444740</v>
      </c>
      <c r="L6604">
        <v>90391</v>
      </c>
      <c r="M6604">
        <v>2</v>
      </c>
      <c r="N6604">
        <v>51663</v>
      </c>
      <c r="O6604" t="s">
        <v>22030</v>
      </c>
      <c r="P6604">
        <v>-29411</v>
      </c>
      <c r="Q6604" t="s">
        <v>22031</v>
      </c>
      <c r="R6604" t="s">
        <v>22032</v>
      </c>
      <c r="S6604" t="s">
        <v>35472</v>
      </c>
      <c r="T6604">
        <v>8.8407481283857503E-2</v>
      </c>
      <c r="U6604">
        <v>0.603102917160658</v>
      </c>
      <c r="V6604">
        <v>-25.583030525046901</v>
      </c>
      <c r="W6604">
        <v>0.39900964277550199</v>
      </c>
      <c r="X6604">
        <v>0.71143044911719</v>
      </c>
      <c r="Y6604">
        <v>-1.6504445122222899</v>
      </c>
      <c r="Z6604">
        <v>8.5374905317322697E-2</v>
      </c>
      <c r="AA6604">
        <v>0.72610664078822296</v>
      </c>
      <c r="AB6604">
        <v>-2.81916364430537</v>
      </c>
      <c r="AC6604">
        <v>0.114586611961368</v>
      </c>
      <c r="AD6604">
        <v>0.68253123924728298</v>
      </c>
      <c r="AE6604">
        <v>-2.6504444135360101</v>
      </c>
      <c r="AF6604">
        <v>0.15203231574161999</v>
      </c>
      <c r="AG6604">
        <v>0.68151250837662902</v>
      </c>
      <c r="AH6604">
        <v>-24.990438271088699</v>
      </c>
      <c r="AI6604">
        <v>0.78546927494779295</v>
      </c>
      <c r="AJ6604">
        <v>0.92808185275216604</v>
      </c>
      <c r="AK6604">
        <v>-0.78168907146919098</v>
      </c>
    </row>
    <row r="6605" spans="1:37" x14ac:dyDescent="0.2">
      <c r="A6605" t="s">
        <v>21524</v>
      </c>
      <c r="B6605">
        <v>32824631</v>
      </c>
      <c r="C6605">
        <v>32824806</v>
      </c>
      <c r="D6605">
        <v>176</v>
      </c>
      <c r="E6605" t="s">
        <v>22033</v>
      </c>
      <c r="F6605">
        <v>3</v>
      </c>
      <c r="G6605" t="s">
        <v>11270</v>
      </c>
      <c r="H6605" t="s">
        <v>31000</v>
      </c>
      <c r="I6605">
        <v>5</v>
      </c>
      <c r="J6605">
        <v>32712331</v>
      </c>
      <c r="K6605">
        <v>32716828</v>
      </c>
      <c r="L6605">
        <v>4498</v>
      </c>
      <c r="M6605">
        <v>1</v>
      </c>
      <c r="N6605">
        <v>4883</v>
      </c>
      <c r="O6605" t="s">
        <v>22034</v>
      </c>
      <c r="P6605">
        <v>112300</v>
      </c>
      <c r="Q6605" t="s">
        <v>22035</v>
      </c>
      <c r="R6605" t="s">
        <v>22036</v>
      </c>
      <c r="S6605" t="s">
        <v>35473</v>
      </c>
      <c r="T6605">
        <v>1</v>
      </c>
      <c r="U6605">
        <v>1</v>
      </c>
      <c r="V6605">
        <v>-1.1202478516259</v>
      </c>
      <c r="W6605">
        <v>0.47227206410946598</v>
      </c>
      <c r="X6605">
        <v>0.76972988596612002</v>
      </c>
      <c r="Y6605">
        <v>1.1572798337460599</v>
      </c>
      <c r="Z6605">
        <v>0.98812441339480095</v>
      </c>
      <c r="AA6605">
        <v>1</v>
      </c>
      <c r="AB6605">
        <v>-0.90463778008170004</v>
      </c>
      <c r="AC6605">
        <v>0.59074847381894802</v>
      </c>
      <c r="AD6605">
        <v>0.87989882095915395</v>
      </c>
      <c r="AE6605">
        <v>0.43573364662759001</v>
      </c>
      <c r="AF6605">
        <v>0.96396358433015406</v>
      </c>
      <c r="AG6605">
        <v>1</v>
      </c>
      <c r="AH6605">
        <v>-0.82654452481577101</v>
      </c>
      <c r="AI6605">
        <v>0.42257798902177501</v>
      </c>
      <c r="AJ6605">
        <v>0.78121606160956403</v>
      </c>
      <c r="AK6605">
        <v>1.54861442343962</v>
      </c>
    </row>
    <row r="6606" spans="1:37" x14ac:dyDescent="0.2">
      <c r="A6606" t="s">
        <v>21524</v>
      </c>
      <c r="B6606">
        <v>32824806</v>
      </c>
      <c r="C6606">
        <v>32824981</v>
      </c>
      <c r="D6606">
        <v>176</v>
      </c>
      <c r="E6606" t="s">
        <v>22037</v>
      </c>
      <c r="F6606">
        <v>1</v>
      </c>
      <c r="G6606" t="s">
        <v>22038</v>
      </c>
      <c r="H6606" t="s">
        <v>31000</v>
      </c>
      <c r="I6606">
        <v>5</v>
      </c>
      <c r="J6606">
        <v>32712331</v>
      </c>
      <c r="K6606">
        <v>32716828</v>
      </c>
      <c r="L6606">
        <v>4498</v>
      </c>
      <c r="M6606">
        <v>1</v>
      </c>
      <c r="N6606">
        <v>4883</v>
      </c>
      <c r="O6606" t="s">
        <v>22034</v>
      </c>
      <c r="P6606">
        <v>112475</v>
      </c>
      <c r="Q6606" t="s">
        <v>22035</v>
      </c>
      <c r="R6606" t="s">
        <v>22036</v>
      </c>
      <c r="S6606" t="s">
        <v>35473</v>
      </c>
      <c r="T6606">
        <v>1</v>
      </c>
      <c r="U6606">
        <v>1</v>
      </c>
      <c r="V6606">
        <v>-1.1202478516259</v>
      </c>
      <c r="W6606">
        <v>0.47227206410946598</v>
      </c>
      <c r="X6606">
        <v>0.76972988596612002</v>
      </c>
      <c r="Y6606">
        <v>1.1572798337460599</v>
      </c>
      <c r="Z6606">
        <v>0.98812441339480095</v>
      </c>
      <c r="AA6606">
        <v>1</v>
      </c>
      <c r="AB6606">
        <v>-0.90463778008170004</v>
      </c>
      <c r="AC6606">
        <v>0.59074847381894802</v>
      </c>
      <c r="AD6606">
        <v>0.87989882095915395</v>
      </c>
      <c r="AE6606">
        <v>0.43573364662759001</v>
      </c>
      <c r="AF6606">
        <v>0.96396358433015406</v>
      </c>
      <c r="AG6606">
        <v>1</v>
      </c>
      <c r="AH6606">
        <v>-0.82654452481577101</v>
      </c>
      <c r="AI6606">
        <v>0.42257798902177501</v>
      </c>
      <c r="AJ6606">
        <v>0.78121606160956403</v>
      </c>
      <c r="AK6606">
        <v>1.54861442343962</v>
      </c>
    </row>
    <row r="6607" spans="1:37" x14ac:dyDescent="0.2">
      <c r="A6607" t="s">
        <v>21524</v>
      </c>
      <c r="B6607">
        <v>33122961</v>
      </c>
      <c r="C6607">
        <v>33123135</v>
      </c>
      <c r="D6607">
        <v>175</v>
      </c>
      <c r="E6607" t="s">
        <v>22039</v>
      </c>
      <c r="F6607">
        <v>2</v>
      </c>
      <c r="G6607" t="s">
        <v>22040</v>
      </c>
      <c r="H6607" t="s">
        <v>35474</v>
      </c>
      <c r="I6607">
        <v>5</v>
      </c>
      <c r="J6607">
        <v>32965727</v>
      </c>
      <c r="K6607">
        <v>33049422</v>
      </c>
      <c r="L6607">
        <v>83696</v>
      </c>
      <c r="M6607">
        <v>2</v>
      </c>
      <c r="N6607">
        <v>105374715</v>
      </c>
      <c r="O6607" t="s">
        <v>22041</v>
      </c>
      <c r="P6607">
        <v>-73539</v>
      </c>
      <c r="Q6607" t="s">
        <v>40</v>
      </c>
      <c r="R6607" t="s">
        <v>22042</v>
      </c>
      <c r="S6607" t="s">
        <v>35475</v>
      </c>
      <c r="T6607">
        <v>0.37540393893975199</v>
      </c>
      <c r="U6607">
        <v>0.63021465694884504</v>
      </c>
      <c r="V6607">
        <v>-0.229511982613465</v>
      </c>
      <c r="W6607">
        <v>0.33047024106436002</v>
      </c>
      <c r="X6607">
        <v>0.704072456322962</v>
      </c>
      <c r="Y6607">
        <v>-2.0228268064786801</v>
      </c>
      <c r="Z6607">
        <v>0.43893771721163999</v>
      </c>
      <c r="AA6607">
        <v>0.84435025072159198</v>
      </c>
      <c r="AB6607">
        <v>-0.66422250606</v>
      </c>
      <c r="AC6607">
        <v>5.1253646997232803E-2</v>
      </c>
      <c r="AD6607">
        <v>0.57684129297949804</v>
      </c>
      <c r="AE6607">
        <v>-3.0228264223609198</v>
      </c>
      <c r="AF6607">
        <v>0.41607721648493101</v>
      </c>
      <c r="AG6607">
        <v>0.80674443595273604</v>
      </c>
      <c r="AH6607">
        <v>0.25691381834779697</v>
      </c>
      <c r="AI6607">
        <v>0.86592800413975302</v>
      </c>
      <c r="AJ6607">
        <v>0.98081433887671299</v>
      </c>
      <c r="AK6607">
        <v>-1.15407141784032</v>
      </c>
    </row>
    <row r="6608" spans="1:37" x14ac:dyDescent="0.2">
      <c r="A6608" t="s">
        <v>21524</v>
      </c>
      <c r="B6608">
        <v>33123135</v>
      </c>
      <c r="C6608">
        <v>33123309</v>
      </c>
      <c r="D6608">
        <v>175</v>
      </c>
      <c r="E6608" t="s">
        <v>22043</v>
      </c>
      <c r="F6608">
        <v>2</v>
      </c>
      <c r="G6608" t="s">
        <v>22044</v>
      </c>
      <c r="H6608" t="s">
        <v>35474</v>
      </c>
      <c r="I6608">
        <v>5</v>
      </c>
      <c r="J6608">
        <v>32965727</v>
      </c>
      <c r="K6608">
        <v>33049422</v>
      </c>
      <c r="L6608">
        <v>83696</v>
      </c>
      <c r="M6608">
        <v>2</v>
      </c>
      <c r="N6608">
        <v>105374715</v>
      </c>
      <c r="O6608" t="s">
        <v>22041</v>
      </c>
      <c r="P6608">
        <v>-73713</v>
      </c>
      <c r="Q6608" t="s">
        <v>40</v>
      </c>
      <c r="R6608" t="s">
        <v>22042</v>
      </c>
      <c r="S6608" t="s">
        <v>35475</v>
      </c>
      <c r="T6608">
        <v>0.37540393893975199</v>
      </c>
      <c r="U6608">
        <v>0.63021465694884504</v>
      </c>
      <c r="V6608">
        <v>-0.229511982613465</v>
      </c>
      <c r="W6608">
        <v>0.33047024106436002</v>
      </c>
      <c r="X6608">
        <v>0.704072456322962</v>
      </c>
      <c r="Y6608">
        <v>-2.0228268064786801</v>
      </c>
      <c r="Z6608">
        <v>0.43893771721163999</v>
      </c>
      <c r="AA6608">
        <v>0.84435025072159198</v>
      </c>
      <c r="AB6608">
        <v>-0.66422250606</v>
      </c>
      <c r="AC6608">
        <v>5.1253646997232803E-2</v>
      </c>
      <c r="AD6608">
        <v>0.57684129297949804</v>
      </c>
      <c r="AE6608">
        <v>-3.0228264223609198</v>
      </c>
      <c r="AF6608">
        <v>0.41607721648493101</v>
      </c>
      <c r="AG6608">
        <v>0.80674443595273604</v>
      </c>
      <c r="AH6608">
        <v>0.25691381834779697</v>
      </c>
      <c r="AI6608">
        <v>0.86592800413975302</v>
      </c>
      <c r="AJ6608">
        <v>0.98081433887671299</v>
      </c>
      <c r="AK6608">
        <v>-1.15407141784032</v>
      </c>
    </row>
    <row r="6609" spans="1:37" x14ac:dyDescent="0.2">
      <c r="A6609" t="s">
        <v>21524</v>
      </c>
      <c r="B6609">
        <v>33359943</v>
      </c>
      <c r="C6609">
        <v>33360102</v>
      </c>
      <c r="D6609">
        <v>160</v>
      </c>
      <c r="E6609" t="s">
        <v>22045</v>
      </c>
      <c r="F6609">
        <v>0</v>
      </c>
      <c r="G6609" t="s">
        <v>22046</v>
      </c>
      <c r="H6609" t="s">
        <v>31000</v>
      </c>
      <c r="I6609">
        <v>5</v>
      </c>
      <c r="J6609">
        <v>33022960</v>
      </c>
      <c r="K6609">
        <v>33298066</v>
      </c>
      <c r="L6609">
        <v>275107</v>
      </c>
      <c r="M6609">
        <v>2</v>
      </c>
      <c r="N6609">
        <v>105374715</v>
      </c>
      <c r="O6609" t="s">
        <v>22047</v>
      </c>
      <c r="P6609">
        <v>-61877</v>
      </c>
      <c r="Q6609" t="s">
        <v>40</v>
      </c>
      <c r="R6609" t="s">
        <v>22042</v>
      </c>
      <c r="S6609" t="s">
        <v>35475</v>
      </c>
      <c r="T6609">
        <v>0.35387198439864398</v>
      </c>
      <c r="U6609">
        <v>0.603102917160658</v>
      </c>
      <c r="V6609">
        <v>-22.508367900587601</v>
      </c>
      <c r="W6609">
        <v>0.123414495547065</v>
      </c>
      <c r="X6609">
        <v>0.704072456322962</v>
      </c>
      <c r="Y6609">
        <v>23.595812789281101</v>
      </c>
      <c r="Z6609">
        <v>0.184235113180511</v>
      </c>
      <c r="AA6609">
        <v>0.72610664078822296</v>
      </c>
      <c r="AB6609">
        <v>-22.508367900587601</v>
      </c>
      <c r="AC6609">
        <v>0.27780950890804001</v>
      </c>
      <c r="AD6609">
        <v>0.68253123924728298</v>
      </c>
      <c r="AE6609">
        <v>22.595812903077199</v>
      </c>
      <c r="AF6609">
        <v>0.501741946288212</v>
      </c>
      <c r="AG6609">
        <v>0.80674443595273604</v>
      </c>
      <c r="AH6609">
        <v>-21.5787574472626</v>
      </c>
      <c r="AI6609">
        <v>3.6185182304427702E-2</v>
      </c>
      <c r="AJ6609">
        <v>0.78121606160956403</v>
      </c>
      <c r="AK6609">
        <v>23.595812789281101</v>
      </c>
    </row>
    <row r="6610" spans="1:37" x14ac:dyDescent="0.2">
      <c r="A6610" t="s">
        <v>21524</v>
      </c>
      <c r="B6610">
        <v>33360102</v>
      </c>
      <c r="C6610">
        <v>33360261</v>
      </c>
      <c r="D6610">
        <v>160</v>
      </c>
      <c r="E6610" t="s">
        <v>22048</v>
      </c>
      <c r="F6610">
        <v>1</v>
      </c>
      <c r="G6610" t="s">
        <v>22049</v>
      </c>
      <c r="H6610" t="s">
        <v>31000</v>
      </c>
      <c r="I6610">
        <v>5</v>
      </c>
      <c r="J6610">
        <v>33022960</v>
      </c>
      <c r="K6610">
        <v>33298066</v>
      </c>
      <c r="L6610">
        <v>275107</v>
      </c>
      <c r="M6610">
        <v>2</v>
      </c>
      <c r="N6610">
        <v>105374715</v>
      </c>
      <c r="O6610" t="s">
        <v>22047</v>
      </c>
      <c r="P6610">
        <v>-62036</v>
      </c>
      <c r="Q6610" t="s">
        <v>40</v>
      </c>
      <c r="R6610" t="s">
        <v>22042</v>
      </c>
      <c r="S6610" t="s">
        <v>35475</v>
      </c>
      <c r="T6610">
        <v>0.35387198439864398</v>
      </c>
      <c r="U6610">
        <v>0.603102917160658</v>
      </c>
      <c r="V6610">
        <v>-22.508367900587601</v>
      </c>
      <c r="W6610">
        <v>0.123414495547065</v>
      </c>
      <c r="X6610">
        <v>0.704072456322962</v>
      </c>
      <c r="Y6610">
        <v>23.595812789281101</v>
      </c>
      <c r="Z6610">
        <v>0.184235113180511</v>
      </c>
      <c r="AA6610">
        <v>0.72610664078822296</v>
      </c>
      <c r="AB6610">
        <v>-22.508367900587601</v>
      </c>
      <c r="AC6610">
        <v>0.27780950890804001</v>
      </c>
      <c r="AD6610">
        <v>0.68253123924728298</v>
      </c>
      <c r="AE6610">
        <v>22.595812903077199</v>
      </c>
      <c r="AF6610">
        <v>0.501741946288212</v>
      </c>
      <c r="AG6610">
        <v>0.80674443595273604</v>
      </c>
      <c r="AH6610">
        <v>-21.5787574472626</v>
      </c>
      <c r="AI6610">
        <v>3.6185182304427702E-2</v>
      </c>
      <c r="AJ6610">
        <v>0.78121606160956403</v>
      </c>
      <c r="AK6610">
        <v>23.595812789281101</v>
      </c>
    </row>
    <row r="6611" spans="1:37" x14ac:dyDescent="0.2">
      <c r="A6611" t="s">
        <v>21524</v>
      </c>
      <c r="B6611">
        <v>33360261</v>
      </c>
      <c r="C6611">
        <v>33360420</v>
      </c>
      <c r="D6611">
        <v>160</v>
      </c>
      <c r="E6611" t="s">
        <v>22050</v>
      </c>
      <c r="F6611">
        <v>3</v>
      </c>
      <c r="G6611" t="s">
        <v>22051</v>
      </c>
      <c r="H6611" t="s">
        <v>31000</v>
      </c>
      <c r="I6611">
        <v>5</v>
      </c>
      <c r="J6611">
        <v>33022960</v>
      </c>
      <c r="K6611">
        <v>33298066</v>
      </c>
      <c r="L6611">
        <v>275107</v>
      </c>
      <c r="M6611">
        <v>2</v>
      </c>
      <c r="N6611">
        <v>105374715</v>
      </c>
      <c r="O6611" t="s">
        <v>22047</v>
      </c>
      <c r="P6611">
        <v>-62195</v>
      </c>
      <c r="Q6611" t="s">
        <v>40</v>
      </c>
      <c r="R6611" t="s">
        <v>22042</v>
      </c>
      <c r="S6611" t="s">
        <v>35475</v>
      </c>
      <c r="T6611">
        <v>0.35387198439864398</v>
      </c>
      <c r="U6611">
        <v>0.603102917160658</v>
      </c>
      <c r="V6611">
        <v>-22.508367900587601</v>
      </c>
      <c r="W6611">
        <v>0.123414495547065</v>
      </c>
      <c r="X6611">
        <v>0.704072456322962</v>
      </c>
      <c r="Y6611">
        <v>23.595812789281101</v>
      </c>
      <c r="Z6611">
        <v>0.184235113180511</v>
      </c>
      <c r="AA6611">
        <v>0.72610664078822296</v>
      </c>
      <c r="AB6611">
        <v>-22.508367900587601</v>
      </c>
      <c r="AC6611">
        <v>0.27780950890804001</v>
      </c>
      <c r="AD6611">
        <v>0.68253123924728298</v>
      </c>
      <c r="AE6611">
        <v>22.595812903077199</v>
      </c>
      <c r="AF6611">
        <v>0.501741946288212</v>
      </c>
      <c r="AG6611">
        <v>0.80674443595273604</v>
      </c>
      <c r="AH6611">
        <v>-21.5787574472626</v>
      </c>
      <c r="AI6611">
        <v>3.6185182304427702E-2</v>
      </c>
      <c r="AJ6611">
        <v>0.78121606160956403</v>
      </c>
      <c r="AK6611">
        <v>23.595812789281101</v>
      </c>
    </row>
    <row r="6612" spans="1:37" x14ac:dyDescent="0.2">
      <c r="A6612" t="s">
        <v>21524</v>
      </c>
      <c r="B6612">
        <v>33502096</v>
      </c>
      <c r="C6612">
        <v>33502256</v>
      </c>
      <c r="D6612">
        <v>161</v>
      </c>
      <c r="E6612" t="s">
        <v>22052</v>
      </c>
      <c r="F6612">
        <v>13</v>
      </c>
      <c r="G6612" t="s">
        <v>22053</v>
      </c>
      <c r="H6612" t="s">
        <v>35476</v>
      </c>
      <c r="I6612">
        <v>5</v>
      </c>
      <c r="J6612">
        <v>33466758</v>
      </c>
      <c r="K6612">
        <v>33468091</v>
      </c>
      <c r="L6612">
        <v>1334</v>
      </c>
      <c r="M6612">
        <v>1</v>
      </c>
      <c r="N6612">
        <v>6897</v>
      </c>
      <c r="O6612" t="s">
        <v>22054</v>
      </c>
      <c r="P6612">
        <v>35338</v>
      </c>
      <c r="Q6612" t="s">
        <v>22055</v>
      </c>
      <c r="R6612" t="s">
        <v>22056</v>
      </c>
      <c r="S6612" t="s">
        <v>35477</v>
      </c>
      <c r="T6612">
        <v>0.97213403838398904</v>
      </c>
      <c r="U6612">
        <v>1</v>
      </c>
      <c r="V6612">
        <v>1.06053767625114</v>
      </c>
      <c r="W6612">
        <v>0.89107655920673101</v>
      </c>
      <c r="X6612">
        <v>0.95159051474143896</v>
      </c>
      <c r="Y6612">
        <v>1.6020809727538301</v>
      </c>
      <c r="Z6612">
        <v>0.96726857278496403</v>
      </c>
      <c r="AA6612">
        <v>0.99919698600769702</v>
      </c>
      <c r="AB6612">
        <v>0.58120083269697698</v>
      </c>
      <c r="AC6612">
        <v>0.85817338719172098</v>
      </c>
      <c r="AD6612">
        <v>0.94068432309766403</v>
      </c>
      <c r="AE6612">
        <v>1.19033483511034</v>
      </c>
      <c r="AF6612">
        <v>0.98343762640780896</v>
      </c>
      <c r="AG6612">
        <v>1</v>
      </c>
      <c r="AH6612">
        <v>1.14852049613718</v>
      </c>
      <c r="AI6612">
        <v>0.91725052871964496</v>
      </c>
      <c r="AJ6612">
        <v>0.98621344597861504</v>
      </c>
      <c r="AK6612">
        <v>1.2929103966445601</v>
      </c>
    </row>
    <row r="6613" spans="1:37" x14ac:dyDescent="0.2">
      <c r="A6613" t="s">
        <v>21524</v>
      </c>
      <c r="B6613">
        <v>33502256</v>
      </c>
      <c r="C6613">
        <v>33502416</v>
      </c>
      <c r="D6613">
        <v>161</v>
      </c>
      <c r="E6613" t="s">
        <v>22057</v>
      </c>
      <c r="F6613">
        <v>6</v>
      </c>
      <c r="G6613" t="s">
        <v>22058</v>
      </c>
      <c r="H6613" t="s">
        <v>35476</v>
      </c>
      <c r="I6613">
        <v>5</v>
      </c>
      <c r="J6613">
        <v>33466758</v>
      </c>
      <c r="K6613">
        <v>33468091</v>
      </c>
      <c r="L6613">
        <v>1334</v>
      </c>
      <c r="M6613">
        <v>1</v>
      </c>
      <c r="N6613">
        <v>6897</v>
      </c>
      <c r="O6613" t="s">
        <v>22054</v>
      </c>
      <c r="P6613">
        <v>35498</v>
      </c>
      <c r="Q6613" t="s">
        <v>22055</v>
      </c>
      <c r="R6613" t="s">
        <v>22056</v>
      </c>
      <c r="S6613" t="s">
        <v>35477</v>
      </c>
      <c r="T6613">
        <v>0.97213403838398904</v>
      </c>
      <c r="U6613">
        <v>1</v>
      </c>
      <c r="V6613">
        <v>1.06053767625114</v>
      </c>
      <c r="W6613">
        <v>0.89107655920673101</v>
      </c>
      <c r="X6613">
        <v>0.95159051474143896</v>
      </c>
      <c r="Y6613">
        <v>1.6020809727538301</v>
      </c>
      <c r="Z6613">
        <v>0.96726857278496403</v>
      </c>
      <c r="AA6613">
        <v>0.99919698600769702</v>
      </c>
      <c r="AB6613">
        <v>0.58120083269697698</v>
      </c>
      <c r="AC6613">
        <v>0.85817338719172098</v>
      </c>
      <c r="AD6613">
        <v>0.94068432309766403</v>
      </c>
      <c r="AE6613">
        <v>1.19033483511034</v>
      </c>
      <c r="AF6613">
        <v>0.98343762640780896</v>
      </c>
      <c r="AG6613">
        <v>1</v>
      </c>
      <c r="AH6613">
        <v>1.14852049613718</v>
      </c>
      <c r="AI6613">
        <v>0.91725052871964496</v>
      </c>
      <c r="AJ6613">
        <v>0.98621344597861504</v>
      </c>
      <c r="AK6613">
        <v>1.2929103966445601</v>
      </c>
    </row>
    <row r="6614" spans="1:37" x14ac:dyDescent="0.2">
      <c r="A6614" t="s">
        <v>21524</v>
      </c>
      <c r="B6614">
        <v>33970932</v>
      </c>
      <c r="C6614">
        <v>33971083</v>
      </c>
      <c r="D6614">
        <v>152</v>
      </c>
      <c r="E6614" t="s">
        <v>22059</v>
      </c>
      <c r="F6614">
        <v>1</v>
      </c>
      <c r="G6614" t="s">
        <v>22060</v>
      </c>
      <c r="H6614" t="s">
        <v>35478</v>
      </c>
      <c r="I6614">
        <v>5</v>
      </c>
      <c r="J6614">
        <v>33947268</v>
      </c>
      <c r="K6614">
        <v>33984237</v>
      </c>
      <c r="L6614">
        <v>36970</v>
      </c>
      <c r="M6614">
        <v>2</v>
      </c>
      <c r="N6614">
        <v>51151</v>
      </c>
      <c r="O6614" t="s">
        <v>22061</v>
      </c>
      <c r="P6614">
        <v>13154</v>
      </c>
      <c r="Q6614" t="s">
        <v>22062</v>
      </c>
      <c r="R6614" t="s">
        <v>22063</v>
      </c>
      <c r="S6614" t="s">
        <v>35479</v>
      </c>
      <c r="T6614">
        <v>0.323300140219206</v>
      </c>
      <c r="U6614">
        <v>0.603102917160658</v>
      </c>
      <c r="V6614">
        <v>-1.7078577406462501</v>
      </c>
      <c r="W6614">
        <v>5.0989829592424998E-2</v>
      </c>
      <c r="X6614">
        <v>0.704072456322962</v>
      </c>
      <c r="Y6614">
        <v>2.59428352533198</v>
      </c>
      <c r="Z6614">
        <v>0.404548225851946</v>
      </c>
      <c r="AA6614">
        <v>0.84435025072159198</v>
      </c>
      <c r="AB6614">
        <v>-1.2652040388118699</v>
      </c>
      <c r="AC6614">
        <v>0.28020126030095299</v>
      </c>
      <c r="AD6614">
        <v>0.68253123924728298</v>
      </c>
      <c r="AE6614">
        <v>1.59428354797915</v>
      </c>
      <c r="AF6614">
        <v>0.36620419616503802</v>
      </c>
      <c r="AG6614">
        <v>0.76871240086303505</v>
      </c>
      <c r="AH6614">
        <v>-1.3449251535839399</v>
      </c>
      <c r="AI6614">
        <v>4.4008314567879304E-3</v>
      </c>
      <c r="AJ6614">
        <v>0.78121606160956403</v>
      </c>
      <c r="AK6614">
        <v>3.46303887907496</v>
      </c>
    </row>
    <row r="6615" spans="1:37" x14ac:dyDescent="0.2">
      <c r="A6615" t="s">
        <v>21524</v>
      </c>
      <c r="B6615">
        <v>34148428</v>
      </c>
      <c r="C6615">
        <v>34148604</v>
      </c>
      <c r="D6615">
        <v>177</v>
      </c>
      <c r="E6615" t="s">
        <v>22064</v>
      </c>
      <c r="F6615">
        <v>3</v>
      </c>
      <c r="G6615" t="s">
        <v>22065</v>
      </c>
      <c r="H6615" t="s">
        <v>31000</v>
      </c>
      <c r="I6615">
        <v>5</v>
      </c>
      <c r="J6615">
        <v>33987174</v>
      </c>
      <c r="K6615">
        <v>34124528</v>
      </c>
      <c r="L6615">
        <v>137355</v>
      </c>
      <c r="M6615">
        <v>2</v>
      </c>
      <c r="N6615">
        <v>100534612</v>
      </c>
      <c r="O6615" t="s">
        <v>22066</v>
      </c>
      <c r="P6615">
        <v>-23900</v>
      </c>
      <c r="Q6615" t="s">
        <v>22067</v>
      </c>
      <c r="R6615" t="s">
        <v>22068</v>
      </c>
      <c r="S6615" t="s">
        <v>35480</v>
      </c>
      <c r="T6615">
        <v>9.3242842423018196E-2</v>
      </c>
      <c r="U6615">
        <v>0.603102917160658</v>
      </c>
      <c r="V6615">
        <v>2.0500073130973901</v>
      </c>
      <c r="W6615">
        <v>0.55519553540839905</v>
      </c>
      <c r="X6615">
        <v>0.85240696694729401</v>
      </c>
      <c r="Y6615">
        <v>-1.1639480356026699</v>
      </c>
      <c r="Z6615">
        <v>0.36306483076338902</v>
      </c>
      <c r="AA6615">
        <v>0.82618055647217403</v>
      </c>
      <c r="AB6615">
        <v>1.3107131329577599</v>
      </c>
      <c r="AC6615">
        <v>0.62952114513031798</v>
      </c>
      <c r="AD6615">
        <v>0.87989882095915395</v>
      </c>
      <c r="AE6615">
        <v>-0.78431613794242305</v>
      </c>
      <c r="AF6615">
        <v>2.6274200549575001E-2</v>
      </c>
      <c r="AG6615">
        <v>0.476038960109122</v>
      </c>
      <c r="AH6615">
        <v>2.2458134289816201</v>
      </c>
      <c r="AI6615">
        <v>0.537209013384364</v>
      </c>
      <c r="AJ6615">
        <v>0.78121606160956403</v>
      </c>
      <c r="AK6615">
        <v>-0.96478450135627303</v>
      </c>
    </row>
    <row r="6616" spans="1:37" x14ac:dyDescent="0.2">
      <c r="A6616" t="s">
        <v>21524</v>
      </c>
      <c r="B6616">
        <v>34148604</v>
      </c>
      <c r="C6616">
        <v>34148780</v>
      </c>
      <c r="D6616">
        <v>177</v>
      </c>
      <c r="E6616" t="s">
        <v>22069</v>
      </c>
      <c r="F6616">
        <v>2</v>
      </c>
      <c r="G6616" t="s">
        <v>22070</v>
      </c>
      <c r="H6616" t="s">
        <v>31000</v>
      </c>
      <c r="I6616">
        <v>5</v>
      </c>
      <c r="J6616">
        <v>33987174</v>
      </c>
      <c r="K6616">
        <v>34124528</v>
      </c>
      <c r="L6616">
        <v>137355</v>
      </c>
      <c r="M6616">
        <v>2</v>
      </c>
      <c r="N6616">
        <v>100534612</v>
      </c>
      <c r="O6616" t="s">
        <v>22066</v>
      </c>
      <c r="P6616">
        <v>-24076</v>
      </c>
      <c r="Q6616" t="s">
        <v>22067</v>
      </c>
      <c r="R6616" t="s">
        <v>22068</v>
      </c>
      <c r="S6616" t="s">
        <v>35480</v>
      </c>
      <c r="T6616">
        <v>9.3242842423018196E-2</v>
      </c>
      <c r="U6616">
        <v>0.603102917160658</v>
      </c>
      <c r="V6616">
        <v>2.0500073130973901</v>
      </c>
      <c r="W6616">
        <v>0.55519553540839905</v>
      </c>
      <c r="X6616">
        <v>0.85240696694729401</v>
      </c>
      <c r="Y6616">
        <v>-1.1639480356026699</v>
      </c>
      <c r="Z6616">
        <v>0.36306483076338902</v>
      </c>
      <c r="AA6616">
        <v>0.82618055647217403</v>
      </c>
      <c r="AB6616">
        <v>1.3107131329577599</v>
      </c>
      <c r="AC6616">
        <v>0.62952114513031798</v>
      </c>
      <c r="AD6616">
        <v>0.87989882095915395</v>
      </c>
      <c r="AE6616">
        <v>-0.78431613794242305</v>
      </c>
      <c r="AF6616">
        <v>2.6274200549575001E-2</v>
      </c>
      <c r="AG6616">
        <v>0.476038960109122</v>
      </c>
      <c r="AH6616">
        <v>2.2458134289816201</v>
      </c>
      <c r="AI6616">
        <v>0.537209013384364</v>
      </c>
      <c r="AJ6616">
        <v>0.78121606160956403</v>
      </c>
      <c r="AK6616">
        <v>-0.96478450135627303</v>
      </c>
    </row>
    <row r="6617" spans="1:37" x14ac:dyDescent="0.2">
      <c r="A6617" t="s">
        <v>21524</v>
      </c>
      <c r="B6617">
        <v>34190647</v>
      </c>
      <c r="C6617">
        <v>34190797</v>
      </c>
      <c r="D6617">
        <v>151</v>
      </c>
      <c r="E6617" t="s">
        <v>22071</v>
      </c>
      <c r="F6617">
        <v>7</v>
      </c>
      <c r="G6617" t="s">
        <v>22072</v>
      </c>
      <c r="H6617" t="s">
        <v>30987</v>
      </c>
      <c r="I6617">
        <v>5</v>
      </c>
      <c r="J6617">
        <v>34190056</v>
      </c>
      <c r="K6617">
        <v>34193653</v>
      </c>
      <c r="L6617">
        <v>3598</v>
      </c>
      <c r="M6617">
        <v>1</v>
      </c>
      <c r="N6617">
        <v>646652</v>
      </c>
      <c r="O6617" t="s">
        <v>22073</v>
      </c>
      <c r="P6617">
        <v>591</v>
      </c>
      <c r="Q6617" t="s">
        <v>40</v>
      </c>
      <c r="R6617" t="s">
        <v>22074</v>
      </c>
      <c r="S6617" t="s">
        <v>35481</v>
      </c>
      <c r="T6617">
        <v>0.97979524468909096</v>
      </c>
      <c r="U6617">
        <v>1</v>
      </c>
      <c r="V6617">
        <v>0.13518565557180401</v>
      </c>
      <c r="W6617">
        <v>0.24279500649351901</v>
      </c>
      <c r="X6617">
        <v>0.704072456322962</v>
      </c>
      <c r="Y6617">
        <v>-1.4650978630743701</v>
      </c>
      <c r="Z6617">
        <v>0.84618586979904598</v>
      </c>
      <c r="AA6617">
        <v>0.971114744068449</v>
      </c>
      <c r="AB6617">
        <v>0.22130135945889901</v>
      </c>
      <c r="AC6617">
        <v>4.5295221746086002E-2</v>
      </c>
      <c r="AD6617">
        <v>0.57684129297949804</v>
      </c>
      <c r="AE6617">
        <v>-2.46509762824215</v>
      </c>
      <c r="AF6617">
        <v>0.78096665068996296</v>
      </c>
      <c r="AG6617">
        <v>0.89109926080456503</v>
      </c>
      <c r="AH6617">
        <v>-1.8649514133851599E-2</v>
      </c>
      <c r="AI6617">
        <v>0.58910493252618501</v>
      </c>
      <c r="AJ6617">
        <v>0.78121606160956403</v>
      </c>
      <c r="AK6617">
        <v>-0.59634246661859103</v>
      </c>
    </row>
    <row r="6618" spans="1:37" x14ac:dyDescent="0.2">
      <c r="A6618" t="s">
        <v>21524</v>
      </c>
      <c r="B6618">
        <v>34190797</v>
      </c>
      <c r="C6618">
        <v>34190947</v>
      </c>
      <c r="D6618">
        <v>151</v>
      </c>
      <c r="E6618" t="s">
        <v>22075</v>
      </c>
      <c r="F6618">
        <v>3</v>
      </c>
      <c r="G6618" t="s">
        <v>22076</v>
      </c>
      <c r="H6618" t="s">
        <v>30987</v>
      </c>
      <c r="I6618">
        <v>5</v>
      </c>
      <c r="J6618">
        <v>34190056</v>
      </c>
      <c r="K6618">
        <v>34193653</v>
      </c>
      <c r="L6618">
        <v>3598</v>
      </c>
      <c r="M6618">
        <v>1</v>
      </c>
      <c r="N6618">
        <v>646652</v>
      </c>
      <c r="O6618" t="s">
        <v>22073</v>
      </c>
      <c r="P6618">
        <v>741</v>
      </c>
      <c r="Q6618" t="s">
        <v>40</v>
      </c>
      <c r="R6618" t="s">
        <v>22074</v>
      </c>
      <c r="S6618" t="s">
        <v>35481</v>
      </c>
      <c r="T6618">
        <v>0.97979524468909096</v>
      </c>
      <c r="U6618">
        <v>1</v>
      </c>
      <c r="V6618">
        <v>-0.18964587837580499</v>
      </c>
      <c r="W6618">
        <v>0.24279500649351901</v>
      </c>
      <c r="X6618">
        <v>0.704072456322962</v>
      </c>
      <c r="Y6618">
        <v>-2.19185040052629</v>
      </c>
      <c r="Z6618">
        <v>0.84618586979904598</v>
      </c>
      <c r="AA6618">
        <v>0.971114744068449</v>
      </c>
      <c r="AB6618">
        <v>0.59270704031511801</v>
      </c>
      <c r="AC6618">
        <v>4.5295221746086002E-2</v>
      </c>
      <c r="AD6618">
        <v>0.57684129297949804</v>
      </c>
      <c r="AE6618">
        <v>-3.1918501656940799</v>
      </c>
      <c r="AF6618">
        <v>0.78096665068996296</v>
      </c>
      <c r="AG6618">
        <v>0.89109926080456503</v>
      </c>
      <c r="AH6618">
        <v>-0.82837915395562001</v>
      </c>
      <c r="AI6618">
        <v>0.58910493252618501</v>
      </c>
      <c r="AJ6618">
        <v>0.78121606160956403</v>
      </c>
      <c r="AK6618">
        <v>-1.3230949762636399</v>
      </c>
    </row>
    <row r="6619" spans="1:37" x14ac:dyDescent="0.2">
      <c r="A6619" t="s">
        <v>21524</v>
      </c>
      <c r="B6619">
        <v>34190947</v>
      </c>
      <c r="C6619">
        <v>34191097</v>
      </c>
      <c r="D6619">
        <v>151</v>
      </c>
      <c r="E6619" t="s">
        <v>22077</v>
      </c>
      <c r="F6619">
        <v>3</v>
      </c>
      <c r="G6619" t="s">
        <v>22078</v>
      </c>
      <c r="H6619" t="s">
        <v>30987</v>
      </c>
      <c r="I6619">
        <v>5</v>
      </c>
      <c r="J6619">
        <v>34190056</v>
      </c>
      <c r="K6619">
        <v>34193653</v>
      </c>
      <c r="L6619">
        <v>3598</v>
      </c>
      <c r="M6619">
        <v>1</v>
      </c>
      <c r="N6619">
        <v>646652</v>
      </c>
      <c r="O6619" t="s">
        <v>22073</v>
      </c>
      <c r="P6619">
        <v>891</v>
      </c>
      <c r="Q6619" t="s">
        <v>40</v>
      </c>
      <c r="R6619" t="s">
        <v>22074</v>
      </c>
      <c r="S6619" t="s">
        <v>35481</v>
      </c>
      <c r="T6619">
        <v>0.66293691547041</v>
      </c>
      <c r="U6619">
        <v>0.86689457880934995</v>
      </c>
      <c r="V6619">
        <v>-1.1913078949532301</v>
      </c>
      <c r="W6619">
        <v>0.24279500649351901</v>
      </c>
      <c r="X6619">
        <v>0.704072456322962</v>
      </c>
      <c r="Y6619">
        <v>-3.1918501656940799</v>
      </c>
      <c r="Z6619">
        <v>0.43893771721163999</v>
      </c>
      <c r="AA6619">
        <v>0.84435025072159198</v>
      </c>
      <c r="AB6619">
        <v>5.08466752753369E-2</v>
      </c>
      <c r="AC6619">
        <v>0.130581117781253</v>
      </c>
      <c r="AD6619">
        <v>0.68253123924728298</v>
      </c>
      <c r="AE6619">
        <v>-3.1585065052534702</v>
      </c>
      <c r="AF6619">
        <v>0.96396358433015406</v>
      </c>
      <c r="AG6619">
        <v>1</v>
      </c>
      <c r="AH6619">
        <v>-1.58749260503222</v>
      </c>
      <c r="AI6619">
        <v>0.424511747282666</v>
      </c>
      <c r="AJ6619">
        <v>0.78121606160956403</v>
      </c>
      <c r="AK6619">
        <v>-2.4535386931374501</v>
      </c>
    </row>
    <row r="6620" spans="1:37" x14ac:dyDescent="0.2">
      <c r="A6620" t="s">
        <v>21524</v>
      </c>
      <c r="B6620">
        <v>34191097</v>
      </c>
      <c r="C6620">
        <v>34191247</v>
      </c>
      <c r="D6620">
        <v>151</v>
      </c>
      <c r="E6620" t="s">
        <v>22079</v>
      </c>
      <c r="F6620">
        <v>5</v>
      </c>
      <c r="G6620" t="s">
        <v>22080</v>
      </c>
      <c r="H6620" t="s">
        <v>30999</v>
      </c>
      <c r="I6620">
        <v>5</v>
      </c>
      <c r="J6620">
        <v>34190056</v>
      </c>
      <c r="K6620">
        <v>34193653</v>
      </c>
      <c r="L6620">
        <v>3598</v>
      </c>
      <c r="M6620">
        <v>1</v>
      </c>
      <c r="N6620">
        <v>646652</v>
      </c>
      <c r="O6620" t="s">
        <v>22073</v>
      </c>
      <c r="P6620">
        <v>1041</v>
      </c>
      <c r="Q6620" t="s">
        <v>40</v>
      </c>
      <c r="R6620" t="s">
        <v>22074</v>
      </c>
      <c r="S6620" t="s">
        <v>35481</v>
      </c>
      <c r="T6620">
        <v>0.35387198439864398</v>
      </c>
      <c r="U6620">
        <v>0.603102917160658</v>
      </c>
      <c r="V6620">
        <v>-21.4721770114893</v>
      </c>
      <c r="W6620">
        <v>0.38920677604595899</v>
      </c>
      <c r="X6620">
        <v>0.704072456322962</v>
      </c>
      <c r="Y6620">
        <v>-21.571555301947701</v>
      </c>
      <c r="Z6620">
        <v>0.69013698642955401</v>
      </c>
      <c r="AA6620">
        <v>0.84521697243271998</v>
      </c>
      <c r="AB6620">
        <v>-0.66246165032789905</v>
      </c>
      <c r="AC6620">
        <v>0.71753805159658501</v>
      </c>
      <c r="AD6620">
        <v>0.87989882095915395</v>
      </c>
      <c r="AE6620">
        <v>-0.95498797967016402</v>
      </c>
      <c r="AF6620">
        <v>0.32549523997010099</v>
      </c>
      <c r="AG6620">
        <v>0.70473078222419605</v>
      </c>
      <c r="AH6620">
        <v>-21.662481102068799</v>
      </c>
      <c r="AI6620">
        <v>0.35038410267202102</v>
      </c>
      <c r="AJ6620">
        <v>0.78121606160956403</v>
      </c>
      <c r="AK6620">
        <v>-21.5920917959088</v>
      </c>
    </row>
    <row r="6621" spans="1:37" x14ac:dyDescent="0.2">
      <c r="A6621" t="s">
        <v>21524</v>
      </c>
      <c r="B6621">
        <v>34191731</v>
      </c>
      <c r="C6621">
        <v>34191892</v>
      </c>
      <c r="D6621">
        <v>162</v>
      </c>
      <c r="E6621" t="s">
        <v>22081</v>
      </c>
      <c r="F6621">
        <v>3</v>
      </c>
      <c r="G6621" t="s">
        <v>22082</v>
      </c>
      <c r="H6621" t="s">
        <v>30999</v>
      </c>
      <c r="I6621">
        <v>5</v>
      </c>
      <c r="J6621">
        <v>34190056</v>
      </c>
      <c r="K6621">
        <v>34193653</v>
      </c>
      <c r="L6621">
        <v>3598</v>
      </c>
      <c r="M6621">
        <v>1</v>
      </c>
      <c r="N6621">
        <v>646652</v>
      </c>
      <c r="O6621" t="s">
        <v>22073</v>
      </c>
      <c r="P6621">
        <v>1675</v>
      </c>
      <c r="Q6621" t="s">
        <v>40</v>
      </c>
      <c r="R6621" t="s">
        <v>22074</v>
      </c>
      <c r="S6621" t="s">
        <v>35481</v>
      </c>
      <c r="T6621">
        <v>1</v>
      </c>
      <c r="U6621">
        <v>1</v>
      </c>
      <c r="V6621">
        <v>-2.6083778672600402</v>
      </c>
      <c r="W6621">
        <v>5.4349643961368002E-2</v>
      </c>
      <c r="X6621">
        <v>0.704072456322962</v>
      </c>
      <c r="Y6621">
        <v>23.9522059904419</v>
      </c>
      <c r="Z6621">
        <v>0.693404429441695</v>
      </c>
      <c r="AA6621">
        <v>0.84521697243271998</v>
      </c>
      <c r="AB6621">
        <v>-0.27945445645197697</v>
      </c>
      <c r="AC6621">
        <v>0.114586611961368</v>
      </c>
      <c r="AD6621">
        <v>0.68253123924728298</v>
      </c>
      <c r="AE6621">
        <v>23.677772747966799</v>
      </c>
      <c r="AF6621">
        <v>0.68997179462344205</v>
      </c>
      <c r="AG6621">
        <v>0.83846513202101103</v>
      </c>
      <c r="AH6621">
        <v>-2.9260445578813901</v>
      </c>
      <c r="AI6621">
        <v>5.6729316954765997E-2</v>
      </c>
      <c r="AJ6621">
        <v>0.78121606160956403</v>
      </c>
      <c r="AK6621">
        <v>1.7580200050764201</v>
      </c>
    </row>
    <row r="6622" spans="1:37" x14ac:dyDescent="0.2">
      <c r="A6622" t="s">
        <v>21524</v>
      </c>
      <c r="B6622">
        <v>34193079</v>
      </c>
      <c r="C6622">
        <v>34193269</v>
      </c>
      <c r="D6622">
        <v>191</v>
      </c>
      <c r="E6622" t="s">
        <v>22083</v>
      </c>
      <c r="F6622">
        <v>8</v>
      </c>
      <c r="G6622" t="s">
        <v>22084</v>
      </c>
      <c r="H6622" t="s">
        <v>35482</v>
      </c>
      <c r="I6622">
        <v>5</v>
      </c>
      <c r="J6622">
        <v>34190056</v>
      </c>
      <c r="K6622">
        <v>34193653</v>
      </c>
      <c r="L6622">
        <v>3598</v>
      </c>
      <c r="M6622">
        <v>1</v>
      </c>
      <c r="N6622">
        <v>646652</v>
      </c>
      <c r="O6622" t="s">
        <v>22073</v>
      </c>
      <c r="P6622">
        <v>3023</v>
      </c>
      <c r="Q6622" t="s">
        <v>40</v>
      </c>
      <c r="R6622" t="s">
        <v>22074</v>
      </c>
      <c r="S6622" t="s">
        <v>35481</v>
      </c>
      <c r="T6622">
        <v>0.54421053469192604</v>
      </c>
      <c r="U6622">
        <v>0.80321479550967601</v>
      </c>
      <c r="V6622">
        <v>1.12072616725966</v>
      </c>
      <c r="W6622">
        <v>0.427323497058756</v>
      </c>
      <c r="X6622">
        <v>0.73460997439807996</v>
      </c>
      <c r="Y6622">
        <v>-1.56600581322347</v>
      </c>
      <c r="Z6622">
        <v>0.66713806400786302</v>
      </c>
      <c r="AA6622">
        <v>0.84521697243271998</v>
      </c>
      <c r="AB6622">
        <v>1.5965591880391301</v>
      </c>
      <c r="AC6622">
        <v>0.122775156056933</v>
      </c>
      <c r="AD6622">
        <v>0.68253123924728298</v>
      </c>
      <c r="AE6622">
        <v>-2.5660055783912501</v>
      </c>
      <c r="AF6622">
        <v>0.50230584886502705</v>
      </c>
      <c r="AG6622">
        <v>0.80674443595273604</v>
      </c>
      <c r="AH6622">
        <v>-0.1340640830475</v>
      </c>
      <c r="AI6622">
        <v>0.81350599864527495</v>
      </c>
      <c r="AJ6622">
        <v>0.94390293416205995</v>
      </c>
      <c r="AK6622">
        <v>-0.69725041202094196</v>
      </c>
    </row>
    <row r="6623" spans="1:37" x14ac:dyDescent="0.2">
      <c r="A6623" t="s">
        <v>21524</v>
      </c>
      <c r="B6623">
        <v>34193269</v>
      </c>
      <c r="C6623">
        <v>34193459</v>
      </c>
      <c r="D6623">
        <v>191</v>
      </c>
      <c r="E6623" t="s">
        <v>22085</v>
      </c>
      <c r="F6623">
        <v>3</v>
      </c>
      <c r="G6623" t="s">
        <v>22086</v>
      </c>
      <c r="H6623" t="s">
        <v>35482</v>
      </c>
      <c r="I6623">
        <v>5</v>
      </c>
      <c r="J6623">
        <v>34190056</v>
      </c>
      <c r="K6623">
        <v>34193653</v>
      </c>
      <c r="L6623">
        <v>3598</v>
      </c>
      <c r="M6623">
        <v>1</v>
      </c>
      <c r="N6623">
        <v>646652</v>
      </c>
      <c r="O6623" t="s">
        <v>22073</v>
      </c>
      <c r="P6623">
        <v>3213</v>
      </c>
      <c r="Q6623" t="s">
        <v>40</v>
      </c>
      <c r="R6623" t="s">
        <v>22074</v>
      </c>
      <c r="S6623" t="s">
        <v>35481</v>
      </c>
      <c r="T6623">
        <v>0.54421053469192604</v>
      </c>
      <c r="U6623">
        <v>0.80321479550967601</v>
      </c>
      <c r="V6623">
        <v>1.12072616725966</v>
      </c>
      <c r="W6623">
        <v>0.427323497058756</v>
      </c>
      <c r="X6623">
        <v>0.73460997439807996</v>
      </c>
      <c r="Y6623">
        <v>-1.56600581322347</v>
      </c>
      <c r="Z6623">
        <v>0.66713806400786302</v>
      </c>
      <c r="AA6623">
        <v>0.84521697243271998</v>
      </c>
      <c r="AB6623">
        <v>1.5965591880391301</v>
      </c>
      <c r="AC6623">
        <v>0.122775156056933</v>
      </c>
      <c r="AD6623">
        <v>0.68253123924728298</v>
      </c>
      <c r="AE6623">
        <v>-2.5660055783912501</v>
      </c>
      <c r="AF6623">
        <v>0.50230584886502705</v>
      </c>
      <c r="AG6623">
        <v>0.80674443595273604</v>
      </c>
      <c r="AH6623">
        <v>-0.1340640830475</v>
      </c>
      <c r="AI6623">
        <v>0.81350599864527495</v>
      </c>
      <c r="AJ6623">
        <v>0.94390293416205995</v>
      </c>
      <c r="AK6623">
        <v>-0.69725041202094196</v>
      </c>
    </row>
    <row r="6624" spans="1:37" x14ac:dyDescent="0.2">
      <c r="A6624" t="s">
        <v>21524</v>
      </c>
      <c r="B6624">
        <v>34571945</v>
      </c>
      <c r="C6624">
        <v>34572234</v>
      </c>
      <c r="D6624">
        <v>290</v>
      </c>
      <c r="E6624" t="s">
        <v>22087</v>
      </c>
      <c r="F6624">
        <v>3</v>
      </c>
      <c r="G6624" t="s">
        <v>22088</v>
      </c>
      <c r="H6624" t="s">
        <v>31000</v>
      </c>
      <c r="I6624">
        <v>5</v>
      </c>
      <c r="J6624">
        <v>34656328</v>
      </c>
      <c r="K6624">
        <v>34832612</v>
      </c>
      <c r="L6624">
        <v>176285</v>
      </c>
      <c r="M6624">
        <v>1</v>
      </c>
      <c r="N6624">
        <v>26064</v>
      </c>
      <c r="O6624" t="s">
        <v>22089</v>
      </c>
      <c r="P6624">
        <v>-84094</v>
      </c>
      <c r="Q6624" t="s">
        <v>22090</v>
      </c>
      <c r="R6624" t="s">
        <v>22091</v>
      </c>
      <c r="S6624" t="s">
        <v>35483</v>
      </c>
      <c r="T6624">
        <v>0.97213403838398904</v>
      </c>
      <c r="U6624">
        <v>1</v>
      </c>
      <c r="V6624">
        <v>0.39033175033933398</v>
      </c>
      <c r="W6624">
        <v>0.123414495547065</v>
      </c>
      <c r="X6624">
        <v>0.704072456322962</v>
      </c>
      <c r="Y6624">
        <v>25.084614215262501</v>
      </c>
      <c r="Z6624">
        <v>0.69013698642955401</v>
      </c>
      <c r="AA6624">
        <v>0.84521697243271998</v>
      </c>
      <c r="AB6624">
        <v>-0.57314230060720395</v>
      </c>
      <c r="AC6624">
        <v>0.27780950890804001</v>
      </c>
      <c r="AD6624">
        <v>0.68253123924728298</v>
      </c>
      <c r="AE6624">
        <v>24.084614255809001</v>
      </c>
      <c r="AF6624">
        <v>0.61410715005536498</v>
      </c>
      <c r="AG6624">
        <v>0.80674443595273604</v>
      </c>
      <c r="AH6624">
        <v>1.31994233128806</v>
      </c>
      <c r="AI6624">
        <v>3.6185182304427702E-2</v>
      </c>
      <c r="AJ6624">
        <v>0.78121606160956403</v>
      </c>
      <c r="AK6624">
        <v>25.084614215262501</v>
      </c>
    </row>
    <row r="6625" spans="1:37" x14ac:dyDescent="0.2">
      <c r="A6625" t="s">
        <v>21524</v>
      </c>
      <c r="B6625">
        <v>34657708</v>
      </c>
      <c r="C6625">
        <v>34657881</v>
      </c>
      <c r="D6625">
        <v>174</v>
      </c>
      <c r="E6625" t="s">
        <v>22092</v>
      </c>
      <c r="F6625">
        <v>5</v>
      </c>
      <c r="G6625" t="s">
        <v>22093</v>
      </c>
      <c r="H6625" t="s">
        <v>30987</v>
      </c>
      <c r="I6625">
        <v>5</v>
      </c>
      <c r="J6625">
        <v>34656845</v>
      </c>
      <c r="K6625">
        <v>34807857</v>
      </c>
      <c r="L6625">
        <v>151013</v>
      </c>
      <c r="M6625">
        <v>1</v>
      </c>
      <c r="N6625">
        <v>26064</v>
      </c>
      <c r="O6625" t="s">
        <v>22094</v>
      </c>
      <c r="P6625">
        <v>863</v>
      </c>
      <c r="Q6625" t="s">
        <v>22090</v>
      </c>
      <c r="R6625" t="s">
        <v>22091</v>
      </c>
      <c r="S6625" t="s">
        <v>35483</v>
      </c>
      <c r="T6625">
        <v>0.92009710093567099</v>
      </c>
      <c r="U6625">
        <v>1</v>
      </c>
      <c r="V6625">
        <v>0.48471049513717901</v>
      </c>
      <c r="W6625">
        <v>0.366389263920676</v>
      </c>
      <c r="X6625">
        <v>0.704072456322962</v>
      </c>
      <c r="Y6625">
        <v>-0.72402466864889903</v>
      </c>
      <c r="Z6625">
        <v>0.92859673290988098</v>
      </c>
      <c r="AA6625">
        <v>0.99919698600769702</v>
      </c>
      <c r="AB6625">
        <v>0.58806776398850702</v>
      </c>
      <c r="AC6625">
        <v>0.19419419756425299</v>
      </c>
      <c r="AD6625">
        <v>0.68253123924728298</v>
      </c>
      <c r="AE6625">
        <v>-1.1783875582524399</v>
      </c>
      <c r="AF6625">
        <v>0.93576473927133297</v>
      </c>
      <c r="AG6625">
        <v>1</v>
      </c>
      <c r="AH6625">
        <v>0.11622287801933701</v>
      </c>
      <c r="AI6625">
        <v>0.62190425285833495</v>
      </c>
      <c r="AJ6625">
        <v>0.80316496274521099</v>
      </c>
      <c r="AK6625">
        <v>-0.15379463774416899</v>
      </c>
    </row>
    <row r="6626" spans="1:37" x14ac:dyDescent="0.2">
      <c r="A6626" t="s">
        <v>21524</v>
      </c>
      <c r="B6626">
        <v>34823920</v>
      </c>
      <c r="C6626">
        <v>34824071</v>
      </c>
      <c r="D6626">
        <v>152</v>
      </c>
      <c r="E6626" t="s">
        <v>22095</v>
      </c>
      <c r="F6626">
        <v>2</v>
      </c>
      <c r="G6626" t="s">
        <v>22096</v>
      </c>
      <c r="H6626" t="s">
        <v>30999</v>
      </c>
      <c r="I6626">
        <v>5</v>
      </c>
      <c r="J6626">
        <v>34826004</v>
      </c>
      <c r="K6626">
        <v>34830918</v>
      </c>
      <c r="L6626">
        <v>4915</v>
      </c>
      <c r="M6626">
        <v>1</v>
      </c>
      <c r="N6626">
        <v>26064</v>
      </c>
      <c r="O6626" t="s">
        <v>22097</v>
      </c>
      <c r="P6626">
        <v>-1933</v>
      </c>
      <c r="Q6626" t="s">
        <v>22090</v>
      </c>
      <c r="R6626" t="s">
        <v>22091</v>
      </c>
      <c r="S6626" t="s">
        <v>35483</v>
      </c>
      <c r="T6626">
        <v>0.54421053469192604</v>
      </c>
      <c r="U6626">
        <v>0.80321479550967601</v>
      </c>
      <c r="V6626">
        <v>0.217810232028256</v>
      </c>
      <c r="W6626">
        <v>0.89107655920673101</v>
      </c>
      <c r="X6626">
        <v>0.95159051474143896</v>
      </c>
      <c r="Y6626">
        <v>3.54785138724348</v>
      </c>
      <c r="Z6626">
        <v>0.96726857278496403</v>
      </c>
      <c r="AA6626">
        <v>0.99919698600769702</v>
      </c>
      <c r="AB6626">
        <v>-0.74566382031548795</v>
      </c>
      <c r="AC6626">
        <v>0.85817338719172098</v>
      </c>
      <c r="AD6626">
        <v>0.94068432309766403</v>
      </c>
      <c r="AE6626">
        <v>3.5451904325829799</v>
      </c>
      <c r="AF6626">
        <v>0.22065000948199101</v>
      </c>
      <c r="AG6626">
        <v>0.68151250837662902</v>
      </c>
      <c r="AH6626">
        <v>1.14742082479909</v>
      </c>
      <c r="AI6626">
        <v>0.91725052871964496</v>
      </c>
      <c r="AJ6626">
        <v>0.98621344597861504</v>
      </c>
      <c r="AK6626">
        <v>1.0071220883991701</v>
      </c>
    </row>
    <row r="6627" spans="1:37" x14ac:dyDescent="0.2">
      <c r="A6627" t="s">
        <v>21524</v>
      </c>
      <c r="B6627">
        <v>35324248</v>
      </c>
      <c r="C6627">
        <v>35324396</v>
      </c>
      <c r="D6627">
        <v>149</v>
      </c>
      <c r="E6627" t="s">
        <v>22098</v>
      </c>
      <c r="F6627">
        <v>3</v>
      </c>
      <c r="G6627" t="s">
        <v>22099</v>
      </c>
      <c r="H6627" t="s">
        <v>31000</v>
      </c>
      <c r="I6627">
        <v>5</v>
      </c>
      <c r="J6627">
        <v>35055702</v>
      </c>
      <c r="K6627">
        <v>35230487</v>
      </c>
      <c r="L6627">
        <v>174786</v>
      </c>
      <c r="M6627">
        <v>2</v>
      </c>
      <c r="N6627">
        <v>5618</v>
      </c>
      <c r="O6627" t="s">
        <v>22100</v>
      </c>
      <c r="P6627">
        <v>-93761</v>
      </c>
      <c r="Q6627" t="s">
        <v>22101</v>
      </c>
      <c r="R6627" t="s">
        <v>22102</v>
      </c>
      <c r="S6627" t="s">
        <v>35484</v>
      </c>
      <c r="T6627">
        <v>0.152084254673993</v>
      </c>
      <c r="U6627">
        <v>0.603102917160658</v>
      </c>
      <c r="V6627">
        <v>21.909853298962201</v>
      </c>
      <c r="W6627">
        <v>5.4349643961368002E-2</v>
      </c>
      <c r="X6627">
        <v>0.704072456322962</v>
      </c>
      <c r="Y6627">
        <v>23.8921439714759</v>
      </c>
      <c r="Z6627">
        <v>0.136920528570767</v>
      </c>
      <c r="AA6627">
        <v>0.72610664078822296</v>
      </c>
      <c r="AB6627">
        <v>22.998506250278499</v>
      </c>
      <c r="AC6627">
        <v>0.114586611961368</v>
      </c>
      <c r="AD6627">
        <v>0.68253123924728298</v>
      </c>
      <c r="AE6627">
        <v>23.035980951282799</v>
      </c>
      <c r="AF6627">
        <v>0.52568734144070195</v>
      </c>
      <c r="AG6627">
        <v>0.80674443595273604</v>
      </c>
      <c r="AH6627">
        <v>-0.65405508526207801</v>
      </c>
      <c r="AI6627">
        <v>4.7931312381433402E-2</v>
      </c>
      <c r="AJ6627">
        <v>0.78121606160956403</v>
      </c>
      <c r="AK6627">
        <v>4.39813270928164</v>
      </c>
    </row>
    <row r="6628" spans="1:37" x14ac:dyDescent="0.2">
      <c r="A6628" t="s">
        <v>21524</v>
      </c>
      <c r="B6628">
        <v>36223191</v>
      </c>
      <c r="C6628">
        <v>36223296</v>
      </c>
      <c r="D6628">
        <v>106</v>
      </c>
      <c r="E6628" t="s">
        <v>22103</v>
      </c>
      <c r="F6628">
        <v>2</v>
      </c>
      <c r="G6628" t="s">
        <v>22104</v>
      </c>
      <c r="H6628" t="s">
        <v>31032</v>
      </c>
      <c r="I6628">
        <v>5</v>
      </c>
      <c r="J6628">
        <v>36221055</v>
      </c>
      <c r="K6628">
        <v>36221902</v>
      </c>
      <c r="L6628">
        <v>848</v>
      </c>
      <c r="M6628">
        <v>1</v>
      </c>
      <c r="N6628">
        <v>101056700</v>
      </c>
      <c r="O6628" t="s">
        <v>22105</v>
      </c>
      <c r="P6628">
        <v>2136</v>
      </c>
      <c r="Q6628" t="s">
        <v>40</v>
      </c>
      <c r="R6628" t="s">
        <v>22106</v>
      </c>
      <c r="S6628" t="s">
        <v>35485</v>
      </c>
      <c r="T6628">
        <v>0.27397257774360401</v>
      </c>
      <c r="U6628">
        <v>0.603102917160658</v>
      </c>
      <c r="V6628">
        <v>-1.1449156134490499</v>
      </c>
      <c r="W6628">
        <v>0.87021795678006797</v>
      </c>
      <c r="X6628">
        <v>0.95159051474143896</v>
      </c>
      <c r="Y6628">
        <v>0.35386724973998701</v>
      </c>
      <c r="Z6628">
        <v>0.96664507755442097</v>
      </c>
      <c r="AA6628">
        <v>0.99919698600769702</v>
      </c>
      <c r="AB6628">
        <v>0.19274928416731399</v>
      </c>
      <c r="AC6628">
        <v>0.80064677222276204</v>
      </c>
      <c r="AD6628">
        <v>0.92263778048270595</v>
      </c>
      <c r="AE6628">
        <v>-4.13135027558875E-2</v>
      </c>
      <c r="AF6628">
        <v>8.8572015253860104E-2</v>
      </c>
      <c r="AG6628">
        <v>0.68151250837662902</v>
      </c>
      <c r="AH6628">
        <v>-1.64394061260895</v>
      </c>
      <c r="AI6628">
        <v>0.61932253829560702</v>
      </c>
      <c r="AJ6628">
        <v>0.80034997289837595</v>
      </c>
      <c r="AK6628">
        <v>0.59053262356805203</v>
      </c>
    </row>
    <row r="6629" spans="1:37" x14ac:dyDescent="0.2">
      <c r="A6629" t="s">
        <v>21524</v>
      </c>
      <c r="B6629">
        <v>36782728</v>
      </c>
      <c r="C6629">
        <v>36783006</v>
      </c>
      <c r="D6629">
        <v>279</v>
      </c>
      <c r="E6629" t="s">
        <v>22107</v>
      </c>
      <c r="F6629">
        <v>14</v>
      </c>
      <c r="G6629" t="s">
        <v>22108</v>
      </c>
      <c r="H6629" t="s">
        <v>31000</v>
      </c>
      <c r="I6629">
        <v>5</v>
      </c>
      <c r="J6629">
        <v>36700881</v>
      </c>
      <c r="K6629">
        <v>36725204</v>
      </c>
      <c r="L6629">
        <v>24324</v>
      </c>
      <c r="M6629">
        <v>2</v>
      </c>
      <c r="N6629">
        <v>107986412</v>
      </c>
      <c r="O6629" t="s">
        <v>22109</v>
      </c>
      <c r="P6629">
        <v>-57524</v>
      </c>
      <c r="Q6629" t="s">
        <v>22110</v>
      </c>
      <c r="R6629" t="s">
        <v>22111</v>
      </c>
      <c r="S6629" t="s">
        <v>35486</v>
      </c>
      <c r="T6629">
        <v>0.97213403838398904</v>
      </c>
      <c r="U6629">
        <v>1</v>
      </c>
      <c r="V6629">
        <v>0.986984117319466</v>
      </c>
      <c r="W6629">
        <v>0.65075386537994595</v>
      </c>
      <c r="X6629">
        <v>0.94119559056004798</v>
      </c>
      <c r="Y6629">
        <v>-1.7280708420148301</v>
      </c>
      <c r="Z6629">
        <v>0.96726857278496403</v>
      </c>
      <c r="AA6629">
        <v>0.99919698600769702</v>
      </c>
      <c r="AB6629">
        <v>0.489702233449406</v>
      </c>
      <c r="AC6629">
        <v>0.283630615332017</v>
      </c>
      <c r="AD6629">
        <v>0.68253123924728298</v>
      </c>
      <c r="AE6629">
        <v>-2.7280707331282201</v>
      </c>
      <c r="AF6629">
        <v>0.98343762640780896</v>
      </c>
      <c r="AG6629">
        <v>1</v>
      </c>
      <c r="AH6629">
        <v>1.13413429337778</v>
      </c>
      <c r="AI6629">
        <v>0.98342151819761803</v>
      </c>
      <c r="AJ6629">
        <v>0.98789258377071898</v>
      </c>
      <c r="AK6629">
        <v>-0.859315402444913</v>
      </c>
    </row>
    <row r="6630" spans="1:37" x14ac:dyDescent="0.2">
      <c r="A6630" t="s">
        <v>21524</v>
      </c>
      <c r="B6630">
        <v>37370918</v>
      </c>
      <c r="C6630">
        <v>37371067</v>
      </c>
      <c r="D6630">
        <v>150</v>
      </c>
      <c r="E6630" t="s">
        <v>22112</v>
      </c>
      <c r="F6630">
        <v>10</v>
      </c>
      <c r="G6630" t="s">
        <v>22113</v>
      </c>
      <c r="H6630" t="s">
        <v>30987</v>
      </c>
      <c r="I6630">
        <v>5</v>
      </c>
      <c r="J6630">
        <v>37291900</v>
      </c>
      <c r="K6630">
        <v>37371081</v>
      </c>
      <c r="L6630">
        <v>79182</v>
      </c>
      <c r="M6630">
        <v>2</v>
      </c>
      <c r="N6630">
        <v>9631</v>
      </c>
      <c r="O6630" t="s">
        <v>22114</v>
      </c>
      <c r="P6630">
        <v>14</v>
      </c>
      <c r="Q6630" t="s">
        <v>22115</v>
      </c>
      <c r="R6630" t="s">
        <v>22116</v>
      </c>
      <c r="S6630" t="s">
        <v>35487</v>
      </c>
      <c r="T6630">
        <v>0.69655006609544201</v>
      </c>
      <c r="U6630">
        <v>0.903134602785859</v>
      </c>
      <c r="V6630">
        <v>0.51977216263915704</v>
      </c>
      <c r="W6630">
        <v>0.32917217022884998</v>
      </c>
      <c r="X6630">
        <v>0.704072456322962</v>
      </c>
      <c r="Y6630">
        <v>0.20396836375737201</v>
      </c>
      <c r="Z6630">
        <v>0.597366881258102</v>
      </c>
      <c r="AA6630">
        <v>0.84521697243271998</v>
      </c>
      <c r="AB6630">
        <v>-0.33108902305464499</v>
      </c>
      <c r="AC6630">
        <v>0.51773129198787704</v>
      </c>
      <c r="AD6630">
        <v>0.87989882095915395</v>
      </c>
      <c r="AE6630">
        <v>-0.46319371002037601</v>
      </c>
      <c r="AF6630">
        <v>0.83292023754988198</v>
      </c>
      <c r="AG6630">
        <v>0.93694646436706597</v>
      </c>
      <c r="AH6630">
        <v>1.2977135262299</v>
      </c>
      <c r="AI6630">
        <v>0.24817472599531801</v>
      </c>
      <c r="AJ6630">
        <v>0.78121606160956403</v>
      </c>
      <c r="AK6630">
        <v>0.75436270213673096</v>
      </c>
    </row>
    <row r="6631" spans="1:37" x14ac:dyDescent="0.2">
      <c r="A6631" t="s">
        <v>21524</v>
      </c>
      <c r="B6631">
        <v>37678816</v>
      </c>
      <c r="C6631">
        <v>37678958</v>
      </c>
      <c r="D6631">
        <v>143</v>
      </c>
      <c r="E6631" t="s">
        <v>22117</v>
      </c>
      <c r="F6631">
        <v>3</v>
      </c>
      <c r="G6631" t="s">
        <v>22118</v>
      </c>
      <c r="H6631" t="s">
        <v>35488</v>
      </c>
      <c r="I6631">
        <v>5</v>
      </c>
      <c r="J6631">
        <v>37722643</v>
      </c>
      <c r="K6631">
        <v>37752672</v>
      </c>
      <c r="L6631">
        <v>30030</v>
      </c>
      <c r="M6631">
        <v>1</v>
      </c>
      <c r="N6631">
        <v>55100</v>
      </c>
      <c r="O6631" t="s">
        <v>22119</v>
      </c>
      <c r="P6631">
        <v>-43685</v>
      </c>
      <c r="Q6631" t="s">
        <v>22120</v>
      </c>
      <c r="R6631" t="s">
        <v>22121</v>
      </c>
      <c r="S6631" t="s">
        <v>35489</v>
      </c>
      <c r="T6631">
        <v>0.48397429459972502</v>
      </c>
      <c r="U6631">
        <v>0.78288571403930396</v>
      </c>
      <c r="V6631">
        <v>0.45944465618208902</v>
      </c>
      <c r="W6631">
        <v>0.23800601200834001</v>
      </c>
      <c r="X6631">
        <v>0.704072456322962</v>
      </c>
      <c r="Y6631">
        <v>1.87941798862667</v>
      </c>
      <c r="Z6631">
        <v>0.82056544547179999</v>
      </c>
      <c r="AA6631">
        <v>0.95070810395168004</v>
      </c>
      <c r="AB6631">
        <v>0.59344311134872496</v>
      </c>
      <c r="AC6631">
        <v>0.510642762757331</v>
      </c>
      <c r="AD6631">
        <v>0.87989882095915395</v>
      </c>
      <c r="AE6631">
        <v>1.40546787974529</v>
      </c>
      <c r="AF6631">
        <v>0.377914405217746</v>
      </c>
      <c r="AG6631">
        <v>0.78952382642458196</v>
      </c>
      <c r="AH6631">
        <v>7.1402692074468394E-2</v>
      </c>
      <c r="AI6631">
        <v>0.15063524648964299</v>
      </c>
      <c r="AJ6631">
        <v>0.78121606160956403</v>
      </c>
      <c r="AK6631">
        <v>1.52334546405606</v>
      </c>
    </row>
    <row r="6632" spans="1:37" x14ac:dyDescent="0.2">
      <c r="A6632" t="s">
        <v>21524</v>
      </c>
      <c r="B6632">
        <v>37679038</v>
      </c>
      <c r="C6632">
        <v>37679185</v>
      </c>
      <c r="D6632">
        <v>148</v>
      </c>
      <c r="E6632" t="s">
        <v>22122</v>
      </c>
      <c r="F6632">
        <v>3</v>
      </c>
      <c r="G6632" t="s">
        <v>22123</v>
      </c>
      <c r="H6632" t="s">
        <v>35488</v>
      </c>
      <c r="I6632">
        <v>5</v>
      </c>
      <c r="J6632">
        <v>37722643</v>
      </c>
      <c r="K6632">
        <v>37752672</v>
      </c>
      <c r="L6632">
        <v>30030</v>
      </c>
      <c r="M6632">
        <v>1</v>
      </c>
      <c r="N6632">
        <v>55100</v>
      </c>
      <c r="O6632" t="s">
        <v>22119</v>
      </c>
      <c r="P6632">
        <v>-43458</v>
      </c>
      <c r="Q6632" t="s">
        <v>22120</v>
      </c>
      <c r="R6632" t="s">
        <v>22121</v>
      </c>
      <c r="S6632" t="s">
        <v>35489</v>
      </c>
      <c r="T6632">
        <v>0.48397429459972502</v>
      </c>
      <c r="U6632">
        <v>0.78288571403930396</v>
      </c>
      <c r="V6632">
        <v>0.45944465618208902</v>
      </c>
      <c r="W6632">
        <v>0.23800601200834001</v>
      </c>
      <c r="X6632">
        <v>0.704072456322962</v>
      </c>
      <c r="Y6632">
        <v>1.87941798862667</v>
      </c>
      <c r="Z6632">
        <v>0.82056544547179999</v>
      </c>
      <c r="AA6632">
        <v>0.95070810395168004</v>
      </c>
      <c r="AB6632">
        <v>0.59344311134872496</v>
      </c>
      <c r="AC6632">
        <v>0.510642762757331</v>
      </c>
      <c r="AD6632">
        <v>0.87989882095915395</v>
      </c>
      <c r="AE6632">
        <v>1.40546787974529</v>
      </c>
      <c r="AF6632">
        <v>0.377914405217746</v>
      </c>
      <c r="AG6632">
        <v>0.78952382642458196</v>
      </c>
      <c r="AH6632">
        <v>7.1402692074468394E-2</v>
      </c>
      <c r="AI6632">
        <v>0.15063524648964299</v>
      </c>
      <c r="AJ6632">
        <v>0.78121606160956403</v>
      </c>
      <c r="AK6632">
        <v>1.52334546405606</v>
      </c>
    </row>
    <row r="6633" spans="1:37" x14ac:dyDescent="0.2">
      <c r="A6633" t="s">
        <v>21524</v>
      </c>
      <c r="B6633">
        <v>37777100</v>
      </c>
      <c r="C6633">
        <v>37777253</v>
      </c>
      <c r="D6633">
        <v>154</v>
      </c>
      <c r="E6633" t="s">
        <v>22124</v>
      </c>
      <c r="F6633">
        <v>3</v>
      </c>
      <c r="G6633" t="s">
        <v>22125</v>
      </c>
      <c r="H6633" t="s">
        <v>31000</v>
      </c>
      <c r="I6633">
        <v>5</v>
      </c>
      <c r="J6633">
        <v>37811589</v>
      </c>
      <c r="K6633">
        <v>37874894</v>
      </c>
      <c r="L6633">
        <v>63306</v>
      </c>
      <c r="M6633">
        <v>1</v>
      </c>
      <c r="N6633">
        <v>100861519</v>
      </c>
      <c r="O6633" t="s">
        <v>22126</v>
      </c>
      <c r="P6633">
        <v>-34336</v>
      </c>
      <c r="Q6633" t="s">
        <v>40</v>
      </c>
      <c r="R6633" t="s">
        <v>22127</v>
      </c>
      <c r="S6633" t="s">
        <v>35490</v>
      </c>
      <c r="T6633">
        <v>0.35387198439864398</v>
      </c>
      <c r="U6633">
        <v>0.603102917160658</v>
      </c>
      <c r="V6633">
        <v>-22.921184561316299</v>
      </c>
      <c r="W6633">
        <v>0.29261482077562401</v>
      </c>
      <c r="X6633">
        <v>0.704072456322962</v>
      </c>
      <c r="Y6633">
        <v>22.801341580966199</v>
      </c>
      <c r="Z6633">
        <v>0.65379035313853895</v>
      </c>
      <c r="AA6633">
        <v>0.84521697243271998</v>
      </c>
      <c r="AB6633">
        <v>-1.1573174780082001</v>
      </c>
      <c r="AC6633">
        <v>0.27780950890804001</v>
      </c>
      <c r="AD6633">
        <v>0.68253123924728298</v>
      </c>
      <c r="AE6633">
        <v>22.939498937161002</v>
      </c>
      <c r="AF6633">
        <v>0.32549523997010099</v>
      </c>
      <c r="AG6633">
        <v>0.70473078222419605</v>
      </c>
      <c r="AH6633">
        <v>-22.865498365156601</v>
      </c>
      <c r="AI6633">
        <v>0.59609816080359102</v>
      </c>
      <c r="AJ6633">
        <v>0.78121606160956403</v>
      </c>
      <c r="AK6633">
        <v>0.88015683801033195</v>
      </c>
    </row>
    <row r="6634" spans="1:37" x14ac:dyDescent="0.2">
      <c r="A6634" t="s">
        <v>21524</v>
      </c>
      <c r="B6634">
        <v>38799191</v>
      </c>
      <c r="C6634">
        <v>38799236</v>
      </c>
      <c r="D6634">
        <v>46</v>
      </c>
      <c r="E6634" t="s">
        <v>22128</v>
      </c>
      <c r="F6634">
        <v>0</v>
      </c>
      <c r="G6634" t="s">
        <v>22129</v>
      </c>
      <c r="H6634" t="s">
        <v>35491</v>
      </c>
      <c r="I6634">
        <v>5</v>
      </c>
      <c r="J6634">
        <v>38783580</v>
      </c>
      <c r="K6634">
        <v>38792754</v>
      </c>
      <c r="L6634">
        <v>9175</v>
      </c>
      <c r="M6634">
        <v>1</v>
      </c>
      <c r="N6634">
        <v>107986414</v>
      </c>
      <c r="O6634" t="s">
        <v>22130</v>
      </c>
      <c r="P6634">
        <v>15611</v>
      </c>
      <c r="Q6634" t="s">
        <v>40</v>
      </c>
      <c r="R6634" t="s">
        <v>22131</v>
      </c>
      <c r="S6634" t="s">
        <v>35492</v>
      </c>
      <c r="T6634">
        <v>0.17308923567461099</v>
      </c>
      <c r="U6634">
        <v>0.603102917160658</v>
      </c>
      <c r="V6634">
        <v>-21.817496892954299</v>
      </c>
      <c r="W6634">
        <v>0.38920677604595899</v>
      </c>
      <c r="X6634">
        <v>0.704072456322962</v>
      </c>
      <c r="Y6634">
        <v>-21.157169922904998</v>
      </c>
      <c r="Z6634">
        <v>5.50355599158565E-2</v>
      </c>
      <c r="AA6634">
        <v>0.72610664078822296</v>
      </c>
      <c r="AB6634">
        <v>-21.817496892954299</v>
      </c>
      <c r="AC6634">
        <v>0.71753805159658501</v>
      </c>
      <c r="AD6634">
        <v>0.87989882095915395</v>
      </c>
      <c r="AE6634">
        <v>-1.8989482551843999</v>
      </c>
      <c r="AF6634">
        <v>0.32549523997010099</v>
      </c>
      <c r="AG6634">
        <v>0.70473078222419605</v>
      </c>
      <c r="AH6634">
        <v>-20.887886574018999</v>
      </c>
      <c r="AI6634">
        <v>0.35038410267202102</v>
      </c>
      <c r="AJ6634">
        <v>0.78121606160956403</v>
      </c>
      <c r="AK6634">
        <v>-20.817497283303702</v>
      </c>
    </row>
    <row r="6635" spans="1:37" x14ac:dyDescent="0.2">
      <c r="A6635" t="s">
        <v>21524</v>
      </c>
      <c r="B6635">
        <v>39147525</v>
      </c>
      <c r="C6635">
        <v>39147681</v>
      </c>
      <c r="D6635">
        <v>157</v>
      </c>
      <c r="E6635" t="s">
        <v>22132</v>
      </c>
      <c r="F6635">
        <v>1</v>
      </c>
      <c r="G6635" t="s">
        <v>22133</v>
      </c>
      <c r="H6635" t="s">
        <v>35493</v>
      </c>
      <c r="I6635">
        <v>5</v>
      </c>
      <c r="J6635">
        <v>39107308</v>
      </c>
      <c r="K6635">
        <v>39127807</v>
      </c>
      <c r="L6635">
        <v>20500</v>
      </c>
      <c r="M6635">
        <v>2</v>
      </c>
      <c r="N6635">
        <v>2533</v>
      </c>
      <c r="O6635" t="s">
        <v>22134</v>
      </c>
      <c r="P6635">
        <v>-19718</v>
      </c>
      <c r="Q6635" t="s">
        <v>22135</v>
      </c>
      <c r="R6635" t="s">
        <v>22136</v>
      </c>
      <c r="S6635" t="s">
        <v>35494</v>
      </c>
      <c r="T6635">
        <v>0.17308923567461099</v>
      </c>
      <c r="U6635">
        <v>0.603102917160658</v>
      </c>
      <c r="V6635">
        <v>-23.703585298094701</v>
      </c>
      <c r="W6635">
        <v>0.94541066367716797</v>
      </c>
      <c r="X6635">
        <v>0.95159051474143896</v>
      </c>
      <c r="Y6635">
        <v>-8.6629690400965603E-2</v>
      </c>
      <c r="Z6635">
        <v>5.50355599158565E-2</v>
      </c>
      <c r="AA6635">
        <v>0.72610664078822296</v>
      </c>
      <c r="AB6635">
        <v>-23.703585298094701</v>
      </c>
      <c r="AC6635">
        <v>0.71753805159658501</v>
      </c>
      <c r="AD6635">
        <v>0.87989882095915395</v>
      </c>
      <c r="AE6635">
        <v>-1.08662947203309</v>
      </c>
      <c r="AF6635">
        <v>0.32549523997010099</v>
      </c>
      <c r="AG6635">
        <v>0.70473078222419605</v>
      </c>
      <c r="AH6635">
        <v>-22.773974721533499</v>
      </c>
      <c r="AI6635">
        <v>0.59609816080359102</v>
      </c>
      <c r="AJ6635">
        <v>0.78121606160956403</v>
      </c>
      <c r="AK6635">
        <v>0.78212560644308005</v>
      </c>
    </row>
    <row r="6636" spans="1:37" x14ac:dyDescent="0.2">
      <c r="A6636" t="s">
        <v>21524</v>
      </c>
      <c r="B6636">
        <v>39147681</v>
      </c>
      <c r="C6636">
        <v>39147837</v>
      </c>
      <c r="D6636">
        <v>157</v>
      </c>
      <c r="E6636" t="s">
        <v>22137</v>
      </c>
      <c r="F6636">
        <v>7</v>
      </c>
      <c r="G6636" t="s">
        <v>22138</v>
      </c>
      <c r="H6636" t="s">
        <v>35493</v>
      </c>
      <c r="I6636">
        <v>5</v>
      </c>
      <c r="J6636">
        <v>39107308</v>
      </c>
      <c r="K6636">
        <v>39127807</v>
      </c>
      <c r="L6636">
        <v>20500</v>
      </c>
      <c r="M6636">
        <v>2</v>
      </c>
      <c r="N6636">
        <v>2533</v>
      </c>
      <c r="O6636" t="s">
        <v>22134</v>
      </c>
      <c r="P6636">
        <v>-19874</v>
      </c>
      <c r="Q6636" t="s">
        <v>22135</v>
      </c>
      <c r="R6636" t="s">
        <v>22136</v>
      </c>
      <c r="S6636" t="s">
        <v>35494</v>
      </c>
      <c r="T6636">
        <v>0.17308923567461099</v>
      </c>
      <c r="U6636">
        <v>0.603102917160658</v>
      </c>
      <c r="V6636">
        <v>-23.703585298094701</v>
      </c>
      <c r="W6636">
        <v>0.94541066367716797</v>
      </c>
      <c r="X6636">
        <v>0.95159051474143896</v>
      </c>
      <c r="Y6636">
        <v>-8.6629690400965603E-2</v>
      </c>
      <c r="Z6636">
        <v>5.50355599158565E-2</v>
      </c>
      <c r="AA6636">
        <v>0.72610664078822296</v>
      </c>
      <c r="AB6636">
        <v>-23.703585298094701</v>
      </c>
      <c r="AC6636">
        <v>0.71753805159658501</v>
      </c>
      <c r="AD6636">
        <v>0.87989882095915395</v>
      </c>
      <c r="AE6636">
        <v>-1.08662947203309</v>
      </c>
      <c r="AF6636">
        <v>0.32549523997010099</v>
      </c>
      <c r="AG6636">
        <v>0.70473078222419605</v>
      </c>
      <c r="AH6636">
        <v>-22.773974721533499</v>
      </c>
      <c r="AI6636">
        <v>0.59609816080359102</v>
      </c>
      <c r="AJ6636">
        <v>0.78121606160956403</v>
      </c>
      <c r="AK6636">
        <v>0.78212560644308005</v>
      </c>
    </row>
    <row r="6637" spans="1:37" x14ac:dyDescent="0.2">
      <c r="A6637" t="s">
        <v>21524</v>
      </c>
      <c r="B6637">
        <v>39788236</v>
      </c>
      <c r="C6637">
        <v>39788412</v>
      </c>
      <c r="D6637">
        <v>177</v>
      </c>
      <c r="E6637" t="s">
        <v>22139</v>
      </c>
      <c r="F6637">
        <v>3</v>
      </c>
      <c r="G6637" t="s">
        <v>22140</v>
      </c>
      <c r="H6637" t="s">
        <v>31000</v>
      </c>
      <c r="I6637">
        <v>5</v>
      </c>
      <c r="J6637">
        <v>39892138</v>
      </c>
      <c r="K6637">
        <v>40053315</v>
      </c>
      <c r="L6637">
        <v>161178</v>
      </c>
      <c r="M6637">
        <v>1</v>
      </c>
      <c r="N6637">
        <v>102467077</v>
      </c>
      <c r="O6637" t="s">
        <v>22141</v>
      </c>
      <c r="P6637">
        <v>-103726</v>
      </c>
      <c r="Q6637" t="s">
        <v>40</v>
      </c>
      <c r="R6637" t="s">
        <v>22142</v>
      </c>
      <c r="S6637" t="s">
        <v>35495</v>
      </c>
      <c r="T6637">
        <v>0.84105401797608004</v>
      </c>
      <c r="U6637">
        <v>1</v>
      </c>
      <c r="V6637">
        <v>-0.19020035707567901</v>
      </c>
      <c r="W6637">
        <v>0.46054990411608698</v>
      </c>
      <c r="X6637">
        <v>0.75726018452522603</v>
      </c>
      <c r="Y6637">
        <v>-1.22891948397857</v>
      </c>
      <c r="Z6637">
        <v>0.54066189326608005</v>
      </c>
      <c r="AA6637">
        <v>0.84521697243271998</v>
      </c>
      <c r="AB6637">
        <v>-0.60244934704771702</v>
      </c>
      <c r="AC6637">
        <v>0.23376967023921799</v>
      </c>
      <c r="AD6637">
        <v>0.68253123924728298</v>
      </c>
      <c r="AE6637">
        <v>-1.4648800543504199</v>
      </c>
      <c r="AF6637">
        <v>0.80144071988188303</v>
      </c>
      <c r="AG6637">
        <v>0.909961963589908</v>
      </c>
      <c r="AH6637">
        <v>0.26595351997029898</v>
      </c>
      <c r="AI6637">
        <v>0.94608920335124003</v>
      </c>
      <c r="AJ6637">
        <v>0.98621344597861504</v>
      </c>
      <c r="AK6637">
        <v>-0.67756849472666303</v>
      </c>
    </row>
    <row r="6638" spans="1:37" x14ac:dyDescent="0.2">
      <c r="A6638" t="s">
        <v>21524</v>
      </c>
      <c r="B6638">
        <v>39788412</v>
      </c>
      <c r="C6638">
        <v>39788588</v>
      </c>
      <c r="D6638">
        <v>177</v>
      </c>
      <c r="E6638" t="s">
        <v>22143</v>
      </c>
      <c r="F6638">
        <v>2</v>
      </c>
      <c r="G6638" t="s">
        <v>1025</v>
      </c>
      <c r="H6638" t="s">
        <v>31000</v>
      </c>
      <c r="I6638">
        <v>5</v>
      </c>
      <c r="J6638">
        <v>39892138</v>
      </c>
      <c r="K6638">
        <v>40053315</v>
      </c>
      <c r="L6638">
        <v>161178</v>
      </c>
      <c r="M6638">
        <v>1</v>
      </c>
      <c r="N6638">
        <v>102467077</v>
      </c>
      <c r="O6638" t="s">
        <v>22141</v>
      </c>
      <c r="P6638">
        <v>-103550</v>
      </c>
      <c r="Q6638" t="s">
        <v>40</v>
      </c>
      <c r="R6638" t="s">
        <v>22142</v>
      </c>
      <c r="S6638" t="s">
        <v>35495</v>
      </c>
      <c r="T6638">
        <v>0.84105401797608004</v>
      </c>
      <c r="U6638">
        <v>1</v>
      </c>
      <c r="V6638">
        <v>-0.19020035707567901</v>
      </c>
      <c r="W6638">
        <v>0.46054990411608698</v>
      </c>
      <c r="X6638">
        <v>0.75726018452522603</v>
      </c>
      <c r="Y6638">
        <v>-1.22891948397857</v>
      </c>
      <c r="Z6638">
        <v>0.54066189326608005</v>
      </c>
      <c r="AA6638">
        <v>0.84521697243271998</v>
      </c>
      <c r="AB6638">
        <v>-0.60244934704771702</v>
      </c>
      <c r="AC6638">
        <v>0.23376967023921799</v>
      </c>
      <c r="AD6638">
        <v>0.68253123924728298</v>
      </c>
      <c r="AE6638">
        <v>-1.4648800543504199</v>
      </c>
      <c r="AF6638">
        <v>0.80144071988188303</v>
      </c>
      <c r="AG6638">
        <v>0.909961963589908</v>
      </c>
      <c r="AH6638">
        <v>0.26595351997029898</v>
      </c>
      <c r="AI6638">
        <v>0.94608920335124003</v>
      </c>
      <c r="AJ6638">
        <v>0.98621344597861504</v>
      </c>
      <c r="AK6638">
        <v>-0.67756849472666303</v>
      </c>
    </row>
    <row r="6639" spans="1:37" x14ac:dyDescent="0.2">
      <c r="A6639" t="s">
        <v>21524</v>
      </c>
      <c r="B6639">
        <v>40438788</v>
      </c>
      <c r="C6639">
        <v>40438934</v>
      </c>
      <c r="D6639">
        <v>147</v>
      </c>
      <c r="E6639" t="s">
        <v>22144</v>
      </c>
      <c r="F6639">
        <v>11</v>
      </c>
      <c r="G6639" t="s">
        <v>22145</v>
      </c>
      <c r="H6639" t="s">
        <v>31000</v>
      </c>
      <c r="I6639">
        <v>5</v>
      </c>
      <c r="J6639">
        <v>40306824</v>
      </c>
      <c r="K6639">
        <v>40312905</v>
      </c>
      <c r="L6639">
        <v>6082</v>
      </c>
      <c r="M6639">
        <v>2</v>
      </c>
      <c r="N6639">
        <v>105374736</v>
      </c>
      <c r="O6639" t="s">
        <v>22146</v>
      </c>
      <c r="P6639">
        <v>-125883</v>
      </c>
      <c r="Q6639" t="s">
        <v>22147</v>
      </c>
      <c r="R6639" t="s">
        <v>22148</v>
      </c>
      <c r="S6639" t="s">
        <v>35496</v>
      </c>
      <c r="T6639">
        <v>0.97213403838398904</v>
      </c>
      <c r="U6639">
        <v>1</v>
      </c>
      <c r="V6639">
        <v>1.36929114108053</v>
      </c>
      <c r="W6639">
        <v>0.94541066367716797</v>
      </c>
      <c r="X6639">
        <v>0.95159051474143896</v>
      </c>
      <c r="Y6639">
        <v>-1.02326739871364</v>
      </c>
      <c r="Z6639">
        <v>0.69013698642955401</v>
      </c>
      <c r="AA6639">
        <v>0.84521697243271998</v>
      </c>
      <c r="AB6639">
        <v>0.40581708460119797</v>
      </c>
      <c r="AC6639">
        <v>0.71753805159658501</v>
      </c>
      <c r="AD6639">
        <v>0.87989882095915395</v>
      </c>
      <c r="AE6639">
        <v>-2.0232672326465599</v>
      </c>
      <c r="AF6639">
        <v>0.61410715005536498</v>
      </c>
      <c r="AG6639">
        <v>0.80674443595273604</v>
      </c>
      <c r="AH6639">
        <v>2.29890164712205</v>
      </c>
      <c r="AI6639">
        <v>0.59609816080359102</v>
      </c>
      <c r="AJ6639">
        <v>0.78121606160956403</v>
      </c>
      <c r="AK6639">
        <v>-0.15451199948744901</v>
      </c>
    </row>
    <row r="6640" spans="1:37" x14ac:dyDescent="0.2">
      <c r="A6640" t="s">
        <v>21524</v>
      </c>
      <c r="B6640">
        <v>40438934</v>
      </c>
      <c r="C6640">
        <v>40439080</v>
      </c>
      <c r="D6640">
        <v>147</v>
      </c>
      <c r="E6640" t="s">
        <v>22149</v>
      </c>
      <c r="F6640">
        <v>8</v>
      </c>
      <c r="G6640" t="s">
        <v>22150</v>
      </c>
      <c r="H6640" t="s">
        <v>31000</v>
      </c>
      <c r="I6640">
        <v>5</v>
      </c>
      <c r="J6640">
        <v>40306824</v>
      </c>
      <c r="K6640">
        <v>40312905</v>
      </c>
      <c r="L6640">
        <v>6082</v>
      </c>
      <c r="M6640">
        <v>2</v>
      </c>
      <c r="N6640">
        <v>105374736</v>
      </c>
      <c r="O6640" t="s">
        <v>22146</v>
      </c>
      <c r="P6640">
        <v>-126029</v>
      </c>
      <c r="Q6640" t="s">
        <v>22147</v>
      </c>
      <c r="R6640" t="s">
        <v>22148</v>
      </c>
      <c r="S6640" t="s">
        <v>35496</v>
      </c>
      <c r="T6640">
        <v>0.97213403838398904</v>
      </c>
      <c r="U6640">
        <v>1</v>
      </c>
      <c r="V6640">
        <v>1.36929114108053</v>
      </c>
      <c r="W6640">
        <v>0.94541066367716797</v>
      </c>
      <c r="X6640">
        <v>0.95159051474143896</v>
      </c>
      <c r="Y6640">
        <v>-1.02326739871364</v>
      </c>
      <c r="Z6640">
        <v>0.69013698642955401</v>
      </c>
      <c r="AA6640">
        <v>0.84521697243271998</v>
      </c>
      <c r="AB6640">
        <v>0.40581708460119797</v>
      </c>
      <c r="AC6640">
        <v>0.71753805159658501</v>
      </c>
      <c r="AD6640">
        <v>0.87989882095915395</v>
      </c>
      <c r="AE6640">
        <v>-2.0232672326465599</v>
      </c>
      <c r="AF6640">
        <v>0.61410715005536498</v>
      </c>
      <c r="AG6640">
        <v>0.80674443595273604</v>
      </c>
      <c r="AH6640">
        <v>2.29890164712205</v>
      </c>
      <c r="AI6640">
        <v>0.59609816080359102</v>
      </c>
      <c r="AJ6640">
        <v>0.78121606160956403</v>
      </c>
      <c r="AK6640">
        <v>-0.15451199948744901</v>
      </c>
    </row>
    <row r="6641" spans="1:37" x14ac:dyDescent="0.2">
      <c r="A6641" t="s">
        <v>21524</v>
      </c>
      <c r="B6641">
        <v>40439080</v>
      </c>
      <c r="C6641">
        <v>40439226</v>
      </c>
      <c r="D6641">
        <v>147</v>
      </c>
      <c r="E6641" t="s">
        <v>22151</v>
      </c>
      <c r="F6641">
        <v>3</v>
      </c>
      <c r="G6641" t="s">
        <v>22152</v>
      </c>
      <c r="H6641" t="s">
        <v>31000</v>
      </c>
      <c r="I6641">
        <v>5</v>
      </c>
      <c r="J6641">
        <v>40306824</v>
      </c>
      <c r="K6641">
        <v>40312905</v>
      </c>
      <c r="L6641">
        <v>6082</v>
      </c>
      <c r="M6641">
        <v>2</v>
      </c>
      <c r="N6641">
        <v>105374736</v>
      </c>
      <c r="O6641" t="s">
        <v>22146</v>
      </c>
      <c r="P6641">
        <v>-126175</v>
      </c>
      <c r="Q6641" t="s">
        <v>22147</v>
      </c>
      <c r="R6641" t="s">
        <v>22148</v>
      </c>
      <c r="S6641" t="s">
        <v>35496</v>
      </c>
      <c r="T6641">
        <v>1</v>
      </c>
      <c r="U6641">
        <v>1</v>
      </c>
      <c r="V6641">
        <v>-4.5746239785065E-2</v>
      </c>
      <c r="W6641">
        <v>0.89107655920673101</v>
      </c>
      <c r="X6641">
        <v>0.95159051474143896</v>
      </c>
      <c r="Y6641">
        <v>0.39176996438996597</v>
      </c>
      <c r="Z6641">
        <v>0.65379035313853895</v>
      </c>
      <c r="AA6641">
        <v>0.84521697243271998</v>
      </c>
      <c r="AB6641">
        <v>-1.00922018377183</v>
      </c>
      <c r="AC6641">
        <v>0.75388744886274095</v>
      </c>
      <c r="AD6641">
        <v>0.87989882095915395</v>
      </c>
      <c r="AE6641">
        <v>-0.608229869542952</v>
      </c>
      <c r="AF6641">
        <v>0.64997455747578503</v>
      </c>
      <c r="AG6641">
        <v>0.80674443595273604</v>
      </c>
      <c r="AH6641">
        <v>0.88386426625645698</v>
      </c>
      <c r="AI6641">
        <v>0.56157887380500204</v>
      </c>
      <c r="AJ6641">
        <v>0.78121606160956403</v>
      </c>
      <c r="AK6641">
        <v>1.2605252511236</v>
      </c>
    </row>
    <row r="6642" spans="1:37" x14ac:dyDescent="0.2">
      <c r="A6642" t="s">
        <v>21524</v>
      </c>
      <c r="B6642">
        <v>40501376</v>
      </c>
      <c r="C6642">
        <v>40501658</v>
      </c>
      <c r="D6642">
        <v>283</v>
      </c>
      <c r="E6642" t="s">
        <v>22153</v>
      </c>
      <c r="F6642">
        <v>2</v>
      </c>
      <c r="G6642" t="s">
        <v>22154</v>
      </c>
      <c r="H6642" t="s">
        <v>35497</v>
      </c>
      <c r="I6642">
        <v>5</v>
      </c>
      <c r="J6642">
        <v>40679915</v>
      </c>
      <c r="K6642">
        <v>40693735</v>
      </c>
      <c r="L6642">
        <v>13821</v>
      </c>
      <c r="M6642">
        <v>1</v>
      </c>
      <c r="N6642">
        <v>5734</v>
      </c>
      <c r="O6642" t="s">
        <v>22155</v>
      </c>
      <c r="P6642">
        <v>-178257</v>
      </c>
      <c r="Q6642" t="s">
        <v>22156</v>
      </c>
      <c r="R6642" t="s">
        <v>22157</v>
      </c>
      <c r="S6642" t="s">
        <v>35498</v>
      </c>
      <c r="T6642">
        <v>0.84233956535108301</v>
      </c>
      <c r="U6642">
        <v>1</v>
      </c>
      <c r="V6642">
        <v>0.32711787155345801</v>
      </c>
      <c r="W6642">
        <v>0.91587616795358295</v>
      </c>
      <c r="X6642">
        <v>0.95159051474143896</v>
      </c>
      <c r="Y6642">
        <v>-0.49004959715680801</v>
      </c>
      <c r="Z6642">
        <v>0.58311484045436901</v>
      </c>
      <c r="AA6642">
        <v>0.84521697243271998</v>
      </c>
      <c r="AB6642">
        <v>-0.12978732672718499</v>
      </c>
      <c r="AC6642">
        <v>0.34988042582712497</v>
      </c>
      <c r="AD6642">
        <v>0.738769135762393</v>
      </c>
      <c r="AE6642">
        <v>-1.2538131939825099</v>
      </c>
      <c r="AF6642">
        <v>0.92960140981033801</v>
      </c>
      <c r="AG6642">
        <v>1</v>
      </c>
      <c r="AH6642">
        <v>0.66926814133254098</v>
      </c>
      <c r="AI6642">
        <v>0.53790641584006704</v>
      </c>
      <c r="AJ6642">
        <v>0.78121606160956403</v>
      </c>
      <c r="AK6642">
        <v>0.23512238902978899</v>
      </c>
    </row>
    <row r="6643" spans="1:37" x14ac:dyDescent="0.2">
      <c r="A6643" t="s">
        <v>21524</v>
      </c>
      <c r="B6643">
        <v>40775616</v>
      </c>
      <c r="C6643">
        <v>40775767</v>
      </c>
      <c r="D6643">
        <v>152</v>
      </c>
      <c r="E6643" t="s">
        <v>22158</v>
      </c>
      <c r="F6643">
        <v>0</v>
      </c>
      <c r="G6643" t="s">
        <v>22159</v>
      </c>
      <c r="H6643" t="s">
        <v>35499</v>
      </c>
      <c r="I6643">
        <v>5</v>
      </c>
      <c r="J6643">
        <v>40764770</v>
      </c>
      <c r="K6643">
        <v>40771855</v>
      </c>
      <c r="L6643">
        <v>7086</v>
      </c>
      <c r="M6643">
        <v>2</v>
      </c>
      <c r="N6643">
        <v>5562</v>
      </c>
      <c r="O6643" t="s">
        <v>22160</v>
      </c>
      <c r="P6643">
        <v>-3761</v>
      </c>
      <c r="Q6643" t="s">
        <v>22161</v>
      </c>
      <c r="R6643" t="s">
        <v>22162</v>
      </c>
      <c r="S6643" t="s">
        <v>35500</v>
      </c>
      <c r="T6643">
        <v>0.97213403838398904</v>
      </c>
      <c r="U6643">
        <v>1</v>
      </c>
      <c r="V6643">
        <v>1.37996248559265</v>
      </c>
      <c r="W6643">
        <v>0.20525741147413201</v>
      </c>
      <c r="X6643">
        <v>0.704072456322962</v>
      </c>
      <c r="Y6643">
        <v>-24.763065125875901</v>
      </c>
      <c r="Z6643">
        <v>0.69013698642955401</v>
      </c>
      <c r="AA6643">
        <v>0.84521697243271998</v>
      </c>
      <c r="AB6643">
        <v>0.41648842036248201</v>
      </c>
      <c r="AC6643">
        <v>7.0489011448141195E-2</v>
      </c>
      <c r="AD6643">
        <v>0.57684129297949804</v>
      </c>
      <c r="AE6643">
        <v>-24.763065125875901</v>
      </c>
      <c r="AF6643">
        <v>0.61410715005536498</v>
      </c>
      <c r="AG6643">
        <v>0.80674443595273604</v>
      </c>
      <c r="AH6643">
        <v>2.3095730120917901</v>
      </c>
      <c r="AI6643">
        <v>0.35038410267202102</v>
      </c>
      <c r="AJ6643">
        <v>0.78121606160956403</v>
      </c>
      <c r="AK6643">
        <v>-23.8943097010118</v>
      </c>
    </row>
    <row r="6644" spans="1:37" x14ac:dyDescent="0.2">
      <c r="A6644" t="s">
        <v>21524</v>
      </c>
      <c r="B6644">
        <v>42468313</v>
      </c>
      <c r="C6644">
        <v>42468495</v>
      </c>
      <c r="D6644">
        <v>183</v>
      </c>
      <c r="E6644" t="s">
        <v>22163</v>
      </c>
      <c r="F6644">
        <v>4</v>
      </c>
      <c r="G6644" t="s">
        <v>22164</v>
      </c>
      <c r="H6644" t="s">
        <v>35501</v>
      </c>
      <c r="I6644">
        <v>5</v>
      </c>
      <c r="J6644">
        <v>42424518</v>
      </c>
      <c r="K6644">
        <v>42659364</v>
      </c>
      <c r="L6644">
        <v>234847</v>
      </c>
      <c r="M6644">
        <v>1</v>
      </c>
      <c r="N6644">
        <v>2690</v>
      </c>
      <c r="O6644" t="s">
        <v>22165</v>
      </c>
      <c r="P6644">
        <v>43795</v>
      </c>
      <c r="Q6644" t="s">
        <v>22166</v>
      </c>
      <c r="R6644" t="s">
        <v>22167</v>
      </c>
      <c r="S6644" t="s">
        <v>35502</v>
      </c>
      <c r="T6644" t="s">
        <v>40</v>
      </c>
      <c r="U6644" t="s">
        <v>40</v>
      </c>
      <c r="V6644">
        <v>0</v>
      </c>
      <c r="W6644">
        <v>0.38920677604595899</v>
      </c>
      <c r="X6644">
        <v>0.704072456322962</v>
      </c>
      <c r="Y6644">
        <v>-23.848360119162301</v>
      </c>
      <c r="Z6644">
        <v>0.48464167878831399</v>
      </c>
      <c r="AA6644">
        <v>0.84435025072159198</v>
      </c>
      <c r="AB6644">
        <v>23.086519922807099</v>
      </c>
      <c r="AC6644">
        <v>0.21073619169722799</v>
      </c>
      <c r="AD6644">
        <v>0.68253123924728298</v>
      </c>
      <c r="AE6644">
        <v>-23.848360119162301</v>
      </c>
      <c r="AF6644">
        <v>0.501741946288212</v>
      </c>
      <c r="AG6644">
        <v>0.80674443595273604</v>
      </c>
      <c r="AH6644">
        <v>-23.049994050935101</v>
      </c>
      <c r="AI6644">
        <v>0.52399907623471598</v>
      </c>
      <c r="AJ6644">
        <v>0.78121606160956403</v>
      </c>
      <c r="AK6644">
        <v>-22.979604731349902</v>
      </c>
    </row>
    <row r="6645" spans="1:37" x14ac:dyDescent="0.2">
      <c r="A6645" t="s">
        <v>21524</v>
      </c>
      <c r="B6645">
        <v>42735311</v>
      </c>
      <c r="C6645">
        <v>42735487</v>
      </c>
      <c r="D6645">
        <v>177</v>
      </c>
      <c r="E6645" t="s">
        <v>22168</v>
      </c>
      <c r="F6645">
        <v>3</v>
      </c>
      <c r="G6645" t="s">
        <v>22169</v>
      </c>
      <c r="H6645" t="s">
        <v>31000</v>
      </c>
      <c r="I6645">
        <v>5</v>
      </c>
      <c r="J6645">
        <v>42756818</v>
      </c>
      <c r="K6645">
        <v>42800351</v>
      </c>
      <c r="L6645">
        <v>43534</v>
      </c>
      <c r="M6645">
        <v>1</v>
      </c>
      <c r="N6645">
        <v>100129792</v>
      </c>
      <c r="O6645" t="s">
        <v>22170</v>
      </c>
      <c r="P6645">
        <v>-21331</v>
      </c>
      <c r="Q6645" t="s">
        <v>22171</v>
      </c>
      <c r="R6645" t="s">
        <v>22172</v>
      </c>
      <c r="S6645" t="s">
        <v>35503</v>
      </c>
      <c r="T6645">
        <v>0.20650767115104199</v>
      </c>
      <c r="U6645">
        <v>0.603102917160658</v>
      </c>
      <c r="V6645">
        <v>-0.65419025372615303</v>
      </c>
      <c r="W6645">
        <v>0.222392889764706</v>
      </c>
      <c r="X6645">
        <v>0.704072456322962</v>
      </c>
      <c r="Y6645">
        <v>-1.9933941156198101</v>
      </c>
      <c r="Z6645">
        <v>0.31794041061717299</v>
      </c>
      <c r="AA6645">
        <v>0.74659847124999501</v>
      </c>
      <c r="AB6645">
        <v>-0.38733431463142098</v>
      </c>
      <c r="AC6645">
        <v>8.67237304495551E-2</v>
      </c>
      <c r="AD6645">
        <v>0.67629934333770703</v>
      </c>
      <c r="AE6645">
        <v>-2.1827608370896798</v>
      </c>
      <c r="AF6645">
        <v>0.21981409771543001</v>
      </c>
      <c r="AG6645">
        <v>0.68151250837662902</v>
      </c>
      <c r="AH6645">
        <v>-0.58430142148704201</v>
      </c>
      <c r="AI6645">
        <v>0.550139586143087</v>
      </c>
      <c r="AJ6645">
        <v>0.78121606160956403</v>
      </c>
      <c r="AK6645">
        <v>-1.3343142577514899</v>
      </c>
    </row>
    <row r="6646" spans="1:37" x14ac:dyDescent="0.2">
      <c r="A6646" t="s">
        <v>21524</v>
      </c>
      <c r="B6646">
        <v>42735487</v>
      </c>
      <c r="C6646">
        <v>42735663</v>
      </c>
      <c r="D6646">
        <v>177</v>
      </c>
      <c r="E6646" t="s">
        <v>22173</v>
      </c>
      <c r="F6646">
        <v>2</v>
      </c>
      <c r="G6646" t="s">
        <v>22174</v>
      </c>
      <c r="H6646" t="s">
        <v>31000</v>
      </c>
      <c r="I6646">
        <v>5</v>
      </c>
      <c r="J6646">
        <v>42756818</v>
      </c>
      <c r="K6646">
        <v>42800351</v>
      </c>
      <c r="L6646">
        <v>43534</v>
      </c>
      <c r="M6646">
        <v>1</v>
      </c>
      <c r="N6646">
        <v>100129792</v>
      </c>
      <c r="O6646" t="s">
        <v>22170</v>
      </c>
      <c r="P6646">
        <v>-21155</v>
      </c>
      <c r="Q6646" t="s">
        <v>22171</v>
      </c>
      <c r="R6646" t="s">
        <v>22172</v>
      </c>
      <c r="S6646" t="s">
        <v>35503</v>
      </c>
      <c r="T6646">
        <v>0.20650767115104199</v>
      </c>
      <c r="U6646">
        <v>0.603102917160658</v>
      </c>
      <c r="V6646">
        <v>-0.65419025372615303</v>
      </c>
      <c r="W6646">
        <v>0.222392889764706</v>
      </c>
      <c r="X6646">
        <v>0.704072456322962</v>
      </c>
      <c r="Y6646">
        <v>-1.9933941156198101</v>
      </c>
      <c r="Z6646">
        <v>0.31794041061717299</v>
      </c>
      <c r="AA6646">
        <v>0.74659847124999501</v>
      </c>
      <c r="AB6646">
        <v>-0.38733431463142098</v>
      </c>
      <c r="AC6646">
        <v>8.67237304495551E-2</v>
      </c>
      <c r="AD6646">
        <v>0.67629934333770703</v>
      </c>
      <c r="AE6646">
        <v>-2.1827608370896798</v>
      </c>
      <c r="AF6646">
        <v>0.21981409771543001</v>
      </c>
      <c r="AG6646">
        <v>0.68151250837662902</v>
      </c>
      <c r="AH6646">
        <v>-0.58430142148704201</v>
      </c>
      <c r="AI6646">
        <v>0.550139586143087</v>
      </c>
      <c r="AJ6646">
        <v>0.78121606160956403</v>
      </c>
      <c r="AK6646">
        <v>-1.3343142577514899</v>
      </c>
    </row>
    <row r="6647" spans="1:37" x14ac:dyDescent="0.2">
      <c r="A6647" t="s">
        <v>21524</v>
      </c>
      <c r="B6647">
        <v>43016395</v>
      </c>
      <c r="C6647">
        <v>43016542</v>
      </c>
      <c r="D6647">
        <v>148</v>
      </c>
      <c r="E6647" t="s">
        <v>22175</v>
      </c>
      <c r="F6647">
        <v>2</v>
      </c>
      <c r="G6647" t="s">
        <v>22176</v>
      </c>
      <c r="H6647" t="s">
        <v>30999</v>
      </c>
      <c r="I6647">
        <v>5</v>
      </c>
      <c r="J6647">
        <v>43015995</v>
      </c>
      <c r="K6647">
        <v>43017984</v>
      </c>
      <c r="L6647">
        <v>1990</v>
      </c>
      <c r="M6647">
        <v>2</v>
      </c>
      <c r="N6647">
        <v>648987</v>
      </c>
      <c r="O6647" t="s">
        <v>22177</v>
      </c>
      <c r="P6647">
        <v>1442</v>
      </c>
      <c r="Q6647" t="s">
        <v>22178</v>
      </c>
      <c r="R6647" t="s">
        <v>22179</v>
      </c>
      <c r="S6647" t="s">
        <v>35504</v>
      </c>
      <c r="T6647">
        <v>0.31337947997991999</v>
      </c>
      <c r="U6647">
        <v>0.603102917160658</v>
      </c>
      <c r="V6647">
        <v>-0.69625164491528602</v>
      </c>
      <c r="W6647">
        <v>0.55641556840023199</v>
      </c>
      <c r="X6647">
        <v>0.85339986972049997</v>
      </c>
      <c r="Y6647">
        <v>-6.85018782125584E-3</v>
      </c>
      <c r="Z6647">
        <v>0.13549230912812901</v>
      </c>
      <c r="AA6647">
        <v>0.72610664078822296</v>
      </c>
      <c r="AB6647">
        <v>-1.15001263941426</v>
      </c>
      <c r="AC6647">
        <v>0.105506834177576</v>
      </c>
      <c r="AD6647">
        <v>0.68253123924728298</v>
      </c>
      <c r="AE6647">
        <v>-0.96921118740916001</v>
      </c>
      <c r="AF6647">
        <v>0.65045967639567503</v>
      </c>
      <c r="AG6647">
        <v>0.80702106336310597</v>
      </c>
      <c r="AH6647">
        <v>-8.7511099558026106E-2</v>
      </c>
      <c r="AI6647">
        <v>0.79638029399060395</v>
      </c>
      <c r="AJ6647">
        <v>0.93953840938632105</v>
      </c>
      <c r="AK6647">
        <v>0.83088809468678704</v>
      </c>
    </row>
    <row r="6648" spans="1:37" x14ac:dyDescent="0.2">
      <c r="A6648" t="s">
        <v>21524</v>
      </c>
      <c r="B6648">
        <v>43454902</v>
      </c>
      <c r="C6648">
        <v>43455192</v>
      </c>
      <c r="D6648">
        <v>291</v>
      </c>
      <c r="E6648" t="s">
        <v>22180</v>
      </c>
      <c r="F6648">
        <v>0</v>
      </c>
      <c r="G6648" t="s">
        <v>22181</v>
      </c>
      <c r="H6648" t="s">
        <v>35505</v>
      </c>
      <c r="I6648">
        <v>5</v>
      </c>
      <c r="J6648">
        <v>43444252</v>
      </c>
      <c r="K6648">
        <v>43483836</v>
      </c>
      <c r="L6648">
        <v>39585</v>
      </c>
      <c r="M6648">
        <v>2</v>
      </c>
      <c r="N6648">
        <v>64417</v>
      </c>
      <c r="O6648" t="s">
        <v>22182</v>
      </c>
      <c r="P6648">
        <v>28644</v>
      </c>
      <c r="Q6648" t="s">
        <v>22183</v>
      </c>
      <c r="R6648" t="s">
        <v>22184</v>
      </c>
      <c r="S6648" t="s">
        <v>35506</v>
      </c>
      <c r="T6648">
        <v>0.32911398597860803</v>
      </c>
      <c r="U6648">
        <v>0.603102917160658</v>
      </c>
      <c r="V6648">
        <v>23.1617339925747</v>
      </c>
      <c r="W6648">
        <v>0.94541066367716797</v>
      </c>
      <c r="X6648">
        <v>0.95159051474143896</v>
      </c>
      <c r="Y6648">
        <v>7.9217072264003693E-2</v>
      </c>
      <c r="Z6648">
        <v>0.306975110376564</v>
      </c>
      <c r="AA6648">
        <v>0.72610664078822296</v>
      </c>
      <c r="AB6648">
        <v>23.299808640400801</v>
      </c>
      <c r="AC6648">
        <v>0.71753805159658501</v>
      </c>
      <c r="AD6648">
        <v>0.87989882095915395</v>
      </c>
      <c r="AE6648">
        <v>-0.92078278167931105</v>
      </c>
      <c r="AF6648">
        <v>0.64997455747578503</v>
      </c>
      <c r="AG6648">
        <v>0.80674443595273604</v>
      </c>
      <c r="AH6648">
        <v>0.80358252328935798</v>
      </c>
      <c r="AI6648">
        <v>0.59609816080359102</v>
      </c>
      <c r="AJ6648">
        <v>0.78121606160956403</v>
      </c>
      <c r="AK6648">
        <v>0.94797241151987799</v>
      </c>
    </row>
    <row r="6649" spans="1:37" x14ac:dyDescent="0.2">
      <c r="A6649" t="s">
        <v>21524</v>
      </c>
      <c r="B6649">
        <v>43455212</v>
      </c>
      <c r="C6649">
        <v>43455498</v>
      </c>
      <c r="D6649">
        <v>287</v>
      </c>
      <c r="E6649" t="s">
        <v>22185</v>
      </c>
      <c r="F6649">
        <v>5</v>
      </c>
      <c r="G6649" t="s">
        <v>22186</v>
      </c>
      <c r="H6649" t="s">
        <v>35505</v>
      </c>
      <c r="I6649">
        <v>5</v>
      </c>
      <c r="J6649">
        <v>43444252</v>
      </c>
      <c r="K6649">
        <v>43483836</v>
      </c>
      <c r="L6649">
        <v>39585</v>
      </c>
      <c r="M6649">
        <v>2</v>
      </c>
      <c r="N6649">
        <v>64417</v>
      </c>
      <c r="O6649" t="s">
        <v>22182</v>
      </c>
      <c r="P6649">
        <v>28338</v>
      </c>
      <c r="Q6649" t="s">
        <v>22183</v>
      </c>
      <c r="R6649" t="s">
        <v>22184</v>
      </c>
      <c r="S6649" t="s">
        <v>35506</v>
      </c>
      <c r="T6649">
        <v>0.32911398597860803</v>
      </c>
      <c r="U6649">
        <v>0.603102917160658</v>
      </c>
      <c r="V6649">
        <v>23.1617339925747</v>
      </c>
      <c r="W6649">
        <v>0.94541066367716797</v>
      </c>
      <c r="X6649">
        <v>0.95159051474143896</v>
      </c>
      <c r="Y6649">
        <v>7.9217072264003693E-2</v>
      </c>
      <c r="Z6649">
        <v>0.306975110376564</v>
      </c>
      <c r="AA6649">
        <v>0.72610664078822296</v>
      </c>
      <c r="AB6649">
        <v>23.299808640400801</v>
      </c>
      <c r="AC6649">
        <v>0.71753805159658501</v>
      </c>
      <c r="AD6649">
        <v>0.87989882095915395</v>
      </c>
      <c r="AE6649">
        <v>-0.92078278167931105</v>
      </c>
      <c r="AF6649">
        <v>0.64997455747578503</v>
      </c>
      <c r="AG6649">
        <v>0.80674443595273604</v>
      </c>
      <c r="AH6649">
        <v>0.80358252328935798</v>
      </c>
      <c r="AI6649">
        <v>0.59609816080359102</v>
      </c>
      <c r="AJ6649">
        <v>0.78121606160956403</v>
      </c>
      <c r="AK6649">
        <v>0.94797241151987799</v>
      </c>
    </row>
    <row r="6650" spans="1:37" x14ac:dyDescent="0.2">
      <c r="A6650" t="s">
        <v>21524</v>
      </c>
      <c r="B6650">
        <v>43718441</v>
      </c>
      <c r="C6650">
        <v>43718590</v>
      </c>
      <c r="D6650">
        <v>150</v>
      </c>
      <c r="E6650" t="s">
        <v>22187</v>
      </c>
      <c r="F6650">
        <v>0</v>
      </c>
      <c r="G6650" t="s">
        <v>22188</v>
      </c>
      <c r="H6650" t="s">
        <v>31000</v>
      </c>
      <c r="I6650">
        <v>5</v>
      </c>
      <c r="J6650">
        <v>43677779</v>
      </c>
      <c r="K6650">
        <v>43704744</v>
      </c>
      <c r="L6650">
        <v>26966</v>
      </c>
      <c r="M6650">
        <v>1</v>
      </c>
      <c r="N6650">
        <v>23530</v>
      </c>
      <c r="O6650" t="s">
        <v>22189</v>
      </c>
      <c r="P6650">
        <v>40662</v>
      </c>
      <c r="Q6650" t="s">
        <v>22190</v>
      </c>
      <c r="R6650" t="s">
        <v>22191</v>
      </c>
      <c r="S6650" t="s">
        <v>35507</v>
      </c>
      <c r="T6650">
        <v>0.67966389499336999</v>
      </c>
      <c r="U6650">
        <v>0.88584722146559303</v>
      </c>
      <c r="V6650">
        <v>0.149848266812391</v>
      </c>
      <c r="W6650">
        <v>0.23378313855274899</v>
      </c>
      <c r="X6650">
        <v>0.704072456322962</v>
      </c>
      <c r="Y6650">
        <v>2.0189854929278401</v>
      </c>
      <c r="Z6650">
        <v>0.77106595307541304</v>
      </c>
      <c r="AA6650">
        <v>0.90715953597453902</v>
      </c>
      <c r="AB6650">
        <v>-0.81362574147839895</v>
      </c>
      <c r="AC6650">
        <v>0.28020126030095299</v>
      </c>
      <c r="AD6650">
        <v>0.68253123924728298</v>
      </c>
      <c r="AE6650">
        <v>1.8226155756093501</v>
      </c>
      <c r="AF6650">
        <v>0.21992285400248601</v>
      </c>
      <c r="AG6650">
        <v>0.68151250837662902</v>
      </c>
      <c r="AH6650">
        <v>1.0794588166866701</v>
      </c>
      <c r="AI6650">
        <v>0.31269936738387499</v>
      </c>
      <c r="AJ6650">
        <v>0.78121606160956403</v>
      </c>
      <c r="AK6650">
        <v>1.0820434014708</v>
      </c>
    </row>
    <row r="6651" spans="1:37" x14ac:dyDescent="0.2">
      <c r="A6651" t="s">
        <v>21524</v>
      </c>
      <c r="B6651">
        <v>43718590</v>
      </c>
      <c r="C6651">
        <v>43718739</v>
      </c>
      <c r="D6651">
        <v>150</v>
      </c>
      <c r="E6651" t="s">
        <v>22192</v>
      </c>
      <c r="F6651">
        <v>3</v>
      </c>
      <c r="G6651" t="s">
        <v>22193</v>
      </c>
      <c r="H6651" t="s">
        <v>31000</v>
      </c>
      <c r="I6651">
        <v>5</v>
      </c>
      <c r="J6651">
        <v>43677779</v>
      </c>
      <c r="K6651">
        <v>43704744</v>
      </c>
      <c r="L6651">
        <v>26966</v>
      </c>
      <c r="M6651">
        <v>1</v>
      </c>
      <c r="N6651">
        <v>23530</v>
      </c>
      <c r="O6651" t="s">
        <v>22189</v>
      </c>
      <c r="P6651">
        <v>40811</v>
      </c>
      <c r="Q6651" t="s">
        <v>22190</v>
      </c>
      <c r="R6651" t="s">
        <v>22191</v>
      </c>
      <c r="S6651" t="s">
        <v>35507</v>
      </c>
      <c r="T6651">
        <v>0.67966389499336999</v>
      </c>
      <c r="U6651">
        <v>0.88584722146559303</v>
      </c>
      <c r="V6651">
        <v>0.149848266812391</v>
      </c>
      <c r="W6651">
        <v>0.23378313855274899</v>
      </c>
      <c r="X6651">
        <v>0.704072456322962</v>
      </c>
      <c r="Y6651">
        <v>2.0189854929278401</v>
      </c>
      <c r="Z6651">
        <v>0.77106595307541304</v>
      </c>
      <c r="AA6651">
        <v>0.90715953597453902</v>
      </c>
      <c r="AB6651">
        <v>-0.81362574147839895</v>
      </c>
      <c r="AC6651">
        <v>0.28020126030095299</v>
      </c>
      <c r="AD6651">
        <v>0.68253123924728298</v>
      </c>
      <c r="AE6651">
        <v>1.8226155756093501</v>
      </c>
      <c r="AF6651">
        <v>0.21992285400248601</v>
      </c>
      <c r="AG6651">
        <v>0.68151250837662902</v>
      </c>
      <c r="AH6651">
        <v>1.0794588166866701</v>
      </c>
      <c r="AI6651">
        <v>0.31269936738387499</v>
      </c>
      <c r="AJ6651">
        <v>0.78121606160956403</v>
      </c>
      <c r="AK6651">
        <v>1.0820434014708</v>
      </c>
    </row>
    <row r="6652" spans="1:37" x14ac:dyDescent="0.2">
      <c r="A6652" t="s">
        <v>21524</v>
      </c>
      <c r="B6652">
        <v>43718739</v>
      </c>
      <c r="C6652">
        <v>43718888</v>
      </c>
      <c r="D6652">
        <v>150</v>
      </c>
      <c r="E6652" t="s">
        <v>22194</v>
      </c>
      <c r="F6652">
        <v>0</v>
      </c>
      <c r="G6652" t="s">
        <v>22195</v>
      </c>
      <c r="H6652" t="s">
        <v>31000</v>
      </c>
      <c r="I6652">
        <v>5</v>
      </c>
      <c r="J6652">
        <v>43677779</v>
      </c>
      <c r="K6652">
        <v>43704744</v>
      </c>
      <c r="L6652">
        <v>26966</v>
      </c>
      <c r="M6652">
        <v>1</v>
      </c>
      <c r="N6652">
        <v>23530</v>
      </c>
      <c r="O6652" t="s">
        <v>22189</v>
      </c>
      <c r="P6652">
        <v>40960</v>
      </c>
      <c r="Q6652" t="s">
        <v>22190</v>
      </c>
      <c r="R6652" t="s">
        <v>22191</v>
      </c>
      <c r="S6652" t="s">
        <v>35507</v>
      </c>
      <c r="T6652">
        <v>0.67966389499336999</v>
      </c>
      <c r="U6652">
        <v>0.88584722146559303</v>
      </c>
      <c r="V6652">
        <v>0.149848266812391</v>
      </c>
      <c r="W6652">
        <v>0.23378313855274899</v>
      </c>
      <c r="X6652">
        <v>0.704072456322962</v>
      </c>
      <c r="Y6652">
        <v>2.0189854929278401</v>
      </c>
      <c r="Z6652">
        <v>0.77106595307541304</v>
      </c>
      <c r="AA6652">
        <v>0.90715953597453902</v>
      </c>
      <c r="AB6652">
        <v>-0.81362574147839895</v>
      </c>
      <c r="AC6652">
        <v>0.28020126030095299</v>
      </c>
      <c r="AD6652">
        <v>0.68253123924728298</v>
      </c>
      <c r="AE6652">
        <v>1.8226155756093501</v>
      </c>
      <c r="AF6652">
        <v>0.21992285400248601</v>
      </c>
      <c r="AG6652">
        <v>0.68151250837662902</v>
      </c>
      <c r="AH6652">
        <v>1.0794588166866701</v>
      </c>
      <c r="AI6652">
        <v>0.31269936738387499</v>
      </c>
      <c r="AJ6652">
        <v>0.78121606160956403</v>
      </c>
      <c r="AK6652">
        <v>1.0820434014708</v>
      </c>
    </row>
    <row r="6653" spans="1:37" x14ac:dyDescent="0.2">
      <c r="A6653" t="s">
        <v>21524</v>
      </c>
      <c r="B6653">
        <v>43881716</v>
      </c>
      <c r="C6653">
        <v>43881807</v>
      </c>
      <c r="D6653">
        <v>92</v>
      </c>
      <c r="E6653" t="s">
        <v>22196</v>
      </c>
      <c r="F6653">
        <v>0</v>
      </c>
      <c r="G6653" t="s">
        <v>22197</v>
      </c>
      <c r="H6653" t="s">
        <v>35508</v>
      </c>
      <c r="I6653">
        <v>5</v>
      </c>
      <c r="J6653">
        <v>43677779</v>
      </c>
      <c r="K6653">
        <v>43704744</v>
      </c>
      <c r="L6653">
        <v>26966</v>
      </c>
      <c r="M6653">
        <v>1</v>
      </c>
      <c r="N6653">
        <v>23530</v>
      </c>
      <c r="O6653" t="s">
        <v>22189</v>
      </c>
      <c r="P6653">
        <v>203937</v>
      </c>
      <c r="Q6653" t="s">
        <v>22190</v>
      </c>
      <c r="R6653" t="s">
        <v>22191</v>
      </c>
      <c r="S6653" t="s">
        <v>35507</v>
      </c>
      <c r="T6653">
        <v>2.3142740639935901E-2</v>
      </c>
      <c r="U6653">
        <v>0.603102917160658</v>
      </c>
      <c r="V6653">
        <v>-24.956414922938599</v>
      </c>
      <c r="W6653">
        <v>0.85739061170441999</v>
      </c>
      <c r="X6653">
        <v>0.95159051474143896</v>
      </c>
      <c r="Y6653">
        <v>0.28566483267571102</v>
      </c>
      <c r="Z6653">
        <v>4.5331502356140599E-2</v>
      </c>
      <c r="AA6653">
        <v>0.72610664078822296</v>
      </c>
      <c r="AB6653">
        <v>-1.24774293165716</v>
      </c>
      <c r="AC6653">
        <v>0.98988049017523805</v>
      </c>
      <c r="AD6653">
        <v>0.99287623744338604</v>
      </c>
      <c r="AE6653">
        <v>0.24790224380526499</v>
      </c>
      <c r="AF6653">
        <v>5.0597804864900599E-2</v>
      </c>
      <c r="AG6653">
        <v>0.50499344271650004</v>
      </c>
      <c r="AH6653">
        <v>-24.8603460413667</v>
      </c>
      <c r="AI6653">
        <v>0.74001203836423102</v>
      </c>
      <c r="AJ6653">
        <v>0.90669549987061804</v>
      </c>
      <c r="AK6653">
        <v>0.187291987783235</v>
      </c>
    </row>
    <row r="6654" spans="1:37" x14ac:dyDescent="0.2">
      <c r="A6654" t="s">
        <v>21524</v>
      </c>
      <c r="B6654">
        <v>45344976</v>
      </c>
      <c r="C6654">
        <v>45345145</v>
      </c>
      <c r="D6654">
        <v>170</v>
      </c>
      <c r="E6654" t="s">
        <v>22198</v>
      </c>
      <c r="F6654">
        <v>1</v>
      </c>
      <c r="G6654" t="s">
        <v>22199</v>
      </c>
      <c r="H6654" t="s">
        <v>35509</v>
      </c>
      <c r="I6654">
        <v>5</v>
      </c>
      <c r="J6654">
        <v>45259457</v>
      </c>
      <c r="K6654">
        <v>45480136</v>
      </c>
      <c r="L6654">
        <v>220680</v>
      </c>
      <c r="M6654">
        <v>2</v>
      </c>
      <c r="N6654">
        <v>348980</v>
      </c>
      <c r="O6654" t="s">
        <v>22200</v>
      </c>
      <c r="P6654">
        <v>134991</v>
      </c>
      <c r="Q6654" t="s">
        <v>22201</v>
      </c>
      <c r="R6654" t="s">
        <v>22202</v>
      </c>
      <c r="S6654" t="s">
        <v>35510</v>
      </c>
      <c r="T6654">
        <v>0.97213403838398904</v>
      </c>
      <c r="U6654">
        <v>1</v>
      </c>
      <c r="V6654">
        <v>0.95716031696938997</v>
      </c>
      <c r="W6654">
        <v>0.20525741147413201</v>
      </c>
      <c r="X6654">
        <v>0.704072456322962</v>
      </c>
      <c r="Y6654">
        <v>-24.197359162170901</v>
      </c>
      <c r="Z6654">
        <v>0.69013698642955401</v>
      </c>
      <c r="AA6654">
        <v>0.84521697243271998</v>
      </c>
      <c r="AB6654">
        <v>-6.3137115453348602E-3</v>
      </c>
      <c r="AC6654">
        <v>7.0489011448141195E-2</v>
      </c>
      <c r="AD6654">
        <v>0.57684129297949804</v>
      </c>
      <c r="AE6654">
        <v>-24.197359162170901</v>
      </c>
      <c r="AF6654">
        <v>0.61410715005536498</v>
      </c>
      <c r="AG6654">
        <v>0.80674443595273604</v>
      </c>
      <c r="AH6654">
        <v>1.8867708125690099</v>
      </c>
      <c r="AI6654">
        <v>0.35038410267202102</v>
      </c>
      <c r="AJ6654">
        <v>0.78121606160956403</v>
      </c>
      <c r="AK6654">
        <v>-23.328603757403201</v>
      </c>
    </row>
    <row r="6655" spans="1:37" x14ac:dyDescent="0.2">
      <c r="A6655" t="s">
        <v>21524</v>
      </c>
      <c r="B6655">
        <v>45347792</v>
      </c>
      <c r="C6655">
        <v>45348081</v>
      </c>
      <c r="D6655">
        <v>290</v>
      </c>
      <c r="E6655" t="s">
        <v>22203</v>
      </c>
      <c r="F6655">
        <v>3</v>
      </c>
      <c r="G6655" t="s">
        <v>22204</v>
      </c>
      <c r="H6655" t="s">
        <v>35509</v>
      </c>
      <c r="I6655">
        <v>5</v>
      </c>
      <c r="J6655">
        <v>45259457</v>
      </c>
      <c r="K6655">
        <v>45480136</v>
      </c>
      <c r="L6655">
        <v>220680</v>
      </c>
      <c r="M6655">
        <v>2</v>
      </c>
      <c r="N6655">
        <v>348980</v>
      </c>
      <c r="O6655" t="s">
        <v>22200</v>
      </c>
      <c r="P6655">
        <v>132055</v>
      </c>
      <c r="Q6655" t="s">
        <v>22201</v>
      </c>
      <c r="R6655" t="s">
        <v>22202</v>
      </c>
      <c r="S6655" t="s">
        <v>35510</v>
      </c>
      <c r="T6655">
        <v>0.97213403838398904</v>
      </c>
      <c r="U6655">
        <v>1</v>
      </c>
      <c r="V6655">
        <v>0.40846084167806701</v>
      </c>
      <c r="W6655">
        <v>0.123414495547065</v>
      </c>
      <c r="X6655">
        <v>0.704072456322962</v>
      </c>
      <c r="Y6655">
        <v>23.994278044208698</v>
      </c>
      <c r="Z6655">
        <v>0.93459220503170903</v>
      </c>
      <c r="AA6655">
        <v>0.99919698600769702</v>
      </c>
      <c r="AB6655">
        <v>2.4173748788256999</v>
      </c>
      <c r="AC6655">
        <v>0.114586611961368</v>
      </c>
      <c r="AD6655">
        <v>0.68253123924728298</v>
      </c>
      <c r="AE6655">
        <v>24.098570503420099</v>
      </c>
      <c r="AF6655">
        <v>1</v>
      </c>
      <c r="AG6655">
        <v>1</v>
      </c>
      <c r="AH6655">
        <v>-1.93346716137682</v>
      </c>
      <c r="AI6655">
        <v>0.414159359489496</v>
      </c>
      <c r="AJ6655">
        <v>0.78121606160956403</v>
      </c>
      <c r="AK6655">
        <v>0.94283859429465899</v>
      </c>
    </row>
    <row r="6656" spans="1:37" x14ac:dyDescent="0.2">
      <c r="A6656" t="s">
        <v>21524</v>
      </c>
      <c r="B6656">
        <v>45498669</v>
      </c>
      <c r="C6656">
        <v>45498843</v>
      </c>
      <c r="D6656">
        <v>175</v>
      </c>
      <c r="E6656" t="s">
        <v>22205</v>
      </c>
      <c r="F6656">
        <v>2</v>
      </c>
      <c r="G6656" t="s">
        <v>22206</v>
      </c>
      <c r="H6656" t="s">
        <v>35511</v>
      </c>
      <c r="I6656">
        <v>5</v>
      </c>
      <c r="J6656">
        <v>45259457</v>
      </c>
      <c r="K6656">
        <v>45480136</v>
      </c>
      <c r="L6656">
        <v>220680</v>
      </c>
      <c r="M6656">
        <v>2</v>
      </c>
      <c r="N6656">
        <v>348980</v>
      </c>
      <c r="O6656" t="s">
        <v>22200</v>
      </c>
      <c r="P6656">
        <v>-18533</v>
      </c>
      <c r="Q6656" t="s">
        <v>22201</v>
      </c>
      <c r="R6656" t="s">
        <v>22202</v>
      </c>
      <c r="S6656" t="s">
        <v>35510</v>
      </c>
      <c r="T6656" t="s">
        <v>40</v>
      </c>
      <c r="U6656" t="s">
        <v>40</v>
      </c>
      <c r="V6656">
        <v>0</v>
      </c>
      <c r="W6656">
        <v>0.29261482077562401</v>
      </c>
      <c r="X6656">
        <v>0.704072456322962</v>
      </c>
      <c r="Y6656">
        <v>22.113597154321901</v>
      </c>
      <c r="Z6656">
        <v>0.48464167878831399</v>
      </c>
      <c r="AA6656">
        <v>0.84435025072159198</v>
      </c>
      <c r="AB6656">
        <v>21.0761227835564</v>
      </c>
      <c r="AC6656">
        <v>0.45677901822897599</v>
      </c>
      <c r="AD6656">
        <v>0.82872126865393902</v>
      </c>
      <c r="AE6656">
        <v>21.1135974722424</v>
      </c>
      <c r="AF6656">
        <v>0.501741946288212</v>
      </c>
      <c r="AG6656">
        <v>0.80674443595273604</v>
      </c>
      <c r="AH6656">
        <v>-21.0395969242639</v>
      </c>
      <c r="AI6656">
        <v>0.14667288820271701</v>
      </c>
      <c r="AJ6656">
        <v>0.78121606160956403</v>
      </c>
      <c r="AK6656">
        <v>22.113597154321901</v>
      </c>
    </row>
    <row r="6657" spans="1:37" x14ac:dyDescent="0.2">
      <c r="A6657" t="s">
        <v>21524</v>
      </c>
      <c r="B6657">
        <v>45498843</v>
      </c>
      <c r="C6657">
        <v>45499017</v>
      </c>
      <c r="D6657">
        <v>175</v>
      </c>
      <c r="E6657" t="s">
        <v>22207</v>
      </c>
      <c r="F6657">
        <v>2</v>
      </c>
      <c r="G6657" t="s">
        <v>22208</v>
      </c>
      <c r="H6657" t="s">
        <v>35511</v>
      </c>
      <c r="I6657">
        <v>5</v>
      </c>
      <c r="J6657">
        <v>45259457</v>
      </c>
      <c r="K6657">
        <v>45480136</v>
      </c>
      <c r="L6657">
        <v>220680</v>
      </c>
      <c r="M6657">
        <v>2</v>
      </c>
      <c r="N6657">
        <v>348980</v>
      </c>
      <c r="O6657" t="s">
        <v>22200</v>
      </c>
      <c r="P6657">
        <v>-18707</v>
      </c>
      <c r="Q6657" t="s">
        <v>22201</v>
      </c>
      <c r="R6657" t="s">
        <v>22202</v>
      </c>
      <c r="S6657" t="s">
        <v>35510</v>
      </c>
      <c r="T6657" t="s">
        <v>40</v>
      </c>
      <c r="U6657" t="s">
        <v>40</v>
      </c>
      <c r="V6657">
        <v>0</v>
      </c>
      <c r="W6657">
        <v>0.29261482077562401</v>
      </c>
      <c r="X6657">
        <v>0.704072456322962</v>
      </c>
      <c r="Y6657">
        <v>22.113597154321901</v>
      </c>
      <c r="Z6657">
        <v>0.48464167878831399</v>
      </c>
      <c r="AA6657">
        <v>0.84435025072159198</v>
      </c>
      <c r="AB6657">
        <v>21.0761227835564</v>
      </c>
      <c r="AC6657">
        <v>0.45677901822897599</v>
      </c>
      <c r="AD6657">
        <v>0.82872126865393902</v>
      </c>
      <c r="AE6657">
        <v>21.1135974722424</v>
      </c>
      <c r="AF6657">
        <v>0.501741946288212</v>
      </c>
      <c r="AG6657">
        <v>0.80674443595273604</v>
      </c>
      <c r="AH6657">
        <v>-21.0395969242639</v>
      </c>
      <c r="AI6657">
        <v>0.14667288820271701</v>
      </c>
      <c r="AJ6657">
        <v>0.78121606160956403</v>
      </c>
      <c r="AK6657">
        <v>22.113597154321901</v>
      </c>
    </row>
    <row r="6658" spans="1:37" x14ac:dyDescent="0.2">
      <c r="A6658" t="s">
        <v>21524</v>
      </c>
      <c r="B6658">
        <v>51638167</v>
      </c>
      <c r="C6658">
        <v>51638318</v>
      </c>
      <c r="D6658">
        <v>152</v>
      </c>
      <c r="E6658" t="s">
        <v>22209</v>
      </c>
      <c r="F6658">
        <v>3</v>
      </c>
      <c r="G6658" t="s">
        <v>22210</v>
      </c>
      <c r="H6658" t="s">
        <v>35512</v>
      </c>
      <c r="I6658">
        <v>5</v>
      </c>
      <c r="J6658">
        <v>51386204</v>
      </c>
      <c r="K6658">
        <v>51393567</v>
      </c>
      <c r="L6658">
        <v>7364</v>
      </c>
      <c r="M6658">
        <v>1</v>
      </c>
      <c r="N6658">
        <v>3670</v>
      </c>
      <c r="O6658" t="s">
        <v>22211</v>
      </c>
      <c r="P6658">
        <v>251963</v>
      </c>
      <c r="Q6658" t="s">
        <v>22212</v>
      </c>
      <c r="R6658" t="s">
        <v>22213</v>
      </c>
      <c r="S6658" t="s">
        <v>35513</v>
      </c>
      <c r="T6658">
        <v>5.1859134282991999E-2</v>
      </c>
      <c r="U6658">
        <v>0.603102917160658</v>
      </c>
      <c r="V6658">
        <v>2.0447901369422801</v>
      </c>
      <c r="W6658">
        <v>0.45231838277549602</v>
      </c>
      <c r="X6658">
        <v>0.75726018452522603</v>
      </c>
      <c r="Y6658">
        <v>0.91889065617860299</v>
      </c>
      <c r="Z6658">
        <v>0.134285457969051</v>
      </c>
      <c r="AA6658">
        <v>0.72610664078822296</v>
      </c>
      <c r="AB6658">
        <v>1.65858426698526</v>
      </c>
      <c r="AC6658">
        <v>0.94202121598837396</v>
      </c>
      <c r="AD6658">
        <v>0.95540512397509403</v>
      </c>
      <c r="AE6658">
        <v>0.218887037391511</v>
      </c>
      <c r="AF6658">
        <v>5.0845066922489503E-2</v>
      </c>
      <c r="AG6658">
        <v>0.50582075197028298</v>
      </c>
      <c r="AH6658">
        <v>1.4217915967398</v>
      </c>
      <c r="AI6658">
        <v>0.17066918741888201</v>
      </c>
      <c r="AJ6658">
        <v>0.78121606160956403</v>
      </c>
      <c r="AK6658">
        <v>1.34297041020445</v>
      </c>
    </row>
    <row r="6659" spans="1:37" x14ac:dyDescent="0.2">
      <c r="A6659" t="s">
        <v>21524</v>
      </c>
      <c r="B6659">
        <v>52087424</v>
      </c>
      <c r="C6659">
        <v>52087568</v>
      </c>
      <c r="D6659">
        <v>145</v>
      </c>
      <c r="E6659" t="s">
        <v>22214</v>
      </c>
      <c r="F6659">
        <v>2</v>
      </c>
      <c r="G6659" t="s">
        <v>22215</v>
      </c>
      <c r="H6659" t="s">
        <v>31000</v>
      </c>
      <c r="I6659">
        <v>5</v>
      </c>
      <c r="J6659">
        <v>52009815</v>
      </c>
      <c r="K6659">
        <v>52080987</v>
      </c>
      <c r="L6659">
        <v>71173</v>
      </c>
      <c r="M6659">
        <v>1</v>
      </c>
      <c r="N6659">
        <v>105378960</v>
      </c>
      <c r="O6659" t="s">
        <v>22216</v>
      </c>
      <c r="P6659">
        <v>77609</v>
      </c>
      <c r="Q6659" t="s">
        <v>22217</v>
      </c>
      <c r="R6659" t="s">
        <v>22218</v>
      </c>
      <c r="S6659" t="s">
        <v>35514</v>
      </c>
      <c r="T6659">
        <v>0.32911398597860803</v>
      </c>
      <c r="U6659">
        <v>0.603102917160658</v>
      </c>
      <c r="V6659">
        <v>23.948310959745399</v>
      </c>
      <c r="W6659">
        <v>0.20525741147413201</v>
      </c>
      <c r="X6659">
        <v>0.704072456322962</v>
      </c>
      <c r="Y6659">
        <v>-24.382253012772399</v>
      </c>
      <c r="Z6659">
        <v>0.306975110376564</v>
      </c>
      <c r="AA6659">
        <v>0.72610664078822296</v>
      </c>
      <c r="AB6659">
        <v>23.620412795863398</v>
      </c>
      <c r="AC6659">
        <v>7.0489011448141195E-2</v>
      </c>
      <c r="AD6659">
        <v>0.57684129297949804</v>
      </c>
      <c r="AE6659">
        <v>-24.382253012772399</v>
      </c>
      <c r="AF6659">
        <v>0.61410715005536498</v>
      </c>
      <c r="AG6659">
        <v>0.80674443595273604</v>
      </c>
      <c r="AH6659">
        <v>1.85319384262394</v>
      </c>
      <c r="AI6659">
        <v>0.35038410267202102</v>
      </c>
      <c r="AJ6659">
        <v>0.78121606160956403</v>
      </c>
      <c r="AK6659">
        <v>-23.513497600552402</v>
      </c>
    </row>
    <row r="6660" spans="1:37" x14ac:dyDescent="0.2">
      <c r="A6660" t="s">
        <v>21524</v>
      </c>
      <c r="B6660">
        <v>52087568</v>
      </c>
      <c r="C6660">
        <v>52087712</v>
      </c>
      <c r="D6660">
        <v>145</v>
      </c>
      <c r="E6660" t="s">
        <v>22219</v>
      </c>
      <c r="F6660">
        <v>0</v>
      </c>
      <c r="G6660" t="s">
        <v>22220</v>
      </c>
      <c r="H6660" t="s">
        <v>31000</v>
      </c>
      <c r="I6660">
        <v>5</v>
      </c>
      <c r="J6660">
        <v>52009815</v>
      </c>
      <c r="K6660">
        <v>52080987</v>
      </c>
      <c r="L6660">
        <v>71173</v>
      </c>
      <c r="M6660">
        <v>1</v>
      </c>
      <c r="N6660">
        <v>105378960</v>
      </c>
      <c r="O6660" t="s">
        <v>22216</v>
      </c>
      <c r="P6660">
        <v>77753</v>
      </c>
      <c r="Q6660" t="s">
        <v>22217</v>
      </c>
      <c r="R6660" t="s">
        <v>22218</v>
      </c>
      <c r="S6660" t="s">
        <v>35514</v>
      </c>
      <c r="T6660">
        <v>0.32911398597860803</v>
      </c>
      <c r="U6660">
        <v>0.603102917160658</v>
      </c>
      <c r="V6660">
        <v>23.948310959745399</v>
      </c>
      <c r="W6660">
        <v>0.20525741147413201</v>
      </c>
      <c r="X6660">
        <v>0.704072456322962</v>
      </c>
      <c r="Y6660">
        <v>-24.382253012772399</v>
      </c>
      <c r="Z6660">
        <v>0.306975110376564</v>
      </c>
      <c r="AA6660">
        <v>0.72610664078822296</v>
      </c>
      <c r="AB6660">
        <v>23.620412795863398</v>
      </c>
      <c r="AC6660">
        <v>7.0489011448141195E-2</v>
      </c>
      <c r="AD6660">
        <v>0.57684129297949804</v>
      </c>
      <c r="AE6660">
        <v>-24.382253012772399</v>
      </c>
      <c r="AF6660">
        <v>0.61410715005536498</v>
      </c>
      <c r="AG6660">
        <v>0.80674443595273604</v>
      </c>
      <c r="AH6660">
        <v>1.85319384262394</v>
      </c>
      <c r="AI6660">
        <v>0.35038410267202102</v>
      </c>
      <c r="AJ6660">
        <v>0.78121606160956403</v>
      </c>
      <c r="AK6660">
        <v>-23.513497600552402</v>
      </c>
    </row>
    <row r="6661" spans="1:37" x14ac:dyDescent="0.2">
      <c r="A6661" t="s">
        <v>21524</v>
      </c>
      <c r="B6661">
        <v>54267914</v>
      </c>
      <c r="C6661">
        <v>54268203</v>
      </c>
      <c r="D6661">
        <v>290</v>
      </c>
      <c r="E6661" t="s">
        <v>22221</v>
      </c>
      <c r="F6661">
        <v>7</v>
      </c>
      <c r="G6661" t="s">
        <v>22222</v>
      </c>
      <c r="H6661" t="s">
        <v>35515</v>
      </c>
      <c r="I6661">
        <v>5</v>
      </c>
      <c r="J6661">
        <v>53886445</v>
      </c>
      <c r="K6661">
        <v>54310415</v>
      </c>
      <c r="L6661">
        <v>423971</v>
      </c>
      <c r="M6661">
        <v>2</v>
      </c>
      <c r="N6661">
        <v>54622</v>
      </c>
      <c r="O6661" t="s">
        <v>22223</v>
      </c>
      <c r="P6661">
        <v>42212</v>
      </c>
      <c r="Q6661" t="s">
        <v>22224</v>
      </c>
      <c r="R6661" t="s">
        <v>22225</v>
      </c>
      <c r="S6661" t="s">
        <v>35516</v>
      </c>
      <c r="T6661">
        <v>0.98307826393376296</v>
      </c>
      <c r="U6661">
        <v>1</v>
      </c>
      <c r="V6661">
        <v>-0.21328728349925399</v>
      </c>
      <c r="W6661">
        <v>0.311493195877318</v>
      </c>
      <c r="X6661">
        <v>0.704072456322962</v>
      </c>
      <c r="Y6661">
        <v>-1.73045163479067</v>
      </c>
      <c r="Z6661">
        <v>0.93727740913093105</v>
      </c>
      <c r="AA6661">
        <v>0.99919698600769702</v>
      </c>
      <c r="AB6661">
        <v>-5.76284091115008E-2</v>
      </c>
      <c r="AC6661">
        <v>0.11287364294053499</v>
      </c>
      <c r="AD6661">
        <v>0.68253123924728298</v>
      </c>
      <c r="AE6661">
        <v>-1.9277127984050599</v>
      </c>
      <c r="AF6661">
        <v>0.87347783973237303</v>
      </c>
      <c r="AG6661">
        <v>0.976383026566081</v>
      </c>
      <c r="AH6661">
        <v>-0.25668285033479399</v>
      </c>
      <c r="AI6661">
        <v>0.66136788977169603</v>
      </c>
      <c r="AJ6661">
        <v>0.83537416865133296</v>
      </c>
      <c r="AK6661">
        <v>-1.1069715121730701</v>
      </c>
    </row>
    <row r="6662" spans="1:37" x14ac:dyDescent="0.2">
      <c r="A6662" t="s">
        <v>21524</v>
      </c>
      <c r="B6662">
        <v>54649050</v>
      </c>
      <c r="C6662">
        <v>54649233</v>
      </c>
      <c r="D6662">
        <v>184</v>
      </c>
      <c r="E6662" t="s">
        <v>22226</v>
      </c>
      <c r="F6662">
        <v>9</v>
      </c>
      <c r="G6662" t="s">
        <v>22227</v>
      </c>
      <c r="H6662" t="s">
        <v>31000</v>
      </c>
      <c r="I6662">
        <v>5</v>
      </c>
      <c r="J6662">
        <v>54663327</v>
      </c>
      <c r="K6662">
        <v>54737057</v>
      </c>
      <c r="L6662">
        <v>73731</v>
      </c>
      <c r="M6662">
        <v>1</v>
      </c>
      <c r="N6662">
        <v>105378969</v>
      </c>
      <c r="O6662" t="s">
        <v>22228</v>
      </c>
      <c r="P6662">
        <v>-14094</v>
      </c>
      <c r="Q6662" t="s">
        <v>40</v>
      </c>
      <c r="R6662" t="s">
        <v>22229</v>
      </c>
      <c r="S6662" t="s">
        <v>35517</v>
      </c>
      <c r="T6662">
        <v>0.32911398597860803</v>
      </c>
      <c r="U6662">
        <v>0.603102917160658</v>
      </c>
      <c r="V6662">
        <v>23.4880178018009</v>
      </c>
      <c r="W6662">
        <v>0.38920677604595899</v>
      </c>
      <c r="X6662">
        <v>0.704072456322962</v>
      </c>
      <c r="Y6662">
        <v>-23.378909893360799</v>
      </c>
      <c r="Z6662">
        <v>0.306975110376564</v>
      </c>
      <c r="AA6662">
        <v>0.72610664078822296</v>
      </c>
      <c r="AB6662">
        <v>23.571548273857601</v>
      </c>
      <c r="AC6662">
        <v>0.71753805159658501</v>
      </c>
      <c r="AD6662">
        <v>0.87989882095915395</v>
      </c>
      <c r="AE6662">
        <v>-0.81689139975424596</v>
      </c>
      <c r="AF6662">
        <v>0.64997455747578503</v>
      </c>
      <c r="AG6662">
        <v>0.80674443595273604</v>
      </c>
      <c r="AH6662">
        <v>0.90747394951465099</v>
      </c>
      <c r="AI6662">
        <v>0.35038410267202102</v>
      </c>
      <c r="AJ6662">
        <v>0.78121606160956403</v>
      </c>
      <c r="AK6662">
        <v>-23.4646330788431</v>
      </c>
    </row>
    <row r="6663" spans="1:37" x14ac:dyDescent="0.2">
      <c r="A6663" t="s">
        <v>21524</v>
      </c>
      <c r="B6663">
        <v>54649233</v>
      </c>
      <c r="C6663">
        <v>54649416</v>
      </c>
      <c r="D6663">
        <v>184</v>
      </c>
      <c r="E6663" t="s">
        <v>22230</v>
      </c>
      <c r="F6663">
        <v>18</v>
      </c>
      <c r="G6663" t="s">
        <v>22231</v>
      </c>
      <c r="H6663" t="s">
        <v>31000</v>
      </c>
      <c r="I6663">
        <v>5</v>
      </c>
      <c r="J6663">
        <v>54663327</v>
      </c>
      <c r="K6663">
        <v>54737057</v>
      </c>
      <c r="L6663">
        <v>73731</v>
      </c>
      <c r="M6663">
        <v>1</v>
      </c>
      <c r="N6663">
        <v>105378969</v>
      </c>
      <c r="O6663" t="s">
        <v>22228</v>
      </c>
      <c r="P6663">
        <v>-13911</v>
      </c>
      <c r="Q6663" t="s">
        <v>40</v>
      </c>
      <c r="R6663" t="s">
        <v>22229</v>
      </c>
      <c r="S6663" t="s">
        <v>35517</v>
      </c>
      <c r="T6663">
        <v>0.32911398597860803</v>
      </c>
      <c r="U6663">
        <v>0.603102917160658</v>
      </c>
      <c r="V6663">
        <v>23.4880178018009</v>
      </c>
      <c r="W6663">
        <v>0.38920677604595899</v>
      </c>
      <c r="X6663">
        <v>0.704072456322962</v>
      </c>
      <c r="Y6663">
        <v>-23.378909893360799</v>
      </c>
      <c r="Z6663">
        <v>0.306975110376564</v>
      </c>
      <c r="AA6663">
        <v>0.72610664078822296</v>
      </c>
      <c r="AB6663">
        <v>23.571548273857601</v>
      </c>
      <c r="AC6663">
        <v>0.71753805159658501</v>
      </c>
      <c r="AD6663">
        <v>0.87989882095915395</v>
      </c>
      <c r="AE6663">
        <v>-0.81689139975424596</v>
      </c>
      <c r="AF6663">
        <v>0.64997455747578503</v>
      </c>
      <c r="AG6663">
        <v>0.80674443595273604</v>
      </c>
      <c r="AH6663">
        <v>0.90747394951465099</v>
      </c>
      <c r="AI6663">
        <v>0.35038410267202102</v>
      </c>
      <c r="AJ6663">
        <v>0.78121606160956403</v>
      </c>
      <c r="AK6663">
        <v>-23.4646330788431</v>
      </c>
    </row>
    <row r="6664" spans="1:37" x14ac:dyDescent="0.2">
      <c r="A6664" t="s">
        <v>21524</v>
      </c>
      <c r="B6664">
        <v>56295477</v>
      </c>
      <c r="C6664">
        <v>56295750</v>
      </c>
      <c r="D6664">
        <v>274</v>
      </c>
      <c r="E6664" t="s">
        <v>22232</v>
      </c>
      <c r="F6664">
        <v>11</v>
      </c>
      <c r="G6664" t="s">
        <v>22233</v>
      </c>
      <c r="H6664" t="s">
        <v>31000</v>
      </c>
      <c r="I6664">
        <v>5</v>
      </c>
      <c r="J6664">
        <v>56099680</v>
      </c>
      <c r="K6664">
        <v>56233330</v>
      </c>
      <c r="L6664">
        <v>133651</v>
      </c>
      <c r="M6664">
        <v>2</v>
      </c>
      <c r="N6664">
        <v>79722</v>
      </c>
      <c r="O6664" t="s">
        <v>22234</v>
      </c>
      <c r="P6664">
        <v>-62147</v>
      </c>
      <c r="Q6664" t="s">
        <v>22235</v>
      </c>
      <c r="R6664" t="s">
        <v>22236</v>
      </c>
      <c r="S6664" t="s">
        <v>35518</v>
      </c>
      <c r="T6664">
        <v>0.97979524468909096</v>
      </c>
      <c r="U6664">
        <v>1</v>
      </c>
      <c r="V6664">
        <v>0.174059466131462</v>
      </c>
      <c r="W6664">
        <v>0.86214887914709604</v>
      </c>
      <c r="X6664">
        <v>0.95159051474143896</v>
      </c>
      <c r="Y6664">
        <v>0.43647514882834199</v>
      </c>
      <c r="Z6664">
        <v>0.79590556428138504</v>
      </c>
      <c r="AA6664">
        <v>0.927284221282906</v>
      </c>
      <c r="AB6664">
        <v>-0.350650685883719</v>
      </c>
      <c r="AC6664">
        <v>0.90042941727307502</v>
      </c>
      <c r="AD6664">
        <v>0.94068432309766403</v>
      </c>
      <c r="AE6664">
        <v>-0.181931451450392</v>
      </c>
      <c r="AF6664">
        <v>0.75597362904566501</v>
      </c>
      <c r="AG6664">
        <v>0.87732854096160695</v>
      </c>
      <c r="AH6664">
        <v>0.63699159300576602</v>
      </c>
      <c r="AI6664">
        <v>0.64674041799899995</v>
      </c>
      <c r="AJ6664">
        <v>0.82002337464554198</v>
      </c>
      <c r="AK6664">
        <v>0.88462499542884798</v>
      </c>
    </row>
    <row r="6665" spans="1:37" x14ac:dyDescent="0.2">
      <c r="A6665" t="s">
        <v>21524</v>
      </c>
      <c r="B6665">
        <v>57336834</v>
      </c>
      <c r="C6665">
        <v>57337114</v>
      </c>
      <c r="D6665">
        <v>281</v>
      </c>
      <c r="E6665" t="s">
        <v>22237</v>
      </c>
      <c r="F6665">
        <v>3</v>
      </c>
      <c r="G6665" t="s">
        <v>22238</v>
      </c>
      <c r="H6665" t="s">
        <v>31000</v>
      </c>
      <c r="I6665">
        <v>5</v>
      </c>
      <c r="J6665">
        <v>57395060</v>
      </c>
      <c r="K6665">
        <v>57533424</v>
      </c>
      <c r="L6665">
        <v>138365</v>
      </c>
      <c r="M6665">
        <v>1</v>
      </c>
      <c r="N6665">
        <v>102724122</v>
      </c>
      <c r="O6665" t="s">
        <v>22239</v>
      </c>
      <c r="P6665">
        <v>-57946</v>
      </c>
      <c r="Q6665" t="s">
        <v>40</v>
      </c>
      <c r="R6665" t="s">
        <v>22240</v>
      </c>
      <c r="S6665" t="s">
        <v>35519</v>
      </c>
      <c r="T6665">
        <v>0.59776149568237302</v>
      </c>
      <c r="U6665">
        <v>0.82125442047224695</v>
      </c>
      <c r="V6665">
        <v>-3.3522175430032899</v>
      </c>
      <c r="W6665">
        <v>0.69201225521665499</v>
      </c>
      <c r="X6665">
        <v>0.95159051474143896</v>
      </c>
      <c r="Y6665">
        <v>-0.77976343781872004</v>
      </c>
      <c r="Z6665">
        <v>0.37182321658043199</v>
      </c>
      <c r="AA6665">
        <v>0.84072298199131701</v>
      </c>
      <c r="AB6665">
        <v>-2.28028408986451</v>
      </c>
      <c r="AC6665">
        <v>0.80663457842721298</v>
      </c>
      <c r="AD6665">
        <v>0.927694743810204</v>
      </c>
      <c r="AE6665">
        <v>0.49438536883575901</v>
      </c>
      <c r="AF6665">
        <v>0.91604196300691298</v>
      </c>
      <c r="AG6665">
        <v>1</v>
      </c>
      <c r="AH6665">
        <v>-2.7889115620223501</v>
      </c>
      <c r="AI6665">
        <v>0.424511747282666</v>
      </c>
      <c r="AJ6665">
        <v>0.78121606160956403</v>
      </c>
      <c r="AK6665">
        <v>-1.42008896411894</v>
      </c>
    </row>
    <row r="6666" spans="1:37" x14ac:dyDescent="0.2">
      <c r="A6666" t="s">
        <v>21524</v>
      </c>
      <c r="B6666">
        <v>57762067</v>
      </c>
      <c r="C6666">
        <v>57762253</v>
      </c>
      <c r="D6666">
        <v>187</v>
      </c>
      <c r="E6666" t="s">
        <v>22241</v>
      </c>
      <c r="F6666">
        <v>4</v>
      </c>
      <c r="G6666" t="s">
        <v>22242</v>
      </c>
      <c r="H6666" t="s">
        <v>31000</v>
      </c>
      <c r="I6666">
        <v>5</v>
      </c>
      <c r="J6666">
        <v>57650672</v>
      </c>
      <c r="K6666">
        <v>57750243</v>
      </c>
      <c r="L6666">
        <v>99572</v>
      </c>
      <c r="M6666">
        <v>1</v>
      </c>
      <c r="N6666">
        <v>101928505</v>
      </c>
      <c r="O6666" t="s">
        <v>22243</v>
      </c>
      <c r="P6666">
        <v>111395</v>
      </c>
      <c r="Q6666" t="s">
        <v>40</v>
      </c>
      <c r="R6666" t="s">
        <v>22244</v>
      </c>
      <c r="S6666" t="s">
        <v>35520</v>
      </c>
      <c r="T6666">
        <v>0.60318812523568999</v>
      </c>
      <c r="U6666">
        <v>0.82125442047224695</v>
      </c>
      <c r="V6666">
        <v>-0.23366881567042899</v>
      </c>
      <c r="W6666">
        <v>0.29261482077562401</v>
      </c>
      <c r="X6666">
        <v>0.704072456322962</v>
      </c>
      <c r="Y6666">
        <v>23.650772029096</v>
      </c>
      <c r="Z6666">
        <v>0.50730577232210405</v>
      </c>
      <c r="AA6666">
        <v>0.84521697243271998</v>
      </c>
      <c r="AB6666">
        <v>-1.0327815989667899</v>
      </c>
      <c r="AC6666">
        <v>0.114586611961368</v>
      </c>
      <c r="AD6666">
        <v>0.68253123924728298</v>
      </c>
      <c r="AE6666">
        <v>23.886671925917401</v>
      </c>
      <c r="AF6666">
        <v>0.74414648978297804</v>
      </c>
      <c r="AG6666">
        <v>0.86906519844104402</v>
      </c>
      <c r="AH6666">
        <v>0.56140668617735601</v>
      </c>
      <c r="AI6666">
        <v>0.81350599864527495</v>
      </c>
      <c r="AJ6666">
        <v>0.94390293416205995</v>
      </c>
      <c r="AK6666">
        <v>0.70579658123909705</v>
      </c>
    </row>
    <row r="6667" spans="1:37" x14ac:dyDescent="0.2">
      <c r="A6667" t="s">
        <v>21524</v>
      </c>
      <c r="B6667">
        <v>57762253</v>
      </c>
      <c r="C6667">
        <v>57762439</v>
      </c>
      <c r="D6667">
        <v>187</v>
      </c>
      <c r="E6667" t="s">
        <v>22245</v>
      </c>
      <c r="F6667">
        <v>4</v>
      </c>
      <c r="G6667" t="s">
        <v>22246</v>
      </c>
      <c r="H6667" t="s">
        <v>31000</v>
      </c>
      <c r="I6667">
        <v>5</v>
      </c>
      <c r="J6667">
        <v>57650672</v>
      </c>
      <c r="K6667">
        <v>57750243</v>
      </c>
      <c r="L6667">
        <v>99572</v>
      </c>
      <c r="M6667">
        <v>1</v>
      </c>
      <c r="N6667">
        <v>101928505</v>
      </c>
      <c r="O6667" t="s">
        <v>22243</v>
      </c>
      <c r="P6667">
        <v>111581</v>
      </c>
      <c r="Q6667" t="s">
        <v>40</v>
      </c>
      <c r="R6667" t="s">
        <v>22244</v>
      </c>
      <c r="S6667" t="s">
        <v>35520</v>
      </c>
      <c r="T6667">
        <v>0.60318812523568999</v>
      </c>
      <c r="U6667">
        <v>0.82125442047224695</v>
      </c>
      <c r="V6667">
        <v>-0.23366881567042899</v>
      </c>
      <c r="W6667">
        <v>0.29261482077562401</v>
      </c>
      <c r="X6667">
        <v>0.704072456322962</v>
      </c>
      <c r="Y6667">
        <v>23.650772029096</v>
      </c>
      <c r="Z6667">
        <v>0.50730577232210405</v>
      </c>
      <c r="AA6667">
        <v>0.84521697243271998</v>
      </c>
      <c r="AB6667">
        <v>-1.0327815989667899</v>
      </c>
      <c r="AC6667">
        <v>0.114586611961368</v>
      </c>
      <c r="AD6667">
        <v>0.68253123924728298</v>
      </c>
      <c r="AE6667">
        <v>23.886671925917401</v>
      </c>
      <c r="AF6667">
        <v>0.74414648978297804</v>
      </c>
      <c r="AG6667">
        <v>0.86906519844104402</v>
      </c>
      <c r="AH6667">
        <v>0.56140668617735601</v>
      </c>
      <c r="AI6667">
        <v>0.81350599864527495</v>
      </c>
      <c r="AJ6667">
        <v>0.94390293416205995</v>
      </c>
      <c r="AK6667">
        <v>0.70579658123909705</v>
      </c>
    </row>
    <row r="6668" spans="1:37" x14ac:dyDescent="0.2">
      <c r="A6668" t="s">
        <v>21524</v>
      </c>
      <c r="B6668">
        <v>58384761</v>
      </c>
      <c r="C6668">
        <v>58384937</v>
      </c>
      <c r="D6668">
        <v>177</v>
      </c>
      <c r="E6668" t="s">
        <v>22247</v>
      </c>
      <c r="F6668">
        <v>3</v>
      </c>
      <c r="G6668" t="s">
        <v>1086</v>
      </c>
      <c r="H6668" t="s">
        <v>31000</v>
      </c>
      <c r="I6668">
        <v>5</v>
      </c>
      <c r="J6668">
        <v>58454706</v>
      </c>
      <c r="K6668">
        <v>58455116</v>
      </c>
      <c r="L6668">
        <v>411</v>
      </c>
      <c r="M6668">
        <v>2</v>
      </c>
      <c r="N6668">
        <v>10769</v>
      </c>
      <c r="O6668" t="s">
        <v>22248</v>
      </c>
      <c r="P6668">
        <v>70179</v>
      </c>
      <c r="Q6668" t="s">
        <v>22249</v>
      </c>
      <c r="R6668" t="s">
        <v>22250</v>
      </c>
      <c r="S6668" t="s">
        <v>35521</v>
      </c>
      <c r="T6668">
        <v>0.47830543102775303</v>
      </c>
      <c r="U6668">
        <v>0.77722405794193095</v>
      </c>
      <c r="V6668">
        <v>0.46480559278622602</v>
      </c>
      <c r="W6668">
        <v>0.84659140594289595</v>
      </c>
      <c r="X6668">
        <v>0.95159051474143896</v>
      </c>
      <c r="Y6668">
        <v>-0.124808951360611</v>
      </c>
      <c r="Z6668">
        <v>0.74223614190299103</v>
      </c>
      <c r="AA6668">
        <v>0.88360078169547596</v>
      </c>
      <c r="AB6668">
        <v>0.29747568104567601</v>
      </c>
      <c r="AC6668">
        <v>0.55751009030642895</v>
      </c>
      <c r="AD6668">
        <v>0.87989882095915395</v>
      </c>
      <c r="AE6668">
        <v>-0.39573658850424498</v>
      </c>
      <c r="AF6668">
        <v>0.37643485993779302</v>
      </c>
      <c r="AG6668">
        <v>0.78718047028045202</v>
      </c>
      <c r="AH6668">
        <v>0.41768374341092701</v>
      </c>
      <c r="AI6668">
        <v>0.78868824079875599</v>
      </c>
      <c r="AJ6668">
        <v>0.93164802375413103</v>
      </c>
      <c r="AK6668">
        <v>0.1607220967196</v>
      </c>
    </row>
    <row r="6669" spans="1:37" x14ac:dyDescent="0.2">
      <c r="A6669" t="s">
        <v>21524</v>
      </c>
      <c r="B6669">
        <v>58384937</v>
      </c>
      <c r="C6669">
        <v>58385113</v>
      </c>
      <c r="D6669">
        <v>177</v>
      </c>
      <c r="E6669" t="s">
        <v>22251</v>
      </c>
      <c r="F6669">
        <v>2</v>
      </c>
      <c r="G6669" t="s">
        <v>22252</v>
      </c>
      <c r="H6669" t="s">
        <v>31000</v>
      </c>
      <c r="I6669">
        <v>5</v>
      </c>
      <c r="J6669">
        <v>58454706</v>
      </c>
      <c r="K6669">
        <v>58455116</v>
      </c>
      <c r="L6669">
        <v>411</v>
      </c>
      <c r="M6669">
        <v>2</v>
      </c>
      <c r="N6669">
        <v>10769</v>
      </c>
      <c r="O6669" t="s">
        <v>22248</v>
      </c>
      <c r="P6669">
        <v>70003</v>
      </c>
      <c r="Q6669" t="s">
        <v>22249</v>
      </c>
      <c r="R6669" t="s">
        <v>22250</v>
      </c>
      <c r="S6669" t="s">
        <v>35521</v>
      </c>
      <c r="T6669">
        <v>0.47830543102775303</v>
      </c>
      <c r="U6669">
        <v>0.77722405794193095</v>
      </c>
      <c r="V6669">
        <v>0.37030846191643302</v>
      </c>
      <c r="W6669">
        <v>0.84659140594289595</v>
      </c>
      <c r="X6669">
        <v>0.95159051474143896</v>
      </c>
      <c r="Y6669">
        <v>-0.235845683657983</v>
      </c>
      <c r="Z6669">
        <v>0.74223614190299103</v>
      </c>
      <c r="AA6669">
        <v>0.88360078169547596</v>
      </c>
      <c r="AB6669">
        <v>0.24381433856912399</v>
      </c>
      <c r="AC6669">
        <v>0.55751009030642895</v>
      </c>
      <c r="AD6669">
        <v>0.87989882095915395</v>
      </c>
      <c r="AE6669">
        <v>-0.461696279490724</v>
      </c>
      <c r="AF6669">
        <v>0.37643485993779302</v>
      </c>
      <c r="AG6669">
        <v>0.78718047028045202</v>
      </c>
      <c r="AH6669">
        <v>0.32318661254113401</v>
      </c>
      <c r="AI6669">
        <v>0.78868824079875599</v>
      </c>
      <c r="AJ6669">
        <v>0.93164802375413103</v>
      </c>
      <c r="AK6669">
        <v>4.9685364422228297E-2</v>
      </c>
    </row>
    <row r="6670" spans="1:37" x14ac:dyDescent="0.2">
      <c r="A6670" t="s">
        <v>21524</v>
      </c>
      <c r="B6670">
        <v>60937285</v>
      </c>
      <c r="C6670">
        <v>60937457</v>
      </c>
      <c r="D6670">
        <v>173</v>
      </c>
      <c r="E6670" t="s">
        <v>22253</v>
      </c>
      <c r="F6670">
        <v>1</v>
      </c>
      <c r="G6670" t="s">
        <v>22254</v>
      </c>
      <c r="H6670" t="s">
        <v>35522</v>
      </c>
      <c r="I6670">
        <v>5</v>
      </c>
      <c r="J6670">
        <v>60903577</v>
      </c>
      <c r="K6670">
        <v>60932304</v>
      </c>
      <c r="L6670">
        <v>28728</v>
      </c>
      <c r="M6670">
        <v>2</v>
      </c>
      <c r="N6670">
        <v>1161</v>
      </c>
      <c r="O6670" t="s">
        <v>22255</v>
      </c>
      <c r="P6670">
        <v>-4981</v>
      </c>
      <c r="Q6670" t="s">
        <v>22256</v>
      </c>
      <c r="R6670" t="s">
        <v>22257</v>
      </c>
      <c r="S6670" t="s">
        <v>35523</v>
      </c>
      <c r="T6670">
        <v>0.152084254673993</v>
      </c>
      <c r="U6670">
        <v>0.603102917160658</v>
      </c>
      <c r="V6670">
        <v>25.342848940857699</v>
      </c>
      <c r="W6670">
        <v>0.94541066367716797</v>
      </c>
      <c r="X6670">
        <v>0.95159051474143896</v>
      </c>
      <c r="Y6670">
        <v>-1.5118421771403601</v>
      </c>
      <c r="Z6670">
        <v>0.306975110376564</v>
      </c>
      <c r="AA6670">
        <v>0.72610664078822296</v>
      </c>
      <c r="AB6670">
        <v>24.379374849089</v>
      </c>
      <c r="AC6670">
        <v>0.71753805159658501</v>
      </c>
      <c r="AD6670">
        <v>0.87989882095915395</v>
      </c>
      <c r="AE6670">
        <v>-2.5118420337546499</v>
      </c>
      <c r="AF6670">
        <v>4.6407610929182198E-2</v>
      </c>
      <c r="AG6670">
        <v>0.476038960109122</v>
      </c>
      <c r="AH6670">
        <v>25.342848940857699</v>
      </c>
      <c r="AI6670">
        <v>0.59609816080359102</v>
      </c>
      <c r="AJ6670">
        <v>0.78121606160956403</v>
      </c>
      <c r="AK6670">
        <v>-0.64308675195433396</v>
      </c>
    </row>
    <row r="6671" spans="1:37" x14ac:dyDescent="0.2">
      <c r="A6671" t="s">
        <v>21524</v>
      </c>
      <c r="B6671">
        <v>62071824</v>
      </c>
      <c r="C6671">
        <v>62072037</v>
      </c>
      <c r="D6671">
        <v>214</v>
      </c>
      <c r="E6671" t="s">
        <v>22258</v>
      </c>
      <c r="F6671">
        <v>4</v>
      </c>
      <c r="G6671" t="s">
        <v>22259</v>
      </c>
      <c r="H6671" t="s">
        <v>31000</v>
      </c>
      <c r="I6671">
        <v>5</v>
      </c>
      <c r="J6671">
        <v>61902617</v>
      </c>
      <c r="K6671">
        <v>61917275</v>
      </c>
      <c r="L6671">
        <v>14659</v>
      </c>
      <c r="M6671">
        <v>2</v>
      </c>
      <c r="N6671">
        <v>105378998</v>
      </c>
      <c r="O6671" t="s">
        <v>22260</v>
      </c>
      <c r="P6671">
        <v>-154549</v>
      </c>
      <c r="Q6671" t="s">
        <v>40</v>
      </c>
      <c r="R6671" t="s">
        <v>22261</v>
      </c>
      <c r="S6671" t="s">
        <v>35524</v>
      </c>
      <c r="T6671">
        <v>0.32911398597860803</v>
      </c>
      <c r="U6671">
        <v>0.603102917160658</v>
      </c>
      <c r="V6671">
        <v>20.763550196189101</v>
      </c>
      <c r="W6671">
        <v>0.38920677604595899</v>
      </c>
      <c r="X6671">
        <v>0.704072456322962</v>
      </c>
      <c r="Y6671">
        <v>-20.561916456586101</v>
      </c>
      <c r="Z6671">
        <v>0.306975110376564</v>
      </c>
      <c r="AA6671">
        <v>0.72610664078822296</v>
      </c>
      <c r="AB6671">
        <v>22.9099668808507</v>
      </c>
      <c r="AC6671">
        <v>0.75388744886274095</v>
      </c>
      <c r="AD6671">
        <v>0.87989882095915395</v>
      </c>
      <c r="AE6671">
        <v>2.2079172090736501</v>
      </c>
      <c r="AF6671">
        <v>0.64997455747578503</v>
      </c>
      <c r="AG6671">
        <v>0.80674443595273604</v>
      </c>
      <c r="AH6671">
        <v>-1.93228289864424</v>
      </c>
      <c r="AI6671">
        <v>0.35038410267202102</v>
      </c>
      <c r="AJ6671">
        <v>0.78121606160956403</v>
      </c>
      <c r="AK6671">
        <v>-22.8030516910156</v>
      </c>
    </row>
    <row r="6672" spans="1:37" x14ac:dyDescent="0.2">
      <c r="A6672" t="s">
        <v>21524</v>
      </c>
      <c r="B6672">
        <v>62245193</v>
      </c>
      <c r="C6672">
        <v>62245473</v>
      </c>
      <c r="D6672">
        <v>281</v>
      </c>
      <c r="E6672" t="s">
        <v>22262</v>
      </c>
      <c r="F6672">
        <v>1</v>
      </c>
      <c r="G6672" t="s">
        <v>22263</v>
      </c>
      <c r="H6672" t="s">
        <v>31000</v>
      </c>
      <c r="I6672">
        <v>5</v>
      </c>
      <c r="J6672">
        <v>62306162</v>
      </c>
      <c r="K6672">
        <v>62385676</v>
      </c>
      <c r="L6672">
        <v>79515</v>
      </c>
      <c r="M6672">
        <v>1</v>
      </c>
      <c r="N6672">
        <v>3796</v>
      </c>
      <c r="O6672" t="s">
        <v>22264</v>
      </c>
      <c r="P6672">
        <v>-60689</v>
      </c>
      <c r="Q6672" t="s">
        <v>22265</v>
      </c>
      <c r="R6672" t="s">
        <v>22266</v>
      </c>
      <c r="S6672" t="s">
        <v>35525</v>
      </c>
      <c r="T6672">
        <v>0.644035865418358</v>
      </c>
      <c r="U6672">
        <v>0.84904924635754497</v>
      </c>
      <c r="V6672">
        <v>-7.5893963991151003E-2</v>
      </c>
      <c r="W6672">
        <v>0.89107655920673101</v>
      </c>
      <c r="X6672">
        <v>0.95159051474143896</v>
      </c>
      <c r="Y6672">
        <v>1.4688597533657499</v>
      </c>
      <c r="Z6672">
        <v>0.26789404493740199</v>
      </c>
      <c r="AA6672">
        <v>0.72610664078822296</v>
      </c>
      <c r="AB6672">
        <v>-1.03936804384735</v>
      </c>
      <c r="AC6672">
        <v>0.85817338719172098</v>
      </c>
      <c r="AD6672">
        <v>0.94068432309766403</v>
      </c>
      <c r="AE6672">
        <v>1.2081813114390001</v>
      </c>
      <c r="AF6672">
        <v>0.98343762640780896</v>
      </c>
      <c r="AG6672">
        <v>1</v>
      </c>
      <c r="AH6672">
        <v>0.85371666825289905</v>
      </c>
      <c r="AI6672">
        <v>0.91725052871964496</v>
      </c>
      <c r="AJ6672">
        <v>0.98621344597861504</v>
      </c>
      <c r="AK6672">
        <v>0.99810657106976897</v>
      </c>
    </row>
    <row r="6673" spans="1:37" x14ac:dyDescent="0.2">
      <c r="A6673" t="s">
        <v>21524</v>
      </c>
      <c r="B6673">
        <v>62245507</v>
      </c>
      <c r="C6673">
        <v>62245658</v>
      </c>
      <c r="D6673">
        <v>152</v>
      </c>
      <c r="E6673" t="s">
        <v>22267</v>
      </c>
      <c r="F6673">
        <v>2</v>
      </c>
      <c r="G6673" t="s">
        <v>22268</v>
      </c>
      <c r="H6673" t="s">
        <v>31000</v>
      </c>
      <c r="I6673">
        <v>5</v>
      </c>
      <c r="J6673">
        <v>62306162</v>
      </c>
      <c r="K6673">
        <v>62385676</v>
      </c>
      <c r="L6673">
        <v>79515</v>
      </c>
      <c r="M6673">
        <v>1</v>
      </c>
      <c r="N6673">
        <v>3796</v>
      </c>
      <c r="O6673" t="s">
        <v>22264</v>
      </c>
      <c r="P6673">
        <v>-60504</v>
      </c>
      <c r="Q6673" t="s">
        <v>22265</v>
      </c>
      <c r="R6673" t="s">
        <v>22266</v>
      </c>
      <c r="S6673" t="s">
        <v>35525</v>
      </c>
      <c r="T6673">
        <v>0.644035865418358</v>
      </c>
      <c r="U6673">
        <v>0.84904924635754497</v>
      </c>
      <c r="V6673">
        <v>-0.15311766591666301</v>
      </c>
      <c r="W6673">
        <v>0.89107655920673101</v>
      </c>
      <c r="X6673">
        <v>0.95159051474143896</v>
      </c>
      <c r="Y6673">
        <v>1.4688597533657499</v>
      </c>
      <c r="Z6673">
        <v>0.26789404493740199</v>
      </c>
      <c r="AA6673">
        <v>0.72610664078822296</v>
      </c>
      <c r="AB6673">
        <v>-1.11659174577286</v>
      </c>
      <c r="AC6673">
        <v>0.85817338719172098</v>
      </c>
      <c r="AD6673">
        <v>0.94068432309766403</v>
      </c>
      <c r="AE6673">
        <v>1.2598355013504401</v>
      </c>
      <c r="AF6673">
        <v>0.98343762640780896</v>
      </c>
      <c r="AG6673">
        <v>1</v>
      </c>
      <c r="AH6673">
        <v>0.77649296840512805</v>
      </c>
      <c r="AI6673">
        <v>0.91725052871964496</v>
      </c>
      <c r="AJ6673">
        <v>0.98621344597861504</v>
      </c>
      <c r="AK6673">
        <v>0.92088287144070802</v>
      </c>
    </row>
    <row r="6674" spans="1:37" x14ac:dyDescent="0.2">
      <c r="A6674" t="s">
        <v>21524</v>
      </c>
      <c r="B6674">
        <v>62306061</v>
      </c>
      <c r="C6674">
        <v>62306247</v>
      </c>
      <c r="D6674">
        <v>187</v>
      </c>
      <c r="E6674" t="s">
        <v>22269</v>
      </c>
      <c r="F6674">
        <v>25</v>
      </c>
      <c r="G6674" t="s">
        <v>22270</v>
      </c>
      <c r="H6674" t="s">
        <v>30987</v>
      </c>
      <c r="I6674">
        <v>5</v>
      </c>
      <c r="J6674">
        <v>62306162</v>
      </c>
      <c r="K6674">
        <v>62385676</v>
      </c>
      <c r="L6674">
        <v>79515</v>
      </c>
      <c r="M6674">
        <v>1</v>
      </c>
      <c r="N6674">
        <v>3796</v>
      </c>
      <c r="O6674" t="s">
        <v>22264</v>
      </c>
      <c r="P6674">
        <v>0</v>
      </c>
      <c r="Q6674" t="s">
        <v>22265</v>
      </c>
      <c r="R6674" t="s">
        <v>22266</v>
      </c>
      <c r="S6674" t="s">
        <v>35525</v>
      </c>
      <c r="T6674">
        <v>0.35387198439864398</v>
      </c>
      <c r="U6674">
        <v>0.603102917160658</v>
      </c>
      <c r="V6674">
        <v>-22.403093977134098</v>
      </c>
      <c r="W6674">
        <v>0.94541066367716797</v>
      </c>
      <c r="X6674">
        <v>0.95159051474143896</v>
      </c>
      <c r="Y6674">
        <v>0.114454678849133</v>
      </c>
      <c r="Z6674">
        <v>0.65379035313853895</v>
      </c>
      <c r="AA6674">
        <v>0.84521697243271998</v>
      </c>
      <c r="AB6674">
        <v>-1.0542642580605099</v>
      </c>
      <c r="AC6674">
        <v>0.71753805159658501</v>
      </c>
      <c r="AD6674">
        <v>0.87989882095915395</v>
      </c>
      <c r="AE6674">
        <v>-0.88554505798748495</v>
      </c>
      <c r="AF6674">
        <v>0.32549523997010099</v>
      </c>
      <c r="AG6674">
        <v>0.70473078222419605</v>
      </c>
      <c r="AH6674">
        <v>-22.3951431667573</v>
      </c>
      <c r="AI6674">
        <v>0.59609816080359102</v>
      </c>
      <c r="AJ6674">
        <v>0.78121606160956403</v>
      </c>
      <c r="AK6674">
        <v>0.98320991022558601</v>
      </c>
    </row>
    <row r="6675" spans="1:37" x14ac:dyDescent="0.2">
      <c r="A6675" t="s">
        <v>21524</v>
      </c>
      <c r="B6675">
        <v>62306247</v>
      </c>
      <c r="C6675">
        <v>62306433</v>
      </c>
      <c r="D6675">
        <v>187</v>
      </c>
      <c r="E6675" t="s">
        <v>22271</v>
      </c>
      <c r="F6675">
        <v>24</v>
      </c>
      <c r="G6675" t="s">
        <v>22272</v>
      </c>
      <c r="H6675" t="s">
        <v>30987</v>
      </c>
      <c r="I6675">
        <v>5</v>
      </c>
      <c r="J6675">
        <v>62306251</v>
      </c>
      <c r="K6675">
        <v>62386383</v>
      </c>
      <c r="L6675">
        <v>80133</v>
      </c>
      <c r="M6675">
        <v>1</v>
      </c>
      <c r="N6675">
        <v>3796</v>
      </c>
      <c r="O6675" t="s">
        <v>22273</v>
      </c>
      <c r="P6675">
        <v>0</v>
      </c>
      <c r="Q6675" t="s">
        <v>22265</v>
      </c>
      <c r="R6675" t="s">
        <v>22266</v>
      </c>
      <c r="S6675" t="s">
        <v>35525</v>
      </c>
      <c r="T6675">
        <v>0.35387198439864398</v>
      </c>
      <c r="U6675">
        <v>0.603102917160658</v>
      </c>
      <c r="V6675">
        <v>-22.403093977134098</v>
      </c>
      <c r="W6675">
        <v>0.94541066367716797</v>
      </c>
      <c r="X6675">
        <v>0.95159051474143896</v>
      </c>
      <c r="Y6675">
        <v>0.114454678849133</v>
      </c>
      <c r="Z6675">
        <v>0.65379035313853895</v>
      </c>
      <c r="AA6675">
        <v>0.84521697243271998</v>
      </c>
      <c r="AB6675">
        <v>-1.0542642580605099</v>
      </c>
      <c r="AC6675">
        <v>0.71753805159658501</v>
      </c>
      <c r="AD6675">
        <v>0.87989882095915395</v>
      </c>
      <c r="AE6675">
        <v>-0.88554505798748495</v>
      </c>
      <c r="AF6675">
        <v>0.32549523997010099</v>
      </c>
      <c r="AG6675">
        <v>0.70473078222419605</v>
      </c>
      <c r="AH6675">
        <v>-22.3951431667573</v>
      </c>
      <c r="AI6675">
        <v>0.59609816080359102</v>
      </c>
      <c r="AJ6675">
        <v>0.78121606160956403</v>
      </c>
      <c r="AK6675">
        <v>0.98320991022558601</v>
      </c>
    </row>
    <row r="6676" spans="1:37" x14ac:dyDescent="0.2">
      <c r="A6676" t="s">
        <v>21524</v>
      </c>
      <c r="B6676">
        <v>62648314</v>
      </c>
      <c r="C6676">
        <v>62648466</v>
      </c>
      <c r="D6676">
        <v>153</v>
      </c>
      <c r="E6676" t="s">
        <v>22274</v>
      </c>
      <c r="F6676">
        <v>3</v>
      </c>
      <c r="G6676" t="s">
        <v>22275</v>
      </c>
      <c r="H6676" t="s">
        <v>31000</v>
      </c>
      <c r="I6676">
        <v>5</v>
      </c>
      <c r="J6676">
        <v>62601229</v>
      </c>
      <c r="K6676">
        <v>62627569</v>
      </c>
      <c r="L6676">
        <v>26341</v>
      </c>
      <c r="M6676">
        <v>1</v>
      </c>
      <c r="N6676">
        <v>101180901</v>
      </c>
      <c r="O6676" t="s">
        <v>22276</v>
      </c>
      <c r="P6676">
        <v>47085</v>
      </c>
      <c r="Q6676" t="s">
        <v>22277</v>
      </c>
      <c r="R6676" t="s">
        <v>22278</v>
      </c>
      <c r="S6676" t="s">
        <v>35526</v>
      </c>
      <c r="T6676">
        <v>0.35387198439864398</v>
      </c>
      <c r="U6676">
        <v>0.603102917160658</v>
      </c>
      <c r="V6676">
        <v>-24.140059389217399</v>
      </c>
      <c r="W6676">
        <v>0.65075386537994595</v>
      </c>
      <c r="X6676">
        <v>0.94119559056004798</v>
      </c>
      <c r="Y6676">
        <v>-1.20958228507195</v>
      </c>
      <c r="Z6676">
        <v>0.96726857278496403</v>
      </c>
      <c r="AA6676">
        <v>0.99919698600769702</v>
      </c>
      <c r="AB6676">
        <v>0.55990363190620196</v>
      </c>
      <c r="AC6676">
        <v>0.283630615332017</v>
      </c>
      <c r="AD6676">
        <v>0.68253123924728298</v>
      </c>
      <c r="AE6676">
        <v>-2.2095822133001</v>
      </c>
      <c r="AF6676">
        <v>0.22065000948199101</v>
      </c>
      <c r="AG6676">
        <v>0.68151250837662902</v>
      </c>
      <c r="AH6676">
        <v>-25.112617101946601</v>
      </c>
      <c r="AI6676">
        <v>0.98342151819761803</v>
      </c>
      <c r="AJ6676">
        <v>0.98789258377071898</v>
      </c>
      <c r="AK6676">
        <v>-0.34082684398673402</v>
      </c>
    </row>
    <row r="6677" spans="1:37" x14ac:dyDescent="0.2">
      <c r="A6677" t="s">
        <v>21524</v>
      </c>
      <c r="B6677">
        <v>65485302</v>
      </c>
      <c r="C6677">
        <v>65485447</v>
      </c>
      <c r="D6677">
        <v>146</v>
      </c>
      <c r="E6677" t="s">
        <v>22279</v>
      </c>
      <c r="F6677">
        <v>2</v>
      </c>
      <c r="G6677" t="s">
        <v>22280</v>
      </c>
      <c r="H6677" t="s">
        <v>31000</v>
      </c>
      <c r="I6677">
        <v>5</v>
      </c>
      <c r="J6677">
        <v>65148738</v>
      </c>
      <c r="K6677">
        <v>65481920</v>
      </c>
      <c r="L6677">
        <v>333183</v>
      </c>
      <c r="M6677">
        <v>2</v>
      </c>
      <c r="N6677">
        <v>11174</v>
      </c>
      <c r="O6677" t="s">
        <v>22281</v>
      </c>
      <c r="P6677">
        <v>-3382</v>
      </c>
      <c r="Q6677" t="s">
        <v>22282</v>
      </c>
      <c r="R6677" t="s">
        <v>22283</v>
      </c>
      <c r="S6677" t="s">
        <v>35527</v>
      </c>
      <c r="T6677">
        <v>0.152084254673993</v>
      </c>
      <c r="U6677">
        <v>0.603102917160658</v>
      </c>
      <c r="V6677">
        <v>25.061362004835502</v>
      </c>
      <c r="W6677">
        <v>0.38920677604595899</v>
      </c>
      <c r="X6677">
        <v>0.704072456322962</v>
      </c>
      <c r="Y6677">
        <v>-24.0737642200503</v>
      </c>
      <c r="Z6677">
        <v>0.306975110376564</v>
      </c>
      <c r="AA6677">
        <v>0.72610664078822296</v>
      </c>
      <c r="AB6677">
        <v>24.097887920005601</v>
      </c>
      <c r="AC6677">
        <v>0.71753805159658501</v>
      </c>
      <c r="AD6677">
        <v>0.87989882095915395</v>
      </c>
      <c r="AE6677">
        <v>-1.18981767815369</v>
      </c>
      <c r="AF6677">
        <v>4.6407610929182198E-2</v>
      </c>
      <c r="AG6677">
        <v>0.476038960109122</v>
      </c>
      <c r="AH6677">
        <v>25.061362004835502</v>
      </c>
      <c r="AI6677">
        <v>0.35038410267202102</v>
      </c>
      <c r="AJ6677">
        <v>0.78121606160956403</v>
      </c>
      <c r="AK6677">
        <v>-23.990972722269898</v>
      </c>
    </row>
    <row r="6678" spans="1:37" x14ac:dyDescent="0.2">
      <c r="A6678" t="s">
        <v>21524</v>
      </c>
      <c r="B6678">
        <v>65485447</v>
      </c>
      <c r="C6678">
        <v>65485592</v>
      </c>
      <c r="D6678">
        <v>146</v>
      </c>
      <c r="E6678" t="s">
        <v>22284</v>
      </c>
      <c r="F6678">
        <v>10</v>
      </c>
      <c r="G6678" t="s">
        <v>22285</v>
      </c>
      <c r="H6678" t="s">
        <v>31000</v>
      </c>
      <c r="I6678">
        <v>5</v>
      </c>
      <c r="J6678">
        <v>65148738</v>
      </c>
      <c r="K6678">
        <v>65481920</v>
      </c>
      <c r="L6678">
        <v>333183</v>
      </c>
      <c r="M6678">
        <v>2</v>
      </c>
      <c r="N6678">
        <v>11174</v>
      </c>
      <c r="O6678" t="s">
        <v>22281</v>
      </c>
      <c r="P6678">
        <v>-3527</v>
      </c>
      <c r="Q6678" t="s">
        <v>22282</v>
      </c>
      <c r="R6678" t="s">
        <v>22283</v>
      </c>
      <c r="S6678" t="s">
        <v>35527</v>
      </c>
      <c r="T6678">
        <v>0.152084254673993</v>
      </c>
      <c r="U6678">
        <v>0.603102917160658</v>
      </c>
      <c r="V6678">
        <v>25.177736257326298</v>
      </c>
      <c r="W6678">
        <v>0.38920677604595899</v>
      </c>
      <c r="X6678">
        <v>0.704072456322962</v>
      </c>
      <c r="Y6678">
        <v>-24.0737642200503</v>
      </c>
      <c r="Z6678">
        <v>0.306975110376564</v>
      </c>
      <c r="AA6678">
        <v>0.72610664078822296</v>
      </c>
      <c r="AB6678">
        <v>24.214262169462799</v>
      </c>
      <c r="AC6678">
        <v>0.71753805159658501</v>
      </c>
      <c r="AD6678">
        <v>0.87989882095915395</v>
      </c>
      <c r="AE6678">
        <v>-0.92678330338472403</v>
      </c>
      <c r="AF6678">
        <v>4.6407610929182198E-2</v>
      </c>
      <c r="AG6678">
        <v>0.476038960109122</v>
      </c>
      <c r="AH6678">
        <v>25.177736257326298</v>
      </c>
      <c r="AI6678">
        <v>0.35038410267202102</v>
      </c>
      <c r="AJ6678">
        <v>0.78121606160956403</v>
      </c>
      <c r="AK6678">
        <v>-24.107346971248099</v>
      </c>
    </row>
    <row r="6679" spans="1:37" x14ac:dyDescent="0.2">
      <c r="A6679" t="s">
        <v>21524</v>
      </c>
      <c r="B6679">
        <v>65485592</v>
      </c>
      <c r="C6679">
        <v>65485737</v>
      </c>
      <c r="D6679">
        <v>146</v>
      </c>
      <c r="E6679" t="s">
        <v>22286</v>
      </c>
      <c r="F6679">
        <v>7</v>
      </c>
      <c r="G6679" t="s">
        <v>22287</v>
      </c>
      <c r="H6679" t="s">
        <v>31000</v>
      </c>
      <c r="I6679">
        <v>5</v>
      </c>
      <c r="J6679">
        <v>65148738</v>
      </c>
      <c r="K6679">
        <v>65481920</v>
      </c>
      <c r="L6679">
        <v>333183</v>
      </c>
      <c r="M6679">
        <v>2</v>
      </c>
      <c r="N6679">
        <v>11174</v>
      </c>
      <c r="O6679" t="s">
        <v>22281</v>
      </c>
      <c r="P6679">
        <v>-3672</v>
      </c>
      <c r="Q6679" t="s">
        <v>22282</v>
      </c>
      <c r="R6679" t="s">
        <v>22283</v>
      </c>
      <c r="S6679" t="s">
        <v>35527</v>
      </c>
      <c r="T6679">
        <v>0.152084254673993</v>
      </c>
      <c r="U6679">
        <v>0.603102917160658</v>
      </c>
      <c r="V6679">
        <v>25.077874866461499</v>
      </c>
      <c r="W6679">
        <v>0.38920677604595899</v>
      </c>
      <c r="X6679">
        <v>0.704072456322962</v>
      </c>
      <c r="Y6679">
        <v>-23.881119153780102</v>
      </c>
      <c r="Z6679">
        <v>0.306975110376564</v>
      </c>
      <c r="AA6679">
        <v>0.72610664078822296</v>
      </c>
      <c r="AB6679">
        <v>24.114400781186099</v>
      </c>
      <c r="AC6679">
        <v>0.71753805159658501</v>
      </c>
      <c r="AD6679">
        <v>0.87989882095915395</v>
      </c>
      <c r="AE6679">
        <v>-0.734138237114491</v>
      </c>
      <c r="AF6679">
        <v>4.6407610929182198E-2</v>
      </c>
      <c r="AG6679">
        <v>0.476038960109122</v>
      </c>
      <c r="AH6679">
        <v>25.077874866461499</v>
      </c>
      <c r="AI6679">
        <v>0.35038410267202102</v>
      </c>
      <c r="AJ6679">
        <v>0.78121606160956403</v>
      </c>
      <c r="AK6679">
        <v>-24.007485583380099</v>
      </c>
    </row>
    <row r="6680" spans="1:37" x14ac:dyDescent="0.2">
      <c r="A6680" t="s">
        <v>21524</v>
      </c>
      <c r="B6680">
        <v>65810226</v>
      </c>
      <c r="C6680">
        <v>65810518</v>
      </c>
      <c r="D6680">
        <v>293</v>
      </c>
      <c r="E6680" t="s">
        <v>22288</v>
      </c>
      <c r="F6680">
        <v>4</v>
      </c>
      <c r="G6680" t="s">
        <v>22289</v>
      </c>
      <c r="H6680" t="s">
        <v>30999</v>
      </c>
      <c r="I6680">
        <v>5</v>
      </c>
      <c r="J6680">
        <v>65809126</v>
      </c>
      <c r="K6680">
        <v>65812271</v>
      </c>
      <c r="L6680">
        <v>3146</v>
      </c>
      <c r="M6680">
        <v>1</v>
      </c>
      <c r="N6680">
        <v>57486</v>
      </c>
      <c r="O6680" t="s">
        <v>22290</v>
      </c>
      <c r="P6680">
        <v>1100</v>
      </c>
      <c r="Q6680" t="s">
        <v>22291</v>
      </c>
      <c r="R6680" t="s">
        <v>22292</v>
      </c>
      <c r="S6680" t="s">
        <v>22293</v>
      </c>
      <c r="T6680">
        <v>0.17308923567461099</v>
      </c>
      <c r="U6680">
        <v>0.603102917160658</v>
      </c>
      <c r="V6680">
        <v>-23.6047920419098</v>
      </c>
      <c r="W6680" t="s">
        <v>40</v>
      </c>
      <c r="X6680" t="s">
        <v>40</v>
      </c>
      <c r="Y6680">
        <v>0</v>
      </c>
      <c r="Z6680">
        <v>5.50355599158565E-2</v>
      </c>
      <c r="AA6680">
        <v>0.72610664078822296</v>
      </c>
      <c r="AB6680">
        <v>-23.6047920419098</v>
      </c>
      <c r="AC6680">
        <v>0.27780950890804001</v>
      </c>
      <c r="AD6680">
        <v>0.68253123924728298</v>
      </c>
      <c r="AE6680">
        <v>22.749182042794001</v>
      </c>
      <c r="AF6680">
        <v>0.32549523997010099</v>
      </c>
      <c r="AG6680">
        <v>0.70473078222419605</v>
      </c>
      <c r="AH6680">
        <v>-22.675181472120698</v>
      </c>
      <c r="AI6680">
        <v>0.35038410267202102</v>
      </c>
      <c r="AJ6680">
        <v>0.78121606160956403</v>
      </c>
      <c r="AK6680">
        <v>-22.604792154999799</v>
      </c>
    </row>
    <row r="6681" spans="1:37" x14ac:dyDescent="0.2">
      <c r="A6681" t="s">
        <v>21524</v>
      </c>
      <c r="B6681">
        <v>66186170</v>
      </c>
      <c r="C6681">
        <v>66186293</v>
      </c>
      <c r="D6681">
        <v>124</v>
      </c>
      <c r="E6681" t="s">
        <v>22294</v>
      </c>
      <c r="F6681">
        <v>0</v>
      </c>
      <c r="G6681" t="s">
        <v>22295</v>
      </c>
      <c r="H6681" t="s">
        <v>31000</v>
      </c>
      <c r="I6681">
        <v>5</v>
      </c>
      <c r="J6681">
        <v>66177327</v>
      </c>
      <c r="K6681">
        <v>66178939</v>
      </c>
      <c r="L6681">
        <v>1613</v>
      </c>
      <c r="M6681">
        <v>1</v>
      </c>
      <c r="N6681">
        <v>140890</v>
      </c>
      <c r="O6681" t="s">
        <v>22296</v>
      </c>
      <c r="P6681">
        <v>8843</v>
      </c>
      <c r="Q6681" t="s">
        <v>22297</v>
      </c>
      <c r="R6681" t="s">
        <v>22298</v>
      </c>
      <c r="S6681" t="s">
        <v>35528</v>
      </c>
      <c r="T6681">
        <v>0.17308923567461099</v>
      </c>
      <c r="U6681">
        <v>0.603102917160658</v>
      </c>
      <c r="V6681">
        <v>-24.945888483281401</v>
      </c>
      <c r="W6681">
        <v>0.123414495547065</v>
      </c>
      <c r="X6681">
        <v>0.704072456322962</v>
      </c>
      <c r="Y6681">
        <v>24.730263838013901</v>
      </c>
      <c r="Z6681">
        <v>0.250572619160632</v>
      </c>
      <c r="AA6681">
        <v>0.72610664078822296</v>
      </c>
      <c r="AB6681">
        <v>-2.1820216025398298</v>
      </c>
      <c r="AC6681">
        <v>0.17695932866387601</v>
      </c>
      <c r="AD6681">
        <v>0.68253123924728298</v>
      </c>
      <c r="AE6681">
        <v>24.585208503292101</v>
      </c>
      <c r="AF6681">
        <v>0.22065000948199101</v>
      </c>
      <c r="AG6681">
        <v>0.68151250837662902</v>
      </c>
      <c r="AH6681">
        <v>-24.511207924865001</v>
      </c>
      <c r="AI6681">
        <v>0.197630579561902</v>
      </c>
      <c r="AJ6681">
        <v>0.78121606160956403</v>
      </c>
      <c r="AK6681">
        <v>1.45073225869033</v>
      </c>
    </row>
    <row r="6682" spans="1:37" x14ac:dyDescent="0.2">
      <c r="A6682" t="s">
        <v>21524</v>
      </c>
      <c r="B6682">
        <v>66596533</v>
      </c>
      <c r="C6682">
        <v>66596705</v>
      </c>
      <c r="D6682">
        <v>173</v>
      </c>
      <c r="E6682" t="s">
        <v>22299</v>
      </c>
      <c r="F6682">
        <v>18</v>
      </c>
      <c r="G6682" t="s">
        <v>22300</v>
      </c>
      <c r="H6682" t="s">
        <v>30987</v>
      </c>
      <c r="I6682">
        <v>5</v>
      </c>
      <c r="J6682">
        <v>66596656</v>
      </c>
      <c r="K6682">
        <v>66986486</v>
      </c>
      <c r="L6682">
        <v>389831</v>
      </c>
      <c r="M6682">
        <v>1</v>
      </c>
      <c r="N6682">
        <v>375449</v>
      </c>
      <c r="O6682" t="s">
        <v>22301</v>
      </c>
      <c r="P6682">
        <v>0</v>
      </c>
      <c r="Q6682" t="s">
        <v>22302</v>
      </c>
      <c r="R6682" t="s">
        <v>22303</v>
      </c>
      <c r="S6682" t="s">
        <v>35529</v>
      </c>
      <c r="T6682">
        <v>0.32911398597860803</v>
      </c>
      <c r="U6682">
        <v>0.603102917160658</v>
      </c>
      <c r="V6682">
        <v>24.9758377613778</v>
      </c>
      <c r="W6682">
        <v>0.38920677604595899</v>
      </c>
      <c r="X6682">
        <v>0.704072456322962</v>
      </c>
      <c r="Y6682">
        <v>-24.774203906766399</v>
      </c>
      <c r="Z6682">
        <v>0.48464167878831399</v>
      </c>
      <c r="AA6682">
        <v>0.84435025072159198</v>
      </c>
      <c r="AB6682">
        <v>24.012363678938598</v>
      </c>
      <c r="AC6682">
        <v>0.21073619169722799</v>
      </c>
      <c r="AD6682">
        <v>0.68253123924728298</v>
      </c>
      <c r="AE6682">
        <v>-24.774203906766399</v>
      </c>
      <c r="AF6682">
        <v>0.16793847098801201</v>
      </c>
      <c r="AG6682">
        <v>0.68151250837662902</v>
      </c>
      <c r="AH6682">
        <v>24.9758377613778</v>
      </c>
      <c r="AI6682">
        <v>0.52399907623471598</v>
      </c>
      <c r="AJ6682">
        <v>0.78121606160956403</v>
      </c>
      <c r="AK6682">
        <v>-23.9054484815804</v>
      </c>
    </row>
    <row r="6683" spans="1:37" x14ac:dyDescent="0.2">
      <c r="A6683" t="s">
        <v>21524</v>
      </c>
      <c r="B6683">
        <v>67742135</v>
      </c>
      <c r="C6683">
        <v>67742279</v>
      </c>
      <c r="D6683">
        <v>145</v>
      </c>
      <c r="E6683" t="s">
        <v>22304</v>
      </c>
      <c r="F6683">
        <v>2</v>
      </c>
      <c r="G6683" t="s">
        <v>22305</v>
      </c>
      <c r="H6683" t="s">
        <v>35530</v>
      </c>
      <c r="I6683">
        <v>5</v>
      </c>
      <c r="J6683">
        <v>67763986</v>
      </c>
      <c r="K6683">
        <v>67805295</v>
      </c>
      <c r="L6683">
        <v>41310</v>
      </c>
      <c r="M6683">
        <v>1</v>
      </c>
      <c r="N6683">
        <v>101928858</v>
      </c>
      <c r="O6683" t="s">
        <v>22306</v>
      </c>
      <c r="P6683">
        <v>-21707</v>
      </c>
      <c r="Q6683" t="s">
        <v>22307</v>
      </c>
      <c r="R6683" t="s">
        <v>22308</v>
      </c>
      <c r="S6683" t="s">
        <v>35531</v>
      </c>
      <c r="T6683">
        <v>0.38451713107202101</v>
      </c>
      <c r="U6683">
        <v>0.64228493218500304</v>
      </c>
      <c r="V6683">
        <v>1.1033916121793801</v>
      </c>
      <c r="W6683">
        <v>0.45965939254549298</v>
      </c>
      <c r="X6683">
        <v>0.75726018452522603</v>
      </c>
      <c r="Y6683">
        <v>-0.51970616467058295</v>
      </c>
      <c r="Z6683">
        <v>0.16559585630801099</v>
      </c>
      <c r="AA6683">
        <v>0.72610664078822296</v>
      </c>
      <c r="AB6683">
        <v>2.0591255763943899</v>
      </c>
      <c r="AC6683">
        <v>0.28856172077826597</v>
      </c>
      <c r="AD6683">
        <v>0.68253123924728298</v>
      </c>
      <c r="AE6683">
        <v>-1.0571852394866501</v>
      </c>
      <c r="AF6683">
        <v>0.95525058176968802</v>
      </c>
      <c r="AG6683">
        <v>1</v>
      </c>
      <c r="AH6683">
        <v>-0.70966386112761304</v>
      </c>
      <c r="AI6683">
        <v>0.69456975299554002</v>
      </c>
      <c r="AJ6683">
        <v>0.862196742697804</v>
      </c>
      <c r="AK6683">
        <v>6.4800466506620996E-2</v>
      </c>
    </row>
    <row r="6684" spans="1:37" x14ac:dyDescent="0.2">
      <c r="A6684" t="s">
        <v>21524</v>
      </c>
      <c r="B6684">
        <v>67742279</v>
      </c>
      <c r="C6684">
        <v>67742423</v>
      </c>
      <c r="D6684">
        <v>145</v>
      </c>
      <c r="E6684" t="s">
        <v>22309</v>
      </c>
      <c r="F6684">
        <v>1</v>
      </c>
      <c r="G6684" t="s">
        <v>1623</v>
      </c>
      <c r="H6684" t="s">
        <v>35530</v>
      </c>
      <c r="I6684">
        <v>5</v>
      </c>
      <c r="J6684">
        <v>67763986</v>
      </c>
      <c r="K6684">
        <v>67805295</v>
      </c>
      <c r="L6684">
        <v>41310</v>
      </c>
      <c r="M6684">
        <v>1</v>
      </c>
      <c r="N6684">
        <v>101928858</v>
      </c>
      <c r="O6684" t="s">
        <v>22306</v>
      </c>
      <c r="P6684">
        <v>-21563</v>
      </c>
      <c r="Q6684" t="s">
        <v>22307</v>
      </c>
      <c r="R6684" t="s">
        <v>22308</v>
      </c>
      <c r="S6684" t="s">
        <v>35531</v>
      </c>
      <c r="T6684">
        <v>0.38451713107202101</v>
      </c>
      <c r="U6684">
        <v>0.64228493218500304</v>
      </c>
      <c r="V6684">
        <v>1.1033916121793801</v>
      </c>
      <c r="W6684">
        <v>0.45965939254549298</v>
      </c>
      <c r="X6684">
        <v>0.75726018452522603</v>
      </c>
      <c r="Y6684">
        <v>-0.51970616467058295</v>
      </c>
      <c r="Z6684">
        <v>0.16559585630801099</v>
      </c>
      <c r="AA6684">
        <v>0.72610664078822296</v>
      </c>
      <c r="AB6684">
        <v>2.0591255763943899</v>
      </c>
      <c r="AC6684">
        <v>0.28856172077826597</v>
      </c>
      <c r="AD6684">
        <v>0.68253123924728298</v>
      </c>
      <c r="AE6684">
        <v>-1.0571852394866501</v>
      </c>
      <c r="AF6684">
        <v>0.95525058176968802</v>
      </c>
      <c r="AG6684">
        <v>1</v>
      </c>
      <c r="AH6684">
        <v>-0.70966386112761304</v>
      </c>
      <c r="AI6684">
        <v>0.69456975299554002</v>
      </c>
      <c r="AJ6684">
        <v>0.862196742697804</v>
      </c>
      <c r="AK6684">
        <v>6.4800466506620996E-2</v>
      </c>
    </row>
    <row r="6685" spans="1:37" x14ac:dyDescent="0.2">
      <c r="A6685" t="s">
        <v>21524</v>
      </c>
      <c r="B6685">
        <v>68020226</v>
      </c>
      <c r="C6685">
        <v>68020374</v>
      </c>
      <c r="D6685">
        <v>149</v>
      </c>
      <c r="E6685" t="s">
        <v>22310</v>
      </c>
      <c r="F6685">
        <v>3</v>
      </c>
      <c r="G6685" t="s">
        <v>22311</v>
      </c>
      <c r="H6685" t="s">
        <v>31000</v>
      </c>
      <c r="I6685">
        <v>5</v>
      </c>
      <c r="J6685">
        <v>67699429</v>
      </c>
      <c r="K6685">
        <v>67902600</v>
      </c>
      <c r="L6685">
        <v>203172</v>
      </c>
      <c r="M6685">
        <v>2</v>
      </c>
      <c r="N6685">
        <v>105379005</v>
      </c>
      <c r="O6685" t="s">
        <v>22312</v>
      </c>
      <c r="P6685">
        <v>-117626</v>
      </c>
      <c r="Q6685" t="s">
        <v>40</v>
      </c>
      <c r="R6685" t="s">
        <v>22313</v>
      </c>
      <c r="S6685" t="s">
        <v>35532</v>
      </c>
      <c r="T6685">
        <v>0.152084254673993</v>
      </c>
      <c r="U6685">
        <v>0.603102917160658</v>
      </c>
      <c r="V6685">
        <v>24.338382571002899</v>
      </c>
      <c r="W6685">
        <v>0.38920677604595899</v>
      </c>
      <c r="X6685">
        <v>0.704072456322962</v>
      </c>
      <c r="Y6685">
        <v>-24.033089469377501</v>
      </c>
      <c r="Z6685">
        <v>0.306975110376564</v>
      </c>
      <c r="AA6685">
        <v>0.72610664078822296</v>
      </c>
      <c r="AB6685">
        <v>23.3749085116402</v>
      </c>
      <c r="AC6685">
        <v>0.71753805159658501</v>
      </c>
      <c r="AD6685">
        <v>0.87989882095915395</v>
      </c>
      <c r="AE6685">
        <v>-4.4710693448684102</v>
      </c>
      <c r="AF6685">
        <v>4.6407610929182198E-2</v>
      </c>
      <c r="AG6685">
        <v>0.476038960109122</v>
      </c>
      <c r="AH6685">
        <v>24.338382571002899</v>
      </c>
      <c r="AI6685">
        <v>0.35038410267202102</v>
      </c>
      <c r="AJ6685">
        <v>0.78121606160956403</v>
      </c>
      <c r="AK6685">
        <v>-23.267993317925701</v>
      </c>
    </row>
    <row r="6686" spans="1:37" x14ac:dyDescent="0.2">
      <c r="A6686" t="s">
        <v>21524</v>
      </c>
      <c r="B6686">
        <v>68020374</v>
      </c>
      <c r="C6686">
        <v>68020522</v>
      </c>
      <c r="D6686">
        <v>149</v>
      </c>
      <c r="E6686" t="s">
        <v>22314</v>
      </c>
      <c r="F6686">
        <v>11</v>
      </c>
      <c r="G6686" t="s">
        <v>22315</v>
      </c>
      <c r="H6686" t="s">
        <v>31000</v>
      </c>
      <c r="I6686">
        <v>5</v>
      </c>
      <c r="J6686">
        <v>67699429</v>
      </c>
      <c r="K6686">
        <v>67902600</v>
      </c>
      <c r="L6686">
        <v>203172</v>
      </c>
      <c r="M6686">
        <v>2</v>
      </c>
      <c r="N6686">
        <v>105379005</v>
      </c>
      <c r="O6686" t="s">
        <v>22312</v>
      </c>
      <c r="P6686">
        <v>-117774</v>
      </c>
      <c r="Q6686" t="s">
        <v>40</v>
      </c>
      <c r="R6686" t="s">
        <v>22313</v>
      </c>
      <c r="S6686" t="s">
        <v>35532</v>
      </c>
      <c r="T6686">
        <v>0.152084254673993</v>
      </c>
      <c r="U6686">
        <v>0.603102917160658</v>
      </c>
      <c r="V6686">
        <v>24.455554038373101</v>
      </c>
      <c r="W6686">
        <v>0.38920677604595899</v>
      </c>
      <c r="X6686">
        <v>0.704072456322962</v>
      </c>
      <c r="Y6686">
        <v>-24.158620344457901</v>
      </c>
      <c r="Z6686">
        <v>0.306975110376564</v>
      </c>
      <c r="AA6686">
        <v>0.72610664078822296</v>
      </c>
      <c r="AB6686">
        <v>23.492079973970299</v>
      </c>
      <c r="AC6686">
        <v>0.71753805159658501</v>
      </c>
      <c r="AD6686">
        <v>0.87989882095915395</v>
      </c>
      <c r="AE6686">
        <v>-4.5966002199488099</v>
      </c>
      <c r="AF6686">
        <v>4.6407610929182198E-2</v>
      </c>
      <c r="AG6686">
        <v>0.476038960109122</v>
      </c>
      <c r="AH6686">
        <v>24.455554038373101</v>
      </c>
      <c r="AI6686">
        <v>0.35038410267202102</v>
      </c>
      <c r="AJ6686">
        <v>0.78121606160956403</v>
      </c>
      <c r="AK6686">
        <v>-23.385164779459998</v>
      </c>
    </row>
    <row r="6687" spans="1:37" x14ac:dyDescent="0.2">
      <c r="A6687" t="s">
        <v>21524</v>
      </c>
      <c r="B6687">
        <v>68020522</v>
      </c>
      <c r="C6687">
        <v>68020670</v>
      </c>
      <c r="D6687">
        <v>149</v>
      </c>
      <c r="E6687" t="s">
        <v>22316</v>
      </c>
      <c r="F6687">
        <v>11</v>
      </c>
      <c r="G6687" t="s">
        <v>22317</v>
      </c>
      <c r="H6687" t="s">
        <v>31000</v>
      </c>
      <c r="I6687">
        <v>5</v>
      </c>
      <c r="J6687">
        <v>67699429</v>
      </c>
      <c r="K6687">
        <v>67902600</v>
      </c>
      <c r="L6687">
        <v>203172</v>
      </c>
      <c r="M6687">
        <v>2</v>
      </c>
      <c r="N6687">
        <v>105379005</v>
      </c>
      <c r="O6687" t="s">
        <v>22312</v>
      </c>
      <c r="P6687">
        <v>-117922</v>
      </c>
      <c r="Q6687" t="s">
        <v>40</v>
      </c>
      <c r="R6687" t="s">
        <v>22313</v>
      </c>
      <c r="S6687" t="s">
        <v>35532</v>
      </c>
      <c r="T6687">
        <v>0.152084254673993</v>
      </c>
      <c r="U6687">
        <v>0.603102917160658</v>
      </c>
      <c r="V6687">
        <v>24.455554038373101</v>
      </c>
      <c r="W6687">
        <v>0.38920677604595899</v>
      </c>
      <c r="X6687">
        <v>0.704072456322962</v>
      </c>
      <c r="Y6687">
        <v>-24.158620344457901</v>
      </c>
      <c r="Z6687">
        <v>0.306975110376564</v>
      </c>
      <c r="AA6687">
        <v>0.72610664078822296</v>
      </c>
      <c r="AB6687">
        <v>23.492079973970299</v>
      </c>
      <c r="AC6687">
        <v>0.71753805159658501</v>
      </c>
      <c r="AD6687">
        <v>0.87989882095915395</v>
      </c>
      <c r="AE6687">
        <v>-4.5966002199488099</v>
      </c>
      <c r="AF6687">
        <v>4.6407610929182198E-2</v>
      </c>
      <c r="AG6687">
        <v>0.476038960109122</v>
      </c>
      <c r="AH6687">
        <v>24.455554038373101</v>
      </c>
      <c r="AI6687">
        <v>0.35038410267202102</v>
      </c>
      <c r="AJ6687">
        <v>0.78121606160956403</v>
      </c>
      <c r="AK6687">
        <v>-23.385164779459998</v>
      </c>
    </row>
    <row r="6688" spans="1:37" x14ac:dyDescent="0.2">
      <c r="A6688" t="s">
        <v>21524</v>
      </c>
      <c r="B6688">
        <v>69605644</v>
      </c>
      <c r="C6688">
        <v>69605787</v>
      </c>
      <c r="D6688">
        <v>144</v>
      </c>
      <c r="E6688" t="s">
        <v>22318</v>
      </c>
      <c r="F6688">
        <v>1</v>
      </c>
      <c r="G6688" t="s">
        <v>22319</v>
      </c>
      <c r="H6688" t="s">
        <v>31000</v>
      </c>
      <c r="I6688">
        <v>5</v>
      </c>
      <c r="J6688">
        <v>69565369</v>
      </c>
      <c r="K6688">
        <v>69572550</v>
      </c>
      <c r="L6688">
        <v>7182</v>
      </c>
      <c r="M6688">
        <v>1</v>
      </c>
      <c r="N6688">
        <v>728340</v>
      </c>
      <c r="O6688" t="s">
        <v>22320</v>
      </c>
      <c r="P6688">
        <v>40275</v>
      </c>
      <c r="Q6688" t="s">
        <v>22321</v>
      </c>
      <c r="R6688" t="s">
        <v>22322</v>
      </c>
      <c r="S6688" t="s">
        <v>35533</v>
      </c>
      <c r="T6688">
        <v>0.54421053469192604</v>
      </c>
      <c r="U6688">
        <v>0.80321479550967601</v>
      </c>
      <c r="V6688">
        <v>1.3915891530322599</v>
      </c>
      <c r="W6688">
        <v>0.123414495547065</v>
      </c>
      <c r="X6688">
        <v>0.704072456322962</v>
      </c>
      <c r="Y6688">
        <v>24.807107734275998</v>
      </c>
      <c r="Z6688">
        <v>0.96726857278496403</v>
      </c>
      <c r="AA6688">
        <v>0.99919698600769702</v>
      </c>
      <c r="AB6688">
        <v>0.42811509159856798</v>
      </c>
      <c r="AC6688">
        <v>0.17695932866387601</v>
      </c>
      <c r="AD6688">
        <v>0.68253123924728298</v>
      </c>
      <c r="AE6688">
        <v>23.9450193278483</v>
      </c>
      <c r="AF6688">
        <v>0.22065000948199101</v>
      </c>
      <c r="AG6688">
        <v>0.68151250837662902</v>
      </c>
      <c r="AH6688">
        <v>2.3211996688668002</v>
      </c>
      <c r="AI6688">
        <v>0.170234813229591</v>
      </c>
      <c r="AJ6688">
        <v>0.78121606160956403</v>
      </c>
      <c r="AK6688">
        <v>4.4618349788465501</v>
      </c>
    </row>
    <row r="6689" spans="1:37" x14ac:dyDescent="0.2">
      <c r="A6689" t="s">
        <v>21524</v>
      </c>
      <c r="B6689">
        <v>69606249</v>
      </c>
      <c r="C6689">
        <v>69606548</v>
      </c>
      <c r="D6689">
        <v>300</v>
      </c>
      <c r="E6689" t="s">
        <v>22323</v>
      </c>
      <c r="F6689">
        <v>2</v>
      </c>
      <c r="G6689" t="s">
        <v>22324</v>
      </c>
      <c r="H6689" t="s">
        <v>31000</v>
      </c>
      <c r="I6689">
        <v>5</v>
      </c>
      <c r="J6689">
        <v>69565369</v>
      </c>
      <c r="K6689">
        <v>69572550</v>
      </c>
      <c r="L6689">
        <v>7182</v>
      </c>
      <c r="M6689">
        <v>1</v>
      </c>
      <c r="N6689">
        <v>728340</v>
      </c>
      <c r="O6689" t="s">
        <v>22320</v>
      </c>
      <c r="P6689">
        <v>40880</v>
      </c>
      <c r="Q6689" t="s">
        <v>22321</v>
      </c>
      <c r="R6689" t="s">
        <v>22322</v>
      </c>
      <c r="S6689" t="s">
        <v>35533</v>
      </c>
      <c r="T6689" t="s">
        <v>40</v>
      </c>
      <c r="U6689" t="s">
        <v>40</v>
      </c>
      <c r="V6689">
        <v>0</v>
      </c>
      <c r="W6689">
        <v>0.20525741147413201</v>
      </c>
      <c r="X6689">
        <v>0.704072456322962</v>
      </c>
      <c r="Y6689">
        <v>-24.4748555330515</v>
      </c>
      <c r="Z6689">
        <v>0.306975110376564</v>
      </c>
      <c r="AA6689">
        <v>0.72610664078822296</v>
      </c>
      <c r="AB6689">
        <v>23.713015313289102</v>
      </c>
      <c r="AC6689">
        <v>7.0489011448141195E-2</v>
      </c>
      <c r="AD6689">
        <v>0.57684129297949804</v>
      </c>
      <c r="AE6689">
        <v>-24.4748555330515</v>
      </c>
      <c r="AF6689">
        <v>0.32549523997010099</v>
      </c>
      <c r="AG6689">
        <v>0.70473078222419605</v>
      </c>
      <c r="AH6689">
        <v>-23.676489439954199</v>
      </c>
      <c r="AI6689">
        <v>0.35038410267202102</v>
      </c>
      <c r="AJ6689">
        <v>0.78121606160956403</v>
      </c>
      <c r="AK6689">
        <v>-23.606100117443201</v>
      </c>
    </row>
    <row r="6690" spans="1:37" x14ac:dyDescent="0.2">
      <c r="A6690" t="s">
        <v>21524</v>
      </c>
      <c r="B6690">
        <v>69606719</v>
      </c>
      <c r="C6690">
        <v>69606870</v>
      </c>
      <c r="D6690">
        <v>152</v>
      </c>
      <c r="E6690" t="s">
        <v>22325</v>
      </c>
      <c r="F6690">
        <v>3</v>
      </c>
      <c r="G6690" t="s">
        <v>22326</v>
      </c>
      <c r="H6690" t="s">
        <v>31000</v>
      </c>
      <c r="I6690">
        <v>5</v>
      </c>
      <c r="J6690">
        <v>69565369</v>
      </c>
      <c r="K6690">
        <v>69572550</v>
      </c>
      <c r="L6690">
        <v>7182</v>
      </c>
      <c r="M6690">
        <v>1</v>
      </c>
      <c r="N6690">
        <v>728340</v>
      </c>
      <c r="O6690" t="s">
        <v>22320</v>
      </c>
      <c r="P6690">
        <v>41350</v>
      </c>
      <c r="Q6690" t="s">
        <v>22321</v>
      </c>
      <c r="R6690" t="s">
        <v>22322</v>
      </c>
      <c r="S6690" t="s">
        <v>35533</v>
      </c>
      <c r="T6690" t="s">
        <v>40</v>
      </c>
      <c r="U6690" t="s">
        <v>40</v>
      </c>
      <c r="V6690">
        <v>0</v>
      </c>
      <c r="W6690">
        <v>0.20525741147413201</v>
      </c>
      <c r="X6690">
        <v>0.704072456322962</v>
      </c>
      <c r="Y6690">
        <v>-24.4748555330515</v>
      </c>
      <c r="Z6690">
        <v>0.306975110376564</v>
      </c>
      <c r="AA6690">
        <v>0.72610664078822296</v>
      </c>
      <c r="AB6690">
        <v>23.713015313289102</v>
      </c>
      <c r="AC6690">
        <v>7.0489011448141195E-2</v>
      </c>
      <c r="AD6690">
        <v>0.57684129297949804</v>
      </c>
      <c r="AE6690">
        <v>-24.4748555330515</v>
      </c>
      <c r="AF6690">
        <v>0.32549523997010099</v>
      </c>
      <c r="AG6690">
        <v>0.70473078222419605</v>
      </c>
      <c r="AH6690">
        <v>-23.676489439954199</v>
      </c>
      <c r="AI6690">
        <v>0.35038410267202102</v>
      </c>
      <c r="AJ6690">
        <v>0.78121606160956403</v>
      </c>
      <c r="AK6690">
        <v>-23.606100117443201</v>
      </c>
    </row>
    <row r="6691" spans="1:37" x14ac:dyDescent="0.2">
      <c r="A6691" t="s">
        <v>21524</v>
      </c>
      <c r="B6691">
        <v>69900816</v>
      </c>
      <c r="C6691">
        <v>69900964</v>
      </c>
      <c r="D6691">
        <v>149</v>
      </c>
      <c r="E6691" t="s">
        <v>22327</v>
      </c>
      <c r="F6691">
        <v>5</v>
      </c>
      <c r="G6691" t="s">
        <v>22328</v>
      </c>
      <c r="H6691" t="s">
        <v>35534</v>
      </c>
      <c r="I6691">
        <v>5</v>
      </c>
      <c r="J6691">
        <v>70025247</v>
      </c>
      <c r="K6691">
        <v>70032696</v>
      </c>
      <c r="L6691">
        <v>7450</v>
      </c>
      <c r="M6691">
        <v>1</v>
      </c>
      <c r="N6691">
        <v>728492</v>
      </c>
      <c r="O6691" t="s">
        <v>22329</v>
      </c>
      <c r="P6691">
        <v>-124283</v>
      </c>
      <c r="Q6691" t="s">
        <v>22330</v>
      </c>
      <c r="R6691" t="s">
        <v>22331</v>
      </c>
      <c r="S6691" t="s">
        <v>35535</v>
      </c>
      <c r="T6691">
        <v>0.97213403838398904</v>
      </c>
      <c r="U6691">
        <v>1</v>
      </c>
      <c r="V6691">
        <v>1.64763669736817</v>
      </c>
      <c r="W6691">
        <v>0.38920677604595899</v>
      </c>
      <c r="X6691">
        <v>0.704072456322962</v>
      </c>
      <c r="Y6691">
        <v>-24.658726693536501</v>
      </c>
      <c r="Z6691">
        <v>0.69013698642955401</v>
      </c>
      <c r="AA6691">
        <v>0.84521697243271998</v>
      </c>
      <c r="AB6691">
        <v>0.684162618390318</v>
      </c>
      <c r="AC6691">
        <v>0.71753805159658501</v>
      </c>
      <c r="AD6691">
        <v>0.87989882095915395</v>
      </c>
      <c r="AE6691">
        <v>-2.3016128138308001</v>
      </c>
      <c r="AF6691">
        <v>0.61410715005536498</v>
      </c>
      <c r="AG6691">
        <v>0.80674443595273604</v>
      </c>
      <c r="AH6691">
        <v>2.5772472352056299</v>
      </c>
      <c r="AI6691">
        <v>0.35038410267202102</v>
      </c>
      <c r="AJ6691">
        <v>0.78121606160956403</v>
      </c>
      <c r="AK6691">
        <v>-24.2069413749925</v>
      </c>
    </row>
    <row r="6692" spans="1:37" x14ac:dyDescent="0.2">
      <c r="A6692" t="s">
        <v>21524</v>
      </c>
      <c r="B6692">
        <v>69901181</v>
      </c>
      <c r="C6692">
        <v>69901332</v>
      </c>
      <c r="D6692">
        <v>152</v>
      </c>
      <c r="E6692" t="s">
        <v>22332</v>
      </c>
      <c r="F6692">
        <v>4</v>
      </c>
      <c r="G6692" t="s">
        <v>22333</v>
      </c>
      <c r="H6692" t="s">
        <v>35534</v>
      </c>
      <c r="I6692">
        <v>5</v>
      </c>
      <c r="J6692">
        <v>70025247</v>
      </c>
      <c r="K6692">
        <v>70032696</v>
      </c>
      <c r="L6692">
        <v>7450</v>
      </c>
      <c r="M6692">
        <v>1</v>
      </c>
      <c r="N6692">
        <v>728492</v>
      </c>
      <c r="O6692" t="s">
        <v>22329</v>
      </c>
      <c r="P6692">
        <v>-123915</v>
      </c>
      <c r="Q6692" t="s">
        <v>22330</v>
      </c>
      <c r="R6692" t="s">
        <v>22331</v>
      </c>
      <c r="S6692" t="s">
        <v>35535</v>
      </c>
      <c r="T6692">
        <v>7.3374270299014499E-2</v>
      </c>
      <c r="U6692">
        <v>0.603102917160658</v>
      </c>
      <c r="V6692">
        <v>25.5287925012843</v>
      </c>
      <c r="W6692">
        <v>0.94541066367716797</v>
      </c>
      <c r="X6692">
        <v>0.95159051474143896</v>
      </c>
      <c r="Y6692">
        <v>-1.3963649639104301</v>
      </c>
      <c r="Z6692">
        <v>0.203350924423461</v>
      </c>
      <c r="AA6692">
        <v>0.72610664078822296</v>
      </c>
      <c r="AB6692">
        <v>24.565318405621099</v>
      </c>
      <c r="AC6692">
        <v>0.92091778829119397</v>
      </c>
      <c r="AD6692">
        <v>0.94068432309766403</v>
      </c>
      <c r="AE6692">
        <v>-1.48718208008249</v>
      </c>
      <c r="AF6692">
        <v>1.3497623430991999E-2</v>
      </c>
      <c r="AG6692">
        <v>0.476038960109122</v>
      </c>
      <c r="AH6692">
        <v>25.5287925012843</v>
      </c>
      <c r="AI6692">
        <v>0.95029317176085903</v>
      </c>
      <c r="AJ6692">
        <v>0.98621344597861504</v>
      </c>
      <c r="AK6692">
        <v>-0.87870239570505604</v>
      </c>
    </row>
    <row r="6693" spans="1:37" x14ac:dyDescent="0.2">
      <c r="A6693" t="s">
        <v>21524</v>
      </c>
      <c r="B6693">
        <v>69901332</v>
      </c>
      <c r="C6693">
        <v>69901483</v>
      </c>
      <c r="D6693">
        <v>152</v>
      </c>
      <c r="E6693" t="s">
        <v>22334</v>
      </c>
      <c r="F6693">
        <v>3</v>
      </c>
      <c r="G6693" t="s">
        <v>22335</v>
      </c>
      <c r="H6693" t="s">
        <v>35534</v>
      </c>
      <c r="I6693">
        <v>5</v>
      </c>
      <c r="J6693">
        <v>70025247</v>
      </c>
      <c r="K6693">
        <v>70032696</v>
      </c>
      <c r="L6693">
        <v>7450</v>
      </c>
      <c r="M6693">
        <v>1</v>
      </c>
      <c r="N6693">
        <v>728492</v>
      </c>
      <c r="O6693" t="s">
        <v>22329</v>
      </c>
      <c r="P6693">
        <v>-123764</v>
      </c>
      <c r="Q6693" t="s">
        <v>22330</v>
      </c>
      <c r="R6693" t="s">
        <v>22331</v>
      </c>
      <c r="S6693" t="s">
        <v>35535</v>
      </c>
      <c r="T6693">
        <v>0.152084254673993</v>
      </c>
      <c r="U6693">
        <v>0.603102917160658</v>
      </c>
      <c r="V6693">
        <v>24.097543959677701</v>
      </c>
      <c r="W6693">
        <v>0.29261482077562401</v>
      </c>
      <c r="X6693">
        <v>0.704072456322962</v>
      </c>
      <c r="Y6693">
        <v>23.262361729626001</v>
      </c>
      <c r="Z6693">
        <v>0.306975110376564</v>
      </c>
      <c r="AA6693">
        <v>0.72610664078822296</v>
      </c>
      <c r="AB6693">
        <v>23.1340699120538</v>
      </c>
      <c r="AC6693">
        <v>0.27780950890804001</v>
      </c>
      <c r="AD6693">
        <v>0.68253123924728298</v>
      </c>
      <c r="AE6693">
        <v>23.171544613454</v>
      </c>
      <c r="AF6693">
        <v>4.6407610929182198E-2</v>
      </c>
      <c r="AG6693">
        <v>0.476038960109122</v>
      </c>
      <c r="AH6693">
        <v>24.097543959677701</v>
      </c>
      <c r="AI6693">
        <v>0.56157887380500204</v>
      </c>
      <c r="AJ6693">
        <v>0.78121606160956403</v>
      </c>
      <c r="AK6693">
        <v>1.33212719549008</v>
      </c>
    </row>
    <row r="6694" spans="1:37" x14ac:dyDescent="0.2">
      <c r="A6694" t="s">
        <v>21524</v>
      </c>
      <c r="B6694">
        <v>69901483</v>
      </c>
      <c r="C6694">
        <v>69901634</v>
      </c>
      <c r="D6694">
        <v>152</v>
      </c>
      <c r="E6694" t="s">
        <v>22336</v>
      </c>
      <c r="F6694">
        <v>3</v>
      </c>
      <c r="G6694" t="s">
        <v>22337</v>
      </c>
      <c r="H6694" t="s">
        <v>35534</v>
      </c>
      <c r="I6694">
        <v>5</v>
      </c>
      <c r="J6694">
        <v>70025247</v>
      </c>
      <c r="K6694">
        <v>70032696</v>
      </c>
      <c r="L6694">
        <v>7450</v>
      </c>
      <c r="M6694">
        <v>1</v>
      </c>
      <c r="N6694">
        <v>728492</v>
      </c>
      <c r="O6694" t="s">
        <v>22329</v>
      </c>
      <c r="P6694">
        <v>-123613</v>
      </c>
      <c r="Q6694" t="s">
        <v>22330</v>
      </c>
      <c r="R6694" t="s">
        <v>22331</v>
      </c>
      <c r="S6694" t="s">
        <v>35535</v>
      </c>
      <c r="T6694">
        <v>0.506551998792793</v>
      </c>
      <c r="U6694">
        <v>0.78288571403930396</v>
      </c>
      <c r="V6694">
        <v>2.2006091512896999</v>
      </c>
      <c r="W6694">
        <v>0.29261482077562401</v>
      </c>
      <c r="X6694">
        <v>0.704072456322962</v>
      </c>
      <c r="Y6694">
        <v>23.262361729626001</v>
      </c>
      <c r="Z6694">
        <v>0.93459220503170903</v>
      </c>
      <c r="AA6694">
        <v>0.99919698600769702</v>
      </c>
      <c r="AB6694">
        <v>1.2371351101176999</v>
      </c>
      <c r="AC6694">
        <v>0.17695932866387601</v>
      </c>
      <c r="AD6694">
        <v>0.68253123924728298</v>
      </c>
      <c r="AE6694">
        <v>23.35131758252</v>
      </c>
      <c r="AF6694">
        <v>0.205398459628826</v>
      </c>
      <c r="AG6694">
        <v>0.68151250837662902</v>
      </c>
      <c r="AH6694">
        <v>3.1302194609004199</v>
      </c>
      <c r="AI6694">
        <v>0.91725052871964496</v>
      </c>
      <c r="AJ6694">
        <v>0.98621344597861504</v>
      </c>
      <c r="AK6694">
        <v>0.97164591666824995</v>
      </c>
    </row>
    <row r="6695" spans="1:37" x14ac:dyDescent="0.2">
      <c r="A6695" t="s">
        <v>21524</v>
      </c>
      <c r="B6695">
        <v>69902143</v>
      </c>
      <c r="C6695">
        <v>69902293</v>
      </c>
      <c r="D6695">
        <v>151</v>
      </c>
      <c r="E6695" t="s">
        <v>22338</v>
      </c>
      <c r="F6695">
        <v>4</v>
      </c>
      <c r="G6695" t="s">
        <v>22339</v>
      </c>
      <c r="H6695" t="s">
        <v>35534</v>
      </c>
      <c r="I6695">
        <v>5</v>
      </c>
      <c r="J6695">
        <v>70025247</v>
      </c>
      <c r="K6695">
        <v>70032696</v>
      </c>
      <c r="L6695">
        <v>7450</v>
      </c>
      <c r="M6695">
        <v>1</v>
      </c>
      <c r="N6695">
        <v>728492</v>
      </c>
      <c r="O6695" t="s">
        <v>22329</v>
      </c>
      <c r="P6695">
        <v>-122954</v>
      </c>
      <c r="Q6695" t="s">
        <v>22330</v>
      </c>
      <c r="R6695" t="s">
        <v>22331</v>
      </c>
      <c r="S6695" t="s">
        <v>35535</v>
      </c>
      <c r="T6695">
        <v>0.61378204920830604</v>
      </c>
      <c r="U6695">
        <v>0.83217249244743297</v>
      </c>
      <c r="V6695">
        <v>0.828599845886548</v>
      </c>
      <c r="W6695">
        <v>0.22514765698160699</v>
      </c>
      <c r="X6695">
        <v>0.704072456322962</v>
      </c>
      <c r="Y6695">
        <v>-2.41021854188768</v>
      </c>
      <c r="Z6695">
        <v>0.91701798945084201</v>
      </c>
      <c r="AA6695">
        <v>0.99919698600769702</v>
      </c>
      <c r="AB6695">
        <v>0.810954649091984</v>
      </c>
      <c r="AC6695">
        <v>0.10999765984664001</v>
      </c>
      <c r="AD6695">
        <v>0.68253123924728298</v>
      </c>
      <c r="AE6695">
        <v>-2.9727335587423802</v>
      </c>
      <c r="AF6695">
        <v>0.39902384492512899</v>
      </c>
      <c r="AG6695">
        <v>0.80674443595273604</v>
      </c>
      <c r="AH6695">
        <v>0.39828011661736701</v>
      </c>
      <c r="AI6695">
        <v>0.424511747282666</v>
      </c>
      <c r="AJ6695">
        <v>0.78121606160956403</v>
      </c>
      <c r="AK6695">
        <v>-1.61877786864036</v>
      </c>
    </row>
    <row r="6696" spans="1:37" x14ac:dyDescent="0.2">
      <c r="A6696" t="s">
        <v>21524</v>
      </c>
      <c r="B6696">
        <v>69902293</v>
      </c>
      <c r="C6696">
        <v>69902443</v>
      </c>
      <c r="D6696">
        <v>151</v>
      </c>
      <c r="E6696" t="s">
        <v>22340</v>
      </c>
      <c r="F6696">
        <v>3</v>
      </c>
      <c r="G6696" t="s">
        <v>22341</v>
      </c>
      <c r="H6696" t="s">
        <v>35534</v>
      </c>
      <c r="I6696">
        <v>5</v>
      </c>
      <c r="J6696">
        <v>70025247</v>
      </c>
      <c r="K6696">
        <v>70032696</v>
      </c>
      <c r="L6696">
        <v>7450</v>
      </c>
      <c r="M6696">
        <v>1</v>
      </c>
      <c r="N6696">
        <v>728492</v>
      </c>
      <c r="O6696" t="s">
        <v>22329</v>
      </c>
      <c r="P6696">
        <v>-122804</v>
      </c>
      <c r="Q6696" t="s">
        <v>22330</v>
      </c>
      <c r="R6696" t="s">
        <v>22331</v>
      </c>
      <c r="S6696" t="s">
        <v>35535</v>
      </c>
      <c r="T6696">
        <v>0.58193367309619304</v>
      </c>
      <c r="U6696">
        <v>0.81360520874211995</v>
      </c>
      <c r="V6696">
        <v>1.3170198949927101</v>
      </c>
      <c r="W6696">
        <v>0.24279500649351901</v>
      </c>
      <c r="X6696">
        <v>0.704072456322962</v>
      </c>
      <c r="Y6696">
        <v>-1.79773666438492</v>
      </c>
      <c r="Z6696">
        <v>0.893434591003479</v>
      </c>
      <c r="AA6696">
        <v>0.99919698600769702</v>
      </c>
      <c r="AB6696">
        <v>1.08496211201413</v>
      </c>
      <c r="AC6696">
        <v>0.11655308838216701</v>
      </c>
      <c r="AD6696">
        <v>0.68253123924728298</v>
      </c>
      <c r="AE6696">
        <v>-2.5196985069701201</v>
      </c>
      <c r="AF6696">
        <v>0.38239818147941201</v>
      </c>
      <c r="AG6696">
        <v>0.79547093542540104</v>
      </c>
      <c r="AH6696">
        <v>0.88670016572352905</v>
      </c>
      <c r="AI6696">
        <v>0.44220099729825602</v>
      </c>
      <c r="AJ6696">
        <v>0.78121606160956403</v>
      </c>
      <c r="AK6696">
        <v>-1.0000593386743699</v>
      </c>
    </row>
    <row r="6697" spans="1:37" x14ac:dyDescent="0.2">
      <c r="A6697" t="s">
        <v>21524</v>
      </c>
      <c r="B6697">
        <v>69902443</v>
      </c>
      <c r="C6697">
        <v>69902593</v>
      </c>
      <c r="D6697">
        <v>151</v>
      </c>
      <c r="E6697" t="s">
        <v>22342</v>
      </c>
      <c r="F6697">
        <v>8</v>
      </c>
      <c r="G6697" t="s">
        <v>22343</v>
      </c>
      <c r="H6697" t="s">
        <v>35534</v>
      </c>
      <c r="I6697">
        <v>5</v>
      </c>
      <c r="J6697">
        <v>70025247</v>
      </c>
      <c r="K6697">
        <v>70032696</v>
      </c>
      <c r="L6697">
        <v>7450</v>
      </c>
      <c r="M6697">
        <v>1</v>
      </c>
      <c r="N6697">
        <v>728492</v>
      </c>
      <c r="O6697" t="s">
        <v>22329</v>
      </c>
      <c r="P6697">
        <v>-122654</v>
      </c>
      <c r="Q6697" t="s">
        <v>22330</v>
      </c>
      <c r="R6697" t="s">
        <v>22331</v>
      </c>
      <c r="S6697" t="s">
        <v>35535</v>
      </c>
      <c r="T6697">
        <v>0.89923478520719502</v>
      </c>
      <c r="U6697">
        <v>1</v>
      </c>
      <c r="V6697">
        <v>1.1941907984475699</v>
      </c>
      <c r="W6697">
        <v>0.26139292287254801</v>
      </c>
      <c r="X6697">
        <v>0.704072456322962</v>
      </c>
      <c r="Y6697">
        <v>-1.52003437434587</v>
      </c>
      <c r="Z6697">
        <v>0.89710062530600898</v>
      </c>
      <c r="AA6697">
        <v>0.99919698600769702</v>
      </c>
      <c r="AB6697">
        <v>0.72725645198616695</v>
      </c>
      <c r="AC6697">
        <v>4.8767042925850802E-2</v>
      </c>
      <c r="AD6697">
        <v>0.57684129297949804</v>
      </c>
      <c r="AE6697">
        <v>-2.5200341864800899</v>
      </c>
      <c r="AF6697">
        <v>0.68260490708937005</v>
      </c>
      <c r="AG6697">
        <v>0.83811790161578203</v>
      </c>
      <c r="AH6697">
        <v>1.2013956642316901</v>
      </c>
      <c r="AI6697">
        <v>0.61187545788734798</v>
      </c>
      <c r="AJ6697">
        <v>0.792270719854135</v>
      </c>
      <c r="AK6697">
        <v>-0.65127896173661604</v>
      </c>
    </row>
    <row r="6698" spans="1:37" x14ac:dyDescent="0.2">
      <c r="A6698" t="s">
        <v>21524</v>
      </c>
      <c r="B6698">
        <v>69915922</v>
      </c>
      <c r="C6698">
        <v>69916084</v>
      </c>
      <c r="D6698">
        <v>163</v>
      </c>
      <c r="E6698" t="s">
        <v>22344</v>
      </c>
      <c r="F6698">
        <v>3</v>
      </c>
      <c r="G6698" t="s">
        <v>22345</v>
      </c>
      <c r="H6698" t="s">
        <v>35536</v>
      </c>
      <c r="I6698">
        <v>5</v>
      </c>
      <c r="J6698">
        <v>70025247</v>
      </c>
      <c r="K6698">
        <v>70032696</v>
      </c>
      <c r="L6698">
        <v>7450</v>
      </c>
      <c r="M6698">
        <v>1</v>
      </c>
      <c r="N6698">
        <v>728492</v>
      </c>
      <c r="O6698" t="s">
        <v>22329</v>
      </c>
      <c r="P6698">
        <v>-109163</v>
      </c>
      <c r="Q6698" t="s">
        <v>22330</v>
      </c>
      <c r="R6698" t="s">
        <v>22331</v>
      </c>
      <c r="S6698" t="s">
        <v>35535</v>
      </c>
      <c r="T6698">
        <v>7.3374270299014499E-2</v>
      </c>
      <c r="U6698">
        <v>0.603102917160658</v>
      </c>
      <c r="V6698">
        <v>23.382932636383099</v>
      </c>
      <c r="W6698">
        <v>0.20525741147413201</v>
      </c>
      <c r="X6698">
        <v>0.704072456322962</v>
      </c>
      <c r="Y6698">
        <v>-22.755184750697602</v>
      </c>
      <c r="Z6698">
        <v>0.203350924423461</v>
      </c>
      <c r="AA6698">
        <v>0.72610664078822296</v>
      </c>
      <c r="AB6698">
        <v>22.419458637703201</v>
      </c>
      <c r="AC6698">
        <v>0.283630615332017</v>
      </c>
      <c r="AD6698">
        <v>0.68253123924728298</v>
      </c>
      <c r="AE6698">
        <v>-2.2655221890778598</v>
      </c>
      <c r="AF6698">
        <v>1.3497623430991999E-2</v>
      </c>
      <c r="AG6698">
        <v>0.476038960109122</v>
      </c>
      <c r="AH6698">
        <v>23.382932636383099</v>
      </c>
      <c r="AI6698">
        <v>0.24456414000292601</v>
      </c>
      <c r="AJ6698">
        <v>0.78121606160956403</v>
      </c>
      <c r="AK6698">
        <v>-22.3125434535702</v>
      </c>
    </row>
    <row r="6699" spans="1:37" x14ac:dyDescent="0.2">
      <c r="A6699" t="s">
        <v>21524</v>
      </c>
      <c r="B6699">
        <v>69916084</v>
      </c>
      <c r="C6699">
        <v>69916246</v>
      </c>
      <c r="D6699">
        <v>163</v>
      </c>
      <c r="E6699" t="s">
        <v>22346</v>
      </c>
      <c r="F6699">
        <v>7</v>
      </c>
      <c r="G6699" t="s">
        <v>22347</v>
      </c>
      <c r="H6699" t="s">
        <v>35536</v>
      </c>
      <c r="I6699">
        <v>5</v>
      </c>
      <c r="J6699">
        <v>70025247</v>
      </c>
      <c r="K6699">
        <v>70032696</v>
      </c>
      <c r="L6699">
        <v>7450</v>
      </c>
      <c r="M6699">
        <v>1</v>
      </c>
      <c r="N6699">
        <v>728492</v>
      </c>
      <c r="O6699" t="s">
        <v>22329</v>
      </c>
      <c r="P6699">
        <v>-109001</v>
      </c>
      <c r="Q6699" t="s">
        <v>22330</v>
      </c>
      <c r="R6699" t="s">
        <v>22331</v>
      </c>
      <c r="S6699" t="s">
        <v>35535</v>
      </c>
      <c r="T6699">
        <v>7.3374270299014499E-2</v>
      </c>
      <c r="U6699">
        <v>0.603102917160658</v>
      </c>
      <c r="V6699">
        <v>23.382932636383099</v>
      </c>
      <c r="W6699">
        <v>0.20525741147413201</v>
      </c>
      <c r="X6699">
        <v>0.704072456322962</v>
      </c>
      <c r="Y6699">
        <v>-22.755184750697602</v>
      </c>
      <c r="Z6699">
        <v>0.203350924423461</v>
      </c>
      <c r="AA6699">
        <v>0.72610664078822296</v>
      </c>
      <c r="AB6699">
        <v>22.419458637703201</v>
      </c>
      <c r="AC6699">
        <v>0.283630615332017</v>
      </c>
      <c r="AD6699">
        <v>0.68253123924728298</v>
      </c>
      <c r="AE6699">
        <v>-2.2655221890778598</v>
      </c>
      <c r="AF6699">
        <v>1.3497623430991999E-2</v>
      </c>
      <c r="AG6699">
        <v>0.476038960109122</v>
      </c>
      <c r="AH6699">
        <v>23.382932636383099</v>
      </c>
      <c r="AI6699">
        <v>0.24456414000292601</v>
      </c>
      <c r="AJ6699">
        <v>0.78121606160956403</v>
      </c>
      <c r="AK6699">
        <v>-22.3125434535702</v>
      </c>
    </row>
    <row r="6700" spans="1:37" x14ac:dyDescent="0.2">
      <c r="A6700" t="s">
        <v>21524</v>
      </c>
      <c r="B6700">
        <v>70460788</v>
      </c>
      <c r="C6700">
        <v>70460930</v>
      </c>
      <c r="D6700">
        <v>143</v>
      </c>
      <c r="E6700" t="s">
        <v>22348</v>
      </c>
      <c r="F6700">
        <v>1</v>
      </c>
      <c r="G6700" t="s">
        <v>22349</v>
      </c>
      <c r="H6700" t="s">
        <v>31000</v>
      </c>
      <c r="I6700">
        <v>5</v>
      </c>
      <c r="J6700">
        <v>70495100</v>
      </c>
      <c r="K6700">
        <v>70500903</v>
      </c>
      <c r="L6700">
        <v>5804</v>
      </c>
      <c r="M6700">
        <v>2</v>
      </c>
      <c r="N6700">
        <v>11042</v>
      </c>
      <c r="O6700" t="s">
        <v>22350</v>
      </c>
      <c r="P6700">
        <v>39973</v>
      </c>
      <c r="Q6700" t="s">
        <v>40</v>
      </c>
      <c r="R6700" t="s">
        <v>22351</v>
      </c>
      <c r="S6700" t="s">
        <v>35537</v>
      </c>
      <c r="T6700">
        <v>0.54421053469192604</v>
      </c>
      <c r="U6700">
        <v>0.80321479550967601</v>
      </c>
      <c r="V6700">
        <v>1.55602561679079</v>
      </c>
      <c r="W6700">
        <v>0.123414495547065</v>
      </c>
      <c r="X6700">
        <v>0.704072456322962</v>
      </c>
      <c r="Y6700">
        <v>24.192437808206801</v>
      </c>
      <c r="Z6700">
        <v>0.96726857278496403</v>
      </c>
      <c r="AA6700">
        <v>0.99919698600769702</v>
      </c>
      <c r="AB6700">
        <v>0.59255157094159305</v>
      </c>
      <c r="AC6700">
        <v>0.17695932866387601</v>
      </c>
      <c r="AD6700">
        <v>0.68253123924728298</v>
      </c>
      <c r="AE6700">
        <v>23.578911562559099</v>
      </c>
      <c r="AF6700">
        <v>0.22065000948199101</v>
      </c>
      <c r="AG6700">
        <v>0.68151250837662902</v>
      </c>
      <c r="AH6700">
        <v>2.4856360701157101</v>
      </c>
      <c r="AI6700">
        <v>0.170234813229591</v>
      </c>
      <c r="AJ6700">
        <v>0.78121606160956403</v>
      </c>
      <c r="AK6700">
        <v>2.8471655942883198</v>
      </c>
    </row>
    <row r="6701" spans="1:37" x14ac:dyDescent="0.2">
      <c r="A6701" t="s">
        <v>21524</v>
      </c>
      <c r="B6701">
        <v>70461397</v>
      </c>
      <c r="C6701">
        <v>70461691</v>
      </c>
      <c r="D6701">
        <v>295</v>
      </c>
      <c r="E6701" t="s">
        <v>22352</v>
      </c>
      <c r="F6701">
        <v>2</v>
      </c>
      <c r="G6701" t="s">
        <v>22353</v>
      </c>
      <c r="H6701" t="s">
        <v>31000</v>
      </c>
      <c r="I6701">
        <v>5</v>
      </c>
      <c r="J6701">
        <v>70495100</v>
      </c>
      <c r="K6701">
        <v>70500903</v>
      </c>
      <c r="L6701">
        <v>5804</v>
      </c>
      <c r="M6701">
        <v>2</v>
      </c>
      <c r="N6701">
        <v>11042</v>
      </c>
      <c r="O6701" t="s">
        <v>22350</v>
      </c>
      <c r="P6701">
        <v>39212</v>
      </c>
      <c r="Q6701" t="s">
        <v>40</v>
      </c>
      <c r="R6701" t="s">
        <v>22351</v>
      </c>
      <c r="S6701" t="s">
        <v>35537</v>
      </c>
      <c r="T6701" t="s">
        <v>40</v>
      </c>
      <c r="U6701" t="s">
        <v>40</v>
      </c>
      <c r="V6701">
        <v>0</v>
      </c>
      <c r="W6701">
        <v>0.20525741147413201</v>
      </c>
      <c r="X6701">
        <v>0.704072456322962</v>
      </c>
      <c r="Y6701">
        <v>-24.125241573352099</v>
      </c>
      <c r="Z6701">
        <v>0.306975110376564</v>
      </c>
      <c r="AA6701">
        <v>0.72610664078822296</v>
      </c>
      <c r="AB6701">
        <v>23.3634013653929</v>
      </c>
      <c r="AC6701">
        <v>7.0489011448141195E-2</v>
      </c>
      <c r="AD6701">
        <v>0.57684129297949804</v>
      </c>
      <c r="AE6701">
        <v>-24.125241573352099</v>
      </c>
      <c r="AF6701">
        <v>0.32549523997010099</v>
      </c>
      <c r="AG6701">
        <v>0.70473078222419605</v>
      </c>
      <c r="AH6701">
        <v>-23.3268754927957</v>
      </c>
      <c r="AI6701">
        <v>0.35038410267202102</v>
      </c>
      <c r="AJ6701">
        <v>0.78121606160956403</v>
      </c>
      <c r="AK6701">
        <v>-23.256486171759999</v>
      </c>
    </row>
    <row r="6702" spans="1:37" x14ac:dyDescent="0.2">
      <c r="A6702" t="s">
        <v>21524</v>
      </c>
      <c r="B6702">
        <v>70461863</v>
      </c>
      <c r="C6702">
        <v>70462014</v>
      </c>
      <c r="D6702">
        <v>152</v>
      </c>
      <c r="E6702" t="s">
        <v>22354</v>
      </c>
      <c r="F6702">
        <v>3</v>
      </c>
      <c r="G6702" t="s">
        <v>22326</v>
      </c>
      <c r="H6702" t="s">
        <v>31000</v>
      </c>
      <c r="I6702">
        <v>5</v>
      </c>
      <c r="J6702">
        <v>70495100</v>
      </c>
      <c r="K6702">
        <v>70500903</v>
      </c>
      <c r="L6702">
        <v>5804</v>
      </c>
      <c r="M6702">
        <v>2</v>
      </c>
      <c r="N6702">
        <v>11042</v>
      </c>
      <c r="O6702" t="s">
        <v>22350</v>
      </c>
      <c r="P6702">
        <v>38889</v>
      </c>
      <c r="Q6702" t="s">
        <v>40</v>
      </c>
      <c r="R6702" t="s">
        <v>22351</v>
      </c>
      <c r="S6702" t="s">
        <v>35537</v>
      </c>
      <c r="T6702" t="s">
        <v>40</v>
      </c>
      <c r="U6702" t="s">
        <v>40</v>
      </c>
      <c r="V6702">
        <v>0</v>
      </c>
      <c r="W6702">
        <v>0.20525741147413201</v>
      </c>
      <c r="X6702">
        <v>0.704072456322962</v>
      </c>
      <c r="Y6702">
        <v>-24.125241573352099</v>
      </c>
      <c r="Z6702">
        <v>0.306975110376564</v>
      </c>
      <c r="AA6702">
        <v>0.72610664078822296</v>
      </c>
      <c r="AB6702">
        <v>23.3634013653929</v>
      </c>
      <c r="AC6702">
        <v>7.0489011448141195E-2</v>
      </c>
      <c r="AD6702">
        <v>0.57684129297949804</v>
      </c>
      <c r="AE6702">
        <v>-24.125241573352099</v>
      </c>
      <c r="AF6702">
        <v>0.32549523997010099</v>
      </c>
      <c r="AG6702">
        <v>0.70473078222419605</v>
      </c>
      <c r="AH6702">
        <v>-23.3268754927957</v>
      </c>
      <c r="AI6702">
        <v>0.35038410267202102</v>
      </c>
      <c r="AJ6702">
        <v>0.78121606160956403</v>
      </c>
      <c r="AK6702">
        <v>-23.256486171759999</v>
      </c>
    </row>
    <row r="6703" spans="1:37" x14ac:dyDescent="0.2">
      <c r="A6703" t="s">
        <v>21524</v>
      </c>
      <c r="B6703">
        <v>70509494</v>
      </c>
      <c r="C6703">
        <v>70509645</v>
      </c>
      <c r="D6703">
        <v>152</v>
      </c>
      <c r="E6703" t="s">
        <v>22355</v>
      </c>
      <c r="F6703">
        <v>5</v>
      </c>
      <c r="G6703" t="s">
        <v>22356</v>
      </c>
      <c r="H6703" t="s">
        <v>31000</v>
      </c>
      <c r="I6703">
        <v>5</v>
      </c>
      <c r="J6703">
        <v>70495100</v>
      </c>
      <c r="K6703">
        <v>70500903</v>
      </c>
      <c r="L6703">
        <v>5804</v>
      </c>
      <c r="M6703">
        <v>2</v>
      </c>
      <c r="N6703">
        <v>11042</v>
      </c>
      <c r="O6703" t="s">
        <v>22350</v>
      </c>
      <c r="P6703">
        <v>-8591</v>
      </c>
      <c r="Q6703" t="s">
        <v>40</v>
      </c>
      <c r="R6703" t="s">
        <v>22351</v>
      </c>
      <c r="S6703" t="s">
        <v>35537</v>
      </c>
      <c r="T6703">
        <v>0.93943752600822705</v>
      </c>
      <c r="U6703">
        <v>1</v>
      </c>
      <c r="V6703">
        <v>0.27889106859078999</v>
      </c>
      <c r="W6703">
        <v>0.26139292287254801</v>
      </c>
      <c r="X6703">
        <v>0.704072456322962</v>
      </c>
      <c r="Y6703">
        <v>-1.9912927638924101</v>
      </c>
      <c r="Z6703">
        <v>0.87157672656278196</v>
      </c>
      <c r="AA6703">
        <v>0.99338226415155695</v>
      </c>
      <c r="AB6703">
        <v>0.80801870679312104</v>
      </c>
      <c r="AC6703">
        <v>4.8767042925850802E-2</v>
      </c>
      <c r="AD6703">
        <v>0.57684129297949804</v>
      </c>
      <c r="AE6703">
        <v>-2.9912924507828098</v>
      </c>
      <c r="AF6703">
        <v>0.75597362904566501</v>
      </c>
      <c r="AG6703">
        <v>0.87732854096160695</v>
      </c>
      <c r="AH6703">
        <v>-0.421907505462568</v>
      </c>
      <c r="AI6703">
        <v>0.61187545788734798</v>
      </c>
      <c r="AJ6703">
        <v>0.792270719854135</v>
      </c>
      <c r="AK6703">
        <v>-1.1225373622260499</v>
      </c>
    </row>
    <row r="6704" spans="1:37" x14ac:dyDescent="0.2">
      <c r="A6704" t="s">
        <v>21524</v>
      </c>
      <c r="B6704">
        <v>70509645</v>
      </c>
      <c r="C6704">
        <v>70509796</v>
      </c>
      <c r="D6704">
        <v>152</v>
      </c>
      <c r="E6704" t="s">
        <v>22357</v>
      </c>
      <c r="F6704">
        <v>3</v>
      </c>
      <c r="G6704" t="s">
        <v>22358</v>
      </c>
      <c r="H6704" t="s">
        <v>31000</v>
      </c>
      <c r="I6704">
        <v>5</v>
      </c>
      <c r="J6704">
        <v>70495100</v>
      </c>
      <c r="K6704">
        <v>70500903</v>
      </c>
      <c r="L6704">
        <v>5804</v>
      </c>
      <c r="M6704">
        <v>2</v>
      </c>
      <c r="N6704">
        <v>11042</v>
      </c>
      <c r="O6704" t="s">
        <v>22350</v>
      </c>
      <c r="P6704">
        <v>-8742</v>
      </c>
      <c r="Q6704" t="s">
        <v>40</v>
      </c>
      <c r="R6704" t="s">
        <v>22351</v>
      </c>
      <c r="S6704" t="s">
        <v>35537</v>
      </c>
      <c r="T6704">
        <v>0.93943752600822705</v>
      </c>
      <c r="U6704">
        <v>1</v>
      </c>
      <c r="V6704">
        <v>0.27889106859078999</v>
      </c>
      <c r="W6704">
        <v>0.26139292287254801</v>
      </c>
      <c r="X6704">
        <v>0.704072456322962</v>
      </c>
      <c r="Y6704">
        <v>-2.1090708967529599</v>
      </c>
      <c r="Z6704">
        <v>0.87157672656278196</v>
      </c>
      <c r="AA6704">
        <v>0.99338226415155695</v>
      </c>
      <c r="AB6704">
        <v>0.93511024610872695</v>
      </c>
      <c r="AC6704">
        <v>4.8767042925850802E-2</v>
      </c>
      <c r="AD6704">
        <v>0.57684129297949804</v>
      </c>
      <c r="AE6704">
        <v>-3.1090705836433599</v>
      </c>
      <c r="AF6704">
        <v>0.75597362904566501</v>
      </c>
      <c r="AG6704">
        <v>0.87732854096160695</v>
      </c>
      <c r="AH6704">
        <v>-0.55509586627438701</v>
      </c>
      <c r="AI6704">
        <v>0.61187545788734798</v>
      </c>
      <c r="AJ6704">
        <v>0.792270719854135</v>
      </c>
      <c r="AK6704">
        <v>-1.24031548998665</v>
      </c>
    </row>
    <row r="6705" spans="1:37" x14ac:dyDescent="0.2">
      <c r="A6705" t="s">
        <v>21524</v>
      </c>
      <c r="B6705">
        <v>70509796</v>
      </c>
      <c r="C6705">
        <v>70509947</v>
      </c>
      <c r="D6705">
        <v>152</v>
      </c>
      <c r="E6705" t="s">
        <v>22359</v>
      </c>
      <c r="F6705">
        <v>3</v>
      </c>
      <c r="G6705" t="s">
        <v>22360</v>
      </c>
      <c r="H6705" t="s">
        <v>31000</v>
      </c>
      <c r="I6705">
        <v>5</v>
      </c>
      <c r="J6705">
        <v>70495100</v>
      </c>
      <c r="K6705">
        <v>70500903</v>
      </c>
      <c r="L6705">
        <v>5804</v>
      </c>
      <c r="M6705">
        <v>2</v>
      </c>
      <c r="N6705">
        <v>11042</v>
      </c>
      <c r="O6705" t="s">
        <v>22350</v>
      </c>
      <c r="P6705">
        <v>-8893</v>
      </c>
      <c r="Q6705" t="s">
        <v>40</v>
      </c>
      <c r="R6705" t="s">
        <v>22351</v>
      </c>
      <c r="S6705" t="s">
        <v>35537</v>
      </c>
      <c r="T6705">
        <v>0.97979524468909096</v>
      </c>
      <c r="U6705">
        <v>1</v>
      </c>
      <c r="V6705">
        <v>-6.2989177942225E-2</v>
      </c>
      <c r="W6705">
        <v>0.24279500649351901</v>
      </c>
      <c r="X6705">
        <v>0.704072456322962</v>
      </c>
      <c r="Y6705">
        <v>-2.69403324091931</v>
      </c>
      <c r="Z6705">
        <v>0.84618586979904598</v>
      </c>
      <c r="AA6705">
        <v>0.971114744068449</v>
      </c>
      <c r="AB6705">
        <v>0.83249572412531103</v>
      </c>
      <c r="AC6705">
        <v>4.5295221746086002E-2</v>
      </c>
      <c r="AD6705">
        <v>0.57684129297949804</v>
      </c>
      <c r="AE6705">
        <v>-3.6940327712549901</v>
      </c>
      <c r="AF6705">
        <v>0.78096665068996296</v>
      </c>
      <c r="AG6705">
        <v>0.89109926080456503</v>
      </c>
      <c r="AH6705">
        <v>-0.89697611280740197</v>
      </c>
      <c r="AI6705">
        <v>0.58910493252618501</v>
      </c>
      <c r="AJ6705">
        <v>0.78121606160956403</v>
      </c>
      <c r="AK6705">
        <v>-1.825277834153</v>
      </c>
    </row>
    <row r="6706" spans="1:37" x14ac:dyDescent="0.2">
      <c r="A6706" t="s">
        <v>21524</v>
      </c>
      <c r="B6706">
        <v>70775736</v>
      </c>
      <c r="C6706">
        <v>70775888</v>
      </c>
      <c r="D6706">
        <v>153</v>
      </c>
      <c r="E6706" t="s">
        <v>22361</v>
      </c>
      <c r="F6706">
        <v>4</v>
      </c>
      <c r="G6706" t="s">
        <v>22362</v>
      </c>
      <c r="H6706" t="s">
        <v>31032</v>
      </c>
      <c r="I6706">
        <v>5</v>
      </c>
      <c r="J6706">
        <v>70775506</v>
      </c>
      <c r="K6706">
        <v>70778475</v>
      </c>
      <c r="L6706">
        <v>2970</v>
      </c>
      <c r="M6706">
        <v>2</v>
      </c>
      <c r="N6706">
        <v>101929599</v>
      </c>
      <c r="O6706" t="s">
        <v>22363</v>
      </c>
      <c r="P6706">
        <v>2587</v>
      </c>
      <c r="Q6706" t="s">
        <v>40</v>
      </c>
      <c r="R6706" t="s">
        <v>22364</v>
      </c>
      <c r="S6706" t="s">
        <v>35538</v>
      </c>
      <c r="T6706">
        <v>0.583211159830616</v>
      </c>
      <c r="U6706">
        <v>0.81360520874211995</v>
      </c>
      <c r="V6706">
        <v>-0.79523492978756205</v>
      </c>
      <c r="W6706">
        <v>0.94541066367716797</v>
      </c>
      <c r="X6706">
        <v>0.95159051474143896</v>
      </c>
      <c r="Y6706">
        <v>-1.5231311786823101</v>
      </c>
      <c r="Z6706">
        <v>1</v>
      </c>
      <c r="AA6706">
        <v>1</v>
      </c>
      <c r="AB6706">
        <v>-1.75870884405457</v>
      </c>
      <c r="AC6706">
        <v>0.88945902157151002</v>
      </c>
      <c r="AD6706">
        <v>0.94068432309766403</v>
      </c>
      <c r="AE6706">
        <v>0.67248697566336102</v>
      </c>
      <c r="AF6706">
        <v>0.23669707478149901</v>
      </c>
      <c r="AG6706">
        <v>0.69020448338054297</v>
      </c>
      <c r="AH6706">
        <v>0.13437562723149199</v>
      </c>
      <c r="AI6706">
        <v>0.98342151819761803</v>
      </c>
      <c r="AJ6706">
        <v>0.98789258377071898</v>
      </c>
      <c r="AK6706">
        <v>-2.3967460077450702</v>
      </c>
    </row>
    <row r="6707" spans="1:37" x14ac:dyDescent="0.2">
      <c r="A6707" t="s">
        <v>21524</v>
      </c>
      <c r="B6707">
        <v>70775888</v>
      </c>
      <c r="C6707">
        <v>70776040</v>
      </c>
      <c r="D6707">
        <v>153</v>
      </c>
      <c r="E6707" t="s">
        <v>22365</v>
      </c>
      <c r="F6707">
        <v>5</v>
      </c>
      <c r="G6707" t="s">
        <v>22366</v>
      </c>
      <c r="H6707" t="s">
        <v>31032</v>
      </c>
      <c r="I6707">
        <v>5</v>
      </c>
      <c r="J6707">
        <v>70775506</v>
      </c>
      <c r="K6707">
        <v>70778475</v>
      </c>
      <c r="L6707">
        <v>2970</v>
      </c>
      <c r="M6707">
        <v>2</v>
      </c>
      <c r="N6707">
        <v>101929599</v>
      </c>
      <c r="O6707" t="s">
        <v>22363</v>
      </c>
      <c r="P6707">
        <v>2435</v>
      </c>
      <c r="Q6707" t="s">
        <v>40</v>
      </c>
      <c r="R6707" t="s">
        <v>22364</v>
      </c>
      <c r="S6707" t="s">
        <v>35538</v>
      </c>
      <c r="T6707">
        <v>0.54421053469192604</v>
      </c>
      <c r="U6707">
        <v>0.80321479550967601</v>
      </c>
      <c r="V6707">
        <v>3.0238195267180101</v>
      </c>
      <c r="W6707">
        <v>0.94541066367716797</v>
      </c>
      <c r="X6707">
        <v>0.95159051474143896</v>
      </c>
      <c r="Y6707">
        <v>-4.4300214910463502</v>
      </c>
      <c r="Z6707">
        <v>0.96726857278496403</v>
      </c>
      <c r="AA6707">
        <v>0.99919698600769702</v>
      </c>
      <c r="AB6707">
        <v>2.0603454374121499</v>
      </c>
      <c r="AC6707">
        <v>0.92091778829119397</v>
      </c>
      <c r="AD6707">
        <v>0.94068432309766403</v>
      </c>
      <c r="AE6707">
        <v>-3.26077647734571</v>
      </c>
      <c r="AF6707">
        <v>0.22065000948199101</v>
      </c>
      <c r="AG6707">
        <v>0.68151250837662902</v>
      </c>
      <c r="AH6707">
        <v>3.9534299302843801</v>
      </c>
      <c r="AI6707">
        <v>0.98342151819761803</v>
      </c>
      <c r="AJ6707">
        <v>0.98789258377071898</v>
      </c>
      <c r="AK6707">
        <v>-3.74274809147335</v>
      </c>
    </row>
    <row r="6708" spans="1:37" x14ac:dyDescent="0.2">
      <c r="A6708" t="s">
        <v>21524</v>
      </c>
      <c r="B6708">
        <v>70776247</v>
      </c>
      <c r="C6708">
        <v>70776398</v>
      </c>
      <c r="D6708">
        <v>152</v>
      </c>
      <c r="E6708" t="s">
        <v>22367</v>
      </c>
      <c r="F6708">
        <v>4</v>
      </c>
      <c r="G6708" t="s">
        <v>22333</v>
      </c>
      <c r="H6708" t="s">
        <v>31032</v>
      </c>
      <c r="I6708">
        <v>5</v>
      </c>
      <c r="J6708">
        <v>70775506</v>
      </c>
      <c r="K6708">
        <v>70778475</v>
      </c>
      <c r="L6708">
        <v>2970</v>
      </c>
      <c r="M6708">
        <v>2</v>
      </c>
      <c r="N6708">
        <v>101929599</v>
      </c>
      <c r="O6708" t="s">
        <v>22363</v>
      </c>
      <c r="P6708">
        <v>2077</v>
      </c>
      <c r="Q6708" t="s">
        <v>40</v>
      </c>
      <c r="R6708" t="s">
        <v>22364</v>
      </c>
      <c r="S6708" t="s">
        <v>35538</v>
      </c>
      <c r="T6708">
        <v>7.3374270299014499E-2</v>
      </c>
      <c r="U6708">
        <v>0.603102917160658</v>
      </c>
      <c r="V6708">
        <v>25.820467225058199</v>
      </c>
      <c r="W6708">
        <v>0.94541066367716797</v>
      </c>
      <c r="X6708">
        <v>0.95159051474143896</v>
      </c>
      <c r="Y6708">
        <v>-0.81140251685885101</v>
      </c>
      <c r="Z6708">
        <v>0.203350924423461</v>
      </c>
      <c r="AA6708">
        <v>0.72610664078822296</v>
      </c>
      <c r="AB6708">
        <v>24.8569931242126</v>
      </c>
      <c r="AC6708">
        <v>0.92091778829119397</v>
      </c>
      <c r="AD6708">
        <v>0.94068432309766403</v>
      </c>
      <c r="AE6708">
        <v>-1.30745700479621</v>
      </c>
      <c r="AF6708">
        <v>1.3497623430991999E-2</v>
      </c>
      <c r="AG6708">
        <v>0.476038960109122</v>
      </c>
      <c r="AH6708">
        <v>25.820467225058199</v>
      </c>
      <c r="AI6708">
        <v>0.95029317176085903</v>
      </c>
      <c r="AJ6708">
        <v>0.98621344597861504</v>
      </c>
      <c r="AK6708">
        <v>-0.20183475385265301</v>
      </c>
    </row>
    <row r="6709" spans="1:37" x14ac:dyDescent="0.2">
      <c r="A6709" t="s">
        <v>21524</v>
      </c>
      <c r="B6709">
        <v>70776398</v>
      </c>
      <c r="C6709">
        <v>70776549</v>
      </c>
      <c r="D6709">
        <v>152</v>
      </c>
      <c r="E6709" t="s">
        <v>22368</v>
      </c>
      <c r="F6709">
        <v>3</v>
      </c>
      <c r="G6709" t="s">
        <v>22335</v>
      </c>
      <c r="H6709" t="s">
        <v>30999</v>
      </c>
      <c r="I6709">
        <v>5</v>
      </c>
      <c r="J6709">
        <v>70775506</v>
      </c>
      <c r="K6709">
        <v>70778475</v>
      </c>
      <c r="L6709">
        <v>2970</v>
      </c>
      <c r="M6709">
        <v>2</v>
      </c>
      <c r="N6709">
        <v>101929599</v>
      </c>
      <c r="O6709" t="s">
        <v>22363</v>
      </c>
      <c r="P6709">
        <v>1926</v>
      </c>
      <c r="Q6709" t="s">
        <v>40</v>
      </c>
      <c r="R6709" t="s">
        <v>22364</v>
      </c>
      <c r="S6709" t="s">
        <v>35538</v>
      </c>
      <c r="T6709">
        <v>0.152084254673993</v>
      </c>
      <c r="U6709">
        <v>0.603102917160658</v>
      </c>
      <c r="V6709">
        <v>24.499661466114102</v>
      </c>
      <c r="W6709">
        <v>0.29261482077562401</v>
      </c>
      <c r="X6709">
        <v>0.704072456322962</v>
      </c>
      <c r="Y6709">
        <v>24.069716590232598</v>
      </c>
      <c r="Z6709">
        <v>0.306975110376564</v>
      </c>
      <c r="AA6709">
        <v>0.72610664078822296</v>
      </c>
      <c r="AB6709">
        <v>23.536187399917601</v>
      </c>
      <c r="AC6709">
        <v>0.27780950890804001</v>
      </c>
      <c r="AD6709">
        <v>0.68253123924728298</v>
      </c>
      <c r="AE6709">
        <v>23.573662102295302</v>
      </c>
      <c r="AF6709">
        <v>4.6407610929182198E-2</v>
      </c>
      <c r="AG6709">
        <v>0.476038960109122</v>
      </c>
      <c r="AH6709">
        <v>24.499661466114102</v>
      </c>
      <c r="AI6709">
        <v>0.56157887380500204</v>
      </c>
      <c r="AJ6709">
        <v>0.78121606160956403</v>
      </c>
      <c r="AK6709">
        <v>2.4025163897289801</v>
      </c>
    </row>
    <row r="6710" spans="1:37" x14ac:dyDescent="0.2">
      <c r="A6710" t="s">
        <v>21524</v>
      </c>
      <c r="B6710">
        <v>70776549</v>
      </c>
      <c r="C6710">
        <v>70776700</v>
      </c>
      <c r="D6710">
        <v>152</v>
      </c>
      <c r="E6710" t="s">
        <v>22369</v>
      </c>
      <c r="F6710">
        <v>3</v>
      </c>
      <c r="G6710" t="s">
        <v>22337</v>
      </c>
      <c r="H6710" t="s">
        <v>30999</v>
      </c>
      <c r="I6710">
        <v>5</v>
      </c>
      <c r="J6710">
        <v>70775506</v>
      </c>
      <c r="K6710">
        <v>70778475</v>
      </c>
      <c r="L6710">
        <v>2970</v>
      </c>
      <c r="M6710">
        <v>2</v>
      </c>
      <c r="N6710">
        <v>101929599</v>
      </c>
      <c r="O6710" t="s">
        <v>22363</v>
      </c>
      <c r="P6710">
        <v>1775</v>
      </c>
      <c r="Q6710" t="s">
        <v>40</v>
      </c>
      <c r="R6710" t="s">
        <v>22364</v>
      </c>
      <c r="S6710" t="s">
        <v>35538</v>
      </c>
      <c r="T6710">
        <v>0.506551998792793</v>
      </c>
      <c r="U6710">
        <v>0.78288571403930396</v>
      </c>
      <c r="V6710">
        <v>3.4687298037369798</v>
      </c>
      <c r="W6710">
        <v>0.29261482077562401</v>
      </c>
      <c r="X6710">
        <v>0.704072456322962</v>
      </c>
      <c r="Y6710">
        <v>23.847324182551901</v>
      </c>
      <c r="Z6710">
        <v>0.93459220503170903</v>
      </c>
      <c r="AA6710">
        <v>0.99919698600769702</v>
      </c>
      <c r="AB6710">
        <v>2.5052557485216398</v>
      </c>
      <c r="AC6710">
        <v>0.17695932866387601</v>
      </c>
      <c r="AD6710">
        <v>0.68253123924728298</v>
      </c>
      <c r="AE6710">
        <v>23.45335292871</v>
      </c>
      <c r="AF6710">
        <v>0.205398459628826</v>
      </c>
      <c r="AG6710">
        <v>0.68151250837662902</v>
      </c>
      <c r="AH6710">
        <v>4.3983397508501101</v>
      </c>
      <c r="AI6710">
        <v>0.91725052871964496</v>
      </c>
      <c r="AJ6710">
        <v>0.98621344597861504</v>
      </c>
      <c r="AK6710">
        <v>2.0820919110063398</v>
      </c>
    </row>
    <row r="6711" spans="1:37" x14ac:dyDescent="0.2">
      <c r="A6711" t="s">
        <v>21524</v>
      </c>
      <c r="B6711">
        <v>70777208</v>
      </c>
      <c r="C6711">
        <v>70777358</v>
      </c>
      <c r="D6711">
        <v>151</v>
      </c>
      <c r="E6711" t="s">
        <v>22370</v>
      </c>
      <c r="F6711">
        <v>4</v>
      </c>
      <c r="G6711" t="s">
        <v>22371</v>
      </c>
      <c r="H6711" t="s">
        <v>30999</v>
      </c>
      <c r="I6711">
        <v>5</v>
      </c>
      <c r="J6711">
        <v>70775506</v>
      </c>
      <c r="K6711">
        <v>70778475</v>
      </c>
      <c r="L6711">
        <v>2970</v>
      </c>
      <c r="M6711">
        <v>2</v>
      </c>
      <c r="N6711">
        <v>101929599</v>
      </c>
      <c r="O6711" t="s">
        <v>22363</v>
      </c>
      <c r="P6711">
        <v>1117</v>
      </c>
      <c r="Q6711" t="s">
        <v>40</v>
      </c>
      <c r="R6711" t="s">
        <v>22364</v>
      </c>
      <c r="S6711" t="s">
        <v>35538</v>
      </c>
      <c r="T6711">
        <v>0.89923478520719502</v>
      </c>
      <c r="U6711">
        <v>1</v>
      </c>
      <c r="V6711">
        <v>0.72994320141951197</v>
      </c>
      <c r="W6711">
        <v>0.24279500649351901</v>
      </c>
      <c r="X6711">
        <v>0.704072456322962</v>
      </c>
      <c r="Y6711">
        <v>-1.9178325694510601</v>
      </c>
      <c r="Z6711">
        <v>0.89710062530600898</v>
      </c>
      <c r="AA6711">
        <v>0.99919698600769702</v>
      </c>
      <c r="AB6711">
        <v>0.72831903978456303</v>
      </c>
      <c r="AC6711">
        <v>4.5295221746086002E-2</v>
      </c>
      <c r="AD6711">
        <v>0.57684129297949804</v>
      </c>
      <c r="AE6711">
        <v>-2.9178322563414598</v>
      </c>
      <c r="AF6711">
        <v>0.73123338343369804</v>
      </c>
      <c r="AG6711">
        <v>0.86437216336234302</v>
      </c>
      <c r="AH6711">
        <v>0.33927214686365798</v>
      </c>
      <c r="AI6711">
        <v>0.58910493252618501</v>
      </c>
      <c r="AJ6711">
        <v>0.78121606160956403</v>
      </c>
      <c r="AK6711">
        <v>-1.04907717118303</v>
      </c>
    </row>
    <row r="6712" spans="1:37" x14ac:dyDescent="0.2">
      <c r="A6712" t="s">
        <v>21524</v>
      </c>
      <c r="B6712">
        <v>70777358</v>
      </c>
      <c r="C6712">
        <v>70777508</v>
      </c>
      <c r="D6712">
        <v>151</v>
      </c>
      <c r="E6712" t="s">
        <v>22372</v>
      </c>
      <c r="F6712">
        <v>3</v>
      </c>
      <c r="G6712" t="s">
        <v>22373</v>
      </c>
      <c r="H6712" t="s">
        <v>30987</v>
      </c>
      <c r="I6712">
        <v>5</v>
      </c>
      <c r="J6712">
        <v>70775506</v>
      </c>
      <c r="K6712">
        <v>70778475</v>
      </c>
      <c r="L6712">
        <v>2970</v>
      </c>
      <c r="M6712">
        <v>2</v>
      </c>
      <c r="N6712">
        <v>101929599</v>
      </c>
      <c r="O6712" t="s">
        <v>22363</v>
      </c>
      <c r="P6712">
        <v>967</v>
      </c>
      <c r="Q6712" t="s">
        <v>40</v>
      </c>
      <c r="R6712" t="s">
        <v>22364</v>
      </c>
      <c r="S6712" t="s">
        <v>35538</v>
      </c>
      <c r="T6712">
        <v>0.89923478520719502</v>
      </c>
      <c r="U6712">
        <v>1</v>
      </c>
      <c r="V6712">
        <v>1.2387067427631999</v>
      </c>
      <c r="W6712">
        <v>0.24279500649351901</v>
      </c>
      <c r="X6712">
        <v>0.704072456322962</v>
      </c>
      <c r="Y6712">
        <v>-1.67499395887367</v>
      </c>
      <c r="Z6712">
        <v>0.89710062530600898</v>
      </c>
      <c r="AA6712">
        <v>0.99919698600769702</v>
      </c>
      <c r="AB6712">
        <v>1.0117433584870099</v>
      </c>
      <c r="AC6712">
        <v>4.5295221746086002E-2</v>
      </c>
      <c r="AD6712">
        <v>0.57684129297949804</v>
      </c>
      <c r="AE6712">
        <v>-2.6749937240414501</v>
      </c>
      <c r="AF6712">
        <v>0.73123338343369804</v>
      </c>
      <c r="AG6712">
        <v>0.86437216336234302</v>
      </c>
      <c r="AH6712">
        <v>0.84803568820734798</v>
      </c>
      <c r="AI6712">
        <v>0.58910493252618501</v>
      </c>
      <c r="AJ6712">
        <v>0.78121606160956403</v>
      </c>
      <c r="AK6712">
        <v>-0.80623855290384305</v>
      </c>
    </row>
    <row r="6713" spans="1:37" x14ac:dyDescent="0.2">
      <c r="A6713" t="s">
        <v>21524</v>
      </c>
      <c r="B6713">
        <v>70777508</v>
      </c>
      <c r="C6713">
        <v>70777658</v>
      </c>
      <c r="D6713">
        <v>151</v>
      </c>
      <c r="E6713" t="s">
        <v>22374</v>
      </c>
      <c r="F6713">
        <v>8</v>
      </c>
      <c r="G6713" t="s">
        <v>22375</v>
      </c>
      <c r="H6713" t="s">
        <v>30987</v>
      </c>
      <c r="I6713">
        <v>5</v>
      </c>
      <c r="J6713">
        <v>70775506</v>
      </c>
      <c r="K6713">
        <v>70778475</v>
      </c>
      <c r="L6713">
        <v>2970</v>
      </c>
      <c r="M6713">
        <v>2</v>
      </c>
      <c r="N6713">
        <v>101929599</v>
      </c>
      <c r="O6713" t="s">
        <v>22363</v>
      </c>
      <c r="P6713">
        <v>817</v>
      </c>
      <c r="Q6713" t="s">
        <v>40</v>
      </c>
      <c r="R6713" t="s">
        <v>22364</v>
      </c>
      <c r="S6713" t="s">
        <v>35538</v>
      </c>
      <c r="T6713">
        <v>0.89923478520719502</v>
      </c>
      <c r="U6713">
        <v>1</v>
      </c>
      <c r="V6713">
        <v>1.2387067427631999</v>
      </c>
      <c r="W6713">
        <v>0.24279500649351901</v>
      </c>
      <c r="X6713">
        <v>0.704072456322962</v>
      </c>
      <c r="Y6713">
        <v>-1.55558462154354</v>
      </c>
      <c r="Z6713">
        <v>0.89710062530600898</v>
      </c>
      <c r="AA6713">
        <v>0.99919698600769702</v>
      </c>
      <c r="AB6713">
        <v>0.89150847504019304</v>
      </c>
      <c r="AC6713">
        <v>4.5295221746086002E-2</v>
      </c>
      <c r="AD6713">
        <v>0.57684129297949804</v>
      </c>
      <c r="AE6713">
        <v>-2.5555843867113301</v>
      </c>
      <c r="AF6713">
        <v>0.70676954854459395</v>
      </c>
      <c r="AG6713">
        <v>0.85225920482806805</v>
      </c>
      <c r="AH6713">
        <v>1.0323104910059899</v>
      </c>
      <c r="AI6713">
        <v>0.58910493252618501</v>
      </c>
      <c r="AJ6713">
        <v>0.78121606160956403</v>
      </c>
      <c r="AK6713">
        <v>-0.68682922081600695</v>
      </c>
    </row>
    <row r="6714" spans="1:37" x14ac:dyDescent="0.2">
      <c r="A6714" t="s">
        <v>21524</v>
      </c>
      <c r="B6714">
        <v>71021003</v>
      </c>
      <c r="C6714">
        <v>71021155</v>
      </c>
      <c r="D6714">
        <v>153</v>
      </c>
      <c r="E6714" t="s">
        <v>22376</v>
      </c>
      <c r="F6714">
        <v>3</v>
      </c>
      <c r="G6714" t="s">
        <v>22377</v>
      </c>
      <c r="H6714" t="s">
        <v>30987</v>
      </c>
      <c r="I6714">
        <v>5</v>
      </c>
      <c r="J6714">
        <v>70968483</v>
      </c>
      <c r="K6714">
        <v>71020910</v>
      </c>
      <c r="L6714">
        <v>52428</v>
      </c>
      <c r="M6714">
        <v>2</v>
      </c>
      <c r="N6714">
        <v>4671</v>
      </c>
      <c r="O6714" t="s">
        <v>22378</v>
      </c>
      <c r="P6714">
        <v>-93</v>
      </c>
      <c r="Q6714" t="s">
        <v>22379</v>
      </c>
      <c r="R6714" t="s">
        <v>22380</v>
      </c>
      <c r="S6714" t="s">
        <v>35539</v>
      </c>
      <c r="T6714" t="s">
        <v>40</v>
      </c>
      <c r="U6714" t="s">
        <v>40</v>
      </c>
      <c r="V6714">
        <v>0</v>
      </c>
      <c r="W6714">
        <v>0.20525741147413201</v>
      </c>
      <c r="X6714">
        <v>0.704072456322962</v>
      </c>
      <c r="Y6714">
        <v>-23.817839888832399</v>
      </c>
      <c r="Z6714">
        <v>0.306975110376564</v>
      </c>
      <c r="AA6714">
        <v>0.72610664078822296</v>
      </c>
      <c r="AB6714">
        <v>23.055999693897899</v>
      </c>
      <c r="AC6714">
        <v>7.0489011448141195E-2</v>
      </c>
      <c r="AD6714">
        <v>0.57684129297949804</v>
      </c>
      <c r="AE6714">
        <v>-23.817839888832399</v>
      </c>
      <c r="AF6714">
        <v>0.32549523997010099</v>
      </c>
      <c r="AG6714">
        <v>0.70473078222419605</v>
      </c>
      <c r="AH6714">
        <v>-23.019473822114701</v>
      </c>
      <c r="AI6714">
        <v>0.35038410267202102</v>
      </c>
      <c r="AJ6714">
        <v>0.78121606160956403</v>
      </c>
      <c r="AK6714">
        <v>-22.949084502707201</v>
      </c>
    </row>
    <row r="6715" spans="1:37" x14ac:dyDescent="0.2">
      <c r="A6715" t="s">
        <v>21524</v>
      </c>
      <c r="B6715">
        <v>71021326</v>
      </c>
      <c r="C6715">
        <v>71021624</v>
      </c>
      <c r="D6715">
        <v>299</v>
      </c>
      <c r="E6715" t="s">
        <v>22381</v>
      </c>
      <c r="F6715">
        <v>2</v>
      </c>
      <c r="G6715" t="s">
        <v>22382</v>
      </c>
      <c r="H6715" t="s">
        <v>30987</v>
      </c>
      <c r="I6715">
        <v>5</v>
      </c>
      <c r="J6715">
        <v>70968483</v>
      </c>
      <c r="K6715">
        <v>71020910</v>
      </c>
      <c r="L6715">
        <v>52428</v>
      </c>
      <c r="M6715">
        <v>2</v>
      </c>
      <c r="N6715">
        <v>4671</v>
      </c>
      <c r="O6715" t="s">
        <v>22378</v>
      </c>
      <c r="P6715">
        <v>-416</v>
      </c>
      <c r="Q6715" t="s">
        <v>22379</v>
      </c>
      <c r="R6715" t="s">
        <v>22380</v>
      </c>
      <c r="S6715" t="s">
        <v>35539</v>
      </c>
      <c r="T6715" t="s">
        <v>40</v>
      </c>
      <c r="U6715" t="s">
        <v>40</v>
      </c>
      <c r="V6715">
        <v>0</v>
      </c>
      <c r="W6715">
        <v>0.20525741147413201</v>
      </c>
      <c r="X6715">
        <v>0.704072456322962</v>
      </c>
      <c r="Y6715">
        <v>-23.817839888832399</v>
      </c>
      <c r="Z6715">
        <v>0.306975110376564</v>
      </c>
      <c r="AA6715">
        <v>0.72610664078822296</v>
      </c>
      <c r="AB6715">
        <v>23.055999693897899</v>
      </c>
      <c r="AC6715">
        <v>7.0489011448141195E-2</v>
      </c>
      <c r="AD6715">
        <v>0.57684129297949804</v>
      </c>
      <c r="AE6715">
        <v>-23.817839888832399</v>
      </c>
      <c r="AF6715">
        <v>0.32549523997010099</v>
      </c>
      <c r="AG6715">
        <v>0.70473078222419605</v>
      </c>
      <c r="AH6715">
        <v>-23.019473822114701</v>
      </c>
      <c r="AI6715">
        <v>0.35038410267202102</v>
      </c>
      <c r="AJ6715">
        <v>0.78121606160956403</v>
      </c>
      <c r="AK6715">
        <v>-22.949084502707201</v>
      </c>
    </row>
    <row r="6716" spans="1:37" x14ac:dyDescent="0.2">
      <c r="A6716" t="s">
        <v>21524</v>
      </c>
      <c r="B6716">
        <v>71022087</v>
      </c>
      <c r="C6716">
        <v>71022229</v>
      </c>
      <c r="D6716">
        <v>143</v>
      </c>
      <c r="E6716" t="s">
        <v>22383</v>
      </c>
      <c r="F6716">
        <v>1</v>
      </c>
      <c r="G6716" t="s">
        <v>22384</v>
      </c>
      <c r="H6716" t="s">
        <v>30999</v>
      </c>
      <c r="I6716">
        <v>5</v>
      </c>
      <c r="J6716">
        <v>70968483</v>
      </c>
      <c r="K6716">
        <v>71020910</v>
      </c>
      <c r="L6716">
        <v>52428</v>
      </c>
      <c r="M6716">
        <v>2</v>
      </c>
      <c r="N6716">
        <v>4671</v>
      </c>
      <c r="O6716" t="s">
        <v>22378</v>
      </c>
      <c r="P6716">
        <v>-1177</v>
      </c>
      <c r="Q6716" t="s">
        <v>22379</v>
      </c>
      <c r="R6716" t="s">
        <v>22380</v>
      </c>
      <c r="S6716" t="s">
        <v>35539</v>
      </c>
      <c r="T6716">
        <v>0.54421053469192604</v>
      </c>
      <c r="U6716">
        <v>0.80321479550967601</v>
      </c>
      <c r="V6716">
        <v>0.92973074104575304</v>
      </c>
      <c r="W6716">
        <v>0.123414495547065</v>
      </c>
      <c r="X6716">
        <v>0.704072456322962</v>
      </c>
      <c r="Y6716">
        <v>23.753318430622599</v>
      </c>
      <c r="Z6716">
        <v>0.96726857278496403</v>
      </c>
      <c r="AA6716">
        <v>0.99919698600769702</v>
      </c>
      <c r="AB6716">
        <v>-3.3743262334662599E-2</v>
      </c>
      <c r="AC6716">
        <v>0.17695932866387601</v>
      </c>
      <c r="AD6716">
        <v>0.68253123924728298</v>
      </c>
      <c r="AE6716">
        <v>23.145487754774901</v>
      </c>
      <c r="AF6716">
        <v>0.22065000948199101</v>
      </c>
      <c r="AG6716">
        <v>0.68151250837662902</v>
      </c>
      <c r="AH6716">
        <v>1.8593411943706799</v>
      </c>
      <c r="AI6716">
        <v>0.170234813229591</v>
      </c>
      <c r="AJ6716">
        <v>0.78121606160956403</v>
      </c>
      <c r="AK6716">
        <v>2.8230835354792498</v>
      </c>
    </row>
    <row r="6717" spans="1:37" x14ac:dyDescent="0.2">
      <c r="A6717" t="s">
        <v>21524</v>
      </c>
      <c r="B6717">
        <v>71609654</v>
      </c>
      <c r="C6717">
        <v>71609828</v>
      </c>
      <c r="D6717">
        <v>175</v>
      </c>
      <c r="E6717" t="s">
        <v>22385</v>
      </c>
      <c r="F6717">
        <v>1</v>
      </c>
      <c r="G6717" t="s">
        <v>22386</v>
      </c>
      <c r="H6717" t="s">
        <v>35540</v>
      </c>
      <c r="I6717">
        <v>5</v>
      </c>
      <c r="J6717">
        <v>71592871</v>
      </c>
      <c r="K6717">
        <v>71603065</v>
      </c>
      <c r="L6717">
        <v>10195</v>
      </c>
      <c r="M6717">
        <v>1</v>
      </c>
      <c r="N6717">
        <v>64087</v>
      </c>
      <c r="O6717" t="s">
        <v>22387</v>
      </c>
      <c r="P6717">
        <v>16783</v>
      </c>
      <c r="Q6717" t="s">
        <v>22388</v>
      </c>
      <c r="R6717" t="s">
        <v>22389</v>
      </c>
      <c r="S6717" t="s">
        <v>35541</v>
      </c>
      <c r="T6717">
        <v>0.35387198439864398</v>
      </c>
      <c r="U6717">
        <v>0.603102917160658</v>
      </c>
      <c r="V6717">
        <v>-21.771402467630399</v>
      </c>
      <c r="W6717">
        <v>0.29261482077562401</v>
      </c>
      <c r="X6717">
        <v>0.704072456322962</v>
      </c>
      <c r="Y6717">
        <v>21.915792338582499</v>
      </c>
      <c r="Z6717">
        <v>0.65379035313853895</v>
      </c>
      <c r="AA6717">
        <v>0.84521697243271998</v>
      </c>
      <c r="AB6717">
        <v>-3.1387608282225701</v>
      </c>
      <c r="AC6717">
        <v>0.27780950890804001</v>
      </c>
      <c r="AD6717">
        <v>0.68253123924728298</v>
      </c>
      <c r="AE6717">
        <v>21.191818285340201</v>
      </c>
      <c r="AF6717">
        <v>0.32549523997010099</v>
      </c>
      <c r="AG6717">
        <v>0.70473078222419605</v>
      </c>
      <c r="AH6717">
        <v>-21.117817735595601</v>
      </c>
      <c r="AI6717">
        <v>0.56157887380500204</v>
      </c>
      <c r="AJ6717">
        <v>0.78121606160956403</v>
      </c>
      <c r="AK6717">
        <v>3.3900656300380598</v>
      </c>
    </row>
    <row r="6718" spans="1:37" x14ac:dyDescent="0.2">
      <c r="A6718" t="s">
        <v>21524</v>
      </c>
      <c r="B6718">
        <v>71609828</v>
      </c>
      <c r="C6718">
        <v>71610002</v>
      </c>
      <c r="D6718">
        <v>175</v>
      </c>
      <c r="E6718" t="s">
        <v>22390</v>
      </c>
      <c r="F6718">
        <v>2</v>
      </c>
      <c r="G6718" t="s">
        <v>22391</v>
      </c>
      <c r="H6718" t="s">
        <v>35540</v>
      </c>
      <c r="I6718">
        <v>5</v>
      </c>
      <c r="J6718">
        <v>71592871</v>
      </c>
      <c r="K6718">
        <v>71603065</v>
      </c>
      <c r="L6718">
        <v>10195</v>
      </c>
      <c r="M6718">
        <v>1</v>
      </c>
      <c r="N6718">
        <v>64087</v>
      </c>
      <c r="O6718" t="s">
        <v>22387</v>
      </c>
      <c r="P6718">
        <v>16957</v>
      </c>
      <c r="Q6718" t="s">
        <v>22388</v>
      </c>
      <c r="R6718" t="s">
        <v>22389</v>
      </c>
      <c r="S6718" t="s">
        <v>35541</v>
      </c>
      <c r="T6718">
        <v>0.35387198439864398</v>
      </c>
      <c r="U6718">
        <v>0.603102917160658</v>
      </c>
      <c r="V6718">
        <v>-21.771402467630399</v>
      </c>
      <c r="W6718">
        <v>0.29261482077562401</v>
      </c>
      <c r="X6718">
        <v>0.704072456322962</v>
      </c>
      <c r="Y6718">
        <v>21.915792338582499</v>
      </c>
      <c r="Z6718">
        <v>0.65379035313853895</v>
      </c>
      <c r="AA6718">
        <v>0.84521697243271998</v>
      </c>
      <c r="AB6718">
        <v>-3.1387608282225701</v>
      </c>
      <c r="AC6718">
        <v>0.27780950890804001</v>
      </c>
      <c r="AD6718">
        <v>0.68253123924728298</v>
      </c>
      <c r="AE6718">
        <v>21.191818285340201</v>
      </c>
      <c r="AF6718">
        <v>0.32549523997010099</v>
      </c>
      <c r="AG6718">
        <v>0.70473078222419605</v>
      </c>
      <c r="AH6718">
        <v>-21.117817735595601</v>
      </c>
      <c r="AI6718">
        <v>0.56157887380500204</v>
      </c>
      <c r="AJ6718">
        <v>0.78121606160956403</v>
      </c>
      <c r="AK6718">
        <v>3.3900656300380598</v>
      </c>
    </row>
    <row r="6719" spans="1:37" x14ac:dyDescent="0.2">
      <c r="A6719" t="s">
        <v>21524</v>
      </c>
      <c r="B6719">
        <v>71683332</v>
      </c>
      <c r="C6719">
        <v>71683482</v>
      </c>
      <c r="D6719">
        <v>151</v>
      </c>
      <c r="E6719" t="s">
        <v>22392</v>
      </c>
      <c r="F6719">
        <v>1</v>
      </c>
      <c r="G6719" t="s">
        <v>22393</v>
      </c>
      <c r="H6719" t="s">
        <v>31000</v>
      </c>
      <c r="I6719">
        <v>5</v>
      </c>
      <c r="J6719">
        <v>71649349</v>
      </c>
      <c r="K6719">
        <v>71658668</v>
      </c>
      <c r="L6719">
        <v>9320</v>
      </c>
      <c r="M6719">
        <v>1</v>
      </c>
      <c r="N6719">
        <v>64087</v>
      </c>
      <c r="O6719" t="s">
        <v>22394</v>
      </c>
      <c r="P6719">
        <v>33983</v>
      </c>
      <c r="Q6719" t="s">
        <v>22388</v>
      </c>
      <c r="R6719" t="s">
        <v>22389</v>
      </c>
      <c r="S6719" t="s">
        <v>35541</v>
      </c>
      <c r="T6719">
        <v>0.97213403838398904</v>
      </c>
      <c r="U6719">
        <v>1</v>
      </c>
      <c r="V6719">
        <v>0.70677641684613901</v>
      </c>
      <c r="W6719">
        <v>0.20525741147413201</v>
      </c>
      <c r="X6719">
        <v>0.704072456322962</v>
      </c>
      <c r="Y6719">
        <v>-23.588823153781199</v>
      </c>
      <c r="Z6719">
        <v>0.69013698642955401</v>
      </c>
      <c r="AA6719">
        <v>0.84521697243271998</v>
      </c>
      <c r="AB6719">
        <v>-0.256697551897342</v>
      </c>
      <c r="AC6719">
        <v>7.0489011448141195E-2</v>
      </c>
      <c r="AD6719">
        <v>0.57684129297949804</v>
      </c>
      <c r="AE6719">
        <v>-23.588823153781199</v>
      </c>
      <c r="AF6719">
        <v>0.61410715005536498</v>
      </c>
      <c r="AG6719">
        <v>0.80674443595273604</v>
      </c>
      <c r="AH6719">
        <v>1.63638684765815</v>
      </c>
      <c r="AI6719">
        <v>0.35038410267202102</v>
      </c>
      <c r="AJ6719">
        <v>0.78121606160956403</v>
      </c>
      <c r="AK6719">
        <v>-22.720067781521401</v>
      </c>
    </row>
    <row r="6720" spans="1:37" x14ac:dyDescent="0.2">
      <c r="A6720" t="s">
        <v>21524</v>
      </c>
      <c r="B6720">
        <v>71683482</v>
      </c>
      <c r="C6720">
        <v>71683632</v>
      </c>
      <c r="D6720">
        <v>151</v>
      </c>
      <c r="E6720" t="s">
        <v>22395</v>
      </c>
      <c r="F6720">
        <v>2</v>
      </c>
      <c r="G6720" t="s">
        <v>22396</v>
      </c>
      <c r="H6720" t="s">
        <v>31000</v>
      </c>
      <c r="I6720">
        <v>5</v>
      </c>
      <c r="J6720">
        <v>71649349</v>
      </c>
      <c r="K6720">
        <v>71658668</v>
      </c>
      <c r="L6720">
        <v>9320</v>
      </c>
      <c r="M6720">
        <v>1</v>
      </c>
      <c r="N6720">
        <v>64087</v>
      </c>
      <c r="O6720" t="s">
        <v>22394</v>
      </c>
      <c r="P6720">
        <v>34133</v>
      </c>
      <c r="Q6720" t="s">
        <v>22388</v>
      </c>
      <c r="R6720" t="s">
        <v>22389</v>
      </c>
      <c r="S6720" t="s">
        <v>35541</v>
      </c>
      <c r="T6720">
        <v>0.97213403838398904</v>
      </c>
      <c r="U6720">
        <v>1</v>
      </c>
      <c r="V6720">
        <v>0.70677641684613901</v>
      </c>
      <c r="W6720">
        <v>0.20525741147413201</v>
      </c>
      <c r="X6720">
        <v>0.704072456322962</v>
      </c>
      <c r="Y6720">
        <v>-23.588823153781199</v>
      </c>
      <c r="Z6720">
        <v>0.69013698642955401</v>
      </c>
      <c r="AA6720">
        <v>0.84521697243271998</v>
      </c>
      <c r="AB6720">
        <v>-0.256697551897342</v>
      </c>
      <c r="AC6720">
        <v>7.0489011448141195E-2</v>
      </c>
      <c r="AD6720">
        <v>0.57684129297949804</v>
      </c>
      <c r="AE6720">
        <v>-23.588823153781199</v>
      </c>
      <c r="AF6720">
        <v>0.61410715005536498</v>
      </c>
      <c r="AG6720">
        <v>0.80674443595273604</v>
      </c>
      <c r="AH6720">
        <v>1.63638684765815</v>
      </c>
      <c r="AI6720">
        <v>0.35038410267202102</v>
      </c>
      <c r="AJ6720">
        <v>0.78121606160956403</v>
      </c>
      <c r="AK6720">
        <v>-22.720067781521401</v>
      </c>
    </row>
    <row r="6721" spans="1:37" x14ac:dyDescent="0.2">
      <c r="A6721" t="s">
        <v>21524</v>
      </c>
      <c r="B6721">
        <v>71683632</v>
      </c>
      <c r="C6721">
        <v>71683782</v>
      </c>
      <c r="D6721">
        <v>151</v>
      </c>
      <c r="E6721" t="s">
        <v>22397</v>
      </c>
      <c r="F6721">
        <v>0</v>
      </c>
      <c r="G6721" t="s">
        <v>22398</v>
      </c>
      <c r="H6721" t="s">
        <v>31000</v>
      </c>
      <c r="I6721">
        <v>5</v>
      </c>
      <c r="J6721">
        <v>71649349</v>
      </c>
      <c r="K6721">
        <v>71658668</v>
      </c>
      <c r="L6721">
        <v>9320</v>
      </c>
      <c r="M6721">
        <v>1</v>
      </c>
      <c r="N6721">
        <v>64087</v>
      </c>
      <c r="O6721" t="s">
        <v>22394</v>
      </c>
      <c r="P6721">
        <v>34283</v>
      </c>
      <c r="Q6721" t="s">
        <v>22388</v>
      </c>
      <c r="R6721" t="s">
        <v>22389</v>
      </c>
      <c r="S6721" t="s">
        <v>35541</v>
      </c>
      <c r="T6721">
        <v>0.97213403838398904</v>
      </c>
      <c r="U6721">
        <v>1</v>
      </c>
      <c r="V6721">
        <v>0.70677641684613901</v>
      </c>
      <c r="W6721">
        <v>0.20525741147413201</v>
      </c>
      <c r="X6721">
        <v>0.704072456322962</v>
      </c>
      <c r="Y6721">
        <v>-23.588823153781199</v>
      </c>
      <c r="Z6721">
        <v>0.69013698642955401</v>
      </c>
      <c r="AA6721">
        <v>0.84521697243271998</v>
      </c>
      <c r="AB6721">
        <v>-0.256697551897342</v>
      </c>
      <c r="AC6721">
        <v>7.0489011448141195E-2</v>
      </c>
      <c r="AD6721">
        <v>0.57684129297949804</v>
      </c>
      <c r="AE6721">
        <v>-23.588823153781199</v>
      </c>
      <c r="AF6721">
        <v>0.61410715005536498</v>
      </c>
      <c r="AG6721">
        <v>0.80674443595273604</v>
      </c>
      <c r="AH6721">
        <v>1.63638684765815</v>
      </c>
      <c r="AI6721">
        <v>0.35038410267202102</v>
      </c>
      <c r="AJ6721">
        <v>0.78121606160956403</v>
      </c>
      <c r="AK6721">
        <v>-22.720067781521401</v>
      </c>
    </row>
    <row r="6722" spans="1:37" x14ac:dyDescent="0.2">
      <c r="A6722" t="s">
        <v>21524</v>
      </c>
      <c r="B6722">
        <v>72171308</v>
      </c>
      <c r="C6722">
        <v>72171536</v>
      </c>
      <c r="D6722">
        <v>229</v>
      </c>
      <c r="E6722" t="s">
        <v>22399</v>
      </c>
      <c r="F6722">
        <v>1</v>
      </c>
      <c r="G6722" t="s">
        <v>22400</v>
      </c>
      <c r="H6722" t="s">
        <v>30999</v>
      </c>
      <c r="I6722">
        <v>5</v>
      </c>
      <c r="J6722">
        <v>72169467</v>
      </c>
      <c r="K6722">
        <v>72169540</v>
      </c>
      <c r="L6722">
        <v>74</v>
      </c>
      <c r="M6722">
        <v>1</v>
      </c>
      <c r="N6722">
        <v>100616377</v>
      </c>
      <c r="O6722" t="s">
        <v>22401</v>
      </c>
      <c r="P6722">
        <v>1841</v>
      </c>
      <c r="Q6722" t="s">
        <v>22402</v>
      </c>
      <c r="R6722" t="s">
        <v>22403</v>
      </c>
      <c r="S6722" t="s">
        <v>35542</v>
      </c>
      <c r="T6722">
        <v>0.644035865418358</v>
      </c>
      <c r="U6722">
        <v>0.84904924635754497</v>
      </c>
      <c r="V6722">
        <v>-0.18575645861704601</v>
      </c>
      <c r="W6722">
        <v>0.45677437087276901</v>
      </c>
      <c r="X6722">
        <v>0.75726018452522603</v>
      </c>
      <c r="Y6722">
        <v>-0.46493602828488001</v>
      </c>
      <c r="Z6722">
        <v>0.55428001561304696</v>
      </c>
      <c r="AA6722">
        <v>0.84521697243271998</v>
      </c>
      <c r="AB6722">
        <v>-0.586997747226083</v>
      </c>
      <c r="AC6722">
        <v>0.131413828155275</v>
      </c>
      <c r="AD6722">
        <v>0.68253123924728298</v>
      </c>
      <c r="AE6722">
        <v>-1.46493574151351</v>
      </c>
      <c r="AF6722">
        <v>0.77173648502780101</v>
      </c>
      <c r="AG6722">
        <v>0.88417364479730298</v>
      </c>
      <c r="AH6722">
        <v>0.259429390628167</v>
      </c>
      <c r="AI6722">
        <v>0.84178376985732795</v>
      </c>
      <c r="AJ6722">
        <v>0.95896800690842199</v>
      </c>
      <c r="AK6722">
        <v>0.403819266803434</v>
      </c>
    </row>
    <row r="6723" spans="1:37" x14ac:dyDescent="0.2">
      <c r="A6723" t="s">
        <v>21524</v>
      </c>
      <c r="B6723">
        <v>72193358</v>
      </c>
      <c r="C6723">
        <v>72193510</v>
      </c>
      <c r="D6723">
        <v>153</v>
      </c>
      <c r="E6723" t="s">
        <v>22404</v>
      </c>
      <c r="F6723">
        <v>1</v>
      </c>
      <c r="G6723" t="s">
        <v>22405</v>
      </c>
      <c r="H6723" t="s">
        <v>35543</v>
      </c>
      <c r="I6723">
        <v>5</v>
      </c>
      <c r="J6723">
        <v>72179628</v>
      </c>
      <c r="K6723">
        <v>72195440</v>
      </c>
      <c r="L6723">
        <v>15813</v>
      </c>
      <c r="M6723">
        <v>1</v>
      </c>
      <c r="N6723">
        <v>4131</v>
      </c>
      <c r="O6723" t="s">
        <v>22406</v>
      </c>
      <c r="P6723">
        <v>13730</v>
      </c>
      <c r="Q6723" t="s">
        <v>22407</v>
      </c>
      <c r="R6723" t="s">
        <v>22408</v>
      </c>
      <c r="S6723" t="s">
        <v>35544</v>
      </c>
      <c r="T6723">
        <v>0.750300714701709</v>
      </c>
      <c r="U6723">
        <v>0.96479870858931804</v>
      </c>
      <c r="V6723">
        <v>0.20542449464617801</v>
      </c>
      <c r="W6723">
        <v>0.77131238386100998</v>
      </c>
      <c r="X6723">
        <v>0.95159051474143896</v>
      </c>
      <c r="Y6723">
        <v>0.84552109349690197</v>
      </c>
      <c r="Z6723">
        <v>0.20097529916239401</v>
      </c>
      <c r="AA6723">
        <v>0.72610664078822296</v>
      </c>
      <c r="AB6723">
        <v>-0.75804961531385895</v>
      </c>
      <c r="AC6723">
        <v>0.77769842099370001</v>
      </c>
      <c r="AD6723">
        <v>0.90190469217964697</v>
      </c>
      <c r="AE6723">
        <v>-0.13246117961651199</v>
      </c>
      <c r="AF6723">
        <v>0.58335538524185004</v>
      </c>
      <c r="AG6723">
        <v>0.80674443595273604</v>
      </c>
      <c r="AH6723">
        <v>1.1350351513648</v>
      </c>
      <c r="AI6723">
        <v>0.45586130922784701</v>
      </c>
      <c r="AJ6723">
        <v>0.78121606160956403</v>
      </c>
      <c r="AK6723">
        <v>1.6817129062023499</v>
      </c>
    </row>
    <row r="6724" spans="1:37" x14ac:dyDescent="0.2">
      <c r="A6724" t="s">
        <v>21524</v>
      </c>
      <c r="B6724">
        <v>72276590</v>
      </c>
      <c r="C6724">
        <v>72276742</v>
      </c>
      <c r="D6724">
        <v>153</v>
      </c>
      <c r="E6724" t="s">
        <v>22409</v>
      </c>
      <c r="F6724">
        <v>0</v>
      </c>
      <c r="G6724" t="s">
        <v>22410</v>
      </c>
      <c r="H6724" t="s">
        <v>35545</v>
      </c>
      <c r="I6724">
        <v>5</v>
      </c>
      <c r="J6724">
        <v>72219422</v>
      </c>
      <c r="K6724">
        <v>72288658</v>
      </c>
      <c r="L6724">
        <v>69237</v>
      </c>
      <c r="M6724">
        <v>2</v>
      </c>
      <c r="N6724">
        <v>23107</v>
      </c>
      <c r="O6724" t="s">
        <v>22411</v>
      </c>
      <c r="P6724">
        <v>11916</v>
      </c>
      <c r="Q6724" t="s">
        <v>22412</v>
      </c>
      <c r="R6724" t="s">
        <v>22413</v>
      </c>
      <c r="S6724" t="s">
        <v>35546</v>
      </c>
      <c r="T6724">
        <v>0.97213403838398904</v>
      </c>
      <c r="U6724">
        <v>1</v>
      </c>
      <c r="V6724">
        <v>2.6924575441850598</v>
      </c>
      <c r="W6724">
        <v>0.89107655920673101</v>
      </c>
      <c r="X6724">
        <v>0.95159051474143896</v>
      </c>
      <c r="Y6724">
        <v>2.8977026014982901</v>
      </c>
      <c r="Z6724">
        <v>0.69013698642955401</v>
      </c>
      <c r="AA6724">
        <v>0.84521697243271998</v>
      </c>
      <c r="AB6724">
        <v>1.7289835021448701</v>
      </c>
      <c r="AC6724">
        <v>0.75388744886274095</v>
      </c>
      <c r="AD6724">
        <v>0.87989882095915395</v>
      </c>
      <c r="AE6724">
        <v>1.89770268343299</v>
      </c>
      <c r="AF6724">
        <v>0.61410715005536498</v>
      </c>
      <c r="AG6724">
        <v>0.80674443595273604</v>
      </c>
      <c r="AH6724">
        <v>3.6220677118775302</v>
      </c>
      <c r="AI6724">
        <v>0.56157887380500204</v>
      </c>
      <c r="AJ6724">
        <v>0.78121606160956403</v>
      </c>
      <c r="AK6724">
        <v>3.7664575638039302</v>
      </c>
    </row>
    <row r="6725" spans="1:37" x14ac:dyDescent="0.2">
      <c r="A6725" t="s">
        <v>21524</v>
      </c>
      <c r="B6725">
        <v>72669401</v>
      </c>
      <c r="C6725">
        <v>72669567</v>
      </c>
      <c r="D6725">
        <v>167</v>
      </c>
      <c r="E6725" t="s">
        <v>22414</v>
      </c>
      <c r="F6725">
        <v>3</v>
      </c>
      <c r="G6725" t="s">
        <v>22415</v>
      </c>
      <c r="H6725" t="s">
        <v>31000</v>
      </c>
      <c r="I6725">
        <v>5</v>
      </c>
      <c r="J6725">
        <v>72574120</v>
      </c>
      <c r="K6725">
        <v>72660669</v>
      </c>
      <c r="L6725">
        <v>86550</v>
      </c>
      <c r="M6725">
        <v>2</v>
      </c>
      <c r="N6725">
        <v>102477328</v>
      </c>
      <c r="O6725" t="s">
        <v>22416</v>
      </c>
      <c r="P6725">
        <v>-8732</v>
      </c>
      <c r="Q6725" t="s">
        <v>22417</v>
      </c>
      <c r="R6725" t="s">
        <v>22418</v>
      </c>
      <c r="S6725" t="s">
        <v>35547</v>
      </c>
      <c r="T6725">
        <v>0.51438559214306701</v>
      </c>
      <c r="U6725">
        <v>0.79330658837758905</v>
      </c>
      <c r="V6725">
        <v>0.90616898034235305</v>
      </c>
      <c r="W6725">
        <v>0.94385953798214495</v>
      </c>
      <c r="X6725">
        <v>0.95159051474143896</v>
      </c>
      <c r="Y6725">
        <v>0.20099117858304499</v>
      </c>
      <c r="Z6725">
        <v>0.706079527835069</v>
      </c>
      <c r="AA6725">
        <v>0.856911555274531</v>
      </c>
      <c r="AB6725">
        <v>0.107528649102675</v>
      </c>
      <c r="AC6725">
        <v>0.80524838774910401</v>
      </c>
      <c r="AD6725">
        <v>0.92713462013792702</v>
      </c>
      <c r="AE6725">
        <v>-0.182126066186862</v>
      </c>
      <c r="AF6725">
        <v>0.12974913919620901</v>
      </c>
      <c r="AG6725">
        <v>0.68151250837662902</v>
      </c>
      <c r="AH6725">
        <v>1.5536016903487699</v>
      </c>
      <c r="AI6725">
        <v>0.74491783711155801</v>
      </c>
      <c r="AJ6725">
        <v>0.90919282530143297</v>
      </c>
      <c r="AK6725">
        <v>0.47839814523938901</v>
      </c>
    </row>
    <row r="6726" spans="1:37" x14ac:dyDescent="0.2">
      <c r="A6726" t="s">
        <v>21524</v>
      </c>
      <c r="B6726">
        <v>73137785</v>
      </c>
      <c r="C6726">
        <v>73137946</v>
      </c>
      <c r="D6726">
        <v>162</v>
      </c>
      <c r="E6726" t="s">
        <v>22419</v>
      </c>
      <c r="F6726">
        <v>4</v>
      </c>
      <c r="G6726" t="s">
        <v>22420</v>
      </c>
      <c r="H6726" t="s">
        <v>35548</v>
      </c>
      <c r="I6726">
        <v>5</v>
      </c>
      <c r="J6726">
        <v>73132008</v>
      </c>
      <c r="K6726">
        <v>73150592</v>
      </c>
      <c r="L6726">
        <v>18585</v>
      </c>
      <c r="M6726">
        <v>2</v>
      </c>
      <c r="N6726">
        <v>105379030</v>
      </c>
      <c r="O6726" t="s">
        <v>22421</v>
      </c>
      <c r="P6726">
        <v>12646</v>
      </c>
      <c r="Q6726" t="s">
        <v>22422</v>
      </c>
      <c r="R6726" t="s">
        <v>22423</v>
      </c>
      <c r="S6726" t="s">
        <v>35549</v>
      </c>
      <c r="T6726">
        <v>0.35387198439864398</v>
      </c>
      <c r="U6726">
        <v>0.603102917160658</v>
      </c>
      <c r="V6726">
        <v>-22.818131411383298</v>
      </c>
      <c r="W6726">
        <v>0.20525741147413201</v>
      </c>
      <c r="X6726">
        <v>0.704072456322962</v>
      </c>
      <c r="Y6726">
        <v>-23.940727777033</v>
      </c>
      <c r="Z6726">
        <v>0.69013698642955401</v>
      </c>
      <c r="AA6726">
        <v>0.84521697243271998</v>
      </c>
      <c r="AB6726">
        <v>-0.42345407278157898</v>
      </c>
      <c r="AC6726">
        <v>7.0489011448141195E-2</v>
      </c>
      <c r="AD6726">
        <v>0.57684129297949804</v>
      </c>
      <c r="AE6726">
        <v>-23.940727777033</v>
      </c>
      <c r="AF6726">
        <v>0.32549523997010099</v>
      </c>
      <c r="AG6726">
        <v>0.70473078222419605</v>
      </c>
      <c r="AH6726">
        <v>-23.142361704427099</v>
      </c>
      <c r="AI6726">
        <v>0.35038410267202102</v>
      </c>
      <c r="AJ6726">
        <v>0.78121606160956403</v>
      </c>
      <c r="AK6726">
        <v>-23.071972384326799</v>
      </c>
    </row>
    <row r="6727" spans="1:37" x14ac:dyDescent="0.2">
      <c r="A6727" t="s">
        <v>21524</v>
      </c>
      <c r="B6727">
        <v>73138016</v>
      </c>
      <c r="C6727">
        <v>73138158</v>
      </c>
      <c r="D6727">
        <v>143</v>
      </c>
      <c r="E6727" t="s">
        <v>22424</v>
      </c>
      <c r="F6727">
        <v>0</v>
      </c>
      <c r="G6727" t="s">
        <v>22425</v>
      </c>
      <c r="H6727" t="s">
        <v>35548</v>
      </c>
      <c r="I6727">
        <v>5</v>
      </c>
      <c r="J6727">
        <v>73132008</v>
      </c>
      <c r="K6727">
        <v>73150592</v>
      </c>
      <c r="L6727">
        <v>18585</v>
      </c>
      <c r="M6727">
        <v>2</v>
      </c>
      <c r="N6727">
        <v>105379030</v>
      </c>
      <c r="O6727" t="s">
        <v>22421</v>
      </c>
      <c r="P6727">
        <v>12434</v>
      </c>
      <c r="Q6727" t="s">
        <v>22422</v>
      </c>
      <c r="R6727" t="s">
        <v>22423</v>
      </c>
      <c r="S6727" t="s">
        <v>35549</v>
      </c>
      <c r="T6727">
        <v>0.35387198439864398</v>
      </c>
      <c r="U6727">
        <v>0.603102917160658</v>
      </c>
      <c r="V6727">
        <v>-22.818131411383298</v>
      </c>
      <c r="W6727">
        <v>0.20525741147413201</v>
      </c>
      <c r="X6727">
        <v>0.704072456322962</v>
      </c>
      <c r="Y6727">
        <v>-23.940727777033</v>
      </c>
      <c r="Z6727">
        <v>0.69013698642955401</v>
      </c>
      <c r="AA6727">
        <v>0.84521697243271998</v>
      </c>
      <c r="AB6727">
        <v>-0.42345407278157898</v>
      </c>
      <c r="AC6727">
        <v>7.0489011448141195E-2</v>
      </c>
      <c r="AD6727">
        <v>0.57684129297949804</v>
      </c>
      <c r="AE6727">
        <v>-23.940727777033</v>
      </c>
      <c r="AF6727">
        <v>0.32549523997010099</v>
      </c>
      <c r="AG6727">
        <v>0.70473078222419605</v>
      </c>
      <c r="AH6727">
        <v>-23.142361704427099</v>
      </c>
      <c r="AI6727">
        <v>0.35038410267202102</v>
      </c>
      <c r="AJ6727">
        <v>0.78121606160956403</v>
      </c>
      <c r="AK6727">
        <v>-23.071972384326799</v>
      </c>
    </row>
    <row r="6728" spans="1:37" x14ac:dyDescent="0.2">
      <c r="A6728" t="s">
        <v>21524</v>
      </c>
      <c r="B6728">
        <v>73138181</v>
      </c>
      <c r="C6728">
        <v>73138332</v>
      </c>
      <c r="D6728">
        <v>152</v>
      </c>
      <c r="E6728" t="s">
        <v>22426</v>
      </c>
      <c r="F6728">
        <v>3</v>
      </c>
      <c r="G6728" t="s">
        <v>22427</v>
      </c>
      <c r="H6728" t="s">
        <v>35548</v>
      </c>
      <c r="I6728">
        <v>5</v>
      </c>
      <c r="J6728">
        <v>73132008</v>
      </c>
      <c r="K6728">
        <v>73150592</v>
      </c>
      <c r="L6728">
        <v>18585</v>
      </c>
      <c r="M6728">
        <v>2</v>
      </c>
      <c r="N6728">
        <v>105379030</v>
      </c>
      <c r="O6728" t="s">
        <v>22421</v>
      </c>
      <c r="P6728">
        <v>12260</v>
      </c>
      <c r="Q6728" t="s">
        <v>22422</v>
      </c>
      <c r="R6728" t="s">
        <v>22423</v>
      </c>
      <c r="S6728" t="s">
        <v>35549</v>
      </c>
      <c r="T6728">
        <v>0.35387198439864398</v>
      </c>
      <c r="U6728">
        <v>0.603102917160658</v>
      </c>
      <c r="V6728">
        <v>-22.818131411383298</v>
      </c>
      <c r="W6728">
        <v>0.20525741147413201</v>
      </c>
      <c r="X6728">
        <v>0.704072456322962</v>
      </c>
      <c r="Y6728">
        <v>-23.940727777033</v>
      </c>
      <c r="Z6728">
        <v>0.69013698642955401</v>
      </c>
      <c r="AA6728">
        <v>0.84521697243271998</v>
      </c>
      <c r="AB6728">
        <v>-0.42345407278157898</v>
      </c>
      <c r="AC6728">
        <v>7.0489011448141195E-2</v>
      </c>
      <c r="AD6728">
        <v>0.57684129297949804</v>
      </c>
      <c r="AE6728">
        <v>-23.940727777033</v>
      </c>
      <c r="AF6728">
        <v>0.32549523997010099</v>
      </c>
      <c r="AG6728">
        <v>0.70473078222419605</v>
      </c>
      <c r="AH6728">
        <v>-23.142361704427099</v>
      </c>
      <c r="AI6728">
        <v>0.35038410267202102</v>
      </c>
      <c r="AJ6728">
        <v>0.78121606160956403</v>
      </c>
      <c r="AK6728">
        <v>-23.071972384326799</v>
      </c>
    </row>
    <row r="6729" spans="1:37" x14ac:dyDescent="0.2">
      <c r="A6729" t="s">
        <v>21524</v>
      </c>
      <c r="B6729">
        <v>73364167</v>
      </c>
      <c r="C6729">
        <v>73364417</v>
      </c>
      <c r="D6729">
        <v>251</v>
      </c>
      <c r="E6729" t="s">
        <v>22428</v>
      </c>
      <c r="F6729">
        <v>1</v>
      </c>
      <c r="G6729" t="s">
        <v>22429</v>
      </c>
      <c r="H6729" t="s">
        <v>31000</v>
      </c>
      <c r="I6729">
        <v>5</v>
      </c>
      <c r="J6729">
        <v>73382384</v>
      </c>
      <c r="K6729">
        <v>73410509</v>
      </c>
      <c r="L6729">
        <v>28126</v>
      </c>
      <c r="M6729">
        <v>1</v>
      </c>
      <c r="N6729">
        <v>107986383</v>
      </c>
      <c r="O6729" t="s">
        <v>22430</v>
      </c>
      <c r="P6729">
        <v>-17967</v>
      </c>
      <c r="Q6729" t="s">
        <v>40</v>
      </c>
      <c r="R6729" t="s">
        <v>22431</v>
      </c>
      <c r="S6729" t="s">
        <v>35550</v>
      </c>
      <c r="T6729">
        <v>0.35387198439864398</v>
      </c>
      <c r="U6729">
        <v>0.603102917160658</v>
      </c>
      <c r="V6729">
        <v>-23.4351162503689</v>
      </c>
      <c r="W6729" t="s">
        <v>40</v>
      </c>
      <c r="X6729" t="s">
        <v>40</v>
      </c>
      <c r="Y6729">
        <v>0</v>
      </c>
      <c r="Z6729">
        <v>0.184235113180511</v>
      </c>
      <c r="AA6729">
        <v>0.72610664078822296</v>
      </c>
      <c r="AB6729">
        <v>-23.4351162503689</v>
      </c>
      <c r="AC6729">
        <v>0.45677901822897599</v>
      </c>
      <c r="AD6729">
        <v>0.82872126865393902</v>
      </c>
      <c r="AE6729">
        <v>22.579506262678901</v>
      </c>
      <c r="AF6729">
        <v>0.501741946288212</v>
      </c>
      <c r="AG6729">
        <v>0.80674443595273604</v>
      </c>
      <c r="AH6729">
        <v>-22.5055056933498</v>
      </c>
      <c r="AI6729">
        <v>0.52399907623471598</v>
      </c>
      <c r="AJ6729">
        <v>0.78121606160956403</v>
      </c>
      <c r="AK6729">
        <v>-22.435116377573099</v>
      </c>
    </row>
    <row r="6730" spans="1:37" x14ac:dyDescent="0.2">
      <c r="A6730" t="s">
        <v>21524</v>
      </c>
      <c r="B6730">
        <v>73863559</v>
      </c>
      <c r="C6730">
        <v>73863715</v>
      </c>
      <c r="D6730">
        <v>157</v>
      </c>
      <c r="E6730" t="s">
        <v>22432</v>
      </c>
      <c r="F6730">
        <v>1</v>
      </c>
      <c r="G6730" t="s">
        <v>22433</v>
      </c>
      <c r="H6730" t="s">
        <v>30987</v>
      </c>
      <c r="I6730">
        <v>5</v>
      </c>
      <c r="J6730">
        <v>73863043</v>
      </c>
      <c r="K6730">
        <v>73867991</v>
      </c>
      <c r="L6730">
        <v>4949</v>
      </c>
      <c r="M6730">
        <v>1</v>
      </c>
      <c r="N6730">
        <v>64283</v>
      </c>
      <c r="O6730" t="s">
        <v>22434</v>
      </c>
      <c r="P6730">
        <v>516</v>
      </c>
      <c r="Q6730" t="s">
        <v>22435</v>
      </c>
      <c r="R6730" t="s">
        <v>22436</v>
      </c>
      <c r="S6730" t="s">
        <v>35551</v>
      </c>
      <c r="T6730">
        <v>0.32911398597860803</v>
      </c>
      <c r="U6730">
        <v>0.603102917160658</v>
      </c>
      <c r="V6730">
        <v>23.415661129229999</v>
      </c>
      <c r="W6730">
        <v>0.29261482077562401</v>
      </c>
      <c r="X6730">
        <v>0.704072456322962</v>
      </c>
      <c r="Y6730">
        <v>23.758919929283699</v>
      </c>
      <c r="Z6730">
        <v>0.48464167878831399</v>
      </c>
      <c r="AA6730">
        <v>0.84435025072159198</v>
      </c>
      <c r="AB6730">
        <v>22.452187127739801</v>
      </c>
      <c r="AC6730">
        <v>0.27780950890804001</v>
      </c>
      <c r="AD6730">
        <v>0.68253123924728298</v>
      </c>
      <c r="AE6730">
        <v>23.630563366499501</v>
      </c>
      <c r="AF6730">
        <v>0.16793847098801201</v>
      </c>
      <c r="AG6730">
        <v>0.68151250837662902</v>
      </c>
      <c r="AH6730">
        <v>23.415661129229999</v>
      </c>
      <c r="AI6730">
        <v>0.56157887380500204</v>
      </c>
      <c r="AJ6730">
        <v>0.78121606160956403</v>
      </c>
      <c r="AK6730">
        <v>1.41364798612081</v>
      </c>
    </row>
    <row r="6731" spans="1:37" x14ac:dyDescent="0.2">
      <c r="A6731" t="s">
        <v>21524</v>
      </c>
      <c r="B6731">
        <v>73879835</v>
      </c>
      <c r="C6731">
        <v>73879997</v>
      </c>
      <c r="D6731">
        <v>163</v>
      </c>
      <c r="E6731" t="s">
        <v>22437</v>
      </c>
      <c r="F6731">
        <v>2</v>
      </c>
      <c r="G6731" t="s">
        <v>22438</v>
      </c>
      <c r="H6731" t="s">
        <v>31032</v>
      </c>
      <c r="I6731">
        <v>5</v>
      </c>
      <c r="J6731">
        <v>73882479</v>
      </c>
      <c r="K6731">
        <v>73905323</v>
      </c>
      <c r="L6731">
        <v>22845</v>
      </c>
      <c r="M6731">
        <v>1</v>
      </c>
      <c r="N6731">
        <v>64283</v>
      </c>
      <c r="O6731" t="s">
        <v>22439</v>
      </c>
      <c r="P6731">
        <v>-2482</v>
      </c>
      <c r="Q6731" t="s">
        <v>22435</v>
      </c>
      <c r="R6731" t="s">
        <v>22436</v>
      </c>
      <c r="S6731" t="s">
        <v>35551</v>
      </c>
      <c r="T6731">
        <v>0.152084254673993</v>
      </c>
      <c r="U6731">
        <v>0.603102917160658</v>
      </c>
      <c r="V6731">
        <v>24.388601189511402</v>
      </c>
      <c r="W6731">
        <v>0.123414495547065</v>
      </c>
      <c r="X6731">
        <v>0.704072456322962</v>
      </c>
      <c r="Y6731">
        <v>24.257109696751101</v>
      </c>
      <c r="Z6731">
        <v>0.203350924423461</v>
      </c>
      <c r="AA6731">
        <v>0.72610664078822296</v>
      </c>
      <c r="AB6731">
        <v>23.534876411545</v>
      </c>
      <c r="AC6731">
        <v>0.17695932866387601</v>
      </c>
      <c r="AD6731">
        <v>0.68253123924728298</v>
      </c>
      <c r="AE6731">
        <v>23.57235111392</v>
      </c>
      <c r="AF6731">
        <v>0.205398459628826</v>
      </c>
      <c r="AG6731">
        <v>0.68151250837662902</v>
      </c>
      <c r="AH6731">
        <v>4.6612587252775501</v>
      </c>
      <c r="AI6731">
        <v>0.183554312780425</v>
      </c>
      <c r="AJ6731">
        <v>0.78121606160956403</v>
      </c>
      <c r="AK6731">
        <v>3.1781372364064899</v>
      </c>
    </row>
    <row r="6732" spans="1:37" x14ac:dyDescent="0.2">
      <c r="A6732" t="s">
        <v>21524</v>
      </c>
      <c r="B6732">
        <v>73879997</v>
      </c>
      <c r="C6732">
        <v>73880159</v>
      </c>
      <c r="D6732">
        <v>163</v>
      </c>
      <c r="E6732" t="s">
        <v>22440</v>
      </c>
      <c r="F6732">
        <v>6</v>
      </c>
      <c r="G6732" t="s">
        <v>22441</v>
      </c>
      <c r="H6732" t="s">
        <v>31032</v>
      </c>
      <c r="I6732">
        <v>5</v>
      </c>
      <c r="J6732">
        <v>73882479</v>
      </c>
      <c r="K6732">
        <v>73905323</v>
      </c>
      <c r="L6732">
        <v>22845</v>
      </c>
      <c r="M6732">
        <v>1</v>
      </c>
      <c r="N6732">
        <v>64283</v>
      </c>
      <c r="O6732" t="s">
        <v>22439</v>
      </c>
      <c r="P6732">
        <v>-2320</v>
      </c>
      <c r="Q6732" t="s">
        <v>22435</v>
      </c>
      <c r="R6732" t="s">
        <v>22436</v>
      </c>
      <c r="S6732" t="s">
        <v>35551</v>
      </c>
      <c r="T6732">
        <v>0.152084254673993</v>
      </c>
      <c r="U6732">
        <v>0.603102917160658</v>
      </c>
      <c r="V6732">
        <v>24.581817154513399</v>
      </c>
      <c r="W6732">
        <v>0.123414495547065</v>
      </c>
      <c r="X6732">
        <v>0.704072456322962</v>
      </c>
      <c r="Y6732">
        <v>24.477745771903098</v>
      </c>
      <c r="Z6732">
        <v>0.203350924423461</v>
      </c>
      <c r="AA6732">
        <v>0.72610664078822296</v>
      </c>
      <c r="AB6732">
        <v>23.714784759928499</v>
      </c>
      <c r="AC6732">
        <v>0.17695932866387601</v>
      </c>
      <c r="AD6732">
        <v>0.68253123924728298</v>
      </c>
      <c r="AE6732">
        <v>23.752259462660199</v>
      </c>
      <c r="AF6732">
        <v>0.205398459628826</v>
      </c>
      <c r="AG6732">
        <v>0.68151250837662902</v>
      </c>
      <c r="AH6732">
        <v>4.8544746902795399</v>
      </c>
      <c r="AI6732">
        <v>0.183554312780425</v>
      </c>
      <c r="AJ6732">
        <v>0.78121606160956403</v>
      </c>
      <c r="AK6732">
        <v>3.3987733115585499</v>
      </c>
    </row>
    <row r="6733" spans="1:37" x14ac:dyDescent="0.2">
      <c r="A6733" t="s">
        <v>21524</v>
      </c>
      <c r="B6733">
        <v>74182760</v>
      </c>
      <c r="C6733">
        <v>74183048</v>
      </c>
      <c r="D6733">
        <v>289</v>
      </c>
      <c r="E6733" t="s">
        <v>22442</v>
      </c>
      <c r="F6733">
        <v>4</v>
      </c>
      <c r="G6733" t="s">
        <v>22443</v>
      </c>
      <c r="H6733" t="s">
        <v>35552</v>
      </c>
      <c r="I6733">
        <v>5</v>
      </c>
      <c r="J6733">
        <v>74084068</v>
      </c>
      <c r="K6733">
        <v>74103216</v>
      </c>
      <c r="L6733">
        <v>19149</v>
      </c>
      <c r="M6733">
        <v>2</v>
      </c>
      <c r="N6733">
        <v>105379036</v>
      </c>
      <c r="O6733" t="s">
        <v>22444</v>
      </c>
      <c r="P6733">
        <v>-79544</v>
      </c>
      <c r="Q6733" t="s">
        <v>40</v>
      </c>
      <c r="R6733" t="s">
        <v>22445</v>
      </c>
      <c r="S6733" t="s">
        <v>35553</v>
      </c>
      <c r="T6733">
        <v>0.54421053469192604</v>
      </c>
      <c r="U6733">
        <v>0.80321479550967601</v>
      </c>
      <c r="V6733">
        <v>1.4156116837008901</v>
      </c>
      <c r="W6733">
        <v>0.94541066367716797</v>
      </c>
      <c r="X6733">
        <v>0.95159051474143896</v>
      </c>
      <c r="Y6733">
        <v>-0.73218285209892997</v>
      </c>
      <c r="Z6733">
        <v>0.693404429441695</v>
      </c>
      <c r="AA6733">
        <v>0.84521697243271998</v>
      </c>
      <c r="AB6733">
        <v>0.73094259453584898</v>
      </c>
      <c r="AC6733">
        <v>0.63966253792798</v>
      </c>
      <c r="AD6733">
        <v>0.87989882095915395</v>
      </c>
      <c r="AE6733">
        <v>-0.23294044732594699</v>
      </c>
      <c r="AF6733">
        <v>0.45724430223818102</v>
      </c>
      <c r="AG6733">
        <v>0.80674443595273604</v>
      </c>
      <c r="AH6733">
        <v>1.7207476179661401</v>
      </c>
      <c r="AI6733">
        <v>0.78546927494779295</v>
      </c>
      <c r="AJ6733">
        <v>0.92808185275216604</v>
      </c>
      <c r="AK6733">
        <v>-0.79589289949497699</v>
      </c>
    </row>
    <row r="6734" spans="1:37" x14ac:dyDescent="0.2">
      <c r="A6734" t="s">
        <v>21524</v>
      </c>
      <c r="B6734">
        <v>75642656</v>
      </c>
      <c r="C6734">
        <v>75642828</v>
      </c>
      <c r="D6734">
        <v>173</v>
      </c>
      <c r="E6734" t="s">
        <v>22446</v>
      </c>
      <c r="F6734">
        <v>5</v>
      </c>
      <c r="G6734" t="s">
        <v>22447</v>
      </c>
      <c r="H6734" t="s">
        <v>35554</v>
      </c>
      <c r="I6734">
        <v>5</v>
      </c>
      <c r="J6734">
        <v>75635873</v>
      </c>
      <c r="K6734">
        <v>75681773</v>
      </c>
      <c r="L6734">
        <v>45901</v>
      </c>
      <c r="M6734">
        <v>1</v>
      </c>
      <c r="N6734">
        <v>728780</v>
      </c>
      <c r="O6734" t="s">
        <v>22448</v>
      </c>
      <c r="P6734">
        <v>6783</v>
      </c>
      <c r="Q6734" t="s">
        <v>22449</v>
      </c>
      <c r="R6734" t="s">
        <v>22450</v>
      </c>
      <c r="S6734" t="s">
        <v>35555</v>
      </c>
      <c r="T6734">
        <v>0.298254029657473</v>
      </c>
      <c r="U6734">
        <v>0.603102917160658</v>
      </c>
      <c r="V6734">
        <v>0.31825433888381499</v>
      </c>
      <c r="W6734">
        <v>0.20359703969705401</v>
      </c>
      <c r="X6734">
        <v>0.704072456322962</v>
      </c>
      <c r="Y6734">
        <v>-0.97898981198939705</v>
      </c>
      <c r="Z6734">
        <v>0.62558087787688799</v>
      </c>
      <c r="AA6734">
        <v>0.84521697243271998</v>
      </c>
      <c r="AB6734">
        <v>9.0687411856482394E-2</v>
      </c>
      <c r="AC6734">
        <v>0.121388124917784</v>
      </c>
      <c r="AD6734">
        <v>0.68253123924728298</v>
      </c>
      <c r="AE6734">
        <v>-1.1090140335456999</v>
      </c>
      <c r="AF6734">
        <v>0.230045280294572</v>
      </c>
      <c r="AG6734">
        <v>0.69020448338054297</v>
      </c>
      <c r="AH6734">
        <v>0.407759550368885</v>
      </c>
      <c r="AI6734">
        <v>0.42007867000828703</v>
      </c>
      <c r="AJ6734">
        <v>0.78121606160956403</v>
      </c>
      <c r="AK6734">
        <v>-0.53983735091109197</v>
      </c>
    </row>
    <row r="6735" spans="1:37" x14ac:dyDescent="0.2">
      <c r="A6735" t="s">
        <v>21524</v>
      </c>
      <c r="B6735">
        <v>75642828</v>
      </c>
      <c r="C6735">
        <v>75643000</v>
      </c>
      <c r="D6735">
        <v>173</v>
      </c>
      <c r="E6735" t="s">
        <v>22451</v>
      </c>
      <c r="F6735">
        <v>3</v>
      </c>
      <c r="G6735" t="s">
        <v>22452</v>
      </c>
      <c r="H6735" t="s">
        <v>35554</v>
      </c>
      <c r="I6735">
        <v>5</v>
      </c>
      <c r="J6735">
        <v>75635873</v>
      </c>
      <c r="K6735">
        <v>75681773</v>
      </c>
      <c r="L6735">
        <v>45901</v>
      </c>
      <c r="M6735">
        <v>1</v>
      </c>
      <c r="N6735">
        <v>728780</v>
      </c>
      <c r="O6735" t="s">
        <v>22448</v>
      </c>
      <c r="P6735">
        <v>6955</v>
      </c>
      <c r="Q6735" t="s">
        <v>22449</v>
      </c>
      <c r="R6735" t="s">
        <v>22450</v>
      </c>
      <c r="S6735" t="s">
        <v>35555</v>
      </c>
      <c r="T6735">
        <v>0.42921218871266797</v>
      </c>
      <c r="U6735">
        <v>0.70920385508553996</v>
      </c>
      <c r="V6735">
        <v>0.120927036176467</v>
      </c>
      <c r="W6735">
        <v>0.257139664333706</v>
      </c>
      <c r="X6735">
        <v>0.704072456322962</v>
      </c>
      <c r="Y6735">
        <v>-0.80288247720884698</v>
      </c>
      <c r="Z6735">
        <v>0.80073875625730195</v>
      </c>
      <c r="AA6735">
        <v>0.93232692619087099</v>
      </c>
      <c r="AB6735">
        <v>-8.6705973960751997E-2</v>
      </c>
      <c r="AC6735">
        <v>0.17562858032498199</v>
      </c>
      <c r="AD6735">
        <v>0.68253123924728298</v>
      </c>
      <c r="AE6735">
        <v>-0.91329416629373295</v>
      </c>
      <c r="AF6735">
        <v>0.29509043974008697</v>
      </c>
      <c r="AG6735">
        <v>0.70473078222419605</v>
      </c>
      <c r="AH6735">
        <v>0.273873150677368</v>
      </c>
      <c r="AI6735">
        <v>0.43991548567392402</v>
      </c>
      <c r="AJ6735">
        <v>0.78121606160956403</v>
      </c>
      <c r="AK6735">
        <v>-0.423404415124637</v>
      </c>
    </row>
    <row r="6736" spans="1:37" x14ac:dyDescent="0.2">
      <c r="A6736" t="s">
        <v>21524</v>
      </c>
      <c r="B6736">
        <v>75643000</v>
      </c>
      <c r="C6736">
        <v>75643172</v>
      </c>
      <c r="D6736">
        <v>173</v>
      </c>
      <c r="E6736" t="s">
        <v>22453</v>
      </c>
      <c r="F6736">
        <v>2</v>
      </c>
      <c r="G6736" t="s">
        <v>22454</v>
      </c>
      <c r="H6736" t="s">
        <v>35554</v>
      </c>
      <c r="I6736">
        <v>5</v>
      </c>
      <c r="J6736">
        <v>75635873</v>
      </c>
      <c r="K6736">
        <v>75681773</v>
      </c>
      <c r="L6736">
        <v>45901</v>
      </c>
      <c r="M6736">
        <v>1</v>
      </c>
      <c r="N6736">
        <v>728780</v>
      </c>
      <c r="O6736" t="s">
        <v>22448</v>
      </c>
      <c r="P6736">
        <v>7127</v>
      </c>
      <c r="Q6736" t="s">
        <v>22449</v>
      </c>
      <c r="R6736" t="s">
        <v>22450</v>
      </c>
      <c r="S6736" t="s">
        <v>35555</v>
      </c>
      <c r="T6736">
        <v>0.41319803882137801</v>
      </c>
      <c r="U6736">
        <v>0.68533854528708305</v>
      </c>
      <c r="V6736">
        <v>0.208078784619976</v>
      </c>
      <c r="W6736">
        <v>0.257139664333706</v>
      </c>
      <c r="X6736">
        <v>0.704072456322962</v>
      </c>
      <c r="Y6736">
        <v>-0.74393783581179196</v>
      </c>
      <c r="Z6736">
        <v>0.78776254174021798</v>
      </c>
      <c r="AA6736">
        <v>0.92380787694909605</v>
      </c>
      <c r="AB6736">
        <v>4.4577448275688603E-4</v>
      </c>
      <c r="AC6736">
        <v>0.18085786148907801</v>
      </c>
      <c r="AD6736">
        <v>0.68253123924728298</v>
      </c>
      <c r="AE6736">
        <v>-0.85434952489667704</v>
      </c>
      <c r="AF6736">
        <v>0.28730852899561299</v>
      </c>
      <c r="AG6736">
        <v>0.70473078222419605</v>
      </c>
      <c r="AH6736">
        <v>0.324103199968169</v>
      </c>
      <c r="AI6736">
        <v>0.43991548567392402</v>
      </c>
      <c r="AJ6736">
        <v>0.78121606160956403</v>
      </c>
      <c r="AK6736">
        <v>-0.38166146877972001</v>
      </c>
    </row>
    <row r="6737" spans="1:37" x14ac:dyDescent="0.2">
      <c r="A6737" t="s">
        <v>21524</v>
      </c>
      <c r="B6737">
        <v>75696292</v>
      </c>
      <c r="C6737">
        <v>75696464</v>
      </c>
      <c r="D6737">
        <v>173</v>
      </c>
      <c r="E6737" t="s">
        <v>22455</v>
      </c>
      <c r="F6737">
        <v>3</v>
      </c>
      <c r="G6737" t="s">
        <v>22456</v>
      </c>
      <c r="H6737" t="s">
        <v>30987</v>
      </c>
      <c r="I6737">
        <v>5</v>
      </c>
      <c r="J6737">
        <v>75692394</v>
      </c>
      <c r="K6737">
        <v>75696111</v>
      </c>
      <c r="L6737">
        <v>3718</v>
      </c>
      <c r="M6737">
        <v>2</v>
      </c>
      <c r="N6737">
        <v>134359</v>
      </c>
      <c r="O6737" t="s">
        <v>22457</v>
      </c>
      <c r="P6737">
        <v>-181</v>
      </c>
      <c r="Q6737" t="s">
        <v>22458</v>
      </c>
      <c r="R6737" t="s">
        <v>22459</v>
      </c>
      <c r="S6737" t="s">
        <v>35556</v>
      </c>
      <c r="T6737">
        <v>0.32911398597860803</v>
      </c>
      <c r="U6737">
        <v>0.603102917160658</v>
      </c>
      <c r="V6737">
        <v>23.898699525243401</v>
      </c>
      <c r="W6737">
        <v>0.123414495547065</v>
      </c>
      <c r="X6737">
        <v>0.704072456322962</v>
      </c>
      <c r="Y6737">
        <v>24.771034969459102</v>
      </c>
      <c r="Z6737">
        <v>0.48464167878831399</v>
      </c>
      <c r="AA6737">
        <v>0.84435025072159198</v>
      </c>
      <c r="AB6737">
        <v>22.9352254889025</v>
      </c>
      <c r="AC6737">
        <v>0.27780950890804001</v>
      </c>
      <c r="AD6737">
        <v>0.68253123924728298</v>
      </c>
      <c r="AE6737">
        <v>23.771035019849801</v>
      </c>
      <c r="AF6737">
        <v>0.16793847098801201</v>
      </c>
      <c r="AG6737">
        <v>0.68151250837662902</v>
      </c>
      <c r="AH6737">
        <v>23.898699525243401</v>
      </c>
      <c r="AI6737">
        <v>3.6185182304427702E-2</v>
      </c>
      <c r="AJ6737">
        <v>0.78121606160956403</v>
      </c>
      <c r="AK6737">
        <v>24.771034969459102</v>
      </c>
    </row>
    <row r="6738" spans="1:37" x14ac:dyDescent="0.2">
      <c r="A6738" t="s">
        <v>21524</v>
      </c>
      <c r="B6738">
        <v>75696464</v>
      </c>
      <c r="C6738">
        <v>75696636</v>
      </c>
      <c r="D6738">
        <v>173</v>
      </c>
      <c r="E6738" t="s">
        <v>22460</v>
      </c>
      <c r="F6738">
        <v>2</v>
      </c>
      <c r="G6738" t="s">
        <v>22461</v>
      </c>
      <c r="H6738" t="s">
        <v>30987</v>
      </c>
      <c r="I6738">
        <v>5</v>
      </c>
      <c r="J6738">
        <v>75692394</v>
      </c>
      <c r="K6738">
        <v>75696111</v>
      </c>
      <c r="L6738">
        <v>3718</v>
      </c>
      <c r="M6738">
        <v>2</v>
      </c>
      <c r="N6738">
        <v>134359</v>
      </c>
      <c r="O6738" t="s">
        <v>22457</v>
      </c>
      <c r="P6738">
        <v>-353</v>
      </c>
      <c r="Q6738" t="s">
        <v>22458</v>
      </c>
      <c r="R6738" t="s">
        <v>22459</v>
      </c>
      <c r="S6738" t="s">
        <v>35556</v>
      </c>
      <c r="T6738">
        <v>0.32911398597860803</v>
      </c>
      <c r="U6738">
        <v>0.603102917160658</v>
      </c>
      <c r="V6738">
        <v>23.898699525243401</v>
      </c>
      <c r="W6738">
        <v>0.123414495547065</v>
      </c>
      <c r="X6738">
        <v>0.704072456322962</v>
      </c>
      <c r="Y6738">
        <v>24.771034969459102</v>
      </c>
      <c r="Z6738">
        <v>0.48464167878831399</v>
      </c>
      <c r="AA6738">
        <v>0.84435025072159198</v>
      </c>
      <c r="AB6738">
        <v>22.9352254889025</v>
      </c>
      <c r="AC6738">
        <v>0.27780950890804001</v>
      </c>
      <c r="AD6738">
        <v>0.68253123924728298</v>
      </c>
      <c r="AE6738">
        <v>23.771035019849801</v>
      </c>
      <c r="AF6738">
        <v>0.16793847098801201</v>
      </c>
      <c r="AG6738">
        <v>0.68151250837662902</v>
      </c>
      <c r="AH6738">
        <v>23.898699525243401</v>
      </c>
      <c r="AI6738">
        <v>3.6185182304427702E-2</v>
      </c>
      <c r="AJ6738">
        <v>0.78121606160956403</v>
      </c>
      <c r="AK6738">
        <v>24.771034969459102</v>
      </c>
    </row>
    <row r="6739" spans="1:37" x14ac:dyDescent="0.2">
      <c r="A6739" t="s">
        <v>21524</v>
      </c>
      <c r="B6739">
        <v>76590704</v>
      </c>
      <c r="C6739">
        <v>76590871</v>
      </c>
      <c r="D6739">
        <v>168</v>
      </c>
      <c r="E6739" t="s">
        <v>22462</v>
      </c>
      <c r="F6739">
        <v>1</v>
      </c>
      <c r="G6739" t="s">
        <v>22463</v>
      </c>
      <c r="H6739" t="s">
        <v>35557</v>
      </c>
      <c r="I6739">
        <v>5</v>
      </c>
      <c r="J6739">
        <v>76597074</v>
      </c>
      <c r="K6739">
        <v>76600878</v>
      </c>
      <c r="L6739">
        <v>3805</v>
      </c>
      <c r="M6739">
        <v>1</v>
      </c>
      <c r="N6739">
        <v>10788</v>
      </c>
      <c r="O6739" t="s">
        <v>22464</v>
      </c>
      <c r="P6739">
        <v>-6203</v>
      </c>
      <c r="Q6739" t="s">
        <v>22465</v>
      </c>
      <c r="R6739" t="s">
        <v>22466</v>
      </c>
      <c r="S6739" t="s">
        <v>35558</v>
      </c>
      <c r="T6739">
        <v>0.152084254673993</v>
      </c>
      <c r="U6739">
        <v>0.603102917160658</v>
      </c>
      <c r="V6739">
        <v>22.678440792438401</v>
      </c>
      <c r="W6739">
        <v>0.89107655920673101</v>
      </c>
      <c r="X6739">
        <v>0.95159051474143896</v>
      </c>
      <c r="Y6739">
        <v>0.80774973875026901</v>
      </c>
      <c r="Z6739">
        <v>0.306975110376564</v>
      </c>
      <c r="AA6739">
        <v>0.72610664078822296</v>
      </c>
      <c r="AB6739">
        <v>21.714966872640701</v>
      </c>
      <c r="AC6739">
        <v>0.75388744886274095</v>
      </c>
      <c r="AD6739">
        <v>0.87989882095915395</v>
      </c>
      <c r="AE6739">
        <v>-0.192249915875945</v>
      </c>
      <c r="AF6739">
        <v>4.6407610929182198E-2</v>
      </c>
      <c r="AG6739">
        <v>0.476038960109122</v>
      </c>
      <c r="AH6739">
        <v>22.678440792438401</v>
      </c>
      <c r="AI6739">
        <v>0.56157887380500204</v>
      </c>
      <c r="AJ6739">
        <v>0.78121606160956403</v>
      </c>
      <c r="AK6739">
        <v>1.67650470604502</v>
      </c>
    </row>
    <row r="6740" spans="1:37" x14ac:dyDescent="0.2">
      <c r="A6740" t="s">
        <v>21524</v>
      </c>
      <c r="B6740">
        <v>76590871</v>
      </c>
      <c r="C6740">
        <v>76591038</v>
      </c>
      <c r="D6740">
        <v>168</v>
      </c>
      <c r="E6740" t="s">
        <v>22467</v>
      </c>
      <c r="F6740">
        <v>4</v>
      </c>
      <c r="G6740" t="s">
        <v>22468</v>
      </c>
      <c r="H6740" t="s">
        <v>35557</v>
      </c>
      <c r="I6740">
        <v>5</v>
      </c>
      <c r="J6740">
        <v>76597074</v>
      </c>
      <c r="K6740">
        <v>76600878</v>
      </c>
      <c r="L6740">
        <v>3805</v>
      </c>
      <c r="M6740">
        <v>1</v>
      </c>
      <c r="N6740">
        <v>10788</v>
      </c>
      <c r="O6740" t="s">
        <v>22464</v>
      </c>
      <c r="P6740">
        <v>-6036</v>
      </c>
      <c r="Q6740" t="s">
        <v>22465</v>
      </c>
      <c r="R6740" t="s">
        <v>22466</v>
      </c>
      <c r="S6740" t="s">
        <v>35558</v>
      </c>
      <c r="T6740">
        <v>0.152084254673993</v>
      </c>
      <c r="U6740">
        <v>0.603102917160658</v>
      </c>
      <c r="V6740">
        <v>22.678440792438401</v>
      </c>
      <c r="W6740">
        <v>0.89107655920673101</v>
      </c>
      <c r="X6740">
        <v>0.95159051474143896</v>
      </c>
      <c r="Y6740">
        <v>0.80774973875026901</v>
      </c>
      <c r="Z6740">
        <v>0.306975110376564</v>
      </c>
      <c r="AA6740">
        <v>0.72610664078822296</v>
      </c>
      <c r="AB6740">
        <v>21.714966872640701</v>
      </c>
      <c r="AC6740">
        <v>0.75388744886274095</v>
      </c>
      <c r="AD6740">
        <v>0.87989882095915395</v>
      </c>
      <c r="AE6740">
        <v>-0.192249915875945</v>
      </c>
      <c r="AF6740">
        <v>4.6407610929182198E-2</v>
      </c>
      <c r="AG6740">
        <v>0.476038960109122</v>
      </c>
      <c r="AH6740">
        <v>22.678440792438401</v>
      </c>
      <c r="AI6740">
        <v>0.56157887380500204</v>
      </c>
      <c r="AJ6740">
        <v>0.78121606160956403</v>
      </c>
      <c r="AK6740">
        <v>1.67650470604502</v>
      </c>
    </row>
    <row r="6741" spans="1:37" x14ac:dyDescent="0.2">
      <c r="A6741" t="s">
        <v>21524</v>
      </c>
      <c r="B6741">
        <v>77261211</v>
      </c>
      <c r="C6741">
        <v>77261362</v>
      </c>
      <c r="D6741">
        <v>152</v>
      </c>
      <c r="E6741" t="s">
        <v>22469</v>
      </c>
      <c r="F6741">
        <v>0</v>
      </c>
      <c r="G6741" t="s">
        <v>22470</v>
      </c>
      <c r="H6741" t="s">
        <v>35559</v>
      </c>
      <c r="I6741">
        <v>5</v>
      </c>
      <c r="J6741">
        <v>77213944</v>
      </c>
      <c r="K6741">
        <v>77331459</v>
      </c>
      <c r="L6741">
        <v>117516</v>
      </c>
      <c r="M6741">
        <v>1</v>
      </c>
      <c r="N6741">
        <v>8622</v>
      </c>
      <c r="O6741" t="s">
        <v>22471</v>
      </c>
      <c r="P6741">
        <v>47267</v>
      </c>
      <c r="Q6741" t="s">
        <v>22472</v>
      </c>
      <c r="R6741" t="s">
        <v>22473</v>
      </c>
      <c r="S6741" t="s">
        <v>35560</v>
      </c>
      <c r="T6741">
        <v>0.35387198439864398</v>
      </c>
      <c r="U6741">
        <v>0.603102917160658</v>
      </c>
      <c r="V6741">
        <v>-24.0513240934458</v>
      </c>
      <c r="W6741">
        <v>0.94541066367716797</v>
      </c>
      <c r="X6741">
        <v>0.95159051474143896</v>
      </c>
      <c r="Y6741">
        <v>0.25998317692495798</v>
      </c>
      <c r="Z6741">
        <v>0.65379035313853895</v>
      </c>
      <c r="AA6741">
        <v>0.84521697243271998</v>
      </c>
      <c r="AB6741">
        <v>-0.90873597397222095</v>
      </c>
      <c r="AC6741">
        <v>0.71753805159658501</v>
      </c>
      <c r="AD6741">
        <v>0.87989882095915395</v>
      </c>
      <c r="AE6741">
        <v>-0.74001674717354504</v>
      </c>
      <c r="AF6741">
        <v>0.32549523997010099</v>
      </c>
      <c r="AG6741">
        <v>0.70473078222419605</v>
      </c>
      <c r="AH6741">
        <v>-24.1139090166693</v>
      </c>
      <c r="AI6741">
        <v>0.59609816080359102</v>
      </c>
      <c r="AJ6741">
        <v>0.78121606160956403</v>
      </c>
      <c r="AK6741">
        <v>1.12873856856418</v>
      </c>
    </row>
    <row r="6742" spans="1:37" x14ac:dyDescent="0.2">
      <c r="A6742" t="s">
        <v>21524</v>
      </c>
      <c r="B6742">
        <v>77475396</v>
      </c>
      <c r="C6742">
        <v>77475571</v>
      </c>
      <c r="D6742">
        <v>176</v>
      </c>
      <c r="E6742" t="s">
        <v>22474</v>
      </c>
      <c r="F6742">
        <v>3</v>
      </c>
      <c r="G6742" t="s">
        <v>22475</v>
      </c>
      <c r="H6742" t="s">
        <v>35561</v>
      </c>
      <c r="I6742">
        <v>5</v>
      </c>
      <c r="J6742">
        <v>77453866</v>
      </c>
      <c r="K6742">
        <v>77491285</v>
      </c>
      <c r="L6742">
        <v>37420</v>
      </c>
      <c r="M6742">
        <v>2</v>
      </c>
      <c r="N6742">
        <v>55255</v>
      </c>
      <c r="O6742" t="s">
        <v>22476</v>
      </c>
      <c r="P6742">
        <v>15714</v>
      </c>
      <c r="Q6742" t="s">
        <v>22477</v>
      </c>
      <c r="R6742" t="s">
        <v>22478</v>
      </c>
      <c r="S6742" t="s">
        <v>35562</v>
      </c>
      <c r="T6742">
        <v>0.152084254673993</v>
      </c>
      <c r="U6742">
        <v>0.603102917160658</v>
      </c>
      <c r="V6742">
        <v>23.6483297601301</v>
      </c>
      <c r="W6742">
        <v>0.89107655920673101</v>
      </c>
      <c r="X6742">
        <v>0.95159051474143896</v>
      </c>
      <c r="Y6742">
        <v>1.6887035006992199</v>
      </c>
      <c r="Z6742">
        <v>0.306975110376564</v>
      </c>
      <c r="AA6742">
        <v>0.72610664078822296</v>
      </c>
      <c r="AB6742">
        <v>22.684855740396898</v>
      </c>
      <c r="AC6742">
        <v>0.75388744886274095</v>
      </c>
      <c r="AD6742">
        <v>0.87989882095915395</v>
      </c>
      <c r="AE6742">
        <v>0.68870364408492701</v>
      </c>
      <c r="AF6742">
        <v>4.6407610929182198E-2</v>
      </c>
      <c r="AG6742">
        <v>0.476038960109122</v>
      </c>
      <c r="AH6742">
        <v>23.6483297601301</v>
      </c>
      <c r="AI6742">
        <v>0.56157887380500204</v>
      </c>
      <c r="AJ6742">
        <v>0.78121606160956403</v>
      </c>
      <c r="AK6742">
        <v>2.5574585855804499</v>
      </c>
    </row>
    <row r="6743" spans="1:37" x14ac:dyDescent="0.2">
      <c r="A6743" t="s">
        <v>21524</v>
      </c>
      <c r="B6743">
        <v>77475571</v>
      </c>
      <c r="C6743">
        <v>77475746</v>
      </c>
      <c r="D6743">
        <v>176</v>
      </c>
      <c r="E6743" t="s">
        <v>22479</v>
      </c>
      <c r="F6743">
        <v>2</v>
      </c>
      <c r="G6743" t="s">
        <v>22480</v>
      </c>
      <c r="H6743" t="s">
        <v>35561</v>
      </c>
      <c r="I6743">
        <v>5</v>
      </c>
      <c r="J6743">
        <v>77453866</v>
      </c>
      <c r="K6743">
        <v>77491285</v>
      </c>
      <c r="L6743">
        <v>37420</v>
      </c>
      <c r="M6743">
        <v>2</v>
      </c>
      <c r="N6743">
        <v>55255</v>
      </c>
      <c r="O6743" t="s">
        <v>22476</v>
      </c>
      <c r="P6743">
        <v>15539</v>
      </c>
      <c r="Q6743" t="s">
        <v>22477</v>
      </c>
      <c r="R6743" t="s">
        <v>22478</v>
      </c>
      <c r="S6743" t="s">
        <v>35562</v>
      </c>
      <c r="T6743">
        <v>0.152084254673993</v>
      </c>
      <c r="U6743">
        <v>0.603102917160658</v>
      </c>
      <c r="V6743">
        <v>23.6483297601301</v>
      </c>
      <c r="W6743">
        <v>0.89107655920673101</v>
      </c>
      <c r="X6743">
        <v>0.95159051474143896</v>
      </c>
      <c r="Y6743">
        <v>1.6887035006992199</v>
      </c>
      <c r="Z6743">
        <v>0.306975110376564</v>
      </c>
      <c r="AA6743">
        <v>0.72610664078822296</v>
      </c>
      <c r="AB6743">
        <v>22.684855740396898</v>
      </c>
      <c r="AC6743">
        <v>0.75388744886274095</v>
      </c>
      <c r="AD6743">
        <v>0.87989882095915395</v>
      </c>
      <c r="AE6743">
        <v>0.68870364408492701</v>
      </c>
      <c r="AF6743">
        <v>4.6407610929182198E-2</v>
      </c>
      <c r="AG6743">
        <v>0.476038960109122</v>
      </c>
      <c r="AH6743">
        <v>23.6483297601301</v>
      </c>
      <c r="AI6743">
        <v>0.56157887380500204</v>
      </c>
      <c r="AJ6743">
        <v>0.78121606160956403</v>
      </c>
      <c r="AK6743">
        <v>2.5574585855804499</v>
      </c>
    </row>
    <row r="6744" spans="1:37" x14ac:dyDescent="0.2">
      <c r="A6744" t="s">
        <v>21524</v>
      </c>
      <c r="B6744">
        <v>77847117</v>
      </c>
      <c r="C6744">
        <v>77847403</v>
      </c>
      <c r="D6744">
        <v>287</v>
      </c>
      <c r="E6744" t="s">
        <v>22481</v>
      </c>
      <c r="F6744">
        <v>8</v>
      </c>
      <c r="G6744" t="s">
        <v>22482</v>
      </c>
      <c r="H6744" t="s">
        <v>35563</v>
      </c>
      <c r="I6744">
        <v>5</v>
      </c>
      <c r="J6744">
        <v>77691404</v>
      </c>
      <c r="K6744">
        <v>77868780</v>
      </c>
      <c r="L6744">
        <v>177377</v>
      </c>
      <c r="M6744">
        <v>2</v>
      </c>
      <c r="N6744">
        <v>6902</v>
      </c>
      <c r="O6744" t="s">
        <v>22483</v>
      </c>
      <c r="P6744">
        <v>21377</v>
      </c>
      <c r="Q6744" t="s">
        <v>22484</v>
      </c>
      <c r="R6744" t="s">
        <v>22485</v>
      </c>
      <c r="S6744" t="s">
        <v>35564</v>
      </c>
      <c r="T6744">
        <v>8.8407481283857503E-2</v>
      </c>
      <c r="U6744">
        <v>0.603102917160658</v>
      </c>
      <c r="V6744">
        <v>-25.1914942869806</v>
      </c>
      <c r="W6744">
        <v>0.90129300205075202</v>
      </c>
      <c r="X6744">
        <v>0.95159051474143896</v>
      </c>
      <c r="Y6744">
        <v>-7.9653881389978004E-2</v>
      </c>
      <c r="Z6744">
        <v>9.2089581954568706E-2</v>
      </c>
      <c r="AA6744">
        <v>0.72610664078822296</v>
      </c>
      <c r="AB6744">
        <v>-2.04890616750698</v>
      </c>
      <c r="AC6744">
        <v>0.59090205226999604</v>
      </c>
      <c r="AD6744">
        <v>0.87989882095915395</v>
      </c>
      <c r="AE6744">
        <v>-1.07965382779895</v>
      </c>
      <c r="AF6744">
        <v>0.15203231574161999</v>
      </c>
      <c r="AG6744">
        <v>0.68151250837662902</v>
      </c>
      <c r="AH6744">
        <v>-24.7967525886306</v>
      </c>
      <c r="AI6744">
        <v>0.43521265639500101</v>
      </c>
      <c r="AJ6744">
        <v>0.78121606160956403</v>
      </c>
      <c r="AK6744">
        <v>0.78910154343894301</v>
      </c>
    </row>
    <row r="6745" spans="1:37" x14ac:dyDescent="0.2">
      <c r="A6745" t="s">
        <v>21524</v>
      </c>
      <c r="B6745">
        <v>78867391</v>
      </c>
      <c r="C6745">
        <v>78867567</v>
      </c>
      <c r="D6745">
        <v>177</v>
      </c>
      <c r="E6745" t="s">
        <v>22486</v>
      </c>
      <c r="F6745">
        <v>3</v>
      </c>
      <c r="G6745" t="s">
        <v>22487</v>
      </c>
      <c r="H6745" t="s">
        <v>35565</v>
      </c>
      <c r="I6745">
        <v>5</v>
      </c>
      <c r="J6745">
        <v>78780352</v>
      </c>
      <c r="K6745">
        <v>78783494</v>
      </c>
      <c r="L6745">
        <v>3143</v>
      </c>
      <c r="M6745">
        <v>2</v>
      </c>
      <c r="N6745">
        <v>411</v>
      </c>
      <c r="O6745" t="s">
        <v>22488</v>
      </c>
      <c r="P6745">
        <v>-83897</v>
      </c>
      <c r="Q6745" t="s">
        <v>22489</v>
      </c>
      <c r="R6745" t="s">
        <v>22490</v>
      </c>
      <c r="S6745" t="s">
        <v>35566</v>
      </c>
      <c r="T6745">
        <v>0.32911398597860803</v>
      </c>
      <c r="U6745">
        <v>0.603102917160658</v>
      </c>
      <c r="V6745">
        <v>22.775291828837101</v>
      </c>
      <c r="W6745">
        <v>0.94541066367716797</v>
      </c>
      <c r="X6745">
        <v>0.95159051474143896</v>
      </c>
      <c r="Y6745">
        <v>-1.7723158247290201</v>
      </c>
      <c r="Z6745">
        <v>0.203350924423461</v>
      </c>
      <c r="AA6745">
        <v>0.72610664078822296</v>
      </c>
      <c r="AB6745">
        <v>22.563698393213102</v>
      </c>
      <c r="AC6745">
        <v>0.92091778829119397</v>
      </c>
      <c r="AD6745">
        <v>0.94068432309766403</v>
      </c>
      <c r="AE6745">
        <v>-1.27232526824049</v>
      </c>
      <c r="AF6745">
        <v>0.98343762640780896</v>
      </c>
      <c r="AG6745">
        <v>1</v>
      </c>
      <c r="AH6745">
        <v>1.54795965132664</v>
      </c>
      <c r="AI6745">
        <v>0.98342151819761803</v>
      </c>
      <c r="AJ6745">
        <v>0.98789258377071898</v>
      </c>
      <c r="AK6745">
        <v>-1.43179092494065</v>
      </c>
    </row>
    <row r="6746" spans="1:37" x14ac:dyDescent="0.2">
      <c r="A6746" t="s">
        <v>21524</v>
      </c>
      <c r="B6746">
        <v>78867567</v>
      </c>
      <c r="C6746">
        <v>78867743</v>
      </c>
      <c r="D6746">
        <v>177</v>
      </c>
      <c r="E6746" t="s">
        <v>22491</v>
      </c>
      <c r="F6746">
        <v>2</v>
      </c>
      <c r="G6746" t="s">
        <v>22492</v>
      </c>
      <c r="H6746" t="s">
        <v>35565</v>
      </c>
      <c r="I6746">
        <v>5</v>
      </c>
      <c r="J6746">
        <v>78780352</v>
      </c>
      <c r="K6746">
        <v>78783494</v>
      </c>
      <c r="L6746">
        <v>3143</v>
      </c>
      <c r="M6746">
        <v>2</v>
      </c>
      <c r="N6746">
        <v>411</v>
      </c>
      <c r="O6746" t="s">
        <v>22488</v>
      </c>
      <c r="P6746">
        <v>-84073</v>
      </c>
      <c r="Q6746" t="s">
        <v>22489</v>
      </c>
      <c r="R6746" t="s">
        <v>22490</v>
      </c>
      <c r="S6746" t="s">
        <v>35566</v>
      </c>
      <c r="T6746">
        <v>0.32911398597860803</v>
      </c>
      <c r="U6746">
        <v>0.603102917160658</v>
      </c>
      <c r="V6746">
        <v>22.775291828837101</v>
      </c>
      <c r="W6746">
        <v>0.94541066367716797</v>
      </c>
      <c r="X6746">
        <v>0.95159051474143896</v>
      </c>
      <c r="Y6746">
        <v>-1.7723158247290201</v>
      </c>
      <c r="Z6746">
        <v>0.203350924423461</v>
      </c>
      <c r="AA6746">
        <v>0.72610664078822296</v>
      </c>
      <c r="AB6746">
        <v>22.563698393213102</v>
      </c>
      <c r="AC6746">
        <v>0.92091778829119397</v>
      </c>
      <c r="AD6746">
        <v>0.94068432309766403</v>
      </c>
      <c r="AE6746">
        <v>-1.27232526824049</v>
      </c>
      <c r="AF6746">
        <v>0.98343762640780896</v>
      </c>
      <c r="AG6746">
        <v>1</v>
      </c>
      <c r="AH6746">
        <v>1.54795965132664</v>
      </c>
      <c r="AI6746">
        <v>0.98342151819761803</v>
      </c>
      <c r="AJ6746">
        <v>0.98789258377071898</v>
      </c>
      <c r="AK6746">
        <v>-1.43179092494065</v>
      </c>
    </row>
    <row r="6747" spans="1:37" x14ac:dyDescent="0.2">
      <c r="A6747" t="s">
        <v>21524</v>
      </c>
      <c r="B6747">
        <v>79784004</v>
      </c>
      <c r="C6747">
        <v>79784180</v>
      </c>
      <c r="D6747">
        <v>177</v>
      </c>
      <c r="E6747" t="s">
        <v>22493</v>
      </c>
      <c r="F6747">
        <v>2</v>
      </c>
      <c r="G6747" t="s">
        <v>3938</v>
      </c>
      <c r="H6747" t="s">
        <v>35567</v>
      </c>
      <c r="I6747">
        <v>5</v>
      </c>
      <c r="J6747">
        <v>79758753</v>
      </c>
      <c r="K6747">
        <v>79763419</v>
      </c>
      <c r="L6747">
        <v>4667</v>
      </c>
      <c r="M6747">
        <v>1</v>
      </c>
      <c r="N6747">
        <v>202333</v>
      </c>
      <c r="O6747" t="s">
        <v>22494</v>
      </c>
      <c r="P6747">
        <v>25251</v>
      </c>
      <c r="Q6747" t="s">
        <v>22495</v>
      </c>
      <c r="R6747" t="s">
        <v>22496</v>
      </c>
      <c r="S6747" t="s">
        <v>35568</v>
      </c>
      <c r="T6747">
        <v>0.24473447370419599</v>
      </c>
      <c r="U6747">
        <v>0.603102917160658</v>
      </c>
      <c r="V6747">
        <v>0.31990690237556901</v>
      </c>
      <c r="W6747">
        <v>0.268926037573953</v>
      </c>
      <c r="X6747">
        <v>0.704072456322962</v>
      </c>
      <c r="Y6747">
        <v>-0.82368721090945196</v>
      </c>
      <c r="Z6747">
        <v>0.44498278352359499</v>
      </c>
      <c r="AA6747">
        <v>0.84435025072159198</v>
      </c>
      <c r="AB6747">
        <v>0.25341113540086302</v>
      </c>
      <c r="AC6747">
        <v>0.23224172059045101</v>
      </c>
      <c r="AD6747">
        <v>0.68253123924728298</v>
      </c>
      <c r="AE6747">
        <v>-0.55121976942790496</v>
      </c>
      <c r="AF6747">
        <v>0.23943167609240701</v>
      </c>
      <c r="AG6747">
        <v>0.695761168928267</v>
      </c>
      <c r="AH6747">
        <v>0.23163410938877799</v>
      </c>
      <c r="AI6747">
        <v>0.48793171679484798</v>
      </c>
      <c r="AJ6747">
        <v>0.78121606160956403</v>
      </c>
      <c r="AK6747">
        <v>-0.68679136769318205</v>
      </c>
    </row>
    <row r="6748" spans="1:37" x14ac:dyDescent="0.2">
      <c r="A6748" t="s">
        <v>21524</v>
      </c>
      <c r="B6748">
        <v>79784180</v>
      </c>
      <c r="C6748">
        <v>79784356</v>
      </c>
      <c r="D6748">
        <v>177</v>
      </c>
      <c r="E6748" t="s">
        <v>22497</v>
      </c>
      <c r="F6748">
        <v>3</v>
      </c>
      <c r="G6748" t="s">
        <v>1236</v>
      </c>
      <c r="H6748" t="s">
        <v>35567</v>
      </c>
      <c r="I6748">
        <v>5</v>
      </c>
      <c r="J6748">
        <v>79758753</v>
      </c>
      <c r="K6748">
        <v>79763419</v>
      </c>
      <c r="L6748">
        <v>4667</v>
      </c>
      <c r="M6748">
        <v>1</v>
      </c>
      <c r="N6748">
        <v>202333</v>
      </c>
      <c r="O6748" t="s">
        <v>22494</v>
      </c>
      <c r="P6748">
        <v>25427</v>
      </c>
      <c r="Q6748" t="s">
        <v>22495</v>
      </c>
      <c r="R6748" t="s">
        <v>22496</v>
      </c>
      <c r="S6748" t="s">
        <v>35568</v>
      </c>
      <c r="T6748">
        <v>0.24473447370419599</v>
      </c>
      <c r="U6748">
        <v>0.603102917160658</v>
      </c>
      <c r="V6748">
        <v>0.31990690237556901</v>
      </c>
      <c r="W6748">
        <v>0.268926037573953</v>
      </c>
      <c r="X6748">
        <v>0.704072456322962</v>
      </c>
      <c r="Y6748">
        <v>-0.82368721090945196</v>
      </c>
      <c r="Z6748">
        <v>0.44498278352359499</v>
      </c>
      <c r="AA6748">
        <v>0.84435025072159198</v>
      </c>
      <c r="AB6748">
        <v>0.25341113540086302</v>
      </c>
      <c r="AC6748">
        <v>0.23224172059045101</v>
      </c>
      <c r="AD6748">
        <v>0.68253123924728298</v>
      </c>
      <c r="AE6748">
        <v>-0.55121976942790496</v>
      </c>
      <c r="AF6748">
        <v>0.23943167609240701</v>
      </c>
      <c r="AG6748">
        <v>0.695761168928267</v>
      </c>
      <c r="AH6748">
        <v>0.23163410938877799</v>
      </c>
      <c r="AI6748">
        <v>0.48793171679484798</v>
      </c>
      <c r="AJ6748">
        <v>0.78121606160956403</v>
      </c>
      <c r="AK6748">
        <v>-0.68679136769318205</v>
      </c>
    </row>
    <row r="6749" spans="1:37" x14ac:dyDescent="0.2">
      <c r="A6749" t="s">
        <v>21524</v>
      </c>
      <c r="B6749">
        <v>80961211</v>
      </c>
      <c r="C6749">
        <v>80961470</v>
      </c>
      <c r="D6749">
        <v>260</v>
      </c>
      <c r="E6749" t="s">
        <v>22498</v>
      </c>
      <c r="F6749">
        <v>8</v>
      </c>
      <c r="G6749" t="s">
        <v>22499</v>
      </c>
      <c r="H6749" t="s">
        <v>30987</v>
      </c>
      <c r="I6749">
        <v>5</v>
      </c>
      <c r="J6749">
        <v>80947697</v>
      </c>
      <c r="K6749">
        <v>80960907</v>
      </c>
      <c r="L6749">
        <v>13211</v>
      </c>
      <c r="M6749">
        <v>2</v>
      </c>
      <c r="N6749">
        <v>102524628</v>
      </c>
      <c r="O6749" t="s">
        <v>22500</v>
      </c>
      <c r="P6749">
        <v>-304</v>
      </c>
      <c r="Q6749" t="s">
        <v>22501</v>
      </c>
      <c r="R6749" t="s">
        <v>22502</v>
      </c>
      <c r="S6749" t="s">
        <v>35569</v>
      </c>
      <c r="T6749">
        <v>0.152084254673993</v>
      </c>
      <c r="U6749">
        <v>0.603102917160658</v>
      </c>
      <c r="V6749">
        <v>24.874854382387099</v>
      </c>
      <c r="W6749">
        <v>0.20525741147413201</v>
      </c>
      <c r="X6749">
        <v>0.704072456322962</v>
      </c>
      <c r="Y6749">
        <v>-24.6732205282512</v>
      </c>
      <c r="Z6749">
        <v>0.136920528570767</v>
      </c>
      <c r="AA6749">
        <v>0.72610664078822296</v>
      </c>
      <c r="AB6749">
        <v>24.9454239566026</v>
      </c>
      <c r="AC6749">
        <v>0.615069744472027</v>
      </c>
      <c r="AD6749">
        <v>0.87989882095915395</v>
      </c>
      <c r="AE6749">
        <v>-0.65706297980005501</v>
      </c>
      <c r="AF6749">
        <v>0.47948624871920598</v>
      </c>
      <c r="AG6749">
        <v>0.80674443595273604</v>
      </c>
      <c r="AH6749">
        <v>0.93269741090425295</v>
      </c>
      <c r="AI6749">
        <v>0.17351581260912399</v>
      </c>
      <c r="AJ6749">
        <v>0.78121606160956403</v>
      </c>
      <c r="AK6749">
        <v>-24.838508756121001</v>
      </c>
    </row>
    <row r="6750" spans="1:37" x14ac:dyDescent="0.2">
      <c r="A6750" t="s">
        <v>21524</v>
      </c>
      <c r="B6750">
        <v>81091510</v>
      </c>
      <c r="C6750">
        <v>81091661</v>
      </c>
      <c r="D6750">
        <v>152</v>
      </c>
      <c r="E6750" t="s">
        <v>22504</v>
      </c>
      <c r="F6750">
        <v>1</v>
      </c>
      <c r="G6750" t="s">
        <v>22505</v>
      </c>
      <c r="H6750" t="s">
        <v>30999</v>
      </c>
      <c r="I6750">
        <v>5</v>
      </c>
      <c r="J6750">
        <v>81092916</v>
      </c>
      <c r="K6750">
        <v>81096506</v>
      </c>
      <c r="L6750">
        <v>3591</v>
      </c>
      <c r="M6750">
        <v>1</v>
      </c>
      <c r="N6750">
        <v>5924</v>
      </c>
      <c r="O6750" t="s">
        <v>22506</v>
      </c>
      <c r="P6750">
        <v>-1255</v>
      </c>
      <c r="Q6750" t="s">
        <v>22507</v>
      </c>
      <c r="R6750" t="s">
        <v>22503</v>
      </c>
      <c r="S6750" t="s">
        <v>35570</v>
      </c>
      <c r="T6750">
        <v>0.644035865418358</v>
      </c>
      <c r="U6750">
        <v>0.84904924635754497</v>
      </c>
      <c r="V6750">
        <v>0.89106638805938698</v>
      </c>
      <c r="W6750">
        <v>0.89107655920673101</v>
      </c>
      <c r="X6750">
        <v>0.95159051474143896</v>
      </c>
      <c r="Y6750">
        <v>1.1723064434335999</v>
      </c>
      <c r="Z6750">
        <v>0.26789404493740199</v>
      </c>
      <c r="AA6750">
        <v>0.72610664078822296</v>
      </c>
      <c r="AB6750">
        <v>-7.2407709845367402E-2</v>
      </c>
      <c r="AC6750">
        <v>0.88945902157151002</v>
      </c>
      <c r="AD6750">
        <v>0.94068432309766403</v>
      </c>
      <c r="AE6750">
        <v>0.21362212631192201</v>
      </c>
      <c r="AF6750">
        <v>0.98343762640780896</v>
      </c>
      <c r="AG6750">
        <v>1</v>
      </c>
      <c r="AH6750">
        <v>1.8206770141220201</v>
      </c>
      <c r="AI6750">
        <v>0.91725052871964496</v>
      </c>
      <c r="AJ6750">
        <v>0.98621344597861504</v>
      </c>
      <c r="AK6750">
        <v>1.9650669172381401</v>
      </c>
    </row>
    <row r="6751" spans="1:37" x14ac:dyDescent="0.2">
      <c r="A6751" t="s">
        <v>21524</v>
      </c>
      <c r="B6751">
        <v>81130106</v>
      </c>
      <c r="C6751">
        <v>81130257</v>
      </c>
      <c r="D6751">
        <v>152</v>
      </c>
      <c r="E6751" t="s">
        <v>22508</v>
      </c>
      <c r="F6751">
        <v>2</v>
      </c>
      <c r="G6751" t="s">
        <v>22509</v>
      </c>
      <c r="H6751" t="s">
        <v>35571</v>
      </c>
      <c r="I6751">
        <v>5</v>
      </c>
      <c r="J6751">
        <v>81092916</v>
      </c>
      <c r="K6751">
        <v>81096506</v>
      </c>
      <c r="L6751">
        <v>3591</v>
      </c>
      <c r="M6751">
        <v>1</v>
      </c>
      <c r="N6751">
        <v>5924</v>
      </c>
      <c r="O6751" t="s">
        <v>22506</v>
      </c>
      <c r="P6751">
        <v>37190</v>
      </c>
      <c r="Q6751" t="s">
        <v>22507</v>
      </c>
      <c r="R6751" t="s">
        <v>22503</v>
      </c>
      <c r="S6751" t="s">
        <v>35570</v>
      </c>
      <c r="T6751">
        <v>0.60318812523568999</v>
      </c>
      <c r="U6751">
        <v>0.82125442047224695</v>
      </c>
      <c r="V6751">
        <v>-0.44815671476872299</v>
      </c>
      <c r="W6751">
        <v>0.69201225521665499</v>
      </c>
      <c r="X6751">
        <v>0.95159051474143896</v>
      </c>
      <c r="Y6751">
        <v>-0.87043681306676501</v>
      </c>
      <c r="Z6751">
        <v>0.53052895265546796</v>
      </c>
      <c r="AA6751">
        <v>0.84521697243271998</v>
      </c>
      <c r="AB6751">
        <v>-0.51920432031433805</v>
      </c>
      <c r="AC6751">
        <v>0.59090205226999604</v>
      </c>
      <c r="AD6751">
        <v>0.87989882095915395</v>
      </c>
      <c r="AE6751">
        <v>-1.7651576803897799</v>
      </c>
      <c r="AF6751">
        <v>0.74414648978297804</v>
      </c>
      <c r="AG6751">
        <v>0.86906519844104402</v>
      </c>
      <c r="AH6751">
        <v>-0.19459549601269499</v>
      </c>
      <c r="AI6751">
        <v>0.81350599864527495</v>
      </c>
      <c r="AJ6751">
        <v>0.94390293416205995</v>
      </c>
      <c r="AK6751">
        <v>-5.0205595266201802E-2</v>
      </c>
    </row>
    <row r="6752" spans="1:37" x14ac:dyDescent="0.2">
      <c r="A6752" t="s">
        <v>21524</v>
      </c>
      <c r="B6752">
        <v>81823831</v>
      </c>
      <c r="C6752">
        <v>81823982</v>
      </c>
      <c r="D6752">
        <v>152</v>
      </c>
      <c r="E6752" t="s">
        <v>22510</v>
      </c>
      <c r="F6752">
        <v>9</v>
      </c>
      <c r="G6752" t="s">
        <v>22511</v>
      </c>
      <c r="H6752" t="s">
        <v>35572</v>
      </c>
      <c r="I6752">
        <v>5</v>
      </c>
      <c r="J6752">
        <v>81817531</v>
      </c>
      <c r="K6752">
        <v>81842360</v>
      </c>
      <c r="L6752">
        <v>24830</v>
      </c>
      <c r="M6752">
        <v>1</v>
      </c>
      <c r="N6752">
        <v>107986385</v>
      </c>
      <c r="O6752" t="s">
        <v>22512</v>
      </c>
      <c r="P6752">
        <v>6300</v>
      </c>
      <c r="Q6752" t="s">
        <v>40</v>
      </c>
      <c r="R6752" t="s">
        <v>22513</v>
      </c>
      <c r="S6752" t="s">
        <v>35573</v>
      </c>
      <c r="T6752">
        <v>0.17308923567461099</v>
      </c>
      <c r="U6752">
        <v>0.603102917160658</v>
      </c>
      <c r="V6752">
        <v>-23.621520121292001</v>
      </c>
      <c r="W6752">
        <v>0.113079289867903</v>
      </c>
      <c r="X6752">
        <v>0.704072456322962</v>
      </c>
      <c r="Y6752">
        <v>-24.222520761776401</v>
      </c>
      <c r="Z6752">
        <v>0.250572619160632</v>
      </c>
      <c r="AA6752">
        <v>0.72610664078822296</v>
      </c>
      <c r="AB6752">
        <v>-1.48987713619597</v>
      </c>
      <c r="AC6752">
        <v>2.4853262407310801E-2</v>
      </c>
      <c r="AD6752">
        <v>0.57684129297949804</v>
      </c>
      <c r="AE6752">
        <v>-24.222520761776401</v>
      </c>
      <c r="AF6752">
        <v>0.22065000948199101</v>
      </c>
      <c r="AG6752">
        <v>0.68151250837662902</v>
      </c>
      <c r="AH6752">
        <v>-23.424154677420201</v>
      </c>
      <c r="AI6752">
        <v>0.24456414000292601</v>
      </c>
      <c r="AJ6752">
        <v>0.78121606160956403</v>
      </c>
      <c r="AK6752">
        <v>-23.353765355937501</v>
      </c>
    </row>
    <row r="6753" spans="1:37" x14ac:dyDescent="0.2">
      <c r="A6753" t="s">
        <v>21524</v>
      </c>
      <c r="B6753">
        <v>81823982</v>
      </c>
      <c r="C6753">
        <v>81824133</v>
      </c>
      <c r="D6753">
        <v>152</v>
      </c>
      <c r="E6753" t="s">
        <v>22514</v>
      </c>
      <c r="F6753">
        <v>5</v>
      </c>
      <c r="G6753" t="s">
        <v>22515</v>
      </c>
      <c r="H6753" t="s">
        <v>35572</v>
      </c>
      <c r="I6753">
        <v>5</v>
      </c>
      <c r="J6753">
        <v>81817531</v>
      </c>
      <c r="K6753">
        <v>81842360</v>
      </c>
      <c r="L6753">
        <v>24830</v>
      </c>
      <c r="M6753">
        <v>1</v>
      </c>
      <c r="N6753">
        <v>107986385</v>
      </c>
      <c r="O6753" t="s">
        <v>22512</v>
      </c>
      <c r="P6753">
        <v>6451</v>
      </c>
      <c r="Q6753" t="s">
        <v>40</v>
      </c>
      <c r="R6753" t="s">
        <v>22513</v>
      </c>
      <c r="S6753" t="s">
        <v>35573</v>
      </c>
      <c r="T6753">
        <v>0.60318812523568999</v>
      </c>
      <c r="U6753">
        <v>0.82125442047224695</v>
      </c>
      <c r="V6753">
        <v>-3.0213123738621799</v>
      </c>
      <c r="W6753">
        <v>6.2825850358688304E-2</v>
      </c>
      <c r="X6753">
        <v>0.704072456322962</v>
      </c>
      <c r="Y6753">
        <v>-24.856294639643899</v>
      </c>
      <c r="Z6753">
        <v>0.53052895265546796</v>
      </c>
      <c r="AA6753">
        <v>0.84521697243271998</v>
      </c>
      <c r="AB6753">
        <v>-1.59628081121161</v>
      </c>
      <c r="AC6753">
        <v>8.8372216911897592E-3</v>
      </c>
      <c r="AD6753">
        <v>0.57684129297949804</v>
      </c>
      <c r="AE6753">
        <v>-24.856294639643899</v>
      </c>
      <c r="AF6753">
        <v>0.71688106396828499</v>
      </c>
      <c r="AG6753">
        <v>0.85584456000972498</v>
      </c>
      <c r="AH6753">
        <v>-2.6736873855435701</v>
      </c>
      <c r="AI6753">
        <v>0.17351581260912399</v>
      </c>
      <c r="AJ6753">
        <v>0.78121606160956403</v>
      </c>
      <c r="AK6753">
        <v>-23.987539212160499</v>
      </c>
    </row>
    <row r="6754" spans="1:37" x14ac:dyDescent="0.2">
      <c r="A6754" t="s">
        <v>21524</v>
      </c>
      <c r="B6754">
        <v>81824133</v>
      </c>
      <c r="C6754">
        <v>81824284</v>
      </c>
      <c r="D6754">
        <v>152</v>
      </c>
      <c r="E6754" t="s">
        <v>22516</v>
      </c>
      <c r="F6754">
        <v>1</v>
      </c>
      <c r="G6754" t="s">
        <v>22517</v>
      </c>
      <c r="H6754" t="s">
        <v>35572</v>
      </c>
      <c r="I6754">
        <v>5</v>
      </c>
      <c r="J6754">
        <v>81817531</v>
      </c>
      <c r="K6754">
        <v>81842360</v>
      </c>
      <c r="L6754">
        <v>24830</v>
      </c>
      <c r="M6754">
        <v>1</v>
      </c>
      <c r="N6754">
        <v>107986385</v>
      </c>
      <c r="O6754" t="s">
        <v>22512</v>
      </c>
      <c r="P6754">
        <v>6602</v>
      </c>
      <c r="Q6754" t="s">
        <v>40</v>
      </c>
      <c r="R6754" t="s">
        <v>22513</v>
      </c>
      <c r="S6754" t="s">
        <v>35573</v>
      </c>
      <c r="T6754">
        <v>0.60318812523568999</v>
      </c>
      <c r="U6754">
        <v>0.82125442047224695</v>
      </c>
      <c r="V6754">
        <v>-3.0213123738621799</v>
      </c>
      <c r="W6754">
        <v>6.2825850358688304E-2</v>
      </c>
      <c r="X6754">
        <v>0.704072456322962</v>
      </c>
      <c r="Y6754">
        <v>-24.856294639643899</v>
      </c>
      <c r="Z6754">
        <v>0.53052895265546796</v>
      </c>
      <c r="AA6754">
        <v>0.84521697243271998</v>
      </c>
      <c r="AB6754">
        <v>-1.59628081121161</v>
      </c>
      <c r="AC6754">
        <v>8.8372216911897592E-3</v>
      </c>
      <c r="AD6754">
        <v>0.57684129297949804</v>
      </c>
      <c r="AE6754">
        <v>-24.856294639643899</v>
      </c>
      <c r="AF6754">
        <v>0.71688106396828499</v>
      </c>
      <c r="AG6754">
        <v>0.85584456000972498</v>
      </c>
      <c r="AH6754">
        <v>-2.6736873855435701</v>
      </c>
      <c r="AI6754">
        <v>0.17351581260912399</v>
      </c>
      <c r="AJ6754">
        <v>0.78121606160956403</v>
      </c>
      <c r="AK6754">
        <v>-23.987539212160499</v>
      </c>
    </row>
    <row r="6755" spans="1:37" x14ac:dyDescent="0.2">
      <c r="A6755" t="s">
        <v>21524</v>
      </c>
      <c r="B6755">
        <v>82211484</v>
      </c>
      <c r="C6755">
        <v>82211626</v>
      </c>
      <c r="D6755">
        <v>143</v>
      </c>
      <c r="E6755" t="s">
        <v>22518</v>
      </c>
      <c r="F6755">
        <v>1</v>
      </c>
      <c r="G6755" t="s">
        <v>22519</v>
      </c>
      <c r="H6755" t="s">
        <v>35574</v>
      </c>
      <c r="I6755">
        <v>5</v>
      </c>
      <c r="J6755">
        <v>82164445</v>
      </c>
      <c r="K6755">
        <v>82276857</v>
      </c>
      <c r="L6755">
        <v>112413</v>
      </c>
      <c r="M6755">
        <v>1</v>
      </c>
      <c r="N6755">
        <v>83734</v>
      </c>
      <c r="O6755" t="s">
        <v>22520</v>
      </c>
      <c r="P6755">
        <v>47039</v>
      </c>
      <c r="Q6755" t="s">
        <v>22521</v>
      </c>
      <c r="R6755" t="s">
        <v>22522</v>
      </c>
      <c r="S6755" t="s">
        <v>35575</v>
      </c>
      <c r="T6755">
        <v>0.11260978686548601</v>
      </c>
      <c r="U6755">
        <v>0.603102917160658</v>
      </c>
      <c r="V6755">
        <v>1.47474028806858</v>
      </c>
      <c r="W6755">
        <v>0.57526449568791704</v>
      </c>
      <c r="X6755">
        <v>0.87773343134207504</v>
      </c>
      <c r="Y6755">
        <v>-9.8279473882380897E-2</v>
      </c>
      <c r="Z6755">
        <v>0.24714088130714401</v>
      </c>
      <c r="AA6755">
        <v>0.72610664078822296</v>
      </c>
      <c r="AB6755">
        <v>1.10112947156858</v>
      </c>
      <c r="AC6755">
        <v>0.15822811942303899</v>
      </c>
      <c r="AD6755">
        <v>0.68253123924728298</v>
      </c>
      <c r="AE6755">
        <v>-0.61582048390178201</v>
      </c>
      <c r="AF6755">
        <v>0.10812029100522801</v>
      </c>
      <c r="AG6755">
        <v>0.68151250837662902</v>
      </c>
      <c r="AH6755">
        <v>1.17969079338289</v>
      </c>
      <c r="AI6755">
        <v>0.80675822199786196</v>
      </c>
      <c r="AJ6755">
        <v>0.94390293416205995</v>
      </c>
      <c r="AK6755">
        <v>0.38481936016548901</v>
      </c>
    </row>
    <row r="6756" spans="1:37" x14ac:dyDescent="0.2">
      <c r="A6756" t="s">
        <v>21524</v>
      </c>
      <c r="B6756">
        <v>82434477</v>
      </c>
      <c r="C6756">
        <v>82434681</v>
      </c>
      <c r="D6756">
        <v>205</v>
      </c>
      <c r="E6756" t="s">
        <v>22523</v>
      </c>
      <c r="F6756">
        <v>1</v>
      </c>
      <c r="G6756" t="s">
        <v>22524</v>
      </c>
      <c r="H6756" t="s">
        <v>31000</v>
      </c>
      <c r="I6756">
        <v>5</v>
      </c>
      <c r="J6756">
        <v>82310036</v>
      </c>
      <c r="K6756">
        <v>82318380</v>
      </c>
      <c r="L6756">
        <v>8345</v>
      </c>
      <c r="M6756">
        <v>1</v>
      </c>
      <c r="N6756">
        <v>92270</v>
      </c>
      <c r="O6756" t="s">
        <v>22525</v>
      </c>
      <c r="P6756">
        <v>124441</v>
      </c>
      <c r="Q6756" t="s">
        <v>22526</v>
      </c>
      <c r="R6756" t="s">
        <v>22527</v>
      </c>
      <c r="S6756" t="s">
        <v>35576</v>
      </c>
      <c r="T6756" t="s">
        <v>40</v>
      </c>
      <c r="U6756" t="s">
        <v>40</v>
      </c>
      <c r="V6756">
        <v>0</v>
      </c>
      <c r="W6756" t="s">
        <v>40</v>
      </c>
      <c r="X6756" t="s">
        <v>40</v>
      </c>
      <c r="Y6756">
        <v>0</v>
      </c>
      <c r="Z6756" t="s">
        <v>40</v>
      </c>
      <c r="AA6756" t="s">
        <v>40</v>
      </c>
      <c r="AB6756">
        <v>0</v>
      </c>
      <c r="AC6756" t="s">
        <v>40</v>
      </c>
      <c r="AD6756" t="s">
        <v>40</v>
      </c>
      <c r="AE6756">
        <v>0</v>
      </c>
      <c r="AF6756" t="s">
        <v>40</v>
      </c>
      <c r="AG6756" t="s">
        <v>40</v>
      </c>
      <c r="AH6756">
        <v>0</v>
      </c>
      <c r="AI6756" t="s">
        <v>40</v>
      </c>
      <c r="AJ6756" t="s">
        <v>40</v>
      </c>
      <c r="AK6756">
        <v>0</v>
      </c>
    </row>
    <row r="6757" spans="1:37" x14ac:dyDescent="0.2">
      <c r="A6757" t="s">
        <v>21524</v>
      </c>
      <c r="B6757">
        <v>82434681</v>
      </c>
      <c r="C6757">
        <v>82434885</v>
      </c>
      <c r="D6757">
        <v>205</v>
      </c>
      <c r="E6757" t="s">
        <v>22528</v>
      </c>
      <c r="F6757">
        <v>1</v>
      </c>
      <c r="G6757" t="s">
        <v>22529</v>
      </c>
      <c r="H6757" t="s">
        <v>31000</v>
      </c>
      <c r="I6757">
        <v>5</v>
      </c>
      <c r="J6757">
        <v>82310036</v>
      </c>
      <c r="K6757">
        <v>82318380</v>
      </c>
      <c r="L6757">
        <v>8345</v>
      </c>
      <c r="M6757">
        <v>1</v>
      </c>
      <c r="N6757">
        <v>92270</v>
      </c>
      <c r="O6757" t="s">
        <v>22525</v>
      </c>
      <c r="P6757">
        <v>124645</v>
      </c>
      <c r="Q6757" t="s">
        <v>22526</v>
      </c>
      <c r="R6757" t="s">
        <v>22527</v>
      </c>
      <c r="S6757" t="s">
        <v>35576</v>
      </c>
      <c r="T6757" t="s">
        <v>40</v>
      </c>
      <c r="U6757" t="s">
        <v>40</v>
      </c>
      <c r="V6757">
        <v>0</v>
      </c>
      <c r="W6757" t="s">
        <v>40</v>
      </c>
      <c r="X6757" t="s">
        <v>40</v>
      </c>
      <c r="Y6757">
        <v>0</v>
      </c>
      <c r="Z6757" t="s">
        <v>40</v>
      </c>
      <c r="AA6757" t="s">
        <v>40</v>
      </c>
      <c r="AB6757">
        <v>0</v>
      </c>
      <c r="AC6757" t="s">
        <v>40</v>
      </c>
      <c r="AD6757" t="s">
        <v>40</v>
      </c>
      <c r="AE6757">
        <v>0</v>
      </c>
      <c r="AF6757" t="s">
        <v>40</v>
      </c>
      <c r="AG6757" t="s">
        <v>40</v>
      </c>
      <c r="AH6757">
        <v>0</v>
      </c>
      <c r="AI6757" t="s">
        <v>40</v>
      </c>
      <c r="AJ6757" t="s">
        <v>40</v>
      </c>
      <c r="AK6757">
        <v>0</v>
      </c>
    </row>
    <row r="6758" spans="1:37" x14ac:dyDescent="0.2">
      <c r="A6758" t="s">
        <v>21524</v>
      </c>
      <c r="B6758">
        <v>82531829</v>
      </c>
      <c r="C6758">
        <v>82531997</v>
      </c>
      <c r="D6758">
        <v>169</v>
      </c>
      <c r="E6758" t="s">
        <v>22530</v>
      </c>
      <c r="F6758">
        <v>1</v>
      </c>
      <c r="G6758" t="s">
        <v>22531</v>
      </c>
      <c r="H6758" t="s">
        <v>31000</v>
      </c>
      <c r="I6758">
        <v>5</v>
      </c>
      <c r="J6758">
        <v>82310036</v>
      </c>
      <c r="K6758">
        <v>82318380</v>
      </c>
      <c r="L6758">
        <v>8345</v>
      </c>
      <c r="M6758">
        <v>1</v>
      </c>
      <c r="N6758">
        <v>92270</v>
      </c>
      <c r="O6758" t="s">
        <v>22525</v>
      </c>
      <c r="P6758">
        <v>221793</v>
      </c>
      <c r="Q6758" t="s">
        <v>22526</v>
      </c>
      <c r="R6758" t="s">
        <v>22527</v>
      </c>
      <c r="S6758" t="s">
        <v>35576</v>
      </c>
      <c r="T6758">
        <v>0.152084254673993</v>
      </c>
      <c r="U6758">
        <v>0.603102917160658</v>
      </c>
      <c r="V6758">
        <v>24.522057058161099</v>
      </c>
      <c r="W6758">
        <v>0.20525741147413201</v>
      </c>
      <c r="X6758">
        <v>0.704072456322962</v>
      </c>
      <c r="Y6758">
        <v>-24.320423205973899</v>
      </c>
      <c r="Z6758">
        <v>0.306975110376564</v>
      </c>
      <c r="AA6758">
        <v>0.72610664078822296</v>
      </c>
      <c r="AB6758">
        <v>23.558582991074601</v>
      </c>
      <c r="AC6758">
        <v>7.0489011448141195E-2</v>
      </c>
      <c r="AD6758">
        <v>0.57684129297949804</v>
      </c>
      <c r="AE6758">
        <v>-24.320423205973899</v>
      </c>
      <c r="AF6758">
        <v>4.6407610929182198E-2</v>
      </c>
      <c r="AG6758">
        <v>0.476038960109122</v>
      </c>
      <c r="AH6758">
        <v>24.522057058161099</v>
      </c>
      <c r="AI6758">
        <v>0.35038410267202102</v>
      </c>
      <c r="AJ6758">
        <v>0.78121606160956403</v>
      </c>
      <c r="AK6758">
        <v>-23.451667796140502</v>
      </c>
    </row>
    <row r="6759" spans="1:37" x14ac:dyDescent="0.2">
      <c r="A6759" t="s">
        <v>21524</v>
      </c>
      <c r="B6759">
        <v>82531997</v>
      </c>
      <c r="C6759">
        <v>82532165</v>
      </c>
      <c r="D6759">
        <v>169</v>
      </c>
      <c r="E6759" t="s">
        <v>22532</v>
      </c>
      <c r="F6759">
        <v>0</v>
      </c>
      <c r="G6759" t="s">
        <v>22533</v>
      </c>
      <c r="H6759" t="s">
        <v>31000</v>
      </c>
      <c r="I6759">
        <v>5</v>
      </c>
      <c r="J6759">
        <v>82310036</v>
      </c>
      <c r="K6759">
        <v>82318380</v>
      </c>
      <c r="L6759">
        <v>8345</v>
      </c>
      <c r="M6759">
        <v>1</v>
      </c>
      <c r="N6759">
        <v>92270</v>
      </c>
      <c r="O6759" t="s">
        <v>22525</v>
      </c>
      <c r="P6759">
        <v>221961</v>
      </c>
      <c r="Q6759" t="s">
        <v>22526</v>
      </c>
      <c r="R6759" t="s">
        <v>22527</v>
      </c>
      <c r="S6759" t="s">
        <v>35576</v>
      </c>
      <c r="T6759">
        <v>0.152084254673993</v>
      </c>
      <c r="U6759">
        <v>0.603102917160658</v>
      </c>
      <c r="V6759">
        <v>24.522057058161099</v>
      </c>
      <c r="W6759">
        <v>0.20525741147413201</v>
      </c>
      <c r="X6759">
        <v>0.704072456322962</v>
      </c>
      <c r="Y6759">
        <v>-24.320423205973899</v>
      </c>
      <c r="Z6759">
        <v>0.306975110376564</v>
      </c>
      <c r="AA6759">
        <v>0.72610664078822296</v>
      </c>
      <c r="AB6759">
        <v>23.558582991074601</v>
      </c>
      <c r="AC6759">
        <v>7.0489011448141195E-2</v>
      </c>
      <c r="AD6759">
        <v>0.57684129297949804</v>
      </c>
      <c r="AE6759">
        <v>-24.320423205973899</v>
      </c>
      <c r="AF6759">
        <v>4.6407610929182198E-2</v>
      </c>
      <c r="AG6759">
        <v>0.476038960109122</v>
      </c>
      <c r="AH6759">
        <v>24.522057058161099</v>
      </c>
      <c r="AI6759">
        <v>0.35038410267202102</v>
      </c>
      <c r="AJ6759">
        <v>0.78121606160956403</v>
      </c>
      <c r="AK6759">
        <v>-23.451667796140502</v>
      </c>
    </row>
    <row r="6760" spans="1:37" x14ac:dyDescent="0.2">
      <c r="A6760" t="s">
        <v>21524</v>
      </c>
      <c r="B6760">
        <v>83080040</v>
      </c>
      <c r="C6760">
        <v>83080189</v>
      </c>
      <c r="D6760">
        <v>150</v>
      </c>
      <c r="E6760" t="s">
        <v>22534</v>
      </c>
      <c r="F6760">
        <v>0</v>
      </c>
      <c r="G6760" t="s">
        <v>22535</v>
      </c>
      <c r="H6760" t="s">
        <v>31032</v>
      </c>
      <c r="I6760">
        <v>5</v>
      </c>
      <c r="J6760">
        <v>83056884</v>
      </c>
      <c r="K6760">
        <v>83077863</v>
      </c>
      <c r="L6760">
        <v>20980</v>
      </c>
      <c r="M6760">
        <v>2</v>
      </c>
      <c r="N6760">
        <v>153339</v>
      </c>
      <c r="O6760" t="s">
        <v>22536</v>
      </c>
      <c r="P6760">
        <v>-2177</v>
      </c>
      <c r="Q6760" t="s">
        <v>22537</v>
      </c>
      <c r="R6760" t="s">
        <v>22538</v>
      </c>
      <c r="S6760" t="s">
        <v>35577</v>
      </c>
      <c r="T6760">
        <v>0.152084254673993</v>
      </c>
      <c r="U6760">
        <v>0.603102917160658</v>
      </c>
      <c r="V6760">
        <v>24.3451012633844</v>
      </c>
      <c r="W6760">
        <v>0.29261482077562401</v>
      </c>
      <c r="X6760">
        <v>0.704072456322962</v>
      </c>
      <c r="Y6760">
        <v>21.650772357723501</v>
      </c>
      <c r="Z6760">
        <v>0.306975110376564</v>
      </c>
      <c r="AA6760">
        <v>0.72610664078822296</v>
      </c>
      <c r="AB6760">
        <v>23.3816272037216</v>
      </c>
      <c r="AC6760">
        <v>0.27780950890804001</v>
      </c>
      <c r="AD6760">
        <v>0.68253123924728298</v>
      </c>
      <c r="AE6760">
        <v>23.419101905755401</v>
      </c>
      <c r="AF6760">
        <v>4.6407610929182198E-2</v>
      </c>
      <c r="AG6760">
        <v>0.476038960109122</v>
      </c>
      <c r="AH6760">
        <v>24.3451012633844</v>
      </c>
      <c r="AI6760">
        <v>0.59609816080359102</v>
      </c>
      <c r="AJ6760">
        <v>0.78121606160956403</v>
      </c>
      <c r="AK6760">
        <v>-1.3949391994437399</v>
      </c>
    </row>
    <row r="6761" spans="1:37" x14ac:dyDescent="0.2">
      <c r="A6761" t="s">
        <v>21524</v>
      </c>
      <c r="B6761">
        <v>83080189</v>
      </c>
      <c r="C6761">
        <v>83080338</v>
      </c>
      <c r="D6761">
        <v>150</v>
      </c>
      <c r="E6761" t="s">
        <v>22539</v>
      </c>
      <c r="F6761">
        <v>3</v>
      </c>
      <c r="G6761" t="s">
        <v>22540</v>
      </c>
      <c r="H6761" t="s">
        <v>31032</v>
      </c>
      <c r="I6761">
        <v>5</v>
      </c>
      <c r="J6761">
        <v>83056884</v>
      </c>
      <c r="K6761">
        <v>83077863</v>
      </c>
      <c r="L6761">
        <v>20980</v>
      </c>
      <c r="M6761">
        <v>2</v>
      </c>
      <c r="N6761">
        <v>153339</v>
      </c>
      <c r="O6761" t="s">
        <v>22536</v>
      </c>
      <c r="P6761">
        <v>-2326</v>
      </c>
      <c r="Q6761" t="s">
        <v>22537</v>
      </c>
      <c r="R6761" t="s">
        <v>22538</v>
      </c>
      <c r="S6761" t="s">
        <v>35577</v>
      </c>
      <c r="T6761">
        <v>0.152084254673993</v>
      </c>
      <c r="U6761">
        <v>0.603102917160658</v>
      </c>
      <c r="V6761">
        <v>24.3451012633844</v>
      </c>
      <c r="W6761">
        <v>0.29261482077562401</v>
      </c>
      <c r="X6761">
        <v>0.704072456322962</v>
      </c>
      <c r="Y6761">
        <v>21.650772357723501</v>
      </c>
      <c r="Z6761">
        <v>0.306975110376564</v>
      </c>
      <c r="AA6761">
        <v>0.72610664078822296</v>
      </c>
      <c r="AB6761">
        <v>23.3816272037216</v>
      </c>
      <c r="AC6761">
        <v>0.27780950890804001</v>
      </c>
      <c r="AD6761">
        <v>0.68253123924728298</v>
      </c>
      <c r="AE6761">
        <v>23.419101905755401</v>
      </c>
      <c r="AF6761">
        <v>4.6407610929182198E-2</v>
      </c>
      <c r="AG6761">
        <v>0.476038960109122</v>
      </c>
      <c r="AH6761">
        <v>24.3451012633844</v>
      </c>
      <c r="AI6761">
        <v>0.59609816080359102</v>
      </c>
      <c r="AJ6761">
        <v>0.78121606160956403</v>
      </c>
      <c r="AK6761">
        <v>-1.3949391994437399</v>
      </c>
    </row>
    <row r="6762" spans="1:37" x14ac:dyDescent="0.2">
      <c r="A6762" t="s">
        <v>21524</v>
      </c>
      <c r="B6762">
        <v>83080338</v>
      </c>
      <c r="C6762">
        <v>83080487</v>
      </c>
      <c r="D6762">
        <v>150</v>
      </c>
      <c r="E6762" t="s">
        <v>22541</v>
      </c>
      <c r="F6762">
        <v>3</v>
      </c>
      <c r="G6762" t="s">
        <v>22542</v>
      </c>
      <c r="H6762" t="s">
        <v>31032</v>
      </c>
      <c r="I6762">
        <v>5</v>
      </c>
      <c r="J6762">
        <v>83056884</v>
      </c>
      <c r="K6762">
        <v>83077863</v>
      </c>
      <c r="L6762">
        <v>20980</v>
      </c>
      <c r="M6762">
        <v>2</v>
      </c>
      <c r="N6762">
        <v>153339</v>
      </c>
      <c r="O6762" t="s">
        <v>22536</v>
      </c>
      <c r="P6762">
        <v>-2475</v>
      </c>
      <c r="Q6762" t="s">
        <v>22537</v>
      </c>
      <c r="R6762" t="s">
        <v>22538</v>
      </c>
      <c r="S6762" t="s">
        <v>35577</v>
      </c>
      <c r="T6762">
        <v>0.152084254673993</v>
      </c>
      <c r="U6762">
        <v>0.603102917160658</v>
      </c>
      <c r="V6762">
        <v>24.3451012633844</v>
      </c>
      <c r="W6762">
        <v>0.29261482077562401</v>
      </c>
      <c r="X6762">
        <v>0.704072456322962</v>
      </c>
      <c r="Y6762">
        <v>21.650772357723501</v>
      </c>
      <c r="Z6762">
        <v>0.306975110376564</v>
      </c>
      <c r="AA6762">
        <v>0.72610664078822296</v>
      </c>
      <c r="AB6762">
        <v>23.3816272037216</v>
      </c>
      <c r="AC6762">
        <v>0.27780950890804001</v>
      </c>
      <c r="AD6762">
        <v>0.68253123924728298</v>
      </c>
      <c r="AE6762">
        <v>23.419101905755401</v>
      </c>
      <c r="AF6762">
        <v>4.6407610929182198E-2</v>
      </c>
      <c r="AG6762">
        <v>0.476038960109122</v>
      </c>
      <c r="AH6762">
        <v>24.3451012633844</v>
      </c>
      <c r="AI6762">
        <v>0.59609816080359102</v>
      </c>
      <c r="AJ6762">
        <v>0.78121606160956403</v>
      </c>
      <c r="AK6762">
        <v>-1.3949391994437399</v>
      </c>
    </row>
    <row r="6763" spans="1:37" x14ac:dyDescent="0.2">
      <c r="A6763" t="s">
        <v>21524</v>
      </c>
      <c r="B6763">
        <v>83132370</v>
      </c>
      <c r="C6763">
        <v>83132607</v>
      </c>
      <c r="D6763">
        <v>238</v>
      </c>
      <c r="E6763" t="s">
        <v>22543</v>
      </c>
      <c r="F6763">
        <v>4</v>
      </c>
      <c r="G6763" t="s">
        <v>22544</v>
      </c>
      <c r="H6763" t="s">
        <v>35578</v>
      </c>
      <c r="I6763">
        <v>5</v>
      </c>
      <c r="J6763">
        <v>83104908</v>
      </c>
      <c r="K6763">
        <v>83259339</v>
      </c>
      <c r="L6763">
        <v>154432</v>
      </c>
      <c r="M6763">
        <v>1</v>
      </c>
      <c r="N6763">
        <v>7518</v>
      </c>
      <c r="O6763" t="s">
        <v>22545</v>
      </c>
      <c r="P6763">
        <v>27462</v>
      </c>
      <c r="Q6763" t="s">
        <v>22546</v>
      </c>
      <c r="R6763" t="s">
        <v>22547</v>
      </c>
      <c r="S6763" t="s">
        <v>35579</v>
      </c>
      <c r="T6763">
        <v>0.35387198439864398</v>
      </c>
      <c r="U6763">
        <v>0.603102917160658</v>
      </c>
      <c r="V6763">
        <v>-22.186439866153599</v>
      </c>
      <c r="W6763">
        <v>0.123414495547065</v>
      </c>
      <c r="X6763">
        <v>0.704072456322962</v>
      </c>
      <c r="Y6763">
        <v>23.358833433737502</v>
      </c>
      <c r="Z6763">
        <v>0.69013698642955401</v>
      </c>
      <c r="AA6763">
        <v>0.84521697243271998</v>
      </c>
      <c r="AB6763">
        <v>-0.83761014707998505</v>
      </c>
      <c r="AC6763">
        <v>0.27780950890804001</v>
      </c>
      <c r="AD6763">
        <v>0.68253123924728298</v>
      </c>
      <c r="AE6763">
        <v>22.358833567848599</v>
      </c>
      <c r="AF6763">
        <v>0.32549523997010099</v>
      </c>
      <c r="AG6763">
        <v>0.70473078222419605</v>
      </c>
      <c r="AH6763">
        <v>-22.2848330005218</v>
      </c>
      <c r="AI6763">
        <v>3.6185182304427702E-2</v>
      </c>
      <c r="AJ6763">
        <v>0.78121606160956403</v>
      </c>
      <c r="AK6763">
        <v>23.358833433737502</v>
      </c>
    </row>
    <row r="6764" spans="1:37" x14ac:dyDescent="0.2">
      <c r="A6764" t="s">
        <v>21524</v>
      </c>
      <c r="B6764">
        <v>83462883</v>
      </c>
      <c r="C6764">
        <v>83463057</v>
      </c>
      <c r="D6764">
        <v>175</v>
      </c>
      <c r="E6764" t="s">
        <v>22548</v>
      </c>
      <c r="F6764">
        <v>0</v>
      </c>
      <c r="G6764" t="s">
        <v>22549</v>
      </c>
      <c r="H6764" t="s">
        <v>31000</v>
      </c>
      <c r="I6764">
        <v>5</v>
      </c>
      <c r="J6764">
        <v>83471618</v>
      </c>
      <c r="K6764">
        <v>83483604</v>
      </c>
      <c r="L6764">
        <v>11987</v>
      </c>
      <c r="M6764">
        <v>1</v>
      </c>
      <c r="N6764">
        <v>1462</v>
      </c>
      <c r="O6764" t="s">
        <v>22550</v>
      </c>
      <c r="P6764">
        <v>-8561</v>
      </c>
      <c r="Q6764" t="s">
        <v>22551</v>
      </c>
      <c r="R6764" t="s">
        <v>22552</v>
      </c>
      <c r="S6764" t="s">
        <v>22553</v>
      </c>
      <c r="T6764">
        <v>0.506551998792793</v>
      </c>
      <c r="U6764">
        <v>0.78288571403930396</v>
      </c>
      <c r="V6764">
        <v>5.2921559487431598</v>
      </c>
      <c r="W6764">
        <v>0.94541066367716797</v>
      </c>
      <c r="X6764">
        <v>0.95159051474143896</v>
      </c>
      <c r="Y6764">
        <v>0.19585904608523499</v>
      </c>
      <c r="Z6764">
        <v>0.93459220503170903</v>
      </c>
      <c r="AA6764">
        <v>0.99919698600769702</v>
      </c>
      <c r="AB6764">
        <v>4.3286818555954696</v>
      </c>
      <c r="AC6764">
        <v>0.92091778829119397</v>
      </c>
      <c r="AD6764">
        <v>0.94068432309766403</v>
      </c>
      <c r="AE6764">
        <v>-0.72673634452110103</v>
      </c>
      <c r="AF6764">
        <v>0.205398459628826</v>
      </c>
      <c r="AG6764">
        <v>0.68151250837662902</v>
      </c>
      <c r="AH6764">
        <v>6.2217654704691903</v>
      </c>
      <c r="AI6764">
        <v>0.95029317176085903</v>
      </c>
      <c r="AJ6764">
        <v>0.98621344597861504</v>
      </c>
      <c r="AK6764">
        <v>0.99126986259344696</v>
      </c>
    </row>
    <row r="6765" spans="1:37" x14ac:dyDescent="0.2">
      <c r="A6765" t="s">
        <v>21524</v>
      </c>
      <c r="B6765">
        <v>83463057</v>
      </c>
      <c r="C6765">
        <v>83463231</v>
      </c>
      <c r="D6765">
        <v>175</v>
      </c>
      <c r="E6765" t="s">
        <v>22554</v>
      </c>
      <c r="F6765">
        <v>2</v>
      </c>
      <c r="G6765" t="s">
        <v>22555</v>
      </c>
      <c r="H6765" t="s">
        <v>31000</v>
      </c>
      <c r="I6765">
        <v>5</v>
      </c>
      <c r="J6765">
        <v>83471618</v>
      </c>
      <c r="K6765">
        <v>83483604</v>
      </c>
      <c r="L6765">
        <v>11987</v>
      </c>
      <c r="M6765">
        <v>1</v>
      </c>
      <c r="N6765">
        <v>1462</v>
      </c>
      <c r="O6765" t="s">
        <v>22550</v>
      </c>
      <c r="P6765">
        <v>-8387</v>
      </c>
      <c r="Q6765" t="s">
        <v>22551</v>
      </c>
      <c r="R6765" t="s">
        <v>22552</v>
      </c>
      <c r="S6765" t="s">
        <v>22553</v>
      </c>
      <c r="T6765">
        <v>0.506551998792793</v>
      </c>
      <c r="U6765">
        <v>0.78288571403930396</v>
      </c>
      <c r="V6765">
        <v>5.2921559487431598</v>
      </c>
      <c r="W6765">
        <v>0.94541066367716797</v>
      </c>
      <c r="X6765">
        <v>0.95159051474143896</v>
      </c>
      <c r="Y6765">
        <v>0.19585904608523499</v>
      </c>
      <c r="Z6765">
        <v>0.93459220503170903</v>
      </c>
      <c r="AA6765">
        <v>0.99919698600769702</v>
      </c>
      <c r="AB6765">
        <v>4.3286818555954696</v>
      </c>
      <c r="AC6765">
        <v>0.92091778829119397</v>
      </c>
      <c r="AD6765">
        <v>0.94068432309766403</v>
      </c>
      <c r="AE6765">
        <v>-0.72673634452110103</v>
      </c>
      <c r="AF6765">
        <v>0.205398459628826</v>
      </c>
      <c r="AG6765">
        <v>0.68151250837662902</v>
      </c>
      <c r="AH6765">
        <v>6.2217654704691903</v>
      </c>
      <c r="AI6765">
        <v>0.95029317176085903</v>
      </c>
      <c r="AJ6765">
        <v>0.98621344597861504</v>
      </c>
      <c r="AK6765">
        <v>0.99126986259344696</v>
      </c>
    </row>
    <row r="6766" spans="1:37" x14ac:dyDescent="0.2">
      <c r="A6766" t="s">
        <v>21524</v>
      </c>
      <c r="B6766">
        <v>83472802</v>
      </c>
      <c r="C6766">
        <v>83472982</v>
      </c>
      <c r="D6766">
        <v>181</v>
      </c>
      <c r="E6766" t="s">
        <v>22556</v>
      </c>
      <c r="F6766">
        <v>9</v>
      </c>
      <c r="G6766" t="s">
        <v>22557</v>
      </c>
      <c r="H6766" t="s">
        <v>30987</v>
      </c>
      <c r="I6766">
        <v>5</v>
      </c>
      <c r="J6766">
        <v>83471925</v>
      </c>
      <c r="K6766">
        <v>83580448</v>
      </c>
      <c r="L6766">
        <v>108524</v>
      </c>
      <c r="M6766">
        <v>1</v>
      </c>
      <c r="N6766">
        <v>1462</v>
      </c>
      <c r="O6766" t="s">
        <v>22558</v>
      </c>
      <c r="P6766">
        <v>877</v>
      </c>
      <c r="Q6766" t="s">
        <v>22551</v>
      </c>
      <c r="R6766" t="s">
        <v>22552</v>
      </c>
      <c r="S6766" t="s">
        <v>22553</v>
      </c>
      <c r="T6766">
        <v>1</v>
      </c>
      <c r="U6766">
        <v>1</v>
      </c>
      <c r="V6766">
        <v>-9.6242063242731199E-2</v>
      </c>
      <c r="W6766">
        <v>0.94541066367716797</v>
      </c>
      <c r="X6766">
        <v>0.95159051474143896</v>
      </c>
      <c r="Y6766">
        <v>0.109003042148859</v>
      </c>
      <c r="Z6766">
        <v>0.65379035313853895</v>
      </c>
      <c r="AA6766">
        <v>0.84521697243271998</v>
      </c>
      <c r="AB6766">
        <v>-1.05971612349063</v>
      </c>
      <c r="AC6766">
        <v>0.71753805159658501</v>
      </c>
      <c r="AD6766">
        <v>0.87989882095915395</v>
      </c>
      <c r="AE6766">
        <v>-0.89099689412415395</v>
      </c>
      <c r="AF6766">
        <v>0.64997455747578503</v>
      </c>
      <c r="AG6766">
        <v>0.80674443595273604</v>
      </c>
      <c r="AH6766">
        <v>0.83336855209019201</v>
      </c>
      <c r="AI6766">
        <v>0.59609816080359102</v>
      </c>
      <c r="AJ6766">
        <v>0.78121606160956403</v>
      </c>
      <c r="AK6766">
        <v>0.97775845209492696</v>
      </c>
    </row>
    <row r="6767" spans="1:37" x14ac:dyDescent="0.2">
      <c r="A6767" t="s">
        <v>21524</v>
      </c>
      <c r="B6767">
        <v>83472982</v>
      </c>
      <c r="C6767">
        <v>83473162</v>
      </c>
      <c r="D6767">
        <v>181</v>
      </c>
      <c r="E6767" t="s">
        <v>22559</v>
      </c>
      <c r="F6767">
        <v>15</v>
      </c>
      <c r="G6767" t="s">
        <v>22560</v>
      </c>
      <c r="H6767" t="s">
        <v>30999</v>
      </c>
      <c r="I6767">
        <v>5</v>
      </c>
      <c r="J6767">
        <v>83471925</v>
      </c>
      <c r="K6767">
        <v>83580448</v>
      </c>
      <c r="L6767">
        <v>108524</v>
      </c>
      <c r="M6767">
        <v>1</v>
      </c>
      <c r="N6767">
        <v>1462</v>
      </c>
      <c r="O6767" t="s">
        <v>22558</v>
      </c>
      <c r="P6767">
        <v>1057</v>
      </c>
      <c r="Q6767" t="s">
        <v>22551</v>
      </c>
      <c r="R6767" t="s">
        <v>22552</v>
      </c>
      <c r="S6767" t="s">
        <v>22553</v>
      </c>
      <c r="T6767">
        <v>1</v>
      </c>
      <c r="U6767">
        <v>1</v>
      </c>
      <c r="V6767">
        <v>-0.256706728830496</v>
      </c>
      <c r="W6767">
        <v>0.94541066367716797</v>
      </c>
      <c r="X6767">
        <v>0.95159051474143896</v>
      </c>
      <c r="Y6767">
        <v>-5.1461622809813097E-2</v>
      </c>
      <c r="Z6767">
        <v>0.65379035313853895</v>
      </c>
      <c r="AA6767">
        <v>0.84521697243271998</v>
      </c>
      <c r="AB6767">
        <v>-1.2201807890784</v>
      </c>
      <c r="AC6767">
        <v>0.71753805159658501</v>
      </c>
      <c r="AD6767">
        <v>0.87989882095915395</v>
      </c>
      <c r="AE6767">
        <v>-1.05146155908283</v>
      </c>
      <c r="AF6767">
        <v>0.64997455747578503</v>
      </c>
      <c r="AG6767">
        <v>0.80674443595273604</v>
      </c>
      <c r="AH6767">
        <v>0.67290389247881399</v>
      </c>
      <c r="AI6767">
        <v>0.59609816080359102</v>
      </c>
      <c r="AJ6767">
        <v>0.78121606160956403</v>
      </c>
      <c r="AK6767">
        <v>0.81729379311264205</v>
      </c>
    </row>
    <row r="6768" spans="1:37" x14ac:dyDescent="0.2">
      <c r="A6768" t="s">
        <v>21524</v>
      </c>
      <c r="B6768">
        <v>86205122</v>
      </c>
      <c r="C6768">
        <v>86205298</v>
      </c>
      <c r="D6768">
        <v>177</v>
      </c>
      <c r="E6768" t="s">
        <v>22561</v>
      </c>
      <c r="F6768">
        <v>4</v>
      </c>
      <c r="G6768" t="s">
        <v>22562</v>
      </c>
      <c r="H6768" t="s">
        <v>31000</v>
      </c>
      <c r="I6768">
        <v>5</v>
      </c>
      <c r="J6768">
        <v>86282460</v>
      </c>
      <c r="K6768">
        <v>86296463</v>
      </c>
      <c r="L6768">
        <v>14004</v>
      </c>
      <c r="M6768">
        <v>1</v>
      </c>
      <c r="N6768">
        <v>285622</v>
      </c>
      <c r="O6768" t="s">
        <v>22563</v>
      </c>
      <c r="P6768">
        <v>-77162</v>
      </c>
      <c r="Q6768" t="s">
        <v>40</v>
      </c>
      <c r="R6768" t="s">
        <v>22564</v>
      </c>
      <c r="S6768" t="s">
        <v>35580</v>
      </c>
      <c r="T6768">
        <v>0.60318812523568999</v>
      </c>
      <c r="U6768">
        <v>0.82125442047224695</v>
      </c>
      <c r="V6768">
        <v>-0.92108149466734701</v>
      </c>
      <c r="W6768">
        <v>0.89107655920673101</v>
      </c>
      <c r="X6768">
        <v>0.95159051474143896</v>
      </c>
      <c r="Y6768">
        <v>0.72482890260673805</v>
      </c>
      <c r="Z6768">
        <v>0.250572619160632</v>
      </c>
      <c r="AA6768">
        <v>0.72610664078822296</v>
      </c>
      <c r="AB6768">
        <v>-1.8845555627423201</v>
      </c>
      <c r="AC6768">
        <v>0.88945902157151002</v>
      </c>
      <c r="AD6768">
        <v>0.94068432309766403</v>
      </c>
      <c r="AE6768">
        <v>0.26710528150200902</v>
      </c>
      <c r="AF6768">
        <v>1</v>
      </c>
      <c r="AG6768">
        <v>1</v>
      </c>
      <c r="AH6768">
        <v>8.5291493255716701E-3</v>
      </c>
      <c r="AI6768">
        <v>0.91725052871964496</v>
      </c>
      <c r="AJ6768">
        <v>0.98621344597861504</v>
      </c>
      <c r="AK6768">
        <v>0.89498072814694096</v>
      </c>
    </row>
    <row r="6769" spans="1:37" x14ac:dyDescent="0.2">
      <c r="A6769" t="s">
        <v>21524</v>
      </c>
      <c r="B6769">
        <v>86205472</v>
      </c>
      <c r="C6769">
        <v>86205624</v>
      </c>
      <c r="D6769">
        <v>153</v>
      </c>
      <c r="E6769" t="s">
        <v>22565</v>
      </c>
      <c r="F6769">
        <v>1</v>
      </c>
      <c r="G6769" t="s">
        <v>22566</v>
      </c>
      <c r="H6769" t="s">
        <v>31000</v>
      </c>
      <c r="I6769">
        <v>5</v>
      </c>
      <c r="J6769">
        <v>86282460</v>
      </c>
      <c r="K6769">
        <v>86296463</v>
      </c>
      <c r="L6769">
        <v>14004</v>
      </c>
      <c r="M6769">
        <v>1</v>
      </c>
      <c r="N6769">
        <v>285622</v>
      </c>
      <c r="O6769" t="s">
        <v>22563</v>
      </c>
      <c r="P6769">
        <v>-76836</v>
      </c>
      <c r="Q6769" t="s">
        <v>40</v>
      </c>
      <c r="R6769" t="s">
        <v>22564</v>
      </c>
      <c r="S6769" t="s">
        <v>35580</v>
      </c>
      <c r="T6769">
        <v>0.60318812523568999</v>
      </c>
      <c r="U6769">
        <v>0.82125442047224695</v>
      </c>
      <c r="V6769">
        <v>-0.92108149466734701</v>
      </c>
      <c r="W6769">
        <v>0.89107655920673101</v>
      </c>
      <c r="X6769">
        <v>0.95159051474143896</v>
      </c>
      <c r="Y6769">
        <v>0.72482890260673805</v>
      </c>
      <c r="Z6769">
        <v>0.250572619160632</v>
      </c>
      <c r="AA6769">
        <v>0.72610664078822296</v>
      </c>
      <c r="AB6769">
        <v>-1.8845555627423201</v>
      </c>
      <c r="AC6769">
        <v>0.88945902157151002</v>
      </c>
      <c r="AD6769">
        <v>0.94068432309766403</v>
      </c>
      <c r="AE6769">
        <v>0.26710528150200902</v>
      </c>
      <c r="AF6769">
        <v>1</v>
      </c>
      <c r="AG6769">
        <v>1</v>
      </c>
      <c r="AH6769">
        <v>8.5291493255716701E-3</v>
      </c>
      <c r="AI6769">
        <v>0.91725052871964496</v>
      </c>
      <c r="AJ6769">
        <v>0.98621344597861504</v>
      </c>
      <c r="AK6769">
        <v>0.89498072814694096</v>
      </c>
    </row>
    <row r="6770" spans="1:37" x14ac:dyDescent="0.2">
      <c r="A6770" t="s">
        <v>21524</v>
      </c>
      <c r="B6770">
        <v>86302172</v>
      </c>
      <c r="C6770">
        <v>86302344</v>
      </c>
      <c r="D6770">
        <v>173</v>
      </c>
      <c r="E6770" t="s">
        <v>22567</v>
      </c>
      <c r="F6770">
        <v>2</v>
      </c>
      <c r="G6770" t="s">
        <v>22568</v>
      </c>
      <c r="H6770" t="s">
        <v>31000</v>
      </c>
      <c r="I6770">
        <v>5</v>
      </c>
      <c r="J6770">
        <v>86282766</v>
      </c>
      <c r="K6770">
        <v>86296309</v>
      </c>
      <c r="L6770">
        <v>13544</v>
      </c>
      <c r="M6770">
        <v>1</v>
      </c>
      <c r="N6770">
        <v>285622</v>
      </c>
      <c r="O6770" t="s">
        <v>22569</v>
      </c>
      <c r="P6770">
        <v>19406</v>
      </c>
      <c r="Q6770" t="s">
        <v>40</v>
      </c>
      <c r="R6770" t="s">
        <v>22564</v>
      </c>
      <c r="S6770" t="s">
        <v>35580</v>
      </c>
      <c r="T6770" t="s">
        <v>40</v>
      </c>
      <c r="U6770" t="s">
        <v>40</v>
      </c>
      <c r="V6770">
        <v>0</v>
      </c>
      <c r="W6770" t="s">
        <v>40</v>
      </c>
      <c r="X6770" t="s">
        <v>40</v>
      </c>
      <c r="Y6770">
        <v>0</v>
      </c>
      <c r="Z6770" t="s">
        <v>40</v>
      </c>
      <c r="AA6770" t="s">
        <v>40</v>
      </c>
      <c r="AB6770">
        <v>0</v>
      </c>
      <c r="AC6770" t="s">
        <v>40</v>
      </c>
      <c r="AD6770" t="s">
        <v>40</v>
      </c>
      <c r="AE6770">
        <v>0</v>
      </c>
      <c r="AF6770" t="s">
        <v>40</v>
      </c>
      <c r="AG6770" t="s">
        <v>40</v>
      </c>
      <c r="AH6770">
        <v>0</v>
      </c>
      <c r="AI6770" t="s">
        <v>40</v>
      </c>
      <c r="AJ6770" t="s">
        <v>40</v>
      </c>
      <c r="AK6770">
        <v>0</v>
      </c>
    </row>
    <row r="6771" spans="1:37" x14ac:dyDescent="0.2">
      <c r="A6771" t="s">
        <v>21524</v>
      </c>
      <c r="B6771">
        <v>86302344</v>
      </c>
      <c r="C6771">
        <v>86302516</v>
      </c>
      <c r="D6771">
        <v>173</v>
      </c>
      <c r="E6771" t="s">
        <v>22570</v>
      </c>
      <c r="F6771">
        <v>0</v>
      </c>
      <c r="G6771" t="s">
        <v>22571</v>
      </c>
      <c r="H6771" t="s">
        <v>31000</v>
      </c>
      <c r="I6771">
        <v>5</v>
      </c>
      <c r="J6771">
        <v>86282766</v>
      </c>
      <c r="K6771">
        <v>86296309</v>
      </c>
      <c r="L6771">
        <v>13544</v>
      </c>
      <c r="M6771">
        <v>1</v>
      </c>
      <c r="N6771">
        <v>285622</v>
      </c>
      <c r="O6771" t="s">
        <v>22569</v>
      </c>
      <c r="P6771">
        <v>19578</v>
      </c>
      <c r="Q6771" t="s">
        <v>40</v>
      </c>
      <c r="R6771" t="s">
        <v>22564</v>
      </c>
      <c r="S6771" t="s">
        <v>35580</v>
      </c>
      <c r="T6771" t="s">
        <v>40</v>
      </c>
      <c r="U6771" t="s">
        <v>40</v>
      </c>
      <c r="V6771">
        <v>0</v>
      </c>
      <c r="W6771" t="s">
        <v>40</v>
      </c>
      <c r="X6771" t="s">
        <v>40</v>
      </c>
      <c r="Y6771">
        <v>0</v>
      </c>
      <c r="Z6771" t="s">
        <v>40</v>
      </c>
      <c r="AA6771" t="s">
        <v>40</v>
      </c>
      <c r="AB6771">
        <v>0</v>
      </c>
      <c r="AC6771" t="s">
        <v>40</v>
      </c>
      <c r="AD6771" t="s">
        <v>40</v>
      </c>
      <c r="AE6771">
        <v>0</v>
      </c>
      <c r="AF6771" t="s">
        <v>40</v>
      </c>
      <c r="AG6771" t="s">
        <v>40</v>
      </c>
      <c r="AH6771">
        <v>0</v>
      </c>
      <c r="AI6771" t="s">
        <v>40</v>
      </c>
      <c r="AJ6771" t="s">
        <v>40</v>
      </c>
      <c r="AK6771">
        <v>0</v>
      </c>
    </row>
    <row r="6772" spans="1:37" x14ac:dyDescent="0.2">
      <c r="A6772" t="s">
        <v>21524</v>
      </c>
      <c r="B6772">
        <v>86302516</v>
      </c>
      <c r="C6772">
        <v>86302688</v>
      </c>
      <c r="D6772">
        <v>173</v>
      </c>
      <c r="E6772" t="s">
        <v>22572</v>
      </c>
      <c r="F6772">
        <v>1</v>
      </c>
      <c r="G6772" t="s">
        <v>22573</v>
      </c>
      <c r="H6772" t="s">
        <v>31000</v>
      </c>
      <c r="I6772">
        <v>5</v>
      </c>
      <c r="J6772">
        <v>86282766</v>
      </c>
      <c r="K6772">
        <v>86296309</v>
      </c>
      <c r="L6772">
        <v>13544</v>
      </c>
      <c r="M6772">
        <v>1</v>
      </c>
      <c r="N6772">
        <v>285622</v>
      </c>
      <c r="O6772" t="s">
        <v>22569</v>
      </c>
      <c r="P6772">
        <v>19750</v>
      </c>
      <c r="Q6772" t="s">
        <v>40</v>
      </c>
      <c r="R6772" t="s">
        <v>22564</v>
      </c>
      <c r="S6772" t="s">
        <v>35580</v>
      </c>
      <c r="T6772" t="s">
        <v>40</v>
      </c>
      <c r="U6772" t="s">
        <v>40</v>
      </c>
      <c r="V6772">
        <v>0</v>
      </c>
      <c r="W6772" t="s">
        <v>40</v>
      </c>
      <c r="X6772" t="s">
        <v>40</v>
      </c>
      <c r="Y6772">
        <v>0</v>
      </c>
      <c r="Z6772" t="s">
        <v>40</v>
      </c>
      <c r="AA6772" t="s">
        <v>40</v>
      </c>
      <c r="AB6772">
        <v>0</v>
      </c>
      <c r="AC6772" t="s">
        <v>40</v>
      </c>
      <c r="AD6772" t="s">
        <v>40</v>
      </c>
      <c r="AE6772">
        <v>0</v>
      </c>
      <c r="AF6772" t="s">
        <v>40</v>
      </c>
      <c r="AG6772" t="s">
        <v>40</v>
      </c>
      <c r="AH6772">
        <v>0</v>
      </c>
      <c r="AI6772" t="s">
        <v>40</v>
      </c>
      <c r="AJ6772" t="s">
        <v>40</v>
      </c>
      <c r="AK6772">
        <v>0</v>
      </c>
    </row>
    <row r="6773" spans="1:37" x14ac:dyDescent="0.2">
      <c r="A6773" t="s">
        <v>21524</v>
      </c>
      <c r="B6773">
        <v>86511277</v>
      </c>
      <c r="C6773">
        <v>86511453</v>
      </c>
      <c r="D6773">
        <v>177</v>
      </c>
      <c r="E6773" t="s">
        <v>22574</v>
      </c>
      <c r="F6773">
        <v>3</v>
      </c>
      <c r="G6773" t="s">
        <v>22575</v>
      </c>
      <c r="H6773" t="s">
        <v>31000</v>
      </c>
      <c r="I6773">
        <v>5</v>
      </c>
      <c r="J6773">
        <v>86617928</v>
      </c>
      <c r="K6773">
        <v>86620766</v>
      </c>
      <c r="L6773">
        <v>2839</v>
      </c>
      <c r="M6773">
        <v>1</v>
      </c>
      <c r="N6773">
        <v>1350</v>
      </c>
      <c r="O6773" t="s">
        <v>22576</v>
      </c>
      <c r="P6773">
        <v>-106475</v>
      </c>
      <c r="Q6773" t="s">
        <v>22577</v>
      </c>
      <c r="R6773" t="s">
        <v>22578</v>
      </c>
      <c r="S6773" t="s">
        <v>35581</v>
      </c>
      <c r="T6773">
        <v>0.31874105236030298</v>
      </c>
      <c r="U6773">
        <v>0.603102917160658</v>
      </c>
      <c r="V6773">
        <v>0.76968309929275003</v>
      </c>
      <c r="W6773">
        <v>0.61619398372604295</v>
      </c>
      <c r="X6773">
        <v>0.92678148680654904</v>
      </c>
      <c r="Y6773">
        <v>-0.49087346928919001</v>
      </c>
      <c r="Z6773">
        <v>0.51243625022377504</v>
      </c>
      <c r="AA6773">
        <v>0.84521697243271998</v>
      </c>
      <c r="AB6773">
        <v>0.36488752921988399</v>
      </c>
      <c r="AC6773">
        <v>0.52742262144651797</v>
      </c>
      <c r="AD6773">
        <v>0.87989882095915395</v>
      </c>
      <c r="AE6773">
        <v>-0.65560917292473297</v>
      </c>
      <c r="AF6773">
        <v>0.26534699267608503</v>
      </c>
      <c r="AG6773">
        <v>0.70473078222419605</v>
      </c>
      <c r="AH6773">
        <v>0.87727019142029405</v>
      </c>
      <c r="AI6773">
        <v>0.79275905108145095</v>
      </c>
      <c r="AJ6773">
        <v>0.93574204961025997</v>
      </c>
      <c r="AK6773">
        <v>-0.16904808468409999</v>
      </c>
    </row>
    <row r="6774" spans="1:37" x14ac:dyDescent="0.2">
      <c r="A6774" t="s">
        <v>21524</v>
      </c>
      <c r="B6774">
        <v>86511453</v>
      </c>
      <c r="C6774">
        <v>86511629</v>
      </c>
      <c r="D6774">
        <v>177</v>
      </c>
      <c r="E6774" t="s">
        <v>22579</v>
      </c>
      <c r="F6774">
        <v>2</v>
      </c>
      <c r="G6774" t="s">
        <v>22580</v>
      </c>
      <c r="H6774" t="s">
        <v>31000</v>
      </c>
      <c r="I6774">
        <v>5</v>
      </c>
      <c r="J6774">
        <v>86617928</v>
      </c>
      <c r="K6774">
        <v>86620766</v>
      </c>
      <c r="L6774">
        <v>2839</v>
      </c>
      <c r="M6774">
        <v>1</v>
      </c>
      <c r="N6774">
        <v>1350</v>
      </c>
      <c r="O6774" t="s">
        <v>22576</v>
      </c>
      <c r="P6774">
        <v>-106299</v>
      </c>
      <c r="Q6774" t="s">
        <v>22577</v>
      </c>
      <c r="R6774" t="s">
        <v>22578</v>
      </c>
      <c r="S6774" t="s">
        <v>35581</v>
      </c>
      <c r="T6774">
        <v>0.33362665346243903</v>
      </c>
      <c r="U6774">
        <v>0.603102917160658</v>
      </c>
      <c r="V6774">
        <v>0.66627961170866501</v>
      </c>
      <c r="W6774">
        <v>0.65828593352915699</v>
      </c>
      <c r="X6774">
        <v>0.950310876473066</v>
      </c>
      <c r="Y6774">
        <v>-0.39647255261887399</v>
      </c>
      <c r="Z6774">
        <v>0.52422051609699305</v>
      </c>
      <c r="AA6774">
        <v>0.84521697243271998</v>
      </c>
      <c r="AB6774">
        <v>0.29549902666334799</v>
      </c>
      <c r="AC6774">
        <v>0.56191152258505905</v>
      </c>
      <c r="AD6774">
        <v>0.87989882095915395</v>
      </c>
      <c r="AE6774">
        <v>-0.56120825625441595</v>
      </c>
      <c r="AF6774">
        <v>0.28147100129723701</v>
      </c>
      <c r="AG6774">
        <v>0.70473078222419605</v>
      </c>
      <c r="AH6774">
        <v>0.77386670383620904</v>
      </c>
      <c r="AI6774">
        <v>0.82081957549625795</v>
      </c>
      <c r="AJ6774">
        <v>0.94983421942510304</v>
      </c>
      <c r="AK6774">
        <v>-0.105105325895372</v>
      </c>
    </row>
    <row r="6775" spans="1:37" x14ac:dyDescent="0.2">
      <c r="A6775" t="s">
        <v>21524</v>
      </c>
      <c r="B6775">
        <v>90084735</v>
      </c>
      <c r="C6775">
        <v>90084877</v>
      </c>
      <c r="D6775">
        <v>143</v>
      </c>
      <c r="E6775" t="s">
        <v>22581</v>
      </c>
      <c r="F6775">
        <v>0</v>
      </c>
      <c r="G6775" t="s">
        <v>22582</v>
      </c>
      <c r="H6775" t="s">
        <v>31000</v>
      </c>
      <c r="I6775">
        <v>5</v>
      </c>
      <c r="J6775">
        <v>90016621</v>
      </c>
      <c r="K6775">
        <v>90016720</v>
      </c>
      <c r="L6775">
        <v>100</v>
      </c>
      <c r="M6775">
        <v>2</v>
      </c>
      <c r="N6775">
        <v>100500825</v>
      </c>
      <c r="O6775" t="s">
        <v>22583</v>
      </c>
      <c r="P6775">
        <v>-68015</v>
      </c>
      <c r="Q6775" t="s">
        <v>22584</v>
      </c>
      <c r="R6775" t="s">
        <v>22585</v>
      </c>
      <c r="S6775" t="s">
        <v>35582</v>
      </c>
      <c r="T6775">
        <v>1</v>
      </c>
      <c r="U6775">
        <v>1</v>
      </c>
      <c r="V6775">
        <v>-0.74524738832363502</v>
      </c>
      <c r="W6775">
        <v>0.94541066367716797</v>
      </c>
      <c r="X6775">
        <v>0.95159051474143896</v>
      </c>
      <c r="Y6775">
        <v>-0.54000228434957398</v>
      </c>
      <c r="Z6775">
        <v>0.65379035313853895</v>
      </c>
      <c r="AA6775">
        <v>0.84521697243271998</v>
      </c>
      <c r="AB6775">
        <v>-1.70872141670804</v>
      </c>
      <c r="AC6775">
        <v>0.71753805159658501</v>
      </c>
      <c r="AD6775">
        <v>0.87989882095915395</v>
      </c>
      <c r="AE6775">
        <v>-1.5400021887591</v>
      </c>
      <c r="AF6775">
        <v>0.64997455747578503</v>
      </c>
      <c r="AG6775">
        <v>0.80674443595273604</v>
      </c>
      <c r="AH6775">
        <v>0.18436322947450301</v>
      </c>
      <c r="AI6775">
        <v>0.59609816080359102</v>
      </c>
      <c r="AJ6775">
        <v>0.78121606160956403</v>
      </c>
      <c r="AK6775">
        <v>0.32875312806170898</v>
      </c>
    </row>
    <row r="6776" spans="1:37" x14ac:dyDescent="0.2">
      <c r="A6776" t="s">
        <v>21524</v>
      </c>
      <c r="B6776">
        <v>90084949</v>
      </c>
      <c r="C6776">
        <v>90084990</v>
      </c>
      <c r="D6776">
        <v>42</v>
      </c>
      <c r="E6776" t="s">
        <v>22586</v>
      </c>
      <c r="F6776">
        <v>0</v>
      </c>
      <c r="G6776" t="s">
        <v>22587</v>
      </c>
      <c r="H6776" t="s">
        <v>31000</v>
      </c>
      <c r="I6776">
        <v>5</v>
      </c>
      <c r="J6776">
        <v>90016621</v>
      </c>
      <c r="K6776">
        <v>90016720</v>
      </c>
      <c r="L6776">
        <v>100</v>
      </c>
      <c r="M6776">
        <v>2</v>
      </c>
      <c r="N6776">
        <v>100500825</v>
      </c>
      <c r="O6776" t="s">
        <v>22583</v>
      </c>
      <c r="P6776">
        <v>-68229</v>
      </c>
      <c r="Q6776" t="s">
        <v>22584</v>
      </c>
      <c r="R6776" t="s">
        <v>22585</v>
      </c>
      <c r="S6776" t="s">
        <v>35582</v>
      </c>
      <c r="T6776">
        <v>1</v>
      </c>
      <c r="U6776">
        <v>1</v>
      </c>
      <c r="V6776">
        <v>-0.74524738832363502</v>
      </c>
      <c r="W6776">
        <v>0.94541066367716797</v>
      </c>
      <c r="X6776">
        <v>0.95159051474143896</v>
      </c>
      <c r="Y6776">
        <v>-0.54000228434957398</v>
      </c>
      <c r="Z6776">
        <v>0.65379035313853895</v>
      </c>
      <c r="AA6776">
        <v>0.84521697243271998</v>
      </c>
      <c r="AB6776">
        <v>-1.70872141670804</v>
      </c>
      <c r="AC6776">
        <v>0.71753805159658501</v>
      </c>
      <c r="AD6776">
        <v>0.87989882095915395</v>
      </c>
      <c r="AE6776">
        <v>-1.5400021887591</v>
      </c>
      <c r="AF6776">
        <v>0.64997455747578503</v>
      </c>
      <c r="AG6776">
        <v>0.80674443595273604</v>
      </c>
      <c r="AH6776">
        <v>0.18436322947450301</v>
      </c>
      <c r="AI6776">
        <v>0.59609816080359102</v>
      </c>
      <c r="AJ6776">
        <v>0.78121606160956403</v>
      </c>
      <c r="AK6776">
        <v>0.32875312806170898</v>
      </c>
    </row>
    <row r="6777" spans="1:37" x14ac:dyDescent="0.2">
      <c r="A6777" t="s">
        <v>21524</v>
      </c>
      <c r="B6777">
        <v>92374846</v>
      </c>
      <c r="C6777">
        <v>92374987</v>
      </c>
      <c r="D6777">
        <v>142</v>
      </c>
      <c r="E6777" t="s">
        <v>22588</v>
      </c>
      <c r="F6777">
        <v>9</v>
      </c>
      <c r="G6777" t="s">
        <v>22589</v>
      </c>
      <c r="H6777" t="s">
        <v>35583</v>
      </c>
      <c r="I6777">
        <v>5</v>
      </c>
      <c r="J6777">
        <v>92329188</v>
      </c>
      <c r="K6777">
        <v>92334479</v>
      </c>
      <c r="L6777">
        <v>5292</v>
      </c>
      <c r="M6777">
        <v>1</v>
      </c>
      <c r="N6777">
        <v>105379080</v>
      </c>
      <c r="O6777" t="s">
        <v>22590</v>
      </c>
      <c r="P6777">
        <v>45658</v>
      </c>
      <c r="Q6777" t="s">
        <v>40</v>
      </c>
      <c r="R6777" t="s">
        <v>22591</v>
      </c>
      <c r="S6777" t="s">
        <v>35584</v>
      </c>
      <c r="T6777">
        <v>0.32911398597860803</v>
      </c>
      <c r="U6777">
        <v>0.603102917160658</v>
      </c>
      <c r="V6777">
        <v>24.682182277068499</v>
      </c>
      <c r="W6777">
        <v>0.94541066367716797</v>
      </c>
      <c r="X6777">
        <v>0.95159051474143896</v>
      </c>
      <c r="Y6777">
        <v>-0.721628494653894</v>
      </c>
      <c r="Z6777">
        <v>0.48464167878831399</v>
      </c>
      <c r="AA6777">
        <v>0.84435025072159198</v>
      </c>
      <c r="AB6777">
        <v>23.718708204005701</v>
      </c>
      <c r="AC6777">
        <v>0.71753805159658501</v>
      </c>
      <c r="AD6777">
        <v>0.87989882095915395</v>
      </c>
      <c r="AE6777">
        <v>-1.7216283930227201</v>
      </c>
      <c r="AF6777">
        <v>0.16793847098801201</v>
      </c>
      <c r="AG6777">
        <v>0.68151250837662902</v>
      </c>
      <c r="AH6777">
        <v>24.682182277068499</v>
      </c>
      <c r="AI6777">
        <v>0.59609816080359102</v>
      </c>
      <c r="AJ6777">
        <v>0.78121606160956403</v>
      </c>
      <c r="AK6777">
        <v>0.14712692115576501</v>
      </c>
    </row>
    <row r="6778" spans="1:37" x14ac:dyDescent="0.2">
      <c r="A6778" t="s">
        <v>21524</v>
      </c>
      <c r="B6778">
        <v>92374987</v>
      </c>
      <c r="C6778">
        <v>92375128</v>
      </c>
      <c r="D6778">
        <v>142</v>
      </c>
      <c r="E6778" t="s">
        <v>22592</v>
      </c>
      <c r="F6778">
        <v>6</v>
      </c>
      <c r="G6778" t="s">
        <v>22593</v>
      </c>
      <c r="H6778" t="s">
        <v>35583</v>
      </c>
      <c r="I6778">
        <v>5</v>
      </c>
      <c r="J6778">
        <v>92329188</v>
      </c>
      <c r="K6778">
        <v>92334479</v>
      </c>
      <c r="L6778">
        <v>5292</v>
      </c>
      <c r="M6778">
        <v>1</v>
      </c>
      <c r="N6778">
        <v>105379080</v>
      </c>
      <c r="O6778" t="s">
        <v>22590</v>
      </c>
      <c r="P6778">
        <v>45799</v>
      </c>
      <c r="Q6778" t="s">
        <v>40</v>
      </c>
      <c r="R6778" t="s">
        <v>22591</v>
      </c>
      <c r="S6778" t="s">
        <v>35584</v>
      </c>
      <c r="T6778">
        <v>0.32911398597860803</v>
      </c>
      <c r="U6778">
        <v>0.603102917160658</v>
      </c>
      <c r="V6778">
        <v>24.682182277068499</v>
      </c>
      <c r="W6778">
        <v>0.94541066367716797</v>
      </c>
      <c r="X6778">
        <v>0.95159051474143896</v>
      </c>
      <c r="Y6778">
        <v>-0.721628494653894</v>
      </c>
      <c r="Z6778">
        <v>0.48464167878831399</v>
      </c>
      <c r="AA6778">
        <v>0.84435025072159198</v>
      </c>
      <c r="AB6778">
        <v>23.718708204005701</v>
      </c>
      <c r="AC6778">
        <v>0.71753805159658501</v>
      </c>
      <c r="AD6778">
        <v>0.87989882095915395</v>
      </c>
      <c r="AE6778">
        <v>-1.7216283930227201</v>
      </c>
      <c r="AF6778">
        <v>0.16793847098801201</v>
      </c>
      <c r="AG6778">
        <v>0.68151250837662902</v>
      </c>
      <c r="AH6778">
        <v>24.682182277068499</v>
      </c>
      <c r="AI6778">
        <v>0.59609816080359102</v>
      </c>
      <c r="AJ6778">
        <v>0.78121606160956403</v>
      </c>
      <c r="AK6778">
        <v>0.14712692115576501</v>
      </c>
    </row>
    <row r="6779" spans="1:37" x14ac:dyDescent="0.2">
      <c r="A6779" t="s">
        <v>21524</v>
      </c>
      <c r="B6779">
        <v>93239730</v>
      </c>
      <c r="C6779">
        <v>93239916</v>
      </c>
      <c r="D6779">
        <v>187</v>
      </c>
      <c r="E6779" t="s">
        <v>22594</v>
      </c>
      <c r="F6779">
        <v>0</v>
      </c>
      <c r="G6779" t="s">
        <v>22595</v>
      </c>
      <c r="H6779" t="s">
        <v>31000</v>
      </c>
      <c r="I6779">
        <v>5</v>
      </c>
      <c r="J6779">
        <v>93409838</v>
      </c>
      <c r="K6779">
        <v>93422335</v>
      </c>
      <c r="L6779">
        <v>12498</v>
      </c>
      <c r="M6779">
        <v>2</v>
      </c>
      <c r="N6779">
        <v>441094</v>
      </c>
      <c r="O6779" t="s">
        <v>22596</v>
      </c>
      <c r="P6779">
        <v>182419</v>
      </c>
      <c r="Q6779" t="s">
        <v>22597</v>
      </c>
      <c r="R6779" t="s">
        <v>22598</v>
      </c>
      <c r="S6779" t="s">
        <v>35585</v>
      </c>
      <c r="T6779">
        <v>0.17308923567461099</v>
      </c>
      <c r="U6779">
        <v>0.603102917160658</v>
      </c>
      <c r="V6779">
        <v>-24.376981913074001</v>
      </c>
      <c r="W6779">
        <v>0.38920677604595899</v>
      </c>
      <c r="X6779">
        <v>0.704072456322962</v>
      </c>
      <c r="Y6779">
        <v>-23.235820845329901</v>
      </c>
      <c r="Z6779">
        <v>5.50355599158565E-2</v>
      </c>
      <c r="AA6779">
        <v>0.72610664078822296</v>
      </c>
      <c r="AB6779">
        <v>-24.376981913074001</v>
      </c>
      <c r="AC6779">
        <v>0.75388744886274095</v>
      </c>
      <c r="AD6779">
        <v>0.87989882095915395</v>
      </c>
      <c r="AE6779">
        <v>-0.70459993532196796</v>
      </c>
      <c r="AF6779">
        <v>0.32549523997010099</v>
      </c>
      <c r="AG6779">
        <v>0.70473078222419605</v>
      </c>
      <c r="AH6779">
        <v>-23.447371300876402</v>
      </c>
      <c r="AI6779">
        <v>0.35038410267202102</v>
      </c>
      <c r="AJ6779">
        <v>0.78121606160956403</v>
      </c>
      <c r="AK6779">
        <v>-23.376981979291401</v>
      </c>
    </row>
    <row r="6780" spans="1:37" x14ac:dyDescent="0.2">
      <c r="A6780" t="s">
        <v>21524</v>
      </c>
      <c r="B6780">
        <v>94443827</v>
      </c>
      <c r="C6780">
        <v>94443969</v>
      </c>
      <c r="D6780">
        <v>143</v>
      </c>
      <c r="E6780" t="s">
        <v>22599</v>
      </c>
      <c r="F6780">
        <v>0</v>
      </c>
      <c r="G6780" t="s">
        <v>22600</v>
      </c>
      <c r="H6780" t="s">
        <v>35586</v>
      </c>
      <c r="I6780">
        <v>5</v>
      </c>
      <c r="J6780">
        <v>94412974</v>
      </c>
      <c r="K6780">
        <v>94477184</v>
      </c>
      <c r="L6780">
        <v>64211</v>
      </c>
      <c r="M6780">
        <v>2</v>
      </c>
      <c r="N6780">
        <v>285600</v>
      </c>
      <c r="O6780" t="s">
        <v>22601</v>
      </c>
      <c r="P6780">
        <v>33215</v>
      </c>
      <c r="Q6780" t="s">
        <v>22602</v>
      </c>
      <c r="R6780" t="s">
        <v>22603</v>
      </c>
      <c r="S6780" t="s">
        <v>22603</v>
      </c>
      <c r="T6780" t="s">
        <v>40</v>
      </c>
      <c r="U6780" t="s">
        <v>40</v>
      </c>
      <c r="V6780">
        <v>0</v>
      </c>
      <c r="W6780">
        <v>0.38920677604595899</v>
      </c>
      <c r="X6780">
        <v>0.704072456322962</v>
      </c>
      <c r="Y6780">
        <v>-23.7414799433549</v>
      </c>
      <c r="Z6780">
        <v>0.48464167878831399</v>
      </c>
      <c r="AA6780">
        <v>0.84435025072159198</v>
      </c>
      <c r="AB6780">
        <v>22.979639752109399</v>
      </c>
      <c r="AC6780">
        <v>0.21073619169722799</v>
      </c>
      <c r="AD6780">
        <v>0.68253123924728298</v>
      </c>
      <c r="AE6780">
        <v>-23.7414799433549</v>
      </c>
      <c r="AF6780">
        <v>0.501741946288212</v>
      </c>
      <c r="AG6780">
        <v>0.80674443595273604</v>
      </c>
      <c r="AH6780">
        <v>-22.943113880556801</v>
      </c>
      <c r="AI6780">
        <v>0.52399907623471598</v>
      </c>
      <c r="AJ6780">
        <v>0.78121606160956403</v>
      </c>
      <c r="AK6780">
        <v>-22.872724561610401</v>
      </c>
    </row>
    <row r="6781" spans="1:37" x14ac:dyDescent="0.2">
      <c r="A6781" t="s">
        <v>21524</v>
      </c>
      <c r="B6781">
        <v>96084111</v>
      </c>
      <c r="C6781">
        <v>96084265</v>
      </c>
      <c r="D6781">
        <v>155</v>
      </c>
      <c r="E6781" t="s">
        <v>22604</v>
      </c>
      <c r="F6781">
        <v>0</v>
      </c>
      <c r="G6781" t="s">
        <v>22605</v>
      </c>
      <c r="H6781" t="s">
        <v>35587</v>
      </c>
      <c r="I6781">
        <v>5</v>
      </c>
      <c r="J6781">
        <v>96079138</v>
      </c>
      <c r="K6781">
        <v>96079212</v>
      </c>
      <c r="L6781">
        <v>75</v>
      </c>
      <c r="M6781">
        <v>1</v>
      </c>
      <c r="N6781">
        <v>693168</v>
      </c>
      <c r="O6781" t="s">
        <v>22606</v>
      </c>
      <c r="P6781">
        <v>4973</v>
      </c>
      <c r="Q6781" t="s">
        <v>22607</v>
      </c>
      <c r="R6781" t="s">
        <v>22608</v>
      </c>
      <c r="S6781" t="s">
        <v>35588</v>
      </c>
      <c r="T6781">
        <v>0.90358700586233098</v>
      </c>
      <c r="U6781">
        <v>1</v>
      </c>
      <c r="V6781">
        <v>0.20409224754198399</v>
      </c>
      <c r="W6781">
        <v>3.6502522863117601E-2</v>
      </c>
      <c r="X6781">
        <v>0.704072456322962</v>
      </c>
      <c r="Y6781">
        <v>-1.98526488210515</v>
      </c>
      <c r="Z6781">
        <v>0.94998583259061098</v>
      </c>
      <c r="AA6781">
        <v>0.99919698600769702</v>
      </c>
      <c r="AB6781">
        <v>1.4901145298464201E-2</v>
      </c>
      <c r="AC6781">
        <v>1.9637978431675401E-2</v>
      </c>
      <c r="AD6781">
        <v>0.57684129297949804</v>
      </c>
      <c r="AE6781">
        <v>-1.6035371938226499</v>
      </c>
      <c r="AF6781">
        <v>0.78330453921732801</v>
      </c>
      <c r="AG6781">
        <v>0.89343557030570397</v>
      </c>
      <c r="AH6781">
        <v>0.30237845817572601</v>
      </c>
      <c r="AI6781">
        <v>0.115257443641497</v>
      </c>
      <c r="AJ6781">
        <v>0.78121606160956403</v>
      </c>
      <c r="AK6781">
        <v>-1.5333898234431</v>
      </c>
    </row>
    <row r="6782" spans="1:37" x14ac:dyDescent="0.2">
      <c r="A6782" t="s">
        <v>21524</v>
      </c>
      <c r="B6782">
        <v>96935986</v>
      </c>
      <c r="C6782">
        <v>96936196</v>
      </c>
      <c r="D6782">
        <v>211</v>
      </c>
      <c r="E6782" t="s">
        <v>22609</v>
      </c>
      <c r="F6782">
        <v>21</v>
      </c>
      <c r="G6782" t="s">
        <v>22610</v>
      </c>
      <c r="H6782" t="s">
        <v>30987</v>
      </c>
      <c r="I6782">
        <v>5</v>
      </c>
      <c r="J6782">
        <v>96936080</v>
      </c>
      <c r="K6782">
        <v>97037513</v>
      </c>
      <c r="L6782">
        <v>101434</v>
      </c>
      <c r="M6782">
        <v>1</v>
      </c>
      <c r="N6782">
        <v>4012</v>
      </c>
      <c r="O6782" t="s">
        <v>22611</v>
      </c>
      <c r="P6782">
        <v>0</v>
      </c>
      <c r="Q6782" t="s">
        <v>22612</v>
      </c>
      <c r="R6782" t="s">
        <v>22613</v>
      </c>
      <c r="S6782" t="s">
        <v>35589</v>
      </c>
      <c r="T6782">
        <v>0.152084254673993</v>
      </c>
      <c r="U6782">
        <v>0.603102917160658</v>
      </c>
      <c r="V6782">
        <v>23.952944687065202</v>
      </c>
      <c r="W6782">
        <v>0.20525741147413201</v>
      </c>
      <c r="X6782">
        <v>0.704072456322962</v>
      </c>
      <c r="Y6782">
        <v>-24.808437367016701</v>
      </c>
      <c r="Z6782">
        <v>0.203350924423461</v>
      </c>
      <c r="AA6782">
        <v>0.72610664078822296</v>
      </c>
      <c r="AB6782">
        <v>24.567886550924701</v>
      </c>
      <c r="AC6782">
        <v>0.30184355666711699</v>
      </c>
      <c r="AD6782">
        <v>0.68253123924728298</v>
      </c>
      <c r="AE6782">
        <v>-1.9244908251200099</v>
      </c>
      <c r="AF6782">
        <v>0.23669707478149901</v>
      </c>
      <c r="AG6782">
        <v>0.69020448338054297</v>
      </c>
      <c r="AH6782">
        <v>9.8308959581969706E-3</v>
      </c>
      <c r="AI6782">
        <v>0.24456414000292601</v>
      </c>
      <c r="AJ6782">
        <v>0.78121606160956403</v>
      </c>
      <c r="AK6782">
        <v>-24.460971351470501</v>
      </c>
    </row>
    <row r="6783" spans="1:37" x14ac:dyDescent="0.2">
      <c r="A6783" t="s">
        <v>21524</v>
      </c>
      <c r="B6783">
        <v>96936196</v>
      </c>
      <c r="C6783">
        <v>96936406</v>
      </c>
      <c r="D6783">
        <v>211</v>
      </c>
      <c r="E6783" t="s">
        <v>22614</v>
      </c>
      <c r="F6783">
        <v>23</v>
      </c>
      <c r="G6783" t="s">
        <v>22615</v>
      </c>
      <c r="H6783" t="s">
        <v>30987</v>
      </c>
      <c r="I6783">
        <v>5</v>
      </c>
      <c r="J6783">
        <v>96936080</v>
      </c>
      <c r="K6783">
        <v>97037513</v>
      </c>
      <c r="L6783">
        <v>101434</v>
      </c>
      <c r="M6783">
        <v>1</v>
      </c>
      <c r="N6783">
        <v>4012</v>
      </c>
      <c r="O6783" t="s">
        <v>22611</v>
      </c>
      <c r="P6783">
        <v>116</v>
      </c>
      <c r="Q6783" t="s">
        <v>22612</v>
      </c>
      <c r="R6783" t="s">
        <v>22613</v>
      </c>
      <c r="S6783" t="s">
        <v>35589</v>
      </c>
      <c r="T6783">
        <v>0.152084254673993</v>
      </c>
      <c r="U6783">
        <v>0.603102917160658</v>
      </c>
      <c r="V6783">
        <v>23.815989552701399</v>
      </c>
      <c r="W6783">
        <v>0.20525741147413201</v>
      </c>
      <c r="X6783">
        <v>0.704072456322962</v>
      </c>
      <c r="Y6783">
        <v>-24.808437367016701</v>
      </c>
      <c r="Z6783">
        <v>0.203350924423461</v>
      </c>
      <c r="AA6783">
        <v>0.72610664078822296</v>
      </c>
      <c r="AB6783">
        <v>24.523459571609401</v>
      </c>
      <c r="AC6783">
        <v>0.30184355666711699</v>
      </c>
      <c r="AD6783">
        <v>0.68253123924728298</v>
      </c>
      <c r="AE6783">
        <v>-2.0764938978551699</v>
      </c>
      <c r="AF6783">
        <v>0.23669707478149901</v>
      </c>
      <c r="AG6783">
        <v>0.69020448338054297</v>
      </c>
      <c r="AH6783">
        <v>-0.12712423840564099</v>
      </c>
      <c r="AI6783">
        <v>0.24456414000292601</v>
      </c>
      <c r="AJ6783">
        <v>0.78121606160956403</v>
      </c>
      <c r="AK6783">
        <v>-24.416544372294801</v>
      </c>
    </row>
    <row r="6784" spans="1:37" x14ac:dyDescent="0.2">
      <c r="A6784" t="s">
        <v>21524</v>
      </c>
      <c r="B6784">
        <v>97085199</v>
      </c>
      <c r="C6784">
        <v>97085394</v>
      </c>
      <c r="D6784">
        <v>196</v>
      </c>
      <c r="E6784" t="s">
        <v>22616</v>
      </c>
      <c r="F6784">
        <v>13</v>
      </c>
      <c r="G6784" t="s">
        <v>22617</v>
      </c>
      <c r="H6784" t="s">
        <v>31000</v>
      </c>
      <c r="I6784">
        <v>5</v>
      </c>
      <c r="J6784">
        <v>97089075</v>
      </c>
      <c r="K6784">
        <v>97437217</v>
      </c>
      <c r="L6784">
        <v>348143</v>
      </c>
      <c r="M6784">
        <v>1</v>
      </c>
      <c r="N6784">
        <v>101926893</v>
      </c>
      <c r="O6784" t="s">
        <v>22618</v>
      </c>
      <c r="P6784">
        <v>-3681</v>
      </c>
      <c r="Q6784" t="s">
        <v>40</v>
      </c>
      <c r="R6784" t="s">
        <v>22619</v>
      </c>
      <c r="S6784" t="s">
        <v>35590</v>
      </c>
      <c r="T6784">
        <v>0.35387198439864398</v>
      </c>
      <c r="U6784">
        <v>0.603102917160658</v>
      </c>
      <c r="V6784">
        <v>-23.665535444620101</v>
      </c>
      <c r="W6784">
        <v>0.29261482077562401</v>
      </c>
      <c r="X6784">
        <v>0.704072456322962</v>
      </c>
      <c r="Y6784">
        <v>24.386303950105599</v>
      </c>
      <c r="Z6784">
        <v>0.69013698642955401</v>
      </c>
      <c r="AA6784">
        <v>0.84521697243271998</v>
      </c>
      <c r="AB6784">
        <v>-0.31670613067959902</v>
      </c>
      <c r="AC6784">
        <v>0.27780950890804001</v>
      </c>
      <c r="AD6784">
        <v>0.68253123924728298</v>
      </c>
      <c r="AE6784">
        <v>24.126709233192301</v>
      </c>
      <c r="AF6784">
        <v>0.32549523997010099</v>
      </c>
      <c r="AG6784">
        <v>0.70473078222419605</v>
      </c>
      <c r="AH6784">
        <v>-24.052708655893898</v>
      </c>
      <c r="AI6784">
        <v>0.56157887380500204</v>
      </c>
      <c r="AJ6784">
        <v>0.78121606160956403</v>
      </c>
      <c r="AK6784">
        <v>1.7207683970582699</v>
      </c>
    </row>
    <row r="6785" spans="1:37" x14ac:dyDescent="0.2">
      <c r="A6785" t="s">
        <v>21524</v>
      </c>
      <c r="B6785">
        <v>97085394</v>
      </c>
      <c r="C6785">
        <v>97085589</v>
      </c>
      <c r="D6785">
        <v>196</v>
      </c>
      <c r="E6785" t="s">
        <v>22620</v>
      </c>
      <c r="F6785">
        <v>13</v>
      </c>
      <c r="G6785" t="s">
        <v>22621</v>
      </c>
      <c r="H6785" t="s">
        <v>31000</v>
      </c>
      <c r="I6785">
        <v>5</v>
      </c>
      <c r="J6785">
        <v>97089075</v>
      </c>
      <c r="K6785">
        <v>97437217</v>
      </c>
      <c r="L6785">
        <v>348143</v>
      </c>
      <c r="M6785">
        <v>1</v>
      </c>
      <c r="N6785">
        <v>101926893</v>
      </c>
      <c r="O6785" t="s">
        <v>22618</v>
      </c>
      <c r="P6785">
        <v>-3486</v>
      </c>
      <c r="Q6785" t="s">
        <v>40</v>
      </c>
      <c r="R6785" t="s">
        <v>22619</v>
      </c>
      <c r="S6785" t="s">
        <v>35590</v>
      </c>
      <c r="T6785">
        <v>0.35387198439864398</v>
      </c>
      <c r="U6785">
        <v>0.603102917160658</v>
      </c>
      <c r="V6785">
        <v>-23.781012653699499</v>
      </c>
      <c r="W6785">
        <v>0.29261482077562401</v>
      </c>
      <c r="X6785">
        <v>0.704072456322962</v>
      </c>
      <c r="Y6785">
        <v>24.386303950105599</v>
      </c>
      <c r="Z6785">
        <v>0.69013698642955401</v>
      </c>
      <c r="AA6785">
        <v>0.84521697243271998</v>
      </c>
      <c r="AB6785">
        <v>-0.43218333975897599</v>
      </c>
      <c r="AC6785">
        <v>0.27780950890804001</v>
      </c>
      <c r="AD6785">
        <v>0.68253123924728298</v>
      </c>
      <c r="AE6785">
        <v>24.174181173526598</v>
      </c>
      <c r="AF6785">
        <v>0.32549523997010099</v>
      </c>
      <c r="AG6785">
        <v>0.70473078222419605</v>
      </c>
      <c r="AH6785">
        <v>-24.100180596093999</v>
      </c>
      <c r="AI6785">
        <v>0.56157887380500204</v>
      </c>
      <c r="AJ6785">
        <v>0.78121606160956403</v>
      </c>
      <c r="AK6785">
        <v>1.6052911963194501</v>
      </c>
    </row>
    <row r="6786" spans="1:37" x14ac:dyDescent="0.2">
      <c r="A6786" t="s">
        <v>21524</v>
      </c>
      <c r="B6786">
        <v>97815002</v>
      </c>
      <c r="C6786">
        <v>97815163</v>
      </c>
      <c r="D6786">
        <v>162</v>
      </c>
      <c r="E6786" t="s">
        <v>22622</v>
      </c>
      <c r="F6786">
        <v>0</v>
      </c>
      <c r="G6786" t="s">
        <v>22623</v>
      </c>
      <c r="H6786" t="s">
        <v>35591</v>
      </c>
      <c r="I6786">
        <v>5</v>
      </c>
      <c r="J6786">
        <v>97840912</v>
      </c>
      <c r="K6786">
        <v>97923497</v>
      </c>
      <c r="L6786">
        <v>82586</v>
      </c>
      <c r="M6786">
        <v>1</v>
      </c>
      <c r="N6786">
        <v>109729164</v>
      </c>
      <c r="O6786" t="s">
        <v>22624</v>
      </c>
      <c r="P6786">
        <v>-25749</v>
      </c>
      <c r="Q6786" t="s">
        <v>22625</v>
      </c>
      <c r="R6786" t="s">
        <v>22626</v>
      </c>
      <c r="S6786" t="s">
        <v>35592</v>
      </c>
      <c r="T6786">
        <v>0.14105509945755201</v>
      </c>
      <c r="U6786">
        <v>0.603102917160658</v>
      </c>
      <c r="V6786">
        <v>3.86562652329724</v>
      </c>
      <c r="W6786">
        <v>0.28490667736347902</v>
      </c>
      <c r="X6786">
        <v>0.704072456322962</v>
      </c>
      <c r="Y6786">
        <v>-1.6586307429821701E-2</v>
      </c>
      <c r="Z6786">
        <v>0.14160957337097299</v>
      </c>
      <c r="AA6786">
        <v>0.72610664078822296</v>
      </c>
      <c r="AB6786">
        <v>3.13090815375456</v>
      </c>
      <c r="AC6786">
        <v>0.430652792705017</v>
      </c>
      <c r="AD6786">
        <v>0.82872126865393902</v>
      </c>
      <c r="AE6786">
        <v>-4.6951294156161699E-2</v>
      </c>
      <c r="AF6786">
        <v>0.23141910569337301</v>
      </c>
      <c r="AG6786">
        <v>0.69020448338054297</v>
      </c>
      <c r="AH6786">
        <v>3.0359049418948798</v>
      </c>
      <c r="AI6786">
        <v>0.29047835368518798</v>
      </c>
      <c r="AJ6786">
        <v>0.78121606160956403</v>
      </c>
      <c r="AK6786">
        <v>1.8164464295453101E-2</v>
      </c>
    </row>
    <row r="6787" spans="1:37" x14ac:dyDescent="0.2">
      <c r="A6787" t="s">
        <v>21524</v>
      </c>
      <c r="B6787">
        <v>97815163</v>
      </c>
      <c r="C6787">
        <v>97815324</v>
      </c>
      <c r="D6787">
        <v>162</v>
      </c>
      <c r="E6787" t="s">
        <v>22627</v>
      </c>
      <c r="F6787">
        <v>3</v>
      </c>
      <c r="G6787" t="s">
        <v>22628</v>
      </c>
      <c r="H6787" t="s">
        <v>35591</v>
      </c>
      <c r="I6787">
        <v>5</v>
      </c>
      <c r="J6787">
        <v>97840912</v>
      </c>
      <c r="K6787">
        <v>97923497</v>
      </c>
      <c r="L6787">
        <v>82586</v>
      </c>
      <c r="M6787">
        <v>1</v>
      </c>
      <c r="N6787">
        <v>109729164</v>
      </c>
      <c r="O6787" t="s">
        <v>22624</v>
      </c>
      <c r="P6787">
        <v>-25588</v>
      </c>
      <c r="Q6787" t="s">
        <v>22625</v>
      </c>
      <c r="R6787" t="s">
        <v>22626</v>
      </c>
      <c r="S6787" t="s">
        <v>35592</v>
      </c>
      <c r="T6787">
        <v>0.14105509945755201</v>
      </c>
      <c r="U6787">
        <v>0.603102917160658</v>
      </c>
      <c r="V6787">
        <v>4.07448481701927</v>
      </c>
      <c r="W6787">
        <v>0.28490667736347902</v>
      </c>
      <c r="X6787">
        <v>0.704072456322962</v>
      </c>
      <c r="Y6787">
        <v>-1.6586307429821701E-2</v>
      </c>
      <c r="Z6787">
        <v>0.14160957337097299</v>
      </c>
      <c r="AA6787">
        <v>0.72610664078822296</v>
      </c>
      <c r="AB6787">
        <v>3.3109697350640399</v>
      </c>
      <c r="AC6787">
        <v>0.417782499920753</v>
      </c>
      <c r="AD6787">
        <v>0.82872126865393902</v>
      </c>
      <c r="AE6787">
        <v>0.22033430964283601</v>
      </c>
      <c r="AF6787">
        <v>0.20536181484193</v>
      </c>
      <c r="AG6787">
        <v>0.68151250837662902</v>
      </c>
      <c r="AH6787">
        <v>3.2447632356169098</v>
      </c>
      <c r="AI6787">
        <v>0.31220404574081001</v>
      </c>
      <c r="AJ6787">
        <v>0.78121606160956403</v>
      </c>
      <c r="AK6787">
        <v>-0.22380452593314201</v>
      </c>
    </row>
    <row r="6788" spans="1:37" x14ac:dyDescent="0.2">
      <c r="A6788" t="s">
        <v>21524</v>
      </c>
      <c r="B6788">
        <v>97815324</v>
      </c>
      <c r="C6788">
        <v>97815485</v>
      </c>
      <c r="D6788">
        <v>162</v>
      </c>
      <c r="E6788" t="s">
        <v>22629</v>
      </c>
      <c r="F6788">
        <v>1</v>
      </c>
      <c r="G6788" t="s">
        <v>22630</v>
      </c>
      <c r="H6788" t="s">
        <v>35591</v>
      </c>
      <c r="I6788">
        <v>5</v>
      </c>
      <c r="J6788">
        <v>97840912</v>
      </c>
      <c r="K6788">
        <v>97923497</v>
      </c>
      <c r="L6788">
        <v>82586</v>
      </c>
      <c r="M6788">
        <v>1</v>
      </c>
      <c r="N6788">
        <v>109729164</v>
      </c>
      <c r="O6788" t="s">
        <v>22624</v>
      </c>
      <c r="P6788">
        <v>-25427</v>
      </c>
      <c r="Q6788" t="s">
        <v>22625</v>
      </c>
      <c r="R6788" t="s">
        <v>22626</v>
      </c>
      <c r="S6788" t="s">
        <v>35592</v>
      </c>
      <c r="T6788">
        <v>0.14105509945755201</v>
      </c>
      <c r="U6788">
        <v>0.603102917160658</v>
      </c>
      <c r="V6788">
        <v>4.07448481701927</v>
      </c>
      <c r="W6788">
        <v>0.28490667736347902</v>
      </c>
      <c r="X6788">
        <v>0.704072456322962</v>
      </c>
      <c r="Y6788">
        <v>-1.6586307429821701E-2</v>
      </c>
      <c r="Z6788">
        <v>0.14160957337097299</v>
      </c>
      <c r="AA6788">
        <v>0.72610664078822296</v>
      </c>
      <c r="AB6788">
        <v>3.3109697350640399</v>
      </c>
      <c r="AC6788">
        <v>0.417782499920753</v>
      </c>
      <c r="AD6788">
        <v>0.82872126865393902</v>
      </c>
      <c r="AE6788">
        <v>0.22033430964283601</v>
      </c>
      <c r="AF6788">
        <v>0.20536181484193</v>
      </c>
      <c r="AG6788">
        <v>0.68151250837662902</v>
      </c>
      <c r="AH6788">
        <v>3.2447632356169098</v>
      </c>
      <c r="AI6788">
        <v>0.31220404574081001</v>
      </c>
      <c r="AJ6788">
        <v>0.78121606160956403</v>
      </c>
      <c r="AK6788">
        <v>-0.22380452593314201</v>
      </c>
    </row>
    <row r="6789" spans="1:37" x14ac:dyDescent="0.2">
      <c r="A6789" t="s">
        <v>21524</v>
      </c>
      <c r="B6789">
        <v>98547254</v>
      </c>
      <c r="C6789">
        <v>98547432</v>
      </c>
      <c r="D6789">
        <v>179</v>
      </c>
      <c r="E6789" t="s">
        <v>22631</v>
      </c>
      <c r="F6789">
        <v>1</v>
      </c>
      <c r="G6789" t="s">
        <v>22632</v>
      </c>
      <c r="H6789" t="s">
        <v>31000</v>
      </c>
      <c r="I6789">
        <v>5</v>
      </c>
      <c r="J6789">
        <v>98768650</v>
      </c>
      <c r="K6789">
        <v>98779919</v>
      </c>
      <c r="L6789">
        <v>11270</v>
      </c>
      <c r="M6789">
        <v>1</v>
      </c>
      <c r="N6789">
        <v>285704</v>
      </c>
      <c r="O6789" t="s">
        <v>22633</v>
      </c>
      <c r="P6789">
        <v>-221218</v>
      </c>
      <c r="Q6789" t="s">
        <v>22634</v>
      </c>
      <c r="R6789" t="s">
        <v>22635</v>
      </c>
      <c r="S6789" t="s">
        <v>35593</v>
      </c>
      <c r="T6789">
        <v>0.152084254673993</v>
      </c>
      <c r="U6789">
        <v>0.603102917160658</v>
      </c>
      <c r="V6789">
        <v>24.700874805185901</v>
      </c>
      <c r="W6789" t="s">
        <v>40</v>
      </c>
      <c r="X6789" t="s">
        <v>40</v>
      </c>
      <c r="Y6789">
        <v>0</v>
      </c>
      <c r="Z6789">
        <v>0.306975110376564</v>
      </c>
      <c r="AA6789">
        <v>0.72610664078822296</v>
      </c>
      <c r="AB6789">
        <v>23.737400731467702</v>
      </c>
      <c r="AC6789">
        <v>0.27780950890804001</v>
      </c>
      <c r="AD6789">
        <v>0.68253123924728298</v>
      </c>
      <c r="AE6789">
        <v>23.774875434241299</v>
      </c>
      <c r="AF6789">
        <v>4.6407610929182198E-2</v>
      </c>
      <c r="AG6789">
        <v>0.476038960109122</v>
      </c>
      <c r="AH6789">
        <v>24.700874805185901</v>
      </c>
      <c r="AI6789">
        <v>0.35038410267202102</v>
      </c>
      <c r="AJ6789">
        <v>0.78121606160956403</v>
      </c>
      <c r="AK6789">
        <v>-23.6304855354865</v>
      </c>
    </row>
    <row r="6790" spans="1:37" x14ac:dyDescent="0.2">
      <c r="A6790" t="s">
        <v>21524</v>
      </c>
      <c r="B6790">
        <v>100656871</v>
      </c>
      <c r="C6790">
        <v>100657028</v>
      </c>
      <c r="D6790">
        <v>158</v>
      </c>
      <c r="E6790" t="s">
        <v>22636</v>
      </c>
      <c r="F6790">
        <v>10</v>
      </c>
      <c r="G6790" t="s">
        <v>22637</v>
      </c>
      <c r="H6790" t="s">
        <v>35594</v>
      </c>
      <c r="I6790">
        <v>5</v>
      </c>
      <c r="J6790">
        <v>100562052</v>
      </c>
      <c r="K6790">
        <v>100586729</v>
      </c>
      <c r="L6790">
        <v>24678</v>
      </c>
      <c r="M6790">
        <v>1</v>
      </c>
      <c r="N6790">
        <v>345757</v>
      </c>
      <c r="O6790" t="s">
        <v>22638</v>
      </c>
      <c r="P6790">
        <v>94819</v>
      </c>
      <c r="Q6790" t="s">
        <v>22639</v>
      </c>
      <c r="R6790" t="s">
        <v>22640</v>
      </c>
      <c r="S6790" t="s">
        <v>35595</v>
      </c>
      <c r="T6790">
        <v>0.32911398597860803</v>
      </c>
      <c r="U6790">
        <v>0.603102917160658</v>
      </c>
      <c r="V6790">
        <v>24.264838425939899</v>
      </c>
      <c r="W6790" t="s">
        <v>40</v>
      </c>
      <c r="X6790" t="s">
        <v>40</v>
      </c>
      <c r="Y6790">
        <v>0</v>
      </c>
      <c r="Z6790">
        <v>0.48464167878831399</v>
      </c>
      <c r="AA6790">
        <v>0.84435025072159198</v>
      </c>
      <c r="AB6790">
        <v>23.301364369956399</v>
      </c>
      <c r="AC6790">
        <v>0.45677901822897599</v>
      </c>
      <c r="AD6790">
        <v>0.82872126865393902</v>
      </c>
      <c r="AE6790">
        <v>23.338839071796599</v>
      </c>
      <c r="AF6790">
        <v>0.16793847098801201</v>
      </c>
      <c r="AG6790">
        <v>0.68151250837662902</v>
      </c>
      <c r="AH6790">
        <v>24.264838425939899</v>
      </c>
      <c r="AI6790">
        <v>0.52399907623471598</v>
      </c>
      <c r="AJ6790">
        <v>0.78121606160956403</v>
      </c>
      <c r="AK6790">
        <v>-23.1944491767754</v>
      </c>
    </row>
    <row r="6791" spans="1:37" x14ac:dyDescent="0.2">
      <c r="A6791" t="s">
        <v>21524</v>
      </c>
      <c r="B6791">
        <v>100657028</v>
      </c>
      <c r="C6791">
        <v>100657185</v>
      </c>
      <c r="D6791">
        <v>158</v>
      </c>
      <c r="E6791" t="s">
        <v>22641</v>
      </c>
      <c r="F6791">
        <v>8</v>
      </c>
      <c r="G6791" t="s">
        <v>22642</v>
      </c>
      <c r="H6791" t="s">
        <v>35594</v>
      </c>
      <c r="I6791">
        <v>5</v>
      </c>
      <c r="J6791">
        <v>100562052</v>
      </c>
      <c r="K6791">
        <v>100586729</v>
      </c>
      <c r="L6791">
        <v>24678</v>
      </c>
      <c r="M6791">
        <v>1</v>
      </c>
      <c r="N6791">
        <v>345757</v>
      </c>
      <c r="O6791" t="s">
        <v>22638</v>
      </c>
      <c r="P6791">
        <v>94976</v>
      </c>
      <c r="Q6791" t="s">
        <v>22639</v>
      </c>
      <c r="R6791" t="s">
        <v>22640</v>
      </c>
      <c r="S6791" t="s">
        <v>35595</v>
      </c>
      <c r="T6791">
        <v>0.32911398597860803</v>
      </c>
      <c r="U6791">
        <v>0.603102917160658</v>
      </c>
      <c r="V6791">
        <v>24.371753624744301</v>
      </c>
      <c r="W6791" t="s">
        <v>40</v>
      </c>
      <c r="X6791" t="s">
        <v>40</v>
      </c>
      <c r="Y6791">
        <v>0</v>
      </c>
      <c r="Z6791">
        <v>0.48464167878831399</v>
      </c>
      <c r="AA6791">
        <v>0.84435025072159198</v>
      </c>
      <c r="AB6791">
        <v>23.408279563904301</v>
      </c>
      <c r="AC6791">
        <v>0.45677901822897599</v>
      </c>
      <c r="AD6791">
        <v>0.82872126865393902</v>
      </c>
      <c r="AE6791">
        <v>23.445754266000101</v>
      </c>
      <c r="AF6791">
        <v>0.16793847098801201</v>
      </c>
      <c r="AG6791">
        <v>0.68151250837662902</v>
      </c>
      <c r="AH6791">
        <v>24.371753624744301</v>
      </c>
      <c r="AI6791">
        <v>0.52399907623471598</v>
      </c>
      <c r="AJ6791">
        <v>0.78121606160956403</v>
      </c>
      <c r="AK6791">
        <v>-23.301364369956399</v>
      </c>
    </row>
    <row r="6792" spans="1:37" x14ac:dyDescent="0.2">
      <c r="A6792" t="s">
        <v>21524</v>
      </c>
      <c r="B6792">
        <v>100657185</v>
      </c>
      <c r="C6792">
        <v>100657342</v>
      </c>
      <c r="D6792">
        <v>158</v>
      </c>
      <c r="E6792" t="s">
        <v>22643</v>
      </c>
      <c r="F6792">
        <v>1</v>
      </c>
      <c r="G6792" t="s">
        <v>22644</v>
      </c>
      <c r="H6792" t="s">
        <v>35594</v>
      </c>
      <c r="I6792">
        <v>5</v>
      </c>
      <c r="J6792">
        <v>100562052</v>
      </c>
      <c r="K6792">
        <v>100586729</v>
      </c>
      <c r="L6792">
        <v>24678</v>
      </c>
      <c r="M6792">
        <v>1</v>
      </c>
      <c r="N6792">
        <v>345757</v>
      </c>
      <c r="O6792" t="s">
        <v>22638</v>
      </c>
      <c r="P6792">
        <v>95133</v>
      </c>
      <c r="Q6792" t="s">
        <v>22639</v>
      </c>
      <c r="R6792" t="s">
        <v>22640</v>
      </c>
      <c r="S6792" t="s">
        <v>35595</v>
      </c>
      <c r="T6792">
        <v>0.32911398597860803</v>
      </c>
      <c r="U6792">
        <v>0.603102917160658</v>
      </c>
      <c r="V6792">
        <v>24.371753624744301</v>
      </c>
      <c r="W6792" t="s">
        <v>40</v>
      </c>
      <c r="X6792" t="s">
        <v>40</v>
      </c>
      <c r="Y6792">
        <v>0</v>
      </c>
      <c r="Z6792">
        <v>0.48464167878831399</v>
      </c>
      <c r="AA6792">
        <v>0.84435025072159198</v>
      </c>
      <c r="AB6792">
        <v>23.408279563904301</v>
      </c>
      <c r="AC6792">
        <v>0.45677901822897599</v>
      </c>
      <c r="AD6792">
        <v>0.82872126865393902</v>
      </c>
      <c r="AE6792">
        <v>23.445754266000101</v>
      </c>
      <c r="AF6792">
        <v>0.16793847098801201</v>
      </c>
      <c r="AG6792">
        <v>0.68151250837662902</v>
      </c>
      <c r="AH6792">
        <v>24.371753624744301</v>
      </c>
      <c r="AI6792">
        <v>0.52399907623471598</v>
      </c>
      <c r="AJ6792">
        <v>0.78121606160956403</v>
      </c>
      <c r="AK6792">
        <v>-23.301364369956399</v>
      </c>
    </row>
    <row r="6793" spans="1:37" x14ac:dyDescent="0.2">
      <c r="A6793" t="s">
        <v>21524</v>
      </c>
      <c r="B6793">
        <v>100688689</v>
      </c>
      <c r="C6793">
        <v>100688864</v>
      </c>
      <c r="D6793">
        <v>176</v>
      </c>
      <c r="E6793" t="s">
        <v>22645</v>
      </c>
      <c r="F6793">
        <v>4</v>
      </c>
      <c r="G6793" t="s">
        <v>22646</v>
      </c>
      <c r="H6793" t="s">
        <v>31000</v>
      </c>
      <c r="I6793">
        <v>5</v>
      </c>
      <c r="J6793">
        <v>100562052</v>
      </c>
      <c r="K6793">
        <v>100586729</v>
      </c>
      <c r="L6793">
        <v>24678</v>
      </c>
      <c r="M6793">
        <v>1</v>
      </c>
      <c r="N6793">
        <v>345757</v>
      </c>
      <c r="O6793" t="s">
        <v>22638</v>
      </c>
      <c r="P6793">
        <v>126637</v>
      </c>
      <c r="Q6793" t="s">
        <v>22639</v>
      </c>
      <c r="R6793" t="s">
        <v>22640</v>
      </c>
      <c r="S6793" t="s">
        <v>35595</v>
      </c>
      <c r="T6793">
        <v>0.32911398597860803</v>
      </c>
      <c r="U6793">
        <v>0.603102917160658</v>
      </c>
      <c r="V6793">
        <v>25.182288633015599</v>
      </c>
      <c r="W6793">
        <v>0.38920677604595899</v>
      </c>
      <c r="X6793">
        <v>0.704072456322962</v>
      </c>
      <c r="Y6793">
        <v>-24.9806547775298</v>
      </c>
      <c r="Z6793">
        <v>0.48464167878831399</v>
      </c>
      <c r="AA6793">
        <v>0.84435025072159198</v>
      </c>
      <c r="AB6793">
        <v>24.218814545038398</v>
      </c>
      <c r="AC6793">
        <v>0.21073619169722799</v>
      </c>
      <c r="AD6793">
        <v>0.68253123924728298</v>
      </c>
      <c r="AE6793">
        <v>-24.9806547775298</v>
      </c>
      <c r="AF6793">
        <v>0.16793847098801201</v>
      </c>
      <c r="AG6793">
        <v>0.68151250837662902</v>
      </c>
      <c r="AH6793">
        <v>25.182288633015599</v>
      </c>
      <c r="AI6793">
        <v>0.52399907623471598</v>
      </c>
      <c r="AJ6793">
        <v>0.78121606160956403</v>
      </c>
      <c r="AK6793">
        <v>-24.1118993468057</v>
      </c>
    </row>
    <row r="6794" spans="1:37" x14ac:dyDescent="0.2">
      <c r="A6794" t="s">
        <v>21524</v>
      </c>
      <c r="B6794">
        <v>100688864</v>
      </c>
      <c r="C6794">
        <v>100689039</v>
      </c>
      <c r="D6794">
        <v>176</v>
      </c>
      <c r="E6794" t="s">
        <v>22647</v>
      </c>
      <c r="F6794">
        <v>11</v>
      </c>
      <c r="G6794" t="s">
        <v>22648</v>
      </c>
      <c r="H6794" t="s">
        <v>31000</v>
      </c>
      <c r="I6794">
        <v>5</v>
      </c>
      <c r="J6794">
        <v>100562052</v>
      </c>
      <c r="K6794">
        <v>100586729</v>
      </c>
      <c r="L6794">
        <v>24678</v>
      </c>
      <c r="M6794">
        <v>1</v>
      </c>
      <c r="N6794">
        <v>345757</v>
      </c>
      <c r="O6794" t="s">
        <v>22638</v>
      </c>
      <c r="P6794">
        <v>126812</v>
      </c>
      <c r="Q6794" t="s">
        <v>22639</v>
      </c>
      <c r="R6794" t="s">
        <v>22640</v>
      </c>
      <c r="S6794" t="s">
        <v>35595</v>
      </c>
      <c r="T6794">
        <v>0.32911398597860803</v>
      </c>
      <c r="U6794">
        <v>0.603102917160658</v>
      </c>
      <c r="V6794">
        <v>25.182288633015599</v>
      </c>
      <c r="W6794">
        <v>0.38920677604595899</v>
      </c>
      <c r="X6794">
        <v>0.704072456322962</v>
      </c>
      <c r="Y6794">
        <v>-24.9806547775298</v>
      </c>
      <c r="Z6794">
        <v>0.48464167878831399</v>
      </c>
      <c r="AA6794">
        <v>0.84435025072159198</v>
      </c>
      <c r="AB6794">
        <v>24.218814545038398</v>
      </c>
      <c r="AC6794">
        <v>0.21073619169722799</v>
      </c>
      <c r="AD6794">
        <v>0.68253123924728298</v>
      </c>
      <c r="AE6794">
        <v>-24.9806547775298</v>
      </c>
      <c r="AF6794">
        <v>0.16793847098801201</v>
      </c>
      <c r="AG6794">
        <v>0.68151250837662902</v>
      </c>
      <c r="AH6794">
        <v>25.182288633015599</v>
      </c>
      <c r="AI6794">
        <v>0.52399907623471598</v>
      </c>
      <c r="AJ6794">
        <v>0.78121606160956403</v>
      </c>
      <c r="AK6794">
        <v>-24.1118993468057</v>
      </c>
    </row>
    <row r="6795" spans="1:37" x14ac:dyDescent="0.2">
      <c r="A6795" t="s">
        <v>21524</v>
      </c>
      <c r="B6795">
        <v>102131786</v>
      </c>
      <c r="C6795">
        <v>102131956</v>
      </c>
      <c r="D6795">
        <v>171</v>
      </c>
      <c r="E6795" t="s">
        <v>22649</v>
      </c>
      <c r="F6795">
        <v>2</v>
      </c>
      <c r="G6795" t="s">
        <v>22650</v>
      </c>
      <c r="H6795" t="s">
        <v>31000</v>
      </c>
      <c r="I6795">
        <v>5</v>
      </c>
      <c r="J6795">
        <v>102233986</v>
      </c>
      <c r="K6795">
        <v>102296284</v>
      </c>
      <c r="L6795">
        <v>62299</v>
      </c>
      <c r="M6795">
        <v>2</v>
      </c>
      <c r="N6795">
        <v>353189</v>
      </c>
      <c r="O6795" t="s">
        <v>22651</v>
      </c>
      <c r="P6795">
        <v>164328</v>
      </c>
      <c r="Q6795" t="s">
        <v>22652</v>
      </c>
      <c r="R6795" t="s">
        <v>22653</v>
      </c>
      <c r="S6795" t="s">
        <v>35596</v>
      </c>
      <c r="T6795">
        <v>1</v>
      </c>
      <c r="U6795">
        <v>1</v>
      </c>
      <c r="V6795">
        <v>-1.3471395113211</v>
      </c>
      <c r="W6795">
        <v>0.20843604494082099</v>
      </c>
      <c r="X6795">
        <v>0.704072456322962</v>
      </c>
      <c r="Y6795">
        <v>-2.48347729395952</v>
      </c>
      <c r="Z6795">
        <v>0.616799557564497</v>
      </c>
      <c r="AA6795">
        <v>0.84521697243271998</v>
      </c>
      <c r="AB6795">
        <v>-1.84011107154303</v>
      </c>
      <c r="AC6795">
        <v>0.247613191035916</v>
      </c>
      <c r="AD6795">
        <v>0.68253123924728298</v>
      </c>
      <c r="AE6795">
        <v>-0.40343969658039802</v>
      </c>
      <c r="AF6795">
        <v>0.62255339608399896</v>
      </c>
      <c r="AG6795">
        <v>0.80674443595273604</v>
      </c>
      <c r="AH6795">
        <v>-0.61205410251148396</v>
      </c>
      <c r="AI6795">
        <v>0.29133101895795899</v>
      </c>
      <c r="AJ6795">
        <v>0.78121606160956403</v>
      </c>
      <c r="AK6795">
        <v>-2.6860842540868002</v>
      </c>
    </row>
    <row r="6796" spans="1:37" x14ac:dyDescent="0.2">
      <c r="A6796" t="s">
        <v>21524</v>
      </c>
      <c r="B6796">
        <v>102131956</v>
      </c>
      <c r="C6796">
        <v>102132126</v>
      </c>
      <c r="D6796">
        <v>171</v>
      </c>
      <c r="E6796" t="s">
        <v>22654</v>
      </c>
      <c r="F6796">
        <v>5</v>
      </c>
      <c r="G6796" t="s">
        <v>22655</v>
      </c>
      <c r="H6796" t="s">
        <v>31000</v>
      </c>
      <c r="I6796">
        <v>5</v>
      </c>
      <c r="J6796">
        <v>102233986</v>
      </c>
      <c r="K6796">
        <v>102296284</v>
      </c>
      <c r="L6796">
        <v>62299</v>
      </c>
      <c r="M6796">
        <v>2</v>
      </c>
      <c r="N6796">
        <v>353189</v>
      </c>
      <c r="O6796" t="s">
        <v>22651</v>
      </c>
      <c r="P6796">
        <v>164158</v>
      </c>
      <c r="Q6796" t="s">
        <v>22652</v>
      </c>
      <c r="R6796" t="s">
        <v>22653</v>
      </c>
      <c r="S6796" t="s">
        <v>35596</v>
      </c>
      <c r="T6796">
        <v>1</v>
      </c>
      <c r="U6796">
        <v>1</v>
      </c>
      <c r="V6796">
        <v>-1.6288561432536399</v>
      </c>
      <c r="W6796">
        <v>0.20843604494082099</v>
      </c>
      <c r="X6796">
        <v>0.704072456322962</v>
      </c>
      <c r="Y6796">
        <v>-2.48347729395952</v>
      </c>
      <c r="Z6796">
        <v>0.616799557564497</v>
      </c>
      <c r="AA6796">
        <v>0.84521697243271998</v>
      </c>
      <c r="AB6796">
        <v>-2.1218277034755801</v>
      </c>
      <c r="AC6796">
        <v>0.247613191035916</v>
      </c>
      <c r="AD6796">
        <v>0.68253123924728298</v>
      </c>
      <c r="AE6796">
        <v>-7.4992470271450298E-2</v>
      </c>
      <c r="AF6796">
        <v>0.62255339608399896</v>
      </c>
      <c r="AG6796">
        <v>0.80674443595273604</v>
      </c>
      <c r="AH6796">
        <v>-0.86112278817266596</v>
      </c>
      <c r="AI6796">
        <v>0.29133101895795899</v>
      </c>
      <c r="AJ6796">
        <v>0.78121606160956403</v>
      </c>
      <c r="AK6796">
        <v>-2.89018871749002</v>
      </c>
    </row>
    <row r="6797" spans="1:37" x14ac:dyDescent="0.2">
      <c r="A6797" t="s">
        <v>21524</v>
      </c>
      <c r="B6797">
        <v>102132126</v>
      </c>
      <c r="C6797">
        <v>102132296</v>
      </c>
      <c r="D6797">
        <v>171</v>
      </c>
      <c r="E6797" t="s">
        <v>22656</v>
      </c>
      <c r="F6797">
        <v>1</v>
      </c>
      <c r="G6797" t="s">
        <v>22657</v>
      </c>
      <c r="H6797" t="s">
        <v>31000</v>
      </c>
      <c r="I6797">
        <v>5</v>
      </c>
      <c r="J6797">
        <v>102233986</v>
      </c>
      <c r="K6797">
        <v>102296284</v>
      </c>
      <c r="L6797">
        <v>62299</v>
      </c>
      <c r="M6797">
        <v>2</v>
      </c>
      <c r="N6797">
        <v>353189</v>
      </c>
      <c r="O6797" t="s">
        <v>22651</v>
      </c>
      <c r="P6797">
        <v>163988</v>
      </c>
      <c r="Q6797" t="s">
        <v>22652</v>
      </c>
      <c r="R6797" t="s">
        <v>22653</v>
      </c>
      <c r="S6797" t="s">
        <v>35596</v>
      </c>
      <c r="T6797">
        <v>1</v>
      </c>
      <c r="U6797">
        <v>1</v>
      </c>
      <c r="V6797">
        <v>-1.6288561432536399</v>
      </c>
      <c r="W6797">
        <v>0.20843604494082099</v>
      </c>
      <c r="X6797">
        <v>0.704072456322962</v>
      </c>
      <c r="Y6797">
        <v>-2.48347729395952</v>
      </c>
      <c r="Z6797">
        <v>0.616799557564497</v>
      </c>
      <c r="AA6797">
        <v>0.84521697243271998</v>
      </c>
      <c r="AB6797">
        <v>-2.1218277034755801</v>
      </c>
      <c r="AC6797">
        <v>0.247613191035916</v>
      </c>
      <c r="AD6797">
        <v>0.68253123924728298</v>
      </c>
      <c r="AE6797">
        <v>-7.4992470271450298E-2</v>
      </c>
      <c r="AF6797">
        <v>0.62255339608399896</v>
      </c>
      <c r="AG6797">
        <v>0.80674443595273604</v>
      </c>
      <c r="AH6797">
        <v>-0.86112278817266596</v>
      </c>
      <c r="AI6797">
        <v>0.29133101895795899</v>
      </c>
      <c r="AJ6797">
        <v>0.78121606160956403</v>
      </c>
      <c r="AK6797">
        <v>-2.89018871749002</v>
      </c>
    </row>
    <row r="6798" spans="1:37" x14ac:dyDescent="0.2">
      <c r="A6798" t="s">
        <v>21524</v>
      </c>
      <c r="B6798">
        <v>102178748</v>
      </c>
      <c r="C6798">
        <v>102178794</v>
      </c>
      <c r="D6798">
        <v>47</v>
      </c>
      <c r="E6798" t="s">
        <v>22658</v>
      </c>
      <c r="F6798">
        <v>0</v>
      </c>
      <c r="G6798" t="s">
        <v>22659</v>
      </c>
      <c r="H6798" t="s">
        <v>31000</v>
      </c>
      <c r="I6798">
        <v>5</v>
      </c>
      <c r="J6798">
        <v>102233986</v>
      </c>
      <c r="K6798">
        <v>102296284</v>
      </c>
      <c r="L6798">
        <v>62299</v>
      </c>
      <c r="M6798">
        <v>2</v>
      </c>
      <c r="N6798">
        <v>353189</v>
      </c>
      <c r="O6798" t="s">
        <v>22651</v>
      </c>
      <c r="P6798">
        <v>117490</v>
      </c>
      <c r="Q6798" t="s">
        <v>22652</v>
      </c>
      <c r="R6798" t="s">
        <v>22653</v>
      </c>
      <c r="S6798" t="s">
        <v>35596</v>
      </c>
      <c r="T6798">
        <v>0.152084254673993</v>
      </c>
      <c r="U6798">
        <v>0.603102917160658</v>
      </c>
      <c r="V6798">
        <v>24.315593604809699</v>
      </c>
      <c r="W6798">
        <v>0.20525741147413201</v>
      </c>
      <c r="X6798">
        <v>0.704072456322962</v>
      </c>
      <c r="Y6798">
        <v>-24.113959754004501</v>
      </c>
      <c r="Z6798">
        <v>0.306975110376564</v>
      </c>
      <c r="AA6798">
        <v>0.72610664078822296</v>
      </c>
      <c r="AB6798">
        <v>23.352119546475802</v>
      </c>
      <c r="AC6798">
        <v>7.0489011448141195E-2</v>
      </c>
      <c r="AD6798">
        <v>0.57684129297949804</v>
      </c>
      <c r="AE6798">
        <v>-24.113959754004501</v>
      </c>
      <c r="AF6798">
        <v>4.6407610929182198E-2</v>
      </c>
      <c r="AG6798">
        <v>0.476038960109122</v>
      </c>
      <c r="AH6798">
        <v>24.315593604809699</v>
      </c>
      <c r="AI6798">
        <v>0.35038410267202102</v>
      </c>
      <c r="AJ6798">
        <v>0.78121606160956403</v>
      </c>
      <c r="AK6798">
        <v>-23.2452043529237</v>
      </c>
    </row>
    <row r="6799" spans="1:37" x14ac:dyDescent="0.2">
      <c r="A6799" t="s">
        <v>21524</v>
      </c>
      <c r="B6799">
        <v>102178845</v>
      </c>
      <c r="C6799">
        <v>102179084</v>
      </c>
      <c r="D6799">
        <v>240</v>
      </c>
      <c r="E6799" t="s">
        <v>22660</v>
      </c>
      <c r="F6799">
        <v>2</v>
      </c>
      <c r="G6799" t="s">
        <v>22661</v>
      </c>
      <c r="H6799" t="s">
        <v>31000</v>
      </c>
      <c r="I6799">
        <v>5</v>
      </c>
      <c r="J6799">
        <v>102233986</v>
      </c>
      <c r="K6799">
        <v>102296284</v>
      </c>
      <c r="L6799">
        <v>62299</v>
      </c>
      <c r="M6799">
        <v>2</v>
      </c>
      <c r="N6799">
        <v>353189</v>
      </c>
      <c r="O6799" t="s">
        <v>22651</v>
      </c>
      <c r="P6799">
        <v>117200</v>
      </c>
      <c r="Q6799" t="s">
        <v>22652</v>
      </c>
      <c r="R6799" t="s">
        <v>22653</v>
      </c>
      <c r="S6799" t="s">
        <v>35596</v>
      </c>
      <c r="T6799">
        <v>0.152084254673993</v>
      </c>
      <c r="U6799">
        <v>0.603102917160658</v>
      </c>
      <c r="V6799">
        <v>24.315593604809699</v>
      </c>
      <c r="W6799">
        <v>0.20525741147413201</v>
      </c>
      <c r="X6799">
        <v>0.704072456322962</v>
      </c>
      <c r="Y6799">
        <v>-24.113959754004501</v>
      </c>
      <c r="Z6799">
        <v>0.306975110376564</v>
      </c>
      <c r="AA6799">
        <v>0.72610664078822296</v>
      </c>
      <c r="AB6799">
        <v>23.352119546475802</v>
      </c>
      <c r="AC6799">
        <v>7.0489011448141195E-2</v>
      </c>
      <c r="AD6799">
        <v>0.57684129297949804</v>
      </c>
      <c r="AE6799">
        <v>-24.113959754004501</v>
      </c>
      <c r="AF6799">
        <v>4.6407610929182198E-2</v>
      </c>
      <c r="AG6799">
        <v>0.476038960109122</v>
      </c>
      <c r="AH6799">
        <v>24.315593604809699</v>
      </c>
      <c r="AI6799">
        <v>0.35038410267202102</v>
      </c>
      <c r="AJ6799">
        <v>0.78121606160956403</v>
      </c>
      <c r="AK6799">
        <v>-23.2452043529237</v>
      </c>
    </row>
    <row r="6800" spans="1:37" x14ac:dyDescent="0.2">
      <c r="A6800" t="s">
        <v>21524</v>
      </c>
      <c r="B6800">
        <v>103047332</v>
      </c>
      <c r="C6800">
        <v>103047505</v>
      </c>
      <c r="D6800">
        <v>174</v>
      </c>
      <c r="E6800" t="s">
        <v>22662</v>
      </c>
      <c r="F6800">
        <v>1</v>
      </c>
      <c r="G6800" t="s">
        <v>22663</v>
      </c>
      <c r="H6800" t="s">
        <v>31000</v>
      </c>
      <c r="I6800">
        <v>5</v>
      </c>
      <c r="J6800">
        <v>103007569</v>
      </c>
      <c r="K6800">
        <v>103029192</v>
      </c>
      <c r="L6800">
        <v>21624</v>
      </c>
      <c r="M6800">
        <v>1</v>
      </c>
      <c r="N6800">
        <v>5066</v>
      </c>
      <c r="O6800" t="s">
        <v>22664</v>
      </c>
      <c r="P6800">
        <v>39763</v>
      </c>
      <c r="Q6800" t="s">
        <v>22665</v>
      </c>
      <c r="R6800" t="s">
        <v>22666</v>
      </c>
      <c r="S6800" t="s">
        <v>35597</v>
      </c>
      <c r="T6800">
        <v>0.32911398597860803</v>
      </c>
      <c r="U6800">
        <v>0.603102917160658</v>
      </c>
      <c r="V6800">
        <v>24.2347233195852</v>
      </c>
      <c r="W6800">
        <v>0.20525741147413201</v>
      </c>
      <c r="X6800">
        <v>0.704072456322962</v>
      </c>
      <c r="Y6800">
        <v>-24.332616419041798</v>
      </c>
      <c r="Z6800">
        <v>0.306975110376564</v>
      </c>
      <c r="AA6800">
        <v>0.72610664078822296</v>
      </c>
      <c r="AB6800">
        <v>23.5707762037393</v>
      </c>
      <c r="AC6800">
        <v>7.0489011448141195E-2</v>
      </c>
      <c r="AD6800">
        <v>0.57684129297949804</v>
      </c>
      <c r="AE6800">
        <v>-24.332616419041798</v>
      </c>
      <c r="AF6800">
        <v>0.61410715005536498</v>
      </c>
      <c r="AG6800">
        <v>0.80674443595273604</v>
      </c>
      <c r="AH6800">
        <v>3.1156543536283499</v>
      </c>
      <c r="AI6800">
        <v>0.35038410267202102</v>
      </c>
      <c r="AJ6800">
        <v>0.78121606160956403</v>
      </c>
      <c r="AK6800">
        <v>-23.463861008729602</v>
      </c>
    </row>
    <row r="6801" spans="1:37" x14ac:dyDescent="0.2">
      <c r="A6801" t="s">
        <v>21524</v>
      </c>
      <c r="B6801">
        <v>103047505</v>
      </c>
      <c r="C6801">
        <v>103047678</v>
      </c>
      <c r="D6801">
        <v>174</v>
      </c>
      <c r="E6801" t="s">
        <v>22667</v>
      </c>
      <c r="F6801">
        <v>1</v>
      </c>
      <c r="G6801" t="s">
        <v>22668</v>
      </c>
      <c r="H6801" t="s">
        <v>31000</v>
      </c>
      <c r="I6801">
        <v>5</v>
      </c>
      <c r="J6801">
        <v>103007569</v>
      </c>
      <c r="K6801">
        <v>103029192</v>
      </c>
      <c r="L6801">
        <v>21624</v>
      </c>
      <c r="M6801">
        <v>1</v>
      </c>
      <c r="N6801">
        <v>5066</v>
      </c>
      <c r="O6801" t="s">
        <v>22664</v>
      </c>
      <c r="P6801">
        <v>39936</v>
      </c>
      <c r="Q6801" t="s">
        <v>22665</v>
      </c>
      <c r="R6801" t="s">
        <v>22666</v>
      </c>
      <c r="S6801" t="s">
        <v>35597</v>
      </c>
      <c r="T6801">
        <v>0.32911398597860803</v>
      </c>
      <c r="U6801">
        <v>0.603102917160658</v>
      </c>
      <c r="V6801">
        <v>24.2347233195852</v>
      </c>
      <c r="W6801">
        <v>0.20525741147413201</v>
      </c>
      <c r="X6801">
        <v>0.704072456322962</v>
      </c>
      <c r="Y6801">
        <v>-24.332616419041798</v>
      </c>
      <c r="Z6801">
        <v>0.306975110376564</v>
      </c>
      <c r="AA6801">
        <v>0.72610664078822296</v>
      </c>
      <c r="AB6801">
        <v>23.5707762037393</v>
      </c>
      <c r="AC6801">
        <v>7.0489011448141195E-2</v>
      </c>
      <c r="AD6801">
        <v>0.57684129297949804</v>
      </c>
      <c r="AE6801">
        <v>-24.332616419041798</v>
      </c>
      <c r="AF6801">
        <v>0.61410715005536498</v>
      </c>
      <c r="AG6801">
        <v>0.80674443595273604</v>
      </c>
      <c r="AH6801">
        <v>3.1156543536283499</v>
      </c>
      <c r="AI6801">
        <v>0.35038410267202102</v>
      </c>
      <c r="AJ6801">
        <v>0.78121606160956403</v>
      </c>
      <c r="AK6801">
        <v>-23.463861008729602</v>
      </c>
    </row>
    <row r="6802" spans="1:37" x14ac:dyDescent="0.2">
      <c r="A6802" t="s">
        <v>21524</v>
      </c>
      <c r="B6802">
        <v>103141854</v>
      </c>
      <c r="C6802">
        <v>103141999</v>
      </c>
      <c r="D6802">
        <v>146</v>
      </c>
      <c r="E6802" t="s">
        <v>22669</v>
      </c>
      <c r="F6802">
        <v>1</v>
      </c>
      <c r="G6802" t="s">
        <v>22670</v>
      </c>
      <c r="H6802" t="s">
        <v>35598</v>
      </c>
      <c r="I6802">
        <v>5</v>
      </c>
      <c r="J6802">
        <v>103133549</v>
      </c>
      <c r="K6802">
        <v>103148300</v>
      </c>
      <c r="L6802">
        <v>14752</v>
      </c>
      <c r="M6802">
        <v>1</v>
      </c>
      <c r="N6802">
        <v>23262</v>
      </c>
      <c r="O6802" t="s">
        <v>22671</v>
      </c>
      <c r="P6802">
        <v>8305</v>
      </c>
      <c r="Q6802" t="s">
        <v>22672</v>
      </c>
      <c r="R6802" t="s">
        <v>22673</v>
      </c>
      <c r="S6802" t="s">
        <v>35599</v>
      </c>
      <c r="T6802">
        <v>0.323300140219206</v>
      </c>
      <c r="U6802">
        <v>0.603102917160658</v>
      </c>
      <c r="V6802">
        <v>-3.0948607615205199E-2</v>
      </c>
      <c r="W6802">
        <v>0.45677437087276901</v>
      </c>
      <c r="X6802">
        <v>0.75726018452522603</v>
      </c>
      <c r="Y6802">
        <v>0.29711225837972999</v>
      </c>
      <c r="Z6802">
        <v>0.49716615025021699</v>
      </c>
      <c r="AA6802">
        <v>0.84521697243271998</v>
      </c>
      <c r="AB6802">
        <v>0.21462473866349399</v>
      </c>
      <c r="AC6802">
        <v>0.32447114801423099</v>
      </c>
      <c r="AD6802">
        <v>0.69252351738087903</v>
      </c>
      <c r="AE6802">
        <v>-2.9501509196419001E-2</v>
      </c>
      <c r="AF6802">
        <v>0.232469990197017</v>
      </c>
      <c r="AG6802">
        <v>0.69020448338054297</v>
      </c>
      <c r="AH6802">
        <v>-0.25375778261732301</v>
      </c>
      <c r="AI6802">
        <v>0.63502732279614804</v>
      </c>
      <c r="AJ6802">
        <v>0.81104508058742797</v>
      </c>
      <c r="AK6802">
        <v>0.48443354552221402</v>
      </c>
    </row>
    <row r="6803" spans="1:37" x14ac:dyDescent="0.2">
      <c r="A6803" t="s">
        <v>21524</v>
      </c>
      <c r="B6803">
        <v>103141999</v>
      </c>
      <c r="C6803">
        <v>103142144</v>
      </c>
      <c r="D6803">
        <v>146</v>
      </c>
      <c r="E6803" t="s">
        <v>22674</v>
      </c>
      <c r="F6803">
        <v>10</v>
      </c>
      <c r="G6803" t="s">
        <v>22675</v>
      </c>
      <c r="H6803" t="s">
        <v>35598</v>
      </c>
      <c r="I6803">
        <v>5</v>
      </c>
      <c r="J6803">
        <v>103133549</v>
      </c>
      <c r="K6803">
        <v>103148300</v>
      </c>
      <c r="L6803">
        <v>14752</v>
      </c>
      <c r="M6803">
        <v>1</v>
      </c>
      <c r="N6803">
        <v>23262</v>
      </c>
      <c r="O6803" t="s">
        <v>22671</v>
      </c>
      <c r="P6803">
        <v>8450</v>
      </c>
      <c r="Q6803" t="s">
        <v>22672</v>
      </c>
      <c r="R6803" t="s">
        <v>22673</v>
      </c>
      <c r="S6803" t="s">
        <v>35599</v>
      </c>
      <c r="T6803">
        <v>0.323300140219206</v>
      </c>
      <c r="U6803">
        <v>0.603102917160658</v>
      </c>
      <c r="V6803">
        <v>-3.0948607615205199E-2</v>
      </c>
      <c r="W6803">
        <v>0.45677437087276901</v>
      </c>
      <c r="X6803">
        <v>0.75726018452522603</v>
      </c>
      <c r="Y6803">
        <v>0.29711225837972999</v>
      </c>
      <c r="Z6803">
        <v>0.49716615025021699</v>
      </c>
      <c r="AA6803">
        <v>0.84521697243271998</v>
      </c>
      <c r="AB6803">
        <v>0.21462473866349399</v>
      </c>
      <c r="AC6803">
        <v>0.32447114801423099</v>
      </c>
      <c r="AD6803">
        <v>0.69252351738087903</v>
      </c>
      <c r="AE6803">
        <v>-2.9501509196419001E-2</v>
      </c>
      <c r="AF6803">
        <v>0.232469990197017</v>
      </c>
      <c r="AG6803">
        <v>0.69020448338054297</v>
      </c>
      <c r="AH6803">
        <v>-0.25375778261732301</v>
      </c>
      <c r="AI6803">
        <v>0.63502732279614804</v>
      </c>
      <c r="AJ6803">
        <v>0.81104508058742797</v>
      </c>
      <c r="AK6803">
        <v>0.48443354552221402</v>
      </c>
    </row>
    <row r="6804" spans="1:37" x14ac:dyDescent="0.2">
      <c r="A6804" t="s">
        <v>21524</v>
      </c>
      <c r="B6804">
        <v>103142144</v>
      </c>
      <c r="C6804">
        <v>103142289</v>
      </c>
      <c r="D6804">
        <v>146</v>
      </c>
      <c r="E6804" t="s">
        <v>22676</v>
      </c>
      <c r="F6804">
        <v>9</v>
      </c>
      <c r="G6804" t="s">
        <v>22677</v>
      </c>
      <c r="H6804" t="s">
        <v>35598</v>
      </c>
      <c r="I6804">
        <v>5</v>
      </c>
      <c r="J6804">
        <v>103133549</v>
      </c>
      <c r="K6804">
        <v>103148300</v>
      </c>
      <c r="L6804">
        <v>14752</v>
      </c>
      <c r="M6804">
        <v>1</v>
      </c>
      <c r="N6804">
        <v>23262</v>
      </c>
      <c r="O6804" t="s">
        <v>22671</v>
      </c>
      <c r="P6804">
        <v>8595</v>
      </c>
      <c r="Q6804" t="s">
        <v>22672</v>
      </c>
      <c r="R6804" t="s">
        <v>22673</v>
      </c>
      <c r="S6804" t="s">
        <v>35599</v>
      </c>
      <c r="T6804">
        <v>0.323300140219206</v>
      </c>
      <c r="U6804">
        <v>0.603102917160658</v>
      </c>
      <c r="V6804">
        <v>0.16169645694812601</v>
      </c>
      <c r="W6804">
        <v>0.45677437087276901</v>
      </c>
      <c r="X6804">
        <v>0.75726018452522603</v>
      </c>
      <c r="Y6804">
        <v>0.45514263764017998</v>
      </c>
      <c r="Z6804">
        <v>0.49716615025021699</v>
      </c>
      <c r="AA6804">
        <v>0.84521697243271998</v>
      </c>
      <c r="AB6804">
        <v>0.40726980322682499</v>
      </c>
      <c r="AC6804">
        <v>0.32447114801423099</v>
      </c>
      <c r="AD6804">
        <v>0.69252351738087903</v>
      </c>
      <c r="AE6804">
        <v>0.12852887006403099</v>
      </c>
      <c r="AF6804">
        <v>0.232469990197017</v>
      </c>
      <c r="AG6804">
        <v>0.69020448338054297</v>
      </c>
      <c r="AH6804">
        <v>-0.17025926845662301</v>
      </c>
      <c r="AI6804">
        <v>0.63502732279614804</v>
      </c>
      <c r="AJ6804">
        <v>0.81104508058742797</v>
      </c>
      <c r="AK6804">
        <v>0.58092344374135696</v>
      </c>
    </row>
    <row r="6805" spans="1:37" x14ac:dyDescent="0.2">
      <c r="A6805" t="s">
        <v>21524</v>
      </c>
      <c r="B6805">
        <v>103258565</v>
      </c>
      <c r="C6805">
        <v>103258754</v>
      </c>
      <c r="D6805">
        <v>190</v>
      </c>
      <c r="E6805" t="s">
        <v>22678</v>
      </c>
      <c r="F6805">
        <v>18</v>
      </c>
      <c r="G6805" t="s">
        <v>22679</v>
      </c>
      <c r="H6805" t="s">
        <v>30987</v>
      </c>
      <c r="I6805">
        <v>5</v>
      </c>
      <c r="J6805">
        <v>103258763</v>
      </c>
      <c r="K6805">
        <v>103278660</v>
      </c>
      <c r="L6805">
        <v>19898</v>
      </c>
      <c r="M6805">
        <v>1</v>
      </c>
      <c r="N6805">
        <v>90355</v>
      </c>
      <c r="O6805" t="s">
        <v>22680</v>
      </c>
      <c r="P6805">
        <v>-9</v>
      </c>
      <c r="Q6805" t="s">
        <v>22681</v>
      </c>
      <c r="R6805" t="s">
        <v>22682</v>
      </c>
      <c r="S6805" t="s">
        <v>35600</v>
      </c>
      <c r="T6805">
        <v>0.97213403838398904</v>
      </c>
      <c r="U6805">
        <v>1</v>
      </c>
      <c r="V6805">
        <v>1.4812933253923</v>
      </c>
      <c r="W6805">
        <v>0.38920677604595899</v>
      </c>
      <c r="X6805">
        <v>0.704072456322962</v>
      </c>
      <c r="Y6805">
        <v>-25.073764179197799</v>
      </c>
      <c r="Z6805">
        <v>0.69013698642955401</v>
      </c>
      <c r="AA6805">
        <v>0.84521697243271998</v>
      </c>
      <c r="AB6805">
        <v>0.51781923516519401</v>
      </c>
      <c r="AC6805">
        <v>0.71753805159658501</v>
      </c>
      <c r="AD6805">
        <v>0.87989882095915395</v>
      </c>
      <c r="AE6805">
        <v>-2.1352694799254301</v>
      </c>
      <c r="AF6805">
        <v>0.61410715005536498</v>
      </c>
      <c r="AG6805">
        <v>0.80674443595273604</v>
      </c>
      <c r="AH6805">
        <v>2.4109039077643102</v>
      </c>
      <c r="AI6805">
        <v>0.35038410267202102</v>
      </c>
      <c r="AJ6805">
        <v>0.78121606160956403</v>
      </c>
      <c r="AK6805">
        <v>-24.6655688207643</v>
      </c>
    </row>
    <row r="6806" spans="1:37" x14ac:dyDescent="0.2">
      <c r="A6806" t="s">
        <v>21524</v>
      </c>
      <c r="B6806">
        <v>103258754</v>
      </c>
      <c r="C6806">
        <v>103258943</v>
      </c>
      <c r="D6806">
        <v>190</v>
      </c>
      <c r="E6806" t="s">
        <v>22683</v>
      </c>
      <c r="F6806">
        <v>20</v>
      </c>
      <c r="G6806" t="s">
        <v>22684</v>
      </c>
      <c r="H6806" t="s">
        <v>30987</v>
      </c>
      <c r="I6806">
        <v>5</v>
      </c>
      <c r="J6806">
        <v>103258763</v>
      </c>
      <c r="K6806">
        <v>103278660</v>
      </c>
      <c r="L6806">
        <v>19898</v>
      </c>
      <c r="M6806">
        <v>1</v>
      </c>
      <c r="N6806">
        <v>90355</v>
      </c>
      <c r="O6806" t="s">
        <v>22680</v>
      </c>
      <c r="P6806">
        <v>0</v>
      </c>
      <c r="Q6806" t="s">
        <v>22681</v>
      </c>
      <c r="R6806" t="s">
        <v>22682</v>
      </c>
      <c r="S6806" t="s">
        <v>35600</v>
      </c>
      <c r="T6806">
        <v>0.97213403838398904</v>
      </c>
      <c r="U6806">
        <v>1</v>
      </c>
      <c r="V6806">
        <v>1.4812933253923</v>
      </c>
      <c r="W6806">
        <v>0.38920677604595899</v>
      </c>
      <c r="X6806">
        <v>0.704072456322962</v>
      </c>
      <c r="Y6806">
        <v>-25.073764179197799</v>
      </c>
      <c r="Z6806">
        <v>0.69013698642955401</v>
      </c>
      <c r="AA6806">
        <v>0.84521697243271998</v>
      </c>
      <c r="AB6806">
        <v>0.51781923516519401</v>
      </c>
      <c r="AC6806">
        <v>0.71753805159658501</v>
      </c>
      <c r="AD6806">
        <v>0.87989882095915395</v>
      </c>
      <c r="AE6806">
        <v>-2.1352694799254301</v>
      </c>
      <c r="AF6806">
        <v>0.61410715005536498</v>
      </c>
      <c r="AG6806">
        <v>0.80674443595273604</v>
      </c>
      <c r="AH6806">
        <v>2.4109039077643102</v>
      </c>
      <c r="AI6806">
        <v>0.35038410267202102</v>
      </c>
      <c r="AJ6806">
        <v>0.78121606160956403</v>
      </c>
      <c r="AK6806">
        <v>-24.6655688207643</v>
      </c>
    </row>
    <row r="6807" spans="1:37" x14ac:dyDescent="0.2">
      <c r="A6807" t="s">
        <v>21524</v>
      </c>
      <c r="B6807">
        <v>104079445</v>
      </c>
      <c r="C6807">
        <v>104079626</v>
      </c>
      <c r="D6807">
        <v>182</v>
      </c>
      <c r="E6807" t="s">
        <v>22685</v>
      </c>
      <c r="F6807">
        <v>1</v>
      </c>
      <c r="G6807" t="s">
        <v>22686</v>
      </c>
      <c r="H6807" t="s">
        <v>30987</v>
      </c>
      <c r="I6807">
        <v>5</v>
      </c>
      <c r="J6807">
        <v>104079847</v>
      </c>
      <c r="K6807">
        <v>104082577</v>
      </c>
      <c r="L6807">
        <v>2731</v>
      </c>
      <c r="M6807">
        <v>1</v>
      </c>
      <c r="N6807">
        <v>107986389</v>
      </c>
      <c r="O6807" t="s">
        <v>22687</v>
      </c>
      <c r="P6807">
        <v>-221</v>
      </c>
      <c r="Q6807" t="s">
        <v>40</v>
      </c>
      <c r="R6807" t="s">
        <v>22688</v>
      </c>
      <c r="S6807" t="s">
        <v>35601</v>
      </c>
      <c r="T6807">
        <v>0.56354823081344896</v>
      </c>
      <c r="U6807">
        <v>0.81214233890638399</v>
      </c>
      <c r="V6807">
        <v>-2.7932838333047099</v>
      </c>
      <c r="W6807">
        <v>0.21487136447640501</v>
      </c>
      <c r="X6807">
        <v>0.704072456322962</v>
      </c>
      <c r="Y6807">
        <v>1.93957586587361</v>
      </c>
      <c r="Z6807">
        <v>0.79590556428138504</v>
      </c>
      <c r="AA6807">
        <v>0.927284221282906</v>
      </c>
      <c r="AB6807">
        <v>-1.0345121475239401</v>
      </c>
      <c r="AC6807">
        <v>0.40715378447724998</v>
      </c>
      <c r="AD6807">
        <v>0.82872126865393902</v>
      </c>
      <c r="AE6807">
        <v>0.98531235630961</v>
      </c>
      <c r="AF6807">
        <v>0.50246633758904102</v>
      </c>
      <c r="AG6807">
        <v>0.80674443595273604</v>
      </c>
      <c r="AH6807">
        <v>-2.6867978977751399</v>
      </c>
      <c r="AI6807">
        <v>0.136366491411237</v>
      </c>
      <c r="AJ6807">
        <v>0.78121606160956403</v>
      </c>
      <c r="AK6807">
        <v>2.6681189543052</v>
      </c>
    </row>
    <row r="6808" spans="1:37" x14ac:dyDescent="0.2">
      <c r="A6808" t="s">
        <v>21524</v>
      </c>
      <c r="B6808">
        <v>104079626</v>
      </c>
      <c r="C6808">
        <v>104079807</v>
      </c>
      <c r="D6808">
        <v>182</v>
      </c>
      <c r="E6808" t="s">
        <v>22689</v>
      </c>
      <c r="F6808">
        <v>4</v>
      </c>
      <c r="G6808" t="s">
        <v>22690</v>
      </c>
      <c r="H6808" t="s">
        <v>30987</v>
      </c>
      <c r="I6808">
        <v>5</v>
      </c>
      <c r="J6808">
        <v>104079847</v>
      </c>
      <c r="K6808">
        <v>104082577</v>
      </c>
      <c r="L6808">
        <v>2731</v>
      </c>
      <c r="M6808">
        <v>1</v>
      </c>
      <c r="N6808">
        <v>107986389</v>
      </c>
      <c r="O6808" t="s">
        <v>22687</v>
      </c>
      <c r="P6808">
        <v>-40</v>
      </c>
      <c r="Q6808" t="s">
        <v>40</v>
      </c>
      <c r="R6808" t="s">
        <v>22688</v>
      </c>
      <c r="S6808" t="s">
        <v>35601</v>
      </c>
      <c r="T6808">
        <v>0.56354823081344896</v>
      </c>
      <c r="U6808">
        <v>0.81214233890638399</v>
      </c>
      <c r="V6808">
        <v>-2.7932838333047099</v>
      </c>
      <c r="W6808">
        <v>0.21487136447640501</v>
      </c>
      <c r="X6808">
        <v>0.704072456322962</v>
      </c>
      <c r="Y6808">
        <v>1.93957586587361</v>
      </c>
      <c r="Z6808">
        <v>0.79590556428138504</v>
      </c>
      <c r="AA6808">
        <v>0.927284221282906</v>
      </c>
      <c r="AB6808">
        <v>-1.0345121475239401</v>
      </c>
      <c r="AC6808">
        <v>0.40715378447724998</v>
      </c>
      <c r="AD6808">
        <v>0.82872126865393902</v>
      </c>
      <c r="AE6808">
        <v>0.98531235630961</v>
      </c>
      <c r="AF6808">
        <v>0.50246633758904102</v>
      </c>
      <c r="AG6808">
        <v>0.80674443595273604</v>
      </c>
      <c r="AH6808">
        <v>-2.6867978977751399</v>
      </c>
      <c r="AI6808">
        <v>0.136366491411237</v>
      </c>
      <c r="AJ6808">
        <v>0.78121606160956403</v>
      </c>
      <c r="AK6808">
        <v>2.6681189543052</v>
      </c>
    </row>
    <row r="6809" spans="1:37" x14ac:dyDescent="0.2">
      <c r="A6809" t="s">
        <v>21524</v>
      </c>
      <c r="B6809">
        <v>104519172</v>
      </c>
      <c r="C6809">
        <v>104519348</v>
      </c>
      <c r="D6809">
        <v>177</v>
      </c>
      <c r="E6809" t="s">
        <v>22691</v>
      </c>
      <c r="F6809">
        <v>3</v>
      </c>
      <c r="G6809" t="s">
        <v>18967</v>
      </c>
      <c r="H6809" t="s">
        <v>35602</v>
      </c>
      <c r="I6809">
        <v>5</v>
      </c>
      <c r="J6809">
        <v>104736761</v>
      </c>
      <c r="K6809">
        <v>104739541</v>
      </c>
      <c r="L6809">
        <v>2781</v>
      </c>
      <c r="M6809">
        <v>2</v>
      </c>
      <c r="N6809">
        <v>105379109</v>
      </c>
      <c r="O6809" t="s">
        <v>22692</v>
      </c>
      <c r="P6809">
        <v>220193</v>
      </c>
      <c r="Q6809" t="s">
        <v>22693</v>
      </c>
      <c r="R6809" t="s">
        <v>22694</v>
      </c>
      <c r="S6809" t="s">
        <v>35603</v>
      </c>
      <c r="T6809">
        <v>6.84058521534881E-2</v>
      </c>
      <c r="U6809">
        <v>0.603102917160658</v>
      </c>
      <c r="V6809">
        <v>1.86935443346958</v>
      </c>
      <c r="W6809">
        <v>0.41803925760587801</v>
      </c>
      <c r="X6809">
        <v>0.73460997439807996</v>
      </c>
      <c r="Y6809">
        <v>-0.57305307873508604</v>
      </c>
      <c r="Z6809">
        <v>0.30197738708449101</v>
      </c>
      <c r="AA6809">
        <v>0.72610664078822296</v>
      </c>
      <c r="AB6809">
        <v>1.3985007096944599</v>
      </c>
      <c r="AC6809">
        <v>0.46704405123502402</v>
      </c>
      <c r="AD6809">
        <v>0.84420895899124004</v>
      </c>
      <c r="AE6809">
        <v>-0.224013914082072</v>
      </c>
      <c r="AF6809">
        <v>1.8237952408773201E-2</v>
      </c>
      <c r="AG6809">
        <v>0.476038960109122</v>
      </c>
      <c r="AH6809">
        <v>1.52620523031777</v>
      </c>
      <c r="AI6809">
        <v>0.45309260535510298</v>
      </c>
      <c r="AJ6809">
        <v>0.78121606160956403</v>
      </c>
      <c r="AK6809">
        <v>-0.59903283979758504</v>
      </c>
    </row>
    <row r="6810" spans="1:37" x14ac:dyDescent="0.2">
      <c r="A6810" t="s">
        <v>21524</v>
      </c>
      <c r="B6810">
        <v>104519348</v>
      </c>
      <c r="C6810">
        <v>104519524</v>
      </c>
      <c r="D6810">
        <v>177</v>
      </c>
      <c r="E6810" t="s">
        <v>22695</v>
      </c>
      <c r="F6810">
        <v>2</v>
      </c>
      <c r="G6810" t="s">
        <v>2290</v>
      </c>
      <c r="H6810" t="s">
        <v>35602</v>
      </c>
      <c r="I6810">
        <v>5</v>
      </c>
      <c r="J6810">
        <v>104736761</v>
      </c>
      <c r="K6810">
        <v>104739541</v>
      </c>
      <c r="L6810">
        <v>2781</v>
      </c>
      <c r="M6810">
        <v>2</v>
      </c>
      <c r="N6810">
        <v>105379109</v>
      </c>
      <c r="O6810" t="s">
        <v>22692</v>
      </c>
      <c r="P6810">
        <v>220017</v>
      </c>
      <c r="Q6810" t="s">
        <v>22693</v>
      </c>
      <c r="R6810" t="s">
        <v>22694</v>
      </c>
      <c r="S6810" t="s">
        <v>35603</v>
      </c>
      <c r="T6810">
        <v>6.84058521534881E-2</v>
      </c>
      <c r="U6810">
        <v>0.603102917160658</v>
      </c>
      <c r="V6810">
        <v>1.86935443346958</v>
      </c>
      <c r="W6810">
        <v>0.41803925760587801</v>
      </c>
      <c r="X6810">
        <v>0.73460997439807996</v>
      </c>
      <c r="Y6810">
        <v>-0.57305307873508604</v>
      </c>
      <c r="Z6810">
        <v>0.30197738708449101</v>
      </c>
      <c r="AA6810">
        <v>0.72610664078822296</v>
      </c>
      <c r="AB6810">
        <v>1.3985007096944599</v>
      </c>
      <c r="AC6810">
        <v>0.46704405123502402</v>
      </c>
      <c r="AD6810">
        <v>0.84420895899124004</v>
      </c>
      <c r="AE6810">
        <v>-0.224013914082072</v>
      </c>
      <c r="AF6810">
        <v>1.8237952408773201E-2</v>
      </c>
      <c r="AG6810">
        <v>0.476038960109122</v>
      </c>
      <c r="AH6810">
        <v>1.52620523031777</v>
      </c>
      <c r="AI6810">
        <v>0.45309260535510298</v>
      </c>
      <c r="AJ6810">
        <v>0.78121606160956403</v>
      </c>
      <c r="AK6810">
        <v>-0.59903283979758504</v>
      </c>
    </row>
    <row r="6811" spans="1:37" x14ac:dyDescent="0.2">
      <c r="A6811" t="s">
        <v>21524</v>
      </c>
      <c r="B6811">
        <v>105518478</v>
      </c>
      <c r="C6811">
        <v>105518622</v>
      </c>
      <c r="D6811">
        <v>145</v>
      </c>
      <c r="E6811" t="s">
        <v>22696</v>
      </c>
      <c r="F6811">
        <v>3</v>
      </c>
      <c r="G6811" t="s">
        <v>22697</v>
      </c>
      <c r="H6811" t="s">
        <v>31000</v>
      </c>
      <c r="I6811">
        <v>5</v>
      </c>
      <c r="J6811">
        <v>104484204</v>
      </c>
      <c r="K6811">
        <v>105392970</v>
      </c>
      <c r="L6811">
        <v>908767</v>
      </c>
      <c r="M6811">
        <v>2</v>
      </c>
      <c r="N6811">
        <v>105379110</v>
      </c>
      <c r="O6811" t="s">
        <v>22698</v>
      </c>
      <c r="P6811">
        <v>-125508</v>
      </c>
      <c r="Q6811" t="s">
        <v>40</v>
      </c>
      <c r="R6811" t="s">
        <v>22699</v>
      </c>
      <c r="S6811" t="s">
        <v>35604</v>
      </c>
      <c r="T6811">
        <v>0.26821837414137301</v>
      </c>
      <c r="U6811">
        <v>0.603102917160658</v>
      </c>
      <c r="V6811">
        <v>0.56885179063193303</v>
      </c>
      <c r="W6811">
        <v>0.40944370654371998</v>
      </c>
      <c r="X6811">
        <v>0.72901549903149199</v>
      </c>
      <c r="Y6811">
        <v>-0.71859688372271602</v>
      </c>
      <c r="Z6811">
        <v>0.55442876683017805</v>
      </c>
      <c r="AA6811">
        <v>0.84521697243271998</v>
      </c>
      <c r="AB6811">
        <v>0.46528428146730799</v>
      </c>
      <c r="AC6811">
        <v>0.42293797594291599</v>
      </c>
      <c r="AD6811">
        <v>0.82872126865393902</v>
      </c>
      <c r="AE6811">
        <v>-0.71700380973631805</v>
      </c>
      <c r="AF6811">
        <v>0.21513359440567401</v>
      </c>
      <c r="AG6811">
        <v>0.68151250837662902</v>
      </c>
      <c r="AH6811">
        <v>0.393290955107991</v>
      </c>
      <c r="AI6811">
        <v>0.50559445592487495</v>
      </c>
      <c r="AJ6811">
        <v>0.78121606160956403</v>
      </c>
      <c r="AK6811">
        <v>-0.43779445021647601</v>
      </c>
    </row>
    <row r="6812" spans="1:37" x14ac:dyDescent="0.2">
      <c r="A6812" t="s">
        <v>21524</v>
      </c>
      <c r="B6812">
        <v>105518622</v>
      </c>
      <c r="C6812">
        <v>105518766</v>
      </c>
      <c r="D6812">
        <v>145</v>
      </c>
      <c r="E6812" t="s">
        <v>22700</v>
      </c>
      <c r="F6812">
        <v>1</v>
      </c>
      <c r="G6812" t="s">
        <v>22701</v>
      </c>
      <c r="H6812" t="s">
        <v>31000</v>
      </c>
      <c r="I6812">
        <v>5</v>
      </c>
      <c r="J6812">
        <v>104484204</v>
      </c>
      <c r="K6812">
        <v>105392970</v>
      </c>
      <c r="L6812">
        <v>908767</v>
      </c>
      <c r="M6812">
        <v>2</v>
      </c>
      <c r="N6812">
        <v>105379110</v>
      </c>
      <c r="O6812" t="s">
        <v>22698</v>
      </c>
      <c r="P6812">
        <v>-125652</v>
      </c>
      <c r="Q6812" t="s">
        <v>40</v>
      </c>
      <c r="R6812" t="s">
        <v>22699</v>
      </c>
      <c r="S6812" t="s">
        <v>35604</v>
      </c>
      <c r="T6812">
        <v>0.26821837414137301</v>
      </c>
      <c r="U6812">
        <v>0.603102917160658</v>
      </c>
      <c r="V6812">
        <v>0.56885179063193303</v>
      </c>
      <c r="W6812">
        <v>0.40944370654371998</v>
      </c>
      <c r="X6812">
        <v>0.72901549903149199</v>
      </c>
      <c r="Y6812">
        <v>-0.71859688372271602</v>
      </c>
      <c r="Z6812">
        <v>0.55442876683017805</v>
      </c>
      <c r="AA6812">
        <v>0.84521697243271998</v>
      </c>
      <c r="AB6812">
        <v>0.46528428146730799</v>
      </c>
      <c r="AC6812">
        <v>0.42293797594291599</v>
      </c>
      <c r="AD6812">
        <v>0.82872126865393902</v>
      </c>
      <c r="AE6812">
        <v>-0.71700380973631805</v>
      </c>
      <c r="AF6812">
        <v>0.21513359440567401</v>
      </c>
      <c r="AG6812">
        <v>0.68151250837662902</v>
      </c>
      <c r="AH6812">
        <v>0.393290955107991</v>
      </c>
      <c r="AI6812">
        <v>0.50559445592487495</v>
      </c>
      <c r="AJ6812">
        <v>0.78121606160956403</v>
      </c>
      <c r="AK6812">
        <v>-0.43779445021647601</v>
      </c>
    </row>
    <row r="6813" spans="1:37" x14ac:dyDescent="0.2">
      <c r="A6813" t="s">
        <v>21524</v>
      </c>
      <c r="B6813">
        <v>106246366</v>
      </c>
      <c r="C6813">
        <v>106246573</v>
      </c>
      <c r="D6813">
        <v>208</v>
      </c>
      <c r="E6813" t="s">
        <v>22702</v>
      </c>
      <c r="F6813">
        <v>15</v>
      </c>
      <c r="G6813" t="s">
        <v>22703</v>
      </c>
      <c r="H6813" t="s">
        <v>31000</v>
      </c>
      <c r="I6813">
        <v>5</v>
      </c>
      <c r="J6813">
        <v>106815205</v>
      </c>
      <c r="K6813">
        <v>106980869</v>
      </c>
      <c r="L6813">
        <v>165665</v>
      </c>
      <c r="M6813">
        <v>2</v>
      </c>
      <c r="N6813">
        <v>102467213</v>
      </c>
      <c r="O6813" t="s">
        <v>22704</v>
      </c>
      <c r="P6813">
        <v>734296</v>
      </c>
      <c r="Q6813" t="s">
        <v>22705</v>
      </c>
      <c r="R6813" t="s">
        <v>22706</v>
      </c>
      <c r="S6813" t="s">
        <v>35605</v>
      </c>
      <c r="T6813">
        <v>0.35387198439864398</v>
      </c>
      <c r="U6813">
        <v>0.603102917160658</v>
      </c>
      <c r="V6813">
        <v>-22.779900165864401</v>
      </c>
      <c r="W6813">
        <v>0.29261482077562401</v>
      </c>
      <c r="X6813">
        <v>0.704072456322962</v>
      </c>
      <c r="Y6813">
        <v>24.536527465601001</v>
      </c>
      <c r="Z6813">
        <v>0.184235113180511</v>
      </c>
      <c r="AA6813">
        <v>0.72610664078822296</v>
      </c>
      <c r="AB6813">
        <v>-22.779900165864401</v>
      </c>
      <c r="AC6813">
        <v>0.27780950890804001</v>
      </c>
      <c r="AD6813">
        <v>0.68253123924728298</v>
      </c>
      <c r="AE6813">
        <v>23.944794427051399</v>
      </c>
      <c r="AF6813">
        <v>0.501741946288212</v>
      </c>
      <c r="AG6813">
        <v>0.80674443595273604</v>
      </c>
      <c r="AH6813">
        <v>-21.850289675004699</v>
      </c>
      <c r="AI6813">
        <v>0.56157887380500204</v>
      </c>
      <c r="AJ6813">
        <v>0.78121606160956403</v>
      </c>
      <c r="AK6813">
        <v>2.75662709940879</v>
      </c>
    </row>
    <row r="6814" spans="1:37" x14ac:dyDescent="0.2">
      <c r="A6814" t="s">
        <v>21524</v>
      </c>
      <c r="B6814">
        <v>106246573</v>
      </c>
      <c r="C6814">
        <v>106246780</v>
      </c>
      <c r="D6814">
        <v>208</v>
      </c>
      <c r="E6814" t="s">
        <v>22707</v>
      </c>
      <c r="F6814">
        <v>7</v>
      </c>
      <c r="G6814" t="s">
        <v>22708</v>
      </c>
      <c r="H6814" t="s">
        <v>31000</v>
      </c>
      <c r="I6814">
        <v>5</v>
      </c>
      <c r="J6814">
        <v>106815205</v>
      </c>
      <c r="K6814">
        <v>106980869</v>
      </c>
      <c r="L6814">
        <v>165665</v>
      </c>
      <c r="M6814">
        <v>2</v>
      </c>
      <c r="N6814">
        <v>102467213</v>
      </c>
      <c r="O6814" t="s">
        <v>22704</v>
      </c>
      <c r="P6814">
        <v>734089</v>
      </c>
      <c r="Q6814" t="s">
        <v>22705</v>
      </c>
      <c r="R6814" t="s">
        <v>22706</v>
      </c>
      <c r="S6814" t="s">
        <v>35605</v>
      </c>
      <c r="T6814">
        <v>0.35387198439864398</v>
      </c>
      <c r="U6814">
        <v>0.603102917160658</v>
      </c>
      <c r="V6814">
        <v>-22.779900165864401</v>
      </c>
      <c r="W6814">
        <v>0.29261482077562401</v>
      </c>
      <c r="X6814">
        <v>0.704072456322962</v>
      </c>
      <c r="Y6814">
        <v>24.536527465601001</v>
      </c>
      <c r="Z6814">
        <v>0.184235113180511</v>
      </c>
      <c r="AA6814">
        <v>0.72610664078822296</v>
      </c>
      <c r="AB6814">
        <v>-22.779900165864401</v>
      </c>
      <c r="AC6814">
        <v>0.27780950890804001</v>
      </c>
      <c r="AD6814">
        <v>0.68253123924728298</v>
      </c>
      <c r="AE6814">
        <v>23.944794427051399</v>
      </c>
      <c r="AF6814">
        <v>0.501741946288212</v>
      </c>
      <c r="AG6814">
        <v>0.80674443595273604</v>
      </c>
      <c r="AH6814">
        <v>-21.850289675004699</v>
      </c>
      <c r="AI6814">
        <v>0.56157887380500204</v>
      </c>
      <c r="AJ6814">
        <v>0.78121606160956403</v>
      </c>
      <c r="AK6814">
        <v>2.75662709940879</v>
      </c>
    </row>
    <row r="6815" spans="1:37" x14ac:dyDescent="0.2">
      <c r="A6815" t="s">
        <v>21524</v>
      </c>
      <c r="B6815">
        <v>106719090</v>
      </c>
      <c r="C6815">
        <v>106719231</v>
      </c>
      <c r="D6815">
        <v>142</v>
      </c>
      <c r="E6815" t="s">
        <v>22709</v>
      </c>
      <c r="F6815">
        <v>3</v>
      </c>
      <c r="G6815" t="s">
        <v>22710</v>
      </c>
      <c r="H6815" t="s">
        <v>31000</v>
      </c>
      <c r="I6815">
        <v>5</v>
      </c>
      <c r="J6815">
        <v>106815205</v>
      </c>
      <c r="K6815">
        <v>106980869</v>
      </c>
      <c r="L6815">
        <v>165665</v>
      </c>
      <c r="M6815">
        <v>2</v>
      </c>
      <c r="N6815">
        <v>102467213</v>
      </c>
      <c r="O6815" t="s">
        <v>22704</v>
      </c>
      <c r="P6815">
        <v>261638</v>
      </c>
      <c r="Q6815" t="s">
        <v>22705</v>
      </c>
      <c r="R6815" t="s">
        <v>22706</v>
      </c>
      <c r="S6815" t="s">
        <v>35605</v>
      </c>
      <c r="T6815">
        <v>0.506551998792793</v>
      </c>
      <c r="U6815">
        <v>0.78288571403930396</v>
      </c>
      <c r="V6815">
        <v>3.0199534219744701</v>
      </c>
      <c r="W6815">
        <v>0.428214032775322</v>
      </c>
      <c r="X6815">
        <v>0.73460997439807996</v>
      </c>
      <c r="Y6815">
        <v>3.6419714487217898</v>
      </c>
      <c r="Z6815">
        <v>0.64127342146525201</v>
      </c>
      <c r="AA6815">
        <v>0.84521697243271998</v>
      </c>
      <c r="AB6815">
        <v>3.1764435082570701</v>
      </c>
      <c r="AC6815">
        <v>0.56718065613419599</v>
      </c>
      <c r="AD6815">
        <v>0.87989882095915395</v>
      </c>
      <c r="AE6815">
        <v>3.34516266937811</v>
      </c>
      <c r="AF6815">
        <v>0.47948624871920598</v>
      </c>
      <c r="AG6815">
        <v>0.80674443595273604</v>
      </c>
      <c r="AH6815">
        <v>0.61831457988218497</v>
      </c>
      <c r="AI6815">
        <v>0.393720794027765</v>
      </c>
      <c r="AJ6815">
        <v>0.78121606160956403</v>
      </c>
      <c r="AK6815">
        <v>1.6081960221777101</v>
      </c>
    </row>
    <row r="6816" spans="1:37" x14ac:dyDescent="0.2">
      <c r="A6816" t="s">
        <v>21524</v>
      </c>
      <c r="B6816">
        <v>106719231</v>
      </c>
      <c r="C6816">
        <v>106719372</v>
      </c>
      <c r="D6816">
        <v>142</v>
      </c>
      <c r="E6816" t="s">
        <v>22711</v>
      </c>
      <c r="F6816">
        <v>1</v>
      </c>
      <c r="G6816" t="s">
        <v>22712</v>
      </c>
      <c r="H6816" t="s">
        <v>31000</v>
      </c>
      <c r="I6816">
        <v>5</v>
      </c>
      <c r="J6816">
        <v>106815205</v>
      </c>
      <c r="K6816">
        <v>106980869</v>
      </c>
      <c r="L6816">
        <v>165665</v>
      </c>
      <c r="M6816">
        <v>2</v>
      </c>
      <c r="N6816">
        <v>102467213</v>
      </c>
      <c r="O6816" t="s">
        <v>22704</v>
      </c>
      <c r="P6816">
        <v>261497</v>
      </c>
      <c r="Q6816" t="s">
        <v>22705</v>
      </c>
      <c r="R6816" t="s">
        <v>22706</v>
      </c>
      <c r="S6816" t="s">
        <v>35605</v>
      </c>
      <c r="T6816">
        <v>0.506551998792793</v>
      </c>
      <c r="U6816">
        <v>0.78288571403930396</v>
      </c>
      <c r="V6816">
        <v>3.0199534219744701</v>
      </c>
      <c r="W6816">
        <v>0.428214032775322</v>
      </c>
      <c r="X6816">
        <v>0.73460997439807996</v>
      </c>
      <c r="Y6816">
        <v>3.6419714487217898</v>
      </c>
      <c r="Z6816">
        <v>0.64127342146525201</v>
      </c>
      <c r="AA6816">
        <v>0.84521697243271998</v>
      </c>
      <c r="AB6816">
        <v>3.1764435082570701</v>
      </c>
      <c r="AC6816">
        <v>0.56718065613419599</v>
      </c>
      <c r="AD6816">
        <v>0.87989882095915395</v>
      </c>
      <c r="AE6816">
        <v>3.34516266937811</v>
      </c>
      <c r="AF6816">
        <v>0.47948624871920598</v>
      </c>
      <c r="AG6816">
        <v>0.80674443595273604</v>
      </c>
      <c r="AH6816">
        <v>0.61831457988218497</v>
      </c>
      <c r="AI6816">
        <v>0.393720794027765</v>
      </c>
      <c r="AJ6816">
        <v>0.78121606160956403</v>
      </c>
      <c r="AK6816">
        <v>1.6081960221777101</v>
      </c>
    </row>
    <row r="6817" spans="1:37" x14ac:dyDescent="0.2">
      <c r="A6817" t="s">
        <v>21524</v>
      </c>
      <c r="B6817">
        <v>108563200</v>
      </c>
      <c r="C6817">
        <v>108563386</v>
      </c>
      <c r="D6817">
        <v>187</v>
      </c>
      <c r="E6817" t="s">
        <v>22713</v>
      </c>
      <c r="F6817">
        <v>1</v>
      </c>
      <c r="G6817" t="s">
        <v>22714</v>
      </c>
      <c r="H6817" t="s">
        <v>31000</v>
      </c>
      <c r="I6817">
        <v>5</v>
      </c>
      <c r="J6817">
        <v>108725707</v>
      </c>
      <c r="K6817">
        <v>108728322</v>
      </c>
      <c r="L6817">
        <v>2616</v>
      </c>
      <c r="M6817">
        <v>2</v>
      </c>
      <c r="N6817">
        <v>100652853</v>
      </c>
      <c r="O6817" t="s">
        <v>22715</v>
      </c>
      <c r="P6817">
        <v>164936</v>
      </c>
      <c r="Q6817" t="s">
        <v>22716</v>
      </c>
      <c r="R6817" t="s">
        <v>22717</v>
      </c>
      <c r="S6817" t="s">
        <v>35606</v>
      </c>
      <c r="T6817">
        <v>0.32911398597860803</v>
      </c>
      <c r="U6817">
        <v>0.603102917160658</v>
      </c>
      <c r="V6817">
        <v>24.076041078029998</v>
      </c>
      <c r="W6817">
        <v>0.29261482077562401</v>
      </c>
      <c r="X6817">
        <v>0.704072456322962</v>
      </c>
      <c r="Y6817">
        <v>24.150041655395</v>
      </c>
      <c r="Z6817">
        <v>0.203350924423461</v>
      </c>
      <c r="AA6817">
        <v>0.72610664078822296</v>
      </c>
      <c r="AB6817">
        <v>24.862712844780798</v>
      </c>
      <c r="AC6817">
        <v>0.17695932866387601</v>
      </c>
      <c r="AD6817">
        <v>0.68253123924728298</v>
      </c>
      <c r="AE6817">
        <v>24.900187548986899</v>
      </c>
      <c r="AF6817">
        <v>1</v>
      </c>
      <c r="AG6817">
        <v>1</v>
      </c>
      <c r="AH6817">
        <v>-0.24118479860533501</v>
      </c>
      <c r="AI6817">
        <v>0.95029317176085903</v>
      </c>
      <c r="AJ6817">
        <v>0.98621344597861504</v>
      </c>
      <c r="AK6817">
        <v>-9.67948967998572E-2</v>
      </c>
    </row>
    <row r="6818" spans="1:37" x14ac:dyDescent="0.2">
      <c r="A6818" t="s">
        <v>21524</v>
      </c>
      <c r="B6818">
        <v>109259973</v>
      </c>
      <c r="C6818">
        <v>109260149</v>
      </c>
      <c r="D6818">
        <v>177</v>
      </c>
      <c r="E6818" t="s">
        <v>22718</v>
      </c>
      <c r="F6818">
        <v>3</v>
      </c>
      <c r="G6818" t="s">
        <v>18967</v>
      </c>
      <c r="H6818" t="s">
        <v>35607</v>
      </c>
      <c r="I6818">
        <v>5</v>
      </c>
      <c r="J6818">
        <v>109278111</v>
      </c>
      <c r="K6818">
        <v>109321477</v>
      </c>
      <c r="L6818">
        <v>43367</v>
      </c>
      <c r="M6818">
        <v>2</v>
      </c>
      <c r="N6818">
        <v>285638</v>
      </c>
      <c r="O6818" t="s">
        <v>22719</v>
      </c>
      <c r="P6818">
        <v>61328</v>
      </c>
      <c r="Q6818" t="s">
        <v>22720</v>
      </c>
      <c r="R6818" t="s">
        <v>22721</v>
      </c>
      <c r="S6818" t="s">
        <v>35608</v>
      </c>
      <c r="T6818">
        <v>0.26067760134978302</v>
      </c>
      <c r="U6818">
        <v>0.603102917160658</v>
      </c>
      <c r="V6818">
        <v>1.3494254474863601</v>
      </c>
      <c r="W6818">
        <v>0.48354247468359901</v>
      </c>
      <c r="X6818">
        <v>0.78363289935355196</v>
      </c>
      <c r="Y6818">
        <v>-1.5769714881205099</v>
      </c>
      <c r="Z6818">
        <v>0.73095855490093997</v>
      </c>
      <c r="AA6818">
        <v>0.87468689291581103</v>
      </c>
      <c r="AB6818">
        <v>0.65471534127243802</v>
      </c>
      <c r="AC6818">
        <v>0.56992556842009201</v>
      </c>
      <c r="AD6818">
        <v>0.87989882095915395</v>
      </c>
      <c r="AE6818">
        <v>-0.87778280311711199</v>
      </c>
      <c r="AF6818">
        <v>9.8990660542237804E-2</v>
      </c>
      <c r="AG6818">
        <v>0.68151250837662902</v>
      </c>
      <c r="AH6818">
        <v>1.69701783567676</v>
      </c>
      <c r="AI6818">
        <v>0.46586227435020899</v>
      </c>
      <c r="AJ6818">
        <v>0.78121606160956403</v>
      </c>
      <c r="AK6818">
        <v>-1.40619126154311</v>
      </c>
    </row>
    <row r="6819" spans="1:37" x14ac:dyDescent="0.2">
      <c r="A6819" t="s">
        <v>21524</v>
      </c>
      <c r="B6819">
        <v>109260149</v>
      </c>
      <c r="C6819">
        <v>109260325</v>
      </c>
      <c r="D6819">
        <v>177</v>
      </c>
      <c r="E6819" t="s">
        <v>22722</v>
      </c>
      <c r="F6819">
        <v>2</v>
      </c>
      <c r="G6819" t="s">
        <v>2290</v>
      </c>
      <c r="H6819" t="s">
        <v>35607</v>
      </c>
      <c r="I6819">
        <v>5</v>
      </c>
      <c r="J6819">
        <v>109278111</v>
      </c>
      <c r="K6819">
        <v>109321477</v>
      </c>
      <c r="L6819">
        <v>43367</v>
      </c>
      <c r="M6819">
        <v>2</v>
      </c>
      <c r="N6819">
        <v>285638</v>
      </c>
      <c r="O6819" t="s">
        <v>22719</v>
      </c>
      <c r="P6819">
        <v>61152</v>
      </c>
      <c r="Q6819" t="s">
        <v>22720</v>
      </c>
      <c r="R6819" t="s">
        <v>22721</v>
      </c>
      <c r="S6819" t="s">
        <v>35608</v>
      </c>
      <c r="T6819">
        <v>0.26067760134978302</v>
      </c>
      <c r="U6819">
        <v>0.603102917160658</v>
      </c>
      <c r="V6819">
        <v>1.3494254474863601</v>
      </c>
      <c r="W6819">
        <v>0.48354247468359901</v>
      </c>
      <c r="X6819">
        <v>0.78363289935355196</v>
      </c>
      <c r="Y6819">
        <v>-1.5769714881205099</v>
      </c>
      <c r="Z6819">
        <v>0.73095855490093997</v>
      </c>
      <c r="AA6819">
        <v>0.87468689291581103</v>
      </c>
      <c r="AB6819">
        <v>0.65471534127243802</v>
      </c>
      <c r="AC6819">
        <v>0.56992556842009201</v>
      </c>
      <c r="AD6819">
        <v>0.87989882095915395</v>
      </c>
      <c r="AE6819">
        <v>-0.87778280311711199</v>
      </c>
      <c r="AF6819">
        <v>9.8990660542237804E-2</v>
      </c>
      <c r="AG6819">
        <v>0.68151250837662902</v>
      </c>
      <c r="AH6819">
        <v>1.69701783567676</v>
      </c>
      <c r="AI6819">
        <v>0.46586227435020899</v>
      </c>
      <c r="AJ6819">
        <v>0.78121606160956403</v>
      </c>
      <c r="AK6819">
        <v>-1.40619126154311</v>
      </c>
    </row>
    <row r="6820" spans="1:37" x14ac:dyDescent="0.2">
      <c r="A6820" t="s">
        <v>21524</v>
      </c>
      <c r="B6820">
        <v>110533247</v>
      </c>
      <c r="C6820">
        <v>110533388</v>
      </c>
      <c r="D6820">
        <v>142</v>
      </c>
      <c r="E6820" t="s">
        <v>22723</v>
      </c>
      <c r="F6820">
        <v>3</v>
      </c>
      <c r="G6820" t="s">
        <v>22724</v>
      </c>
      <c r="H6820" t="s">
        <v>35609</v>
      </c>
      <c r="I6820">
        <v>5</v>
      </c>
      <c r="J6820">
        <v>110513829</v>
      </c>
      <c r="K6820">
        <v>110513915</v>
      </c>
      <c r="L6820">
        <v>87</v>
      </c>
      <c r="M6820">
        <v>2</v>
      </c>
      <c r="N6820">
        <v>100302159</v>
      </c>
      <c r="O6820" t="s">
        <v>22725</v>
      </c>
      <c r="P6820">
        <v>-19332</v>
      </c>
      <c r="Q6820" t="s">
        <v>22726</v>
      </c>
      <c r="R6820" t="s">
        <v>22727</v>
      </c>
      <c r="S6820" t="s">
        <v>35610</v>
      </c>
      <c r="T6820">
        <v>0.73120135184984003</v>
      </c>
      <c r="U6820">
        <v>0.94273980440923499</v>
      </c>
      <c r="V6820">
        <v>0.337287925777282</v>
      </c>
      <c r="W6820">
        <v>0.86986165442118402</v>
      </c>
      <c r="X6820">
        <v>0.95159051474143896</v>
      </c>
      <c r="Y6820">
        <v>0.41885087201542598</v>
      </c>
      <c r="Z6820">
        <v>0.45595007376684898</v>
      </c>
      <c r="AA6820">
        <v>0.84435025072159198</v>
      </c>
      <c r="AB6820">
        <v>2.76918944426525E-2</v>
      </c>
      <c r="AC6820">
        <v>0.68602553762631802</v>
      </c>
      <c r="AD6820">
        <v>0.87989882095915395</v>
      </c>
      <c r="AE6820">
        <v>0.28939919394570401</v>
      </c>
      <c r="AF6820">
        <v>0.98662571567597901</v>
      </c>
      <c r="AG6820">
        <v>1</v>
      </c>
      <c r="AH6820">
        <v>0.50994726973692095</v>
      </c>
      <c r="AI6820">
        <v>0.92729414134698795</v>
      </c>
      <c r="AJ6820">
        <v>0.98621344597861504</v>
      </c>
      <c r="AK6820">
        <v>0.35040599023123797</v>
      </c>
    </row>
    <row r="6821" spans="1:37" x14ac:dyDescent="0.2">
      <c r="A6821" t="s">
        <v>21524</v>
      </c>
      <c r="B6821">
        <v>110893848</v>
      </c>
      <c r="C6821">
        <v>110894024</v>
      </c>
      <c r="D6821">
        <v>177</v>
      </c>
      <c r="E6821" t="s">
        <v>22728</v>
      </c>
      <c r="F6821">
        <v>5</v>
      </c>
      <c r="G6821" t="s">
        <v>22729</v>
      </c>
      <c r="H6821" t="s">
        <v>31000</v>
      </c>
      <c r="I6821">
        <v>5</v>
      </c>
      <c r="J6821">
        <v>110755120</v>
      </c>
      <c r="K6821">
        <v>110762213</v>
      </c>
      <c r="L6821">
        <v>7094</v>
      </c>
      <c r="M6821">
        <v>1</v>
      </c>
      <c r="N6821">
        <v>91137</v>
      </c>
      <c r="O6821" t="s">
        <v>22730</v>
      </c>
      <c r="P6821">
        <v>138728</v>
      </c>
      <c r="Q6821" t="s">
        <v>22731</v>
      </c>
      <c r="R6821" t="s">
        <v>22732</v>
      </c>
      <c r="S6821" t="s">
        <v>35611</v>
      </c>
      <c r="T6821">
        <v>0.32911398597860803</v>
      </c>
      <c r="U6821">
        <v>0.603102917160658</v>
      </c>
      <c r="V6821">
        <v>25.0952516406537</v>
      </c>
      <c r="W6821">
        <v>0.123414495547065</v>
      </c>
      <c r="X6821">
        <v>0.704072456322962</v>
      </c>
      <c r="Y6821">
        <v>25.978625495765399</v>
      </c>
      <c r="Z6821">
        <v>0.48464167878831399</v>
      </c>
      <c r="AA6821">
        <v>0.84435025072159198</v>
      </c>
      <c r="AB6821">
        <v>24.131777554915001</v>
      </c>
      <c r="AC6821">
        <v>0.27780950890804001</v>
      </c>
      <c r="AD6821">
        <v>0.68253123924728298</v>
      </c>
      <c r="AE6821">
        <v>24.978625517584099</v>
      </c>
      <c r="AF6821">
        <v>0.16793847098801201</v>
      </c>
      <c r="AG6821">
        <v>0.68151250837662902</v>
      </c>
      <c r="AH6821">
        <v>25.0952516406537</v>
      </c>
      <c r="AI6821">
        <v>3.6185182304427702E-2</v>
      </c>
      <c r="AJ6821">
        <v>0.78121606160956403</v>
      </c>
      <c r="AK6821">
        <v>25.978625495765399</v>
      </c>
    </row>
    <row r="6822" spans="1:37" x14ac:dyDescent="0.2">
      <c r="A6822" t="s">
        <v>21524</v>
      </c>
      <c r="B6822">
        <v>110894024</v>
      </c>
      <c r="C6822">
        <v>110894200</v>
      </c>
      <c r="D6822">
        <v>177</v>
      </c>
      <c r="E6822" t="s">
        <v>22733</v>
      </c>
      <c r="F6822">
        <v>13</v>
      </c>
      <c r="G6822" t="s">
        <v>22734</v>
      </c>
      <c r="H6822" t="s">
        <v>31000</v>
      </c>
      <c r="I6822">
        <v>5</v>
      </c>
      <c r="J6822">
        <v>110755120</v>
      </c>
      <c r="K6822">
        <v>110762213</v>
      </c>
      <c r="L6822">
        <v>7094</v>
      </c>
      <c r="M6822">
        <v>1</v>
      </c>
      <c r="N6822">
        <v>91137</v>
      </c>
      <c r="O6822" t="s">
        <v>22730</v>
      </c>
      <c r="P6822">
        <v>138904</v>
      </c>
      <c r="Q6822" t="s">
        <v>22731</v>
      </c>
      <c r="R6822" t="s">
        <v>22732</v>
      </c>
      <c r="S6822" t="s">
        <v>35611</v>
      </c>
      <c r="T6822">
        <v>0.32911398597860803</v>
      </c>
      <c r="U6822">
        <v>0.603102917160658</v>
      </c>
      <c r="V6822">
        <v>25.0952516406537</v>
      </c>
      <c r="W6822">
        <v>0.123414495547065</v>
      </c>
      <c r="X6822">
        <v>0.704072456322962</v>
      </c>
      <c r="Y6822">
        <v>25.978625495765399</v>
      </c>
      <c r="Z6822">
        <v>0.48464167878831399</v>
      </c>
      <c r="AA6822">
        <v>0.84435025072159198</v>
      </c>
      <c r="AB6822">
        <v>24.131777554915001</v>
      </c>
      <c r="AC6822">
        <v>0.27780950890804001</v>
      </c>
      <c r="AD6822">
        <v>0.68253123924728298</v>
      </c>
      <c r="AE6822">
        <v>24.978625517584099</v>
      </c>
      <c r="AF6822">
        <v>0.16793847098801201</v>
      </c>
      <c r="AG6822">
        <v>0.68151250837662902</v>
      </c>
      <c r="AH6822">
        <v>25.0952516406537</v>
      </c>
      <c r="AI6822">
        <v>3.6185182304427702E-2</v>
      </c>
      <c r="AJ6822">
        <v>0.78121606160956403</v>
      </c>
      <c r="AK6822">
        <v>25.978625495765399</v>
      </c>
    </row>
    <row r="6823" spans="1:37" x14ac:dyDescent="0.2">
      <c r="A6823" t="s">
        <v>21524</v>
      </c>
      <c r="B6823">
        <v>111302687</v>
      </c>
      <c r="C6823">
        <v>111302848</v>
      </c>
      <c r="D6823">
        <v>162</v>
      </c>
      <c r="E6823" t="s">
        <v>22735</v>
      </c>
      <c r="F6823">
        <v>2</v>
      </c>
      <c r="G6823" t="s">
        <v>22736</v>
      </c>
      <c r="H6823" t="s">
        <v>35612</v>
      </c>
      <c r="I6823">
        <v>5</v>
      </c>
      <c r="J6823">
        <v>111357961</v>
      </c>
      <c r="K6823">
        <v>111473324</v>
      </c>
      <c r="L6823">
        <v>115364</v>
      </c>
      <c r="M6823">
        <v>1</v>
      </c>
      <c r="N6823">
        <v>814</v>
      </c>
      <c r="O6823" t="s">
        <v>22737</v>
      </c>
      <c r="P6823">
        <v>-55113</v>
      </c>
      <c r="Q6823" t="s">
        <v>22738</v>
      </c>
      <c r="R6823" t="s">
        <v>22739</v>
      </c>
      <c r="S6823" t="s">
        <v>35613</v>
      </c>
      <c r="T6823">
        <v>0.124173338494674</v>
      </c>
      <c r="U6823">
        <v>0.603102917160658</v>
      </c>
      <c r="V6823">
        <v>0.95674575852357902</v>
      </c>
      <c r="W6823">
        <v>0.81696918689082298</v>
      </c>
      <c r="X6823">
        <v>0.95159051474143896</v>
      </c>
      <c r="Y6823">
        <v>-0.113437080177219</v>
      </c>
      <c r="Z6823">
        <v>0.32702137540318199</v>
      </c>
      <c r="AA6823">
        <v>0.76296723217644002</v>
      </c>
      <c r="AB6823">
        <v>0.68286135231515999</v>
      </c>
      <c r="AC6823">
        <v>0.899240400313293</v>
      </c>
      <c r="AD6823">
        <v>0.94068432309766403</v>
      </c>
      <c r="AE6823">
        <v>-5.9375150308057699E-2</v>
      </c>
      <c r="AF6823">
        <v>9.9571703053676894E-2</v>
      </c>
      <c r="AG6823">
        <v>0.68151250837662902</v>
      </c>
      <c r="AH6823">
        <v>0.79360252936895403</v>
      </c>
      <c r="AI6823">
        <v>0.79780209583282302</v>
      </c>
      <c r="AJ6823">
        <v>0.94037894694888802</v>
      </c>
      <c r="AK6823">
        <v>-0.110154559950097</v>
      </c>
    </row>
    <row r="6824" spans="1:37" x14ac:dyDescent="0.2">
      <c r="A6824" t="s">
        <v>21524</v>
      </c>
      <c r="B6824">
        <v>111302848</v>
      </c>
      <c r="C6824">
        <v>111303009</v>
      </c>
      <c r="D6824">
        <v>162</v>
      </c>
      <c r="E6824" t="s">
        <v>22740</v>
      </c>
      <c r="F6824">
        <v>4</v>
      </c>
      <c r="G6824" t="s">
        <v>14903</v>
      </c>
      <c r="H6824" t="s">
        <v>35612</v>
      </c>
      <c r="I6824">
        <v>5</v>
      </c>
      <c r="J6824">
        <v>111357961</v>
      </c>
      <c r="K6824">
        <v>111473324</v>
      </c>
      <c r="L6824">
        <v>115364</v>
      </c>
      <c r="M6824">
        <v>1</v>
      </c>
      <c r="N6824">
        <v>814</v>
      </c>
      <c r="O6824" t="s">
        <v>22737</v>
      </c>
      <c r="P6824">
        <v>-54952</v>
      </c>
      <c r="Q6824" t="s">
        <v>22738</v>
      </c>
      <c r="R6824" t="s">
        <v>22739</v>
      </c>
      <c r="S6824" t="s">
        <v>35613</v>
      </c>
      <c r="T6824">
        <v>0.124173338494674</v>
      </c>
      <c r="U6824">
        <v>0.603102917160658</v>
      </c>
      <c r="V6824">
        <v>0.95674575852357902</v>
      </c>
      <c r="W6824">
        <v>0.81696918689082298</v>
      </c>
      <c r="X6824">
        <v>0.95159051474143896</v>
      </c>
      <c r="Y6824">
        <v>-0.113437080177219</v>
      </c>
      <c r="Z6824">
        <v>0.32702137540318199</v>
      </c>
      <c r="AA6824">
        <v>0.76296723217644002</v>
      </c>
      <c r="AB6824">
        <v>0.68286135231515999</v>
      </c>
      <c r="AC6824">
        <v>0.899240400313293</v>
      </c>
      <c r="AD6824">
        <v>0.94068432309766403</v>
      </c>
      <c r="AE6824">
        <v>-5.9375150308057699E-2</v>
      </c>
      <c r="AF6824">
        <v>9.9571703053676894E-2</v>
      </c>
      <c r="AG6824">
        <v>0.68151250837662902</v>
      </c>
      <c r="AH6824">
        <v>0.79360252936895403</v>
      </c>
      <c r="AI6824">
        <v>0.79780209583282302</v>
      </c>
      <c r="AJ6824">
        <v>0.94037894694888802</v>
      </c>
      <c r="AK6824">
        <v>-0.110154559950097</v>
      </c>
    </row>
    <row r="6825" spans="1:37" x14ac:dyDescent="0.2">
      <c r="A6825" t="s">
        <v>21524</v>
      </c>
      <c r="B6825">
        <v>111303009</v>
      </c>
      <c r="C6825">
        <v>111303170</v>
      </c>
      <c r="D6825">
        <v>162</v>
      </c>
      <c r="E6825" t="s">
        <v>22741</v>
      </c>
      <c r="F6825">
        <v>1</v>
      </c>
      <c r="G6825" t="s">
        <v>5678</v>
      </c>
      <c r="H6825" t="s">
        <v>35612</v>
      </c>
      <c r="I6825">
        <v>5</v>
      </c>
      <c r="J6825">
        <v>111357961</v>
      </c>
      <c r="K6825">
        <v>111473324</v>
      </c>
      <c r="L6825">
        <v>115364</v>
      </c>
      <c r="M6825">
        <v>1</v>
      </c>
      <c r="N6825">
        <v>814</v>
      </c>
      <c r="O6825" t="s">
        <v>22737</v>
      </c>
      <c r="P6825">
        <v>-54791</v>
      </c>
      <c r="Q6825" t="s">
        <v>22738</v>
      </c>
      <c r="R6825" t="s">
        <v>22739</v>
      </c>
      <c r="S6825" t="s">
        <v>35613</v>
      </c>
      <c r="T6825">
        <v>0.124173338494674</v>
      </c>
      <c r="U6825">
        <v>0.603102917160658</v>
      </c>
      <c r="V6825">
        <v>0.95674575852357902</v>
      </c>
      <c r="W6825">
        <v>0.81696918689082298</v>
      </c>
      <c r="X6825">
        <v>0.95159051474143896</v>
      </c>
      <c r="Y6825">
        <v>-0.113437080177219</v>
      </c>
      <c r="Z6825">
        <v>0.32702137540318199</v>
      </c>
      <c r="AA6825">
        <v>0.76296723217644002</v>
      </c>
      <c r="AB6825">
        <v>0.68286135231515999</v>
      </c>
      <c r="AC6825">
        <v>0.899240400313293</v>
      </c>
      <c r="AD6825">
        <v>0.94068432309766403</v>
      </c>
      <c r="AE6825">
        <v>-5.9375150308057699E-2</v>
      </c>
      <c r="AF6825">
        <v>9.9571703053676894E-2</v>
      </c>
      <c r="AG6825">
        <v>0.68151250837662902</v>
      </c>
      <c r="AH6825">
        <v>0.79360252936895403</v>
      </c>
      <c r="AI6825">
        <v>0.79780209583282302</v>
      </c>
      <c r="AJ6825">
        <v>0.94037894694888802</v>
      </c>
      <c r="AK6825">
        <v>-0.110154559950097</v>
      </c>
    </row>
    <row r="6826" spans="1:37" x14ac:dyDescent="0.2">
      <c r="A6826" t="s">
        <v>21524</v>
      </c>
      <c r="B6826">
        <v>111595888</v>
      </c>
      <c r="C6826">
        <v>111596048</v>
      </c>
      <c r="D6826">
        <v>161</v>
      </c>
      <c r="E6826" t="s">
        <v>22742</v>
      </c>
      <c r="F6826">
        <v>0</v>
      </c>
      <c r="G6826" t="s">
        <v>22743</v>
      </c>
      <c r="H6826" t="s">
        <v>35614</v>
      </c>
      <c r="I6826">
        <v>5</v>
      </c>
      <c r="J6826">
        <v>111500147</v>
      </c>
      <c r="K6826">
        <v>111512590</v>
      </c>
      <c r="L6826">
        <v>12444</v>
      </c>
      <c r="M6826">
        <v>2</v>
      </c>
      <c r="N6826">
        <v>134429</v>
      </c>
      <c r="O6826" t="s">
        <v>22744</v>
      </c>
      <c r="P6826">
        <v>-83298</v>
      </c>
      <c r="Q6826" t="s">
        <v>22745</v>
      </c>
      <c r="R6826" t="s">
        <v>22746</v>
      </c>
      <c r="S6826" t="s">
        <v>35615</v>
      </c>
      <c r="T6826">
        <v>0.152084254673993</v>
      </c>
      <c r="U6826">
        <v>0.603102917160658</v>
      </c>
      <c r="V6826">
        <v>24.614701361197799</v>
      </c>
      <c r="W6826">
        <v>0.20525741147413201</v>
      </c>
      <c r="X6826">
        <v>0.704072456322962</v>
      </c>
      <c r="Y6826">
        <v>-24.413067508451899</v>
      </c>
      <c r="Z6826">
        <v>0.306975110376564</v>
      </c>
      <c r="AA6826">
        <v>0.72610664078822296</v>
      </c>
      <c r="AB6826">
        <v>23.651227290573001</v>
      </c>
      <c r="AC6826">
        <v>7.0489011448141195E-2</v>
      </c>
      <c r="AD6826">
        <v>0.57684129297949804</v>
      </c>
      <c r="AE6826">
        <v>-24.413067508451899</v>
      </c>
      <c r="AF6826">
        <v>4.6407610929182198E-2</v>
      </c>
      <c r="AG6826">
        <v>0.476038960109122</v>
      </c>
      <c r="AH6826">
        <v>24.614701361197799</v>
      </c>
      <c r="AI6826">
        <v>0.35038410267202102</v>
      </c>
      <c r="AJ6826">
        <v>0.78121606160956403</v>
      </c>
      <c r="AK6826">
        <v>-23.544312095080201</v>
      </c>
    </row>
    <row r="6827" spans="1:37" x14ac:dyDescent="0.2">
      <c r="A6827" t="s">
        <v>21524</v>
      </c>
      <c r="B6827">
        <v>111596060</v>
      </c>
      <c r="C6827">
        <v>111596201</v>
      </c>
      <c r="D6827">
        <v>142</v>
      </c>
      <c r="E6827" t="s">
        <v>22747</v>
      </c>
      <c r="F6827">
        <v>0</v>
      </c>
      <c r="G6827" t="s">
        <v>22748</v>
      </c>
      <c r="H6827" t="s">
        <v>35614</v>
      </c>
      <c r="I6827">
        <v>5</v>
      </c>
      <c r="J6827">
        <v>111500147</v>
      </c>
      <c r="K6827">
        <v>111512590</v>
      </c>
      <c r="L6827">
        <v>12444</v>
      </c>
      <c r="M6827">
        <v>2</v>
      </c>
      <c r="N6827">
        <v>134429</v>
      </c>
      <c r="O6827" t="s">
        <v>22744</v>
      </c>
      <c r="P6827">
        <v>-83470</v>
      </c>
      <c r="Q6827" t="s">
        <v>22745</v>
      </c>
      <c r="R6827" t="s">
        <v>22746</v>
      </c>
      <c r="S6827" t="s">
        <v>35615</v>
      </c>
      <c r="T6827">
        <v>0.152084254673993</v>
      </c>
      <c r="U6827">
        <v>0.603102917160658</v>
      </c>
      <c r="V6827">
        <v>24.614701361197799</v>
      </c>
      <c r="W6827">
        <v>0.20525741147413201</v>
      </c>
      <c r="X6827">
        <v>0.704072456322962</v>
      </c>
      <c r="Y6827">
        <v>-24.413067508451899</v>
      </c>
      <c r="Z6827">
        <v>0.306975110376564</v>
      </c>
      <c r="AA6827">
        <v>0.72610664078822296</v>
      </c>
      <c r="AB6827">
        <v>23.651227290573001</v>
      </c>
      <c r="AC6827">
        <v>7.0489011448141195E-2</v>
      </c>
      <c r="AD6827">
        <v>0.57684129297949804</v>
      </c>
      <c r="AE6827">
        <v>-24.413067508451899</v>
      </c>
      <c r="AF6827">
        <v>4.6407610929182198E-2</v>
      </c>
      <c r="AG6827">
        <v>0.476038960109122</v>
      </c>
      <c r="AH6827">
        <v>24.614701361197799</v>
      </c>
      <c r="AI6827">
        <v>0.35038410267202102</v>
      </c>
      <c r="AJ6827">
        <v>0.78121606160956403</v>
      </c>
      <c r="AK6827">
        <v>-23.544312095080201</v>
      </c>
    </row>
    <row r="6828" spans="1:37" x14ac:dyDescent="0.2">
      <c r="A6828" t="s">
        <v>21524</v>
      </c>
      <c r="B6828">
        <v>111596201</v>
      </c>
      <c r="C6828">
        <v>111596342</v>
      </c>
      <c r="D6828">
        <v>142</v>
      </c>
      <c r="E6828" t="s">
        <v>22749</v>
      </c>
      <c r="F6828">
        <v>0</v>
      </c>
      <c r="G6828" t="s">
        <v>22750</v>
      </c>
      <c r="H6828" t="s">
        <v>35614</v>
      </c>
      <c r="I6828">
        <v>5</v>
      </c>
      <c r="J6828">
        <v>111500147</v>
      </c>
      <c r="K6828">
        <v>111512590</v>
      </c>
      <c r="L6828">
        <v>12444</v>
      </c>
      <c r="M6828">
        <v>2</v>
      </c>
      <c r="N6828">
        <v>134429</v>
      </c>
      <c r="O6828" t="s">
        <v>22744</v>
      </c>
      <c r="P6828">
        <v>-83611</v>
      </c>
      <c r="Q6828" t="s">
        <v>22745</v>
      </c>
      <c r="R6828" t="s">
        <v>22746</v>
      </c>
      <c r="S6828" t="s">
        <v>35615</v>
      </c>
      <c r="T6828">
        <v>0.152084254673993</v>
      </c>
      <c r="U6828">
        <v>0.603102917160658</v>
      </c>
      <c r="V6828">
        <v>24.614701361197799</v>
      </c>
      <c r="W6828">
        <v>0.20525741147413201</v>
      </c>
      <c r="X6828">
        <v>0.704072456322962</v>
      </c>
      <c r="Y6828">
        <v>-24.413067508451899</v>
      </c>
      <c r="Z6828">
        <v>0.306975110376564</v>
      </c>
      <c r="AA6828">
        <v>0.72610664078822296</v>
      </c>
      <c r="AB6828">
        <v>23.651227290573001</v>
      </c>
      <c r="AC6828">
        <v>7.0489011448141195E-2</v>
      </c>
      <c r="AD6828">
        <v>0.57684129297949804</v>
      </c>
      <c r="AE6828">
        <v>-24.413067508451899</v>
      </c>
      <c r="AF6828">
        <v>4.6407610929182198E-2</v>
      </c>
      <c r="AG6828">
        <v>0.476038960109122</v>
      </c>
      <c r="AH6828">
        <v>24.614701361197799</v>
      </c>
      <c r="AI6828">
        <v>0.35038410267202102</v>
      </c>
      <c r="AJ6828">
        <v>0.78121606160956403</v>
      </c>
      <c r="AK6828">
        <v>-23.544312095080201</v>
      </c>
    </row>
    <row r="6829" spans="1:37" x14ac:dyDescent="0.2">
      <c r="A6829" t="s">
        <v>21524</v>
      </c>
      <c r="B6829">
        <v>111596342</v>
      </c>
      <c r="C6829">
        <v>111596483</v>
      </c>
      <c r="D6829">
        <v>142</v>
      </c>
      <c r="E6829" t="s">
        <v>22751</v>
      </c>
      <c r="F6829">
        <v>2</v>
      </c>
      <c r="G6829" t="s">
        <v>22752</v>
      </c>
      <c r="H6829" t="s">
        <v>35614</v>
      </c>
      <c r="I6829">
        <v>5</v>
      </c>
      <c r="J6829">
        <v>111500147</v>
      </c>
      <c r="K6829">
        <v>111512590</v>
      </c>
      <c r="L6829">
        <v>12444</v>
      </c>
      <c r="M6829">
        <v>2</v>
      </c>
      <c r="N6829">
        <v>134429</v>
      </c>
      <c r="O6829" t="s">
        <v>22744</v>
      </c>
      <c r="P6829">
        <v>-83752</v>
      </c>
      <c r="Q6829" t="s">
        <v>22745</v>
      </c>
      <c r="R6829" t="s">
        <v>22746</v>
      </c>
      <c r="S6829" t="s">
        <v>35615</v>
      </c>
      <c r="T6829">
        <v>0.152084254673993</v>
      </c>
      <c r="U6829">
        <v>0.603102917160658</v>
      </c>
      <c r="V6829">
        <v>24.165671458873401</v>
      </c>
      <c r="W6829">
        <v>0.20525741147413201</v>
      </c>
      <c r="X6829">
        <v>0.704072456322962</v>
      </c>
      <c r="Y6829">
        <v>-23.964037609203199</v>
      </c>
      <c r="Z6829">
        <v>0.306975110376564</v>
      </c>
      <c r="AA6829">
        <v>0.72610664078822296</v>
      </c>
      <c r="AB6829">
        <v>23.202197407727901</v>
      </c>
      <c r="AC6829">
        <v>7.0489011448141195E-2</v>
      </c>
      <c r="AD6829">
        <v>0.57684129297949804</v>
      </c>
      <c r="AE6829">
        <v>-23.964037609203199</v>
      </c>
      <c r="AF6829">
        <v>4.6407610929182198E-2</v>
      </c>
      <c r="AG6829">
        <v>0.476038960109122</v>
      </c>
      <c r="AH6829">
        <v>24.165671458873401</v>
      </c>
      <c r="AI6829">
        <v>0.35038410267202102</v>
      </c>
      <c r="AJ6829">
        <v>0.78121606160956403</v>
      </c>
      <c r="AK6829">
        <v>-23.0952822153107</v>
      </c>
    </row>
    <row r="6830" spans="1:37" x14ac:dyDescent="0.2">
      <c r="A6830" t="s">
        <v>21524</v>
      </c>
      <c r="B6830">
        <v>113457172</v>
      </c>
      <c r="C6830">
        <v>113457370</v>
      </c>
      <c r="D6830">
        <v>199</v>
      </c>
      <c r="E6830" t="s">
        <v>22753</v>
      </c>
      <c r="F6830">
        <v>10</v>
      </c>
      <c r="G6830" t="s">
        <v>22754</v>
      </c>
      <c r="H6830" t="s">
        <v>35616</v>
      </c>
      <c r="I6830">
        <v>5</v>
      </c>
      <c r="J6830">
        <v>113432553</v>
      </c>
      <c r="K6830">
        <v>113434989</v>
      </c>
      <c r="L6830">
        <v>2437</v>
      </c>
      <c r="M6830">
        <v>2</v>
      </c>
      <c r="N6830">
        <v>83942</v>
      </c>
      <c r="O6830" t="s">
        <v>22755</v>
      </c>
      <c r="P6830">
        <v>-22183</v>
      </c>
      <c r="Q6830" t="s">
        <v>22756</v>
      </c>
      <c r="R6830" t="s">
        <v>22757</v>
      </c>
      <c r="S6830" t="s">
        <v>35617</v>
      </c>
      <c r="T6830">
        <v>0.17308923567461099</v>
      </c>
      <c r="U6830">
        <v>0.603102917160658</v>
      </c>
      <c r="V6830">
        <v>-25.255944906553299</v>
      </c>
      <c r="W6830">
        <v>0.38920677604595899</v>
      </c>
      <c r="X6830">
        <v>0.704072456322962</v>
      </c>
      <c r="Y6830">
        <v>-23.920079568070999</v>
      </c>
      <c r="Z6830">
        <v>5.50355599158565E-2</v>
      </c>
      <c r="AA6830">
        <v>0.72610664078822296</v>
      </c>
      <c r="AB6830">
        <v>-25.255944906553299</v>
      </c>
      <c r="AC6830">
        <v>0.75388744886274095</v>
      </c>
      <c r="AD6830">
        <v>0.87989882095915395</v>
      </c>
      <c r="AE6830">
        <v>-0.34057342048161598</v>
      </c>
      <c r="AF6830">
        <v>0.32549523997010099</v>
      </c>
      <c r="AG6830">
        <v>0.70473078222419605</v>
      </c>
      <c r="AH6830">
        <v>-24.3263342670217</v>
      </c>
      <c r="AI6830">
        <v>0.35038410267202102</v>
      </c>
      <c r="AJ6830">
        <v>0.78121606160956403</v>
      </c>
      <c r="AK6830">
        <v>-24.255944942559498</v>
      </c>
    </row>
    <row r="6831" spans="1:37" x14ac:dyDescent="0.2">
      <c r="A6831" t="s">
        <v>21524</v>
      </c>
      <c r="B6831">
        <v>113457370</v>
      </c>
      <c r="C6831">
        <v>113457568</v>
      </c>
      <c r="D6831">
        <v>199</v>
      </c>
      <c r="E6831" t="s">
        <v>22758</v>
      </c>
      <c r="F6831">
        <v>12</v>
      </c>
      <c r="G6831" t="s">
        <v>22759</v>
      </c>
      <c r="H6831" t="s">
        <v>35616</v>
      </c>
      <c r="I6831">
        <v>5</v>
      </c>
      <c r="J6831">
        <v>113432553</v>
      </c>
      <c r="K6831">
        <v>113434989</v>
      </c>
      <c r="L6831">
        <v>2437</v>
      </c>
      <c r="M6831">
        <v>2</v>
      </c>
      <c r="N6831">
        <v>83942</v>
      </c>
      <c r="O6831" t="s">
        <v>22755</v>
      </c>
      <c r="P6831">
        <v>-22381</v>
      </c>
      <c r="Q6831" t="s">
        <v>22756</v>
      </c>
      <c r="R6831" t="s">
        <v>22757</v>
      </c>
      <c r="S6831" t="s">
        <v>35617</v>
      </c>
      <c r="T6831">
        <v>0.17308923567461099</v>
      </c>
      <c r="U6831">
        <v>0.603102917160658</v>
      </c>
      <c r="V6831">
        <v>-25.255944906553299</v>
      </c>
      <c r="W6831">
        <v>0.38920677604595899</v>
      </c>
      <c r="X6831">
        <v>0.704072456322962</v>
      </c>
      <c r="Y6831">
        <v>-23.920079568070999</v>
      </c>
      <c r="Z6831">
        <v>5.50355599158565E-2</v>
      </c>
      <c r="AA6831">
        <v>0.72610664078822296</v>
      </c>
      <c r="AB6831">
        <v>-25.255944906553299</v>
      </c>
      <c r="AC6831">
        <v>0.75388744886274095</v>
      </c>
      <c r="AD6831">
        <v>0.87989882095915395</v>
      </c>
      <c r="AE6831">
        <v>-0.34057342048161598</v>
      </c>
      <c r="AF6831">
        <v>0.32549523997010099</v>
      </c>
      <c r="AG6831">
        <v>0.70473078222419605</v>
      </c>
      <c r="AH6831">
        <v>-24.3263342670217</v>
      </c>
      <c r="AI6831">
        <v>0.35038410267202102</v>
      </c>
      <c r="AJ6831">
        <v>0.78121606160956403</v>
      </c>
      <c r="AK6831">
        <v>-24.255944942559498</v>
      </c>
    </row>
    <row r="6832" spans="1:37" x14ac:dyDescent="0.2">
      <c r="A6832" t="s">
        <v>21524</v>
      </c>
      <c r="B6832">
        <v>113575393</v>
      </c>
      <c r="C6832">
        <v>113575544</v>
      </c>
      <c r="D6832">
        <v>152</v>
      </c>
      <c r="E6832" t="s">
        <v>22760</v>
      </c>
      <c r="F6832">
        <v>2</v>
      </c>
      <c r="G6832" t="s">
        <v>22761</v>
      </c>
      <c r="H6832" t="s">
        <v>35618</v>
      </c>
      <c r="I6832">
        <v>5</v>
      </c>
      <c r="J6832">
        <v>113581266</v>
      </c>
      <c r="K6832">
        <v>113595285</v>
      </c>
      <c r="L6832">
        <v>14020</v>
      </c>
      <c r="M6832">
        <v>1</v>
      </c>
      <c r="N6832">
        <v>64848</v>
      </c>
      <c r="O6832" t="s">
        <v>22762</v>
      </c>
      <c r="P6832">
        <v>-5722</v>
      </c>
      <c r="Q6832" t="s">
        <v>22763</v>
      </c>
      <c r="R6832" t="s">
        <v>22764</v>
      </c>
      <c r="S6832" t="s">
        <v>35619</v>
      </c>
      <c r="T6832">
        <v>0.35387198439864398</v>
      </c>
      <c r="U6832">
        <v>0.603102917160658</v>
      </c>
      <c r="V6832">
        <v>-22.610342159457801</v>
      </c>
      <c r="W6832">
        <v>0.65075386537994595</v>
      </c>
      <c r="X6832">
        <v>0.94119559056004798</v>
      </c>
      <c r="Y6832">
        <v>-2.14397656782418</v>
      </c>
      <c r="Z6832">
        <v>0.65379035313853895</v>
      </c>
      <c r="AA6832">
        <v>0.84521697243271998</v>
      </c>
      <c r="AB6832">
        <v>-1.80062679829636</v>
      </c>
      <c r="AC6832">
        <v>0.283630615332017</v>
      </c>
      <c r="AD6832">
        <v>0.68253123924728298</v>
      </c>
      <c r="AE6832">
        <v>-3.1439758564063802</v>
      </c>
      <c r="AF6832">
        <v>0.32549523997010099</v>
      </c>
      <c r="AG6832">
        <v>0.70473078222419605</v>
      </c>
      <c r="AH6832">
        <v>-22.2971761649789</v>
      </c>
      <c r="AI6832">
        <v>0.98342151819761803</v>
      </c>
      <c r="AJ6832">
        <v>0.98789258377071898</v>
      </c>
      <c r="AK6832">
        <v>-1.2752212340711</v>
      </c>
    </row>
    <row r="6833" spans="1:37" x14ac:dyDescent="0.2">
      <c r="A6833" t="s">
        <v>21524</v>
      </c>
      <c r="B6833">
        <v>113817475</v>
      </c>
      <c r="C6833">
        <v>113817655</v>
      </c>
      <c r="D6833">
        <v>181</v>
      </c>
      <c r="E6833" t="s">
        <v>22765</v>
      </c>
      <c r="F6833">
        <v>2</v>
      </c>
      <c r="G6833" t="s">
        <v>22766</v>
      </c>
      <c r="H6833" t="s">
        <v>31000</v>
      </c>
      <c r="I6833">
        <v>5</v>
      </c>
      <c r="J6833">
        <v>113738106</v>
      </c>
      <c r="K6833">
        <v>113776837</v>
      </c>
      <c r="L6833">
        <v>38732</v>
      </c>
      <c r="M6833">
        <v>2</v>
      </c>
      <c r="N6833">
        <v>105379127</v>
      </c>
      <c r="O6833" t="s">
        <v>22767</v>
      </c>
      <c r="P6833">
        <v>-40638</v>
      </c>
      <c r="Q6833" t="s">
        <v>22768</v>
      </c>
      <c r="R6833" t="s">
        <v>22769</v>
      </c>
      <c r="S6833" t="s">
        <v>35620</v>
      </c>
      <c r="T6833">
        <v>0.35387198439864398</v>
      </c>
      <c r="U6833">
        <v>0.603102917160658</v>
      </c>
      <c r="V6833">
        <v>-22.314358692913501</v>
      </c>
      <c r="W6833">
        <v>0.89107655920673101</v>
      </c>
      <c r="X6833">
        <v>0.95159051474143896</v>
      </c>
      <c r="Y6833">
        <v>1.9401553714500399</v>
      </c>
      <c r="Z6833">
        <v>0.69013698642955401</v>
      </c>
      <c r="AA6833">
        <v>0.84521697243271998</v>
      </c>
      <c r="AB6833">
        <v>0.77143624220211104</v>
      </c>
      <c r="AC6833">
        <v>0.75388744886274095</v>
      </c>
      <c r="AD6833">
        <v>0.87989882095915395</v>
      </c>
      <c r="AE6833">
        <v>0.940155450399073</v>
      </c>
      <c r="AF6833">
        <v>0.32549523997010099</v>
      </c>
      <c r="AG6833">
        <v>0.70473078222419605</v>
      </c>
      <c r="AH6833">
        <v>-23.444824379139501</v>
      </c>
      <c r="AI6833">
        <v>0.56157887380500204</v>
      </c>
      <c r="AJ6833">
        <v>0.78121606160956403</v>
      </c>
      <c r="AK6833">
        <v>2.80891058789677</v>
      </c>
    </row>
    <row r="6834" spans="1:37" x14ac:dyDescent="0.2">
      <c r="A6834" t="s">
        <v>21524</v>
      </c>
      <c r="B6834">
        <v>113817655</v>
      </c>
      <c r="C6834">
        <v>113817835</v>
      </c>
      <c r="D6834">
        <v>181</v>
      </c>
      <c r="E6834" t="s">
        <v>22770</v>
      </c>
      <c r="F6834">
        <v>2</v>
      </c>
      <c r="G6834" t="s">
        <v>22771</v>
      </c>
      <c r="H6834" t="s">
        <v>31000</v>
      </c>
      <c r="I6834">
        <v>5</v>
      </c>
      <c r="J6834">
        <v>113738106</v>
      </c>
      <c r="K6834">
        <v>113776837</v>
      </c>
      <c r="L6834">
        <v>38732</v>
      </c>
      <c r="M6834">
        <v>2</v>
      </c>
      <c r="N6834">
        <v>105379127</v>
      </c>
      <c r="O6834" t="s">
        <v>22767</v>
      </c>
      <c r="P6834">
        <v>-40818</v>
      </c>
      <c r="Q6834" t="s">
        <v>22768</v>
      </c>
      <c r="R6834" t="s">
        <v>22769</v>
      </c>
      <c r="S6834" t="s">
        <v>35620</v>
      </c>
      <c r="T6834">
        <v>0.35387198439864398</v>
      </c>
      <c r="U6834">
        <v>0.603102917160658</v>
      </c>
      <c r="V6834">
        <v>-22.314358692913501</v>
      </c>
      <c r="W6834">
        <v>0.89107655920673101</v>
      </c>
      <c r="X6834">
        <v>0.95159051474143896</v>
      </c>
      <c r="Y6834">
        <v>1.9401553714500399</v>
      </c>
      <c r="Z6834">
        <v>0.69013698642955401</v>
      </c>
      <c r="AA6834">
        <v>0.84521697243271998</v>
      </c>
      <c r="AB6834">
        <v>0.77143624220211104</v>
      </c>
      <c r="AC6834">
        <v>0.75388744886274095</v>
      </c>
      <c r="AD6834">
        <v>0.87989882095915395</v>
      </c>
      <c r="AE6834">
        <v>0.940155450399073</v>
      </c>
      <c r="AF6834">
        <v>0.32549523997010099</v>
      </c>
      <c r="AG6834">
        <v>0.70473078222419605</v>
      </c>
      <c r="AH6834">
        <v>-23.444824379139501</v>
      </c>
      <c r="AI6834">
        <v>0.56157887380500204</v>
      </c>
      <c r="AJ6834">
        <v>0.78121606160956403</v>
      </c>
      <c r="AK6834">
        <v>2.80891058789677</v>
      </c>
    </row>
    <row r="6835" spans="1:37" x14ac:dyDescent="0.2">
      <c r="A6835" t="s">
        <v>21524</v>
      </c>
      <c r="B6835">
        <v>114055394</v>
      </c>
      <c r="C6835">
        <v>114055541</v>
      </c>
      <c r="D6835">
        <v>148</v>
      </c>
      <c r="E6835" t="s">
        <v>22772</v>
      </c>
      <c r="F6835">
        <v>18</v>
      </c>
      <c r="G6835" t="s">
        <v>22773</v>
      </c>
      <c r="H6835" t="s">
        <v>30987</v>
      </c>
      <c r="I6835">
        <v>5</v>
      </c>
      <c r="J6835">
        <v>114055926</v>
      </c>
      <c r="K6835">
        <v>114229386</v>
      </c>
      <c r="L6835">
        <v>173461</v>
      </c>
      <c r="M6835">
        <v>1</v>
      </c>
      <c r="N6835">
        <v>3781</v>
      </c>
      <c r="O6835" t="s">
        <v>22774</v>
      </c>
      <c r="P6835">
        <v>-385</v>
      </c>
      <c r="Q6835" t="s">
        <v>22775</v>
      </c>
      <c r="R6835" t="s">
        <v>22776</v>
      </c>
      <c r="S6835" t="s">
        <v>35621</v>
      </c>
      <c r="T6835">
        <v>0.32911398597860803</v>
      </c>
      <c r="U6835">
        <v>0.603102917160658</v>
      </c>
      <c r="V6835">
        <v>24.483661995215801</v>
      </c>
      <c r="W6835">
        <v>0.89107655920673101</v>
      </c>
      <c r="X6835">
        <v>0.95159051474143896</v>
      </c>
      <c r="Y6835">
        <v>0.28566794518246003</v>
      </c>
      <c r="Z6835">
        <v>0.306975110376564</v>
      </c>
      <c r="AA6835">
        <v>0.72610664078822296</v>
      </c>
      <c r="AB6835">
        <v>24.515179834728102</v>
      </c>
      <c r="AC6835">
        <v>0.75388744886274095</v>
      </c>
      <c r="AD6835">
        <v>0.87989882095915395</v>
      </c>
      <c r="AE6835">
        <v>-0.714331996394861</v>
      </c>
      <c r="AF6835">
        <v>0.61410715005536498</v>
      </c>
      <c r="AG6835">
        <v>0.80674443595273604</v>
      </c>
      <c r="AH6835">
        <v>1.0100334530061801</v>
      </c>
      <c r="AI6835">
        <v>0.56157887380500204</v>
      </c>
      <c r="AJ6835">
        <v>0.78121606160956403</v>
      </c>
      <c r="AK6835">
        <v>1.1544233530738</v>
      </c>
    </row>
    <row r="6836" spans="1:37" x14ac:dyDescent="0.2">
      <c r="A6836" t="s">
        <v>21524</v>
      </c>
      <c r="B6836">
        <v>114055541</v>
      </c>
      <c r="C6836">
        <v>114055688</v>
      </c>
      <c r="D6836">
        <v>148</v>
      </c>
      <c r="E6836" t="s">
        <v>22777</v>
      </c>
      <c r="F6836">
        <v>11</v>
      </c>
      <c r="G6836" t="s">
        <v>22778</v>
      </c>
      <c r="H6836" t="s">
        <v>30987</v>
      </c>
      <c r="I6836">
        <v>5</v>
      </c>
      <c r="J6836">
        <v>114055926</v>
      </c>
      <c r="K6836">
        <v>114229386</v>
      </c>
      <c r="L6836">
        <v>173461</v>
      </c>
      <c r="M6836">
        <v>1</v>
      </c>
      <c r="N6836">
        <v>3781</v>
      </c>
      <c r="O6836" t="s">
        <v>22774</v>
      </c>
      <c r="P6836">
        <v>-238</v>
      </c>
      <c r="Q6836" t="s">
        <v>22775</v>
      </c>
      <c r="R6836" t="s">
        <v>22776</v>
      </c>
      <c r="S6836" t="s">
        <v>35621</v>
      </c>
      <c r="T6836">
        <v>0.32911398597860803</v>
      </c>
      <c r="U6836">
        <v>0.603102917160658</v>
      </c>
      <c r="V6836">
        <v>24.483661995215801</v>
      </c>
      <c r="W6836">
        <v>0.89107655920673101</v>
      </c>
      <c r="X6836">
        <v>0.95159051474143896</v>
      </c>
      <c r="Y6836">
        <v>0.28566794518246003</v>
      </c>
      <c r="Z6836">
        <v>0.306975110376564</v>
      </c>
      <c r="AA6836">
        <v>0.72610664078822296</v>
      </c>
      <c r="AB6836">
        <v>24.515179834728102</v>
      </c>
      <c r="AC6836">
        <v>0.75388744886274095</v>
      </c>
      <c r="AD6836">
        <v>0.87989882095915395</v>
      </c>
      <c r="AE6836">
        <v>-0.714331996394861</v>
      </c>
      <c r="AF6836">
        <v>0.61410715005536498</v>
      </c>
      <c r="AG6836">
        <v>0.80674443595273604</v>
      </c>
      <c r="AH6836">
        <v>1.0100334530061801</v>
      </c>
      <c r="AI6836">
        <v>0.56157887380500204</v>
      </c>
      <c r="AJ6836">
        <v>0.78121606160956403</v>
      </c>
      <c r="AK6836">
        <v>1.1544233530738</v>
      </c>
    </row>
    <row r="6837" spans="1:37" x14ac:dyDescent="0.2">
      <c r="A6837" t="s">
        <v>21524</v>
      </c>
      <c r="B6837">
        <v>114055688</v>
      </c>
      <c r="C6837">
        <v>114055835</v>
      </c>
      <c r="D6837">
        <v>148</v>
      </c>
      <c r="E6837" t="s">
        <v>22779</v>
      </c>
      <c r="F6837">
        <v>5</v>
      </c>
      <c r="G6837" t="s">
        <v>22780</v>
      </c>
      <c r="H6837" t="s">
        <v>30987</v>
      </c>
      <c r="I6837">
        <v>5</v>
      </c>
      <c r="J6837">
        <v>114055926</v>
      </c>
      <c r="K6837">
        <v>114229386</v>
      </c>
      <c r="L6837">
        <v>173461</v>
      </c>
      <c r="M6837">
        <v>1</v>
      </c>
      <c r="N6837">
        <v>3781</v>
      </c>
      <c r="O6837" t="s">
        <v>22774</v>
      </c>
      <c r="P6837">
        <v>-91</v>
      </c>
      <c r="Q6837" t="s">
        <v>22775</v>
      </c>
      <c r="R6837" t="s">
        <v>22776</v>
      </c>
      <c r="S6837" t="s">
        <v>35621</v>
      </c>
      <c r="T6837">
        <v>0.32911398597860803</v>
      </c>
      <c r="U6837">
        <v>0.603102917160658</v>
      </c>
      <c r="V6837">
        <v>22.898699617489701</v>
      </c>
      <c r="W6837">
        <v>0.89107655920673101</v>
      </c>
      <c r="X6837">
        <v>0.95159051474143896</v>
      </c>
      <c r="Y6837">
        <v>0.81618254134075596</v>
      </c>
      <c r="Z6837">
        <v>0.306975110376564</v>
      </c>
      <c r="AA6837">
        <v>0.72610664078822296</v>
      </c>
      <c r="AB6837">
        <v>22.690121233384701</v>
      </c>
      <c r="AC6837">
        <v>0.75388744886274095</v>
      </c>
      <c r="AD6837">
        <v>0.87989882095915395</v>
      </c>
      <c r="AE6837">
        <v>-0.18381728339122699</v>
      </c>
      <c r="AF6837">
        <v>0.61410715005536498</v>
      </c>
      <c r="AG6837">
        <v>0.80674443595273604</v>
      </c>
      <c r="AH6837">
        <v>1.5405478798551699</v>
      </c>
      <c r="AI6837">
        <v>0.56157887380500204</v>
      </c>
      <c r="AJ6837">
        <v>0.78121606160956403</v>
      </c>
      <c r="AK6837">
        <v>1.6849377531308001</v>
      </c>
    </row>
    <row r="6838" spans="1:37" x14ac:dyDescent="0.2">
      <c r="A6838" t="s">
        <v>21524</v>
      </c>
      <c r="B6838">
        <v>116080274</v>
      </c>
      <c r="C6838">
        <v>116080429</v>
      </c>
      <c r="D6838">
        <v>156</v>
      </c>
      <c r="E6838" t="s">
        <v>22781</v>
      </c>
      <c r="F6838">
        <v>2</v>
      </c>
      <c r="G6838" t="s">
        <v>22782</v>
      </c>
      <c r="H6838" t="s">
        <v>31000</v>
      </c>
      <c r="I6838">
        <v>5</v>
      </c>
      <c r="J6838">
        <v>116085016</v>
      </c>
      <c r="K6838">
        <v>116292718</v>
      </c>
      <c r="L6838">
        <v>207703</v>
      </c>
      <c r="M6838">
        <v>1</v>
      </c>
      <c r="N6838">
        <v>51397</v>
      </c>
      <c r="O6838" t="s">
        <v>22783</v>
      </c>
      <c r="P6838">
        <v>-4587</v>
      </c>
      <c r="Q6838" t="s">
        <v>22784</v>
      </c>
      <c r="R6838" t="s">
        <v>22785</v>
      </c>
      <c r="S6838" t="s">
        <v>35622</v>
      </c>
      <c r="T6838">
        <v>0.152084254673993</v>
      </c>
      <c r="U6838">
        <v>0.603102917160658</v>
      </c>
      <c r="V6838">
        <v>26.3533929830283</v>
      </c>
      <c r="W6838">
        <v>0.20525741147413201</v>
      </c>
      <c r="X6838">
        <v>0.704072456322962</v>
      </c>
      <c r="Y6838">
        <v>-26.1517591243827</v>
      </c>
      <c r="Z6838">
        <v>0.306975110376564</v>
      </c>
      <c r="AA6838">
        <v>0.72610664078822296</v>
      </c>
      <c r="AB6838">
        <v>25.389918875039299</v>
      </c>
      <c r="AC6838">
        <v>7.0489011448141195E-2</v>
      </c>
      <c r="AD6838">
        <v>0.57684129297949804</v>
      </c>
      <c r="AE6838">
        <v>-26.1517591243827</v>
      </c>
      <c r="AF6838">
        <v>4.6407610929182198E-2</v>
      </c>
      <c r="AG6838">
        <v>0.476038960109122</v>
      </c>
      <c r="AH6838">
        <v>26.3533929830283</v>
      </c>
      <c r="AI6838">
        <v>0.35038410267202102</v>
      </c>
      <c r="AJ6838">
        <v>0.78121606160956403</v>
      </c>
      <c r="AK6838">
        <v>-25.283003673646899</v>
      </c>
    </row>
    <row r="6839" spans="1:37" x14ac:dyDescent="0.2">
      <c r="A6839" t="s">
        <v>21524</v>
      </c>
      <c r="B6839">
        <v>116080438</v>
      </c>
      <c r="C6839">
        <v>116080738</v>
      </c>
      <c r="D6839">
        <v>301</v>
      </c>
      <c r="E6839" t="s">
        <v>22786</v>
      </c>
      <c r="F6839">
        <v>6</v>
      </c>
      <c r="G6839" t="s">
        <v>22787</v>
      </c>
      <c r="H6839" t="s">
        <v>31000</v>
      </c>
      <c r="I6839">
        <v>5</v>
      </c>
      <c r="J6839">
        <v>116085016</v>
      </c>
      <c r="K6839">
        <v>116292718</v>
      </c>
      <c r="L6839">
        <v>207703</v>
      </c>
      <c r="M6839">
        <v>1</v>
      </c>
      <c r="N6839">
        <v>51397</v>
      </c>
      <c r="O6839" t="s">
        <v>22783</v>
      </c>
      <c r="P6839">
        <v>-4278</v>
      </c>
      <c r="Q6839" t="s">
        <v>22784</v>
      </c>
      <c r="R6839" t="s">
        <v>22785</v>
      </c>
      <c r="S6839" t="s">
        <v>35622</v>
      </c>
      <c r="T6839">
        <v>0.152084254673993</v>
      </c>
      <c r="U6839">
        <v>0.603102917160658</v>
      </c>
      <c r="V6839">
        <v>26.3533929830283</v>
      </c>
      <c r="W6839">
        <v>0.20525741147413201</v>
      </c>
      <c r="X6839">
        <v>0.704072456322962</v>
      </c>
      <c r="Y6839">
        <v>-26.1517591243827</v>
      </c>
      <c r="Z6839">
        <v>0.306975110376564</v>
      </c>
      <c r="AA6839">
        <v>0.72610664078822296</v>
      </c>
      <c r="AB6839">
        <v>25.389918875039299</v>
      </c>
      <c r="AC6839">
        <v>7.0489011448141195E-2</v>
      </c>
      <c r="AD6839">
        <v>0.57684129297949804</v>
      </c>
      <c r="AE6839">
        <v>-26.1517591243827</v>
      </c>
      <c r="AF6839">
        <v>4.6407610929182198E-2</v>
      </c>
      <c r="AG6839">
        <v>0.476038960109122</v>
      </c>
      <c r="AH6839">
        <v>26.3533929830283</v>
      </c>
      <c r="AI6839">
        <v>0.35038410267202102</v>
      </c>
      <c r="AJ6839">
        <v>0.78121606160956403</v>
      </c>
      <c r="AK6839">
        <v>-25.283003673646899</v>
      </c>
    </row>
    <row r="6840" spans="1:37" x14ac:dyDescent="0.2">
      <c r="A6840" t="s">
        <v>21524</v>
      </c>
      <c r="B6840">
        <v>116775797</v>
      </c>
      <c r="C6840">
        <v>116775939</v>
      </c>
      <c r="D6840">
        <v>143</v>
      </c>
      <c r="E6840" t="s">
        <v>22788</v>
      </c>
      <c r="F6840">
        <v>2</v>
      </c>
      <c r="G6840" t="s">
        <v>22789</v>
      </c>
      <c r="H6840" t="s">
        <v>31000</v>
      </c>
      <c r="I6840">
        <v>5</v>
      </c>
      <c r="J6840">
        <v>116742991</v>
      </c>
      <c r="K6840">
        <v>116762209</v>
      </c>
      <c r="L6840">
        <v>19219</v>
      </c>
      <c r="M6840">
        <v>2</v>
      </c>
      <c r="N6840">
        <v>102467223</v>
      </c>
      <c r="O6840" t="s">
        <v>22790</v>
      </c>
      <c r="P6840">
        <v>-13588</v>
      </c>
      <c r="Q6840" t="s">
        <v>40</v>
      </c>
      <c r="R6840" t="s">
        <v>22791</v>
      </c>
      <c r="S6840" t="s">
        <v>35623</v>
      </c>
      <c r="T6840">
        <v>0.32911398597860803</v>
      </c>
      <c r="U6840">
        <v>0.603102917160658</v>
      </c>
      <c r="V6840">
        <v>21.775292029805801</v>
      </c>
      <c r="W6840">
        <v>0.46193634366738701</v>
      </c>
      <c r="X6840">
        <v>0.75726018452522603</v>
      </c>
      <c r="Y6840">
        <v>1.6416088272028</v>
      </c>
      <c r="Z6840">
        <v>0.306975110376564</v>
      </c>
      <c r="AA6840">
        <v>0.72610664078822296</v>
      </c>
      <c r="AB6840">
        <v>21.7880416978435</v>
      </c>
      <c r="AC6840">
        <v>0.88945902157151002</v>
      </c>
      <c r="AD6840">
        <v>0.94068432309766403</v>
      </c>
      <c r="AE6840">
        <v>0.64160897534635497</v>
      </c>
      <c r="AF6840">
        <v>0.61410715005536498</v>
      </c>
      <c r="AG6840">
        <v>0.80674443595273604</v>
      </c>
      <c r="AH6840">
        <v>1.04795039661377</v>
      </c>
      <c r="AI6840">
        <v>0.183554312780425</v>
      </c>
      <c r="AJ6840">
        <v>0.78121606160956403</v>
      </c>
      <c r="AK6840">
        <v>2.51036391208403</v>
      </c>
    </row>
    <row r="6841" spans="1:37" x14ac:dyDescent="0.2">
      <c r="A6841" t="s">
        <v>21524</v>
      </c>
      <c r="B6841">
        <v>118620294</v>
      </c>
      <c r="C6841">
        <v>118620531</v>
      </c>
      <c r="D6841">
        <v>238</v>
      </c>
      <c r="E6841" t="s">
        <v>22792</v>
      </c>
      <c r="F6841">
        <v>1</v>
      </c>
      <c r="G6841" t="s">
        <v>22793</v>
      </c>
      <c r="H6841" t="s">
        <v>35624</v>
      </c>
      <c r="I6841">
        <v>5</v>
      </c>
      <c r="J6841">
        <v>118596188</v>
      </c>
      <c r="K6841">
        <v>118628092</v>
      </c>
      <c r="L6841">
        <v>31905</v>
      </c>
      <c r="M6841">
        <v>1</v>
      </c>
      <c r="N6841">
        <v>102467225</v>
      </c>
      <c r="O6841" t="s">
        <v>22794</v>
      </c>
      <c r="P6841">
        <v>24106</v>
      </c>
      <c r="Q6841" t="s">
        <v>22795</v>
      </c>
      <c r="R6841" t="s">
        <v>22796</v>
      </c>
      <c r="S6841" t="s">
        <v>35625</v>
      </c>
      <c r="T6841">
        <v>0.29910708687459298</v>
      </c>
      <c r="U6841">
        <v>0.603102917160658</v>
      </c>
      <c r="V6841">
        <v>0.90402608762406</v>
      </c>
      <c r="W6841">
        <v>0.85739061170441999</v>
      </c>
      <c r="X6841">
        <v>0.95159051474143896</v>
      </c>
      <c r="Y6841">
        <v>9.3165065555390697E-2</v>
      </c>
      <c r="Z6841">
        <v>0.34079228555837798</v>
      </c>
      <c r="AA6841">
        <v>0.78595912572444204</v>
      </c>
      <c r="AB6841">
        <v>1.1425003362944699</v>
      </c>
      <c r="AC6841">
        <v>0.53583471352073098</v>
      </c>
      <c r="AD6841">
        <v>0.87989882095915395</v>
      </c>
      <c r="AE6841">
        <v>-0.38782242207877599</v>
      </c>
      <c r="AF6841">
        <v>0.41607721648493101</v>
      </c>
      <c r="AG6841">
        <v>0.80674443595273604</v>
      </c>
      <c r="AH6841">
        <v>0.103445678115285</v>
      </c>
      <c r="AI6841">
        <v>0.89212609271138599</v>
      </c>
      <c r="AJ6841">
        <v>0.98621344597861504</v>
      </c>
      <c r="AK6841">
        <v>0.49564956085932699</v>
      </c>
    </row>
    <row r="6842" spans="1:37" x14ac:dyDescent="0.2">
      <c r="A6842" t="s">
        <v>21524</v>
      </c>
      <c r="B6842">
        <v>118873823</v>
      </c>
      <c r="C6842">
        <v>118873977</v>
      </c>
      <c r="D6842">
        <v>155</v>
      </c>
      <c r="E6842" t="s">
        <v>22797</v>
      </c>
      <c r="F6842">
        <v>0</v>
      </c>
      <c r="G6842" t="s">
        <v>22798</v>
      </c>
      <c r="H6842" t="s">
        <v>35626</v>
      </c>
      <c r="I6842">
        <v>5</v>
      </c>
      <c r="J6842">
        <v>118974586</v>
      </c>
      <c r="K6842">
        <v>118974670</v>
      </c>
      <c r="L6842">
        <v>85</v>
      </c>
      <c r="M6842">
        <v>1</v>
      </c>
      <c r="N6842">
        <v>100422885</v>
      </c>
      <c r="O6842" t="s">
        <v>22799</v>
      </c>
      <c r="P6842">
        <v>-100609</v>
      </c>
      <c r="Q6842" t="s">
        <v>22800</v>
      </c>
      <c r="R6842" t="s">
        <v>22801</v>
      </c>
      <c r="S6842" t="s">
        <v>35627</v>
      </c>
      <c r="T6842">
        <v>0.97332599597524405</v>
      </c>
      <c r="U6842">
        <v>1</v>
      </c>
      <c r="V6842">
        <v>0.24104372235081001</v>
      </c>
      <c r="W6842">
        <v>0.37763575549749701</v>
      </c>
      <c r="X6842">
        <v>0.704072456322962</v>
      </c>
      <c r="Y6842">
        <v>-0.92311625349828597</v>
      </c>
      <c r="Z6842">
        <v>0.40165770694839598</v>
      </c>
      <c r="AA6842">
        <v>0.84435025072159198</v>
      </c>
      <c r="AB6842">
        <v>-0.44635720950643798</v>
      </c>
      <c r="AC6842">
        <v>0.126680552379592</v>
      </c>
      <c r="AD6842">
        <v>0.68253123924728298</v>
      </c>
      <c r="AE6842">
        <v>-1.4628608589327501</v>
      </c>
      <c r="AF6842">
        <v>0.53518852610300005</v>
      </c>
      <c r="AG6842">
        <v>0.80674443595273604</v>
      </c>
      <c r="AH6842">
        <v>0.86337007542146404</v>
      </c>
      <c r="AI6842">
        <v>0.87900669429287603</v>
      </c>
      <c r="AJ6842">
        <v>0.98621344597861504</v>
      </c>
      <c r="AK6842">
        <v>-0.273094569640499</v>
      </c>
    </row>
    <row r="6843" spans="1:37" x14ac:dyDescent="0.2">
      <c r="A6843" t="s">
        <v>21524</v>
      </c>
      <c r="B6843">
        <v>119779850</v>
      </c>
      <c r="C6843">
        <v>119780014</v>
      </c>
      <c r="D6843">
        <v>165</v>
      </c>
      <c r="E6843" t="s">
        <v>22802</v>
      </c>
      <c r="F6843">
        <v>1</v>
      </c>
      <c r="G6843" t="s">
        <v>22803</v>
      </c>
      <c r="H6843" t="s">
        <v>31000</v>
      </c>
      <c r="I6843">
        <v>5</v>
      </c>
      <c r="J6843">
        <v>119629598</v>
      </c>
      <c r="K6843">
        <v>119635822</v>
      </c>
      <c r="L6843">
        <v>6225</v>
      </c>
      <c r="M6843">
        <v>1</v>
      </c>
      <c r="N6843">
        <v>340069</v>
      </c>
      <c r="O6843" t="s">
        <v>22804</v>
      </c>
      <c r="P6843">
        <v>150252</v>
      </c>
      <c r="Q6843" t="s">
        <v>22805</v>
      </c>
      <c r="R6843" t="s">
        <v>22806</v>
      </c>
      <c r="S6843" t="s">
        <v>35628</v>
      </c>
      <c r="T6843">
        <v>0.32911398597860803</v>
      </c>
      <c r="U6843">
        <v>0.603102917160658</v>
      </c>
      <c r="V6843">
        <v>24.0738418344019</v>
      </c>
      <c r="W6843">
        <v>0.38920677604595899</v>
      </c>
      <c r="X6843">
        <v>0.704072456322962</v>
      </c>
      <c r="Y6843">
        <v>-23.8722079854873</v>
      </c>
      <c r="Z6843">
        <v>0.48464167878831399</v>
      </c>
      <c r="AA6843">
        <v>0.84435025072159198</v>
      </c>
      <c r="AB6843">
        <v>23.110367788042701</v>
      </c>
      <c r="AC6843">
        <v>0.21073619169722799</v>
      </c>
      <c r="AD6843">
        <v>0.68253123924728298</v>
      </c>
      <c r="AE6843">
        <v>-23.8722079854873</v>
      </c>
      <c r="AF6843">
        <v>0.16793847098801201</v>
      </c>
      <c r="AG6843">
        <v>0.68151250837662902</v>
      </c>
      <c r="AH6843">
        <v>24.0738418344019</v>
      </c>
      <c r="AI6843">
        <v>0.52399907623471598</v>
      </c>
      <c r="AJ6843">
        <v>0.78121606160956403</v>
      </c>
      <c r="AK6843">
        <v>-23.003452596381301</v>
      </c>
    </row>
    <row r="6844" spans="1:37" x14ac:dyDescent="0.2">
      <c r="A6844" t="s">
        <v>21524</v>
      </c>
      <c r="B6844">
        <v>119780014</v>
      </c>
      <c r="C6844">
        <v>119780178</v>
      </c>
      <c r="D6844">
        <v>165</v>
      </c>
      <c r="E6844" t="s">
        <v>22807</v>
      </c>
      <c r="F6844">
        <v>1</v>
      </c>
      <c r="G6844" t="s">
        <v>22808</v>
      </c>
      <c r="H6844" t="s">
        <v>31000</v>
      </c>
      <c r="I6844">
        <v>5</v>
      </c>
      <c r="J6844">
        <v>119629598</v>
      </c>
      <c r="K6844">
        <v>119635822</v>
      </c>
      <c r="L6844">
        <v>6225</v>
      </c>
      <c r="M6844">
        <v>1</v>
      </c>
      <c r="N6844">
        <v>340069</v>
      </c>
      <c r="O6844" t="s">
        <v>22804</v>
      </c>
      <c r="P6844">
        <v>150416</v>
      </c>
      <c r="Q6844" t="s">
        <v>22805</v>
      </c>
      <c r="R6844" t="s">
        <v>22806</v>
      </c>
      <c r="S6844" t="s">
        <v>35628</v>
      </c>
      <c r="T6844">
        <v>0.32911398597860803</v>
      </c>
      <c r="U6844">
        <v>0.603102917160658</v>
      </c>
      <c r="V6844">
        <v>24.395769912949099</v>
      </c>
      <c r="W6844">
        <v>0.38920677604595899</v>
      </c>
      <c r="X6844">
        <v>0.704072456322962</v>
      </c>
      <c r="Y6844">
        <v>-24.194136061583499</v>
      </c>
      <c r="Z6844">
        <v>0.48464167878831399</v>
      </c>
      <c r="AA6844">
        <v>0.84435025072159198</v>
      </c>
      <c r="AB6844">
        <v>23.432295851066801</v>
      </c>
      <c r="AC6844">
        <v>0.21073619169722799</v>
      </c>
      <c r="AD6844">
        <v>0.68253123924728298</v>
      </c>
      <c r="AE6844">
        <v>-24.194136061583499</v>
      </c>
      <c r="AF6844">
        <v>0.16793847098801201</v>
      </c>
      <c r="AG6844">
        <v>0.68151250837662902</v>
      </c>
      <c r="AH6844">
        <v>24.395769912949099</v>
      </c>
      <c r="AI6844">
        <v>0.52399907623471598</v>
      </c>
      <c r="AJ6844">
        <v>0.78121606160956403</v>
      </c>
      <c r="AK6844">
        <v>-23.325380656954302</v>
      </c>
    </row>
    <row r="6845" spans="1:37" x14ac:dyDescent="0.2">
      <c r="A6845" t="s">
        <v>21524</v>
      </c>
      <c r="B6845">
        <v>119780178</v>
      </c>
      <c r="C6845">
        <v>119780342</v>
      </c>
      <c r="D6845">
        <v>165</v>
      </c>
      <c r="E6845" t="s">
        <v>22809</v>
      </c>
      <c r="F6845">
        <v>0</v>
      </c>
      <c r="G6845" t="s">
        <v>22810</v>
      </c>
      <c r="H6845" t="s">
        <v>31000</v>
      </c>
      <c r="I6845">
        <v>5</v>
      </c>
      <c r="J6845">
        <v>119629598</v>
      </c>
      <c r="K6845">
        <v>119635822</v>
      </c>
      <c r="L6845">
        <v>6225</v>
      </c>
      <c r="M6845">
        <v>1</v>
      </c>
      <c r="N6845">
        <v>340069</v>
      </c>
      <c r="O6845" t="s">
        <v>22804</v>
      </c>
      <c r="P6845">
        <v>150580</v>
      </c>
      <c r="Q6845" t="s">
        <v>22805</v>
      </c>
      <c r="R6845" t="s">
        <v>22806</v>
      </c>
      <c r="S6845" t="s">
        <v>35628</v>
      </c>
      <c r="T6845">
        <v>0.32911398597860803</v>
      </c>
      <c r="U6845">
        <v>0.603102917160658</v>
      </c>
      <c r="V6845">
        <v>24.395769912949099</v>
      </c>
      <c r="W6845">
        <v>0.38920677604595899</v>
      </c>
      <c r="X6845">
        <v>0.704072456322962</v>
      </c>
      <c r="Y6845">
        <v>-24.194136061583499</v>
      </c>
      <c r="Z6845">
        <v>0.48464167878831399</v>
      </c>
      <c r="AA6845">
        <v>0.84435025072159198</v>
      </c>
      <c r="AB6845">
        <v>23.432295851066801</v>
      </c>
      <c r="AC6845">
        <v>0.21073619169722799</v>
      </c>
      <c r="AD6845">
        <v>0.68253123924728298</v>
      </c>
      <c r="AE6845">
        <v>-24.194136061583499</v>
      </c>
      <c r="AF6845">
        <v>0.16793847098801201</v>
      </c>
      <c r="AG6845">
        <v>0.68151250837662902</v>
      </c>
      <c r="AH6845">
        <v>24.395769912949099</v>
      </c>
      <c r="AI6845">
        <v>0.52399907623471598</v>
      </c>
      <c r="AJ6845">
        <v>0.78121606160956403</v>
      </c>
      <c r="AK6845">
        <v>-23.325380656954302</v>
      </c>
    </row>
    <row r="6846" spans="1:37" x14ac:dyDescent="0.2">
      <c r="A6846" t="s">
        <v>21524</v>
      </c>
      <c r="B6846">
        <v>121726755</v>
      </c>
      <c r="C6846">
        <v>121726953</v>
      </c>
      <c r="D6846">
        <v>199</v>
      </c>
      <c r="E6846" t="s">
        <v>22811</v>
      </c>
      <c r="F6846">
        <v>4</v>
      </c>
      <c r="G6846" t="s">
        <v>22812</v>
      </c>
      <c r="H6846" t="s">
        <v>31000</v>
      </c>
      <c r="I6846">
        <v>5</v>
      </c>
      <c r="J6846">
        <v>121851882</v>
      </c>
      <c r="K6846">
        <v>121852833</v>
      </c>
      <c r="L6846">
        <v>952</v>
      </c>
      <c r="M6846">
        <v>1</v>
      </c>
      <c r="N6846">
        <v>94033</v>
      </c>
      <c r="O6846" t="s">
        <v>22813</v>
      </c>
      <c r="P6846">
        <v>-124929</v>
      </c>
      <c r="Q6846" t="s">
        <v>22814</v>
      </c>
      <c r="R6846" t="s">
        <v>22815</v>
      </c>
      <c r="S6846" t="s">
        <v>35629</v>
      </c>
      <c r="T6846">
        <v>0.32911398597860803</v>
      </c>
      <c r="U6846">
        <v>0.603102917160658</v>
      </c>
      <c r="V6846">
        <v>24.860360547601299</v>
      </c>
      <c r="W6846">
        <v>0.94541066367716797</v>
      </c>
      <c r="X6846">
        <v>0.95159051474143896</v>
      </c>
      <c r="Y6846">
        <v>-1.1221991686506401</v>
      </c>
      <c r="Z6846">
        <v>0.48464167878831399</v>
      </c>
      <c r="AA6846">
        <v>0.84435025072159198</v>
      </c>
      <c r="AB6846">
        <v>23.896886468623499</v>
      </c>
      <c r="AC6846">
        <v>0.71753805159658501</v>
      </c>
      <c r="AD6846">
        <v>0.87989882095915395</v>
      </c>
      <c r="AE6846">
        <v>-2.1221990500809298</v>
      </c>
      <c r="AF6846">
        <v>0.16793847098801201</v>
      </c>
      <c r="AG6846">
        <v>0.68151250837662902</v>
      </c>
      <c r="AH6846">
        <v>24.860360547601299</v>
      </c>
      <c r="AI6846">
        <v>0.59609816080359102</v>
      </c>
      <c r="AJ6846">
        <v>0.78121606160956403</v>
      </c>
      <c r="AK6846">
        <v>-0.25344374692592497</v>
      </c>
    </row>
    <row r="6847" spans="1:37" x14ac:dyDescent="0.2">
      <c r="A6847" t="s">
        <v>21524</v>
      </c>
      <c r="B6847">
        <v>121726953</v>
      </c>
      <c r="C6847">
        <v>121727151</v>
      </c>
      <c r="D6847">
        <v>199</v>
      </c>
      <c r="E6847" t="s">
        <v>22816</v>
      </c>
      <c r="F6847">
        <v>6</v>
      </c>
      <c r="G6847" t="s">
        <v>22817</v>
      </c>
      <c r="H6847" t="s">
        <v>31000</v>
      </c>
      <c r="I6847">
        <v>5</v>
      </c>
      <c r="J6847">
        <v>121851882</v>
      </c>
      <c r="K6847">
        <v>121852833</v>
      </c>
      <c r="L6847">
        <v>952</v>
      </c>
      <c r="M6847">
        <v>1</v>
      </c>
      <c r="N6847">
        <v>94033</v>
      </c>
      <c r="O6847" t="s">
        <v>22813</v>
      </c>
      <c r="P6847">
        <v>-124731</v>
      </c>
      <c r="Q6847" t="s">
        <v>22814</v>
      </c>
      <c r="R6847" t="s">
        <v>22815</v>
      </c>
      <c r="S6847" t="s">
        <v>35629</v>
      </c>
      <c r="T6847">
        <v>0.32911398597860803</v>
      </c>
      <c r="U6847">
        <v>0.603102917160658</v>
      </c>
      <c r="V6847">
        <v>24.860360547601299</v>
      </c>
      <c r="W6847">
        <v>0.94541066367716797</v>
      </c>
      <c r="X6847">
        <v>0.95159051474143896</v>
      </c>
      <c r="Y6847">
        <v>-1.1221991686506401</v>
      </c>
      <c r="Z6847">
        <v>0.48464167878831399</v>
      </c>
      <c r="AA6847">
        <v>0.84435025072159198</v>
      </c>
      <c r="AB6847">
        <v>23.896886468623499</v>
      </c>
      <c r="AC6847">
        <v>0.71753805159658501</v>
      </c>
      <c r="AD6847">
        <v>0.87989882095915395</v>
      </c>
      <c r="AE6847">
        <v>-2.1221990500809298</v>
      </c>
      <c r="AF6847">
        <v>0.16793847098801201</v>
      </c>
      <c r="AG6847">
        <v>0.68151250837662902</v>
      </c>
      <c r="AH6847">
        <v>24.860360547601299</v>
      </c>
      <c r="AI6847">
        <v>0.59609816080359102</v>
      </c>
      <c r="AJ6847">
        <v>0.78121606160956403</v>
      </c>
      <c r="AK6847">
        <v>-0.25344374692592497</v>
      </c>
    </row>
    <row r="6848" spans="1:37" x14ac:dyDescent="0.2">
      <c r="A6848" t="s">
        <v>21524</v>
      </c>
      <c r="B6848">
        <v>126541976</v>
      </c>
      <c r="C6848">
        <v>126542276</v>
      </c>
      <c r="D6848">
        <v>301</v>
      </c>
      <c r="E6848" t="s">
        <v>22818</v>
      </c>
      <c r="F6848">
        <v>1</v>
      </c>
      <c r="G6848" t="s">
        <v>22819</v>
      </c>
      <c r="H6848" t="s">
        <v>31003</v>
      </c>
      <c r="I6848">
        <v>5</v>
      </c>
      <c r="J6848">
        <v>126544753</v>
      </c>
      <c r="K6848">
        <v>126550164</v>
      </c>
      <c r="L6848">
        <v>5412</v>
      </c>
      <c r="M6848">
        <v>2</v>
      </c>
      <c r="N6848">
        <v>501</v>
      </c>
      <c r="O6848" t="s">
        <v>22820</v>
      </c>
      <c r="P6848">
        <v>7888</v>
      </c>
      <c r="Q6848" t="s">
        <v>22821</v>
      </c>
      <c r="R6848" t="s">
        <v>22822</v>
      </c>
      <c r="S6848" t="s">
        <v>35630</v>
      </c>
      <c r="T6848">
        <v>0.32911398597860803</v>
      </c>
      <c r="U6848">
        <v>0.603102917160658</v>
      </c>
      <c r="V6848">
        <v>25.082752962171298</v>
      </c>
      <c r="W6848">
        <v>0.94541066367716797</v>
      </c>
      <c r="X6848">
        <v>0.95159051474143896</v>
      </c>
      <c r="Y6848">
        <v>-4.0290369561868999</v>
      </c>
      <c r="Z6848">
        <v>0.203350924423461</v>
      </c>
      <c r="AA6848">
        <v>0.72610664078822296</v>
      </c>
      <c r="AB6848">
        <v>24.702382996830998</v>
      </c>
      <c r="AC6848">
        <v>0.92091778829119397</v>
      </c>
      <c r="AD6848">
        <v>0.94068432309766403</v>
      </c>
      <c r="AE6848">
        <v>-1.72994770896987</v>
      </c>
      <c r="AF6848">
        <v>0.98343762640780896</v>
      </c>
      <c r="AG6848">
        <v>1</v>
      </c>
      <c r="AH6848">
        <v>2.00558213734223</v>
      </c>
      <c r="AI6848">
        <v>0.98342151819761803</v>
      </c>
      <c r="AJ6848">
        <v>0.98789258377071898</v>
      </c>
      <c r="AK6848">
        <v>-3.6938123942968502</v>
      </c>
    </row>
    <row r="6849" spans="1:37" x14ac:dyDescent="0.2">
      <c r="A6849" t="s">
        <v>21524</v>
      </c>
      <c r="B6849">
        <v>126542455</v>
      </c>
      <c r="C6849">
        <v>126542646</v>
      </c>
      <c r="D6849">
        <v>192</v>
      </c>
      <c r="E6849" t="s">
        <v>22823</v>
      </c>
      <c r="F6849">
        <v>1</v>
      </c>
      <c r="G6849" t="s">
        <v>22824</v>
      </c>
      <c r="H6849" t="s">
        <v>31003</v>
      </c>
      <c r="I6849">
        <v>5</v>
      </c>
      <c r="J6849">
        <v>126544753</v>
      </c>
      <c r="K6849">
        <v>126550164</v>
      </c>
      <c r="L6849">
        <v>5412</v>
      </c>
      <c r="M6849">
        <v>2</v>
      </c>
      <c r="N6849">
        <v>501</v>
      </c>
      <c r="O6849" t="s">
        <v>22820</v>
      </c>
      <c r="P6849">
        <v>7518</v>
      </c>
      <c r="Q6849" t="s">
        <v>22821</v>
      </c>
      <c r="R6849" t="s">
        <v>22822</v>
      </c>
      <c r="S6849" t="s">
        <v>35630</v>
      </c>
      <c r="T6849">
        <v>0.32911398597860803</v>
      </c>
      <c r="U6849">
        <v>0.603102917160658</v>
      </c>
      <c r="V6849">
        <v>25.182288633015599</v>
      </c>
      <c r="W6849">
        <v>0.94541066367716797</v>
      </c>
      <c r="X6849">
        <v>0.95159051474143896</v>
      </c>
      <c r="Y6849">
        <v>-4.1285726266252301</v>
      </c>
      <c r="Z6849">
        <v>0.203350924423461</v>
      </c>
      <c r="AA6849">
        <v>0.72610664078822296</v>
      </c>
      <c r="AB6849">
        <v>24.810137859374599</v>
      </c>
      <c r="AC6849">
        <v>0.92091778829119397</v>
      </c>
      <c r="AD6849">
        <v>0.94068432309766403</v>
      </c>
      <c r="AE6849">
        <v>-1.7053664649778399</v>
      </c>
      <c r="AF6849">
        <v>0.98343762640780896</v>
      </c>
      <c r="AG6849">
        <v>1</v>
      </c>
      <c r="AH6849">
        <v>1.9810008944281301</v>
      </c>
      <c r="AI6849">
        <v>0.98342151819761803</v>
      </c>
      <c r="AJ6849">
        <v>0.98789258377071898</v>
      </c>
      <c r="AK6849">
        <v>-3.8051924325048101</v>
      </c>
    </row>
    <row r="6850" spans="1:37" x14ac:dyDescent="0.2">
      <c r="A6850" t="s">
        <v>21524</v>
      </c>
      <c r="B6850">
        <v>126895397</v>
      </c>
      <c r="C6850">
        <v>126895579</v>
      </c>
      <c r="D6850">
        <v>183</v>
      </c>
      <c r="E6850" t="s">
        <v>22825</v>
      </c>
      <c r="F6850">
        <v>0</v>
      </c>
      <c r="G6850" t="s">
        <v>22826</v>
      </c>
      <c r="H6850" t="s">
        <v>35631</v>
      </c>
      <c r="I6850">
        <v>5</v>
      </c>
      <c r="J6850">
        <v>126870191</v>
      </c>
      <c r="K6850">
        <v>126878397</v>
      </c>
      <c r="L6850">
        <v>8207</v>
      </c>
      <c r="M6850">
        <v>2</v>
      </c>
      <c r="N6850">
        <v>115123</v>
      </c>
      <c r="O6850" t="s">
        <v>22827</v>
      </c>
      <c r="P6850">
        <v>-17000</v>
      </c>
      <c r="Q6850" t="s">
        <v>22828</v>
      </c>
      <c r="R6850" t="s">
        <v>22829</v>
      </c>
      <c r="S6850" t="s">
        <v>35632</v>
      </c>
      <c r="T6850">
        <v>0.583211159830616</v>
      </c>
      <c r="U6850">
        <v>0.81360520874211995</v>
      </c>
      <c r="V6850">
        <v>0.87725707993660396</v>
      </c>
      <c r="W6850">
        <v>0.78495938470128301</v>
      </c>
      <c r="X6850">
        <v>0.95159051474143896</v>
      </c>
      <c r="Y6850">
        <v>2.3294929731854999</v>
      </c>
      <c r="Z6850">
        <v>0.693404429441695</v>
      </c>
      <c r="AA6850">
        <v>0.84521697243271998</v>
      </c>
      <c r="AB6850">
        <v>0.97538827326938404</v>
      </c>
      <c r="AC6850">
        <v>0.95011731855419801</v>
      </c>
      <c r="AD6850">
        <v>0.960571817865013</v>
      </c>
      <c r="AE6850">
        <v>1.4578577001706501</v>
      </c>
      <c r="AF6850">
        <v>0.52568734144070195</v>
      </c>
      <c r="AG6850">
        <v>0.80674443595273604</v>
      </c>
      <c r="AH6850">
        <v>0.26979540731666501</v>
      </c>
      <c r="AI6850">
        <v>0.60044139461188495</v>
      </c>
      <c r="AJ6850">
        <v>0.78491624961973305</v>
      </c>
      <c r="AK6850">
        <v>2.7269316057639501</v>
      </c>
    </row>
    <row r="6851" spans="1:37" x14ac:dyDescent="0.2">
      <c r="A6851" t="s">
        <v>21524</v>
      </c>
      <c r="B6851">
        <v>126895579</v>
      </c>
      <c r="C6851">
        <v>126895761</v>
      </c>
      <c r="D6851">
        <v>183</v>
      </c>
      <c r="E6851" t="s">
        <v>22830</v>
      </c>
      <c r="F6851">
        <v>2</v>
      </c>
      <c r="G6851" t="s">
        <v>22831</v>
      </c>
      <c r="H6851" t="s">
        <v>35631</v>
      </c>
      <c r="I6851">
        <v>5</v>
      </c>
      <c r="J6851">
        <v>126870191</v>
      </c>
      <c r="K6851">
        <v>126878397</v>
      </c>
      <c r="L6851">
        <v>8207</v>
      </c>
      <c r="M6851">
        <v>2</v>
      </c>
      <c r="N6851">
        <v>115123</v>
      </c>
      <c r="O6851" t="s">
        <v>22827</v>
      </c>
      <c r="P6851">
        <v>-17182</v>
      </c>
      <c r="Q6851" t="s">
        <v>22828</v>
      </c>
      <c r="R6851" t="s">
        <v>22829</v>
      </c>
      <c r="S6851" t="s">
        <v>35632</v>
      </c>
      <c r="T6851">
        <v>0.583211159830616</v>
      </c>
      <c r="U6851">
        <v>0.81360520874211995</v>
      </c>
      <c r="V6851">
        <v>0.87725707993660396</v>
      </c>
      <c r="W6851">
        <v>0.78495938470128301</v>
      </c>
      <c r="X6851">
        <v>0.95159051474143896</v>
      </c>
      <c r="Y6851">
        <v>2.3294929731854999</v>
      </c>
      <c r="Z6851">
        <v>0.693404429441695</v>
      </c>
      <c r="AA6851">
        <v>0.84521697243271998</v>
      </c>
      <c r="AB6851">
        <v>0.97538827326938404</v>
      </c>
      <c r="AC6851">
        <v>0.95011731855419801</v>
      </c>
      <c r="AD6851">
        <v>0.960571817865013</v>
      </c>
      <c r="AE6851">
        <v>1.4578577001706501</v>
      </c>
      <c r="AF6851">
        <v>0.52568734144070195</v>
      </c>
      <c r="AG6851">
        <v>0.80674443595273604</v>
      </c>
      <c r="AH6851">
        <v>0.26979540731666501</v>
      </c>
      <c r="AI6851">
        <v>0.60044139461188495</v>
      </c>
      <c r="AJ6851">
        <v>0.78491624961973305</v>
      </c>
      <c r="AK6851">
        <v>2.7269316057639501</v>
      </c>
    </row>
    <row r="6852" spans="1:37" x14ac:dyDescent="0.2">
      <c r="A6852" t="s">
        <v>21524</v>
      </c>
      <c r="B6852">
        <v>127617616</v>
      </c>
      <c r="C6852">
        <v>127617861</v>
      </c>
      <c r="D6852">
        <v>246</v>
      </c>
      <c r="E6852" t="s">
        <v>22832</v>
      </c>
      <c r="F6852">
        <v>4</v>
      </c>
      <c r="G6852" t="s">
        <v>22833</v>
      </c>
      <c r="H6852" t="s">
        <v>31000</v>
      </c>
      <c r="I6852">
        <v>5</v>
      </c>
      <c r="J6852">
        <v>127649082</v>
      </c>
      <c r="K6852">
        <v>127658630</v>
      </c>
      <c r="L6852">
        <v>9549</v>
      </c>
      <c r="M6852">
        <v>1</v>
      </c>
      <c r="N6852">
        <v>613212</v>
      </c>
      <c r="O6852" t="s">
        <v>22834</v>
      </c>
      <c r="P6852">
        <v>-31221</v>
      </c>
      <c r="Q6852" t="s">
        <v>22835</v>
      </c>
      <c r="R6852" t="s">
        <v>22836</v>
      </c>
      <c r="S6852" t="s">
        <v>35633</v>
      </c>
      <c r="T6852">
        <v>0.152084254673993</v>
      </c>
      <c r="U6852">
        <v>0.603102917160658</v>
      </c>
      <c r="V6852">
        <v>22.9630557937082</v>
      </c>
      <c r="W6852">
        <v>0.38920677604595899</v>
      </c>
      <c r="X6852">
        <v>0.704072456322962</v>
      </c>
      <c r="Y6852">
        <v>-21.098255478967701</v>
      </c>
      <c r="Z6852">
        <v>0.306975110376564</v>
      </c>
      <c r="AA6852">
        <v>0.72610664078822296</v>
      </c>
      <c r="AB6852">
        <v>21.9995818373548</v>
      </c>
      <c r="AC6852">
        <v>0.75388744886274095</v>
      </c>
      <c r="AD6852">
        <v>0.87989882095915395</v>
      </c>
      <c r="AE6852">
        <v>0.39140659271350198</v>
      </c>
      <c r="AF6852">
        <v>4.6407610929182198E-2</v>
      </c>
      <c r="AG6852">
        <v>0.476038960109122</v>
      </c>
      <c r="AH6852">
        <v>22.9630557937082</v>
      </c>
      <c r="AI6852">
        <v>0.35038410267202102</v>
      </c>
      <c r="AJ6852">
        <v>0.78121606160956403</v>
      </c>
      <c r="AK6852">
        <v>-21.892666659904801</v>
      </c>
    </row>
    <row r="6853" spans="1:37" x14ac:dyDescent="0.2">
      <c r="A6853" t="s">
        <v>21524</v>
      </c>
      <c r="B6853">
        <v>128485098</v>
      </c>
      <c r="C6853">
        <v>128485327</v>
      </c>
      <c r="D6853">
        <v>230</v>
      </c>
      <c r="E6853" t="s">
        <v>22837</v>
      </c>
      <c r="F6853">
        <v>0</v>
      </c>
      <c r="G6853" t="s">
        <v>22838</v>
      </c>
      <c r="H6853" t="s">
        <v>35634</v>
      </c>
      <c r="I6853">
        <v>5</v>
      </c>
      <c r="J6853">
        <v>128328299</v>
      </c>
      <c r="K6853">
        <v>128537821</v>
      </c>
      <c r="L6853">
        <v>209523</v>
      </c>
      <c r="M6853">
        <v>2</v>
      </c>
      <c r="N6853">
        <v>2201</v>
      </c>
      <c r="O6853" t="s">
        <v>22839</v>
      </c>
      <c r="P6853">
        <v>52494</v>
      </c>
      <c r="Q6853" t="s">
        <v>22840</v>
      </c>
      <c r="R6853" t="s">
        <v>22841</v>
      </c>
      <c r="S6853" t="s">
        <v>35635</v>
      </c>
      <c r="T6853">
        <v>0.32911398597860803</v>
      </c>
      <c r="U6853">
        <v>0.603102917160658</v>
      </c>
      <c r="V6853">
        <v>22.360254396547798</v>
      </c>
      <c r="W6853">
        <v>0.38920677604595899</v>
      </c>
      <c r="X6853">
        <v>0.704072456322962</v>
      </c>
      <c r="Y6853">
        <v>-22.158620575571899</v>
      </c>
      <c r="Z6853">
        <v>0.48464167878831399</v>
      </c>
      <c r="AA6853">
        <v>0.84435025072159198</v>
      </c>
      <c r="AB6853">
        <v>21.396780527133298</v>
      </c>
      <c r="AC6853">
        <v>0.21073619169722799</v>
      </c>
      <c r="AD6853">
        <v>0.68253123924728298</v>
      </c>
      <c r="AE6853">
        <v>-22.158620575571899</v>
      </c>
      <c r="AF6853">
        <v>0.16793847098801201</v>
      </c>
      <c r="AG6853">
        <v>0.68151250837662902</v>
      </c>
      <c r="AH6853">
        <v>22.360254396547798</v>
      </c>
      <c r="AI6853">
        <v>0.52399907623471598</v>
      </c>
      <c r="AJ6853">
        <v>0.78121606160956403</v>
      </c>
      <c r="AK6853">
        <v>-21.289865363410598</v>
      </c>
    </row>
    <row r="6854" spans="1:37" x14ac:dyDescent="0.2">
      <c r="A6854" t="s">
        <v>21524</v>
      </c>
      <c r="B6854">
        <v>128537012</v>
      </c>
      <c r="C6854">
        <v>128537236</v>
      </c>
      <c r="D6854">
        <v>225</v>
      </c>
      <c r="E6854" t="s">
        <v>22842</v>
      </c>
      <c r="F6854">
        <v>18</v>
      </c>
      <c r="G6854" t="s">
        <v>22843</v>
      </c>
      <c r="H6854" t="s">
        <v>30987</v>
      </c>
      <c r="I6854">
        <v>5</v>
      </c>
      <c r="J6854">
        <v>128328299</v>
      </c>
      <c r="K6854">
        <v>128537821</v>
      </c>
      <c r="L6854">
        <v>209523</v>
      </c>
      <c r="M6854">
        <v>2</v>
      </c>
      <c r="N6854">
        <v>2201</v>
      </c>
      <c r="O6854" t="s">
        <v>22839</v>
      </c>
      <c r="P6854">
        <v>585</v>
      </c>
      <c r="Q6854" t="s">
        <v>22840</v>
      </c>
      <c r="R6854" t="s">
        <v>22841</v>
      </c>
      <c r="S6854" t="s">
        <v>35635</v>
      </c>
      <c r="T6854">
        <v>0.152084254673993</v>
      </c>
      <c r="U6854">
        <v>0.603102917160658</v>
      </c>
      <c r="V6854">
        <v>24.646824717430398</v>
      </c>
      <c r="W6854">
        <v>0.46193634366738701</v>
      </c>
      <c r="X6854">
        <v>0.75726018452522603</v>
      </c>
      <c r="Y6854">
        <v>1.3394699157854599</v>
      </c>
      <c r="Z6854">
        <v>0.136920528570767</v>
      </c>
      <c r="AA6854">
        <v>0.72610664078822296</v>
      </c>
      <c r="AB6854">
        <v>25.173901944358601</v>
      </c>
      <c r="AC6854">
        <v>0.615069744472027</v>
      </c>
      <c r="AD6854">
        <v>0.87989882095915395</v>
      </c>
      <c r="AE6854">
        <v>0.55802498782382104</v>
      </c>
      <c r="AF6854">
        <v>0.52568734144070195</v>
      </c>
      <c r="AG6854">
        <v>0.80674443595273604</v>
      </c>
      <c r="AH6854">
        <v>0.14403942591656299</v>
      </c>
      <c r="AI6854">
        <v>0.393720794027765</v>
      </c>
      <c r="AJ6854">
        <v>0.78121606160956403</v>
      </c>
      <c r="AK6854">
        <v>1.7839104179426299</v>
      </c>
    </row>
    <row r="6855" spans="1:37" x14ac:dyDescent="0.2">
      <c r="A6855" t="s">
        <v>21524</v>
      </c>
      <c r="B6855">
        <v>131277997</v>
      </c>
      <c r="C6855">
        <v>131278060</v>
      </c>
      <c r="D6855">
        <v>64</v>
      </c>
      <c r="E6855" t="s">
        <v>22844</v>
      </c>
      <c r="F6855">
        <v>0</v>
      </c>
      <c r="G6855" t="s">
        <v>22845</v>
      </c>
      <c r="H6855" t="s">
        <v>35636</v>
      </c>
      <c r="I6855">
        <v>5</v>
      </c>
      <c r="J6855">
        <v>131264075</v>
      </c>
      <c r="K6855">
        <v>131394690</v>
      </c>
      <c r="L6855">
        <v>130616</v>
      </c>
      <c r="M6855">
        <v>1</v>
      </c>
      <c r="N6855">
        <v>56990</v>
      </c>
      <c r="O6855" t="s">
        <v>22846</v>
      </c>
      <c r="P6855">
        <v>13922</v>
      </c>
      <c r="Q6855" t="s">
        <v>22847</v>
      </c>
      <c r="R6855" t="s">
        <v>22848</v>
      </c>
      <c r="S6855" t="s">
        <v>35637</v>
      </c>
      <c r="T6855">
        <v>0.29116329169965499</v>
      </c>
      <c r="U6855">
        <v>0.603102917160658</v>
      </c>
      <c r="V6855">
        <v>1.3628235259653501</v>
      </c>
      <c r="W6855">
        <v>0.16969454342901399</v>
      </c>
      <c r="X6855">
        <v>0.704072456322962</v>
      </c>
      <c r="Y6855">
        <v>1.1356689269084901</v>
      </c>
      <c r="Z6855">
        <v>0.22069695895890801</v>
      </c>
      <c r="AA6855">
        <v>0.72610664078822296</v>
      </c>
      <c r="AB6855">
        <v>1.28821688780612</v>
      </c>
      <c r="AC6855">
        <v>6.3681481570618703E-2</v>
      </c>
      <c r="AD6855">
        <v>0.57684129297949804</v>
      </c>
      <c r="AE6855">
        <v>1.3019731230715399</v>
      </c>
      <c r="AF6855">
        <v>0.525637970320326</v>
      </c>
      <c r="AG6855">
        <v>0.80674443595273604</v>
      </c>
      <c r="AH6855">
        <v>0.66659509180115495</v>
      </c>
      <c r="AI6855">
        <v>0.67905474756614104</v>
      </c>
      <c r="AJ6855">
        <v>0.85136094490810099</v>
      </c>
      <c r="AK6855">
        <v>0.30016534462212502</v>
      </c>
    </row>
    <row r="6856" spans="1:37" x14ac:dyDescent="0.2">
      <c r="A6856" t="s">
        <v>21524</v>
      </c>
      <c r="B6856">
        <v>131278069</v>
      </c>
      <c r="C6856">
        <v>131278220</v>
      </c>
      <c r="D6856">
        <v>152</v>
      </c>
      <c r="E6856" t="s">
        <v>22849</v>
      </c>
      <c r="F6856">
        <v>1</v>
      </c>
      <c r="G6856" t="s">
        <v>22850</v>
      </c>
      <c r="H6856" t="s">
        <v>35636</v>
      </c>
      <c r="I6856">
        <v>5</v>
      </c>
      <c r="J6856">
        <v>131264075</v>
      </c>
      <c r="K6856">
        <v>131394690</v>
      </c>
      <c r="L6856">
        <v>130616</v>
      </c>
      <c r="M6856">
        <v>1</v>
      </c>
      <c r="N6856">
        <v>56990</v>
      </c>
      <c r="O6856" t="s">
        <v>22846</v>
      </c>
      <c r="P6856">
        <v>13994</v>
      </c>
      <c r="Q6856" t="s">
        <v>22847</v>
      </c>
      <c r="R6856" t="s">
        <v>22848</v>
      </c>
      <c r="S6856" t="s">
        <v>35637</v>
      </c>
      <c r="T6856">
        <v>0.29116329169965499</v>
      </c>
      <c r="U6856">
        <v>0.603102917160658</v>
      </c>
      <c r="V6856">
        <v>1.3628235259653501</v>
      </c>
      <c r="W6856">
        <v>0.16969454342901399</v>
      </c>
      <c r="X6856">
        <v>0.704072456322962</v>
      </c>
      <c r="Y6856">
        <v>1.1356689269084901</v>
      </c>
      <c r="Z6856">
        <v>0.22069695895890801</v>
      </c>
      <c r="AA6856">
        <v>0.72610664078822296</v>
      </c>
      <c r="AB6856">
        <v>1.28821688780612</v>
      </c>
      <c r="AC6856">
        <v>6.3681481570618703E-2</v>
      </c>
      <c r="AD6856">
        <v>0.57684129297949804</v>
      </c>
      <c r="AE6856">
        <v>1.3019731230715399</v>
      </c>
      <c r="AF6856">
        <v>0.525637970320326</v>
      </c>
      <c r="AG6856">
        <v>0.80674443595273604</v>
      </c>
      <c r="AH6856">
        <v>0.66659509180115495</v>
      </c>
      <c r="AI6856">
        <v>0.67905474756614104</v>
      </c>
      <c r="AJ6856">
        <v>0.85136094490810099</v>
      </c>
      <c r="AK6856">
        <v>0.30016534462212502</v>
      </c>
    </row>
    <row r="6857" spans="1:37" x14ac:dyDescent="0.2">
      <c r="A6857" t="s">
        <v>21524</v>
      </c>
      <c r="B6857">
        <v>131677700</v>
      </c>
      <c r="C6857">
        <v>131677848</v>
      </c>
      <c r="D6857">
        <v>149</v>
      </c>
      <c r="E6857" t="s">
        <v>22851</v>
      </c>
      <c r="F6857">
        <v>0</v>
      </c>
      <c r="G6857" t="s">
        <v>22852</v>
      </c>
      <c r="H6857" t="s">
        <v>35638</v>
      </c>
      <c r="I6857">
        <v>5</v>
      </c>
      <c r="J6857">
        <v>131463615</v>
      </c>
      <c r="K6857">
        <v>131635231</v>
      </c>
      <c r="L6857">
        <v>171617</v>
      </c>
      <c r="M6857">
        <v>2</v>
      </c>
      <c r="N6857">
        <v>51735</v>
      </c>
      <c r="O6857" t="s">
        <v>22853</v>
      </c>
      <c r="P6857">
        <v>-42469</v>
      </c>
      <c r="Q6857" t="s">
        <v>22854</v>
      </c>
      <c r="R6857" t="s">
        <v>22855</v>
      </c>
      <c r="S6857" t="s">
        <v>35639</v>
      </c>
      <c r="T6857">
        <v>0.29910708687459298</v>
      </c>
      <c r="U6857">
        <v>0.603102917160658</v>
      </c>
      <c r="V6857">
        <v>1.6721130633052199</v>
      </c>
      <c r="W6857">
        <v>0.83553089073937903</v>
      </c>
      <c r="X6857">
        <v>0.95159051474143896</v>
      </c>
      <c r="Y6857">
        <v>-7.3574792941193401E-2</v>
      </c>
      <c r="Z6857">
        <v>0.254377863979316</v>
      </c>
      <c r="AA6857">
        <v>0.72610664078822296</v>
      </c>
      <c r="AB6857">
        <v>1.0985104909375101</v>
      </c>
      <c r="AC6857">
        <v>0.77769842099370001</v>
      </c>
      <c r="AD6857">
        <v>0.90190469217964697</v>
      </c>
      <c r="AE6857">
        <v>-0.42116913704343101</v>
      </c>
      <c r="AF6857">
        <v>0.52681641140453705</v>
      </c>
      <c r="AG6857">
        <v>0.80674443595273604</v>
      </c>
      <c r="AH6857">
        <v>1.64439771855151</v>
      </c>
      <c r="AI6857">
        <v>0.52665284479548302</v>
      </c>
      <c r="AJ6857">
        <v>0.78121606160956403</v>
      </c>
      <c r="AK6857">
        <v>0.26026159095286699</v>
      </c>
    </row>
    <row r="6858" spans="1:37" x14ac:dyDescent="0.2">
      <c r="A6858" t="s">
        <v>21524</v>
      </c>
      <c r="B6858">
        <v>132005342</v>
      </c>
      <c r="C6858">
        <v>132005497</v>
      </c>
      <c r="D6858">
        <v>156</v>
      </c>
      <c r="E6858" t="s">
        <v>22856</v>
      </c>
      <c r="F6858">
        <v>1</v>
      </c>
      <c r="G6858" t="s">
        <v>22857</v>
      </c>
      <c r="H6858" t="s">
        <v>30999</v>
      </c>
      <c r="I6858">
        <v>5</v>
      </c>
      <c r="J6858">
        <v>132003592</v>
      </c>
      <c r="K6858">
        <v>132007022</v>
      </c>
      <c r="L6858">
        <v>3431</v>
      </c>
      <c r="M6858">
        <v>1</v>
      </c>
      <c r="N6858">
        <v>101927693</v>
      </c>
      <c r="O6858" t="s">
        <v>22858</v>
      </c>
      <c r="P6858">
        <v>1750</v>
      </c>
      <c r="Q6858" t="s">
        <v>40</v>
      </c>
      <c r="R6858" t="s">
        <v>22859</v>
      </c>
      <c r="S6858" t="s">
        <v>35640</v>
      </c>
      <c r="T6858">
        <v>0.32911398597860803</v>
      </c>
      <c r="U6858">
        <v>0.603102917160658</v>
      </c>
      <c r="V6858">
        <v>24.445323064110902</v>
      </c>
      <c r="W6858">
        <v>0.49709177864118298</v>
      </c>
      <c r="X6858">
        <v>0.78363289935355196</v>
      </c>
      <c r="Y6858">
        <v>0.72136801595454303</v>
      </c>
      <c r="Z6858">
        <v>0.203350924423461</v>
      </c>
      <c r="AA6858">
        <v>0.72610664078822296</v>
      </c>
      <c r="AB6858">
        <v>24.721861871780401</v>
      </c>
      <c r="AC6858">
        <v>0.92091778829119397</v>
      </c>
      <c r="AD6858">
        <v>0.94068432309766403</v>
      </c>
      <c r="AE6858">
        <v>-0.27863193999570501</v>
      </c>
      <c r="AF6858">
        <v>0.98343762640780896</v>
      </c>
      <c r="AG6858">
        <v>1</v>
      </c>
      <c r="AH6858">
        <v>0.55426636849925703</v>
      </c>
      <c r="AI6858">
        <v>0.197630579561902</v>
      </c>
      <c r="AJ6858">
        <v>0.78121606160956403</v>
      </c>
      <c r="AK6858">
        <v>1.5901234226802401</v>
      </c>
    </row>
    <row r="6859" spans="1:37" x14ac:dyDescent="0.2">
      <c r="A6859" t="s">
        <v>21524</v>
      </c>
      <c r="B6859">
        <v>132005497</v>
      </c>
      <c r="C6859">
        <v>132005652</v>
      </c>
      <c r="D6859">
        <v>156</v>
      </c>
      <c r="E6859" t="s">
        <v>22860</v>
      </c>
      <c r="F6859">
        <v>0</v>
      </c>
      <c r="G6859" t="s">
        <v>22861</v>
      </c>
      <c r="H6859" t="s">
        <v>30999</v>
      </c>
      <c r="I6859">
        <v>5</v>
      </c>
      <c r="J6859">
        <v>132003592</v>
      </c>
      <c r="K6859">
        <v>132007022</v>
      </c>
      <c r="L6859">
        <v>3431</v>
      </c>
      <c r="M6859">
        <v>1</v>
      </c>
      <c r="N6859">
        <v>101927693</v>
      </c>
      <c r="O6859" t="s">
        <v>22858</v>
      </c>
      <c r="P6859">
        <v>1905</v>
      </c>
      <c r="Q6859" t="s">
        <v>40</v>
      </c>
      <c r="R6859" t="s">
        <v>22859</v>
      </c>
      <c r="S6859" t="s">
        <v>35640</v>
      </c>
      <c r="T6859">
        <v>0.32911398597860803</v>
      </c>
      <c r="U6859">
        <v>0.603102917160658</v>
      </c>
      <c r="V6859">
        <v>24.445323064110902</v>
      </c>
      <c r="W6859">
        <v>0.49709177864118298</v>
      </c>
      <c r="X6859">
        <v>0.78363289935355196</v>
      </c>
      <c r="Y6859">
        <v>0.72136801595454303</v>
      </c>
      <c r="Z6859">
        <v>0.203350924423461</v>
      </c>
      <c r="AA6859">
        <v>0.72610664078822296</v>
      </c>
      <c r="AB6859">
        <v>24.721861871780401</v>
      </c>
      <c r="AC6859">
        <v>0.92091778829119397</v>
      </c>
      <c r="AD6859">
        <v>0.94068432309766403</v>
      </c>
      <c r="AE6859">
        <v>-0.27863193999570501</v>
      </c>
      <c r="AF6859">
        <v>0.98343762640780896</v>
      </c>
      <c r="AG6859">
        <v>1</v>
      </c>
      <c r="AH6859">
        <v>0.55426636849925703</v>
      </c>
      <c r="AI6859">
        <v>0.197630579561902</v>
      </c>
      <c r="AJ6859">
        <v>0.78121606160956403</v>
      </c>
      <c r="AK6859">
        <v>1.5901234226802401</v>
      </c>
    </row>
    <row r="6860" spans="1:37" x14ac:dyDescent="0.2">
      <c r="A6860" t="s">
        <v>21524</v>
      </c>
      <c r="B6860">
        <v>132060747</v>
      </c>
      <c r="C6860">
        <v>132060897</v>
      </c>
      <c r="D6860">
        <v>151</v>
      </c>
      <c r="E6860" t="s">
        <v>22862</v>
      </c>
      <c r="F6860">
        <v>4</v>
      </c>
      <c r="G6860" t="s">
        <v>22863</v>
      </c>
      <c r="H6860" t="s">
        <v>30987</v>
      </c>
      <c r="I6860">
        <v>5</v>
      </c>
      <c r="J6860">
        <v>132060655</v>
      </c>
      <c r="K6860">
        <v>132063204</v>
      </c>
      <c r="L6860">
        <v>2550</v>
      </c>
      <c r="M6860">
        <v>1</v>
      </c>
      <c r="N6860">
        <v>3562</v>
      </c>
      <c r="O6860" t="s">
        <v>22864</v>
      </c>
      <c r="P6860">
        <v>92</v>
      </c>
      <c r="Q6860" t="s">
        <v>22865</v>
      </c>
      <c r="R6860" t="s">
        <v>22866</v>
      </c>
      <c r="S6860" t="s">
        <v>35641</v>
      </c>
      <c r="T6860">
        <v>0.583211159830616</v>
      </c>
      <c r="U6860">
        <v>0.81360520874211995</v>
      </c>
      <c r="V6860">
        <v>0.76913233905057299</v>
      </c>
      <c r="W6860">
        <v>0.65075386537994595</v>
      </c>
      <c r="X6860">
        <v>0.94119559056004798</v>
      </c>
      <c r="Y6860">
        <v>-1.1064721283685399</v>
      </c>
      <c r="Z6860">
        <v>1</v>
      </c>
      <c r="AA6860">
        <v>1</v>
      </c>
      <c r="AB6860">
        <v>-0.194341752797907</v>
      </c>
      <c r="AC6860">
        <v>0.283630615332017</v>
      </c>
      <c r="AD6860">
        <v>0.68253123924728298</v>
      </c>
      <c r="AE6860">
        <v>-2.1064720566756798</v>
      </c>
      <c r="AF6860">
        <v>0.23669707478149901</v>
      </c>
      <c r="AG6860">
        <v>0.69020448338054297</v>
      </c>
      <c r="AH6860">
        <v>1.6987429590151299</v>
      </c>
      <c r="AI6860">
        <v>0.98342151819761803</v>
      </c>
      <c r="AJ6860">
        <v>0.98789258377071898</v>
      </c>
      <c r="AK6860">
        <v>-0.23771668915234101</v>
      </c>
    </row>
    <row r="6861" spans="1:37" x14ac:dyDescent="0.2">
      <c r="A6861" t="s">
        <v>21524</v>
      </c>
      <c r="B6861">
        <v>132514424</v>
      </c>
      <c r="C6861">
        <v>132514584</v>
      </c>
      <c r="D6861">
        <v>161</v>
      </c>
      <c r="E6861" t="s">
        <v>22867</v>
      </c>
      <c r="F6861">
        <v>2</v>
      </c>
      <c r="G6861" t="s">
        <v>22868</v>
      </c>
      <c r="H6861" t="s">
        <v>35642</v>
      </c>
      <c r="I6861">
        <v>5</v>
      </c>
      <c r="J6861">
        <v>132489392</v>
      </c>
      <c r="K6861">
        <v>132508719</v>
      </c>
      <c r="L6861">
        <v>19328</v>
      </c>
      <c r="M6861">
        <v>2</v>
      </c>
      <c r="N6861">
        <v>3659</v>
      </c>
      <c r="O6861" t="s">
        <v>22869</v>
      </c>
      <c r="P6861">
        <v>-5705</v>
      </c>
      <c r="Q6861" t="s">
        <v>22870</v>
      </c>
      <c r="R6861" t="s">
        <v>22871</v>
      </c>
      <c r="S6861" t="s">
        <v>35643</v>
      </c>
      <c r="T6861">
        <v>0.62000867163810303</v>
      </c>
      <c r="U6861">
        <v>0.83801048152324698</v>
      </c>
      <c r="V6861">
        <v>0.58908316481392498</v>
      </c>
      <c r="W6861">
        <v>0.65828593352915699</v>
      </c>
      <c r="X6861">
        <v>0.950310876473066</v>
      </c>
      <c r="Y6861">
        <v>-0.74153144723228603</v>
      </c>
      <c r="Z6861">
        <v>0.77094971028204096</v>
      </c>
      <c r="AA6861">
        <v>0.90715953597453902</v>
      </c>
      <c r="AB6861">
        <v>0.101837618862908</v>
      </c>
      <c r="AC6861">
        <v>0.58549394620956996</v>
      </c>
      <c r="AD6861">
        <v>0.87989882095915395</v>
      </c>
      <c r="AE6861">
        <v>-0.87000128217115102</v>
      </c>
      <c r="AF6861">
        <v>0.25752826425955799</v>
      </c>
      <c r="AG6861">
        <v>0.70473078222419605</v>
      </c>
      <c r="AH6861">
        <v>0.87685582130789896</v>
      </c>
      <c r="AI6861">
        <v>0.77882636260341398</v>
      </c>
      <c r="AJ6861">
        <v>0.92808185275216604</v>
      </c>
      <c r="AK6861">
        <v>-0.36836364335528698</v>
      </c>
    </row>
    <row r="6862" spans="1:37" x14ac:dyDescent="0.2">
      <c r="A6862" t="s">
        <v>21524</v>
      </c>
      <c r="B6862">
        <v>132514584</v>
      </c>
      <c r="C6862">
        <v>132514744</v>
      </c>
      <c r="D6862">
        <v>161</v>
      </c>
      <c r="E6862" t="s">
        <v>22872</v>
      </c>
      <c r="F6862">
        <v>4</v>
      </c>
      <c r="G6862" t="s">
        <v>22873</v>
      </c>
      <c r="H6862" t="s">
        <v>35642</v>
      </c>
      <c r="I6862">
        <v>5</v>
      </c>
      <c r="J6862">
        <v>132489392</v>
      </c>
      <c r="K6862">
        <v>132508719</v>
      </c>
      <c r="L6862">
        <v>19328</v>
      </c>
      <c r="M6862">
        <v>2</v>
      </c>
      <c r="N6862">
        <v>3659</v>
      </c>
      <c r="O6862" t="s">
        <v>22869</v>
      </c>
      <c r="P6862">
        <v>-5865</v>
      </c>
      <c r="Q6862" t="s">
        <v>22870</v>
      </c>
      <c r="R6862" t="s">
        <v>22871</v>
      </c>
      <c r="S6862" t="s">
        <v>35643</v>
      </c>
      <c r="T6862">
        <v>0.62000867163810303</v>
      </c>
      <c r="U6862">
        <v>0.83801048152324698</v>
      </c>
      <c r="V6862">
        <v>0.58908316481392498</v>
      </c>
      <c r="W6862">
        <v>0.65828593352915699</v>
      </c>
      <c r="X6862">
        <v>0.950310876473066</v>
      </c>
      <c r="Y6862">
        <v>-0.74153144723228603</v>
      </c>
      <c r="Z6862">
        <v>0.77094971028204096</v>
      </c>
      <c r="AA6862">
        <v>0.90715953597453902</v>
      </c>
      <c r="AB6862">
        <v>0.101837618862908</v>
      </c>
      <c r="AC6862">
        <v>0.58549394620956996</v>
      </c>
      <c r="AD6862">
        <v>0.87989882095915395</v>
      </c>
      <c r="AE6862">
        <v>-0.87000128217115102</v>
      </c>
      <c r="AF6862">
        <v>0.25752826425955799</v>
      </c>
      <c r="AG6862">
        <v>0.70473078222419605</v>
      </c>
      <c r="AH6862">
        <v>0.87685582130789896</v>
      </c>
      <c r="AI6862">
        <v>0.77882636260341398</v>
      </c>
      <c r="AJ6862">
        <v>0.92808185275216604</v>
      </c>
      <c r="AK6862">
        <v>-0.36836364335528698</v>
      </c>
    </row>
    <row r="6863" spans="1:37" x14ac:dyDescent="0.2">
      <c r="A6863" t="s">
        <v>21524</v>
      </c>
      <c r="B6863">
        <v>132514744</v>
      </c>
      <c r="C6863">
        <v>132514904</v>
      </c>
      <c r="D6863">
        <v>161</v>
      </c>
      <c r="E6863" t="s">
        <v>22874</v>
      </c>
      <c r="F6863">
        <v>1</v>
      </c>
      <c r="G6863" t="s">
        <v>22875</v>
      </c>
      <c r="H6863" t="s">
        <v>35642</v>
      </c>
      <c r="I6863">
        <v>5</v>
      </c>
      <c r="J6863">
        <v>132489392</v>
      </c>
      <c r="K6863">
        <v>132508719</v>
      </c>
      <c r="L6863">
        <v>19328</v>
      </c>
      <c r="M6863">
        <v>2</v>
      </c>
      <c r="N6863">
        <v>3659</v>
      </c>
      <c r="O6863" t="s">
        <v>22869</v>
      </c>
      <c r="P6863">
        <v>-6025</v>
      </c>
      <c r="Q6863" t="s">
        <v>22870</v>
      </c>
      <c r="R6863" t="s">
        <v>22871</v>
      </c>
      <c r="S6863" t="s">
        <v>35643</v>
      </c>
      <c r="T6863">
        <v>0.62000867163810303</v>
      </c>
      <c r="U6863">
        <v>0.83801048152324698</v>
      </c>
      <c r="V6863">
        <v>0.58908316481392498</v>
      </c>
      <c r="W6863">
        <v>0.65828593352915699</v>
      </c>
      <c r="X6863">
        <v>0.950310876473066</v>
      </c>
      <c r="Y6863">
        <v>-0.74153144723228603</v>
      </c>
      <c r="Z6863">
        <v>0.77094971028204096</v>
      </c>
      <c r="AA6863">
        <v>0.90715953597453902</v>
      </c>
      <c r="AB6863">
        <v>0.101837618862908</v>
      </c>
      <c r="AC6863">
        <v>0.58549394620956996</v>
      </c>
      <c r="AD6863">
        <v>0.87989882095915395</v>
      </c>
      <c r="AE6863">
        <v>-0.87000128217115102</v>
      </c>
      <c r="AF6863">
        <v>0.25752826425955799</v>
      </c>
      <c r="AG6863">
        <v>0.70473078222419605</v>
      </c>
      <c r="AH6863">
        <v>0.87685582130789896</v>
      </c>
      <c r="AI6863">
        <v>0.77882636260341398</v>
      </c>
      <c r="AJ6863">
        <v>0.92808185275216604</v>
      </c>
      <c r="AK6863">
        <v>-0.36836364335528698</v>
      </c>
    </row>
    <row r="6864" spans="1:37" x14ac:dyDescent="0.2">
      <c r="A6864" t="s">
        <v>21524</v>
      </c>
      <c r="B6864">
        <v>132785404</v>
      </c>
      <c r="C6864">
        <v>132785586</v>
      </c>
      <c r="D6864">
        <v>183</v>
      </c>
      <c r="E6864" t="s">
        <v>22876</v>
      </c>
      <c r="F6864">
        <v>4</v>
      </c>
      <c r="G6864" t="s">
        <v>22877</v>
      </c>
      <c r="H6864" t="s">
        <v>35644</v>
      </c>
      <c r="I6864">
        <v>5</v>
      </c>
      <c r="J6864">
        <v>132758143</v>
      </c>
      <c r="K6864">
        <v>132778216</v>
      </c>
      <c r="L6864">
        <v>20074</v>
      </c>
      <c r="M6864">
        <v>2</v>
      </c>
      <c r="N6864">
        <v>23176</v>
      </c>
      <c r="O6864" t="s">
        <v>22878</v>
      </c>
      <c r="P6864">
        <v>-7188</v>
      </c>
      <c r="Q6864" t="s">
        <v>22879</v>
      </c>
      <c r="R6864" t="s">
        <v>22880</v>
      </c>
      <c r="S6864" t="s">
        <v>35645</v>
      </c>
      <c r="T6864">
        <v>0.54421053469192604</v>
      </c>
      <c r="U6864">
        <v>0.80321479550967601</v>
      </c>
      <c r="V6864">
        <v>0.71658602537072902</v>
      </c>
      <c r="W6864">
        <v>0.45677437087276901</v>
      </c>
      <c r="X6864">
        <v>0.75726018452522603</v>
      </c>
      <c r="Y6864">
        <v>-0.14468911599133299</v>
      </c>
      <c r="Z6864">
        <v>0.45710774983416202</v>
      </c>
      <c r="AA6864">
        <v>0.84435025072159198</v>
      </c>
      <c r="AB6864">
        <v>1.3894153356685399</v>
      </c>
      <c r="AC6864">
        <v>0.32447114801423099</v>
      </c>
      <c r="AD6864">
        <v>0.69252351738087903</v>
      </c>
      <c r="AE6864">
        <v>-0.360806250581935</v>
      </c>
      <c r="AF6864">
        <v>0.78096665068996296</v>
      </c>
      <c r="AG6864">
        <v>0.89109926080456503</v>
      </c>
      <c r="AH6864">
        <v>-0.45819582684036098</v>
      </c>
      <c r="AI6864">
        <v>0.63502732279614804</v>
      </c>
      <c r="AJ6864">
        <v>0.81104508058742797</v>
      </c>
      <c r="AK6864">
        <v>0.10175521611772501</v>
      </c>
    </row>
    <row r="6865" spans="1:37" x14ac:dyDescent="0.2">
      <c r="A6865" t="s">
        <v>21524</v>
      </c>
      <c r="B6865">
        <v>134135795</v>
      </c>
      <c r="C6865">
        <v>134136094</v>
      </c>
      <c r="D6865">
        <v>300</v>
      </c>
      <c r="E6865" t="s">
        <v>22881</v>
      </c>
      <c r="F6865">
        <v>0</v>
      </c>
      <c r="G6865" t="s">
        <v>22882</v>
      </c>
      <c r="H6865" t="s">
        <v>30999</v>
      </c>
      <c r="I6865">
        <v>5</v>
      </c>
      <c r="J6865">
        <v>134137865</v>
      </c>
      <c r="K6865">
        <v>134139252</v>
      </c>
      <c r="L6865">
        <v>1388</v>
      </c>
      <c r="M6865">
        <v>1</v>
      </c>
      <c r="N6865">
        <v>6932</v>
      </c>
      <c r="O6865" t="s">
        <v>22883</v>
      </c>
      <c r="P6865">
        <v>-1771</v>
      </c>
      <c r="Q6865" t="s">
        <v>22884</v>
      </c>
      <c r="R6865" t="s">
        <v>22885</v>
      </c>
      <c r="S6865" t="s">
        <v>35646</v>
      </c>
      <c r="T6865">
        <v>0.61420649487959</v>
      </c>
      <c r="U6865">
        <v>0.83248926286413505</v>
      </c>
      <c r="V6865">
        <v>0.60531232211967501</v>
      </c>
      <c r="W6865">
        <v>0.109485745853757</v>
      </c>
      <c r="X6865">
        <v>0.704072456322962</v>
      </c>
      <c r="Y6865">
        <v>0.95222456230543795</v>
      </c>
      <c r="Z6865">
        <v>0.65156547136931298</v>
      </c>
      <c r="AA6865">
        <v>0.84521697243271998</v>
      </c>
      <c r="AB6865">
        <v>0.493292266207008</v>
      </c>
      <c r="AC6865">
        <v>0.63269432565213501</v>
      </c>
      <c r="AD6865">
        <v>0.87989882095915395</v>
      </c>
      <c r="AE6865">
        <v>0.11314265042220099</v>
      </c>
      <c r="AF6865">
        <v>0.60913063102612797</v>
      </c>
      <c r="AG6865">
        <v>0.80674443595273604</v>
      </c>
      <c r="AH6865">
        <v>0.42032352344389301</v>
      </c>
      <c r="AI6865">
        <v>1.0283789364873E-2</v>
      </c>
      <c r="AJ6865">
        <v>0.78121606160956403</v>
      </c>
      <c r="AK6865">
        <v>1.5717123943217901</v>
      </c>
    </row>
    <row r="6866" spans="1:37" x14ac:dyDescent="0.2">
      <c r="A6866" t="s">
        <v>21524</v>
      </c>
      <c r="B6866">
        <v>134671955</v>
      </c>
      <c r="C6866">
        <v>134672112</v>
      </c>
      <c r="D6866">
        <v>158</v>
      </c>
      <c r="E6866" t="s">
        <v>22886</v>
      </c>
      <c r="F6866">
        <v>2</v>
      </c>
      <c r="G6866" t="s">
        <v>22887</v>
      </c>
      <c r="H6866" t="s">
        <v>35647</v>
      </c>
      <c r="I6866">
        <v>5</v>
      </c>
      <c r="J6866">
        <v>134679711</v>
      </c>
      <c r="K6866">
        <v>134692891</v>
      </c>
      <c r="L6866">
        <v>13181</v>
      </c>
      <c r="M6866">
        <v>1</v>
      </c>
      <c r="N6866">
        <v>10802</v>
      </c>
      <c r="O6866" t="s">
        <v>22888</v>
      </c>
      <c r="P6866">
        <v>-7599</v>
      </c>
      <c r="Q6866" t="s">
        <v>22889</v>
      </c>
      <c r="R6866" t="s">
        <v>22890</v>
      </c>
      <c r="S6866" t="s">
        <v>35648</v>
      </c>
      <c r="T6866">
        <v>0.583211159830616</v>
      </c>
      <c r="U6866">
        <v>0.81360520874211995</v>
      </c>
      <c r="V6866">
        <v>-1.0022570001214</v>
      </c>
      <c r="W6866">
        <v>0.49709177864118298</v>
      </c>
      <c r="X6866">
        <v>0.78363289935355196</v>
      </c>
      <c r="Y6866">
        <v>-1.0314715190250101</v>
      </c>
      <c r="Z6866">
        <v>0.693404429441695</v>
      </c>
      <c r="AA6866">
        <v>0.84521697243271998</v>
      </c>
      <c r="AB6866">
        <v>-0.16894791540080301</v>
      </c>
      <c r="AC6866">
        <v>0.63966253792798</v>
      </c>
      <c r="AD6866">
        <v>0.87989882095915395</v>
      </c>
      <c r="AE6866">
        <v>-0.39767398157637202</v>
      </c>
      <c r="AF6866">
        <v>0.52568734144070195</v>
      </c>
      <c r="AG6866">
        <v>0.80674443595273604</v>
      </c>
      <c r="AH6866">
        <v>-1.1946337864507599</v>
      </c>
      <c r="AI6866">
        <v>0.45687063064905098</v>
      </c>
      <c r="AJ6866">
        <v>0.78121606160956403</v>
      </c>
      <c r="AK6866">
        <v>-1.05024390566324</v>
      </c>
    </row>
    <row r="6867" spans="1:37" x14ac:dyDescent="0.2">
      <c r="A6867" t="s">
        <v>21524</v>
      </c>
      <c r="B6867">
        <v>134672112</v>
      </c>
      <c r="C6867">
        <v>134672269</v>
      </c>
      <c r="D6867">
        <v>158</v>
      </c>
      <c r="E6867" t="s">
        <v>22891</v>
      </c>
      <c r="F6867">
        <v>3</v>
      </c>
      <c r="G6867" t="s">
        <v>22892</v>
      </c>
      <c r="H6867" t="s">
        <v>35647</v>
      </c>
      <c r="I6867">
        <v>5</v>
      </c>
      <c r="J6867">
        <v>134679711</v>
      </c>
      <c r="K6867">
        <v>134692891</v>
      </c>
      <c r="L6867">
        <v>13181</v>
      </c>
      <c r="M6867">
        <v>1</v>
      </c>
      <c r="N6867">
        <v>10802</v>
      </c>
      <c r="O6867" t="s">
        <v>22888</v>
      </c>
      <c r="P6867">
        <v>-7442</v>
      </c>
      <c r="Q6867" t="s">
        <v>22889</v>
      </c>
      <c r="R6867" t="s">
        <v>22890</v>
      </c>
      <c r="S6867" t="s">
        <v>35648</v>
      </c>
      <c r="T6867">
        <v>0.583211159830616</v>
      </c>
      <c r="U6867">
        <v>0.81360520874211995</v>
      </c>
      <c r="V6867">
        <v>-1.0022570001214</v>
      </c>
      <c r="W6867">
        <v>0.49709177864118298</v>
      </c>
      <c r="X6867">
        <v>0.78363289935355196</v>
      </c>
      <c r="Y6867">
        <v>-1.0314715190250101</v>
      </c>
      <c r="Z6867">
        <v>0.693404429441695</v>
      </c>
      <c r="AA6867">
        <v>0.84521697243271998</v>
      </c>
      <c r="AB6867">
        <v>-0.16894791540080301</v>
      </c>
      <c r="AC6867">
        <v>0.63966253792798</v>
      </c>
      <c r="AD6867">
        <v>0.87989882095915395</v>
      </c>
      <c r="AE6867">
        <v>-0.39767398157637202</v>
      </c>
      <c r="AF6867">
        <v>0.52568734144070195</v>
      </c>
      <c r="AG6867">
        <v>0.80674443595273604</v>
      </c>
      <c r="AH6867">
        <v>-1.1946337864507599</v>
      </c>
      <c r="AI6867">
        <v>0.45687063064905098</v>
      </c>
      <c r="AJ6867">
        <v>0.78121606160956403</v>
      </c>
      <c r="AK6867">
        <v>-1.05024390566324</v>
      </c>
    </row>
    <row r="6868" spans="1:37" x14ac:dyDescent="0.2">
      <c r="A6868" t="s">
        <v>21524</v>
      </c>
      <c r="B6868">
        <v>135326618</v>
      </c>
      <c r="C6868">
        <v>135326913</v>
      </c>
      <c r="D6868">
        <v>296</v>
      </c>
      <c r="E6868" t="s">
        <v>22893</v>
      </c>
      <c r="F6868">
        <v>9</v>
      </c>
      <c r="G6868" t="s">
        <v>22894</v>
      </c>
      <c r="H6868" t="s">
        <v>35649</v>
      </c>
      <c r="I6868">
        <v>5</v>
      </c>
      <c r="J6868">
        <v>135337939</v>
      </c>
      <c r="K6868">
        <v>135358219</v>
      </c>
      <c r="L6868">
        <v>20281</v>
      </c>
      <c r="M6868">
        <v>1</v>
      </c>
      <c r="N6868">
        <v>100996485</v>
      </c>
      <c r="O6868" t="s">
        <v>22895</v>
      </c>
      <c r="P6868">
        <v>-11026</v>
      </c>
      <c r="Q6868" t="s">
        <v>22896</v>
      </c>
      <c r="R6868" t="s">
        <v>22897</v>
      </c>
      <c r="S6868" t="s">
        <v>35650</v>
      </c>
      <c r="T6868">
        <v>0.152084254673993</v>
      </c>
      <c r="U6868">
        <v>0.603102917160658</v>
      </c>
      <c r="V6868">
        <v>24.538991088434098</v>
      </c>
      <c r="W6868">
        <v>0.69201225521665499</v>
      </c>
      <c r="X6868">
        <v>0.95159051474143896</v>
      </c>
      <c r="Y6868">
        <v>-0.98710319862975704</v>
      </c>
      <c r="Z6868">
        <v>0.203350924423461</v>
      </c>
      <c r="AA6868">
        <v>0.72610664078822296</v>
      </c>
      <c r="AB6868">
        <v>24.078104597639999</v>
      </c>
      <c r="AC6868">
        <v>0.30184355666711699</v>
      </c>
      <c r="AD6868">
        <v>0.68253123924728298</v>
      </c>
      <c r="AE6868">
        <v>-1.98710306371867</v>
      </c>
      <c r="AF6868">
        <v>0.22065000948199101</v>
      </c>
      <c r="AG6868">
        <v>0.68151250837662902</v>
      </c>
      <c r="AH6868">
        <v>2.2627374832533702</v>
      </c>
      <c r="AI6868">
        <v>0.95029317176085903</v>
      </c>
      <c r="AJ6868">
        <v>0.98621344597861504</v>
      </c>
      <c r="AK6868">
        <v>-0.118347788132529</v>
      </c>
    </row>
    <row r="6869" spans="1:37" x14ac:dyDescent="0.2">
      <c r="A6869" t="s">
        <v>21524</v>
      </c>
      <c r="B6869">
        <v>135326969</v>
      </c>
      <c r="C6869">
        <v>135327258</v>
      </c>
      <c r="D6869">
        <v>290</v>
      </c>
      <c r="E6869" t="s">
        <v>22898</v>
      </c>
      <c r="F6869">
        <v>28</v>
      </c>
      <c r="G6869" t="s">
        <v>22899</v>
      </c>
      <c r="H6869" t="s">
        <v>35649</v>
      </c>
      <c r="I6869">
        <v>5</v>
      </c>
      <c r="J6869">
        <v>135337939</v>
      </c>
      <c r="K6869">
        <v>135358219</v>
      </c>
      <c r="L6869">
        <v>20281</v>
      </c>
      <c r="M6869">
        <v>1</v>
      </c>
      <c r="N6869">
        <v>100996485</v>
      </c>
      <c r="O6869" t="s">
        <v>22895</v>
      </c>
      <c r="P6869">
        <v>-10681</v>
      </c>
      <c r="Q6869" t="s">
        <v>22896</v>
      </c>
      <c r="R6869" t="s">
        <v>22897</v>
      </c>
      <c r="S6869" t="s">
        <v>35650</v>
      </c>
      <c r="T6869">
        <v>0.152084254673993</v>
      </c>
      <c r="U6869">
        <v>0.603102917160658</v>
      </c>
      <c r="V6869">
        <v>24.538991088434098</v>
      </c>
      <c r="W6869">
        <v>0.69201225521665499</v>
      </c>
      <c r="X6869">
        <v>0.95159051474143896</v>
      </c>
      <c r="Y6869">
        <v>-0.98710319862975704</v>
      </c>
      <c r="Z6869">
        <v>0.203350924423461</v>
      </c>
      <c r="AA6869">
        <v>0.72610664078822296</v>
      </c>
      <c r="AB6869">
        <v>24.078104597639999</v>
      </c>
      <c r="AC6869">
        <v>0.30184355666711699</v>
      </c>
      <c r="AD6869">
        <v>0.68253123924728298</v>
      </c>
      <c r="AE6869">
        <v>-1.98710306371867</v>
      </c>
      <c r="AF6869">
        <v>0.22065000948199101</v>
      </c>
      <c r="AG6869">
        <v>0.68151250837662902</v>
      </c>
      <c r="AH6869">
        <v>2.2627374832533702</v>
      </c>
      <c r="AI6869">
        <v>0.95029317176085903</v>
      </c>
      <c r="AJ6869">
        <v>0.98621344597861504</v>
      </c>
      <c r="AK6869">
        <v>-0.118347788132529</v>
      </c>
    </row>
    <row r="6870" spans="1:37" x14ac:dyDescent="0.2">
      <c r="A6870" t="s">
        <v>21524</v>
      </c>
      <c r="B6870">
        <v>136597698</v>
      </c>
      <c r="C6870">
        <v>136597996</v>
      </c>
      <c r="D6870">
        <v>299</v>
      </c>
      <c r="E6870" t="s">
        <v>22900</v>
      </c>
      <c r="F6870">
        <v>1</v>
      </c>
      <c r="G6870" t="s">
        <v>22901</v>
      </c>
      <c r="H6870" t="s">
        <v>31000</v>
      </c>
      <c r="I6870">
        <v>5</v>
      </c>
      <c r="J6870">
        <v>136734830</v>
      </c>
      <c r="K6870">
        <v>136756158</v>
      </c>
      <c r="L6870">
        <v>21329</v>
      </c>
      <c r="M6870">
        <v>1</v>
      </c>
      <c r="N6870">
        <v>105379191</v>
      </c>
      <c r="O6870" t="s">
        <v>22902</v>
      </c>
      <c r="P6870">
        <v>-136834</v>
      </c>
      <c r="Q6870" t="s">
        <v>40</v>
      </c>
      <c r="R6870" t="s">
        <v>22903</v>
      </c>
      <c r="S6870" t="s">
        <v>35651</v>
      </c>
      <c r="T6870">
        <v>0.35387198439864398</v>
      </c>
      <c r="U6870">
        <v>0.603102917160658</v>
      </c>
      <c r="V6870">
        <v>-23.403093847074899</v>
      </c>
      <c r="W6870">
        <v>0.89107655920673101</v>
      </c>
      <c r="X6870">
        <v>0.95159051474143896</v>
      </c>
      <c r="Y6870">
        <v>0.84174758969836405</v>
      </c>
      <c r="Z6870">
        <v>0.69013698642955401</v>
      </c>
      <c r="AA6870">
        <v>0.84521697243271998</v>
      </c>
      <c r="AB6870">
        <v>-0.32697155294866298</v>
      </c>
      <c r="AC6870">
        <v>0.75388744886274095</v>
      </c>
      <c r="AD6870">
        <v>0.87989882095915395</v>
      </c>
      <c r="AE6870">
        <v>-0.158252330821509</v>
      </c>
      <c r="AF6870">
        <v>0.32549523997010099</v>
      </c>
      <c r="AG6870">
        <v>0.70473078222419605</v>
      </c>
      <c r="AH6870">
        <v>-23.784131243488702</v>
      </c>
      <c r="AI6870">
        <v>0.56157887380500204</v>
      </c>
      <c r="AJ6870">
        <v>0.78121606160956403</v>
      </c>
      <c r="AK6870">
        <v>1.71050293874745</v>
      </c>
    </row>
    <row r="6871" spans="1:37" x14ac:dyDescent="0.2">
      <c r="A6871" t="s">
        <v>21524</v>
      </c>
      <c r="B6871">
        <v>136787889</v>
      </c>
      <c r="C6871">
        <v>136788053</v>
      </c>
      <c r="D6871">
        <v>165</v>
      </c>
      <c r="E6871" t="s">
        <v>22904</v>
      </c>
      <c r="F6871">
        <v>0</v>
      </c>
      <c r="G6871" t="s">
        <v>22905</v>
      </c>
      <c r="H6871" t="s">
        <v>31000</v>
      </c>
      <c r="I6871">
        <v>5</v>
      </c>
      <c r="J6871">
        <v>136734944</v>
      </c>
      <c r="K6871">
        <v>136756131</v>
      </c>
      <c r="L6871">
        <v>21188</v>
      </c>
      <c r="M6871">
        <v>1</v>
      </c>
      <c r="N6871">
        <v>105379191</v>
      </c>
      <c r="O6871" t="s">
        <v>22906</v>
      </c>
      <c r="P6871">
        <v>52945</v>
      </c>
      <c r="Q6871" t="s">
        <v>40</v>
      </c>
      <c r="R6871" t="s">
        <v>22903</v>
      </c>
      <c r="S6871" t="s">
        <v>35651</v>
      </c>
      <c r="T6871">
        <v>0.54421053469192604</v>
      </c>
      <c r="U6871">
        <v>0.80321479550967601</v>
      </c>
      <c r="V6871">
        <v>1.16869062302417</v>
      </c>
      <c r="W6871">
        <v>0.21487136447640501</v>
      </c>
      <c r="X6871">
        <v>0.704072456322962</v>
      </c>
      <c r="Y6871">
        <v>3.9342763735565698</v>
      </c>
      <c r="Z6871">
        <v>0.693404429441695</v>
      </c>
      <c r="AA6871">
        <v>0.84521697243271998</v>
      </c>
      <c r="AB6871">
        <v>0.312921122190358</v>
      </c>
      <c r="AC6871">
        <v>0.59090205226999604</v>
      </c>
      <c r="AD6871">
        <v>0.87989882095915395</v>
      </c>
      <c r="AE6871">
        <v>2.9342764163132502</v>
      </c>
      <c r="AF6871">
        <v>0.45724430223818102</v>
      </c>
      <c r="AG6871">
        <v>0.80674443595273604</v>
      </c>
      <c r="AH6871">
        <v>1.87678771613691</v>
      </c>
      <c r="AI6871">
        <v>5.2175397303601399E-2</v>
      </c>
      <c r="AJ6871">
        <v>0.78121606160956403</v>
      </c>
      <c r="AK6871">
        <v>4.8030313003142</v>
      </c>
    </row>
    <row r="6872" spans="1:37" x14ac:dyDescent="0.2">
      <c r="A6872" t="s">
        <v>21524</v>
      </c>
      <c r="B6872">
        <v>136788053</v>
      </c>
      <c r="C6872">
        <v>136788217</v>
      </c>
      <c r="D6872">
        <v>165</v>
      </c>
      <c r="E6872" t="s">
        <v>22907</v>
      </c>
      <c r="F6872">
        <v>3</v>
      </c>
      <c r="G6872" t="s">
        <v>22908</v>
      </c>
      <c r="H6872" t="s">
        <v>31000</v>
      </c>
      <c r="I6872">
        <v>5</v>
      </c>
      <c r="J6872">
        <v>136734944</v>
      </c>
      <c r="K6872">
        <v>136756131</v>
      </c>
      <c r="L6872">
        <v>21188</v>
      </c>
      <c r="M6872">
        <v>1</v>
      </c>
      <c r="N6872">
        <v>105379191</v>
      </c>
      <c r="O6872" t="s">
        <v>22906</v>
      </c>
      <c r="P6872">
        <v>53109</v>
      </c>
      <c r="Q6872" t="s">
        <v>40</v>
      </c>
      <c r="R6872" t="s">
        <v>22903</v>
      </c>
      <c r="S6872" t="s">
        <v>35651</v>
      </c>
      <c r="T6872">
        <v>0.54421053469192604</v>
      </c>
      <c r="U6872">
        <v>0.80321479550967601</v>
      </c>
      <c r="V6872">
        <v>1.3905679617255</v>
      </c>
      <c r="W6872">
        <v>0.21487136447640501</v>
      </c>
      <c r="X6872">
        <v>0.704072456322962</v>
      </c>
      <c r="Y6872">
        <v>4.0928171810470104</v>
      </c>
      <c r="Z6872">
        <v>0.693404429441695</v>
      </c>
      <c r="AA6872">
        <v>0.84521697243271998</v>
      </c>
      <c r="AB6872">
        <v>0.51992778065620004</v>
      </c>
      <c r="AC6872">
        <v>0.59090205226999604</v>
      </c>
      <c r="AD6872">
        <v>0.87989882095915395</v>
      </c>
      <c r="AE6872">
        <v>3.09281721935404</v>
      </c>
      <c r="AF6872">
        <v>0.45724430223818102</v>
      </c>
      <c r="AG6872">
        <v>0.80674443595273604</v>
      </c>
      <c r="AH6872">
        <v>2.0986650548382402</v>
      </c>
      <c r="AI6872">
        <v>5.2175397303601399E-2</v>
      </c>
      <c r="AJ6872">
        <v>0.78121606160956403</v>
      </c>
      <c r="AK6872">
        <v>4.9615721078046402</v>
      </c>
    </row>
    <row r="6873" spans="1:37" x14ac:dyDescent="0.2">
      <c r="A6873" t="s">
        <v>21524</v>
      </c>
      <c r="B6873">
        <v>136788217</v>
      </c>
      <c r="C6873">
        <v>136788381</v>
      </c>
      <c r="D6873">
        <v>165</v>
      </c>
      <c r="E6873" t="s">
        <v>22909</v>
      </c>
      <c r="F6873">
        <v>1</v>
      </c>
      <c r="G6873" t="s">
        <v>22910</v>
      </c>
      <c r="H6873" t="s">
        <v>31000</v>
      </c>
      <c r="I6873">
        <v>5</v>
      </c>
      <c r="J6873">
        <v>136734944</v>
      </c>
      <c r="K6873">
        <v>136756131</v>
      </c>
      <c r="L6873">
        <v>21188</v>
      </c>
      <c r="M6873">
        <v>1</v>
      </c>
      <c r="N6873">
        <v>105379191</v>
      </c>
      <c r="O6873" t="s">
        <v>22906</v>
      </c>
      <c r="P6873">
        <v>53273</v>
      </c>
      <c r="Q6873" t="s">
        <v>40</v>
      </c>
      <c r="R6873" t="s">
        <v>22903</v>
      </c>
      <c r="S6873" t="s">
        <v>35651</v>
      </c>
      <c r="T6873">
        <v>0.54421053469192604</v>
      </c>
      <c r="U6873">
        <v>0.80321479550967601</v>
      </c>
      <c r="V6873">
        <v>1.3905679617255</v>
      </c>
      <c r="W6873">
        <v>0.21487136447640501</v>
      </c>
      <c r="X6873">
        <v>0.704072456322962</v>
      </c>
      <c r="Y6873">
        <v>4.0928171810470104</v>
      </c>
      <c r="Z6873">
        <v>0.693404429441695</v>
      </c>
      <c r="AA6873">
        <v>0.84521697243271998</v>
      </c>
      <c r="AB6873">
        <v>0.51992778065620004</v>
      </c>
      <c r="AC6873">
        <v>0.59090205226999604</v>
      </c>
      <c r="AD6873">
        <v>0.87989882095915395</v>
      </c>
      <c r="AE6873">
        <v>3.09281721935404</v>
      </c>
      <c r="AF6873">
        <v>0.45724430223818102</v>
      </c>
      <c r="AG6873">
        <v>0.80674443595273604</v>
      </c>
      <c r="AH6873">
        <v>2.0986650548382402</v>
      </c>
      <c r="AI6873">
        <v>5.2175397303601399E-2</v>
      </c>
      <c r="AJ6873">
        <v>0.78121606160956403</v>
      </c>
      <c r="AK6873">
        <v>4.9615721078046402</v>
      </c>
    </row>
    <row r="6874" spans="1:37" x14ac:dyDescent="0.2">
      <c r="A6874" t="s">
        <v>21524</v>
      </c>
      <c r="B6874">
        <v>137049727</v>
      </c>
      <c r="C6874">
        <v>137049903</v>
      </c>
      <c r="D6874">
        <v>177</v>
      </c>
      <c r="E6874" t="s">
        <v>22911</v>
      </c>
      <c r="F6874">
        <v>2</v>
      </c>
      <c r="G6874" t="s">
        <v>3938</v>
      </c>
      <c r="H6874" t="s">
        <v>35652</v>
      </c>
      <c r="I6874">
        <v>5</v>
      </c>
      <c r="J6874">
        <v>136988553</v>
      </c>
      <c r="K6874">
        <v>136993160</v>
      </c>
      <c r="L6874">
        <v>4608</v>
      </c>
      <c r="M6874">
        <v>2</v>
      </c>
      <c r="N6874">
        <v>6695</v>
      </c>
      <c r="O6874" t="s">
        <v>22912</v>
      </c>
      <c r="P6874">
        <v>-56567</v>
      </c>
      <c r="Q6874" t="s">
        <v>22913</v>
      </c>
      <c r="R6874" t="s">
        <v>22914</v>
      </c>
      <c r="S6874" t="s">
        <v>35653</v>
      </c>
      <c r="T6874">
        <v>0.53634449896705105</v>
      </c>
      <c r="U6874">
        <v>0.80321479550967601</v>
      </c>
      <c r="V6874">
        <v>0.23221107980646499</v>
      </c>
      <c r="W6874">
        <v>0.133145240802578</v>
      </c>
      <c r="X6874">
        <v>0.704072456322962</v>
      </c>
      <c r="Y6874">
        <v>-1.11123354384399</v>
      </c>
      <c r="Z6874">
        <v>0.91424320508882495</v>
      </c>
      <c r="AA6874">
        <v>0.99919698600769702</v>
      </c>
      <c r="AB6874">
        <v>-6.67337623780168E-2</v>
      </c>
      <c r="AC6874">
        <v>0.14850763011391699</v>
      </c>
      <c r="AD6874">
        <v>0.68253123924728298</v>
      </c>
      <c r="AE6874">
        <v>-0.91548298620784396</v>
      </c>
      <c r="AF6874">
        <v>0.36093675255839203</v>
      </c>
      <c r="AG6874">
        <v>0.76111651430312299</v>
      </c>
      <c r="AH6874">
        <v>0.43543001680695498</v>
      </c>
      <c r="AI6874">
        <v>0.18966679244118501</v>
      </c>
      <c r="AJ6874">
        <v>0.78121606160956403</v>
      </c>
      <c r="AK6874">
        <v>-0.82120715023049295</v>
      </c>
    </row>
    <row r="6875" spans="1:37" x14ac:dyDescent="0.2">
      <c r="A6875" t="s">
        <v>21524</v>
      </c>
      <c r="B6875">
        <v>137049903</v>
      </c>
      <c r="C6875">
        <v>137050079</v>
      </c>
      <c r="D6875">
        <v>177</v>
      </c>
      <c r="E6875" t="s">
        <v>22915</v>
      </c>
      <c r="F6875">
        <v>3</v>
      </c>
      <c r="G6875" t="s">
        <v>1236</v>
      </c>
      <c r="H6875" t="s">
        <v>35652</v>
      </c>
      <c r="I6875">
        <v>5</v>
      </c>
      <c r="J6875">
        <v>136988553</v>
      </c>
      <c r="K6875">
        <v>136993160</v>
      </c>
      <c r="L6875">
        <v>4608</v>
      </c>
      <c r="M6875">
        <v>2</v>
      </c>
      <c r="N6875">
        <v>6695</v>
      </c>
      <c r="O6875" t="s">
        <v>22912</v>
      </c>
      <c r="P6875">
        <v>-56743</v>
      </c>
      <c r="Q6875" t="s">
        <v>22913</v>
      </c>
      <c r="R6875" t="s">
        <v>22914</v>
      </c>
      <c r="S6875" t="s">
        <v>35653</v>
      </c>
      <c r="T6875">
        <v>0.55460887124887304</v>
      </c>
      <c r="U6875">
        <v>0.81214233890638399</v>
      </c>
      <c r="V6875">
        <v>0.15397050270576201</v>
      </c>
      <c r="W6875">
        <v>0.126234857298476</v>
      </c>
      <c r="X6875">
        <v>0.704072456322962</v>
      </c>
      <c r="Y6875">
        <v>-1.1646207087154401</v>
      </c>
      <c r="Z6875">
        <v>0.92739676591055797</v>
      </c>
      <c r="AA6875">
        <v>0.99919698600769702</v>
      </c>
      <c r="AB6875">
        <v>-0.14497433947871999</v>
      </c>
      <c r="AC6875">
        <v>0.139741936369634</v>
      </c>
      <c r="AD6875">
        <v>0.68253123924728298</v>
      </c>
      <c r="AE6875">
        <v>-0.96887015107929697</v>
      </c>
      <c r="AF6875">
        <v>0.36981571668645702</v>
      </c>
      <c r="AG6875">
        <v>0.77529362945855096</v>
      </c>
      <c r="AH6875">
        <v>0.38763504339837102</v>
      </c>
      <c r="AI6875">
        <v>0.18408783579139201</v>
      </c>
      <c r="AJ6875">
        <v>0.78121606160956403</v>
      </c>
      <c r="AK6875">
        <v>-0.85717033573197399</v>
      </c>
    </row>
    <row r="6876" spans="1:37" x14ac:dyDescent="0.2">
      <c r="A6876" t="s">
        <v>21524</v>
      </c>
      <c r="B6876">
        <v>137063145</v>
      </c>
      <c r="C6876">
        <v>137063338</v>
      </c>
      <c r="D6876">
        <v>194</v>
      </c>
      <c r="E6876" t="s">
        <v>22916</v>
      </c>
      <c r="F6876">
        <v>10</v>
      </c>
      <c r="G6876" t="s">
        <v>22917</v>
      </c>
      <c r="H6876" t="s">
        <v>35652</v>
      </c>
      <c r="I6876">
        <v>5</v>
      </c>
      <c r="J6876">
        <v>136988553</v>
      </c>
      <c r="K6876">
        <v>136993160</v>
      </c>
      <c r="L6876">
        <v>4608</v>
      </c>
      <c r="M6876">
        <v>2</v>
      </c>
      <c r="N6876">
        <v>6695</v>
      </c>
      <c r="O6876" t="s">
        <v>22912</v>
      </c>
      <c r="P6876">
        <v>-69985</v>
      </c>
      <c r="Q6876" t="s">
        <v>22913</v>
      </c>
      <c r="R6876" t="s">
        <v>22914</v>
      </c>
      <c r="S6876" t="s">
        <v>35653</v>
      </c>
      <c r="T6876">
        <v>0.39635578045513598</v>
      </c>
      <c r="U6876">
        <v>0.66075430005164804</v>
      </c>
      <c r="V6876">
        <v>1.68560066263631</v>
      </c>
      <c r="W6876">
        <v>0.54712176940017698</v>
      </c>
      <c r="X6876">
        <v>0.84261847258371703</v>
      </c>
      <c r="Y6876">
        <v>-2.0995682130638298</v>
      </c>
      <c r="Z6876">
        <v>0.684827518644194</v>
      </c>
      <c r="AA6876">
        <v>0.84521697243271998</v>
      </c>
      <c r="AB6876">
        <v>1.2999358327007</v>
      </c>
      <c r="AC6876">
        <v>0.88073854788913397</v>
      </c>
      <c r="AD6876">
        <v>0.94068432309766403</v>
      </c>
      <c r="AE6876">
        <v>-0.65852638304726996</v>
      </c>
      <c r="AF6876">
        <v>0.23652659311111299</v>
      </c>
      <c r="AG6876">
        <v>0.69020448338054297</v>
      </c>
      <c r="AH6876">
        <v>1.28806781783533</v>
      </c>
      <c r="AI6876">
        <v>0.36501215707259999</v>
      </c>
      <c r="AJ6876">
        <v>0.78121606160956403</v>
      </c>
      <c r="AK6876">
        <v>-2.1214106610767902</v>
      </c>
    </row>
    <row r="6877" spans="1:37" x14ac:dyDescent="0.2">
      <c r="A6877" t="s">
        <v>21524</v>
      </c>
      <c r="B6877">
        <v>137604332</v>
      </c>
      <c r="C6877">
        <v>137604622</v>
      </c>
      <c r="D6877">
        <v>291</v>
      </c>
      <c r="E6877" t="s">
        <v>22918</v>
      </c>
      <c r="F6877">
        <v>1</v>
      </c>
      <c r="G6877" t="s">
        <v>22919</v>
      </c>
      <c r="H6877" t="s">
        <v>31000</v>
      </c>
      <c r="I6877">
        <v>5</v>
      </c>
      <c r="J6877">
        <v>137112494</v>
      </c>
      <c r="K6877">
        <v>137598379</v>
      </c>
      <c r="L6877">
        <v>485886</v>
      </c>
      <c r="M6877">
        <v>2</v>
      </c>
      <c r="N6877">
        <v>6695</v>
      </c>
      <c r="O6877" t="s">
        <v>22920</v>
      </c>
      <c r="P6877">
        <v>-5953</v>
      </c>
      <c r="Q6877" t="s">
        <v>22913</v>
      </c>
      <c r="R6877" t="s">
        <v>22914</v>
      </c>
      <c r="S6877" t="s">
        <v>35653</v>
      </c>
      <c r="T6877">
        <v>0.152084254673993</v>
      </c>
      <c r="U6877">
        <v>0.603102917160658</v>
      </c>
      <c r="V6877">
        <v>25.8554804237619</v>
      </c>
      <c r="W6877">
        <v>0.38920677604595899</v>
      </c>
      <c r="X6877">
        <v>0.704072456322962</v>
      </c>
      <c r="Y6877">
        <v>-24.8811191070915</v>
      </c>
      <c r="Z6877">
        <v>0.306975110376564</v>
      </c>
      <c r="AA6877">
        <v>0.72610664078822296</v>
      </c>
      <c r="AB6877">
        <v>24.892006322361802</v>
      </c>
      <c r="AC6877">
        <v>0.71753805159658501</v>
      </c>
      <c r="AD6877">
        <v>0.87989882095915395</v>
      </c>
      <c r="AE6877">
        <v>-1.22153241503138</v>
      </c>
      <c r="AF6877">
        <v>4.6407610929182198E-2</v>
      </c>
      <c r="AG6877">
        <v>0.476038960109122</v>
      </c>
      <c r="AH6877">
        <v>25.8554804237619</v>
      </c>
      <c r="AI6877">
        <v>0.35038410267202102</v>
      </c>
      <c r="AJ6877">
        <v>0.78121606160956403</v>
      </c>
      <c r="AK6877">
        <v>-24.7850911220097</v>
      </c>
    </row>
    <row r="6878" spans="1:37" x14ac:dyDescent="0.2">
      <c r="A6878" t="s">
        <v>21524</v>
      </c>
      <c r="B6878">
        <v>137604651</v>
      </c>
      <c r="C6878">
        <v>137604803</v>
      </c>
      <c r="D6878">
        <v>153</v>
      </c>
      <c r="E6878" t="s">
        <v>22921</v>
      </c>
      <c r="F6878">
        <v>2</v>
      </c>
      <c r="G6878" t="s">
        <v>22922</v>
      </c>
      <c r="H6878" t="s">
        <v>31000</v>
      </c>
      <c r="I6878">
        <v>5</v>
      </c>
      <c r="J6878">
        <v>137112494</v>
      </c>
      <c r="K6878">
        <v>137598379</v>
      </c>
      <c r="L6878">
        <v>485886</v>
      </c>
      <c r="M6878">
        <v>2</v>
      </c>
      <c r="N6878">
        <v>6695</v>
      </c>
      <c r="O6878" t="s">
        <v>22920</v>
      </c>
      <c r="P6878">
        <v>-6272</v>
      </c>
      <c r="Q6878" t="s">
        <v>22913</v>
      </c>
      <c r="R6878" t="s">
        <v>22914</v>
      </c>
      <c r="S6878" t="s">
        <v>35653</v>
      </c>
      <c r="T6878">
        <v>0.152084254673993</v>
      </c>
      <c r="U6878">
        <v>0.603102917160658</v>
      </c>
      <c r="V6878">
        <v>25.8554804237619</v>
      </c>
      <c r="W6878">
        <v>0.38920677604595899</v>
      </c>
      <c r="X6878">
        <v>0.704072456322962</v>
      </c>
      <c r="Y6878">
        <v>-24.8811191070915</v>
      </c>
      <c r="Z6878">
        <v>0.306975110376564</v>
      </c>
      <c r="AA6878">
        <v>0.72610664078822296</v>
      </c>
      <c r="AB6878">
        <v>24.892006322361802</v>
      </c>
      <c r="AC6878">
        <v>0.71753805159658501</v>
      </c>
      <c r="AD6878">
        <v>0.87989882095915395</v>
      </c>
      <c r="AE6878">
        <v>-1.22153241503138</v>
      </c>
      <c r="AF6878">
        <v>4.6407610929182198E-2</v>
      </c>
      <c r="AG6878">
        <v>0.476038960109122</v>
      </c>
      <c r="AH6878">
        <v>25.8554804237619</v>
      </c>
      <c r="AI6878">
        <v>0.35038410267202102</v>
      </c>
      <c r="AJ6878">
        <v>0.78121606160956403</v>
      </c>
      <c r="AK6878">
        <v>-24.7850911220097</v>
      </c>
    </row>
    <row r="6879" spans="1:37" x14ac:dyDescent="0.2">
      <c r="A6879" t="s">
        <v>21524</v>
      </c>
      <c r="B6879">
        <v>138304101</v>
      </c>
      <c r="C6879">
        <v>138304252</v>
      </c>
      <c r="D6879">
        <v>152</v>
      </c>
      <c r="E6879" t="s">
        <v>22923</v>
      </c>
      <c r="F6879">
        <v>1</v>
      </c>
      <c r="G6879" t="s">
        <v>22924</v>
      </c>
      <c r="H6879" t="s">
        <v>35654</v>
      </c>
      <c r="I6879">
        <v>5</v>
      </c>
      <c r="J6879">
        <v>138285744</v>
      </c>
      <c r="K6879">
        <v>138292114</v>
      </c>
      <c r="L6879">
        <v>6371</v>
      </c>
      <c r="M6879">
        <v>2</v>
      </c>
      <c r="N6879">
        <v>995</v>
      </c>
      <c r="O6879" t="s">
        <v>22925</v>
      </c>
      <c r="P6879">
        <v>-11987</v>
      </c>
      <c r="Q6879" t="s">
        <v>22926</v>
      </c>
      <c r="R6879" t="s">
        <v>22927</v>
      </c>
      <c r="S6879" t="s">
        <v>35655</v>
      </c>
      <c r="T6879" t="s">
        <v>40</v>
      </c>
      <c r="U6879" t="s">
        <v>40</v>
      </c>
      <c r="V6879">
        <v>0</v>
      </c>
      <c r="W6879">
        <v>0.29261482077562401</v>
      </c>
      <c r="X6879">
        <v>0.704072456322962</v>
      </c>
      <c r="Y6879">
        <v>21.801341778338699</v>
      </c>
      <c r="Z6879">
        <v>0.306975110376564</v>
      </c>
      <c r="AA6879">
        <v>0.72610664078822296</v>
      </c>
      <c r="AB6879">
        <v>22.126276089518999</v>
      </c>
      <c r="AC6879">
        <v>0.27780950890804001</v>
      </c>
      <c r="AD6879">
        <v>0.68253123924728298</v>
      </c>
      <c r="AE6879">
        <v>22.1637507868572</v>
      </c>
      <c r="AF6879">
        <v>0.32549523997010099</v>
      </c>
      <c r="AG6879">
        <v>0.70473078222419605</v>
      </c>
      <c r="AH6879">
        <v>-22.089750221574398</v>
      </c>
      <c r="AI6879">
        <v>0.59609816080359102</v>
      </c>
      <c r="AJ6879">
        <v>0.78121606160956403</v>
      </c>
      <c r="AK6879">
        <v>0.49257648848623098</v>
      </c>
    </row>
    <row r="6880" spans="1:37" x14ac:dyDescent="0.2">
      <c r="A6880" t="s">
        <v>21524</v>
      </c>
      <c r="B6880">
        <v>139650913</v>
      </c>
      <c r="C6880">
        <v>139651180</v>
      </c>
      <c r="D6880">
        <v>268</v>
      </c>
      <c r="E6880" t="s">
        <v>22928</v>
      </c>
      <c r="F6880">
        <v>5</v>
      </c>
      <c r="G6880" t="s">
        <v>22929</v>
      </c>
      <c r="H6880" t="s">
        <v>30987</v>
      </c>
      <c r="I6880">
        <v>5</v>
      </c>
      <c r="J6880">
        <v>139650989</v>
      </c>
      <c r="K6880">
        <v>139680743</v>
      </c>
      <c r="L6880">
        <v>29755</v>
      </c>
      <c r="M6880">
        <v>1</v>
      </c>
      <c r="N6880">
        <v>51523</v>
      </c>
      <c r="O6880" t="s">
        <v>22930</v>
      </c>
      <c r="P6880">
        <v>0</v>
      </c>
      <c r="Q6880" t="s">
        <v>22931</v>
      </c>
      <c r="R6880" t="s">
        <v>22932</v>
      </c>
      <c r="S6880" t="s">
        <v>35656</v>
      </c>
      <c r="T6880">
        <v>0.152084254673993</v>
      </c>
      <c r="U6880">
        <v>0.603102917160658</v>
      </c>
      <c r="V6880">
        <v>23.9022881803347</v>
      </c>
      <c r="W6880">
        <v>0.38920677604595899</v>
      </c>
      <c r="X6880">
        <v>0.704072456322962</v>
      </c>
      <c r="Y6880">
        <v>-22.158620575571899</v>
      </c>
      <c r="Z6880">
        <v>0.306975110376564</v>
      </c>
      <c r="AA6880">
        <v>0.72610664078822296</v>
      </c>
      <c r="AB6880">
        <v>22.938814143776099</v>
      </c>
      <c r="AC6880">
        <v>0.75388744886274095</v>
      </c>
      <c r="AD6880">
        <v>0.87989882095915395</v>
      </c>
      <c r="AE6880">
        <v>0.210752873375945</v>
      </c>
      <c r="AF6880">
        <v>4.6407610929182198E-2</v>
      </c>
      <c r="AG6880">
        <v>0.476038960109122</v>
      </c>
      <c r="AH6880">
        <v>23.9022881803347</v>
      </c>
      <c r="AI6880">
        <v>0.35038410267202102</v>
      </c>
      <c r="AJ6880">
        <v>0.78121606160956403</v>
      </c>
      <c r="AK6880">
        <v>-22.831898953662101</v>
      </c>
    </row>
    <row r="6881" spans="1:37" x14ac:dyDescent="0.2">
      <c r="A6881" t="s">
        <v>21524</v>
      </c>
      <c r="B6881">
        <v>139680356</v>
      </c>
      <c r="C6881">
        <v>139680651</v>
      </c>
      <c r="D6881">
        <v>296</v>
      </c>
      <c r="E6881" t="s">
        <v>22933</v>
      </c>
      <c r="F6881">
        <v>9</v>
      </c>
      <c r="G6881" t="s">
        <v>22934</v>
      </c>
      <c r="H6881" t="s">
        <v>30987</v>
      </c>
      <c r="I6881">
        <v>5</v>
      </c>
      <c r="J6881">
        <v>139680958</v>
      </c>
      <c r="K6881">
        <v>139683111</v>
      </c>
      <c r="L6881">
        <v>2154</v>
      </c>
      <c r="M6881">
        <v>1</v>
      </c>
      <c r="N6881">
        <v>51523</v>
      </c>
      <c r="O6881" t="s">
        <v>22935</v>
      </c>
      <c r="P6881">
        <v>-307</v>
      </c>
      <c r="Q6881" t="s">
        <v>22931</v>
      </c>
      <c r="R6881" t="s">
        <v>22932</v>
      </c>
      <c r="S6881" t="s">
        <v>35656</v>
      </c>
      <c r="T6881">
        <v>0.35387198439864398</v>
      </c>
      <c r="U6881">
        <v>0.603102917160658</v>
      </c>
      <c r="V6881">
        <v>-25.277562870402399</v>
      </c>
      <c r="W6881">
        <v>0.38920677604595899</v>
      </c>
      <c r="X6881">
        <v>0.704072456322962</v>
      </c>
      <c r="Y6881">
        <v>-25.1463183405024</v>
      </c>
      <c r="Z6881">
        <v>0.184235113180511</v>
      </c>
      <c r="AA6881">
        <v>0.72610664078822296</v>
      </c>
      <c r="AB6881">
        <v>-25.277562870402399</v>
      </c>
      <c r="AC6881">
        <v>0.21073619169722799</v>
      </c>
      <c r="AD6881">
        <v>0.68253123924728298</v>
      </c>
      <c r="AE6881">
        <v>-25.1463183405024</v>
      </c>
      <c r="AF6881">
        <v>0.501741946288212</v>
      </c>
      <c r="AG6881">
        <v>0.80674443595273604</v>
      </c>
      <c r="AH6881">
        <v>-24.347952230386401</v>
      </c>
      <c r="AI6881">
        <v>0.52399907623471598</v>
      </c>
      <c r="AJ6881">
        <v>0.78121606160956403</v>
      </c>
      <c r="AK6881">
        <v>-24.2775629058732</v>
      </c>
    </row>
    <row r="6882" spans="1:37" x14ac:dyDescent="0.2">
      <c r="A6882" t="s">
        <v>21524</v>
      </c>
      <c r="B6882">
        <v>139680698</v>
      </c>
      <c r="C6882">
        <v>139680847</v>
      </c>
      <c r="D6882">
        <v>150</v>
      </c>
      <c r="E6882" t="s">
        <v>22936</v>
      </c>
      <c r="F6882">
        <v>9</v>
      </c>
      <c r="G6882" t="s">
        <v>22937</v>
      </c>
      <c r="H6882" t="s">
        <v>30987</v>
      </c>
      <c r="I6882">
        <v>5</v>
      </c>
      <c r="J6882">
        <v>139680958</v>
      </c>
      <c r="K6882">
        <v>139683111</v>
      </c>
      <c r="L6882">
        <v>2154</v>
      </c>
      <c r="M6882">
        <v>1</v>
      </c>
      <c r="N6882">
        <v>51523</v>
      </c>
      <c r="O6882" t="s">
        <v>22935</v>
      </c>
      <c r="P6882">
        <v>-111</v>
      </c>
      <c r="Q6882" t="s">
        <v>22931</v>
      </c>
      <c r="R6882" t="s">
        <v>22932</v>
      </c>
      <c r="S6882" t="s">
        <v>35656</v>
      </c>
      <c r="T6882">
        <v>0.35387198439864398</v>
      </c>
      <c r="U6882">
        <v>0.603102917160658</v>
      </c>
      <c r="V6882">
        <v>-25.277562870402399</v>
      </c>
      <c r="W6882">
        <v>0.38920677604595899</v>
      </c>
      <c r="X6882">
        <v>0.704072456322962</v>
      </c>
      <c r="Y6882">
        <v>-25.1463183405024</v>
      </c>
      <c r="Z6882">
        <v>0.184235113180511</v>
      </c>
      <c r="AA6882">
        <v>0.72610664078822296</v>
      </c>
      <c r="AB6882">
        <v>-25.277562870402399</v>
      </c>
      <c r="AC6882">
        <v>0.21073619169722799</v>
      </c>
      <c r="AD6882">
        <v>0.68253123924728298</v>
      </c>
      <c r="AE6882">
        <v>-25.1463183405024</v>
      </c>
      <c r="AF6882">
        <v>0.501741946288212</v>
      </c>
      <c r="AG6882">
        <v>0.80674443595273604</v>
      </c>
      <c r="AH6882">
        <v>-24.347952230386401</v>
      </c>
      <c r="AI6882">
        <v>0.52399907623471598</v>
      </c>
      <c r="AJ6882">
        <v>0.78121606160956403</v>
      </c>
      <c r="AK6882">
        <v>-24.2775629058732</v>
      </c>
    </row>
    <row r="6883" spans="1:37" x14ac:dyDescent="0.2">
      <c r="A6883" t="s">
        <v>21524</v>
      </c>
      <c r="B6883">
        <v>139680847</v>
      </c>
      <c r="C6883">
        <v>139680996</v>
      </c>
      <c r="D6883">
        <v>150</v>
      </c>
      <c r="E6883" t="s">
        <v>22938</v>
      </c>
      <c r="F6883">
        <v>7</v>
      </c>
      <c r="G6883" t="s">
        <v>22939</v>
      </c>
      <c r="H6883" t="s">
        <v>30987</v>
      </c>
      <c r="I6883">
        <v>5</v>
      </c>
      <c r="J6883">
        <v>139680958</v>
      </c>
      <c r="K6883">
        <v>139683111</v>
      </c>
      <c r="L6883">
        <v>2154</v>
      </c>
      <c r="M6883">
        <v>1</v>
      </c>
      <c r="N6883">
        <v>51523</v>
      </c>
      <c r="O6883" t="s">
        <v>22935</v>
      </c>
      <c r="P6883">
        <v>0</v>
      </c>
      <c r="Q6883" t="s">
        <v>22931</v>
      </c>
      <c r="R6883" t="s">
        <v>22932</v>
      </c>
      <c r="S6883" t="s">
        <v>35656</v>
      </c>
      <c r="T6883">
        <v>0.35387198439864398</v>
      </c>
      <c r="U6883">
        <v>0.603102917160658</v>
      </c>
      <c r="V6883">
        <v>-25.277562870402399</v>
      </c>
      <c r="W6883">
        <v>0.38920677604595899</v>
      </c>
      <c r="X6883">
        <v>0.704072456322962</v>
      </c>
      <c r="Y6883">
        <v>-25.1463183405024</v>
      </c>
      <c r="Z6883">
        <v>0.184235113180511</v>
      </c>
      <c r="AA6883">
        <v>0.72610664078822296</v>
      </c>
      <c r="AB6883">
        <v>-25.277562870402399</v>
      </c>
      <c r="AC6883">
        <v>0.21073619169722799</v>
      </c>
      <c r="AD6883">
        <v>0.68253123924728298</v>
      </c>
      <c r="AE6883">
        <v>-25.1463183405024</v>
      </c>
      <c r="AF6883">
        <v>0.501741946288212</v>
      </c>
      <c r="AG6883">
        <v>0.80674443595273604</v>
      </c>
      <c r="AH6883">
        <v>-24.347952230386401</v>
      </c>
      <c r="AI6883">
        <v>0.52399907623471598</v>
      </c>
      <c r="AJ6883">
        <v>0.78121606160956403</v>
      </c>
      <c r="AK6883">
        <v>-24.2775629058732</v>
      </c>
    </row>
    <row r="6884" spans="1:37" x14ac:dyDescent="0.2">
      <c r="A6884" t="s">
        <v>21524</v>
      </c>
      <c r="B6884">
        <v>140016681</v>
      </c>
      <c r="C6884">
        <v>140016823</v>
      </c>
      <c r="D6884">
        <v>143</v>
      </c>
      <c r="E6884" t="s">
        <v>22940</v>
      </c>
      <c r="F6884">
        <v>4</v>
      </c>
      <c r="G6884" t="s">
        <v>22941</v>
      </c>
      <c r="H6884" t="s">
        <v>35657</v>
      </c>
      <c r="I6884">
        <v>5</v>
      </c>
      <c r="J6884">
        <v>139847917</v>
      </c>
      <c r="K6884">
        <v>140043069</v>
      </c>
      <c r="L6884">
        <v>195153</v>
      </c>
      <c r="M6884">
        <v>2</v>
      </c>
      <c r="N6884">
        <v>9542</v>
      </c>
      <c r="O6884" t="s">
        <v>22942</v>
      </c>
      <c r="P6884">
        <v>26246</v>
      </c>
      <c r="Q6884" t="s">
        <v>22943</v>
      </c>
      <c r="R6884" t="s">
        <v>22944</v>
      </c>
      <c r="S6884" t="s">
        <v>35658</v>
      </c>
      <c r="T6884">
        <v>0.223763075883535</v>
      </c>
      <c r="U6884">
        <v>0.603102917160658</v>
      </c>
      <c r="V6884">
        <v>2.0759022305390999</v>
      </c>
      <c r="W6884">
        <v>0.76334905155661303</v>
      </c>
      <c r="X6884">
        <v>0.95159051474143896</v>
      </c>
      <c r="Y6884">
        <v>4.48801850077271E-2</v>
      </c>
      <c r="Z6884">
        <v>0.42571947951972799</v>
      </c>
      <c r="AA6884">
        <v>0.84435025072159198</v>
      </c>
      <c r="AB6884">
        <v>1.6743993247879601</v>
      </c>
      <c r="AC6884">
        <v>0.91575289728886999</v>
      </c>
      <c r="AD6884">
        <v>0.94068432309766403</v>
      </c>
      <c r="AE6884">
        <v>-0.32961606417977801</v>
      </c>
      <c r="AF6884">
        <v>0.17065565345276701</v>
      </c>
      <c r="AG6884">
        <v>0.68151250837662902</v>
      </c>
      <c r="AH6884">
        <v>1.46328766387866</v>
      </c>
      <c r="AI6884">
        <v>0.52604539986868504</v>
      </c>
      <c r="AJ6884">
        <v>0.78121606160956403</v>
      </c>
      <c r="AK6884">
        <v>0.36517415373043499</v>
      </c>
    </row>
    <row r="6885" spans="1:37" x14ac:dyDescent="0.2">
      <c r="A6885" t="s">
        <v>21524</v>
      </c>
      <c r="B6885">
        <v>140808733</v>
      </c>
      <c r="C6885">
        <v>140808878</v>
      </c>
      <c r="D6885">
        <v>146</v>
      </c>
      <c r="E6885" t="s">
        <v>22945</v>
      </c>
      <c r="F6885">
        <v>16</v>
      </c>
      <c r="G6885" t="s">
        <v>22946</v>
      </c>
      <c r="H6885" t="s">
        <v>30999</v>
      </c>
      <c r="I6885">
        <v>5</v>
      </c>
      <c r="J6885">
        <v>140807081</v>
      </c>
      <c r="K6885">
        <v>140817546</v>
      </c>
      <c r="L6885">
        <v>10466</v>
      </c>
      <c r="M6885">
        <v>1</v>
      </c>
      <c r="N6885">
        <v>56144</v>
      </c>
      <c r="O6885" t="s">
        <v>22947</v>
      </c>
      <c r="P6885">
        <v>1652</v>
      </c>
      <c r="Q6885" t="s">
        <v>22948</v>
      </c>
      <c r="R6885" t="s">
        <v>22949</v>
      </c>
      <c r="S6885" t="s">
        <v>35659</v>
      </c>
      <c r="T6885">
        <v>0.97213403838398904</v>
      </c>
      <c r="U6885">
        <v>1</v>
      </c>
      <c r="V6885">
        <v>8.5736277822300505E-2</v>
      </c>
      <c r="W6885">
        <v>0.38920677604595899</v>
      </c>
      <c r="X6885">
        <v>0.704072456322962</v>
      </c>
      <c r="Y6885">
        <v>-24.356279002980202</v>
      </c>
      <c r="Z6885">
        <v>0.69013698642955401</v>
      </c>
      <c r="AA6885">
        <v>0.84521697243271998</v>
      </c>
      <c r="AB6885">
        <v>-0.87773779066066704</v>
      </c>
      <c r="AC6885">
        <v>0.71753805159658501</v>
      </c>
      <c r="AD6885">
        <v>0.87989882095915395</v>
      </c>
      <c r="AE6885">
        <v>-0.73971246589770601</v>
      </c>
      <c r="AF6885">
        <v>0.61410715005536498</v>
      </c>
      <c r="AG6885">
        <v>0.80674443595273604</v>
      </c>
      <c r="AH6885">
        <v>1.0153468938455299</v>
      </c>
      <c r="AI6885">
        <v>0.35038410267202102</v>
      </c>
      <c r="AJ6885">
        <v>0.78121606160956403</v>
      </c>
      <c r="AK6885">
        <v>-24.479870460924701</v>
      </c>
    </row>
    <row r="6886" spans="1:37" x14ac:dyDescent="0.2">
      <c r="A6886" t="s">
        <v>21524</v>
      </c>
      <c r="B6886">
        <v>140808878</v>
      </c>
      <c r="C6886">
        <v>140809023</v>
      </c>
      <c r="D6886">
        <v>146</v>
      </c>
      <c r="E6886" t="s">
        <v>22950</v>
      </c>
      <c r="F6886">
        <v>15</v>
      </c>
      <c r="G6886" t="s">
        <v>22951</v>
      </c>
      <c r="H6886" t="s">
        <v>30999</v>
      </c>
      <c r="I6886">
        <v>5</v>
      </c>
      <c r="J6886">
        <v>140807081</v>
      </c>
      <c r="K6886">
        <v>140817546</v>
      </c>
      <c r="L6886">
        <v>10466</v>
      </c>
      <c r="M6886">
        <v>1</v>
      </c>
      <c r="N6886">
        <v>56144</v>
      </c>
      <c r="O6886" t="s">
        <v>22947</v>
      </c>
      <c r="P6886">
        <v>1797</v>
      </c>
      <c r="Q6886" t="s">
        <v>22948</v>
      </c>
      <c r="R6886" t="s">
        <v>22949</v>
      </c>
      <c r="S6886" t="s">
        <v>35659</v>
      </c>
      <c r="T6886">
        <v>0.97213403838398904</v>
      </c>
      <c r="U6886">
        <v>1</v>
      </c>
      <c r="V6886">
        <v>8.5736277822300505E-2</v>
      </c>
      <c r="W6886">
        <v>0.38920677604595899</v>
      </c>
      <c r="X6886">
        <v>0.704072456322962</v>
      </c>
      <c r="Y6886">
        <v>-24.356279002980202</v>
      </c>
      <c r="Z6886">
        <v>0.69013698642955401</v>
      </c>
      <c r="AA6886">
        <v>0.84521697243271998</v>
      </c>
      <c r="AB6886">
        <v>-0.87773779066066704</v>
      </c>
      <c r="AC6886">
        <v>0.71753805159658501</v>
      </c>
      <c r="AD6886">
        <v>0.87989882095915395</v>
      </c>
      <c r="AE6886">
        <v>-0.73971246589770601</v>
      </c>
      <c r="AF6886">
        <v>0.61410715005536498</v>
      </c>
      <c r="AG6886">
        <v>0.80674443595273604</v>
      </c>
      <c r="AH6886">
        <v>1.0153468938455299</v>
      </c>
      <c r="AI6886">
        <v>0.35038410267202102</v>
      </c>
      <c r="AJ6886">
        <v>0.78121606160956403</v>
      </c>
      <c r="AK6886">
        <v>-24.479870460924701</v>
      </c>
    </row>
    <row r="6887" spans="1:37" x14ac:dyDescent="0.2">
      <c r="A6887" t="s">
        <v>21524</v>
      </c>
      <c r="B6887">
        <v>140809023</v>
      </c>
      <c r="C6887">
        <v>140809168</v>
      </c>
      <c r="D6887">
        <v>146</v>
      </c>
      <c r="E6887" t="s">
        <v>22952</v>
      </c>
      <c r="F6887">
        <v>21</v>
      </c>
      <c r="G6887" t="s">
        <v>22953</v>
      </c>
      <c r="H6887" t="s">
        <v>30999</v>
      </c>
      <c r="I6887">
        <v>5</v>
      </c>
      <c r="J6887">
        <v>140807081</v>
      </c>
      <c r="K6887">
        <v>140817546</v>
      </c>
      <c r="L6887">
        <v>10466</v>
      </c>
      <c r="M6887">
        <v>1</v>
      </c>
      <c r="N6887">
        <v>56144</v>
      </c>
      <c r="O6887" t="s">
        <v>22947</v>
      </c>
      <c r="P6887">
        <v>1942</v>
      </c>
      <c r="Q6887" t="s">
        <v>22948</v>
      </c>
      <c r="R6887" t="s">
        <v>22949</v>
      </c>
      <c r="S6887" t="s">
        <v>35659</v>
      </c>
      <c r="T6887">
        <v>1</v>
      </c>
      <c r="U6887">
        <v>1</v>
      </c>
      <c r="V6887">
        <v>-8.4188705143401696E-2</v>
      </c>
      <c r="W6887">
        <v>0.38920677604595899</v>
      </c>
      <c r="X6887">
        <v>0.704072456322962</v>
      </c>
      <c r="Y6887">
        <v>-22.186354236648398</v>
      </c>
      <c r="Z6887">
        <v>0.65379035313853895</v>
      </c>
      <c r="AA6887">
        <v>0.84521697243271998</v>
      </c>
      <c r="AB6887">
        <v>-1.0476625794047101</v>
      </c>
      <c r="AC6887">
        <v>0.75388744886274095</v>
      </c>
      <c r="AD6887">
        <v>0.87989882095915395</v>
      </c>
      <c r="AE6887">
        <v>-0.56978736305366695</v>
      </c>
      <c r="AF6887">
        <v>0.64997455747578503</v>
      </c>
      <c r="AG6887">
        <v>0.80674443595273604</v>
      </c>
      <c r="AH6887">
        <v>0.84542174262374203</v>
      </c>
      <c r="AI6887">
        <v>0.35038410267202102</v>
      </c>
      <c r="AJ6887">
        <v>0.78121606160956403</v>
      </c>
      <c r="AK6887">
        <v>-22.396957052945801</v>
      </c>
    </row>
    <row r="6888" spans="1:37" x14ac:dyDescent="0.2">
      <c r="A6888" t="s">
        <v>21524</v>
      </c>
      <c r="B6888">
        <v>140842910</v>
      </c>
      <c r="C6888">
        <v>140843159</v>
      </c>
      <c r="D6888">
        <v>250</v>
      </c>
      <c r="E6888" t="s">
        <v>22954</v>
      </c>
      <c r="F6888">
        <v>32</v>
      </c>
      <c r="G6888" t="s">
        <v>22955</v>
      </c>
      <c r="H6888" t="s">
        <v>30999</v>
      </c>
      <c r="I6888">
        <v>5</v>
      </c>
      <c r="J6888">
        <v>140841187</v>
      </c>
      <c r="K6888">
        <v>141012347</v>
      </c>
      <c r="L6888">
        <v>171161</v>
      </c>
      <c r="M6888">
        <v>1</v>
      </c>
      <c r="N6888">
        <v>56140</v>
      </c>
      <c r="O6888" t="s">
        <v>22956</v>
      </c>
      <c r="P6888">
        <v>1723</v>
      </c>
      <c r="Q6888" t="s">
        <v>22957</v>
      </c>
      <c r="R6888" t="s">
        <v>22958</v>
      </c>
      <c r="S6888" t="s">
        <v>35660</v>
      </c>
      <c r="T6888">
        <v>0.32911398597860803</v>
      </c>
      <c r="U6888">
        <v>0.603102917160658</v>
      </c>
      <c r="V6888">
        <v>23.360254262568699</v>
      </c>
      <c r="W6888">
        <v>0.89107655920673101</v>
      </c>
      <c r="X6888">
        <v>0.95159051474143896</v>
      </c>
      <c r="Y6888">
        <v>1.4933842569646201</v>
      </c>
      <c r="Z6888">
        <v>0.48464167878831399</v>
      </c>
      <c r="AA6888">
        <v>0.84435025072159198</v>
      </c>
      <c r="AB6888">
        <v>22.396780265874</v>
      </c>
      <c r="AC6888">
        <v>0.75388744886274095</v>
      </c>
      <c r="AD6888">
        <v>0.87989882095915395</v>
      </c>
      <c r="AE6888">
        <v>0.49338431168910701</v>
      </c>
      <c r="AF6888">
        <v>0.16793847098801201</v>
      </c>
      <c r="AG6888">
        <v>0.68151250837662902</v>
      </c>
      <c r="AH6888">
        <v>23.360254262568699</v>
      </c>
      <c r="AI6888">
        <v>0.56157887380500204</v>
      </c>
      <c r="AJ6888">
        <v>0.78121606160956403</v>
      </c>
      <c r="AK6888">
        <v>2.36213959640616</v>
      </c>
    </row>
    <row r="6889" spans="1:37" x14ac:dyDescent="0.2">
      <c r="A6889" t="s">
        <v>21524</v>
      </c>
      <c r="B6889">
        <v>141352009</v>
      </c>
      <c r="C6889">
        <v>141352177</v>
      </c>
      <c r="D6889">
        <v>169</v>
      </c>
      <c r="E6889" t="s">
        <v>22959</v>
      </c>
      <c r="F6889">
        <v>16</v>
      </c>
      <c r="G6889" t="s">
        <v>22960</v>
      </c>
      <c r="H6889" t="s">
        <v>30999</v>
      </c>
      <c r="I6889">
        <v>5</v>
      </c>
      <c r="J6889">
        <v>141350102</v>
      </c>
      <c r="K6889">
        <v>141352693</v>
      </c>
      <c r="L6889">
        <v>2592</v>
      </c>
      <c r="M6889">
        <v>1</v>
      </c>
      <c r="N6889">
        <v>56104</v>
      </c>
      <c r="O6889" t="s">
        <v>22961</v>
      </c>
      <c r="P6889">
        <v>1907</v>
      </c>
      <c r="Q6889" t="s">
        <v>22962</v>
      </c>
      <c r="R6889" t="s">
        <v>22963</v>
      </c>
      <c r="S6889" t="s">
        <v>35661</v>
      </c>
      <c r="T6889">
        <v>0.32911398597860803</v>
      </c>
      <c r="U6889">
        <v>0.603102917160658</v>
      </c>
      <c r="V6889">
        <v>26.2753980172768</v>
      </c>
      <c r="W6889">
        <v>0.38920677604595899</v>
      </c>
      <c r="X6889">
        <v>0.704072456322962</v>
      </c>
      <c r="Y6889">
        <v>-26.0737641587715</v>
      </c>
      <c r="Z6889">
        <v>0.48464167878831399</v>
      </c>
      <c r="AA6889">
        <v>0.84435025072159198</v>
      </c>
      <c r="AB6889">
        <v>25.3119239101758</v>
      </c>
      <c r="AC6889">
        <v>0.21073619169722799</v>
      </c>
      <c r="AD6889">
        <v>0.68253123924728298</v>
      </c>
      <c r="AE6889">
        <v>-26.0737641587715</v>
      </c>
      <c r="AF6889">
        <v>0.16793847098801201</v>
      </c>
      <c r="AG6889">
        <v>0.68151250837662902</v>
      </c>
      <c r="AH6889">
        <v>26.2753980172768</v>
      </c>
      <c r="AI6889">
        <v>0.52399907623471598</v>
      </c>
      <c r="AJ6889">
        <v>0.78121606160956403</v>
      </c>
      <c r="AK6889">
        <v>-25.2050087089236</v>
      </c>
    </row>
    <row r="6890" spans="1:37" x14ac:dyDescent="0.2">
      <c r="A6890" t="s">
        <v>21524</v>
      </c>
      <c r="B6890">
        <v>141352177</v>
      </c>
      <c r="C6890">
        <v>141352345</v>
      </c>
      <c r="D6890">
        <v>169</v>
      </c>
      <c r="E6890" t="s">
        <v>22964</v>
      </c>
      <c r="F6890">
        <v>11</v>
      </c>
      <c r="G6890" t="s">
        <v>22965</v>
      </c>
      <c r="H6890" t="s">
        <v>31032</v>
      </c>
      <c r="I6890">
        <v>5</v>
      </c>
      <c r="J6890">
        <v>141350102</v>
      </c>
      <c r="K6890">
        <v>141352693</v>
      </c>
      <c r="L6890">
        <v>2592</v>
      </c>
      <c r="M6890">
        <v>1</v>
      </c>
      <c r="N6890">
        <v>56104</v>
      </c>
      <c r="O6890" t="s">
        <v>22961</v>
      </c>
      <c r="P6890">
        <v>2075</v>
      </c>
      <c r="Q6890" t="s">
        <v>22962</v>
      </c>
      <c r="R6890" t="s">
        <v>22963</v>
      </c>
      <c r="S6890" t="s">
        <v>35661</v>
      </c>
      <c r="T6890">
        <v>0.32911398597860803</v>
      </c>
      <c r="U6890">
        <v>0.603102917160658</v>
      </c>
      <c r="V6890">
        <v>24.082753002770101</v>
      </c>
      <c r="W6890">
        <v>0.38920677604595899</v>
      </c>
      <c r="X6890">
        <v>0.704072456322962</v>
      </c>
      <c r="Y6890">
        <v>-23.881119153780102</v>
      </c>
      <c r="Z6890">
        <v>0.48464167878831399</v>
      </c>
      <c r="AA6890">
        <v>0.84435025072159198</v>
      </c>
      <c r="AB6890">
        <v>23.119278955933002</v>
      </c>
      <c r="AC6890">
        <v>0.21073619169722799</v>
      </c>
      <c r="AD6890">
        <v>0.68253123924728298</v>
      </c>
      <c r="AE6890">
        <v>-23.881119153780102</v>
      </c>
      <c r="AF6890">
        <v>0.16793847098801201</v>
      </c>
      <c r="AG6890">
        <v>0.68151250837662902</v>
      </c>
      <c r="AH6890">
        <v>24.082753002770101</v>
      </c>
      <c r="AI6890">
        <v>0.52399907623471598</v>
      </c>
      <c r="AJ6890">
        <v>0.78121606160956403</v>
      </c>
      <c r="AK6890">
        <v>-23.012363764196099</v>
      </c>
    </row>
    <row r="6891" spans="1:37" x14ac:dyDescent="0.2">
      <c r="A6891" t="s">
        <v>21524</v>
      </c>
      <c r="B6891">
        <v>141389334</v>
      </c>
      <c r="C6891">
        <v>141389483</v>
      </c>
      <c r="D6891">
        <v>150</v>
      </c>
      <c r="E6891" t="s">
        <v>22966</v>
      </c>
      <c r="F6891">
        <v>15</v>
      </c>
      <c r="G6891" t="s">
        <v>22967</v>
      </c>
      <c r="H6891" t="s">
        <v>30987</v>
      </c>
      <c r="I6891">
        <v>5</v>
      </c>
      <c r="J6891">
        <v>141390157</v>
      </c>
      <c r="K6891">
        <v>141396636</v>
      </c>
      <c r="L6891">
        <v>6480</v>
      </c>
      <c r="M6891">
        <v>1</v>
      </c>
      <c r="N6891">
        <v>9708</v>
      </c>
      <c r="O6891" t="s">
        <v>22968</v>
      </c>
      <c r="P6891">
        <v>-674</v>
      </c>
      <c r="Q6891" t="s">
        <v>22969</v>
      </c>
      <c r="R6891" t="s">
        <v>22970</v>
      </c>
      <c r="S6891" t="s">
        <v>35662</v>
      </c>
      <c r="T6891">
        <v>0.152084254673993</v>
      </c>
      <c r="U6891">
        <v>0.603102917160658</v>
      </c>
      <c r="V6891">
        <v>25.907515755315099</v>
      </c>
      <c r="W6891">
        <v>0.20525741147413201</v>
      </c>
      <c r="X6891">
        <v>0.704072456322962</v>
      </c>
      <c r="Y6891">
        <v>-25.705881897583598</v>
      </c>
      <c r="Z6891">
        <v>0.306975110376564</v>
      </c>
      <c r="AA6891">
        <v>0.72610664078822296</v>
      </c>
      <c r="AB6891">
        <v>24.9440416531152</v>
      </c>
      <c r="AC6891">
        <v>7.0489011448141195E-2</v>
      </c>
      <c r="AD6891">
        <v>0.57684129297949804</v>
      </c>
      <c r="AE6891">
        <v>-25.705881897583598</v>
      </c>
      <c r="AF6891">
        <v>4.6407610929182198E-2</v>
      </c>
      <c r="AG6891">
        <v>0.476038960109122</v>
      </c>
      <c r="AH6891">
        <v>25.907515755315099</v>
      </c>
      <c r="AI6891">
        <v>0.35038410267202102</v>
      </c>
      <c r="AJ6891">
        <v>0.78121606160956403</v>
      </c>
      <c r="AK6891">
        <v>-24.837126452636902</v>
      </c>
    </row>
    <row r="6892" spans="1:37" x14ac:dyDescent="0.2">
      <c r="A6892" t="s">
        <v>21524</v>
      </c>
      <c r="B6892">
        <v>141389483</v>
      </c>
      <c r="C6892">
        <v>141389632</v>
      </c>
      <c r="D6892">
        <v>150</v>
      </c>
      <c r="E6892" t="s">
        <v>22971</v>
      </c>
      <c r="F6892">
        <v>21</v>
      </c>
      <c r="G6892" t="s">
        <v>22972</v>
      </c>
      <c r="H6892" t="s">
        <v>30987</v>
      </c>
      <c r="I6892">
        <v>5</v>
      </c>
      <c r="J6892">
        <v>141390157</v>
      </c>
      <c r="K6892">
        <v>141396636</v>
      </c>
      <c r="L6892">
        <v>6480</v>
      </c>
      <c r="M6892">
        <v>1</v>
      </c>
      <c r="N6892">
        <v>9708</v>
      </c>
      <c r="O6892" t="s">
        <v>22968</v>
      </c>
      <c r="P6892">
        <v>-525</v>
      </c>
      <c r="Q6892" t="s">
        <v>22969</v>
      </c>
      <c r="R6892" t="s">
        <v>22970</v>
      </c>
      <c r="S6892" t="s">
        <v>35662</v>
      </c>
      <c r="T6892">
        <v>0.152084254673993</v>
      </c>
      <c r="U6892">
        <v>0.603102917160658</v>
      </c>
      <c r="V6892">
        <v>25.907515755315099</v>
      </c>
      <c r="W6892">
        <v>0.20525741147413201</v>
      </c>
      <c r="X6892">
        <v>0.704072456322962</v>
      </c>
      <c r="Y6892">
        <v>-25.705881897583598</v>
      </c>
      <c r="Z6892">
        <v>0.306975110376564</v>
      </c>
      <c r="AA6892">
        <v>0.72610664078822296</v>
      </c>
      <c r="AB6892">
        <v>24.9440416531152</v>
      </c>
      <c r="AC6892">
        <v>7.0489011448141195E-2</v>
      </c>
      <c r="AD6892">
        <v>0.57684129297949804</v>
      </c>
      <c r="AE6892">
        <v>-25.705881897583598</v>
      </c>
      <c r="AF6892">
        <v>4.6407610929182198E-2</v>
      </c>
      <c r="AG6892">
        <v>0.476038960109122</v>
      </c>
      <c r="AH6892">
        <v>25.907515755315099</v>
      </c>
      <c r="AI6892">
        <v>0.35038410267202102</v>
      </c>
      <c r="AJ6892">
        <v>0.78121606160956403</v>
      </c>
      <c r="AK6892">
        <v>-24.837126452636902</v>
      </c>
    </row>
    <row r="6893" spans="1:37" x14ac:dyDescent="0.2">
      <c r="A6893" t="s">
        <v>21524</v>
      </c>
      <c r="B6893">
        <v>141389632</v>
      </c>
      <c r="C6893">
        <v>141389781</v>
      </c>
      <c r="D6893">
        <v>150</v>
      </c>
      <c r="E6893" t="s">
        <v>22973</v>
      </c>
      <c r="F6893">
        <v>13</v>
      </c>
      <c r="G6893" t="s">
        <v>22974</v>
      </c>
      <c r="H6893" t="s">
        <v>30987</v>
      </c>
      <c r="I6893">
        <v>5</v>
      </c>
      <c r="J6893">
        <v>141390157</v>
      </c>
      <c r="K6893">
        <v>141396636</v>
      </c>
      <c r="L6893">
        <v>6480</v>
      </c>
      <c r="M6893">
        <v>1</v>
      </c>
      <c r="N6893">
        <v>9708</v>
      </c>
      <c r="O6893" t="s">
        <v>22968</v>
      </c>
      <c r="P6893">
        <v>-376</v>
      </c>
      <c r="Q6893" t="s">
        <v>22969</v>
      </c>
      <c r="R6893" t="s">
        <v>22970</v>
      </c>
      <c r="S6893" t="s">
        <v>35662</v>
      </c>
      <c r="T6893">
        <v>0.152084254673993</v>
      </c>
      <c r="U6893">
        <v>0.603102917160658</v>
      </c>
      <c r="V6893">
        <v>22.046907576012899</v>
      </c>
      <c r="W6893">
        <v>0.45677437087276901</v>
      </c>
      <c r="X6893">
        <v>0.75726018452522603</v>
      </c>
      <c r="Y6893">
        <v>0.83428531521206195</v>
      </c>
      <c r="Z6893">
        <v>0.136920528570767</v>
      </c>
      <c r="AA6893">
        <v>0.72610664078822296</v>
      </c>
      <c r="AB6893">
        <v>25.034976564096901</v>
      </c>
      <c r="AC6893">
        <v>0.131413828155275</v>
      </c>
      <c r="AD6893">
        <v>0.68253123924728298</v>
      </c>
      <c r="AE6893">
        <v>-0.16571465046227099</v>
      </c>
      <c r="AF6893">
        <v>0.52568734144070195</v>
      </c>
      <c r="AG6893">
        <v>0.80674443595273604</v>
      </c>
      <c r="AH6893">
        <v>-2.8551446617791001</v>
      </c>
      <c r="AI6893">
        <v>0.84178376985732795</v>
      </c>
      <c r="AJ6893">
        <v>0.95896800690842199</v>
      </c>
      <c r="AK6893">
        <v>1.70304073137584</v>
      </c>
    </row>
    <row r="6894" spans="1:37" x14ac:dyDescent="0.2">
      <c r="A6894" t="s">
        <v>21524</v>
      </c>
      <c r="B6894">
        <v>141389781</v>
      </c>
      <c r="C6894">
        <v>141389930</v>
      </c>
      <c r="D6894">
        <v>150</v>
      </c>
      <c r="E6894" t="s">
        <v>22975</v>
      </c>
      <c r="F6894">
        <v>15</v>
      </c>
      <c r="G6894" t="s">
        <v>22976</v>
      </c>
      <c r="H6894" t="s">
        <v>30987</v>
      </c>
      <c r="I6894">
        <v>5</v>
      </c>
      <c r="J6894">
        <v>141390157</v>
      </c>
      <c r="K6894">
        <v>141396636</v>
      </c>
      <c r="L6894">
        <v>6480</v>
      </c>
      <c r="M6894">
        <v>1</v>
      </c>
      <c r="N6894">
        <v>9708</v>
      </c>
      <c r="O6894" t="s">
        <v>22968</v>
      </c>
      <c r="P6894">
        <v>-227</v>
      </c>
      <c r="Q6894" t="s">
        <v>22969</v>
      </c>
      <c r="R6894" t="s">
        <v>22970</v>
      </c>
      <c r="S6894" t="s">
        <v>35662</v>
      </c>
      <c r="T6894">
        <v>0.32911398597860803</v>
      </c>
      <c r="U6894">
        <v>0.603102917160658</v>
      </c>
      <c r="V6894">
        <v>20.7752924317432</v>
      </c>
      <c r="W6894">
        <v>0.73420570613580904</v>
      </c>
      <c r="X6894">
        <v>0.95159051474143896</v>
      </c>
      <c r="Y6894">
        <v>0.976116544911248</v>
      </c>
      <c r="Z6894">
        <v>0.203350924423461</v>
      </c>
      <c r="AA6894">
        <v>0.72610664078822296</v>
      </c>
      <c r="AB6894">
        <v>24.979290223641499</v>
      </c>
      <c r="AC6894">
        <v>0.32081866871113202</v>
      </c>
      <c r="AD6894">
        <v>0.68773325147593101</v>
      </c>
      <c r="AE6894">
        <v>-2.3883420763085202E-2</v>
      </c>
      <c r="AF6894">
        <v>0.98343762640780896</v>
      </c>
      <c r="AG6894">
        <v>1</v>
      </c>
      <c r="AH6894">
        <v>-4.1267598060487503</v>
      </c>
      <c r="AI6894">
        <v>0.91725052871964496</v>
      </c>
      <c r="AJ6894">
        <v>0.98621344597861504</v>
      </c>
      <c r="AK6894">
        <v>1.84487195585215</v>
      </c>
    </row>
    <row r="6895" spans="1:37" x14ac:dyDescent="0.2">
      <c r="A6895" t="s">
        <v>21524</v>
      </c>
      <c r="B6895">
        <v>141389930</v>
      </c>
      <c r="C6895">
        <v>141390079</v>
      </c>
      <c r="D6895">
        <v>150</v>
      </c>
      <c r="E6895" t="s">
        <v>22977</v>
      </c>
      <c r="F6895">
        <v>5</v>
      </c>
      <c r="G6895" t="s">
        <v>22978</v>
      </c>
      <c r="H6895" t="s">
        <v>30987</v>
      </c>
      <c r="I6895">
        <v>5</v>
      </c>
      <c r="J6895">
        <v>141390157</v>
      </c>
      <c r="K6895">
        <v>141396636</v>
      </c>
      <c r="L6895">
        <v>6480</v>
      </c>
      <c r="M6895">
        <v>1</v>
      </c>
      <c r="N6895">
        <v>9708</v>
      </c>
      <c r="O6895" t="s">
        <v>22968</v>
      </c>
      <c r="P6895">
        <v>-78</v>
      </c>
      <c r="Q6895" t="s">
        <v>22969</v>
      </c>
      <c r="R6895" t="s">
        <v>22970</v>
      </c>
      <c r="S6895" t="s">
        <v>35662</v>
      </c>
      <c r="T6895">
        <v>0.32911398597860803</v>
      </c>
      <c r="U6895">
        <v>0.603102917160658</v>
      </c>
      <c r="V6895">
        <v>20.7752924317432</v>
      </c>
      <c r="W6895">
        <v>0.73420570613580904</v>
      </c>
      <c r="X6895">
        <v>0.95159051474143896</v>
      </c>
      <c r="Y6895">
        <v>1.44622040117326</v>
      </c>
      <c r="Z6895">
        <v>0.203350924423461</v>
      </c>
      <c r="AA6895">
        <v>0.72610664078822296</v>
      </c>
      <c r="AB6895">
        <v>24.817740042333099</v>
      </c>
      <c r="AC6895">
        <v>0.32081866871113202</v>
      </c>
      <c r="AD6895">
        <v>0.68773325147593101</v>
      </c>
      <c r="AE6895">
        <v>0.44622043549892498</v>
      </c>
      <c r="AF6895">
        <v>0.98343762640780896</v>
      </c>
      <c r="AG6895">
        <v>1</v>
      </c>
      <c r="AH6895">
        <v>-3.9603086916612602</v>
      </c>
      <c r="AI6895">
        <v>0.91725052871964496</v>
      </c>
      <c r="AJ6895">
        <v>0.98621344597861504</v>
      </c>
      <c r="AK6895">
        <v>2.31497579062686</v>
      </c>
    </row>
    <row r="6896" spans="1:37" x14ac:dyDescent="0.2">
      <c r="A6896" t="s">
        <v>21524</v>
      </c>
      <c r="B6896">
        <v>141409964</v>
      </c>
      <c r="C6896">
        <v>141410117</v>
      </c>
      <c r="D6896">
        <v>154</v>
      </c>
      <c r="E6896" t="s">
        <v>22979</v>
      </c>
      <c r="F6896">
        <v>13</v>
      </c>
      <c r="G6896" t="s">
        <v>22980</v>
      </c>
      <c r="H6896" t="s">
        <v>30999</v>
      </c>
      <c r="I6896">
        <v>5</v>
      </c>
      <c r="J6896">
        <v>141408021</v>
      </c>
      <c r="K6896">
        <v>141512975</v>
      </c>
      <c r="L6896">
        <v>104955</v>
      </c>
      <c r="M6896">
        <v>1</v>
      </c>
      <c r="N6896">
        <v>56100</v>
      </c>
      <c r="O6896" t="s">
        <v>22981</v>
      </c>
      <c r="P6896">
        <v>1943</v>
      </c>
      <c r="Q6896" t="s">
        <v>22982</v>
      </c>
      <c r="R6896" t="s">
        <v>22983</v>
      </c>
      <c r="S6896" t="s">
        <v>35663</v>
      </c>
      <c r="T6896">
        <v>7.3374270299014499E-2</v>
      </c>
      <c r="U6896">
        <v>0.603102917160658</v>
      </c>
      <c r="V6896">
        <v>24.718211542955199</v>
      </c>
      <c r="W6896">
        <v>0.428214032775322</v>
      </c>
      <c r="X6896">
        <v>0.73460997439807996</v>
      </c>
      <c r="Y6896">
        <v>3.5792714214726602</v>
      </c>
      <c r="Z6896">
        <v>0.203350924423461</v>
      </c>
      <c r="AA6896">
        <v>0.72610664078822296</v>
      </c>
      <c r="AB6896">
        <v>23.754737468636701</v>
      </c>
      <c r="AC6896">
        <v>0.85817338719172098</v>
      </c>
      <c r="AD6896">
        <v>0.94068432309766403</v>
      </c>
      <c r="AE6896">
        <v>2.5792714761580302</v>
      </c>
      <c r="AF6896">
        <v>1.3497623430991999E-2</v>
      </c>
      <c r="AG6896">
        <v>0.476038960109122</v>
      </c>
      <c r="AH6896">
        <v>24.718211542955199</v>
      </c>
      <c r="AI6896">
        <v>0.170234813229591</v>
      </c>
      <c r="AJ6896">
        <v>0.78121606160956403</v>
      </c>
      <c r="AK6896">
        <v>4.4480263482303002</v>
      </c>
    </row>
    <row r="6897" spans="1:37" x14ac:dyDescent="0.2">
      <c r="A6897" t="s">
        <v>21524</v>
      </c>
      <c r="B6897">
        <v>141410117</v>
      </c>
      <c r="C6897">
        <v>141410270</v>
      </c>
      <c r="D6897">
        <v>154</v>
      </c>
      <c r="E6897" t="s">
        <v>22984</v>
      </c>
      <c r="F6897">
        <v>11</v>
      </c>
      <c r="G6897" t="s">
        <v>22985</v>
      </c>
      <c r="H6897" t="s">
        <v>31032</v>
      </c>
      <c r="I6897">
        <v>5</v>
      </c>
      <c r="J6897">
        <v>141408021</v>
      </c>
      <c r="K6897">
        <v>141512975</v>
      </c>
      <c r="L6897">
        <v>104955</v>
      </c>
      <c r="M6897">
        <v>1</v>
      </c>
      <c r="N6897">
        <v>56100</v>
      </c>
      <c r="O6897" t="s">
        <v>22981</v>
      </c>
      <c r="P6897">
        <v>2096</v>
      </c>
      <c r="Q6897" t="s">
        <v>22982</v>
      </c>
      <c r="R6897" t="s">
        <v>22983</v>
      </c>
      <c r="S6897" t="s">
        <v>35663</v>
      </c>
      <c r="T6897">
        <v>7.3374270299014499E-2</v>
      </c>
      <c r="U6897">
        <v>0.603102917160658</v>
      </c>
      <c r="V6897">
        <v>24.718211542955199</v>
      </c>
      <c r="W6897">
        <v>0.428214032775322</v>
      </c>
      <c r="X6897">
        <v>0.73460997439807996</v>
      </c>
      <c r="Y6897">
        <v>3.5792714214726602</v>
      </c>
      <c r="Z6897">
        <v>0.203350924423461</v>
      </c>
      <c r="AA6897">
        <v>0.72610664078822296</v>
      </c>
      <c r="AB6897">
        <v>23.754737468636701</v>
      </c>
      <c r="AC6897">
        <v>0.85817338719172098</v>
      </c>
      <c r="AD6897">
        <v>0.94068432309766403</v>
      </c>
      <c r="AE6897">
        <v>2.5792714761580302</v>
      </c>
      <c r="AF6897">
        <v>1.3497623430991999E-2</v>
      </c>
      <c r="AG6897">
        <v>0.476038960109122</v>
      </c>
      <c r="AH6897">
        <v>24.718211542955199</v>
      </c>
      <c r="AI6897">
        <v>0.170234813229591</v>
      </c>
      <c r="AJ6897">
        <v>0.78121606160956403</v>
      </c>
      <c r="AK6897">
        <v>4.4480263482303002</v>
      </c>
    </row>
    <row r="6898" spans="1:37" x14ac:dyDescent="0.2">
      <c r="A6898" t="s">
        <v>21524</v>
      </c>
      <c r="B6898">
        <v>141419434</v>
      </c>
      <c r="C6898">
        <v>141419604</v>
      </c>
      <c r="D6898">
        <v>171</v>
      </c>
      <c r="E6898" t="s">
        <v>22986</v>
      </c>
      <c r="F6898">
        <v>26</v>
      </c>
      <c r="G6898" t="s">
        <v>22987</v>
      </c>
      <c r="H6898" t="s">
        <v>30999</v>
      </c>
      <c r="I6898">
        <v>5</v>
      </c>
      <c r="J6898">
        <v>141421047</v>
      </c>
      <c r="K6898">
        <v>141424679</v>
      </c>
      <c r="L6898">
        <v>3633</v>
      </c>
      <c r="M6898">
        <v>1</v>
      </c>
      <c r="N6898">
        <v>56105</v>
      </c>
      <c r="O6898" t="s">
        <v>22988</v>
      </c>
      <c r="P6898">
        <v>-1443</v>
      </c>
      <c r="Q6898" t="s">
        <v>22989</v>
      </c>
      <c r="R6898" t="s">
        <v>22990</v>
      </c>
      <c r="S6898" t="s">
        <v>35664</v>
      </c>
      <c r="T6898">
        <v>0.152084254673993</v>
      </c>
      <c r="U6898">
        <v>0.603102917160658</v>
      </c>
      <c r="V6898">
        <v>23.417520479860599</v>
      </c>
      <c r="W6898">
        <v>0.20525741147413201</v>
      </c>
      <c r="X6898">
        <v>0.704072456322962</v>
      </c>
      <c r="Y6898">
        <v>-23.215886638005799</v>
      </c>
      <c r="Z6898">
        <v>0.306975110376564</v>
      </c>
      <c r="AA6898">
        <v>0.72610664078822296</v>
      </c>
      <c r="AB6898">
        <v>22.4540464782127</v>
      </c>
      <c r="AC6898">
        <v>7.0489011448141195E-2</v>
      </c>
      <c r="AD6898">
        <v>0.57684129297949804</v>
      </c>
      <c r="AE6898">
        <v>-23.215886638005799</v>
      </c>
      <c r="AF6898">
        <v>4.6407610929182198E-2</v>
      </c>
      <c r="AG6898">
        <v>0.476038960109122</v>
      </c>
      <c r="AH6898">
        <v>23.417520479860599</v>
      </c>
      <c r="AI6898">
        <v>0.35038410267202102</v>
      </c>
      <c r="AJ6898">
        <v>0.78121606160956403</v>
      </c>
      <c r="AK6898">
        <v>-22.3471312936109</v>
      </c>
    </row>
    <row r="6899" spans="1:37" x14ac:dyDescent="0.2">
      <c r="A6899" t="s">
        <v>21524</v>
      </c>
      <c r="B6899">
        <v>141419877</v>
      </c>
      <c r="C6899">
        <v>141420028</v>
      </c>
      <c r="D6899">
        <v>152</v>
      </c>
      <c r="E6899" t="s">
        <v>22991</v>
      </c>
      <c r="F6899">
        <v>6</v>
      </c>
      <c r="G6899" t="s">
        <v>22992</v>
      </c>
      <c r="H6899" t="s">
        <v>30999</v>
      </c>
      <c r="I6899">
        <v>5</v>
      </c>
      <c r="J6899">
        <v>141421047</v>
      </c>
      <c r="K6899">
        <v>141424679</v>
      </c>
      <c r="L6899">
        <v>3633</v>
      </c>
      <c r="M6899">
        <v>1</v>
      </c>
      <c r="N6899">
        <v>56105</v>
      </c>
      <c r="O6899" t="s">
        <v>22988</v>
      </c>
      <c r="P6899">
        <v>-1019</v>
      </c>
      <c r="Q6899" t="s">
        <v>22989</v>
      </c>
      <c r="R6899" t="s">
        <v>22990</v>
      </c>
      <c r="S6899" t="s">
        <v>35664</v>
      </c>
      <c r="T6899">
        <v>0.152084254673993</v>
      </c>
      <c r="U6899">
        <v>0.603102917160658</v>
      </c>
      <c r="V6899">
        <v>23.417520479860599</v>
      </c>
      <c r="W6899">
        <v>0.20525741147413201</v>
      </c>
      <c r="X6899">
        <v>0.704072456322962</v>
      </c>
      <c r="Y6899">
        <v>-23.215886638005799</v>
      </c>
      <c r="Z6899">
        <v>0.306975110376564</v>
      </c>
      <c r="AA6899">
        <v>0.72610664078822296</v>
      </c>
      <c r="AB6899">
        <v>22.4540464782127</v>
      </c>
      <c r="AC6899">
        <v>7.0489011448141195E-2</v>
      </c>
      <c r="AD6899">
        <v>0.57684129297949804</v>
      </c>
      <c r="AE6899">
        <v>-23.215886638005799</v>
      </c>
      <c r="AF6899">
        <v>4.6407610929182198E-2</v>
      </c>
      <c r="AG6899">
        <v>0.476038960109122</v>
      </c>
      <c r="AH6899">
        <v>23.417520479860599</v>
      </c>
      <c r="AI6899">
        <v>0.35038410267202102</v>
      </c>
      <c r="AJ6899">
        <v>0.78121606160956403</v>
      </c>
      <c r="AK6899">
        <v>-22.3471312936109</v>
      </c>
    </row>
    <row r="6900" spans="1:37" x14ac:dyDescent="0.2">
      <c r="A6900" t="s">
        <v>21524</v>
      </c>
      <c r="B6900">
        <v>141427872</v>
      </c>
      <c r="C6900">
        <v>141428032</v>
      </c>
      <c r="D6900">
        <v>161</v>
      </c>
      <c r="E6900" t="s">
        <v>22993</v>
      </c>
      <c r="F6900">
        <v>19</v>
      </c>
      <c r="G6900" t="s">
        <v>22994</v>
      </c>
      <c r="H6900" t="s">
        <v>30999</v>
      </c>
      <c r="I6900">
        <v>5</v>
      </c>
      <c r="J6900">
        <v>141426286</v>
      </c>
      <c r="K6900">
        <v>141429158</v>
      </c>
      <c r="L6900">
        <v>2873</v>
      </c>
      <c r="M6900">
        <v>1</v>
      </c>
      <c r="N6900">
        <v>56120</v>
      </c>
      <c r="O6900" t="s">
        <v>22995</v>
      </c>
      <c r="P6900">
        <v>1586</v>
      </c>
      <c r="Q6900" t="s">
        <v>22996</v>
      </c>
      <c r="R6900" t="s">
        <v>22997</v>
      </c>
      <c r="S6900" t="s">
        <v>35665</v>
      </c>
      <c r="T6900">
        <v>0.152084254673993</v>
      </c>
      <c r="U6900">
        <v>0.603102917160658</v>
      </c>
      <c r="V6900">
        <v>25.979746940167701</v>
      </c>
      <c r="W6900">
        <v>0.20525741147413201</v>
      </c>
      <c r="X6900">
        <v>0.704072456322962</v>
      </c>
      <c r="Y6900">
        <v>-25.778113082268298</v>
      </c>
      <c r="Z6900">
        <v>0.306975110376564</v>
      </c>
      <c r="AA6900">
        <v>0.72610664078822296</v>
      </c>
      <c r="AB6900">
        <v>25.016272836904498</v>
      </c>
      <c r="AC6900">
        <v>7.0489011448141195E-2</v>
      </c>
      <c r="AD6900">
        <v>0.57684129297949804</v>
      </c>
      <c r="AE6900">
        <v>-25.778113082268298</v>
      </c>
      <c r="AF6900">
        <v>4.6407610929182198E-2</v>
      </c>
      <c r="AG6900">
        <v>0.476038960109122</v>
      </c>
      <c r="AH6900">
        <v>25.979746940167701</v>
      </c>
      <c r="AI6900">
        <v>0.35038410267202102</v>
      </c>
      <c r="AJ6900">
        <v>0.78121606160956403</v>
      </c>
      <c r="AK6900">
        <v>-24.9093576362582</v>
      </c>
    </row>
    <row r="6901" spans="1:37" x14ac:dyDescent="0.2">
      <c r="A6901" t="s">
        <v>21524</v>
      </c>
      <c r="B6901">
        <v>141428032</v>
      </c>
      <c r="C6901">
        <v>141428192</v>
      </c>
      <c r="D6901">
        <v>161</v>
      </c>
      <c r="E6901" t="s">
        <v>22998</v>
      </c>
      <c r="F6901">
        <v>12</v>
      </c>
      <c r="G6901" t="s">
        <v>22999</v>
      </c>
      <c r="H6901" t="s">
        <v>30999</v>
      </c>
      <c r="I6901">
        <v>5</v>
      </c>
      <c r="J6901">
        <v>141426286</v>
      </c>
      <c r="K6901">
        <v>141429158</v>
      </c>
      <c r="L6901">
        <v>2873</v>
      </c>
      <c r="M6901">
        <v>1</v>
      </c>
      <c r="N6901">
        <v>56120</v>
      </c>
      <c r="O6901" t="s">
        <v>22995</v>
      </c>
      <c r="P6901">
        <v>1746</v>
      </c>
      <c r="Q6901" t="s">
        <v>22996</v>
      </c>
      <c r="R6901" t="s">
        <v>22997</v>
      </c>
      <c r="S6901" t="s">
        <v>35665</v>
      </c>
      <c r="T6901">
        <v>0.152084254673993</v>
      </c>
      <c r="U6901">
        <v>0.603102917160658</v>
      </c>
      <c r="V6901">
        <v>25.979746940167701</v>
      </c>
      <c r="W6901">
        <v>0.20525741147413201</v>
      </c>
      <c r="X6901">
        <v>0.704072456322962</v>
      </c>
      <c r="Y6901">
        <v>-25.778113082268298</v>
      </c>
      <c r="Z6901">
        <v>0.306975110376564</v>
      </c>
      <c r="AA6901">
        <v>0.72610664078822296</v>
      </c>
      <c r="AB6901">
        <v>25.016272836904498</v>
      </c>
      <c r="AC6901">
        <v>7.0489011448141195E-2</v>
      </c>
      <c r="AD6901">
        <v>0.57684129297949804</v>
      </c>
      <c r="AE6901">
        <v>-25.778113082268298</v>
      </c>
      <c r="AF6901">
        <v>4.6407610929182198E-2</v>
      </c>
      <c r="AG6901">
        <v>0.476038960109122</v>
      </c>
      <c r="AH6901">
        <v>25.979746940167701</v>
      </c>
      <c r="AI6901">
        <v>0.35038410267202102</v>
      </c>
      <c r="AJ6901">
        <v>0.78121606160956403</v>
      </c>
      <c r="AK6901">
        <v>-24.9093576362582</v>
      </c>
    </row>
    <row r="6902" spans="1:37" x14ac:dyDescent="0.2">
      <c r="A6902" t="s">
        <v>21524</v>
      </c>
      <c r="B6902">
        <v>141428192</v>
      </c>
      <c r="C6902">
        <v>141428352</v>
      </c>
      <c r="D6902">
        <v>161</v>
      </c>
      <c r="E6902" t="s">
        <v>23000</v>
      </c>
      <c r="F6902">
        <v>6</v>
      </c>
      <c r="G6902" t="s">
        <v>23001</v>
      </c>
      <c r="H6902" t="s">
        <v>30999</v>
      </c>
      <c r="I6902">
        <v>5</v>
      </c>
      <c r="J6902">
        <v>141426286</v>
      </c>
      <c r="K6902">
        <v>141429158</v>
      </c>
      <c r="L6902">
        <v>2873</v>
      </c>
      <c r="M6902">
        <v>1</v>
      </c>
      <c r="N6902">
        <v>56120</v>
      </c>
      <c r="O6902" t="s">
        <v>22995</v>
      </c>
      <c r="P6902">
        <v>1906</v>
      </c>
      <c r="Q6902" t="s">
        <v>22996</v>
      </c>
      <c r="R6902" t="s">
        <v>22997</v>
      </c>
      <c r="S6902" t="s">
        <v>35665</v>
      </c>
      <c r="T6902">
        <v>0.152084254673993</v>
      </c>
      <c r="U6902">
        <v>0.603102917160658</v>
      </c>
      <c r="V6902">
        <v>25.979746940167701</v>
      </c>
      <c r="W6902">
        <v>0.20525741147413201</v>
      </c>
      <c r="X6902">
        <v>0.704072456322962</v>
      </c>
      <c r="Y6902">
        <v>-25.778113082268298</v>
      </c>
      <c r="Z6902">
        <v>0.306975110376564</v>
      </c>
      <c r="AA6902">
        <v>0.72610664078822296</v>
      </c>
      <c r="AB6902">
        <v>25.016272836904498</v>
      </c>
      <c r="AC6902">
        <v>7.0489011448141195E-2</v>
      </c>
      <c r="AD6902">
        <v>0.57684129297949804</v>
      </c>
      <c r="AE6902">
        <v>-25.778113082268298</v>
      </c>
      <c r="AF6902">
        <v>4.6407610929182198E-2</v>
      </c>
      <c r="AG6902">
        <v>0.476038960109122</v>
      </c>
      <c r="AH6902">
        <v>25.979746940167701</v>
      </c>
      <c r="AI6902">
        <v>0.35038410267202102</v>
      </c>
      <c r="AJ6902">
        <v>0.78121606160956403</v>
      </c>
      <c r="AK6902">
        <v>-24.9093576362582</v>
      </c>
    </row>
    <row r="6903" spans="1:37" x14ac:dyDescent="0.2">
      <c r="A6903" t="s">
        <v>21524</v>
      </c>
      <c r="B6903">
        <v>141441996</v>
      </c>
      <c r="C6903">
        <v>141442137</v>
      </c>
      <c r="D6903">
        <v>142</v>
      </c>
      <c r="E6903" t="s">
        <v>23002</v>
      </c>
      <c r="F6903">
        <v>16</v>
      </c>
      <c r="G6903" t="s">
        <v>23003</v>
      </c>
      <c r="H6903" t="s">
        <v>35666</v>
      </c>
      <c r="I6903">
        <v>5</v>
      </c>
      <c r="J6903">
        <v>141430589</v>
      </c>
      <c r="K6903">
        <v>141433222</v>
      </c>
      <c r="L6903">
        <v>2634</v>
      </c>
      <c r="M6903">
        <v>1</v>
      </c>
      <c r="N6903">
        <v>26025</v>
      </c>
      <c r="O6903" t="s">
        <v>23004</v>
      </c>
      <c r="P6903">
        <v>11407</v>
      </c>
      <c r="Q6903" t="s">
        <v>23005</v>
      </c>
      <c r="R6903" t="s">
        <v>23006</v>
      </c>
      <c r="S6903" t="s">
        <v>35667</v>
      </c>
      <c r="T6903">
        <v>0.152084254673993</v>
      </c>
      <c r="U6903">
        <v>0.603102917160658</v>
      </c>
      <c r="V6903">
        <v>25.641805471894202</v>
      </c>
      <c r="W6903">
        <v>0.94541066367716797</v>
      </c>
      <c r="X6903">
        <v>0.95159051474143896</v>
      </c>
      <c r="Y6903">
        <v>-0.20059978932966499</v>
      </c>
      <c r="Z6903">
        <v>0.306975110376564</v>
      </c>
      <c r="AA6903">
        <v>0.72610664078822296</v>
      </c>
      <c r="AB6903">
        <v>24.678331374097901</v>
      </c>
      <c r="AC6903">
        <v>0.71753805159658501</v>
      </c>
      <c r="AD6903">
        <v>0.87989882095915395</v>
      </c>
      <c r="AE6903">
        <v>-1.2005997267339401</v>
      </c>
      <c r="AF6903">
        <v>4.6407610929182198E-2</v>
      </c>
      <c r="AG6903">
        <v>0.476038960109122</v>
      </c>
      <c r="AH6903">
        <v>25.641805471894202</v>
      </c>
      <c r="AI6903">
        <v>0.59609816080359102</v>
      </c>
      <c r="AJ6903">
        <v>0.78121606160956403</v>
      </c>
      <c r="AK6903">
        <v>0.66815563239504605</v>
      </c>
    </row>
    <row r="6904" spans="1:37" x14ac:dyDescent="0.2">
      <c r="A6904" t="s">
        <v>21524</v>
      </c>
      <c r="B6904">
        <v>141741614</v>
      </c>
      <c r="C6904">
        <v>141741838</v>
      </c>
      <c r="D6904">
        <v>225</v>
      </c>
      <c r="E6904" t="s">
        <v>23007</v>
      </c>
      <c r="F6904">
        <v>1</v>
      </c>
      <c r="G6904" t="s">
        <v>23008</v>
      </c>
      <c r="H6904" t="s">
        <v>35668</v>
      </c>
      <c r="I6904">
        <v>5</v>
      </c>
      <c r="J6904">
        <v>141653402</v>
      </c>
      <c r="K6904">
        <v>141682230</v>
      </c>
      <c r="L6904">
        <v>28829</v>
      </c>
      <c r="M6904">
        <v>2</v>
      </c>
      <c r="N6904">
        <v>64411</v>
      </c>
      <c r="O6904" t="s">
        <v>23009</v>
      </c>
      <c r="P6904">
        <v>-59384</v>
      </c>
      <c r="Q6904" t="s">
        <v>23010</v>
      </c>
      <c r="R6904" t="s">
        <v>23011</v>
      </c>
      <c r="S6904" t="s">
        <v>35669</v>
      </c>
      <c r="T6904">
        <v>0.97213403838398904</v>
      </c>
      <c r="U6904">
        <v>1</v>
      </c>
      <c r="V6904">
        <v>3.0815126993350601</v>
      </c>
      <c r="W6904">
        <v>0.38920677604595899</v>
      </c>
      <c r="X6904">
        <v>0.704072456322962</v>
      </c>
      <c r="Y6904">
        <v>-23.993708942788199</v>
      </c>
      <c r="Z6904">
        <v>0.93459220503170903</v>
      </c>
      <c r="AA6904">
        <v>0.99919698600769702</v>
      </c>
      <c r="AB6904">
        <v>3.2754299349263798</v>
      </c>
      <c r="AC6904">
        <v>0.88945902157151002</v>
      </c>
      <c r="AD6904">
        <v>0.94068432309766403</v>
      </c>
      <c r="AE6904">
        <v>-0.286522773167522</v>
      </c>
      <c r="AF6904">
        <v>1</v>
      </c>
      <c r="AG6904">
        <v>1</v>
      </c>
      <c r="AH6904">
        <v>0.56215719897137195</v>
      </c>
      <c r="AI6904">
        <v>0.24456414000292601</v>
      </c>
      <c r="AJ6904">
        <v>0.78121606160956403</v>
      </c>
      <c r="AK6904">
        <v>-24.360421566800699</v>
      </c>
    </row>
    <row r="6905" spans="1:37" x14ac:dyDescent="0.2">
      <c r="A6905" t="s">
        <v>21524</v>
      </c>
      <c r="B6905">
        <v>141811766</v>
      </c>
      <c r="C6905">
        <v>141811917</v>
      </c>
      <c r="D6905">
        <v>152</v>
      </c>
      <c r="E6905" t="s">
        <v>23012</v>
      </c>
      <c r="F6905">
        <v>12</v>
      </c>
      <c r="G6905" t="s">
        <v>23013</v>
      </c>
      <c r="H6905" t="s">
        <v>31000</v>
      </c>
      <c r="I6905">
        <v>5</v>
      </c>
      <c r="J6905">
        <v>141862885</v>
      </c>
      <c r="K6905">
        <v>141866202</v>
      </c>
      <c r="L6905">
        <v>3318</v>
      </c>
      <c r="M6905">
        <v>2</v>
      </c>
      <c r="N6905">
        <v>5097</v>
      </c>
      <c r="O6905" t="s">
        <v>23014</v>
      </c>
      <c r="P6905">
        <v>54285</v>
      </c>
      <c r="Q6905" t="s">
        <v>23015</v>
      </c>
      <c r="R6905" t="s">
        <v>23016</v>
      </c>
      <c r="S6905" t="s">
        <v>35670</v>
      </c>
      <c r="T6905">
        <v>2.0434647362077701E-2</v>
      </c>
      <c r="U6905">
        <v>0.603102917160658</v>
      </c>
      <c r="V6905">
        <v>2.37773945981239</v>
      </c>
      <c r="W6905">
        <v>0.47227206410946598</v>
      </c>
      <c r="X6905">
        <v>0.76972988596612002</v>
      </c>
      <c r="Y6905">
        <v>1.06652911247196</v>
      </c>
      <c r="Z6905">
        <v>8.5607099690766797E-2</v>
      </c>
      <c r="AA6905">
        <v>0.72610664078822296</v>
      </c>
      <c r="AB6905">
        <v>1.6613112873932101</v>
      </c>
      <c r="AC6905">
        <v>0.20017563232469501</v>
      </c>
      <c r="AD6905">
        <v>0.68253123924728298</v>
      </c>
      <c r="AE6905">
        <v>1.52306449478674</v>
      </c>
      <c r="AF6905">
        <v>7.32988583236954E-3</v>
      </c>
      <c r="AG6905">
        <v>0.476038960109122</v>
      </c>
      <c r="AH6905">
        <v>2.3628784399604599</v>
      </c>
      <c r="AI6905">
        <v>0.95184471253637404</v>
      </c>
      <c r="AJ6905">
        <v>0.98705094785311798</v>
      </c>
      <c r="AK6905">
        <v>-7.1270308344797001E-2</v>
      </c>
    </row>
    <row r="6906" spans="1:37" x14ac:dyDescent="0.2">
      <c r="A6906" t="s">
        <v>21524</v>
      </c>
      <c r="B6906">
        <v>141812169</v>
      </c>
      <c r="C6906">
        <v>141812459</v>
      </c>
      <c r="D6906">
        <v>291</v>
      </c>
      <c r="E6906" t="s">
        <v>23017</v>
      </c>
      <c r="F6906">
        <v>5</v>
      </c>
      <c r="G6906" t="s">
        <v>23018</v>
      </c>
      <c r="H6906" t="s">
        <v>31000</v>
      </c>
      <c r="I6906">
        <v>5</v>
      </c>
      <c r="J6906">
        <v>141862885</v>
      </c>
      <c r="K6906">
        <v>141866202</v>
      </c>
      <c r="L6906">
        <v>3318</v>
      </c>
      <c r="M6906">
        <v>2</v>
      </c>
      <c r="N6906">
        <v>5097</v>
      </c>
      <c r="O6906" t="s">
        <v>23014</v>
      </c>
      <c r="P6906">
        <v>53743</v>
      </c>
      <c r="Q6906" t="s">
        <v>23015</v>
      </c>
      <c r="R6906" t="s">
        <v>23016</v>
      </c>
      <c r="S6906" t="s">
        <v>35670</v>
      </c>
      <c r="T6906">
        <v>0.152084254673993</v>
      </c>
      <c r="U6906">
        <v>0.603102917160658</v>
      </c>
      <c r="V6906">
        <v>23.6694095044626</v>
      </c>
      <c r="W6906">
        <v>0.29261482077562401</v>
      </c>
      <c r="X6906">
        <v>0.704072456322962</v>
      </c>
      <c r="Y6906">
        <v>20.6620792502145</v>
      </c>
      <c r="Z6906">
        <v>0.203350924423461</v>
      </c>
      <c r="AA6906">
        <v>0.72610664078822296</v>
      </c>
      <c r="AB6906">
        <v>23.4073591701972</v>
      </c>
      <c r="AC6906">
        <v>0.17695932866387601</v>
      </c>
      <c r="AD6906">
        <v>0.68253123924728298</v>
      </c>
      <c r="AE6906">
        <v>23.4448338722909</v>
      </c>
      <c r="AF6906">
        <v>0.22065000948199101</v>
      </c>
      <c r="AG6906">
        <v>0.68151250837662902</v>
      </c>
      <c r="AH6906">
        <v>1.6755145325377601</v>
      </c>
      <c r="AI6906">
        <v>0.98342151819761803</v>
      </c>
      <c r="AJ6906">
        <v>0.98789258377071898</v>
      </c>
      <c r="AK6906">
        <v>-2.5295397712299299</v>
      </c>
    </row>
    <row r="6907" spans="1:37" x14ac:dyDescent="0.2">
      <c r="A6907" t="s">
        <v>21524</v>
      </c>
      <c r="B6907">
        <v>142181133</v>
      </c>
      <c r="C6907">
        <v>142181311</v>
      </c>
      <c r="D6907">
        <v>179</v>
      </c>
      <c r="E6907" t="s">
        <v>23019</v>
      </c>
      <c r="F6907">
        <v>4</v>
      </c>
      <c r="G6907" t="s">
        <v>23020</v>
      </c>
      <c r="H6907" t="s">
        <v>31000</v>
      </c>
      <c r="I6907">
        <v>5</v>
      </c>
      <c r="J6907">
        <v>142142978</v>
      </c>
      <c r="K6907">
        <v>142154195</v>
      </c>
      <c r="L6907">
        <v>11218</v>
      </c>
      <c r="M6907">
        <v>1</v>
      </c>
      <c r="N6907">
        <v>80762</v>
      </c>
      <c r="O6907" t="s">
        <v>23021</v>
      </c>
      <c r="P6907">
        <v>38155</v>
      </c>
      <c r="Q6907" t="s">
        <v>23022</v>
      </c>
      <c r="R6907" t="s">
        <v>23023</v>
      </c>
      <c r="S6907" t="s">
        <v>35671</v>
      </c>
      <c r="T6907">
        <v>0.520663594717519</v>
      </c>
      <c r="U6907">
        <v>0.79931571560609904</v>
      </c>
      <c r="V6907">
        <v>2.4963091634283998</v>
      </c>
      <c r="W6907">
        <v>6.2825850358688304E-2</v>
      </c>
      <c r="X6907">
        <v>0.704072456322962</v>
      </c>
      <c r="Y6907">
        <v>-26.0872771416796</v>
      </c>
      <c r="Z6907">
        <v>0.89710062530600898</v>
      </c>
      <c r="AA6907">
        <v>0.99919698600769702</v>
      </c>
      <c r="AB6907">
        <v>1.53283505893877</v>
      </c>
      <c r="AC6907">
        <v>3.8973940422527102E-2</v>
      </c>
      <c r="AD6907">
        <v>0.57684129297949804</v>
      </c>
      <c r="AE6907">
        <v>-6.5560545655795703</v>
      </c>
      <c r="AF6907">
        <v>0.164438489855599</v>
      </c>
      <c r="AG6907">
        <v>0.68151250837662902</v>
      </c>
      <c r="AH6907">
        <v>3.4259197308288201</v>
      </c>
      <c r="AI6907">
        <v>0.123911202140572</v>
      </c>
      <c r="AJ6907">
        <v>0.78121606160956403</v>
      </c>
      <c r="AK6907">
        <v>-25.2436333549647</v>
      </c>
    </row>
    <row r="6908" spans="1:37" x14ac:dyDescent="0.2">
      <c r="A6908" t="s">
        <v>21524</v>
      </c>
      <c r="B6908">
        <v>142403853</v>
      </c>
      <c r="C6908">
        <v>142403995</v>
      </c>
      <c r="D6908">
        <v>143</v>
      </c>
      <c r="E6908" t="s">
        <v>23024</v>
      </c>
      <c r="F6908">
        <v>5</v>
      </c>
      <c r="G6908" t="s">
        <v>23025</v>
      </c>
      <c r="H6908" t="s">
        <v>30987</v>
      </c>
      <c r="I6908">
        <v>5</v>
      </c>
      <c r="J6908">
        <v>142404201</v>
      </c>
      <c r="K6908">
        <v>142672001</v>
      </c>
      <c r="L6908">
        <v>267801</v>
      </c>
      <c r="M6908">
        <v>1</v>
      </c>
      <c r="N6908">
        <v>101926941</v>
      </c>
      <c r="O6908" t="s">
        <v>23026</v>
      </c>
      <c r="P6908">
        <v>-206</v>
      </c>
      <c r="Q6908" t="s">
        <v>23027</v>
      </c>
      <c r="R6908" t="s">
        <v>23028</v>
      </c>
      <c r="S6908" t="s">
        <v>35672</v>
      </c>
      <c r="T6908">
        <v>0.35387198439864398</v>
      </c>
      <c r="U6908">
        <v>0.603102917160658</v>
      </c>
      <c r="V6908">
        <v>-24.6265894673563</v>
      </c>
      <c r="W6908">
        <v>0.123414495547065</v>
      </c>
      <c r="X6908">
        <v>0.704072456322962</v>
      </c>
      <c r="Y6908">
        <v>24.944309656899499</v>
      </c>
      <c r="Z6908">
        <v>0.65379035313853895</v>
      </c>
      <c r="AA6908">
        <v>0.84521697243271998</v>
      </c>
      <c r="AB6908">
        <v>-3.8627219789151201</v>
      </c>
      <c r="AC6908">
        <v>0.27780950890804001</v>
      </c>
      <c r="AD6908">
        <v>0.68253123924728298</v>
      </c>
      <c r="AE6908">
        <v>23.944309701587301</v>
      </c>
      <c r="AF6908">
        <v>0.32549523997010099</v>
      </c>
      <c r="AG6908">
        <v>0.70473078222419605</v>
      </c>
      <c r="AH6908">
        <v>-23.870309124847498</v>
      </c>
      <c r="AI6908">
        <v>3.6185182304427702E-2</v>
      </c>
      <c r="AJ6908">
        <v>0.78121606160956403</v>
      </c>
      <c r="AK6908">
        <v>24.944309656899499</v>
      </c>
    </row>
    <row r="6909" spans="1:37" x14ac:dyDescent="0.2">
      <c r="A6909" t="s">
        <v>21524</v>
      </c>
      <c r="B6909">
        <v>142976051</v>
      </c>
      <c r="C6909">
        <v>142976193</v>
      </c>
      <c r="D6909">
        <v>143</v>
      </c>
      <c r="E6909" t="s">
        <v>23029</v>
      </c>
      <c r="F6909">
        <v>1</v>
      </c>
      <c r="G6909" t="s">
        <v>23030</v>
      </c>
      <c r="H6909" t="s">
        <v>35673</v>
      </c>
      <c r="I6909">
        <v>5</v>
      </c>
      <c r="J6909">
        <v>142969331</v>
      </c>
      <c r="K6909">
        <v>143054526</v>
      </c>
      <c r="L6909">
        <v>85196</v>
      </c>
      <c r="M6909">
        <v>1</v>
      </c>
      <c r="N6909">
        <v>23092</v>
      </c>
      <c r="O6909" t="s">
        <v>23031</v>
      </c>
      <c r="P6909">
        <v>6720</v>
      </c>
      <c r="Q6909" t="s">
        <v>23032</v>
      </c>
      <c r="R6909" t="s">
        <v>23033</v>
      </c>
      <c r="S6909" t="s">
        <v>35674</v>
      </c>
      <c r="T6909">
        <v>0.54421053469192604</v>
      </c>
      <c r="U6909">
        <v>0.80321479550967601</v>
      </c>
      <c r="V6909">
        <v>1.53991285449975</v>
      </c>
      <c r="W6909">
        <v>0.50039843522710903</v>
      </c>
      <c r="X6909">
        <v>0.78363289935355196</v>
      </c>
      <c r="Y6909">
        <v>0.72387176299959499</v>
      </c>
      <c r="Z6909">
        <v>0.45710774983416202</v>
      </c>
      <c r="AA6909">
        <v>0.84435025072159198</v>
      </c>
      <c r="AB6909">
        <v>1.70799527916684</v>
      </c>
      <c r="AC6909">
        <v>0.85152185352875798</v>
      </c>
      <c r="AD6909">
        <v>0.94068432309766403</v>
      </c>
      <c r="AE6909">
        <v>-6.3350022279231597E-3</v>
      </c>
      <c r="AF6909">
        <v>0.75597362904566501</v>
      </c>
      <c r="AG6909">
        <v>0.87732854096160695</v>
      </c>
      <c r="AH6909">
        <v>0.36582355133414601</v>
      </c>
      <c r="AI6909">
        <v>0.29847433952700497</v>
      </c>
      <c r="AJ6909">
        <v>0.78121606160956403</v>
      </c>
      <c r="AK6909">
        <v>1.23584931109886</v>
      </c>
    </row>
    <row r="6910" spans="1:37" x14ac:dyDescent="0.2">
      <c r="A6910" t="s">
        <v>21524</v>
      </c>
      <c r="B6910">
        <v>143580354</v>
      </c>
      <c r="C6910">
        <v>143580568</v>
      </c>
      <c r="D6910">
        <v>215</v>
      </c>
      <c r="E6910" t="s">
        <v>23034</v>
      </c>
      <c r="F6910">
        <v>0</v>
      </c>
      <c r="G6910" t="s">
        <v>23035</v>
      </c>
      <c r="H6910" t="s">
        <v>35675</v>
      </c>
      <c r="I6910">
        <v>5</v>
      </c>
      <c r="J6910">
        <v>143559219</v>
      </c>
      <c r="K6910">
        <v>143562548</v>
      </c>
      <c r="L6910">
        <v>3330</v>
      </c>
      <c r="M6910">
        <v>1</v>
      </c>
      <c r="N6910">
        <v>105378209</v>
      </c>
      <c r="O6910" t="s">
        <v>23036</v>
      </c>
      <c r="P6910">
        <v>21135</v>
      </c>
      <c r="Q6910" t="s">
        <v>40</v>
      </c>
      <c r="R6910" t="s">
        <v>23037</v>
      </c>
      <c r="S6910" t="s">
        <v>35676</v>
      </c>
      <c r="T6910">
        <v>0.32911398597860803</v>
      </c>
      <c r="U6910">
        <v>0.603102917160658</v>
      </c>
      <c r="V6910">
        <v>24.582646607345598</v>
      </c>
      <c r="W6910">
        <v>0.94541066367716797</v>
      </c>
      <c r="X6910">
        <v>0.95159051474143896</v>
      </c>
      <c r="Y6910">
        <v>-2.5289309849873498</v>
      </c>
      <c r="Z6910">
        <v>0.306975110376564</v>
      </c>
      <c r="AA6910">
        <v>0.72610664078822296</v>
      </c>
      <c r="AB6910">
        <v>23.812166544302201</v>
      </c>
      <c r="AC6910">
        <v>0.71753805159658501</v>
      </c>
      <c r="AD6910">
        <v>0.87989882095915395</v>
      </c>
      <c r="AE6910">
        <v>-3.5289306038843198</v>
      </c>
      <c r="AF6910">
        <v>0.61410715005536498</v>
      </c>
      <c r="AG6910">
        <v>0.80674443595273604</v>
      </c>
      <c r="AH6910">
        <v>3.8045649977687002</v>
      </c>
      <c r="AI6910">
        <v>0.59609816080359102</v>
      </c>
      <c r="AJ6910">
        <v>0.78121606160956403</v>
      </c>
      <c r="AK6910">
        <v>-1.66017557281427</v>
      </c>
    </row>
    <row r="6911" spans="1:37" x14ac:dyDescent="0.2">
      <c r="A6911" t="s">
        <v>21524</v>
      </c>
      <c r="B6911">
        <v>144683905</v>
      </c>
      <c r="C6911">
        <v>144684047</v>
      </c>
      <c r="D6911">
        <v>143</v>
      </c>
      <c r="E6911" t="s">
        <v>23038</v>
      </c>
      <c r="F6911">
        <v>0</v>
      </c>
      <c r="G6911" t="s">
        <v>23039</v>
      </c>
      <c r="H6911" t="s">
        <v>31000</v>
      </c>
      <c r="I6911">
        <v>5</v>
      </c>
      <c r="J6911">
        <v>144205277</v>
      </c>
      <c r="K6911">
        <v>144485686</v>
      </c>
      <c r="L6911">
        <v>280410</v>
      </c>
      <c r="M6911">
        <v>1</v>
      </c>
      <c r="N6911">
        <v>57528</v>
      </c>
      <c r="O6911" t="s">
        <v>23040</v>
      </c>
      <c r="P6911">
        <v>478628</v>
      </c>
      <c r="Q6911" t="s">
        <v>23041</v>
      </c>
      <c r="R6911" t="s">
        <v>23042</v>
      </c>
      <c r="S6911" t="s">
        <v>35677</v>
      </c>
      <c r="T6911">
        <v>0.97979524468909096</v>
      </c>
      <c r="U6911">
        <v>1</v>
      </c>
      <c r="V6911">
        <v>0.46901922423435499</v>
      </c>
      <c r="W6911">
        <v>0.20525741147413201</v>
      </c>
      <c r="X6911">
        <v>0.704072456322962</v>
      </c>
      <c r="Y6911">
        <v>-24.708497602896401</v>
      </c>
      <c r="Z6911">
        <v>0.79590556428138504</v>
      </c>
      <c r="AA6911">
        <v>0.927284221282906</v>
      </c>
      <c r="AB6911">
        <v>-0.25607998275237598</v>
      </c>
      <c r="AC6911">
        <v>0.92523690913815004</v>
      </c>
      <c r="AD6911">
        <v>0.94115954365910703</v>
      </c>
      <c r="AE6911">
        <v>-0.58307344189251697</v>
      </c>
      <c r="AF6911">
        <v>0.73123338343369804</v>
      </c>
      <c r="AG6911">
        <v>0.86437216336234302</v>
      </c>
      <c r="AH6911">
        <v>1.0919688332764399</v>
      </c>
      <c r="AI6911">
        <v>0.123911202140572</v>
      </c>
      <c r="AJ6911">
        <v>0.78121606160956403</v>
      </c>
      <c r="AK6911">
        <v>-24.912117184589</v>
      </c>
    </row>
    <row r="6912" spans="1:37" x14ac:dyDescent="0.2">
      <c r="A6912" t="s">
        <v>21524</v>
      </c>
      <c r="B6912">
        <v>144713166</v>
      </c>
      <c r="C6912">
        <v>144713281</v>
      </c>
      <c r="D6912">
        <v>116</v>
      </c>
      <c r="E6912" t="s">
        <v>23043</v>
      </c>
      <c r="F6912">
        <v>0</v>
      </c>
      <c r="G6912" t="s">
        <v>23044</v>
      </c>
      <c r="H6912" t="s">
        <v>31000</v>
      </c>
      <c r="I6912">
        <v>5</v>
      </c>
      <c r="J6912">
        <v>144205277</v>
      </c>
      <c r="K6912">
        <v>144485686</v>
      </c>
      <c r="L6912">
        <v>280410</v>
      </c>
      <c r="M6912">
        <v>1</v>
      </c>
      <c r="N6912">
        <v>57528</v>
      </c>
      <c r="O6912" t="s">
        <v>23040</v>
      </c>
      <c r="P6912">
        <v>507889</v>
      </c>
      <c r="Q6912" t="s">
        <v>23041</v>
      </c>
      <c r="R6912" t="s">
        <v>23042</v>
      </c>
      <c r="S6912" t="s">
        <v>35677</v>
      </c>
      <c r="T6912">
        <v>0.55903231478719295</v>
      </c>
      <c r="U6912">
        <v>0.81214233890638399</v>
      </c>
      <c r="V6912">
        <v>0.39702541192395302</v>
      </c>
      <c r="W6912">
        <v>0.25001304840178801</v>
      </c>
      <c r="X6912">
        <v>0.704072456322962</v>
      </c>
      <c r="Y6912">
        <v>-1.5157427471073499</v>
      </c>
      <c r="Z6912">
        <v>0.43489442031229503</v>
      </c>
      <c r="AA6912">
        <v>0.84435025072159198</v>
      </c>
      <c r="AB6912">
        <v>1.14592432881229E-2</v>
      </c>
      <c r="AC6912">
        <v>4.2231084398789802E-2</v>
      </c>
      <c r="AD6912">
        <v>0.57684129297949804</v>
      </c>
      <c r="AE6912">
        <v>-2.2871067731688099</v>
      </c>
      <c r="AF6912">
        <v>0.71871608795844</v>
      </c>
      <c r="AG6912">
        <v>0.85770254964223402</v>
      </c>
      <c r="AH6912">
        <v>0.63254311566424504</v>
      </c>
      <c r="AI6912">
        <v>0.73621538317493096</v>
      </c>
      <c r="AJ6912">
        <v>0.90323621838489598</v>
      </c>
      <c r="AK6912">
        <v>-0.71684222960711397</v>
      </c>
    </row>
    <row r="6913" spans="1:37" x14ac:dyDescent="0.2">
      <c r="A6913" t="s">
        <v>21524</v>
      </c>
      <c r="B6913">
        <v>144713339</v>
      </c>
      <c r="C6913">
        <v>144713492</v>
      </c>
      <c r="D6913">
        <v>154</v>
      </c>
      <c r="E6913" t="s">
        <v>23045</v>
      </c>
      <c r="F6913">
        <v>1</v>
      </c>
      <c r="G6913" t="s">
        <v>23046</v>
      </c>
      <c r="H6913" t="s">
        <v>31000</v>
      </c>
      <c r="I6913">
        <v>5</v>
      </c>
      <c r="J6913">
        <v>144205277</v>
      </c>
      <c r="K6913">
        <v>144485686</v>
      </c>
      <c r="L6913">
        <v>280410</v>
      </c>
      <c r="M6913">
        <v>1</v>
      </c>
      <c r="N6913">
        <v>57528</v>
      </c>
      <c r="O6913" t="s">
        <v>23040</v>
      </c>
      <c r="P6913">
        <v>508062</v>
      </c>
      <c r="Q6913" t="s">
        <v>23041</v>
      </c>
      <c r="R6913" t="s">
        <v>23042</v>
      </c>
      <c r="S6913" t="s">
        <v>35677</v>
      </c>
      <c r="T6913">
        <v>0.55903231478719295</v>
      </c>
      <c r="U6913">
        <v>0.81214233890638399</v>
      </c>
      <c r="V6913">
        <v>0.39702541192395302</v>
      </c>
      <c r="W6913">
        <v>0.25001304840178801</v>
      </c>
      <c r="X6913">
        <v>0.704072456322962</v>
      </c>
      <c r="Y6913">
        <v>-1.5157427471073499</v>
      </c>
      <c r="Z6913">
        <v>0.43489442031229503</v>
      </c>
      <c r="AA6913">
        <v>0.84435025072159198</v>
      </c>
      <c r="AB6913">
        <v>1.14592432881229E-2</v>
      </c>
      <c r="AC6913">
        <v>4.2231084398789802E-2</v>
      </c>
      <c r="AD6913">
        <v>0.57684129297949804</v>
      </c>
      <c r="AE6913">
        <v>-2.2871067731688099</v>
      </c>
      <c r="AF6913">
        <v>0.71871608795844</v>
      </c>
      <c r="AG6913">
        <v>0.85770254964223402</v>
      </c>
      <c r="AH6913">
        <v>0.63254311566424504</v>
      </c>
      <c r="AI6913">
        <v>0.73621538317493096</v>
      </c>
      <c r="AJ6913">
        <v>0.90323621838489598</v>
      </c>
      <c r="AK6913">
        <v>-0.71684222960711397</v>
      </c>
    </row>
    <row r="6914" spans="1:37" x14ac:dyDescent="0.2">
      <c r="A6914" t="s">
        <v>21524</v>
      </c>
      <c r="B6914">
        <v>146099974</v>
      </c>
      <c r="C6914">
        <v>146100125</v>
      </c>
      <c r="D6914">
        <v>152</v>
      </c>
      <c r="E6914" t="s">
        <v>23047</v>
      </c>
      <c r="F6914">
        <v>1</v>
      </c>
      <c r="G6914" t="s">
        <v>23048</v>
      </c>
      <c r="H6914" t="s">
        <v>35678</v>
      </c>
      <c r="I6914">
        <v>5</v>
      </c>
      <c r="J6914">
        <v>146084386</v>
      </c>
      <c r="K6914">
        <v>146104369</v>
      </c>
      <c r="L6914">
        <v>19984</v>
      </c>
      <c r="M6914">
        <v>2</v>
      </c>
      <c r="N6914">
        <v>153770</v>
      </c>
      <c r="O6914" t="s">
        <v>23049</v>
      </c>
      <c r="P6914">
        <v>4244</v>
      </c>
      <c r="Q6914" t="s">
        <v>23050</v>
      </c>
      <c r="R6914" t="s">
        <v>23051</v>
      </c>
      <c r="S6914" t="s">
        <v>35679</v>
      </c>
      <c r="T6914">
        <v>0.46644271823476402</v>
      </c>
      <c r="U6914">
        <v>0.75936178345458005</v>
      </c>
      <c r="V6914">
        <v>0.46905361688130698</v>
      </c>
      <c r="W6914">
        <v>0.745827813623828</v>
      </c>
      <c r="X6914">
        <v>0.95159051474143896</v>
      </c>
      <c r="Y6914">
        <v>0.238095708638211</v>
      </c>
      <c r="Z6914">
        <v>0.91424320508882495</v>
      </c>
      <c r="AA6914">
        <v>0.99919698600769702</v>
      </c>
      <c r="AB6914">
        <v>9.1174508297017204E-2</v>
      </c>
      <c r="AC6914">
        <v>0.90535584978789696</v>
      </c>
      <c r="AD6914">
        <v>0.94068432309766403</v>
      </c>
      <c r="AE6914">
        <v>4.3603253489636701E-2</v>
      </c>
      <c r="AF6914">
        <v>0.205654953977704</v>
      </c>
      <c r="AG6914">
        <v>0.68151250837662902</v>
      </c>
      <c r="AH6914">
        <v>0.667471874133024</v>
      </c>
      <c r="AI6914">
        <v>0.678309102957522</v>
      </c>
      <c r="AJ6914">
        <v>0.85098127287357095</v>
      </c>
      <c r="AK6914">
        <v>0.31728477579046499</v>
      </c>
    </row>
    <row r="6915" spans="1:37" x14ac:dyDescent="0.2">
      <c r="A6915" t="s">
        <v>21524</v>
      </c>
      <c r="B6915">
        <v>146609932</v>
      </c>
      <c r="C6915">
        <v>146610095</v>
      </c>
      <c r="D6915">
        <v>164</v>
      </c>
      <c r="E6915" t="s">
        <v>23052</v>
      </c>
      <c r="F6915">
        <v>2</v>
      </c>
      <c r="G6915" t="s">
        <v>23053</v>
      </c>
      <c r="H6915" t="s">
        <v>35680</v>
      </c>
      <c r="I6915">
        <v>5</v>
      </c>
      <c r="J6915">
        <v>146590038</v>
      </c>
      <c r="K6915">
        <v>146600376</v>
      </c>
      <c r="L6915">
        <v>10339</v>
      </c>
      <c r="M6915">
        <v>2</v>
      </c>
      <c r="N6915">
        <v>5521</v>
      </c>
      <c r="O6915" t="s">
        <v>23054</v>
      </c>
      <c r="P6915">
        <v>-9556</v>
      </c>
      <c r="Q6915" t="s">
        <v>23055</v>
      </c>
      <c r="R6915" t="s">
        <v>23056</v>
      </c>
      <c r="S6915" t="s">
        <v>35681</v>
      </c>
      <c r="T6915">
        <v>0.52825686009509298</v>
      </c>
      <c r="U6915">
        <v>0.80321479550967601</v>
      </c>
      <c r="V6915">
        <v>0.40656878835400201</v>
      </c>
      <c r="W6915">
        <v>0.25313858587245802</v>
      </c>
      <c r="X6915">
        <v>0.704072456322962</v>
      </c>
      <c r="Y6915">
        <v>-1.05679040622473</v>
      </c>
      <c r="Z6915">
        <v>0.90453004458819397</v>
      </c>
      <c r="AA6915">
        <v>0.99919698600769702</v>
      </c>
      <c r="AB6915">
        <v>0.204314355001083</v>
      </c>
      <c r="AC6915">
        <v>0.37672515099079201</v>
      </c>
      <c r="AD6915">
        <v>0.78486202012532102</v>
      </c>
      <c r="AE6915">
        <v>-0.87308625952368102</v>
      </c>
      <c r="AF6915">
        <v>0.36731870734128302</v>
      </c>
      <c r="AG6915">
        <v>0.77035127355173205</v>
      </c>
      <c r="AH6915">
        <v>0.42753789957975602</v>
      </c>
      <c r="AI6915">
        <v>0.24314598389578901</v>
      </c>
      <c r="AJ6915">
        <v>0.78121606160956403</v>
      </c>
      <c r="AK6915">
        <v>-0.77775025574889001</v>
      </c>
    </row>
    <row r="6916" spans="1:37" x14ac:dyDescent="0.2">
      <c r="A6916" t="s">
        <v>21524</v>
      </c>
      <c r="B6916">
        <v>146610095</v>
      </c>
      <c r="C6916">
        <v>146610258</v>
      </c>
      <c r="D6916">
        <v>164</v>
      </c>
      <c r="E6916" t="s">
        <v>23057</v>
      </c>
      <c r="F6916">
        <v>4</v>
      </c>
      <c r="G6916" t="s">
        <v>23058</v>
      </c>
      <c r="H6916" t="s">
        <v>35680</v>
      </c>
      <c r="I6916">
        <v>5</v>
      </c>
      <c r="J6916">
        <v>146590038</v>
      </c>
      <c r="K6916">
        <v>146600376</v>
      </c>
      <c r="L6916">
        <v>10339</v>
      </c>
      <c r="M6916">
        <v>2</v>
      </c>
      <c r="N6916">
        <v>5521</v>
      </c>
      <c r="O6916" t="s">
        <v>23054</v>
      </c>
      <c r="P6916">
        <v>-9719</v>
      </c>
      <c r="Q6916" t="s">
        <v>23055</v>
      </c>
      <c r="R6916" t="s">
        <v>23056</v>
      </c>
      <c r="S6916" t="s">
        <v>35681</v>
      </c>
      <c r="T6916">
        <v>0.56555529711756403</v>
      </c>
      <c r="U6916">
        <v>0.81360520874211995</v>
      </c>
      <c r="V6916">
        <v>0.32077526423688701</v>
      </c>
      <c r="W6916">
        <v>0.25313858587245802</v>
      </c>
      <c r="X6916">
        <v>0.704072456322962</v>
      </c>
      <c r="Y6916">
        <v>-1.05679040622473</v>
      </c>
      <c r="Z6916">
        <v>0.95900423515884803</v>
      </c>
      <c r="AA6916">
        <v>0.99919698600769702</v>
      </c>
      <c r="AB6916">
        <v>0.118520830883968</v>
      </c>
      <c r="AC6916">
        <v>0.385709719232327</v>
      </c>
      <c r="AD6916">
        <v>0.80016508857894697</v>
      </c>
      <c r="AE6916">
        <v>-0.81490931935745003</v>
      </c>
      <c r="AF6916">
        <v>0.38603305432976398</v>
      </c>
      <c r="AG6916">
        <v>0.80122687895062505</v>
      </c>
      <c r="AH6916">
        <v>0.38120275253290298</v>
      </c>
      <c r="AI6916">
        <v>0.229463522403</v>
      </c>
      <c r="AJ6916">
        <v>0.78121606160956403</v>
      </c>
      <c r="AK6916">
        <v>-0.81290175405363996</v>
      </c>
    </row>
    <row r="6917" spans="1:37" x14ac:dyDescent="0.2">
      <c r="A6917" t="s">
        <v>21524</v>
      </c>
      <c r="B6917">
        <v>146610258</v>
      </c>
      <c r="C6917">
        <v>146610421</v>
      </c>
      <c r="D6917">
        <v>164</v>
      </c>
      <c r="E6917" t="s">
        <v>23059</v>
      </c>
      <c r="F6917">
        <v>1</v>
      </c>
      <c r="G6917" t="s">
        <v>23060</v>
      </c>
      <c r="H6917" t="s">
        <v>35680</v>
      </c>
      <c r="I6917">
        <v>5</v>
      </c>
      <c r="J6917">
        <v>146590038</v>
      </c>
      <c r="K6917">
        <v>146600376</v>
      </c>
      <c r="L6917">
        <v>10339</v>
      </c>
      <c r="M6917">
        <v>2</v>
      </c>
      <c r="N6917">
        <v>5521</v>
      </c>
      <c r="O6917" t="s">
        <v>23054</v>
      </c>
      <c r="P6917">
        <v>-9882</v>
      </c>
      <c r="Q6917" t="s">
        <v>23055</v>
      </c>
      <c r="R6917" t="s">
        <v>23056</v>
      </c>
      <c r="S6917" t="s">
        <v>35681</v>
      </c>
      <c r="T6917">
        <v>0.52825686009509298</v>
      </c>
      <c r="U6917">
        <v>0.80321479550967601</v>
      </c>
      <c r="V6917">
        <v>0.414330530526548</v>
      </c>
      <c r="W6917">
        <v>0.29098312942106702</v>
      </c>
      <c r="X6917">
        <v>0.704072456322962</v>
      </c>
      <c r="Y6917">
        <v>-0.937327575577104</v>
      </c>
      <c r="Z6917">
        <v>0.95900423515884803</v>
      </c>
      <c r="AA6917">
        <v>0.99919698600769702</v>
      </c>
      <c r="AB6917">
        <v>0.16788809457338</v>
      </c>
      <c r="AC6917">
        <v>0.46219021744380201</v>
      </c>
      <c r="AD6917">
        <v>0.83711742019399304</v>
      </c>
      <c r="AE6917">
        <v>-0.69544648870981995</v>
      </c>
      <c r="AF6917">
        <v>0.34032807006326399</v>
      </c>
      <c r="AG6917">
        <v>0.72898114682692605</v>
      </c>
      <c r="AH6917">
        <v>0.48228843916828001</v>
      </c>
      <c r="AI6917">
        <v>0.25019816134330503</v>
      </c>
      <c r="AJ6917">
        <v>0.78121606160956403</v>
      </c>
      <c r="AK6917">
        <v>-0.73656901728580004</v>
      </c>
    </row>
    <row r="6918" spans="1:37" x14ac:dyDescent="0.2">
      <c r="A6918" t="s">
        <v>21524</v>
      </c>
      <c r="B6918">
        <v>147003413</v>
      </c>
      <c r="C6918">
        <v>147003566</v>
      </c>
      <c r="D6918">
        <v>154</v>
      </c>
      <c r="E6918" t="s">
        <v>23061</v>
      </c>
      <c r="F6918">
        <v>1</v>
      </c>
      <c r="G6918" t="s">
        <v>23062</v>
      </c>
      <c r="H6918" t="s">
        <v>35682</v>
      </c>
      <c r="I6918">
        <v>5</v>
      </c>
      <c r="J6918">
        <v>146650547</v>
      </c>
      <c r="K6918">
        <v>147055931</v>
      </c>
      <c r="L6918">
        <v>405385</v>
      </c>
      <c r="M6918">
        <v>2</v>
      </c>
      <c r="N6918">
        <v>5521</v>
      </c>
      <c r="O6918" t="s">
        <v>23063</v>
      </c>
      <c r="P6918">
        <v>52365</v>
      </c>
      <c r="Q6918" t="s">
        <v>23055</v>
      </c>
      <c r="R6918" t="s">
        <v>23056</v>
      </c>
      <c r="S6918" t="s">
        <v>35681</v>
      </c>
      <c r="T6918">
        <v>0.35387198439864398</v>
      </c>
      <c r="U6918">
        <v>0.603102917160658</v>
      </c>
      <c r="V6918">
        <v>-23.9061068377084</v>
      </c>
      <c r="W6918">
        <v>0.123414495547065</v>
      </c>
      <c r="X6918">
        <v>0.704072456322962</v>
      </c>
      <c r="Y6918">
        <v>25.570264124788501</v>
      </c>
      <c r="Z6918">
        <v>0.184235113180511</v>
      </c>
      <c r="AA6918">
        <v>0.72610664078822296</v>
      </c>
      <c r="AB6918">
        <v>-23.9061068377084</v>
      </c>
      <c r="AC6918">
        <v>0.27780950890804001</v>
      </c>
      <c r="AD6918">
        <v>0.68253123924728298</v>
      </c>
      <c r="AE6918">
        <v>24.5702641537458</v>
      </c>
      <c r="AF6918">
        <v>0.501741946288212</v>
      </c>
      <c r="AG6918">
        <v>0.80674443595273604</v>
      </c>
      <c r="AH6918">
        <v>-22.9764962486333</v>
      </c>
      <c r="AI6918">
        <v>3.6185182304427702E-2</v>
      </c>
      <c r="AJ6918">
        <v>0.78121606160956403</v>
      </c>
      <c r="AK6918">
        <v>25.570264124788501</v>
      </c>
    </row>
    <row r="6919" spans="1:37" x14ac:dyDescent="0.2">
      <c r="A6919" t="s">
        <v>21524</v>
      </c>
      <c r="B6919">
        <v>147003571</v>
      </c>
      <c r="C6919">
        <v>147003705</v>
      </c>
      <c r="D6919">
        <v>135</v>
      </c>
      <c r="E6919" t="s">
        <v>23064</v>
      </c>
      <c r="F6919">
        <v>1</v>
      </c>
      <c r="G6919" t="s">
        <v>23065</v>
      </c>
      <c r="H6919" t="s">
        <v>35682</v>
      </c>
      <c r="I6919">
        <v>5</v>
      </c>
      <c r="J6919">
        <v>146650547</v>
      </c>
      <c r="K6919">
        <v>147055931</v>
      </c>
      <c r="L6919">
        <v>405385</v>
      </c>
      <c r="M6919">
        <v>2</v>
      </c>
      <c r="N6919">
        <v>5521</v>
      </c>
      <c r="O6919" t="s">
        <v>23063</v>
      </c>
      <c r="P6919">
        <v>52226</v>
      </c>
      <c r="Q6919" t="s">
        <v>23055</v>
      </c>
      <c r="R6919" t="s">
        <v>23056</v>
      </c>
      <c r="S6919" t="s">
        <v>35681</v>
      </c>
      <c r="T6919">
        <v>0.35387198439864398</v>
      </c>
      <c r="U6919">
        <v>0.603102917160658</v>
      </c>
      <c r="V6919">
        <v>-23.9061068377084</v>
      </c>
      <c r="W6919">
        <v>0.123414495547065</v>
      </c>
      <c r="X6919">
        <v>0.704072456322962</v>
      </c>
      <c r="Y6919">
        <v>25.570264124788501</v>
      </c>
      <c r="Z6919">
        <v>0.184235113180511</v>
      </c>
      <c r="AA6919">
        <v>0.72610664078822296</v>
      </c>
      <c r="AB6919">
        <v>-23.9061068377084</v>
      </c>
      <c r="AC6919">
        <v>0.27780950890804001</v>
      </c>
      <c r="AD6919">
        <v>0.68253123924728298</v>
      </c>
      <c r="AE6919">
        <v>24.5702641537458</v>
      </c>
      <c r="AF6919">
        <v>0.501741946288212</v>
      </c>
      <c r="AG6919">
        <v>0.80674443595273604</v>
      </c>
      <c r="AH6919">
        <v>-22.9764962486333</v>
      </c>
      <c r="AI6919">
        <v>3.6185182304427702E-2</v>
      </c>
      <c r="AJ6919">
        <v>0.78121606160956403</v>
      </c>
      <c r="AK6919">
        <v>25.570264124788501</v>
      </c>
    </row>
    <row r="6920" spans="1:37" x14ac:dyDescent="0.2">
      <c r="A6920" t="s">
        <v>21524</v>
      </c>
      <c r="B6920">
        <v>147003936</v>
      </c>
      <c r="C6920">
        <v>147004069</v>
      </c>
      <c r="D6920">
        <v>134</v>
      </c>
      <c r="E6920" t="s">
        <v>23066</v>
      </c>
      <c r="F6920">
        <v>1</v>
      </c>
      <c r="G6920" t="s">
        <v>23067</v>
      </c>
      <c r="H6920" t="s">
        <v>35682</v>
      </c>
      <c r="I6920">
        <v>5</v>
      </c>
      <c r="J6920">
        <v>146650547</v>
      </c>
      <c r="K6920">
        <v>147055931</v>
      </c>
      <c r="L6920">
        <v>405385</v>
      </c>
      <c r="M6920">
        <v>2</v>
      </c>
      <c r="N6920">
        <v>5521</v>
      </c>
      <c r="O6920" t="s">
        <v>23063</v>
      </c>
      <c r="P6920">
        <v>51862</v>
      </c>
      <c r="Q6920" t="s">
        <v>23055</v>
      </c>
      <c r="R6920" t="s">
        <v>23056</v>
      </c>
      <c r="S6920" t="s">
        <v>35681</v>
      </c>
      <c r="T6920">
        <v>0.35387198439864398</v>
      </c>
      <c r="U6920">
        <v>0.603102917160658</v>
      </c>
      <c r="V6920">
        <v>-23.9061068377084</v>
      </c>
      <c r="W6920">
        <v>0.123414495547065</v>
      </c>
      <c r="X6920">
        <v>0.704072456322962</v>
      </c>
      <c r="Y6920">
        <v>25.570264124788501</v>
      </c>
      <c r="Z6920">
        <v>0.184235113180511</v>
      </c>
      <c r="AA6920">
        <v>0.72610664078822296</v>
      </c>
      <c r="AB6920">
        <v>-23.9061068377084</v>
      </c>
      <c r="AC6920">
        <v>0.27780950890804001</v>
      </c>
      <c r="AD6920">
        <v>0.68253123924728298</v>
      </c>
      <c r="AE6920">
        <v>24.5702641537458</v>
      </c>
      <c r="AF6920">
        <v>0.501741946288212</v>
      </c>
      <c r="AG6920">
        <v>0.80674443595273604</v>
      </c>
      <c r="AH6920">
        <v>-22.9764962486333</v>
      </c>
      <c r="AI6920">
        <v>3.6185182304427702E-2</v>
      </c>
      <c r="AJ6920">
        <v>0.78121606160956403</v>
      </c>
      <c r="AK6920">
        <v>25.570264124788501</v>
      </c>
    </row>
    <row r="6921" spans="1:37" x14ac:dyDescent="0.2">
      <c r="A6921" t="s">
        <v>21524</v>
      </c>
      <c r="B6921">
        <v>147557433</v>
      </c>
      <c r="C6921">
        <v>147557584</v>
      </c>
      <c r="D6921">
        <v>152</v>
      </c>
      <c r="E6921" t="s">
        <v>23068</v>
      </c>
      <c r="F6921">
        <v>0</v>
      </c>
      <c r="G6921" t="s">
        <v>23069</v>
      </c>
      <c r="H6921" t="s">
        <v>31032</v>
      </c>
      <c r="I6921">
        <v>5</v>
      </c>
      <c r="J6921">
        <v>147559994</v>
      </c>
      <c r="K6921">
        <v>147618972</v>
      </c>
      <c r="L6921">
        <v>58979</v>
      </c>
      <c r="M6921">
        <v>1</v>
      </c>
      <c r="N6921">
        <v>153469</v>
      </c>
      <c r="O6921" t="s">
        <v>23070</v>
      </c>
      <c r="P6921">
        <v>-2410</v>
      </c>
      <c r="Q6921" t="s">
        <v>23071</v>
      </c>
      <c r="R6921" t="s">
        <v>23072</v>
      </c>
      <c r="S6921" t="s">
        <v>35683</v>
      </c>
      <c r="T6921">
        <v>0.36175652054861202</v>
      </c>
      <c r="U6921">
        <v>0.61461982054267605</v>
      </c>
      <c r="V6921">
        <v>0.83466435510326698</v>
      </c>
      <c r="W6921">
        <v>0.10581976778403</v>
      </c>
      <c r="X6921">
        <v>0.704072456322962</v>
      </c>
      <c r="Y6921">
        <v>2.60236533334627</v>
      </c>
      <c r="Z6921">
        <v>0.71780512870512203</v>
      </c>
      <c r="AA6921">
        <v>0.86308114850689799</v>
      </c>
      <c r="AB6921">
        <v>0.16226419041527301</v>
      </c>
      <c r="AC6921">
        <v>0.19221725140481299</v>
      </c>
      <c r="AD6921">
        <v>0.68253123924728298</v>
      </c>
      <c r="AE6921">
        <v>1.9512095845839501</v>
      </c>
      <c r="AF6921">
        <v>0.163825163421259</v>
      </c>
      <c r="AG6921">
        <v>0.68151250837662902</v>
      </c>
      <c r="AH6921">
        <v>1.29991560547311</v>
      </c>
      <c r="AI6921">
        <v>9.6876009846204203E-2</v>
      </c>
      <c r="AJ6921">
        <v>0.78121606160956403</v>
      </c>
      <c r="AK6921">
        <v>2.2248582825726499</v>
      </c>
    </row>
    <row r="6922" spans="1:37" x14ac:dyDescent="0.2">
      <c r="A6922" t="s">
        <v>21524</v>
      </c>
      <c r="B6922">
        <v>147720935</v>
      </c>
      <c r="C6922">
        <v>147721093</v>
      </c>
      <c r="D6922">
        <v>159</v>
      </c>
      <c r="E6922" t="s">
        <v>23073</v>
      </c>
      <c r="F6922">
        <v>0</v>
      </c>
      <c r="G6922" t="s">
        <v>23074</v>
      </c>
      <c r="H6922" t="s">
        <v>35684</v>
      </c>
      <c r="I6922">
        <v>5</v>
      </c>
      <c r="J6922">
        <v>147725551</v>
      </c>
      <c r="K6922">
        <v>147728464</v>
      </c>
      <c r="L6922">
        <v>2914</v>
      </c>
      <c r="M6922">
        <v>1</v>
      </c>
      <c r="N6922">
        <v>105378218</v>
      </c>
      <c r="O6922" t="s">
        <v>23075</v>
      </c>
      <c r="P6922">
        <v>-4458</v>
      </c>
      <c r="Q6922" t="s">
        <v>40</v>
      </c>
      <c r="R6922" t="s">
        <v>23076</v>
      </c>
      <c r="S6922" t="s">
        <v>35685</v>
      </c>
      <c r="T6922">
        <v>0.97213403838398904</v>
      </c>
      <c r="U6922">
        <v>1</v>
      </c>
      <c r="V6922">
        <v>2.2556266575608599</v>
      </c>
      <c r="W6922">
        <v>0.123414495547065</v>
      </c>
      <c r="X6922">
        <v>0.704072456322962</v>
      </c>
      <c r="Y6922">
        <v>23.937506549494099</v>
      </c>
      <c r="Z6922">
        <v>0.69013698642955401</v>
      </c>
      <c r="AA6922">
        <v>0.84521697243271998</v>
      </c>
      <c r="AB6922">
        <v>1.29215264312849</v>
      </c>
      <c r="AC6922">
        <v>0.27780950890804001</v>
      </c>
      <c r="AD6922">
        <v>0.68253123924728298</v>
      </c>
      <c r="AE6922">
        <v>22.937506639292199</v>
      </c>
      <c r="AF6922">
        <v>0.61410715005536498</v>
      </c>
      <c r="AG6922">
        <v>0.80674443595273604</v>
      </c>
      <c r="AH6922">
        <v>3.1852368314684001</v>
      </c>
      <c r="AI6922">
        <v>3.6185182304427702E-2</v>
      </c>
      <c r="AJ6922">
        <v>0.78121606160956403</v>
      </c>
      <c r="AK6922">
        <v>23.937506549494099</v>
      </c>
    </row>
    <row r="6923" spans="1:37" x14ac:dyDescent="0.2">
      <c r="A6923" t="s">
        <v>21524</v>
      </c>
      <c r="B6923">
        <v>147721093</v>
      </c>
      <c r="C6923">
        <v>147721251</v>
      </c>
      <c r="D6923">
        <v>159</v>
      </c>
      <c r="E6923" t="s">
        <v>23077</v>
      </c>
      <c r="F6923">
        <v>3</v>
      </c>
      <c r="G6923" t="s">
        <v>23078</v>
      </c>
      <c r="H6923" t="s">
        <v>35684</v>
      </c>
      <c r="I6923">
        <v>5</v>
      </c>
      <c r="J6923">
        <v>147725551</v>
      </c>
      <c r="K6923">
        <v>147728464</v>
      </c>
      <c r="L6923">
        <v>2914</v>
      </c>
      <c r="M6923">
        <v>1</v>
      </c>
      <c r="N6923">
        <v>105378218</v>
      </c>
      <c r="O6923" t="s">
        <v>23075</v>
      </c>
      <c r="P6923">
        <v>-4300</v>
      </c>
      <c r="Q6923" t="s">
        <v>40</v>
      </c>
      <c r="R6923" t="s">
        <v>23076</v>
      </c>
      <c r="S6923" t="s">
        <v>35685</v>
      </c>
      <c r="T6923">
        <v>0.97213403838398904</v>
      </c>
      <c r="U6923">
        <v>1</v>
      </c>
      <c r="V6923">
        <v>2.2556266575608599</v>
      </c>
      <c r="W6923">
        <v>0.123414495547065</v>
      </c>
      <c r="X6923">
        <v>0.704072456322962</v>
      </c>
      <c r="Y6923">
        <v>23.937506549494099</v>
      </c>
      <c r="Z6923">
        <v>0.69013698642955401</v>
      </c>
      <c r="AA6923">
        <v>0.84521697243271998</v>
      </c>
      <c r="AB6923">
        <v>1.29215264312849</v>
      </c>
      <c r="AC6923">
        <v>0.27780950890804001</v>
      </c>
      <c r="AD6923">
        <v>0.68253123924728298</v>
      </c>
      <c r="AE6923">
        <v>22.937506639292199</v>
      </c>
      <c r="AF6923">
        <v>0.61410715005536498</v>
      </c>
      <c r="AG6923">
        <v>0.80674443595273604</v>
      </c>
      <c r="AH6923">
        <v>3.1852368314684001</v>
      </c>
      <c r="AI6923">
        <v>3.6185182304427702E-2</v>
      </c>
      <c r="AJ6923">
        <v>0.78121606160956403</v>
      </c>
      <c r="AK6923">
        <v>23.937506549494099</v>
      </c>
    </row>
    <row r="6924" spans="1:37" x14ac:dyDescent="0.2">
      <c r="A6924" t="s">
        <v>21524</v>
      </c>
      <c r="B6924">
        <v>147721251</v>
      </c>
      <c r="C6924">
        <v>147721409</v>
      </c>
      <c r="D6924">
        <v>159</v>
      </c>
      <c r="E6924" t="s">
        <v>23079</v>
      </c>
      <c r="F6924">
        <v>2</v>
      </c>
      <c r="G6924" t="s">
        <v>23080</v>
      </c>
      <c r="H6924" t="s">
        <v>35684</v>
      </c>
      <c r="I6924">
        <v>5</v>
      </c>
      <c r="J6924">
        <v>147725551</v>
      </c>
      <c r="K6924">
        <v>147728464</v>
      </c>
      <c r="L6924">
        <v>2914</v>
      </c>
      <c r="M6924">
        <v>1</v>
      </c>
      <c r="N6924">
        <v>105378218</v>
      </c>
      <c r="O6924" t="s">
        <v>23075</v>
      </c>
      <c r="P6924">
        <v>-4142</v>
      </c>
      <c r="Q6924" t="s">
        <v>40</v>
      </c>
      <c r="R6924" t="s">
        <v>23076</v>
      </c>
      <c r="S6924" t="s">
        <v>35685</v>
      </c>
      <c r="T6924">
        <v>0.97213403838398904</v>
      </c>
      <c r="U6924">
        <v>1</v>
      </c>
      <c r="V6924">
        <v>2.2556266575608599</v>
      </c>
      <c r="W6924">
        <v>0.123414495547065</v>
      </c>
      <c r="X6924">
        <v>0.704072456322962</v>
      </c>
      <c r="Y6924">
        <v>23.937506549494099</v>
      </c>
      <c r="Z6924">
        <v>0.69013698642955401</v>
      </c>
      <c r="AA6924">
        <v>0.84521697243271998</v>
      </c>
      <c r="AB6924">
        <v>1.29215264312849</v>
      </c>
      <c r="AC6924">
        <v>0.27780950890804001</v>
      </c>
      <c r="AD6924">
        <v>0.68253123924728298</v>
      </c>
      <c r="AE6924">
        <v>22.937506639292199</v>
      </c>
      <c r="AF6924">
        <v>0.61410715005536498</v>
      </c>
      <c r="AG6924">
        <v>0.80674443595273604</v>
      </c>
      <c r="AH6924">
        <v>3.1852368314684001</v>
      </c>
      <c r="AI6924">
        <v>3.6185182304427702E-2</v>
      </c>
      <c r="AJ6924">
        <v>0.78121606160956403</v>
      </c>
      <c r="AK6924">
        <v>23.937506549494099</v>
      </c>
    </row>
    <row r="6925" spans="1:37" x14ac:dyDescent="0.2">
      <c r="A6925" t="s">
        <v>21524</v>
      </c>
      <c r="B6925">
        <v>147946198</v>
      </c>
      <c r="C6925">
        <v>147946371</v>
      </c>
      <c r="D6925">
        <v>174</v>
      </c>
      <c r="E6925" t="s">
        <v>23081</v>
      </c>
      <c r="F6925">
        <v>1</v>
      </c>
      <c r="G6925" t="s">
        <v>23082</v>
      </c>
      <c r="H6925" t="s">
        <v>31000</v>
      </c>
      <c r="I6925">
        <v>5</v>
      </c>
      <c r="J6925">
        <v>147901308</v>
      </c>
      <c r="K6925">
        <v>147906538</v>
      </c>
      <c r="L6925">
        <v>5231</v>
      </c>
      <c r="M6925">
        <v>2</v>
      </c>
      <c r="N6925">
        <v>389336</v>
      </c>
      <c r="O6925" t="s">
        <v>23083</v>
      </c>
      <c r="P6925">
        <v>-39660</v>
      </c>
      <c r="Q6925" t="s">
        <v>23084</v>
      </c>
      <c r="R6925" t="s">
        <v>23085</v>
      </c>
      <c r="S6925" t="s">
        <v>35686</v>
      </c>
      <c r="T6925" t="s">
        <v>40</v>
      </c>
      <c r="U6925" t="s">
        <v>40</v>
      </c>
      <c r="V6925">
        <v>0</v>
      </c>
      <c r="W6925" t="s">
        <v>40</v>
      </c>
      <c r="X6925" t="s">
        <v>40</v>
      </c>
      <c r="Y6925">
        <v>0</v>
      </c>
      <c r="Z6925">
        <v>0.48464167878831399</v>
      </c>
      <c r="AA6925">
        <v>0.84435025072159198</v>
      </c>
      <c r="AB6925">
        <v>20.830718211236199</v>
      </c>
      <c r="AC6925">
        <v>0.45677901822897599</v>
      </c>
      <c r="AD6925">
        <v>0.82872126865393902</v>
      </c>
      <c r="AE6925">
        <v>20.8681928968196</v>
      </c>
      <c r="AF6925">
        <v>0.501741946288212</v>
      </c>
      <c r="AG6925">
        <v>0.80674443595273604</v>
      </c>
      <c r="AH6925">
        <v>-20.794192355046398</v>
      </c>
      <c r="AI6925">
        <v>0.52399907623471598</v>
      </c>
      <c r="AJ6925">
        <v>0.78121606160956403</v>
      </c>
      <c r="AK6925">
        <v>-20.723803066825699</v>
      </c>
    </row>
    <row r="6926" spans="1:37" x14ac:dyDescent="0.2">
      <c r="A6926" t="s">
        <v>21524</v>
      </c>
      <c r="B6926">
        <v>147946371</v>
      </c>
      <c r="C6926">
        <v>147946544</v>
      </c>
      <c r="D6926">
        <v>174</v>
      </c>
      <c r="E6926" t="s">
        <v>23086</v>
      </c>
      <c r="F6926">
        <v>2</v>
      </c>
      <c r="G6926" t="s">
        <v>23087</v>
      </c>
      <c r="H6926" t="s">
        <v>31000</v>
      </c>
      <c r="I6926">
        <v>5</v>
      </c>
      <c r="J6926">
        <v>147901308</v>
      </c>
      <c r="K6926">
        <v>147906538</v>
      </c>
      <c r="L6926">
        <v>5231</v>
      </c>
      <c r="M6926">
        <v>2</v>
      </c>
      <c r="N6926">
        <v>389336</v>
      </c>
      <c r="O6926" t="s">
        <v>23083</v>
      </c>
      <c r="P6926">
        <v>-39833</v>
      </c>
      <c r="Q6926" t="s">
        <v>23084</v>
      </c>
      <c r="R6926" t="s">
        <v>23085</v>
      </c>
      <c r="S6926" t="s">
        <v>35686</v>
      </c>
      <c r="T6926" t="s">
        <v>40</v>
      </c>
      <c r="U6926" t="s">
        <v>40</v>
      </c>
      <c r="V6926">
        <v>0</v>
      </c>
      <c r="W6926" t="s">
        <v>40</v>
      </c>
      <c r="X6926" t="s">
        <v>40</v>
      </c>
      <c r="Y6926">
        <v>0</v>
      </c>
      <c r="Z6926">
        <v>0.48464167878831399</v>
      </c>
      <c r="AA6926">
        <v>0.84435025072159198</v>
      </c>
      <c r="AB6926">
        <v>20.830718211236199</v>
      </c>
      <c r="AC6926">
        <v>0.45677901822897599</v>
      </c>
      <c r="AD6926">
        <v>0.82872126865393902</v>
      </c>
      <c r="AE6926">
        <v>20.8681928968196</v>
      </c>
      <c r="AF6926">
        <v>0.501741946288212</v>
      </c>
      <c r="AG6926">
        <v>0.80674443595273604</v>
      </c>
      <c r="AH6926">
        <v>-20.794192355046398</v>
      </c>
      <c r="AI6926">
        <v>0.52399907623471598</v>
      </c>
      <c r="AJ6926">
        <v>0.78121606160956403</v>
      </c>
      <c r="AK6926">
        <v>-20.723803066825699</v>
      </c>
    </row>
    <row r="6927" spans="1:37" x14ac:dyDescent="0.2">
      <c r="A6927" t="s">
        <v>21524</v>
      </c>
      <c r="B6927">
        <v>148678714</v>
      </c>
      <c r="C6927">
        <v>148678865</v>
      </c>
      <c r="D6927">
        <v>152</v>
      </c>
      <c r="E6927" t="s">
        <v>23088</v>
      </c>
      <c r="F6927">
        <v>0</v>
      </c>
      <c r="G6927" t="s">
        <v>23089</v>
      </c>
      <c r="H6927" t="s">
        <v>30999</v>
      </c>
      <c r="I6927">
        <v>5</v>
      </c>
      <c r="J6927">
        <v>148550137</v>
      </c>
      <c r="K6927">
        <v>148677235</v>
      </c>
      <c r="L6927">
        <v>127099</v>
      </c>
      <c r="M6927">
        <v>2</v>
      </c>
      <c r="N6927">
        <v>3360</v>
      </c>
      <c r="O6927" t="s">
        <v>23090</v>
      </c>
      <c r="P6927">
        <v>-1479</v>
      </c>
      <c r="Q6927" t="s">
        <v>23091</v>
      </c>
      <c r="R6927" t="s">
        <v>23092</v>
      </c>
      <c r="S6927" t="s">
        <v>35687</v>
      </c>
      <c r="T6927">
        <v>0.97213403838398904</v>
      </c>
      <c r="U6927">
        <v>1</v>
      </c>
      <c r="V6927">
        <v>1.2737192207661201</v>
      </c>
      <c r="W6927">
        <v>0.89107655920673101</v>
      </c>
      <c r="X6927">
        <v>0.95159051474143896</v>
      </c>
      <c r="Y6927">
        <v>1.47896430342302</v>
      </c>
      <c r="Z6927">
        <v>0.69013698642955401</v>
      </c>
      <c r="AA6927">
        <v>0.84521697243271998</v>
      </c>
      <c r="AB6927">
        <v>0.310245205478622</v>
      </c>
      <c r="AC6927">
        <v>0.75388744886274095</v>
      </c>
      <c r="AD6927">
        <v>0.87989882095915395</v>
      </c>
      <c r="AE6927">
        <v>0.47896441211040802</v>
      </c>
      <c r="AF6927">
        <v>0.61410715005536498</v>
      </c>
      <c r="AG6927">
        <v>0.80674443595273604</v>
      </c>
      <c r="AH6927">
        <v>2.2033296425997002</v>
      </c>
      <c r="AI6927">
        <v>0.56157887380500204</v>
      </c>
      <c r="AJ6927">
        <v>0.78121606160956403</v>
      </c>
      <c r="AK6927">
        <v>2.34771951986975</v>
      </c>
    </row>
    <row r="6928" spans="1:37" x14ac:dyDescent="0.2">
      <c r="A6928" t="s">
        <v>21524</v>
      </c>
      <c r="B6928">
        <v>148793842</v>
      </c>
      <c r="C6928">
        <v>148793984</v>
      </c>
      <c r="D6928">
        <v>143</v>
      </c>
      <c r="E6928" t="s">
        <v>23093</v>
      </c>
      <c r="F6928">
        <v>0</v>
      </c>
      <c r="G6928" t="s">
        <v>23094</v>
      </c>
      <c r="H6928" t="s">
        <v>31000</v>
      </c>
      <c r="I6928">
        <v>5</v>
      </c>
      <c r="J6928">
        <v>148826611</v>
      </c>
      <c r="K6928">
        <v>148828623</v>
      </c>
      <c r="L6928">
        <v>2013</v>
      </c>
      <c r="M6928">
        <v>1</v>
      </c>
      <c r="N6928">
        <v>154</v>
      </c>
      <c r="O6928" t="s">
        <v>23095</v>
      </c>
      <c r="P6928">
        <v>-32627</v>
      </c>
      <c r="Q6928" t="s">
        <v>23096</v>
      </c>
      <c r="R6928" t="s">
        <v>23097</v>
      </c>
      <c r="S6928" t="s">
        <v>35688</v>
      </c>
      <c r="T6928">
        <v>0.79312736691771701</v>
      </c>
      <c r="U6928">
        <v>1</v>
      </c>
      <c r="V6928">
        <v>3.1768757657938997E-2</v>
      </c>
      <c r="W6928">
        <v>0.29561779302434099</v>
      </c>
      <c r="X6928">
        <v>0.704072456322962</v>
      </c>
      <c r="Y6928">
        <v>0.473759326603722</v>
      </c>
      <c r="Z6928">
        <v>0.359529114253617</v>
      </c>
      <c r="AA6928">
        <v>0.82015635848514701</v>
      </c>
      <c r="AB6928">
        <v>-0.41302820312920002</v>
      </c>
      <c r="AC6928">
        <v>0.31436793857407402</v>
      </c>
      <c r="AD6928">
        <v>0.68773325147593101</v>
      </c>
      <c r="AE6928">
        <v>0.30510667182569401</v>
      </c>
      <c r="AF6928">
        <v>0.74482986532925999</v>
      </c>
      <c r="AG6928">
        <v>0.86975326545911102</v>
      </c>
      <c r="AH6928">
        <v>0.45425665437470802</v>
      </c>
      <c r="AI6928">
        <v>0.33891008122139299</v>
      </c>
      <c r="AJ6928">
        <v>0.78121606160956403</v>
      </c>
      <c r="AK6928">
        <v>0.42102434845037801</v>
      </c>
    </row>
    <row r="6929" spans="1:37" x14ac:dyDescent="0.2">
      <c r="A6929" t="s">
        <v>21524</v>
      </c>
      <c r="B6929">
        <v>151531534</v>
      </c>
      <c r="C6929">
        <v>151531703</v>
      </c>
      <c r="D6929">
        <v>170</v>
      </c>
      <c r="E6929" t="s">
        <v>23098</v>
      </c>
      <c r="F6929">
        <v>13</v>
      </c>
      <c r="G6929" t="s">
        <v>23099</v>
      </c>
      <c r="H6929" t="s">
        <v>30987</v>
      </c>
      <c r="I6929">
        <v>5</v>
      </c>
      <c r="J6929">
        <v>151504093</v>
      </c>
      <c r="K6929">
        <v>151531972</v>
      </c>
      <c r="L6929">
        <v>27880</v>
      </c>
      <c r="M6929">
        <v>2</v>
      </c>
      <c r="N6929">
        <v>2196</v>
      </c>
      <c r="O6929" t="s">
        <v>23100</v>
      </c>
      <c r="P6929">
        <v>269</v>
      </c>
      <c r="Q6929" t="s">
        <v>23101</v>
      </c>
      <c r="R6929" t="s">
        <v>23102</v>
      </c>
      <c r="S6929" t="s">
        <v>35689</v>
      </c>
      <c r="T6929">
        <v>0.76553425578064005</v>
      </c>
      <c r="U6929">
        <v>0.98077402964937099</v>
      </c>
      <c r="V6929">
        <v>2.1088174794537302</v>
      </c>
      <c r="W6929">
        <v>0.113079289867903</v>
      </c>
      <c r="X6929">
        <v>0.704072456322962</v>
      </c>
      <c r="Y6929">
        <v>-21.837936733938999</v>
      </c>
      <c r="Z6929">
        <v>0.25780589642282298</v>
      </c>
      <c r="AA6929">
        <v>0.72610664078822296</v>
      </c>
      <c r="AB6929">
        <v>1.14534342693617</v>
      </c>
      <c r="AC6929">
        <v>0.34006762341144098</v>
      </c>
      <c r="AD6929">
        <v>0.720344109851215</v>
      </c>
      <c r="AE6929">
        <v>1.45585667500323</v>
      </c>
      <c r="AF6929">
        <v>0.70676954854459395</v>
      </c>
      <c r="AG6929">
        <v>0.85225920482806805</v>
      </c>
      <c r="AH6929">
        <v>3.0384278580173198</v>
      </c>
      <c r="AI6929">
        <v>0.123911202140572</v>
      </c>
      <c r="AJ6929">
        <v>0.78121606160956403</v>
      </c>
      <c r="AK6929">
        <v>-23.437043293929499</v>
      </c>
    </row>
    <row r="6930" spans="1:37" x14ac:dyDescent="0.2">
      <c r="A6930" t="s">
        <v>21524</v>
      </c>
      <c r="B6930">
        <v>151531703</v>
      </c>
      <c r="C6930">
        <v>151531872</v>
      </c>
      <c r="D6930">
        <v>170</v>
      </c>
      <c r="E6930" t="s">
        <v>23103</v>
      </c>
      <c r="F6930">
        <v>11</v>
      </c>
      <c r="G6930" t="s">
        <v>23104</v>
      </c>
      <c r="H6930" t="s">
        <v>30987</v>
      </c>
      <c r="I6930">
        <v>5</v>
      </c>
      <c r="J6930">
        <v>151504093</v>
      </c>
      <c r="K6930">
        <v>151531972</v>
      </c>
      <c r="L6930">
        <v>27880</v>
      </c>
      <c r="M6930">
        <v>2</v>
      </c>
      <c r="N6930">
        <v>2196</v>
      </c>
      <c r="O6930" t="s">
        <v>23100</v>
      </c>
      <c r="P6930">
        <v>100</v>
      </c>
      <c r="Q6930" t="s">
        <v>23101</v>
      </c>
      <c r="R6930" t="s">
        <v>23102</v>
      </c>
      <c r="S6930" t="s">
        <v>35689</v>
      </c>
      <c r="T6930">
        <v>0.76553425578064005</v>
      </c>
      <c r="U6930">
        <v>0.98077402964937099</v>
      </c>
      <c r="V6930">
        <v>2.2154009440836799</v>
      </c>
      <c r="W6930">
        <v>0.113079289867903</v>
      </c>
      <c r="X6930">
        <v>0.704072456322962</v>
      </c>
      <c r="Y6930">
        <v>-21.837936733938999</v>
      </c>
      <c r="Z6930">
        <v>0.25780589642282298</v>
      </c>
      <c r="AA6930">
        <v>0.72610664078822296</v>
      </c>
      <c r="AB6930">
        <v>1.2519268864772799</v>
      </c>
      <c r="AC6930">
        <v>0.34006762341144098</v>
      </c>
      <c r="AD6930">
        <v>0.720344109851215</v>
      </c>
      <c r="AE6930">
        <v>1.5605560655395601</v>
      </c>
      <c r="AF6930">
        <v>0.70676954854459395</v>
      </c>
      <c r="AG6930">
        <v>0.85225920482806805</v>
      </c>
      <c r="AH6930">
        <v>3.14501132264727</v>
      </c>
      <c r="AI6930">
        <v>0.123911202140572</v>
      </c>
      <c r="AJ6930">
        <v>0.78121606160956403</v>
      </c>
      <c r="AK6930">
        <v>-23.523371283699301</v>
      </c>
    </row>
    <row r="6931" spans="1:37" x14ac:dyDescent="0.2">
      <c r="A6931" t="s">
        <v>21524</v>
      </c>
      <c r="B6931">
        <v>151531872</v>
      </c>
      <c r="C6931">
        <v>151532041</v>
      </c>
      <c r="D6931">
        <v>170</v>
      </c>
      <c r="E6931" t="s">
        <v>23105</v>
      </c>
      <c r="F6931">
        <v>9</v>
      </c>
      <c r="G6931" t="s">
        <v>23106</v>
      </c>
      <c r="H6931" t="s">
        <v>30987</v>
      </c>
      <c r="I6931">
        <v>5</v>
      </c>
      <c r="J6931">
        <v>151504093</v>
      </c>
      <c r="K6931">
        <v>151531972</v>
      </c>
      <c r="L6931">
        <v>27880</v>
      </c>
      <c r="M6931">
        <v>2</v>
      </c>
      <c r="N6931">
        <v>2196</v>
      </c>
      <c r="O6931" t="s">
        <v>23100</v>
      </c>
      <c r="P6931">
        <v>0</v>
      </c>
      <c r="Q6931" t="s">
        <v>23101</v>
      </c>
      <c r="R6931" t="s">
        <v>23102</v>
      </c>
      <c r="S6931" t="s">
        <v>35689</v>
      </c>
      <c r="T6931">
        <v>0.76553425578064005</v>
      </c>
      <c r="U6931">
        <v>0.98077402964937099</v>
      </c>
      <c r="V6931">
        <v>2.2154009440836799</v>
      </c>
      <c r="W6931">
        <v>0.113079289867903</v>
      </c>
      <c r="X6931">
        <v>0.704072456322962</v>
      </c>
      <c r="Y6931">
        <v>-21.837936733938999</v>
      </c>
      <c r="Z6931">
        <v>0.25780589642282298</v>
      </c>
      <c r="AA6931">
        <v>0.72610664078822296</v>
      </c>
      <c r="AB6931">
        <v>1.2519268864772799</v>
      </c>
      <c r="AC6931">
        <v>0.34006762341144098</v>
      </c>
      <c r="AD6931">
        <v>0.720344109851215</v>
      </c>
      <c r="AE6931">
        <v>1.5605560655395601</v>
      </c>
      <c r="AF6931">
        <v>0.70676954854459395</v>
      </c>
      <c r="AG6931">
        <v>0.85225920482806805</v>
      </c>
      <c r="AH6931">
        <v>3.14501132264727</v>
      </c>
      <c r="AI6931">
        <v>0.123911202140572</v>
      </c>
      <c r="AJ6931">
        <v>0.78121606160956403</v>
      </c>
      <c r="AK6931">
        <v>-23.523371283699301</v>
      </c>
    </row>
    <row r="6932" spans="1:37" x14ac:dyDescent="0.2">
      <c r="A6932" t="s">
        <v>21524</v>
      </c>
      <c r="B6932">
        <v>152207876</v>
      </c>
      <c r="C6932">
        <v>152208058</v>
      </c>
      <c r="D6932">
        <v>183</v>
      </c>
      <c r="E6932" t="s">
        <v>23107</v>
      </c>
      <c r="F6932">
        <v>3</v>
      </c>
      <c r="G6932" t="s">
        <v>23108</v>
      </c>
      <c r="H6932" t="s">
        <v>35690</v>
      </c>
      <c r="I6932">
        <v>5</v>
      </c>
      <c r="J6932">
        <v>152217074</v>
      </c>
      <c r="K6932">
        <v>152270432</v>
      </c>
      <c r="L6932">
        <v>53359</v>
      </c>
      <c r="M6932">
        <v>1</v>
      </c>
      <c r="N6932">
        <v>101927115</v>
      </c>
      <c r="O6932" t="s">
        <v>23109</v>
      </c>
      <c r="P6932">
        <v>-9016</v>
      </c>
      <c r="Q6932" t="s">
        <v>23110</v>
      </c>
      <c r="R6932" t="s">
        <v>23111</v>
      </c>
      <c r="S6932" t="s">
        <v>35691</v>
      </c>
      <c r="T6932">
        <v>0.97979524468909096</v>
      </c>
      <c r="U6932">
        <v>1</v>
      </c>
      <c r="V6932">
        <v>0.103804422679993</v>
      </c>
      <c r="W6932">
        <v>0.55921050581604403</v>
      </c>
      <c r="X6932">
        <v>0.85516106823402505</v>
      </c>
      <c r="Y6932">
        <v>0.58322264058814099</v>
      </c>
      <c r="Z6932">
        <v>0.71780512870512203</v>
      </c>
      <c r="AA6932">
        <v>0.86308114850689799</v>
      </c>
      <c r="AB6932">
        <v>0.38876393190786002</v>
      </c>
      <c r="AC6932">
        <v>0.68671740334507603</v>
      </c>
      <c r="AD6932">
        <v>0.87989882095915395</v>
      </c>
      <c r="AE6932">
        <v>1.5218480455083399E-2</v>
      </c>
      <c r="AF6932">
        <v>0.81103932111135901</v>
      </c>
      <c r="AG6932">
        <v>0.91643445680521995</v>
      </c>
      <c r="AH6932">
        <v>-0.234463259782874</v>
      </c>
      <c r="AI6932">
        <v>0.47304082175495599</v>
      </c>
      <c r="AJ6932">
        <v>0.78121606160956403</v>
      </c>
      <c r="AK6932">
        <v>0.93388879913387202</v>
      </c>
    </row>
    <row r="6933" spans="1:37" x14ac:dyDescent="0.2">
      <c r="A6933" t="s">
        <v>21524</v>
      </c>
      <c r="B6933">
        <v>152208058</v>
      </c>
      <c r="C6933">
        <v>152208240</v>
      </c>
      <c r="D6933">
        <v>183</v>
      </c>
      <c r="E6933" t="s">
        <v>23112</v>
      </c>
      <c r="F6933">
        <v>1</v>
      </c>
      <c r="G6933" t="s">
        <v>23113</v>
      </c>
      <c r="H6933" t="s">
        <v>35690</v>
      </c>
      <c r="I6933">
        <v>5</v>
      </c>
      <c r="J6933">
        <v>152217074</v>
      </c>
      <c r="K6933">
        <v>152270432</v>
      </c>
      <c r="L6933">
        <v>53359</v>
      </c>
      <c r="M6933">
        <v>1</v>
      </c>
      <c r="N6933">
        <v>101927115</v>
      </c>
      <c r="O6933" t="s">
        <v>23109</v>
      </c>
      <c r="P6933">
        <v>-8834</v>
      </c>
      <c r="Q6933" t="s">
        <v>23110</v>
      </c>
      <c r="R6933" t="s">
        <v>23111</v>
      </c>
      <c r="S6933" t="s">
        <v>35691</v>
      </c>
      <c r="T6933">
        <v>0.97979524468909096</v>
      </c>
      <c r="U6933">
        <v>1</v>
      </c>
      <c r="V6933">
        <v>0.103804422679993</v>
      </c>
      <c r="W6933">
        <v>0.55921050581604403</v>
      </c>
      <c r="X6933">
        <v>0.85516106823402505</v>
      </c>
      <c r="Y6933">
        <v>0.58322264058814099</v>
      </c>
      <c r="Z6933">
        <v>0.71780512870512203</v>
      </c>
      <c r="AA6933">
        <v>0.86308114850689799</v>
      </c>
      <c r="AB6933">
        <v>0.38876393190786002</v>
      </c>
      <c r="AC6933">
        <v>0.68671740334507603</v>
      </c>
      <c r="AD6933">
        <v>0.87989882095915395</v>
      </c>
      <c r="AE6933">
        <v>1.5218480455083399E-2</v>
      </c>
      <c r="AF6933">
        <v>0.81103932111135901</v>
      </c>
      <c r="AG6933">
        <v>0.91643445680521995</v>
      </c>
      <c r="AH6933">
        <v>-0.234463259782874</v>
      </c>
      <c r="AI6933">
        <v>0.47304082175495599</v>
      </c>
      <c r="AJ6933">
        <v>0.78121606160956403</v>
      </c>
      <c r="AK6933">
        <v>0.93388879913387202</v>
      </c>
    </row>
    <row r="6934" spans="1:37" x14ac:dyDescent="0.2">
      <c r="A6934" t="s">
        <v>21524</v>
      </c>
      <c r="B6934">
        <v>152345112</v>
      </c>
      <c r="C6934">
        <v>152345288</v>
      </c>
      <c r="D6934">
        <v>177</v>
      </c>
      <c r="E6934" t="s">
        <v>23114</v>
      </c>
      <c r="F6934">
        <v>2</v>
      </c>
      <c r="G6934" t="s">
        <v>3938</v>
      </c>
      <c r="H6934" t="s">
        <v>31000</v>
      </c>
      <c r="I6934">
        <v>5</v>
      </c>
      <c r="J6934">
        <v>152374998</v>
      </c>
      <c r="K6934">
        <v>152725271</v>
      </c>
      <c r="L6934">
        <v>350274</v>
      </c>
      <c r="M6934">
        <v>1</v>
      </c>
      <c r="N6934">
        <v>105378237</v>
      </c>
      <c r="O6934" t="s">
        <v>23115</v>
      </c>
      <c r="P6934">
        <v>-29710</v>
      </c>
      <c r="Q6934" t="s">
        <v>40</v>
      </c>
      <c r="R6934" t="s">
        <v>23116</v>
      </c>
      <c r="S6934" t="s">
        <v>35692</v>
      </c>
      <c r="T6934">
        <v>0.117295196344359</v>
      </c>
      <c r="U6934">
        <v>0.603102917160658</v>
      </c>
      <c r="V6934">
        <v>1.2397212732931699</v>
      </c>
      <c r="W6934">
        <v>0.71155338757207898</v>
      </c>
      <c r="X6934">
        <v>0.95159051474143896</v>
      </c>
      <c r="Y6934">
        <v>-0.17361374908302299</v>
      </c>
      <c r="Z6934">
        <v>0.36634405439541101</v>
      </c>
      <c r="AA6934">
        <v>0.83138847349519096</v>
      </c>
      <c r="AB6934">
        <v>0.84133300758779705</v>
      </c>
      <c r="AC6934">
        <v>0.462459258931809</v>
      </c>
      <c r="AD6934">
        <v>0.83711742019399304</v>
      </c>
      <c r="AE6934">
        <v>-0.47219943211232901</v>
      </c>
      <c r="AF6934">
        <v>7.4552193319426904E-2</v>
      </c>
      <c r="AG6934">
        <v>0.61808266485207697</v>
      </c>
      <c r="AH6934">
        <v>1.1138748446917399</v>
      </c>
      <c r="AI6934">
        <v>0.99286553801022603</v>
      </c>
      <c r="AJ6934">
        <v>0.99543995167835997</v>
      </c>
      <c r="AK6934">
        <v>0.15058752828025701</v>
      </c>
    </row>
    <row r="6935" spans="1:37" x14ac:dyDescent="0.2">
      <c r="A6935" t="s">
        <v>21524</v>
      </c>
      <c r="B6935">
        <v>152345288</v>
      </c>
      <c r="C6935">
        <v>152345464</v>
      </c>
      <c r="D6935">
        <v>177</v>
      </c>
      <c r="E6935" t="s">
        <v>23117</v>
      </c>
      <c r="F6935">
        <v>3</v>
      </c>
      <c r="G6935" t="s">
        <v>1236</v>
      </c>
      <c r="H6935" t="s">
        <v>31000</v>
      </c>
      <c r="I6935">
        <v>5</v>
      </c>
      <c r="J6935">
        <v>152374998</v>
      </c>
      <c r="K6935">
        <v>152725271</v>
      </c>
      <c r="L6935">
        <v>350274</v>
      </c>
      <c r="M6935">
        <v>1</v>
      </c>
      <c r="N6935">
        <v>105378237</v>
      </c>
      <c r="O6935" t="s">
        <v>23115</v>
      </c>
      <c r="P6935">
        <v>-29534</v>
      </c>
      <c r="Q6935" t="s">
        <v>40</v>
      </c>
      <c r="R6935" t="s">
        <v>23116</v>
      </c>
      <c r="S6935" t="s">
        <v>35692</v>
      </c>
      <c r="T6935">
        <v>0.117295196344359</v>
      </c>
      <c r="U6935">
        <v>0.603102917160658</v>
      </c>
      <c r="V6935">
        <v>1.2397212732931699</v>
      </c>
      <c r="W6935">
        <v>0.71155338757207898</v>
      </c>
      <c r="X6935">
        <v>0.95159051474143896</v>
      </c>
      <c r="Y6935">
        <v>-0.17361374908302299</v>
      </c>
      <c r="Z6935">
        <v>0.36634405439541101</v>
      </c>
      <c r="AA6935">
        <v>0.83138847349519096</v>
      </c>
      <c r="AB6935">
        <v>0.84133300758779705</v>
      </c>
      <c r="AC6935">
        <v>0.462459258931809</v>
      </c>
      <c r="AD6935">
        <v>0.83711742019399304</v>
      </c>
      <c r="AE6935">
        <v>-0.47219943211232901</v>
      </c>
      <c r="AF6935">
        <v>7.4552193319426904E-2</v>
      </c>
      <c r="AG6935">
        <v>0.61808266485207697</v>
      </c>
      <c r="AH6935">
        <v>1.1138748446917399</v>
      </c>
      <c r="AI6935">
        <v>0.99286553801022603</v>
      </c>
      <c r="AJ6935">
        <v>0.99543995167835997</v>
      </c>
      <c r="AK6935">
        <v>0.15058752828025701</v>
      </c>
    </row>
    <row r="6936" spans="1:37" x14ac:dyDescent="0.2">
      <c r="A6936" t="s">
        <v>21524</v>
      </c>
      <c r="B6936">
        <v>152404642</v>
      </c>
      <c r="C6936">
        <v>152404903</v>
      </c>
      <c r="D6936">
        <v>262</v>
      </c>
      <c r="E6936" t="s">
        <v>23118</v>
      </c>
      <c r="F6936">
        <v>15</v>
      </c>
      <c r="G6936" t="s">
        <v>23119</v>
      </c>
      <c r="H6936" t="s">
        <v>30987</v>
      </c>
      <c r="I6936">
        <v>5</v>
      </c>
      <c r="J6936">
        <v>152391546</v>
      </c>
      <c r="K6936">
        <v>152405279</v>
      </c>
      <c r="L6936">
        <v>13734</v>
      </c>
      <c r="M6936">
        <v>2</v>
      </c>
      <c r="N6936">
        <v>56923</v>
      </c>
      <c r="O6936" t="s">
        <v>23120</v>
      </c>
      <c r="P6936">
        <v>376</v>
      </c>
      <c r="Q6936" t="s">
        <v>23121</v>
      </c>
      <c r="R6936" t="s">
        <v>23122</v>
      </c>
      <c r="S6936" t="s">
        <v>35693</v>
      </c>
      <c r="T6936">
        <v>0.152084254673993</v>
      </c>
      <c r="U6936">
        <v>0.603102917160658</v>
      </c>
      <c r="V6936">
        <v>22.5400225932739</v>
      </c>
      <c r="W6936">
        <v>0.45677437087276901</v>
      </c>
      <c r="X6936">
        <v>0.75726018452522603</v>
      </c>
      <c r="Y6936">
        <v>1.1815140631671199</v>
      </c>
      <c r="Z6936">
        <v>0.136920528570767</v>
      </c>
      <c r="AA6936">
        <v>0.72610664078822296</v>
      </c>
      <c r="AB6936">
        <v>23.431629853051401</v>
      </c>
      <c r="AC6936">
        <v>0.131413828155275</v>
      </c>
      <c r="AD6936">
        <v>0.68253123924728298</v>
      </c>
      <c r="AE6936">
        <v>0.181514158442902</v>
      </c>
      <c r="AF6936">
        <v>0.47948624871920598</v>
      </c>
      <c r="AG6936">
        <v>0.80674443595273604</v>
      </c>
      <c r="AH6936">
        <v>-0.38831175768655501</v>
      </c>
      <c r="AI6936">
        <v>0.84178376985732795</v>
      </c>
      <c r="AJ6936">
        <v>0.95896800690842199</v>
      </c>
      <c r="AK6936">
        <v>2.0502693513719099</v>
      </c>
    </row>
    <row r="6937" spans="1:37" x14ac:dyDescent="0.2">
      <c r="A6937" t="s">
        <v>21524</v>
      </c>
      <c r="B6937">
        <v>153076074</v>
      </c>
      <c r="C6937">
        <v>153076247</v>
      </c>
      <c r="D6937">
        <v>174</v>
      </c>
      <c r="E6937" t="s">
        <v>23123</v>
      </c>
      <c r="F6937">
        <v>2</v>
      </c>
      <c r="G6937" t="s">
        <v>23124</v>
      </c>
      <c r="H6937" t="s">
        <v>35694</v>
      </c>
      <c r="I6937">
        <v>5</v>
      </c>
      <c r="J6937">
        <v>152938704</v>
      </c>
      <c r="K6937">
        <v>152973266</v>
      </c>
      <c r="L6937">
        <v>34563</v>
      </c>
      <c r="M6937">
        <v>2</v>
      </c>
      <c r="N6937">
        <v>101927134</v>
      </c>
      <c r="O6937" t="s">
        <v>23125</v>
      </c>
      <c r="P6937">
        <v>-102808</v>
      </c>
      <c r="Q6937" t="s">
        <v>23126</v>
      </c>
      <c r="R6937" t="s">
        <v>23127</v>
      </c>
      <c r="S6937" t="s">
        <v>35695</v>
      </c>
      <c r="T6937">
        <v>0.32911398597860803</v>
      </c>
      <c r="U6937">
        <v>0.603102917160658</v>
      </c>
      <c r="V6937">
        <v>23.576771453417599</v>
      </c>
      <c r="W6937">
        <v>0.29261482077562401</v>
      </c>
      <c r="X6937">
        <v>0.704072456322962</v>
      </c>
      <c r="Y6937">
        <v>23.650772029096</v>
      </c>
      <c r="Z6937">
        <v>0.203350924423461</v>
      </c>
      <c r="AA6937">
        <v>0.72610664078822296</v>
      </c>
      <c r="AB6937">
        <v>23.030528438646801</v>
      </c>
      <c r="AC6937">
        <v>0.17695932866387601</v>
      </c>
      <c r="AD6937">
        <v>0.68253123924728298</v>
      </c>
      <c r="AE6937">
        <v>23.068003139747901</v>
      </c>
      <c r="AF6937">
        <v>0.98343762640780896</v>
      </c>
      <c r="AG6937">
        <v>1</v>
      </c>
      <c r="AH6937">
        <v>2.5762076415097201</v>
      </c>
      <c r="AI6937">
        <v>0.91725052871964496</v>
      </c>
      <c r="AJ6937">
        <v>0.98621344597861504</v>
      </c>
      <c r="AK6937">
        <v>2.7205975106964102</v>
      </c>
    </row>
    <row r="6938" spans="1:37" x14ac:dyDescent="0.2">
      <c r="A6938" t="s">
        <v>21524</v>
      </c>
      <c r="B6938">
        <v>153076247</v>
      </c>
      <c r="C6938">
        <v>153076420</v>
      </c>
      <c r="D6938">
        <v>174</v>
      </c>
      <c r="E6938" t="s">
        <v>23128</v>
      </c>
      <c r="F6938">
        <v>3</v>
      </c>
      <c r="G6938" t="s">
        <v>15157</v>
      </c>
      <c r="H6938" t="s">
        <v>35694</v>
      </c>
      <c r="I6938">
        <v>5</v>
      </c>
      <c r="J6938">
        <v>152938704</v>
      </c>
      <c r="K6938">
        <v>152973266</v>
      </c>
      <c r="L6938">
        <v>34563</v>
      </c>
      <c r="M6938">
        <v>2</v>
      </c>
      <c r="N6938">
        <v>101927134</v>
      </c>
      <c r="O6938" t="s">
        <v>23125</v>
      </c>
      <c r="P6938">
        <v>-102981</v>
      </c>
      <c r="Q6938" t="s">
        <v>23126</v>
      </c>
      <c r="R6938" t="s">
        <v>23127</v>
      </c>
      <c r="S6938" t="s">
        <v>35695</v>
      </c>
      <c r="T6938">
        <v>0.32911398597860803</v>
      </c>
      <c r="U6938">
        <v>0.603102917160658</v>
      </c>
      <c r="V6938">
        <v>23.576771453417599</v>
      </c>
      <c r="W6938">
        <v>0.29261482077562401</v>
      </c>
      <c r="X6938">
        <v>0.704072456322962</v>
      </c>
      <c r="Y6938">
        <v>23.650772029096</v>
      </c>
      <c r="Z6938">
        <v>0.203350924423461</v>
      </c>
      <c r="AA6938">
        <v>0.72610664078822296</v>
      </c>
      <c r="AB6938">
        <v>23.030528438646801</v>
      </c>
      <c r="AC6938">
        <v>0.17695932866387601</v>
      </c>
      <c r="AD6938">
        <v>0.68253123924728298</v>
      </c>
      <c r="AE6938">
        <v>23.068003139747901</v>
      </c>
      <c r="AF6938">
        <v>0.98343762640780896</v>
      </c>
      <c r="AG6938">
        <v>1</v>
      </c>
      <c r="AH6938">
        <v>2.5762076415097201</v>
      </c>
      <c r="AI6938">
        <v>0.91725052871964496</v>
      </c>
      <c r="AJ6938">
        <v>0.98621344597861504</v>
      </c>
      <c r="AK6938">
        <v>2.7205975106964102</v>
      </c>
    </row>
    <row r="6939" spans="1:37" x14ac:dyDescent="0.2">
      <c r="A6939" t="s">
        <v>21524</v>
      </c>
      <c r="B6939">
        <v>153490782</v>
      </c>
      <c r="C6939">
        <v>153490938</v>
      </c>
      <c r="D6939">
        <v>157</v>
      </c>
      <c r="E6939" t="s">
        <v>23129</v>
      </c>
      <c r="F6939">
        <v>5</v>
      </c>
      <c r="G6939" t="s">
        <v>23130</v>
      </c>
      <c r="H6939" t="s">
        <v>30987</v>
      </c>
      <c r="I6939">
        <v>5</v>
      </c>
      <c r="J6939">
        <v>153490816</v>
      </c>
      <c r="K6939">
        <v>153811601</v>
      </c>
      <c r="L6939">
        <v>320786</v>
      </c>
      <c r="M6939">
        <v>1</v>
      </c>
      <c r="N6939">
        <v>2890</v>
      </c>
      <c r="O6939" t="s">
        <v>23131</v>
      </c>
      <c r="P6939">
        <v>0</v>
      </c>
      <c r="Q6939" t="s">
        <v>23132</v>
      </c>
      <c r="R6939" t="s">
        <v>23133</v>
      </c>
      <c r="S6939" t="s">
        <v>35696</v>
      </c>
      <c r="T6939">
        <v>1.7043382947969098E-2</v>
      </c>
      <c r="U6939">
        <v>0.603102917160658</v>
      </c>
      <c r="V6939">
        <v>25.814831966041101</v>
      </c>
      <c r="W6939">
        <v>0.85739061170441999</v>
      </c>
      <c r="X6939">
        <v>0.95159051474143896</v>
      </c>
      <c r="Y6939">
        <v>0.925786657081067</v>
      </c>
      <c r="Z6939">
        <v>6.2807925220854099E-2</v>
      </c>
      <c r="AA6939">
        <v>0.72610664078822296</v>
      </c>
      <c r="AB6939">
        <v>25.510200772386799</v>
      </c>
      <c r="AC6939">
        <v>0.79838940946919901</v>
      </c>
      <c r="AD6939">
        <v>0.92083690279320896</v>
      </c>
      <c r="AE6939">
        <v>0.60521308927249196</v>
      </c>
      <c r="AF6939">
        <v>8.7811671695339003E-3</v>
      </c>
      <c r="AG6939">
        <v>0.476038960109122</v>
      </c>
      <c r="AH6939">
        <v>1.7888235608879299</v>
      </c>
      <c r="AI6939">
        <v>0.91038310110390896</v>
      </c>
      <c r="AJ6939">
        <v>0.98621344597861504</v>
      </c>
      <c r="AK6939">
        <v>0.83554444586254994</v>
      </c>
    </row>
    <row r="6940" spans="1:37" x14ac:dyDescent="0.2">
      <c r="A6940" t="s">
        <v>21524</v>
      </c>
      <c r="B6940">
        <v>153490938</v>
      </c>
      <c r="C6940">
        <v>153491094</v>
      </c>
      <c r="D6940">
        <v>157</v>
      </c>
      <c r="E6940" t="s">
        <v>23134</v>
      </c>
      <c r="F6940">
        <v>2</v>
      </c>
      <c r="G6940" t="s">
        <v>23135</v>
      </c>
      <c r="H6940" t="s">
        <v>30987</v>
      </c>
      <c r="I6940">
        <v>5</v>
      </c>
      <c r="J6940">
        <v>153491197</v>
      </c>
      <c r="K6940">
        <v>153558095</v>
      </c>
      <c r="L6940">
        <v>66899</v>
      </c>
      <c r="M6940">
        <v>1</v>
      </c>
      <c r="N6940">
        <v>2890</v>
      </c>
      <c r="O6940" t="s">
        <v>23136</v>
      </c>
      <c r="P6940">
        <v>-103</v>
      </c>
      <c r="Q6940" t="s">
        <v>23132</v>
      </c>
      <c r="R6940" t="s">
        <v>23133</v>
      </c>
      <c r="S6940" t="s">
        <v>35696</v>
      </c>
      <c r="T6940">
        <v>1.7043382947969098E-2</v>
      </c>
      <c r="U6940">
        <v>0.603102917160658</v>
      </c>
      <c r="V6940">
        <v>25.698522038638099</v>
      </c>
      <c r="W6940">
        <v>0.85739061170441999</v>
      </c>
      <c r="X6940">
        <v>0.95159051474143896</v>
      </c>
      <c r="Y6940">
        <v>0.75245317345746399</v>
      </c>
      <c r="Z6940">
        <v>6.2807925220854099E-2</v>
      </c>
      <c r="AA6940">
        <v>0.72610664078822296</v>
      </c>
      <c r="AB6940">
        <v>25.347020448953302</v>
      </c>
      <c r="AC6940">
        <v>0.77769842099370001</v>
      </c>
      <c r="AD6940">
        <v>0.90190469217964697</v>
      </c>
      <c r="AE6940">
        <v>0.40330710774643802</v>
      </c>
      <c r="AF6940">
        <v>8.7811671695339003E-3</v>
      </c>
      <c r="AG6940">
        <v>0.476038960109122</v>
      </c>
      <c r="AH6940">
        <v>1.9204411310931599</v>
      </c>
      <c r="AI6940">
        <v>0.95512061122343095</v>
      </c>
      <c r="AJ6940">
        <v>0.98789258377071898</v>
      </c>
      <c r="AK6940">
        <v>0.77852088738467096</v>
      </c>
    </row>
    <row r="6941" spans="1:37" x14ac:dyDescent="0.2">
      <c r="A6941" t="s">
        <v>21524</v>
      </c>
      <c r="B6941">
        <v>153724683</v>
      </c>
      <c r="C6941">
        <v>153724825</v>
      </c>
      <c r="D6941">
        <v>143</v>
      </c>
      <c r="E6941" t="s">
        <v>23137</v>
      </c>
      <c r="F6941">
        <v>0</v>
      </c>
      <c r="G6941" t="s">
        <v>23138</v>
      </c>
      <c r="H6941" t="s">
        <v>35697</v>
      </c>
      <c r="I6941">
        <v>5</v>
      </c>
      <c r="J6941">
        <v>153573228</v>
      </c>
      <c r="K6941">
        <v>153655865</v>
      </c>
      <c r="L6941">
        <v>82638</v>
      </c>
      <c r="M6941">
        <v>1</v>
      </c>
      <c r="N6941">
        <v>2890</v>
      </c>
      <c r="O6941" t="s">
        <v>23139</v>
      </c>
      <c r="P6941">
        <v>151455</v>
      </c>
      <c r="Q6941" t="s">
        <v>23132</v>
      </c>
      <c r="R6941" t="s">
        <v>23133</v>
      </c>
      <c r="S6941" t="s">
        <v>35696</v>
      </c>
      <c r="T6941">
        <v>0.254431078355565</v>
      </c>
      <c r="U6941">
        <v>0.603102917160658</v>
      </c>
      <c r="V6941">
        <v>2.0841102741033701</v>
      </c>
      <c r="W6941">
        <v>0.23378313855274899</v>
      </c>
      <c r="X6941">
        <v>0.704072456322962</v>
      </c>
      <c r="Y6941">
        <v>1.72076855502674</v>
      </c>
      <c r="Z6941">
        <v>0.32591772323588503</v>
      </c>
      <c r="AA6941">
        <v>0.76096925162207596</v>
      </c>
      <c r="AB6941">
        <v>1.33841868934124</v>
      </c>
      <c r="AC6941">
        <v>0.29322603974765099</v>
      </c>
      <c r="AD6941">
        <v>0.68253123924728298</v>
      </c>
      <c r="AE6941">
        <v>1.11122831162411</v>
      </c>
      <c r="AF6941">
        <v>0.30579411463059403</v>
      </c>
      <c r="AG6941">
        <v>0.70473078222419605</v>
      </c>
      <c r="AH6941">
        <v>2.28427055023722</v>
      </c>
      <c r="AI6941">
        <v>0.28468808529052497</v>
      </c>
      <c r="AJ6941">
        <v>0.78121606160956403</v>
      </c>
      <c r="AK6941">
        <v>1.70488574132279</v>
      </c>
    </row>
    <row r="6942" spans="1:37" x14ac:dyDescent="0.2">
      <c r="A6942" t="s">
        <v>21524</v>
      </c>
      <c r="B6942">
        <v>153775508</v>
      </c>
      <c r="C6942">
        <v>153775635</v>
      </c>
      <c r="D6942">
        <v>128</v>
      </c>
      <c r="E6942" t="s">
        <v>23140</v>
      </c>
      <c r="F6942">
        <v>2</v>
      </c>
      <c r="G6942" t="s">
        <v>23141</v>
      </c>
      <c r="H6942" t="s">
        <v>35698</v>
      </c>
      <c r="I6942">
        <v>5</v>
      </c>
      <c r="J6942">
        <v>153887428</v>
      </c>
      <c r="K6942">
        <v>153898987</v>
      </c>
      <c r="L6942">
        <v>11560</v>
      </c>
      <c r="M6942">
        <v>2</v>
      </c>
      <c r="N6942">
        <v>105378238</v>
      </c>
      <c r="O6942" t="s">
        <v>23142</v>
      </c>
      <c r="P6942">
        <v>123352</v>
      </c>
      <c r="Q6942" t="s">
        <v>23143</v>
      </c>
      <c r="R6942" t="s">
        <v>23144</v>
      </c>
      <c r="S6942" t="s">
        <v>35699</v>
      </c>
      <c r="T6942">
        <v>0.506551998792793</v>
      </c>
      <c r="U6942">
        <v>0.78288571403930396</v>
      </c>
      <c r="V6942">
        <v>1.6315121885568</v>
      </c>
      <c r="W6942">
        <v>0.20525741147413201</v>
      </c>
      <c r="X6942">
        <v>0.704072456322962</v>
      </c>
      <c r="Y6942">
        <v>-24.277187916973901</v>
      </c>
      <c r="Z6942">
        <v>0.93459220503170903</v>
      </c>
      <c r="AA6942">
        <v>0.99919698600769702</v>
      </c>
      <c r="AB6942">
        <v>0.66803812156199605</v>
      </c>
      <c r="AC6942">
        <v>0.30184355666711699</v>
      </c>
      <c r="AD6942">
        <v>0.68253123924728298</v>
      </c>
      <c r="AE6942">
        <v>-2.1302068449840998</v>
      </c>
      <c r="AF6942">
        <v>0.205398459628826</v>
      </c>
      <c r="AG6942">
        <v>0.68151250837662902</v>
      </c>
      <c r="AH6942">
        <v>2.5611226925266299</v>
      </c>
      <c r="AI6942">
        <v>0.24456414000292601</v>
      </c>
      <c r="AJ6942">
        <v>0.78121606160956403</v>
      </c>
      <c r="AK6942">
        <v>-23.870377903194999</v>
      </c>
    </row>
    <row r="6943" spans="1:37" x14ac:dyDescent="0.2">
      <c r="A6943" t="s">
        <v>21524</v>
      </c>
      <c r="B6943">
        <v>154993685</v>
      </c>
      <c r="C6943">
        <v>154993818</v>
      </c>
      <c r="D6943">
        <v>134</v>
      </c>
      <c r="E6943" t="s">
        <v>23145</v>
      </c>
      <c r="F6943">
        <v>1</v>
      </c>
      <c r="G6943" t="s">
        <v>23146</v>
      </c>
      <c r="H6943" t="s">
        <v>35700</v>
      </c>
      <c r="I6943">
        <v>5</v>
      </c>
      <c r="J6943">
        <v>155013755</v>
      </c>
      <c r="K6943">
        <v>155018141</v>
      </c>
      <c r="L6943">
        <v>4387</v>
      </c>
      <c r="M6943">
        <v>1</v>
      </c>
      <c r="N6943">
        <v>285643</v>
      </c>
      <c r="O6943" t="s">
        <v>23147</v>
      </c>
      <c r="P6943">
        <v>-19937</v>
      </c>
      <c r="Q6943" t="s">
        <v>23148</v>
      </c>
      <c r="R6943" t="s">
        <v>23149</v>
      </c>
      <c r="S6943" t="s">
        <v>35701</v>
      </c>
      <c r="T6943">
        <v>0.97213403838398904</v>
      </c>
      <c r="U6943">
        <v>1</v>
      </c>
      <c r="V6943">
        <v>1.17106982798165</v>
      </c>
      <c r="W6943">
        <v>0.94541066367716797</v>
      </c>
      <c r="X6943">
        <v>0.95159051474143896</v>
      </c>
      <c r="Y6943">
        <v>-0.82504611607221101</v>
      </c>
      <c r="Z6943">
        <v>0.69013698642955401</v>
      </c>
      <c r="AA6943">
        <v>0.84521697243271998</v>
      </c>
      <c r="AB6943">
        <v>0.20759585674301201</v>
      </c>
      <c r="AC6943">
        <v>0.71753805159658501</v>
      </c>
      <c r="AD6943">
        <v>0.87989882095915395</v>
      </c>
      <c r="AE6943">
        <v>-1.8250457885204401</v>
      </c>
      <c r="AF6943">
        <v>0.61410715005536498</v>
      </c>
      <c r="AG6943">
        <v>0.80674443595273604</v>
      </c>
      <c r="AH6943">
        <v>2.1006801725384898</v>
      </c>
      <c r="AI6943">
        <v>0.59609816080359102</v>
      </c>
      <c r="AJ6943">
        <v>0.78121606160956403</v>
      </c>
      <c r="AK6943">
        <v>4.3709197913289498E-2</v>
      </c>
    </row>
    <row r="6944" spans="1:37" x14ac:dyDescent="0.2">
      <c r="A6944" t="s">
        <v>21524</v>
      </c>
      <c r="B6944">
        <v>154993897</v>
      </c>
      <c r="C6944">
        <v>154993936</v>
      </c>
      <c r="D6944">
        <v>40</v>
      </c>
      <c r="E6944" t="s">
        <v>23150</v>
      </c>
      <c r="F6944">
        <v>0</v>
      </c>
      <c r="G6944" t="s">
        <v>23151</v>
      </c>
      <c r="H6944" t="s">
        <v>35700</v>
      </c>
      <c r="I6944">
        <v>5</v>
      </c>
      <c r="J6944">
        <v>155013755</v>
      </c>
      <c r="K6944">
        <v>155018141</v>
      </c>
      <c r="L6944">
        <v>4387</v>
      </c>
      <c r="M6944">
        <v>1</v>
      </c>
      <c r="N6944">
        <v>285643</v>
      </c>
      <c r="O6944" t="s">
        <v>23147</v>
      </c>
      <c r="P6944">
        <v>-19819</v>
      </c>
      <c r="Q6944" t="s">
        <v>23148</v>
      </c>
      <c r="R6944" t="s">
        <v>23149</v>
      </c>
      <c r="S6944" t="s">
        <v>35701</v>
      </c>
      <c r="T6944">
        <v>0.97213403838398904</v>
      </c>
      <c r="U6944">
        <v>1</v>
      </c>
      <c r="V6944">
        <v>2.7236108474521701</v>
      </c>
      <c r="W6944">
        <v>0.94541066367716797</v>
      </c>
      <c r="X6944">
        <v>0.95159051474143896</v>
      </c>
      <c r="Y6944">
        <v>-2.3775871054144102</v>
      </c>
      <c r="Z6944">
        <v>0.69013698642955401</v>
      </c>
      <c r="AA6944">
        <v>0.84521697243271998</v>
      </c>
      <c r="AB6944">
        <v>1.76013675819008</v>
      </c>
      <c r="AC6944">
        <v>0.71753805159658501</v>
      </c>
      <c r="AD6944">
        <v>0.87989882095915395</v>
      </c>
      <c r="AE6944">
        <v>-3.3775868870465402</v>
      </c>
      <c r="AF6944">
        <v>0.61410715005536498</v>
      </c>
      <c r="AG6944">
        <v>0.80674443595273604</v>
      </c>
      <c r="AH6944">
        <v>3.65322130119291</v>
      </c>
      <c r="AI6944">
        <v>0.59609816080359102</v>
      </c>
      <c r="AJ6944">
        <v>0.78121606160956403</v>
      </c>
      <c r="AK6944">
        <v>-1.5088316734054501</v>
      </c>
    </row>
    <row r="6945" spans="1:37" x14ac:dyDescent="0.2">
      <c r="A6945" t="s">
        <v>21524</v>
      </c>
      <c r="B6945">
        <v>154993940</v>
      </c>
      <c r="C6945">
        <v>154994087</v>
      </c>
      <c r="D6945">
        <v>148</v>
      </c>
      <c r="E6945" t="s">
        <v>23152</v>
      </c>
      <c r="F6945">
        <v>3</v>
      </c>
      <c r="G6945" t="s">
        <v>23153</v>
      </c>
      <c r="H6945" t="s">
        <v>35700</v>
      </c>
      <c r="I6945">
        <v>5</v>
      </c>
      <c r="J6945">
        <v>155013755</v>
      </c>
      <c r="K6945">
        <v>155018141</v>
      </c>
      <c r="L6945">
        <v>4387</v>
      </c>
      <c r="M6945">
        <v>1</v>
      </c>
      <c r="N6945">
        <v>285643</v>
      </c>
      <c r="O6945" t="s">
        <v>23147</v>
      </c>
      <c r="P6945">
        <v>-19668</v>
      </c>
      <c r="Q6945" t="s">
        <v>23148</v>
      </c>
      <c r="R6945" t="s">
        <v>23149</v>
      </c>
      <c r="S6945" t="s">
        <v>35701</v>
      </c>
      <c r="T6945">
        <v>0.97213403838398904</v>
      </c>
      <c r="U6945">
        <v>1</v>
      </c>
      <c r="V6945">
        <v>2.7236108474521701</v>
      </c>
      <c r="W6945">
        <v>0.94541066367716797</v>
      </c>
      <c r="X6945">
        <v>0.95159051474143896</v>
      </c>
      <c r="Y6945">
        <v>-2.3775871054144102</v>
      </c>
      <c r="Z6945">
        <v>0.69013698642955401</v>
      </c>
      <c r="AA6945">
        <v>0.84521697243271998</v>
      </c>
      <c r="AB6945">
        <v>1.76013675819008</v>
      </c>
      <c r="AC6945">
        <v>0.71753805159658501</v>
      </c>
      <c r="AD6945">
        <v>0.87989882095915395</v>
      </c>
      <c r="AE6945">
        <v>-3.3775868870465402</v>
      </c>
      <c r="AF6945">
        <v>0.61410715005536498</v>
      </c>
      <c r="AG6945">
        <v>0.80674443595273604</v>
      </c>
      <c r="AH6945">
        <v>3.65322130119291</v>
      </c>
      <c r="AI6945">
        <v>0.59609816080359102</v>
      </c>
      <c r="AJ6945">
        <v>0.78121606160956403</v>
      </c>
      <c r="AK6945">
        <v>-1.5088316734054501</v>
      </c>
    </row>
    <row r="6946" spans="1:37" x14ac:dyDescent="0.2">
      <c r="A6946" t="s">
        <v>21524</v>
      </c>
      <c r="B6946">
        <v>154994150</v>
      </c>
      <c r="C6946">
        <v>154994292</v>
      </c>
      <c r="D6946">
        <v>143</v>
      </c>
      <c r="E6946" t="s">
        <v>23154</v>
      </c>
      <c r="F6946">
        <v>1</v>
      </c>
      <c r="G6946" t="s">
        <v>23155</v>
      </c>
      <c r="H6946" t="s">
        <v>35702</v>
      </c>
      <c r="I6946">
        <v>5</v>
      </c>
      <c r="J6946">
        <v>155013755</v>
      </c>
      <c r="K6946">
        <v>155018141</v>
      </c>
      <c r="L6946">
        <v>4387</v>
      </c>
      <c r="M6946">
        <v>1</v>
      </c>
      <c r="N6946">
        <v>285643</v>
      </c>
      <c r="O6946" t="s">
        <v>23147</v>
      </c>
      <c r="P6946">
        <v>-19463</v>
      </c>
      <c r="Q6946" t="s">
        <v>23148</v>
      </c>
      <c r="R6946" t="s">
        <v>23149</v>
      </c>
      <c r="S6946" t="s">
        <v>35701</v>
      </c>
      <c r="T6946">
        <v>0.97213403838398904</v>
      </c>
      <c r="U6946">
        <v>1</v>
      </c>
      <c r="V6946">
        <v>2.7236108474521701</v>
      </c>
      <c r="W6946">
        <v>0.94541066367716797</v>
      </c>
      <c r="X6946">
        <v>0.95159051474143896</v>
      </c>
      <c r="Y6946">
        <v>-2.3775871054144102</v>
      </c>
      <c r="Z6946">
        <v>0.69013698642955401</v>
      </c>
      <c r="AA6946">
        <v>0.84521697243271998</v>
      </c>
      <c r="AB6946">
        <v>1.76013675819008</v>
      </c>
      <c r="AC6946">
        <v>0.71753805159658501</v>
      </c>
      <c r="AD6946">
        <v>0.87989882095915395</v>
      </c>
      <c r="AE6946">
        <v>-3.3775868870465402</v>
      </c>
      <c r="AF6946">
        <v>0.61410715005536498</v>
      </c>
      <c r="AG6946">
        <v>0.80674443595273604</v>
      </c>
      <c r="AH6946">
        <v>3.65322130119291</v>
      </c>
      <c r="AI6946">
        <v>0.59609816080359102</v>
      </c>
      <c r="AJ6946">
        <v>0.78121606160956403</v>
      </c>
      <c r="AK6946">
        <v>-1.5088316734054501</v>
      </c>
    </row>
    <row r="6947" spans="1:37" x14ac:dyDescent="0.2">
      <c r="A6947" t="s">
        <v>21524</v>
      </c>
      <c r="B6947">
        <v>155586573</v>
      </c>
      <c r="C6947">
        <v>155586727</v>
      </c>
      <c r="D6947">
        <v>155</v>
      </c>
      <c r="E6947" t="s">
        <v>23156</v>
      </c>
      <c r="F6947">
        <v>2</v>
      </c>
      <c r="G6947" t="s">
        <v>23157</v>
      </c>
      <c r="H6947" t="s">
        <v>31000</v>
      </c>
      <c r="I6947">
        <v>5</v>
      </c>
      <c r="J6947">
        <v>155870344</v>
      </c>
      <c r="K6947">
        <v>156758055</v>
      </c>
      <c r="L6947">
        <v>887712</v>
      </c>
      <c r="M6947">
        <v>1</v>
      </c>
      <c r="N6947">
        <v>6444</v>
      </c>
      <c r="O6947" t="s">
        <v>23158</v>
      </c>
      <c r="P6947">
        <v>-283617</v>
      </c>
      <c r="Q6947" t="s">
        <v>23159</v>
      </c>
      <c r="R6947" t="s">
        <v>23160</v>
      </c>
      <c r="S6947" t="s">
        <v>35703</v>
      </c>
      <c r="T6947">
        <v>0.97213403838398904</v>
      </c>
      <c r="U6947">
        <v>1</v>
      </c>
      <c r="V6947">
        <v>1.9328230712500101</v>
      </c>
      <c r="W6947">
        <v>0.20525741147413201</v>
      </c>
      <c r="X6947">
        <v>0.704072456322962</v>
      </c>
      <c r="Y6947">
        <v>-23.4487656553578</v>
      </c>
      <c r="Z6947">
        <v>0.69013698642955401</v>
      </c>
      <c r="AA6947">
        <v>0.84521697243271998</v>
      </c>
      <c r="AB6947">
        <v>0.969349079993994</v>
      </c>
      <c r="AC6947">
        <v>7.0489011448141195E-2</v>
      </c>
      <c r="AD6947">
        <v>0.57684129297949804</v>
      </c>
      <c r="AE6947">
        <v>-23.4487656553578</v>
      </c>
      <c r="AF6947">
        <v>0.61410715005536498</v>
      </c>
      <c r="AG6947">
        <v>0.80674443595273604</v>
      </c>
      <c r="AH6947">
        <v>2.86243326076556</v>
      </c>
      <c r="AI6947">
        <v>0.35038410267202102</v>
      </c>
      <c r="AJ6947">
        <v>0.78121606160956403</v>
      </c>
      <c r="AK6947">
        <v>-22.580010292728399</v>
      </c>
    </row>
    <row r="6948" spans="1:37" x14ac:dyDescent="0.2">
      <c r="A6948" t="s">
        <v>21524</v>
      </c>
      <c r="B6948">
        <v>155586727</v>
      </c>
      <c r="C6948">
        <v>155586881</v>
      </c>
      <c r="D6948">
        <v>155</v>
      </c>
      <c r="E6948" t="s">
        <v>23161</v>
      </c>
      <c r="F6948">
        <v>9</v>
      </c>
      <c r="G6948" t="s">
        <v>23162</v>
      </c>
      <c r="H6948" t="s">
        <v>31000</v>
      </c>
      <c r="I6948">
        <v>5</v>
      </c>
      <c r="J6948">
        <v>155870344</v>
      </c>
      <c r="K6948">
        <v>156758055</v>
      </c>
      <c r="L6948">
        <v>887712</v>
      </c>
      <c r="M6948">
        <v>1</v>
      </c>
      <c r="N6948">
        <v>6444</v>
      </c>
      <c r="O6948" t="s">
        <v>23158</v>
      </c>
      <c r="P6948">
        <v>-283463</v>
      </c>
      <c r="Q6948" t="s">
        <v>23159</v>
      </c>
      <c r="R6948" t="s">
        <v>23160</v>
      </c>
      <c r="S6948" t="s">
        <v>35703</v>
      </c>
      <c r="T6948">
        <v>0.97213403838398904</v>
      </c>
      <c r="U6948">
        <v>1</v>
      </c>
      <c r="V6948">
        <v>1.9328230712500101</v>
      </c>
      <c r="W6948">
        <v>0.20525741147413201</v>
      </c>
      <c r="X6948">
        <v>0.704072456322962</v>
      </c>
      <c r="Y6948">
        <v>-23.4487656553578</v>
      </c>
      <c r="Z6948">
        <v>0.69013698642955401</v>
      </c>
      <c r="AA6948">
        <v>0.84521697243271998</v>
      </c>
      <c r="AB6948">
        <v>0.969349079993994</v>
      </c>
      <c r="AC6948">
        <v>7.0489011448141195E-2</v>
      </c>
      <c r="AD6948">
        <v>0.57684129297949804</v>
      </c>
      <c r="AE6948">
        <v>-23.4487656553578</v>
      </c>
      <c r="AF6948">
        <v>0.61410715005536498</v>
      </c>
      <c r="AG6948">
        <v>0.80674443595273604</v>
      </c>
      <c r="AH6948">
        <v>2.86243326076556</v>
      </c>
      <c r="AI6948">
        <v>0.35038410267202102</v>
      </c>
      <c r="AJ6948">
        <v>0.78121606160956403</v>
      </c>
      <c r="AK6948">
        <v>-22.580010292728399</v>
      </c>
    </row>
    <row r="6949" spans="1:37" x14ac:dyDescent="0.2">
      <c r="A6949" t="s">
        <v>21524</v>
      </c>
      <c r="B6949">
        <v>156951374</v>
      </c>
      <c r="C6949">
        <v>156951521</v>
      </c>
      <c r="D6949">
        <v>148</v>
      </c>
      <c r="E6949" t="s">
        <v>23163</v>
      </c>
      <c r="F6949">
        <v>3</v>
      </c>
      <c r="G6949" t="s">
        <v>23164</v>
      </c>
      <c r="H6949" t="s">
        <v>35704</v>
      </c>
      <c r="I6949">
        <v>5</v>
      </c>
      <c r="J6949">
        <v>156919389</v>
      </c>
      <c r="K6949">
        <v>156963222</v>
      </c>
      <c r="L6949">
        <v>43834</v>
      </c>
      <c r="M6949">
        <v>2</v>
      </c>
      <c r="N6949">
        <v>91937</v>
      </c>
      <c r="O6949" t="s">
        <v>23165</v>
      </c>
      <c r="P6949">
        <v>11701</v>
      </c>
      <c r="Q6949" t="s">
        <v>23166</v>
      </c>
      <c r="R6949" t="s">
        <v>23167</v>
      </c>
      <c r="S6949" t="s">
        <v>35705</v>
      </c>
      <c r="T6949">
        <v>0.35387198439864398</v>
      </c>
      <c r="U6949">
        <v>0.603102917160658</v>
      </c>
      <c r="V6949">
        <v>-21.971793614137098</v>
      </c>
      <c r="W6949">
        <v>0.38920677604595899</v>
      </c>
      <c r="X6949">
        <v>0.704072456322962</v>
      </c>
      <c r="Y6949">
        <v>-23.156517494067302</v>
      </c>
      <c r="Z6949">
        <v>0.69013698642955401</v>
      </c>
      <c r="AA6949">
        <v>0.84521697243271998</v>
      </c>
      <c r="AB6949">
        <v>0.42288372446469102</v>
      </c>
      <c r="AC6949">
        <v>0.71753805159658501</v>
      </c>
      <c r="AD6949">
        <v>0.87989882095915395</v>
      </c>
      <c r="AE6949">
        <v>-2.0403336866494399</v>
      </c>
      <c r="AF6949">
        <v>0.32549523997010099</v>
      </c>
      <c r="AG6949">
        <v>0.70473078222419605</v>
      </c>
      <c r="AH6949">
        <v>-22.8452834430874</v>
      </c>
      <c r="AI6949">
        <v>0.35038410267202102</v>
      </c>
      <c r="AJ6949">
        <v>0.78121606160956403</v>
      </c>
      <c r="AK6949">
        <v>-22.774894124768601</v>
      </c>
    </row>
    <row r="6950" spans="1:37" x14ac:dyDescent="0.2">
      <c r="A6950" t="s">
        <v>21524</v>
      </c>
      <c r="B6950">
        <v>157487390</v>
      </c>
      <c r="C6950">
        <v>157487578</v>
      </c>
      <c r="D6950">
        <v>189</v>
      </c>
      <c r="E6950" t="s">
        <v>23168</v>
      </c>
      <c r="F6950">
        <v>2</v>
      </c>
      <c r="G6950" t="s">
        <v>23169</v>
      </c>
      <c r="H6950" t="s">
        <v>35706</v>
      </c>
      <c r="I6950">
        <v>5</v>
      </c>
      <c r="J6950">
        <v>157477304</v>
      </c>
      <c r="K6950">
        <v>157502822</v>
      </c>
      <c r="L6950">
        <v>25519</v>
      </c>
      <c r="M6950">
        <v>2</v>
      </c>
      <c r="N6950">
        <v>8728</v>
      </c>
      <c r="O6950" t="s">
        <v>23170</v>
      </c>
      <c r="P6950">
        <v>15244</v>
      </c>
      <c r="Q6950" t="s">
        <v>23171</v>
      </c>
      <c r="R6950" t="s">
        <v>23172</v>
      </c>
      <c r="S6950" t="s">
        <v>35707</v>
      </c>
      <c r="T6950">
        <v>0.32911398597860803</v>
      </c>
      <c r="U6950">
        <v>0.603102917160658</v>
      </c>
      <c r="V6950">
        <v>24.072980261647199</v>
      </c>
      <c r="W6950">
        <v>0.38920677604595899</v>
      </c>
      <c r="X6950">
        <v>0.704072456322962</v>
      </c>
      <c r="Y6950">
        <v>-23.119712284264001</v>
      </c>
      <c r="Z6950">
        <v>0.306975110376564</v>
      </c>
      <c r="AA6950">
        <v>0.72610664078822296</v>
      </c>
      <c r="AB6950">
        <v>23.7820947993964</v>
      </c>
      <c r="AC6950">
        <v>0.75388744886274095</v>
      </c>
      <c r="AD6950">
        <v>0.87989882095915395</v>
      </c>
      <c r="AE6950">
        <v>2.7268632401582098E-2</v>
      </c>
      <c r="AF6950">
        <v>0.61410715005536498</v>
      </c>
      <c r="AG6950">
        <v>0.80674443595273604</v>
      </c>
      <c r="AH6950">
        <v>1.75163399921818</v>
      </c>
      <c r="AI6950">
        <v>0.35038410267202102</v>
      </c>
      <c r="AJ6950">
        <v>0.78121606160956403</v>
      </c>
      <c r="AK6950">
        <v>-23.675179603173099</v>
      </c>
    </row>
    <row r="6951" spans="1:37" x14ac:dyDescent="0.2">
      <c r="A6951" t="s">
        <v>21524</v>
      </c>
      <c r="B6951">
        <v>160231828</v>
      </c>
      <c r="C6951">
        <v>160231979</v>
      </c>
      <c r="D6951">
        <v>152</v>
      </c>
      <c r="E6951" t="s">
        <v>23173</v>
      </c>
      <c r="F6951">
        <v>1</v>
      </c>
      <c r="G6951" t="s">
        <v>23174</v>
      </c>
      <c r="H6951" t="s">
        <v>30987</v>
      </c>
      <c r="I6951">
        <v>5</v>
      </c>
      <c r="J6951">
        <v>160232035</v>
      </c>
      <c r="K6951">
        <v>160238716</v>
      </c>
      <c r="L6951">
        <v>6682</v>
      </c>
      <c r="M6951">
        <v>1</v>
      </c>
      <c r="N6951">
        <v>2172</v>
      </c>
      <c r="O6951" t="s">
        <v>23175</v>
      </c>
      <c r="P6951">
        <v>-56</v>
      </c>
      <c r="Q6951" t="s">
        <v>23176</v>
      </c>
      <c r="R6951" t="s">
        <v>23177</v>
      </c>
      <c r="S6951" t="s">
        <v>35708</v>
      </c>
      <c r="T6951">
        <v>0.84302105780437098</v>
      </c>
      <c r="U6951">
        <v>1</v>
      </c>
      <c r="V6951">
        <v>7.0284542259047803E-2</v>
      </c>
      <c r="W6951">
        <v>0.79377586343585105</v>
      </c>
      <c r="X6951">
        <v>0.95159051474143896</v>
      </c>
      <c r="Y6951">
        <v>0.76441815323749396</v>
      </c>
      <c r="Z6951">
        <v>0.806782112341347</v>
      </c>
      <c r="AA6951">
        <v>0.939126523910643</v>
      </c>
      <c r="AB6951">
        <v>0.35555639156604801</v>
      </c>
      <c r="AC6951">
        <v>0.68648952970532195</v>
      </c>
      <c r="AD6951">
        <v>0.87989882095915395</v>
      </c>
      <c r="AE6951">
        <v>0.59644841451170405</v>
      </c>
      <c r="AF6951">
        <v>0.57063857658719797</v>
      </c>
      <c r="AG6951">
        <v>0.80674443595273604</v>
      </c>
      <c r="AH6951">
        <v>-0.24879006945272</v>
      </c>
      <c r="AI6951">
        <v>0.917942312149998</v>
      </c>
      <c r="AJ6951">
        <v>0.98621344597861504</v>
      </c>
      <c r="AK6951">
        <v>0.56635506019994497</v>
      </c>
    </row>
    <row r="6952" spans="1:37" x14ac:dyDescent="0.2">
      <c r="A6952" t="s">
        <v>21524</v>
      </c>
      <c r="B6952">
        <v>162664371</v>
      </c>
      <c r="C6952">
        <v>162664510</v>
      </c>
      <c r="D6952">
        <v>140</v>
      </c>
      <c r="E6952" t="s">
        <v>23178</v>
      </c>
      <c r="F6952">
        <v>3</v>
      </c>
      <c r="G6952" t="s">
        <v>23179</v>
      </c>
      <c r="H6952" t="s">
        <v>35709</v>
      </c>
      <c r="I6952">
        <v>5</v>
      </c>
      <c r="J6952">
        <v>162558685</v>
      </c>
      <c r="K6952">
        <v>162660975</v>
      </c>
      <c r="L6952">
        <v>102291</v>
      </c>
      <c r="M6952">
        <v>2</v>
      </c>
      <c r="N6952">
        <v>105377698</v>
      </c>
      <c r="O6952" t="s">
        <v>23180</v>
      </c>
      <c r="P6952">
        <v>-3396</v>
      </c>
      <c r="Q6952" t="s">
        <v>40</v>
      </c>
      <c r="R6952" t="s">
        <v>23181</v>
      </c>
      <c r="S6952" t="s">
        <v>35710</v>
      </c>
      <c r="T6952">
        <v>0.583211159830616</v>
      </c>
      <c r="U6952">
        <v>0.81360520874211995</v>
      </c>
      <c r="V6952">
        <v>0.78900232305015305</v>
      </c>
      <c r="W6952">
        <v>5.4349643961368002E-2</v>
      </c>
      <c r="X6952">
        <v>0.704072456322962</v>
      </c>
      <c r="Y6952">
        <v>23.9299811501146</v>
      </c>
      <c r="Z6952">
        <v>0.37182321658043199</v>
      </c>
      <c r="AA6952">
        <v>0.84072298199131701</v>
      </c>
      <c r="AB6952">
        <v>0.67945901020591104</v>
      </c>
      <c r="AC6952">
        <v>3.1475659517964501E-2</v>
      </c>
      <c r="AD6952">
        <v>0.57684129297949804</v>
      </c>
      <c r="AE6952">
        <v>24.693472514350599</v>
      </c>
      <c r="AF6952">
        <v>0.98798422886439796</v>
      </c>
      <c r="AG6952">
        <v>1</v>
      </c>
      <c r="AH6952">
        <v>0.49909583371719102</v>
      </c>
      <c r="AI6952">
        <v>0.56404344585092903</v>
      </c>
      <c r="AJ6952">
        <v>0.78121606160956403</v>
      </c>
      <c r="AK6952">
        <v>-0.115748895849985</v>
      </c>
    </row>
    <row r="6953" spans="1:37" x14ac:dyDescent="0.2">
      <c r="A6953" t="s">
        <v>21524</v>
      </c>
      <c r="B6953">
        <v>163056543</v>
      </c>
      <c r="C6953">
        <v>163056694</v>
      </c>
      <c r="D6953">
        <v>152</v>
      </c>
      <c r="E6953" t="s">
        <v>23182</v>
      </c>
      <c r="F6953">
        <v>0</v>
      </c>
      <c r="G6953" t="s">
        <v>23183</v>
      </c>
      <c r="H6953" t="s">
        <v>35711</v>
      </c>
      <c r="I6953">
        <v>5</v>
      </c>
      <c r="J6953">
        <v>162558732</v>
      </c>
      <c r="K6953">
        <v>163012277</v>
      </c>
      <c r="L6953">
        <v>453546</v>
      </c>
      <c r="M6953">
        <v>2</v>
      </c>
      <c r="N6953">
        <v>105377698</v>
      </c>
      <c r="O6953" t="s">
        <v>23184</v>
      </c>
      <c r="P6953">
        <v>-44266</v>
      </c>
      <c r="Q6953" t="s">
        <v>40</v>
      </c>
      <c r="R6953" t="s">
        <v>23181</v>
      </c>
      <c r="S6953" t="s">
        <v>35710</v>
      </c>
      <c r="T6953">
        <v>1</v>
      </c>
      <c r="U6953">
        <v>1</v>
      </c>
      <c r="V6953">
        <v>-0.413028222418657</v>
      </c>
      <c r="W6953">
        <v>0.38920677604595899</v>
      </c>
      <c r="X6953">
        <v>0.704072456322962</v>
      </c>
      <c r="Y6953">
        <v>-22.993709029155301</v>
      </c>
      <c r="Z6953">
        <v>1</v>
      </c>
      <c r="AA6953">
        <v>1</v>
      </c>
      <c r="AB6953">
        <v>-0.159151171682793</v>
      </c>
      <c r="AC6953">
        <v>0.85817338719172098</v>
      </c>
      <c r="AD6953">
        <v>0.94068432309766403</v>
      </c>
      <c r="AE6953">
        <v>0.72096155564178499</v>
      </c>
      <c r="AF6953">
        <v>0.98343762640780896</v>
      </c>
      <c r="AG6953">
        <v>1</v>
      </c>
      <c r="AH6953">
        <v>-0.44532714107452198</v>
      </c>
      <c r="AI6953">
        <v>0.24456414000292601</v>
      </c>
      <c r="AJ6953">
        <v>0.78121606160956403</v>
      </c>
      <c r="AK6953">
        <v>-24.021514318929</v>
      </c>
    </row>
    <row r="6954" spans="1:37" x14ac:dyDescent="0.2">
      <c r="A6954" t="s">
        <v>21524</v>
      </c>
      <c r="B6954">
        <v>164433406</v>
      </c>
      <c r="C6954">
        <v>164433557</v>
      </c>
      <c r="D6954">
        <v>152</v>
      </c>
      <c r="E6954" t="s">
        <v>23185</v>
      </c>
      <c r="F6954">
        <v>0</v>
      </c>
      <c r="G6954" t="s">
        <v>23186</v>
      </c>
      <c r="H6954" t="s">
        <v>35712</v>
      </c>
      <c r="I6954">
        <v>5</v>
      </c>
      <c r="J6954">
        <v>164467290</v>
      </c>
      <c r="K6954">
        <v>164542107</v>
      </c>
      <c r="L6954">
        <v>74818</v>
      </c>
      <c r="M6954">
        <v>1</v>
      </c>
      <c r="N6954">
        <v>102546299</v>
      </c>
      <c r="O6954" t="s">
        <v>23187</v>
      </c>
      <c r="P6954">
        <v>-33733</v>
      </c>
      <c r="Q6954" t="s">
        <v>23188</v>
      </c>
      <c r="R6954" t="s">
        <v>23189</v>
      </c>
      <c r="S6954" t="s">
        <v>35713</v>
      </c>
      <c r="T6954">
        <v>0.60318812523568999</v>
      </c>
      <c r="U6954">
        <v>0.82125442047224695</v>
      </c>
      <c r="V6954">
        <v>-0.96524364658392503</v>
      </c>
      <c r="W6954">
        <v>3.4734740880334999E-2</v>
      </c>
      <c r="X6954">
        <v>0.704072456322962</v>
      </c>
      <c r="Y6954">
        <v>-25.179799238900099</v>
      </c>
      <c r="Z6954">
        <v>0.82095374834302304</v>
      </c>
      <c r="AA6954">
        <v>0.95070810395168004</v>
      </c>
      <c r="AB6954">
        <v>-4.5068181015417499E-2</v>
      </c>
      <c r="AC6954">
        <v>3.11723668014913E-3</v>
      </c>
      <c r="AD6954">
        <v>0.57684129297949804</v>
      </c>
      <c r="AE6954">
        <v>-25.179799238900099</v>
      </c>
      <c r="AF6954">
        <v>0.52353792694692403</v>
      </c>
      <c r="AG6954">
        <v>0.80674443595273604</v>
      </c>
      <c r="AH6954">
        <v>-1.2449133789603699</v>
      </c>
      <c r="AI6954">
        <v>0.123911202140572</v>
      </c>
      <c r="AJ6954">
        <v>0.78121606160956403</v>
      </c>
      <c r="AK6954">
        <v>-24.311043803534702</v>
      </c>
    </row>
    <row r="6955" spans="1:37" x14ac:dyDescent="0.2">
      <c r="A6955" t="s">
        <v>21524</v>
      </c>
      <c r="B6955">
        <v>165045532</v>
      </c>
      <c r="C6955">
        <v>165045696</v>
      </c>
      <c r="D6955">
        <v>165</v>
      </c>
      <c r="E6955" t="s">
        <v>23190</v>
      </c>
      <c r="F6955">
        <v>0</v>
      </c>
      <c r="G6955" t="s">
        <v>23191</v>
      </c>
      <c r="H6955" t="s">
        <v>35714</v>
      </c>
      <c r="I6955">
        <v>5</v>
      </c>
      <c r="J6955">
        <v>164973488</v>
      </c>
      <c r="K6955">
        <v>165130233</v>
      </c>
      <c r="L6955">
        <v>156746</v>
      </c>
      <c r="M6955">
        <v>1</v>
      </c>
      <c r="N6955">
        <v>105377703</v>
      </c>
      <c r="O6955" t="s">
        <v>23192</v>
      </c>
      <c r="P6955">
        <v>72044</v>
      </c>
      <c r="Q6955" t="s">
        <v>40</v>
      </c>
      <c r="R6955" t="s">
        <v>23193</v>
      </c>
      <c r="S6955" t="s">
        <v>35715</v>
      </c>
      <c r="T6955" t="s">
        <v>40</v>
      </c>
      <c r="U6955" t="s">
        <v>40</v>
      </c>
      <c r="V6955">
        <v>0</v>
      </c>
      <c r="W6955">
        <v>0.89107655920673101</v>
      </c>
      <c r="X6955">
        <v>0.95159051474143896</v>
      </c>
      <c r="Y6955">
        <v>2.8147486481579</v>
      </c>
      <c r="Z6955">
        <v>0.306975110376564</v>
      </c>
      <c r="AA6955">
        <v>0.72610664078822296</v>
      </c>
      <c r="AB6955">
        <v>23.5778612971847</v>
      </c>
      <c r="AC6955">
        <v>0.75388744886274095</v>
      </c>
      <c r="AD6955">
        <v>0.87989882095915395</v>
      </c>
      <c r="AE6955">
        <v>1.8147487139487599</v>
      </c>
      <c r="AF6955">
        <v>0.32549523997010099</v>
      </c>
      <c r="AG6955">
        <v>0.70473078222419605</v>
      </c>
      <c r="AH6955">
        <v>-23.541335424113999</v>
      </c>
      <c r="AI6955">
        <v>0.56157887380500204</v>
      </c>
      <c r="AJ6955">
        <v>0.78121606160956403</v>
      </c>
      <c r="AK6955">
        <v>3.68350373248215</v>
      </c>
    </row>
    <row r="6956" spans="1:37" x14ac:dyDescent="0.2">
      <c r="A6956" t="s">
        <v>21524</v>
      </c>
      <c r="B6956">
        <v>165045696</v>
      </c>
      <c r="C6956">
        <v>165045860</v>
      </c>
      <c r="D6956">
        <v>165</v>
      </c>
      <c r="E6956" t="s">
        <v>23194</v>
      </c>
      <c r="F6956">
        <v>2</v>
      </c>
      <c r="G6956" t="s">
        <v>23195</v>
      </c>
      <c r="H6956" t="s">
        <v>35714</v>
      </c>
      <c r="I6956">
        <v>5</v>
      </c>
      <c r="J6956">
        <v>164973488</v>
      </c>
      <c r="K6956">
        <v>165130233</v>
      </c>
      <c r="L6956">
        <v>156746</v>
      </c>
      <c r="M6956">
        <v>1</v>
      </c>
      <c r="N6956">
        <v>105377703</v>
      </c>
      <c r="O6956" t="s">
        <v>23192</v>
      </c>
      <c r="P6956">
        <v>72208</v>
      </c>
      <c r="Q6956" t="s">
        <v>40</v>
      </c>
      <c r="R6956" t="s">
        <v>23193</v>
      </c>
      <c r="S6956" t="s">
        <v>35715</v>
      </c>
      <c r="T6956" t="s">
        <v>40</v>
      </c>
      <c r="U6956" t="s">
        <v>40</v>
      </c>
      <c r="V6956">
        <v>0</v>
      </c>
      <c r="W6956">
        <v>0.89107655920673101</v>
      </c>
      <c r="X6956">
        <v>0.95159051474143896</v>
      </c>
      <c r="Y6956">
        <v>2.8147486481579</v>
      </c>
      <c r="Z6956">
        <v>0.306975110376564</v>
      </c>
      <c r="AA6956">
        <v>0.72610664078822296</v>
      </c>
      <c r="AB6956">
        <v>23.5778612971847</v>
      </c>
      <c r="AC6956">
        <v>0.75388744886274095</v>
      </c>
      <c r="AD6956">
        <v>0.87989882095915395</v>
      </c>
      <c r="AE6956">
        <v>1.8147487139487599</v>
      </c>
      <c r="AF6956">
        <v>0.32549523997010099</v>
      </c>
      <c r="AG6956">
        <v>0.70473078222419605</v>
      </c>
      <c r="AH6956">
        <v>-23.541335424113999</v>
      </c>
      <c r="AI6956">
        <v>0.56157887380500204</v>
      </c>
      <c r="AJ6956">
        <v>0.78121606160956403</v>
      </c>
      <c r="AK6956">
        <v>3.68350373248215</v>
      </c>
    </row>
    <row r="6957" spans="1:37" x14ac:dyDescent="0.2">
      <c r="A6957" t="s">
        <v>21524</v>
      </c>
      <c r="B6957">
        <v>165045860</v>
      </c>
      <c r="C6957">
        <v>165046024</v>
      </c>
      <c r="D6957">
        <v>165</v>
      </c>
      <c r="E6957" t="s">
        <v>23196</v>
      </c>
      <c r="F6957">
        <v>2</v>
      </c>
      <c r="G6957" t="s">
        <v>23197</v>
      </c>
      <c r="H6957" t="s">
        <v>35714</v>
      </c>
      <c r="I6957">
        <v>5</v>
      </c>
      <c r="J6957">
        <v>164973488</v>
      </c>
      <c r="K6957">
        <v>165130233</v>
      </c>
      <c r="L6957">
        <v>156746</v>
      </c>
      <c r="M6957">
        <v>1</v>
      </c>
      <c r="N6957">
        <v>105377703</v>
      </c>
      <c r="O6957" t="s">
        <v>23192</v>
      </c>
      <c r="P6957">
        <v>72372</v>
      </c>
      <c r="Q6957" t="s">
        <v>40</v>
      </c>
      <c r="R6957" t="s">
        <v>23193</v>
      </c>
      <c r="S6957" t="s">
        <v>35715</v>
      </c>
      <c r="T6957" t="s">
        <v>40</v>
      </c>
      <c r="U6957" t="s">
        <v>40</v>
      </c>
      <c r="V6957">
        <v>0</v>
      </c>
      <c r="W6957">
        <v>0.89107655920673101</v>
      </c>
      <c r="X6957">
        <v>0.95159051474143896</v>
      </c>
      <c r="Y6957">
        <v>2.8147486481579</v>
      </c>
      <c r="Z6957">
        <v>0.306975110376564</v>
      </c>
      <c r="AA6957">
        <v>0.72610664078822296</v>
      </c>
      <c r="AB6957">
        <v>23.5778612971847</v>
      </c>
      <c r="AC6957">
        <v>0.75388744886274095</v>
      </c>
      <c r="AD6957">
        <v>0.87989882095915395</v>
      </c>
      <c r="AE6957">
        <v>1.8147487139487599</v>
      </c>
      <c r="AF6957">
        <v>0.32549523997010099</v>
      </c>
      <c r="AG6957">
        <v>0.70473078222419605</v>
      </c>
      <c r="AH6957">
        <v>-23.541335424113999</v>
      </c>
      <c r="AI6957">
        <v>0.56157887380500204</v>
      </c>
      <c r="AJ6957">
        <v>0.78121606160956403</v>
      </c>
      <c r="AK6957">
        <v>3.68350373248215</v>
      </c>
    </row>
    <row r="6958" spans="1:37" x14ac:dyDescent="0.2">
      <c r="A6958" t="s">
        <v>21524</v>
      </c>
      <c r="B6958">
        <v>166810007</v>
      </c>
      <c r="C6958">
        <v>166810168</v>
      </c>
      <c r="D6958">
        <v>162</v>
      </c>
      <c r="E6958" t="s">
        <v>23198</v>
      </c>
      <c r="F6958">
        <v>1</v>
      </c>
      <c r="G6958" t="s">
        <v>23199</v>
      </c>
      <c r="H6958" t="s">
        <v>31000</v>
      </c>
      <c r="I6958">
        <v>5</v>
      </c>
      <c r="J6958">
        <v>166905222</v>
      </c>
      <c r="K6958">
        <v>166926370</v>
      </c>
      <c r="L6958">
        <v>21149</v>
      </c>
      <c r="M6958">
        <v>2</v>
      </c>
      <c r="N6958">
        <v>102557615</v>
      </c>
      <c r="O6958" t="s">
        <v>23200</v>
      </c>
      <c r="P6958">
        <v>116202</v>
      </c>
      <c r="Q6958" t="s">
        <v>23201</v>
      </c>
      <c r="R6958" t="s">
        <v>23202</v>
      </c>
      <c r="S6958" t="s">
        <v>35716</v>
      </c>
      <c r="T6958">
        <v>0.97213403838398904</v>
      </c>
      <c r="U6958">
        <v>1</v>
      </c>
      <c r="V6958">
        <v>0.23042723049137601</v>
      </c>
      <c r="W6958">
        <v>0.82334044518041904</v>
      </c>
      <c r="X6958">
        <v>0.95159051474143896</v>
      </c>
      <c r="Y6958">
        <v>0.43102534672759202</v>
      </c>
      <c r="Z6958">
        <v>0.693404429441695</v>
      </c>
      <c r="AA6958">
        <v>0.84521697243271998</v>
      </c>
      <c r="AB6958">
        <v>-0.51775349240491497</v>
      </c>
      <c r="AC6958">
        <v>0.63966253792798</v>
      </c>
      <c r="AD6958">
        <v>0.87989882095915395</v>
      </c>
      <c r="AE6958">
        <v>-0.56897459104389203</v>
      </c>
      <c r="AF6958">
        <v>0.77173648502780101</v>
      </c>
      <c r="AG6958">
        <v>0.88417364479730298</v>
      </c>
      <c r="AH6958">
        <v>0.92147002401635003</v>
      </c>
      <c r="AI6958">
        <v>0.393720794027765</v>
      </c>
      <c r="AJ6958">
        <v>0.78121606160956403</v>
      </c>
      <c r="AK6958">
        <v>1.2997807441439899</v>
      </c>
    </row>
    <row r="6959" spans="1:37" x14ac:dyDescent="0.2">
      <c r="A6959" t="s">
        <v>21524</v>
      </c>
      <c r="B6959">
        <v>166810168</v>
      </c>
      <c r="C6959">
        <v>166810329</v>
      </c>
      <c r="D6959">
        <v>162</v>
      </c>
      <c r="E6959" t="s">
        <v>23203</v>
      </c>
      <c r="F6959">
        <v>9</v>
      </c>
      <c r="G6959" t="s">
        <v>23204</v>
      </c>
      <c r="H6959" t="s">
        <v>31000</v>
      </c>
      <c r="I6959">
        <v>5</v>
      </c>
      <c r="J6959">
        <v>166905222</v>
      </c>
      <c r="K6959">
        <v>166926370</v>
      </c>
      <c r="L6959">
        <v>21149</v>
      </c>
      <c r="M6959">
        <v>2</v>
      </c>
      <c r="N6959">
        <v>102557615</v>
      </c>
      <c r="O6959" t="s">
        <v>23200</v>
      </c>
      <c r="P6959">
        <v>116041</v>
      </c>
      <c r="Q6959" t="s">
        <v>23201</v>
      </c>
      <c r="R6959" t="s">
        <v>23202</v>
      </c>
      <c r="S6959" t="s">
        <v>35716</v>
      </c>
      <c r="T6959">
        <v>0.37540393893975199</v>
      </c>
      <c r="U6959">
        <v>0.63021465694884504</v>
      </c>
      <c r="V6959">
        <v>-0.313815919335931</v>
      </c>
      <c r="W6959">
        <v>0.83553089073937903</v>
      </c>
      <c r="X6959">
        <v>0.95159051474143896</v>
      </c>
      <c r="Y6959">
        <v>5.7181337850139999E-2</v>
      </c>
      <c r="Z6959">
        <v>0.43893771721163999</v>
      </c>
      <c r="AA6959">
        <v>0.84435025072159198</v>
      </c>
      <c r="AB6959">
        <v>-1.0763535138467499</v>
      </c>
      <c r="AC6959">
        <v>0.51703643428021895</v>
      </c>
      <c r="AD6959">
        <v>0.87989882095915395</v>
      </c>
      <c r="AE6959">
        <v>-0.94281860697761999</v>
      </c>
      <c r="AF6959">
        <v>0.41607721648493101</v>
      </c>
      <c r="AG6959">
        <v>0.80674443595273604</v>
      </c>
      <c r="AH6959">
        <v>0.45939250489941202</v>
      </c>
      <c r="AI6959">
        <v>0.31269936738387499</v>
      </c>
      <c r="AJ6959">
        <v>0.78121606160956403</v>
      </c>
      <c r="AK6959">
        <v>0.925936757152092</v>
      </c>
    </row>
    <row r="6960" spans="1:37" x14ac:dyDescent="0.2">
      <c r="A6960" t="s">
        <v>21524</v>
      </c>
      <c r="B6960">
        <v>166810329</v>
      </c>
      <c r="C6960">
        <v>166810490</v>
      </c>
      <c r="D6960">
        <v>162</v>
      </c>
      <c r="E6960" t="s">
        <v>23205</v>
      </c>
      <c r="F6960">
        <v>12</v>
      </c>
      <c r="G6960" t="s">
        <v>23206</v>
      </c>
      <c r="H6960" t="s">
        <v>31000</v>
      </c>
      <c r="I6960">
        <v>5</v>
      </c>
      <c r="J6960">
        <v>166905222</v>
      </c>
      <c r="K6960">
        <v>166926370</v>
      </c>
      <c r="L6960">
        <v>21149</v>
      </c>
      <c r="M6960">
        <v>2</v>
      </c>
      <c r="N6960">
        <v>102557615</v>
      </c>
      <c r="O6960" t="s">
        <v>23200</v>
      </c>
      <c r="P6960">
        <v>115880</v>
      </c>
      <c r="Q6960" t="s">
        <v>23201</v>
      </c>
      <c r="R6960" t="s">
        <v>23202</v>
      </c>
      <c r="S6960" t="s">
        <v>35716</v>
      </c>
      <c r="T6960">
        <v>0.17308923567461099</v>
      </c>
      <c r="U6960">
        <v>0.603102917160658</v>
      </c>
      <c r="V6960">
        <v>-23.2369022558849</v>
      </c>
      <c r="W6960">
        <v>0.94541066367716797</v>
      </c>
      <c r="X6960">
        <v>0.95159051474143896</v>
      </c>
      <c r="Y6960">
        <v>-2.5892490918202999</v>
      </c>
      <c r="Z6960">
        <v>5.50355599158565E-2</v>
      </c>
      <c r="AA6960">
        <v>0.72610664078822296</v>
      </c>
      <c r="AB6960">
        <v>-23.2369022558849</v>
      </c>
      <c r="AC6960">
        <v>0.71753805159658501</v>
      </c>
      <c r="AD6960">
        <v>0.87989882095915395</v>
      </c>
      <c r="AE6960">
        <v>-3.5892479979028802</v>
      </c>
      <c r="AF6960">
        <v>0.32549523997010099</v>
      </c>
      <c r="AG6960">
        <v>0.70473078222419605</v>
      </c>
      <c r="AH6960">
        <v>-22.3072917158159</v>
      </c>
      <c r="AI6960">
        <v>0.59609816080359102</v>
      </c>
      <c r="AJ6960">
        <v>0.78121606160956403</v>
      </c>
      <c r="AK6960">
        <v>-1.72049377526358</v>
      </c>
    </row>
    <row r="6961" spans="1:37" x14ac:dyDescent="0.2">
      <c r="A6961" t="s">
        <v>21524</v>
      </c>
      <c r="B6961">
        <v>166810490</v>
      </c>
      <c r="C6961">
        <v>166810651</v>
      </c>
      <c r="D6961">
        <v>162</v>
      </c>
      <c r="E6961" t="s">
        <v>23207</v>
      </c>
      <c r="F6961">
        <v>5</v>
      </c>
      <c r="G6961" t="s">
        <v>23208</v>
      </c>
      <c r="H6961" t="s">
        <v>31000</v>
      </c>
      <c r="I6961">
        <v>5</v>
      </c>
      <c r="J6961">
        <v>166905222</v>
      </c>
      <c r="K6961">
        <v>166926370</v>
      </c>
      <c r="L6961">
        <v>21149</v>
      </c>
      <c r="M6961">
        <v>2</v>
      </c>
      <c r="N6961">
        <v>102557615</v>
      </c>
      <c r="O6961" t="s">
        <v>23200</v>
      </c>
      <c r="P6961">
        <v>115719</v>
      </c>
      <c r="Q6961" t="s">
        <v>23201</v>
      </c>
      <c r="R6961" t="s">
        <v>23202</v>
      </c>
      <c r="S6961" t="s">
        <v>35716</v>
      </c>
      <c r="T6961">
        <v>0.17308923567461099</v>
      </c>
      <c r="U6961">
        <v>0.603102917160658</v>
      </c>
      <c r="V6961">
        <v>-23.2369022558849</v>
      </c>
      <c r="W6961">
        <v>0.94541066367716797</v>
      </c>
      <c r="X6961">
        <v>0.95159051474143896</v>
      </c>
      <c r="Y6961">
        <v>-2.5892490918202999</v>
      </c>
      <c r="Z6961">
        <v>5.50355599158565E-2</v>
      </c>
      <c r="AA6961">
        <v>0.72610664078822296</v>
      </c>
      <c r="AB6961">
        <v>-23.2369022558849</v>
      </c>
      <c r="AC6961">
        <v>0.71753805159658501</v>
      </c>
      <c r="AD6961">
        <v>0.87989882095915395</v>
      </c>
      <c r="AE6961">
        <v>-3.5892479979028802</v>
      </c>
      <c r="AF6961">
        <v>0.32549523997010099</v>
      </c>
      <c r="AG6961">
        <v>0.70473078222419605</v>
      </c>
      <c r="AH6961">
        <v>-22.3072917158159</v>
      </c>
      <c r="AI6961">
        <v>0.59609816080359102</v>
      </c>
      <c r="AJ6961">
        <v>0.78121606160956403</v>
      </c>
      <c r="AK6961">
        <v>-1.72049377526358</v>
      </c>
    </row>
    <row r="6962" spans="1:37" x14ac:dyDescent="0.2">
      <c r="A6962" t="s">
        <v>21524</v>
      </c>
      <c r="B6962">
        <v>169011619</v>
      </c>
      <c r="C6962">
        <v>169011770</v>
      </c>
      <c r="D6962">
        <v>152</v>
      </c>
      <c r="E6962" t="s">
        <v>23209</v>
      </c>
      <c r="F6962">
        <v>1</v>
      </c>
      <c r="G6962" t="s">
        <v>23210</v>
      </c>
      <c r="H6962" t="s">
        <v>30999</v>
      </c>
      <c r="I6962">
        <v>5</v>
      </c>
      <c r="J6962">
        <v>169013227</v>
      </c>
      <c r="K6962">
        <v>169036408</v>
      </c>
      <c r="L6962">
        <v>23182</v>
      </c>
      <c r="M6962">
        <v>1</v>
      </c>
      <c r="N6962">
        <v>728095</v>
      </c>
      <c r="O6962" t="s">
        <v>23211</v>
      </c>
      <c r="P6962">
        <v>-1457</v>
      </c>
      <c r="Q6962" t="s">
        <v>40</v>
      </c>
      <c r="R6962" t="s">
        <v>23212</v>
      </c>
      <c r="S6962" t="s">
        <v>35717</v>
      </c>
      <c r="T6962">
        <v>1</v>
      </c>
      <c r="U6962">
        <v>1</v>
      </c>
      <c r="V6962">
        <v>-2.1946300055462999</v>
      </c>
      <c r="W6962">
        <v>0.49709177864118298</v>
      </c>
      <c r="X6962">
        <v>0.78363289935355196</v>
      </c>
      <c r="Y6962">
        <v>0.29498534189689801</v>
      </c>
      <c r="Z6962">
        <v>0.96726857278496403</v>
      </c>
      <c r="AA6962">
        <v>0.99919698600769702</v>
      </c>
      <c r="AB6962">
        <v>-0.40765977570414602</v>
      </c>
      <c r="AC6962">
        <v>0.92091778829119397</v>
      </c>
      <c r="AD6962">
        <v>0.94068432309766403</v>
      </c>
      <c r="AE6962">
        <v>-0.70501450718200398</v>
      </c>
      <c r="AF6962">
        <v>0.98343762640780896</v>
      </c>
      <c r="AG6962">
        <v>1</v>
      </c>
      <c r="AH6962">
        <v>-2.39723511239692</v>
      </c>
      <c r="AI6962">
        <v>0.197630579561902</v>
      </c>
      <c r="AJ6962">
        <v>0.78121606160956403</v>
      </c>
      <c r="AK6962">
        <v>1.1637406556595999</v>
      </c>
    </row>
    <row r="6963" spans="1:37" x14ac:dyDescent="0.2">
      <c r="A6963" t="s">
        <v>21524</v>
      </c>
      <c r="B6963">
        <v>169149414</v>
      </c>
      <c r="C6963">
        <v>169149566</v>
      </c>
      <c r="D6963">
        <v>153</v>
      </c>
      <c r="E6963" t="s">
        <v>23214</v>
      </c>
      <c r="F6963">
        <v>0</v>
      </c>
      <c r="G6963" t="s">
        <v>23215</v>
      </c>
      <c r="H6963" t="s">
        <v>35718</v>
      </c>
      <c r="I6963">
        <v>5</v>
      </c>
      <c r="J6963">
        <v>169263601</v>
      </c>
      <c r="K6963">
        <v>169263694</v>
      </c>
      <c r="L6963">
        <v>94</v>
      </c>
      <c r="M6963">
        <v>2</v>
      </c>
      <c r="N6963">
        <v>693170</v>
      </c>
      <c r="O6963" t="s">
        <v>23216</v>
      </c>
      <c r="P6963">
        <v>114128</v>
      </c>
      <c r="Q6963" t="s">
        <v>23217</v>
      </c>
      <c r="R6963" t="s">
        <v>23218</v>
      </c>
      <c r="S6963" t="s">
        <v>35719</v>
      </c>
      <c r="T6963">
        <v>0.17308923567461099</v>
      </c>
      <c r="U6963">
        <v>0.603102917160658</v>
      </c>
      <c r="V6963">
        <v>-22.605671702422899</v>
      </c>
      <c r="W6963" t="s">
        <v>40</v>
      </c>
      <c r="X6963" t="s">
        <v>40</v>
      </c>
      <c r="Y6963">
        <v>0</v>
      </c>
      <c r="Z6963">
        <v>0.26789404493740199</v>
      </c>
      <c r="AA6963">
        <v>0.72610664078822296</v>
      </c>
      <c r="AB6963">
        <v>0.394970908584581</v>
      </c>
      <c r="AC6963">
        <v>0.17695932866387601</v>
      </c>
      <c r="AD6963">
        <v>0.68253123924728298</v>
      </c>
      <c r="AE6963">
        <v>23.533303322387798</v>
      </c>
      <c r="AF6963">
        <v>0.22065000948199101</v>
      </c>
      <c r="AG6963">
        <v>0.68151250837662902</v>
      </c>
      <c r="AH6963">
        <v>-23.4593027471985</v>
      </c>
      <c r="AI6963">
        <v>0.24456414000292601</v>
      </c>
      <c r="AJ6963">
        <v>0.78121606160956403</v>
      </c>
      <c r="AK6963">
        <v>-23.388913425561501</v>
      </c>
    </row>
    <row r="6964" spans="1:37" x14ac:dyDescent="0.2">
      <c r="A6964" t="s">
        <v>21524</v>
      </c>
      <c r="B6964">
        <v>169341829</v>
      </c>
      <c r="C6964">
        <v>169341973</v>
      </c>
      <c r="D6964">
        <v>145</v>
      </c>
      <c r="E6964" t="s">
        <v>23219</v>
      </c>
      <c r="F6964">
        <v>0</v>
      </c>
      <c r="G6964" t="s">
        <v>23220</v>
      </c>
      <c r="H6964" t="s">
        <v>31000</v>
      </c>
      <c r="I6964">
        <v>5</v>
      </c>
      <c r="J6964">
        <v>168661740</v>
      </c>
      <c r="K6964">
        <v>169301139</v>
      </c>
      <c r="L6964">
        <v>639400</v>
      </c>
      <c r="M6964">
        <v>2</v>
      </c>
      <c r="N6964">
        <v>6586</v>
      </c>
      <c r="O6964" t="s">
        <v>23221</v>
      </c>
      <c r="P6964">
        <v>-40690</v>
      </c>
      <c r="Q6964" t="s">
        <v>23222</v>
      </c>
      <c r="R6964" t="s">
        <v>23213</v>
      </c>
      <c r="S6964" t="s">
        <v>35720</v>
      </c>
      <c r="T6964">
        <v>0.35387198439864398</v>
      </c>
      <c r="U6964">
        <v>0.603102917160658</v>
      </c>
      <c r="V6964">
        <v>-21.3211447958567</v>
      </c>
      <c r="W6964">
        <v>0.29261482077562401</v>
      </c>
      <c r="X6964">
        <v>0.704072456322962</v>
      </c>
      <c r="Y6964">
        <v>21.4655346527497</v>
      </c>
      <c r="Z6964">
        <v>0.184235113180511</v>
      </c>
      <c r="AA6964">
        <v>0.72610664078822296</v>
      </c>
      <c r="AB6964">
        <v>-21.3211447958567</v>
      </c>
      <c r="AC6964">
        <v>0.45677901822897599</v>
      </c>
      <c r="AD6964">
        <v>0.82872126865393902</v>
      </c>
      <c r="AE6964">
        <v>20.465535150950799</v>
      </c>
      <c r="AF6964">
        <v>0.501741946288212</v>
      </c>
      <c r="AG6964">
        <v>0.80674443595273604</v>
      </c>
      <c r="AH6964">
        <v>-20.391534621949202</v>
      </c>
      <c r="AI6964">
        <v>0.14667288820271701</v>
      </c>
      <c r="AJ6964">
        <v>0.78121606160956403</v>
      </c>
      <c r="AK6964">
        <v>21.4655346527497</v>
      </c>
    </row>
    <row r="6965" spans="1:37" x14ac:dyDescent="0.2">
      <c r="A6965" t="s">
        <v>21524</v>
      </c>
      <c r="B6965">
        <v>169341973</v>
      </c>
      <c r="C6965">
        <v>169342117</v>
      </c>
      <c r="D6965">
        <v>145</v>
      </c>
      <c r="E6965" t="s">
        <v>23223</v>
      </c>
      <c r="F6965">
        <v>0</v>
      </c>
      <c r="G6965" t="s">
        <v>23224</v>
      </c>
      <c r="H6965" t="s">
        <v>31000</v>
      </c>
      <c r="I6965">
        <v>5</v>
      </c>
      <c r="J6965">
        <v>168661740</v>
      </c>
      <c r="K6965">
        <v>169301139</v>
      </c>
      <c r="L6965">
        <v>639400</v>
      </c>
      <c r="M6965">
        <v>2</v>
      </c>
      <c r="N6965">
        <v>6586</v>
      </c>
      <c r="O6965" t="s">
        <v>23221</v>
      </c>
      <c r="P6965">
        <v>-40834</v>
      </c>
      <c r="Q6965" t="s">
        <v>23222</v>
      </c>
      <c r="R6965" t="s">
        <v>23213</v>
      </c>
      <c r="S6965" t="s">
        <v>35720</v>
      </c>
      <c r="T6965">
        <v>0.35387198439864398</v>
      </c>
      <c r="U6965">
        <v>0.603102917160658</v>
      </c>
      <c r="V6965">
        <v>-21.3211447958567</v>
      </c>
      <c r="W6965">
        <v>0.29261482077562401</v>
      </c>
      <c r="X6965">
        <v>0.704072456322962</v>
      </c>
      <c r="Y6965">
        <v>21.4655346527497</v>
      </c>
      <c r="Z6965">
        <v>0.184235113180511</v>
      </c>
      <c r="AA6965">
        <v>0.72610664078822296</v>
      </c>
      <c r="AB6965">
        <v>-21.3211447958567</v>
      </c>
      <c r="AC6965">
        <v>0.45677901822897599</v>
      </c>
      <c r="AD6965">
        <v>0.82872126865393902</v>
      </c>
      <c r="AE6965">
        <v>20.465535150950799</v>
      </c>
      <c r="AF6965">
        <v>0.501741946288212</v>
      </c>
      <c r="AG6965">
        <v>0.80674443595273604</v>
      </c>
      <c r="AH6965">
        <v>-20.391534621949202</v>
      </c>
      <c r="AI6965">
        <v>0.14667288820271701</v>
      </c>
      <c r="AJ6965">
        <v>0.78121606160956403</v>
      </c>
      <c r="AK6965">
        <v>21.4655346527497</v>
      </c>
    </row>
    <row r="6966" spans="1:37" x14ac:dyDescent="0.2">
      <c r="A6966" t="s">
        <v>21524</v>
      </c>
      <c r="B6966">
        <v>169342117</v>
      </c>
      <c r="C6966">
        <v>169342261</v>
      </c>
      <c r="D6966">
        <v>145</v>
      </c>
      <c r="E6966" t="s">
        <v>23225</v>
      </c>
      <c r="F6966">
        <v>2</v>
      </c>
      <c r="G6966" t="s">
        <v>23226</v>
      </c>
      <c r="H6966" t="s">
        <v>31000</v>
      </c>
      <c r="I6966">
        <v>5</v>
      </c>
      <c r="J6966">
        <v>168661740</v>
      </c>
      <c r="K6966">
        <v>169301139</v>
      </c>
      <c r="L6966">
        <v>639400</v>
      </c>
      <c r="M6966">
        <v>2</v>
      </c>
      <c r="N6966">
        <v>6586</v>
      </c>
      <c r="O6966" t="s">
        <v>23221</v>
      </c>
      <c r="P6966">
        <v>-40978</v>
      </c>
      <c r="Q6966" t="s">
        <v>23222</v>
      </c>
      <c r="R6966" t="s">
        <v>23213</v>
      </c>
      <c r="S6966" t="s">
        <v>35720</v>
      </c>
      <c r="T6966">
        <v>0.35387198439864398</v>
      </c>
      <c r="U6966">
        <v>0.603102917160658</v>
      </c>
      <c r="V6966">
        <v>-21.3211447958567</v>
      </c>
      <c r="W6966">
        <v>0.29261482077562401</v>
      </c>
      <c r="X6966">
        <v>0.704072456322962</v>
      </c>
      <c r="Y6966">
        <v>21.4655346527497</v>
      </c>
      <c r="Z6966">
        <v>0.184235113180511</v>
      </c>
      <c r="AA6966">
        <v>0.72610664078822296</v>
      </c>
      <c r="AB6966">
        <v>-21.3211447958567</v>
      </c>
      <c r="AC6966">
        <v>0.45677901822897599</v>
      </c>
      <c r="AD6966">
        <v>0.82872126865393902</v>
      </c>
      <c r="AE6966">
        <v>20.465535150950799</v>
      </c>
      <c r="AF6966">
        <v>0.501741946288212</v>
      </c>
      <c r="AG6966">
        <v>0.80674443595273604</v>
      </c>
      <c r="AH6966">
        <v>-20.391534621949202</v>
      </c>
      <c r="AI6966">
        <v>0.14667288820271701</v>
      </c>
      <c r="AJ6966">
        <v>0.78121606160956403</v>
      </c>
      <c r="AK6966">
        <v>21.4655346527497</v>
      </c>
    </row>
    <row r="6967" spans="1:37" x14ac:dyDescent="0.2">
      <c r="A6967" t="s">
        <v>21524</v>
      </c>
      <c r="B6967">
        <v>169827198</v>
      </c>
      <c r="C6967">
        <v>169827349</v>
      </c>
      <c r="D6967">
        <v>152</v>
      </c>
      <c r="E6967" t="s">
        <v>23227</v>
      </c>
      <c r="F6967">
        <v>0</v>
      </c>
      <c r="G6967" t="s">
        <v>23228</v>
      </c>
      <c r="H6967" t="s">
        <v>35721</v>
      </c>
      <c r="I6967">
        <v>5</v>
      </c>
      <c r="J6967">
        <v>169779571</v>
      </c>
      <c r="K6967">
        <v>169875720</v>
      </c>
      <c r="L6967">
        <v>96150</v>
      </c>
      <c r="M6967">
        <v>1</v>
      </c>
      <c r="N6967">
        <v>1794</v>
      </c>
      <c r="O6967" t="s">
        <v>23229</v>
      </c>
      <c r="P6967">
        <v>47627</v>
      </c>
      <c r="Q6967" t="s">
        <v>23230</v>
      </c>
      <c r="R6967" t="s">
        <v>23231</v>
      </c>
      <c r="S6967" t="s">
        <v>35722</v>
      </c>
      <c r="T6967">
        <v>3.5551012810344097E-2</v>
      </c>
      <c r="U6967">
        <v>0.603102917160658</v>
      </c>
      <c r="V6967">
        <v>24.611634546532201</v>
      </c>
      <c r="W6967">
        <v>0.24279500649351901</v>
      </c>
      <c r="X6967">
        <v>0.704072456322962</v>
      </c>
      <c r="Y6967">
        <v>-1.7200635044274</v>
      </c>
      <c r="Z6967">
        <v>4.24211440606354E-2</v>
      </c>
      <c r="AA6967">
        <v>0.72610664078822296</v>
      </c>
      <c r="AB6967">
        <v>24.57918453029</v>
      </c>
      <c r="AC6967">
        <v>0.25878032848854299</v>
      </c>
      <c r="AD6967">
        <v>0.68253123924728298</v>
      </c>
      <c r="AE6967">
        <v>-1.2809084843251699</v>
      </c>
      <c r="AF6967">
        <v>0.163825163421259</v>
      </c>
      <c r="AG6967">
        <v>0.68151250837662902</v>
      </c>
      <c r="AH6967">
        <v>1.14141579961479</v>
      </c>
      <c r="AI6967">
        <v>0.317829301221008</v>
      </c>
      <c r="AJ6967">
        <v>0.78121606160956403</v>
      </c>
      <c r="AK6967">
        <v>-1.3664985949409401</v>
      </c>
    </row>
    <row r="6968" spans="1:37" x14ac:dyDescent="0.2">
      <c r="A6968" t="s">
        <v>21524</v>
      </c>
      <c r="B6968">
        <v>170050402</v>
      </c>
      <c r="C6968">
        <v>170050557</v>
      </c>
      <c r="D6968">
        <v>156</v>
      </c>
      <c r="E6968" t="s">
        <v>23232</v>
      </c>
      <c r="F6968">
        <v>1</v>
      </c>
      <c r="G6968" t="s">
        <v>23233</v>
      </c>
      <c r="H6968" t="s">
        <v>35723</v>
      </c>
      <c r="I6968">
        <v>5</v>
      </c>
      <c r="J6968">
        <v>170040635</v>
      </c>
      <c r="K6968">
        <v>170042060</v>
      </c>
      <c r="L6968">
        <v>1426</v>
      </c>
      <c r="M6968">
        <v>1</v>
      </c>
      <c r="N6968">
        <v>1794</v>
      </c>
      <c r="O6968" t="s">
        <v>23234</v>
      </c>
      <c r="P6968">
        <v>9767</v>
      </c>
      <c r="Q6968" t="s">
        <v>23230</v>
      </c>
      <c r="R6968" t="s">
        <v>23231</v>
      </c>
      <c r="S6968" t="s">
        <v>35722</v>
      </c>
      <c r="T6968">
        <v>0.35387198439864398</v>
      </c>
      <c r="U6968">
        <v>0.603102917160658</v>
      </c>
      <c r="V6968">
        <v>-23.095768922253299</v>
      </c>
      <c r="W6968">
        <v>0.38920677604595899</v>
      </c>
      <c r="X6968">
        <v>0.704072456322962</v>
      </c>
      <c r="Y6968">
        <v>-22.964524404302399</v>
      </c>
      <c r="Z6968">
        <v>0.184235113180511</v>
      </c>
      <c r="AA6968">
        <v>0.72610664078822296</v>
      </c>
      <c r="AB6968">
        <v>-23.095768922253299</v>
      </c>
      <c r="AC6968">
        <v>0.21073619169722799</v>
      </c>
      <c r="AD6968">
        <v>0.68253123924728298</v>
      </c>
      <c r="AE6968">
        <v>-22.964524404302399</v>
      </c>
      <c r="AF6968">
        <v>0.501741946288212</v>
      </c>
      <c r="AG6968">
        <v>0.80674443595273604</v>
      </c>
      <c r="AH6968">
        <v>-22.166158395754199</v>
      </c>
      <c r="AI6968">
        <v>0.52399907623471598</v>
      </c>
      <c r="AJ6968">
        <v>0.78121606160956403</v>
      </c>
      <c r="AK6968">
        <v>-22.095769083190099</v>
      </c>
    </row>
    <row r="6969" spans="1:37" x14ac:dyDescent="0.2">
      <c r="A6969" t="s">
        <v>21524</v>
      </c>
      <c r="B6969">
        <v>170050557</v>
      </c>
      <c r="C6969">
        <v>170050712</v>
      </c>
      <c r="D6969">
        <v>156</v>
      </c>
      <c r="E6969" t="s">
        <v>23235</v>
      </c>
      <c r="F6969">
        <v>2</v>
      </c>
      <c r="G6969" t="s">
        <v>23236</v>
      </c>
      <c r="H6969" t="s">
        <v>35723</v>
      </c>
      <c r="I6969">
        <v>5</v>
      </c>
      <c r="J6969">
        <v>170040635</v>
      </c>
      <c r="K6969">
        <v>170042060</v>
      </c>
      <c r="L6969">
        <v>1426</v>
      </c>
      <c r="M6969">
        <v>1</v>
      </c>
      <c r="N6969">
        <v>1794</v>
      </c>
      <c r="O6969" t="s">
        <v>23234</v>
      </c>
      <c r="P6969">
        <v>9922</v>
      </c>
      <c r="Q6969" t="s">
        <v>23230</v>
      </c>
      <c r="R6969" t="s">
        <v>23231</v>
      </c>
      <c r="S6969" t="s">
        <v>35722</v>
      </c>
      <c r="T6969">
        <v>0.35387198439864398</v>
      </c>
      <c r="U6969">
        <v>0.603102917160658</v>
      </c>
      <c r="V6969">
        <v>-23.095768922253299</v>
      </c>
      <c r="W6969">
        <v>0.38920677604595899</v>
      </c>
      <c r="X6969">
        <v>0.704072456322962</v>
      </c>
      <c r="Y6969">
        <v>-22.964524404302399</v>
      </c>
      <c r="Z6969">
        <v>0.184235113180511</v>
      </c>
      <c r="AA6969">
        <v>0.72610664078822296</v>
      </c>
      <c r="AB6969">
        <v>-23.095768922253299</v>
      </c>
      <c r="AC6969">
        <v>0.21073619169722799</v>
      </c>
      <c r="AD6969">
        <v>0.68253123924728298</v>
      </c>
      <c r="AE6969">
        <v>-22.964524404302399</v>
      </c>
      <c r="AF6969">
        <v>0.501741946288212</v>
      </c>
      <c r="AG6969">
        <v>0.80674443595273604</v>
      </c>
      <c r="AH6969">
        <v>-22.166158395754199</v>
      </c>
      <c r="AI6969">
        <v>0.52399907623471598</v>
      </c>
      <c r="AJ6969">
        <v>0.78121606160956403</v>
      </c>
      <c r="AK6969">
        <v>-22.095769083190099</v>
      </c>
    </row>
    <row r="6970" spans="1:37" x14ac:dyDescent="0.2">
      <c r="A6970" t="s">
        <v>21524</v>
      </c>
      <c r="B6970">
        <v>170050712</v>
      </c>
      <c r="C6970">
        <v>170050867</v>
      </c>
      <c r="D6970">
        <v>156</v>
      </c>
      <c r="E6970" t="s">
        <v>23237</v>
      </c>
      <c r="F6970">
        <v>1</v>
      </c>
      <c r="G6970" t="s">
        <v>23238</v>
      </c>
      <c r="H6970" t="s">
        <v>35723</v>
      </c>
      <c r="I6970">
        <v>5</v>
      </c>
      <c r="J6970">
        <v>170040635</v>
      </c>
      <c r="K6970">
        <v>170042060</v>
      </c>
      <c r="L6970">
        <v>1426</v>
      </c>
      <c r="M6970">
        <v>1</v>
      </c>
      <c r="N6970">
        <v>1794</v>
      </c>
      <c r="O6970" t="s">
        <v>23234</v>
      </c>
      <c r="P6970">
        <v>10077</v>
      </c>
      <c r="Q6970" t="s">
        <v>23230</v>
      </c>
      <c r="R6970" t="s">
        <v>23231</v>
      </c>
      <c r="S6970" t="s">
        <v>35722</v>
      </c>
      <c r="T6970">
        <v>0.35387198439864398</v>
      </c>
      <c r="U6970">
        <v>0.603102917160658</v>
      </c>
      <c r="V6970">
        <v>-23.095768922253299</v>
      </c>
      <c r="W6970">
        <v>0.38920677604595899</v>
      </c>
      <c r="X6970">
        <v>0.704072456322962</v>
      </c>
      <c r="Y6970">
        <v>-22.964524404302399</v>
      </c>
      <c r="Z6970">
        <v>0.184235113180511</v>
      </c>
      <c r="AA6970">
        <v>0.72610664078822296</v>
      </c>
      <c r="AB6970">
        <v>-23.095768922253299</v>
      </c>
      <c r="AC6970">
        <v>0.21073619169722799</v>
      </c>
      <c r="AD6970">
        <v>0.68253123924728298</v>
      </c>
      <c r="AE6970">
        <v>-22.964524404302399</v>
      </c>
      <c r="AF6970">
        <v>0.501741946288212</v>
      </c>
      <c r="AG6970">
        <v>0.80674443595273604</v>
      </c>
      <c r="AH6970">
        <v>-22.166158395754199</v>
      </c>
      <c r="AI6970">
        <v>0.52399907623471598</v>
      </c>
      <c r="AJ6970">
        <v>0.78121606160956403</v>
      </c>
      <c r="AK6970">
        <v>-22.095769083190099</v>
      </c>
    </row>
    <row r="6971" spans="1:37" x14ac:dyDescent="0.2">
      <c r="A6971" t="s">
        <v>21524</v>
      </c>
      <c r="B6971">
        <v>171645564</v>
      </c>
      <c r="C6971">
        <v>171645718</v>
      </c>
      <c r="D6971">
        <v>155</v>
      </c>
      <c r="E6971" t="s">
        <v>23239</v>
      </c>
      <c r="F6971">
        <v>0</v>
      </c>
      <c r="G6971" t="s">
        <v>23240</v>
      </c>
      <c r="H6971" t="s">
        <v>31000</v>
      </c>
      <c r="I6971">
        <v>5</v>
      </c>
      <c r="J6971">
        <v>171724575</v>
      </c>
      <c r="K6971">
        <v>171737519</v>
      </c>
      <c r="L6971">
        <v>12945</v>
      </c>
      <c r="M6971">
        <v>2</v>
      </c>
      <c r="N6971">
        <v>105377724</v>
      </c>
      <c r="O6971" t="s">
        <v>23241</v>
      </c>
      <c r="P6971">
        <v>91801</v>
      </c>
      <c r="Q6971" t="s">
        <v>40</v>
      </c>
      <c r="R6971" t="s">
        <v>23242</v>
      </c>
      <c r="S6971" t="s">
        <v>35724</v>
      </c>
      <c r="T6971">
        <v>0.35387198439864398</v>
      </c>
      <c r="U6971">
        <v>0.603102917160658</v>
      </c>
      <c r="V6971">
        <v>-21.888220783799699</v>
      </c>
      <c r="W6971">
        <v>0.89107655920673101</v>
      </c>
      <c r="X6971">
        <v>0.95159051474143896</v>
      </c>
      <c r="Y6971">
        <v>2.95125574591572</v>
      </c>
      <c r="Z6971">
        <v>0.69013698642955401</v>
      </c>
      <c r="AA6971">
        <v>0.84521697243271998</v>
      </c>
      <c r="AB6971">
        <v>1.78253659801926</v>
      </c>
      <c r="AC6971">
        <v>0.75388744886274095</v>
      </c>
      <c r="AD6971">
        <v>0.87989882095915395</v>
      </c>
      <c r="AE6971">
        <v>1.9512557985484</v>
      </c>
      <c r="AF6971">
        <v>0.32549523997010099</v>
      </c>
      <c r="AG6971">
        <v>0.70473078222419605</v>
      </c>
      <c r="AH6971">
        <v>-23.844016216989399</v>
      </c>
      <c r="AI6971">
        <v>0.56157887380500204</v>
      </c>
      <c r="AJ6971">
        <v>0.78121606160956403</v>
      </c>
      <c r="AK6971">
        <v>3.8200108763599898</v>
      </c>
    </row>
    <row r="6972" spans="1:37" x14ac:dyDescent="0.2">
      <c r="A6972" t="s">
        <v>21524</v>
      </c>
      <c r="B6972">
        <v>171645739</v>
      </c>
      <c r="C6972">
        <v>171646038</v>
      </c>
      <c r="D6972">
        <v>300</v>
      </c>
      <c r="E6972" t="s">
        <v>23243</v>
      </c>
      <c r="F6972">
        <v>1</v>
      </c>
      <c r="G6972" t="s">
        <v>23244</v>
      </c>
      <c r="H6972" t="s">
        <v>31000</v>
      </c>
      <c r="I6972">
        <v>5</v>
      </c>
      <c r="J6972">
        <v>171724575</v>
      </c>
      <c r="K6972">
        <v>171737519</v>
      </c>
      <c r="L6972">
        <v>12945</v>
      </c>
      <c r="M6972">
        <v>2</v>
      </c>
      <c r="N6972">
        <v>105377724</v>
      </c>
      <c r="O6972" t="s">
        <v>23241</v>
      </c>
      <c r="P6972">
        <v>91481</v>
      </c>
      <c r="Q6972" t="s">
        <v>40</v>
      </c>
      <c r="R6972" t="s">
        <v>23242</v>
      </c>
      <c r="S6972" t="s">
        <v>35724</v>
      </c>
      <c r="T6972">
        <v>0.35387198439864398</v>
      </c>
      <c r="U6972">
        <v>0.603102917160658</v>
      </c>
      <c r="V6972">
        <v>-21.888220783799699</v>
      </c>
      <c r="W6972">
        <v>0.89107655920673101</v>
      </c>
      <c r="X6972">
        <v>0.95159051474143896</v>
      </c>
      <c r="Y6972">
        <v>2.95125574591572</v>
      </c>
      <c r="Z6972">
        <v>0.69013698642955401</v>
      </c>
      <c r="AA6972">
        <v>0.84521697243271998</v>
      </c>
      <c r="AB6972">
        <v>1.78253659801926</v>
      </c>
      <c r="AC6972">
        <v>0.75388744886274095</v>
      </c>
      <c r="AD6972">
        <v>0.87989882095915395</v>
      </c>
      <c r="AE6972">
        <v>1.9512557985484</v>
      </c>
      <c r="AF6972">
        <v>0.32549523997010099</v>
      </c>
      <c r="AG6972">
        <v>0.70473078222419605</v>
      </c>
      <c r="AH6972">
        <v>-23.844016216989399</v>
      </c>
      <c r="AI6972">
        <v>0.56157887380500204</v>
      </c>
      <c r="AJ6972">
        <v>0.78121606160956403</v>
      </c>
      <c r="AK6972">
        <v>3.8200108763599898</v>
      </c>
    </row>
    <row r="6973" spans="1:37" x14ac:dyDescent="0.2">
      <c r="A6973" t="s">
        <v>21524</v>
      </c>
      <c r="B6973">
        <v>172722209</v>
      </c>
      <c r="C6973">
        <v>172722508</v>
      </c>
      <c r="D6973">
        <v>300</v>
      </c>
      <c r="E6973" t="s">
        <v>23245</v>
      </c>
      <c r="F6973">
        <v>5</v>
      </c>
      <c r="G6973" t="s">
        <v>23246</v>
      </c>
      <c r="H6973" t="s">
        <v>31000</v>
      </c>
      <c r="I6973">
        <v>5</v>
      </c>
      <c r="J6973">
        <v>172690454</v>
      </c>
      <c r="K6973">
        <v>172697720</v>
      </c>
      <c r="L6973">
        <v>7267</v>
      </c>
      <c r="M6973">
        <v>2</v>
      </c>
      <c r="N6973">
        <v>107986479</v>
      </c>
      <c r="O6973" t="s">
        <v>23247</v>
      </c>
      <c r="P6973">
        <v>-24489</v>
      </c>
      <c r="Q6973" t="s">
        <v>40</v>
      </c>
      <c r="R6973" t="s">
        <v>23248</v>
      </c>
      <c r="S6973" t="s">
        <v>35725</v>
      </c>
      <c r="T6973">
        <v>0.32911398597860803</v>
      </c>
      <c r="U6973">
        <v>0.603102917160658</v>
      </c>
      <c r="V6973">
        <v>24.597326151240601</v>
      </c>
      <c r="W6973">
        <v>0.371855812393517</v>
      </c>
      <c r="X6973">
        <v>0.704072456322962</v>
      </c>
      <c r="Y6973">
        <v>-1.6450996221410501</v>
      </c>
      <c r="Z6973">
        <v>9.2719649676713103E-2</v>
      </c>
      <c r="AA6973">
        <v>0.72610664078822296</v>
      </c>
      <c r="AB6973">
        <v>25.6081342964982</v>
      </c>
      <c r="AC6973">
        <v>0.253574581277134</v>
      </c>
      <c r="AD6973">
        <v>0.68253123924728298</v>
      </c>
      <c r="AE6973">
        <v>-2.2924271177276401</v>
      </c>
      <c r="AF6973">
        <v>0.54505380959242</v>
      </c>
      <c r="AG6973">
        <v>0.80674443595273604</v>
      </c>
      <c r="AH6973">
        <v>-0.55056931698300504</v>
      </c>
      <c r="AI6973">
        <v>0.566733449666177</v>
      </c>
      <c r="AJ6973">
        <v>0.78121606160956403</v>
      </c>
      <c r="AK6973">
        <v>-0.87818400739038505</v>
      </c>
    </row>
    <row r="6974" spans="1:37" x14ac:dyDescent="0.2">
      <c r="A6974" t="s">
        <v>21524</v>
      </c>
      <c r="B6974">
        <v>173407888</v>
      </c>
      <c r="C6974">
        <v>173408064</v>
      </c>
      <c r="D6974">
        <v>177</v>
      </c>
      <c r="E6974" t="s">
        <v>23249</v>
      </c>
      <c r="F6974">
        <v>2</v>
      </c>
      <c r="G6974" t="s">
        <v>3938</v>
      </c>
      <c r="H6974" t="s">
        <v>35726</v>
      </c>
      <c r="I6974">
        <v>5</v>
      </c>
      <c r="J6974">
        <v>173414035</v>
      </c>
      <c r="K6974">
        <v>173451165</v>
      </c>
      <c r="L6974">
        <v>37131</v>
      </c>
      <c r="M6974">
        <v>1</v>
      </c>
      <c r="N6974">
        <v>105377732</v>
      </c>
      <c r="O6974" t="s">
        <v>23250</v>
      </c>
      <c r="P6974">
        <v>-5971</v>
      </c>
      <c r="Q6974" t="s">
        <v>40</v>
      </c>
      <c r="R6974" t="s">
        <v>23251</v>
      </c>
      <c r="S6974" t="s">
        <v>35727</v>
      </c>
      <c r="T6974">
        <v>0.127193289044568</v>
      </c>
      <c r="U6974">
        <v>0.603102917160658</v>
      </c>
      <c r="V6974">
        <v>0.82017743774328</v>
      </c>
      <c r="W6974">
        <v>0.37271441960500201</v>
      </c>
      <c r="X6974">
        <v>0.704072456322962</v>
      </c>
      <c r="Y6974">
        <v>-0.56123979872204999</v>
      </c>
      <c r="Z6974">
        <v>0.21111157867044</v>
      </c>
      <c r="AA6974">
        <v>0.72610664078822296</v>
      </c>
      <c r="AB6974">
        <v>0.72846422404731304</v>
      </c>
      <c r="AC6974">
        <v>0.35371498974905902</v>
      </c>
      <c r="AD6974">
        <v>0.74567812468679395</v>
      </c>
      <c r="AE6974">
        <v>-0.53645696989474401</v>
      </c>
      <c r="AF6974">
        <v>0.20877056197309099</v>
      </c>
      <c r="AG6974">
        <v>0.68151250837662902</v>
      </c>
      <c r="AH6974">
        <v>0.48945733627316601</v>
      </c>
      <c r="AI6974">
        <v>0.48591775886643501</v>
      </c>
      <c r="AJ6974">
        <v>0.78121606160956403</v>
      </c>
      <c r="AK6974">
        <v>-0.35172934322570298</v>
      </c>
    </row>
    <row r="6975" spans="1:37" x14ac:dyDescent="0.2">
      <c r="A6975" t="s">
        <v>21524</v>
      </c>
      <c r="B6975">
        <v>173408064</v>
      </c>
      <c r="C6975">
        <v>173408240</v>
      </c>
      <c r="D6975">
        <v>177</v>
      </c>
      <c r="E6975" t="s">
        <v>23252</v>
      </c>
      <c r="F6975">
        <v>3</v>
      </c>
      <c r="G6975" t="s">
        <v>1236</v>
      </c>
      <c r="H6975" t="s">
        <v>35726</v>
      </c>
      <c r="I6975">
        <v>5</v>
      </c>
      <c r="J6975">
        <v>173414035</v>
      </c>
      <c r="K6975">
        <v>173451165</v>
      </c>
      <c r="L6975">
        <v>37131</v>
      </c>
      <c r="M6975">
        <v>1</v>
      </c>
      <c r="N6975">
        <v>105377732</v>
      </c>
      <c r="O6975" t="s">
        <v>23250</v>
      </c>
      <c r="P6975">
        <v>-5795</v>
      </c>
      <c r="Q6975" t="s">
        <v>40</v>
      </c>
      <c r="R6975" t="s">
        <v>23251</v>
      </c>
      <c r="S6975" t="s">
        <v>35727</v>
      </c>
      <c r="T6975">
        <v>0.127193289044568</v>
      </c>
      <c r="U6975">
        <v>0.603102917160658</v>
      </c>
      <c r="V6975">
        <v>0.82017743774328</v>
      </c>
      <c r="W6975">
        <v>0.37271441960500201</v>
      </c>
      <c r="X6975">
        <v>0.704072456322962</v>
      </c>
      <c r="Y6975">
        <v>-0.56123979872204999</v>
      </c>
      <c r="Z6975">
        <v>0.21111157867044</v>
      </c>
      <c r="AA6975">
        <v>0.72610664078822296</v>
      </c>
      <c r="AB6975">
        <v>0.72846422404731304</v>
      </c>
      <c r="AC6975">
        <v>0.35371498974905902</v>
      </c>
      <c r="AD6975">
        <v>0.74567812468679395</v>
      </c>
      <c r="AE6975">
        <v>-0.53645696989474401</v>
      </c>
      <c r="AF6975">
        <v>0.20877056197309099</v>
      </c>
      <c r="AG6975">
        <v>0.68151250837662902</v>
      </c>
      <c r="AH6975">
        <v>0.48945733627316601</v>
      </c>
      <c r="AI6975">
        <v>0.48591775886643501</v>
      </c>
      <c r="AJ6975">
        <v>0.78121606160956403</v>
      </c>
      <c r="AK6975">
        <v>-0.35172934322570298</v>
      </c>
    </row>
    <row r="6976" spans="1:37" x14ac:dyDescent="0.2">
      <c r="A6976" t="s">
        <v>21524</v>
      </c>
      <c r="B6976">
        <v>173449059</v>
      </c>
      <c r="C6976">
        <v>173449212</v>
      </c>
      <c r="D6976">
        <v>154</v>
      </c>
      <c r="E6976" t="s">
        <v>23253</v>
      </c>
      <c r="F6976">
        <v>3</v>
      </c>
      <c r="G6976" t="s">
        <v>23254</v>
      </c>
      <c r="H6976" t="s">
        <v>35728</v>
      </c>
      <c r="I6976">
        <v>5</v>
      </c>
      <c r="J6976">
        <v>173463484</v>
      </c>
      <c r="K6976">
        <v>173470851</v>
      </c>
      <c r="L6976">
        <v>7368</v>
      </c>
      <c r="M6976">
        <v>1</v>
      </c>
      <c r="N6976">
        <v>105377732</v>
      </c>
      <c r="O6976" t="s">
        <v>23255</v>
      </c>
      <c r="P6976">
        <v>-14272</v>
      </c>
      <c r="Q6976" t="s">
        <v>40</v>
      </c>
      <c r="R6976" t="s">
        <v>23251</v>
      </c>
      <c r="S6976" t="s">
        <v>35727</v>
      </c>
      <c r="T6976">
        <v>0.35387198439864398</v>
      </c>
      <c r="U6976">
        <v>0.603102917160658</v>
      </c>
      <c r="V6976">
        <v>-24.070798820412001</v>
      </c>
      <c r="W6976">
        <v>0.85739061170441999</v>
      </c>
      <c r="X6976">
        <v>0.95159051474143896</v>
      </c>
      <c r="Y6976">
        <v>0.13628008601227501</v>
      </c>
      <c r="Z6976">
        <v>0.72004451969238803</v>
      </c>
      <c r="AA6976">
        <v>0.86308114850689799</v>
      </c>
      <c r="AB6976">
        <v>-8.0469340211554594E-2</v>
      </c>
      <c r="AC6976">
        <v>0.30934799025328302</v>
      </c>
      <c r="AD6976">
        <v>0.68773325147593101</v>
      </c>
      <c r="AE6976">
        <v>-0.86371987512892001</v>
      </c>
      <c r="AF6976">
        <v>0.15203231574161999</v>
      </c>
      <c r="AG6976">
        <v>0.68151250837662902</v>
      </c>
      <c r="AH6976">
        <v>-24.603969569702699</v>
      </c>
      <c r="AI6976">
        <v>0.64674041799899995</v>
      </c>
      <c r="AJ6976">
        <v>0.82002337464554198</v>
      </c>
      <c r="AK6976">
        <v>1.00503551745313</v>
      </c>
    </row>
    <row r="6977" spans="1:37" x14ac:dyDescent="0.2">
      <c r="A6977" t="s">
        <v>21524</v>
      </c>
      <c r="B6977">
        <v>173728399</v>
      </c>
      <c r="C6977">
        <v>173728688</v>
      </c>
      <c r="D6977">
        <v>290</v>
      </c>
      <c r="E6977" t="s">
        <v>23256</v>
      </c>
      <c r="F6977">
        <v>3</v>
      </c>
      <c r="G6977" t="s">
        <v>23257</v>
      </c>
      <c r="H6977" t="s">
        <v>35729</v>
      </c>
      <c r="I6977">
        <v>5</v>
      </c>
      <c r="J6977">
        <v>173708106</v>
      </c>
      <c r="K6977">
        <v>173719903</v>
      </c>
      <c r="L6977">
        <v>11798</v>
      </c>
      <c r="M6977">
        <v>2</v>
      </c>
      <c r="N6977">
        <v>107984118</v>
      </c>
      <c r="O6977" t="s">
        <v>23258</v>
      </c>
      <c r="P6977">
        <v>-8496</v>
      </c>
      <c r="Q6977" t="s">
        <v>40</v>
      </c>
      <c r="R6977" t="s">
        <v>23259</v>
      </c>
      <c r="S6977" t="s">
        <v>35730</v>
      </c>
      <c r="T6977">
        <v>0.60318812523568999</v>
      </c>
      <c r="U6977">
        <v>0.82125442047224695</v>
      </c>
      <c r="V6977">
        <v>-1.57950575380935</v>
      </c>
      <c r="W6977">
        <v>0.113079289867903</v>
      </c>
      <c r="X6977">
        <v>0.704072456322962</v>
      </c>
      <c r="Y6977">
        <v>-25.707698070206899</v>
      </c>
      <c r="Z6977">
        <v>0.250572619160632</v>
      </c>
      <c r="AA6977">
        <v>0.72610664078822296</v>
      </c>
      <c r="AB6977">
        <v>-2.5429797877901699</v>
      </c>
      <c r="AC6977">
        <v>2.4853262407310801E-2</v>
      </c>
      <c r="AD6977">
        <v>0.57684129297949804</v>
      </c>
      <c r="AE6977">
        <v>-25.707698070206899</v>
      </c>
      <c r="AF6977">
        <v>1</v>
      </c>
      <c r="AG6977">
        <v>1</v>
      </c>
      <c r="AH6977">
        <v>-0.64989511037855896</v>
      </c>
      <c r="AI6977">
        <v>0.24456414000292601</v>
      </c>
      <c r="AJ6977">
        <v>0.78121606160956403</v>
      </c>
      <c r="AK6977">
        <v>-24.8389426252328</v>
      </c>
    </row>
    <row r="6978" spans="1:37" x14ac:dyDescent="0.2">
      <c r="A6978" t="s">
        <v>21524</v>
      </c>
      <c r="B6978">
        <v>174019472</v>
      </c>
      <c r="C6978">
        <v>174019654</v>
      </c>
      <c r="D6978">
        <v>183</v>
      </c>
      <c r="E6978" t="s">
        <v>23260</v>
      </c>
      <c r="F6978">
        <v>2</v>
      </c>
      <c r="G6978" t="s">
        <v>23261</v>
      </c>
      <c r="H6978" t="s">
        <v>31000</v>
      </c>
      <c r="I6978">
        <v>5</v>
      </c>
      <c r="J6978">
        <v>174045706</v>
      </c>
      <c r="K6978">
        <v>174064475</v>
      </c>
      <c r="L6978">
        <v>18770</v>
      </c>
      <c r="M6978">
        <v>1</v>
      </c>
      <c r="N6978">
        <v>51617</v>
      </c>
      <c r="O6978" t="s">
        <v>23262</v>
      </c>
      <c r="P6978">
        <v>-26052</v>
      </c>
      <c r="Q6978" t="s">
        <v>23263</v>
      </c>
      <c r="R6978" t="s">
        <v>23264</v>
      </c>
      <c r="S6978" t="s">
        <v>35731</v>
      </c>
      <c r="T6978">
        <v>0.97213403838398904</v>
      </c>
      <c r="U6978">
        <v>1</v>
      </c>
      <c r="V6978">
        <v>0.38818392616421699</v>
      </c>
      <c r="W6978">
        <v>0.94541066367716797</v>
      </c>
      <c r="X6978">
        <v>0.95159051474143896</v>
      </c>
      <c r="Y6978">
        <v>-1.8573846838629899</v>
      </c>
      <c r="Z6978">
        <v>0.96726857278496403</v>
      </c>
      <c r="AA6978">
        <v>0.99919698600769702</v>
      </c>
      <c r="AB6978">
        <v>-0.27900281273858202</v>
      </c>
      <c r="AC6978">
        <v>0.92091778829119397</v>
      </c>
      <c r="AD6978">
        <v>0.94068432309766403</v>
      </c>
      <c r="AE6978">
        <v>-0.68133521215953297</v>
      </c>
      <c r="AF6978">
        <v>0.98343762640780896</v>
      </c>
      <c r="AG6978">
        <v>1</v>
      </c>
      <c r="AH6978">
        <v>0.95696960796441399</v>
      </c>
      <c r="AI6978">
        <v>0.98342151819761803</v>
      </c>
      <c r="AJ6978">
        <v>0.98789258377071898</v>
      </c>
      <c r="AK6978">
        <v>-1.8384646723893301</v>
      </c>
    </row>
    <row r="6979" spans="1:37" x14ac:dyDescent="0.2">
      <c r="A6979" t="s">
        <v>21524</v>
      </c>
      <c r="B6979">
        <v>174019654</v>
      </c>
      <c r="C6979">
        <v>174019836</v>
      </c>
      <c r="D6979">
        <v>183</v>
      </c>
      <c r="E6979" t="s">
        <v>23265</v>
      </c>
      <c r="F6979">
        <v>4</v>
      </c>
      <c r="G6979" t="s">
        <v>23266</v>
      </c>
      <c r="H6979" t="s">
        <v>31000</v>
      </c>
      <c r="I6979">
        <v>5</v>
      </c>
      <c r="J6979">
        <v>174045706</v>
      </c>
      <c r="K6979">
        <v>174064475</v>
      </c>
      <c r="L6979">
        <v>18770</v>
      </c>
      <c r="M6979">
        <v>1</v>
      </c>
      <c r="N6979">
        <v>51617</v>
      </c>
      <c r="O6979" t="s">
        <v>23262</v>
      </c>
      <c r="P6979">
        <v>-25870</v>
      </c>
      <c r="Q6979" t="s">
        <v>23263</v>
      </c>
      <c r="R6979" t="s">
        <v>23264</v>
      </c>
      <c r="S6979" t="s">
        <v>35731</v>
      </c>
      <c r="T6979">
        <v>0.97213403838398904</v>
      </c>
      <c r="U6979">
        <v>1</v>
      </c>
      <c r="V6979">
        <v>0.38818392616421699</v>
      </c>
      <c r="W6979">
        <v>0.94541066367716797</v>
      </c>
      <c r="X6979">
        <v>0.95159051474143896</v>
      </c>
      <c r="Y6979">
        <v>-1.8573846838629899</v>
      </c>
      <c r="Z6979">
        <v>0.96726857278496403</v>
      </c>
      <c r="AA6979">
        <v>0.99919698600769702</v>
      </c>
      <c r="AB6979">
        <v>-0.27900281273858202</v>
      </c>
      <c r="AC6979">
        <v>0.92091778829119397</v>
      </c>
      <c r="AD6979">
        <v>0.94068432309766403</v>
      </c>
      <c r="AE6979">
        <v>-0.68133521215953297</v>
      </c>
      <c r="AF6979">
        <v>0.98343762640780896</v>
      </c>
      <c r="AG6979">
        <v>1</v>
      </c>
      <c r="AH6979">
        <v>0.95696960796441399</v>
      </c>
      <c r="AI6979">
        <v>0.98342151819761803</v>
      </c>
      <c r="AJ6979">
        <v>0.98789258377071898</v>
      </c>
      <c r="AK6979">
        <v>-1.8384646723893301</v>
      </c>
    </row>
    <row r="6980" spans="1:37" x14ac:dyDescent="0.2">
      <c r="A6980" t="s">
        <v>21524</v>
      </c>
      <c r="B6980">
        <v>174213513</v>
      </c>
      <c r="C6980">
        <v>174213658</v>
      </c>
      <c r="D6980">
        <v>146</v>
      </c>
      <c r="E6980" t="s">
        <v>23267</v>
      </c>
      <c r="F6980">
        <v>2</v>
      </c>
      <c r="G6980" t="s">
        <v>23268</v>
      </c>
      <c r="H6980" t="s">
        <v>35732</v>
      </c>
      <c r="I6980">
        <v>5</v>
      </c>
      <c r="J6980">
        <v>174091205</v>
      </c>
      <c r="K6980">
        <v>174108346</v>
      </c>
      <c r="L6980">
        <v>17142</v>
      </c>
      <c r="M6980">
        <v>1</v>
      </c>
      <c r="N6980">
        <v>51617</v>
      </c>
      <c r="O6980" t="s">
        <v>23269</v>
      </c>
      <c r="P6980">
        <v>122308</v>
      </c>
      <c r="Q6980" t="s">
        <v>23263</v>
      </c>
      <c r="R6980" t="s">
        <v>23264</v>
      </c>
      <c r="S6980" t="s">
        <v>35731</v>
      </c>
      <c r="T6980">
        <v>8.8407481283857503E-2</v>
      </c>
      <c r="U6980">
        <v>0.603102917160658</v>
      </c>
      <c r="V6980">
        <v>-24.2917195576719</v>
      </c>
      <c r="W6980" t="s">
        <v>40</v>
      </c>
      <c r="X6980" t="s">
        <v>40</v>
      </c>
      <c r="Y6980">
        <v>0</v>
      </c>
      <c r="Z6980">
        <v>1.7313209044554401E-2</v>
      </c>
      <c r="AA6980">
        <v>0.72610664078822296</v>
      </c>
      <c r="AB6980">
        <v>-24.2917195576719</v>
      </c>
      <c r="AC6980">
        <v>0.17695932866387601</v>
      </c>
      <c r="AD6980">
        <v>0.68253123924728298</v>
      </c>
      <c r="AE6980">
        <v>23.4361095238751</v>
      </c>
      <c r="AF6980">
        <v>0.22065000948199101</v>
      </c>
      <c r="AG6980">
        <v>0.68151250837662902</v>
      </c>
      <c r="AH6980">
        <v>-23.362108949121701</v>
      </c>
      <c r="AI6980">
        <v>0.24456414000292601</v>
      </c>
      <c r="AJ6980">
        <v>0.78121606160956403</v>
      </c>
      <c r="AK6980">
        <v>-23.2917196279206</v>
      </c>
    </row>
    <row r="6981" spans="1:37" x14ac:dyDescent="0.2">
      <c r="A6981" t="s">
        <v>21524</v>
      </c>
      <c r="B6981">
        <v>174213658</v>
      </c>
      <c r="C6981">
        <v>174213803</v>
      </c>
      <c r="D6981">
        <v>146</v>
      </c>
      <c r="E6981" t="s">
        <v>23270</v>
      </c>
      <c r="F6981">
        <v>1</v>
      </c>
      <c r="G6981" t="s">
        <v>23271</v>
      </c>
      <c r="H6981" t="s">
        <v>35732</v>
      </c>
      <c r="I6981">
        <v>5</v>
      </c>
      <c r="J6981">
        <v>174091205</v>
      </c>
      <c r="K6981">
        <v>174108346</v>
      </c>
      <c r="L6981">
        <v>17142</v>
      </c>
      <c r="M6981">
        <v>1</v>
      </c>
      <c r="N6981">
        <v>51617</v>
      </c>
      <c r="O6981" t="s">
        <v>23269</v>
      </c>
      <c r="P6981">
        <v>122453</v>
      </c>
      <c r="Q6981" t="s">
        <v>23263</v>
      </c>
      <c r="R6981" t="s">
        <v>23264</v>
      </c>
      <c r="S6981" t="s">
        <v>35731</v>
      </c>
      <c r="T6981">
        <v>8.8407481283857503E-2</v>
      </c>
      <c r="U6981">
        <v>0.603102917160658</v>
      </c>
      <c r="V6981">
        <v>-24.2917195576719</v>
      </c>
      <c r="W6981" t="s">
        <v>40</v>
      </c>
      <c r="X6981" t="s">
        <v>40</v>
      </c>
      <c r="Y6981">
        <v>0</v>
      </c>
      <c r="Z6981">
        <v>1.7313209044554401E-2</v>
      </c>
      <c r="AA6981">
        <v>0.72610664078822296</v>
      </c>
      <c r="AB6981">
        <v>-24.2917195576719</v>
      </c>
      <c r="AC6981">
        <v>0.17695932866387601</v>
      </c>
      <c r="AD6981">
        <v>0.68253123924728298</v>
      </c>
      <c r="AE6981">
        <v>23.4361095238751</v>
      </c>
      <c r="AF6981">
        <v>0.22065000948199101</v>
      </c>
      <c r="AG6981">
        <v>0.68151250837662902</v>
      </c>
      <c r="AH6981">
        <v>-23.362108949121701</v>
      </c>
      <c r="AI6981">
        <v>0.24456414000292601</v>
      </c>
      <c r="AJ6981">
        <v>0.78121606160956403</v>
      </c>
      <c r="AK6981">
        <v>-23.2917196279206</v>
      </c>
    </row>
    <row r="6982" spans="1:37" x14ac:dyDescent="0.2">
      <c r="A6982" t="s">
        <v>21524</v>
      </c>
      <c r="B6982">
        <v>174985688</v>
      </c>
      <c r="C6982">
        <v>174985830</v>
      </c>
      <c r="D6982">
        <v>143</v>
      </c>
      <c r="E6982" t="s">
        <v>23272</v>
      </c>
      <c r="F6982">
        <v>2</v>
      </c>
      <c r="G6982" t="s">
        <v>23273</v>
      </c>
      <c r="H6982" t="s">
        <v>35733</v>
      </c>
      <c r="I6982">
        <v>5</v>
      </c>
      <c r="J6982">
        <v>174919082</v>
      </c>
      <c r="K6982">
        <v>174995513</v>
      </c>
      <c r="L6982">
        <v>76432</v>
      </c>
      <c r="M6982">
        <v>2</v>
      </c>
      <c r="N6982">
        <v>441116</v>
      </c>
      <c r="O6982" t="s">
        <v>23274</v>
      </c>
      <c r="P6982">
        <v>9683</v>
      </c>
      <c r="Q6982" t="s">
        <v>23275</v>
      </c>
      <c r="R6982" t="s">
        <v>23276</v>
      </c>
      <c r="S6982" t="s">
        <v>35734</v>
      </c>
      <c r="T6982">
        <v>0.35387198439864398</v>
      </c>
      <c r="U6982">
        <v>0.603102917160658</v>
      </c>
      <c r="V6982">
        <v>-24.4030937820452</v>
      </c>
      <c r="W6982">
        <v>0.38920677604595899</v>
      </c>
      <c r="X6982">
        <v>0.704072456322962</v>
      </c>
      <c r="Y6982">
        <v>-24.271849254960301</v>
      </c>
      <c r="Z6982">
        <v>0.184235113180511</v>
      </c>
      <c r="AA6982">
        <v>0.72610664078822296</v>
      </c>
      <c r="AB6982">
        <v>-24.4030937820452</v>
      </c>
      <c r="AC6982">
        <v>0.21073619169722799</v>
      </c>
      <c r="AD6982">
        <v>0.68253123924728298</v>
      </c>
      <c r="AE6982">
        <v>-24.271849254960301</v>
      </c>
      <c r="AF6982">
        <v>0.501741946288212</v>
      </c>
      <c r="AG6982">
        <v>0.80674443595273604</v>
      </c>
      <c r="AH6982">
        <v>-23.473483168773001</v>
      </c>
      <c r="AI6982">
        <v>0.52399907623471598</v>
      </c>
      <c r="AJ6982">
        <v>0.78121606160956403</v>
      </c>
      <c r="AK6982">
        <v>-23.403093847074899</v>
      </c>
    </row>
    <row r="6983" spans="1:37" x14ac:dyDescent="0.2">
      <c r="A6983" t="s">
        <v>21524</v>
      </c>
      <c r="B6983">
        <v>176036633</v>
      </c>
      <c r="C6983">
        <v>176036775</v>
      </c>
      <c r="D6983">
        <v>143</v>
      </c>
      <c r="E6983" t="s">
        <v>23277</v>
      </c>
      <c r="F6983">
        <v>12</v>
      </c>
      <c r="G6983" t="s">
        <v>23278</v>
      </c>
      <c r="H6983" t="s">
        <v>30999</v>
      </c>
      <c r="I6983">
        <v>5</v>
      </c>
      <c r="J6983">
        <v>175959883</v>
      </c>
      <c r="K6983">
        <v>176034680</v>
      </c>
      <c r="L6983">
        <v>74798</v>
      </c>
      <c r="M6983">
        <v>2</v>
      </c>
      <c r="N6983">
        <v>84321</v>
      </c>
      <c r="O6983" t="s">
        <v>23279</v>
      </c>
      <c r="P6983">
        <v>-1953</v>
      </c>
      <c r="Q6983" t="s">
        <v>23280</v>
      </c>
      <c r="R6983" t="s">
        <v>23281</v>
      </c>
      <c r="S6983" t="s">
        <v>35735</v>
      </c>
      <c r="T6983">
        <v>0.35387198439864398</v>
      </c>
      <c r="U6983">
        <v>0.603102917160658</v>
      </c>
      <c r="V6983">
        <v>-22.464849220138401</v>
      </c>
      <c r="W6983" t="s">
        <v>40</v>
      </c>
      <c r="X6983" t="s">
        <v>40</v>
      </c>
      <c r="Y6983">
        <v>0</v>
      </c>
      <c r="Z6983">
        <v>0.184235113180511</v>
      </c>
      <c r="AA6983">
        <v>0.72610664078822296</v>
      </c>
      <c r="AB6983">
        <v>-22.464849220138401</v>
      </c>
      <c r="AC6983">
        <v>0.45677901822897599</v>
      </c>
      <c r="AD6983">
        <v>0.82872126865393902</v>
      </c>
      <c r="AE6983">
        <v>21.609239331222199</v>
      </c>
      <c r="AF6983">
        <v>0.501741946288212</v>
      </c>
      <c r="AG6983">
        <v>0.80674443595273604</v>
      </c>
      <c r="AH6983">
        <v>-21.535238773513601</v>
      </c>
      <c r="AI6983">
        <v>0.52399907623471598</v>
      </c>
      <c r="AJ6983">
        <v>0.78121606160956403</v>
      </c>
      <c r="AK6983">
        <v>-21.464849469357301</v>
      </c>
    </row>
    <row r="6984" spans="1:37" x14ac:dyDescent="0.2">
      <c r="A6984" t="s">
        <v>21524</v>
      </c>
      <c r="B6984">
        <v>176083570</v>
      </c>
      <c r="C6984">
        <v>176083727</v>
      </c>
      <c r="D6984">
        <v>158</v>
      </c>
      <c r="E6984" t="s">
        <v>23282</v>
      </c>
      <c r="F6984">
        <v>2</v>
      </c>
      <c r="G6984" t="s">
        <v>23283</v>
      </c>
      <c r="H6984" t="s">
        <v>30999</v>
      </c>
      <c r="I6984">
        <v>5</v>
      </c>
      <c r="J6984">
        <v>176084846</v>
      </c>
      <c r="K6984">
        <v>176109589</v>
      </c>
      <c r="L6984">
        <v>24744</v>
      </c>
      <c r="M6984">
        <v>1</v>
      </c>
      <c r="N6984">
        <v>202134</v>
      </c>
      <c r="O6984" t="s">
        <v>23284</v>
      </c>
      <c r="P6984">
        <v>-1119</v>
      </c>
      <c r="Q6984" t="s">
        <v>23285</v>
      </c>
      <c r="R6984" t="s">
        <v>23286</v>
      </c>
      <c r="S6984" t="s">
        <v>35736</v>
      </c>
      <c r="T6984" t="s">
        <v>40</v>
      </c>
      <c r="U6984" t="s">
        <v>40</v>
      </c>
      <c r="V6984">
        <v>0</v>
      </c>
      <c r="W6984">
        <v>0.123414495547065</v>
      </c>
      <c r="X6984">
        <v>0.704072456322962</v>
      </c>
      <c r="Y6984">
        <v>24.044714325961099</v>
      </c>
      <c r="Z6984">
        <v>0.48464167878831399</v>
      </c>
      <c r="AA6984">
        <v>0.84435025072159198</v>
      </c>
      <c r="AB6984">
        <v>22.6219618288414</v>
      </c>
      <c r="AC6984">
        <v>0.27780950890804001</v>
      </c>
      <c r="AD6984">
        <v>0.68253123924728298</v>
      </c>
      <c r="AE6984">
        <v>23.044714409328201</v>
      </c>
      <c r="AF6984">
        <v>0.501741946288212</v>
      </c>
      <c r="AG6984">
        <v>0.80674443595273604</v>
      </c>
      <c r="AH6984">
        <v>-22.585435958547201</v>
      </c>
      <c r="AI6984">
        <v>3.6185182304427702E-2</v>
      </c>
      <c r="AJ6984">
        <v>0.78121606160956403</v>
      </c>
      <c r="AK6984">
        <v>24.044714325961099</v>
      </c>
    </row>
    <row r="6985" spans="1:37" x14ac:dyDescent="0.2">
      <c r="A6985" t="s">
        <v>21524</v>
      </c>
      <c r="B6985">
        <v>176083727</v>
      </c>
      <c r="C6985">
        <v>176083884</v>
      </c>
      <c r="D6985">
        <v>158</v>
      </c>
      <c r="E6985" t="s">
        <v>23287</v>
      </c>
      <c r="F6985">
        <v>3</v>
      </c>
      <c r="G6985" t="s">
        <v>23288</v>
      </c>
      <c r="H6985" t="s">
        <v>30987</v>
      </c>
      <c r="I6985">
        <v>5</v>
      </c>
      <c r="J6985">
        <v>176084846</v>
      </c>
      <c r="K6985">
        <v>176109589</v>
      </c>
      <c r="L6985">
        <v>24744</v>
      </c>
      <c r="M6985">
        <v>1</v>
      </c>
      <c r="N6985">
        <v>202134</v>
      </c>
      <c r="O6985" t="s">
        <v>23284</v>
      </c>
      <c r="P6985">
        <v>-962</v>
      </c>
      <c r="Q6985" t="s">
        <v>23285</v>
      </c>
      <c r="R6985" t="s">
        <v>23286</v>
      </c>
      <c r="S6985" t="s">
        <v>35736</v>
      </c>
      <c r="T6985" t="s">
        <v>40</v>
      </c>
      <c r="U6985" t="s">
        <v>40</v>
      </c>
      <c r="V6985">
        <v>0</v>
      </c>
      <c r="W6985">
        <v>0.123414495547065</v>
      </c>
      <c r="X6985">
        <v>0.704072456322962</v>
      </c>
      <c r="Y6985">
        <v>24.044714325961099</v>
      </c>
      <c r="Z6985">
        <v>0.48464167878831399</v>
      </c>
      <c r="AA6985">
        <v>0.84435025072159198</v>
      </c>
      <c r="AB6985">
        <v>22.6219618288414</v>
      </c>
      <c r="AC6985">
        <v>0.27780950890804001</v>
      </c>
      <c r="AD6985">
        <v>0.68253123924728298</v>
      </c>
      <c r="AE6985">
        <v>23.044714409328201</v>
      </c>
      <c r="AF6985">
        <v>0.501741946288212</v>
      </c>
      <c r="AG6985">
        <v>0.80674443595273604</v>
      </c>
      <c r="AH6985">
        <v>-22.585435958547201</v>
      </c>
      <c r="AI6985">
        <v>3.6185182304427702E-2</v>
      </c>
      <c r="AJ6985">
        <v>0.78121606160956403</v>
      </c>
      <c r="AK6985">
        <v>24.044714325961099</v>
      </c>
    </row>
    <row r="6986" spans="1:37" x14ac:dyDescent="0.2">
      <c r="A6986" t="s">
        <v>21524</v>
      </c>
      <c r="B6986">
        <v>176083884</v>
      </c>
      <c r="C6986">
        <v>176084041</v>
      </c>
      <c r="D6986">
        <v>158</v>
      </c>
      <c r="E6986" t="s">
        <v>23289</v>
      </c>
      <c r="F6986">
        <v>6</v>
      </c>
      <c r="G6986" t="s">
        <v>23290</v>
      </c>
      <c r="H6986" t="s">
        <v>30987</v>
      </c>
      <c r="I6986">
        <v>5</v>
      </c>
      <c r="J6986">
        <v>176084846</v>
      </c>
      <c r="K6986">
        <v>176109589</v>
      </c>
      <c r="L6986">
        <v>24744</v>
      </c>
      <c r="M6986">
        <v>1</v>
      </c>
      <c r="N6986">
        <v>202134</v>
      </c>
      <c r="O6986" t="s">
        <v>23284</v>
      </c>
      <c r="P6986">
        <v>-805</v>
      </c>
      <c r="Q6986" t="s">
        <v>23285</v>
      </c>
      <c r="R6986" t="s">
        <v>23286</v>
      </c>
      <c r="S6986" t="s">
        <v>35736</v>
      </c>
      <c r="T6986" t="s">
        <v>40</v>
      </c>
      <c r="U6986" t="s">
        <v>40</v>
      </c>
      <c r="V6986">
        <v>0</v>
      </c>
      <c r="W6986">
        <v>0.123414495547065</v>
      </c>
      <c r="X6986">
        <v>0.704072456322962</v>
      </c>
      <c r="Y6986">
        <v>24.044714325961099</v>
      </c>
      <c r="Z6986">
        <v>0.48464167878831399</v>
      </c>
      <c r="AA6986">
        <v>0.84435025072159198</v>
      </c>
      <c r="AB6986">
        <v>22.6219618288414</v>
      </c>
      <c r="AC6986">
        <v>0.27780950890804001</v>
      </c>
      <c r="AD6986">
        <v>0.68253123924728298</v>
      </c>
      <c r="AE6986">
        <v>23.044714409328201</v>
      </c>
      <c r="AF6986">
        <v>0.501741946288212</v>
      </c>
      <c r="AG6986">
        <v>0.80674443595273604</v>
      </c>
      <c r="AH6986">
        <v>-22.585435958547201</v>
      </c>
      <c r="AI6986">
        <v>3.6185182304427702E-2</v>
      </c>
      <c r="AJ6986">
        <v>0.78121606160956403</v>
      </c>
      <c r="AK6986">
        <v>24.044714325961099</v>
      </c>
    </row>
    <row r="6987" spans="1:37" x14ac:dyDescent="0.2">
      <c r="A6987" t="s">
        <v>21524</v>
      </c>
      <c r="B6987">
        <v>176222140</v>
      </c>
      <c r="C6987">
        <v>176222298</v>
      </c>
      <c r="D6987">
        <v>159</v>
      </c>
      <c r="E6987" t="s">
        <v>23291</v>
      </c>
      <c r="F6987">
        <v>16</v>
      </c>
      <c r="G6987" t="s">
        <v>23292</v>
      </c>
      <c r="H6987" t="s">
        <v>31000</v>
      </c>
      <c r="I6987">
        <v>5</v>
      </c>
      <c r="J6987">
        <v>176238367</v>
      </c>
      <c r="K6987">
        <v>176345985</v>
      </c>
      <c r="L6987">
        <v>107619</v>
      </c>
      <c r="M6987">
        <v>1</v>
      </c>
      <c r="N6987">
        <v>375484</v>
      </c>
      <c r="O6987" t="s">
        <v>23293</v>
      </c>
      <c r="P6987">
        <v>-16069</v>
      </c>
      <c r="Q6987" t="s">
        <v>23294</v>
      </c>
      <c r="R6987" t="s">
        <v>23295</v>
      </c>
      <c r="S6987" t="s">
        <v>35737</v>
      </c>
      <c r="T6987">
        <v>0.97213403838398904</v>
      </c>
      <c r="U6987">
        <v>1</v>
      </c>
      <c r="V6987">
        <v>0.381385734201245</v>
      </c>
      <c r="W6987">
        <v>0.280953098756627</v>
      </c>
      <c r="X6987">
        <v>0.704072456322962</v>
      </c>
      <c r="Y6987">
        <v>1.05323472529147</v>
      </c>
      <c r="Z6987">
        <v>0.47690667696080002</v>
      </c>
      <c r="AA6987">
        <v>0.84435025072159198</v>
      </c>
      <c r="AB6987">
        <v>2.30267061403966</v>
      </c>
      <c r="AC6987">
        <v>5.2459583805477703E-2</v>
      </c>
      <c r="AD6987">
        <v>0.57684129297949804</v>
      </c>
      <c r="AE6987">
        <v>5.32348296560297E-2</v>
      </c>
      <c r="AF6987">
        <v>0.54505380959242</v>
      </c>
      <c r="AG6987">
        <v>0.80674443595273604</v>
      </c>
      <c r="AH6987">
        <v>-1.8463748568646201</v>
      </c>
      <c r="AI6987">
        <v>0.63502732279614804</v>
      </c>
      <c r="AJ6987">
        <v>0.81104508058742797</v>
      </c>
      <c r="AK6987">
        <v>1.92199001310346</v>
      </c>
    </row>
    <row r="6988" spans="1:37" x14ac:dyDescent="0.2">
      <c r="A6988" t="s">
        <v>21524</v>
      </c>
      <c r="B6988">
        <v>176238723</v>
      </c>
      <c r="C6988">
        <v>176238928</v>
      </c>
      <c r="D6988">
        <v>206</v>
      </c>
      <c r="E6988" t="s">
        <v>23296</v>
      </c>
      <c r="F6988">
        <v>18</v>
      </c>
      <c r="G6988" t="s">
        <v>23297</v>
      </c>
      <c r="H6988" t="s">
        <v>30987</v>
      </c>
      <c r="I6988">
        <v>5</v>
      </c>
      <c r="J6988">
        <v>176238656</v>
      </c>
      <c r="K6988">
        <v>176289954</v>
      </c>
      <c r="L6988">
        <v>51299</v>
      </c>
      <c r="M6988">
        <v>1</v>
      </c>
      <c r="N6988">
        <v>375484</v>
      </c>
      <c r="O6988" t="s">
        <v>23298</v>
      </c>
      <c r="P6988">
        <v>67</v>
      </c>
      <c r="Q6988" t="s">
        <v>23294</v>
      </c>
      <c r="R6988" t="s">
        <v>23295</v>
      </c>
      <c r="S6988" t="s">
        <v>35737</v>
      </c>
      <c r="T6988">
        <v>0.32911398597860803</v>
      </c>
      <c r="U6988">
        <v>0.603102917160658</v>
      </c>
      <c r="V6988">
        <v>24.097219803143201</v>
      </c>
      <c r="W6988">
        <v>0.94541066367716797</v>
      </c>
      <c r="X6988">
        <v>0.95159051474143896</v>
      </c>
      <c r="Y6988">
        <v>-0.80836629537096605</v>
      </c>
      <c r="Z6988">
        <v>0.306975110376564</v>
      </c>
      <c r="AA6988">
        <v>0.72610664078822296</v>
      </c>
      <c r="AB6988">
        <v>23.691247808791999</v>
      </c>
      <c r="AC6988">
        <v>0.71753805159658501</v>
      </c>
      <c r="AD6988">
        <v>0.87989882095915395</v>
      </c>
      <c r="AE6988">
        <v>-1.80836613347766</v>
      </c>
      <c r="AF6988">
        <v>0.61410715005536498</v>
      </c>
      <c r="AG6988">
        <v>0.80674443595273604</v>
      </c>
      <c r="AH6988">
        <v>2.0840005469915699</v>
      </c>
      <c r="AI6988">
        <v>0.59609816080359102</v>
      </c>
      <c r="AJ6988">
        <v>0.78121606160956403</v>
      </c>
      <c r="AK6988">
        <v>6.03890949826517E-2</v>
      </c>
    </row>
    <row r="6989" spans="1:37" x14ac:dyDescent="0.2">
      <c r="A6989" t="s">
        <v>21524</v>
      </c>
      <c r="B6989">
        <v>176520008</v>
      </c>
      <c r="C6989">
        <v>176520307</v>
      </c>
      <c r="D6989">
        <v>300</v>
      </c>
      <c r="E6989" t="s">
        <v>23299</v>
      </c>
      <c r="F6989">
        <v>3</v>
      </c>
      <c r="G6989" t="s">
        <v>23300</v>
      </c>
      <c r="H6989" t="s">
        <v>31000</v>
      </c>
      <c r="I6989">
        <v>5</v>
      </c>
      <c r="J6989">
        <v>176529078</v>
      </c>
      <c r="K6989">
        <v>176529808</v>
      </c>
      <c r="L6989">
        <v>731</v>
      </c>
      <c r="M6989">
        <v>2</v>
      </c>
      <c r="N6989">
        <v>22838</v>
      </c>
      <c r="O6989" t="s">
        <v>23301</v>
      </c>
      <c r="P6989">
        <v>9501</v>
      </c>
      <c r="Q6989" t="s">
        <v>23302</v>
      </c>
      <c r="R6989" t="s">
        <v>23303</v>
      </c>
      <c r="S6989" t="s">
        <v>35738</v>
      </c>
      <c r="T6989">
        <v>0.56354823081344896</v>
      </c>
      <c r="U6989">
        <v>0.81214233890638399</v>
      </c>
      <c r="V6989">
        <v>-4.0318241804961499</v>
      </c>
      <c r="W6989">
        <v>0.89107655920673101</v>
      </c>
      <c r="X6989">
        <v>0.95159051474143896</v>
      </c>
      <c r="Y6989">
        <v>2.2570648179753898</v>
      </c>
      <c r="Z6989">
        <v>0.23404878042441499</v>
      </c>
      <c r="AA6989">
        <v>0.72610664078822296</v>
      </c>
      <c r="AB6989">
        <v>-4.9952977645068897</v>
      </c>
      <c r="AC6989">
        <v>0.85817338719172098</v>
      </c>
      <c r="AD6989">
        <v>0.94068432309766403</v>
      </c>
      <c r="AE6989">
        <v>3.3778478938735499</v>
      </c>
      <c r="AF6989">
        <v>0.98343762640780896</v>
      </c>
      <c r="AG6989">
        <v>1</v>
      </c>
      <c r="AH6989">
        <v>-3.1022135398270501</v>
      </c>
      <c r="AI6989">
        <v>0.95029317176085903</v>
      </c>
      <c r="AJ6989">
        <v>0.98621344597861504</v>
      </c>
      <c r="AK6989">
        <v>-0.70462382752862496</v>
      </c>
    </row>
    <row r="6990" spans="1:37" x14ac:dyDescent="0.2">
      <c r="A6990" t="s">
        <v>21524</v>
      </c>
      <c r="B6990">
        <v>176520361</v>
      </c>
      <c r="C6990">
        <v>176520659</v>
      </c>
      <c r="D6990">
        <v>299</v>
      </c>
      <c r="E6990" t="s">
        <v>23304</v>
      </c>
      <c r="F6990">
        <v>9</v>
      </c>
      <c r="G6990" t="s">
        <v>23305</v>
      </c>
      <c r="H6990" t="s">
        <v>31000</v>
      </c>
      <c r="I6990">
        <v>5</v>
      </c>
      <c r="J6990">
        <v>176529078</v>
      </c>
      <c r="K6990">
        <v>176529808</v>
      </c>
      <c r="L6990">
        <v>731</v>
      </c>
      <c r="M6990">
        <v>2</v>
      </c>
      <c r="N6990">
        <v>22838</v>
      </c>
      <c r="O6990" t="s">
        <v>23301</v>
      </c>
      <c r="P6990">
        <v>9149</v>
      </c>
      <c r="Q6990" t="s">
        <v>23302</v>
      </c>
      <c r="R6990" t="s">
        <v>23303</v>
      </c>
      <c r="S6990" t="s">
        <v>35738</v>
      </c>
      <c r="T6990">
        <v>0.56354823081344896</v>
      </c>
      <c r="U6990">
        <v>0.81214233890638399</v>
      </c>
      <c r="V6990">
        <v>-4.0318241804961499</v>
      </c>
      <c r="W6990">
        <v>0.89107655920673101</v>
      </c>
      <c r="X6990">
        <v>0.95159051474143896</v>
      </c>
      <c r="Y6990">
        <v>2.2570648179753898</v>
      </c>
      <c r="Z6990">
        <v>0.23404878042441499</v>
      </c>
      <c r="AA6990">
        <v>0.72610664078822296</v>
      </c>
      <c r="AB6990">
        <v>-4.9952977645068897</v>
      </c>
      <c r="AC6990">
        <v>0.85817338719172098</v>
      </c>
      <c r="AD6990">
        <v>0.94068432309766403</v>
      </c>
      <c r="AE6990">
        <v>3.3778478938735499</v>
      </c>
      <c r="AF6990">
        <v>0.98343762640780896</v>
      </c>
      <c r="AG6990">
        <v>1</v>
      </c>
      <c r="AH6990">
        <v>-3.1022135398270501</v>
      </c>
      <c r="AI6990">
        <v>0.95029317176085903</v>
      </c>
      <c r="AJ6990">
        <v>0.98621344597861504</v>
      </c>
      <c r="AK6990">
        <v>-0.70462382752862496</v>
      </c>
    </row>
    <row r="6991" spans="1:37" x14ac:dyDescent="0.2">
      <c r="A6991" t="s">
        <v>21524</v>
      </c>
      <c r="B6991">
        <v>176834958</v>
      </c>
      <c r="C6991">
        <v>176835116</v>
      </c>
      <c r="D6991">
        <v>159</v>
      </c>
      <c r="E6991" t="s">
        <v>23306</v>
      </c>
      <c r="F6991">
        <v>1</v>
      </c>
      <c r="G6991" t="s">
        <v>23307</v>
      </c>
      <c r="H6991" t="s">
        <v>35739</v>
      </c>
      <c r="I6991">
        <v>5</v>
      </c>
      <c r="J6991">
        <v>176810559</v>
      </c>
      <c r="K6991">
        <v>176880898</v>
      </c>
      <c r="L6991">
        <v>70340</v>
      </c>
      <c r="M6991">
        <v>1</v>
      </c>
      <c r="N6991">
        <v>90249</v>
      </c>
      <c r="O6991" t="s">
        <v>23308</v>
      </c>
      <c r="P6991">
        <v>24399</v>
      </c>
      <c r="Q6991" t="s">
        <v>23309</v>
      </c>
      <c r="R6991" t="s">
        <v>23310</v>
      </c>
      <c r="S6991" t="s">
        <v>35740</v>
      </c>
      <c r="T6991">
        <v>0.97213403838398904</v>
      </c>
      <c r="U6991">
        <v>1</v>
      </c>
      <c r="V6991">
        <v>0.398539169402162</v>
      </c>
      <c r="W6991">
        <v>0.20525741147413201</v>
      </c>
      <c r="X6991">
        <v>0.704072456322962</v>
      </c>
      <c r="Y6991">
        <v>-25.240927259469299</v>
      </c>
      <c r="Z6991">
        <v>0.69013698642955401</v>
      </c>
      <c r="AA6991">
        <v>0.84521697243271998</v>
      </c>
      <c r="AB6991">
        <v>-0.56493490057628104</v>
      </c>
      <c r="AC6991">
        <v>7.0489011448141195E-2</v>
      </c>
      <c r="AD6991">
        <v>0.57684129297949804</v>
      </c>
      <c r="AE6991">
        <v>-25.240927259469299</v>
      </c>
      <c r="AF6991">
        <v>0.61410715005536498</v>
      </c>
      <c r="AG6991">
        <v>0.80674443595273604</v>
      </c>
      <c r="AH6991">
        <v>1.3281497737235</v>
      </c>
      <c r="AI6991">
        <v>0.35038410267202102</v>
      </c>
      <c r="AJ6991">
        <v>0.78121606160956403</v>
      </c>
      <c r="AK6991">
        <v>-24.3721718228031</v>
      </c>
    </row>
    <row r="6992" spans="1:37" x14ac:dyDescent="0.2">
      <c r="A6992" t="s">
        <v>21524</v>
      </c>
      <c r="B6992">
        <v>177014352</v>
      </c>
      <c r="C6992">
        <v>177014503</v>
      </c>
      <c r="D6992">
        <v>152</v>
      </c>
      <c r="E6992" t="s">
        <v>23311</v>
      </c>
      <c r="F6992">
        <v>0</v>
      </c>
      <c r="G6992" t="s">
        <v>23312</v>
      </c>
      <c r="H6992" t="s">
        <v>35741</v>
      </c>
      <c r="I6992">
        <v>5</v>
      </c>
      <c r="J6992">
        <v>176905006</v>
      </c>
      <c r="K6992">
        <v>177006779</v>
      </c>
      <c r="L6992">
        <v>101774</v>
      </c>
      <c r="M6992">
        <v>2</v>
      </c>
      <c r="N6992">
        <v>51720</v>
      </c>
      <c r="O6992" t="s">
        <v>23313</v>
      </c>
      <c r="P6992">
        <v>-7573</v>
      </c>
      <c r="Q6992" t="s">
        <v>23314</v>
      </c>
      <c r="R6992" t="s">
        <v>23315</v>
      </c>
      <c r="S6992" t="s">
        <v>35742</v>
      </c>
      <c r="T6992">
        <v>0.54421053469192604</v>
      </c>
      <c r="U6992">
        <v>0.80321479550967601</v>
      </c>
      <c r="V6992">
        <v>0.82385696916159901</v>
      </c>
      <c r="W6992">
        <v>0.427323497058756</v>
      </c>
      <c r="X6992">
        <v>0.73460997439807996</v>
      </c>
      <c r="Y6992">
        <v>-0.67348875884805803</v>
      </c>
      <c r="Z6992">
        <v>0.66713806400786302</v>
      </c>
      <c r="AA6992">
        <v>0.84521697243271998</v>
      </c>
      <c r="AB6992">
        <v>0.72842238522028602</v>
      </c>
      <c r="AC6992">
        <v>0.122775156056933</v>
      </c>
      <c r="AD6992">
        <v>0.68253123924728298</v>
      </c>
      <c r="AE6992">
        <v>-1.67348870245589</v>
      </c>
      <c r="AF6992">
        <v>0.47948624871920598</v>
      </c>
      <c r="AG6992">
        <v>0.80674443595273604</v>
      </c>
      <c r="AH6992">
        <v>0.49577920194709302</v>
      </c>
      <c r="AI6992">
        <v>0.81350599864527495</v>
      </c>
      <c r="AJ6992">
        <v>0.94390293416205995</v>
      </c>
      <c r="AK6992">
        <v>0.19526667866552799</v>
      </c>
    </row>
    <row r="6993" spans="1:37" x14ac:dyDescent="0.2">
      <c r="A6993" t="s">
        <v>21524</v>
      </c>
      <c r="B6993">
        <v>177370672</v>
      </c>
      <c r="C6993">
        <v>177370827</v>
      </c>
      <c r="D6993">
        <v>156</v>
      </c>
      <c r="E6993" t="s">
        <v>23316</v>
      </c>
      <c r="F6993">
        <v>5</v>
      </c>
      <c r="G6993" t="s">
        <v>23317</v>
      </c>
      <c r="H6993" t="s">
        <v>30987</v>
      </c>
      <c r="I6993">
        <v>5</v>
      </c>
      <c r="J6993">
        <v>177370821</v>
      </c>
      <c r="K6993">
        <v>177372292</v>
      </c>
      <c r="L6993">
        <v>1472</v>
      </c>
      <c r="M6993">
        <v>1</v>
      </c>
      <c r="N6993">
        <v>10636</v>
      </c>
      <c r="O6993" t="s">
        <v>23318</v>
      </c>
      <c r="P6993">
        <v>0</v>
      </c>
      <c r="Q6993" t="s">
        <v>23319</v>
      </c>
      <c r="R6993" t="s">
        <v>23320</v>
      </c>
      <c r="S6993" t="s">
        <v>35743</v>
      </c>
      <c r="T6993">
        <v>0.35387198439864398</v>
      </c>
      <c r="U6993">
        <v>0.603102917160658</v>
      </c>
      <c r="V6993">
        <v>-20.894012833697101</v>
      </c>
      <c r="W6993">
        <v>0.89107655920673101</v>
      </c>
      <c r="X6993">
        <v>0.95159051474143896</v>
      </c>
      <c r="Y6993">
        <v>3.5487447056966901</v>
      </c>
      <c r="Z6993">
        <v>0.69013698642955401</v>
      </c>
      <c r="AA6993">
        <v>0.84521697243271998</v>
      </c>
      <c r="AB6993">
        <v>2.3800256104497901</v>
      </c>
      <c r="AC6993">
        <v>0.75388744886274095</v>
      </c>
      <c r="AD6993">
        <v>0.87989882095915395</v>
      </c>
      <c r="AE6993">
        <v>2.5487447749881702</v>
      </c>
      <c r="AF6993">
        <v>0.32549523997010099</v>
      </c>
      <c r="AG6993">
        <v>0.70473078222419605</v>
      </c>
      <c r="AH6993">
        <v>-23.379522890380301</v>
      </c>
      <c r="AI6993">
        <v>0.56157887380500204</v>
      </c>
      <c r="AJ6993">
        <v>0.78121606160956403</v>
      </c>
      <c r="AK6993">
        <v>4.4174995025583099</v>
      </c>
    </row>
    <row r="6994" spans="1:37" x14ac:dyDescent="0.2">
      <c r="A6994" t="s">
        <v>21524</v>
      </c>
      <c r="B6994">
        <v>177370827</v>
      </c>
      <c r="C6994">
        <v>177370982</v>
      </c>
      <c r="D6994">
        <v>156</v>
      </c>
      <c r="E6994" t="s">
        <v>23321</v>
      </c>
      <c r="F6994">
        <v>14</v>
      </c>
      <c r="G6994" t="s">
        <v>23322</v>
      </c>
      <c r="H6994" t="s">
        <v>30987</v>
      </c>
      <c r="I6994">
        <v>5</v>
      </c>
      <c r="J6994">
        <v>177370821</v>
      </c>
      <c r="K6994">
        <v>177372292</v>
      </c>
      <c r="L6994">
        <v>1472</v>
      </c>
      <c r="M6994">
        <v>1</v>
      </c>
      <c r="N6994">
        <v>10636</v>
      </c>
      <c r="O6994" t="s">
        <v>23318</v>
      </c>
      <c r="P6994">
        <v>6</v>
      </c>
      <c r="Q6994" t="s">
        <v>23319</v>
      </c>
      <c r="R6994" t="s">
        <v>23320</v>
      </c>
      <c r="S6994" t="s">
        <v>35743</v>
      </c>
      <c r="T6994">
        <v>0.35387198439864398</v>
      </c>
      <c r="U6994">
        <v>0.603102917160658</v>
      </c>
      <c r="V6994">
        <v>-20.894012833697101</v>
      </c>
      <c r="W6994">
        <v>0.89107655920673101</v>
      </c>
      <c r="X6994">
        <v>0.95159051474143896</v>
      </c>
      <c r="Y6994">
        <v>3.5487447056966901</v>
      </c>
      <c r="Z6994">
        <v>0.69013698642955401</v>
      </c>
      <c r="AA6994">
        <v>0.84521697243271998</v>
      </c>
      <c r="AB6994">
        <v>2.3800256104497901</v>
      </c>
      <c r="AC6994">
        <v>0.75388744886274095</v>
      </c>
      <c r="AD6994">
        <v>0.87989882095915395</v>
      </c>
      <c r="AE6994">
        <v>2.5487447749881702</v>
      </c>
      <c r="AF6994">
        <v>0.32549523997010099</v>
      </c>
      <c r="AG6994">
        <v>0.70473078222419605</v>
      </c>
      <c r="AH6994">
        <v>-23.379522890380301</v>
      </c>
      <c r="AI6994">
        <v>0.56157887380500204</v>
      </c>
      <c r="AJ6994">
        <v>0.78121606160956403</v>
      </c>
      <c r="AK6994">
        <v>4.4174995025583099</v>
      </c>
    </row>
    <row r="6995" spans="1:37" x14ac:dyDescent="0.2">
      <c r="A6995" t="s">
        <v>21524</v>
      </c>
      <c r="B6995">
        <v>177431883</v>
      </c>
      <c r="C6995">
        <v>177432038</v>
      </c>
      <c r="D6995">
        <v>156</v>
      </c>
      <c r="E6995" t="s">
        <v>23323</v>
      </c>
      <c r="F6995">
        <v>5</v>
      </c>
      <c r="G6995" t="s">
        <v>23324</v>
      </c>
      <c r="H6995" t="s">
        <v>30987</v>
      </c>
      <c r="I6995">
        <v>5</v>
      </c>
      <c r="J6995">
        <v>177431711</v>
      </c>
      <c r="K6995">
        <v>177442064</v>
      </c>
      <c r="L6995">
        <v>10354</v>
      </c>
      <c r="M6995">
        <v>1</v>
      </c>
      <c r="N6995">
        <v>2870</v>
      </c>
      <c r="O6995" t="s">
        <v>23325</v>
      </c>
      <c r="P6995">
        <v>172</v>
      </c>
      <c r="Q6995" t="s">
        <v>23326</v>
      </c>
      <c r="R6995" t="s">
        <v>23327</v>
      </c>
      <c r="S6995" t="s">
        <v>35744</v>
      </c>
      <c r="T6995">
        <v>0.97213403838398904</v>
      </c>
      <c r="U6995">
        <v>1</v>
      </c>
      <c r="V6995">
        <v>4.9151418333792902</v>
      </c>
      <c r="W6995">
        <v>0.29261482077562401</v>
      </c>
      <c r="X6995">
        <v>0.704072456322962</v>
      </c>
      <c r="Y6995">
        <v>25.069716549265301</v>
      </c>
      <c r="Z6995">
        <v>0.93459220503170903</v>
      </c>
      <c r="AA6995">
        <v>0.99919698600769702</v>
      </c>
      <c r="AB6995">
        <v>4.6760764976411204</v>
      </c>
      <c r="AC6995">
        <v>0.17695932866387601</v>
      </c>
      <c r="AD6995">
        <v>0.68253123924728298</v>
      </c>
      <c r="AE6995">
        <v>24.824196864535601</v>
      </c>
      <c r="AF6995">
        <v>0.98343762640780896</v>
      </c>
      <c r="AG6995">
        <v>1</v>
      </c>
      <c r="AH6995">
        <v>1.54156798157959</v>
      </c>
      <c r="AI6995">
        <v>0.91725052871964496</v>
      </c>
      <c r="AJ6995">
        <v>0.98621344597861504</v>
      </c>
      <c r="AK6995">
        <v>1.6859578824817301</v>
      </c>
    </row>
    <row r="6996" spans="1:37" x14ac:dyDescent="0.2">
      <c r="A6996" t="s">
        <v>21524</v>
      </c>
      <c r="B6996">
        <v>177432079</v>
      </c>
      <c r="C6996">
        <v>177432378</v>
      </c>
      <c r="D6996">
        <v>300</v>
      </c>
      <c r="E6996" t="s">
        <v>23328</v>
      </c>
      <c r="F6996">
        <v>14</v>
      </c>
      <c r="G6996" t="s">
        <v>23329</v>
      </c>
      <c r="H6996" t="s">
        <v>30987</v>
      </c>
      <c r="I6996">
        <v>5</v>
      </c>
      <c r="J6996">
        <v>177432233</v>
      </c>
      <c r="K6996">
        <v>177436121</v>
      </c>
      <c r="L6996">
        <v>3889</v>
      </c>
      <c r="M6996">
        <v>1</v>
      </c>
      <c r="N6996">
        <v>2870</v>
      </c>
      <c r="O6996" t="s">
        <v>23330</v>
      </c>
      <c r="P6996">
        <v>0</v>
      </c>
      <c r="Q6996" t="s">
        <v>23326</v>
      </c>
      <c r="R6996" t="s">
        <v>23327</v>
      </c>
      <c r="S6996" t="s">
        <v>35744</v>
      </c>
      <c r="T6996">
        <v>0.97213403838398904</v>
      </c>
      <c r="U6996">
        <v>1</v>
      </c>
      <c r="V6996">
        <v>4.9151418333792902</v>
      </c>
      <c r="W6996">
        <v>0.29261482077562401</v>
      </c>
      <c r="X6996">
        <v>0.704072456322962</v>
      </c>
      <c r="Y6996">
        <v>25.069716549265301</v>
      </c>
      <c r="Z6996">
        <v>0.93459220503170903</v>
      </c>
      <c r="AA6996">
        <v>0.99919698600769702</v>
      </c>
      <c r="AB6996">
        <v>4.6760764976411204</v>
      </c>
      <c r="AC6996">
        <v>0.17695932866387601</v>
      </c>
      <c r="AD6996">
        <v>0.68253123924728298</v>
      </c>
      <c r="AE6996">
        <v>24.824196864535601</v>
      </c>
      <c r="AF6996">
        <v>0.98343762640780896</v>
      </c>
      <c r="AG6996">
        <v>1</v>
      </c>
      <c r="AH6996">
        <v>1.54156798157959</v>
      </c>
      <c r="AI6996">
        <v>0.91725052871964496</v>
      </c>
      <c r="AJ6996">
        <v>0.98621344597861504</v>
      </c>
      <c r="AK6996">
        <v>1.6859578824817301</v>
      </c>
    </row>
    <row r="6997" spans="1:37" x14ac:dyDescent="0.2">
      <c r="A6997" t="s">
        <v>21524</v>
      </c>
      <c r="B6997">
        <v>177513787</v>
      </c>
      <c r="C6997">
        <v>177513944</v>
      </c>
      <c r="D6997">
        <v>158</v>
      </c>
      <c r="E6997" t="s">
        <v>23331</v>
      </c>
      <c r="F6997">
        <v>3</v>
      </c>
      <c r="G6997" t="s">
        <v>23332</v>
      </c>
      <c r="H6997" t="s">
        <v>30987</v>
      </c>
      <c r="I6997">
        <v>5</v>
      </c>
      <c r="J6997">
        <v>177513002</v>
      </c>
      <c r="K6997">
        <v>177513784</v>
      </c>
      <c r="L6997">
        <v>783</v>
      </c>
      <c r="M6997">
        <v>2</v>
      </c>
      <c r="N6997">
        <v>51428</v>
      </c>
      <c r="O6997" t="s">
        <v>23333</v>
      </c>
      <c r="P6997">
        <v>-3</v>
      </c>
      <c r="Q6997" t="s">
        <v>23334</v>
      </c>
      <c r="R6997" t="s">
        <v>23335</v>
      </c>
      <c r="S6997" t="s">
        <v>35745</v>
      </c>
      <c r="T6997">
        <v>0.32911398597860803</v>
      </c>
      <c r="U6997">
        <v>0.603102917160658</v>
      </c>
      <c r="V6997">
        <v>24.348511954002898</v>
      </c>
      <c r="W6997">
        <v>0.89107655920673101</v>
      </c>
      <c r="X6997">
        <v>0.95159051474143896</v>
      </c>
      <c r="Y6997">
        <v>0.46181825907958801</v>
      </c>
      <c r="Z6997">
        <v>0.306975110376564</v>
      </c>
      <c r="AA6997">
        <v>0.72610664078822296</v>
      </c>
      <c r="AB6997">
        <v>24.481131104308901</v>
      </c>
      <c r="AC6997">
        <v>0.75388744886274095</v>
      </c>
      <c r="AD6997">
        <v>0.87989882095915395</v>
      </c>
      <c r="AE6997">
        <v>-0.538181684528247</v>
      </c>
      <c r="AF6997">
        <v>0.64997455747578503</v>
      </c>
      <c r="AG6997">
        <v>0.80674443595273604</v>
      </c>
      <c r="AH6997">
        <v>0.81381611107509899</v>
      </c>
      <c r="AI6997">
        <v>0.56157887380500204</v>
      </c>
      <c r="AJ6997">
        <v>0.78121606160956403</v>
      </c>
      <c r="AK6997">
        <v>1.3305736616411401</v>
      </c>
    </row>
    <row r="6998" spans="1:37" x14ac:dyDescent="0.2">
      <c r="A6998" t="s">
        <v>21524</v>
      </c>
      <c r="B6998">
        <v>177608252</v>
      </c>
      <c r="C6998">
        <v>177608402</v>
      </c>
      <c r="D6998">
        <v>151</v>
      </c>
      <c r="E6998" t="s">
        <v>23336</v>
      </c>
      <c r="F6998">
        <v>10</v>
      </c>
      <c r="G6998" t="s">
        <v>23337</v>
      </c>
      <c r="H6998" t="s">
        <v>30987</v>
      </c>
      <c r="I6998">
        <v>5</v>
      </c>
      <c r="J6998">
        <v>177607365</v>
      </c>
      <c r="K6998">
        <v>177610328</v>
      </c>
      <c r="L6998">
        <v>2964</v>
      </c>
      <c r="M6998">
        <v>1</v>
      </c>
      <c r="N6998">
        <v>11285</v>
      </c>
      <c r="O6998" t="s">
        <v>23338</v>
      </c>
      <c r="P6998">
        <v>887</v>
      </c>
      <c r="Q6998" t="s">
        <v>23339</v>
      </c>
      <c r="R6998" t="s">
        <v>23340</v>
      </c>
      <c r="S6998" t="s">
        <v>35746</v>
      </c>
      <c r="T6998">
        <v>0.152084254673993</v>
      </c>
      <c r="U6998">
        <v>0.603102917160658</v>
      </c>
      <c r="V6998">
        <v>23.2998163484428</v>
      </c>
      <c r="W6998">
        <v>0.94541066367716797</v>
      </c>
      <c r="X6998">
        <v>0.95159051474143896</v>
      </c>
      <c r="Y6998">
        <v>-0.91384992985713798</v>
      </c>
      <c r="Z6998">
        <v>0.306975110376564</v>
      </c>
      <c r="AA6998">
        <v>0.72610664078822296</v>
      </c>
      <c r="AB6998">
        <v>22.336342357193502</v>
      </c>
      <c r="AC6998">
        <v>0.71753805159658501</v>
      </c>
      <c r="AD6998">
        <v>0.87989882095915395</v>
      </c>
      <c r="AE6998">
        <v>-1.9138494944229301</v>
      </c>
      <c r="AF6998">
        <v>4.6407610929182198E-2</v>
      </c>
      <c r="AG6998">
        <v>0.476038960109122</v>
      </c>
      <c r="AH6998">
        <v>23.2998163484428</v>
      </c>
      <c r="AI6998">
        <v>0.59609816080359102</v>
      </c>
      <c r="AJ6998">
        <v>0.78121606160956403</v>
      </c>
      <c r="AK6998">
        <v>-4.5094654055689E-2</v>
      </c>
    </row>
    <row r="6999" spans="1:37" x14ac:dyDescent="0.2">
      <c r="A6999" t="s">
        <v>21524</v>
      </c>
      <c r="B6999">
        <v>177608402</v>
      </c>
      <c r="C6999">
        <v>177608552</v>
      </c>
      <c r="D6999">
        <v>151</v>
      </c>
      <c r="E6999" t="s">
        <v>23341</v>
      </c>
      <c r="F6999">
        <v>7</v>
      </c>
      <c r="G6999" t="s">
        <v>23342</v>
      </c>
      <c r="H6999" t="s">
        <v>30999</v>
      </c>
      <c r="I6999">
        <v>5</v>
      </c>
      <c r="J6999">
        <v>177607365</v>
      </c>
      <c r="K6999">
        <v>177610328</v>
      </c>
      <c r="L6999">
        <v>2964</v>
      </c>
      <c r="M6999">
        <v>1</v>
      </c>
      <c r="N6999">
        <v>11285</v>
      </c>
      <c r="O6999" t="s">
        <v>23338</v>
      </c>
      <c r="P6999">
        <v>1037</v>
      </c>
      <c r="Q6999" t="s">
        <v>23339</v>
      </c>
      <c r="R6999" t="s">
        <v>23340</v>
      </c>
      <c r="S6999" t="s">
        <v>35746</v>
      </c>
      <c r="T6999">
        <v>0.152084254673993</v>
      </c>
      <c r="U6999">
        <v>0.603102917160658</v>
      </c>
      <c r="V6999">
        <v>25.142016511411601</v>
      </c>
      <c r="W6999">
        <v>0.94541066367716797</v>
      </c>
      <c r="X6999">
        <v>0.95159051474143896</v>
      </c>
      <c r="Y6999">
        <v>-2.4988123959676698</v>
      </c>
      <c r="Z6999">
        <v>0.306975110376564</v>
      </c>
      <c r="AA6999">
        <v>0.72610664078822296</v>
      </c>
      <c r="AB6999">
        <v>24.178542424453301</v>
      </c>
      <c r="AC6999">
        <v>0.71753805159658501</v>
      </c>
      <c r="AD6999">
        <v>0.87989882095915395</v>
      </c>
      <c r="AE6999">
        <v>-3.4988121056781498</v>
      </c>
      <c r="AF6999">
        <v>4.6407610929182198E-2</v>
      </c>
      <c r="AG6999">
        <v>0.476038960109122</v>
      </c>
      <c r="AH6999">
        <v>25.142016511411601</v>
      </c>
      <c r="AI6999">
        <v>0.59609816080359102</v>
      </c>
      <c r="AJ6999">
        <v>0.78121606160956403</v>
      </c>
      <c r="AK6999">
        <v>-1.6300569716726601</v>
      </c>
    </row>
    <row r="7000" spans="1:37" x14ac:dyDescent="0.2">
      <c r="A7000" t="s">
        <v>21524</v>
      </c>
      <c r="B7000">
        <v>177608655</v>
      </c>
      <c r="C7000">
        <v>177608806</v>
      </c>
      <c r="D7000">
        <v>152</v>
      </c>
      <c r="E7000" t="s">
        <v>23343</v>
      </c>
      <c r="F7000">
        <v>1</v>
      </c>
      <c r="G7000" t="s">
        <v>23344</v>
      </c>
      <c r="H7000" t="s">
        <v>30999</v>
      </c>
      <c r="I7000">
        <v>5</v>
      </c>
      <c r="J7000">
        <v>177607365</v>
      </c>
      <c r="K7000">
        <v>177610328</v>
      </c>
      <c r="L7000">
        <v>2964</v>
      </c>
      <c r="M7000">
        <v>1</v>
      </c>
      <c r="N7000">
        <v>11285</v>
      </c>
      <c r="O7000" t="s">
        <v>23338</v>
      </c>
      <c r="P7000">
        <v>1290</v>
      </c>
      <c r="Q7000" t="s">
        <v>23339</v>
      </c>
      <c r="R7000" t="s">
        <v>23340</v>
      </c>
      <c r="S7000" t="s">
        <v>35746</v>
      </c>
      <c r="T7000">
        <v>0.152084254673993</v>
      </c>
      <c r="U7000">
        <v>0.603102917160658</v>
      </c>
      <c r="V7000">
        <v>25.142016511411601</v>
      </c>
      <c r="W7000">
        <v>0.94541066367716797</v>
      </c>
      <c r="X7000">
        <v>0.95159051474143896</v>
      </c>
      <c r="Y7000">
        <v>-2.4988123959676698</v>
      </c>
      <c r="Z7000">
        <v>0.306975110376564</v>
      </c>
      <c r="AA7000">
        <v>0.72610664078822296</v>
      </c>
      <c r="AB7000">
        <v>24.178542424453301</v>
      </c>
      <c r="AC7000">
        <v>0.71753805159658501</v>
      </c>
      <c r="AD7000">
        <v>0.87989882095915395</v>
      </c>
      <c r="AE7000">
        <v>-3.4988121056781498</v>
      </c>
      <c r="AF7000">
        <v>4.6407610929182198E-2</v>
      </c>
      <c r="AG7000">
        <v>0.476038960109122</v>
      </c>
      <c r="AH7000">
        <v>25.142016511411601</v>
      </c>
      <c r="AI7000">
        <v>0.59609816080359102</v>
      </c>
      <c r="AJ7000">
        <v>0.78121606160956403</v>
      </c>
      <c r="AK7000">
        <v>-1.6300569716726601</v>
      </c>
    </row>
    <row r="7001" spans="1:37" x14ac:dyDescent="0.2">
      <c r="A7001" t="s">
        <v>21524</v>
      </c>
      <c r="B7001">
        <v>177671727</v>
      </c>
      <c r="C7001">
        <v>177671933</v>
      </c>
      <c r="D7001">
        <v>207</v>
      </c>
      <c r="E7001" t="s">
        <v>23345</v>
      </c>
      <c r="F7001">
        <v>19</v>
      </c>
      <c r="G7001" t="s">
        <v>23346</v>
      </c>
      <c r="H7001" t="s">
        <v>30987</v>
      </c>
      <c r="I7001">
        <v>5</v>
      </c>
      <c r="J7001">
        <v>177626436</v>
      </c>
      <c r="K7001">
        <v>177672149</v>
      </c>
      <c r="L7001">
        <v>45714</v>
      </c>
      <c r="M7001">
        <v>2</v>
      </c>
      <c r="N7001">
        <v>202181</v>
      </c>
      <c r="O7001" t="s">
        <v>23347</v>
      </c>
      <c r="P7001">
        <v>216</v>
      </c>
      <c r="Q7001" t="s">
        <v>40</v>
      </c>
      <c r="R7001" t="s">
        <v>23348</v>
      </c>
      <c r="S7001" t="s">
        <v>35747</v>
      </c>
      <c r="T7001">
        <v>0.32911398597860803</v>
      </c>
      <c r="U7001">
        <v>0.603102917160658</v>
      </c>
      <c r="V7001">
        <v>23.775291728352698</v>
      </c>
      <c r="W7001">
        <v>0.94541066367716797</v>
      </c>
      <c r="X7001">
        <v>0.95159051474143896</v>
      </c>
      <c r="Y7001">
        <v>0.19163362080763299</v>
      </c>
      <c r="Z7001">
        <v>0.306975110376564</v>
      </c>
      <c r="AA7001">
        <v>0.72610664078822296</v>
      </c>
      <c r="AB7001">
        <v>23.7704284822277</v>
      </c>
      <c r="AC7001">
        <v>0.71753805159658501</v>
      </c>
      <c r="AD7001">
        <v>0.87989882095915395</v>
      </c>
      <c r="AE7001">
        <v>-0.80836627800904703</v>
      </c>
      <c r="AF7001">
        <v>0.61410715005536498</v>
      </c>
      <c r="AG7001">
        <v>0.80674443595273604</v>
      </c>
      <c r="AH7001">
        <v>1.08400069489894</v>
      </c>
      <c r="AI7001">
        <v>0.59609816080359102</v>
      </c>
      <c r="AJ7001">
        <v>0.78121606160956403</v>
      </c>
      <c r="AK7001">
        <v>1.06038899206922</v>
      </c>
    </row>
    <row r="7002" spans="1:37" x14ac:dyDescent="0.2">
      <c r="A7002" t="s">
        <v>21524</v>
      </c>
      <c r="B7002">
        <v>177688338</v>
      </c>
      <c r="C7002">
        <v>177688490</v>
      </c>
      <c r="D7002">
        <v>153</v>
      </c>
      <c r="E7002" t="s">
        <v>23349</v>
      </c>
      <c r="F7002">
        <v>15</v>
      </c>
      <c r="G7002" t="s">
        <v>23350</v>
      </c>
      <c r="H7002" t="s">
        <v>35748</v>
      </c>
      <c r="I7002">
        <v>5</v>
      </c>
      <c r="J7002">
        <v>177682294</v>
      </c>
      <c r="K7002">
        <v>177713969</v>
      </c>
      <c r="L7002">
        <v>31676</v>
      </c>
      <c r="M7002">
        <v>1</v>
      </c>
      <c r="N7002">
        <v>107986489</v>
      </c>
      <c r="O7002" t="s">
        <v>23351</v>
      </c>
      <c r="P7002">
        <v>6044</v>
      </c>
      <c r="Q7002" t="s">
        <v>40</v>
      </c>
      <c r="R7002" t="s">
        <v>23352</v>
      </c>
      <c r="S7002" t="s">
        <v>35749</v>
      </c>
      <c r="T7002">
        <v>0.35387198439864398</v>
      </c>
      <c r="U7002">
        <v>0.603102917160658</v>
      </c>
      <c r="V7002">
        <v>-21.4789750876276</v>
      </c>
      <c r="W7002">
        <v>0.20525741147413201</v>
      </c>
      <c r="X7002">
        <v>0.704072456322962</v>
      </c>
      <c r="Y7002">
        <v>-22.694518279509701</v>
      </c>
      <c r="Z7002">
        <v>0.69013698642955401</v>
      </c>
      <c r="AA7002">
        <v>0.84521697243271998</v>
      </c>
      <c r="AB7002">
        <v>-0.26692385081182501</v>
      </c>
      <c r="AC7002">
        <v>7.0489011448141195E-2</v>
      </c>
      <c r="AD7002">
        <v>0.57684129297949804</v>
      </c>
      <c r="AE7002">
        <v>-22.694518279509701</v>
      </c>
      <c r="AF7002">
        <v>0.32549523997010099</v>
      </c>
      <c r="AG7002">
        <v>0.70473078222419605</v>
      </c>
      <c r="AH7002">
        <v>-21.896152297775298</v>
      </c>
      <c r="AI7002">
        <v>0.35038410267202102</v>
      </c>
      <c r="AJ7002">
        <v>0.78121606160956403</v>
      </c>
      <c r="AK7002">
        <v>-21.8257629883657</v>
      </c>
    </row>
    <row r="7003" spans="1:37" x14ac:dyDescent="0.2">
      <c r="A7003" t="s">
        <v>21524</v>
      </c>
      <c r="B7003">
        <v>177688490</v>
      </c>
      <c r="C7003">
        <v>177688642</v>
      </c>
      <c r="D7003">
        <v>153</v>
      </c>
      <c r="E7003" t="s">
        <v>23353</v>
      </c>
      <c r="F7003">
        <v>11</v>
      </c>
      <c r="G7003" t="s">
        <v>23354</v>
      </c>
      <c r="H7003" t="s">
        <v>35748</v>
      </c>
      <c r="I7003">
        <v>5</v>
      </c>
      <c r="J7003">
        <v>177682294</v>
      </c>
      <c r="K7003">
        <v>177713969</v>
      </c>
      <c r="L7003">
        <v>31676</v>
      </c>
      <c r="M7003">
        <v>1</v>
      </c>
      <c r="N7003">
        <v>107986489</v>
      </c>
      <c r="O7003" t="s">
        <v>23351</v>
      </c>
      <c r="P7003">
        <v>6196</v>
      </c>
      <c r="Q7003" t="s">
        <v>40</v>
      </c>
      <c r="R7003" t="s">
        <v>23352</v>
      </c>
      <c r="S7003" t="s">
        <v>35749</v>
      </c>
      <c r="T7003">
        <v>0.35387198439864398</v>
      </c>
      <c r="U7003">
        <v>0.603102917160658</v>
      </c>
      <c r="V7003">
        <v>-21.4789750876276</v>
      </c>
      <c r="W7003">
        <v>0.20525741147413201</v>
      </c>
      <c r="X7003">
        <v>0.704072456322962</v>
      </c>
      <c r="Y7003">
        <v>-22.694518279509701</v>
      </c>
      <c r="Z7003">
        <v>0.69013698642955401</v>
      </c>
      <c r="AA7003">
        <v>0.84521697243271998</v>
      </c>
      <c r="AB7003">
        <v>-0.26692385081182501</v>
      </c>
      <c r="AC7003">
        <v>7.0489011448141195E-2</v>
      </c>
      <c r="AD7003">
        <v>0.57684129297949804</v>
      </c>
      <c r="AE7003">
        <v>-22.694518279509701</v>
      </c>
      <c r="AF7003">
        <v>0.32549523997010099</v>
      </c>
      <c r="AG7003">
        <v>0.70473078222419605</v>
      </c>
      <c r="AH7003">
        <v>-21.896152297775298</v>
      </c>
      <c r="AI7003">
        <v>0.35038410267202102</v>
      </c>
      <c r="AJ7003">
        <v>0.78121606160956403</v>
      </c>
      <c r="AK7003">
        <v>-21.8257629883657</v>
      </c>
    </row>
    <row r="7004" spans="1:37" x14ac:dyDescent="0.2">
      <c r="A7004" t="s">
        <v>21524</v>
      </c>
      <c r="B7004">
        <v>178717014</v>
      </c>
      <c r="C7004">
        <v>178717303</v>
      </c>
      <c r="D7004">
        <v>290</v>
      </c>
      <c r="E7004" t="s">
        <v>23355</v>
      </c>
      <c r="F7004">
        <v>5</v>
      </c>
      <c r="G7004" t="s">
        <v>23356</v>
      </c>
      <c r="H7004" t="s">
        <v>35750</v>
      </c>
      <c r="I7004">
        <v>5</v>
      </c>
      <c r="J7004">
        <v>178694605</v>
      </c>
      <c r="K7004">
        <v>178729335</v>
      </c>
      <c r="L7004">
        <v>34731</v>
      </c>
      <c r="M7004">
        <v>2</v>
      </c>
      <c r="N7004">
        <v>102724657</v>
      </c>
      <c r="O7004" t="s">
        <v>23357</v>
      </c>
      <c r="P7004">
        <v>12032</v>
      </c>
      <c r="Q7004" t="s">
        <v>23358</v>
      </c>
      <c r="R7004" t="s">
        <v>23359</v>
      </c>
      <c r="S7004" t="s">
        <v>35751</v>
      </c>
      <c r="T7004">
        <v>0.35387198439864398</v>
      </c>
      <c r="U7004">
        <v>0.603102917160658</v>
      </c>
      <c r="V7004">
        <v>-23.876858905681701</v>
      </c>
      <c r="W7004">
        <v>0.38920677604595899</v>
      </c>
      <c r="X7004">
        <v>0.704072456322962</v>
      </c>
      <c r="Y7004">
        <v>-23.745614381322898</v>
      </c>
      <c r="Z7004">
        <v>0.65379035313853895</v>
      </c>
      <c r="AA7004">
        <v>0.84521697243271998</v>
      </c>
      <c r="AB7004">
        <v>-4.1683648141019898</v>
      </c>
      <c r="AC7004">
        <v>0.71753805159658501</v>
      </c>
      <c r="AD7004">
        <v>0.87989882095915395</v>
      </c>
      <c r="AE7004">
        <v>-3.9996456275023999</v>
      </c>
      <c r="AF7004">
        <v>0.32549523997010099</v>
      </c>
      <c r="AG7004">
        <v>0.70473078222419605</v>
      </c>
      <c r="AH7004">
        <v>-23.0890552902965</v>
      </c>
      <c r="AI7004">
        <v>0.35038410267202102</v>
      </c>
      <c r="AJ7004">
        <v>0.78121606160956403</v>
      </c>
      <c r="AK7004">
        <v>-23.018665970489501</v>
      </c>
    </row>
    <row r="7005" spans="1:37" x14ac:dyDescent="0.2">
      <c r="A7005" t="s">
        <v>21524</v>
      </c>
      <c r="B7005">
        <v>179462207</v>
      </c>
      <c r="C7005">
        <v>179462358</v>
      </c>
      <c r="D7005">
        <v>152</v>
      </c>
      <c r="E7005" t="s">
        <v>23360</v>
      </c>
      <c r="F7005">
        <v>5</v>
      </c>
      <c r="G7005" t="s">
        <v>23361</v>
      </c>
      <c r="H7005" t="s">
        <v>31000</v>
      </c>
      <c r="I7005">
        <v>5</v>
      </c>
      <c r="J7005">
        <v>179522457</v>
      </c>
      <c r="K7005">
        <v>179525074</v>
      </c>
      <c r="L7005">
        <v>2618</v>
      </c>
      <c r="M7005">
        <v>1</v>
      </c>
      <c r="N7005">
        <v>100289470</v>
      </c>
      <c r="O7005" t="s">
        <v>23362</v>
      </c>
      <c r="P7005">
        <v>-60099</v>
      </c>
      <c r="Q7005" t="s">
        <v>40</v>
      </c>
      <c r="R7005" t="s">
        <v>23363</v>
      </c>
      <c r="S7005" t="s">
        <v>35752</v>
      </c>
      <c r="T7005">
        <v>0.32911398597860803</v>
      </c>
      <c r="U7005">
        <v>0.603102917160658</v>
      </c>
      <c r="V7005">
        <v>25.275398035038801</v>
      </c>
      <c r="W7005">
        <v>0.38920677604595899</v>
      </c>
      <c r="X7005">
        <v>0.704072456322962</v>
      </c>
      <c r="Y7005">
        <v>-25.073764179197799</v>
      </c>
      <c r="Z7005">
        <v>0.48464167878831399</v>
      </c>
      <c r="AA7005">
        <v>0.84435025072159198</v>
      </c>
      <c r="AB7005">
        <v>24.311923944811699</v>
      </c>
      <c r="AC7005">
        <v>0.21073619169722799</v>
      </c>
      <c r="AD7005">
        <v>0.68253123924728298</v>
      </c>
      <c r="AE7005">
        <v>-25.073764179197799</v>
      </c>
      <c r="AF7005">
        <v>0.16793847098801201</v>
      </c>
      <c r="AG7005">
        <v>0.68151250837662902</v>
      </c>
      <c r="AH7005">
        <v>25.275398035038801</v>
      </c>
      <c r="AI7005">
        <v>0.52399907623471598</v>
      </c>
      <c r="AJ7005">
        <v>0.78121606160956403</v>
      </c>
      <c r="AK7005">
        <v>-24.2050087462238</v>
      </c>
    </row>
    <row r="7006" spans="1:37" x14ac:dyDescent="0.2">
      <c r="A7006" t="s">
        <v>21524</v>
      </c>
      <c r="B7006">
        <v>179462414</v>
      </c>
      <c r="C7006">
        <v>179462630</v>
      </c>
      <c r="D7006">
        <v>217</v>
      </c>
      <c r="E7006" t="s">
        <v>23364</v>
      </c>
      <c r="F7006">
        <v>6</v>
      </c>
      <c r="G7006" t="s">
        <v>23365</v>
      </c>
      <c r="H7006" t="s">
        <v>31000</v>
      </c>
      <c r="I7006">
        <v>5</v>
      </c>
      <c r="J7006">
        <v>179522457</v>
      </c>
      <c r="K7006">
        <v>179525074</v>
      </c>
      <c r="L7006">
        <v>2618</v>
      </c>
      <c r="M7006">
        <v>1</v>
      </c>
      <c r="N7006">
        <v>100289470</v>
      </c>
      <c r="O7006" t="s">
        <v>23362</v>
      </c>
      <c r="P7006">
        <v>-59827</v>
      </c>
      <c r="Q7006" t="s">
        <v>40</v>
      </c>
      <c r="R7006" t="s">
        <v>23363</v>
      </c>
      <c r="S7006" t="s">
        <v>35752</v>
      </c>
      <c r="T7006">
        <v>0.32911398597860803</v>
      </c>
      <c r="U7006">
        <v>0.603102917160658</v>
      </c>
      <c r="V7006">
        <v>25.275398035038801</v>
      </c>
      <c r="W7006">
        <v>0.38920677604595899</v>
      </c>
      <c r="X7006">
        <v>0.704072456322962</v>
      </c>
      <c r="Y7006">
        <v>-25.073764179197799</v>
      </c>
      <c r="Z7006">
        <v>0.48464167878831399</v>
      </c>
      <c r="AA7006">
        <v>0.84435025072159198</v>
      </c>
      <c r="AB7006">
        <v>24.311923944811699</v>
      </c>
      <c r="AC7006">
        <v>0.21073619169722799</v>
      </c>
      <c r="AD7006">
        <v>0.68253123924728298</v>
      </c>
      <c r="AE7006">
        <v>-25.073764179197799</v>
      </c>
      <c r="AF7006">
        <v>0.16793847098801201</v>
      </c>
      <c r="AG7006">
        <v>0.68151250837662902</v>
      </c>
      <c r="AH7006">
        <v>25.275398035038801</v>
      </c>
      <c r="AI7006">
        <v>0.52399907623471598</v>
      </c>
      <c r="AJ7006">
        <v>0.78121606160956403</v>
      </c>
      <c r="AK7006">
        <v>-24.2050087462238</v>
      </c>
    </row>
    <row r="7007" spans="1:37" x14ac:dyDescent="0.2">
      <c r="A7007" t="s">
        <v>21524</v>
      </c>
      <c r="B7007">
        <v>179820776</v>
      </c>
      <c r="C7007">
        <v>179821020</v>
      </c>
      <c r="D7007">
        <v>245</v>
      </c>
      <c r="E7007" t="s">
        <v>23366</v>
      </c>
      <c r="F7007">
        <v>40</v>
      </c>
      <c r="G7007" t="s">
        <v>23367</v>
      </c>
      <c r="H7007" t="s">
        <v>30987</v>
      </c>
      <c r="I7007">
        <v>5</v>
      </c>
      <c r="J7007">
        <v>179820878</v>
      </c>
      <c r="K7007">
        <v>179824237</v>
      </c>
      <c r="L7007">
        <v>3360</v>
      </c>
      <c r="M7007">
        <v>1</v>
      </c>
      <c r="N7007">
        <v>8878</v>
      </c>
      <c r="O7007" t="s">
        <v>23368</v>
      </c>
      <c r="P7007">
        <v>0</v>
      </c>
      <c r="Q7007" t="s">
        <v>23369</v>
      </c>
      <c r="R7007" t="s">
        <v>23370</v>
      </c>
      <c r="S7007" t="s">
        <v>35753</v>
      </c>
      <c r="T7007" t="s">
        <v>40</v>
      </c>
      <c r="U7007" t="s">
        <v>40</v>
      </c>
      <c r="V7007">
        <v>0</v>
      </c>
      <c r="W7007">
        <v>0.29261482077562401</v>
      </c>
      <c r="X7007">
        <v>0.704072456322962</v>
      </c>
      <c r="Y7007">
        <v>24.3115130766272</v>
      </c>
      <c r="Z7007">
        <v>0.48464167878831399</v>
      </c>
      <c r="AA7007">
        <v>0.84435025072159198</v>
      </c>
      <c r="AB7007">
        <v>23.2740384441469</v>
      </c>
      <c r="AC7007">
        <v>0.45677901822897599</v>
      </c>
      <c r="AD7007">
        <v>0.82872126865393902</v>
      </c>
      <c r="AE7007">
        <v>23.311513145918699</v>
      </c>
      <c r="AF7007">
        <v>0.501741946288212</v>
      </c>
      <c r="AG7007">
        <v>0.80674443595273604</v>
      </c>
      <c r="AH7007">
        <v>-23.237512571768701</v>
      </c>
      <c r="AI7007">
        <v>0.14667288820271701</v>
      </c>
      <c r="AJ7007">
        <v>0.78121606160956403</v>
      </c>
      <c r="AK7007">
        <v>24.3115130766272</v>
      </c>
    </row>
    <row r="7008" spans="1:37" x14ac:dyDescent="0.2">
      <c r="A7008" t="s">
        <v>21524</v>
      </c>
      <c r="B7008">
        <v>180405890</v>
      </c>
      <c r="C7008">
        <v>180406095</v>
      </c>
      <c r="D7008">
        <v>206</v>
      </c>
      <c r="E7008" t="s">
        <v>23371</v>
      </c>
      <c r="F7008">
        <v>2</v>
      </c>
      <c r="G7008" t="s">
        <v>23372</v>
      </c>
      <c r="H7008" t="s">
        <v>31000</v>
      </c>
      <c r="I7008">
        <v>5</v>
      </c>
      <c r="J7008">
        <v>180335869</v>
      </c>
      <c r="K7008">
        <v>180353336</v>
      </c>
      <c r="L7008">
        <v>17468</v>
      </c>
      <c r="M7008">
        <v>2</v>
      </c>
      <c r="N7008">
        <v>9945</v>
      </c>
      <c r="O7008" t="s">
        <v>23373</v>
      </c>
      <c r="P7008">
        <v>-52554</v>
      </c>
      <c r="Q7008" t="s">
        <v>23374</v>
      </c>
      <c r="R7008" t="s">
        <v>23375</v>
      </c>
      <c r="S7008" t="s">
        <v>35754</v>
      </c>
      <c r="T7008">
        <v>0.48397429459972502</v>
      </c>
      <c r="U7008">
        <v>0.78288571403930396</v>
      </c>
      <c r="V7008">
        <v>-0.58240854618764004</v>
      </c>
      <c r="W7008">
        <v>6.5198941366872598E-2</v>
      </c>
      <c r="X7008">
        <v>0.704072456322962</v>
      </c>
      <c r="Y7008">
        <v>-2.0691406074338401</v>
      </c>
      <c r="Z7008">
        <v>1</v>
      </c>
      <c r="AA7008">
        <v>1</v>
      </c>
      <c r="AB7008">
        <v>0.30702363565576801</v>
      </c>
      <c r="AC7008">
        <v>9.3954935207844793E-3</v>
      </c>
      <c r="AD7008">
        <v>0.57684129297949804</v>
      </c>
      <c r="AE7008">
        <v>-2.28150320353943</v>
      </c>
      <c r="AF7008">
        <v>0.27990813707220902</v>
      </c>
      <c r="AG7008">
        <v>0.70473078222419605</v>
      </c>
      <c r="AH7008">
        <v>-1.0650503293227001</v>
      </c>
      <c r="AI7008">
        <v>0.285209826618741</v>
      </c>
      <c r="AJ7008">
        <v>0.78121606160956403</v>
      </c>
      <c r="AK7008">
        <v>-1.3931688280805301</v>
      </c>
    </row>
    <row r="7009" spans="1:37" x14ac:dyDescent="0.2">
      <c r="A7009" t="s">
        <v>21524</v>
      </c>
      <c r="B7009">
        <v>180591644</v>
      </c>
      <c r="C7009">
        <v>180591943</v>
      </c>
      <c r="D7009">
        <v>300</v>
      </c>
      <c r="E7009" t="s">
        <v>23376</v>
      </c>
      <c r="F7009">
        <v>25</v>
      </c>
      <c r="G7009" t="s">
        <v>23377</v>
      </c>
      <c r="H7009" t="s">
        <v>30987</v>
      </c>
      <c r="I7009">
        <v>5</v>
      </c>
      <c r="J7009">
        <v>180590105</v>
      </c>
      <c r="K7009">
        <v>180591499</v>
      </c>
      <c r="L7009">
        <v>1395</v>
      </c>
      <c r="M7009">
        <v>2</v>
      </c>
      <c r="N7009">
        <v>92304</v>
      </c>
      <c r="O7009" t="s">
        <v>23378</v>
      </c>
      <c r="P7009">
        <v>-145</v>
      </c>
      <c r="Q7009" t="s">
        <v>23379</v>
      </c>
      <c r="R7009" t="s">
        <v>23380</v>
      </c>
      <c r="S7009" t="s">
        <v>35755</v>
      </c>
      <c r="T7009">
        <v>0.152084254673993</v>
      </c>
      <c r="U7009">
        <v>0.603102917160658</v>
      </c>
      <c r="V7009">
        <v>26.188134808347002</v>
      </c>
      <c r="W7009">
        <v>0.69201225521665499</v>
      </c>
      <c r="X7009">
        <v>0.95159051474143896</v>
      </c>
      <c r="Y7009">
        <v>-0.37834862742983599</v>
      </c>
      <c r="Z7009">
        <v>0.203350924423461</v>
      </c>
      <c r="AA7009">
        <v>0.72610664078822296</v>
      </c>
      <c r="AB7009">
        <v>25.495512897016098</v>
      </c>
      <c r="AC7009">
        <v>0.30184355666711699</v>
      </c>
      <c r="AD7009">
        <v>0.68253123924728298</v>
      </c>
      <c r="AE7009">
        <v>-1.37834858919364</v>
      </c>
      <c r="AF7009">
        <v>0.205398459628826</v>
      </c>
      <c r="AG7009">
        <v>0.68151250837662902</v>
      </c>
      <c r="AH7009">
        <v>3.27564426454934</v>
      </c>
      <c r="AI7009">
        <v>0.95029317176085903</v>
      </c>
      <c r="AJ7009">
        <v>0.98621344597861504</v>
      </c>
      <c r="AK7009">
        <v>0.49040681499191902</v>
      </c>
    </row>
    <row r="7010" spans="1:37" x14ac:dyDescent="0.2">
      <c r="A7010" t="s">
        <v>21524</v>
      </c>
      <c r="B7010">
        <v>180591974</v>
      </c>
      <c r="C7010">
        <v>180592274</v>
      </c>
      <c r="D7010">
        <v>301</v>
      </c>
      <c r="E7010" t="s">
        <v>23381</v>
      </c>
      <c r="F7010">
        <v>11</v>
      </c>
      <c r="G7010" t="s">
        <v>23382</v>
      </c>
      <c r="H7010" t="s">
        <v>30987</v>
      </c>
      <c r="I7010">
        <v>5</v>
      </c>
      <c r="J7010">
        <v>180590105</v>
      </c>
      <c r="K7010">
        <v>180591499</v>
      </c>
      <c r="L7010">
        <v>1395</v>
      </c>
      <c r="M7010">
        <v>2</v>
      </c>
      <c r="N7010">
        <v>92304</v>
      </c>
      <c r="O7010" t="s">
        <v>23378</v>
      </c>
      <c r="P7010">
        <v>-475</v>
      </c>
      <c r="Q7010" t="s">
        <v>23379</v>
      </c>
      <c r="R7010" t="s">
        <v>23380</v>
      </c>
      <c r="S7010" t="s">
        <v>35755</v>
      </c>
      <c r="T7010">
        <v>0.152084254673993</v>
      </c>
      <c r="U7010">
        <v>0.603102917160658</v>
      </c>
      <c r="V7010">
        <v>26.188134808347002</v>
      </c>
      <c r="W7010">
        <v>0.69201225521665499</v>
      </c>
      <c r="X7010">
        <v>0.95159051474143896</v>
      </c>
      <c r="Y7010">
        <v>-0.37834862742983599</v>
      </c>
      <c r="Z7010">
        <v>0.203350924423461</v>
      </c>
      <c r="AA7010">
        <v>0.72610664078822296</v>
      </c>
      <c r="AB7010">
        <v>25.495512897016098</v>
      </c>
      <c r="AC7010">
        <v>0.30184355666711699</v>
      </c>
      <c r="AD7010">
        <v>0.68253123924728298</v>
      </c>
      <c r="AE7010">
        <v>-1.37834858919364</v>
      </c>
      <c r="AF7010">
        <v>0.205398459628826</v>
      </c>
      <c r="AG7010">
        <v>0.68151250837662902</v>
      </c>
      <c r="AH7010">
        <v>3.27564426454934</v>
      </c>
      <c r="AI7010">
        <v>0.95029317176085903</v>
      </c>
      <c r="AJ7010">
        <v>0.98621344597861504</v>
      </c>
      <c r="AK7010">
        <v>0.49040681499191902</v>
      </c>
    </row>
    <row r="7011" spans="1:37" x14ac:dyDescent="0.2">
      <c r="A7011" t="s">
        <v>21524</v>
      </c>
      <c r="B7011">
        <v>180792615</v>
      </c>
      <c r="C7011">
        <v>180792787</v>
      </c>
      <c r="D7011">
        <v>173</v>
      </c>
      <c r="E7011" t="s">
        <v>23383</v>
      </c>
      <c r="F7011">
        <v>17</v>
      </c>
      <c r="G7011" t="s">
        <v>23384</v>
      </c>
      <c r="H7011" t="s">
        <v>35756</v>
      </c>
      <c r="I7011">
        <v>5</v>
      </c>
      <c r="J7011">
        <v>180795430</v>
      </c>
      <c r="K7011">
        <v>180802767</v>
      </c>
      <c r="L7011">
        <v>7338</v>
      </c>
      <c r="M7011">
        <v>2</v>
      </c>
      <c r="N7011">
        <v>4245</v>
      </c>
      <c r="O7011" t="s">
        <v>23385</v>
      </c>
      <c r="P7011">
        <v>9980</v>
      </c>
      <c r="Q7011" t="s">
        <v>23386</v>
      </c>
      <c r="R7011" t="s">
        <v>23387</v>
      </c>
      <c r="S7011" t="s">
        <v>35757</v>
      </c>
      <c r="T7011">
        <v>0.152084254673993</v>
      </c>
      <c r="U7011">
        <v>0.603102917160658</v>
      </c>
      <c r="V7011">
        <v>25.6102780706997</v>
      </c>
      <c r="W7011">
        <v>0.89107655920673101</v>
      </c>
      <c r="X7011">
        <v>0.95159051474143896</v>
      </c>
      <c r="Y7011">
        <v>1.1885973954851501</v>
      </c>
      <c r="Z7011">
        <v>0.306975110376564</v>
      </c>
      <c r="AA7011">
        <v>0.72610664078822296</v>
      </c>
      <c r="AB7011">
        <v>24.646803973481699</v>
      </c>
      <c r="AC7011">
        <v>0.75388744886274095</v>
      </c>
      <c r="AD7011">
        <v>0.87989882095915395</v>
      </c>
      <c r="AE7011">
        <v>0.18859743645249499</v>
      </c>
      <c r="AF7011">
        <v>4.6407610929182198E-2</v>
      </c>
      <c r="AG7011">
        <v>0.476038960109122</v>
      </c>
      <c r="AH7011">
        <v>25.6102780706997</v>
      </c>
      <c r="AI7011">
        <v>0.56157887380500204</v>
      </c>
      <c r="AJ7011">
        <v>0.78121606160956403</v>
      </c>
      <c r="AK7011">
        <v>2.0573527850691198</v>
      </c>
    </row>
    <row r="7012" spans="1:37" x14ac:dyDescent="0.2">
      <c r="A7012" t="s">
        <v>21524</v>
      </c>
      <c r="B7012">
        <v>180792787</v>
      </c>
      <c r="C7012">
        <v>180792959</v>
      </c>
      <c r="D7012">
        <v>173</v>
      </c>
      <c r="E7012" t="s">
        <v>23388</v>
      </c>
      <c r="F7012">
        <v>11</v>
      </c>
      <c r="G7012" t="s">
        <v>23389</v>
      </c>
      <c r="H7012" t="s">
        <v>35756</v>
      </c>
      <c r="I7012">
        <v>5</v>
      </c>
      <c r="J7012">
        <v>180795430</v>
      </c>
      <c r="K7012">
        <v>180802767</v>
      </c>
      <c r="L7012">
        <v>7338</v>
      </c>
      <c r="M7012">
        <v>2</v>
      </c>
      <c r="N7012">
        <v>4245</v>
      </c>
      <c r="O7012" t="s">
        <v>23385</v>
      </c>
      <c r="P7012">
        <v>9808</v>
      </c>
      <c r="Q7012" t="s">
        <v>23386</v>
      </c>
      <c r="R7012" t="s">
        <v>23387</v>
      </c>
      <c r="S7012" t="s">
        <v>35757</v>
      </c>
      <c r="T7012">
        <v>0.152084254673993</v>
      </c>
      <c r="U7012">
        <v>0.603102917160658</v>
      </c>
      <c r="V7012">
        <v>25.6102780706997</v>
      </c>
      <c r="W7012">
        <v>0.89107655920673101</v>
      </c>
      <c r="X7012">
        <v>0.95159051474143896</v>
      </c>
      <c r="Y7012">
        <v>1.1885973954851501</v>
      </c>
      <c r="Z7012">
        <v>0.306975110376564</v>
      </c>
      <c r="AA7012">
        <v>0.72610664078822296</v>
      </c>
      <c r="AB7012">
        <v>24.646803973481699</v>
      </c>
      <c r="AC7012">
        <v>0.75388744886274095</v>
      </c>
      <c r="AD7012">
        <v>0.87989882095915395</v>
      </c>
      <c r="AE7012">
        <v>0.18859743645249499</v>
      </c>
      <c r="AF7012">
        <v>4.6407610929182198E-2</v>
      </c>
      <c r="AG7012">
        <v>0.476038960109122</v>
      </c>
      <c r="AH7012">
        <v>25.6102780706997</v>
      </c>
      <c r="AI7012">
        <v>0.56157887380500204</v>
      </c>
      <c r="AJ7012">
        <v>0.78121606160956403</v>
      </c>
      <c r="AK7012">
        <v>2.0573527850691198</v>
      </c>
    </row>
    <row r="7013" spans="1:37" x14ac:dyDescent="0.2">
      <c r="A7013" t="s">
        <v>21524</v>
      </c>
      <c r="B7013">
        <v>181326898</v>
      </c>
      <c r="C7013">
        <v>181327075</v>
      </c>
      <c r="D7013">
        <v>178</v>
      </c>
      <c r="E7013" t="s">
        <v>23390</v>
      </c>
      <c r="F7013">
        <v>5</v>
      </c>
      <c r="G7013" t="s">
        <v>23391</v>
      </c>
      <c r="H7013" t="s">
        <v>31000</v>
      </c>
      <c r="I7013">
        <v>5</v>
      </c>
      <c r="J7013">
        <v>181316368</v>
      </c>
      <c r="K7013">
        <v>181324685</v>
      </c>
      <c r="L7013">
        <v>8318</v>
      </c>
      <c r="M7013">
        <v>1</v>
      </c>
      <c r="N7013">
        <v>100132062</v>
      </c>
      <c r="O7013" t="s">
        <v>23392</v>
      </c>
      <c r="P7013">
        <v>10530</v>
      </c>
      <c r="Q7013" t="s">
        <v>40</v>
      </c>
      <c r="R7013" t="s">
        <v>23393</v>
      </c>
      <c r="S7013" t="s">
        <v>35758</v>
      </c>
      <c r="T7013">
        <v>0.32911398597860803</v>
      </c>
      <c r="U7013">
        <v>0.603102917160658</v>
      </c>
      <c r="V7013">
        <v>21.775292029805801</v>
      </c>
      <c r="W7013">
        <v>0.89107655920673101</v>
      </c>
      <c r="X7013">
        <v>0.95159051474143896</v>
      </c>
      <c r="Y7013">
        <v>2.1852617003569299</v>
      </c>
      <c r="Z7013">
        <v>0.48464167878831399</v>
      </c>
      <c r="AA7013">
        <v>0.84435025072159198</v>
      </c>
      <c r="AB7013">
        <v>20.8118182876715</v>
      </c>
      <c r="AC7013">
        <v>0.75388744886274095</v>
      </c>
      <c r="AD7013">
        <v>0.87989882095915395</v>
      </c>
      <c r="AE7013">
        <v>1.1852618019881</v>
      </c>
      <c r="AF7013">
        <v>0.16793847098801201</v>
      </c>
      <c r="AG7013">
        <v>0.68151250837662902</v>
      </c>
      <c r="AH7013">
        <v>21.775292029805801</v>
      </c>
      <c r="AI7013">
        <v>0.56157887380500204</v>
      </c>
      <c r="AJ7013">
        <v>0.78121606160956403</v>
      </c>
      <c r="AK7013">
        <v>3.0540167852381601</v>
      </c>
    </row>
    <row r="7014" spans="1:37" x14ac:dyDescent="0.2">
      <c r="A7014" t="s">
        <v>21524</v>
      </c>
      <c r="B7014">
        <v>181327167</v>
      </c>
      <c r="C7014">
        <v>181327335</v>
      </c>
      <c r="D7014">
        <v>169</v>
      </c>
      <c r="E7014" t="s">
        <v>23394</v>
      </c>
      <c r="F7014">
        <v>6</v>
      </c>
      <c r="G7014" t="s">
        <v>23395</v>
      </c>
      <c r="H7014" t="s">
        <v>31000</v>
      </c>
      <c r="I7014">
        <v>5</v>
      </c>
      <c r="J7014">
        <v>181316368</v>
      </c>
      <c r="K7014">
        <v>181324685</v>
      </c>
      <c r="L7014">
        <v>8318</v>
      </c>
      <c r="M7014">
        <v>1</v>
      </c>
      <c r="N7014">
        <v>100132062</v>
      </c>
      <c r="O7014" t="s">
        <v>23392</v>
      </c>
      <c r="P7014">
        <v>10799</v>
      </c>
      <c r="Q7014" t="s">
        <v>40</v>
      </c>
      <c r="R7014" t="s">
        <v>23393</v>
      </c>
      <c r="S7014" t="s">
        <v>35758</v>
      </c>
      <c r="T7014">
        <v>0.32911398597860803</v>
      </c>
      <c r="U7014">
        <v>0.603102917160658</v>
      </c>
      <c r="V7014">
        <v>21.775292029805801</v>
      </c>
      <c r="W7014">
        <v>0.89107655920673101</v>
      </c>
      <c r="X7014">
        <v>0.95159051474143896</v>
      </c>
      <c r="Y7014">
        <v>2.1852617003569299</v>
      </c>
      <c r="Z7014">
        <v>0.48464167878831399</v>
      </c>
      <c r="AA7014">
        <v>0.84435025072159198</v>
      </c>
      <c r="AB7014">
        <v>20.8118182876715</v>
      </c>
      <c r="AC7014">
        <v>0.75388744886274095</v>
      </c>
      <c r="AD7014">
        <v>0.87989882095915395</v>
      </c>
      <c r="AE7014">
        <v>1.1852618019881</v>
      </c>
      <c r="AF7014">
        <v>0.16793847098801201</v>
      </c>
      <c r="AG7014">
        <v>0.68151250837662902</v>
      </c>
      <c r="AH7014">
        <v>21.775292029805801</v>
      </c>
      <c r="AI7014">
        <v>0.56157887380500204</v>
      </c>
      <c r="AJ7014">
        <v>0.78121606160956403</v>
      </c>
      <c r="AK7014">
        <v>3.0540167852381601</v>
      </c>
    </row>
    <row r="7015" spans="1:37" x14ac:dyDescent="0.2">
      <c r="A7015" t="s">
        <v>21524</v>
      </c>
      <c r="B7015">
        <v>181327335</v>
      </c>
      <c r="C7015">
        <v>181327503</v>
      </c>
      <c r="D7015">
        <v>169</v>
      </c>
      <c r="E7015" t="s">
        <v>23396</v>
      </c>
      <c r="F7015">
        <v>12</v>
      </c>
      <c r="G7015" t="s">
        <v>23397</v>
      </c>
      <c r="H7015" t="s">
        <v>31000</v>
      </c>
      <c r="I7015">
        <v>5</v>
      </c>
      <c r="J7015">
        <v>181316368</v>
      </c>
      <c r="K7015">
        <v>181324685</v>
      </c>
      <c r="L7015">
        <v>8318</v>
      </c>
      <c r="M7015">
        <v>1</v>
      </c>
      <c r="N7015">
        <v>100132062</v>
      </c>
      <c r="O7015" t="s">
        <v>23392</v>
      </c>
      <c r="P7015">
        <v>10967</v>
      </c>
      <c r="Q7015" t="s">
        <v>40</v>
      </c>
      <c r="R7015" t="s">
        <v>23393</v>
      </c>
      <c r="S7015" t="s">
        <v>35758</v>
      </c>
      <c r="T7015">
        <v>0.32911398597860803</v>
      </c>
      <c r="U7015">
        <v>0.603102917160658</v>
      </c>
      <c r="V7015">
        <v>21.775292029805801</v>
      </c>
      <c r="W7015">
        <v>0.89107655920673101</v>
      </c>
      <c r="X7015">
        <v>0.95159051474143896</v>
      </c>
      <c r="Y7015">
        <v>2.1852617003569299</v>
      </c>
      <c r="Z7015">
        <v>0.48464167878831399</v>
      </c>
      <c r="AA7015">
        <v>0.84435025072159198</v>
      </c>
      <c r="AB7015">
        <v>20.8118182876715</v>
      </c>
      <c r="AC7015">
        <v>0.75388744886274095</v>
      </c>
      <c r="AD7015">
        <v>0.87989882095915395</v>
      </c>
      <c r="AE7015">
        <v>1.1852618019881</v>
      </c>
      <c r="AF7015">
        <v>0.16793847098801201</v>
      </c>
      <c r="AG7015">
        <v>0.68151250837662902</v>
      </c>
      <c r="AH7015">
        <v>21.775292029805801</v>
      </c>
      <c r="AI7015">
        <v>0.56157887380500204</v>
      </c>
      <c r="AJ7015">
        <v>0.78121606160956403</v>
      </c>
      <c r="AK7015">
        <v>3.0540167852381601</v>
      </c>
    </row>
    <row r="7016" spans="1:37" x14ac:dyDescent="0.2">
      <c r="A7016" t="s">
        <v>21524</v>
      </c>
      <c r="B7016">
        <v>181330217</v>
      </c>
      <c r="C7016">
        <v>181330368</v>
      </c>
      <c r="D7016">
        <v>152</v>
      </c>
      <c r="E7016" t="s">
        <v>23398</v>
      </c>
      <c r="F7016">
        <v>4</v>
      </c>
      <c r="G7016" t="s">
        <v>23399</v>
      </c>
      <c r="H7016" t="s">
        <v>35759</v>
      </c>
      <c r="I7016">
        <v>5</v>
      </c>
      <c r="J7016">
        <v>181316368</v>
      </c>
      <c r="K7016">
        <v>181324685</v>
      </c>
      <c r="L7016">
        <v>8318</v>
      </c>
      <c r="M7016">
        <v>1</v>
      </c>
      <c r="N7016">
        <v>100132062</v>
      </c>
      <c r="O7016" t="s">
        <v>23392</v>
      </c>
      <c r="P7016">
        <v>13849</v>
      </c>
      <c r="Q7016" t="s">
        <v>40</v>
      </c>
      <c r="R7016" t="s">
        <v>23393</v>
      </c>
      <c r="S7016" t="s">
        <v>35758</v>
      </c>
      <c r="T7016">
        <v>0.97213403838398904</v>
      </c>
      <c r="U7016">
        <v>1</v>
      </c>
      <c r="V7016">
        <v>0.40291101873483598</v>
      </c>
      <c r="W7016">
        <v>0.113079289867903</v>
      </c>
      <c r="X7016">
        <v>0.704072456322962</v>
      </c>
      <c r="Y7016">
        <v>-23.428697698875698</v>
      </c>
      <c r="Z7016">
        <v>0.66713806400786302</v>
      </c>
      <c r="AA7016">
        <v>0.84521697243271998</v>
      </c>
      <c r="AB7016">
        <v>0.88350274095909798</v>
      </c>
      <c r="AC7016">
        <v>0.10683406973163299</v>
      </c>
      <c r="AD7016">
        <v>0.68253123924728298</v>
      </c>
      <c r="AE7016">
        <v>-2.75676657574907</v>
      </c>
      <c r="AF7016">
        <v>0.74414648978297804</v>
      </c>
      <c r="AG7016">
        <v>0.86906519844104402</v>
      </c>
      <c r="AH7016">
        <v>-0.330565893466161</v>
      </c>
      <c r="AI7016">
        <v>0.17351581260912399</v>
      </c>
      <c r="AJ7016">
        <v>0.78121606160956403</v>
      </c>
      <c r="AK7016">
        <v>-22.875447991884801</v>
      </c>
    </row>
    <row r="7017" spans="1:37" x14ac:dyDescent="0.2">
      <c r="A7017" t="s">
        <v>21524</v>
      </c>
      <c r="B7017">
        <v>181424635</v>
      </c>
      <c r="C7017">
        <v>181424828</v>
      </c>
      <c r="D7017">
        <v>194</v>
      </c>
      <c r="E7017" t="s">
        <v>23400</v>
      </c>
      <c r="F7017">
        <v>0</v>
      </c>
      <c r="G7017" t="s">
        <v>23401</v>
      </c>
      <c r="H7017" t="s">
        <v>31000</v>
      </c>
      <c r="I7017">
        <v>5</v>
      </c>
      <c r="J7017">
        <v>181316368</v>
      </c>
      <c r="K7017">
        <v>181324685</v>
      </c>
      <c r="L7017">
        <v>8318</v>
      </c>
      <c r="M7017">
        <v>1</v>
      </c>
      <c r="N7017">
        <v>100132062</v>
      </c>
      <c r="O7017" t="s">
        <v>23392</v>
      </c>
      <c r="P7017">
        <v>108267</v>
      </c>
      <c r="Q7017" t="s">
        <v>40</v>
      </c>
      <c r="R7017" t="s">
        <v>23393</v>
      </c>
      <c r="S7017" t="s">
        <v>35758</v>
      </c>
      <c r="T7017">
        <v>0.34873404210730502</v>
      </c>
      <c r="U7017">
        <v>0.603102917160658</v>
      </c>
      <c r="V7017">
        <v>-1.70578879361641</v>
      </c>
      <c r="W7017">
        <v>0.94541066367716797</v>
      </c>
      <c r="X7017">
        <v>0.95159051474143896</v>
      </c>
      <c r="Y7017">
        <v>-1.16591070413319</v>
      </c>
      <c r="Z7017">
        <v>0.24445502912202399</v>
      </c>
      <c r="AA7017">
        <v>0.72610664078822296</v>
      </c>
      <c r="AB7017">
        <v>-1.6144766755087101</v>
      </c>
      <c r="AC7017">
        <v>0.44346611787992302</v>
      </c>
      <c r="AD7017">
        <v>0.82872126865393902</v>
      </c>
      <c r="AE7017">
        <v>0.16684906905334199</v>
      </c>
      <c r="AF7017">
        <v>0.52353792694692403</v>
      </c>
      <c r="AG7017">
        <v>0.80674443595273604</v>
      </c>
      <c r="AH7017">
        <v>-1.1707539545543699</v>
      </c>
      <c r="AI7017">
        <v>0.54477755481726198</v>
      </c>
      <c r="AJ7017">
        <v>0.78121606160956403</v>
      </c>
      <c r="AK7017">
        <v>-1.61130893066824</v>
      </c>
    </row>
    <row r="7018" spans="1:37" x14ac:dyDescent="0.2">
      <c r="A7018" t="s">
        <v>23402</v>
      </c>
      <c r="B7018">
        <v>379175</v>
      </c>
      <c r="C7018">
        <v>379371</v>
      </c>
      <c r="D7018">
        <v>197</v>
      </c>
      <c r="E7018" t="s">
        <v>23403</v>
      </c>
      <c r="F7018">
        <v>1</v>
      </c>
      <c r="G7018" t="s">
        <v>23404</v>
      </c>
      <c r="H7018" t="s">
        <v>31000</v>
      </c>
      <c r="I7018">
        <v>6</v>
      </c>
      <c r="J7018">
        <v>391739</v>
      </c>
      <c r="K7018">
        <v>407978</v>
      </c>
      <c r="L7018">
        <v>16240</v>
      </c>
      <c r="M7018">
        <v>1</v>
      </c>
      <c r="N7018">
        <v>3662</v>
      </c>
      <c r="O7018" t="s">
        <v>23405</v>
      </c>
      <c r="P7018">
        <v>-12368</v>
      </c>
      <c r="Q7018" t="s">
        <v>23406</v>
      </c>
      <c r="R7018" t="s">
        <v>23407</v>
      </c>
      <c r="S7018" t="s">
        <v>35760</v>
      </c>
      <c r="T7018">
        <v>0.54421053469192604</v>
      </c>
      <c r="U7018">
        <v>0.80321479550967601</v>
      </c>
      <c r="V7018">
        <v>4.0320125067568</v>
      </c>
      <c r="W7018">
        <v>0.113079289867903</v>
      </c>
      <c r="X7018">
        <v>0.704072456322962</v>
      </c>
      <c r="Y7018">
        <v>-25.1824488733801</v>
      </c>
      <c r="Z7018">
        <v>0.66713806400786302</v>
      </c>
      <c r="AA7018">
        <v>0.84521697243271998</v>
      </c>
      <c r="AB7018">
        <v>3.6407078700840398</v>
      </c>
      <c r="AC7018">
        <v>0.114586611961368</v>
      </c>
      <c r="AD7018">
        <v>0.68253123924728298</v>
      </c>
      <c r="AE7018">
        <v>-5.2581575485170298</v>
      </c>
      <c r="AF7018">
        <v>0.47948624871920598</v>
      </c>
      <c r="AG7018">
        <v>0.80674443595273604</v>
      </c>
      <c r="AH7018">
        <v>1.8600263453968</v>
      </c>
      <c r="AI7018">
        <v>0.17351581260912399</v>
      </c>
      <c r="AJ7018">
        <v>0.78121606160956403</v>
      </c>
      <c r="AK7018">
        <v>-24.374669115012701</v>
      </c>
    </row>
    <row r="7019" spans="1:37" x14ac:dyDescent="0.2">
      <c r="A7019" t="s">
        <v>23402</v>
      </c>
      <c r="B7019">
        <v>441276</v>
      </c>
      <c r="C7019">
        <v>441438</v>
      </c>
      <c r="D7019">
        <v>163</v>
      </c>
      <c r="E7019" t="s">
        <v>23408</v>
      </c>
      <c r="F7019">
        <v>0</v>
      </c>
      <c r="G7019" t="s">
        <v>23409</v>
      </c>
      <c r="H7019" t="s">
        <v>31000</v>
      </c>
      <c r="I7019">
        <v>6</v>
      </c>
      <c r="J7019">
        <v>453391</v>
      </c>
      <c r="K7019">
        <v>477829</v>
      </c>
      <c r="L7019">
        <v>24439</v>
      </c>
      <c r="M7019">
        <v>1</v>
      </c>
      <c r="N7019">
        <v>105374875</v>
      </c>
      <c r="O7019" t="s">
        <v>23410</v>
      </c>
      <c r="P7019">
        <v>-11953</v>
      </c>
      <c r="Q7019" t="s">
        <v>40</v>
      </c>
      <c r="R7019" t="s">
        <v>23411</v>
      </c>
      <c r="S7019" t="s">
        <v>35761</v>
      </c>
      <c r="T7019">
        <v>0.54421053469192604</v>
      </c>
      <c r="U7019">
        <v>0.80321479550967601</v>
      </c>
      <c r="V7019">
        <v>3.6666013131830102</v>
      </c>
      <c r="W7019">
        <v>0.113079289867903</v>
      </c>
      <c r="X7019">
        <v>0.704072456322962</v>
      </c>
      <c r="Y7019">
        <v>-24.397714377456001</v>
      </c>
      <c r="Z7019">
        <v>0.66713806400786302</v>
      </c>
      <c r="AA7019">
        <v>0.84521697243271998</v>
      </c>
      <c r="AB7019">
        <v>3.2615064081733398</v>
      </c>
      <c r="AC7019">
        <v>0.122775156056933</v>
      </c>
      <c r="AD7019">
        <v>0.68253123924728298</v>
      </c>
      <c r="AE7019">
        <v>-1.92024641321824</v>
      </c>
      <c r="AF7019">
        <v>0.47948624871920598</v>
      </c>
      <c r="AG7019">
        <v>0.80674443595273604</v>
      </c>
      <c r="AH7019">
        <v>1.84866080539886</v>
      </c>
      <c r="AI7019">
        <v>0.17351581260912399</v>
      </c>
      <c r="AJ7019">
        <v>0.78121606160956403</v>
      </c>
      <c r="AK7019">
        <v>-24.051536795336698</v>
      </c>
    </row>
    <row r="7020" spans="1:37" x14ac:dyDescent="0.2">
      <c r="A7020" t="s">
        <v>23402</v>
      </c>
      <c r="B7020">
        <v>894727</v>
      </c>
      <c r="C7020">
        <v>894937</v>
      </c>
      <c r="D7020">
        <v>211</v>
      </c>
      <c r="E7020" t="s">
        <v>23412</v>
      </c>
      <c r="F7020">
        <v>7</v>
      </c>
      <c r="G7020" t="s">
        <v>23413</v>
      </c>
      <c r="H7020" t="s">
        <v>31000</v>
      </c>
      <c r="I7020">
        <v>6</v>
      </c>
      <c r="J7020">
        <v>997024</v>
      </c>
      <c r="K7020">
        <v>1003720</v>
      </c>
      <c r="L7020">
        <v>6697</v>
      </c>
      <c r="M7020">
        <v>2</v>
      </c>
      <c r="N7020">
        <v>285768</v>
      </c>
      <c r="O7020" t="s">
        <v>23414</v>
      </c>
      <c r="P7020">
        <v>108783</v>
      </c>
      <c r="Q7020" t="s">
        <v>23415</v>
      </c>
      <c r="R7020" t="s">
        <v>23416</v>
      </c>
      <c r="S7020" t="s">
        <v>35762</v>
      </c>
      <c r="T7020">
        <v>0.97213403838398904</v>
      </c>
      <c r="U7020">
        <v>1</v>
      </c>
      <c r="V7020">
        <v>0.166920601163495</v>
      </c>
      <c r="W7020">
        <v>0.38920677604595899</v>
      </c>
      <c r="X7020">
        <v>0.704072456322962</v>
      </c>
      <c r="Y7020">
        <v>-21.573658228926799</v>
      </c>
      <c r="Z7020">
        <v>0.69013698642955401</v>
      </c>
      <c r="AA7020">
        <v>0.84521697243271998</v>
      </c>
      <c r="AB7020">
        <v>-0.79655314097086305</v>
      </c>
      <c r="AC7020">
        <v>0.71753805159658501</v>
      </c>
      <c r="AD7020">
        <v>0.87989882095915395</v>
      </c>
      <c r="AE7020">
        <v>-0.82089652566065696</v>
      </c>
      <c r="AF7020">
        <v>0.61410715005536498</v>
      </c>
      <c r="AG7020">
        <v>0.80674443595273604</v>
      </c>
      <c r="AH7020">
        <v>1.0965308650083401</v>
      </c>
      <c r="AI7020">
        <v>0.35038410267202102</v>
      </c>
      <c r="AJ7020">
        <v>0.78121606160956403</v>
      </c>
      <c r="AK7020">
        <v>-21.657444293120999</v>
      </c>
    </row>
    <row r="7021" spans="1:37" x14ac:dyDescent="0.2">
      <c r="A7021" t="s">
        <v>23402</v>
      </c>
      <c r="B7021">
        <v>894942</v>
      </c>
      <c r="C7021">
        <v>895095</v>
      </c>
      <c r="D7021">
        <v>154</v>
      </c>
      <c r="E7021" t="s">
        <v>23417</v>
      </c>
      <c r="F7021">
        <v>1</v>
      </c>
      <c r="G7021" t="s">
        <v>23418</v>
      </c>
      <c r="H7021" t="s">
        <v>31000</v>
      </c>
      <c r="I7021">
        <v>6</v>
      </c>
      <c r="J7021">
        <v>997024</v>
      </c>
      <c r="K7021">
        <v>1003720</v>
      </c>
      <c r="L7021">
        <v>6697</v>
      </c>
      <c r="M7021">
        <v>2</v>
      </c>
      <c r="N7021">
        <v>285768</v>
      </c>
      <c r="O7021" t="s">
        <v>23414</v>
      </c>
      <c r="P7021">
        <v>108625</v>
      </c>
      <c r="Q7021" t="s">
        <v>23415</v>
      </c>
      <c r="R7021" t="s">
        <v>23416</v>
      </c>
      <c r="S7021" t="s">
        <v>35762</v>
      </c>
      <c r="T7021">
        <v>0.97213403838398904</v>
      </c>
      <c r="U7021">
        <v>1</v>
      </c>
      <c r="V7021">
        <v>0.166920601163495</v>
      </c>
      <c r="W7021">
        <v>0.38920677604595899</v>
      </c>
      <c r="X7021">
        <v>0.704072456322962</v>
      </c>
      <c r="Y7021">
        <v>-21.573658228926799</v>
      </c>
      <c r="Z7021">
        <v>0.69013698642955401</v>
      </c>
      <c r="AA7021">
        <v>0.84521697243271998</v>
      </c>
      <c r="AB7021">
        <v>-0.79655314097086305</v>
      </c>
      <c r="AC7021">
        <v>0.71753805159658501</v>
      </c>
      <c r="AD7021">
        <v>0.87989882095915395</v>
      </c>
      <c r="AE7021">
        <v>-0.82089652566065696</v>
      </c>
      <c r="AF7021">
        <v>0.61410715005536498</v>
      </c>
      <c r="AG7021">
        <v>0.80674443595273604</v>
      </c>
      <c r="AH7021">
        <v>1.0965308650083401</v>
      </c>
      <c r="AI7021">
        <v>0.35038410267202102</v>
      </c>
      <c r="AJ7021">
        <v>0.78121606160956403</v>
      </c>
      <c r="AK7021">
        <v>-21.657444293120999</v>
      </c>
    </row>
    <row r="7022" spans="1:37" x14ac:dyDescent="0.2">
      <c r="A7022" t="s">
        <v>23402</v>
      </c>
      <c r="B7022">
        <v>1146146</v>
      </c>
      <c r="C7022">
        <v>1146288</v>
      </c>
      <c r="D7022">
        <v>143</v>
      </c>
      <c r="E7022" t="s">
        <v>23419</v>
      </c>
      <c r="F7022">
        <v>2</v>
      </c>
      <c r="G7022" t="s">
        <v>23420</v>
      </c>
      <c r="H7022" t="s">
        <v>31000</v>
      </c>
      <c r="I7022">
        <v>6</v>
      </c>
      <c r="J7022">
        <v>998278</v>
      </c>
      <c r="K7022">
        <v>1101400</v>
      </c>
      <c r="L7022">
        <v>103123</v>
      </c>
      <c r="M7022">
        <v>2</v>
      </c>
      <c r="N7022">
        <v>285768</v>
      </c>
      <c r="O7022" t="s">
        <v>23421</v>
      </c>
      <c r="P7022">
        <v>-44746</v>
      </c>
      <c r="Q7022" t="s">
        <v>23415</v>
      </c>
      <c r="R7022" t="s">
        <v>23416</v>
      </c>
      <c r="S7022" t="s">
        <v>35762</v>
      </c>
      <c r="T7022">
        <v>0.97213403838398904</v>
      </c>
      <c r="U7022">
        <v>1</v>
      </c>
      <c r="V7022">
        <v>1.58611883180102</v>
      </c>
      <c r="W7022">
        <v>0.38920677604595899</v>
      </c>
      <c r="X7022">
        <v>0.704072456322962</v>
      </c>
      <c r="Y7022">
        <v>-21.771316838131199</v>
      </c>
      <c r="Z7022">
        <v>0.69013698642955401</v>
      </c>
      <c r="AA7022">
        <v>0.84521697243271998</v>
      </c>
      <c r="AB7022">
        <v>0.62264504077753902</v>
      </c>
      <c r="AC7022">
        <v>0.71753805159658501</v>
      </c>
      <c r="AD7022">
        <v>0.87989882095915395</v>
      </c>
      <c r="AE7022">
        <v>-2.2400942620311701</v>
      </c>
      <c r="AF7022">
        <v>0.61410715005536498</v>
      </c>
      <c r="AG7022">
        <v>0.80674443595273604</v>
      </c>
      <c r="AH7022">
        <v>2.5157285518573098</v>
      </c>
      <c r="AI7022">
        <v>0.35038410267202102</v>
      </c>
      <c r="AJ7022">
        <v>0.78121606160956403</v>
      </c>
      <c r="AK7022">
        <v>-21.335221038540801</v>
      </c>
    </row>
    <row r="7023" spans="1:37" x14ac:dyDescent="0.2">
      <c r="A7023" t="s">
        <v>23402</v>
      </c>
      <c r="B7023">
        <v>1456791</v>
      </c>
      <c r="C7023">
        <v>1456970</v>
      </c>
      <c r="D7023">
        <v>180</v>
      </c>
      <c r="E7023" t="s">
        <v>23422</v>
      </c>
      <c r="F7023">
        <v>7</v>
      </c>
      <c r="G7023" t="s">
        <v>23423</v>
      </c>
      <c r="H7023" t="s">
        <v>31000</v>
      </c>
      <c r="I7023">
        <v>6</v>
      </c>
      <c r="J7023">
        <v>1390314</v>
      </c>
      <c r="K7023">
        <v>1390411</v>
      </c>
      <c r="L7023">
        <v>98</v>
      </c>
      <c r="M7023">
        <v>2</v>
      </c>
      <c r="N7023">
        <v>102466720</v>
      </c>
      <c r="O7023" t="s">
        <v>23424</v>
      </c>
      <c r="P7023">
        <v>-66380</v>
      </c>
      <c r="Q7023" t="s">
        <v>23425</v>
      </c>
      <c r="R7023" t="s">
        <v>23426</v>
      </c>
      <c r="S7023" t="s">
        <v>35763</v>
      </c>
      <c r="T7023">
        <v>0.152084254673993</v>
      </c>
      <c r="U7023">
        <v>0.603102917160658</v>
      </c>
      <c r="V7023">
        <v>23.267493422007998</v>
      </c>
      <c r="W7023">
        <v>0.38920677604595899</v>
      </c>
      <c r="X7023">
        <v>0.704072456322962</v>
      </c>
      <c r="Y7023">
        <v>-21.186354538933202</v>
      </c>
      <c r="Z7023">
        <v>0.306975110376564</v>
      </c>
      <c r="AA7023">
        <v>0.72610664078822296</v>
      </c>
      <c r="AB7023">
        <v>22.304019433765902</v>
      </c>
      <c r="AC7023">
        <v>0.75388744886274095</v>
      </c>
      <c r="AD7023">
        <v>0.87989882095915395</v>
      </c>
      <c r="AE7023">
        <v>0.69759218935237</v>
      </c>
      <c r="AF7023">
        <v>4.6407610929182198E-2</v>
      </c>
      <c r="AG7023">
        <v>0.476038960109122</v>
      </c>
      <c r="AH7023">
        <v>23.267493422007998</v>
      </c>
      <c r="AI7023">
        <v>0.35038410267202102</v>
      </c>
      <c r="AJ7023">
        <v>0.78121606160956403</v>
      </c>
      <c r="AK7023">
        <v>-22.197104251280901</v>
      </c>
    </row>
    <row r="7024" spans="1:37" x14ac:dyDescent="0.2">
      <c r="A7024" t="s">
        <v>23402</v>
      </c>
      <c r="B7024">
        <v>1456970</v>
      </c>
      <c r="C7024">
        <v>1457149</v>
      </c>
      <c r="D7024">
        <v>180</v>
      </c>
      <c r="E7024" t="s">
        <v>23427</v>
      </c>
      <c r="F7024">
        <v>14</v>
      </c>
      <c r="G7024" t="s">
        <v>23428</v>
      </c>
      <c r="H7024" t="s">
        <v>31000</v>
      </c>
      <c r="I7024">
        <v>6</v>
      </c>
      <c r="J7024">
        <v>1390314</v>
      </c>
      <c r="K7024">
        <v>1390411</v>
      </c>
      <c r="L7024">
        <v>98</v>
      </c>
      <c r="M7024">
        <v>2</v>
      </c>
      <c r="N7024">
        <v>102466720</v>
      </c>
      <c r="O7024" t="s">
        <v>23424</v>
      </c>
      <c r="P7024">
        <v>-66559</v>
      </c>
      <c r="Q7024" t="s">
        <v>23425</v>
      </c>
      <c r="R7024" t="s">
        <v>23426</v>
      </c>
      <c r="S7024" t="s">
        <v>35763</v>
      </c>
      <c r="T7024">
        <v>0.152084254673993</v>
      </c>
      <c r="U7024">
        <v>0.603102917160658</v>
      </c>
      <c r="V7024">
        <v>23.267493422007998</v>
      </c>
      <c r="W7024">
        <v>0.38920677604595899</v>
      </c>
      <c r="X7024">
        <v>0.704072456322962</v>
      </c>
      <c r="Y7024">
        <v>-21.186354538933202</v>
      </c>
      <c r="Z7024">
        <v>0.306975110376564</v>
      </c>
      <c r="AA7024">
        <v>0.72610664078822296</v>
      </c>
      <c r="AB7024">
        <v>22.304019433765902</v>
      </c>
      <c r="AC7024">
        <v>0.75388744886274095</v>
      </c>
      <c r="AD7024">
        <v>0.87989882095915395</v>
      </c>
      <c r="AE7024">
        <v>0.69759218935237</v>
      </c>
      <c r="AF7024">
        <v>4.6407610929182198E-2</v>
      </c>
      <c r="AG7024">
        <v>0.476038960109122</v>
      </c>
      <c r="AH7024">
        <v>23.267493422007998</v>
      </c>
      <c r="AI7024">
        <v>0.35038410267202102</v>
      </c>
      <c r="AJ7024">
        <v>0.78121606160956403</v>
      </c>
      <c r="AK7024">
        <v>-22.197104251280901</v>
      </c>
    </row>
    <row r="7025" spans="1:37" x14ac:dyDescent="0.2">
      <c r="A7025" t="s">
        <v>23402</v>
      </c>
      <c r="B7025">
        <v>1615247</v>
      </c>
      <c r="C7025">
        <v>1615388</v>
      </c>
      <c r="D7025">
        <v>142</v>
      </c>
      <c r="E7025" t="s">
        <v>23429</v>
      </c>
      <c r="F7025">
        <v>13</v>
      </c>
      <c r="G7025" t="s">
        <v>23430</v>
      </c>
      <c r="H7025" t="s">
        <v>31000</v>
      </c>
      <c r="I7025">
        <v>6</v>
      </c>
      <c r="J7025">
        <v>1609915</v>
      </c>
      <c r="K7025">
        <v>1613897</v>
      </c>
      <c r="L7025">
        <v>3983</v>
      </c>
      <c r="M7025">
        <v>1</v>
      </c>
      <c r="N7025">
        <v>2296</v>
      </c>
      <c r="O7025" t="s">
        <v>23431</v>
      </c>
      <c r="P7025">
        <v>5332</v>
      </c>
      <c r="Q7025" t="s">
        <v>23432</v>
      </c>
      <c r="R7025" t="s">
        <v>23433</v>
      </c>
      <c r="S7025" t="s">
        <v>35764</v>
      </c>
      <c r="T7025">
        <v>0.97213403838398904</v>
      </c>
      <c r="U7025">
        <v>1</v>
      </c>
      <c r="V7025">
        <v>3.6739203791808102</v>
      </c>
      <c r="W7025">
        <v>0.94541066367716797</v>
      </c>
      <c r="X7025">
        <v>0.95159051474143896</v>
      </c>
      <c r="Y7025">
        <v>-3.3278966733554198</v>
      </c>
      <c r="Z7025">
        <v>0.69013698642955401</v>
      </c>
      <c r="AA7025">
        <v>0.84521697243271998</v>
      </c>
      <c r="AB7025">
        <v>2.71044630020296</v>
      </c>
      <c r="AC7025">
        <v>0.71753805159658501</v>
      </c>
      <c r="AD7025">
        <v>0.87989882095915395</v>
      </c>
      <c r="AE7025">
        <v>-4.3278961263964</v>
      </c>
      <c r="AF7025">
        <v>0.61410715005536498</v>
      </c>
      <c r="AG7025">
        <v>0.80674443595273604</v>
      </c>
      <c r="AH7025">
        <v>4.6035305043304096</v>
      </c>
      <c r="AI7025">
        <v>0.59609816080359102</v>
      </c>
      <c r="AJ7025">
        <v>0.78121606160956403</v>
      </c>
      <c r="AK7025">
        <v>-2.4591412516307098</v>
      </c>
    </row>
    <row r="7026" spans="1:37" x14ac:dyDescent="0.2">
      <c r="A7026" t="s">
        <v>23402</v>
      </c>
      <c r="B7026">
        <v>1615388</v>
      </c>
      <c r="C7026">
        <v>1615529</v>
      </c>
      <c r="D7026">
        <v>142</v>
      </c>
      <c r="E7026" t="s">
        <v>23434</v>
      </c>
      <c r="F7026">
        <v>11</v>
      </c>
      <c r="G7026" t="s">
        <v>23435</v>
      </c>
      <c r="H7026" t="s">
        <v>31000</v>
      </c>
      <c r="I7026">
        <v>6</v>
      </c>
      <c r="J7026">
        <v>1609915</v>
      </c>
      <c r="K7026">
        <v>1613897</v>
      </c>
      <c r="L7026">
        <v>3983</v>
      </c>
      <c r="M7026">
        <v>1</v>
      </c>
      <c r="N7026">
        <v>2296</v>
      </c>
      <c r="O7026" t="s">
        <v>23431</v>
      </c>
      <c r="P7026">
        <v>5473</v>
      </c>
      <c r="Q7026" t="s">
        <v>23432</v>
      </c>
      <c r="R7026" t="s">
        <v>23433</v>
      </c>
      <c r="S7026" t="s">
        <v>35764</v>
      </c>
      <c r="T7026">
        <v>0.97213403838398904</v>
      </c>
      <c r="U7026">
        <v>1</v>
      </c>
      <c r="V7026">
        <v>3.6739203791808102</v>
      </c>
      <c r="W7026">
        <v>0.94541066367716797</v>
      </c>
      <c r="X7026">
        <v>0.95159051474143896</v>
      </c>
      <c r="Y7026">
        <v>-3.3278966733554198</v>
      </c>
      <c r="Z7026">
        <v>0.69013698642955401</v>
      </c>
      <c r="AA7026">
        <v>0.84521697243271998</v>
      </c>
      <c r="AB7026">
        <v>2.71044630020296</v>
      </c>
      <c r="AC7026">
        <v>0.71753805159658501</v>
      </c>
      <c r="AD7026">
        <v>0.87989882095915395</v>
      </c>
      <c r="AE7026">
        <v>-4.3278961263964</v>
      </c>
      <c r="AF7026">
        <v>0.61410715005536498</v>
      </c>
      <c r="AG7026">
        <v>0.80674443595273604</v>
      </c>
      <c r="AH7026">
        <v>4.6035305043304096</v>
      </c>
      <c r="AI7026">
        <v>0.59609816080359102</v>
      </c>
      <c r="AJ7026">
        <v>0.78121606160956403</v>
      </c>
      <c r="AK7026">
        <v>-2.4591412516307098</v>
      </c>
    </row>
    <row r="7027" spans="1:37" x14ac:dyDescent="0.2">
      <c r="A7027" t="s">
        <v>23402</v>
      </c>
      <c r="B7027">
        <v>1615529</v>
      </c>
      <c r="C7027">
        <v>1615670</v>
      </c>
      <c r="D7027">
        <v>142</v>
      </c>
      <c r="E7027" t="s">
        <v>23436</v>
      </c>
      <c r="F7027">
        <v>12</v>
      </c>
      <c r="G7027" t="s">
        <v>23437</v>
      </c>
      <c r="H7027" t="s">
        <v>31000</v>
      </c>
      <c r="I7027">
        <v>6</v>
      </c>
      <c r="J7027">
        <v>1609915</v>
      </c>
      <c r="K7027">
        <v>1613897</v>
      </c>
      <c r="L7027">
        <v>3983</v>
      </c>
      <c r="M7027">
        <v>1</v>
      </c>
      <c r="N7027">
        <v>2296</v>
      </c>
      <c r="O7027" t="s">
        <v>23431</v>
      </c>
      <c r="P7027">
        <v>5614</v>
      </c>
      <c r="Q7027" t="s">
        <v>23432</v>
      </c>
      <c r="R7027" t="s">
        <v>23433</v>
      </c>
      <c r="S7027" t="s">
        <v>35764</v>
      </c>
      <c r="T7027">
        <v>0.97213403838398904</v>
      </c>
      <c r="U7027">
        <v>1</v>
      </c>
      <c r="V7027">
        <v>2.0889579731902499</v>
      </c>
      <c r="W7027">
        <v>0.94541066367716797</v>
      </c>
      <c r="X7027">
        <v>0.95159051474143896</v>
      </c>
      <c r="Y7027">
        <v>-1.74293428157446</v>
      </c>
      <c r="Z7027">
        <v>0.69013698642955401</v>
      </c>
      <c r="AA7027">
        <v>0.84521697243271998</v>
      </c>
      <c r="AB7027">
        <v>1.1254839842064599</v>
      </c>
      <c r="AC7027">
        <v>0.71753805159658501</v>
      </c>
      <c r="AD7027">
        <v>0.87989882095915395</v>
      </c>
      <c r="AE7027">
        <v>-2.7429337346154399</v>
      </c>
      <c r="AF7027">
        <v>0.61410715005536498</v>
      </c>
      <c r="AG7027">
        <v>0.80674443595273604</v>
      </c>
      <c r="AH7027">
        <v>3.01856809833986</v>
      </c>
      <c r="AI7027">
        <v>0.59609816080359102</v>
      </c>
      <c r="AJ7027">
        <v>0.78121606160956403</v>
      </c>
      <c r="AK7027">
        <v>-0.87417894984380295</v>
      </c>
    </row>
    <row r="7028" spans="1:37" x14ac:dyDescent="0.2">
      <c r="A7028" t="s">
        <v>23402</v>
      </c>
      <c r="B7028">
        <v>1633655</v>
      </c>
      <c r="C7028">
        <v>1633797</v>
      </c>
      <c r="D7028">
        <v>143</v>
      </c>
      <c r="E7028" t="s">
        <v>23438</v>
      </c>
      <c r="F7028">
        <v>3</v>
      </c>
      <c r="G7028" t="s">
        <v>23439</v>
      </c>
      <c r="H7028" t="s">
        <v>35765</v>
      </c>
      <c r="I7028">
        <v>6</v>
      </c>
      <c r="J7028">
        <v>1623806</v>
      </c>
      <c r="K7028">
        <v>1626188</v>
      </c>
      <c r="L7028">
        <v>2383</v>
      </c>
      <c r="M7028">
        <v>2</v>
      </c>
      <c r="N7028">
        <v>2762</v>
      </c>
      <c r="O7028" t="s">
        <v>23440</v>
      </c>
      <c r="P7028">
        <v>-7467</v>
      </c>
      <c r="Q7028" t="s">
        <v>23441</v>
      </c>
      <c r="R7028" t="s">
        <v>23442</v>
      </c>
      <c r="S7028" t="s">
        <v>35766</v>
      </c>
      <c r="T7028" t="s">
        <v>40</v>
      </c>
      <c r="U7028" t="s">
        <v>40</v>
      </c>
      <c r="V7028">
        <v>0</v>
      </c>
      <c r="W7028">
        <v>0.123414495547065</v>
      </c>
      <c r="X7028">
        <v>0.704072456322962</v>
      </c>
      <c r="Y7028">
        <v>24.296735875115299</v>
      </c>
      <c r="Z7028">
        <v>0.306975110376564</v>
      </c>
      <c r="AA7028">
        <v>0.72610664078822296</v>
      </c>
      <c r="AB7028">
        <v>23.259261243386</v>
      </c>
      <c r="AC7028">
        <v>0.27780950890804001</v>
      </c>
      <c r="AD7028">
        <v>0.68253123924728298</v>
      </c>
      <c r="AE7028">
        <v>23.296735945120201</v>
      </c>
      <c r="AF7028">
        <v>0.32549523997010099</v>
      </c>
      <c r="AG7028">
        <v>0.70473078222419605</v>
      </c>
      <c r="AH7028">
        <v>-23.2227353710453</v>
      </c>
      <c r="AI7028">
        <v>3.6185182304427702E-2</v>
      </c>
      <c r="AJ7028">
        <v>0.78121606160956403</v>
      </c>
      <c r="AK7028">
        <v>24.296735875115299</v>
      </c>
    </row>
    <row r="7029" spans="1:37" x14ac:dyDescent="0.2">
      <c r="A7029" t="s">
        <v>23402</v>
      </c>
      <c r="B7029">
        <v>1633797</v>
      </c>
      <c r="C7029">
        <v>1633939</v>
      </c>
      <c r="D7029">
        <v>143</v>
      </c>
      <c r="E7029" t="s">
        <v>23443</v>
      </c>
      <c r="F7029">
        <v>3</v>
      </c>
      <c r="G7029" t="s">
        <v>23444</v>
      </c>
      <c r="H7029" t="s">
        <v>35765</v>
      </c>
      <c r="I7029">
        <v>6</v>
      </c>
      <c r="J7029">
        <v>1623806</v>
      </c>
      <c r="K7029">
        <v>1626188</v>
      </c>
      <c r="L7029">
        <v>2383</v>
      </c>
      <c r="M7029">
        <v>2</v>
      </c>
      <c r="N7029">
        <v>2762</v>
      </c>
      <c r="O7029" t="s">
        <v>23440</v>
      </c>
      <c r="P7029">
        <v>-7609</v>
      </c>
      <c r="Q7029" t="s">
        <v>23441</v>
      </c>
      <c r="R7029" t="s">
        <v>23442</v>
      </c>
      <c r="S7029" t="s">
        <v>35766</v>
      </c>
      <c r="T7029">
        <v>0.32911398597860803</v>
      </c>
      <c r="U7029">
        <v>0.603102917160658</v>
      </c>
      <c r="V7029">
        <v>22.860360689697199</v>
      </c>
      <c r="W7029">
        <v>0.46193634366738701</v>
      </c>
      <c r="X7029">
        <v>0.75726018452522603</v>
      </c>
      <c r="Y7029">
        <v>1.63800901816855</v>
      </c>
      <c r="Z7029">
        <v>0.203350924423461</v>
      </c>
      <c r="AA7029">
        <v>0.72610664078822296</v>
      </c>
      <c r="AB7029">
        <v>23.733247093813699</v>
      </c>
      <c r="AC7029">
        <v>0.88945902157151002</v>
      </c>
      <c r="AD7029">
        <v>0.94068432309766403</v>
      </c>
      <c r="AE7029">
        <v>0.63800908817341395</v>
      </c>
      <c r="AF7029">
        <v>1</v>
      </c>
      <c r="AG7029">
        <v>1</v>
      </c>
      <c r="AH7029">
        <v>-0.36237468134809803</v>
      </c>
      <c r="AI7029">
        <v>0.183554312780425</v>
      </c>
      <c r="AJ7029">
        <v>0.78121606160956403</v>
      </c>
      <c r="AK7029">
        <v>2.5067643049021799</v>
      </c>
    </row>
    <row r="7030" spans="1:37" x14ac:dyDescent="0.2">
      <c r="A7030" t="s">
        <v>23402</v>
      </c>
      <c r="B7030">
        <v>1780379</v>
      </c>
      <c r="C7030">
        <v>1780554</v>
      </c>
      <c r="D7030">
        <v>176</v>
      </c>
      <c r="E7030" t="s">
        <v>23445</v>
      </c>
      <c r="F7030">
        <v>3</v>
      </c>
      <c r="G7030" t="s">
        <v>23446</v>
      </c>
      <c r="H7030" t="s">
        <v>35767</v>
      </c>
      <c r="I7030">
        <v>6</v>
      </c>
      <c r="J7030">
        <v>1679172</v>
      </c>
      <c r="K7030">
        <v>1726477</v>
      </c>
      <c r="L7030">
        <v>47306</v>
      </c>
      <c r="M7030">
        <v>2</v>
      </c>
      <c r="N7030">
        <v>2762</v>
      </c>
      <c r="O7030" t="s">
        <v>23447</v>
      </c>
      <c r="P7030">
        <v>-53902</v>
      </c>
      <c r="Q7030" t="s">
        <v>23441</v>
      </c>
      <c r="R7030" t="s">
        <v>23442</v>
      </c>
      <c r="S7030" t="s">
        <v>35766</v>
      </c>
      <c r="T7030">
        <v>3.5551012810344097E-2</v>
      </c>
      <c r="U7030">
        <v>0.603102917160658</v>
      </c>
      <c r="V7030">
        <v>26.171754831349698</v>
      </c>
      <c r="W7030">
        <v>0.25384545422922999</v>
      </c>
      <c r="X7030">
        <v>0.704072456322962</v>
      </c>
      <c r="Y7030">
        <v>0.644016301805864</v>
      </c>
      <c r="Z7030">
        <v>0.136920528570767</v>
      </c>
      <c r="AA7030">
        <v>0.72610664078822296</v>
      </c>
      <c r="AB7030">
        <v>25.208280725505499</v>
      </c>
      <c r="AC7030">
        <v>0.63966253792798</v>
      </c>
      <c r="AD7030">
        <v>0.87989882095915395</v>
      </c>
      <c r="AE7030">
        <v>-0.35598366601845</v>
      </c>
      <c r="AF7030">
        <v>3.9401877639471897E-3</v>
      </c>
      <c r="AG7030">
        <v>0.476038960109122</v>
      </c>
      <c r="AH7030">
        <v>26.171754831349698</v>
      </c>
      <c r="AI7030">
        <v>6.1609259122097297E-2</v>
      </c>
      <c r="AJ7030">
        <v>0.78121606160956403</v>
      </c>
      <c r="AK7030">
        <v>1.5127717269918901</v>
      </c>
    </row>
    <row r="7031" spans="1:37" x14ac:dyDescent="0.2">
      <c r="A7031" t="s">
        <v>23402</v>
      </c>
      <c r="B7031">
        <v>1780554</v>
      </c>
      <c r="C7031">
        <v>1780729</v>
      </c>
      <c r="D7031">
        <v>176</v>
      </c>
      <c r="E7031" t="s">
        <v>23448</v>
      </c>
      <c r="F7031">
        <v>7</v>
      </c>
      <c r="G7031" t="s">
        <v>23449</v>
      </c>
      <c r="H7031" t="s">
        <v>35767</v>
      </c>
      <c r="I7031">
        <v>6</v>
      </c>
      <c r="J7031">
        <v>1679172</v>
      </c>
      <c r="K7031">
        <v>1726477</v>
      </c>
      <c r="L7031">
        <v>47306</v>
      </c>
      <c r="M7031">
        <v>2</v>
      </c>
      <c r="N7031">
        <v>2762</v>
      </c>
      <c r="O7031" t="s">
        <v>23447</v>
      </c>
      <c r="P7031">
        <v>-54077</v>
      </c>
      <c r="Q7031" t="s">
        <v>23441</v>
      </c>
      <c r="R7031" t="s">
        <v>23442</v>
      </c>
      <c r="S7031" t="s">
        <v>35766</v>
      </c>
      <c r="T7031">
        <v>3.5551012810344097E-2</v>
      </c>
      <c r="U7031">
        <v>0.603102917160658</v>
      </c>
      <c r="V7031">
        <v>26.171754831349698</v>
      </c>
      <c r="W7031">
        <v>0.25384545422922999</v>
      </c>
      <c r="X7031">
        <v>0.704072456322962</v>
      </c>
      <c r="Y7031">
        <v>0.644016301805864</v>
      </c>
      <c r="Z7031">
        <v>0.136920528570767</v>
      </c>
      <c r="AA7031">
        <v>0.72610664078822296</v>
      </c>
      <c r="AB7031">
        <v>25.208280725505499</v>
      </c>
      <c r="AC7031">
        <v>0.63966253792798</v>
      </c>
      <c r="AD7031">
        <v>0.87989882095915395</v>
      </c>
      <c r="AE7031">
        <v>-0.35598366601845</v>
      </c>
      <c r="AF7031">
        <v>3.9401877639471897E-3</v>
      </c>
      <c r="AG7031">
        <v>0.476038960109122</v>
      </c>
      <c r="AH7031">
        <v>26.171754831349698</v>
      </c>
      <c r="AI7031">
        <v>6.1609259122097297E-2</v>
      </c>
      <c r="AJ7031">
        <v>0.78121606160956403</v>
      </c>
      <c r="AK7031">
        <v>1.5127717269918901</v>
      </c>
    </row>
    <row r="7032" spans="1:37" x14ac:dyDescent="0.2">
      <c r="A7032" t="s">
        <v>23402</v>
      </c>
      <c r="B7032">
        <v>2422863</v>
      </c>
      <c r="C7032">
        <v>2423034</v>
      </c>
      <c r="D7032">
        <v>172</v>
      </c>
      <c r="E7032" t="s">
        <v>23450</v>
      </c>
      <c r="F7032">
        <v>0</v>
      </c>
      <c r="G7032" t="s">
        <v>23451</v>
      </c>
      <c r="H7032" t="s">
        <v>35768</v>
      </c>
      <c r="I7032">
        <v>6</v>
      </c>
      <c r="J7032">
        <v>2396572</v>
      </c>
      <c r="K7032">
        <v>2399866</v>
      </c>
      <c r="L7032">
        <v>3295</v>
      </c>
      <c r="M7032">
        <v>1</v>
      </c>
      <c r="N7032">
        <v>100508120</v>
      </c>
      <c r="O7032" t="s">
        <v>23452</v>
      </c>
      <c r="P7032">
        <v>26291</v>
      </c>
      <c r="Q7032" t="s">
        <v>40</v>
      </c>
      <c r="R7032" t="s">
        <v>23453</v>
      </c>
      <c r="S7032" t="s">
        <v>35769</v>
      </c>
      <c r="T7032">
        <v>0.152074576444617</v>
      </c>
      <c r="U7032">
        <v>0.603102917160658</v>
      </c>
      <c r="V7032">
        <v>0.72847461009710002</v>
      </c>
      <c r="W7032">
        <v>0.91077343056169002</v>
      </c>
      <c r="X7032">
        <v>0.95159051474143896</v>
      </c>
      <c r="Y7032">
        <v>-9.0658329534681101E-2</v>
      </c>
      <c r="Z7032">
        <v>0.32873711086011298</v>
      </c>
      <c r="AA7032">
        <v>0.76503680551060305</v>
      </c>
      <c r="AB7032">
        <v>0.52337051174841998</v>
      </c>
      <c r="AC7032">
        <v>0.99347160557920999</v>
      </c>
      <c r="AD7032">
        <v>0.99583241518417198</v>
      </c>
      <c r="AE7032">
        <v>-0.24100609416881699</v>
      </c>
      <c r="AF7032">
        <v>0.16812123345442001</v>
      </c>
      <c r="AG7032">
        <v>0.68151250837662902</v>
      </c>
      <c r="AH7032">
        <v>0.59368410165266094</v>
      </c>
      <c r="AI7032">
        <v>0.80388163311369198</v>
      </c>
      <c r="AJ7032">
        <v>0.94390293416205995</v>
      </c>
      <c r="AK7032">
        <v>8.0126008435824903E-2</v>
      </c>
    </row>
    <row r="7033" spans="1:37" x14ac:dyDescent="0.2">
      <c r="A7033" t="s">
        <v>23402</v>
      </c>
      <c r="B7033">
        <v>2423034</v>
      </c>
      <c r="C7033">
        <v>2423205</v>
      </c>
      <c r="D7033">
        <v>172</v>
      </c>
      <c r="E7033" t="s">
        <v>23454</v>
      </c>
      <c r="F7033">
        <v>4</v>
      </c>
      <c r="G7033" t="s">
        <v>15803</v>
      </c>
      <c r="H7033" t="s">
        <v>35768</v>
      </c>
      <c r="I7033">
        <v>6</v>
      </c>
      <c r="J7033">
        <v>2396572</v>
      </c>
      <c r="K7033">
        <v>2399866</v>
      </c>
      <c r="L7033">
        <v>3295</v>
      </c>
      <c r="M7033">
        <v>1</v>
      </c>
      <c r="N7033">
        <v>100508120</v>
      </c>
      <c r="O7033" t="s">
        <v>23452</v>
      </c>
      <c r="P7033">
        <v>26462</v>
      </c>
      <c r="Q7033" t="s">
        <v>40</v>
      </c>
      <c r="R7033" t="s">
        <v>23453</v>
      </c>
      <c r="S7033" t="s">
        <v>35769</v>
      </c>
      <c r="T7033">
        <v>0.152074576444617</v>
      </c>
      <c r="U7033">
        <v>0.603102917160658</v>
      </c>
      <c r="V7033">
        <v>0.72847461009710002</v>
      </c>
      <c r="W7033">
        <v>0.91077343056169002</v>
      </c>
      <c r="X7033">
        <v>0.95159051474143896</v>
      </c>
      <c r="Y7033">
        <v>-9.0658329534681101E-2</v>
      </c>
      <c r="Z7033">
        <v>0.32873711086011298</v>
      </c>
      <c r="AA7033">
        <v>0.76503680551060305</v>
      </c>
      <c r="AB7033">
        <v>0.52337051174841998</v>
      </c>
      <c r="AC7033">
        <v>0.99347160557920999</v>
      </c>
      <c r="AD7033">
        <v>0.99583241518417198</v>
      </c>
      <c r="AE7033">
        <v>-0.24100609416881699</v>
      </c>
      <c r="AF7033">
        <v>0.16812123345442001</v>
      </c>
      <c r="AG7033">
        <v>0.68151250837662902</v>
      </c>
      <c r="AH7033">
        <v>0.59368410165266094</v>
      </c>
      <c r="AI7033">
        <v>0.80388163311369198</v>
      </c>
      <c r="AJ7033">
        <v>0.94390293416205995</v>
      </c>
      <c r="AK7033">
        <v>8.0126008435824903E-2</v>
      </c>
    </row>
    <row r="7034" spans="1:37" x14ac:dyDescent="0.2">
      <c r="A7034" t="s">
        <v>23402</v>
      </c>
      <c r="B7034">
        <v>2423205</v>
      </c>
      <c r="C7034">
        <v>2423376</v>
      </c>
      <c r="D7034">
        <v>172</v>
      </c>
      <c r="E7034" t="s">
        <v>23455</v>
      </c>
      <c r="F7034">
        <v>3</v>
      </c>
      <c r="G7034" t="s">
        <v>23456</v>
      </c>
      <c r="H7034" t="s">
        <v>35768</v>
      </c>
      <c r="I7034">
        <v>6</v>
      </c>
      <c r="J7034">
        <v>2396572</v>
      </c>
      <c r="K7034">
        <v>2399866</v>
      </c>
      <c r="L7034">
        <v>3295</v>
      </c>
      <c r="M7034">
        <v>1</v>
      </c>
      <c r="N7034">
        <v>100508120</v>
      </c>
      <c r="O7034" t="s">
        <v>23452</v>
      </c>
      <c r="P7034">
        <v>26633</v>
      </c>
      <c r="Q7034" t="s">
        <v>40</v>
      </c>
      <c r="R7034" t="s">
        <v>23453</v>
      </c>
      <c r="S7034" t="s">
        <v>35769</v>
      </c>
      <c r="T7034">
        <v>0.152074576444617</v>
      </c>
      <c r="U7034">
        <v>0.603102917160658</v>
      </c>
      <c r="V7034">
        <v>0.72847461009710002</v>
      </c>
      <c r="W7034">
        <v>1</v>
      </c>
      <c r="X7034">
        <v>1</v>
      </c>
      <c r="Y7034">
        <v>-0.178616853512443</v>
      </c>
      <c r="Z7034">
        <v>0.337293629514964</v>
      </c>
      <c r="AA7034">
        <v>0.78258225375273804</v>
      </c>
      <c r="AB7034">
        <v>0.48409948071012199</v>
      </c>
      <c r="AC7034">
        <v>0.96736676706586999</v>
      </c>
      <c r="AD7034">
        <v>0.97588472642366297</v>
      </c>
      <c r="AE7034">
        <v>-0.28915227895308199</v>
      </c>
      <c r="AF7034">
        <v>0.15767361086311599</v>
      </c>
      <c r="AG7034">
        <v>0.68151250837662902</v>
      </c>
      <c r="AH7034">
        <v>0.64399996942354298</v>
      </c>
      <c r="AI7034">
        <v>0.87075715784372298</v>
      </c>
      <c r="AJ7034">
        <v>0.98376265215361003</v>
      </c>
      <c r="AK7034">
        <v>-7.83251554193716E-3</v>
      </c>
    </row>
    <row r="7035" spans="1:37" x14ac:dyDescent="0.2">
      <c r="A7035" t="s">
        <v>23402</v>
      </c>
      <c r="B7035">
        <v>2783044</v>
      </c>
      <c r="C7035">
        <v>2783194</v>
      </c>
      <c r="D7035">
        <v>151</v>
      </c>
      <c r="E7035" t="s">
        <v>23457</v>
      </c>
      <c r="F7035">
        <v>5</v>
      </c>
      <c r="G7035" t="s">
        <v>23458</v>
      </c>
      <c r="H7035" t="s">
        <v>35770</v>
      </c>
      <c r="I7035">
        <v>6</v>
      </c>
      <c r="J7035">
        <v>2663814</v>
      </c>
      <c r="K7035">
        <v>2770330</v>
      </c>
      <c r="L7035">
        <v>106517</v>
      </c>
      <c r="M7035">
        <v>2</v>
      </c>
      <c r="N7035">
        <v>340156</v>
      </c>
      <c r="O7035" t="s">
        <v>23459</v>
      </c>
      <c r="P7035">
        <v>-12714</v>
      </c>
      <c r="Q7035" t="s">
        <v>23460</v>
      </c>
      <c r="R7035" t="s">
        <v>23461</v>
      </c>
      <c r="S7035" t="s">
        <v>35771</v>
      </c>
      <c r="T7035">
        <v>0.32911398597860803</v>
      </c>
      <c r="U7035">
        <v>0.603102917160658</v>
      </c>
      <c r="V7035">
        <v>22.2753982837066</v>
      </c>
      <c r="W7035">
        <v>0.38920677604595899</v>
      </c>
      <c r="X7035">
        <v>0.704072456322962</v>
      </c>
      <c r="Y7035">
        <v>-22.073764465165802</v>
      </c>
      <c r="Z7035">
        <v>0.48464167878831399</v>
      </c>
      <c r="AA7035">
        <v>0.84435025072159198</v>
      </c>
      <c r="AB7035">
        <v>21.311924429713901</v>
      </c>
      <c r="AC7035">
        <v>0.21073619169722799</v>
      </c>
      <c r="AD7035">
        <v>0.68253123924728298</v>
      </c>
      <c r="AE7035">
        <v>-22.073764465165802</v>
      </c>
      <c r="AF7035">
        <v>0.16793847098801201</v>
      </c>
      <c r="AG7035">
        <v>0.68151250837662902</v>
      </c>
      <c r="AH7035">
        <v>22.2753982837066</v>
      </c>
      <c r="AI7035">
        <v>0.52399907623471598</v>
      </c>
      <c r="AJ7035">
        <v>0.78121606160956403</v>
      </c>
      <c r="AK7035">
        <v>-21.205009268426199</v>
      </c>
    </row>
    <row r="7036" spans="1:37" x14ac:dyDescent="0.2">
      <c r="A7036" t="s">
        <v>23402</v>
      </c>
      <c r="B7036">
        <v>2875746</v>
      </c>
      <c r="C7036">
        <v>2875910</v>
      </c>
      <c r="D7036">
        <v>165</v>
      </c>
      <c r="E7036" t="s">
        <v>23462</v>
      </c>
      <c r="F7036">
        <v>10</v>
      </c>
      <c r="G7036" t="s">
        <v>23463</v>
      </c>
      <c r="H7036" t="s">
        <v>30987</v>
      </c>
      <c r="I7036">
        <v>6</v>
      </c>
      <c r="J7036">
        <v>2854659</v>
      </c>
      <c r="K7036">
        <v>2875993</v>
      </c>
      <c r="L7036">
        <v>21335</v>
      </c>
      <c r="M7036">
        <v>2</v>
      </c>
      <c r="N7036">
        <v>221756</v>
      </c>
      <c r="O7036" t="s">
        <v>23464</v>
      </c>
      <c r="P7036">
        <v>83</v>
      </c>
      <c r="Q7036" t="s">
        <v>40</v>
      </c>
      <c r="R7036" t="s">
        <v>23465</v>
      </c>
      <c r="S7036" t="s">
        <v>35772</v>
      </c>
      <c r="T7036">
        <v>0.97213403838398904</v>
      </c>
      <c r="U7036">
        <v>1</v>
      </c>
      <c r="V7036">
        <v>0.68297645213649005</v>
      </c>
      <c r="W7036">
        <v>0.38920677604595899</v>
      </c>
      <c r="X7036">
        <v>0.704072456322962</v>
      </c>
      <c r="Y7036">
        <v>-22.883843805864601</v>
      </c>
      <c r="Z7036">
        <v>0.69013698642955401</v>
      </c>
      <c r="AA7036">
        <v>0.84521697243271998</v>
      </c>
      <c r="AB7036">
        <v>-0.28049751785393801</v>
      </c>
      <c r="AC7036">
        <v>0.71753805159658501</v>
      </c>
      <c r="AD7036">
        <v>0.87989882095915395</v>
      </c>
      <c r="AE7036">
        <v>-1.3369524952863501</v>
      </c>
      <c r="AF7036">
        <v>0.61410715005536498</v>
      </c>
      <c r="AG7036">
        <v>0.80674443595273604</v>
      </c>
      <c r="AH7036">
        <v>1.6125868888030701</v>
      </c>
      <c r="AI7036">
        <v>0.35038410267202102</v>
      </c>
      <c r="AJ7036">
        <v>0.78121606160956403</v>
      </c>
      <c r="AK7036">
        <v>-22.741067457131098</v>
      </c>
    </row>
    <row r="7037" spans="1:37" x14ac:dyDescent="0.2">
      <c r="A7037" t="s">
        <v>23402</v>
      </c>
      <c r="B7037">
        <v>2875910</v>
      </c>
      <c r="C7037">
        <v>2876074</v>
      </c>
      <c r="D7037">
        <v>165</v>
      </c>
      <c r="E7037" t="s">
        <v>23466</v>
      </c>
      <c r="F7037">
        <v>11</v>
      </c>
      <c r="G7037" t="s">
        <v>23467</v>
      </c>
      <c r="H7037" t="s">
        <v>30987</v>
      </c>
      <c r="I7037">
        <v>6</v>
      </c>
      <c r="J7037">
        <v>2854659</v>
      </c>
      <c r="K7037">
        <v>2875993</v>
      </c>
      <c r="L7037">
        <v>21335</v>
      </c>
      <c r="M7037">
        <v>2</v>
      </c>
      <c r="N7037">
        <v>221756</v>
      </c>
      <c r="O7037" t="s">
        <v>23464</v>
      </c>
      <c r="P7037">
        <v>0</v>
      </c>
      <c r="Q7037" t="s">
        <v>40</v>
      </c>
      <c r="R7037" t="s">
        <v>23465</v>
      </c>
      <c r="S7037" t="s">
        <v>35772</v>
      </c>
      <c r="T7037">
        <v>0.97213403838398904</v>
      </c>
      <c r="U7037">
        <v>1</v>
      </c>
      <c r="V7037">
        <v>0.68297645213649005</v>
      </c>
      <c r="W7037">
        <v>0.38920677604595899</v>
      </c>
      <c r="X7037">
        <v>0.704072456322962</v>
      </c>
      <c r="Y7037">
        <v>-22.883843805864601</v>
      </c>
      <c r="Z7037">
        <v>0.69013698642955401</v>
      </c>
      <c r="AA7037">
        <v>0.84521697243271998</v>
      </c>
      <c r="AB7037">
        <v>-0.28049751785393801</v>
      </c>
      <c r="AC7037">
        <v>0.71753805159658501</v>
      </c>
      <c r="AD7037">
        <v>0.87989882095915395</v>
      </c>
      <c r="AE7037">
        <v>-1.3369524952863501</v>
      </c>
      <c r="AF7037">
        <v>0.61410715005536498</v>
      </c>
      <c r="AG7037">
        <v>0.80674443595273604</v>
      </c>
      <c r="AH7037">
        <v>1.6125868888030701</v>
      </c>
      <c r="AI7037">
        <v>0.35038410267202102</v>
      </c>
      <c r="AJ7037">
        <v>0.78121606160956403</v>
      </c>
      <c r="AK7037">
        <v>-22.741067457131098</v>
      </c>
    </row>
    <row r="7038" spans="1:37" x14ac:dyDescent="0.2">
      <c r="A7038" t="s">
        <v>23402</v>
      </c>
      <c r="B7038">
        <v>3170962</v>
      </c>
      <c r="C7038">
        <v>3171143</v>
      </c>
      <c r="D7038">
        <v>182</v>
      </c>
      <c r="E7038" t="s">
        <v>23468</v>
      </c>
      <c r="F7038">
        <v>10</v>
      </c>
      <c r="G7038" t="s">
        <v>23469</v>
      </c>
      <c r="H7038" t="s">
        <v>31000</v>
      </c>
      <c r="I7038">
        <v>6</v>
      </c>
      <c r="J7038">
        <v>3153699</v>
      </c>
      <c r="K7038">
        <v>3157544</v>
      </c>
      <c r="L7038">
        <v>3846</v>
      </c>
      <c r="M7038">
        <v>2</v>
      </c>
      <c r="N7038">
        <v>7280</v>
      </c>
      <c r="O7038" t="s">
        <v>23470</v>
      </c>
      <c r="P7038">
        <v>-13418</v>
      </c>
      <c r="Q7038" t="s">
        <v>23471</v>
      </c>
      <c r="R7038" t="s">
        <v>23472</v>
      </c>
      <c r="S7038" t="s">
        <v>35773</v>
      </c>
      <c r="T7038">
        <v>0.56354823081344896</v>
      </c>
      <c r="U7038">
        <v>0.81214233890638399</v>
      </c>
      <c r="V7038">
        <v>-1.4120324767127601</v>
      </c>
      <c r="W7038">
        <v>0.113079289867903</v>
      </c>
      <c r="X7038">
        <v>0.704072456322962</v>
      </c>
      <c r="Y7038">
        <v>-25.070663926782299</v>
      </c>
      <c r="Z7038">
        <v>0.23404878042441499</v>
      </c>
      <c r="AA7038">
        <v>0.72610664078822296</v>
      </c>
      <c r="AB7038">
        <v>-2.3755064723672601</v>
      </c>
      <c r="AC7038">
        <v>2.4853262407310801E-2</v>
      </c>
      <c r="AD7038">
        <v>0.57684129297949804</v>
      </c>
      <c r="AE7038">
        <v>-25.070663926782299</v>
      </c>
      <c r="AF7038">
        <v>0.98343762640780896</v>
      </c>
      <c r="AG7038">
        <v>1</v>
      </c>
      <c r="AH7038">
        <v>-0.48242185052842301</v>
      </c>
      <c r="AI7038">
        <v>0.24456414000292601</v>
      </c>
      <c r="AJ7038">
        <v>0.78121606160956403</v>
      </c>
      <c r="AK7038">
        <v>-24.201908493881</v>
      </c>
    </row>
    <row r="7039" spans="1:37" x14ac:dyDescent="0.2">
      <c r="A7039" t="s">
        <v>23402</v>
      </c>
      <c r="B7039">
        <v>3171143</v>
      </c>
      <c r="C7039">
        <v>3171324</v>
      </c>
      <c r="D7039">
        <v>182</v>
      </c>
      <c r="E7039" t="s">
        <v>23473</v>
      </c>
      <c r="F7039">
        <v>6</v>
      </c>
      <c r="G7039" t="s">
        <v>23474</v>
      </c>
      <c r="H7039" t="s">
        <v>31000</v>
      </c>
      <c r="I7039">
        <v>6</v>
      </c>
      <c r="J7039">
        <v>3153699</v>
      </c>
      <c r="K7039">
        <v>3157544</v>
      </c>
      <c r="L7039">
        <v>3846</v>
      </c>
      <c r="M7039">
        <v>2</v>
      </c>
      <c r="N7039">
        <v>7280</v>
      </c>
      <c r="O7039" t="s">
        <v>23470</v>
      </c>
      <c r="P7039">
        <v>-13599</v>
      </c>
      <c r="Q7039" t="s">
        <v>23471</v>
      </c>
      <c r="R7039" t="s">
        <v>23472</v>
      </c>
      <c r="S7039" t="s">
        <v>35773</v>
      </c>
      <c r="T7039">
        <v>0.56354823081344896</v>
      </c>
      <c r="U7039">
        <v>0.81214233890638399</v>
      </c>
      <c r="V7039">
        <v>-1.4120324767127601</v>
      </c>
      <c r="W7039">
        <v>0.113079289867903</v>
      </c>
      <c r="X7039">
        <v>0.704072456322962</v>
      </c>
      <c r="Y7039">
        <v>-25.070663926782299</v>
      </c>
      <c r="Z7039">
        <v>0.23404878042441499</v>
      </c>
      <c r="AA7039">
        <v>0.72610664078822296</v>
      </c>
      <c r="AB7039">
        <v>-2.3755064723672601</v>
      </c>
      <c r="AC7039">
        <v>2.4853262407310801E-2</v>
      </c>
      <c r="AD7039">
        <v>0.57684129297949804</v>
      </c>
      <c r="AE7039">
        <v>-25.070663926782299</v>
      </c>
      <c r="AF7039">
        <v>0.98343762640780896</v>
      </c>
      <c r="AG7039">
        <v>1</v>
      </c>
      <c r="AH7039">
        <v>-0.48242185052842301</v>
      </c>
      <c r="AI7039">
        <v>0.24456414000292601</v>
      </c>
      <c r="AJ7039">
        <v>0.78121606160956403</v>
      </c>
      <c r="AK7039">
        <v>-24.201908493881</v>
      </c>
    </row>
    <row r="7040" spans="1:37" x14ac:dyDescent="0.2">
      <c r="A7040" t="s">
        <v>23402</v>
      </c>
      <c r="B7040">
        <v>3720586</v>
      </c>
      <c r="C7040">
        <v>3720748</v>
      </c>
      <c r="D7040">
        <v>163</v>
      </c>
      <c r="E7040" t="s">
        <v>23475</v>
      </c>
      <c r="F7040">
        <v>0</v>
      </c>
      <c r="G7040" t="s">
        <v>23476</v>
      </c>
      <c r="H7040" t="s">
        <v>30987</v>
      </c>
      <c r="I7040">
        <v>6</v>
      </c>
      <c r="J7040">
        <v>3593489</v>
      </c>
      <c r="K7040">
        <v>3720081</v>
      </c>
      <c r="L7040">
        <v>126593</v>
      </c>
      <c r="M7040">
        <v>2</v>
      </c>
      <c r="N7040">
        <v>100507336</v>
      </c>
      <c r="O7040" t="s">
        <v>23477</v>
      </c>
      <c r="P7040">
        <v>-505</v>
      </c>
      <c r="Q7040" t="s">
        <v>23478</v>
      </c>
      <c r="R7040" t="s">
        <v>23479</v>
      </c>
      <c r="S7040" t="s">
        <v>35774</v>
      </c>
      <c r="T7040">
        <v>0.17308923567461099</v>
      </c>
      <c r="U7040">
        <v>0.603102917160658</v>
      </c>
      <c r="V7040">
        <v>-23.450446203370401</v>
      </c>
      <c r="W7040">
        <v>0.89107655920673101</v>
      </c>
      <c r="X7040">
        <v>0.95159051474143896</v>
      </c>
      <c r="Y7040">
        <v>0.60812167151748797</v>
      </c>
      <c r="Z7040">
        <v>0.250572619160632</v>
      </c>
      <c r="AA7040">
        <v>0.72610664078822296</v>
      </c>
      <c r="AB7040">
        <v>-3.72262784537322</v>
      </c>
      <c r="AC7040">
        <v>0.85817338719172098</v>
      </c>
      <c r="AD7040">
        <v>0.94068432309766403</v>
      </c>
      <c r="AE7040">
        <v>2.4788470468542201</v>
      </c>
      <c r="AF7040">
        <v>0.22065000948199101</v>
      </c>
      <c r="AG7040">
        <v>0.68151250837662902</v>
      </c>
      <c r="AH7040">
        <v>-22.710725578445899</v>
      </c>
      <c r="AI7040">
        <v>0.95029317176085903</v>
      </c>
      <c r="AJ7040">
        <v>0.98621344597861504</v>
      </c>
      <c r="AK7040">
        <v>-1.6851541178837199</v>
      </c>
    </row>
    <row r="7041" spans="1:37" x14ac:dyDescent="0.2">
      <c r="A7041" t="s">
        <v>23402</v>
      </c>
      <c r="B7041">
        <v>3720748</v>
      </c>
      <c r="C7041">
        <v>3720910</v>
      </c>
      <c r="D7041">
        <v>163</v>
      </c>
      <c r="E7041" t="s">
        <v>23480</v>
      </c>
      <c r="F7041">
        <v>11</v>
      </c>
      <c r="G7041" t="s">
        <v>23481</v>
      </c>
      <c r="H7041" t="s">
        <v>30987</v>
      </c>
      <c r="I7041">
        <v>6</v>
      </c>
      <c r="J7041">
        <v>3593489</v>
      </c>
      <c r="K7041">
        <v>3720081</v>
      </c>
      <c r="L7041">
        <v>126593</v>
      </c>
      <c r="M7041">
        <v>2</v>
      </c>
      <c r="N7041">
        <v>100507336</v>
      </c>
      <c r="O7041" t="s">
        <v>23477</v>
      </c>
      <c r="P7041">
        <v>-667</v>
      </c>
      <c r="Q7041" t="s">
        <v>23478</v>
      </c>
      <c r="R7041" t="s">
        <v>23479</v>
      </c>
      <c r="S7041" t="s">
        <v>35774</v>
      </c>
      <c r="T7041">
        <v>0.17308923567461099</v>
      </c>
      <c r="U7041">
        <v>0.603102917160658</v>
      </c>
      <c r="V7041">
        <v>-23.450446203370401</v>
      </c>
      <c r="W7041">
        <v>0.89107655920673101</v>
      </c>
      <c r="X7041">
        <v>0.95159051474143896</v>
      </c>
      <c r="Y7041">
        <v>0.60812167151748797</v>
      </c>
      <c r="Z7041">
        <v>0.250572619160632</v>
      </c>
      <c r="AA7041">
        <v>0.72610664078822296</v>
      </c>
      <c r="AB7041">
        <v>-3.72262784537322</v>
      </c>
      <c r="AC7041">
        <v>0.85817338719172098</v>
      </c>
      <c r="AD7041">
        <v>0.94068432309766403</v>
      </c>
      <c r="AE7041">
        <v>2.4788470468542201</v>
      </c>
      <c r="AF7041">
        <v>0.22065000948199101</v>
      </c>
      <c r="AG7041">
        <v>0.68151250837662902</v>
      </c>
      <c r="AH7041">
        <v>-22.710725578445899</v>
      </c>
      <c r="AI7041">
        <v>0.95029317176085903</v>
      </c>
      <c r="AJ7041">
        <v>0.98621344597861504</v>
      </c>
      <c r="AK7041">
        <v>-1.6851541178837199</v>
      </c>
    </row>
    <row r="7042" spans="1:37" x14ac:dyDescent="0.2">
      <c r="A7042" t="s">
        <v>23402</v>
      </c>
      <c r="B7042">
        <v>3733010</v>
      </c>
      <c r="C7042">
        <v>3733161</v>
      </c>
      <c r="D7042">
        <v>152</v>
      </c>
      <c r="E7042" t="s">
        <v>23482</v>
      </c>
      <c r="F7042">
        <v>1</v>
      </c>
      <c r="G7042" t="s">
        <v>23483</v>
      </c>
      <c r="H7042" t="s">
        <v>35775</v>
      </c>
      <c r="I7042">
        <v>6</v>
      </c>
      <c r="J7042">
        <v>3722620</v>
      </c>
      <c r="K7042">
        <v>3738894</v>
      </c>
      <c r="L7042">
        <v>16275</v>
      </c>
      <c r="M7042">
        <v>2</v>
      </c>
      <c r="N7042">
        <v>221749</v>
      </c>
      <c r="O7042" t="s">
        <v>23484</v>
      </c>
      <c r="P7042">
        <v>5733</v>
      </c>
      <c r="Q7042" t="s">
        <v>23485</v>
      </c>
      <c r="R7042" t="s">
        <v>23486</v>
      </c>
      <c r="S7042" t="s">
        <v>35776</v>
      </c>
      <c r="T7042">
        <v>0.27615329656722498</v>
      </c>
      <c r="U7042">
        <v>0.603102917160658</v>
      </c>
      <c r="V7042">
        <v>2.3422598949398798</v>
      </c>
      <c r="W7042">
        <v>0.65075386537994595</v>
      </c>
      <c r="X7042">
        <v>0.94119559056004798</v>
      </c>
      <c r="Y7042">
        <v>-1.7441841779285301</v>
      </c>
      <c r="Z7042">
        <v>0.66713806400786302</v>
      </c>
      <c r="AA7042">
        <v>0.84521697243271998</v>
      </c>
      <c r="AB7042">
        <v>1.3787858174174199</v>
      </c>
      <c r="AC7042">
        <v>0.56718065613419599</v>
      </c>
      <c r="AD7042">
        <v>0.87989882095915395</v>
      </c>
      <c r="AE7042">
        <v>-1.7108405121227099</v>
      </c>
      <c r="AF7042">
        <v>6.9808448882277996E-2</v>
      </c>
      <c r="AG7042">
        <v>0.60400337402173399</v>
      </c>
      <c r="AH7042">
        <v>3.2718703427070199</v>
      </c>
      <c r="AI7042">
        <v>0.75770813086964806</v>
      </c>
      <c r="AJ7042">
        <v>0.91200148566411499</v>
      </c>
      <c r="AK7042">
        <v>-1.20669857535131</v>
      </c>
    </row>
    <row r="7043" spans="1:37" x14ac:dyDescent="0.2">
      <c r="A7043" t="s">
        <v>23402</v>
      </c>
      <c r="B7043">
        <v>3899848</v>
      </c>
      <c r="C7043">
        <v>3900112</v>
      </c>
      <c r="D7043">
        <v>265</v>
      </c>
      <c r="E7043" t="s">
        <v>23487</v>
      </c>
      <c r="F7043">
        <v>12</v>
      </c>
      <c r="G7043" t="s">
        <v>23488</v>
      </c>
      <c r="H7043" t="s">
        <v>31000</v>
      </c>
      <c r="I7043">
        <v>6</v>
      </c>
      <c r="J7043">
        <v>3849373</v>
      </c>
      <c r="K7043">
        <v>3851317</v>
      </c>
      <c r="L7043">
        <v>1945</v>
      </c>
      <c r="M7043">
        <v>1</v>
      </c>
      <c r="N7043">
        <v>26240</v>
      </c>
      <c r="O7043" t="s">
        <v>23489</v>
      </c>
      <c r="P7043">
        <v>50475</v>
      </c>
      <c r="Q7043" t="s">
        <v>23490</v>
      </c>
      <c r="R7043" t="s">
        <v>23491</v>
      </c>
      <c r="S7043" t="s">
        <v>35777</v>
      </c>
      <c r="T7043">
        <v>0.152084254673993</v>
      </c>
      <c r="U7043">
        <v>0.603102917160658</v>
      </c>
      <c r="V7043">
        <v>24.799367085873499</v>
      </c>
      <c r="W7043">
        <v>0.20525741147413201</v>
      </c>
      <c r="X7043">
        <v>0.704072456322962</v>
      </c>
      <c r="Y7043">
        <v>-24.597733232115399</v>
      </c>
      <c r="Z7043">
        <v>0.306975110376564</v>
      </c>
      <c r="AA7043">
        <v>0.72610664078822296</v>
      </c>
      <c r="AB7043">
        <v>23.835893008838799</v>
      </c>
      <c r="AC7043">
        <v>7.0489011448141195E-2</v>
      </c>
      <c r="AD7043">
        <v>0.57684129297949804</v>
      </c>
      <c r="AE7043">
        <v>-24.597733232115399</v>
      </c>
      <c r="AF7043">
        <v>4.6407610929182198E-2</v>
      </c>
      <c r="AG7043">
        <v>0.476038960109122</v>
      </c>
      <c r="AH7043">
        <v>24.799367085873499</v>
      </c>
      <c r="AI7043">
        <v>0.35038410267202102</v>
      </c>
      <c r="AJ7043">
        <v>0.78121606160956403</v>
      </c>
      <c r="AK7043">
        <v>-23.728977812333799</v>
      </c>
    </row>
    <row r="7044" spans="1:37" x14ac:dyDescent="0.2">
      <c r="A7044" t="s">
        <v>23402</v>
      </c>
      <c r="B7044">
        <v>3966429</v>
      </c>
      <c r="C7044">
        <v>3966592</v>
      </c>
      <c r="D7044">
        <v>164</v>
      </c>
      <c r="E7044" t="s">
        <v>23492</v>
      </c>
      <c r="F7044">
        <v>2</v>
      </c>
      <c r="G7044" t="s">
        <v>23493</v>
      </c>
      <c r="H7044" t="s">
        <v>31000</v>
      </c>
      <c r="I7044">
        <v>6</v>
      </c>
      <c r="J7044">
        <v>4021267</v>
      </c>
      <c r="K7044">
        <v>4064982</v>
      </c>
      <c r="L7044">
        <v>43716</v>
      </c>
      <c r="M7044">
        <v>1</v>
      </c>
      <c r="N7044">
        <v>8899</v>
      </c>
      <c r="O7044" t="s">
        <v>23494</v>
      </c>
      <c r="P7044">
        <v>-54675</v>
      </c>
      <c r="Q7044" t="s">
        <v>23495</v>
      </c>
      <c r="R7044" t="s">
        <v>23496</v>
      </c>
      <c r="S7044" t="s">
        <v>35778</v>
      </c>
      <c r="T7044">
        <v>0.32911398597860803</v>
      </c>
      <c r="U7044">
        <v>0.603102917160658</v>
      </c>
      <c r="V7044">
        <v>23.510289220429801</v>
      </c>
      <c r="W7044">
        <v>0.29261482077562401</v>
      </c>
      <c r="X7044">
        <v>0.704072456322962</v>
      </c>
      <c r="Y7044">
        <v>23.584289795836199</v>
      </c>
      <c r="Z7044">
        <v>0.48464167878831399</v>
      </c>
      <c r="AA7044">
        <v>0.84435025072159198</v>
      </c>
      <c r="AB7044">
        <v>22.546815211163398</v>
      </c>
      <c r="AC7044">
        <v>0.45677901822897599</v>
      </c>
      <c r="AD7044">
        <v>0.82872126865393902</v>
      </c>
      <c r="AE7044">
        <v>22.584289910544801</v>
      </c>
      <c r="AF7044">
        <v>0.16793847098801201</v>
      </c>
      <c r="AG7044">
        <v>0.68151250837662902</v>
      </c>
      <c r="AH7044">
        <v>23.510289220429801</v>
      </c>
      <c r="AI7044">
        <v>0.14667288820271701</v>
      </c>
      <c r="AJ7044">
        <v>0.78121606160956403</v>
      </c>
      <c r="AK7044">
        <v>23.584289795836199</v>
      </c>
    </row>
    <row r="7045" spans="1:37" x14ac:dyDescent="0.2">
      <c r="A7045" t="s">
        <v>23402</v>
      </c>
      <c r="B7045">
        <v>3966592</v>
      </c>
      <c r="C7045">
        <v>3966755</v>
      </c>
      <c r="D7045">
        <v>164</v>
      </c>
      <c r="E7045" t="s">
        <v>23497</v>
      </c>
      <c r="F7045">
        <v>6</v>
      </c>
      <c r="G7045" t="s">
        <v>23498</v>
      </c>
      <c r="H7045" t="s">
        <v>31000</v>
      </c>
      <c r="I7045">
        <v>6</v>
      </c>
      <c r="J7045">
        <v>4021267</v>
      </c>
      <c r="K7045">
        <v>4064982</v>
      </c>
      <c r="L7045">
        <v>43716</v>
      </c>
      <c r="M7045">
        <v>1</v>
      </c>
      <c r="N7045">
        <v>8899</v>
      </c>
      <c r="O7045" t="s">
        <v>23494</v>
      </c>
      <c r="P7045">
        <v>-54512</v>
      </c>
      <c r="Q7045" t="s">
        <v>23495</v>
      </c>
      <c r="R7045" t="s">
        <v>23496</v>
      </c>
      <c r="S7045" t="s">
        <v>35778</v>
      </c>
      <c r="T7045">
        <v>0.32911398597860803</v>
      </c>
      <c r="U7045">
        <v>0.603102917160658</v>
      </c>
      <c r="V7045">
        <v>23.510289220429801</v>
      </c>
      <c r="W7045">
        <v>0.29261482077562401</v>
      </c>
      <c r="X7045">
        <v>0.704072456322962</v>
      </c>
      <c r="Y7045">
        <v>23.584289795836199</v>
      </c>
      <c r="Z7045">
        <v>0.48464167878831399</v>
      </c>
      <c r="AA7045">
        <v>0.84435025072159198</v>
      </c>
      <c r="AB7045">
        <v>22.546815211163398</v>
      </c>
      <c r="AC7045">
        <v>0.45677901822897599</v>
      </c>
      <c r="AD7045">
        <v>0.82872126865393902</v>
      </c>
      <c r="AE7045">
        <v>22.584289910544801</v>
      </c>
      <c r="AF7045">
        <v>0.16793847098801201</v>
      </c>
      <c r="AG7045">
        <v>0.68151250837662902</v>
      </c>
      <c r="AH7045">
        <v>23.510289220429801</v>
      </c>
      <c r="AI7045">
        <v>0.14667288820271701</v>
      </c>
      <c r="AJ7045">
        <v>0.78121606160956403</v>
      </c>
      <c r="AK7045">
        <v>23.584289795836199</v>
      </c>
    </row>
    <row r="7046" spans="1:37" x14ac:dyDescent="0.2">
      <c r="A7046" t="s">
        <v>23402</v>
      </c>
      <c r="B7046">
        <v>4852803</v>
      </c>
      <c r="C7046">
        <v>4852878</v>
      </c>
      <c r="D7046">
        <v>76</v>
      </c>
      <c r="E7046" t="s">
        <v>23499</v>
      </c>
      <c r="F7046">
        <v>0</v>
      </c>
      <c r="G7046" t="s">
        <v>23500</v>
      </c>
      <c r="H7046" t="s">
        <v>35779</v>
      </c>
      <c r="I7046">
        <v>6</v>
      </c>
      <c r="J7046">
        <v>4836098</v>
      </c>
      <c r="K7046">
        <v>4954373</v>
      </c>
      <c r="L7046">
        <v>118276</v>
      </c>
      <c r="M7046">
        <v>1</v>
      </c>
      <c r="N7046">
        <v>9425</v>
      </c>
      <c r="O7046" t="s">
        <v>23501</v>
      </c>
      <c r="P7046">
        <v>16705</v>
      </c>
      <c r="Q7046" t="s">
        <v>23502</v>
      </c>
      <c r="R7046" t="s">
        <v>23503</v>
      </c>
      <c r="S7046" t="s">
        <v>35780</v>
      </c>
      <c r="T7046">
        <v>0.655225205800127</v>
      </c>
      <c r="U7046">
        <v>0.859773706137129</v>
      </c>
      <c r="V7046">
        <v>0.71050779977752498</v>
      </c>
      <c r="W7046">
        <v>0.29841090039092399</v>
      </c>
      <c r="X7046">
        <v>0.704072456322962</v>
      </c>
      <c r="Y7046">
        <v>7.2537154578323198E-3</v>
      </c>
      <c r="Z7046">
        <v>0.62930053532466201</v>
      </c>
      <c r="AA7046">
        <v>0.84521697243271998</v>
      </c>
      <c r="AB7046">
        <v>0.61393012327344199</v>
      </c>
      <c r="AC7046">
        <v>0.29792205886497702</v>
      </c>
      <c r="AD7046">
        <v>0.68253123924728298</v>
      </c>
      <c r="AE7046">
        <v>-0.21247033012128899</v>
      </c>
      <c r="AF7046">
        <v>0.70202530574230604</v>
      </c>
      <c r="AG7046">
        <v>0.85143163723239201</v>
      </c>
      <c r="AH7046">
        <v>0.44870973396366498</v>
      </c>
      <c r="AI7046">
        <v>0.34512156232491398</v>
      </c>
      <c r="AJ7046">
        <v>0.78121606160956403</v>
      </c>
      <c r="AK7046">
        <v>0.20184571757181199</v>
      </c>
    </row>
    <row r="7047" spans="1:37" x14ac:dyDescent="0.2">
      <c r="A7047" t="s">
        <v>23402</v>
      </c>
      <c r="B7047">
        <v>5997189</v>
      </c>
      <c r="C7047">
        <v>5997360</v>
      </c>
      <c r="D7047">
        <v>172</v>
      </c>
      <c r="E7047" t="s">
        <v>23504</v>
      </c>
      <c r="F7047">
        <v>5</v>
      </c>
      <c r="G7047" t="s">
        <v>23505</v>
      </c>
      <c r="H7047" t="s">
        <v>31000</v>
      </c>
      <c r="I7047">
        <v>6</v>
      </c>
      <c r="J7047">
        <v>5998715</v>
      </c>
      <c r="K7047">
        <v>6002963</v>
      </c>
      <c r="L7047">
        <v>4249</v>
      </c>
      <c r="M7047">
        <v>2</v>
      </c>
      <c r="N7047">
        <v>51299</v>
      </c>
      <c r="O7047" t="s">
        <v>23506</v>
      </c>
      <c r="P7047">
        <v>5603</v>
      </c>
      <c r="Q7047" t="s">
        <v>23507</v>
      </c>
      <c r="R7047" t="s">
        <v>23508</v>
      </c>
      <c r="S7047" t="s">
        <v>35781</v>
      </c>
      <c r="T7047">
        <v>0.97213403838398904</v>
      </c>
      <c r="U7047">
        <v>1</v>
      </c>
      <c r="V7047">
        <v>0.284574747518899</v>
      </c>
      <c r="W7047">
        <v>0.20525741147413201</v>
      </c>
      <c r="X7047">
        <v>0.704072456322962</v>
      </c>
      <c r="Y7047">
        <v>-23.458794074443801</v>
      </c>
      <c r="Z7047">
        <v>0.69013698642955401</v>
      </c>
      <c r="AA7047">
        <v>0.84521697243271998</v>
      </c>
      <c r="AB7047">
        <v>-0.67889918397542304</v>
      </c>
      <c r="AC7047">
        <v>7.0489011448141195E-2</v>
      </c>
      <c r="AD7047">
        <v>0.57684129297949804</v>
      </c>
      <c r="AE7047">
        <v>-23.458794074443801</v>
      </c>
      <c r="AF7047">
        <v>0.61410715005536498</v>
      </c>
      <c r="AG7047">
        <v>0.80674443595273604</v>
      </c>
      <c r="AH7047">
        <v>1.21418519634067</v>
      </c>
      <c r="AI7047">
        <v>0.35038410267202102</v>
      </c>
      <c r="AJ7047">
        <v>0.78121606160956403</v>
      </c>
      <c r="AK7047">
        <v>-22.5900387110933</v>
      </c>
    </row>
    <row r="7048" spans="1:37" x14ac:dyDescent="0.2">
      <c r="A7048" t="s">
        <v>23402</v>
      </c>
      <c r="B7048">
        <v>6762434</v>
      </c>
      <c r="C7048">
        <v>6762618</v>
      </c>
      <c r="D7048">
        <v>185</v>
      </c>
      <c r="E7048" t="s">
        <v>23509</v>
      </c>
      <c r="F7048">
        <v>8</v>
      </c>
      <c r="G7048" t="s">
        <v>23510</v>
      </c>
      <c r="H7048" t="s">
        <v>35782</v>
      </c>
      <c r="I7048">
        <v>6</v>
      </c>
      <c r="J7048">
        <v>6758276</v>
      </c>
      <c r="K7048">
        <v>6759291</v>
      </c>
      <c r="L7048">
        <v>1016</v>
      </c>
      <c r="M7048">
        <v>2</v>
      </c>
      <c r="N7048">
        <v>105374901</v>
      </c>
      <c r="O7048" t="s">
        <v>23511</v>
      </c>
      <c r="P7048">
        <v>-3143</v>
      </c>
      <c r="Q7048" t="s">
        <v>40</v>
      </c>
      <c r="R7048" t="s">
        <v>23512</v>
      </c>
      <c r="S7048" t="s">
        <v>35783</v>
      </c>
      <c r="T7048">
        <v>1</v>
      </c>
      <c r="U7048">
        <v>1</v>
      </c>
      <c r="V7048">
        <v>-0.227696106322302</v>
      </c>
      <c r="W7048">
        <v>0.20525741147413201</v>
      </c>
      <c r="X7048">
        <v>0.704072456322962</v>
      </c>
      <c r="Y7048">
        <v>-24.5259982700689</v>
      </c>
      <c r="Z7048">
        <v>0.65379035313853895</v>
      </c>
      <c r="AA7048">
        <v>0.84521697243271998</v>
      </c>
      <c r="AB7048">
        <v>-1.1911701203082801</v>
      </c>
      <c r="AC7048">
        <v>7.0489011448141195E-2</v>
      </c>
      <c r="AD7048">
        <v>0.57684129297949804</v>
      </c>
      <c r="AE7048">
        <v>-24.5259982700689</v>
      </c>
      <c r="AF7048">
        <v>0.64997455747578503</v>
      </c>
      <c r="AG7048">
        <v>0.80674443595273604</v>
      </c>
      <c r="AH7048">
        <v>0.70191447632891202</v>
      </c>
      <c r="AI7048">
        <v>0.35038410267202102</v>
      </c>
      <c r="AJ7048">
        <v>0.78121606160956403</v>
      </c>
      <c r="AK7048">
        <v>-23.657242852680302</v>
      </c>
    </row>
    <row r="7049" spans="1:37" x14ac:dyDescent="0.2">
      <c r="A7049" t="s">
        <v>23402</v>
      </c>
      <c r="B7049">
        <v>6927268</v>
      </c>
      <c r="C7049">
        <v>6927410</v>
      </c>
      <c r="D7049">
        <v>143</v>
      </c>
      <c r="E7049" t="s">
        <v>23513</v>
      </c>
      <c r="F7049">
        <v>0</v>
      </c>
      <c r="G7049" t="s">
        <v>23514</v>
      </c>
      <c r="H7049" t="s">
        <v>31000</v>
      </c>
      <c r="I7049">
        <v>6</v>
      </c>
      <c r="J7049">
        <v>6993191</v>
      </c>
      <c r="K7049">
        <v>6995727</v>
      </c>
      <c r="L7049">
        <v>2537</v>
      </c>
      <c r="M7049">
        <v>1</v>
      </c>
      <c r="N7049">
        <v>105374904</v>
      </c>
      <c r="O7049" t="s">
        <v>23515</v>
      </c>
      <c r="P7049">
        <v>-65781</v>
      </c>
      <c r="Q7049" t="s">
        <v>40</v>
      </c>
      <c r="R7049" t="s">
        <v>23516</v>
      </c>
      <c r="S7049" t="s">
        <v>35784</v>
      </c>
      <c r="T7049">
        <v>1</v>
      </c>
      <c r="U7049">
        <v>1</v>
      </c>
      <c r="V7049">
        <v>-0.34350311926059901</v>
      </c>
      <c r="W7049">
        <v>0.89107655920673101</v>
      </c>
      <c r="X7049">
        <v>0.95159051474143896</v>
      </c>
      <c r="Y7049">
        <v>0.68952686391974505</v>
      </c>
      <c r="Z7049">
        <v>0.65379035313853895</v>
      </c>
      <c r="AA7049">
        <v>0.84521697243271998</v>
      </c>
      <c r="AB7049">
        <v>-1.30697713413816</v>
      </c>
      <c r="AC7049">
        <v>0.75388744886274095</v>
      </c>
      <c r="AD7049">
        <v>0.87989882095915395</v>
      </c>
      <c r="AE7049">
        <v>-0.31047305419229199</v>
      </c>
      <c r="AF7049">
        <v>0.64997455747578503</v>
      </c>
      <c r="AG7049">
        <v>0.80674443595273604</v>
      </c>
      <c r="AH7049">
        <v>0.58610747096004001</v>
      </c>
      <c r="AI7049">
        <v>0.56157887380500204</v>
      </c>
      <c r="AJ7049">
        <v>0.78121606160956403</v>
      </c>
      <c r="AK7049">
        <v>1.5582822215441701</v>
      </c>
    </row>
    <row r="7050" spans="1:37" x14ac:dyDescent="0.2">
      <c r="A7050" t="s">
        <v>23402</v>
      </c>
      <c r="B7050">
        <v>7247401</v>
      </c>
      <c r="C7050">
        <v>7247562</v>
      </c>
      <c r="D7050">
        <v>162</v>
      </c>
      <c r="E7050" t="s">
        <v>23517</v>
      </c>
      <c r="F7050">
        <v>5</v>
      </c>
      <c r="G7050" t="s">
        <v>23518</v>
      </c>
      <c r="H7050" t="s">
        <v>35785</v>
      </c>
      <c r="I7050">
        <v>6</v>
      </c>
      <c r="J7050">
        <v>7295056</v>
      </c>
      <c r="K7050">
        <v>7301363</v>
      </c>
      <c r="L7050">
        <v>6308</v>
      </c>
      <c r="M7050">
        <v>2</v>
      </c>
      <c r="N7050">
        <v>6745</v>
      </c>
      <c r="O7050" t="s">
        <v>23519</v>
      </c>
      <c r="P7050">
        <v>53801</v>
      </c>
      <c r="Q7050" t="s">
        <v>23520</v>
      </c>
      <c r="R7050" t="s">
        <v>23521</v>
      </c>
      <c r="S7050" t="s">
        <v>35786</v>
      </c>
      <c r="T7050">
        <v>0.506551998792793</v>
      </c>
      <c r="U7050">
        <v>0.78288571403930396</v>
      </c>
      <c r="V7050">
        <v>5.1821996474135403</v>
      </c>
      <c r="W7050">
        <v>0.753164563778288</v>
      </c>
      <c r="X7050">
        <v>0.95159051474143896</v>
      </c>
      <c r="Y7050">
        <v>-1.8019541834753301</v>
      </c>
      <c r="Z7050">
        <v>0.29745465422369399</v>
      </c>
      <c r="AA7050">
        <v>0.72610664078822296</v>
      </c>
      <c r="AB7050">
        <v>5.67659634644912</v>
      </c>
      <c r="AC7050">
        <v>0.46275995318913599</v>
      </c>
      <c r="AD7050">
        <v>0.83711742019399304</v>
      </c>
      <c r="AE7050">
        <v>-2.3271738870827399</v>
      </c>
      <c r="AF7050">
        <v>0.96396358433015406</v>
      </c>
      <c r="AG7050">
        <v>1</v>
      </c>
      <c r="AH7050">
        <v>0.17141223911015999</v>
      </c>
      <c r="AI7050">
        <v>0.96394405878495903</v>
      </c>
      <c r="AJ7050">
        <v>0.98789258377071898</v>
      </c>
      <c r="AK7050">
        <v>-1.06060142052034</v>
      </c>
    </row>
    <row r="7051" spans="1:37" x14ac:dyDescent="0.2">
      <c r="A7051" t="s">
        <v>23402</v>
      </c>
      <c r="B7051">
        <v>7247619</v>
      </c>
      <c r="C7051">
        <v>7247765</v>
      </c>
      <c r="D7051">
        <v>147</v>
      </c>
      <c r="E7051" t="s">
        <v>23522</v>
      </c>
      <c r="F7051">
        <v>4</v>
      </c>
      <c r="G7051" t="s">
        <v>23523</v>
      </c>
      <c r="H7051" t="s">
        <v>35785</v>
      </c>
      <c r="I7051">
        <v>6</v>
      </c>
      <c r="J7051">
        <v>7295056</v>
      </c>
      <c r="K7051">
        <v>7301363</v>
      </c>
      <c r="L7051">
        <v>6308</v>
      </c>
      <c r="M7051">
        <v>2</v>
      </c>
      <c r="N7051">
        <v>6745</v>
      </c>
      <c r="O7051" t="s">
        <v>23519</v>
      </c>
      <c r="P7051">
        <v>53598</v>
      </c>
      <c r="Q7051" t="s">
        <v>23520</v>
      </c>
      <c r="R7051" t="s">
        <v>23521</v>
      </c>
      <c r="S7051" t="s">
        <v>35786</v>
      </c>
      <c r="T7051">
        <v>0.506551998792793</v>
      </c>
      <c r="U7051">
        <v>0.78288571403930396</v>
      </c>
      <c r="V7051">
        <v>5.4391324167987101</v>
      </c>
      <c r="W7051">
        <v>0.753164563778288</v>
      </c>
      <c r="X7051">
        <v>0.95159051474143896</v>
      </c>
      <c r="Y7051">
        <v>-1.93364088417377</v>
      </c>
      <c r="Z7051">
        <v>0.29745465422369399</v>
      </c>
      <c r="AA7051">
        <v>0.72610664078822296</v>
      </c>
      <c r="AB7051">
        <v>5.9792748430147098</v>
      </c>
      <c r="AC7051">
        <v>0.46275995318913599</v>
      </c>
      <c r="AD7051">
        <v>0.83711742019399304</v>
      </c>
      <c r="AE7051">
        <v>-2.43950350690382</v>
      </c>
      <c r="AF7051">
        <v>0.96396358433015406</v>
      </c>
      <c r="AG7051">
        <v>1</v>
      </c>
      <c r="AH7051">
        <v>0.10490828837229101</v>
      </c>
      <c r="AI7051">
        <v>0.96394405878495903</v>
      </c>
      <c r="AJ7051">
        <v>0.98789258377071898</v>
      </c>
      <c r="AK7051">
        <v>-1.18700220689742</v>
      </c>
    </row>
    <row r="7052" spans="1:37" x14ac:dyDescent="0.2">
      <c r="A7052" t="s">
        <v>23402</v>
      </c>
      <c r="B7052">
        <v>7247765</v>
      </c>
      <c r="C7052">
        <v>7247911</v>
      </c>
      <c r="D7052">
        <v>147</v>
      </c>
      <c r="E7052" t="s">
        <v>23524</v>
      </c>
      <c r="F7052">
        <v>2</v>
      </c>
      <c r="G7052" t="s">
        <v>23525</v>
      </c>
      <c r="H7052" t="s">
        <v>35785</v>
      </c>
      <c r="I7052">
        <v>6</v>
      </c>
      <c r="J7052">
        <v>7295056</v>
      </c>
      <c r="K7052">
        <v>7301363</v>
      </c>
      <c r="L7052">
        <v>6308</v>
      </c>
      <c r="M7052">
        <v>2</v>
      </c>
      <c r="N7052">
        <v>6745</v>
      </c>
      <c r="O7052" t="s">
        <v>23519</v>
      </c>
      <c r="P7052">
        <v>53452</v>
      </c>
      <c r="Q7052" t="s">
        <v>23520</v>
      </c>
      <c r="R7052" t="s">
        <v>23521</v>
      </c>
      <c r="S7052" t="s">
        <v>35786</v>
      </c>
      <c r="T7052">
        <v>0.506551998792793</v>
      </c>
      <c r="U7052">
        <v>0.78288571403930396</v>
      </c>
      <c r="V7052">
        <v>5.4391324167987101</v>
      </c>
      <c r="W7052">
        <v>0.753164563778288</v>
      </c>
      <c r="X7052">
        <v>0.95159051474143896</v>
      </c>
      <c r="Y7052">
        <v>-1.93364088417377</v>
      </c>
      <c r="Z7052">
        <v>0.29745465422369399</v>
      </c>
      <c r="AA7052">
        <v>0.72610664078822296</v>
      </c>
      <c r="AB7052">
        <v>5.9792748430147098</v>
      </c>
      <c r="AC7052">
        <v>0.46275995318913599</v>
      </c>
      <c r="AD7052">
        <v>0.83711742019399304</v>
      </c>
      <c r="AE7052">
        <v>-2.43950350690382</v>
      </c>
      <c r="AF7052">
        <v>0.96396358433015406</v>
      </c>
      <c r="AG7052">
        <v>1</v>
      </c>
      <c r="AH7052">
        <v>0.10490828837229101</v>
      </c>
      <c r="AI7052">
        <v>0.96394405878495903</v>
      </c>
      <c r="AJ7052">
        <v>0.98789258377071898</v>
      </c>
      <c r="AK7052">
        <v>-1.18700220689742</v>
      </c>
    </row>
    <row r="7053" spans="1:37" x14ac:dyDescent="0.2">
      <c r="A7053" t="s">
        <v>23402</v>
      </c>
      <c r="B7053">
        <v>7344335</v>
      </c>
      <c r="C7053">
        <v>7344485</v>
      </c>
      <c r="D7053">
        <v>151</v>
      </c>
      <c r="E7053" t="s">
        <v>23526</v>
      </c>
      <c r="F7053">
        <v>10</v>
      </c>
      <c r="G7053" t="s">
        <v>23527</v>
      </c>
      <c r="H7053" t="s">
        <v>31032</v>
      </c>
      <c r="I7053">
        <v>6</v>
      </c>
      <c r="J7053">
        <v>7301333</v>
      </c>
      <c r="K7053">
        <v>7347446</v>
      </c>
      <c r="L7053">
        <v>46114</v>
      </c>
      <c r="M7053">
        <v>2</v>
      </c>
      <c r="N7053">
        <v>6745</v>
      </c>
      <c r="O7053" t="s">
        <v>23528</v>
      </c>
      <c r="P7053">
        <v>2961</v>
      </c>
      <c r="Q7053" t="s">
        <v>23520</v>
      </c>
      <c r="R7053" t="s">
        <v>23521</v>
      </c>
      <c r="S7053" t="s">
        <v>35786</v>
      </c>
      <c r="T7053">
        <v>0.32911398597860803</v>
      </c>
      <c r="U7053">
        <v>0.603102917160658</v>
      </c>
      <c r="V7053">
        <v>25.5806784563243</v>
      </c>
      <c r="W7053">
        <v>0.123414495547065</v>
      </c>
      <c r="X7053">
        <v>0.704072456322962</v>
      </c>
      <c r="Y7053">
        <v>26.275250165558699</v>
      </c>
      <c r="Z7053">
        <v>0.306975110376564</v>
      </c>
      <c r="AA7053">
        <v>0.72610664078822296</v>
      </c>
      <c r="AB7053">
        <v>25.237775478838699</v>
      </c>
      <c r="AC7053">
        <v>0.27780950890804001</v>
      </c>
      <c r="AD7053">
        <v>0.68253123924728298</v>
      </c>
      <c r="AE7053">
        <v>25.275250183322498</v>
      </c>
      <c r="AF7053">
        <v>0.61410715005536498</v>
      </c>
      <c r="AG7053">
        <v>0.80674443595273604</v>
      </c>
      <c r="AH7053">
        <v>1.89570694648483</v>
      </c>
      <c r="AI7053">
        <v>3.6185182304427702E-2</v>
      </c>
      <c r="AJ7053">
        <v>0.78121606160956403</v>
      </c>
      <c r="AK7053">
        <v>26.275250165558699</v>
      </c>
    </row>
    <row r="7054" spans="1:37" x14ac:dyDescent="0.2">
      <c r="A7054" t="s">
        <v>23402</v>
      </c>
      <c r="B7054">
        <v>7344485</v>
      </c>
      <c r="C7054">
        <v>7344635</v>
      </c>
      <c r="D7054">
        <v>151</v>
      </c>
      <c r="E7054" t="s">
        <v>23529</v>
      </c>
      <c r="F7054">
        <v>9</v>
      </c>
      <c r="G7054" t="s">
        <v>23530</v>
      </c>
      <c r="H7054" t="s">
        <v>31032</v>
      </c>
      <c r="I7054">
        <v>6</v>
      </c>
      <c r="J7054">
        <v>7301333</v>
      </c>
      <c r="K7054">
        <v>7347446</v>
      </c>
      <c r="L7054">
        <v>46114</v>
      </c>
      <c r="M7054">
        <v>2</v>
      </c>
      <c r="N7054">
        <v>6745</v>
      </c>
      <c r="O7054" t="s">
        <v>23528</v>
      </c>
      <c r="P7054">
        <v>2811</v>
      </c>
      <c r="Q7054" t="s">
        <v>23520</v>
      </c>
      <c r="R7054" t="s">
        <v>23521</v>
      </c>
      <c r="S7054" t="s">
        <v>35786</v>
      </c>
      <c r="T7054">
        <v>0.32911398597860803</v>
      </c>
      <c r="U7054">
        <v>0.603102917160658</v>
      </c>
      <c r="V7054">
        <v>25.5806784563243</v>
      </c>
      <c r="W7054">
        <v>0.123414495547065</v>
      </c>
      <c r="X7054">
        <v>0.704072456322962</v>
      </c>
      <c r="Y7054">
        <v>26.275250165558699</v>
      </c>
      <c r="Z7054">
        <v>0.306975110376564</v>
      </c>
      <c r="AA7054">
        <v>0.72610664078822296</v>
      </c>
      <c r="AB7054">
        <v>25.237775478838699</v>
      </c>
      <c r="AC7054">
        <v>0.27780950890804001</v>
      </c>
      <c r="AD7054">
        <v>0.68253123924728298</v>
      </c>
      <c r="AE7054">
        <v>25.275250183322498</v>
      </c>
      <c r="AF7054">
        <v>0.61410715005536498</v>
      </c>
      <c r="AG7054">
        <v>0.80674443595273604</v>
      </c>
      <c r="AH7054">
        <v>1.89570694648483</v>
      </c>
      <c r="AI7054">
        <v>3.6185182304427702E-2</v>
      </c>
      <c r="AJ7054">
        <v>0.78121606160956403</v>
      </c>
      <c r="AK7054">
        <v>26.275250165558699</v>
      </c>
    </row>
    <row r="7055" spans="1:37" x14ac:dyDescent="0.2">
      <c r="A7055" t="s">
        <v>23402</v>
      </c>
      <c r="B7055">
        <v>7344635</v>
      </c>
      <c r="C7055">
        <v>7344785</v>
      </c>
      <c r="D7055">
        <v>151</v>
      </c>
      <c r="E7055" t="s">
        <v>23531</v>
      </c>
      <c r="F7055">
        <v>2</v>
      </c>
      <c r="G7055" t="s">
        <v>23532</v>
      </c>
      <c r="H7055" t="s">
        <v>31032</v>
      </c>
      <c r="I7055">
        <v>6</v>
      </c>
      <c r="J7055">
        <v>7301333</v>
      </c>
      <c r="K7055">
        <v>7347446</v>
      </c>
      <c r="L7055">
        <v>46114</v>
      </c>
      <c r="M7055">
        <v>2</v>
      </c>
      <c r="N7055">
        <v>6745</v>
      </c>
      <c r="O7055" t="s">
        <v>23528</v>
      </c>
      <c r="P7055">
        <v>2661</v>
      </c>
      <c r="Q7055" t="s">
        <v>23520</v>
      </c>
      <c r="R7055" t="s">
        <v>23521</v>
      </c>
      <c r="S7055" t="s">
        <v>35786</v>
      </c>
      <c r="T7055">
        <v>0.32911398597860803</v>
      </c>
      <c r="U7055">
        <v>0.603102917160658</v>
      </c>
      <c r="V7055">
        <v>25.510289129870401</v>
      </c>
      <c r="W7055">
        <v>0.123414495547065</v>
      </c>
      <c r="X7055">
        <v>0.704072456322962</v>
      </c>
      <c r="Y7055">
        <v>26.229860325586198</v>
      </c>
      <c r="Z7055">
        <v>0.306975110376564</v>
      </c>
      <c r="AA7055">
        <v>0.72610664078822296</v>
      </c>
      <c r="AB7055">
        <v>25.1923856394639</v>
      </c>
      <c r="AC7055">
        <v>0.27780950890804001</v>
      </c>
      <c r="AD7055">
        <v>0.68253123924728298</v>
      </c>
      <c r="AE7055">
        <v>25.2298603439178</v>
      </c>
      <c r="AF7055">
        <v>0.61410715005536498</v>
      </c>
      <c r="AG7055">
        <v>0.80674443595273604</v>
      </c>
      <c r="AH7055">
        <v>1.82531762003089</v>
      </c>
      <c r="AI7055">
        <v>3.6185182304427702E-2</v>
      </c>
      <c r="AJ7055">
        <v>0.78121606160956403</v>
      </c>
      <c r="AK7055">
        <v>26.229860325586198</v>
      </c>
    </row>
    <row r="7056" spans="1:37" x14ac:dyDescent="0.2">
      <c r="A7056" t="s">
        <v>23402</v>
      </c>
      <c r="B7056">
        <v>7577773</v>
      </c>
      <c r="C7056">
        <v>7577924</v>
      </c>
      <c r="D7056">
        <v>152</v>
      </c>
      <c r="E7056" t="s">
        <v>23533</v>
      </c>
      <c r="F7056">
        <v>0</v>
      </c>
      <c r="G7056" t="s">
        <v>23534</v>
      </c>
      <c r="H7056" t="s">
        <v>35787</v>
      </c>
      <c r="I7056">
        <v>6</v>
      </c>
      <c r="J7056">
        <v>7570479</v>
      </c>
      <c r="K7056">
        <v>7575851</v>
      </c>
      <c r="L7056">
        <v>5373</v>
      </c>
      <c r="M7056">
        <v>1</v>
      </c>
      <c r="N7056">
        <v>1832</v>
      </c>
      <c r="O7056" t="s">
        <v>23535</v>
      </c>
      <c r="P7056">
        <v>7294</v>
      </c>
      <c r="Q7056" t="s">
        <v>23536</v>
      </c>
      <c r="R7056" t="s">
        <v>23537</v>
      </c>
      <c r="S7056" t="s">
        <v>23538</v>
      </c>
      <c r="T7056">
        <v>0.26534352025935098</v>
      </c>
      <c r="U7056">
        <v>0.603102917160658</v>
      </c>
      <c r="V7056">
        <v>0.41375919020145802</v>
      </c>
      <c r="W7056">
        <v>0.46744242736047098</v>
      </c>
      <c r="X7056">
        <v>0.76488243289783298</v>
      </c>
      <c r="Y7056">
        <v>-2.01716401370114</v>
      </c>
      <c r="Z7056">
        <v>0.62748562641106398</v>
      </c>
      <c r="AA7056">
        <v>0.84521697243271998</v>
      </c>
      <c r="AB7056">
        <v>-0.51701115922690699</v>
      </c>
      <c r="AC7056">
        <v>0.36784794937538401</v>
      </c>
      <c r="AD7056">
        <v>0.77075695748435502</v>
      </c>
      <c r="AE7056">
        <v>-1.7572075464816901</v>
      </c>
      <c r="AF7056">
        <v>7.9831043681625094E-2</v>
      </c>
      <c r="AG7056">
        <v>0.64612251601875004</v>
      </c>
      <c r="AH7056">
        <v>1.30200296017004</v>
      </c>
      <c r="AI7056">
        <v>0.64223772516432698</v>
      </c>
      <c r="AJ7056">
        <v>0.81811476863760502</v>
      </c>
      <c r="AK7056">
        <v>-1.5098031503800899</v>
      </c>
    </row>
    <row r="7057" spans="1:37" x14ac:dyDescent="0.2">
      <c r="A7057" t="s">
        <v>23402</v>
      </c>
      <c r="B7057">
        <v>7925949</v>
      </c>
      <c r="C7057">
        <v>7926101</v>
      </c>
      <c r="D7057">
        <v>153</v>
      </c>
      <c r="E7057" t="s">
        <v>23539</v>
      </c>
      <c r="F7057">
        <v>6</v>
      </c>
      <c r="G7057" t="s">
        <v>23540</v>
      </c>
      <c r="H7057" t="s">
        <v>35788</v>
      </c>
      <c r="I7057">
        <v>6</v>
      </c>
      <c r="J7057">
        <v>7881517</v>
      </c>
      <c r="K7057">
        <v>7910788</v>
      </c>
      <c r="L7057">
        <v>29272</v>
      </c>
      <c r="M7057">
        <v>2</v>
      </c>
      <c r="N7057">
        <v>81567</v>
      </c>
      <c r="O7057" t="s">
        <v>23541</v>
      </c>
      <c r="P7057">
        <v>-15161</v>
      </c>
      <c r="Q7057" t="s">
        <v>23542</v>
      </c>
      <c r="R7057" t="s">
        <v>23543</v>
      </c>
      <c r="S7057" t="s">
        <v>35789</v>
      </c>
      <c r="T7057">
        <v>0.32911398597860803</v>
      </c>
      <c r="U7057">
        <v>0.603102917160658</v>
      </c>
      <c r="V7057">
        <v>23.773323606139201</v>
      </c>
      <c r="W7057">
        <v>0.89107655920673101</v>
      </c>
      <c r="X7057">
        <v>0.95159051474143896</v>
      </c>
      <c r="Y7057">
        <v>0.87343310170421795</v>
      </c>
      <c r="Z7057">
        <v>0.306975110376564</v>
      </c>
      <c r="AA7057">
        <v>0.72610664078822296</v>
      </c>
      <c r="AB7057">
        <v>23.541694295625199</v>
      </c>
      <c r="AC7057">
        <v>0.75388744886274095</v>
      </c>
      <c r="AD7057">
        <v>0.87989882095915395</v>
      </c>
      <c r="AE7057">
        <v>-0.12656680270530499</v>
      </c>
      <c r="AF7057">
        <v>0.61410715005536498</v>
      </c>
      <c r="AG7057">
        <v>0.80674443595273604</v>
      </c>
      <c r="AH7057">
        <v>1.5977985346828301</v>
      </c>
      <c r="AI7057">
        <v>0.56157887380500204</v>
      </c>
      <c r="AJ7057">
        <v>0.78121606160956403</v>
      </c>
      <c r="AK7057">
        <v>1.7421884237588099</v>
      </c>
    </row>
    <row r="7058" spans="1:37" x14ac:dyDescent="0.2">
      <c r="A7058" t="s">
        <v>23402</v>
      </c>
      <c r="B7058">
        <v>7926101</v>
      </c>
      <c r="C7058">
        <v>7926253</v>
      </c>
      <c r="D7058">
        <v>153</v>
      </c>
      <c r="E7058" t="s">
        <v>23544</v>
      </c>
      <c r="F7058">
        <v>1</v>
      </c>
      <c r="G7058" t="s">
        <v>23545</v>
      </c>
      <c r="H7058" t="s">
        <v>35788</v>
      </c>
      <c r="I7058">
        <v>6</v>
      </c>
      <c r="J7058">
        <v>7881517</v>
      </c>
      <c r="K7058">
        <v>7910788</v>
      </c>
      <c r="L7058">
        <v>29272</v>
      </c>
      <c r="M7058">
        <v>2</v>
      </c>
      <c r="N7058">
        <v>81567</v>
      </c>
      <c r="O7058" t="s">
        <v>23541</v>
      </c>
      <c r="P7058">
        <v>-15313</v>
      </c>
      <c r="Q7058" t="s">
        <v>23542</v>
      </c>
      <c r="R7058" t="s">
        <v>23543</v>
      </c>
      <c r="S7058" t="s">
        <v>35789</v>
      </c>
      <c r="T7058">
        <v>0.32911398597860803</v>
      </c>
      <c r="U7058">
        <v>0.603102917160658</v>
      </c>
      <c r="V7058">
        <v>23.773323606139201</v>
      </c>
      <c r="W7058">
        <v>0.89107655920673101</v>
      </c>
      <c r="X7058">
        <v>0.95159051474143896</v>
      </c>
      <c r="Y7058">
        <v>0.87343310170421795</v>
      </c>
      <c r="Z7058">
        <v>0.306975110376564</v>
      </c>
      <c r="AA7058">
        <v>0.72610664078822296</v>
      </c>
      <c r="AB7058">
        <v>23.541694295625199</v>
      </c>
      <c r="AC7058">
        <v>0.75388744886274095</v>
      </c>
      <c r="AD7058">
        <v>0.87989882095915395</v>
      </c>
      <c r="AE7058">
        <v>-0.12656680270530499</v>
      </c>
      <c r="AF7058">
        <v>0.61410715005536498</v>
      </c>
      <c r="AG7058">
        <v>0.80674443595273604</v>
      </c>
      <c r="AH7058">
        <v>1.5977985346828301</v>
      </c>
      <c r="AI7058">
        <v>0.56157887380500204</v>
      </c>
      <c r="AJ7058">
        <v>0.78121606160956403</v>
      </c>
      <c r="AK7058">
        <v>1.7421884237588099</v>
      </c>
    </row>
    <row r="7059" spans="1:37" x14ac:dyDescent="0.2">
      <c r="A7059" t="s">
        <v>23402</v>
      </c>
      <c r="B7059">
        <v>7926253</v>
      </c>
      <c r="C7059">
        <v>7926405</v>
      </c>
      <c r="D7059">
        <v>153</v>
      </c>
      <c r="E7059" t="s">
        <v>23546</v>
      </c>
      <c r="F7059">
        <v>3</v>
      </c>
      <c r="G7059" t="s">
        <v>23547</v>
      </c>
      <c r="H7059" t="s">
        <v>35788</v>
      </c>
      <c r="I7059">
        <v>6</v>
      </c>
      <c r="J7059">
        <v>7881517</v>
      </c>
      <c r="K7059">
        <v>7910788</v>
      </c>
      <c r="L7059">
        <v>29272</v>
      </c>
      <c r="M7059">
        <v>2</v>
      </c>
      <c r="N7059">
        <v>81567</v>
      </c>
      <c r="O7059" t="s">
        <v>23541</v>
      </c>
      <c r="P7059">
        <v>-15465</v>
      </c>
      <c r="Q7059" t="s">
        <v>23542</v>
      </c>
      <c r="R7059" t="s">
        <v>23543</v>
      </c>
      <c r="S7059" t="s">
        <v>35789</v>
      </c>
      <c r="T7059">
        <v>0.32911398597860803</v>
      </c>
      <c r="U7059">
        <v>0.603102917160658</v>
      </c>
      <c r="V7059">
        <v>23.773323606139201</v>
      </c>
      <c r="W7059">
        <v>0.89107655920673101</v>
      </c>
      <c r="X7059">
        <v>0.95159051474143896</v>
      </c>
      <c r="Y7059">
        <v>0.87343310170421795</v>
      </c>
      <c r="Z7059">
        <v>0.306975110376564</v>
      </c>
      <c r="AA7059">
        <v>0.72610664078822296</v>
      </c>
      <c r="AB7059">
        <v>23.541694295625199</v>
      </c>
      <c r="AC7059">
        <v>0.75388744886274095</v>
      </c>
      <c r="AD7059">
        <v>0.87989882095915395</v>
      </c>
      <c r="AE7059">
        <v>-0.12656680270530499</v>
      </c>
      <c r="AF7059">
        <v>0.61410715005536498</v>
      </c>
      <c r="AG7059">
        <v>0.80674443595273604</v>
      </c>
      <c r="AH7059">
        <v>1.5977985346828301</v>
      </c>
      <c r="AI7059">
        <v>0.56157887380500204</v>
      </c>
      <c r="AJ7059">
        <v>0.78121606160956403</v>
      </c>
      <c r="AK7059">
        <v>1.7421884237588099</v>
      </c>
    </row>
    <row r="7060" spans="1:37" x14ac:dyDescent="0.2">
      <c r="A7060" t="s">
        <v>23402</v>
      </c>
      <c r="B7060">
        <v>8164579</v>
      </c>
      <c r="C7060">
        <v>8164735</v>
      </c>
      <c r="D7060">
        <v>157</v>
      </c>
      <c r="E7060" t="s">
        <v>23548</v>
      </c>
      <c r="F7060">
        <v>9</v>
      </c>
      <c r="G7060" t="s">
        <v>23549</v>
      </c>
      <c r="H7060" t="s">
        <v>30987</v>
      </c>
      <c r="I7060">
        <v>6</v>
      </c>
      <c r="J7060">
        <v>8165512</v>
      </c>
      <c r="K7060">
        <v>8182862</v>
      </c>
      <c r="L7060">
        <v>17351</v>
      </c>
      <c r="M7060">
        <v>1</v>
      </c>
      <c r="N7060">
        <v>105374910</v>
      </c>
      <c r="O7060" t="s">
        <v>23550</v>
      </c>
      <c r="P7060">
        <v>-777</v>
      </c>
      <c r="Q7060" t="s">
        <v>40</v>
      </c>
      <c r="R7060" t="s">
        <v>23551</v>
      </c>
      <c r="S7060" t="s">
        <v>35790</v>
      </c>
      <c r="T7060">
        <v>7.3374270299014499E-2</v>
      </c>
      <c r="U7060">
        <v>0.603102917160658</v>
      </c>
      <c r="V7060">
        <v>26.199622941776099</v>
      </c>
      <c r="W7060">
        <v>0.46193634366738701</v>
      </c>
      <c r="X7060">
        <v>0.75726018452522603</v>
      </c>
      <c r="Y7060">
        <v>0.693108413138803</v>
      </c>
      <c r="Z7060">
        <v>0.203350924423461</v>
      </c>
      <c r="AA7060">
        <v>0.72610664078822296</v>
      </c>
      <c r="AB7060">
        <v>25.236148835584999</v>
      </c>
      <c r="AC7060">
        <v>0.88945902157151002</v>
      </c>
      <c r="AD7060">
        <v>0.94068432309766403</v>
      </c>
      <c r="AE7060">
        <v>-0.30689155576196803</v>
      </c>
      <c r="AF7060">
        <v>1.3497623430991999E-2</v>
      </c>
      <c r="AG7060">
        <v>0.476038960109122</v>
      </c>
      <c r="AH7060">
        <v>26.199622941776099</v>
      </c>
      <c r="AI7060">
        <v>0.183554312780425</v>
      </c>
      <c r="AJ7060">
        <v>0.78121606160956403</v>
      </c>
      <c r="AK7060">
        <v>1.56186383832482</v>
      </c>
    </row>
    <row r="7061" spans="1:37" x14ac:dyDescent="0.2">
      <c r="A7061" t="s">
        <v>23402</v>
      </c>
      <c r="B7061">
        <v>8164735</v>
      </c>
      <c r="C7061">
        <v>8164891</v>
      </c>
      <c r="D7061">
        <v>157</v>
      </c>
      <c r="E7061" t="s">
        <v>23552</v>
      </c>
      <c r="F7061">
        <v>3</v>
      </c>
      <c r="G7061" t="s">
        <v>23553</v>
      </c>
      <c r="H7061" t="s">
        <v>30987</v>
      </c>
      <c r="I7061">
        <v>6</v>
      </c>
      <c r="J7061">
        <v>8165512</v>
      </c>
      <c r="K7061">
        <v>8182862</v>
      </c>
      <c r="L7061">
        <v>17351</v>
      </c>
      <c r="M7061">
        <v>1</v>
      </c>
      <c r="N7061">
        <v>105374910</v>
      </c>
      <c r="O7061" t="s">
        <v>23550</v>
      </c>
      <c r="P7061">
        <v>-621</v>
      </c>
      <c r="Q7061" t="s">
        <v>40</v>
      </c>
      <c r="R7061" t="s">
        <v>23551</v>
      </c>
      <c r="S7061" t="s">
        <v>35790</v>
      </c>
      <c r="T7061">
        <v>7.3374270299014499E-2</v>
      </c>
      <c r="U7061">
        <v>0.603102917160658</v>
      </c>
      <c r="V7061">
        <v>26.199622941776099</v>
      </c>
      <c r="W7061">
        <v>0.46193634366738701</v>
      </c>
      <c r="X7061">
        <v>0.75726018452522603</v>
      </c>
      <c r="Y7061">
        <v>0.693108413138803</v>
      </c>
      <c r="Z7061">
        <v>0.203350924423461</v>
      </c>
      <c r="AA7061">
        <v>0.72610664078822296</v>
      </c>
      <c r="AB7061">
        <v>25.236148835584999</v>
      </c>
      <c r="AC7061">
        <v>0.88945902157151002</v>
      </c>
      <c r="AD7061">
        <v>0.94068432309766403</v>
      </c>
      <c r="AE7061">
        <v>-0.30689155576196803</v>
      </c>
      <c r="AF7061">
        <v>1.3497623430991999E-2</v>
      </c>
      <c r="AG7061">
        <v>0.476038960109122</v>
      </c>
      <c r="AH7061">
        <v>26.199622941776099</v>
      </c>
      <c r="AI7061">
        <v>0.183554312780425</v>
      </c>
      <c r="AJ7061">
        <v>0.78121606160956403</v>
      </c>
      <c r="AK7061">
        <v>1.56186383832482</v>
      </c>
    </row>
    <row r="7062" spans="1:37" x14ac:dyDescent="0.2">
      <c r="A7062" t="s">
        <v>23402</v>
      </c>
      <c r="B7062">
        <v>8221347</v>
      </c>
      <c r="C7062">
        <v>8221550</v>
      </c>
      <c r="D7062">
        <v>204</v>
      </c>
      <c r="E7062" t="s">
        <v>23554</v>
      </c>
      <c r="F7062">
        <v>2</v>
      </c>
      <c r="G7062" t="s">
        <v>23555</v>
      </c>
      <c r="H7062" t="s">
        <v>35791</v>
      </c>
      <c r="I7062">
        <v>6</v>
      </c>
      <c r="J7062">
        <v>8195576</v>
      </c>
      <c r="K7062">
        <v>8342495</v>
      </c>
      <c r="L7062">
        <v>146920</v>
      </c>
      <c r="M7062">
        <v>1</v>
      </c>
      <c r="N7062">
        <v>105374910</v>
      </c>
      <c r="O7062" t="s">
        <v>23556</v>
      </c>
      <c r="P7062">
        <v>25771</v>
      </c>
      <c r="Q7062" t="s">
        <v>40</v>
      </c>
      <c r="R7062" t="s">
        <v>23551</v>
      </c>
      <c r="S7062" t="s">
        <v>35790</v>
      </c>
      <c r="T7062">
        <v>0.32911398597860803</v>
      </c>
      <c r="U7062">
        <v>0.603102917160658</v>
      </c>
      <c r="V7062">
        <v>22.860360689697199</v>
      </c>
      <c r="W7062">
        <v>0.38920677604595899</v>
      </c>
      <c r="X7062">
        <v>0.704072456322962</v>
      </c>
      <c r="Y7062">
        <v>-22.6587268569467</v>
      </c>
      <c r="Z7062">
        <v>0.48464167878831399</v>
      </c>
      <c r="AA7062">
        <v>0.84435025072159198</v>
      </c>
      <c r="AB7062">
        <v>21.8968867457104</v>
      </c>
      <c r="AC7062">
        <v>0.21073619169722799</v>
      </c>
      <c r="AD7062">
        <v>0.68253123924728298</v>
      </c>
      <c r="AE7062">
        <v>-22.6587268569467</v>
      </c>
      <c r="AF7062">
        <v>0.16793847098801201</v>
      </c>
      <c r="AG7062">
        <v>0.68151250837662902</v>
      </c>
      <c r="AH7062">
        <v>22.860360689697199</v>
      </c>
      <c r="AI7062">
        <v>0.52399907623471598</v>
      </c>
      <c r="AJ7062">
        <v>0.78121606160956403</v>
      </c>
      <c r="AK7062">
        <v>-21.789971570213101</v>
      </c>
    </row>
    <row r="7063" spans="1:37" x14ac:dyDescent="0.2">
      <c r="A7063" t="s">
        <v>23402</v>
      </c>
      <c r="B7063">
        <v>8221565</v>
      </c>
      <c r="C7063">
        <v>8221601</v>
      </c>
      <c r="D7063">
        <v>37</v>
      </c>
      <c r="E7063" t="s">
        <v>23557</v>
      </c>
      <c r="F7063">
        <v>0</v>
      </c>
      <c r="G7063" t="s">
        <v>23558</v>
      </c>
      <c r="H7063" t="s">
        <v>35791</v>
      </c>
      <c r="I7063">
        <v>6</v>
      </c>
      <c r="J7063">
        <v>8195576</v>
      </c>
      <c r="K7063">
        <v>8342495</v>
      </c>
      <c r="L7063">
        <v>146920</v>
      </c>
      <c r="M7063">
        <v>1</v>
      </c>
      <c r="N7063">
        <v>105374910</v>
      </c>
      <c r="O7063" t="s">
        <v>23556</v>
      </c>
      <c r="P7063">
        <v>25989</v>
      </c>
      <c r="Q7063" t="s">
        <v>40</v>
      </c>
      <c r="R7063" t="s">
        <v>23551</v>
      </c>
      <c r="S7063" t="s">
        <v>35790</v>
      </c>
      <c r="T7063">
        <v>0.32911398597860803</v>
      </c>
      <c r="U7063">
        <v>0.603102917160658</v>
      </c>
      <c r="V7063">
        <v>22.860360689697199</v>
      </c>
      <c r="W7063">
        <v>0.38920677604595899</v>
      </c>
      <c r="X7063">
        <v>0.704072456322962</v>
      </c>
      <c r="Y7063">
        <v>-22.6587268569467</v>
      </c>
      <c r="Z7063">
        <v>0.48464167878831399</v>
      </c>
      <c r="AA7063">
        <v>0.84435025072159198</v>
      </c>
      <c r="AB7063">
        <v>21.8968867457104</v>
      </c>
      <c r="AC7063">
        <v>0.21073619169722799</v>
      </c>
      <c r="AD7063">
        <v>0.68253123924728298</v>
      </c>
      <c r="AE7063">
        <v>-22.6587268569467</v>
      </c>
      <c r="AF7063">
        <v>0.16793847098801201</v>
      </c>
      <c r="AG7063">
        <v>0.68151250837662902</v>
      </c>
      <c r="AH7063">
        <v>22.860360689697199</v>
      </c>
      <c r="AI7063">
        <v>0.52399907623471598</v>
      </c>
      <c r="AJ7063">
        <v>0.78121606160956403</v>
      </c>
      <c r="AK7063">
        <v>-21.789971570213101</v>
      </c>
    </row>
    <row r="7064" spans="1:37" x14ac:dyDescent="0.2">
      <c r="A7064" t="s">
        <v>23402</v>
      </c>
      <c r="B7064">
        <v>8221642</v>
      </c>
      <c r="C7064">
        <v>8221793</v>
      </c>
      <c r="D7064">
        <v>152</v>
      </c>
      <c r="E7064" t="s">
        <v>23559</v>
      </c>
      <c r="F7064">
        <v>1</v>
      </c>
      <c r="G7064" t="s">
        <v>23560</v>
      </c>
      <c r="H7064" t="s">
        <v>35791</v>
      </c>
      <c r="I7064">
        <v>6</v>
      </c>
      <c r="J7064">
        <v>8195576</v>
      </c>
      <c r="K7064">
        <v>8342495</v>
      </c>
      <c r="L7064">
        <v>146920</v>
      </c>
      <c r="M7064">
        <v>1</v>
      </c>
      <c r="N7064">
        <v>105374910</v>
      </c>
      <c r="O7064" t="s">
        <v>23556</v>
      </c>
      <c r="P7064">
        <v>26066</v>
      </c>
      <c r="Q7064" t="s">
        <v>40</v>
      </c>
      <c r="R7064" t="s">
        <v>23551</v>
      </c>
      <c r="S7064" t="s">
        <v>35790</v>
      </c>
      <c r="T7064">
        <v>0.32911398597860803</v>
      </c>
      <c r="U7064">
        <v>0.603102917160658</v>
      </c>
      <c r="V7064">
        <v>22.860360689697199</v>
      </c>
      <c r="W7064">
        <v>0.38920677604595899</v>
      </c>
      <c r="X7064">
        <v>0.704072456322962</v>
      </c>
      <c r="Y7064">
        <v>-22.6587268569467</v>
      </c>
      <c r="Z7064">
        <v>0.48464167878831399</v>
      </c>
      <c r="AA7064">
        <v>0.84435025072159198</v>
      </c>
      <c r="AB7064">
        <v>21.8968867457104</v>
      </c>
      <c r="AC7064">
        <v>0.21073619169722799</v>
      </c>
      <c r="AD7064">
        <v>0.68253123924728298</v>
      </c>
      <c r="AE7064">
        <v>-22.6587268569467</v>
      </c>
      <c r="AF7064">
        <v>0.16793847098801201</v>
      </c>
      <c r="AG7064">
        <v>0.68151250837662902</v>
      </c>
      <c r="AH7064">
        <v>22.860360689697199</v>
      </c>
      <c r="AI7064">
        <v>0.52399907623471598</v>
      </c>
      <c r="AJ7064">
        <v>0.78121606160956403</v>
      </c>
      <c r="AK7064">
        <v>-21.789971570213101</v>
      </c>
    </row>
    <row r="7065" spans="1:37" x14ac:dyDescent="0.2">
      <c r="A7065" t="s">
        <v>23402</v>
      </c>
      <c r="B7065">
        <v>8665695</v>
      </c>
      <c r="C7065">
        <v>8665847</v>
      </c>
      <c r="D7065">
        <v>153</v>
      </c>
      <c r="E7065" t="s">
        <v>23561</v>
      </c>
      <c r="F7065">
        <v>11</v>
      </c>
      <c r="G7065" t="s">
        <v>23562</v>
      </c>
      <c r="H7065" t="s">
        <v>35792</v>
      </c>
      <c r="I7065">
        <v>6</v>
      </c>
      <c r="J7065">
        <v>8652262</v>
      </c>
      <c r="K7065">
        <v>8653830</v>
      </c>
      <c r="L7065">
        <v>1569</v>
      </c>
      <c r="M7065">
        <v>1</v>
      </c>
      <c r="N7065">
        <v>728655</v>
      </c>
      <c r="O7065" t="s">
        <v>23563</v>
      </c>
      <c r="P7065">
        <v>13433</v>
      </c>
      <c r="Q7065" t="s">
        <v>40</v>
      </c>
      <c r="R7065" t="s">
        <v>23564</v>
      </c>
      <c r="S7065" t="s">
        <v>35793</v>
      </c>
      <c r="T7065">
        <v>0.17308923567461099</v>
      </c>
      <c r="U7065">
        <v>0.603102917160658</v>
      </c>
      <c r="V7065">
        <v>-24.222000911947202</v>
      </c>
      <c r="W7065">
        <v>0.20525741147413201</v>
      </c>
      <c r="X7065">
        <v>0.704072456322962</v>
      </c>
      <c r="Y7065">
        <v>-24.0907563856906</v>
      </c>
      <c r="Z7065">
        <v>0.23404878042441499</v>
      </c>
      <c r="AA7065">
        <v>0.72610664078822296</v>
      </c>
      <c r="AB7065">
        <v>-4.5135068203674598</v>
      </c>
      <c r="AC7065">
        <v>0.283630615332017</v>
      </c>
      <c r="AD7065">
        <v>0.68253123924728298</v>
      </c>
      <c r="AE7065">
        <v>-4.3447876318701102</v>
      </c>
      <c r="AF7065">
        <v>0.22065000948199101</v>
      </c>
      <c r="AG7065">
        <v>0.68151250837662902</v>
      </c>
      <c r="AH7065">
        <v>-23.405170465577999</v>
      </c>
      <c r="AI7065">
        <v>0.24456414000292601</v>
      </c>
      <c r="AJ7065">
        <v>0.78121606160956403</v>
      </c>
      <c r="AK7065">
        <v>-23.334781144180202</v>
      </c>
    </row>
    <row r="7066" spans="1:37" x14ac:dyDescent="0.2">
      <c r="A7066" t="s">
        <v>23402</v>
      </c>
      <c r="B7066">
        <v>8665847</v>
      </c>
      <c r="C7066">
        <v>8665999</v>
      </c>
      <c r="D7066">
        <v>153</v>
      </c>
      <c r="E7066" t="s">
        <v>23565</v>
      </c>
      <c r="F7066">
        <v>11</v>
      </c>
      <c r="G7066" t="s">
        <v>23566</v>
      </c>
      <c r="H7066" t="s">
        <v>35792</v>
      </c>
      <c r="I7066">
        <v>6</v>
      </c>
      <c r="J7066">
        <v>8652262</v>
      </c>
      <c r="K7066">
        <v>8653830</v>
      </c>
      <c r="L7066">
        <v>1569</v>
      </c>
      <c r="M7066">
        <v>1</v>
      </c>
      <c r="N7066">
        <v>728655</v>
      </c>
      <c r="O7066" t="s">
        <v>23563</v>
      </c>
      <c r="P7066">
        <v>13585</v>
      </c>
      <c r="Q7066" t="s">
        <v>40</v>
      </c>
      <c r="R7066" t="s">
        <v>23564</v>
      </c>
      <c r="S7066" t="s">
        <v>35793</v>
      </c>
      <c r="T7066">
        <v>0.17308923567461099</v>
      </c>
      <c r="U7066">
        <v>0.603102917160658</v>
      </c>
      <c r="V7066">
        <v>-24.222000911947202</v>
      </c>
      <c r="W7066">
        <v>0.20525741147413201</v>
      </c>
      <c r="X7066">
        <v>0.704072456322962</v>
      </c>
      <c r="Y7066">
        <v>-24.0907563856906</v>
      </c>
      <c r="Z7066">
        <v>0.23404878042441499</v>
      </c>
      <c r="AA7066">
        <v>0.72610664078822296</v>
      </c>
      <c r="AB7066">
        <v>-4.5135068203674598</v>
      </c>
      <c r="AC7066">
        <v>0.283630615332017</v>
      </c>
      <c r="AD7066">
        <v>0.68253123924728298</v>
      </c>
      <c r="AE7066">
        <v>-4.3447876318701102</v>
      </c>
      <c r="AF7066">
        <v>0.22065000948199101</v>
      </c>
      <c r="AG7066">
        <v>0.68151250837662902</v>
      </c>
      <c r="AH7066">
        <v>-23.405170465577999</v>
      </c>
      <c r="AI7066">
        <v>0.24456414000292601</v>
      </c>
      <c r="AJ7066">
        <v>0.78121606160956403</v>
      </c>
      <c r="AK7066">
        <v>-23.334781144180202</v>
      </c>
    </row>
    <row r="7067" spans="1:37" x14ac:dyDescent="0.2">
      <c r="A7067" t="s">
        <v>23402</v>
      </c>
      <c r="B7067">
        <v>8666079</v>
      </c>
      <c r="C7067">
        <v>8666229</v>
      </c>
      <c r="D7067">
        <v>151</v>
      </c>
      <c r="E7067" t="s">
        <v>23567</v>
      </c>
      <c r="F7067">
        <v>8</v>
      </c>
      <c r="G7067" t="s">
        <v>23568</v>
      </c>
      <c r="H7067" t="s">
        <v>35792</v>
      </c>
      <c r="I7067">
        <v>6</v>
      </c>
      <c r="J7067">
        <v>8652262</v>
      </c>
      <c r="K7067">
        <v>8653830</v>
      </c>
      <c r="L7067">
        <v>1569</v>
      </c>
      <c r="M7067">
        <v>1</v>
      </c>
      <c r="N7067">
        <v>728655</v>
      </c>
      <c r="O7067" t="s">
        <v>23563</v>
      </c>
      <c r="P7067">
        <v>13817</v>
      </c>
      <c r="Q7067" t="s">
        <v>40</v>
      </c>
      <c r="R7067" t="s">
        <v>23564</v>
      </c>
      <c r="S7067" t="s">
        <v>35793</v>
      </c>
      <c r="T7067">
        <v>0.17308923567461099</v>
      </c>
      <c r="U7067">
        <v>0.603102917160658</v>
      </c>
      <c r="V7067">
        <v>-24.216701005700202</v>
      </c>
      <c r="W7067">
        <v>0.20525741147413201</v>
      </c>
      <c r="X7067">
        <v>0.704072456322962</v>
      </c>
      <c r="Y7067">
        <v>-24.0854564794694</v>
      </c>
      <c r="Z7067">
        <v>5.50355599158565E-2</v>
      </c>
      <c r="AA7067">
        <v>0.72610664078822296</v>
      </c>
      <c r="AB7067">
        <v>-24.216701005700202</v>
      </c>
      <c r="AC7067">
        <v>7.0489011448141195E-2</v>
      </c>
      <c r="AD7067">
        <v>0.57684129297949804</v>
      </c>
      <c r="AE7067">
        <v>-24.0854564794694</v>
      </c>
      <c r="AF7067">
        <v>0.32549523997010099</v>
      </c>
      <c r="AG7067">
        <v>0.70473078222419605</v>
      </c>
      <c r="AH7067">
        <v>-23.2870904005424</v>
      </c>
      <c r="AI7067">
        <v>0.35038410267202102</v>
      </c>
      <c r="AJ7067">
        <v>0.78121606160956403</v>
      </c>
      <c r="AK7067">
        <v>-23.216701079698399</v>
      </c>
    </row>
    <row r="7068" spans="1:37" x14ac:dyDescent="0.2">
      <c r="A7068" t="s">
        <v>23402</v>
      </c>
      <c r="B7068">
        <v>8666229</v>
      </c>
      <c r="C7068">
        <v>8666379</v>
      </c>
      <c r="D7068">
        <v>151</v>
      </c>
      <c r="E7068" t="s">
        <v>23569</v>
      </c>
      <c r="F7068">
        <v>12</v>
      </c>
      <c r="G7068" t="s">
        <v>23570</v>
      </c>
      <c r="H7068" t="s">
        <v>35792</v>
      </c>
      <c r="I7068">
        <v>6</v>
      </c>
      <c r="J7068">
        <v>8652262</v>
      </c>
      <c r="K7068">
        <v>8653830</v>
      </c>
      <c r="L7068">
        <v>1569</v>
      </c>
      <c r="M7068">
        <v>1</v>
      </c>
      <c r="N7068">
        <v>728655</v>
      </c>
      <c r="O7068" t="s">
        <v>23563</v>
      </c>
      <c r="P7068">
        <v>13967</v>
      </c>
      <c r="Q7068" t="s">
        <v>40</v>
      </c>
      <c r="R7068" t="s">
        <v>23564</v>
      </c>
      <c r="S7068" t="s">
        <v>35793</v>
      </c>
      <c r="T7068">
        <v>0.17308923567461099</v>
      </c>
      <c r="U7068">
        <v>0.603102917160658</v>
      </c>
      <c r="V7068">
        <v>-24.216701005700202</v>
      </c>
      <c r="W7068">
        <v>0.20525741147413201</v>
      </c>
      <c r="X7068">
        <v>0.704072456322962</v>
      </c>
      <c r="Y7068">
        <v>-24.0854564794694</v>
      </c>
      <c r="Z7068">
        <v>5.50355599158565E-2</v>
      </c>
      <c r="AA7068">
        <v>0.72610664078822296</v>
      </c>
      <c r="AB7068">
        <v>-24.216701005700202</v>
      </c>
      <c r="AC7068">
        <v>7.0489011448141195E-2</v>
      </c>
      <c r="AD7068">
        <v>0.57684129297949804</v>
      </c>
      <c r="AE7068">
        <v>-24.0854564794694</v>
      </c>
      <c r="AF7068">
        <v>0.32549523997010099</v>
      </c>
      <c r="AG7068">
        <v>0.70473078222419605</v>
      </c>
      <c r="AH7068">
        <v>-23.2870904005424</v>
      </c>
      <c r="AI7068">
        <v>0.35038410267202102</v>
      </c>
      <c r="AJ7068">
        <v>0.78121606160956403</v>
      </c>
      <c r="AK7068">
        <v>-23.216701079698399</v>
      </c>
    </row>
    <row r="7069" spans="1:37" x14ac:dyDescent="0.2">
      <c r="A7069" t="s">
        <v>23402</v>
      </c>
      <c r="B7069">
        <v>8666379</v>
      </c>
      <c r="C7069">
        <v>8666529</v>
      </c>
      <c r="D7069">
        <v>151</v>
      </c>
      <c r="E7069" t="s">
        <v>23571</v>
      </c>
      <c r="F7069">
        <v>1</v>
      </c>
      <c r="G7069" t="s">
        <v>23572</v>
      </c>
      <c r="H7069" t="s">
        <v>35792</v>
      </c>
      <c r="I7069">
        <v>6</v>
      </c>
      <c r="J7069">
        <v>8652262</v>
      </c>
      <c r="K7069">
        <v>8653830</v>
      </c>
      <c r="L7069">
        <v>1569</v>
      </c>
      <c r="M7069">
        <v>1</v>
      </c>
      <c r="N7069">
        <v>728655</v>
      </c>
      <c r="O7069" t="s">
        <v>23563</v>
      </c>
      <c r="P7069">
        <v>14117</v>
      </c>
      <c r="Q7069" t="s">
        <v>40</v>
      </c>
      <c r="R7069" t="s">
        <v>23564</v>
      </c>
      <c r="S7069" t="s">
        <v>35793</v>
      </c>
      <c r="T7069">
        <v>0.17308923567461099</v>
      </c>
      <c r="U7069">
        <v>0.603102917160658</v>
      </c>
      <c r="V7069">
        <v>-23.8934449050113</v>
      </c>
      <c r="W7069">
        <v>0.20525741147413201</v>
      </c>
      <c r="X7069">
        <v>0.704072456322962</v>
      </c>
      <c r="Y7069">
        <v>-23.7622003805505</v>
      </c>
      <c r="Z7069">
        <v>5.50355599158565E-2</v>
      </c>
      <c r="AA7069">
        <v>0.72610664078822296</v>
      </c>
      <c r="AB7069">
        <v>-23.8934449050113</v>
      </c>
      <c r="AC7069">
        <v>7.0489011448141195E-2</v>
      </c>
      <c r="AD7069">
        <v>0.57684129297949804</v>
      </c>
      <c r="AE7069">
        <v>-23.7622003805505</v>
      </c>
      <c r="AF7069">
        <v>0.32549523997010099</v>
      </c>
      <c r="AG7069">
        <v>0.70473078222419605</v>
      </c>
      <c r="AH7069">
        <v>-22.963834316668301</v>
      </c>
      <c r="AI7069">
        <v>0.35038410267202102</v>
      </c>
      <c r="AJ7069">
        <v>0.78121606160956403</v>
      </c>
      <c r="AK7069">
        <v>-22.893444997594301</v>
      </c>
    </row>
    <row r="7070" spans="1:37" x14ac:dyDescent="0.2">
      <c r="A7070" t="s">
        <v>23402</v>
      </c>
      <c r="B7070">
        <v>8887275</v>
      </c>
      <c r="C7070">
        <v>8887428</v>
      </c>
      <c r="D7070">
        <v>154</v>
      </c>
      <c r="E7070" t="s">
        <v>23573</v>
      </c>
      <c r="F7070">
        <v>10</v>
      </c>
      <c r="G7070" t="s">
        <v>23574</v>
      </c>
      <c r="H7070" t="s">
        <v>30987</v>
      </c>
      <c r="I7070">
        <v>6</v>
      </c>
      <c r="J7070">
        <v>8887938</v>
      </c>
      <c r="K7070">
        <v>8993096</v>
      </c>
      <c r="L7070">
        <v>105159</v>
      </c>
      <c r="M7070">
        <v>1</v>
      </c>
      <c r="N7070">
        <v>105374914</v>
      </c>
      <c r="O7070" t="s">
        <v>23575</v>
      </c>
      <c r="P7070">
        <v>-510</v>
      </c>
      <c r="Q7070" t="s">
        <v>40</v>
      </c>
      <c r="R7070" t="s">
        <v>23576</v>
      </c>
      <c r="S7070" t="s">
        <v>35794</v>
      </c>
      <c r="T7070">
        <v>0.35387198439864398</v>
      </c>
      <c r="U7070">
        <v>0.603102917160658</v>
      </c>
      <c r="V7070">
        <v>-23.464849095528901</v>
      </c>
      <c r="W7070">
        <v>0.38920677604595899</v>
      </c>
      <c r="X7070">
        <v>0.704072456322962</v>
      </c>
      <c r="Y7070">
        <v>-20.388929455743401</v>
      </c>
      <c r="Z7070">
        <v>0.96726857278496403</v>
      </c>
      <c r="AA7070">
        <v>0.99919698600769702</v>
      </c>
      <c r="AB7070">
        <v>-0.57388966444409495</v>
      </c>
      <c r="AC7070">
        <v>0.85817338719172098</v>
      </c>
      <c r="AD7070">
        <v>0.94068432309766403</v>
      </c>
      <c r="AE7070">
        <v>3.3028402570273299</v>
      </c>
      <c r="AF7070">
        <v>0.22065000948199101</v>
      </c>
      <c r="AG7070">
        <v>0.68151250837662902</v>
      </c>
      <c r="AH7070">
        <v>-23.703645698349298</v>
      </c>
      <c r="AI7070">
        <v>0.24456414000292601</v>
      </c>
      <c r="AJ7070">
        <v>0.78121606160956403</v>
      </c>
      <c r="AK7070">
        <v>-23.633256375737901</v>
      </c>
    </row>
    <row r="7071" spans="1:37" x14ac:dyDescent="0.2">
      <c r="A7071" t="s">
        <v>23402</v>
      </c>
      <c r="B7071">
        <v>8887428</v>
      </c>
      <c r="C7071">
        <v>8887581</v>
      </c>
      <c r="D7071">
        <v>154</v>
      </c>
      <c r="E7071" t="s">
        <v>23577</v>
      </c>
      <c r="F7071">
        <v>14</v>
      </c>
      <c r="G7071" t="s">
        <v>23578</v>
      </c>
      <c r="H7071" t="s">
        <v>30987</v>
      </c>
      <c r="I7071">
        <v>6</v>
      </c>
      <c r="J7071">
        <v>8887938</v>
      </c>
      <c r="K7071">
        <v>8993096</v>
      </c>
      <c r="L7071">
        <v>105159</v>
      </c>
      <c r="M7071">
        <v>1</v>
      </c>
      <c r="N7071">
        <v>105374914</v>
      </c>
      <c r="O7071" t="s">
        <v>23575</v>
      </c>
      <c r="P7071">
        <v>-357</v>
      </c>
      <c r="Q7071" t="s">
        <v>40</v>
      </c>
      <c r="R7071" t="s">
        <v>23576</v>
      </c>
      <c r="S7071" t="s">
        <v>35794</v>
      </c>
      <c r="T7071">
        <v>0.35387198439864398</v>
      </c>
      <c r="U7071">
        <v>0.603102917160658</v>
      </c>
      <c r="V7071">
        <v>-23.634774083125698</v>
      </c>
      <c r="W7071">
        <v>0.38920677604595899</v>
      </c>
      <c r="X7071">
        <v>0.704072456322962</v>
      </c>
      <c r="Y7071">
        <v>-20.388929455743401</v>
      </c>
      <c r="Z7071">
        <v>0.96726857278496403</v>
      </c>
      <c r="AA7071">
        <v>0.99919698600769702</v>
      </c>
      <c r="AB7071">
        <v>-0.60690966301586602</v>
      </c>
      <c r="AC7071">
        <v>0.85817338719172098</v>
      </c>
      <c r="AD7071">
        <v>0.94068432309766403</v>
      </c>
      <c r="AE7071">
        <v>3.4633338098589999</v>
      </c>
      <c r="AF7071">
        <v>0.22065000948199101</v>
      </c>
      <c r="AG7071">
        <v>0.68151250837662902</v>
      </c>
      <c r="AH7071">
        <v>-23.8553350927548</v>
      </c>
      <c r="AI7071">
        <v>0.24456414000292601</v>
      </c>
      <c r="AJ7071">
        <v>0.78121606160956403</v>
      </c>
      <c r="AK7071">
        <v>-23.784945769616499</v>
      </c>
    </row>
    <row r="7072" spans="1:37" x14ac:dyDescent="0.2">
      <c r="A7072" t="s">
        <v>23402</v>
      </c>
      <c r="B7072">
        <v>8887581</v>
      </c>
      <c r="C7072">
        <v>8887734</v>
      </c>
      <c r="D7072">
        <v>154</v>
      </c>
      <c r="E7072" t="s">
        <v>23579</v>
      </c>
      <c r="F7072">
        <v>4</v>
      </c>
      <c r="G7072" t="s">
        <v>23580</v>
      </c>
      <c r="H7072" t="s">
        <v>30987</v>
      </c>
      <c r="I7072">
        <v>6</v>
      </c>
      <c r="J7072">
        <v>8887938</v>
      </c>
      <c r="K7072">
        <v>8993096</v>
      </c>
      <c r="L7072">
        <v>105159</v>
      </c>
      <c r="M7072">
        <v>1</v>
      </c>
      <c r="N7072">
        <v>105374914</v>
      </c>
      <c r="O7072" t="s">
        <v>23575</v>
      </c>
      <c r="P7072">
        <v>-204</v>
      </c>
      <c r="Q7072" t="s">
        <v>40</v>
      </c>
      <c r="R7072" t="s">
        <v>23576</v>
      </c>
      <c r="S7072" t="s">
        <v>35794</v>
      </c>
      <c r="T7072">
        <v>0.35387198439864398</v>
      </c>
      <c r="U7072">
        <v>0.603102917160658</v>
      </c>
      <c r="V7072">
        <v>-23.634774083125698</v>
      </c>
      <c r="W7072">
        <v>0.38920677604595899</v>
      </c>
      <c r="X7072">
        <v>0.704072456322962</v>
      </c>
      <c r="Y7072">
        <v>-20.388929455743401</v>
      </c>
      <c r="Z7072">
        <v>0.96726857278496403</v>
      </c>
      <c r="AA7072">
        <v>0.99919698600769702</v>
      </c>
      <c r="AB7072">
        <v>-0.60690966301586602</v>
      </c>
      <c r="AC7072">
        <v>0.85817338719172098</v>
      </c>
      <c r="AD7072">
        <v>0.94068432309766403</v>
      </c>
      <c r="AE7072">
        <v>3.4633338098589999</v>
      </c>
      <c r="AF7072">
        <v>0.22065000948199101</v>
      </c>
      <c r="AG7072">
        <v>0.68151250837662902</v>
      </c>
      <c r="AH7072">
        <v>-23.8553350927548</v>
      </c>
      <c r="AI7072">
        <v>0.24456414000292601</v>
      </c>
      <c r="AJ7072">
        <v>0.78121606160956403</v>
      </c>
      <c r="AK7072">
        <v>-23.784945769616499</v>
      </c>
    </row>
    <row r="7073" spans="1:37" x14ac:dyDescent="0.2">
      <c r="A7073" t="s">
        <v>23402</v>
      </c>
      <c r="B7073">
        <v>9024419</v>
      </c>
      <c r="C7073">
        <v>9024623</v>
      </c>
      <c r="D7073">
        <v>205</v>
      </c>
      <c r="E7073" t="s">
        <v>23581</v>
      </c>
      <c r="F7073">
        <v>19</v>
      </c>
      <c r="G7073" t="s">
        <v>23582</v>
      </c>
      <c r="H7073" t="s">
        <v>30999</v>
      </c>
      <c r="I7073">
        <v>6</v>
      </c>
      <c r="J7073">
        <v>9025865</v>
      </c>
      <c r="K7073">
        <v>9096691</v>
      </c>
      <c r="L7073">
        <v>70827</v>
      </c>
      <c r="M7073">
        <v>1</v>
      </c>
      <c r="N7073">
        <v>105374914</v>
      </c>
      <c r="O7073" t="s">
        <v>23583</v>
      </c>
      <c r="P7073">
        <v>-1242</v>
      </c>
      <c r="Q7073" t="s">
        <v>40</v>
      </c>
      <c r="R7073" t="s">
        <v>23576</v>
      </c>
      <c r="S7073" t="s">
        <v>35794</v>
      </c>
      <c r="T7073">
        <v>0.32911398597860803</v>
      </c>
      <c r="U7073">
        <v>0.603102917160658</v>
      </c>
      <c r="V7073">
        <v>20.299889815130999</v>
      </c>
      <c r="W7073">
        <v>0.428214032775322</v>
      </c>
      <c r="X7073">
        <v>0.73460997439807996</v>
      </c>
      <c r="Y7073">
        <v>4.6131544373468198</v>
      </c>
      <c r="Z7073">
        <v>0.203350924423461</v>
      </c>
      <c r="AA7073">
        <v>0.72610664078822296</v>
      </c>
      <c r="AB7073">
        <v>23.5040801226802</v>
      </c>
      <c r="AC7073">
        <v>0.56718065613419599</v>
      </c>
      <c r="AD7073">
        <v>0.87989882095915395</v>
      </c>
      <c r="AE7073">
        <v>3.69848240116103</v>
      </c>
      <c r="AF7073">
        <v>0.98343762640780896</v>
      </c>
      <c r="AG7073">
        <v>1</v>
      </c>
      <c r="AH7073">
        <v>-3.0850692554037198</v>
      </c>
      <c r="AI7073">
        <v>0.37390512596567999</v>
      </c>
      <c r="AJ7073">
        <v>0.78121606160956403</v>
      </c>
      <c r="AK7073">
        <v>4.3236898619394104</v>
      </c>
    </row>
    <row r="7074" spans="1:37" x14ac:dyDescent="0.2">
      <c r="A7074" t="s">
        <v>23402</v>
      </c>
      <c r="B7074">
        <v>9024623</v>
      </c>
      <c r="C7074">
        <v>9024827</v>
      </c>
      <c r="D7074">
        <v>205</v>
      </c>
      <c r="E7074" t="s">
        <v>23584</v>
      </c>
      <c r="F7074">
        <v>10</v>
      </c>
      <c r="G7074" t="s">
        <v>23585</v>
      </c>
      <c r="H7074" t="s">
        <v>30999</v>
      </c>
      <c r="I7074">
        <v>6</v>
      </c>
      <c r="J7074">
        <v>9025865</v>
      </c>
      <c r="K7074">
        <v>9096691</v>
      </c>
      <c r="L7074">
        <v>70827</v>
      </c>
      <c r="M7074">
        <v>1</v>
      </c>
      <c r="N7074">
        <v>105374914</v>
      </c>
      <c r="O7074" t="s">
        <v>23583</v>
      </c>
      <c r="P7074">
        <v>-1038</v>
      </c>
      <c r="Q7074" t="s">
        <v>40</v>
      </c>
      <c r="R7074" t="s">
        <v>23576</v>
      </c>
      <c r="S7074" t="s">
        <v>35794</v>
      </c>
      <c r="T7074">
        <v>0.32911398597860803</v>
      </c>
      <c r="U7074">
        <v>0.603102917160658</v>
      </c>
      <c r="V7074">
        <v>20.299889815130999</v>
      </c>
      <c r="W7074">
        <v>0.428214032775322</v>
      </c>
      <c r="X7074">
        <v>0.73460997439807996</v>
      </c>
      <c r="Y7074">
        <v>4.6131544373468198</v>
      </c>
      <c r="Z7074">
        <v>0.203350924423461</v>
      </c>
      <c r="AA7074">
        <v>0.72610664078822296</v>
      </c>
      <c r="AB7074">
        <v>23.5040801226802</v>
      </c>
      <c r="AC7074">
        <v>0.56718065613419599</v>
      </c>
      <c r="AD7074">
        <v>0.87989882095915395</v>
      </c>
      <c r="AE7074">
        <v>3.69848240116103</v>
      </c>
      <c r="AF7074">
        <v>0.98343762640780896</v>
      </c>
      <c r="AG7074">
        <v>1</v>
      </c>
      <c r="AH7074">
        <v>-3.0850692554037198</v>
      </c>
      <c r="AI7074">
        <v>0.37390512596567999</v>
      </c>
      <c r="AJ7074">
        <v>0.78121606160956403</v>
      </c>
      <c r="AK7074">
        <v>4.3236898619394104</v>
      </c>
    </row>
    <row r="7075" spans="1:37" x14ac:dyDescent="0.2">
      <c r="A7075" t="s">
        <v>23402</v>
      </c>
      <c r="B7075">
        <v>9971117</v>
      </c>
      <c r="C7075">
        <v>9971278</v>
      </c>
      <c r="D7075">
        <v>162</v>
      </c>
      <c r="E7075" t="s">
        <v>23586</v>
      </c>
      <c r="F7075">
        <v>0</v>
      </c>
      <c r="G7075" t="s">
        <v>23587</v>
      </c>
      <c r="H7075" t="s">
        <v>35795</v>
      </c>
      <c r="I7075">
        <v>6</v>
      </c>
      <c r="J7075">
        <v>9900413</v>
      </c>
      <c r="K7075">
        <v>9977599</v>
      </c>
      <c r="L7075">
        <v>77187</v>
      </c>
      <c r="M7075">
        <v>2</v>
      </c>
      <c r="N7075">
        <v>266553</v>
      </c>
      <c r="O7075" t="s">
        <v>23588</v>
      </c>
      <c r="P7075">
        <v>6321</v>
      </c>
      <c r="Q7075" t="s">
        <v>40</v>
      </c>
      <c r="R7075" t="s">
        <v>23589</v>
      </c>
      <c r="S7075" t="s">
        <v>35796</v>
      </c>
      <c r="T7075">
        <v>0.83298534869510799</v>
      </c>
      <c r="U7075">
        <v>1</v>
      </c>
      <c r="V7075">
        <v>0.66021489861938498</v>
      </c>
      <c r="W7075">
        <v>0.85315250964494405</v>
      </c>
      <c r="X7075">
        <v>0.95159051474143896</v>
      </c>
      <c r="Y7075">
        <v>6.0085123211218401E-2</v>
      </c>
      <c r="Z7075">
        <v>0.43237264525565899</v>
      </c>
      <c r="AA7075">
        <v>0.84435025072159198</v>
      </c>
      <c r="AB7075">
        <v>0.80282436691050596</v>
      </c>
      <c r="AC7075">
        <v>0.78224789569586695</v>
      </c>
      <c r="AD7075">
        <v>0.906161586825321</v>
      </c>
      <c r="AE7075">
        <v>-0.22769004828911199</v>
      </c>
      <c r="AF7075">
        <v>0.715490238642154</v>
      </c>
      <c r="AG7075">
        <v>0.85584456000972498</v>
      </c>
      <c r="AH7075">
        <v>0.138419185061709</v>
      </c>
      <c r="AI7075">
        <v>0.84465274789893396</v>
      </c>
      <c r="AJ7075">
        <v>0.95957881738831197</v>
      </c>
      <c r="AK7075">
        <v>0.29681413967849402</v>
      </c>
    </row>
    <row r="7076" spans="1:37" x14ac:dyDescent="0.2">
      <c r="A7076" t="s">
        <v>23402</v>
      </c>
      <c r="B7076">
        <v>9971278</v>
      </c>
      <c r="C7076">
        <v>9971439</v>
      </c>
      <c r="D7076">
        <v>162</v>
      </c>
      <c r="E7076" t="s">
        <v>23590</v>
      </c>
      <c r="F7076">
        <v>4</v>
      </c>
      <c r="G7076" t="s">
        <v>6995</v>
      </c>
      <c r="H7076" t="s">
        <v>35795</v>
      </c>
      <c r="I7076">
        <v>6</v>
      </c>
      <c r="J7076">
        <v>9900413</v>
      </c>
      <c r="K7076">
        <v>9977599</v>
      </c>
      <c r="L7076">
        <v>77187</v>
      </c>
      <c r="M7076">
        <v>2</v>
      </c>
      <c r="N7076">
        <v>266553</v>
      </c>
      <c r="O7076" t="s">
        <v>23588</v>
      </c>
      <c r="P7076">
        <v>6160</v>
      </c>
      <c r="Q7076" t="s">
        <v>40</v>
      </c>
      <c r="R7076" t="s">
        <v>23589</v>
      </c>
      <c r="S7076" t="s">
        <v>35796</v>
      </c>
      <c r="T7076">
        <v>0.83298534869510799</v>
      </c>
      <c r="U7076">
        <v>1</v>
      </c>
      <c r="V7076">
        <v>0.441749702484873</v>
      </c>
      <c r="W7076">
        <v>0.85315250964494405</v>
      </c>
      <c r="X7076">
        <v>0.95159051474143896</v>
      </c>
      <c r="Y7076">
        <v>4.0495720591900699E-3</v>
      </c>
      <c r="Z7076">
        <v>0.43237264525565899</v>
      </c>
      <c r="AA7076">
        <v>0.84435025072159198</v>
      </c>
      <c r="AB7076">
        <v>0.61856991581559795</v>
      </c>
      <c r="AC7076">
        <v>0.78224789569586695</v>
      </c>
      <c r="AD7076">
        <v>0.906161586825321</v>
      </c>
      <c r="AE7076">
        <v>-0.311435741076518</v>
      </c>
      <c r="AF7076">
        <v>0.715490238642154</v>
      </c>
      <c r="AG7076">
        <v>0.85584456000972498</v>
      </c>
      <c r="AH7076">
        <v>1.6458660265193201E-2</v>
      </c>
      <c r="AI7076">
        <v>0.84465274789893396</v>
      </c>
      <c r="AJ7076">
        <v>0.95957881738831197</v>
      </c>
      <c r="AK7076">
        <v>0.28498129614673001</v>
      </c>
    </row>
    <row r="7077" spans="1:37" x14ac:dyDescent="0.2">
      <c r="A7077" t="s">
        <v>23402</v>
      </c>
      <c r="B7077">
        <v>9971439</v>
      </c>
      <c r="C7077">
        <v>9971600</v>
      </c>
      <c r="D7077">
        <v>162</v>
      </c>
      <c r="E7077" t="s">
        <v>23591</v>
      </c>
      <c r="F7077">
        <v>1</v>
      </c>
      <c r="G7077" t="s">
        <v>23592</v>
      </c>
      <c r="H7077" t="s">
        <v>35795</v>
      </c>
      <c r="I7077">
        <v>6</v>
      </c>
      <c r="J7077">
        <v>9900413</v>
      </c>
      <c r="K7077">
        <v>9977599</v>
      </c>
      <c r="L7077">
        <v>77187</v>
      </c>
      <c r="M7077">
        <v>2</v>
      </c>
      <c r="N7077">
        <v>266553</v>
      </c>
      <c r="O7077" t="s">
        <v>23588</v>
      </c>
      <c r="P7077">
        <v>5999</v>
      </c>
      <c r="Q7077" t="s">
        <v>40</v>
      </c>
      <c r="R7077" t="s">
        <v>23589</v>
      </c>
      <c r="S7077" t="s">
        <v>35796</v>
      </c>
      <c r="T7077">
        <v>0.80776021167585099</v>
      </c>
      <c r="U7077">
        <v>1</v>
      </c>
      <c r="V7077">
        <v>0.52398948886435803</v>
      </c>
      <c r="W7077">
        <v>0.85315250964494405</v>
      </c>
      <c r="X7077">
        <v>0.95159051474143896</v>
      </c>
      <c r="Y7077">
        <v>4.0495720591900699E-3</v>
      </c>
      <c r="Z7077">
        <v>0.41102812329106098</v>
      </c>
      <c r="AA7077">
        <v>0.84435025072159198</v>
      </c>
      <c r="AB7077">
        <v>0.70080970219508298</v>
      </c>
      <c r="AC7077">
        <v>0.79597539151299901</v>
      </c>
      <c r="AD7077">
        <v>0.91839508059687003</v>
      </c>
      <c r="AE7077">
        <v>-0.34824748130634098</v>
      </c>
      <c r="AF7077">
        <v>0.72949255842656902</v>
      </c>
      <c r="AG7077">
        <v>0.86437216336234302</v>
      </c>
      <c r="AH7077">
        <v>4.8055490147734102E-2</v>
      </c>
      <c r="AI7077">
        <v>0.83007367180207903</v>
      </c>
      <c r="AJ7077">
        <v>0.95848009872662299</v>
      </c>
      <c r="AK7077">
        <v>0.31754252818342998</v>
      </c>
    </row>
    <row r="7078" spans="1:37" x14ac:dyDescent="0.2">
      <c r="A7078" t="s">
        <v>23402</v>
      </c>
      <c r="B7078">
        <v>10619256</v>
      </c>
      <c r="C7078">
        <v>10619418</v>
      </c>
      <c r="D7078">
        <v>163</v>
      </c>
      <c r="E7078" t="s">
        <v>23593</v>
      </c>
      <c r="F7078">
        <v>0</v>
      </c>
      <c r="G7078" t="s">
        <v>23594</v>
      </c>
      <c r="H7078" t="s">
        <v>35797</v>
      </c>
      <c r="I7078">
        <v>6</v>
      </c>
      <c r="J7078">
        <v>10585760</v>
      </c>
      <c r="K7078">
        <v>10629368</v>
      </c>
      <c r="L7078">
        <v>43609</v>
      </c>
      <c r="M7078">
        <v>1</v>
      </c>
      <c r="N7078">
        <v>2651</v>
      </c>
      <c r="O7078" t="s">
        <v>23595</v>
      </c>
      <c r="P7078">
        <v>33496</v>
      </c>
      <c r="Q7078" t="s">
        <v>23596</v>
      </c>
      <c r="R7078" t="s">
        <v>23597</v>
      </c>
      <c r="S7078" t="s">
        <v>35798</v>
      </c>
      <c r="T7078" t="s">
        <v>40</v>
      </c>
      <c r="U7078" t="s">
        <v>40</v>
      </c>
      <c r="V7078">
        <v>0</v>
      </c>
      <c r="W7078">
        <v>0.123414495547065</v>
      </c>
      <c r="X7078">
        <v>0.704072456322962</v>
      </c>
      <c r="Y7078">
        <v>23.4881704441867</v>
      </c>
      <c r="Z7078">
        <v>0.48464167878831399</v>
      </c>
      <c r="AA7078">
        <v>0.84435025072159198</v>
      </c>
      <c r="AB7078">
        <v>20.7638674884411</v>
      </c>
      <c r="AC7078">
        <v>0.27780950890804001</v>
      </c>
      <c r="AD7078">
        <v>0.68253123924728298</v>
      </c>
      <c r="AE7078">
        <v>22.4881705667981</v>
      </c>
      <c r="AF7078">
        <v>0.501741946288212</v>
      </c>
      <c r="AG7078">
        <v>0.80674443595273604</v>
      </c>
      <c r="AH7078">
        <v>-20.727341633192101</v>
      </c>
      <c r="AI7078">
        <v>3.6185182304427702E-2</v>
      </c>
      <c r="AJ7078">
        <v>0.78121606160956403</v>
      </c>
      <c r="AK7078">
        <v>23.4881704441867</v>
      </c>
    </row>
    <row r="7079" spans="1:37" x14ac:dyDescent="0.2">
      <c r="A7079" t="s">
        <v>23402</v>
      </c>
      <c r="B7079">
        <v>10619418</v>
      </c>
      <c r="C7079">
        <v>10619580</v>
      </c>
      <c r="D7079">
        <v>163</v>
      </c>
      <c r="E7079" t="s">
        <v>23598</v>
      </c>
      <c r="F7079">
        <v>1</v>
      </c>
      <c r="G7079" t="s">
        <v>23599</v>
      </c>
      <c r="H7079" t="s">
        <v>35797</v>
      </c>
      <c r="I7079">
        <v>6</v>
      </c>
      <c r="J7079">
        <v>10585760</v>
      </c>
      <c r="K7079">
        <v>10629368</v>
      </c>
      <c r="L7079">
        <v>43609</v>
      </c>
      <c r="M7079">
        <v>1</v>
      </c>
      <c r="N7079">
        <v>2651</v>
      </c>
      <c r="O7079" t="s">
        <v>23595</v>
      </c>
      <c r="P7079">
        <v>33658</v>
      </c>
      <c r="Q7079" t="s">
        <v>23596</v>
      </c>
      <c r="R7079" t="s">
        <v>23597</v>
      </c>
      <c r="S7079" t="s">
        <v>35798</v>
      </c>
      <c r="T7079" t="s">
        <v>40</v>
      </c>
      <c r="U7079" t="s">
        <v>40</v>
      </c>
      <c r="V7079">
        <v>0</v>
      </c>
      <c r="W7079">
        <v>0.123414495547065</v>
      </c>
      <c r="X7079">
        <v>0.704072456322962</v>
      </c>
      <c r="Y7079">
        <v>23.4881704441867</v>
      </c>
      <c r="Z7079">
        <v>0.48464167878831399</v>
      </c>
      <c r="AA7079">
        <v>0.84435025072159198</v>
      </c>
      <c r="AB7079">
        <v>20.7638674884411</v>
      </c>
      <c r="AC7079">
        <v>0.27780950890804001</v>
      </c>
      <c r="AD7079">
        <v>0.68253123924728298</v>
      </c>
      <c r="AE7079">
        <v>22.4881705667981</v>
      </c>
      <c r="AF7079">
        <v>0.501741946288212</v>
      </c>
      <c r="AG7079">
        <v>0.80674443595273604</v>
      </c>
      <c r="AH7079">
        <v>-20.727341633192101</v>
      </c>
      <c r="AI7079">
        <v>3.6185182304427702E-2</v>
      </c>
      <c r="AJ7079">
        <v>0.78121606160956403</v>
      </c>
      <c r="AK7079">
        <v>23.4881704441867</v>
      </c>
    </row>
    <row r="7080" spans="1:37" x14ac:dyDescent="0.2">
      <c r="A7080" t="s">
        <v>23402</v>
      </c>
      <c r="B7080">
        <v>10705728</v>
      </c>
      <c r="C7080">
        <v>10705870</v>
      </c>
      <c r="D7080">
        <v>143</v>
      </c>
      <c r="E7080" t="s">
        <v>23600</v>
      </c>
      <c r="F7080">
        <v>0</v>
      </c>
      <c r="G7080" t="s">
        <v>23601</v>
      </c>
      <c r="H7080" t="s">
        <v>35799</v>
      </c>
      <c r="I7080">
        <v>6</v>
      </c>
      <c r="J7080">
        <v>10694972</v>
      </c>
      <c r="K7080">
        <v>10709782</v>
      </c>
      <c r="L7080">
        <v>14811</v>
      </c>
      <c r="M7080">
        <v>1</v>
      </c>
      <c r="N7080">
        <v>55003</v>
      </c>
      <c r="O7080" t="s">
        <v>23602</v>
      </c>
      <c r="P7080">
        <v>10756</v>
      </c>
      <c r="Q7080" t="s">
        <v>23603</v>
      </c>
      <c r="R7080" t="s">
        <v>23604</v>
      </c>
      <c r="S7080" t="s">
        <v>35800</v>
      </c>
      <c r="T7080">
        <v>0.35387198439864398</v>
      </c>
      <c r="U7080">
        <v>0.603102917160658</v>
      </c>
      <c r="V7080">
        <v>-23.314358554603601</v>
      </c>
      <c r="W7080">
        <v>0.94541066367716797</v>
      </c>
      <c r="X7080">
        <v>0.95159051474143896</v>
      </c>
      <c r="Y7080">
        <v>-0.38177245353150802</v>
      </c>
      <c r="Z7080">
        <v>1</v>
      </c>
      <c r="AA7080">
        <v>1</v>
      </c>
      <c r="AB7080">
        <v>-1.2149431951013501</v>
      </c>
      <c r="AC7080">
        <v>0.92091778829119397</v>
      </c>
      <c r="AD7080">
        <v>0.94068432309766403</v>
      </c>
      <c r="AE7080">
        <v>-1.04622397780914</v>
      </c>
      <c r="AF7080">
        <v>0.22065000948199101</v>
      </c>
      <c r="AG7080">
        <v>0.68151250837662902</v>
      </c>
      <c r="AH7080">
        <v>-23.2327756922293</v>
      </c>
      <c r="AI7080">
        <v>0.95029317176085903</v>
      </c>
      <c r="AJ7080">
        <v>0.98621344597861504</v>
      </c>
      <c r="AK7080">
        <v>0.265388276890617</v>
      </c>
    </row>
    <row r="7081" spans="1:37" x14ac:dyDescent="0.2">
      <c r="A7081" t="s">
        <v>23402</v>
      </c>
      <c r="B7081">
        <v>10933791</v>
      </c>
      <c r="C7081">
        <v>10933888</v>
      </c>
      <c r="D7081">
        <v>98</v>
      </c>
      <c r="E7081" t="s">
        <v>23605</v>
      </c>
      <c r="F7081">
        <v>0</v>
      </c>
      <c r="G7081" t="s">
        <v>23606</v>
      </c>
      <c r="H7081" t="s">
        <v>35801</v>
      </c>
      <c r="I7081">
        <v>6</v>
      </c>
      <c r="J7081">
        <v>10929954</v>
      </c>
      <c r="K7081">
        <v>10935174</v>
      </c>
      <c r="L7081">
        <v>5221</v>
      </c>
      <c r="M7081">
        <v>1</v>
      </c>
      <c r="N7081">
        <v>221711</v>
      </c>
      <c r="O7081" t="s">
        <v>23607</v>
      </c>
      <c r="P7081">
        <v>3837</v>
      </c>
      <c r="Q7081" t="s">
        <v>23608</v>
      </c>
      <c r="R7081" t="s">
        <v>23609</v>
      </c>
      <c r="S7081" t="s">
        <v>35802</v>
      </c>
      <c r="T7081">
        <v>0.32911398597860803</v>
      </c>
      <c r="U7081">
        <v>0.603102917160658</v>
      </c>
      <c r="V7081">
        <v>21.415661516023601</v>
      </c>
      <c r="W7081">
        <v>0.38920677604595899</v>
      </c>
      <c r="X7081">
        <v>0.704072456322962</v>
      </c>
      <c r="Y7081">
        <v>-21.934453150989601</v>
      </c>
      <c r="Z7081">
        <v>0.306975110376564</v>
      </c>
      <c r="AA7081">
        <v>0.72610664078822296</v>
      </c>
      <c r="AB7081">
        <v>21.856909534221199</v>
      </c>
      <c r="AC7081">
        <v>0.71753805159658501</v>
      </c>
      <c r="AD7081">
        <v>0.87989882095915395</v>
      </c>
      <c r="AE7081">
        <v>-1.44479058936986</v>
      </c>
      <c r="AF7081">
        <v>0.64997455747578503</v>
      </c>
      <c r="AG7081">
        <v>0.80674443595273604</v>
      </c>
      <c r="AH7081">
        <v>0.27957423781198998</v>
      </c>
      <c r="AI7081">
        <v>0.35038410267202102</v>
      </c>
      <c r="AJ7081">
        <v>0.78121606160956403</v>
      </c>
      <c r="AK7081">
        <v>-21.749994359522301</v>
      </c>
    </row>
    <row r="7082" spans="1:37" x14ac:dyDescent="0.2">
      <c r="A7082" t="s">
        <v>23402</v>
      </c>
      <c r="B7082">
        <v>13210078</v>
      </c>
      <c r="C7082">
        <v>13210266</v>
      </c>
      <c r="D7082">
        <v>189</v>
      </c>
      <c r="E7082" t="s">
        <v>23610</v>
      </c>
      <c r="F7082">
        <v>5</v>
      </c>
      <c r="G7082" t="s">
        <v>23611</v>
      </c>
      <c r="H7082" t="s">
        <v>35803</v>
      </c>
      <c r="I7082">
        <v>6</v>
      </c>
      <c r="J7082">
        <v>13227609</v>
      </c>
      <c r="K7082">
        <v>13290439</v>
      </c>
      <c r="L7082">
        <v>62831</v>
      </c>
      <c r="M7082">
        <v>1</v>
      </c>
      <c r="N7082">
        <v>221692</v>
      </c>
      <c r="O7082" t="s">
        <v>23612</v>
      </c>
      <c r="P7082">
        <v>-17343</v>
      </c>
      <c r="Q7082" t="s">
        <v>23613</v>
      </c>
      <c r="R7082" t="s">
        <v>23614</v>
      </c>
      <c r="S7082" t="s">
        <v>35804</v>
      </c>
      <c r="T7082">
        <v>0.97213403838398904</v>
      </c>
      <c r="U7082">
        <v>1</v>
      </c>
      <c r="V7082">
        <v>1.3062579927795099</v>
      </c>
      <c r="W7082">
        <v>0.123414495547065</v>
      </c>
      <c r="X7082">
        <v>0.704072456322962</v>
      </c>
      <c r="Y7082">
        <v>25.077241742927299</v>
      </c>
      <c r="Z7082">
        <v>0.69013698642955401</v>
      </c>
      <c r="AA7082">
        <v>0.84521697243271998</v>
      </c>
      <c r="AB7082">
        <v>0.342783926862539</v>
      </c>
      <c r="AC7082">
        <v>0.27780950890804001</v>
      </c>
      <c r="AD7082">
        <v>0.68253123924728298</v>
      </c>
      <c r="AE7082">
        <v>24.077241783681501</v>
      </c>
      <c r="AF7082">
        <v>0.61410715005536498</v>
      </c>
      <c r="AG7082">
        <v>0.80674443595273604</v>
      </c>
      <c r="AH7082">
        <v>2.2358685281483002</v>
      </c>
      <c r="AI7082">
        <v>3.6185182304427702E-2</v>
      </c>
      <c r="AJ7082">
        <v>0.78121606160956403</v>
      </c>
      <c r="AK7082">
        <v>25.077241742927299</v>
      </c>
    </row>
    <row r="7083" spans="1:37" x14ac:dyDescent="0.2">
      <c r="A7083" t="s">
        <v>23402</v>
      </c>
      <c r="B7083">
        <v>13210266</v>
      </c>
      <c r="C7083">
        <v>13210454</v>
      </c>
      <c r="D7083">
        <v>189</v>
      </c>
      <c r="E7083" t="s">
        <v>23615</v>
      </c>
      <c r="F7083">
        <v>1</v>
      </c>
      <c r="G7083" t="s">
        <v>23616</v>
      </c>
      <c r="H7083" t="s">
        <v>35803</v>
      </c>
      <c r="I7083">
        <v>6</v>
      </c>
      <c r="J7083">
        <v>13227609</v>
      </c>
      <c r="K7083">
        <v>13290439</v>
      </c>
      <c r="L7083">
        <v>62831</v>
      </c>
      <c r="M7083">
        <v>1</v>
      </c>
      <c r="N7083">
        <v>221692</v>
      </c>
      <c r="O7083" t="s">
        <v>23612</v>
      </c>
      <c r="P7083">
        <v>-17155</v>
      </c>
      <c r="Q7083" t="s">
        <v>23613</v>
      </c>
      <c r="R7083" t="s">
        <v>23614</v>
      </c>
      <c r="S7083" t="s">
        <v>35804</v>
      </c>
      <c r="T7083">
        <v>0.97213403838398904</v>
      </c>
      <c r="U7083">
        <v>1</v>
      </c>
      <c r="V7083">
        <v>1.3062579927795099</v>
      </c>
      <c r="W7083">
        <v>0.123414495547065</v>
      </c>
      <c r="X7083">
        <v>0.704072456322962</v>
      </c>
      <c r="Y7083">
        <v>25.077241742927299</v>
      </c>
      <c r="Z7083">
        <v>0.69013698642955401</v>
      </c>
      <c r="AA7083">
        <v>0.84521697243271998</v>
      </c>
      <c r="AB7083">
        <v>0.342783926862539</v>
      </c>
      <c r="AC7083">
        <v>0.27780950890804001</v>
      </c>
      <c r="AD7083">
        <v>0.68253123924728298</v>
      </c>
      <c r="AE7083">
        <v>24.077241783681501</v>
      </c>
      <c r="AF7083">
        <v>0.61410715005536498</v>
      </c>
      <c r="AG7083">
        <v>0.80674443595273604</v>
      </c>
      <c r="AH7083">
        <v>2.2358685281483002</v>
      </c>
      <c r="AI7083">
        <v>3.6185182304427702E-2</v>
      </c>
      <c r="AJ7083">
        <v>0.78121606160956403</v>
      </c>
      <c r="AK7083">
        <v>25.077241742927299</v>
      </c>
    </row>
    <row r="7084" spans="1:37" x14ac:dyDescent="0.2">
      <c r="A7084" t="s">
        <v>23402</v>
      </c>
      <c r="B7084">
        <v>13432289</v>
      </c>
      <c r="C7084">
        <v>13432443</v>
      </c>
      <c r="D7084">
        <v>155</v>
      </c>
      <c r="E7084" t="s">
        <v>23617</v>
      </c>
      <c r="F7084">
        <v>1</v>
      </c>
      <c r="G7084" t="s">
        <v>23618</v>
      </c>
      <c r="H7084" t="s">
        <v>35805</v>
      </c>
      <c r="I7084">
        <v>6</v>
      </c>
      <c r="J7084">
        <v>13357830</v>
      </c>
      <c r="K7084">
        <v>13408137</v>
      </c>
      <c r="L7084">
        <v>50308</v>
      </c>
      <c r="M7084">
        <v>2</v>
      </c>
      <c r="N7084">
        <v>54438</v>
      </c>
      <c r="O7084" t="s">
        <v>23619</v>
      </c>
      <c r="P7084">
        <v>-24152</v>
      </c>
      <c r="Q7084" t="s">
        <v>23620</v>
      </c>
      <c r="R7084" t="s">
        <v>23621</v>
      </c>
      <c r="S7084" t="s">
        <v>35806</v>
      </c>
      <c r="T7084">
        <v>0.97213403838398904</v>
      </c>
      <c r="U7084">
        <v>1</v>
      </c>
      <c r="V7084">
        <v>2.1948248250647602</v>
      </c>
      <c r="W7084">
        <v>0.38920677604595899</v>
      </c>
      <c r="X7084">
        <v>0.704072456322962</v>
      </c>
      <c r="Y7084">
        <v>-23.6587267480066</v>
      </c>
      <c r="Z7084">
        <v>0.69013698642955401</v>
      </c>
      <c r="AA7084">
        <v>0.84521697243271998</v>
      </c>
      <c r="AB7084">
        <v>1.2313507910839401</v>
      </c>
      <c r="AC7084">
        <v>0.71753805159658501</v>
      </c>
      <c r="AD7084">
        <v>0.87989882095915395</v>
      </c>
      <c r="AE7084">
        <v>-2.8488007176718302</v>
      </c>
      <c r="AF7084">
        <v>0.61410715005536498</v>
      </c>
      <c r="AG7084">
        <v>0.80674443595273604</v>
      </c>
      <c r="AH7084">
        <v>3.1244351047700598</v>
      </c>
      <c r="AI7084">
        <v>0.35038410267202102</v>
      </c>
      <c r="AJ7084">
        <v>0.78121606160956403</v>
      </c>
      <c r="AK7084">
        <v>-23.0878561069594</v>
      </c>
    </row>
    <row r="7085" spans="1:37" x14ac:dyDescent="0.2">
      <c r="A7085" t="s">
        <v>23402</v>
      </c>
      <c r="B7085">
        <v>13432633</v>
      </c>
      <c r="C7085">
        <v>13432784</v>
      </c>
      <c r="D7085">
        <v>152</v>
      </c>
      <c r="E7085" t="s">
        <v>23622</v>
      </c>
      <c r="F7085">
        <v>2</v>
      </c>
      <c r="G7085" t="s">
        <v>23623</v>
      </c>
      <c r="H7085" t="s">
        <v>35805</v>
      </c>
      <c r="I7085">
        <v>6</v>
      </c>
      <c r="J7085">
        <v>13357830</v>
      </c>
      <c r="K7085">
        <v>13408137</v>
      </c>
      <c r="L7085">
        <v>50308</v>
      </c>
      <c r="M7085">
        <v>2</v>
      </c>
      <c r="N7085">
        <v>54438</v>
      </c>
      <c r="O7085" t="s">
        <v>23619</v>
      </c>
      <c r="P7085">
        <v>-24496</v>
      </c>
      <c r="Q7085" t="s">
        <v>23620</v>
      </c>
      <c r="R7085" t="s">
        <v>23621</v>
      </c>
      <c r="S7085" t="s">
        <v>35806</v>
      </c>
      <c r="T7085">
        <v>0.97213403838398904</v>
      </c>
      <c r="U7085">
        <v>1</v>
      </c>
      <c r="V7085">
        <v>2.1948248250647602</v>
      </c>
      <c r="W7085">
        <v>0.38920677604595899</v>
      </c>
      <c r="X7085">
        <v>0.704072456322962</v>
      </c>
      <c r="Y7085">
        <v>-23.6587267480066</v>
      </c>
      <c r="Z7085">
        <v>0.69013698642955401</v>
      </c>
      <c r="AA7085">
        <v>0.84521697243271998</v>
      </c>
      <c r="AB7085">
        <v>1.2313507910839401</v>
      </c>
      <c r="AC7085">
        <v>0.71753805159658501</v>
      </c>
      <c r="AD7085">
        <v>0.87989882095915395</v>
      </c>
      <c r="AE7085">
        <v>-2.8488007176718302</v>
      </c>
      <c r="AF7085">
        <v>0.61410715005536498</v>
      </c>
      <c r="AG7085">
        <v>0.80674443595273604</v>
      </c>
      <c r="AH7085">
        <v>3.1244351047700598</v>
      </c>
      <c r="AI7085">
        <v>0.35038410267202102</v>
      </c>
      <c r="AJ7085">
        <v>0.78121606160956403</v>
      </c>
      <c r="AK7085">
        <v>-23.0878561069594</v>
      </c>
    </row>
    <row r="7086" spans="1:37" x14ac:dyDescent="0.2">
      <c r="A7086" t="s">
        <v>23402</v>
      </c>
      <c r="B7086">
        <v>13999385</v>
      </c>
      <c r="C7086">
        <v>13999673</v>
      </c>
      <c r="D7086">
        <v>289</v>
      </c>
      <c r="E7086" t="s">
        <v>23624</v>
      </c>
      <c r="F7086">
        <v>3</v>
      </c>
      <c r="G7086" t="s">
        <v>23625</v>
      </c>
      <c r="H7086" t="s">
        <v>31000</v>
      </c>
      <c r="I7086">
        <v>6</v>
      </c>
      <c r="J7086">
        <v>13925193</v>
      </c>
      <c r="K7086">
        <v>13980008</v>
      </c>
      <c r="L7086">
        <v>54816</v>
      </c>
      <c r="M7086">
        <v>1</v>
      </c>
      <c r="N7086">
        <v>221687</v>
      </c>
      <c r="O7086" t="s">
        <v>23626</v>
      </c>
      <c r="P7086">
        <v>74192</v>
      </c>
      <c r="Q7086" t="s">
        <v>23627</v>
      </c>
      <c r="R7086" t="s">
        <v>23628</v>
      </c>
      <c r="S7086" t="s">
        <v>35807</v>
      </c>
      <c r="T7086">
        <v>0.17308923567461099</v>
      </c>
      <c r="U7086">
        <v>0.603102917160658</v>
      </c>
      <c r="V7086">
        <v>-23.274549034082199</v>
      </c>
      <c r="W7086">
        <v>0.38920677604595899</v>
      </c>
      <c r="X7086">
        <v>0.704072456322962</v>
      </c>
      <c r="Y7086">
        <v>-22.202588909996599</v>
      </c>
      <c r="Z7086">
        <v>5.50355599158565E-2</v>
      </c>
      <c r="AA7086">
        <v>0.72610664078822296</v>
      </c>
      <c r="AB7086">
        <v>-23.274549034082199</v>
      </c>
      <c r="AC7086">
        <v>0.71753805159658501</v>
      </c>
      <c r="AD7086">
        <v>0.87989882095915395</v>
      </c>
      <c r="AE7086">
        <v>-0.84547476174870495</v>
      </c>
      <c r="AF7086">
        <v>0.32549523997010099</v>
      </c>
      <c r="AG7086">
        <v>0.70473078222419605</v>
      </c>
      <c r="AH7086">
        <v>-22.344938490612201</v>
      </c>
      <c r="AI7086">
        <v>0.35038410267202102</v>
      </c>
      <c r="AJ7086">
        <v>0.78121606160956403</v>
      </c>
      <c r="AK7086">
        <v>-22.274549176261701</v>
      </c>
    </row>
    <row r="7087" spans="1:37" x14ac:dyDescent="0.2">
      <c r="A7087" t="s">
        <v>23402</v>
      </c>
      <c r="B7087">
        <v>14745984</v>
      </c>
      <c r="C7087">
        <v>14746264</v>
      </c>
      <c r="D7087">
        <v>281</v>
      </c>
      <c r="E7087" t="s">
        <v>23629</v>
      </c>
      <c r="F7087">
        <v>0</v>
      </c>
      <c r="G7087" t="s">
        <v>23630</v>
      </c>
      <c r="H7087" t="s">
        <v>35808</v>
      </c>
      <c r="I7087">
        <v>6</v>
      </c>
      <c r="J7087">
        <v>14616040</v>
      </c>
      <c r="K7087">
        <v>14656819</v>
      </c>
      <c r="L7087">
        <v>40780</v>
      </c>
      <c r="M7087">
        <v>2</v>
      </c>
      <c r="N7087">
        <v>101928354</v>
      </c>
      <c r="O7087" t="s">
        <v>23631</v>
      </c>
      <c r="P7087">
        <v>-89165</v>
      </c>
      <c r="Q7087" t="s">
        <v>40</v>
      </c>
      <c r="R7087" t="s">
        <v>23632</v>
      </c>
      <c r="S7087" t="s">
        <v>35809</v>
      </c>
      <c r="T7087">
        <v>0.17308923567461099</v>
      </c>
      <c r="U7087">
        <v>0.603102917160658</v>
      </c>
      <c r="V7087">
        <v>-25.226288690879301</v>
      </c>
      <c r="W7087">
        <v>0.78495938470128301</v>
      </c>
      <c r="X7087">
        <v>0.95159051474143896</v>
      </c>
      <c r="Y7087">
        <v>0.85814660422408995</v>
      </c>
      <c r="Z7087">
        <v>0.57853978204985401</v>
      </c>
      <c r="AA7087">
        <v>0.84521697243271998</v>
      </c>
      <c r="AB7087">
        <v>-0.31057260759688099</v>
      </c>
      <c r="AC7087">
        <v>0.66465783424689096</v>
      </c>
      <c r="AD7087">
        <v>0.87989882095915395</v>
      </c>
      <c r="AE7087">
        <v>-0.141853373569128</v>
      </c>
      <c r="AF7087">
        <v>0.15203231574161999</v>
      </c>
      <c r="AG7087">
        <v>0.68151250837662902</v>
      </c>
      <c r="AH7087">
        <v>-25.617136411759098</v>
      </c>
      <c r="AI7087">
        <v>0.37390512596567999</v>
      </c>
      <c r="AJ7087">
        <v>0.78121606160956403</v>
      </c>
      <c r="AK7087">
        <v>1.72690203769219</v>
      </c>
    </row>
    <row r="7088" spans="1:37" x14ac:dyDescent="0.2">
      <c r="A7088" t="s">
        <v>23402</v>
      </c>
      <c r="B7088">
        <v>15455130</v>
      </c>
      <c r="C7088">
        <v>15455271</v>
      </c>
      <c r="D7088">
        <v>142</v>
      </c>
      <c r="E7088" t="s">
        <v>23633</v>
      </c>
      <c r="F7088">
        <v>1</v>
      </c>
      <c r="G7088" t="s">
        <v>23634</v>
      </c>
      <c r="H7088" t="s">
        <v>35810</v>
      </c>
      <c r="I7088">
        <v>6</v>
      </c>
      <c r="J7088">
        <v>15501358</v>
      </c>
      <c r="K7088">
        <v>15508393</v>
      </c>
      <c r="L7088">
        <v>7036</v>
      </c>
      <c r="M7088">
        <v>1</v>
      </c>
      <c r="N7088">
        <v>3720</v>
      </c>
      <c r="O7088" t="s">
        <v>23635</v>
      </c>
      <c r="P7088">
        <v>-46087</v>
      </c>
      <c r="Q7088" t="s">
        <v>23636</v>
      </c>
      <c r="R7088" t="s">
        <v>23637</v>
      </c>
      <c r="S7088" t="s">
        <v>35811</v>
      </c>
      <c r="T7088">
        <v>0.152084254673993</v>
      </c>
      <c r="U7088">
        <v>0.603102917160658</v>
      </c>
      <c r="V7088">
        <v>25.7227986972716</v>
      </c>
      <c r="W7088">
        <v>0.89107655920673101</v>
      </c>
      <c r="X7088">
        <v>0.95159051474143896</v>
      </c>
      <c r="Y7088">
        <v>0.37851795243907399</v>
      </c>
      <c r="Z7088">
        <v>0.306975110376564</v>
      </c>
      <c r="AA7088">
        <v>0.72610664078822296</v>
      </c>
      <c r="AB7088">
        <v>24.759324598046099</v>
      </c>
      <c r="AC7088">
        <v>0.75388744886274095</v>
      </c>
      <c r="AD7088">
        <v>0.87989882095915395</v>
      </c>
      <c r="AE7088">
        <v>-0.62148199976568497</v>
      </c>
      <c r="AF7088">
        <v>4.6407610929182198E-2</v>
      </c>
      <c r="AG7088">
        <v>0.476038960109122</v>
      </c>
      <c r="AH7088">
        <v>25.7227986972716</v>
      </c>
      <c r="AI7088">
        <v>0.56157887380500204</v>
      </c>
      <c r="AJ7088">
        <v>0.78121606160956403</v>
      </c>
      <c r="AK7088">
        <v>1.24727336783266</v>
      </c>
    </row>
    <row r="7089" spans="1:37" x14ac:dyDescent="0.2">
      <c r="A7089" t="s">
        <v>23402</v>
      </c>
      <c r="B7089">
        <v>15524856</v>
      </c>
      <c r="C7089">
        <v>15525021</v>
      </c>
      <c r="D7089">
        <v>166</v>
      </c>
      <c r="E7089" t="s">
        <v>23638</v>
      </c>
      <c r="F7089">
        <v>4</v>
      </c>
      <c r="G7089" t="s">
        <v>23639</v>
      </c>
      <c r="H7089" t="s">
        <v>35812</v>
      </c>
      <c r="I7089">
        <v>6</v>
      </c>
      <c r="J7089">
        <v>15524112</v>
      </c>
      <c r="K7089">
        <v>15533547</v>
      </c>
      <c r="L7089">
        <v>9436</v>
      </c>
      <c r="M7089">
        <v>2</v>
      </c>
      <c r="N7089">
        <v>84062</v>
      </c>
      <c r="O7089" t="s">
        <v>23640</v>
      </c>
      <c r="P7089">
        <v>8526</v>
      </c>
      <c r="Q7089" t="s">
        <v>23641</v>
      </c>
      <c r="R7089" t="s">
        <v>23642</v>
      </c>
      <c r="S7089" t="s">
        <v>35813</v>
      </c>
      <c r="T7089">
        <v>0.35387198439864398</v>
      </c>
      <c r="U7089">
        <v>0.603102917160658</v>
      </c>
      <c r="V7089">
        <v>-22.6987921702531</v>
      </c>
      <c r="W7089" t="s">
        <v>40</v>
      </c>
      <c r="X7089" t="s">
        <v>40</v>
      </c>
      <c r="Y7089">
        <v>0</v>
      </c>
      <c r="Z7089">
        <v>0.184235113180511</v>
      </c>
      <c r="AA7089">
        <v>0.72610664078822296</v>
      </c>
      <c r="AB7089">
        <v>-22.6987921702531</v>
      </c>
      <c r="AC7089">
        <v>0.45677901822897599</v>
      </c>
      <c r="AD7089">
        <v>0.82872126865393902</v>
      </c>
      <c r="AE7089">
        <v>21.8431822511367</v>
      </c>
      <c r="AF7089">
        <v>0.501741946288212</v>
      </c>
      <c r="AG7089">
        <v>0.80674443595273604</v>
      </c>
      <c r="AH7089">
        <v>-21.769181689875101</v>
      </c>
      <c r="AI7089">
        <v>0.52399907623471598</v>
      </c>
      <c r="AJ7089">
        <v>0.78121606160956403</v>
      </c>
      <c r="AK7089">
        <v>-21.698792382165902</v>
      </c>
    </row>
    <row r="7090" spans="1:37" x14ac:dyDescent="0.2">
      <c r="A7090" t="s">
        <v>23402</v>
      </c>
      <c r="B7090">
        <v>15525021</v>
      </c>
      <c r="C7090">
        <v>15525186</v>
      </c>
      <c r="D7090">
        <v>166</v>
      </c>
      <c r="E7090" t="s">
        <v>23643</v>
      </c>
      <c r="F7090">
        <v>4</v>
      </c>
      <c r="G7090" t="s">
        <v>23644</v>
      </c>
      <c r="H7090" t="s">
        <v>35812</v>
      </c>
      <c r="I7090">
        <v>6</v>
      </c>
      <c r="J7090">
        <v>15524112</v>
      </c>
      <c r="K7090">
        <v>15533547</v>
      </c>
      <c r="L7090">
        <v>9436</v>
      </c>
      <c r="M7090">
        <v>2</v>
      </c>
      <c r="N7090">
        <v>84062</v>
      </c>
      <c r="O7090" t="s">
        <v>23640</v>
      </c>
      <c r="P7090">
        <v>8361</v>
      </c>
      <c r="Q7090" t="s">
        <v>23641</v>
      </c>
      <c r="R7090" t="s">
        <v>23642</v>
      </c>
      <c r="S7090" t="s">
        <v>35813</v>
      </c>
      <c r="T7090">
        <v>0.35387198439864398</v>
      </c>
      <c r="U7090">
        <v>0.603102917160658</v>
      </c>
      <c r="V7090">
        <v>-22.6987921702531</v>
      </c>
      <c r="W7090" t="s">
        <v>40</v>
      </c>
      <c r="X7090" t="s">
        <v>40</v>
      </c>
      <c r="Y7090">
        <v>0</v>
      </c>
      <c r="Z7090">
        <v>0.184235113180511</v>
      </c>
      <c r="AA7090">
        <v>0.72610664078822296</v>
      </c>
      <c r="AB7090">
        <v>-22.6987921702531</v>
      </c>
      <c r="AC7090">
        <v>0.45677901822897599</v>
      </c>
      <c r="AD7090">
        <v>0.82872126865393902</v>
      </c>
      <c r="AE7090">
        <v>21.8431822511367</v>
      </c>
      <c r="AF7090">
        <v>0.501741946288212</v>
      </c>
      <c r="AG7090">
        <v>0.80674443595273604</v>
      </c>
      <c r="AH7090">
        <v>-21.769181689875101</v>
      </c>
      <c r="AI7090">
        <v>0.52399907623471598</v>
      </c>
      <c r="AJ7090">
        <v>0.78121606160956403</v>
      </c>
      <c r="AK7090">
        <v>-21.698792382165902</v>
      </c>
    </row>
    <row r="7091" spans="1:37" x14ac:dyDescent="0.2">
      <c r="A7091" t="s">
        <v>23402</v>
      </c>
      <c r="B7091">
        <v>17600530</v>
      </c>
      <c r="C7091">
        <v>17600695</v>
      </c>
      <c r="D7091">
        <v>166</v>
      </c>
      <c r="E7091" t="s">
        <v>23645</v>
      </c>
      <c r="F7091">
        <v>22</v>
      </c>
      <c r="G7091" t="s">
        <v>23646</v>
      </c>
      <c r="H7091" t="s">
        <v>30987</v>
      </c>
      <c r="I7091">
        <v>6</v>
      </c>
      <c r="J7091">
        <v>17600582</v>
      </c>
      <c r="K7091">
        <v>17606169</v>
      </c>
      <c r="L7091">
        <v>5588</v>
      </c>
      <c r="M7091">
        <v>1</v>
      </c>
      <c r="N7091">
        <v>51439</v>
      </c>
      <c r="O7091" t="s">
        <v>23647</v>
      </c>
      <c r="P7091">
        <v>0</v>
      </c>
      <c r="Q7091" t="s">
        <v>23648</v>
      </c>
      <c r="R7091" t="s">
        <v>23649</v>
      </c>
      <c r="S7091" t="s">
        <v>35814</v>
      </c>
      <c r="T7091">
        <v>0.32911398597860803</v>
      </c>
      <c r="U7091">
        <v>0.603102917160658</v>
      </c>
      <c r="V7091">
        <v>23.2753981416108</v>
      </c>
      <c r="W7091">
        <v>0.65075386537994595</v>
      </c>
      <c r="X7091">
        <v>0.94119559056004798</v>
      </c>
      <c r="Y7091">
        <v>-3.94912728749701</v>
      </c>
      <c r="Z7091">
        <v>0.203350924423461</v>
      </c>
      <c r="AA7091">
        <v>0.72610664078822296</v>
      </c>
      <c r="AB7091">
        <v>24.027746977375401</v>
      </c>
      <c r="AC7091">
        <v>0.283630615332017</v>
      </c>
      <c r="AD7091">
        <v>0.68253123924728298</v>
      </c>
      <c r="AE7091">
        <v>-4.94912647803105</v>
      </c>
      <c r="AF7091">
        <v>1</v>
      </c>
      <c r="AG7091">
        <v>1</v>
      </c>
      <c r="AH7091">
        <v>-0.192093004336547</v>
      </c>
      <c r="AI7091">
        <v>0.98342151819761803</v>
      </c>
      <c r="AJ7091">
        <v>0.98789258377071898</v>
      </c>
      <c r="AK7091">
        <v>-3.0803718640683702</v>
      </c>
    </row>
    <row r="7092" spans="1:37" x14ac:dyDescent="0.2">
      <c r="A7092" t="s">
        <v>23402</v>
      </c>
      <c r="B7092">
        <v>18013594</v>
      </c>
      <c r="C7092">
        <v>18013747</v>
      </c>
      <c r="D7092">
        <v>154</v>
      </c>
      <c r="E7092" t="s">
        <v>23650</v>
      </c>
      <c r="F7092">
        <v>0</v>
      </c>
      <c r="G7092" t="s">
        <v>23651</v>
      </c>
      <c r="H7092" t="s">
        <v>31000</v>
      </c>
      <c r="I7092">
        <v>6</v>
      </c>
      <c r="J7092">
        <v>17763693</v>
      </c>
      <c r="K7092">
        <v>17987635</v>
      </c>
      <c r="L7092">
        <v>223943</v>
      </c>
      <c r="M7092">
        <v>2</v>
      </c>
      <c r="N7092">
        <v>63971</v>
      </c>
      <c r="O7092" t="s">
        <v>23652</v>
      </c>
      <c r="P7092">
        <v>-25959</v>
      </c>
      <c r="Q7092" t="s">
        <v>23653</v>
      </c>
      <c r="R7092" t="s">
        <v>23654</v>
      </c>
      <c r="S7092" t="s">
        <v>35815</v>
      </c>
      <c r="T7092">
        <v>0.152084254673993</v>
      </c>
      <c r="U7092">
        <v>0.603102917160658</v>
      </c>
      <c r="V7092">
        <v>24.795580004977801</v>
      </c>
      <c r="W7092">
        <v>0.89107655920673101</v>
      </c>
      <c r="X7092">
        <v>0.95159051474143896</v>
      </c>
      <c r="Y7092">
        <v>1.77355979446287</v>
      </c>
      <c r="Z7092">
        <v>0.306975110376564</v>
      </c>
      <c r="AA7092">
        <v>0.72610664078822296</v>
      </c>
      <c r="AB7092">
        <v>23.8321059280665</v>
      </c>
      <c r="AC7092">
        <v>0.75388744886274095</v>
      </c>
      <c r="AD7092">
        <v>0.87989882095915395</v>
      </c>
      <c r="AE7092">
        <v>0.77355985818985695</v>
      </c>
      <c r="AF7092">
        <v>4.6407610929182198E-2</v>
      </c>
      <c r="AG7092">
        <v>0.476038960109122</v>
      </c>
      <c r="AH7092">
        <v>24.795580004977801</v>
      </c>
      <c r="AI7092">
        <v>0.56157887380500204</v>
      </c>
      <c r="AJ7092">
        <v>0.78121606160956403</v>
      </c>
      <c r="AK7092">
        <v>2.6423150811965002</v>
      </c>
    </row>
    <row r="7093" spans="1:37" x14ac:dyDescent="0.2">
      <c r="A7093" t="s">
        <v>23402</v>
      </c>
      <c r="B7093">
        <v>18013798</v>
      </c>
      <c r="C7093">
        <v>18013951</v>
      </c>
      <c r="D7093">
        <v>154</v>
      </c>
      <c r="E7093" t="s">
        <v>23655</v>
      </c>
      <c r="F7093">
        <v>4</v>
      </c>
      <c r="G7093" t="s">
        <v>23656</v>
      </c>
      <c r="H7093" t="s">
        <v>31000</v>
      </c>
      <c r="I7093">
        <v>6</v>
      </c>
      <c r="J7093">
        <v>17763693</v>
      </c>
      <c r="K7093">
        <v>17987635</v>
      </c>
      <c r="L7093">
        <v>223943</v>
      </c>
      <c r="M7093">
        <v>2</v>
      </c>
      <c r="N7093">
        <v>63971</v>
      </c>
      <c r="O7093" t="s">
        <v>23652</v>
      </c>
      <c r="P7093">
        <v>-26163</v>
      </c>
      <c r="Q7093" t="s">
        <v>23653</v>
      </c>
      <c r="R7093" t="s">
        <v>23654</v>
      </c>
      <c r="S7093" t="s">
        <v>35815</v>
      </c>
      <c r="T7093">
        <v>0.152084254673993</v>
      </c>
      <c r="U7093">
        <v>0.603102917160658</v>
      </c>
      <c r="V7093">
        <v>24.795580004977801</v>
      </c>
      <c r="W7093">
        <v>0.89107655920673101</v>
      </c>
      <c r="X7093">
        <v>0.95159051474143896</v>
      </c>
      <c r="Y7093">
        <v>1.77355979446287</v>
      </c>
      <c r="Z7093">
        <v>0.306975110376564</v>
      </c>
      <c r="AA7093">
        <v>0.72610664078822296</v>
      </c>
      <c r="AB7093">
        <v>23.8321059280665</v>
      </c>
      <c r="AC7093">
        <v>0.75388744886274095</v>
      </c>
      <c r="AD7093">
        <v>0.87989882095915395</v>
      </c>
      <c r="AE7093">
        <v>0.77355985818985695</v>
      </c>
      <c r="AF7093">
        <v>4.6407610929182198E-2</v>
      </c>
      <c r="AG7093">
        <v>0.476038960109122</v>
      </c>
      <c r="AH7093">
        <v>24.795580004977801</v>
      </c>
      <c r="AI7093">
        <v>0.56157887380500204</v>
      </c>
      <c r="AJ7093">
        <v>0.78121606160956403</v>
      </c>
      <c r="AK7093">
        <v>2.6423150811965002</v>
      </c>
    </row>
    <row r="7094" spans="1:37" x14ac:dyDescent="0.2">
      <c r="A7094" t="s">
        <v>23402</v>
      </c>
      <c r="B7094">
        <v>19765473</v>
      </c>
      <c r="C7094">
        <v>19765649</v>
      </c>
      <c r="D7094">
        <v>177</v>
      </c>
      <c r="E7094" t="s">
        <v>23657</v>
      </c>
      <c r="F7094">
        <v>3</v>
      </c>
      <c r="G7094" t="s">
        <v>1086</v>
      </c>
      <c r="H7094" t="s">
        <v>35816</v>
      </c>
      <c r="I7094">
        <v>6</v>
      </c>
      <c r="J7094">
        <v>19689825</v>
      </c>
      <c r="K7094">
        <v>19753113</v>
      </c>
      <c r="L7094">
        <v>63289</v>
      </c>
      <c r="M7094">
        <v>2</v>
      </c>
      <c r="N7094">
        <v>100506885</v>
      </c>
      <c r="O7094" t="s">
        <v>23658</v>
      </c>
      <c r="P7094">
        <v>-12360</v>
      </c>
      <c r="Q7094" t="s">
        <v>23659</v>
      </c>
      <c r="R7094" t="s">
        <v>23660</v>
      </c>
      <c r="S7094" t="s">
        <v>35817</v>
      </c>
      <c r="T7094">
        <v>0.20015327553626999</v>
      </c>
      <c r="U7094">
        <v>0.603102917160658</v>
      </c>
      <c r="V7094">
        <v>0.54581859972182201</v>
      </c>
      <c r="W7094">
        <v>0.61344962121708602</v>
      </c>
      <c r="X7094">
        <v>0.92280925839477701</v>
      </c>
      <c r="Y7094">
        <v>-0.288341445363474</v>
      </c>
      <c r="Z7094">
        <v>0.49173851567055199</v>
      </c>
      <c r="AA7094">
        <v>0.84521697243271998</v>
      </c>
      <c r="AB7094">
        <v>0.39006528980457</v>
      </c>
      <c r="AC7094">
        <v>0.54938394068642105</v>
      </c>
      <c r="AD7094">
        <v>0.87989882095915395</v>
      </c>
      <c r="AE7094">
        <v>-0.42989604525479602</v>
      </c>
      <c r="AF7094">
        <v>0.18541199352205301</v>
      </c>
      <c r="AG7094">
        <v>0.68151250837662902</v>
      </c>
      <c r="AH7094">
        <v>0.44448160906134299</v>
      </c>
      <c r="AI7094">
        <v>0.74457349526259198</v>
      </c>
      <c r="AJ7094">
        <v>0.90919282530143297</v>
      </c>
      <c r="AK7094">
        <v>-5.1852803746906997E-2</v>
      </c>
    </row>
    <row r="7095" spans="1:37" x14ac:dyDescent="0.2">
      <c r="A7095" t="s">
        <v>23402</v>
      </c>
      <c r="B7095">
        <v>19765649</v>
      </c>
      <c r="C7095">
        <v>19765825</v>
      </c>
      <c r="D7095">
        <v>177</v>
      </c>
      <c r="E7095" t="s">
        <v>23661</v>
      </c>
      <c r="F7095">
        <v>2</v>
      </c>
      <c r="G7095" t="s">
        <v>2290</v>
      </c>
      <c r="H7095" t="s">
        <v>35816</v>
      </c>
      <c r="I7095">
        <v>6</v>
      </c>
      <c r="J7095">
        <v>19689825</v>
      </c>
      <c r="K7095">
        <v>19753113</v>
      </c>
      <c r="L7095">
        <v>63289</v>
      </c>
      <c r="M7095">
        <v>2</v>
      </c>
      <c r="N7095">
        <v>100506885</v>
      </c>
      <c r="O7095" t="s">
        <v>23658</v>
      </c>
      <c r="P7095">
        <v>-12536</v>
      </c>
      <c r="Q7095" t="s">
        <v>23659</v>
      </c>
      <c r="R7095" t="s">
        <v>23660</v>
      </c>
      <c r="S7095" t="s">
        <v>35817</v>
      </c>
      <c r="T7095">
        <v>0.20015327553626999</v>
      </c>
      <c r="U7095">
        <v>0.603102917160658</v>
      </c>
      <c r="V7095">
        <v>0.54581859972182201</v>
      </c>
      <c r="W7095">
        <v>0.61344962121708602</v>
      </c>
      <c r="X7095">
        <v>0.92280925839477701</v>
      </c>
      <c r="Y7095">
        <v>-0.288341445363474</v>
      </c>
      <c r="Z7095">
        <v>0.49173851567055199</v>
      </c>
      <c r="AA7095">
        <v>0.84521697243271998</v>
      </c>
      <c r="AB7095">
        <v>0.39006528980457</v>
      </c>
      <c r="AC7095">
        <v>0.54938394068642105</v>
      </c>
      <c r="AD7095">
        <v>0.87989882095915395</v>
      </c>
      <c r="AE7095">
        <v>-0.42989604525479602</v>
      </c>
      <c r="AF7095">
        <v>0.18541199352205301</v>
      </c>
      <c r="AG7095">
        <v>0.68151250837662902</v>
      </c>
      <c r="AH7095">
        <v>0.44448160906134299</v>
      </c>
      <c r="AI7095">
        <v>0.74457349526259198</v>
      </c>
      <c r="AJ7095">
        <v>0.90919282530143297</v>
      </c>
      <c r="AK7095">
        <v>-5.1852803746906997E-2</v>
      </c>
    </row>
    <row r="7096" spans="1:37" x14ac:dyDescent="0.2">
      <c r="A7096" t="s">
        <v>23402</v>
      </c>
      <c r="B7096">
        <v>19854286</v>
      </c>
      <c r="C7096">
        <v>19854493</v>
      </c>
      <c r="D7096">
        <v>208</v>
      </c>
      <c r="E7096" t="s">
        <v>23662</v>
      </c>
      <c r="F7096">
        <v>11</v>
      </c>
      <c r="G7096" t="s">
        <v>23663</v>
      </c>
      <c r="H7096" t="s">
        <v>31000</v>
      </c>
      <c r="I7096">
        <v>6</v>
      </c>
      <c r="J7096">
        <v>19534944</v>
      </c>
      <c r="K7096">
        <v>19839080</v>
      </c>
      <c r="L7096">
        <v>304137</v>
      </c>
      <c r="M7096">
        <v>2</v>
      </c>
      <c r="N7096">
        <v>105374959</v>
      </c>
      <c r="O7096" t="s">
        <v>23664</v>
      </c>
      <c r="P7096">
        <v>-15206</v>
      </c>
      <c r="Q7096" t="s">
        <v>40</v>
      </c>
      <c r="R7096" t="s">
        <v>23665</v>
      </c>
      <c r="S7096" t="s">
        <v>35818</v>
      </c>
      <c r="T7096">
        <v>7.3374270299014499E-2</v>
      </c>
      <c r="U7096">
        <v>0.603102917160658</v>
      </c>
      <c r="V7096">
        <v>26.376835286306299</v>
      </c>
      <c r="W7096">
        <v>0.20525741147413201</v>
      </c>
      <c r="X7096">
        <v>0.704072456322962</v>
      </c>
      <c r="Y7096">
        <v>-25.937523187833001</v>
      </c>
      <c r="Z7096">
        <v>0.203350924423461</v>
      </c>
      <c r="AA7096">
        <v>0.72610664078822296</v>
      </c>
      <c r="AB7096">
        <v>25.413361178059599</v>
      </c>
      <c r="AC7096">
        <v>0.283630615332017</v>
      </c>
      <c r="AD7096">
        <v>0.68253123924728298</v>
      </c>
      <c r="AE7096">
        <v>-3.2055797186714998</v>
      </c>
      <c r="AF7096">
        <v>1.3497623430991999E-2</v>
      </c>
      <c r="AG7096">
        <v>0.476038960109122</v>
      </c>
      <c r="AH7096">
        <v>26.376835286306299</v>
      </c>
      <c r="AI7096">
        <v>0.24456414000292601</v>
      </c>
      <c r="AJ7096">
        <v>0.78121606160956403</v>
      </c>
      <c r="AK7096">
        <v>-25.306445976626499</v>
      </c>
    </row>
    <row r="7097" spans="1:37" x14ac:dyDescent="0.2">
      <c r="A7097" t="s">
        <v>23402</v>
      </c>
      <c r="B7097">
        <v>19854493</v>
      </c>
      <c r="C7097">
        <v>19854700</v>
      </c>
      <c r="D7097">
        <v>208</v>
      </c>
      <c r="E7097" t="s">
        <v>23666</v>
      </c>
      <c r="F7097">
        <v>17</v>
      </c>
      <c r="G7097" t="s">
        <v>23667</v>
      </c>
      <c r="H7097" t="s">
        <v>31000</v>
      </c>
      <c r="I7097">
        <v>6</v>
      </c>
      <c r="J7097">
        <v>19534944</v>
      </c>
      <c r="K7097">
        <v>19839080</v>
      </c>
      <c r="L7097">
        <v>304137</v>
      </c>
      <c r="M7097">
        <v>2</v>
      </c>
      <c r="N7097">
        <v>105374959</v>
      </c>
      <c r="O7097" t="s">
        <v>23664</v>
      </c>
      <c r="P7097">
        <v>-15413</v>
      </c>
      <c r="Q7097" t="s">
        <v>40</v>
      </c>
      <c r="R7097" t="s">
        <v>23665</v>
      </c>
      <c r="S7097" t="s">
        <v>35818</v>
      </c>
      <c r="T7097">
        <v>7.3374270299014499E-2</v>
      </c>
      <c r="U7097">
        <v>0.603102917160658</v>
      </c>
      <c r="V7097">
        <v>26.376835286306299</v>
      </c>
      <c r="W7097">
        <v>0.20525741147413201</v>
      </c>
      <c r="X7097">
        <v>0.704072456322962</v>
      </c>
      <c r="Y7097">
        <v>-25.937523187833001</v>
      </c>
      <c r="Z7097">
        <v>0.203350924423461</v>
      </c>
      <c r="AA7097">
        <v>0.72610664078822296</v>
      </c>
      <c r="AB7097">
        <v>25.413361178059599</v>
      </c>
      <c r="AC7097">
        <v>0.283630615332017</v>
      </c>
      <c r="AD7097">
        <v>0.68253123924728298</v>
      </c>
      <c r="AE7097">
        <v>-3.2055797186714998</v>
      </c>
      <c r="AF7097">
        <v>1.3497623430991999E-2</v>
      </c>
      <c r="AG7097">
        <v>0.476038960109122</v>
      </c>
      <c r="AH7097">
        <v>26.376835286306299</v>
      </c>
      <c r="AI7097">
        <v>0.24456414000292601</v>
      </c>
      <c r="AJ7097">
        <v>0.78121606160956403</v>
      </c>
      <c r="AK7097">
        <v>-25.306445976626499</v>
      </c>
    </row>
    <row r="7098" spans="1:37" x14ac:dyDescent="0.2">
      <c r="A7098" t="s">
        <v>23402</v>
      </c>
      <c r="B7098">
        <v>20259008</v>
      </c>
      <c r="C7098">
        <v>20259150</v>
      </c>
      <c r="D7098">
        <v>143</v>
      </c>
      <c r="E7098" t="s">
        <v>23668</v>
      </c>
      <c r="F7098">
        <v>3</v>
      </c>
      <c r="G7098" t="s">
        <v>23669</v>
      </c>
      <c r="H7098" t="s">
        <v>35819</v>
      </c>
      <c r="I7098">
        <v>6</v>
      </c>
      <c r="J7098">
        <v>20265720</v>
      </c>
      <c r="K7098">
        <v>20307200</v>
      </c>
      <c r="L7098">
        <v>41481</v>
      </c>
      <c r="M7098">
        <v>1</v>
      </c>
      <c r="N7098">
        <v>101928573</v>
      </c>
      <c r="O7098" t="s">
        <v>23670</v>
      </c>
      <c r="P7098">
        <v>-6570</v>
      </c>
      <c r="Q7098" t="s">
        <v>40</v>
      </c>
      <c r="R7098" t="s">
        <v>23671</v>
      </c>
      <c r="S7098" t="s">
        <v>35820</v>
      </c>
      <c r="T7098">
        <v>0.35387198439864398</v>
      </c>
      <c r="U7098">
        <v>0.603102917160658</v>
      </c>
      <c r="V7098">
        <v>-23.303258050781601</v>
      </c>
      <c r="W7098">
        <v>0.20525741147413201</v>
      </c>
      <c r="X7098">
        <v>0.704072456322962</v>
      </c>
      <c r="Y7098">
        <v>-23.677005886159101</v>
      </c>
      <c r="Z7098">
        <v>0.65379035313853895</v>
      </c>
      <c r="AA7098">
        <v>0.84521697243271998</v>
      </c>
      <c r="AB7098">
        <v>-2.1476632246354699</v>
      </c>
      <c r="AC7098">
        <v>7.0489011448141195E-2</v>
      </c>
      <c r="AD7098">
        <v>0.57684129297949804</v>
      </c>
      <c r="AE7098">
        <v>-23.677005886159101</v>
      </c>
      <c r="AF7098">
        <v>0.32549523997010099</v>
      </c>
      <c r="AG7098">
        <v>0.70473078222419605</v>
      </c>
      <c r="AH7098">
        <v>-22.878639826836</v>
      </c>
      <c r="AI7098">
        <v>0.35038410267202102</v>
      </c>
      <c r="AJ7098">
        <v>0.78121606160956403</v>
      </c>
      <c r="AK7098">
        <v>-22.8082505082984</v>
      </c>
    </row>
    <row r="7099" spans="1:37" x14ac:dyDescent="0.2">
      <c r="A7099" t="s">
        <v>23402</v>
      </c>
      <c r="B7099">
        <v>20259150</v>
      </c>
      <c r="C7099">
        <v>20259292</v>
      </c>
      <c r="D7099">
        <v>143</v>
      </c>
      <c r="E7099" t="s">
        <v>23672</v>
      </c>
      <c r="F7099">
        <v>0</v>
      </c>
      <c r="G7099" t="s">
        <v>23673</v>
      </c>
      <c r="H7099" t="s">
        <v>35819</v>
      </c>
      <c r="I7099">
        <v>6</v>
      </c>
      <c r="J7099">
        <v>20265720</v>
      </c>
      <c r="K7099">
        <v>20307200</v>
      </c>
      <c r="L7099">
        <v>41481</v>
      </c>
      <c r="M7099">
        <v>1</v>
      </c>
      <c r="N7099">
        <v>101928573</v>
      </c>
      <c r="O7099" t="s">
        <v>23670</v>
      </c>
      <c r="P7099">
        <v>-6428</v>
      </c>
      <c r="Q7099" t="s">
        <v>40</v>
      </c>
      <c r="R7099" t="s">
        <v>23671</v>
      </c>
      <c r="S7099" t="s">
        <v>35820</v>
      </c>
      <c r="T7099">
        <v>0.35387198439864398</v>
      </c>
      <c r="U7099">
        <v>0.603102917160658</v>
      </c>
      <c r="V7099">
        <v>-23.303258050781601</v>
      </c>
      <c r="W7099">
        <v>0.20525741147413201</v>
      </c>
      <c r="X7099">
        <v>0.704072456322962</v>
      </c>
      <c r="Y7099">
        <v>-23.677005886159101</v>
      </c>
      <c r="Z7099">
        <v>0.65379035313853895</v>
      </c>
      <c r="AA7099">
        <v>0.84521697243271998</v>
      </c>
      <c r="AB7099">
        <v>-2.1476632246354699</v>
      </c>
      <c r="AC7099">
        <v>7.0489011448141195E-2</v>
      </c>
      <c r="AD7099">
        <v>0.57684129297949804</v>
      </c>
      <c r="AE7099">
        <v>-23.677005886159101</v>
      </c>
      <c r="AF7099">
        <v>0.32549523997010099</v>
      </c>
      <c r="AG7099">
        <v>0.70473078222419605</v>
      </c>
      <c r="AH7099">
        <v>-22.878639826836</v>
      </c>
      <c r="AI7099">
        <v>0.35038410267202102</v>
      </c>
      <c r="AJ7099">
        <v>0.78121606160956403</v>
      </c>
      <c r="AK7099">
        <v>-22.8082505082984</v>
      </c>
    </row>
    <row r="7100" spans="1:37" x14ac:dyDescent="0.2">
      <c r="A7100" t="s">
        <v>23402</v>
      </c>
      <c r="B7100">
        <v>20259585</v>
      </c>
      <c r="C7100">
        <v>20259627</v>
      </c>
      <c r="D7100">
        <v>43</v>
      </c>
      <c r="E7100" t="s">
        <v>23674</v>
      </c>
      <c r="F7100">
        <v>6</v>
      </c>
      <c r="G7100" t="s">
        <v>23675</v>
      </c>
      <c r="H7100" t="s">
        <v>35819</v>
      </c>
      <c r="I7100">
        <v>6</v>
      </c>
      <c r="J7100">
        <v>20265720</v>
      </c>
      <c r="K7100">
        <v>20307200</v>
      </c>
      <c r="L7100">
        <v>41481</v>
      </c>
      <c r="M7100">
        <v>1</v>
      </c>
      <c r="N7100">
        <v>101928573</v>
      </c>
      <c r="O7100" t="s">
        <v>23670</v>
      </c>
      <c r="P7100">
        <v>-6093</v>
      </c>
      <c r="Q7100" t="s">
        <v>40</v>
      </c>
      <c r="R7100" t="s">
        <v>23671</v>
      </c>
      <c r="S7100" t="s">
        <v>35820</v>
      </c>
      <c r="T7100">
        <v>0.35387198439864398</v>
      </c>
      <c r="U7100">
        <v>0.603102917160658</v>
      </c>
      <c r="V7100">
        <v>-23.303258050781601</v>
      </c>
      <c r="W7100">
        <v>0.20525741147413201</v>
      </c>
      <c r="X7100">
        <v>0.704072456322962</v>
      </c>
      <c r="Y7100">
        <v>-23.677005886159101</v>
      </c>
      <c r="Z7100">
        <v>0.65379035313853895</v>
      </c>
      <c r="AA7100">
        <v>0.84521697243271998</v>
      </c>
      <c r="AB7100">
        <v>-2.1476632246354699</v>
      </c>
      <c r="AC7100">
        <v>7.0489011448141195E-2</v>
      </c>
      <c r="AD7100">
        <v>0.57684129297949804</v>
      </c>
      <c r="AE7100">
        <v>-23.677005886159101</v>
      </c>
      <c r="AF7100">
        <v>0.32549523997010099</v>
      </c>
      <c r="AG7100">
        <v>0.70473078222419605</v>
      </c>
      <c r="AH7100">
        <v>-22.878639826836</v>
      </c>
      <c r="AI7100">
        <v>0.35038410267202102</v>
      </c>
      <c r="AJ7100">
        <v>0.78121606160956403</v>
      </c>
      <c r="AK7100">
        <v>-22.8082505082984</v>
      </c>
    </row>
    <row r="7101" spans="1:37" x14ac:dyDescent="0.2">
      <c r="A7101" t="s">
        <v>23402</v>
      </c>
      <c r="B7101">
        <v>20259678</v>
      </c>
      <c r="C7101">
        <v>20259933</v>
      </c>
      <c r="D7101">
        <v>256</v>
      </c>
      <c r="E7101" t="s">
        <v>23676</v>
      </c>
      <c r="F7101">
        <v>18</v>
      </c>
      <c r="G7101" t="s">
        <v>23677</v>
      </c>
      <c r="H7101" t="s">
        <v>35819</v>
      </c>
      <c r="I7101">
        <v>6</v>
      </c>
      <c r="J7101">
        <v>20265720</v>
      </c>
      <c r="K7101">
        <v>20307200</v>
      </c>
      <c r="L7101">
        <v>41481</v>
      </c>
      <c r="M7101">
        <v>1</v>
      </c>
      <c r="N7101">
        <v>101928573</v>
      </c>
      <c r="O7101" t="s">
        <v>23670</v>
      </c>
      <c r="P7101">
        <v>-5787</v>
      </c>
      <c r="Q7101" t="s">
        <v>40</v>
      </c>
      <c r="R7101" t="s">
        <v>23671</v>
      </c>
      <c r="S7101" t="s">
        <v>35820</v>
      </c>
      <c r="T7101">
        <v>0.35387198439864398</v>
      </c>
      <c r="U7101">
        <v>0.603102917160658</v>
      </c>
      <c r="V7101">
        <v>-23.303258050781601</v>
      </c>
      <c r="W7101">
        <v>0.20525741147413201</v>
      </c>
      <c r="X7101">
        <v>0.704072456322962</v>
      </c>
      <c r="Y7101">
        <v>-23.677005886159101</v>
      </c>
      <c r="Z7101">
        <v>0.65379035313853895</v>
      </c>
      <c r="AA7101">
        <v>0.84521697243271998</v>
      </c>
      <c r="AB7101">
        <v>-2.1476632246354699</v>
      </c>
      <c r="AC7101">
        <v>7.0489011448141195E-2</v>
      </c>
      <c r="AD7101">
        <v>0.57684129297949804</v>
      </c>
      <c r="AE7101">
        <v>-23.677005886159101</v>
      </c>
      <c r="AF7101">
        <v>0.32549523997010099</v>
      </c>
      <c r="AG7101">
        <v>0.70473078222419605</v>
      </c>
      <c r="AH7101">
        <v>-22.878639826836</v>
      </c>
      <c r="AI7101">
        <v>0.35038410267202102</v>
      </c>
      <c r="AJ7101">
        <v>0.78121606160956403</v>
      </c>
      <c r="AK7101">
        <v>-22.8082505082984</v>
      </c>
    </row>
    <row r="7102" spans="1:37" x14ac:dyDescent="0.2">
      <c r="A7102" t="s">
        <v>23402</v>
      </c>
      <c r="B7102">
        <v>20411626</v>
      </c>
      <c r="C7102">
        <v>20411780</v>
      </c>
      <c r="D7102">
        <v>155</v>
      </c>
      <c r="E7102" t="s">
        <v>23678</v>
      </c>
      <c r="F7102">
        <v>3</v>
      </c>
      <c r="G7102" t="s">
        <v>23679</v>
      </c>
      <c r="H7102" t="s">
        <v>35821</v>
      </c>
      <c r="I7102">
        <v>6</v>
      </c>
      <c r="J7102">
        <v>20403679</v>
      </c>
      <c r="K7102">
        <v>20493714</v>
      </c>
      <c r="L7102">
        <v>90036</v>
      </c>
      <c r="M7102">
        <v>1</v>
      </c>
      <c r="N7102">
        <v>1871</v>
      </c>
      <c r="O7102" t="s">
        <v>23680</v>
      </c>
      <c r="P7102">
        <v>7947</v>
      </c>
      <c r="Q7102" t="s">
        <v>23681</v>
      </c>
      <c r="R7102" t="s">
        <v>23682</v>
      </c>
      <c r="S7102" t="s">
        <v>35822</v>
      </c>
      <c r="T7102">
        <v>0.32911398597860803</v>
      </c>
      <c r="U7102">
        <v>0.603102917160658</v>
      </c>
      <c r="V7102">
        <v>25.445323032533999</v>
      </c>
      <c r="W7102">
        <v>0.94541066367716797</v>
      </c>
      <c r="X7102">
        <v>0.95159051474143896</v>
      </c>
      <c r="Y7102">
        <v>-0.58425281090159298</v>
      </c>
      <c r="Z7102">
        <v>0.306975110376564</v>
      </c>
      <c r="AA7102">
        <v>0.72610664078822296</v>
      </c>
      <c r="AB7102">
        <v>25.1150435192177</v>
      </c>
      <c r="AC7102">
        <v>0.71753805159658501</v>
      </c>
      <c r="AD7102">
        <v>0.87989882095915395</v>
      </c>
      <c r="AE7102">
        <v>-1.58425275645828</v>
      </c>
      <c r="AF7102">
        <v>0.61410715005536498</v>
      </c>
      <c r="AG7102">
        <v>0.80674443595273604</v>
      </c>
      <c r="AH7102">
        <v>1.85988718860431</v>
      </c>
      <c r="AI7102">
        <v>0.59609816080359102</v>
      </c>
      <c r="AJ7102">
        <v>0.78121606160956403</v>
      </c>
      <c r="AK7102">
        <v>0.28450262582212998</v>
      </c>
    </row>
    <row r="7103" spans="1:37" x14ac:dyDescent="0.2">
      <c r="A7103" t="s">
        <v>23402</v>
      </c>
      <c r="B7103">
        <v>20411781</v>
      </c>
      <c r="C7103">
        <v>20411934</v>
      </c>
      <c r="D7103">
        <v>154</v>
      </c>
      <c r="E7103" t="s">
        <v>23683</v>
      </c>
      <c r="F7103">
        <v>2</v>
      </c>
      <c r="G7103" t="s">
        <v>23684</v>
      </c>
      <c r="H7103" t="s">
        <v>35821</v>
      </c>
      <c r="I7103">
        <v>6</v>
      </c>
      <c r="J7103">
        <v>20403679</v>
      </c>
      <c r="K7103">
        <v>20493714</v>
      </c>
      <c r="L7103">
        <v>90036</v>
      </c>
      <c r="M7103">
        <v>1</v>
      </c>
      <c r="N7103">
        <v>1871</v>
      </c>
      <c r="O7103" t="s">
        <v>23680</v>
      </c>
      <c r="P7103">
        <v>8102</v>
      </c>
      <c r="Q7103" t="s">
        <v>23681</v>
      </c>
      <c r="R7103" t="s">
        <v>23682</v>
      </c>
      <c r="S7103" t="s">
        <v>35822</v>
      </c>
      <c r="T7103">
        <v>0.32911398597860803</v>
      </c>
      <c r="U7103">
        <v>0.603102917160658</v>
      </c>
      <c r="V7103">
        <v>25.445323032533999</v>
      </c>
      <c r="W7103">
        <v>0.94541066367716797</v>
      </c>
      <c r="X7103">
        <v>0.95159051474143896</v>
      </c>
      <c r="Y7103">
        <v>-0.58425281090159298</v>
      </c>
      <c r="Z7103">
        <v>0.306975110376564</v>
      </c>
      <c r="AA7103">
        <v>0.72610664078822296</v>
      </c>
      <c r="AB7103">
        <v>25.1150435192177</v>
      </c>
      <c r="AC7103">
        <v>0.71753805159658501</v>
      </c>
      <c r="AD7103">
        <v>0.87989882095915395</v>
      </c>
      <c r="AE7103">
        <v>-1.58425275645828</v>
      </c>
      <c r="AF7103">
        <v>0.61410715005536498</v>
      </c>
      <c r="AG7103">
        <v>0.80674443595273604</v>
      </c>
      <c r="AH7103">
        <v>1.85988718860431</v>
      </c>
      <c r="AI7103">
        <v>0.59609816080359102</v>
      </c>
      <c r="AJ7103">
        <v>0.78121606160956403</v>
      </c>
      <c r="AK7103">
        <v>0.28450262582212998</v>
      </c>
    </row>
    <row r="7104" spans="1:37" x14ac:dyDescent="0.2">
      <c r="A7104" t="s">
        <v>23402</v>
      </c>
      <c r="B7104">
        <v>20449653</v>
      </c>
      <c r="C7104">
        <v>20449804</v>
      </c>
      <c r="D7104">
        <v>152</v>
      </c>
      <c r="E7104" t="s">
        <v>23685</v>
      </c>
      <c r="F7104">
        <v>1</v>
      </c>
      <c r="G7104" t="s">
        <v>23686</v>
      </c>
      <c r="H7104" t="s">
        <v>35821</v>
      </c>
      <c r="I7104">
        <v>6</v>
      </c>
      <c r="J7104">
        <v>20437821</v>
      </c>
      <c r="K7104">
        <v>20440178</v>
      </c>
      <c r="L7104">
        <v>2358</v>
      </c>
      <c r="M7104">
        <v>1</v>
      </c>
      <c r="N7104">
        <v>100874268</v>
      </c>
      <c r="O7104" t="s">
        <v>23687</v>
      </c>
      <c r="P7104">
        <v>11832</v>
      </c>
      <c r="Q7104" t="s">
        <v>40</v>
      </c>
      <c r="R7104" t="s">
        <v>23688</v>
      </c>
      <c r="S7104" t="s">
        <v>35823</v>
      </c>
      <c r="T7104">
        <v>0.98496258213670695</v>
      </c>
      <c r="U7104">
        <v>1</v>
      </c>
      <c r="V7104">
        <v>-0.19394172188001599</v>
      </c>
      <c r="W7104">
        <v>0.64785521363091303</v>
      </c>
      <c r="X7104">
        <v>0.94119559056004798</v>
      </c>
      <c r="Y7104">
        <v>-0.59584251368289898</v>
      </c>
      <c r="Z7104">
        <v>0.76527739922187299</v>
      </c>
      <c r="AA7104">
        <v>0.90240616379721195</v>
      </c>
      <c r="AB7104">
        <v>-0.64359595547291104</v>
      </c>
      <c r="AC7104">
        <v>0.17568623889029</v>
      </c>
      <c r="AD7104">
        <v>0.68253123924728298</v>
      </c>
      <c r="AE7104">
        <v>-1.3231239717329999</v>
      </c>
      <c r="AF7104">
        <v>0.807238812505776</v>
      </c>
      <c r="AG7104">
        <v>0.91418409188583405</v>
      </c>
      <c r="AH7104">
        <v>0.29609778326059599</v>
      </c>
      <c r="AI7104">
        <v>0.72747556715707795</v>
      </c>
      <c r="AJ7104">
        <v>0.89405022688619795</v>
      </c>
      <c r="AK7104">
        <v>0.117506966720983</v>
      </c>
    </row>
    <row r="7105" spans="1:37" x14ac:dyDescent="0.2">
      <c r="A7105" t="s">
        <v>23402</v>
      </c>
      <c r="B7105">
        <v>20526306</v>
      </c>
      <c r="C7105">
        <v>20526522</v>
      </c>
      <c r="D7105">
        <v>217</v>
      </c>
      <c r="E7105" t="s">
        <v>23689</v>
      </c>
      <c r="F7105">
        <v>2</v>
      </c>
      <c r="G7105" t="s">
        <v>23690</v>
      </c>
      <c r="H7105" t="s">
        <v>31000</v>
      </c>
      <c r="I7105">
        <v>6</v>
      </c>
      <c r="J7105">
        <v>20534457</v>
      </c>
      <c r="K7105">
        <v>21232404</v>
      </c>
      <c r="L7105">
        <v>697948</v>
      </c>
      <c r="M7105">
        <v>1</v>
      </c>
      <c r="N7105">
        <v>54901</v>
      </c>
      <c r="O7105" t="s">
        <v>23691</v>
      </c>
      <c r="P7105">
        <v>-7935</v>
      </c>
      <c r="Q7105" t="s">
        <v>23692</v>
      </c>
      <c r="R7105" t="s">
        <v>23693</v>
      </c>
      <c r="S7105" t="s">
        <v>35824</v>
      </c>
      <c r="T7105">
        <v>0.97213403838398904</v>
      </c>
      <c r="U7105">
        <v>1</v>
      </c>
      <c r="V7105">
        <v>4.24642346648342</v>
      </c>
      <c r="W7105">
        <v>0.20525741147413201</v>
      </c>
      <c r="X7105">
        <v>0.704072456322962</v>
      </c>
      <c r="Y7105">
        <v>-25.096214397400399</v>
      </c>
      <c r="Z7105">
        <v>0.64127342146525201</v>
      </c>
      <c r="AA7105">
        <v>0.84521697243271998</v>
      </c>
      <c r="AB7105">
        <v>4.7111287053111903</v>
      </c>
      <c r="AC7105">
        <v>0.56718065613419599</v>
      </c>
      <c r="AD7105">
        <v>0.87989882095915395</v>
      </c>
      <c r="AE7105">
        <v>-1.92893797457213</v>
      </c>
      <c r="AF7105">
        <v>0.77173648502780101</v>
      </c>
      <c r="AG7105">
        <v>0.88417364479730298</v>
      </c>
      <c r="AH7105">
        <v>0.19562442040473799</v>
      </c>
      <c r="AI7105">
        <v>0.17351581260912399</v>
      </c>
      <c r="AJ7105">
        <v>0.78121606160956403</v>
      </c>
      <c r="AK7105">
        <v>-24.7474012311861</v>
      </c>
    </row>
    <row r="7106" spans="1:37" x14ac:dyDescent="0.2">
      <c r="A7106" t="s">
        <v>23402</v>
      </c>
      <c r="B7106">
        <v>20995940</v>
      </c>
      <c r="C7106">
        <v>20996090</v>
      </c>
      <c r="D7106">
        <v>151</v>
      </c>
      <c r="E7106" t="s">
        <v>23694</v>
      </c>
      <c r="F7106">
        <v>2</v>
      </c>
      <c r="G7106" t="s">
        <v>23695</v>
      </c>
      <c r="H7106" t="s">
        <v>35825</v>
      </c>
      <c r="I7106">
        <v>6</v>
      </c>
      <c r="J7106">
        <v>20756103</v>
      </c>
      <c r="K7106">
        <v>20800694</v>
      </c>
      <c r="L7106">
        <v>44592</v>
      </c>
      <c r="M7106">
        <v>2</v>
      </c>
      <c r="N7106">
        <v>107986577</v>
      </c>
      <c r="O7106" t="s">
        <v>23696</v>
      </c>
      <c r="P7106">
        <v>-195246</v>
      </c>
      <c r="Q7106" t="s">
        <v>40</v>
      </c>
      <c r="R7106" t="s">
        <v>23697</v>
      </c>
      <c r="S7106" t="s">
        <v>35826</v>
      </c>
      <c r="T7106">
        <v>0.32911398597860803</v>
      </c>
      <c r="U7106">
        <v>0.603102917160658</v>
      </c>
      <c r="V7106">
        <v>22.149361447086299</v>
      </c>
      <c r="W7106" t="s">
        <v>40</v>
      </c>
      <c r="X7106" t="s">
        <v>40</v>
      </c>
      <c r="Y7106">
        <v>0</v>
      </c>
      <c r="Z7106">
        <v>0.48464167878831399</v>
      </c>
      <c r="AA7106">
        <v>0.84435025072159198</v>
      </c>
      <c r="AB7106">
        <v>21.185887617740701</v>
      </c>
      <c r="AC7106">
        <v>0.45677901822897599</v>
      </c>
      <c r="AD7106">
        <v>0.82872126865393902</v>
      </c>
      <c r="AE7106">
        <v>21.223362307652501</v>
      </c>
      <c r="AF7106">
        <v>0.16793847098801201</v>
      </c>
      <c r="AG7106">
        <v>0.68151250837662902</v>
      </c>
      <c r="AH7106">
        <v>22.149361447086299</v>
      </c>
      <c r="AI7106">
        <v>0.52399907623471598</v>
      </c>
      <c r="AJ7106">
        <v>0.78121606160956403</v>
      </c>
      <c r="AK7106">
        <v>-21.078972460344598</v>
      </c>
    </row>
    <row r="7107" spans="1:37" x14ac:dyDescent="0.2">
      <c r="A7107" t="s">
        <v>23402</v>
      </c>
      <c r="B7107">
        <v>21090878</v>
      </c>
      <c r="C7107">
        <v>21091074</v>
      </c>
      <c r="D7107">
        <v>197</v>
      </c>
      <c r="E7107" t="s">
        <v>23698</v>
      </c>
      <c r="F7107">
        <v>2</v>
      </c>
      <c r="G7107" t="s">
        <v>23699</v>
      </c>
      <c r="H7107" t="s">
        <v>35827</v>
      </c>
      <c r="I7107">
        <v>6</v>
      </c>
      <c r="J7107">
        <v>21200812</v>
      </c>
      <c r="K7107">
        <v>21231441</v>
      </c>
      <c r="L7107">
        <v>30630</v>
      </c>
      <c r="M7107">
        <v>1</v>
      </c>
      <c r="N7107">
        <v>54901</v>
      </c>
      <c r="O7107" t="s">
        <v>23700</v>
      </c>
      <c r="P7107">
        <v>-109738</v>
      </c>
      <c r="Q7107" t="s">
        <v>23692</v>
      </c>
      <c r="R7107" t="s">
        <v>23693</v>
      </c>
      <c r="S7107" t="s">
        <v>35824</v>
      </c>
      <c r="T7107">
        <v>0.17308923567461099</v>
      </c>
      <c r="U7107">
        <v>0.603102917160658</v>
      </c>
      <c r="V7107">
        <v>-24.100476476725301</v>
      </c>
      <c r="W7107">
        <v>0.38920677604595899</v>
      </c>
      <c r="X7107">
        <v>0.704072456322962</v>
      </c>
      <c r="Y7107">
        <v>-23.6868867898506</v>
      </c>
      <c r="Z7107">
        <v>5.50355599158565E-2</v>
      </c>
      <c r="AA7107">
        <v>0.72610664078822296</v>
      </c>
      <c r="AB7107">
        <v>-24.100476476725301</v>
      </c>
      <c r="AC7107">
        <v>0.71753805159658501</v>
      </c>
      <c r="AD7107">
        <v>0.87989882095915395</v>
      </c>
      <c r="AE7107">
        <v>-2.9341250865844302</v>
      </c>
      <c r="AF7107">
        <v>0.32549523997010099</v>
      </c>
      <c r="AG7107">
        <v>0.70473078222419605</v>
      </c>
      <c r="AH7107">
        <v>-23.170865877184202</v>
      </c>
      <c r="AI7107">
        <v>0.35038410267202102</v>
      </c>
      <c r="AJ7107">
        <v>0.78121606160956403</v>
      </c>
      <c r="AK7107">
        <v>-23.1004765569315</v>
      </c>
    </row>
    <row r="7108" spans="1:37" x14ac:dyDescent="0.2">
      <c r="A7108" t="s">
        <v>23402</v>
      </c>
      <c r="B7108">
        <v>23392215</v>
      </c>
      <c r="C7108">
        <v>23392357</v>
      </c>
      <c r="D7108">
        <v>143</v>
      </c>
      <c r="E7108" t="s">
        <v>23701</v>
      </c>
      <c r="F7108">
        <v>1</v>
      </c>
      <c r="G7108" t="s">
        <v>23702</v>
      </c>
      <c r="H7108" t="s">
        <v>35828</v>
      </c>
      <c r="I7108">
        <v>6</v>
      </c>
      <c r="J7108">
        <v>23337745</v>
      </c>
      <c r="K7108">
        <v>23404132</v>
      </c>
      <c r="L7108">
        <v>66388</v>
      </c>
      <c r="M7108">
        <v>1</v>
      </c>
      <c r="N7108">
        <v>102724749</v>
      </c>
      <c r="O7108" t="s">
        <v>23703</v>
      </c>
      <c r="P7108">
        <v>54470</v>
      </c>
      <c r="Q7108" t="s">
        <v>40</v>
      </c>
      <c r="R7108" t="s">
        <v>23704</v>
      </c>
      <c r="S7108" t="s">
        <v>35829</v>
      </c>
      <c r="T7108">
        <v>0.35387198439864398</v>
      </c>
      <c r="U7108">
        <v>0.603102917160658</v>
      </c>
      <c r="V7108">
        <v>-22.314358692913501</v>
      </c>
      <c r="W7108">
        <v>0.38920677604595899</v>
      </c>
      <c r="X7108">
        <v>0.704072456322962</v>
      </c>
      <c r="Y7108">
        <v>-22.183114185979999</v>
      </c>
      <c r="Z7108">
        <v>0.184235113180511</v>
      </c>
      <c r="AA7108">
        <v>0.72610664078822296</v>
      </c>
      <c r="AB7108">
        <v>-22.314358692913501</v>
      </c>
      <c r="AC7108">
        <v>0.21073619169722799</v>
      </c>
      <c r="AD7108">
        <v>0.68253123924728298</v>
      </c>
      <c r="AE7108">
        <v>-22.183114185979999</v>
      </c>
      <c r="AF7108">
        <v>0.501741946288212</v>
      </c>
      <c r="AG7108">
        <v>0.80674443595273604</v>
      </c>
      <c r="AH7108">
        <v>-21.3847482710799</v>
      </c>
      <c r="AI7108">
        <v>0.52399907623471598</v>
      </c>
      <c r="AJ7108">
        <v>0.78121606160956403</v>
      </c>
      <c r="AK7108">
        <v>-21.314358969533199</v>
      </c>
    </row>
    <row r="7109" spans="1:37" x14ac:dyDescent="0.2">
      <c r="A7109" t="s">
        <v>23402</v>
      </c>
      <c r="B7109">
        <v>24816767</v>
      </c>
      <c r="C7109">
        <v>24816943</v>
      </c>
      <c r="D7109">
        <v>177</v>
      </c>
      <c r="E7109" t="s">
        <v>23705</v>
      </c>
      <c r="F7109">
        <v>2</v>
      </c>
      <c r="G7109" t="s">
        <v>23706</v>
      </c>
      <c r="H7109" t="s">
        <v>35830</v>
      </c>
      <c r="I7109">
        <v>6</v>
      </c>
      <c r="J7109">
        <v>24797373</v>
      </c>
      <c r="K7109">
        <v>24809798</v>
      </c>
      <c r="L7109">
        <v>12426</v>
      </c>
      <c r="M7109">
        <v>2</v>
      </c>
      <c r="N7109">
        <v>101928603</v>
      </c>
      <c r="O7109" t="s">
        <v>23707</v>
      </c>
      <c r="P7109">
        <v>-6969</v>
      </c>
      <c r="Q7109" t="s">
        <v>23708</v>
      </c>
      <c r="R7109" t="s">
        <v>23709</v>
      </c>
      <c r="S7109" t="s">
        <v>35831</v>
      </c>
      <c r="T7109">
        <v>0.191754623702902</v>
      </c>
      <c r="U7109">
        <v>0.603102917160658</v>
      </c>
      <c r="V7109">
        <v>0.89594545174387796</v>
      </c>
      <c r="W7109">
        <v>0.22862869160114399</v>
      </c>
      <c r="X7109">
        <v>0.704072456322962</v>
      </c>
      <c r="Y7109">
        <v>-0.596731694459814</v>
      </c>
      <c r="Z7109">
        <v>0.31552197840771001</v>
      </c>
      <c r="AA7109">
        <v>0.74169713836344597</v>
      </c>
      <c r="AB7109">
        <v>0.76169354991014004</v>
      </c>
      <c r="AC7109">
        <v>0.14253564519582501</v>
      </c>
      <c r="AD7109">
        <v>0.68253123924728298</v>
      </c>
      <c r="AE7109">
        <v>-0.65804873626488103</v>
      </c>
      <c r="AF7109">
        <v>0.24724664972267099</v>
      </c>
      <c r="AG7109">
        <v>0.70473078222419605</v>
      </c>
      <c r="AH7109">
        <v>0.57669948265369997</v>
      </c>
      <c r="AI7109">
        <v>0.38374302266083199</v>
      </c>
      <c r="AJ7109">
        <v>0.78121606160956403</v>
      </c>
      <c r="AK7109">
        <v>-0.31369831877832699</v>
      </c>
    </row>
    <row r="7110" spans="1:37" x14ac:dyDescent="0.2">
      <c r="A7110" t="s">
        <v>23402</v>
      </c>
      <c r="B7110">
        <v>24816943</v>
      </c>
      <c r="C7110">
        <v>24817119</v>
      </c>
      <c r="D7110">
        <v>177</v>
      </c>
      <c r="E7110" t="s">
        <v>23710</v>
      </c>
      <c r="F7110">
        <v>3</v>
      </c>
      <c r="G7110" t="s">
        <v>1236</v>
      </c>
      <c r="H7110" t="s">
        <v>35830</v>
      </c>
      <c r="I7110">
        <v>6</v>
      </c>
      <c r="J7110">
        <v>24797373</v>
      </c>
      <c r="K7110">
        <v>24809798</v>
      </c>
      <c r="L7110">
        <v>12426</v>
      </c>
      <c r="M7110">
        <v>2</v>
      </c>
      <c r="N7110">
        <v>101928603</v>
      </c>
      <c r="O7110" t="s">
        <v>23707</v>
      </c>
      <c r="P7110">
        <v>-7145</v>
      </c>
      <c r="Q7110" t="s">
        <v>23708</v>
      </c>
      <c r="R7110" t="s">
        <v>23709</v>
      </c>
      <c r="S7110" t="s">
        <v>35831</v>
      </c>
      <c r="T7110">
        <v>0.191754623702902</v>
      </c>
      <c r="U7110">
        <v>0.603102917160658</v>
      </c>
      <c r="V7110">
        <v>0.89594545174387796</v>
      </c>
      <c r="W7110">
        <v>0.22862869160114399</v>
      </c>
      <c r="X7110">
        <v>0.704072456322962</v>
      </c>
      <c r="Y7110">
        <v>-0.596731694459814</v>
      </c>
      <c r="Z7110">
        <v>0.31552197840771001</v>
      </c>
      <c r="AA7110">
        <v>0.74169713836344597</v>
      </c>
      <c r="AB7110">
        <v>0.76169354991014004</v>
      </c>
      <c r="AC7110">
        <v>0.14253564519582501</v>
      </c>
      <c r="AD7110">
        <v>0.68253123924728298</v>
      </c>
      <c r="AE7110">
        <v>-0.65804873626488103</v>
      </c>
      <c r="AF7110">
        <v>0.24724664972267099</v>
      </c>
      <c r="AG7110">
        <v>0.70473078222419605</v>
      </c>
      <c r="AH7110">
        <v>0.57669948265369997</v>
      </c>
      <c r="AI7110">
        <v>0.38374302266083199</v>
      </c>
      <c r="AJ7110">
        <v>0.78121606160956403</v>
      </c>
      <c r="AK7110">
        <v>-0.31369831877832699</v>
      </c>
    </row>
    <row r="7111" spans="1:37" x14ac:dyDescent="0.2">
      <c r="A7111" t="s">
        <v>23402</v>
      </c>
      <c r="B7111">
        <v>25732499</v>
      </c>
      <c r="C7111">
        <v>25732693</v>
      </c>
      <c r="D7111">
        <v>195</v>
      </c>
      <c r="E7111" t="s">
        <v>23711</v>
      </c>
      <c r="F7111">
        <v>18</v>
      </c>
      <c r="G7111" t="s">
        <v>23712</v>
      </c>
      <c r="H7111" t="s">
        <v>35832</v>
      </c>
      <c r="I7111">
        <v>6</v>
      </c>
      <c r="J7111">
        <v>25726777</v>
      </c>
      <c r="K7111">
        <v>25727345</v>
      </c>
      <c r="L7111">
        <v>569</v>
      </c>
      <c r="M7111">
        <v>1</v>
      </c>
      <c r="N7111">
        <v>255626</v>
      </c>
      <c r="O7111" t="s">
        <v>23713</v>
      </c>
      <c r="P7111">
        <v>5722</v>
      </c>
      <c r="Q7111" t="s">
        <v>23714</v>
      </c>
      <c r="R7111" t="s">
        <v>23715</v>
      </c>
      <c r="S7111" t="s">
        <v>35833</v>
      </c>
      <c r="T7111">
        <v>0.32911398597860803</v>
      </c>
      <c r="U7111">
        <v>0.603102917160658</v>
      </c>
      <c r="V7111">
        <v>23.1730404525367</v>
      </c>
      <c r="W7111">
        <v>0.123414495547065</v>
      </c>
      <c r="X7111">
        <v>0.704072456322962</v>
      </c>
      <c r="Y7111">
        <v>24.525564630594701</v>
      </c>
      <c r="Z7111">
        <v>0.48464167878831399</v>
      </c>
      <c r="AA7111">
        <v>0.84435025072159198</v>
      </c>
      <c r="AB7111">
        <v>22.209566473478301</v>
      </c>
      <c r="AC7111">
        <v>0.27780950890804001</v>
      </c>
      <c r="AD7111">
        <v>0.68253123924728298</v>
      </c>
      <c r="AE7111">
        <v>23.525564690331699</v>
      </c>
      <c r="AF7111">
        <v>0.16793847098801201</v>
      </c>
      <c r="AG7111">
        <v>0.68151250837662902</v>
      </c>
      <c r="AH7111">
        <v>23.1730404525367</v>
      </c>
      <c r="AI7111">
        <v>3.6185182304427702E-2</v>
      </c>
      <c r="AJ7111">
        <v>0.78121606160956403</v>
      </c>
      <c r="AK7111">
        <v>24.525564630594701</v>
      </c>
    </row>
    <row r="7112" spans="1:37" x14ac:dyDescent="0.2">
      <c r="A7112" t="s">
        <v>23402</v>
      </c>
      <c r="B7112">
        <v>28022186</v>
      </c>
      <c r="C7112">
        <v>28022328</v>
      </c>
      <c r="D7112">
        <v>143</v>
      </c>
      <c r="E7112" t="s">
        <v>23716</v>
      </c>
      <c r="F7112">
        <v>3</v>
      </c>
      <c r="G7112" t="s">
        <v>23717</v>
      </c>
      <c r="H7112" t="s">
        <v>35834</v>
      </c>
      <c r="I7112">
        <v>6</v>
      </c>
      <c r="J7112">
        <v>28053228</v>
      </c>
      <c r="K7112">
        <v>28054165</v>
      </c>
      <c r="L7112">
        <v>938</v>
      </c>
      <c r="M7112">
        <v>2</v>
      </c>
      <c r="N7112">
        <v>65944</v>
      </c>
      <c r="O7112" t="s">
        <v>23718</v>
      </c>
      <c r="P7112">
        <v>31837</v>
      </c>
      <c r="Q7112" t="s">
        <v>23719</v>
      </c>
      <c r="R7112" t="s">
        <v>23720</v>
      </c>
      <c r="S7112" t="s">
        <v>35835</v>
      </c>
      <c r="T7112">
        <v>0.64637634365716901</v>
      </c>
      <c r="U7112">
        <v>0.84931184682313698</v>
      </c>
      <c r="V7112">
        <v>-0.16383137538568601</v>
      </c>
      <c r="W7112">
        <v>0.65075386537994595</v>
      </c>
      <c r="X7112">
        <v>0.94119559056004798</v>
      </c>
      <c r="Y7112">
        <v>-2.6390267045186802</v>
      </c>
      <c r="Z7112">
        <v>0.94067464303402304</v>
      </c>
      <c r="AA7112">
        <v>0.99919698600769702</v>
      </c>
      <c r="AB7112">
        <v>-0.286354715654067</v>
      </c>
      <c r="AC7112">
        <v>0.82900842948436704</v>
      </c>
      <c r="AD7112">
        <v>0.94068432309766403</v>
      </c>
      <c r="AE7112">
        <v>0.51505852180853096</v>
      </c>
      <c r="AF7112">
        <v>0.41607721648493101</v>
      </c>
      <c r="AG7112">
        <v>0.80674443595273604</v>
      </c>
      <c r="AH7112">
        <v>2.3635326560395201E-2</v>
      </c>
      <c r="AI7112">
        <v>0.39040041954585702</v>
      </c>
      <c r="AJ7112">
        <v>0.78121606160956403</v>
      </c>
      <c r="AK7112">
        <v>-3.4611019728304702</v>
      </c>
    </row>
    <row r="7113" spans="1:37" x14ac:dyDescent="0.2">
      <c r="A7113" t="s">
        <v>23402</v>
      </c>
      <c r="B7113">
        <v>28251514</v>
      </c>
      <c r="C7113">
        <v>28251655</v>
      </c>
      <c r="D7113">
        <v>142</v>
      </c>
      <c r="E7113" t="s">
        <v>23721</v>
      </c>
      <c r="F7113">
        <v>6</v>
      </c>
      <c r="G7113" t="s">
        <v>23722</v>
      </c>
      <c r="H7113" t="s">
        <v>30987</v>
      </c>
      <c r="I7113">
        <v>6</v>
      </c>
      <c r="J7113">
        <v>28241697</v>
      </c>
      <c r="K7113">
        <v>28252269</v>
      </c>
      <c r="L7113">
        <v>10573</v>
      </c>
      <c r="M7113">
        <v>2</v>
      </c>
      <c r="N7113">
        <v>387032</v>
      </c>
      <c r="O7113" t="s">
        <v>23723</v>
      </c>
      <c r="P7113">
        <v>614</v>
      </c>
      <c r="Q7113" t="s">
        <v>23724</v>
      </c>
      <c r="R7113" t="s">
        <v>23725</v>
      </c>
      <c r="S7113" t="s">
        <v>35836</v>
      </c>
      <c r="T7113">
        <v>0.54421053469192604</v>
      </c>
      <c r="U7113">
        <v>0.80321479550967601</v>
      </c>
      <c r="V7113">
        <v>1.1756511258807301</v>
      </c>
      <c r="W7113">
        <v>0.89107655920673101</v>
      </c>
      <c r="X7113">
        <v>0.95159051474143896</v>
      </c>
      <c r="Y7113">
        <v>7.1515992989753698</v>
      </c>
      <c r="Z7113">
        <v>0.693404429441695</v>
      </c>
      <c r="AA7113">
        <v>0.84521697243271998</v>
      </c>
      <c r="AB7113">
        <v>0.21997213540631699</v>
      </c>
      <c r="AC7113">
        <v>0.56718065613419599</v>
      </c>
      <c r="AD7113">
        <v>0.87989882095915395</v>
      </c>
      <c r="AE7113">
        <v>7.3544325701970701</v>
      </c>
      <c r="AF7113">
        <v>0.45724430223818102</v>
      </c>
      <c r="AG7113">
        <v>0.80674443595273604</v>
      </c>
      <c r="AH7113">
        <v>2.08854336688806</v>
      </c>
      <c r="AI7113">
        <v>0.84178376985732795</v>
      </c>
      <c r="AJ7113">
        <v>0.95896800690842199</v>
      </c>
      <c r="AK7113">
        <v>0.75435310165021996</v>
      </c>
    </row>
    <row r="7114" spans="1:37" x14ac:dyDescent="0.2">
      <c r="A7114" t="s">
        <v>23402</v>
      </c>
      <c r="B7114">
        <v>28251655</v>
      </c>
      <c r="C7114">
        <v>28251796</v>
      </c>
      <c r="D7114">
        <v>142</v>
      </c>
      <c r="E7114" t="s">
        <v>23726</v>
      </c>
      <c r="F7114">
        <v>9</v>
      </c>
      <c r="G7114" t="s">
        <v>23727</v>
      </c>
      <c r="H7114" t="s">
        <v>30987</v>
      </c>
      <c r="I7114">
        <v>6</v>
      </c>
      <c r="J7114">
        <v>28241697</v>
      </c>
      <c r="K7114">
        <v>28252269</v>
      </c>
      <c r="L7114">
        <v>10573</v>
      </c>
      <c r="M7114">
        <v>2</v>
      </c>
      <c r="N7114">
        <v>387032</v>
      </c>
      <c r="O7114" t="s">
        <v>23723</v>
      </c>
      <c r="P7114">
        <v>473</v>
      </c>
      <c r="Q7114" t="s">
        <v>23724</v>
      </c>
      <c r="R7114" t="s">
        <v>23725</v>
      </c>
      <c r="S7114" t="s">
        <v>35836</v>
      </c>
      <c r="T7114">
        <v>0.54421053469192604</v>
      </c>
      <c r="U7114">
        <v>0.80321479550967601</v>
      </c>
      <c r="V7114">
        <v>1.1756511258807301</v>
      </c>
      <c r="W7114">
        <v>0.89107655920673101</v>
      </c>
      <c r="X7114">
        <v>0.95159051474143896</v>
      </c>
      <c r="Y7114">
        <v>7.1515992989753698</v>
      </c>
      <c r="Z7114">
        <v>0.693404429441695</v>
      </c>
      <c r="AA7114">
        <v>0.84521697243271998</v>
      </c>
      <c r="AB7114">
        <v>0.21997213540631699</v>
      </c>
      <c r="AC7114">
        <v>0.56718065613419599</v>
      </c>
      <c r="AD7114">
        <v>0.87989882095915395</v>
      </c>
      <c r="AE7114">
        <v>7.3544325701970701</v>
      </c>
      <c r="AF7114">
        <v>0.45724430223818102</v>
      </c>
      <c r="AG7114">
        <v>0.80674443595273604</v>
      </c>
      <c r="AH7114">
        <v>2.08854336688806</v>
      </c>
      <c r="AI7114">
        <v>0.84178376985732795</v>
      </c>
      <c r="AJ7114">
        <v>0.95896800690842199</v>
      </c>
      <c r="AK7114">
        <v>0.75435310165021996</v>
      </c>
    </row>
    <row r="7115" spans="1:37" x14ac:dyDescent="0.2">
      <c r="A7115" t="s">
        <v>23402</v>
      </c>
      <c r="B7115">
        <v>28297877</v>
      </c>
      <c r="C7115">
        <v>28298028</v>
      </c>
      <c r="D7115">
        <v>152</v>
      </c>
      <c r="E7115" t="s">
        <v>23728</v>
      </c>
      <c r="F7115">
        <v>0</v>
      </c>
      <c r="G7115" t="s">
        <v>23729</v>
      </c>
      <c r="H7115" t="s">
        <v>35837</v>
      </c>
      <c r="I7115">
        <v>6</v>
      </c>
      <c r="J7115">
        <v>28281572</v>
      </c>
      <c r="K7115">
        <v>28302549</v>
      </c>
      <c r="L7115">
        <v>20978</v>
      </c>
      <c r="M7115">
        <v>1</v>
      </c>
      <c r="N7115">
        <v>84547</v>
      </c>
      <c r="O7115" t="s">
        <v>23730</v>
      </c>
      <c r="P7115">
        <v>16305</v>
      </c>
      <c r="Q7115" t="s">
        <v>23731</v>
      </c>
      <c r="R7115" t="s">
        <v>23732</v>
      </c>
      <c r="S7115" t="s">
        <v>35838</v>
      </c>
      <c r="T7115">
        <v>0.97213403838398904</v>
      </c>
      <c r="U7115">
        <v>1</v>
      </c>
      <c r="V7115">
        <v>0.21582069932516701</v>
      </c>
      <c r="W7115">
        <v>0.69201225521665499</v>
      </c>
      <c r="X7115">
        <v>0.95159051474143896</v>
      </c>
      <c r="Y7115">
        <v>-0.70143241383835297</v>
      </c>
      <c r="Z7115">
        <v>0.93459220503170903</v>
      </c>
      <c r="AA7115">
        <v>0.99919698600769702</v>
      </c>
      <c r="AB7115">
        <v>0.228570370113375</v>
      </c>
      <c r="AC7115">
        <v>0.30184355666711699</v>
      </c>
      <c r="AD7115">
        <v>0.68253123924728298</v>
      </c>
      <c r="AE7115">
        <v>-1.70143232611721</v>
      </c>
      <c r="AF7115">
        <v>0.98343762640780896</v>
      </c>
      <c r="AG7115">
        <v>1</v>
      </c>
      <c r="AH7115">
        <v>9.5867930832732498E-2</v>
      </c>
      <c r="AI7115">
        <v>0.95029317176085903</v>
      </c>
      <c r="AJ7115">
        <v>0.98621344597861504</v>
      </c>
      <c r="AK7115">
        <v>0.16732300832004199</v>
      </c>
    </row>
    <row r="7116" spans="1:37" x14ac:dyDescent="0.2">
      <c r="A7116" t="s">
        <v>23402</v>
      </c>
      <c r="B7116">
        <v>28332443</v>
      </c>
      <c r="C7116">
        <v>28332594</v>
      </c>
      <c r="D7116">
        <v>152</v>
      </c>
      <c r="E7116" t="s">
        <v>23733</v>
      </c>
      <c r="F7116">
        <v>3</v>
      </c>
      <c r="G7116" t="s">
        <v>23734</v>
      </c>
      <c r="H7116" t="s">
        <v>31032</v>
      </c>
      <c r="I7116">
        <v>6</v>
      </c>
      <c r="J7116">
        <v>28327448</v>
      </c>
      <c r="K7116">
        <v>28335451</v>
      </c>
      <c r="L7116">
        <v>8004</v>
      </c>
      <c r="M7116">
        <v>2</v>
      </c>
      <c r="N7116">
        <v>64288</v>
      </c>
      <c r="O7116" t="s">
        <v>23735</v>
      </c>
      <c r="P7116">
        <v>2857</v>
      </c>
      <c r="Q7116" t="s">
        <v>23736</v>
      </c>
      <c r="R7116" t="s">
        <v>23737</v>
      </c>
      <c r="S7116" t="s">
        <v>35839</v>
      </c>
      <c r="T7116">
        <v>0.32911398597860803</v>
      </c>
      <c r="U7116">
        <v>0.603102917160658</v>
      </c>
      <c r="V7116">
        <v>23.5579129138005</v>
      </c>
      <c r="W7116">
        <v>0.94541066367716797</v>
      </c>
      <c r="X7116">
        <v>0.95159051474143896</v>
      </c>
      <c r="Y7116">
        <v>-0.23300943377563199</v>
      </c>
      <c r="Z7116">
        <v>0.306975110376564</v>
      </c>
      <c r="AA7116">
        <v>0.72610664078822296</v>
      </c>
      <c r="AB7116">
        <v>23.362417970361101</v>
      </c>
      <c r="AC7116">
        <v>0.71753805159658501</v>
      </c>
      <c r="AD7116">
        <v>0.87989882095915395</v>
      </c>
      <c r="AE7116">
        <v>-1.2330092758775899</v>
      </c>
      <c r="AF7116">
        <v>0.61410715005536498</v>
      </c>
      <c r="AG7116">
        <v>0.80674443595273604</v>
      </c>
      <c r="AH7116">
        <v>1.5086436843463999</v>
      </c>
      <c r="AI7116">
        <v>0.59609816080359102</v>
      </c>
      <c r="AJ7116">
        <v>0.78121606160956403</v>
      </c>
      <c r="AK7116">
        <v>0.63574592196228796</v>
      </c>
    </row>
    <row r="7117" spans="1:37" x14ac:dyDescent="0.2">
      <c r="A7117" t="s">
        <v>23402</v>
      </c>
      <c r="B7117">
        <v>28469162</v>
      </c>
      <c r="C7117">
        <v>28469341</v>
      </c>
      <c r="D7117">
        <v>180</v>
      </c>
      <c r="E7117" t="s">
        <v>23738</v>
      </c>
      <c r="F7117">
        <v>5</v>
      </c>
      <c r="G7117" t="s">
        <v>23739</v>
      </c>
      <c r="H7117" t="s">
        <v>31000</v>
      </c>
      <c r="I7117">
        <v>6</v>
      </c>
      <c r="J7117">
        <v>28434891</v>
      </c>
      <c r="K7117">
        <v>28443502</v>
      </c>
      <c r="L7117">
        <v>8612</v>
      </c>
      <c r="M7117">
        <v>2</v>
      </c>
      <c r="N7117">
        <v>222696</v>
      </c>
      <c r="O7117" t="s">
        <v>23740</v>
      </c>
      <c r="P7117">
        <v>-25660</v>
      </c>
      <c r="Q7117" t="s">
        <v>23741</v>
      </c>
      <c r="R7117" t="s">
        <v>23742</v>
      </c>
      <c r="S7117" t="s">
        <v>35840</v>
      </c>
      <c r="T7117">
        <v>0.152084254673993</v>
      </c>
      <c r="U7117">
        <v>0.603102917160658</v>
      </c>
      <c r="V7117">
        <v>24.410511467443001</v>
      </c>
      <c r="W7117">
        <v>0.123414495547065</v>
      </c>
      <c r="X7117">
        <v>0.704072456322962</v>
      </c>
      <c r="Y7117">
        <v>25.6407883613881</v>
      </c>
      <c r="Z7117">
        <v>9.2719649676713103E-2</v>
      </c>
      <c r="AA7117">
        <v>0.72610664078822296</v>
      </c>
      <c r="AB7117">
        <v>25.174023603072399</v>
      </c>
      <c r="AC7117">
        <v>7.45953562860492E-2</v>
      </c>
      <c r="AD7117">
        <v>0.592168439978217</v>
      </c>
      <c r="AE7117">
        <v>25.211498307513899</v>
      </c>
      <c r="AF7117">
        <v>0.78096665068996296</v>
      </c>
      <c r="AG7117">
        <v>0.89109926080456503</v>
      </c>
      <c r="AH7117">
        <v>-0.20811503644493701</v>
      </c>
      <c r="AI7117">
        <v>0.60044139461188495</v>
      </c>
      <c r="AJ7117">
        <v>0.78491624961973305</v>
      </c>
      <c r="AK7117">
        <v>2.1875769970099999</v>
      </c>
    </row>
    <row r="7118" spans="1:37" x14ac:dyDescent="0.2">
      <c r="A7118" t="s">
        <v>23402</v>
      </c>
      <c r="B7118">
        <v>28469341</v>
      </c>
      <c r="C7118">
        <v>28469520</v>
      </c>
      <c r="D7118">
        <v>180</v>
      </c>
      <c r="E7118" t="s">
        <v>23743</v>
      </c>
      <c r="F7118">
        <v>17</v>
      </c>
      <c r="G7118" t="s">
        <v>23744</v>
      </c>
      <c r="H7118" t="s">
        <v>31000</v>
      </c>
      <c r="I7118">
        <v>6</v>
      </c>
      <c r="J7118">
        <v>28434891</v>
      </c>
      <c r="K7118">
        <v>28443502</v>
      </c>
      <c r="L7118">
        <v>8612</v>
      </c>
      <c r="M7118">
        <v>2</v>
      </c>
      <c r="N7118">
        <v>222696</v>
      </c>
      <c r="O7118" t="s">
        <v>23740</v>
      </c>
      <c r="P7118">
        <v>-25839</v>
      </c>
      <c r="Q7118" t="s">
        <v>23741</v>
      </c>
      <c r="R7118" t="s">
        <v>23742</v>
      </c>
      <c r="S7118" t="s">
        <v>35840</v>
      </c>
      <c r="T7118">
        <v>0.506551998792793</v>
      </c>
      <c r="U7118">
        <v>0.78288571403930396</v>
      </c>
      <c r="V7118">
        <v>4.5164978933741304</v>
      </c>
      <c r="W7118">
        <v>0.428214032775322</v>
      </c>
      <c r="X7118">
        <v>0.73460997439807996</v>
      </c>
      <c r="Y7118">
        <v>5.8780191795742898</v>
      </c>
      <c r="Z7118">
        <v>0.29745465422369399</v>
      </c>
      <c r="AA7118">
        <v>0.72610664078822296</v>
      </c>
      <c r="AB7118">
        <v>5.2800100290035097</v>
      </c>
      <c r="AC7118">
        <v>0.24351066465701501</v>
      </c>
      <c r="AD7118">
        <v>0.68253123924728298</v>
      </c>
      <c r="AE7118">
        <v>5.4487291257001003</v>
      </c>
      <c r="AF7118">
        <v>1</v>
      </c>
      <c r="AG7118">
        <v>1</v>
      </c>
      <c r="AH7118">
        <v>-0.23648159166192401</v>
      </c>
      <c r="AI7118">
        <v>0.82118270748657496</v>
      </c>
      <c r="AJ7118">
        <v>0.94983421942510304</v>
      </c>
      <c r="AK7118">
        <v>2.1276438968259299</v>
      </c>
    </row>
    <row r="7119" spans="1:37" x14ac:dyDescent="0.2">
      <c r="A7119" t="s">
        <v>23402</v>
      </c>
      <c r="B7119">
        <v>30071479</v>
      </c>
      <c r="C7119">
        <v>30071635</v>
      </c>
      <c r="D7119">
        <v>157</v>
      </c>
      <c r="E7119" t="s">
        <v>23745</v>
      </c>
      <c r="F7119">
        <v>16</v>
      </c>
      <c r="G7119" t="s">
        <v>23746</v>
      </c>
      <c r="H7119" t="s">
        <v>35841</v>
      </c>
      <c r="I7119">
        <v>6</v>
      </c>
      <c r="J7119">
        <v>30068206</v>
      </c>
      <c r="K7119">
        <v>30070333</v>
      </c>
      <c r="L7119">
        <v>2128</v>
      </c>
      <c r="M7119">
        <v>1</v>
      </c>
      <c r="N7119">
        <v>6992</v>
      </c>
      <c r="O7119" t="s">
        <v>23747</v>
      </c>
      <c r="P7119">
        <v>3273</v>
      </c>
      <c r="Q7119" t="s">
        <v>23748</v>
      </c>
      <c r="R7119" t="s">
        <v>23749</v>
      </c>
      <c r="S7119" t="s">
        <v>35842</v>
      </c>
      <c r="T7119">
        <v>0.644035865418358</v>
      </c>
      <c r="U7119">
        <v>0.84904924635754497</v>
      </c>
      <c r="V7119">
        <v>0.1255040766279</v>
      </c>
      <c r="W7119">
        <v>0.69201225521665499</v>
      </c>
      <c r="X7119">
        <v>0.95159051474143896</v>
      </c>
      <c r="Y7119">
        <v>-3.82224437053274</v>
      </c>
      <c r="Z7119">
        <v>0.55428001561304696</v>
      </c>
      <c r="AA7119">
        <v>0.84521697243271998</v>
      </c>
      <c r="AB7119">
        <v>-0.75907143539507804</v>
      </c>
      <c r="AC7119">
        <v>0.63966253792798</v>
      </c>
      <c r="AD7119">
        <v>0.87989882095915395</v>
      </c>
      <c r="AE7119">
        <v>-0.59035220376287401</v>
      </c>
      <c r="AF7119">
        <v>0.77173648502780101</v>
      </c>
      <c r="AG7119">
        <v>0.88417364479730298</v>
      </c>
      <c r="AH7119">
        <v>0.97322928472425796</v>
      </c>
      <c r="AI7119">
        <v>0.78546927494779295</v>
      </c>
      <c r="AJ7119">
        <v>0.92808185275216604</v>
      </c>
      <c r="AK7119">
        <v>-3.98130944957573</v>
      </c>
    </row>
    <row r="7120" spans="1:37" x14ac:dyDescent="0.2">
      <c r="A7120" t="s">
        <v>23402</v>
      </c>
      <c r="B7120">
        <v>30071678</v>
      </c>
      <c r="C7120">
        <v>30071833</v>
      </c>
      <c r="D7120">
        <v>156</v>
      </c>
      <c r="E7120" t="s">
        <v>23750</v>
      </c>
      <c r="F7120">
        <v>6</v>
      </c>
      <c r="G7120" t="s">
        <v>23751</v>
      </c>
      <c r="H7120" t="s">
        <v>35841</v>
      </c>
      <c r="I7120">
        <v>6</v>
      </c>
      <c r="J7120">
        <v>30068206</v>
      </c>
      <c r="K7120">
        <v>30070333</v>
      </c>
      <c r="L7120">
        <v>2128</v>
      </c>
      <c r="M7120">
        <v>1</v>
      </c>
      <c r="N7120">
        <v>6992</v>
      </c>
      <c r="O7120" t="s">
        <v>23747</v>
      </c>
      <c r="P7120">
        <v>3472</v>
      </c>
      <c r="Q7120" t="s">
        <v>23748</v>
      </c>
      <c r="R7120" t="s">
        <v>23749</v>
      </c>
      <c r="S7120" t="s">
        <v>35842</v>
      </c>
      <c r="T7120">
        <v>0.644035865418358</v>
      </c>
      <c r="U7120">
        <v>0.84904924635754497</v>
      </c>
      <c r="V7120">
        <v>0.1255040766279</v>
      </c>
      <c r="W7120">
        <v>0.69201225521665499</v>
      </c>
      <c r="X7120">
        <v>0.95159051474143896</v>
      </c>
      <c r="Y7120">
        <v>-3.82224437053274</v>
      </c>
      <c r="Z7120">
        <v>0.55428001561304696</v>
      </c>
      <c r="AA7120">
        <v>0.84521697243271998</v>
      </c>
      <c r="AB7120">
        <v>-0.75907143539507804</v>
      </c>
      <c r="AC7120">
        <v>0.63966253792798</v>
      </c>
      <c r="AD7120">
        <v>0.87989882095915395</v>
      </c>
      <c r="AE7120">
        <v>-0.59035220376287401</v>
      </c>
      <c r="AF7120">
        <v>0.77173648502780101</v>
      </c>
      <c r="AG7120">
        <v>0.88417364479730298</v>
      </c>
      <c r="AH7120">
        <v>0.97322928472425796</v>
      </c>
      <c r="AI7120">
        <v>0.78546927494779295</v>
      </c>
      <c r="AJ7120">
        <v>0.92808185275216604</v>
      </c>
      <c r="AK7120">
        <v>-3.98130944957573</v>
      </c>
    </row>
    <row r="7121" spans="1:37" x14ac:dyDescent="0.2">
      <c r="A7121" t="s">
        <v>23402</v>
      </c>
      <c r="B7121">
        <v>30583602</v>
      </c>
      <c r="C7121">
        <v>30583753</v>
      </c>
      <c r="D7121">
        <v>152</v>
      </c>
      <c r="E7121" t="s">
        <v>23752</v>
      </c>
      <c r="F7121">
        <v>6</v>
      </c>
      <c r="G7121" t="s">
        <v>23753</v>
      </c>
      <c r="H7121" t="s">
        <v>30987</v>
      </c>
      <c r="I7121">
        <v>6</v>
      </c>
      <c r="J7121">
        <v>30584332</v>
      </c>
      <c r="K7121">
        <v>30584417</v>
      </c>
      <c r="L7121">
        <v>86</v>
      </c>
      <c r="M7121">
        <v>1</v>
      </c>
      <c r="N7121">
        <v>100126314</v>
      </c>
      <c r="O7121" t="s">
        <v>23754</v>
      </c>
      <c r="P7121">
        <v>-579</v>
      </c>
      <c r="Q7121" t="s">
        <v>23755</v>
      </c>
      <c r="R7121" t="s">
        <v>23756</v>
      </c>
      <c r="S7121" t="s">
        <v>35843</v>
      </c>
      <c r="T7121">
        <v>0.32911398597860803</v>
      </c>
      <c r="U7121">
        <v>0.603102917160658</v>
      </c>
      <c r="V7121">
        <v>23.3954328520812</v>
      </c>
      <c r="W7121">
        <v>0.123414495547065</v>
      </c>
      <c r="X7121">
        <v>0.704072456322962</v>
      </c>
      <c r="Y7121">
        <v>24.742060734625699</v>
      </c>
      <c r="Z7121">
        <v>0.306975110376564</v>
      </c>
      <c r="AA7121">
        <v>0.72610664078822296</v>
      </c>
      <c r="AB7121">
        <v>23.7045860833259</v>
      </c>
      <c r="AC7121">
        <v>0.27780950890804001</v>
      </c>
      <c r="AD7121">
        <v>0.68253123924728298</v>
      </c>
      <c r="AE7121">
        <v>23.7420607860386</v>
      </c>
      <c r="AF7121">
        <v>0.64997455747578503</v>
      </c>
      <c r="AG7121">
        <v>0.80674443595273604</v>
      </c>
      <c r="AH7121">
        <v>0.49816686381292902</v>
      </c>
      <c r="AI7121">
        <v>3.6185182304427702E-2</v>
      </c>
      <c r="AJ7121">
        <v>0.78121606160956403</v>
      </c>
      <c r="AK7121">
        <v>24.742060734625699</v>
      </c>
    </row>
    <row r="7122" spans="1:37" x14ac:dyDescent="0.2">
      <c r="A7122" t="s">
        <v>23402</v>
      </c>
      <c r="B7122">
        <v>30816123</v>
      </c>
      <c r="C7122">
        <v>30816270</v>
      </c>
      <c r="D7122">
        <v>148</v>
      </c>
      <c r="E7122" t="s">
        <v>23757</v>
      </c>
      <c r="F7122">
        <v>3</v>
      </c>
      <c r="G7122" t="s">
        <v>23758</v>
      </c>
      <c r="H7122" t="s">
        <v>35844</v>
      </c>
      <c r="I7122">
        <v>6</v>
      </c>
      <c r="J7122">
        <v>30798211</v>
      </c>
      <c r="K7122">
        <v>30830659</v>
      </c>
      <c r="L7122">
        <v>32449</v>
      </c>
      <c r="M7122">
        <v>2</v>
      </c>
      <c r="N7122">
        <v>401247</v>
      </c>
      <c r="O7122" t="s">
        <v>23759</v>
      </c>
      <c r="P7122">
        <v>14389</v>
      </c>
      <c r="Q7122" t="s">
        <v>23760</v>
      </c>
      <c r="R7122" t="s">
        <v>23761</v>
      </c>
      <c r="S7122" t="s">
        <v>35845</v>
      </c>
      <c r="T7122">
        <v>0.35387198439864398</v>
      </c>
      <c r="U7122">
        <v>0.603102917160658</v>
      </c>
      <c r="V7122">
        <v>-23.403093847074899</v>
      </c>
      <c r="W7122">
        <v>0.89107655920673101</v>
      </c>
      <c r="X7122">
        <v>0.95159051474143896</v>
      </c>
      <c r="Y7122">
        <v>1.4871227089374801</v>
      </c>
      <c r="Z7122">
        <v>0.69013698642955401</v>
      </c>
      <c r="AA7122">
        <v>0.84521697243271998</v>
      </c>
      <c r="AB7122">
        <v>0.31840353611532002</v>
      </c>
      <c r="AC7122">
        <v>0.75388744886274095</v>
      </c>
      <c r="AD7122">
        <v>0.87989882095915395</v>
      </c>
      <c r="AE7122">
        <v>0.48712275975123098</v>
      </c>
      <c r="AF7122">
        <v>0.32549523997010099</v>
      </c>
      <c r="AG7122">
        <v>0.70473078222419605</v>
      </c>
      <c r="AH7122">
        <v>-24.202824531624099</v>
      </c>
      <c r="AI7122">
        <v>0.56157887380500204</v>
      </c>
      <c r="AJ7122">
        <v>0.78121606160956403</v>
      </c>
      <c r="AK7122">
        <v>2.3558780579865601</v>
      </c>
    </row>
    <row r="7123" spans="1:37" x14ac:dyDescent="0.2">
      <c r="A7123" t="s">
        <v>23402</v>
      </c>
      <c r="B7123">
        <v>30816270</v>
      </c>
      <c r="C7123">
        <v>30816417</v>
      </c>
      <c r="D7123">
        <v>148</v>
      </c>
      <c r="E7123" t="s">
        <v>23762</v>
      </c>
      <c r="F7123">
        <v>10</v>
      </c>
      <c r="G7123" t="s">
        <v>23763</v>
      </c>
      <c r="H7123" t="s">
        <v>35844</v>
      </c>
      <c r="I7123">
        <v>6</v>
      </c>
      <c r="J7123">
        <v>30798211</v>
      </c>
      <c r="K7123">
        <v>30830659</v>
      </c>
      <c r="L7123">
        <v>32449</v>
      </c>
      <c r="M7123">
        <v>2</v>
      </c>
      <c r="N7123">
        <v>401247</v>
      </c>
      <c r="O7123" t="s">
        <v>23759</v>
      </c>
      <c r="P7123">
        <v>14242</v>
      </c>
      <c r="Q7123" t="s">
        <v>23760</v>
      </c>
      <c r="R7123" t="s">
        <v>23761</v>
      </c>
      <c r="S7123" t="s">
        <v>35845</v>
      </c>
      <c r="T7123">
        <v>0.35387198439864398</v>
      </c>
      <c r="U7123">
        <v>0.603102917160658</v>
      </c>
      <c r="V7123">
        <v>-23.403093847074899</v>
      </c>
      <c r="W7123">
        <v>0.89107655920673101</v>
      </c>
      <c r="X7123">
        <v>0.95159051474143896</v>
      </c>
      <c r="Y7123">
        <v>1.5802321101531001</v>
      </c>
      <c r="Z7123">
        <v>0.69013698642955401</v>
      </c>
      <c r="AA7123">
        <v>0.84521697243271998</v>
      </c>
      <c r="AB7123">
        <v>0.41151293398793198</v>
      </c>
      <c r="AC7123">
        <v>0.75388744886274095</v>
      </c>
      <c r="AD7123">
        <v>0.87989882095915395</v>
      </c>
      <c r="AE7123">
        <v>0.58023215779099302</v>
      </c>
      <c r="AF7123">
        <v>0.32549523997010099</v>
      </c>
      <c r="AG7123">
        <v>0.70473078222419605</v>
      </c>
      <c r="AH7123">
        <v>-24.268480508662901</v>
      </c>
      <c r="AI7123">
        <v>0.56157887380500204</v>
      </c>
      <c r="AJ7123">
        <v>0.78121606160956403</v>
      </c>
      <c r="AK7123">
        <v>2.4489874592021801</v>
      </c>
    </row>
    <row r="7124" spans="1:37" x14ac:dyDescent="0.2">
      <c r="A7124" t="s">
        <v>23402</v>
      </c>
      <c r="B7124">
        <v>30816417</v>
      </c>
      <c r="C7124">
        <v>30816564</v>
      </c>
      <c r="D7124">
        <v>148</v>
      </c>
      <c r="E7124" t="s">
        <v>23764</v>
      </c>
      <c r="F7124">
        <v>12</v>
      </c>
      <c r="G7124" t="s">
        <v>23765</v>
      </c>
      <c r="H7124" t="s">
        <v>35844</v>
      </c>
      <c r="I7124">
        <v>6</v>
      </c>
      <c r="J7124">
        <v>30798211</v>
      </c>
      <c r="K7124">
        <v>30830659</v>
      </c>
      <c r="L7124">
        <v>32449</v>
      </c>
      <c r="M7124">
        <v>2</v>
      </c>
      <c r="N7124">
        <v>401247</v>
      </c>
      <c r="O7124" t="s">
        <v>23759</v>
      </c>
      <c r="P7124">
        <v>14095</v>
      </c>
      <c r="Q7124" t="s">
        <v>23760</v>
      </c>
      <c r="R7124" t="s">
        <v>23761</v>
      </c>
      <c r="S7124" t="s">
        <v>35845</v>
      </c>
      <c r="T7124">
        <v>0.35387198439864398</v>
      </c>
      <c r="U7124">
        <v>0.603102917160658</v>
      </c>
      <c r="V7124">
        <v>-23.403093847074899</v>
      </c>
      <c r="W7124">
        <v>0.89107655920673101</v>
      </c>
      <c r="X7124">
        <v>0.95159051474143896</v>
      </c>
      <c r="Y7124">
        <v>1.5802321101531001</v>
      </c>
      <c r="Z7124">
        <v>0.69013698642955401</v>
      </c>
      <c r="AA7124">
        <v>0.84521697243271998</v>
      </c>
      <c r="AB7124">
        <v>0.41151293398793198</v>
      </c>
      <c r="AC7124">
        <v>0.75388744886274095</v>
      </c>
      <c r="AD7124">
        <v>0.87989882095915395</v>
      </c>
      <c r="AE7124">
        <v>0.58023215779099302</v>
      </c>
      <c r="AF7124">
        <v>0.32549523997010099</v>
      </c>
      <c r="AG7124">
        <v>0.70473078222419605</v>
      </c>
      <c r="AH7124">
        <v>-24.268480508662901</v>
      </c>
      <c r="AI7124">
        <v>0.56157887380500204</v>
      </c>
      <c r="AJ7124">
        <v>0.78121606160956403</v>
      </c>
      <c r="AK7124">
        <v>2.4489874592021801</v>
      </c>
    </row>
    <row r="7125" spans="1:37" x14ac:dyDescent="0.2">
      <c r="A7125" t="s">
        <v>23402</v>
      </c>
      <c r="B7125">
        <v>31000715</v>
      </c>
      <c r="C7125">
        <v>31000875</v>
      </c>
      <c r="D7125">
        <v>161</v>
      </c>
      <c r="E7125" t="s">
        <v>23766</v>
      </c>
      <c r="F7125">
        <v>10</v>
      </c>
      <c r="G7125" t="s">
        <v>23767</v>
      </c>
      <c r="H7125" t="s">
        <v>31000</v>
      </c>
      <c r="I7125">
        <v>6</v>
      </c>
      <c r="J7125">
        <v>31010474</v>
      </c>
      <c r="K7125">
        <v>31035402</v>
      </c>
      <c r="L7125">
        <v>24929</v>
      </c>
      <c r="M7125">
        <v>1</v>
      </c>
      <c r="N7125">
        <v>100507679</v>
      </c>
      <c r="O7125" t="s">
        <v>23768</v>
      </c>
      <c r="P7125">
        <v>-9599</v>
      </c>
      <c r="Q7125" t="s">
        <v>23769</v>
      </c>
      <c r="R7125" t="s">
        <v>23770</v>
      </c>
      <c r="S7125" t="s">
        <v>35846</v>
      </c>
      <c r="T7125">
        <v>0.32911398597860803</v>
      </c>
      <c r="U7125">
        <v>0.603102917160658</v>
      </c>
      <c r="V7125">
        <v>23.1617339925747</v>
      </c>
      <c r="W7125">
        <v>0.123414495547065</v>
      </c>
      <c r="X7125">
        <v>0.704072456322962</v>
      </c>
      <c r="Y7125">
        <v>24.3939560056034</v>
      </c>
      <c r="Z7125">
        <v>0.306975110376564</v>
      </c>
      <c r="AA7125">
        <v>0.72610664078822296</v>
      </c>
      <c r="AB7125">
        <v>23.489885542081499</v>
      </c>
      <c r="AC7125">
        <v>0.17695932866387601</v>
      </c>
      <c r="AD7125">
        <v>0.68253123924728298</v>
      </c>
      <c r="AE7125">
        <v>24.115384942507799</v>
      </c>
      <c r="AF7125">
        <v>0.64997455747578503</v>
      </c>
      <c r="AG7125">
        <v>0.80674443595273604</v>
      </c>
      <c r="AH7125">
        <v>0.46590089774139798</v>
      </c>
      <c r="AI7125">
        <v>0.197630579561902</v>
      </c>
      <c r="AJ7125">
        <v>0.78121606160956403</v>
      </c>
      <c r="AK7125">
        <v>1.7685122280440599</v>
      </c>
    </row>
    <row r="7126" spans="1:37" x14ac:dyDescent="0.2">
      <c r="A7126" t="s">
        <v>23402</v>
      </c>
      <c r="B7126">
        <v>31000875</v>
      </c>
      <c r="C7126">
        <v>31001035</v>
      </c>
      <c r="D7126">
        <v>161</v>
      </c>
      <c r="E7126" t="s">
        <v>23771</v>
      </c>
      <c r="F7126">
        <v>3</v>
      </c>
      <c r="G7126" t="s">
        <v>23772</v>
      </c>
      <c r="H7126" t="s">
        <v>31000</v>
      </c>
      <c r="I7126">
        <v>6</v>
      </c>
      <c r="J7126">
        <v>31010474</v>
      </c>
      <c r="K7126">
        <v>31035402</v>
      </c>
      <c r="L7126">
        <v>24929</v>
      </c>
      <c r="M7126">
        <v>1</v>
      </c>
      <c r="N7126">
        <v>100507679</v>
      </c>
      <c r="O7126" t="s">
        <v>23768</v>
      </c>
      <c r="P7126">
        <v>-9439</v>
      </c>
      <c r="Q7126" t="s">
        <v>23769</v>
      </c>
      <c r="R7126" t="s">
        <v>23770</v>
      </c>
      <c r="S7126" t="s">
        <v>35846</v>
      </c>
      <c r="T7126">
        <v>0.32911398597860803</v>
      </c>
      <c r="U7126">
        <v>0.603102917160658</v>
      </c>
      <c r="V7126">
        <v>23.1617339925747</v>
      </c>
      <c r="W7126">
        <v>0.123414495547065</v>
      </c>
      <c r="X7126">
        <v>0.704072456322962</v>
      </c>
      <c r="Y7126">
        <v>24.3939560056034</v>
      </c>
      <c r="Z7126">
        <v>0.306975110376564</v>
      </c>
      <c r="AA7126">
        <v>0.72610664078822296</v>
      </c>
      <c r="AB7126">
        <v>23.489885542081499</v>
      </c>
      <c r="AC7126">
        <v>0.17695932866387601</v>
      </c>
      <c r="AD7126">
        <v>0.68253123924728298</v>
      </c>
      <c r="AE7126">
        <v>24.115384942507799</v>
      </c>
      <c r="AF7126">
        <v>0.64997455747578503</v>
      </c>
      <c r="AG7126">
        <v>0.80674443595273604</v>
      </c>
      <c r="AH7126">
        <v>0.46590089774139798</v>
      </c>
      <c r="AI7126">
        <v>0.197630579561902</v>
      </c>
      <c r="AJ7126">
        <v>0.78121606160956403</v>
      </c>
      <c r="AK7126">
        <v>1.7685122280440599</v>
      </c>
    </row>
    <row r="7127" spans="1:37" x14ac:dyDescent="0.2">
      <c r="A7127" t="s">
        <v>23402</v>
      </c>
      <c r="B7127">
        <v>31025893</v>
      </c>
      <c r="C7127">
        <v>31026039</v>
      </c>
      <c r="D7127">
        <v>147</v>
      </c>
      <c r="E7127" t="s">
        <v>23773</v>
      </c>
      <c r="F7127">
        <v>1</v>
      </c>
      <c r="G7127" t="s">
        <v>23774</v>
      </c>
      <c r="H7127" t="s">
        <v>35847</v>
      </c>
      <c r="I7127">
        <v>6</v>
      </c>
      <c r="J7127">
        <v>31010474</v>
      </c>
      <c r="K7127">
        <v>31035402</v>
      </c>
      <c r="L7127">
        <v>24929</v>
      </c>
      <c r="M7127">
        <v>1</v>
      </c>
      <c r="N7127">
        <v>100507679</v>
      </c>
      <c r="O7127" t="s">
        <v>23768</v>
      </c>
      <c r="P7127">
        <v>15419</v>
      </c>
      <c r="Q7127" t="s">
        <v>23769</v>
      </c>
      <c r="R7127" t="s">
        <v>23770</v>
      </c>
      <c r="S7127" t="s">
        <v>35846</v>
      </c>
      <c r="T7127">
        <v>7.3374270299014499E-2</v>
      </c>
      <c r="U7127">
        <v>0.603102917160658</v>
      </c>
      <c r="V7127">
        <v>25.572648168410598</v>
      </c>
      <c r="W7127">
        <v>0.20525741147413201</v>
      </c>
      <c r="X7127">
        <v>0.704072456322962</v>
      </c>
      <c r="Y7127">
        <v>-24.9516382904051</v>
      </c>
      <c r="Z7127">
        <v>0.203350924423461</v>
      </c>
      <c r="AA7127">
        <v>0.72610664078822296</v>
      </c>
      <c r="AB7127">
        <v>24.609174071899801</v>
      </c>
      <c r="AC7127">
        <v>0.30184355666711699</v>
      </c>
      <c r="AD7127">
        <v>0.68253123924728298</v>
      </c>
      <c r="AE7127">
        <v>-2.2920514894697201</v>
      </c>
      <c r="AF7127">
        <v>1.3497623430991999E-2</v>
      </c>
      <c r="AG7127">
        <v>0.476038960109122</v>
      </c>
      <c r="AH7127">
        <v>25.572648168410598</v>
      </c>
      <c r="AI7127">
        <v>0.24456414000292601</v>
      </c>
      <c r="AJ7127">
        <v>0.78121606160956403</v>
      </c>
      <c r="AK7127">
        <v>-24.5022588723197</v>
      </c>
    </row>
    <row r="7128" spans="1:37" x14ac:dyDescent="0.2">
      <c r="A7128" t="s">
        <v>23402</v>
      </c>
      <c r="B7128">
        <v>31026039</v>
      </c>
      <c r="C7128">
        <v>31026185</v>
      </c>
      <c r="D7128">
        <v>147</v>
      </c>
      <c r="E7128" t="s">
        <v>23775</v>
      </c>
      <c r="F7128">
        <v>1</v>
      </c>
      <c r="G7128" t="s">
        <v>23776</v>
      </c>
      <c r="H7128" t="s">
        <v>35847</v>
      </c>
      <c r="I7128">
        <v>6</v>
      </c>
      <c r="J7128">
        <v>31010474</v>
      </c>
      <c r="K7128">
        <v>31035402</v>
      </c>
      <c r="L7128">
        <v>24929</v>
      </c>
      <c r="M7128">
        <v>1</v>
      </c>
      <c r="N7128">
        <v>100507679</v>
      </c>
      <c r="O7128" t="s">
        <v>23768</v>
      </c>
      <c r="P7128">
        <v>15565</v>
      </c>
      <c r="Q7128" t="s">
        <v>23769</v>
      </c>
      <c r="R7128" t="s">
        <v>23770</v>
      </c>
      <c r="S7128" t="s">
        <v>35846</v>
      </c>
      <c r="T7128">
        <v>7.3374270299014499E-2</v>
      </c>
      <c r="U7128">
        <v>0.603102917160658</v>
      </c>
      <c r="V7128">
        <v>25.572648168410598</v>
      </c>
      <c r="W7128">
        <v>0.20525741147413201</v>
      </c>
      <c r="X7128">
        <v>0.704072456322962</v>
      </c>
      <c r="Y7128">
        <v>-24.9516382904051</v>
      </c>
      <c r="Z7128">
        <v>0.203350924423461</v>
      </c>
      <c r="AA7128">
        <v>0.72610664078822296</v>
      </c>
      <c r="AB7128">
        <v>24.609174071899801</v>
      </c>
      <c r="AC7128">
        <v>0.30184355666711699</v>
      </c>
      <c r="AD7128">
        <v>0.68253123924728298</v>
      </c>
      <c r="AE7128">
        <v>-2.2920514894697201</v>
      </c>
      <c r="AF7128">
        <v>1.3497623430991999E-2</v>
      </c>
      <c r="AG7128">
        <v>0.476038960109122</v>
      </c>
      <c r="AH7128">
        <v>25.572648168410598</v>
      </c>
      <c r="AI7128">
        <v>0.24456414000292601</v>
      </c>
      <c r="AJ7128">
        <v>0.78121606160956403</v>
      </c>
      <c r="AK7128">
        <v>-24.5022588723197</v>
      </c>
    </row>
    <row r="7129" spans="1:37" x14ac:dyDescent="0.2">
      <c r="A7129" t="s">
        <v>23402</v>
      </c>
      <c r="B7129">
        <v>31029719</v>
      </c>
      <c r="C7129">
        <v>31029866</v>
      </c>
      <c r="D7129">
        <v>148</v>
      </c>
      <c r="E7129" t="s">
        <v>23777</v>
      </c>
      <c r="F7129">
        <v>0</v>
      </c>
      <c r="G7129" t="s">
        <v>23778</v>
      </c>
      <c r="H7129" t="s">
        <v>35847</v>
      </c>
      <c r="I7129">
        <v>6</v>
      </c>
      <c r="J7129">
        <v>31010474</v>
      </c>
      <c r="K7129">
        <v>31035402</v>
      </c>
      <c r="L7129">
        <v>24929</v>
      </c>
      <c r="M7129">
        <v>1</v>
      </c>
      <c r="N7129">
        <v>100507679</v>
      </c>
      <c r="O7129" t="s">
        <v>23768</v>
      </c>
      <c r="P7129">
        <v>19245</v>
      </c>
      <c r="Q7129" t="s">
        <v>23769</v>
      </c>
      <c r="R7129" t="s">
        <v>23770</v>
      </c>
      <c r="S7129" t="s">
        <v>35846</v>
      </c>
      <c r="T7129">
        <v>0.152084254673993</v>
      </c>
      <c r="U7129">
        <v>0.603102917160658</v>
      </c>
      <c r="V7129">
        <v>23.8432520340005</v>
      </c>
      <c r="W7129">
        <v>0.89107655920673101</v>
      </c>
      <c r="X7129">
        <v>0.95159051474143896</v>
      </c>
      <c r="Y7129">
        <v>2.5770072371097399</v>
      </c>
      <c r="Z7129">
        <v>0.203350924423461</v>
      </c>
      <c r="AA7129">
        <v>0.72610664078822296</v>
      </c>
      <c r="AB7129">
        <v>23.647201979616899</v>
      </c>
      <c r="AC7129">
        <v>0.85817338719172098</v>
      </c>
      <c r="AD7129">
        <v>0.94068432309766403</v>
      </c>
      <c r="AE7129">
        <v>2.46038453389481</v>
      </c>
      <c r="AF7129">
        <v>0.22065000948199101</v>
      </c>
      <c r="AG7129">
        <v>0.68151250837662902</v>
      </c>
      <c r="AH7129">
        <v>1.5099889578810499</v>
      </c>
      <c r="AI7129">
        <v>0.91725052871964496</v>
      </c>
      <c r="AJ7129">
        <v>0.98621344597861504</v>
      </c>
      <c r="AK7129">
        <v>1.0773590057240101</v>
      </c>
    </row>
    <row r="7130" spans="1:37" x14ac:dyDescent="0.2">
      <c r="A7130" t="s">
        <v>23402</v>
      </c>
      <c r="B7130">
        <v>31029866</v>
      </c>
      <c r="C7130">
        <v>31030013</v>
      </c>
      <c r="D7130">
        <v>148</v>
      </c>
      <c r="E7130" t="s">
        <v>23779</v>
      </c>
      <c r="F7130">
        <v>0</v>
      </c>
      <c r="G7130" t="s">
        <v>23780</v>
      </c>
      <c r="H7130" t="s">
        <v>35847</v>
      </c>
      <c r="I7130">
        <v>6</v>
      </c>
      <c r="J7130">
        <v>31010474</v>
      </c>
      <c r="K7130">
        <v>31035402</v>
      </c>
      <c r="L7130">
        <v>24929</v>
      </c>
      <c r="M7130">
        <v>1</v>
      </c>
      <c r="N7130">
        <v>100507679</v>
      </c>
      <c r="O7130" t="s">
        <v>23768</v>
      </c>
      <c r="P7130">
        <v>19392</v>
      </c>
      <c r="Q7130" t="s">
        <v>23769</v>
      </c>
      <c r="R7130" t="s">
        <v>23770</v>
      </c>
      <c r="S7130" t="s">
        <v>35846</v>
      </c>
      <c r="T7130">
        <v>0.152084254673993</v>
      </c>
      <c r="U7130">
        <v>0.603102917160658</v>
      </c>
      <c r="V7130">
        <v>23.8432520340005</v>
      </c>
      <c r="W7130">
        <v>0.89107655920673101</v>
      </c>
      <c r="X7130">
        <v>0.95159051474143896</v>
      </c>
      <c r="Y7130">
        <v>2.5770072371097399</v>
      </c>
      <c r="Z7130">
        <v>0.203350924423461</v>
      </c>
      <c r="AA7130">
        <v>0.72610664078822296</v>
      </c>
      <c r="AB7130">
        <v>23.647201979616899</v>
      </c>
      <c r="AC7130">
        <v>0.85817338719172098</v>
      </c>
      <c r="AD7130">
        <v>0.94068432309766403</v>
      </c>
      <c r="AE7130">
        <v>2.46038453389481</v>
      </c>
      <c r="AF7130">
        <v>0.22065000948199101</v>
      </c>
      <c r="AG7130">
        <v>0.68151250837662902</v>
      </c>
      <c r="AH7130">
        <v>1.5099889578810499</v>
      </c>
      <c r="AI7130">
        <v>0.91725052871964496</v>
      </c>
      <c r="AJ7130">
        <v>0.98621344597861504</v>
      </c>
      <c r="AK7130">
        <v>1.0773590057240101</v>
      </c>
    </row>
    <row r="7131" spans="1:37" x14ac:dyDescent="0.2">
      <c r="A7131" t="s">
        <v>23402</v>
      </c>
      <c r="B7131">
        <v>31040895</v>
      </c>
      <c r="C7131">
        <v>31041046</v>
      </c>
      <c r="D7131">
        <v>152</v>
      </c>
      <c r="E7131" t="s">
        <v>23781</v>
      </c>
      <c r="F7131">
        <v>1</v>
      </c>
      <c r="G7131" t="s">
        <v>23782</v>
      </c>
      <c r="H7131" t="s">
        <v>31000</v>
      </c>
      <c r="I7131">
        <v>6</v>
      </c>
      <c r="J7131">
        <v>31053450</v>
      </c>
      <c r="K7131">
        <v>31059890</v>
      </c>
      <c r="L7131">
        <v>6441</v>
      </c>
      <c r="M7131">
        <v>1</v>
      </c>
      <c r="N7131">
        <v>285834</v>
      </c>
      <c r="O7131" t="s">
        <v>23783</v>
      </c>
      <c r="P7131">
        <v>-12404</v>
      </c>
      <c r="Q7131" t="s">
        <v>23784</v>
      </c>
      <c r="R7131" t="s">
        <v>23785</v>
      </c>
      <c r="S7131" t="s">
        <v>35848</v>
      </c>
      <c r="T7131">
        <v>0.506551998792793</v>
      </c>
      <c r="U7131">
        <v>0.78288571403930396</v>
      </c>
      <c r="V7131">
        <v>3.85581155298099</v>
      </c>
      <c r="W7131">
        <v>0.73420570613580904</v>
      </c>
      <c r="X7131">
        <v>0.95159051474143896</v>
      </c>
      <c r="Y7131">
        <v>0.21966643964850799</v>
      </c>
      <c r="Z7131">
        <v>0.64127342146525201</v>
      </c>
      <c r="AA7131">
        <v>0.84521697243271998</v>
      </c>
      <c r="AB7131">
        <v>3.39318580322941</v>
      </c>
      <c r="AC7131">
        <v>0.63966253792798</v>
      </c>
      <c r="AD7131">
        <v>0.87989882095915395</v>
      </c>
      <c r="AE7131">
        <v>5.9036428475170197E-2</v>
      </c>
      <c r="AF7131">
        <v>0.43559387281936701</v>
      </c>
      <c r="AG7131">
        <v>0.80674443595273604</v>
      </c>
      <c r="AH7131">
        <v>2.0363240625488102</v>
      </c>
      <c r="AI7131">
        <v>0.84178376985732795</v>
      </c>
      <c r="AJ7131">
        <v>0.95896800690842199</v>
      </c>
      <c r="AK7131">
        <v>0.27347288394609898</v>
      </c>
    </row>
    <row r="7132" spans="1:37" x14ac:dyDescent="0.2">
      <c r="A7132" t="s">
        <v>23402</v>
      </c>
      <c r="B7132">
        <v>31300588</v>
      </c>
      <c r="C7132">
        <v>31300730</v>
      </c>
      <c r="D7132">
        <v>143</v>
      </c>
      <c r="E7132" t="s">
        <v>23786</v>
      </c>
      <c r="F7132">
        <v>1</v>
      </c>
      <c r="G7132" t="s">
        <v>23787</v>
      </c>
      <c r="H7132" t="s">
        <v>30987</v>
      </c>
      <c r="I7132">
        <v>6</v>
      </c>
      <c r="J7132">
        <v>31293908</v>
      </c>
      <c r="K7132">
        <v>31301642</v>
      </c>
      <c r="L7132">
        <v>7735</v>
      </c>
      <c r="M7132">
        <v>2</v>
      </c>
      <c r="N7132">
        <v>105375015</v>
      </c>
      <c r="O7132" t="s">
        <v>23788</v>
      </c>
      <c r="P7132">
        <v>912</v>
      </c>
      <c r="Q7132" t="s">
        <v>23789</v>
      </c>
      <c r="R7132" t="s">
        <v>23790</v>
      </c>
      <c r="S7132" t="s">
        <v>35849</v>
      </c>
      <c r="T7132">
        <v>0.34873404210730502</v>
      </c>
      <c r="U7132">
        <v>0.603102917160658</v>
      </c>
      <c r="V7132">
        <v>-0.40511558782581297</v>
      </c>
      <c r="W7132">
        <v>0.89107655920673101</v>
      </c>
      <c r="X7132">
        <v>0.95159051474143896</v>
      </c>
      <c r="Y7132">
        <v>0.68696990652734202</v>
      </c>
      <c r="Z7132">
        <v>0.24445502912202399</v>
      </c>
      <c r="AA7132">
        <v>0.72610664078822296</v>
      </c>
      <c r="AB7132">
        <v>-0.55964705617211796</v>
      </c>
      <c r="AC7132">
        <v>0.40715378447724998</v>
      </c>
      <c r="AD7132">
        <v>0.82872126865393902</v>
      </c>
      <c r="AE7132">
        <v>0.94422482491297099</v>
      </c>
      <c r="AF7132">
        <v>0.54505380959242</v>
      </c>
      <c r="AG7132">
        <v>0.80674443595273604</v>
      </c>
      <c r="AH7132">
        <v>-9.9181900560879305E-2</v>
      </c>
      <c r="AI7132">
        <v>0.61187545788734798</v>
      </c>
      <c r="AJ7132">
        <v>0.792270719854135</v>
      </c>
      <c r="AK7132">
        <v>4.5207997100813503E-2</v>
      </c>
    </row>
    <row r="7133" spans="1:37" x14ac:dyDescent="0.2">
      <c r="A7133" t="s">
        <v>23402</v>
      </c>
      <c r="B7133">
        <v>31561281</v>
      </c>
      <c r="C7133">
        <v>31561428</v>
      </c>
      <c r="D7133">
        <v>148</v>
      </c>
      <c r="E7133" t="s">
        <v>23791</v>
      </c>
      <c r="F7133">
        <v>2</v>
      </c>
      <c r="G7133" t="s">
        <v>23792</v>
      </c>
      <c r="H7133" t="s">
        <v>35850</v>
      </c>
      <c r="I7133">
        <v>6</v>
      </c>
      <c r="J7133">
        <v>31572054</v>
      </c>
      <c r="K7133">
        <v>31574324</v>
      </c>
      <c r="L7133">
        <v>2271</v>
      </c>
      <c r="M7133">
        <v>1</v>
      </c>
      <c r="N7133">
        <v>4049</v>
      </c>
      <c r="O7133" t="s">
        <v>23793</v>
      </c>
      <c r="P7133">
        <v>-10626</v>
      </c>
      <c r="Q7133" t="s">
        <v>23794</v>
      </c>
      <c r="R7133" t="s">
        <v>23795</v>
      </c>
      <c r="S7133" t="s">
        <v>35851</v>
      </c>
      <c r="T7133">
        <v>0.20117960617654199</v>
      </c>
      <c r="U7133">
        <v>0.603102917160658</v>
      </c>
      <c r="V7133">
        <v>1.4890541902779399</v>
      </c>
      <c r="W7133">
        <v>0.83268487889005205</v>
      </c>
      <c r="X7133">
        <v>0.95159051474143896</v>
      </c>
      <c r="Y7133">
        <v>0.99232618299210895</v>
      </c>
      <c r="Z7133">
        <v>9.8368305002851097E-2</v>
      </c>
      <c r="AA7133">
        <v>0.72610664078822296</v>
      </c>
      <c r="AB7133">
        <v>1.52729312396225</v>
      </c>
      <c r="AC7133">
        <v>0.27902166709856702</v>
      </c>
      <c r="AD7133">
        <v>0.68253123924728298</v>
      </c>
      <c r="AE7133">
        <v>1.18284603167979</v>
      </c>
      <c r="AF7133">
        <v>0.621561145243262</v>
      </c>
      <c r="AG7133">
        <v>0.80674443595273604</v>
      </c>
      <c r="AH7133">
        <v>0.53906400404741495</v>
      </c>
      <c r="AI7133">
        <v>0.72285501013184505</v>
      </c>
      <c r="AJ7133">
        <v>0.88884251941480397</v>
      </c>
      <c r="AK7133">
        <v>0.22536195747305901</v>
      </c>
    </row>
    <row r="7134" spans="1:37" x14ac:dyDescent="0.2">
      <c r="A7134" t="s">
        <v>23402</v>
      </c>
      <c r="B7134">
        <v>31668710</v>
      </c>
      <c r="C7134">
        <v>31668852</v>
      </c>
      <c r="D7134">
        <v>143</v>
      </c>
      <c r="E7134" t="s">
        <v>23796</v>
      </c>
      <c r="F7134">
        <v>0</v>
      </c>
      <c r="G7134" t="s">
        <v>23797</v>
      </c>
      <c r="H7134" t="s">
        <v>30987</v>
      </c>
      <c r="I7134">
        <v>6</v>
      </c>
      <c r="J7134">
        <v>31669118</v>
      </c>
      <c r="K7134">
        <v>31673546</v>
      </c>
      <c r="L7134">
        <v>4429</v>
      </c>
      <c r="M7134">
        <v>1</v>
      </c>
      <c r="N7134">
        <v>58496</v>
      </c>
      <c r="O7134" t="s">
        <v>23798</v>
      </c>
      <c r="P7134">
        <v>-266</v>
      </c>
      <c r="Q7134" t="s">
        <v>23799</v>
      </c>
      <c r="R7134" t="s">
        <v>23800</v>
      </c>
      <c r="S7134" t="s">
        <v>35852</v>
      </c>
      <c r="T7134">
        <v>0.49975543225312802</v>
      </c>
      <c r="U7134">
        <v>0.78288571403930396</v>
      </c>
      <c r="V7134">
        <v>0.24752005990081499</v>
      </c>
      <c r="W7134">
        <v>5.5789689245327297E-2</v>
      </c>
      <c r="X7134">
        <v>0.704072456322962</v>
      </c>
      <c r="Y7134">
        <v>-1.47737753368541</v>
      </c>
      <c r="Z7134">
        <v>0.10599475520019901</v>
      </c>
      <c r="AA7134">
        <v>0.72610664078822296</v>
      </c>
      <c r="AB7134">
        <v>0.93520727506793</v>
      </c>
      <c r="AC7134">
        <v>0.13650207027785999</v>
      </c>
      <c r="AD7134">
        <v>0.68253123924728298</v>
      </c>
      <c r="AE7134">
        <v>-0.84826607232089302</v>
      </c>
      <c r="AF7134">
        <v>0.55599836295709604</v>
      </c>
      <c r="AG7134">
        <v>0.80674443595273604</v>
      </c>
      <c r="AH7134">
        <v>-0.59708965194570796</v>
      </c>
      <c r="AI7134">
        <v>6.3337080670434406E-2</v>
      </c>
      <c r="AJ7134">
        <v>0.78121606160956403</v>
      </c>
      <c r="AK7134">
        <v>-1.30552522722495</v>
      </c>
    </row>
    <row r="7135" spans="1:37" x14ac:dyDescent="0.2">
      <c r="A7135" t="s">
        <v>23402</v>
      </c>
      <c r="B7135">
        <v>31867867</v>
      </c>
      <c r="C7135">
        <v>31868011</v>
      </c>
      <c r="D7135">
        <v>145</v>
      </c>
      <c r="E7135" t="s">
        <v>23801</v>
      </c>
      <c r="F7135">
        <v>4</v>
      </c>
      <c r="G7135" t="s">
        <v>23802</v>
      </c>
      <c r="H7135" t="s">
        <v>35853</v>
      </c>
      <c r="I7135">
        <v>6</v>
      </c>
      <c r="J7135">
        <v>31863577</v>
      </c>
      <c r="K7135">
        <v>31864680</v>
      </c>
      <c r="L7135">
        <v>1104</v>
      </c>
      <c r="M7135">
        <v>2</v>
      </c>
      <c r="N7135">
        <v>80736</v>
      </c>
      <c r="O7135" t="s">
        <v>23803</v>
      </c>
      <c r="P7135">
        <v>-3187</v>
      </c>
      <c r="Q7135" t="s">
        <v>23804</v>
      </c>
      <c r="R7135" t="s">
        <v>23805</v>
      </c>
      <c r="S7135" t="s">
        <v>35854</v>
      </c>
      <c r="T7135">
        <v>1</v>
      </c>
      <c r="U7135">
        <v>1</v>
      </c>
      <c r="V7135">
        <v>-0.799695148714058</v>
      </c>
      <c r="W7135">
        <v>0.94541066367716797</v>
      </c>
      <c r="X7135">
        <v>0.95159051474143896</v>
      </c>
      <c r="Y7135">
        <v>-0.59445004979637694</v>
      </c>
      <c r="Z7135">
        <v>0.65379035313853895</v>
      </c>
      <c r="AA7135">
        <v>0.84521697243271998</v>
      </c>
      <c r="AB7135">
        <v>-1.7631691293032401</v>
      </c>
      <c r="AC7135">
        <v>0.71753805159658501</v>
      </c>
      <c r="AD7135">
        <v>0.87989882095915395</v>
      </c>
      <c r="AE7135">
        <v>-1.5944499064106701</v>
      </c>
      <c r="AF7135">
        <v>0.64997455747578503</v>
      </c>
      <c r="AG7135">
        <v>0.80674443595273604</v>
      </c>
      <c r="AH7135">
        <v>0.129915444946098</v>
      </c>
      <c r="AI7135">
        <v>0.59609816080359102</v>
      </c>
      <c r="AJ7135">
        <v>0.78121606160956403</v>
      </c>
      <c r="AK7135">
        <v>0.27430533847692501</v>
      </c>
    </row>
    <row r="7136" spans="1:37" x14ac:dyDescent="0.2">
      <c r="A7136" t="s">
        <v>23402</v>
      </c>
      <c r="B7136">
        <v>31868011</v>
      </c>
      <c r="C7136">
        <v>31868155</v>
      </c>
      <c r="D7136">
        <v>145</v>
      </c>
      <c r="E7136" t="s">
        <v>23806</v>
      </c>
      <c r="F7136">
        <v>3</v>
      </c>
      <c r="G7136" t="s">
        <v>23807</v>
      </c>
      <c r="H7136" t="s">
        <v>35853</v>
      </c>
      <c r="I7136">
        <v>6</v>
      </c>
      <c r="J7136">
        <v>31866059</v>
      </c>
      <c r="K7136">
        <v>31871202</v>
      </c>
      <c r="L7136">
        <v>5144</v>
      </c>
      <c r="M7136">
        <v>2</v>
      </c>
      <c r="N7136">
        <v>80736</v>
      </c>
      <c r="O7136" t="s">
        <v>23808</v>
      </c>
      <c r="P7136">
        <v>3047</v>
      </c>
      <c r="Q7136" t="s">
        <v>23804</v>
      </c>
      <c r="R7136" t="s">
        <v>23805</v>
      </c>
      <c r="S7136" t="s">
        <v>35854</v>
      </c>
      <c r="T7136">
        <v>1</v>
      </c>
      <c r="U7136">
        <v>1</v>
      </c>
      <c r="V7136">
        <v>-0.799695148714058</v>
      </c>
      <c r="W7136">
        <v>0.94541066367716797</v>
      </c>
      <c r="X7136">
        <v>0.95159051474143896</v>
      </c>
      <c r="Y7136">
        <v>-0.59445004979637694</v>
      </c>
      <c r="Z7136">
        <v>0.65379035313853895</v>
      </c>
      <c r="AA7136">
        <v>0.84521697243271998</v>
      </c>
      <c r="AB7136">
        <v>-1.7631691293032401</v>
      </c>
      <c r="AC7136">
        <v>0.71753805159658501</v>
      </c>
      <c r="AD7136">
        <v>0.87989882095915395</v>
      </c>
      <c r="AE7136">
        <v>-1.5944499064106701</v>
      </c>
      <c r="AF7136">
        <v>0.64997455747578503</v>
      </c>
      <c r="AG7136">
        <v>0.80674443595273604</v>
      </c>
      <c r="AH7136">
        <v>0.129915444946098</v>
      </c>
      <c r="AI7136">
        <v>0.59609816080359102</v>
      </c>
      <c r="AJ7136">
        <v>0.78121606160956403</v>
      </c>
      <c r="AK7136">
        <v>0.27430533847692501</v>
      </c>
    </row>
    <row r="7137" spans="1:37" x14ac:dyDescent="0.2">
      <c r="A7137" t="s">
        <v>23402</v>
      </c>
      <c r="B7137">
        <v>31993271</v>
      </c>
      <c r="C7137">
        <v>31993570</v>
      </c>
      <c r="D7137">
        <v>300</v>
      </c>
      <c r="E7137" t="s">
        <v>23809</v>
      </c>
      <c r="F7137">
        <v>15</v>
      </c>
      <c r="G7137" t="s">
        <v>23810</v>
      </c>
      <c r="H7137" t="s">
        <v>30987</v>
      </c>
      <c r="I7137">
        <v>6</v>
      </c>
      <c r="J7137">
        <v>31994408</v>
      </c>
      <c r="K7137">
        <v>31995352</v>
      </c>
      <c r="L7137">
        <v>945</v>
      </c>
      <c r="M7137">
        <v>1</v>
      </c>
      <c r="N7137">
        <v>720</v>
      </c>
      <c r="O7137" t="s">
        <v>23811</v>
      </c>
      <c r="P7137">
        <v>-838</v>
      </c>
      <c r="Q7137" t="s">
        <v>23812</v>
      </c>
      <c r="R7137" t="s">
        <v>23813</v>
      </c>
      <c r="S7137" t="s">
        <v>35855</v>
      </c>
      <c r="T7137">
        <v>0.32911398597860803</v>
      </c>
      <c r="U7137">
        <v>0.603102917160658</v>
      </c>
      <c r="V7137">
        <v>23.5826466647652</v>
      </c>
      <c r="W7137">
        <v>0.38920677604595899</v>
      </c>
      <c r="X7137">
        <v>0.704072456322962</v>
      </c>
      <c r="Y7137">
        <v>-23.3810128208215</v>
      </c>
      <c r="Z7137">
        <v>0.306975110376564</v>
      </c>
      <c r="AA7137">
        <v>0.72610664078822296</v>
      </c>
      <c r="AB7137">
        <v>23.822479263132699</v>
      </c>
      <c r="AC7137">
        <v>0.75388744886274095</v>
      </c>
      <c r="AD7137">
        <v>0.87989882095915395</v>
      </c>
      <c r="AE7137">
        <v>-0.34289550880320402</v>
      </c>
      <c r="AF7137">
        <v>0.64997455747578503</v>
      </c>
      <c r="AG7137">
        <v>0.80674443595273604</v>
      </c>
      <c r="AH7137">
        <v>0.61852992537504203</v>
      </c>
      <c r="AI7137">
        <v>0.35038410267202102</v>
      </c>
      <c r="AJ7137">
        <v>0.78121606160956403</v>
      </c>
      <c r="AK7137">
        <v>-23.715564066697102</v>
      </c>
    </row>
    <row r="7138" spans="1:37" x14ac:dyDescent="0.2">
      <c r="A7138" t="s">
        <v>23402</v>
      </c>
      <c r="B7138">
        <v>31993578</v>
      </c>
      <c r="C7138">
        <v>31993876</v>
      </c>
      <c r="D7138">
        <v>299</v>
      </c>
      <c r="E7138" t="s">
        <v>23814</v>
      </c>
      <c r="F7138">
        <v>14</v>
      </c>
      <c r="G7138" t="s">
        <v>23815</v>
      </c>
      <c r="H7138" t="s">
        <v>30987</v>
      </c>
      <c r="I7138">
        <v>6</v>
      </c>
      <c r="J7138">
        <v>31994408</v>
      </c>
      <c r="K7138">
        <v>31995352</v>
      </c>
      <c r="L7138">
        <v>945</v>
      </c>
      <c r="M7138">
        <v>1</v>
      </c>
      <c r="N7138">
        <v>720</v>
      </c>
      <c r="O7138" t="s">
        <v>23811</v>
      </c>
      <c r="P7138">
        <v>-532</v>
      </c>
      <c r="Q7138" t="s">
        <v>23812</v>
      </c>
      <c r="R7138" t="s">
        <v>23813</v>
      </c>
      <c r="S7138" t="s">
        <v>35855</v>
      </c>
      <c r="T7138">
        <v>0.32911398597860803</v>
      </c>
      <c r="U7138">
        <v>0.603102917160658</v>
      </c>
      <c r="V7138">
        <v>23.5826466647652</v>
      </c>
      <c r="W7138">
        <v>0.38920677604595899</v>
      </c>
      <c r="X7138">
        <v>0.704072456322962</v>
      </c>
      <c r="Y7138">
        <v>-23.3810128208215</v>
      </c>
      <c r="Z7138">
        <v>0.306975110376564</v>
      </c>
      <c r="AA7138">
        <v>0.72610664078822296</v>
      </c>
      <c r="AB7138">
        <v>23.822479263132699</v>
      </c>
      <c r="AC7138">
        <v>0.75388744886274095</v>
      </c>
      <c r="AD7138">
        <v>0.87989882095915395</v>
      </c>
      <c r="AE7138">
        <v>-0.34289550880320402</v>
      </c>
      <c r="AF7138">
        <v>0.64997455747578503</v>
      </c>
      <c r="AG7138">
        <v>0.80674443595273604</v>
      </c>
      <c r="AH7138">
        <v>0.61852992537504203</v>
      </c>
      <c r="AI7138">
        <v>0.35038410267202102</v>
      </c>
      <c r="AJ7138">
        <v>0.78121606160956403</v>
      </c>
      <c r="AK7138">
        <v>-23.715564066697102</v>
      </c>
    </row>
    <row r="7139" spans="1:37" x14ac:dyDescent="0.2">
      <c r="A7139" t="s">
        <v>23402</v>
      </c>
      <c r="B7139">
        <v>32026008</v>
      </c>
      <c r="C7139">
        <v>32026308</v>
      </c>
      <c r="D7139">
        <v>301</v>
      </c>
      <c r="E7139" t="s">
        <v>23816</v>
      </c>
      <c r="F7139">
        <v>15</v>
      </c>
      <c r="G7139" t="s">
        <v>23817</v>
      </c>
      <c r="H7139" t="s">
        <v>30987</v>
      </c>
      <c r="I7139">
        <v>6</v>
      </c>
      <c r="J7139">
        <v>32027146</v>
      </c>
      <c r="K7139">
        <v>32028090</v>
      </c>
      <c r="L7139">
        <v>945</v>
      </c>
      <c r="M7139">
        <v>1</v>
      </c>
      <c r="N7139">
        <v>721</v>
      </c>
      <c r="O7139" t="s">
        <v>23818</v>
      </c>
      <c r="P7139">
        <v>-838</v>
      </c>
      <c r="Q7139" t="s">
        <v>23819</v>
      </c>
      <c r="R7139" t="s">
        <v>23820</v>
      </c>
      <c r="S7139" t="s">
        <v>35856</v>
      </c>
      <c r="T7139">
        <v>0.32911398597860803</v>
      </c>
      <c r="U7139">
        <v>0.603102917160658</v>
      </c>
      <c r="V7139">
        <v>23.5826466647652</v>
      </c>
      <c r="W7139">
        <v>0.94541066367716797</v>
      </c>
      <c r="X7139">
        <v>0.95159051474143896</v>
      </c>
      <c r="Y7139">
        <v>-2.5796706477377298</v>
      </c>
      <c r="Z7139">
        <v>0.203350924423461</v>
      </c>
      <c r="AA7139">
        <v>0.72610664078822296</v>
      </c>
      <c r="AB7139">
        <v>23.989669664802001</v>
      </c>
      <c r="AC7139">
        <v>0.88945902157151002</v>
      </c>
      <c r="AD7139">
        <v>0.94068432309766403</v>
      </c>
      <c r="AE7139">
        <v>-5.9339865590570598E-2</v>
      </c>
      <c r="AF7139">
        <v>1</v>
      </c>
      <c r="AG7139">
        <v>1</v>
      </c>
      <c r="AH7139">
        <v>0.33497428373544802</v>
      </c>
      <c r="AI7139">
        <v>0.98342151819761803</v>
      </c>
      <c r="AJ7139">
        <v>0.98789258377071898</v>
      </c>
      <c r="AK7139">
        <v>-3.0021706373178501</v>
      </c>
    </row>
    <row r="7140" spans="1:37" x14ac:dyDescent="0.2">
      <c r="A7140" t="s">
        <v>23402</v>
      </c>
      <c r="B7140">
        <v>32026315</v>
      </c>
      <c r="C7140">
        <v>32026611</v>
      </c>
      <c r="D7140">
        <v>297</v>
      </c>
      <c r="E7140" t="s">
        <v>23821</v>
      </c>
      <c r="F7140">
        <v>14</v>
      </c>
      <c r="G7140" t="s">
        <v>23822</v>
      </c>
      <c r="H7140" t="s">
        <v>30987</v>
      </c>
      <c r="I7140">
        <v>6</v>
      </c>
      <c r="J7140">
        <v>32027146</v>
      </c>
      <c r="K7140">
        <v>32028090</v>
      </c>
      <c r="L7140">
        <v>945</v>
      </c>
      <c r="M7140">
        <v>1</v>
      </c>
      <c r="N7140">
        <v>721</v>
      </c>
      <c r="O7140" t="s">
        <v>23818</v>
      </c>
      <c r="P7140">
        <v>-535</v>
      </c>
      <c r="Q7140" t="s">
        <v>23819</v>
      </c>
      <c r="R7140" t="s">
        <v>23820</v>
      </c>
      <c r="S7140" t="s">
        <v>35856</v>
      </c>
      <c r="T7140">
        <v>0.32911398597860803</v>
      </c>
      <c r="U7140">
        <v>0.603102917160658</v>
      </c>
      <c r="V7140">
        <v>23.5826466647652</v>
      </c>
      <c r="W7140">
        <v>0.94541066367716797</v>
      </c>
      <c r="X7140">
        <v>0.95159051474143896</v>
      </c>
      <c r="Y7140">
        <v>-2.5796706477377298</v>
      </c>
      <c r="Z7140">
        <v>0.203350924423461</v>
      </c>
      <c r="AA7140">
        <v>0.72610664078822296</v>
      </c>
      <c r="AB7140">
        <v>23.989669664802001</v>
      </c>
      <c r="AC7140">
        <v>0.88945902157151002</v>
      </c>
      <c r="AD7140">
        <v>0.94068432309766403</v>
      </c>
      <c r="AE7140">
        <v>-5.9339865590570598E-2</v>
      </c>
      <c r="AF7140">
        <v>1</v>
      </c>
      <c r="AG7140">
        <v>1</v>
      </c>
      <c r="AH7140">
        <v>0.33497428373544802</v>
      </c>
      <c r="AI7140">
        <v>0.98342151819761803</v>
      </c>
      <c r="AJ7140">
        <v>0.98789258377071898</v>
      </c>
      <c r="AK7140">
        <v>-3.0021706373178501</v>
      </c>
    </row>
    <row r="7141" spans="1:37" x14ac:dyDescent="0.2">
      <c r="A7141" t="s">
        <v>23402</v>
      </c>
      <c r="B7141">
        <v>32096575</v>
      </c>
      <c r="C7141">
        <v>32096749</v>
      </c>
      <c r="D7141">
        <v>175</v>
      </c>
      <c r="E7141" t="s">
        <v>23823</v>
      </c>
      <c r="F7141">
        <v>24</v>
      </c>
      <c r="G7141" t="s">
        <v>23824</v>
      </c>
      <c r="H7141" t="s">
        <v>30999</v>
      </c>
      <c r="I7141">
        <v>6</v>
      </c>
      <c r="J7141">
        <v>32065081</v>
      </c>
      <c r="K7141">
        <v>32098198</v>
      </c>
      <c r="L7141">
        <v>33118</v>
      </c>
      <c r="M7141">
        <v>2</v>
      </c>
      <c r="N7141">
        <v>7148</v>
      </c>
      <c r="O7141" t="s">
        <v>23825</v>
      </c>
      <c r="P7141">
        <v>1449</v>
      </c>
      <c r="Q7141" t="s">
        <v>23826</v>
      </c>
      <c r="R7141" t="s">
        <v>23827</v>
      </c>
      <c r="S7141" t="s">
        <v>35857</v>
      </c>
      <c r="T7141">
        <v>0.97213403838398904</v>
      </c>
      <c r="U7141">
        <v>1</v>
      </c>
      <c r="V7141">
        <v>0.49619837641675202</v>
      </c>
      <c r="W7141">
        <v>0.89107655920673101</v>
      </c>
      <c r="X7141">
        <v>0.95159051474143896</v>
      </c>
      <c r="Y7141">
        <v>1.84680525664464</v>
      </c>
      <c r="Z7141">
        <v>0.96726857278496403</v>
      </c>
      <c r="AA7141">
        <v>0.99919698600769702</v>
      </c>
      <c r="AB7141">
        <v>-4.8777996438171503E-2</v>
      </c>
      <c r="AC7141">
        <v>0.85817338719172098</v>
      </c>
      <c r="AD7141">
        <v>0.94068432309766403</v>
      </c>
      <c r="AE7141">
        <v>1.6495536336141301</v>
      </c>
      <c r="AF7141">
        <v>0.98343762640780896</v>
      </c>
      <c r="AG7141">
        <v>1</v>
      </c>
      <c r="AH7141">
        <v>0.88769183452365896</v>
      </c>
      <c r="AI7141">
        <v>0.91725052871964496</v>
      </c>
      <c r="AJ7141">
        <v>0.98621344597861504</v>
      </c>
      <c r="AK7141">
        <v>1.03208170003855</v>
      </c>
    </row>
    <row r="7142" spans="1:37" x14ac:dyDescent="0.2">
      <c r="A7142" t="s">
        <v>23402</v>
      </c>
      <c r="B7142">
        <v>32096749</v>
      </c>
      <c r="C7142">
        <v>32096923</v>
      </c>
      <c r="D7142">
        <v>175</v>
      </c>
      <c r="E7142" t="s">
        <v>23828</v>
      </c>
      <c r="F7142">
        <v>19</v>
      </c>
      <c r="G7142" t="s">
        <v>23829</v>
      </c>
      <c r="H7142" t="s">
        <v>30999</v>
      </c>
      <c r="I7142">
        <v>6</v>
      </c>
      <c r="J7142">
        <v>32065081</v>
      </c>
      <c r="K7142">
        <v>32098198</v>
      </c>
      <c r="L7142">
        <v>33118</v>
      </c>
      <c r="M7142">
        <v>2</v>
      </c>
      <c r="N7142">
        <v>7148</v>
      </c>
      <c r="O7142" t="s">
        <v>23825</v>
      </c>
      <c r="P7142">
        <v>1275</v>
      </c>
      <c r="Q7142" t="s">
        <v>23826</v>
      </c>
      <c r="R7142" t="s">
        <v>23827</v>
      </c>
      <c r="S7142" t="s">
        <v>35857</v>
      </c>
      <c r="T7142">
        <v>1</v>
      </c>
      <c r="U7142">
        <v>1</v>
      </c>
      <c r="V7142">
        <v>-8.8763991202493897E-2</v>
      </c>
      <c r="W7142">
        <v>0.89107655920673101</v>
      </c>
      <c r="X7142">
        <v>0.95159051474143896</v>
      </c>
      <c r="Y7142">
        <v>3.2618425733526202</v>
      </c>
      <c r="Z7142">
        <v>1</v>
      </c>
      <c r="AA7142">
        <v>1</v>
      </c>
      <c r="AB7142">
        <v>-0.88077417779812595</v>
      </c>
      <c r="AC7142">
        <v>0.85817338719172098</v>
      </c>
      <c r="AD7142">
        <v>0.94068432309766403</v>
      </c>
      <c r="AE7142">
        <v>3.3436127766524599</v>
      </c>
      <c r="AF7142">
        <v>1</v>
      </c>
      <c r="AG7142">
        <v>1</v>
      </c>
      <c r="AH7142">
        <v>0.686368345754094</v>
      </c>
      <c r="AI7142">
        <v>0.95029317176085903</v>
      </c>
      <c r="AJ7142">
        <v>0.98621344597861504</v>
      </c>
      <c r="AK7142">
        <v>0.83075824004603904</v>
      </c>
    </row>
    <row r="7143" spans="1:37" x14ac:dyDescent="0.2">
      <c r="A7143" t="s">
        <v>23402</v>
      </c>
      <c r="B7143">
        <v>32186691</v>
      </c>
      <c r="C7143">
        <v>32186843</v>
      </c>
      <c r="D7143">
        <v>153</v>
      </c>
      <c r="E7143" t="s">
        <v>23830</v>
      </c>
      <c r="F7143">
        <v>2</v>
      </c>
      <c r="G7143" t="s">
        <v>23831</v>
      </c>
      <c r="H7143" t="s">
        <v>30987</v>
      </c>
      <c r="I7143">
        <v>6</v>
      </c>
      <c r="J7143">
        <v>32186256</v>
      </c>
      <c r="K7143">
        <v>32187515</v>
      </c>
      <c r="L7143">
        <v>1260</v>
      </c>
      <c r="M7143">
        <v>2</v>
      </c>
      <c r="N7143">
        <v>5089</v>
      </c>
      <c r="O7143" t="s">
        <v>23832</v>
      </c>
      <c r="P7143">
        <v>672</v>
      </c>
      <c r="Q7143" t="s">
        <v>23833</v>
      </c>
      <c r="R7143" t="s">
        <v>23834</v>
      </c>
      <c r="S7143" t="s">
        <v>35858</v>
      </c>
      <c r="T7143" t="s">
        <v>40</v>
      </c>
      <c r="U7143" t="s">
        <v>40</v>
      </c>
      <c r="V7143">
        <v>0</v>
      </c>
      <c r="W7143">
        <v>0.29261482077562401</v>
      </c>
      <c r="X7143">
        <v>0.704072456322962</v>
      </c>
      <c r="Y7143">
        <v>23.273493142766</v>
      </c>
      <c r="Z7143">
        <v>0.48464167878831399</v>
      </c>
      <c r="AA7143">
        <v>0.84435025072159198</v>
      </c>
      <c r="AB7143">
        <v>20.708493249609401</v>
      </c>
      <c r="AC7143">
        <v>0.27780950890804001</v>
      </c>
      <c r="AD7143">
        <v>0.68253123924728298</v>
      </c>
      <c r="AE7143">
        <v>22.703105658258401</v>
      </c>
      <c r="AF7143">
        <v>0.501741946288212</v>
      </c>
      <c r="AG7143">
        <v>0.80674443595273604</v>
      </c>
      <c r="AH7143">
        <v>-20.671967395173301</v>
      </c>
      <c r="AI7143">
        <v>0.56157887380500204</v>
      </c>
      <c r="AJ7143">
        <v>0.78121606160956403</v>
      </c>
      <c r="AK7143">
        <v>2.6719150323060701</v>
      </c>
    </row>
    <row r="7144" spans="1:37" x14ac:dyDescent="0.2">
      <c r="A7144" t="s">
        <v>23402</v>
      </c>
      <c r="B7144">
        <v>32335580</v>
      </c>
      <c r="C7144">
        <v>32335721</v>
      </c>
      <c r="D7144">
        <v>142</v>
      </c>
      <c r="E7144" t="s">
        <v>23835</v>
      </c>
      <c r="F7144">
        <v>0</v>
      </c>
      <c r="G7144" t="s">
        <v>23836</v>
      </c>
      <c r="H7144" t="s">
        <v>35859</v>
      </c>
      <c r="I7144">
        <v>6</v>
      </c>
      <c r="J7144">
        <v>32293697</v>
      </c>
      <c r="K7144">
        <v>32367954</v>
      </c>
      <c r="L7144">
        <v>74258</v>
      </c>
      <c r="M7144">
        <v>2</v>
      </c>
      <c r="N7144">
        <v>10665</v>
      </c>
      <c r="O7144" t="s">
        <v>23837</v>
      </c>
      <c r="P7144">
        <v>32233</v>
      </c>
      <c r="Q7144" t="s">
        <v>23838</v>
      </c>
      <c r="R7144" t="s">
        <v>23839</v>
      </c>
      <c r="S7144" t="s">
        <v>35860</v>
      </c>
      <c r="T7144">
        <v>0.54421053469192604</v>
      </c>
      <c r="U7144">
        <v>0.80321479550967601</v>
      </c>
      <c r="V7144">
        <v>1.3948949262203001</v>
      </c>
      <c r="W7144">
        <v>0.113079289867903</v>
      </c>
      <c r="X7144">
        <v>0.704072456322962</v>
      </c>
      <c r="Y7144">
        <v>-24.403286207578098</v>
      </c>
      <c r="Z7144">
        <v>0.96726857278496403</v>
      </c>
      <c r="AA7144">
        <v>0.99919698600769702</v>
      </c>
      <c r="AB7144">
        <v>0.43142087740521701</v>
      </c>
      <c r="AC7144">
        <v>2.4853262407310801E-2</v>
      </c>
      <c r="AD7144">
        <v>0.57684129297949804</v>
      </c>
      <c r="AE7144">
        <v>-24.403286207578098</v>
      </c>
      <c r="AF7144">
        <v>0.22065000948199101</v>
      </c>
      <c r="AG7144">
        <v>0.68151250837662902</v>
      </c>
      <c r="AH7144">
        <v>2.3245054100934102</v>
      </c>
      <c r="AI7144">
        <v>0.24456414000292601</v>
      </c>
      <c r="AJ7144">
        <v>0.78121606160956403</v>
      </c>
      <c r="AK7144">
        <v>-23.534530794569299</v>
      </c>
    </row>
    <row r="7145" spans="1:37" x14ac:dyDescent="0.2">
      <c r="A7145" t="s">
        <v>23402</v>
      </c>
      <c r="B7145">
        <v>33105187</v>
      </c>
      <c r="C7145">
        <v>33105338</v>
      </c>
      <c r="D7145">
        <v>152</v>
      </c>
      <c r="E7145" t="s">
        <v>23840</v>
      </c>
      <c r="F7145">
        <v>2</v>
      </c>
      <c r="G7145" t="s">
        <v>23841</v>
      </c>
      <c r="H7145" t="s">
        <v>35861</v>
      </c>
      <c r="I7145">
        <v>6</v>
      </c>
      <c r="J7145">
        <v>33112440</v>
      </c>
      <c r="K7145">
        <v>33119163</v>
      </c>
      <c r="L7145">
        <v>6724</v>
      </c>
      <c r="M7145">
        <v>1</v>
      </c>
      <c r="N7145">
        <v>3116</v>
      </c>
      <c r="O7145" t="s">
        <v>23842</v>
      </c>
      <c r="P7145">
        <v>-7102</v>
      </c>
      <c r="Q7145" t="s">
        <v>23843</v>
      </c>
      <c r="R7145" t="s">
        <v>23844</v>
      </c>
      <c r="S7145" t="s">
        <v>35862</v>
      </c>
      <c r="T7145">
        <v>0.97979524468909096</v>
      </c>
      <c r="U7145">
        <v>1</v>
      </c>
      <c r="V7145">
        <v>-0.61520422153965104</v>
      </c>
      <c r="W7145">
        <v>0.89279167466019005</v>
      </c>
      <c r="X7145">
        <v>0.95159051474143896</v>
      </c>
      <c r="Y7145">
        <v>0.35868604213854899</v>
      </c>
      <c r="Z7145">
        <v>0.79590556428138504</v>
      </c>
      <c r="AA7145">
        <v>0.927284221282906</v>
      </c>
      <c r="AB7145">
        <v>-1.5279065457420999</v>
      </c>
      <c r="AC7145">
        <v>0.53583471352073098</v>
      </c>
      <c r="AD7145">
        <v>0.87989882095915395</v>
      </c>
      <c r="AE7145">
        <v>-0.61272332548646002</v>
      </c>
      <c r="AF7145">
        <v>0.73123338343369804</v>
      </c>
      <c r="AG7145">
        <v>0.86437216336234302</v>
      </c>
      <c r="AH7145">
        <v>0.28262958981879699</v>
      </c>
      <c r="AI7145">
        <v>0.84469820681520702</v>
      </c>
      <c r="AJ7145">
        <v>0.95957881738831197</v>
      </c>
      <c r="AK7145">
        <v>1.1971743550021701</v>
      </c>
    </row>
    <row r="7146" spans="1:37" x14ac:dyDescent="0.2">
      <c r="A7146" t="s">
        <v>23402</v>
      </c>
      <c r="B7146">
        <v>33448471</v>
      </c>
      <c r="C7146">
        <v>33448616</v>
      </c>
      <c r="D7146">
        <v>146</v>
      </c>
      <c r="E7146" t="s">
        <v>23845</v>
      </c>
      <c r="F7146">
        <v>0</v>
      </c>
      <c r="G7146" t="s">
        <v>23846</v>
      </c>
      <c r="H7146" t="s">
        <v>30999</v>
      </c>
      <c r="I7146">
        <v>6</v>
      </c>
      <c r="J7146">
        <v>33446711</v>
      </c>
      <c r="K7146">
        <v>33448160</v>
      </c>
      <c r="L7146">
        <v>1450</v>
      </c>
      <c r="M7146">
        <v>1</v>
      </c>
      <c r="N7146">
        <v>8831</v>
      </c>
      <c r="O7146" t="s">
        <v>23847</v>
      </c>
      <c r="P7146">
        <v>1760</v>
      </c>
      <c r="Q7146" t="s">
        <v>23848</v>
      </c>
      <c r="R7146" t="s">
        <v>23849</v>
      </c>
      <c r="S7146" t="s">
        <v>35863</v>
      </c>
      <c r="T7146">
        <v>0.583211159830616</v>
      </c>
      <c r="U7146">
        <v>0.81360520874211995</v>
      </c>
      <c r="V7146">
        <v>0.78321758374072203</v>
      </c>
      <c r="W7146">
        <v>0.90129300205075202</v>
      </c>
      <c r="X7146">
        <v>0.95159051474143896</v>
      </c>
      <c r="Y7146">
        <v>0.16054530991091301</v>
      </c>
      <c r="Z7146">
        <v>0.72004451969238803</v>
      </c>
      <c r="AA7146">
        <v>0.86308114850689799</v>
      </c>
      <c r="AB7146">
        <v>0.23787714420594899</v>
      </c>
      <c r="AC7146">
        <v>0.59090205226999604</v>
      </c>
      <c r="AD7146">
        <v>0.87989882095915395</v>
      </c>
      <c r="AE7146">
        <v>-0.83945465670964203</v>
      </c>
      <c r="AF7146">
        <v>0.47948624871920598</v>
      </c>
      <c r="AG7146">
        <v>0.80674443595273604</v>
      </c>
      <c r="AH7146">
        <v>1.0795988031721</v>
      </c>
      <c r="AI7146">
        <v>0.43521265639500101</v>
      </c>
      <c r="AJ7146">
        <v>0.78121606160956403</v>
      </c>
      <c r="AK7146">
        <v>1.02930074581258</v>
      </c>
    </row>
    <row r="7147" spans="1:37" x14ac:dyDescent="0.2">
      <c r="A7147" t="s">
        <v>23402</v>
      </c>
      <c r="B7147">
        <v>33448645</v>
      </c>
      <c r="C7147">
        <v>33448829</v>
      </c>
      <c r="D7147">
        <v>185</v>
      </c>
      <c r="E7147" t="s">
        <v>23850</v>
      </c>
      <c r="F7147">
        <v>3</v>
      </c>
      <c r="G7147" t="s">
        <v>23851</v>
      </c>
      <c r="H7147" t="s">
        <v>30999</v>
      </c>
      <c r="I7147">
        <v>6</v>
      </c>
      <c r="J7147">
        <v>33446711</v>
      </c>
      <c r="K7147">
        <v>33448160</v>
      </c>
      <c r="L7147">
        <v>1450</v>
      </c>
      <c r="M7147">
        <v>1</v>
      </c>
      <c r="N7147">
        <v>8831</v>
      </c>
      <c r="O7147" t="s">
        <v>23847</v>
      </c>
      <c r="P7147">
        <v>1934</v>
      </c>
      <c r="Q7147" t="s">
        <v>23848</v>
      </c>
      <c r="R7147" t="s">
        <v>23849</v>
      </c>
      <c r="S7147" t="s">
        <v>35863</v>
      </c>
      <c r="T7147">
        <v>0.583211159830616</v>
      </c>
      <c r="U7147">
        <v>0.81360520874211995</v>
      </c>
      <c r="V7147">
        <v>0.78321758374072203</v>
      </c>
      <c r="W7147">
        <v>0.90129300205075202</v>
      </c>
      <c r="X7147">
        <v>0.95159051474143896</v>
      </c>
      <c r="Y7147">
        <v>0.16054530991091301</v>
      </c>
      <c r="Z7147">
        <v>0.72004451969238803</v>
      </c>
      <c r="AA7147">
        <v>0.86308114850689799</v>
      </c>
      <c r="AB7147">
        <v>0.23787714420594899</v>
      </c>
      <c r="AC7147">
        <v>0.59090205226999604</v>
      </c>
      <c r="AD7147">
        <v>0.87989882095915395</v>
      </c>
      <c r="AE7147">
        <v>-0.83945465670964203</v>
      </c>
      <c r="AF7147">
        <v>0.47948624871920598</v>
      </c>
      <c r="AG7147">
        <v>0.80674443595273604</v>
      </c>
      <c r="AH7147">
        <v>1.0795988031721</v>
      </c>
      <c r="AI7147">
        <v>0.43521265639500101</v>
      </c>
      <c r="AJ7147">
        <v>0.78121606160956403</v>
      </c>
      <c r="AK7147">
        <v>1.02930074581258</v>
      </c>
    </row>
    <row r="7148" spans="1:37" x14ac:dyDescent="0.2">
      <c r="A7148" t="s">
        <v>23402</v>
      </c>
      <c r="B7148">
        <v>33473665</v>
      </c>
      <c r="C7148">
        <v>33473957</v>
      </c>
      <c r="D7148">
        <v>293</v>
      </c>
      <c r="E7148" t="s">
        <v>23852</v>
      </c>
      <c r="F7148">
        <v>2</v>
      </c>
      <c r="G7148" t="s">
        <v>23853</v>
      </c>
      <c r="H7148" t="s">
        <v>31000</v>
      </c>
      <c r="I7148">
        <v>6</v>
      </c>
      <c r="J7148">
        <v>33454576</v>
      </c>
      <c r="K7148">
        <v>33457544</v>
      </c>
      <c r="L7148">
        <v>2969</v>
      </c>
      <c r="M7148">
        <v>1</v>
      </c>
      <c r="N7148">
        <v>221504</v>
      </c>
      <c r="O7148" t="s">
        <v>23854</v>
      </c>
      <c r="P7148">
        <v>19089</v>
      </c>
      <c r="Q7148" t="s">
        <v>23855</v>
      </c>
      <c r="R7148" t="s">
        <v>23856</v>
      </c>
      <c r="S7148" t="s">
        <v>35864</v>
      </c>
      <c r="T7148">
        <v>0.32911398597860803</v>
      </c>
      <c r="U7148">
        <v>0.603102917160658</v>
      </c>
      <c r="V7148">
        <v>23.5858071656655</v>
      </c>
      <c r="W7148">
        <v>0.89107655920673101</v>
      </c>
      <c r="X7148">
        <v>0.95159051474143896</v>
      </c>
      <c r="Y7148">
        <v>0.50329024731257899</v>
      </c>
      <c r="Z7148">
        <v>0.306975110376564</v>
      </c>
      <c r="AA7148">
        <v>0.72610664078822296</v>
      </c>
      <c r="AB7148">
        <v>23.512990954786499</v>
      </c>
      <c r="AC7148">
        <v>0.75388744886274095</v>
      </c>
      <c r="AD7148">
        <v>0.87989882095915395</v>
      </c>
      <c r="AE7148">
        <v>-0.49670964382883198</v>
      </c>
      <c r="AF7148">
        <v>0.61410715005536498</v>
      </c>
      <c r="AG7148">
        <v>0.80674443595273604</v>
      </c>
      <c r="AH7148">
        <v>1.2276556963801399</v>
      </c>
      <c r="AI7148">
        <v>0.56157887380500204</v>
      </c>
      <c r="AJ7148">
        <v>0.78121606160956403</v>
      </c>
      <c r="AK7148">
        <v>1.37204558656845</v>
      </c>
    </row>
    <row r="7149" spans="1:37" x14ac:dyDescent="0.2">
      <c r="A7149" t="s">
        <v>23402</v>
      </c>
      <c r="B7149">
        <v>33532631</v>
      </c>
      <c r="C7149">
        <v>33532812</v>
      </c>
      <c r="D7149">
        <v>182</v>
      </c>
      <c r="E7149" t="s">
        <v>23857</v>
      </c>
      <c r="F7149">
        <v>10</v>
      </c>
      <c r="G7149" t="s">
        <v>23858</v>
      </c>
      <c r="H7149" t="s">
        <v>31000</v>
      </c>
      <c r="I7149">
        <v>6</v>
      </c>
      <c r="J7149">
        <v>33540046</v>
      </c>
      <c r="K7149">
        <v>33584752</v>
      </c>
      <c r="L7149">
        <v>44707</v>
      </c>
      <c r="M7149">
        <v>1</v>
      </c>
      <c r="N7149">
        <v>449520</v>
      </c>
      <c r="O7149" t="s">
        <v>23859</v>
      </c>
      <c r="P7149">
        <v>-7234</v>
      </c>
      <c r="Q7149" t="s">
        <v>23860</v>
      </c>
      <c r="R7149" t="s">
        <v>23861</v>
      </c>
      <c r="S7149" t="s">
        <v>35865</v>
      </c>
      <c r="T7149">
        <v>0.54421053469192604</v>
      </c>
      <c r="U7149">
        <v>0.80321479550967601</v>
      </c>
      <c r="V7149">
        <v>0.78403865785752103</v>
      </c>
      <c r="W7149">
        <v>0.113079289867903</v>
      </c>
      <c r="X7149">
        <v>0.704072456322962</v>
      </c>
      <c r="Y7149">
        <v>-24.8944506011029</v>
      </c>
      <c r="Z7149">
        <v>0.96726857278496403</v>
      </c>
      <c r="AA7149">
        <v>0.99919698600769702</v>
      </c>
      <c r="AB7149">
        <v>-0.179435404601193</v>
      </c>
      <c r="AC7149">
        <v>2.4853262407310801E-2</v>
      </c>
      <c r="AD7149">
        <v>0.57684129297949804</v>
      </c>
      <c r="AE7149">
        <v>-24.8944506011029</v>
      </c>
      <c r="AF7149">
        <v>0.22065000948199101</v>
      </c>
      <c r="AG7149">
        <v>0.68151250837662902</v>
      </c>
      <c r="AH7149">
        <v>1.71364922908285</v>
      </c>
      <c r="AI7149">
        <v>0.24456414000292601</v>
      </c>
      <c r="AJ7149">
        <v>0.78121606160956403</v>
      </c>
      <c r="AK7149">
        <v>-24.025695172595299</v>
      </c>
    </row>
    <row r="7150" spans="1:37" x14ac:dyDescent="0.2">
      <c r="A7150" t="s">
        <v>23402</v>
      </c>
      <c r="B7150">
        <v>33638957</v>
      </c>
      <c r="C7150">
        <v>33639099</v>
      </c>
      <c r="D7150">
        <v>143</v>
      </c>
      <c r="E7150" t="s">
        <v>23862</v>
      </c>
      <c r="F7150">
        <v>0</v>
      </c>
      <c r="G7150" t="s">
        <v>23863</v>
      </c>
      <c r="H7150" t="s">
        <v>35866</v>
      </c>
      <c r="I7150">
        <v>6</v>
      </c>
      <c r="J7150">
        <v>33621322</v>
      </c>
      <c r="K7150">
        <v>33696562</v>
      </c>
      <c r="L7150">
        <v>75241</v>
      </c>
      <c r="M7150">
        <v>1</v>
      </c>
      <c r="N7150">
        <v>3710</v>
      </c>
      <c r="O7150" t="s">
        <v>23864</v>
      </c>
      <c r="P7150">
        <v>17635</v>
      </c>
      <c r="Q7150" t="s">
        <v>23865</v>
      </c>
      <c r="R7150" t="s">
        <v>23866</v>
      </c>
      <c r="S7150" t="s">
        <v>35867</v>
      </c>
      <c r="T7150">
        <v>0.94926522301609495</v>
      </c>
      <c r="U7150">
        <v>1</v>
      </c>
      <c r="V7150">
        <v>-0.206920675417266</v>
      </c>
      <c r="W7150">
        <v>3.1729354546450497E-2</v>
      </c>
      <c r="X7150">
        <v>0.704072456322962</v>
      </c>
      <c r="Y7150">
        <v>2.1595402110362198</v>
      </c>
      <c r="Z7150">
        <v>0.43749094176080999</v>
      </c>
      <c r="AA7150">
        <v>0.84435025072159198</v>
      </c>
      <c r="AB7150">
        <v>0.53922598826083301</v>
      </c>
      <c r="AC7150">
        <v>0.105506834177576</v>
      </c>
      <c r="AD7150">
        <v>0.68253123924728298</v>
      </c>
      <c r="AE7150">
        <v>1.6116225288961199</v>
      </c>
      <c r="AF7150">
        <v>0.50070927951898303</v>
      </c>
      <c r="AG7150">
        <v>0.80674443595273604</v>
      </c>
      <c r="AH7150">
        <v>-0.80019852231043098</v>
      </c>
      <c r="AI7150">
        <v>2.27602745151315E-2</v>
      </c>
      <c r="AJ7150">
        <v>0.78121606160956403</v>
      </c>
      <c r="AK7150">
        <v>1.7905866349223201</v>
      </c>
    </row>
    <row r="7151" spans="1:37" x14ac:dyDescent="0.2">
      <c r="A7151" t="s">
        <v>23402</v>
      </c>
      <c r="B7151">
        <v>33665028</v>
      </c>
      <c r="C7151">
        <v>33665198</v>
      </c>
      <c r="D7151">
        <v>171</v>
      </c>
      <c r="E7151" t="s">
        <v>23867</v>
      </c>
      <c r="F7151">
        <v>6</v>
      </c>
      <c r="G7151" t="s">
        <v>23868</v>
      </c>
      <c r="H7151" t="s">
        <v>35868</v>
      </c>
      <c r="I7151">
        <v>6</v>
      </c>
      <c r="J7151">
        <v>33698128</v>
      </c>
      <c r="K7151">
        <v>33698234</v>
      </c>
      <c r="L7151">
        <v>107</v>
      </c>
      <c r="M7151">
        <v>1</v>
      </c>
      <c r="N7151">
        <v>100500873</v>
      </c>
      <c r="O7151" t="s">
        <v>23869</v>
      </c>
      <c r="P7151">
        <v>-32930</v>
      </c>
      <c r="Q7151" t="s">
        <v>23870</v>
      </c>
      <c r="R7151" t="s">
        <v>23871</v>
      </c>
      <c r="S7151" t="s">
        <v>35869</v>
      </c>
      <c r="T7151">
        <v>0.97213403838398904</v>
      </c>
      <c r="U7151">
        <v>1</v>
      </c>
      <c r="V7151">
        <v>0.83498101730885299</v>
      </c>
      <c r="W7151">
        <v>0.20525741147413201</v>
      </c>
      <c r="X7151">
        <v>0.704072456322962</v>
      </c>
      <c r="Y7151">
        <v>-24.911463180307599</v>
      </c>
      <c r="Z7151">
        <v>0.69013698642955401</v>
      </c>
      <c r="AA7151">
        <v>0.84521697243271998</v>
      </c>
      <c r="AB7151">
        <v>-0.12849304666998601</v>
      </c>
      <c r="AC7151">
        <v>7.0489011448141195E-2</v>
      </c>
      <c r="AD7151">
        <v>0.57684129297949804</v>
      </c>
      <c r="AE7151">
        <v>-24.911463180307599</v>
      </c>
      <c r="AF7151">
        <v>0.61410715005536498</v>
      </c>
      <c r="AG7151">
        <v>0.80674443595273604</v>
      </c>
      <c r="AH7151">
        <v>1.76459158749083</v>
      </c>
      <c r="AI7151">
        <v>0.35038410267202102</v>
      </c>
      <c r="AJ7151">
        <v>0.78121606160956403</v>
      </c>
      <c r="AK7151">
        <v>-24.042707751352001</v>
      </c>
    </row>
    <row r="7152" spans="1:37" x14ac:dyDescent="0.2">
      <c r="A7152" t="s">
        <v>23402</v>
      </c>
      <c r="B7152">
        <v>34034561</v>
      </c>
      <c r="C7152">
        <v>34034702</v>
      </c>
      <c r="D7152">
        <v>142</v>
      </c>
      <c r="E7152" t="s">
        <v>23872</v>
      </c>
      <c r="F7152">
        <v>1</v>
      </c>
      <c r="G7152" t="s">
        <v>23873</v>
      </c>
      <c r="H7152" t="s">
        <v>35870</v>
      </c>
      <c r="I7152">
        <v>6</v>
      </c>
      <c r="J7152">
        <v>34040711</v>
      </c>
      <c r="K7152">
        <v>34056323</v>
      </c>
      <c r="L7152">
        <v>15613</v>
      </c>
      <c r="M7152">
        <v>2</v>
      </c>
      <c r="N7152">
        <v>2914</v>
      </c>
      <c r="O7152" t="s">
        <v>23874</v>
      </c>
      <c r="P7152">
        <v>21621</v>
      </c>
      <c r="Q7152" t="s">
        <v>23875</v>
      </c>
      <c r="R7152" t="s">
        <v>23876</v>
      </c>
      <c r="S7152" t="s">
        <v>35871</v>
      </c>
      <c r="T7152">
        <v>0.41768036010373299</v>
      </c>
      <c r="U7152">
        <v>0.69145870276326604</v>
      </c>
      <c r="V7152">
        <v>0.36578307495606799</v>
      </c>
      <c r="W7152">
        <v>0.77131238386100998</v>
      </c>
      <c r="X7152">
        <v>0.95159051474143896</v>
      </c>
      <c r="Y7152">
        <v>0.73040731383295698</v>
      </c>
      <c r="Z7152">
        <v>0.92051168140311901</v>
      </c>
      <c r="AA7152">
        <v>0.99919698600769702</v>
      </c>
      <c r="AB7152">
        <v>-0.24024112351287799</v>
      </c>
      <c r="AC7152">
        <v>0.55613556664351005</v>
      </c>
      <c r="AD7152">
        <v>0.87989882095915395</v>
      </c>
      <c r="AE7152">
        <v>1.08649534805792</v>
      </c>
      <c r="AF7152">
        <v>0.13977056768253099</v>
      </c>
      <c r="AG7152">
        <v>0.68151250837662902</v>
      </c>
      <c r="AH7152">
        <v>0.86774001692081204</v>
      </c>
      <c r="AI7152">
        <v>0.95184471253637404</v>
      </c>
      <c r="AJ7152">
        <v>0.98705094785311798</v>
      </c>
      <c r="AK7152">
        <v>-5.0659077188301302E-2</v>
      </c>
    </row>
    <row r="7153" spans="1:37" x14ac:dyDescent="0.2">
      <c r="A7153" t="s">
        <v>23402</v>
      </c>
      <c r="B7153">
        <v>34539073</v>
      </c>
      <c r="C7153">
        <v>34539372</v>
      </c>
      <c r="D7153">
        <v>300</v>
      </c>
      <c r="E7153" t="s">
        <v>23877</v>
      </c>
      <c r="F7153">
        <v>7</v>
      </c>
      <c r="G7153" t="s">
        <v>23878</v>
      </c>
      <c r="H7153" t="s">
        <v>35872</v>
      </c>
      <c r="I7153">
        <v>6</v>
      </c>
      <c r="J7153">
        <v>34537802</v>
      </c>
      <c r="K7153">
        <v>34556329</v>
      </c>
      <c r="L7153">
        <v>18528</v>
      </c>
      <c r="M7153">
        <v>2</v>
      </c>
      <c r="N7153">
        <v>25803</v>
      </c>
      <c r="O7153" t="s">
        <v>23879</v>
      </c>
      <c r="P7153">
        <v>16957</v>
      </c>
      <c r="Q7153" t="s">
        <v>23880</v>
      </c>
      <c r="R7153" t="s">
        <v>23881</v>
      </c>
      <c r="S7153" t="s">
        <v>35873</v>
      </c>
      <c r="T7153">
        <v>0.35387198439864398</v>
      </c>
      <c r="U7153">
        <v>0.603102917160658</v>
      </c>
      <c r="V7153">
        <v>-24.0467838967181</v>
      </c>
      <c r="W7153">
        <v>0.94541066367716797</v>
      </c>
      <c r="X7153">
        <v>0.95159051474143896</v>
      </c>
      <c r="Y7153">
        <v>-0.15661944208446299</v>
      </c>
      <c r="Z7153">
        <v>0.184235113180511</v>
      </c>
      <c r="AA7153">
        <v>0.72610664078822296</v>
      </c>
      <c r="AB7153">
        <v>-24.0467838967181</v>
      </c>
      <c r="AC7153">
        <v>0.71753805159658501</v>
      </c>
      <c r="AD7153">
        <v>0.87989882095915395</v>
      </c>
      <c r="AE7153">
        <v>-1.1566193404532801</v>
      </c>
      <c r="AF7153">
        <v>0.501741946288212</v>
      </c>
      <c r="AG7153">
        <v>0.80674443595273604</v>
      </c>
      <c r="AH7153">
        <v>-23.117173299928702</v>
      </c>
      <c r="AI7153">
        <v>0.59609816080359102</v>
      </c>
      <c r="AJ7153">
        <v>0.78121606160956403</v>
      </c>
      <c r="AK7153">
        <v>0.71213594931810498</v>
      </c>
    </row>
    <row r="7154" spans="1:37" x14ac:dyDescent="0.2">
      <c r="A7154" t="s">
        <v>23402</v>
      </c>
      <c r="B7154">
        <v>34539415</v>
      </c>
      <c r="C7154">
        <v>34539568</v>
      </c>
      <c r="D7154">
        <v>154</v>
      </c>
      <c r="E7154" t="s">
        <v>23882</v>
      </c>
      <c r="F7154">
        <v>8</v>
      </c>
      <c r="G7154" t="s">
        <v>23883</v>
      </c>
      <c r="H7154" t="s">
        <v>35874</v>
      </c>
      <c r="I7154">
        <v>6</v>
      </c>
      <c r="J7154">
        <v>34537802</v>
      </c>
      <c r="K7154">
        <v>34556329</v>
      </c>
      <c r="L7154">
        <v>18528</v>
      </c>
      <c r="M7154">
        <v>2</v>
      </c>
      <c r="N7154">
        <v>25803</v>
      </c>
      <c r="O7154" t="s">
        <v>23879</v>
      </c>
      <c r="P7154">
        <v>16761</v>
      </c>
      <c r="Q7154" t="s">
        <v>23880</v>
      </c>
      <c r="R7154" t="s">
        <v>23881</v>
      </c>
      <c r="S7154" t="s">
        <v>35873</v>
      </c>
      <c r="T7154">
        <v>0.35387198439864398</v>
      </c>
      <c r="U7154">
        <v>0.603102917160658</v>
      </c>
      <c r="V7154">
        <v>-24.0467838967181</v>
      </c>
      <c r="W7154">
        <v>0.94541066367716797</v>
      </c>
      <c r="X7154">
        <v>0.95159051474143896</v>
      </c>
      <c r="Y7154">
        <v>-0.15661944208446299</v>
      </c>
      <c r="Z7154">
        <v>0.184235113180511</v>
      </c>
      <c r="AA7154">
        <v>0.72610664078822296</v>
      </c>
      <c r="AB7154">
        <v>-24.0467838967181</v>
      </c>
      <c r="AC7154">
        <v>0.71753805159658501</v>
      </c>
      <c r="AD7154">
        <v>0.87989882095915395</v>
      </c>
      <c r="AE7154">
        <v>-1.1566193404532801</v>
      </c>
      <c r="AF7154">
        <v>0.501741946288212</v>
      </c>
      <c r="AG7154">
        <v>0.80674443595273604</v>
      </c>
      <c r="AH7154">
        <v>-23.117173299928702</v>
      </c>
      <c r="AI7154">
        <v>0.59609816080359102</v>
      </c>
      <c r="AJ7154">
        <v>0.78121606160956403</v>
      </c>
      <c r="AK7154">
        <v>0.71213594931810498</v>
      </c>
    </row>
    <row r="7155" spans="1:37" x14ac:dyDescent="0.2">
      <c r="A7155" t="s">
        <v>23402</v>
      </c>
      <c r="B7155">
        <v>36776524</v>
      </c>
      <c r="C7155">
        <v>36776698</v>
      </c>
      <c r="D7155">
        <v>175</v>
      </c>
      <c r="E7155" t="s">
        <v>23884</v>
      </c>
      <c r="F7155">
        <v>1</v>
      </c>
      <c r="G7155" t="s">
        <v>23885</v>
      </c>
      <c r="H7155" t="s">
        <v>35875</v>
      </c>
      <c r="I7155">
        <v>6</v>
      </c>
      <c r="J7155">
        <v>36740778</v>
      </c>
      <c r="K7155">
        <v>36757409</v>
      </c>
      <c r="L7155">
        <v>16632</v>
      </c>
      <c r="M7155">
        <v>2</v>
      </c>
      <c r="N7155">
        <v>57699</v>
      </c>
      <c r="O7155" t="s">
        <v>23886</v>
      </c>
      <c r="P7155">
        <v>-19115</v>
      </c>
      <c r="Q7155" t="s">
        <v>23887</v>
      </c>
      <c r="R7155" t="s">
        <v>23888</v>
      </c>
      <c r="S7155" t="s">
        <v>35876</v>
      </c>
      <c r="T7155">
        <v>0.152084254673993</v>
      </c>
      <c r="U7155">
        <v>0.603102917160658</v>
      </c>
      <c r="V7155">
        <v>24.2167754829279</v>
      </c>
      <c r="W7155">
        <v>0.90129300205075202</v>
      </c>
      <c r="X7155">
        <v>0.95159051474143896</v>
      </c>
      <c r="Y7155">
        <v>-6.5593303844943301E-2</v>
      </c>
      <c r="Z7155">
        <v>6.2807925220854099E-2</v>
      </c>
      <c r="AA7155">
        <v>0.72610664078822296</v>
      </c>
      <c r="AB7155">
        <v>24.2419452176755</v>
      </c>
      <c r="AC7155">
        <v>0.87415694492277796</v>
      </c>
      <c r="AD7155">
        <v>0.94068432309766403</v>
      </c>
      <c r="AE7155">
        <v>-0.78319096087252005</v>
      </c>
      <c r="AF7155">
        <v>1</v>
      </c>
      <c r="AG7155">
        <v>1</v>
      </c>
      <c r="AH7155">
        <v>1.02280230291492</v>
      </c>
      <c r="AI7155">
        <v>0.915996609709537</v>
      </c>
      <c r="AJ7155">
        <v>0.98621344597861504</v>
      </c>
      <c r="AK7155">
        <v>0.57582010203404699</v>
      </c>
    </row>
    <row r="7156" spans="1:37" x14ac:dyDescent="0.2">
      <c r="A7156" t="s">
        <v>23402</v>
      </c>
      <c r="B7156">
        <v>36776698</v>
      </c>
      <c r="C7156">
        <v>36776872</v>
      </c>
      <c r="D7156">
        <v>175</v>
      </c>
      <c r="E7156" t="s">
        <v>23889</v>
      </c>
      <c r="F7156">
        <v>1</v>
      </c>
      <c r="G7156" t="s">
        <v>23890</v>
      </c>
      <c r="H7156" t="s">
        <v>35875</v>
      </c>
      <c r="I7156">
        <v>6</v>
      </c>
      <c r="J7156">
        <v>36740778</v>
      </c>
      <c r="K7156">
        <v>36757409</v>
      </c>
      <c r="L7156">
        <v>16632</v>
      </c>
      <c r="M7156">
        <v>2</v>
      </c>
      <c r="N7156">
        <v>57699</v>
      </c>
      <c r="O7156" t="s">
        <v>23886</v>
      </c>
      <c r="P7156">
        <v>-19289</v>
      </c>
      <c r="Q7156" t="s">
        <v>23887</v>
      </c>
      <c r="R7156" t="s">
        <v>23888</v>
      </c>
      <c r="S7156" t="s">
        <v>35876</v>
      </c>
      <c r="T7156">
        <v>0.152084254673993</v>
      </c>
      <c r="U7156">
        <v>0.603102917160658</v>
      </c>
      <c r="V7156">
        <v>24.2167754829279</v>
      </c>
      <c r="W7156">
        <v>0.90129300205075202</v>
      </c>
      <c r="X7156">
        <v>0.95159051474143896</v>
      </c>
      <c r="Y7156">
        <v>-6.5593303844943301E-2</v>
      </c>
      <c r="Z7156">
        <v>6.2807925220854099E-2</v>
      </c>
      <c r="AA7156">
        <v>0.72610664078822296</v>
      </c>
      <c r="AB7156">
        <v>24.2419452176755</v>
      </c>
      <c r="AC7156">
        <v>0.87415694492277796</v>
      </c>
      <c r="AD7156">
        <v>0.94068432309766403</v>
      </c>
      <c r="AE7156">
        <v>-0.78319096087252005</v>
      </c>
      <c r="AF7156">
        <v>1</v>
      </c>
      <c r="AG7156">
        <v>1</v>
      </c>
      <c r="AH7156">
        <v>1.02280230291492</v>
      </c>
      <c r="AI7156">
        <v>0.915996609709537</v>
      </c>
      <c r="AJ7156">
        <v>0.98621344597861504</v>
      </c>
      <c r="AK7156">
        <v>0.57582010203404699</v>
      </c>
    </row>
    <row r="7157" spans="1:37" x14ac:dyDescent="0.2">
      <c r="A7157" t="s">
        <v>23402</v>
      </c>
      <c r="B7157">
        <v>36959310</v>
      </c>
      <c r="C7157">
        <v>36959469</v>
      </c>
      <c r="D7157">
        <v>160</v>
      </c>
      <c r="E7157" t="s">
        <v>23891</v>
      </c>
      <c r="F7157">
        <v>15</v>
      </c>
      <c r="G7157" t="s">
        <v>23892</v>
      </c>
      <c r="H7157" t="s">
        <v>35877</v>
      </c>
      <c r="I7157">
        <v>6</v>
      </c>
      <c r="J7157">
        <v>36962990</v>
      </c>
      <c r="K7157">
        <v>36964667</v>
      </c>
      <c r="L7157">
        <v>1678</v>
      </c>
      <c r="M7157">
        <v>1</v>
      </c>
      <c r="N7157">
        <v>221476</v>
      </c>
      <c r="O7157" t="s">
        <v>23893</v>
      </c>
      <c r="P7157">
        <v>-3521</v>
      </c>
      <c r="Q7157" t="s">
        <v>23894</v>
      </c>
      <c r="R7157" t="s">
        <v>23895</v>
      </c>
      <c r="S7157" t="s">
        <v>35878</v>
      </c>
      <c r="T7157">
        <v>0.97213403838398904</v>
      </c>
      <c r="U7157">
        <v>1</v>
      </c>
      <c r="V7157">
        <v>0.77949498107882098</v>
      </c>
      <c r="W7157">
        <v>0.20525741147413201</v>
      </c>
      <c r="X7157">
        <v>0.704072456322962</v>
      </c>
      <c r="Y7157">
        <v>-25.5697016093633</v>
      </c>
      <c r="Z7157">
        <v>0.69013698642955401</v>
      </c>
      <c r="AA7157">
        <v>0.84521697243271998</v>
      </c>
      <c r="AB7157">
        <v>-0.18397910432717701</v>
      </c>
      <c r="AC7157">
        <v>7.0489011448141195E-2</v>
      </c>
      <c r="AD7157">
        <v>0.57684129297949804</v>
      </c>
      <c r="AE7157">
        <v>-25.5697016093633</v>
      </c>
      <c r="AF7157">
        <v>0.61410715005536498</v>
      </c>
      <c r="AG7157">
        <v>0.80674443595273604</v>
      </c>
      <c r="AH7157">
        <v>1.70910559013538</v>
      </c>
      <c r="AI7157">
        <v>0.35038410267202102</v>
      </c>
      <c r="AJ7157">
        <v>0.78121606160956403</v>
      </c>
      <c r="AK7157">
        <v>-24.700946166572098</v>
      </c>
    </row>
    <row r="7158" spans="1:37" x14ac:dyDescent="0.2">
      <c r="A7158" t="s">
        <v>23402</v>
      </c>
      <c r="B7158">
        <v>36959469</v>
      </c>
      <c r="C7158">
        <v>36959628</v>
      </c>
      <c r="D7158">
        <v>160</v>
      </c>
      <c r="E7158" t="s">
        <v>23896</v>
      </c>
      <c r="F7158">
        <v>7</v>
      </c>
      <c r="G7158" t="s">
        <v>23897</v>
      </c>
      <c r="H7158" t="s">
        <v>35879</v>
      </c>
      <c r="I7158">
        <v>6</v>
      </c>
      <c r="J7158">
        <v>36962990</v>
      </c>
      <c r="K7158">
        <v>36964667</v>
      </c>
      <c r="L7158">
        <v>1678</v>
      </c>
      <c r="M7158">
        <v>1</v>
      </c>
      <c r="N7158">
        <v>221476</v>
      </c>
      <c r="O7158" t="s">
        <v>23893</v>
      </c>
      <c r="P7158">
        <v>-3362</v>
      </c>
      <c r="Q7158" t="s">
        <v>23894</v>
      </c>
      <c r="R7158" t="s">
        <v>23895</v>
      </c>
      <c r="S7158" t="s">
        <v>35878</v>
      </c>
      <c r="T7158">
        <v>0.97213403838398904</v>
      </c>
      <c r="U7158">
        <v>1</v>
      </c>
      <c r="V7158">
        <v>0.77949498107882098</v>
      </c>
      <c r="W7158">
        <v>0.113079289867903</v>
      </c>
      <c r="X7158">
        <v>0.704072456322962</v>
      </c>
      <c r="Y7158">
        <v>-25.962460493279099</v>
      </c>
      <c r="Z7158">
        <v>0.96726857278496403</v>
      </c>
      <c r="AA7158">
        <v>0.99919698600769702</v>
      </c>
      <c r="AB7158">
        <v>0.40511644535017499</v>
      </c>
      <c r="AC7158">
        <v>2.4853262407310801E-2</v>
      </c>
      <c r="AD7158">
        <v>0.57684129297949804</v>
      </c>
      <c r="AE7158">
        <v>-25.962460493279099</v>
      </c>
      <c r="AF7158">
        <v>0.98343762640780896</v>
      </c>
      <c r="AG7158">
        <v>1</v>
      </c>
      <c r="AH7158">
        <v>0.84165955932361203</v>
      </c>
      <c r="AI7158">
        <v>0.24456414000292601</v>
      </c>
      <c r="AJ7158">
        <v>0.78121606160956403</v>
      </c>
      <c r="AK7158">
        <v>-25.093705044784599</v>
      </c>
    </row>
    <row r="7159" spans="1:37" x14ac:dyDescent="0.2">
      <c r="A7159" t="s">
        <v>23402</v>
      </c>
      <c r="B7159">
        <v>36982177</v>
      </c>
      <c r="C7159">
        <v>36982329</v>
      </c>
      <c r="D7159">
        <v>153</v>
      </c>
      <c r="E7159" t="s">
        <v>23898</v>
      </c>
      <c r="F7159">
        <v>2</v>
      </c>
      <c r="G7159" t="s">
        <v>23899</v>
      </c>
      <c r="H7159" t="s">
        <v>30987</v>
      </c>
      <c r="I7159">
        <v>6</v>
      </c>
      <c r="J7159">
        <v>36968150</v>
      </c>
      <c r="K7159">
        <v>36981813</v>
      </c>
      <c r="L7159">
        <v>13664</v>
      </c>
      <c r="M7159">
        <v>2</v>
      </c>
      <c r="N7159">
        <v>23787</v>
      </c>
      <c r="O7159" t="s">
        <v>23900</v>
      </c>
      <c r="P7159">
        <v>-364</v>
      </c>
      <c r="Q7159" t="s">
        <v>23901</v>
      </c>
      <c r="R7159" t="s">
        <v>23902</v>
      </c>
      <c r="S7159" t="s">
        <v>35880</v>
      </c>
      <c r="T7159">
        <v>0.97213403838398904</v>
      </c>
      <c r="U7159">
        <v>1</v>
      </c>
      <c r="V7159">
        <v>1.1972451308930501</v>
      </c>
      <c r="W7159">
        <v>0.25384545422922999</v>
      </c>
      <c r="X7159">
        <v>0.704072456322962</v>
      </c>
      <c r="Y7159">
        <v>1.10065667597844</v>
      </c>
      <c r="Z7159">
        <v>0.64127342146525201</v>
      </c>
      <c r="AA7159">
        <v>0.84521697243271998</v>
      </c>
      <c r="AB7159">
        <v>1.4439415103378701</v>
      </c>
      <c r="AC7159">
        <v>0.63966253792798</v>
      </c>
      <c r="AD7159">
        <v>0.87989882095915395</v>
      </c>
      <c r="AE7159">
        <v>0.100656709844616</v>
      </c>
      <c r="AF7159">
        <v>0.77173648502780101</v>
      </c>
      <c r="AG7159">
        <v>0.88417364479730298</v>
      </c>
      <c r="AH7159">
        <v>0.17497771973089099</v>
      </c>
      <c r="AI7159">
        <v>6.1609259122097297E-2</v>
      </c>
      <c r="AJ7159">
        <v>0.78121606160956403</v>
      </c>
      <c r="AK7159">
        <v>1.9694120827041399</v>
      </c>
    </row>
    <row r="7160" spans="1:37" x14ac:dyDescent="0.2">
      <c r="A7160" t="s">
        <v>23402</v>
      </c>
      <c r="B7160">
        <v>37072000</v>
      </c>
      <c r="C7160">
        <v>37072206</v>
      </c>
      <c r="D7160">
        <v>207</v>
      </c>
      <c r="E7160" t="s">
        <v>23903</v>
      </c>
      <c r="F7160">
        <v>2</v>
      </c>
      <c r="G7160" t="s">
        <v>23904</v>
      </c>
      <c r="H7160" t="s">
        <v>31000</v>
      </c>
      <c r="I7160">
        <v>6</v>
      </c>
      <c r="J7160">
        <v>37021542</v>
      </c>
      <c r="K7160">
        <v>37029069</v>
      </c>
      <c r="L7160">
        <v>7528</v>
      </c>
      <c r="M7160">
        <v>1</v>
      </c>
      <c r="N7160">
        <v>221472</v>
      </c>
      <c r="O7160" t="s">
        <v>23905</v>
      </c>
      <c r="P7160">
        <v>50458</v>
      </c>
      <c r="Q7160" t="s">
        <v>23906</v>
      </c>
      <c r="R7160" t="s">
        <v>23907</v>
      </c>
      <c r="S7160" t="s">
        <v>35881</v>
      </c>
      <c r="T7160">
        <v>0.61900960201752198</v>
      </c>
      <c r="U7160">
        <v>0.83730860133388496</v>
      </c>
      <c r="V7160">
        <v>0.70594338974764403</v>
      </c>
      <c r="W7160">
        <v>0.55380017920241498</v>
      </c>
      <c r="X7160">
        <v>0.85099611157205202</v>
      </c>
      <c r="Y7160">
        <v>-0.56605801208386997</v>
      </c>
      <c r="Z7160">
        <v>0.52019310744001601</v>
      </c>
      <c r="AA7160">
        <v>0.84521697243271998</v>
      </c>
      <c r="AB7160">
        <v>0.74169832460833096</v>
      </c>
      <c r="AC7160">
        <v>0.155387977399429</v>
      </c>
      <c r="AD7160">
        <v>0.68253123924728298</v>
      </c>
      <c r="AE7160">
        <v>-1.2074450785250099</v>
      </c>
      <c r="AF7160">
        <v>0.82528509787541005</v>
      </c>
      <c r="AG7160">
        <v>0.93142200777332296</v>
      </c>
      <c r="AH7160">
        <v>0.28399675763599203</v>
      </c>
      <c r="AI7160">
        <v>0.83437694476468804</v>
      </c>
      <c r="AJ7160">
        <v>0.95896800690842199</v>
      </c>
      <c r="AK7160">
        <v>9.1734835553952301E-2</v>
      </c>
    </row>
    <row r="7161" spans="1:37" x14ac:dyDescent="0.2">
      <c r="A7161" t="s">
        <v>23402</v>
      </c>
      <c r="B7161">
        <v>37643212</v>
      </c>
      <c r="C7161">
        <v>37643358</v>
      </c>
      <c r="D7161">
        <v>147</v>
      </c>
      <c r="E7161" t="s">
        <v>23908</v>
      </c>
      <c r="F7161">
        <v>0</v>
      </c>
      <c r="G7161" t="s">
        <v>23909</v>
      </c>
      <c r="H7161" t="s">
        <v>31003</v>
      </c>
      <c r="I7161">
        <v>6</v>
      </c>
      <c r="J7161">
        <v>37638655</v>
      </c>
      <c r="K7161">
        <v>37646374</v>
      </c>
      <c r="L7161">
        <v>7720</v>
      </c>
      <c r="M7161">
        <v>2</v>
      </c>
      <c r="N7161">
        <v>266727</v>
      </c>
      <c r="O7161" t="s">
        <v>23910</v>
      </c>
      <c r="P7161">
        <v>3016</v>
      </c>
      <c r="Q7161" t="s">
        <v>23911</v>
      </c>
      <c r="R7161" t="s">
        <v>23912</v>
      </c>
      <c r="S7161" t="s">
        <v>35882</v>
      </c>
      <c r="T7161">
        <v>9.1083073880341499E-4</v>
      </c>
      <c r="U7161">
        <v>0.603102917160658</v>
      </c>
      <c r="V7161">
        <v>2.8184451095880201</v>
      </c>
      <c r="W7161">
        <v>0.17465981366792499</v>
      </c>
      <c r="X7161">
        <v>0.704072456322962</v>
      </c>
      <c r="Y7161">
        <v>1.09569778199248</v>
      </c>
      <c r="Z7161">
        <v>1.7388702775245301E-2</v>
      </c>
      <c r="AA7161">
        <v>0.72610664078822296</v>
      </c>
      <c r="AB7161">
        <v>2.5004764114854301</v>
      </c>
      <c r="AC7161">
        <v>0.51600760934001699</v>
      </c>
      <c r="AD7161">
        <v>0.87989882095915395</v>
      </c>
      <c r="AE7161">
        <v>0.41706358253360498</v>
      </c>
      <c r="AF7161">
        <v>2.7340124046436201E-4</v>
      </c>
      <c r="AG7161">
        <v>0.476038960109122</v>
      </c>
      <c r="AH7161">
        <v>1.48774567130879</v>
      </c>
      <c r="AI7161">
        <v>7.6190823823752099E-2</v>
      </c>
      <c r="AJ7161">
        <v>0.78121606160956403</v>
      </c>
      <c r="AK7161">
        <v>1.43787265611846</v>
      </c>
    </row>
    <row r="7162" spans="1:37" x14ac:dyDescent="0.2">
      <c r="A7162" t="s">
        <v>23402</v>
      </c>
      <c r="B7162">
        <v>37643452</v>
      </c>
      <c r="C7162">
        <v>37643594</v>
      </c>
      <c r="D7162">
        <v>143</v>
      </c>
      <c r="E7162" t="s">
        <v>23913</v>
      </c>
      <c r="F7162">
        <v>4</v>
      </c>
      <c r="G7162" t="s">
        <v>23914</v>
      </c>
      <c r="H7162" t="s">
        <v>31032</v>
      </c>
      <c r="I7162">
        <v>6</v>
      </c>
      <c r="J7162">
        <v>37638655</v>
      </c>
      <c r="K7162">
        <v>37646374</v>
      </c>
      <c r="L7162">
        <v>7720</v>
      </c>
      <c r="M7162">
        <v>2</v>
      </c>
      <c r="N7162">
        <v>266727</v>
      </c>
      <c r="O7162" t="s">
        <v>23910</v>
      </c>
      <c r="P7162">
        <v>2780</v>
      </c>
      <c r="Q7162" t="s">
        <v>23911</v>
      </c>
      <c r="R7162" t="s">
        <v>23912</v>
      </c>
      <c r="S7162" t="s">
        <v>35882</v>
      </c>
      <c r="T7162">
        <v>9.1083073880341499E-4</v>
      </c>
      <c r="U7162">
        <v>0.603102917160658</v>
      </c>
      <c r="V7162">
        <v>2.8947014784865202</v>
      </c>
      <c r="W7162">
        <v>0.18466335563792199</v>
      </c>
      <c r="X7162">
        <v>0.704072456322962</v>
      </c>
      <c r="Y7162">
        <v>1.05846041423699</v>
      </c>
      <c r="Z7162">
        <v>1.7388702775245301E-2</v>
      </c>
      <c r="AA7162">
        <v>0.72610664078822296</v>
      </c>
      <c r="AB7162">
        <v>2.5496871519429201</v>
      </c>
      <c r="AC7162">
        <v>0.52824625384485602</v>
      </c>
      <c r="AD7162">
        <v>0.87989882095915395</v>
      </c>
      <c r="AE7162">
        <v>0.37222673566407199</v>
      </c>
      <c r="AF7162">
        <v>2.7340124046436201E-4</v>
      </c>
      <c r="AG7162">
        <v>0.476038960109122</v>
      </c>
      <c r="AH7162">
        <v>1.5640020402072901</v>
      </c>
      <c r="AI7162">
        <v>7.9511739149913593E-2</v>
      </c>
      <c r="AJ7162">
        <v>0.78121606160956403</v>
      </c>
      <c r="AK7162">
        <v>1.4233664455613799</v>
      </c>
    </row>
    <row r="7163" spans="1:37" x14ac:dyDescent="0.2">
      <c r="A7163" t="s">
        <v>23402</v>
      </c>
      <c r="B7163">
        <v>37719978</v>
      </c>
      <c r="C7163">
        <v>37720075</v>
      </c>
      <c r="D7163">
        <v>98</v>
      </c>
      <c r="E7163" t="s">
        <v>23915</v>
      </c>
      <c r="F7163">
        <v>2</v>
      </c>
      <c r="G7163" t="s">
        <v>23916</v>
      </c>
      <c r="H7163" t="s">
        <v>31000</v>
      </c>
      <c r="I7163">
        <v>6</v>
      </c>
      <c r="J7163">
        <v>37655723</v>
      </c>
      <c r="K7163">
        <v>37699306</v>
      </c>
      <c r="L7163">
        <v>43584</v>
      </c>
      <c r="M7163">
        <v>2</v>
      </c>
      <c r="N7163">
        <v>266727</v>
      </c>
      <c r="O7163" t="s">
        <v>23917</v>
      </c>
      <c r="P7163">
        <v>-20672</v>
      </c>
      <c r="Q7163" t="s">
        <v>23911</v>
      </c>
      <c r="R7163" t="s">
        <v>23912</v>
      </c>
      <c r="S7163" t="s">
        <v>35882</v>
      </c>
      <c r="T7163">
        <v>0.97213403838398904</v>
      </c>
      <c r="U7163">
        <v>1</v>
      </c>
      <c r="V7163">
        <v>0.35852194762794298</v>
      </c>
      <c r="W7163" t="s">
        <v>40</v>
      </c>
      <c r="X7163" t="s">
        <v>40</v>
      </c>
      <c r="Y7163">
        <v>0</v>
      </c>
      <c r="Z7163">
        <v>0.96726857278496403</v>
      </c>
      <c r="AA7163">
        <v>0.99919698600769702</v>
      </c>
      <c r="AB7163">
        <v>-0.50622612261713296</v>
      </c>
      <c r="AC7163">
        <v>0.17695932866387601</v>
      </c>
      <c r="AD7163">
        <v>0.68253123924728298</v>
      </c>
      <c r="AE7163">
        <v>23.4078867075274</v>
      </c>
      <c r="AF7163">
        <v>0.98343762640780896</v>
      </c>
      <c r="AG7163">
        <v>1</v>
      </c>
      <c r="AH7163">
        <v>1.1684650243455801</v>
      </c>
      <c r="AI7163">
        <v>0.24456414000292601</v>
      </c>
      <c r="AJ7163">
        <v>0.78121606160956403</v>
      </c>
      <c r="AK7163">
        <v>-23.2634968118373</v>
      </c>
    </row>
    <row r="7164" spans="1:37" x14ac:dyDescent="0.2">
      <c r="A7164" t="s">
        <v>23402</v>
      </c>
      <c r="B7164">
        <v>37777362</v>
      </c>
      <c r="C7164">
        <v>37777538</v>
      </c>
      <c r="D7164">
        <v>177</v>
      </c>
      <c r="E7164" t="s">
        <v>23918</v>
      </c>
      <c r="F7164">
        <v>5</v>
      </c>
      <c r="G7164" t="s">
        <v>23919</v>
      </c>
      <c r="H7164" t="s">
        <v>31000</v>
      </c>
      <c r="I7164">
        <v>6</v>
      </c>
      <c r="J7164">
        <v>37815777</v>
      </c>
      <c r="K7164">
        <v>37819218</v>
      </c>
      <c r="L7164">
        <v>3442</v>
      </c>
      <c r="M7164">
        <v>2</v>
      </c>
      <c r="N7164">
        <v>107986593</v>
      </c>
      <c r="O7164" t="s">
        <v>23920</v>
      </c>
      <c r="P7164">
        <v>41680</v>
      </c>
      <c r="Q7164" t="s">
        <v>40</v>
      </c>
      <c r="R7164" t="s">
        <v>23921</v>
      </c>
      <c r="S7164" t="s">
        <v>35883</v>
      </c>
      <c r="T7164">
        <v>1</v>
      </c>
      <c r="U7164">
        <v>1</v>
      </c>
      <c r="V7164">
        <v>-1.0830326785544999</v>
      </c>
      <c r="W7164">
        <v>0.69201225521665499</v>
      </c>
      <c r="X7164">
        <v>0.95159051474143896</v>
      </c>
      <c r="Y7164">
        <v>-0.12224959009062999</v>
      </c>
      <c r="Z7164">
        <v>0.79590556428138504</v>
      </c>
      <c r="AA7164">
        <v>0.927284221282906</v>
      </c>
      <c r="AB7164">
        <v>-0.95330416076274305</v>
      </c>
      <c r="AC7164">
        <v>0.92523690913815004</v>
      </c>
      <c r="AD7164">
        <v>0.94115954365910703</v>
      </c>
      <c r="AE7164">
        <v>0.21525974145817101</v>
      </c>
      <c r="AF7164">
        <v>0.80618802876324702</v>
      </c>
      <c r="AG7164">
        <v>0.91333021003096004</v>
      </c>
      <c r="AH7164">
        <v>-0.747550715371187</v>
      </c>
      <c r="AI7164">
        <v>0.61187545788734798</v>
      </c>
      <c r="AJ7164">
        <v>0.792270719854135</v>
      </c>
      <c r="AK7164">
        <v>-0.36389704893699298</v>
      </c>
    </row>
    <row r="7165" spans="1:37" x14ac:dyDescent="0.2">
      <c r="A7165" t="s">
        <v>23402</v>
      </c>
      <c r="B7165">
        <v>38158882</v>
      </c>
      <c r="C7165">
        <v>38159171</v>
      </c>
      <c r="D7165">
        <v>290</v>
      </c>
      <c r="E7165" t="s">
        <v>23922</v>
      </c>
      <c r="F7165">
        <v>8</v>
      </c>
      <c r="G7165" t="s">
        <v>23923</v>
      </c>
      <c r="H7165" t="s">
        <v>31000</v>
      </c>
      <c r="I7165">
        <v>6</v>
      </c>
      <c r="J7165">
        <v>38142997</v>
      </c>
      <c r="K7165">
        <v>38152995</v>
      </c>
      <c r="L7165">
        <v>9999</v>
      </c>
      <c r="M7165">
        <v>1</v>
      </c>
      <c r="N7165">
        <v>60685</v>
      </c>
      <c r="O7165" t="s">
        <v>23924</v>
      </c>
      <c r="P7165">
        <v>15885</v>
      </c>
      <c r="Q7165" t="s">
        <v>23925</v>
      </c>
      <c r="R7165" t="s">
        <v>23926</v>
      </c>
      <c r="S7165" t="s">
        <v>35884</v>
      </c>
      <c r="T7165" t="s">
        <v>40</v>
      </c>
      <c r="U7165" t="s">
        <v>40</v>
      </c>
      <c r="V7165">
        <v>0</v>
      </c>
      <c r="W7165">
        <v>0.123414495547065</v>
      </c>
      <c r="X7165">
        <v>0.704072456322962</v>
      </c>
      <c r="Y7165">
        <v>25.448808469988599</v>
      </c>
      <c r="Z7165">
        <v>0.306975110376564</v>
      </c>
      <c r="AA7165">
        <v>0.72610664078822296</v>
      </c>
      <c r="AB7165">
        <v>24.411333797728599</v>
      </c>
      <c r="AC7165">
        <v>0.27780950890804001</v>
      </c>
      <c r="AD7165">
        <v>0.68253123924728298</v>
      </c>
      <c r="AE7165">
        <v>24.4488085014893</v>
      </c>
      <c r="AF7165">
        <v>0.32549523997010099</v>
      </c>
      <c r="AG7165">
        <v>0.70473078222419605</v>
      </c>
      <c r="AH7165">
        <v>-24.374807923361399</v>
      </c>
      <c r="AI7165">
        <v>3.6185182304427702E-2</v>
      </c>
      <c r="AJ7165">
        <v>0.78121606160956403</v>
      </c>
      <c r="AK7165">
        <v>25.448808469988599</v>
      </c>
    </row>
    <row r="7166" spans="1:37" x14ac:dyDescent="0.2">
      <c r="A7166" t="s">
        <v>23402</v>
      </c>
      <c r="B7166">
        <v>39736990</v>
      </c>
      <c r="C7166">
        <v>39737148</v>
      </c>
      <c r="D7166">
        <v>159</v>
      </c>
      <c r="E7166" t="s">
        <v>23927</v>
      </c>
      <c r="F7166">
        <v>3</v>
      </c>
      <c r="G7166" t="s">
        <v>23928</v>
      </c>
      <c r="H7166" t="s">
        <v>31000</v>
      </c>
      <c r="I7166">
        <v>6</v>
      </c>
      <c r="J7166">
        <v>39329990</v>
      </c>
      <c r="K7166">
        <v>39725408</v>
      </c>
      <c r="L7166">
        <v>395419</v>
      </c>
      <c r="M7166">
        <v>2</v>
      </c>
      <c r="N7166">
        <v>221458</v>
      </c>
      <c r="O7166" t="s">
        <v>23929</v>
      </c>
      <c r="P7166">
        <v>-11582</v>
      </c>
      <c r="Q7166" t="s">
        <v>23930</v>
      </c>
      <c r="R7166" t="s">
        <v>23931</v>
      </c>
      <c r="S7166" t="s">
        <v>35885</v>
      </c>
      <c r="T7166">
        <v>0.35387198439864398</v>
      </c>
      <c r="U7166">
        <v>0.603102917160658</v>
      </c>
      <c r="V7166">
        <v>-23.5111123149162</v>
      </c>
      <c r="W7166">
        <v>0.123414495547065</v>
      </c>
      <c r="X7166">
        <v>0.704072456322962</v>
      </c>
      <c r="Y7166">
        <v>24.711440925988502</v>
      </c>
      <c r="Z7166">
        <v>0.69013698642955401</v>
      </c>
      <c r="AA7166">
        <v>0.84521697243271998</v>
      </c>
      <c r="AB7166">
        <v>-0.78329541076278697</v>
      </c>
      <c r="AC7166">
        <v>0.27780950890804001</v>
      </c>
      <c r="AD7166">
        <v>0.68253123924728298</v>
      </c>
      <c r="AE7166">
        <v>23.711440978504299</v>
      </c>
      <c r="AF7166">
        <v>0.32549523997010099</v>
      </c>
      <c r="AG7166">
        <v>0.70473078222419605</v>
      </c>
      <c r="AH7166">
        <v>-23.637440402588499</v>
      </c>
      <c r="AI7166">
        <v>3.6185182304427702E-2</v>
      </c>
      <c r="AJ7166">
        <v>0.78121606160956403</v>
      </c>
      <c r="AK7166">
        <v>24.711440925988502</v>
      </c>
    </row>
    <row r="7167" spans="1:37" x14ac:dyDescent="0.2">
      <c r="A7167" t="s">
        <v>23402</v>
      </c>
      <c r="B7167">
        <v>39737148</v>
      </c>
      <c r="C7167">
        <v>39737306</v>
      </c>
      <c r="D7167">
        <v>159</v>
      </c>
      <c r="E7167" t="s">
        <v>23932</v>
      </c>
      <c r="F7167">
        <v>2</v>
      </c>
      <c r="G7167" t="s">
        <v>23933</v>
      </c>
      <c r="H7167" t="s">
        <v>31000</v>
      </c>
      <c r="I7167">
        <v>6</v>
      </c>
      <c r="J7167">
        <v>39329990</v>
      </c>
      <c r="K7167">
        <v>39725408</v>
      </c>
      <c r="L7167">
        <v>395419</v>
      </c>
      <c r="M7167">
        <v>2</v>
      </c>
      <c r="N7167">
        <v>221458</v>
      </c>
      <c r="O7167" t="s">
        <v>23929</v>
      </c>
      <c r="P7167">
        <v>-11740</v>
      </c>
      <c r="Q7167" t="s">
        <v>23930</v>
      </c>
      <c r="R7167" t="s">
        <v>23931</v>
      </c>
      <c r="S7167" t="s">
        <v>35885</v>
      </c>
      <c r="T7167">
        <v>0.35387198439864398</v>
      </c>
      <c r="U7167">
        <v>0.603102917160658</v>
      </c>
      <c r="V7167">
        <v>-23.5111123149162</v>
      </c>
      <c r="W7167">
        <v>0.123414495547065</v>
      </c>
      <c r="X7167">
        <v>0.704072456322962</v>
      </c>
      <c r="Y7167">
        <v>24.711440925988502</v>
      </c>
      <c r="Z7167">
        <v>0.69013698642955401</v>
      </c>
      <c r="AA7167">
        <v>0.84521697243271998</v>
      </c>
      <c r="AB7167">
        <v>-0.78329541076278697</v>
      </c>
      <c r="AC7167">
        <v>0.27780950890804001</v>
      </c>
      <c r="AD7167">
        <v>0.68253123924728298</v>
      </c>
      <c r="AE7167">
        <v>23.711440978504299</v>
      </c>
      <c r="AF7167">
        <v>0.32549523997010099</v>
      </c>
      <c r="AG7167">
        <v>0.70473078222419605</v>
      </c>
      <c r="AH7167">
        <v>-23.637440402588499</v>
      </c>
      <c r="AI7167">
        <v>3.6185182304427702E-2</v>
      </c>
      <c r="AJ7167">
        <v>0.78121606160956403</v>
      </c>
      <c r="AK7167">
        <v>24.711440925988502</v>
      </c>
    </row>
    <row r="7168" spans="1:37" x14ac:dyDescent="0.2">
      <c r="A7168" t="s">
        <v>23402</v>
      </c>
      <c r="B7168">
        <v>41586865</v>
      </c>
      <c r="C7168">
        <v>41587115</v>
      </c>
      <c r="D7168">
        <v>251</v>
      </c>
      <c r="E7168" t="s">
        <v>23934</v>
      </c>
      <c r="F7168">
        <v>6</v>
      </c>
      <c r="G7168" t="s">
        <v>23935</v>
      </c>
      <c r="H7168" t="s">
        <v>30987</v>
      </c>
      <c r="I7168">
        <v>6</v>
      </c>
      <c r="J7168">
        <v>41586795</v>
      </c>
      <c r="K7168">
        <v>41587471</v>
      </c>
      <c r="L7168">
        <v>677</v>
      </c>
      <c r="M7168">
        <v>1</v>
      </c>
      <c r="N7168">
        <v>116113</v>
      </c>
      <c r="O7168" t="s">
        <v>23936</v>
      </c>
      <c r="P7168">
        <v>70</v>
      </c>
      <c r="Q7168" t="s">
        <v>23937</v>
      </c>
      <c r="R7168" t="s">
        <v>23938</v>
      </c>
      <c r="S7168" t="s">
        <v>35886</v>
      </c>
      <c r="T7168">
        <v>0.32911398597860803</v>
      </c>
      <c r="U7168">
        <v>0.603102917160658</v>
      </c>
      <c r="V7168">
        <v>24.597326151240601</v>
      </c>
      <c r="W7168">
        <v>0.20525741147413201</v>
      </c>
      <c r="X7168">
        <v>0.704072456322962</v>
      </c>
      <c r="Y7168">
        <v>-25.147827967315699</v>
      </c>
      <c r="Z7168">
        <v>0.306975110376564</v>
      </c>
      <c r="AA7168">
        <v>0.72610664078822296</v>
      </c>
      <c r="AB7168">
        <v>24.385987731507502</v>
      </c>
      <c r="AC7168">
        <v>7.0489011448141195E-2</v>
      </c>
      <c r="AD7168">
        <v>0.57684129297949804</v>
      </c>
      <c r="AE7168">
        <v>-25.147827967315699</v>
      </c>
      <c r="AF7168">
        <v>0.61410715005536498</v>
      </c>
      <c r="AG7168">
        <v>0.80674443595273604</v>
      </c>
      <c r="AH7168">
        <v>1.5473321003055001</v>
      </c>
      <c r="AI7168">
        <v>0.35038410267202102</v>
      </c>
      <c r="AJ7168">
        <v>0.78121606160956403</v>
      </c>
      <c r="AK7168">
        <v>-24.279072532652901</v>
      </c>
    </row>
    <row r="7169" spans="1:37" x14ac:dyDescent="0.2">
      <c r="A7169" t="s">
        <v>23402</v>
      </c>
      <c r="B7169">
        <v>42393513</v>
      </c>
      <c r="C7169">
        <v>42393797</v>
      </c>
      <c r="D7169">
        <v>285</v>
      </c>
      <c r="E7169" t="s">
        <v>23939</v>
      </c>
      <c r="F7169">
        <v>3</v>
      </c>
      <c r="G7169" t="s">
        <v>23940</v>
      </c>
      <c r="H7169" t="s">
        <v>35887</v>
      </c>
      <c r="I7169">
        <v>6</v>
      </c>
      <c r="J7169">
        <v>42228149</v>
      </c>
      <c r="K7169">
        <v>42451261</v>
      </c>
      <c r="L7169">
        <v>223113</v>
      </c>
      <c r="M7169">
        <v>2</v>
      </c>
      <c r="N7169">
        <v>55809</v>
      </c>
      <c r="O7169" t="s">
        <v>23941</v>
      </c>
      <c r="P7169">
        <v>57464</v>
      </c>
      <c r="Q7169" t="s">
        <v>23942</v>
      </c>
      <c r="R7169" t="s">
        <v>23943</v>
      </c>
      <c r="S7169" t="s">
        <v>35888</v>
      </c>
      <c r="T7169">
        <v>1</v>
      </c>
      <c r="U7169">
        <v>1</v>
      </c>
      <c r="V7169">
        <v>-1.63362457224089</v>
      </c>
      <c r="W7169">
        <v>0.90129300205075202</v>
      </c>
      <c r="X7169">
        <v>0.95159051474143896</v>
      </c>
      <c r="Y7169">
        <v>-0.46684574957677599</v>
      </c>
      <c r="Z7169">
        <v>0.51787522577244804</v>
      </c>
      <c r="AA7169">
        <v>0.84521697243271998</v>
      </c>
      <c r="AB7169">
        <v>9.8674962314356691E-3</v>
      </c>
      <c r="AC7169">
        <v>0.87571881649376604</v>
      </c>
      <c r="AD7169">
        <v>0.94068432309766403</v>
      </c>
      <c r="AE7169">
        <v>-1.0391987677552701</v>
      </c>
      <c r="AF7169">
        <v>0.48185193705156298</v>
      </c>
      <c r="AG7169">
        <v>0.80674443595273604</v>
      </c>
      <c r="AH7169">
        <v>-2.0618235098894502</v>
      </c>
      <c r="AI7169">
        <v>0.69444917998461897</v>
      </c>
      <c r="AJ7169">
        <v>0.862196742697804</v>
      </c>
      <c r="AK7169">
        <v>0.131401097294398</v>
      </c>
    </row>
    <row r="7170" spans="1:37" x14ac:dyDescent="0.2">
      <c r="A7170" t="s">
        <v>23402</v>
      </c>
      <c r="B7170">
        <v>42709846</v>
      </c>
      <c r="C7170">
        <v>42710010</v>
      </c>
      <c r="D7170">
        <v>165</v>
      </c>
      <c r="E7170" t="s">
        <v>23944</v>
      </c>
      <c r="F7170">
        <v>1</v>
      </c>
      <c r="G7170" t="s">
        <v>23945</v>
      </c>
      <c r="H7170" t="s">
        <v>35889</v>
      </c>
      <c r="I7170">
        <v>6</v>
      </c>
      <c r="J7170">
        <v>42696598</v>
      </c>
      <c r="K7170">
        <v>42722597</v>
      </c>
      <c r="L7170">
        <v>26000</v>
      </c>
      <c r="M7170">
        <v>2</v>
      </c>
      <c r="N7170">
        <v>5961</v>
      </c>
      <c r="O7170" t="s">
        <v>23946</v>
      </c>
      <c r="P7170">
        <v>12587</v>
      </c>
      <c r="Q7170" t="s">
        <v>23947</v>
      </c>
      <c r="R7170" t="s">
        <v>23948</v>
      </c>
      <c r="S7170" t="s">
        <v>35890</v>
      </c>
      <c r="T7170">
        <v>0.32911398597860803</v>
      </c>
      <c r="U7170">
        <v>0.603102917160658</v>
      </c>
      <c r="V7170">
        <v>23.2753981416108</v>
      </c>
      <c r="W7170">
        <v>0.89107655920673101</v>
      </c>
      <c r="X7170">
        <v>0.95159051474143896</v>
      </c>
      <c r="Y7170">
        <v>0.47047042178024101</v>
      </c>
      <c r="Z7170">
        <v>0.306975110376564</v>
      </c>
      <c r="AA7170">
        <v>0.72610664078822296</v>
      </c>
      <c r="AB7170">
        <v>23.4126285972456</v>
      </c>
      <c r="AC7170">
        <v>0.75388744886274095</v>
      </c>
      <c r="AD7170">
        <v>0.87989882095915395</v>
      </c>
      <c r="AE7170">
        <v>-0.52952946028179004</v>
      </c>
      <c r="AF7170">
        <v>0.64997455747578503</v>
      </c>
      <c r="AG7170">
        <v>0.80674443595273604</v>
      </c>
      <c r="AH7170">
        <v>0.805163869166311</v>
      </c>
      <c r="AI7170">
        <v>0.56157887380500204</v>
      </c>
      <c r="AJ7170">
        <v>0.78121606160956403</v>
      </c>
      <c r="AK7170">
        <v>1.33922575351089</v>
      </c>
    </row>
    <row r="7171" spans="1:37" x14ac:dyDescent="0.2">
      <c r="A7171" t="s">
        <v>23402</v>
      </c>
      <c r="B7171">
        <v>42710010</v>
      </c>
      <c r="C7171">
        <v>42710174</v>
      </c>
      <c r="D7171">
        <v>165</v>
      </c>
      <c r="E7171" t="s">
        <v>23949</v>
      </c>
      <c r="F7171">
        <v>3</v>
      </c>
      <c r="G7171" t="s">
        <v>23950</v>
      </c>
      <c r="H7171" t="s">
        <v>35889</v>
      </c>
      <c r="I7171">
        <v>6</v>
      </c>
      <c r="J7171">
        <v>42696598</v>
      </c>
      <c r="K7171">
        <v>42722597</v>
      </c>
      <c r="L7171">
        <v>26000</v>
      </c>
      <c r="M7171">
        <v>2</v>
      </c>
      <c r="N7171">
        <v>5961</v>
      </c>
      <c r="O7171" t="s">
        <v>23946</v>
      </c>
      <c r="P7171">
        <v>12423</v>
      </c>
      <c r="Q7171" t="s">
        <v>23947</v>
      </c>
      <c r="R7171" t="s">
        <v>23948</v>
      </c>
      <c r="S7171" t="s">
        <v>35890</v>
      </c>
      <c r="T7171">
        <v>0.32911398597860803</v>
      </c>
      <c r="U7171">
        <v>0.603102917160658</v>
      </c>
      <c r="V7171">
        <v>23.2753981416108</v>
      </c>
      <c r="W7171">
        <v>0.89107655920673101</v>
      </c>
      <c r="X7171">
        <v>0.95159051474143896</v>
      </c>
      <c r="Y7171">
        <v>0.47047042178024101</v>
      </c>
      <c r="Z7171">
        <v>0.306975110376564</v>
      </c>
      <c r="AA7171">
        <v>0.72610664078822296</v>
      </c>
      <c r="AB7171">
        <v>23.4126285972456</v>
      </c>
      <c r="AC7171">
        <v>0.75388744886274095</v>
      </c>
      <c r="AD7171">
        <v>0.87989882095915395</v>
      </c>
      <c r="AE7171">
        <v>-0.52952946028179004</v>
      </c>
      <c r="AF7171">
        <v>0.64997455747578503</v>
      </c>
      <c r="AG7171">
        <v>0.80674443595273604</v>
      </c>
      <c r="AH7171">
        <v>0.805163869166311</v>
      </c>
      <c r="AI7171">
        <v>0.56157887380500204</v>
      </c>
      <c r="AJ7171">
        <v>0.78121606160956403</v>
      </c>
      <c r="AK7171">
        <v>1.33922575351089</v>
      </c>
    </row>
    <row r="7172" spans="1:37" x14ac:dyDescent="0.2">
      <c r="A7172" t="s">
        <v>23402</v>
      </c>
      <c r="B7172">
        <v>42979440</v>
      </c>
      <c r="C7172">
        <v>42979591</v>
      </c>
      <c r="D7172">
        <v>152</v>
      </c>
      <c r="E7172" t="s">
        <v>23951</v>
      </c>
      <c r="F7172">
        <v>6</v>
      </c>
      <c r="G7172" t="s">
        <v>23952</v>
      </c>
      <c r="H7172" t="s">
        <v>30987</v>
      </c>
      <c r="I7172">
        <v>6</v>
      </c>
      <c r="J7172">
        <v>42963865</v>
      </c>
      <c r="K7172">
        <v>42979181</v>
      </c>
      <c r="L7172">
        <v>15317</v>
      </c>
      <c r="M7172">
        <v>2</v>
      </c>
      <c r="N7172">
        <v>5190</v>
      </c>
      <c r="O7172" t="s">
        <v>23953</v>
      </c>
      <c r="P7172">
        <v>-259</v>
      </c>
      <c r="Q7172" t="s">
        <v>23954</v>
      </c>
      <c r="R7172" t="s">
        <v>23955</v>
      </c>
      <c r="S7172" t="s">
        <v>35891</v>
      </c>
      <c r="T7172">
        <v>0.52274421612995903</v>
      </c>
      <c r="U7172">
        <v>0.80236869480211503</v>
      </c>
      <c r="V7172">
        <v>0.24719738015711401</v>
      </c>
      <c r="W7172">
        <v>0.64000217387467995</v>
      </c>
      <c r="X7172">
        <v>0.94119559056004798</v>
      </c>
      <c r="Y7172">
        <v>-4.7692385971040398E-2</v>
      </c>
      <c r="Z7172">
        <v>0.50989718458545696</v>
      </c>
      <c r="AA7172">
        <v>0.84521697243271998</v>
      </c>
      <c r="AB7172">
        <v>0.141604059230063</v>
      </c>
      <c r="AC7172">
        <v>0.20041185548754101</v>
      </c>
      <c r="AD7172">
        <v>0.68253123924728298</v>
      </c>
      <c r="AE7172">
        <v>-0.246918970628071</v>
      </c>
      <c r="AF7172">
        <v>0.62116509924893504</v>
      </c>
      <c r="AG7172">
        <v>0.80674443595273604</v>
      </c>
      <c r="AH7172">
        <v>0.23698601001699501</v>
      </c>
      <c r="AI7172">
        <v>0.82732507722164705</v>
      </c>
      <c r="AJ7172">
        <v>0.95599261818165704</v>
      </c>
      <c r="AK7172">
        <v>0.14926922127178399</v>
      </c>
    </row>
    <row r="7173" spans="1:37" x14ac:dyDescent="0.2">
      <c r="A7173" t="s">
        <v>23402</v>
      </c>
      <c r="B7173">
        <v>42987680</v>
      </c>
      <c r="C7173">
        <v>42987822</v>
      </c>
      <c r="D7173">
        <v>143</v>
      </c>
      <c r="E7173" t="s">
        <v>23956</v>
      </c>
      <c r="F7173">
        <v>1</v>
      </c>
      <c r="G7173" t="s">
        <v>23957</v>
      </c>
      <c r="H7173" t="s">
        <v>35892</v>
      </c>
      <c r="I7173">
        <v>6</v>
      </c>
      <c r="J7173">
        <v>42984652</v>
      </c>
      <c r="K7173">
        <v>43011327</v>
      </c>
      <c r="L7173">
        <v>26676</v>
      </c>
      <c r="M7173">
        <v>1</v>
      </c>
      <c r="N7173">
        <v>5528</v>
      </c>
      <c r="O7173" t="s">
        <v>23958</v>
      </c>
      <c r="P7173">
        <v>3028</v>
      </c>
      <c r="Q7173" t="s">
        <v>23959</v>
      </c>
      <c r="R7173" t="s">
        <v>23960</v>
      </c>
      <c r="S7173" t="s">
        <v>35893</v>
      </c>
      <c r="T7173">
        <v>0.17308923567461099</v>
      </c>
      <c r="U7173">
        <v>0.603102917160658</v>
      </c>
      <c r="V7173">
        <v>-24.437965031310998</v>
      </c>
      <c r="W7173">
        <v>0.89107655920673101</v>
      </c>
      <c r="X7173">
        <v>0.95159051474143896</v>
      </c>
      <c r="Y7173">
        <v>0.719919811322143</v>
      </c>
      <c r="Z7173">
        <v>5.50355599158565E-2</v>
      </c>
      <c r="AA7173">
        <v>0.72610664078822296</v>
      </c>
      <c r="AB7173">
        <v>-24.437965031310998</v>
      </c>
      <c r="AC7173">
        <v>0.75388744886274095</v>
      </c>
      <c r="AD7173">
        <v>0.87989882095915395</v>
      </c>
      <c r="AE7173">
        <v>-0.28008008903760101</v>
      </c>
      <c r="AF7173">
        <v>0.32549523997010099</v>
      </c>
      <c r="AG7173">
        <v>0.70473078222419605</v>
      </c>
      <c r="AH7173">
        <v>-23.508354416633701</v>
      </c>
      <c r="AI7173">
        <v>0.56157887380500204</v>
      </c>
      <c r="AJ7173">
        <v>0.78121606160956403</v>
      </c>
      <c r="AK7173">
        <v>1.5886751424693799</v>
      </c>
    </row>
    <row r="7174" spans="1:37" x14ac:dyDescent="0.2">
      <c r="A7174" t="s">
        <v>23402</v>
      </c>
      <c r="B7174">
        <v>43141662</v>
      </c>
      <c r="C7174">
        <v>43141814</v>
      </c>
      <c r="D7174">
        <v>153</v>
      </c>
      <c r="E7174" t="s">
        <v>23961</v>
      </c>
      <c r="F7174">
        <v>7</v>
      </c>
      <c r="G7174" t="s">
        <v>23962</v>
      </c>
      <c r="H7174" t="s">
        <v>30987</v>
      </c>
      <c r="I7174">
        <v>6</v>
      </c>
      <c r="J7174">
        <v>43142348</v>
      </c>
      <c r="K7174">
        <v>43146164</v>
      </c>
      <c r="L7174">
        <v>3817</v>
      </c>
      <c r="M7174">
        <v>1</v>
      </c>
      <c r="N7174">
        <v>5754</v>
      </c>
      <c r="O7174" t="s">
        <v>23963</v>
      </c>
      <c r="P7174">
        <v>-534</v>
      </c>
      <c r="Q7174" t="s">
        <v>23964</v>
      </c>
      <c r="R7174" t="s">
        <v>23965</v>
      </c>
      <c r="S7174" t="s">
        <v>35894</v>
      </c>
      <c r="T7174">
        <v>0.583211159830616</v>
      </c>
      <c r="U7174">
        <v>0.81360520874211995</v>
      </c>
      <c r="V7174">
        <v>-0.57990005271020895</v>
      </c>
      <c r="W7174">
        <v>0.38920677604595899</v>
      </c>
      <c r="X7174">
        <v>0.704072456322962</v>
      </c>
      <c r="Y7174">
        <v>-21.0737647919862</v>
      </c>
      <c r="Z7174">
        <v>1</v>
      </c>
      <c r="AA7174">
        <v>1</v>
      </c>
      <c r="AB7174">
        <v>-1.5433741209665499</v>
      </c>
      <c r="AC7174">
        <v>0.85817338719172098</v>
      </c>
      <c r="AD7174">
        <v>0.94068432309766403</v>
      </c>
      <c r="AE7174">
        <v>3.8546133148494799</v>
      </c>
      <c r="AF7174">
        <v>0.23669707478149901</v>
      </c>
      <c r="AG7174">
        <v>0.69020448338054297</v>
      </c>
      <c r="AH7174">
        <v>0.34971058389718201</v>
      </c>
      <c r="AI7174">
        <v>0.24456414000292601</v>
      </c>
      <c r="AJ7174">
        <v>0.78121606160956403</v>
      </c>
      <c r="AK7174">
        <v>-24.843121687107701</v>
      </c>
    </row>
    <row r="7175" spans="1:37" x14ac:dyDescent="0.2">
      <c r="A7175" t="s">
        <v>23402</v>
      </c>
      <c r="B7175">
        <v>43141845</v>
      </c>
      <c r="C7175">
        <v>43141986</v>
      </c>
      <c r="D7175">
        <v>142</v>
      </c>
      <c r="E7175" t="s">
        <v>23966</v>
      </c>
      <c r="F7175">
        <v>5</v>
      </c>
      <c r="G7175" t="s">
        <v>23967</v>
      </c>
      <c r="H7175" t="s">
        <v>30987</v>
      </c>
      <c r="I7175">
        <v>6</v>
      </c>
      <c r="J7175">
        <v>43142348</v>
      </c>
      <c r="K7175">
        <v>43146164</v>
      </c>
      <c r="L7175">
        <v>3817</v>
      </c>
      <c r="M7175">
        <v>1</v>
      </c>
      <c r="N7175">
        <v>5754</v>
      </c>
      <c r="O7175" t="s">
        <v>23963</v>
      </c>
      <c r="P7175">
        <v>-362</v>
      </c>
      <c r="Q7175" t="s">
        <v>23964</v>
      </c>
      <c r="R7175" t="s">
        <v>23965</v>
      </c>
      <c r="S7175" t="s">
        <v>35894</v>
      </c>
      <c r="T7175">
        <v>0.583211159830616</v>
      </c>
      <c r="U7175">
        <v>0.81360520874211995</v>
      </c>
      <c r="V7175">
        <v>-0.57990005271020895</v>
      </c>
      <c r="W7175">
        <v>0.38920677604595899</v>
      </c>
      <c r="X7175">
        <v>0.704072456322962</v>
      </c>
      <c r="Y7175">
        <v>-21.0737647919862</v>
      </c>
      <c r="Z7175">
        <v>1</v>
      </c>
      <c r="AA7175">
        <v>1</v>
      </c>
      <c r="AB7175">
        <v>-1.5433741209665499</v>
      </c>
      <c r="AC7175">
        <v>0.85817338719172098</v>
      </c>
      <c r="AD7175">
        <v>0.94068432309766403</v>
      </c>
      <c r="AE7175">
        <v>3.8546133148494799</v>
      </c>
      <c r="AF7175">
        <v>0.23669707478149901</v>
      </c>
      <c r="AG7175">
        <v>0.69020448338054297</v>
      </c>
      <c r="AH7175">
        <v>0.34971058389718201</v>
      </c>
      <c r="AI7175">
        <v>0.24456414000292601</v>
      </c>
      <c r="AJ7175">
        <v>0.78121606160956403</v>
      </c>
      <c r="AK7175">
        <v>-24.843121687107701</v>
      </c>
    </row>
    <row r="7176" spans="1:37" x14ac:dyDescent="0.2">
      <c r="A7176" t="s">
        <v>23402</v>
      </c>
      <c r="B7176">
        <v>43141986</v>
      </c>
      <c r="C7176">
        <v>43142127</v>
      </c>
      <c r="D7176">
        <v>142</v>
      </c>
      <c r="E7176" t="s">
        <v>23968</v>
      </c>
      <c r="F7176">
        <v>4</v>
      </c>
      <c r="G7176" t="s">
        <v>23969</v>
      </c>
      <c r="H7176" t="s">
        <v>30987</v>
      </c>
      <c r="I7176">
        <v>6</v>
      </c>
      <c r="J7176">
        <v>43142348</v>
      </c>
      <c r="K7176">
        <v>43146164</v>
      </c>
      <c r="L7176">
        <v>3817</v>
      </c>
      <c r="M7176">
        <v>1</v>
      </c>
      <c r="N7176">
        <v>5754</v>
      </c>
      <c r="O7176" t="s">
        <v>23963</v>
      </c>
      <c r="P7176">
        <v>-221</v>
      </c>
      <c r="Q7176" t="s">
        <v>23964</v>
      </c>
      <c r="R7176" t="s">
        <v>23965</v>
      </c>
      <c r="S7176" t="s">
        <v>35894</v>
      </c>
      <c r="T7176">
        <v>0.583211159830616</v>
      </c>
      <c r="U7176">
        <v>0.81360520874211995</v>
      </c>
      <c r="V7176">
        <v>-0.57990005271020895</v>
      </c>
      <c r="W7176">
        <v>0.38920677604595899</v>
      </c>
      <c r="X7176">
        <v>0.704072456322962</v>
      </c>
      <c r="Y7176">
        <v>-21.0737647919862</v>
      </c>
      <c r="Z7176">
        <v>1</v>
      </c>
      <c r="AA7176">
        <v>1</v>
      </c>
      <c r="AB7176">
        <v>-1.5433741209665499</v>
      </c>
      <c r="AC7176">
        <v>0.85817338719172098</v>
      </c>
      <c r="AD7176">
        <v>0.94068432309766403</v>
      </c>
      <c r="AE7176">
        <v>3.8546133148494799</v>
      </c>
      <c r="AF7176">
        <v>0.23669707478149901</v>
      </c>
      <c r="AG7176">
        <v>0.69020448338054297</v>
      </c>
      <c r="AH7176">
        <v>0.34971058389718201</v>
      </c>
      <c r="AI7176">
        <v>0.24456414000292601</v>
      </c>
      <c r="AJ7176">
        <v>0.78121606160956403</v>
      </c>
      <c r="AK7176">
        <v>-24.843121687107701</v>
      </c>
    </row>
    <row r="7177" spans="1:37" x14ac:dyDescent="0.2">
      <c r="A7177" t="s">
        <v>23402</v>
      </c>
      <c r="B7177">
        <v>43238589</v>
      </c>
      <c r="C7177">
        <v>43238732</v>
      </c>
      <c r="D7177">
        <v>144</v>
      </c>
      <c r="E7177" t="s">
        <v>23970</v>
      </c>
      <c r="F7177">
        <v>1</v>
      </c>
      <c r="G7177" t="s">
        <v>23971</v>
      </c>
      <c r="H7177" t="s">
        <v>31000</v>
      </c>
      <c r="I7177">
        <v>6</v>
      </c>
      <c r="J7177">
        <v>43243481</v>
      </c>
      <c r="K7177">
        <v>43288258</v>
      </c>
      <c r="L7177">
        <v>44778</v>
      </c>
      <c r="M7177">
        <v>1</v>
      </c>
      <c r="N7177">
        <v>84630</v>
      </c>
      <c r="O7177" t="s">
        <v>23972</v>
      </c>
      <c r="P7177">
        <v>-4749</v>
      </c>
      <c r="Q7177" t="s">
        <v>23973</v>
      </c>
      <c r="R7177" t="s">
        <v>23974</v>
      </c>
      <c r="S7177" t="s">
        <v>35895</v>
      </c>
      <c r="T7177">
        <v>0.35387198439864398</v>
      </c>
      <c r="U7177">
        <v>0.603102917160658</v>
      </c>
      <c r="V7177">
        <v>-20.894012833697101</v>
      </c>
      <c r="W7177">
        <v>0.20525741147413201</v>
      </c>
      <c r="X7177">
        <v>0.704072456322962</v>
      </c>
      <c r="Y7177">
        <v>-22.063576512910299</v>
      </c>
      <c r="Z7177">
        <v>0.69013698642955401</v>
      </c>
      <c r="AA7177">
        <v>0.84521697243271998</v>
      </c>
      <c r="AB7177">
        <v>-0.34349495317989198</v>
      </c>
      <c r="AC7177">
        <v>7.0489011448141195E-2</v>
      </c>
      <c r="AD7177">
        <v>0.57684129297949804</v>
      </c>
      <c r="AE7177">
        <v>-22.063576512910299</v>
      </c>
      <c r="AF7177">
        <v>0.32549523997010099</v>
      </c>
      <c r="AG7177">
        <v>0.70473078222419605</v>
      </c>
      <c r="AH7177">
        <v>-21.2652106173548</v>
      </c>
      <c r="AI7177">
        <v>0.35038410267202102</v>
      </c>
      <c r="AJ7177">
        <v>0.78121606160956403</v>
      </c>
      <c r="AK7177">
        <v>-21.194821318083999</v>
      </c>
    </row>
    <row r="7178" spans="1:37" x14ac:dyDescent="0.2">
      <c r="A7178" t="s">
        <v>23402</v>
      </c>
      <c r="B7178">
        <v>43238732</v>
      </c>
      <c r="C7178">
        <v>43238875</v>
      </c>
      <c r="D7178">
        <v>144</v>
      </c>
      <c r="E7178" t="s">
        <v>23975</v>
      </c>
      <c r="F7178">
        <v>1</v>
      </c>
      <c r="G7178" t="s">
        <v>23976</v>
      </c>
      <c r="H7178" t="s">
        <v>31000</v>
      </c>
      <c r="I7178">
        <v>6</v>
      </c>
      <c r="J7178">
        <v>43243481</v>
      </c>
      <c r="K7178">
        <v>43288258</v>
      </c>
      <c r="L7178">
        <v>44778</v>
      </c>
      <c r="M7178">
        <v>1</v>
      </c>
      <c r="N7178">
        <v>84630</v>
      </c>
      <c r="O7178" t="s">
        <v>23972</v>
      </c>
      <c r="P7178">
        <v>-4606</v>
      </c>
      <c r="Q7178" t="s">
        <v>23973</v>
      </c>
      <c r="R7178" t="s">
        <v>23974</v>
      </c>
      <c r="S7178" t="s">
        <v>35895</v>
      </c>
      <c r="T7178">
        <v>0.35387198439864398</v>
      </c>
      <c r="U7178">
        <v>0.603102917160658</v>
      </c>
      <c r="V7178">
        <v>-20.894012833697101</v>
      </c>
      <c r="W7178">
        <v>0.20525741147413201</v>
      </c>
      <c r="X7178">
        <v>0.704072456322962</v>
      </c>
      <c r="Y7178">
        <v>-22.063576512910299</v>
      </c>
      <c r="Z7178">
        <v>0.69013698642955401</v>
      </c>
      <c r="AA7178">
        <v>0.84521697243271998</v>
      </c>
      <c r="AB7178">
        <v>-0.34349495317989198</v>
      </c>
      <c r="AC7178">
        <v>7.0489011448141195E-2</v>
      </c>
      <c r="AD7178">
        <v>0.57684129297949804</v>
      </c>
      <c r="AE7178">
        <v>-22.063576512910299</v>
      </c>
      <c r="AF7178">
        <v>0.32549523997010099</v>
      </c>
      <c r="AG7178">
        <v>0.70473078222419605</v>
      </c>
      <c r="AH7178">
        <v>-21.2652106173548</v>
      </c>
      <c r="AI7178">
        <v>0.35038410267202102</v>
      </c>
      <c r="AJ7178">
        <v>0.78121606160956403</v>
      </c>
      <c r="AK7178">
        <v>-21.194821318083999</v>
      </c>
    </row>
    <row r="7179" spans="1:37" x14ac:dyDescent="0.2">
      <c r="A7179" t="s">
        <v>23402</v>
      </c>
      <c r="B7179">
        <v>43413577</v>
      </c>
      <c r="C7179">
        <v>43413721</v>
      </c>
      <c r="D7179">
        <v>145</v>
      </c>
      <c r="E7179" t="s">
        <v>23977</v>
      </c>
      <c r="F7179">
        <v>3</v>
      </c>
      <c r="G7179" t="s">
        <v>23978</v>
      </c>
      <c r="H7179" t="s">
        <v>35896</v>
      </c>
      <c r="I7179">
        <v>6</v>
      </c>
      <c r="J7179">
        <v>43427366</v>
      </c>
      <c r="K7179">
        <v>43441897</v>
      </c>
      <c r="L7179">
        <v>14532</v>
      </c>
      <c r="M7179">
        <v>1</v>
      </c>
      <c r="N7179">
        <v>89845</v>
      </c>
      <c r="O7179" t="s">
        <v>23979</v>
      </c>
      <c r="P7179">
        <v>-13645</v>
      </c>
      <c r="Q7179" t="s">
        <v>23980</v>
      </c>
      <c r="R7179" t="s">
        <v>23981</v>
      </c>
      <c r="S7179" t="s">
        <v>35897</v>
      </c>
      <c r="T7179">
        <v>0.35387198439864398</v>
      </c>
      <c r="U7179">
        <v>0.603102917160658</v>
      </c>
      <c r="V7179">
        <v>-24.2775629058732</v>
      </c>
      <c r="W7179">
        <v>0.38920677604595899</v>
      </c>
      <c r="X7179">
        <v>0.704072456322962</v>
      </c>
      <c r="Y7179">
        <v>-24.1463183793512</v>
      </c>
      <c r="Z7179">
        <v>0.184235113180511</v>
      </c>
      <c r="AA7179">
        <v>0.72610664078822296</v>
      </c>
      <c r="AB7179">
        <v>-24.2775629058732</v>
      </c>
      <c r="AC7179">
        <v>0.21073619169722799</v>
      </c>
      <c r="AD7179">
        <v>0.68253123924728298</v>
      </c>
      <c r="AE7179">
        <v>-24.1463183793512</v>
      </c>
      <c r="AF7179">
        <v>0.501741946288212</v>
      </c>
      <c r="AG7179">
        <v>0.80674443595273604</v>
      </c>
      <c r="AH7179">
        <v>-23.3479522979496</v>
      </c>
      <c r="AI7179">
        <v>0.52399907623471598</v>
      </c>
      <c r="AJ7179">
        <v>0.78121606160956403</v>
      </c>
      <c r="AK7179">
        <v>-23.2775629768146</v>
      </c>
    </row>
    <row r="7180" spans="1:37" x14ac:dyDescent="0.2">
      <c r="A7180" t="s">
        <v>23402</v>
      </c>
      <c r="B7180">
        <v>43467971</v>
      </c>
      <c r="C7180">
        <v>43468128</v>
      </c>
      <c r="D7180">
        <v>158</v>
      </c>
      <c r="E7180" t="s">
        <v>23982</v>
      </c>
      <c r="F7180">
        <v>0</v>
      </c>
      <c r="G7180" t="s">
        <v>23983</v>
      </c>
      <c r="H7180" t="s">
        <v>31000</v>
      </c>
      <c r="I7180">
        <v>6</v>
      </c>
      <c r="J7180">
        <v>43477523</v>
      </c>
      <c r="K7180">
        <v>43506556</v>
      </c>
      <c r="L7180">
        <v>29034</v>
      </c>
      <c r="M7180">
        <v>1</v>
      </c>
      <c r="N7180">
        <v>93643</v>
      </c>
      <c r="O7180" t="s">
        <v>23984</v>
      </c>
      <c r="P7180">
        <v>-9395</v>
      </c>
      <c r="Q7180" t="s">
        <v>23985</v>
      </c>
      <c r="R7180" t="s">
        <v>23986</v>
      </c>
      <c r="S7180" t="s">
        <v>35898</v>
      </c>
      <c r="T7180">
        <v>0.152084254673993</v>
      </c>
      <c r="U7180">
        <v>0.603102917160658</v>
      </c>
      <c r="V7180">
        <v>23.210195145787701</v>
      </c>
      <c r="W7180">
        <v>0.20525741147413201</v>
      </c>
      <c r="X7180">
        <v>0.704072456322962</v>
      </c>
      <c r="Y7180">
        <v>-23.008561306917901</v>
      </c>
      <c r="Z7180">
        <v>0.203350924423461</v>
      </c>
      <c r="AA7180">
        <v>0.72610664078822296</v>
      </c>
      <c r="AB7180">
        <v>23.964628972848601</v>
      </c>
      <c r="AC7180">
        <v>0.32081866871113202</v>
      </c>
      <c r="AD7180">
        <v>0.68773325147593101</v>
      </c>
      <c r="AE7180">
        <v>0.470723998053725</v>
      </c>
      <c r="AF7180">
        <v>0.23669707478149901</v>
      </c>
      <c r="AG7180">
        <v>0.69020448338054297</v>
      </c>
      <c r="AH7180">
        <v>-0.19508958423318601</v>
      </c>
      <c r="AI7180">
        <v>0.24456414000292601</v>
      </c>
      <c r="AJ7180">
        <v>0.78121606160956403</v>
      </c>
      <c r="AK7180">
        <v>-23.857713775711002</v>
      </c>
    </row>
    <row r="7181" spans="1:37" x14ac:dyDescent="0.2">
      <c r="A7181" t="s">
        <v>23402</v>
      </c>
      <c r="B7181">
        <v>43998285</v>
      </c>
      <c r="C7181">
        <v>43998455</v>
      </c>
      <c r="D7181">
        <v>171</v>
      </c>
      <c r="E7181" t="s">
        <v>23987</v>
      </c>
      <c r="F7181">
        <v>13</v>
      </c>
      <c r="G7181" t="s">
        <v>23988</v>
      </c>
      <c r="H7181" t="s">
        <v>31032</v>
      </c>
      <c r="I7181">
        <v>6</v>
      </c>
      <c r="J7181">
        <v>44000580</v>
      </c>
      <c r="K7181">
        <v>44005150</v>
      </c>
      <c r="L7181">
        <v>4571</v>
      </c>
      <c r="M7181">
        <v>1</v>
      </c>
      <c r="N7181">
        <v>221416</v>
      </c>
      <c r="O7181" t="s">
        <v>23989</v>
      </c>
      <c r="P7181">
        <v>-2125</v>
      </c>
      <c r="Q7181" t="s">
        <v>23990</v>
      </c>
      <c r="R7181" t="s">
        <v>23991</v>
      </c>
      <c r="S7181" t="s">
        <v>35899</v>
      </c>
      <c r="T7181">
        <v>0.17308923567461099</v>
      </c>
      <c r="U7181">
        <v>0.603102917160658</v>
      </c>
      <c r="V7181">
        <v>-24.247090990378101</v>
      </c>
      <c r="W7181">
        <v>0.89107655920673101</v>
      </c>
      <c r="X7181">
        <v>0.95159051474143896</v>
      </c>
      <c r="Y7181">
        <v>2.1888493213352</v>
      </c>
      <c r="Z7181">
        <v>0.53052895265546796</v>
      </c>
      <c r="AA7181">
        <v>0.84521697243271998</v>
      </c>
      <c r="AB7181">
        <v>-0.442955110524555</v>
      </c>
      <c r="AC7181">
        <v>0.59090205226999604</v>
      </c>
      <c r="AD7181">
        <v>0.87989882095915395</v>
      </c>
      <c r="AE7181">
        <v>1.83831029993256</v>
      </c>
      <c r="AF7181">
        <v>0.15203231574161999</v>
      </c>
      <c r="AG7181">
        <v>0.68151250837662902</v>
      </c>
      <c r="AH7181">
        <v>-24.5600297853413</v>
      </c>
      <c r="AI7181">
        <v>0.84178376985732795</v>
      </c>
      <c r="AJ7181">
        <v>0.95896800690842199</v>
      </c>
      <c r="AK7181">
        <v>1.40612829508864</v>
      </c>
    </row>
    <row r="7182" spans="1:37" x14ac:dyDescent="0.2">
      <c r="A7182" t="s">
        <v>23402</v>
      </c>
      <c r="B7182">
        <v>43998455</v>
      </c>
      <c r="C7182">
        <v>43998625</v>
      </c>
      <c r="D7182">
        <v>171</v>
      </c>
      <c r="E7182" t="s">
        <v>23992</v>
      </c>
      <c r="F7182">
        <v>1</v>
      </c>
      <c r="G7182" t="s">
        <v>23993</v>
      </c>
      <c r="H7182" t="s">
        <v>30999</v>
      </c>
      <c r="I7182">
        <v>6</v>
      </c>
      <c r="J7182">
        <v>44000580</v>
      </c>
      <c r="K7182">
        <v>44005150</v>
      </c>
      <c r="L7182">
        <v>4571</v>
      </c>
      <c r="M7182">
        <v>1</v>
      </c>
      <c r="N7182">
        <v>221416</v>
      </c>
      <c r="O7182" t="s">
        <v>23989</v>
      </c>
      <c r="P7182">
        <v>-1955</v>
      </c>
      <c r="Q7182" t="s">
        <v>23990</v>
      </c>
      <c r="R7182" t="s">
        <v>23991</v>
      </c>
      <c r="S7182" t="s">
        <v>35899</v>
      </c>
      <c r="T7182">
        <v>0.17308923567461099</v>
      </c>
      <c r="U7182">
        <v>0.603102917160658</v>
      </c>
      <c r="V7182">
        <v>-24.247090990378101</v>
      </c>
      <c r="W7182">
        <v>0.89107655920673101</v>
      </c>
      <c r="X7182">
        <v>0.95159051474143896</v>
      </c>
      <c r="Y7182">
        <v>2.1888493213352</v>
      </c>
      <c r="Z7182">
        <v>0.53052895265546796</v>
      </c>
      <c r="AA7182">
        <v>0.84521697243271998</v>
      </c>
      <c r="AB7182">
        <v>-0.442955110524555</v>
      </c>
      <c r="AC7182">
        <v>0.59090205226999604</v>
      </c>
      <c r="AD7182">
        <v>0.87989882095915395</v>
      </c>
      <c r="AE7182">
        <v>1.83831029993256</v>
      </c>
      <c r="AF7182">
        <v>0.15203231574161999</v>
      </c>
      <c r="AG7182">
        <v>0.68151250837662902</v>
      </c>
      <c r="AH7182">
        <v>-24.5600297853413</v>
      </c>
      <c r="AI7182">
        <v>0.84178376985732795</v>
      </c>
      <c r="AJ7182">
        <v>0.95896800690842199</v>
      </c>
      <c r="AK7182">
        <v>1.40612829508864</v>
      </c>
    </row>
    <row r="7183" spans="1:37" x14ac:dyDescent="0.2">
      <c r="A7183" t="s">
        <v>23402</v>
      </c>
      <c r="B7183">
        <v>44324789</v>
      </c>
      <c r="C7183">
        <v>44324940</v>
      </c>
      <c r="D7183">
        <v>152</v>
      </c>
      <c r="E7183" t="s">
        <v>23994</v>
      </c>
      <c r="F7183">
        <v>1</v>
      </c>
      <c r="G7183" t="s">
        <v>23995</v>
      </c>
      <c r="H7183" t="s">
        <v>35900</v>
      </c>
      <c r="I7183">
        <v>6</v>
      </c>
      <c r="J7183">
        <v>44298731</v>
      </c>
      <c r="K7183">
        <v>44313347</v>
      </c>
      <c r="L7183">
        <v>14617</v>
      </c>
      <c r="M7183">
        <v>2</v>
      </c>
      <c r="N7183">
        <v>57505</v>
      </c>
      <c r="O7183" t="s">
        <v>23996</v>
      </c>
      <c r="P7183">
        <v>-11442</v>
      </c>
      <c r="Q7183" t="s">
        <v>23997</v>
      </c>
      <c r="R7183" t="s">
        <v>23998</v>
      </c>
      <c r="S7183" t="s">
        <v>35901</v>
      </c>
      <c r="T7183">
        <v>0.35387198439864398</v>
      </c>
      <c r="U7183">
        <v>0.603102917160658</v>
      </c>
      <c r="V7183">
        <v>-23.3563646996698</v>
      </c>
      <c r="W7183">
        <v>0.123414495547065</v>
      </c>
      <c r="X7183">
        <v>0.704072456322962</v>
      </c>
      <c r="Y7183">
        <v>23.8283019071763</v>
      </c>
      <c r="Z7183">
        <v>0.65379035313853895</v>
      </c>
      <c r="AA7183">
        <v>0.84521697243271998</v>
      </c>
      <c r="AB7183">
        <v>-2.8652040905479499</v>
      </c>
      <c r="AC7183">
        <v>0.27780950890804001</v>
      </c>
      <c r="AD7183">
        <v>0.68253123924728298</v>
      </c>
      <c r="AE7183">
        <v>22.8283020040355</v>
      </c>
      <c r="AF7183">
        <v>0.32549523997010099</v>
      </c>
      <c r="AG7183">
        <v>0.70473078222419605</v>
      </c>
      <c r="AH7183">
        <v>-22.7543014327875</v>
      </c>
      <c r="AI7183">
        <v>3.6185182304427702E-2</v>
      </c>
      <c r="AJ7183">
        <v>0.78121606160956403</v>
      </c>
      <c r="AK7183">
        <v>23.8283019071763</v>
      </c>
    </row>
    <row r="7184" spans="1:37" x14ac:dyDescent="0.2">
      <c r="A7184" t="s">
        <v>23402</v>
      </c>
      <c r="B7184">
        <v>44325023</v>
      </c>
      <c r="C7184">
        <v>44325174</v>
      </c>
      <c r="D7184">
        <v>152</v>
      </c>
      <c r="E7184" t="s">
        <v>23999</v>
      </c>
      <c r="F7184">
        <v>2</v>
      </c>
      <c r="G7184" t="s">
        <v>24000</v>
      </c>
      <c r="H7184" t="s">
        <v>35900</v>
      </c>
      <c r="I7184">
        <v>6</v>
      </c>
      <c r="J7184">
        <v>44298731</v>
      </c>
      <c r="K7184">
        <v>44313347</v>
      </c>
      <c r="L7184">
        <v>14617</v>
      </c>
      <c r="M7184">
        <v>2</v>
      </c>
      <c r="N7184">
        <v>57505</v>
      </c>
      <c r="O7184" t="s">
        <v>23996</v>
      </c>
      <c r="P7184">
        <v>-11676</v>
      </c>
      <c r="Q7184" t="s">
        <v>23997</v>
      </c>
      <c r="R7184" t="s">
        <v>23998</v>
      </c>
      <c r="S7184" t="s">
        <v>35901</v>
      </c>
      <c r="T7184">
        <v>0.35387198439864398</v>
      </c>
      <c r="U7184">
        <v>0.603102917160658</v>
      </c>
      <c r="V7184">
        <v>-23.3563646996698</v>
      </c>
      <c r="W7184">
        <v>0.123414495547065</v>
      </c>
      <c r="X7184">
        <v>0.704072456322962</v>
      </c>
      <c r="Y7184">
        <v>23.8283019071763</v>
      </c>
      <c r="Z7184">
        <v>0.65379035313853895</v>
      </c>
      <c r="AA7184">
        <v>0.84521697243271998</v>
      </c>
      <c r="AB7184">
        <v>-2.8652040905479499</v>
      </c>
      <c r="AC7184">
        <v>0.27780950890804001</v>
      </c>
      <c r="AD7184">
        <v>0.68253123924728298</v>
      </c>
      <c r="AE7184">
        <v>22.8283020040355</v>
      </c>
      <c r="AF7184">
        <v>0.32549523997010099</v>
      </c>
      <c r="AG7184">
        <v>0.70473078222419605</v>
      </c>
      <c r="AH7184">
        <v>-22.7543014327875</v>
      </c>
      <c r="AI7184">
        <v>3.6185182304427702E-2</v>
      </c>
      <c r="AJ7184">
        <v>0.78121606160956403</v>
      </c>
      <c r="AK7184">
        <v>23.8283019071763</v>
      </c>
    </row>
    <row r="7185" spans="1:37" x14ac:dyDescent="0.2">
      <c r="A7185" t="s">
        <v>23402</v>
      </c>
      <c r="B7185">
        <v>44589411</v>
      </c>
      <c r="C7185">
        <v>44589561</v>
      </c>
      <c r="D7185">
        <v>151</v>
      </c>
      <c r="E7185" t="s">
        <v>24001</v>
      </c>
      <c r="F7185">
        <v>2</v>
      </c>
      <c r="G7185" t="s">
        <v>24002</v>
      </c>
      <c r="H7185" t="s">
        <v>31000</v>
      </c>
      <c r="I7185">
        <v>6</v>
      </c>
      <c r="J7185">
        <v>44525259</v>
      </c>
      <c r="K7185">
        <v>44526754</v>
      </c>
      <c r="L7185">
        <v>1496</v>
      </c>
      <c r="M7185">
        <v>1</v>
      </c>
      <c r="N7185">
        <v>105375074</v>
      </c>
      <c r="O7185" t="s">
        <v>24003</v>
      </c>
      <c r="P7185">
        <v>64152</v>
      </c>
      <c r="Q7185" t="s">
        <v>40</v>
      </c>
      <c r="R7185" t="s">
        <v>24004</v>
      </c>
      <c r="S7185" t="s">
        <v>35902</v>
      </c>
      <c r="T7185">
        <v>0.506551998792793</v>
      </c>
      <c r="U7185">
        <v>0.78288571403930396</v>
      </c>
      <c r="V7185">
        <v>5.7456351610927996</v>
      </c>
      <c r="W7185">
        <v>0.113079289867903</v>
      </c>
      <c r="X7185">
        <v>0.704072456322962</v>
      </c>
      <c r="Y7185">
        <v>-25.860376435126899</v>
      </c>
      <c r="Z7185">
        <v>0.93459220503170903</v>
      </c>
      <c r="AA7185">
        <v>0.99919698600769702</v>
      </c>
      <c r="AB7185">
        <v>4.7821610570644797</v>
      </c>
      <c r="AC7185">
        <v>2.4853262407310801E-2</v>
      </c>
      <c r="AD7185">
        <v>0.57684129297949804</v>
      </c>
      <c r="AE7185">
        <v>-25.860376435126899</v>
      </c>
      <c r="AF7185">
        <v>0.205398459628826</v>
      </c>
      <c r="AG7185">
        <v>0.68151250837662902</v>
      </c>
      <c r="AH7185">
        <v>6.67524481393614</v>
      </c>
      <c r="AI7185">
        <v>0.24456414000292601</v>
      </c>
      <c r="AJ7185">
        <v>0.78121606160956403</v>
      </c>
      <c r="AK7185">
        <v>-24.991620987968901</v>
      </c>
    </row>
    <row r="7186" spans="1:37" x14ac:dyDescent="0.2">
      <c r="A7186" t="s">
        <v>23402</v>
      </c>
      <c r="B7186">
        <v>44589561</v>
      </c>
      <c r="C7186">
        <v>44589711</v>
      </c>
      <c r="D7186">
        <v>151</v>
      </c>
      <c r="E7186" t="s">
        <v>24005</v>
      </c>
      <c r="F7186">
        <v>1</v>
      </c>
      <c r="G7186" t="s">
        <v>24006</v>
      </c>
      <c r="H7186" t="s">
        <v>31000</v>
      </c>
      <c r="I7186">
        <v>6</v>
      </c>
      <c r="J7186">
        <v>44525259</v>
      </c>
      <c r="K7186">
        <v>44526754</v>
      </c>
      <c r="L7186">
        <v>1496</v>
      </c>
      <c r="M7186">
        <v>1</v>
      </c>
      <c r="N7186">
        <v>105375074</v>
      </c>
      <c r="O7186" t="s">
        <v>24003</v>
      </c>
      <c r="P7186">
        <v>64302</v>
      </c>
      <c r="Q7186" t="s">
        <v>40</v>
      </c>
      <c r="R7186" t="s">
        <v>24004</v>
      </c>
      <c r="S7186" t="s">
        <v>35902</v>
      </c>
      <c r="T7186">
        <v>0.506551998792793</v>
      </c>
      <c r="U7186">
        <v>0.78288571403930396</v>
      </c>
      <c r="V7186">
        <v>5.7456351610927996</v>
      </c>
      <c r="W7186">
        <v>0.113079289867903</v>
      </c>
      <c r="X7186">
        <v>0.704072456322962</v>
      </c>
      <c r="Y7186">
        <v>-25.860376435126899</v>
      </c>
      <c r="Z7186">
        <v>0.93459220503170903</v>
      </c>
      <c r="AA7186">
        <v>0.99919698600769702</v>
      </c>
      <c r="AB7186">
        <v>4.7821610570644797</v>
      </c>
      <c r="AC7186">
        <v>2.4853262407310801E-2</v>
      </c>
      <c r="AD7186">
        <v>0.57684129297949804</v>
      </c>
      <c r="AE7186">
        <v>-25.860376435126899</v>
      </c>
      <c r="AF7186">
        <v>0.205398459628826</v>
      </c>
      <c r="AG7186">
        <v>0.68151250837662902</v>
      </c>
      <c r="AH7186">
        <v>6.67524481393614</v>
      </c>
      <c r="AI7186">
        <v>0.24456414000292601</v>
      </c>
      <c r="AJ7186">
        <v>0.78121606160956403</v>
      </c>
      <c r="AK7186">
        <v>-24.991620987968901</v>
      </c>
    </row>
    <row r="7187" spans="1:37" x14ac:dyDescent="0.2">
      <c r="A7187" t="s">
        <v>23402</v>
      </c>
      <c r="B7187">
        <v>44589711</v>
      </c>
      <c r="C7187">
        <v>44589861</v>
      </c>
      <c r="D7187">
        <v>151</v>
      </c>
      <c r="E7187" t="s">
        <v>24007</v>
      </c>
      <c r="F7187">
        <v>0</v>
      </c>
      <c r="G7187" t="s">
        <v>24008</v>
      </c>
      <c r="H7187" t="s">
        <v>31000</v>
      </c>
      <c r="I7187">
        <v>6</v>
      </c>
      <c r="J7187">
        <v>44525259</v>
      </c>
      <c r="K7187">
        <v>44526754</v>
      </c>
      <c r="L7187">
        <v>1496</v>
      </c>
      <c r="M7187">
        <v>1</v>
      </c>
      <c r="N7187">
        <v>105375074</v>
      </c>
      <c r="O7187" t="s">
        <v>24003</v>
      </c>
      <c r="P7187">
        <v>64452</v>
      </c>
      <c r="Q7187" t="s">
        <v>40</v>
      </c>
      <c r="R7187" t="s">
        <v>24004</v>
      </c>
      <c r="S7187" t="s">
        <v>35902</v>
      </c>
      <c r="T7187">
        <v>0.506551998792793</v>
      </c>
      <c r="U7187">
        <v>0.78288571403930396</v>
      </c>
      <c r="V7187">
        <v>5.7456351610927996</v>
      </c>
      <c r="W7187">
        <v>0.113079289867903</v>
      </c>
      <c r="X7187">
        <v>0.704072456322962</v>
      </c>
      <c r="Y7187">
        <v>-25.860376435126899</v>
      </c>
      <c r="Z7187">
        <v>0.93459220503170903</v>
      </c>
      <c r="AA7187">
        <v>0.99919698600769702</v>
      </c>
      <c r="AB7187">
        <v>4.7821610570644797</v>
      </c>
      <c r="AC7187">
        <v>2.4853262407310801E-2</v>
      </c>
      <c r="AD7187">
        <v>0.57684129297949804</v>
      </c>
      <c r="AE7187">
        <v>-25.860376435126899</v>
      </c>
      <c r="AF7187">
        <v>0.205398459628826</v>
      </c>
      <c r="AG7187">
        <v>0.68151250837662902</v>
      </c>
      <c r="AH7187">
        <v>6.67524481393614</v>
      </c>
      <c r="AI7187">
        <v>0.24456414000292601</v>
      </c>
      <c r="AJ7187">
        <v>0.78121606160956403</v>
      </c>
      <c r="AK7187">
        <v>-24.991620987968901</v>
      </c>
    </row>
    <row r="7188" spans="1:37" x14ac:dyDescent="0.2">
      <c r="A7188" t="s">
        <v>23402</v>
      </c>
      <c r="B7188">
        <v>44871221</v>
      </c>
      <c r="C7188">
        <v>44871397</v>
      </c>
      <c r="D7188">
        <v>177</v>
      </c>
      <c r="E7188" t="s">
        <v>24009</v>
      </c>
      <c r="F7188">
        <v>3</v>
      </c>
      <c r="G7188" t="s">
        <v>1086</v>
      </c>
      <c r="H7188" t="s">
        <v>35903</v>
      </c>
      <c r="I7188">
        <v>6</v>
      </c>
      <c r="J7188">
        <v>44829767</v>
      </c>
      <c r="K7188">
        <v>44955510</v>
      </c>
      <c r="L7188">
        <v>125744</v>
      </c>
      <c r="M7188">
        <v>2</v>
      </c>
      <c r="N7188">
        <v>8464</v>
      </c>
      <c r="O7188" t="s">
        <v>24010</v>
      </c>
      <c r="P7188">
        <v>84113</v>
      </c>
      <c r="Q7188" t="s">
        <v>24011</v>
      </c>
      <c r="R7188" t="s">
        <v>24012</v>
      </c>
      <c r="S7188" t="s">
        <v>35904</v>
      </c>
      <c r="T7188">
        <v>0.273226992573606</v>
      </c>
      <c r="U7188">
        <v>0.603102917160658</v>
      </c>
      <c r="V7188">
        <v>0.84754406405425098</v>
      </c>
      <c r="W7188">
        <v>0.44104288823509802</v>
      </c>
      <c r="X7188">
        <v>0.75343420712082199</v>
      </c>
      <c r="Y7188">
        <v>-0.73758191984455201</v>
      </c>
      <c r="Z7188">
        <v>0.57539452365933796</v>
      </c>
      <c r="AA7188">
        <v>0.84521697243271998</v>
      </c>
      <c r="AB7188">
        <v>0.73149236640052895</v>
      </c>
      <c r="AC7188">
        <v>0.39479662095410401</v>
      </c>
      <c r="AD7188">
        <v>0.81385306787082501</v>
      </c>
      <c r="AE7188">
        <v>-0.82981327084949497</v>
      </c>
      <c r="AF7188">
        <v>0.21309356495585999</v>
      </c>
      <c r="AG7188">
        <v>0.68151250837662902</v>
      </c>
      <c r="AH7188">
        <v>0.53240765155862801</v>
      </c>
      <c r="AI7188">
        <v>0.66854227788800502</v>
      </c>
      <c r="AJ7188">
        <v>0.84166368640718703</v>
      </c>
      <c r="AK7188">
        <v>-0.38894790119258299</v>
      </c>
    </row>
    <row r="7189" spans="1:37" x14ac:dyDescent="0.2">
      <c r="A7189" t="s">
        <v>23402</v>
      </c>
      <c r="B7189">
        <v>44871397</v>
      </c>
      <c r="C7189">
        <v>44871573</v>
      </c>
      <c r="D7189">
        <v>177</v>
      </c>
      <c r="E7189" t="s">
        <v>24013</v>
      </c>
      <c r="F7189">
        <v>1</v>
      </c>
      <c r="G7189" t="s">
        <v>7707</v>
      </c>
      <c r="H7189" t="s">
        <v>35903</v>
      </c>
      <c r="I7189">
        <v>6</v>
      </c>
      <c r="J7189">
        <v>44829767</v>
      </c>
      <c r="K7189">
        <v>44955510</v>
      </c>
      <c r="L7189">
        <v>125744</v>
      </c>
      <c r="M7189">
        <v>2</v>
      </c>
      <c r="N7189">
        <v>8464</v>
      </c>
      <c r="O7189" t="s">
        <v>24010</v>
      </c>
      <c r="P7189">
        <v>83937</v>
      </c>
      <c r="Q7189" t="s">
        <v>24011</v>
      </c>
      <c r="R7189" t="s">
        <v>24012</v>
      </c>
      <c r="S7189" t="s">
        <v>35904</v>
      </c>
      <c r="T7189">
        <v>0.273226992573606</v>
      </c>
      <c r="U7189">
        <v>0.603102917160658</v>
      </c>
      <c r="V7189">
        <v>0.84754406405425098</v>
      </c>
      <c r="W7189">
        <v>0.44104288823509802</v>
      </c>
      <c r="X7189">
        <v>0.75343420712082199</v>
      </c>
      <c r="Y7189">
        <v>-0.73758191984455201</v>
      </c>
      <c r="Z7189">
        <v>0.57539452365933796</v>
      </c>
      <c r="AA7189">
        <v>0.84521697243271998</v>
      </c>
      <c r="AB7189">
        <v>0.73149236640052895</v>
      </c>
      <c r="AC7189">
        <v>0.39479662095410401</v>
      </c>
      <c r="AD7189">
        <v>0.81385306787082501</v>
      </c>
      <c r="AE7189">
        <v>-0.82981327084949497</v>
      </c>
      <c r="AF7189">
        <v>0.21309356495585999</v>
      </c>
      <c r="AG7189">
        <v>0.68151250837662902</v>
      </c>
      <c r="AH7189">
        <v>0.53240765155862801</v>
      </c>
      <c r="AI7189">
        <v>0.66854227788800502</v>
      </c>
      <c r="AJ7189">
        <v>0.84166368640718703</v>
      </c>
      <c r="AK7189">
        <v>-0.38894790119258299</v>
      </c>
    </row>
    <row r="7190" spans="1:37" x14ac:dyDescent="0.2">
      <c r="A7190" t="s">
        <v>23402</v>
      </c>
      <c r="B7190">
        <v>44886043</v>
      </c>
      <c r="C7190">
        <v>44886333</v>
      </c>
      <c r="D7190">
        <v>291</v>
      </c>
      <c r="E7190" t="s">
        <v>24014</v>
      </c>
      <c r="F7190">
        <v>6</v>
      </c>
      <c r="G7190" t="s">
        <v>24015</v>
      </c>
      <c r="H7190" t="s">
        <v>35903</v>
      </c>
      <c r="I7190">
        <v>6</v>
      </c>
      <c r="J7190">
        <v>44829767</v>
      </c>
      <c r="K7190">
        <v>44955510</v>
      </c>
      <c r="L7190">
        <v>125744</v>
      </c>
      <c r="M7190">
        <v>2</v>
      </c>
      <c r="N7190">
        <v>8464</v>
      </c>
      <c r="O7190" t="s">
        <v>24010</v>
      </c>
      <c r="P7190">
        <v>69177</v>
      </c>
      <c r="Q7190" t="s">
        <v>24011</v>
      </c>
      <c r="R7190" t="s">
        <v>24012</v>
      </c>
      <c r="S7190" t="s">
        <v>35904</v>
      </c>
      <c r="T7190">
        <v>0.97213403838398904</v>
      </c>
      <c r="U7190">
        <v>1</v>
      </c>
      <c r="V7190">
        <v>1.2240738941310501</v>
      </c>
      <c r="W7190">
        <v>0.69201225521665499</v>
      </c>
      <c r="X7190">
        <v>0.95159051474143896</v>
      </c>
      <c r="Y7190">
        <v>-0.48780545274521198</v>
      </c>
      <c r="Z7190">
        <v>0.69013698642955401</v>
      </c>
      <c r="AA7190">
        <v>0.84521697243271998</v>
      </c>
      <c r="AB7190">
        <v>0.26059983765171402</v>
      </c>
      <c r="AC7190">
        <v>0.30184355666711699</v>
      </c>
      <c r="AD7190">
        <v>0.68253123924728298</v>
      </c>
      <c r="AE7190">
        <v>-1.48780537369874</v>
      </c>
      <c r="AF7190">
        <v>0.61410715005536498</v>
      </c>
      <c r="AG7190">
        <v>0.80674443595273604</v>
      </c>
      <c r="AH7190">
        <v>2.1536844160746198</v>
      </c>
      <c r="AI7190">
        <v>0.95029317176085903</v>
      </c>
      <c r="AJ7190">
        <v>0.98621344597861504</v>
      </c>
      <c r="AK7190">
        <v>0.38094996741104298</v>
      </c>
    </row>
    <row r="7191" spans="1:37" x14ac:dyDescent="0.2">
      <c r="A7191" t="s">
        <v>23402</v>
      </c>
      <c r="B7191">
        <v>45063037</v>
      </c>
      <c r="C7191">
        <v>45063212</v>
      </c>
      <c r="D7191">
        <v>176</v>
      </c>
      <c r="E7191" t="s">
        <v>24016</v>
      </c>
      <c r="F7191">
        <v>3</v>
      </c>
      <c r="G7191" t="s">
        <v>11270</v>
      </c>
      <c r="H7191" t="s">
        <v>35905</v>
      </c>
      <c r="I7191">
        <v>6</v>
      </c>
      <c r="J7191">
        <v>44826730</v>
      </c>
      <c r="K7191">
        <v>45106008</v>
      </c>
      <c r="L7191">
        <v>279279</v>
      </c>
      <c r="M7191">
        <v>2</v>
      </c>
      <c r="N7191">
        <v>8464</v>
      </c>
      <c r="O7191" t="s">
        <v>24017</v>
      </c>
      <c r="P7191">
        <v>42796</v>
      </c>
      <c r="Q7191" t="s">
        <v>24011</v>
      </c>
      <c r="R7191" t="s">
        <v>24012</v>
      </c>
      <c r="S7191" t="s">
        <v>35904</v>
      </c>
      <c r="T7191">
        <v>0.59202522392608503</v>
      </c>
      <c r="U7191">
        <v>0.82125442047224695</v>
      </c>
      <c r="V7191">
        <v>0.131764951483859</v>
      </c>
      <c r="W7191">
        <v>0.27456307516167899</v>
      </c>
      <c r="X7191">
        <v>0.704072456322962</v>
      </c>
      <c r="Y7191">
        <v>-0.79672912757508996</v>
      </c>
      <c r="Z7191">
        <v>0.926266299822466</v>
      </c>
      <c r="AA7191">
        <v>0.99919698600769702</v>
      </c>
      <c r="AB7191">
        <v>-0.11237187595979101</v>
      </c>
      <c r="AC7191">
        <v>0.30303552657827898</v>
      </c>
      <c r="AD7191">
        <v>0.68505960697842505</v>
      </c>
      <c r="AE7191">
        <v>-0.796869599429325</v>
      </c>
      <c r="AF7191">
        <v>0.32761903269053599</v>
      </c>
      <c r="AG7191">
        <v>0.70899646268144201</v>
      </c>
      <c r="AH7191">
        <v>0.31762854917439298</v>
      </c>
      <c r="AI7191">
        <v>0.38201891015886502</v>
      </c>
      <c r="AJ7191">
        <v>0.78121606160956403</v>
      </c>
      <c r="AK7191">
        <v>-0.48912544979898898</v>
      </c>
    </row>
    <row r="7192" spans="1:37" x14ac:dyDescent="0.2">
      <c r="A7192" t="s">
        <v>23402</v>
      </c>
      <c r="B7192">
        <v>45063212</v>
      </c>
      <c r="C7192">
        <v>45063387</v>
      </c>
      <c r="D7192">
        <v>176</v>
      </c>
      <c r="E7192" t="s">
        <v>24018</v>
      </c>
      <c r="F7192">
        <v>2</v>
      </c>
      <c r="G7192" t="s">
        <v>24019</v>
      </c>
      <c r="H7192" t="s">
        <v>35905</v>
      </c>
      <c r="I7192">
        <v>6</v>
      </c>
      <c r="J7192">
        <v>44826730</v>
      </c>
      <c r="K7192">
        <v>45106008</v>
      </c>
      <c r="L7192">
        <v>279279</v>
      </c>
      <c r="M7192">
        <v>2</v>
      </c>
      <c r="N7192">
        <v>8464</v>
      </c>
      <c r="O7192" t="s">
        <v>24017</v>
      </c>
      <c r="P7192">
        <v>42621</v>
      </c>
      <c r="Q7192" t="s">
        <v>24011</v>
      </c>
      <c r="R7192" t="s">
        <v>24012</v>
      </c>
      <c r="S7192" t="s">
        <v>35904</v>
      </c>
      <c r="T7192">
        <v>0.57317222932728795</v>
      </c>
      <c r="U7192">
        <v>0.81360520874211995</v>
      </c>
      <c r="V7192">
        <v>0.21482969871223601</v>
      </c>
      <c r="W7192">
        <v>0.27456307516167899</v>
      </c>
      <c r="X7192">
        <v>0.704072456322962</v>
      </c>
      <c r="Y7192">
        <v>-0.73759303039558999</v>
      </c>
      <c r="Z7192">
        <v>0.97986423929829103</v>
      </c>
      <c r="AA7192">
        <v>1</v>
      </c>
      <c r="AB7192">
        <v>-2.9307128731414299E-2</v>
      </c>
      <c r="AC7192">
        <v>0.318518767536831</v>
      </c>
      <c r="AD7192">
        <v>0.68773325147593101</v>
      </c>
      <c r="AE7192">
        <v>-0.73773350224982503</v>
      </c>
      <c r="AF7192">
        <v>0.31927654025551</v>
      </c>
      <c r="AG7192">
        <v>0.70473078222419605</v>
      </c>
      <c r="AH7192">
        <v>0.36665636981948502</v>
      </c>
      <c r="AI7192">
        <v>0.38201891015886502</v>
      </c>
      <c r="AJ7192">
        <v>0.78121606160956403</v>
      </c>
      <c r="AK7192">
        <v>-0.44931129337407999</v>
      </c>
    </row>
    <row r="7193" spans="1:37" x14ac:dyDescent="0.2">
      <c r="A7193" t="s">
        <v>23402</v>
      </c>
      <c r="B7193">
        <v>47500023</v>
      </c>
      <c r="C7193">
        <v>47500165</v>
      </c>
      <c r="D7193">
        <v>143</v>
      </c>
      <c r="E7193" t="s">
        <v>24020</v>
      </c>
      <c r="F7193">
        <v>0</v>
      </c>
      <c r="G7193" t="s">
        <v>24021</v>
      </c>
      <c r="H7193" t="s">
        <v>35906</v>
      </c>
      <c r="I7193">
        <v>6</v>
      </c>
      <c r="J7193">
        <v>47477789</v>
      </c>
      <c r="K7193">
        <v>47627263</v>
      </c>
      <c r="L7193">
        <v>149475</v>
      </c>
      <c r="M7193">
        <v>1</v>
      </c>
      <c r="N7193">
        <v>23607</v>
      </c>
      <c r="O7193" t="s">
        <v>24022</v>
      </c>
      <c r="P7193">
        <v>22234</v>
      </c>
      <c r="Q7193" t="s">
        <v>24023</v>
      </c>
      <c r="R7193" t="s">
        <v>24024</v>
      </c>
      <c r="S7193" t="s">
        <v>35907</v>
      </c>
      <c r="T7193">
        <v>0.152084254673993</v>
      </c>
      <c r="U7193">
        <v>0.603102917160658</v>
      </c>
      <c r="V7193">
        <v>25.0328315776046</v>
      </c>
      <c r="W7193">
        <v>0.29261482077562401</v>
      </c>
      <c r="X7193">
        <v>0.704072456322962</v>
      </c>
      <c r="Y7193">
        <v>23.988066041023199</v>
      </c>
      <c r="Z7193">
        <v>0.203350924423461</v>
      </c>
      <c r="AA7193">
        <v>0.72610664078822296</v>
      </c>
      <c r="AB7193">
        <v>24.615807458513</v>
      </c>
      <c r="AC7193">
        <v>0.17695932866387601</v>
      </c>
      <c r="AD7193">
        <v>0.68253123924728298</v>
      </c>
      <c r="AE7193">
        <v>24.6532821624928</v>
      </c>
      <c r="AF7193">
        <v>0.22065000948199101</v>
      </c>
      <c r="AG7193">
        <v>0.68151250837662902</v>
      </c>
      <c r="AH7193">
        <v>2.1187660221927298</v>
      </c>
      <c r="AI7193">
        <v>0.95029317176085903</v>
      </c>
      <c r="AJ7193">
        <v>0.98621344597861504</v>
      </c>
      <c r="AK7193">
        <v>2.5623745078870701E-2</v>
      </c>
    </row>
    <row r="7194" spans="1:37" x14ac:dyDescent="0.2">
      <c r="A7194" t="s">
        <v>23402</v>
      </c>
      <c r="B7194">
        <v>48234697</v>
      </c>
      <c r="C7194">
        <v>48234860</v>
      </c>
      <c r="D7194">
        <v>164</v>
      </c>
      <c r="E7194" t="s">
        <v>24025</v>
      </c>
      <c r="F7194">
        <v>0</v>
      </c>
      <c r="G7194" t="s">
        <v>24026</v>
      </c>
      <c r="H7194" t="s">
        <v>31000</v>
      </c>
      <c r="I7194">
        <v>6</v>
      </c>
      <c r="J7194">
        <v>47856673</v>
      </c>
      <c r="K7194">
        <v>48111197</v>
      </c>
      <c r="L7194">
        <v>254525</v>
      </c>
      <c r="M7194">
        <v>2</v>
      </c>
      <c r="N7194">
        <v>442213</v>
      </c>
      <c r="O7194" t="s">
        <v>24027</v>
      </c>
      <c r="P7194">
        <v>-123500</v>
      </c>
      <c r="Q7194" t="s">
        <v>24028</v>
      </c>
      <c r="R7194" t="s">
        <v>24029</v>
      </c>
      <c r="S7194" t="s">
        <v>35908</v>
      </c>
      <c r="T7194">
        <v>0.35387198439864398</v>
      </c>
      <c r="U7194">
        <v>0.603102917160658</v>
      </c>
      <c r="V7194">
        <v>-24.198786981838399</v>
      </c>
      <c r="W7194">
        <v>0.38920677604595899</v>
      </c>
      <c r="X7194">
        <v>0.704072456322962</v>
      </c>
      <c r="Y7194">
        <v>-24.067542455695701</v>
      </c>
      <c r="Z7194">
        <v>0.184235113180511</v>
      </c>
      <c r="AA7194">
        <v>0.72610664078822296</v>
      </c>
      <c r="AB7194">
        <v>-24.198786981838399</v>
      </c>
      <c r="AC7194">
        <v>0.21073619169722799</v>
      </c>
      <c r="AD7194">
        <v>0.68253123924728298</v>
      </c>
      <c r="AE7194">
        <v>-24.067542455695701</v>
      </c>
      <c r="AF7194">
        <v>0.501741946288212</v>
      </c>
      <c r="AG7194">
        <v>0.80674443595273604</v>
      </c>
      <c r="AH7194">
        <v>-23.269176377517098</v>
      </c>
      <c r="AI7194">
        <v>0.52399907623471598</v>
      </c>
      <c r="AJ7194">
        <v>0.78121606160956403</v>
      </c>
      <c r="AK7194">
        <v>-23.198787056761201</v>
      </c>
    </row>
    <row r="7195" spans="1:37" x14ac:dyDescent="0.2">
      <c r="A7195" t="s">
        <v>23402</v>
      </c>
      <c r="B7195">
        <v>49275589</v>
      </c>
      <c r="C7195">
        <v>49275730</v>
      </c>
      <c r="D7195">
        <v>142</v>
      </c>
      <c r="E7195" t="s">
        <v>24030</v>
      </c>
      <c r="F7195">
        <v>3</v>
      </c>
      <c r="G7195" t="s">
        <v>24031</v>
      </c>
      <c r="H7195" t="s">
        <v>31000</v>
      </c>
      <c r="I7195">
        <v>6</v>
      </c>
      <c r="J7195">
        <v>49430360</v>
      </c>
      <c r="K7195">
        <v>49463253</v>
      </c>
      <c r="L7195">
        <v>32894</v>
      </c>
      <c r="M7195">
        <v>2</v>
      </c>
      <c r="N7195">
        <v>4594</v>
      </c>
      <c r="O7195" t="s">
        <v>24032</v>
      </c>
      <c r="P7195">
        <v>187523</v>
      </c>
      <c r="Q7195" t="s">
        <v>24033</v>
      </c>
      <c r="R7195" t="s">
        <v>24034</v>
      </c>
      <c r="S7195" t="s">
        <v>35909</v>
      </c>
      <c r="T7195">
        <v>1</v>
      </c>
      <c r="U7195">
        <v>1</v>
      </c>
      <c r="V7195">
        <v>-1.4734724622862601</v>
      </c>
      <c r="W7195">
        <v>0.20525741147413201</v>
      </c>
      <c r="X7195">
        <v>0.704072456322962</v>
      </c>
      <c r="Y7195">
        <v>-24.0430491175388</v>
      </c>
      <c r="Z7195">
        <v>0.65379035313853895</v>
      </c>
      <c r="AA7195">
        <v>0.84521697243271998</v>
      </c>
      <c r="AB7195">
        <v>-2.4369463162790002</v>
      </c>
      <c r="AC7195">
        <v>7.0489011448141195E-2</v>
      </c>
      <c r="AD7195">
        <v>0.57684129297949804</v>
      </c>
      <c r="AE7195">
        <v>-24.0430491175388</v>
      </c>
      <c r="AF7195">
        <v>0.64997455747578503</v>
      </c>
      <c r="AG7195">
        <v>0.80674443595273604</v>
      </c>
      <c r="AH7195">
        <v>-0.54386188277241299</v>
      </c>
      <c r="AI7195">
        <v>0.35038410267202102</v>
      </c>
      <c r="AJ7195">
        <v>0.78121606160956403</v>
      </c>
      <c r="AK7195">
        <v>-23.174293719765</v>
      </c>
    </row>
    <row r="7196" spans="1:37" x14ac:dyDescent="0.2">
      <c r="A7196" t="s">
        <v>23402</v>
      </c>
      <c r="B7196">
        <v>49387473</v>
      </c>
      <c r="C7196">
        <v>49387646</v>
      </c>
      <c r="D7196">
        <v>174</v>
      </c>
      <c r="E7196" t="s">
        <v>24035</v>
      </c>
      <c r="F7196">
        <v>3</v>
      </c>
      <c r="G7196" t="s">
        <v>24036</v>
      </c>
      <c r="H7196" t="s">
        <v>31000</v>
      </c>
      <c r="I7196">
        <v>6</v>
      </c>
      <c r="J7196">
        <v>49430360</v>
      </c>
      <c r="K7196">
        <v>49463253</v>
      </c>
      <c r="L7196">
        <v>32894</v>
      </c>
      <c r="M7196">
        <v>2</v>
      </c>
      <c r="N7196">
        <v>4594</v>
      </c>
      <c r="O7196" t="s">
        <v>24032</v>
      </c>
      <c r="P7196">
        <v>75607</v>
      </c>
      <c r="Q7196" t="s">
        <v>24033</v>
      </c>
      <c r="R7196" t="s">
        <v>24034</v>
      </c>
      <c r="S7196" t="s">
        <v>35909</v>
      </c>
      <c r="T7196">
        <v>0.152084254673993</v>
      </c>
      <c r="U7196">
        <v>0.603102917160658</v>
      </c>
      <c r="V7196">
        <v>25.001391831621699</v>
      </c>
      <c r="W7196">
        <v>0.49709177864118298</v>
      </c>
      <c r="X7196">
        <v>0.78363289935355196</v>
      </c>
      <c r="Y7196">
        <v>-1.28571470042064</v>
      </c>
      <c r="Z7196">
        <v>0.203350924423461</v>
      </c>
      <c r="AA7196">
        <v>0.72610664078822296</v>
      </c>
      <c r="AB7196">
        <v>24.317863596527001</v>
      </c>
      <c r="AC7196">
        <v>0.92091778829119397</v>
      </c>
      <c r="AD7196">
        <v>0.94068432309766403</v>
      </c>
      <c r="AE7196">
        <v>-2.28571456762102</v>
      </c>
      <c r="AF7196">
        <v>0.22065000948199101</v>
      </c>
      <c r="AG7196">
        <v>0.68151250837662902</v>
      </c>
      <c r="AH7196">
        <v>3.2233106232058502</v>
      </c>
      <c r="AI7196">
        <v>0.197630579561902</v>
      </c>
      <c r="AJ7196">
        <v>0.78121606160956403</v>
      </c>
      <c r="AK7196">
        <v>-0.41695927869592497</v>
      </c>
    </row>
    <row r="7197" spans="1:37" x14ac:dyDescent="0.2">
      <c r="A7197" t="s">
        <v>23402</v>
      </c>
      <c r="B7197">
        <v>49387646</v>
      </c>
      <c r="C7197">
        <v>49387819</v>
      </c>
      <c r="D7197">
        <v>174</v>
      </c>
      <c r="E7197" t="s">
        <v>24037</v>
      </c>
      <c r="F7197">
        <v>0</v>
      </c>
      <c r="G7197" t="s">
        <v>24038</v>
      </c>
      <c r="H7197" t="s">
        <v>31000</v>
      </c>
      <c r="I7197">
        <v>6</v>
      </c>
      <c r="J7197">
        <v>49430360</v>
      </c>
      <c r="K7197">
        <v>49463253</v>
      </c>
      <c r="L7197">
        <v>32894</v>
      </c>
      <c r="M7197">
        <v>2</v>
      </c>
      <c r="N7197">
        <v>4594</v>
      </c>
      <c r="O7197" t="s">
        <v>24032</v>
      </c>
      <c r="P7197">
        <v>75434</v>
      </c>
      <c r="Q7197" t="s">
        <v>24033</v>
      </c>
      <c r="R7197" t="s">
        <v>24034</v>
      </c>
      <c r="S7197" t="s">
        <v>35909</v>
      </c>
      <c r="T7197">
        <v>0.32911398597860803</v>
      </c>
      <c r="U7197">
        <v>0.603102917160658</v>
      </c>
      <c r="V7197">
        <v>24.860360547601299</v>
      </c>
      <c r="W7197">
        <v>0.94541066367716797</v>
      </c>
      <c r="X7197">
        <v>0.95159051474143896</v>
      </c>
      <c r="Y7197">
        <v>-1.8066451142864699</v>
      </c>
      <c r="Z7197">
        <v>0.306975110376564</v>
      </c>
      <c r="AA7197">
        <v>0.72610664078822296</v>
      </c>
      <c r="AB7197">
        <v>24.202729735574</v>
      </c>
      <c r="AC7197">
        <v>0.71753805159658501</v>
      </c>
      <c r="AD7197">
        <v>0.87989882095915395</v>
      </c>
      <c r="AE7197">
        <v>-2.80664492373492</v>
      </c>
      <c r="AF7197">
        <v>0.61410715005536498</v>
      </c>
      <c r="AG7197">
        <v>0.80674443595273604</v>
      </c>
      <c r="AH7197">
        <v>3.0822793391854999</v>
      </c>
      <c r="AI7197">
        <v>0.59609816080359102</v>
      </c>
      <c r="AJ7197">
        <v>0.78121606160956403</v>
      </c>
      <c r="AK7197">
        <v>-0.93788969256176202</v>
      </c>
    </row>
    <row r="7198" spans="1:37" x14ac:dyDescent="0.2">
      <c r="A7198" t="s">
        <v>23402</v>
      </c>
      <c r="B7198">
        <v>51231745</v>
      </c>
      <c r="C7198">
        <v>51231887</v>
      </c>
      <c r="D7198">
        <v>143</v>
      </c>
      <c r="E7198" t="s">
        <v>24039</v>
      </c>
      <c r="F7198">
        <v>0</v>
      </c>
      <c r="G7198" t="s">
        <v>24040</v>
      </c>
      <c r="H7198" t="s">
        <v>31000</v>
      </c>
      <c r="I7198">
        <v>6</v>
      </c>
      <c r="J7198">
        <v>51599723</v>
      </c>
      <c r="K7198">
        <v>51622541</v>
      </c>
      <c r="L7198">
        <v>22819</v>
      </c>
      <c r="M7198">
        <v>1</v>
      </c>
      <c r="N7198">
        <v>101927082</v>
      </c>
      <c r="O7198" t="s">
        <v>24041</v>
      </c>
      <c r="P7198">
        <v>-367836</v>
      </c>
      <c r="Q7198" t="s">
        <v>40</v>
      </c>
      <c r="R7198" t="s">
        <v>24042</v>
      </c>
      <c r="S7198" t="s">
        <v>35910</v>
      </c>
      <c r="T7198">
        <v>0.43966638723482598</v>
      </c>
      <c r="U7198">
        <v>0.723054823786486</v>
      </c>
      <c r="V7198">
        <v>0.59645149080315996</v>
      </c>
      <c r="W7198">
        <v>0.513416869021735</v>
      </c>
      <c r="X7198">
        <v>0.80037110442190895</v>
      </c>
      <c r="Y7198">
        <v>0.86366832236693303</v>
      </c>
      <c r="Z7198">
        <v>0.464126287297076</v>
      </c>
      <c r="AA7198">
        <v>0.84435025072159198</v>
      </c>
      <c r="AB7198">
        <v>0.64047517686289901</v>
      </c>
      <c r="AC7198">
        <v>0.75589138301397396</v>
      </c>
      <c r="AD7198">
        <v>0.88190495780358003</v>
      </c>
      <c r="AE7198">
        <v>9.8005093277895694E-2</v>
      </c>
      <c r="AF7198">
        <v>0.54449035014635205</v>
      </c>
      <c r="AG7198">
        <v>0.80674443595273604</v>
      </c>
      <c r="AH7198">
        <v>0.23033921869907201</v>
      </c>
      <c r="AI7198">
        <v>0.13566966882064699</v>
      </c>
      <c r="AJ7198">
        <v>0.78121606160956403</v>
      </c>
      <c r="AK7198">
        <v>1.3931580709517499</v>
      </c>
    </row>
    <row r="7199" spans="1:37" x14ac:dyDescent="0.2">
      <c r="A7199" t="s">
        <v>23402</v>
      </c>
      <c r="B7199">
        <v>51697475</v>
      </c>
      <c r="C7199">
        <v>51697626</v>
      </c>
      <c r="D7199">
        <v>152</v>
      </c>
      <c r="E7199" t="s">
        <v>24043</v>
      </c>
      <c r="F7199">
        <v>2</v>
      </c>
      <c r="G7199" t="s">
        <v>24044</v>
      </c>
      <c r="H7199" t="s">
        <v>35911</v>
      </c>
      <c r="I7199">
        <v>6</v>
      </c>
      <c r="J7199">
        <v>51621821</v>
      </c>
      <c r="K7199">
        <v>51622541</v>
      </c>
      <c r="L7199">
        <v>721</v>
      </c>
      <c r="M7199">
        <v>1</v>
      </c>
      <c r="N7199">
        <v>101927082</v>
      </c>
      <c r="O7199" t="s">
        <v>24045</v>
      </c>
      <c r="P7199">
        <v>75654</v>
      </c>
      <c r="Q7199" t="s">
        <v>40</v>
      </c>
      <c r="R7199" t="s">
        <v>24042</v>
      </c>
      <c r="S7199" t="s">
        <v>35910</v>
      </c>
      <c r="T7199">
        <v>0.31782890037733103</v>
      </c>
      <c r="U7199">
        <v>0.603102917160658</v>
      </c>
      <c r="V7199">
        <v>1.65062752187599</v>
      </c>
      <c r="W7199">
        <v>0.93794469136600001</v>
      </c>
      <c r="X7199">
        <v>0.95159051474143896</v>
      </c>
      <c r="Y7199">
        <v>-0.38418569261233299</v>
      </c>
      <c r="Z7199">
        <v>0.37488689086170002</v>
      </c>
      <c r="AA7199">
        <v>0.84435025072159198</v>
      </c>
      <c r="AB7199">
        <v>1.3300253597815499</v>
      </c>
      <c r="AC7199">
        <v>0.73964714437782597</v>
      </c>
      <c r="AD7199">
        <v>0.87989882095915395</v>
      </c>
      <c r="AE7199">
        <v>-8.8575171986029599E-2</v>
      </c>
      <c r="AF7199">
        <v>0.419062375195214</v>
      </c>
      <c r="AG7199">
        <v>0.80674443595273604</v>
      </c>
      <c r="AH7199">
        <v>1.1586530748972601</v>
      </c>
      <c r="AI7199">
        <v>0.66172214234377402</v>
      </c>
      <c r="AJ7199">
        <v>0.83559415987892505</v>
      </c>
      <c r="AK7199">
        <v>-0.45716123936518499</v>
      </c>
    </row>
    <row r="7200" spans="1:37" x14ac:dyDescent="0.2">
      <c r="A7200" t="s">
        <v>23402</v>
      </c>
      <c r="B7200">
        <v>51875182</v>
      </c>
      <c r="C7200">
        <v>51875351</v>
      </c>
      <c r="D7200">
        <v>170</v>
      </c>
      <c r="E7200" t="s">
        <v>24046</v>
      </c>
      <c r="F7200">
        <v>3</v>
      </c>
      <c r="G7200" t="s">
        <v>24047</v>
      </c>
      <c r="H7200" t="s">
        <v>35912</v>
      </c>
      <c r="I7200">
        <v>6</v>
      </c>
      <c r="J7200">
        <v>51720849</v>
      </c>
      <c r="K7200">
        <v>52087610</v>
      </c>
      <c r="L7200">
        <v>366762</v>
      </c>
      <c r="M7200">
        <v>2</v>
      </c>
      <c r="N7200">
        <v>5314</v>
      </c>
      <c r="O7200" t="s">
        <v>24048</v>
      </c>
      <c r="P7200">
        <v>212259</v>
      </c>
      <c r="Q7200" t="s">
        <v>24049</v>
      </c>
      <c r="R7200" t="s">
        <v>24050</v>
      </c>
      <c r="S7200" t="s">
        <v>35913</v>
      </c>
      <c r="T7200">
        <v>1</v>
      </c>
      <c r="U7200">
        <v>1</v>
      </c>
      <c r="V7200">
        <v>-0.13799809379410499</v>
      </c>
      <c r="W7200">
        <v>0.53339823476192505</v>
      </c>
      <c r="X7200">
        <v>0.82503977046393295</v>
      </c>
      <c r="Y7200">
        <v>1.03675111720872</v>
      </c>
      <c r="Z7200">
        <v>1</v>
      </c>
      <c r="AA7200">
        <v>1</v>
      </c>
      <c r="AB7200">
        <v>-0.49585455707644399</v>
      </c>
      <c r="AC7200">
        <v>0.75716389160250297</v>
      </c>
      <c r="AD7200">
        <v>0.88228037595068098</v>
      </c>
      <c r="AE7200">
        <v>3.6751203328825803E-2</v>
      </c>
      <c r="AF7200">
        <v>0.98798422886439796</v>
      </c>
      <c r="AG7200">
        <v>1</v>
      </c>
      <c r="AH7200">
        <v>0.25409487322177099</v>
      </c>
      <c r="AI7200">
        <v>0.12863745259296699</v>
      </c>
      <c r="AJ7200">
        <v>0.78121606160956403</v>
      </c>
      <c r="AK7200">
        <v>1.9055064379739499</v>
      </c>
    </row>
    <row r="7201" spans="1:37" x14ac:dyDescent="0.2">
      <c r="A7201" t="s">
        <v>23402</v>
      </c>
      <c r="B7201">
        <v>51875351</v>
      </c>
      <c r="C7201">
        <v>51875520</v>
      </c>
      <c r="D7201">
        <v>170</v>
      </c>
      <c r="E7201" t="s">
        <v>24051</v>
      </c>
      <c r="F7201">
        <v>3</v>
      </c>
      <c r="G7201" t="s">
        <v>24052</v>
      </c>
      <c r="H7201" t="s">
        <v>35912</v>
      </c>
      <c r="I7201">
        <v>6</v>
      </c>
      <c r="J7201">
        <v>51720849</v>
      </c>
      <c r="K7201">
        <v>52087610</v>
      </c>
      <c r="L7201">
        <v>366762</v>
      </c>
      <c r="M7201">
        <v>2</v>
      </c>
      <c r="N7201">
        <v>5314</v>
      </c>
      <c r="O7201" t="s">
        <v>24048</v>
      </c>
      <c r="P7201">
        <v>212090</v>
      </c>
      <c r="Q7201" t="s">
        <v>24049</v>
      </c>
      <c r="R7201" t="s">
        <v>24050</v>
      </c>
      <c r="S7201" t="s">
        <v>35913</v>
      </c>
      <c r="T7201">
        <v>1</v>
      </c>
      <c r="U7201">
        <v>1</v>
      </c>
      <c r="V7201">
        <v>-0.13799809379410499</v>
      </c>
      <c r="W7201">
        <v>0.53339823476192505</v>
      </c>
      <c r="X7201">
        <v>0.82503977046393295</v>
      </c>
      <c r="Y7201">
        <v>1.03675111720872</v>
      </c>
      <c r="Z7201">
        <v>1</v>
      </c>
      <c r="AA7201">
        <v>1</v>
      </c>
      <c r="AB7201">
        <v>-0.49585455707644399</v>
      </c>
      <c r="AC7201">
        <v>0.75716389160250297</v>
      </c>
      <c r="AD7201">
        <v>0.88228037595068098</v>
      </c>
      <c r="AE7201">
        <v>3.6751203328825803E-2</v>
      </c>
      <c r="AF7201">
        <v>0.98798422886439796</v>
      </c>
      <c r="AG7201">
        <v>1</v>
      </c>
      <c r="AH7201">
        <v>0.25409487322177099</v>
      </c>
      <c r="AI7201">
        <v>0.12863745259296699</v>
      </c>
      <c r="AJ7201">
        <v>0.78121606160956403</v>
      </c>
      <c r="AK7201">
        <v>1.9055064379739499</v>
      </c>
    </row>
    <row r="7202" spans="1:37" x14ac:dyDescent="0.2">
      <c r="A7202" t="s">
        <v>23402</v>
      </c>
      <c r="B7202">
        <v>51875520</v>
      </c>
      <c r="C7202">
        <v>51875689</v>
      </c>
      <c r="D7202">
        <v>170</v>
      </c>
      <c r="E7202" t="s">
        <v>24053</v>
      </c>
      <c r="F7202">
        <v>1</v>
      </c>
      <c r="G7202" t="s">
        <v>24054</v>
      </c>
      <c r="H7202" t="s">
        <v>35912</v>
      </c>
      <c r="I7202">
        <v>6</v>
      </c>
      <c r="J7202">
        <v>51720849</v>
      </c>
      <c r="K7202">
        <v>52087610</v>
      </c>
      <c r="L7202">
        <v>366762</v>
      </c>
      <c r="M7202">
        <v>2</v>
      </c>
      <c r="N7202">
        <v>5314</v>
      </c>
      <c r="O7202" t="s">
        <v>24048</v>
      </c>
      <c r="P7202">
        <v>211921</v>
      </c>
      <c r="Q7202" t="s">
        <v>24049</v>
      </c>
      <c r="R7202" t="s">
        <v>24050</v>
      </c>
      <c r="S7202" t="s">
        <v>35913</v>
      </c>
      <c r="T7202">
        <v>1</v>
      </c>
      <c r="U7202">
        <v>1</v>
      </c>
      <c r="V7202">
        <v>-0.13799809379410499</v>
      </c>
      <c r="W7202">
        <v>0.53339823476192505</v>
      </c>
      <c r="X7202">
        <v>0.82503977046393295</v>
      </c>
      <c r="Y7202">
        <v>1.03675111720872</v>
      </c>
      <c r="Z7202">
        <v>1</v>
      </c>
      <c r="AA7202">
        <v>1</v>
      </c>
      <c r="AB7202">
        <v>-0.49585455707644399</v>
      </c>
      <c r="AC7202">
        <v>0.75716389160250297</v>
      </c>
      <c r="AD7202">
        <v>0.88228037595068098</v>
      </c>
      <c r="AE7202">
        <v>3.6751203328825803E-2</v>
      </c>
      <c r="AF7202">
        <v>0.98798422886439796</v>
      </c>
      <c r="AG7202">
        <v>1</v>
      </c>
      <c r="AH7202">
        <v>0.25409487322177099</v>
      </c>
      <c r="AI7202">
        <v>0.12863745259296699</v>
      </c>
      <c r="AJ7202">
        <v>0.78121606160956403</v>
      </c>
      <c r="AK7202">
        <v>1.9055064379739499</v>
      </c>
    </row>
    <row r="7203" spans="1:37" x14ac:dyDescent="0.2">
      <c r="A7203" t="s">
        <v>23402</v>
      </c>
      <c r="B7203">
        <v>52403008</v>
      </c>
      <c r="C7203">
        <v>52403308</v>
      </c>
      <c r="D7203">
        <v>301</v>
      </c>
      <c r="E7203" t="s">
        <v>24055</v>
      </c>
      <c r="F7203">
        <v>18</v>
      </c>
      <c r="G7203" t="s">
        <v>24056</v>
      </c>
      <c r="H7203" t="s">
        <v>31274</v>
      </c>
      <c r="I7203">
        <v>6</v>
      </c>
      <c r="J7203">
        <v>52413014</v>
      </c>
      <c r="K7203">
        <v>52438481</v>
      </c>
      <c r="L7203">
        <v>25468</v>
      </c>
      <c r="M7203">
        <v>1</v>
      </c>
      <c r="N7203">
        <v>114327</v>
      </c>
      <c r="O7203" t="s">
        <v>24057</v>
      </c>
      <c r="P7203">
        <v>-9706</v>
      </c>
      <c r="Q7203" t="s">
        <v>24058</v>
      </c>
      <c r="R7203" t="s">
        <v>24059</v>
      </c>
      <c r="S7203" t="s">
        <v>35914</v>
      </c>
      <c r="T7203">
        <v>0.97213403838398904</v>
      </c>
      <c r="U7203">
        <v>1</v>
      </c>
      <c r="V7203">
        <v>2.4954979021352499</v>
      </c>
      <c r="W7203">
        <v>0.38920677604595899</v>
      </c>
      <c r="X7203">
        <v>0.704072456322962</v>
      </c>
      <c r="Y7203">
        <v>-25.395692265914601</v>
      </c>
      <c r="Z7203">
        <v>0.69013698642955401</v>
      </c>
      <c r="AA7203">
        <v>0.84521697243271998</v>
      </c>
      <c r="AB7203">
        <v>1.5320238051585799</v>
      </c>
      <c r="AC7203">
        <v>0.71753805159658501</v>
      </c>
      <c r="AD7203">
        <v>0.87989882095915395</v>
      </c>
      <c r="AE7203">
        <v>-3.1494740061571802</v>
      </c>
      <c r="AF7203">
        <v>0.61410715005536498</v>
      </c>
      <c r="AG7203">
        <v>0.80674443595273604</v>
      </c>
      <c r="AH7203">
        <v>3.4251084292446601</v>
      </c>
      <c r="AI7203">
        <v>0.35038410267202102</v>
      </c>
      <c r="AJ7203">
        <v>0.78121606160956403</v>
      </c>
      <c r="AK7203">
        <v>-24.7732788063214</v>
      </c>
    </row>
    <row r="7204" spans="1:37" x14ac:dyDescent="0.2">
      <c r="A7204" t="s">
        <v>23402</v>
      </c>
      <c r="B7204">
        <v>52403438</v>
      </c>
      <c r="C7204">
        <v>52403589</v>
      </c>
      <c r="D7204">
        <v>152</v>
      </c>
      <c r="E7204" t="s">
        <v>24060</v>
      </c>
      <c r="F7204">
        <v>6</v>
      </c>
      <c r="G7204" t="s">
        <v>24061</v>
      </c>
      <c r="H7204" t="s">
        <v>35915</v>
      </c>
      <c r="I7204">
        <v>6</v>
      </c>
      <c r="J7204">
        <v>52413014</v>
      </c>
      <c r="K7204">
        <v>52438481</v>
      </c>
      <c r="L7204">
        <v>25468</v>
      </c>
      <c r="M7204">
        <v>1</v>
      </c>
      <c r="N7204">
        <v>114327</v>
      </c>
      <c r="O7204" t="s">
        <v>24057</v>
      </c>
      <c r="P7204">
        <v>-9425</v>
      </c>
      <c r="Q7204" t="s">
        <v>24058</v>
      </c>
      <c r="R7204" t="s">
        <v>24059</v>
      </c>
      <c r="S7204" t="s">
        <v>35914</v>
      </c>
      <c r="T7204">
        <v>0.97213403838398904</v>
      </c>
      <c r="U7204">
        <v>1</v>
      </c>
      <c r="V7204">
        <v>2.4954979021352499</v>
      </c>
      <c r="W7204">
        <v>0.38920677604595899</v>
      </c>
      <c r="X7204">
        <v>0.704072456322962</v>
      </c>
      <c r="Y7204">
        <v>-25.395692265914601</v>
      </c>
      <c r="Z7204">
        <v>0.69013698642955401</v>
      </c>
      <c r="AA7204">
        <v>0.84521697243271998</v>
      </c>
      <c r="AB7204">
        <v>1.5320238051585799</v>
      </c>
      <c r="AC7204">
        <v>0.71753805159658501</v>
      </c>
      <c r="AD7204">
        <v>0.87989882095915395</v>
      </c>
      <c r="AE7204">
        <v>-3.1494740061571802</v>
      </c>
      <c r="AF7204">
        <v>0.61410715005536498</v>
      </c>
      <c r="AG7204">
        <v>0.80674443595273604</v>
      </c>
      <c r="AH7204">
        <v>3.4251084292446601</v>
      </c>
      <c r="AI7204">
        <v>0.35038410267202102</v>
      </c>
      <c r="AJ7204">
        <v>0.78121606160956403</v>
      </c>
      <c r="AK7204">
        <v>-24.7732788063214</v>
      </c>
    </row>
    <row r="7205" spans="1:37" x14ac:dyDescent="0.2">
      <c r="A7205" t="s">
        <v>23402</v>
      </c>
      <c r="B7205">
        <v>52786580</v>
      </c>
      <c r="C7205">
        <v>52786735</v>
      </c>
      <c r="D7205">
        <v>156</v>
      </c>
      <c r="E7205" t="s">
        <v>24062</v>
      </c>
      <c r="F7205">
        <v>6</v>
      </c>
      <c r="G7205" t="s">
        <v>24063</v>
      </c>
      <c r="H7205" t="s">
        <v>31000</v>
      </c>
      <c r="I7205">
        <v>6</v>
      </c>
      <c r="J7205">
        <v>52791664</v>
      </c>
      <c r="K7205">
        <v>52799297</v>
      </c>
      <c r="L7205">
        <v>7634</v>
      </c>
      <c r="M7205">
        <v>2</v>
      </c>
      <c r="N7205">
        <v>2938</v>
      </c>
      <c r="O7205" t="s">
        <v>24064</v>
      </c>
      <c r="P7205">
        <v>12562</v>
      </c>
      <c r="Q7205" t="s">
        <v>24065</v>
      </c>
      <c r="R7205" t="s">
        <v>24066</v>
      </c>
      <c r="S7205" t="s">
        <v>35916</v>
      </c>
      <c r="T7205">
        <v>0.97213403838398904</v>
      </c>
      <c r="U7205">
        <v>1</v>
      </c>
      <c r="V7205">
        <v>0.95425348784990105</v>
      </c>
      <c r="W7205">
        <v>0.94541066367716797</v>
      </c>
      <c r="X7205">
        <v>0.95159051474143896</v>
      </c>
      <c r="Y7205">
        <v>-0.608229812416066</v>
      </c>
      <c r="Z7205">
        <v>0.69013698642955401</v>
      </c>
      <c r="AA7205">
        <v>0.84521697243271998</v>
      </c>
      <c r="AB7205">
        <v>-9.2203661428329198E-3</v>
      </c>
      <c r="AC7205">
        <v>0.71753805159658501</v>
      </c>
      <c r="AD7205">
        <v>0.87989882095915395</v>
      </c>
      <c r="AE7205">
        <v>-1.6082293142149899</v>
      </c>
      <c r="AF7205">
        <v>0.61410715005536498</v>
      </c>
      <c r="AG7205">
        <v>0.80674443595273604</v>
      </c>
      <c r="AH7205">
        <v>1.88386366175745</v>
      </c>
      <c r="AI7205">
        <v>0.59609816080359102</v>
      </c>
      <c r="AJ7205">
        <v>0.78121606160956403</v>
      </c>
      <c r="AK7205">
        <v>0.260525384323537</v>
      </c>
    </row>
    <row r="7206" spans="1:37" x14ac:dyDescent="0.2">
      <c r="A7206" t="s">
        <v>23402</v>
      </c>
      <c r="B7206">
        <v>55936076</v>
      </c>
      <c r="C7206">
        <v>55936215</v>
      </c>
      <c r="D7206">
        <v>140</v>
      </c>
      <c r="E7206" t="s">
        <v>24067</v>
      </c>
      <c r="F7206">
        <v>1</v>
      </c>
      <c r="G7206" t="s">
        <v>24068</v>
      </c>
      <c r="H7206" t="s">
        <v>31000</v>
      </c>
      <c r="I7206">
        <v>6</v>
      </c>
      <c r="J7206">
        <v>55753653</v>
      </c>
      <c r="K7206">
        <v>55875590</v>
      </c>
      <c r="L7206">
        <v>121938</v>
      </c>
      <c r="M7206">
        <v>2</v>
      </c>
      <c r="N7206">
        <v>653</v>
      </c>
      <c r="O7206" t="s">
        <v>24069</v>
      </c>
      <c r="P7206">
        <v>-60486</v>
      </c>
      <c r="Q7206" t="s">
        <v>24070</v>
      </c>
      <c r="R7206" t="s">
        <v>24071</v>
      </c>
      <c r="S7206" t="s">
        <v>35917</v>
      </c>
      <c r="T7206">
        <v>0.54421053469192604</v>
      </c>
      <c r="U7206">
        <v>0.80321479550967601</v>
      </c>
      <c r="V7206">
        <v>0.83172596515213304</v>
      </c>
      <c r="W7206">
        <v>0.49709177864118298</v>
      </c>
      <c r="X7206">
        <v>0.78363289935355196</v>
      </c>
      <c r="Y7206">
        <v>8.91337628171123E-2</v>
      </c>
      <c r="Z7206">
        <v>0.693404429441695</v>
      </c>
      <c r="AA7206">
        <v>0.84521697243271998</v>
      </c>
      <c r="AB7206">
        <v>-8.5417394726064397E-2</v>
      </c>
      <c r="AC7206">
        <v>0.63966253792798</v>
      </c>
      <c r="AD7206">
        <v>0.87989882095915395</v>
      </c>
      <c r="AE7206">
        <v>-0.35681085292784498</v>
      </c>
      <c r="AF7206">
        <v>0.45724430223818102</v>
      </c>
      <c r="AG7206">
        <v>0.80674443595273604</v>
      </c>
      <c r="AH7206">
        <v>1.68365784193653</v>
      </c>
      <c r="AI7206">
        <v>0.43521265639500101</v>
      </c>
      <c r="AJ7206">
        <v>0.78121606160956403</v>
      </c>
      <c r="AK7206">
        <v>0.460731991824752</v>
      </c>
    </row>
    <row r="7207" spans="1:37" x14ac:dyDescent="0.2">
      <c r="A7207" t="s">
        <v>23402</v>
      </c>
      <c r="B7207">
        <v>56133539</v>
      </c>
      <c r="C7207">
        <v>56133691</v>
      </c>
      <c r="D7207">
        <v>153</v>
      </c>
      <c r="E7207" t="s">
        <v>24072</v>
      </c>
      <c r="F7207">
        <v>0</v>
      </c>
      <c r="G7207" t="s">
        <v>24073</v>
      </c>
      <c r="H7207" t="s">
        <v>35918</v>
      </c>
      <c r="I7207">
        <v>6</v>
      </c>
      <c r="J7207">
        <v>56125391</v>
      </c>
      <c r="K7207">
        <v>56126643</v>
      </c>
      <c r="L7207">
        <v>1253</v>
      </c>
      <c r="M7207">
        <v>2</v>
      </c>
      <c r="N7207">
        <v>81578</v>
      </c>
      <c r="O7207" t="s">
        <v>24074</v>
      </c>
      <c r="P7207">
        <v>-6896</v>
      </c>
      <c r="Q7207" t="s">
        <v>24075</v>
      </c>
      <c r="R7207" t="s">
        <v>24076</v>
      </c>
      <c r="S7207" t="s">
        <v>35919</v>
      </c>
      <c r="T7207">
        <v>0.644035865418358</v>
      </c>
      <c r="U7207">
        <v>0.84904924635754497</v>
      </c>
      <c r="V7207">
        <v>0.54073991924482701</v>
      </c>
      <c r="W7207">
        <v>0.73420570613580904</v>
      </c>
      <c r="X7207">
        <v>0.95159051474143896</v>
      </c>
      <c r="Y7207">
        <v>0.74598500550937796</v>
      </c>
      <c r="Z7207">
        <v>0.26789404493740199</v>
      </c>
      <c r="AA7207">
        <v>0.72610664078822296</v>
      </c>
      <c r="AB7207">
        <v>-0.42273406134435199</v>
      </c>
      <c r="AC7207">
        <v>0.32081866871113202</v>
      </c>
      <c r="AD7207">
        <v>0.68773325147593101</v>
      </c>
      <c r="AE7207">
        <v>-0.25401485110491301</v>
      </c>
      <c r="AF7207">
        <v>0.98343762640780896</v>
      </c>
      <c r="AG7207">
        <v>1</v>
      </c>
      <c r="AH7207">
        <v>1.4703503927002599</v>
      </c>
      <c r="AI7207">
        <v>0.91725052871964496</v>
      </c>
      <c r="AJ7207">
        <v>0.98621344597861504</v>
      </c>
      <c r="AK7207">
        <v>1.6147402735779599</v>
      </c>
    </row>
    <row r="7208" spans="1:37" x14ac:dyDescent="0.2">
      <c r="A7208" t="s">
        <v>23402</v>
      </c>
      <c r="B7208">
        <v>56133696</v>
      </c>
      <c r="C7208">
        <v>56133920</v>
      </c>
      <c r="D7208">
        <v>225</v>
      </c>
      <c r="E7208" t="s">
        <v>24077</v>
      </c>
      <c r="F7208">
        <v>1</v>
      </c>
      <c r="G7208" t="s">
        <v>24078</v>
      </c>
      <c r="H7208" t="s">
        <v>35918</v>
      </c>
      <c r="I7208">
        <v>6</v>
      </c>
      <c r="J7208">
        <v>56125391</v>
      </c>
      <c r="K7208">
        <v>56126643</v>
      </c>
      <c r="L7208">
        <v>1253</v>
      </c>
      <c r="M7208">
        <v>2</v>
      </c>
      <c r="N7208">
        <v>81578</v>
      </c>
      <c r="O7208" t="s">
        <v>24074</v>
      </c>
      <c r="P7208">
        <v>-7053</v>
      </c>
      <c r="Q7208" t="s">
        <v>24075</v>
      </c>
      <c r="R7208" t="s">
        <v>24076</v>
      </c>
      <c r="S7208" t="s">
        <v>35919</v>
      </c>
      <c r="T7208">
        <v>0.644035865418358</v>
      </c>
      <c r="U7208">
        <v>0.84904924635754497</v>
      </c>
      <c r="V7208">
        <v>0.54073991924482701</v>
      </c>
      <c r="W7208">
        <v>0.73420570613580904</v>
      </c>
      <c r="X7208">
        <v>0.95159051474143896</v>
      </c>
      <c r="Y7208">
        <v>0.74598500550937796</v>
      </c>
      <c r="Z7208">
        <v>0.26789404493740199</v>
      </c>
      <c r="AA7208">
        <v>0.72610664078822296</v>
      </c>
      <c r="AB7208">
        <v>-0.42273406134435199</v>
      </c>
      <c r="AC7208">
        <v>0.32081866871113202</v>
      </c>
      <c r="AD7208">
        <v>0.68773325147593101</v>
      </c>
      <c r="AE7208">
        <v>-0.25401485110491301</v>
      </c>
      <c r="AF7208">
        <v>0.98343762640780896</v>
      </c>
      <c r="AG7208">
        <v>1</v>
      </c>
      <c r="AH7208">
        <v>1.4703503927002599</v>
      </c>
      <c r="AI7208">
        <v>0.91725052871964496</v>
      </c>
      <c r="AJ7208">
        <v>0.98621344597861504</v>
      </c>
      <c r="AK7208">
        <v>1.6147402735779599</v>
      </c>
    </row>
    <row r="7209" spans="1:37" x14ac:dyDescent="0.2">
      <c r="A7209" t="s">
        <v>23402</v>
      </c>
      <c r="B7209">
        <v>56133958</v>
      </c>
      <c r="C7209">
        <v>56134134</v>
      </c>
      <c r="D7209">
        <v>177</v>
      </c>
      <c r="E7209" t="s">
        <v>24079</v>
      </c>
      <c r="F7209">
        <v>1</v>
      </c>
      <c r="G7209" t="s">
        <v>24080</v>
      </c>
      <c r="H7209" t="s">
        <v>35918</v>
      </c>
      <c r="I7209">
        <v>6</v>
      </c>
      <c r="J7209">
        <v>56125391</v>
      </c>
      <c r="K7209">
        <v>56126643</v>
      </c>
      <c r="L7209">
        <v>1253</v>
      </c>
      <c r="M7209">
        <v>2</v>
      </c>
      <c r="N7209">
        <v>81578</v>
      </c>
      <c r="O7209" t="s">
        <v>24074</v>
      </c>
      <c r="P7209">
        <v>-7315</v>
      </c>
      <c r="Q7209" t="s">
        <v>24075</v>
      </c>
      <c r="R7209" t="s">
        <v>24076</v>
      </c>
      <c r="S7209" t="s">
        <v>35919</v>
      </c>
      <c r="T7209">
        <v>0.644035865418358</v>
      </c>
      <c r="U7209">
        <v>0.84904924635754497</v>
      </c>
      <c r="V7209">
        <v>0.54073991924482701</v>
      </c>
      <c r="W7209">
        <v>0.73420570613580904</v>
      </c>
      <c r="X7209">
        <v>0.95159051474143896</v>
      </c>
      <c r="Y7209">
        <v>0.74598500550937796</v>
      </c>
      <c r="Z7209">
        <v>0.26789404493740199</v>
      </c>
      <c r="AA7209">
        <v>0.72610664078822296</v>
      </c>
      <c r="AB7209">
        <v>-0.42273406134435199</v>
      </c>
      <c r="AC7209">
        <v>0.32081866871113202</v>
      </c>
      <c r="AD7209">
        <v>0.68773325147593101</v>
      </c>
      <c r="AE7209">
        <v>-0.25401485110491301</v>
      </c>
      <c r="AF7209">
        <v>0.98343762640780896</v>
      </c>
      <c r="AG7209">
        <v>1</v>
      </c>
      <c r="AH7209">
        <v>1.4703503927002599</v>
      </c>
      <c r="AI7209">
        <v>0.91725052871964496</v>
      </c>
      <c r="AJ7209">
        <v>0.98621344597861504</v>
      </c>
      <c r="AK7209">
        <v>1.6147402735779599</v>
      </c>
    </row>
    <row r="7210" spans="1:37" x14ac:dyDescent="0.2">
      <c r="A7210" t="s">
        <v>23402</v>
      </c>
      <c r="B7210">
        <v>56587338</v>
      </c>
      <c r="C7210">
        <v>56587489</v>
      </c>
      <c r="D7210">
        <v>152</v>
      </c>
      <c r="E7210" t="s">
        <v>24081</v>
      </c>
      <c r="F7210">
        <v>1</v>
      </c>
      <c r="G7210" t="s">
        <v>24082</v>
      </c>
      <c r="H7210" t="s">
        <v>35920</v>
      </c>
      <c r="I7210">
        <v>6</v>
      </c>
      <c r="J7210">
        <v>56572105</v>
      </c>
      <c r="K7210">
        <v>56598513</v>
      </c>
      <c r="L7210">
        <v>26409</v>
      </c>
      <c r="M7210">
        <v>2</v>
      </c>
      <c r="N7210">
        <v>667</v>
      </c>
      <c r="O7210" t="s">
        <v>24083</v>
      </c>
      <c r="P7210">
        <v>11024</v>
      </c>
      <c r="Q7210" t="s">
        <v>24084</v>
      </c>
      <c r="R7210" t="s">
        <v>24085</v>
      </c>
      <c r="S7210" t="s">
        <v>24086</v>
      </c>
      <c r="T7210">
        <v>0.56354823081344896</v>
      </c>
      <c r="U7210">
        <v>0.81214233890638399</v>
      </c>
      <c r="V7210">
        <v>-2.88560587770632</v>
      </c>
      <c r="W7210">
        <v>0.89107655920673101</v>
      </c>
      <c r="X7210">
        <v>0.95159051474143896</v>
      </c>
      <c r="Y7210">
        <v>2.7786467414075902</v>
      </c>
      <c r="Z7210">
        <v>0.23404878042441499</v>
      </c>
      <c r="AA7210">
        <v>0.72610664078822296</v>
      </c>
      <c r="AB7210">
        <v>-3.8490791801387099</v>
      </c>
      <c r="AC7210">
        <v>0.88945902157151002</v>
      </c>
      <c r="AD7210">
        <v>0.94068432309766403</v>
      </c>
      <c r="AE7210">
        <v>1.98229320816056</v>
      </c>
      <c r="AF7210">
        <v>0.98343762640780896</v>
      </c>
      <c r="AG7210">
        <v>1</v>
      </c>
      <c r="AH7210">
        <v>-1.9559953114711299</v>
      </c>
      <c r="AI7210">
        <v>0.91725052871964496</v>
      </c>
      <c r="AJ7210">
        <v>0.98621344597861504</v>
      </c>
      <c r="AK7210">
        <v>2.75256332700202</v>
      </c>
    </row>
    <row r="7211" spans="1:37" x14ac:dyDescent="0.2">
      <c r="A7211" t="s">
        <v>23402</v>
      </c>
      <c r="B7211">
        <v>56677387</v>
      </c>
      <c r="C7211">
        <v>56677633</v>
      </c>
      <c r="D7211">
        <v>247</v>
      </c>
      <c r="E7211" t="s">
        <v>24087</v>
      </c>
      <c r="F7211">
        <v>1</v>
      </c>
      <c r="G7211" t="s">
        <v>24088</v>
      </c>
      <c r="H7211" t="s">
        <v>35921</v>
      </c>
      <c r="I7211">
        <v>6</v>
      </c>
      <c r="J7211">
        <v>56572127</v>
      </c>
      <c r="K7211">
        <v>56693303</v>
      </c>
      <c r="L7211">
        <v>121177</v>
      </c>
      <c r="M7211">
        <v>2</v>
      </c>
      <c r="N7211">
        <v>667</v>
      </c>
      <c r="O7211" t="s">
        <v>24089</v>
      </c>
      <c r="P7211">
        <v>15670</v>
      </c>
      <c r="Q7211" t="s">
        <v>24084</v>
      </c>
      <c r="R7211" t="s">
        <v>24085</v>
      </c>
      <c r="S7211" t="s">
        <v>24086</v>
      </c>
      <c r="T7211">
        <v>0.32911398597860803</v>
      </c>
      <c r="U7211">
        <v>0.603102917160658</v>
      </c>
      <c r="V7211">
        <v>24.177071559910999</v>
      </c>
      <c r="W7211">
        <v>0.89107655920673101</v>
      </c>
      <c r="X7211">
        <v>0.95159051474143896</v>
      </c>
      <c r="Y7211">
        <v>1.3336374840863701</v>
      </c>
      <c r="Z7211">
        <v>0.306975110376564</v>
      </c>
      <c r="AA7211">
        <v>0.72610664078822296</v>
      </c>
      <c r="AB7211">
        <v>23.779483519205002</v>
      </c>
      <c r="AC7211">
        <v>0.75388744886274095</v>
      </c>
      <c r="AD7211">
        <v>0.87989882095915395</v>
      </c>
      <c r="AE7211">
        <v>0.33363755634245301</v>
      </c>
      <c r="AF7211">
        <v>0.61410715005536498</v>
      </c>
      <c r="AG7211">
        <v>0.80674443595273604</v>
      </c>
      <c r="AH7211">
        <v>2.0580029106711599</v>
      </c>
      <c r="AI7211">
        <v>0.56157887380500204</v>
      </c>
      <c r="AJ7211">
        <v>0.78121606160956403</v>
      </c>
      <c r="AK7211">
        <v>2.2023928003675302</v>
      </c>
    </row>
    <row r="7212" spans="1:37" x14ac:dyDescent="0.2">
      <c r="A7212" t="s">
        <v>23402</v>
      </c>
      <c r="B7212">
        <v>56784309</v>
      </c>
      <c r="C7212">
        <v>56784460</v>
      </c>
      <c r="D7212">
        <v>152</v>
      </c>
      <c r="E7212" t="s">
        <v>24090</v>
      </c>
      <c r="F7212">
        <v>2</v>
      </c>
      <c r="G7212" t="s">
        <v>24091</v>
      </c>
      <c r="H7212" t="s">
        <v>30999</v>
      </c>
      <c r="I7212">
        <v>6</v>
      </c>
      <c r="J7212">
        <v>56670675</v>
      </c>
      <c r="K7212">
        <v>56785879</v>
      </c>
      <c r="L7212">
        <v>115205</v>
      </c>
      <c r="M7212">
        <v>2</v>
      </c>
      <c r="N7212">
        <v>667</v>
      </c>
      <c r="O7212" t="s">
        <v>24092</v>
      </c>
      <c r="P7212">
        <v>1419</v>
      </c>
      <c r="Q7212" t="s">
        <v>24084</v>
      </c>
      <c r="R7212" t="s">
        <v>24085</v>
      </c>
      <c r="S7212" t="s">
        <v>24086</v>
      </c>
      <c r="T7212">
        <v>0.17308923567461099</v>
      </c>
      <c r="U7212">
        <v>0.603102917160658</v>
      </c>
      <c r="V7212">
        <v>-23.420578060248999</v>
      </c>
      <c r="W7212">
        <v>0.89107655920673101</v>
      </c>
      <c r="X7212">
        <v>0.95159051474143896</v>
      </c>
      <c r="Y7212">
        <v>1.0697726989531799</v>
      </c>
      <c r="Z7212">
        <v>0.57853978204985401</v>
      </c>
      <c r="AA7212">
        <v>0.84521697243271998</v>
      </c>
      <c r="AB7212">
        <v>4.4343818578146503E-2</v>
      </c>
      <c r="AC7212">
        <v>0.56718065613419599</v>
      </c>
      <c r="AD7212">
        <v>0.87989882095915395</v>
      </c>
      <c r="AE7212">
        <v>1.6120719052419601</v>
      </c>
      <c r="AF7212">
        <v>0.15203231574161999</v>
      </c>
      <c r="AG7212">
        <v>0.68151250837662902</v>
      </c>
      <c r="AH7212">
        <v>-24.0345185598527</v>
      </c>
      <c r="AI7212">
        <v>0.81350599864527495</v>
      </c>
      <c r="AJ7212">
        <v>0.94390293416205995</v>
      </c>
      <c r="AK7212">
        <v>-0.17133317286565999</v>
      </c>
    </row>
    <row r="7213" spans="1:37" x14ac:dyDescent="0.2">
      <c r="A7213" t="s">
        <v>23402</v>
      </c>
      <c r="B7213">
        <v>56997524</v>
      </c>
      <c r="C7213">
        <v>56997751</v>
      </c>
      <c r="D7213">
        <v>228</v>
      </c>
      <c r="E7213" t="s">
        <v>24093</v>
      </c>
      <c r="F7213">
        <v>8</v>
      </c>
      <c r="G7213" t="s">
        <v>24094</v>
      </c>
      <c r="H7213" t="s">
        <v>35922</v>
      </c>
      <c r="I7213">
        <v>6</v>
      </c>
      <c r="J7213">
        <v>57013809</v>
      </c>
      <c r="K7213">
        <v>57018471</v>
      </c>
      <c r="L7213">
        <v>4663</v>
      </c>
      <c r="M7213">
        <v>1</v>
      </c>
      <c r="N7213">
        <v>221336</v>
      </c>
      <c r="O7213" t="s">
        <v>24095</v>
      </c>
      <c r="P7213">
        <v>-16058</v>
      </c>
      <c r="Q7213" t="s">
        <v>24096</v>
      </c>
      <c r="R7213" t="s">
        <v>24097</v>
      </c>
      <c r="S7213" t="s">
        <v>35923</v>
      </c>
      <c r="T7213">
        <v>0.72273105508358304</v>
      </c>
      <c r="U7213">
        <v>0.933059799772059</v>
      </c>
      <c r="V7213">
        <v>0.52243472783731604</v>
      </c>
      <c r="W7213">
        <v>0.50756019289600196</v>
      </c>
      <c r="X7213">
        <v>0.79281990064911001</v>
      </c>
      <c r="Y7213">
        <v>-0.41957376252449902</v>
      </c>
      <c r="Z7213">
        <v>0.78895494566765201</v>
      </c>
      <c r="AA7213">
        <v>0.92502312146352095</v>
      </c>
      <c r="AB7213">
        <v>-2.6106588330625301E-2</v>
      </c>
      <c r="AC7213">
        <v>0.34117370056382001</v>
      </c>
      <c r="AD7213">
        <v>0.72252212259978299</v>
      </c>
      <c r="AE7213">
        <v>-0.59011185028828705</v>
      </c>
      <c r="AF7213">
        <v>0.38401738361292598</v>
      </c>
      <c r="AG7213">
        <v>0.79758121158932005</v>
      </c>
      <c r="AH7213">
        <v>0.910173346243493</v>
      </c>
      <c r="AI7213">
        <v>0.71138516110941696</v>
      </c>
      <c r="AJ7213">
        <v>0.87881446952814102</v>
      </c>
      <c r="AK7213">
        <v>-0.116322617778399</v>
      </c>
    </row>
    <row r="7214" spans="1:37" x14ac:dyDescent="0.2">
      <c r="A7214" t="s">
        <v>23402</v>
      </c>
      <c r="B7214">
        <v>57335295</v>
      </c>
      <c r="C7214">
        <v>57335459</v>
      </c>
      <c r="D7214">
        <v>165</v>
      </c>
      <c r="E7214" t="s">
        <v>24098</v>
      </c>
      <c r="F7214">
        <v>1</v>
      </c>
      <c r="G7214" t="s">
        <v>24099</v>
      </c>
      <c r="H7214" t="s">
        <v>35924</v>
      </c>
      <c r="I7214">
        <v>6</v>
      </c>
      <c r="J7214">
        <v>57317630</v>
      </c>
      <c r="K7214">
        <v>57646850</v>
      </c>
      <c r="L7214">
        <v>329221</v>
      </c>
      <c r="M7214">
        <v>1</v>
      </c>
      <c r="N7214">
        <v>5558</v>
      </c>
      <c r="O7214" t="s">
        <v>24100</v>
      </c>
      <c r="P7214">
        <v>17665</v>
      </c>
      <c r="Q7214" t="s">
        <v>24101</v>
      </c>
      <c r="R7214" t="s">
        <v>24102</v>
      </c>
      <c r="S7214" t="s">
        <v>35925</v>
      </c>
      <c r="T7214">
        <v>1</v>
      </c>
      <c r="U7214">
        <v>1</v>
      </c>
      <c r="V7214">
        <v>-1.0130156963719801</v>
      </c>
      <c r="W7214">
        <v>0.20525741147413201</v>
      </c>
      <c r="X7214">
        <v>0.704072456322962</v>
      </c>
      <c r="Y7214">
        <v>-23.7148624569402</v>
      </c>
      <c r="Z7214">
        <v>0.65379035313853895</v>
      </c>
      <c r="AA7214">
        <v>0.84521697243271998</v>
      </c>
      <c r="AB7214">
        <v>-1.97648955036471</v>
      </c>
      <c r="AC7214">
        <v>7.0489011448141195E-2</v>
      </c>
      <c r="AD7214">
        <v>0.57684129297949804</v>
      </c>
      <c r="AE7214">
        <v>-23.7148624569402</v>
      </c>
      <c r="AF7214">
        <v>0.64997455747578503</v>
      </c>
      <c r="AG7214">
        <v>0.80674443595273604</v>
      </c>
      <c r="AH7214">
        <v>-8.3405151671659794E-2</v>
      </c>
      <c r="AI7214">
        <v>0.35038410267202102</v>
      </c>
      <c r="AJ7214">
        <v>0.78121606160956403</v>
      </c>
      <c r="AK7214">
        <v>-22.8461070767781</v>
      </c>
    </row>
    <row r="7215" spans="1:37" x14ac:dyDescent="0.2">
      <c r="A7215" t="s">
        <v>23402</v>
      </c>
      <c r="B7215">
        <v>57335459</v>
      </c>
      <c r="C7215">
        <v>57335623</v>
      </c>
      <c r="D7215">
        <v>165</v>
      </c>
      <c r="E7215" t="s">
        <v>24103</v>
      </c>
      <c r="F7215">
        <v>1</v>
      </c>
      <c r="G7215" t="s">
        <v>24104</v>
      </c>
      <c r="H7215" t="s">
        <v>35924</v>
      </c>
      <c r="I7215">
        <v>6</v>
      </c>
      <c r="J7215">
        <v>57317630</v>
      </c>
      <c r="K7215">
        <v>57646850</v>
      </c>
      <c r="L7215">
        <v>329221</v>
      </c>
      <c r="M7215">
        <v>1</v>
      </c>
      <c r="N7215">
        <v>5558</v>
      </c>
      <c r="O7215" t="s">
        <v>24100</v>
      </c>
      <c r="P7215">
        <v>17829</v>
      </c>
      <c r="Q7215" t="s">
        <v>24101</v>
      </c>
      <c r="R7215" t="s">
        <v>24102</v>
      </c>
      <c r="S7215" t="s">
        <v>35925</v>
      </c>
      <c r="T7215">
        <v>1</v>
      </c>
      <c r="U7215">
        <v>1</v>
      </c>
      <c r="V7215">
        <v>-1.0130156963719801</v>
      </c>
      <c r="W7215">
        <v>0.20525741147413201</v>
      </c>
      <c r="X7215">
        <v>0.704072456322962</v>
      </c>
      <c r="Y7215">
        <v>-23.7148624569402</v>
      </c>
      <c r="Z7215">
        <v>0.65379035313853895</v>
      </c>
      <c r="AA7215">
        <v>0.84521697243271998</v>
      </c>
      <c r="AB7215">
        <v>-1.97648955036471</v>
      </c>
      <c r="AC7215">
        <v>7.0489011448141195E-2</v>
      </c>
      <c r="AD7215">
        <v>0.57684129297949804</v>
      </c>
      <c r="AE7215">
        <v>-23.7148624569402</v>
      </c>
      <c r="AF7215">
        <v>0.64997455747578503</v>
      </c>
      <c r="AG7215">
        <v>0.80674443595273604</v>
      </c>
      <c r="AH7215">
        <v>-8.3405151671659794E-2</v>
      </c>
      <c r="AI7215">
        <v>0.35038410267202102</v>
      </c>
      <c r="AJ7215">
        <v>0.78121606160956403</v>
      </c>
      <c r="AK7215">
        <v>-22.8461070767781</v>
      </c>
    </row>
    <row r="7216" spans="1:37" x14ac:dyDescent="0.2">
      <c r="A7216" t="s">
        <v>23402</v>
      </c>
      <c r="B7216">
        <v>57335623</v>
      </c>
      <c r="C7216">
        <v>57335787</v>
      </c>
      <c r="D7216">
        <v>165</v>
      </c>
      <c r="E7216" t="s">
        <v>24105</v>
      </c>
      <c r="F7216">
        <v>0</v>
      </c>
      <c r="G7216" t="s">
        <v>24106</v>
      </c>
      <c r="H7216" t="s">
        <v>35924</v>
      </c>
      <c r="I7216">
        <v>6</v>
      </c>
      <c r="J7216">
        <v>57317630</v>
      </c>
      <c r="K7216">
        <v>57646850</v>
      </c>
      <c r="L7216">
        <v>329221</v>
      </c>
      <c r="M7216">
        <v>1</v>
      </c>
      <c r="N7216">
        <v>5558</v>
      </c>
      <c r="O7216" t="s">
        <v>24100</v>
      </c>
      <c r="P7216">
        <v>17993</v>
      </c>
      <c r="Q7216" t="s">
        <v>24101</v>
      </c>
      <c r="R7216" t="s">
        <v>24102</v>
      </c>
      <c r="S7216" t="s">
        <v>35925</v>
      </c>
      <c r="T7216">
        <v>1</v>
      </c>
      <c r="U7216">
        <v>1</v>
      </c>
      <c r="V7216">
        <v>-1.0130156963719801</v>
      </c>
      <c r="W7216">
        <v>0.20525741147413201</v>
      </c>
      <c r="X7216">
        <v>0.704072456322962</v>
      </c>
      <c r="Y7216">
        <v>-23.7148624569402</v>
      </c>
      <c r="Z7216">
        <v>0.65379035313853895</v>
      </c>
      <c r="AA7216">
        <v>0.84521697243271998</v>
      </c>
      <c r="AB7216">
        <v>-1.97648955036471</v>
      </c>
      <c r="AC7216">
        <v>7.0489011448141195E-2</v>
      </c>
      <c r="AD7216">
        <v>0.57684129297949804</v>
      </c>
      <c r="AE7216">
        <v>-23.7148624569402</v>
      </c>
      <c r="AF7216">
        <v>0.64997455747578503</v>
      </c>
      <c r="AG7216">
        <v>0.80674443595273604</v>
      </c>
      <c r="AH7216">
        <v>-8.3405151671659794E-2</v>
      </c>
      <c r="AI7216">
        <v>0.35038410267202102</v>
      </c>
      <c r="AJ7216">
        <v>0.78121606160956403</v>
      </c>
      <c r="AK7216">
        <v>-22.8461070767781</v>
      </c>
    </row>
    <row r="7217" spans="1:37" x14ac:dyDescent="0.2">
      <c r="A7217" t="s">
        <v>23402</v>
      </c>
      <c r="B7217">
        <v>58395209</v>
      </c>
      <c r="C7217">
        <v>58395360</v>
      </c>
      <c r="D7217">
        <v>152</v>
      </c>
      <c r="E7217" t="s">
        <v>24107</v>
      </c>
      <c r="F7217">
        <v>1</v>
      </c>
      <c r="G7217" t="s">
        <v>24108</v>
      </c>
      <c r="H7217" t="s">
        <v>35926</v>
      </c>
      <c r="I7217">
        <v>6</v>
      </c>
      <c r="J7217">
        <v>58038468</v>
      </c>
      <c r="K7217">
        <v>58096509</v>
      </c>
      <c r="L7217">
        <v>58042</v>
      </c>
      <c r="M7217">
        <v>1</v>
      </c>
      <c r="N7217">
        <v>101927293</v>
      </c>
      <c r="O7217" t="s">
        <v>24109</v>
      </c>
      <c r="P7217">
        <v>356741</v>
      </c>
      <c r="Q7217" t="s">
        <v>40</v>
      </c>
      <c r="R7217" t="s">
        <v>24110</v>
      </c>
      <c r="S7217" t="s">
        <v>35927</v>
      </c>
      <c r="T7217">
        <v>0.152084254673993</v>
      </c>
      <c r="U7217">
        <v>0.603102917160658</v>
      </c>
      <c r="V7217">
        <v>25.090329074384801</v>
      </c>
      <c r="W7217">
        <v>0.94541066367716797</v>
      </c>
      <c r="X7217">
        <v>0.95159051474143896</v>
      </c>
      <c r="Y7217">
        <v>-0.32661686568895698</v>
      </c>
      <c r="Z7217">
        <v>0.306975110376564</v>
      </c>
      <c r="AA7217">
        <v>0.72610664078822296</v>
      </c>
      <c r="AB7217">
        <v>24.126854988776799</v>
      </c>
      <c r="AC7217">
        <v>0.71753805159658501</v>
      </c>
      <c r="AD7217">
        <v>0.87989882095915395</v>
      </c>
      <c r="AE7217">
        <v>-1.32661676907795</v>
      </c>
      <c r="AF7217">
        <v>4.6407610929182198E-2</v>
      </c>
      <c r="AG7217">
        <v>0.476038960109122</v>
      </c>
      <c r="AH7217">
        <v>25.090329074384801</v>
      </c>
      <c r="AI7217">
        <v>0.59609816080359102</v>
      </c>
      <c r="AJ7217">
        <v>0.78121606160956403</v>
      </c>
      <c r="AK7217">
        <v>0.54213853739268103</v>
      </c>
    </row>
    <row r="7218" spans="1:37" x14ac:dyDescent="0.2">
      <c r="A7218" t="s">
        <v>23402</v>
      </c>
      <c r="B7218">
        <v>60431026</v>
      </c>
      <c r="C7218">
        <v>60431178</v>
      </c>
      <c r="D7218">
        <v>153</v>
      </c>
      <c r="E7218" t="s">
        <v>24111</v>
      </c>
      <c r="F7218">
        <v>1</v>
      </c>
      <c r="G7218" t="s">
        <v>24112</v>
      </c>
      <c r="H7218" t="s">
        <v>35928</v>
      </c>
      <c r="I7218">
        <v>6</v>
      </c>
      <c r="J7218">
        <v>61630233</v>
      </c>
      <c r="K7218">
        <v>61681049</v>
      </c>
      <c r="L7218">
        <v>50817</v>
      </c>
      <c r="M7218">
        <v>2</v>
      </c>
      <c r="N7218">
        <v>202559</v>
      </c>
      <c r="O7218" t="s">
        <v>24113</v>
      </c>
      <c r="P7218">
        <v>1249871</v>
      </c>
      <c r="Q7218" t="s">
        <v>24114</v>
      </c>
      <c r="R7218" t="s">
        <v>24115</v>
      </c>
      <c r="S7218" t="s">
        <v>35929</v>
      </c>
      <c r="T7218">
        <v>1</v>
      </c>
      <c r="U7218">
        <v>1</v>
      </c>
      <c r="V7218">
        <v>-2.1368688356905401</v>
      </c>
      <c r="W7218">
        <v>0.20525741147413201</v>
      </c>
      <c r="X7218">
        <v>0.704072456322962</v>
      </c>
      <c r="Y7218">
        <v>-23.835759465474698</v>
      </c>
      <c r="Z7218">
        <v>0.65379035313853895</v>
      </c>
      <c r="AA7218">
        <v>0.84521697243271998</v>
      </c>
      <c r="AB7218">
        <v>-3.1003425124663502</v>
      </c>
      <c r="AC7218">
        <v>7.0489011448141195E-2</v>
      </c>
      <c r="AD7218">
        <v>0.57684129297949804</v>
      </c>
      <c r="AE7218">
        <v>-23.835759465474698</v>
      </c>
      <c r="AF7218">
        <v>0.64997455747578503</v>
      </c>
      <c r="AG7218">
        <v>0.80674443595273604</v>
      </c>
      <c r="AH7218">
        <v>-1.2072582604208799</v>
      </c>
      <c r="AI7218">
        <v>0.35038410267202102</v>
      </c>
      <c r="AJ7218">
        <v>0.78121606160956403</v>
      </c>
      <c r="AK7218">
        <v>-22.967004078354599</v>
      </c>
    </row>
    <row r="7219" spans="1:37" x14ac:dyDescent="0.2">
      <c r="A7219" t="s">
        <v>23402</v>
      </c>
      <c r="B7219">
        <v>60431182</v>
      </c>
      <c r="C7219">
        <v>60431333</v>
      </c>
      <c r="D7219">
        <v>152</v>
      </c>
      <c r="E7219" t="s">
        <v>24116</v>
      </c>
      <c r="F7219">
        <v>1</v>
      </c>
      <c r="G7219" t="s">
        <v>24117</v>
      </c>
      <c r="H7219" t="s">
        <v>35928</v>
      </c>
      <c r="I7219">
        <v>6</v>
      </c>
      <c r="J7219">
        <v>61630233</v>
      </c>
      <c r="K7219">
        <v>61681049</v>
      </c>
      <c r="L7219">
        <v>50817</v>
      </c>
      <c r="M7219">
        <v>2</v>
      </c>
      <c r="N7219">
        <v>202559</v>
      </c>
      <c r="O7219" t="s">
        <v>24113</v>
      </c>
      <c r="P7219">
        <v>1249716</v>
      </c>
      <c r="Q7219" t="s">
        <v>24114</v>
      </c>
      <c r="R7219" t="s">
        <v>24115</v>
      </c>
      <c r="S7219" t="s">
        <v>35929</v>
      </c>
      <c r="T7219">
        <v>1</v>
      </c>
      <c r="U7219">
        <v>1</v>
      </c>
      <c r="V7219">
        <v>-2.1368688356905401</v>
      </c>
      <c r="W7219">
        <v>0.20525741147413201</v>
      </c>
      <c r="X7219">
        <v>0.704072456322962</v>
      </c>
      <c r="Y7219">
        <v>-23.835759465474698</v>
      </c>
      <c r="Z7219">
        <v>0.65379035313853895</v>
      </c>
      <c r="AA7219">
        <v>0.84521697243271998</v>
      </c>
      <c r="AB7219">
        <v>-3.1003425124663502</v>
      </c>
      <c r="AC7219">
        <v>7.0489011448141195E-2</v>
      </c>
      <c r="AD7219">
        <v>0.57684129297949804</v>
      </c>
      <c r="AE7219">
        <v>-23.835759465474698</v>
      </c>
      <c r="AF7219">
        <v>0.64997455747578503</v>
      </c>
      <c r="AG7219">
        <v>0.80674443595273604</v>
      </c>
      <c r="AH7219">
        <v>-1.2072582604208799</v>
      </c>
      <c r="AI7219">
        <v>0.35038410267202102</v>
      </c>
      <c r="AJ7219">
        <v>0.78121606160956403</v>
      </c>
      <c r="AK7219">
        <v>-22.967004078354599</v>
      </c>
    </row>
    <row r="7220" spans="1:37" x14ac:dyDescent="0.2">
      <c r="A7220" t="s">
        <v>23402</v>
      </c>
      <c r="B7220">
        <v>63086015</v>
      </c>
      <c r="C7220">
        <v>63086157</v>
      </c>
      <c r="D7220">
        <v>143</v>
      </c>
      <c r="E7220" t="s">
        <v>24118</v>
      </c>
      <c r="F7220">
        <v>1</v>
      </c>
      <c r="G7220" t="s">
        <v>24119</v>
      </c>
      <c r="H7220" t="s">
        <v>31000</v>
      </c>
      <c r="I7220">
        <v>6</v>
      </c>
      <c r="J7220">
        <v>63280021</v>
      </c>
      <c r="K7220">
        <v>63319943</v>
      </c>
      <c r="L7220">
        <v>39923</v>
      </c>
      <c r="M7220">
        <v>2</v>
      </c>
      <c r="N7220">
        <v>51557</v>
      </c>
      <c r="O7220" t="s">
        <v>24120</v>
      </c>
      <c r="P7220">
        <v>233786</v>
      </c>
      <c r="Q7220" t="s">
        <v>24121</v>
      </c>
      <c r="R7220" t="s">
        <v>24122</v>
      </c>
      <c r="S7220" t="s">
        <v>35930</v>
      </c>
      <c r="T7220">
        <v>0.35387198439864398</v>
      </c>
      <c r="U7220">
        <v>0.603102917160658</v>
      </c>
      <c r="V7220">
        <v>-20.367066299345002</v>
      </c>
      <c r="W7220">
        <v>0.89107655920673101</v>
      </c>
      <c r="X7220">
        <v>0.95159051474143896</v>
      </c>
      <c r="Y7220">
        <v>3.7157431268569701</v>
      </c>
      <c r="Z7220">
        <v>0.184235113180511</v>
      </c>
      <c r="AA7220">
        <v>0.72610664078822296</v>
      </c>
      <c r="AB7220">
        <v>-20.367066299345002</v>
      </c>
      <c r="AC7220">
        <v>0.75388744886274095</v>
      </c>
      <c r="AD7220">
        <v>0.87989882095915395</v>
      </c>
      <c r="AE7220">
        <v>2.7157432157842498</v>
      </c>
      <c r="AF7220">
        <v>0.501741946288212</v>
      </c>
      <c r="AG7220">
        <v>0.80674443595273604</v>
      </c>
      <c r="AH7220">
        <v>-19.437456592421999</v>
      </c>
      <c r="AI7220">
        <v>0.56157887380500204</v>
      </c>
      <c r="AJ7220">
        <v>0.78121606160956403</v>
      </c>
      <c r="AK7220">
        <v>4.5844976283932102</v>
      </c>
    </row>
    <row r="7221" spans="1:37" x14ac:dyDescent="0.2">
      <c r="A7221" t="s">
        <v>23402</v>
      </c>
      <c r="B7221">
        <v>63086359</v>
      </c>
      <c r="C7221">
        <v>63086488</v>
      </c>
      <c r="D7221">
        <v>130</v>
      </c>
      <c r="E7221" t="s">
        <v>24123</v>
      </c>
      <c r="F7221">
        <v>0</v>
      </c>
      <c r="G7221" t="s">
        <v>24124</v>
      </c>
      <c r="H7221" t="s">
        <v>31000</v>
      </c>
      <c r="I7221">
        <v>6</v>
      </c>
      <c r="J7221">
        <v>63280021</v>
      </c>
      <c r="K7221">
        <v>63319943</v>
      </c>
      <c r="L7221">
        <v>39923</v>
      </c>
      <c r="M7221">
        <v>2</v>
      </c>
      <c r="N7221">
        <v>51557</v>
      </c>
      <c r="O7221" t="s">
        <v>24120</v>
      </c>
      <c r="P7221">
        <v>233455</v>
      </c>
      <c r="Q7221" t="s">
        <v>24121</v>
      </c>
      <c r="R7221" t="s">
        <v>24122</v>
      </c>
      <c r="S7221" t="s">
        <v>35930</v>
      </c>
      <c r="T7221">
        <v>0.35387198439864398</v>
      </c>
      <c r="U7221">
        <v>0.603102917160658</v>
      </c>
      <c r="V7221">
        <v>-20.367066299345002</v>
      </c>
      <c r="W7221">
        <v>0.89107655920673101</v>
      </c>
      <c r="X7221">
        <v>0.95159051474143896</v>
      </c>
      <c r="Y7221">
        <v>3.5230980616184699</v>
      </c>
      <c r="Z7221">
        <v>0.184235113180511</v>
      </c>
      <c r="AA7221">
        <v>0.72610664078822296</v>
      </c>
      <c r="AB7221">
        <v>-20.367066299345002</v>
      </c>
      <c r="AC7221">
        <v>0.75388744886274095</v>
      </c>
      <c r="AD7221">
        <v>0.87989882095915395</v>
      </c>
      <c r="AE7221">
        <v>2.5230981632496499</v>
      </c>
      <c r="AF7221">
        <v>0.501741946288212</v>
      </c>
      <c r="AG7221">
        <v>0.80674443595273604</v>
      </c>
      <c r="AH7221">
        <v>-19.437456592421999</v>
      </c>
      <c r="AI7221">
        <v>0.56157887380500204</v>
      </c>
      <c r="AJ7221">
        <v>0.78121606160956403</v>
      </c>
      <c r="AK7221">
        <v>4.3918525631547203</v>
      </c>
    </row>
    <row r="7222" spans="1:37" x14ac:dyDescent="0.2">
      <c r="A7222" t="s">
        <v>23402</v>
      </c>
      <c r="B7222">
        <v>67825239</v>
      </c>
      <c r="C7222">
        <v>67825390</v>
      </c>
      <c r="D7222">
        <v>152</v>
      </c>
      <c r="E7222" t="s">
        <v>24125</v>
      </c>
      <c r="F7222">
        <v>9</v>
      </c>
      <c r="G7222" t="s">
        <v>24126</v>
      </c>
      <c r="H7222" t="s">
        <v>31000</v>
      </c>
      <c r="I7222">
        <v>6</v>
      </c>
      <c r="J7222">
        <v>67884041</v>
      </c>
      <c r="K7222">
        <v>67986503</v>
      </c>
      <c r="L7222">
        <v>102463</v>
      </c>
      <c r="M7222">
        <v>1</v>
      </c>
      <c r="N7222">
        <v>105377845</v>
      </c>
      <c r="O7222" t="s">
        <v>24127</v>
      </c>
      <c r="P7222">
        <v>-58651</v>
      </c>
      <c r="Q7222" t="s">
        <v>40</v>
      </c>
      <c r="R7222" t="s">
        <v>24128</v>
      </c>
      <c r="S7222" t="s">
        <v>35931</v>
      </c>
      <c r="T7222">
        <v>0.32911398597860803</v>
      </c>
      <c r="U7222">
        <v>0.603102917160658</v>
      </c>
      <c r="V7222">
        <v>24.463989166227702</v>
      </c>
      <c r="W7222">
        <v>0.65075386537994595</v>
      </c>
      <c r="X7222">
        <v>0.94119559056004798</v>
      </c>
      <c r="Y7222">
        <v>-3.8337496338777299</v>
      </c>
      <c r="Z7222">
        <v>0.203350924423461</v>
      </c>
      <c r="AA7222">
        <v>0.72610664078822296</v>
      </c>
      <c r="AB7222">
        <v>24.005244528299698</v>
      </c>
      <c r="AC7222">
        <v>0.283630615332017</v>
      </c>
      <c r="AD7222">
        <v>0.68253123924728298</v>
      </c>
      <c r="AE7222">
        <v>-4.8337488716719701</v>
      </c>
      <c r="AF7222">
        <v>0.98343762640780896</v>
      </c>
      <c r="AG7222">
        <v>1</v>
      </c>
      <c r="AH7222">
        <v>2.2554691657405601</v>
      </c>
      <c r="AI7222">
        <v>0.98342151819761803</v>
      </c>
      <c r="AJ7222">
        <v>0.98789258377071898</v>
      </c>
      <c r="AK7222">
        <v>-2.9649942113155099</v>
      </c>
    </row>
    <row r="7223" spans="1:37" x14ac:dyDescent="0.2">
      <c r="A7223" t="s">
        <v>23402</v>
      </c>
      <c r="B7223">
        <v>67825508</v>
      </c>
      <c r="C7223">
        <v>67825693</v>
      </c>
      <c r="D7223">
        <v>186</v>
      </c>
      <c r="E7223" t="s">
        <v>24129</v>
      </c>
      <c r="F7223">
        <v>6</v>
      </c>
      <c r="G7223" t="s">
        <v>24130</v>
      </c>
      <c r="H7223" t="s">
        <v>31000</v>
      </c>
      <c r="I7223">
        <v>6</v>
      </c>
      <c r="J7223">
        <v>67884041</v>
      </c>
      <c r="K7223">
        <v>67986503</v>
      </c>
      <c r="L7223">
        <v>102463</v>
      </c>
      <c r="M7223">
        <v>1</v>
      </c>
      <c r="N7223">
        <v>105377845</v>
      </c>
      <c r="O7223" t="s">
        <v>24127</v>
      </c>
      <c r="P7223">
        <v>-58348</v>
      </c>
      <c r="Q7223" t="s">
        <v>40</v>
      </c>
      <c r="R7223" t="s">
        <v>24128</v>
      </c>
      <c r="S7223" t="s">
        <v>35931</v>
      </c>
      <c r="T7223">
        <v>0.32911398597860803</v>
      </c>
      <c r="U7223">
        <v>0.603102917160658</v>
      </c>
      <c r="V7223">
        <v>24.463989166227702</v>
      </c>
      <c r="W7223">
        <v>0.65075386537994595</v>
      </c>
      <c r="X7223">
        <v>0.94119559056004798</v>
      </c>
      <c r="Y7223">
        <v>-3.8337496338777299</v>
      </c>
      <c r="Z7223">
        <v>0.203350924423461</v>
      </c>
      <c r="AA7223">
        <v>0.72610664078822296</v>
      </c>
      <c r="AB7223">
        <v>24.005244528299698</v>
      </c>
      <c r="AC7223">
        <v>0.283630615332017</v>
      </c>
      <c r="AD7223">
        <v>0.68253123924728298</v>
      </c>
      <c r="AE7223">
        <v>-4.8337488716719701</v>
      </c>
      <c r="AF7223">
        <v>0.98343762640780896</v>
      </c>
      <c r="AG7223">
        <v>1</v>
      </c>
      <c r="AH7223">
        <v>2.2554691657405601</v>
      </c>
      <c r="AI7223">
        <v>0.98342151819761803</v>
      </c>
      <c r="AJ7223">
        <v>0.98789258377071898</v>
      </c>
      <c r="AK7223">
        <v>-2.9649942113155099</v>
      </c>
    </row>
    <row r="7224" spans="1:37" x14ac:dyDescent="0.2">
      <c r="A7224" t="s">
        <v>23402</v>
      </c>
      <c r="B7224">
        <v>70010845</v>
      </c>
      <c r="C7224">
        <v>70010992</v>
      </c>
      <c r="D7224">
        <v>148</v>
      </c>
      <c r="E7224" t="s">
        <v>24131</v>
      </c>
      <c r="F7224">
        <v>0</v>
      </c>
      <c r="G7224" t="s">
        <v>24132</v>
      </c>
      <c r="H7224" t="s">
        <v>35932</v>
      </c>
      <c r="I7224">
        <v>6</v>
      </c>
      <c r="J7224">
        <v>69936872</v>
      </c>
      <c r="K7224">
        <v>69974196</v>
      </c>
      <c r="L7224">
        <v>37325</v>
      </c>
      <c r="M7224">
        <v>1</v>
      </c>
      <c r="N7224">
        <v>1310</v>
      </c>
      <c r="O7224" t="s">
        <v>24133</v>
      </c>
      <c r="P7224">
        <v>73973</v>
      </c>
      <c r="Q7224" t="s">
        <v>24134</v>
      </c>
      <c r="R7224" t="s">
        <v>24135</v>
      </c>
      <c r="S7224" t="s">
        <v>35933</v>
      </c>
      <c r="T7224">
        <v>0.29116329169965499</v>
      </c>
      <c r="U7224">
        <v>0.603102917160658</v>
      </c>
      <c r="V7224">
        <v>1.19605992915313</v>
      </c>
      <c r="W7224">
        <v>0.35995160577750102</v>
      </c>
      <c r="X7224">
        <v>0.704072456322962</v>
      </c>
      <c r="Y7224">
        <v>-1.1521741720244101</v>
      </c>
      <c r="Z7224">
        <v>0.63614705023426599</v>
      </c>
      <c r="AA7224">
        <v>0.84521697243271998</v>
      </c>
      <c r="AB7224">
        <v>0.69341070861332299</v>
      </c>
      <c r="AC7224">
        <v>0.49287887734353603</v>
      </c>
      <c r="AD7224">
        <v>0.879261049932337</v>
      </c>
      <c r="AE7224">
        <v>-0.42937945283028001</v>
      </c>
      <c r="AF7224">
        <v>0.19545631894749199</v>
      </c>
      <c r="AG7224">
        <v>0.68151250837662902</v>
      </c>
      <c r="AH7224">
        <v>1.26081292849981</v>
      </c>
      <c r="AI7224">
        <v>0.39033840017028398</v>
      </c>
      <c r="AJ7224">
        <v>0.78121606160956403</v>
      </c>
      <c r="AK7224">
        <v>-1.17497640694662</v>
      </c>
    </row>
    <row r="7225" spans="1:37" x14ac:dyDescent="0.2">
      <c r="A7225" t="s">
        <v>23402</v>
      </c>
      <c r="B7225">
        <v>70010992</v>
      </c>
      <c r="C7225">
        <v>70011139</v>
      </c>
      <c r="D7225">
        <v>148</v>
      </c>
      <c r="E7225" t="s">
        <v>24136</v>
      </c>
      <c r="F7225">
        <v>4</v>
      </c>
      <c r="G7225" t="s">
        <v>24137</v>
      </c>
      <c r="H7225" t="s">
        <v>35932</v>
      </c>
      <c r="I7225">
        <v>6</v>
      </c>
      <c r="J7225">
        <v>69936872</v>
      </c>
      <c r="K7225">
        <v>69974196</v>
      </c>
      <c r="L7225">
        <v>37325</v>
      </c>
      <c r="M7225">
        <v>1</v>
      </c>
      <c r="N7225">
        <v>1310</v>
      </c>
      <c r="O7225" t="s">
        <v>24133</v>
      </c>
      <c r="P7225">
        <v>74120</v>
      </c>
      <c r="Q7225" t="s">
        <v>24134</v>
      </c>
      <c r="R7225" t="s">
        <v>24135</v>
      </c>
      <c r="S7225" t="s">
        <v>35933</v>
      </c>
      <c r="T7225">
        <v>0.29116329169965499</v>
      </c>
      <c r="U7225">
        <v>0.603102917160658</v>
      </c>
      <c r="V7225">
        <v>1.19605992915313</v>
      </c>
      <c r="W7225">
        <v>0.35995160577750102</v>
      </c>
      <c r="X7225">
        <v>0.704072456322962</v>
      </c>
      <c r="Y7225">
        <v>-1.1521741720244101</v>
      </c>
      <c r="Z7225">
        <v>0.63614705023426599</v>
      </c>
      <c r="AA7225">
        <v>0.84521697243271998</v>
      </c>
      <c r="AB7225">
        <v>0.69341070861332299</v>
      </c>
      <c r="AC7225">
        <v>0.49287887734353603</v>
      </c>
      <c r="AD7225">
        <v>0.879261049932337</v>
      </c>
      <c r="AE7225">
        <v>-0.42937945283028001</v>
      </c>
      <c r="AF7225">
        <v>0.19545631894749199</v>
      </c>
      <c r="AG7225">
        <v>0.68151250837662902</v>
      </c>
      <c r="AH7225">
        <v>1.26081292849981</v>
      </c>
      <c r="AI7225">
        <v>0.39033840017028398</v>
      </c>
      <c r="AJ7225">
        <v>0.78121606160956403</v>
      </c>
      <c r="AK7225">
        <v>-1.17497640694662</v>
      </c>
    </row>
    <row r="7226" spans="1:37" x14ac:dyDescent="0.2">
      <c r="A7226" t="s">
        <v>23402</v>
      </c>
      <c r="B7226">
        <v>70011139</v>
      </c>
      <c r="C7226">
        <v>70011286</v>
      </c>
      <c r="D7226">
        <v>148</v>
      </c>
      <c r="E7226" t="s">
        <v>24138</v>
      </c>
      <c r="F7226">
        <v>1</v>
      </c>
      <c r="G7226" t="s">
        <v>24139</v>
      </c>
      <c r="H7226" t="s">
        <v>35932</v>
      </c>
      <c r="I7226">
        <v>6</v>
      </c>
      <c r="J7226">
        <v>69936872</v>
      </c>
      <c r="K7226">
        <v>69974196</v>
      </c>
      <c r="L7226">
        <v>37325</v>
      </c>
      <c r="M7226">
        <v>1</v>
      </c>
      <c r="N7226">
        <v>1310</v>
      </c>
      <c r="O7226" t="s">
        <v>24133</v>
      </c>
      <c r="P7226">
        <v>74267</v>
      </c>
      <c r="Q7226" t="s">
        <v>24134</v>
      </c>
      <c r="R7226" t="s">
        <v>24135</v>
      </c>
      <c r="S7226" t="s">
        <v>35933</v>
      </c>
      <c r="T7226">
        <v>0.34122568927730601</v>
      </c>
      <c r="U7226">
        <v>0.603102917160658</v>
      </c>
      <c r="V7226">
        <v>1.4568149982718499</v>
      </c>
      <c r="W7226">
        <v>0.41803925760587801</v>
      </c>
      <c r="X7226">
        <v>0.73460997439807996</v>
      </c>
      <c r="Y7226">
        <v>-0.58153074626097501</v>
      </c>
      <c r="Z7226">
        <v>0.65156547136931298</v>
      </c>
      <c r="AA7226">
        <v>0.84521697243271998</v>
      </c>
      <c r="AB7226">
        <v>1.05065914306401</v>
      </c>
      <c r="AC7226">
        <v>0.54676318043914296</v>
      </c>
      <c r="AD7226">
        <v>0.87989882095915395</v>
      </c>
      <c r="AE7226">
        <v>1.33352045880499E-2</v>
      </c>
      <c r="AF7226">
        <v>0.23569528150487301</v>
      </c>
      <c r="AG7226">
        <v>0.69020448338054297</v>
      </c>
      <c r="AH7226">
        <v>1.2276199676028601</v>
      </c>
      <c r="AI7226">
        <v>0.45309260535510298</v>
      </c>
      <c r="AJ7226">
        <v>0.78121606160956403</v>
      </c>
      <c r="AK7226">
        <v>-0.79376030580142898</v>
      </c>
    </row>
    <row r="7227" spans="1:37" x14ac:dyDescent="0.2">
      <c r="A7227" t="s">
        <v>23402</v>
      </c>
      <c r="B7227">
        <v>70783729</v>
      </c>
      <c r="C7227">
        <v>70783911</v>
      </c>
      <c r="D7227">
        <v>183</v>
      </c>
      <c r="E7227" t="s">
        <v>24140</v>
      </c>
      <c r="F7227">
        <v>5</v>
      </c>
      <c r="G7227" t="s">
        <v>24141</v>
      </c>
      <c r="H7227" t="s">
        <v>35934</v>
      </c>
      <c r="I7227">
        <v>6</v>
      </c>
      <c r="J7227">
        <v>70773389</v>
      </c>
      <c r="K7227">
        <v>70837912</v>
      </c>
      <c r="L7227">
        <v>64524</v>
      </c>
      <c r="M7227">
        <v>1</v>
      </c>
      <c r="N7227">
        <v>60682</v>
      </c>
      <c r="O7227" t="s">
        <v>24142</v>
      </c>
      <c r="P7227">
        <v>10340</v>
      </c>
      <c r="Q7227" t="s">
        <v>24143</v>
      </c>
      <c r="R7227" t="s">
        <v>24144</v>
      </c>
      <c r="S7227" t="s">
        <v>35935</v>
      </c>
      <c r="T7227">
        <v>0.35387198439864398</v>
      </c>
      <c r="U7227">
        <v>0.603102917160658</v>
      </c>
      <c r="V7227">
        <v>-22.794104808829101</v>
      </c>
      <c r="W7227">
        <v>0.38920677604595899</v>
      </c>
      <c r="X7227">
        <v>0.704072456322962</v>
      </c>
      <c r="Y7227">
        <v>-23.973890993285998</v>
      </c>
      <c r="Z7227">
        <v>0.69013698642955401</v>
      </c>
      <c r="AA7227">
        <v>0.84521697243271998</v>
      </c>
      <c r="AB7227">
        <v>0.41794598256419602</v>
      </c>
      <c r="AC7227">
        <v>0.71753805159658501</v>
      </c>
      <c r="AD7227">
        <v>0.87989882095915395</v>
      </c>
      <c r="AE7227">
        <v>-2.0353961145405002</v>
      </c>
      <c r="AF7227">
        <v>0.32549523997010099</v>
      </c>
      <c r="AG7227">
        <v>0.70473078222419605</v>
      </c>
      <c r="AH7227">
        <v>-23.664073615460801</v>
      </c>
      <c r="AI7227">
        <v>0.35038410267202102</v>
      </c>
      <c r="AJ7227">
        <v>0.78121606160956403</v>
      </c>
      <c r="AK7227">
        <v>-23.593684292996201</v>
      </c>
    </row>
    <row r="7228" spans="1:37" x14ac:dyDescent="0.2">
      <c r="A7228" t="s">
        <v>23402</v>
      </c>
      <c r="B7228">
        <v>71289338</v>
      </c>
      <c r="C7228">
        <v>71289467</v>
      </c>
      <c r="D7228">
        <v>130</v>
      </c>
      <c r="E7228" t="s">
        <v>24145</v>
      </c>
      <c r="F7228">
        <v>6</v>
      </c>
      <c r="G7228" t="s">
        <v>24146</v>
      </c>
      <c r="H7228" t="s">
        <v>30987</v>
      </c>
      <c r="I7228">
        <v>6</v>
      </c>
      <c r="J7228">
        <v>71288811</v>
      </c>
      <c r="K7228">
        <v>71309059</v>
      </c>
      <c r="L7228">
        <v>20249</v>
      </c>
      <c r="M7228">
        <v>1</v>
      </c>
      <c r="N7228">
        <v>79627</v>
      </c>
      <c r="O7228" t="s">
        <v>24147</v>
      </c>
      <c r="P7228">
        <v>527</v>
      </c>
      <c r="Q7228" t="s">
        <v>24148</v>
      </c>
      <c r="R7228" t="s">
        <v>24149</v>
      </c>
      <c r="S7228" t="s">
        <v>35936</v>
      </c>
      <c r="T7228">
        <v>0.32911398597860803</v>
      </c>
      <c r="U7228">
        <v>0.603102917160658</v>
      </c>
      <c r="V7228">
        <v>22.360254396547798</v>
      </c>
      <c r="W7228">
        <v>0.38920677604595899</v>
      </c>
      <c r="X7228">
        <v>0.704072456322962</v>
      </c>
      <c r="Y7228">
        <v>-22.158620575571899</v>
      </c>
      <c r="Z7228">
        <v>0.48464167878831399</v>
      </c>
      <c r="AA7228">
        <v>0.84435025072159198</v>
      </c>
      <c r="AB7228">
        <v>21.396780527133298</v>
      </c>
      <c r="AC7228">
        <v>0.21073619169722799</v>
      </c>
      <c r="AD7228">
        <v>0.68253123924728298</v>
      </c>
      <c r="AE7228">
        <v>-22.158620575571899</v>
      </c>
      <c r="AF7228">
        <v>0.16793847098801201</v>
      </c>
      <c r="AG7228">
        <v>0.68151250837662902</v>
      </c>
      <c r="AH7228">
        <v>22.360254396547798</v>
      </c>
      <c r="AI7228">
        <v>0.52399907623471598</v>
      </c>
      <c r="AJ7228">
        <v>0.78121606160956403</v>
      </c>
      <c r="AK7228">
        <v>-21.289865363410598</v>
      </c>
    </row>
    <row r="7229" spans="1:37" x14ac:dyDescent="0.2">
      <c r="A7229" t="s">
        <v>23402</v>
      </c>
      <c r="B7229">
        <v>72621603</v>
      </c>
      <c r="C7229">
        <v>72621801</v>
      </c>
      <c r="D7229">
        <v>199</v>
      </c>
      <c r="E7229" t="s">
        <v>24150</v>
      </c>
      <c r="F7229">
        <v>12</v>
      </c>
      <c r="G7229" t="s">
        <v>24151</v>
      </c>
      <c r="H7229" t="s">
        <v>30987</v>
      </c>
      <c r="I7229">
        <v>6</v>
      </c>
      <c r="J7229">
        <v>72621792</v>
      </c>
      <c r="K7229">
        <v>73198848</v>
      </c>
      <c r="L7229">
        <v>577057</v>
      </c>
      <c r="M7229">
        <v>1</v>
      </c>
      <c r="N7229">
        <v>56479</v>
      </c>
      <c r="O7229" t="s">
        <v>24152</v>
      </c>
      <c r="P7229">
        <v>0</v>
      </c>
      <c r="Q7229" t="s">
        <v>24153</v>
      </c>
      <c r="R7229" t="s">
        <v>24154</v>
      </c>
      <c r="S7229" t="s">
        <v>35937</v>
      </c>
      <c r="T7229">
        <v>0.152084254673993</v>
      </c>
      <c r="U7229">
        <v>0.603102917160658</v>
      </c>
      <c r="V7229">
        <v>23.7307162414968</v>
      </c>
      <c r="W7229">
        <v>0.94541066367716797</v>
      </c>
      <c r="X7229">
        <v>0.95159051474143896</v>
      </c>
      <c r="Y7229">
        <v>-1.4965416060307899</v>
      </c>
      <c r="Z7229">
        <v>0.306975110376564</v>
      </c>
      <c r="AA7229">
        <v>0.72610664078822296</v>
      </c>
      <c r="AB7229">
        <v>22.7672422159776</v>
      </c>
      <c r="AC7229">
        <v>0.71753805159658501</v>
      </c>
      <c r="AD7229">
        <v>0.87989882095915395</v>
      </c>
      <c r="AE7229">
        <v>-2.4965411712813999</v>
      </c>
      <c r="AF7229">
        <v>4.6407610929182198E-2</v>
      </c>
      <c r="AG7229">
        <v>0.476038960109122</v>
      </c>
      <c r="AH7229">
        <v>23.7307162414968</v>
      </c>
      <c r="AI7229">
        <v>0.59609816080359102</v>
      </c>
      <c r="AJ7229">
        <v>0.78121606160956403</v>
      </c>
      <c r="AK7229">
        <v>-0.62778626658925196</v>
      </c>
    </row>
    <row r="7230" spans="1:37" x14ac:dyDescent="0.2">
      <c r="A7230" t="s">
        <v>23402</v>
      </c>
      <c r="B7230">
        <v>72621801</v>
      </c>
      <c r="C7230">
        <v>72621999</v>
      </c>
      <c r="D7230">
        <v>199</v>
      </c>
      <c r="E7230" t="s">
        <v>24155</v>
      </c>
      <c r="F7230">
        <v>15</v>
      </c>
      <c r="G7230" t="s">
        <v>24156</v>
      </c>
      <c r="H7230" t="s">
        <v>30987</v>
      </c>
      <c r="I7230">
        <v>6</v>
      </c>
      <c r="J7230">
        <v>72614387</v>
      </c>
      <c r="K7230">
        <v>72621802</v>
      </c>
      <c r="L7230">
        <v>7416</v>
      </c>
      <c r="M7230">
        <v>2</v>
      </c>
      <c r="N7230">
        <v>112267960</v>
      </c>
      <c r="O7230" t="s">
        <v>24157</v>
      </c>
      <c r="P7230">
        <v>0</v>
      </c>
      <c r="Q7230" t="s">
        <v>40</v>
      </c>
      <c r="R7230" t="s">
        <v>24158</v>
      </c>
      <c r="S7230" t="s">
        <v>35938</v>
      </c>
      <c r="T7230">
        <v>0.152084254673993</v>
      </c>
      <c r="U7230">
        <v>0.603102917160658</v>
      </c>
      <c r="V7230">
        <v>23.7307162414968</v>
      </c>
      <c r="W7230">
        <v>0.94541066367716797</v>
      </c>
      <c r="X7230">
        <v>0.95159051474143896</v>
      </c>
      <c r="Y7230">
        <v>-1.4965416060307899</v>
      </c>
      <c r="Z7230">
        <v>0.306975110376564</v>
      </c>
      <c r="AA7230">
        <v>0.72610664078822296</v>
      </c>
      <c r="AB7230">
        <v>22.7672422159776</v>
      </c>
      <c r="AC7230">
        <v>0.71753805159658501</v>
      </c>
      <c r="AD7230">
        <v>0.87989882095915395</v>
      </c>
      <c r="AE7230">
        <v>-2.4965411712813999</v>
      </c>
      <c r="AF7230">
        <v>4.6407610929182198E-2</v>
      </c>
      <c r="AG7230">
        <v>0.476038960109122</v>
      </c>
      <c r="AH7230">
        <v>23.7307162414968</v>
      </c>
      <c r="AI7230">
        <v>0.59609816080359102</v>
      </c>
      <c r="AJ7230">
        <v>0.78121606160956403</v>
      </c>
      <c r="AK7230">
        <v>-0.62778626658925196</v>
      </c>
    </row>
    <row r="7231" spans="1:37" x14ac:dyDescent="0.2">
      <c r="A7231" t="s">
        <v>23402</v>
      </c>
      <c r="B7231">
        <v>72993748</v>
      </c>
      <c r="C7231">
        <v>72993918</v>
      </c>
      <c r="D7231">
        <v>171</v>
      </c>
      <c r="E7231" t="s">
        <v>24159</v>
      </c>
      <c r="F7231">
        <v>1</v>
      </c>
      <c r="G7231" t="s">
        <v>24160</v>
      </c>
      <c r="H7231" t="s">
        <v>35939</v>
      </c>
      <c r="I7231">
        <v>6</v>
      </c>
      <c r="J7231">
        <v>73003996</v>
      </c>
      <c r="K7231">
        <v>73042187</v>
      </c>
      <c r="L7231">
        <v>38192</v>
      </c>
      <c r="M7231">
        <v>1</v>
      </c>
      <c r="N7231">
        <v>56479</v>
      </c>
      <c r="O7231" t="s">
        <v>24161</v>
      </c>
      <c r="P7231">
        <v>-10078</v>
      </c>
      <c r="Q7231" t="s">
        <v>24153</v>
      </c>
      <c r="R7231" t="s">
        <v>24154</v>
      </c>
      <c r="S7231" t="s">
        <v>35937</v>
      </c>
      <c r="T7231">
        <v>0.152084254673993</v>
      </c>
      <c r="U7231">
        <v>0.603102917160658</v>
      </c>
      <c r="V7231">
        <v>22.881380325349799</v>
      </c>
      <c r="W7231">
        <v>0.123414495547065</v>
      </c>
      <c r="X7231">
        <v>0.704072456322962</v>
      </c>
      <c r="Y7231">
        <v>23.3060054668981</v>
      </c>
      <c r="Z7231">
        <v>0.136920528570767</v>
      </c>
      <c r="AA7231">
        <v>0.72610664078822296</v>
      </c>
      <c r="AB7231">
        <v>22.6584942650118</v>
      </c>
      <c r="AC7231">
        <v>0.114586611961368</v>
      </c>
      <c r="AD7231">
        <v>0.68253123924728298</v>
      </c>
      <c r="AE7231">
        <v>22.695968964842901</v>
      </c>
      <c r="AF7231">
        <v>0.47948624871920598</v>
      </c>
      <c r="AG7231">
        <v>0.80674443595273604</v>
      </c>
      <c r="AH7231">
        <v>1.57592303230028</v>
      </c>
      <c r="AI7231">
        <v>0.37390512596567999</v>
      </c>
      <c r="AJ7231">
        <v>0.78121606160956403</v>
      </c>
      <c r="AK7231">
        <v>2.8323736700186601</v>
      </c>
    </row>
    <row r="7232" spans="1:37" x14ac:dyDescent="0.2">
      <c r="A7232" t="s">
        <v>23402</v>
      </c>
      <c r="B7232">
        <v>72993918</v>
      </c>
      <c r="C7232">
        <v>72994088</v>
      </c>
      <c r="D7232">
        <v>171</v>
      </c>
      <c r="E7232" t="s">
        <v>24162</v>
      </c>
      <c r="F7232">
        <v>4</v>
      </c>
      <c r="G7232" t="s">
        <v>24163</v>
      </c>
      <c r="H7232" t="s">
        <v>35939</v>
      </c>
      <c r="I7232">
        <v>6</v>
      </c>
      <c r="J7232">
        <v>73003996</v>
      </c>
      <c r="K7232">
        <v>73042187</v>
      </c>
      <c r="L7232">
        <v>38192</v>
      </c>
      <c r="M7232">
        <v>1</v>
      </c>
      <c r="N7232">
        <v>56479</v>
      </c>
      <c r="O7232" t="s">
        <v>24161</v>
      </c>
      <c r="P7232">
        <v>-9908</v>
      </c>
      <c r="Q7232" t="s">
        <v>24153</v>
      </c>
      <c r="R7232" t="s">
        <v>24154</v>
      </c>
      <c r="S7232" t="s">
        <v>35937</v>
      </c>
      <c r="T7232">
        <v>0.152084254673993</v>
      </c>
      <c r="U7232">
        <v>0.603102917160658</v>
      </c>
      <c r="V7232">
        <v>22.881380325349799</v>
      </c>
      <c r="W7232">
        <v>0.123414495547065</v>
      </c>
      <c r="X7232">
        <v>0.704072456322962</v>
      </c>
      <c r="Y7232">
        <v>23.3060054668981</v>
      </c>
      <c r="Z7232">
        <v>0.136920528570767</v>
      </c>
      <c r="AA7232">
        <v>0.72610664078822296</v>
      </c>
      <c r="AB7232">
        <v>22.6584942650118</v>
      </c>
      <c r="AC7232">
        <v>0.114586611961368</v>
      </c>
      <c r="AD7232">
        <v>0.68253123924728298</v>
      </c>
      <c r="AE7232">
        <v>22.695968964842901</v>
      </c>
      <c r="AF7232">
        <v>0.47948624871920598</v>
      </c>
      <c r="AG7232">
        <v>0.80674443595273604</v>
      </c>
      <c r="AH7232">
        <v>1.57592303230028</v>
      </c>
      <c r="AI7232">
        <v>0.37390512596567999</v>
      </c>
      <c r="AJ7232">
        <v>0.78121606160956403</v>
      </c>
      <c r="AK7232">
        <v>2.8323736700186601</v>
      </c>
    </row>
    <row r="7233" spans="1:37" x14ac:dyDescent="0.2">
      <c r="A7233" t="s">
        <v>23402</v>
      </c>
      <c r="B7233">
        <v>72994088</v>
      </c>
      <c r="C7233">
        <v>72994258</v>
      </c>
      <c r="D7233">
        <v>171</v>
      </c>
      <c r="E7233" t="s">
        <v>24164</v>
      </c>
      <c r="F7233">
        <v>4</v>
      </c>
      <c r="G7233" t="s">
        <v>24165</v>
      </c>
      <c r="H7233" t="s">
        <v>35939</v>
      </c>
      <c r="I7233">
        <v>6</v>
      </c>
      <c r="J7233">
        <v>73003996</v>
      </c>
      <c r="K7233">
        <v>73042187</v>
      </c>
      <c r="L7233">
        <v>38192</v>
      </c>
      <c r="M7233">
        <v>1</v>
      </c>
      <c r="N7233">
        <v>56479</v>
      </c>
      <c r="O7233" t="s">
        <v>24161</v>
      </c>
      <c r="P7233">
        <v>-9738</v>
      </c>
      <c r="Q7233" t="s">
        <v>24153</v>
      </c>
      <c r="R7233" t="s">
        <v>24154</v>
      </c>
      <c r="S7233" t="s">
        <v>35937</v>
      </c>
      <c r="T7233">
        <v>0.152084254673993</v>
      </c>
      <c r="U7233">
        <v>0.603102917160658</v>
      </c>
      <c r="V7233">
        <v>22.881380325349799</v>
      </c>
      <c r="W7233">
        <v>0.123414495547065</v>
      </c>
      <c r="X7233">
        <v>0.704072456322962</v>
      </c>
      <c r="Y7233">
        <v>23.3060054668981</v>
      </c>
      <c r="Z7233">
        <v>0.136920528570767</v>
      </c>
      <c r="AA7233">
        <v>0.72610664078822296</v>
      </c>
      <c r="AB7233">
        <v>22.6584942650118</v>
      </c>
      <c r="AC7233">
        <v>0.114586611961368</v>
      </c>
      <c r="AD7233">
        <v>0.68253123924728298</v>
      </c>
      <c r="AE7233">
        <v>22.695968964842901</v>
      </c>
      <c r="AF7233">
        <v>0.47948624871920598</v>
      </c>
      <c r="AG7233">
        <v>0.80674443595273604</v>
      </c>
      <c r="AH7233">
        <v>1.57592303230028</v>
      </c>
      <c r="AI7233">
        <v>0.37390512596567999</v>
      </c>
      <c r="AJ7233">
        <v>0.78121606160956403</v>
      </c>
      <c r="AK7233">
        <v>2.8323736700186601</v>
      </c>
    </row>
    <row r="7234" spans="1:37" x14ac:dyDescent="0.2">
      <c r="A7234" t="s">
        <v>23402</v>
      </c>
      <c r="B7234">
        <v>78029911</v>
      </c>
      <c r="C7234">
        <v>78030061</v>
      </c>
      <c r="D7234">
        <v>151</v>
      </c>
      <c r="E7234" t="s">
        <v>24166</v>
      </c>
      <c r="F7234">
        <v>12</v>
      </c>
      <c r="G7234" t="s">
        <v>24167</v>
      </c>
      <c r="H7234" t="s">
        <v>31000</v>
      </c>
      <c r="I7234">
        <v>6</v>
      </c>
      <c r="J7234">
        <v>77690656</v>
      </c>
      <c r="K7234">
        <v>77924759</v>
      </c>
      <c r="L7234">
        <v>234104</v>
      </c>
      <c r="M7234">
        <v>1</v>
      </c>
      <c r="N7234">
        <v>101928601</v>
      </c>
      <c r="O7234" t="s">
        <v>24168</v>
      </c>
      <c r="P7234">
        <v>339255</v>
      </c>
      <c r="Q7234" t="s">
        <v>24169</v>
      </c>
      <c r="R7234" t="s">
        <v>24170</v>
      </c>
      <c r="S7234" t="s">
        <v>35940</v>
      </c>
      <c r="T7234">
        <v>0.152084254673993</v>
      </c>
      <c r="U7234">
        <v>0.603102917160658</v>
      </c>
      <c r="V7234">
        <v>22.9287638336363</v>
      </c>
      <c r="W7234">
        <v>0.94541066367716797</v>
      </c>
      <c r="X7234">
        <v>0.95159051474143896</v>
      </c>
      <c r="Y7234">
        <v>-1.0499953211392301</v>
      </c>
      <c r="Z7234">
        <v>0.203350924423461</v>
      </c>
      <c r="AA7234">
        <v>0.72610664078822296</v>
      </c>
      <c r="AB7234">
        <v>22.772758191774699</v>
      </c>
      <c r="AC7234">
        <v>0.92091778829119397</v>
      </c>
      <c r="AD7234">
        <v>0.94068432309766403</v>
      </c>
      <c r="AE7234">
        <v>-0.30959290322328697</v>
      </c>
      <c r="AF7234">
        <v>0.23669707478149901</v>
      </c>
      <c r="AG7234">
        <v>0.69020448338054297</v>
      </c>
      <c r="AH7234">
        <v>1.41477228680237</v>
      </c>
      <c r="AI7234">
        <v>0.98342151819761803</v>
      </c>
      <c r="AJ7234">
        <v>0.98789258377071898</v>
      </c>
      <c r="AK7234">
        <v>-1.1329123822747</v>
      </c>
    </row>
    <row r="7235" spans="1:37" x14ac:dyDescent="0.2">
      <c r="A7235" t="s">
        <v>23402</v>
      </c>
      <c r="B7235">
        <v>78030061</v>
      </c>
      <c r="C7235">
        <v>78030211</v>
      </c>
      <c r="D7235">
        <v>151</v>
      </c>
      <c r="E7235" t="s">
        <v>24171</v>
      </c>
      <c r="F7235">
        <v>14</v>
      </c>
      <c r="G7235" t="s">
        <v>24172</v>
      </c>
      <c r="H7235" t="s">
        <v>31000</v>
      </c>
      <c r="I7235">
        <v>6</v>
      </c>
      <c r="J7235">
        <v>77690656</v>
      </c>
      <c r="K7235">
        <v>77924759</v>
      </c>
      <c r="L7235">
        <v>234104</v>
      </c>
      <c r="M7235">
        <v>1</v>
      </c>
      <c r="N7235">
        <v>101928601</v>
      </c>
      <c r="O7235" t="s">
        <v>24168</v>
      </c>
      <c r="P7235">
        <v>339405</v>
      </c>
      <c r="Q7235" t="s">
        <v>24169</v>
      </c>
      <c r="R7235" t="s">
        <v>24170</v>
      </c>
      <c r="S7235" t="s">
        <v>35940</v>
      </c>
      <c r="T7235">
        <v>0.152084254673993</v>
      </c>
      <c r="U7235">
        <v>0.603102917160658</v>
      </c>
      <c r="V7235">
        <v>23.694904195399602</v>
      </c>
      <c r="W7235">
        <v>0.94541066367716797</v>
      </c>
      <c r="X7235">
        <v>0.95159051474143896</v>
      </c>
      <c r="Y7235">
        <v>-2.3719232498243299</v>
      </c>
      <c r="Z7235">
        <v>0.203350924423461</v>
      </c>
      <c r="AA7235">
        <v>0.72610664078822296</v>
      </c>
      <c r="AB7235">
        <v>23.803659839331701</v>
      </c>
      <c r="AC7235">
        <v>0.92091778829119397</v>
      </c>
      <c r="AD7235">
        <v>0.94068432309766403</v>
      </c>
      <c r="AE7235">
        <v>-0.86538053714599805</v>
      </c>
      <c r="AF7235">
        <v>0.23669707478149901</v>
      </c>
      <c r="AG7235">
        <v>0.69020448338054297</v>
      </c>
      <c r="AH7235">
        <v>0.85898484272569997</v>
      </c>
      <c r="AI7235">
        <v>0.98342151819761803</v>
      </c>
      <c r="AJ7235">
        <v>0.98789258377071898</v>
      </c>
      <c r="AK7235">
        <v>-2.30828759716989</v>
      </c>
    </row>
    <row r="7236" spans="1:37" x14ac:dyDescent="0.2">
      <c r="A7236" t="s">
        <v>23402</v>
      </c>
      <c r="B7236">
        <v>78030211</v>
      </c>
      <c r="C7236">
        <v>78030361</v>
      </c>
      <c r="D7236">
        <v>151</v>
      </c>
      <c r="E7236" t="s">
        <v>24173</v>
      </c>
      <c r="F7236">
        <v>3</v>
      </c>
      <c r="G7236" t="s">
        <v>24174</v>
      </c>
      <c r="H7236" t="s">
        <v>31000</v>
      </c>
      <c r="I7236">
        <v>6</v>
      </c>
      <c r="J7236">
        <v>77690656</v>
      </c>
      <c r="K7236">
        <v>77924759</v>
      </c>
      <c r="L7236">
        <v>234104</v>
      </c>
      <c r="M7236">
        <v>1</v>
      </c>
      <c r="N7236">
        <v>101928601</v>
      </c>
      <c r="O7236" t="s">
        <v>24168</v>
      </c>
      <c r="P7236">
        <v>339555</v>
      </c>
      <c r="Q7236" t="s">
        <v>24169</v>
      </c>
      <c r="R7236" t="s">
        <v>24170</v>
      </c>
      <c r="S7236" t="s">
        <v>35940</v>
      </c>
      <c r="T7236">
        <v>0.152084254673993</v>
      </c>
      <c r="U7236">
        <v>0.603102917160658</v>
      </c>
      <c r="V7236">
        <v>23.694904195399602</v>
      </c>
      <c r="W7236">
        <v>0.94541066367716797</v>
      </c>
      <c r="X7236">
        <v>0.95159051474143896</v>
      </c>
      <c r="Y7236">
        <v>-2.3719232498243299</v>
      </c>
      <c r="Z7236">
        <v>0.203350924423461</v>
      </c>
      <c r="AA7236">
        <v>0.72610664078822296</v>
      </c>
      <c r="AB7236">
        <v>23.803659839331701</v>
      </c>
      <c r="AC7236">
        <v>0.92091778829119397</v>
      </c>
      <c r="AD7236">
        <v>0.94068432309766403</v>
      </c>
      <c r="AE7236">
        <v>-0.86538053714599805</v>
      </c>
      <c r="AF7236">
        <v>0.23669707478149901</v>
      </c>
      <c r="AG7236">
        <v>0.69020448338054297</v>
      </c>
      <c r="AH7236">
        <v>0.85898484272569997</v>
      </c>
      <c r="AI7236">
        <v>0.98342151819761803</v>
      </c>
      <c r="AJ7236">
        <v>0.98789258377071898</v>
      </c>
      <c r="AK7236">
        <v>-2.30828759716989</v>
      </c>
    </row>
    <row r="7237" spans="1:37" x14ac:dyDescent="0.2">
      <c r="A7237" t="s">
        <v>23402</v>
      </c>
      <c r="B7237">
        <v>78230858</v>
      </c>
      <c r="C7237">
        <v>78231156</v>
      </c>
      <c r="D7237">
        <v>299</v>
      </c>
      <c r="E7237" t="s">
        <v>24175</v>
      </c>
      <c r="F7237">
        <v>2</v>
      </c>
      <c r="G7237" t="s">
        <v>24176</v>
      </c>
      <c r="H7237" t="s">
        <v>31000</v>
      </c>
      <c r="I7237">
        <v>6</v>
      </c>
      <c r="J7237">
        <v>77690656</v>
      </c>
      <c r="K7237">
        <v>77924759</v>
      </c>
      <c r="L7237">
        <v>234104</v>
      </c>
      <c r="M7237">
        <v>1</v>
      </c>
      <c r="N7237">
        <v>101928601</v>
      </c>
      <c r="O7237" t="s">
        <v>24168</v>
      </c>
      <c r="P7237">
        <v>540202</v>
      </c>
      <c r="Q7237" t="s">
        <v>24169</v>
      </c>
      <c r="R7237" t="s">
        <v>24170</v>
      </c>
      <c r="S7237" t="s">
        <v>35940</v>
      </c>
      <c r="T7237">
        <v>0.35387198439864398</v>
      </c>
      <c r="U7237">
        <v>0.603102917160658</v>
      </c>
      <c r="V7237">
        <v>-23.5367509561815</v>
      </c>
      <c r="W7237">
        <v>0.20525741147413201</v>
      </c>
      <c r="X7237">
        <v>0.704072456322962</v>
      </c>
      <c r="Y7237">
        <v>-25.164325481522301</v>
      </c>
      <c r="Z7237">
        <v>0.69013698642955401</v>
      </c>
      <c r="AA7237">
        <v>0.84521697243271998</v>
      </c>
      <c r="AB7237">
        <v>0.36042655365269499</v>
      </c>
      <c r="AC7237">
        <v>7.0489011448141195E-2</v>
      </c>
      <c r="AD7237">
        <v>0.57684129297949804</v>
      </c>
      <c r="AE7237">
        <v>-25.164325481522301</v>
      </c>
      <c r="AF7237">
        <v>0.32549523997010099</v>
      </c>
      <c r="AG7237">
        <v>0.70473078222419605</v>
      </c>
      <c r="AH7237">
        <v>-24.365959371050099</v>
      </c>
      <c r="AI7237">
        <v>0.35038410267202102</v>
      </c>
      <c r="AJ7237">
        <v>0.78121606160956403</v>
      </c>
      <c r="AK7237">
        <v>-24.295570046495001</v>
      </c>
    </row>
    <row r="7238" spans="1:37" x14ac:dyDescent="0.2">
      <c r="A7238" t="s">
        <v>23402</v>
      </c>
      <c r="B7238">
        <v>79300473</v>
      </c>
      <c r="C7238">
        <v>79300624</v>
      </c>
      <c r="D7238">
        <v>152</v>
      </c>
      <c r="E7238" t="s">
        <v>24177</v>
      </c>
      <c r="F7238">
        <v>1</v>
      </c>
      <c r="G7238" t="s">
        <v>24178</v>
      </c>
      <c r="H7238" t="s">
        <v>31000</v>
      </c>
      <c r="I7238">
        <v>6</v>
      </c>
      <c r="J7238">
        <v>79310900</v>
      </c>
      <c r="K7238">
        <v>79312828</v>
      </c>
      <c r="L7238">
        <v>1929</v>
      </c>
      <c r="M7238">
        <v>2</v>
      </c>
      <c r="N7238">
        <v>80078</v>
      </c>
      <c r="O7238" t="s">
        <v>24179</v>
      </c>
      <c r="P7238">
        <v>12204</v>
      </c>
      <c r="Q7238" t="s">
        <v>24180</v>
      </c>
      <c r="R7238" t="s">
        <v>24181</v>
      </c>
      <c r="S7238" t="s">
        <v>35941</v>
      </c>
      <c r="T7238">
        <v>0.54421053469192604</v>
      </c>
      <c r="U7238">
        <v>0.80321479550967601</v>
      </c>
      <c r="V7238">
        <v>0.95739405912599596</v>
      </c>
      <c r="W7238">
        <v>0.29261482077562401</v>
      </c>
      <c r="X7238">
        <v>0.704072456322962</v>
      </c>
      <c r="Y7238">
        <v>22.5506325819869</v>
      </c>
      <c r="Z7238">
        <v>0.49716615025021699</v>
      </c>
      <c r="AA7238">
        <v>0.84521697243271998</v>
      </c>
      <c r="AB7238">
        <v>0.58467061834145395</v>
      </c>
      <c r="AC7238">
        <v>7.45953562860492E-2</v>
      </c>
      <c r="AD7238">
        <v>0.592168439978217</v>
      </c>
      <c r="AE7238">
        <v>23.429603325641398</v>
      </c>
      <c r="AF7238">
        <v>0.70676954854459395</v>
      </c>
      <c r="AG7238">
        <v>0.85225920482806805</v>
      </c>
      <c r="AH7238">
        <v>0.93406131849727203</v>
      </c>
      <c r="AI7238">
        <v>0.63502732279614804</v>
      </c>
      <c r="AJ7238">
        <v>0.81104508058742797</v>
      </c>
      <c r="AK7238">
        <v>-0.27683381672778501</v>
      </c>
    </row>
    <row r="7239" spans="1:37" x14ac:dyDescent="0.2">
      <c r="A7239" t="s">
        <v>23402</v>
      </c>
      <c r="B7239">
        <v>79656728</v>
      </c>
      <c r="C7239">
        <v>79656900</v>
      </c>
      <c r="D7239">
        <v>173</v>
      </c>
      <c r="E7239" t="s">
        <v>24182</v>
      </c>
      <c r="F7239">
        <v>0</v>
      </c>
      <c r="G7239" t="s">
        <v>24183</v>
      </c>
      <c r="H7239" t="s">
        <v>35942</v>
      </c>
      <c r="I7239">
        <v>6</v>
      </c>
      <c r="J7239">
        <v>79631329</v>
      </c>
      <c r="K7239">
        <v>79703655</v>
      </c>
      <c r="L7239">
        <v>72327</v>
      </c>
      <c r="M7239">
        <v>1</v>
      </c>
      <c r="N7239">
        <v>83699</v>
      </c>
      <c r="O7239" t="s">
        <v>24184</v>
      </c>
      <c r="P7239">
        <v>25399</v>
      </c>
      <c r="Q7239" t="s">
        <v>24185</v>
      </c>
      <c r="R7239" t="s">
        <v>24186</v>
      </c>
      <c r="S7239" t="s">
        <v>35943</v>
      </c>
      <c r="T7239" t="s">
        <v>40</v>
      </c>
      <c r="U7239" t="s">
        <v>40</v>
      </c>
      <c r="V7239">
        <v>0</v>
      </c>
      <c r="W7239">
        <v>0.123414495547065</v>
      </c>
      <c r="X7239">
        <v>0.704072456322962</v>
      </c>
      <c r="Y7239">
        <v>23.935951431867199</v>
      </c>
      <c r="Z7239">
        <v>0.306975110376564</v>
      </c>
      <c r="AA7239">
        <v>0.72610664078822296</v>
      </c>
      <c r="AB7239">
        <v>22.898476821074699</v>
      </c>
      <c r="AC7239">
        <v>0.27780950890804001</v>
      </c>
      <c r="AD7239">
        <v>0.68253123924728298</v>
      </c>
      <c r="AE7239">
        <v>22.9359515217621</v>
      </c>
      <c r="AF7239">
        <v>0.32549523997010099</v>
      </c>
      <c r="AG7239">
        <v>0.70473078222419605</v>
      </c>
      <c r="AH7239">
        <v>-22.861950949780901</v>
      </c>
      <c r="AI7239">
        <v>3.6185182304427702E-2</v>
      </c>
      <c r="AJ7239">
        <v>0.78121606160956403</v>
      </c>
      <c r="AK7239">
        <v>23.935951431867199</v>
      </c>
    </row>
    <row r="7240" spans="1:37" x14ac:dyDescent="0.2">
      <c r="A7240" t="s">
        <v>23402</v>
      </c>
      <c r="B7240">
        <v>81017304</v>
      </c>
      <c r="C7240">
        <v>81017462</v>
      </c>
      <c r="D7240">
        <v>159</v>
      </c>
      <c r="E7240" t="s">
        <v>24187</v>
      </c>
      <c r="F7240">
        <v>3</v>
      </c>
      <c r="G7240" t="s">
        <v>24188</v>
      </c>
      <c r="H7240" t="s">
        <v>31000</v>
      </c>
      <c r="I7240">
        <v>6</v>
      </c>
      <c r="J7240">
        <v>81527102</v>
      </c>
      <c r="K7240">
        <v>81534913</v>
      </c>
      <c r="L7240">
        <v>7812</v>
      </c>
      <c r="M7240">
        <v>2</v>
      </c>
      <c r="N7240">
        <v>105377871</v>
      </c>
      <c r="O7240" t="s">
        <v>24189</v>
      </c>
      <c r="P7240">
        <v>517451</v>
      </c>
      <c r="Q7240" t="s">
        <v>40</v>
      </c>
      <c r="R7240" t="s">
        <v>24190</v>
      </c>
      <c r="S7240" t="s">
        <v>35944</v>
      </c>
      <c r="T7240">
        <v>0.152084254673993</v>
      </c>
      <c r="U7240">
        <v>0.603102917160658</v>
      </c>
      <c r="V7240">
        <v>26.202087450728101</v>
      </c>
      <c r="W7240">
        <v>0.94541066367716797</v>
      </c>
      <c r="X7240">
        <v>0.95159051474143896</v>
      </c>
      <c r="Y7240">
        <v>-0.88179185376777303</v>
      </c>
      <c r="Z7240">
        <v>0.306975110376564</v>
      </c>
      <c r="AA7240">
        <v>0.72610664078822296</v>
      </c>
      <c r="AB7240">
        <v>25.2386133445067</v>
      </c>
      <c r="AC7240">
        <v>0.71753805159658501</v>
      </c>
      <c r="AD7240">
        <v>0.87989882095915395</v>
      </c>
      <c r="AE7240">
        <v>-1.88179179641348</v>
      </c>
      <c r="AF7240">
        <v>4.6407610929182198E-2</v>
      </c>
      <c r="AG7240">
        <v>0.476038960109122</v>
      </c>
      <c r="AH7240">
        <v>26.202087450728101</v>
      </c>
      <c r="AI7240">
        <v>0.59609816080359102</v>
      </c>
      <c r="AJ7240">
        <v>0.78121606160956403</v>
      </c>
      <c r="AK7240">
        <v>-1.3036412758618301E-2</v>
      </c>
    </row>
    <row r="7241" spans="1:37" x14ac:dyDescent="0.2">
      <c r="A7241" t="s">
        <v>23402</v>
      </c>
      <c r="B7241">
        <v>81017462</v>
      </c>
      <c r="C7241">
        <v>81017620</v>
      </c>
      <c r="D7241">
        <v>159</v>
      </c>
      <c r="E7241" t="s">
        <v>24191</v>
      </c>
      <c r="F7241">
        <v>1</v>
      </c>
      <c r="G7241" t="s">
        <v>24192</v>
      </c>
      <c r="H7241" t="s">
        <v>31000</v>
      </c>
      <c r="I7241">
        <v>6</v>
      </c>
      <c r="J7241">
        <v>81527102</v>
      </c>
      <c r="K7241">
        <v>81534913</v>
      </c>
      <c r="L7241">
        <v>7812</v>
      </c>
      <c r="M7241">
        <v>2</v>
      </c>
      <c r="N7241">
        <v>105377871</v>
      </c>
      <c r="O7241" t="s">
        <v>24189</v>
      </c>
      <c r="P7241">
        <v>517293</v>
      </c>
      <c r="Q7241" t="s">
        <v>40</v>
      </c>
      <c r="R7241" t="s">
        <v>24190</v>
      </c>
      <c r="S7241" t="s">
        <v>35944</v>
      </c>
      <c r="T7241">
        <v>0.152084254673993</v>
      </c>
      <c r="U7241">
        <v>0.603102917160658</v>
      </c>
      <c r="V7241">
        <v>26.202087450728101</v>
      </c>
      <c r="W7241">
        <v>0.94541066367716797</v>
      </c>
      <c r="X7241">
        <v>0.95159051474143896</v>
      </c>
      <c r="Y7241">
        <v>-0.88179185376777303</v>
      </c>
      <c r="Z7241">
        <v>0.306975110376564</v>
      </c>
      <c r="AA7241">
        <v>0.72610664078822296</v>
      </c>
      <c r="AB7241">
        <v>25.2386133445067</v>
      </c>
      <c r="AC7241">
        <v>0.71753805159658501</v>
      </c>
      <c r="AD7241">
        <v>0.87989882095915395</v>
      </c>
      <c r="AE7241">
        <v>-1.88179179641348</v>
      </c>
      <c r="AF7241">
        <v>4.6407610929182198E-2</v>
      </c>
      <c r="AG7241">
        <v>0.476038960109122</v>
      </c>
      <c r="AH7241">
        <v>26.202087450728101</v>
      </c>
      <c r="AI7241">
        <v>0.59609816080359102</v>
      </c>
      <c r="AJ7241">
        <v>0.78121606160956403</v>
      </c>
      <c r="AK7241">
        <v>-1.3036412758618301E-2</v>
      </c>
    </row>
    <row r="7242" spans="1:37" x14ac:dyDescent="0.2">
      <c r="A7242" t="s">
        <v>23402</v>
      </c>
      <c r="B7242">
        <v>81751716</v>
      </c>
      <c r="C7242">
        <v>81751903</v>
      </c>
      <c r="D7242">
        <v>188</v>
      </c>
      <c r="E7242" t="s">
        <v>24193</v>
      </c>
      <c r="F7242">
        <v>21</v>
      </c>
      <c r="G7242" t="s">
        <v>24194</v>
      </c>
      <c r="H7242" t="s">
        <v>30987</v>
      </c>
      <c r="I7242">
        <v>6</v>
      </c>
      <c r="J7242">
        <v>81491439</v>
      </c>
      <c r="K7242">
        <v>81751812</v>
      </c>
      <c r="L7242">
        <v>260374</v>
      </c>
      <c r="M7242">
        <v>2</v>
      </c>
      <c r="N7242">
        <v>105377871</v>
      </c>
      <c r="O7242" t="s">
        <v>24195</v>
      </c>
      <c r="P7242">
        <v>0</v>
      </c>
      <c r="Q7242" t="s">
        <v>40</v>
      </c>
      <c r="R7242" t="s">
        <v>24190</v>
      </c>
      <c r="S7242" t="s">
        <v>35944</v>
      </c>
      <c r="T7242">
        <v>1</v>
      </c>
      <c r="U7242">
        <v>1</v>
      </c>
      <c r="V7242">
        <v>-3.2431724265645001</v>
      </c>
      <c r="W7242">
        <v>0.20525741147413201</v>
      </c>
      <c r="X7242">
        <v>0.704072456322962</v>
      </c>
      <c r="Y7242">
        <v>-24.525592522607901</v>
      </c>
      <c r="Z7242">
        <v>0.65379035313853895</v>
      </c>
      <c r="AA7242">
        <v>0.84521697243271998</v>
      </c>
      <c r="AB7242">
        <v>-4.2066460105752403</v>
      </c>
      <c r="AC7242">
        <v>7.0489011448141195E-2</v>
      </c>
      <c r="AD7242">
        <v>0.57684129297949804</v>
      </c>
      <c r="AE7242">
        <v>-24.525592522607901</v>
      </c>
      <c r="AF7242">
        <v>0.64997455747578503</v>
      </c>
      <c r="AG7242">
        <v>0.80674443595273604</v>
      </c>
      <c r="AH7242">
        <v>-2.3135618087663601</v>
      </c>
      <c r="AI7242">
        <v>0.35038410267202102</v>
      </c>
      <c r="AJ7242">
        <v>0.78121606160956403</v>
      </c>
      <c r="AK7242">
        <v>-23.656837105233201</v>
      </c>
    </row>
    <row r="7243" spans="1:37" x14ac:dyDescent="0.2">
      <c r="A7243" t="s">
        <v>23402</v>
      </c>
      <c r="B7243">
        <v>81751903</v>
      </c>
      <c r="C7243">
        <v>81752090</v>
      </c>
      <c r="D7243">
        <v>188</v>
      </c>
      <c r="E7243" t="s">
        <v>24196</v>
      </c>
      <c r="F7243">
        <v>24</v>
      </c>
      <c r="G7243" t="s">
        <v>24197</v>
      </c>
      <c r="H7243" t="s">
        <v>30987</v>
      </c>
      <c r="I7243">
        <v>6</v>
      </c>
      <c r="J7243">
        <v>81491439</v>
      </c>
      <c r="K7243">
        <v>81751812</v>
      </c>
      <c r="L7243">
        <v>260374</v>
      </c>
      <c r="M7243">
        <v>2</v>
      </c>
      <c r="N7243">
        <v>105377871</v>
      </c>
      <c r="O7243" t="s">
        <v>24195</v>
      </c>
      <c r="P7243">
        <v>-91</v>
      </c>
      <c r="Q7243" t="s">
        <v>40</v>
      </c>
      <c r="R7243" t="s">
        <v>24190</v>
      </c>
      <c r="S7243" t="s">
        <v>35944</v>
      </c>
      <c r="T7243">
        <v>1</v>
      </c>
      <c r="U7243">
        <v>1</v>
      </c>
      <c r="V7243">
        <v>-1.5427331234559001</v>
      </c>
      <c r="W7243">
        <v>0.20525741147413201</v>
      </c>
      <c r="X7243">
        <v>0.704072456322962</v>
      </c>
      <c r="Y7243">
        <v>-25.094935574112899</v>
      </c>
      <c r="Z7243">
        <v>0.65379035313853895</v>
      </c>
      <c r="AA7243">
        <v>0.84521697243271998</v>
      </c>
      <c r="AB7243">
        <v>-2.5062071124396899</v>
      </c>
      <c r="AC7243">
        <v>7.0489011448141195E-2</v>
      </c>
      <c r="AD7243">
        <v>0.57684129297949804</v>
      </c>
      <c r="AE7243">
        <v>-25.094935574112899</v>
      </c>
      <c r="AF7243">
        <v>0.64997455747578503</v>
      </c>
      <c r="AG7243">
        <v>0.80674443595273604</v>
      </c>
      <c r="AH7243">
        <v>-0.613122495474555</v>
      </c>
      <c r="AI7243">
        <v>0.35038410267202102</v>
      </c>
      <c r="AJ7243">
        <v>0.78121606160956403</v>
      </c>
      <c r="AK7243">
        <v>-24.226180140647301</v>
      </c>
    </row>
    <row r="7244" spans="1:37" x14ac:dyDescent="0.2">
      <c r="A7244" t="s">
        <v>23402</v>
      </c>
      <c r="B7244">
        <v>81752090</v>
      </c>
      <c r="C7244">
        <v>81752277</v>
      </c>
      <c r="D7244">
        <v>188</v>
      </c>
      <c r="E7244" t="s">
        <v>24198</v>
      </c>
      <c r="F7244">
        <v>20</v>
      </c>
      <c r="G7244" t="s">
        <v>24199</v>
      </c>
      <c r="H7244" t="s">
        <v>30987</v>
      </c>
      <c r="I7244">
        <v>6</v>
      </c>
      <c r="J7244">
        <v>81491439</v>
      </c>
      <c r="K7244">
        <v>81751812</v>
      </c>
      <c r="L7244">
        <v>260374</v>
      </c>
      <c r="M7244">
        <v>2</v>
      </c>
      <c r="N7244">
        <v>105377871</v>
      </c>
      <c r="O7244" t="s">
        <v>24195</v>
      </c>
      <c r="P7244">
        <v>-278</v>
      </c>
      <c r="Q7244" t="s">
        <v>40</v>
      </c>
      <c r="R7244" t="s">
        <v>24190</v>
      </c>
      <c r="S7244" t="s">
        <v>35944</v>
      </c>
      <c r="T7244">
        <v>1</v>
      </c>
      <c r="U7244">
        <v>1</v>
      </c>
      <c r="V7244">
        <v>-1.24317285285213</v>
      </c>
      <c r="W7244">
        <v>0.20525741147413201</v>
      </c>
      <c r="X7244">
        <v>0.704072456322962</v>
      </c>
      <c r="Y7244">
        <v>-24.875148467185301</v>
      </c>
      <c r="Z7244">
        <v>0.65379035313853895</v>
      </c>
      <c r="AA7244">
        <v>0.84521697243271998</v>
      </c>
      <c r="AB7244">
        <v>-2.2066468418359202</v>
      </c>
      <c r="AC7244">
        <v>7.0489011448141195E-2</v>
      </c>
      <c r="AD7244">
        <v>0.57684129297949804</v>
      </c>
      <c r="AE7244">
        <v>-24.875148467185301</v>
      </c>
      <c r="AF7244">
        <v>0.64997455747578503</v>
      </c>
      <c r="AG7244">
        <v>0.80674443595273604</v>
      </c>
      <c r="AH7244">
        <v>-0.313562235053988</v>
      </c>
      <c r="AI7244">
        <v>0.35038410267202102</v>
      </c>
      <c r="AJ7244">
        <v>0.78121606160956403</v>
      </c>
      <c r="AK7244">
        <v>-24.0063930391924</v>
      </c>
    </row>
    <row r="7245" spans="1:37" x14ac:dyDescent="0.2">
      <c r="A7245" t="s">
        <v>23402</v>
      </c>
      <c r="B7245">
        <v>82394504</v>
      </c>
      <c r="C7245">
        <v>82394677</v>
      </c>
      <c r="D7245">
        <v>174</v>
      </c>
      <c r="E7245" t="s">
        <v>24200</v>
      </c>
      <c r="F7245">
        <v>1</v>
      </c>
      <c r="G7245" t="s">
        <v>7892</v>
      </c>
      <c r="H7245" t="s">
        <v>31000</v>
      </c>
      <c r="I7245">
        <v>6</v>
      </c>
      <c r="J7245">
        <v>82364244</v>
      </c>
      <c r="K7245">
        <v>82367417</v>
      </c>
      <c r="L7245">
        <v>3174</v>
      </c>
      <c r="M7245">
        <v>1</v>
      </c>
      <c r="N7245">
        <v>7162</v>
      </c>
      <c r="O7245" t="s">
        <v>24201</v>
      </c>
      <c r="P7245">
        <v>30260</v>
      </c>
      <c r="Q7245" t="s">
        <v>24202</v>
      </c>
      <c r="R7245" t="s">
        <v>24203</v>
      </c>
      <c r="S7245" t="s">
        <v>35945</v>
      </c>
      <c r="T7245">
        <v>0.97213403838398904</v>
      </c>
      <c r="U7245">
        <v>1</v>
      </c>
      <c r="V7245">
        <v>2.2070307515136398</v>
      </c>
      <c r="W7245">
        <v>0.428214032775322</v>
      </c>
      <c r="X7245">
        <v>0.73460997439807996</v>
      </c>
      <c r="Y7245">
        <v>3.2216714446963399</v>
      </c>
      <c r="Z7245">
        <v>0.93459220503170903</v>
      </c>
      <c r="AA7245">
        <v>0.99919698600769702</v>
      </c>
      <c r="AB7245">
        <v>2.05295232799598</v>
      </c>
      <c r="AC7245">
        <v>0.85817338719172098</v>
      </c>
      <c r="AD7245">
        <v>0.94068432309766403</v>
      </c>
      <c r="AE7245">
        <v>2.2216715101514501</v>
      </c>
      <c r="AF7245">
        <v>0.98343762640780896</v>
      </c>
      <c r="AG7245">
        <v>1</v>
      </c>
      <c r="AH7245">
        <v>1.02931446065391</v>
      </c>
      <c r="AI7245">
        <v>0.170234813229591</v>
      </c>
      <c r="AJ7245">
        <v>0.78121606160956403</v>
      </c>
      <c r="AK7245">
        <v>4.0904264070019796</v>
      </c>
    </row>
    <row r="7246" spans="1:37" x14ac:dyDescent="0.2">
      <c r="A7246" t="s">
        <v>23402</v>
      </c>
      <c r="B7246">
        <v>82394677</v>
      </c>
      <c r="C7246">
        <v>82394850</v>
      </c>
      <c r="D7246">
        <v>174</v>
      </c>
      <c r="E7246" t="s">
        <v>24204</v>
      </c>
      <c r="F7246">
        <v>2</v>
      </c>
      <c r="G7246" t="s">
        <v>24205</v>
      </c>
      <c r="H7246" t="s">
        <v>31000</v>
      </c>
      <c r="I7246">
        <v>6</v>
      </c>
      <c r="J7246">
        <v>82364244</v>
      </c>
      <c r="K7246">
        <v>82367417</v>
      </c>
      <c r="L7246">
        <v>3174</v>
      </c>
      <c r="M7246">
        <v>1</v>
      </c>
      <c r="N7246">
        <v>7162</v>
      </c>
      <c r="O7246" t="s">
        <v>24201</v>
      </c>
      <c r="P7246">
        <v>30433</v>
      </c>
      <c r="Q7246" t="s">
        <v>24202</v>
      </c>
      <c r="R7246" t="s">
        <v>24203</v>
      </c>
      <c r="S7246" t="s">
        <v>35945</v>
      </c>
      <c r="T7246">
        <v>0.97213403838398904</v>
      </c>
      <c r="U7246">
        <v>1</v>
      </c>
      <c r="V7246">
        <v>1.62206843663005</v>
      </c>
      <c r="W7246">
        <v>0.428214032775322</v>
      </c>
      <c r="X7246">
        <v>0.73460997439807996</v>
      </c>
      <c r="Y7246">
        <v>2.63670914751156</v>
      </c>
      <c r="Z7246">
        <v>0.93459220503170903</v>
      </c>
      <c r="AA7246">
        <v>0.99919698600769702</v>
      </c>
      <c r="AB7246">
        <v>1.46799001311239</v>
      </c>
      <c r="AC7246">
        <v>0.85817338719172098</v>
      </c>
      <c r="AD7246">
        <v>0.94068432309766403</v>
      </c>
      <c r="AE7246">
        <v>1.63670921296667</v>
      </c>
      <c r="AF7246">
        <v>0.98343762640780896</v>
      </c>
      <c r="AG7246">
        <v>1</v>
      </c>
      <c r="AH7246">
        <v>0.87092797348222994</v>
      </c>
      <c r="AI7246">
        <v>0.170234813229591</v>
      </c>
      <c r="AJ7246">
        <v>0.78121606160956403</v>
      </c>
      <c r="AK7246">
        <v>3.50546427795584</v>
      </c>
    </row>
    <row r="7247" spans="1:37" x14ac:dyDescent="0.2">
      <c r="A7247" t="s">
        <v>23402</v>
      </c>
      <c r="B7247">
        <v>84189519</v>
      </c>
      <c r="C7247">
        <v>84189724</v>
      </c>
      <c r="D7247">
        <v>206</v>
      </c>
      <c r="E7247" t="s">
        <v>24206</v>
      </c>
      <c r="F7247">
        <v>12</v>
      </c>
      <c r="G7247" t="s">
        <v>24207</v>
      </c>
      <c r="H7247" t="s">
        <v>35946</v>
      </c>
      <c r="I7247">
        <v>6</v>
      </c>
      <c r="J7247">
        <v>84124241</v>
      </c>
      <c r="K7247">
        <v>84195030</v>
      </c>
      <c r="L7247">
        <v>70790</v>
      </c>
      <c r="M7247">
        <v>2</v>
      </c>
      <c r="N7247">
        <v>22832</v>
      </c>
      <c r="O7247" t="s">
        <v>24208</v>
      </c>
      <c r="P7247">
        <v>5306</v>
      </c>
      <c r="Q7247" t="s">
        <v>24209</v>
      </c>
      <c r="R7247" t="s">
        <v>24210</v>
      </c>
      <c r="S7247" t="s">
        <v>35947</v>
      </c>
      <c r="T7247">
        <v>0.506551998792793</v>
      </c>
      <c r="U7247">
        <v>0.78288571403930396</v>
      </c>
      <c r="V7247">
        <v>4.4589980036509802</v>
      </c>
      <c r="W7247">
        <v>0.39900964277550199</v>
      </c>
      <c r="X7247">
        <v>0.71143044911719</v>
      </c>
      <c r="Y7247">
        <v>-4.62079539056153</v>
      </c>
      <c r="Z7247">
        <v>0.31147182178745703</v>
      </c>
      <c r="AA7247">
        <v>0.73410974182838995</v>
      </c>
      <c r="AB7247">
        <v>4.2759578836137404</v>
      </c>
      <c r="AC7247">
        <v>0.46275995318913599</v>
      </c>
      <c r="AD7247">
        <v>0.83711742019399304</v>
      </c>
      <c r="AE7247">
        <v>-4.1616406753525403</v>
      </c>
      <c r="AF7247">
        <v>0.96396358433015406</v>
      </c>
      <c r="AG7247">
        <v>1</v>
      </c>
      <c r="AH7247">
        <v>1.38573467823612</v>
      </c>
      <c r="AI7247">
        <v>0.44220099729825602</v>
      </c>
      <c r="AJ7247">
        <v>0.78121606160956403</v>
      </c>
      <c r="AK7247">
        <v>-3.8343884253414502</v>
      </c>
    </row>
    <row r="7248" spans="1:37" x14ac:dyDescent="0.2">
      <c r="A7248" t="s">
        <v>23402</v>
      </c>
      <c r="B7248">
        <v>84189724</v>
      </c>
      <c r="C7248">
        <v>84189929</v>
      </c>
      <c r="D7248">
        <v>206</v>
      </c>
      <c r="E7248" t="s">
        <v>24211</v>
      </c>
      <c r="F7248">
        <v>6</v>
      </c>
      <c r="G7248" t="s">
        <v>24212</v>
      </c>
      <c r="H7248" t="s">
        <v>35946</v>
      </c>
      <c r="I7248">
        <v>6</v>
      </c>
      <c r="J7248">
        <v>84124241</v>
      </c>
      <c r="K7248">
        <v>84195030</v>
      </c>
      <c r="L7248">
        <v>70790</v>
      </c>
      <c r="M7248">
        <v>2</v>
      </c>
      <c r="N7248">
        <v>22832</v>
      </c>
      <c r="O7248" t="s">
        <v>24208</v>
      </c>
      <c r="P7248">
        <v>5101</v>
      </c>
      <c r="Q7248" t="s">
        <v>24209</v>
      </c>
      <c r="R7248" t="s">
        <v>24210</v>
      </c>
      <c r="S7248" t="s">
        <v>35947</v>
      </c>
      <c r="T7248">
        <v>0.506551998792793</v>
      </c>
      <c r="U7248">
        <v>0.78288571403930396</v>
      </c>
      <c r="V7248">
        <v>4.4589980036509802</v>
      </c>
      <c r="W7248">
        <v>0.39900964277550199</v>
      </c>
      <c r="X7248">
        <v>0.71143044911719</v>
      </c>
      <c r="Y7248">
        <v>-4.62079539056153</v>
      </c>
      <c r="Z7248">
        <v>0.31147182178745703</v>
      </c>
      <c r="AA7248">
        <v>0.73410974182838995</v>
      </c>
      <c r="AB7248">
        <v>4.2759578836137404</v>
      </c>
      <c r="AC7248">
        <v>0.46275995318913599</v>
      </c>
      <c r="AD7248">
        <v>0.83711742019399304</v>
      </c>
      <c r="AE7248">
        <v>-4.1616406753525403</v>
      </c>
      <c r="AF7248">
        <v>0.96396358433015406</v>
      </c>
      <c r="AG7248">
        <v>1</v>
      </c>
      <c r="AH7248">
        <v>1.38573467823612</v>
      </c>
      <c r="AI7248">
        <v>0.44220099729825602</v>
      </c>
      <c r="AJ7248">
        <v>0.78121606160956403</v>
      </c>
      <c r="AK7248">
        <v>-3.8343884253414502</v>
      </c>
    </row>
    <row r="7249" spans="1:37" x14ac:dyDescent="0.2">
      <c r="A7249" t="s">
        <v>23402</v>
      </c>
      <c r="B7249">
        <v>85353471</v>
      </c>
      <c r="C7249">
        <v>85353622</v>
      </c>
      <c r="D7249">
        <v>152</v>
      </c>
      <c r="E7249" t="s">
        <v>24213</v>
      </c>
      <c r="F7249">
        <v>0</v>
      </c>
      <c r="G7249" t="s">
        <v>24214</v>
      </c>
      <c r="H7249" t="s">
        <v>31000</v>
      </c>
      <c r="I7249">
        <v>6</v>
      </c>
      <c r="J7249">
        <v>85387219</v>
      </c>
      <c r="K7249">
        <v>85390186</v>
      </c>
      <c r="L7249">
        <v>2968</v>
      </c>
      <c r="M7249">
        <v>2</v>
      </c>
      <c r="N7249">
        <v>101928820</v>
      </c>
      <c r="O7249" t="s">
        <v>24215</v>
      </c>
      <c r="P7249">
        <v>36564</v>
      </c>
      <c r="Q7249" t="s">
        <v>24216</v>
      </c>
      <c r="R7249" t="s">
        <v>24217</v>
      </c>
      <c r="S7249" t="s">
        <v>35948</v>
      </c>
      <c r="T7249" t="s">
        <v>40</v>
      </c>
      <c r="U7249" t="s">
        <v>40</v>
      </c>
      <c r="V7249">
        <v>0</v>
      </c>
      <c r="W7249">
        <v>0.29261482077562401</v>
      </c>
      <c r="X7249">
        <v>0.704072456322962</v>
      </c>
      <c r="Y7249">
        <v>24.6520046784605</v>
      </c>
      <c r="Z7249" t="s">
        <v>40</v>
      </c>
      <c r="AA7249" t="s">
        <v>40</v>
      </c>
      <c r="AB7249">
        <v>0</v>
      </c>
      <c r="AC7249">
        <v>0.45677901822897599</v>
      </c>
      <c r="AD7249">
        <v>0.82872126865393902</v>
      </c>
      <c r="AE7249">
        <v>23.652004733184999</v>
      </c>
      <c r="AF7249" t="s">
        <v>40</v>
      </c>
      <c r="AG7249" t="s">
        <v>40</v>
      </c>
      <c r="AH7249">
        <v>0</v>
      </c>
      <c r="AI7249">
        <v>0.14667288820271701</v>
      </c>
      <c r="AJ7249">
        <v>0.78121606160956403</v>
      </c>
      <c r="AK7249">
        <v>24.6520046784605</v>
      </c>
    </row>
    <row r="7250" spans="1:37" x14ac:dyDescent="0.2">
      <c r="A7250" t="s">
        <v>23402</v>
      </c>
      <c r="B7250">
        <v>85706656</v>
      </c>
      <c r="C7250">
        <v>85706806</v>
      </c>
      <c r="D7250">
        <v>151</v>
      </c>
      <c r="E7250" t="s">
        <v>24218</v>
      </c>
      <c r="F7250">
        <v>2</v>
      </c>
      <c r="G7250" t="s">
        <v>24219</v>
      </c>
      <c r="H7250" t="s">
        <v>31000</v>
      </c>
      <c r="I7250">
        <v>6</v>
      </c>
      <c r="J7250">
        <v>85675433</v>
      </c>
      <c r="K7250">
        <v>85678932</v>
      </c>
      <c r="L7250">
        <v>3500</v>
      </c>
      <c r="M7250">
        <v>2</v>
      </c>
      <c r="N7250">
        <v>387066</v>
      </c>
      <c r="O7250" t="s">
        <v>24220</v>
      </c>
      <c r="P7250">
        <v>-27724</v>
      </c>
      <c r="Q7250" t="s">
        <v>24221</v>
      </c>
      <c r="R7250" t="s">
        <v>24222</v>
      </c>
      <c r="S7250" t="s">
        <v>35949</v>
      </c>
      <c r="T7250">
        <v>0.506551998792793</v>
      </c>
      <c r="U7250">
        <v>0.78288571403930396</v>
      </c>
      <c r="V7250">
        <v>3.0510305781354901</v>
      </c>
      <c r="W7250">
        <v>0.123414495547065</v>
      </c>
      <c r="X7250">
        <v>0.704072456322962</v>
      </c>
      <c r="Y7250">
        <v>23.991884372618301</v>
      </c>
      <c r="Z7250">
        <v>0.64127342146525201</v>
      </c>
      <c r="AA7250">
        <v>0.84521697243271998</v>
      </c>
      <c r="AB7250">
        <v>2.7490289513482402</v>
      </c>
      <c r="AC7250">
        <v>0.114586611961368</v>
      </c>
      <c r="AD7250">
        <v>0.68253123924728298</v>
      </c>
      <c r="AE7250">
        <v>23.6775648157485</v>
      </c>
      <c r="AF7250">
        <v>0.47948624871920598</v>
      </c>
      <c r="AG7250">
        <v>0.80674443595273604</v>
      </c>
      <c r="AH7250">
        <v>1.49739487612415</v>
      </c>
      <c r="AI7250">
        <v>0.393720794027765</v>
      </c>
      <c r="AJ7250">
        <v>0.78121606160956403</v>
      </c>
      <c r="AK7250">
        <v>1.86115439244426</v>
      </c>
    </row>
    <row r="7251" spans="1:37" x14ac:dyDescent="0.2">
      <c r="A7251" t="s">
        <v>23402</v>
      </c>
      <c r="B7251">
        <v>85706806</v>
      </c>
      <c r="C7251">
        <v>85706956</v>
      </c>
      <c r="D7251">
        <v>151</v>
      </c>
      <c r="E7251" t="s">
        <v>24223</v>
      </c>
      <c r="F7251">
        <v>1</v>
      </c>
      <c r="G7251" t="s">
        <v>24224</v>
      </c>
      <c r="H7251" t="s">
        <v>31000</v>
      </c>
      <c r="I7251">
        <v>6</v>
      </c>
      <c r="J7251">
        <v>85675433</v>
      </c>
      <c r="K7251">
        <v>85678932</v>
      </c>
      <c r="L7251">
        <v>3500</v>
      </c>
      <c r="M7251">
        <v>2</v>
      </c>
      <c r="N7251">
        <v>387066</v>
      </c>
      <c r="O7251" t="s">
        <v>24220</v>
      </c>
      <c r="P7251">
        <v>-27874</v>
      </c>
      <c r="Q7251" t="s">
        <v>24221</v>
      </c>
      <c r="R7251" t="s">
        <v>24222</v>
      </c>
      <c r="S7251" t="s">
        <v>35949</v>
      </c>
      <c r="T7251">
        <v>0.506551998792793</v>
      </c>
      <c r="U7251">
        <v>0.78288571403930396</v>
      </c>
      <c r="V7251">
        <v>3.0510305781354901</v>
      </c>
      <c r="W7251">
        <v>0.123414495547065</v>
      </c>
      <c r="X7251">
        <v>0.704072456322962</v>
      </c>
      <c r="Y7251">
        <v>23.991884372618301</v>
      </c>
      <c r="Z7251">
        <v>0.64127342146525201</v>
      </c>
      <c r="AA7251">
        <v>0.84521697243271998</v>
      </c>
      <c r="AB7251">
        <v>2.7490289513482402</v>
      </c>
      <c r="AC7251">
        <v>0.114586611961368</v>
      </c>
      <c r="AD7251">
        <v>0.68253123924728298</v>
      </c>
      <c r="AE7251">
        <v>23.6775648157485</v>
      </c>
      <c r="AF7251">
        <v>0.47948624871920598</v>
      </c>
      <c r="AG7251">
        <v>0.80674443595273604</v>
      </c>
      <c r="AH7251">
        <v>1.49739487612415</v>
      </c>
      <c r="AI7251">
        <v>0.393720794027765</v>
      </c>
      <c r="AJ7251">
        <v>0.78121606160956403</v>
      </c>
      <c r="AK7251">
        <v>1.86115439244426</v>
      </c>
    </row>
    <row r="7252" spans="1:37" x14ac:dyDescent="0.2">
      <c r="A7252" t="s">
        <v>23402</v>
      </c>
      <c r="B7252">
        <v>86004134</v>
      </c>
      <c r="C7252">
        <v>86004305</v>
      </c>
      <c r="D7252">
        <v>172</v>
      </c>
      <c r="E7252" t="s">
        <v>24225</v>
      </c>
      <c r="F7252">
        <v>1</v>
      </c>
      <c r="G7252" t="s">
        <v>24226</v>
      </c>
      <c r="H7252" t="s">
        <v>31000</v>
      </c>
      <c r="I7252">
        <v>6</v>
      </c>
      <c r="J7252">
        <v>85949690</v>
      </c>
      <c r="K7252">
        <v>85998263</v>
      </c>
      <c r="L7252">
        <v>48574</v>
      </c>
      <c r="M7252">
        <v>1</v>
      </c>
      <c r="N7252">
        <v>101928842</v>
      </c>
      <c r="O7252" t="s">
        <v>24227</v>
      </c>
      <c r="P7252">
        <v>54444</v>
      </c>
      <c r="Q7252" t="s">
        <v>40</v>
      </c>
      <c r="R7252" t="s">
        <v>24228</v>
      </c>
      <c r="S7252" t="s">
        <v>35950</v>
      </c>
      <c r="T7252">
        <v>0.27213019833721602</v>
      </c>
      <c r="U7252">
        <v>0.603102917160658</v>
      </c>
      <c r="V7252">
        <v>0.85566609235612101</v>
      </c>
      <c r="W7252">
        <v>0.190518657421162</v>
      </c>
      <c r="X7252">
        <v>0.704072456322962</v>
      </c>
      <c r="Y7252">
        <v>-2.21533064124782</v>
      </c>
      <c r="Z7252">
        <v>0.477775232446363</v>
      </c>
      <c r="AA7252">
        <v>0.84435025072159198</v>
      </c>
      <c r="AB7252">
        <v>0.38593674455731303</v>
      </c>
      <c r="AC7252">
        <v>0.28856172077826597</v>
      </c>
      <c r="AD7252">
        <v>0.68253123924728298</v>
      </c>
      <c r="AE7252">
        <v>-1.19967643063345</v>
      </c>
      <c r="AF7252">
        <v>0.189156118965711</v>
      </c>
      <c r="AG7252">
        <v>0.68151250837662902</v>
      </c>
      <c r="AH7252">
        <v>1.0169268886278899</v>
      </c>
      <c r="AI7252">
        <v>0.22138292826092301</v>
      </c>
      <c r="AJ7252">
        <v>0.78121606160956403</v>
      </c>
      <c r="AK7252">
        <v>-1.9708394366459201</v>
      </c>
    </row>
    <row r="7253" spans="1:37" x14ac:dyDescent="0.2">
      <c r="A7253" t="s">
        <v>23402</v>
      </c>
      <c r="B7253">
        <v>86004305</v>
      </c>
      <c r="C7253">
        <v>86004476</v>
      </c>
      <c r="D7253">
        <v>172</v>
      </c>
      <c r="E7253" t="s">
        <v>24229</v>
      </c>
      <c r="F7253">
        <v>4</v>
      </c>
      <c r="G7253" t="s">
        <v>24230</v>
      </c>
      <c r="H7253" t="s">
        <v>31000</v>
      </c>
      <c r="I7253">
        <v>6</v>
      </c>
      <c r="J7253">
        <v>85949690</v>
      </c>
      <c r="K7253">
        <v>85998263</v>
      </c>
      <c r="L7253">
        <v>48574</v>
      </c>
      <c r="M7253">
        <v>1</v>
      </c>
      <c r="N7253">
        <v>101928842</v>
      </c>
      <c r="O7253" t="s">
        <v>24227</v>
      </c>
      <c r="P7253">
        <v>54615</v>
      </c>
      <c r="Q7253" t="s">
        <v>40</v>
      </c>
      <c r="R7253" t="s">
        <v>24228</v>
      </c>
      <c r="S7253" t="s">
        <v>35950</v>
      </c>
      <c r="T7253">
        <v>0.27213019833721602</v>
      </c>
      <c r="U7253">
        <v>0.603102917160658</v>
      </c>
      <c r="V7253">
        <v>0.85566609235612101</v>
      </c>
      <c r="W7253">
        <v>0.190518657421162</v>
      </c>
      <c r="X7253">
        <v>0.704072456322962</v>
      </c>
      <c r="Y7253">
        <v>-2.21533064124782</v>
      </c>
      <c r="Z7253">
        <v>0.477775232446363</v>
      </c>
      <c r="AA7253">
        <v>0.84435025072159198</v>
      </c>
      <c r="AB7253">
        <v>0.38593674455731303</v>
      </c>
      <c r="AC7253">
        <v>0.28856172077826597</v>
      </c>
      <c r="AD7253">
        <v>0.68253123924728298</v>
      </c>
      <c r="AE7253">
        <v>-1.19967643063345</v>
      </c>
      <c r="AF7253">
        <v>0.189156118965711</v>
      </c>
      <c r="AG7253">
        <v>0.68151250837662902</v>
      </c>
      <c r="AH7253">
        <v>1.0169268886278899</v>
      </c>
      <c r="AI7253">
        <v>0.22138292826092301</v>
      </c>
      <c r="AJ7253">
        <v>0.78121606160956403</v>
      </c>
      <c r="AK7253">
        <v>-1.9708394366459201</v>
      </c>
    </row>
    <row r="7254" spans="1:37" x14ac:dyDescent="0.2">
      <c r="A7254" t="s">
        <v>23402</v>
      </c>
      <c r="B7254">
        <v>86004476</v>
      </c>
      <c r="C7254">
        <v>86004647</v>
      </c>
      <c r="D7254">
        <v>172</v>
      </c>
      <c r="E7254" t="s">
        <v>24231</v>
      </c>
      <c r="F7254">
        <v>2</v>
      </c>
      <c r="G7254" t="s">
        <v>24232</v>
      </c>
      <c r="H7254" t="s">
        <v>31000</v>
      </c>
      <c r="I7254">
        <v>6</v>
      </c>
      <c r="J7254">
        <v>85949690</v>
      </c>
      <c r="K7254">
        <v>85998263</v>
      </c>
      <c r="L7254">
        <v>48574</v>
      </c>
      <c r="M7254">
        <v>1</v>
      </c>
      <c r="N7254">
        <v>101928842</v>
      </c>
      <c r="O7254" t="s">
        <v>24227</v>
      </c>
      <c r="P7254">
        <v>54786</v>
      </c>
      <c r="Q7254" t="s">
        <v>40</v>
      </c>
      <c r="R7254" t="s">
        <v>24228</v>
      </c>
      <c r="S7254" t="s">
        <v>35950</v>
      </c>
      <c r="T7254">
        <v>0.27213019833721602</v>
      </c>
      <c r="U7254">
        <v>0.603102917160658</v>
      </c>
      <c r="V7254">
        <v>0.85566609235612101</v>
      </c>
      <c r="W7254">
        <v>0.190518657421162</v>
      </c>
      <c r="X7254">
        <v>0.704072456322962</v>
      </c>
      <c r="Y7254">
        <v>-2.21533064124782</v>
      </c>
      <c r="Z7254">
        <v>0.477775232446363</v>
      </c>
      <c r="AA7254">
        <v>0.84435025072159198</v>
      </c>
      <c r="AB7254">
        <v>0.38593674455731303</v>
      </c>
      <c r="AC7254">
        <v>0.28856172077826597</v>
      </c>
      <c r="AD7254">
        <v>0.68253123924728298</v>
      </c>
      <c r="AE7254">
        <v>-1.19967643063345</v>
      </c>
      <c r="AF7254">
        <v>0.189156118965711</v>
      </c>
      <c r="AG7254">
        <v>0.68151250837662902</v>
      </c>
      <c r="AH7254">
        <v>1.0169268886278899</v>
      </c>
      <c r="AI7254">
        <v>0.22138292826092301</v>
      </c>
      <c r="AJ7254">
        <v>0.78121606160956403</v>
      </c>
      <c r="AK7254">
        <v>-1.9708394366459201</v>
      </c>
    </row>
    <row r="7255" spans="1:37" x14ac:dyDescent="0.2">
      <c r="A7255" t="s">
        <v>23402</v>
      </c>
      <c r="B7255">
        <v>86341276</v>
      </c>
      <c r="C7255">
        <v>86341418</v>
      </c>
      <c r="D7255">
        <v>143</v>
      </c>
      <c r="E7255" t="s">
        <v>24233</v>
      </c>
      <c r="F7255">
        <v>1</v>
      </c>
      <c r="G7255" t="s">
        <v>24234</v>
      </c>
      <c r="H7255" t="s">
        <v>31000</v>
      </c>
      <c r="I7255">
        <v>6</v>
      </c>
      <c r="J7255">
        <v>85949690</v>
      </c>
      <c r="K7255">
        <v>85998263</v>
      </c>
      <c r="L7255">
        <v>48574</v>
      </c>
      <c r="M7255">
        <v>1</v>
      </c>
      <c r="N7255">
        <v>101928842</v>
      </c>
      <c r="O7255" t="s">
        <v>24227</v>
      </c>
      <c r="P7255">
        <v>391586</v>
      </c>
      <c r="Q7255" t="s">
        <v>40</v>
      </c>
      <c r="R7255" t="s">
        <v>24228</v>
      </c>
      <c r="S7255" t="s">
        <v>35950</v>
      </c>
      <c r="T7255">
        <v>0.32911398597860803</v>
      </c>
      <c r="U7255">
        <v>0.603102917160658</v>
      </c>
      <c r="V7255">
        <v>22.2753982837066</v>
      </c>
      <c r="W7255">
        <v>0.38920677604595899</v>
      </c>
      <c r="X7255">
        <v>0.704072456322962</v>
      </c>
      <c r="Y7255">
        <v>-22.073764465165802</v>
      </c>
      <c r="Z7255">
        <v>0.48464167878831399</v>
      </c>
      <c r="AA7255">
        <v>0.84435025072159198</v>
      </c>
      <c r="AB7255">
        <v>21.311924429713901</v>
      </c>
      <c r="AC7255">
        <v>0.21073619169722799</v>
      </c>
      <c r="AD7255">
        <v>0.68253123924728298</v>
      </c>
      <c r="AE7255">
        <v>-22.073764465165802</v>
      </c>
      <c r="AF7255">
        <v>0.16793847098801201</v>
      </c>
      <c r="AG7255">
        <v>0.68151250837662902</v>
      </c>
      <c r="AH7255">
        <v>22.2753982837066</v>
      </c>
      <c r="AI7255">
        <v>0.52399907623471598</v>
      </c>
      <c r="AJ7255">
        <v>0.78121606160956403</v>
      </c>
      <c r="AK7255">
        <v>-21.205009268426199</v>
      </c>
    </row>
    <row r="7256" spans="1:37" x14ac:dyDescent="0.2">
      <c r="A7256" t="s">
        <v>23402</v>
      </c>
      <c r="B7256">
        <v>86785599</v>
      </c>
      <c r="C7256">
        <v>86785744</v>
      </c>
      <c r="D7256">
        <v>146</v>
      </c>
      <c r="E7256" t="s">
        <v>24235</v>
      </c>
      <c r="F7256">
        <v>1</v>
      </c>
      <c r="G7256" t="s">
        <v>24236</v>
      </c>
      <c r="H7256" t="s">
        <v>31000</v>
      </c>
      <c r="I7256">
        <v>6</v>
      </c>
      <c r="J7256">
        <v>86937528</v>
      </c>
      <c r="K7256">
        <v>87016679</v>
      </c>
      <c r="L7256">
        <v>79152</v>
      </c>
      <c r="M7256">
        <v>1</v>
      </c>
      <c r="N7256">
        <v>3354</v>
      </c>
      <c r="O7256" t="s">
        <v>24237</v>
      </c>
      <c r="P7256">
        <v>-151784</v>
      </c>
      <c r="Q7256" t="s">
        <v>24238</v>
      </c>
      <c r="R7256" t="s">
        <v>24239</v>
      </c>
      <c r="S7256" t="s">
        <v>35951</v>
      </c>
      <c r="T7256">
        <v>0.54837298613027197</v>
      </c>
      <c r="U7256">
        <v>0.80790383320748305</v>
      </c>
      <c r="V7256">
        <v>3.0727845232742398E-2</v>
      </c>
      <c r="W7256">
        <v>0.24353370018225601</v>
      </c>
      <c r="X7256">
        <v>0.704072456322962</v>
      </c>
      <c r="Y7256">
        <v>-0.20172331018575801</v>
      </c>
      <c r="Z7256">
        <v>0.77461431081003296</v>
      </c>
      <c r="AA7256">
        <v>0.91086986592768204</v>
      </c>
      <c r="AB7256">
        <v>0.209992776568696</v>
      </c>
      <c r="AC7256">
        <v>6.0249255482119297E-2</v>
      </c>
      <c r="AD7256">
        <v>0.57684129297949804</v>
      </c>
      <c r="AE7256">
        <v>-0.55318213278537398</v>
      </c>
      <c r="AF7256">
        <v>0.489187781499827</v>
      </c>
      <c r="AG7256">
        <v>0.80674443595273604</v>
      </c>
      <c r="AH7256">
        <v>-0.16083689316328001</v>
      </c>
      <c r="AI7256">
        <v>0.60044401466061204</v>
      </c>
      <c r="AJ7256">
        <v>0.78491624961973305</v>
      </c>
      <c r="AK7256">
        <v>0.17370271451189601</v>
      </c>
    </row>
    <row r="7257" spans="1:37" x14ac:dyDescent="0.2">
      <c r="A7257" t="s">
        <v>23402</v>
      </c>
      <c r="B7257">
        <v>86920190</v>
      </c>
      <c r="C7257">
        <v>86920391</v>
      </c>
      <c r="D7257">
        <v>202</v>
      </c>
      <c r="E7257" t="s">
        <v>24240</v>
      </c>
      <c r="F7257">
        <v>0</v>
      </c>
      <c r="G7257" t="s">
        <v>24241</v>
      </c>
      <c r="H7257" t="s">
        <v>31000</v>
      </c>
      <c r="I7257">
        <v>6</v>
      </c>
      <c r="J7257">
        <v>86937528</v>
      </c>
      <c r="K7257">
        <v>87016679</v>
      </c>
      <c r="L7257">
        <v>79152</v>
      </c>
      <c r="M7257">
        <v>1</v>
      </c>
      <c r="N7257">
        <v>3354</v>
      </c>
      <c r="O7257" t="s">
        <v>24237</v>
      </c>
      <c r="P7257">
        <v>-17137</v>
      </c>
      <c r="Q7257" t="s">
        <v>24238</v>
      </c>
      <c r="R7257" t="s">
        <v>24239</v>
      </c>
      <c r="S7257" t="s">
        <v>35951</v>
      </c>
      <c r="T7257" t="s">
        <v>40</v>
      </c>
      <c r="U7257" t="s">
        <v>40</v>
      </c>
      <c r="V7257">
        <v>0</v>
      </c>
      <c r="W7257">
        <v>0.29261482077562401</v>
      </c>
      <c r="X7257">
        <v>0.704072456322962</v>
      </c>
      <c r="Y7257">
        <v>24.121489986083699</v>
      </c>
      <c r="Z7257" t="s">
        <v>40</v>
      </c>
      <c r="AA7257" t="s">
        <v>40</v>
      </c>
      <c r="AB7257">
        <v>0</v>
      </c>
      <c r="AC7257">
        <v>0.45677901822897599</v>
      </c>
      <c r="AD7257">
        <v>0.82872126865393902</v>
      </c>
      <c r="AE7257">
        <v>23.1214900651302</v>
      </c>
      <c r="AF7257" t="s">
        <v>40</v>
      </c>
      <c r="AG7257" t="s">
        <v>40</v>
      </c>
      <c r="AH7257">
        <v>0</v>
      </c>
      <c r="AI7257">
        <v>0.14667288820271701</v>
      </c>
      <c r="AJ7257">
        <v>0.78121606160956403</v>
      </c>
      <c r="AK7257">
        <v>24.121489986083699</v>
      </c>
    </row>
    <row r="7258" spans="1:37" x14ac:dyDescent="0.2">
      <c r="A7258" t="s">
        <v>23402</v>
      </c>
      <c r="B7258">
        <v>89081345</v>
      </c>
      <c r="C7258">
        <v>89081506</v>
      </c>
      <c r="D7258">
        <v>162</v>
      </c>
      <c r="E7258" t="s">
        <v>24242</v>
      </c>
      <c r="F7258">
        <v>16</v>
      </c>
      <c r="G7258" t="s">
        <v>24243</v>
      </c>
      <c r="H7258" t="s">
        <v>30987</v>
      </c>
      <c r="I7258">
        <v>6</v>
      </c>
      <c r="J7258">
        <v>89081836</v>
      </c>
      <c r="K7258">
        <v>89084197</v>
      </c>
      <c r="L7258">
        <v>2362</v>
      </c>
      <c r="M7258">
        <v>1</v>
      </c>
      <c r="N7258">
        <v>10957</v>
      </c>
      <c r="O7258" t="s">
        <v>24244</v>
      </c>
      <c r="P7258">
        <v>-330</v>
      </c>
      <c r="Q7258" t="s">
        <v>24245</v>
      </c>
      <c r="R7258" t="s">
        <v>24246</v>
      </c>
      <c r="S7258" t="s">
        <v>35952</v>
      </c>
      <c r="T7258">
        <v>0.35387198439864398</v>
      </c>
      <c r="U7258">
        <v>0.603102917160658</v>
      </c>
      <c r="V7258">
        <v>-20.303259026428702</v>
      </c>
      <c r="W7258">
        <v>0.69201225521665499</v>
      </c>
      <c r="X7258">
        <v>0.95159051474143896</v>
      </c>
      <c r="Y7258">
        <v>-8.3848315913920002E-2</v>
      </c>
      <c r="Z7258">
        <v>0.69013698642955401</v>
      </c>
      <c r="AA7258">
        <v>0.84521697243271998</v>
      </c>
      <c r="AB7258">
        <v>2.6596902806334901</v>
      </c>
      <c r="AC7258">
        <v>0.30184355666711699</v>
      </c>
      <c r="AD7258">
        <v>0.68253123924728298</v>
      </c>
      <c r="AE7258">
        <v>-1.0838482142827399</v>
      </c>
      <c r="AF7258">
        <v>0.32549523997010099</v>
      </c>
      <c r="AG7258">
        <v>0.70473078222419605</v>
      </c>
      <c r="AH7258">
        <v>-23.044402177244599</v>
      </c>
      <c r="AI7258">
        <v>0.95029317176085903</v>
      </c>
      <c r="AJ7258">
        <v>0.98621344597861504</v>
      </c>
      <c r="AK7258">
        <v>0.784907071592017</v>
      </c>
    </row>
    <row r="7259" spans="1:37" x14ac:dyDescent="0.2">
      <c r="A7259" t="s">
        <v>23402</v>
      </c>
      <c r="B7259">
        <v>93636838</v>
      </c>
      <c r="C7259">
        <v>93637007</v>
      </c>
      <c r="D7259">
        <v>170</v>
      </c>
      <c r="E7259" t="s">
        <v>24247</v>
      </c>
      <c r="F7259">
        <v>3</v>
      </c>
      <c r="G7259" t="s">
        <v>24248</v>
      </c>
      <c r="H7259" t="s">
        <v>35953</v>
      </c>
      <c r="I7259">
        <v>6</v>
      </c>
      <c r="J7259">
        <v>93720163</v>
      </c>
      <c r="K7259">
        <v>93745615</v>
      </c>
      <c r="L7259">
        <v>25453</v>
      </c>
      <c r="M7259">
        <v>1</v>
      </c>
      <c r="N7259">
        <v>643432</v>
      </c>
      <c r="O7259" t="s">
        <v>24249</v>
      </c>
      <c r="P7259">
        <v>-83156</v>
      </c>
      <c r="Q7259" t="s">
        <v>40</v>
      </c>
      <c r="R7259" t="s">
        <v>24250</v>
      </c>
      <c r="S7259" t="s">
        <v>35954</v>
      </c>
      <c r="T7259">
        <v>0.152084254673993</v>
      </c>
      <c r="U7259">
        <v>0.603102917160658</v>
      </c>
      <c r="V7259">
        <v>24.473914774959098</v>
      </c>
      <c r="W7259">
        <v>0.89107655920673101</v>
      </c>
      <c r="X7259">
        <v>0.95159051474143896</v>
      </c>
      <c r="Y7259">
        <v>3.8586279602548199</v>
      </c>
      <c r="Z7259">
        <v>0.306975110376564</v>
      </c>
      <c r="AA7259">
        <v>0.72610664078822296</v>
      </c>
      <c r="AB7259">
        <v>23.510440709802999</v>
      </c>
      <c r="AC7259">
        <v>0.75388744886274095</v>
      </c>
      <c r="AD7259">
        <v>0.87989882095915395</v>
      </c>
      <c r="AE7259">
        <v>2.8586280239818098</v>
      </c>
      <c r="AF7259">
        <v>4.6407610929182198E-2</v>
      </c>
      <c r="AG7259">
        <v>0.476038960109122</v>
      </c>
      <c r="AH7259">
        <v>24.473914774959098</v>
      </c>
      <c r="AI7259">
        <v>0.56157887380500204</v>
      </c>
      <c r="AJ7259">
        <v>0.78121606160956403</v>
      </c>
      <c r="AK7259">
        <v>4.7273826632958897</v>
      </c>
    </row>
    <row r="7260" spans="1:37" x14ac:dyDescent="0.2">
      <c r="A7260" t="s">
        <v>23402</v>
      </c>
      <c r="B7260">
        <v>93637007</v>
      </c>
      <c r="C7260">
        <v>93637176</v>
      </c>
      <c r="D7260">
        <v>170</v>
      </c>
      <c r="E7260" t="s">
        <v>24251</v>
      </c>
      <c r="F7260">
        <v>4</v>
      </c>
      <c r="G7260" t="s">
        <v>24252</v>
      </c>
      <c r="H7260" t="s">
        <v>35953</v>
      </c>
      <c r="I7260">
        <v>6</v>
      </c>
      <c r="J7260">
        <v>93720163</v>
      </c>
      <c r="K7260">
        <v>93745615</v>
      </c>
      <c r="L7260">
        <v>25453</v>
      </c>
      <c r="M7260">
        <v>1</v>
      </c>
      <c r="N7260">
        <v>643432</v>
      </c>
      <c r="O7260" t="s">
        <v>24249</v>
      </c>
      <c r="P7260">
        <v>-82987</v>
      </c>
      <c r="Q7260" t="s">
        <v>40</v>
      </c>
      <c r="R7260" t="s">
        <v>24250</v>
      </c>
      <c r="S7260" t="s">
        <v>35954</v>
      </c>
      <c r="T7260">
        <v>0.152084254673993</v>
      </c>
      <c r="U7260">
        <v>0.603102917160658</v>
      </c>
      <c r="V7260">
        <v>24.142747973912599</v>
      </c>
      <c r="W7260">
        <v>0.89107655920673101</v>
      </c>
      <c r="X7260">
        <v>0.95159051474143896</v>
      </c>
      <c r="Y7260">
        <v>3.4960578990778299</v>
      </c>
      <c r="Z7260">
        <v>0.306975110376564</v>
      </c>
      <c r="AA7260">
        <v>0.72610664078822296</v>
      </c>
      <c r="AB7260">
        <v>23.179273923933401</v>
      </c>
      <c r="AC7260">
        <v>0.75388744886274095</v>
      </c>
      <c r="AD7260">
        <v>0.87989882095915395</v>
      </c>
      <c r="AE7260">
        <v>2.4960579810125201</v>
      </c>
      <c r="AF7260">
        <v>4.6407610929182198E-2</v>
      </c>
      <c r="AG7260">
        <v>0.476038960109122</v>
      </c>
      <c r="AH7260">
        <v>24.142747973912599</v>
      </c>
      <c r="AI7260">
        <v>0.56157887380500204</v>
      </c>
      <c r="AJ7260">
        <v>0.78121606160956403</v>
      </c>
      <c r="AK7260">
        <v>4.3648126021188904</v>
      </c>
    </row>
    <row r="7261" spans="1:37" x14ac:dyDescent="0.2">
      <c r="A7261" t="s">
        <v>23402</v>
      </c>
      <c r="B7261">
        <v>93637176</v>
      </c>
      <c r="C7261">
        <v>93637345</v>
      </c>
      <c r="D7261">
        <v>170</v>
      </c>
      <c r="E7261" t="s">
        <v>24253</v>
      </c>
      <c r="F7261">
        <v>11</v>
      </c>
      <c r="G7261" t="s">
        <v>24254</v>
      </c>
      <c r="H7261" t="s">
        <v>35953</v>
      </c>
      <c r="I7261">
        <v>6</v>
      </c>
      <c r="J7261">
        <v>93720163</v>
      </c>
      <c r="K7261">
        <v>93745615</v>
      </c>
      <c r="L7261">
        <v>25453</v>
      </c>
      <c r="M7261">
        <v>1</v>
      </c>
      <c r="N7261">
        <v>643432</v>
      </c>
      <c r="O7261" t="s">
        <v>24249</v>
      </c>
      <c r="P7261">
        <v>-82818</v>
      </c>
      <c r="Q7261" t="s">
        <v>40</v>
      </c>
      <c r="R7261" t="s">
        <v>24250</v>
      </c>
      <c r="S7261" t="s">
        <v>35954</v>
      </c>
      <c r="T7261">
        <v>0.32911398597860803</v>
      </c>
      <c r="U7261">
        <v>0.603102917160658</v>
      </c>
      <c r="V7261">
        <v>24.445323064110902</v>
      </c>
      <c r="W7261">
        <v>0.38920677604595899</v>
      </c>
      <c r="X7261">
        <v>0.704072456322962</v>
      </c>
      <c r="Y7261">
        <v>-24.243689212414299</v>
      </c>
      <c r="Z7261">
        <v>0.306975110376564</v>
      </c>
      <c r="AA7261">
        <v>0.72610664078822296</v>
      </c>
      <c r="AB7261">
        <v>24.941882139381999</v>
      </c>
      <c r="AC7261">
        <v>0.75388744886274095</v>
      </c>
      <c r="AD7261">
        <v>0.87989882095915395</v>
      </c>
      <c r="AE7261">
        <v>8.3934617822732899E-2</v>
      </c>
      <c r="AF7261">
        <v>0.64997455747578503</v>
      </c>
      <c r="AG7261">
        <v>0.80674443595273604</v>
      </c>
      <c r="AH7261">
        <v>0.191699811711213</v>
      </c>
      <c r="AI7261">
        <v>0.35038410267202102</v>
      </c>
      <c r="AJ7261">
        <v>0.78121606160956403</v>
      </c>
      <c r="AK7261">
        <v>-24.834966938908799</v>
      </c>
    </row>
    <row r="7262" spans="1:37" x14ac:dyDescent="0.2">
      <c r="A7262" t="s">
        <v>23402</v>
      </c>
      <c r="B7262">
        <v>93637416</v>
      </c>
      <c r="C7262">
        <v>93637610</v>
      </c>
      <c r="D7262">
        <v>195</v>
      </c>
      <c r="E7262" t="s">
        <v>24255</v>
      </c>
      <c r="F7262">
        <v>18</v>
      </c>
      <c r="G7262" t="s">
        <v>24256</v>
      </c>
      <c r="H7262" t="s">
        <v>35953</v>
      </c>
      <c r="I7262">
        <v>6</v>
      </c>
      <c r="J7262">
        <v>93720163</v>
      </c>
      <c r="K7262">
        <v>93745615</v>
      </c>
      <c r="L7262">
        <v>25453</v>
      </c>
      <c r="M7262">
        <v>1</v>
      </c>
      <c r="N7262">
        <v>643432</v>
      </c>
      <c r="O7262" t="s">
        <v>24249</v>
      </c>
      <c r="P7262">
        <v>-82553</v>
      </c>
      <c r="Q7262" t="s">
        <v>40</v>
      </c>
      <c r="R7262" t="s">
        <v>24250</v>
      </c>
      <c r="S7262" t="s">
        <v>35954</v>
      </c>
      <c r="T7262">
        <v>0.32911398597860803</v>
      </c>
      <c r="U7262">
        <v>0.603102917160658</v>
      </c>
      <c r="V7262">
        <v>24.445323064110902</v>
      </c>
      <c r="W7262">
        <v>0.38920677604595899</v>
      </c>
      <c r="X7262">
        <v>0.704072456322962</v>
      </c>
      <c r="Y7262">
        <v>-24.243689212414299</v>
      </c>
      <c r="Z7262">
        <v>0.306975110376564</v>
      </c>
      <c r="AA7262">
        <v>0.72610664078822296</v>
      </c>
      <c r="AB7262">
        <v>24.941882139381999</v>
      </c>
      <c r="AC7262">
        <v>0.75388744886274095</v>
      </c>
      <c r="AD7262">
        <v>0.87989882095915395</v>
      </c>
      <c r="AE7262">
        <v>8.3934617822732899E-2</v>
      </c>
      <c r="AF7262">
        <v>0.64997455747578503</v>
      </c>
      <c r="AG7262">
        <v>0.80674443595273604</v>
      </c>
      <c r="AH7262">
        <v>0.191699811711213</v>
      </c>
      <c r="AI7262">
        <v>0.35038410267202102</v>
      </c>
      <c r="AJ7262">
        <v>0.78121606160956403</v>
      </c>
      <c r="AK7262">
        <v>-24.834966938908799</v>
      </c>
    </row>
    <row r="7263" spans="1:37" x14ac:dyDescent="0.2">
      <c r="A7263" t="s">
        <v>23402</v>
      </c>
      <c r="B7263">
        <v>93870843</v>
      </c>
      <c r="C7263">
        <v>93871019</v>
      </c>
      <c r="D7263">
        <v>177</v>
      </c>
      <c r="E7263" t="s">
        <v>24257</v>
      </c>
      <c r="F7263">
        <v>1</v>
      </c>
      <c r="G7263" t="s">
        <v>24258</v>
      </c>
      <c r="H7263" t="s">
        <v>31000</v>
      </c>
      <c r="I7263">
        <v>6</v>
      </c>
      <c r="J7263">
        <v>93720163</v>
      </c>
      <c r="K7263">
        <v>93745615</v>
      </c>
      <c r="L7263">
        <v>25453</v>
      </c>
      <c r="M7263">
        <v>1</v>
      </c>
      <c r="N7263">
        <v>643432</v>
      </c>
      <c r="O7263" t="s">
        <v>24249</v>
      </c>
      <c r="P7263">
        <v>150680</v>
      </c>
      <c r="Q7263" t="s">
        <v>40</v>
      </c>
      <c r="R7263" t="s">
        <v>24250</v>
      </c>
      <c r="S7263" t="s">
        <v>35954</v>
      </c>
      <c r="T7263">
        <v>0.101059270040042</v>
      </c>
      <c r="U7263">
        <v>0.603102917160658</v>
      </c>
      <c r="V7263">
        <v>0.73526177852869001</v>
      </c>
      <c r="W7263">
        <v>0.64250664770936405</v>
      </c>
      <c r="X7263">
        <v>0.94119559056004798</v>
      </c>
      <c r="Y7263">
        <v>-0.67077581887565696</v>
      </c>
      <c r="Z7263">
        <v>0.172910215820133</v>
      </c>
      <c r="AA7263">
        <v>0.72610664078822296</v>
      </c>
      <c r="AB7263">
        <v>0.66484869635228805</v>
      </c>
      <c r="AC7263">
        <v>0.45072183820117001</v>
      </c>
      <c r="AD7263">
        <v>0.82872126865393902</v>
      </c>
      <c r="AE7263">
        <v>-0.58390272340777705</v>
      </c>
      <c r="AF7263">
        <v>0.157640690539501</v>
      </c>
      <c r="AG7263">
        <v>0.68151250837662902</v>
      </c>
      <c r="AH7263">
        <v>0.426764373078585</v>
      </c>
      <c r="AI7263">
        <v>0.92561813175591701</v>
      </c>
      <c r="AJ7263">
        <v>0.98621344597861504</v>
      </c>
      <c r="AK7263">
        <v>-0.46498836821292799</v>
      </c>
    </row>
    <row r="7264" spans="1:37" x14ac:dyDescent="0.2">
      <c r="A7264" t="s">
        <v>23402</v>
      </c>
      <c r="B7264">
        <v>93871019</v>
      </c>
      <c r="C7264">
        <v>93871195</v>
      </c>
      <c r="D7264">
        <v>177</v>
      </c>
      <c r="E7264" t="s">
        <v>24259</v>
      </c>
      <c r="F7264">
        <v>3</v>
      </c>
      <c r="G7264" t="s">
        <v>1236</v>
      </c>
      <c r="H7264" t="s">
        <v>31000</v>
      </c>
      <c r="I7264">
        <v>6</v>
      </c>
      <c r="J7264">
        <v>93720163</v>
      </c>
      <c r="K7264">
        <v>93745615</v>
      </c>
      <c r="L7264">
        <v>25453</v>
      </c>
      <c r="M7264">
        <v>1</v>
      </c>
      <c r="N7264">
        <v>643432</v>
      </c>
      <c r="O7264" t="s">
        <v>24249</v>
      </c>
      <c r="P7264">
        <v>150856</v>
      </c>
      <c r="Q7264" t="s">
        <v>40</v>
      </c>
      <c r="R7264" t="s">
        <v>24250</v>
      </c>
      <c r="S7264" t="s">
        <v>35954</v>
      </c>
      <c r="T7264">
        <v>0.101059270040042</v>
      </c>
      <c r="U7264">
        <v>0.603102917160658</v>
      </c>
      <c r="V7264">
        <v>0.73526177852869001</v>
      </c>
      <c r="W7264">
        <v>0.64250664770936405</v>
      </c>
      <c r="X7264">
        <v>0.94119559056004798</v>
      </c>
      <c r="Y7264">
        <v>-0.67077581887565696</v>
      </c>
      <c r="Z7264">
        <v>0.172910215820133</v>
      </c>
      <c r="AA7264">
        <v>0.72610664078822296</v>
      </c>
      <c r="AB7264">
        <v>0.66484869635228805</v>
      </c>
      <c r="AC7264">
        <v>0.45072183820117001</v>
      </c>
      <c r="AD7264">
        <v>0.82872126865393902</v>
      </c>
      <c r="AE7264">
        <v>-0.58390272340777705</v>
      </c>
      <c r="AF7264">
        <v>0.157640690539501</v>
      </c>
      <c r="AG7264">
        <v>0.68151250837662902</v>
      </c>
      <c r="AH7264">
        <v>0.426764373078585</v>
      </c>
      <c r="AI7264">
        <v>0.92561813175591701</v>
      </c>
      <c r="AJ7264">
        <v>0.98621344597861504</v>
      </c>
      <c r="AK7264">
        <v>-0.46498836821292799</v>
      </c>
    </row>
    <row r="7265" spans="1:37" x14ac:dyDescent="0.2">
      <c r="A7265" t="s">
        <v>23402</v>
      </c>
      <c r="B7265">
        <v>94542010</v>
      </c>
      <c r="C7265">
        <v>94542137</v>
      </c>
      <c r="D7265">
        <v>128</v>
      </c>
      <c r="E7265" t="s">
        <v>24260</v>
      </c>
      <c r="F7265">
        <v>1</v>
      </c>
      <c r="G7265" t="s">
        <v>24261</v>
      </c>
      <c r="H7265" t="s">
        <v>31000</v>
      </c>
      <c r="I7265">
        <v>6</v>
      </c>
      <c r="J7265">
        <v>94546175</v>
      </c>
      <c r="K7265">
        <v>94735852</v>
      </c>
      <c r="L7265">
        <v>189678</v>
      </c>
      <c r="M7265">
        <v>2</v>
      </c>
      <c r="N7265">
        <v>105377901</v>
      </c>
      <c r="O7265" t="s">
        <v>24262</v>
      </c>
      <c r="P7265">
        <v>193715</v>
      </c>
      <c r="Q7265" t="s">
        <v>40</v>
      </c>
      <c r="R7265" t="s">
        <v>24263</v>
      </c>
      <c r="S7265" t="s">
        <v>35955</v>
      </c>
      <c r="T7265" t="s">
        <v>40</v>
      </c>
      <c r="U7265" t="s">
        <v>40</v>
      </c>
      <c r="V7265">
        <v>0</v>
      </c>
      <c r="W7265">
        <v>0.29261482077562401</v>
      </c>
      <c r="X7265">
        <v>0.704072456322962</v>
      </c>
      <c r="Y7265">
        <v>24.6520046784605</v>
      </c>
      <c r="Z7265" t="s">
        <v>40</v>
      </c>
      <c r="AA7265" t="s">
        <v>40</v>
      </c>
      <c r="AB7265">
        <v>0</v>
      </c>
      <c r="AC7265">
        <v>0.45677901822897599</v>
      </c>
      <c r="AD7265">
        <v>0.82872126865393902</v>
      </c>
      <c r="AE7265">
        <v>23.652004733184999</v>
      </c>
      <c r="AF7265" t="s">
        <v>40</v>
      </c>
      <c r="AG7265" t="s">
        <v>40</v>
      </c>
      <c r="AH7265">
        <v>0</v>
      </c>
      <c r="AI7265">
        <v>0.14667288820271701</v>
      </c>
      <c r="AJ7265">
        <v>0.78121606160956403</v>
      </c>
      <c r="AK7265">
        <v>24.6520046784605</v>
      </c>
    </row>
    <row r="7266" spans="1:37" x14ac:dyDescent="0.2">
      <c r="A7266" t="s">
        <v>23402</v>
      </c>
      <c r="B7266">
        <v>98417085</v>
      </c>
      <c r="C7266">
        <v>98417261</v>
      </c>
      <c r="D7266">
        <v>177</v>
      </c>
      <c r="E7266" t="s">
        <v>24264</v>
      </c>
      <c r="F7266">
        <v>3</v>
      </c>
      <c r="G7266" t="s">
        <v>1086</v>
      </c>
      <c r="H7266" t="s">
        <v>31000</v>
      </c>
      <c r="I7266">
        <v>6</v>
      </c>
      <c r="J7266">
        <v>98024531</v>
      </c>
      <c r="K7266">
        <v>98024621</v>
      </c>
      <c r="L7266">
        <v>91</v>
      </c>
      <c r="M7266">
        <v>1</v>
      </c>
      <c r="N7266">
        <v>100302164</v>
      </c>
      <c r="O7266" t="s">
        <v>24265</v>
      </c>
      <c r="P7266">
        <v>392554</v>
      </c>
      <c r="Q7266" t="s">
        <v>24266</v>
      </c>
      <c r="R7266" t="s">
        <v>24267</v>
      </c>
      <c r="S7266" t="s">
        <v>35956</v>
      </c>
      <c r="T7266">
        <v>0.30273607669457703</v>
      </c>
      <c r="U7266">
        <v>0.603102917160658</v>
      </c>
      <c r="V7266">
        <v>0.52560028852060403</v>
      </c>
      <c r="W7266">
        <v>0.29313480414785997</v>
      </c>
      <c r="X7266">
        <v>0.704072456322962</v>
      </c>
      <c r="Y7266">
        <v>-0.84999805918995197</v>
      </c>
      <c r="Z7266">
        <v>0.59326282862248403</v>
      </c>
      <c r="AA7266">
        <v>0.84521697243271998</v>
      </c>
      <c r="AB7266">
        <v>0.35512778849503401</v>
      </c>
      <c r="AC7266">
        <v>0.26013437721020899</v>
      </c>
      <c r="AD7266">
        <v>0.68253123924728298</v>
      </c>
      <c r="AE7266">
        <v>-0.62984823471972096</v>
      </c>
      <c r="AF7266">
        <v>0.208332696793185</v>
      </c>
      <c r="AG7266">
        <v>0.68151250837662902</v>
      </c>
      <c r="AH7266">
        <v>0.45197856704578299</v>
      </c>
      <c r="AI7266">
        <v>0.43867795911459301</v>
      </c>
      <c r="AJ7266">
        <v>0.78121606160956403</v>
      </c>
      <c r="AK7266">
        <v>-0.66777187540468297</v>
      </c>
    </row>
    <row r="7267" spans="1:37" x14ac:dyDescent="0.2">
      <c r="A7267" t="s">
        <v>23402</v>
      </c>
      <c r="B7267">
        <v>98417261</v>
      </c>
      <c r="C7267">
        <v>98417437</v>
      </c>
      <c r="D7267">
        <v>177</v>
      </c>
      <c r="E7267" t="s">
        <v>24268</v>
      </c>
      <c r="F7267">
        <v>2</v>
      </c>
      <c r="G7267" t="s">
        <v>13515</v>
      </c>
      <c r="H7267" t="s">
        <v>31000</v>
      </c>
      <c r="I7267">
        <v>6</v>
      </c>
      <c r="J7267">
        <v>98024531</v>
      </c>
      <c r="K7267">
        <v>98024621</v>
      </c>
      <c r="L7267">
        <v>91</v>
      </c>
      <c r="M7267">
        <v>1</v>
      </c>
      <c r="N7267">
        <v>100302164</v>
      </c>
      <c r="O7267" t="s">
        <v>24265</v>
      </c>
      <c r="P7267">
        <v>392730</v>
      </c>
      <c r="Q7267" t="s">
        <v>24266</v>
      </c>
      <c r="R7267" t="s">
        <v>24267</v>
      </c>
      <c r="S7267" t="s">
        <v>35956</v>
      </c>
      <c r="T7267">
        <v>0.30273607669457703</v>
      </c>
      <c r="U7267">
        <v>0.603102917160658</v>
      </c>
      <c r="V7267">
        <v>0.52560028852060403</v>
      </c>
      <c r="W7267">
        <v>0.29313480414785997</v>
      </c>
      <c r="X7267">
        <v>0.704072456322962</v>
      </c>
      <c r="Y7267">
        <v>-0.84999805918995197</v>
      </c>
      <c r="Z7267">
        <v>0.59326282862248403</v>
      </c>
      <c r="AA7267">
        <v>0.84521697243271998</v>
      </c>
      <c r="AB7267">
        <v>0.35512778849503401</v>
      </c>
      <c r="AC7267">
        <v>0.26013437721020899</v>
      </c>
      <c r="AD7267">
        <v>0.68253123924728298</v>
      </c>
      <c r="AE7267">
        <v>-0.62984823471972096</v>
      </c>
      <c r="AF7267">
        <v>0.208332696793185</v>
      </c>
      <c r="AG7267">
        <v>0.68151250837662902</v>
      </c>
      <c r="AH7267">
        <v>0.45197856704578299</v>
      </c>
      <c r="AI7267">
        <v>0.43867795911459301</v>
      </c>
      <c r="AJ7267">
        <v>0.78121606160956403</v>
      </c>
      <c r="AK7267">
        <v>-0.66777187540468297</v>
      </c>
    </row>
    <row r="7268" spans="1:37" x14ac:dyDescent="0.2">
      <c r="A7268" t="s">
        <v>23402</v>
      </c>
      <c r="B7268">
        <v>98735976</v>
      </c>
      <c r="C7268">
        <v>98736127</v>
      </c>
      <c r="D7268">
        <v>152</v>
      </c>
      <c r="E7268" t="s">
        <v>24269</v>
      </c>
      <c r="F7268">
        <v>2</v>
      </c>
      <c r="G7268" t="s">
        <v>24270</v>
      </c>
      <c r="H7268" t="s">
        <v>31000</v>
      </c>
      <c r="I7268">
        <v>6</v>
      </c>
      <c r="J7268">
        <v>98834574</v>
      </c>
      <c r="K7268">
        <v>98839458</v>
      </c>
      <c r="L7268">
        <v>4885</v>
      </c>
      <c r="M7268">
        <v>1</v>
      </c>
      <c r="N7268">
        <v>5454</v>
      </c>
      <c r="O7268" t="s">
        <v>24271</v>
      </c>
      <c r="P7268">
        <v>-98447</v>
      </c>
      <c r="Q7268" t="s">
        <v>24272</v>
      </c>
      <c r="R7268" t="s">
        <v>24273</v>
      </c>
      <c r="S7268" t="s">
        <v>35957</v>
      </c>
      <c r="T7268">
        <v>0.97213403838398904</v>
      </c>
      <c r="U7268">
        <v>1</v>
      </c>
      <c r="V7268">
        <v>1.42913555808121</v>
      </c>
      <c r="W7268">
        <v>0.38920677604595899</v>
      </c>
      <c r="X7268">
        <v>0.704072456322962</v>
      </c>
      <c r="Y7268">
        <v>-25.073764179197799</v>
      </c>
      <c r="Z7268">
        <v>0.69013698642955401</v>
      </c>
      <c r="AA7268">
        <v>0.84521697243271998</v>
      </c>
      <c r="AB7268">
        <v>0.46566146785410101</v>
      </c>
      <c r="AC7268">
        <v>0.71753805159658501</v>
      </c>
      <c r="AD7268">
        <v>0.87989882095915395</v>
      </c>
      <c r="AE7268">
        <v>-2.0831117154652401</v>
      </c>
      <c r="AF7268">
        <v>0.61410715005536498</v>
      </c>
      <c r="AG7268">
        <v>0.80674443595273604</v>
      </c>
      <c r="AH7268">
        <v>2.3587461436395198</v>
      </c>
      <c r="AI7268">
        <v>0.35038410267202102</v>
      </c>
      <c r="AJ7268">
        <v>0.78121606160956403</v>
      </c>
      <c r="AK7268">
        <v>-24.680011596544901</v>
      </c>
    </row>
    <row r="7269" spans="1:37" x14ac:dyDescent="0.2">
      <c r="A7269" t="s">
        <v>23402</v>
      </c>
      <c r="B7269">
        <v>98739905</v>
      </c>
      <c r="C7269">
        <v>98739976</v>
      </c>
      <c r="D7269">
        <v>72</v>
      </c>
      <c r="E7269" t="s">
        <v>24274</v>
      </c>
      <c r="F7269">
        <v>0</v>
      </c>
      <c r="G7269" t="s">
        <v>24275</v>
      </c>
      <c r="H7269" t="s">
        <v>31000</v>
      </c>
      <c r="I7269">
        <v>6</v>
      </c>
      <c r="J7269">
        <v>98834574</v>
      </c>
      <c r="K7269">
        <v>98839458</v>
      </c>
      <c r="L7269">
        <v>4885</v>
      </c>
      <c r="M7269">
        <v>1</v>
      </c>
      <c r="N7269">
        <v>5454</v>
      </c>
      <c r="O7269" t="s">
        <v>24271</v>
      </c>
      <c r="P7269">
        <v>-94598</v>
      </c>
      <c r="Q7269" t="s">
        <v>24272</v>
      </c>
      <c r="R7269" t="s">
        <v>24273</v>
      </c>
      <c r="S7269" t="s">
        <v>35957</v>
      </c>
      <c r="T7269">
        <v>0.81135205588613502</v>
      </c>
      <c r="U7269">
        <v>1</v>
      </c>
      <c r="V7269">
        <v>-0.22390822459337401</v>
      </c>
      <c r="W7269">
        <v>0.59739630818828204</v>
      </c>
      <c r="X7269">
        <v>0.90506300736718304</v>
      </c>
      <c r="Y7269">
        <v>0.336249109645823</v>
      </c>
      <c r="Z7269">
        <v>0.56611133287686399</v>
      </c>
      <c r="AA7269">
        <v>0.84521697243271998</v>
      </c>
      <c r="AB7269">
        <v>-0.71659470798260205</v>
      </c>
      <c r="AC7269">
        <v>8.2428296995269199E-2</v>
      </c>
      <c r="AD7269">
        <v>0.64715278859229897</v>
      </c>
      <c r="AE7269">
        <v>-0.66375087259346499</v>
      </c>
      <c r="AF7269">
        <v>0.94968326884576904</v>
      </c>
      <c r="AG7269">
        <v>1</v>
      </c>
      <c r="AH7269">
        <v>0.31101076881312101</v>
      </c>
      <c r="AI7269">
        <v>0.75234124012640802</v>
      </c>
      <c r="AJ7269">
        <v>0.91200148566411499</v>
      </c>
      <c r="AK7269">
        <v>1.2050045578447399</v>
      </c>
    </row>
    <row r="7270" spans="1:37" x14ac:dyDescent="0.2">
      <c r="A7270" t="s">
        <v>23402</v>
      </c>
      <c r="B7270">
        <v>98890818</v>
      </c>
      <c r="C7270">
        <v>98890969</v>
      </c>
      <c r="D7270">
        <v>152</v>
      </c>
      <c r="E7270" t="s">
        <v>24276</v>
      </c>
      <c r="F7270">
        <v>3</v>
      </c>
      <c r="G7270" t="s">
        <v>24277</v>
      </c>
      <c r="H7270" t="s">
        <v>35958</v>
      </c>
      <c r="I7270">
        <v>6</v>
      </c>
      <c r="J7270">
        <v>98834574</v>
      </c>
      <c r="K7270">
        <v>98839458</v>
      </c>
      <c r="L7270">
        <v>4885</v>
      </c>
      <c r="M7270">
        <v>1</v>
      </c>
      <c r="N7270">
        <v>5454</v>
      </c>
      <c r="O7270" t="s">
        <v>24271</v>
      </c>
      <c r="P7270">
        <v>56244</v>
      </c>
      <c r="Q7270" t="s">
        <v>24272</v>
      </c>
      <c r="R7270" t="s">
        <v>24273</v>
      </c>
      <c r="S7270" t="s">
        <v>35957</v>
      </c>
      <c r="T7270">
        <v>0.29910708687459298</v>
      </c>
      <c r="U7270">
        <v>0.603102917160658</v>
      </c>
      <c r="V7270">
        <v>1.6808242100034201</v>
      </c>
      <c r="W7270">
        <v>0.11587011387811701</v>
      </c>
      <c r="X7270">
        <v>0.704072456322962</v>
      </c>
      <c r="Y7270">
        <v>2.0714654995511199</v>
      </c>
      <c r="Z7270">
        <v>0.49716615025021699</v>
      </c>
      <c r="AA7270">
        <v>0.84521697243271998</v>
      </c>
      <c r="AB7270">
        <v>0.90274628854035299</v>
      </c>
      <c r="AC7270">
        <v>0.42508348555068898</v>
      </c>
      <c r="AD7270">
        <v>0.82872126865393902</v>
      </c>
      <c r="AE7270">
        <v>1.0714655190742299</v>
      </c>
      <c r="AF7270">
        <v>0.185213627326239</v>
      </c>
      <c r="AG7270">
        <v>0.68151250837662902</v>
      </c>
      <c r="AH7270">
        <v>2.1058494137279502</v>
      </c>
      <c r="AI7270">
        <v>1.6862976523940799E-2</v>
      </c>
      <c r="AJ7270">
        <v>0.78121606160956403</v>
      </c>
      <c r="AK7270">
        <v>2.94022089848561</v>
      </c>
    </row>
    <row r="7271" spans="1:37" x14ac:dyDescent="0.2">
      <c r="A7271" t="s">
        <v>23402</v>
      </c>
      <c r="B7271">
        <v>100829043</v>
      </c>
      <c r="C7271">
        <v>100829220</v>
      </c>
      <c r="D7271">
        <v>178</v>
      </c>
      <c r="E7271" t="s">
        <v>24278</v>
      </c>
      <c r="F7271">
        <v>3</v>
      </c>
      <c r="G7271" t="s">
        <v>24279</v>
      </c>
      <c r="H7271" t="s">
        <v>35959</v>
      </c>
      <c r="I7271">
        <v>6</v>
      </c>
      <c r="J7271">
        <v>100848004</v>
      </c>
      <c r="K7271">
        <v>100881301</v>
      </c>
      <c r="L7271">
        <v>33298</v>
      </c>
      <c r="M7271">
        <v>2</v>
      </c>
      <c r="N7271">
        <v>10973</v>
      </c>
      <c r="O7271" t="s">
        <v>24280</v>
      </c>
      <c r="P7271">
        <v>52081</v>
      </c>
      <c r="Q7271" t="s">
        <v>24281</v>
      </c>
      <c r="R7271" t="s">
        <v>24282</v>
      </c>
      <c r="S7271" t="s">
        <v>35960</v>
      </c>
      <c r="T7271">
        <v>1</v>
      </c>
      <c r="U7271">
        <v>1</v>
      </c>
      <c r="V7271">
        <v>-2.5276924345667601E-2</v>
      </c>
      <c r="W7271">
        <v>0.94541066367716797</v>
      </c>
      <c r="X7271">
        <v>0.95159051474143896</v>
      </c>
      <c r="Y7271">
        <v>0.179968180744598</v>
      </c>
      <c r="Z7271">
        <v>0.65379035313853895</v>
      </c>
      <c r="AA7271">
        <v>0.84521697243271998</v>
      </c>
      <c r="AB7271">
        <v>-0.98875098459356703</v>
      </c>
      <c r="AC7271">
        <v>0.71753805159658501</v>
      </c>
      <c r="AD7271">
        <v>0.87989882095915395</v>
      </c>
      <c r="AE7271">
        <v>-0.82003175552841501</v>
      </c>
      <c r="AF7271">
        <v>0.64997455747578503</v>
      </c>
      <c r="AG7271">
        <v>0.80674443595273604</v>
      </c>
      <c r="AH7271">
        <v>0.90433368812467296</v>
      </c>
      <c r="AI7271">
        <v>0.59609816080359102</v>
      </c>
      <c r="AJ7271">
        <v>0.78121606160956403</v>
      </c>
      <c r="AK7271">
        <v>1.0487235878280801</v>
      </c>
    </row>
    <row r="7272" spans="1:37" x14ac:dyDescent="0.2">
      <c r="A7272" t="s">
        <v>23402</v>
      </c>
      <c r="B7272">
        <v>100829220</v>
      </c>
      <c r="C7272">
        <v>100829397</v>
      </c>
      <c r="D7272">
        <v>178</v>
      </c>
      <c r="E7272" t="s">
        <v>24283</v>
      </c>
      <c r="F7272">
        <v>10</v>
      </c>
      <c r="G7272" t="s">
        <v>24284</v>
      </c>
      <c r="H7272" t="s">
        <v>35959</v>
      </c>
      <c r="I7272">
        <v>6</v>
      </c>
      <c r="J7272">
        <v>100848004</v>
      </c>
      <c r="K7272">
        <v>100881301</v>
      </c>
      <c r="L7272">
        <v>33298</v>
      </c>
      <c r="M7272">
        <v>2</v>
      </c>
      <c r="N7272">
        <v>10973</v>
      </c>
      <c r="O7272" t="s">
        <v>24280</v>
      </c>
      <c r="P7272">
        <v>51904</v>
      </c>
      <c r="Q7272" t="s">
        <v>24281</v>
      </c>
      <c r="R7272" t="s">
        <v>24282</v>
      </c>
      <c r="S7272" t="s">
        <v>35960</v>
      </c>
      <c r="T7272">
        <v>1</v>
      </c>
      <c r="U7272">
        <v>1</v>
      </c>
      <c r="V7272">
        <v>-2.5276924345667601E-2</v>
      </c>
      <c r="W7272">
        <v>0.94541066367716797</v>
      </c>
      <c r="X7272">
        <v>0.95159051474143896</v>
      </c>
      <c r="Y7272">
        <v>0.179968180744598</v>
      </c>
      <c r="Z7272">
        <v>0.65379035313853895</v>
      </c>
      <c r="AA7272">
        <v>0.84521697243271998</v>
      </c>
      <c r="AB7272">
        <v>-0.98875098459356703</v>
      </c>
      <c r="AC7272">
        <v>0.71753805159658501</v>
      </c>
      <c r="AD7272">
        <v>0.87989882095915395</v>
      </c>
      <c r="AE7272">
        <v>-0.82003175552841501</v>
      </c>
      <c r="AF7272">
        <v>0.64997455747578503</v>
      </c>
      <c r="AG7272">
        <v>0.80674443595273604</v>
      </c>
      <c r="AH7272">
        <v>0.90433368812467296</v>
      </c>
      <c r="AI7272">
        <v>0.59609816080359102</v>
      </c>
      <c r="AJ7272">
        <v>0.78121606160956403</v>
      </c>
      <c r="AK7272">
        <v>1.0487235878280801</v>
      </c>
    </row>
    <row r="7273" spans="1:37" x14ac:dyDescent="0.2">
      <c r="A7273" t="s">
        <v>23402</v>
      </c>
      <c r="B7273">
        <v>102170241</v>
      </c>
      <c r="C7273">
        <v>102170423</v>
      </c>
      <c r="D7273">
        <v>183</v>
      </c>
      <c r="E7273" t="s">
        <v>24285</v>
      </c>
      <c r="F7273">
        <v>3</v>
      </c>
      <c r="G7273" t="s">
        <v>24286</v>
      </c>
      <c r="H7273" t="s">
        <v>31000</v>
      </c>
      <c r="I7273">
        <v>6</v>
      </c>
      <c r="J7273">
        <v>102054133</v>
      </c>
      <c r="K7273">
        <v>102070007</v>
      </c>
      <c r="L7273">
        <v>15875</v>
      </c>
      <c r="M7273">
        <v>1</v>
      </c>
      <c r="N7273">
        <v>2898</v>
      </c>
      <c r="O7273" t="s">
        <v>24287</v>
      </c>
      <c r="P7273">
        <v>116108</v>
      </c>
      <c r="Q7273" t="s">
        <v>24288</v>
      </c>
      <c r="R7273" t="s">
        <v>24289</v>
      </c>
      <c r="S7273" t="s">
        <v>35961</v>
      </c>
      <c r="T7273">
        <v>0.583211159830616</v>
      </c>
      <c r="U7273">
        <v>0.81360520874211995</v>
      </c>
      <c r="V7273">
        <v>6.9049660630956203E-2</v>
      </c>
      <c r="W7273">
        <v>0.73420570613580904</v>
      </c>
      <c r="X7273">
        <v>0.95159051474143896</v>
      </c>
      <c r="Y7273">
        <v>0.2769740574024</v>
      </c>
      <c r="Z7273">
        <v>1</v>
      </c>
      <c r="AA7273">
        <v>1</v>
      </c>
      <c r="AB7273">
        <v>-0.89442426387830498</v>
      </c>
      <c r="AC7273">
        <v>0.32081866871113202</v>
      </c>
      <c r="AD7273">
        <v>0.68773325147593101</v>
      </c>
      <c r="AE7273">
        <v>-0.72302574331710801</v>
      </c>
      <c r="AF7273">
        <v>0.23669707478149901</v>
      </c>
      <c r="AG7273">
        <v>0.69020448338054297</v>
      </c>
      <c r="AH7273">
        <v>0.99866013345906901</v>
      </c>
      <c r="AI7273">
        <v>0.91725052871964496</v>
      </c>
      <c r="AJ7273">
        <v>0.98621344597861504</v>
      </c>
      <c r="AK7273">
        <v>1.1457293246585301</v>
      </c>
    </row>
    <row r="7274" spans="1:37" x14ac:dyDescent="0.2">
      <c r="A7274" t="s">
        <v>23402</v>
      </c>
      <c r="B7274">
        <v>102170423</v>
      </c>
      <c r="C7274">
        <v>102170605</v>
      </c>
      <c r="D7274">
        <v>183</v>
      </c>
      <c r="E7274" t="s">
        <v>24290</v>
      </c>
      <c r="F7274">
        <v>1</v>
      </c>
      <c r="G7274" t="s">
        <v>24291</v>
      </c>
      <c r="H7274" t="s">
        <v>31000</v>
      </c>
      <c r="I7274">
        <v>6</v>
      </c>
      <c r="J7274">
        <v>102054133</v>
      </c>
      <c r="K7274">
        <v>102070007</v>
      </c>
      <c r="L7274">
        <v>15875</v>
      </c>
      <c r="M7274">
        <v>1</v>
      </c>
      <c r="N7274">
        <v>2898</v>
      </c>
      <c r="O7274" t="s">
        <v>24287</v>
      </c>
      <c r="P7274">
        <v>116290</v>
      </c>
      <c r="Q7274" t="s">
        <v>24288</v>
      </c>
      <c r="R7274" t="s">
        <v>24289</v>
      </c>
      <c r="S7274" t="s">
        <v>35961</v>
      </c>
      <c r="T7274">
        <v>0.583211159830616</v>
      </c>
      <c r="U7274">
        <v>0.81360520874211995</v>
      </c>
      <c r="V7274">
        <v>6.9049660630956203E-2</v>
      </c>
      <c r="W7274">
        <v>0.73420570613580904</v>
      </c>
      <c r="X7274">
        <v>0.95159051474143896</v>
      </c>
      <c r="Y7274">
        <v>0.2769740574024</v>
      </c>
      <c r="Z7274">
        <v>1</v>
      </c>
      <c r="AA7274">
        <v>1</v>
      </c>
      <c r="AB7274">
        <v>-0.89442426387830498</v>
      </c>
      <c r="AC7274">
        <v>0.32081866871113202</v>
      </c>
      <c r="AD7274">
        <v>0.68773325147593101</v>
      </c>
      <c r="AE7274">
        <v>-0.72302574331710801</v>
      </c>
      <c r="AF7274">
        <v>0.23669707478149901</v>
      </c>
      <c r="AG7274">
        <v>0.69020448338054297</v>
      </c>
      <c r="AH7274">
        <v>0.99866013345906901</v>
      </c>
      <c r="AI7274">
        <v>0.91725052871964496</v>
      </c>
      <c r="AJ7274">
        <v>0.98621344597861504</v>
      </c>
      <c r="AK7274">
        <v>1.1457293246585301</v>
      </c>
    </row>
    <row r="7275" spans="1:37" x14ac:dyDescent="0.2">
      <c r="A7275" t="s">
        <v>23402</v>
      </c>
      <c r="B7275">
        <v>102538453</v>
      </c>
      <c r="C7275">
        <v>102538752</v>
      </c>
      <c r="D7275">
        <v>300</v>
      </c>
      <c r="E7275" t="s">
        <v>24292</v>
      </c>
      <c r="F7275">
        <v>1</v>
      </c>
      <c r="G7275" t="s">
        <v>24293</v>
      </c>
      <c r="H7275" t="s">
        <v>31000</v>
      </c>
      <c r="I7275">
        <v>6</v>
      </c>
      <c r="J7275">
        <v>102054133</v>
      </c>
      <c r="K7275">
        <v>102070007</v>
      </c>
      <c r="L7275">
        <v>15875</v>
      </c>
      <c r="M7275">
        <v>1</v>
      </c>
      <c r="N7275">
        <v>2898</v>
      </c>
      <c r="O7275" t="s">
        <v>24287</v>
      </c>
      <c r="P7275">
        <v>484320</v>
      </c>
      <c r="Q7275" t="s">
        <v>24288</v>
      </c>
      <c r="R7275" t="s">
        <v>24289</v>
      </c>
      <c r="S7275" t="s">
        <v>35961</v>
      </c>
      <c r="T7275">
        <v>1</v>
      </c>
      <c r="U7275">
        <v>1</v>
      </c>
      <c r="V7275">
        <v>-2.5979778659615</v>
      </c>
      <c r="W7275">
        <v>0.20525741147413201</v>
      </c>
      <c r="X7275">
        <v>0.704072456322962</v>
      </c>
      <c r="Y7275">
        <v>-23.952900465241601</v>
      </c>
      <c r="Z7275">
        <v>0.65379035313853895</v>
      </c>
      <c r="AA7275">
        <v>0.84521697243271998</v>
      </c>
      <c r="AB7275">
        <v>-3.5614514499722398</v>
      </c>
      <c r="AC7275">
        <v>7.0489011448141195E-2</v>
      </c>
      <c r="AD7275">
        <v>0.57684129297949804</v>
      </c>
      <c r="AE7275">
        <v>-23.952900465241601</v>
      </c>
      <c r="AF7275">
        <v>0.64997455747578503</v>
      </c>
      <c r="AG7275">
        <v>0.80674443595273604</v>
      </c>
      <c r="AH7275">
        <v>-1.6683672787917601</v>
      </c>
      <c r="AI7275">
        <v>0.35038410267202102</v>
      </c>
      <c r="AJ7275">
        <v>0.78121606160956403</v>
      </c>
      <c r="AK7275">
        <v>-23.0841450719135</v>
      </c>
    </row>
    <row r="7276" spans="1:37" x14ac:dyDescent="0.2">
      <c r="A7276" t="s">
        <v>23402</v>
      </c>
      <c r="B7276">
        <v>102928250</v>
      </c>
      <c r="C7276">
        <v>102928401</v>
      </c>
      <c r="D7276">
        <v>152</v>
      </c>
      <c r="E7276" t="s">
        <v>24294</v>
      </c>
      <c r="F7276">
        <v>3</v>
      </c>
      <c r="G7276" t="s">
        <v>24295</v>
      </c>
      <c r="H7276" t="s">
        <v>31000</v>
      </c>
      <c r="I7276">
        <v>6</v>
      </c>
      <c r="J7276">
        <v>102054133</v>
      </c>
      <c r="K7276">
        <v>102070007</v>
      </c>
      <c r="L7276">
        <v>15875</v>
      </c>
      <c r="M7276">
        <v>1</v>
      </c>
      <c r="N7276">
        <v>2898</v>
      </c>
      <c r="O7276" t="s">
        <v>24287</v>
      </c>
      <c r="P7276">
        <v>874117</v>
      </c>
      <c r="Q7276" t="s">
        <v>24288</v>
      </c>
      <c r="R7276" t="s">
        <v>24289</v>
      </c>
      <c r="S7276" t="s">
        <v>35961</v>
      </c>
      <c r="T7276">
        <v>0.644035865418358</v>
      </c>
      <c r="U7276">
        <v>0.84904924635754497</v>
      </c>
      <c r="V7276">
        <v>-0.42455636541479702</v>
      </c>
      <c r="W7276">
        <v>0.123414495547065</v>
      </c>
      <c r="X7276">
        <v>0.704072456322962</v>
      </c>
      <c r="Y7276">
        <v>24.777768486970398</v>
      </c>
      <c r="Z7276">
        <v>0.26789404493740199</v>
      </c>
      <c r="AA7276">
        <v>0.72610664078822296</v>
      </c>
      <c r="AB7276">
        <v>-1.38803040399614</v>
      </c>
      <c r="AC7276">
        <v>0.17695932866387601</v>
      </c>
      <c r="AD7276">
        <v>0.68253123924728298</v>
      </c>
      <c r="AE7276">
        <v>24.2786587576011</v>
      </c>
      <c r="AF7276">
        <v>0.98343762640780896</v>
      </c>
      <c r="AG7276">
        <v>1</v>
      </c>
      <c r="AH7276">
        <v>0.50505424609953598</v>
      </c>
      <c r="AI7276">
        <v>0.183554312780425</v>
      </c>
      <c r="AJ7276">
        <v>0.78121606160956403</v>
      </c>
      <c r="AK7276">
        <v>2.4129057536089098</v>
      </c>
    </row>
    <row r="7277" spans="1:37" x14ac:dyDescent="0.2">
      <c r="A7277" t="s">
        <v>23402</v>
      </c>
      <c r="B7277">
        <v>103294227</v>
      </c>
      <c r="C7277">
        <v>103294427</v>
      </c>
      <c r="D7277">
        <v>201</v>
      </c>
      <c r="E7277" t="s">
        <v>24296</v>
      </c>
      <c r="F7277">
        <v>10</v>
      </c>
      <c r="G7277" t="s">
        <v>24297</v>
      </c>
      <c r="H7277" t="s">
        <v>31000</v>
      </c>
      <c r="I7277">
        <v>6</v>
      </c>
      <c r="J7277">
        <v>104499162</v>
      </c>
      <c r="K7277">
        <v>104527367</v>
      </c>
      <c r="L7277">
        <v>28206</v>
      </c>
      <c r="M7277">
        <v>2</v>
      </c>
      <c r="N7277">
        <v>105377918</v>
      </c>
      <c r="O7277" t="s">
        <v>24298</v>
      </c>
      <c r="P7277">
        <v>1232940</v>
      </c>
      <c r="Q7277" t="s">
        <v>40</v>
      </c>
      <c r="R7277" t="s">
        <v>24299</v>
      </c>
      <c r="S7277" t="s">
        <v>35962</v>
      </c>
      <c r="T7277">
        <v>0.35387198439864398</v>
      </c>
      <c r="U7277">
        <v>0.603102917160658</v>
      </c>
      <c r="V7277">
        <v>-20.080574136598401</v>
      </c>
      <c r="W7277">
        <v>0.29261482077562401</v>
      </c>
      <c r="X7277">
        <v>0.704072456322962</v>
      </c>
      <c r="Y7277">
        <v>23.971266472757101</v>
      </c>
      <c r="Z7277">
        <v>0.93459220503170903</v>
      </c>
      <c r="AA7277">
        <v>0.99919698600769702</v>
      </c>
      <c r="AB7277">
        <v>3.8870301874951698</v>
      </c>
      <c r="AC7277">
        <v>0.17695932866387601</v>
      </c>
      <c r="AD7277">
        <v>0.68253123924728298</v>
      </c>
      <c r="AE7277">
        <v>24.0566529752045</v>
      </c>
      <c r="AF7277">
        <v>0.22065000948199101</v>
      </c>
      <c r="AG7277">
        <v>0.68151250837662902</v>
      </c>
      <c r="AH7277">
        <v>-23.9826523981123</v>
      </c>
      <c r="AI7277">
        <v>0.95029317176085903</v>
      </c>
      <c r="AJ7277">
        <v>0.98621344597861504</v>
      </c>
      <c r="AK7277">
        <v>0.97838929857101598</v>
      </c>
    </row>
    <row r="7278" spans="1:37" x14ac:dyDescent="0.2">
      <c r="A7278" t="s">
        <v>23402</v>
      </c>
      <c r="B7278">
        <v>103294427</v>
      </c>
      <c r="C7278">
        <v>103294627</v>
      </c>
      <c r="D7278">
        <v>201</v>
      </c>
      <c r="E7278" t="s">
        <v>24300</v>
      </c>
      <c r="F7278">
        <v>13</v>
      </c>
      <c r="G7278" t="s">
        <v>24301</v>
      </c>
      <c r="H7278" t="s">
        <v>31000</v>
      </c>
      <c r="I7278">
        <v>6</v>
      </c>
      <c r="J7278">
        <v>104499162</v>
      </c>
      <c r="K7278">
        <v>104527367</v>
      </c>
      <c r="L7278">
        <v>28206</v>
      </c>
      <c r="M7278">
        <v>2</v>
      </c>
      <c r="N7278">
        <v>105377918</v>
      </c>
      <c r="O7278" t="s">
        <v>24298</v>
      </c>
      <c r="P7278">
        <v>1232740</v>
      </c>
      <c r="Q7278" t="s">
        <v>40</v>
      </c>
      <c r="R7278" t="s">
        <v>24299</v>
      </c>
      <c r="S7278" t="s">
        <v>35962</v>
      </c>
      <c r="T7278">
        <v>0.35387198439864398</v>
      </c>
      <c r="U7278">
        <v>0.603102917160658</v>
      </c>
      <c r="V7278">
        <v>-20.080574136598401</v>
      </c>
      <c r="W7278">
        <v>0.29261482077562401</v>
      </c>
      <c r="X7278">
        <v>0.704072456322962</v>
      </c>
      <c r="Y7278">
        <v>23.971266472757101</v>
      </c>
      <c r="Z7278">
        <v>0.93459220503170903</v>
      </c>
      <c r="AA7278">
        <v>0.99919698600769702</v>
      </c>
      <c r="AB7278">
        <v>3.8870301874951698</v>
      </c>
      <c r="AC7278">
        <v>0.17695932866387601</v>
      </c>
      <c r="AD7278">
        <v>0.68253123924728298</v>
      </c>
      <c r="AE7278">
        <v>24.0566529752045</v>
      </c>
      <c r="AF7278">
        <v>0.22065000948199101</v>
      </c>
      <c r="AG7278">
        <v>0.68151250837662902</v>
      </c>
      <c r="AH7278">
        <v>-23.9826523981123</v>
      </c>
      <c r="AI7278">
        <v>0.95029317176085903</v>
      </c>
      <c r="AJ7278">
        <v>0.98621344597861504</v>
      </c>
      <c r="AK7278">
        <v>0.97838929857101598</v>
      </c>
    </row>
    <row r="7279" spans="1:37" x14ac:dyDescent="0.2">
      <c r="A7279" t="s">
        <v>23402</v>
      </c>
      <c r="B7279">
        <v>106172356</v>
      </c>
      <c r="C7279">
        <v>106172523</v>
      </c>
      <c r="D7279">
        <v>168</v>
      </c>
      <c r="E7279" t="s">
        <v>24302</v>
      </c>
      <c r="F7279">
        <v>3</v>
      </c>
      <c r="G7279" t="s">
        <v>24303</v>
      </c>
      <c r="H7279" t="s">
        <v>35963</v>
      </c>
      <c r="I7279">
        <v>6</v>
      </c>
      <c r="J7279">
        <v>106184476</v>
      </c>
      <c r="K7279">
        <v>106202429</v>
      </c>
      <c r="L7279">
        <v>17954</v>
      </c>
      <c r="M7279">
        <v>2</v>
      </c>
      <c r="N7279">
        <v>9474</v>
      </c>
      <c r="O7279" t="s">
        <v>24304</v>
      </c>
      <c r="P7279">
        <v>29906</v>
      </c>
      <c r="Q7279" t="s">
        <v>24305</v>
      </c>
      <c r="R7279" t="s">
        <v>24306</v>
      </c>
      <c r="S7279" t="s">
        <v>35964</v>
      </c>
      <c r="T7279">
        <v>0.35387198439864398</v>
      </c>
      <c r="U7279">
        <v>0.603102917160658</v>
      </c>
      <c r="V7279">
        <v>-24.336290498777199</v>
      </c>
      <c r="W7279">
        <v>0.49709177864118298</v>
      </c>
      <c r="X7279">
        <v>0.78363289935355196</v>
      </c>
      <c r="Y7279">
        <v>-6.6648027243206495E-2</v>
      </c>
      <c r="Z7279">
        <v>1</v>
      </c>
      <c r="AA7279">
        <v>1</v>
      </c>
      <c r="AB7279">
        <v>-1.23536717721596</v>
      </c>
      <c r="AC7279">
        <v>0.92091778829119397</v>
      </c>
      <c r="AD7279">
        <v>0.94068432309766403</v>
      </c>
      <c r="AE7279">
        <v>-1.0666479491177301</v>
      </c>
      <c r="AF7279">
        <v>0.22065000948199101</v>
      </c>
      <c r="AG7279">
        <v>0.68151250837662902</v>
      </c>
      <c r="AH7279">
        <v>-24.2456657816446</v>
      </c>
      <c r="AI7279">
        <v>0.197630579561902</v>
      </c>
      <c r="AJ7279">
        <v>0.78121606160956403</v>
      </c>
      <c r="AK7279">
        <v>0.80210737785375696</v>
      </c>
    </row>
    <row r="7280" spans="1:37" x14ac:dyDescent="0.2">
      <c r="A7280" t="s">
        <v>23402</v>
      </c>
      <c r="B7280">
        <v>106816582</v>
      </c>
      <c r="C7280">
        <v>106816759</v>
      </c>
      <c r="D7280">
        <v>178</v>
      </c>
      <c r="E7280" t="s">
        <v>24307</v>
      </c>
      <c r="F7280">
        <v>5</v>
      </c>
      <c r="G7280" t="s">
        <v>24308</v>
      </c>
      <c r="H7280" t="s">
        <v>31000</v>
      </c>
      <c r="I7280">
        <v>6</v>
      </c>
      <c r="J7280">
        <v>106746347</v>
      </c>
      <c r="K7280">
        <v>106788148</v>
      </c>
      <c r="L7280">
        <v>41802</v>
      </c>
      <c r="M7280">
        <v>2</v>
      </c>
      <c r="N7280">
        <v>100422737</v>
      </c>
      <c r="O7280" t="s">
        <v>24309</v>
      </c>
      <c r="P7280">
        <v>-28434</v>
      </c>
      <c r="Q7280" t="s">
        <v>24310</v>
      </c>
      <c r="R7280" t="s">
        <v>24311</v>
      </c>
      <c r="S7280" t="s">
        <v>35965</v>
      </c>
      <c r="T7280">
        <v>1</v>
      </c>
      <c r="U7280">
        <v>1</v>
      </c>
      <c r="V7280">
        <v>-0.31272919825926598</v>
      </c>
      <c r="W7280">
        <v>0.20525741147413201</v>
      </c>
      <c r="X7280">
        <v>0.704072456322962</v>
      </c>
      <c r="Y7280">
        <v>-22.176370849408901</v>
      </c>
      <c r="Z7280">
        <v>0.50730577232210405</v>
      </c>
      <c r="AA7280">
        <v>0.84521697243271998</v>
      </c>
      <c r="AB7280">
        <v>-1.2762031968452701</v>
      </c>
      <c r="AC7280">
        <v>0.66465783424689096</v>
      </c>
      <c r="AD7280">
        <v>0.87989882095915395</v>
      </c>
      <c r="AE7280">
        <v>1.1318730863537001</v>
      </c>
      <c r="AF7280">
        <v>0.50230584886502705</v>
      </c>
      <c r="AG7280">
        <v>0.80674443595273604</v>
      </c>
      <c r="AH7280">
        <v>0.61688137770385998</v>
      </c>
      <c r="AI7280">
        <v>0.17351581260912399</v>
      </c>
      <c r="AJ7280">
        <v>0.78121606160956403</v>
      </c>
      <c r="AK7280">
        <v>-23.515703245475301</v>
      </c>
    </row>
    <row r="7281" spans="1:37" x14ac:dyDescent="0.2">
      <c r="A7281" t="s">
        <v>23402</v>
      </c>
      <c r="B7281">
        <v>106816759</v>
      </c>
      <c r="C7281">
        <v>106816936</v>
      </c>
      <c r="D7281">
        <v>178</v>
      </c>
      <c r="E7281" t="s">
        <v>24312</v>
      </c>
      <c r="F7281">
        <v>13</v>
      </c>
      <c r="G7281" t="s">
        <v>24313</v>
      </c>
      <c r="H7281" t="s">
        <v>31000</v>
      </c>
      <c r="I7281">
        <v>6</v>
      </c>
      <c r="J7281">
        <v>106746347</v>
      </c>
      <c r="K7281">
        <v>106788148</v>
      </c>
      <c r="L7281">
        <v>41802</v>
      </c>
      <c r="M7281">
        <v>2</v>
      </c>
      <c r="N7281">
        <v>100422737</v>
      </c>
      <c r="O7281" t="s">
        <v>24309</v>
      </c>
      <c r="P7281">
        <v>-28611</v>
      </c>
      <c r="Q7281" t="s">
        <v>24310</v>
      </c>
      <c r="R7281" t="s">
        <v>24311</v>
      </c>
      <c r="S7281" t="s">
        <v>35965</v>
      </c>
      <c r="T7281">
        <v>1</v>
      </c>
      <c r="U7281">
        <v>1</v>
      </c>
      <c r="V7281">
        <v>-0.31272919825926598</v>
      </c>
      <c r="W7281">
        <v>0.20525741147413201</v>
      </c>
      <c r="X7281">
        <v>0.704072456322962</v>
      </c>
      <c r="Y7281">
        <v>-22.176370849408901</v>
      </c>
      <c r="Z7281">
        <v>0.50730577232210405</v>
      </c>
      <c r="AA7281">
        <v>0.84521697243271998</v>
      </c>
      <c r="AB7281">
        <v>-1.2762031968452701</v>
      </c>
      <c r="AC7281">
        <v>0.66465783424689096</v>
      </c>
      <c r="AD7281">
        <v>0.87989882095915395</v>
      </c>
      <c r="AE7281">
        <v>1.1318730863537001</v>
      </c>
      <c r="AF7281">
        <v>0.50230584886502705</v>
      </c>
      <c r="AG7281">
        <v>0.80674443595273604</v>
      </c>
      <c r="AH7281">
        <v>0.61688137770385998</v>
      </c>
      <c r="AI7281">
        <v>0.17351581260912399</v>
      </c>
      <c r="AJ7281">
        <v>0.78121606160956403</v>
      </c>
      <c r="AK7281">
        <v>-23.515703245475301</v>
      </c>
    </row>
    <row r="7282" spans="1:37" x14ac:dyDescent="0.2">
      <c r="A7282" t="s">
        <v>23402</v>
      </c>
      <c r="B7282">
        <v>106925167</v>
      </c>
      <c r="C7282">
        <v>106925309</v>
      </c>
      <c r="D7282">
        <v>143</v>
      </c>
      <c r="E7282" t="s">
        <v>24314</v>
      </c>
      <c r="F7282">
        <v>0</v>
      </c>
      <c r="G7282" t="s">
        <v>24315</v>
      </c>
      <c r="H7282" t="s">
        <v>31000</v>
      </c>
      <c r="I7282">
        <v>6</v>
      </c>
      <c r="J7282">
        <v>106971380</v>
      </c>
      <c r="K7282">
        <v>106974039</v>
      </c>
      <c r="L7282">
        <v>2660</v>
      </c>
      <c r="M7282">
        <v>2</v>
      </c>
      <c r="N7282">
        <v>100133941</v>
      </c>
      <c r="O7282" t="s">
        <v>24316</v>
      </c>
      <c r="P7282">
        <v>48730</v>
      </c>
      <c r="Q7282" t="s">
        <v>24317</v>
      </c>
      <c r="R7282" t="s">
        <v>24318</v>
      </c>
      <c r="S7282" t="s">
        <v>35966</v>
      </c>
      <c r="T7282">
        <v>0.97979524468909096</v>
      </c>
      <c r="U7282">
        <v>1</v>
      </c>
      <c r="V7282">
        <v>-2.9207020980250201E-2</v>
      </c>
      <c r="W7282">
        <v>0.30900819435752003</v>
      </c>
      <c r="X7282">
        <v>0.704072456322962</v>
      </c>
      <c r="Y7282">
        <v>1.0083879498110599</v>
      </c>
      <c r="Z7282">
        <v>0.98812441339480095</v>
      </c>
      <c r="AA7282">
        <v>1</v>
      </c>
      <c r="AB7282">
        <v>-0.16033126800523401</v>
      </c>
      <c r="AC7282">
        <v>0.87415694492277796</v>
      </c>
      <c r="AD7282">
        <v>0.94068432309766403</v>
      </c>
      <c r="AE7282">
        <v>8.3879668209358108E-3</v>
      </c>
      <c r="AF7282">
        <v>1</v>
      </c>
      <c r="AG7282">
        <v>1</v>
      </c>
      <c r="AH7282">
        <v>0.11087160243623299</v>
      </c>
      <c r="AI7282">
        <v>5.9628059440470497E-2</v>
      </c>
      <c r="AJ7282">
        <v>0.78121606160956403</v>
      </c>
      <c r="AK7282">
        <v>1.8771433882656601</v>
      </c>
    </row>
    <row r="7283" spans="1:37" x14ac:dyDescent="0.2">
      <c r="A7283" t="s">
        <v>23402</v>
      </c>
      <c r="B7283">
        <v>107068911</v>
      </c>
      <c r="C7283">
        <v>107069062</v>
      </c>
      <c r="D7283">
        <v>152</v>
      </c>
      <c r="E7283" t="s">
        <v>24319</v>
      </c>
      <c r="F7283">
        <v>13</v>
      </c>
      <c r="G7283" t="s">
        <v>24320</v>
      </c>
      <c r="H7283" t="s">
        <v>35967</v>
      </c>
      <c r="I7283">
        <v>6</v>
      </c>
      <c r="J7283">
        <v>107039992</v>
      </c>
      <c r="K7283">
        <v>107040907</v>
      </c>
      <c r="L7283">
        <v>916</v>
      </c>
      <c r="M7283">
        <v>1</v>
      </c>
      <c r="N7283">
        <v>51250</v>
      </c>
      <c r="O7283" t="s">
        <v>24321</v>
      </c>
      <c r="P7283">
        <v>28919</v>
      </c>
      <c r="Q7283" t="s">
        <v>24322</v>
      </c>
      <c r="R7283" t="s">
        <v>24323</v>
      </c>
      <c r="S7283" t="s">
        <v>35968</v>
      </c>
      <c r="T7283">
        <v>0.97213403838398904</v>
      </c>
      <c r="U7283">
        <v>1</v>
      </c>
      <c r="V7283">
        <v>5.2588822595799103</v>
      </c>
      <c r="W7283">
        <v>0.49709177864118298</v>
      </c>
      <c r="X7283">
        <v>0.78363289935355196</v>
      </c>
      <c r="Y7283">
        <v>-1.16113783951955</v>
      </c>
      <c r="Z7283">
        <v>0.93459220503170903</v>
      </c>
      <c r="AA7283">
        <v>0.99919698600769702</v>
      </c>
      <c r="AB7283">
        <v>4.7197608580776897</v>
      </c>
      <c r="AC7283">
        <v>0.92091778829119397</v>
      </c>
      <c r="AD7283">
        <v>0.94068432309766403</v>
      </c>
      <c r="AE7283">
        <v>-2.1611377583105398</v>
      </c>
      <c r="AF7283">
        <v>0.98343762640780896</v>
      </c>
      <c r="AG7283">
        <v>1</v>
      </c>
      <c r="AH7283">
        <v>2.4367721876391202</v>
      </c>
      <c r="AI7283">
        <v>0.197630579561902</v>
      </c>
      <c r="AJ7283">
        <v>0.78121606160956403</v>
      </c>
      <c r="AK7283">
        <v>-0.292382402795825</v>
      </c>
    </row>
    <row r="7284" spans="1:37" x14ac:dyDescent="0.2">
      <c r="A7284" t="s">
        <v>23402</v>
      </c>
      <c r="B7284">
        <v>107069251</v>
      </c>
      <c r="C7284">
        <v>107069437</v>
      </c>
      <c r="D7284">
        <v>187</v>
      </c>
      <c r="E7284" t="s">
        <v>24324</v>
      </c>
      <c r="F7284">
        <v>17</v>
      </c>
      <c r="G7284" t="s">
        <v>24325</v>
      </c>
      <c r="H7284" t="s">
        <v>35967</v>
      </c>
      <c r="I7284">
        <v>6</v>
      </c>
      <c r="J7284">
        <v>107039992</v>
      </c>
      <c r="K7284">
        <v>107040907</v>
      </c>
      <c r="L7284">
        <v>916</v>
      </c>
      <c r="M7284">
        <v>1</v>
      </c>
      <c r="N7284">
        <v>51250</v>
      </c>
      <c r="O7284" t="s">
        <v>24321</v>
      </c>
      <c r="P7284">
        <v>29259</v>
      </c>
      <c r="Q7284" t="s">
        <v>24322</v>
      </c>
      <c r="R7284" t="s">
        <v>24323</v>
      </c>
      <c r="S7284" t="s">
        <v>35968</v>
      </c>
      <c r="T7284">
        <v>0.97213403838398904</v>
      </c>
      <c r="U7284">
        <v>1</v>
      </c>
      <c r="V7284">
        <v>5.2588822595799103</v>
      </c>
      <c r="W7284">
        <v>0.49709177864118298</v>
      </c>
      <c r="X7284">
        <v>0.78363289935355196</v>
      </c>
      <c r="Y7284">
        <v>-1.16113783951955</v>
      </c>
      <c r="Z7284">
        <v>0.93459220503170903</v>
      </c>
      <c r="AA7284">
        <v>0.99919698600769702</v>
      </c>
      <c r="AB7284">
        <v>4.7197608580776897</v>
      </c>
      <c r="AC7284">
        <v>0.92091778829119397</v>
      </c>
      <c r="AD7284">
        <v>0.94068432309766403</v>
      </c>
      <c r="AE7284">
        <v>-2.1611377583105398</v>
      </c>
      <c r="AF7284">
        <v>0.98343762640780896</v>
      </c>
      <c r="AG7284">
        <v>1</v>
      </c>
      <c r="AH7284">
        <v>2.4367721876391202</v>
      </c>
      <c r="AI7284">
        <v>0.197630579561902</v>
      </c>
      <c r="AJ7284">
        <v>0.78121606160956403</v>
      </c>
      <c r="AK7284">
        <v>-0.292382402795825</v>
      </c>
    </row>
    <row r="7285" spans="1:37" x14ac:dyDescent="0.2">
      <c r="A7285" t="s">
        <v>23402</v>
      </c>
      <c r="B7285">
        <v>107126697</v>
      </c>
      <c r="C7285">
        <v>107126848</v>
      </c>
      <c r="D7285">
        <v>152</v>
      </c>
      <c r="E7285" t="s">
        <v>24326</v>
      </c>
      <c r="F7285">
        <v>8</v>
      </c>
      <c r="G7285" t="s">
        <v>24327</v>
      </c>
      <c r="H7285" t="s">
        <v>31000</v>
      </c>
      <c r="I7285">
        <v>6</v>
      </c>
      <c r="J7285">
        <v>107065182</v>
      </c>
      <c r="K7285">
        <v>107115515</v>
      </c>
      <c r="L7285">
        <v>50334</v>
      </c>
      <c r="M7285">
        <v>2</v>
      </c>
      <c r="N7285">
        <v>57673</v>
      </c>
      <c r="O7285" t="s">
        <v>24328</v>
      </c>
      <c r="P7285">
        <v>-11182</v>
      </c>
      <c r="Q7285" t="s">
        <v>24329</v>
      </c>
      <c r="R7285" t="s">
        <v>24330</v>
      </c>
      <c r="S7285" t="s">
        <v>35969</v>
      </c>
      <c r="T7285">
        <v>0.372306881342859</v>
      </c>
      <c r="U7285">
        <v>0.62948069106719395</v>
      </c>
      <c r="V7285">
        <v>0.98817097283503696</v>
      </c>
      <c r="W7285">
        <v>0.65725557420648895</v>
      </c>
      <c r="X7285">
        <v>0.95013750942670006</v>
      </c>
      <c r="Y7285">
        <v>-0.37555866875507199</v>
      </c>
      <c r="Z7285">
        <v>0.48279251197240503</v>
      </c>
      <c r="AA7285">
        <v>0.84435025072159198</v>
      </c>
      <c r="AB7285">
        <v>0.91168894074898899</v>
      </c>
      <c r="AC7285">
        <v>0.60464888813270201</v>
      </c>
      <c r="AD7285">
        <v>0.87989882095915395</v>
      </c>
      <c r="AE7285">
        <v>-0.31734696333749202</v>
      </c>
      <c r="AF7285">
        <v>0.42436789869432001</v>
      </c>
      <c r="AG7285">
        <v>0.80674443595273604</v>
      </c>
      <c r="AH7285">
        <v>0.53675555505485095</v>
      </c>
      <c r="AI7285">
        <v>0.80546412923543698</v>
      </c>
      <c r="AJ7285">
        <v>0.94390293416205995</v>
      </c>
      <c r="AK7285">
        <v>-0.26313425833751902</v>
      </c>
    </row>
    <row r="7286" spans="1:37" x14ac:dyDescent="0.2">
      <c r="A7286" t="s">
        <v>23402</v>
      </c>
      <c r="B7286">
        <v>107340821</v>
      </c>
      <c r="C7286">
        <v>107340972</v>
      </c>
      <c r="D7286">
        <v>152</v>
      </c>
      <c r="E7286" t="s">
        <v>24331</v>
      </c>
      <c r="F7286">
        <v>0</v>
      </c>
      <c r="G7286" t="s">
        <v>24332</v>
      </c>
      <c r="H7286" t="s">
        <v>35970</v>
      </c>
      <c r="I7286">
        <v>6</v>
      </c>
      <c r="J7286">
        <v>107152562</v>
      </c>
      <c r="K7286">
        <v>107459564</v>
      </c>
      <c r="L7286">
        <v>307003</v>
      </c>
      <c r="M7286">
        <v>2</v>
      </c>
      <c r="N7286">
        <v>57107</v>
      </c>
      <c r="O7286" t="s">
        <v>24333</v>
      </c>
      <c r="P7286">
        <v>118592</v>
      </c>
      <c r="Q7286" t="s">
        <v>24334</v>
      </c>
      <c r="R7286" t="s">
        <v>24335</v>
      </c>
      <c r="S7286" t="s">
        <v>35971</v>
      </c>
      <c r="T7286">
        <v>0.29910708687459298</v>
      </c>
      <c r="U7286">
        <v>0.603102917160658</v>
      </c>
      <c r="V7286">
        <v>1.6696851168589499</v>
      </c>
      <c r="W7286">
        <v>0.89107655920673101</v>
      </c>
      <c r="X7286">
        <v>0.95159051474143896</v>
      </c>
      <c r="Y7286">
        <v>0.87343270403975404</v>
      </c>
      <c r="Z7286">
        <v>0.49716615025021699</v>
      </c>
      <c r="AA7286">
        <v>0.84521697243271998</v>
      </c>
      <c r="AB7286">
        <v>0.86161602188033104</v>
      </c>
      <c r="AC7286">
        <v>0.37267590206061701</v>
      </c>
      <c r="AD7286">
        <v>0.77892620971227999</v>
      </c>
      <c r="AE7286">
        <v>2.8233630830632199</v>
      </c>
      <c r="AF7286">
        <v>0.185213627326239</v>
      </c>
      <c r="AG7286">
        <v>0.68151250837662902</v>
      </c>
      <c r="AH7286">
        <v>2.1721085205547199</v>
      </c>
      <c r="AI7286">
        <v>0.566733449666177</v>
      </c>
      <c r="AJ7286">
        <v>0.78121606160956403</v>
      </c>
      <c r="AK7286">
        <v>-1.74077039173679</v>
      </c>
    </row>
    <row r="7287" spans="1:37" x14ac:dyDescent="0.2">
      <c r="A7287" t="s">
        <v>23402</v>
      </c>
      <c r="B7287">
        <v>107418359</v>
      </c>
      <c r="C7287">
        <v>107418553</v>
      </c>
      <c r="D7287">
        <v>195</v>
      </c>
      <c r="E7287" t="s">
        <v>24336</v>
      </c>
      <c r="F7287">
        <v>1</v>
      </c>
      <c r="G7287" t="s">
        <v>24337</v>
      </c>
      <c r="H7287" t="s">
        <v>35970</v>
      </c>
      <c r="I7287">
        <v>6</v>
      </c>
      <c r="J7287">
        <v>107152562</v>
      </c>
      <c r="K7287">
        <v>107459564</v>
      </c>
      <c r="L7287">
        <v>307003</v>
      </c>
      <c r="M7287">
        <v>2</v>
      </c>
      <c r="N7287">
        <v>57107</v>
      </c>
      <c r="O7287" t="s">
        <v>24333</v>
      </c>
      <c r="P7287">
        <v>41011</v>
      </c>
      <c r="Q7287" t="s">
        <v>24334</v>
      </c>
      <c r="R7287" t="s">
        <v>24335</v>
      </c>
      <c r="S7287" t="s">
        <v>35971</v>
      </c>
      <c r="T7287">
        <v>0.97213403838398904</v>
      </c>
      <c r="U7287">
        <v>1</v>
      </c>
      <c r="V7287">
        <v>8.1411419911757002E-2</v>
      </c>
      <c r="W7287">
        <v>0.20525741147413201</v>
      </c>
      <c r="X7287">
        <v>0.704072456322962</v>
      </c>
      <c r="Y7287">
        <v>-23.603673073174001</v>
      </c>
      <c r="Z7287">
        <v>0.69013698642955401</v>
      </c>
      <c r="AA7287">
        <v>0.84521697243271998</v>
      </c>
      <c r="AB7287">
        <v>-0.88206251778544897</v>
      </c>
      <c r="AC7287">
        <v>7.0489011448141195E-2</v>
      </c>
      <c r="AD7287">
        <v>0.57684129297949804</v>
      </c>
      <c r="AE7287">
        <v>-23.603673073174001</v>
      </c>
      <c r="AF7287">
        <v>0.61410715005536498</v>
      </c>
      <c r="AG7287">
        <v>0.80674443595273604</v>
      </c>
      <c r="AH7287">
        <v>1.01102190431408</v>
      </c>
      <c r="AI7287">
        <v>0.35038410267202102</v>
      </c>
      <c r="AJ7287">
        <v>0.78121606160956403</v>
      </c>
      <c r="AK7287">
        <v>-22.734917699946902</v>
      </c>
    </row>
    <row r="7288" spans="1:37" x14ac:dyDescent="0.2">
      <c r="A7288" t="s">
        <v>23402</v>
      </c>
      <c r="B7288">
        <v>107418564</v>
      </c>
      <c r="C7288">
        <v>107418716</v>
      </c>
      <c r="D7288">
        <v>153</v>
      </c>
      <c r="E7288" t="s">
        <v>24338</v>
      </c>
      <c r="F7288">
        <v>5</v>
      </c>
      <c r="G7288" t="s">
        <v>24339</v>
      </c>
      <c r="H7288" t="s">
        <v>35970</v>
      </c>
      <c r="I7288">
        <v>6</v>
      </c>
      <c r="J7288">
        <v>107152562</v>
      </c>
      <c r="K7288">
        <v>107459564</v>
      </c>
      <c r="L7288">
        <v>307003</v>
      </c>
      <c r="M7288">
        <v>2</v>
      </c>
      <c r="N7288">
        <v>57107</v>
      </c>
      <c r="O7288" t="s">
        <v>24333</v>
      </c>
      <c r="P7288">
        <v>40848</v>
      </c>
      <c r="Q7288" t="s">
        <v>24334</v>
      </c>
      <c r="R7288" t="s">
        <v>24335</v>
      </c>
      <c r="S7288" t="s">
        <v>35971</v>
      </c>
      <c r="T7288">
        <v>0.97213403838398904</v>
      </c>
      <c r="U7288">
        <v>1</v>
      </c>
      <c r="V7288">
        <v>8.1411419911757002E-2</v>
      </c>
      <c r="W7288">
        <v>0.20525741147413201</v>
      </c>
      <c r="X7288">
        <v>0.704072456322962</v>
      </c>
      <c r="Y7288">
        <v>-23.603673073174001</v>
      </c>
      <c r="Z7288">
        <v>0.69013698642955401</v>
      </c>
      <c r="AA7288">
        <v>0.84521697243271998</v>
      </c>
      <c r="AB7288">
        <v>-0.88206251778544897</v>
      </c>
      <c r="AC7288">
        <v>7.0489011448141195E-2</v>
      </c>
      <c r="AD7288">
        <v>0.57684129297949804</v>
      </c>
      <c r="AE7288">
        <v>-23.603673073174001</v>
      </c>
      <c r="AF7288">
        <v>0.61410715005536498</v>
      </c>
      <c r="AG7288">
        <v>0.80674443595273604</v>
      </c>
      <c r="AH7288">
        <v>1.01102190431408</v>
      </c>
      <c r="AI7288">
        <v>0.35038410267202102</v>
      </c>
      <c r="AJ7288">
        <v>0.78121606160956403</v>
      </c>
      <c r="AK7288">
        <v>-22.734917699946902</v>
      </c>
    </row>
    <row r="7289" spans="1:37" x14ac:dyDescent="0.2">
      <c r="A7289" t="s">
        <v>23402</v>
      </c>
      <c r="B7289">
        <v>107634778</v>
      </c>
      <c r="C7289">
        <v>107634939</v>
      </c>
      <c r="D7289">
        <v>162</v>
      </c>
      <c r="E7289" t="s">
        <v>24340</v>
      </c>
      <c r="F7289">
        <v>25</v>
      </c>
      <c r="G7289" t="s">
        <v>24341</v>
      </c>
      <c r="H7289" t="s">
        <v>30987</v>
      </c>
      <c r="I7289">
        <v>6</v>
      </c>
      <c r="J7289">
        <v>107634990</v>
      </c>
      <c r="K7289">
        <v>107636316</v>
      </c>
      <c r="L7289">
        <v>1327</v>
      </c>
      <c r="M7289">
        <v>1</v>
      </c>
      <c r="N7289">
        <v>55084</v>
      </c>
      <c r="O7289" t="s">
        <v>24342</v>
      </c>
      <c r="P7289">
        <v>-51</v>
      </c>
      <c r="Q7289" t="s">
        <v>24343</v>
      </c>
      <c r="R7289" t="s">
        <v>24344</v>
      </c>
      <c r="S7289" t="s">
        <v>35972</v>
      </c>
      <c r="T7289">
        <v>0.35387198439864398</v>
      </c>
      <c r="U7289">
        <v>0.603102917160658</v>
      </c>
      <c r="V7289">
        <v>-21.873376715499202</v>
      </c>
      <c r="W7289">
        <v>0.20525741147413201</v>
      </c>
      <c r="X7289">
        <v>0.704072456322962</v>
      </c>
      <c r="Y7289">
        <v>-23.446296782653299</v>
      </c>
      <c r="Z7289">
        <v>0.93459220503170903</v>
      </c>
      <c r="AA7289">
        <v>0.99919698600769702</v>
      </c>
      <c r="AB7289">
        <v>0.86445272249159899</v>
      </c>
      <c r="AC7289">
        <v>0.30184355666711699</v>
      </c>
      <c r="AD7289">
        <v>0.68253123924728298</v>
      </c>
      <c r="AE7289">
        <v>-2.2614252142537601</v>
      </c>
      <c r="AF7289">
        <v>0.22065000948199101</v>
      </c>
      <c r="AG7289">
        <v>0.68151250837662902</v>
      </c>
      <c r="AH7289">
        <v>-23.0750937060889</v>
      </c>
      <c r="AI7289">
        <v>0.24456414000292601</v>
      </c>
      <c r="AJ7289">
        <v>0.78121606160956403</v>
      </c>
      <c r="AK7289">
        <v>-23.004704386360501</v>
      </c>
    </row>
    <row r="7290" spans="1:37" x14ac:dyDescent="0.2">
      <c r="A7290" t="s">
        <v>23402</v>
      </c>
      <c r="B7290">
        <v>109250311</v>
      </c>
      <c r="C7290">
        <v>109250487</v>
      </c>
      <c r="D7290">
        <v>177</v>
      </c>
      <c r="E7290" t="s">
        <v>24345</v>
      </c>
      <c r="F7290">
        <v>2</v>
      </c>
      <c r="G7290" t="s">
        <v>24346</v>
      </c>
      <c r="H7290" t="s">
        <v>35973</v>
      </c>
      <c r="I7290">
        <v>6</v>
      </c>
      <c r="J7290">
        <v>109236614</v>
      </c>
      <c r="K7290">
        <v>109271014</v>
      </c>
      <c r="L7290">
        <v>34401</v>
      </c>
      <c r="M7290">
        <v>1</v>
      </c>
      <c r="N7290">
        <v>221262</v>
      </c>
      <c r="O7290" t="s">
        <v>24347</v>
      </c>
      <c r="P7290">
        <v>13697</v>
      </c>
      <c r="Q7290" t="s">
        <v>24348</v>
      </c>
      <c r="R7290" t="s">
        <v>24349</v>
      </c>
      <c r="S7290" t="s">
        <v>35974</v>
      </c>
      <c r="T7290">
        <v>0.38451713107202101</v>
      </c>
      <c r="U7290">
        <v>0.64228493218500304</v>
      </c>
      <c r="V7290">
        <v>1.67029735005169</v>
      </c>
      <c r="W7290">
        <v>0.80325558087809701</v>
      </c>
      <c r="X7290">
        <v>0.95159051474143896</v>
      </c>
      <c r="Y7290">
        <v>1.6063940838475601</v>
      </c>
      <c r="Z7290">
        <v>0.59076320078300004</v>
      </c>
      <c r="AA7290">
        <v>0.84521697243271998</v>
      </c>
      <c r="AB7290">
        <v>0.95027791906833703</v>
      </c>
      <c r="AC7290">
        <v>0.96964798063740798</v>
      </c>
      <c r="AD7290">
        <v>0.977123820210136</v>
      </c>
      <c r="AE7290">
        <v>1.0392594227234699</v>
      </c>
      <c r="AF7290">
        <v>0.28242545118034801</v>
      </c>
      <c r="AG7290">
        <v>0.70473078222419605</v>
      </c>
      <c r="AH7290">
        <v>1.9609400200510301</v>
      </c>
      <c r="AI7290">
        <v>0.66136788977169603</v>
      </c>
      <c r="AJ7290">
        <v>0.83537416865133296</v>
      </c>
      <c r="AK7290">
        <v>1.56430071844551</v>
      </c>
    </row>
    <row r="7291" spans="1:37" x14ac:dyDescent="0.2">
      <c r="A7291" t="s">
        <v>23402</v>
      </c>
      <c r="B7291">
        <v>109250487</v>
      </c>
      <c r="C7291">
        <v>109250663</v>
      </c>
      <c r="D7291">
        <v>177</v>
      </c>
      <c r="E7291" t="s">
        <v>24350</v>
      </c>
      <c r="F7291">
        <v>4</v>
      </c>
      <c r="G7291" t="s">
        <v>24351</v>
      </c>
      <c r="H7291" t="s">
        <v>35973</v>
      </c>
      <c r="I7291">
        <v>6</v>
      </c>
      <c r="J7291">
        <v>109236614</v>
      </c>
      <c r="K7291">
        <v>109271014</v>
      </c>
      <c r="L7291">
        <v>34401</v>
      </c>
      <c r="M7291">
        <v>1</v>
      </c>
      <c r="N7291">
        <v>221262</v>
      </c>
      <c r="O7291" t="s">
        <v>24347</v>
      </c>
      <c r="P7291">
        <v>13873</v>
      </c>
      <c r="Q7291" t="s">
        <v>24348</v>
      </c>
      <c r="R7291" t="s">
        <v>24349</v>
      </c>
      <c r="S7291" t="s">
        <v>35974</v>
      </c>
      <c r="T7291">
        <v>0.23270853904884201</v>
      </c>
      <c r="U7291">
        <v>0.603102917160658</v>
      </c>
      <c r="V7291">
        <v>1.7806866145454601</v>
      </c>
      <c r="W7291">
        <v>0.80325558087809701</v>
      </c>
      <c r="X7291">
        <v>0.95159051474143896</v>
      </c>
      <c r="Y7291">
        <v>1.6063940838475601</v>
      </c>
      <c r="Z7291">
        <v>0.45420745998025702</v>
      </c>
      <c r="AA7291">
        <v>0.84435025072159198</v>
      </c>
      <c r="AB7291">
        <v>1.0440702275863201</v>
      </c>
      <c r="AC7291">
        <v>0.78147275670074301</v>
      </c>
      <c r="AD7291">
        <v>0.90548972183579701</v>
      </c>
      <c r="AE7291">
        <v>1.1341759146700801</v>
      </c>
      <c r="AF7291">
        <v>0.13977056768253099</v>
      </c>
      <c r="AG7291">
        <v>0.68151250837662902</v>
      </c>
      <c r="AH7291">
        <v>2.0713292845447899</v>
      </c>
      <c r="AI7291">
        <v>0.83009747343382201</v>
      </c>
      <c r="AJ7291">
        <v>0.95848009872662299</v>
      </c>
      <c r="AK7291">
        <v>1.39718352590198</v>
      </c>
    </row>
    <row r="7292" spans="1:37" x14ac:dyDescent="0.2">
      <c r="A7292" t="s">
        <v>23402</v>
      </c>
      <c r="B7292">
        <v>109474675</v>
      </c>
      <c r="C7292">
        <v>109474757</v>
      </c>
      <c r="D7292">
        <v>83</v>
      </c>
      <c r="E7292" t="s">
        <v>24352</v>
      </c>
      <c r="F7292">
        <v>3</v>
      </c>
      <c r="G7292" t="s">
        <v>24353</v>
      </c>
      <c r="H7292" t="s">
        <v>35975</v>
      </c>
      <c r="I7292">
        <v>6</v>
      </c>
      <c r="J7292">
        <v>109465859</v>
      </c>
      <c r="K7292">
        <v>109468894</v>
      </c>
      <c r="L7292">
        <v>3036</v>
      </c>
      <c r="M7292">
        <v>2</v>
      </c>
      <c r="N7292">
        <v>9841</v>
      </c>
      <c r="O7292" t="s">
        <v>24354</v>
      </c>
      <c r="P7292">
        <v>-5781</v>
      </c>
      <c r="Q7292" t="s">
        <v>24355</v>
      </c>
      <c r="R7292" t="s">
        <v>24356</v>
      </c>
      <c r="S7292" t="s">
        <v>35976</v>
      </c>
      <c r="T7292">
        <v>0.32911398597860803</v>
      </c>
      <c r="U7292">
        <v>0.603102917160658</v>
      </c>
      <c r="V7292">
        <v>23.5858071656655</v>
      </c>
      <c r="W7292">
        <v>0.123414495547065</v>
      </c>
      <c r="X7292">
        <v>0.704072456322962</v>
      </c>
      <c r="Y7292">
        <v>25.496041588687401</v>
      </c>
      <c r="Z7292">
        <v>0.306975110376564</v>
      </c>
      <c r="AA7292">
        <v>0.72610664078822296</v>
      </c>
      <c r="AB7292">
        <v>24.458566915359299</v>
      </c>
      <c r="AC7292">
        <v>0.27780950890804001</v>
      </c>
      <c r="AD7292">
        <v>0.68253123924728298</v>
      </c>
      <c r="AE7292">
        <v>24.496041619173401</v>
      </c>
      <c r="AF7292">
        <v>0.64997455747578503</v>
      </c>
      <c r="AG7292">
        <v>0.80674443595273604</v>
      </c>
      <c r="AH7292">
        <v>-0.36219873217837001</v>
      </c>
      <c r="AI7292">
        <v>3.6185182304427702E-2</v>
      </c>
      <c r="AJ7292">
        <v>0.78121606160956403</v>
      </c>
      <c r="AK7292">
        <v>25.496041588687401</v>
      </c>
    </row>
    <row r="7293" spans="1:37" x14ac:dyDescent="0.2">
      <c r="A7293" t="s">
        <v>23402</v>
      </c>
      <c r="B7293">
        <v>109509546</v>
      </c>
      <c r="C7293">
        <v>109509691</v>
      </c>
      <c r="D7293">
        <v>146</v>
      </c>
      <c r="E7293" t="s">
        <v>24357</v>
      </c>
      <c r="F7293">
        <v>1</v>
      </c>
      <c r="G7293" t="s">
        <v>24358</v>
      </c>
      <c r="H7293" t="s">
        <v>35977</v>
      </c>
      <c r="I7293">
        <v>6</v>
      </c>
      <c r="J7293">
        <v>109493274</v>
      </c>
      <c r="K7293">
        <v>109506418</v>
      </c>
      <c r="L7293">
        <v>13145</v>
      </c>
      <c r="M7293">
        <v>2</v>
      </c>
      <c r="N7293">
        <v>221264</v>
      </c>
      <c r="O7293" t="s">
        <v>24359</v>
      </c>
      <c r="P7293">
        <v>-3128</v>
      </c>
      <c r="Q7293" t="s">
        <v>24360</v>
      </c>
      <c r="R7293" t="s">
        <v>24361</v>
      </c>
      <c r="S7293" t="s">
        <v>35978</v>
      </c>
      <c r="T7293">
        <v>1</v>
      </c>
      <c r="U7293">
        <v>1</v>
      </c>
      <c r="V7293">
        <v>4.58957090477864E-2</v>
      </c>
      <c r="W7293">
        <v>0.65075386537994595</v>
      </c>
      <c r="X7293">
        <v>0.94119559056004798</v>
      </c>
      <c r="Y7293">
        <v>-3.7846144386742702</v>
      </c>
      <c r="Z7293">
        <v>1</v>
      </c>
      <c r="AA7293">
        <v>1</v>
      </c>
      <c r="AB7293">
        <v>-0.75290318067203899</v>
      </c>
      <c r="AC7293">
        <v>0.283630615332017</v>
      </c>
      <c r="AD7293">
        <v>0.68253123924728298</v>
      </c>
      <c r="AE7293">
        <v>-4.7846136491845499</v>
      </c>
      <c r="AF7293">
        <v>1</v>
      </c>
      <c r="AG7293">
        <v>1</v>
      </c>
      <c r="AH7293">
        <v>0.81345336938450696</v>
      </c>
      <c r="AI7293">
        <v>0.98342151819761803</v>
      </c>
      <c r="AJ7293">
        <v>0.98789258377071898</v>
      </c>
      <c r="AK7293">
        <v>-2.9158590192774398</v>
      </c>
    </row>
    <row r="7294" spans="1:37" x14ac:dyDescent="0.2">
      <c r="A7294" t="s">
        <v>23402</v>
      </c>
      <c r="B7294">
        <v>111908082</v>
      </c>
      <c r="C7294">
        <v>111908259</v>
      </c>
      <c r="D7294">
        <v>178</v>
      </c>
      <c r="E7294" t="s">
        <v>24362</v>
      </c>
      <c r="F7294">
        <v>4</v>
      </c>
      <c r="G7294" t="s">
        <v>24363</v>
      </c>
      <c r="H7294" t="s">
        <v>30999</v>
      </c>
      <c r="I7294">
        <v>6</v>
      </c>
      <c r="J7294">
        <v>111900306</v>
      </c>
      <c r="K7294">
        <v>111909395</v>
      </c>
      <c r="L7294">
        <v>9090</v>
      </c>
      <c r="M7294">
        <v>2</v>
      </c>
      <c r="N7294">
        <v>105377946</v>
      </c>
      <c r="O7294" t="s">
        <v>24364</v>
      </c>
      <c r="P7294">
        <v>1136</v>
      </c>
      <c r="Q7294" t="s">
        <v>40</v>
      </c>
      <c r="R7294" t="s">
        <v>24365</v>
      </c>
      <c r="S7294" t="s">
        <v>35979</v>
      </c>
      <c r="T7294">
        <v>0.86530150684157003</v>
      </c>
      <c r="U7294">
        <v>1</v>
      </c>
      <c r="V7294">
        <v>1.2584900799903</v>
      </c>
      <c r="W7294">
        <v>0.81057482143157</v>
      </c>
      <c r="X7294">
        <v>0.95159051474143896</v>
      </c>
      <c r="Y7294">
        <v>0.48242212034194099</v>
      </c>
      <c r="Z7294">
        <v>0.76457162939645495</v>
      </c>
      <c r="AA7294">
        <v>0.90204795943617599</v>
      </c>
      <c r="AB7294">
        <v>0.92529659073336701</v>
      </c>
      <c r="AC7294">
        <v>0.77224425173056499</v>
      </c>
      <c r="AD7294">
        <v>0.89737373604553505</v>
      </c>
      <c r="AE7294">
        <v>0.22687960748344299</v>
      </c>
      <c r="AF7294">
        <v>0.93738235047796703</v>
      </c>
      <c r="AG7294">
        <v>1</v>
      </c>
      <c r="AH7294">
        <v>1.0192488830523201</v>
      </c>
      <c r="AI7294">
        <v>0.88404329472936205</v>
      </c>
      <c r="AJ7294">
        <v>0.98621344597861504</v>
      </c>
      <c r="AK7294">
        <v>0.51976630628031295</v>
      </c>
    </row>
    <row r="7295" spans="1:37" x14ac:dyDescent="0.2">
      <c r="A7295" t="s">
        <v>23402</v>
      </c>
      <c r="B7295">
        <v>111908259</v>
      </c>
      <c r="C7295">
        <v>111908436</v>
      </c>
      <c r="D7295">
        <v>178</v>
      </c>
      <c r="E7295" t="s">
        <v>24366</v>
      </c>
      <c r="F7295">
        <v>4</v>
      </c>
      <c r="G7295" t="s">
        <v>24367</v>
      </c>
      <c r="H7295" t="s">
        <v>30987</v>
      </c>
      <c r="I7295">
        <v>6</v>
      </c>
      <c r="J7295">
        <v>111900306</v>
      </c>
      <c r="K7295">
        <v>111909395</v>
      </c>
      <c r="L7295">
        <v>9090</v>
      </c>
      <c r="M7295">
        <v>2</v>
      </c>
      <c r="N7295">
        <v>105377946</v>
      </c>
      <c r="O7295" t="s">
        <v>24364</v>
      </c>
      <c r="P7295">
        <v>959</v>
      </c>
      <c r="Q7295" t="s">
        <v>40</v>
      </c>
      <c r="R7295" t="s">
        <v>24365</v>
      </c>
      <c r="S7295" t="s">
        <v>35979</v>
      </c>
      <c r="T7295">
        <v>0.86530150684157003</v>
      </c>
      <c r="U7295">
        <v>1</v>
      </c>
      <c r="V7295">
        <v>1.2584900799903</v>
      </c>
      <c r="W7295">
        <v>0.81057482143157</v>
      </c>
      <c r="X7295">
        <v>0.95159051474143896</v>
      </c>
      <c r="Y7295">
        <v>0.48242212034194099</v>
      </c>
      <c r="Z7295">
        <v>0.76457162939645495</v>
      </c>
      <c r="AA7295">
        <v>0.90204795943617599</v>
      </c>
      <c r="AB7295">
        <v>0.92529659073336701</v>
      </c>
      <c r="AC7295">
        <v>0.77224425173056499</v>
      </c>
      <c r="AD7295">
        <v>0.89737373604553505</v>
      </c>
      <c r="AE7295">
        <v>0.22687960748344299</v>
      </c>
      <c r="AF7295">
        <v>0.93738235047796703</v>
      </c>
      <c r="AG7295">
        <v>1</v>
      </c>
      <c r="AH7295">
        <v>1.0192488830523201</v>
      </c>
      <c r="AI7295">
        <v>0.88404329472936205</v>
      </c>
      <c r="AJ7295">
        <v>0.98621344597861504</v>
      </c>
      <c r="AK7295">
        <v>0.51976630628031295</v>
      </c>
    </row>
    <row r="7296" spans="1:37" x14ac:dyDescent="0.2">
      <c r="A7296" t="s">
        <v>23402</v>
      </c>
      <c r="B7296">
        <v>112631623</v>
      </c>
      <c r="C7296">
        <v>112631921</v>
      </c>
      <c r="D7296">
        <v>299</v>
      </c>
      <c r="E7296" t="s">
        <v>24368</v>
      </c>
      <c r="F7296">
        <v>5</v>
      </c>
      <c r="G7296" t="s">
        <v>24369</v>
      </c>
      <c r="H7296" t="s">
        <v>31000</v>
      </c>
      <c r="I7296">
        <v>6</v>
      </c>
      <c r="J7296">
        <v>112392363</v>
      </c>
      <c r="K7296">
        <v>112396364</v>
      </c>
      <c r="L7296">
        <v>4002</v>
      </c>
      <c r="M7296">
        <v>2</v>
      </c>
      <c r="N7296">
        <v>101927664</v>
      </c>
      <c r="O7296" t="s">
        <v>24370</v>
      </c>
      <c r="P7296">
        <v>-235259</v>
      </c>
      <c r="Q7296" t="s">
        <v>40</v>
      </c>
      <c r="R7296" t="s">
        <v>24371</v>
      </c>
      <c r="S7296" t="s">
        <v>35980</v>
      </c>
      <c r="T7296">
        <v>0.254431078355565</v>
      </c>
      <c r="U7296">
        <v>0.603102917160658</v>
      </c>
      <c r="V7296">
        <v>2.7186678017847901</v>
      </c>
      <c r="W7296">
        <v>0.94541066367716797</v>
      </c>
      <c r="X7296">
        <v>0.95159051474143896</v>
      </c>
      <c r="Y7296">
        <v>-0.75559004396431695</v>
      </c>
      <c r="Z7296">
        <v>0.64127342146525201</v>
      </c>
      <c r="AA7296">
        <v>0.84521697243271998</v>
      </c>
      <c r="AB7296">
        <v>1.75519372475419</v>
      </c>
      <c r="AC7296">
        <v>0.63966253792798</v>
      </c>
      <c r="AD7296">
        <v>0.87989882095915395</v>
      </c>
      <c r="AE7296">
        <v>1.32286593454239E-2</v>
      </c>
      <c r="AF7296">
        <v>6.4397970358010495E-2</v>
      </c>
      <c r="AG7296">
        <v>0.57889197891446198</v>
      </c>
      <c r="AH7296">
        <v>3.6482781795908901</v>
      </c>
      <c r="AI7296">
        <v>0.78546927494779295</v>
      </c>
      <c r="AJ7296">
        <v>0.92808185275216604</v>
      </c>
      <c r="AK7296">
        <v>-1.00990367912832</v>
      </c>
    </row>
    <row r="7297" spans="1:37" x14ac:dyDescent="0.2">
      <c r="A7297" t="s">
        <v>23402</v>
      </c>
      <c r="B7297">
        <v>112668204</v>
      </c>
      <c r="C7297">
        <v>112668345</v>
      </c>
      <c r="D7297">
        <v>142</v>
      </c>
      <c r="E7297" t="s">
        <v>24372</v>
      </c>
      <c r="F7297">
        <v>0</v>
      </c>
      <c r="G7297" t="s">
        <v>24373</v>
      </c>
      <c r="H7297" t="s">
        <v>31000</v>
      </c>
      <c r="I7297">
        <v>6</v>
      </c>
      <c r="J7297">
        <v>112392363</v>
      </c>
      <c r="K7297">
        <v>112396364</v>
      </c>
      <c r="L7297">
        <v>4002</v>
      </c>
      <c r="M7297">
        <v>2</v>
      </c>
      <c r="N7297">
        <v>101927664</v>
      </c>
      <c r="O7297" t="s">
        <v>24370</v>
      </c>
      <c r="P7297">
        <v>-271840</v>
      </c>
      <c r="Q7297" t="s">
        <v>40</v>
      </c>
      <c r="R7297" t="s">
        <v>24371</v>
      </c>
      <c r="S7297" t="s">
        <v>35980</v>
      </c>
      <c r="T7297">
        <v>0.152084254673993</v>
      </c>
      <c r="U7297">
        <v>0.603102917160658</v>
      </c>
      <c r="V7297">
        <v>24.541780967868402</v>
      </c>
      <c r="W7297">
        <v>0.20525741147413201</v>
      </c>
      <c r="X7297">
        <v>0.704072456322962</v>
      </c>
      <c r="Y7297">
        <v>-24.340147115559201</v>
      </c>
      <c r="Z7297">
        <v>0.306975110376564</v>
      </c>
      <c r="AA7297">
        <v>0.72610664078822296</v>
      </c>
      <c r="AB7297">
        <v>23.578306900009402</v>
      </c>
      <c r="AC7297">
        <v>7.0489011448141195E-2</v>
      </c>
      <c r="AD7297">
        <v>0.57684129297949804</v>
      </c>
      <c r="AE7297">
        <v>-24.340147115559201</v>
      </c>
      <c r="AF7297">
        <v>4.6407610929182198E-2</v>
      </c>
      <c r="AG7297">
        <v>0.476038960109122</v>
      </c>
      <c r="AH7297">
        <v>24.541780967868402</v>
      </c>
      <c r="AI7297">
        <v>0.35038410267202102</v>
      </c>
      <c r="AJ7297">
        <v>0.78121606160956403</v>
      </c>
      <c r="AK7297">
        <v>-23.471391704953302</v>
      </c>
    </row>
    <row r="7298" spans="1:37" x14ac:dyDescent="0.2">
      <c r="A7298" t="s">
        <v>23402</v>
      </c>
      <c r="B7298">
        <v>112668345</v>
      </c>
      <c r="C7298">
        <v>112668486</v>
      </c>
      <c r="D7298">
        <v>142</v>
      </c>
      <c r="E7298" t="s">
        <v>24374</v>
      </c>
      <c r="F7298">
        <v>0</v>
      </c>
      <c r="G7298" t="s">
        <v>24375</v>
      </c>
      <c r="H7298" t="s">
        <v>31000</v>
      </c>
      <c r="I7298">
        <v>6</v>
      </c>
      <c r="J7298">
        <v>112392363</v>
      </c>
      <c r="K7298">
        <v>112396364</v>
      </c>
      <c r="L7298">
        <v>4002</v>
      </c>
      <c r="M7298">
        <v>2</v>
      </c>
      <c r="N7298">
        <v>101927664</v>
      </c>
      <c r="O7298" t="s">
        <v>24370</v>
      </c>
      <c r="P7298">
        <v>-271981</v>
      </c>
      <c r="Q7298" t="s">
        <v>40</v>
      </c>
      <c r="R7298" t="s">
        <v>24371</v>
      </c>
      <c r="S7298" t="s">
        <v>35980</v>
      </c>
      <c r="T7298">
        <v>0.152084254673993</v>
      </c>
      <c r="U7298">
        <v>0.603102917160658</v>
      </c>
      <c r="V7298">
        <v>24.541780967868402</v>
      </c>
      <c r="W7298">
        <v>0.20525741147413201</v>
      </c>
      <c r="X7298">
        <v>0.704072456322962</v>
      </c>
      <c r="Y7298">
        <v>-24.340147115559201</v>
      </c>
      <c r="Z7298">
        <v>0.306975110376564</v>
      </c>
      <c r="AA7298">
        <v>0.72610664078822296</v>
      </c>
      <c r="AB7298">
        <v>23.578306900009402</v>
      </c>
      <c r="AC7298">
        <v>7.0489011448141195E-2</v>
      </c>
      <c r="AD7298">
        <v>0.57684129297949804</v>
      </c>
      <c r="AE7298">
        <v>-24.340147115559201</v>
      </c>
      <c r="AF7298">
        <v>4.6407610929182198E-2</v>
      </c>
      <c r="AG7298">
        <v>0.476038960109122</v>
      </c>
      <c r="AH7298">
        <v>24.541780967868402</v>
      </c>
      <c r="AI7298">
        <v>0.35038410267202102</v>
      </c>
      <c r="AJ7298">
        <v>0.78121606160956403</v>
      </c>
      <c r="AK7298">
        <v>-23.471391704953302</v>
      </c>
    </row>
    <row r="7299" spans="1:37" x14ac:dyDescent="0.2">
      <c r="A7299" t="s">
        <v>23402</v>
      </c>
      <c r="B7299">
        <v>112704332</v>
      </c>
      <c r="C7299">
        <v>112704508</v>
      </c>
      <c r="D7299">
        <v>177</v>
      </c>
      <c r="E7299" t="s">
        <v>24376</v>
      </c>
      <c r="F7299">
        <v>3</v>
      </c>
      <c r="G7299" t="s">
        <v>1086</v>
      </c>
      <c r="H7299" t="s">
        <v>31000</v>
      </c>
      <c r="I7299">
        <v>6</v>
      </c>
      <c r="J7299">
        <v>112988311</v>
      </c>
      <c r="K7299">
        <v>113084454</v>
      </c>
      <c r="L7299">
        <v>96144</v>
      </c>
      <c r="M7299">
        <v>1</v>
      </c>
      <c r="N7299">
        <v>107986636</v>
      </c>
      <c r="O7299" t="s">
        <v>24377</v>
      </c>
      <c r="P7299">
        <v>-283803</v>
      </c>
      <c r="Q7299" t="s">
        <v>40</v>
      </c>
      <c r="R7299" t="s">
        <v>24378</v>
      </c>
      <c r="S7299" t="s">
        <v>35981</v>
      </c>
      <c r="T7299">
        <v>0.36732596971954701</v>
      </c>
      <c r="U7299">
        <v>0.62202336731472296</v>
      </c>
      <c r="V7299">
        <v>0.31661405893649203</v>
      </c>
      <c r="W7299">
        <v>0.257139664333706</v>
      </c>
      <c r="X7299">
        <v>0.704072456322962</v>
      </c>
      <c r="Y7299">
        <v>-0.87289740446693498</v>
      </c>
      <c r="Z7299">
        <v>0.82536099150957298</v>
      </c>
      <c r="AA7299">
        <v>0.95437533487179005</v>
      </c>
      <c r="AB7299">
        <v>1.0150704334788299E-2</v>
      </c>
      <c r="AC7299">
        <v>0.207647022666097</v>
      </c>
      <c r="AD7299">
        <v>0.68253123924728298</v>
      </c>
      <c r="AE7299">
        <v>-0.86097050470238601</v>
      </c>
      <c r="AF7299">
        <v>0.22598885822195999</v>
      </c>
      <c r="AG7299">
        <v>0.69020448338054297</v>
      </c>
      <c r="AH7299">
        <v>0.49419859375988301</v>
      </c>
      <c r="AI7299">
        <v>0.42582393871957402</v>
      </c>
      <c r="AJ7299">
        <v>0.78121606160956403</v>
      </c>
      <c r="AK7299">
        <v>-0.548699795342529</v>
      </c>
    </row>
    <row r="7300" spans="1:37" x14ac:dyDescent="0.2">
      <c r="A7300" t="s">
        <v>23402</v>
      </c>
      <c r="B7300">
        <v>112704508</v>
      </c>
      <c r="C7300">
        <v>112704684</v>
      </c>
      <c r="D7300">
        <v>177</v>
      </c>
      <c r="E7300" t="s">
        <v>24379</v>
      </c>
      <c r="F7300">
        <v>2</v>
      </c>
      <c r="G7300" t="s">
        <v>24380</v>
      </c>
      <c r="H7300" t="s">
        <v>31000</v>
      </c>
      <c r="I7300">
        <v>6</v>
      </c>
      <c r="J7300">
        <v>112988311</v>
      </c>
      <c r="K7300">
        <v>113084454</v>
      </c>
      <c r="L7300">
        <v>96144</v>
      </c>
      <c r="M7300">
        <v>1</v>
      </c>
      <c r="N7300">
        <v>107986636</v>
      </c>
      <c r="O7300" t="s">
        <v>24377</v>
      </c>
      <c r="P7300">
        <v>-283627</v>
      </c>
      <c r="Q7300" t="s">
        <v>40</v>
      </c>
      <c r="R7300" t="s">
        <v>24378</v>
      </c>
      <c r="S7300" t="s">
        <v>35981</v>
      </c>
      <c r="T7300">
        <v>0.36732596971954701</v>
      </c>
      <c r="U7300">
        <v>0.62202336731472296</v>
      </c>
      <c r="V7300">
        <v>0.31661405893649203</v>
      </c>
      <c r="W7300">
        <v>0.257139664333706</v>
      </c>
      <c r="X7300">
        <v>0.704072456322962</v>
      </c>
      <c r="Y7300">
        <v>-0.87289740446693498</v>
      </c>
      <c r="Z7300">
        <v>0.82536099150957298</v>
      </c>
      <c r="AA7300">
        <v>0.95437533487179005</v>
      </c>
      <c r="AB7300">
        <v>1.0150704334788299E-2</v>
      </c>
      <c r="AC7300">
        <v>0.207647022666097</v>
      </c>
      <c r="AD7300">
        <v>0.68253123924728298</v>
      </c>
      <c r="AE7300">
        <v>-0.86097050470238601</v>
      </c>
      <c r="AF7300">
        <v>0.22598885822195999</v>
      </c>
      <c r="AG7300">
        <v>0.69020448338054297</v>
      </c>
      <c r="AH7300">
        <v>0.49419859375988301</v>
      </c>
      <c r="AI7300">
        <v>0.42582393871957402</v>
      </c>
      <c r="AJ7300">
        <v>0.78121606160956403</v>
      </c>
      <c r="AK7300">
        <v>-0.548699795342529</v>
      </c>
    </row>
    <row r="7301" spans="1:37" x14ac:dyDescent="0.2">
      <c r="A7301" t="s">
        <v>23402</v>
      </c>
      <c r="B7301">
        <v>113531704</v>
      </c>
      <c r="C7301">
        <v>113531880</v>
      </c>
      <c r="D7301">
        <v>177</v>
      </c>
      <c r="E7301" t="s">
        <v>24381</v>
      </c>
      <c r="F7301">
        <v>2</v>
      </c>
      <c r="G7301" t="s">
        <v>24382</v>
      </c>
      <c r="H7301" t="s">
        <v>35982</v>
      </c>
      <c r="I7301">
        <v>6</v>
      </c>
      <c r="J7301">
        <v>113428555</v>
      </c>
      <c r="K7301">
        <v>113433555</v>
      </c>
      <c r="L7301">
        <v>5001</v>
      </c>
      <c r="M7301">
        <v>2</v>
      </c>
      <c r="N7301">
        <v>105377957</v>
      </c>
      <c r="O7301" t="s">
        <v>24383</v>
      </c>
      <c r="P7301">
        <v>-98149</v>
      </c>
      <c r="Q7301" t="s">
        <v>24384</v>
      </c>
      <c r="R7301" t="s">
        <v>24385</v>
      </c>
      <c r="S7301" t="s">
        <v>35983</v>
      </c>
      <c r="T7301">
        <v>0.88197273746009397</v>
      </c>
      <c r="U7301">
        <v>1</v>
      </c>
      <c r="V7301">
        <v>1.8101135968265301</v>
      </c>
      <c r="W7301">
        <v>6.2825850358688304E-2</v>
      </c>
      <c r="X7301">
        <v>0.704072456322962</v>
      </c>
      <c r="Y7301">
        <v>-23.901828346892199</v>
      </c>
      <c r="Z7301">
        <v>0.47494851379425201</v>
      </c>
      <c r="AA7301">
        <v>0.84435025072159198</v>
      </c>
      <c r="AB7301">
        <v>0.84663955724928996</v>
      </c>
      <c r="AC7301">
        <v>0.11655308838216701</v>
      </c>
      <c r="AD7301">
        <v>0.68253123924728298</v>
      </c>
      <c r="AE7301">
        <v>-3.27462695071925</v>
      </c>
      <c r="AF7301">
        <v>0.335122776002587</v>
      </c>
      <c r="AG7301">
        <v>0.71916631056622005</v>
      </c>
      <c r="AH7301">
        <v>2.73972398707122</v>
      </c>
      <c r="AI7301">
        <v>8.86214943098146E-2</v>
      </c>
      <c r="AJ7301">
        <v>0.78121606160956403</v>
      </c>
      <c r="AK7301">
        <v>-23.260473932847901</v>
      </c>
    </row>
    <row r="7302" spans="1:37" x14ac:dyDescent="0.2">
      <c r="A7302" t="s">
        <v>23402</v>
      </c>
      <c r="B7302">
        <v>113531880</v>
      </c>
      <c r="C7302">
        <v>113532056</v>
      </c>
      <c r="D7302">
        <v>177</v>
      </c>
      <c r="E7302" t="s">
        <v>24386</v>
      </c>
      <c r="F7302">
        <v>1</v>
      </c>
      <c r="G7302" t="s">
        <v>24387</v>
      </c>
      <c r="H7302" t="s">
        <v>35982</v>
      </c>
      <c r="I7302">
        <v>6</v>
      </c>
      <c r="J7302">
        <v>113428555</v>
      </c>
      <c r="K7302">
        <v>113433555</v>
      </c>
      <c r="L7302">
        <v>5001</v>
      </c>
      <c r="M7302">
        <v>2</v>
      </c>
      <c r="N7302">
        <v>105377957</v>
      </c>
      <c r="O7302" t="s">
        <v>24383</v>
      </c>
      <c r="P7302">
        <v>-98325</v>
      </c>
      <c r="Q7302" t="s">
        <v>24384</v>
      </c>
      <c r="R7302" t="s">
        <v>24385</v>
      </c>
      <c r="S7302" t="s">
        <v>35983</v>
      </c>
      <c r="T7302">
        <v>0.88197273746009397</v>
      </c>
      <c r="U7302">
        <v>1</v>
      </c>
      <c r="V7302">
        <v>1.66711927238767</v>
      </c>
      <c r="W7302">
        <v>6.2825850358688304E-2</v>
      </c>
      <c r="X7302">
        <v>0.704072456322962</v>
      </c>
      <c r="Y7302">
        <v>-23.773646383559999</v>
      </c>
      <c r="Z7302">
        <v>0.47494851379425201</v>
      </c>
      <c r="AA7302">
        <v>0.84435025072159198</v>
      </c>
      <c r="AB7302">
        <v>0.70364524160420305</v>
      </c>
      <c r="AC7302">
        <v>0.11655308838216701</v>
      </c>
      <c r="AD7302">
        <v>0.68253123924728298</v>
      </c>
      <c r="AE7302">
        <v>-3.1464449873869902</v>
      </c>
      <c r="AF7302">
        <v>0.335122776002587</v>
      </c>
      <c r="AG7302">
        <v>0.71916631056622005</v>
      </c>
      <c r="AH7302">
        <v>2.5967296626323599</v>
      </c>
      <c r="AI7302">
        <v>8.86214943098146E-2</v>
      </c>
      <c r="AJ7302">
        <v>0.78121606160956403</v>
      </c>
      <c r="AK7302">
        <v>-23.151708759045899</v>
      </c>
    </row>
    <row r="7303" spans="1:37" x14ac:dyDescent="0.2">
      <c r="A7303" t="s">
        <v>23402</v>
      </c>
      <c r="B7303">
        <v>114725885</v>
      </c>
      <c r="C7303">
        <v>114726062</v>
      </c>
      <c r="D7303">
        <v>178</v>
      </c>
      <c r="E7303" t="s">
        <v>24388</v>
      </c>
      <c r="F7303">
        <v>1</v>
      </c>
      <c r="G7303" t="s">
        <v>24389</v>
      </c>
      <c r="H7303" t="s">
        <v>31000</v>
      </c>
      <c r="I7303">
        <v>6</v>
      </c>
      <c r="J7303">
        <v>114822994</v>
      </c>
      <c r="K7303">
        <v>115002280</v>
      </c>
      <c r="L7303">
        <v>179287</v>
      </c>
      <c r="M7303">
        <v>1</v>
      </c>
      <c r="N7303">
        <v>107986639</v>
      </c>
      <c r="O7303" t="s">
        <v>24390</v>
      </c>
      <c r="P7303">
        <v>-96932</v>
      </c>
      <c r="Q7303" t="s">
        <v>24391</v>
      </c>
      <c r="R7303" t="s">
        <v>24392</v>
      </c>
      <c r="S7303" t="s">
        <v>35984</v>
      </c>
      <c r="T7303">
        <v>1</v>
      </c>
      <c r="U7303">
        <v>1</v>
      </c>
      <c r="V7303">
        <v>-1.1894506522400199</v>
      </c>
      <c r="W7303">
        <v>0.85739061170441999</v>
      </c>
      <c r="X7303">
        <v>0.95159051474143896</v>
      </c>
      <c r="Y7303">
        <v>0.101626053896842</v>
      </c>
      <c r="Z7303">
        <v>0.37182321658043199</v>
      </c>
      <c r="AA7303">
        <v>0.84072298199131701</v>
      </c>
      <c r="AB7303">
        <v>-1.81534889507287E-2</v>
      </c>
      <c r="AC7303">
        <v>0.57443559315252701</v>
      </c>
      <c r="AD7303">
        <v>0.87989882095915395</v>
      </c>
      <c r="AE7303">
        <v>0.21296346161381899</v>
      </c>
      <c r="AF7303">
        <v>0.38239818147941201</v>
      </c>
      <c r="AG7303">
        <v>0.79547093542540104</v>
      </c>
      <c r="AH7303">
        <v>-1.53265776979598</v>
      </c>
      <c r="AI7303">
        <v>0.915996609709537</v>
      </c>
      <c r="AJ7303">
        <v>0.98621344597861504</v>
      </c>
      <c r="AK7303">
        <v>-5.0105069757475001E-2</v>
      </c>
    </row>
    <row r="7304" spans="1:37" x14ac:dyDescent="0.2">
      <c r="A7304" t="s">
        <v>23402</v>
      </c>
      <c r="B7304">
        <v>114726062</v>
      </c>
      <c r="C7304">
        <v>114726239</v>
      </c>
      <c r="D7304">
        <v>178</v>
      </c>
      <c r="E7304" t="s">
        <v>24393</v>
      </c>
      <c r="F7304">
        <v>2</v>
      </c>
      <c r="G7304" t="s">
        <v>24394</v>
      </c>
      <c r="H7304" t="s">
        <v>31000</v>
      </c>
      <c r="I7304">
        <v>6</v>
      </c>
      <c r="J7304">
        <v>114822994</v>
      </c>
      <c r="K7304">
        <v>115002280</v>
      </c>
      <c r="L7304">
        <v>179287</v>
      </c>
      <c r="M7304">
        <v>1</v>
      </c>
      <c r="N7304">
        <v>107986639</v>
      </c>
      <c r="O7304" t="s">
        <v>24390</v>
      </c>
      <c r="P7304">
        <v>-96755</v>
      </c>
      <c r="Q7304" t="s">
        <v>24391</v>
      </c>
      <c r="R7304" t="s">
        <v>24392</v>
      </c>
      <c r="S7304" t="s">
        <v>35984</v>
      </c>
      <c r="T7304">
        <v>1</v>
      </c>
      <c r="U7304">
        <v>1</v>
      </c>
      <c r="V7304">
        <v>-1.1894506522400199</v>
      </c>
      <c r="W7304">
        <v>0.85739061170441999</v>
      </c>
      <c r="X7304">
        <v>0.95159051474143896</v>
      </c>
      <c r="Y7304">
        <v>0.101626053896842</v>
      </c>
      <c r="Z7304">
        <v>0.37182321658043199</v>
      </c>
      <c r="AA7304">
        <v>0.84072298199131701</v>
      </c>
      <c r="AB7304">
        <v>-1.81534889507287E-2</v>
      </c>
      <c r="AC7304">
        <v>0.57443559315252701</v>
      </c>
      <c r="AD7304">
        <v>0.87989882095915395</v>
      </c>
      <c r="AE7304">
        <v>0.21296346161381899</v>
      </c>
      <c r="AF7304">
        <v>0.38239818147941201</v>
      </c>
      <c r="AG7304">
        <v>0.79547093542540104</v>
      </c>
      <c r="AH7304">
        <v>-1.53265776979598</v>
      </c>
      <c r="AI7304">
        <v>0.915996609709537</v>
      </c>
      <c r="AJ7304">
        <v>0.98621344597861504</v>
      </c>
      <c r="AK7304">
        <v>-5.0105069757475001E-2</v>
      </c>
    </row>
    <row r="7305" spans="1:37" x14ac:dyDescent="0.2">
      <c r="A7305" t="s">
        <v>23402</v>
      </c>
      <c r="B7305">
        <v>115960483</v>
      </c>
      <c r="C7305">
        <v>115960645</v>
      </c>
      <c r="D7305">
        <v>163</v>
      </c>
      <c r="E7305" t="s">
        <v>24395</v>
      </c>
      <c r="F7305">
        <v>2</v>
      </c>
      <c r="G7305" t="s">
        <v>24396</v>
      </c>
      <c r="H7305" t="s">
        <v>35985</v>
      </c>
      <c r="I7305">
        <v>6</v>
      </c>
      <c r="J7305">
        <v>116038756</v>
      </c>
      <c r="K7305">
        <v>116039495</v>
      </c>
      <c r="L7305">
        <v>740</v>
      </c>
      <c r="M7305">
        <v>1</v>
      </c>
      <c r="N7305">
        <v>728402</v>
      </c>
      <c r="O7305" t="s">
        <v>24397</v>
      </c>
      <c r="P7305">
        <v>-78111</v>
      </c>
      <c r="Q7305" t="s">
        <v>40</v>
      </c>
      <c r="R7305" t="s">
        <v>24398</v>
      </c>
      <c r="S7305" t="s">
        <v>35986</v>
      </c>
      <c r="T7305">
        <v>0.27397257774360401</v>
      </c>
      <c r="U7305">
        <v>0.603102917160658</v>
      </c>
      <c r="V7305">
        <v>-0.57828281416149796</v>
      </c>
      <c r="W7305">
        <v>0.371855812393517</v>
      </c>
      <c r="X7305">
        <v>0.704072456322962</v>
      </c>
      <c r="Y7305">
        <v>-2.02240376441378</v>
      </c>
      <c r="Z7305">
        <v>0.30458584142748502</v>
      </c>
      <c r="AA7305">
        <v>0.72610664078822296</v>
      </c>
      <c r="AB7305">
        <v>-0.49038786753619201</v>
      </c>
      <c r="AC7305">
        <v>0.70331225339678005</v>
      </c>
      <c r="AD7305">
        <v>0.87989882095915395</v>
      </c>
      <c r="AE7305">
        <v>1.15752028997029E-2</v>
      </c>
      <c r="AF7305">
        <v>0.352339808048654</v>
      </c>
      <c r="AG7305">
        <v>0.74605529997825004</v>
      </c>
      <c r="AH7305">
        <v>-0.40065828136007797</v>
      </c>
      <c r="AI7305">
        <v>0.119216167967644</v>
      </c>
      <c r="AJ7305">
        <v>0.78121606160956403</v>
      </c>
      <c r="AK7305">
        <v>-2.4535632854528999</v>
      </c>
    </row>
    <row r="7306" spans="1:37" x14ac:dyDescent="0.2">
      <c r="A7306" t="s">
        <v>23402</v>
      </c>
      <c r="B7306">
        <v>115960645</v>
      </c>
      <c r="C7306">
        <v>115960807</v>
      </c>
      <c r="D7306">
        <v>163</v>
      </c>
      <c r="E7306" t="s">
        <v>24399</v>
      </c>
      <c r="F7306">
        <v>4</v>
      </c>
      <c r="G7306" t="s">
        <v>24400</v>
      </c>
      <c r="H7306" t="s">
        <v>35985</v>
      </c>
      <c r="I7306">
        <v>6</v>
      </c>
      <c r="J7306">
        <v>116038756</v>
      </c>
      <c r="K7306">
        <v>116039495</v>
      </c>
      <c r="L7306">
        <v>740</v>
      </c>
      <c r="M7306">
        <v>1</v>
      </c>
      <c r="N7306">
        <v>728402</v>
      </c>
      <c r="O7306" t="s">
        <v>24397</v>
      </c>
      <c r="P7306">
        <v>-77949</v>
      </c>
      <c r="Q7306" t="s">
        <v>40</v>
      </c>
      <c r="R7306" t="s">
        <v>24398</v>
      </c>
      <c r="S7306" t="s">
        <v>35986</v>
      </c>
      <c r="T7306">
        <v>0.27397257774360401</v>
      </c>
      <c r="U7306">
        <v>0.603102917160658</v>
      </c>
      <c r="V7306">
        <v>-0.57828281416149796</v>
      </c>
      <c r="W7306">
        <v>0.371855812393517</v>
      </c>
      <c r="X7306">
        <v>0.704072456322962</v>
      </c>
      <c r="Y7306">
        <v>-2.02240376441378</v>
      </c>
      <c r="Z7306">
        <v>0.30458584142748502</v>
      </c>
      <c r="AA7306">
        <v>0.72610664078822296</v>
      </c>
      <c r="AB7306">
        <v>-0.49038786753619201</v>
      </c>
      <c r="AC7306">
        <v>0.70331225339678005</v>
      </c>
      <c r="AD7306">
        <v>0.87989882095915395</v>
      </c>
      <c r="AE7306">
        <v>1.15752028997029E-2</v>
      </c>
      <c r="AF7306">
        <v>0.352339808048654</v>
      </c>
      <c r="AG7306">
        <v>0.74605529997825004</v>
      </c>
      <c r="AH7306">
        <v>-0.40065828136007797</v>
      </c>
      <c r="AI7306">
        <v>0.119216167967644</v>
      </c>
      <c r="AJ7306">
        <v>0.78121606160956403</v>
      </c>
      <c r="AK7306">
        <v>-2.4535632854528999</v>
      </c>
    </row>
    <row r="7307" spans="1:37" x14ac:dyDescent="0.2">
      <c r="A7307" t="s">
        <v>23402</v>
      </c>
      <c r="B7307">
        <v>115960807</v>
      </c>
      <c r="C7307">
        <v>115960969</v>
      </c>
      <c r="D7307">
        <v>163</v>
      </c>
      <c r="E7307" t="s">
        <v>24401</v>
      </c>
      <c r="F7307">
        <v>1</v>
      </c>
      <c r="G7307" t="s">
        <v>24402</v>
      </c>
      <c r="H7307" t="s">
        <v>35985</v>
      </c>
      <c r="I7307">
        <v>6</v>
      </c>
      <c r="J7307">
        <v>116038756</v>
      </c>
      <c r="K7307">
        <v>116039495</v>
      </c>
      <c r="L7307">
        <v>740</v>
      </c>
      <c r="M7307">
        <v>1</v>
      </c>
      <c r="N7307">
        <v>728402</v>
      </c>
      <c r="O7307" t="s">
        <v>24397</v>
      </c>
      <c r="P7307">
        <v>-77787</v>
      </c>
      <c r="Q7307" t="s">
        <v>40</v>
      </c>
      <c r="R7307" t="s">
        <v>24398</v>
      </c>
      <c r="S7307" t="s">
        <v>35986</v>
      </c>
      <c r="T7307">
        <v>0.27397257774360401</v>
      </c>
      <c r="U7307">
        <v>0.603102917160658</v>
      </c>
      <c r="V7307">
        <v>-0.57828281416149796</v>
      </c>
      <c r="W7307">
        <v>0.371855812393517</v>
      </c>
      <c r="X7307">
        <v>0.704072456322962</v>
      </c>
      <c r="Y7307">
        <v>-2.02240376441378</v>
      </c>
      <c r="Z7307">
        <v>0.30458584142748502</v>
      </c>
      <c r="AA7307">
        <v>0.72610664078822296</v>
      </c>
      <c r="AB7307">
        <v>-0.49038786753619201</v>
      </c>
      <c r="AC7307">
        <v>0.70331225339678005</v>
      </c>
      <c r="AD7307">
        <v>0.87989882095915395</v>
      </c>
      <c r="AE7307">
        <v>1.15752028997029E-2</v>
      </c>
      <c r="AF7307">
        <v>0.352339808048654</v>
      </c>
      <c r="AG7307">
        <v>0.74605529997825004</v>
      </c>
      <c r="AH7307">
        <v>-0.40065828136007797</v>
      </c>
      <c r="AI7307">
        <v>0.119216167967644</v>
      </c>
      <c r="AJ7307">
        <v>0.78121606160956403</v>
      </c>
      <c r="AK7307">
        <v>-2.4535632854528999</v>
      </c>
    </row>
    <row r="7308" spans="1:37" x14ac:dyDescent="0.2">
      <c r="A7308" t="s">
        <v>23402</v>
      </c>
      <c r="B7308">
        <v>116294917</v>
      </c>
      <c r="C7308">
        <v>116295059</v>
      </c>
      <c r="D7308">
        <v>143</v>
      </c>
      <c r="E7308" t="s">
        <v>24403</v>
      </c>
      <c r="F7308">
        <v>3</v>
      </c>
      <c r="G7308" t="s">
        <v>24404</v>
      </c>
      <c r="H7308" t="s">
        <v>35987</v>
      </c>
      <c r="I7308">
        <v>6</v>
      </c>
      <c r="J7308">
        <v>116280218</v>
      </c>
      <c r="K7308">
        <v>116370273</v>
      </c>
      <c r="L7308">
        <v>90056</v>
      </c>
      <c r="M7308">
        <v>1</v>
      </c>
      <c r="N7308">
        <v>29940</v>
      </c>
      <c r="O7308" t="s">
        <v>24405</v>
      </c>
      <c r="P7308">
        <v>14699</v>
      </c>
      <c r="Q7308" t="s">
        <v>24406</v>
      </c>
      <c r="R7308" t="s">
        <v>24407</v>
      </c>
      <c r="S7308" t="s">
        <v>35988</v>
      </c>
      <c r="T7308">
        <v>0.62376565041752996</v>
      </c>
      <c r="U7308">
        <v>0.84269686724622495</v>
      </c>
      <c r="V7308">
        <v>0.35363244954141598</v>
      </c>
      <c r="W7308">
        <v>0.97821590837552896</v>
      </c>
      <c r="X7308">
        <v>0.98151289492212701</v>
      </c>
      <c r="Y7308">
        <v>-0.432665534072256</v>
      </c>
      <c r="Z7308">
        <v>0.89527448017189803</v>
      </c>
      <c r="AA7308">
        <v>0.99919698600769702</v>
      </c>
      <c r="AB7308">
        <v>0.23915971559344701</v>
      </c>
      <c r="AC7308">
        <v>0.88028760146247798</v>
      </c>
      <c r="AD7308">
        <v>0.94068432309766403</v>
      </c>
      <c r="AE7308">
        <v>-0.39751332733878503</v>
      </c>
      <c r="AF7308">
        <v>0.510787927257775</v>
      </c>
      <c r="AG7308">
        <v>0.80674443595273604</v>
      </c>
      <c r="AH7308">
        <v>0.30134109650541502</v>
      </c>
      <c r="AI7308">
        <v>0.79705649673801204</v>
      </c>
      <c r="AJ7308">
        <v>0.940097139009755</v>
      </c>
      <c r="AK7308">
        <v>-0.27956872703126501</v>
      </c>
    </row>
    <row r="7309" spans="1:37" x14ac:dyDescent="0.2">
      <c r="A7309" t="s">
        <v>23402</v>
      </c>
      <c r="B7309">
        <v>116640115</v>
      </c>
      <c r="C7309">
        <v>116640404</v>
      </c>
      <c r="D7309">
        <v>290</v>
      </c>
      <c r="E7309" t="s">
        <v>24408</v>
      </c>
      <c r="F7309">
        <v>4</v>
      </c>
      <c r="G7309" t="s">
        <v>24409</v>
      </c>
      <c r="H7309" t="s">
        <v>35989</v>
      </c>
      <c r="I7309">
        <v>6</v>
      </c>
      <c r="J7309">
        <v>116635618</v>
      </c>
      <c r="K7309">
        <v>116646258</v>
      </c>
      <c r="L7309">
        <v>10641</v>
      </c>
      <c r="M7309">
        <v>2</v>
      </c>
      <c r="N7309">
        <v>221302</v>
      </c>
      <c r="O7309" t="s">
        <v>24410</v>
      </c>
      <c r="P7309">
        <v>5854</v>
      </c>
      <c r="Q7309" t="s">
        <v>24411</v>
      </c>
      <c r="R7309" t="s">
        <v>24412</v>
      </c>
      <c r="S7309" t="s">
        <v>35990</v>
      </c>
      <c r="T7309">
        <v>0.583211159830616</v>
      </c>
      <c r="U7309">
        <v>0.81360520874211995</v>
      </c>
      <c r="V7309">
        <v>-0.49492573250539601</v>
      </c>
      <c r="W7309">
        <v>0.90129300205075202</v>
      </c>
      <c r="X7309">
        <v>0.95159051474143896</v>
      </c>
      <c r="Y7309">
        <v>-0.54236085603174999</v>
      </c>
      <c r="Z7309">
        <v>0.72004451969238803</v>
      </c>
      <c r="AA7309">
        <v>0.86308114850689799</v>
      </c>
      <c r="AB7309">
        <v>-1.1196511655914101</v>
      </c>
      <c r="AC7309">
        <v>0.59090205226999604</v>
      </c>
      <c r="AD7309">
        <v>0.87989882095915395</v>
      </c>
      <c r="AE7309">
        <v>-1.54236064567099</v>
      </c>
      <c r="AF7309">
        <v>0.47948624871920598</v>
      </c>
      <c r="AG7309">
        <v>0.80674443595273604</v>
      </c>
      <c r="AH7309">
        <v>0.197294044347018</v>
      </c>
      <c r="AI7309">
        <v>0.43521265639500101</v>
      </c>
      <c r="AJ7309">
        <v>0.78121606160956403</v>
      </c>
      <c r="AK7309">
        <v>0.32639449136714599</v>
      </c>
    </row>
    <row r="7310" spans="1:37" x14ac:dyDescent="0.2">
      <c r="A7310" t="s">
        <v>23402</v>
      </c>
      <c r="B7310">
        <v>117014862</v>
      </c>
      <c r="C7310">
        <v>117015020</v>
      </c>
      <c r="D7310">
        <v>159</v>
      </c>
      <c r="E7310" t="s">
        <v>24413</v>
      </c>
      <c r="F7310">
        <v>10</v>
      </c>
      <c r="G7310" t="s">
        <v>24414</v>
      </c>
      <c r="H7310" t="s">
        <v>31000</v>
      </c>
      <c r="I7310">
        <v>6</v>
      </c>
      <c r="J7310">
        <v>116884789</v>
      </c>
      <c r="K7310">
        <v>116918110</v>
      </c>
      <c r="L7310">
        <v>33322</v>
      </c>
      <c r="M7310">
        <v>1</v>
      </c>
      <c r="N7310">
        <v>222546</v>
      </c>
      <c r="O7310" t="s">
        <v>24415</v>
      </c>
      <c r="P7310">
        <v>130073</v>
      </c>
      <c r="Q7310" t="s">
        <v>24416</v>
      </c>
      <c r="R7310" t="s">
        <v>24417</v>
      </c>
      <c r="S7310" t="s">
        <v>35991</v>
      </c>
      <c r="T7310">
        <v>0.644035865418358</v>
      </c>
      <c r="U7310">
        <v>0.84904924635754497</v>
      </c>
      <c r="V7310">
        <v>2.48717664333891</v>
      </c>
      <c r="W7310">
        <v>0.73420570613580904</v>
      </c>
      <c r="X7310">
        <v>0.95159051474143896</v>
      </c>
      <c r="Y7310">
        <v>0.48323077737672898</v>
      </c>
      <c r="Z7310">
        <v>0.57853978204985401</v>
      </c>
      <c r="AA7310">
        <v>0.84521697243271998</v>
      </c>
      <c r="AB7310">
        <v>2.3309996791235199</v>
      </c>
      <c r="AC7310">
        <v>0.615069744472027</v>
      </c>
      <c r="AD7310">
        <v>0.87989882095915395</v>
      </c>
      <c r="AE7310">
        <v>-0.41750925628756203</v>
      </c>
      <c r="AF7310">
        <v>0.77173648502780101</v>
      </c>
      <c r="AG7310">
        <v>0.88417364479730298</v>
      </c>
      <c r="AH7310">
        <v>1.0935670488554401</v>
      </c>
      <c r="AI7310">
        <v>0.84178376985732795</v>
      </c>
      <c r="AJ7310">
        <v>0.95896800690842199</v>
      </c>
      <c r="AK7310">
        <v>1.23795694467566</v>
      </c>
    </row>
    <row r="7311" spans="1:37" x14ac:dyDescent="0.2">
      <c r="A7311" t="s">
        <v>23402</v>
      </c>
      <c r="B7311">
        <v>117661715</v>
      </c>
      <c r="C7311">
        <v>117661819</v>
      </c>
      <c r="D7311">
        <v>105</v>
      </c>
      <c r="E7311" t="s">
        <v>24418</v>
      </c>
      <c r="F7311">
        <v>2</v>
      </c>
      <c r="G7311" t="s">
        <v>24419</v>
      </c>
      <c r="H7311" t="s">
        <v>35992</v>
      </c>
      <c r="I7311">
        <v>6</v>
      </c>
      <c r="J7311">
        <v>117658839</v>
      </c>
      <c r="K7311">
        <v>117675230</v>
      </c>
      <c r="L7311">
        <v>16392</v>
      </c>
      <c r="M7311">
        <v>2</v>
      </c>
      <c r="N7311">
        <v>101927919</v>
      </c>
      <c r="O7311" t="s">
        <v>24420</v>
      </c>
      <c r="P7311">
        <v>13411</v>
      </c>
      <c r="Q7311" t="s">
        <v>40</v>
      </c>
      <c r="R7311" t="s">
        <v>24421</v>
      </c>
      <c r="S7311" t="s">
        <v>35993</v>
      </c>
      <c r="T7311">
        <v>0.85543101799324595</v>
      </c>
      <c r="U7311">
        <v>1</v>
      </c>
      <c r="V7311">
        <v>0.474139019326135</v>
      </c>
      <c r="W7311">
        <v>0.52704621662201501</v>
      </c>
      <c r="X7311">
        <v>0.819329810383153</v>
      </c>
      <c r="Y7311">
        <v>-0.128377160951965</v>
      </c>
      <c r="Z7311">
        <v>0.38628951379364301</v>
      </c>
      <c r="AA7311">
        <v>0.84435025072159198</v>
      </c>
      <c r="AB7311">
        <v>-0.117192183923893</v>
      </c>
      <c r="AC7311">
        <v>0.84605674768963401</v>
      </c>
      <c r="AD7311">
        <v>0.94068432309766403</v>
      </c>
      <c r="AE7311">
        <v>-0.25272018828748799</v>
      </c>
      <c r="AF7311">
        <v>0.24607442579299599</v>
      </c>
      <c r="AG7311">
        <v>0.70473078222419605</v>
      </c>
      <c r="AH7311">
        <v>0.929384027548114</v>
      </c>
      <c r="AI7311">
        <v>0.37225513978883301</v>
      </c>
      <c r="AJ7311">
        <v>0.78121606160956403</v>
      </c>
      <c r="AK7311">
        <v>3.46779788931652E-2</v>
      </c>
    </row>
    <row r="7312" spans="1:37" x14ac:dyDescent="0.2">
      <c r="A7312" t="s">
        <v>23402</v>
      </c>
      <c r="B7312">
        <v>117997201</v>
      </c>
      <c r="C7312">
        <v>117997352</v>
      </c>
      <c r="D7312">
        <v>152</v>
      </c>
      <c r="E7312" t="s">
        <v>24422</v>
      </c>
      <c r="F7312">
        <v>1</v>
      </c>
      <c r="G7312" t="s">
        <v>24423</v>
      </c>
      <c r="H7312" t="s">
        <v>35994</v>
      </c>
      <c r="I7312">
        <v>6</v>
      </c>
      <c r="J7312">
        <v>117907264</v>
      </c>
      <c r="K7312">
        <v>118317671</v>
      </c>
      <c r="L7312">
        <v>410408</v>
      </c>
      <c r="M7312">
        <v>1</v>
      </c>
      <c r="N7312">
        <v>222553</v>
      </c>
      <c r="O7312" t="s">
        <v>24424</v>
      </c>
      <c r="P7312">
        <v>89937</v>
      </c>
      <c r="Q7312" t="s">
        <v>24425</v>
      </c>
      <c r="R7312" t="s">
        <v>24426</v>
      </c>
      <c r="S7312" t="s">
        <v>35995</v>
      </c>
      <c r="T7312">
        <v>0.97213403838398904</v>
      </c>
      <c r="U7312">
        <v>1</v>
      </c>
      <c r="V7312">
        <v>0.93857683149916205</v>
      </c>
      <c r="W7312">
        <v>0.29261482077562401</v>
      </c>
      <c r="X7312">
        <v>0.704072456322962</v>
      </c>
      <c r="Y7312">
        <v>24.069716590232598</v>
      </c>
      <c r="Z7312">
        <v>0.69013698642955401</v>
      </c>
      <c r="AA7312">
        <v>0.84521697243271998</v>
      </c>
      <c r="AB7312">
        <v>-2.4897210541028201E-2</v>
      </c>
      <c r="AC7312">
        <v>0.27780950890804001</v>
      </c>
      <c r="AD7312">
        <v>0.68253123924728298</v>
      </c>
      <c r="AE7312">
        <v>23.699967973562401</v>
      </c>
      <c r="AF7312">
        <v>0.61410715005536498</v>
      </c>
      <c r="AG7312">
        <v>0.80674443595273604</v>
      </c>
      <c r="AH7312">
        <v>1.8681873540467799</v>
      </c>
      <c r="AI7312">
        <v>0.56157887380500204</v>
      </c>
      <c r="AJ7312">
        <v>0.78121606160956403</v>
      </c>
      <c r="AK7312">
        <v>2.0125772433263398</v>
      </c>
    </row>
    <row r="7313" spans="1:37" x14ac:dyDescent="0.2">
      <c r="A7313" t="s">
        <v>23402</v>
      </c>
      <c r="B7313">
        <v>119461257</v>
      </c>
      <c r="C7313">
        <v>119461401</v>
      </c>
      <c r="D7313">
        <v>145</v>
      </c>
      <c r="E7313" t="s">
        <v>24427</v>
      </c>
      <c r="F7313">
        <v>1</v>
      </c>
      <c r="G7313" t="s">
        <v>24428</v>
      </c>
      <c r="H7313" t="s">
        <v>35996</v>
      </c>
      <c r="I7313">
        <v>6</v>
      </c>
      <c r="J7313">
        <v>119349926</v>
      </c>
      <c r="K7313">
        <v>119557190</v>
      </c>
      <c r="L7313">
        <v>207265</v>
      </c>
      <c r="M7313">
        <v>1</v>
      </c>
      <c r="N7313">
        <v>105377975</v>
      </c>
      <c r="O7313" t="s">
        <v>24429</v>
      </c>
      <c r="P7313">
        <v>111331</v>
      </c>
      <c r="Q7313" t="s">
        <v>40</v>
      </c>
      <c r="R7313" t="s">
        <v>24430</v>
      </c>
      <c r="S7313" t="s">
        <v>35997</v>
      </c>
      <c r="T7313">
        <v>0.56354823081344896</v>
      </c>
      <c r="U7313">
        <v>0.81214233890638399</v>
      </c>
      <c r="V7313">
        <v>-3.6727142981589198</v>
      </c>
      <c r="W7313">
        <v>0.113079289867903</v>
      </c>
      <c r="X7313">
        <v>0.704072456322962</v>
      </c>
      <c r="Y7313">
        <v>-24.420671417765</v>
      </c>
      <c r="Z7313">
        <v>0.23404878042441499</v>
      </c>
      <c r="AA7313">
        <v>0.72610664078822296</v>
      </c>
      <c r="AB7313">
        <v>-4.6361876584530597</v>
      </c>
      <c r="AC7313">
        <v>2.4853262407310801E-2</v>
      </c>
      <c r="AD7313">
        <v>0.57684129297949804</v>
      </c>
      <c r="AE7313">
        <v>-24.420671417765</v>
      </c>
      <c r="AF7313">
        <v>0.98343762640780896</v>
      </c>
      <c r="AG7313">
        <v>1</v>
      </c>
      <c r="AH7313">
        <v>-2.7431036830832198</v>
      </c>
      <c r="AI7313">
        <v>0.24456414000292601</v>
      </c>
      <c r="AJ7313">
        <v>0.78121606160956403</v>
      </c>
      <c r="AK7313">
        <v>-23.551916004112901</v>
      </c>
    </row>
    <row r="7314" spans="1:37" x14ac:dyDescent="0.2">
      <c r="A7314" t="s">
        <v>23402</v>
      </c>
      <c r="B7314">
        <v>119514027</v>
      </c>
      <c r="C7314">
        <v>119514171</v>
      </c>
      <c r="D7314">
        <v>145</v>
      </c>
      <c r="E7314" t="s">
        <v>24431</v>
      </c>
      <c r="F7314">
        <v>0</v>
      </c>
      <c r="G7314" t="s">
        <v>24432</v>
      </c>
      <c r="H7314" t="s">
        <v>35996</v>
      </c>
      <c r="I7314">
        <v>6</v>
      </c>
      <c r="J7314">
        <v>119349926</v>
      </c>
      <c r="K7314">
        <v>119557190</v>
      </c>
      <c r="L7314">
        <v>207265</v>
      </c>
      <c r="M7314">
        <v>1</v>
      </c>
      <c r="N7314">
        <v>105377975</v>
      </c>
      <c r="O7314" t="s">
        <v>24429</v>
      </c>
      <c r="P7314">
        <v>164101</v>
      </c>
      <c r="Q7314" t="s">
        <v>40</v>
      </c>
      <c r="R7314" t="s">
        <v>24430</v>
      </c>
      <c r="S7314" t="s">
        <v>35997</v>
      </c>
      <c r="T7314">
        <v>0.98307826393376296</v>
      </c>
      <c r="U7314">
        <v>1</v>
      </c>
      <c r="V7314">
        <v>-0.66395247985553796</v>
      </c>
      <c r="W7314">
        <v>0.85739061170441999</v>
      </c>
      <c r="X7314">
        <v>0.95159051474143896</v>
      </c>
      <c r="Y7314">
        <v>0.59319187527907802</v>
      </c>
      <c r="Z7314">
        <v>0.387975496440782</v>
      </c>
      <c r="AA7314">
        <v>0.84435025072159198</v>
      </c>
      <c r="AB7314">
        <v>-1.6274265751302299</v>
      </c>
      <c r="AC7314">
        <v>0.81922298313198505</v>
      </c>
      <c r="AD7314">
        <v>0.93949447398230601</v>
      </c>
      <c r="AE7314">
        <v>0.23617124734446901</v>
      </c>
      <c r="AF7314">
        <v>0.41607721648493101</v>
      </c>
      <c r="AG7314">
        <v>0.80674443595273604</v>
      </c>
      <c r="AH7314">
        <v>0.26565817500160099</v>
      </c>
      <c r="AI7314">
        <v>0.93272529076338095</v>
      </c>
      <c r="AJ7314">
        <v>0.98621344597861504</v>
      </c>
      <c r="AK7314">
        <v>0.69656959541849195</v>
      </c>
    </row>
    <row r="7315" spans="1:37" x14ac:dyDescent="0.2">
      <c r="A7315" t="s">
        <v>23402</v>
      </c>
      <c r="B7315">
        <v>120818840</v>
      </c>
      <c r="C7315">
        <v>120819007</v>
      </c>
      <c r="D7315">
        <v>168</v>
      </c>
      <c r="E7315" t="s">
        <v>24433</v>
      </c>
      <c r="F7315">
        <v>0</v>
      </c>
      <c r="G7315" t="s">
        <v>24434</v>
      </c>
      <c r="H7315" t="s">
        <v>31000</v>
      </c>
      <c r="I7315">
        <v>6</v>
      </c>
      <c r="J7315">
        <v>121080859</v>
      </c>
      <c r="K7315">
        <v>121106170</v>
      </c>
      <c r="L7315">
        <v>25312</v>
      </c>
      <c r="M7315">
        <v>2</v>
      </c>
      <c r="N7315">
        <v>221322</v>
      </c>
      <c r="O7315" t="s">
        <v>24435</v>
      </c>
      <c r="P7315">
        <v>287163</v>
      </c>
      <c r="Q7315" t="s">
        <v>24436</v>
      </c>
      <c r="R7315" t="s">
        <v>24437</v>
      </c>
      <c r="S7315" t="s">
        <v>35998</v>
      </c>
      <c r="T7315">
        <v>9.3820988421064802E-2</v>
      </c>
      <c r="U7315">
        <v>0.603102917160658</v>
      </c>
      <c r="V7315">
        <v>-3.0396587304500202</v>
      </c>
      <c r="W7315">
        <v>0.41803925760587801</v>
      </c>
      <c r="X7315">
        <v>0.73460997439807996</v>
      </c>
      <c r="Y7315">
        <v>-0.90269174102173</v>
      </c>
      <c r="Z7315">
        <v>7.0307918949792603E-2</v>
      </c>
      <c r="AA7315">
        <v>0.72610664078822296</v>
      </c>
      <c r="AB7315">
        <v>-2.4271092772465401</v>
      </c>
      <c r="AC7315">
        <v>5.3638916254852502E-2</v>
      </c>
      <c r="AD7315">
        <v>0.57684129297949804</v>
      </c>
      <c r="AE7315">
        <v>-1.9026916428268399</v>
      </c>
      <c r="AF7315">
        <v>0.18450185712200701</v>
      </c>
      <c r="AG7315">
        <v>0.68151250837662902</v>
      </c>
      <c r="AH7315">
        <v>-2.4081117000935901</v>
      </c>
      <c r="AI7315">
        <v>0.90955539993624801</v>
      </c>
      <c r="AJ7315">
        <v>0.98621344597861504</v>
      </c>
      <c r="AK7315">
        <v>-3.3936317688754797E-2</v>
      </c>
    </row>
    <row r="7316" spans="1:37" x14ac:dyDescent="0.2">
      <c r="A7316" t="s">
        <v>23402</v>
      </c>
      <c r="B7316">
        <v>120819093</v>
      </c>
      <c r="C7316">
        <v>120819265</v>
      </c>
      <c r="D7316">
        <v>173</v>
      </c>
      <c r="E7316" t="s">
        <v>24438</v>
      </c>
      <c r="F7316">
        <v>2</v>
      </c>
      <c r="G7316" t="s">
        <v>24439</v>
      </c>
      <c r="H7316" t="s">
        <v>31000</v>
      </c>
      <c r="I7316">
        <v>6</v>
      </c>
      <c r="J7316">
        <v>121080859</v>
      </c>
      <c r="K7316">
        <v>121106170</v>
      </c>
      <c r="L7316">
        <v>25312</v>
      </c>
      <c r="M7316">
        <v>2</v>
      </c>
      <c r="N7316">
        <v>221322</v>
      </c>
      <c r="O7316" t="s">
        <v>24435</v>
      </c>
      <c r="P7316">
        <v>286905</v>
      </c>
      <c r="Q7316" t="s">
        <v>24436</v>
      </c>
      <c r="R7316" t="s">
        <v>24437</v>
      </c>
      <c r="S7316" t="s">
        <v>35998</v>
      </c>
      <c r="T7316">
        <v>9.3820988421064802E-2</v>
      </c>
      <c r="U7316">
        <v>0.603102917160658</v>
      </c>
      <c r="V7316">
        <v>-3.0396587304500202</v>
      </c>
      <c r="W7316">
        <v>0.24541905298352701</v>
      </c>
      <c r="X7316">
        <v>0.704072456322962</v>
      </c>
      <c r="Y7316">
        <v>-1.0943109247284999</v>
      </c>
      <c r="Z7316">
        <v>3.2309302662581099E-2</v>
      </c>
      <c r="AA7316">
        <v>0.72610664078822296</v>
      </c>
      <c r="AB7316">
        <v>-2.6824662364088798</v>
      </c>
      <c r="AC7316">
        <v>2.47721217801413E-2</v>
      </c>
      <c r="AD7316">
        <v>0.57684129297949804</v>
      </c>
      <c r="AE7316">
        <v>-2.0943108125855501</v>
      </c>
      <c r="AF7316">
        <v>0.254631477124518</v>
      </c>
      <c r="AG7316">
        <v>0.70473078222419605</v>
      </c>
      <c r="AH7316">
        <v>-2.3408368940145898</v>
      </c>
      <c r="AI7316">
        <v>0.74001203836423102</v>
      </c>
      <c r="AJ7316">
        <v>0.90669549987061804</v>
      </c>
      <c r="AK7316">
        <v>-0.22555550139552999</v>
      </c>
    </row>
    <row r="7317" spans="1:37" x14ac:dyDescent="0.2">
      <c r="A7317" t="s">
        <v>23402</v>
      </c>
      <c r="B7317">
        <v>120819265</v>
      </c>
      <c r="C7317">
        <v>120819437</v>
      </c>
      <c r="D7317">
        <v>173</v>
      </c>
      <c r="E7317" t="s">
        <v>24440</v>
      </c>
      <c r="F7317">
        <v>2</v>
      </c>
      <c r="G7317" t="s">
        <v>24441</v>
      </c>
      <c r="H7317" t="s">
        <v>31000</v>
      </c>
      <c r="I7317">
        <v>6</v>
      </c>
      <c r="J7317">
        <v>121080859</v>
      </c>
      <c r="K7317">
        <v>121106170</v>
      </c>
      <c r="L7317">
        <v>25312</v>
      </c>
      <c r="M7317">
        <v>2</v>
      </c>
      <c r="N7317">
        <v>221322</v>
      </c>
      <c r="O7317" t="s">
        <v>24435</v>
      </c>
      <c r="P7317">
        <v>286733</v>
      </c>
      <c r="Q7317" t="s">
        <v>24436</v>
      </c>
      <c r="R7317" t="s">
        <v>24437</v>
      </c>
      <c r="S7317" t="s">
        <v>35998</v>
      </c>
      <c r="T7317">
        <v>7.8337160069440304E-2</v>
      </c>
      <c r="U7317">
        <v>0.603102917160658</v>
      </c>
      <c r="V7317">
        <v>-3.8304042041344699</v>
      </c>
      <c r="W7317">
        <v>0.24541905298352701</v>
      </c>
      <c r="X7317">
        <v>0.704072456322962</v>
      </c>
      <c r="Y7317">
        <v>-1.5250710963864</v>
      </c>
      <c r="Z7317">
        <v>2.8080354143763999E-2</v>
      </c>
      <c r="AA7317">
        <v>0.72610664078822296</v>
      </c>
      <c r="AB7317">
        <v>-3.2103177193604502</v>
      </c>
      <c r="AC7317">
        <v>2.47721217801413E-2</v>
      </c>
      <c r="AD7317">
        <v>0.57684129297949804</v>
      </c>
      <c r="AE7317">
        <v>-2.52507092586126</v>
      </c>
      <c r="AF7317">
        <v>0.23192013729727601</v>
      </c>
      <c r="AG7317">
        <v>0.69020448338054297</v>
      </c>
      <c r="AH7317">
        <v>-3.0818362006481101</v>
      </c>
      <c r="AI7317">
        <v>0.74001203836423102</v>
      </c>
      <c r="AJ7317">
        <v>0.90669549987061804</v>
      </c>
      <c r="AK7317">
        <v>-0.656315678611194</v>
      </c>
    </row>
    <row r="7318" spans="1:37" x14ac:dyDescent="0.2">
      <c r="A7318" t="s">
        <v>23402</v>
      </c>
      <c r="B7318">
        <v>121260917</v>
      </c>
      <c r="C7318">
        <v>121261154</v>
      </c>
      <c r="D7318">
        <v>238</v>
      </c>
      <c r="E7318" t="s">
        <v>24442</v>
      </c>
      <c r="F7318">
        <v>4</v>
      </c>
      <c r="G7318" t="s">
        <v>24443</v>
      </c>
      <c r="H7318" t="s">
        <v>35999</v>
      </c>
      <c r="I7318">
        <v>6</v>
      </c>
      <c r="J7318">
        <v>121079494</v>
      </c>
      <c r="K7318">
        <v>121237062</v>
      </c>
      <c r="L7318">
        <v>157569</v>
      </c>
      <c r="M7318">
        <v>2</v>
      </c>
      <c r="N7318">
        <v>221322</v>
      </c>
      <c r="O7318" t="s">
        <v>24444</v>
      </c>
      <c r="P7318">
        <v>-23855</v>
      </c>
      <c r="Q7318" t="s">
        <v>24436</v>
      </c>
      <c r="R7318" t="s">
        <v>24437</v>
      </c>
      <c r="S7318" t="s">
        <v>35998</v>
      </c>
      <c r="T7318">
        <v>0.58193367309619304</v>
      </c>
      <c r="U7318">
        <v>0.81360520874211995</v>
      </c>
      <c r="V7318">
        <v>1.4420662968053499</v>
      </c>
      <c r="W7318">
        <v>0.427323497058756</v>
      </c>
      <c r="X7318">
        <v>0.73460997439807996</v>
      </c>
      <c r="Y7318">
        <v>-1.0606796216302199</v>
      </c>
      <c r="Z7318">
        <v>0.893434591003479</v>
      </c>
      <c r="AA7318">
        <v>0.99919698600769702</v>
      </c>
      <c r="AB7318">
        <v>0.97964724525476299</v>
      </c>
      <c r="AC7318">
        <v>0.48049084149264598</v>
      </c>
      <c r="AD7318">
        <v>0.860469897539898</v>
      </c>
      <c r="AE7318">
        <v>-1.20168557214852</v>
      </c>
      <c r="AF7318">
        <v>0.36620419616503802</v>
      </c>
      <c r="AG7318">
        <v>0.76871240086303505</v>
      </c>
      <c r="AH7318">
        <v>1.3188836583899199</v>
      </c>
      <c r="AI7318">
        <v>0.46030466842151802</v>
      </c>
      <c r="AJ7318">
        <v>0.78121606160956403</v>
      </c>
      <c r="AK7318">
        <v>-0.59495137588489799</v>
      </c>
    </row>
    <row r="7319" spans="1:37" x14ac:dyDescent="0.2">
      <c r="A7319" t="s">
        <v>23402</v>
      </c>
      <c r="B7319">
        <v>122247108</v>
      </c>
      <c r="C7319">
        <v>122247268</v>
      </c>
      <c r="D7319">
        <v>161</v>
      </c>
      <c r="E7319" t="s">
        <v>24445</v>
      </c>
      <c r="F7319">
        <v>2</v>
      </c>
      <c r="G7319" t="s">
        <v>24446</v>
      </c>
      <c r="H7319" t="s">
        <v>31000</v>
      </c>
      <c r="I7319">
        <v>6</v>
      </c>
      <c r="J7319">
        <v>122399551</v>
      </c>
      <c r="K7319">
        <v>122433119</v>
      </c>
      <c r="L7319">
        <v>33569</v>
      </c>
      <c r="M7319">
        <v>1</v>
      </c>
      <c r="N7319">
        <v>3298</v>
      </c>
      <c r="O7319" t="s">
        <v>24447</v>
      </c>
      <c r="P7319">
        <v>-152283</v>
      </c>
      <c r="Q7319" t="s">
        <v>24448</v>
      </c>
      <c r="R7319" t="s">
        <v>24449</v>
      </c>
      <c r="S7319" t="s">
        <v>36000</v>
      </c>
      <c r="T7319">
        <v>0.152084254673993</v>
      </c>
      <c r="U7319">
        <v>0.603102917160658</v>
      </c>
      <c r="V7319">
        <v>25.3181504013255</v>
      </c>
      <c r="W7319">
        <v>0.89107655920673101</v>
      </c>
      <c r="X7319">
        <v>0.95159051474143896</v>
      </c>
      <c r="Y7319">
        <v>1.80418092700418</v>
      </c>
      <c r="Z7319">
        <v>0.306975110376564</v>
      </c>
      <c r="AA7319">
        <v>0.72610664078822296</v>
      </c>
      <c r="AB7319">
        <v>24.354676310113</v>
      </c>
      <c r="AC7319">
        <v>0.75388744886274095</v>
      </c>
      <c r="AD7319">
        <v>0.87989882095915395</v>
      </c>
      <c r="AE7319">
        <v>0.80418097112286702</v>
      </c>
      <c r="AF7319">
        <v>4.6407610929182198E-2</v>
      </c>
      <c r="AG7319">
        <v>0.476038960109122</v>
      </c>
      <c r="AH7319">
        <v>25.3181504013255</v>
      </c>
      <c r="AI7319">
        <v>0.56157887380500204</v>
      </c>
      <c r="AJ7319">
        <v>0.78121606160956403</v>
      </c>
      <c r="AK7319">
        <v>2.6729362664457201</v>
      </c>
    </row>
    <row r="7320" spans="1:37" x14ac:dyDescent="0.2">
      <c r="A7320" t="s">
        <v>23402</v>
      </c>
      <c r="B7320">
        <v>122247268</v>
      </c>
      <c r="C7320">
        <v>122247428</v>
      </c>
      <c r="D7320">
        <v>161</v>
      </c>
      <c r="E7320" t="s">
        <v>24450</v>
      </c>
      <c r="F7320">
        <v>1</v>
      </c>
      <c r="G7320" t="s">
        <v>24451</v>
      </c>
      <c r="H7320" t="s">
        <v>31000</v>
      </c>
      <c r="I7320">
        <v>6</v>
      </c>
      <c r="J7320">
        <v>122399551</v>
      </c>
      <c r="K7320">
        <v>122433119</v>
      </c>
      <c r="L7320">
        <v>33569</v>
      </c>
      <c r="M7320">
        <v>1</v>
      </c>
      <c r="N7320">
        <v>3298</v>
      </c>
      <c r="O7320" t="s">
        <v>24447</v>
      </c>
      <c r="P7320">
        <v>-152123</v>
      </c>
      <c r="Q7320" t="s">
        <v>24448</v>
      </c>
      <c r="R7320" t="s">
        <v>24449</v>
      </c>
      <c r="S7320" t="s">
        <v>36000</v>
      </c>
      <c r="T7320">
        <v>0.152084254673993</v>
      </c>
      <c r="U7320">
        <v>0.603102917160658</v>
      </c>
      <c r="V7320">
        <v>25.3181504013255</v>
      </c>
      <c r="W7320">
        <v>0.89107655920673101</v>
      </c>
      <c r="X7320">
        <v>0.95159051474143896</v>
      </c>
      <c r="Y7320">
        <v>1.80418092700418</v>
      </c>
      <c r="Z7320">
        <v>0.306975110376564</v>
      </c>
      <c r="AA7320">
        <v>0.72610664078822296</v>
      </c>
      <c r="AB7320">
        <v>24.354676310113</v>
      </c>
      <c r="AC7320">
        <v>0.75388744886274095</v>
      </c>
      <c r="AD7320">
        <v>0.87989882095915395</v>
      </c>
      <c r="AE7320">
        <v>0.80418097112286702</v>
      </c>
      <c r="AF7320">
        <v>4.6407610929182198E-2</v>
      </c>
      <c r="AG7320">
        <v>0.476038960109122</v>
      </c>
      <c r="AH7320">
        <v>25.3181504013255</v>
      </c>
      <c r="AI7320">
        <v>0.56157887380500204</v>
      </c>
      <c r="AJ7320">
        <v>0.78121606160956403</v>
      </c>
      <c r="AK7320">
        <v>2.6729362664457201</v>
      </c>
    </row>
    <row r="7321" spans="1:37" x14ac:dyDescent="0.2">
      <c r="A7321" t="s">
        <v>23402</v>
      </c>
      <c r="B7321">
        <v>123472524</v>
      </c>
      <c r="C7321">
        <v>123472674</v>
      </c>
      <c r="D7321">
        <v>151</v>
      </c>
      <c r="E7321" t="s">
        <v>24452</v>
      </c>
      <c r="F7321">
        <v>2</v>
      </c>
      <c r="G7321" t="s">
        <v>24453</v>
      </c>
      <c r="H7321" t="s">
        <v>36001</v>
      </c>
      <c r="I7321">
        <v>6</v>
      </c>
      <c r="J7321">
        <v>123439738</v>
      </c>
      <c r="K7321">
        <v>123490956</v>
      </c>
      <c r="L7321">
        <v>51219</v>
      </c>
      <c r="M7321">
        <v>1</v>
      </c>
      <c r="N7321">
        <v>101927990</v>
      </c>
      <c r="O7321" t="s">
        <v>24454</v>
      </c>
      <c r="P7321">
        <v>32786</v>
      </c>
      <c r="Q7321" t="s">
        <v>40</v>
      </c>
      <c r="R7321" t="s">
        <v>24455</v>
      </c>
      <c r="S7321" t="s">
        <v>36002</v>
      </c>
      <c r="T7321" t="s">
        <v>40</v>
      </c>
      <c r="U7321" t="s">
        <v>40</v>
      </c>
      <c r="V7321">
        <v>0</v>
      </c>
      <c r="W7321" t="s">
        <v>40</v>
      </c>
      <c r="X7321" t="s">
        <v>40</v>
      </c>
      <c r="Y7321">
        <v>0</v>
      </c>
      <c r="Z7321" t="s">
        <v>40</v>
      </c>
      <c r="AA7321" t="s">
        <v>40</v>
      </c>
      <c r="AB7321">
        <v>0</v>
      </c>
      <c r="AC7321" t="s">
        <v>40</v>
      </c>
      <c r="AD7321" t="s">
        <v>40</v>
      </c>
      <c r="AE7321">
        <v>0</v>
      </c>
      <c r="AF7321" t="s">
        <v>40</v>
      </c>
      <c r="AG7321" t="s">
        <v>40</v>
      </c>
      <c r="AH7321">
        <v>0</v>
      </c>
      <c r="AI7321" t="s">
        <v>40</v>
      </c>
      <c r="AJ7321" t="s">
        <v>40</v>
      </c>
      <c r="AK7321">
        <v>0</v>
      </c>
    </row>
    <row r="7322" spans="1:37" x14ac:dyDescent="0.2">
      <c r="A7322" t="s">
        <v>23402</v>
      </c>
      <c r="B7322">
        <v>123472674</v>
      </c>
      <c r="C7322">
        <v>123472824</v>
      </c>
      <c r="D7322">
        <v>151</v>
      </c>
      <c r="E7322" t="s">
        <v>24456</v>
      </c>
      <c r="F7322">
        <v>4</v>
      </c>
      <c r="G7322" t="s">
        <v>24457</v>
      </c>
      <c r="H7322" t="s">
        <v>36001</v>
      </c>
      <c r="I7322">
        <v>6</v>
      </c>
      <c r="J7322">
        <v>123439738</v>
      </c>
      <c r="K7322">
        <v>123490956</v>
      </c>
      <c r="L7322">
        <v>51219</v>
      </c>
      <c r="M7322">
        <v>1</v>
      </c>
      <c r="N7322">
        <v>101927990</v>
      </c>
      <c r="O7322" t="s">
        <v>24454</v>
      </c>
      <c r="P7322">
        <v>32936</v>
      </c>
      <c r="Q7322" t="s">
        <v>40</v>
      </c>
      <c r="R7322" t="s">
        <v>24455</v>
      </c>
      <c r="S7322" t="s">
        <v>36002</v>
      </c>
      <c r="T7322" t="s">
        <v>40</v>
      </c>
      <c r="U7322" t="s">
        <v>40</v>
      </c>
      <c r="V7322">
        <v>0</v>
      </c>
      <c r="W7322" t="s">
        <v>40</v>
      </c>
      <c r="X7322" t="s">
        <v>40</v>
      </c>
      <c r="Y7322">
        <v>0</v>
      </c>
      <c r="Z7322" t="s">
        <v>40</v>
      </c>
      <c r="AA7322" t="s">
        <v>40</v>
      </c>
      <c r="AB7322">
        <v>0</v>
      </c>
      <c r="AC7322" t="s">
        <v>40</v>
      </c>
      <c r="AD7322" t="s">
        <v>40</v>
      </c>
      <c r="AE7322">
        <v>0</v>
      </c>
      <c r="AF7322" t="s">
        <v>40</v>
      </c>
      <c r="AG7322" t="s">
        <v>40</v>
      </c>
      <c r="AH7322">
        <v>0</v>
      </c>
      <c r="AI7322" t="s">
        <v>40</v>
      </c>
      <c r="AJ7322" t="s">
        <v>40</v>
      </c>
      <c r="AK7322">
        <v>0</v>
      </c>
    </row>
    <row r="7323" spans="1:37" x14ac:dyDescent="0.2">
      <c r="A7323" t="s">
        <v>23402</v>
      </c>
      <c r="B7323">
        <v>123472824</v>
      </c>
      <c r="C7323">
        <v>123472974</v>
      </c>
      <c r="D7323">
        <v>151</v>
      </c>
      <c r="E7323" t="s">
        <v>24458</v>
      </c>
      <c r="F7323">
        <v>1</v>
      </c>
      <c r="G7323" t="s">
        <v>24459</v>
      </c>
      <c r="H7323" t="s">
        <v>36001</v>
      </c>
      <c r="I7323">
        <v>6</v>
      </c>
      <c r="J7323">
        <v>123439738</v>
      </c>
      <c r="K7323">
        <v>123490956</v>
      </c>
      <c r="L7323">
        <v>51219</v>
      </c>
      <c r="M7323">
        <v>1</v>
      </c>
      <c r="N7323">
        <v>101927990</v>
      </c>
      <c r="O7323" t="s">
        <v>24454</v>
      </c>
      <c r="P7323">
        <v>33086</v>
      </c>
      <c r="Q7323" t="s">
        <v>40</v>
      </c>
      <c r="R7323" t="s">
        <v>24455</v>
      </c>
      <c r="S7323" t="s">
        <v>36002</v>
      </c>
      <c r="T7323" t="s">
        <v>40</v>
      </c>
      <c r="U7323" t="s">
        <v>40</v>
      </c>
      <c r="V7323">
        <v>0</v>
      </c>
      <c r="W7323" t="s">
        <v>40</v>
      </c>
      <c r="X7323" t="s">
        <v>40</v>
      </c>
      <c r="Y7323">
        <v>0</v>
      </c>
      <c r="Z7323" t="s">
        <v>40</v>
      </c>
      <c r="AA7323" t="s">
        <v>40</v>
      </c>
      <c r="AB7323">
        <v>0</v>
      </c>
      <c r="AC7323" t="s">
        <v>40</v>
      </c>
      <c r="AD7323" t="s">
        <v>40</v>
      </c>
      <c r="AE7323">
        <v>0</v>
      </c>
      <c r="AF7323" t="s">
        <v>40</v>
      </c>
      <c r="AG7323" t="s">
        <v>40</v>
      </c>
      <c r="AH7323">
        <v>0</v>
      </c>
      <c r="AI7323" t="s">
        <v>40</v>
      </c>
      <c r="AJ7323" t="s">
        <v>40</v>
      </c>
      <c r="AK7323">
        <v>0</v>
      </c>
    </row>
    <row r="7324" spans="1:37" x14ac:dyDescent="0.2">
      <c r="A7324" t="s">
        <v>23402</v>
      </c>
      <c r="B7324">
        <v>124711907</v>
      </c>
      <c r="C7324">
        <v>124712067</v>
      </c>
      <c r="D7324">
        <v>161</v>
      </c>
      <c r="E7324" t="s">
        <v>24460</v>
      </c>
      <c r="F7324">
        <v>1</v>
      </c>
      <c r="G7324" t="s">
        <v>24461</v>
      </c>
      <c r="H7324" t="s">
        <v>36003</v>
      </c>
      <c r="I7324">
        <v>6</v>
      </c>
      <c r="J7324">
        <v>124818399</v>
      </c>
      <c r="K7324">
        <v>124823623</v>
      </c>
      <c r="L7324">
        <v>5225</v>
      </c>
      <c r="M7324">
        <v>1</v>
      </c>
      <c r="N7324">
        <v>154215</v>
      </c>
      <c r="O7324" t="s">
        <v>24462</v>
      </c>
      <c r="P7324">
        <v>-106332</v>
      </c>
      <c r="Q7324" t="s">
        <v>24463</v>
      </c>
      <c r="R7324" t="s">
        <v>24464</v>
      </c>
      <c r="S7324" t="s">
        <v>36004</v>
      </c>
      <c r="T7324">
        <v>0.97213403838398904</v>
      </c>
      <c r="U7324">
        <v>1</v>
      </c>
      <c r="V7324">
        <v>1.0011565063174499</v>
      </c>
      <c r="W7324">
        <v>0.38920677604595899</v>
      </c>
      <c r="X7324">
        <v>0.704072456322962</v>
      </c>
      <c r="Y7324">
        <v>-21.186354538933202</v>
      </c>
      <c r="Z7324">
        <v>0.69013698642955401</v>
      </c>
      <c r="AA7324">
        <v>0.84521697243271998</v>
      </c>
      <c r="AB7324">
        <v>3.7682881769590101E-2</v>
      </c>
      <c r="AC7324">
        <v>0.71753805159658501</v>
      </c>
      <c r="AD7324">
        <v>0.87989882095915395</v>
      </c>
      <c r="AE7324">
        <v>-1.6551319628332299</v>
      </c>
      <c r="AF7324">
        <v>0.61410715005536498</v>
      </c>
      <c r="AG7324">
        <v>0.80674443595273604</v>
      </c>
      <c r="AH7324">
        <v>1.9307662263737499</v>
      </c>
      <c r="AI7324">
        <v>0.35038410267202102</v>
      </c>
      <c r="AJ7324">
        <v>0.78121606160956403</v>
      </c>
      <c r="AK7324">
        <v>-20.9260102163867</v>
      </c>
    </row>
    <row r="7325" spans="1:37" x14ac:dyDescent="0.2">
      <c r="A7325" t="s">
        <v>23402</v>
      </c>
      <c r="B7325">
        <v>124712067</v>
      </c>
      <c r="C7325">
        <v>124712227</v>
      </c>
      <c r="D7325">
        <v>161</v>
      </c>
      <c r="E7325" t="s">
        <v>24465</v>
      </c>
      <c r="F7325">
        <v>6</v>
      </c>
      <c r="G7325" t="s">
        <v>24466</v>
      </c>
      <c r="H7325" t="s">
        <v>36003</v>
      </c>
      <c r="I7325">
        <v>6</v>
      </c>
      <c r="J7325">
        <v>124818399</v>
      </c>
      <c r="K7325">
        <v>124823623</v>
      </c>
      <c r="L7325">
        <v>5225</v>
      </c>
      <c r="M7325">
        <v>1</v>
      </c>
      <c r="N7325">
        <v>154215</v>
      </c>
      <c r="O7325" t="s">
        <v>24462</v>
      </c>
      <c r="P7325">
        <v>-106172</v>
      </c>
      <c r="Q7325" t="s">
        <v>24463</v>
      </c>
      <c r="R7325" t="s">
        <v>24464</v>
      </c>
      <c r="S7325" t="s">
        <v>36004</v>
      </c>
      <c r="T7325">
        <v>0.97213403838398904</v>
      </c>
      <c r="U7325">
        <v>1</v>
      </c>
      <c r="V7325">
        <v>1.0011565063174499</v>
      </c>
      <c r="W7325">
        <v>0.38920677604595899</v>
      </c>
      <c r="X7325">
        <v>0.704072456322962</v>
      </c>
      <c r="Y7325">
        <v>-21.186354538933202</v>
      </c>
      <c r="Z7325">
        <v>0.69013698642955401</v>
      </c>
      <c r="AA7325">
        <v>0.84521697243271998</v>
      </c>
      <c r="AB7325">
        <v>3.7682881769590101E-2</v>
      </c>
      <c r="AC7325">
        <v>0.71753805159658501</v>
      </c>
      <c r="AD7325">
        <v>0.87989882095915395</v>
      </c>
      <c r="AE7325">
        <v>-1.6551319628332299</v>
      </c>
      <c r="AF7325">
        <v>0.61410715005536498</v>
      </c>
      <c r="AG7325">
        <v>0.80674443595273604</v>
      </c>
      <c r="AH7325">
        <v>1.9307662263737499</v>
      </c>
      <c r="AI7325">
        <v>0.35038410267202102</v>
      </c>
      <c r="AJ7325">
        <v>0.78121606160956403</v>
      </c>
      <c r="AK7325">
        <v>-20.9260102163867</v>
      </c>
    </row>
    <row r="7326" spans="1:37" x14ac:dyDescent="0.2">
      <c r="A7326" t="s">
        <v>23402</v>
      </c>
      <c r="B7326">
        <v>124712227</v>
      </c>
      <c r="C7326">
        <v>124712387</v>
      </c>
      <c r="D7326">
        <v>161</v>
      </c>
      <c r="E7326" t="s">
        <v>24467</v>
      </c>
      <c r="F7326">
        <v>1</v>
      </c>
      <c r="G7326" t="s">
        <v>24468</v>
      </c>
      <c r="H7326" t="s">
        <v>36003</v>
      </c>
      <c r="I7326">
        <v>6</v>
      </c>
      <c r="J7326">
        <v>124818399</v>
      </c>
      <c r="K7326">
        <v>124823623</v>
      </c>
      <c r="L7326">
        <v>5225</v>
      </c>
      <c r="M7326">
        <v>1</v>
      </c>
      <c r="N7326">
        <v>154215</v>
      </c>
      <c r="O7326" t="s">
        <v>24462</v>
      </c>
      <c r="P7326">
        <v>-106012</v>
      </c>
      <c r="Q7326" t="s">
        <v>24463</v>
      </c>
      <c r="R7326" t="s">
        <v>24464</v>
      </c>
      <c r="S7326" t="s">
        <v>36004</v>
      </c>
      <c r="T7326">
        <v>0.506551998792793</v>
      </c>
      <c r="U7326">
        <v>0.78288571403930396</v>
      </c>
      <c r="V7326">
        <v>1.6518300129661301</v>
      </c>
      <c r="W7326">
        <v>0.94541066367716797</v>
      </c>
      <c r="X7326">
        <v>0.95159051474143896</v>
      </c>
      <c r="Y7326">
        <v>-0.53558174303981199</v>
      </c>
      <c r="Z7326">
        <v>0.93459220503170903</v>
      </c>
      <c r="AA7326">
        <v>0.99919698600769702</v>
      </c>
      <c r="AB7326">
        <v>0.68835620711772405</v>
      </c>
      <c r="AC7326">
        <v>0.92091778829119397</v>
      </c>
      <c r="AD7326">
        <v>0.94068432309766403</v>
      </c>
      <c r="AE7326">
        <v>-0.59411933385643201</v>
      </c>
      <c r="AF7326">
        <v>0.205398459628826</v>
      </c>
      <c r="AG7326">
        <v>0.68151250837662902</v>
      </c>
      <c r="AH7326">
        <v>2.5814397330224299</v>
      </c>
      <c r="AI7326">
        <v>0.95029317176085903</v>
      </c>
      <c r="AJ7326">
        <v>0.98621344597861504</v>
      </c>
      <c r="AK7326">
        <v>-0.27523742049330502</v>
      </c>
    </row>
    <row r="7327" spans="1:37" x14ac:dyDescent="0.2">
      <c r="A7327" t="s">
        <v>23402</v>
      </c>
      <c r="B7327">
        <v>125143785</v>
      </c>
      <c r="C7327">
        <v>125143878</v>
      </c>
      <c r="D7327">
        <v>94</v>
      </c>
      <c r="E7327" t="s">
        <v>24469</v>
      </c>
      <c r="F7327">
        <v>1</v>
      </c>
      <c r="G7327" t="s">
        <v>24470</v>
      </c>
      <c r="H7327" t="s">
        <v>36005</v>
      </c>
      <c r="I7327">
        <v>6</v>
      </c>
      <c r="J7327">
        <v>125153649</v>
      </c>
      <c r="K7327">
        <v>125263497</v>
      </c>
      <c r="L7327">
        <v>109849</v>
      </c>
      <c r="M7327">
        <v>1</v>
      </c>
      <c r="N7327">
        <v>7164</v>
      </c>
      <c r="O7327" t="s">
        <v>24471</v>
      </c>
      <c r="P7327">
        <v>-9771</v>
      </c>
      <c r="Q7327" t="s">
        <v>24472</v>
      </c>
      <c r="R7327" t="s">
        <v>24473</v>
      </c>
      <c r="S7327" t="s">
        <v>36006</v>
      </c>
      <c r="T7327">
        <v>0.80077741380124101</v>
      </c>
      <c r="U7327">
        <v>1</v>
      </c>
      <c r="V7327">
        <v>1.4014428539931301</v>
      </c>
      <c r="W7327">
        <v>6.2825850358688304E-2</v>
      </c>
      <c r="X7327">
        <v>0.704072456322962</v>
      </c>
      <c r="Y7327">
        <v>-25.374696010163198</v>
      </c>
      <c r="Z7327">
        <v>0.51252366233786395</v>
      </c>
      <c r="AA7327">
        <v>0.84521697243271998</v>
      </c>
      <c r="AB7327">
        <v>1.23041833016497</v>
      </c>
      <c r="AC7327">
        <v>0.12341155397916399</v>
      </c>
      <c r="AD7327">
        <v>0.68253123924728298</v>
      </c>
      <c r="AE7327">
        <v>-2.3489472384434502</v>
      </c>
      <c r="AF7327">
        <v>0.96396358433015406</v>
      </c>
      <c r="AG7327">
        <v>1</v>
      </c>
      <c r="AH7327">
        <v>0.82432762341001498</v>
      </c>
      <c r="AI7327">
        <v>8.86214943098146E-2</v>
      </c>
      <c r="AJ7327">
        <v>0.78121606160956403</v>
      </c>
      <c r="AK7327">
        <v>-24.911174761081099</v>
      </c>
    </row>
    <row r="7328" spans="1:37" x14ac:dyDescent="0.2">
      <c r="A7328" t="s">
        <v>23402</v>
      </c>
      <c r="B7328">
        <v>127475332</v>
      </c>
      <c r="C7328">
        <v>127475517</v>
      </c>
      <c r="D7328">
        <v>186</v>
      </c>
      <c r="E7328" t="s">
        <v>24474</v>
      </c>
      <c r="F7328">
        <v>19</v>
      </c>
      <c r="G7328" t="s">
        <v>24475</v>
      </c>
      <c r="H7328" t="s">
        <v>30987</v>
      </c>
      <c r="I7328">
        <v>6</v>
      </c>
      <c r="J7328">
        <v>127450187</v>
      </c>
      <c r="K7328">
        <v>127475473</v>
      </c>
      <c r="L7328">
        <v>25287</v>
      </c>
      <c r="M7328">
        <v>2</v>
      </c>
      <c r="N7328">
        <v>387104</v>
      </c>
      <c r="O7328" t="s">
        <v>24476</v>
      </c>
      <c r="P7328">
        <v>0</v>
      </c>
      <c r="Q7328" t="s">
        <v>24477</v>
      </c>
      <c r="R7328" t="s">
        <v>24478</v>
      </c>
      <c r="S7328" t="s">
        <v>36007</v>
      </c>
      <c r="T7328">
        <v>0.32911398597860803</v>
      </c>
      <c r="U7328">
        <v>0.603102917160658</v>
      </c>
      <c r="V7328">
        <v>23.585586116346601</v>
      </c>
      <c r="W7328" t="s">
        <v>40</v>
      </c>
      <c r="X7328" t="s">
        <v>40</v>
      </c>
      <c r="Y7328">
        <v>0</v>
      </c>
      <c r="Z7328">
        <v>0.306975110376564</v>
      </c>
      <c r="AA7328">
        <v>0.72610664078822296</v>
      </c>
      <c r="AB7328">
        <v>23.522585116647999</v>
      </c>
      <c r="AC7328">
        <v>0.27780950890804001</v>
      </c>
      <c r="AD7328">
        <v>0.68253123924728298</v>
      </c>
      <c r="AE7328">
        <v>23.560059818996901</v>
      </c>
      <c r="AF7328">
        <v>0.61410715005536498</v>
      </c>
      <c r="AG7328">
        <v>0.80674443595273604</v>
      </c>
      <c r="AH7328">
        <v>1.20643178952059</v>
      </c>
      <c r="AI7328">
        <v>0.35038410267202102</v>
      </c>
      <c r="AJ7328">
        <v>0.78121606160956403</v>
      </c>
      <c r="AK7328">
        <v>-23.4156699219408</v>
      </c>
    </row>
    <row r="7329" spans="1:37" x14ac:dyDescent="0.2">
      <c r="A7329" t="s">
        <v>23402</v>
      </c>
      <c r="B7329">
        <v>129093122</v>
      </c>
      <c r="C7329">
        <v>129093396</v>
      </c>
      <c r="D7329">
        <v>275</v>
      </c>
      <c r="E7329" t="s">
        <v>24479</v>
      </c>
      <c r="F7329">
        <v>10</v>
      </c>
      <c r="G7329" t="s">
        <v>24480</v>
      </c>
      <c r="H7329" t="s">
        <v>36008</v>
      </c>
      <c r="I7329">
        <v>6</v>
      </c>
      <c r="J7329">
        <v>129098314</v>
      </c>
      <c r="K7329">
        <v>129243045</v>
      </c>
      <c r="L7329">
        <v>144732</v>
      </c>
      <c r="M7329">
        <v>1</v>
      </c>
      <c r="N7329">
        <v>3908</v>
      </c>
      <c r="O7329" t="s">
        <v>24481</v>
      </c>
      <c r="P7329">
        <v>-4918</v>
      </c>
      <c r="Q7329" t="s">
        <v>24482</v>
      </c>
      <c r="R7329" t="s">
        <v>24483</v>
      </c>
      <c r="S7329" t="s">
        <v>36009</v>
      </c>
      <c r="T7329">
        <v>0.97213403838398904</v>
      </c>
      <c r="U7329">
        <v>1</v>
      </c>
      <c r="V7329">
        <v>1.77977552873991</v>
      </c>
      <c r="W7329">
        <v>0.89107655920673101</v>
      </c>
      <c r="X7329">
        <v>0.95159051474143896</v>
      </c>
      <c r="Y7329">
        <v>1.98502061094494</v>
      </c>
      <c r="Z7329">
        <v>0.69013698642955401</v>
      </c>
      <c r="AA7329">
        <v>0.84521697243271998</v>
      </c>
      <c r="AB7329">
        <v>0.81630148669972302</v>
      </c>
      <c r="AC7329">
        <v>0.75388744886274095</v>
      </c>
      <c r="AD7329">
        <v>0.87989882095915395</v>
      </c>
      <c r="AE7329">
        <v>0.98502069287963301</v>
      </c>
      <c r="AF7329">
        <v>0.61410715005536498</v>
      </c>
      <c r="AG7329">
        <v>0.80674443595273604</v>
      </c>
      <c r="AH7329">
        <v>2.7093859329043299</v>
      </c>
      <c r="AI7329">
        <v>0.56157887380500204</v>
      </c>
      <c r="AJ7329">
        <v>0.78121606160956403</v>
      </c>
      <c r="AK7329">
        <v>2.8537758097224999</v>
      </c>
    </row>
    <row r="7330" spans="1:37" x14ac:dyDescent="0.2">
      <c r="A7330" t="s">
        <v>23402</v>
      </c>
      <c r="B7330">
        <v>129432663</v>
      </c>
      <c r="C7330">
        <v>129432805</v>
      </c>
      <c r="D7330">
        <v>143</v>
      </c>
      <c r="E7330" t="s">
        <v>24484</v>
      </c>
      <c r="F7330">
        <v>0</v>
      </c>
      <c r="G7330" t="s">
        <v>24485</v>
      </c>
      <c r="H7330" t="s">
        <v>36010</v>
      </c>
      <c r="I7330">
        <v>6</v>
      </c>
      <c r="J7330">
        <v>129445762</v>
      </c>
      <c r="K7330">
        <v>129467479</v>
      </c>
      <c r="L7330">
        <v>21718</v>
      </c>
      <c r="M7330">
        <v>1</v>
      </c>
      <c r="N7330">
        <v>3908</v>
      </c>
      <c r="O7330" t="s">
        <v>24486</v>
      </c>
      <c r="P7330">
        <v>-12957</v>
      </c>
      <c r="Q7330" t="s">
        <v>24482</v>
      </c>
      <c r="R7330" t="s">
        <v>24483</v>
      </c>
      <c r="S7330" t="s">
        <v>36009</v>
      </c>
      <c r="T7330">
        <v>1</v>
      </c>
      <c r="U7330">
        <v>1</v>
      </c>
      <c r="V7330">
        <v>-0.14434337611617201</v>
      </c>
      <c r="W7330">
        <v>0.427323497058756</v>
      </c>
      <c r="X7330">
        <v>0.73460997439807996</v>
      </c>
      <c r="Y7330">
        <v>-0.72431786521130903</v>
      </c>
      <c r="Z7330">
        <v>0.72004451969238803</v>
      </c>
      <c r="AA7330">
        <v>0.86308114850689799</v>
      </c>
      <c r="AB7330">
        <v>-0.228546923958106</v>
      </c>
      <c r="AC7330">
        <v>0.122775156056933</v>
      </c>
      <c r="AD7330">
        <v>0.68253123924728298</v>
      </c>
      <c r="AE7330">
        <v>-1.7243177832766099</v>
      </c>
      <c r="AF7330">
        <v>0.74414648978297804</v>
      </c>
      <c r="AG7330">
        <v>0.86906519844104402</v>
      </c>
      <c r="AH7330" s="1">
        <v>4.7659831408730902E-5</v>
      </c>
      <c r="AI7330">
        <v>0.81350599864527495</v>
      </c>
      <c r="AJ7330">
        <v>0.94390293416205995</v>
      </c>
      <c r="AK7330">
        <v>0.14443756054173601</v>
      </c>
    </row>
    <row r="7331" spans="1:37" x14ac:dyDescent="0.2">
      <c r="A7331" t="s">
        <v>23402</v>
      </c>
      <c r="B7331">
        <v>130782564</v>
      </c>
      <c r="C7331">
        <v>130782655</v>
      </c>
      <c r="D7331">
        <v>92</v>
      </c>
      <c r="E7331" t="s">
        <v>24487</v>
      </c>
      <c r="F7331">
        <v>1</v>
      </c>
      <c r="G7331" t="s">
        <v>24488</v>
      </c>
      <c r="H7331" t="s">
        <v>31000</v>
      </c>
      <c r="I7331">
        <v>6</v>
      </c>
      <c r="J7331">
        <v>130827406</v>
      </c>
      <c r="K7331">
        <v>130837135</v>
      </c>
      <c r="L7331">
        <v>9730</v>
      </c>
      <c r="M7331">
        <v>1</v>
      </c>
      <c r="N7331">
        <v>100507203</v>
      </c>
      <c r="O7331" t="s">
        <v>24489</v>
      </c>
      <c r="P7331">
        <v>-44751</v>
      </c>
      <c r="Q7331" t="s">
        <v>24490</v>
      </c>
      <c r="R7331" t="s">
        <v>24491</v>
      </c>
      <c r="S7331" t="s">
        <v>36011</v>
      </c>
      <c r="T7331">
        <v>0.69818971553337295</v>
      </c>
      <c r="U7331">
        <v>0.90499160097210596</v>
      </c>
      <c r="V7331">
        <v>0.359896373252859</v>
      </c>
      <c r="W7331">
        <v>6.1126817813354099E-2</v>
      </c>
      <c r="X7331">
        <v>0.704072456322962</v>
      </c>
      <c r="Y7331">
        <v>0.73632140533581303</v>
      </c>
      <c r="Z7331">
        <v>1</v>
      </c>
      <c r="AA7331">
        <v>1</v>
      </c>
      <c r="AB7331">
        <v>0.10022619123917299</v>
      </c>
      <c r="AC7331">
        <v>0.29643724741092098</v>
      </c>
      <c r="AD7331">
        <v>0.68253123924728298</v>
      </c>
      <c r="AE7331">
        <v>0.39014686753393202</v>
      </c>
      <c r="AF7331">
        <v>0.54646071751357395</v>
      </c>
      <c r="AG7331">
        <v>0.80674443595273604</v>
      </c>
      <c r="AH7331">
        <v>0.466959666820355</v>
      </c>
      <c r="AI7331">
        <v>3.3873141531005402E-2</v>
      </c>
      <c r="AJ7331">
        <v>0.78121606160956403</v>
      </c>
      <c r="AK7331">
        <v>0.76590635087943904</v>
      </c>
    </row>
    <row r="7332" spans="1:37" x14ac:dyDescent="0.2">
      <c r="A7332" t="s">
        <v>23402</v>
      </c>
      <c r="B7332">
        <v>132934176</v>
      </c>
      <c r="C7332">
        <v>132934328</v>
      </c>
      <c r="D7332">
        <v>153</v>
      </c>
      <c r="E7332" t="s">
        <v>24492</v>
      </c>
      <c r="F7332">
        <v>1</v>
      </c>
      <c r="G7332" t="s">
        <v>24493</v>
      </c>
      <c r="H7332" t="s">
        <v>31000</v>
      </c>
      <c r="I7332">
        <v>6</v>
      </c>
      <c r="J7332">
        <v>132954257</v>
      </c>
      <c r="K7332">
        <v>133106425</v>
      </c>
      <c r="L7332">
        <v>152169</v>
      </c>
      <c r="M7332">
        <v>1</v>
      </c>
      <c r="N7332">
        <v>285735</v>
      </c>
      <c r="O7332" t="s">
        <v>24494</v>
      </c>
      <c r="P7332">
        <v>-19929</v>
      </c>
      <c r="Q7332" t="s">
        <v>24495</v>
      </c>
      <c r="R7332" t="s">
        <v>24496</v>
      </c>
      <c r="S7332" t="s">
        <v>36012</v>
      </c>
      <c r="T7332">
        <v>0.372306881342859</v>
      </c>
      <c r="U7332">
        <v>0.62948069106719395</v>
      </c>
      <c r="V7332">
        <v>0.74094503181811799</v>
      </c>
      <c r="W7332">
        <v>0.41366537367712902</v>
      </c>
      <c r="X7332">
        <v>0.73460997439807996</v>
      </c>
      <c r="Y7332">
        <v>-0.65042981462460603</v>
      </c>
      <c r="Z7332">
        <v>0.91674007406618296</v>
      </c>
      <c r="AA7332">
        <v>0.99919698600769702</v>
      </c>
      <c r="AB7332">
        <v>0.32438234494976897</v>
      </c>
      <c r="AC7332">
        <v>0.60183929932771796</v>
      </c>
      <c r="AD7332">
        <v>0.87989882095915395</v>
      </c>
      <c r="AE7332">
        <v>0.538916691400807</v>
      </c>
      <c r="AF7332">
        <v>0.14437358436622799</v>
      </c>
      <c r="AG7332">
        <v>0.68151250837662902</v>
      </c>
      <c r="AH7332">
        <v>0.87670550295071503</v>
      </c>
      <c r="AI7332">
        <v>0.117349635140028</v>
      </c>
      <c r="AJ7332">
        <v>0.78121606160956403</v>
      </c>
      <c r="AK7332">
        <v>-1.30479474633891</v>
      </c>
    </row>
    <row r="7333" spans="1:37" x14ac:dyDescent="0.2">
      <c r="A7333" t="s">
        <v>23402</v>
      </c>
      <c r="B7333">
        <v>133025807</v>
      </c>
      <c r="C7333">
        <v>133025989</v>
      </c>
      <c r="D7333">
        <v>183</v>
      </c>
      <c r="E7333" t="s">
        <v>24497</v>
      </c>
      <c r="F7333">
        <v>2</v>
      </c>
      <c r="G7333" t="s">
        <v>7330</v>
      </c>
      <c r="H7333" t="s">
        <v>36013</v>
      </c>
      <c r="I7333">
        <v>6</v>
      </c>
      <c r="J7333">
        <v>133088056</v>
      </c>
      <c r="K7333">
        <v>133106614</v>
      </c>
      <c r="L7333">
        <v>18559</v>
      </c>
      <c r="M7333">
        <v>1</v>
      </c>
      <c r="N7333">
        <v>285735</v>
      </c>
      <c r="O7333" t="s">
        <v>24498</v>
      </c>
      <c r="P7333">
        <v>-62067</v>
      </c>
      <c r="Q7333" t="s">
        <v>24495</v>
      </c>
      <c r="R7333" t="s">
        <v>24496</v>
      </c>
      <c r="S7333" t="s">
        <v>36012</v>
      </c>
      <c r="T7333">
        <v>0.39635578045513598</v>
      </c>
      <c r="U7333">
        <v>0.66075430005164804</v>
      </c>
      <c r="V7333">
        <v>1.0273414379091801</v>
      </c>
      <c r="W7333">
        <v>0.24279500649351901</v>
      </c>
      <c r="X7333">
        <v>0.704072456322962</v>
      </c>
      <c r="Y7333">
        <v>-1.58083400523705</v>
      </c>
      <c r="Z7333">
        <v>0.92051168140311901</v>
      </c>
      <c r="AA7333">
        <v>0.99919698600769702</v>
      </c>
      <c r="AB7333">
        <v>0.29304508736630103</v>
      </c>
      <c r="AC7333">
        <v>0.629496755329367</v>
      </c>
      <c r="AD7333">
        <v>0.87989882095915395</v>
      </c>
      <c r="AE7333">
        <v>-0.889095730092339</v>
      </c>
      <c r="AF7333">
        <v>0.13312609797321401</v>
      </c>
      <c r="AG7333">
        <v>0.68151250837662902</v>
      </c>
      <c r="AH7333">
        <v>1.54096548774397</v>
      </c>
      <c r="AI7333">
        <v>0.18506311874751999</v>
      </c>
      <c r="AJ7333">
        <v>0.78121606160956403</v>
      </c>
      <c r="AK7333">
        <v>-1.40445566375676</v>
      </c>
    </row>
    <row r="7334" spans="1:37" x14ac:dyDescent="0.2">
      <c r="A7334" t="s">
        <v>23402</v>
      </c>
      <c r="B7334">
        <v>133025989</v>
      </c>
      <c r="C7334">
        <v>133026171</v>
      </c>
      <c r="D7334">
        <v>183</v>
      </c>
      <c r="E7334" t="s">
        <v>24499</v>
      </c>
      <c r="F7334">
        <v>3</v>
      </c>
      <c r="G7334" t="s">
        <v>24500</v>
      </c>
      <c r="H7334" t="s">
        <v>36013</v>
      </c>
      <c r="I7334">
        <v>6</v>
      </c>
      <c r="J7334">
        <v>133088056</v>
      </c>
      <c r="K7334">
        <v>133106614</v>
      </c>
      <c r="L7334">
        <v>18559</v>
      </c>
      <c r="M7334">
        <v>1</v>
      </c>
      <c r="N7334">
        <v>285735</v>
      </c>
      <c r="O7334" t="s">
        <v>24498</v>
      </c>
      <c r="P7334">
        <v>-61885</v>
      </c>
      <c r="Q7334" t="s">
        <v>24495</v>
      </c>
      <c r="R7334" t="s">
        <v>24496</v>
      </c>
      <c r="S7334" t="s">
        <v>36012</v>
      </c>
      <c r="T7334">
        <v>0.39635578045513598</v>
      </c>
      <c r="U7334">
        <v>0.66075430005164804</v>
      </c>
      <c r="V7334">
        <v>1.0273414379091801</v>
      </c>
      <c r="W7334">
        <v>0.24279500649351901</v>
      </c>
      <c r="X7334">
        <v>0.704072456322962</v>
      </c>
      <c r="Y7334">
        <v>-1.58083400523705</v>
      </c>
      <c r="Z7334">
        <v>0.92051168140311901</v>
      </c>
      <c r="AA7334">
        <v>0.99919698600769702</v>
      </c>
      <c r="AB7334">
        <v>0.29304508736630103</v>
      </c>
      <c r="AC7334">
        <v>0.629496755329367</v>
      </c>
      <c r="AD7334">
        <v>0.87989882095915395</v>
      </c>
      <c r="AE7334">
        <v>-0.889095730092339</v>
      </c>
      <c r="AF7334">
        <v>0.13312609797321401</v>
      </c>
      <c r="AG7334">
        <v>0.68151250837662902</v>
      </c>
      <c r="AH7334">
        <v>1.54096548774397</v>
      </c>
      <c r="AI7334">
        <v>0.18506311874751999</v>
      </c>
      <c r="AJ7334">
        <v>0.78121606160956403</v>
      </c>
      <c r="AK7334">
        <v>-1.40445566375676</v>
      </c>
    </row>
    <row r="7335" spans="1:37" x14ac:dyDescent="0.2">
      <c r="A7335" t="s">
        <v>23402</v>
      </c>
      <c r="B7335">
        <v>134904839</v>
      </c>
      <c r="C7335">
        <v>134904989</v>
      </c>
      <c r="D7335">
        <v>151</v>
      </c>
      <c r="E7335" t="s">
        <v>24501</v>
      </c>
      <c r="F7335">
        <v>14</v>
      </c>
      <c r="G7335" t="s">
        <v>24502</v>
      </c>
      <c r="H7335" t="s">
        <v>31000</v>
      </c>
      <c r="I7335">
        <v>6</v>
      </c>
      <c r="J7335">
        <v>134918530</v>
      </c>
      <c r="K7335">
        <v>134929161</v>
      </c>
      <c r="L7335">
        <v>10632</v>
      </c>
      <c r="M7335">
        <v>2</v>
      </c>
      <c r="N7335">
        <v>64577</v>
      </c>
      <c r="O7335" t="s">
        <v>24503</v>
      </c>
      <c r="P7335">
        <v>24172</v>
      </c>
      <c r="Q7335" t="s">
        <v>24504</v>
      </c>
      <c r="R7335" t="s">
        <v>24505</v>
      </c>
      <c r="S7335" t="s">
        <v>36014</v>
      </c>
      <c r="T7335">
        <v>0.35387198439864398</v>
      </c>
      <c r="U7335">
        <v>0.603102917160658</v>
      </c>
      <c r="V7335">
        <v>-21.873376715499202</v>
      </c>
      <c r="W7335">
        <v>0.89107655920673101</v>
      </c>
      <c r="X7335">
        <v>0.95159051474143896</v>
      </c>
      <c r="Y7335">
        <v>1.86656420045083</v>
      </c>
      <c r="Z7335">
        <v>0.69013698642955401</v>
      </c>
      <c r="AA7335">
        <v>0.84521697243271998</v>
      </c>
      <c r="AB7335">
        <v>0.69784511623797896</v>
      </c>
      <c r="AC7335">
        <v>0.75388744886274095</v>
      </c>
      <c r="AD7335">
        <v>0.87989882095915395</v>
      </c>
      <c r="AE7335">
        <v>0.86656431323515404</v>
      </c>
      <c r="AF7335">
        <v>0.32549523997010099</v>
      </c>
      <c r="AG7335">
        <v>0.70473078222419605</v>
      </c>
      <c r="AH7335">
        <v>-22.9482438253916</v>
      </c>
      <c r="AI7335">
        <v>0.56157887380500204</v>
      </c>
      <c r="AJ7335">
        <v>0.78121606160956403</v>
      </c>
      <c r="AK7335">
        <v>2.73531932741724</v>
      </c>
    </row>
    <row r="7336" spans="1:37" x14ac:dyDescent="0.2">
      <c r="A7336" t="s">
        <v>23402</v>
      </c>
      <c r="B7336">
        <v>134904989</v>
      </c>
      <c r="C7336">
        <v>134905139</v>
      </c>
      <c r="D7336">
        <v>151</v>
      </c>
      <c r="E7336" t="s">
        <v>24506</v>
      </c>
      <c r="F7336">
        <v>14</v>
      </c>
      <c r="G7336" t="s">
        <v>24507</v>
      </c>
      <c r="H7336" t="s">
        <v>31000</v>
      </c>
      <c r="I7336">
        <v>6</v>
      </c>
      <c r="J7336">
        <v>134918530</v>
      </c>
      <c r="K7336">
        <v>134929161</v>
      </c>
      <c r="L7336">
        <v>10632</v>
      </c>
      <c r="M7336">
        <v>2</v>
      </c>
      <c r="N7336">
        <v>64577</v>
      </c>
      <c r="O7336" t="s">
        <v>24503</v>
      </c>
      <c r="P7336">
        <v>24022</v>
      </c>
      <c r="Q7336" t="s">
        <v>24504</v>
      </c>
      <c r="R7336" t="s">
        <v>24505</v>
      </c>
      <c r="S7336" t="s">
        <v>36014</v>
      </c>
      <c r="T7336">
        <v>0.35387198439864398</v>
      </c>
      <c r="U7336">
        <v>0.603102917160658</v>
      </c>
      <c r="V7336">
        <v>-22.288414120898299</v>
      </c>
      <c r="W7336">
        <v>0.89107655920673101</v>
      </c>
      <c r="X7336">
        <v>0.95159051474143896</v>
      </c>
      <c r="Y7336">
        <v>1.4515268039926901</v>
      </c>
      <c r="Z7336">
        <v>0.69013698642955401</v>
      </c>
      <c r="AA7336">
        <v>0.84521697243271998</v>
      </c>
      <c r="AB7336">
        <v>0.28280771083891598</v>
      </c>
      <c r="AC7336">
        <v>0.75388744886274095</v>
      </c>
      <c r="AD7336">
        <v>0.87989882095915395</v>
      </c>
      <c r="AE7336">
        <v>0.45152691677701901</v>
      </c>
      <c r="AF7336">
        <v>0.32549523997010099</v>
      </c>
      <c r="AG7336">
        <v>0.70473078222419605</v>
      </c>
      <c r="AH7336">
        <v>-23.063377062226099</v>
      </c>
      <c r="AI7336">
        <v>0.56157887380500204</v>
      </c>
      <c r="AJ7336">
        <v>0.78121606160956403</v>
      </c>
      <c r="AK7336">
        <v>2.32028201589792</v>
      </c>
    </row>
    <row r="7337" spans="1:37" x14ac:dyDescent="0.2">
      <c r="A7337" t="s">
        <v>23402</v>
      </c>
      <c r="B7337">
        <v>134905139</v>
      </c>
      <c r="C7337">
        <v>134905289</v>
      </c>
      <c r="D7337">
        <v>151</v>
      </c>
      <c r="E7337" t="s">
        <v>24508</v>
      </c>
      <c r="F7337">
        <v>3</v>
      </c>
      <c r="G7337" t="s">
        <v>24509</v>
      </c>
      <c r="H7337" t="s">
        <v>31000</v>
      </c>
      <c r="I7337">
        <v>6</v>
      </c>
      <c r="J7337">
        <v>134918530</v>
      </c>
      <c r="K7337">
        <v>134929161</v>
      </c>
      <c r="L7337">
        <v>10632</v>
      </c>
      <c r="M7337">
        <v>2</v>
      </c>
      <c r="N7337">
        <v>64577</v>
      </c>
      <c r="O7337" t="s">
        <v>24503</v>
      </c>
      <c r="P7337">
        <v>23872</v>
      </c>
      <c r="Q7337" t="s">
        <v>24504</v>
      </c>
      <c r="R7337" t="s">
        <v>24505</v>
      </c>
      <c r="S7337" t="s">
        <v>36014</v>
      </c>
      <c r="T7337">
        <v>0.35387198439864398</v>
      </c>
      <c r="U7337">
        <v>0.603102917160658</v>
      </c>
      <c r="V7337">
        <v>-22.288414120898299</v>
      </c>
      <c r="W7337">
        <v>0.89107655920673101</v>
      </c>
      <c r="X7337">
        <v>0.95159051474143896</v>
      </c>
      <c r="Y7337">
        <v>1.2291344014536301</v>
      </c>
      <c r="Z7337">
        <v>0.69013698642955401</v>
      </c>
      <c r="AA7337">
        <v>0.84521697243271998</v>
      </c>
      <c r="AB7337">
        <v>6.0415328086576299E-2</v>
      </c>
      <c r="AC7337">
        <v>0.75388744886274095</v>
      </c>
      <c r="AD7337">
        <v>0.87989882095915395</v>
      </c>
      <c r="AE7337">
        <v>0.22913453303534401</v>
      </c>
      <c r="AF7337">
        <v>0.32549523997010099</v>
      </c>
      <c r="AG7337">
        <v>0.70473078222419605</v>
      </c>
      <c r="AH7337">
        <v>-22.912933060191499</v>
      </c>
      <c r="AI7337">
        <v>0.56157887380500204</v>
      </c>
      <c r="AJ7337">
        <v>0.78121606160956403</v>
      </c>
      <c r="AK7337">
        <v>2.09788961335886</v>
      </c>
    </row>
    <row r="7338" spans="1:37" x14ac:dyDescent="0.2">
      <c r="A7338" t="s">
        <v>23402</v>
      </c>
      <c r="B7338">
        <v>137395889</v>
      </c>
      <c r="C7338">
        <v>137396033</v>
      </c>
      <c r="D7338">
        <v>145</v>
      </c>
      <c r="E7338" t="s">
        <v>24510</v>
      </c>
      <c r="F7338">
        <v>0</v>
      </c>
      <c r="G7338" t="s">
        <v>24511</v>
      </c>
      <c r="H7338" t="s">
        <v>31000</v>
      </c>
      <c r="I7338">
        <v>6</v>
      </c>
      <c r="J7338">
        <v>137492199</v>
      </c>
      <c r="K7338">
        <v>137494394</v>
      </c>
      <c r="L7338">
        <v>2196</v>
      </c>
      <c r="M7338">
        <v>2</v>
      </c>
      <c r="N7338">
        <v>167826</v>
      </c>
      <c r="O7338" t="s">
        <v>24512</v>
      </c>
      <c r="P7338">
        <v>98361</v>
      </c>
      <c r="Q7338" t="s">
        <v>24513</v>
      </c>
      <c r="R7338" t="s">
        <v>24514</v>
      </c>
      <c r="S7338" t="s">
        <v>36015</v>
      </c>
      <c r="T7338">
        <v>0.17308923567461099</v>
      </c>
      <c r="U7338">
        <v>0.603102917160658</v>
      </c>
      <c r="V7338">
        <v>-24.444071980157201</v>
      </c>
      <c r="W7338">
        <v>0.38920677604595899</v>
      </c>
      <c r="X7338">
        <v>0.704072456322962</v>
      </c>
      <c r="Y7338">
        <v>-23.617626222461499</v>
      </c>
      <c r="Z7338">
        <v>5.50355599158565E-2</v>
      </c>
      <c r="AA7338">
        <v>0.72610664078822296</v>
      </c>
      <c r="AB7338">
        <v>-24.444071980157201</v>
      </c>
      <c r="AC7338">
        <v>0.71753805159658501</v>
      </c>
      <c r="AD7338">
        <v>0.87989882095915395</v>
      </c>
      <c r="AE7338">
        <v>-1.4160969977065501</v>
      </c>
      <c r="AF7338">
        <v>0.32549523997010099</v>
      </c>
      <c r="AG7338">
        <v>0.70473078222419605</v>
      </c>
      <c r="AH7338">
        <v>-23.514461365237199</v>
      </c>
      <c r="AI7338">
        <v>0.35038410267202102</v>
      </c>
      <c r="AJ7338">
        <v>0.78121606160956403</v>
      </c>
      <c r="AK7338">
        <v>-23.444072043365701</v>
      </c>
    </row>
    <row r="7339" spans="1:37" x14ac:dyDescent="0.2">
      <c r="A7339" t="s">
        <v>23402</v>
      </c>
      <c r="B7339">
        <v>137396033</v>
      </c>
      <c r="C7339">
        <v>137396177</v>
      </c>
      <c r="D7339">
        <v>145</v>
      </c>
      <c r="E7339" t="s">
        <v>24515</v>
      </c>
      <c r="F7339">
        <v>0</v>
      </c>
      <c r="G7339" t="s">
        <v>24516</v>
      </c>
      <c r="H7339" t="s">
        <v>31000</v>
      </c>
      <c r="I7339">
        <v>6</v>
      </c>
      <c r="J7339">
        <v>137492199</v>
      </c>
      <c r="K7339">
        <v>137494394</v>
      </c>
      <c r="L7339">
        <v>2196</v>
      </c>
      <c r="M7339">
        <v>2</v>
      </c>
      <c r="N7339">
        <v>167826</v>
      </c>
      <c r="O7339" t="s">
        <v>24512</v>
      </c>
      <c r="P7339">
        <v>98217</v>
      </c>
      <c r="Q7339" t="s">
        <v>24513</v>
      </c>
      <c r="R7339" t="s">
        <v>24514</v>
      </c>
      <c r="S7339" t="s">
        <v>36015</v>
      </c>
      <c r="T7339">
        <v>0.17308923567461099</v>
      </c>
      <c r="U7339">
        <v>0.603102917160658</v>
      </c>
      <c r="V7339">
        <v>-24.444071980157201</v>
      </c>
      <c r="W7339">
        <v>0.38920677604595899</v>
      </c>
      <c r="X7339">
        <v>0.704072456322962</v>
      </c>
      <c r="Y7339">
        <v>-23.617626222461499</v>
      </c>
      <c r="Z7339">
        <v>5.50355599158565E-2</v>
      </c>
      <c r="AA7339">
        <v>0.72610664078822296</v>
      </c>
      <c r="AB7339">
        <v>-24.444071980157201</v>
      </c>
      <c r="AC7339">
        <v>0.71753805159658501</v>
      </c>
      <c r="AD7339">
        <v>0.87989882095915395</v>
      </c>
      <c r="AE7339">
        <v>-1.4160969977065501</v>
      </c>
      <c r="AF7339">
        <v>0.32549523997010099</v>
      </c>
      <c r="AG7339">
        <v>0.70473078222419605</v>
      </c>
      <c r="AH7339">
        <v>-23.514461365237199</v>
      </c>
      <c r="AI7339">
        <v>0.35038410267202102</v>
      </c>
      <c r="AJ7339">
        <v>0.78121606160956403</v>
      </c>
      <c r="AK7339">
        <v>-23.444072043365701</v>
      </c>
    </row>
    <row r="7340" spans="1:37" x14ac:dyDescent="0.2">
      <c r="A7340" t="s">
        <v>23402</v>
      </c>
      <c r="B7340">
        <v>137396177</v>
      </c>
      <c r="C7340">
        <v>137396321</v>
      </c>
      <c r="D7340">
        <v>145</v>
      </c>
      <c r="E7340" t="s">
        <v>24517</v>
      </c>
      <c r="F7340">
        <v>2</v>
      </c>
      <c r="G7340" t="s">
        <v>24518</v>
      </c>
      <c r="H7340" t="s">
        <v>31000</v>
      </c>
      <c r="I7340">
        <v>6</v>
      </c>
      <c r="J7340">
        <v>137492199</v>
      </c>
      <c r="K7340">
        <v>137494394</v>
      </c>
      <c r="L7340">
        <v>2196</v>
      </c>
      <c r="M7340">
        <v>2</v>
      </c>
      <c r="N7340">
        <v>167826</v>
      </c>
      <c r="O7340" t="s">
        <v>24512</v>
      </c>
      <c r="P7340">
        <v>98073</v>
      </c>
      <c r="Q7340" t="s">
        <v>24513</v>
      </c>
      <c r="R7340" t="s">
        <v>24514</v>
      </c>
      <c r="S7340" t="s">
        <v>36015</v>
      </c>
      <c r="T7340">
        <v>0.17308923567461099</v>
      </c>
      <c r="U7340">
        <v>0.603102917160658</v>
      </c>
      <c r="V7340">
        <v>-24.444071980157201</v>
      </c>
      <c r="W7340">
        <v>0.38920677604595899</v>
      </c>
      <c r="X7340">
        <v>0.704072456322962</v>
      </c>
      <c r="Y7340">
        <v>-23.617626222461499</v>
      </c>
      <c r="Z7340">
        <v>5.50355599158565E-2</v>
      </c>
      <c r="AA7340">
        <v>0.72610664078822296</v>
      </c>
      <c r="AB7340">
        <v>-24.444071980157201</v>
      </c>
      <c r="AC7340">
        <v>0.71753805159658501</v>
      </c>
      <c r="AD7340">
        <v>0.87989882095915395</v>
      </c>
      <c r="AE7340">
        <v>-1.4160969977065501</v>
      </c>
      <c r="AF7340">
        <v>0.32549523997010099</v>
      </c>
      <c r="AG7340">
        <v>0.70473078222419605</v>
      </c>
      <c r="AH7340">
        <v>-23.514461365237199</v>
      </c>
      <c r="AI7340">
        <v>0.35038410267202102</v>
      </c>
      <c r="AJ7340">
        <v>0.78121606160956403</v>
      </c>
      <c r="AK7340">
        <v>-23.444072043365701</v>
      </c>
    </row>
    <row r="7341" spans="1:37" x14ac:dyDescent="0.2">
      <c r="A7341" t="s">
        <v>23402</v>
      </c>
      <c r="B7341">
        <v>138220091</v>
      </c>
      <c r="C7341">
        <v>138220297</v>
      </c>
      <c r="D7341">
        <v>207</v>
      </c>
      <c r="E7341" t="s">
        <v>24519</v>
      </c>
      <c r="F7341">
        <v>3</v>
      </c>
      <c r="G7341" t="s">
        <v>24520</v>
      </c>
      <c r="H7341" t="s">
        <v>30999</v>
      </c>
      <c r="I7341">
        <v>6</v>
      </c>
      <c r="J7341">
        <v>138215986</v>
      </c>
      <c r="K7341">
        <v>138218491</v>
      </c>
      <c r="L7341">
        <v>2506</v>
      </c>
      <c r="M7341">
        <v>2</v>
      </c>
      <c r="N7341">
        <v>59351</v>
      </c>
      <c r="O7341" t="s">
        <v>24521</v>
      </c>
      <c r="P7341">
        <v>-1600</v>
      </c>
      <c r="Q7341" t="s">
        <v>24522</v>
      </c>
      <c r="R7341" t="s">
        <v>24523</v>
      </c>
      <c r="S7341" t="s">
        <v>36016</v>
      </c>
      <c r="T7341">
        <v>1</v>
      </c>
      <c r="U7341">
        <v>1</v>
      </c>
      <c r="V7341">
        <v>-2.7831254658147699</v>
      </c>
      <c r="W7341">
        <v>0.38920677604595899</v>
      </c>
      <c r="X7341">
        <v>0.704072456322962</v>
      </c>
      <c r="Y7341">
        <v>-24.067542455695701</v>
      </c>
      <c r="Z7341">
        <v>0.65379035313853895</v>
      </c>
      <c r="AA7341">
        <v>0.84521697243271998</v>
      </c>
      <c r="AB7341">
        <v>-3.7465990998511498</v>
      </c>
      <c r="AC7341">
        <v>0.71753805159658501</v>
      </c>
      <c r="AD7341">
        <v>0.87989882095915395</v>
      </c>
      <c r="AE7341">
        <v>-3.57787989407597</v>
      </c>
      <c r="AF7341">
        <v>0.64997455747578503</v>
      </c>
      <c r="AG7341">
        <v>0.80674443595273604</v>
      </c>
      <c r="AH7341">
        <v>-1.85351486149343</v>
      </c>
      <c r="AI7341">
        <v>0.35038410267202102</v>
      </c>
      <c r="AJ7341">
        <v>0.78121606160956403</v>
      </c>
      <c r="AK7341">
        <v>-23.3857422039077</v>
      </c>
    </row>
    <row r="7342" spans="1:37" x14ac:dyDescent="0.2">
      <c r="A7342" t="s">
        <v>23402</v>
      </c>
      <c r="B7342">
        <v>143337797</v>
      </c>
      <c r="C7342">
        <v>143338094</v>
      </c>
      <c r="D7342">
        <v>298</v>
      </c>
      <c r="E7342" t="s">
        <v>24524</v>
      </c>
      <c r="F7342">
        <v>6</v>
      </c>
      <c r="G7342" t="s">
        <v>24525</v>
      </c>
      <c r="H7342" t="s">
        <v>31003</v>
      </c>
      <c r="I7342">
        <v>6</v>
      </c>
      <c r="J7342">
        <v>143422832</v>
      </c>
      <c r="K7342">
        <v>143441977</v>
      </c>
      <c r="L7342">
        <v>19146</v>
      </c>
      <c r="M7342">
        <v>2</v>
      </c>
      <c r="N7342">
        <v>134637</v>
      </c>
      <c r="O7342" t="s">
        <v>24526</v>
      </c>
      <c r="P7342">
        <v>103883</v>
      </c>
      <c r="Q7342" t="s">
        <v>24527</v>
      </c>
      <c r="R7342" t="s">
        <v>24528</v>
      </c>
      <c r="S7342" t="s">
        <v>36017</v>
      </c>
      <c r="T7342">
        <v>0.35387198439864398</v>
      </c>
      <c r="U7342">
        <v>0.603102917160658</v>
      </c>
      <c r="V7342">
        <v>-24.625186062042001</v>
      </c>
      <c r="W7342">
        <v>0.94541066367716797</v>
      </c>
      <c r="X7342">
        <v>0.95159051474143896</v>
      </c>
      <c r="Y7342">
        <v>3.4044498078241302E-2</v>
      </c>
      <c r="Z7342">
        <v>0.65379035313853895</v>
      </c>
      <c r="AA7342">
        <v>0.84521697243271998</v>
      </c>
      <c r="AB7342">
        <v>-1.1346746725333501</v>
      </c>
      <c r="AC7342">
        <v>0.71753805159658501</v>
      </c>
      <c r="AD7342">
        <v>0.87989882095915395</v>
      </c>
      <c r="AE7342">
        <v>-0.96595544228486696</v>
      </c>
      <c r="AF7342">
        <v>0.32549523997010099</v>
      </c>
      <c r="AG7342">
        <v>0.70473078222419605</v>
      </c>
      <c r="AH7342">
        <v>-24.5798315251023</v>
      </c>
      <c r="AI7342">
        <v>0.59609816080359102</v>
      </c>
      <c r="AJ7342">
        <v>0.78121606160956403</v>
      </c>
      <c r="AK7342">
        <v>0.90279991435835105</v>
      </c>
    </row>
    <row r="7343" spans="1:37" x14ac:dyDescent="0.2">
      <c r="A7343" t="s">
        <v>23402</v>
      </c>
      <c r="B7343">
        <v>144060123</v>
      </c>
      <c r="C7343">
        <v>144060347</v>
      </c>
      <c r="D7343">
        <v>225</v>
      </c>
      <c r="E7343" t="s">
        <v>24529</v>
      </c>
      <c r="F7343">
        <v>2</v>
      </c>
      <c r="G7343" t="s">
        <v>24530</v>
      </c>
      <c r="H7343" t="s">
        <v>36018</v>
      </c>
      <c r="I7343">
        <v>6</v>
      </c>
      <c r="J7343">
        <v>143942624</v>
      </c>
      <c r="K7343">
        <v>144064511</v>
      </c>
      <c r="L7343">
        <v>121888</v>
      </c>
      <c r="M7343">
        <v>2</v>
      </c>
      <c r="N7343">
        <v>5325</v>
      </c>
      <c r="O7343" t="s">
        <v>24531</v>
      </c>
      <c r="P7343">
        <v>4164</v>
      </c>
      <c r="Q7343" t="s">
        <v>24532</v>
      </c>
      <c r="R7343" t="s">
        <v>24533</v>
      </c>
      <c r="S7343" t="s">
        <v>36019</v>
      </c>
      <c r="T7343" t="s">
        <v>40</v>
      </c>
      <c r="U7343" t="s">
        <v>40</v>
      </c>
      <c r="V7343">
        <v>0</v>
      </c>
      <c r="W7343">
        <v>0.38920677604595899</v>
      </c>
      <c r="X7343">
        <v>0.704072456322962</v>
      </c>
      <c r="Y7343">
        <v>-21.571555301947701</v>
      </c>
      <c r="Z7343">
        <v>0.48464167878831399</v>
      </c>
      <c r="AA7343">
        <v>0.84435025072159198</v>
      </c>
      <c r="AB7343">
        <v>20.809715361161398</v>
      </c>
      <c r="AC7343">
        <v>0.21073619169722799</v>
      </c>
      <c r="AD7343">
        <v>0.68253123924728298</v>
      </c>
      <c r="AE7343">
        <v>-21.571555301947701</v>
      </c>
      <c r="AF7343">
        <v>0.501741946288212</v>
      </c>
      <c r="AG7343">
        <v>0.80674443595273604</v>
      </c>
      <c r="AH7343">
        <v>-20.773189505262501</v>
      </c>
      <c r="AI7343">
        <v>0.52399907623471598</v>
      </c>
      <c r="AJ7343">
        <v>0.78121606160956403</v>
      </c>
      <c r="AK7343">
        <v>-20.702800217623501</v>
      </c>
    </row>
    <row r="7344" spans="1:37" x14ac:dyDescent="0.2">
      <c r="A7344" t="s">
        <v>23402</v>
      </c>
      <c r="B7344">
        <v>144230325</v>
      </c>
      <c r="C7344">
        <v>144230493</v>
      </c>
      <c r="D7344">
        <v>169</v>
      </c>
      <c r="E7344" t="s">
        <v>24535</v>
      </c>
      <c r="F7344">
        <v>1</v>
      </c>
      <c r="G7344" t="s">
        <v>24536</v>
      </c>
      <c r="H7344" t="s">
        <v>31000</v>
      </c>
      <c r="I7344">
        <v>6</v>
      </c>
      <c r="J7344">
        <v>144285335</v>
      </c>
      <c r="K7344">
        <v>144853034</v>
      </c>
      <c r="L7344">
        <v>567700</v>
      </c>
      <c r="M7344">
        <v>1</v>
      </c>
      <c r="N7344">
        <v>7402</v>
      </c>
      <c r="O7344" t="s">
        <v>24537</v>
      </c>
      <c r="P7344">
        <v>-54842</v>
      </c>
      <c r="Q7344" t="s">
        <v>24538</v>
      </c>
      <c r="R7344" t="s">
        <v>24539</v>
      </c>
      <c r="S7344" t="s">
        <v>24540</v>
      </c>
      <c r="T7344">
        <v>0.152084254673993</v>
      </c>
      <c r="U7344">
        <v>0.603102917160658</v>
      </c>
      <c r="V7344">
        <v>24.804187389679399</v>
      </c>
      <c r="W7344">
        <v>0.69201225521665499</v>
      </c>
      <c r="X7344">
        <v>0.95159051474143896</v>
      </c>
      <c r="Y7344">
        <v>-0.77735522169734195</v>
      </c>
      <c r="Z7344">
        <v>0.203350924423461</v>
      </c>
      <c r="AA7344">
        <v>0.72610664078822296</v>
      </c>
      <c r="AB7344">
        <v>24.393056795972999</v>
      </c>
      <c r="AC7344">
        <v>0.30184355666711699</v>
      </c>
      <c r="AD7344">
        <v>0.68253123924728298</v>
      </c>
      <c r="AE7344">
        <v>-1.77735512360341</v>
      </c>
      <c r="AF7344">
        <v>0.205398459628826</v>
      </c>
      <c r="AG7344">
        <v>0.68151250837662902</v>
      </c>
      <c r="AH7344">
        <v>2.1001563452907002</v>
      </c>
      <c r="AI7344">
        <v>0.95029317176085903</v>
      </c>
      <c r="AJ7344">
        <v>0.98621344597861504</v>
      </c>
      <c r="AK7344">
        <v>9.1400197746233897E-2</v>
      </c>
    </row>
    <row r="7345" spans="1:37" x14ac:dyDescent="0.2">
      <c r="A7345" t="s">
        <v>23402</v>
      </c>
      <c r="B7345">
        <v>144314995</v>
      </c>
      <c r="C7345">
        <v>144315190</v>
      </c>
      <c r="D7345">
        <v>196</v>
      </c>
      <c r="E7345" t="s">
        <v>24541</v>
      </c>
      <c r="F7345">
        <v>1</v>
      </c>
      <c r="G7345" t="s">
        <v>24542</v>
      </c>
      <c r="H7345" t="s">
        <v>36020</v>
      </c>
      <c r="I7345">
        <v>6</v>
      </c>
      <c r="J7345">
        <v>144330820</v>
      </c>
      <c r="K7345">
        <v>144426358</v>
      </c>
      <c r="L7345">
        <v>95539</v>
      </c>
      <c r="M7345">
        <v>1</v>
      </c>
      <c r="N7345">
        <v>7402</v>
      </c>
      <c r="O7345" t="s">
        <v>24543</v>
      </c>
      <c r="P7345">
        <v>-15630</v>
      </c>
      <c r="Q7345" t="s">
        <v>24538</v>
      </c>
      <c r="R7345" t="s">
        <v>24539</v>
      </c>
      <c r="S7345" t="s">
        <v>24540</v>
      </c>
      <c r="T7345">
        <v>3.5551012810344097E-2</v>
      </c>
      <c r="U7345">
        <v>0.603102917160658</v>
      </c>
      <c r="V7345">
        <v>24.792861162323302</v>
      </c>
      <c r="W7345">
        <v>0.86214887914709604</v>
      </c>
      <c r="X7345">
        <v>0.95159051474143896</v>
      </c>
      <c r="Y7345">
        <v>0.22531787629253999</v>
      </c>
      <c r="Z7345">
        <v>0.136920528570767</v>
      </c>
      <c r="AA7345">
        <v>0.72610664078822296</v>
      </c>
      <c r="AB7345">
        <v>23.829387085500802</v>
      </c>
      <c r="AC7345">
        <v>0.615069744472027</v>
      </c>
      <c r="AD7345">
        <v>0.87989882095915395</v>
      </c>
      <c r="AE7345">
        <v>-0.77468202772924899</v>
      </c>
      <c r="AF7345">
        <v>3.9401877639471897E-3</v>
      </c>
      <c r="AG7345">
        <v>0.476038960109122</v>
      </c>
      <c r="AH7345">
        <v>24.792861162323302</v>
      </c>
      <c r="AI7345">
        <v>0.414159359489496</v>
      </c>
      <c r="AJ7345">
        <v>0.78121606160956403</v>
      </c>
      <c r="AK7345">
        <v>1.0940732503257899</v>
      </c>
    </row>
    <row r="7346" spans="1:37" x14ac:dyDescent="0.2">
      <c r="A7346" t="s">
        <v>23402</v>
      </c>
      <c r="B7346">
        <v>144495101</v>
      </c>
      <c r="C7346">
        <v>144495261</v>
      </c>
      <c r="D7346">
        <v>161</v>
      </c>
      <c r="E7346" t="s">
        <v>24544</v>
      </c>
      <c r="F7346">
        <v>7</v>
      </c>
      <c r="G7346" t="s">
        <v>24545</v>
      </c>
      <c r="H7346" t="s">
        <v>36021</v>
      </c>
      <c r="I7346">
        <v>6</v>
      </c>
      <c r="J7346">
        <v>144583210</v>
      </c>
      <c r="K7346">
        <v>144851003</v>
      </c>
      <c r="L7346">
        <v>267794</v>
      </c>
      <c r="M7346">
        <v>1</v>
      </c>
      <c r="N7346">
        <v>7402</v>
      </c>
      <c r="O7346" t="s">
        <v>24546</v>
      </c>
      <c r="P7346">
        <v>-87949</v>
      </c>
      <c r="Q7346" t="s">
        <v>24538</v>
      </c>
      <c r="R7346" t="s">
        <v>24539</v>
      </c>
      <c r="S7346" t="s">
        <v>24540</v>
      </c>
      <c r="T7346">
        <v>0.583211159830616</v>
      </c>
      <c r="U7346">
        <v>0.81360520874211995</v>
      </c>
      <c r="V7346">
        <v>-0.13560726607888199</v>
      </c>
      <c r="W7346">
        <v>0.29261482077562401</v>
      </c>
      <c r="X7346">
        <v>0.704072456322962</v>
      </c>
      <c r="Y7346">
        <v>20.9941046230573</v>
      </c>
      <c r="Z7346">
        <v>1</v>
      </c>
      <c r="AA7346">
        <v>1</v>
      </c>
      <c r="AB7346">
        <v>-1.09908128601707</v>
      </c>
      <c r="AC7346">
        <v>0.17695932866387601</v>
      </c>
      <c r="AD7346">
        <v>0.68253123924728298</v>
      </c>
      <c r="AE7346">
        <v>23.8318423287784</v>
      </c>
      <c r="AF7346">
        <v>0.23669707478149901</v>
      </c>
      <c r="AG7346">
        <v>0.69020448338054297</v>
      </c>
      <c r="AH7346">
        <v>0.794003315836186</v>
      </c>
      <c r="AI7346">
        <v>0.98342151819761803</v>
      </c>
      <c r="AJ7346">
        <v>0.98789258377071898</v>
      </c>
      <c r="AK7346">
        <v>-2.5887435029570698</v>
      </c>
    </row>
    <row r="7347" spans="1:37" x14ac:dyDescent="0.2">
      <c r="A7347" t="s">
        <v>23402</v>
      </c>
      <c r="B7347">
        <v>144495261</v>
      </c>
      <c r="C7347">
        <v>144495421</v>
      </c>
      <c r="D7347">
        <v>161</v>
      </c>
      <c r="E7347" t="s">
        <v>24547</v>
      </c>
      <c r="F7347">
        <v>10</v>
      </c>
      <c r="G7347" t="s">
        <v>24548</v>
      </c>
      <c r="H7347" t="s">
        <v>36021</v>
      </c>
      <c r="I7347">
        <v>6</v>
      </c>
      <c r="J7347">
        <v>144583210</v>
      </c>
      <c r="K7347">
        <v>144851003</v>
      </c>
      <c r="L7347">
        <v>267794</v>
      </c>
      <c r="M7347">
        <v>1</v>
      </c>
      <c r="N7347">
        <v>7402</v>
      </c>
      <c r="O7347" t="s">
        <v>24546</v>
      </c>
      <c r="P7347">
        <v>-87789</v>
      </c>
      <c r="Q7347" t="s">
        <v>24538</v>
      </c>
      <c r="R7347" t="s">
        <v>24539</v>
      </c>
      <c r="S7347" t="s">
        <v>24540</v>
      </c>
      <c r="T7347">
        <v>0.583211159830616</v>
      </c>
      <c r="U7347">
        <v>0.81360520874211995</v>
      </c>
      <c r="V7347">
        <v>-0.13560726607888199</v>
      </c>
      <c r="W7347">
        <v>0.29261482077562401</v>
      </c>
      <c r="X7347">
        <v>0.704072456322962</v>
      </c>
      <c r="Y7347">
        <v>20.9941046230573</v>
      </c>
      <c r="Z7347">
        <v>1</v>
      </c>
      <c r="AA7347">
        <v>1</v>
      </c>
      <c r="AB7347">
        <v>-1.09908128601707</v>
      </c>
      <c r="AC7347">
        <v>0.17695932866387601</v>
      </c>
      <c r="AD7347">
        <v>0.68253123924728298</v>
      </c>
      <c r="AE7347">
        <v>23.8318423287784</v>
      </c>
      <c r="AF7347">
        <v>0.23669707478149901</v>
      </c>
      <c r="AG7347">
        <v>0.69020448338054297</v>
      </c>
      <c r="AH7347">
        <v>0.794003315836186</v>
      </c>
      <c r="AI7347">
        <v>0.98342151819761803</v>
      </c>
      <c r="AJ7347">
        <v>0.98789258377071898</v>
      </c>
      <c r="AK7347">
        <v>-2.5887435029570698</v>
      </c>
    </row>
    <row r="7348" spans="1:37" x14ac:dyDescent="0.2">
      <c r="A7348" t="s">
        <v>23402</v>
      </c>
      <c r="B7348">
        <v>144747687</v>
      </c>
      <c r="C7348">
        <v>144747829</v>
      </c>
      <c r="D7348">
        <v>143</v>
      </c>
      <c r="E7348" t="s">
        <v>24549</v>
      </c>
      <c r="F7348">
        <v>0</v>
      </c>
      <c r="G7348" t="s">
        <v>24550</v>
      </c>
      <c r="H7348" t="s">
        <v>36022</v>
      </c>
      <c r="I7348">
        <v>6</v>
      </c>
      <c r="J7348">
        <v>144754714</v>
      </c>
      <c r="K7348">
        <v>144758310</v>
      </c>
      <c r="L7348">
        <v>3597</v>
      </c>
      <c r="M7348">
        <v>1</v>
      </c>
      <c r="N7348">
        <v>7402</v>
      </c>
      <c r="O7348" t="s">
        <v>24551</v>
      </c>
      <c r="P7348">
        <v>-6885</v>
      </c>
      <c r="Q7348" t="s">
        <v>24538</v>
      </c>
      <c r="R7348" t="s">
        <v>24539</v>
      </c>
      <c r="S7348" t="s">
        <v>24540</v>
      </c>
      <c r="T7348">
        <v>0.152084254673993</v>
      </c>
      <c r="U7348">
        <v>0.603102917160658</v>
      </c>
      <c r="V7348">
        <v>24.808994612654701</v>
      </c>
      <c r="W7348">
        <v>0.94541066367716797</v>
      </c>
      <c r="X7348">
        <v>0.95159051474143896</v>
      </c>
      <c r="Y7348">
        <v>0.171005982720249</v>
      </c>
      <c r="Z7348">
        <v>0.306975110376564</v>
      </c>
      <c r="AA7348">
        <v>0.72610664078822296</v>
      </c>
      <c r="AB7348">
        <v>23.845520535307799</v>
      </c>
      <c r="AC7348">
        <v>0.71753805159658501</v>
      </c>
      <c r="AD7348">
        <v>0.87989882095915395</v>
      </c>
      <c r="AE7348">
        <v>-0.82899392051655996</v>
      </c>
      <c r="AF7348">
        <v>4.6407610929182198E-2</v>
      </c>
      <c r="AG7348">
        <v>0.476038960109122</v>
      </c>
      <c r="AH7348">
        <v>24.808994612654701</v>
      </c>
      <c r="AI7348">
        <v>0.59609816080359102</v>
      </c>
      <c r="AJ7348">
        <v>0.78121606160956403</v>
      </c>
      <c r="AK7348">
        <v>1.03976135944793</v>
      </c>
    </row>
    <row r="7349" spans="1:37" x14ac:dyDescent="0.2">
      <c r="A7349" t="s">
        <v>23402</v>
      </c>
      <c r="B7349">
        <v>145999430</v>
      </c>
      <c r="C7349">
        <v>145999594</v>
      </c>
      <c r="D7349">
        <v>165</v>
      </c>
      <c r="E7349" t="s">
        <v>24552</v>
      </c>
      <c r="F7349">
        <v>1</v>
      </c>
      <c r="G7349" t="s">
        <v>24553</v>
      </c>
      <c r="H7349" t="s">
        <v>31000</v>
      </c>
      <c r="I7349">
        <v>6</v>
      </c>
      <c r="J7349">
        <v>146027646</v>
      </c>
      <c r="K7349">
        <v>146159692</v>
      </c>
      <c r="L7349">
        <v>132047</v>
      </c>
      <c r="M7349">
        <v>1</v>
      </c>
      <c r="N7349">
        <v>2911</v>
      </c>
      <c r="O7349" t="s">
        <v>24554</v>
      </c>
      <c r="P7349">
        <v>-28052</v>
      </c>
      <c r="Q7349" t="s">
        <v>24555</v>
      </c>
      <c r="R7349" t="s">
        <v>24556</v>
      </c>
      <c r="S7349" t="s">
        <v>36023</v>
      </c>
      <c r="T7349">
        <v>0.17308923567461099</v>
      </c>
      <c r="U7349">
        <v>0.603102917160658</v>
      </c>
      <c r="V7349">
        <v>-23.2626199586214</v>
      </c>
      <c r="W7349">
        <v>0.89107655920673101</v>
      </c>
      <c r="X7349">
        <v>0.95159051474143896</v>
      </c>
      <c r="Y7349">
        <v>1.4909169299462799</v>
      </c>
      <c r="Z7349">
        <v>5.50355599158565E-2</v>
      </c>
      <c r="AA7349">
        <v>0.72610664078822296</v>
      </c>
      <c r="AB7349">
        <v>-23.2626199586214</v>
      </c>
      <c r="AC7349">
        <v>0.88945902157151002</v>
      </c>
      <c r="AD7349">
        <v>0.94068432309766403</v>
      </c>
      <c r="AE7349">
        <v>0.58573607430164798</v>
      </c>
      <c r="AF7349">
        <v>0.32549523997010099</v>
      </c>
      <c r="AG7349">
        <v>0.70473078222419605</v>
      </c>
      <c r="AH7349">
        <v>-22.3330094162195</v>
      </c>
      <c r="AI7349">
        <v>0.91725052871964496</v>
      </c>
      <c r="AJ7349">
        <v>0.98621344597861504</v>
      </c>
      <c r="AK7349">
        <v>2.1483764869252102</v>
      </c>
    </row>
    <row r="7350" spans="1:37" x14ac:dyDescent="0.2">
      <c r="A7350" t="s">
        <v>23402</v>
      </c>
      <c r="B7350">
        <v>145999594</v>
      </c>
      <c r="C7350">
        <v>145999758</v>
      </c>
      <c r="D7350">
        <v>165</v>
      </c>
      <c r="E7350" t="s">
        <v>24557</v>
      </c>
      <c r="F7350">
        <v>1</v>
      </c>
      <c r="G7350" t="s">
        <v>24558</v>
      </c>
      <c r="H7350" t="s">
        <v>31000</v>
      </c>
      <c r="I7350">
        <v>6</v>
      </c>
      <c r="J7350">
        <v>146027646</v>
      </c>
      <c r="K7350">
        <v>146159692</v>
      </c>
      <c r="L7350">
        <v>132047</v>
      </c>
      <c r="M7350">
        <v>1</v>
      </c>
      <c r="N7350">
        <v>2911</v>
      </c>
      <c r="O7350" t="s">
        <v>24554</v>
      </c>
      <c r="P7350">
        <v>-27888</v>
      </c>
      <c r="Q7350" t="s">
        <v>24555</v>
      </c>
      <c r="R7350" t="s">
        <v>24556</v>
      </c>
      <c r="S7350" t="s">
        <v>36023</v>
      </c>
      <c r="T7350">
        <v>0.17308923567461099</v>
      </c>
      <c r="U7350">
        <v>0.603102917160658</v>
      </c>
      <c r="V7350">
        <v>-23.2626199586214</v>
      </c>
      <c r="W7350">
        <v>0.89107655920673101</v>
      </c>
      <c r="X7350">
        <v>0.95159051474143896</v>
      </c>
      <c r="Y7350">
        <v>1.4909169299462799</v>
      </c>
      <c r="Z7350">
        <v>5.50355599158565E-2</v>
      </c>
      <c r="AA7350">
        <v>0.72610664078822296</v>
      </c>
      <c r="AB7350">
        <v>-23.2626199586214</v>
      </c>
      <c r="AC7350">
        <v>0.88945902157151002</v>
      </c>
      <c r="AD7350">
        <v>0.94068432309766403</v>
      </c>
      <c r="AE7350">
        <v>0.58573607430164798</v>
      </c>
      <c r="AF7350">
        <v>0.32549523997010099</v>
      </c>
      <c r="AG7350">
        <v>0.70473078222419605</v>
      </c>
      <c r="AH7350">
        <v>-22.3330094162195</v>
      </c>
      <c r="AI7350">
        <v>0.91725052871964496</v>
      </c>
      <c r="AJ7350">
        <v>0.98621344597861504</v>
      </c>
      <c r="AK7350">
        <v>2.1483764869252102</v>
      </c>
    </row>
    <row r="7351" spans="1:37" x14ac:dyDescent="0.2">
      <c r="A7351" t="s">
        <v>23402</v>
      </c>
      <c r="B7351">
        <v>148203890</v>
      </c>
      <c r="C7351">
        <v>148204041</v>
      </c>
      <c r="D7351">
        <v>152</v>
      </c>
      <c r="E7351" t="s">
        <v>24559</v>
      </c>
      <c r="F7351">
        <v>2</v>
      </c>
      <c r="G7351" t="s">
        <v>24560</v>
      </c>
      <c r="H7351" t="s">
        <v>31000</v>
      </c>
      <c r="I7351">
        <v>6</v>
      </c>
      <c r="J7351">
        <v>148272304</v>
      </c>
      <c r="K7351">
        <v>148440694</v>
      </c>
      <c r="L7351">
        <v>168391</v>
      </c>
      <c r="M7351">
        <v>1</v>
      </c>
      <c r="N7351">
        <v>23328</v>
      </c>
      <c r="O7351" t="s">
        <v>24561</v>
      </c>
      <c r="P7351">
        <v>-68263</v>
      </c>
      <c r="Q7351" t="s">
        <v>24562</v>
      </c>
      <c r="R7351" t="s">
        <v>24563</v>
      </c>
      <c r="S7351" t="s">
        <v>36024</v>
      </c>
      <c r="T7351">
        <v>0.323300140219206</v>
      </c>
      <c r="U7351">
        <v>0.603102917160658</v>
      </c>
      <c r="V7351">
        <v>-3.8222742320642999</v>
      </c>
      <c r="W7351">
        <v>0.89107655920673101</v>
      </c>
      <c r="X7351">
        <v>0.95159051474143896</v>
      </c>
      <c r="Y7351">
        <v>0.419580455131632</v>
      </c>
      <c r="Z7351">
        <v>0.219227112082651</v>
      </c>
      <c r="AA7351">
        <v>0.72610664078822296</v>
      </c>
      <c r="AB7351">
        <v>-3.7119807292642699</v>
      </c>
      <c r="AC7351">
        <v>0.38968295564817701</v>
      </c>
      <c r="AD7351">
        <v>0.80432780881118404</v>
      </c>
      <c r="AE7351">
        <v>3.2718177204957302</v>
      </c>
      <c r="AF7351">
        <v>0.50246633758904102</v>
      </c>
      <c r="AG7351">
        <v>0.80674443595273604</v>
      </c>
      <c r="AH7351">
        <v>-2.9961834250028199</v>
      </c>
      <c r="AI7351">
        <v>0.58910493252618501</v>
      </c>
      <c r="AJ7351">
        <v>0.78121606160956403</v>
      </c>
      <c r="AK7351">
        <v>-2.6983302161343801</v>
      </c>
    </row>
    <row r="7352" spans="1:37" x14ac:dyDescent="0.2">
      <c r="A7352" t="s">
        <v>23402</v>
      </c>
      <c r="B7352">
        <v>148732554</v>
      </c>
      <c r="C7352">
        <v>148732726</v>
      </c>
      <c r="D7352">
        <v>173</v>
      </c>
      <c r="E7352" t="s">
        <v>24564</v>
      </c>
      <c r="F7352">
        <v>0</v>
      </c>
      <c r="G7352" t="s">
        <v>24565</v>
      </c>
      <c r="H7352" t="s">
        <v>31000</v>
      </c>
      <c r="I7352">
        <v>6</v>
      </c>
      <c r="J7352">
        <v>148747030</v>
      </c>
      <c r="K7352">
        <v>149076990</v>
      </c>
      <c r="L7352">
        <v>329961</v>
      </c>
      <c r="M7352">
        <v>1</v>
      </c>
      <c r="N7352">
        <v>10090</v>
      </c>
      <c r="O7352" t="s">
        <v>24566</v>
      </c>
      <c r="P7352">
        <v>-14304</v>
      </c>
      <c r="Q7352" t="s">
        <v>24567</v>
      </c>
      <c r="R7352" t="s">
        <v>24568</v>
      </c>
      <c r="S7352" t="s">
        <v>36025</v>
      </c>
      <c r="T7352" t="s">
        <v>40</v>
      </c>
      <c r="U7352" t="s">
        <v>40</v>
      </c>
      <c r="V7352">
        <v>0</v>
      </c>
      <c r="W7352">
        <v>0.123414495547065</v>
      </c>
      <c r="X7352">
        <v>0.704072456322962</v>
      </c>
      <c r="Y7352">
        <v>24.7952571678486</v>
      </c>
      <c r="Z7352">
        <v>0.306975110376564</v>
      </c>
      <c r="AA7352">
        <v>0.72610664078822296</v>
      </c>
      <c r="AB7352">
        <v>23.7577825145896</v>
      </c>
      <c r="AC7352">
        <v>0.27780950890804001</v>
      </c>
      <c r="AD7352">
        <v>0.68253123924728298</v>
      </c>
      <c r="AE7352">
        <v>23.795257217400302</v>
      </c>
      <c r="AF7352">
        <v>0.32549523997010099</v>
      </c>
      <c r="AG7352">
        <v>0.70473078222419605</v>
      </c>
      <c r="AH7352">
        <v>-23.721256641172499</v>
      </c>
      <c r="AI7352">
        <v>3.6185182304427702E-2</v>
      </c>
      <c r="AJ7352">
        <v>0.78121606160956403</v>
      </c>
      <c r="AK7352">
        <v>24.7952571678486</v>
      </c>
    </row>
    <row r="7353" spans="1:37" x14ac:dyDescent="0.2">
      <c r="A7353" t="s">
        <v>23402</v>
      </c>
      <c r="B7353">
        <v>148732726</v>
      </c>
      <c r="C7353">
        <v>148732898</v>
      </c>
      <c r="D7353">
        <v>173</v>
      </c>
      <c r="E7353" t="s">
        <v>24569</v>
      </c>
      <c r="F7353">
        <v>1</v>
      </c>
      <c r="G7353" t="s">
        <v>24570</v>
      </c>
      <c r="H7353" t="s">
        <v>31000</v>
      </c>
      <c r="I7353">
        <v>6</v>
      </c>
      <c r="J7353">
        <v>148747030</v>
      </c>
      <c r="K7353">
        <v>149076990</v>
      </c>
      <c r="L7353">
        <v>329961</v>
      </c>
      <c r="M7353">
        <v>1</v>
      </c>
      <c r="N7353">
        <v>10090</v>
      </c>
      <c r="O7353" t="s">
        <v>24566</v>
      </c>
      <c r="P7353">
        <v>-14132</v>
      </c>
      <c r="Q7353" t="s">
        <v>24567</v>
      </c>
      <c r="R7353" t="s">
        <v>24568</v>
      </c>
      <c r="S7353" t="s">
        <v>36025</v>
      </c>
      <c r="T7353" t="s">
        <v>40</v>
      </c>
      <c r="U7353" t="s">
        <v>40</v>
      </c>
      <c r="V7353">
        <v>0</v>
      </c>
      <c r="W7353">
        <v>0.123414495547065</v>
      </c>
      <c r="X7353">
        <v>0.704072456322962</v>
      </c>
      <c r="Y7353">
        <v>24.7952571678486</v>
      </c>
      <c r="Z7353">
        <v>0.306975110376564</v>
      </c>
      <c r="AA7353">
        <v>0.72610664078822296</v>
      </c>
      <c r="AB7353">
        <v>23.7577825145896</v>
      </c>
      <c r="AC7353">
        <v>0.27780950890804001</v>
      </c>
      <c r="AD7353">
        <v>0.68253123924728298</v>
      </c>
      <c r="AE7353">
        <v>23.795257217400302</v>
      </c>
      <c r="AF7353">
        <v>0.32549523997010099</v>
      </c>
      <c r="AG7353">
        <v>0.70473078222419605</v>
      </c>
      <c r="AH7353">
        <v>-23.721256641172499</v>
      </c>
      <c r="AI7353">
        <v>3.6185182304427702E-2</v>
      </c>
      <c r="AJ7353">
        <v>0.78121606160956403</v>
      </c>
      <c r="AK7353">
        <v>24.7952571678486</v>
      </c>
    </row>
    <row r="7354" spans="1:37" x14ac:dyDescent="0.2">
      <c r="A7354" t="s">
        <v>23402</v>
      </c>
      <c r="B7354">
        <v>150052800</v>
      </c>
      <c r="C7354">
        <v>150053021</v>
      </c>
      <c r="D7354">
        <v>222</v>
      </c>
      <c r="E7354" t="s">
        <v>24571</v>
      </c>
      <c r="F7354">
        <v>7</v>
      </c>
      <c r="G7354" t="s">
        <v>24572</v>
      </c>
      <c r="H7354" t="s">
        <v>31000</v>
      </c>
      <c r="I7354">
        <v>6</v>
      </c>
      <c r="J7354">
        <v>150064607</v>
      </c>
      <c r="K7354">
        <v>150069066</v>
      </c>
      <c r="L7354">
        <v>4460</v>
      </c>
      <c r="M7354">
        <v>2</v>
      </c>
      <c r="N7354">
        <v>79465</v>
      </c>
      <c r="O7354" t="s">
        <v>24573</v>
      </c>
      <c r="P7354">
        <v>16045</v>
      </c>
      <c r="Q7354" t="s">
        <v>24574</v>
      </c>
      <c r="R7354" t="s">
        <v>24575</v>
      </c>
      <c r="S7354" t="s">
        <v>36026</v>
      </c>
      <c r="T7354" t="s">
        <v>40</v>
      </c>
      <c r="U7354" t="s">
        <v>40</v>
      </c>
      <c r="V7354">
        <v>0</v>
      </c>
      <c r="W7354">
        <v>0.123414495547065</v>
      </c>
      <c r="X7354">
        <v>0.704072456322962</v>
      </c>
      <c r="Y7354">
        <v>24.7287426703584</v>
      </c>
      <c r="Z7354">
        <v>0.203350924423461</v>
      </c>
      <c r="AA7354">
        <v>0.72610664078822296</v>
      </c>
      <c r="AB7354">
        <v>24.258715671854802</v>
      </c>
      <c r="AC7354">
        <v>0.17695932866387601</v>
      </c>
      <c r="AD7354">
        <v>0.68253123924728298</v>
      </c>
      <c r="AE7354">
        <v>24.296190375430498</v>
      </c>
      <c r="AF7354">
        <v>0.22065000948199101</v>
      </c>
      <c r="AG7354">
        <v>0.68151250837662902</v>
      </c>
      <c r="AH7354">
        <v>-24.222189797672598</v>
      </c>
      <c r="AI7354">
        <v>0.183554312780425</v>
      </c>
      <c r="AJ7354">
        <v>0.78121606160956403</v>
      </c>
      <c r="AK7354">
        <v>2.1975852765344301</v>
      </c>
    </row>
    <row r="7355" spans="1:37" x14ac:dyDescent="0.2">
      <c r="A7355" t="s">
        <v>23402</v>
      </c>
      <c r="B7355">
        <v>150053032</v>
      </c>
      <c r="C7355">
        <v>150053287</v>
      </c>
      <c r="D7355">
        <v>256</v>
      </c>
      <c r="E7355" t="s">
        <v>24576</v>
      </c>
      <c r="F7355">
        <v>1</v>
      </c>
      <c r="G7355" t="s">
        <v>24577</v>
      </c>
      <c r="H7355" t="s">
        <v>31000</v>
      </c>
      <c r="I7355">
        <v>6</v>
      </c>
      <c r="J7355">
        <v>150064607</v>
      </c>
      <c r="K7355">
        <v>150069066</v>
      </c>
      <c r="L7355">
        <v>4460</v>
      </c>
      <c r="M7355">
        <v>2</v>
      </c>
      <c r="N7355">
        <v>79465</v>
      </c>
      <c r="O7355" t="s">
        <v>24573</v>
      </c>
      <c r="P7355">
        <v>15779</v>
      </c>
      <c r="Q7355" t="s">
        <v>24574</v>
      </c>
      <c r="R7355" t="s">
        <v>24575</v>
      </c>
      <c r="S7355" t="s">
        <v>36026</v>
      </c>
      <c r="T7355">
        <v>0.35387198439864398</v>
      </c>
      <c r="U7355">
        <v>0.603102917160658</v>
      </c>
      <c r="V7355">
        <v>-21.698792382165902</v>
      </c>
      <c r="W7355">
        <v>0.123414495547065</v>
      </c>
      <c r="X7355">
        <v>0.704072456322962</v>
      </c>
      <c r="Y7355">
        <v>25.467743360543999</v>
      </c>
      <c r="Z7355">
        <v>0.64127342146525201</v>
      </c>
      <c r="AA7355">
        <v>0.84521697243271998</v>
      </c>
      <c r="AB7355">
        <v>3.3508581874355099</v>
      </c>
      <c r="AC7355">
        <v>0.114586611961368</v>
      </c>
      <c r="AD7355">
        <v>0.68253123924728298</v>
      </c>
      <c r="AE7355">
        <v>25.161325322280501</v>
      </c>
      <c r="AF7355">
        <v>0.15203231574161999</v>
      </c>
      <c r="AG7355">
        <v>0.68151250837662902</v>
      </c>
      <c r="AH7355">
        <v>-25.0873247428603</v>
      </c>
      <c r="AI7355">
        <v>0.393720794027765</v>
      </c>
      <c r="AJ7355">
        <v>0.78121606160956403</v>
      </c>
      <c r="AK7355">
        <v>1.8403601783158501</v>
      </c>
    </row>
    <row r="7356" spans="1:37" x14ac:dyDescent="0.2">
      <c r="A7356" t="s">
        <v>23402</v>
      </c>
      <c r="B7356">
        <v>155097411</v>
      </c>
      <c r="C7356">
        <v>155097645</v>
      </c>
      <c r="D7356">
        <v>235</v>
      </c>
      <c r="E7356" t="s">
        <v>24578</v>
      </c>
      <c r="F7356">
        <v>2</v>
      </c>
      <c r="G7356" t="s">
        <v>24579</v>
      </c>
      <c r="H7356" t="s">
        <v>36027</v>
      </c>
      <c r="I7356">
        <v>6</v>
      </c>
      <c r="J7356">
        <v>155121916</v>
      </c>
      <c r="K7356">
        <v>155129810</v>
      </c>
      <c r="L7356">
        <v>7895</v>
      </c>
      <c r="M7356">
        <v>1</v>
      </c>
      <c r="N7356">
        <v>26230</v>
      </c>
      <c r="O7356" t="s">
        <v>24580</v>
      </c>
      <c r="P7356">
        <v>-24271</v>
      </c>
      <c r="Q7356" t="s">
        <v>24581</v>
      </c>
      <c r="R7356" t="s">
        <v>24582</v>
      </c>
      <c r="S7356" t="s">
        <v>36028</v>
      </c>
      <c r="T7356">
        <v>0.35387198439864398</v>
      </c>
      <c r="U7356">
        <v>0.603102917160658</v>
      </c>
      <c r="V7356">
        <v>-22.435757806801899</v>
      </c>
      <c r="W7356">
        <v>0.29261482077562401</v>
      </c>
      <c r="X7356">
        <v>0.704072456322962</v>
      </c>
      <c r="Y7356">
        <v>22.386304147478199</v>
      </c>
      <c r="Z7356">
        <v>0.65379035313853895</v>
      </c>
      <c r="AA7356">
        <v>0.84521697243271998</v>
      </c>
      <c r="AB7356">
        <v>-1.0869280877282701</v>
      </c>
      <c r="AC7356">
        <v>0.27780950890804001</v>
      </c>
      <c r="AD7356">
        <v>0.68253123924728298</v>
      </c>
      <c r="AE7356">
        <v>22.486479127053698</v>
      </c>
      <c r="AF7356">
        <v>0.32549523997010099</v>
      </c>
      <c r="AG7356">
        <v>0.70473078222419605</v>
      </c>
      <c r="AH7356">
        <v>-22.4124785585315</v>
      </c>
      <c r="AI7356">
        <v>0.59609816080359102</v>
      </c>
      <c r="AJ7356">
        <v>0.78121606160956403</v>
      </c>
      <c r="AK7356">
        <v>0.95054608638095694</v>
      </c>
    </row>
    <row r="7357" spans="1:37" x14ac:dyDescent="0.2">
      <c r="A7357" t="s">
        <v>23402</v>
      </c>
      <c r="B7357">
        <v>155866566</v>
      </c>
      <c r="C7357">
        <v>155866724</v>
      </c>
      <c r="D7357">
        <v>159</v>
      </c>
      <c r="E7357" t="s">
        <v>24583</v>
      </c>
      <c r="F7357">
        <v>4</v>
      </c>
      <c r="G7357" t="s">
        <v>24584</v>
      </c>
      <c r="H7357" t="s">
        <v>31000</v>
      </c>
      <c r="I7357">
        <v>6</v>
      </c>
      <c r="J7357">
        <v>155946797</v>
      </c>
      <c r="K7357">
        <v>155946879</v>
      </c>
      <c r="L7357">
        <v>83</v>
      </c>
      <c r="M7357">
        <v>1</v>
      </c>
      <c r="N7357">
        <v>100302259</v>
      </c>
      <c r="O7357" t="s">
        <v>24585</v>
      </c>
      <c r="P7357">
        <v>-80073</v>
      </c>
      <c r="Q7357" t="s">
        <v>24586</v>
      </c>
      <c r="R7357" t="s">
        <v>24587</v>
      </c>
      <c r="S7357" t="s">
        <v>36029</v>
      </c>
      <c r="T7357">
        <v>0.97213403838398904</v>
      </c>
      <c r="U7357">
        <v>1</v>
      </c>
      <c r="V7357">
        <v>3.94510489066541</v>
      </c>
      <c r="W7357">
        <v>0.20525741147413201</v>
      </c>
      <c r="X7357">
        <v>0.704072456322962</v>
      </c>
      <c r="Y7357">
        <v>-24.242019539704302</v>
      </c>
      <c r="Z7357">
        <v>0.93459220503170903</v>
      </c>
      <c r="AA7357">
        <v>0.99919698600769702</v>
      </c>
      <c r="AB7357">
        <v>3.4916461395311398</v>
      </c>
      <c r="AC7357">
        <v>0.30184355666711699</v>
      </c>
      <c r="AD7357">
        <v>0.68253123924728298</v>
      </c>
      <c r="AE7357">
        <v>-2.0571482739004798</v>
      </c>
      <c r="AF7357">
        <v>0.98343762640780896</v>
      </c>
      <c r="AG7357">
        <v>1</v>
      </c>
      <c r="AH7357">
        <v>2.0225792630589599</v>
      </c>
      <c r="AI7357">
        <v>0.24456414000292601</v>
      </c>
      <c r="AJ7357">
        <v>0.78121606160956403</v>
      </c>
      <c r="AK7357">
        <v>-23.8555978612515</v>
      </c>
    </row>
    <row r="7358" spans="1:37" x14ac:dyDescent="0.2">
      <c r="A7358" t="s">
        <v>23402</v>
      </c>
      <c r="B7358">
        <v>155866724</v>
      </c>
      <c r="C7358">
        <v>155866882</v>
      </c>
      <c r="D7358">
        <v>159</v>
      </c>
      <c r="E7358" t="s">
        <v>24588</v>
      </c>
      <c r="F7358">
        <v>11</v>
      </c>
      <c r="G7358" t="s">
        <v>24589</v>
      </c>
      <c r="H7358" t="s">
        <v>31000</v>
      </c>
      <c r="I7358">
        <v>6</v>
      </c>
      <c r="J7358">
        <v>155946797</v>
      </c>
      <c r="K7358">
        <v>155946879</v>
      </c>
      <c r="L7358">
        <v>83</v>
      </c>
      <c r="M7358">
        <v>1</v>
      </c>
      <c r="N7358">
        <v>100302259</v>
      </c>
      <c r="O7358" t="s">
        <v>24585</v>
      </c>
      <c r="P7358">
        <v>-79915</v>
      </c>
      <c r="Q7358" t="s">
        <v>24586</v>
      </c>
      <c r="R7358" t="s">
        <v>24587</v>
      </c>
      <c r="S7358" t="s">
        <v>36029</v>
      </c>
      <c r="T7358">
        <v>0.97213403838398904</v>
      </c>
      <c r="U7358">
        <v>1</v>
      </c>
      <c r="V7358">
        <v>4.4476052113307496</v>
      </c>
      <c r="W7358">
        <v>0.20525741147413201</v>
      </c>
      <c r="X7358">
        <v>0.704072456322962</v>
      </c>
      <c r="Y7358">
        <v>-24.717182442278698</v>
      </c>
      <c r="Z7358">
        <v>0.93459220503170903</v>
      </c>
      <c r="AA7358">
        <v>0.99919698600769702</v>
      </c>
      <c r="AB7358">
        <v>3.8619103738907699</v>
      </c>
      <c r="AC7358">
        <v>0.30184355666711699</v>
      </c>
      <c r="AD7358">
        <v>0.68253123924728298</v>
      </c>
      <c r="AE7358">
        <v>-2.53231117647486</v>
      </c>
      <c r="AF7358">
        <v>0.98343762640780896</v>
      </c>
      <c r="AG7358">
        <v>1</v>
      </c>
      <c r="AH7358">
        <v>2.5250795837242999</v>
      </c>
      <c r="AI7358">
        <v>0.24456414000292601</v>
      </c>
      <c r="AJ7358">
        <v>0.78121606160956403</v>
      </c>
      <c r="AK7358">
        <v>-24.210865776223201</v>
      </c>
    </row>
    <row r="7359" spans="1:37" x14ac:dyDescent="0.2">
      <c r="A7359" t="s">
        <v>23402</v>
      </c>
      <c r="B7359">
        <v>156034721</v>
      </c>
      <c r="C7359">
        <v>156034897</v>
      </c>
      <c r="D7359">
        <v>177</v>
      </c>
      <c r="E7359" t="s">
        <v>24590</v>
      </c>
      <c r="F7359">
        <v>2</v>
      </c>
      <c r="G7359" t="s">
        <v>24591</v>
      </c>
      <c r="H7359" t="s">
        <v>36030</v>
      </c>
      <c r="I7359">
        <v>6</v>
      </c>
      <c r="J7359">
        <v>155946797</v>
      </c>
      <c r="K7359">
        <v>155946879</v>
      </c>
      <c r="L7359">
        <v>83</v>
      </c>
      <c r="M7359">
        <v>1</v>
      </c>
      <c r="N7359">
        <v>100302259</v>
      </c>
      <c r="O7359" t="s">
        <v>24585</v>
      </c>
      <c r="P7359">
        <v>87924</v>
      </c>
      <c r="Q7359" t="s">
        <v>24586</v>
      </c>
      <c r="R7359" t="s">
        <v>24587</v>
      </c>
      <c r="S7359" t="s">
        <v>36029</v>
      </c>
      <c r="T7359">
        <v>0.84233956535108301</v>
      </c>
      <c r="U7359">
        <v>1</v>
      </c>
      <c r="V7359">
        <v>0.182289305039188</v>
      </c>
      <c r="W7359">
        <v>1.8974544760126898E-2</v>
      </c>
      <c r="X7359">
        <v>0.704072456322962</v>
      </c>
      <c r="Y7359">
        <v>-24.3604234976345</v>
      </c>
      <c r="Z7359">
        <v>0.82056544547179999</v>
      </c>
      <c r="AA7359">
        <v>0.95070810395168004</v>
      </c>
      <c r="AB7359">
        <v>0.64252388796275195</v>
      </c>
      <c r="AC7359">
        <v>9.8868623338117106E-2</v>
      </c>
      <c r="AD7359">
        <v>0.68253123924728298</v>
      </c>
      <c r="AE7359">
        <v>-2.2848739244599598</v>
      </c>
      <c r="AF7359">
        <v>0.90385969486908602</v>
      </c>
      <c r="AG7359">
        <v>1</v>
      </c>
      <c r="AH7359">
        <v>-0.38300544131293901</v>
      </c>
      <c r="AI7359">
        <v>2.24447018570627E-2</v>
      </c>
      <c r="AJ7359">
        <v>0.78121606160956403</v>
      </c>
      <c r="AK7359">
        <v>-23.912857991809599</v>
      </c>
    </row>
    <row r="7360" spans="1:37" x14ac:dyDescent="0.2">
      <c r="A7360" t="s">
        <v>23402</v>
      </c>
      <c r="B7360">
        <v>156034897</v>
      </c>
      <c r="C7360">
        <v>156035073</v>
      </c>
      <c r="D7360">
        <v>177</v>
      </c>
      <c r="E7360" t="s">
        <v>24592</v>
      </c>
      <c r="F7360">
        <v>2</v>
      </c>
      <c r="G7360" t="s">
        <v>2290</v>
      </c>
      <c r="H7360" t="s">
        <v>36030</v>
      </c>
      <c r="I7360">
        <v>6</v>
      </c>
      <c r="J7360">
        <v>155946797</v>
      </c>
      <c r="K7360">
        <v>155946879</v>
      </c>
      <c r="L7360">
        <v>83</v>
      </c>
      <c r="M7360">
        <v>1</v>
      </c>
      <c r="N7360">
        <v>100302259</v>
      </c>
      <c r="O7360" t="s">
        <v>24585</v>
      </c>
      <c r="P7360">
        <v>88100</v>
      </c>
      <c r="Q7360" t="s">
        <v>24586</v>
      </c>
      <c r="R7360" t="s">
        <v>24587</v>
      </c>
      <c r="S7360" t="s">
        <v>36029</v>
      </c>
      <c r="T7360">
        <v>0.84233956535108301</v>
      </c>
      <c r="U7360">
        <v>1</v>
      </c>
      <c r="V7360">
        <v>0.182289305039188</v>
      </c>
      <c r="W7360">
        <v>1.8974544760126898E-2</v>
      </c>
      <c r="X7360">
        <v>0.704072456322962</v>
      </c>
      <c r="Y7360">
        <v>-24.3604234976345</v>
      </c>
      <c r="Z7360">
        <v>0.82056544547179999</v>
      </c>
      <c r="AA7360">
        <v>0.95070810395168004</v>
      </c>
      <c r="AB7360">
        <v>0.64252388796275195</v>
      </c>
      <c r="AC7360">
        <v>9.8868623338117106E-2</v>
      </c>
      <c r="AD7360">
        <v>0.68253123924728298</v>
      </c>
      <c r="AE7360">
        <v>-2.2848739244599598</v>
      </c>
      <c r="AF7360">
        <v>0.90385969486908602</v>
      </c>
      <c r="AG7360">
        <v>1</v>
      </c>
      <c r="AH7360">
        <v>-0.38300544131293901</v>
      </c>
      <c r="AI7360">
        <v>2.24447018570627E-2</v>
      </c>
      <c r="AJ7360">
        <v>0.78121606160956403</v>
      </c>
      <c r="AK7360">
        <v>-23.912857991809599</v>
      </c>
    </row>
    <row r="7361" spans="1:37" x14ac:dyDescent="0.2">
      <c r="A7361" t="s">
        <v>23402</v>
      </c>
      <c r="B7361">
        <v>157042646</v>
      </c>
      <c r="C7361">
        <v>157042709</v>
      </c>
      <c r="D7361">
        <v>64</v>
      </c>
      <c r="E7361" t="s">
        <v>24593</v>
      </c>
      <c r="F7361">
        <v>0</v>
      </c>
      <c r="G7361" t="s">
        <v>24594</v>
      </c>
      <c r="H7361" t="s">
        <v>36031</v>
      </c>
      <c r="I7361">
        <v>6</v>
      </c>
      <c r="J7361">
        <v>157036315</v>
      </c>
      <c r="K7361">
        <v>157208683</v>
      </c>
      <c r="L7361">
        <v>172369</v>
      </c>
      <c r="M7361">
        <v>1</v>
      </c>
      <c r="N7361">
        <v>57492</v>
      </c>
      <c r="O7361" t="s">
        <v>24595</v>
      </c>
      <c r="P7361">
        <v>6331</v>
      </c>
      <c r="Q7361" t="s">
        <v>24596</v>
      </c>
      <c r="R7361" t="s">
        <v>24597</v>
      </c>
      <c r="S7361" t="s">
        <v>36032</v>
      </c>
      <c r="T7361">
        <v>0.72032592848717902</v>
      </c>
      <c r="U7361">
        <v>0.93009234270185304</v>
      </c>
      <c r="V7361">
        <v>-0.46418727003142402</v>
      </c>
      <c r="W7361">
        <v>0.12897892439596501</v>
      </c>
      <c r="X7361">
        <v>0.704072456322962</v>
      </c>
      <c r="Y7361">
        <v>1.7607327961708801</v>
      </c>
      <c r="Z7361">
        <v>0.31255092257004102</v>
      </c>
      <c r="AA7361">
        <v>0.735338969716264</v>
      </c>
      <c r="AB7361">
        <v>-1.1476491844335099</v>
      </c>
      <c r="AC7361">
        <v>0.29962594113552099</v>
      </c>
      <c r="AD7361">
        <v>0.68253123924728298</v>
      </c>
      <c r="AE7361">
        <v>1.2179711677249201</v>
      </c>
      <c r="AF7361">
        <v>0.81121126310791303</v>
      </c>
      <c r="AG7361">
        <v>0.91643445680521995</v>
      </c>
      <c r="AH7361">
        <v>0.26645290071903399</v>
      </c>
      <c r="AI7361">
        <v>8.8382899207101198E-2</v>
      </c>
      <c r="AJ7361">
        <v>0.78121606160956403</v>
      </c>
      <c r="AK7361">
        <v>1.59815390595618</v>
      </c>
    </row>
    <row r="7362" spans="1:37" x14ac:dyDescent="0.2">
      <c r="A7362" t="s">
        <v>23402</v>
      </c>
      <c r="B7362">
        <v>157246849</v>
      </c>
      <c r="C7362">
        <v>157247000</v>
      </c>
      <c r="D7362">
        <v>152</v>
      </c>
      <c r="E7362" t="s">
        <v>24598</v>
      </c>
      <c r="F7362">
        <v>4</v>
      </c>
      <c r="G7362" t="s">
        <v>24599</v>
      </c>
      <c r="H7362" t="s">
        <v>31000</v>
      </c>
      <c r="I7362">
        <v>6</v>
      </c>
      <c r="J7362">
        <v>157198509</v>
      </c>
      <c r="K7362">
        <v>157208700</v>
      </c>
      <c r="L7362">
        <v>10192</v>
      </c>
      <c r="M7362">
        <v>1</v>
      </c>
      <c r="N7362">
        <v>57492</v>
      </c>
      <c r="O7362" t="s">
        <v>24600</v>
      </c>
      <c r="P7362">
        <v>48340</v>
      </c>
      <c r="Q7362" t="s">
        <v>24596</v>
      </c>
      <c r="R7362" t="s">
        <v>24597</v>
      </c>
      <c r="S7362" t="s">
        <v>36032</v>
      </c>
      <c r="T7362" t="s">
        <v>40</v>
      </c>
      <c r="U7362" t="s">
        <v>40</v>
      </c>
      <c r="V7362">
        <v>0</v>
      </c>
      <c r="W7362">
        <v>0.29261482077562401</v>
      </c>
      <c r="X7362">
        <v>0.704072456322962</v>
      </c>
      <c r="Y7362">
        <v>23.6086964184355</v>
      </c>
      <c r="Z7362">
        <v>0.48464167878831399</v>
      </c>
      <c r="AA7362">
        <v>0.84435025072159198</v>
      </c>
      <c r="AB7362">
        <v>22.571221831737201</v>
      </c>
      <c r="AC7362">
        <v>0.45677901822897599</v>
      </c>
      <c r="AD7362">
        <v>0.82872126865393902</v>
      </c>
      <c r="AE7362">
        <v>22.608696531219898</v>
      </c>
      <c r="AF7362">
        <v>0.501741946288212</v>
      </c>
      <c r="AG7362">
        <v>0.80674443595273604</v>
      </c>
      <c r="AH7362">
        <v>-22.534695961648101</v>
      </c>
      <c r="AI7362">
        <v>0.14667288820271701</v>
      </c>
      <c r="AJ7362">
        <v>0.78121606160956403</v>
      </c>
      <c r="AK7362">
        <v>23.6086964184355</v>
      </c>
    </row>
    <row r="7363" spans="1:37" x14ac:dyDescent="0.2">
      <c r="A7363" t="s">
        <v>23402</v>
      </c>
      <c r="B7363">
        <v>158944059</v>
      </c>
      <c r="C7363">
        <v>158944265</v>
      </c>
      <c r="D7363">
        <v>207</v>
      </c>
      <c r="E7363" t="s">
        <v>24601</v>
      </c>
      <c r="F7363">
        <v>0</v>
      </c>
      <c r="G7363" t="s">
        <v>24602</v>
      </c>
      <c r="H7363" t="s">
        <v>31000</v>
      </c>
      <c r="I7363">
        <v>6</v>
      </c>
      <c r="J7363">
        <v>158988178</v>
      </c>
      <c r="K7363">
        <v>159043056</v>
      </c>
      <c r="L7363">
        <v>54879</v>
      </c>
      <c r="M7363">
        <v>1</v>
      </c>
      <c r="N7363">
        <v>105378083</v>
      </c>
      <c r="O7363" t="s">
        <v>24603</v>
      </c>
      <c r="P7363">
        <v>-43913</v>
      </c>
      <c r="Q7363" t="s">
        <v>24604</v>
      </c>
      <c r="R7363" t="s">
        <v>24605</v>
      </c>
      <c r="S7363" t="s">
        <v>36033</v>
      </c>
      <c r="T7363">
        <v>0.35387198439864398</v>
      </c>
      <c r="U7363">
        <v>0.603102917160658</v>
      </c>
      <c r="V7363">
        <v>-21.403406543213201</v>
      </c>
      <c r="W7363">
        <v>0.20525741147413201</v>
      </c>
      <c r="X7363">
        <v>0.704072456322962</v>
      </c>
      <c r="Y7363">
        <v>-24.340047910629</v>
      </c>
      <c r="Z7363">
        <v>0.69013698642955401</v>
      </c>
      <c r="AA7363">
        <v>0.84521697243271998</v>
      </c>
      <c r="AB7363">
        <v>1.9915985371446701</v>
      </c>
      <c r="AC7363">
        <v>7.0489011448141195E-2</v>
      </c>
      <c r="AD7363">
        <v>0.57684129297949804</v>
      </c>
      <c r="AE7363">
        <v>-24.340047910629</v>
      </c>
      <c r="AF7363">
        <v>0.32549523997010099</v>
      </c>
      <c r="AG7363">
        <v>0.70473078222419605</v>
      </c>
      <c r="AH7363">
        <v>-23.5416818220111</v>
      </c>
      <c r="AI7363">
        <v>0.35038410267202102</v>
      </c>
      <c r="AJ7363">
        <v>0.78121606160956403</v>
      </c>
      <c r="AK7363">
        <v>-23.471292500027001</v>
      </c>
    </row>
    <row r="7364" spans="1:37" x14ac:dyDescent="0.2">
      <c r="A7364" t="s">
        <v>23402</v>
      </c>
      <c r="B7364">
        <v>158944265</v>
      </c>
      <c r="C7364">
        <v>158944471</v>
      </c>
      <c r="D7364">
        <v>207</v>
      </c>
      <c r="E7364" t="s">
        <v>24606</v>
      </c>
      <c r="F7364">
        <v>2</v>
      </c>
      <c r="G7364" t="s">
        <v>24607</v>
      </c>
      <c r="H7364" t="s">
        <v>31000</v>
      </c>
      <c r="I7364">
        <v>6</v>
      </c>
      <c r="J7364">
        <v>158988178</v>
      </c>
      <c r="K7364">
        <v>159043056</v>
      </c>
      <c r="L7364">
        <v>54879</v>
      </c>
      <c r="M7364">
        <v>1</v>
      </c>
      <c r="N7364">
        <v>105378083</v>
      </c>
      <c r="O7364" t="s">
        <v>24603</v>
      </c>
      <c r="P7364">
        <v>-43707</v>
      </c>
      <c r="Q7364" t="s">
        <v>24604</v>
      </c>
      <c r="R7364" t="s">
        <v>24605</v>
      </c>
      <c r="S7364" t="s">
        <v>36033</v>
      </c>
      <c r="T7364">
        <v>0.54421053469192604</v>
      </c>
      <c r="U7364">
        <v>0.80321479550967601</v>
      </c>
      <c r="V7364">
        <v>2.6675272377818802</v>
      </c>
      <c r="W7364">
        <v>0.113079289867903</v>
      </c>
      <c r="X7364">
        <v>0.704072456322962</v>
      </c>
      <c r="Y7364">
        <v>-25.072423447513401</v>
      </c>
      <c r="Z7364">
        <v>0.66713806400786302</v>
      </c>
      <c r="AA7364">
        <v>0.84521697243271998</v>
      </c>
      <c r="AB7364">
        <v>2.8549778437007198</v>
      </c>
      <c r="AC7364">
        <v>0.10683406973163299</v>
      </c>
      <c r="AD7364">
        <v>0.68253123924728298</v>
      </c>
      <c r="AE7364">
        <v>-5.5104033230043603</v>
      </c>
      <c r="AF7364">
        <v>0.50230584886502705</v>
      </c>
      <c r="AG7364">
        <v>0.80674443595273604</v>
      </c>
      <c r="AH7364">
        <v>0.52925195898405497</v>
      </c>
      <c r="AI7364">
        <v>0.17351581260912399</v>
      </c>
      <c r="AJ7364">
        <v>0.78121606160956403</v>
      </c>
      <c r="AK7364">
        <v>-24.255034363181899</v>
      </c>
    </row>
    <row r="7365" spans="1:37" x14ac:dyDescent="0.2">
      <c r="A7365" t="s">
        <v>23402</v>
      </c>
      <c r="B7365">
        <v>158944530</v>
      </c>
      <c r="C7365">
        <v>158944828</v>
      </c>
      <c r="D7365">
        <v>299</v>
      </c>
      <c r="E7365" t="s">
        <v>24608</v>
      </c>
      <c r="F7365">
        <v>2</v>
      </c>
      <c r="G7365" t="s">
        <v>24609</v>
      </c>
      <c r="H7365" t="s">
        <v>31000</v>
      </c>
      <c r="I7365">
        <v>6</v>
      </c>
      <c r="J7365">
        <v>158988178</v>
      </c>
      <c r="K7365">
        <v>159043056</v>
      </c>
      <c r="L7365">
        <v>54879</v>
      </c>
      <c r="M7365">
        <v>1</v>
      </c>
      <c r="N7365">
        <v>105378083</v>
      </c>
      <c r="O7365" t="s">
        <v>24603</v>
      </c>
      <c r="P7365">
        <v>-43350</v>
      </c>
      <c r="Q7365" t="s">
        <v>24604</v>
      </c>
      <c r="R7365" t="s">
        <v>24605</v>
      </c>
      <c r="S7365" t="s">
        <v>36033</v>
      </c>
      <c r="T7365">
        <v>0.152084254673993</v>
      </c>
      <c r="U7365">
        <v>0.603102917160658</v>
      </c>
      <c r="V7365">
        <v>24.070933780995102</v>
      </c>
      <c r="W7365">
        <v>0.20525741147413201</v>
      </c>
      <c r="X7365">
        <v>0.704072456322962</v>
      </c>
      <c r="Y7365">
        <v>-24.776622255414399</v>
      </c>
      <c r="Z7365">
        <v>0.203350924423461</v>
      </c>
      <c r="AA7365">
        <v>0.72610664078822296</v>
      </c>
      <c r="AB7365">
        <v>24.0775865271046</v>
      </c>
      <c r="AC7365">
        <v>0.283630615332017</v>
      </c>
      <c r="AD7365">
        <v>0.68253123924728298</v>
      </c>
      <c r="AE7365">
        <v>-5.2146021309053099</v>
      </c>
      <c r="AF7365">
        <v>0.23669707478149901</v>
      </c>
      <c r="AG7365">
        <v>0.69020448338054297</v>
      </c>
      <c r="AH7365">
        <v>1.0603778401442701</v>
      </c>
      <c r="AI7365">
        <v>0.24456414000292601</v>
      </c>
      <c r="AJ7365">
        <v>0.78121606160956403</v>
      </c>
      <c r="AK7365">
        <v>-23.970671329456401</v>
      </c>
    </row>
    <row r="7366" spans="1:37" x14ac:dyDescent="0.2">
      <c r="A7366" t="s">
        <v>23402</v>
      </c>
      <c r="B7366">
        <v>159096904</v>
      </c>
      <c r="C7366">
        <v>159097061</v>
      </c>
      <c r="D7366">
        <v>158</v>
      </c>
      <c r="E7366" t="s">
        <v>24610</v>
      </c>
      <c r="F7366">
        <v>4</v>
      </c>
      <c r="G7366" t="s">
        <v>24611</v>
      </c>
      <c r="H7366" t="s">
        <v>30999</v>
      </c>
      <c r="I7366">
        <v>6</v>
      </c>
      <c r="J7366">
        <v>159042192</v>
      </c>
      <c r="K7366">
        <v>159095823</v>
      </c>
      <c r="L7366">
        <v>53632</v>
      </c>
      <c r="M7366">
        <v>2</v>
      </c>
      <c r="N7366">
        <v>117289</v>
      </c>
      <c r="O7366" t="s">
        <v>24612</v>
      </c>
      <c r="P7366">
        <v>-1081</v>
      </c>
      <c r="Q7366" t="s">
        <v>24613</v>
      </c>
      <c r="R7366" t="s">
        <v>24614</v>
      </c>
      <c r="S7366" t="s">
        <v>36034</v>
      </c>
      <c r="T7366">
        <v>0.97213403838398904</v>
      </c>
      <c r="U7366">
        <v>1</v>
      </c>
      <c r="V7366">
        <v>0.61379255604241501</v>
      </c>
      <c r="W7366" t="s">
        <v>40</v>
      </c>
      <c r="X7366" t="s">
        <v>40</v>
      </c>
      <c r="Y7366">
        <v>0</v>
      </c>
      <c r="Z7366">
        <v>0.69013698642955401</v>
      </c>
      <c r="AA7366">
        <v>0.84521697243271998</v>
      </c>
      <c r="AB7366">
        <v>-0.34968124130674</v>
      </c>
      <c r="AC7366">
        <v>0.27780950890804001</v>
      </c>
      <c r="AD7366">
        <v>0.68253123924728298</v>
      </c>
      <c r="AE7366">
        <v>21.828357632614399</v>
      </c>
      <c r="AF7366">
        <v>0.61410715005536498</v>
      </c>
      <c r="AG7366">
        <v>0.80674443595273604</v>
      </c>
      <c r="AH7366">
        <v>1.5434027521246101</v>
      </c>
      <c r="AI7366">
        <v>0.35038410267202102</v>
      </c>
      <c r="AJ7366">
        <v>0.78121606160956403</v>
      </c>
      <c r="AK7366">
        <v>-21.683967764060501</v>
      </c>
    </row>
    <row r="7367" spans="1:37" x14ac:dyDescent="0.2">
      <c r="A7367" t="s">
        <v>23402</v>
      </c>
      <c r="B7367">
        <v>159097061</v>
      </c>
      <c r="C7367">
        <v>159097218</v>
      </c>
      <c r="D7367">
        <v>158</v>
      </c>
      <c r="E7367" t="s">
        <v>24615</v>
      </c>
      <c r="F7367">
        <v>1</v>
      </c>
      <c r="G7367" t="s">
        <v>24616</v>
      </c>
      <c r="H7367" t="s">
        <v>30999</v>
      </c>
      <c r="I7367">
        <v>6</v>
      </c>
      <c r="J7367">
        <v>159042192</v>
      </c>
      <c r="K7367">
        <v>159095823</v>
      </c>
      <c r="L7367">
        <v>53632</v>
      </c>
      <c r="M7367">
        <v>2</v>
      </c>
      <c r="N7367">
        <v>117289</v>
      </c>
      <c r="O7367" t="s">
        <v>24612</v>
      </c>
      <c r="P7367">
        <v>-1238</v>
      </c>
      <c r="Q7367" t="s">
        <v>24613</v>
      </c>
      <c r="R7367" t="s">
        <v>24614</v>
      </c>
      <c r="S7367" t="s">
        <v>36034</v>
      </c>
      <c r="T7367">
        <v>0.97213403838398904</v>
      </c>
      <c r="U7367">
        <v>1</v>
      </c>
      <c r="V7367">
        <v>0.61379255604241501</v>
      </c>
      <c r="W7367" t="s">
        <v>40</v>
      </c>
      <c r="X7367" t="s">
        <v>40</v>
      </c>
      <c r="Y7367">
        <v>0</v>
      </c>
      <c r="Z7367">
        <v>0.69013698642955401</v>
      </c>
      <c r="AA7367">
        <v>0.84521697243271998</v>
      </c>
      <c r="AB7367">
        <v>-0.34968124130674</v>
      </c>
      <c r="AC7367">
        <v>0.27780950890804001</v>
      </c>
      <c r="AD7367">
        <v>0.68253123924728298</v>
      </c>
      <c r="AE7367">
        <v>21.828357632614399</v>
      </c>
      <c r="AF7367">
        <v>0.61410715005536498</v>
      </c>
      <c r="AG7367">
        <v>0.80674443595273604</v>
      </c>
      <c r="AH7367">
        <v>1.5434027521246101</v>
      </c>
      <c r="AI7367">
        <v>0.35038410267202102</v>
      </c>
      <c r="AJ7367">
        <v>0.78121606160956403</v>
      </c>
      <c r="AK7367">
        <v>-21.683967764060501</v>
      </c>
    </row>
    <row r="7368" spans="1:37" x14ac:dyDescent="0.2">
      <c r="A7368" t="s">
        <v>23402</v>
      </c>
      <c r="B7368">
        <v>159097218</v>
      </c>
      <c r="C7368">
        <v>159097375</v>
      </c>
      <c r="D7368">
        <v>158</v>
      </c>
      <c r="E7368" t="s">
        <v>24617</v>
      </c>
      <c r="F7368">
        <v>2</v>
      </c>
      <c r="G7368" t="s">
        <v>24618</v>
      </c>
      <c r="H7368" t="s">
        <v>30999</v>
      </c>
      <c r="I7368">
        <v>6</v>
      </c>
      <c r="J7368">
        <v>159042192</v>
      </c>
      <c r="K7368">
        <v>159095823</v>
      </c>
      <c r="L7368">
        <v>53632</v>
      </c>
      <c r="M7368">
        <v>2</v>
      </c>
      <c r="N7368">
        <v>117289</v>
      </c>
      <c r="O7368" t="s">
        <v>24612</v>
      </c>
      <c r="P7368">
        <v>-1395</v>
      </c>
      <c r="Q7368" t="s">
        <v>24613</v>
      </c>
      <c r="R7368" t="s">
        <v>24614</v>
      </c>
      <c r="S7368" t="s">
        <v>36034</v>
      </c>
      <c r="T7368">
        <v>0.97213403838398904</v>
      </c>
      <c r="U7368">
        <v>1</v>
      </c>
      <c r="V7368">
        <v>0.61379255604241501</v>
      </c>
      <c r="W7368" t="s">
        <v>40</v>
      </c>
      <c r="X7368" t="s">
        <v>40</v>
      </c>
      <c r="Y7368">
        <v>0</v>
      </c>
      <c r="Z7368">
        <v>0.69013698642955401</v>
      </c>
      <c r="AA7368">
        <v>0.84521697243271998</v>
      </c>
      <c r="AB7368">
        <v>-0.34968124130674</v>
      </c>
      <c r="AC7368">
        <v>0.27780950890804001</v>
      </c>
      <c r="AD7368">
        <v>0.68253123924728298</v>
      </c>
      <c r="AE7368">
        <v>21.828357632614399</v>
      </c>
      <c r="AF7368">
        <v>0.61410715005536498</v>
      </c>
      <c r="AG7368">
        <v>0.80674443595273604</v>
      </c>
      <c r="AH7368">
        <v>1.5434027521246101</v>
      </c>
      <c r="AI7368">
        <v>0.35038410267202102</v>
      </c>
      <c r="AJ7368">
        <v>0.78121606160956403</v>
      </c>
      <c r="AK7368">
        <v>-21.683967764060501</v>
      </c>
    </row>
    <row r="7369" spans="1:37" x14ac:dyDescent="0.2">
      <c r="A7369" t="s">
        <v>23402</v>
      </c>
      <c r="B7369">
        <v>159800349</v>
      </c>
      <c r="C7369">
        <v>159800501</v>
      </c>
      <c r="D7369">
        <v>153</v>
      </c>
      <c r="E7369" t="s">
        <v>24619</v>
      </c>
      <c r="F7369">
        <v>11</v>
      </c>
      <c r="G7369" t="s">
        <v>24620</v>
      </c>
      <c r="H7369" t="s">
        <v>30987</v>
      </c>
      <c r="I7369">
        <v>6</v>
      </c>
      <c r="J7369">
        <v>159800294</v>
      </c>
      <c r="K7369">
        <v>159805738</v>
      </c>
      <c r="L7369">
        <v>5445</v>
      </c>
      <c r="M7369">
        <v>1</v>
      </c>
      <c r="N7369">
        <v>154197</v>
      </c>
      <c r="O7369" t="s">
        <v>24621</v>
      </c>
      <c r="P7369">
        <v>55</v>
      </c>
      <c r="Q7369" t="s">
        <v>24622</v>
      </c>
      <c r="R7369" t="s">
        <v>24623</v>
      </c>
      <c r="S7369" t="s">
        <v>36035</v>
      </c>
      <c r="T7369">
        <v>1</v>
      </c>
      <c r="U7369">
        <v>1</v>
      </c>
      <c r="V7369">
        <v>5.6275283355047903E-2</v>
      </c>
      <c r="W7369">
        <v>0.89107655920673101</v>
      </c>
      <c r="X7369">
        <v>0.95159051474143896</v>
      </c>
      <c r="Y7369">
        <v>0.28974845784334302</v>
      </c>
      <c r="Z7369">
        <v>0.65379035313853895</v>
      </c>
      <c r="AA7369">
        <v>0.84521697243271998</v>
      </c>
      <c r="AB7369">
        <v>-0.90719872882002695</v>
      </c>
      <c r="AC7369">
        <v>0.75388744886274095</v>
      </c>
      <c r="AD7369">
        <v>0.87989882095915395</v>
      </c>
      <c r="AE7369">
        <v>-0.71025143144526204</v>
      </c>
      <c r="AF7369">
        <v>0.64997455747578503</v>
      </c>
      <c r="AG7369">
        <v>0.80674443595273604</v>
      </c>
      <c r="AH7369">
        <v>0.98588584475225605</v>
      </c>
      <c r="AI7369">
        <v>0.56157887380500204</v>
      </c>
      <c r="AJ7369">
        <v>0.78121606160956403</v>
      </c>
      <c r="AK7369">
        <v>1.15850381276528</v>
      </c>
    </row>
    <row r="7370" spans="1:37" x14ac:dyDescent="0.2">
      <c r="A7370" t="s">
        <v>23402</v>
      </c>
      <c r="B7370">
        <v>159800547</v>
      </c>
      <c r="C7370">
        <v>159800840</v>
      </c>
      <c r="D7370">
        <v>294</v>
      </c>
      <c r="E7370" t="s">
        <v>24624</v>
      </c>
      <c r="F7370">
        <v>12</v>
      </c>
      <c r="G7370" t="s">
        <v>24625</v>
      </c>
      <c r="H7370" t="s">
        <v>30987</v>
      </c>
      <c r="I7370">
        <v>6</v>
      </c>
      <c r="J7370">
        <v>159800294</v>
      </c>
      <c r="K7370">
        <v>159805738</v>
      </c>
      <c r="L7370">
        <v>5445</v>
      </c>
      <c r="M7370">
        <v>1</v>
      </c>
      <c r="N7370">
        <v>154197</v>
      </c>
      <c r="O7370" t="s">
        <v>24621</v>
      </c>
      <c r="P7370">
        <v>253</v>
      </c>
      <c r="Q7370" t="s">
        <v>24622</v>
      </c>
      <c r="R7370" t="s">
        <v>24623</v>
      </c>
      <c r="S7370" t="s">
        <v>36035</v>
      </c>
      <c r="T7370">
        <v>1</v>
      </c>
      <c r="U7370">
        <v>1</v>
      </c>
      <c r="V7370">
        <v>5.6275283355047903E-2</v>
      </c>
      <c r="W7370">
        <v>0.89107655920673101</v>
      </c>
      <c r="X7370">
        <v>0.95159051474143896</v>
      </c>
      <c r="Y7370">
        <v>0.28974845784334302</v>
      </c>
      <c r="Z7370">
        <v>0.65379035313853895</v>
      </c>
      <c r="AA7370">
        <v>0.84521697243271998</v>
      </c>
      <c r="AB7370">
        <v>-0.90719872882002695</v>
      </c>
      <c r="AC7370">
        <v>0.75388744886274095</v>
      </c>
      <c r="AD7370">
        <v>0.87989882095915395</v>
      </c>
      <c r="AE7370">
        <v>-0.71025143144526204</v>
      </c>
      <c r="AF7370">
        <v>0.64997455747578503</v>
      </c>
      <c r="AG7370">
        <v>0.80674443595273604</v>
      </c>
      <c r="AH7370">
        <v>0.98588584475225605</v>
      </c>
      <c r="AI7370">
        <v>0.56157887380500204</v>
      </c>
      <c r="AJ7370">
        <v>0.78121606160956403</v>
      </c>
      <c r="AK7370">
        <v>1.15850381276528</v>
      </c>
    </row>
    <row r="7371" spans="1:37" x14ac:dyDescent="0.2">
      <c r="A7371" t="s">
        <v>23402</v>
      </c>
      <c r="B7371">
        <v>160005148</v>
      </c>
      <c r="C7371">
        <v>160005438</v>
      </c>
      <c r="D7371">
        <v>291</v>
      </c>
      <c r="E7371" t="s">
        <v>24626</v>
      </c>
      <c r="F7371">
        <v>17</v>
      </c>
      <c r="G7371" t="s">
        <v>24627</v>
      </c>
      <c r="H7371" t="s">
        <v>31032</v>
      </c>
      <c r="I7371">
        <v>6</v>
      </c>
      <c r="J7371">
        <v>160003291</v>
      </c>
      <c r="K7371">
        <v>160007664</v>
      </c>
      <c r="L7371">
        <v>4374</v>
      </c>
      <c r="M7371">
        <v>2</v>
      </c>
      <c r="N7371">
        <v>100271873</v>
      </c>
      <c r="O7371" t="s">
        <v>24628</v>
      </c>
      <c r="P7371">
        <v>2226</v>
      </c>
      <c r="Q7371" t="s">
        <v>24629</v>
      </c>
      <c r="R7371" t="s">
        <v>24630</v>
      </c>
      <c r="S7371" t="s">
        <v>36036</v>
      </c>
      <c r="T7371" t="s">
        <v>40</v>
      </c>
      <c r="U7371" t="s">
        <v>40</v>
      </c>
      <c r="V7371">
        <v>0</v>
      </c>
      <c r="W7371">
        <v>0.89107655920673101</v>
      </c>
      <c r="X7371">
        <v>0.95159051474143896</v>
      </c>
      <c r="Y7371">
        <v>0.28052653942815298</v>
      </c>
      <c r="Z7371">
        <v>0.306975110376564</v>
      </c>
      <c r="AA7371">
        <v>0.72610664078822296</v>
      </c>
      <c r="AB7371">
        <v>24.812162752344801</v>
      </c>
      <c r="AC7371">
        <v>0.75388744886274095</v>
      </c>
      <c r="AD7371">
        <v>0.87989882095915395</v>
      </c>
      <c r="AE7371">
        <v>-0.71947341293395195</v>
      </c>
      <c r="AF7371">
        <v>0.32549523997010099</v>
      </c>
      <c r="AG7371">
        <v>0.70473078222419605</v>
      </c>
      <c r="AH7371">
        <v>-24.775636877575401</v>
      </c>
      <c r="AI7371">
        <v>0.56157887380500204</v>
      </c>
      <c r="AJ7371">
        <v>0.78121606160956403</v>
      </c>
      <c r="AK7371">
        <v>1.1492819583501901</v>
      </c>
    </row>
    <row r="7372" spans="1:37" x14ac:dyDescent="0.2">
      <c r="A7372" t="s">
        <v>23402</v>
      </c>
      <c r="B7372">
        <v>160005564</v>
      </c>
      <c r="C7372">
        <v>160005767</v>
      </c>
      <c r="D7372">
        <v>204</v>
      </c>
      <c r="E7372" t="s">
        <v>24631</v>
      </c>
      <c r="F7372">
        <v>8</v>
      </c>
      <c r="G7372" t="s">
        <v>24632</v>
      </c>
      <c r="H7372" t="s">
        <v>30999</v>
      </c>
      <c r="I7372">
        <v>6</v>
      </c>
      <c r="J7372">
        <v>160003291</v>
      </c>
      <c r="K7372">
        <v>160007664</v>
      </c>
      <c r="L7372">
        <v>4374</v>
      </c>
      <c r="M7372">
        <v>2</v>
      </c>
      <c r="N7372">
        <v>100271873</v>
      </c>
      <c r="O7372" t="s">
        <v>24628</v>
      </c>
      <c r="P7372">
        <v>1897</v>
      </c>
      <c r="Q7372" t="s">
        <v>24629</v>
      </c>
      <c r="R7372" t="s">
        <v>24630</v>
      </c>
      <c r="S7372" t="s">
        <v>36036</v>
      </c>
      <c r="T7372" t="s">
        <v>40</v>
      </c>
      <c r="U7372" t="s">
        <v>40</v>
      </c>
      <c r="V7372">
        <v>0</v>
      </c>
      <c r="W7372">
        <v>0.89107655920673101</v>
      </c>
      <c r="X7372">
        <v>0.95159051474143896</v>
      </c>
      <c r="Y7372">
        <v>0.28052653942815298</v>
      </c>
      <c r="Z7372">
        <v>0.306975110376564</v>
      </c>
      <c r="AA7372">
        <v>0.72610664078822296</v>
      </c>
      <c r="AB7372">
        <v>24.812162752344801</v>
      </c>
      <c r="AC7372">
        <v>0.75388744886274095</v>
      </c>
      <c r="AD7372">
        <v>0.87989882095915395</v>
      </c>
      <c r="AE7372">
        <v>-0.71947341293395195</v>
      </c>
      <c r="AF7372">
        <v>0.32549523997010099</v>
      </c>
      <c r="AG7372">
        <v>0.70473078222419605</v>
      </c>
      <c r="AH7372">
        <v>-24.775636877575401</v>
      </c>
      <c r="AI7372">
        <v>0.56157887380500204</v>
      </c>
      <c r="AJ7372">
        <v>0.78121606160956403</v>
      </c>
      <c r="AK7372">
        <v>1.1492819583501901</v>
      </c>
    </row>
    <row r="7373" spans="1:37" x14ac:dyDescent="0.2">
      <c r="A7373" t="s">
        <v>23402</v>
      </c>
      <c r="B7373">
        <v>162790235</v>
      </c>
      <c r="C7373">
        <v>162790351</v>
      </c>
      <c r="D7373">
        <v>117</v>
      </c>
      <c r="E7373" t="s">
        <v>24633</v>
      </c>
      <c r="F7373">
        <v>1</v>
      </c>
      <c r="G7373" t="s">
        <v>24634</v>
      </c>
      <c r="H7373" t="s">
        <v>36037</v>
      </c>
      <c r="I7373">
        <v>6</v>
      </c>
      <c r="J7373">
        <v>162814152</v>
      </c>
      <c r="K7373">
        <v>163315142</v>
      </c>
      <c r="L7373">
        <v>500991</v>
      </c>
      <c r="M7373">
        <v>1</v>
      </c>
      <c r="N7373">
        <v>135138</v>
      </c>
      <c r="O7373" t="s">
        <v>24635</v>
      </c>
      <c r="P7373">
        <v>-23801</v>
      </c>
      <c r="Q7373" t="s">
        <v>24636</v>
      </c>
      <c r="R7373" t="s">
        <v>24637</v>
      </c>
      <c r="S7373" t="s">
        <v>36038</v>
      </c>
      <c r="T7373">
        <v>0.73526292438676699</v>
      </c>
      <c r="U7373">
        <v>0.94601950430535697</v>
      </c>
      <c r="V7373">
        <v>-8.1318146508685102E-2</v>
      </c>
      <c r="W7373">
        <v>0.968948840757619</v>
      </c>
      <c r="X7373">
        <v>0.97276102706905299</v>
      </c>
      <c r="Y7373">
        <v>0.71597947051662103</v>
      </c>
      <c r="Z7373">
        <v>0.79308437754697003</v>
      </c>
      <c r="AA7373">
        <v>0.927284221282906</v>
      </c>
      <c r="AB7373">
        <v>-0.97096428587573003</v>
      </c>
      <c r="AC7373">
        <v>0.53428386705002595</v>
      </c>
      <c r="AD7373">
        <v>0.87989882095915395</v>
      </c>
      <c r="AE7373">
        <v>-4.1515969042984803E-2</v>
      </c>
      <c r="AF7373">
        <v>0.30687278194717299</v>
      </c>
      <c r="AG7373">
        <v>0.70473078222419605</v>
      </c>
      <c r="AH7373">
        <v>0.78166628977040398</v>
      </c>
      <c r="AI7373">
        <v>0.56816211315630905</v>
      </c>
      <c r="AJ7373">
        <v>0.78121606160956403</v>
      </c>
      <c r="AK7373">
        <v>1.2646794075340699</v>
      </c>
    </row>
    <row r="7374" spans="1:37" x14ac:dyDescent="0.2">
      <c r="A7374" t="s">
        <v>23402</v>
      </c>
      <c r="B7374">
        <v>162843684</v>
      </c>
      <c r="C7374">
        <v>162843860</v>
      </c>
      <c r="D7374">
        <v>177</v>
      </c>
      <c r="E7374" t="s">
        <v>24638</v>
      </c>
      <c r="F7374">
        <v>2</v>
      </c>
      <c r="G7374" t="s">
        <v>6552</v>
      </c>
      <c r="H7374" t="s">
        <v>36039</v>
      </c>
      <c r="I7374">
        <v>6</v>
      </c>
      <c r="J7374">
        <v>162814245</v>
      </c>
      <c r="K7374">
        <v>163179401</v>
      </c>
      <c r="L7374">
        <v>365157</v>
      </c>
      <c r="M7374">
        <v>1</v>
      </c>
      <c r="N7374">
        <v>135138</v>
      </c>
      <c r="O7374" t="s">
        <v>24639</v>
      </c>
      <c r="P7374">
        <v>29439</v>
      </c>
      <c r="Q7374" t="s">
        <v>24636</v>
      </c>
      <c r="R7374" t="s">
        <v>24637</v>
      </c>
      <c r="S7374" t="s">
        <v>36038</v>
      </c>
      <c r="T7374">
        <v>0.576194932880563</v>
      </c>
      <c r="U7374">
        <v>0.81360520874211995</v>
      </c>
      <c r="V7374">
        <v>0.55900911991134095</v>
      </c>
      <c r="W7374">
        <v>0.74568113608098996</v>
      </c>
      <c r="X7374">
        <v>0.95159051474143896</v>
      </c>
      <c r="Y7374">
        <v>-0.36806970289313201</v>
      </c>
      <c r="Z7374">
        <v>0.28316720780369897</v>
      </c>
      <c r="AA7374">
        <v>0.72610664078822296</v>
      </c>
      <c r="AB7374">
        <v>0.64051416884761303</v>
      </c>
      <c r="AC7374">
        <v>0.92684055170360202</v>
      </c>
      <c r="AD7374">
        <v>0.94237759612243099</v>
      </c>
      <c r="AE7374">
        <v>-0.36117943176718798</v>
      </c>
      <c r="AF7374">
        <v>0.81308638383084797</v>
      </c>
      <c r="AG7374">
        <v>0.91821571810720304</v>
      </c>
      <c r="AH7374">
        <v>0.17133334186660101</v>
      </c>
      <c r="AI7374">
        <v>0.52936450010373004</v>
      </c>
      <c r="AJ7374">
        <v>0.78121606160956403</v>
      </c>
      <c r="AK7374">
        <v>-0.21845032144915799</v>
      </c>
    </row>
    <row r="7375" spans="1:37" x14ac:dyDescent="0.2">
      <c r="A7375" t="s">
        <v>23402</v>
      </c>
      <c r="B7375">
        <v>162843860</v>
      </c>
      <c r="C7375">
        <v>162844036</v>
      </c>
      <c r="D7375">
        <v>177</v>
      </c>
      <c r="E7375" t="s">
        <v>24640</v>
      </c>
      <c r="F7375">
        <v>3</v>
      </c>
      <c r="G7375" t="s">
        <v>15515</v>
      </c>
      <c r="H7375" t="s">
        <v>36039</v>
      </c>
      <c r="I7375">
        <v>6</v>
      </c>
      <c r="J7375">
        <v>162814245</v>
      </c>
      <c r="K7375">
        <v>163179401</v>
      </c>
      <c r="L7375">
        <v>365157</v>
      </c>
      <c r="M7375">
        <v>1</v>
      </c>
      <c r="N7375">
        <v>135138</v>
      </c>
      <c r="O7375" t="s">
        <v>24639</v>
      </c>
      <c r="P7375">
        <v>29615</v>
      </c>
      <c r="Q7375" t="s">
        <v>24636</v>
      </c>
      <c r="R7375" t="s">
        <v>24637</v>
      </c>
      <c r="S7375" t="s">
        <v>36038</v>
      </c>
      <c r="T7375">
        <v>0.576194932880563</v>
      </c>
      <c r="U7375">
        <v>0.81360520874211995</v>
      </c>
      <c r="V7375">
        <v>0.55900911991134095</v>
      </c>
      <c r="W7375">
        <v>0.74568113608098996</v>
      </c>
      <c r="X7375">
        <v>0.95159051474143896</v>
      </c>
      <c r="Y7375">
        <v>-0.36806970289313201</v>
      </c>
      <c r="Z7375">
        <v>0.28316720780369897</v>
      </c>
      <c r="AA7375">
        <v>0.72610664078822296</v>
      </c>
      <c r="AB7375">
        <v>0.64051416884761303</v>
      </c>
      <c r="AC7375">
        <v>0.92684055170360202</v>
      </c>
      <c r="AD7375">
        <v>0.94237759612243099</v>
      </c>
      <c r="AE7375">
        <v>-0.36117943176718798</v>
      </c>
      <c r="AF7375">
        <v>0.81308638383084797</v>
      </c>
      <c r="AG7375">
        <v>0.91821571810720304</v>
      </c>
      <c r="AH7375">
        <v>0.17133334186660101</v>
      </c>
      <c r="AI7375">
        <v>0.52936450010373004</v>
      </c>
      <c r="AJ7375">
        <v>0.78121606160956403</v>
      </c>
      <c r="AK7375">
        <v>-0.21845032144915799</v>
      </c>
    </row>
    <row r="7376" spans="1:37" x14ac:dyDescent="0.2">
      <c r="A7376" t="s">
        <v>23402</v>
      </c>
      <c r="B7376">
        <v>162844036</v>
      </c>
      <c r="C7376">
        <v>162844212</v>
      </c>
      <c r="D7376">
        <v>177</v>
      </c>
      <c r="E7376" t="s">
        <v>24641</v>
      </c>
      <c r="F7376">
        <v>5</v>
      </c>
      <c r="G7376" t="s">
        <v>24642</v>
      </c>
      <c r="H7376" t="s">
        <v>36039</v>
      </c>
      <c r="I7376">
        <v>6</v>
      </c>
      <c r="J7376">
        <v>162814245</v>
      </c>
      <c r="K7376">
        <v>163179401</v>
      </c>
      <c r="L7376">
        <v>365157</v>
      </c>
      <c r="M7376">
        <v>1</v>
      </c>
      <c r="N7376">
        <v>135138</v>
      </c>
      <c r="O7376" t="s">
        <v>24639</v>
      </c>
      <c r="P7376">
        <v>29791</v>
      </c>
      <c r="Q7376" t="s">
        <v>24636</v>
      </c>
      <c r="R7376" t="s">
        <v>24637</v>
      </c>
      <c r="S7376" t="s">
        <v>36038</v>
      </c>
      <c r="T7376" t="s">
        <v>40</v>
      </c>
      <c r="U7376" t="s">
        <v>40</v>
      </c>
      <c r="V7376">
        <v>0</v>
      </c>
      <c r="W7376">
        <v>0.89107655920673101</v>
      </c>
      <c r="X7376">
        <v>0.95159051474143896</v>
      </c>
      <c r="Y7376">
        <v>0.40827370998927998</v>
      </c>
      <c r="Z7376">
        <v>0.306975110376564</v>
      </c>
      <c r="AA7376">
        <v>0.72610664078822296</v>
      </c>
      <c r="AB7376">
        <v>21.6183608902545</v>
      </c>
      <c r="AC7376">
        <v>0.75388744886274095</v>
      </c>
      <c r="AD7376">
        <v>0.87989882095915395</v>
      </c>
      <c r="AE7376">
        <v>-0.59172587255263198</v>
      </c>
      <c r="AF7376">
        <v>0.32549523997010099</v>
      </c>
      <c r="AG7376">
        <v>0.70473078222419605</v>
      </c>
      <c r="AH7376">
        <v>-21.581835025719698</v>
      </c>
      <c r="AI7376">
        <v>0.56157887380500204</v>
      </c>
      <c r="AJ7376">
        <v>0.78121606160956403</v>
      </c>
      <c r="AK7376">
        <v>1.2770287190528</v>
      </c>
    </row>
    <row r="7377" spans="1:37" x14ac:dyDescent="0.2">
      <c r="A7377" t="s">
        <v>23402</v>
      </c>
      <c r="B7377">
        <v>163313971</v>
      </c>
      <c r="C7377">
        <v>163314142</v>
      </c>
      <c r="D7377">
        <v>172</v>
      </c>
      <c r="E7377" t="s">
        <v>24643</v>
      </c>
      <c r="F7377">
        <v>3</v>
      </c>
      <c r="G7377" t="s">
        <v>24644</v>
      </c>
      <c r="H7377" t="s">
        <v>30999</v>
      </c>
      <c r="I7377">
        <v>6</v>
      </c>
      <c r="J7377">
        <v>163312778</v>
      </c>
      <c r="K7377">
        <v>163314987</v>
      </c>
      <c r="L7377">
        <v>2210</v>
      </c>
      <c r="M7377">
        <v>1</v>
      </c>
      <c r="N7377">
        <v>135138</v>
      </c>
      <c r="O7377" t="s">
        <v>24645</v>
      </c>
      <c r="P7377">
        <v>1193</v>
      </c>
      <c r="Q7377" t="s">
        <v>24636</v>
      </c>
      <c r="R7377" t="s">
        <v>24637</v>
      </c>
      <c r="S7377" t="s">
        <v>36038</v>
      </c>
      <c r="T7377">
        <v>0.32911398597860803</v>
      </c>
      <c r="U7377">
        <v>0.603102917160658</v>
      </c>
      <c r="V7377">
        <v>22.809945970262799</v>
      </c>
      <c r="W7377" t="s">
        <v>40</v>
      </c>
      <c r="X7377" t="s">
        <v>40</v>
      </c>
      <c r="Y7377">
        <v>0</v>
      </c>
      <c r="Z7377">
        <v>0.48464167878831399</v>
      </c>
      <c r="AA7377">
        <v>0.84435025072159198</v>
      </c>
      <c r="AB7377">
        <v>21.8464720326769</v>
      </c>
      <c r="AC7377">
        <v>0.45677901822897599</v>
      </c>
      <c r="AD7377">
        <v>0.82872126865393902</v>
      </c>
      <c r="AE7377">
        <v>21.883946728285601</v>
      </c>
      <c r="AF7377">
        <v>0.16793847098801201</v>
      </c>
      <c r="AG7377">
        <v>0.68151250837662902</v>
      </c>
      <c r="AH7377">
        <v>22.809945970262799</v>
      </c>
      <c r="AI7377">
        <v>0.52399907623471598</v>
      </c>
      <c r="AJ7377">
        <v>0.78121606160956403</v>
      </c>
      <c r="AK7377">
        <v>-21.739556858190198</v>
      </c>
    </row>
    <row r="7378" spans="1:37" x14ac:dyDescent="0.2">
      <c r="A7378" t="s">
        <v>23402</v>
      </c>
      <c r="B7378">
        <v>165765098</v>
      </c>
      <c r="C7378">
        <v>165765257</v>
      </c>
      <c r="D7378">
        <v>160</v>
      </c>
      <c r="E7378" t="s">
        <v>24646</v>
      </c>
      <c r="F7378">
        <v>3</v>
      </c>
      <c r="G7378" t="s">
        <v>24647</v>
      </c>
      <c r="H7378" t="s">
        <v>36040</v>
      </c>
      <c r="I7378">
        <v>6</v>
      </c>
      <c r="J7378">
        <v>165773201</v>
      </c>
      <c r="K7378">
        <v>165775186</v>
      </c>
      <c r="L7378">
        <v>1986</v>
      </c>
      <c r="M7378">
        <v>2</v>
      </c>
      <c r="N7378">
        <v>105378114</v>
      </c>
      <c r="O7378" t="s">
        <v>24648</v>
      </c>
      <c r="P7378">
        <v>9929</v>
      </c>
      <c r="Q7378" t="s">
        <v>40</v>
      </c>
      <c r="R7378" t="s">
        <v>24649</v>
      </c>
      <c r="S7378" t="s">
        <v>36041</v>
      </c>
      <c r="T7378">
        <v>0.152084254673993</v>
      </c>
      <c r="U7378">
        <v>0.603102917160658</v>
      </c>
      <c r="V7378">
        <v>25.2953278834012</v>
      </c>
      <c r="W7378">
        <v>0.89107655920673101</v>
      </c>
      <c r="X7378">
        <v>0.95159051474143896</v>
      </c>
      <c r="Y7378">
        <v>0.36504186095885799</v>
      </c>
      <c r="Z7378">
        <v>0.203350924423461</v>
      </c>
      <c r="AA7378">
        <v>0.72610664078822296</v>
      </c>
      <c r="AB7378">
        <v>24.8542817727973</v>
      </c>
      <c r="AC7378">
        <v>0.85817338719172098</v>
      </c>
      <c r="AD7378">
        <v>0.94068432309766403</v>
      </c>
      <c r="AE7378">
        <v>0.47200869940359802</v>
      </c>
      <c r="AF7378">
        <v>0.205398459628826</v>
      </c>
      <c r="AG7378">
        <v>0.68151250837662902</v>
      </c>
      <c r="AH7378">
        <v>2.19637415700991</v>
      </c>
      <c r="AI7378">
        <v>0.95029317176085903</v>
      </c>
      <c r="AJ7378">
        <v>0.98621344597861504</v>
      </c>
      <c r="AK7378">
        <v>7.8244234511547203E-2</v>
      </c>
    </row>
    <row r="7379" spans="1:37" x14ac:dyDescent="0.2">
      <c r="A7379" t="s">
        <v>23402</v>
      </c>
      <c r="B7379">
        <v>165765257</v>
      </c>
      <c r="C7379">
        <v>165765416</v>
      </c>
      <c r="D7379">
        <v>160</v>
      </c>
      <c r="E7379" t="s">
        <v>24650</v>
      </c>
      <c r="F7379">
        <v>12</v>
      </c>
      <c r="G7379" t="s">
        <v>24651</v>
      </c>
      <c r="H7379" t="s">
        <v>36040</v>
      </c>
      <c r="I7379">
        <v>6</v>
      </c>
      <c r="J7379">
        <v>165773201</v>
      </c>
      <c r="K7379">
        <v>165775186</v>
      </c>
      <c r="L7379">
        <v>1986</v>
      </c>
      <c r="M7379">
        <v>2</v>
      </c>
      <c r="N7379">
        <v>105378114</v>
      </c>
      <c r="O7379" t="s">
        <v>24648</v>
      </c>
      <c r="P7379">
        <v>9770</v>
      </c>
      <c r="Q7379" t="s">
        <v>40</v>
      </c>
      <c r="R7379" t="s">
        <v>24649</v>
      </c>
      <c r="S7379" t="s">
        <v>36041</v>
      </c>
      <c r="T7379">
        <v>0.152084254673993</v>
      </c>
      <c r="U7379">
        <v>0.603102917160658</v>
      </c>
      <c r="V7379">
        <v>25.3459554984885</v>
      </c>
      <c r="W7379">
        <v>0.94541066367716797</v>
      </c>
      <c r="X7379">
        <v>0.95159051474143896</v>
      </c>
      <c r="Y7379">
        <v>0.24956465064158401</v>
      </c>
      <c r="Z7379">
        <v>0.203350924423461</v>
      </c>
      <c r="AA7379">
        <v>0.72610664078822296</v>
      </c>
      <c r="AB7379">
        <v>24.924920818601599</v>
      </c>
      <c r="AC7379">
        <v>0.88945902157151002</v>
      </c>
      <c r="AD7379">
        <v>0.94068432309766403</v>
      </c>
      <c r="AE7379">
        <v>0.40715910308622999</v>
      </c>
      <c r="AF7379">
        <v>0.22065000948199101</v>
      </c>
      <c r="AG7379">
        <v>0.68151250837662902</v>
      </c>
      <c r="AH7379">
        <v>2.13152456702971</v>
      </c>
      <c r="AI7379">
        <v>0.98342151819761803</v>
      </c>
      <c r="AJ7379">
        <v>0.98789258377071898</v>
      </c>
      <c r="AK7379">
        <v>-2.4948861617637201E-2</v>
      </c>
    </row>
    <row r="7380" spans="1:37" x14ac:dyDescent="0.2">
      <c r="A7380" t="s">
        <v>23402</v>
      </c>
      <c r="B7380">
        <v>166132525</v>
      </c>
      <c r="C7380">
        <v>166132677</v>
      </c>
      <c r="D7380">
        <v>153</v>
      </c>
      <c r="E7380" t="s">
        <v>24652</v>
      </c>
      <c r="F7380">
        <v>2</v>
      </c>
      <c r="G7380" t="s">
        <v>24653</v>
      </c>
      <c r="H7380" t="s">
        <v>31000</v>
      </c>
      <c r="I7380">
        <v>6</v>
      </c>
      <c r="J7380">
        <v>166098111</v>
      </c>
      <c r="K7380">
        <v>166099589</v>
      </c>
      <c r="L7380">
        <v>1479</v>
      </c>
      <c r="M7380">
        <v>1</v>
      </c>
      <c r="N7380">
        <v>729681</v>
      </c>
      <c r="O7380" t="s">
        <v>24654</v>
      </c>
      <c r="P7380">
        <v>34414</v>
      </c>
      <c r="Q7380" t="s">
        <v>40</v>
      </c>
      <c r="R7380" t="s">
        <v>24655</v>
      </c>
      <c r="S7380" t="s">
        <v>36042</v>
      </c>
      <c r="T7380">
        <v>0.60318812523568999</v>
      </c>
      <c r="U7380">
        <v>0.82125442047224695</v>
      </c>
      <c r="V7380">
        <v>-0.64811227942873595</v>
      </c>
      <c r="W7380">
        <v>0.86214887914709604</v>
      </c>
      <c r="X7380">
        <v>0.95159051474143896</v>
      </c>
      <c r="Y7380">
        <v>0.32173759096846799</v>
      </c>
      <c r="Z7380">
        <v>0.53052895265546796</v>
      </c>
      <c r="AA7380">
        <v>0.84521697243271998</v>
      </c>
      <c r="AB7380">
        <v>-0.84698157229309301</v>
      </c>
      <c r="AC7380">
        <v>0.615069744472027</v>
      </c>
      <c r="AD7380">
        <v>0.87989882095915395</v>
      </c>
      <c r="AE7380">
        <v>-0.67826234407457198</v>
      </c>
      <c r="AF7380">
        <v>0.74414648978297804</v>
      </c>
      <c r="AG7380">
        <v>0.86906519844104402</v>
      </c>
      <c r="AH7380">
        <v>-0.229204425978593</v>
      </c>
      <c r="AI7380">
        <v>0.414159359489496</v>
      </c>
      <c r="AJ7380">
        <v>0.78121606160956403</v>
      </c>
      <c r="AK7380">
        <v>1.1904929906239501</v>
      </c>
    </row>
    <row r="7381" spans="1:37" x14ac:dyDescent="0.2">
      <c r="A7381" t="s">
        <v>23402</v>
      </c>
      <c r="B7381">
        <v>166132740</v>
      </c>
      <c r="C7381">
        <v>166132868</v>
      </c>
      <c r="D7381">
        <v>129</v>
      </c>
      <c r="E7381" t="s">
        <v>24656</v>
      </c>
      <c r="F7381">
        <v>0</v>
      </c>
      <c r="G7381" t="s">
        <v>24657</v>
      </c>
      <c r="H7381" t="s">
        <v>31000</v>
      </c>
      <c r="I7381">
        <v>6</v>
      </c>
      <c r="J7381">
        <v>166098111</v>
      </c>
      <c r="K7381">
        <v>166099589</v>
      </c>
      <c r="L7381">
        <v>1479</v>
      </c>
      <c r="M7381">
        <v>1</v>
      </c>
      <c r="N7381">
        <v>729681</v>
      </c>
      <c r="O7381" t="s">
        <v>24654</v>
      </c>
      <c r="P7381">
        <v>34629</v>
      </c>
      <c r="Q7381" t="s">
        <v>40</v>
      </c>
      <c r="R7381" t="s">
        <v>24655</v>
      </c>
      <c r="S7381" t="s">
        <v>36042</v>
      </c>
      <c r="T7381">
        <v>0.60318812523568999</v>
      </c>
      <c r="U7381">
        <v>0.82125442047224695</v>
      </c>
      <c r="V7381">
        <v>-0.64811227942873595</v>
      </c>
      <c r="W7381">
        <v>0.86214887914709604</v>
      </c>
      <c r="X7381">
        <v>0.95159051474143896</v>
      </c>
      <c r="Y7381">
        <v>0.32173759096846799</v>
      </c>
      <c r="Z7381">
        <v>0.53052895265546796</v>
      </c>
      <c r="AA7381">
        <v>0.84521697243271998</v>
      </c>
      <c r="AB7381">
        <v>-0.84698157229309301</v>
      </c>
      <c r="AC7381">
        <v>0.615069744472027</v>
      </c>
      <c r="AD7381">
        <v>0.87989882095915395</v>
      </c>
      <c r="AE7381">
        <v>-0.67826234407457198</v>
      </c>
      <c r="AF7381">
        <v>0.74414648978297804</v>
      </c>
      <c r="AG7381">
        <v>0.86906519844104402</v>
      </c>
      <c r="AH7381">
        <v>-0.229204425978593</v>
      </c>
      <c r="AI7381">
        <v>0.414159359489496</v>
      </c>
      <c r="AJ7381">
        <v>0.78121606160956403</v>
      </c>
      <c r="AK7381">
        <v>1.1904929906239501</v>
      </c>
    </row>
    <row r="7382" spans="1:37" x14ac:dyDescent="0.2">
      <c r="A7382" t="s">
        <v>23402</v>
      </c>
      <c r="B7382">
        <v>166242107</v>
      </c>
      <c r="C7382">
        <v>166242405</v>
      </c>
      <c r="D7382">
        <v>299</v>
      </c>
      <c r="E7382" t="s">
        <v>24658</v>
      </c>
      <c r="F7382">
        <v>6</v>
      </c>
      <c r="G7382" t="s">
        <v>24659</v>
      </c>
      <c r="H7382" t="s">
        <v>36043</v>
      </c>
      <c r="I7382">
        <v>6</v>
      </c>
      <c r="J7382">
        <v>166236969</v>
      </c>
      <c r="K7382">
        <v>166256947</v>
      </c>
      <c r="L7382">
        <v>19979</v>
      </c>
      <c r="M7382">
        <v>1</v>
      </c>
      <c r="N7382">
        <v>101929297</v>
      </c>
      <c r="O7382" t="s">
        <v>24660</v>
      </c>
      <c r="P7382">
        <v>5138</v>
      </c>
      <c r="Q7382" t="s">
        <v>24661</v>
      </c>
      <c r="R7382" t="s">
        <v>24662</v>
      </c>
      <c r="S7382" t="s">
        <v>36044</v>
      </c>
      <c r="T7382">
        <v>0.32911398597860803</v>
      </c>
      <c r="U7382">
        <v>0.603102917160658</v>
      </c>
      <c r="V7382">
        <v>25.082752962171298</v>
      </c>
      <c r="W7382">
        <v>0.38920677604595899</v>
      </c>
      <c r="X7382">
        <v>0.704072456322962</v>
      </c>
      <c r="Y7382">
        <v>-24.8811191070915</v>
      </c>
      <c r="Z7382">
        <v>0.306975110376564</v>
      </c>
      <c r="AA7382">
        <v>0.72610664078822296</v>
      </c>
      <c r="AB7382">
        <v>24.560963273578</v>
      </c>
      <c r="AC7382">
        <v>0.71753805159658501</v>
      </c>
      <c r="AD7382">
        <v>0.87989882095915395</v>
      </c>
      <c r="AE7382">
        <v>-2.2055718266012598</v>
      </c>
      <c r="AF7382">
        <v>0.61410715005536498</v>
      </c>
      <c r="AG7382">
        <v>0.80674443595273604</v>
      </c>
      <c r="AH7382">
        <v>2.4812062517903901</v>
      </c>
      <c r="AI7382">
        <v>0.35038410267202102</v>
      </c>
      <c r="AJ7382">
        <v>0.78121606160956403</v>
      </c>
      <c r="AK7382">
        <v>-24.454048074145302</v>
      </c>
    </row>
    <row r="7383" spans="1:37" x14ac:dyDescent="0.2">
      <c r="A7383" t="s">
        <v>23402</v>
      </c>
      <c r="B7383">
        <v>166439805</v>
      </c>
      <c r="C7383">
        <v>166440085</v>
      </c>
      <c r="D7383">
        <v>281</v>
      </c>
      <c r="E7383" t="s">
        <v>24663</v>
      </c>
      <c r="F7383">
        <v>4</v>
      </c>
      <c r="G7383" t="s">
        <v>24664</v>
      </c>
      <c r="H7383" t="s">
        <v>36045</v>
      </c>
      <c r="I7383">
        <v>6</v>
      </c>
      <c r="J7383">
        <v>166412296</v>
      </c>
      <c r="K7383">
        <v>166423984</v>
      </c>
      <c r="L7383">
        <v>11689</v>
      </c>
      <c r="M7383">
        <v>2</v>
      </c>
      <c r="N7383">
        <v>6196</v>
      </c>
      <c r="O7383" t="s">
        <v>24665</v>
      </c>
      <c r="P7383">
        <v>-15821</v>
      </c>
      <c r="Q7383" t="s">
        <v>24666</v>
      </c>
      <c r="R7383" t="s">
        <v>24667</v>
      </c>
      <c r="S7383" t="s">
        <v>36046</v>
      </c>
      <c r="T7383">
        <v>0.35387198439864398</v>
      </c>
      <c r="U7383">
        <v>0.603102917160658</v>
      </c>
      <c r="V7383">
        <v>-24.003697715315699</v>
      </c>
      <c r="W7383">
        <v>0.38920677604595899</v>
      </c>
      <c r="X7383">
        <v>0.704072456322962</v>
      </c>
      <c r="Y7383">
        <v>-23.872453190206102</v>
      </c>
      <c r="Z7383">
        <v>0.65379035313853895</v>
      </c>
      <c r="AA7383">
        <v>0.84521697243271998</v>
      </c>
      <c r="AB7383">
        <v>-1.2952050971842699</v>
      </c>
      <c r="AC7383">
        <v>0.71753805159658501</v>
      </c>
      <c r="AD7383">
        <v>0.87989882095915395</v>
      </c>
      <c r="AE7383">
        <v>-1.12648587205329</v>
      </c>
      <c r="AF7383">
        <v>0.32549523997010099</v>
      </c>
      <c r="AG7383">
        <v>0.70473078222419605</v>
      </c>
      <c r="AH7383">
        <v>-23.886992028597</v>
      </c>
      <c r="AI7383">
        <v>0.35038410267202102</v>
      </c>
      <c r="AJ7383">
        <v>0.78121606160956403</v>
      </c>
      <c r="AK7383">
        <v>-23.8166027053555</v>
      </c>
    </row>
    <row r="7384" spans="1:37" x14ac:dyDescent="0.2">
      <c r="A7384" t="s">
        <v>23402</v>
      </c>
      <c r="B7384">
        <v>167168347</v>
      </c>
      <c r="C7384">
        <v>167168522</v>
      </c>
      <c r="D7384">
        <v>176</v>
      </c>
      <c r="E7384" t="s">
        <v>24668</v>
      </c>
      <c r="F7384">
        <v>8</v>
      </c>
      <c r="G7384" t="s">
        <v>24669</v>
      </c>
      <c r="H7384" t="s">
        <v>30999</v>
      </c>
      <c r="I7384">
        <v>6</v>
      </c>
      <c r="J7384">
        <v>167164565</v>
      </c>
      <c r="K7384">
        <v>167167233</v>
      </c>
      <c r="L7384">
        <v>2669</v>
      </c>
      <c r="M7384">
        <v>2</v>
      </c>
      <c r="N7384">
        <v>105378123</v>
      </c>
      <c r="O7384" t="s">
        <v>24670</v>
      </c>
      <c r="P7384">
        <v>-1114</v>
      </c>
      <c r="Q7384" t="s">
        <v>40</v>
      </c>
      <c r="R7384" t="s">
        <v>24671</v>
      </c>
      <c r="S7384" t="s">
        <v>36047</v>
      </c>
      <c r="T7384">
        <v>0.644035865418358</v>
      </c>
      <c r="U7384">
        <v>0.84904924635754497</v>
      </c>
      <c r="V7384">
        <v>0.52489965987806397</v>
      </c>
      <c r="W7384">
        <v>0.20525741147413201</v>
      </c>
      <c r="X7384">
        <v>0.704072456322962</v>
      </c>
      <c r="Y7384">
        <v>-24.352983708804199</v>
      </c>
      <c r="Z7384">
        <v>0.26789404493740199</v>
      </c>
      <c r="AA7384">
        <v>0.72610664078822296</v>
      </c>
      <c r="AB7384">
        <v>-0.43857437410275402</v>
      </c>
      <c r="AC7384">
        <v>0.283630615332017</v>
      </c>
      <c r="AD7384">
        <v>0.68253123924728298</v>
      </c>
      <c r="AE7384">
        <v>-4.58083098710902</v>
      </c>
      <c r="AF7384">
        <v>0.98343762640780896</v>
      </c>
      <c r="AG7384">
        <v>1</v>
      </c>
      <c r="AH7384">
        <v>1.4545102086662101</v>
      </c>
      <c r="AI7384">
        <v>0.24456414000292601</v>
      </c>
      <c r="AJ7384">
        <v>0.78121606160956403</v>
      </c>
      <c r="AK7384">
        <v>-23.580541331787799</v>
      </c>
    </row>
    <row r="7385" spans="1:37" x14ac:dyDescent="0.2">
      <c r="A7385" t="s">
        <v>23402</v>
      </c>
      <c r="B7385">
        <v>167474353</v>
      </c>
      <c r="C7385">
        <v>167474536</v>
      </c>
      <c r="D7385">
        <v>184</v>
      </c>
      <c r="E7385" t="s">
        <v>24672</v>
      </c>
      <c r="F7385">
        <v>2</v>
      </c>
      <c r="G7385" t="s">
        <v>24673</v>
      </c>
      <c r="H7385" t="s">
        <v>31000</v>
      </c>
      <c r="I7385">
        <v>6</v>
      </c>
      <c r="J7385">
        <v>167377859</v>
      </c>
      <c r="K7385">
        <v>167384510</v>
      </c>
      <c r="L7385">
        <v>6652</v>
      </c>
      <c r="M7385">
        <v>2</v>
      </c>
      <c r="N7385">
        <v>6953</v>
      </c>
      <c r="O7385" t="s">
        <v>24674</v>
      </c>
      <c r="P7385">
        <v>-89843</v>
      </c>
      <c r="Q7385" t="s">
        <v>24675</v>
      </c>
      <c r="R7385" t="s">
        <v>24676</v>
      </c>
      <c r="S7385" t="s">
        <v>36048</v>
      </c>
      <c r="T7385">
        <v>0.35387198439864398</v>
      </c>
      <c r="U7385">
        <v>0.603102917160658</v>
      </c>
      <c r="V7385">
        <v>-23.762689631406602</v>
      </c>
      <c r="W7385">
        <v>0.20525741147413201</v>
      </c>
      <c r="X7385">
        <v>0.704072456322962</v>
      </c>
      <c r="Y7385">
        <v>-25.1162313556169</v>
      </c>
      <c r="Z7385">
        <v>0.69013698642955401</v>
      </c>
      <c r="AA7385">
        <v>0.84521697243271998</v>
      </c>
      <c r="AB7385">
        <v>-4.6084354901800399E-2</v>
      </c>
      <c r="AC7385">
        <v>7.0489011448141195E-2</v>
      </c>
      <c r="AD7385">
        <v>0.57684129297949804</v>
      </c>
      <c r="AE7385">
        <v>-25.1162313556169</v>
      </c>
      <c r="AF7385">
        <v>0.32549523997010099</v>
      </c>
      <c r="AG7385">
        <v>0.70473078222419605</v>
      </c>
      <c r="AH7385">
        <v>-24.317865246106098</v>
      </c>
      <c r="AI7385">
        <v>0.35038410267202102</v>
      </c>
      <c r="AJ7385">
        <v>0.78121606160956403</v>
      </c>
      <c r="AK7385">
        <v>-24.247475921664002</v>
      </c>
    </row>
    <row r="7386" spans="1:37" x14ac:dyDescent="0.2">
      <c r="A7386" t="s">
        <v>23402</v>
      </c>
      <c r="B7386">
        <v>167474536</v>
      </c>
      <c r="C7386">
        <v>167474719</v>
      </c>
      <c r="D7386">
        <v>184</v>
      </c>
      <c r="E7386" t="s">
        <v>24677</v>
      </c>
      <c r="F7386">
        <v>1</v>
      </c>
      <c r="G7386" t="s">
        <v>24678</v>
      </c>
      <c r="H7386" t="s">
        <v>31000</v>
      </c>
      <c r="I7386">
        <v>6</v>
      </c>
      <c r="J7386">
        <v>167377859</v>
      </c>
      <c r="K7386">
        <v>167384510</v>
      </c>
      <c r="L7386">
        <v>6652</v>
      </c>
      <c r="M7386">
        <v>2</v>
      </c>
      <c r="N7386">
        <v>6953</v>
      </c>
      <c r="O7386" t="s">
        <v>24674</v>
      </c>
      <c r="P7386">
        <v>-90026</v>
      </c>
      <c r="Q7386" t="s">
        <v>24675</v>
      </c>
      <c r="R7386" t="s">
        <v>24676</v>
      </c>
      <c r="S7386" t="s">
        <v>36048</v>
      </c>
      <c r="T7386">
        <v>0.35387198439864398</v>
      </c>
      <c r="U7386">
        <v>0.603102917160658</v>
      </c>
      <c r="V7386">
        <v>-23.625186117793302</v>
      </c>
      <c r="W7386">
        <v>0.20525741147413201</v>
      </c>
      <c r="X7386">
        <v>0.704072456322962</v>
      </c>
      <c r="Y7386">
        <v>-25.068591838227299</v>
      </c>
      <c r="Z7386">
        <v>0.69013698642955401</v>
      </c>
      <c r="AA7386">
        <v>0.84521697243271998</v>
      </c>
      <c r="AB7386">
        <v>9.1419158711537898E-2</v>
      </c>
      <c r="AC7386">
        <v>7.0489011448141195E-2</v>
      </c>
      <c r="AD7386">
        <v>0.57684129297949804</v>
      </c>
      <c r="AE7386">
        <v>-25.068591838227299</v>
      </c>
      <c r="AF7386">
        <v>0.32549523997010099</v>
      </c>
      <c r="AG7386">
        <v>0.70473078222419605</v>
      </c>
      <c r="AH7386">
        <v>-24.270225729700801</v>
      </c>
      <c r="AI7386">
        <v>0.35038410267202102</v>
      </c>
      <c r="AJ7386">
        <v>0.78121606160956403</v>
      </c>
      <c r="AK7386">
        <v>-24.199836405374601</v>
      </c>
    </row>
    <row r="7387" spans="1:37" x14ac:dyDescent="0.2">
      <c r="A7387" t="s">
        <v>23402</v>
      </c>
      <c r="B7387">
        <v>167509379</v>
      </c>
      <c r="C7387">
        <v>167509530</v>
      </c>
      <c r="D7387">
        <v>152</v>
      </c>
      <c r="E7387" t="s">
        <v>24679</v>
      </c>
      <c r="F7387">
        <v>8</v>
      </c>
      <c r="G7387" t="s">
        <v>24680</v>
      </c>
      <c r="H7387" t="s">
        <v>31000</v>
      </c>
      <c r="I7387">
        <v>6</v>
      </c>
      <c r="J7387">
        <v>167377859</v>
      </c>
      <c r="K7387">
        <v>167384510</v>
      </c>
      <c r="L7387">
        <v>6652</v>
      </c>
      <c r="M7387">
        <v>2</v>
      </c>
      <c r="N7387">
        <v>6953</v>
      </c>
      <c r="O7387" t="s">
        <v>24674</v>
      </c>
      <c r="P7387">
        <v>-124869</v>
      </c>
      <c r="Q7387" t="s">
        <v>24675</v>
      </c>
      <c r="R7387" t="s">
        <v>24676</v>
      </c>
      <c r="S7387" t="s">
        <v>36048</v>
      </c>
      <c r="T7387">
        <v>0.97213403838398904</v>
      </c>
      <c r="U7387">
        <v>1</v>
      </c>
      <c r="V7387">
        <v>0.19999245854405201</v>
      </c>
      <c r="W7387">
        <v>0.89107655920673101</v>
      </c>
      <c r="X7387">
        <v>0.95159051474143896</v>
      </c>
      <c r="Y7387">
        <v>0.40523754920757799</v>
      </c>
      <c r="Z7387">
        <v>0.69013698642955401</v>
      </c>
      <c r="AA7387">
        <v>0.84521697243271998</v>
      </c>
      <c r="AB7387">
        <v>-0.76348152204512598</v>
      </c>
      <c r="AC7387">
        <v>0.75388744886274095</v>
      </c>
      <c r="AD7387">
        <v>0.87989882095915395</v>
      </c>
      <c r="AE7387">
        <v>-0.59476230740671399</v>
      </c>
      <c r="AF7387">
        <v>0.61410715005536498</v>
      </c>
      <c r="AG7387">
        <v>0.80674443595273604</v>
      </c>
      <c r="AH7387">
        <v>1.12960297378974</v>
      </c>
      <c r="AI7387">
        <v>0.56157887380500204</v>
      </c>
      <c r="AJ7387">
        <v>0.78121606160956403</v>
      </c>
      <c r="AK7387">
        <v>1.27399285906641</v>
      </c>
    </row>
    <row r="7388" spans="1:37" x14ac:dyDescent="0.2">
      <c r="A7388" t="s">
        <v>23402</v>
      </c>
      <c r="B7388">
        <v>167763799</v>
      </c>
      <c r="C7388">
        <v>167763929</v>
      </c>
      <c r="D7388">
        <v>131</v>
      </c>
      <c r="E7388" t="s">
        <v>24681</v>
      </c>
      <c r="F7388">
        <v>1</v>
      </c>
      <c r="G7388" t="s">
        <v>24682</v>
      </c>
      <c r="H7388" t="s">
        <v>31000</v>
      </c>
      <c r="I7388">
        <v>6</v>
      </c>
      <c r="J7388">
        <v>167751310</v>
      </c>
      <c r="K7388">
        <v>167752105</v>
      </c>
      <c r="L7388">
        <v>796</v>
      </c>
      <c r="M7388">
        <v>1</v>
      </c>
      <c r="N7388">
        <v>107986547</v>
      </c>
      <c r="O7388" t="s">
        <v>24683</v>
      </c>
      <c r="P7388">
        <v>12489</v>
      </c>
      <c r="Q7388" t="s">
        <v>40</v>
      </c>
      <c r="R7388" t="s">
        <v>24684</v>
      </c>
      <c r="S7388" t="s">
        <v>36049</v>
      </c>
      <c r="T7388">
        <v>0.32911398597860803</v>
      </c>
      <c r="U7388">
        <v>0.603102917160658</v>
      </c>
      <c r="V7388">
        <v>23.283986829021</v>
      </c>
      <c r="W7388">
        <v>5.4349643961368002E-2</v>
      </c>
      <c r="X7388">
        <v>0.704072456322962</v>
      </c>
      <c r="Y7388">
        <v>25.2615523050689</v>
      </c>
      <c r="Z7388">
        <v>0.306975110376564</v>
      </c>
      <c r="AA7388">
        <v>0.72610664078822296</v>
      </c>
      <c r="AB7388">
        <v>23.4790963442451</v>
      </c>
      <c r="AC7388">
        <v>0.17695932866387601</v>
      </c>
      <c r="AD7388">
        <v>0.68253123924728298</v>
      </c>
      <c r="AE7388">
        <v>24.261552340935399</v>
      </c>
      <c r="AF7388">
        <v>0.64997455747578503</v>
      </c>
      <c r="AG7388">
        <v>0.80674443595273604</v>
      </c>
      <c r="AH7388">
        <v>0.69855087047376996</v>
      </c>
      <c r="AI7388">
        <v>9.3920812249066992E-3</v>
      </c>
      <c r="AJ7388">
        <v>0.78121606160956403</v>
      </c>
      <c r="AK7388">
        <v>25.2615523050689</v>
      </c>
    </row>
    <row r="7389" spans="1:37" x14ac:dyDescent="0.2">
      <c r="A7389" t="s">
        <v>23402</v>
      </c>
      <c r="B7389">
        <v>167961921</v>
      </c>
      <c r="C7389">
        <v>167962063</v>
      </c>
      <c r="D7389">
        <v>143</v>
      </c>
      <c r="E7389" t="s">
        <v>24685</v>
      </c>
      <c r="F7389">
        <v>4</v>
      </c>
      <c r="G7389" t="s">
        <v>24686</v>
      </c>
      <c r="H7389" t="s">
        <v>36050</v>
      </c>
      <c r="I7389">
        <v>6</v>
      </c>
      <c r="J7389">
        <v>167968449</v>
      </c>
      <c r="K7389">
        <v>167970288</v>
      </c>
      <c r="L7389">
        <v>1840</v>
      </c>
      <c r="M7389">
        <v>1</v>
      </c>
      <c r="N7389">
        <v>4301</v>
      </c>
      <c r="O7389" t="s">
        <v>24687</v>
      </c>
      <c r="P7389">
        <v>-6386</v>
      </c>
      <c r="Q7389" t="s">
        <v>24688</v>
      </c>
      <c r="R7389" t="s">
        <v>24689</v>
      </c>
      <c r="S7389" t="s">
        <v>36051</v>
      </c>
      <c r="T7389">
        <v>4.54222079134999E-2</v>
      </c>
      <c r="U7389">
        <v>0.603102917160658</v>
      </c>
      <c r="V7389">
        <v>-26.344773108546999</v>
      </c>
      <c r="W7389">
        <v>0.868085597471561</v>
      </c>
      <c r="X7389">
        <v>0.95159051474143896</v>
      </c>
      <c r="Y7389">
        <v>1.60814090365822E-2</v>
      </c>
      <c r="Z7389">
        <v>0.191356290050852</v>
      </c>
      <c r="AA7389">
        <v>0.72610664078822296</v>
      </c>
      <c r="AB7389">
        <v>-1.6336331314335599</v>
      </c>
      <c r="AC7389">
        <v>0.949434988873046</v>
      </c>
      <c r="AD7389">
        <v>0.960571817865013</v>
      </c>
      <c r="AE7389">
        <v>-0.44725265257908198</v>
      </c>
      <c r="AF7389">
        <v>5.0597804864900599E-2</v>
      </c>
      <c r="AG7389">
        <v>0.50499344271650004</v>
      </c>
      <c r="AH7389">
        <v>-26.091891845953299</v>
      </c>
      <c r="AI7389">
        <v>0.68072179000195199</v>
      </c>
      <c r="AJ7389">
        <v>0.85136094490810099</v>
      </c>
      <c r="AK7389">
        <v>0.42391526831520898</v>
      </c>
    </row>
    <row r="7390" spans="1:37" x14ac:dyDescent="0.2">
      <c r="A7390" t="s">
        <v>23402</v>
      </c>
      <c r="B7390">
        <v>168365149</v>
      </c>
      <c r="C7390">
        <v>168365301</v>
      </c>
      <c r="D7390">
        <v>153</v>
      </c>
      <c r="E7390" t="s">
        <v>24690</v>
      </c>
      <c r="F7390">
        <v>10</v>
      </c>
      <c r="G7390" t="s">
        <v>24691</v>
      </c>
      <c r="H7390" t="s">
        <v>31000</v>
      </c>
      <c r="I7390">
        <v>6</v>
      </c>
      <c r="J7390">
        <v>168306904</v>
      </c>
      <c r="K7390">
        <v>168319777</v>
      </c>
      <c r="L7390">
        <v>12874</v>
      </c>
      <c r="M7390">
        <v>2</v>
      </c>
      <c r="N7390">
        <v>168002</v>
      </c>
      <c r="O7390" t="s">
        <v>24692</v>
      </c>
      <c r="P7390">
        <v>-45372</v>
      </c>
      <c r="Q7390" t="s">
        <v>24693</v>
      </c>
      <c r="R7390" t="s">
        <v>24694</v>
      </c>
      <c r="S7390" t="s">
        <v>36052</v>
      </c>
      <c r="T7390">
        <v>0.32911398597860803</v>
      </c>
      <c r="U7390">
        <v>0.603102917160658</v>
      </c>
      <c r="V7390">
        <v>24.275398070562801</v>
      </c>
      <c r="W7390">
        <v>0.94541066367716797</v>
      </c>
      <c r="X7390">
        <v>0.95159051474143896</v>
      </c>
      <c r="Y7390">
        <v>-0.63672020359639903</v>
      </c>
      <c r="Z7390">
        <v>0.306975110376564</v>
      </c>
      <c r="AA7390">
        <v>0.72610664078822296</v>
      </c>
      <c r="AB7390">
        <v>23.9266971176936</v>
      </c>
      <c r="AC7390">
        <v>0.71753805159658501</v>
      </c>
      <c r="AD7390">
        <v>0.87989882095915395</v>
      </c>
      <c r="AE7390">
        <v>-1.63672007656202</v>
      </c>
      <c r="AF7390">
        <v>0.61410715005536498</v>
      </c>
      <c r="AG7390">
        <v>0.80674443595273604</v>
      </c>
      <c r="AH7390">
        <v>1.9123544951462199</v>
      </c>
      <c r="AI7390">
        <v>0.59609816080359102</v>
      </c>
      <c r="AJ7390">
        <v>0.78121606160956403</v>
      </c>
      <c r="AK7390">
        <v>0.23203519562979599</v>
      </c>
    </row>
    <row r="7391" spans="1:37" x14ac:dyDescent="0.2">
      <c r="A7391" t="s">
        <v>23402</v>
      </c>
      <c r="B7391">
        <v>168365327</v>
      </c>
      <c r="C7391">
        <v>168365480</v>
      </c>
      <c r="D7391">
        <v>154</v>
      </c>
      <c r="E7391" t="s">
        <v>24695</v>
      </c>
      <c r="F7391">
        <v>8</v>
      </c>
      <c r="G7391" t="s">
        <v>24696</v>
      </c>
      <c r="H7391" t="s">
        <v>31000</v>
      </c>
      <c r="I7391">
        <v>6</v>
      </c>
      <c r="J7391">
        <v>168306904</v>
      </c>
      <c r="K7391">
        <v>168319777</v>
      </c>
      <c r="L7391">
        <v>12874</v>
      </c>
      <c r="M7391">
        <v>2</v>
      </c>
      <c r="N7391">
        <v>168002</v>
      </c>
      <c r="O7391" t="s">
        <v>24692</v>
      </c>
      <c r="P7391">
        <v>-45550</v>
      </c>
      <c r="Q7391" t="s">
        <v>24693</v>
      </c>
      <c r="R7391" t="s">
        <v>24694</v>
      </c>
      <c r="S7391" t="s">
        <v>36052</v>
      </c>
      <c r="T7391">
        <v>0.32911398597860803</v>
      </c>
      <c r="U7391">
        <v>0.603102917160658</v>
      </c>
      <c r="V7391">
        <v>24.275398070562801</v>
      </c>
      <c r="W7391">
        <v>0.94541066367716797</v>
      </c>
      <c r="X7391">
        <v>0.95159051474143896</v>
      </c>
      <c r="Y7391">
        <v>-0.63672020359639903</v>
      </c>
      <c r="Z7391">
        <v>0.306975110376564</v>
      </c>
      <c r="AA7391">
        <v>0.72610664078822296</v>
      </c>
      <c r="AB7391">
        <v>23.9266971176936</v>
      </c>
      <c r="AC7391">
        <v>0.71753805159658501</v>
      </c>
      <c r="AD7391">
        <v>0.87989882095915395</v>
      </c>
      <c r="AE7391">
        <v>-1.63672007656202</v>
      </c>
      <c r="AF7391">
        <v>0.61410715005536498</v>
      </c>
      <c r="AG7391">
        <v>0.80674443595273604</v>
      </c>
      <c r="AH7391">
        <v>1.9123544951462199</v>
      </c>
      <c r="AI7391">
        <v>0.59609816080359102</v>
      </c>
      <c r="AJ7391">
        <v>0.78121606160956403</v>
      </c>
      <c r="AK7391">
        <v>0.23203519562979599</v>
      </c>
    </row>
    <row r="7392" spans="1:37" x14ac:dyDescent="0.2">
      <c r="A7392" t="s">
        <v>23402</v>
      </c>
      <c r="B7392">
        <v>169029801</v>
      </c>
      <c r="C7392">
        <v>169029943</v>
      </c>
      <c r="D7392">
        <v>143</v>
      </c>
      <c r="E7392" t="s">
        <v>24697</v>
      </c>
      <c r="F7392">
        <v>0</v>
      </c>
      <c r="G7392" t="s">
        <v>24698</v>
      </c>
      <c r="H7392" t="s">
        <v>31000</v>
      </c>
      <c r="I7392">
        <v>6</v>
      </c>
      <c r="J7392">
        <v>169034197</v>
      </c>
      <c r="K7392">
        <v>169035642</v>
      </c>
      <c r="L7392">
        <v>1446</v>
      </c>
      <c r="M7392">
        <v>2</v>
      </c>
      <c r="N7392">
        <v>101929460</v>
      </c>
      <c r="O7392" t="s">
        <v>24699</v>
      </c>
      <c r="P7392">
        <v>5699</v>
      </c>
      <c r="Q7392" t="s">
        <v>24700</v>
      </c>
      <c r="R7392" t="s">
        <v>24701</v>
      </c>
      <c r="S7392" t="s">
        <v>36053</v>
      </c>
      <c r="T7392" t="s">
        <v>40</v>
      </c>
      <c r="U7392" t="s">
        <v>40</v>
      </c>
      <c r="V7392">
        <v>0</v>
      </c>
      <c r="W7392">
        <v>0.29261482077562401</v>
      </c>
      <c r="X7392">
        <v>0.704072456322962</v>
      </c>
      <c r="Y7392">
        <v>24.180062744995901</v>
      </c>
      <c r="Z7392">
        <v>0.48464167878831399</v>
      </c>
      <c r="AA7392">
        <v>0.84435025072159198</v>
      </c>
      <c r="AB7392">
        <v>23.142588119473601</v>
      </c>
      <c r="AC7392">
        <v>0.45677901822897599</v>
      </c>
      <c r="AD7392">
        <v>0.82872126865393902</v>
      </c>
      <c r="AE7392">
        <v>23.180062820897401</v>
      </c>
      <c r="AF7392">
        <v>0.501741946288212</v>
      </c>
      <c r="AG7392">
        <v>0.80674443595273604</v>
      </c>
      <c r="AH7392">
        <v>-23.106062247443301</v>
      </c>
      <c r="AI7392">
        <v>0.14667288820271701</v>
      </c>
      <c r="AJ7392">
        <v>0.78121606160956403</v>
      </c>
      <c r="AK7392">
        <v>24.180062744995901</v>
      </c>
    </row>
    <row r="7393" spans="1:37" x14ac:dyDescent="0.2">
      <c r="A7393" t="s">
        <v>23402</v>
      </c>
      <c r="B7393">
        <v>169978822</v>
      </c>
      <c r="C7393">
        <v>169979102</v>
      </c>
      <c r="D7393">
        <v>281</v>
      </c>
      <c r="E7393" t="s">
        <v>24702</v>
      </c>
      <c r="F7393">
        <v>12</v>
      </c>
      <c r="G7393" t="s">
        <v>24703</v>
      </c>
      <c r="H7393" t="s">
        <v>31000</v>
      </c>
      <c r="I7393">
        <v>6</v>
      </c>
      <c r="J7393">
        <v>170147195</v>
      </c>
      <c r="K7393">
        <v>170150941</v>
      </c>
      <c r="L7393">
        <v>3747</v>
      </c>
      <c r="M7393">
        <v>1</v>
      </c>
      <c r="N7393">
        <v>101929614</v>
      </c>
      <c r="O7393" t="s">
        <v>24704</v>
      </c>
      <c r="P7393">
        <v>-168093</v>
      </c>
      <c r="Q7393" t="s">
        <v>40</v>
      </c>
      <c r="R7393" t="s">
        <v>24705</v>
      </c>
      <c r="S7393" t="s">
        <v>36054</v>
      </c>
      <c r="T7393">
        <v>0.32911398597860803</v>
      </c>
      <c r="U7393">
        <v>0.603102917160658</v>
      </c>
      <c r="V7393">
        <v>23.646556877016199</v>
      </c>
      <c r="W7393">
        <v>0.123414495547065</v>
      </c>
      <c r="X7393">
        <v>0.704072456322962</v>
      </c>
      <c r="Y7393">
        <v>24.935919645652699</v>
      </c>
      <c r="Z7393">
        <v>0.306975110376564</v>
      </c>
      <c r="AA7393">
        <v>0.72610664078822296</v>
      </c>
      <c r="AB7393">
        <v>23.898444987548199</v>
      </c>
      <c r="AC7393">
        <v>0.27780950890804001</v>
      </c>
      <c r="AD7393">
        <v>0.68253123924728298</v>
      </c>
      <c r="AE7393">
        <v>23.9359196906012</v>
      </c>
      <c r="AF7393">
        <v>0.64997455747578503</v>
      </c>
      <c r="AG7393">
        <v>0.80674443595273604</v>
      </c>
      <c r="AH7393">
        <v>0.59728781377056905</v>
      </c>
      <c r="AI7393">
        <v>3.6185182304427702E-2</v>
      </c>
      <c r="AJ7393">
        <v>0.78121606160956403</v>
      </c>
      <c r="AK7393">
        <v>24.935919645652699</v>
      </c>
    </row>
    <row r="7394" spans="1:37" x14ac:dyDescent="0.2">
      <c r="A7394" t="s">
        <v>23402</v>
      </c>
      <c r="B7394">
        <v>170284939</v>
      </c>
      <c r="C7394">
        <v>170285090</v>
      </c>
      <c r="D7394">
        <v>152</v>
      </c>
      <c r="E7394" t="s">
        <v>24706</v>
      </c>
      <c r="F7394">
        <v>8</v>
      </c>
      <c r="G7394" t="s">
        <v>24707</v>
      </c>
      <c r="H7394" t="s">
        <v>36055</v>
      </c>
      <c r="I7394">
        <v>6</v>
      </c>
      <c r="J7394">
        <v>170290703</v>
      </c>
      <c r="K7394">
        <v>170405348</v>
      </c>
      <c r="L7394">
        <v>114646</v>
      </c>
      <c r="M7394">
        <v>1</v>
      </c>
      <c r="N7394">
        <v>84498</v>
      </c>
      <c r="O7394" t="s">
        <v>24708</v>
      </c>
      <c r="P7394">
        <v>-5613</v>
      </c>
      <c r="Q7394" t="s">
        <v>24709</v>
      </c>
      <c r="R7394" t="s">
        <v>24710</v>
      </c>
      <c r="S7394" t="s">
        <v>36056</v>
      </c>
      <c r="T7394">
        <v>0.32911398597860803</v>
      </c>
      <c r="U7394">
        <v>0.603102917160658</v>
      </c>
      <c r="V7394">
        <v>21.775292029805801</v>
      </c>
      <c r="W7394">
        <v>0.89107655920673101</v>
      </c>
      <c r="X7394">
        <v>0.95159051474143896</v>
      </c>
      <c r="Y7394">
        <v>0.27842354087472498</v>
      </c>
      <c r="Z7394">
        <v>0.306975110376564</v>
      </c>
      <c r="AA7394">
        <v>0.72610664078822296</v>
      </c>
      <c r="AB7394">
        <v>21.813213159140901</v>
      </c>
      <c r="AC7394">
        <v>0.75388744886274095</v>
      </c>
      <c r="AD7394">
        <v>0.87989882095915395</v>
      </c>
      <c r="AE7394">
        <v>-0.72157607802224499</v>
      </c>
      <c r="AF7394">
        <v>0.64997455747578503</v>
      </c>
      <c r="AG7394">
        <v>0.80674443595273604</v>
      </c>
      <c r="AH7394">
        <v>0.99721042022895401</v>
      </c>
      <c r="AI7394">
        <v>0.56157887380500204</v>
      </c>
      <c r="AJ7394">
        <v>0.78121606160956403</v>
      </c>
      <c r="AK7394">
        <v>1.14717862575596</v>
      </c>
    </row>
    <row r="7395" spans="1:37" x14ac:dyDescent="0.2">
      <c r="A7395" t="s">
        <v>23402</v>
      </c>
      <c r="B7395">
        <v>170423620</v>
      </c>
      <c r="C7395">
        <v>170423909</v>
      </c>
      <c r="D7395">
        <v>290</v>
      </c>
      <c r="E7395" t="s">
        <v>24711</v>
      </c>
      <c r="F7395">
        <v>8</v>
      </c>
      <c r="G7395" t="s">
        <v>24712</v>
      </c>
      <c r="H7395" t="s">
        <v>31000</v>
      </c>
      <c r="I7395">
        <v>6</v>
      </c>
      <c r="J7395">
        <v>170404179</v>
      </c>
      <c r="K7395">
        <v>170405078</v>
      </c>
      <c r="L7395">
        <v>900</v>
      </c>
      <c r="M7395">
        <v>1</v>
      </c>
      <c r="N7395">
        <v>84498</v>
      </c>
      <c r="O7395" t="s">
        <v>24713</v>
      </c>
      <c r="P7395">
        <v>19441</v>
      </c>
      <c r="Q7395" t="s">
        <v>24709</v>
      </c>
      <c r="R7395" t="s">
        <v>24710</v>
      </c>
      <c r="S7395" t="s">
        <v>36056</v>
      </c>
      <c r="T7395">
        <v>0.32911398597860803</v>
      </c>
      <c r="U7395">
        <v>0.603102917160658</v>
      </c>
      <c r="V7395">
        <v>25.362860874199502</v>
      </c>
      <c r="W7395">
        <v>0.94541066367716797</v>
      </c>
      <c r="X7395">
        <v>0.95159051474143896</v>
      </c>
      <c r="Y7395">
        <v>-3.3598852397062902</v>
      </c>
      <c r="Z7395">
        <v>0.306975110376564</v>
      </c>
      <c r="AA7395">
        <v>0.72610664078822296</v>
      </c>
      <c r="AB7395">
        <v>24.511037236756401</v>
      </c>
      <c r="AC7395">
        <v>0.71753805159658501</v>
      </c>
      <c r="AD7395">
        <v>0.87989882095915395</v>
      </c>
      <c r="AE7395">
        <v>-4.3598848449612699</v>
      </c>
      <c r="AF7395">
        <v>0.61410715005536498</v>
      </c>
      <c r="AG7395">
        <v>0.80674443595273604</v>
      </c>
      <c r="AH7395">
        <v>4.6355192410074499</v>
      </c>
      <c r="AI7395">
        <v>0.59609816080359102</v>
      </c>
      <c r="AJ7395">
        <v>0.78121606160956403</v>
      </c>
      <c r="AK7395">
        <v>-2.4911298047471599</v>
      </c>
    </row>
    <row r="7396" spans="1:37" x14ac:dyDescent="0.2">
      <c r="A7396" t="s">
        <v>23402</v>
      </c>
      <c r="B7396">
        <v>170424043</v>
      </c>
      <c r="C7396">
        <v>170424194</v>
      </c>
      <c r="D7396">
        <v>152</v>
      </c>
      <c r="E7396" t="s">
        <v>24714</v>
      </c>
      <c r="F7396">
        <v>0</v>
      </c>
      <c r="G7396" t="s">
        <v>24715</v>
      </c>
      <c r="H7396" t="s">
        <v>31000</v>
      </c>
      <c r="I7396">
        <v>6</v>
      </c>
      <c r="J7396">
        <v>170404179</v>
      </c>
      <c r="K7396">
        <v>170405078</v>
      </c>
      <c r="L7396">
        <v>900</v>
      </c>
      <c r="M7396">
        <v>1</v>
      </c>
      <c r="N7396">
        <v>84498</v>
      </c>
      <c r="O7396" t="s">
        <v>24713</v>
      </c>
      <c r="P7396">
        <v>19864</v>
      </c>
      <c r="Q7396" t="s">
        <v>24709</v>
      </c>
      <c r="R7396" t="s">
        <v>24710</v>
      </c>
      <c r="S7396" t="s">
        <v>36056</v>
      </c>
      <c r="T7396">
        <v>0.32911398597860803</v>
      </c>
      <c r="U7396">
        <v>0.603102917160658</v>
      </c>
      <c r="V7396">
        <v>25.362860874199502</v>
      </c>
      <c r="W7396">
        <v>0.94541066367716797</v>
      </c>
      <c r="X7396">
        <v>0.95159051474143896</v>
      </c>
      <c r="Y7396">
        <v>-3.3598852397062902</v>
      </c>
      <c r="Z7396">
        <v>0.306975110376564</v>
      </c>
      <c r="AA7396">
        <v>0.72610664078822296</v>
      </c>
      <c r="AB7396">
        <v>24.511037236756401</v>
      </c>
      <c r="AC7396">
        <v>0.71753805159658501</v>
      </c>
      <c r="AD7396">
        <v>0.87989882095915395</v>
      </c>
      <c r="AE7396">
        <v>-4.3598848449612699</v>
      </c>
      <c r="AF7396">
        <v>0.61410715005536498</v>
      </c>
      <c r="AG7396">
        <v>0.80674443595273604</v>
      </c>
      <c r="AH7396">
        <v>4.6355192410074499</v>
      </c>
      <c r="AI7396">
        <v>0.59609816080359102</v>
      </c>
      <c r="AJ7396">
        <v>0.78121606160956403</v>
      </c>
      <c r="AK7396">
        <v>-2.4911298047471599</v>
      </c>
    </row>
    <row r="7397" spans="1:37" x14ac:dyDescent="0.2">
      <c r="A7397" t="s">
        <v>24716</v>
      </c>
      <c r="B7397">
        <v>211528</v>
      </c>
      <c r="C7397">
        <v>211686</v>
      </c>
      <c r="D7397">
        <v>159</v>
      </c>
      <c r="E7397" t="s">
        <v>24717</v>
      </c>
      <c r="F7397">
        <v>8</v>
      </c>
      <c r="G7397" t="s">
        <v>24718</v>
      </c>
      <c r="H7397" t="s">
        <v>36057</v>
      </c>
      <c r="I7397">
        <v>7</v>
      </c>
      <c r="J7397">
        <v>195625</v>
      </c>
      <c r="K7397">
        <v>197575</v>
      </c>
      <c r="L7397">
        <v>1951</v>
      </c>
      <c r="M7397">
        <v>1</v>
      </c>
      <c r="N7397">
        <v>56975</v>
      </c>
      <c r="O7397" t="s">
        <v>24719</v>
      </c>
      <c r="P7397">
        <v>15903</v>
      </c>
      <c r="Q7397" t="s">
        <v>24720</v>
      </c>
      <c r="R7397" t="s">
        <v>24721</v>
      </c>
      <c r="S7397" t="s">
        <v>36058</v>
      </c>
      <c r="T7397">
        <v>0.35387198439864398</v>
      </c>
      <c r="U7397">
        <v>0.603102917160658</v>
      </c>
      <c r="V7397">
        <v>-20.4034070633375</v>
      </c>
      <c r="W7397">
        <v>0.89107655920673101</v>
      </c>
      <c r="X7397">
        <v>0.95159051474143896</v>
      </c>
      <c r="Y7397">
        <v>3.57991885484372</v>
      </c>
      <c r="Z7397">
        <v>0.69013698642955401</v>
      </c>
      <c r="AA7397">
        <v>0.84521697243271998</v>
      </c>
      <c r="AB7397">
        <v>2.4111998155083598</v>
      </c>
      <c r="AC7397">
        <v>0.75388744886274095</v>
      </c>
      <c r="AD7397">
        <v>0.87989882095915395</v>
      </c>
      <c r="AE7397">
        <v>2.5799189501195001</v>
      </c>
      <c r="AF7397">
        <v>0.32549523997010099</v>
      </c>
      <c r="AG7397">
        <v>0.70473078222419605</v>
      </c>
      <c r="AH7397">
        <v>-22.917197334499299</v>
      </c>
      <c r="AI7397">
        <v>0.56157887380500204</v>
      </c>
      <c r="AJ7397">
        <v>0.78121606160956403</v>
      </c>
      <c r="AK7397">
        <v>4.4486733803888399</v>
      </c>
    </row>
    <row r="7398" spans="1:37" x14ac:dyDescent="0.2">
      <c r="A7398" t="s">
        <v>24716</v>
      </c>
      <c r="B7398">
        <v>211686</v>
      </c>
      <c r="C7398">
        <v>211844</v>
      </c>
      <c r="D7398">
        <v>159</v>
      </c>
      <c r="E7398" t="s">
        <v>24722</v>
      </c>
      <c r="F7398">
        <v>9</v>
      </c>
      <c r="G7398" t="s">
        <v>24723</v>
      </c>
      <c r="H7398" t="s">
        <v>36057</v>
      </c>
      <c r="I7398">
        <v>7</v>
      </c>
      <c r="J7398">
        <v>195625</v>
      </c>
      <c r="K7398">
        <v>197575</v>
      </c>
      <c r="L7398">
        <v>1951</v>
      </c>
      <c r="M7398">
        <v>1</v>
      </c>
      <c r="N7398">
        <v>56975</v>
      </c>
      <c r="O7398" t="s">
        <v>24719</v>
      </c>
      <c r="P7398">
        <v>16061</v>
      </c>
      <c r="Q7398" t="s">
        <v>24720</v>
      </c>
      <c r="R7398" t="s">
        <v>24721</v>
      </c>
      <c r="S7398" t="s">
        <v>36058</v>
      </c>
      <c r="T7398">
        <v>1</v>
      </c>
      <c r="U7398">
        <v>1</v>
      </c>
      <c r="V7398">
        <v>-0.34937833737192098</v>
      </c>
      <c r="W7398">
        <v>2.39885875359181E-2</v>
      </c>
      <c r="X7398">
        <v>0.704072456322962</v>
      </c>
      <c r="Y7398">
        <v>26.283446407948801</v>
      </c>
      <c r="Z7398">
        <v>0.51787522577244804</v>
      </c>
      <c r="AA7398">
        <v>0.84521697243271998</v>
      </c>
      <c r="AB7398">
        <v>0.40011492603490301</v>
      </c>
      <c r="AC7398">
        <v>7.45953562860492E-2</v>
      </c>
      <c r="AD7398">
        <v>0.592168439978217</v>
      </c>
      <c r="AE7398">
        <v>25.3168644630119</v>
      </c>
      <c r="AF7398">
        <v>0.52353792694692403</v>
      </c>
      <c r="AG7398">
        <v>0.80674443595273604</v>
      </c>
      <c r="AH7398">
        <v>-0.85441719215445799</v>
      </c>
      <c r="AI7398">
        <v>1.2850423743393E-2</v>
      </c>
      <c r="AJ7398">
        <v>0.78121606160956403</v>
      </c>
      <c r="AK7398">
        <v>6.5596425080405796</v>
      </c>
    </row>
    <row r="7399" spans="1:37" x14ac:dyDescent="0.2">
      <c r="A7399" t="s">
        <v>24716</v>
      </c>
      <c r="B7399">
        <v>211844</v>
      </c>
      <c r="C7399">
        <v>212002</v>
      </c>
      <c r="D7399">
        <v>159</v>
      </c>
      <c r="E7399" t="s">
        <v>24724</v>
      </c>
      <c r="F7399">
        <v>11</v>
      </c>
      <c r="G7399" t="s">
        <v>24725</v>
      </c>
      <c r="H7399" t="s">
        <v>36057</v>
      </c>
      <c r="I7399">
        <v>7</v>
      </c>
      <c r="J7399">
        <v>195625</v>
      </c>
      <c r="K7399">
        <v>197575</v>
      </c>
      <c r="L7399">
        <v>1951</v>
      </c>
      <c r="M7399">
        <v>1</v>
      </c>
      <c r="N7399">
        <v>56975</v>
      </c>
      <c r="O7399" t="s">
        <v>24719</v>
      </c>
      <c r="P7399">
        <v>16219</v>
      </c>
      <c r="Q7399" t="s">
        <v>24720</v>
      </c>
      <c r="R7399" t="s">
        <v>24721</v>
      </c>
      <c r="S7399" t="s">
        <v>36058</v>
      </c>
      <c r="T7399">
        <v>1</v>
      </c>
      <c r="U7399">
        <v>1</v>
      </c>
      <c r="V7399">
        <v>-0.34937833737192098</v>
      </c>
      <c r="W7399">
        <v>5.4349643961368002E-2</v>
      </c>
      <c r="X7399">
        <v>0.704072456322962</v>
      </c>
      <c r="Y7399">
        <v>26.0200591309241</v>
      </c>
      <c r="Z7399">
        <v>0.693404429441695</v>
      </c>
      <c r="AA7399">
        <v>0.84521697243271998</v>
      </c>
      <c r="AB7399">
        <v>2.3829874528678501E-2</v>
      </c>
      <c r="AC7399">
        <v>0.114586611961368</v>
      </c>
      <c r="AD7399">
        <v>0.68253123924728298</v>
      </c>
      <c r="AE7399">
        <v>25.060078553817199</v>
      </c>
      <c r="AF7399">
        <v>0.71688106396828499</v>
      </c>
      <c r="AG7399">
        <v>0.85584456000972498</v>
      </c>
      <c r="AH7399">
        <v>-0.51773448214696205</v>
      </c>
      <c r="AI7399">
        <v>4.7931312381433402E-2</v>
      </c>
      <c r="AJ7399">
        <v>0.78121606160956403</v>
      </c>
      <c r="AK7399">
        <v>6.2962552310158397</v>
      </c>
    </row>
    <row r="7400" spans="1:37" x14ac:dyDescent="0.2">
      <c r="A7400" t="s">
        <v>24716</v>
      </c>
      <c r="B7400">
        <v>212002</v>
      </c>
      <c r="C7400">
        <v>212160</v>
      </c>
      <c r="D7400">
        <v>159</v>
      </c>
      <c r="E7400" t="s">
        <v>24726</v>
      </c>
      <c r="F7400">
        <v>4</v>
      </c>
      <c r="G7400" t="s">
        <v>24727</v>
      </c>
      <c r="H7400" t="s">
        <v>36057</v>
      </c>
      <c r="I7400">
        <v>7</v>
      </c>
      <c r="J7400">
        <v>195625</v>
      </c>
      <c r="K7400">
        <v>197575</v>
      </c>
      <c r="L7400">
        <v>1951</v>
      </c>
      <c r="M7400">
        <v>1</v>
      </c>
      <c r="N7400">
        <v>56975</v>
      </c>
      <c r="O7400" t="s">
        <v>24719</v>
      </c>
      <c r="P7400">
        <v>16377</v>
      </c>
      <c r="Q7400" t="s">
        <v>24720</v>
      </c>
      <c r="R7400" t="s">
        <v>24721</v>
      </c>
      <c r="S7400" t="s">
        <v>36058</v>
      </c>
      <c r="T7400">
        <v>1</v>
      </c>
      <c r="U7400">
        <v>1</v>
      </c>
      <c r="V7400">
        <v>-0.17945334197791701</v>
      </c>
      <c r="W7400">
        <v>5.4349643961368002E-2</v>
      </c>
      <c r="X7400">
        <v>0.704072456322962</v>
      </c>
      <c r="Y7400">
        <v>25.7932558952654</v>
      </c>
      <c r="Z7400">
        <v>0.693404429441695</v>
      </c>
      <c r="AA7400">
        <v>0.84521697243271998</v>
      </c>
      <c r="AB7400">
        <v>0.37547794255317002</v>
      </c>
      <c r="AC7400">
        <v>0.114586611961368</v>
      </c>
      <c r="AD7400">
        <v>0.68253123924728298</v>
      </c>
      <c r="AE7400">
        <v>24.839978962382101</v>
      </c>
      <c r="AF7400">
        <v>0.71688106396828499</v>
      </c>
      <c r="AG7400">
        <v>0.85584456000972498</v>
      </c>
      <c r="AH7400">
        <v>-0.61061494330887001</v>
      </c>
      <c r="AI7400">
        <v>4.7931312381433402E-2</v>
      </c>
      <c r="AJ7400">
        <v>0.78121606160956403</v>
      </c>
      <c r="AK7400">
        <v>6.0694519953570998</v>
      </c>
    </row>
    <row r="7401" spans="1:37" x14ac:dyDescent="0.2">
      <c r="A7401" t="s">
        <v>24716</v>
      </c>
      <c r="B7401">
        <v>213157</v>
      </c>
      <c r="C7401">
        <v>213306</v>
      </c>
      <c r="D7401">
        <v>150</v>
      </c>
      <c r="E7401" t="s">
        <v>24728</v>
      </c>
      <c r="F7401">
        <v>1</v>
      </c>
      <c r="G7401" t="s">
        <v>24729</v>
      </c>
      <c r="H7401" t="s">
        <v>36057</v>
      </c>
      <c r="I7401">
        <v>7</v>
      </c>
      <c r="J7401">
        <v>195625</v>
      </c>
      <c r="K7401">
        <v>197575</v>
      </c>
      <c r="L7401">
        <v>1951</v>
      </c>
      <c r="M7401">
        <v>1</v>
      </c>
      <c r="N7401">
        <v>56975</v>
      </c>
      <c r="O7401" t="s">
        <v>24719</v>
      </c>
      <c r="P7401">
        <v>17532</v>
      </c>
      <c r="Q7401" t="s">
        <v>24720</v>
      </c>
      <c r="R7401" t="s">
        <v>24721</v>
      </c>
      <c r="S7401" t="s">
        <v>36058</v>
      </c>
      <c r="T7401">
        <v>0.97213403838398904</v>
      </c>
      <c r="U7401">
        <v>1</v>
      </c>
      <c r="V7401">
        <v>2.4549913564482702</v>
      </c>
      <c r="W7401">
        <v>0.38920677604595899</v>
      </c>
      <c r="X7401">
        <v>0.704072456322962</v>
      </c>
      <c r="Y7401">
        <v>-23.881119153780102</v>
      </c>
      <c r="Z7401">
        <v>0.69013698642955401</v>
      </c>
      <c r="AA7401">
        <v>0.84521697243271998</v>
      </c>
      <c r="AB7401">
        <v>1.49151730961115</v>
      </c>
      <c r="AC7401">
        <v>0.71753805159658501</v>
      </c>
      <c r="AD7401">
        <v>0.87989882095915395</v>
      </c>
      <c r="AE7401">
        <v>-3.1089672377111901</v>
      </c>
      <c r="AF7401">
        <v>0.61410715005536498</v>
      </c>
      <c r="AG7401">
        <v>0.80674443595273604</v>
      </c>
      <c r="AH7401">
        <v>3.38460162574358</v>
      </c>
      <c r="AI7401">
        <v>0.35038410267202102</v>
      </c>
      <c r="AJ7401">
        <v>0.78121606160956403</v>
      </c>
      <c r="AK7401">
        <v>-23.265139684471599</v>
      </c>
    </row>
    <row r="7402" spans="1:37" x14ac:dyDescent="0.2">
      <c r="A7402" t="s">
        <v>24716</v>
      </c>
      <c r="B7402">
        <v>256406</v>
      </c>
      <c r="C7402">
        <v>256557</v>
      </c>
      <c r="D7402">
        <v>152</v>
      </c>
      <c r="E7402" t="s">
        <v>24730</v>
      </c>
      <c r="F7402">
        <v>11</v>
      </c>
      <c r="G7402" t="s">
        <v>24731</v>
      </c>
      <c r="H7402" t="s">
        <v>30987</v>
      </c>
      <c r="I7402">
        <v>7</v>
      </c>
      <c r="J7402">
        <v>256195</v>
      </c>
      <c r="K7402">
        <v>257453</v>
      </c>
      <c r="L7402">
        <v>1259</v>
      </c>
      <c r="M7402">
        <v>1</v>
      </c>
      <c r="N7402">
        <v>56975</v>
      </c>
      <c r="O7402" t="s">
        <v>24732</v>
      </c>
      <c r="P7402">
        <v>211</v>
      </c>
      <c r="Q7402" t="s">
        <v>24720</v>
      </c>
      <c r="R7402" t="s">
        <v>24721</v>
      </c>
      <c r="S7402" t="s">
        <v>36058</v>
      </c>
      <c r="T7402">
        <v>0.97213403838398904</v>
      </c>
      <c r="U7402">
        <v>1</v>
      </c>
      <c r="V7402">
        <v>0.16776015823775001</v>
      </c>
      <c r="W7402">
        <v>0.20525741147413201</v>
      </c>
      <c r="X7402">
        <v>0.704072456322962</v>
      </c>
      <c r="Y7402">
        <v>-25.195825075384299</v>
      </c>
      <c r="Z7402">
        <v>0.69013698642955401</v>
      </c>
      <c r="AA7402">
        <v>0.84521697243271998</v>
      </c>
      <c r="AB7402">
        <v>-0.79571390574108902</v>
      </c>
      <c r="AC7402">
        <v>7.0489011448141195E-2</v>
      </c>
      <c r="AD7402">
        <v>0.57684129297949804</v>
      </c>
      <c r="AE7402">
        <v>-25.195825075384299</v>
      </c>
      <c r="AF7402">
        <v>0.61410715005536498</v>
      </c>
      <c r="AG7402">
        <v>0.80674443595273604</v>
      </c>
      <c r="AH7402">
        <v>1.0973707661612599</v>
      </c>
      <c r="AI7402">
        <v>0.35038410267202102</v>
      </c>
      <c r="AJ7402">
        <v>0.78121606160956403</v>
      </c>
      <c r="AK7402">
        <v>-24.327069639672501</v>
      </c>
    </row>
    <row r="7403" spans="1:37" x14ac:dyDescent="0.2">
      <c r="A7403" t="s">
        <v>24716</v>
      </c>
      <c r="B7403">
        <v>256557</v>
      </c>
      <c r="C7403">
        <v>256708</v>
      </c>
      <c r="D7403">
        <v>152</v>
      </c>
      <c r="E7403" t="s">
        <v>24733</v>
      </c>
      <c r="F7403">
        <v>10</v>
      </c>
      <c r="G7403" t="s">
        <v>24734</v>
      </c>
      <c r="H7403" t="s">
        <v>30987</v>
      </c>
      <c r="I7403">
        <v>7</v>
      </c>
      <c r="J7403">
        <v>256195</v>
      </c>
      <c r="K7403">
        <v>257453</v>
      </c>
      <c r="L7403">
        <v>1259</v>
      </c>
      <c r="M7403">
        <v>1</v>
      </c>
      <c r="N7403">
        <v>56975</v>
      </c>
      <c r="O7403" t="s">
        <v>24732</v>
      </c>
      <c r="P7403">
        <v>362</v>
      </c>
      <c r="Q7403" t="s">
        <v>24720</v>
      </c>
      <c r="R7403" t="s">
        <v>24721</v>
      </c>
      <c r="S7403" t="s">
        <v>36058</v>
      </c>
      <c r="T7403">
        <v>1</v>
      </c>
      <c r="U7403">
        <v>1</v>
      </c>
      <c r="V7403">
        <v>-0.37280820095575901</v>
      </c>
      <c r="W7403">
        <v>0.20525741147413201</v>
      </c>
      <c r="X7403">
        <v>0.704072456322962</v>
      </c>
      <c r="Y7403">
        <v>-25.4822402870231</v>
      </c>
      <c r="Z7403">
        <v>0.65379035313853895</v>
      </c>
      <c r="AA7403">
        <v>0.84521697243271998</v>
      </c>
      <c r="AB7403">
        <v>-1.3362822649346</v>
      </c>
      <c r="AC7403">
        <v>7.0489011448141195E-2</v>
      </c>
      <c r="AD7403">
        <v>0.57684129297949804</v>
      </c>
      <c r="AE7403">
        <v>-25.4822402870231</v>
      </c>
      <c r="AF7403">
        <v>0.64997455747578503</v>
      </c>
      <c r="AG7403">
        <v>0.80674443595273604</v>
      </c>
      <c r="AH7403">
        <v>0.55680242702559102</v>
      </c>
      <c r="AI7403">
        <v>0.35038410267202102</v>
      </c>
      <c r="AJ7403">
        <v>0.78121606160956403</v>
      </c>
      <c r="AK7403">
        <v>-24.613484845727601</v>
      </c>
    </row>
    <row r="7404" spans="1:37" x14ac:dyDescent="0.2">
      <c r="A7404" t="s">
        <v>24716</v>
      </c>
      <c r="B7404">
        <v>256708</v>
      </c>
      <c r="C7404">
        <v>256859</v>
      </c>
      <c r="D7404">
        <v>152</v>
      </c>
      <c r="E7404" t="s">
        <v>24735</v>
      </c>
      <c r="F7404">
        <v>15</v>
      </c>
      <c r="G7404" t="s">
        <v>24736</v>
      </c>
      <c r="H7404" t="s">
        <v>30987</v>
      </c>
      <c r="I7404">
        <v>7</v>
      </c>
      <c r="J7404">
        <v>256195</v>
      </c>
      <c r="K7404">
        <v>257453</v>
      </c>
      <c r="L7404">
        <v>1259</v>
      </c>
      <c r="M7404">
        <v>1</v>
      </c>
      <c r="N7404">
        <v>56975</v>
      </c>
      <c r="O7404" t="s">
        <v>24732</v>
      </c>
      <c r="P7404">
        <v>513</v>
      </c>
      <c r="Q7404" t="s">
        <v>24720</v>
      </c>
      <c r="R7404" t="s">
        <v>24721</v>
      </c>
      <c r="S7404" t="s">
        <v>36058</v>
      </c>
      <c r="T7404">
        <v>1</v>
      </c>
      <c r="U7404">
        <v>1</v>
      </c>
      <c r="V7404">
        <v>-0.37280820095575901</v>
      </c>
      <c r="W7404">
        <v>0.20525741147413201</v>
      </c>
      <c r="X7404">
        <v>0.704072456322962</v>
      </c>
      <c r="Y7404">
        <v>-25.4822402870231</v>
      </c>
      <c r="Z7404">
        <v>0.65379035313853895</v>
      </c>
      <c r="AA7404">
        <v>0.84521697243271998</v>
      </c>
      <c r="AB7404">
        <v>-1.3362822649346</v>
      </c>
      <c r="AC7404">
        <v>7.0489011448141195E-2</v>
      </c>
      <c r="AD7404">
        <v>0.57684129297949804</v>
      </c>
      <c r="AE7404">
        <v>-25.4822402870231</v>
      </c>
      <c r="AF7404">
        <v>0.64997455747578503</v>
      </c>
      <c r="AG7404">
        <v>0.80674443595273604</v>
      </c>
      <c r="AH7404">
        <v>0.55680242702559102</v>
      </c>
      <c r="AI7404">
        <v>0.35038410267202102</v>
      </c>
      <c r="AJ7404">
        <v>0.78121606160956403</v>
      </c>
      <c r="AK7404">
        <v>-24.613484845727601</v>
      </c>
    </row>
    <row r="7405" spans="1:37" x14ac:dyDescent="0.2">
      <c r="A7405" t="s">
        <v>24716</v>
      </c>
      <c r="B7405">
        <v>390020</v>
      </c>
      <c r="C7405">
        <v>390309</v>
      </c>
      <c r="D7405">
        <v>290</v>
      </c>
      <c r="E7405" t="s">
        <v>24737</v>
      </c>
      <c r="F7405">
        <v>9</v>
      </c>
      <c r="G7405" t="s">
        <v>24738</v>
      </c>
      <c r="H7405" t="s">
        <v>31000</v>
      </c>
      <c r="I7405">
        <v>7</v>
      </c>
      <c r="J7405">
        <v>379359</v>
      </c>
      <c r="K7405">
        <v>382712</v>
      </c>
      <c r="L7405">
        <v>3354</v>
      </c>
      <c r="M7405">
        <v>1</v>
      </c>
      <c r="N7405">
        <v>442497</v>
      </c>
      <c r="O7405" t="s">
        <v>24739</v>
      </c>
      <c r="P7405">
        <v>10661</v>
      </c>
      <c r="Q7405" t="s">
        <v>24740</v>
      </c>
      <c r="R7405" t="s">
        <v>24741</v>
      </c>
      <c r="S7405" t="s">
        <v>36059</v>
      </c>
      <c r="T7405">
        <v>0.32911398597860803</v>
      </c>
      <c r="U7405">
        <v>0.603102917160658</v>
      </c>
      <c r="V7405">
        <v>24.734829669823402</v>
      </c>
      <c r="W7405">
        <v>0.94541066367716797</v>
      </c>
      <c r="X7405">
        <v>0.95159051474143896</v>
      </c>
      <c r="Y7405">
        <v>-0.25970274478028399</v>
      </c>
      <c r="Z7405">
        <v>0.48464167878831399</v>
      </c>
      <c r="AA7405">
        <v>0.84435025072159198</v>
      </c>
      <c r="AB7405">
        <v>23.7713555949362</v>
      </c>
      <c r="AC7405">
        <v>0.71753805159658501</v>
      </c>
      <c r="AD7405">
        <v>0.87989882095915395</v>
      </c>
      <c r="AE7405">
        <v>-1.25970267363846</v>
      </c>
      <c r="AF7405">
        <v>0.16793847098801201</v>
      </c>
      <c r="AG7405">
        <v>0.68151250837662902</v>
      </c>
      <c r="AH7405">
        <v>24.734829669823402</v>
      </c>
      <c r="AI7405">
        <v>0.59609816080359102</v>
      </c>
      <c r="AJ7405">
        <v>0.78121606160956403</v>
      </c>
      <c r="AK7405">
        <v>0.60905267285378895</v>
      </c>
    </row>
    <row r="7406" spans="1:37" x14ac:dyDescent="0.2">
      <c r="A7406" t="s">
        <v>24716</v>
      </c>
      <c r="B7406">
        <v>390319</v>
      </c>
      <c r="C7406">
        <v>390618</v>
      </c>
      <c r="D7406">
        <v>300</v>
      </c>
      <c r="E7406" t="s">
        <v>24742</v>
      </c>
      <c r="F7406">
        <v>9</v>
      </c>
      <c r="G7406" t="s">
        <v>24743</v>
      </c>
      <c r="H7406" t="s">
        <v>31000</v>
      </c>
      <c r="I7406">
        <v>7</v>
      </c>
      <c r="J7406">
        <v>379359</v>
      </c>
      <c r="K7406">
        <v>382712</v>
      </c>
      <c r="L7406">
        <v>3354</v>
      </c>
      <c r="M7406">
        <v>1</v>
      </c>
      <c r="N7406">
        <v>442497</v>
      </c>
      <c r="O7406" t="s">
        <v>24739</v>
      </c>
      <c r="P7406">
        <v>10960</v>
      </c>
      <c r="Q7406" t="s">
        <v>24740</v>
      </c>
      <c r="R7406" t="s">
        <v>24741</v>
      </c>
      <c r="S7406" t="s">
        <v>36059</v>
      </c>
      <c r="T7406">
        <v>0.32911398597860803</v>
      </c>
      <c r="U7406">
        <v>0.603102917160658</v>
      </c>
      <c r="V7406">
        <v>24.734829669823402</v>
      </c>
      <c r="W7406">
        <v>0.94541066367716797</v>
      </c>
      <c r="X7406">
        <v>0.95159051474143896</v>
      </c>
      <c r="Y7406">
        <v>-0.25970274478028399</v>
      </c>
      <c r="Z7406">
        <v>0.48464167878831399</v>
      </c>
      <c r="AA7406">
        <v>0.84435025072159198</v>
      </c>
      <c r="AB7406">
        <v>23.7713555949362</v>
      </c>
      <c r="AC7406">
        <v>0.71753805159658501</v>
      </c>
      <c r="AD7406">
        <v>0.87989882095915395</v>
      </c>
      <c r="AE7406">
        <v>-1.25970267363846</v>
      </c>
      <c r="AF7406">
        <v>0.16793847098801201</v>
      </c>
      <c r="AG7406">
        <v>0.68151250837662902</v>
      </c>
      <c r="AH7406">
        <v>24.734829669823402</v>
      </c>
      <c r="AI7406">
        <v>0.59609816080359102</v>
      </c>
      <c r="AJ7406">
        <v>0.78121606160956403</v>
      </c>
      <c r="AK7406">
        <v>0.60905267285378895</v>
      </c>
    </row>
    <row r="7407" spans="1:37" x14ac:dyDescent="0.2">
      <c r="A7407" t="s">
        <v>24716</v>
      </c>
      <c r="B7407">
        <v>485370</v>
      </c>
      <c r="C7407">
        <v>485514</v>
      </c>
      <c r="D7407">
        <v>145</v>
      </c>
      <c r="E7407" t="s">
        <v>24744</v>
      </c>
      <c r="F7407">
        <v>3</v>
      </c>
      <c r="G7407" t="s">
        <v>24745</v>
      </c>
      <c r="H7407" t="s">
        <v>36060</v>
      </c>
      <c r="I7407">
        <v>7</v>
      </c>
      <c r="J7407">
        <v>500778</v>
      </c>
      <c r="K7407">
        <v>513467</v>
      </c>
      <c r="L7407">
        <v>12690</v>
      </c>
      <c r="M7407">
        <v>2</v>
      </c>
      <c r="N7407">
        <v>5154</v>
      </c>
      <c r="O7407" t="s">
        <v>24746</v>
      </c>
      <c r="P7407">
        <v>27953</v>
      </c>
      <c r="Q7407" t="s">
        <v>24747</v>
      </c>
      <c r="R7407" t="s">
        <v>24748</v>
      </c>
      <c r="S7407" t="s">
        <v>36061</v>
      </c>
      <c r="T7407">
        <v>0.56354823081344896</v>
      </c>
      <c r="U7407">
        <v>0.81214233890638399</v>
      </c>
      <c r="V7407">
        <v>-3.54011002961371</v>
      </c>
      <c r="W7407">
        <v>0.94541066367716797</v>
      </c>
      <c r="X7407">
        <v>0.95159051474143896</v>
      </c>
      <c r="Y7407">
        <v>-0.95804885461072498</v>
      </c>
      <c r="Z7407">
        <v>0.23404878042441499</v>
      </c>
      <c r="AA7407">
        <v>0.72610664078822296</v>
      </c>
      <c r="AB7407">
        <v>-4.5035832707439702</v>
      </c>
      <c r="AC7407">
        <v>0.88945902157151002</v>
      </c>
      <c r="AD7407">
        <v>0.94068432309766403</v>
      </c>
      <c r="AE7407">
        <v>1.4832534164625599</v>
      </c>
      <c r="AF7407">
        <v>0.98343762640780896</v>
      </c>
      <c r="AG7407">
        <v>1</v>
      </c>
      <c r="AH7407">
        <v>-2.6104994297847202</v>
      </c>
      <c r="AI7407">
        <v>0.98342151819761803</v>
      </c>
      <c r="AJ7407">
        <v>0.98789258377071898</v>
      </c>
      <c r="AK7407">
        <v>-2.46610957452345</v>
      </c>
    </row>
    <row r="7408" spans="1:37" x14ac:dyDescent="0.2">
      <c r="A7408" t="s">
        <v>24716</v>
      </c>
      <c r="B7408">
        <v>577510</v>
      </c>
      <c r="C7408">
        <v>577670</v>
      </c>
      <c r="D7408">
        <v>161</v>
      </c>
      <c r="E7408" t="s">
        <v>24749</v>
      </c>
      <c r="F7408">
        <v>8</v>
      </c>
      <c r="G7408" t="s">
        <v>24750</v>
      </c>
      <c r="H7408" t="s">
        <v>36062</v>
      </c>
      <c r="I7408">
        <v>7</v>
      </c>
      <c r="J7408">
        <v>561958</v>
      </c>
      <c r="K7408">
        <v>565619</v>
      </c>
      <c r="L7408">
        <v>3662</v>
      </c>
      <c r="M7408">
        <v>1</v>
      </c>
      <c r="N7408">
        <v>101927000</v>
      </c>
      <c r="O7408" t="s">
        <v>24751</v>
      </c>
      <c r="P7408">
        <v>15552</v>
      </c>
      <c r="Q7408" t="s">
        <v>24752</v>
      </c>
      <c r="R7408" t="s">
        <v>24753</v>
      </c>
      <c r="S7408" t="s">
        <v>36063</v>
      </c>
      <c r="T7408">
        <v>0.152084254673993</v>
      </c>
      <c r="U7408">
        <v>0.603102917160658</v>
      </c>
      <c r="V7408">
        <v>25.2392159540682</v>
      </c>
      <c r="W7408">
        <v>0.113079289867903</v>
      </c>
      <c r="X7408">
        <v>0.704072456322962</v>
      </c>
      <c r="Y7408">
        <v>-25.576092579318299</v>
      </c>
      <c r="Z7408">
        <v>0.203350924423461</v>
      </c>
      <c r="AA7408">
        <v>0.72610664078822296</v>
      </c>
      <c r="AB7408">
        <v>24.814252336576001</v>
      </c>
      <c r="AC7408">
        <v>2.4853262407310801E-2</v>
      </c>
      <c r="AD7408">
        <v>0.57684129297949804</v>
      </c>
      <c r="AE7408">
        <v>-25.576092579318299</v>
      </c>
      <c r="AF7408">
        <v>0.22065000948199101</v>
      </c>
      <c r="AG7408">
        <v>0.68151250837662902</v>
      </c>
      <c r="AH7408">
        <v>2.1440989979562999</v>
      </c>
      <c r="AI7408">
        <v>0.24456414000292601</v>
      </c>
      <c r="AJ7408">
        <v>0.78121606160956403</v>
      </c>
      <c r="AK7408">
        <v>-24.707337136421302</v>
      </c>
    </row>
    <row r="7409" spans="1:37" x14ac:dyDescent="0.2">
      <c r="A7409" t="s">
        <v>24716</v>
      </c>
      <c r="B7409">
        <v>613634</v>
      </c>
      <c r="C7409">
        <v>613787</v>
      </c>
      <c r="D7409">
        <v>154</v>
      </c>
      <c r="E7409" t="s">
        <v>24755</v>
      </c>
      <c r="F7409">
        <v>8</v>
      </c>
      <c r="G7409" t="s">
        <v>24756</v>
      </c>
      <c r="H7409" t="s">
        <v>36064</v>
      </c>
      <c r="I7409">
        <v>7</v>
      </c>
      <c r="J7409">
        <v>602792</v>
      </c>
      <c r="K7409">
        <v>608482</v>
      </c>
      <c r="L7409">
        <v>5691</v>
      </c>
      <c r="M7409">
        <v>1</v>
      </c>
      <c r="N7409">
        <v>101926963</v>
      </c>
      <c r="O7409" t="s">
        <v>24757</v>
      </c>
      <c r="P7409">
        <v>10842</v>
      </c>
      <c r="Q7409" t="s">
        <v>40</v>
      </c>
      <c r="R7409" t="s">
        <v>24758</v>
      </c>
      <c r="S7409" t="s">
        <v>36065</v>
      </c>
      <c r="T7409">
        <v>0.97213403838398904</v>
      </c>
      <c r="U7409">
        <v>1</v>
      </c>
      <c r="V7409">
        <v>1.4521791438376099</v>
      </c>
      <c r="W7409">
        <v>0.123414495547065</v>
      </c>
      <c r="X7409">
        <v>0.704072456322962</v>
      </c>
      <c r="Y7409">
        <v>24.900862022599199</v>
      </c>
      <c r="Z7409">
        <v>0.69013698642955401</v>
      </c>
      <c r="AA7409">
        <v>0.84521697243271998</v>
      </c>
      <c r="AB7409">
        <v>0.48870508358970899</v>
      </c>
      <c r="AC7409">
        <v>0.27780950890804001</v>
      </c>
      <c r="AD7409">
        <v>0.68253123924728298</v>
      </c>
      <c r="AE7409">
        <v>23.9008620686533</v>
      </c>
      <c r="AF7409">
        <v>0.61410715005536498</v>
      </c>
      <c r="AG7409">
        <v>0.80674443595273604</v>
      </c>
      <c r="AH7409">
        <v>2.38178964987913</v>
      </c>
      <c r="AI7409">
        <v>3.6185182304427702E-2</v>
      </c>
      <c r="AJ7409">
        <v>0.78121606160956403</v>
      </c>
      <c r="AK7409">
        <v>24.900862022599199</v>
      </c>
    </row>
    <row r="7410" spans="1:37" x14ac:dyDescent="0.2">
      <c r="A7410" t="s">
        <v>24716</v>
      </c>
      <c r="B7410">
        <v>613787</v>
      </c>
      <c r="C7410">
        <v>613940</v>
      </c>
      <c r="D7410">
        <v>154</v>
      </c>
      <c r="E7410" t="s">
        <v>24759</v>
      </c>
      <c r="F7410">
        <v>5</v>
      </c>
      <c r="G7410" t="s">
        <v>24760</v>
      </c>
      <c r="H7410" t="s">
        <v>36064</v>
      </c>
      <c r="I7410">
        <v>7</v>
      </c>
      <c r="J7410">
        <v>602792</v>
      </c>
      <c r="K7410">
        <v>608482</v>
      </c>
      <c r="L7410">
        <v>5691</v>
      </c>
      <c r="M7410">
        <v>1</v>
      </c>
      <c r="N7410">
        <v>101926963</v>
      </c>
      <c r="O7410" t="s">
        <v>24757</v>
      </c>
      <c r="P7410">
        <v>10995</v>
      </c>
      <c r="Q7410" t="s">
        <v>40</v>
      </c>
      <c r="R7410" t="s">
        <v>24758</v>
      </c>
      <c r="S7410" t="s">
        <v>36065</v>
      </c>
      <c r="T7410">
        <v>0.97213403838398904</v>
      </c>
      <c r="U7410">
        <v>1</v>
      </c>
      <c r="V7410">
        <v>1.4521791438376099</v>
      </c>
      <c r="W7410">
        <v>0.123414495547065</v>
      </c>
      <c r="X7410">
        <v>0.704072456322962</v>
      </c>
      <c r="Y7410">
        <v>24.900862022599199</v>
      </c>
      <c r="Z7410">
        <v>0.69013698642955401</v>
      </c>
      <c r="AA7410">
        <v>0.84521697243271998</v>
      </c>
      <c r="AB7410">
        <v>0.48870508358970899</v>
      </c>
      <c r="AC7410">
        <v>0.27780950890804001</v>
      </c>
      <c r="AD7410">
        <v>0.68253123924728298</v>
      </c>
      <c r="AE7410">
        <v>23.9008620686533</v>
      </c>
      <c r="AF7410">
        <v>0.61410715005536498</v>
      </c>
      <c r="AG7410">
        <v>0.80674443595273604</v>
      </c>
      <c r="AH7410">
        <v>2.38178964987913</v>
      </c>
      <c r="AI7410">
        <v>3.6185182304427702E-2</v>
      </c>
      <c r="AJ7410">
        <v>0.78121606160956403</v>
      </c>
      <c r="AK7410">
        <v>24.900862022599199</v>
      </c>
    </row>
    <row r="7411" spans="1:37" x14ac:dyDescent="0.2">
      <c r="A7411" t="s">
        <v>24716</v>
      </c>
      <c r="B7411">
        <v>647606</v>
      </c>
      <c r="C7411">
        <v>647760</v>
      </c>
      <c r="D7411">
        <v>155</v>
      </c>
      <c r="E7411" t="s">
        <v>24761</v>
      </c>
      <c r="F7411">
        <v>5</v>
      </c>
      <c r="G7411" t="s">
        <v>24762</v>
      </c>
      <c r="H7411" t="s">
        <v>36064</v>
      </c>
      <c r="I7411">
        <v>7</v>
      </c>
      <c r="J7411">
        <v>596180</v>
      </c>
      <c r="K7411">
        <v>691794</v>
      </c>
      <c r="L7411">
        <v>95615</v>
      </c>
      <c r="M7411">
        <v>2</v>
      </c>
      <c r="N7411">
        <v>5575</v>
      </c>
      <c r="O7411" t="s">
        <v>24763</v>
      </c>
      <c r="P7411">
        <v>44034</v>
      </c>
      <c r="Q7411" t="s">
        <v>24764</v>
      </c>
      <c r="R7411" t="s">
        <v>24754</v>
      </c>
      <c r="S7411" t="s">
        <v>36066</v>
      </c>
      <c r="T7411">
        <v>0.32911398597860803</v>
      </c>
      <c r="U7411">
        <v>0.603102917160658</v>
      </c>
      <c r="V7411">
        <v>22.0738420795041</v>
      </c>
      <c r="W7411">
        <v>0.65075386537994595</v>
      </c>
      <c r="X7411">
        <v>0.94119559056004798</v>
      </c>
      <c r="Y7411">
        <v>-3.0541779896035002</v>
      </c>
      <c r="Z7411">
        <v>0.203350924423461</v>
      </c>
      <c r="AA7411">
        <v>0.72610664078822296</v>
      </c>
      <c r="AB7411">
        <v>23.281208410469599</v>
      </c>
      <c r="AC7411">
        <v>0.283630615332017</v>
      </c>
      <c r="AD7411">
        <v>0.68253123924728298</v>
      </c>
      <c r="AE7411">
        <v>-4.0541772273977497</v>
      </c>
      <c r="AF7411">
        <v>1</v>
      </c>
      <c r="AG7411">
        <v>1</v>
      </c>
      <c r="AH7411">
        <v>-0.80853192499924498</v>
      </c>
      <c r="AI7411">
        <v>0.98342151819761803</v>
      </c>
      <c r="AJ7411">
        <v>0.98789258377071898</v>
      </c>
      <c r="AK7411">
        <v>-2.18542259868694</v>
      </c>
    </row>
    <row r="7412" spans="1:37" x14ac:dyDescent="0.2">
      <c r="A7412" t="s">
        <v>24716</v>
      </c>
      <c r="B7412">
        <v>647760</v>
      </c>
      <c r="C7412">
        <v>647914</v>
      </c>
      <c r="D7412">
        <v>155</v>
      </c>
      <c r="E7412" t="s">
        <v>24765</v>
      </c>
      <c r="F7412">
        <v>6</v>
      </c>
      <c r="G7412" t="s">
        <v>24766</v>
      </c>
      <c r="H7412" t="s">
        <v>36064</v>
      </c>
      <c r="I7412">
        <v>7</v>
      </c>
      <c r="J7412">
        <v>596180</v>
      </c>
      <c r="K7412">
        <v>691794</v>
      </c>
      <c r="L7412">
        <v>95615</v>
      </c>
      <c r="M7412">
        <v>2</v>
      </c>
      <c r="N7412">
        <v>5575</v>
      </c>
      <c r="O7412" t="s">
        <v>24763</v>
      </c>
      <c r="P7412">
        <v>43880</v>
      </c>
      <c r="Q7412" t="s">
        <v>24764</v>
      </c>
      <c r="R7412" t="s">
        <v>24754</v>
      </c>
      <c r="S7412" t="s">
        <v>36066</v>
      </c>
      <c r="T7412">
        <v>0.32911398597860803</v>
      </c>
      <c r="U7412">
        <v>0.603102917160658</v>
      </c>
      <c r="V7412">
        <v>22.0738420795041</v>
      </c>
      <c r="W7412">
        <v>0.65075386537994595</v>
      </c>
      <c r="X7412">
        <v>0.94119559056004798</v>
      </c>
      <c r="Y7412">
        <v>-3.0541779896035002</v>
      </c>
      <c r="Z7412">
        <v>0.203350924423461</v>
      </c>
      <c r="AA7412">
        <v>0.72610664078822296</v>
      </c>
      <c r="AB7412">
        <v>23.281208410469599</v>
      </c>
      <c r="AC7412">
        <v>0.283630615332017</v>
      </c>
      <c r="AD7412">
        <v>0.68253123924728298</v>
      </c>
      <c r="AE7412">
        <v>-4.0541772273977497</v>
      </c>
      <c r="AF7412">
        <v>1</v>
      </c>
      <c r="AG7412">
        <v>1</v>
      </c>
      <c r="AH7412">
        <v>-0.80853192499924498</v>
      </c>
      <c r="AI7412">
        <v>0.98342151819761803</v>
      </c>
      <c r="AJ7412">
        <v>0.98789258377071898</v>
      </c>
      <c r="AK7412">
        <v>-2.18542259868694</v>
      </c>
    </row>
    <row r="7413" spans="1:37" x14ac:dyDescent="0.2">
      <c r="A7413" t="s">
        <v>24716</v>
      </c>
      <c r="B7413">
        <v>647914</v>
      </c>
      <c r="C7413">
        <v>648068</v>
      </c>
      <c r="D7413">
        <v>155</v>
      </c>
      <c r="E7413" t="s">
        <v>24767</v>
      </c>
      <c r="F7413">
        <v>5</v>
      </c>
      <c r="G7413" t="s">
        <v>24768</v>
      </c>
      <c r="H7413" t="s">
        <v>36064</v>
      </c>
      <c r="I7413">
        <v>7</v>
      </c>
      <c r="J7413">
        <v>596180</v>
      </c>
      <c r="K7413">
        <v>691794</v>
      </c>
      <c r="L7413">
        <v>95615</v>
      </c>
      <c r="M7413">
        <v>2</v>
      </c>
      <c r="N7413">
        <v>5575</v>
      </c>
      <c r="O7413" t="s">
        <v>24763</v>
      </c>
      <c r="P7413">
        <v>43726</v>
      </c>
      <c r="Q7413" t="s">
        <v>24764</v>
      </c>
      <c r="R7413" t="s">
        <v>24754</v>
      </c>
      <c r="S7413" t="s">
        <v>36066</v>
      </c>
      <c r="T7413">
        <v>0.32911398597860803</v>
      </c>
      <c r="U7413">
        <v>0.603102917160658</v>
      </c>
      <c r="V7413">
        <v>22.0738420795041</v>
      </c>
      <c r="W7413">
        <v>0.65075386537994595</v>
      </c>
      <c r="X7413">
        <v>0.94119559056004798</v>
      </c>
      <c r="Y7413">
        <v>-3.0541779896035002</v>
      </c>
      <c r="Z7413">
        <v>0.203350924423461</v>
      </c>
      <c r="AA7413">
        <v>0.72610664078822296</v>
      </c>
      <c r="AB7413">
        <v>23.281208410469599</v>
      </c>
      <c r="AC7413">
        <v>0.283630615332017</v>
      </c>
      <c r="AD7413">
        <v>0.68253123924728298</v>
      </c>
      <c r="AE7413">
        <v>-4.0541772273977497</v>
      </c>
      <c r="AF7413">
        <v>1</v>
      </c>
      <c r="AG7413">
        <v>1</v>
      </c>
      <c r="AH7413">
        <v>-0.80853192499924498</v>
      </c>
      <c r="AI7413">
        <v>0.98342151819761803</v>
      </c>
      <c r="AJ7413">
        <v>0.98789258377071898</v>
      </c>
      <c r="AK7413">
        <v>-2.18542259868694</v>
      </c>
    </row>
    <row r="7414" spans="1:37" x14ac:dyDescent="0.2">
      <c r="A7414" t="s">
        <v>24716</v>
      </c>
      <c r="B7414">
        <v>648068</v>
      </c>
      <c r="C7414">
        <v>648222</v>
      </c>
      <c r="D7414">
        <v>155</v>
      </c>
      <c r="E7414" t="s">
        <v>24769</v>
      </c>
      <c r="F7414">
        <v>2</v>
      </c>
      <c r="G7414" t="s">
        <v>24770</v>
      </c>
      <c r="H7414" t="s">
        <v>36064</v>
      </c>
      <c r="I7414">
        <v>7</v>
      </c>
      <c r="J7414">
        <v>596180</v>
      </c>
      <c r="K7414">
        <v>691794</v>
      </c>
      <c r="L7414">
        <v>95615</v>
      </c>
      <c r="M7414">
        <v>2</v>
      </c>
      <c r="N7414">
        <v>5575</v>
      </c>
      <c r="O7414" t="s">
        <v>24763</v>
      </c>
      <c r="P7414">
        <v>43572</v>
      </c>
      <c r="Q7414" t="s">
        <v>24764</v>
      </c>
      <c r="R7414" t="s">
        <v>24754</v>
      </c>
      <c r="S7414" t="s">
        <v>36066</v>
      </c>
      <c r="T7414">
        <v>0.32911398597860803</v>
      </c>
      <c r="U7414">
        <v>0.603102917160658</v>
      </c>
      <c r="V7414">
        <v>22.0738420795041</v>
      </c>
      <c r="W7414">
        <v>0.65075386537994595</v>
      </c>
      <c r="X7414">
        <v>0.94119559056004798</v>
      </c>
      <c r="Y7414">
        <v>-3.0541779896035002</v>
      </c>
      <c r="Z7414">
        <v>0.203350924423461</v>
      </c>
      <c r="AA7414">
        <v>0.72610664078822296</v>
      </c>
      <c r="AB7414">
        <v>23.281208410469599</v>
      </c>
      <c r="AC7414">
        <v>0.283630615332017</v>
      </c>
      <c r="AD7414">
        <v>0.68253123924728298</v>
      </c>
      <c r="AE7414">
        <v>-4.0541772273977497</v>
      </c>
      <c r="AF7414">
        <v>1</v>
      </c>
      <c r="AG7414">
        <v>1</v>
      </c>
      <c r="AH7414">
        <v>-0.80853192499924498</v>
      </c>
      <c r="AI7414">
        <v>0.98342151819761803</v>
      </c>
      <c r="AJ7414">
        <v>0.98789258377071898</v>
      </c>
      <c r="AK7414">
        <v>-2.18542259868694</v>
      </c>
    </row>
    <row r="7415" spans="1:37" x14ac:dyDescent="0.2">
      <c r="A7415" t="s">
        <v>24716</v>
      </c>
      <c r="B7415">
        <v>779061</v>
      </c>
      <c r="C7415">
        <v>779230</v>
      </c>
      <c r="D7415">
        <v>170</v>
      </c>
      <c r="E7415" t="s">
        <v>24771</v>
      </c>
      <c r="F7415">
        <v>4</v>
      </c>
      <c r="G7415" t="s">
        <v>24772</v>
      </c>
      <c r="H7415" t="s">
        <v>30987</v>
      </c>
      <c r="I7415">
        <v>7</v>
      </c>
      <c r="J7415">
        <v>779904</v>
      </c>
      <c r="K7415">
        <v>785573</v>
      </c>
      <c r="L7415">
        <v>5670</v>
      </c>
      <c r="M7415">
        <v>1</v>
      </c>
      <c r="N7415">
        <v>54919</v>
      </c>
      <c r="O7415" t="s">
        <v>24773</v>
      </c>
      <c r="P7415">
        <v>-674</v>
      </c>
      <c r="Q7415" t="s">
        <v>24774</v>
      </c>
      <c r="R7415" t="s">
        <v>24775</v>
      </c>
      <c r="S7415" t="s">
        <v>36067</v>
      </c>
      <c r="T7415">
        <v>0.152084254673993</v>
      </c>
      <c r="U7415">
        <v>0.603102917160658</v>
      </c>
      <c r="V7415">
        <v>25.837091844344599</v>
      </c>
      <c r="W7415">
        <v>0.20525741147413201</v>
      </c>
      <c r="X7415">
        <v>0.704072456322962</v>
      </c>
      <c r="Y7415">
        <v>-25.635457986785202</v>
      </c>
      <c r="Z7415">
        <v>0.306975110376564</v>
      </c>
      <c r="AA7415">
        <v>0.72610664078822296</v>
      </c>
      <c r="AB7415">
        <v>24.873617743234099</v>
      </c>
      <c r="AC7415">
        <v>7.0489011448141195E-2</v>
      </c>
      <c r="AD7415">
        <v>0.57684129297949804</v>
      </c>
      <c r="AE7415">
        <v>-25.635457986785202</v>
      </c>
      <c r="AF7415">
        <v>4.6407610929182198E-2</v>
      </c>
      <c r="AG7415">
        <v>0.476038960109122</v>
      </c>
      <c r="AH7415">
        <v>25.837091844344599</v>
      </c>
      <c r="AI7415">
        <v>0.35038410267202102</v>
      </c>
      <c r="AJ7415">
        <v>0.78121606160956403</v>
      </c>
      <c r="AK7415">
        <v>-24.7667025429277</v>
      </c>
    </row>
    <row r="7416" spans="1:37" x14ac:dyDescent="0.2">
      <c r="A7416" t="s">
        <v>24716</v>
      </c>
      <c r="B7416">
        <v>779230</v>
      </c>
      <c r="C7416">
        <v>779399</v>
      </c>
      <c r="D7416">
        <v>170</v>
      </c>
      <c r="E7416" t="s">
        <v>24776</v>
      </c>
      <c r="F7416">
        <v>11</v>
      </c>
      <c r="G7416" t="s">
        <v>24777</v>
      </c>
      <c r="H7416" t="s">
        <v>30987</v>
      </c>
      <c r="I7416">
        <v>7</v>
      </c>
      <c r="J7416">
        <v>779904</v>
      </c>
      <c r="K7416">
        <v>785573</v>
      </c>
      <c r="L7416">
        <v>5670</v>
      </c>
      <c r="M7416">
        <v>1</v>
      </c>
      <c r="N7416">
        <v>54919</v>
      </c>
      <c r="O7416" t="s">
        <v>24773</v>
      </c>
      <c r="P7416">
        <v>-505</v>
      </c>
      <c r="Q7416" t="s">
        <v>24774</v>
      </c>
      <c r="R7416" t="s">
        <v>24775</v>
      </c>
      <c r="S7416" t="s">
        <v>36067</v>
      </c>
      <c r="T7416">
        <v>0.152084254673993</v>
      </c>
      <c r="U7416">
        <v>0.603102917160658</v>
      </c>
      <c r="V7416">
        <v>25.837091844344599</v>
      </c>
      <c r="W7416">
        <v>0.20525741147413201</v>
      </c>
      <c r="X7416">
        <v>0.704072456322962</v>
      </c>
      <c r="Y7416">
        <v>-25.635457986785202</v>
      </c>
      <c r="Z7416">
        <v>0.306975110376564</v>
      </c>
      <c r="AA7416">
        <v>0.72610664078822296</v>
      </c>
      <c r="AB7416">
        <v>24.873617743234099</v>
      </c>
      <c r="AC7416">
        <v>7.0489011448141195E-2</v>
      </c>
      <c r="AD7416">
        <v>0.57684129297949804</v>
      </c>
      <c r="AE7416">
        <v>-25.635457986785202</v>
      </c>
      <c r="AF7416">
        <v>4.6407610929182198E-2</v>
      </c>
      <c r="AG7416">
        <v>0.476038960109122</v>
      </c>
      <c r="AH7416">
        <v>25.837091844344599</v>
      </c>
      <c r="AI7416">
        <v>0.35038410267202102</v>
      </c>
      <c r="AJ7416">
        <v>0.78121606160956403</v>
      </c>
      <c r="AK7416">
        <v>-24.7667025429277</v>
      </c>
    </row>
    <row r="7417" spans="1:37" x14ac:dyDescent="0.2">
      <c r="A7417" t="s">
        <v>24716</v>
      </c>
      <c r="B7417">
        <v>779550</v>
      </c>
      <c r="C7417">
        <v>779850</v>
      </c>
      <c r="D7417">
        <v>301</v>
      </c>
      <c r="E7417" t="s">
        <v>24778</v>
      </c>
      <c r="F7417">
        <v>9</v>
      </c>
      <c r="G7417" t="s">
        <v>24779</v>
      </c>
      <c r="H7417" t="s">
        <v>30987</v>
      </c>
      <c r="I7417">
        <v>7</v>
      </c>
      <c r="J7417">
        <v>779904</v>
      </c>
      <c r="K7417">
        <v>785573</v>
      </c>
      <c r="L7417">
        <v>5670</v>
      </c>
      <c r="M7417">
        <v>1</v>
      </c>
      <c r="N7417">
        <v>54919</v>
      </c>
      <c r="O7417" t="s">
        <v>24773</v>
      </c>
      <c r="P7417">
        <v>-54</v>
      </c>
      <c r="Q7417" t="s">
        <v>24774</v>
      </c>
      <c r="R7417" t="s">
        <v>24775</v>
      </c>
      <c r="S7417" t="s">
        <v>36067</v>
      </c>
      <c r="T7417">
        <v>0.152084254673993</v>
      </c>
      <c r="U7417">
        <v>0.603102917160658</v>
      </c>
      <c r="V7417">
        <v>25.837091844344599</v>
      </c>
      <c r="W7417">
        <v>0.20525741147413201</v>
      </c>
      <c r="X7417">
        <v>0.704072456322962</v>
      </c>
      <c r="Y7417">
        <v>-25.635457986785202</v>
      </c>
      <c r="Z7417">
        <v>0.306975110376564</v>
      </c>
      <c r="AA7417">
        <v>0.72610664078822296</v>
      </c>
      <c r="AB7417">
        <v>24.873617743234099</v>
      </c>
      <c r="AC7417">
        <v>7.0489011448141195E-2</v>
      </c>
      <c r="AD7417">
        <v>0.57684129297949804</v>
      </c>
      <c r="AE7417">
        <v>-25.635457986785202</v>
      </c>
      <c r="AF7417">
        <v>4.6407610929182198E-2</v>
      </c>
      <c r="AG7417">
        <v>0.476038960109122</v>
      </c>
      <c r="AH7417">
        <v>25.837091844344599</v>
      </c>
      <c r="AI7417">
        <v>0.35038410267202102</v>
      </c>
      <c r="AJ7417">
        <v>0.78121606160956403</v>
      </c>
      <c r="AK7417">
        <v>-24.7667025429277</v>
      </c>
    </row>
    <row r="7418" spans="1:37" x14ac:dyDescent="0.2">
      <c r="A7418" t="s">
        <v>24716</v>
      </c>
      <c r="B7418">
        <v>924021</v>
      </c>
      <c r="C7418">
        <v>924165</v>
      </c>
      <c r="D7418">
        <v>145</v>
      </c>
      <c r="E7418" t="s">
        <v>24780</v>
      </c>
      <c r="F7418">
        <v>10</v>
      </c>
      <c r="G7418" t="s">
        <v>24781</v>
      </c>
      <c r="H7418" t="s">
        <v>30987</v>
      </c>
      <c r="I7418">
        <v>7</v>
      </c>
      <c r="J7418">
        <v>904247</v>
      </c>
      <c r="K7418">
        <v>923338</v>
      </c>
      <c r="L7418">
        <v>19092</v>
      </c>
      <c r="M7418">
        <v>2</v>
      </c>
      <c r="N7418">
        <v>11033</v>
      </c>
      <c r="O7418" t="s">
        <v>24782</v>
      </c>
      <c r="P7418">
        <v>-683</v>
      </c>
      <c r="Q7418" t="s">
        <v>24783</v>
      </c>
      <c r="R7418" t="s">
        <v>24784</v>
      </c>
      <c r="S7418" t="s">
        <v>36068</v>
      </c>
      <c r="T7418">
        <v>0.152084254673993</v>
      </c>
      <c r="U7418">
        <v>0.603102917160658</v>
      </c>
      <c r="V7418">
        <v>25.1368843252441</v>
      </c>
      <c r="W7418">
        <v>0.20525741147413201</v>
      </c>
      <c r="X7418">
        <v>0.704072456322962</v>
      </c>
      <c r="Y7418">
        <v>-24.935250469940001</v>
      </c>
      <c r="Z7418">
        <v>0.306975110376564</v>
      </c>
      <c r="AA7418">
        <v>0.72610664078822296</v>
      </c>
      <c r="AB7418">
        <v>24.173410238417802</v>
      </c>
      <c r="AC7418">
        <v>7.0489011448141195E-2</v>
      </c>
      <c r="AD7418">
        <v>0.57684129297949804</v>
      </c>
      <c r="AE7418">
        <v>-24.935250469940001</v>
      </c>
      <c r="AF7418">
        <v>4.6407610929182198E-2</v>
      </c>
      <c r="AG7418">
        <v>0.476038960109122</v>
      </c>
      <c r="AH7418">
        <v>25.1368843252441</v>
      </c>
      <c r="AI7418">
        <v>0.35038410267202102</v>
      </c>
      <c r="AJ7418">
        <v>0.78121606160956403</v>
      </c>
      <c r="AK7418">
        <v>-24.066495040366899</v>
      </c>
    </row>
    <row r="7419" spans="1:37" x14ac:dyDescent="0.2">
      <c r="A7419" t="s">
        <v>24716</v>
      </c>
      <c r="B7419">
        <v>924165</v>
      </c>
      <c r="C7419">
        <v>924309</v>
      </c>
      <c r="D7419">
        <v>145</v>
      </c>
      <c r="E7419" t="s">
        <v>24785</v>
      </c>
      <c r="F7419">
        <v>6</v>
      </c>
      <c r="G7419" t="s">
        <v>24786</v>
      </c>
      <c r="H7419" t="s">
        <v>30987</v>
      </c>
      <c r="I7419">
        <v>7</v>
      </c>
      <c r="J7419">
        <v>904247</v>
      </c>
      <c r="K7419">
        <v>923338</v>
      </c>
      <c r="L7419">
        <v>19092</v>
      </c>
      <c r="M7419">
        <v>2</v>
      </c>
      <c r="N7419">
        <v>11033</v>
      </c>
      <c r="O7419" t="s">
        <v>24782</v>
      </c>
      <c r="P7419">
        <v>-827</v>
      </c>
      <c r="Q7419" t="s">
        <v>24783</v>
      </c>
      <c r="R7419" t="s">
        <v>24784</v>
      </c>
      <c r="S7419" t="s">
        <v>36068</v>
      </c>
      <c r="T7419">
        <v>0.152084254673993</v>
      </c>
      <c r="U7419">
        <v>0.603102917160658</v>
      </c>
      <c r="V7419">
        <v>25.441260341429899</v>
      </c>
      <c r="W7419">
        <v>0.20525741147413201</v>
      </c>
      <c r="X7419">
        <v>0.704072456322962</v>
      </c>
      <c r="Y7419">
        <v>-25.239626485010199</v>
      </c>
      <c r="Z7419">
        <v>0.306975110376564</v>
      </c>
      <c r="AA7419">
        <v>0.72610664078822296</v>
      </c>
      <c r="AB7419">
        <v>24.477786247537701</v>
      </c>
      <c r="AC7419">
        <v>7.0489011448141195E-2</v>
      </c>
      <c r="AD7419">
        <v>0.57684129297949804</v>
      </c>
      <c r="AE7419">
        <v>-25.239626485010199</v>
      </c>
      <c r="AF7419">
        <v>4.6407610929182198E-2</v>
      </c>
      <c r="AG7419">
        <v>0.476038960109122</v>
      </c>
      <c r="AH7419">
        <v>25.441260341429899</v>
      </c>
      <c r="AI7419">
        <v>0.35038410267202102</v>
      </c>
      <c r="AJ7419">
        <v>0.78121606160956403</v>
      </c>
      <c r="AK7419">
        <v>-24.370871048371001</v>
      </c>
    </row>
    <row r="7420" spans="1:37" x14ac:dyDescent="0.2">
      <c r="A7420" t="s">
        <v>24716</v>
      </c>
      <c r="B7420">
        <v>924309</v>
      </c>
      <c r="C7420">
        <v>924453</v>
      </c>
      <c r="D7420">
        <v>145</v>
      </c>
      <c r="E7420" t="s">
        <v>24787</v>
      </c>
      <c r="F7420">
        <v>9</v>
      </c>
      <c r="G7420" t="s">
        <v>24788</v>
      </c>
      <c r="H7420" t="s">
        <v>30987</v>
      </c>
      <c r="I7420">
        <v>7</v>
      </c>
      <c r="J7420">
        <v>904247</v>
      </c>
      <c r="K7420">
        <v>923338</v>
      </c>
      <c r="L7420">
        <v>19092</v>
      </c>
      <c r="M7420">
        <v>2</v>
      </c>
      <c r="N7420">
        <v>11033</v>
      </c>
      <c r="O7420" t="s">
        <v>24782</v>
      </c>
      <c r="P7420">
        <v>-971</v>
      </c>
      <c r="Q7420" t="s">
        <v>24783</v>
      </c>
      <c r="R7420" t="s">
        <v>24784</v>
      </c>
      <c r="S7420" t="s">
        <v>36068</v>
      </c>
      <c r="T7420">
        <v>0.152084254673993</v>
      </c>
      <c r="U7420">
        <v>0.603102917160658</v>
      </c>
      <c r="V7420">
        <v>25.70063278292</v>
      </c>
      <c r="W7420">
        <v>0.20525741147413201</v>
      </c>
      <c r="X7420">
        <v>0.704072456322962</v>
      </c>
      <c r="Y7420">
        <v>-25.498998925718599</v>
      </c>
      <c r="Z7420">
        <v>0.306975110376564</v>
      </c>
      <c r="AA7420">
        <v>0.72610664078822296</v>
      </c>
      <c r="AB7420">
        <v>24.737158684077599</v>
      </c>
      <c r="AC7420">
        <v>7.0489011448141195E-2</v>
      </c>
      <c r="AD7420">
        <v>0.57684129297949804</v>
      </c>
      <c r="AE7420">
        <v>-25.498998925718599</v>
      </c>
      <c r="AF7420">
        <v>4.6407610929182198E-2</v>
      </c>
      <c r="AG7420">
        <v>0.476038960109122</v>
      </c>
      <c r="AH7420">
        <v>25.70063278292</v>
      </c>
      <c r="AI7420">
        <v>0.35038410267202102</v>
      </c>
      <c r="AJ7420">
        <v>0.78121606160956403</v>
      </c>
      <c r="AK7420">
        <v>-24.630243484129402</v>
      </c>
    </row>
    <row r="7421" spans="1:37" x14ac:dyDescent="0.2">
      <c r="A7421" t="s">
        <v>24716</v>
      </c>
      <c r="B7421">
        <v>951523</v>
      </c>
      <c r="C7421">
        <v>951703</v>
      </c>
      <c r="D7421">
        <v>181</v>
      </c>
      <c r="E7421" t="s">
        <v>24789</v>
      </c>
      <c r="F7421">
        <v>2</v>
      </c>
      <c r="G7421" t="s">
        <v>24790</v>
      </c>
      <c r="H7421" t="s">
        <v>31032</v>
      </c>
      <c r="I7421">
        <v>7</v>
      </c>
      <c r="J7421">
        <v>897900</v>
      </c>
      <c r="K7421">
        <v>954680</v>
      </c>
      <c r="L7421">
        <v>56781</v>
      </c>
      <c r="M7421">
        <v>2</v>
      </c>
      <c r="N7421">
        <v>11033</v>
      </c>
      <c r="O7421" t="s">
        <v>24791</v>
      </c>
      <c r="P7421">
        <v>2977</v>
      </c>
      <c r="Q7421" t="s">
        <v>24783</v>
      </c>
      <c r="R7421" t="s">
        <v>24784</v>
      </c>
      <c r="S7421" t="s">
        <v>36068</v>
      </c>
      <c r="T7421">
        <v>0.32911398597860803</v>
      </c>
      <c r="U7421">
        <v>0.603102917160658</v>
      </c>
      <c r="V7421">
        <v>21.415661516023601</v>
      </c>
      <c r="W7421" t="s">
        <v>40</v>
      </c>
      <c r="X7421" t="s">
        <v>40</v>
      </c>
      <c r="Y7421">
        <v>0</v>
      </c>
      <c r="Z7421">
        <v>0.48464167878831399</v>
      </c>
      <c r="AA7421">
        <v>0.84435025072159198</v>
      </c>
      <c r="AB7421">
        <v>20.4521878819873</v>
      </c>
      <c r="AC7421">
        <v>0.45677901822897599</v>
      </c>
      <c r="AD7421">
        <v>0.82872126865393902</v>
      </c>
      <c r="AE7421">
        <v>20.489662561619699</v>
      </c>
      <c r="AF7421">
        <v>0.16793847098801201</v>
      </c>
      <c r="AG7421">
        <v>0.68151250837662902</v>
      </c>
      <c r="AH7421">
        <v>21.415661516023601</v>
      </c>
      <c r="AI7421">
        <v>0.52399907623471598</v>
      </c>
      <c r="AJ7421">
        <v>0.78121606160956403</v>
      </c>
      <c r="AK7421">
        <v>-20.345272755429502</v>
      </c>
    </row>
    <row r="7422" spans="1:37" x14ac:dyDescent="0.2">
      <c r="A7422" t="s">
        <v>24716</v>
      </c>
      <c r="B7422">
        <v>975080</v>
      </c>
      <c r="C7422">
        <v>975255</v>
      </c>
      <c r="D7422">
        <v>176</v>
      </c>
      <c r="E7422" t="s">
        <v>24792</v>
      </c>
      <c r="F7422">
        <v>18</v>
      </c>
      <c r="G7422" t="s">
        <v>24793</v>
      </c>
      <c r="H7422" t="s">
        <v>30987</v>
      </c>
      <c r="I7422">
        <v>7</v>
      </c>
      <c r="J7422">
        <v>972942</v>
      </c>
      <c r="K7422">
        <v>975116</v>
      </c>
      <c r="L7422">
        <v>2175</v>
      </c>
      <c r="M7422">
        <v>2</v>
      </c>
      <c r="N7422">
        <v>90639</v>
      </c>
      <c r="O7422" t="s">
        <v>24794</v>
      </c>
      <c r="P7422">
        <v>0</v>
      </c>
      <c r="Q7422" t="s">
        <v>24795</v>
      </c>
      <c r="R7422" t="s">
        <v>24796</v>
      </c>
      <c r="S7422" t="s">
        <v>36069</v>
      </c>
      <c r="T7422">
        <v>0.152084254673993</v>
      </c>
      <c r="U7422">
        <v>0.603102917160658</v>
      </c>
      <c r="V7422">
        <v>24.964358979329301</v>
      </c>
      <c r="W7422">
        <v>0.38920677604595899</v>
      </c>
      <c r="X7422">
        <v>0.704072456322962</v>
      </c>
      <c r="Y7422">
        <v>-24.3956922985967</v>
      </c>
      <c r="Z7422">
        <v>0.306975110376564</v>
      </c>
      <c r="AA7422">
        <v>0.72610664078822296</v>
      </c>
      <c r="AB7422">
        <v>24.000884897221901</v>
      </c>
      <c r="AC7422">
        <v>0.71753805159658501</v>
      </c>
      <c r="AD7422">
        <v>0.87989882095915395</v>
      </c>
      <c r="AE7422">
        <v>-2.51174557031106</v>
      </c>
      <c r="AF7422">
        <v>4.6407610929182198E-2</v>
      </c>
      <c r="AG7422">
        <v>0.476038960109122</v>
      </c>
      <c r="AH7422">
        <v>24.964358979329301</v>
      </c>
      <c r="AI7422">
        <v>0.35038410267202102</v>
      </c>
      <c r="AJ7422">
        <v>0.78121606160956403</v>
      </c>
      <c r="AK7422">
        <v>-23.893969699916099</v>
      </c>
    </row>
    <row r="7423" spans="1:37" x14ac:dyDescent="0.2">
      <c r="A7423" t="s">
        <v>24716</v>
      </c>
      <c r="B7423">
        <v>981970</v>
      </c>
      <c r="C7423">
        <v>982151</v>
      </c>
      <c r="D7423">
        <v>182</v>
      </c>
      <c r="E7423" t="s">
        <v>24797</v>
      </c>
      <c r="F7423">
        <v>2</v>
      </c>
      <c r="G7423" t="s">
        <v>24798</v>
      </c>
      <c r="H7423" t="s">
        <v>30999</v>
      </c>
      <c r="I7423">
        <v>7</v>
      </c>
      <c r="J7423">
        <v>983181</v>
      </c>
      <c r="K7423">
        <v>989640</v>
      </c>
      <c r="L7423">
        <v>6460</v>
      </c>
      <c r="M7423">
        <v>1</v>
      </c>
      <c r="N7423">
        <v>54905</v>
      </c>
      <c r="O7423" t="s">
        <v>24799</v>
      </c>
      <c r="P7423">
        <v>-1030</v>
      </c>
      <c r="Q7423" t="s">
        <v>24800</v>
      </c>
      <c r="R7423" t="s">
        <v>24801</v>
      </c>
      <c r="S7423" t="s">
        <v>36070</v>
      </c>
      <c r="T7423">
        <v>0.506551998792793</v>
      </c>
      <c r="U7423">
        <v>0.78288571403930396</v>
      </c>
      <c r="V7423">
        <v>2.4902884250015802</v>
      </c>
      <c r="W7423">
        <v>0.69201225521665499</v>
      </c>
      <c r="X7423">
        <v>0.95159051474143896</v>
      </c>
      <c r="Y7423">
        <v>-0.28119138765774798</v>
      </c>
      <c r="Z7423">
        <v>0.93459220503170903</v>
      </c>
      <c r="AA7423">
        <v>0.99919698600769702</v>
      </c>
      <c r="AB7423">
        <v>1.52681444133274</v>
      </c>
      <c r="AC7423">
        <v>0.30184355666711699</v>
      </c>
      <c r="AD7423">
        <v>0.68253123924728298</v>
      </c>
      <c r="AE7423">
        <v>-1.2811910955444199</v>
      </c>
      <c r="AF7423">
        <v>0.205398459628826</v>
      </c>
      <c r="AG7423">
        <v>0.68151250837662902</v>
      </c>
      <c r="AH7423">
        <v>3.4198983462855299</v>
      </c>
      <c r="AI7423">
        <v>0.95029317176085903</v>
      </c>
      <c r="AJ7423">
        <v>0.98621344597861504</v>
      </c>
      <c r="AK7423">
        <v>0.58756388048646802</v>
      </c>
    </row>
    <row r="7424" spans="1:37" x14ac:dyDescent="0.2">
      <c r="A7424" t="s">
        <v>24716</v>
      </c>
      <c r="B7424">
        <v>994514</v>
      </c>
      <c r="C7424">
        <v>994661</v>
      </c>
      <c r="D7424">
        <v>148</v>
      </c>
      <c r="E7424" t="s">
        <v>24802</v>
      </c>
      <c r="F7424">
        <v>3</v>
      </c>
      <c r="G7424" t="s">
        <v>24803</v>
      </c>
      <c r="H7424" t="s">
        <v>31000</v>
      </c>
      <c r="I7424">
        <v>7</v>
      </c>
      <c r="J7424">
        <v>986657</v>
      </c>
      <c r="K7424">
        <v>988804</v>
      </c>
      <c r="L7424">
        <v>2148</v>
      </c>
      <c r="M7424">
        <v>1</v>
      </c>
      <c r="N7424">
        <v>54905</v>
      </c>
      <c r="O7424" t="s">
        <v>24804</v>
      </c>
      <c r="P7424">
        <v>7857</v>
      </c>
      <c r="Q7424" t="s">
        <v>24800</v>
      </c>
      <c r="R7424" t="s">
        <v>24801</v>
      </c>
      <c r="S7424" t="s">
        <v>36070</v>
      </c>
      <c r="T7424">
        <v>0.32911398597860803</v>
      </c>
      <c r="U7424">
        <v>0.603102917160658</v>
      </c>
      <c r="V7424">
        <v>22.773323706760799</v>
      </c>
      <c r="W7424">
        <v>0.123414495547065</v>
      </c>
      <c r="X7424">
        <v>0.704072456322962</v>
      </c>
      <c r="Y7424">
        <v>23.635151428214801</v>
      </c>
      <c r="Z7424">
        <v>0.203350924423461</v>
      </c>
      <c r="AA7424">
        <v>0.72610664078822296</v>
      </c>
      <c r="AB7424">
        <v>22.772047757439399</v>
      </c>
      <c r="AC7424">
        <v>0.17695932866387601</v>
      </c>
      <c r="AD7424">
        <v>0.68253123924728298</v>
      </c>
      <c r="AE7424">
        <v>22.809522457693401</v>
      </c>
      <c r="AF7424">
        <v>0.98343762640780896</v>
      </c>
      <c r="AG7424">
        <v>1</v>
      </c>
      <c r="AH7424">
        <v>1.07662063272949</v>
      </c>
      <c r="AI7424">
        <v>0.170234813229591</v>
      </c>
      <c r="AJ7424">
        <v>0.78121606160956403</v>
      </c>
      <c r="AK7424">
        <v>4.1048594213019003</v>
      </c>
    </row>
    <row r="7425" spans="1:37" x14ac:dyDescent="0.2">
      <c r="A7425" t="s">
        <v>24716</v>
      </c>
      <c r="B7425">
        <v>994661</v>
      </c>
      <c r="C7425">
        <v>994808</v>
      </c>
      <c r="D7425">
        <v>148</v>
      </c>
      <c r="E7425" t="s">
        <v>24805</v>
      </c>
      <c r="F7425">
        <v>5</v>
      </c>
      <c r="G7425" t="s">
        <v>24806</v>
      </c>
      <c r="H7425" t="s">
        <v>31000</v>
      </c>
      <c r="I7425">
        <v>7</v>
      </c>
      <c r="J7425">
        <v>986657</v>
      </c>
      <c r="K7425">
        <v>988804</v>
      </c>
      <c r="L7425">
        <v>2148</v>
      </c>
      <c r="M7425">
        <v>1</v>
      </c>
      <c r="N7425">
        <v>54905</v>
      </c>
      <c r="O7425" t="s">
        <v>24804</v>
      </c>
      <c r="P7425">
        <v>8004</v>
      </c>
      <c r="Q7425" t="s">
        <v>24800</v>
      </c>
      <c r="R7425" t="s">
        <v>24801</v>
      </c>
      <c r="S7425" t="s">
        <v>36070</v>
      </c>
      <c r="T7425">
        <v>0.32911398597860803</v>
      </c>
      <c r="U7425">
        <v>0.603102917160658</v>
      </c>
      <c r="V7425">
        <v>22.773323706760799</v>
      </c>
      <c r="W7425">
        <v>0.123414495547065</v>
      </c>
      <c r="X7425">
        <v>0.704072456322962</v>
      </c>
      <c r="Y7425">
        <v>23.635151428214801</v>
      </c>
      <c r="Z7425">
        <v>0.203350924423461</v>
      </c>
      <c r="AA7425">
        <v>0.72610664078822296</v>
      </c>
      <c r="AB7425">
        <v>22.772047757439399</v>
      </c>
      <c r="AC7425">
        <v>0.17695932866387601</v>
      </c>
      <c r="AD7425">
        <v>0.68253123924728298</v>
      </c>
      <c r="AE7425">
        <v>22.809522457693401</v>
      </c>
      <c r="AF7425">
        <v>0.98343762640780896</v>
      </c>
      <c r="AG7425">
        <v>1</v>
      </c>
      <c r="AH7425">
        <v>1.07662063272949</v>
      </c>
      <c r="AI7425">
        <v>0.170234813229591</v>
      </c>
      <c r="AJ7425">
        <v>0.78121606160956403</v>
      </c>
      <c r="AK7425">
        <v>4.1048594213019003</v>
      </c>
    </row>
    <row r="7426" spans="1:37" x14ac:dyDescent="0.2">
      <c r="A7426" t="s">
        <v>24716</v>
      </c>
      <c r="B7426">
        <v>999571</v>
      </c>
      <c r="C7426">
        <v>999768</v>
      </c>
      <c r="D7426">
        <v>198</v>
      </c>
      <c r="E7426" t="s">
        <v>24807</v>
      </c>
      <c r="F7426">
        <v>9</v>
      </c>
      <c r="G7426" t="s">
        <v>24808</v>
      </c>
      <c r="H7426" t="s">
        <v>36071</v>
      </c>
      <c r="I7426">
        <v>7</v>
      </c>
      <c r="J7426">
        <v>986657</v>
      </c>
      <c r="K7426">
        <v>988804</v>
      </c>
      <c r="L7426">
        <v>2148</v>
      </c>
      <c r="M7426">
        <v>1</v>
      </c>
      <c r="N7426">
        <v>54905</v>
      </c>
      <c r="O7426" t="s">
        <v>24804</v>
      </c>
      <c r="P7426">
        <v>12914</v>
      </c>
      <c r="Q7426" t="s">
        <v>24800</v>
      </c>
      <c r="R7426" t="s">
        <v>24801</v>
      </c>
      <c r="S7426" t="s">
        <v>36070</v>
      </c>
      <c r="T7426">
        <v>0.32911398597860803</v>
      </c>
      <c r="U7426">
        <v>0.603102917160658</v>
      </c>
      <c r="V7426">
        <v>22.360254396547798</v>
      </c>
      <c r="W7426">
        <v>0.89107655920673101</v>
      </c>
      <c r="X7426">
        <v>0.95159051474143896</v>
      </c>
      <c r="Y7426">
        <v>1.64272090670796</v>
      </c>
      <c r="Z7426">
        <v>0.306975110376564</v>
      </c>
      <c r="AA7426">
        <v>0.72610664078822296</v>
      </c>
      <c r="AB7426">
        <v>23.236534790765301</v>
      </c>
      <c r="AC7426">
        <v>0.75388744886274095</v>
      </c>
      <c r="AD7426">
        <v>0.87989882095915395</v>
      </c>
      <c r="AE7426">
        <v>0.64272100539424104</v>
      </c>
      <c r="AF7426">
        <v>0.64997455747578503</v>
      </c>
      <c r="AG7426">
        <v>0.80674443595273604</v>
      </c>
      <c r="AH7426">
        <v>-0.36708661336259102</v>
      </c>
      <c r="AI7426">
        <v>0.56157887380500204</v>
      </c>
      <c r="AJ7426">
        <v>0.78121606160956403</v>
      </c>
      <c r="AK7426">
        <v>2.5114761188693202</v>
      </c>
    </row>
    <row r="7427" spans="1:37" x14ac:dyDescent="0.2">
      <c r="A7427" t="s">
        <v>24716</v>
      </c>
      <c r="B7427">
        <v>1000008</v>
      </c>
      <c r="C7427">
        <v>1000170</v>
      </c>
      <c r="D7427">
        <v>163</v>
      </c>
      <c r="E7427" t="s">
        <v>24809</v>
      </c>
      <c r="F7427">
        <v>10</v>
      </c>
      <c r="G7427" t="s">
        <v>24810</v>
      </c>
      <c r="H7427" t="s">
        <v>36071</v>
      </c>
      <c r="I7427">
        <v>7</v>
      </c>
      <c r="J7427">
        <v>986657</v>
      </c>
      <c r="K7427">
        <v>988804</v>
      </c>
      <c r="L7427">
        <v>2148</v>
      </c>
      <c r="M7427">
        <v>1</v>
      </c>
      <c r="N7427">
        <v>54905</v>
      </c>
      <c r="O7427" t="s">
        <v>24804</v>
      </c>
      <c r="P7427">
        <v>13351</v>
      </c>
      <c r="Q7427" t="s">
        <v>24800</v>
      </c>
      <c r="R7427" t="s">
        <v>24801</v>
      </c>
      <c r="S7427" t="s">
        <v>36070</v>
      </c>
      <c r="T7427">
        <v>0.32911398597860803</v>
      </c>
      <c r="U7427">
        <v>0.603102917160658</v>
      </c>
      <c r="V7427">
        <v>22.360254396547798</v>
      </c>
      <c r="W7427">
        <v>0.89107655920673101</v>
      </c>
      <c r="X7427">
        <v>0.95159051474143896</v>
      </c>
      <c r="Y7427">
        <v>1.64272090670796</v>
      </c>
      <c r="Z7427">
        <v>0.306975110376564</v>
      </c>
      <c r="AA7427">
        <v>0.72610664078822296</v>
      </c>
      <c r="AB7427">
        <v>23.236534790765301</v>
      </c>
      <c r="AC7427">
        <v>0.75388744886274095</v>
      </c>
      <c r="AD7427">
        <v>0.87989882095915395</v>
      </c>
      <c r="AE7427">
        <v>0.64272100539424104</v>
      </c>
      <c r="AF7427">
        <v>0.64997455747578503</v>
      </c>
      <c r="AG7427">
        <v>0.80674443595273604</v>
      </c>
      <c r="AH7427">
        <v>-0.36708661336259102</v>
      </c>
      <c r="AI7427">
        <v>0.56157887380500204</v>
      </c>
      <c r="AJ7427">
        <v>0.78121606160956403</v>
      </c>
      <c r="AK7427">
        <v>2.5114761188693202</v>
      </c>
    </row>
    <row r="7428" spans="1:37" x14ac:dyDescent="0.2">
      <c r="A7428" t="s">
        <v>24716</v>
      </c>
      <c r="B7428">
        <v>1006578</v>
      </c>
      <c r="C7428">
        <v>1006738</v>
      </c>
      <c r="D7428">
        <v>161</v>
      </c>
      <c r="E7428" t="s">
        <v>24811</v>
      </c>
      <c r="F7428">
        <v>22</v>
      </c>
      <c r="G7428" t="s">
        <v>24812</v>
      </c>
      <c r="H7428" t="s">
        <v>36072</v>
      </c>
      <c r="I7428">
        <v>7</v>
      </c>
      <c r="J7428">
        <v>1022933</v>
      </c>
      <c r="K7428">
        <v>1023026</v>
      </c>
      <c r="L7428">
        <v>94</v>
      </c>
      <c r="M7428">
        <v>2</v>
      </c>
      <c r="N7428">
        <v>442907</v>
      </c>
      <c r="O7428" t="s">
        <v>24813</v>
      </c>
      <c r="P7428">
        <v>16288</v>
      </c>
      <c r="Q7428" t="s">
        <v>24814</v>
      </c>
      <c r="R7428" t="s">
        <v>24815</v>
      </c>
      <c r="S7428" t="s">
        <v>36073</v>
      </c>
      <c r="T7428">
        <v>0.97213403838398904</v>
      </c>
      <c r="U7428">
        <v>1</v>
      </c>
      <c r="V7428">
        <v>1.11104172213685</v>
      </c>
      <c r="W7428">
        <v>0.89107655920673101</v>
      </c>
      <c r="X7428">
        <v>0.95159051474143896</v>
      </c>
      <c r="Y7428">
        <v>1.3162868228240501</v>
      </c>
      <c r="Z7428">
        <v>0.69013698642955401</v>
      </c>
      <c r="AA7428">
        <v>0.84521697243271998</v>
      </c>
      <c r="AB7428">
        <v>0.14756765030223101</v>
      </c>
      <c r="AC7428">
        <v>0.75388744886274095</v>
      </c>
      <c r="AD7428">
        <v>0.87989882095915395</v>
      </c>
      <c r="AE7428">
        <v>0.31628687496431701</v>
      </c>
      <c r="AF7428">
        <v>0.61410715005536498</v>
      </c>
      <c r="AG7428">
        <v>0.80674443595273604</v>
      </c>
      <c r="AH7428">
        <v>2.0406522869847201</v>
      </c>
      <c r="AI7428">
        <v>0.56157887380500204</v>
      </c>
      <c r="AJ7428">
        <v>0.78121606160956403</v>
      </c>
      <c r="AK7428">
        <v>2.1850421822850601</v>
      </c>
    </row>
    <row r="7429" spans="1:37" x14ac:dyDescent="0.2">
      <c r="A7429" t="s">
        <v>24716</v>
      </c>
      <c r="B7429">
        <v>1006738</v>
      </c>
      <c r="C7429">
        <v>1006898</v>
      </c>
      <c r="D7429">
        <v>161</v>
      </c>
      <c r="E7429" t="s">
        <v>24816</v>
      </c>
      <c r="F7429">
        <v>7</v>
      </c>
      <c r="G7429" t="s">
        <v>24817</v>
      </c>
      <c r="H7429" t="s">
        <v>36072</v>
      </c>
      <c r="I7429">
        <v>7</v>
      </c>
      <c r="J7429">
        <v>1022933</v>
      </c>
      <c r="K7429">
        <v>1023026</v>
      </c>
      <c r="L7429">
        <v>94</v>
      </c>
      <c r="M7429">
        <v>2</v>
      </c>
      <c r="N7429">
        <v>442907</v>
      </c>
      <c r="O7429" t="s">
        <v>24813</v>
      </c>
      <c r="P7429">
        <v>16128</v>
      </c>
      <c r="Q7429" t="s">
        <v>24814</v>
      </c>
      <c r="R7429" t="s">
        <v>24815</v>
      </c>
      <c r="S7429" t="s">
        <v>36073</v>
      </c>
      <c r="T7429">
        <v>0.97213403838398904</v>
      </c>
      <c r="U7429">
        <v>1</v>
      </c>
      <c r="V7429">
        <v>1.3520498131968799</v>
      </c>
      <c r="W7429">
        <v>0.89107655920673101</v>
      </c>
      <c r="X7429">
        <v>0.95159051474143896</v>
      </c>
      <c r="Y7429">
        <v>1.55729491430627</v>
      </c>
      <c r="Z7429">
        <v>0.69013698642955401</v>
      </c>
      <c r="AA7429">
        <v>0.84521697243271998</v>
      </c>
      <c r="AB7429">
        <v>0.38857573334068002</v>
      </c>
      <c r="AC7429">
        <v>0.75388744886274095</v>
      </c>
      <c r="AD7429">
        <v>0.87989882095915395</v>
      </c>
      <c r="AE7429">
        <v>0.55729495842495402</v>
      </c>
      <c r="AF7429">
        <v>0.61410715005536498</v>
      </c>
      <c r="AG7429">
        <v>0.80674443595273604</v>
      </c>
      <c r="AH7429">
        <v>2.28166037804474</v>
      </c>
      <c r="AI7429">
        <v>0.56157887380500204</v>
      </c>
      <c r="AJ7429">
        <v>0.78121606160956403</v>
      </c>
      <c r="AK7429">
        <v>2.42605027376728</v>
      </c>
    </row>
    <row r="7430" spans="1:37" x14ac:dyDescent="0.2">
      <c r="A7430" t="s">
        <v>24716</v>
      </c>
      <c r="B7430">
        <v>1006898</v>
      </c>
      <c r="C7430">
        <v>1007058</v>
      </c>
      <c r="D7430">
        <v>161</v>
      </c>
      <c r="E7430" t="s">
        <v>24818</v>
      </c>
      <c r="F7430">
        <v>8</v>
      </c>
      <c r="G7430" t="s">
        <v>24819</v>
      </c>
      <c r="H7430" t="s">
        <v>36072</v>
      </c>
      <c r="I7430">
        <v>7</v>
      </c>
      <c r="J7430">
        <v>1022933</v>
      </c>
      <c r="K7430">
        <v>1023026</v>
      </c>
      <c r="L7430">
        <v>94</v>
      </c>
      <c r="M7430">
        <v>2</v>
      </c>
      <c r="N7430">
        <v>442907</v>
      </c>
      <c r="O7430" t="s">
        <v>24813</v>
      </c>
      <c r="P7430">
        <v>15968</v>
      </c>
      <c r="Q7430" t="s">
        <v>24814</v>
      </c>
      <c r="R7430" t="s">
        <v>24815</v>
      </c>
      <c r="S7430" t="s">
        <v>36073</v>
      </c>
      <c r="T7430">
        <v>0.97213403838398904</v>
      </c>
      <c r="U7430">
        <v>1</v>
      </c>
      <c r="V7430">
        <v>1.11104172213685</v>
      </c>
      <c r="W7430">
        <v>0.89107655920673101</v>
      </c>
      <c r="X7430">
        <v>0.95159051474143896</v>
      </c>
      <c r="Y7430">
        <v>1.3162868228240501</v>
      </c>
      <c r="Z7430">
        <v>0.69013698642955401</v>
      </c>
      <c r="AA7430">
        <v>0.84521697243271998</v>
      </c>
      <c r="AB7430">
        <v>0.14756765030223101</v>
      </c>
      <c r="AC7430">
        <v>0.75388744886274095</v>
      </c>
      <c r="AD7430">
        <v>0.87989882095915395</v>
      </c>
      <c r="AE7430">
        <v>0.31628687496431701</v>
      </c>
      <c r="AF7430">
        <v>0.61410715005536498</v>
      </c>
      <c r="AG7430">
        <v>0.80674443595273604</v>
      </c>
      <c r="AH7430">
        <v>2.0406522869847201</v>
      </c>
      <c r="AI7430">
        <v>0.56157887380500204</v>
      </c>
      <c r="AJ7430">
        <v>0.78121606160956403</v>
      </c>
      <c r="AK7430">
        <v>2.1850421822850601</v>
      </c>
    </row>
    <row r="7431" spans="1:37" x14ac:dyDescent="0.2">
      <c r="A7431" t="s">
        <v>24716</v>
      </c>
      <c r="B7431">
        <v>1023785</v>
      </c>
      <c r="C7431">
        <v>1023951</v>
      </c>
      <c r="D7431">
        <v>167</v>
      </c>
      <c r="E7431" t="s">
        <v>24820</v>
      </c>
      <c r="F7431">
        <v>4</v>
      </c>
      <c r="G7431" t="s">
        <v>24821</v>
      </c>
      <c r="H7431" t="s">
        <v>30987</v>
      </c>
      <c r="I7431">
        <v>7</v>
      </c>
      <c r="J7431">
        <v>1022933</v>
      </c>
      <c r="K7431">
        <v>1023026</v>
      </c>
      <c r="L7431">
        <v>94</v>
      </c>
      <c r="M7431">
        <v>2</v>
      </c>
      <c r="N7431">
        <v>442907</v>
      </c>
      <c r="O7431" t="s">
        <v>24813</v>
      </c>
      <c r="P7431">
        <v>-759</v>
      </c>
      <c r="Q7431" t="s">
        <v>24814</v>
      </c>
      <c r="R7431" t="s">
        <v>24815</v>
      </c>
      <c r="S7431" t="s">
        <v>36073</v>
      </c>
      <c r="T7431">
        <v>0.32911398597860803</v>
      </c>
      <c r="U7431">
        <v>0.603102917160658</v>
      </c>
      <c r="V7431">
        <v>22.132307349236999</v>
      </c>
      <c r="W7431">
        <v>0.38920677604595899</v>
      </c>
      <c r="X7431">
        <v>0.704072456322962</v>
      </c>
      <c r="Y7431">
        <v>-21.930673535141</v>
      </c>
      <c r="Z7431">
        <v>0.306975110376564</v>
      </c>
      <c r="AA7431">
        <v>0.72610664078822296</v>
      </c>
      <c r="AB7431">
        <v>22.537404820436699</v>
      </c>
      <c r="AC7431">
        <v>0.75388744886274095</v>
      </c>
      <c r="AD7431">
        <v>0.87989882095915395</v>
      </c>
      <c r="AE7431">
        <v>-6.2481015192261798E-2</v>
      </c>
      <c r="AF7431">
        <v>0.64997455747578503</v>
      </c>
      <c r="AG7431">
        <v>0.80674443595273604</v>
      </c>
      <c r="AH7431">
        <v>0.338115390896778</v>
      </c>
      <c r="AI7431">
        <v>0.35038410267202102</v>
      </c>
      <c r="AJ7431">
        <v>0.78121606160956403</v>
      </c>
      <c r="AK7431">
        <v>-22.4304896347506</v>
      </c>
    </row>
    <row r="7432" spans="1:37" x14ac:dyDescent="0.2">
      <c r="A7432" t="s">
        <v>24716</v>
      </c>
      <c r="B7432">
        <v>1023951</v>
      </c>
      <c r="C7432">
        <v>1024117</v>
      </c>
      <c r="D7432">
        <v>167</v>
      </c>
      <c r="E7432" t="s">
        <v>24822</v>
      </c>
      <c r="F7432">
        <v>1</v>
      </c>
      <c r="G7432" t="s">
        <v>24823</v>
      </c>
      <c r="H7432" t="s">
        <v>30987</v>
      </c>
      <c r="I7432">
        <v>7</v>
      </c>
      <c r="J7432">
        <v>1022933</v>
      </c>
      <c r="K7432">
        <v>1023026</v>
      </c>
      <c r="L7432">
        <v>94</v>
      </c>
      <c r="M7432">
        <v>2</v>
      </c>
      <c r="N7432">
        <v>442907</v>
      </c>
      <c r="O7432" t="s">
        <v>24813</v>
      </c>
      <c r="P7432">
        <v>-925</v>
      </c>
      <c r="Q7432" t="s">
        <v>24814</v>
      </c>
      <c r="R7432" t="s">
        <v>24815</v>
      </c>
      <c r="S7432" t="s">
        <v>36073</v>
      </c>
      <c r="T7432">
        <v>0.32911398597860803</v>
      </c>
      <c r="U7432">
        <v>0.603102917160658</v>
      </c>
      <c r="V7432">
        <v>22.132307349236999</v>
      </c>
      <c r="W7432">
        <v>0.38920677604595899</v>
      </c>
      <c r="X7432">
        <v>0.704072456322962</v>
      </c>
      <c r="Y7432">
        <v>-21.930673535141</v>
      </c>
      <c r="Z7432">
        <v>0.306975110376564</v>
      </c>
      <c r="AA7432">
        <v>0.72610664078822296</v>
      </c>
      <c r="AB7432">
        <v>22.537404820436699</v>
      </c>
      <c r="AC7432">
        <v>0.75388744886274095</v>
      </c>
      <c r="AD7432">
        <v>0.87989882095915395</v>
      </c>
      <c r="AE7432">
        <v>-6.2481015192261798E-2</v>
      </c>
      <c r="AF7432">
        <v>0.64997455747578503</v>
      </c>
      <c r="AG7432">
        <v>0.80674443595273604</v>
      </c>
      <c r="AH7432">
        <v>0.338115390896778</v>
      </c>
      <c r="AI7432">
        <v>0.35038410267202102</v>
      </c>
      <c r="AJ7432">
        <v>0.78121606160956403</v>
      </c>
      <c r="AK7432">
        <v>-22.4304896347506</v>
      </c>
    </row>
    <row r="7433" spans="1:37" x14ac:dyDescent="0.2">
      <c r="A7433" t="s">
        <v>24716</v>
      </c>
      <c r="B7433">
        <v>1024117</v>
      </c>
      <c r="C7433">
        <v>1024283</v>
      </c>
      <c r="D7433">
        <v>167</v>
      </c>
      <c r="E7433" t="s">
        <v>24824</v>
      </c>
      <c r="F7433">
        <v>4</v>
      </c>
      <c r="G7433" t="s">
        <v>24825</v>
      </c>
      <c r="H7433" t="s">
        <v>30999</v>
      </c>
      <c r="I7433">
        <v>7</v>
      </c>
      <c r="J7433">
        <v>1022933</v>
      </c>
      <c r="K7433">
        <v>1023026</v>
      </c>
      <c r="L7433">
        <v>94</v>
      </c>
      <c r="M7433">
        <v>2</v>
      </c>
      <c r="N7433">
        <v>442907</v>
      </c>
      <c r="O7433" t="s">
        <v>24813</v>
      </c>
      <c r="P7433">
        <v>-1091</v>
      </c>
      <c r="Q7433" t="s">
        <v>24814</v>
      </c>
      <c r="R7433" t="s">
        <v>24815</v>
      </c>
      <c r="S7433" t="s">
        <v>36073</v>
      </c>
      <c r="T7433">
        <v>0.32911398597860803</v>
      </c>
      <c r="U7433">
        <v>0.603102917160658</v>
      </c>
      <c r="V7433">
        <v>22.132307349236999</v>
      </c>
      <c r="W7433">
        <v>0.38920677604595899</v>
      </c>
      <c r="X7433">
        <v>0.704072456322962</v>
      </c>
      <c r="Y7433">
        <v>-21.930673535141</v>
      </c>
      <c r="Z7433">
        <v>0.306975110376564</v>
      </c>
      <c r="AA7433">
        <v>0.72610664078822296</v>
      </c>
      <c r="AB7433">
        <v>22.537404820436699</v>
      </c>
      <c r="AC7433">
        <v>0.75388744886274095</v>
      </c>
      <c r="AD7433">
        <v>0.87989882095915395</v>
      </c>
      <c r="AE7433">
        <v>-6.2481015192261798E-2</v>
      </c>
      <c r="AF7433">
        <v>0.64997455747578503</v>
      </c>
      <c r="AG7433">
        <v>0.80674443595273604</v>
      </c>
      <c r="AH7433">
        <v>0.338115390896778</v>
      </c>
      <c r="AI7433">
        <v>0.35038410267202102</v>
      </c>
      <c r="AJ7433">
        <v>0.78121606160956403</v>
      </c>
      <c r="AK7433">
        <v>-22.4304896347506</v>
      </c>
    </row>
    <row r="7434" spans="1:37" x14ac:dyDescent="0.2">
      <c r="A7434" t="s">
        <v>24716</v>
      </c>
      <c r="B7434">
        <v>1025821</v>
      </c>
      <c r="C7434">
        <v>1025973</v>
      </c>
      <c r="D7434">
        <v>153</v>
      </c>
      <c r="E7434" t="s">
        <v>24826</v>
      </c>
      <c r="F7434">
        <v>4</v>
      </c>
      <c r="G7434" t="s">
        <v>24827</v>
      </c>
      <c r="H7434" t="s">
        <v>31032</v>
      </c>
      <c r="I7434">
        <v>7</v>
      </c>
      <c r="J7434">
        <v>997016</v>
      </c>
      <c r="K7434">
        <v>1028339</v>
      </c>
      <c r="L7434">
        <v>31324</v>
      </c>
      <c r="M7434">
        <v>2</v>
      </c>
      <c r="N7434">
        <v>84310</v>
      </c>
      <c r="O7434" t="s">
        <v>24828</v>
      </c>
      <c r="P7434">
        <v>2366</v>
      </c>
      <c r="Q7434" t="s">
        <v>24829</v>
      </c>
      <c r="R7434" t="s">
        <v>24830</v>
      </c>
      <c r="S7434" t="s">
        <v>36074</v>
      </c>
      <c r="T7434">
        <v>1</v>
      </c>
      <c r="U7434">
        <v>1</v>
      </c>
      <c r="V7434">
        <v>-2.0096210820554999E-2</v>
      </c>
      <c r="W7434">
        <v>0.94541066367716797</v>
      </c>
      <c r="X7434">
        <v>0.95159051474143896</v>
      </c>
      <c r="Y7434">
        <v>0.185148890625321</v>
      </c>
      <c r="Z7434">
        <v>0.65379035313853895</v>
      </c>
      <c r="AA7434">
        <v>0.84521697243271998</v>
      </c>
      <c r="AB7434">
        <v>-0.98357024716142505</v>
      </c>
      <c r="AC7434">
        <v>0.71753805159658501</v>
      </c>
      <c r="AD7434">
        <v>0.87989882095915395</v>
      </c>
      <c r="AE7434">
        <v>-0.81485102174066304</v>
      </c>
      <c r="AF7434">
        <v>0.64997455747578503</v>
      </c>
      <c r="AG7434">
        <v>0.80674443595273604</v>
      </c>
      <c r="AH7434">
        <v>0.90951437898160004</v>
      </c>
      <c r="AI7434">
        <v>0.59609816080359102</v>
      </c>
      <c r="AJ7434">
        <v>0.78121606160956403</v>
      </c>
      <c r="AK7434">
        <v>1.05390427504062</v>
      </c>
    </row>
    <row r="7435" spans="1:37" x14ac:dyDescent="0.2">
      <c r="A7435" t="s">
        <v>24716</v>
      </c>
      <c r="B7435">
        <v>1025973</v>
      </c>
      <c r="C7435">
        <v>1026125</v>
      </c>
      <c r="D7435">
        <v>153</v>
      </c>
      <c r="E7435" t="s">
        <v>24831</v>
      </c>
      <c r="F7435">
        <v>1</v>
      </c>
      <c r="G7435" t="s">
        <v>24832</v>
      </c>
      <c r="H7435" t="s">
        <v>31032</v>
      </c>
      <c r="I7435">
        <v>7</v>
      </c>
      <c r="J7435">
        <v>997016</v>
      </c>
      <c r="K7435">
        <v>1028339</v>
      </c>
      <c r="L7435">
        <v>31324</v>
      </c>
      <c r="M7435">
        <v>2</v>
      </c>
      <c r="N7435">
        <v>84310</v>
      </c>
      <c r="O7435" t="s">
        <v>24828</v>
      </c>
      <c r="P7435">
        <v>2214</v>
      </c>
      <c r="Q7435" t="s">
        <v>24829</v>
      </c>
      <c r="R7435" t="s">
        <v>24830</v>
      </c>
      <c r="S7435" t="s">
        <v>36074</v>
      </c>
      <c r="T7435">
        <v>1</v>
      </c>
      <c r="U7435">
        <v>1</v>
      </c>
      <c r="V7435">
        <v>-1.30960277426037</v>
      </c>
      <c r="W7435">
        <v>0.94541066367716797</v>
      </c>
      <c r="X7435">
        <v>0.95159051474143896</v>
      </c>
      <c r="Y7435">
        <v>-1.10435766769495</v>
      </c>
      <c r="Z7435">
        <v>0.65379035313853895</v>
      </c>
      <c r="AA7435">
        <v>0.84521697243271998</v>
      </c>
      <c r="AB7435">
        <v>-2.27307681060124</v>
      </c>
      <c r="AC7435">
        <v>0.71753805159658501</v>
      </c>
      <c r="AD7435">
        <v>0.87989882095915395</v>
      </c>
      <c r="AE7435">
        <v>-2.10435758006094</v>
      </c>
      <c r="AF7435">
        <v>0.64997455747578503</v>
      </c>
      <c r="AG7435">
        <v>0.80674443595273604</v>
      </c>
      <c r="AH7435">
        <v>-0.37999213582258901</v>
      </c>
      <c r="AI7435">
        <v>0.59609816080359102</v>
      </c>
      <c r="AJ7435">
        <v>0.78121606160956403</v>
      </c>
      <c r="AK7435">
        <v>-0.23560223464402799</v>
      </c>
    </row>
    <row r="7436" spans="1:37" x14ac:dyDescent="0.2">
      <c r="A7436" t="s">
        <v>24716</v>
      </c>
      <c r="B7436">
        <v>1026255</v>
      </c>
      <c r="C7436">
        <v>1026554</v>
      </c>
      <c r="D7436">
        <v>300</v>
      </c>
      <c r="E7436" t="s">
        <v>24833</v>
      </c>
      <c r="F7436">
        <v>15</v>
      </c>
      <c r="G7436" t="s">
        <v>24834</v>
      </c>
      <c r="H7436" t="s">
        <v>30999</v>
      </c>
      <c r="I7436">
        <v>7</v>
      </c>
      <c r="J7436">
        <v>997016</v>
      </c>
      <c r="K7436">
        <v>1028339</v>
      </c>
      <c r="L7436">
        <v>31324</v>
      </c>
      <c r="M7436">
        <v>2</v>
      </c>
      <c r="N7436">
        <v>84310</v>
      </c>
      <c r="O7436" t="s">
        <v>24828</v>
      </c>
      <c r="P7436">
        <v>1785</v>
      </c>
      <c r="Q7436" t="s">
        <v>24829</v>
      </c>
      <c r="R7436" t="s">
        <v>24830</v>
      </c>
      <c r="S7436" t="s">
        <v>36074</v>
      </c>
      <c r="T7436">
        <v>1</v>
      </c>
      <c r="U7436">
        <v>1</v>
      </c>
      <c r="V7436">
        <v>-1.30960277426037</v>
      </c>
      <c r="W7436">
        <v>0.94541066367716797</v>
      </c>
      <c r="X7436">
        <v>0.95159051474143896</v>
      </c>
      <c r="Y7436">
        <v>-1.10435766769495</v>
      </c>
      <c r="Z7436">
        <v>0.65379035313853895</v>
      </c>
      <c r="AA7436">
        <v>0.84521697243271998</v>
      </c>
      <c r="AB7436">
        <v>-2.27307681060124</v>
      </c>
      <c r="AC7436">
        <v>0.71753805159658501</v>
      </c>
      <c r="AD7436">
        <v>0.87989882095915395</v>
      </c>
      <c r="AE7436">
        <v>-2.10435758006094</v>
      </c>
      <c r="AF7436">
        <v>0.64997455747578503</v>
      </c>
      <c r="AG7436">
        <v>0.80674443595273604</v>
      </c>
      <c r="AH7436">
        <v>-0.37999213582258901</v>
      </c>
      <c r="AI7436">
        <v>0.59609816080359102</v>
      </c>
      <c r="AJ7436">
        <v>0.78121606160956403</v>
      </c>
      <c r="AK7436">
        <v>-0.23560223464402799</v>
      </c>
    </row>
    <row r="7437" spans="1:37" x14ac:dyDescent="0.2">
      <c r="A7437" t="s">
        <v>24716</v>
      </c>
      <c r="B7437">
        <v>1028808</v>
      </c>
      <c r="C7437">
        <v>1028963</v>
      </c>
      <c r="D7437">
        <v>156</v>
      </c>
      <c r="E7437" t="s">
        <v>24835</v>
      </c>
      <c r="F7437">
        <v>0</v>
      </c>
      <c r="G7437" t="s">
        <v>24836</v>
      </c>
      <c r="H7437" t="s">
        <v>30987</v>
      </c>
      <c r="I7437">
        <v>7</v>
      </c>
      <c r="J7437">
        <v>1024502</v>
      </c>
      <c r="K7437">
        <v>1028352</v>
      </c>
      <c r="L7437">
        <v>3851</v>
      </c>
      <c r="M7437">
        <v>2</v>
      </c>
      <c r="N7437">
        <v>84310</v>
      </c>
      <c r="O7437" t="s">
        <v>24837</v>
      </c>
      <c r="P7437">
        <v>-456</v>
      </c>
      <c r="Q7437" t="s">
        <v>24829</v>
      </c>
      <c r="R7437" t="s">
        <v>24830</v>
      </c>
      <c r="S7437" t="s">
        <v>36074</v>
      </c>
      <c r="T7437">
        <v>0.32911398597860803</v>
      </c>
      <c r="U7437">
        <v>0.603102917160658</v>
      </c>
      <c r="V7437">
        <v>23.188361155728899</v>
      </c>
      <c r="W7437">
        <v>0.29261482077562401</v>
      </c>
      <c r="X7437">
        <v>0.704072456322962</v>
      </c>
      <c r="Y7437">
        <v>23.262361729626001</v>
      </c>
      <c r="Z7437">
        <v>0.48464167878831399</v>
      </c>
      <c r="AA7437">
        <v>0.84435025072159198</v>
      </c>
      <c r="AB7437">
        <v>22.224887175139699</v>
      </c>
      <c r="AC7437">
        <v>0.45677901822897599</v>
      </c>
      <c r="AD7437">
        <v>0.82872126865393902</v>
      </c>
      <c r="AE7437">
        <v>22.262361873011699</v>
      </c>
      <c r="AF7437">
        <v>0.16793847098801201</v>
      </c>
      <c r="AG7437">
        <v>0.68151250837662902</v>
      </c>
      <c r="AH7437">
        <v>23.188361155728899</v>
      </c>
      <c r="AI7437">
        <v>0.14667288820271701</v>
      </c>
      <c r="AJ7437">
        <v>0.78121606160956403</v>
      </c>
      <c r="AK7437">
        <v>23.262361729626001</v>
      </c>
    </row>
    <row r="7438" spans="1:37" x14ac:dyDescent="0.2">
      <c r="A7438" t="s">
        <v>24716</v>
      </c>
      <c r="B7438">
        <v>1067399</v>
      </c>
      <c r="C7438">
        <v>1067562</v>
      </c>
      <c r="D7438">
        <v>164</v>
      </c>
      <c r="E7438" t="s">
        <v>24838</v>
      </c>
      <c r="F7438">
        <v>1</v>
      </c>
      <c r="G7438" t="s">
        <v>24839</v>
      </c>
      <c r="H7438" t="s">
        <v>36075</v>
      </c>
      <c r="I7438">
        <v>7</v>
      </c>
      <c r="J7438">
        <v>1074450</v>
      </c>
      <c r="K7438">
        <v>1078036</v>
      </c>
      <c r="L7438">
        <v>3587</v>
      </c>
      <c r="M7438">
        <v>1</v>
      </c>
      <c r="N7438">
        <v>105375120</v>
      </c>
      <c r="O7438" t="s">
        <v>24840</v>
      </c>
      <c r="P7438">
        <v>-6888</v>
      </c>
      <c r="Q7438" t="s">
        <v>40</v>
      </c>
      <c r="R7438" t="s">
        <v>24841</v>
      </c>
      <c r="S7438" t="s">
        <v>36076</v>
      </c>
      <c r="T7438">
        <v>0.152084254673993</v>
      </c>
      <c r="U7438">
        <v>0.603102917160658</v>
      </c>
      <c r="V7438">
        <v>25.020181320611599</v>
      </c>
      <c r="W7438">
        <v>0.38920677604595899</v>
      </c>
      <c r="X7438">
        <v>0.704072456322962</v>
      </c>
      <c r="Y7438">
        <v>-23.1586204214959</v>
      </c>
      <c r="Z7438">
        <v>0.306975110376564</v>
      </c>
      <c r="AA7438">
        <v>0.72610664078822296</v>
      </c>
      <c r="AB7438">
        <v>24.056707236915202</v>
      </c>
      <c r="AC7438">
        <v>0.75388744886274095</v>
      </c>
      <c r="AD7438">
        <v>0.87989882095915395</v>
      </c>
      <c r="AE7438">
        <v>0.38666950963709501</v>
      </c>
      <c r="AF7438">
        <v>4.6407610929182198E-2</v>
      </c>
      <c r="AG7438">
        <v>0.476038960109122</v>
      </c>
      <c r="AH7438">
        <v>25.020181320611599</v>
      </c>
      <c r="AI7438">
        <v>0.35038410267202102</v>
      </c>
      <c r="AJ7438">
        <v>0.78121606160956403</v>
      </c>
      <c r="AK7438">
        <v>-23.9497920393584</v>
      </c>
    </row>
    <row r="7439" spans="1:37" x14ac:dyDescent="0.2">
      <c r="A7439" t="s">
        <v>24716</v>
      </c>
      <c r="B7439">
        <v>1067562</v>
      </c>
      <c r="C7439">
        <v>1067725</v>
      </c>
      <c r="D7439">
        <v>164</v>
      </c>
      <c r="E7439" t="s">
        <v>24842</v>
      </c>
      <c r="F7439">
        <v>1</v>
      </c>
      <c r="G7439" t="s">
        <v>24843</v>
      </c>
      <c r="H7439" t="s">
        <v>36075</v>
      </c>
      <c r="I7439">
        <v>7</v>
      </c>
      <c r="J7439">
        <v>1074450</v>
      </c>
      <c r="K7439">
        <v>1078036</v>
      </c>
      <c r="L7439">
        <v>3587</v>
      </c>
      <c r="M7439">
        <v>1</v>
      </c>
      <c r="N7439">
        <v>105375120</v>
      </c>
      <c r="O7439" t="s">
        <v>24840</v>
      </c>
      <c r="P7439">
        <v>-6725</v>
      </c>
      <c r="Q7439" t="s">
        <v>40</v>
      </c>
      <c r="R7439" t="s">
        <v>24841</v>
      </c>
      <c r="S7439" t="s">
        <v>36076</v>
      </c>
      <c r="T7439">
        <v>0.152084254673993</v>
      </c>
      <c r="U7439">
        <v>0.603102917160658</v>
      </c>
      <c r="V7439">
        <v>24.559378968745701</v>
      </c>
      <c r="W7439">
        <v>0.38920677604595899</v>
      </c>
      <c r="X7439">
        <v>0.704072456322962</v>
      </c>
      <c r="Y7439">
        <v>-23.1586204214959</v>
      </c>
      <c r="Z7439">
        <v>0.306975110376564</v>
      </c>
      <c r="AA7439">
        <v>0.72610664078822296</v>
      </c>
      <c r="AB7439">
        <v>23.5959049002063</v>
      </c>
      <c r="AC7439">
        <v>0.75388744886274095</v>
      </c>
      <c r="AD7439">
        <v>0.87989882095915395</v>
      </c>
      <c r="AE7439">
        <v>-0.35029600596128502</v>
      </c>
      <c r="AF7439">
        <v>4.6407610929182198E-2</v>
      </c>
      <c r="AG7439">
        <v>0.476038960109122</v>
      </c>
      <c r="AH7439">
        <v>24.559378968745701</v>
      </c>
      <c r="AI7439">
        <v>0.35038410267202102</v>
      </c>
      <c r="AJ7439">
        <v>0.78121606160956403</v>
      </c>
      <c r="AK7439">
        <v>-23.488989705042801</v>
      </c>
    </row>
    <row r="7440" spans="1:37" x14ac:dyDescent="0.2">
      <c r="A7440" t="s">
        <v>24716</v>
      </c>
      <c r="B7440">
        <v>1067725</v>
      </c>
      <c r="C7440">
        <v>1067888</v>
      </c>
      <c r="D7440">
        <v>164</v>
      </c>
      <c r="E7440" t="s">
        <v>24844</v>
      </c>
      <c r="F7440">
        <v>0</v>
      </c>
      <c r="G7440" t="s">
        <v>24845</v>
      </c>
      <c r="H7440" t="s">
        <v>36075</v>
      </c>
      <c r="I7440">
        <v>7</v>
      </c>
      <c r="J7440">
        <v>1074450</v>
      </c>
      <c r="K7440">
        <v>1078036</v>
      </c>
      <c r="L7440">
        <v>3587</v>
      </c>
      <c r="M7440">
        <v>1</v>
      </c>
      <c r="N7440">
        <v>105375120</v>
      </c>
      <c r="O7440" t="s">
        <v>24840</v>
      </c>
      <c r="P7440">
        <v>-6562</v>
      </c>
      <c r="Q7440" t="s">
        <v>40</v>
      </c>
      <c r="R7440" t="s">
        <v>24841</v>
      </c>
      <c r="S7440" t="s">
        <v>36076</v>
      </c>
      <c r="T7440">
        <v>0.152084254673993</v>
      </c>
      <c r="U7440">
        <v>0.603102917160658</v>
      </c>
      <c r="V7440">
        <v>25.414061656353901</v>
      </c>
      <c r="W7440">
        <v>0.38920677604595899</v>
      </c>
      <c r="X7440">
        <v>0.704072456322962</v>
      </c>
      <c r="Y7440">
        <v>-24.7435828194997</v>
      </c>
      <c r="Z7440">
        <v>0.306975110376564</v>
      </c>
      <c r="AA7440">
        <v>0.72610664078822296</v>
      </c>
      <c r="AB7440">
        <v>24.450587563034201</v>
      </c>
      <c r="AC7440">
        <v>0.71753805159658501</v>
      </c>
      <c r="AD7440">
        <v>0.87989882095915395</v>
      </c>
      <c r="AE7440">
        <v>-2.1051833808549398</v>
      </c>
      <c r="AF7440">
        <v>4.6407610929182198E-2</v>
      </c>
      <c r="AG7440">
        <v>0.476038960109122</v>
      </c>
      <c r="AH7440">
        <v>25.414061656353901</v>
      </c>
      <c r="AI7440">
        <v>0.35038410267202102</v>
      </c>
      <c r="AJ7440">
        <v>0.78121606160956403</v>
      </c>
      <c r="AK7440">
        <v>-24.343672363957999</v>
      </c>
    </row>
    <row r="7441" spans="1:37" x14ac:dyDescent="0.2">
      <c r="A7441" t="s">
        <v>24716</v>
      </c>
      <c r="B7441">
        <v>1092284</v>
      </c>
      <c r="C7441">
        <v>1092431</v>
      </c>
      <c r="D7441">
        <v>148</v>
      </c>
      <c r="E7441" t="s">
        <v>24846</v>
      </c>
      <c r="F7441">
        <v>13</v>
      </c>
      <c r="G7441" t="s">
        <v>24847</v>
      </c>
      <c r="H7441" t="s">
        <v>36077</v>
      </c>
      <c r="I7441">
        <v>7</v>
      </c>
      <c r="J7441">
        <v>1088113</v>
      </c>
      <c r="K7441">
        <v>1093810</v>
      </c>
      <c r="L7441">
        <v>5698</v>
      </c>
      <c r="M7441">
        <v>1</v>
      </c>
      <c r="N7441">
        <v>2852</v>
      </c>
      <c r="O7441" t="s">
        <v>24848</v>
      </c>
      <c r="P7441">
        <v>4171</v>
      </c>
      <c r="Q7441" t="s">
        <v>24849</v>
      </c>
      <c r="R7441" t="s">
        <v>24850</v>
      </c>
      <c r="S7441" t="s">
        <v>36078</v>
      </c>
      <c r="T7441">
        <v>0.87623773398686</v>
      </c>
      <c r="U7441">
        <v>1</v>
      </c>
      <c r="V7441">
        <v>0.59207218321327604</v>
      </c>
      <c r="W7441">
        <v>0.62205600777902503</v>
      </c>
      <c r="X7441">
        <v>0.93418231132915297</v>
      </c>
      <c r="Y7441">
        <v>-0.210765249066203</v>
      </c>
      <c r="Z7441">
        <v>0.67339407775160398</v>
      </c>
      <c r="AA7441">
        <v>0.84521697243271998</v>
      </c>
      <c r="AB7441">
        <v>4.9699321402617402E-2</v>
      </c>
      <c r="AC7441">
        <v>0.85539410093236701</v>
      </c>
      <c r="AD7441">
        <v>0.94068432309766403</v>
      </c>
      <c r="AE7441">
        <v>-0.32044635385782599</v>
      </c>
      <c r="AF7441">
        <v>0.48654158014834997</v>
      </c>
      <c r="AG7441">
        <v>0.80674443595273604</v>
      </c>
      <c r="AH7441">
        <v>0.94966118834977298</v>
      </c>
      <c r="AI7441">
        <v>0.47969692307078099</v>
      </c>
      <c r="AJ7441">
        <v>0.78121606160956403</v>
      </c>
      <c r="AK7441">
        <v>-2.8436919336910199E-2</v>
      </c>
    </row>
    <row r="7442" spans="1:37" x14ac:dyDescent="0.2">
      <c r="A7442" t="s">
        <v>24716</v>
      </c>
      <c r="B7442">
        <v>1092431</v>
      </c>
      <c r="C7442">
        <v>1092578</v>
      </c>
      <c r="D7442">
        <v>148</v>
      </c>
      <c r="E7442" t="s">
        <v>24851</v>
      </c>
      <c r="F7442">
        <v>15</v>
      </c>
      <c r="G7442" t="s">
        <v>24852</v>
      </c>
      <c r="H7442" t="s">
        <v>36077</v>
      </c>
      <c r="I7442">
        <v>7</v>
      </c>
      <c r="J7442">
        <v>1088113</v>
      </c>
      <c r="K7442">
        <v>1093810</v>
      </c>
      <c r="L7442">
        <v>5698</v>
      </c>
      <c r="M7442">
        <v>1</v>
      </c>
      <c r="N7442">
        <v>2852</v>
      </c>
      <c r="O7442" t="s">
        <v>24848</v>
      </c>
      <c r="P7442">
        <v>4318</v>
      </c>
      <c r="Q7442" t="s">
        <v>24849</v>
      </c>
      <c r="R7442" t="s">
        <v>24850</v>
      </c>
      <c r="S7442" t="s">
        <v>36078</v>
      </c>
      <c r="T7442">
        <v>0.87623773398686</v>
      </c>
      <c r="U7442">
        <v>1</v>
      </c>
      <c r="V7442">
        <v>0.59207218321327604</v>
      </c>
      <c r="W7442">
        <v>0.62205600777902503</v>
      </c>
      <c r="X7442">
        <v>0.93418231132915297</v>
      </c>
      <c r="Y7442">
        <v>-0.210765249066203</v>
      </c>
      <c r="Z7442">
        <v>0.67339407775160398</v>
      </c>
      <c r="AA7442">
        <v>0.84521697243271998</v>
      </c>
      <c r="AB7442">
        <v>4.9699321402617402E-2</v>
      </c>
      <c r="AC7442">
        <v>0.85539410093236701</v>
      </c>
      <c r="AD7442">
        <v>0.94068432309766403</v>
      </c>
      <c r="AE7442">
        <v>-0.32044635385782599</v>
      </c>
      <c r="AF7442">
        <v>0.48654158014834997</v>
      </c>
      <c r="AG7442">
        <v>0.80674443595273604</v>
      </c>
      <c r="AH7442">
        <v>0.94966118834977298</v>
      </c>
      <c r="AI7442">
        <v>0.47969692307078099</v>
      </c>
      <c r="AJ7442">
        <v>0.78121606160956403</v>
      </c>
      <c r="AK7442">
        <v>-2.8436919336910199E-2</v>
      </c>
    </row>
    <row r="7443" spans="1:37" x14ac:dyDescent="0.2">
      <c r="A7443" t="s">
        <v>24716</v>
      </c>
      <c r="B7443">
        <v>1092578</v>
      </c>
      <c r="C7443">
        <v>1092725</v>
      </c>
      <c r="D7443">
        <v>148</v>
      </c>
      <c r="E7443" t="s">
        <v>24853</v>
      </c>
      <c r="F7443">
        <v>8</v>
      </c>
      <c r="G7443" t="s">
        <v>24854</v>
      </c>
      <c r="H7443" t="s">
        <v>36077</v>
      </c>
      <c r="I7443">
        <v>7</v>
      </c>
      <c r="J7443">
        <v>1088113</v>
      </c>
      <c r="K7443">
        <v>1093810</v>
      </c>
      <c r="L7443">
        <v>5698</v>
      </c>
      <c r="M7443">
        <v>1</v>
      </c>
      <c r="N7443">
        <v>2852</v>
      </c>
      <c r="O7443" t="s">
        <v>24848</v>
      </c>
      <c r="P7443">
        <v>4465</v>
      </c>
      <c r="Q7443" t="s">
        <v>24849</v>
      </c>
      <c r="R7443" t="s">
        <v>24850</v>
      </c>
      <c r="S7443" t="s">
        <v>36078</v>
      </c>
      <c r="T7443">
        <v>0.82201178951968801</v>
      </c>
      <c r="U7443">
        <v>1</v>
      </c>
      <c r="V7443">
        <v>1.16549157777432</v>
      </c>
      <c r="W7443">
        <v>0.54946084129086903</v>
      </c>
      <c r="X7443">
        <v>0.84563756222104902</v>
      </c>
      <c r="Y7443">
        <v>0.31970906710695901</v>
      </c>
      <c r="Z7443">
        <v>0.68966442208805201</v>
      </c>
      <c r="AA7443">
        <v>0.84521697243271998</v>
      </c>
      <c r="AB7443">
        <v>0.532479718756668</v>
      </c>
      <c r="AC7443">
        <v>0.80524838774910401</v>
      </c>
      <c r="AD7443">
        <v>0.92713462013792702</v>
      </c>
      <c r="AE7443">
        <v>-4.1046519555713597E-2</v>
      </c>
      <c r="AF7443">
        <v>0.419062375195214</v>
      </c>
      <c r="AG7443">
        <v>0.80674443595273604</v>
      </c>
      <c r="AH7443">
        <v>1.46291439148147</v>
      </c>
      <c r="AI7443">
        <v>0.42571751980024303</v>
      </c>
      <c r="AJ7443">
        <v>0.78121606160956403</v>
      </c>
      <c r="AK7443">
        <v>0.53328840056527904</v>
      </c>
    </row>
    <row r="7444" spans="1:37" x14ac:dyDescent="0.2">
      <c r="A7444" t="s">
        <v>24716</v>
      </c>
      <c r="B7444">
        <v>1102917</v>
      </c>
      <c r="C7444">
        <v>1103062</v>
      </c>
      <c r="D7444">
        <v>146</v>
      </c>
      <c r="E7444" t="s">
        <v>24855</v>
      </c>
      <c r="F7444">
        <v>5</v>
      </c>
      <c r="G7444" t="s">
        <v>24856</v>
      </c>
      <c r="H7444" t="s">
        <v>36075</v>
      </c>
      <c r="I7444">
        <v>7</v>
      </c>
      <c r="J7444">
        <v>1088113</v>
      </c>
      <c r="K7444">
        <v>1093810</v>
      </c>
      <c r="L7444">
        <v>5698</v>
      </c>
      <c r="M7444">
        <v>1</v>
      </c>
      <c r="N7444">
        <v>2852</v>
      </c>
      <c r="O7444" t="s">
        <v>24848</v>
      </c>
      <c r="P7444">
        <v>14804</v>
      </c>
      <c r="Q7444" t="s">
        <v>24849</v>
      </c>
      <c r="R7444" t="s">
        <v>24850</v>
      </c>
      <c r="S7444" t="s">
        <v>36078</v>
      </c>
      <c r="T7444">
        <v>0.97213403838398904</v>
      </c>
      <c r="U7444">
        <v>1</v>
      </c>
      <c r="V7444">
        <v>0.101186909389596</v>
      </c>
      <c r="W7444" t="s">
        <v>40</v>
      </c>
      <c r="X7444" t="s">
        <v>40</v>
      </c>
      <c r="Y7444">
        <v>0</v>
      </c>
      <c r="Z7444">
        <v>0.69013698642955401</v>
      </c>
      <c r="AA7444">
        <v>0.84521697243271998</v>
      </c>
      <c r="AB7444">
        <v>-0.86228712139080199</v>
      </c>
      <c r="AC7444">
        <v>0.27780950890804001</v>
      </c>
      <c r="AD7444">
        <v>0.68253123924728298</v>
      </c>
      <c r="AE7444">
        <v>23.868629834346802</v>
      </c>
      <c r="AF7444">
        <v>0.61410715005536498</v>
      </c>
      <c r="AG7444">
        <v>0.80674443595273604</v>
      </c>
      <c r="AH7444">
        <v>1.0307974862928799</v>
      </c>
      <c r="AI7444">
        <v>0.35038410267202102</v>
      </c>
      <c r="AJ7444">
        <v>0.78121606160956403</v>
      </c>
      <c r="AK7444">
        <v>-23.724239934926199</v>
      </c>
    </row>
    <row r="7445" spans="1:37" x14ac:dyDescent="0.2">
      <c r="A7445" t="s">
        <v>24716</v>
      </c>
      <c r="B7445">
        <v>1103062</v>
      </c>
      <c r="C7445">
        <v>1103207</v>
      </c>
      <c r="D7445">
        <v>146</v>
      </c>
      <c r="E7445" t="s">
        <v>24857</v>
      </c>
      <c r="F7445">
        <v>12</v>
      </c>
      <c r="G7445" t="s">
        <v>24858</v>
      </c>
      <c r="H7445" t="s">
        <v>36075</v>
      </c>
      <c r="I7445">
        <v>7</v>
      </c>
      <c r="J7445">
        <v>1088113</v>
      </c>
      <c r="K7445">
        <v>1093810</v>
      </c>
      <c r="L7445">
        <v>5698</v>
      </c>
      <c r="M7445">
        <v>1</v>
      </c>
      <c r="N7445">
        <v>2852</v>
      </c>
      <c r="O7445" t="s">
        <v>24848</v>
      </c>
      <c r="P7445">
        <v>14949</v>
      </c>
      <c r="Q7445" t="s">
        <v>24849</v>
      </c>
      <c r="R7445" t="s">
        <v>24850</v>
      </c>
      <c r="S7445" t="s">
        <v>36078</v>
      </c>
      <c r="T7445">
        <v>0.97213403838398904</v>
      </c>
      <c r="U7445">
        <v>1</v>
      </c>
      <c r="V7445">
        <v>0.101186909389596</v>
      </c>
      <c r="W7445" t="s">
        <v>40</v>
      </c>
      <c r="X7445" t="s">
        <v>40</v>
      </c>
      <c r="Y7445">
        <v>0</v>
      </c>
      <c r="Z7445">
        <v>0.69013698642955401</v>
      </c>
      <c r="AA7445">
        <v>0.84521697243271998</v>
      </c>
      <c r="AB7445">
        <v>-0.86228712139080199</v>
      </c>
      <c r="AC7445">
        <v>0.27780950890804001</v>
      </c>
      <c r="AD7445">
        <v>0.68253123924728298</v>
      </c>
      <c r="AE7445">
        <v>23.868629834346802</v>
      </c>
      <c r="AF7445">
        <v>0.61410715005536498</v>
      </c>
      <c r="AG7445">
        <v>0.80674443595273604</v>
      </c>
      <c r="AH7445">
        <v>1.0307974862928799</v>
      </c>
      <c r="AI7445">
        <v>0.35038410267202102</v>
      </c>
      <c r="AJ7445">
        <v>0.78121606160956403</v>
      </c>
      <c r="AK7445">
        <v>-23.724239934926199</v>
      </c>
    </row>
    <row r="7446" spans="1:37" x14ac:dyDescent="0.2">
      <c r="A7446" t="s">
        <v>24716</v>
      </c>
      <c r="B7446">
        <v>1116400</v>
      </c>
      <c r="C7446">
        <v>1116549</v>
      </c>
      <c r="D7446">
        <v>150</v>
      </c>
      <c r="E7446" t="s">
        <v>24859</v>
      </c>
      <c r="F7446">
        <v>9</v>
      </c>
      <c r="G7446" t="s">
        <v>24860</v>
      </c>
      <c r="H7446" t="s">
        <v>36075</v>
      </c>
      <c r="I7446">
        <v>7</v>
      </c>
      <c r="J7446">
        <v>997494</v>
      </c>
      <c r="K7446">
        <v>1127388</v>
      </c>
      <c r="L7446">
        <v>129895</v>
      </c>
      <c r="M7446">
        <v>2</v>
      </c>
      <c r="N7446">
        <v>84310</v>
      </c>
      <c r="O7446" t="s">
        <v>24861</v>
      </c>
      <c r="P7446">
        <v>10839</v>
      </c>
      <c r="Q7446" t="s">
        <v>24829</v>
      </c>
      <c r="R7446" t="s">
        <v>24830</v>
      </c>
      <c r="S7446" t="s">
        <v>36074</v>
      </c>
      <c r="T7446">
        <v>0.97213403838398904</v>
      </c>
      <c r="U7446">
        <v>1</v>
      </c>
      <c r="V7446">
        <v>3.42555109554791</v>
      </c>
      <c r="W7446">
        <v>0.123414495547065</v>
      </c>
      <c r="X7446">
        <v>0.704072456322962</v>
      </c>
      <c r="Y7446">
        <v>23.9552106384353</v>
      </c>
      <c r="Z7446">
        <v>0.93459220503170903</v>
      </c>
      <c r="AA7446">
        <v>0.99919698600769702</v>
      </c>
      <c r="AB7446">
        <v>3.6585809853575602</v>
      </c>
      <c r="AC7446">
        <v>0.17695932866387601</v>
      </c>
      <c r="AD7446">
        <v>0.68253123924728298</v>
      </c>
      <c r="AE7446">
        <v>24.077441407526099</v>
      </c>
      <c r="AF7446">
        <v>1</v>
      </c>
      <c r="AG7446">
        <v>1</v>
      </c>
      <c r="AH7446">
        <v>0.52537283585226002</v>
      </c>
      <c r="AI7446">
        <v>0.197630579561902</v>
      </c>
      <c r="AJ7446">
        <v>0.78121606160956403</v>
      </c>
      <c r="AK7446">
        <v>0.90948014318873005</v>
      </c>
    </row>
    <row r="7447" spans="1:37" x14ac:dyDescent="0.2">
      <c r="A7447" t="s">
        <v>24716</v>
      </c>
      <c r="B7447">
        <v>1116549</v>
      </c>
      <c r="C7447">
        <v>1116698</v>
      </c>
      <c r="D7447">
        <v>150</v>
      </c>
      <c r="E7447" t="s">
        <v>24862</v>
      </c>
      <c r="F7447">
        <v>13</v>
      </c>
      <c r="G7447" t="s">
        <v>24863</v>
      </c>
      <c r="H7447" t="s">
        <v>36075</v>
      </c>
      <c r="I7447">
        <v>7</v>
      </c>
      <c r="J7447">
        <v>997494</v>
      </c>
      <c r="K7447">
        <v>1127388</v>
      </c>
      <c r="L7447">
        <v>129895</v>
      </c>
      <c r="M7447">
        <v>2</v>
      </c>
      <c r="N7447">
        <v>84310</v>
      </c>
      <c r="O7447" t="s">
        <v>24861</v>
      </c>
      <c r="P7447">
        <v>10690</v>
      </c>
      <c r="Q7447" t="s">
        <v>24829</v>
      </c>
      <c r="R7447" t="s">
        <v>24830</v>
      </c>
      <c r="S7447" t="s">
        <v>36074</v>
      </c>
      <c r="T7447">
        <v>0.97213403838398904</v>
      </c>
      <c r="U7447">
        <v>1</v>
      </c>
      <c r="V7447">
        <v>3.9560657807094799</v>
      </c>
      <c r="W7447">
        <v>0.123414495547065</v>
      </c>
      <c r="X7447">
        <v>0.704072456322962</v>
      </c>
      <c r="Y7447">
        <v>24.4456561021432</v>
      </c>
      <c r="Z7447">
        <v>0.93459220503170903</v>
      </c>
      <c r="AA7447">
        <v>0.99919698600769702</v>
      </c>
      <c r="AB7447">
        <v>4.1638545515233103</v>
      </c>
      <c r="AC7447">
        <v>0.17695932866387601</v>
      </c>
      <c r="AD7447">
        <v>0.68253123924728298</v>
      </c>
      <c r="AE7447">
        <v>24.565175867216901</v>
      </c>
      <c r="AF7447">
        <v>1</v>
      </c>
      <c r="AG7447">
        <v>1</v>
      </c>
      <c r="AH7447">
        <v>0.59974437208500997</v>
      </c>
      <c r="AI7447">
        <v>0.197630579561902</v>
      </c>
      <c r="AJ7447">
        <v>0.78121606160956403</v>
      </c>
      <c r="AK7447">
        <v>0.91449882733108601</v>
      </c>
    </row>
    <row r="7448" spans="1:37" x14ac:dyDescent="0.2">
      <c r="A7448" t="s">
        <v>24716</v>
      </c>
      <c r="B7448">
        <v>1116698</v>
      </c>
      <c r="C7448">
        <v>1116847</v>
      </c>
      <c r="D7448">
        <v>150</v>
      </c>
      <c r="E7448" t="s">
        <v>24864</v>
      </c>
      <c r="F7448">
        <v>11</v>
      </c>
      <c r="G7448" t="s">
        <v>24865</v>
      </c>
      <c r="H7448" t="s">
        <v>36075</v>
      </c>
      <c r="I7448">
        <v>7</v>
      </c>
      <c r="J7448">
        <v>997494</v>
      </c>
      <c r="K7448">
        <v>1127388</v>
      </c>
      <c r="L7448">
        <v>129895</v>
      </c>
      <c r="M7448">
        <v>2</v>
      </c>
      <c r="N7448">
        <v>84310</v>
      </c>
      <c r="O7448" t="s">
        <v>24861</v>
      </c>
      <c r="P7448">
        <v>10541</v>
      </c>
      <c r="Q7448" t="s">
        <v>24829</v>
      </c>
      <c r="R7448" t="s">
        <v>24830</v>
      </c>
      <c r="S7448" t="s">
        <v>36074</v>
      </c>
      <c r="T7448">
        <v>0.32911398597860803</v>
      </c>
      <c r="U7448">
        <v>0.603102917160658</v>
      </c>
      <c r="V7448">
        <v>24.384126326057501</v>
      </c>
      <c r="W7448">
        <v>0.29261482077562401</v>
      </c>
      <c r="X7448">
        <v>0.704072456322962</v>
      </c>
      <c r="Y7448">
        <v>24.4581269042068</v>
      </c>
      <c r="Z7448">
        <v>0.306975110376564</v>
      </c>
      <c r="AA7448">
        <v>0.72610664078822296</v>
      </c>
      <c r="AB7448">
        <v>24.4769624829005</v>
      </c>
      <c r="AC7448">
        <v>0.27780950890804001</v>
      </c>
      <c r="AD7448">
        <v>0.68253123924728298</v>
      </c>
      <c r="AE7448">
        <v>24.514437186735002</v>
      </c>
      <c r="AF7448">
        <v>0.64997455747578503</v>
      </c>
      <c r="AG7448">
        <v>0.80674443595273604</v>
      </c>
      <c r="AH7448">
        <v>0.88949492421898102</v>
      </c>
      <c r="AI7448">
        <v>0.59609816080359102</v>
      </c>
      <c r="AJ7448">
        <v>0.78121606160956403</v>
      </c>
      <c r="AK7448">
        <v>1.03388482415647</v>
      </c>
    </row>
    <row r="7449" spans="1:37" x14ac:dyDescent="0.2">
      <c r="A7449" t="s">
        <v>24716</v>
      </c>
      <c r="B7449">
        <v>1116847</v>
      </c>
      <c r="C7449">
        <v>1116996</v>
      </c>
      <c r="D7449">
        <v>150</v>
      </c>
      <c r="E7449" t="s">
        <v>24866</v>
      </c>
      <c r="F7449">
        <v>10</v>
      </c>
      <c r="G7449" t="s">
        <v>24867</v>
      </c>
      <c r="H7449" t="s">
        <v>36075</v>
      </c>
      <c r="I7449">
        <v>7</v>
      </c>
      <c r="J7449">
        <v>997494</v>
      </c>
      <c r="K7449">
        <v>1127388</v>
      </c>
      <c r="L7449">
        <v>129895</v>
      </c>
      <c r="M7449">
        <v>2</v>
      </c>
      <c r="N7449">
        <v>84310</v>
      </c>
      <c r="O7449" t="s">
        <v>24861</v>
      </c>
      <c r="P7449">
        <v>10392</v>
      </c>
      <c r="Q7449" t="s">
        <v>24829</v>
      </c>
      <c r="R7449" t="s">
        <v>24830</v>
      </c>
      <c r="S7449" t="s">
        <v>36074</v>
      </c>
      <c r="T7449">
        <v>0.32911398597860803</v>
      </c>
      <c r="U7449">
        <v>0.603102917160658</v>
      </c>
      <c r="V7449">
        <v>24.384126326057501</v>
      </c>
      <c r="W7449">
        <v>0.29261482077562401</v>
      </c>
      <c r="X7449">
        <v>0.704072456322962</v>
      </c>
      <c r="Y7449">
        <v>24.4581269042068</v>
      </c>
      <c r="Z7449">
        <v>0.306975110376564</v>
      </c>
      <c r="AA7449">
        <v>0.72610664078822296</v>
      </c>
      <c r="AB7449">
        <v>24.5334542053155</v>
      </c>
      <c r="AC7449">
        <v>0.27780950890804001</v>
      </c>
      <c r="AD7449">
        <v>0.68253123924728298</v>
      </c>
      <c r="AE7449">
        <v>24.570928909210799</v>
      </c>
      <c r="AF7449">
        <v>0.64997455747578503</v>
      </c>
      <c r="AG7449">
        <v>0.80674443595273604</v>
      </c>
      <c r="AH7449">
        <v>0.78257972902128903</v>
      </c>
      <c r="AI7449">
        <v>0.59609816080359102</v>
      </c>
      <c r="AJ7449">
        <v>0.78121606160956403</v>
      </c>
      <c r="AK7449">
        <v>0.92696962939471905</v>
      </c>
    </row>
    <row r="7450" spans="1:37" x14ac:dyDescent="0.2">
      <c r="A7450" t="s">
        <v>24716</v>
      </c>
      <c r="B7450">
        <v>1260095</v>
      </c>
      <c r="C7450">
        <v>1260257</v>
      </c>
      <c r="D7450">
        <v>163</v>
      </c>
      <c r="E7450" t="s">
        <v>24868</v>
      </c>
      <c r="F7450">
        <v>4</v>
      </c>
      <c r="G7450" t="s">
        <v>24869</v>
      </c>
      <c r="H7450" t="s">
        <v>31000</v>
      </c>
      <c r="I7450">
        <v>7</v>
      </c>
      <c r="J7450">
        <v>1232872</v>
      </c>
      <c r="K7450">
        <v>1237326</v>
      </c>
      <c r="L7450">
        <v>4455</v>
      </c>
      <c r="M7450">
        <v>1</v>
      </c>
      <c r="N7450">
        <v>340260</v>
      </c>
      <c r="O7450" t="s">
        <v>24870</v>
      </c>
      <c r="P7450">
        <v>27223</v>
      </c>
      <c r="Q7450" t="s">
        <v>24871</v>
      </c>
      <c r="R7450" t="s">
        <v>24872</v>
      </c>
      <c r="S7450" t="s">
        <v>36079</v>
      </c>
      <c r="T7450">
        <v>0.97213403838398904</v>
      </c>
      <c r="U7450">
        <v>1</v>
      </c>
      <c r="V7450">
        <v>0.28793455274080099</v>
      </c>
      <c r="W7450">
        <v>0.38920677604595899</v>
      </c>
      <c r="X7450">
        <v>0.704072456322962</v>
      </c>
      <c r="Y7450">
        <v>-24.0737642200503</v>
      </c>
      <c r="Z7450">
        <v>0.69013698642955401</v>
      </c>
      <c r="AA7450">
        <v>0.84521697243271998</v>
      </c>
      <c r="AB7450">
        <v>-0.675539503738532</v>
      </c>
      <c r="AC7450">
        <v>0.71753805159658501</v>
      </c>
      <c r="AD7450">
        <v>0.87989882095915395</v>
      </c>
      <c r="AE7450">
        <v>-0.94191072267360698</v>
      </c>
      <c r="AF7450">
        <v>0.61410715005536498</v>
      </c>
      <c r="AG7450">
        <v>0.80674443595273604</v>
      </c>
      <c r="AH7450">
        <v>1.2175451463687199</v>
      </c>
      <c r="AI7450">
        <v>0.35038410267202102</v>
      </c>
      <c r="AJ7450">
        <v>0.78121606160956403</v>
      </c>
      <c r="AK7450">
        <v>-24.100332732115699</v>
      </c>
    </row>
    <row r="7451" spans="1:37" x14ac:dyDescent="0.2">
      <c r="A7451" t="s">
        <v>24716</v>
      </c>
      <c r="B7451">
        <v>1274654</v>
      </c>
      <c r="C7451">
        <v>1274953</v>
      </c>
      <c r="D7451">
        <v>300</v>
      </c>
      <c r="E7451" t="s">
        <v>24873</v>
      </c>
      <c r="F7451">
        <v>14</v>
      </c>
      <c r="G7451" t="s">
        <v>24874</v>
      </c>
      <c r="H7451" t="s">
        <v>31000</v>
      </c>
      <c r="I7451">
        <v>7</v>
      </c>
      <c r="J7451">
        <v>1232872</v>
      </c>
      <c r="K7451">
        <v>1237326</v>
      </c>
      <c r="L7451">
        <v>4455</v>
      </c>
      <c r="M7451">
        <v>1</v>
      </c>
      <c r="N7451">
        <v>340260</v>
      </c>
      <c r="O7451" t="s">
        <v>24870</v>
      </c>
      <c r="P7451">
        <v>41782</v>
      </c>
      <c r="Q7451" t="s">
        <v>24871</v>
      </c>
      <c r="R7451" t="s">
        <v>24872</v>
      </c>
      <c r="S7451" t="s">
        <v>36079</v>
      </c>
      <c r="T7451">
        <v>0.32911398597860803</v>
      </c>
      <c r="U7451">
        <v>0.603102917160658</v>
      </c>
      <c r="V7451">
        <v>24.995715969977699</v>
      </c>
      <c r="W7451">
        <v>0.29261482077562401</v>
      </c>
      <c r="X7451">
        <v>0.704072456322962</v>
      </c>
      <c r="Y7451">
        <v>25.069716549265301</v>
      </c>
      <c r="Z7451">
        <v>0.306975110376564</v>
      </c>
      <c r="AA7451">
        <v>0.72610664078822296</v>
      </c>
      <c r="AB7451">
        <v>24.865584952604799</v>
      </c>
      <c r="AC7451">
        <v>0.27780950890804001</v>
      </c>
      <c r="AD7451">
        <v>0.68253123924728298</v>
      </c>
      <c r="AE7451">
        <v>24.903059656813401</v>
      </c>
      <c r="AF7451">
        <v>0.61410715005536498</v>
      </c>
      <c r="AG7451">
        <v>0.80674443595273604</v>
      </c>
      <c r="AH7451">
        <v>1.3551109091156499</v>
      </c>
      <c r="AI7451">
        <v>0.56157887380500204</v>
      </c>
      <c r="AJ7451">
        <v>0.78121606160956403</v>
      </c>
      <c r="AK7451">
        <v>1.4995008107787899</v>
      </c>
    </row>
    <row r="7452" spans="1:37" x14ac:dyDescent="0.2">
      <c r="A7452" t="s">
        <v>24716</v>
      </c>
      <c r="B7452">
        <v>1275119</v>
      </c>
      <c r="C7452">
        <v>1275267</v>
      </c>
      <c r="D7452">
        <v>149</v>
      </c>
      <c r="E7452" t="s">
        <v>24875</v>
      </c>
      <c r="F7452">
        <v>7</v>
      </c>
      <c r="G7452" t="s">
        <v>24876</v>
      </c>
      <c r="H7452" t="s">
        <v>31000</v>
      </c>
      <c r="I7452">
        <v>7</v>
      </c>
      <c r="J7452">
        <v>1232872</v>
      </c>
      <c r="K7452">
        <v>1237326</v>
      </c>
      <c r="L7452">
        <v>4455</v>
      </c>
      <c r="M7452">
        <v>1</v>
      </c>
      <c r="N7452">
        <v>340260</v>
      </c>
      <c r="O7452" t="s">
        <v>24870</v>
      </c>
      <c r="P7452">
        <v>42247</v>
      </c>
      <c r="Q7452" t="s">
        <v>24871</v>
      </c>
      <c r="R7452" t="s">
        <v>24872</v>
      </c>
      <c r="S7452" t="s">
        <v>36079</v>
      </c>
      <c r="T7452">
        <v>0.32911398597860803</v>
      </c>
      <c r="U7452">
        <v>0.603102917160658</v>
      </c>
      <c r="V7452">
        <v>24.995715969977699</v>
      </c>
      <c r="W7452">
        <v>0.29261482077562401</v>
      </c>
      <c r="X7452">
        <v>0.704072456322962</v>
      </c>
      <c r="Y7452">
        <v>25.069716549265301</v>
      </c>
      <c r="Z7452">
        <v>0.306975110376564</v>
      </c>
      <c r="AA7452">
        <v>0.72610664078822296</v>
      </c>
      <c r="AB7452">
        <v>24.865584952604799</v>
      </c>
      <c r="AC7452">
        <v>0.27780950890804001</v>
      </c>
      <c r="AD7452">
        <v>0.68253123924728298</v>
      </c>
      <c r="AE7452">
        <v>24.903059656813401</v>
      </c>
      <c r="AF7452">
        <v>0.61410715005536498</v>
      </c>
      <c r="AG7452">
        <v>0.80674443595273604</v>
      </c>
      <c r="AH7452">
        <v>1.3551109091156499</v>
      </c>
      <c r="AI7452">
        <v>0.56157887380500204</v>
      </c>
      <c r="AJ7452">
        <v>0.78121606160956403</v>
      </c>
      <c r="AK7452">
        <v>1.4995008107787899</v>
      </c>
    </row>
    <row r="7453" spans="1:37" x14ac:dyDescent="0.2">
      <c r="A7453" t="s">
        <v>24716</v>
      </c>
      <c r="B7453">
        <v>1275267</v>
      </c>
      <c r="C7453">
        <v>1275415</v>
      </c>
      <c r="D7453">
        <v>149</v>
      </c>
      <c r="E7453" t="s">
        <v>24877</v>
      </c>
      <c r="F7453">
        <v>3</v>
      </c>
      <c r="G7453" t="s">
        <v>24878</v>
      </c>
      <c r="H7453" t="s">
        <v>31000</v>
      </c>
      <c r="I7453">
        <v>7</v>
      </c>
      <c r="J7453">
        <v>1232872</v>
      </c>
      <c r="K7453">
        <v>1237326</v>
      </c>
      <c r="L7453">
        <v>4455</v>
      </c>
      <c r="M7453">
        <v>1</v>
      </c>
      <c r="N7453">
        <v>340260</v>
      </c>
      <c r="O7453" t="s">
        <v>24870</v>
      </c>
      <c r="P7453">
        <v>42395</v>
      </c>
      <c r="Q7453" t="s">
        <v>24871</v>
      </c>
      <c r="R7453" t="s">
        <v>24872</v>
      </c>
      <c r="S7453" t="s">
        <v>36079</v>
      </c>
      <c r="T7453">
        <v>0.32911398597860803</v>
      </c>
      <c r="U7453">
        <v>0.603102917160658</v>
      </c>
      <c r="V7453">
        <v>24.995715969977699</v>
      </c>
      <c r="W7453">
        <v>0.29261482077562401</v>
      </c>
      <c r="X7453">
        <v>0.704072456322962</v>
      </c>
      <c r="Y7453">
        <v>25.069716549265301</v>
      </c>
      <c r="Z7453">
        <v>0.306975110376564</v>
      </c>
      <c r="AA7453">
        <v>0.72610664078822296</v>
      </c>
      <c r="AB7453">
        <v>24.865584952604799</v>
      </c>
      <c r="AC7453">
        <v>0.27780950890804001</v>
      </c>
      <c r="AD7453">
        <v>0.68253123924728298</v>
      </c>
      <c r="AE7453">
        <v>24.903059656813401</v>
      </c>
      <c r="AF7453">
        <v>0.61410715005536498</v>
      </c>
      <c r="AG7453">
        <v>0.80674443595273604</v>
      </c>
      <c r="AH7453">
        <v>1.3551109091156499</v>
      </c>
      <c r="AI7453">
        <v>0.56157887380500204</v>
      </c>
      <c r="AJ7453">
        <v>0.78121606160956403</v>
      </c>
      <c r="AK7453">
        <v>1.4995008107787899</v>
      </c>
    </row>
    <row r="7454" spans="1:37" x14ac:dyDescent="0.2">
      <c r="A7454" t="s">
        <v>24716</v>
      </c>
      <c r="B7454">
        <v>1284528</v>
      </c>
      <c r="C7454">
        <v>1284676</v>
      </c>
      <c r="D7454">
        <v>149</v>
      </c>
      <c r="E7454" t="s">
        <v>24879</v>
      </c>
      <c r="F7454">
        <v>3</v>
      </c>
      <c r="G7454" t="s">
        <v>24880</v>
      </c>
      <c r="H7454" t="s">
        <v>31000</v>
      </c>
      <c r="I7454">
        <v>7</v>
      </c>
      <c r="J7454">
        <v>1232872</v>
      </c>
      <c r="K7454">
        <v>1237326</v>
      </c>
      <c r="L7454">
        <v>4455</v>
      </c>
      <c r="M7454">
        <v>1</v>
      </c>
      <c r="N7454">
        <v>340260</v>
      </c>
      <c r="O7454" t="s">
        <v>24870</v>
      </c>
      <c r="P7454">
        <v>51656</v>
      </c>
      <c r="Q7454" t="s">
        <v>24871</v>
      </c>
      <c r="R7454" t="s">
        <v>24872</v>
      </c>
      <c r="S7454" t="s">
        <v>36079</v>
      </c>
      <c r="T7454" t="s">
        <v>40</v>
      </c>
      <c r="U7454" t="s">
        <v>40</v>
      </c>
      <c r="V7454">
        <v>0</v>
      </c>
      <c r="W7454" t="s">
        <v>40</v>
      </c>
      <c r="X7454" t="s">
        <v>40</v>
      </c>
      <c r="Y7454">
        <v>0</v>
      </c>
      <c r="Z7454">
        <v>0.306975110376564</v>
      </c>
      <c r="AA7454">
        <v>0.72610664078822296</v>
      </c>
      <c r="AB7454">
        <v>23.773795124847599</v>
      </c>
      <c r="AC7454">
        <v>0.27780950890804001</v>
      </c>
      <c r="AD7454">
        <v>0.68253123924728298</v>
      </c>
      <c r="AE7454">
        <v>23.811269827686999</v>
      </c>
      <c r="AF7454">
        <v>0.32549523997010099</v>
      </c>
      <c r="AG7454">
        <v>0.70473078222419605</v>
      </c>
      <c r="AH7454">
        <v>-23.737269251401599</v>
      </c>
      <c r="AI7454">
        <v>0.35038410267202102</v>
      </c>
      <c r="AJ7454">
        <v>0.78121606160956403</v>
      </c>
      <c r="AK7454">
        <v>-23.6668799286686</v>
      </c>
    </row>
    <row r="7455" spans="1:37" x14ac:dyDescent="0.2">
      <c r="A7455" t="s">
        <v>24716</v>
      </c>
      <c r="B7455">
        <v>1284676</v>
      </c>
      <c r="C7455">
        <v>1284824</v>
      </c>
      <c r="D7455">
        <v>149</v>
      </c>
      <c r="E7455" t="s">
        <v>24881</v>
      </c>
      <c r="F7455">
        <v>3</v>
      </c>
      <c r="G7455" t="s">
        <v>24882</v>
      </c>
      <c r="H7455" t="s">
        <v>31000</v>
      </c>
      <c r="I7455">
        <v>7</v>
      </c>
      <c r="J7455">
        <v>1232872</v>
      </c>
      <c r="K7455">
        <v>1237326</v>
      </c>
      <c r="L7455">
        <v>4455</v>
      </c>
      <c r="M7455">
        <v>1</v>
      </c>
      <c r="N7455">
        <v>340260</v>
      </c>
      <c r="O7455" t="s">
        <v>24870</v>
      </c>
      <c r="P7455">
        <v>51804</v>
      </c>
      <c r="Q7455" t="s">
        <v>24871</v>
      </c>
      <c r="R7455" t="s">
        <v>24872</v>
      </c>
      <c r="S7455" t="s">
        <v>36079</v>
      </c>
      <c r="T7455" t="s">
        <v>40</v>
      </c>
      <c r="U7455" t="s">
        <v>40</v>
      </c>
      <c r="V7455">
        <v>0</v>
      </c>
      <c r="W7455" t="s">
        <v>40</v>
      </c>
      <c r="X7455" t="s">
        <v>40</v>
      </c>
      <c r="Y7455">
        <v>0</v>
      </c>
      <c r="Z7455">
        <v>0.306975110376564</v>
      </c>
      <c r="AA7455">
        <v>0.72610664078822296</v>
      </c>
      <c r="AB7455">
        <v>24.605820831937098</v>
      </c>
      <c r="AC7455">
        <v>0.27780950890804001</v>
      </c>
      <c r="AD7455">
        <v>0.68253123924728298</v>
      </c>
      <c r="AE7455">
        <v>24.643295535906901</v>
      </c>
      <c r="AF7455">
        <v>0.32549523997010099</v>
      </c>
      <c r="AG7455">
        <v>0.70473078222419605</v>
      </c>
      <c r="AH7455">
        <v>-24.5692949573608</v>
      </c>
      <c r="AI7455">
        <v>0.35038410267202102</v>
      </c>
      <c r="AJ7455">
        <v>0.78121606160956403</v>
      </c>
      <c r="AK7455">
        <v>-24.498905632367102</v>
      </c>
    </row>
    <row r="7456" spans="1:37" x14ac:dyDescent="0.2">
      <c r="A7456" t="s">
        <v>24716</v>
      </c>
      <c r="B7456">
        <v>1284959</v>
      </c>
      <c r="C7456">
        <v>1285111</v>
      </c>
      <c r="D7456">
        <v>153</v>
      </c>
      <c r="E7456" t="s">
        <v>24883</v>
      </c>
      <c r="F7456">
        <v>5</v>
      </c>
      <c r="G7456" t="s">
        <v>24884</v>
      </c>
      <c r="H7456" t="s">
        <v>31000</v>
      </c>
      <c r="I7456">
        <v>7</v>
      </c>
      <c r="J7456">
        <v>1232872</v>
      </c>
      <c r="K7456">
        <v>1237326</v>
      </c>
      <c r="L7456">
        <v>4455</v>
      </c>
      <c r="M7456">
        <v>1</v>
      </c>
      <c r="N7456">
        <v>340260</v>
      </c>
      <c r="O7456" t="s">
        <v>24870</v>
      </c>
      <c r="P7456">
        <v>52087</v>
      </c>
      <c r="Q7456" t="s">
        <v>24871</v>
      </c>
      <c r="R7456" t="s">
        <v>24872</v>
      </c>
      <c r="S7456" t="s">
        <v>36079</v>
      </c>
      <c r="T7456" t="s">
        <v>40</v>
      </c>
      <c r="U7456" t="s">
        <v>40</v>
      </c>
      <c r="V7456">
        <v>0</v>
      </c>
      <c r="W7456" t="s">
        <v>40</v>
      </c>
      <c r="X7456" t="s">
        <v>40</v>
      </c>
      <c r="Y7456">
        <v>0</v>
      </c>
      <c r="Z7456">
        <v>0.306975110376564</v>
      </c>
      <c r="AA7456">
        <v>0.72610664078822296</v>
      </c>
      <c r="AB7456">
        <v>24.605820831937098</v>
      </c>
      <c r="AC7456">
        <v>0.27780950890804001</v>
      </c>
      <c r="AD7456">
        <v>0.68253123924728298</v>
      </c>
      <c r="AE7456">
        <v>24.643295535906901</v>
      </c>
      <c r="AF7456">
        <v>0.32549523997010099</v>
      </c>
      <c r="AG7456">
        <v>0.70473078222419605</v>
      </c>
      <c r="AH7456">
        <v>-24.5692949573608</v>
      </c>
      <c r="AI7456">
        <v>0.35038410267202102</v>
      </c>
      <c r="AJ7456">
        <v>0.78121606160956403</v>
      </c>
      <c r="AK7456">
        <v>-24.498905632367102</v>
      </c>
    </row>
    <row r="7457" spans="1:37" x14ac:dyDescent="0.2">
      <c r="A7457" t="s">
        <v>24716</v>
      </c>
      <c r="B7457">
        <v>1322709</v>
      </c>
      <c r="C7457">
        <v>1322861</v>
      </c>
      <c r="D7457">
        <v>153</v>
      </c>
      <c r="E7457" t="s">
        <v>24885</v>
      </c>
      <c r="F7457">
        <v>8</v>
      </c>
      <c r="G7457" t="s">
        <v>24886</v>
      </c>
      <c r="H7457" t="s">
        <v>31000</v>
      </c>
      <c r="I7457">
        <v>7</v>
      </c>
      <c r="J7457">
        <v>1232872</v>
      </c>
      <c r="K7457">
        <v>1237326</v>
      </c>
      <c r="L7457">
        <v>4455</v>
      </c>
      <c r="M7457">
        <v>1</v>
      </c>
      <c r="N7457">
        <v>340260</v>
      </c>
      <c r="O7457" t="s">
        <v>24870</v>
      </c>
      <c r="P7457">
        <v>89837</v>
      </c>
      <c r="Q7457" t="s">
        <v>24871</v>
      </c>
      <c r="R7457" t="s">
        <v>24872</v>
      </c>
      <c r="S7457" t="s">
        <v>36079</v>
      </c>
      <c r="T7457">
        <v>0.32911398597860803</v>
      </c>
      <c r="U7457">
        <v>0.603102917160658</v>
      </c>
      <c r="V7457">
        <v>26.2753980172768</v>
      </c>
      <c r="W7457">
        <v>0.38920677604595899</v>
      </c>
      <c r="X7457">
        <v>0.704072456322962</v>
      </c>
      <c r="Y7457">
        <v>-26.0737641587715</v>
      </c>
      <c r="Z7457">
        <v>0.306975110376564</v>
      </c>
      <c r="AA7457">
        <v>0.72610664078822296</v>
      </c>
      <c r="AB7457">
        <v>25.653782506424399</v>
      </c>
      <c r="AC7457">
        <v>0.71753805159658501</v>
      </c>
      <c r="AD7457">
        <v>0.87989882095915395</v>
      </c>
      <c r="AE7457">
        <v>-2.6273572013604798</v>
      </c>
      <c r="AF7457">
        <v>0.61410715005536498</v>
      </c>
      <c r="AG7457">
        <v>0.80674443595273604</v>
      </c>
      <c r="AH7457">
        <v>2.9029916346668401</v>
      </c>
      <c r="AI7457">
        <v>0.35038410267202102</v>
      </c>
      <c r="AJ7457">
        <v>0.78121606160956403</v>
      </c>
      <c r="AK7457">
        <v>-25.5468673046101</v>
      </c>
    </row>
    <row r="7458" spans="1:37" x14ac:dyDescent="0.2">
      <c r="A7458" t="s">
        <v>24716</v>
      </c>
      <c r="B7458">
        <v>1322882</v>
      </c>
      <c r="C7458">
        <v>1323096</v>
      </c>
      <c r="D7458">
        <v>215</v>
      </c>
      <c r="E7458" t="s">
        <v>24887</v>
      </c>
      <c r="F7458">
        <v>8</v>
      </c>
      <c r="G7458" t="s">
        <v>24888</v>
      </c>
      <c r="H7458" t="s">
        <v>31000</v>
      </c>
      <c r="I7458">
        <v>7</v>
      </c>
      <c r="J7458">
        <v>1232872</v>
      </c>
      <c r="K7458">
        <v>1237326</v>
      </c>
      <c r="L7458">
        <v>4455</v>
      </c>
      <c r="M7458">
        <v>1</v>
      </c>
      <c r="N7458">
        <v>340260</v>
      </c>
      <c r="O7458" t="s">
        <v>24870</v>
      </c>
      <c r="P7458">
        <v>90010</v>
      </c>
      <c r="Q7458" t="s">
        <v>24871</v>
      </c>
      <c r="R7458" t="s">
        <v>24872</v>
      </c>
      <c r="S7458" t="s">
        <v>36079</v>
      </c>
      <c r="T7458">
        <v>0.32911398597860803</v>
      </c>
      <c r="U7458">
        <v>0.603102917160658</v>
      </c>
      <c r="V7458">
        <v>26.2753980172768</v>
      </c>
      <c r="W7458">
        <v>0.38920677604595899</v>
      </c>
      <c r="X7458">
        <v>0.704072456322962</v>
      </c>
      <c r="Y7458">
        <v>-26.0737641587715</v>
      </c>
      <c r="Z7458">
        <v>0.306975110376564</v>
      </c>
      <c r="AA7458">
        <v>0.72610664078822296</v>
      </c>
      <c r="AB7458">
        <v>25.653782506424399</v>
      </c>
      <c r="AC7458">
        <v>0.71753805159658501</v>
      </c>
      <c r="AD7458">
        <v>0.87989882095915395</v>
      </c>
      <c r="AE7458">
        <v>-2.6273572013604798</v>
      </c>
      <c r="AF7458">
        <v>0.61410715005536498</v>
      </c>
      <c r="AG7458">
        <v>0.80674443595273604</v>
      </c>
      <c r="AH7458">
        <v>2.9029916346668401</v>
      </c>
      <c r="AI7458">
        <v>0.35038410267202102</v>
      </c>
      <c r="AJ7458">
        <v>0.78121606160956403</v>
      </c>
      <c r="AK7458">
        <v>-25.5468673046101</v>
      </c>
    </row>
    <row r="7459" spans="1:37" x14ac:dyDescent="0.2">
      <c r="A7459" t="s">
        <v>24716</v>
      </c>
      <c r="B7459">
        <v>1442099</v>
      </c>
      <c r="C7459">
        <v>1442268</v>
      </c>
      <c r="D7459">
        <v>170</v>
      </c>
      <c r="E7459" t="s">
        <v>24889</v>
      </c>
      <c r="F7459">
        <v>8</v>
      </c>
      <c r="G7459" t="s">
        <v>24890</v>
      </c>
      <c r="H7459" t="s">
        <v>30987</v>
      </c>
      <c r="I7459">
        <v>7</v>
      </c>
      <c r="J7459">
        <v>1434360</v>
      </c>
      <c r="K7459">
        <v>1441524</v>
      </c>
      <c r="L7459">
        <v>7165</v>
      </c>
      <c r="M7459">
        <v>2</v>
      </c>
      <c r="N7459">
        <v>79778</v>
      </c>
      <c r="O7459" t="s">
        <v>24891</v>
      </c>
      <c r="P7459">
        <v>-575</v>
      </c>
      <c r="Q7459" t="s">
        <v>24892</v>
      </c>
      <c r="R7459" t="s">
        <v>24893</v>
      </c>
      <c r="S7459" t="s">
        <v>36080</v>
      </c>
      <c r="T7459">
        <v>0.97213403838398904</v>
      </c>
      <c r="U7459">
        <v>1</v>
      </c>
      <c r="V7459">
        <v>0.36795471321876899</v>
      </c>
      <c r="W7459">
        <v>0.29261482077562401</v>
      </c>
      <c r="X7459">
        <v>0.704072456322962</v>
      </c>
      <c r="Y7459">
        <v>25.069716549265301</v>
      </c>
      <c r="Z7459">
        <v>0.69013698642955401</v>
      </c>
      <c r="AA7459">
        <v>0.84521697243271998</v>
      </c>
      <c r="AB7459">
        <v>-0.59551936978876796</v>
      </c>
      <c r="AC7459">
        <v>0.27780950890804001</v>
      </c>
      <c r="AD7459">
        <v>0.68253123924728298</v>
      </c>
      <c r="AE7459">
        <v>24.928592148078199</v>
      </c>
      <c r="AF7459">
        <v>0.61410715005536498</v>
      </c>
      <c r="AG7459">
        <v>0.80674443595273604</v>
      </c>
      <c r="AH7459">
        <v>1.2975653349756899</v>
      </c>
      <c r="AI7459">
        <v>0.56157887380500204</v>
      </c>
      <c r="AJ7459">
        <v>0.78121606160956403</v>
      </c>
      <c r="AK7459">
        <v>1.4419552368545101</v>
      </c>
    </row>
    <row r="7460" spans="1:37" x14ac:dyDescent="0.2">
      <c r="A7460" t="s">
        <v>24716</v>
      </c>
      <c r="B7460">
        <v>1442418</v>
      </c>
      <c r="C7460">
        <v>1442717</v>
      </c>
      <c r="D7460">
        <v>300</v>
      </c>
      <c r="E7460" t="s">
        <v>24894</v>
      </c>
      <c r="F7460">
        <v>10</v>
      </c>
      <c r="G7460" t="s">
        <v>24895</v>
      </c>
      <c r="H7460" t="s">
        <v>30987</v>
      </c>
      <c r="I7460">
        <v>7</v>
      </c>
      <c r="J7460">
        <v>1434360</v>
      </c>
      <c r="K7460">
        <v>1441524</v>
      </c>
      <c r="L7460">
        <v>7165</v>
      </c>
      <c r="M7460">
        <v>2</v>
      </c>
      <c r="N7460">
        <v>79778</v>
      </c>
      <c r="O7460" t="s">
        <v>24891</v>
      </c>
      <c r="P7460">
        <v>-894</v>
      </c>
      <c r="Q7460" t="s">
        <v>24892</v>
      </c>
      <c r="R7460" t="s">
        <v>24893</v>
      </c>
      <c r="S7460" t="s">
        <v>36080</v>
      </c>
      <c r="T7460">
        <v>0.54421053469192604</v>
      </c>
      <c r="U7460">
        <v>0.80321479550967601</v>
      </c>
      <c r="V7460">
        <v>0.47345908950335402</v>
      </c>
      <c r="W7460">
        <v>0.89107655920673101</v>
      </c>
      <c r="X7460">
        <v>0.95159051474143896</v>
      </c>
      <c r="Y7460">
        <v>3.9959517572790202</v>
      </c>
      <c r="Z7460">
        <v>0.96726857278496403</v>
      </c>
      <c r="AA7460">
        <v>0.99919698600769702</v>
      </c>
      <c r="AB7460">
        <v>-0.49001499639320301</v>
      </c>
      <c r="AC7460">
        <v>0.85817338719172098</v>
      </c>
      <c r="AD7460">
        <v>0.94068432309766403</v>
      </c>
      <c r="AE7460">
        <v>3.8548273560919402</v>
      </c>
      <c r="AF7460">
        <v>0.22065000948199101</v>
      </c>
      <c r="AG7460">
        <v>0.68151250837662902</v>
      </c>
      <c r="AH7460">
        <v>1.4030697112602799</v>
      </c>
      <c r="AI7460">
        <v>0.91725052871964496</v>
      </c>
      <c r="AJ7460">
        <v>0.98621344597861504</v>
      </c>
      <c r="AK7460">
        <v>1.31333190347996</v>
      </c>
    </row>
    <row r="7461" spans="1:37" x14ac:dyDescent="0.2">
      <c r="A7461" t="s">
        <v>24716</v>
      </c>
      <c r="B7461">
        <v>1479224</v>
      </c>
      <c r="C7461">
        <v>1479406</v>
      </c>
      <c r="D7461">
        <v>183</v>
      </c>
      <c r="E7461" t="s">
        <v>24896</v>
      </c>
      <c r="F7461">
        <v>8</v>
      </c>
      <c r="G7461" t="s">
        <v>24897</v>
      </c>
      <c r="H7461" t="s">
        <v>36081</v>
      </c>
      <c r="I7461">
        <v>7</v>
      </c>
      <c r="J7461">
        <v>1474200</v>
      </c>
      <c r="K7461">
        <v>1476150</v>
      </c>
      <c r="L7461">
        <v>1951</v>
      </c>
      <c r="M7461">
        <v>2</v>
      </c>
      <c r="N7461">
        <v>26173</v>
      </c>
      <c r="O7461" t="s">
        <v>24898</v>
      </c>
      <c r="P7461">
        <v>-3074</v>
      </c>
      <c r="Q7461" t="s">
        <v>24899</v>
      </c>
      <c r="R7461" t="s">
        <v>24900</v>
      </c>
      <c r="S7461" t="s">
        <v>36082</v>
      </c>
      <c r="T7461">
        <v>0.17308923567461099</v>
      </c>
      <c r="U7461">
        <v>0.603102917160658</v>
      </c>
      <c r="V7461">
        <v>-25.7113781006951</v>
      </c>
      <c r="W7461">
        <v>0.20525741147413201</v>
      </c>
      <c r="X7461">
        <v>0.704072456322962</v>
      </c>
      <c r="Y7461">
        <v>-25.580133569917699</v>
      </c>
      <c r="Z7461">
        <v>5.50355599158565E-2</v>
      </c>
      <c r="AA7461">
        <v>0.72610664078822296</v>
      </c>
      <c r="AB7461">
        <v>-25.7113781006951</v>
      </c>
      <c r="AC7461">
        <v>7.0489011448141195E-2</v>
      </c>
      <c r="AD7461">
        <v>0.57684129297949804</v>
      </c>
      <c r="AE7461">
        <v>-25.580133569917699</v>
      </c>
      <c r="AF7461">
        <v>0.32549523997010099</v>
      </c>
      <c r="AG7461">
        <v>0.70473078222419605</v>
      </c>
      <c r="AH7461">
        <v>-24.781767452344599</v>
      </c>
      <c r="AI7461">
        <v>0.35038410267202102</v>
      </c>
      <c r="AJ7461">
        <v>0.78121606160956403</v>
      </c>
      <c r="AK7461">
        <v>-24.711378126954099</v>
      </c>
    </row>
    <row r="7462" spans="1:37" x14ac:dyDescent="0.2">
      <c r="A7462" t="s">
        <v>24716</v>
      </c>
      <c r="B7462">
        <v>1479406</v>
      </c>
      <c r="C7462">
        <v>1479588</v>
      </c>
      <c r="D7462">
        <v>183</v>
      </c>
      <c r="E7462" t="s">
        <v>24901</v>
      </c>
      <c r="F7462">
        <v>13</v>
      </c>
      <c r="G7462" t="s">
        <v>24902</v>
      </c>
      <c r="H7462" t="s">
        <v>36083</v>
      </c>
      <c r="I7462">
        <v>7</v>
      </c>
      <c r="J7462">
        <v>1474200</v>
      </c>
      <c r="K7462">
        <v>1476150</v>
      </c>
      <c r="L7462">
        <v>1951</v>
      </c>
      <c r="M7462">
        <v>2</v>
      </c>
      <c r="N7462">
        <v>26173</v>
      </c>
      <c r="O7462" t="s">
        <v>24898</v>
      </c>
      <c r="P7462">
        <v>-3256</v>
      </c>
      <c r="Q7462" t="s">
        <v>24899</v>
      </c>
      <c r="R7462" t="s">
        <v>24900</v>
      </c>
      <c r="S7462" t="s">
        <v>36082</v>
      </c>
      <c r="T7462">
        <v>0.35387198439864398</v>
      </c>
      <c r="U7462">
        <v>0.603102917160658</v>
      </c>
      <c r="V7462">
        <v>-25.1909178914735</v>
      </c>
      <c r="W7462">
        <v>0.38920677604595899</v>
      </c>
      <c r="X7462">
        <v>0.704072456322962</v>
      </c>
      <c r="Y7462">
        <v>-25.059673361782501</v>
      </c>
      <c r="Z7462">
        <v>0.184235113180511</v>
      </c>
      <c r="AA7462">
        <v>0.72610664078822296</v>
      </c>
      <c r="AB7462">
        <v>-25.1909178914735</v>
      </c>
      <c r="AC7462">
        <v>0.21073619169722799</v>
      </c>
      <c r="AD7462">
        <v>0.68253123924728298</v>
      </c>
      <c r="AE7462">
        <v>-25.059673361782501</v>
      </c>
      <c r="AF7462">
        <v>0.501741946288212</v>
      </c>
      <c r="AG7462">
        <v>0.80674443595273604</v>
      </c>
      <c r="AH7462">
        <v>-24.261307253443899</v>
      </c>
      <c r="AI7462">
        <v>0.52399907623471598</v>
      </c>
      <c r="AJ7462">
        <v>0.78121606160956403</v>
      </c>
      <c r="AK7462">
        <v>-24.190917929139701</v>
      </c>
    </row>
    <row r="7463" spans="1:37" x14ac:dyDescent="0.2">
      <c r="A7463" t="s">
        <v>24716</v>
      </c>
      <c r="B7463">
        <v>1495825</v>
      </c>
      <c r="C7463">
        <v>1496115</v>
      </c>
      <c r="D7463">
        <v>291</v>
      </c>
      <c r="E7463" t="s">
        <v>24903</v>
      </c>
      <c r="F7463">
        <v>18</v>
      </c>
      <c r="G7463" t="s">
        <v>24904</v>
      </c>
      <c r="H7463" t="s">
        <v>30987</v>
      </c>
      <c r="I7463">
        <v>7</v>
      </c>
      <c r="J7463">
        <v>1494456</v>
      </c>
      <c r="K7463">
        <v>1496212</v>
      </c>
      <c r="L7463">
        <v>1757</v>
      </c>
      <c r="M7463">
        <v>2</v>
      </c>
      <c r="N7463">
        <v>26173</v>
      </c>
      <c r="O7463" t="s">
        <v>24905</v>
      </c>
      <c r="P7463">
        <v>97</v>
      </c>
      <c r="Q7463" t="s">
        <v>24899</v>
      </c>
      <c r="R7463" t="s">
        <v>24900</v>
      </c>
      <c r="S7463" t="s">
        <v>36082</v>
      </c>
      <c r="T7463">
        <v>1</v>
      </c>
      <c r="U7463">
        <v>1</v>
      </c>
      <c r="V7463">
        <v>-0.15120708750822801</v>
      </c>
      <c r="W7463">
        <v>0.89107655920673101</v>
      </c>
      <c r="X7463">
        <v>0.95159051474143896</v>
      </c>
      <c r="Y7463">
        <v>3.6977057392521302</v>
      </c>
      <c r="Z7463">
        <v>1</v>
      </c>
      <c r="AA7463">
        <v>1</v>
      </c>
      <c r="AB7463">
        <v>-0.98599976636498099</v>
      </c>
      <c r="AC7463">
        <v>0.85817338719172098</v>
      </c>
      <c r="AD7463">
        <v>0.94068432309766403</v>
      </c>
      <c r="AE7463">
        <v>3.8127543909356301</v>
      </c>
      <c r="AF7463">
        <v>1</v>
      </c>
      <c r="AG7463">
        <v>1</v>
      </c>
      <c r="AH7463">
        <v>0.66735832466199596</v>
      </c>
      <c r="AI7463">
        <v>0.95029317176085903</v>
      </c>
      <c r="AJ7463">
        <v>0.98621344597861504</v>
      </c>
      <c r="AK7463">
        <v>0.81174822236494104</v>
      </c>
    </row>
    <row r="7464" spans="1:37" x14ac:dyDescent="0.2">
      <c r="A7464" t="s">
        <v>24716</v>
      </c>
      <c r="B7464">
        <v>1496116</v>
      </c>
      <c r="C7464">
        <v>1496270</v>
      </c>
      <c r="D7464">
        <v>155</v>
      </c>
      <c r="E7464" t="s">
        <v>24906</v>
      </c>
      <c r="F7464">
        <v>8</v>
      </c>
      <c r="G7464" t="s">
        <v>24907</v>
      </c>
      <c r="H7464" t="s">
        <v>30987</v>
      </c>
      <c r="I7464">
        <v>7</v>
      </c>
      <c r="J7464">
        <v>1494456</v>
      </c>
      <c r="K7464">
        <v>1496212</v>
      </c>
      <c r="L7464">
        <v>1757</v>
      </c>
      <c r="M7464">
        <v>2</v>
      </c>
      <c r="N7464">
        <v>26173</v>
      </c>
      <c r="O7464" t="s">
        <v>24905</v>
      </c>
      <c r="P7464">
        <v>0</v>
      </c>
      <c r="Q7464" t="s">
        <v>24899</v>
      </c>
      <c r="R7464" t="s">
        <v>24900</v>
      </c>
      <c r="S7464" t="s">
        <v>36082</v>
      </c>
      <c r="T7464">
        <v>1</v>
      </c>
      <c r="U7464">
        <v>1</v>
      </c>
      <c r="V7464">
        <v>-0.15120708750822801</v>
      </c>
      <c r="W7464">
        <v>0.89107655920673101</v>
      </c>
      <c r="X7464">
        <v>0.95159051474143896</v>
      </c>
      <c r="Y7464">
        <v>3.6977057392521302</v>
      </c>
      <c r="Z7464">
        <v>1</v>
      </c>
      <c r="AA7464">
        <v>1</v>
      </c>
      <c r="AB7464">
        <v>-0.98599976636498099</v>
      </c>
      <c r="AC7464">
        <v>0.85817338719172098</v>
      </c>
      <c r="AD7464">
        <v>0.94068432309766403</v>
      </c>
      <c r="AE7464">
        <v>3.8127543909356301</v>
      </c>
      <c r="AF7464">
        <v>1</v>
      </c>
      <c r="AG7464">
        <v>1</v>
      </c>
      <c r="AH7464">
        <v>0.66735832466199596</v>
      </c>
      <c r="AI7464">
        <v>0.95029317176085903</v>
      </c>
      <c r="AJ7464">
        <v>0.98621344597861504</v>
      </c>
      <c r="AK7464">
        <v>0.81174822236494104</v>
      </c>
    </row>
    <row r="7465" spans="1:37" x14ac:dyDescent="0.2">
      <c r="A7465" t="s">
        <v>24716</v>
      </c>
      <c r="B7465">
        <v>1496270</v>
      </c>
      <c r="C7465">
        <v>1496424</v>
      </c>
      <c r="D7465">
        <v>155</v>
      </c>
      <c r="E7465" t="s">
        <v>24908</v>
      </c>
      <c r="F7465">
        <v>11</v>
      </c>
      <c r="G7465" t="s">
        <v>24909</v>
      </c>
      <c r="H7465" t="s">
        <v>30987</v>
      </c>
      <c r="I7465">
        <v>7</v>
      </c>
      <c r="J7465">
        <v>1494456</v>
      </c>
      <c r="K7465">
        <v>1496212</v>
      </c>
      <c r="L7465">
        <v>1757</v>
      </c>
      <c r="M7465">
        <v>2</v>
      </c>
      <c r="N7465">
        <v>26173</v>
      </c>
      <c r="O7465" t="s">
        <v>24905</v>
      </c>
      <c r="P7465">
        <v>-58</v>
      </c>
      <c r="Q7465" t="s">
        <v>24899</v>
      </c>
      <c r="R7465" t="s">
        <v>24900</v>
      </c>
      <c r="S7465" t="s">
        <v>36082</v>
      </c>
      <c r="T7465">
        <v>0.97213403838398904</v>
      </c>
      <c r="U7465">
        <v>1</v>
      </c>
      <c r="V7465">
        <v>8.9800981884096104E-2</v>
      </c>
      <c r="W7465">
        <v>0.29261482077562401</v>
      </c>
      <c r="X7465">
        <v>0.704072456322962</v>
      </c>
      <c r="Y7465">
        <v>22.135595160985499</v>
      </c>
      <c r="Z7465">
        <v>0.69013698642955401</v>
      </c>
      <c r="AA7465">
        <v>0.84521697243271998</v>
      </c>
      <c r="AB7465">
        <v>-0.87367282898119802</v>
      </c>
      <c r="AC7465">
        <v>0.27780950890804001</v>
      </c>
      <c r="AD7465">
        <v>0.68253123924728298</v>
      </c>
      <c r="AE7465">
        <v>22.125921973635698</v>
      </c>
      <c r="AF7465">
        <v>0.61410715005536498</v>
      </c>
      <c r="AG7465">
        <v>0.80674443595273604</v>
      </c>
      <c r="AH7465">
        <v>1.0194113366417099</v>
      </c>
      <c r="AI7465">
        <v>0.56157887380500204</v>
      </c>
      <c r="AJ7465">
        <v>0.78121606160956403</v>
      </c>
      <c r="AK7465">
        <v>1.16380119609206</v>
      </c>
    </row>
    <row r="7466" spans="1:37" x14ac:dyDescent="0.2">
      <c r="A7466" t="s">
        <v>24716</v>
      </c>
      <c r="B7466">
        <v>1502211</v>
      </c>
      <c r="C7466">
        <v>1502385</v>
      </c>
      <c r="D7466">
        <v>175</v>
      </c>
      <c r="E7466" t="s">
        <v>24910</v>
      </c>
      <c r="F7466">
        <v>8</v>
      </c>
      <c r="G7466" t="s">
        <v>24911</v>
      </c>
      <c r="H7466" t="s">
        <v>30987</v>
      </c>
      <c r="I7466">
        <v>7</v>
      </c>
      <c r="J7466">
        <v>1499528</v>
      </c>
      <c r="K7466">
        <v>1501279</v>
      </c>
      <c r="L7466">
        <v>1752</v>
      </c>
      <c r="M7466">
        <v>2</v>
      </c>
      <c r="N7466">
        <v>26173</v>
      </c>
      <c r="O7466" t="s">
        <v>24912</v>
      </c>
      <c r="P7466">
        <v>-932</v>
      </c>
      <c r="Q7466" t="s">
        <v>24899</v>
      </c>
      <c r="R7466" t="s">
        <v>24900</v>
      </c>
      <c r="S7466" t="s">
        <v>36082</v>
      </c>
      <c r="T7466">
        <v>0.18334507196647701</v>
      </c>
      <c r="U7466">
        <v>0.603102917160658</v>
      </c>
      <c r="V7466">
        <v>-2.3199331375250298</v>
      </c>
      <c r="W7466">
        <v>0.46193634366738701</v>
      </c>
      <c r="X7466">
        <v>0.75726018452522603</v>
      </c>
      <c r="Y7466">
        <v>1.0497808429261799</v>
      </c>
      <c r="Z7466">
        <v>0.20097529916239401</v>
      </c>
      <c r="AA7466">
        <v>0.72610664078822296</v>
      </c>
      <c r="AB7466">
        <v>-1.1640880354588801</v>
      </c>
      <c r="AC7466">
        <v>0.19221725140481299</v>
      </c>
      <c r="AD7466">
        <v>0.68253123924728298</v>
      </c>
      <c r="AE7466">
        <v>1.2398388580336599</v>
      </c>
      <c r="AF7466">
        <v>0.266549338811778</v>
      </c>
      <c r="AG7466">
        <v>0.70473078222419605</v>
      </c>
      <c r="AH7466">
        <v>-2.1022607119123098</v>
      </c>
      <c r="AI7466">
        <v>0.88811155648914797</v>
      </c>
      <c r="AJ7466">
        <v>0.98621344597861504</v>
      </c>
      <c r="AK7466">
        <v>0.244167507629103</v>
      </c>
    </row>
    <row r="7467" spans="1:37" x14ac:dyDescent="0.2">
      <c r="A7467" t="s">
        <v>24716</v>
      </c>
      <c r="B7467">
        <v>1504108</v>
      </c>
      <c r="C7467">
        <v>1504292</v>
      </c>
      <c r="D7467">
        <v>185</v>
      </c>
      <c r="E7467" t="s">
        <v>24913</v>
      </c>
      <c r="F7467">
        <v>25</v>
      </c>
      <c r="G7467" t="s">
        <v>24914</v>
      </c>
      <c r="H7467" t="s">
        <v>30987</v>
      </c>
      <c r="I7467">
        <v>7</v>
      </c>
      <c r="J7467">
        <v>1470277</v>
      </c>
      <c r="K7467">
        <v>1504389</v>
      </c>
      <c r="L7467">
        <v>34113</v>
      </c>
      <c r="M7467">
        <v>2</v>
      </c>
      <c r="N7467">
        <v>26173</v>
      </c>
      <c r="O7467" t="s">
        <v>24915</v>
      </c>
      <c r="P7467">
        <v>97</v>
      </c>
      <c r="Q7467" t="s">
        <v>24899</v>
      </c>
      <c r="R7467" t="s">
        <v>24900</v>
      </c>
      <c r="S7467" t="s">
        <v>36082</v>
      </c>
      <c r="T7467">
        <v>0.32911398597860803</v>
      </c>
      <c r="U7467">
        <v>0.603102917160658</v>
      </c>
      <c r="V7467">
        <v>25.182288633015599</v>
      </c>
      <c r="W7467">
        <v>0.38920677604595899</v>
      </c>
      <c r="X7467">
        <v>0.704072456322962</v>
      </c>
      <c r="Y7467">
        <v>-24.9806547775298</v>
      </c>
      <c r="Z7467">
        <v>0.48464167878831399</v>
      </c>
      <c r="AA7467">
        <v>0.84435025072159198</v>
      </c>
      <c r="AB7467">
        <v>24.218814545038398</v>
      </c>
      <c r="AC7467">
        <v>0.21073619169722799</v>
      </c>
      <c r="AD7467">
        <v>0.68253123924728298</v>
      </c>
      <c r="AE7467">
        <v>-24.9806547775298</v>
      </c>
      <c r="AF7467">
        <v>0.16793847098801201</v>
      </c>
      <c r="AG7467">
        <v>0.68151250837662902</v>
      </c>
      <c r="AH7467">
        <v>25.182288633015599</v>
      </c>
      <c r="AI7467">
        <v>0.52399907623471598</v>
      </c>
      <c r="AJ7467">
        <v>0.78121606160956403</v>
      </c>
      <c r="AK7467">
        <v>-24.1118993468057</v>
      </c>
    </row>
    <row r="7468" spans="1:37" x14ac:dyDescent="0.2">
      <c r="A7468" t="s">
        <v>24716</v>
      </c>
      <c r="B7468">
        <v>1504347</v>
      </c>
      <c r="C7468">
        <v>1504499</v>
      </c>
      <c r="D7468">
        <v>153</v>
      </c>
      <c r="E7468" t="s">
        <v>24916</v>
      </c>
      <c r="F7468">
        <v>21</v>
      </c>
      <c r="G7468" t="s">
        <v>24917</v>
      </c>
      <c r="H7468" t="s">
        <v>30987</v>
      </c>
      <c r="I7468">
        <v>7</v>
      </c>
      <c r="J7468">
        <v>1470277</v>
      </c>
      <c r="K7468">
        <v>1504389</v>
      </c>
      <c r="L7468">
        <v>34113</v>
      </c>
      <c r="M7468">
        <v>2</v>
      </c>
      <c r="N7468">
        <v>26173</v>
      </c>
      <c r="O7468" t="s">
        <v>24915</v>
      </c>
      <c r="P7468">
        <v>0</v>
      </c>
      <c r="Q7468" t="s">
        <v>24899</v>
      </c>
      <c r="R7468" t="s">
        <v>24900</v>
      </c>
      <c r="S7468" t="s">
        <v>36082</v>
      </c>
      <c r="T7468">
        <v>0.32911398597860803</v>
      </c>
      <c r="U7468">
        <v>0.603102917160658</v>
      </c>
      <c r="V7468">
        <v>25.182288633015599</v>
      </c>
      <c r="W7468">
        <v>0.38920677604595899</v>
      </c>
      <c r="X7468">
        <v>0.704072456322962</v>
      </c>
      <c r="Y7468">
        <v>-24.9806547775298</v>
      </c>
      <c r="Z7468">
        <v>0.48464167878831399</v>
      </c>
      <c r="AA7468">
        <v>0.84435025072159198</v>
      </c>
      <c r="AB7468">
        <v>24.218814545038398</v>
      </c>
      <c r="AC7468">
        <v>0.21073619169722799</v>
      </c>
      <c r="AD7468">
        <v>0.68253123924728298</v>
      </c>
      <c r="AE7468">
        <v>-24.9806547775298</v>
      </c>
      <c r="AF7468">
        <v>0.16793847098801201</v>
      </c>
      <c r="AG7468">
        <v>0.68151250837662902</v>
      </c>
      <c r="AH7468">
        <v>25.182288633015599</v>
      </c>
      <c r="AI7468">
        <v>0.52399907623471598</v>
      </c>
      <c r="AJ7468">
        <v>0.78121606160956403</v>
      </c>
      <c r="AK7468">
        <v>-24.1118993468057</v>
      </c>
    </row>
    <row r="7469" spans="1:37" x14ac:dyDescent="0.2">
      <c r="A7469" t="s">
        <v>24716</v>
      </c>
      <c r="B7469">
        <v>1541664</v>
      </c>
      <c r="C7469">
        <v>1541807</v>
      </c>
      <c r="D7469">
        <v>144</v>
      </c>
      <c r="E7469" t="s">
        <v>24918</v>
      </c>
      <c r="F7469">
        <v>3</v>
      </c>
      <c r="G7469" t="s">
        <v>24919</v>
      </c>
      <c r="H7469" t="s">
        <v>31032</v>
      </c>
      <c r="I7469">
        <v>7</v>
      </c>
      <c r="J7469">
        <v>1538708</v>
      </c>
      <c r="K7469">
        <v>1540373</v>
      </c>
      <c r="L7469">
        <v>1666</v>
      </c>
      <c r="M7469">
        <v>1</v>
      </c>
      <c r="N7469">
        <v>7975</v>
      </c>
      <c r="O7469" t="s">
        <v>24920</v>
      </c>
      <c r="P7469">
        <v>2956</v>
      </c>
      <c r="Q7469" t="s">
        <v>24921</v>
      </c>
      <c r="R7469" t="s">
        <v>24922</v>
      </c>
      <c r="S7469" t="s">
        <v>36084</v>
      </c>
      <c r="T7469">
        <v>0.506551998792793</v>
      </c>
      <c r="U7469">
        <v>0.78288571403930396</v>
      </c>
      <c r="V7469">
        <v>2.05775812270904</v>
      </c>
      <c r="W7469">
        <v>0.113079289867903</v>
      </c>
      <c r="X7469">
        <v>0.704072456322962</v>
      </c>
      <c r="Y7469">
        <v>-25.231911607920299</v>
      </c>
      <c r="Z7469">
        <v>0.93459220503170903</v>
      </c>
      <c r="AA7469">
        <v>0.99919698600769702</v>
      </c>
      <c r="AB7469">
        <v>1.09428403660554</v>
      </c>
      <c r="AC7469">
        <v>2.4853262407310801E-2</v>
      </c>
      <c r="AD7469">
        <v>0.57684129297949804</v>
      </c>
      <c r="AE7469">
        <v>-25.231911607920299</v>
      </c>
      <c r="AF7469">
        <v>0.205398459628826</v>
      </c>
      <c r="AG7469">
        <v>0.68151250837662902</v>
      </c>
      <c r="AH7469">
        <v>2.98736864465261</v>
      </c>
      <c r="AI7469">
        <v>0.24456414000292601</v>
      </c>
      <c r="AJ7469">
        <v>0.78121606160956403</v>
      </c>
      <c r="AK7469">
        <v>-24.363156171442501</v>
      </c>
    </row>
    <row r="7470" spans="1:37" x14ac:dyDescent="0.2">
      <c r="A7470" t="s">
        <v>24716</v>
      </c>
      <c r="B7470">
        <v>1541807</v>
      </c>
      <c r="C7470">
        <v>1541950</v>
      </c>
      <c r="D7470">
        <v>144</v>
      </c>
      <c r="E7470" t="s">
        <v>24923</v>
      </c>
      <c r="F7470">
        <v>10</v>
      </c>
      <c r="G7470" t="s">
        <v>24924</v>
      </c>
      <c r="H7470" t="s">
        <v>31003</v>
      </c>
      <c r="I7470">
        <v>7</v>
      </c>
      <c r="J7470">
        <v>1538708</v>
      </c>
      <c r="K7470">
        <v>1540373</v>
      </c>
      <c r="L7470">
        <v>1666</v>
      </c>
      <c r="M7470">
        <v>1</v>
      </c>
      <c r="N7470">
        <v>7975</v>
      </c>
      <c r="O7470" t="s">
        <v>24920</v>
      </c>
      <c r="P7470">
        <v>3099</v>
      </c>
      <c r="Q7470" t="s">
        <v>24921</v>
      </c>
      <c r="R7470" t="s">
        <v>24922</v>
      </c>
      <c r="S7470" t="s">
        <v>36084</v>
      </c>
      <c r="T7470">
        <v>0.152084254673993</v>
      </c>
      <c r="U7470">
        <v>0.603102917160658</v>
      </c>
      <c r="V7470">
        <v>25.109082299140798</v>
      </c>
      <c r="W7470">
        <v>0.20525741147413201</v>
      </c>
      <c r="X7470">
        <v>0.704072456322962</v>
      </c>
      <c r="Y7470">
        <v>-24.907448443950798</v>
      </c>
      <c r="Z7470">
        <v>0.306975110376564</v>
      </c>
      <c r="AA7470">
        <v>0.72610664078822296</v>
      </c>
      <c r="AB7470">
        <v>24.145608213037299</v>
      </c>
      <c r="AC7470">
        <v>7.0489011448141195E-2</v>
      </c>
      <c r="AD7470">
        <v>0.57684129297949804</v>
      </c>
      <c r="AE7470">
        <v>-24.907448443950798</v>
      </c>
      <c r="AF7470">
        <v>4.6407610929182198E-2</v>
      </c>
      <c r="AG7470">
        <v>0.476038960109122</v>
      </c>
      <c r="AH7470">
        <v>25.109082299140798</v>
      </c>
      <c r="AI7470">
        <v>0.35038410267202102</v>
      </c>
      <c r="AJ7470">
        <v>0.78121606160956403</v>
      </c>
      <c r="AK7470">
        <v>-24.038693015100499</v>
      </c>
    </row>
    <row r="7471" spans="1:37" x14ac:dyDescent="0.2">
      <c r="A7471" t="s">
        <v>24716</v>
      </c>
      <c r="B7471">
        <v>1541950</v>
      </c>
      <c r="C7471">
        <v>1542093</v>
      </c>
      <c r="D7471">
        <v>144</v>
      </c>
      <c r="E7471" t="s">
        <v>24925</v>
      </c>
      <c r="F7471">
        <v>4</v>
      </c>
      <c r="G7471" t="s">
        <v>24926</v>
      </c>
      <c r="H7471" t="s">
        <v>31003</v>
      </c>
      <c r="I7471">
        <v>7</v>
      </c>
      <c r="J7471">
        <v>1538708</v>
      </c>
      <c r="K7471">
        <v>1540373</v>
      </c>
      <c r="L7471">
        <v>1666</v>
      </c>
      <c r="M7471">
        <v>1</v>
      </c>
      <c r="N7471">
        <v>7975</v>
      </c>
      <c r="O7471" t="s">
        <v>24920</v>
      </c>
      <c r="P7471">
        <v>3242</v>
      </c>
      <c r="Q7471" t="s">
        <v>24921</v>
      </c>
      <c r="R7471" t="s">
        <v>24922</v>
      </c>
      <c r="S7471" t="s">
        <v>36084</v>
      </c>
      <c r="T7471">
        <v>0.152084254673993</v>
      </c>
      <c r="U7471">
        <v>0.603102917160658</v>
      </c>
      <c r="V7471">
        <v>25.160606279117999</v>
      </c>
      <c r="W7471">
        <v>0.89107655920673101</v>
      </c>
      <c r="X7471">
        <v>0.95159051474143896</v>
      </c>
      <c r="Y7471">
        <v>0.33168839346540202</v>
      </c>
      <c r="Z7471">
        <v>0.306975110376564</v>
      </c>
      <c r="AA7471">
        <v>0.72610664078822296</v>
      </c>
      <c r="AB7471">
        <v>24.1971321916858</v>
      </c>
      <c r="AC7471">
        <v>0.75388744886274095</v>
      </c>
      <c r="AD7471">
        <v>0.87989882095915395</v>
      </c>
      <c r="AE7471">
        <v>-0.668311534841739</v>
      </c>
      <c r="AF7471">
        <v>4.6407610929182198E-2</v>
      </c>
      <c r="AG7471">
        <v>0.476038960109122</v>
      </c>
      <c r="AH7471">
        <v>25.160606279117999</v>
      </c>
      <c r="AI7471">
        <v>0.56157887380500204</v>
      </c>
      <c r="AJ7471">
        <v>0.78121606160956403</v>
      </c>
      <c r="AK7471">
        <v>1.2004437856539401</v>
      </c>
    </row>
    <row r="7472" spans="1:37" x14ac:dyDescent="0.2">
      <c r="A7472" t="s">
        <v>24716</v>
      </c>
      <c r="B7472">
        <v>1542093</v>
      </c>
      <c r="C7472">
        <v>1542236</v>
      </c>
      <c r="D7472">
        <v>144</v>
      </c>
      <c r="E7472" t="s">
        <v>24927</v>
      </c>
      <c r="F7472">
        <v>5</v>
      </c>
      <c r="G7472" t="s">
        <v>24928</v>
      </c>
      <c r="H7472" t="s">
        <v>31003</v>
      </c>
      <c r="I7472">
        <v>7</v>
      </c>
      <c r="J7472">
        <v>1538708</v>
      </c>
      <c r="K7472">
        <v>1540373</v>
      </c>
      <c r="L7472">
        <v>1666</v>
      </c>
      <c r="M7472">
        <v>1</v>
      </c>
      <c r="N7472">
        <v>7975</v>
      </c>
      <c r="O7472" t="s">
        <v>24920</v>
      </c>
      <c r="P7472">
        <v>3385</v>
      </c>
      <c r="Q7472" t="s">
        <v>24921</v>
      </c>
      <c r="R7472" t="s">
        <v>24922</v>
      </c>
      <c r="S7472" t="s">
        <v>36084</v>
      </c>
      <c r="T7472">
        <v>0.152084254673993</v>
      </c>
      <c r="U7472">
        <v>0.603102917160658</v>
      </c>
      <c r="V7472">
        <v>25.0245398901999</v>
      </c>
      <c r="W7472">
        <v>0.89107655920673101</v>
      </c>
      <c r="X7472">
        <v>0.95159051474143896</v>
      </c>
      <c r="Y7472">
        <v>3.61709013363147</v>
      </c>
      <c r="Z7472">
        <v>0.306975110376564</v>
      </c>
      <c r="AA7472">
        <v>0.72610664078822296</v>
      </c>
      <c r="AB7472">
        <v>24.061065806382</v>
      </c>
      <c r="AC7472">
        <v>0.75388744886274095</v>
      </c>
      <c r="AD7472">
        <v>0.87989882095915395</v>
      </c>
      <c r="AE7472">
        <v>2.6170901777501601</v>
      </c>
      <c r="AF7472">
        <v>4.6407610929182198E-2</v>
      </c>
      <c r="AG7472">
        <v>0.476038960109122</v>
      </c>
      <c r="AH7472">
        <v>25.0245398901999</v>
      </c>
      <c r="AI7472">
        <v>0.56157887380500204</v>
      </c>
      <c r="AJ7472">
        <v>0.78121606160956403</v>
      </c>
      <c r="AK7472">
        <v>4.4858451531541599</v>
      </c>
    </row>
    <row r="7473" spans="1:37" x14ac:dyDescent="0.2">
      <c r="A7473" t="s">
        <v>24716</v>
      </c>
      <c r="B7473">
        <v>1543287</v>
      </c>
      <c r="C7473">
        <v>1543446</v>
      </c>
      <c r="D7473">
        <v>160</v>
      </c>
      <c r="E7473" t="s">
        <v>24929</v>
      </c>
      <c r="F7473">
        <v>3</v>
      </c>
      <c r="G7473" t="s">
        <v>24930</v>
      </c>
      <c r="H7473" t="s">
        <v>31003</v>
      </c>
      <c r="I7473">
        <v>7</v>
      </c>
      <c r="J7473">
        <v>1538708</v>
      </c>
      <c r="K7473">
        <v>1540373</v>
      </c>
      <c r="L7473">
        <v>1666</v>
      </c>
      <c r="M7473">
        <v>1</v>
      </c>
      <c r="N7473">
        <v>7975</v>
      </c>
      <c r="O7473" t="s">
        <v>24920</v>
      </c>
      <c r="P7473">
        <v>4579</v>
      </c>
      <c r="Q7473" t="s">
        <v>24921</v>
      </c>
      <c r="R7473" t="s">
        <v>24922</v>
      </c>
      <c r="S7473" t="s">
        <v>36084</v>
      </c>
      <c r="T7473">
        <v>0.54421053469192604</v>
      </c>
      <c r="U7473">
        <v>0.80321479550967601</v>
      </c>
      <c r="V7473">
        <v>0.79420587590564995</v>
      </c>
      <c r="W7473">
        <v>0.50039843522710903</v>
      </c>
      <c r="X7473">
        <v>0.78363289935355196</v>
      </c>
      <c r="Y7473">
        <v>1.2534580547763701</v>
      </c>
      <c r="Z7473">
        <v>0.49716615025021699</v>
      </c>
      <c r="AA7473">
        <v>0.84521697243271998</v>
      </c>
      <c r="AB7473">
        <v>0.56358336525118502</v>
      </c>
      <c r="AC7473">
        <v>0.92523690913815004</v>
      </c>
      <c r="AD7473">
        <v>0.94115954365910703</v>
      </c>
      <c r="AE7473">
        <v>0.25345807083120198</v>
      </c>
      <c r="AF7473">
        <v>0.73123338343369804</v>
      </c>
      <c r="AG7473">
        <v>0.86437216336234302</v>
      </c>
      <c r="AH7473">
        <v>0.65811178944214299</v>
      </c>
      <c r="AI7473">
        <v>0.15444981296854099</v>
      </c>
      <c r="AJ7473">
        <v>0.78121606160956403</v>
      </c>
      <c r="AK7473">
        <v>2.1222134898782499</v>
      </c>
    </row>
    <row r="7474" spans="1:37" x14ac:dyDescent="0.2">
      <c r="A7474" t="s">
        <v>24716</v>
      </c>
      <c r="B7474">
        <v>1543446</v>
      </c>
      <c r="C7474">
        <v>1543605</v>
      </c>
      <c r="D7474">
        <v>160</v>
      </c>
      <c r="E7474" t="s">
        <v>24931</v>
      </c>
      <c r="F7474">
        <v>12</v>
      </c>
      <c r="G7474" t="s">
        <v>24932</v>
      </c>
      <c r="H7474" t="s">
        <v>31003</v>
      </c>
      <c r="I7474">
        <v>7</v>
      </c>
      <c r="J7474">
        <v>1538708</v>
      </c>
      <c r="K7474">
        <v>1540373</v>
      </c>
      <c r="L7474">
        <v>1666</v>
      </c>
      <c r="M7474">
        <v>1</v>
      </c>
      <c r="N7474">
        <v>7975</v>
      </c>
      <c r="O7474" t="s">
        <v>24920</v>
      </c>
      <c r="P7474">
        <v>4738</v>
      </c>
      <c r="Q7474" t="s">
        <v>24921</v>
      </c>
      <c r="R7474" t="s">
        <v>24922</v>
      </c>
      <c r="S7474" t="s">
        <v>36084</v>
      </c>
      <c r="T7474">
        <v>0.54421053469192604</v>
      </c>
      <c r="U7474">
        <v>0.80321479550967601</v>
      </c>
      <c r="V7474">
        <v>0.35810677259607598</v>
      </c>
      <c r="W7474">
        <v>0.50039843522710903</v>
      </c>
      <c r="X7474">
        <v>0.78363289935355196</v>
      </c>
      <c r="Y7474">
        <v>0.89745586081248996</v>
      </c>
      <c r="Z7474">
        <v>0.49716615025021699</v>
      </c>
      <c r="AA7474">
        <v>0.84521697243271998</v>
      </c>
      <c r="AB7474">
        <v>0.127484261941611</v>
      </c>
      <c r="AC7474">
        <v>0.92523690913815004</v>
      </c>
      <c r="AD7474">
        <v>0.94115954365910703</v>
      </c>
      <c r="AE7474">
        <v>-0.10254412313267799</v>
      </c>
      <c r="AF7474">
        <v>0.73123338343369804</v>
      </c>
      <c r="AG7474">
        <v>0.86437216336234302</v>
      </c>
      <c r="AH7474">
        <v>0.43331351003602803</v>
      </c>
      <c r="AI7474">
        <v>0.15444981296854099</v>
      </c>
      <c r="AJ7474">
        <v>0.78121606160956403</v>
      </c>
      <c r="AK7474">
        <v>1.76621130282879</v>
      </c>
    </row>
    <row r="7475" spans="1:37" x14ac:dyDescent="0.2">
      <c r="A7475" t="s">
        <v>24716</v>
      </c>
      <c r="B7475">
        <v>1543605</v>
      </c>
      <c r="C7475">
        <v>1543764</v>
      </c>
      <c r="D7475">
        <v>160</v>
      </c>
      <c r="E7475" t="s">
        <v>24933</v>
      </c>
      <c r="F7475">
        <v>4</v>
      </c>
      <c r="G7475" t="s">
        <v>24934</v>
      </c>
      <c r="H7475" t="s">
        <v>31003</v>
      </c>
      <c r="I7475">
        <v>7</v>
      </c>
      <c r="J7475">
        <v>1538708</v>
      </c>
      <c r="K7475">
        <v>1540373</v>
      </c>
      <c r="L7475">
        <v>1666</v>
      </c>
      <c r="M7475">
        <v>1</v>
      </c>
      <c r="N7475">
        <v>7975</v>
      </c>
      <c r="O7475" t="s">
        <v>24920</v>
      </c>
      <c r="P7475">
        <v>4897</v>
      </c>
      <c r="Q7475" t="s">
        <v>24921</v>
      </c>
      <c r="R7475" t="s">
        <v>24922</v>
      </c>
      <c r="S7475" t="s">
        <v>36084</v>
      </c>
      <c r="T7475">
        <v>0.54421053469192604</v>
      </c>
      <c r="U7475">
        <v>0.80321479550967601</v>
      </c>
      <c r="V7475">
        <v>0.35810677259607598</v>
      </c>
      <c r="W7475">
        <v>0.50039843522710903</v>
      </c>
      <c r="X7475">
        <v>0.78363289935355196</v>
      </c>
      <c r="Y7475">
        <v>0.89745586081248996</v>
      </c>
      <c r="Z7475">
        <v>0.49716615025021699</v>
      </c>
      <c r="AA7475">
        <v>0.84521697243271998</v>
      </c>
      <c r="AB7475">
        <v>0.127484261941611</v>
      </c>
      <c r="AC7475">
        <v>0.92523690913815004</v>
      </c>
      <c r="AD7475">
        <v>0.94115954365910703</v>
      </c>
      <c r="AE7475">
        <v>-0.10254412313267799</v>
      </c>
      <c r="AF7475">
        <v>0.73123338343369804</v>
      </c>
      <c r="AG7475">
        <v>0.86437216336234302</v>
      </c>
      <c r="AH7475">
        <v>0.43331351003602803</v>
      </c>
      <c r="AI7475">
        <v>0.15444981296854099</v>
      </c>
      <c r="AJ7475">
        <v>0.78121606160956403</v>
      </c>
      <c r="AK7475">
        <v>1.76621130282879</v>
      </c>
    </row>
    <row r="7476" spans="1:37" x14ac:dyDescent="0.2">
      <c r="A7476" t="s">
        <v>24716</v>
      </c>
      <c r="B7476">
        <v>1582991</v>
      </c>
      <c r="C7476">
        <v>1583149</v>
      </c>
      <c r="D7476">
        <v>159</v>
      </c>
      <c r="E7476" t="s">
        <v>24935</v>
      </c>
      <c r="F7476">
        <v>2</v>
      </c>
      <c r="G7476" t="s">
        <v>24936</v>
      </c>
      <c r="H7476" t="s">
        <v>36085</v>
      </c>
      <c r="I7476">
        <v>7</v>
      </c>
      <c r="J7476">
        <v>1567613</v>
      </c>
      <c r="K7476">
        <v>1571005</v>
      </c>
      <c r="L7476">
        <v>3393</v>
      </c>
      <c r="M7476">
        <v>2</v>
      </c>
      <c r="N7476">
        <v>84262</v>
      </c>
      <c r="O7476" t="s">
        <v>24937</v>
      </c>
      <c r="P7476">
        <v>-11986</v>
      </c>
      <c r="Q7476" t="s">
        <v>24938</v>
      </c>
      <c r="R7476" t="s">
        <v>24939</v>
      </c>
      <c r="S7476" t="s">
        <v>36086</v>
      </c>
      <c r="T7476">
        <v>0.35387198439864398</v>
      </c>
      <c r="U7476">
        <v>0.603102917160658</v>
      </c>
      <c r="V7476">
        <v>-23.747845560310498</v>
      </c>
      <c r="W7476">
        <v>0.38920677604595899</v>
      </c>
      <c r="X7476">
        <v>0.704072456322962</v>
      </c>
      <c r="Y7476">
        <v>-23.616601036786001</v>
      </c>
      <c r="Z7476">
        <v>0.184235113180511</v>
      </c>
      <c r="AA7476">
        <v>0.72610664078822296</v>
      </c>
      <c r="AB7476">
        <v>-23.747845560310498</v>
      </c>
      <c r="AC7476">
        <v>0.21073619169722799</v>
      </c>
      <c r="AD7476">
        <v>0.68253123924728298</v>
      </c>
      <c r="AE7476">
        <v>-23.616601036786001</v>
      </c>
      <c r="AF7476">
        <v>0.501741946288212</v>
      </c>
      <c r="AG7476">
        <v>0.80674443595273604</v>
      </c>
      <c r="AH7476">
        <v>-22.818234980862499</v>
      </c>
      <c r="AI7476">
        <v>0.52399907623471598</v>
      </c>
      <c r="AJ7476">
        <v>0.78121606160956403</v>
      </c>
      <c r="AK7476">
        <v>-22.747845662724899</v>
      </c>
    </row>
    <row r="7477" spans="1:37" x14ac:dyDescent="0.2">
      <c r="A7477" t="s">
        <v>24716</v>
      </c>
      <c r="B7477">
        <v>1583149</v>
      </c>
      <c r="C7477">
        <v>1583307</v>
      </c>
      <c r="D7477">
        <v>159</v>
      </c>
      <c r="E7477" t="s">
        <v>24940</v>
      </c>
      <c r="F7477">
        <v>5</v>
      </c>
      <c r="G7477" t="s">
        <v>24941</v>
      </c>
      <c r="H7477" t="s">
        <v>36087</v>
      </c>
      <c r="I7477">
        <v>7</v>
      </c>
      <c r="J7477">
        <v>1567613</v>
      </c>
      <c r="K7477">
        <v>1571005</v>
      </c>
      <c r="L7477">
        <v>3393</v>
      </c>
      <c r="M7477">
        <v>2</v>
      </c>
      <c r="N7477">
        <v>84262</v>
      </c>
      <c r="O7477" t="s">
        <v>24937</v>
      </c>
      <c r="P7477">
        <v>-12144</v>
      </c>
      <c r="Q7477" t="s">
        <v>24938</v>
      </c>
      <c r="R7477" t="s">
        <v>24939</v>
      </c>
      <c r="S7477" t="s">
        <v>36086</v>
      </c>
      <c r="T7477">
        <v>0.35387198439864398</v>
      </c>
      <c r="U7477">
        <v>0.603102917160658</v>
      </c>
      <c r="V7477">
        <v>-23.747845560310498</v>
      </c>
      <c r="W7477">
        <v>0.38920677604595899</v>
      </c>
      <c r="X7477">
        <v>0.704072456322962</v>
      </c>
      <c r="Y7477">
        <v>-23.616601036786001</v>
      </c>
      <c r="Z7477">
        <v>0.184235113180511</v>
      </c>
      <c r="AA7477">
        <v>0.72610664078822296</v>
      </c>
      <c r="AB7477">
        <v>-23.747845560310498</v>
      </c>
      <c r="AC7477">
        <v>0.21073619169722799</v>
      </c>
      <c r="AD7477">
        <v>0.68253123924728298</v>
      </c>
      <c r="AE7477">
        <v>-23.616601036786001</v>
      </c>
      <c r="AF7477">
        <v>0.501741946288212</v>
      </c>
      <c r="AG7477">
        <v>0.80674443595273604</v>
      </c>
      <c r="AH7477">
        <v>-22.818234980862499</v>
      </c>
      <c r="AI7477">
        <v>0.52399907623471598</v>
      </c>
      <c r="AJ7477">
        <v>0.78121606160956403</v>
      </c>
      <c r="AK7477">
        <v>-22.747845662724899</v>
      </c>
    </row>
    <row r="7478" spans="1:37" x14ac:dyDescent="0.2">
      <c r="A7478" t="s">
        <v>24716</v>
      </c>
      <c r="B7478">
        <v>1663998</v>
      </c>
      <c r="C7478">
        <v>1664150</v>
      </c>
      <c r="D7478">
        <v>153</v>
      </c>
      <c r="E7478" t="s">
        <v>24942</v>
      </c>
      <c r="F7478">
        <v>5</v>
      </c>
      <c r="G7478" t="s">
        <v>24943</v>
      </c>
      <c r="H7478" t="s">
        <v>30999</v>
      </c>
      <c r="I7478">
        <v>7</v>
      </c>
      <c r="J7478">
        <v>1665745</v>
      </c>
      <c r="K7478">
        <v>1747946</v>
      </c>
      <c r="L7478">
        <v>82202</v>
      </c>
      <c r="M7478">
        <v>1</v>
      </c>
      <c r="N7478">
        <v>392617</v>
      </c>
      <c r="O7478" t="s">
        <v>24944</v>
      </c>
      <c r="P7478">
        <v>-1595</v>
      </c>
      <c r="Q7478" t="s">
        <v>24945</v>
      </c>
      <c r="R7478" t="s">
        <v>24946</v>
      </c>
      <c r="S7478" t="s">
        <v>36088</v>
      </c>
      <c r="T7478" t="s">
        <v>40</v>
      </c>
      <c r="U7478" t="s">
        <v>40</v>
      </c>
      <c r="V7478">
        <v>0</v>
      </c>
      <c r="W7478">
        <v>0.29261482077562401</v>
      </c>
      <c r="X7478">
        <v>0.704072456322962</v>
      </c>
      <c r="Y7478">
        <v>20.8013421730837</v>
      </c>
      <c r="Z7478">
        <v>0.306975110376564</v>
      </c>
      <c r="AA7478">
        <v>0.72610664078822296</v>
      </c>
      <c r="AB7478">
        <v>23.146098297149599</v>
      </c>
      <c r="AC7478">
        <v>0.27780950890804001</v>
      </c>
      <c r="AD7478">
        <v>0.68253123924728298</v>
      </c>
      <c r="AE7478">
        <v>23.183572998583202</v>
      </c>
      <c r="AF7478">
        <v>0.32549523997010099</v>
      </c>
      <c r="AG7478">
        <v>0.70473078222419605</v>
      </c>
      <c r="AH7478">
        <v>-23.109572425109601</v>
      </c>
      <c r="AI7478">
        <v>0.59609816080359102</v>
      </c>
      <c r="AJ7478">
        <v>0.78121606160956403</v>
      </c>
      <c r="AK7478">
        <v>-2.0923852472307498</v>
      </c>
    </row>
    <row r="7479" spans="1:37" x14ac:dyDescent="0.2">
      <c r="A7479" t="s">
        <v>24716</v>
      </c>
      <c r="B7479">
        <v>1664273</v>
      </c>
      <c r="C7479">
        <v>1664424</v>
      </c>
      <c r="D7479">
        <v>152</v>
      </c>
      <c r="E7479" t="s">
        <v>24947</v>
      </c>
      <c r="F7479">
        <v>11</v>
      </c>
      <c r="G7479" t="s">
        <v>24948</v>
      </c>
      <c r="H7479" t="s">
        <v>30999</v>
      </c>
      <c r="I7479">
        <v>7</v>
      </c>
      <c r="J7479">
        <v>1665745</v>
      </c>
      <c r="K7479">
        <v>1747946</v>
      </c>
      <c r="L7479">
        <v>82202</v>
      </c>
      <c r="M7479">
        <v>1</v>
      </c>
      <c r="N7479">
        <v>392617</v>
      </c>
      <c r="O7479" t="s">
        <v>24944</v>
      </c>
      <c r="P7479">
        <v>-1321</v>
      </c>
      <c r="Q7479" t="s">
        <v>24945</v>
      </c>
      <c r="R7479" t="s">
        <v>24946</v>
      </c>
      <c r="S7479" t="s">
        <v>36088</v>
      </c>
      <c r="T7479" t="s">
        <v>40</v>
      </c>
      <c r="U7479" t="s">
        <v>40</v>
      </c>
      <c r="V7479">
        <v>0</v>
      </c>
      <c r="W7479">
        <v>0.29261482077562401</v>
      </c>
      <c r="X7479">
        <v>0.704072456322962</v>
      </c>
      <c r="Y7479">
        <v>20.8013421730837</v>
      </c>
      <c r="Z7479">
        <v>0.306975110376564</v>
      </c>
      <c r="AA7479">
        <v>0.72610664078822296</v>
      </c>
      <c r="AB7479">
        <v>23.146098297149599</v>
      </c>
      <c r="AC7479">
        <v>0.27780950890804001</v>
      </c>
      <c r="AD7479">
        <v>0.68253123924728298</v>
      </c>
      <c r="AE7479">
        <v>23.183572998583202</v>
      </c>
      <c r="AF7479">
        <v>0.32549523997010099</v>
      </c>
      <c r="AG7479">
        <v>0.70473078222419605</v>
      </c>
      <c r="AH7479">
        <v>-23.109572425109601</v>
      </c>
      <c r="AI7479">
        <v>0.59609816080359102</v>
      </c>
      <c r="AJ7479">
        <v>0.78121606160956403</v>
      </c>
      <c r="AK7479">
        <v>-2.0923852472307498</v>
      </c>
    </row>
    <row r="7480" spans="1:37" x14ac:dyDescent="0.2">
      <c r="A7480" t="s">
        <v>24716</v>
      </c>
      <c r="B7480">
        <v>1744870</v>
      </c>
      <c r="C7480">
        <v>1745016</v>
      </c>
      <c r="D7480">
        <v>147</v>
      </c>
      <c r="E7480" t="s">
        <v>24949</v>
      </c>
      <c r="F7480">
        <v>11</v>
      </c>
      <c r="G7480" t="s">
        <v>24950</v>
      </c>
      <c r="H7480" t="s">
        <v>31032</v>
      </c>
      <c r="I7480">
        <v>7</v>
      </c>
      <c r="J7480">
        <v>1738983</v>
      </c>
      <c r="K7480">
        <v>1742291</v>
      </c>
      <c r="L7480">
        <v>3309</v>
      </c>
      <c r="M7480">
        <v>2</v>
      </c>
      <c r="N7480">
        <v>101927125</v>
      </c>
      <c r="O7480" t="s">
        <v>24951</v>
      </c>
      <c r="P7480">
        <v>-2579</v>
      </c>
      <c r="Q7480" t="s">
        <v>24952</v>
      </c>
      <c r="R7480" t="s">
        <v>24953</v>
      </c>
      <c r="S7480" t="s">
        <v>36089</v>
      </c>
      <c r="T7480">
        <v>0.32911398597860803</v>
      </c>
      <c r="U7480">
        <v>0.603102917160658</v>
      </c>
      <c r="V7480">
        <v>23.510289220429801</v>
      </c>
      <c r="W7480">
        <v>0.29261482077562401</v>
      </c>
      <c r="X7480">
        <v>0.704072456322962</v>
      </c>
      <c r="Y7480">
        <v>23.584289795836199</v>
      </c>
      <c r="Z7480">
        <v>0.306975110376564</v>
      </c>
      <c r="AA7480">
        <v>0.72610664078822296</v>
      </c>
      <c r="AB7480">
        <v>23.8263767805167</v>
      </c>
      <c r="AC7480">
        <v>0.27780950890804001</v>
      </c>
      <c r="AD7480">
        <v>0.68253123924728298</v>
      </c>
      <c r="AE7480">
        <v>23.863851483448499</v>
      </c>
      <c r="AF7480">
        <v>0.64997455747578503</v>
      </c>
      <c r="AG7480">
        <v>0.80674443595273604</v>
      </c>
      <c r="AH7480">
        <v>0.48635546118040501</v>
      </c>
      <c r="AI7480">
        <v>0.59609816080359102</v>
      </c>
      <c r="AJ7480">
        <v>0.78121606160956403</v>
      </c>
      <c r="AK7480">
        <v>0.63074535602063297</v>
      </c>
    </row>
    <row r="7481" spans="1:37" x14ac:dyDescent="0.2">
      <c r="A7481" t="s">
        <v>24716</v>
      </c>
      <c r="B7481">
        <v>1815701</v>
      </c>
      <c r="C7481">
        <v>1815853</v>
      </c>
      <c r="D7481">
        <v>153</v>
      </c>
      <c r="E7481" t="s">
        <v>24954</v>
      </c>
      <c r="F7481">
        <v>6</v>
      </c>
      <c r="G7481" t="s">
        <v>24955</v>
      </c>
      <c r="H7481" t="s">
        <v>30999</v>
      </c>
      <c r="I7481">
        <v>7</v>
      </c>
      <c r="J7481">
        <v>1815795</v>
      </c>
      <c r="K7481">
        <v>1817085</v>
      </c>
      <c r="L7481">
        <v>1291</v>
      </c>
      <c r="M7481">
        <v>2</v>
      </c>
      <c r="N7481">
        <v>8379</v>
      </c>
      <c r="O7481" t="s">
        <v>24956</v>
      </c>
      <c r="P7481">
        <v>1232</v>
      </c>
      <c r="Q7481" t="s">
        <v>24957</v>
      </c>
      <c r="R7481" t="s">
        <v>24958</v>
      </c>
      <c r="S7481" t="s">
        <v>36090</v>
      </c>
      <c r="T7481" t="s">
        <v>40</v>
      </c>
      <c r="U7481" t="s">
        <v>40</v>
      </c>
      <c r="V7481">
        <v>0</v>
      </c>
      <c r="W7481">
        <v>0.123414495547065</v>
      </c>
      <c r="X7481">
        <v>0.704072456322962</v>
      </c>
      <c r="Y7481">
        <v>25.424376759486901</v>
      </c>
      <c r="Z7481">
        <v>0.48464167878831399</v>
      </c>
      <c r="AA7481">
        <v>0.84435025072159198</v>
      </c>
      <c r="AB7481">
        <v>22.950591426873601</v>
      </c>
      <c r="AC7481">
        <v>0.27780950890804001</v>
      </c>
      <c r="AD7481">
        <v>0.68253123924728298</v>
      </c>
      <c r="AE7481">
        <v>24.424376791525599</v>
      </c>
      <c r="AF7481">
        <v>0.501741946288212</v>
      </c>
      <c r="AG7481">
        <v>0.80674443595273604</v>
      </c>
      <c r="AH7481">
        <v>-22.914065555411899</v>
      </c>
      <c r="AI7481">
        <v>3.6185182304427702E-2</v>
      </c>
      <c r="AJ7481">
        <v>0.78121606160956403</v>
      </c>
      <c r="AK7481">
        <v>25.424376759486901</v>
      </c>
    </row>
    <row r="7482" spans="1:37" x14ac:dyDescent="0.2">
      <c r="A7482" t="s">
        <v>24716</v>
      </c>
      <c r="B7482">
        <v>1815870</v>
      </c>
      <c r="C7482">
        <v>1816042</v>
      </c>
      <c r="D7482">
        <v>173</v>
      </c>
      <c r="E7482" t="s">
        <v>24959</v>
      </c>
      <c r="F7482">
        <v>8</v>
      </c>
      <c r="G7482" t="s">
        <v>24960</v>
      </c>
      <c r="H7482" t="s">
        <v>30999</v>
      </c>
      <c r="I7482">
        <v>7</v>
      </c>
      <c r="J7482">
        <v>1815795</v>
      </c>
      <c r="K7482">
        <v>1817085</v>
      </c>
      <c r="L7482">
        <v>1291</v>
      </c>
      <c r="M7482">
        <v>2</v>
      </c>
      <c r="N7482">
        <v>8379</v>
      </c>
      <c r="O7482" t="s">
        <v>24956</v>
      </c>
      <c r="P7482">
        <v>1043</v>
      </c>
      <c r="Q7482" t="s">
        <v>24957</v>
      </c>
      <c r="R7482" t="s">
        <v>24958</v>
      </c>
      <c r="S7482" t="s">
        <v>36090</v>
      </c>
      <c r="T7482" t="s">
        <v>40</v>
      </c>
      <c r="U7482" t="s">
        <v>40</v>
      </c>
      <c r="V7482">
        <v>0</v>
      </c>
      <c r="W7482">
        <v>0.123414495547065</v>
      </c>
      <c r="X7482">
        <v>0.704072456322962</v>
      </c>
      <c r="Y7482">
        <v>25.424376759486901</v>
      </c>
      <c r="Z7482">
        <v>0.48464167878831399</v>
      </c>
      <c r="AA7482">
        <v>0.84435025072159198</v>
      </c>
      <c r="AB7482">
        <v>22.950591426873601</v>
      </c>
      <c r="AC7482">
        <v>0.27780950890804001</v>
      </c>
      <c r="AD7482">
        <v>0.68253123924728298</v>
      </c>
      <c r="AE7482">
        <v>24.424376791525599</v>
      </c>
      <c r="AF7482">
        <v>0.501741946288212</v>
      </c>
      <c r="AG7482">
        <v>0.80674443595273604</v>
      </c>
      <c r="AH7482">
        <v>-22.914065555411899</v>
      </c>
      <c r="AI7482">
        <v>3.6185182304427702E-2</v>
      </c>
      <c r="AJ7482">
        <v>0.78121606160956403</v>
      </c>
      <c r="AK7482">
        <v>25.424376759486901</v>
      </c>
    </row>
    <row r="7483" spans="1:37" x14ac:dyDescent="0.2">
      <c r="A7483" t="s">
        <v>24716</v>
      </c>
      <c r="B7483">
        <v>1827039</v>
      </c>
      <c r="C7483">
        <v>1827192</v>
      </c>
      <c r="D7483">
        <v>154</v>
      </c>
      <c r="E7483" t="s">
        <v>24961</v>
      </c>
      <c r="F7483">
        <v>12</v>
      </c>
      <c r="G7483" t="s">
        <v>24962</v>
      </c>
      <c r="H7483" t="s">
        <v>31032</v>
      </c>
      <c r="I7483">
        <v>7</v>
      </c>
      <c r="J7483">
        <v>1815795</v>
      </c>
      <c r="K7483">
        <v>1829664</v>
      </c>
      <c r="L7483">
        <v>13870</v>
      </c>
      <c r="M7483">
        <v>2</v>
      </c>
      <c r="N7483">
        <v>8379</v>
      </c>
      <c r="O7483" t="s">
        <v>24963</v>
      </c>
      <c r="P7483">
        <v>2472</v>
      </c>
      <c r="Q7483" t="s">
        <v>24957</v>
      </c>
      <c r="R7483" t="s">
        <v>24958</v>
      </c>
      <c r="S7483" t="s">
        <v>36090</v>
      </c>
      <c r="T7483">
        <v>0.644035865418358</v>
      </c>
      <c r="U7483">
        <v>0.84904924635754497</v>
      </c>
      <c r="V7483">
        <v>4.33509202259778</v>
      </c>
      <c r="W7483">
        <v>0.20525741147413201</v>
      </c>
      <c r="X7483">
        <v>0.704072456322962</v>
      </c>
      <c r="Y7483">
        <v>-25.3613663334954</v>
      </c>
      <c r="Z7483">
        <v>0.26789404493740199</v>
      </c>
      <c r="AA7483">
        <v>0.72610664078822296</v>
      </c>
      <c r="AB7483">
        <v>3.3716179270420801</v>
      </c>
      <c r="AC7483">
        <v>0.283630615332017</v>
      </c>
      <c r="AD7483">
        <v>0.68253123924728298</v>
      </c>
      <c r="AE7483">
        <v>-6.1364012342697096</v>
      </c>
      <c r="AF7483">
        <v>0.98343762640780896</v>
      </c>
      <c r="AG7483">
        <v>1</v>
      </c>
      <c r="AH7483">
        <v>5.2647021484268697</v>
      </c>
      <c r="AI7483">
        <v>0.24456414000292601</v>
      </c>
      <c r="AJ7483">
        <v>0.78121606160956403</v>
      </c>
      <c r="AK7483">
        <v>-24.526102655248099</v>
      </c>
    </row>
    <row r="7484" spans="1:37" x14ac:dyDescent="0.2">
      <c r="A7484" t="s">
        <v>24716</v>
      </c>
      <c r="B7484">
        <v>1827213</v>
      </c>
      <c r="C7484">
        <v>1827368</v>
      </c>
      <c r="D7484">
        <v>156</v>
      </c>
      <c r="E7484" t="s">
        <v>24964</v>
      </c>
      <c r="F7484">
        <v>4</v>
      </c>
      <c r="G7484" t="s">
        <v>24965</v>
      </c>
      <c r="H7484" t="s">
        <v>31032</v>
      </c>
      <c r="I7484">
        <v>7</v>
      </c>
      <c r="J7484">
        <v>1815795</v>
      </c>
      <c r="K7484">
        <v>1829664</v>
      </c>
      <c r="L7484">
        <v>13870</v>
      </c>
      <c r="M7484">
        <v>2</v>
      </c>
      <c r="N7484">
        <v>8379</v>
      </c>
      <c r="O7484" t="s">
        <v>24963</v>
      </c>
      <c r="P7484">
        <v>2296</v>
      </c>
      <c r="Q7484" t="s">
        <v>24957</v>
      </c>
      <c r="R7484" t="s">
        <v>24958</v>
      </c>
      <c r="S7484" t="s">
        <v>36090</v>
      </c>
      <c r="T7484">
        <v>0.644035865418358</v>
      </c>
      <c r="U7484">
        <v>0.84904924635754497</v>
      </c>
      <c r="V7484">
        <v>4.33509202259778</v>
      </c>
      <c r="W7484">
        <v>0.20525741147413201</v>
      </c>
      <c r="X7484">
        <v>0.704072456322962</v>
      </c>
      <c r="Y7484">
        <v>-25.3613663334954</v>
      </c>
      <c r="Z7484">
        <v>0.26789404493740199</v>
      </c>
      <c r="AA7484">
        <v>0.72610664078822296</v>
      </c>
      <c r="AB7484">
        <v>3.3716179270420801</v>
      </c>
      <c r="AC7484">
        <v>0.283630615332017</v>
      </c>
      <c r="AD7484">
        <v>0.68253123924728298</v>
      </c>
      <c r="AE7484">
        <v>-6.1364012342697096</v>
      </c>
      <c r="AF7484">
        <v>0.98343762640780896</v>
      </c>
      <c r="AG7484">
        <v>1</v>
      </c>
      <c r="AH7484">
        <v>5.2647021484268697</v>
      </c>
      <c r="AI7484">
        <v>0.24456414000292601</v>
      </c>
      <c r="AJ7484">
        <v>0.78121606160956403</v>
      </c>
      <c r="AK7484">
        <v>-24.526102655248099</v>
      </c>
    </row>
    <row r="7485" spans="1:37" x14ac:dyDescent="0.2">
      <c r="A7485" t="s">
        <v>24716</v>
      </c>
      <c r="B7485">
        <v>1844764</v>
      </c>
      <c r="C7485">
        <v>1844922</v>
      </c>
      <c r="D7485">
        <v>159</v>
      </c>
      <c r="E7485" t="s">
        <v>24966</v>
      </c>
      <c r="F7485">
        <v>9</v>
      </c>
      <c r="G7485" t="s">
        <v>24967</v>
      </c>
      <c r="H7485" t="s">
        <v>30987</v>
      </c>
      <c r="I7485">
        <v>7</v>
      </c>
      <c r="J7485">
        <v>1845300</v>
      </c>
      <c r="K7485">
        <v>1849931</v>
      </c>
      <c r="L7485">
        <v>4632</v>
      </c>
      <c r="M7485">
        <v>1</v>
      </c>
      <c r="N7485">
        <v>100127955</v>
      </c>
      <c r="O7485" t="s">
        <v>24968</v>
      </c>
      <c r="P7485">
        <v>-378</v>
      </c>
      <c r="Q7485" t="s">
        <v>40</v>
      </c>
      <c r="R7485" t="s">
        <v>24969</v>
      </c>
      <c r="S7485" t="s">
        <v>36091</v>
      </c>
      <c r="T7485">
        <v>0.32911398597860803</v>
      </c>
      <c r="U7485">
        <v>0.603102917160658</v>
      </c>
      <c r="V7485">
        <v>25.2988536188764</v>
      </c>
      <c r="W7485">
        <v>0.20525741147413201</v>
      </c>
      <c r="X7485">
        <v>0.704072456322962</v>
      </c>
      <c r="Y7485">
        <v>-25.482399282045002</v>
      </c>
      <c r="Z7485">
        <v>0.306975110376564</v>
      </c>
      <c r="AA7485">
        <v>0.72610664078822296</v>
      </c>
      <c r="AB7485">
        <v>24.720559040648901</v>
      </c>
      <c r="AC7485">
        <v>7.0489011448141195E-2</v>
      </c>
      <c r="AD7485">
        <v>0.57684129297949804</v>
      </c>
      <c r="AE7485">
        <v>-25.482399282045002</v>
      </c>
      <c r="AF7485">
        <v>0.61410715005536498</v>
      </c>
      <c r="AG7485">
        <v>0.80674443595273604</v>
      </c>
      <c r="AH7485">
        <v>2.7082911242817902</v>
      </c>
      <c r="AI7485">
        <v>0.35038410267202102</v>
      </c>
      <c r="AJ7485">
        <v>0.78121606160956403</v>
      </c>
      <c r="AK7485">
        <v>-24.613643840746601</v>
      </c>
    </row>
    <row r="7486" spans="1:37" x14ac:dyDescent="0.2">
      <c r="A7486" t="s">
        <v>24716</v>
      </c>
      <c r="B7486">
        <v>1916725</v>
      </c>
      <c r="C7486">
        <v>1916878</v>
      </c>
      <c r="D7486">
        <v>154</v>
      </c>
      <c r="E7486" t="s">
        <v>24970</v>
      </c>
      <c r="F7486">
        <v>7</v>
      </c>
      <c r="G7486" t="s">
        <v>24971</v>
      </c>
      <c r="H7486" t="s">
        <v>36092</v>
      </c>
      <c r="I7486">
        <v>7</v>
      </c>
      <c r="J7486">
        <v>1898200</v>
      </c>
      <c r="K7486">
        <v>1940549</v>
      </c>
      <c r="L7486">
        <v>42350</v>
      </c>
      <c r="M7486">
        <v>2</v>
      </c>
      <c r="N7486">
        <v>8379</v>
      </c>
      <c r="O7486" t="s">
        <v>24972</v>
      </c>
      <c r="P7486">
        <v>23671</v>
      </c>
      <c r="Q7486" t="s">
        <v>24957</v>
      </c>
      <c r="R7486" t="s">
        <v>24958</v>
      </c>
      <c r="S7486" t="s">
        <v>36090</v>
      </c>
      <c r="T7486">
        <v>0.97213403838398904</v>
      </c>
      <c r="U7486">
        <v>1</v>
      </c>
      <c r="V7486">
        <v>0.73279982348847095</v>
      </c>
      <c r="W7486">
        <v>0.89107655920673101</v>
      </c>
      <c r="X7486">
        <v>0.95159051474143896</v>
      </c>
      <c r="Y7486">
        <v>0.93804492423936503</v>
      </c>
      <c r="Z7486">
        <v>0.69013698642955401</v>
      </c>
      <c r="AA7486">
        <v>0.84521697243271998</v>
      </c>
      <c r="AB7486">
        <v>-0.230674236759429</v>
      </c>
      <c r="AC7486">
        <v>0.75388744886274095</v>
      </c>
      <c r="AD7486">
        <v>0.87989882095915395</v>
      </c>
      <c r="AE7486">
        <v>-6.1955012033648303E-2</v>
      </c>
      <c r="AF7486">
        <v>0.61410715005536498</v>
      </c>
      <c r="AG7486">
        <v>0.80674443595273604</v>
      </c>
      <c r="AH7486">
        <v>1.6624103947347899</v>
      </c>
      <c r="AI7486">
        <v>0.56157887380500204</v>
      </c>
      <c r="AJ7486">
        <v>0.78121606160956403</v>
      </c>
      <c r="AK7486">
        <v>1.80680029009883</v>
      </c>
    </row>
    <row r="7487" spans="1:37" x14ac:dyDescent="0.2">
      <c r="A7487" t="s">
        <v>24716</v>
      </c>
      <c r="B7487">
        <v>1916889</v>
      </c>
      <c r="C7487">
        <v>1917179</v>
      </c>
      <c r="D7487">
        <v>291</v>
      </c>
      <c r="E7487" t="s">
        <v>24973</v>
      </c>
      <c r="F7487">
        <v>10</v>
      </c>
      <c r="G7487" t="s">
        <v>24974</v>
      </c>
      <c r="H7487" t="s">
        <v>36092</v>
      </c>
      <c r="I7487">
        <v>7</v>
      </c>
      <c r="J7487">
        <v>1898200</v>
      </c>
      <c r="K7487">
        <v>1940549</v>
      </c>
      <c r="L7487">
        <v>42350</v>
      </c>
      <c r="M7487">
        <v>2</v>
      </c>
      <c r="N7487">
        <v>8379</v>
      </c>
      <c r="O7487" t="s">
        <v>24972</v>
      </c>
      <c r="P7487">
        <v>23370</v>
      </c>
      <c r="Q7487" t="s">
        <v>24957</v>
      </c>
      <c r="R7487" t="s">
        <v>24958</v>
      </c>
      <c r="S7487" t="s">
        <v>36090</v>
      </c>
      <c r="T7487">
        <v>0.97213403838398904</v>
      </c>
      <c r="U7487">
        <v>1</v>
      </c>
      <c r="V7487">
        <v>0.73279982348847095</v>
      </c>
      <c r="W7487">
        <v>0.89107655920673101</v>
      </c>
      <c r="X7487">
        <v>0.95159051474143896</v>
      </c>
      <c r="Y7487">
        <v>0.93804492423936503</v>
      </c>
      <c r="Z7487">
        <v>0.69013698642955401</v>
      </c>
      <c r="AA7487">
        <v>0.84521697243271998</v>
      </c>
      <c r="AB7487">
        <v>-0.230674236759429</v>
      </c>
      <c r="AC7487">
        <v>0.75388744886274095</v>
      </c>
      <c r="AD7487">
        <v>0.87989882095915395</v>
      </c>
      <c r="AE7487">
        <v>-6.1955012033648303E-2</v>
      </c>
      <c r="AF7487">
        <v>0.61410715005536498</v>
      </c>
      <c r="AG7487">
        <v>0.80674443595273604</v>
      </c>
      <c r="AH7487">
        <v>1.6624103947347899</v>
      </c>
      <c r="AI7487">
        <v>0.56157887380500204</v>
      </c>
      <c r="AJ7487">
        <v>0.78121606160956403</v>
      </c>
      <c r="AK7487">
        <v>1.80680029009883</v>
      </c>
    </row>
    <row r="7488" spans="1:37" x14ac:dyDescent="0.2">
      <c r="A7488" t="s">
        <v>24716</v>
      </c>
      <c r="B7488">
        <v>1937398</v>
      </c>
      <c r="C7488">
        <v>1937566</v>
      </c>
      <c r="D7488">
        <v>169</v>
      </c>
      <c r="E7488" t="s">
        <v>24975</v>
      </c>
      <c r="F7488">
        <v>6</v>
      </c>
      <c r="G7488" t="s">
        <v>24976</v>
      </c>
      <c r="H7488" t="s">
        <v>31032</v>
      </c>
      <c r="I7488">
        <v>7</v>
      </c>
      <c r="J7488">
        <v>1898200</v>
      </c>
      <c r="K7488">
        <v>1940549</v>
      </c>
      <c r="L7488">
        <v>42350</v>
      </c>
      <c r="M7488">
        <v>2</v>
      </c>
      <c r="N7488">
        <v>8379</v>
      </c>
      <c r="O7488" t="s">
        <v>24972</v>
      </c>
      <c r="P7488">
        <v>2983</v>
      </c>
      <c r="Q7488" t="s">
        <v>24957</v>
      </c>
      <c r="R7488" t="s">
        <v>24958</v>
      </c>
      <c r="S7488" t="s">
        <v>36090</v>
      </c>
      <c r="T7488">
        <v>0.35387198439864398</v>
      </c>
      <c r="U7488">
        <v>0.603102917160658</v>
      </c>
      <c r="V7488">
        <v>-21.1138300933575</v>
      </c>
      <c r="W7488" t="s">
        <v>40</v>
      </c>
      <c r="X7488" t="s">
        <v>40</v>
      </c>
      <c r="Y7488">
        <v>0</v>
      </c>
      <c r="Z7488">
        <v>0.184235113180511</v>
      </c>
      <c r="AA7488">
        <v>0.72610664078822296</v>
      </c>
      <c r="AB7488">
        <v>-21.1138300933575</v>
      </c>
      <c r="AC7488">
        <v>0.45677901822897599</v>
      </c>
      <c r="AD7488">
        <v>0.82872126865393902</v>
      </c>
      <c r="AE7488">
        <v>20.2582205173379</v>
      </c>
      <c r="AF7488">
        <v>0.501741946288212</v>
      </c>
      <c r="AG7488">
        <v>0.80674443595273604</v>
      </c>
      <c r="AH7488">
        <v>-20.1842199964406</v>
      </c>
      <c r="AI7488">
        <v>0.52399907623471598</v>
      </c>
      <c r="AJ7488">
        <v>0.78121606160956403</v>
      </c>
      <c r="AK7488">
        <v>-20.113830729095699</v>
      </c>
    </row>
    <row r="7489" spans="1:37" x14ac:dyDescent="0.2">
      <c r="A7489" t="s">
        <v>24716</v>
      </c>
      <c r="B7489">
        <v>1937566</v>
      </c>
      <c r="C7489">
        <v>1937734</v>
      </c>
      <c r="D7489">
        <v>169</v>
      </c>
      <c r="E7489" t="s">
        <v>24977</v>
      </c>
      <c r="F7489">
        <v>10</v>
      </c>
      <c r="G7489" t="s">
        <v>24978</v>
      </c>
      <c r="H7489" t="s">
        <v>31032</v>
      </c>
      <c r="I7489">
        <v>7</v>
      </c>
      <c r="J7489">
        <v>1898200</v>
      </c>
      <c r="K7489">
        <v>1940549</v>
      </c>
      <c r="L7489">
        <v>42350</v>
      </c>
      <c r="M7489">
        <v>2</v>
      </c>
      <c r="N7489">
        <v>8379</v>
      </c>
      <c r="O7489" t="s">
        <v>24972</v>
      </c>
      <c r="P7489">
        <v>2815</v>
      </c>
      <c r="Q7489" t="s">
        <v>24957</v>
      </c>
      <c r="R7489" t="s">
        <v>24958</v>
      </c>
      <c r="S7489" t="s">
        <v>36090</v>
      </c>
      <c r="T7489">
        <v>0.35387198439864398</v>
      </c>
      <c r="U7489">
        <v>0.603102917160658</v>
      </c>
      <c r="V7489">
        <v>-21.1138300933575</v>
      </c>
      <c r="W7489" t="s">
        <v>40</v>
      </c>
      <c r="X7489" t="s">
        <v>40</v>
      </c>
      <c r="Y7489">
        <v>0</v>
      </c>
      <c r="Z7489">
        <v>0.184235113180511</v>
      </c>
      <c r="AA7489">
        <v>0.72610664078822296</v>
      </c>
      <c r="AB7489">
        <v>-21.1138300933575</v>
      </c>
      <c r="AC7489">
        <v>0.45677901822897599</v>
      </c>
      <c r="AD7489">
        <v>0.82872126865393902</v>
      </c>
      <c r="AE7489">
        <v>20.2582205173379</v>
      </c>
      <c r="AF7489">
        <v>0.501741946288212</v>
      </c>
      <c r="AG7489">
        <v>0.80674443595273604</v>
      </c>
      <c r="AH7489">
        <v>-20.1842199964406</v>
      </c>
      <c r="AI7489">
        <v>0.52399907623471598</v>
      </c>
      <c r="AJ7489">
        <v>0.78121606160956403</v>
      </c>
      <c r="AK7489">
        <v>-20.113830729095699</v>
      </c>
    </row>
    <row r="7490" spans="1:37" x14ac:dyDescent="0.2">
      <c r="A7490" t="s">
        <v>24716</v>
      </c>
      <c r="B7490">
        <v>1950696</v>
      </c>
      <c r="C7490">
        <v>1950892</v>
      </c>
      <c r="D7490">
        <v>197</v>
      </c>
      <c r="E7490" t="s">
        <v>24979</v>
      </c>
      <c r="F7490">
        <v>8</v>
      </c>
      <c r="G7490" t="s">
        <v>24980</v>
      </c>
      <c r="H7490" t="s">
        <v>36093</v>
      </c>
      <c r="I7490">
        <v>7</v>
      </c>
      <c r="J7490">
        <v>1898200</v>
      </c>
      <c r="K7490">
        <v>1940549</v>
      </c>
      <c r="L7490">
        <v>42350</v>
      </c>
      <c r="M7490">
        <v>2</v>
      </c>
      <c r="N7490">
        <v>8379</v>
      </c>
      <c r="O7490" t="s">
        <v>24972</v>
      </c>
      <c r="P7490">
        <v>-10147</v>
      </c>
      <c r="Q7490" t="s">
        <v>24957</v>
      </c>
      <c r="R7490" t="s">
        <v>24958</v>
      </c>
      <c r="S7490" t="s">
        <v>36090</v>
      </c>
      <c r="T7490">
        <v>0.35387198439864398</v>
      </c>
      <c r="U7490">
        <v>0.603102917160658</v>
      </c>
      <c r="V7490">
        <v>-23.101828220686102</v>
      </c>
      <c r="W7490">
        <v>0.29261482077562401</v>
      </c>
      <c r="X7490">
        <v>0.704072456322962</v>
      </c>
      <c r="Y7490">
        <v>24.12326955743</v>
      </c>
      <c r="Z7490">
        <v>0.69013698642955401</v>
      </c>
      <c r="AA7490">
        <v>0.84521697243271998</v>
      </c>
      <c r="AB7490">
        <v>-1.6033285570569201E-2</v>
      </c>
      <c r="AC7490">
        <v>0.27780950890804001</v>
      </c>
      <c r="AD7490">
        <v>0.68253123924728298</v>
      </c>
      <c r="AE7490">
        <v>23.7503898990057</v>
      </c>
      <c r="AF7490">
        <v>0.32549523997010099</v>
      </c>
      <c r="AG7490">
        <v>0.70473078222419605</v>
      </c>
      <c r="AH7490">
        <v>-23.676389322942601</v>
      </c>
      <c r="AI7490">
        <v>0.56157887380500204</v>
      </c>
      <c r="AJ7490">
        <v>0.78121606160956403</v>
      </c>
      <c r="AK7490">
        <v>2.0214411764815901</v>
      </c>
    </row>
    <row r="7491" spans="1:37" x14ac:dyDescent="0.2">
      <c r="A7491" t="s">
        <v>24716</v>
      </c>
      <c r="B7491">
        <v>2198240</v>
      </c>
      <c r="C7491">
        <v>2198424</v>
      </c>
      <c r="D7491">
        <v>185</v>
      </c>
      <c r="E7491" t="s">
        <v>24981</v>
      </c>
      <c r="F7491">
        <v>4</v>
      </c>
      <c r="G7491" t="s">
        <v>24982</v>
      </c>
      <c r="H7491" t="s">
        <v>36094</v>
      </c>
      <c r="I7491">
        <v>7</v>
      </c>
      <c r="J7491">
        <v>2069194</v>
      </c>
      <c r="K7491">
        <v>2193475</v>
      </c>
      <c r="L7491">
        <v>124282</v>
      </c>
      <c r="M7491">
        <v>2</v>
      </c>
      <c r="N7491">
        <v>8379</v>
      </c>
      <c r="O7491" t="s">
        <v>24983</v>
      </c>
      <c r="P7491">
        <v>-4765</v>
      </c>
      <c r="Q7491" t="s">
        <v>24957</v>
      </c>
      <c r="R7491" t="s">
        <v>24958</v>
      </c>
      <c r="S7491" t="s">
        <v>36090</v>
      </c>
      <c r="T7491">
        <v>0.35387198439864398</v>
      </c>
      <c r="U7491">
        <v>0.603102917160658</v>
      </c>
      <c r="V7491">
        <v>-24.4803397453169</v>
      </c>
      <c r="W7491">
        <v>0.38920677604595899</v>
      </c>
      <c r="X7491">
        <v>0.704072456322962</v>
      </c>
      <c r="Y7491">
        <v>-21.571555301947701</v>
      </c>
      <c r="Z7491">
        <v>0.65379035313853895</v>
      </c>
      <c r="AA7491">
        <v>0.84521697243271998</v>
      </c>
      <c r="AB7491">
        <v>-3.6706243841555</v>
      </c>
      <c r="AC7491">
        <v>0.75388744886274095</v>
      </c>
      <c r="AD7491">
        <v>0.87989882095915395</v>
      </c>
      <c r="AE7491">
        <v>2.05317440260291</v>
      </c>
      <c r="AF7491">
        <v>0.32549523997010099</v>
      </c>
      <c r="AG7491">
        <v>0.70473078222419605</v>
      </c>
      <c r="AH7491">
        <v>-23.7471348883054</v>
      </c>
      <c r="AI7491">
        <v>0.35038410267202102</v>
      </c>
      <c r="AJ7491">
        <v>0.78121606160956403</v>
      </c>
      <c r="AK7491">
        <v>-23.676745565537299</v>
      </c>
    </row>
    <row r="7492" spans="1:37" x14ac:dyDescent="0.2">
      <c r="A7492" t="s">
        <v>24716</v>
      </c>
      <c r="B7492">
        <v>2198424</v>
      </c>
      <c r="C7492">
        <v>2198608</v>
      </c>
      <c r="D7492">
        <v>185</v>
      </c>
      <c r="E7492" t="s">
        <v>24984</v>
      </c>
      <c r="F7492">
        <v>11</v>
      </c>
      <c r="G7492" t="s">
        <v>24985</v>
      </c>
      <c r="H7492" t="s">
        <v>36094</v>
      </c>
      <c r="I7492">
        <v>7</v>
      </c>
      <c r="J7492">
        <v>2069194</v>
      </c>
      <c r="K7492">
        <v>2193475</v>
      </c>
      <c r="L7492">
        <v>124282</v>
      </c>
      <c r="M7492">
        <v>2</v>
      </c>
      <c r="N7492">
        <v>8379</v>
      </c>
      <c r="O7492" t="s">
        <v>24983</v>
      </c>
      <c r="P7492">
        <v>-4949</v>
      </c>
      <c r="Q7492" t="s">
        <v>24957</v>
      </c>
      <c r="R7492" t="s">
        <v>24958</v>
      </c>
      <c r="S7492" t="s">
        <v>36090</v>
      </c>
      <c r="T7492">
        <v>0.35387198439864398</v>
      </c>
      <c r="U7492">
        <v>0.603102917160658</v>
      </c>
      <c r="V7492">
        <v>-24.587254944830601</v>
      </c>
      <c r="W7492">
        <v>0.38920677604595899</v>
      </c>
      <c r="X7492">
        <v>0.704072456322962</v>
      </c>
      <c r="Y7492">
        <v>-21.571555301947701</v>
      </c>
      <c r="Z7492">
        <v>0.65379035313853895</v>
      </c>
      <c r="AA7492">
        <v>0.84521697243271998</v>
      </c>
      <c r="AB7492">
        <v>-3.7775395836692001</v>
      </c>
      <c r="AC7492">
        <v>0.75388744886274095</v>
      </c>
      <c r="AD7492">
        <v>0.87989882095915395</v>
      </c>
      <c r="AE7492">
        <v>2.16008959855243</v>
      </c>
      <c r="AF7492">
        <v>0.32549523997010099</v>
      </c>
      <c r="AG7492">
        <v>0.70473078222419605</v>
      </c>
      <c r="AH7492">
        <v>-23.8408741584315</v>
      </c>
      <c r="AI7492">
        <v>0.35038410267202102</v>
      </c>
      <c r="AJ7492">
        <v>0.78121606160956403</v>
      </c>
      <c r="AK7492">
        <v>-23.770484835341001</v>
      </c>
    </row>
    <row r="7493" spans="1:37" x14ac:dyDescent="0.2">
      <c r="A7493" t="s">
        <v>24716</v>
      </c>
      <c r="B7493">
        <v>2198608</v>
      </c>
      <c r="C7493">
        <v>2198792</v>
      </c>
      <c r="D7493">
        <v>185</v>
      </c>
      <c r="E7493" t="s">
        <v>24986</v>
      </c>
      <c r="F7493">
        <v>2</v>
      </c>
      <c r="G7493" t="s">
        <v>24987</v>
      </c>
      <c r="H7493" t="s">
        <v>36094</v>
      </c>
      <c r="I7493">
        <v>7</v>
      </c>
      <c r="J7493">
        <v>2069194</v>
      </c>
      <c r="K7493">
        <v>2193475</v>
      </c>
      <c r="L7493">
        <v>124282</v>
      </c>
      <c r="M7493">
        <v>2</v>
      </c>
      <c r="N7493">
        <v>8379</v>
      </c>
      <c r="O7493" t="s">
        <v>24983</v>
      </c>
      <c r="P7493">
        <v>-5133</v>
      </c>
      <c r="Q7493" t="s">
        <v>24957</v>
      </c>
      <c r="R7493" t="s">
        <v>24958</v>
      </c>
      <c r="S7493" t="s">
        <v>36090</v>
      </c>
      <c r="T7493">
        <v>0.35387198439864398</v>
      </c>
      <c r="U7493">
        <v>0.603102917160658</v>
      </c>
      <c r="V7493">
        <v>-24.587254944830601</v>
      </c>
      <c r="W7493">
        <v>0.38920677604595899</v>
      </c>
      <c r="X7493">
        <v>0.704072456322962</v>
      </c>
      <c r="Y7493">
        <v>-21.571555301947701</v>
      </c>
      <c r="Z7493">
        <v>0.65379035313853895</v>
      </c>
      <c r="AA7493">
        <v>0.84521697243271998</v>
      </c>
      <c r="AB7493">
        <v>-3.7775395836692001</v>
      </c>
      <c r="AC7493">
        <v>0.75388744886274095</v>
      </c>
      <c r="AD7493">
        <v>0.87989882095915395</v>
      </c>
      <c r="AE7493">
        <v>2.16008959855243</v>
      </c>
      <c r="AF7493">
        <v>0.32549523997010099</v>
      </c>
      <c r="AG7493">
        <v>0.70473078222419605</v>
      </c>
      <c r="AH7493">
        <v>-23.8408741584315</v>
      </c>
      <c r="AI7493">
        <v>0.35038410267202102</v>
      </c>
      <c r="AJ7493">
        <v>0.78121606160956403</v>
      </c>
      <c r="AK7493">
        <v>-23.770484835341001</v>
      </c>
    </row>
    <row r="7494" spans="1:37" x14ac:dyDescent="0.2">
      <c r="A7494" t="s">
        <v>24716</v>
      </c>
      <c r="B7494">
        <v>2199447</v>
      </c>
      <c r="C7494">
        <v>2199609</v>
      </c>
      <c r="D7494">
        <v>163</v>
      </c>
      <c r="E7494" t="s">
        <v>24988</v>
      </c>
      <c r="F7494">
        <v>7</v>
      </c>
      <c r="G7494" t="s">
        <v>24989</v>
      </c>
      <c r="H7494" t="s">
        <v>36094</v>
      </c>
      <c r="I7494">
        <v>7</v>
      </c>
      <c r="J7494">
        <v>2069194</v>
      </c>
      <c r="K7494">
        <v>2193475</v>
      </c>
      <c r="L7494">
        <v>124282</v>
      </c>
      <c r="M7494">
        <v>2</v>
      </c>
      <c r="N7494">
        <v>8379</v>
      </c>
      <c r="O7494" t="s">
        <v>24983</v>
      </c>
      <c r="P7494">
        <v>-5972</v>
      </c>
      <c r="Q7494" t="s">
        <v>24957</v>
      </c>
      <c r="R7494" t="s">
        <v>24958</v>
      </c>
      <c r="S7494" t="s">
        <v>36090</v>
      </c>
      <c r="T7494">
        <v>0.506551998792793</v>
      </c>
      <c r="U7494">
        <v>0.78288571403930396</v>
      </c>
      <c r="V7494">
        <v>2.32363811251654</v>
      </c>
      <c r="W7494">
        <v>0.20525741147413201</v>
      </c>
      <c r="X7494">
        <v>0.704072456322962</v>
      </c>
      <c r="Y7494">
        <v>-25.581767441104901</v>
      </c>
      <c r="Z7494">
        <v>0.93459220503170903</v>
      </c>
      <c r="AA7494">
        <v>0.99919698600769702</v>
      </c>
      <c r="AB7494">
        <v>1.36016400822747</v>
      </c>
      <c r="AC7494">
        <v>0.30184355666711699</v>
      </c>
      <c r="AD7494">
        <v>0.68253123924728298</v>
      </c>
      <c r="AE7494">
        <v>-1.8498240754928901</v>
      </c>
      <c r="AF7494">
        <v>0.205398459628826</v>
      </c>
      <c r="AG7494">
        <v>0.68151250837662902</v>
      </c>
      <c r="AH7494">
        <v>3.25324869077199</v>
      </c>
      <c r="AI7494">
        <v>0.24456414000292601</v>
      </c>
      <c r="AJ7494">
        <v>0.78121606160956403</v>
      </c>
      <c r="AK7494">
        <v>-25.257355217689899</v>
      </c>
    </row>
    <row r="7495" spans="1:37" x14ac:dyDescent="0.2">
      <c r="A7495" t="s">
        <v>24716</v>
      </c>
      <c r="B7495">
        <v>2199609</v>
      </c>
      <c r="C7495">
        <v>2199771</v>
      </c>
      <c r="D7495">
        <v>163</v>
      </c>
      <c r="E7495" t="s">
        <v>24990</v>
      </c>
      <c r="F7495">
        <v>8</v>
      </c>
      <c r="G7495" t="s">
        <v>24991</v>
      </c>
      <c r="H7495" t="s">
        <v>36094</v>
      </c>
      <c r="I7495">
        <v>7</v>
      </c>
      <c r="J7495">
        <v>2069194</v>
      </c>
      <c r="K7495">
        <v>2193475</v>
      </c>
      <c r="L7495">
        <v>124282</v>
      </c>
      <c r="M7495">
        <v>2</v>
      </c>
      <c r="N7495">
        <v>8379</v>
      </c>
      <c r="O7495" t="s">
        <v>24983</v>
      </c>
      <c r="P7495">
        <v>-6134</v>
      </c>
      <c r="Q7495" t="s">
        <v>24957</v>
      </c>
      <c r="R7495" t="s">
        <v>24958</v>
      </c>
      <c r="S7495" t="s">
        <v>36090</v>
      </c>
      <c r="T7495">
        <v>0.506551998792793</v>
      </c>
      <c r="U7495">
        <v>0.78288571403930396</v>
      </c>
      <c r="V7495">
        <v>2.32363811251654</v>
      </c>
      <c r="W7495">
        <v>0.20525741147413201</v>
      </c>
      <c r="X7495">
        <v>0.704072456322962</v>
      </c>
      <c r="Y7495">
        <v>-25.581767441104901</v>
      </c>
      <c r="Z7495">
        <v>0.93459220503170903</v>
      </c>
      <c r="AA7495">
        <v>0.99919698600769702</v>
      </c>
      <c r="AB7495">
        <v>1.36016400822747</v>
      </c>
      <c r="AC7495">
        <v>0.30184355666711699</v>
      </c>
      <c r="AD7495">
        <v>0.68253123924728298</v>
      </c>
      <c r="AE7495">
        <v>-1.8498240754928901</v>
      </c>
      <c r="AF7495">
        <v>0.205398459628826</v>
      </c>
      <c r="AG7495">
        <v>0.68151250837662902</v>
      </c>
      <c r="AH7495">
        <v>3.25324869077199</v>
      </c>
      <c r="AI7495">
        <v>0.24456414000292601</v>
      </c>
      <c r="AJ7495">
        <v>0.78121606160956403</v>
      </c>
      <c r="AK7495">
        <v>-25.257355217689899</v>
      </c>
    </row>
    <row r="7496" spans="1:37" x14ac:dyDescent="0.2">
      <c r="A7496" t="s">
        <v>24716</v>
      </c>
      <c r="B7496">
        <v>2199771</v>
      </c>
      <c r="C7496">
        <v>2199933</v>
      </c>
      <c r="D7496">
        <v>163</v>
      </c>
      <c r="E7496" t="s">
        <v>24992</v>
      </c>
      <c r="F7496">
        <v>4</v>
      </c>
      <c r="G7496" t="s">
        <v>24993</v>
      </c>
      <c r="H7496" t="s">
        <v>36094</v>
      </c>
      <c r="I7496">
        <v>7</v>
      </c>
      <c r="J7496">
        <v>2069194</v>
      </c>
      <c r="K7496">
        <v>2193475</v>
      </c>
      <c r="L7496">
        <v>124282</v>
      </c>
      <c r="M7496">
        <v>2</v>
      </c>
      <c r="N7496">
        <v>8379</v>
      </c>
      <c r="O7496" t="s">
        <v>24983</v>
      </c>
      <c r="P7496">
        <v>-6296</v>
      </c>
      <c r="Q7496" t="s">
        <v>24957</v>
      </c>
      <c r="R7496" t="s">
        <v>24958</v>
      </c>
      <c r="S7496" t="s">
        <v>36090</v>
      </c>
      <c r="T7496">
        <v>0.506551998792793</v>
      </c>
      <c r="U7496">
        <v>0.78288571403930396</v>
      </c>
      <c r="V7496">
        <v>2.7386755772179101</v>
      </c>
      <c r="W7496">
        <v>0.20525741147413201</v>
      </c>
      <c r="X7496">
        <v>0.704072456322962</v>
      </c>
      <c r="Y7496">
        <v>-25.487559129876399</v>
      </c>
      <c r="Z7496">
        <v>0.93459220503170903</v>
      </c>
      <c r="AA7496">
        <v>0.99919698600769702</v>
      </c>
      <c r="AB7496">
        <v>1.7752014729288399</v>
      </c>
      <c r="AC7496">
        <v>0.30184355666711699</v>
      </c>
      <c r="AD7496">
        <v>0.68253123924728298</v>
      </c>
      <c r="AE7496">
        <v>-1.75561576426433</v>
      </c>
      <c r="AF7496">
        <v>0.205398459628826</v>
      </c>
      <c r="AG7496">
        <v>0.68151250837662902</v>
      </c>
      <c r="AH7496">
        <v>3.6682861241889801</v>
      </c>
      <c r="AI7496">
        <v>0.24456414000292601</v>
      </c>
      <c r="AJ7496">
        <v>0.78121606160956403</v>
      </c>
      <c r="AK7496">
        <v>-25.193424441525998</v>
      </c>
    </row>
    <row r="7497" spans="1:37" x14ac:dyDescent="0.2">
      <c r="A7497" t="s">
        <v>24716</v>
      </c>
      <c r="B7497">
        <v>2529393</v>
      </c>
      <c r="C7497">
        <v>2529692</v>
      </c>
      <c r="D7497">
        <v>300</v>
      </c>
      <c r="E7497" t="s">
        <v>24994</v>
      </c>
      <c r="F7497">
        <v>7</v>
      </c>
      <c r="G7497" t="s">
        <v>24995</v>
      </c>
      <c r="H7497" t="s">
        <v>31032</v>
      </c>
      <c r="I7497">
        <v>7</v>
      </c>
      <c r="J7497">
        <v>2527074</v>
      </c>
      <c r="K7497">
        <v>2527145</v>
      </c>
      <c r="L7497">
        <v>72</v>
      </c>
      <c r="M7497">
        <v>1</v>
      </c>
      <c r="N7497">
        <v>100616116</v>
      </c>
      <c r="O7497" t="s">
        <v>24996</v>
      </c>
      <c r="P7497">
        <v>2319</v>
      </c>
      <c r="Q7497" t="s">
        <v>24997</v>
      </c>
      <c r="R7497" t="s">
        <v>24998</v>
      </c>
      <c r="S7497" t="s">
        <v>36095</v>
      </c>
      <c r="T7497" t="s">
        <v>40</v>
      </c>
      <c r="U7497" t="s">
        <v>40</v>
      </c>
      <c r="V7497">
        <v>0</v>
      </c>
      <c r="W7497" t="s">
        <v>40</v>
      </c>
      <c r="X7497" t="s">
        <v>40</v>
      </c>
      <c r="Y7497">
        <v>0</v>
      </c>
      <c r="Z7497" t="s">
        <v>40</v>
      </c>
      <c r="AA7497" t="s">
        <v>40</v>
      </c>
      <c r="AB7497">
        <v>0</v>
      </c>
      <c r="AC7497" t="s">
        <v>40</v>
      </c>
      <c r="AD7497" t="s">
        <v>40</v>
      </c>
      <c r="AE7497">
        <v>0</v>
      </c>
      <c r="AF7497" t="s">
        <v>40</v>
      </c>
      <c r="AG7497" t="s">
        <v>40</v>
      </c>
      <c r="AH7497">
        <v>0</v>
      </c>
      <c r="AI7497" t="s">
        <v>40</v>
      </c>
      <c r="AJ7497" t="s">
        <v>40</v>
      </c>
      <c r="AK7497">
        <v>0</v>
      </c>
    </row>
    <row r="7498" spans="1:37" x14ac:dyDescent="0.2">
      <c r="A7498" t="s">
        <v>24716</v>
      </c>
      <c r="B7498">
        <v>2529797</v>
      </c>
      <c r="C7498">
        <v>2530087</v>
      </c>
      <c r="D7498">
        <v>291</v>
      </c>
      <c r="E7498" t="s">
        <v>24999</v>
      </c>
      <c r="F7498">
        <v>12</v>
      </c>
      <c r="G7498" t="s">
        <v>25000</v>
      </c>
      <c r="H7498" t="s">
        <v>31032</v>
      </c>
      <c r="I7498">
        <v>7</v>
      </c>
      <c r="J7498">
        <v>2527074</v>
      </c>
      <c r="K7498">
        <v>2527145</v>
      </c>
      <c r="L7498">
        <v>72</v>
      </c>
      <c r="M7498">
        <v>1</v>
      </c>
      <c r="N7498">
        <v>100616116</v>
      </c>
      <c r="O7498" t="s">
        <v>24996</v>
      </c>
      <c r="P7498">
        <v>2723</v>
      </c>
      <c r="Q7498" t="s">
        <v>24997</v>
      </c>
      <c r="R7498" t="s">
        <v>24998</v>
      </c>
      <c r="S7498" t="s">
        <v>36095</v>
      </c>
      <c r="T7498" t="s">
        <v>40</v>
      </c>
      <c r="U7498" t="s">
        <v>40</v>
      </c>
      <c r="V7498">
        <v>0</v>
      </c>
      <c r="W7498" t="s">
        <v>40</v>
      </c>
      <c r="X7498" t="s">
        <v>40</v>
      </c>
      <c r="Y7498">
        <v>0</v>
      </c>
      <c r="Z7498" t="s">
        <v>40</v>
      </c>
      <c r="AA7498" t="s">
        <v>40</v>
      </c>
      <c r="AB7498">
        <v>0</v>
      </c>
      <c r="AC7498" t="s">
        <v>40</v>
      </c>
      <c r="AD7498" t="s">
        <v>40</v>
      </c>
      <c r="AE7498">
        <v>0</v>
      </c>
      <c r="AF7498" t="s">
        <v>40</v>
      </c>
      <c r="AG7498" t="s">
        <v>40</v>
      </c>
      <c r="AH7498">
        <v>0</v>
      </c>
      <c r="AI7498" t="s">
        <v>40</v>
      </c>
      <c r="AJ7498" t="s">
        <v>40</v>
      </c>
      <c r="AK7498">
        <v>0</v>
      </c>
    </row>
    <row r="7499" spans="1:37" x14ac:dyDescent="0.2">
      <c r="A7499" t="s">
        <v>24716</v>
      </c>
      <c r="B7499">
        <v>2538467</v>
      </c>
      <c r="C7499">
        <v>2538767</v>
      </c>
      <c r="D7499">
        <v>301</v>
      </c>
      <c r="E7499" t="s">
        <v>25001</v>
      </c>
      <c r="F7499">
        <v>25</v>
      </c>
      <c r="G7499" t="s">
        <v>25002</v>
      </c>
      <c r="H7499" t="s">
        <v>31032</v>
      </c>
      <c r="I7499">
        <v>7</v>
      </c>
      <c r="J7499">
        <v>2538412</v>
      </c>
      <c r="K7499">
        <v>2541024</v>
      </c>
      <c r="L7499">
        <v>2613</v>
      </c>
      <c r="M7499">
        <v>2</v>
      </c>
      <c r="N7499">
        <v>221927</v>
      </c>
      <c r="O7499" t="s">
        <v>25003</v>
      </c>
      <c r="P7499">
        <v>2257</v>
      </c>
      <c r="Q7499" t="s">
        <v>25004</v>
      </c>
      <c r="R7499" t="s">
        <v>25005</v>
      </c>
      <c r="S7499" t="s">
        <v>36096</v>
      </c>
      <c r="T7499">
        <v>0.32911398597860803</v>
      </c>
      <c r="U7499">
        <v>0.603102917160658</v>
      </c>
      <c r="V7499">
        <v>25.5806784563243</v>
      </c>
      <c r="W7499">
        <v>0.89107655920673101</v>
      </c>
      <c r="X7499">
        <v>0.95159051474143896</v>
      </c>
      <c r="Y7499">
        <v>1.76119600981744</v>
      </c>
      <c r="Z7499">
        <v>0.306975110376564</v>
      </c>
      <c r="AA7499">
        <v>0.72610664078822296</v>
      </c>
      <c r="AB7499">
        <v>25.057741462436798</v>
      </c>
      <c r="AC7499">
        <v>0.75388744886274095</v>
      </c>
      <c r="AD7499">
        <v>0.87989882095915395</v>
      </c>
      <c r="AE7499">
        <v>0.76119603712900696</v>
      </c>
      <c r="AF7499">
        <v>0.61410715005536498</v>
      </c>
      <c r="AG7499">
        <v>0.80674443595273604</v>
      </c>
      <c r="AH7499">
        <v>2.4855615002124098</v>
      </c>
      <c r="AI7499">
        <v>0.56157887380500204</v>
      </c>
      <c r="AJ7499">
        <v>0.78121606160956403</v>
      </c>
      <c r="AK7499">
        <v>2.6299514000596602</v>
      </c>
    </row>
    <row r="7500" spans="1:37" x14ac:dyDescent="0.2">
      <c r="A7500" t="s">
        <v>24716</v>
      </c>
      <c r="B7500">
        <v>2538888</v>
      </c>
      <c r="C7500">
        <v>2539073</v>
      </c>
      <c r="D7500">
        <v>186</v>
      </c>
      <c r="E7500" t="s">
        <v>25006</v>
      </c>
      <c r="F7500">
        <v>6</v>
      </c>
      <c r="G7500" t="s">
        <v>25007</v>
      </c>
      <c r="H7500" t="s">
        <v>30999</v>
      </c>
      <c r="I7500">
        <v>7</v>
      </c>
      <c r="J7500">
        <v>2538412</v>
      </c>
      <c r="K7500">
        <v>2541024</v>
      </c>
      <c r="L7500">
        <v>2613</v>
      </c>
      <c r="M7500">
        <v>2</v>
      </c>
      <c r="N7500">
        <v>221927</v>
      </c>
      <c r="O7500" t="s">
        <v>25003</v>
      </c>
      <c r="P7500">
        <v>1951</v>
      </c>
      <c r="Q7500" t="s">
        <v>25004</v>
      </c>
      <c r="R7500" t="s">
        <v>25005</v>
      </c>
      <c r="S7500" t="s">
        <v>36096</v>
      </c>
      <c r="T7500">
        <v>0.97213403838398904</v>
      </c>
      <c r="U7500">
        <v>1</v>
      </c>
      <c r="V7500">
        <v>1.4934855556318201</v>
      </c>
      <c r="W7500">
        <v>0.89107655920673101</v>
      </c>
      <c r="X7500">
        <v>0.95159051474143896</v>
      </c>
      <c r="Y7500">
        <v>1.76119600981744</v>
      </c>
      <c r="Z7500">
        <v>0.96726857278496403</v>
      </c>
      <c r="AA7500">
        <v>0.99919698600769702</v>
      </c>
      <c r="AB7500">
        <v>0.97054856174427595</v>
      </c>
      <c r="AC7500">
        <v>0.85817338719172098</v>
      </c>
      <c r="AD7500">
        <v>0.94068432309766403</v>
      </c>
      <c r="AE7500">
        <v>1.2184342522460201</v>
      </c>
      <c r="AF7500">
        <v>0.98343762640780896</v>
      </c>
      <c r="AG7500">
        <v>1</v>
      </c>
      <c r="AH7500">
        <v>1.45399085696855</v>
      </c>
      <c r="AI7500">
        <v>0.91725052871964496</v>
      </c>
      <c r="AJ7500">
        <v>0.98621344597861504</v>
      </c>
      <c r="AK7500">
        <v>1.5983807609281599</v>
      </c>
    </row>
    <row r="7501" spans="1:37" x14ac:dyDescent="0.2">
      <c r="A7501" t="s">
        <v>24716</v>
      </c>
      <c r="B7501">
        <v>2539073</v>
      </c>
      <c r="C7501">
        <v>2539258</v>
      </c>
      <c r="D7501">
        <v>186</v>
      </c>
      <c r="E7501" t="s">
        <v>25008</v>
      </c>
      <c r="F7501">
        <v>10</v>
      </c>
      <c r="G7501" t="s">
        <v>25009</v>
      </c>
      <c r="H7501" t="s">
        <v>30999</v>
      </c>
      <c r="I7501">
        <v>7</v>
      </c>
      <c r="J7501">
        <v>2538412</v>
      </c>
      <c r="K7501">
        <v>2541024</v>
      </c>
      <c r="L7501">
        <v>2613</v>
      </c>
      <c r="M7501">
        <v>2</v>
      </c>
      <c r="N7501">
        <v>221927</v>
      </c>
      <c r="O7501" t="s">
        <v>25003</v>
      </c>
      <c r="P7501">
        <v>1766</v>
      </c>
      <c r="Q7501" t="s">
        <v>25004</v>
      </c>
      <c r="R7501" t="s">
        <v>25005</v>
      </c>
      <c r="S7501" t="s">
        <v>36096</v>
      </c>
      <c r="T7501">
        <v>1</v>
      </c>
      <c r="U7501">
        <v>1</v>
      </c>
      <c r="V7501">
        <v>-2.0243624693694802</v>
      </c>
      <c r="W7501">
        <v>0.29261482077562401</v>
      </c>
      <c r="X7501">
        <v>0.704072456322962</v>
      </c>
      <c r="Y7501">
        <v>22.262361873011699</v>
      </c>
      <c r="Z7501">
        <v>0.65379035313853895</v>
      </c>
      <c r="AA7501">
        <v>0.84521697243271998</v>
      </c>
      <c r="AB7501">
        <v>-2.9878363065729898</v>
      </c>
      <c r="AC7501">
        <v>0.27780950890804001</v>
      </c>
      <c r="AD7501">
        <v>0.68253123924728298</v>
      </c>
      <c r="AE7501">
        <v>23.660582721974802</v>
      </c>
      <c r="AF7501">
        <v>0.64997455747578503</v>
      </c>
      <c r="AG7501">
        <v>0.80674443595273604</v>
      </c>
      <c r="AH7501">
        <v>-1.09475186439645</v>
      </c>
      <c r="AI7501">
        <v>0.59609816080359102</v>
      </c>
      <c r="AJ7501">
        <v>0.78121606160956403</v>
      </c>
      <c r="AK7501">
        <v>-0.95036197722140503</v>
      </c>
    </row>
    <row r="7502" spans="1:37" x14ac:dyDescent="0.2">
      <c r="A7502" t="s">
        <v>24716</v>
      </c>
      <c r="B7502">
        <v>2539258</v>
      </c>
      <c r="C7502">
        <v>2539443</v>
      </c>
      <c r="D7502">
        <v>186</v>
      </c>
      <c r="E7502" t="s">
        <v>25010</v>
      </c>
      <c r="F7502">
        <v>9</v>
      </c>
      <c r="G7502" t="s">
        <v>25011</v>
      </c>
      <c r="H7502" t="s">
        <v>30999</v>
      </c>
      <c r="I7502">
        <v>7</v>
      </c>
      <c r="J7502">
        <v>2538412</v>
      </c>
      <c r="K7502">
        <v>2541024</v>
      </c>
      <c r="L7502">
        <v>2613</v>
      </c>
      <c r="M7502">
        <v>2</v>
      </c>
      <c r="N7502">
        <v>221927</v>
      </c>
      <c r="O7502" t="s">
        <v>25003</v>
      </c>
      <c r="P7502">
        <v>1581</v>
      </c>
      <c r="Q7502" t="s">
        <v>25004</v>
      </c>
      <c r="R7502" t="s">
        <v>25005</v>
      </c>
      <c r="S7502" t="s">
        <v>36096</v>
      </c>
      <c r="T7502">
        <v>0.17308923567461099</v>
      </c>
      <c r="U7502">
        <v>0.603102917160658</v>
      </c>
      <c r="V7502">
        <v>-24.3420851717575</v>
      </c>
      <c r="W7502">
        <v>0.89107655920673101</v>
      </c>
      <c r="X7502">
        <v>0.95159051474143896</v>
      </c>
      <c r="Y7502">
        <v>3.7436398248324601</v>
      </c>
      <c r="Z7502">
        <v>5.50355599158565E-2</v>
      </c>
      <c r="AA7502">
        <v>0.72610664078822296</v>
      </c>
      <c r="AB7502">
        <v>-24.3420851717575</v>
      </c>
      <c r="AC7502">
        <v>0.85817338719172098</v>
      </c>
      <c r="AD7502">
        <v>0.94068432309766403</v>
      </c>
      <c r="AE7502">
        <v>3.7169499125816201</v>
      </c>
      <c r="AF7502">
        <v>0.32549523997010099</v>
      </c>
      <c r="AG7502">
        <v>0.70473078222419605</v>
      </c>
      <c r="AH7502">
        <v>-23.412474561026698</v>
      </c>
      <c r="AI7502">
        <v>0.91725052871964496</v>
      </c>
      <c r="AJ7502">
        <v>0.98621344597861504</v>
      </c>
      <c r="AK7502">
        <v>1.06891134931054</v>
      </c>
    </row>
    <row r="7503" spans="1:37" x14ac:dyDescent="0.2">
      <c r="A7503" t="s">
        <v>24716</v>
      </c>
      <c r="B7503">
        <v>2637941</v>
      </c>
      <c r="C7503">
        <v>2638135</v>
      </c>
      <c r="D7503">
        <v>195</v>
      </c>
      <c r="E7503" t="s">
        <v>25012</v>
      </c>
      <c r="F7503">
        <v>7</v>
      </c>
      <c r="G7503" t="s">
        <v>25013</v>
      </c>
      <c r="H7503" t="s">
        <v>36097</v>
      </c>
      <c r="I7503">
        <v>7</v>
      </c>
      <c r="J7503">
        <v>2632156</v>
      </c>
      <c r="K7503">
        <v>2664800</v>
      </c>
      <c r="L7503">
        <v>32645</v>
      </c>
      <c r="M7503">
        <v>1</v>
      </c>
      <c r="N7503">
        <v>80727</v>
      </c>
      <c r="O7503" t="s">
        <v>25014</v>
      </c>
      <c r="P7503">
        <v>5785</v>
      </c>
      <c r="Q7503" t="s">
        <v>25015</v>
      </c>
      <c r="R7503" t="s">
        <v>25016</v>
      </c>
      <c r="S7503" t="s">
        <v>36098</v>
      </c>
      <c r="T7503">
        <v>0.583211159830616</v>
      </c>
      <c r="U7503">
        <v>0.81360520874211995</v>
      </c>
      <c r="V7503">
        <v>-6.0504855395987898E-2</v>
      </c>
      <c r="W7503">
        <v>0.65075386537994595</v>
      </c>
      <c r="X7503">
        <v>0.94119559056004798</v>
      </c>
      <c r="Y7503">
        <v>-4.2202061963431001</v>
      </c>
      <c r="Z7503">
        <v>1</v>
      </c>
      <c r="AA7503">
        <v>1</v>
      </c>
      <c r="AB7503">
        <v>-1.0239789020618999</v>
      </c>
      <c r="AC7503">
        <v>0.283630615332017</v>
      </c>
      <c r="AD7503">
        <v>0.68253123924728298</v>
      </c>
      <c r="AE7503">
        <v>-5.2202053268447202</v>
      </c>
      <c r="AF7503">
        <v>0.23669707478149901</v>
      </c>
      <c r="AG7503">
        <v>0.69020448338054297</v>
      </c>
      <c r="AH7503">
        <v>0.86910574610901203</v>
      </c>
      <c r="AI7503">
        <v>0.98342151819761803</v>
      </c>
      <c r="AJ7503">
        <v>0.98789258377071898</v>
      </c>
      <c r="AK7503">
        <v>-3.3514507681590802</v>
      </c>
    </row>
    <row r="7504" spans="1:37" x14ac:dyDescent="0.2">
      <c r="A7504" t="s">
        <v>24716</v>
      </c>
      <c r="B7504">
        <v>2648739</v>
      </c>
      <c r="C7504">
        <v>2648883</v>
      </c>
      <c r="D7504">
        <v>145</v>
      </c>
      <c r="E7504" t="s">
        <v>25017</v>
      </c>
      <c r="F7504">
        <v>3</v>
      </c>
      <c r="G7504" t="s">
        <v>25018</v>
      </c>
      <c r="H7504" t="s">
        <v>30987</v>
      </c>
      <c r="I7504">
        <v>7</v>
      </c>
      <c r="J7504">
        <v>2647956</v>
      </c>
      <c r="K7504">
        <v>2649987</v>
      </c>
      <c r="L7504">
        <v>2032</v>
      </c>
      <c r="M7504">
        <v>1</v>
      </c>
      <c r="N7504">
        <v>80727</v>
      </c>
      <c r="O7504" t="s">
        <v>25019</v>
      </c>
      <c r="P7504">
        <v>783</v>
      </c>
      <c r="Q7504" t="s">
        <v>25015</v>
      </c>
      <c r="R7504" t="s">
        <v>25016</v>
      </c>
      <c r="S7504" t="s">
        <v>36098</v>
      </c>
      <c r="T7504">
        <v>0.37540393893975199</v>
      </c>
      <c r="U7504">
        <v>0.63021465694884504</v>
      </c>
      <c r="V7504">
        <v>0.89272300031185303</v>
      </c>
      <c r="W7504">
        <v>0.21487136447640501</v>
      </c>
      <c r="X7504">
        <v>0.704072456322962</v>
      </c>
      <c r="Y7504">
        <v>5.0706021585667198</v>
      </c>
      <c r="Z7504">
        <v>0.23159719125723299</v>
      </c>
      <c r="AA7504">
        <v>0.72610664078822296</v>
      </c>
      <c r="AB7504">
        <v>-1.3841194792162601E-2</v>
      </c>
      <c r="AC7504">
        <v>0.40715378447724998</v>
      </c>
      <c r="AD7504">
        <v>0.82872126865393902</v>
      </c>
      <c r="AE7504">
        <v>4.1107206379773098</v>
      </c>
      <c r="AF7504">
        <v>0.56699985775999995</v>
      </c>
      <c r="AG7504">
        <v>0.80674443595273604</v>
      </c>
      <c r="AH7504">
        <v>1.72317763713417</v>
      </c>
      <c r="AI7504">
        <v>0.145192630196497</v>
      </c>
      <c r="AJ7504">
        <v>0.78121606160956403</v>
      </c>
      <c r="AK7504">
        <v>5.1052118192291696</v>
      </c>
    </row>
    <row r="7505" spans="1:37" x14ac:dyDescent="0.2">
      <c r="A7505" t="s">
        <v>24716</v>
      </c>
      <c r="B7505">
        <v>2648883</v>
      </c>
      <c r="C7505">
        <v>2649027</v>
      </c>
      <c r="D7505">
        <v>145</v>
      </c>
      <c r="E7505" t="s">
        <v>25020</v>
      </c>
      <c r="F7505">
        <v>3</v>
      </c>
      <c r="G7505" t="s">
        <v>25021</v>
      </c>
      <c r="H7505" t="s">
        <v>30987</v>
      </c>
      <c r="I7505">
        <v>7</v>
      </c>
      <c r="J7505">
        <v>2647956</v>
      </c>
      <c r="K7505">
        <v>2649987</v>
      </c>
      <c r="L7505">
        <v>2032</v>
      </c>
      <c r="M7505">
        <v>1</v>
      </c>
      <c r="N7505">
        <v>80727</v>
      </c>
      <c r="O7505" t="s">
        <v>25019</v>
      </c>
      <c r="P7505">
        <v>927</v>
      </c>
      <c r="Q7505" t="s">
        <v>25015</v>
      </c>
      <c r="R7505" t="s">
        <v>25016</v>
      </c>
      <c r="S7505" t="s">
        <v>36098</v>
      </c>
      <c r="T7505">
        <v>0.644035865418358</v>
      </c>
      <c r="U7505">
        <v>0.84904924635754497</v>
      </c>
      <c r="V7505">
        <v>1.03850340033365</v>
      </c>
      <c r="W7505">
        <v>5.4349643961368002E-2</v>
      </c>
      <c r="X7505">
        <v>0.704072456322962</v>
      </c>
      <c r="Y7505">
        <v>25.757489696257899</v>
      </c>
      <c r="Z7505">
        <v>0.53052895265546796</v>
      </c>
      <c r="AA7505">
        <v>0.84521697243271998</v>
      </c>
      <c r="AB7505">
        <v>0.13193920522963401</v>
      </c>
      <c r="AC7505">
        <v>0.114586611961368</v>
      </c>
      <c r="AD7505">
        <v>0.68253123924728298</v>
      </c>
      <c r="AE7505">
        <v>24.797608175668501</v>
      </c>
      <c r="AF7505">
        <v>0.77173648502780101</v>
      </c>
      <c r="AG7505">
        <v>0.88417364479730298</v>
      </c>
      <c r="AH7505">
        <v>1.8588048465095</v>
      </c>
      <c r="AI7505">
        <v>5.2175397303601399E-2</v>
      </c>
      <c r="AJ7505">
        <v>0.78121606160956403</v>
      </c>
      <c r="AK7505">
        <v>6.29263873158785</v>
      </c>
    </row>
    <row r="7506" spans="1:37" x14ac:dyDescent="0.2">
      <c r="A7506" t="s">
        <v>24716</v>
      </c>
      <c r="B7506">
        <v>2656002</v>
      </c>
      <c r="C7506">
        <v>2656292</v>
      </c>
      <c r="D7506">
        <v>291</v>
      </c>
      <c r="E7506" t="s">
        <v>25022</v>
      </c>
      <c r="F7506">
        <v>11</v>
      </c>
      <c r="G7506" t="s">
        <v>25023</v>
      </c>
      <c r="H7506" t="s">
        <v>30987</v>
      </c>
      <c r="I7506">
        <v>7</v>
      </c>
      <c r="J7506">
        <v>2656092</v>
      </c>
      <c r="K7506">
        <v>2661842</v>
      </c>
      <c r="L7506">
        <v>5751</v>
      </c>
      <c r="M7506">
        <v>1</v>
      </c>
      <c r="N7506">
        <v>80727</v>
      </c>
      <c r="O7506" t="s">
        <v>25024</v>
      </c>
      <c r="P7506">
        <v>0</v>
      </c>
      <c r="Q7506" t="s">
        <v>25015</v>
      </c>
      <c r="R7506" t="s">
        <v>25016</v>
      </c>
      <c r="S7506" t="s">
        <v>36098</v>
      </c>
      <c r="T7506">
        <v>0.97213403838398904</v>
      </c>
      <c r="U7506">
        <v>1</v>
      </c>
      <c r="V7506">
        <v>4.1569080982947897</v>
      </c>
      <c r="W7506">
        <v>0.20525741147413201</v>
      </c>
      <c r="X7506">
        <v>0.704072456322962</v>
      </c>
      <c r="Y7506">
        <v>-24.326203774045201</v>
      </c>
      <c r="Z7506">
        <v>0.93459220503170903</v>
      </c>
      <c r="AA7506">
        <v>0.99919698600769702</v>
      </c>
      <c r="AB7506">
        <v>4.2182987574891397</v>
      </c>
      <c r="AC7506">
        <v>0.32081866871113202</v>
      </c>
      <c r="AD7506">
        <v>0.68773325147593101</v>
      </c>
      <c r="AE7506">
        <v>-0.75757179686610199</v>
      </c>
      <c r="AF7506">
        <v>1</v>
      </c>
      <c r="AG7506">
        <v>1</v>
      </c>
      <c r="AH7506">
        <v>0.87087435099647903</v>
      </c>
      <c r="AI7506">
        <v>0.24456414000292601</v>
      </c>
      <c r="AJ7506">
        <v>0.78121606160956403</v>
      </c>
      <c r="AK7506">
        <v>-24.440940694536899</v>
      </c>
    </row>
    <row r="7507" spans="1:37" x14ac:dyDescent="0.2">
      <c r="A7507" t="s">
        <v>24716</v>
      </c>
      <c r="B7507">
        <v>2656354</v>
      </c>
      <c r="C7507">
        <v>2656506</v>
      </c>
      <c r="D7507">
        <v>153</v>
      </c>
      <c r="E7507" t="s">
        <v>25025</v>
      </c>
      <c r="F7507">
        <v>8</v>
      </c>
      <c r="G7507" t="s">
        <v>25026</v>
      </c>
      <c r="H7507" t="s">
        <v>30987</v>
      </c>
      <c r="I7507">
        <v>7</v>
      </c>
      <c r="J7507">
        <v>2656092</v>
      </c>
      <c r="K7507">
        <v>2661842</v>
      </c>
      <c r="L7507">
        <v>5751</v>
      </c>
      <c r="M7507">
        <v>1</v>
      </c>
      <c r="N7507">
        <v>80727</v>
      </c>
      <c r="O7507" t="s">
        <v>25024</v>
      </c>
      <c r="P7507">
        <v>262</v>
      </c>
      <c r="Q7507" t="s">
        <v>25015</v>
      </c>
      <c r="R7507" t="s">
        <v>25016</v>
      </c>
      <c r="S7507" t="s">
        <v>36098</v>
      </c>
      <c r="T7507">
        <v>0.97213403838398904</v>
      </c>
      <c r="U7507">
        <v>1</v>
      </c>
      <c r="V7507">
        <v>4.1569080982947897</v>
      </c>
      <c r="W7507">
        <v>0.20525741147413201</v>
      </c>
      <c r="X7507">
        <v>0.704072456322962</v>
      </c>
      <c r="Y7507">
        <v>-24.326203774045201</v>
      </c>
      <c r="Z7507">
        <v>0.93459220503170903</v>
      </c>
      <c r="AA7507">
        <v>0.99919698600769702</v>
      </c>
      <c r="AB7507">
        <v>4.2182987574891397</v>
      </c>
      <c r="AC7507">
        <v>0.32081866871113202</v>
      </c>
      <c r="AD7507">
        <v>0.68773325147593101</v>
      </c>
      <c r="AE7507">
        <v>-0.75757179686610199</v>
      </c>
      <c r="AF7507">
        <v>1</v>
      </c>
      <c r="AG7507">
        <v>1</v>
      </c>
      <c r="AH7507">
        <v>0.87087435099647903</v>
      </c>
      <c r="AI7507">
        <v>0.24456414000292601</v>
      </c>
      <c r="AJ7507">
        <v>0.78121606160956403</v>
      </c>
      <c r="AK7507">
        <v>-24.440940694536899</v>
      </c>
    </row>
    <row r="7508" spans="1:37" x14ac:dyDescent="0.2">
      <c r="A7508" t="s">
        <v>24716</v>
      </c>
      <c r="B7508">
        <v>2661723</v>
      </c>
      <c r="C7508">
        <v>2661894</v>
      </c>
      <c r="D7508">
        <v>172</v>
      </c>
      <c r="E7508" t="s">
        <v>25027</v>
      </c>
      <c r="F7508">
        <v>15</v>
      </c>
      <c r="G7508" t="s">
        <v>25028</v>
      </c>
      <c r="H7508" t="s">
        <v>31003</v>
      </c>
      <c r="I7508">
        <v>7</v>
      </c>
      <c r="J7508">
        <v>2656092</v>
      </c>
      <c r="K7508">
        <v>2661842</v>
      </c>
      <c r="L7508">
        <v>5751</v>
      </c>
      <c r="M7508">
        <v>1</v>
      </c>
      <c r="N7508">
        <v>80727</v>
      </c>
      <c r="O7508" t="s">
        <v>25024</v>
      </c>
      <c r="P7508">
        <v>5631</v>
      </c>
      <c r="Q7508" t="s">
        <v>25015</v>
      </c>
      <c r="R7508" t="s">
        <v>25016</v>
      </c>
      <c r="S7508" t="s">
        <v>36098</v>
      </c>
      <c r="T7508">
        <v>0.35387198439864398</v>
      </c>
      <c r="U7508">
        <v>0.603102917160658</v>
      </c>
      <c r="V7508">
        <v>-22.873376527739701</v>
      </c>
      <c r="W7508">
        <v>0.38920677604595899</v>
      </c>
      <c r="X7508">
        <v>0.704072456322962</v>
      </c>
      <c r="Y7508">
        <v>-22.742132012343301</v>
      </c>
      <c r="Z7508">
        <v>0.184235113180511</v>
      </c>
      <c r="AA7508">
        <v>0.72610664078822296</v>
      </c>
      <c r="AB7508">
        <v>-22.873376527739701</v>
      </c>
      <c r="AC7508">
        <v>0.21073619169722799</v>
      </c>
      <c r="AD7508">
        <v>0.68253123924728298</v>
      </c>
      <c r="AE7508">
        <v>-22.742132012343301</v>
      </c>
      <c r="AF7508">
        <v>0.501741946288212</v>
      </c>
      <c r="AG7508">
        <v>0.80674443595273604</v>
      </c>
      <c r="AH7508">
        <v>-21.943766025508801</v>
      </c>
      <c r="AI7508">
        <v>0.52399907623471598</v>
      </c>
      <c r="AJ7508">
        <v>0.78121606160956403</v>
      </c>
      <c r="AK7508">
        <v>-21.873376715499202</v>
      </c>
    </row>
    <row r="7509" spans="1:37" x14ac:dyDescent="0.2">
      <c r="A7509" t="s">
        <v>24716</v>
      </c>
      <c r="B7509">
        <v>2661894</v>
      </c>
      <c r="C7509">
        <v>2662065</v>
      </c>
      <c r="D7509">
        <v>172</v>
      </c>
      <c r="E7509" t="s">
        <v>25029</v>
      </c>
      <c r="F7509">
        <v>12</v>
      </c>
      <c r="G7509" t="s">
        <v>25030</v>
      </c>
      <c r="H7509" t="s">
        <v>31003</v>
      </c>
      <c r="I7509">
        <v>7</v>
      </c>
      <c r="J7509">
        <v>2656092</v>
      </c>
      <c r="K7509">
        <v>2661842</v>
      </c>
      <c r="L7509">
        <v>5751</v>
      </c>
      <c r="M7509">
        <v>1</v>
      </c>
      <c r="N7509">
        <v>80727</v>
      </c>
      <c r="O7509" t="s">
        <v>25024</v>
      </c>
      <c r="P7509">
        <v>5802</v>
      </c>
      <c r="Q7509" t="s">
        <v>25015</v>
      </c>
      <c r="R7509" t="s">
        <v>25016</v>
      </c>
      <c r="S7509" t="s">
        <v>36098</v>
      </c>
      <c r="T7509">
        <v>0.35387198439864398</v>
      </c>
      <c r="U7509">
        <v>0.603102917160658</v>
      </c>
      <c r="V7509">
        <v>-22.873376527739701</v>
      </c>
      <c r="W7509">
        <v>0.38920677604595899</v>
      </c>
      <c r="X7509">
        <v>0.704072456322962</v>
      </c>
      <c r="Y7509">
        <v>-22.742132012343301</v>
      </c>
      <c r="Z7509">
        <v>0.184235113180511</v>
      </c>
      <c r="AA7509">
        <v>0.72610664078822296</v>
      </c>
      <c r="AB7509">
        <v>-22.873376527739701</v>
      </c>
      <c r="AC7509">
        <v>0.21073619169722799</v>
      </c>
      <c r="AD7509">
        <v>0.68253123924728298</v>
      </c>
      <c r="AE7509">
        <v>-22.742132012343301</v>
      </c>
      <c r="AF7509">
        <v>0.501741946288212</v>
      </c>
      <c r="AG7509">
        <v>0.80674443595273604</v>
      </c>
      <c r="AH7509">
        <v>-21.943766025508801</v>
      </c>
      <c r="AI7509">
        <v>0.52399907623471598</v>
      </c>
      <c r="AJ7509">
        <v>0.78121606160956403</v>
      </c>
      <c r="AK7509">
        <v>-21.873376715499202</v>
      </c>
    </row>
    <row r="7510" spans="1:37" x14ac:dyDescent="0.2">
      <c r="A7510" t="s">
        <v>24716</v>
      </c>
      <c r="B7510">
        <v>2688526</v>
      </c>
      <c r="C7510">
        <v>2688678</v>
      </c>
      <c r="D7510">
        <v>153</v>
      </c>
      <c r="E7510" t="s">
        <v>25031</v>
      </c>
      <c r="F7510">
        <v>14</v>
      </c>
      <c r="G7510" t="s">
        <v>25032</v>
      </c>
      <c r="H7510" t="s">
        <v>30987</v>
      </c>
      <c r="I7510">
        <v>7</v>
      </c>
      <c r="J7510">
        <v>2688202</v>
      </c>
      <c r="K7510">
        <v>2719683</v>
      </c>
      <c r="L7510">
        <v>31482</v>
      </c>
      <c r="M7510">
        <v>1</v>
      </c>
      <c r="N7510">
        <v>155185</v>
      </c>
      <c r="O7510" t="s">
        <v>25033</v>
      </c>
      <c r="P7510">
        <v>324</v>
      </c>
      <c r="Q7510" t="s">
        <v>25034</v>
      </c>
      <c r="R7510" t="s">
        <v>25035</v>
      </c>
      <c r="S7510" t="s">
        <v>36099</v>
      </c>
      <c r="T7510">
        <v>0.32911398597860803</v>
      </c>
      <c r="U7510">
        <v>0.603102917160658</v>
      </c>
      <c r="V7510">
        <v>24.795272097686599</v>
      </c>
      <c r="W7510">
        <v>0.20525741147413201</v>
      </c>
      <c r="X7510">
        <v>0.704072456322962</v>
      </c>
      <c r="Y7510">
        <v>-24.7611261605504</v>
      </c>
      <c r="Z7510">
        <v>0.306975110376564</v>
      </c>
      <c r="AA7510">
        <v>0.72610664078822296</v>
      </c>
      <c r="AB7510">
        <v>23.9992859330412</v>
      </c>
      <c r="AC7510">
        <v>7.0489011448141195E-2</v>
      </c>
      <c r="AD7510">
        <v>0.57684129297949804</v>
      </c>
      <c r="AE7510">
        <v>-24.7611261605504</v>
      </c>
      <c r="AF7510">
        <v>0.61410715005536498</v>
      </c>
      <c r="AG7510">
        <v>0.80674443595273604</v>
      </c>
      <c r="AH7510">
        <v>4.0220825924240904</v>
      </c>
      <c r="AI7510">
        <v>0.35038410267202102</v>
      </c>
      <c r="AJ7510">
        <v>0.78121606160956403</v>
      </c>
      <c r="AK7510">
        <v>-23.892370735742599</v>
      </c>
    </row>
    <row r="7511" spans="1:37" x14ac:dyDescent="0.2">
      <c r="A7511" t="s">
        <v>24716</v>
      </c>
      <c r="B7511">
        <v>2688687</v>
      </c>
      <c r="C7511">
        <v>2688986</v>
      </c>
      <c r="D7511">
        <v>300</v>
      </c>
      <c r="E7511" t="s">
        <v>25036</v>
      </c>
      <c r="F7511">
        <v>10</v>
      </c>
      <c r="G7511" t="s">
        <v>25037</v>
      </c>
      <c r="H7511" t="s">
        <v>30987</v>
      </c>
      <c r="I7511">
        <v>7</v>
      </c>
      <c r="J7511">
        <v>2688202</v>
      </c>
      <c r="K7511">
        <v>2719683</v>
      </c>
      <c r="L7511">
        <v>31482</v>
      </c>
      <c r="M7511">
        <v>1</v>
      </c>
      <c r="N7511">
        <v>155185</v>
      </c>
      <c r="O7511" t="s">
        <v>25033</v>
      </c>
      <c r="P7511">
        <v>485</v>
      </c>
      <c r="Q7511" t="s">
        <v>25034</v>
      </c>
      <c r="R7511" t="s">
        <v>25035</v>
      </c>
      <c r="S7511" t="s">
        <v>36099</v>
      </c>
      <c r="T7511">
        <v>0.32911398597860803</v>
      </c>
      <c r="U7511">
        <v>0.603102917160658</v>
      </c>
      <c r="V7511">
        <v>24.795272097686599</v>
      </c>
      <c r="W7511">
        <v>0.20525741147413201</v>
      </c>
      <c r="X7511">
        <v>0.704072456322962</v>
      </c>
      <c r="Y7511">
        <v>-24.7611261605504</v>
      </c>
      <c r="Z7511">
        <v>0.306975110376564</v>
      </c>
      <c r="AA7511">
        <v>0.72610664078822296</v>
      </c>
      <c r="AB7511">
        <v>23.9992859330412</v>
      </c>
      <c r="AC7511">
        <v>7.0489011448141195E-2</v>
      </c>
      <c r="AD7511">
        <v>0.57684129297949804</v>
      </c>
      <c r="AE7511">
        <v>-24.7611261605504</v>
      </c>
      <c r="AF7511">
        <v>0.61410715005536498</v>
      </c>
      <c r="AG7511">
        <v>0.80674443595273604</v>
      </c>
      <c r="AH7511">
        <v>4.0220825924240904</v>
      </c>
      <c r="AI7511">
        <v>0.35038410267202102</v>
      </c>
      <c r="AJ7511">
        <v>0.78121606160956403</v>
      </c>
      <c r="AK7511">
        <v>-23.892370735742599</v>
      </c>
    </row>
    <row r="7512" spans="1:37" x14ac:dyDescent="0.2">
      <c r="A7512" t="s">
        <v>24716</v>
      </c>
      <c r="B7512">
        <v>2807735</v>
      </c>
      <c r="C7512">
        <v>2807890</v>
      </c>
      <c r="D7512">
        <v>156</v>
      </c>
      <c r="E7512" t="s">
        <v>25038</v>
      </c>
      <c r="F7512">
        <v>5</v>
      </c>
      <c r="G7512" t="s">
        <v>25039</v>
      </c>
      <c r="H7512" t="s">
        <v>36100</v>
      </c>
      <c r="I7512">
        <v>7</v>
      </c>
      <c r="J7512">
        <v>2794967</v>
      </c>
      <c r="K7512">
        <v>2815258</v>
      </c>
      <c r="L7512">
        <v>20292</v>
      </c>
      <c r="M7512">
        <v>2</v>
      </c>
      <c r="N7512">
        <v>2768</v>
      </c>
      <c r="O7512" t="s">
        <v>25040</v>
      </c>
      <c r="P7512">
        <v>7368</v>
      </c>
      <c r="Q7512" t="s">
        <v>25041</v>
      </c>
      <c r="R7512" t="s">
        <v>25042</v>
      </c>
      <c r="S7512" t="s">
        <v>36101</v>
      </c>
      <c r="T7512">
        <v>0.35387198439864398</v>
      </c>
      <c r="U7512">
        <v>0.603102917160658</v>
      </c>
      <c r="V7512">
        <v>-24.003697715315699</v>
      </c>
      <c r="W7512">
        <v>0.94541066367716797</v>
      </c>
      <c r="X7512">
        <v>0.95159051474143896</v>
      </c>
      <c r="Y7512">
        <v>-0.69844355417906201</v>
      </c>
      <c r="Z7512">
        <v>0.65379035313853895</v>
      </c>
      <c r="AA7512">
        <v>0.84521697243271998</v>
      </c>
      <c r="AB7512">
        <v>-1.8671626242428201</v>
      </c>
      <c r="AC7512">
        <v>0.71753805159658501</v>
      </c>
      <c r="AD7512">
        <v>0.87989882095915395</v>
      </c>
      <c r="AE7512">
        <v>-1.6984434017378101</v>
      </c>
      <c r="AF7512">
        <v>0.32549523997010099</v>
      </c>
      <c r="AG7512">
        <v>0.70473078222419605</v>
      </c>
      <c r="AH7512">
        <v>-23.6677420684277</v>
      </c>
      <c r="AI7512">
        <v>0.59609816080359102</v>
      </c>
      <c r="AJ7512">
        <v>0.78121606160956403</v>
      </c>
      <c r="AK7512">
        <v>0.170311834940167</v>
      </c>
    </row>
    <row r="7513" spans="1:37" x14ac:dyDescent="0.2">
      <c r="A7513" t="s">
        <v>24716</v>
      </c>
      <c r="B7513">
        <v>2807890</v>
      </c>
      <c r="C7513">
        <v>2808045</v>
      </c>
      <c r="D7513">
        <v>156</v>
      </c>
      <c r="E7513" t="s">
        <v>25043</v>
      </c>
      <c r="F7513">
        <v>8</v>
      </c>
      <c r="G7513" t="s">
        <v>25044</v>
      </c>
      <c r="H7513" t="s">
        <v>36100</v>
      </c>
      <c r="I7513">
        <v>7</v>
      </c>
      <c r="J7513">
        <v>2794967</v>
      </c>
      <c r="K7513">
        <v>2815258</v>
      </c>
      <c r="L7513">
        <v>20292</v>
      </c>
      <c r="M7513">
        <v>2</v>
      </c>
      <c r="N7513">
        <v>2768</v>
      </c>
      <c r="O7513" t="s">
        <v>25040</v>
      </c>
      <c r="P7513">
        <v>7213</v>
      </c>
      <c r="Q7513" t="s">
        <v>25041</v>
      </c>
      <c r="R7513" t="s">
        <v>25042</v>
      </c>
      <c r="S7513" t="s">
        <v>36101</v>
      </c>
      <c r="T7513">
        <v>0.35387198439864398</v>
      </c>
      <c r="U7513">
        <v>0.603102917160658</v>
      </c>
      <c r="V7513">
        <v>-24.003697715315699</v>
      </c>
      <c r="W7513">
        <v>0.94541066367716797</v>
      </c>
      <c r="X7513">
        <v>0.95159051474143896</v>
      </c>
      <c r="Y7513">
        <v>-0.69844355417906201</v>
      </c>
      <c r="Z7513">
        <v>0.65379035313853895</v>
      </c>
      <c r="AA7513">
        <v>0.84521697243271998</v>
      </c>
      <c r="AB7513">
        <v>-1.8671626242428201</v>
      </c>
      <c r="AC7513">
        <v>0.71753805159658501</v>
      </c>
      <c r="AD7513">
        <v>0.87989882095915395</v>
      </c>
      <c r="AE7513">
        <v>-1.6984434017378101</v>
      </c>
      <c r="AF7513">
        <v>0.32549523997010099</v>
      </c>
      <c r="AG7513">
        <v>0.70473078222419605</v>
      </c>
      <c r="AH7513">
        <v>-23.6677420684277</v>
      </c>
      <c r="AI7513">
        <v>0.59609816080359102</v>
      </c>
      <c r="AJ7513">
        <v>0.78121606160956403</v>
      </c>
      <c r="AK7513">
        <v>0.170311834940167</v>
      </c>
    </row>
    <row r="7514" spans="1:37" x14ac:dyDescent="0.2">
      <c r="A7514" t="s">
        <v>24716</v>
      </c>
      <c r="B7514">
        <v>2808045</v>
      </c>
      <c r="C7514">
        <v>2808200</v>
      </c>
      <c r="D7514">
        <v>156</v>
      </c>
      <c r="E7514" t="s">
        <v>25045</v>
      </c>
      <c r="F7514">
        <v>2</v>
      </c>
      <c r="G7514" t="s">
        <v>25046</v>
      </c>
      <c r="H7514" t="s">
        <v>36100</v>
      </c>
      <c r="I7514">
        <v>7</v>
      </c>
      <c r="J7514">
        <v>2794967</v>
      </c>
      <c r="K7514">
        <v>2815258</v>
      </c>
      <c r="L7514">
        <v>20292</v>
      </c>
      <c r="M7514">
        <v>2</v>
      </c>
      <c r="N7514">
        <v>2768</v>
      </c>
      <c r="O7514" t="s">
        <v>25040</v>
      </c>
      <c r="P7514">
        <v>7058</v>
      </c>
      <c r="Q7514" t="s">
        <v>25041</v>
      </c>
      <c r="R7514" t="s">
        <v>25042</v>
      </c>
      <c r="S7514" t="s">
        <v>36101</v>
      </c>
      <c r="T7514">
        <v>0.35387198439864398</v>
      </c>
      <c r="U7514">
        <v>0.603102917160658</v>
      </c>
      <c r="V7514">
        <v>-23.473183036737399</v>
      </c>
      <c r="W7514">
        <v>0.94541066367716797</v>
      </c>
      <c r="X7514">
        <v>0.95159051474143896</v>
      </c>
      <c r="Y7514">
        <v>-0.167928879231345</v>
      </c>
      <c r="Z7514">
        <v>0.65379035313853895</v>
      </c>
      <c r="AA7514">
        <v>0.84521697243271998</v>
      </c>
      <c r="AB7514">
        <v>-1.3366479456645799</v>
      </c>
      <c r="AC7514">
        <v>0.71753805159658501</v>
      </c>
      <c r="AD7514">
        <v>0.87989882095915395</v>
      </c>
      <c r="AE7514">
        <v>-1.1679287267901</v>
      </c>
      <c r="AF7514">
        <v>0.32549523997010099</v>
      </c>
      <c r="AG7514">
        <v>0.70473078222419605</v>
      </c>
      <c r="AH7514">
        <v>-23.338770937911999</v>
      </c>
      <c r="AI7514">
        <v>0.59609816080359102</v>
      </c>
      <c r="AJ7514">
        <v>0.78121606160956403</v>
      </c>
      <c r="AK7514">
        <v>0.70082647539788101</v>
      </c>
    </row>
    <row r="7515" spans="1:37" x14ac:dyDescent="0.2">
      <c r="A7515" t="s">
        <v>24716</v>
      </c>
      <c r="B7515">
        <v>2917369</v>
      </c>
      <c r="C7515">
        <v>2917529</v>
      </c>
      <c r="D7515">
        <v>161</v>
      </c>
      <c r="E7515" t="s">
        <v>25047</v>
      </c>
      <c r="F7515">
        <v>1</v>
      </c>
      <c r="G7515" t="s">
        <v>25048</v>
      </c>
      <c r="H7515" t="s">
        <v>36102</v>
      </c>
      <c r="I7515">
        <v>7</v>
      </c>
      <c r="J7515">
        <v>2906180</v>
      </c>
      <c r="K7515">
        <v>2922729</v>
      </c>
      <c r="L7515">
        <v>16550</v>
      </c>
      <c r="M7515">
        <v>2</v>
      </c>
      <c r="N7515">
        <v>84433</v>
      </c>
      <c r="O7515" t="s">
        <v>25049</v>
      </c>
      <c r="P7515">
        <v>5200</v>
      </c>
      <c r="Q7515" t="s">
        <v>25050</v>
      </c>
      <c r="R7515" t="s">
        <v>25051</v>
      </c>
      <c r="S7515" t="s">
        <v>36103</v>
      </c>
      <c r="T7515">
        <v>0.89923478520719502</v>
      </c>
      <c r="U7515">
        <v>1</v>
      </c>
      <c r="V7515">
        <v>0.99642615667842604</v>
      </c>
      <c r="W7515">
        <v>0.427323497058756</v>
      </c>
      <c r="X7515">
        <v>0.73460997439807996</v>
      </c>
      <c r="Y7515">
        <v>-1.1327823946578599</v>
      </c>
      <c r="Z7515">
        <v>0.57853978204985401</v>
      </c>
      <c r="AA7515">
        <v>0.84521697243271998</v>
      </c>
      <c r="AB7515">
        <v>3.2952060726071299E-2</v>
      </c>
      <c r="AC7515">
        <v>0.122775156056933</v>
      </c>
      <c r="AD7515">
        <v>0.68253123924728298</v>
      </c>
      <c r="AE7515">
        <v>-2.1327823275629298</v>
      </c>
      <c r="AF7515">
        <v>0.43559387281936701</v>
      </c>
      <c r="AG7515">
        <v>0.80674443595273604</v>
      </c>
      <c r="AH7515">
        <v>1.92603677554284</v>
      </c>
      <c r="AI7515">
        <v>0.81350599864527495</v>
      </c>
      <c r="AJ7515">
        <v>0.94390293416205995</v>
      </c>
      <c r="AK7515">
        <v>-0.26402695321244002</v>
      </c>
    </row>
    <row r="7516" spans="1:37" x14ac:dyDescent="0.2">
      <c r="A7516" t="s">
        <v>24716</v>
      </c>
      <c r="B7516">
        <v>2938355</v>
      </c>
      <c r="C7516">
        <v>2938522</v>
      </c>
      <c r="D7516">
        <v>168</v>
      </c>
      <c r="E7516" t="s">
        <v>25052</v>
      </c>
      <c r="F7516">
        <v>1</v>
      </c>
      <c r="G7516" t="s">
        <v>25053</v>
      </c>
      <c r="H7516" t="s">
        <v>36104</v>
      </c>
      <c r="I7516">
        <v>7</v>
      </c>
      <c r="J7516">
        <v>2944035</v>
      </c>
      <c r="K7516">
        <v>2947091</v>
      </c>
      <c r="L7516">
        <v>3057</v>
      </c>
      <c r="M7516">
        <v>1</v>
      </c>
      <c r="N7516">
        <v>101927256</v>
      </c>
      <c r="O7516" t="s">
        <v>25054</v>
      </c>
      <c r="P7516">
        <v>-5513</v>
      </c>
      <c r="Q7516" t="s">
        <v>40</v>
      </c>
      <c r="R7516" t="s">
        <v>25055</v>
      </c>
      <c r="S7516" t="s">
        <v>36105</v>
      </c>
      <c r="T7516">
        <v>0.32911398597860803</v>
      </c>
      <c r="U7516">
        <v>0.603102917160658</v>
      </c>
      <c r="V7516">
        <v>24.445323064110902</v>
      </c>
      <c r="W7516">
        <v>0.94541066367716797</v>
      </c>
      <c r="X7516">
        <v>0.95159051474143896</v>
      </c>
      <c r="Y7516">
        <v>-0.63499279397876796</v>
      </c>
      <c r="Z7516">
        <v>0.306975110376564</v>
      </c>
      <c r="AA7516">
        <v>0.72610664078822296</v>
      </c>
      <c r="AB7516">
        <v>24.097221700073899</v>
      </c>
      <c r="AC7516">
        <v>0.71753805159658501</v>
      </c>
      <c r="AD7516">
        <v>0.87989882095915395</v>
      </c>
      <c r="AE7516">
        <v>-1.63499268119444</v>
      </c>
      <c r="AF7516">
        <v>0.61410715005536498</v>
      </c>
      <c r="AG7516">
        <v>0.80674443595273604</v>
      </c>
      <c r="AH7516">
        <v>1.9106271024627799</v>
      </c>
      <c r="AI7516">
        <v>0.59609816080359102</v>
      </c>
      <c r="AJ7516">
        <v>0.78121606160956403</v>
      </c>
      <c r="AK7516">
        <v>0.233762612746932</v>
      </c>
    </row>
    <row r="7517" spans="1:37" x14ac:dyDescent="0.2">
      <c r="A7517" t="s">
        <v>24716</v>
      </c>
      <c r="B7517">
        <v>2938522</v>
      </c>
      <c r="C7517">
        <v>2938689</v>
      </c>
      <c r="D7517">
        <v>168</v>
      </c>
      <c r="E7517" t="s">
        <v>25056</v>
      </c>
      <c r="F7517">
        <v>6</v>
      </c>
      <c r="G7517" t="s">
        <v>25057</v>
      </c>
      <c r="H7517" t="s">
        <v>36106</v>
      </c>
      <c r="I7517">
        <v>7</v>
      </c>
      <c r="J7517">
        <v>2944035</v>
      </c>
      <c r="K7517">
        <v>2947091</v>
      </c>
      <c r="L7517">
        <v>3057</v>
      </c>
      <c r="M7517">
        <v>1</v>
      </c>
      <c r="N7517">
        <v>101927256</v>
      </c>
      <c r="O7517" t="s">
        <v>25054</v>
      </c>
      <c r="P7517">
        <v>-5346</v>
      </c>
      <c r="Q7517" t="s">
        <v>40</v>
      </c>
      <c r="R7517" t="s">
        <v>25055</v>
      </c>
      <c r="S7517" t="s">
        <v>36105</v>
      </c>
      <c r="T7517">
        <v>0.32911398597860803</v>
      </c>
      <c r="U7517">
        <v>0.603102917160658</v>
      </c>
      <c r="V7517">
        <v>24.445323064110902</v>
      </c>
      <c r="W7517">
        <v>0.94541066367716797</v>
      </c>
      <c r="X7517">
        <v>0.95159051474143896</v>
      </c>
      <c r="Y7517">
        <v>-0.63499279397876796</v>
      </c>
      <c r="Z7517">
        <v>0.306975110376564</v>
      </c>
      <c r="AA7517">
        <v>0.72610664078822296</v>
      </c>
      <c r="AB7517">
        <v>24.097221700073899</v>
      </c>
      <c r="AC7517">
        <v>0.71753805159658501</v>
      </c>
      <c r="AD7517">
        <v>0.87989882095915395</v>
      </c>
      <c r="AE7517">
        <v>-1.63499268119444</v>
      </c>
      <c r="AF7517">
        <v>0.61410715005536498</v>
      </c>
      <c r="AG7517">
        <v>0.80674443595273604</v>
      </c>
      <c r="AH7517">
        <v>1.9106271024627799</v>
      </c>
      <c r="AI7517">
        <v>0.59609816080359102</v>
      </c>
      <c r="AJ7517">
        <v>0.78121606160956403</v>
      </c>
      <c r="AK7517">
        <v>0.233762612746932</v>
      </c>
    </row>
    <row r="7518" spans="1:37" x14ac:dyDescent="0.2">
      <c r="A7518" t="s">
        <v>24716</v>
      </c>
      <c r="B7518">
        <v>2938689</v>
      </c>
      <c r="C7518">
        <v>2938856</v>
      </c>
      <c r="D7518">
        <v>168</v>
      </c>
      <c r="E7518" t="s">
        <v>25058</v>
      </c>
      <c r="F7518">
        <v>5</v>
      </c>
      <c r="G7518" t="s">
        <v>25059</v>
      </c>
      <c r="H7518" t="s">
        <v>36106</v>
      </c>
      <c r="I7518">
        <v>7</v>
      </c>
      <c r="J7518">
        <v>2944035</v>
      </c>
      <c r="K7518">
        <v>2947091</v>
      </c>
      <c r="L7518">
        <v>3057</v>
      </c>
      <c r="M7518">
        <v>1</v>
      </c>
      <c r="N7518">
        <v>101927256</v>
      </c>
      <c r="O7518" t="s">
        <v>25054</v>
      </c>
      <c r="P7518">
        <v>-5179</v>
      </c>
      <c r="Q7518" t="s">
        <v>40</v>
      </c>
      <c r="R7518" t="s">
        <v>25055</v>
      </c>
      <c r="S7518" t="s">
        <v>36105</v>
      </c>
      <c r="T7518">
        <v>0.32911398597860803</v>
      </c>
      <c r="U7518">
        <v>0.603102917160658</v>
      </c>
      <c r="V7518">
        <v>24.275398070562801</v>
      </c>
      <c r="W7518">
        <v>0.94541066367716797</v>
      </c>
      <c r="X7518">
        <v>0.95159051474143896</v>
      </c>
      <c r="Y7518">
        <v>-0.687460204153865</v>
      </c>
      <c r="Z7518">
        <v>0.306975110376564</v>
      </c>
      <c r="AA7518">
        <v>0.72610664078822296</v>
      </c>
      <c r="AB7518">
        <v>23.909293428225599</v>
      </c>
      <c r="AC7518">
        <v>0.71753805159658501</v>
      </c>
      <c r="AD7518">
        <v>0.87989882095915395</v>
      </c>
      <c r="AE7518">
        <v>-1.68746007257216</v>
      </c>
      <c r="AF7518">
        <v>0.61410715005536498</v>
      </c>
      <c r="AG7518">
        <v>0.80674443595273604</v>
      </c>
      <c r="AH7518">
        <v>1.9630944906776899</v>
      </c>
      <c r="AI7518">
        <v>0.59609816080359102</v>
      </c>
      <c r="AJ7518">
        <v>0.78121606160956403</v>
      </c>
      <c r="AK7518">
        <v>0.18129519507233</v>
      </c>
    </row>
    <row r="7519" spans="1:37" x14ac:dyDescent="0.2">
      <c r="A7519" t="s">
        <v>24716</v>
      </c>
      <c r="B7519">
        <v>3075989</v>
      </c>
      <c r="C7519">
        <v>3076288</v>
      </c>
      <c r="D7519">
        <v>300</v>
      </c>
      <c r="E7519" t="s">
        <v>25060</v>
      </c>
      <c r="F7519">
        <v>1</v>
      </c>
      <c r="G7519" t="s">
        <v>25061</v>
      </c>
      <c r="H7519" t="s">
        <v>31000</v>
      </c>
      <c r="I7519">
        <v>7</v>
      </c>
      <c r="J7519">
        <v>2934395</v>
      </c>
      <c r="K7519">
        <v>3044228</v>
      </c>
      <c r="L7519">
        <v>109834</v>
      </c>
      <c r="M7519">
        <v>2</v>
      </c>
      <c r="N7519">
        <v>84433</v>
      </c>
      <c r="O7519" t="s">
        <v>25062</v>
      </c>
      <c r="P7519">
        <v>-31761</v>
      </c>
      <c r="Q7519" t="s">
        <v>25050</v>
      </c>
      <c r="R7519" t="s">
        <v>25051</v>
      </c>
      <c r="S7519" t="s">
        <v>36103</v>
      </c>
      <c r="T7519">
        <v>0.506551998792793</v>
      </c>
      <c r="U7519">
        <v>0.78288571403930396</v>
      </c>
      <c r="V7519">
        <v>5.6131500942126298</v>
      </c>
      <c r="W7519">
        <v>0.49709177864118298</v>
      </c>
      <c r="X7519">
        <v>0.78363289935355196</v>
      </c>
      <c r="Y7519">
        <v>-0.54317124787275295</v>
      </c>
      <c r="Z7519">
        <v>0.93459220503170903</v>
      </c>
      <c r="AA7519">
        <v>0.99919698600769702</v>
      </c>
      <c r="AB7519">
        <v>4.6496759937042</v>
      </c>
      <c r="AC7519">
        <v>0.92091778829119397</v>
      </c>
      <c r="AD7519">
        <v>0.94068432309766403</v>
      </c>
      <c r="AE7519">
        <v>-1.5431711843749101</v>
      </c>
      <c r="AF7519">
        <v>0.205398459628826</v>
      </c>
      <c r="AG7519">
        <v>0.68151250837662902</v>
      </c>
      <c r="AH7519">
        <v>6.5427596724038999</v>
      </c>
      <c r="AI7519">
        <v>0.197630579561902</v>
      </c>
      <c r="AJ7519">
        <v>0.78121606160956403</v>
      </c>
      <c r="AK7519">
        <v>0.32558418285136498</v>
      </c>
    </row>
    <row r="7520" spans="1:37" x14ac:dyDescent="0.2">
      <c r="A7520" t="s">
        <v>24716</v>
      </c>
      <c r="B7520">
        <v>3076412</v>
      </c>
      <c r="C7520">
        <v>3076564</v>
      </c>
      <c r="D7520">
        <v>153</v>
      </c>
      <c r="E7520" t="s">
        <v>25063</v>
      </c>
      <c r="F7520">
        <v>1</v>
      </c>
      <c r="G7520" t="s">
        <v>25064</v>
      </c>
      <c r="H7520" t="s">
        <v>31000</v>
      </c>
      <c r="I7520">
        <v>7</v>
      </c>
      <c r="J7520">
        <v>2934395</v>
      </c>
      <c r="K7520">
        <v>3044228</v>
      </c>
      <c r="L7520">
        <v>109834</v>
      </c>
      <c r="M7520">
        <v>2</v>
      </c>
      <c r="N7520">
        <v>84433</v>
      </c>
      <c r="O7520" t="s">
        <v>25062</v>
      </c>
      <c r="P7520">
        <v>-32184</v>
      </c>
      <c r="Q7520" t="s">
        <v>25050</v>
      </c>
      <c r="R7520" t="s">
        <v>25051</v>
      </c>
      <c r="S7520" t="s">
        <v>36103</v>
      </c>
      <c r="T7520">
        <v>0.506551998792793</v>
      </c>
      <c r="U7520">
        <v>0.78288571403930396</v>
      </c>
      <c r="V7520">
        <v>5.6131500942126298</v>
      </c>
      <c r="W7520">
        <v>0.49709177864118298</v>
      </c>
      <c r="X7520">
        <v>0.78363289935355196</v>
      </c>
      <c r="Y7520">
        <v>-0.54317124787275295</v>
      </c>
      <c r="Z7520">
        <v>0.93459220503170903</v>
      </c>
      <c r="AA7520">
        <v>0.99919698600769702</v>
      </c>
      <c r="AB7520">
        <v>4.6496759937042</v>
      </c>
      <c r="AC7520">
        <v>0.92091778829119397</v>
      </c>
      <c r="AD7520">
        <v>0.94068432309766403</v>
      </c>
      <c r="AE7520">
        <v>-1.5431711843749101</v>
      </c>
      <c r="AF7520">
        <v>0.205398459628826</v>
      </c>
      <c r="AG7520">
        <v>0.68151250837662902</v>
      </c>
      <c r="AH7520">
        <v>6.5427596724038999</v>
      </c>
      <c r="AI7520">
        <v>0.197630579561902</v>
      </c>
      <c r="AJ7520">
        <v>0.78121606160956403</v>
      </c>
      <c r="AK7520">
        <v>0.32558418285136498</v>
      </c>
    </row>
    <row r="7521" spans="1:37" x14ac:dyDescent="0.2">
      <c r="A7521" t="s">
        <v>24716</v>
      </c>
      <c r="B7521">
        <v>3190518</v>
      </c>
      <c r="C7521">
        <v>3190672</v>
      </c>
      <c r="D7521">
        <v>155</v>
      </c>
      <c r="E7521" t="s">
        <v>25065</v>
      </c>
      <c r="F7521">
        <v>5</v>
      </c>
      <c r="G7521" t="s">
        <v>25066</v>
      </c>
      <c r="H7521" t="s">
        <v>31000</v>
      </c>
      <c r="I7521">
        <v>7</v>
      </c>
      <c r="J7521">
        <v>3146992</v>
      </c>
      <c r="K7521">
        <v>3174654</v>
      </c>
      <c r="L7521">
        <v>27663</v>
      </c>
      <c r="M7521">
        <v>2</v>
      </c>
      <c r="N7521">
        <v>100129603</v>
      </c>
      <c r="O7521" t="s">
        <v>25067</v>
      </c>
      <c r="P7521">
        <v>-15864</v>
      </c>
      <c r="Q7521" t="s">
        <v>40</v>
      </c>
      <c r="R7521" t="s">
        <v>25068</v>
      </c>
      <c r="S7521" t="s">
        <v>36107</v>
      </c>
      <c r="T7521">
        <v>0.35387198439864398</v>
      </c>
      <c r="U7521">
        <v>0.603102917160658</v>
      </c>
      <c r="V7521">
        <v>-20.6277620915365</v>
      </c>
      <c r="W7521" t="s">
        <v>40</v>
      </c>
      <c r="X7521" t="s">
        <v>40</v>
      </c>
      <c r="Y7521">
        <v>0</v>
      </c>
      <c r="Z7521">
        <v>0.93459220503170903</v>
      </c>
      <c r="AA7521">
        <v>0.99919698600769702</v>
      </c>
      <c r="AB7521">
        <v>2.9302623556680301</v>
      </c>
      <c r="AC7521">
        <v>0.17695932866387601</v>
      </c>
      <c r="AD7521">
        <v>0.68253123924728298</v>
      </c>
      <c r="AE7521">
        <v>23.693974113525002</v>
      </c>
      <c r="AF7521">
        <v>0.22065000948199101</v>
      </c>
      <c r="AG7521">
        <v>0.68151250837662902</v>
      </c>
      <c r="AH7521">
        <v>-23.619973537676501</v>
      </c>
      <c r="AI7521">
        <v>0.24456414000292601</v>
      </c>
      <c r="AJ7521">
        <v>0.78121606160956403</v>
      </c>
      <c r="AK7521">
        <v>-23.549584215380399</v>
      </c>
    </row>
    <row r="7522" spans="1:37" x14ac:dyDescent="0.2">
      <c r="A7522" t="s">
        <v>24716</v>
      </c>
      <c r="B7522">
        <v>3190672</v>
      </c>
      <c r="C7522">
        <v>3190826</v>
      </c>
      <c r="D7522">
        <v>155</v>
      </c>
      <c r="E7522" t="s">
        <v>25069</v>
      </c>
      <c r="F7522">
        <v>3</v>
      </c>
      <c r="G7522" t="s">
        <v>25070</v>
      </c>
      <c r="H7522" t="s">
        <v>31000</v>
      </c>
      <c r="I7522">
        <v>7</v>
      </c>
      <c r="J7522">
        <v>3146992</v>
      </c>
      <c r="K7522">
        <v>3174654</v>
      </c>
      <c r="L7522">
        <v>27663</v>
      </c>
      <c r="M7522">
        <v>2</v>
      </c>
      <c r="N7522">
        <v>100129603</v>
      </c>
      <c r="O7522" t="s">
        <v>25067</v>
      </c>
      <c r="P7522">
        <v>-16018</v>
      </c>
      <c r="Q7522" t="s">
        <v>40</v>
      </c>
      <c r="R7522" t="s">
        <v>25068</v>
      </c>
      <c r="S7522" t="s">
        <v>36107</v>
      </c>
      <c r="T7522">
        <v>0.35387198439864398</v>
      </c>
      <c r="U7522">
        <v>0.603102917160658</v>
      </c>
      <c r="V7522">
        <v>-20.6277620915365</v>
      </c>
      <c r="W7522" t="s">
        <v>40</v>
      </c>
      <c r="X7522" t="s">
        <v>40</v>
      </c>
      <c r="Y7522">
        <v>0</v>
      </c>
      <c r="Z7522">
        <v>0.93459220503170903</v>
      </c>
      <c r="AA7522">
        <v>0.99919698600769702</v>
      </c>
      <c r="AB7522">
        <v>3.0225051545106201</v>
      </c>
      <c r="AC7522">
        <v>0.17695932866387601</v>
      </c>
      <c r="AD7522">
        <v>0.68253123924728298</v>
      </c>
      <c r="AE7522">
        <v>23.780309122310101</v>
      </c>
      <c r="AF7522">
        <v>0.22065000948199101</v>
      </c>
      <c r="AG7522">
        <v>0.68151250837662902</v>
      </c>
      <c r="AH7522">
        <v>-23.706308546136601</v>
      </c>
      <c r="AI7522">
        <v>0.24456414000292601</v>
      </c>
      <c r="AJ7522">
        <v>0.78121606160956403</v>
      </c>
      <c r="AK7522">
        <v>-23.635919223515501</v>
      </c>
    </row>
    <row r="7523" spans="1:37" x14ac:dyDescent="0.2">
      <c r="A7523" t="s">
        <v>24716</v>
      </c>
      <c r="B7523">
        <v>3190835</v>
      </c>
      <c r="C7523">
        <v>3190988</v>
      </c>
      <c r="D7523">
        <v>154</v>
      </c>
      <c r="E7523" t="s">
        <v>25071</v>
      </c>
      <c r="F7523">
        <v>3</v>
      </c>
      <c r="G7523" t="s">
        <v>25072</v>
      </c>
      <c r="H7523" t="s">
        <v>31000</v>
      </c>
      <c r="I7523">
        <v>7</v>
      </c>
      <c r="J7523">
        <v>3146992</v>
      </c>
      <c r="K7523">
        <v>3174654</v>
      </c>
      <c r="L7523">
        <v>27663</v>
      </c>
      <c r="M7523">
        <v>2</v>
      </c>
      <c r="N7523">
        <v>100129603</v>
      </c>
      <c r="O7523" t="s">
        <v>25067</v>
      </c>
      <c r="P7523">
        <v>-16181</v>
      </c>
      <c r="Q7523" t="s">
        <v>40</v>
      </c>
      <c r="R7523" t="s">
        <v>25068</v>
      </c>
      <c r="S7523" t="s">
        <v>36107</v>
      </c>
      <c r="T7523">
        <v>0.35387198439864398</v>
      </c>
      <c r="U7523">
        <v>0.603102917160658</v>
      </c>
      <c r="V7523">
        <v>-20.6277620915365</v>
      </c>
      <c r="W7523" t="s">
        <v>40</v>
      </c>
      <c r="X7523" t="s">
        <v>40</v>
      </c>
      <c r="Y7523">
        <v>0</v>
      </c>
      <c r="Z7523">
        <v>0.93459220503170903</v>
      </c>
      <c r="AA7523">
        <v>0.99919698600769702</v>
      </c>
      <c r="AB7523">
        <v>3.0225051545106201</v>
      </c>
      <c r="AC7523">
        <v>0.17695932866387601</v>
      </c>
      <c r="AD7523">
        <v>0.68253123924728298</v>
      </c>
      <c r="AE7523">
        <v>23.780309122310101</v>
      </c>
      <c r="AF7523">
        <v>0.22065000948199101</v>
      </c>
      <c r="AG7523">
        <v>0.68151250837662902</v>
      </c>
      <c r="AH7523">
        <v>-23.706308546136601</v>
      </c>
      <c r="AI7523">
        <v>0.24456414000292601</v>
      </c>
      <c r="AJ7523">
        <v>0.78121606160956403</v>
      </c>
      <c r="AK7523">
        <v>-23.635919223515501</v>
      </c>
    </row>
    <row r="7524" spans="1:37" x14ac:dyDescent="0.2">
      <c r="A7524" t="s">
        <v>24716</v>
      </c>
      <c r="B7524">
        <v>3253485</v>
      </c>
      <c r="C7524">
        <v>3253636</v>
      </c>
      <c r="D7524">
        <v>152</v>
      </c>
      <c r="E7524" t="s">
        <v>25073</v>
      </c>
      <c r="F7524">
        <v>2</v>
      </c>
      <c r="G7524" t="s">
        <v>25074</v>
      </c>
      <c r="H7524" t="s">
        <v>31000</v>
      </c>
      <c r="I7524">
        <v>7</v>
      </c>
      <c r="J7524">
        <v>3301252</v>
      </c>
      <c r="K7524">
        <v>4269000</v>
      </c>
      <c r="L7524">
        <v>967749</v>
      </c>
      <c r="M7524">
        <v>1</v>
      </c>
      <c r="N7524">
        <v>221935</v>
      </c>
      <c r="O7524" t="s">
        <v>25075</v>
      </c>
      <c r="P7524">
        <v>-47616</v>
      </c>
      <c r="Q7524" t="s">
        <v>25076</v>
      </c>
      <c r="R7524" t="s">
        <v>25077</v>
      </c>
      <c r="S7524" t="s">
        <v>36108</v>
      </c>
      <c r="T7524">
        <v>0.89923478520719502</v>
      </c>
      <c r="U7524">
        <v>1</v>
      </c>
      <c r="V7524">
        <v>3.1776459221120401</v>
      </c>
      <c r="W7524">
        <v>0.65075386537994595</v>
      </c>
      <c r="X7524">
        <v>0.94119559056004798</v>
      </c>
      <c r="Y7524">
        <v>-3.08280581146406</v>
      </c>
      <c r="Z7524">
        <v>0.57853978204985401</v>
      </c>
      <c r="AA7524">
        <v>0.84521697243271998</v>
      </c>
      <c r="AB7524">
        <v>2.2141718194687598</v>
      </c>
      <c r="AC7524">
        <v>0.56718065613419599</v>
      </c>
      <c r="AD7524">
        <v>0.87989882095915395</v>
      </c>
      <c r="AE7524">
        <v>-3.8316219905016702</v>
      </c>
      <c r="AF7524">
        <v>0.43559387281936701</v>
      </c>
      <c r="AG7524">
        <v>0.80674443595273604</v>
      </c>
      <c r="AH7524">
        <v>4.1072564103970999</v>
      </c>
      <c r="AI7524">
        <v>0.78546927494779295</v>
      </c>
      <c r="AJ7524">
        <v>0.92808185275216604</v>
      </c>
      <c r="AK7524">
        <v>-2.2405573055649302</v>
      </c>
    </row>
    <row r="7525" spans="1:37" x14ac:dyDescent="0.2">
      <c r="A7525" t="s">
        <v>24716</v>
      </c>
      <c r="B7525">
        <v>3527176</v>
      </c>
      <c r="C7525">
        <v>3527318</v>
      </c>
      <c r="D7525">
        <v>143</v>
      </c>
      <c r="E7525" t="s">
        <v>25078</v>
      </c>
      <c r="F7525">
        <v>1</v>
      </c>
      <c r="G7525" t="s">
        <v>25079</v>
      </c>
      <c r="H7525" t="s">
        <v>36109</v>
      </c>
      <c r="I7525">
        <v>7</v>
      </c>
      <c r="J7525">
        <v>3264032</v>
      </c>
      <c r="K7525">
        <v>3302452</v>
      </c>
      <c r="L7525">
        <v>38421</v>
      </c>
      <c r="M7525">
        <v>2</v>
      </c>
      <c r="N7525">
        <v>105375132</v>
      </c>
      <c r="O7525" t="s">
        <v>25080</v>
      </c>
      <c r="P7525">
        <v>-224724</v>
      </c>
      <c r="Q7525" t="s">
        <v>40</v>
      </c>
      <c r="R7525" t="s">
        <v>25081</v>
      </c>
      <c r="S7525" t="s">
        <v>36110</v>
      </c>
      <c r="T7525">
        <v>0.506551998792793</v>
      </c>
      <c r="U7525">
        <v>0.78288571403930396</v>
      </c>
      <c r="V7525">
        <v>1.7243952547996</v>
      </c>
      <c r="W7525">
        <v>0.65075386537994595</v>
      </c>
      <c r="X7525">
        <v>0.94119559056004798</v>
      </c>
      <c r="Y7525">
        <v>-1.3783714984642299</v>
      </c>
      <c r="Z7525">
        <v>0.93459220503170903</v>
      </c>
      <c r="AA7525">
        <v>0.99919698600769702</v>
      </c>
      <c r="AB7525">
        <v>0.76092115979136798</v>
      </c>
      <c r="AC7525">
        <v>0.283630615332017</v>
      </c>
      <c r="AD7525">
        <v>0.68253123924728298</v>
      </c>
      <c r="AE7525">
        <v>-2.3783714073043498</v>
      </c>
      <c r="AF7525">
        <v>0.205398459628826</v>
      </c>
      <c r="AG7525">
        <v>0.68151250837662902</v>
      </c>
      <c r="AH7525">
        <v>2.6540058357483201</v>
      </c>
      <c r="AI7525">
        <v>0.98342151819761803</v>
      </c>
      <c r="AJ7525">
        <v>0.98789258377071898</v>
      </c>
      <c r="AK7525">
        <v>-0.50961606070914101</v>
      </c>
    </row>
    <row r="7526" spans="1:37" x14ac:dyDescent="0.2">
      <c r="A7526" t="s">
        <v>24716</v>
      </c>
      <c r="B7526">
        <v>4170070</v>
      </c>
      <c r="C7526">
        <v>4170246</v>
      </c>
      <c r="D7526">
        <v>177</v>
      </c>
      <c r="E7526" t="s">
        <v>25082</v>
      </c>
      <c r="F7526">
        <v>1</v>
      </c>
      <c r="G7526" t="s">
        <v>25083</v>
      </c>
      <c r="H7526" t="s">
        <v>36111</v>
      </c>
      <c r="I7526">
        <v>7</v>
      </c>
      <c r="J7526">
        <v>4174222</v>
      </c>
      <c r="K7526">
        <v>4179258</v>
      </c>
      <c r="L7526">
        <v>5037</v>
      </c>
      <c r="M7526">
        <v>1</v>
      </c>
      <c r="N7526">
        <v>221935</v>
      </c>
      <c r="O7526" t="s">
        <v>25084</v>
      </c>
      <c r="P7526">
        <v>-3976</v>
      </c>
      <c r="Q7526" t="s">
        <v>25076</v>
      </c>
      <c r="R7526" t="s">
        <v>25077</v>
      </c>
      <c r="S7526" t="s">
        <v>36108</v>
      </c>
      <c r="T7526" t="s">
        <v>40</v>
      </c>
      <c r="U7526" t="s">
        <v>40</v>
      </c>
      <c r="V7526">
        <v>0</v>
      </c>
      <c r="W7526" t="s">
        <v>40</v>
      </c>
      <c r="X7526" t="s">
        <v>40</v>
      </c>
      <c r="Y7526">
        <v>0</v>
      </c>
      <c r="Z7526">
        <v>0.48464167878831399</v>
      </c>
      <c r="AA7526">
        <v>0.84435025072159198</v>
      </c>
      <c r="AB7526">
        <v>20.562434688744499</v>
      </c>
      <c r="AC7526">
        <v>0.45677901822897599</v>
      </c>
      <c r="AD7526">
        <v>0.82872126865393902</v>
      </c>
      <c r="AE7526">
        <v>20.599909370273998</v>
      </c>
      <c r="AF7526">
        <v>0.501741946288212</v>
      </c>
      <c r="AG7526">
        <v>0.80674443595273604</v>
      </c>
      <c r="AH7526">
        <v>-20.525908836608501</v>
      </c>
      <c r="AI7526">
        <v>0.52399907623471598</v>
      </c>
      <c r="AJ7526">
        <v>0.78121606160956403</v>
      </c>
      <c r="AK7526">
        <v>-20.4555195564954</v>
      </c>
    </row>
    <row r="7527" spans="1:37" x14ac:dyDescent="0.2">
      <c r="A7527" t="s">
        <v>24716</v>
      </c>
      <c r="B7527">
        <v>4170246</v>
      </c>
      <c r="C7527">
        <v>4170422</v>
      </c>
      <c r="D7527">
        <v>177</v>
      </c>
      <c r="E7527" t="s">
        <v>25085</v>
      </c>
      <c r="F7527">
        <v>5</v>
      </c>
      <c r="G7527" t="s">
        <v>25086</v>
      </c>
      <c r="H7527" t="s">
        <v>36111</v>
      </c>
      <c r="I7527">
        <v>7</v>
      </c>
      <c r="J7527">
        <v>4174222</v>
      </c>
      <c r="K7527">
        <v>4179258</v>
      </c>
      <c r="L7527">
        <v>5037</v>
      </c>
      <c r="M7527">
        <v>1</v>
      </c>
      <c r="N7527">
        <v>221935</v>
      </c>
      <c r="O7527" t="s">
        <v>25084</v>
      </c>
      <c r="P7527">
        <v>-3800</v>
      </c>
      <c r="Q7527" t="s">
        <v>25076</v>
      </c>
      <c r="R7527" t="s">
        <v>25077</v>
      </c>
      <c r="S7527" t="s">
        <v>36108</v>
      </c>
      <c r="T7527" t="s">
        <v>40</v>
      </c>
      <c r="U7527" t="s">
        <v>40</v>
      </c>
      <c r="V7527">
        <v>0</v>
      </c>
      <c r="W7527" t="s">
        <v>40</v>
      </c>
      <c r="X7527" t="s">
        <v>40</v>
      </c>
      <c r="Y7527">
        <v>0</v>
      </c>
      <c r="Z7527">
        <v>0.48464167878831399</v>
      </c>
      <c r="AA7527">
        <v>0.84435025072159198</v>
      </c>
      <c r="AB7527">
        <v>20.562434688744499</v>
      </c>
      <c r="AC7527">
        <v>0.45677901822897599</v>
      </c>
      <c r="AD7527">
        <v>0.82872126865393902</v>
      </c>
      <c r="AE7527">
        <v>20.599909370273998</v>
      </c>
      <c r="AF7527">
        <v>0.501741946288212</v>
      </c>
      <c r="AG7527">
        <v>0.80674443595273604</v>
      </c>
      <c r="AH7527">
        <v>-20.525908836608501</v>
      </c>
      <c r="AI7527">
        <v>0.52399907623471598</v>
      </c>
      <c r="AJ7527">
        <v>0.78121606160956403</v>
      </c>
      <c r="AK7527">
        <v>-20.4555195564954</v>
      </c>
    </row>
    <row r="7528" spans="1:37" x14ac:dyDescent="0.2">
      <c r="A7528" t="s">
        <v>24716</v>
      </c>
      <c r="B7528">
        <v>4269724</v>
      </c>
      <c r="C7528">
        <v>4269875</v>
      </c>
      <c r="D7528">
        <v>152</v>
      </c>
      <c r="E7528" t="s">
        <v>25087</v>
      </c>
      <c r="F7528">
        <v>3</v>
      </c>
      <c r="G7528" t="s">
        <v>25088</v>
      </c>
      <c r="H7528" t="s">
        <v>31000</v>
      </c>
      <c r="I7528">
        <v>7</v>
      </c>
      <c r="J7528">
        <v>4232887</v>
      </c>
      <c r="K7528">
        <v>4237671</v>
      </c>
      <c r="L7528">
        <v>4785</v>
      </c>
      <c r="M7528">
        <v>1</v>
      </c>
      <c r="N7528">
        <v>221935</v>
      </c>
      <c r="O7528" t="s">
        <v>25089</v>
      </c>
      <c r="P7528">
        <v>36837</v>
      </c>
      <c r="Q7528" t="s">
        <v>25076</v>
      </c>
      <c r="R7528" t="s">
        <v>25077</v>
      </c>
      <c r="S7528" t="s">
        <v>36108</v>
      </c>
      <c r="T7528">
        <v>0.32911398597860803</v>
      </c>
      <c r="U7528">
        <v>0.603102917160658</v>
      </c>
      <c r="V7528">
        <v>24.9758377613778</v>
      </c>
      <c r="W7528">
        <v>0.38920677604595899</v>
      </c>
      <c r="X7528">
        <v>0.704072456322962</v>
      </c>
      <c r="Y7528">
        <v>-24.774203906766399</v>
      </c>
      <c r="Z7528">
        <v>0.306975110376564</v>
      </c>
      <c r="AA7528">
        <v>0.72610664078822296</v>
      </c>
      <c r="AB7528">
        <v>24.3623283349662</v>
      </c>
      <c r="AC7528">
        <v>0.71753805159658501</v>
      </c>
      <c r="AD7528">
        <v>0.87989882095915395</v>
      </c>
      <c r="AE7528">
        <v>-2.5893326409625699</v>
      </c>
      <c r="AF7528">
        <v>0.61410715005536498</v>
      </c>
      <c r="AG7528">
        <v>0.80674443595273604</v>
      </c>
      <c r="AH7528">
        <v>2.86496706109163</v>
      </c>
      <c r="AI7528">
        <v>0.35038410267202102</v>
      </c>
      <c r="AJ7528">
        <v>0.78121606160956403</v>
      </c>
      <c r="AK7528">
        <v>-24.255413136195401</v>
      </c>
    </row>
    <row r="7529" spans="1:37" x14ac:dyDescent="0.2">
      <c r="A7529" t="s">
        <v>24716</v>
      </c>
      <c r="B7529">
        <v>4270030</v>
      </c>
      <c r="C7529">
        <v>4270328</v>
      </c>
      <c r="D7529">
        <v>299</v>
      </c>
      <c r="E7529" t="s">
        <v>25090</v>
      </c>
      <c r="F7529">
        <v>9</v>
      </c>
      <c r="G7529" t="s">
        <v>25091</v>
      </c>
      <c r="H7529" t="s">
        <v>31000</v>
      </c>
      <c r="I7529">
        <v>7</v>
      </c>
      <c r="J7529">
        <v>4232887</v>
      </c>
      <c r="K7529">
        <v>4237671</v>
      </c>
      <c r="L7529">
        <v>4785</v>
      </c>
      <c r="M7529">
        <v>1</v>
      </c>
      <c r="N7529">
        <v>221935</v>
      </c>
      <c r="O7529" t="s">
        <v>25089</v>
      </c>
      <c r="P7529">
        <v>37143</v>
      </c>
      <c r="Q7529" t="s">
        <v>25076</v>
      </c>
      <c r="R7529" t="s">
        <v>25077</v>
      </c>
      <c r="S7529" t="s">
        <v>36108</v>
      </c>
      <c r="T7529">
        <v>0.32911398597860803</v>
      </c>
      <c r="U7529">
        <v>0.603102917160658</v>
      </c>
      <c r="V7529">
        <v>24.9758377613778</v>
      </c>
      <c r="W7529">
        <v>0.38920677604595899</v>
      </c>
      <c r="X7529">
        <v>0.704072456322962</v>
      </c>
      <c r="Y7529">
        <v>-24.774203906766399</v>
      </c>
      <c r="Z7529">
        <v>0.306975110376564</v>
      </c>
      <c r="AA7529">
        <v>0.72610664078822296</v>
      </c>
      <c r="AB7529">
        <v>24.3623283349662</v>
      </c>
      <c r="AC7529">
        <v>0.71753805159658501</v>
      </c>
      <c r="AD7529">
        <v>0.87989882095915395</v>
      </c>
      <c r="AE7529">
        <v>-2.5893326409625699</v>
      </c>
      <c r="AF7529">
        <v>0.61410715005536498</v>
      </c>
      <c r="AG7529">
        <v>0.80674443595273604</v>
      </c>
      <c r="AH7529">
        <v>2.86496706109163</v>
      </c>
      <c r="AI7529">
        <v>0.35038410267202102</v>
      </c>
      <c r="AJ7529">
        <v>0.78121606160956403</v>
      </c>
      <c r="AK7529">
        <v>-24.255413136195401</v>
      </c>
    </row>
    <row r="7530" spans="1:37" x14ac:dyDescent="0.2">
      <c r="A7530" t="s">
        <v>24716</v>
      </c>
      <c r="B7530">
        <v>4641043</v>
      </c>
      <c r="C7530">
        <v>4641322</v>
      </c>
      <c r="D7530">
        <v>280</v>
      </c>
      <c r="E7530" t="s">
        <v>25092</v>
      </c>
      <c r="F7530">
        <v>9</v>
      </c>
      <c r="G7530" t="s">
        <v>25093</v>
      </c>
      <c r="H7530" t="s">
        <v>31000</v>
      </c>
      <c r="I7530">
        <v>7</v>
      </c>
      <c r="J7530">
        <v>4682295</v>
      </c>
      <c r="K7530">
        <v>4771442</v>
      </c>
      <c r="L7530">
        <v>89148</v>
      </c>
      <c r="M7530">
        <v>1</v>
      </c>
      <c r="N7530">
        <v>221937</v>
      </c>
      <c r="O7530" t="s">
        <v>25094</v>
      </c>
      <c r="P7530">
        <v>-40973</v>
      </c>
      <c r="Q7530" t="s">
        <v>25095</v>
      </c>
      <c r="R7530" t="s">
        <v>25096</v>
      </c>
      <c r="S7530" t="s">
        <v>36112</v>
      </c>
      <c r="T7530" t="s">
        <v>40</v>
      </c>
      <c r="U7530" t="s">
        <v>40</v>
      </c>
      <c r="V7530">
        <v>0</v>
      </c>
      <c r="W7530" t="s">
        <v>40</v>
      </c>
      <c r="X7530" t="s">
        <v>40</v>
      </c>
      <c r="Y7530">
        <v>0</v>
      </c>
      <c r="Z7530">
        <v>0.48464167878831399</v>
      </c>
      <c r="AA7530">
        <v>0.84435025072159198</v>
      </c>
      <c r="AB7530">
        <v>22.147396568348199</v>
      </c>
      <c r="AC7530">
        <v>0.45677901822897599</v>
      </c>
      <c r="AD7530">
        <v>0.82872126865393902</v>
      </c>
      <c r="AE7530">
        <v>22.1848712658038</v>
      </c>
      <c r="AF7530">
        <v>0.501741946288212</v>
      </c>
      <c r="AG7530">
        <v>0.80674443595273604</v>
      </c>
      <c r="AH7530">
        <v>-22.1108707002861</v>
      </c>
      <c r="AI7530">
        <v>0.52399907623471598</v>
      </c>
      <c r="AJ7530">
        <v>0.78121606160956403</v>
      </c>
      <c r="AK7530">
        <v>-22.040481388320799</v>
      </c>
    </row>
    <row r="7531" spans="1:37" x14ac:dyDescent="0.2">
      <c r="A7531" t="s">
        <v>24716</v>
      </c>
      <c r="B7531">
        <v>4666823</v>
      </c>
      <c r="C7531">
        <v>4666984</v>
      </c>
      <c r="D7531">
        <v>162</v>
      </c>
      <c r="E7531" t="s">
        <v>25097</v>
      </c>
      <c r="F7531">
        <v>0</v>
      </c>
      <c r="G7531" t="s">
        <v>25098</v>
      </c>
      <c r="H7531" t="s">
        <v>31000</v>
      </c>
      <c r="I7531">
        <v>7</v>
      </c>
      <c r="J7531">
        <v>4682295</v>
      </c>
      <c r="K7531">
        <v>4771442</v>
      </c>
      <c r="L7531">
        <v>89148</v>
      </c>
      <c r="M7531">
        <v>1</v>
      </c>
      <c r="N7531">
        <v>221937</v>
      </c>
      <c r="O7531" t="s">
        <v>25094</v>
      </c>
      <c r="P7531">
        <v>-15311</v>
      </c>
      <c r="Q7531" t="s">
        <v>25095</v>
      </c>
      <c r="R7531" t="s">
        <v>25096</v>
      </c>
      <c r="S7531" t="s">
        <v>36112</v>
      </c>
      <c r="T7531">
        <v>7.3374270299014499E-2</v>
      </c>
      <c r="U7531">
        <v>0.603102917160658</v>
      </c>
      <c r="V7531">
        <v>24.257992783133101</v>
      </c>
      <c r="W7531">
        <v>0.20525741147413201</v>
      </c>
      <c r="X7531">
        <v>0.704072456322962</v>
      </c>
      <c r="Y7531">
        <v>-23.946527840512498</v>
      </c>
      <c r="Z7531">
        <v>0.203350924423461</v>
      </c>
      <c r="AA7531">
        <v>0.72610664078822296</v>
      </c>
      <c r="AB7531">
        <v>23.294518727473001</v>
      </c>
      <c r="AC7531">
        <v>0.283630615332017</v>
      </c>
      <c r="AD7531">
        <v>0.68253123924728298</v>
      </c>
      <c r="AE7531">
        <v>-4.3845077160034602</v>
      </c>
      <c r="AF7531">
        <v>1.3497623430991999E-2</v>
      </c>
      <c r="AG7531">
        <v>0.476038960109122</v>
      </c>
      <c r="AH7531">
        <v>24.257992783133101</v>
      </c>
      <c r="AI7531">
        <v>0.24456414000292601</v>
      </c>
      <c r="AJ7531">
        <v>0.78121606160956403</v>
      </c>
      <c r="AK7531">
        <v>-23.187603534343001</v>
      </c>
    </row>
    <row r="7532" spans="1:37" x14ac:dyDescent="0.2">
      <c r="A7532" t="s">
        <v>24716</v>
      </c>
      <c r="B7532">
        <v>4666984</v>
      </c>
      <c r="C7532">
        <v>4667145</v>
      </c>
      <c r="D7532">
        <v>162</v>
      </c>
      <c r="E7532" t="s">
        <v>25099</v>
      </c>
      <c r="F7532">
        <v>2</v>
      </c>
      <c r="G7532" t="s">
        <v>25100</v>
      </c>
      <c r="H7532" t="s">
        <v>31000</v>
      </c>
      <c r="I7532">
        <v>7</v>
      </c>
      <c r="J7532">
        <v>4682295</v>
      </c>
      <c r="K7532">
        <v>4771442</v>
      </c>
      <c r="L7532">
        <v>89148</v>
      </c>
      <c r="M7532">
        <v>1</v>
      </c>
      <c r="N7532">
        <v>221937</v>
      </c>
      <c r="O7532" t="s">
        <v>25094</v>
      </c>
      <c r="P7532">
        <v>-15150</v>
      </c>
      <c r="Q7532" t="s">
        <v>25095</v>
      </c>
      <c r="R7532" t="s">
        <v>25096</v>
      </c>
      <c r="S7532" t="s">
        <v>36112</v>
      </c>
      <c r="T7532">
        <v>7.3374270299014499E-2</v>
      </c>
      <c r="U7532">
        <v>0.603102917160658</v>
      </c>
      <c r="V7532">
        <v>24.062844015188499</v>
      </c>
      <c r="W7532">
        <v>0.20525741147413201</v>
      </c>
      <c r="X7532">
        <v>0.704072456322962</v>
      </c>
      <c r="Y7532">
        <v>-23.7347542747662</v>
      </c>
      <c r="Z7532">
        <v>0.203350924423461</v>
      </c>
      <c r="AA7532">
        <v>0.72610664078822296</v>
      </c>
      <c r="AB7532">
        <v>23.0993699694233</v>
      </c>
      <c r="AC7532">
        <v>0.283630615332017</v>
      </c>
      <c r="AD7532">
        <v>0.68253123924728298</v>
      </c>
      <c r="AE7532">
        <v>-4.1727341502571198</v>
      </c>
      <c r="AF7532">
        <v>1.3497623430991999E-2</v>
      </c>
      <c r="AG7532">
        <v>0.476038960109122</v>
      </c>
      <c r="AH7532">
        <v>24.062844015188499</v>
      </c>
      <c r="AI7532">
        <v>0.24456414000292601</v>
      </c>
      <c r="AJ7532">
        <v>0.78121606160956403</v>
      </c>
      <c r="AK7532">
        <v>-22.992454777855698</v>
      </c>
    </row>
    <row r="7533" spans="1:37" x14ac:dyDescent="0.2">
      <c r="A7533" t="s">
        <v>24716</v>
      </c>
      <c r="B7533">
        <v>4781284</v>
      </c>
      <c r="C7533">
        <v>4781437</v>
      </c>
      <c r="D7533">
        <v>154</v>
      </c>
      <c r="E7533" t="s">
        <v>25101</v>
      </c>
      <c r="F7533">
        <v>7</v>
      </c>
      <c r="G7533" t="s">
        <v>25102</v>
      </c>
      <c r="H7533" t="s">
        <v>30987</v>
      </c>
      <c r="I7533">
        <v>7</v>
      </c>
      <c r="J7533">
        <v>4781613</v>
      </c>
      <c r="K7533">
        <v>4791744</v>
      </c>
      <c r="L7533">
        <v>10132</v>
      </c>
      <c r="M7533">
        <v>1</v>
      </c>
      <c r="N7533">
        <v>9907</v>
      </c>
      <c r="O7533" t="s">
        <v>25103</v>
      </c>
      <c r="P7533">
        <v>-176</v>
      </c>
      <c r="Q7533" t="s">
        <v>25104</v>
      </c>
      <c r="R7533" t="s">
        <v>25105</v>
      </c>
      <c r="S7533" t="s">
        <v>36113</v>
      </c>
      <c r="T7533">
        <v>0.34873404210730502</v>
      </c>
      <c r="U7533">
        <v>0.603102917160658</v>
      </c>
      <c r="V7533">
        <v>-0.93665397563157504</v>
      </c>
      <c r="W7533">
        <v>0.21487136447640501</v>
      </c>
      <c r="X7533">
        <v>0.704072456322962</v>
      </c>
      <c r="Y7533">
        <v>1.5211458111395399</v>
      </c>
      <c r="Z7533">
        <v>0.23159719125723299</v>
      </c>
      <c r="AA7533">
        <v>0.72610664078822296</v>
      </c>
      <c r="AB7533">
        <v>-1.7614317965261801</v>
      </c>
      <c r="AC7533">
        <v>0.40715378447724998</v>
      </c>
      <c r="AD7533">
        <v>0.82872126865393902</v>
      </c>
      <c r="AE7533">
        <v>0.566055931026334</v>
      </c>
      <c r="AF7533">
        <v>0.54505380959242</v>
      </c>
      <c r="AG7533">
        <v>0.80674443595273604</v>
      </c>
      <c r="AH7533">
        <v>-7.7720028207069802E-2</v>
      </c>
      <c r="AI7533">
        <v>0.136366491411237</v>
      </c>
      <c r="AJ7533">
        <v>0.78121606160956403</v>
      </c>
      <c r="AK7533">
        <v>2.28560589270342</v>
      </c>
    </row>
    <row r="7534" spans="1:37" x14ac:dyDescent="0.2">
      <c r="A7534" t="s">
        <v>24716</v>
      </c>
      <c r="B7534">
        <v>4781437</v>
      </c>
      <c r="C7534">
        <v>4781590</v>
      </c>
      <c r="D7534">
        <v>154</v>
      </c>
      <c r="E7534" t="s">
        <v>25106</v>
      </c>
      <c r="F7534">
        <v>9</v>
      </c>
      <c r="G7534" t="s">
        <v>25107</v>
      </c>
      <c r="H7534" t="s">
        <v>30987</v>
      </c>
      <c r="I7534">
        <v>7</v>
      </c>
      <c r="J7534">
        <v>4781613</v>
      </c>
      <c r="K7534">
        <v>4791744</v>
      </c>
      <c r="L7534">
        <v>10132</v>
      </c>
      <c r="M7534">
        <v>1</v>
      </c>
      <c r="N7534">
        <v>9907</v>
      </c>
      <c r="O7534" t="s">
        <v>25103</v>
      </c>
      <c r="P7534">
        <v>-23</v>
      </c>
      <c r="Q7534" t="s">
        <v>25104</v>
      </c>
      <c r="R7534" t="s">
        <v>25105</v>
      </c>
      <c r="S7534" t="s">
        <v>36113</v>
      </c>
      <c r="T7534">
        <v>0.34873404210730502</v>
      </c>
      <c r="U7534">
        <v>0.603102917160658</v>
      </c>
      <c r="V7534">
        <v>-0.92157390893004898</v>
      </c>
      <c r="W7534">
        <v>0.21487136447640501</v>
      </c>
      <c r="X7534">
        <v>0.704072456322962</v>
      </c>
      <c r="Y7534">
        <v>1.68101698894991</v>
      </c>
      <c r="Z7534">
        <v>0.23159719125723299</v>
      </c>
      <c r="AA7534">
        <v>0.72610664078822296</v>
      </c>
      <c r="AB7534">
        <v>-1.7574138641530599</v>
      </c>
      <c r="AC7534">
        <v>0.40715378447724998</v>
      </c>
      <c r="AD7534">
        <v>0.82872126865393902</v>
      </c>
      <c r="AE7534">
        <v>0.72128135725085296</v>
      </c>
      <c r="AF7534">
        <v>0.54505380959242</v>
      </c>
      <c r="AG7534">
        <v>0.80674443595273604</v>
      </c>
      <c r="AH7534">
        <v>-5.7547542740069998E-2</v>
      </c>
      <c r="AI7534">
        <v>0.136366491411237</v>
      </c>
      <c r="AJ7534">
        <v>0.78121606160956403</v>
      </c>
      <c r="AK7534">
        <v>2.4454770705137898</v>
      </c>
    </row>
    <row r="7535" spans="1:37" x14ac:dyDescent="0.2">
      <c r="A7535" t="s">
        <v>24716</v>
      </c>
      <c r="B7535">
        <v>4781590</v>
      </c>
      <c r="C7535">
        <v>4781743</v>
      </c>
      <c r="D7535">
        <v>154</v>
      </c>
      <c r="E7535" t="s">
        <v>25108</v>
      </c>
      <c r="F7535">
        <v>8</v>
      </c>
      <c r="G7535" t="s">
        <v>25109</v>
      </c>
      <c r="H7535" t="s">
        <v>30987</v>
      </c>
      <c r="I7535">
        <v>7</v>
      </c>
      <c r="J7535">
        <v>4781613</v>
      </c>
      <c r="K7535">
        <v>4791744</v>
      </c>
      <c r="L7535">
        <v>10132</v>
      </c>
      <c r="M7535">
        <v>1</v>
      </c>
      <c r="N7535">
        <v>9907</v>
      </c>
      <c r="O7535" t="s">
        <v>25103</v>
      </c>
      <c r="P7535">
        <v>0</v>
      </c>
      <c r="Q7535" t="s">
        <v>25104</v>
      </c>
      <c r="R7535" t="s">
        <v>25105</v>
      </c>
      <c r="S7535" t="s">
        <v>36113</v>
      </c>
      <c r="T7535">
        <v>0.34873404210730502</v>
      </c>
      <c r="U7535">
        <v>0.603102917160658</v>
      </c>
      <c r="V7535">
        <v>-0.76312504991278296</v>
      </c>
      <c r="W7535">
        <v>0.21487136447640501</v>
      </c>
      <c r="X7535">
        <v>0.704072456322962</v>
      </c>
      <c r="Y7535">
        <v>2.09605445261729</v>
      </c>
      <c r="Z7535">
        <v>0.23159719125723299</v>
      </c>
      <c r="AA7535">
        <v>0.72610664078822296</v>
      </c>
      <c r="AB7535">
        <v>-1.59896500513579</v>
      </c>
      <c r="AC7535">
        <v>0.40715378447724998</v>
      </c>
      <c r="AD7535">
        <v>0.82872126865393902</v>
      </c>
      <c r="AE7535">
        <v>1.13631882091823</v>
      </c>
      <c r="AF7535">
        <v>0.54505380959242</v>
      </c>
      <c r="AG7535">
        <v>0.80674443595273604</v>
      </c>
      <c r="AH7535">
        <v>9.3477456197521597E-2</v>
      </c>
      <c r="AI7535">
        <v>0.136366491411237</v>
      </c>
      <c r="AJ7535">
        <v>0.78121606160956403</v>
      </c>
      <c r="AK7535">
        <v>2.8273601811870801</v>
      </c>
    </row>
    <row r="7536" spans="1:37" x14ac:dyDescent="0.2">
      <c r="A7536" t="s">
        <v>24716</v>
      </c>
      <c r="B7536">
        <v>4792298</v>
      </c>
      <c r="C7536">
        <v>4792588</v>
      </c>
      <c r="D7536">
        <v>291</v>
      </c>
      <c r="E7536" t="s">
        <v>25110</v>
      </c>
      <c r="F7536">
        <v>19</v>
      </c>
      <c r="G7536" t="s">
        <v>25111</v>
      </c>
      <c r="H7536" t="s">
        <v>31032</v>
      </c>
      <c r="I7536">
        <v>7</v>
      </c>
      <c r="J7536">
        <v>4789837</v>
      </c>
      <c r="K7536">
        <v>4791727</v>
      </c>
      <c r="L7536">
        <v>1891</v>
      </c>
      <c r="M7536">
        <v>1</v>
      </c>
      <c r="N7536">
        <v>9907</v>
      </c>
      <c r="O7536" t="s">
        <v>25112</v>
      </c>
      <c r="P7536">
        <v>2461</v>
      </c>
      <c r="Q7536" t="s">
        <v>25104</v>
      </c>
      <c r="R7536" t="s">
        <v>25105</v>
      </c>
      <c r="S7536" t="s">
        <v>36113</v>
      </c>
      <c r="T7536">
        <v>0.34873404210730502</v>
      </c>
      <c r="U7536">
        <v>0.603102917160658</v>
      </c>
      <c r="V7536">
        <v>-0.24057820357278301</v>
      </c>
      <c r="W7536">
        <v>0.94541066367716797</v>
      </c>
      <c r="X7536">
        <v>0.95159051474143896</v>
      </c>
      <c r="Y7536">
        <v>-3.9301571476459101</v>
      </c>
      <c r="Z7536">
        <v>0.25780589642282298</v>
      </c>
      <c r="AA7536">
        <v>0.72610664078822296</v>
      </c>
      <c r="AB7536">
        <v>-5.48950103858536E-2</v>
      </c>
      <c r="AC7536">
        <v>0.40715378447724998</v>
      </c>
      <c r="AD7536">
        <v>0.82872126865393902</v>
      </c>
      <c r="AE7536">
        <v>0.57334383101393704</v>
      </c>
      <c r="AF7536">
        <v>0.52353792694692403</v>
      </c>
      <c r="AG7536">
        <v>0.80674443595273604</v>
      </c>
      <c r="AH7536">
        <v>-0.29770939923828699</v>
      </c>
      <c r="AI7536">
        <v>0.566733449666177</v>
      </c>
      <c r="AJ7536">
        <v>0.78121606160956403</v>
      </c>
      <c r="AK7536">
        <v>-4.8287136874953402</v>
      </c>
    </row>
    <row r="7537" spans="1:37" x14ac:dyDescent="0.2">
      <c r="A7537" t="s">
        <v>24716</v>
      </c>
      <c r="B7537">
        <v>4792704</v>
      </c>
      <c r="C7537">
        <v>4792994</v>
      </c>
      <c r="D7537">
        <v>291</v>
      </c>
      <c r="E7537" t="s">
        <v>25113</v>
      </c>
      <c r="F7537">
        <v>22</v>
      </c>
      <c r="G7537" t="s">
        <v>25114</v>
      </c>
      <c r="H7537" t="s">
        <v>31032</v>
      </c>
      <c r="I7537">
        <v>7</v>
      </c>
      <c r="J7537">
        <v>4789837</v>
      </c>
      <c r="K7537">
        <v>4791727</v>
      </c>
      <c r="L7537">
        <v>1891</v>
      </c>
      <c r="M7537">
        <v>1</v>
      </c>
      <c r="N7537">
        <v>9907</v>
      </c>
      <c r="O7537" t="s">
        <v>25112</v>
      </c>
      <c r="P7537">
        <v>2867</v>
      </c>
      <c r="Q7537" t="s">
        <v>25104</v>
      </c>
      <c r="R7537" t="s">
        <v>25105</v>
      </c>
      <c r="S7537" t="s">
        <v>36113</v>
      </c>
      <c r="T7537">
        <v>0.34873404210730502</v>
      </c>
      <c r="U7537">
        <v>0.603102917160658</v>
      </c>
      <c r="V7537">
        <v>-0.24057820357278301</v>
      </c>
      <c r="W7537">
        <v>0.94541066367716797</v>
      </c>
      <c r="X7537">
        <v>0.95159051474143896</v>
      </c>
      <c r="Y7537">
        <v>-3.9301571476459101</v>
      </c>
      <c r="Z7537">
        <v>0.25780589642282298</v>
      </c>
      <c r="AA7537">
        <v>0.72610664078822296</v>
      </c>
      <c r="AB7537">
        <v>-5.48950103858536E-2</v>
      </c>
      <c r="AC7537">
        <v>0.40715378447724998</v>
      </c>
      <c r="AD7537">
        <v>0.82872126865393902</v>
      </c>
      <c r="AE7537">
        <v>0.57334383101393704</v>
      </c>
      <c r="AF7537">
        <v>0.52353792694692403</v>
      </c>
      <c r="AG7537">
        <v>0.80674443595273604</v>
      </c>
      <c r="AH7537">
        <v>-0.29770939923828699</v>
      </c>
      <c r="AI7537">
        <v>0.566733449666177</v>
      </c>
      <c r="AJ7537">
        <v>0.78121606160956403</v>
      </c>
      <c r="AK7537">
        <v>-4.8287136874953402</v>
      </c>
    </row>
    <row r="7538" spans="1:37" x14ac:dyDescent="0.2">
      <c r="A7538" t="s">
        <v>24716</v>
      </c>
      <c r="B7538">
        <v>4836235</v>
      </c>
      <c r="C7538">
        <v>4836407</v>
      </c>
      <c r="D7538">
        <v>173</v>
      </c>
      <c r="E7538" t="s">
        <v>25115</v>
      </c>
      <c r="F7538">
        <v>8</v>
      </c>
      <c r="G7538" t="s">
        <v>25116</v>
      </c>
      <c r="H7538" t="s">
        <v>36114</v>
      </c>
      <c r="I7538">
        <v>7</v>
      </c>
      <c r="J7538">
        <v>4815278</v>
      </c>
      <c r="K7538">
        <v>4832219</v>
      </c>
      <c r="L7538">
        <v>16942</v>
      </c>
      <c r="M7538">
        <v>2</v>
      </c>
      <c r="N7538">
        <v>55698</v>
      </c>
      <c r="O7538" t="s">
        <v>25117</v>
      </c>
      <c r="P7538">
        <v>-4016</v>
      </c>
      <c r="Q7538" t="s">
        <v>25118</v>
      </c>
      <c r="R7538" t="s">
        <v>25119</v>
      </c>
      <c r="S7538" t="s">
        <v>36115</v>
      </c>
      <c r="T7538">
        <v>0.506551998792793</v>
      </c>
      <c r="U7538">
        <v>0.78288571403930396</v>
      </c>
      <c r="V7538">
        <v>4.8134982498933896</v>
      </c>
      <c r="W7538">
        <v>0.20525741147413201</v>
      </c>
      <c r="X7538">
        <v>0.704072456322962</v>
      </c>
      <c r="Y7538">
        <v>-25.239626485010199</v>
      </c>
      <c r="Z7538">
        <v>0.93459220503170903</v>
      </c>
      <c r="AA7538">
        <v>0.99919698600769702</v>
      </c>
      <c r="AB7538">
        <v>3.8500241560011199</v>
      </c>
      <c r="AC7538">
        <v>0.283630615332017</v>
      </c>
      <c r="AD7538">
        <v>0.68253123924728298</v>
      </c>
      <c r="AE7538">
        <v>-5.4674737633149704</v>
      </c>
      <c r="AF7538">
        <v>0.205398459628826</v>
      </c>
      <c r="AG7538">
        <v>0.68151250837662902</v>
      </c>
      <c r="AH7538">
        <v>5.7431081163757698</v>
      </c>
      <c r="AI7538">
        <v>0.24456414000292601</v>
      </c>
      <c r="AJ7538">
        <v>0.78121606160956403</v>
      </c>
      <c r="AK7538">
        <v>-24.423760758608701</v>
      </c>
    </row>
    <row r="7539" spans="1:37" x14ac:dyDescent="0.2">
      <c r="A7539" t="s">
        <v>24716</v>
      </c>
      <c r="B7539">
        <v>4836407</v>
      </c>
      <c r="C7539">
        <v>4836579</v>
      </c>
      <c r="D7539">
        <v>173</v>
      </c>
      <c r="E7539" t="s">
        <v>25120</v>
      </c>
      <c r="F7539">
        <v>19</v>
      </c>
      <c r="G7539" t="s">
        <v>25121</v>
      </c>
      <c r="H7539" t="s">
        <v>36114</v>
      </c>
      <c r="I7539">
        <v>7</v>
      </c>
      <c r="J7539">
        <v>4815278</v>
      </c>
      <c r="K7539">
        <v>4832219</v>
      </c>
      <c r="L7539">
        <v>16942</v>
      </c>
      <c r="M7539">
        <v>2</v>
      </c>
      <c r="N7539">
        <v>55698</v>
      </c>
      <c r="O7539" t="s">
        <v>25117</v>
      </c>
      <c r="P7539">
        <v>-4188</v>
      </c>
      <c r="Q7539" t="s">
        <v>25118</v>
      </c>
      <c r="R7539" t="s">
        <v>25119</v>
      </c>
      <c r="S7539" t="s">
        <v>36115</v>
      </c>
      <c r="T7539">
        <v>0.506551998792793</v>
      </c>
      <c r="U7539">
        <v>0.78288571403930396</v>
      </c>
      <c r="V7539">
        <v>4.9659081245019703</v>
      </c>
      <c r="W7539">
        <v>0.20525741147413201</v>
      </c>
      <c r="X7539">
        <v>0.704072456322962</v>
      </c>
      <c r="Y7539">
        <v>-25.392036359142502</v>
      </c>
      <c r="Z7539">
        <v>0.93459220503170903</v>
      </c>
      <c r="AA7539">
        <v>0.99919698600769702</v>
      </c>
      <c r="AB7539">
        <v>4.00243402759381</v>
      </c>
      <c r="AC7539">
        <v>0.283630615332017</v>
      </c>
      <c r="AD7539">
        <v>0.68253123924728298</v>
      </c>
      <c r="AE7539">
        <v>-5.6198836374473604</v>
      </c>
      <c r="AF7539">
        <v>0.205398459628826</v>
      </c>
      <c r="AG7539">
        <v>0.68151250837662902</v>
      </c>
      <c r="AH7539">
        <v>5.8955179909843602</v>
      </c>
      <c r="AI7539">
        <v>0.24456414000292601</v>
      </c>
      <c r="AJ7539">
        <v>0.78121606160956403</v>
      </c>
      <c r="AK7539">
        <v>-24.570954839083701</v>
      </c>
    </row>
    <row r="7540" spans="1:37" x14ac:dyDescent="0.2">
      <c r="A7540" t="s">
        <v>24716</v>
      </c>
      <c r="B7540">
        <v>4836579</v>
      </c>
      <c r="C7540">
        <v>4836751</v>
      </c>
      <c r="D7540">
        <v>173</v>
      </c>
      <c r="E7540" t="s">
        <v>25122</v>
      </c>
      <c r="F7540">
        <v>7</v>
      </c>
      <c r="G7540" t="s">
        <v>25123</v>
      </c>
      <c r="H7540" t="s">
        <v>36114</v>
      </c>
      <c r="I7540">
        <v>7</v>
      </c>
      <c r="J7540">
        <v>4815278</v>
      </c>
      <c r="K7540">
        <v>4832219</v>
      </c>
      <c r="L7540">
        <v>16942</v>
      </c>
      <c r="M7540">
        <v>2</v>
      </c>
      <c r="N7540">
        <v>55698</v>
      </c>
      <c r="O7540" t="s">
        <v>25117</v>
      </c>
      <c r="P7540">
        <v>-4360</v>
      </c>
      <c r="Q7540" t="s">
        <v>25118</v>
      </c>
      <c r="R7540" t="s">
        <v>25119</v>
      </c>
      <c r="S7540" t="s">
        <v>36115</v>
      </c>
      <c r="T7540">
        <v>0.506551998792793</v>
      </c>
      <c r="U7540">
        <v>0.78288571403930396</v>
      </c>
      <c r="V7540">
        <v>4.7453448193448997</v>
      </c>
      <c r="W7540">
        <v>0.20525741147413201</v>
      </c>
      <c r="X7540">
        <v>0.704072456322962</v>
      </c>
      <c r="Y7540">
        <v>-25.171473054691401</v>
      </c>
      <c r="Z7540">
        <v>0.93459220503170903</v>
      </c>
      <c r="AA7540">
        <v>0.99919698600769702</v>
      </c>
      <c r="AB7540">
        <v>3.78187072690785</v>
      </c>
      <c r="AC7540">
        <v>0.283630615332017</v>
      </c>
      <c r="AD7540">
        <v>0.68253123924728298</v>
      </c>
      <c r="AE7540">
        <v>-5.3993203329962602</v>
      </c>
      <c r="AF7540">
        <v>0.205398459628826</v>
      </c>
      <c r="AG7540">
        <v>0.68151250837662902</v>
      </c>
      <c r="AH7540">
        <v>5.6749546858272897</v>
      </c>
      <c r="AI7540">
        <v>0.24456414000292601</v>
      </c>
      <c r="AJ7540">
        <v>0.78121606160956403</v>
      </c>
      <c r="AK7540">
        <v>-24.358117300359702</v>
      </c>
    </row>
    <row r="7541" spans="1:37" x14ac:dyDescent="0.2">
      <c r="A7541" t="s">
        <v>24716</v>
      </c>
      <c r="B7541">
        <v>5143328</v>
      </c>
      <c r="C7541">
        <v>5143608</v>
      </c>
      <c r="D7541">
        <v>281</v>
      </c>
      <c r="E7541" t="s">
        <v>25124</v>
      </c>
      <c r="F7541">
        <v>11</v>
      </c>
      <c r="G7541" t="s">
        <v>25125</v>
      </c>
      <c r="H7541" t="s">
        <v>30987</v>
      </c>
      <c r="I7541">
        <v>7</v>
      </c>
      <c r="J7541">
        <v>5110184</v>
      </c>
      <c r="K7541">
        <v>5144512</v>
      </c>
      <c r="L7541">
        <v>34329</v>
      </c>
      <c r="M7541">
        <v>2</v>
      </c>
      <c r="N7541">
        <v>645700</v>
      </c>
      <c r="O7541" t="s">
        <v>25126</v>
      </c>
      <c r="P7541">
        <v>904</v>
      </c>
      <c r="Q7541" t="s">
        <v>25127</v>
      </c>
      <c r="R7541" t="s">
        <v>25128</v>
      </c>
      <c r="S7541" t="s">
        <v>36116</v>
      </c>
      <c r="T7541">
        <v>8.8407481283857503E-2</v>
      </c>
      <c r="U7541">
        <v>0.603102917160658</v>
      </c>
      <c r="V7541">
        <v>-25.2465622924747</v>
      </c>
      <c r="W7541">
        <v>0.371855812393517</v>
      </c>
      <c r="X7541">
        <v>0.704072456322962</v>
      </c>
      <c r="Y7541">
        <v>-3.0956580784525398</v>
      </c>
      <c r="Z7541">
        <v>0.219227112082651</v>
      </c>
      <c r="AA7541">
        <v>0.72610664078822296</v>
      </c>
      <c r="AB7541">
        <v>-1.9434966725023399</v>
      </c>
      <c r="AC7541">
        <v>0.253574581277134</v>
      </c>
      <c r="AD7541">
        <v>0.68253123924728298</v>
      </c>
      <c r="AE7541">
        <v>-3.4607549117252798</v>
      </c>
      <c r="AF7541">
        <v>0.105385325799565</v>
      </c>
      <c r="AG7541">
        <v>0.68151250837662902</v>
      </c>
      <c r="AH7541">
        <v>-24.8853050986</v>
      </c>
      <c r="AI7541">
        <v>0.566733449666177</v>
      </c>
      <c r="AJ7541">
        <v>0.78121606160956403</v>
      </c>
      <c r="AK7541">
        <v>-2.3019884737132501</v>
      </c>
    </row>
    <row r="7542" spans="1:37" x14ac:dyDescent="0.2">
      <c r="A7542" t="s">
        <v>24716</v>
      </c>
      <c r="B7542">
        <v>5280596</v>
      </c>
      <c r="C7542">
        <v>5280748</v>
      </c>
      <c r="D7542">
        <v>153</v>
      </c>
      <c r="E7542" t="s">
        <v>25129</v>
      </c>
      <c r="F7542">
        <v>5</v>
      </c>
      <c r="G7542" t="s">
        <v>25130</v>
      </c>
      <c r="H7542" t="s">
        <v>31032</v>
      </c>
      <c r="I7542">
        <v>7</v>
      </c>
      <c r="J7542">
        <v>5282943</v>
      </c>
      <c r="K7542">
        <v>5306912</v>
      </c>
      <c r="L7542">
        <v>23970</v>
      </c>
      <c r="M7542">
        <v>1</v>
      </c>
      <c r="N7542">
        <v>222962</v>
      </c>
      <c r="O7542" t="s">
        <v>25131</v>
      </c>
      <c r="P7542">
        <v>-2195</v>
      </c>
      <c r="Q7542" t="s">
        <v>25132</v>
      </c>
      <c r="R7542" t="s">
        <v>25133</v>
      </c>
      <c r="S7542" t="s">
        <v>36117</v>
      </c>
      <c r="T7542">
        <v>0.32911398597860803</v>
      </c>
      <c r="U7542">
        <v>0.603102917160658</v>
      </c>
      <c r="V7542">
        <v>22.585807280253501</v>
      </c>
      <c r="W7542">
        <v>0.29261482077562401</v>
      </c>
      <c r="X7542">
        <v>0.704072456322962</v>
      </c>
      <c r="Y7542">
        <v>22.659807850238501</v>
      </c>
      <c r="Z7542">
        <v>0.306975110376564</v>
      </c>
      <c r="AA7542">
        <v>0.72610664078822296</v>
      </c>
      <c r="AB7542">
        <v>23.8717873022837</v>
      </c>
      <c r="AC7542">
        <v>0.27780950890804001</v>
      </c>
      <c r="AD7542">
        <v>0.68253123924728298</v>
      </c>
      <c r="AE7542">
        <v>23.909262005292501</v>
      </c>
      <c r="AF7542">
        <v>0.64997455747578503</v>
      </c>
      <c r="AG7542">
        <v>0.80674443595273604</v>
      </c>
      <c r="AH7542">
        <v>-0.908824121585046</v>
      </c>
      <c r="AI7542">
        <v>0.59609816080359102</v>
      </c>
      <c r="AJ7542">
        <v>0.78121606160956403</v>
      </c>
      <c r="AK7542">
        <v>-0.76443422981184395</v>
      </c>
    </row>
    <row r="7543" spans="1:37" x14ac:dyDescent="0.2">
      <c r="A7543" t="s">
        <v>24716</v>
      </c>
      <c r="B7543">
        <v>5280748</v>
      </c>
      <c r="C7543">
        <v>5280900</v>
      </c>
      <c r="D7543">
        <v>153</v>
      </c>
      <c r="E7543" t="s">
        <v>25134</v>
      </c>
      <c r="F7543">
        <v>5</v>
      </c>
      <c r="G7543" t="s">
        <v>25135</v>
      </c>
      <c r="H7543" t="s">
        <v>31032</v>
      </c>
      <c r="I7543">
        <v>7</v>
      </c>
      <c r="J7543">
        <v>5282943</v>
      </c>
      <c r="K7543">
        <v>5306912</v>
      </c>
      <c r="L7543">
        <v>23970</v>
      </c>
      <c r="M7543">
        <v>1</v>
      </c>
      <c r="N7543">
        <v>222962</v>
      </c>
      <c r="O7543" t="s">
        <v>25131</v>
      </c>
      <c r="P7543">
        <v>-2043</v>
      </c>
      <c r="Q7543" t="s">
        <v>25132</v>
      </c>
      <c r="R7543" t="s">
        <v>25133</v>
      </c>
      <c r="S7543" t="s">
        <v>36117</v>
      </c>
      <c r="T7543">
        <v>0.32911398597860803</v>
      </c>
      <c r="U7543">
        <v>0.603102917160658</v>
      </c>
      <c r="V7543">
        <v>22.585807280253501</v>
      </c>
      <c r="W7543">
        <v>0.29261482077562401</v>
      </c>
      <c r="X7543">
        <v>0.704072456322962</v>
      </c>
      <c r="Y7543">
        <v>22.659807850238501</v>
      </c>
      <c r="Z7543">
        <v>0.306975110376564</v>
      </c>
      <c r="AA7543">
        <v>0.72610664078822296</v>
      </c>
      <c r="AB7543">
        <v>23.8717873022837</v>
      </c>
      <c r="AC7543">
        <v>0.27780950890804001</v>
      </c>
      <c r="AD7543">
        <v>0.68253123924728298</v>
      </c>
      <c r="AE7543">
        <v>23.909262005292501</v>
      </c>
      <c r="AF7543">
        <v>0.64997455747578503</v>
      </c>
      <c r="AG7543">
        <v>0.80674443595273604</v>
      </c>
      <c r="AH7543">
        <v>-0.908824121585046</v>
      </c>
      <c r="AI7543">
        <v>0.59609816080359102</v>
      </c>
      <c r="AJ7543">
        <v>0.78121606160956403</v>
      </c>
      <c r="AK7543">
        <v>-0.76443422981184395</v>
      </c>
    </row>
    <row r="7544" spans="1:37" x14ac:dyDescent="0.2">
      <c r="A7544" t="s">
        <v>24716</v>
      </c>
      <c r="B7544">
        <v>5312539</v>
      </c>
      <c r="C7544">
        <v>5312721</v>
      </c>
      <c r="D7544">
        <v>183</v>
      </c>
      <c r="E7544" t="s">
        <v>25136</v>
      </c>
      <c r="F7544">
        <v>12</v>
      </c>
      <c r="G7544" t="s">
        <v>25137</v>
      </c>
      <c r="H7544" t="s">
        <v>36118</v>
      </c>
      <c r="I7544">
        <v>7</v>
      </c>
      <c r="J7544">
        <v>5313111</v>
      </c>
      <c r="K7544">
        <v>5320607</v>
      </c>
      <c r="L7544">
        <v>7497</v>
      </c>
      <c r="M7544">
        <v>2</v>
      </c>
      <c r="N7544">
        <v>84629</v>
      </c>
      <c r="O7544" t="s">
        <v>25138</v>
      </c>
      <c r="P7544">
        <v>7886</v>
      </c>
      <c r="Q7544" t="s">
        <v>25139</v>
      </c>
      <c r="R7544" t="s">
        <v>25140</v>
      </c>
      <c r="S7544" t="s">
        <v>36119</v>
      </c>
      <c r="T7544">
        <v>0.39635578045513598</v>
      </c>
      <c r="U7544">
        <v>0.66075430005164804</v>
      </c>
      <c r="V7544">
        <v>1.60305730110941</v>
      </c>
      <c r="W7544">
        <v>0.139189592318398</v>
      </c>
      <c r="X7544">
        <v>0.704072456322962</v>
      </c>
      <c r="Y7544">
        <v>-1.6453285849030299</v>
      </c>
      <c r="Z7544">
        <v>0.53520395188590897</v>
      </c>
      <c r="AA7544">
        <v>0.84521697243271998</v>
      </c>
      <c r="AB7544">
        <v>1.3109540686175101</v>
      </c>
      <c r="AC7544">
        <v>7.3930460850601107E-2</v>
      </c>
      <c r="AD7544">
        <v>0.592168439978217</v>
      </c>
      <c r="AE7544">
        <v>-0.82070727082244299</v>
      </c>
      <c r="AF7544">
        <v>0.35868905541576201</v>
      </c>
      <c r="AG7544">
        <v>0.75724156405175203</v>
      </c>
      <c r="AH7544">
        <v>1.09199698177544</v>
      </c>
      <c r="AI7544">
        <v>0.30667476752752898</v>
      </c>
      <c r="AJ7544">
        <v>0.78121606160956403</v>
      </c>
      <c r="AK7544">
        <v>-1.51756433312494</v>
      </c>
    </row>
    <row r="7545" spans="1:37" x14ac:dyDescent="0.2">
      <c r="A7545" t="s">
        <v>24716</v>
      </c>
      <c r="B7545">
        <v>5312721</v>
      </c>
      <c r="C7545">
        <v>5312903</v>
      </c>
      <c r="D7545">
        <v>183</v>
      </c>
      <c r="E7545" t="s">
        <v>25141</v>
      </c>
      <c r="F7545">
        <v>16</v>
      </c>
      <c r="G7545" t="s">
        <v>25142</v>
      </c>
      <c r="H7545" t="s">
        <v>36118</v>
      </c>
      <c r="I7545">
        <v>7</v>
      </c>
      <c r="J7545">
        <v>5313111</v>
      </c>
      <c r="K7545">
        <v>5320607</v>
      </c>
      <c r="L7545">
        <v>7497</v>
      </c>
      <c r="M7545">
        <v>2</v>
      </c>
      <c r="N7545">
        <v>84629</v>
      </c>
      <c r="O7545" t="s">
        <v>25138</v>
      </c>
      <c r="P7545">
        <v>7704</v>
      </c>
      <c r="Q7545" t="s">
        <v>25139</v>
      </c>
      <c r="R7545" t="s">
        <v>25140</v>
      </c>
      <c r="S7545" t="s">
        <v>36119</v>
      </c>
      <c r="T7545">
        <v>0.39635578045513598</v>
      </c>
      <c r="U7545">
        <v>0.66075430005164804</v>
      </c>
      <c r="V7545">
        <v>1.60305730110941</v>
      </c>
      <c r="W7545">
        <v>0.139189592318398</v>
      </c>
      <c r="X7545">
        <v>0.704072456322962</v>
      </c>
      <c r="Y7545">
        <v>-1.6453285849030299</v>
      </c>
      <c r="Z7545">
        <v>0.53520395188590897</v>
      </c>
      <c r="AA7545">
        <v>0.84521697243271998</v>
      </c>
      <c r="AB7545">
        <v>1.3109540686175101</v>
      </c>
      <c r="AC7545">
        <v>7.3930460850601107E-2</v>
      </c>
      <c r="AD7545">
        <v>0.592168439978217</v>
      </c>
      <c r="AE7545">
        <v>-0.82070727082244299</v>
      </c>
      <c r="AF7545">
        <v>0.35868905541576201</v>
      </c>
      <c r="AG7545">
        <v>0.75724156405175203</v>
      </c>
      <c r="AH7545">
        <v>1.09199698177544</v>
      </c>
      <c r="AI7545">
        <v>0.30667476752752898</v>
      </c>
      <c r="AJ7545">
        <v>0.78121606160956403</v>
      </c>
      <c r="AK7545">
        <v>-1.51756433312494</v>
      </c>
    </row>
    <row r="7546" spans="1:37" x14ac:dyDescent="0.2">
      <c r="A7546" t="s">
        <v>24716</v>
      </c>
      <c r="B7546">
        <v>5394449</v>
      </c>
      <c r="C7546">
        <v>5394608</v>
      </c>
      <c r="D7546">
        <v>160</v>
      </c>
      <c r="E7546" t="s">
        <v>25143</v>
      </c>
      <c r="F7546">
        <v>7</v>
      </c>
      <c r="G7546" t="s">
        <v>25144</v>
      </c>
      <c r="H7546" t="s">
        <v>31274</v>
      </c>
      <c r="I7546">
        <v>7</v>
      </c>
      <c r="J7546">
        <v>5376114</v>
      </c>
      <c r="K7546">
        <v>5388029</v>
      </c>
      <c r="L7546">
        <v>11916</v>
      </c>
      <c r="M7546">
        <v>2</v>
      </c>
      <c r="N7546">
        <v>84629</v>
      </c>
      <c r="O7546" t="s">
        <v>25145</v>
      </c>
      <c r="P7546">
        <v>-6420</v>
      </c>
      <c r="Q7546" t="s">
        <v>25139</v>
      </c>
      <c r="R7546" t="s">
        <v>25140</v>
      </c>
      <c r="S7546" t="s">
        <v>36119</v>
      </c>
      <c r="T7546">
        <v>7.3374270299014499E-2</v>
      </c>
      <c r="U7546">
        <v>0.603102917160658</v>
      </c>
      <c r="V7546">
        <v>24.514853700034699</v>
      </c>
      <c r="W7546">
        <v>0.65075386537994595</v>
      </c>
      <c r="X7546">
        <v>0.94119559056004798</v>
      </c>
      <c r="Y7546">
        <v>-3.5651137680723402</v>
      </c>
      <c r="Z7546">
        <v>0.203350924423461</v>
      </c>
      <c r="AA7546">
        <v>0.72610664078822296</v>
      </c>
      <c r="AB7546">
        <v>23.551379633232902</v>
      </c>
      <c r="AC7546">
        <v>0.283630615332017</v>
      </c>
      <c r="AD7546">
        <v>0.68253123924728298</v>
      </c>
      <c r="AE7546">
        <v>-4.5651128917328903</v>
      </c>
      <c r="AF7546">
        <v>1.3497623430991999E-2</v>
      </c>
      <c r="AG7546">
        <v>0.476038960109122</v>
      </c>
      <c r="AH7546">
        <v>24.514853700034699</v>
      </c>
      <c r="AI7546">
        <v>0.98342151819761803</v>
      </c>
      <c r="AJ7546">
        <v>0.98789258377071898</v>
      </c>
      <c r="AK7546">
        <v>-2.6963583625140601</v>
      </c>
    </row>
    <row r="7547" spans="1:37" x14ac:dyDescent="0.2">
      <c r="A7547" t="s">
        <v>24716</v>
      </c>
      <c r="B7547">
        <v>5394608</v>
      </c>
      <c r="C7547">
        <v>5394767</v>
      </c>
      <c r="D7547">
        <v>160</v>
      </c>
      <c r="E7547" t="s">
        <v>25146</v>
      </c>
      <c r="F7547">
        <v>11</v>
      </c>
      <c r="G7547" t="s">
        <v>25147</v>
      </c>
      <c r="H7547" t="s">
        <v>36120</v>
      </c>
      <c r="I7547">
        <v>7</v>
      </c>
      <c r="J7547">
        <v>5376114</v>
      </c>
      <c r="K7547">
        <v>5388029</v>
      </c>
      <c r="L7547">
        <v>11916</v>
      </c>
      <c r="M7547">
        <v>2</v>
      </c>
      <c r="N7547">
        <v>84629</v>
      </c>
      <c r="O7547" t="s">
        <v>25145</v>
      </c>
      <c r="P7547">
        <v>-6579</v>
      </c>
      <c r="Q7547" t="s">
        <v>25139</v>
      </c>
      <c r="R7547" t="s">
        <v>25140</v>
      </c>
      <c r="S7547" t="s">
        <v>36119</v>
      </c>
      <c r="T7547">
        <v>7.3374270299014499E-2</v>
      </c>
      <c r="U7547">
        <v>0.603102917160658</v>
      </c>
      <c r="V7547">
        <v>24.514853700034699</v>
      </c>
      <c r="W7547">
        <v>0.65075386537994595</v>
      </c>
      <c r="X7547">
        <v>0.94119559056004798</v>
      </c>
      <c r="Y7547">
        <v>-3.5651137680723402</v>
      </c>
      <c r="Z7547">
        <v>0.203350924423461</v>
      </c>
      <c r="AA7547">
        <v>0.72610664078822296</v>
      </c>
      <c r="AB7547">
        <v>23.551379633232902</v>
      </c>
      <c r="AC7547">
        <v>0.283630615332017</v>
      </c>
      <c r="AD7547">
        <v>0.68253123924728298</v>
      </c>
      <c r="AE7547">
        <v>-4.5651128917328903</v>
      </c>
      <c r="AF7547">
        <v>1.3497623430991999E-2</v>
      </c>
      <c r="AG7547">
        <v>0.476038960109122</v>
      </c>
      <c r="AH7547">
        <v>24.514853700034699</v>
      </c>
      <c r="AI7547">
        <v>0.98342151819761803</v>
      </c>
      <c r="AJ7547">
        <v>0.98789258377071898</v>
      </c>
      <c r="AK7547">
        <v>-2.6963583625140601</v>
      </c>
    </row>
    <row r="7548" spans="1:37" x14ac:dyDescent="0.2">
      <c r="A7548" t="s">
        <v>24716</v>
      </c>
      <c r="B7548">
        <v>5394790</v>
      </c>
      <c r="C7548">
        <v>5394997</v>
      </c>
      <c r="D7548">
        <v>208</v>
      </c>
      <c r="E7548" t="s">
        <v>25148</v>
      </c>
      <c r="F7548">
        <v>8</v>
      </c>
      <c r="G7548" t="s">
        <v>25149</v>
      </c>
      <c r="H7548" t="s">
        <v>36120</v>
      </c>
      <c r="I7548">
        <v>7</v>
      </c>
      <c r="J7548">
        <v>5376114</v>
      </c>
      <c r="K7548">
        <v>5388029</v>
      </c>
      <c r="L7548">
        <v>11916</v>
      </c>
      <c r="M7548">
        <v>2</v>
      </c>
      <c r="N7548">
        <v>84629</v>
      </c>
      <c r="O7548" t="s">
        <v>25145</v>
      </c>
      <c r="P7548">
        <v>-6761</v>
      </c>
      <c r="Q7548" t="s">
        <v>25139</v>
      </c>
      <c r="R7548" t="s">
        <v>25140</v>
      </c>
      <c r="S7548" t="s">
        <v>36119</v>
      </c>
      <c r="T7548">
        <v>7.3374270299014499E-2</v>
      </c>
      <c r="U7548">
        <v>0.603102917160658</v>
      </c>
      <c r="V7548">
        <v>24.514853700034699</v>
      </c>
      <c r="W7548">
        <v>0.65075386537994595</v>
      </c>
      <c r="X7548">
        <v>0.94119559056004798</v>
      </c>
      <c r="Y7548">
        <v>-3.5651137680723402</v>
      </c>
      <c r="Z7548">
        <v>0.203350924423461</v>
      </c>
      <c r="AA7548">
        <v>0.72610664078822296</v>
      </c>
      <c r="AB7548">
        <v>23.551379633232902</v>
      </c>
      <c r="AC7548">
        <v>0.283630615332017</v>
      </c>
      <c r="AD7548">
        <v>0.68253123924728298</v>
      </c>
      <c r="AE7548">
        <v>-4.5651128917328903</v>
      </c>
      <c r="AF7548">
        <v>1.3497623430991999E-2</v>
      </c>
      <c r="AG7548">
        <v>0.476038960109122</v>
      </c>
      <c r="AH7548">
        <v>24.514853700034699</v>
      </c>
      <c r="AI7548">
        <v>0.98342151819761803</v>
      </c>
      <c r="AJ7548">
        <v>0.98789258377071898</v>
      </c>
      <c r="AK7548">
        <v>-2.6963583625140601</v>
      </c>
    </row>
    <row r="7549" spans="1:37" x14ac:dyDescent="0.2">
      <c r="A7549" t="s">
        <v>24716</v>
      </c>
      <c r="B7549">
        <v>5426441</v>
      </c>
      <c r="C7549">
        <v>5426593</v>
      </c>
      <c r="D7549">
        <v>153</v>
      </c>
      <c r="E7549" t="s">
        <v>25150</v>
      </c>
      <c r="F7549">
        <v>12</v>
      </c>
      <c r="G7549" t="s">
        <v>25151</v>
      </c>
      <c r="H7549" t="s">
        <v>30999</v>
      </c>
      <c r="I7549">
        <v>7</v>
      </c>
      <c r="J7549">
        <v>5389450</v>
      </c>
      <c r="K7549">
        <v>5425414</v>
      </c>
      <c r="L7549">
        <v>35965</v>
      </c>
      <c r="M7549">
        <v>2</v>
      </c>
      <c r="N7549">
        <v>84629</v>
      </c>
      <c r="O7549" t="s">
        <v>25152</v>
      </c>
      <c r="P7549">
        <v>-1027</v>
      </c>
      <c r="Q7549" t="s">
        <v>25139</v>
      </c>
      <c r="R7549" t="s">
        <v>25140</v>
      </c>
      <c r="S7549" t="s">
        <v>36119</v>
      </c>
      <c r="T7549">
        <v>0.97213403838398904</v>
      </c>
      <c r="U7549">
        <v>1</v>
      </c>
      <c r="V7549">
        <v>3.6711757336606201</v>
      </c>
      <c r="W7549">
        <v>0.94541066367716797</v>
      </c>
      <c r="X7549">
        <v>0.95159051474143896</v>
      </c>
      <c r="Y7549">
        <v>-3.3251520406398098</v>
      </c>
      <c r="Z7549">
        <v>0.69013698642955401</v>
      </c>
      <c r="AA7549">
        <v>0.84521697243271998</v>
      </c>
      <c r="AB7549">
        <v>2.70770166368218</v>
      </c>
      <c r="AC7549">
        <v>0.71753805159658501</v>
      </c>
      <c r="AD7549">
        <v>0.87989882095915395</v>
      </c>
      <c r="AE7549">
        <v>-4.3251513855364898</v>
      </c>
      <c r="AF7549">
        <v>0.61410715005536498</v>
      </c>
      <c r="AG7549">
        <v>0.80674443595273604</v>
      </c>
      <c r="AH7549">
        <v>4.6007857506659402</v>
      </c>
      <c r="AI7549">
        <v>0.59609816080359102</v>
      </c>
      <c r="AJ7549">
        <v>0.78121606160956403</v>
      </c>
      <c r="AK7549">
        <v>-2.4563966279145002</v>
      </c>
    </row>
    <row r="7550" spans="1:37" x14ac:dyDescent="0.2">
      <c r="A7550" t="s">
        <v>24716</v>
      </c>
      <c r="B7550">
        <v>5426593</v>
      </c>
      <c r="C7550">
        <v>5426745</v>
      </c>
      <c r="D7550">
        <v>153</v>
      </c>
      <c r="E7550" t="s">
        <v>25153</v>
      </c>
      <c r="F7550">
        <v>17</v>
      </c>
      <c r="G7550" t="s">
        <v>25154</v>
      </c>
      <c r="H7550" t="s">
        <v>30999</v>
      </c>
      <c r="I7550">
        <v>7</v>
      </c>
      <c r="J7550">
        <v>5389450</v>
      </c>
      <c r="K7550">
        <v>5425414</v>
      </c>
      <c r="L7550">
        <v>35965</v>
      </c>
      <c r="M7550">
        <v>2</v>
      </c>
      <c r="N7550">
        <v>84629</v>
      </c>
      <c r="O7550" t="s">
        <v>25152</v>
      </c>
      <c r="P7550">
        <v>-1179</v>
      </c>
      <c r="Q7550" t="s">
        <v>25139</v>
      </c>
      <c r="R7550" t="s">
        <v>25140</v>
      </c>
      <c r="S7550" t="s">
        <v>36119</v>
      </c>
      <c r="T7550">
        <v>0.97213403838398904</v>
      </c>
      <c r="U7550">
        <v>1</v>
      </c>
      <c r="V7550">
        <v>3.6711757336606201</v>
      </c>
      <c r="W7550">
        <v>0.94541066367716797</v>
      </c>
      <c r="X7550">
        <v>0.95159051474143896</v>
      </c>
      <c r="Y7550">
        <v>-3.3251520406398098</v>
      </c>
      <c r="Z7550">
        <v>0.69013698642955401</v>
      </c>
      <c r="AA7550">
        <v>0.84521697243271998</v>
      </c>
      <c r="AB7550">
        <v>2.70770166368218</v>
      </c>
      <c r="AC7550">
        <v>0.71753805159658501</v>
      </c>
      <c r="AD7550">
        <v>0.87989882095915395</v>
      </c>
      <c r="AE7550">
        <v>-4.3251513855364898</v>
      </c>
      <c r="AF7550">
        <v>0.61410715005536498</v>
      </c>
      <c r="AG7550">
        <v>0.80674443595273604</v>
      </c>
      <c r="AH7550">
        <v>4.6007857506659402</v>
      </c>
      <c r="AI7550">
        <v>0.59609816080359102</v>
      </c>
      <c r="AJ7550">
        <v>0.78121606160956403</v>
      </c>
      <c r="AK7550">
        <v>-2.4563966279145002</v>
      </c>
    </row>
    <row r="7551" spans="1:37" x14ac:dyDescent="0.2">
      <c r="A7551" t="s">
        <v>24716</v>
      </c>
      <c r="B7551">
        <v>5426745</v>
      </c>
      <c r="C7551">
        <v>5426897</v>
      </c>
      <c r="D7551">
        <v>153</v>
      </c>
      <c r="E7551" t="s">
        <v>25155</v>
      </c>
      <c r="F7551">
        <v>13</v>
      </c>
      <c r="G7551" t="s">
        <v>25156</v>
      </c>
      <c r="H7551" t="s">
        <v>30999</v>
      </c>
      <c r="I7551">
        <v>7</v>
      </c>
      <c r="J7551">
        <v>5389450</v>
      </c>
      <c r="K7551">
        <v>5425414</v>
      </c>
      <c r="L7551">
        <v>35965</v>
      </c>
      <c r="M7551">
        <v>2</v>
      </c>
      <c r="N7551">
        <v>84629</v>
      </c>
      <c r="O7551" t="s">
        <v>25152</v>
      </c>
      <c r="P7551">
        <v>-1331</v>
      </c>
      <c r="Q7551" t="s">
        <v>25139</v>
      </c>
      <c r="R7551" t="s">
        <v>25140</v>
      </c>
      <c r="S7551" t="s">
        <v>36119</v>
      </c>
      <c r="T7551">
        <v>0.97213403838398904</v>
      </c>
      <c r="U7551">
        <v>1</v>
      </c>
      <c r="V7551">
        <v>3.6711757336606201</v>
      </c>
      <c r="W7551">
        <v>0.94541066367716797</v>
      </c>
      <c r="X7551">
        <v>0.95159051474143896</v>
      </c>
      <c r="Y7551">
        <v>-3.3251520406398098</v>
      </c>
      <c r="Z7551">
        <v>0.69013698642955401</v>
      </c>
      <c r="AA7551">
        <v>0.84521697243271998</v>
      </c>
      <c r="AB7551">
        <v>2.70770166368218</v>
      </c>
      <c r="AC7551">
        <v>0.71753805159658501</v>
      </c>
      <c r="AD7551">
        <v>0.87989882095915395</v>
      </c>
      <c r="AE7551">
        <v>-4.3251513855364898</v>
      </c>
      <c r="AF7551">
        <v>0.61410715005536498</v>
      </c>
      <c r="AG7551">
        <v>0.80674443595273604</v>
      </c>
      <c r="AH7551">
        <v>4.6007857506659402</v>
      </c>
      <c r="AI7551">
        <v>0.59609816080359102</v>
      </c>
      <c r="AJ7551">
        <v>0.78121606160956403</v>
      </c>
      <c r="AK7551">
        <v>-2.4563966279145002</v>
      </c>
    </row>
    <row r="7552" spans="1:37" x14ac:dyDescent="0.2">
      <c r="A7552" t="s">
        <v>24716</v>
      </c>
      <c r="B7552">
        <v>5957289</v>
      </c>
      <c r="C7552">
        <v>5957438</v>
      </c>
      <c r="D7552">
        <v>150</v>
      </c>
      <c r="E7552" t="s">
        <v>25157</v>
      </c>
      <c r="F7552">
        <v>2</v>
      </c>
      <c r="G7552" t="s">
        <v>25158</v>
      </c>
      <c r="H7552" t="s">
        <v>30999</v>
      </c>
      <c r="I7552">
        <v>7</v>
      </c>
      <c r="J7552">
        <v>5925550</v>
      </c>
      <c r="K7552">
        <v>5959083</v>
      </c>
      <c r="L7552">
        <v>33534</v>
      </c>
      <c r="M7552">
        <v>2</v>
      </c>
      <c r="N7552">
        <v>222967</v>
      </c>
      <c r="O7552" t="s">
        <v>25159</v>
      </c>
      <c r="P7552">
        <v>1645</v>
      </c>
      <c r="Q7552" t="s">
        <v>25160</v>
      </c>
      <c r="R7552" t="s">
        <v>25161</v>
      </c>
      <c r="S7552" t="s">
        <v>36121</v>
      </c>
      <c r="T7552">
        <v>7.3374270299014499E-2</v>
      </c>
      <c r="U7552">
        <v>0.603102917160658</v>
      </c>
      <c r="V7552">
        <v>23.296787516747699</v>
      </c>
      <c r="W7552">
        <v>0.46193634366738701</v>
      </c>
      <c r="X7552">
        <v>0.75726018452522603</v>
      </c>
      <c r="Y7552">
        <v>2.51436014385312</v>
      </c>
      <c r="Z7552">
        <v>0.136920528570767</v>
      </c>
      <c r="AA7552">
        <v>0.72610664078822296</v>
      </c>
      <c r="AB7552">
        <v>23.341092210377099</v>
      </c>
      <c r="AC7552">
        <v>0.59090205226999604</v>
      </c>
      <c r="AD7552">
        <v>0.87989882095915395</v>
      </c>
      <c r="AE7552">
        <v>2.1162762200596399</v>
      </c>
      <c r="AF7552">
        <v>8.1749245526768599E-2</v>
      </c>
      <c r="AG7552">
        <v>0.65061123681304101</v>
      </c>
      <c r="AH7552">
        <v>0.98448393686253999</v>
      </c>
      <c r="AI7552">
        <v>0.414159359489496</v>
      </c>
      <c r="AJ7552">
        <v>0.78121606160956403</v>
      </c>
      <c r="AK7552">
        <v>1.59920367329428</v>
      </c>
    </row>
    <row r="7553" spans="1:37" x14ac:dyDescent="0.2">
      <c r="A7553" t="s">
        <v>24716</v>
      </c>
      <c r="B7553">
        <v>5957438</v>
      </c>
      <c r="C7553">
        <v>5957587</v>
      </c>
      <c r="D7553">
        <v>150</v>
      </c>
      <c r="E7553" t="s">
        <v>25162</v>
      </c>
      <c r="F7553">
        <v>8</v>
      </c>
      <c r="G7553" t="s">
        <v>25163</v>
      </c>
      <c r="H7553" t="s">
        <v>30999</v>
      </c>
      <c r="I7553">
        <v>7</v>
      </c>
      <c r="J7553">
        <v>5925550</v>
      </c>
      <c r="K7553">
        <v>5959083</v>
      </c>
      <c r="L7553">
        <v>33534</v>
      </c>
      <c r="M7553">
        <v>2</v>
      </c>
      <c r="N7553">
        <v>222967</v>
      </c>
      <c r="O7553" t="s">
        <v>25159</v>
      </c>
      <c r="P7553">
        <v>1496</v>
      </c>
      <c r="Q7553" t="s">
        <v>25160</v>
      </c>
      <c r="R7553" t="s">
        <v>25161</v>
      </c>
      <c r="S7553" t="s">
        <v>36121</v>
      </c>
      <c r="T7553">
        <v>7.3374270299014499E-2</v>
      </c>
      <c r="U7553">
        <v>0.603102917160658</v>
      </c>
      <c r="V7553">
        <v>23.296787516747699</v>
      </c>
      <c r="W7553">
        <v>0.46193634366738701</v>
      </c>
      <c r="X7553">
        <v>0.75726018452522603</v>
      </c>
      <c r="Y7553">
        <v>2.7095927416130001</v>
      </c>
      <c r="Z7553">
        <v>0.136920528570767</v>
      </c>
      <c r="AA7553">
        <v>0.72610664078822296</v>
      </c>
      <c r="AB7553">
        <v>23.457166054549901</v>
      </c>
      <c r="AC7553">
        <v>0.59090205226999604</v>
      </c>
      <c r="AD7553">
        <v>0.87989882095915395</v>
      </c>
      <c r="AE7553">
        <v>2.2478357045422102</v>
      </c>
      <c r="AF7553">
        <v>8.1749245526768599E-2</v>
      </c>
      <c r="AG7553">
        <v>0.65061123681304101</v>
      </c>
      <c r="AH7553">
        <v>0.76209155509953697</v>
      </c>
      <c r="AI7553">
        <v>0.414159359489496</v>
      </c>
      <c r="AJ7553">
        <v>0.78121606160956403</v>
      </c>
      <c r="AK7553">
        <v>1.7944362710541599</v>
      </c>
    </row>
    <row r="7554" spans="1:37" x14ac:dyDescent="0.2">
      <c r="A7554" t="s">
        <v>24716</v>
      </c>
      <c r="B7554">
        <v>5957587</v>
      </c>
      <c r="C7554">
        <v>5957736</v>
      </c>
      <c r="D7554">
        <v>150</v>
      </c>
      <c r="E7554" t="s">
        <v>25164</v>
      </c>
      <c r="F7554">
        <v>4</v>
      </c>
      <c r="G7554" t="s">
        <v>25165</v>
      </c>
      <c r="H7554" t="s">
        <v>30999</v>
      </c>
      <c r="I7554">
        <v>7</v>
      </c>
      <c r="J7554">
        <v>5925550</v>
      </c>
      <c r="K7554">
        <v>5959083</v>
      </c>
      <c r="L7554">
        <v>33534</v>
      </c>
      <c r="M7554">
        <v>2</v>
      </c>
      <c r="N7554">
        <v>222967</v>
      </c>
      <c r="O7554" t="s">
        <v>25159</v>
      </c>
      <c r="P7554">
        <v>1347</v>
      </c>
      <c r="Q7554" t="s">
        <v>25160</v>
      </c>
      <c r="R7554" t="s">
        <v>25161</v>
      </c>
      <c r="S7554" t="s">
        <v>36121</v>
      </c>
      <c r="T7554">
        <v>7.3374270299014499E-2</v>
      </c>
      <c r="U7554">
        <v>0.603102917160658</v>
      </c>
      <c r="V7554">
        <v>23.296787516747699</v>
      </c>
      <c r="W7554">
        <v>0.46193634366738701</v>
      </c>
      <c r="X7554">
        <v>0.75726018452522603</v>
      </c>
      <c r="Y7554">
        <v>2.7095927416130001</v>
      </c>
      <c r="Z7554">
        <v>0.136920528570767</v>
      </c>
      <c r="AA7554">
        <v>0.72610664078822296</v>
      </c>
      <c r="AB7554">
        <v>23.457166054549901</v>
      </c>
      <c r="AC7554">
        <v>0.59090205226999604</v>
      </c>
      <c r="AD7554">
        <v>0.87989882095915395</v>
      </c>
      <c r="AE7554">
        <v>2.2478357045422102</v>
      </c>
      <c r="AF7554">
        <v>8.1749245526768599E-2</v>
      </c>
      <c r="AG7554">
        <v>0.65061123681304101</v>
      </c>
      <c r="AH7554">
        <v>0.76209155509953697</v>
      </c>
      <c r="AI7554">
        <v>0.414159359489496</v>
      </c>
      <c r="AJ7554">
        <v>0.78121606160956403</v>
      </c>
      <c r="AK7554">
        <v>1.7944362710541599</v>
      </c>
    </row>
    <row r="7555" spans="1:37" x14ac:dyDescent="0.2">
      <c r="A7555" t="s">
        <v>24716</v>
      </c>
      <c r="B7555">
        <v>5964542</v>
      </c>
      <c r="C7555">
        <v>5964716</v>
      </c>
      <c r="D7555">
        <v>175</v>
      </c>
      <c r="E7555" t="s">
        <v>25166</v>
      </c>
      <c r="F7555">
        <v>2</v>
      </c>
      <c r="G7555" t="s">
        <v>25167</v>
      </c>
      <c r="H7555" t="s">
        <v>30999</v>
      </c>
      <c r="I7555">
        <v>7</v>
      </c>
      <c r="J7555">
        <v>5951343</v>
      </c>
      <c r="K7555">
        <v>5963501</v>
      </c>
      <c r="L7555">
        <v>12159</v>
      </c>
      <c r="M7555">
        <v>2</v>
      </c>
      <c r="N7555">
        <v>222967</v>
      </c>
      <c r="O7555" t="s">
        <v>25168</v>
      </c>
      <c r="P7555">
        <v>-1041</v>
      </c>
      <c r="Q7555" t="s">
        <v>25160</v>
      </c>
      <c r="R7555" t="s">
        <v>25161</v>
      </c>
      <c r="S7555" t="s">
        <v>36121</v>
      </c>
      <c r="T7555">
        <v>0.32911398597860803</v>
      </c>
      <c r="U7555">
        <v>0.603102917160658</v>
      </c>
      <c r="V7555">
        <v>22.360254396547798</v>
      </c>
      <c r="W7555">
        <v>0.89107655920673101</v>
      </c>
      <c r="X7555">
        <v>0.95159051474143896</v>
      </c>
      <c r="Y7555">
        <v>0.69346100367804098</v>
      </c>
      <c r="Z7555">
        <v>0.306975110376564</v>
      </c>
      <c r="AA7555">
        <v>0.72610664078822296</v>
      </c>
      <c r="AB7555">
        <v>22.6207671266598</v>
      </c>
      <c r="AC7555">
        <v>0.75388744886274095</v>
      </c>
      <c r="AD7555">
        <v>0.87989882095915395</v>
      </c>
      <c r="AE7555">
        <v>-0.30653880577040699</v>
      </c>
      <c r="AF7555">
        <v>0.64997455747578503</v>
      </c>
      <c r="AG7555">
        <v>0.80674443595273604</v>
      </c>
      <c r="AH7555">
        <v>0.58217318813202901</v>
      </c>
      <c r="AI7555">
        <v>0.56157887380500204</v>
      </c>
      <c r="AJ7555">
        <v>0.78121606160956403</v>
      </c>
      <c r="AK7555">
        <v>1.5622162158394099</v>
      </c>
    </row>
    <row r="7556" spans="1:37" x14ac:dyDescent="0.2">
      <c r="A7556" t="s">
        <v>24716</v>
      </c>
      <c r="B7556">
        <v>5964716</v>
      </c>
      <c r="C7556">
        <v>5964890</v>
      </c>
      <c r="D7556">
        <v>175</v>
      </c>
      <c r="E7556" t="s">
        <v>25169</v>
      </c>
      <c r="F7556">
        <v>4</v>
      </c>
      <c r="G7556" t="s">
        <v>25170</v>
      </c>
      <c r="H7556" t="s">
        <v>30999</v>
      </c>
      <c r="I7556">
        <v>7</v>
      </c>
      <c r="J7556">
        <v>5951343</v>
      </c>
      <c r="K7556">
        <v>5963501</v>
      </c>
      <c r="L7556">
        <v>12159</v>
      </c>
      <c r="M7556">
        <v>2</v>
      </c>
      <c r="N7556">
        <v>222967</v>
      </c>
      <c r="O7556" t="s">
        <v>25168</v>
      </c>
      <c r="P7556">
        <v>-1215</v>
      </c>
      <c r="Q7556" t="s">
        <v>25160</v>
      </c>
      <c r="R7556" t="s">
        <v>25161</v>
      </c>
      <c r="S7556" t="s">
        <v>36121</v>
      </c>
      <c r="T7556">
        <v>0.32911398597860803</v>
      </c>
      <c r="U7556">
        <v>0.603102917160658</v>
      </c>
      <c r="V7556">
        <v>22.360254396547798</v>
      </c>
      <c r="W7556">
        <v>0.89107655920673101</v>
      </c>
      <c r="X7556">
        <v>0.95159051474143896</v>
      </c>
      <c r="Y7556">
        <v>0.69346100367804098</v>
      </c>
      <c r="Z7556">
        <v>0.306975110376564</v>
      </c>
      <c r="AA7556">
        <v>0.72610664078822296</v>
      </c>
      <c r="AB7556">
        <v>22.6207671266598</v>
      </c>
      <c r="AC7556">
        <v>0.75388744886274095</v>
      </c>
      <c r="AD7556">
        <v>0.87989882095915395</v>
      </c>
      <c r="AE7556">
        <v>-0.30653880577040699</v>
      </c>
      <c r="AF7556">
        <v>0.64997455747578503</v>
      </c>
      <c r="AG7556">
        <v>0.80674443595273604</v>
      </c>
      <c r="AH7556">
        <v>0.58217318813202901</v>
      </c>
      <c r="AI7556">
        <v>0.56157887380500204</v>
      </c>
      <c r="AJ7556">
        <v>0.78121606160956403</v>
      </c>
      <c r="AK7556">
        <v>1.5622162158394099</v>
      </c>
    </row>
    <row r="7557" spans="1:37" x14ac:dyDescent="0.2">
      <c r="A7557" t="s">
        <v>24716</v>
      </c>
      <c r="B7557">
        <v>5964890</v>
      </c>
      <c r="C7557">
        <v>5965064</v>
      </c>
      <c r="D7557">
        <v>175</v>
      </c>
      <c r="E7557" t="s">
        <v>25171</v>
      </c>
      <c r="F7557">
        <v>4</v>
      </c>
      <c r="G7557" t="s">
        <v>25172</v>
      </c>
      <c r="H7557" t="s">
        <v>30999</v>
      </c>
      <c r="I7557">
        <v>7</v>
      </c>
      <c r="J7557">
        <v>5951343</v>
      </c>
      <c r="K7557">
        <v>5963501</v>
      </c>
      <c r="L7557">
        <v>12159</v>
      </c>
      <c r="M7557">
        <v>2</v>
      </c>
      <c r="N7557">
        <v>222967</v>
      </c>
      <c r="O7557" t="s">
        <v>25168</v>
      </c>
      <c r="P7557">
        <v>-1389</v>
      </c>
      <c r="Q7557" t="s">
        <v>25160</v>
      </c>
      <c r="R7557" t="s">
        <v>25161</v>
      </c>
      <c r="S7557" t="s">
        <v>36121</v>
      </c>
      <c r="T7557">
        <v>0.32911398597860803</v>
      </c>
      <c r="U7557">
        <v>0.603102917160658</v>
      </c>
      <c r="V7557">
        <v>22.360254396547798</v>
      </c>
      <c r="W7557">
        <v>0.89107655920673101</v>
      </c>
      <c r="X7557">
        <v>0.95159051474143896</v>
      </c>
      <c r="Y7557">
        <v>0.69346100367804098</v>
      </c>
      <c r="Z7557">
        <v>0.306975110376564</v>
      </c>
      <c r="AA7557">
        <v>0.72610664078822296</v>
      </c>
      <c r="AB7557">
        <v>22.6207671266598</v>
      </c>
      <c r="AC7557">
        <v>0.75388744886274095</v>
      </c>
      <c r="AD7557">
        <v>0.87989882095915395</v>
      </c>
      <c r="AE7557">
        <v>-0.30653880577040699</v>
      </c>
      <c r="AF7557">
        <v>0.64997455747578503</v>
      </c>
      <c r="AG7557">
        <v>0.80674443595273604</v>
      </c>
      <c r="AH7557">
        <v>0.58217318813202901</v>
      </c>
      <c r="AI7557">
        <v>0.56157887380500204</v>
      </c>
      <c r="AJ7557">
        <v>0.78121606160956403</v>
      </c>
      <c r="AK7557">
        <v>1.5622162158394099</v>
      </c>
    </row>
    <row r="7558" spans="1:37" x14ac:dyDescent="0.2">
      <c r="A7558" t="s">
        <v>24716</v>
      </c>
      <c r="B7558">
        <v>6156609</v>
      </c>
      <c r="C7558">
        <v>6156752</v>
      </c>
      <c r="D7558">
        <v>144</v>
      </c>
      <c r="E7558" t="s">
        <v>25173</v>
      </c>
      <c r="F7558">
        <v>3</v>
      </c>
      <c r="G7558" t="s">
        <v>25174</v>
      </c>
      <c r="H7558" t="s">
        <v>36122</v>
      </c>
      <c r="I7558">
        <v>7</v>
      </c>
      <c r="J7558">
        <v>6164740</v>
      </c>
      <c r="K7558">
        <v>6170221</v>
      </c>
      <c r="L7558">
        <v>5482</v>
      </c>
      <c r="M7558">
        <v>2</v>
      </c>
      <c r="N7558">
        <v>9265</v>
      </c>
      <c r="O7558" t="s">
        <v>25175</v>
      </c>
      <c r="P7558">
        <v>13469</v>
      </c>
      <c r="Q7558" t="s">
        <v>25176</v>
      </c>
      <c r="R7558" t="s">
        <v>25177</v>
      </c>
      <c r="S7558" t="s">
        <v>36123</v>
      </c>
      <c r="T7558">
        <v>0.32911398597860803</v>
      </c>
      <c r="U7558">
        <v>0.603102917160658</v>
      </c>
      <c r="V7558">
        <v>22.1883613066612</v>
      </c>
      <c r="W7558">
        <v>0.29261482077562401</v>
      </c>
      <c r="X7558">
        <v>0.704072456322962</v>
      </c>
      <c r="Y7558">
        <v>22.262361873011699</v>
      </c>
      <c r="Z7558">
        <v>0.306975110376564</v>
      </c>
      <c r="AA7558">
        <v>0.72610664078822296</v>
      </c>
      <c r="AB7558">
        <v>22.939805983847599</v>
      </c>
      <c r="AC7558">
        <v>0.27780950890804001</v>
      </c>
      <c r="AD7558">
        <v>0.68253123924728298</v>
      </c>
      <c r="AE7558">
        <v>22.9772806846685</v>
      </c>
      <c r="AF7558">
        <v>0.64997455747578503</v>
      </c>
      <c r="AG7558">
        <v>0.80674443595273604</v>
      </c>
      <c r="AH7558">
        <v>-0.19079302016480301</v>
      </c>
      <c r="AI7558">
        <v>0.59609816080359102</v>
      </c>
      <c r="AJ7558">
        <v>0.78121606160956403</v>
      </c>
      <c r="AK7558">
        <v>-4.64031391464024E-2</v>
      </c>
    </row>
    <row r="7559" spans="1:37" x14ac:dyDescent="0.2">
      <c r="A7559" t="s">
        <v>24716</v>
      </c>
      <c r="B7559">
        <v>6157068</v>
      </c>
      <c r="C7559">
        <v>6157367</v>
      </c>
      <c r="D7559">
        <v>300</v>
      </c>
      <c r="E7559" t="s">
        <v>25178</v>
      </c>
      <c r="F7559">
        <v>3</v>
      </c>
      <c r="G7559" t="s">
        <v>25179</v>
      </c>
      <c r="H7559" t="s">
        <v>36124</v>
      </c>
      <c r="I7559">
        <v>7</v>
      </c>
      <c r="J7559">
        <v>6164740</v>
      </c>
      <c r="K7559">
        <v>6170221</v>
      </c>
      <c r="L7559">
        <v>5482</v>
      </c>
      <c r="M7559">
        <v>2</v>
      </c>
      <c r="N7559">
        <v>9265</v>
      </c>
      <c r="O7559" t="s">
        <v>25175</v>
      </c>
      <c r="P7559">
        <v>12854</v>
      </c>
      <c r="Q7559" t="s">
        <v>25176</v>
      </c>
      <c r="R7559" t="s">
        <v>25177</v>
      </c>
      <c r="S7559" t="s">
        <v>36123</v>
      </c>
      <c r="T7559" t="s">
        <v>40</v>
      </c>
      <c r="U7559" t="s">
        <v>40</v>
      </c>
      <c r="V7559">
        <v>0</v>
      </c>
      <c r="W7559" t="s">
        <v>40</v>
      </c>
      <c r="X7559" t="s">
        <v>40</v>
      </c>
      <c r="Y7559">
        <v>0</v>
      </c>
      <c r="Z7559">
        <v>0.48464167878831399</v>
      </c>
      <c r="AA7559">
        <v>0.84435025072159198</v>
      </c>
      <c r="AB7559">
        <v>23.638072470227701</v>
      </c>
      <c r="AC7559">
        <v>0.45677901822897599</v>
      </c>
      <c r="AD7559">
        <v>0.82872126865393902</v>
      </c>
      <c r="AE7559">
        <v>23.675547172812799</v>
      </c>
      <c r="AF7559">
        <v>0.501741946288212</v>
      </c>
      <c r="AG7559">
        <v>0.80674443595273604</v>
      </c>
      <c r="AH7559">
        <v>-23.601546597036201</v>
      </c>
      <c r="AI7559">
        <v>0.52399907623471598</v>
      </c>
      <c r="AJ7559">
        <v>0.78121606160956403</v>
      </c>
      <c r="AK7559">
        <v>-23.531157274812099</v>
      </c>
    </row>
    <row r="7560" spans="1:37" x14ac:dyDescent="0.2">
      <c r="A7560" t="s">
        <v>24716</v>
      </c>
      <c r="B7560">
        <v>6520214</v>
      </c>
      <c r="C7560">
        <v>6520383</v>
      </c>
      <c r="D7560">
        <v>170</v>
      </c>
      <c r="E7560" t="s">
        <v>25180</v>
      </c>
      <c r="F7560">
        <v>4</v>
      </c>
      <c r="G7560" t="s">
        <v>25181</v>
      </c>
      <c r="H7560" t="s">
        <v>36125</v>
      </c>
      <c r="I7560">
        <v>7</v>
      </c>
      <c r="J7560">
        <v>6497727</v>
      </c>
      <c r="K7560">
        <v>6531186</v>
      </c>
      <c r="L7560">
        <v>33460</v>
      </c>
      <c r="M7560">
        <v>2</v>
      </c>
      <c r="N7560">
        <v>392862</v>
      </c>
      <c r="O7560" t="s">
        <v>25182</v>
      </c>
      <c r="P7560">
        <v>10803</v>
      </c>
      <c r="Q7560" t="s">
        <v>25183</v>
      </c>
      <c r="R7560" t="s">
        <v>25184</v>
      </c>
      <c r="S7560" t="s">
        <v>36126</v>
      </c>
      <c r="T7560">
        <v>0.97213403838398904</v>
      </c>
      <c r="U7560">
        <v>1</v>
      </c>
      <c r="V7560">
        <v>3.8640502804186401</v>
      </c>
      <c r="W7560">
        <v>0.20525741147413201</v>
      </c>
      <c r="X7560">
        <v>0.704072456322962</v>
      </c>
      <c r="Y7560">
        <v>-24.5810010307647</v>
      </c>
      <c r="Z7560">
        <v>0.69013698642955401</v>
      </c>
      <c r="AA7560">
        <v>0.84521697243271998</v>
      </c>
      <c r="AB7560">
        <v>2.9005762073558401</v>
      </c>
      <c r="AC7560">
        <v>7.0489011448141195E-2</v>
      </c>
      <c r="AD7560">
        <v>0.57684129297949804</v>
      </c>
      <c r="AE7560">
        <v>-24.5810010307647</v>
      </c>
      <c r="AF7560">
        <v>0.61410715005536498</v>
      </c>
      <c r="AG7560">
        <v>0.80674443595273604</v>
      </c>
      <c r="AH7560">
        <v>4.7936602464917204</v>
      </c>
      <c r="AI7560">
        <v>0.35038410267202102</v>
      </c>
      <c r="AJ7560">
        <v>0.78121606160956403</v>
      </c>
      <c r="AK7560">
        <v>-23.712245611530701</v>
      </c>
    </row>
    <row r="7561" spans="1:37" x14ac:dyDescent="0.2">
      <c r="A7561" t="s">
        <v>24716</v>
      </c>
      <c r="B7561">
        <v>6724955</v>
      </c>
      <c r="C7561">
        <v>6725122</v>
      </c>
      <c r="D7561">
        <v>168</v>
      </c>
      <c r="E7561" t="s">
        <v>25185</v>
      </c>
      <c r="F7561">
        <v>3</v>
      </c>
      <c r="G7561" t="s">
        <v>25186</v>
      </c>
      <c r="H7561" t="s">
        <v>36127</v>
      </c>
      <c r="I7561">
        <v>7</v>
      </c>
      <c r="J7561">
        <v>6715630</v>
      </c>
      <c r="K7561">
        <v>6720982</v>
      </c>
      <c r="L7561">
        <v>5353</v>
      </c>
      <c r="M7561">
        <v>2</v>
      </c>
      <c r="N7561">
        <v>101060280</v>
      </c>
      <c r="O7561" t="s">
        <v>25187</v>
      </c>
      <c r="P7561">
        <v>-3973</v>
      </c>
      <c r="Q7561" t="s">
        <v>40</v>
      </c>
      <c r="R7561" t="s">
        <v>25188</v>
      </c>
      <c r="S7561" t="s">
        <v>36128</v>
      </c>
      <c r="T7561">
        <v>0.152084254673993</v>
      </c>
      <c r="U7561">
        <v>0.603102917160658</v>
      </c>
      <c r="V7561">
        <v>25.1071644598997</v>
      </c>
      <c r="W7561">
        <v>0.89107655920673101</v>
      </c>
      <c r="X7561">
        <v>0.95159051474143896</v>
      </c>
      <c r="Y7561">
        <v>2.8890368833343198</v>
      </c>
      <c r="Z7561">
        <v>0.306975110376564</v>
      </c>
      <c r="AA7561">
        <v>0.72610664078822296</v>
      </c>
      <c r="AB7561">
        <v>24.143690373846599</v>
      </c>
      <c r="AC7561">
        <v>0.75388744886274095</v>
      </c>
      <c r="AD7561">
        <v>0.87989882095915395</v>
      </c>
      <c r="AE7561">
        <v>1.8890369274530101</v>
      </c>
      <c r="AF7561">
        <v>4.6407610929182198E-2</v>
      </c>
      <c r="AG7561">
        <v>0.476038960109122</v>
      </c>
      <c r="AH7561">
        <v>25.1071644598997</v>
      </c>
      <c r="AI7561">
        <v>0.56157887380500204</v>
      </c>
      <c r="AJ7561">
        <v>0.78121606160956403</v>
      </c>
      <c r="AK7561">
        <v>3.75779208007393</v>
      </c>
    </row>
    <row r="7562" spans="1:37" x14ac:dyDescent="0.2">
      <c r="A7562" t="s">
        <v>24716</v>
      </c>
      <c r="B7562">
        <v>6766997</v>
      </c>
      <c r="C7562">
        <v>6767154</v>
      </c>
      <c r="D7562">
        <v>158</v>
      </c>
      <c r="E7562" t="s">
        <v>25189</v>
      </c>
      <c r="F7562">
        <v>4</v>
      </c>
      <c r="G7562" t="s">
        <v>25190</v>
      </c>
      <c r="H7562" t="s">
        <v>30999</v>
      </c>
      <c r="I7562">
        <v>7</v>
      </c>
      <c r="J7562">
        <v>6765706</v>
      </c>
      <c r="K7562">
        <v>6799365</v>
      </c>
      <c r="L7562">
        <v>33660</v>
      </c>
      <c r="M7562">
        <v>1</v>
      </c>
      <c r="N7562">
        <v>728194</v>
      </c>
      <c r="O7562" t="s">
        <v>25191</v>
      </c>
      <c r="P7562">
        <v>1291</v>
      </c>
      <c r="Q7562" t="s">
        <v>25192</v>
      </c>
      <c r="R7562" t="s">
        <v>25193</v>
      </c>
      <c r="S7562" t="s">
        <v>36129</v>
      </c>
      <c r="T7562">
        <v>0.152084254673993</v>
      </c>
      <c r="U7562">
        <v>0.603102917160658</v>
      </c>
      <c r="V7562">
        <v>23.153497326697298</v>
      </c>
      <c r="W7562">
        <v>0.123414495547065</v>
      </c>
      <c r="X7562">
        <v>0.704072456322962</v>
      </c>
      <c r="Y7562">
        <v>23.567255874827499</v>
      </c>
      <c r="Z7562">
        <v>0.203350924423461</v>
      </c>
      <c r="AA7562">
        <v>0.72610664078822296</v>
      </c>
      <c r="AB7562">
        <v>23.1388501155899</v>
      </c>
      <c r="AC7562">
        <v>0.17695932866387601</v>
      </c>
      <c r="AD7562">
        <v>0.68253123924728298</v>
      </c>
      <c r="AE7562">
        <v>23.176324817003401</v>
      </c>
      <c r="AF7562">
        <v>0.23669707478149901</v>
      </c>
      <c r="AG7562">
        <v>0.69020448338054297</v>
      </c>
      <c r="AH7562">
        <v>1.1042280972431899</v>
      </c>
      <c r="AI7562">
        <v>0.183554312780425</v>
      </c>
      <c r="AJ7562">
        <v>0.78121606160956403</v>
      </c>
      <c r="AK7562">
        <v>2.0732460780255</v>
      </c>
    </row>
    <row r="7563" spans="1:37" x14ac:dyDescent="0.2">
      <c r="A7563" t="s">
        <v>24716</v>
      </c>
      <c r="B7563">
        <v>6767154</v>
      </c>
      <c r="C7563">
        <v>6767311</v>
      </c>
      <c r="D7563">
        <v>158</v>
      </c>
      <c r="E7563" t="s">
        <v>25194</v>
      </c>
      <c r="F7563">
        <v>8</v>
      </c>
      <c r="G7563" t="s">
        <v>25195</v>
      </c>
      <c r="H7563" t="s">
        <v>30999</v>
      </c>
      <c r="I7563">
        <v>7</v>
      </c>
      <c r="J7563">
        <v>6765706</v>
      </c>
      <c r="K7563">
        <v>6799365</v>
      </c>
      <c r="L7563">
        <v>33660</v>
      </c>
      <c r="M7563">
        <v>1</v>
      </c>
      <c r="N7563">
        <v>728194</v>
      </c>
      <c r="O7563" t="s">
        <v>25191</v>
      </c>
      <c r="P7563">
        <v>1448</v>
      </c>
      <c r="Q7563" t="s">
        <v>25192</v>
      </c>
      <c r="R7563" t="s">
        <v>25193</v>
      </c>
      <c r="S7563" t="s">
        <v>36129</v>
      </c>
      <c r="T7563">
        <v>0.152084254673993</v>
      </c>
      <c r="U7563">
        <v>0.603102917160658</v>
      </c>
      <c r="V7563">
        <v>23.153497326697298</v>
      </c>
      <c r="W7563">
        <v>0.123414495547065</v>
      </c>
      <c r="X7563">
        <v>0.704072456322962</v>
      </c>
      <c r="Y7563">
        <v>23.567255874827499</v>
      </c>
      <c r="Z7563">
        <v>0.203350924423461</v>
      </c>
      <c r="AA7563">
        <v>0.72610664078822296</v>
      </c>
      <c r="AB7563">
        <v>23.1388501155899</v>
      </c>
      <c r="AC7563">
        <v>0.17695932866387601</v>
      </c>
      <c r="AD7563">
        <v>0.68253123924728298</v>
      </c>
      <c r="AE7563">
        <v>23.176324817003401</v>
      </c>
      <c r="AF7563">
        <v>0.23669707478149901</v>
      </c>
      <c r="AG7563">
        <v>0.69020448338054297</v>
      </c>
      <c r="AH7563">
        <v>1.1042280972431899</v>
      </c>
      <c r="AI7563">
        <v>0.183554312780425</v>
      </c>
      <c r="AJ7563">
        <v>0.78121606160956403</v>
      </c>
      <c r="AK7563">
        <v>2.0732460780255</v>
      </c>
    </row>
    <row r="7564" spans="1:37" x14ac:dyDescent="0.2">
      <c r="A7564" t="s">
        <v>24716</v>
      </c>
      <c r="B7564">
        <v>6767311</v>
      </c>
      <c r="C7564">
        <v>6767468</v>
      </c>
      <c r="D7564">
        <v>158</v>
      </c>
      <c r="E7564" t="s">
        <v>25196</v>
      </c>
      <c r="F7564">
        <v>2</v>
      </c>
      <c r="G7564" t="s">
        <v>25197</v>
      </c>
      <c r="H7564" t="s">
        <v>30999</v>
      </c>
      <c r="I7564">
        <v>7</v>
      </c>
      <c r="J7564">
        <v>6765706</v>
      </c>
      <c r="K7564">
        <v>6799365</v>
      </c>
      <c r="L7564">
        <v>33660</v>
      </c>
      <c r="M7564">
        <v>1</v>
      </c>
      <c r="N7564">
        <v>728194</v>
      </c>
      <c r="O7564" t="s">
        <v>25191</v>
      </c>
      <c r="P7564">
        <v>1605</v>
      </c>
      <c r="Q7564" t="s">
        <v>25192</v>
      </c>
      <c r="R7564" t="s">
        <v>25193</v>
      </c>
      <c r="S7564" t="s">
        <v>36129</v>
      </c>
      <c r="T7564">
        <v>0.152084254673993</v>
      </c>
      <c r="U7564">
        <v>0.603102917160658</v>
      </c>
      <c r="V7564">
        <v>23.153497326697298</v>
      </c>
      <c r="W7564">
        <v>0.123414495547065</v>
      </c>
      <c r="X7564">
        <v>0.704072456322962</v>
      </c>
      <c r="Y7564">
        <v>23.567255874827499</v>
      </c>
      <c r="Z7564">
        <v>0.203350924423461</v>
      </c>
      <c r="AA7564">
        <v>0.72610664078822296</v>
      </c>
      <c r="AB7564">
        <v>23.1388501155899</v>
      </c>
      <c r="AC7564">
        <v>0.17695932866387601</v>
      </c>
      <c r="AD7564">
        <v>0.68253123924728298</v>
      </c>
      <c r="AE7564">
        <v>23.176324817003401</v>
      </c>
      <c r="AF7564">
        <v>0.23669707478149901</v>
      </c>
      <c r="AG7564">
        <v>0.69020448338054297</v>
      </c>
      <c r="AH7564">
        <v>1.1042280972431899</v>
      </c>
      <c r="AI7564">
        <v>0.183554312780425</v>
      </c>
      <c r="AJ7564">
        <v>0.78121606160956403</v>
      </c>
      <c r="AK7564">
        <v>2.0732460780255</v>
      </c>
    </row>
    <row r="7565" spans="1:37" x14ac:dyDescent="0.2">
      <c r="A7565" t="s">
        <v>24716</v>
      </c>
      <c r="B7565">
        <v>7186287</v>
      </c>
      <c r="C7565">
        <v>7186470</v>
      </c>
      <c r="D7565">
        <v>184</v>
      </c>
      <c r="E7565" t="s">
        <v>25198</v>
      </c>
      <c r="F7565">
        <v>1</v>
      </c>
      <c r="G7565" t="s">
        <v>25199</v>
      </c>
      <c r="H7565" t="s">
        <v>36130</v>
      </c>
      <c r="I7565">
        <v>7</v>
      </c>
      <c r="J7565">
        <v>7182630</v>
      </c>
      <c r="K7565">
        <v>7235297</v>
      </c>
      <c r="L7565">
        <v>52668</v>
      </c>
      <c r="M7565">
        <v>1</v>
      </c>
      <c r="N7565">
        <v>56913</v>
      </c>
      <c r="O7565" t="s">
        <v>25200</v>
      </c>
      <c r="P7565">
        <v>3657</v>
      </c>
      <c r="Q7565" t="s">
        <v>25201</v>
      </c>
      <c r="R7565" t="s">
        <v>14349</v>
      </c>
      <c r="S7565" t="s">
        <v>36131</v>
      </c>
      <c r="T7565">
        <v>0.54421053469192604</v>
      </c>
      <c r="U7565">
        <v>0.80321479550967601</v>
      </c>
      <c r="V7565">
        <v>1.90136801693997</v>
      </c>
      <c r="W7565">
        <v>0.38920677604595899</v>
      </c>
      <c r="X7565">
        <v>0.704072456322962</v>
      </c>
      <c r="Y7565">
        <v>-25.073764179197799</v>
      </c>
      <c r="Z7565">
        <v>0.96726857278496403</v>
      </c>
      <c r="AA7565">
        <v>0.99919698600769702</v>
      </c>
      <c r="AB7565">
        <v>0.93789391841763203</v>
      </c>
      <c r="AC7565">
        <v>0.92091778829119397</v>
      </c>
      <c r="AD7565">
        <v>0.94068432309766403</v>
      </c>
      <c r="AE7565">
        <v>-1.2418508908933299</v>
      </c>
      <c r="AF7565">
        <v>0.22065000948199101</v>
      </c>
      <c r="AG7565">
        <v>0.68151250837662902</v>
      </c>
      <c r="AH7565">
        <v>2.8309785984939402</v>
      </c>
      <c r="AI7565">
        <v>0.24456414000292601</v>
      </c>
      <c r="AJ7565">
        <v>0.78121606160956403</v>
      </c>
      <c r="AK7565">
        <v>-24.969345025813599</v>
      </c>
    </row>
    <row r="7566" spans="1:37" x14ac:dyDescent="0.2">
      <c r="A7566" t="s">
        <v>24716</v>
      </c>
      <c r="B7566">
        <v>7404883</v>
      </c>
      <c r="C7566">
        <v>7404963</v>
      </c>
      <c r="D7566">
        <v>81</v>
      </c>
      <c r="E7566" t="s">
        <v>25202</v>
      </c>
      <c r="F7566">
        <v>1</v>
      </c>
      <c r="G7566" t="s">
        <v>25203</v>
      </c>
      <c r="H7566" t="s">
        <v>36132</v>
      </c>
      <c r="I7566">
        <v>7</v>
      </c>
      <c r="J7566">
        <v>7417632</v>
      </c>
      <c r="K7566">
        <v>7420310</v>
      </c>
      <c r="L7566">
        <v>2679</v>
      </c>
      <c r="M7566">
        <v>2</v>
      </c>
      <c r="N7566">
        <v>340267</v>
      </c>
      <c r="O7566" t="s">
        <v>25204</v>
      </c>
      <c r="P7566">
        <v>15347</v>
      </c>
      <c r="Q7566" t="s">
        <v>25205</v>
      </c>
      <c r="R7566" t="s">
        <v>25206</v>
      </c>
      <c r="S7566" t="s">
        <v>36133</v>
      </c>
      <c r="T7566">
        <v>0.92491960599920797</v>
      </c>
      <c r="U7566">
        <v>1</v>
      </c>
      <c r="V7566">
        <v>0.22041930621842201</v>
      </c>
      <c r="W7566">
        <v>0.88799666995370397</v>
      </c>
      <c r="X7566">
        <v>0.95159051474143896</v>
      </c>
      <c r="Y7566">
        <v>0.60127886532494601</v>
      </c>
      <c r="Z7566">
        <v>0.68284787197489705</v>
      </c>
      <c r="AA7566">
        <v>0.84521697243271998</v>
      </c>
      <c r="AB7566">
        <v>0.47535710537659298</v>
      </c>
      <c r="AC7566">
        <v>0.975134068228799</v>
      </c>
      <c r="AD7566">
        <v>0.98031027550246497</v>
      </c>
      <c r="AE7566">
        <v>0.101271300137228</v>
      </c>
      <c r="AF7566">
        <v>0.83624280252884797</v>
      </c>
      <c r="AG7566">
        <v>0.94034026223463196</v>
      </c>
      <c r="AH7566">
        <v>-0.15583736465023099</v>
      </c>
      <c r="AI7566">
        <v>0.81093789663708205</v>
      </c>
      <c r="AJ7566">
        <v>0.94390293416205995</v>
      </c>
      <c r="AK7566">
        <v>0.86682401633501904</v>
      </c>
    </row>
    <row r="7567" spans="1:37" x14ac:dyDescent="0.2">
      <c r="A7567" t="s">
        <v>24716</v>
      </c>
      <c r="B7567">
        <v>7465565</v>
      </c>
      <c r="C7567">
        <v>7465720</v>
      </c>
      <c r="D7567">
        <v>156</v>
      </c>
      <c r="E7567" t="s">
        <v>25207</v>
      </c>
      <c r="F7567">
        <v>2</v>
      </c>
      <c r="G7567" t="s">
        <v>25208</v>
      </c>
      <c r="H7567" t="s">
        <v>36134</v>
      </c>
      <c r="I7567">
        <v>7</v>
      </c>
      <c r="J7567">
        <v>7431218</v>
      </c>
      <c r="K7567">
        <v>7437435</v>
      </c>
      <c r="L7567">
        <v>6218</v>
      </c>
      <c r="M7567">
        <v>2</v>
      </c>
      <c r="N7567">
        <v>340267</v>
      </c>
      <c r="O7567" t="s">
        <v>25209</v>
      </c>
      <c r="P7567">
        <v>-28130</v>
      </c>
      <c r="Q7567" t="s">
        <v>25205</v>
      </c>
      <c r="R7567" t="s">
        <v>25206</v>
      </c>
      <c r="S7567" t="s">
        <v>36133</v>
      </c>
      <c r="T7567">
        <v>0.27767893746746602</v>
      </c>
      <c r="U7567">
        <v>0.603102917160658</v>
      </c>
      <c r="V7567">
        <v>0.90765193950081502</v>
      </c>
      <c r="W7567">
        <v>0.28107808331852002</v>
      </c>
      <c r="X7567">
        <v>0.704072456322962</v>
      </c>
      <c r="Y7567">
        <v>-0.60133718325169205</v>
      </c>
      <c r="Z7567">
        <v>0.64024981666131997</v>
      </c>
      <c r="AA7567">
        <v>0.84521697243271998</v>
      </c>
      <c r="AB7567">
        <v>0.562354561458559</v>
      </c>
      <c r="AC7567">
        <v>0.38501926710501699</v>
      </c>
      <c r="AD7567">
        <v>0.79950297577412299</v>
      </c>
      <c r="AE7567">
        <v>-0.53362930413131904</v>
      </c>
      <c r="AF7567">
        <v>0.173990763949636</v>
      </c>
      <c r="AG7567">
        <v>0.68151250837662902</v>
      </c>
      <c r="AH7567">
        <v>0.86954525384039105</v>
      </c>
      <c r="AI7567">
        <v>0.31648595429563398</v>
      </c>
      <c r="AJ7567">
        <v>0.78121606160956403</v>
      </c>
      <c r="AK7567">
        <v>-0.407798604737448</v>
      </c>
    </row>
    <row r="7568" spans="1:37" x14ac:dyDescent="0.2">
      <c r="A7568" t="s">
        <v>24716</v>
      </c>
      <c r="B7568">
        <v>7465720</v>
      </c>
      <c r="C7568">
        <v>7465875</v>
      </c>
      <c r="D7568">
        <v>156</v>
      </c>
      <c r="E7568" t="s">
        <v>25210</v>
      </c>
      <c r="F7568">
        <v>4</v>
      </c>
      <c r="G7568" t="s">
        <v>25211</v>
      </c>
      <c r="H7568" t="s">
        <v>36134</v>
      </c>
      <c r="I7568">
        <v>7</v>
      </c>
      <c r="J7568">
        <v>7431218</v>
      </c>
      <c r="K7568">
        <v>7437435</v>
      </c>
      <c r="L7568">
        <v>6218</v>
      </c>
      <c r="M7568">
        <v>2</v>
      </c>
      <c r="N7568">
        <v>340267</v>
      </c>
      <c r="O7568" t="s">
        <v>25209</v>
      </c>
      <c r="P7568">
        <v>-28285</v>
      </c>
      <c r="Q7568" t="s">
        <v>25205</v>
      </c>
      <c r="R7568" t="s">
        <v>25206</v>
      </c>
      <c r="S7568" t="s">
        <v>36133</v>
      </c>
      <c r="T7568">
        <v>0.27767893746746602</v>
      </c>
      <c r="U7568">
        <v>0.603102917160658</v>
      </c>
      <c r="V7568">
        <v>0.90765193950081502</v>
      </c>
      <c r="W7568">
        <v>0.28107808331852002</v>
      </c>
      <c r="X7568">
        <v>0.704072456322962</v>
      </c>
      <c r="Y7568">
        <v>-0.60133718325169205</v>
      </c>
      <c r="Z7568">
        <v>0.64024981666131997</v>
      </c>
      <c r="AA7568">
        <v>0.84521697243271998</v>
      </c>
      <c r="AB7568">
        <v>0.562354561458559</v>
      </c>
      <c r="AC7568">
        <v>0.38501926710501699</v>
      </c>
      <c r="AD7568">
        <v>0.79950297577412299</v>
      </c>
      <c r="AE7568">
        <v>-0.53362930413131904</v>
      </c>
      <c r="AF7568">
        <v>0.173990763949636</v>
      </c>
      <c r="AG7568">
        <v>0.68151250837662902</v>
      </c>
      <c r="AH7568">
        <v>0.86954525384039105</v>
      </c>
      <c r="AI7568">
        <v>0.31648595429563398</v>
      </c>
      <c r="AJ7568">
        <v>0.78121606160956403</v>
      </c>
      <c r="AK7568">
        <v>-0.407798604737448</v>
      </c>
    </row>
    <row r="7569" spans="1:37" x14ac:dyDescent="0.2">
      <c r="A7569" t="s">
        <v>24716</v>
      </c>
      <c r="B7569">
        <v>7465875</v>
      </c>
      <c r="C7569">
        <v>7466030</v>
      </c>
      <c r="D7569">
        <v>156</v>
      </c>
      <c r="E7569" t="s">
        <v>25212</v>
      </c>
      <c r="F7569">
        <v>1</v>
      </c>
      <c r="G7569" t="s">
        <v>25213</v>
      </c>
      <c r="H7569" t="s">
        <v>36134</v>
      </c>
      <c r="I7569">
        <v>7</v>
      </c>
      <c r="J7569">
        <v>7431218</v>
      </c>
      <c r="K7569">
        <v>7437435</v>
      </c>
      <c r="L7569">
        <v>6218</v>
      </c>
      <c r="M7569">
        <v>2</v>
      </c>
      <c r="N7569">
        <v>340267</v>
      </c>
      <c r="O7569" t="s">
        <v>25209</v>
      </c>
      <c r="P7569">
        <v>-28440</v>
      </c>
      <c r="Q7569" t="s">
        <v>25205</v>
      </c>
      <c r="R7569" t="s">
        <v>25206</v>
      </c>
      <c r="S7569" t="s">
        <v>36133</v>
      </c>
      <c r="T7569">
        <v>0.211138286202291</v>
      </c>
      <c r="U7569">
        <v>0.603102917160658</v>
      </c>
      <c r="V7569">
        <v>1.0103078835299499</v>
      </c>
      <c r="W7569">
        <v>0.30648579044894197</v>
      </c>
      <c r="X7569">
        <v>0.704072456322962</v>
      </c>
      <c r="Y7569">
        <v>-0.54349589922664199</v>
      </c>
      <c r="Z7569">
        <v>0.559094555527752</v>
      </c>
      <c r="AA7569">
        <v>0.84521697243271998</v>
      </c>
      <c r="AB7569">
        <v>0.66501050548769802</v>
      </c>
      <c r="AC7569">
        <v>0.43054960834283901</v>
      </c>
      <c r="AD7569">
        <v>0.82872126865393902</v>
      </c>
      <c r="AE7569">
        <v>-0.47578802010626903</v>
      </c>
      <c r="AF7569">
        <v>0.144064708204523</v>
      </c>
      <c r="AG7569">
        <v>0.68151250837662902</v>
      </c>
      <c r="AH7569">
        <v>0.92112182017470301</v>
      </c>
      <c r="AI7569">
        <v>0.33302713124899003</v>
      </c>
      <c r="AJ7569">
        <v>0.78121606160956403</v>
      </c>
      <c r="AK7569">
        <v>-0.37184848926984299</v>
      </c>
    </row>
    <row r="7570" spans="1:37" x14ac:dyDescent="0.2">
      <c r="A7570" t="s">
        <v>24716</v>
      </c>
      <c r="B7570">
        <v>8095665</v>
      </c>
      <c r="C7570">
        <v>8095817</v>
      </c>
      <c r="D7570">
        <v>153</v>
      </c>
      <c r="E7570" t="s">
        <v>25214</v>
      </c>
      <c r="F7570">
        <v>1</v>
      </c>
      <c r="G7570" t="s">
        <v>25215</v>
      </c>
      <c r="H7570" t="s">
        <v>31000</v>
      </c>
      <c r="I7570">
        <v>7</v>
      </c>
      <c r="J7570">
        <v>8084639</v>
      </c>
      <c r="K7570">
        <v>8086240</v>
      </c>
      <c r="L7570">
        <v>1602</v>
      </c>
      <c r="M7570">
        <v>1</v>
      </c>
      <c r="N7570">
        <v>113263</v>
      </c>
      <c r="O7570" t="s">
        <v>25216</v>
      </c>
      <c r="P7570">
        <v>11026</v>
      </c>
      <c r="Q7570" t="s">
        <v>25217</v>
      </c>
      <c r="R7570" t="s">
        <v>25218</v>
      </c>
      <c r="S7570" t="s">
        <v>36135</v>
      </c>
      <c r="T7570">
        <v>0.152084254673993</v>
      </c>
      <c r="U7570">
        <v>0.603102917160658</v>
      </c>
      <c r="V7570">
        <v>22.9318007069452</v>
      </c>
      <c r="W7570">
        <v>0.38920677604595899</v>
      </c>
      <c r="X7570">
        <v>0.704072456322962</v>
      </c>
      <c r="Y7570">
        <v>-21.573658228926799</v>
      </c>
      <c r="Z7570">
        <v>0.306975110376564</v>
      </c>
      <c r="AA7570">
        <v>0.72610664078822296</v>
      </c>
      <c r="AB7570">
        <v>21.968326754262701</v>
      </c>
      <c r="AC7570">
        <v>0.75388744886274095</v>
      </c>
      <c r="AD7570">
        <v>0.87989882095915395</v>
      </c>
      <c r="AE7570">
        <v>-0.42667684628882402</v>
      </c>
      <c r="AF7570">
        <v>4.6407610929182198E-2</v>
      </c>
      <c r="AG7570">
        <v>0.476038960109122</v>
      </c>
      <c r="AH7570">
        <v>22.9318007069452</v>
      </c>
      <c r="AI7570">
        <v>0.35038410267202102</v>
      </c>
      <c r="AJ7570">
        <v>0.78121606160956403</v>
      </c>
      <c r="AK7570">
        <v>-21.861411577392399</v>
      </c>
    </row>
    <row r="7571" spans="1:37" x14ac:dyDescent="0.2">
      <c r="A7571" t="s">
        <v>24716</v>
      </c>
      <c r="B7571">
        <v>8095870</v>
      </c>
      <c r="C7571">
        <v>8096169</v>
      </c>
      <c r="D7571">
        <v>300</v>
      </c>
      <c r="E7571" t="s">
        <v>25219</v>
      </c>
      <c r="F7571">
        <v>5</v>
      </c>
      <c r="G7571" t="s">
        <v>25220</v>
      </c>
      <c r="H7571" t="s">
        <v>31000</v>
      </c>
      <c r="I7571">
        <v>7</v>
      </c>
      <c r="J7571">
        <v>8084639</v>
      </c>
      <c r="K7571">
        <v>8086240</v>
      </c>
      <c r="L7571">
        <v>1602</v>
      </c>
      <c r="M7571">
        <v>1</v>
      </c>
      <c r="N7571">
        <v>113263</v>
      </c>
      <c r="O7571" t="s">
        <v>25216</v>
      </c>
      <c r="P7571">
        <v>11231</v>
      </c>
      <c r="Q7571" t="s">
        <v>25217</v>
      </c>
      <c r="R7571" t="s">
        <v>25218</v>
      </c>
      <c r="S7571" t="s">
        <v>36135</v>
      </c>
      <c r="T7571">
        <v>0.152084254673993</v>
      </c>
      <c r="U7571">
        <v>0.603102917160658</v>
      </c>
      <c r="V7571">
        <v>22.9318007069452</v>
      </c>
      <c r="W7571">
        <v>0.38920677604595899</v>
      </c>
      <c r="X7571">
        <v>0.704072456322962</v>
      </c>
      <c r="Y7571">
        <v>-21.573658228926799</v>
      </c>
      <c r="Z7571">
        <v>0.306975110376564</v>
      </c>
      <c r="AA7571">
        <v>0.72610664078822296</v>
      </c>
      <c r="AB7571">
        <v>21.968326754262701</v>
      </c>
      <c r="AC7571">
        <v>0.75388744886274095</v>
      </c>
      <c r="AD7571">
        <v>0.87989882095915395</v>
      </c>
      <c r="AE7571">
        <v>-0.42667684628882402</v>
      </c>
      <c r="AF7571">
        <v>4.6407610929182198E-2</v>
      </c>
      <c r="AG7571">
        <v>0.476038960109122</v>
      </c>
      <c r="AH7571">
        <v>22.9318007069452</v>
      </c>
      <c r="AI7571">
        <v>0.35038410267202102</v>
      </c>
      <c r="AJ7571">
        <v>0.78121606160956403</v>
      </c>
      <c r="AK7571">
        <v>-21.861411577392399</v>
      </c>
    </row>
    <row r="7572" spans="1:37" x14ac:dyDescent="0.2">
      <c r="A7572" t="s">
        <v>24716</v>
      </c>
      <c r="B7572">
        <v>10195532</v>
      </c>
      <c r="C7572">
        <v>10195683</v>
      </c>
      <c r="D7572">
        <v>152</v>
      </c>
      <c r="E7572" t="s">
        <v>25221</v>
      </c>
      <c r="F7572">
        <v>0</v>
      </c>
      <c r="G7572" t="s">
        <v>25222</v>
      </c>
      <c r="H7572" t="s">
        <v>31000</v>
      </c>
      <c r="I7572">
        <v>7</v>
      </c>
      <c r="J7572">
        <v>10207670</v>
      </c>
      <c r="K7572">
        <v>10239863</v>
      </c>
      <c r="L7572">
        <v>32194</v>
      </c>
      <c r="M7572">
        <v>2</v>
      </c>
      <c r="N7572">
        <v>105375150</v>
      </c>
      <c r="O7572" t="s">
        <v>25223</v>
      </c>
      <c r="P7572">
        <v>44180</v>
      </c>
      <c r="Q7572" t="s">
        <v>40</v>
      </c>
      <c r="R7572" t="s">
        <v>25224</v>
      </c>
      <c r="S7572" t="s">
        <v>36136</v>
      </c>
      <c r="T7572">
        <v>0.35387198439864398</v>
      </c>
      <c r="U7572">
        <v>0.603102917160658</v>
      </c>
      <c r="V7572">
        <v>-22.303258190159799</v>
      </c>
      <c r="W7572">
        <v>0.89107655920673101</v>
      </c>
      <c r="X7572">
        <v>0.95159051474143896</v>
      </c>
      <c r="Y7572">
        <v>1.62932779885015</v>
      </c>
      <c r="Z7572">
        <v>0.69013698642955401</v>
      </c>
      <c r="AA7572">
        <v>0.84521697243271998</v>
      </c>
      <c r="AB7572">
        <v>0.46060869058176501</v>
      </c>
      <c r="AC7572">
        <v>0.75388744886274095</v>
      </c>
      <c r="AD7572">
        <v>0.87989882095915395</v>
      </c>
      <c r="AE7572">
        <v>0.62932789753643903</v>
      </c>
      <c r="AF7572">
        <v>0.32549523997010099</v>
      </c>
      <c r="AG7572">
        <v>0.70473078222419605</v>
      </c>
      <c r="AH7572">
        <v>-23.2037630745793</v>
      </c>
      <c r="AI7572">
        <v>0.56157887380500204</v>
      </c>
      <c r="AJ7572">
        <v>0.78121606160956403</v>
      </c>
      <c r="AK7572">
        <v>2.4980830133637699</v>
      </c>
    </row>
    <row r="7573" spans="1:37" x14ac:dyDescent="0.2">
      <c r="A7573" t="s">
        <v>24716</v>
      </c>
      <c r="B7573">
        <v>10995672</v>
      </c>
      <c r="C7573">
        <v>10995830</v>
      </c>
      <c r="D7573">
        <v>159</v>
      </c>
      <c r="E7573" t="s">
        <v>25225</v>
      </c>
      <c r="F7573">
        <v>9</v>
      </c>
      <c r="G7573" t="s">
        <v>25226</v>
      </c>
      <c r="H7573" t="s">
        <v>36137</v>
      </c>
      <c r="I7573">
        <v>7</v>
      </c>
      <c r="J7573">
        <v>11013821</v>
      </c>
      <c r="K7573">
        <v>11015219</v>
      </c>
      <c r="L7573">
        <v>1399</v>
      </c>
      <c r="M7573">
        <v>1</v>
      </c>
      <c r="N7573">
        <v>9678</v>
      </c>
      <c r="O7573" t="s">
        <v>25227</v>
      </c>
      <c r="P7573">
        <v>-17991</v>
      </c>
      <c r="Q7573" t="s">
        <v>25228</v>
      </c>
      <c r="R7573" t="s">
        <v>25229</v>
      </c>
      <c r="S7573" t="s">
        <v>36138</v>
      </c>
      <c r="T7573">
        <v>0.32911398597860803</v>
      </c>
      <c r="U7573">
        <v>0.603102917160658</v>
      </c>
      <c r="V7573">
        <v>23.9452167186301</v>
      </c>
      <c r="W7573">
        <v>0.38920677604595899</v>
      </c>
      <c r="X7573">
        <v>0.704072456322962</v>
      </c>
      <c r="Y7573">
        <v>-23.7435828708584</v>
      </c>
      <c r="Z7573">
        <v>0.48464167878831399</v>
      </c>
      <c r="AA7573">
        <v>0.84435025072159198</v>
      </c>
      <c r="AB7573">
        <v>22.981742679508699</v>
      </c>
      <c r="AC7573">
        <v>0.21073619169722799</v>
      </c>
      <c r="AD7573">
        <v>0.68253123924728298</v>
      </c>
      <c r="AE7573">
        <v>-23.7435828708584</v>
      </c>
      <c r="AF7573">
        <v>0.16793847098801201</v>
      </c>
      <c r="AG7573">
        <v>0.68151250837662902</v>
      </c>
      <c r="AH7573">
        <v>23.9452167186301</v>
      </c>
      <c r="AI7573">
        <v>0.52399907623471598</v>
      </c>
      <c r="AJ7573">
        <v>0.78121606160956403</v>
      </c>
      <c r="AK7573">
        <v>-22.8748274889901</v>
      </c>
    </row>
    <row r="7574" spans="1:37" x14ac:dyDescent="0.2">
      <c r="A7574" t="s">
        <v>24716</v>
      </c>
      <c r="B7574">
        <v>10995830</v>
      </c>
      <c r="C7574">
        <v>10995988</v>
      </c>
      <c r="D7574">
        <v>159</v>
      </c>
      <c r="E7574" t="s">
        <v>25230</v>
      </c>
      <c r="F7574">
        <v>10</v>
      </c>
      <c r="G7574" t="s">
        <v>25231</v>
      </c>
      <c r="H7574" t="s">
        <v>36137</v>
      </c>
      <c r="I7574">
        <v>7</v>
      </c>
      <c r="J7574">
        <v>11013821</v>
      </c>
      <c r="K7574">
        <v>11015219</v>
      </c>
      <c r="L7574">
        <v>1399</v>
      </c>
      <c r="M7574">
        <v>1</v>
      </c>
      <c r="N7574">
        <v>9678</v>
      </c>
      <c r="O7574" t="s">
        <v>25227</v>
      </c>
      <c r="P7574">
        <v>-17833</v>
      </c>
      <c r="Q7574" t="s">
        <v>25228</v>
      </c>
      <c r="R7574" t="s">
        <v>25229</v>
      </c>
      <c r="S7574" t="s">
        <v>36138</v>
      </c>
      <c r="T7574">
        <v>0.32911398597860803</v>
      </c>
      <c r="U7574">
        <v>0.603102917160658</v>
      </c>
      <c r="V7574">
        <v>23.9452167186301</v>
      </c>
      <c r="W7574">
        <v>0.38920677604595899</v>
      </c>
      <c r="X7574">
        <v>0.704072456322962</v>
      </c>
      <c r="Y7574">
        <v>-23.7435828708584</v>
      </c>
      <c r="Z7574">
        <v>0.48464167878831399</v>
      </c>
      <c r="AA7574">
        <v>0.84435025072159198</v>
      </c>
      <c r="AB7574">
        <v>22.981742679508699</v>
      </c>
      <c r="AC7574">
        <v>0.21073619169722799</v>
      </c>
      <c r="AD7574">
        <v>0.68253123924728298</v>
      </c>
      <c r="AE7574">
        <v>-23.7435828708584</v>
      </c>
      <c r="AF7574">
        <v>0.16793847098801201</v>
      </c>
      <c r="AG7574">
        <v>0.68151250837662902</v>
      </c>
      <c r="AH7574">
        <v>23.9452167186301</v>
      </c>
      <c r="AI7574">
        <v>0.52399907623471598</v>
      </c>
      <c r="AJ7574">
        <v>0.78121606160956403</v>
      </c>
      <c r="AK7574">
        <v>-22.8748274889901</v>
      </c>
    </row>
    <row r="7575" spans="1:37" x14ac:dyDescent="0.2">
      <c r="A7575" t="s">
        <v>24716</v>
      </c>
      <c r="B7575">
        <v>12555982</v>
      </c>
      <c r="C7575">
        <v>12556185</v>
      </c>
      <c r="D7575">
        <v>204</v>
      </c>
      <c r="E7575" t="s">
        <v>25232</v>
      </c>
      <c r="F7575">
        <v>7</v>
      </c>
      <c r="G7575" t="s">
        <v>25233</v>
      </c>
      <c r="H7575" t="s">
        <v>31000</v>
      </c>
      <c r="I7575">
        <v>7</v>
      </c>
      <c r="J7575">
        <v>12570577</v>
      </c>
      <c r="K7575">
        <v>12653104</v>
      </c>
      <c r="L7575">
        <v>82528</v>
      </c>
      <c r="M7575">
        <v>1</v>
      </c>
      <c r="N7575">
        <v>85477</v>
      </c>
      <c r="O7575" t="s">
        <v>25234</v>
      </c>
      <c r="P7575">
        <v>-14392</v>
      </c>
      <c r="Q7575" t="s">
        <v>25235</v>
      </c>
      <c r="R7575" t="s">
        <v>25236</v>
      </c>
      <c r="S7575" t="s">
        <v>25237</v>
      </c>
      <c r="T7575">
        <v>0.17308923567461099</v>
      </c>
      <c r="U7575">
        <v>0.603102917160658</v>
      </c>
      <c r="V7575">
        <v>-24.663147834763802</v>
      </c>
      <c r="W7575">
        <v>0.20525741147413201</v>
      </c>
      <c r="X7575">
        <v>0.704072456322962</v>
      </c>
      <c r="Y7575">
        <v>-24.531903306657298</v>
      </c>
      <c r="Z7575">
        <v>5.50355599158565E-2</v>
      </c>
      <c r="AA7575">
        <v>0.72610664078822296</v>
      </c>
      <c r="AB7575">
        <v>-24.663147834763802</v>
      </c>
      <c r="AC7575">
        <v>7.0489011448141195E-2</v>
      </c>
      <c r="AD7575">
        <v>0.57684129297949804</v>
      </c>
      <c r="AE7575">
        <v>-24.531903306657298</v>
      </c>
      <c r="AF7575">
        <v>0.32549523997010099</v>
      </c>
      <c r="AG7575">
        <v>0.70473078222419605</v>
      </c>
      <c r="AH7575">
        <v>-23.733537211786899</v>
      </c>
      <c r="AI7575">
        <v>0.35038410267202102</v>
      </c>
      <c r="AJ7575">
        <v>0.78121606160956403</v>
      </c>
      <c r="AK7575">
        <v>-23.663147889067201</v>
      </c>
    </row>
    <row r="7576" spans="1:37" x14ac:dyDescent="0.2">
      <c r="A7576" t="s">
        <v>24716</v>
      </c>
      <c r="B7576">
        <v>12556185</v>
      </c>
      <c r="C7576">
        <v>12556388</v>
      </c>
      <c r="D7576">
        <v>204</v>
      </c>
      <c r="E7576" t="s">
        <v>25238</v>
      </c>
      <c r="F7576">
        <v>22</v>
      </c>
      <c r="G7576" t="s">
        <v>25239</v>
      </c>
      <c r="H7576" t="s">
        <v>31000</v>
      </c>
      <c r="I7576">
        <v>7</v>
      </c>
      <c r="J7576">
        <v>12570577</v>
      </c>
      <c r="K7576">
        <v>12653104</v>
      </c>
      <c r="L7576">
        <v>82528</v>
      </c>
      <c r="M7576">
        <v>1</v>
      </c>
      <c r="N7576">
        <v>85477</v>
      </c>
      <c r="O7576" t="s">
        <v>25234</v>
      </c>
      <c r="P7576">
        <v>-14189</v>
      </c>
      <c r="Q7576" t="s">
        <v>25235</v>
      </c>
      <c r="R7576" t="s">
        <v>25236</v>
      </c>
      <c r="S7576" t="s">
        <v>25237</v>
      </c>
      <c r="T7576">
        <v>0.17308923567461099</v>
      </c>
      <c r="U7576">
        <v>0.603102917160658</v>
      </c>
      <c r="V7576">
        <v>-24.663147834763802</v>
      </c>
      <c r="W7576">
        <v>0.20525741147413201</v>
      </c>
      <c r="X7576">
        <v>0.704072456322962</v>
      </c>
      <c r="Y7576">
        <v>-24.531903306657298</v>
      </c>
      <c r="Z7576">
        <v>5.50355599158565E-2</v>
      </c>
      <c r="AA7576">
        <v>0.72610664078822296</v>
      </c>
      <c r="AB7576">
        <v>-24.663147834763802</v>
      </c>
      <c r="AC7576">
        <v>7.0489011448141195E-2</v>
      </c>
      <c r="AD7576">
        <v>0.57684129297949804</v>
      </c>
      <c r="AE7576">
        <v>-24.531903306657298</v>
      </c>
      <c r="AF7576">
        <v>0.32549523997010099</v>
      </c>
      <c r="AG7576">
        <v>0.70473078222419605</v>
      </c>
      <c r="AH7576">
        <v>-23.733537211786899</v>
      </c>
      <c r="AI7576">
        <v>0.35038410267202102</v>
      </c>
      <c r="AJ7576">
        <v>0.78121606160956403</v>
      </c>
      <c r="AK7576">
        <v>-23.663147889067201</v>
      </c>
    </row>
    <row r="7577" spans="1:37" x14ac:dyDescent="0.2">
      <c r="A7577" t="s">
        <v>24716</v>
      </c>
      <c r="B7577">
        <v>12863776</v>
      </c>
      <c r="C7577">
        <v>12863924</v>
      </c>
      <c r="D7577">
        <v>149</v>
      </c>
      <c r="E7577" t="s">
        <v>25240</v>
      </c>
      <c r="F7577">
        <v>2</v>
      </c>
      <c r="G7577" t="s">
        <v>25241</v>
      </c>
      <c r="H7577" t="s">
        <v>36139</v>
      </c>
      <c r="I7577">
        <v>7</v>
      </c>
      <c r="J7577">
        <v>12802249</v>
      </c>
      <c r="K7577">
        <v>13704540</v>
      </c>
      <c r="L7577">
        <v>902292</v>
      </c>
      <c r="M7577">
        <v>1</v>
      </c>
      <c r="N7577">
        <v>107986770</v>
      </c>
      <c r="O7577" t="s">
        <v>25242</v>
      </c>
      <c r="P7577">
        <v>61527</v>
      </c>
      <c r="Q7577" t="s">
        <v>40</v>
      </c>
      <c r="R7577" t="s">
        <v>25243</v>
      </c>
      <c r="S7577" t="s">
        <v>36140</v>
      </c>
      <c r="T7577" t="s">
        <v>40</v>
      </c>
      <c r="U7577" t="s">
        <v>40</v>
      </c>
      <c r="V7577">
        <v>0</v>
      </c>
      <c r="W7577" t="s">
        <v>40</v>
      </c>
      <c r="X7577" t="s">
        <v>40</v>
      </c>
      <c r="Y7577">
        <v>0</v>
      </c>
      <c r="Z7577" t="s">
        <v>40</v>
      </c>
      <c r="AA7577" t="s">
        <v>40</v>
      </c>
      <c r="AB7577">
        <v>0</v>
      </c>
      <c r="AC7577" t="s">
        <v>40</v>
      </c>
      <c r="AD7577" t="s">
        <v>40</v>
      </c>
      <c r="AE7577">
        <v>0</v>
      </c>
      <c r="AF7577" t="s">
        <v>40</v>
      </c>
      <c r="AG7577" t="s">
        <v>40</v>
      </c>
      <c r="AH7577">
        <v>0</v>
      </c>
      <c r="AI7577" t="s">
        <v>40</v>
      </c>
      <c r="AJ7577" t="s">
        <v>40</v>
      </c>
      <c r="AK7577">
        <v>0</v>
      </c>
    </row>
    <row r="7578" spans="1:37" x14ac:dyDescent="0.2">
      <c r="A7578" t="s">
        <v>24716</v>
      </c>
      <c r="B7578">
        <v>15853056</v>
      </c>
      <c r="C7578">
        <v>15853197</v>
      </c>
      <c r="D7578">
        <v>142</v>
      </c>
      <c r="E7578" t="s">
        <v>25244</v>
      </c>
      <c r="F7578">
        <v>1</v>
      </c>
      <c r="G7578" t="s">
        <v>25245</v>
      </c>
      <c r="H7578" t="s">
        <v>31000</v>
      </c>
      <c r="I7578">
        <v>7</v>
      </c>
      <c r="J7578">
        <v>15736373</v>
      </c>
      <c r="K7578">
        <v>15796370</v>
      </c>
      <c r="L7578">
        <v>59998</v>
      </c>
      <c r="M7578">
        <v>2</v>
      </c>
      <c r="N7578">
        <v>105375167</v>
      </c>
      <c r="O7578" t="s">
        <v>25246</v>
      </c>
      <c r="P7578">
        <v>-56686</v>
      </c>
      <c r="Q7578" t="s">
        <v>40</v>
      </c>
      <c r="R7578" t="s">
        <v>25247</v>
      </c>
      <c r="S7578" t="s">
        <v>36141</v>
      </c>
      <c r="T7578">
        <v>0.644035865418358</v>
      </c>
      <c r="U7578">
        <v>0.84904924635754497</v>
      </c>
      <c r="V7578">
        <v>0.66336995032632695</v>
      </c>
      <c r="W7578">
        <v>0.20525741147413201</v>
      </c>
      <c r="X7578">
        <v>0.704072456322962</v>
      </c>
      <c r="Y7578">
        <v>-24.005444814629701</v>
      </c>
      <c r="Z7578">
        <v>0.55428001561304696</v>
      </c>
      <c r="AA7578">
        <v>0.84521697243271998</v>
      </c>
      <c r="AB7578">
        <v>0.27109972443529501</v>
      </c>
      <c r="AC7578">
        <v>0.615069744472027</v>
      </c>
      <c r="AD7578">
        <v>0.87989882095915395</v>
      </c>
      <c r="AE7578">
        <v>-0.73713686171197601</v>
      </c>
      <c r="AF7578">
        <v>0.77173648502780101</v>
      </c>
      <c r="AG7578">
        <v>0.88417364479730298</v>
      </c>
      <c r="AH7578">
        <v>0.79995438433106603</v>
      </c>
      <c r="AI7578">
        <v>0.17351581260912399</v>
      </c>
      <c r="AJ7578">
        <v>0.78121606160956403</v>
      </c>
      <c r="AK7578">
        <v>-24.130317792234699</v>
      </c>
    </row>
    <row r="7579" spans="1:37" x14ac:dyDescent="0.2">
      <c r="A7579" t="s">
        <v>24716</v>
      </c>
      <c r="B7579">
        <v>15853197</v>
      </c>
      <c r="C7579">
        <v>15853338</v>
      </c>
      <c r="D7579">
        <v>142</v>
      </c>
      <c r="E7579" t="s">
        <v>25248</v>
      </c>
      <c r="F7579">
        <v>3</v>
      </c>
      <c r="G7579" t="s">
        <v>25249</v>
      </c>
      <c r="H7579" t="s">
        <v>31000</v>
      </c>
      <c r="I7579">
        <v>7</v>
      </c>
      <c r="J7579">
        <v>15736373</v>
      </c>
      <c r="K7579">
        <v>15796370</v>
      </c>
      <c r="L7579">
        <v>59998</v>
      </c>
      <c r="M7579">
        <v>2</v>
      </c>
      <c r="N7579">
        <v>105375167</v>
      </c>
      <c r="O7579" t="s">
        <v>25246</v>
      </c>
      <c r="P7579">
        <v>-56827</v>
      </c>
      <c r="Q7579" t="s">
        <v>40</v>
      </c>
      <c r="R7579" t="s">
        <v>25247</v>
      </c>
      <c r="S7579" t="s">
        <v>36141</v>
      </c>
      <c r="T7579">
        <v>0.644035865418358</v>
      </c>
      <c r="U7579">
        <v>0.84904924635754497</v>
      </c>
      <c r="V7579">
        <v>0.66336995032632695</v>
      </c>
      <c r="W7579">
        <v>0.20525741147413201</v>
      </c>
      <c r="X7579">
        <v>0.704072456322962</v>
      </c>
      <c r="Y7579">
        <v>-24.005444814629701</v>
      </c>
      <c r="Z7579">
        <v>0.55428001561304696</v>
      </c>
      <c r="AA7579">
        <v>0.84521697243271998</v>
      </c>
      <c r="AB7579">
        <v>0.27109972443529501</v>
      </c>
      <c r="AC7579">
        <v>0.615069744472027</v>
      </c>
      <c r="AD7579">
        <v>0.87989882095915395</v>
      </c>
      <c r="AE7579">
        <v>-0.73713686171197601</v>
      </c>
      <c r="AF7579">
        <v>0.77173648502780101</v>
      </c>
      <c r="AG7579">
        <v>0.88417364479730298</v>
      </c>
      <c r="AH7579">
        <v>0.79995438433106603</v>
      </c>
      <c r="AI7579">
        <v>0.17351581260912399</v>
      </c>
      <c r="AJ7579">
        <v>0.78121606160956403</v>
      </c>
      <c r="AK7579">
        <v>-24.130317792234699</v>
      </c>
    </row>
    <row r="7580" spans="1:37" x14ac:dyDescent="0.2">
      <c r="A7580" t="s">
        <v>24716</v>
      </c>
      <c r="B7580">
        <v>15853338</v>
      </c>
      <c r="C7580">
        <v>15853479</v>
      </c>
      <c r="D7580">
        <v>142</v>
      </c>
      <c r="E7580" t="s">
        <v>25250</v>
      </c>
      <c r="F7580">
        <v>0</v>
      </c>
      <c r="G7580" t="s">
        <v>25251</v>
      </c>
      <c r="H7580" t="s">
        <v>31000</v>
      </c>
      <c r="I7580">
        <v>7</v>
      </c>
      <c r="J7580">
        <v>15736373</v>
      </c>
      <c r="K7580">
        <v>15796370</v>
      </c>
      <c r="L7580">
        <v>59998</v>
      </c>
      <c r="M7580">
        <v>2</v>
      </c>
      <c r="N7580">
        <v>105375167</v>
      </c>
      <c r="O7580" t="s">
        <v>25246</v>
      </c>
      <c r="P7580">
        <v>-56968</v>
      </c>
      <c r="Q7580" t="s">
        <v>40</v>
      </c>
      <c r="R7580" t="s">
        <v>25247</v>
      </c>
      <c r="S7580" t="s">
        <v>36141</v>
      </c>
      <c r="T7580">
        <v>0.644035865418358</v>
      </c>
      <c r="U7580">
        <v>0.84904924635754497</v>
      </c>
      <c r="V7580">
        <v>0.66336995032632695</v>
      </c>
      <c r="W7580">
        <v>0.20525741147413201</v>
      </c>
      <c r="X7580">
        <v>0.704072456322962</v>
      </c>
      <c r="Y7580">
        <v>-24.005444814629701</v>
      </c>
      <c r="Z7580">
        <v>0.55428001561304696</v>
      </c>
      <c r="AA7580">
        <v>0.84521697243271998</v>
      </c>
      <c r="AB7580">
        <v>0.27109972443529501</v>
      </c>
      <c r="AC7580">
        <v>0.615069744472027</v>
      </c>
      <c r="AD7580">
        <v>0.87989882095915395</v>
      </c>
      <c r="AE7580">
        <v>-0.73713686171197601</v>
      </c>
      <c r="AF7580">
        <v>0.77173648502780101</v>
      </c>
      <c r="AG7580">
        <v>0.88417364479730298</v>
      </c>
      <c r="AH7580">
        <v>0.79995438433106603</v>
      </c>
      <c r="AI7580">
        <v>0.17351581260912399</v>
      </c>
      <c r="AJ7580">
        <v>0.78121606160956403</v>
      </c>
      <c r="AK7580">
        <v>-24.130317792234699</v>
      </c>
    </row>
    <row r="7581" spans="1:37" x14ac:dyDescent="0.2">
      <c r="A7581" t="s">
        <v>24716</v>
      </c>
      <c r="B7581">
        <v>15940821</v>
      </c>
      <c r="C7581">
        <v>15940994</v>
      </c>
      <c r="D7581">
        <v>174</v>
      </c>
      <c r="E7581" t="s">
        <v>25252</v>
      </c>
      <c r="F7581">
        <v>2</v>
      </c>
      <c r="G7581" t="s">
        <v>25253</v>
      </c>
      <c r="H7581" t="s">
        <v>31000</v>
      </c>
      <c r="I7581">
        <v>7</v>
      </c>
      <c r="J7581">
        <v>15736373</v>
      </c>
      <c r="K7581">
        <v>15796370</v>
      </c>
      <c r="L7581">
        <v>59998</v>
      </c>
      <c r="M7581">
        <v>2</v>
      </c>
      <c r="N7581">
        <v>105375167</v>
      </c>
      <c r="O7581" t="s">
        <v>25246</v>
      </c>
      <c r="P7581">
        <v>-144451</v>
      </c>
      <c r="Q7581" t="s">
        <v>40</v>
      </c>
      <c r="R7581" t="s">
        <v>25247</v>
      </c>
      <c r="S7581" t="s">
        <v>36141</v>
      </c>
      <c r="T7581">
        <v>0.97979524468909096</v>
      </c>
      <c r="U7581">
        <v>1</v>
      </c>
      <c r="V7581">
        <v>-1.8265481549832401</v>
      </c>
      <c r="W7581">
        <v>0.427323497058756</v>
      </c>
      <c r="X7581">
        <v>0.73460997439807996</v>
      </c>
      <c r="Y7581">
        <v>-2.4887433774217298</v>
      </c>
      <c r="Z7581">
        <v>0.48462788743282897</v>
      </c>
      <c r="AA7581">
        <v>0.84435025072159198</v>
      </c>
      <c r="AB7581">
        <v>-2.7900219770021599</v>
      </c>
      <c r="AC7581">
        <v>0.122775156056933</v>
      </c>
      <c r="AD7581">
        <v>0.68253123924728298</v>
      </c>
      <c r="AE7581">
        <v>-3.4887428792206601</v>
      </c>
      <c r="AF7581">
        <v>0.52568734144070195</v>
      </c>
      <c r="AG7581">
        <v>0.80674443595273604</v>
      </c>
      <c r="AH7581">
        <v>-0.89693756395366997</v>
      </c>
      <c r="AI7581">
        <v>0.81350599864527495</v>
      </c>
      <c r="AJ7581">
        <v>0.94390293416205995</v>
      </c>
      <c r="AK7581">
        <v>-1.61998798402363</v>
      </c>
    </row>
    <row r="7582" spans="1:37" x14ac:dyDescent="0.2">
      <c r="A7582" t="s">
        <v>24716</v>
      </c>
      <c r="B7582">
        <v>15940994</v>
      </c>
      <c r="C7582">
        <v>15941167</v>
      </c>
      <c r="D7582">
        <v>174</v>
      </c>
      <c r="E7582" t="s">
        <v>25254</v>
      </c>
      <c r="F7582">
        <v>1</v>
      </c>
      <c r="G7582" t="s">
        <v>25255</v>
      </c>
      <c r="H7582" t="s">
        <v>31000</v>
      </c>
      <c r="I7582">
        <v>7</v>
      </c>
      <c r="J7582">
        <v>15736373</v>
      </c>
      <c r="K7582">
        <v>15796370</v>
      </c>
      <c r="L7582">
        <v>59998</v>
      </c>
      <c r="M7582">
        <v>2</v>
      </c>
      <c r="N7582">
        <v>105375167</v>
      </c>
      <c r="O7582" t="s">
        <v>25246</v>
      </c>
      <c r="P7582">
        <v>-144624</v>
      </c>
      <c r="Q7582" t="s">
        <v>40</v>
      </c>
      <c r="R7582" t="s">
        <v>25247</v>
      </c>
      <c r="S7582" t="s">
        <v>36141</v>
      </c>
      <c r="T7582">
        <v>0.97979524468909096</v>
      </c>
      <c r="U7582">
        <v>1</v>
      </c>
      <c r="V7582">
        <v>-1.64276599667352</v>
      </c>
      <c r="W7582">
        <v>0.427323497058756</v>
      </c>
      <c r="X7582">
        <v>0.73460997439807996</v>
      </c>
      <c r="Y7582">
        <v>-2.32358839096457</v>
      </c>
      <c r="Z7582">
        <v>0.48462788743282897</v>
      </c>
      <c r="AA7582">
        <v>0.84435025072159198</v>
      </c>
      <c r="AB7582">
        <v>-2.60623981869244</v>
      </c>
      <c r="AC7582">
        <v>0.122775156056933</v>
      </c>
      <c r="AD7582">
        <v>0.68253123924728298</v>
      </c>
      <c r="AE7582">
        <v>-3.3235878927634901</v>
      </c>
      <c r="AF7582">
        <v>0.52568734144070195</v>
      </c>
      <c r="AG7582">
        <v>0.80674443595273604</v>
      </c>
      <c r="AH7582">
        <v>-0.71315541665916504</v>
      </c>
      <c r="AI7582">
        <v>0.81350599864527495</v>
      </c>
      <c r="AJ7582">
        <v>0.94390293416205995</v>
      </c>
      <c r="AK7582">
        <v>-1.45483300645964</v>
      </c>
    </row>
    <row r="7583" spans="1:37" x14ac:dyDescent="0.2">
      <c r="A7583" t="s">
        <v>24716</v>
      </c>
      <c r="B7583">
        <v>16099071</v>
      </c>
      <c r="C7583">
        <v>16099223</v>
      </c>
      <c r="D7583">
        <v>153</v>
      </c>
      <c r="E7583" t="s">
        <v>25256</v>
      </c>
      <c r="F7583">
        <v>2</v>
      </c>
      <c r="G7583" t="s">
        <v>25257</v>
      </c>
      <c r="H7583" t="s">
        <v>36142</v>
      </c>
      <c r="I7583">
        <v>7</v>
      </c>
      <c r="J7583">
        <v>16210484</v>
      </c>
      <c r="K7583">
        <v>16269909</v>
      </c>
      <c r="L7583">
        <v>59426</v>
      </c>
      <c r="M7583">
        <v>1</v>
      </c>
      <c r="N7583">
        <v>100506025</v>
      </c>
      <c r="O7583" t="s">
        <v>25258</v>
      </c>
      <c r="P7583">
        <v>-111261</v>
      </c>
      <c r="Q7583" t="s">
        <v>25259</v>
      </c>
      <c r="R7583" t="s">
        <v>25260</v>
      </c>
      <c r="S7583" t="s">
        <v>36143</v>
      </c>
      <c r="T7583">
        <v>0.32911398597860803</v>
      </c>
      <c r="U7583">
        <v>0.603102917160658</v>
      </c>
      <c r="V7583">
        <v>23.1617339925747</v>
      </c>
      <c r="W7583">
        <v>0.29261482077562401</v>
      </c>
      <c r="X7583">
        <v>0.704072456322962</v>
      </c>
      <c r="Y7583">
        <v>23.235734566331299</v>
      </c>
      <c r="Z7583">
        <v>0.306975110376564</v>
      </c>
      <c r="AA7583">
        <v>0.72610664078822296</v>
      </c>
      <c r="AB7583">
        <v>22.9150947812814</v>
      </c>
      <c r="AC7583">
        <v>0.27780950890804001</v>
      </c>
      <c r="AD7583">
        <v>0.68253123924728298</v>
      </c>
      <c r="AE7583">
        <v>22.952569482022898</v>
      </c>
      <c r="AF7583">
        <v>0.61410715005536498</v>
      </c>
      <c r="AG7583">
        <v>0.80674443595273604</v>
      </c>
      <c r="AH7583">
        <v>1.6358256337488399</v>
      </c>
      <c r="AI7583">
        <v>0.56157887380500204</v>
      </c>
      <c r="AJ7583">
        <v>0.78121606160956403</v>
      </c>
      <c r="AK7583">
        <v>1.7802155115076901</v>
      </c>
    </row>
    <row r="7584" spans="1:37" x14ac:dyDescent="0.2">
      <c r="A7584" t="s">
        <v>24716</v>
      </c>
      <c r="B7584">
        <v>16217014</v>
      </c>
      <c r="C7584">
        <v>16217190</v>
      </c>
      <c r="D7584">
        <v>177</v>
      </c>
      <c r="E7584" t="s">
        <v>25261</v>
      </c>
      <c r="F7584">
        <v>4</v>
      </c>
      <c r="G7584" t="s">
        <v>25262</v>
      </c>
      <c r="H7584" t="s">
        <v>36144</v>
      </c>
      <c r="I7584">
        <v>7</v>
      </c>
      <c r="J7584">
        <v>16210544</v>
      </c>
      <c r="K7584">
        <v>16269247</v>
      </c>
      <c r="L7584">
        <v>58704</v>
      </c>
      <c r="M7584">
        <v>1</v>
      </c>
      <c r="N7584">
        <v>100506025</v>
      </c>
      <c r="O7584" t="s">
        <v>25263</v>
      </c>
      <c r="P7584">
        <v>6470</v>
      </c>
      <c r="Q7584" t="s">
        <v>25259</v>
      </c>
      <c r="R7584" t="s">
        <v>25260</v>
      </c>
      <c r="S7584" t="s">
        <v>36143</v>
      </c>
      <c r="T7584">
        <v>0.80701851994780005</v>
      </c>
      <c r="U7584">
        <v>1</v>
      </c>
      <c r="V7584">
        <v>0.26284533731745802</v>
      </c>
      <c r="W7584">
        <v>0.59451865309392105</v>
      </c>
      <c r="X7584">
        <v>0.90131490252619495</v>
      </c>
      <c r="Y7584">
        <v>-0.14997018059468301</v>
      </c>
      <c r="Z7584">
        <v>1</v>
      </c>
      <c r="AA7584">
        <v>1</v>
      </c>
      <c r="AB7584">
        <v>0.302865200386637</v>
      </c>
      <c r="AC7584">
        <v>0.652694492718908</v>
      </c>
      <c r="AD7584">
        <v>0.87989882095915395</v>
      </c>
      <c r="AE7584">
        <v>-0.338674088847709</v>
      </c>
      <c r="AF7584">
        <v>0.62451986624066702</v>
      </c>
      <c r="AG7584">
        <v>0.80674443595273604</v>
      </c>
      <c r="AH7584">
        <v>8.9294778031159205E-2</v>
      </c>
      <c r="AI7584">
        <v>0.58956371352479298</v>
      </c>
      <c r="AJ7584">
        <v>0.78121606160956403</v>
      </c>
      <c r="AK7584">
        <v>7.5428533859571004E-2</v>
      </c>
    </row>
    <row r="7585" spans="1:37" x14ac:dyDescent="0.2">
      <c r="A7585" t="s">
        <v>24716</v>
      </c>
      <c r="B7585">
        <v>16217190</v>
      </c>
      <c r="C7585">
        <v>16217366</v>
      </c>
      <c r="D7585">
        <v>177</v>
      </c>
      <c r="E7585" t="s">
        <v>25264</v>
      </c>
      <c r="F7585">
        <v>1</v>
      </c>
      <c r="G7585" t="s">
        <v>25265</v>
      </c>
      <c r="H7585" t="s">
        <v>36144</v>
      </c>
      <c r="I7585">
        <v>7</v>
      </c>
      <c r="J7585">
        <v>16210544</v>
      </c>
      <c r="K7585">
        <v>16269247</v>
      </c>
      <c r="L7585">
        <v>58704</v>
      </c>
      <c r="M7585">
        <v>1</v>
      </c>
      <c r="N7585">
        <v>100506025</v>
      </c>
      <c r="O7585" t="s">
        <v>25263</v>
      </c>
      <c r="P7585">
        <v>6646</v>
      </c>
      <c r="Q7585" t="s">
        <v>25259</v>
      </c>
      <c r="R7585" t="s">
        <v>25260</v>
      </c>
      <c r="S7585" t="s">
        <v>36143</v>
      </c>
      <c r="T7585">
        <v>0.80701851994780005</v>
      </c>
      <c r="U7585">
        <v>1</v>
      </c>
      <c r="V7585">
        <v>0.26284533731745802</v>
      </c>
      <c r="W7585">
        <v>0.59451865309392105</v>
      </c>
      <c r="X7585">
        <v>0.90131490252619495</v>
      </c>
      <c r="Y7585">
        <v>-0.14997018059468301</v>
      </c>
      <c r="Z7585">
        <v>1</v>
      </c>
      <c r="AA7585">
        <v>1</v>
      </c>
      <c r="AB7585">
        <v>0.302865200386637</v>
      </c>
      <c r="AC7585">
        <v>0.652694492718908</v>
      </c>
      <c r="AD7585">
        <v>0.87989882095915395</v>
      </c>
      <c r="AE7585">
        <v>-0.338674088847709</v>
      </c>
      <c r="AF7585">
        <v>0.62451986624066702</v>
      </c>
      <c r="AG7585">
        <v>0.80674443595273604</v>
      </c>
      <c r="AH7585">
        <v>8.9294778031159205E-2</v>
      </c>
      <c r="AI7585">
        <v>0.58956371352479298</v>
      </c>
      <c r="AJ7585">
        <v>0.78121606160956403</v>
      </c>
      <c r="AK7585">
        <v>7.5428533859571004E-2</v>
      </c>
    </row>
    <row r="7586" spans="1:37" x14ac:dyDescent="0.2">
      <c r="A7586" t="s">
        <v>24716</v>
      </c>
      <c r="B7586">
        <v>17741659</v>
      </c>
      <c r="C7586">
        <v>17741853</v>
      </c>
      <c r="D7586">
        <v>195</v>
      </c>
      <c r="E7586" t="s">
        <v>25266</v>
      </c>
      <c r="F7586">
        <v>1</v>
      </c>
      <c r="G7586" t="s">
        <v>25267</v>
      </c>
      <c r="H7586" t="s">
        <v>31000</v>
      </c>
      <c r="I7586">
        <v>7</v>
      </c>
      <c r="J7586">
        <v>17793764</v>
      </c>
      <c r="K7586">
        <v>17821697</v>
      </c>
      <c r="L7586">
        <v>27934</v>
      </c>
      <c r="M7586">
        <v>2</v>
      </c>
      <c r="N7586">
        <v>23161</v>
      </c>
      <c r="O7586" t="s">
        <v>25268</v>
      </c>
      <c r="P7586">
        <v>79844</v>
      </c>
      <c r="Q7586" t="s">
        <v>25269</v>
      </c>
      <c r="R7586" t="s">
        <v>25270</v>
      </c>
      <c r="S7586" t="s">
        <v>36145</v>
      </c>
      <c r="T7586">
        <v>0.17308923567461099</v>
      </c>
      <c r="U7586">
        <v>0.603102917160658</v>
      </c>
      <c r="V7586">
        <v>-23.304899028941001</v>
      </c>
      <c r="W7586">
        <v>0.94541066367716797</v>
      </c>
      <c r="X7586">
        <v>0.95159051474143896</v>
      </c>
      <c r="Y7586">
        <v>-0.75640724950732197</v>
      </c>
      <c r="Z7586">
        <v>0.23404878042441499</v>
      </c>
      <c r="AA7586">
        <v>0.72610664078822296</v>
      </c>
      <c r="AB7586">
        <v>-2.54103154049989</v>
      </c>
      <c r="AC7586">
        <v>0.92091778829119397</v>
      </c>
      <c r="AD7586">
        <v>0.94068432309766403</v>
      </c>
      <c r="AE7586">
        <v>-0.69362368650613004</v>
      </c>
      <c r="AF7586">
        <v>0.22065000948199101</v>
      </c>
      <c r="AG7586">
        <v>0.68151250837662902</v>
      </c>
      <c r="AH7586">
        <v>-22.774835600801602</v>
      </c>
      <c r="AI7586">
        <v>0.98342151819761803</v>
      </c>
      <c r="AJ7586">
        <v>0.98789258377071898</v>
      </c>
      <c r="AK7586">
        <v>-0.50355738982204801</v>
      </c>
    </row>
    <row r="7587" spans="1:37" x14ac:dyDescent="0.2">
      <c r="A7587" t="s">
        <v>24716</v>
      </c>
      <c r="B7587">
        <v>18419963</v>
      </c>
      <c r="C7587">
        <v>18420115</v>
      </c>
      <c r="D7587">
        <v>153</v>
      </c>
      <c r="E7587" t="s">
        <v>25271</v>
      </c>
      <c r="F7587">
        <v>1</v>
      </c>
      <c r="G7587" t="s">
        <v>25272</v>
      </c>
      <c r="H7587" t="s">
        <v>36146</v>
      </c>
      <c r="I7587">
        <v>7</v>
      </c>
      <c r="J7587">
        <v>18495710</v>
      </c>
      <c r="K7587">
        <v>18591544</v>
      </c>
      <c r="L7587">
        <v>95835</v>
      </c>
      <c r="M7587">
        <v>1</v>
      </c>
      <c r="N7587">
        <v>9734</v>
      </c>
      <c r="O7587" t="s">
        <v>25273</v>
      </c>
      <c r="P7587">
        <v>-75595</v>
      </c>
      <c r="Q7587" t="s">
        <v>25274</v>
      </c>
      <c r="R7587" t="s">
        <v>25275</v>
      </c>
      <c r="S7587" t="s">
        <v>36147</v>
      </c>
      <c r="T7587">
        <v>0.32911398597860803</v>
      </c>
      <c r="U7587">
        <v>0.603102917160658</v>
      </c>
      <c r="V7587">
        <v>25.523325542873401</v>
      </c>
      <c r="W7587">
        <v>0.38920677604595899</v>
      </c>
      <c r="X7587">
        <v>0.704072456322962</v>
      </c>
      <c r="Y7587">
        <v>-25.321691686190999</v>
      </c>
      <c r="Z7587">
        <v>0.306975110376564</v>
      </c>
      <c r="AA7587">
        <v>0.72610664078822296</v>
      </c>
      <c r="AB7587">
        <v>24.651981155011502</v>
      </c>
      <c r="AC7587">
        <v>0.71753805159658501</v>
      </c>
      <c r="AD7587">
        <v>0.87989882095915395</v>
      </c>
      <c r="AE7587">
        <v>-4.6470108133397501</v>
      </c>
      <c r="AF7587">
        <v>0.61410715005536498</v>
      </c>
      <c r="AG7587">
        <v>0.80674443595273604</v>
      </c>
      <c r="AH7587">
        <v>4.9226452061008397</v>
      </c>
      <c r="AI7587">
        <v>0.35038410267202102</v>
      </c>
      <c r="AJ7587">
        <v>0.78121606160956403</v>
      </c>
      <c r="AK7587">
        <v>-24.545065955304601</v>
      </c>
    </row>
    <row r="7588" spans="1:37" x14ac:dyDescent="0.2">
      <c r="A7588" t="s">
        <v>24716</v>
      </c>
      <c r="B7588">
        <v>19194135</v>
      </c>
      <c r="C7588">
        <v>19194308</v>
      </c>
      <c r="D7588">
        <v>174</v>
      </c>
      <c r="E7588" t="s">
        <v>25276</v>
      </c>
      <c r="F7588">
        <v>1</v>
      </c>
      <c r="G7588" t="s">
        <v>25277</v>
      </c>
      <c r="H7588" t="s">
        <v>31000</v>
      </c>
      <c r="I7588">
        <v>7</v>
      </c>
      <c r="J7588">
        <v>19144782</v>
      </c>
      <c r="K7588">
        <v>19145421</v>
      </c>
      <c r="L7588">
        <v>640</v>
      </c>
      <c r="M7588">
        <v>2</v>
      </c>
      <c r="N7588">
        <v>222894</v>
      </c>
      <c r="O7588" t="s">
        <v>25278</v>
      </c>
      <c r="P7588">
        <v>-48714</v>
      </c>
      <c r="Q7588" t="s">
        <v>25279</v>
      </c>
      <c r="R7588" t="s">
        <v>25280</v>
      </c>
      <c r="S7588" t="s">
        <v>36148</v>
      </c>
      <c r="T7588">
        <v>0.60318812523568999</v>
      </c>
      <c r="U7588">
        <v>0.82125442047224695</v>
      </c>
      <c r="V7588">
        <v>-0.51509629202164997</v>
      </c>
      <c r="W7588">
        <v>0.89107655920673101</v>
      </c>
      <c r="X7588">
        <v>0.95159051474143896</v>
      </c>
      <c r="Y7588">
        <v>2.05261984745079</v>
      </c>
      <c r="Z7588">
        <v>0.250572619160632</v>
      </c>
      <c r="AA7588">
        <v>0.72610664078822296</v>
      </c>
      <c r="AB7588">
        <v>-1.4785701969115299</v>
      </c>
      <c r="AC7588">
        <v>0.85817338719172098</v>
      </c>
      <c r="AD7588">
        <v>0.94068432309766403</v>
      </c>
      <c r="AE7588">
        <v>2.1958510919412899</v>
      </c>
      <c r="AF7588">
        <v>1</v>
      </c>
      <c r="AG7588">
        <v>1</v>
      </c>
      <c r="AH7588">
        <v>0.41451423408322502</v>
      </c>
      <c r="AI7588">
        <v>0.95029317176085903</v>
      </c>
      <c r="AJ7588">
        <v>0.98621344597861504</v>
      </c>
      <c r="AK7588">
        <v>0.55890411651879601</v>
      </c>
    </row>
    <row r="7589" spans="1:37" x14ac:dyDescent="0.2">
      <c r="A7589" t="s">
        <v>24716</v>
      </c>
      <c r="B7589">
        <v>19194308</v>
      </c>
      <c r="C7589">
        <v>19194481</v>
      </c>
      <c r="D7589">
        <v>174</v>
      </c>
      <c r="E7589" t="s">
        <v>25281</v>
      </c>
      <c r="F7589">
        <v>1</v>
      </c>
      <c r="G7589" t="s">
        <v>25282</v>
      </c>
      <c r="H7589" t="s">
        <v>31000</v>
      </c>
      <c r="I7589">
        <v>7</v>
      </c>
      <c r="J7589">
        <v>19144782</v>
      </c>
      <c r="K7589">
        <v>19145421</v>
      </c>
      <c r="L7589">
        <v>640</v>
      </c>
      <c r="M7589">
        <v>2</v>
      </c>
      <c r="N7589">
        <v>222894</v>
      </c>
      <c r="O7589" t="s">
        <v>25278</v>
      </c>
      <c r="P7589">
        <v>-48887</v>
      </c>
      <c r="Q7589" t="s">
        <v>25279</v>
      </c>
      <c r="R7589" t="s">
        <v>25280</v>
      </c>
      <c r="S7589" t="s">
        <v>36148</v>
      </c>
      <c r="T7589">
        <v>0.60318812523568999</v>
      </c>
      <c r="U7589">
        <v>0.82125442047224695</v>
      </c>
      <c r="V7589">
        <v>-0.51509629202164997</v>
      </c>
      <c r="W7589">
        <v>0.89107655920673101</v>
      </c>
      <c r="X7589">
        <v>0.95159051474143896</v>
      </c>
      <c r="Y7589">
        <v>2.05261984745079</v>
      </c>
      <c r="Z7589">
        <v>0.250572619160632</v>
      </c>
      <c r="AA7589">
        <v>0.72610664078822296</v>
      </c>
      <c r="AB7589">
        <v>-1.4785701969115299</v>
      </c>
      <c r="AC7589">
        <v>0.85817338719172098</v>
      </c>
      <c r="AD7589">
        <v>0.94068432309766403</v>
      </c>
      <c r="AE7589">
        <v>2.1958510919412899</v>
      </c>
      <c r="AF7589">
        <v>1</v>
      </c>
      <c r="AG7589">
        <v>1</v>
      </c>
      <c r="AH7589">
        <v>0.41451423408322502</v>
      </c>
      <c r="AI7589">
        <v>0.95029317176085903</v>
      </c>
      <c r="AJ7589">
        <v>0.98621344597861504</v>
      </c>
      <c r="AK7589">
        <v>0.55890411651879601</v>
      </c>
    </row>
    <row r="7590" spans="1:37" x14ac:dyDescent="0.2">
      <c r="A7590" t="s">
        <v>24716</v>
      </c>
      <c r="B7590">
        <v>19292993</v>
      </c>
      <c r="C7590">
        <v>19293033</v>
      </c>
      <c r="D7590">
        <v>41</v>
      </c>
      <c r="E7590" t="s">
        <v>25283</v>
      </c>
      <c r="F7590">
        <v>0</v>
      </c>
      <c r="G7590" t="s">
        <v>25284</v>
      </c>
      <c r="H7590" t="s">
        <v>31000</v>
      </c>
      <c r="I7590">
        <v>7</v>
      </c>
      <c r="J7590">
        <v>19353534</v>
      </c>
      <c r="K7590">
        <v>19578606</v>
      </c>
      <c r="L7590">
        <v>225073</v>
      </c>
      <c r="M7590">
        <v>1</v>
      </c>
      <c r="N7590">
        <v>105375180</v>
      </c>
      <c r="O7590" t="s">
        <v>25285</v>
      </c>
      <c r="P7590">
        <v>-60501</v>
      </c>
      <c r="Q7590" t="s">
        <v>40</v>
      </c>
      <c r="R7590" t="s">
        <v>25286</v>
      </c>
      <c r="S7590" t="s">
        <v>36149</v>
      </c>
      <c r="T7590">
        <v>0.13593351853091001</v>
      </c>
      <c r="U7590">
        <v>0.603102917160658</v>
      </c>
      <c r="V7590">
        <v>2.5553475039920701</v>
      </c>
      <c r="W7590">
        <v>0.78495938470128301</v>
      </c>
      <c r="X7590">
        <v>0.95159051474143896</v>
      </c>
      <c r="Y7590">
        <v>2.09227927265936</v>
      </c>
      <c r="Z7590">
        <v>0.32591772323588503</v>
      </c>
      <c r="AA7590">
        <v>0.76096925162207596</v>
      </c>
      <c r="AB7590">
        <v>1.69048647787998</v>
      </c>
      <c r="AC7590">
        <v>0.74052414867264904</v>
      </c>
      <c r="AD7590">
        <v>0.87989882095915395</v>
      </c>
      <c r="AE7590">
        <v>1.74883507043446</v>
      </c>
      <c r="AF7590">
        <v>5.9766377752663399E-2</v>
      </c>
      <c r="AG7590">
        <v>0.57889197891446198</v>
      </c>
      <c r="AH7590">
        <v>3.0036223705</v>
      </c>
      <c r="AI7590">
        <v>0.82118270748657496</v>
      </c>
      <c r="AJ7590">
        <v>0.94983421942510304</v>
      </c>
      <c r="AK7590">
        <v>1.3616536986404399</v>
      </c>
    </row>
    <row r="7591" spans="1:37" x14ac:dyDescent="0.2">
      <c r="A7591" t="s">
        <v>24716</v>
      </c>
      <c r="B7591">
        <v>19537736</v>
      </c>
      <c r="C7591">
        <v>19537883</v>
      </c>
      <c r="D7591">
        <v>148</v>
      </c>
      <c r="E7591" t="s">
        <v>25287</v>
      </c>
      <c r="F7591">
        <v>2</v>
      </c>
      <c r="G7591" t="s">
        <v>25288</v>
      </c>
      <c r="H7591" t="s">
        <v>36150</v>
      </c>
      <c r="I7591">
        <v>7</v>
      </c>
      <c r="J7591">
        <v>19698565</v>
      </c>
      <c r="K7591">
        <v>19700335</v>
      </c>
      <c r="L7591">
        <v>1771</v>
      </c>
      <c r="M7591">
        <v>2</v>
      </c>
      <c r="N7591">
        <v>221830</v>
      </c>
      <c r="O7591" t="s">
        <v>25289</v>
      </c>
      <c r="P7591">
        <v>162452</v>
      </c>
      <c r="Q7591" t="s">
        <v>25290</v>
      </c>
      <c r="R7591" t="s">
        <v>25291</v>
      </c>
      <c r="S7591" t="s">
        <v>36151</v>
      </c>
      <c r="T7591">
        <v>0.54421053469192604</v>
      </c>
      <c r="U7591">
        <v>0.80321479550967601</v>
      </c>
      <c r="V7591">
        <v>1.21632556198168</v>
      </c>
      <c r="W7591">
        <v>0.78495938470128301</v>
      </c>
      <c r="X7591">
        <v>0.95159051474143896</v>
      </c>
      <c r="Y7591">
        <v>0.59089363061432398</v>
      </c>
      <c r="Z7591">
        <v>0.34079228555837798</v>
      </c>
      <c r="AA7591">
        <v>0.78595912572444204</v>
      </c>
      <c r="AB7591">
        <v>1.1945820084563299</v>
      </c>
      <c r="AC7591">
        <v>0.82900842948436704</v>
      </c>
      <c r="AD7591">
        <v>0.94068432309766403</v>
      </c>
      <c r="AE7591">
        <v>3.7763493625254503E-2</v>
      </c>
      <c r="AF7591">
        <v>0.96396358433015406</v>
      </c>
      <c r="AG7591">
        <v>1</v>
      </c>
      <c r="AH7591">
        <v>0.54295493789215399</v>
      </c>
      <c r="AI7591">
        <v>0.82118270748657496</v>
      </c>
      <c r="AJ7591">
        <v>0.94983421942510304</v>
      </c>
      <c r="AK7591">
        <v>0.92184963924280505</v>
      </c>
    </row>
    <row r="7592" spans="1:37" x14ac:dyDescent="0.2">
      <c r="A7592" t="s">
        <v>24716</v>
      </c>
      <c r="B7592">
        <v>19688916</v>
      </c>
      <c r="C7592">
        <v>19689058</v>
      </c>
      <c r="D7592">
        <v>143</v>
      </c>
      <c r="E7592" t="s">
        <v>25292</v>
      </c>
      <c r="F7592">
        <v>1</v>
      </c>
      <c r="G7592" t="s">
        <v>25293</v>
      </c>
      <c r="H7592" t="s">
        <v>31000</v>
      </c>
      <c r="I7592">
        <v>7</v>
      </c>
      <c r="J7592">
        <v>19698565</v>
      </c>
      <c r="K7592">
        <v>19700335</v>
      </c>
      <c r="L7592">
        <v>1771</v>
      </c>
      <c r="M7592">
        <v>2</v>
      </c>
      <c r="N7592">
        <v>221830</v>
      </c>
      <c r="O7592" t="s">
        <v>25289</v>
      </c>
      <c r="P7592">
        <v>11277</v>
      </c>
      <c r="Q7592" t="s">
        <v>25290</v>
      </c>
      <c r="R7592" t="s">
        <v>25291</v>
      </c>
      <c r="S7592" t="s">
        <v>36151</v>
      </c>
      <c r="T7592">
        <v>0.35387198439864398</v>
      </c>
      <c r="U7592">
        <v>0.603102917160658</v>
      </c>
      <c r="V7592">
        <v>-22.314358692913501</v>
      </c>
      <c r="W7592">
        <v>0.20525741147413201</v>
      </c>
      <c r="X7592">
        <v>0.704072456322962</v>
      </c>
      <c r="Y7592">
        <v>-23.750400047742499</v>
      </c>
      <c r="Z7592">
        <v>0.69013698642955401</v>
      </c>
      <c r="AA7592">
        <v>0.84521697243271998</v>
      </c>
      <c r="AB7592">
        <v>8.0318645688285797E-2</v>
      </c>
      <c r="AC7592">
        <v>7.0489011448141195E-2</v>
      </c>
      <c r="AD7592">
        <v>0.57684129297949804</v>
      </c>
      <c r="AE7592">
        <v>-23.750400047742499</v>
      </c>
      <c r="AF7592">
        <v>0.32549523997010099</v>
      </c>
      <c r="AG7592">
        <v>0.70473078222419605</v>
      </c>
      <c r="AH7592">
        <v>-22.952033984475801</v>
      </c>
      <c r="AI7592">
        <v>0.35038410267202102</v>
      </c>
      <c r="AJ7592">
        <v>0.78121606160956403</v>
      </c>
      <c r="AK7592">
        <v>-22.881644665474202</v>
      </c>
    </row>
    <row r="7593" spans="1:37" x14ac:dyDescent="0.2">
      <c r="A7593" t="s">
        <v>24716</v>
      </c>
      <c r="B7593">
        <v>19689058</v>
      </c>
      <c r="C7593">
        <v>19689200</v>
      </c>
      <c r="D7593">
        <v>143</v>
      </c>
      <c r="E7593" t="s">
        <v>25294</v>
      </c>
      <c r="F7593">
        <v>1</v>
      </c>
      <c r="G7593" t="s">
        <v>25295</v>
      </c>
      <c r="H7593" t="s">
        <v>31000</v>
      </c>
      <c r="I7593">
        <v>7</v>
      </c>
      <c r="J7593">
        <v>19698565</v>
      </c>
      <c r="K7593">
        <v>19700335</v>
      </c>
      <c r="L7593">
        <v>1771</v>
      </c>
      <c r="M7593">
        <v>2</v>
      </c>
      <c r="N7593">
        <v>221830</v>
      </c>
      <c r="O7593" t="s">
        <v>25289</v>
      </c>
      <c r="P7593">
        <v>11135</v>
      </c>
      <c r="Q7593" t="s">
        <v>25290</v>
      </c>
      <c r="R7593" t="s">
        <v>25291</v>
      </c>
      <c r="S7593" t="s">
        <v>36151</v>
      </c>
      <c r="T7593">
        <v>0.35387198439864398</v>
      </c>
      <c r="U7593">
        <v>0.603102917160658</v>
      </c>
      <c r="V7593">
        <v>-22.314358692913501</v>
      </c>
      <c r="W7593">
        <v>0.20525741147413201</v>
      </c>
      <c r="X7593">
        <v>0.704072456322962</v>
      </c>
      <c r="Y7593">
        <v>-23.750400047742499</v>
      </c>
      <c r="Z7593">
        <v>0.69013698642955401</v>
      </c>
      <c r="AA7593">
        <v>0.84521697243271998</v>
      </c>
      <c r="AB7593">
        <v>8.0318645688285797E-2</v>
      </c>
      <c r="AC7593">
        <v>7.0489011448141195E-2</v>
      </c>
      <c r="AD7593">
        <v>0.57684129297949804</v>
      </c>
      <c r="AE7593">
        <v>-23.750400047742499</v>
      </c>
      <c r="AF7593">
        <v>0.32549523997010099</v>
      </c>
      <c r="AG7593">
        <v>0.70473078222419605</v>
      </c>
      <c r="AH7593">
        <v>-22.952033984475801</v>
      </c>
      <c r="AI7593">
        <v>0.35038410267202102</v>
      </c>
      <c r="AJ7593">
        <v>0.78121606160956403</v>
      </c>
      <c r="AK7593">
        <v>-22.881644665474202</v>
      </c>
    </row>
    <row r="7594" spans="1:37" x14ac:dyDescent="0.2">
      <c r="A7594" t="s">
        <v>24716</v>
      </c>
      <c r="B7594">
        <v>20779229</v>
      </c>
      <c r="C7594">
        <v>20779381</v>
      </c>
      <c r="D7594">
        <v>153</v>
      </c>
      <c r="E7594" t="s">
        <v>25296</v>
      </c>
      <c r="F7594">
        <v>7</v>
      </c>
      <c r="G7594" t="s">
        <v>25297</v>
      </c>
      <c r="H7594" t="s">
        <v>31000</v>
      </c>
      <c r="I7594">
        <v>7</v>
      </c>
      <c r="J7594">
        <v>20782279</v>
      </c>
      <c r="K7594">
        <v>20786886</v>
      </c>
      <c r="L7594">
        <v>4608</v>
      </c>
      <c r="M7594">
        <v>2</v>
      </c>
      <c r="N7594">
        <v>221833</v>
      </c>
      <c r="O7594" t="s">
        <v>25298</v>
      </c>
      <c r="P7594">
        <v>7505</v>
      </c>
      <c r="Q7594" t="s">
        <v>25299</v>
      </c>
      <c r="R7594" t="s">
        <v>25300</v>
      </c>
      <c r="S7594" t="s">
        <v>36152</v>
      </c>
      <c r="T7594">
        <v>0.37540393893975199</v>
      </c>
      <c r="U7594">
        <v>0.63021465694884504</v>
      </c>
      <c r="V7594">
        <v>-1.0787821879585</v>
      </c>
      <c r="W7594">
        <v>0.113079289867903</v>
      </c>
      <c r="X7594">
        <v>0.704072456322962</v>
      </c>
      <c r="Y7594">
        <v>-25.5758589943819</v>
      </c>
      <c r="Z7594">
        <v>9.92220743461492E-2</v>
      </c>
      <c r="AA7594">
        <v>0.72610664078822296</v>
      </c>
      <c r="AB7594">
        <v>-2.04225624804777</v>
      </c>
      <c r="AC7594">
        <v>0.10683406973163299</v>
      </c>
      <c r="AD7594">
        <v>0.68253123924728298</v>
      </c>
      <c r="AE7594">
        <v>-3.04463808437397</v>
      </c>
      <c r="AF7594">
        <v>0.77173648502780101</v>
      </c>
      <c r="AG7594">
        <v>0.88417364479730298</v>
      </c>
      <c r="AH7594">
        <v>-0.14917154465490001</v>
      </c>
      <c r="AI7594">
        <v>0.17351581260912399</v>
      </c>
      <c r="AJ7594">
        <v>0.78121606160956403</v>
      </c>
      <c r="AK7594">
        <v>-24.970413973591601</v>
      </c>
    </row>
    <row r="7595" spans="1:37" x14ac:dyDescent="0.2">
      <c r="A7595" t="s">
        <v>24716</v>
      </c>
      <c r="B7595">
        <v>20779475</v>
      </c>
      <c r="C7595">
        <v>20779626</v>
      </c>
      <c r="D7595">
        <v>152</v>
      </c>
      <c r="E7595" t="s">
        <v>25301</v>
      </c>
      <c r="F7595">
        <v>2</v>
      </c>
      <c r="G7595" t="s">
        <v>25302</v>
      </c>
      <c r="H7595" t="s">
        <v>31000</v>
      </c>
      <c r="I7595">
        <v>7</v>
      </c>
      <c r="J7595">
        <v>20782279</v>
      </c>
      <c r="K7595">
        <v>20786886</v>
      </c>
      <c r="L7595">
        <v>4608</v>
      </c>
      <c r="M7595">
        <v>2</v>
      </c>
      <c r="N7595">
        <v>221833</v>
      </c>
      <c r="O7595" t="s">
        <v>25298</v>
      </c>
      <c r="P7595">
        <v>7260</v>
      </c>
      <c r="Q7595" t="s">
        <v>25299</v>
      </c>
      <c r="R7595" t="s">
        <v>25300</v>
      </c>
      <c r="S7595" t="s">
        <v>36152</v>
      </c>
      <c r="T7595">
        <v>0.37540393893975199</v>
      </c>
      <c r="U7595">
        <v>0.63021465694884504</v>
      </c>
      <c r="V7595">
        <v>-1.01868845097928</v>
      </c>
      <c r="W7595">
        <v>0.113079289867903</v>
      </c>
      <c r="X7595">
        <v>0.704072456322962</v>
      </c>
      <c r="Y7595">
        <v>-25.526327535105501</v>
      </c>
      <c r="Z7595">
        <v>9.92220743461492E-2</v>
      </c>
      <c r="AA7595">
        <v>0.72610664078822296</v>
      </c>
      <c r="AB7595">
        <v>-1.9821625110685599</v>
      </c>
      <c r="AC7595">
        <v>0.10683406973163299</v>
      </c>
      <c r="AD7595">
        <v>0.68253123924728298</v>
      </c>
      <c r="AE7595">
        <v>-2.9951066250974998</v>
      </c>
      <c r="AF7595">
        <v>0.77173648502780101</v>
      </c>
      <c r="AG7595">
        <v>0.88417364479730298</v>
      </c>
      <c r="AH7595">
        <v>-8.9077808900864405E-2</v>
      </c>
      <c r="AI7595">
        <v>0.17351581260912399</v>
      </c>
      <c r="AJ7595">
        <v>0.78121606160956403</v>
      </c>
      <c r="AK7595">
        <v>-24.929264741193901</v>
      </c>
    </row>
    <row r="7596" spans="1:37" x14ac:dyDescent="0.2">
      <c r="A7596" t="s">
        <v>24716</v>
      </c>
      <c r="B7596">
        <v>22375028</v>
      </c>
      <c r="C7596">
        <v>22375179</v>
      </c>
      <c r="D7596">
        <v>152</v>
      </c>
      <c r="E7596" t="s">
        <v>25303</v>
      </c>
      <c r="F7596">
        <v>2</v>
      </c>
      <c r="G7596" t="s">
        <v>25304</v>
      </c>
      <c r="H7596" t="s">
        <v>31000</v>
      </c>
      <c r="I7596">
        <v>7</v>
      </c>
      <c r="J7596">
        <v>22118236</v>
      </c>
      <c r="K7596">
        <v>22357154</v>
      </c>
      <c r="L7596">
        <v>238919</v>
      </c>
      <c r="M7596">
        <v>2</v>
      </c>
      <c r="N7596">
        <v>9771</v>
      </c>
      <c r="O7596" t="s">
        <v>25305</v>
      </c>
      <c r="P7596">
        <v>-17874</v>
      </c>
      <c r="Q7596" t="s">
        <v>25306</v>
      </c>
      <c r="R7596" t="s">
        <v>25307</v>
      </c>
      <c r="S7596" t="s">
        <v>36153</v>
      </c>
      <c r="T7596">
        <v>0.32911398597860803</v>
      </c>
      <c r="U7596">
        <v>0.603102917160658</v>
      </c>
      <c r="V7596">
        <v>24.161733915702801</v>
      </c>
      <c r="W7596">
        <v>0.123414495547065</v>
      </c>
      <c r="X7596">
        <v>0.704072456322962</v>
      </c>
      <c r="Y7596">
        <v>25.034825930811898</v>
      </c>
      <c r="Z7596">
        <v>0.306975110376564</v>
      </c>
      <c r="AA7596">
        <v>0.72610664078822296</v>
      </c>
      <c r="AB7596">
        <v>23.997351269572398</v>
      </c>
      <c r="AC7596">
        <v>0.27780950890804001</v>
      </c>
      <c r="AD7596">
        <v>0.68253123924728298</v>
      </c>
      <c r="AE7596">
        <v>24.034825972782102</v>
      </c>
      <c r="AF7596">
        <v>0.61410715005536498</v>
      </c>
      <c r="AG7596">
        <v>0.80674443595273604</v>
      </c>
      <c r="AH7596">
        <v>1.4343929057923499</v>
      </c>
      <c r="AI7596">
        <v>3.6185182304427702E-2</v>
      </c>
      <c r="AJ7596">
        <v>0.78121606160956403</v>
      </c>
      <c r="AK7596">
        <v>25.034825930811898</v>
      </c>
    </row>
    <row r="7597" spans="1:37" x14ac:dyDescent="0.2">
      <c r="A7597" t="s">
        <v>24716</v>
      </c>
      <c r="B7597">
        <v>22609288</v>
      </c>
      <c r="C7597">
        <v>22609440</v>
      </c>
      <c r="D7597">
        <v>153</v>
      </c>
      <c r="E7597" t="s">
        <v>25308</v>
      </c>
      <c r="F7597">
        <v>1</v>
      </c>
      <c r="G7597" t="s">
        <v>25309</v>
      </c>
      <c r="H7597" t="s">
        <v>36154</v>
      </c>
      <c r="I7597">
        <v>7</v>
      </c>
      <c r="J7597">
        <v>22492677</v>
      </c>
      <c r="K7597">
        <v>22632925</v>
      </c>
      <c r="L7597">
        <v>140249</v>
      </c>
      <c r="M7597">
        <v>2</v>
      </c>
      <c r="N7597">
        <v>256227</v>
      </c>
      <c r="O7597" t="s">
        <v>25310</v>
      </c>
      <c r="P7597">
        <v>23485</v>
      </c>
      <c r="Q7597" t="s">
        <v>25311</v>
      </c>
      <c r="R7597" t="s">
        <v>25312</v>
      </c>
      <c r="S7597" t="s">
        <v>36155</v>
      </c>
      <c r="T7597">
        <v>0.69655006609544201</v>
      </c>
      <c r="U7597">
        <v>0.903134602785859</v>
      </c>
      <c r="V7597">
        <v>-0.59728273342020499</v>
      </c>
      <c r="W7597">
        <v>0.26139292287254801</v>
      </c>
      <c r="X7597">
        <v>0.704072456322962</v>
      </c>
      <c r="Y7597">
        <v>-1.2295741096877399</v>
      </c>
      <c r="Z7597">
        <v>0.456743688025605</v>
      </c>
      <c r="AA7597">
        <v>0.84435025072159198</v>
      </c>
      <c r="AB7597">
        <v>-0.61839789081862795</v>
      </c>
      <c r="AC7597">
        <v>0.145884948517119</v>
      </c>
      <c r="AD7597">
        <v>0.68253123924728298</v>
      </c>
      <c r="AE7597">
        <v>-1.0925193942918501</v>
      </c>
      <c r="AF7597">
        <v>0.98798422886439796</v>
      </c>
      <c r="AG7597">
        <v>1</v>
      </c>
      <c r="AH7597">
        <v>-0.32778822701168397</v>
      </c>
      <c r="AI7597">
        <v>0.44220099729825602</v>
      </c>
      <c r="AJ7597">
        <v>0.78121606160956403</v>
      </c>
      <c r="AK7597">
        <v>-0.86924126173046001</v>
      </c>
    </row>
    <row r="7598" spans="1:37" x14ac:dyDescent="0.2">
      <c r="A7598" t="s">
        <v>24716</v>
      </c>
      <c r="B7598">
        <v>23171755</v>
      </c>
      <c r="C7598">
        <v>23171848</v>
      </c>
      <c r="D7598">
        <v>94</v>
      </c>
      <c r="E7598" t="s">
        <v>25313</v>
      </c>
      <c r="F7598">
        <v>3</v>
      </c>
      <c r="G7598" t="s">
        <v>25314</v>
      </c>
      <c r="H7598" t="s">
        <v>30987</v>
      </c>
      <c r="I7598">
        <v>7</v>
      </c>
      <c r="J7598">
        <v>23172789</v>
      </c>
      <c r="K7598">
        <v>23174192</v>
      </c>
      <c r="L7598">
        <v>1404</v>
      </c>
      <c r="M7598">
        <v>1</v>
      </c>
      <c r="N7598">
        <v>55975</v>
      </c>
      <c r="O7598" t="s">
        <v>25315</v>
      </c>
      <c r="P7598">
        <v>-941</v>
      </c>
      <c r="Q7598" t="s">
        <v>25316</v>
      </c>
      <c r="R7598" t="s">
        <v>25317</v>
      </c>
      <c r="S7598" t="s">
        <v>36156</v>
      </c>
      <c r="T7598">
        <v>0.20117960617654199</v>
      </c>
      <c r="U7598">
        <v>0.603102917160658</v>
      </c>
      <c r="V7598">
        <v>1.50519319779776</v>
      </c>
      <c r="W7598">
        <v>0.32651713889294098</v>
      </c>
      <c r="X7598">
        <v>0.704072456322962</v>
      </c>
      <c r="Y7598">
        <v>-1.12495102740039</v>
      </c>
      <c r="Z7598">
        <v>0.41175738294464098</v>
      </c>
      <c r="AA7598">
        <v>0.84435025072159198</v>
      </c>
      <c r="AB7598">
        <v>0.873264221462551</v>
      </c>
      <c r="AC7598">
        <v>9.6592345597028798E-2</v>
      </c>
      <c r="AD7598">
        <v>0.68253123924728298</v>
      </c>
      <c r="AE7598">
        <v>-1.67244274638952</v>
      </c>
      <c r="AF7598">
        <v>0.118763783910732</v>
      </c>
      <c r="AG7598">
        <v>0.68151250837662902</v>
      </c>
      <c r="AH7598">
        <v>1.6705720237246799</v>
      </c>
      <c r="AI7598">
        <v>0.71121605040908797</v>
      </c>
      <c r="AJ7598">
        <v>0.87872253332396999</v>
      </c>
      <c r="AK7598">
        <v>-0.444656522411431</v>
      </c>
    </row>
    <row r="7599" spans="1:37" x14ac:dyDescent="0.2">
      <c r="A7599" t="s">
        <v>24716</v>
      </c>
      <c r="B7599">
        <v>23890904</v>
      </c>
      <c r="C7599">
        <v>23891179</v>
      </c>
      <c r="D7599">
        <v>276</v>
      </c>
      <c r="E7599" t="s">
        <v>25318</v>
      </c>
      <c r="F7599">
        <v>4</v>
      </c>
      <c r="G7599" t="s">
        <v>25319</v>
      </c>
      <c r="H7599" t="s">
        <v>31000</v>
      </c>
      <c r="I7599">
        <v>7</v>
      </c>
      <c r="J7599">
        <v>23752803</v>
      </c>
      <c r="K7599">
        <v>23772274</v>
      </c>
      <c r="L7599">
        <v>19472</v>
      </c>
      <c r="M7599">
        <v>1</v>
      </c>
      <c r="N7599">
        <v>56164</v>
      </c>
      <c r="O7599" t="s">
        <v>25320</v>
      </c>
      <c r="P7599">
        <v>138101</v>
      </c>
      <c r="Q7599" t="s">
        <v>25321</v>
      </c>
      <c r="R7599" t="s">
        <v>25322</v>
      </c>
      <c r="S7599" t="s">
        <v>36157</v>
      </c>
      <c r="T7599">
        <v>0.97213403838398904</v>
      </c>
      <c r="U7599">
        <v>1</v>
      </c>
      <c r="V7599">
        <v>0.49358505875381697</v>
      </c>
      <c r="W7599">
        <v>0.20525741147413201</v>
      </c>
      <c r="X7599">
        <v>0.704072456322962</v>
      </c>
      <c r="Y7599">
        <v>-24.825211363485899</v>
      </c>
      <c r="Z7599">
        <v>0.69013698642955401</v>
      </c>
      <c r="AA7599">
        <v>0.84521697243271998</v>
      </c>
      <c r="AB7599">
        <v>-0.46988899522812799</v>
      </c>
      <c r="AC7599">
        <v>7.0489011448141195E-2</v>
      </c>
      <c r="AD7599">
        <v>0.57684129297949804</v>
      </c>
      <c r="AE7599">
        <v>-24.825211363485899</v>
      </c>
      <c r="AF7599">
        <v>0.61410715005536498</v>
      </c>
      <c r="AG7599">
        <v>0.80674443595273604</v>
      </c>
      <c r="AH7599">
        <v>1.42319563700927</v>
      </c>
      <c r="AI7599">
        <v>0.35038410267202102</v>
      </c>
      <c r="AJ7599">
        <v>0.78121606160956403</v>
      </c>
      <c r="AK7599">
        <v>-23.956455936857001</v>
      </c>
    </row>
    <row r="7600" spans="1:37" x14ac:dyDescent="0.2">
      <c r="A7600" t="s">
        <v>24716</v>
      </c>
      <c r="B7600">
        <v>25246435</v>
      </c>
      <c r="C7600">
        <v>25246577</v>
      </c>
      <c r="D7600">
        <v>143</v>
      </c>
      <c r="E7600" t="s">
        <v>25323</v>
      </c>
      <c r="F7600">
        <v>0</v>
      </c>
      <c r="G7600" t="s">
        <v>25324</v>
      </c>
      <c r="H7600" t="s">
        <v>31000</v>
      </c>
      <c r="I7600">
        <v>7</v>
      </c>
      <c r="J7600">
        <v>25224570</v>
      </c>
      <c r="K7600">
        <v>25228486</v>
      </c>
      <c r="L7600">
        <v>3917</v>
      </c>
      <c r="M7600">
        <v>2</v>
      </c>
      <c r="N7600">
        <v>64111</v>
      </c>
      <c r="O7600" t="s">
        <v>25325</v>
      </c>
      <c r="P7600">
        <v>-17949</v>
      </c>
      <c r="Q7600" t="s">
        <v>25326</v>
      </c>
      <c r="R7600" t="s">
        <v>25327</v>
      </c>
      <c r="S7600" t="s">
        <v>36158</v>
      </c>
      <c r="T7600">
        <v>0.506551998792793</v>
      </c>
      <c r="U7600">
        <v>0.78288571403930396</v>
      </c>
      <c r="V7600">
        <v>1.5782885322407101</v>
      </c>
      <c r="W7600">
        <v>0.280953098756627</v>
      </c>
      <c r="X7600">
        <v>0.704072456322962</v>
      </c>
      <c r="Y7600">
        <v>-0.55926537830119805</v>
      </c>
      <c r="Z7600">
        <v>0.45710774983416202</v>
      </c>
      <c r="AA7600">
        <v>0.84435025072159198</v>
      </c>
      <c r="AB7600">
        <v>1.36421585182864</v>
      </c>
      <c r="AC7600">
        <v>0.15403441907417001</v>
      </c>
      <c r="AD7600">
        <v>0.68253123924728298</v>
      </c>
      <c r="AE7600">
        <v>-0.99261057679377596</v>
      </c>
      <c r="AF7600">
        <v>0.68260490708937005</v>
      </c>
      <c r="AG7600">
        <v>0.83811790161578203</v>
      </c>
      <c r="AH7600">
        <v>0.95355352295999596</v>
      </c>
      <c r="AI7600">
        <v>0.47881565140445098</v>
      </c>
      <c r="AJ7600">
        <v>0.78121606160956403</v>
      </c>
      <c r="AK7600">
        <v>-3.5005558600307803E-2</v>
      </c>
    </row>
    <row r="7601" spans="1:37" x14ac:dyDescent="0.2">
      <c r="A7601" t="s">
        <v>24716</v>
      </c>
      <c r="B7601">
        <v>25744420</v>
      </c>
      <c r="C7601">
        <v>25744595</v>
      </c>
      <c r="D7601">
        <v>176</v>
      </c>
      <c r="E7601" t="s">
        <v>25328</v>
      </c>
      <c r="F7601">
        <v>3</v>
      </c>
      <c r="G7601" t="s">
        <v>25329</v>
      </c>
      <c r="H7601" t="s">
        <v>36159</v>
      </c>
      <c r="I7601">
        <v>7</v>
      </c>
      <c r="J7601">
        <v>25659965</v>
      </c>
      <c r="K7601">
        <v>25750909</v>
      </c>
      <c r="L7601">
        <v>90945</v>
      </c>
      <c r="M7601">
        <v>2</v>
      </c>
      <c r="N7601">
        <v>646588</v>
      </c>
      <c r="O7601" t="s">
        <v>25330</v>
      </c>
      <c r="P7601">
        <v>6314</v>
      </c>
      <c r="Q7601" t="s">
        <v>25331</v>
      </c>
      <c r="R7601" t="s">
        <v>25332</v>
      </c>
      <c r="S7601" t="s">
        <v>36160</v>
      </c>
      <c r="T7601">
        <v>0.61325577242809204</v>
      </c>
      <c r="U7601">
        <v>0.83217249244743297</v>
      </c>
      <c r="V7601">
        <v>0.446304175131849</v>
      </c>
      <c r="W7601">
        <v>0.64354793416470402</v>
      </c>
      <c r="X7601">
        <v>0.94119559056004798</v>
      </c>
      <c r="Y7601">
        <v>-0.31735945722547598</v>
      </c>
      <c r="Z7601">
        <v>0.36293317272524001</v>
      </c>
      <c r="AA7601">
        <v>0.82618055647217403</v>
      </c>
      <c r="AB7601">
        <v>0.64405339343677404</v>
      </c>
      <c r="AC7601">
        <v>0.51586302174714804</v>
      </c>
      <c r="AD7601">
        <v>0.87989882095915395</v>
      </c>
      <c r="AE7601">
        <v>-0.45648001321731202</v>
      </c>
      <c r="AF7601">
        <v>0.94862215949612505</v>
      </c>
      <c r="AG7601">
        <v>1</v>
      </c>
      <c r="AH7601">
        <v>-5.1027888221627299E-3</v>
      </c>
      <c r="AI7601">
        <v>0.80405870799471801</v>
      </c>
      <c r="AJ7601">
        <v>0.94390293416205995</v>
      </c>
      <c r="AK7601">
        <v>-7.2542163104945004E-2</v>
      </c>
    </row>
    <row r="7602" spans="1:37" x14ac:dyDescent="0.2">
      <c r="A7602" t="s">
        <v>24716</v>
      </c>
      <c r="B7602">
        <v>25744595</v>
      </c>
      <c r="C7602">
        <v>25744770</v>
      </c>
      <c r="D7602">
        <v>176</v>
      </c>
      <c r="E7602" t="s">
        <v>25333</v>
      </c>
      <c r="F7602">
        <v>1</v>
      </c>
      <c r="G7602" t="s">
        <v>25334</v>
      </c>
      <c r="H7602" t="s">
        <v>36159</v>
      </c>
      <c r="I7602">
        <v>7</v>
      </c>
      <c r="J7602">
        <v>25659965</v>
      </c>
      <c r="K7602">
        <v>25750909</v>
      </c>
      <c r="L7602">
        <v>90945</v>
      </c>
      <c r="M7602">
        <v>2</v>
      </c>
      <c r="N7602">
        <v>646588</v>
      </c>
      <c r="O7602" t="s">
        <v>25330</v>
      </c>
      <c r="P7602">
        <v>6139</v>
      </c>
      <c r="Q7602" t="s">
        <v>25331</v>
      </c>
      <c r="R7602" t="s">
        <v>25332</v>
      </c>
      <c r="S7602" t="s">
        <v>36160</v>
      </c>
      <c r="T7602">
        <v>0.61325577242809204</v>
      </c>
      <c r="U7602">
        <v>0.83217249244743297</v>
      </c>
      <c r="V7602">
        <v>0.446304175131849</v>
      </c>
      <c r="W7602">
        <v>0.64354793416470402</v>
      </c>
      <c r="X7602">
        <v>0.94119559056004798</v>
      </c>
      <c r="Y7602">
        <v>-0.31735945722547598</v>
      </c>
      <c r="Z7602">
        <v>0.36293317272524001</v>
      </c>
      <c r="AA7602">
        <v>0.82618055647217403</v>
      </c>
      <c r="AB7602">
        <v>0.64405339343677404</v>
      </c>
      <c r="AC7602">
        <v>0.51586302174714804</v>
      </c>
      <c r="AD7602">
        <v>0.87989882095915395</v>
      </c>
      <c r="AE7602">
        <v>-0.45648001321731202</v>
      </c>
      <c r="AF7602">
        <v>0.94862215949612505</v>
      </c>
      <c r="AG7602">
        <v>1</v>
      </c>
      <c r="AH7602">
        <v>-5.1027888221627299E-3</v>
      </c>
      <c r="AI7602">
        <v>0.80405870799471801</v>
      </c>
      <c r="AJ7602">
        <v>0.94390293416205995</v>
      </c>
      <c r="AK7602">
        <v>-7.2542163104945004E-2</v>
      </c>
    </row>
    <row r="7603" spans="1:37" x14ac:dyDescent="0.2">
      <c r="A7603" t="s">
        <v>24716</v>
      </c>
      <c r="B7603">
        <v>26376422</v>
      </c>
      <c r="C7603">
        <v>26376577</v>
      </c>
      <c r="D7603">
        <v>156</v>
      </c>
      <c r="E7603" t="s">
        <v>25335</v>
      </c>
      <c r="F7603">
        <v>17</v>
      </c>
      <c r="G7603" t="s">
        <v>25336</v>
      </c>
      <c r="H7603" t="s">
        <v>30987</v>
      </c>
      <c r="I7603">
        <v>7</v>
      </c>
      <c r="J7603">
        <v>26372332</v>
      </c>
      <c r="K7603">
        <v>26376701</v>
      </c>
      <c r="L7603">
        <v>4370</v>
      </c>
      <c r="M7603">
        <v>2</v>
      </c>
      <c r="N7603">
        <v>105375304</v>
      </c>
      <c r="O7603" t="s">
        <v>25337</v>
      </c>
      <c r="P7603">
        <v>124</v>
      </c>
      <c r="Q7603" t="s">
        <v>25338</v>
      </c>
      <c r="R7603" t="s">
        <v>25339</v>
      </c>
      <c r="S7603" t="s">
        <v>36161</v>
      </c>
      <c r="T7603">
        <v>0.97213403838398904</v>
      </c>
      <c r="U7603">
        <v>1</v>
      </c>
      <c r="V7603">
        <v>1.90857207635257</v>
      </c>
      <c r="W7603">
        <v>0.20525741147413201</v>
      </c>
      <c r="X7603">
        <v>0.704072456322962</v>
      </c>
      <c r="Y7603">
        <v>-25.5994653028946</v>
      </c>
      <c r="Z7603">
        <v>0.69013698642955401</v>
      </c>
      <c r="AA7603">
        <v>0.84521697243271998</v>
      </c>
      <c r="AB7603">
        <v>0.94509798237571097</v>
      </c>
      <c r="AC7603">
        <v>7.0489011448141195E-2</v>
      </c>
      <c r="AD7603">
        <v>0.57684129297949804</v>
      </c>
      <c r="AE7603">
        <v>-25.5994653028946</v>
      </c>
      <c r="AF7603">
        <v>0.61410715005536498</v>
      </c>
      <c r="AG7603">
        <v>0.80674443595273604</v>
      </c>
      <c r="AH7603">
        <v>2.8381826412004298</v>
      </c>
      <c r="AI7603">
        <v>0.35038410267202102</v>
      </c>
      <c r="AJ7603">
        <v>0.78121606160956403</v>
      </c>
      <c r="AK7603">
        <v>-24.730709859614802</v>
      </c>
    </row>
    <row r="7604" spans="1:37" x14ac:dyDescent="0.2">
      <c r="A7604" t="s">
        <v>24716</v>
      </c>
      <c r="B7604">
        <v>26593678</v>
      </c>
      <c r="C7604">
        <v>26593830</v>
      </c>
      <c r="D7604">
        <v>153</v>
      </c>
      <c r="E7604" t="s">
        <v>25340</v>
      </c>
      <c r="F7604">
        <v>3</v>
      </c>
      <c r="G7604" t="s">
        <v>25341</v>
      </c>
      <c r="H7604" t="s">
        <v>31000</v>
      </c>
      <c r="I7604">
        <v>7</v>
      </c>
      <c r="J7604">
        <v>26598600</v>
      </c>
      <c r="K7604">
        <v>26617295</v>
      </c>
      <c r="L7604">
        <v>18696</v>
      </c>
      <c r="M7604">
        <v>2</v>
      </c>
      <c r="N7604">
        <v>101928077</v>
      </c>
      <c r="O7604" t="s">
        <v>25342</v>
      </c>
      <c r="P7604">
        <v>23465</v>
      </c>
      <c r="Q7604" t="s">
        <v>40</v>
      </c>
      <c r="R7604" t="s">
        <v>25343</v>
      </c>
      <c r="S7604" t="s">
        <v>36162</v>
      </c>
      <c r="T7604">
        <v>0.583211159830616</v>
      </c>
      <c r="U7604">
        <v>0.81360520874211995</v>
      </c>
      <c r="V7604">
        <v>0.71508347926364002</v>
      </c>
      <c r="W7604">
        <v>0.38920677604595899</v>
      </c>
      <c r="X7604">
        <v>0.704072456322962</v>
      </c>
      <c r="Y7604">
        <v>-23.731840629574101</v>
      </c>
      <c r="Z7604">
        <v>1</v>
      </c>
      <c r="AA7604">
        <v>1</v>
      </c>
      <c r="AB7604">
        <v>-0.24839059786562701</v>
      </c>
      <c r="AC7604">
        <v>0.88945902157151002</v>
      </c>
      <c r="AD7604">
        <v>0.94068432309766403</v>
      </c>
      <c r="AE7604">
        <v>0.27144483704686601</v>
      </c>
      <c r="AF7604">
        <v>0.23669707478149901</v>
      </c>
      <c r="AG7604">
        <v>0.69020448338054297</v>
      </c>
      <c r="AH7604">
        <v>1.64469407813344</v>
      </c>
      <c r="AI7604">
        <v>0.24456414000292601</v>
      </c>
      <c r="AJ7604">
        <v>0.78121606160956403</v>
      </c>
      <c r="AK7604">
        <v>-24.445255916913101</v>
      </c>
    </row>
    <row r="7605" spans="1:37" x14ac:dyDescent="0.2">
      <c r="A7605" t="s">
        <v>24716</v>
      </c>
      <c r="B7605">
        <v>26593901</v>
      </c>
      <c r="C7605">
        <v>26594045</v>
      </c>
      <c r="D7605">
        <v>145</v>
      </c>
      <c r="E7605" t="s">
        <v>25344</v>
      </c>
      <c r="F7605">
        <v>2</v>
      </c>
      <c r="G7605" t="s">
        <v>25345</v>
      </c>
      <c r="H7605" t="s">
        <v>31000</v>
      </c>
      <c r="I7605">
        <v>7</v>
      </c>
      <c r="J7605">
        <v>26598600</v>
      </c>
      <c r="K7605">
        <v>26617295</v>
      </c>
      <c r="L7605">
        <v>18696</v>
      </c>
      <c r="M7605">
        <v>2</v>
      </c>
      <c r="N7605">
        <v>101928077</v>
      </c>
      <c r="O7605" t="s">
        <v>25342</v>
      </c>
      <c r="P7605">
        <v>23250</v>
      </c>
      <c r="Q7605" t="s">
        <v>40</v>
      </c>
      <c r="R7605" t="s">
        <v>25343</v>
      </c>
      <c r="S7605" t="s">
        <v>36162</v>
      </c>
      <c r="T7605">
        <v>0.583211159830616</v>
      </c>
      <c r="U7605">
        <v>0.81360520874211995</v>
      </c>
      <c r="V7605">
        <v>0.559288725911532</v>
      </c>
      <c r="W7605">
        <v>0.38920677604595899</v>
      </c>
      <c r="X7605">
        <v>0.704072456322962</v>
      </c>
      <c r="Y7605">
        <v>-23.883843712663499</v>
      </c>
      <c r="Z7605">
        <v>1</v>
      </c>
      <c r="AA7605">
        <v>1</v>
      </c>
      <c r="AB7605">
        <v>-0.40418535390455901</v>
      </c>
      <c r="AC7605">
        <v>0.88945902157151002</v>
      </c>
      <c r="AD7605">
        <v>0.94068432309766403</v>
      </c>
      <c r="AE7605">
        <v>0.26543945990733198</v>
      </c>
      <c r="AF7605">
        <v>0.23669707478149901</v>
      </c>
      <c r="AG7605">
        <v>0.69020448338054297</v>
      </c>
      <c r="AH7605">
        <v>1.4888993360488401</v>
      </c>
      <c r="AI7605">
        <v>0.24456414000292601</v>
      </c>
      <c r="AJ7605">
        <v>0.78121606160956403</v>
      </c>
      <c r="AK7605">
        <v>-24.593262076915099</v>
      </c>
    </row>
    <row r="7606" spans="1:37" x14ac:dyDescent="0.2">
      <c r="A7606" t="s">
        <v>24716</v>
      </c>
      <c r="B7606">
        <v>26594045</v>
      </c>
      <c r="C7606">
        <v>26594189</v>
      </c>
      <c r="D7606">
        <v>145</v>
      </c>
      <c r="E7606" t="s">
        <v>25346</v>
      </c>
      <c r="F7606">
        <v>2</v>
      </c>
      <c r="G7606" t="s">
        <v>25347</v>
      </c>
      <c r="H7606" t="s">
        <v>31000</v>
      </c>
      <c r="I7606">
        <v>7</v>
      </c>
      <c r="J7606">
        <v>26598600</v>
      </c>
      <c r="K7606">
        <v>26617295</v>
      </c>
      <c r="L7606">
        <v>18696</v>
      </c>
      <c r="M7606">
        <v>2</v>
      </c>
      <c r="N7606">
        <v>101928077</v>
      </c>
      <c r="O7606" t="s">
        <v>25342</v>
      </c>
      <c r="P7606">
        <v>23106</v>
      </c>
      <c r="Q7606" t="s">
        <v>40</v>
      </c>
      <c r="R7606" t="s">
        <v>25343</v>
      </c>
      <c r="S7606" t="s">
        <v>36162</v>
      </c>
      <c r="T7606">
        <v>0.583211159830616</v>
      </c>
      <c r="U7606">
        <v>0.81360520874211995</v>
      </c>
      <c r="V7606">
        <v>0.559288725911532</v>
      </c>
      <c r="W7606">
        <v>0.38920677604595899</v>
      </c>
      <c r="X7606">
        <v>0.704072456322962</v>
      </c>
      <c r="Y7606">
        <v>-23.883843712663499</v>
      </c>
      <c r="Z7606">
        <v>1</v>
      </c>
      <c r="AA7606">
        <v>1</v>
      </c>
      <c r="AB7606">
        <v>-0.40418535390455901</v>
      </c>
      <c r="AC7606">
        <v>0.88945902157151002</v>
      </c>
      <c r="AD7606">
        <v>0.94068432309766403</v>
      </c>
      <c r="AE7606">
        <v>0.26543945990733198</v>
      </c>
      <c r="AF7606">
        <v>0.23669707478149901</v>
      </c>
      <c r="AG7606">
        <v>0.69020448338054297</v>
      </c>
      <c r="AH7606">
        <v>1.4888993360488401</v>
      </c>
      <c r="AI7606">
        <v>0.24456414000292601</v>
      </c>
      <c r="AJ7606">
        <v>0.78121606160956403</v>
      </c>
      <c r="AK7606">
        <v>-24.593262076915099</v>
      </c>
    </row>
    <row r="7607" spans="1:37" x14ac:dyDescent="0.2">
      <c r="A7607" t="s">
        <v>24716</v>
      </c>
      <c r="B7607">
        <v>26701377</v>
      </c>
      <c r="C7607">
        <v>26701657</v>
      </c>
      <c r="D7607">
        <v>281</v>
      </c>
      <c r="E7607" t="s">
        <v>25348</v>
      </c>
      <c r="F7607">
        <v>3</v>
      </c>
      <c r="G7607" t="s">
        <v>25349</v>
      </c>
      <c r="H7607" t="s">
        <v>36163</v>
      </c>
      <c r="I7607">
        <v>7</v>
      </c>
      <c r="J7607">
        <v>26690307</v>
      </c>
      <c r="K7607">
        <v>26742475</v>
      </c>
      <c r="L7607">
        <v>52169</v>
      </c>
      <c r="M7607">
        <v>2</v>
      </c>
      <c r="N7607">
        <v>8935</v>
      </c>
      <c r="O7607" t="s">
        <v>25350</v>
      </c>
      <c r="P7607">
        <v>40818</v>
      </c>
      <c r="Q7607" t="s">
        <v>25351</v>
      </c>
      <c r="R7607" t="s">
        <v>25352</v>
      </c>
      <c r="S7607" t="s">
        <v>36164</v>
      </c>
      <c r="T7607">
        <v>5.9069478535332703E-2</v>
      </c>
      <c r="U7607">
        <v>0.603102917160658</v>
      </c>
      <c r="V7607">
        <v>2.9543378725870402</v>
      </c>
      <c r="W7607">
        <v>0.350179873819775</v>
      </c>
      <c r="X7607">
        <v>0.704072456322962</v>
      </c>
      <c r="Y7607">
        <v>-1.1469576425416099</v>
      </c>
      <c r="Z7607">
        <v>0.20097529916239401</v>
      </c>
      <c r="AA7607">
        <v>0.72610664078822296</v>
      </c>
      <c r="AB7607">
        <v>2.2957116842058798</v>
      </c>
      <c r="AC7607">
        <v>5.4547604593715097E-2</v>
      </c>
      <c r="AD7607">
        <v>0.57684129297949804</v>
      </c>
      <c r="AE7607">
        <v>-2.14695761043849</v>
      </c>
      <c r="AF7607">
        <v>2.35569060276332E-2</v>
      </c>
      <c r="AG7607">
        <v>0.476038960109122</v>
      </c>
      <c r="AH7607">
        <v>2.4314463630733201</v>
      </c>
      <c r="AI7607">
        <v>0.88811155648914797</v>
      </c>
      <c r="AJ7607">
        <v>0.98621344597861504</v>
      </c>
      <c r="AK7607">
        <v>-0.27820218779565797</v>
      </c>
    </row>
    <row r="7608" spans="1:37" x14ac:dyDescent="0.2">
      <c r="A7608" t="s">
        <v>24716</v>
      </c>
      <c r="B7608">
        <v>27220101</v>
      </c>
      <c r="C7608">
        <v>27220400</v>
      </c>
      <c r="D7608">
        <v>300</v>
      </c>
      <c r="E7608" t="s">
        <v>25353</v>
      </c>
      <c r="F7608">
        <v>4</v>
      </c>
      <c r="G7608" t="s">
        <v>25354</v>
      </c>
      <c r="H7608" t="s">
        <v>31000</v>
      </c>
      <c r="I7608">
        <v>7</v>
      </c>
      <c r="J7608">
        <v>27201844</v>
      </c>
      <c r="K7608">
        <v>27207259</v>
      </c>
      <c r="L7608">
        <v>5416</v>
      </c>
      <c r="M7608">
        <v>1</v>
      </c>
      <c r="N7608">
        <v>100316868</v>
      </c>
      <c r="O7608" t="s">
        <v>25355</v>
      </c>
      <c r="P7608">
        <v>18257</v>
      </c>
      <c r="Q7608" t="s">
        <v>40</v>
      </c>
      <c r="R7608" t="s">
        <v>25356</v>
      </c>
      <c r="S7608" t="s">
        <v>36165</v>
      </c>
      <c r="T7608">
        <v>0.32911398597860803</v>
      </c>
      <c r="U7608">
        <v>0.603102917160658</v>
      </c>
      <c r="V7608">
        <v>26.319792136097</v>
      </c>
      <c r="W7608">
        <v>0.94541066367716797</v>
      </c>
      <c r="X7608">
        <v>0.95159051474143896</v>
      </c>
      <c r="Y7608">
        <v>-3.3168166965447798</v>
      </c>
      <c r="Z7608">
        <v>0.306975110376564</v>
      </c>
      <c r="AA7608">
        <v>0.72610664078822296</v>
      </c>
      <c r="AB7608">
        <v>25.4712205586635</v>
      </c>
      <c r="AC7608">
        <v>0.71753805159658501</v>
      </c>
      <c r="AD7608">
        <v>0.87989882095915395</v>
      </c>
      <c r="AE7608">
        <v>-4.31681649917223</v>
      </c>
      <c r="AF7608">
        <v>0.61410715005536498</v>
      </c>
      <c r="AG7608">
        <v>0.80674443595273604</v>
      </c>
      <c r="AH7608">
        <v>4.5924509184260396</v>
      </c>
      <c r="AI7608">
        <v>0.59609816080359102</v>
      </c>
      <c r="AJ7608">
        <v>0.78121606160956403</v>
      </c>
      <c r="AK7608">
        <v>-2.4480612461855902</v>
      </c>
    </row>
    <row r="7609" spans="1:37" x14ac:dyDescent="0.2">
      <c r="A7609" t="s">
        <v>24716</v>
      </c>
      <c r="B7609">
        <v>27220471</v>
      </c>
      <c r="C7609">
        <v>27220623</v>
      </c>
      <c r="D7609">
        <v>153</v>
      </c>
      <c r="E7609" t="s">
        <v>25357</v>
      </c>
      <c r="F7609">
        <v>18</v>
      </c>
      <c r="G7609" t="s">
        <v>25358</v>
      </c>
      <c r="H7609" t="s">
        <v>31000</v>
      </c>
      <c r="I7609">
        <v>7</v>
      </c>
      <c r="J7609">
        <v>27201844</v>
      </c>
      <c r="K7609">
        <v>27207259</v>
      </c>
      <c r="L7609">
        <v>5416</v>
      </c>
      <c r="M7609">
        <v>1</v>
      </c>
      <c r="N7609">
        <v>100316868</v>
      </c>
      <c r="O7609" t="s">
        <v>25355</v>
      </c>
      <c r="P7609">
        <v>18627</v>
      </c>
      <c r="Q7609" t="s">
        <v>40</v>
      </c>
      <c r="R7609" t="s">
        <v>25356</v>
      </c>
      <c r="S7609" t="s">
        <v>36165</v>
      </c>
      <c r="T7609">
        <v>0.32911398597860803</v>
      </c>
      <c r="U7609">
        <v>0.603102917160658</v>
      </c>
      <c r="V7609">
        <v>26.319792136097</v>
      </c>
      <c r="W7609">
        <v>0.94541066367716797</v>
      </c>
      <c r="X7609">
        <v>0.95159051474143896</v>
      </c>
      <c r="Y7609">
        <v>-3.3168166965447798</v>
      </c>
      <c r="Z7609">
        <v>0.306975110376564</v>
      </c>
      <c r="AA7609">
        <v>0.72610664078822296</v>
      </c>
      <c r="AB7609">
        <v>25.4712205586635</v>
      </c>
      <c r="AC7609">
        <v>0.71753805159658501</v>
      </c>
      <c r="AD7609">
        <v>0.87989882095915395</v>
      </c>
      <c r="AE7609">
        <v>-4.31681649917223</v>
      </c>
      <c r="AF7609">
        <v>0.61410715005536498</v>
      </c>
      <c r="AG7609">
        <v>0.80674443595273604</v>
      </c>
      <c r="AH7609">
        <v>4.5924509184260396</v>
      </c>
      <c r="AI7609">
        <v>0.59609816080359102</v>
      </c>
      <c r="AJ7609">
        <v>0.78121606160956403</v>
      </c>
      <c r="AK7609">
        <v>-2.4480612461855902</v>
      </c>
    </row>
    <row r="7610" spans="1:37" x14ac:dyDescent="0.2">
      <c r="A7610" t="s">
        <v>24716</v>
      </c>
      <c r="B7610">
        <v>27225607</v>
      </c>
      <c r="C7610">
        <v>27225906</v>
      </c>
      <c r="D7610">
        <v>300</v>
      </c>
      <c r="E7610" t="s">
        <v>25359</v>
      </c>
      <c r="F7610">
        <v>30</v>
      </c>
      <c r="G7610" t="s">
        <v>25360</v>
      </c>
      <c r="H7610" t="s">
        <v>31000</v>
      </c>
      <c r="I7610">
        <v>7</v>
      </c>
      <c r="J7610">
        <v>27242700</v>
      </c>
      <c r="K7610">
        <v>27246425</v>
      </c>
      <c r="L7610">
        <v>3726</v>
      </c>
      <c r="M7610">
        <v>1</v>
      </c>
      <c r="N7610">
        <v>2128</v>
      </c>
      <c r="O7610" t="s">
        <v>25361</v>
      </c>
      <c r="P7610">
        <v>-16794</v>
      </c>
      <c r="Q7610" t="s">
        <v>25362</v>
      </c>
      <c r="R7610" t="s">
        <v>25363</v>
      </c>
      <c r="S7610" t="s">
        <v>36166</v>
      </c>
      <c r="T7610">
        <v>0.97213403838398904</v>
      </c>
      <c r="U7610">
        <v>1</v>
      </c>
      <c r="V7610">
        <v>0.88396598033287199</v>
      </c>
      <c r="W7610">
        <v>0.20525741147413201</v>
      </c>
      <c r="X7610">
        <v>0.704072456322962</v>
      </c>
      <c r="Y7610">
        <v>-25.530936430153201</v>
      </c>
      <c r="Z7610">
        <v>0.69013698642955401</v>
      </c>
      <c r="AA7610">
        <v>0.84521697243271998</v>
      </c>
      <c r="AB7610">
        <v>-7.9508105073126001E-2</v>
      </c>
      <c r="AC7610">
        <v>7.0489011448141195E-2</v>
      </c>
      <c r="AD7610">
        <v>0.57684129297949804</v>
      </c>
      <c r="AE7610">
        <v>-25.530936430153201</v>
      </c>
      <c r="AF7610">
        <v>0.61410715005536498</v>
      </c>
      <c r="AG7610">
        <v>0.80674443595273604</v>
      </c>
      <c r="AH7610">
        <v>1.81357658465421</v>
      </c>
      <c r="AI7610">
        <v>0.35038410267202102</v>
      </c>
      <c r="AJ7610">
        <v>0.78121606160956403</v>
      </c>
      <c r="AK7610">
        <v>-24.662180988013802</v>
      </c>
    </row>
    <row r="7611" spans="1:37" x14ac:dyDescent="0.2">
      <c r="A7611" t="s">
        <v>24716</v>
      </c>
      <c r="B7611">
        <v>29040199</v>
      </c>
      <c r="C7611">
        <v>29040341</v>
      </c>
      <c r="D7611">
        <v>143</v>
      </c>
      <c r="E7611" t="s">
        <v>25364</v>
      </c>
      <c r="F7611">
        <v>0</v>
      </c>
      <c r="G7611" t="s">
        <v>25365</v>
      </c>
      <c r="H7611" t="s">
        <v>36167</v>
      </c>
      <c r="I7611">
        <v>7</v>
      </c>
      <c r="J7611">
        <v>28995634</v>
      </c>
      <c r="K7611">
        <v>29071845</v>
      </c>
      <c r="L7611">
        <v>76212</v>
      </c>
      <c r="M7611">
        <v>2</v>
      </c>
      <c r="N7611">
        <v>54504</v>
      </c>
      <c r="O7611" t="s">
        <v>25366</v>
      </c>
      <c r="P7611">
        <v>31504</v>
      </c>
      <c r="Q7611" t="s">
        <v>25367</v>
      </c>
      <c r="R7611" t="s">
        <v>25368</v>
      </c>
      <c r="S7611" t="s">
        <v>36168</v>
      </c>
      <c r="T7611">
        <v>0.152084254673993</v>
      </c>
      <c r="U7611">
        <v>0.603102917160658</v>
      </c>
      <c r="V7611">
        <v>25.648598116368198</v>
      </c>
      <c r="W7611">
        <v>0.89107655920673101</v>
      </c>
      <c r="X7611">
        <v>0.95159051474143896</v>
      </c>
      <c r="Y7611">
        <v>0.80418100404220905</v>
      </c>
      <c r="Z7611">
        <v>0.203350924423461</v>
      </c>
      <c r="AA7611">
        <v>0.72610664078822296</v>
      </c>
      <c r="AB7611">
        <v>25.099281176262799</v>
      </c>
      <c r="AC7611">
        <v>0.88945902157151002</v>
      </c>
      <c r="AD7611">
        <v>0.94068432309766403</v>
      </c>
      <c r="AE7611">
        <v>0.44853607594928402</v>
      </c>
      <c r="AF7611">
        <v>0.205398459628826</v>
      </c>
      <c r="AG7611">
        <v>0.68151250837662902</v>
      </c>
      <c r="AH7611">
        <v>2.5884869032964999</v>
      </c>
      <c r="AI7611">
        <v>0.91725052871964496</v>
      </c>
      <c r="AJ7611">
        <v>0.98621344597861504</v>
      </c>
      <c r="AK7611">
        <v>0.81521670048649597</v>
      </c>
    </row>
    <row r="7612" spans="1:37" x14ac:dyDescent="0.2">
      <c r="A7612" t="s">
        <v>24716</v>
      </c>
      <c r="B7612">
        <v>29308587</v>
      </c>
      <c r="C7612">
        <v>29308729</v>
      </c>
      <c r="D7612">
        <v>143</v>
      </c>
      <c r="E7612" t="s">
        <v>25369</v>
      </c>
      <c r="F7612">
        <v>1</v>
      </c>
      <c r="G7612" t="s">
        <v>25370</v>
      </c>
      <c r="H7612" t="s">
        <v>36169</v>
      </c>
      <c r="I7612">
        <v>7</v>
      </c>
      <c r="J7612">
        <v>29288881</v>
      </c>
      <c r="K7612">
        <v>29400781</v>
      </c>
      <c r="L7612">
        <v>111901</v>
      </c>
      <c r="M7612">
        <v>1</v>
      </c>
      <c r="N7612">
        <v>1124</v>
      </c>
      <c r="O7612" t="s">
        <v>25371</v>
      </c>
      <c r="P7612">
        <v>19706</v>
      </c>
      <c r="Q7612" t="s">
        <v>25372</v>
      </c>
      <c r="R7612" t="s">
        <v>25373</v>
      </c>
      <c r="S7612" t="s">
        <v>36170</v>
      </c>
      <c r="T7612">
        <v>1.7154893222173302E-2</v>
      </c>
      <c r="U7612">
        <v>0.603102917160658</v>
      </c>
      <c r="V7612">
        <v>1.0797144842870601</v>
      </c>
      <c r="W7612">
        <v>0.75961459876522197</v>
      </c>
      <c r="X7612">
        <v>0.95159051474143896</v>
      </c>
      <c r="Y7612">
        <v>-0.18415920872817801</v>
      </c>
      <c r="Z7612">
        <v>0.13459504524965199</v>
      </c>
      <c r="AA7612">
        <v>0.72610664078822296</v>
      </c>
      <c r="AB7612">
        <v>0.58066117772453796</v>
      </c>
      <c r="AC7612">
        <v>0.491743911784087</v>
      </c>
      <c r="AD7612">
        <v>0.87808033506952599</v>
      </c>
      <c r="AE7612">
        <v>-0.71247531500240002</v>
      </c>
      <c r="AF7612">
        <v>1.8747659928221298E-2</v>
      </c>
      <c r="AG7612">
        <v>0.476038960109122</v>
      </c>
      <c r="AH7612">
        <v>1.1901050498791801</v>
      </c>
      <c r="AI7612">
        <v>0.232497265756206</v>
      </c>
      <c r="AJ7612">
        <v>0.78121606160956403</v>
      </c>
      <c r="AK7612">
        <v>0.32711688567257202</v>
      </c>
    </row>
    <row r="7613" spans="1:37" x14ac:dyDescent="0.2">
      <c r="A7613" t="s">
        <v>24716</v>
      </c>
      <c r="B7613">
        <v>29580520</v>
      </c>
      <c r="C7613">
        <v>29580696</v>
      </c>
      <c r="D7613">
        <v>177</v>
      </c>
      <c r="E7613" t="s">
        <v>25374</v>
      </c>
      <c r="F7613">
        <v>3</v>
      </c>
      <c r="G7613" t="s">
        <v>4635</v>
      </c>
      <c r="H7613" t="s">
        <v>31000</v>
      </c>
      <c r="I7613">
        <v>7</v>
      </c>
      <c r="J7613">
        <v>29565450</v>
      </c>
      <c r="K7613">
        <v>29566383</v>
      </c>
      <c r="L7613">
        <v>934</v>
      </c>
      <c r="M7613">
        <v>1</v>
      </c>
      <c r="N7613">
        <v>222171</v>
      </c>
      <c r="O7613" t="s">
        <v>25375</v>
      </c>
      <c r="P7613">
        <v>15070</v>
      </c>
      <c r="Q7613" t="s">
        <v>25376</v>
      </c>
      <c r="R7613" t="s">
        <v>25377</v>
      </c>
      <c r="S7613" t="s">
        <v>36171</v>
      </c>
      <c r="T7613">
        <v>0.951815418544251</v>
      </c>
      <c r="U7613">
        <v>1</v>
      </c>
      <c r="V7613">
        <v>0.57639232673756902</v>
      </c>
      <c r="W7613">
        <v>0.88279501556983297</v>
      </c>
      <c r="X7613">
        <v>0.95159051474143896</v>
      </c>
      <c r="Y7613">
        <v>-3.2023303318130898E-3</v>
      </c>
      <c r="Z7613">
        <v>0.78617083818897504</v>
      </c>
      <c r="AA7613">
        <v>0.92222734157060005</v>
      </c>
      <c r="AB7613">
        <v>0.43576090572266202</v>
      </c>
      <c r="AC7613">
        <v>0.88589233882579899</v>
      </c>
      <c r="AD7613">
        <v>0.94068432309766403</v>
      </c>
      <c r="AE7613">
        <v>-0.23006362994229401</v>
      </c>
      <c r="AF7613">
        <v>0.69683443323581395</v>
      </c>
      <c r="AG7613">
        <v>0.84602518248724801</v>
      </c>
      <c r="AH7613">
        <v>0.44118512934589199</v>
      </c>
      <c r="AI7613">
        <v>0.85282213265715801</v>
      </c>
      <c r="AJ7613">
        <v>0.96809656159736102</v>
      </c>
      <c r="AK7613">
        <v>0.20163140868051599</v>
      </c>
    </row>
    <row r="7614" spans="1:37" x14ac:dyDescent="0.2">
      <c r="A7614" t="s">
        <v>24716</v>
      </c>
      <c r="B7614">
        <v>29580696</v>
      </c>
      <c r="C7614">
        <v>29580872</v>
      </c>
      <c r="D7614">
        <v>177</v>
      </c>
      <c r="E7614" t="s">
        <v>25378</v>
      </c>
      <c r="F7614">
        <v>1</v>
      </c>
      <c r="G7614" t="s">
        <v>4640</v>
      </c>
      <c r="H7614" t="s">
        <v>31000</v>
      </c>
      <c r="I7614">
        <v>7</v>
      </c>
      <c r="J7614">
        <v>29565450</v>
      </c>
      <c r="K7614">
        <v>29566383</v>
      </c>
      <c r="L7614">
        <v>934</v>
      </c>
      <c r="M7614">
        <v>1</v>
      </c>
      <c r="N7614">
        <v>222171</v>
      </c>
      <c r="O7614" t="s">
        <v>25375</v>
      </c>
      <c r="P7614">
        <v>15246</v>
      </c>
      <c r="Q7614" t="s">
        <v>25376</v>
      </c>
      <c r="R7614" t="s">
        <v>25377</v>
      </c>
      <c r="S7614" t="s">
        <v>36171</v>
      </c>
      <c r="T7614">
        <v>0.951815418544251</v>
      </c>
      <c r="U7614">
        <v>1</v>
      </c>
      <c r="V7614">
        <v>0.57639232673756902</v>
      </c>
      <c r="W7614">
        <v>0.88279501556983297</v>
      </c>
      <c r="X7614">
        <v>0.95159051474143896</v>
      </c>
      <c r="Y7614">
        <v>-3.2023303318130898E-3</v>
      </c>
      <c r="Z7614">
        <v>0.78617083818897504</v>
      </c>
      <c r="AA7614">
        <v>0.92222734157060005</v>
      </c>
      <c r="AB7614">
        <v>0.43576090572266202</v>
      </c>
      <c r="AC7614">
        <v>0.88589233882579899</v>
      </c>
      <c r="AD7614">
        <v>0.94068432309766403</v>
      </c>
      <c r="AE7614">
        <v>-0.23006362994229401</v>
      </c>
      <c r="AF7614">
        <v>0.69683443323581395</v>
      </c>
      <c r="AG7614">
        <v>0.84602518248724801</v>
      </c>
      <c r="AH7614">
        <v>0.44118512934589199</v>
      </c>
      <c r="AI7614">
        <v>0.85282213265715801</v>
      </c>
      <c r="AJ7614">
        <v>0.96809656159736102</v>
      </c>
      <c r="AK7614">
        <v>0.20163140868051599</v>
      </c>
    </row>
    <row r="7615" spans="1:37" x14ac:dyDescent="0.2">
      <c r="A7615" t="s">
        <v>24716</v>
      </c>
      <c r="B7615">
        <v>29886922</v>
      </c>
      <c r="C7615">
        <v>29887106</v>
      </c>
      <c r="D7615">
        <v>185</v>
      </c>
      <c r="E7615" t="s">
        <v>25379</v>
      </c>
      <c r="F7615">
        <v>2</v>
      </c>
      <c r="G7615" t="s">
        <v>25380</v>
      </c>
      <c r="H7615" t="s">
        <v>36172</v>
      </c>
      <c r="I7615">
        <v>7</v>
      </c>
      <c r="J7615">
        <v>29806508</v>
      </c>
      <c r="K7615">
        <v>29917061</v>
      </c>
      <c r="L7615">
        <v>110554</v>
      </c>
      <c r="M7615">
        <v>1</v>
      </c>
      <c r="N7615">
        <v>644150</v>
      </c>
      <c r="O7615" t="s">
        <v>25381</v>
      </c>
      <c r="P7615">
        <v>80414</v>
      </c>
      <c r="Q7615" t="s">
        <v>25382</v>
      </c>
      <c r="R7615" t="s">
        <v>25383</v>
      </c>
      <c r="S7615" t="s">
        <v>36173</v>
      </c>
      <c r="T7615">
        <v>0.97213403838398904</v>
      </c>
      <c r="U7615">
        <v>1</v>
      </c>
      <c r="V7615">
        <v>3.5449038964078801</v>
      </c>
      <c r="W7615">
        <v>0.20525741147413201</v>
      </c>
      <c r="X7615">
        <v>0.704072456322962</v>
      </c>
      <c r="Y7615">
        <v>-23.8709569999113</v>
      </c>
      <c r="Z7615">
        <v>0.69013698642955401</v>
      </c>
      <c r="AA7615">
        <v>0.84521697243271998</v>
      </c>
      <c r="AB7615">
        <v>2.5814298571046801</v>
      </c>
      <c r="AC7615">
        <v>7.0489011448141195E-2</v>
      </c>
      <c r="AD7615">
        <v>0.57684129297949804</v>
      </c>
      <c r="AE7615">
        <v>-23.8709569999113</v>
      </c>
      <c r="AF7615">
        <v>0.61410715005536498</v>
      </c>
      <c r="AG7615">
        <v>0.80674443595273604</v>
      </c>
      <c r="AH7615">
        <v>4.4745136273397899</v>
      </c>
      <c r="AI7615">
        <v>0.35038410267202102</v>
      </c>
      <c r="AJ7615">
        <v>0.78121606160956403</v>
      </c>
      <c r="AK7615">
        <v>-23.0022016108726</v>
      </c>
    </row>
    <row r="7616" spans="1:37" x14ac:dyDescent="0.2">
      <c r="A7616" t="s">
        <v>24716</v>
      </c>
      <c r="B7616">
        <v>30254295</v>
      </c>
      <c r="C7616">
        <v>30254446</v>
      </c>
      <c r="D7616">
        <v>152</v>
      </c>
      <c r="E7616" t="s">
        <v>25384</v>
      </c>
      <c r="F7616">
        <v>1</v>
      </c>
      <c r="G7616" t="s">
        <v>25385</v>
      </c>
      <c r="H7616" t="s">
        <v>31000</v>
      </c>
      <c r="I7616">
        <v>7</v>
      </c>
      <c r="J7616">
        <v>30284597</v>
      </c>
      <c r="K7616">
        <v>30367689</v>
      </c>
      <c r="L7616">
        <v>83093</v>
      </c>
      <c r="M7616">
        <v>1</v>
      </c>
      <c r="N7616">
        <v>223082</v>
      </c>
      <c r="O7616" t="s">
        <v>25386</v>
      </c>
      <c r="P7616">
        <v>-30151</v>
      </c>
      <c r="Q7616" t="s">
        <v>25387</v>
      </c>
      <c r="R7616" t="s">
        <v>25388</v>
      </c>
      <c r="S7616" t="s">
        <v>36174</v>
      </c>
      <c r="T7616">
        <v>0.583211159830616</v>
      </c>
      <c r="U7616">
        <v>0.81360520874211995</v>
      </c>
      <c r="V7616">
        <v>-0.90944107675174102</v>
      </c>
      <c r="W7616">
        <v>6.2825850358688304E-2</v>
      </c>
      <c r="X7616">
        <v>0.704072456322962</v>
      </c>
      <c r="Y7616">
        <v>-24.697807454202099</v>
      </c>
      <c r="Z7616">
        <v>0.51787522577244804</v>
      </c>
      <c r="AA7616">
        <v>0.84521697243271998</v>
      </c>
      <c r="AB7616">
        <v>-1.01385778321973</v>
      </c>
      <c r="AC7616">
        <v>5.2459583805477703E-2</v>
      </c>
      <c r="AD7616">
        <v>0.57684129297949804</v>
      </c>
      <c r="AE7616">
        <v>-0.60359249733295395</v>
      </c>
      <c r="AF7616">
        <v>0.75597362904566501</v>
      </c>
      <c r="AG7616">
        <v>0.87732854096160695</v>
      </c>
      <c r="AH7616">
        <v>-0.47823999628027603</v>
      </c>
      <c r="AI7616">
        <v>0.123911202140572</v>
      </c>
      <c r="AJ7616">
        <v>0.78121606160956403</v>
      </c>
      <c r="AK7616">
        <v>-24.890701919710398</v>
      </c>
    </row>
    <row r="7617" spans="1:37" x14ac:dyDescent="0.2">
      <c r="A7617" t="s">
        <v>24716</v>
      </c>
      <c r="B7617">
        <v>30284271</v>
      </c>
      <c r="C7617">
        <v>30284429</v>
      </c>
      <c r="D7617">
        <v>159</v>
      </c>
      <c r="E7617" t="s">
        <v>25389</v>
      </c>
      <c r="F7617">
        <v>16</v>
      </c>
      <c r="G7617" t="s">
        <v>25390</v>
      </c>
      <c r="H7617" t="s">
        <v>30987</v>
      </c>
      <c r="I7617">
        <v>7</v>
      </c>
      <c r="J7617">
        <v>30284597</v>
      </c>
      <c r="K7617">
        <v>30367689</v>
      </c>
      <c r="L7617">
        <v>83093</v>
      </c>
      <c r="M7617">
        <v>1</v>
      </c>
      <c r="N7617">
        <v>223082</v>
      </c>
      <c r="O7617" t="s">
        <v>25386</v>
      </c>
      <c r="P7617">
        <v>-168</v>
      </c>
      <c r="Q7617" t="s">
        <v>25387</v>
      </c>
      <c r="R7617" t="s">
        <v>25388</v>
      </c>
      <c r="S7617" t="s">
        <v>36174</v>
      </c>
      <c r="T7617">
        <v>0.32911398597860803</v>
      </c>
      <c r="U7617">
        <v>0.603102917160658</v>
      </c>
      <c r="V7617">
        <v>23.9452167186301</v>
      </c>
      <c r="W7617">
        <v>0.89107655920673101</v>
      </c>
      <c r="X7617">
        <v>0.95159051474143896</v>
      </c>
      <c r="Y7617">
        <v>0.69346108207838397</v>
      </c>
      <c r="Z7617">
        <v>0.306975110376564</v>
      </c>
      <c r="AA7617">
        <v>0.72610664078822296</v>
      </c>
      <c r="AB7617">
        <v>24.205729478254799</v>
      </c>
      <c r="AC7617">
        <v>0.75388744886274095</v>
      </c>
      <c r="AD7617">
        <v>0.87989882095915395</v>
      </c>
      <c r="AE7617">
        <v>-0.30653885440442402</v>
      </c>
      <c r="AF7617">
        <v>0.64997455747578503</v>
      </c>
      <c r="AG7617">
        <v>0.80674443595273604</v>
      </c>
      <c r="AH7617">
        <v>0.58217327693391296</v>
      </c>
      <c r="AI7617">
        <v>0.56157887380500204</v>
      </c>
      <c r="AJ7617">
        <v>0.78121606160956403</v>
      </c>
      <c r="AK7617">
        <v>1.56221646394665</v>
      </c>
    </row>
    <row r="7618" spans="1:37" x14ac:dyDescent="0.2">
      <c r="A7618" t="s">
        <v>24716</v>
      </c>
      <c r="B7618">
        <v>30284471</v>
      </c>
      <c r="C7618">
        <v>30284770</v>
      </c>
      <c r="D7618">
        <v>300</v>
      </c>
      <c r="E7618" t="s">
        <v>25391</v>
      </c>
      <c r="F7618">
        <v>43</v>
      </c>
      <c r="G7618" t="s">
        <v>25392</v>
      </c>
      <c r="H7618" t="s">
        <v>30987</v>
      </c>
      <c r="I7618">
        <v>7</v>
      </c>
      <c r="J7618">
        <v>30284597</v>
      </c>
      <c r="K7618">
        <v>30367689</v>
      </c>
      <c r="L7618">
        <v>83093</v>
      </c>
      <c r="M7618">
        <v>1</v>
      </c>
      <c r="N7618">
        <v>223082</v>
      </c>
      <c r="O7618" t="s">
        <v>25386</v>
      </c>
      <c r="P7618">
        <v>0</v>
      </c>
      <c r="Q7618" t="s">
        <v>25387</v>
      </c>
      <c r="R7618" t="s">
        <v>25388</v>
      </c>
      <c r="S7618" t="s">
        <v>36174</v>
      </c>
      <c r="T7618">
        <v>0.152084254673993</v>
      </c>
      <c r="U7618">
        <v>0.603102917160658</v>
      </c>
      <c r="V7618">
        <v>25.349062827982799</v>
      </c>
      <c r="W7618">
        <v>0.428214032775322</v>
      </c>
      <c r="X7618">
        <v>0.73460997439807996</v>
      </c>
      <c r="Y7618">
        <v>1.85190218749851</v>
      </c>
      <c r="Z7618">
        <v>0.203350924423461</v>
      </c>
      <c r="AA7618">
        <v>0.72610664078822296</v>
      </c>
      <c r="AB7618">
        <v>24.9752264553454</v>
      </c>
      <c r="AC7618">
        <v>0.85817338719172098</v>
      </c>
      <c r="AD7618">
        <v>0.94068432309766403</v>
      </c>
      <c r="AE7618">
        <v>0.85190221595397697</v>
      </c>
      <c r="AF7618">
        <v>0.22065000948199101</v>
      </c>
      <c r="AG7618">
        <v>0.68151250837662902</v>
      </c>
      <c r="AH7618">
        <v>1.98601938628659</v>
      </c>
      <c r="AI7618">
        <v>0.170234813229591</v>
      </c>
      <c r="AJ7618">
        <v>0.78121606160956403</v>
      </c>
      <c r="AK7618">
        <v>2.72065756936678</v>
      </c>
    </row>
    <row r="7619" spans="1:37" x14ac:dyDescent="0.2">
      <c r="A7619" t="s">
        <v>24716</v>
      </c>
      <c r="B7619">
        <v>30419569</v>
      </c>
      <c r="C7619">
        <v>30419740</v>
      </c>
      <c r="D7619">
        <v>172</v>
      </c>
      <c r="E7619" t="s">
        <v>25393</v>
      </c>
      <c r="F7619">
        <v>1</v>
      </c>
      <c r="G7619" t="s">
        <v>25394</v>
      </c>
      <c r="H7619" t="s">
        <v>31000</v>
      </c>
      <c r="I7619">
        <v>7</v>
      </c>
      <c r="J7619">
        <v>30425209</v>
      </c>
      <c r="K7619">
        <v>30433414</v>
      </c>
      <c r="L7619">
        <v>8206</v>
      </c>
      <c r="M7619">
        <v>2</v>
      </c>
      <c r="N7619">
        <v>10392</v>
      </c>
      <c r="O7619" t="s">
        <v>25395</v>
      </c>
      <c r="P7619">
        <v>13674</v>
      </c>
      <c r="Q7619" t="s">
        <v>25396</v>
      </c>
      <c r="R7619" t="s">
        <v>25397</v>
      </c>
      <c r="S7619" t="s">
        <v>36175</v>
      </c>
      <c r="T7619">
        <v>0.66168790872383898</v>
      </c>
      <c r="U7619">
        <v>0.86678892867719204</v>
      </c>
      <c r="V7619">
        <v>-0.95790902907233799</v>
      </c>
      <c r="W7619">
        <v>9.3387755491945001E-2</v>
      </c>
      <c r="X7619">
        <v>0.704072456322962</v>
      </c>
      <c r="Y7619">
        <v>0.90335445665132796</v>
      </c>
      <c r="Z7619">
        <v>0.45420745998025702</v>
      </c>
      <c r="AA7619">
        <v>0.84435025072159198</v>
      </c>
      <c r="AB7619">
        <v>-1.38960805628349</v>
      </c>
      <c r="AC7619">
        <v>0.26293656945844301</v>
      </c>
      <c r="AD7619">
        <v>0.68253123924728298</v>
      </c>
      <c r="AE7619">
        <v>0.39772589306649703</v>
      </c>
      <c r="AF7619">
        <v>0.92960140981033801</v>
      </c>
      <c r="AG7619">
        <v>1</v>
      </c>
      <c r="AH7619">
        <v>-0.31343395895151399</v>
      </c>
      <c r="AI7619">
        <v>4.6274275314197498E-2</v>
      </c>
      <c r="AJ7619">
        <v>0.78121606160956403</v>
      </c>
      <c r="AK7619">
        <v>1.06590948055194</v>
      </c>
    </row>
    <row r="7620" spans="1:37" x14ac:dyDescent="0.2">
      <c r="A7620" t="s">
        <v>24716</v>
      </c>
      <c r="B7620">
        <v>30419740</v>
      </c>
      <c r="C7620">
        <v>30419911</v>
      </c>
      <c r="D7620">
        <v>172</v>
      </c>
      <c r="E7620" t="s">
        <v>25398</v>
      </c>
      <c r="F7620">
        <v>3</v>
      </c>
      <c r="G7620" t="s">
        <v>25399</v>
      </c>
      <c r="H7620" t="s">
        <v>31000</v>
      </c>
      <c r="I7620">
        <v>7</v>
      </c>
      <c r="J7620">
        <v>30425209</v>
      </c>
      <c r="K7620">
        <v>30433414</v>
      </c>
      <c r="L7620">
        <v>8206</v>
      </c>
      <c r="M7620">
        <v>2</v>
      </c>
      <c r="N7620">
        <v>10392</v>
      </c>
      <c r="O7620" t="s">
        <v>25395</v>
      </c>
      <c r="P7620">
        <v>13503</v>
      </c>
      <c r="Q7620" t="s">
        <v>25396</v>
      </c>
      <c r="R7620" t="s">
        <v>25397</v>
      </c>
      <c r="S7620" t="s">
        <v>36175</v>
      </c>
      <c r="T7620">
        <v>0.66168790872383898</v>
      </c>
      <c r="U7620">
        <v>0.86678892867719204</v>
      </c>
      <c r="V7620">
        <v>-0.95790902907233799</v>
      </c>
      <c r="W7620">
        <v>9.3387755491945001E-2</v>
      </c>
      <c r="X7620">
        <v>0.704072456322962</v>
      </c>
      <c r="Y7620">
        <v>0.90335445665132796</v>
      </c>
      <c r="Z7620">
        <v>0.45420745998025702</v>
      </c>
      <c r="AA7620">
        <v>0.84435025072159198</v>
      </c>
      <c r="AB7620">
        <v>-1.38960805628349</v>
      </c>
      <c r="AC7620">
        <v>0.26293656945844301</v>
      </c>
      <c r="AD7620">
        <v>0.68253123924728298</v>
      </c>
      <c r="AE7620">
        <v>0.39772589306649703</v>
      </c>
      <c r="AF7620">
        <v>0.92960140981033801</v>
      </c>
      <c r="AG7620">
        <v>1</v>
      </c>
      <c r="AH7620">
        <v>-0.31343395895151399</v>
      </c>
      <c r="AI7620">
        <v>4.6274275314197498E-2</v>
      </c>
      <c r="AJ7620">
        <v>0.78121606160956403</v>
      </c>
      <c r="AK7620">
        <v>1.06590948055194</v>
      </c>
    </row>
    <row r="7621" spans="1:37" x14ac:dyDescent="0.2">
      <c r="A7621" t="s">
        <v>24716</v>
      </c>
      <c r="B7621">
        <v>30419911</v>
      </c>
      <c r="C7621">
        <v>30420082</v>
      </c>
      <c r="D7621">
        <v>172</v>
      </c>
      <c r="E7621" t="s">
        <v>25400</v>
      </c>
      <c r="F7621">
        <v>4</v>
      </c>
      <c r="G7621" t="s">
        <v>25401</v>
      </c>
      <c r="H7621" t="s">
        <v>31000</v>
      </c>
      <c r="I7621">
        <v>7</v>
      </c>
      <c r="J7621">
        <v>30425209</v>
      </c>
      <c r="K7621">
        <v>30433414</v>
      </c>
      <c r="L7621">
        <v>8206</v>
      </c>
      <c r="M7621">
        <v>2</v>
      </c>
      <c r="N7621">
        <v>10392</v>
      </c>
      <c r="O7621" t="s">
        <v>25395</v>
      </c>
      <c r="P7621">
        <v>13332</v>
      </c>
      <c r="Q7621" t="s">
        <v>25396</v>
      </c>
      <c r="R7621" t="s">
        <v>25397</v>
      </c>
      <c r="S7621" t="s">
        <v>36175</v>
      </c>
      <c r="T7621">
        <v>0.66168790872383898</v>
      </c>
      <c r="U7621">
        <v>0.86678892867719204</v>
      </c>
      <c r="V7621">
        <v>-0.95790902907233799</v>
      </c>
      <c r="W7621">
        <v>9.3387755491945001E-2</v>
      </c>
      <c r="X7621">
        <v>0.704072456322962</v>
      </c>
      <c r="Y7621">
        <v>0.90335445665132796</v>
      </c>
      <c r="Z7621">
        <v>0.45420745998025702</v>
      </c>
      <c r="AA7621">
        <v>0.84435025072159198</v>
      </c>
      <c r="AB7621">
        <v>-1.38960805628349</v>
      </c>
      <c r="AC7621">
        <v>0.26293656945844301</v>
      </c>
      <c r="AD7621">
        <v>0.68253123924728298</v>
      </c>
      <c r="AE7621">
        <v>0.39772589306649703</v>
      </c>
      <c r="AF7621">
        <v>0.92960140981033801</v>
      </c>
      <c r="AG7621">
        <v>1</v>
      </c>
      <c r="AH7621">
        <v>-0.31343395895151399</v>
      </c>
      <c r="AI7621">
        <v>4.6274275314197498E-2</v>
      </c>
      <c r="AJ7621">
        <v>0.78121606160956403</v>
      </c>
      <c r="AK7621">
        <v>1.06590948055194</v>
      </c>
    </row>
    <row r="7622" spans="1:37" x14ac:dyDescent="0.2">
      <c r="A7622" t="s">
        <v>24716</v>
      </c>
      <c r="B7622">
        <v>30439815</v>
      </c>
      <c r="C7622">
        <v>30439998</v>
      </c>
      <c r="D7622">
        <v>184</v>
      </c>
      <c r="E7622" t="s">
        <v>25402</v>
      </c>
      <c r="F7622">
        <v>3</v>
      </c>
      <c r="G7622" t="s">
        <v>25403</v>
      </c>
      <c r="H7622" t="s">
        <v>36176</v>
      </c>
      <c r="I7622">
        <v>7</v>
      </c>
      <c r="J7622">
        <v>30425209</v>
      </c>
      <c r="K7622">
        <v>30433414</v>
      </c>
      <c r="L7622">
        <v>8206</v>
      </c>
      <c r="M7622">
        <v>2</v>
      </c>
      <c r="N7622">
        <v>10392</v>
      </c>
      <c r="O7622" t="s">
        <v>25395</v>
      </c>
      <c r="P7622">
        <v>-6401</v>
      </c>
      <c r="Q7622" t="s">
        <v>25396</v>
      </c>
      <c r="R7622" t="s">
        <v>25397</v>
      </c>
      <c r="S7622" t="s">
        <v>36175</v>
      </c>
      <c r="T7622">
        <v>0.330975620433621</v>
      </c>
      <c r="U7622">
        <v>0.603102917160658</v>
      </c>
      <c r="V7622">
        <v>1.11794719885255</v>
      </c>
      <c r="W7622">
        <v>2.21000878885875E-2</v>
      </c>
      <c r="X7622">
        <v>0.704072456322962</v>
      </c>
      <c r="Y7622">
        <v>-4.4580067938265504</v>
      </c>
      <c r="Z7622">
        <v>0.33319941481465798</v>
      </c>
      <c r="AA7622">
        <v>0.77409508309237296</v>
      </c>
      <c r="AB7622">
        <v>0.431304732373886</v>
      </c>
      <c r="AC7622">
        <v>2.9117583918451099E-2</v>
      </c>
      <c r="AD7622">
        <v>0.57684129297949804</v>
      </c>
      <c r="AE7622">
        <v>-3.0032759487860998</v>
      </c>
      <c r="AF7622">
        <v>0.42709657381548599</v>
      </c>
      <c r="AG7622">
        <v>0.80674443595273604</v>
      </c>
      <c r="AH7622">
        <v>1.52425580705761</v>
      </c>
      <c r="AI7622">
        <v>4.4263041550416299E-2</v>
      </c>
      <c r="AJ7622">
        <v>0.78121606160956403</v>
      </c>
      <c r="AK7622">
        <v>-3.8138680817916502</v>
      </c>
    </row>
    <row r="7623" spans="1:37" x14ac:dyDescent="0.2">
      <c r="A7623" t="s">
        <v>24716</v>
      </c>
      <c r="B7623">
        <v>30439998</v>
      </c>
      <c r="C7623">
        <v>30440181</v>
      </c>
      <c r="D7623">
        <v>184</v>
      </c>
      <c r="E7623" t="s">
        <v>25404</v>
      </c>
      <c r="F7623">
        <v>1</v>
      </c>
      <c r="G7623" t="s">
        <v>25405</v>
      </c>
      <c r="H7623" t="s">
        <v>36176</v>
      </c>
      <c r="I7623">
        <v>7</v>
      </c>
      <c r="J7623">
        <v>30425209</v>
      </c>
      <c r="K7623">
        <v>30433414</v>
      </c>
      <c r="L7623">
        <v>8206</v>
      </c>
      <c r="M7623">
        <v>2</v>
      </c>
      <c r="N7623">
        <v>10392</v>
      </c>
      <c r="O7623" t="s">
        <v>25395</v>
      </c>
      <c r="P7623">
        <v>-6584</v>
      </c>
      <c r="Q7623" t="s">
        <v>25396</v>
      </c>
      <c r="R7623" t="s">
        <v>25397</v>
      </c>
      <c r="S7623" t="s">
        <v>36175</v>
      </c>
      <c r="T7623">
        <v>0.330975620433621</v>
      </c>
      <c r="U7623">
        <v>0.603102917160658</v>
      </c>
      <c r="V7623">
        <v>1.11794719885255</v>
      </c>
      <c r="W7623">
        <v>2.21000878885875E-2</v>
      </c>
      <c r="X7623">
        <v>0.704072456322962</v>
      </c>
      <c r="Y7623">
        <v>-4.4580067938265504</v>
      </c>
      <c r="Z7623">
        <v>0.33319941481465798</v>
      </c>
      <c r="AA7623">
        <v>0.77409508309237296</v>
      </c>
      <c r="AB7623">
        <v>0.431304732373886</v>
      </c>
      <c r="AC7623">
        <v>2.9117583918451099E-2</v>
      </c>
      <c r="AD7623">
        <v>0.57684129297949804</v>
      </c>
      <c r="AE7623">
        <v>-3.0032759487860998</v>
      </c>
      <c r="AF7623">
        <v>0.42709657381548599</v>
      </c>
      <c r="AG7623">
        <v>0.80674443595273604</v>
      </c>
      <c r="AH7623">
        <v>1.52425580705761</v>
      </c>
      <c r="AI7623">
        <v>4.4263041550416299E-2</v>
      </c>
      <c r="AJ7623">
        <v>0.78121606160956403</v>
      </c>
      <c r="AK7623">
        <v>-3.8138680817916502</v>
      </c>
    </row>
    <row r="7624" spans="1:37" x14ac:dyDescent="0.2">
      <c r="A7624" t="s">
        <v>24716</v>
      </c>
      <c r="B7624">
        <v>30641897</v>
      </c>
      <c r="C7624">
        <v>30642077</v>
      </c>
      <c r="D7624">
        <v>181</v>
      </c>
      <c r="E7624" t="s">
        <v>25406</v>
      </c>
      <c r="F7624">
        <v>1</v>
      </c>
      <c r="G7624" t="s">
        <v>25407</v>
      </c>
      <c r="H7624" t="s">
        <v>31000</v>
      </c>
      <c r="I7624">
        <v>7</v>
      </c>
      <c r="J7624">
        <v>30628544</v>
      </c>
      <c r="K7624">
        <v>30634029</v>
      </c>
      <c r="L7624">
        <v>5486</v>
      </c>
      <c r="M7624">
        <v>1</v>
      </c>
      <c r="N7624">
        <v>2617</v>
      </c>
      <c r="O7624" t="s">
        <v>25408</v>
      </c>
      <c r="P7624">
        <v>13353</v>
      </c>
      <c r="Q7624" t="s">
        <v>25409</v>
      </c>
      <c r="R7624" t="s">
        <v>25410</v>
      </c>
      <c r="S7624" t="s">
        <v>36177</v>
      </c>
      <c r="T7624">
        <v>0.66140822870095695</v>
      </c>
      <c r="U7624">
        <v>0.86678892867719204</v>
      </c>
      <c r="V7624">
        <v>0.81984525541354003</v>
      </c>
      <c r="W7624">
        <v>3.10339073906374E-2</v>
      </c>
      <c r="X7624">
        <v>0.704072456322962</v>
      </c>
      <c r="Y7624">
        <v>-3.2709866169341799</v>
      </c>
      <c r="Z7624">
        <v>0.20966345611798001</v>
      </c>
      <c r="AA7624">
        <v>0.72610664078822296</v>
      </c>
      <c r="AB7624">
        <v>6.9895983634249995E-2</v>
      </c>
      <c r="AC7624">
        <v>1.19032025482826E-2</v>
      </c>
      <c r="AD7624">
        <v>0.57684129297949804</v>
      </c>
      <c r="AE7624">
        <v>-2.9093999342686101</v>
      </c>
      <c r="AF7624">
        <v>0.75099681025288001</v>
      </c>
      <c r="AG7624">
        <v>0.87485205706682501</v>
      </c>
      <c r="AH7624">
        <v>1.4067025598794101</v>
      </c>
      <c r="AI7624">
        <v>0.110458309231867</v>
      </c>
      <c r="AJ7624">
        <v>0.78121606160956403</v>
      </c>
      <c r="AK7624">
        <v>-2.5840706908340501</v>
      </c>
    </row>
    <row r="7625" spans="1:37" x14ac:dyDescent="0.2">
      <c r="A7625" t="s">
        <v>24716</v>
      </c>
      <c r="B7625">
        <v>30642077</v>
      </c>
      <c r="C7625">
        <v>30642257</v>
      </c>
      <c r="D7625">
        <v>181</v>
      </c>
      <c r="E7625" t="s">
        <v>25411</v>
      </c>
      <c r="F7625">
        <v>3</v>
      </c>
      <c r="G7625" t="s">
        <v>25412</v>
      </c>
      <c r="H7625" t="s">
        <v>31000</v>
      </c>
      <c r="I7625">
        <v>7</v>
      </c>
      <c r="J7625">
        <v>30628544</v>
      </c>
      <c r="K7625">
        <v>30634029</v>
      </c>
      <c r="L7625">
        <v>5486</v>
      </c>
      <c r="M7625">
        <v>1</v>
      </c>
      <c r="N7625">
        <v>2617</v>
      </c>
      <c r="O7625" t="s">
        <v>25408</v>
      </c>
      <c r="P7625">
        <v>13533</v>
      </c>
      <c r="Q7625" t="s">
        <v>25409</v>
      </c>
      <c r="R7625" t="s">
        <v>25410</v>
      </c>
      <c r="S7625" t="s">
        <v>36177</v>
      </c>
      <c r="T7625">
        <v>0.66140822870095695</v>
      </c>
      <c r="U7625">
        <v>0.86678892867719204</v>
      </c>
      <c r="V7625">
        <v>0.81984525541354003</v>
      </c>
      <c r="W7625">
        <v>3.10339073906374E-2</v>
      </c>
      <c r="X7625">
        <v>0.704072456322962</v>
      </c>
      <c r="Y7625">
        <v>-3.2709866169341799</v>
      </c>
      <c r="Z7625">
        <v>0.20966345611798001</v>
      </c>
      <c r="AA7625">
        <v>0.72610664078822296</v>
      </c>
      <c r="AB7625">
        <v>6.9895983634249995E-2</v>
      </c>
      <c r="AC7625">
        <v>1.19032025482826E-2</v>
      </c>
      <c r="AD7625">
        <v>0.57684129297949804</v>
      </c>
      <c r="AE7625">
        <v>-2.9093999342686101</v>
      </c>
      <c r="AF7625">
        <v>0.75099681025288001</v>
      </c>
      <c r="AG7625">
        <v>0.87485205706682501</v>
      </c>
      <c r="AH7625">
        <v>1.4067025598794101</v>
      </c>
      <c r="AI7625">
        <v>0.110458309231867</v>
      </c>
      <c r="AJ7625">
        <v>0.78121606160956403</v>
      </c>
      <c r="AK7625">
        <v>-2.5840706908340501</v>
      </c>
    </row>
    <row r="7626" spans="1:37" x14ac:dyDescent="0.2">
      <c r="A7626" t="s">
        <v>24716</v>
      </c>
      <c r="B7626">
        <v>30933163</v>
      </c>
      <c r="C7626">
        <v>30933354</v>
      </c>
      <c r="D7626">
        <v>192</v>
      </c>
      <c r="E7626" t="s">
        <v>25413</v>
      </c>
      <c r="F7626">
        <v>7</v>
      </c>
      <c r="G7626" t="s">
        <v>25414</v>
      </c>
      <c r="H7626" t="s">
        <v>31000</v>
      </c>
      <c r="I7626">
        <v>7</v>
      </c>
      <c r="J7626">
        <v>30938669</v>
      </c>
      <c r="K7626">
        <v>30968879</v>
      </c>
      <c r="L7626">
        <v>30211</v>
      </c>
      <c r="M7626">
        <v>1</v>
      </c>
      <c r="N7626">
        <v>2692</v>
      </c>
      <c r="O7626" t="s">
        <v>25415</v>
      </c>
      <c r="P7626">
        <v>-5315</v>
      </c>
      <c r="Q7626" t="s">
        <v>25416</v>
      </c>
      <c r="R7626" t="s">
        <v>25417</v>
      </c>
      <c r="S7626" t="s">
        <v>36178</v>
      </c>
      <c r="T7626">
        <v>0.17308923567461099</v>
      </c>
      <c r="U7626">
        <v>0.603102917160658</v>
      </c>
      <c r="V7626">
        <v>-25.194187750920801</v>
      </c>
      <c r="W7626">
        <v>0.38920677604595899</v>
      </c>
      <c r="X7626">
        <v>0.704072456322962</v>
      </c>
      <c r="Y7626">
        <v>-24.271849254960301</v>
      </c>
      <c r="Z7626">
        <v>5.50355599158565E-2</v>
      </c>
      <c r="AA7626">
        <v>0.72610664078822296</v>
      </c>
      <c r="AB7626">
        <v>-25.194187750920801</v>
      </c>
      <c r="AC7626">
        <v>0.71753805159658501</v>
      </c>
      <c r="AD7626">
        <v>0.87989882095915395</v>
      </c>
      <c r="AE7626">
        <v>-1.1776342175360499</v>
      </c>
      <c r="AF7626">
        <v>0.32549523997010099</v>
      </c>
      <c r="AG7626">
        <v>0.70473078222419605</v>
      </c>
      <c r="AH7626">
        <v>-24.264577112814099</v>
      </c>
      <c r="AI7626">
        <v>0.35038410267202102</v>
      </c>
      <c r="AJ7626">
        <v>0.78121606160956403</v>
      </c>
      <c r="AK7626">
        <v>-24.1941877885018</v>
      </c>
    </row>
    <row r="7627" spans="1:37" x14ac:dyDescent="0.2">
      <c r="A7627" t="s">
        <v>24716</v>
      </c>
      <c r="B7627">
        <v>32709423</v>
      </c>
      <c r="C7627">
        <v>32709720</v>
      </c>
      <c r="D7627">
        <v>298</v>
      </c>
      <c r="E7627" t="s">
        <v>25418</v>
      </c>
      <c r="F7627">
        <v>2</v>
      </c>
      <c r="G7627" t="s">
        <v>25419</v>
      </c>
      <c r="H7627" t="s">
        <v>36179</v>
      </c>
      <c r="I7627">
        <v>7</v>
      </c>
      <c r="J7627">
        <v>32728569</v>
      </c>
      <c r="K7627">
        <v>32729011</v>
      </c>
      <c r="L7627">
        <v>443</v>
      </c>
      <c r="M7627">
        <v>1</v>
      </c>
      <c r="N7627">
        <v>441208</v>
      </c>
      <c r="O7627" t="s">
        <v>25420</v>
      </c>
      <c r="P7627">
        <v>-18849</v>
      </c>
      <c r="Q7627" t="s">
        <v>40</v>
      </c>
      <c r="R7627" t="s">
        <v>25421</v>
      </c>
      <c r="S7627" t="s">
        <v>36180</v>
      </c>
      <c r="T7627">
        <v>0.152084254673993</v>
      </c>
      <c r="U7627">
        <v>0.603102917160658</v>
      </c>
      <c r="V7627">
        <v>24.399755606423099</v>
      </c>
      <c r="W7627">
        <v>0.58982449495234501</v>
      </c>
      <c r="X7627">
        <v>0.89526216254578295</v>
      </c>
      <c r="Y7627">
        <v>-0.23864910459246599</v>
      </c>
      <c r="Z7627">
        <v>9.2719649676713103E-2</v>
      </c>
      <c r="AA7627">
        <v>0.72610664078822296</v>
      </c>
      <c r="AB7627">
        <v>24.4434505654418</v>
      </c>
      <c r="AC7627">
        <v>0.85112879757875803</v>
      </c>
      <c r="AD7627">
        <v>0.94068432309766403</v>
      </c>
      <c r="AE7627">
        <v>-1.2386490297839099</v>
      </c>
      <c r="AF7627">
        <v>0.73123338343369804</v>
      </c>
      <c r="AG7627">
        <v>0.86437216336234302</v>
      </c>
      <c r="AH7627">
        <v>0.98569721498820495</v>
      </c>
      <c r="AI7627">
        <v>0.184911798168716</v>
      </c>
      <c r="AJ7627">
        <v>0.78121606160956403</v>
      </c>
      <c r="AK7627">
        <v>0.63010630975277504</v>
      </c>
    </row>
    <row r="7628" spans="1:37" x14ac:dyDescent="0.2">
      <c r="A7628" t="s">
        <v>24716</v>
      </c>
      <c r="B7628">
        <v>32788311</v>
      </c>
      <c r="C7628">
        <v>32788484</v>
      </c>
      <c r="D7628">
        <v>174</v>
      </c>
      <c r="E7628" t="s">
        <v>25422</v>
      </c>
      <c r="F7628">
        <v>1</v>
      </c>
      <c r="G7628" t="s">
        <v>25423</v>
      </c>
      <c r="H7628" t="s">
        <v>36181</v>
      </c>
      <c r="I7628">
        <v>7</v>
      </c>
      <c r="J7628">
        <v>32812757</v>
      </c>
      <c r="K7628">
        <v>32838570</v>
      </c>
      <c r="L7628">
        <v>25814</v>
      </c>
      <c r="M7628">
        <v>1</v>
      </c>
      <c r="N7628">
        <v>102724668</v>
      </c>
      <c r="O7628" t="s">
        <v>25424</v>
      </c>
      <c r="P7628">
        <v>-24273</v>
      </c>
      <c r="Q7628" t="s">
        <v>40</v>
      </c>
      <c r="R7628" t="s">
        <v>25425</v>
      </c>
      <c r="S7628" t="s">
        <v>36182</v>
      </c>
      <c r="T7628">
        <v>0.32911398597860803</v>
      </c>
      <c r="U7628">
        <v>0.603102917160658</v>
      </c>
      <c r="V7628">
        <v>21.576771799341302</v>
      </c>
      <c r="W7628">
        <v>0.123414495547065</v>
      </c>
      <c r="X7628">
        <v>0.704072456322962</v>
      </c>
      <c r="Y7628">
        <v>23.443062122064202</v>
      </c>
      <c r="Z7628">
        <v>0.306975110376564</v>
      </c>
      <c r="AA7628">
        <v>0.72610664078822296</v>
      </c>
      <c r="AB7628">
        <v>22.346784340463799</v>
      </c>
      <c r="AC7628">
        <v>0.17695932866387601</v>
      </c>
      <c r="AD7628">
        <v>0.68253123924728298</v>
      </c>
      <c r="AE7628">
        <v>23.184073276944201</v>
      </c>
      <c r="AF7628">
        <v>0.64997455747578503</v>
      </c>
      <c r="AG7628">
        <v>0.80674443595273604</v>
      </c>
      <c r="AH7628">
        <v>-0.21742015899894401</v>
      </c>
      <c r="AI7628">
        <v>0.183554312780425</v>
      </c>
      <c r="AJ7628">
        <v>0.78121606160956403</v>
      </c>
      <c r="AK7628">
        <v>1.7192594717799801</v>
      </c>
    </row>
    <row r="7629" spans="1:37" x14ac:dyDescent="0.2">
      <c r="A7629" t="s">
        <v>24716</v>
      </c>
      <c r="B7629">
        <v>32788484</v>
      </c>
      <c r="C7629">
        <v>32788657</v>
      </c>
      <c r="D7629">
        <v>174</v>
      </c>
      <c r="E7629" t="s">
        <v>25427</v>
      </c>
      <c r="F7629">
        <v>1</v>
      </c>
      <c r="G7629" t="s">
        <v>25428</v>
      </c>
      <c r="H7629" t="s">
        <v>31000</v>
      </c>
      <c r="I7629">
        <v>7</v>
      </c>
      <c r="J7629">
        <v>32812757</v>
      </c>
      <c r="K7629">
        <v>32838570</v>
      </c>
      <c r="L7629">
        <v>25814</v>
      </c>
      <c r="M7629">
        <v>1</v>
      </c>
      <c r="N7629">
        <v>102724668</v>
      </c>
      <c r="O7629" t="s">
        <v>25424</v>
      </c>
      <c r="P7629">
        <v>-24100</v>
      </c>
      <c r="Q7629" t="s">
        <v>40</v>
      </c>
      <c r="R7629" t="s">
        <v>25425</v>
      </c>
      <c r="S7629" t="s">
        <v>36182</v>
      </c>
      <c r="T7629">
        <v>0.32911398597860803</v>
      </c>
      <c r="U7629">
        <v>0.603102917160658</v>
      </c>
      <c r="V7629">
        <v>21.576771799341302</v>
      </c>
      <c r="W7629">
        <v>0.123414495547065</v>
      </c>
      <c r="X7629">
        <v>0.704072456322962</v>
      </c>
      <c r="Y7629">
        <v>23.443062122064202</v>
      </c>
      <c r="Z7629">
        <v>0.306975110376564</v>
      </c>
      <c r="AA7629">
        <v>0.72610664078822296</v>
      </c>
      <c r="AB7629">
        <v>22.346784340463799</v>
      </c>
      <c r="AC7629">
        <v>0.17695932866387601</v>
      </c>
      <c r="AD7629">
        <v>0.68253123924728298</v>
      </c>
      <c r="AE7629">
        <v>23.184073276944201</v>
      </c>
      <c r="AF7629">
        <v>0.64997455747578503</v>
      </c>
      <c r="AG7629">
        <v>0.80674443595273604</v>
      </c>
      <c r="AH7629">
        <v>-0.21742015899894401</v>
      </c>
      <c r="AI7629">
        <v>0.183554312780425</v>
      </c>
      <c r="AJ7629">
        <v>0.78121606160956403</v>
      </c>
      <c r="AK7629">
        <v>1.7192594717799801</v>
      </c>
    </row>
    <row r="7630" spans="1:37" x14ac:dyDescent="0.2">
      <c r="A7630" t="s">
        <v>24716</v>
      </c>
      <c r="B7630">
        <v>32788657</v>
      </c>
      <c r="C7630">
        <v>32788830</v>
      </c>
      <c r="D7630">
        <v>174</v>
      </c>
      <c r="E7630" t="s">
        <v>25429</v>
      </c>
      <c r="F7630">
        <v>3</v>
      </c>
      <c r="G7630" t="s">
        <v>25430</v>
      </c>
      <c r="H7630" t="s">
        <v>31000</v>
      </c>
      <c r="I7630">
        <v>7</v>
      </c>
      <c r="J7630">
        <v>32812757</v>
      </c>
      <c r="K7630">
        <v>32838570</v>
      </c>
      <c r="L7630">
        <v>25814</v>
      </c>
      <c r="M7630">
        <v>1</v>
      </c>
      <c r="N7630">
        <v>102724668</v>
      </c>
      <c r="O7630" t="s">
        <v>25424</v>
      </c>
      <c r="P7630">
        <v>-23927</v>
      </c>
      <c r="Q7630" t="s">
        <v>40</v>
      </c>
      <c r="R7630" t="s">
        <v>25425</v>
      </c>
      <c r="S7630" t="s">
        <v>36182</v>
      </c>
      <c r="T7630">
        <v>0.32911398597860803</v>
      </c>
      <c r="U7630">
        <v>0.603102917160658</v>
      </c>
      <c r="V7630">
        <v>21.576771799341302</v>
      </c>
      <c r="W7630">
        <v>0.123414495547065</v>
      </c>
      <c r="X7630">
        <v>0.704072456322962</v>
      </c>
      <c r="Y7630">
        <v>23.443062122064202</v>
      </c>
      <c r="Z7630">
        <v>0.306975110376564</v>
      </c>
      <c r="AA7630">
        <v>0.72610664078822296</v>
      </c>
      <c r="AB7630">
        <v>22.346784340463799</v>
      </c>
      <c r="AC7630">
        <v>0.17695932866387601</v>
      </c>
      <c r="AD7630">
        <v>0.68253123924728298</v>
      </c>
      <c r="AE7630">
        <v>23.184073276944201</v>
      </c>
      <c r="AF7630">
        <v>0.64997455747578503</v>
      </c>
      <c r="AG7630">
        <v>0.80674443595273604</v>
      </c>
      <c r="AH7630">
        <v>-0.21742015899894401</v>
      </c>
      <c r="AI7630">
        <v>0.183554312780425</v>
      </c>
      <c r="AJ7630">
        <v>0.78121606160956403</v>
      </c>
      <c r="AK7630">
        <v>1.7192594717799801</v>
      </c>
    </row>
    <row r="7631" spans="1:37" x14ac:dyDescent="0.2">
      <c r="A7631" t="s">
        <v>24716</v>
      </c>
      <c r="B7631">
        <v>32939311</v>
      </c>
      <c r="C7631">
        <v>32939450</v>
      </c>
      <c r="D7631">
        <v>140</v>
      </c>
      <c r="E7631" t="s">
        <v>25431</v>
      </c>
      <c r="F7631">
        <v>0</v>
      </c>
      <c r="G7631" t="s">
        <v>25432</v>
      </c>
      <c r="H7631" t="s">
        <v>36183</v>
      </c>
      <c r="I7631">
        <v>7</v>
      </c>
      <c r="J7631">
        <v>32916815</v>
      </c>
      <c r="K7631">
        <v>32942551</v>
      </c>
      <c r="L7631">
        <v>25737</v>
      </c>
      <c r="M7631">
        <v>2</v>
      </c>
      <c r="N7631">
        <v>441212</v>
      </c>
      <c r="O7631" t="s">
        <v>25433</v>
      </c>
      <c r="P7631">
        <v>3101</v>
      </c>
      <c r="Q7631" t="s">
        <v>25434</v>
      </c>
      <c r="R7631" t="s">
        <v>25435</v>
      </c>
      <c r="S7631" t="s">
        <v>36184</v>
      </c>
      <c r="T7631">
        <v>6.9221690743583197E-2</v>
      </c>
      <c r="U7631">
        <v>0.603102917160658</v>
      </c>
      <c r="V7631">
        <v>-0.78998242481049297</v>
      </c>
      <c r="W7631">
        <v>0.28654322307166802</v>
      </c>
      <c r="X7631">
        <v>0.704072456322962</v>
      </c>
      <c r="Y7631">
        <v>0.80402742491180001</v>
      </c>
      <c r="Z7631">
        <v>0.14224649667259501</v>
      </c>
      <c r="AA7631">
        <v>0.72610664078822296</v>
      </c>
      <c r="AB7631">
        <v>-0.483372124478753</v>
      </c>
      <c r="AC7631">
        <v>0.29453095042101402</v>
      </c>
      <c r="AD7631">
        <v>0.68253123924728298</v>
      </c>
      <c r="AE7631">
        <v>0.31719593859981099</v>
      </c>
      <c r="AF7631">
        <v>9.68964697262584E-2</v>
      </c>
      <c r="AG7631">
        <v>0.68151250837662902</v>
      </c>
      <c r="AH7631">
        <v>-0.69031108644520001</v>
      </c>
      <c r="AI7631">
        <v>0.40352554140594499</v>
      </c>
      <c r="AJ7631">
        <v>0.78121606160956403</v>
      </c>
      <c r="AK7631">
        <v>0.98023722021666804</v>
      </c>
    </row>
    <row r="7632" spans="1:37" x14ac:dyDescent="0.2">
      <c r="A7632" t="s">
        <v>24716</v>
      </c>
      <c r="B7632">
        <v>32957411</v>
      </c>
      <c r="C7632">
        <v>32957616</v>
      </c>
      <c r="D7632">
        <v>206</v>
      </c>
      <c r="E7632" t="s">
        <v>25436</v>
      </c>
      <c r="F7632">
        <v>31</v>
      </c>
      <c r="G7632" t="s">
        <v>25437</v>
      </c>
      <c r="H7632" t="s">
        <v>30987</v>
      </c>
      <c r="I7632">
        <v>7</v>
      </c>
      <c r="J7632">
        <v>32957425</v>
      </c>
      <c r="K7632">
        <v>32976504</v>
      </c>
      <c r="L7632">
        <v>19080</v>
      </c>
      <c r="M7632">
        <v>1</v>
      </c>
      <c r="N7632">
        <v>11328</v>
      </c>
      <c r="O7632" t="s">
        <v>25438</v>
      </c>
      <c r="P7632">
        <v>0</v>
      </c>
      <c r="Q7632" t="s">
        <v>25439</v>
      </c>
      <c r="R7632" t="s">
        <v>25440</v>
      </c>
      <c r="S7632" t="s">
        <v>36185</v>
      </c>
      <c r="T7632">
        <v>0.60318812523568999</v>
      </c>
      <c r="U7632">
        <v>0.82125442047224695</v>
      </c>
      <c r="V7632">
        <v>-0.28159949884895202</v>
      </c>
      <c r="W7632">
        <v>0.94541066367716797</v>
      </c>
      <c r="X7632">
        <v>0.95159051474143896</v>
      </c>
      <c r="Y7632">
        <v>-1.6082293142149899</v>
      </c>
      <c r="Z7632">
        <v>0.250572619160632</v>
      </c>
      <c r="AA7632">
        <v>0.72610664078822296</v>
      </c>
      <c r="AB7632">
        <v>-1.24507335284169</v>
      </c>
      <c r="AC7632">
        <v>0.88945902157151002</v>
      </c>
      <c r="AD7632">
        <v>0.94068432309766403</v>
      </c>
      <c r="AE7632">
        <v>-0.372376584009602</v>
      </c>
      <c r="AF7632">
        <v>1</v>
      </c>
      <c r="AG7632">
        <v>1</v>
      </c>
      <c r="AH7632">
        <v>0.64801096172775097</v>
      </c>
      <c r="AI7632">
        <v>0.98342151819761803</v>
      </c>
      <c r="AJ7632">
        <v>0.98789258377071898</v>
      </c>
      <c r="AK7632">
        <v>-1.7433364905339599</v>
      </c>
    </row>
    <row r="7633" spans="1:37" x14ac:dyDescent="0.2">
      <c r="A7633" t="s">
        <v>24716</v>
      </c>
      <c r="B7633">
        <v>32957616</v>
      </c>
      <c r="C7633">
        <v>32957821</v>
      </c>
      <c r="D7633">
        <v>206</v>
      </c>
      <c r="E7633" t="s">
        <v>25441</v>
      </c>
      <c r="F7633">
        <v>32</v>
      </c>
      <c r="G7633" t="s">
        <v>25442</v>
      </c>
      <c r="H7633" t="s">
        <v>30987</v>
      </c>
      <c r="I7633">
        <v>7</v>
      </c>
      <c r="J7633">
        <v>32957441</v>
      </c>
      <c r="K7633">
        <v>32974644</v>
      </c>
      <c r="L7633">
        <v>17204</v>
      </c>
      <c r="M7633">
        <v>1</v>
      </c>
      <c r="N7633">
        <v>11328</v>
      </c>
      <c r="O7633" t="s">
        <v>25443</v>
      </c>
      <c r="P7633">
        <v>175</v>
      </c>
      <c r="Q7633" t="s">
        <v>25439</v>
      </c>
      <c r="R7633" t="s">
        <v>25440</v>
      </c>
      <c r="S7633" t="s">
        <v>36185</v>
      </c>
      <c r="T7633">
        <v>0.60318812523568999</v>
      </c>
      <c r="U7633">
        <v>0.82125442047224695</v>
      </c>
      <c r="V7633">
        <v>-0.28159949884895202</v>
      </c>
      <c r="W7633">
        <v>0.94541066367716797</v>
      </c>
      <c r="X7633">
        <v>0.95159051474143896</v>
      </c>
      <c r="Y7633">
        <v>-1.6082293142149899</v>
      </c>
      <c r="Z7633">
        <v>0.250572619160632</v>
      </c>
      <c r="AA7633">
        <v>0.72610664078822296</v>
      </c>
      <c r="AB7633">
        <v>-1.24507335284169</v>
      </c>
      <c r="AC7633">
        <v>0.88945902157151002</v>
      </c>
      <c r="AD7633">
        <v>0.94068432309766403</v>
      </c>
      <c r="AE7633">
        <v>-0.372376584009602</v>
      </c>
      <c r="AF7633">
        <v>1</v>
      </c>
      <c r="AG7633">
        <v>1</v>
      </c>
      <c r="AH7633">
        <v>0.64801096172775097</v>
      </c>
      <c r="AI7633">
        <v>0.98342151819761803</v>
      </c>
      <c r="AJ7633">
        <v>0.98789258377071898</v>
      </c>
      <c r="AK7633">
        <v>-1.7433364905339599</v>
      </c>
    </row>
    <row r="7634" spans="1:37" x14ac:dyDescent="0.2">
      <c r="A7634" t="s">
        <v>24716</v>
      </c>
      <c r="B7634">
        <v>33219186</v>
      </c>
      <c r="C7634">
        <v>33219364</v>
      </c>
      <c r="D7634">
        <v>179</v>
      </c>
      <c r="E7634" t="s">
        <v>25444</v>
      </c>
      <c r="F7634">
        <v>17</v>
      </c>
      <c r="G7634" t="s">
        <v>25445</v>
      </c>
      <c r="H7634" t="s">
        <v>36186</v>
      </c>
      <c r="I7634">
        <v>7</v>
      </c>
      <c r="J7634">
        <v>33157660</v>
      </c>
      <c r="K7634">
        <v>33877180</v>
      </c>
      <c r="L7634">
        <v>719521</v>
      </c>
      <c r="M7634">
        <v>1</v>
      </c>
      <c r="N7634">
        <v>27241</v>
      </c>
      <c r="O7634" t="s">
        <v>25446</v>
      </c>
      <c r="P7634">
        <v>61526</v>
      </c>
      <c r="Q7634" t="s">
        <v>25447</v>
      </c>
      <c r="R7634" t="s">
        <v>25448</v>
      </c>
      <c r="S7634" t="s">
        <v>36187</v>
      </c>
      <c r="T7634">
        <v>0.17308923567461099</v>
      </c>
      <c r="U7634">
        <v>0.603102917160658</v>
      </c>
      <c r="V7634">
        <v>-24.412998373929401</v>
      </c>
      <c r="W7634">
        <v>0.38920677604595899</v>
      </c>
      <c r="X7634">
        <v>0.704072456322962</v>
      </c>
      <c r="Y7634">
        <v>-21.617626558726599</v>
      </c>
      <c r="Z7634">
        <v>5.50355599158565E-2</v>
      </c>
      <c r="AA7634">
        <v>0.72610664078822296</v>
      </c>
      <c r="AB7634">
        <v>-24.412998373929401</v>
      </c>
      <c r="AC7634">
        <v>0.75388744886274095</v>
      </c>
      <c r="AD7634">
        <v>0.87989882095915395</v>
      </c>
      <c r="AE7634">
        <v>1.69205217842838</v>
      </c>
      <c r="AF7634">
        <v>0.32549523997010099</v>
      </c>
      <c r="AG7634">
        <v>0.70473078222419605</v>
      </c>
      <c r="AH7634">
        <v>-23.483387760254601</v>
      </c>
      <c r="AI7634">
        <v>0.35038410267202102</v>
      </c>
      <c r="AJ7634">
        <v>0.78121606160956403</v>
      </c>
      <c r="AK7634">
        <v>-23.412998438514101</v>
      </c>
    </row>
    <row r="7635" spans="1:37" x14ac:dyDescent="0.2">
      <c r="A7635" t="s">
        <v>24716</v>
      </c>
      <c r="B7635">
        <v>33219364</v>
      </c>
      <c r="C7635">
        <v>33219542</v>
      </c>
      <c r="D7635">
        <v>179</v>
      </c>
      <c r="E7635" t="s">
        <v>25449</v>
      </c>
      <c r="F7635">
        <v>4</v>
      </c>
      <c r="G7635" t="s">
        <v>25450</v>
      </c>
      <c r="H7635" t="s">
        <v>36186</v>
      </c>
      <c r="I7635">
        <v>7</v>
      </c>
      <c r="J7635">
        <v>33157660</v>
      </c>
      <c r="K7635">
        <v>33877180</v>
      </c>
      <c r="L7635">
        <v>719521</v>
      </c>
      <c r="M7635">
        <v>1</v>
      </c>
      <c r="N7635">
        <v>27241</v>
      </c>
      <c r="O7635" t="s">
        <v>25446</v>
      </c>
      <c r="P7635">
        <v>61704</v>
      </c>
      <c r="Q7635" t="s">
        <v>25447</v>
      </c>
      <c r="R7635" t="s">
        <v>25448</v>
      </c>
      <c r="S7635" t="s">
        <v>36187</v>
      </c>
      <c r="T7635">
        <v>0.17308923567461099</v>
      </c>
      <c r="U7635">
        <v>0.603102917160658</v>
      </c>
      <c r="V7635">
        <v>-24.412998373929401</v>
      </c>
      <c r="W7635">
        <v>0.38920677604595899</v>
      </c>
      <c r="X7635">
        <v>0.704072456322962</v>
      </c>
      <c r="Y7635">
        <v>-21.617626558726599</v>
      </c>
      <c r="Z7635">
        <v>5.50355599158565E-2</v>
      </c>
      <c r="AA7635">
        <v>0.72610664078822296</v>
      </c>
      <c r="AB7635">
        <v>-24.412998373929401</v>
      </c>
      <c r="AC7635">
        <v>0.75388744886274095</v>
      </c>
      <c r="AD7635">
        <v>0.87989882095915395</v>
      </c>
      <c r="AE7635">
        <v>1.69205217842838</v>
      </c>
      <c r="AF7635">
        <v>0.32549523997010099</v>
      </c>
      <c r="AG7635">
        <v>0.70473078222419605</v>
      </c>
      <c r="AH7635">
        <v>-23.483387760254601</v>
      </c>
      <c r="AI7635">
        <v>0.35038410267202102</v>
      </c>
      <c r="AJ7635">
        <v>0.78121606160956403</v>
      </c>
      <c r="AK7635">
        <v>-23.412998438514101</v>
      </c>
    </row>
    <row r="7636" spans="1:37" x14ac:dyDescent="0.2">
      <c r="A7636" t="s">
        <v>24716</v>
      </c>
      <c r="B7636">
        <v>33993706</v>
      </c>
      <c r="C7636">
        <v>33993878</v>
      </c>
      <c r="D7636">
        <v>173</v>
      </c>
      <c r="E7636" t="s">
        <v>25451</v>
      </c>
      <c r="F7636">
        <v>0</v>
      </c>
      <c r="G7636" t="s">
        <v>25452</v>
      </c>
      <c r="H7636" t="s">
        <v>36188</v>
      </c>
      <c r="I7636">
        <v>7</v>
      </c>
      <c r="J7636">
        <v>33977087</v>
      </c>
      <c r="K7636">
        <v>34154489</v>
      </c>
      <c r="L7636">
        <v>177403</v>
      </c>
      <c r="M7636">
        <v>1</v>
      </c>
      <c r="N7636">
        <v>168667</v>
      </c>
      <c r="O7636" t="s">
        <v>25453</v>
      </c>
      <c r="P7636">
        <v>16619</v>
      </c>
      <c r="Q7636" t="s">
        <v>25454</v>
      </c>
      <c r="R7636" t="s">
        <v>25455</v>
      </c>
      <c r="S7636" t="s">
        <v>36189</v>
      </c>
      <c r="T7636">
        <v>0.152084254673993</v>
      </c>
      <c r="U7636">
        <v>0.603102917160658</v>
      </c>
      <c r="V7636">
        <v>24.790588366869301</v>
      </c>
      <c r="W7636">
        <v>0.20525741147413201</v>
      </c>
      <c r="X7636">
        <v>0.704072456322962</v>
      </c>
      <c r="Y7636">
        <v>-24.588954513156501</v>
      </c>
      <c r="Z7636">
        <v>0.306975110376564</v>
      </c>
      <c r="AA7636">
        <v>0.72610664078822296</v>
      </c>
      <c r="AB7636">
        <v>23.827114290121099</v>
      </c>
      <c r="AC7636">
        <v>7.0489011448141195E-2</v>
      </c>
      <c r="AD7636">
        <v>0.57684129297949804</v>
      </c>
      <c r="AE7636">
        <v>-24.588954513156501</v>
      </c>
      <c r="AF7636">
        <v>4.6407610929182198E-2</v>
      </c>
      <c r="AG7636">
        <v>0.476038960109122</v>
      </c>
      <c r="AH7636">
        <v>24.790588366869301</v>
      </c>
      <c r="AI7636">
        <v>0.35038410267202102</v>
      </c>
      <c r="AJ7636">
        <v>0.78121606160956403</v>
      </c>
      <c r="AK7636">
        <v>-23.7201990936614</v>
      </c>
    </row>
    <row r="7637" spans="1:37" x14ac:dyDescent="0.2">
      <c r="A7637" t="s">
        <v>24716</v>
      </c>
      <c r="B7637">
        <v>33993878</v>
      </c>
      <c r="C7637">
        <v>33994050</v>
      </c>
      <c r="D7637">
        <v>173</v>
      </c>
      <c r="E7637" t="s">
        <v>25456</v>
      </c>
      <c r="F7637">
        <v>2</v>
      </c>
      <c r="G7637" t="s">
        <v>25457</v>
      </c>
      <c r="H7637" t="s">
        <v>36188</v>
      </c>
      <c r="I7637">
        <v>7</v>
      </c>
      <c r="J7637">
        <v>33977087</v>
      </c>
      <c r="K7637">
        <v>34154489</v>
      </c>
      <c r="L7637">
        <v>177403</v>
      </c>
      <c r="M7637">
        <v>1</v>
      </c>
      <c r="N7637">
        <v>168667</v>
      </c>
      <c r="O7637" t="s">
        <v>25453</v>
      </c>
      <c r="P7637">
        <v>16791</v>
      </c>
      <c r="Q7637" t="s">
        <v>25454</v>
      </c>
      <c r="R7637" t="s">
        <v>25455</v>
      </c>
      <c r="S7637" t="s">
        <v>36189</v>
      </c>
      <c r="T7637">
        <v>0.152084254673993</v>
      </c>
      <c r="U7637">
        <v>0.603102917160658</v>
      </c>
      <c r="V7637">
        <v>24.790588366869301</v>
      </c>
      <c r="W7637">
        <v>0.20525741147413201</v>
      </c>
      <c r="X7637">
        <v>0.704072456322962</v>
      </c>
      <c r="Y7637">
        <v>-24.588954513156501</v>
      </c>
      <c r="Z7637">
        <v>0.306975110376564</v>
      </c>
      <c r="AA7637">
        <v>0.72610664078822296</v>
      </c>
      <c r="AB7637">
        <v>23.827114290121099</v>
      </c>
      <c r="AC7637">
        <v>7.0489011448141195E-2</v>
      </c>
      <c r="AD7637">
        <v>0.57684129297949804</v>
      </c>
      <c r="AE7637">
        <v>-24.588954513156501</v>
      </c>
      <c r="AF7637">
        <v>4.6407610929182198E-2</v>
      </c>
      <c r="AG7637">
        <v>0.476038960109122</v>
      </c>
      <c r="AH7637">
        <v>24.790588366869301</v>
      </c>
      <c r="AI7637">
        <v>0.35038410267202102</v>
      </c>
      <c r="AJ7637">
        <v>0.78121606160956403</v>
      </c>
      <c r="AK7637">
        <v>-23.7201990936614</v>
      </c>
    </row>
    <row r="7638" spans="1:37" x14ac:dyDescent="0.2">
      <c r="A7638" t="s">
        <v>24716</v>
      </c>
      <c r="B7638">
        <v>33994050</v>
      </c>
      <c r="C7638">
        <v>33994222</v>
      </c>
      <c r="D7638">
        <v>173</v>
      </c>
      <c r="E7638" t="s">
        <v>25458</v>
      </c>
      <c r="F7638">
        <v>3</v>
      </c>
      <c r="G7638" t="s">
        <v>25459</v>
      </c>
      <c r="H7638" t="s">
        <v>36188</v>
      </c>
      <c r="I7638">
        <v>7</v>
      </c>
      <c r="J7638">
        <v>33977087</v>
      </c>
      <c r="K7638">
        <v>34154489</v>
      </c>
      <c r="L7638">
        <v>177403</v>
      </c>
      <c r="M7638">
        <v>1</v>
      </c>
      <c r="N7638">
        <v>168667</v>
      </c>
      <c r="O7638" t="s">
        <v>25453</v>
      </c>
      <c r="P7638">
        <v>16963</v>
      </c>
      <c r="Q7638" t="s">
        <v>25454</v>
      </c>
      <c r="R7638" t="s">
        <v>25455</v>
      </c>
      <c r="S7638" t="s">
        <v>36189</v>
      </c>
      <c r="T7638">
        <v>0.152084254673993</v>
      </c>
      <c r="U7638">
        <v>0.603102917160658</v>
      </c>
      <c r="V7638">
        <v>24.124884168261801</v>
      </c>
      <c r="W7638">
        <v>0.20525741147413201</v>
      </c>
      <c r="X7638">
        <v>0.704072456322962</v>
      </c>
      <c r="Y7638">
        <v>-23.923250318921301</v>
      </c>
      <c r="Z7638">
        <v>0.306975110376564</v>
      </c>
      <c r="AA7638">
        <v>0.72610664078822296</v>
      </c>
      <c r="AB7638">
        <v>23.1614101192046</v>
      </c>
      <c r="AC7638">
        <v>7.0489011448141195E-2</v>
      </c>
      <c r="AD7638">
        <v>0.57684129297949804</v>
      </c>
      <c r="AE7638">
        <v>-23.923250318921301</v>
      </c>
      <c r="AF7638">
        <v>4.6407610929182198E-2</v>
      </c>
      <c r="AG7638">
        <v>0.476038960109122</v>
      </c>
      <c r="AH7638">
        <v>24.124884168261801</v>
      </c>
      <c r="AI7638">
        <v>0.35038410267202102</v>
      </c>
      <c r="AJ7638">
        <v>0.78121606160956403</v>
      </c>
      <c r="AK7638">
        <v>-23.054494927117201</v>
      </c>
    </row>
    <row r="7639" spans="1:37" x14ac:dyDescent="0.2">
      <c r="A7639" t="s">
        <v>24716</v>
      </c>
      <c r="B7639">
        <v>34513879</v>
      </c>
      <c r="C7639">
        <v>34514051</v>
      </c>
      <c r="D7639">
        <v>173</v>
      </c>
      <c r="E7639" t="s">
        <v>25460</v>
      </c>
      <c r="F7639">
        <v>2</v>
      </c>
      <c r="G7639" t="s">
        <v>25461</v>
      </c>
      <c r="H7639" t="s">
        <v>36190</v>
      </c>
      <c r="I7639">
        <v>7</v>
      </c>
      <c r="J7639">
        <v>34658218</v>
      </c>
      <c r="K7639">
        <v>34849978</v>
      </c>
      <c r="L7639">
        <v>191761</v>
      </c>
      <c r="M7639">
        <v>1</v>
      </c>
      <c r="N7639">
        <v>387129</v>
      </c>
      <c r="O7639" t="s">
        <v>25462</v>
      </c>
      <c r="P7639">
        <v>-144167</v>
      </c>
      <c r="Q7639" t="s">
        <v>25463</v>
      </c>
      <c r="R7639" t="s">
        <v>25464</v>
      </c>
      <c r="S7639" t="s">
        <v>36191</v>
      </c>
      <c r="T7639">
        <v>1</v>
      </c>
      <c r="U7639">
        <v>1</v>
      </c>
      <c r="V7639">
        <v>-0.30008738730077</v>
      </c>
      <c r="W7639">
        <v>0.94541066367716797</v>
      </c>
      <c r="X7639">
        <v>0.95159051474143896</v>
      </c>
      <c r="Y7639">
        <v>-9.4842331317818704E-2</v>
      </c>
      <c r="Z7639">
        <v>0.65379035313853895</v>
      </c>
      <c r="AA7639">
        <v>0.84521697243271998</v>
      </c>
      <c r="AB7639">
        <v>-1.2635610731057401</v>
      </c>
      <c r="AC7639">
        <v>0.71753805159658501</v>
      </c>
      <c r="AD7639">
        <v>0.87989882095915395</v>
      </c>
      <c r="AE7639">
        <v>-1.09484189314789</v>
      </c>
      <c r="AF7639">
        <v>0.64997455747578503</v>
      </c>
      <c r="AG7639">
        <v>0.80674443595273604</v>
      </c>
      <c r="AH7639">
        <v>0.62952294587162205</v>
      </c>
      <c r="AI7639">
        <v>0.59609816080359102</v>
      </c>
      <c r="AJ7639">
        <v>0.78121606160956403</v>
      </c>
      <c r="AK7639">
        <v>0.77391279646772804</v>
      </c>
    </row>
    <row r="7640" spans="1:37" x14ac:dyDescent="0.2">
      <c r="A7640" t="s">
        <v>24716</v>
      </c>
      <c r="B7640">
        <v>34514051</v>
      </c>
      <c r="C7640">
        <v>34514223</v>
      </c>
      <c r="D7640">
        <v>173</v>
      </c>
      <c r="E7640" t="s">
        <v>25465</v>
      </c>
      <c r="F7640">
        <v>2</v>
      </c>
      <c r="G7640" t="s">
        <v>25466</v>
      </c>
      <c r="H7640" t="s">
        <v>36190</v>
      </c>
      <c r="I7640">
        <v>7</v>
      </c>
      <c r="J7640">
        <v>34658218</v>
      </c>
      <c r="K7640">
        <v>34849978</v>
      </c>
      <c r="L7640">
        <v>191761</v>
      </c>
      <c r="M7640">
        <v>1</v>
      </c>
      <c r="N7640">
        <v>387129</v>
      </c>
      <c r="O7640" t="s">
        <v>25462</v>
      </c>
      <c r="P7640">
        <v>-143995</v>
      </c>
      <c r="Q7640" t="s">
        <v>25463</v>
      </c>
      <c r="R7640" t="s">
        <v>25464</v>
      </c>
      <c r="S7640" t="s">
        <v>36191</v>
      </c>
      <c r="T7640">
        <v>1</v>
      </c>
      <c r="U7640">
        <v>1</v>
      </c>
      <c r="V7640">
        <v>-0.30008738730077</v>
      </c>
      <c r="W7640">
        <v>0.94541066367716797</v>
      </c>
      <c r="X7640">
        <v>0.95159051474143896</v>
      </c>
      <c r="Y7640">
        <v>-9.4842331317818704E-2</v>
      </c>
      <c r="Z7640">
        <v>0.65379035313853895</v>
      </c>
      <c r="AA7640">
        <v>0.84521697243271998</v>
      </c>
      <c r="AB7640">
        <v>-1.2635610731057401</v>
      </c>
      <c r="AC7640">
        <v>0.71753805159658501</v>
      </c>
      <c r="AD7640">
        <v>0.87989882095915395</v>
      </c>
      <c r="AE7640">
        <v>-1.09484189314789</v>
      </c>
      <c r="AF7640">
        <v>0.64997455747578503</v>
      </c>
      <c r="AG7640">
        <v>0.80674443595273604</v>
      </c>
      <c r="AH7640">
        <v>0.62952294587162205</v>
      </c>
      <c r="AI7640">
        <v>0.59609816080359102</v>
      </c>
      <c r="AJ7640">
        <v>0.78121606160956403</v>
      </c>
      <c r="AK7640">
        <v>0.77391279646772804</v>
      </c>
    </row>
    <row r="7641" spans="1:37" x14ac:dyDescent="0.2">
      <c r="A7641" t="s">
        <v>24716</v>
      </c>
      <c r="B7641">
        <v>34514223</v>
      </c>
      <c r="C7641">
        <v>34514395</v>
      </c>
      <c r="D7641">
        <v>173</v>
      </c>
      <c r="E7641" t="s">
        <v>25467</v>
      </c>
      <c r="F7641">
        <v>2</v>
      </c>
      <c r="G7641" t="s">
        <v>25468</v>
      </c>
      <c r="H7641" t="s">
        <v>36190</v>
      </c>
      <c r="I7641">
        <v>7</v>
      </c>
      <c r="J7641">
        <v>34658218</v>
      </c>
      <c r="K7641">
        <v>34849978</v>
      </c>
      <c r="L7641">
        <v>191761</v>
      </c>
      <c r="M7641">
        <v>1</v>
      </c>
      <c r="N7641">
        <v>387129</v>
      </c>
      <c r="O7641" t="s">
        <v>25462</v>
      </c>
      <c r="P7641">
        <v>-143823</v>
      </c>
      <c r="Q7641" t="s">
        <v>25463</v>
      </c>
      <c r="R7641" t="s">
        <v>25464</v>
      </c>
      <c r="S7641" t="s">
        <v>36191</v>
      </c>
      <c r="T7641">
        <v>1</v>
      </c>
      <c r="U7641">
        <v>1</v>
      </c>
      <c r="V7641">
        <v>-0.30008738730077</v>
      </c>
      <c r="W7641">
        <v>0.94541066367716797</v>
      </c>
      <c r="X7641">
        <v>0.95159051474143896</v>
      </c>
      <c r="Y7641">
        <v>-9.4842331317818704E-2</v>
      </c>
      <c r="Z7641">
        <v>0.65379035313853895</v>
      </c>
      <c r="AA7641">
        <v>0.84521697243271998</v>
      </c>
      <c r="AB7641">
        <v>-1.2635610731057401</v>
      </c>
      <c r="AC7641">
        <v>0.71753805159658501</v>
      </c>
      <c r="AD7641">
        <v>0.87989882095915395</v>
      </c>
      <c r="AE7641">
        <v>-1.09484189314789</v>
      </c>
      <c r="AF7641">
        <v>0.64997455747578503</v>
      </c>
      <c r="AG7641">
        <v>0.80674443595273604</v>
      </c>
      <c r="AH7641">
        <v>0.62952294587162205</v>
      </c>
      <c r="AI7641">
        <v>0.59609816080359102</v>
      </c>
      <c r="AJ7641">
        <v>0.78121606160956403</v>
      </c>
      <c r="AK7641">
        <v>0.77391279646772804</v>
      </c>
    </row>
    <row r="7642" spans="1:37" x14ac:dyDescent="0.2">
      <c r="A7642" t="s">
        <v>24716</v>
      </c>
      <c r="B7642">
        <v>34971762</v>
      </c>
      <c r="C7642">
        <v>34972051</v>
      </c>
      <c r="D7642">
        <v>290</v>
      </c>
      <c r="E7642" t="s">
        <v>25469</v>
      </c>
      <c r="F7642">
        <v>1</v>
      </c>
      <c r="G7642" t="s">
        <v>25470</v>
      </c>
      <c r="H7642" t="s">
        <v>30999</v>
      </c>
      <c r="I7642">
        <v>7</v>
      </c>
      <c r="J7642">
        <v>34945683</v>
      </c>
      <c r="K7642">
        <v>34973605</v>
      </c>
      <c r="L7642">
        <v>27923</v>
      </c>
      <c r="M7642">
        <v>2</v>
      </c>
      <c r="N7642">
        <v>23333</v>
      </c>
      <c r="O7642" t="s">
        <v>25471</v>
      </c>
      <c r="P7642">
        <v>1554</v>
      </c>
      <c r="Q7642" t="s">
        <v>25472</v>
      </c>
      <c r="R7642" t="s">
        <v>25426</v>
      </c>
      <c r="S7642" t="s">
        <v>36192</v>
      </c>
      <c r="T7642">
        <v>0.55087957105200003</v>
      </c>
      <c r="U7642">
        <v>0.80952764179854397</v>
      </c>
      <c r="V7642">
        <v>2.1999073509109799</v>
      </c>
      <c r="W7642">
        <v>0.85739061170441999</v>
      </c>
      <c r="X7642">
        <v>0.95159051474143896</v>
      </c>
      <c r="Y7642">
        <v>0.28941509761197898</v>
      </c>
      <c r="Z7642">
        <v>0.86994504451071397</v>
      </c>
      <c r="AA7642">
        <v>0.99336210895768795</v>
      </c>
      <c r="AB7642">
        <v>1.7676352679340199</v>
      </c>
      <c r="AC7642">
        <v>0.51703643428021895</v>
      </c>
      <c r="AD7642">
        <v>0.87989882095915395</v>
      </c>
      <c r="AE7642">
        <v>-0.66923939403812405</v>
      </c>
      <c r="AF7642">
        <v>0.35044498323680101</v>
      </c>
      <c r="AG7642">
        <v>0.74289508271920801</v>
      </c>
      <c r="AH7642">
        <v>1.5698925403722701</v>
      </c>
      <c r="AI7642">
        <v>0.86835292688536703</v>
      </c>
      <c r="AJ7642">
        <v>0.98188316820960198</v>
      </c>
      <c r="AK7642">
        <v>1.1164339158565699</v>
      </c>
    </row>
    <row r="7643" spans="1:37" x14ac:dyDescent="0.2">
      <c r="A7643" t="s">
        <v>24716</v>
      </c>
      <c r="B7643">
        <v>35429469</v>
      </c>
      <c r="C7643">
        <v>35429613</v>
      </c>
      <c r="D7643">
        <v>145</v>
      </c>
      <c r="E7643" t="s">
        <v>25473</v>
      </c>
      <c r="F7643">
        <v>3</v>
      </c>
      <c r="G7643" t="s">
        <v>25474</v>
      </c>
      <c r="H7643" t="s">
        <v>31000</v>
      </c>
      <c r="I7643">
        <v>7</v>
      </c>
      <c r="J7643">
        <v>35313838</v>
      </c>
      <c r="K7643">
        <v>35377071</v>
      </c>
      <c r="L7643">
        <v>63234</v>
      </c>
      <c r="M7643">
        <v>1</v>
      </c>
      <c r="N7643">
        <v>401324</v>
      </c>
      <c r="O7643" t="s">
        <v>25475</v>
      </c>
      <c r="P7643">
        <v>115631</v>
      </c>
      <c r="Q7643" t="s">
        <v>40</v>
      </c>
      <c r="R7643" t="s">
        <v>25476</v>
      </c>
      <c r="S7643" t="s">
        <v>36193</v>
      </c>
      <c r="T7643">
        <v>0.32911398597860803</v>
      </c>
      <c r="U7643">
        <v>0.603102917160658</v>
      </c>
      <c r="V7643">
        <v>24.082753002770101</v>
      </c>
      <c r="W7643">
        <v>0.38920677604595899</v>
      </c>
      <c r="X7643">
        <v>0.704072456322962</v>
      </c>
      <c r="Y7643">
        <v>-23.881119153780102</v>
      </c>
      <c r="Z7643">
        <v>0.48464167878831399</v>
      </c>
      <c r="AA7643">
        <v>0.84435025072159198</v>
      </c>
      <c r="AB7643">
        <v>23.119278955933002</v>
      </c>
      <c r="AC7643">
        <v>0.21073619169722799</v>
      </c>
      <c r="AD7643">
        <v>0.68253123924728298</v>
      </c>
      <c r="AE7643">
        <v>-23.881119153780102</v>
      </c>
      <c r="AF7643">
        <v>0.16793847098801201</v>
      </c>
      <c r="AG7643">
        <v>0.68151250837662902</v>
      </c>
      <c r="AH7643">
        <v>24.082753002770101</v>
      </c>
      <c r="AI7643">
        <v>0.52399907623471598</v>
      </c>
      <c r="AJ7643">
        <v>0.78121606160956403</v>
      </c>
      <c r="AK7643">
        <v>-23.012363764196099</v>
      </c>
    </row>
    <row r="7644" spans="1:37" x14ac:dyDescent="0.2">
      <c r="A7644" t="s">
        <v>24716</v>
      </c>
      <c r="B7644">
        <v>35887425</v>
      </c>
      <c r="C7644">
        <v>35887577</v>
      </c>
      <c r="D7644">
        <v>153</v>
      </c>
      <c r="E7644" t="s">
        <v>25477</v>
      </c>
      <c r="F7644">
        <v>1</v>
      </c>
      <c r="G7644" t="s">
        <v>25478</v>
      </c>
      <c r="H7644" t="s">
        <v>31032</v>
      </c>
      <c r="I7644">
        <v>7</v>
      </c>
      <c r="J7644">
        <v>35890518</v>
      </c>
      <c r="K7644">
        <v>35898527</v>
      </c>
      <c r="L7644">
        <v>8010</v>
      </c>
      <c r="M7644">
        <v>1</v>
      </c>
      <c r="N7644">
        <v>989</v>
      </c>
      <c r="O7644" t="s">
        <v>25479</v>
      </c>
      <c r="P7644">
        <v>-2941</v>
      </c>
      <c r="Q7644" t="s">
        <v>25480</v>
      </c>
      <c r="R7644" t="s">
        <v>25481</v>
      </c>
      <c r="S7644" t="s">
        <v>36194</v>
      </c>
      <c r="T7644">
        <v>7.3374270299014499E-2</v>
      </c>
      <c r="U7644">
        <v>0.603102917160658</v>
      </c>
      <c r="V7644">
        <v>25.781307164420401</v>
      </c>
      <c r="W7644">
        <v>0.113079289867903</v>
      </c>
      <c r="X7644">
        <v>0.704072456322962</v>
      </c>
      <c r="Y7644">
        <v>-25.579673307003301</v>
      </c>
      <c r="Z7644">
        <v>0.203350924423461</v>
      </c>
      <c r="AA7644">
        <v>0.72610664078822296</v>
      </c>
      <c r="AB7644">
        <v>24.8178330642113</v>
      </c>
      <c r="AC7644">
        <v>2.4853262407310801E-2</v>
      </c>
      <c r="AD7644">
        <v>0.57684129297949804</v>
      </c>
      <c r="AE7644">
        <v>-25.579673307003301</v>
      </c>
      <c r="AF7644">
        <v>1.3497623430991999E-2</v>
      </c>
      <c r="AG7644">
        <v>0.476038960109122</v>
      </c>
      <c r="AH7644">
        <v>25.781307164420401</v>
      </c>
      <c r="AI7644">
        <v>0.24456414000292601</v>
      </c>
      <c r="AJ7644">
        <v>0.78121606160956403</v>
      </c>
      <c r="AK7644">
        <v>-24.7109178640473</v>
      </c>
    </row>
    <row r="7645" spans="1:37" x14ac:dyDescent="0.2">
      <c r="A7645" t="s">
        <v>24716</v>
      </c>
      <c r="B7645">
        <v>36315341</v>
      </c>
      <c r="C7645">
        <v>36315639</v>
      </c>
      <c r="D7645">
        <v>299</v>
      </c>
      <c r="E7645" t="s">
        <v>25482</v>
      </c>
      <c r="F7645">
        <v>2</v>
      </c>
      <c r="G7645" t="s">
        <v>25483</v>
      </c>
      <c r="H7645" t="s">
        <v>31000</v>
      </c>
      <c r="I7645">
        <v>7</v>
      </c>
      <c r="J7645">
        <v>36287589</v>
      </c>
      <c r="K7645">
        <v>36299192</v>
      </c>
      <c r="L7645">
        <v>11604</v>
      </c>
      <c r="M7645">
        <v>1</v>
      </c>
      <c r="N7645">
        <v>80820</v>
      </c>
      <c r="O7645" t="s">
        <v>25484</v>
      </c>
      <c r="P7645">
        <v>27752</v>
      </c>
      <c r="Q7645" t="s">
        <v>25485</v>
      </c>
      <c r="R7645" t="s">
        <v>25486</v>
      </c>
      <c r="S7645" t="s">
        <v>36195</v>
      </c>
      <c r="T7645">
        <v>0.32911398597860803</v>
      </c>
      <c r="U7645">
        <v>0.603102917160658</v>
      </c>
      <c r="V7645">
        <v>22.488017924425201</v>
      </c>
      <c r="W7645">
        <v>0.29261482077562401</v>
      </c>
      <c r="X7645">
        <v>0.704072456322962</v>
      </c>
      <c r="Y7645">
        <v>23.801341482279899</v>
      </c>
      <c r="Z7645">
        <v>0.306975110376564</v>
      </c>
      <c r="AA7645">
        <v>0.72610664078822296</v>
      </c>
      <c r="AB7645">
        <v>23.273381612521799</v>
      </c>
      <c r="AC7645">
        <v>0.27780950890804001</v>
      </c>
      <c r="AD7645">
        <v>0.68253123924728298</v>
      </c>
      <c r="AE7645">
        <v>23.3108563142919</v>
      </c>
      <c r="AF7645">
        <v>0.64997455747578503</v>
      </c>
      <c r="AG7645">
        <v>0.80674443595273604</v>
      </c>
      <c r="AH7645">
        <v>-0.239323085485242</v>
      </c>
      <c r="AI7645">
        <v>0.56157887380500204</v>
      </c>
      <c r="AJ7645">
        <v>0.78121606160956403</v>
      </c>
      <c r="AK7645">
        <v>2.3837126159726298</v>
      </c>
    </row>
    <row r="7646" spans="1:37" x14ac:dyDescent="0.2">
      <c r="A7646" t="s">
        <v>24716</v>
      </c>
      <c r="B7646">
        <v>36440166</v>
      </c>
      <c r="C7646">
        <v>36440286</v>
      </c>
      <c r="D7646">
        <v>121</v>
      </c>
      <c r="E7646" t="s">
        <v>25487</v>
      </c>
      <c r="F7646">
        <v>1</v>
      </c>
      <c r="G7646" t="s">
        <v>25488</v>
      </c>
      <c r="H7646" t="s">
        <v>36196</v>
      </c>
      <c r="I7646">
        <v>7</v>
      </c>
      <c r="J7646">
        <v>36448939</v>
      </c>
      <c r="K7646">
        <v>36453655</v>
      </c>
      <c r="L7646">
        <v>4717</v>
      </c>
      <c r="M7646">
        <v>1</v>
      </c>
      <c r="N7646">
        <v>54443</v>
      </c>
      <c r="O7646" t="s">
        <v>25489</v>
      </c>
      <c r="P7646">
        <v>-8653</v>
      </c>
      <c r="Q7646" t="s">
        <v>25490</v>
      </c>
      <c r="R7646" t="s">
        <v>25491</v>
      </c>
      <c r="S7646" t="s">
        <v>36197</v>
      </c>
      <c r="T7646">
        <v>0.62998914967601904</v>
      </c>
      <c r="U7646">
        <v>0.84904924635754497</v>
      </c>
      <c r="V7646">
        <v>-0.82143435971818801</v>
      </c>
      <c r="W7646">
        <v>0.25350666873229399</v>
      </c>
      <c r="X7646">
        <v>0.704072456322962</v>
      </c>
      <c r="Y7646">
        <v>1.3434795092379199</v>
      </c>
      <c r="Z7646">
        <v>0.20733872103273601</v>
      </c>
      <c r="AA7646">
        <v>0.72610664078822296</v>
      </c>
      <c r="AB7646">
        <v>-1.78490842797981</v>
      </c>
      <c r="AC7646">
        <v>0.80663457842721298</v>
      </c>
      <c r="AD7646">
        <v>0.927694743810204</v>
      </c>
      <c r="AE7646">
        <v>0.34347953185351199</v>
      </c>
      <c r="AF7646">
        <v>0.80618802876324702</v>
      </c>
      <c r="AG7646">
        <v>0.91333021003096004</v>
      </c>
      <c r="AH7646">
        <v>0.10817628236472999</v>
      </c>
      <c r="AI7646">
        <v>4.8388172813382001E-2</v>
      </c>
      <c r="AJ7646">
        <v>0.78121606160956403</v>
      </c>
      <c r="AK7646">
        <v>2.2122349285506102</v>
      </c>
    </row>
    <row r="7647" spans="1:37" x14ac:dyDescent="0.2">
      <c r="A7647" t="s">
        <v>24716</v>
      </c>
      <c r="B7647">
        <v>37871136</v>
      </c>
      <c r="C7647">
        <v>37871434</v>
      </c>
      <c r="D7647">
        <v>299</v>
      </c>
      <c r="E7647" t="s">
        <v>25492</v>
      </c>
      <c r="F7647">
        <v>3</v>
      </c>
      <c r="G7647" t="s">
        <v>25493</v>
      </c>
      <c r="H7647" t="s">
        <v>36198</v>
      </c>
      <c r="I7647">
        <v>7</v>
      </c>
      <c r="J7647">
        <v>37850253</v>
      </c>
      <c r="K7647">
        <v>37888399</v>
      </c>
      <c r="L7647">
        <v>38147</v>
      </c>
      <c r="M7647">
        <v>1</v>
      </c>
      <c r="N7647">
        <v>51314</v>
      </c>
      <c r="O7647" t="s">
        <v>25494</v>
      </c>
      <c r="P7647">
        <v>20883</v>
      </c>
      <c r="Q7647" t="s">
        <v>25495</v>
      </c>
      <c r="R7647" t="s">
        <v>25496</v>
      </c>
      <c r="S7647" t="s">
        <v>36199</v>
      </c>
      <c r="T7647">
        <v>0.35387198439864398</v>
      </c>
      <c r="U7647">
        <v>0.603102917160658</v>
      </c>
      <c r="V7647">
        <v>-22.7293961230374</v>
      </c>
      <c r="W7647">
        <v>0.38920677604595899</v>
      </c>
      <c r="X7647">
        <v>0.704072456322962</v>
      </c>
      <c r="Y7647">
        <v>-22.5981516095177</v>
      </c>
      <c r="Z7647">
        <v>0.93459220503170903</v>
      </c>
      <c r="AA7647">
        <v>0.99919698600769702</v>
      </c>
      <c r="AB7647">
        <v>0.65253325920424499</v>
      </c>
      <c r="AC7647">
        <v>0.85817338719172098</v>
      </c>
      <c r="AD7647">
        <v>0.94068432309766403</v>
      </c>
      <c r="AE7647">
        <v>0.82125247475846697</v>
      </c>
      <c r="AF7647">
        <v>0.22065000948199101</v>
      </c>
      <c r="AG7647">
        <v>0.68151250837662902</v>
      </c>
      <c r="AH7647">
        <v>-23.7703781148902</v>
      </c>
      <c r="AI7647">
        <v>0.24456414000292601</v>
      </c>
      <c r="AJ7647">
        <v>0.78121606160956403</v>
      </c>
      <c r="AK7647">
        <v>-23.699988792040202</v>
      </c>
    </row>
    <row r="7648" spans="1:37" x14ac:dyDescent="0.2">
      <c r="A7648" t="s">
        <v>24716</v>
      </c>
      <c r="B7648">
        <v>38975839</v>
      </c>
      <c r="C7648">
        <v>38975990</v>
      </c>
      <c r="D7648">
        <v>152</v>
      </c>
      <c r="E7648" t="s">
        <v>25497</v>
      </c>
      <c r="F7648">
        <v>5</v>
      </c>
      <c r="G7648" t="s">
        <v>25498</v>
      </c>
      <c r="H7648" t="s">
        <v>30999</v>
      </c>
      <c r="I7648">
        <v>7</v>
      </c>
      <c r="J7648">
        <v>38977909</v>
      </c>
      <c r="K7648">
        <v>39468601</v>
      </c>
      <c r="L7648">
        <v>490693</v>
      </c>
      <c r="M7648">
        <v>1</v>
      </c>
      <c r="N7648">
        <v>11281</v>
      </c>
      <c r="O7648" t="s">
        <v>25499</v>
      </c>
      <c r="P7648">
        <v>-1919</v>
      </c>
      <c r="Q7648" t="s">
        <v>25500</v>
      </c>
      <c r="R7648" t="s">
        <v>25501</v>
      </c>
      <c r="S7648" t="s">
        <v>36200</v>
      </c>
      <c r="T7648">
        <v>0.152084254673993</v>
      </c>
      <c r="U7648">
        <v>0.603102917160658</v>
      </c>
      <c r="V7648">
        <v>24.4540830873465</v>
      </c>
      <c r="W7648">
        <v>0.123414495547065</v>
      </c>
      <c r="X7648">
        <v>0.704072456322962</v>
      </c>
      <c r="Y7648">
        <v>24.5280836656517</v>
      </c>
      <c r="Z7648">
        <v>0.306975110376564</v>
      </c>
      <c r="AA7648">
        <v>0.72610664078822296</v>
      </c>
      <c r="AB7648">
        <v>23.490609023004399</v>
      </c>
      <c r="AC7648">
        <v>0.27780950890804001</v>
      </c>
      <c r="AD7648">
        <v>0.68253123924728298</v>
      </c>
      <c r="AE7648">
        <v>23.5280837252845</v>
      </c>
      <c r="AF7648">
        <v>4.6407610929182198E-2</v>
      </c>
      <c r="AG7648">
        <v>0.476038960109122</v>
      </c>
      <c r="AH7648">
        <v>24.4540830873465</v>
      </c>
      <c r="AI7648">
        <v>3.6185182304427702E-2</v>
      </c>
      <c r="AJ7648">
        <v>0.78121606160956403</v>
      </c>
      <c r="AK7648">
        <v>24.5280836656517</v>
      </c>
    </row>
    <row r="7649" spans="1:37" x14ac:dyDescent="0.2">
      <c r="A7649" t="s">
        <v>24716</v>
      </c>
      <c r="B7649">
        <v>38976043</v>
      </c>
      <c r="C7649">
        <v>38976242</v>
      </c>
      <c r="D7649">
        <v>200</v>
      </c>
      <c r="E7649" t="s">
        <v>25502</v>
      </c>
      <c r="F7649">
        <v>18</v>
      </c>
      <c r="G7649" t="s">
        <v>25503</v>
      </c>
      <c r="H7649" t="s">
        <v>30999</v>
      </c>
      <c r="I7649">
        <v>7</v>
      </c>
      <c r="J7649">
        <v>38977909</v>
      </c>
      <c r="K7649">
        <v>39468601</v>
      </c>
      <c r="L7649">
        <v>490693</v>
      </c>
      <c r="M7649">
        <v>1</v>
      </c>
      <c r="N7649">
        <v>11281</v>
      </c>
      <c r="O7649" t="s">
        <v>25499</v>
      </c>
      <c r="P7649">
        <v>-1667</v>
      </c>
      <c r="Q7649" t="s">
        <v>25500</v>
      </c>
      <c r="R7649" t="s">
        <v>25501</v>
      </c>
      <c r="S7649" t="s">
        <v>36200</v>
      </c>
      <c r="T7649">
        <v>0.152084254673993</v>
      </c>
      <c r="U7649">
        <v>0.603102917160658</v>
      </c>
      <c r="V7649">
        <v>24.4540830873465</v>
      </c>
      <c r="W7649">
        <v>0.123414495547065</v>
      </c>
      <c r="X7649">
        <v>0.704072456322962</v>
      </c>
      <c r="Y7649">
        <v>24.5280836656517</v>
      </c>
      <c r="Z7649">
        <v>0.306975110376564</v>
      </c>
      <c r="AA7649">
        <v>0.72610664078822296</v>
      </c>
      <c r="AB7649">
        <v>23.490609023004399</v>
      </c>
      <c r="AC7649">
        <v>0.27780950890804001</v>
      </c>
      <c r="AD7649">
        <v>0.68253123924728298</v>
      </c>
      <c r="AE7649">
        <v>23.5280837252845</v>
      </c>
      <c r="AF7649">
        <v>4.6407610929182198E-2</v>
      </c>
      <c r="AG7649">
        <v>0.476038960109122</v>
      </c>
      <c r="AH7649">
        <v>24.4540830873465</v>
      </c>
      <c r="AI7649">
        <v>3.6185182304427702E-2</v>
      </c>
      <c r="AJ7649">
        <v>0.78121606160956403</v>
      </c>
      <c r="AK7649">
        <v>24.5280836656517</v>
      </c>
    </row>
    <row r="7650" spans="1:37" x14ac:dyDescent="0.2">
      <c r="A7650" t="s">
        <v>24716</v>
      </c>
      <c r="B7650">
        <v>39012611</v>
      </c>
      <c r="C7650">
        <v>39012785</v>
      </c>
      <c r="D7650">
        <v>175</v>
      </c>
      <c r="E7650" t="s">
        <v>25504</v>
      </c>
      <c r="F7650">
        <v>1</v>
      </c>
      <c r="G7650" t="s">
        <v>25505</v>
      </c>
      <c r="H7650" t="s">
        <v>30987</v>
      </c>
      <c r="I7650">
        <v>7</v>
      </c>
      <c r="J7650">
        <v>39013081</v>
      </c>
      <c r="K7650">
        <v>39373708</v>
      </c>
      <c r="L7650">
        <v>360628</v>
      </c>
      <c r="M7650">
        <v>1</v>
      </c>
      <c r="N7650">
        <v>11281</v>
      </c>
      <c r="O7650" t="s">
        <v>25506</v>
      </c>
      <c r="P7650">
        <v>-296</v>
      </c>
      <c r="Q7650" t="s">
        <v>25500</v>
      </c>
      <c r="R7650" t="s">
        <v>25501</v>
      </c>
      <c r="S7650" t="s">
        <v>36200</v>
      </c>
      <c r="T7650">
        <v>0.56354823081344896</v>
      </c>
      <c r="U7650">
        <v>0.81214233890638399</v>
      </c>
      <c r="V7650">
        <v>-1.7591389778930699</v>
      </c>
      <c r="W7650">
        <v>0.94541066367716797</v>
      </c>
      <c r="X7650">
        <v>0.95159051474143896</v>
      </c>
      <c r="Y7650">
        <v>-2.1688224539734899</v>
      </c>
      <c r="Z7650">
        <v>0.53052895265546796</v>
      </c>
      <c r="AA7650">
        <v>0.84521697243271998</v>
      </c>
      <c r="AB7650">
        <v>0.46985333934997903</v>
      </c>
      <c r="AC7650">
        <v>0.63966253792798</v>
      </c>
      <c r="AD7650">
        <v>0.87989882095915395</v>
      </c>
      <c r="AE7650">
        <v>-1.5624997988298199</v>
      </c>
      <c r="AF7650">
        <v>0.68997179462344205</v>
      </c>
      <c r="AG7650">
        <v>0.83846513202101103</v>
      </c>
      <c r="AH7650">
        <v>-2.5479351213569501</v>
      </c>
      <c r="AI7650">
        <v>0.78546927494779295</v>
      </c>
      <c r="AJ7650">
        <v>0.92808185275216604</v>
      </c>
      <c r="AK7650">
        <v>-1.7601817818162</v>
      </c>
    </row>
    <row r="7651" spans="1:37" x14ac:dyDescent="0.2">
      <c r="A7651" t="s">
        <v>24716</v>
      </c>
      <c r="B7651">
        <v>39012785</v>
      </c>
      <c r="C7651">
        <v>39012959</v>
      </c>
      <c r="D7651">
        <v>175</v>
      </c>
      <c r="E7651" t="s">
        <v>25507</v>
      </c>
      <c r="F7651">
        <v>2</v>
      </c>
      <c r="G7651" t="s">
        <v>25508</v>
      </c>
      <c r="H7651" t="s">
        <v>30987</v>
      </c>
      <c r="I7651">
        <v>7</v>
      </c>
      <c r="J7651">
        <v>39013081</v>
      </c>
      <c r="K7651">
        <v>39373708</v>
      </c>
      <c r="L7651">
        <v>360628</v>
      </c>
      <c r="M7651">
        <v>1</v>
      </c>
      <c r="N7651">
        <v>11281</v>
      </c>
      <c r="O7651" t="s">
        <v>25506</v>
      </c>
      <c r="P7651">
        <v>-122</v>
      </c>
      <c r="Q7651" t="s">
        <v>25500</v>
      </c>
      <c r="R7651" t="s">
        <v>25501</v>
      </c>
      <c r="S7651" t="s">
        <v>36200</v>
      </c>
      <c r="T7651">
        <v>0.56354823081344896</v>
      </c>
      <c r="U7651">
        <v>0.81214233890638399</v>
      </c>
      <c r="V7651">
        <v>-1.7591389778930699</v>
      </c>
      <c r="W7651">
        <v>0.94541066367716797</v>
      </c>
      <c r="X7651">
        <v>0.95159051474143896</v>
      </c>
      <c r="Y7651">
        <v>-2.1688224539734899</v>
      </c>
      <c r="Z7651">
        <v>0.53052895265546796</v>
      </c>
      <c r="AA7651">
        <v>0.84521697243271998</v>
      </c>
      <c r="AB7651">
        <v>0.46985333934997903</v>
      </c>
      <c r="AC7651">
        <v>0.63966253792798</v>
      </c>
      <c r="AD7651">
        <v>0.87989882095915395</v>
      </c>
      <c r="AE7651">
        <v>-1.5624997988298199</v>
      </c>
      <c r="AF7651">
        <v>0.68997179462344205</v>
      </c>
      <c r="AG7651">
        <v>0.83846513202101103</v>
      </c>
      <c r="AH7651">
        <v>-2.5479351213569501</v>
      </c>
      <c r="AI7651">
        <v>0.78546927494779295</v>
      </c>
      <c r="AJ7651">
        <v>0.92808185275216604</v>
      </c>
      <c r="AK7651">
        <v>-1.7601817818162</v>
      </c>
    </row>
    <row r="7652" spans="1:37" x14ac:dyDescent="0.2">
      <c r="A7652" t="s">
        <v>24716</v>
      </c>
      <c r="B7652">
        <v>39054702</v>
      </c>
      <c r="C7652">
        <v>39054880</v>
      </c>
      <c r="D7652">
        <v>179</v>
      </c>
      <c r="E7652" t="s">
        <v>25509</v>
      </c>
      <c r="F7652">
        <v>1</v>
      </c>
      <c r="G7652" t="s">
        <v>25510</v>
      </c>
      <c r="H7652" t="s">
        <v>36201</v>
      </c>
      <c r="I7652">
        <v>7</v>
      </c>
      <c r="J7652">
        <v>39034335</v>
      </c>
      <c r="K7652">
        <v>39207540</v>
      </c>
      <c r="L7652">
        <v>173206</v>
      </c>
      <c r="M7652">
        <v>1</v>
      </c>
      <c r="N7652">
        <v>11281</v>
      </c>
      <c r="O7652" t="s">
        <v>25511</v>
      </c>
      <c r="P7652">
        <v>20367</v>
      </c>
      <c r="Q7652" t="s">
        <v>25500</v>
      </c>
      <c r="R7652" t="s">
        <v>25501</v>
      </c>
      <c r="S7652" t="s">
        <v>36200</v>
      </c>
      <c r="T7652">
        <v>0.152084254673993</v>
      </c>
      <c r="U7652">
        <v>0.603102917160658</v>
      </c>
      <c r="V7652">
        <v>23.374187736040199</v>
      </c>
      <c r="W7652">
        <v>0.78495938470128301</v>
      </c>
      <c r="X7652">
        <v>0.95159051474143896</v>
      </c>
      <c r="Y7652">
        <v>1.4120545281574599</v>
      </c>
      <c r="Z7652">
        <v>0.203350924423461</v>
      </c>
      <c r="AA7652">
        <v>0.72610664078822296</v>
      </c>
      <c r="AB7652">
        <v>23.380103251177498</v>
      </c>
      <c r="AC7652">
        <v>0.66465783424689096</v>
      </c>
      <c r="AD7652">
        <v>0.87989882095915395</v>
      </c>
      <c r="AE7652">
        <v>0.41205458549908403</v>
      </c>
      <c r="AF7652">
        <v>0.23669707478149901</v>
      </c>
      <c r="AG7652">
        <v>0.69020448338054297</v>
      </c>
      <c r="AH7652">
        <v>1.06188415615508</v>
      </c>
      <c r="AI7652">
        <v>0.37390512596567999</v>
      </c>
      <c r="AJ7652">
        <v>0.78121606160956403</v>
      </c>
      <c r="AK7652">
        <v>2.2808098688223502</v>
      </c>
    </row>
    <row r="7653" spans="1:37" x14ac:dyDescent="0.2">
      <c r="A7653" t="s">
        <v>24716</v>
      </c>
      <c r="B7653">
        <v>39331079</v>
      </c>
      <c r="C7653">
        <v>39331368</v>
      </c>
      <c r="D7653">
        <v>290</v>
      </c>
      <c r="E7653" t="s">
        <v>25512</v>
      </c>
      <c r="F7653">
        <v>1</v>
      </c>
      <c r="G7653" t="s">
        <v>25513</v>
      </c>
      <c r="H7653" t="s">
        <v>30999</v>
      </c>
      <c r="I7653">
        <v>7</v>
      </c>
      <c r="J7653">
        <v>39329003</v>
      </c>
      <c r="K7653">
        <v>39329134</v>
      </c>
      <c r="L7653">
        <v>132</v>
      </c>
      <c r="M7653">
        <v>2</v>
      </c>
      <c r="N7653">
        <v>109616963</v>
      </c>
      <c r="O7653" t="s">
        <v>25514</v>
      </c>
      <c r="P7653">
        <v>-1945</v>
      </c>
      <c r="Q7653" t="s">
        <v>25515</v>
      </c>
      <c r="R7653" t="s">
        <v>25516</v>
      </c>
      <c r="S7653" t="s">
        <v>36202</v>
      </c>
      <c r="T7653">
        <v>0.17308923567461099</v>
      </c>
      <c r="U7653">
        <v>0.603102917160658</v>
      </c>
      <c r="V7653">
        <v>-23.711624894194799</v>
      </c>
      <c r="W7653" t="s">
        <v>40</v>
      </c>
      <c r="X7653" t="s">
        <v>40</v>
      </c>
      <c r="Y7653">
        <v>0</v>
      </c>
      <c r="Z7653">
        <v>0.26789404493740199</v>
      </c>
      <c r="AA7653">
        <v>0.72610664078822296</v>
      </c>
      <c r="AB7653">
        <v>-0.71098228318737999</v>
      </c>
      <c r="AC7653">
        <v>0.17695932866387601</v>
      </c>
      <c r="AD7653">
        <v>0.68253123924728298</v>
      </c>
      <c r="AE7653">
        <v>23.949937312955399</v>
      </c>
      <c r="AF7653">
        <v>0.22065000948199101</v>
      </c>
      <c r="AG7653">
        <v>0.68151250837662902</v>
      </c>
      <c r="AH7653">
        <v>-23.8759367361973</v>
      </c>
      <c r="AI7653">
        <v>0.24456414000292601</v>
      </c>
      <c r="AJ7653">
        <v>0.78121606160956403</v>
      </c>
      <c r="AK7653">
        <v>-23.805547412991501</v>
      </c>
    </row>
    <row r="7654" spans="1:37" x14ac:dyDescent="0.2">
      <c r="A7654" t="s">
        <v>24716</v>
      </c>
      <c r="B7654">
        <v>39714791</v>
      </c>
      <c r="C7654">
        <v>39714905</v>
      </c>
      <c r="D7654">
        <v>115</v>
      </c>
      <c r="E7654" t="s">
        <v>25517</v>
      </c>
      <c r="F7654">
        <v>0</v>
      </c>
      <c r="G7654" t="s">
        <v>25518</v>
      </c>
      <c r="H7654" t="s">
        <v>31000</v>
      </c>
      <c r="I7654">
        <v>7</v>
      </c>
      <c r="J7654">
        <v>39700880</v>
      </c>
      <c r="K7654">
        <v>39706302</v>
      </c>
      <c r="L7654">
        <v>5423</v>
      </c>
      <c r="M7654">
        <v>1</v>
      </c>
      <c r="N7654">
        <v>5898</v>
      </c>
      <c r="O7654" t="s">
        <v>25519</v>
      </c>
      <c r="P7654">
        <v>13911</v>
      </c>
      <c r="Q7654" t="s">
        <v>25520</v>
      </c>
      <c r="R7654" t="s">
        <v>25521</v>
      </c>
      <c r="S7654" t="s">
        <v>36203</v>
      </c>
      <c r="T7654">
        <v>0.17308923567461099</v>
      </c>
      <c r="U7654">
        <v>0.603102917160658</v>
      </c>
      <c r="V7654">
        <v>-25.310864539148501</v>
      </c>
      <c r="W7654">
        <v>5.4349643961368002E-2</v>
      </c>
      <c r="X7654">
        <v>0.704072456322962</v>
      </c>
      <c r="Y7654">
        <v>26.1650339637666</v>
      </c>
      <c r="Z7654">
        <v>0.26789404493740199</v>
      </c>
      <c r="AA7654">
        <v>0.72610664078822296</v>
      </c>
      <c r="AB7654">
        <v>-1.5469977596903</v>
      </c>
      <c r="AC7654">
        <v>0.17695932866387601</v>
      </c>
      <c r="AD7654">
        <v>0.68253123924728298</v>
      </c>
      <c r="AE7654">
        <v>25.165033982940699</v>
      </c>
      <c r="AF7654">
        <v>0.22065000948199101</v>
      </c>
      <c r="AG7654">
        <v>0.68151250837662902</v>
      </c>
      <c r="AH7654">
        <v>-25.091033403515301</v>
      </c>
      <c r="AI7654">
        <v>9.3920812249066992E-3</v>
      </c>
      <c r="AJ7654">
        <v>0.78121606160956403</v>
      </c>
      <c r="AK7654">
        <v>26.1650339637666</v>
      </c>
    </row>
    <row r="7655" spans="1:37" x14ac:dyDescent="0.2">
      <c r="A7655" t="s">
        <v>24716</v>
      </c>
      <c r="B7655">
        <v>39714956</v>
      </c>
      <c r="C7655">
        <v>39715073</v>
      </c>
      <c r="D7655">
        <v>118</v>
      </c>
      <c r="E7655" t="s">
        <v>25522</v>
      </c>
      <c r="F7655">
        <v>1</v>
      </c>
      <c r="G7655" t="s">
        <v>25523</v>
      </c>
      <c r="H7655" t="s">
        <v>31000</v>
      </c>
      <c r="I7655">
        <v>7</v>
      </c>
      <c r="J7655">
        <v>39700880</v>
      </c>
      <c r="K7655">
        <v>39706302</v>
      </c>
      <c r="L7655">
        <v>5423</v>
      </c>
      <c r="M7655">
        <v>1</v>
      </c>
      <c r="N7655">
        <v>5898</v>
      </c>
      <c r="O7655" t="s">
        <v>25519</v>
      </c>
      <c r="P7655">
        <v>14076</v>
      </c>
      <c r="Q7655" t="s">
        <v>25520</v>
      </c>
      <c r="R7655" t="s">
        <v>25521</v>
      </c>
      <c r="S7655" t="s">
        <v>36203</v>
      </c>
      <c r="T7655">
        <v>0.17308923567461099</v>
      </c>
      <c r="U7655">
        <v>0.603102917160658</v>
      </c>
      <c r="V7655">
        <v>-25.240094028701801</v>
      </c>
      <c r="W7655">
        <v>5.4349643961368002E-2</v>
      </c>
      <c r="X7655">
        <v>0.704072456322962</v>
      </c>
      <c r="Y7655">
        <v>26.1221777841597</v>
      </c>
      <c r="Z7655">
        <v>0.26789404493740199</v>
      </c>
      <c r="AA7655">
        <v>0.72610664078822296</v>
      </c>
      <c r="AB7655">
        <v>-1.4762272492435999</v>
      </c>
      <c r="AC7655">
        <v>0.17695932866387601</v>
      </c>
      <c r="AD7655">
        <v>0.68253123924728298</v>
      </c>
      <c r="AE7655">
        <v>25.122177803911899</v>
      </c>
      <c r="AF7655">
        <v>0.22065000948199101</v>
      </c>
      <c r="AG7655">
        <v>0.68151250837662902</v>
      </c>
      <c r="AH7655">
        <v>-25.048177224547299</v>
      </c>
      <c r="AI7655">
        <v>9.3920812249066992E-3</v>
      </c>
      <c r="AJ7655">
        <v>0.78121606160956403</v>
      </c>
      <c r="AK7655">
        <v>26.1221777841597</v>
      </c>
    </row>
    <row r="7656" spans="1:37" x14ac:dyDescent="0.2">
      <c r="A7656" t="s">
        <v>24716</v>
      </c>
      <c r="B7656">
        <v>39792953</v>
      </c>
      <c r="C7656">
        <v>39793099</v>
      </c>
      <c r="D7656">
        <v>147</v>
      </c>
      <c r="E7656" t="s">
        <v>25524</v>
      </c>
      <c r="F7656">
        <v>5</v>
      </c>
      <c r="G7656" t="s">
        <v>25525</v>
      </c>
      <c r="H7656" t="s">
        <v>36204</v>
      </c>
      <c r="I7656">
        <v>7</v>
      </c>
      <c r="J7656">
        <v>39781689</v>
      </c>
      <c r="K7656">
        <v>39789425</v>
      </c>
      <c r="L7656">
        <v>7737</v>
      </c>
      <c r="M7656">
        <v>1</v>
      </c>
      <c r="N7656">
        <v>349114</v>
      </c>
      <c r="O7656" t="s">
        <v>25526</v>
      </c>
      <c r="P7656">
        <v>11264</v>
      </c>
      <c r="Q7656" t="s">
        <v>40</v>
      </c>
      <c r="R7656" t="s">
        <v>25527</v>
      </c>
      <c r="S7656" t="s">
        <v>36205</v>
      </c>
      <c r="T7656">
        <v>0.29910708687459298</v>
      </c>
      <c r="U7656">
        <v>0.603102917160658</v>
      </c>
      <c r="V7656">
        <v>1.1705951731756199</v>
      </c>
      <c r="W7656">
        <v>0.787510172938932</v>
      </c>
      <c r="X7656">
        <v>0.95159051474143896</v>
      </c>
      <c r="Y7656">
        <v>-0.36723348651655402</v>
      </c>
      <c r="Z7656">
        <v>0.693404429441695</v>
      </c>
      <c r="AA7656">
        <v>0.84521697243271998</v>
      </c>
      <c r="AB7656">
        <v>0.20712108103913501</v>
      </c>
      <c r="AC7656">
        <v>0.28052061913125698</v>
      </c>
      <c r="AD7656">
        <v>0.68253123924728298</v>
      </c>
      <c r="AE7656">
        <v>-1.367233442888</v>
      </c>
      <c r="AF7656">
        <v>7.5586582389297496E-2</v>
      </c>
      <c r="AG7656">
        <v>0.61808266485207697</v>
      </c>
      <c r="AH7656">
        <v>2.1002057770273899</v>
      </c>
      <c r="AI7656">
        <v>0.69444917998461897</v>
      </c>
      <c r="AJ7656">
        <v>0.862196742697804</v>
      </c>
      <c r="AK7656">
        <v>0.50152195226378604</v>
      </c>
    </row>
    <row r="7657" spans="1:37" x14ac:dyDescent="0.2">
      <c r="A7657" t="s">
        <v>24716</v>
      </c>
      <c r="B7657">
        <v>39793099</v>
      </c>
      <c r="C7657">
        <v>39793245</v>
      </c>
      <c r="D7657">
        <v>147</v>
      </c>
      <c r="E7657" t="s">
        <v>25528</v>
      </c>
      <c r="F7657">
        <v>6</v>
      </c>
      <c r="G7657" t="s">
        <v>25529</v>
      </c>
      <c r="H7657" t="s">
        <v>33463</v>
      </c>
      <c r="I7657">
        <v>7</v>
      </c>
      <c r="J7657">
        <v>39781689</v>
      </c>
      <c r="K7657">
        <v>39789425</v>
      </c>
      <c r="L7657">
        <v>7737</v>
      </c>
      <c r="M7657">
        <v>1</v>
      </c>
      <c r="N7657">
        <v>349114</v>
      </c>
      <c r="O7657" t="s">
        <v>25526</v>
      </c>
      <c r="P7657">
        <v>11410</v>
      </c>
      <c r="Q7657" t="s">
        <v>40</v>
      </c>
      <c r="R7657" t="s">
        <v>25527</v>
      </c>
      <c r="S7657" t="s">
        <v>36205</v>
      </c>
      <c r="T7657">
        <v>0.29910708687459298</v>
      </c>
      <c r="U7657">
        <v>0.603102917160658</v>
      </c>
      <c r="V7657">
        <v>1.1705951731756199</v>
      </c>
      <c r="W7657">
        <v>0.787510172938932</v>
      </c>
      <c r="X7657">
        <v>0.95159051474143896</v>
      </c>
      <c r="Y7657">
        <v>-0.36723348651655402</v>
      </c>
      <c r="Z7657">
        <v>0.693404429441695</v>
      </c>
      <c r="AA7657">
        <v>0.84521697243271998</v>
      </c>
      <c r="AB7657">
        <v>0.20712108103913501</v>
      </c>
      <c r="AC7657">
        <v>0.28052061913125698</v>
      </c>
      <c r="AD7657">
        <v>0.68253123924728298</v>
      </c>
      <c r="AE7657">
        <v>-1.367233442888</v>
      </c>
      <c r="AF7657">
        <v>7.5586582389297496E-2</v>
      </c>
      <c r="AG7657">
        <v>0.61808266485207697</v>
      </c>
      <c r="AH7657">
        <v>2.1002057770273899</v>
      </c>
      <c r="AI7657">
        <v>0.69444917998461897</v>
      </c>
      <c r="AJ7657">
        <v>0.862196742697804</v>
      </c>
      <c r="AK7657">
        <v>0.50152195226378604</v>
      </c>
    </row>
    <row r="7658" spans="1:37" x14ac:dyDescent="0.2">
      <c r="A7658" t="s">
        <v>24716</v>
      </c>
      <c r="B7658">
        <v>39793370</v>
      </c>
      <c r="C7658">
        <v>39793531</v>
      </c>
      <c r="D7658">
        <v>162</v>
      </c>
      <c r="E7658" t="s">
        <v>25530</v>
      </c>
      <c r="F7658">
        <v>5</v>
      </c>
      <c r="G7658" t="s">
        <v>25531</v>
      </c>
      <c r="H7658" t="s">
        <v>33463</v>
      </c>
      <c r="I7658">
        <v>7</v>
      </c>
      <c r="J7658">
        <v>39781689</v>
      </c>
      <c r="K7658">
        <v>39789425</v>
      </c>
      <c r="L7658">
        <v>7737</v>
      </c>
      <c r="M7658">
        <v>1</v>
      </c>
      <c r="N7658">
        <v>349114</v>
      </c>
      <c r="O7658" t="s">
        <v>25526</v>
      </c>
      <c r="P7658">
        <v>11681</v>
      </c>
      <c r="Q7658" t="s">
        <v>40</v>
      </c>
      <c r="R7658" t="s">
        <v>25527</v>
      </c>
      <c r="S7658" t="s">
        <v>36205</v>
      </c>
      <c r="T7658">
        <v>0.29910708687459298</v>
      </c>
      <c r="U7658">
        <v>0.603102917160658</v>
      </c>
      <c r="V7658">
        <v>1.1705951731756199</v>
      </c>
      <c r="W7658">
        <v>0.787510172938932</v>
      </c>
      <c r="X7658">
        <v>0.95159051474143896</v>
      </c>
      <c r="Y7658">
        <v>-0.36723348651655402</v>
      </c>
      <c r="Z7658">
        <v>0.693404429441695</v>
      </c>
      <c r="AA7658">
        <v>0.84521697243271998</v>
      </c>
      <c r="AB7658">
        <v>0.20712108103913501</v>
      </c>
      <c r="AC7658">
        <v>0.28052061913125698</v>
      </c>
      <c r="AD7658">
        <v>0.68253123924728298</v>
      </c>
      <c r="AE7658">
        <v>-1.367233442888</v>
      </c>
      <c r="AF7658">
        <v>7.5586582389297496E-2</v>
      </c>
      <c r="AG7658">
        <v>0.61808266485207697</v>
      </c>
      <c r="AH7658">
        <v>2.1002057770273899</v>
      </c>
      <c r="AI7658">
        <v>0.69444917998461897</v>
      </c>
      <c r="AJ7658">
        <v>0.862196742697804</v>
      </c>
      <c r="AK7658">
        <v>0.50152195226378604</v>
      </c>
    </row>
    <row r="7659" spans="1:37" x14ac:dyDescent="0.2">
      <c r="A7659" t="s">
        <v>24716</v>
      </c>
      <c r="B7659">
        <v>43416115</v>
      </c>
      <c r="C7659">
        <v>43416279</v>
      </c>
      <c r="D7659">
        <v>165</v>
      </c>
      <c r="E7659" t="s">
        <v>25532</v>
      </c>
      <c r="F7659">
        <v>2</v>
      </c>
      <c r="G7659" t="s">
        <v>25533</v>
      </c>
      <c r="H7659" t="s">
        <v>36206</v>
      </c>
      <c r="I7659">
        <v>7</v>
      </c>
      <c r="J7659">
        <v>43396673</v>
      </c>
      <c r="K7659">
        <v>43440597</v>
      </c>
      <c r="L7659">
        <v>43925</v>
      </c>
      <c r="M7659">
        <v>1</v>
      </c>
      <c r="N7659">
        <v>23072</v>
      </c>
      <c r="O7659" t="s">
        <v>25534</v>
      </c>
      <c r="P7659">
        <v>19442</v>
      </c>
      <c r="Q7659" t="s">
        <v>25535</v>
      </c>
      <c r="R7659" t="s">
        <v>25536</v>
      </c>
      <c r="S7659" t="s">
        <v>36207</v>
      </c>
      <c r="T7659">
        <v>0.32911398597860803</v>
      </c>
      <c r="U7659">
        <v>0.603102917160658</v>
      </c>
      <c r="V7659">
        <v>21.585807509429401</v>
      </c>
      <c r="W7659">
        <v>0.29261482077562401</v>
      </c>
      <c r="X7659">
        <v>0.704072456322962</v>
      </c>
      <c r="Y7659">
        <v>21.659808067955598</v>
      </c>
      <c r="Z7659">
        <v>0.48464167878831399</v>
      </c>
      <c r="AA7659">
        <v>0.84435025072159198</v>
      </c>
      <c r="AB7659">
        <v>20.622333820888802</v>
      </c>
      <c r="AC7659">
        <v>0.45677901822897599</v>
      </c>
      <c r="AD7659">
        <v>0.82872126865393902</v>
      </c>
      <c r="AE7659">
        <v>20.659808503389801</v>
      </c>
      <c r="AF7659">
        <v>0.16793847098801201</v>
      </c>
      <c r="AG7659">
        <v>0.68151250837662902</v>
      </c>
      <c r="AH7659">
        <v>21.585807509429401</v>
      </c>
      <c r="AI7659">
        <v>0.14667288820271701</v>
      </c>
      <c r="AJ7659">
        <v>0.78121606160956403</v>
      </c>
      <c r="AK7659">
        <v>21.659808067955598</v>
      </c>
    </row>
    <row r="7660" spans="1:37" x14ac:dyDescent="0.2">
      <c r="A7660" t="s">
        <v>24716</v>
      </c>
      <c r="B7660">
        <v>43416279</v>
      </c>
      <c r="C7660">
        <v>43416443</v>
      </c>
      <c r="D7660">
        <v>165</v>
      </c>
      <c r="E7660" t="s">
        <v>25537</v>
      </c>
      <c r="F7660">
        <v>3</v>
      </c>
      <c r="G7660" t="s">
        <v>25538</v>
      </c>
      <c r="H7660" t="s">
        <v>36206</v>
      </c>
      <c r="I7660">
        <v>7</v>
      </c>
      <c r="J7660">
        <v>43396673</v>
      </c>
      <c r="K7660">
        <v>43440597</v>
      </c>
      <c r="L7660">
        <v>43925</v>
      </c>
      <c r="M7660">
        <v>1</v>
      </c>
      <c r="N7660">
        <v>23072</v>
      </c>
      <c r="O7660" t="s">
        <v>25534</v>
      </c>
      <c r="P7660">
        <v>19606</v>
      </c>
      <c r="Q7660" t="s">
        <v>25535</v>
      </c>
      <c r="R7660" t="s">
        <v>25536</v>
      </c>
      <c r="S7660" t="s">
        <v>36207</v>
      </c>
      <c r="T7660">
        <v>0.32911398597860803</v>
      </c>
      <c r="U7660">
        <v>0.603102917160658</v>
      </c>
      <c r="V7660">
        <v>21.585807509429401</v>
      </c>
      <c r="W7660">
        <v>0.123414495547065</v>
      </c>
      <c r="X7660">
        <v>0.704072456322962</v>
      </c>
      <c r="Y7660">
        <v>22.2935074983845</v>
      </c>
      <c r="Z7660">
        <v>0.306975110376564</v>
      </c>
      <c r="AA7660">
        <v>0.72610664078822296</v>
      </c>
      <c r="AB7660">
        <v>21.256033088383401</v>
      </c>
      <c r="AC7660">
        <v>0.27780950890804001</v>
      </c>
      <c r="AD7660">
        <v>0.68253123924728298</v>
      </c>
      <c r="AE7660">
        <v>21.293507779031199</v>
      </c>
      <c r="AF7660">
        <v>0.61410715005536498</v>
      </c>
      <c r="AG7660">
        <v>0.80674443595273604</v>
      </c>
      <c r="AH7660">
        <v>1.8584650451956</v>
      </c>
      <c r="AI7660">
        <v>3.6185182304427702E-2</v>
      </c>
      <c r="AJ7660">
        <v>0.78121606160956403</v>
      </c>
      <c r="AK7660">
        <v>22.2935074983845</v>
      </c>
    </row>
    <row r="7661" spans="1:37" x14ac:dyDescent="0.2">
      <c r="A7661" t="s">
        <v>24716</v>
      </c>
      <c r="B7661">
        <v>43416443</v>
      </c>
      <c r="C7661">
        <v>43416607</v>
      </c>
      <c r="D7661">
        <v>165</v>
      </c>
      <c r="E7661" t="s">
        <v>25539</v>
      </c>
      <c r="F7661">
        <v>1</v>
      </c>
      <c r="G7661" t="s">
        <v>25540</v>
      </c>
      <c r="H7661" t="s">
        <v>36206</v>
      </c>
      <c r="I7661">
        <v>7</v>
      </c>
      <c r="J7661">
        <v>43396673</v>
      </c>
      <c r="K7661">
        <v>43440597</v>
      </c>
      <c r="L7661">
        <v>43925</v>
      </c>
      <c r="M7661">
        <v>1</v>
      </c>
      <c r="N7661">
        <v>23072</v>
      </c>
      <c r="O7661" t="s">
        <v>25534</v>
      </c>
      <c r="P7661">
        <v>19770</v>
      </c>
      <c r="Q7661" t="s">
        <v>25535</v>
      </c>
      <c r="R7661" t="s">
        <v>25536</v>
      </c>
      <c r="S7661" t="s">
        <v>36207</v>
      </c>
      <c r="T7661">
        <v>0.32911398597860803</v>
      </c>
      <c r="U7661">
        <v>0.603102917160658</v>
      </c>
      <c r="V7661">
        <v>21.585807509429401</v>
      </c>
      <c r="W7661">
        <v>0.123414495547065</v>
      </c>
      <c r="X7661">
        <v>0.704072456322962</v>
      </c>
      <c r="Y7661">
        <v>22.2935074983845</v>
      </c>
      <c r="Z7661">
        <v>0.306975110376564</v>
      </c>
      <c r="AA7661">
        <v>0.72610664078822296</v>
      </c>
      <c r="AB7661">
        <v>21.256033088383401</v>
      </c>
      <c r="AC7661">
        <v>0.27780950890804001</v>
      </c>
      <c r="AD7661">
        <v>0.68253123924728298</v>
      </c>
      <c r="AE7661">
        <v>21.293507779031199</v>
      </c>
      <c r="AF7661">
        <v>0.61410715005536498</v>
      </c>
      <c r="AG7661">
        <v>0.80674443595273604</v>
      </c>
      <c r="AH7661">
        <v>1.8584650451956</v>
      </c>
      <c r="AI7661">
        <v>3.6185182304427702E-2</v>
      </c>
      <c r="AJ7661">
        <v>0.78121606160956403</v>
      </c>
      <c r="AK7661">
        <v>22.2935074983845</v>
      </c>
    </row>
    <row r="7662" spans="1:37" x14ac:dyDescent="0.2">
      <c r="A7662" t="s">
        <v>24716</v>
      </c>
      <c r="B7662">
        <v>43444598</v>
      </c>
      <c r="C7662">
        <v>43444887</v>
      </c>
      <c r="D7662">
        <v>290</v>
      </c>
      <c r="E7662" t="s">
        <v>25541</v>
      </c>
      <c r="F7662">
        <v>13</v>
      </c>
      <c r="G7662" t="s">
        <v>25542</v>
      </c>
      <c r="H7662" t="s">
        <v>36208</v>
      </c>
      <c r="I7662">
        <v>7</v>
      </c>
      <c r="J7662">
        <v>43479608</v>
      </c>
      <c r="K7662">
        <v>43484615</v>
      </c>
      <c r="L7662">
        <v>5008</v>
      </c>
      <c r="M7662">
        <v>1</v>
      </c>
      <c r="N7662">
        <v>23072</v>
      </c>
      <c r="O7662" t="s">
        <v>25543</v>
      </c>
      <c r="P7662">
        <v>-34721</v>
      </c>
      <c r="Q7662" t="s">
        <v>25535</v>
      </c>
      <c r="R7662" t="s">
        <v>25536</v>
      </c>
      <c r="S7662" t="s">
        <v>36207</v>
      </c>
      <c r="T7662">
        <v>0.152084254673993</v>
      </c>
      <c r="U7662">
        <v>0.603102917160658</v>
      </c>
      <c r="V7662">
        <v>26.216128348022998</v>
      </c>
      <c r="W7662">
        <v>0.89107655920673101</v>
      </c>
      <c r="X7662">
        <v>0.95159051474143896</v>
      </c>
      <c r="Y7662">
        <v>1.32610093235105</v>
      </c>
      <c r="Z7662">
        <v>0.306975110376564</v>
      </c>
      <c r="AA7662">
        <v>0.72610664078822296</v>
      </c>
      <c r="AB7662">
        <v>25.2526542416296</v>
      </c>
      <c r="AC7662">
        <v>0.75388744886274095</v>
      </c>
      <c r="AD7662">
        <v>0.87989882095915395</v>
      </c>
      <c r="AE7662">
        <v>0.32610095842118603</v>
      </c>
      <c r="AF7662">
        <v>4.6407610929182198E-2</v>
      </c>
      <c r="AG7662">
        <v>0.476038960109122</v>
      </c>
      <c r="AH7662">
        <v>26.216128348022998</v>
      </c>
      <c r="AI7662">
        <v>0.56157887380500204</v>
      </c>
      <c r="AJ7662">
        <v>0.78121606160956403</v>
      </c>
      <c r="AK7662">
        <v>2.1948563450763601</v>
      </c>
    </row>
    <row r="7663" spans="1:37" x14ac:dyDescent="0.2">
      <c r="A7663" t="s">
        <v>24716</v>
      </c>
      <c r="B7663">
        <v>43445055</v>
      </c>
      <c r="C7663">
        <v>43445207</v>
      </c>
      <c r="D7663">
        <v>153</v>
      </c>
      <c r="E7663" t="s">
        <v>25544</v>
      </c>
      <c r="F7663">
        <v>13</v>
      </c>
      <c r="G7663" t="s">
        <v>25545</v>
      </c>
      <c r="H7663" t="s">
        <v>36208</v>
      </c>
      <c r="I7663">
        <v>7</v>
      </c>
      <c r="J7663">
        <v>43479608</v>
      </c>
      <c r="K7663">
        <v>43484615</v>
      </c>
      <c r="L7663">
        <v>5008</v>
      </c>
      <c r="M7663">
        <v>1</v>
      </c>
      <c r="N7663">
        <v>23072</v>
      </c>
      <c r="O7663" t="s">
        <v>25543</v>
      </c>
      <c r="P7663">
        <v>-34401</v>
      </c>
      <c r="Q7663" t="s">
        <v>25535</v>
      </c>
      <c r="R7663" t="s">
        <v>25536</v>
      </c>
      <c r="S7663" t="s">
        <v>36207</v>
      </c>
      <c r="T7663">
        <v>0.152084254673993</v>
      </c>
      <c r="U7663">
        <v>0.603102917160658</v>
      </c>
      <c r="V7663">
        <v>26.216128348022998</v>
      </c>
      <c r="W7663">
        <v>0.89107655920673101</v>
      </c>
      <c r="X7663">
        <v>0.95159051474143896</v>
      </c>
      <c r="Y7663">
        <v>1.32610093235105</v>
      </c>
      <c r="Z7663">
        <v>0.306975110376564</v>
      </c>
      <c r="AA7663">
        <v>0.72610664078822296</v>
      </c>
      <c r="AB7663">
        <v>25.2526542416296</v>
      </c>
      <c r="AC7663">
        <v>0.75388744886274095</v>
      </c>
      <c r="AD7663">
        <v>0.87989882095915395</v>
      </c>
      <c r="AE7663">
        <v>0.32610095842118603</v>
      </c>
      <c r="AF7663">
        <v>4.6407610929182198E-2</v>
      </c>
      <c r="AG7663">
        <v>0.476038960109122</v>
      </c>
      <c r="AH7663">
        <v>26.216128348022998</v>
      </c>
      <c r="AI7663">
        <v>0.56157887380500204</v>
      </c>
      <c r="AJ7663">
        <v>0.78121606160956403</v>
      </c>
      <c r="AK7663">
        <v>2.1948563450763601</v>
      </c>
    </row>
    <row r="7664" spans="1:37" x14ac:dyDescent="0.2">
      <c r="A7664" t="s">
        <v>24716</v>
      </c>
      <c r="B7664">
        <v>44970723</v>
      </c>
      <c r="C7664">
        <v>44970871</v>
      </c>
      <c r="D7664">
        <v>149</v>
      </c>
      <c r="E7664" t="s">
        <v>25546</v>
      </c>
      <c r="F7664">
        <v>2</v>
      </c>
      <c r="G7664" t="s">
        <v>25547</v>
      </c>
      <c r="H7664" t="s">
        <v>31003</v>
      </c>
      <c r="I7664">
        <v>7</v>
      </c>
      <c r="J7664">
        <v>44962666</v>
      </c>
      <c r="K7664">
        <v>44975106</v>
      </c>
      <c r="L7664">
        <v>12441</v>
      </c>
      <c r="M7664">
        <v>2</v>
      </c>
      <c r="N7664">
        <v>64005</v>
      </c>
      <c r="O7664" t="s">
        <v>25548</v>
      </c>
      <c r="P7664">
        <v>4235</v>
      </c>
      <c r="Q7664" t="s">
        <v>25549</v>
      </c>
      <c r="R7664" t="s">
        <v>25550</v>
      </c>
      <c r="S7664" t="s">
        <v>36209</v>
      </c>
      <c r="T7664">
        <v>0.32911398597860803</v>
      </c>
      <c r="U7664">
        <v>0.603102917160658</v>
      </c>
      <c r="V7664">
        <v>23.384126391947799</v>
      </c>
      <c r="W7664">
        <v>0.29261482077562401</v>
      </c>
      <c r="X7664">
        <v>0.704072456322962</v>
      </c>
      <c r="Y7664">
        <v>23.458126966802499</v>
      </c>
      <c r="Z7664">
        <v>0.306975110376564</v>
      </c>
      <c r="AA7664">
        <v>0.72610664078822296</v>
      </c>
      <c r="AB7664">
        <v>24.6177680123584</v>
      </c>
      <c r="AC7664">
        <v>0.27780950890804001</v>
      </c>
      <c r="AD7664">
        <v>0.68253123924728298</v>
      </c>
      <c r="AE7664">
        <v>24.655242716340101</v>
      </c>
      <c r="AF7664">
        <v>0.64997455747578503</v>
      </c>
      <c r="AG7664">
        <v>0.80674443595273604</v>
      </c>
      <c r="AH7664">
        <v>-0.84222128074147296</v>
      </c>
      <c r="AI7664">
        <v>0.59609816080359102</v>
      </c>
      <c r="AJ7664">
        <v>0.78121606160956403</v>
      </c>
      <c r="AK7664">
        <v>-0.69783138167057401</v>
      </c>
    </row>
    <row r="7665" spans="1:37" x14ac:dyDescent="0.2">
      <c r="A7665" t="s">
        <v>24716</v>
      </c>
      <c r="B7665">
        <v>44970871</v>
      </c>
      <c r="C7665">
        <v>44971019</v>
      </c>
      <c r="D7665">
        <v>149</v>
      </c>
      <c r="E7665" t="s">
        <v>25551</v>
      </c>
      <c r="F7665">
        <v>7</v>
      </c>
      <c r="G7665" t="s">
        <v>25552</v>
      </c>
      <c r="H7665" t="s">
        <v>31003</v>
      </c>
      <c r="I7665">
        <v>7</v>
      </c>
      <c r="J7665">
        <v>44962666</v>
      </c>
      <c r="K7665">
        <v>44975106</v>
      </c>
      <c r="L7665">
        <v>12441</v>
      </c>
      <c r="M7665">
        <v>2</v>
      </c>
      <c r="N7665">
        <v>64005</v>
      </c>
      <c r="O7665" t="s">
        <v>25548</v>
      </c>
      <c r="P7665">
        <v>4087</v>
      </c>
      <c r="Q7665" t="s">
        <v>25549</v>
      </c>
      <c r="R7665" t="s">
        <v>25550</v>
      </c>
      <c r="S7665" t="s">
        <v>36209</v>
      </c>
      <c r="T7665">
        <v>0.32911398597860803</v>
      </c>
      <c r="U7665">
        <v>0.603102917160658</v>
      </c>
      <c r="V7665">
        <v>23.384126391947799</v>
      </c>
      <c r="W7665">
        <v>0.29261482077562401</v>
      </c>
      <c r="X7665">
        <v>0.704072456322962</v>
      </c>
      <c r="Y7665">
        <v>23.458126966802499</v>
      </c>
      <c r="Z7665">
        <v>0.306975110376564</v>
      </c>
      <c r="AA7665">
        <v>0.72610664078822296</v>
      </c>
      <c r="AB7665">
        <v>24.6177680123584</v>
      </c>
      <c r="AC7665">
        <v>0.27780950890804001</v>
      </c>
      <c r="AD7665">
        <v>0.68253123924728298</v>
      </c>
      <c r="AE7665">
        <v>24.655242716340101</v>
      </c>
      <c r="AF7665">
        <v>0.64997455747578503</v>
      </c>
      <c r="AG7665">
        <v>0.80674443595273604</v>
      </c>
      <c r="AH7665">
        <v>-0.84222128074147296</v>
      </c>
      <c r="AI7665">
        <v>0.59609816080359102</v>
      </c>
      <c r="AJ7665">
        <v>0.78121606160956403</v>
      </c>
      <c r="AK7665">
        <v>-0.69783138167057401</v>
      </c>
    </row>
    <row r="7666" spans="1:37" x14ac:dyDescent="0.2">
      <c r="A7666" t="s">
        <v>24716</v>
      </c>
      <c r="B7666">
        <v>45075918</v>
      </c>
      <c r="C7666">
        <v>45076066</v>
      </c>
      <c r="D7666">
        <v>149</v>
      </c>
      <c r="E7666" t="s">
        <v>25553</v>
      </c>
      <c r="F7666">
        <v>7</v>
      </c>
      <c r="G7666" t="s">
        <v>25554</v>
      </c>
      <c r="H7666" t="s">
        <v>31003</v>
      </c>
      <c r="I7666">
        <v>7</v>
      </c>
      <c r="J7666">
        <v>45072338</v>
      </c>
      <c r="K7666">
        <v>45073562</v>
      </c>
      <c r="L7666">
        <v>1225</v>
      </c>
      <c r="M7666">
        <v>1</v>
      </c>
      <c r="N7666">
        <v>83605</v>
      </c>
      <c r="O7666" t="s">
        <v>25555</v>
      </c>
      <c r="P7666">
        <v>3580</v>
      </c>
      <c r="Q7666" t="s">
        <v>25556</v>
      </c>
      <c r="R7666" t="s">
        <v>16318</v>
      </c>
      <c r="S7666" t="s">
        <v>36210</v>
      </c>
      <c r="T7666">
        <v>0.32911398597860803</v>
      </c>
      <c r="U7666">
        <v>0.603102917160658</v>
      </c>
      <c r="V7666">
        <v>23.1707697045827</v>
      </c>
      <c r="W7666">
        <v>0.123414495547065</v>
      </c>
      <c r="X7666">
        <v>0.704072456322962</v>
      </c>
      <c r="Y7666">
        <v>23.512631691784001</v>
      </c>
      <c r="Z7666">
        <v>0.48464167878831399</v>
      </c>
      <c r="AA7666">
        <v>0.84435025072159198</v>
      </c>
      <c r="AB7666">
        <v>22.207295725752601</v>
      </c>
      <c r="AC7666">
        <v>0.27780950890804001</v>
      </c>
      <c r="AD7666">
        <v>0.68253123924728298</v>
      </c>
      <c r="AE7666">
        <v>22.512631812334</v>
      </c>
      <c r="AF7666">
        <v>0.16793847098801201</v>
      </c>
      <c r="AG7666">
        <v>0.68151250837662902</v>
      </c>
      <c r="AH7666">
        <v>23.1707697045827</v>
      </c>
      <c r="AI7666">
        <v>3.6185182304427702E-2</v>
      </c>
      <c r="AJ7666">
        <v>0.78121606160956403</v>
      </c>
      <c r="AK7666">
        <v>23.512631691784001</v>
      </c>
    </row>
    <row r="7667" spans="1:37" x14ac:dyDescent="0.2">
      <c r="A7667" t="s">
        <v>24716</v>
      </c>
      <c r="B7667">
        <v>45076066</v>
      </c>
      <c r="C7667">
        <v>45076214</v>
      </c>
      <c r="D7667">
        <v>149</v>
      </c>
      <c r="E7667" t="s">
        <v>25557</v>
      </c>
      <c r="F7667">
        <v>8</v>
      </c>
      <c r="G7667" t="s">
        <v>25558</v>
      </c>
      <c r="H7667" t="s">
        <v>31003</v>
      </c>
      <c r="I7667">
        <v>7</v>
      </c>
      <c r="J7667">
        <v>45072338</v>
      </c>
      <c r="K7667">
        <v>45073562</v>
      </c>
      <c r="L7667">
        <v>1225</v>
      </c>
      <c r="M7667">
        <v>1</v>
      </c>
      <c r="N7667">
        <v>83605</v>
      </c>
      <c r="O7667" t="s">
        <v>25555</v>
      </c>
      <c r="P7667">
        <v>3728</v>
      </c>
      <c r="Q7667" t="s">
        <v>25556</v>
      </c>
      <c r="R7667" t="s">
        <v>16318</v>
      </c>
      <c r="S7667" t="s">
        <v>36210</v>
      </c>
      <c r="T7667">
        <v>0.32911398597860803</v>
      </c>
      <c r="U7667">
        <v>0.603102917160658</v>
      </c>
      <c r="V7667">
        <v>23.1707697045827</v>
      </c>
      <c r="W7667">
        <v>0.123414495547065</v>
      </c>
      <c r="X7667">
        <v>0.704072456322962</v>
      </c>
      <c r="Y7667">
        <v>23.512631691784001</v>
      </c>
      <c r="Z7667">
        <v>0.48464167878831399</v>
      </c>
      <c r="AA7667">
        <v>0.84435025072159198</v>
      </c>
      <c r="AB7667">
        <v>22.207295725752601</v>
      </c>
      <c r="AC7667">
        <v>0.27780950890804001</v>
      </c>
      <c r="AD7667">
        <v>0.68253123924728298</v>
      </c>
      <c r="AE7667">
        <v>22.512631812334</v>
      </c>
      <c r="AF7667">
        <v>0.16793847098801201</v>
      </c>
      <c r="AG7667">
        <v>0.68151250837662902</v>
      </c>
      <c r="AH7667">
        <v>23.1707697045827</v>
      </c>
      <c r="AI7667">
        <v>3.6185182304427702E-2</v>
      </c>
      <c r="AJ7667">
        <v>0.78121606160956403</v>
      </c>
      <c r="AK7667">
        <v>23.512631691784001</v>
      </c>
    </row>
    <row r="7668" spans="1:37" x14ac:dyDescent="0.2">
      <c r="A7668" t="s">
        <v>24716</v>
      </c>
      <c r="B7668">
        <v>45076214</v>
      </c>
      <c r="C7668">
        <v>45076362</v>
      </c>
      <c r="D7668">
        <v>149</v>
      </c>
      <c r="E7668" t="s">
        <v>25559</v>
      </c>
      <c r="F7668">
        <v>9</v>
      </c>
      <c r="G7668" t="s">
        <v>25560</v>
      </c>
      <c r="H7668" t="s">
        <v>31003</v>
      </c>
      <c r="I7668">
        <v>7</v>
      </c>
      <c r="J7668">
        <v>45072338</v>
      </c>
      <c r="K7668">
        <v>45073562</v>
      </c>
      <c r="L7668">
        <v>1225</v>
      </c>
      <c r="M7668">
        <v>1</v>
      </c>
      <c r="N7668">
        <v>83605</v>
      </c>
      <c r="O7668" t="s">
        <v>25555</v>
      </c>
      <c r="P7668">
        <v>3876</v>
      </c>
      <c r="Q7668" t="s">
        <v>25556</v>
      </c>
      <c r="R7668" t="s">
        <v>16318</v>
      </c>
      <c r="S7668" t="s">
        <v>36210</v>
      </c>
      <c r="T7668">
        <v>0.32911398597860803</v>
      </c>
      <c r="U7668">
        <v>0.603102917160658</v>
      </c>
      <c r="V7668">
        <v>23.1707697045827</v>
      </c>
      <c r="W7668">
        <v>0.123414495547065</v>
      </c>
      <c r="X7668">
        <v>0.704072456322962</v>
      </c>
      <c r="Y7668">
        <v>23.512631691784001</v>
      </c>
      <c r="Z7668">
        <v>0.48464167878831399</v>
      </c>
      <c r="AA7668">
        <v>0.84435025072159198</v>
      </c>
      <c r="AB7668">
        <v>22.207295725752601</v>
      </c>
      <c r="AC7668">
        <v>0.27780950890804001</v>
      </c>
      <c r="AD7668">
        <v>0.68253123924728298</v>
      </c>
      <c r="AE7668">
        <v>22.512631812334</v>
      </c>
      <c r="AF7668">
        <v>0.16793847098801201</v>
      </c>
      <c r="AG7668">
        <v>0.68151250837662902</v>
      </c>
      <c r="AH7668">
        <v>23.1707697045827</v>
      </c>
      <c r="AI7668">
        <v>3.6185182304427702E-2</v>
      </c>
      <c r="AJ7668">
        <v>0.78121606160956403</v>
      </c>
      <c r="AK7668">
        <v>23.512631691784001</v>
      </c>
    </row>
    <row r="7669" spans="1:37" x14ac:dyDescent="0.2">
      <c r="A7669" t="s">
        <v>24716</v>
      </c>
      <c r="B7669">
        <v>45382587</v>
      </c>
      <c r="C7669">
        <v>45382762</v>
      </c>
      <c r="D7669">
        <v>176</v>
      </c>
      <c r="E7669" t="s">
        <v>25561</v>
      </c>
      <c r="F7669">
        <v>3</v>
      </c>
      <c r="G7669" t="s">
        <v>25562</v>
      </c>
      <c r="H7669" t="s">
        <v>36211</v>
      </c>
      <c r="I7669">
        <v>7</v>
      </c>
      <c r="J7669">
        <v>45574140</v>
      </c>
      <c r="K7669">
        <v>45664672</v>
      </c>
      <c r="L7669">
        <v>90533</v>
      </c>
      <c r="M7669">
        <v>1</v>
      </c>
      <c r="N7669">
        <v>107</v>
      </c>
      <c r="O7669" t="s">
        <v>25563</v>
      </c>
      <c r="P7669">
        <v>-191378</v>
      </c>
      <c r="Q7669" t="s">
        <v>25564</v>
      </c>
      <c r="R7669" t="s">
        <v>25565</v>
      </c>
      <c r="S7669" t="s">
        <v>36212</v>
      </c>
      <c r="T7669">
        <v>1</v>
      </c>
      <c r="U7669">
        <v>1</v>
      </c>
      <c r="V7669">
        <v>-0.32150230460464801</v>
      </c>
      <c r="W7669">
        <v>0.20525741147413201</v>
      </c>
      <c r="X7669">
        <v>0.704072456322962</v>
      </c>
      <c r="Y7669">
        <v>-25.242301146264499</v>
      </c>
      <c r="Z7669">
        <v>0.65379035313853895</v>
      </c>
      <c r="AA7669">
        <v>0.84521697243271998</v>
      </c>
      <c r="AB7669">
        <v>-1.28497635915396</v>
      </c>
      <c r="AC7669">
        <v>7.0489011448141195E-2</v>
      </c>
      <c r="AD7669">
        <v>0.57684129297949804</v>
      </c>
      <c r="AE7669">
        <v>-25.242301146264499</v>
      </c>
      <c r="AF7669">
        <v>0.64997455747578503</v>
      </c>
      <c r="AG7669">
        <v>0.80674443595273604</v>
      </c>
      <c r="AH7669">
        <v>0.60810831459266501</v>
      </c>
      <c r="AI7669">
        <v>0.35038410267202102</v>
      </c>
      <c r="AJ7669">
        <v>0.78121606160956403</v>
      </c>
      <c r="AK7669">
        <v>-24.373545709569601</v>
      </c>
    </row>
    <row r="7670" spans="1:37" x14ac:dyDescent="0.2">
      <c r="A7670" t="s">
        <v>24716</v>
      </c>
      <c r="B7670">
        <v>45382762</v>
      </c>
      <c r="C7670">
        <v>45382937</v>
      </c>
      <c r="D7670">
        <v>176</v>
      </c>
      <c r="E7670" t="s">
        <v>25566</v>
      </c>
      <c r="F7670">
        <v>1</v>
      </c>
      <c r="G7670" t="s">
        <v>25567</v>
      </c>
      <c r="H7670" t="s">
        <v>36211</v>
      </c>
      <c r="I7670">
        <v>7</v>
      </c>
      <c r="J7670">
        <v>45574140</v>
      </c>
      <c r="K7670">
        <v>45664672</v>
      </c>
      <c r="L7670">
        <v>90533</v>
      </c>
      <c r="M7670">
        <v>1</v>
      </c>
      <c r="N7670">
        <v>107</v>
      </c>
      <c r="O7670" t="s">
        <v>25563</v>
      </c>
      <c r="P7670">
        <v>-191203</v>
      </c>
      <c r="Q7670" t="s">
        <v>25564</v>
      </c>
      <c r="R7670" t="s">
        <v>25565</v>
      </c>
      <c r="S7670" t="s">
        <v>36212</v>
      </c>
      <c r="T7670">
        <v>1</v>
      </c>
      <c r="U7670">
        <v>1</v>
      </c>
      <c r="V7670">
        <v>-0.51414737523693199</v>
      </c>
      <c r="W7670">
        <v>0.20525741147413201</v>
      </c>
      <c r="X7670">
        <v>0.704072456322962</v>
      </c>
      <c r="Y7670">
        <v>-25.354762063514599</v>
      </c>
      <c r="Z7670">
        <v>0.65379035313853895</v>
      </c>
      <c r="AA7670">
        <v>0.84521697243271998</v>
      </c>
      <c r="AB7670">
        <v>-1.47762142978624</v>
      </c>
      <c r="AC7670">
        <v>7.0489011448141195E-2</v>
      </c>
      <c r="AD7670">
        <v>0.57684129297949804</v>
      </c>
      <c r="AE7670">
        <v>-25.354762063514599</v>
      </c>
      <c r="AF7670">
        <v>0.64997455747578503</v>
      </c>
      <c r="AG7670">
        <v>0.80674443595273604</v>
      </c>
      <c r="AH7670">
        <v>0.41546325057429201</v>
      </c>
      <c r="AI7670">
        <v>0.35038410267202102</v>
      </c>
      <c r="AJ7670">
        <v>0.78121606160956403</v>
      </c>
      <c r="AK7670">
        <v>-24.486006624567999</v>
      </c>
    </row>
    <row r="7671" spans="1:37" x14ac:dyDescent="0.2">
      <c r="A7671" t="s">
        <v>24716</v>
      </c>
      <c r="B7671">
        <v>45708111</v>
      </c>
      <c r="C7671">
        <v>45708284</v>
      </c>
      <c r="D7671">
        <v>174</v>
      </c>
      <c r="E7671" t="s">
        <v>25568</v>
      </c>
      <c r="F7671">
        <v>0</v>
      </c>
      <c r="G7671" t="s">
        <v>25569</v>
      </c>
      <c r="H7671" t="s">
        <v>36213</v>
      </c>
      <c r="I7671">
        <v>7</v>
      </c>
      <c r="J7671">
        <v>45723780</v>
      </c>
      <c r="K7671">
        <v>45728310</v>
      </c>
      <c r="L7671">
        <v>4531</v>
      </c>
      <c r="M7671">
        <v>2</v>
      </c>
      <c r="N7671">
        <v>641977</v>
      </c>
      <c r="O7671" t="s">
        <v>25570</v>
      </c>
      <c r="P7671">
        <v>20026</v>
      </c>
      <c r="Q7671" t="s">
        <v>25571</v>
      </c>
      <c r="R7671" t="s">
        <v>25572</v>
      </c>
      <c r="S7671" t="s">
        <v>36214</v>
      </c>
      <c r="T7671">
        <v>0.17308923567461099</v>
      </c>
      <c r="U7671">
        <v>0.603102917160658</v>
      </c>
      <c r="V7671">
        <v>-24.476344023009698</v>
      </c>
      <c r="W7671">
        <v>0.20525741147413201</v>
      </c>
      <c r="X7671">
        <v>0.704072456322962</v>
      </c>
      <c r="Y7671">
        <v>-24.345099495618101</v>
      </c>
      <c r="Z7671">
        <v>5.50355599158565E-2</v>
      </c>
      <c r="AA7671">
        <v>0.72610664078822296</v>
      </c>
      <c r="AB7671">
        <v>-24.476344023009698</v>
      </c>
      <c r="AC7671">
        <v>7.0489011448141195E-2</v>
      </c>
      <c r="AD7671">
        <v>0.57684129297949804</v>
      </c>
      <c r="AE7671">
        <v>-24.345099495618101</v>
      </c>
      <c r="AF7671">
        <v>0.32549523997010099</v>
      </c>
      <c r="AG7671">
        <v>0.70473078222419605</v>
      </c>
      <c r="AH7671">
        <v>-23.5467334068247</v>
      </c>
      <c r="AI7671">
        <v>0.35038410267202102</v>
      </c>
      <c r="AJ7671">
        <v>0.78121606160956403</v>
      </c>
      <c r="AK7671">
        <v>-23.476344084819999</v>
      </c>
    </row>
    <row r="7672" spans="1:37" x14ac:dyDescent="0.2">
      <c r="A7672" t="s">
        <v>24716</v>
      </c>
      <c r="B7672">
        <v>45797073</v>
      </c>
      <c r="C7672">
        <v>45797224</v>
      </c>
      <c r="D7672">
        <v>152</v>
      </c>
      <c r="E7672" t="s">
        <v>25573</v>
      </c>
      <c r="F7672">
        <v>1</v>
      </c>
      <c r="G7672" t="s">
        <v>25574</v>
      </c>
      <c r="H7672" t="s">
        <v>36215</v>
      </c>
      <c r="I7672">
        <v>7</v>
      </c>
      <c r="J7672">
        <v>45773595</v>
      </c>
      <c r="K7672">
        <v>45783157</v>
      </c>
      <c r="L7672">
        <v>9563</v>
      </c>
      <c r="M7672">
        <v>1</v>
      </c>
      <c r="N7672">
        <v>101929008</v>
      </c>
      <c r="O7672" t="s">
        <v>25575</v>
      </c>
      <c r="P7672">
        <v>23478</v>
      </c>
      <c r="Q7672" t="s">
        <v>40</v>
      </c>
      <c r="R7672" t="s">
        <v>25576</v>
      </c>
      <c r="S7672" t="s">
        <v>36216</v>
      </c>
      <c r="T7672">
        <v>0.97213403838398904</v>
      </c>
      <c r="U7672">
        <v>1</v>
      </c>
      <c r="V7672">
        <v>0.34360253984639499</v>
      </c>
      <c r="W7672">
        <v>0.89107655920673101</v>
      </c>
      <c r="X7672">
        <v>0.95159051474143896</v>
      </c>
      <c r="Y7672">
        <v>0.54884760203425398</v>
      </c>
      <c r="Z7672">
        <v>0.69013698642955401</v>
      </c>
      <c r="AA7672">
        <v>0.84521697243271998</v>
      </c>
      <c r="AB7672">
        <v>-0.619871292015167</v>
      </c>
      <c r="AC7672">
        <v>0.75388744886274095</v>
      </c>
      <c r="AD7672">
        <v>0.87989882095915395</v>
      </c>
      <c r="AE7672">
        <v>-0.451152105852418</v>
      </c>
      <c r="AF7672">
        <v>0.61410715005536498</v>
      </c>
      <c r="AG7672">
        <v>0.80674443595273604</v>
      </c>
      <c r="AH7672">
        <v>1.2732128589370999</v>
      </c>
      <c r="AI7672">
        <v>0.56157887380500204</v>
      </c>
      <c r="AJ7672">
        <v>0.78121606160956403</v>
      </c>
      <c r="AK7672">
        <v>1.4176027157381099</v>
      </c>
    </row>
    <row r="7673" spans="1:37" x14ac:dyDescent="0.2">
      <c r="A7673" t="s">
        <v>24716</v>
      </c>
      <c r="B7673">
        <v>45797431</v>
      </c>
      <c r="C7673">
        <v>45797581</v>
      </c>
      <c r="D7673">
        <v>151</v>
      </c>
      <c r="E7673" t="s">
        <v>25577</v>
      </c>
      <c r="F7673">
        <v>1</v>
      </c>
      <c r="G7673" t="s">
        <v>25578</v>
      </c>
      <c r="H7673" t="s">
        <v>36217</v>
      </c>
      <c r="I7673">
        <v>7</v>
      </c>
      <c r="J7673">
        <v>45773595</v>
      </c>
      <c r="K7673">
        <v>45783157</v>
      </c>
      <c r="L7673">
        <v>9563</v>
      </c>
      <c r="M7673">
        <v>1</v>
      </c>
      <c r="N7673">
        <v>101929008</v>
      </c>
      <c r="O7673" t="s">
        <v>25575</v>
      </c>
      <c r="P7673">
        <v>23836</v>
      </c>
      <c r="Q7673" t="s">
        <v>40</v>
      </c>
      <c r="R7673" t="s">
        <v>25576</v>
      </c>
      <c r="S7673" t="s">
        <v>36216</v>
      </c>
      <c r="T7673">
        <v>0.97213403838398904</v>
      </c>
      <c r="U7673">
        <v>1</v>
      </c>
      <c r="V7673">
        <v>0.34360253984639499</v>
      </c>
      <c r="W7673">
        <v>0.89107655920673101</v>
      </c>
      <c r="X7673">
        <v>0.95159051474143896</v>
      </c>
      <c r="Y7673">
        <v>0.54884760203425398</v>
      </c>
      <c r="Z7673">
        <v>0.69013698642955401</v>
      </c>
      <c r="AA7673">
        <v>0.84521697243271998</v>
      </c>
      <c r="AB7673">
        <v>-0.619871292015167</v>
      </c>
      <c r="AC7673">
        <v>0.75388744886274095</v>
      </c>
      <c r="AD7673">
        <v>0.87989882095915395</v>
      </c>
      <c r="AE7673">
        <v>-0.451152105852418</v>
      </c>
      <c r="AF7673">
        <v>0.61410715005536498</v>
      </c>
      <c r="AG7673">
        <v>0.80674443595273604</v>
      </c>
      <c r="AH7673">
        <v>1.2732128589370999</v>
      </c>
      <c r="AI7673">
        <v>0.56157887380500204</v>
      </c>
      <c r="AJ7673">
        <v>0.78121606160956403</v>
      </c>
      <c r="AK7673">
        <v>1.4176027157381099</v>
      </c>
    </row>
    <row r="7674" spans="1:37" x14ac:dyDescent="0.2">
      <c r="A7674" t="s">
        <v>24716</v>
      </c>
      <c r="B7674">
        <v>45816425</v>
      </c>
      <c r="C7674">
        <v>45816715</v>
      </c>
      <c r="D7674">
        <v>291</v>
      </c>
      <c r="E7674" t="s">
        <v>25579</v>
      </c>
      <c r="F7674">
        <v>10</v>
      </c>
      <c r="G7674" t="s">
        <v>25580</v>
      </c>
      <c r="H7674" t="s">
        <v>36218</v>
      </c>
      <c r="I7674">
        <v>7</v>
      </c>
      <c r="J7674">
        <v>45773595</v>
      </c>
      <c r="K7674">
        <v>45783157</v>
      </c>
      <c r="L7674">
        <v>9563</v>
      </c>
      <c r="M7674">
        <v>1</v>
      </c>
      <c r="N7674">
        <v>101929008</v>
      </c>
      <c r="O7674" t="s">
        <v>25575</v>
      </c>
      <c r="P7674">
        <v>42830</v>
      </c>
      <c r="Q7674" t="s">
        <v>40</v>
      </c>
      <c r="R7674" t="s">
        <v>25576</v>
      </c>
      <c r="S7674" t="s">
        <v>36216</v>
      </c>
      <c r="T7674">
        <v>1</v>
      </c>
      <c r="U7674">
        <v>1</v>
      </c>
      <c r="V7674">
        <v>-1.9735787161870599</v>
      </c>
      <c r="W7674">
        <v>0.20525741147413201</v>
      </c>
      <c r="X7674">
        <v>0.704072456322962</v>
      </c>
      <c r="Y7674">
        <v>-23.930867173894999</v>
      </c>
      <c r="Z7674">
        <v>0.65379035313853895</v>
      </c>
      <c r="AA7674">
        <v>0.84521697243271998</v>
      </c>
      <c r="AB7674">
        <v>-2.9370524583214199</v>
      </c>
      <c r="AC7674">
        <v>7.0489011448141195E-2</v>
      </c>
      <c r="AD7674">
        <v>0.57684129297949804</v>
      </c>
      <c r="AE7674">
        <v>-23.930867173894999</v>
      </c>
      <c r="AF7674">
        <v>0.64997455747578503</v>
      </c>
      <c r="AG7674">
        <v>0.80674443595273604</v>
      </c>
      <c r="AH7674">
        <v>-1.0439681366732101</v>
      </c>
      <c r="AI7674">
        <v>0.35038410267202102</v>
      </c>
      <c r="AJ7674">
        <v>0.78121606160956403</v>
      </c>
      <c r="AK7674">
        <v>-23.062111781696501</v>
      </c>
    </row>
    <row r="7675" spans="1:37" x14ac:dyDescent="0.2">
      <c r="A7675" t="s">
        <v>24716</v>
      </c>
      <c r="B7675">
        <v>45816918</v>
      </c>
      <c r="C7675">
        <v>45817216</v>
      </c>
      <c r="D7675">
        <v>299</v>
      </c>
      <c r="E7675" t="s">
        <v>25581</v>
      </c>
      <c r="F7675">
        <v>10</v>
      </c>
      <c r="G7675" t="s">
        <v>25582</v>
      </c>
      <c r="H7675" t="s">
        <v>36219</v>
      </c>
      <c r="I7675">
        <v>7</v>
      </c>
      <c r="J7675">
        <v>45773595</v>
      </c>
      <c r="K7675">
        <v>45783157</v>
      </c>
      <c r="L7675">
        <v>9563</v>
      </c>
      <c r="M7675">
        <v>1</v>
      </c>
      <c r="N7675">
        <v>101929008</v>
      </c>
      <c r="O7675" t="s">
        <v>25575</v>
      </c>
      <c r="P7675">
        <v>43323</v>
      </c>
      <c r="Q7675" t="s">
        <v>40</v>
      </c>
      <c r="R7675" t="s">
        <v>25576</v>
      </c>
      <c r="S7675" t="s">
        <v>36216</v>
      </c>
      <c r="T7675">
        <v>1</v>
      </c>
      <c r="U7675">
        <v>1</v>
      </c>
      <c r="V7675">
        <v>-1.9735787161870599</v>
      </c>
      <c r="W7675">
        <v>0.20525741147413201</v>
      </c>
      <c r="X7675">
        <v>0.704072456322962</v>
      </c>
      <c r="Y7675">
        <v>-23.930867173894999</v>
      </c>
      <c r="Z7675">
        <v>0.65379035313853895</v>
      </c>
      <c r="AA7675">
        <v>0.84521697243271998</v>
      </c>
      <c r="AB7675">
        <v>-2.9370524583214199</v>
      </c>
      <c r="AC7675">
        <v>7.0489011448141195E-2</v>
      </c>
      <c r="AD7675">
        <v>0.57684129297949804</v>
      </c>
      <c r="AE7675">
        <v>-23.930867173894999</v>
      </c>
      <c r="AF7675">
        <v>0.64997455747578503</v>
      </c>
      <c r="AG7675">
        <v>0.80674443595273604</v>
      </c>
      <c r="AH7675">
        <v>-1.0439681366732101</v>
      </c>
      <c r="AI7675">
        <v>0.35038410267202102</v>
      </c>
      <c r="AJ7675">
        <v>0.78121606160956403</v>
      </c>
      <c r="AK7675">
        <v>-23.062111781696501</v>
      </c>
    </row>
    <row r="7676" spans="1:37" x14ac:dyDescent="0.2">
      <c r="A7676" t="s">
        <v>24716</v>
      </c>
      <c r="B7676">
        <v>45952820</v>
      </c>
      <c r="C7676">
        <v>45953004</v>
      </c>
      <c r="D7676">
        <v>185</v>
      </c>
      <c r="E7676" t="s">
        <v>25583</v>
      </c>
      <c r="F7676">
        <v>3</v>
      </c>
      <c r="G7676" t="s">
        <v>25584</v>
      </c>
      <c r="H7676" t="s">
        <v>36220</v>
      </c>
      <c r="I7676">
        <v>7</v>
      </c>
      <c r="J7676">
        <v>45940717</v>
      </c>
      <c r="K7676">
        <v>45986465</v>
      </c>
      <c r="L7676">
        <v>45749</v>
      </c>
      <c r="M7676">
        <v>1</v>
      </c>
      <c r="N7676">
        <v>102723446</v>
      </c>
      <c r="O7676" t="s">
        <v>25585</v>
      </c>
      <c r="P7676">
        <v>12103</v>
      </c>
      <c r="Q7676" t="s">
        <v>40</v>
      </c>
      <c r="R7676" t="s">
        <v>25586</v>
      </c>
      <c r="S7676" t="s">
        <v>36221</v>
      </c>
      <c r="T7676">
        <v>0.32911398597860803</v>
      </c>
      <c r="U7676">
        <v>0.603102917160658</v>
      </c>
      <c r="V7676">
        <v>21.576771799341302</v>
      </c>
      <c r="W7676">
        <v>0.29261482077562401</v>
      </c>
      <c r="X7676">
        <v>0.704072456322962</v>
      </c>
      <c r="Y7676">
        <v>21.650772357723501</v>
      </c>
      <c r="Z7676">
        <v>0.48464167878831399</v>
      </c>
      <c r="AA7676">
        <v>0.84435025072159198</v>
      </c>
      <c r="AB7676">
        <v>20.613298113536299</v>
      </c>
      <c r="AC7676">
        <v>0.45677901822897599</v>
      </c>
      <c r="AD7676">
        <v>0.82872126865393902</v>
      </c>
      <c r="AE7676">
        <v>20.650772795893399</v>
      </c>
      <c r="AF7676">
        <v>0.16793847098801201</v>
      </c>
      <c r="AG7676">
        <v>0.68151250837662902</v>
      </c>
      <c r="AH7676">
        <v>21.576771799341302</v>
      </c>
      <c r="AI7676">
        <v>0.14667288820271701</v>
      </c>
      <c r="AJ7676">
        <v>0.78121606160956403</v>
      </c>
      <c r="AK7676">
        <v>21.650772357723501</v>
      </c>
    </row>
    <row r="7677" spans="1:37" x14ac:dyDescent="0.2">
      <c r="A7677" t="s">
        <v>24716</v>
      </c>
      <c r="B7677">
        <v>47096521</v>
      </c>
      <c r="C7677">
        <v>47096716</v>
      </c>
      <c r="D7677">
        <v>196</v>
      </c>
      <c r="E7677" t="s">
        <v>25587</v>
      </c>
      <c r="F7677">
        <v>3</v>
      </c>
      <c r="G7677" t="s">
        <v>25588</v>
      </c>
      <c r="H7677" t="s">
        <v>31000</v>
      </c>
      <c r="I7677">
        <v>7</v>
      </c>
      <c r="J7677">
        <v>47000621</v>
      </c>
      <c r="K7677">
        <v>47079128</v>
      </c>
      <c r="L7677">
        <v>78508</v>
      </c>
      <c r="M7677">
        <v>2</v>
      </c>
      <c r="N7677">
        <v>105375268</v>
      </c>
      <c r="O7677" t="s">
        <v>25589</v>
      </c>
      <c r="P7677">
        <v>-17393</v>
      </c>
      <c r="Q7677" t="s">
        <v>40</v>
      </c>
      <c r="R7677" t="s">
        <v>25590</v>
      </c>
      <c r="S7677" t="s">
        <v>36222</v>
      </c>
      <c r="T7677" t="s">
        <v>40</v>
      </c>
      <c r="U7677" t="s">
        <v>40</v>
      </c>
      <c r="V7677">
        <v>0</v>
      </c>
      <c r="W7677">
        <v>0.94541066367716797</v>
      </c>
      <c r="X7677">
        <v>0.95159051474143896</v>
      </c>
      <c r="Y7677">
        <v>-0.77021329215781797</v>
      </c>
      <c r="Z7677">
        <v>0.306975110376564</v>
      </c>
      <c r="AA7677">
        <v>0.72610664078822296</v>
      </c>
      <c r="AB7677">
        <v>22.3795560232013</v>
      </c>
      <c r="AC7677">
        <v>0.71753805159658501</v>
      </c>
      <c r="AD7677">
        <v>0.87989882095915395</v>
      </c>
      <c r="AE7677">
        <v>-1.7702128974128</v>
      </c>
      <c r="AF7677">
        <v>0.32549523997010099</v>
      </c>
      <c r="AG7677">
        <v>0.70473078222419605</v>
      </c>
      <c r="AH7677">
        <v>-22.343030153955599</v>
      </c>
      <c r="AI7677">
        <v>0.59609816080359102</v>
      </c>
      <c r="AJ7677">
        <v>0.78121606160956403</v>
      </c>
      <c r="AK7677">
        <v>9.85419833651347E-2</v>
      </c>
    </row>
    <row r="7678" spans="1:37" x14ac:dyDescent="0.2">
      <c r="A7678" t="s">
        <v>24716</v>
      </c>
      <c r="B7678">
        <v>47096716</v>
      </c>
      <c r="C7678">
        <v>47096911</v>
      </c>
      <c r="D7678">
        <v>196</v>
      </c>
      <c r="E7678" t="s">
        <v>25591</v>
      </c>
      <c r="F7678">
        <v>1</v>
      </c>
      <c r="G7678" t="s">
        <v>25592</v>
      </c>
      <c r="H7678" t="s">
        <v>31000</v>
      </c>
      <c r="I7678">
        <v>7</v>
      </c>
      <c r="J7678">
        <v>47000621</v>
      </c>
      <c r="K7678">
        <v>47079128</v>
      </c>
      <c r="L7678">
        <v>78508</v>
      </c>
      <c r="M7678">
        <v>2</v>
      </c>
      <c r="N7678">
        <v>105375268</v>
      </c>
      <c r="O7678" t="s">
        <v>25589</v>
      </c>
      <c r="P7678">
        <v>-17588</v>
      </c>
      <c r="Q7678" t="s">
        <v>40</v>
      </c>
      <c r="R7678" t="s">
        <v>25590</v>
      </c>
      <c r="S7678" t="s">
        <v>36222</v>
      </c>
      <c r="T7678" t="s">
        <v>40</v>
      </c>
      <c r="U7678" t="s">
        <v>40</v>
      </c>
      <c r="V7678">
        <v>0</v>
      </c>
      <c r="W7678">
        <v>0.94541066367716797</v>
      </c>
      <c r="X7678">
        <v>0.95159051474143896</v>
      </c>
      <c r="Y7678">
        <v>-0.77021329215781797</v>
      </c>
      <c r="Z7678">
        <v>0.306975110376564</v>
      </c>
      <c r="AA7678">
        <v>0.72610664078822296</v>
      </c>
      <c r="AB7678">
        <v>22.3795560232013</v>
      </c>
      <c r="AC7678">
        <v>0.71753805159658501</v>
      </c>
      <c r="AD7678">
        <v>0.87989882095915395</v>
      </c>
      <c r="AE7678">
        <v>-1.7702128974128</v>
      </c>
      <c r="AF7678">
        <v>0.32549523997010099</v>
      </c>
      <c r="AG7678">
        <v>0.70473078222419605</v>
      </c>
      <c r="AH7678">
        <v>-22.343030153955599</v>
      </c>
      <c r="AI7678">
        <v>0.59609816080359102</v>
      </c>
      <c r="AJ7678">
        <v>0.78121606160956403</v>
      </c>
      <c r="AK7678">
        <v>9.85419833651347E-2</v>
      </c>
    </row>
    <row r="7679" spans="1:37" x14ac:dyDescent="0.2">
      <c r="A7679" t="s">
        <v>24716</v>
      </c>
      <c r="B7679">
        <v>47628594</v>
      </c>
      <c r="C7679">
        <v>47628742</v>
      </c>
      <c r="D7679">
        <v>149</v>
      </c>
      <c r="E7679" t="s">
        <v>25593</v>
      </c>
      <c r="F7679">
        <v>9</v>
      </c>
      <c r="G7679" t="s">
        <v>25594</v>
      </c>
      <c r="H7679" t="s">
        <v>36223</v>
      </c>
      <c r="I7679">
        <v>7</v>
      </c>
      <c r="J7679">
        <v>47622295</v>
      </c>
      <c r="K7679">
        <v>47623892</v>
      </c>
      <c r="L7679">
        <v>1598</v>
      </c>
      <c r="M7679">
        <v>1</v>
      </c>
      <c r="N7679">
        <v>101929086</v>
      </c>
      <c r="O7679" t="s">
        <v>25595</v>
      </c>
      <c r="P7679">
        <v>6299</v>
      </c>
      <c r="Q7679" t="s">
        <v>25596</v>
      </c>
      <c r="R7679" t="s">
        <v>25597</v>
      </c>
      <c r="S7679" t="s">
        <v>36224</v>
      </c>
      <c r="T7679">
        <v>0.35387198439864398</v>
      </c>
      <c r="U7679">
        <v>0.603102917160658</v>
      </c>
      <c r="V7679">
        <v>-19.8940135740689</v>
      </c>
      <c r="W7679">
        <v>0.428214032775322</v>
      </c>
      <c r="X7679">
        <v>0.73460997439807996</v>
      </c>
      <c r="Y7679">
        <v>5.7165629322701399</v>
      </c>
      <c r="Z7679">
        <v>0.93459220503170903</v>
      </c>
      <c r="AA7679">
        <v>0.99919698600769702</v>
      </c>
      <c r="AB7679">
        <v>3.9675812098660699</v>
      </c>
      <c r="AC7679">
        <v>0.56718065613419599</v>
      </c>
      <c r="AD7679">
        <v>0.87989882095915395</v>
      </c>
      <c r="AE7679">
        <v>4.8571572447345499</v>
      </c>
      <c r="AF7679">
        <v>0.22065000948199101</v>
      </c>
      <c r="AG7679">
        <v>0.68151250837662902</v>
      </c>
      <c r="AH7679">
        <v>-23.873889041569001</v>
      </c>
      <c r="AI7679">
        <v>0.37390512596567999</v>
      </c>
      <c r="AJ7679">
        <v>0.78121606160956403</v>
      </c>
      <c r="AK7679">
        <v>4.1400134051324704</v>
      </c>
    </row>
    <row r="7680" spans="1:37" x14ac:dyDescent="0.2">
      <c r="A7680" t="s">
        <v>24716</v>
      </c>
      <c r="B7680">
        <v>47628742</v>
      </c>
      <c r="C7680">
        <v>47628890</v>
      </c>
      <c r="D7680">
        <v>149</v>
      </c>
      <c r="E7680" t="s">
        <v>25598</v>
      </c>
      <c r="F7680">
        <v>11</v>
      </c>
      <c r="G7680" t="s">
        <v>25599</v>
      </c>
      <c r="H7680" t="s">
        <v>36223</v>
      </c>
      <c r="I7680">
        <v>7</v>
      </c>
      <c r="J7680">
        <v>47622295</v>
      </c>
      <c r="K7680">
        <v>47623892</v>
      </c>
      <c r="L7680">
        <v>1598</v>
      </c>
      <c r="M7680">
        <v>1</v>
      </c>
      <c r="N7680">
        <v>101929086</v>
      </c>
      <c r="O7680" t="s">
        <v>25595</v>
      </c>
      <c r="P7680">
        <v>6447</v>
      </c>
      <c r="Q7680" t="s">
        <v>25596</v>
      </c>
      <c r="R7680" t="s">
        <v>25597</v>
      </c>
      <c r="S7680" t="s">
        <v>36224</v>
      </c>
      <c r="T7680">
        <v>0.35387198439864398</v>
      </c>
      <c r="U7680">
        <v>0.603102917160658</v>
      </c>
      <c r="V7680">
        <v>-19.8940135740689</v>
      </c>
      <c r="W7680">
        <v>0.428214032775322</v>
      </c>
      <c r="X7680">
        <v>0.73460997439807996</v>
      </c>
      <c r="Y7680">
        <v>5.9329895413331402</v>
      </c>
      <c r="Z7680">
        <v>0.93459220503170903</v>
      </c>
      <c r="AA7680">
        <v>0.99919698600769702</v>
      </c>
      <c r="AB7680">
        <v>4.2802333185394703</v>
      </c>
      <c r="AC7680">
        <v>0.56718065613419599</v>
      </c>
      <c r="AD7680">
        <v>0.87989882095915395</v>
      </c>
      <c r="AE7680">
        <v>5.0548006377996604</v>
      </c>
      <c r="AF7680">
        <v>0.22065000948199101</v>
      </c>
      <c r="AG7680">
        <v>0.68151250837662902</v>
      </c>
      <c r="AH7680">
        <v>-24.177157741831198</v>
      </c>
      <c r="AI7680">
        <v>0.37390512596567999</v>
      </c>
      <c r="AJ7680">
        <v>0.78121606160956403</v>
      </c>
      <c r="AK7680">
        <v>4.3564400141954698</v>
      </c>
    </row>
    <row r="7681" spans="1:37" x14ac:dyDescent="0.2">
      <c r="A7681" t="s">
        <v>24716</v>
      </c>
      <c r="B7681">
        <v>47628890</v>
      </c>
      <c r="C7681">
        <v>47629038</v>
      </c>
      <c r="D7681">
        <v>149</v>
      </c>
      <c r="E7681" t="s">
        <v>25600</v>
      </c>
      <c r="F7681">
        <v>4</v>
      </c>
      <c r="G7681" t="s">
        <v>25601</v>
      </c>
      <c r="H7681" t="s">
        <v>36223</v>
      </c>
      <c r="I7681">
        <v>7</v>
      </c>
      <c r="J7681">
        <v>47622295</v>
      </c>
      <c r="K7681">
        <v>47623892</v>
      </c>
      <c r="L7681">
        <v>1598</v>
      </c>
      <c r="M7681">
        <v>1</v>
      </c>
      <c r="N7681">
        <v>101929086</v>
      </c>
      <c r="O7681" t="s">
        <v>25595</v>
      </c>
      <c r="P7681">
        <v>6595</v>
      </c>
      <c r="Q7681" t="s">
        <v>25596</v>
      </c>
      <c r="R7681" t="s">
        <v>25597</v>
      </c>
      <c r="S7681" t="s">
        <v>36224</v>
      </c>
      <c r="T7681" t="s">
        <v>40</v>
      </c>
      <c r="U7681" t="s">
        <v>40</v>
      </c>
      <c r="V7681">
        <v>0</v>
      </c>
      <c r="W7681">
        <v>0.123414495547065</v>
      </c>
      <c r="X7681">
        <v>0.704072456322962</v>
      </c>
      <c r="Y7681">
        <v>25.6408980563913</v>
      </c>
      <c r="Z7681">
        <v>0.306975110376564</v>
      </c>
      <c r="AA7681">
        <v>0.72610664078822296</v>
      </c>
      <c r="AB7681">
        <v>24.174246892608299</v>
      </c>
      <c r="AC7681">
        <v>0.17695932866387601</v>
      </c>
      <c r="AD7681">
        <v>0.68253123924728298</v>
      </c>
      <c r="AE7681">
        <v>24.767229491338799</v>
      </c>
      <c r="AF7681">
        <v>0.32549523997010099</v>
      </c>
      <c r="AG7681">
        <v>0.70473078222419605</v>
      </c>
      <c r="AH7681">
        <v>-24.137721018537299</v>
      </c>
      <c r="AI7681">
        <v>0.170234813229591</v>
      </c>
      <c r="AJ7681">
        <v>0.78121606160956403</v>
      </c>
      <c r="AK7681">
        <v>4.5942437237548397</v>
      </c>
    </row>
    <row r="7682" spans="1:37" x14ac:dyDescent="0.2">
      <c r="A7682" t="s">
        <v>24716</v>
      </c>
      <c r="B7682">
        <v>47657694</v>
      </c>
      <c r="C7682">
        <v>47657912</v>
      </c>
      <c r="D7682">
        <v>219</v>
      </c>
      <c r="E7682" t="s">
        <v>25602</v>
      </c>
      <c r="F7682">
        <v>3</v>
      </c>
      <c r="G7682" t="s">
        <v>25603</v>
      </c>
      <c r="H7682" t="s">
        <v>31032</v>
      </c>
      <c r="I7682">
        <v>7</v>
      </c>
      <c r="J7682">
        <v>47655244</v>
      </c>
      <c r="K7682">
        <v>47661648</v>
      </c>
      <c r="L7682">
        <v>6405</v>
      </c>
      <c r="M7682">
        <v>1</v>
      </c>
      <c r="N7682">
        <v>401335</v>
      </c>
      <c r="O7682" t="s">
        <v>25604</v>
      </c>
      <c r="P7682">
        <v>2450</v>
      </c>
      <c r="Q7682" t="s">
        <v>25605</v>
      </c>
      <c r="R7682" t="s">
        <v>25606</v>
      </c>
      <c r="S7682" t="s">
        <v>36225</v>
      </c>
      <c r="T7682">
        <v>0.506551998792793</v>
      </c>
      <c r="U7682">
        <v>0.78288571403930396</v>
      </c>
      <c r="V7682">
        <v>1.7544204675462201</v>
      </c>
      <c r="W7682">
        <v>0.45677437087276901</v>
      </c>
      <c r="X7682">
        <v>0.75726018452522603</v>
      </c>
      <c r="Y7682">
        <v>-0.50104565074209095</v>
      </c>
      <c r="Z7682">
        <v>0.45710774983416202</v>
      </c>
      <c r="AA7682">
        <v>0.84435025072159198</v>
      </c>
      <c r="AB7682">
        <v>1.62383450383434</v>
      </c>
      <c r="AC7682">
        <v>0.29469812559629099</v>
      </c>
      <c r="AD7682">
        <v>0.68253123924728298</v>
      </c>
      <c r="AE7682">
        <v>-1.47141432799836</v>
      </c>
      <c r="AF7682">
        <v>0.73123338343369804</v>
      </c>
      <c r="AG7682">
        <v>0.86437216336234302</v>
      </c>
      <c r="AH7682">
        <v>0.87242013397856799</v>
      </c>
      <c r="AI7682">
        <v>0.63502732279614804</v>
      </c>
      <c r="AJ7682">
        <v>0.81104508058742797</v>
      </c>
      <c r="AK7682">
        <v>0.35033990588429298</v>
      </c>
    </row>
    <row r="7683" spans="1:37" x14ac:dyDescent="0.2">
      <c r="A7683" t="s">
        <v>24716</v>
      </c>
      <c r="B7683">
        <v>47965577</v>
      </c>
      <c r="C7683">
        <v>47965738</v>
      </c>
      <c r="D7683">
        <v>162</v>
      </c>
      <c r="E7683" t="s">
        <v>25607</v>
      </c>
      <c r="F7683">
        <v>4</v>
      </c>
      <c r="G7683" t="s">
        <v>25608</v>
      </c>
      <c r="H7683" t="s">
        <v>36226</v>
      </c>
      <c r="I7683">
        <v>7</v>
      </c>
      <c r="J7683">
        <v>47968819</v>
      </c>
      <c r="K7683">
        <v>47978534</v>
      </c>
      <c r="L7683">
        <v>9716</v>
      </c>
      <c r="M7683">
        <v>2</v>
      </c>
      <c r="N7683">
        <v>3364</v>
      </c>
      <c r="O7683" t="s">
        <v>25609</v>
      </c>
      <c r="P7683">
        <v>12796</v>
      </c>
      <c r="Q7683" t="s">
        <v>25610</v>
      </c>
      <c r="R7683" t="s">
        <v>25611</v>
      </c>
      <c r="S7683" t="s">
        <v>36227</v>
      </c>
      <c r="T7683">
        <v>0.644035865418358</v>
      </c>
      <c r="U7683">
        <v>0.84904924635754497</v>
      </c>
      <c r="V7683">
        <v>1.10978823640691</v>
      </c>
      <c r="W7683">
        <v>0.113079289867903</v>
      </c>
      <c r="X7683">
        <v>0.704072456322962</v>
      </c>
      <c r="Y7683">
        <v>-24.834303983799</v>
      </c>
      <c r="Z7683">
        <v>0.26789404493740199</v>
      </c>
      <c r="AA7683">
        <v>0.72610664078822296</v>
      </c>
      <c r="AB7683">
        <v>0.14631417165681801</v>
      </c>
      <c r="AC7683">
        <v>2.4853262407310801E-2</v>
      </c>
      <c r="AD7683">
        <v>0.57684129297949804</v>
      </c>
      <c r="AE7683">
        <v>-24.834303983799</v>
      </c>
      <c r="AF7683">
        <v>0.98343762640780896</v>
      </c>
      <c r="AG7683">
        <v>1</v>
      </c>
      <c r="AH7683">
        <v>2.0393987867865699</v>
      </c>
      <c r="AI7683">
        <v>0.24456414000292601</v>
      </c>
      <c r="AJ7683">
        <v>0.78121606160956403</v>
      </c>
      <c r="AK7683">
        <v>-23.965548556918201</v>
      </c>
    </row>
    <row r="7684" spans="1:37" x14ac:dyDescent="0.2">
      <c r="A7684" t="s">
        <v>24716</v>
      </c>
      <c r="B7684">
        <v>47965738</v>
      </c>
      <c r="C7684">
        <v>47965899</v>
      </c>
      <c r="D7684">
        <v>162</v>
      </c>
      <c r="E7684" t="s">
        <v>25612</v>
      </c>
      <c r="F7684">
        <v>3</v>
      </c>
      <c r="G7684" t="s">
        <v>25613</v>
      </c>
      <c r="H7684" t="s">
        <v>36226</v>
      </c>
      <c r="I7684">
        <v>7</v>
      </c>
      <c r="J7684">
        <v>47968819</v>
      </c>
      <c r="K7684">
        <v>47978534</v>
      </c>
      <c r="L7684">
        <v>9716</v>
      </c>
      <c r="M7684">
        <v>2</v>
      </c>
      <c r="N7684">
        <v>3364</v>
      </c>
      <c r="O7684" t="s">
        <v>25609</v>
      </c>
      <c r="P7684">
        <v>12635</v>
      </c>
      <c r="Q7684" t="s">
        <v>25610</v>
      </c>
      <c r="R7684" t="s">
        <v>25611</v>
      </c>
      <c r="S7684" t="s">
        <v>36227</v>
      </c>
      <c r="T7684">
        <v>0.644035865418358</v>
      </c>
      <c r="U7684">
        <v>0.84904924635754497</v>
      </c>
      <c r="V7684">
        <v>-0.54404408073411703</v>
      </c>
      <c r="W7684">
        <v>0.113079289867903</v>
      </c>
      <c r="X7684">
        <v>0.704072456322962</v>
      </c>
      <c r="Y7684">
        <v>-25.6020380656961</v>
      </c>
      <c r="Z7684">
        <v>0.26789404493740199</v>
      </c>
      <c r="AA7684">
        <v>0.72610664078822296</v>
      </c>
      <c r="AB7684">
        <v>-1.5075181454842099</v>
      </c>
      <c r="AC7684">
        <v>2.4853262407310801E-2</v>
      </c>
      <c r="AD7684">
        <v>0.57684129297949804</v>
      </c>
      <c r="AE7684">
        <v>-25.6020380656961</v>
      </c>
      <c r="AF7684">
        <v>0.98343762640780896</v>
      </c>
      <c r="AG7684">
        <v>1</v>
      </c>
      <c r="AH7684">
        <v>0.38556655268965401</v>
      </c>
      <c r="AI7684">
        <v>0.24456414000292601</v>
      </c>
      <c r="AJ7684">
        <v>0.78121606160956403</v>
      </c>
      <c r="AK7684">
        <v>-24.733282622374599</v>
      </c>
    </row>
    <row r="7685" spans="1:37" x14ac:dyDescent="0.2">
      <c r="A7685" t="s">
        <v>24716</v>
      </c>
      <c r="B7685">
        <v>47965899</v>
      </c>
      <c r="C7685">
        <v>47966060</v>
      </c>
      <c r="D7685">
        <v>162</v>
      </c>
      <c r="E7685" t="s">
        <v>25614</v>
      </c>
      <c r="F7685">
        <v>3</v>
      </c>
      <c r="G7685" t="s">
        <v>25615</v>
      </c>
      <c r="H7685" t="s">
        <v>36226</v>
      </c>
      <c r="I7685">
        <v>7</v>
      </c>
      <c r="J7685">
        <v>47968819</v>
      </c>
      <c r="K7685">
        <v>47978534</v>
      </c>
      <c r="L7685">
        <v>9716</v>
      </c>
      <c r="M7685">
        <v>2</v>
      </c>
      <c r="N7685">
        <v>3364</v>
      </c>
      <c r="O7685" t="s">
        <v>25609</v>
      </c>
      <c r="P7685">
        <v>12474</v>
      </c>
      <c r="Q7685" t="s">
        <v>25610</v>
      </c>
      <c r="R7685" t="s">
        <v>25611</v>
      </c>
      <c r="S7685" t="s">
        <v>36227</v>
      </c>
      <c r="T7685">
        <v>0.17308923567461099</v>
      </c>
      <c r="U7685">
        <v>0.603102917160658</v>
      </c>
      <c r="V7685">
        <v>-25.008033246961801</v>
      </c>
      <c r="W7685">
        <v>0.20525741147413201</v>
      </c>
      <c r="X7685">
        <v>0.704072456322962</v>
      </c>
      <c r="Y7685">
        <v>-24.876788717755598</v>
      </c>
      <c r="Z7685">
        <v>5.50355599158565E-2</v>
      </c>
      <c r="AA7685">
        <v>0.72610664078822296</v>
      </c>
      <c r="AB7685">
        <v>-25.008033246961801</v>
      </c>
      <c r="AC7685">
        <v>7.0489011448141195E-2</v>
      </c>
      <c r="AD7685">
        <v>0.57684129297949804</v>
      </c>
      <c r="AE7685">
        <v>-24.876788717755598</v>
      </c>
      <c r="AF7685">
        <v>0.32549523997010099</v>
      </c>
      <c r="AG7685">
        <v>0.70473078222419605</v>
      </c>
      <c r="AH7685">
        <v>-24.078422613537999</v>
      </c>
      <c r="AI7685">
        <v>0.35038410267202102</v>
      </c>
      <c r="AJ7685">
        <v>0.78121606160956403</v>
      </c>
      <c r="AK7685">
        <v>-24.0080332897187</v>
      </c>
    </row>
    <row r="7686" spans="1:37" x14ac:dyDescent="0.2">
      <c r="A7686" t="s">
        <v>24716</v>
      </c>
      <c r="B7686">
        <v>48202736</v>
      </c>
      <c r="C7686">
        <v>48202884</v>
      </c>
      <c r="D7686">
        <v>149</v>
      </c>
      <c r="E7686" t="s">
        <v>25616</v>
      </c>
      <c r="F7686">
        <v>1</v>
      </c>
      <c r="G7686" t="s">
        <v>25617</v>
      </c>
      <c r="H7686" t="s">
        <v>36228</v>
      </c>
      <c r="I7686">
        <v>7</v>
      </c>
      <c r="J7686">
        <v>48171458</v>
      </c>
      <c r="K7686">
        <v>48647497</v>
      </c>
      <c r="L7686">
        <v>476040</v>
      </c>
      <c r="M7686">
        <v>1</v>
      </c>
      <c r="N7686">
        <v>154664</v>
      </c>
      <c r="O7686" t="s">
        <v>25618</v>
      </c>
      <c r="P7686">
        <v>31278</v>
      </c>
      <c r="Q7686" t="s">
        <v>25619</v>
      </c>
      <c r="R7686" t="s">
        <v>25620</v>
      </c>
      <c r="S7686" t="s">
        <v>36229</v>
      </c>
      <c r="T7686">
        <v>0.32911398597860803</v>
      </c>
      <c r="U7686">
        <v>0.603102917160658</v>
      </c>
      <c r="V7686">
        <v>23.5826466647652</v>
      </c>
      <c r="W7686">
        <v>0.38920677604595899</v>
      </c>
      <c r="X7686">
        <v>0.704072456322962</v>
      </c>
      <c r="Y7686">
        <v>-23.3810128208215</v>
      </c>
      <c r="Z7686">
        <v>0.48464167878831399</v>
      </c>
      <c r="AA7686">
        <v>0.84435025072159198</v>
      </c>
      <c r="AB7686">
        <v>22.619172649887702</v>
      </c>
      <c r="AC7686">
        <v>0.21073619169722799</v>
      </c>
      <c r="AD7686">
        <v>0.68253123924728298</v>
      </c>
      <c r="AE7686">
        <v>-23.3810128208215</v>
      </c>
      <c r="AF7686">
        <v>0.16793847098801201</v>
      </c>
      <c r="AG7686">
        <v>0.68151250837662902</v>
      </c>
      <c r="AH7686">
        <v>23.5826466647652</v>
      </c>
      <c r="AI7686">
        <v>0.52399907623471598</v>
      </c>
      <c r="AJ7686">
        <v>0.78121606160956403</v>
      </c>
      <c r="AK7686">
        <v>-22.512257463197098</v>
      </c>
    </row>
    <row r="7687" spans="1:37" x14ac:dyDescent="0.2">
      <c r="A7687" t="s">
        <v>24716</v>
      </c>
      <c r="B7687">
        <v>48202884</v>
      </c>
      <c r="C7687">
        <v>48203032</v>
      </c>
      <c r="D7687">
        <v>149</v>
      </c>
      <c r="E7687" t="s">
        <v>25621</v>
      </c>
      <c r="F7687">
        <v>15</v>
      </c>
      <c r="G7687" t="s">
        <v>25622</v>
      </c>
      <c r="H7687" t="s">
        <v>36228</v>
      </c>
      <c r="I7687">
        <v>7</v>
      </c>
      <c r="J7687">
        <v>48171458</v>
      </c>
      <c r="K7687">
        <v>48647497</v>
      </c>
      <c r="L7687">
        <v>476040</v>
      </c>
      <c r="M7687">
        <v>1</v>
      </c>
      <c r="N7687">
        <v>154664</v>
      </c>
      <c r="O7687" t="s">
        <v>25618</v>
      </c>
      <c r="P7687">
        <v>31426</v>
      </c>
      <c r="Q7687" t="s">
        <v>25619</v>
      </c>
      <c r="R7687" t="s">
        <v>25620</v>
      </c>
      <c r="S7687" t="s">
        <v>36229</v>
      </c>
      <c r="T7687">
        <v>0.32911398597860803</v>
      </c>
      <c r="U7687">
        <v>0.603102917160658</v>
      </c>
      <c r="V7687">
        <v>23.5826466647652</v>
      </c>
      <c r="W7687">
        <v>0.38920677604595899</v>
      </c>
      <c r="X7687">
        <v>0.704072456322962</v>
      </c>
      <c r="Y7687">
        <v>-23.3810128208215</v>
      </c>
      <c r="Z7687">
        <v>0.48464167878831399</v>
      </c>
      <c r="AA7687">
        <v>0.84435025072159198</v>
      </c>
      <c r="AB7687">
        <v>22.619172649887702</v>
      </c>
      <c r="AC7687">
        <v>0.21073619169722799</v>
      </c>
      <c r="AD7687">
        <v>0.68253123924728298</v>
      </c>
      <c r="AE7687">
        <v>-23.3810128208215</v>
      </c>
      <c r="AF7687">
        <v>0.16793847098801201</v>
      </c>
      <c r="AG7687">
        <v>0.68151250837662902</v>
      </c>
      <c r="AH7687">
        <v>23.5826466647652</v>
      </c>
      <c r="AI7687">
        <v>0.52399907623471598</v>
      </c>
      <c r="AJ7687">
        <v>0.78121606160956403</v>
      </c>
      <c r="AK7687">
        <v>-22.512257463197098</v>
      </c>
    </row>
    <row r="7688" spans="1:37" x14ac:dyDescent="0.2">
      <c r="A7688" t="s">
        <v>24716</v>
      </c>
      <c r="B7688">
        <v>48203032</v>
      </c>
      <c r="C7688">
        <v>48203180</v>
      </c>
      <c r="D7688">
        <v>149</v>
      </c>
      <c r="E7688" t="s">
        <v>25623</v>
      </c>
      <c r="F7688">
        <v>12</v>
      </c>
      <c r="G7688" t="s">
        <v>25624</v>
      </c>
      <c r="H7688" t="s">
        <v>36228</v>
      </c>
      <c r="I7688">
        <v>7</v>
      </c>
      <c r="J7688">
        <v>48171458</v>
      </c>
      <c r="K7688">
        <v>48647497</v>
      </c>
      <c r="L7688">
        <v>476040</v>
      </c>
      <c r="M7688">
        <v>1</v>
      </c>
      <c r="N7688">
        <v>154664</v>
      </c>
      <c r="O7688" t="s">
        <v>25618</v>
      </c>
      <c r="P7688">
        <v>31574</v>
      </c>
      <c r="Q7688" t="s">
        <v>25619</v>
      </c>
      <c r="R7688" t="s">
        <v>25620</v>
      </c>
      <c r="S7688" t="s">
        <v>36229</v>
      </c>
      <c r="T7688">
        <v>0.32911398597860803</v>
      </c>
      <c r="U7688">
        <v>0.603102917160658</v>
      </c>
      <c r="V7688">
        <v>23.5826466647652</v>
      </c>
      <c r="W7688">
        <v>0.38920677604595899</v>
      </c>
      <c r="X7688">
        <v>0.704072456322962</v>
      </c>
      <c r="Y7688">
        <v>-23.3810128208215</v>
      </c>
      <c r="Z7688">
        <v>0.48464167878831399</v>
      </c>
      <c r="AA7688">
        <v>0.84435025072159198</v>
      </c>
      <c r="AB7688">
        <v>22.619172649887702</v>
      </c>
      <c r="AC7688">
        <v>0.21073619169722799</v>
      </c>
      <c r="AD7688">
        <v>0.68253123924728298</v>
      </c>
      <c r="AE7688">
        <v>-23.3810128208215</v>
      </c>
      <c r="AF7688">
        <v>0.16793847098801201</v>
      </c>
      <c r="AG7688">
        <v>0.68151250837662902</v>
      </c>
      <c r="AH7688">
        <v>23.5826466647652</v>
      </c>
      <c r="AI7688">
        <v>0.52399907623471598</v>
      </c>
      <c r="AJ7688">
        <v>0.78121606160956403</v>
      </c>
      <c r="AK7688">
        <v>-22.512257463197098</v>
      </c>
    </row>
    <row r="7689" spans="1:37" x14ac:dyDescent="0.2">
      <c r="A7689" t="s">
        <v>24716</v>
      </c>
      <c r="B7689">
        <v>49685362</v>
      </c>
      <c r="C7689">
        <v>49685538</v>
      </c>
      <c r="D7689">
        <v>177</v>
      </c>
      <c r="E7689" t="s">
        <v>25625</v>
      </c>
      <c r="F7689">
        <v>2</v>
      </c>
      <c r="G7689" t="s">
        <v>3938</v>
      </c>
      <c r="H7689" t="s">
        <v>31000</v>
      </c>
      <c r="I7689">
        <v>7</v>
      </c>
      <c r="J7689">
        <v>49773638</v>
      </c>
      <c r="K7689">
        <v>49921950</v>
      </c>
      <c r="L7689">
        <v>148313</v>
      </c>
      <c r="M7689">
        <v>1</v>
      </c>
      <c r="N7689">
        <v>375567</v>
      </c>
      <c r="O7689" t="s">
        <v>25626</v>
      </c>
      <c r="P7689">
        <v>-88100</v>
      </c>
      <c r="Q7689" t="s">
        <v>25627</v>
      </c>
      <c r="R7689" t="s">
        <v>25628</v>
      </c>
      <c r="S7689" t="s">
        <v>36230</v>
      </c>
      <c r="T7689">
        <v>0.37570211384917401</v>
      </c>
      <c r="U7689">
        <v>0.63021465694884504</v>
      </c>
      <c r="V7689">
        <v>1.20577940167034</v>
      </c>
      <c r="W7689">
        <v>0.78524774079642601</v>
      </c>
      <c r="X7689">
        <v>0.95159051474143896</v>
      </c>
      <c r="Y7689">
        <v>-1.5030153056751501</v>
      </c>
      <c r="Z7689">
        <v>0.55043008247860503</v>
      </c>
      <c r="AA7689">
        <v>0.84521697243271998</v>
      </c>
      <c r="AB7689">
        <v>0.63396127420921899</v>
      </c>
      <c r="AC7689">
        <v>0.911619130388996</v>
      </c>
      <c r="AD7689">
        <v>0.94068432309766403</v>
      </c>
      <c r="AE7689">
        <v>-1.2441036152539</v>
      </c>
      <c r="AF7689">
        <v>0.32335971954040099</v>
      </c>
      <c r="AG7689">
        <v>0.70473078222419605</v>
      </c>
      <c r="AH7689">
        <v>1.38249420856337</v>
      </c>
      <c r="AI7689">
        <v>0.71877105863938096</v>
      </c>
      <c r="AJ7689">
        <v>0.88524001617376902</v>
      </c>
      <c r="AK7689">
        <v>-1.12589995277254</v>
      </c>
    </row>
    <row r="7690" spans="1:37" x14ac:dyDescent="0.2">
      <c r="A7690" t="s">
        <v>24716</v>
      </c>
      <c r="B7690">
        <v>49685538</v>
      </c>
      <c r="C7690">
        <v>49685714</v>
      </c>
      <c r="D7690">
        <v>177</v>
      </c>
      <c r="E7690" t="s">
        <v>25629</v>
      </c>
      <c r="F7690">
        <v>3</v>
      </c>
      <c r="G7690" t="s">
        <v>6225</v>
      </c>
      <c r="H7690" t="s">
        <v>31000</v>
      </c>
      <c r="I7690">
        <v>7</v>
      </c>
      <c r="J7690">
        <v>49773638</v>
      </c>
      <c r="K7690">
        <v>49921950</v>
      </c>
      <c r="L7690">
        <v>148313</v>
      </c>
      <c r="M7690">
        <v>1</v>
      </c>
      <c r="N7690">
        <v>375567</v>
      </c>
      <c r="O7690" t="s">
        <v>25626</v>
      </c>
      <c r="P7690">
        <v>-87924</v>
      </c>
      <c r="Q7690" t="s">
        <v>25627</v>
      </c>
      <c r="R7690" t="s">
        <v>25628</v>
      </c>
      <c r="S7690" t="s">
        <v>36230</v>
      </c>
      <c r="T7690">
        <v>0.37570211384917401</v>
      </c>
      <c r="U7690">
        <v>0.63021465694884504</v>
      </c>
      <c r="V7690">
        <v>1.20577940167034</v>
      </c>
      <c r="W7690">
        <v>0.78524774079642601</v>
      </c>
      <c r="X7690">
        <v>0.95159051474143896</v>
      </c>
      <c r="Y7690">
        <v>-1.5030153056751501</v>
      </c>
      <c r="Z7690">
        <v>0.55043008247860503</v>
      </c>
      <c r="AA7690">
        <v>0.84521697243271998</v>
      </c>
      <c r="AB7690">
        <v>0.63396127420921899</v>
      </c>
      <c r="AC7690">
        <v>0.911619130388996</v>
      </c>
      <c r="AD7690">
        <v>0.94068432309766403</v>
      </c>
      <c r="AE7690">
        <v>-1.2441036152539</v>
      </c>
      <c r="AF7690">
        <v>0.32335971954040099</v>
      </c>
      <c r="AG7690">
        <v>0.70473078222419605</v>
      </c>
      <c r="AH7690">
        <v>1.38249420856337</v>
      </c>
      <c r="AI7690">
        <v>0.71877105863938096</v>
      </c>
      <c r="AJ7690">
        <v>0.88524001617376902</v>
      </c>
      <c r="AK7690">
        <v>-1.12589995277254</v>
      </c>
    </row>
    <row r="7691" spans="1:37" x14ac:dyDescent="0.2">
      <c r="A7691" t="s">
        <v>24716</v>
      </c>
      <c r="B7691">
        <v>50851973</v>
      </c>
      <c r="C7691">
        <v>50852258</v>
      </c>
      <c r="D7691">
        <v>286</v>
      </c>
      <c r="E7691" t="s">
        <v>25630</v>
      </c>
      <c r="F7691">
        <v>5</v>
      </c>
      <c r="G7691" t="s">
        <v>25631</v>
      </c>
      <c r="H7691" t="s">
        <v>31000</v>
      </c>
      <c r="I7691">
        <v>7</v>
      </c>
      <c r="J7691">
        <v>50590063</v>
      </c>
      <c r="K7691">
        <v>50793462</v>
      </c>
      <c r="L7691">
        <v>203400</v>
      </c>
      <c r="M7691">
        <v>2</v>
      </c>
      <c r="N7691">
        <v>2887</v>
      </c>
      <c r="O7691" t="s">
        <v>25632</v>
      </c>
      <c r="P7691">
        <v>-58511</v>
      </c>
      <c r="Q7691" t="s">
        <v>25633</v>
      </c>
      <c r="R7691" t="s">
        <v>25634</v>
      </c>
      <c r="S7691" t="s">
        <v>36231</v>
      </c>
      <c r="T7691">
        <v>0.97213403838398904</v>
      </c>
      <c r="U7691">
        <v>1</v>
      </c>
      <c r="V7691">
        <v>0.85188636198110301</v>
      </c>
      <c r="W7691">
        <v>0.46193634366738701</v>
      </c>
      <c r="X7691">
        <v>0.75726018452522603</v>
      </c>
      <c r="Y7691">
        <v>1.10979522207258</v>
      </c>
      <c r="Z7691">
        <v>0.93459220503170903</v>
      </c>
      <c r="AA7691">
        <v>0.99919698600769702</v>
      </c>
      <c r="AB7691">
        <v>1.02660873306857</v>
      </c>
      <c r="AC7691">
        <v>0.88945902157151002</v>
      </c>
      <c r="AD7691">
        <v>0.94068432309766403</v>
      </c>
      <c r="AE7691">
        <v>0.109795293465222</v>
      </c>
      <c r="AF7691">
        <v>1</v>
      </c>
      <c r="AG7691">
        <v>1</v>
      </c>
      <c r="AH7691">
        <v>0.165839121536314</v>
      </c>
      <c r="AI7691">
        <v>0.183554312780425</v>
      </c>
      <c r="AJ7691">
        <v>0.78121606160956403</v>
      </c>
      <c r="AK7691">
        <v>1.9785505615141199</v>
      </c>
    </row>
    <row r="7692" spans="1:37" x14ac:dyDescent="0.2">
      <c r="A7692" t="s">
        <v>24716</v>
      </c>
      <c r="B7692">
        <v>51806066</v>
      </c>
      <c r="C7692">
        <v>51806218</v>
      </c>
      <c r="D7692">
        <v>153</v>
      </c>
      <c r="E7692" t="s">
        <v>25635</v>
      </c>
      <c r="F7692">
        <v>13</v>
      </c>
      <c r="G7692" t="s">
        <v>25636</v>
      </c>
      <c r="H7692" t="s">
        <v>31000</v>
      </c>
      <c r="I7692">
        <v>7</v>
      </c>
      <c r="J7692">
        <v>51471717</v>
      </c>
      <c r="K7692">
        <v>51729716</v>
      </c>
      <c r="L7692">
        <v>258000</v>
      </c>
      <c r="M7692">
        <v>1</v>
      </c>
      <c r="N7692">
        <v>105375278</v>
      </c>
      <c r="O7692" t="s">
        <v>25637</v>
      </c>
      <c r="P7692">
        <v>334349</v>
      </c>
      <c r="Q7692" t="s">
        <v>40</v>
      </c>
      <c r="R7692" t="s">
        <v>25638</v>
      </c>
      <c r="S7692" t="s">
        <v>36232</v>
      </c>
      <c r="T7692">
        <v>0.32911398597860803</v>
      </c>
      <c r="U7692">
        <v>0.603102917160658</v>
      </c>
      <c r="V7692">
        <v>23.384126391947799</v>
      </c>
      <c r="W7692">
        <v>0.29261482077562401</v>
      </c>
      <c r="X7692">
        <v>0.704072456322962</v>
      </c>
      <c r="Y7692">
        <v>23.458126966802499</v>
      </c>
      <c r="Z7692">
        <v>0.48464167878831399</v>
      </c>
      <c r="AA7692">
        <v>0.84435025072159198</v>
      </c>
      <c r="AB7692">
        <v>22.4206523931643</v>
      </c>
      <c r="AC7692">
        <v>0.45677901822897599</v>
      </c>
      <c r="AD7692">
        <v>0.82872126865393902</v>
      </c>
      <c r="AE7692">
        <v>22.458127091994001</v>
      </c>
      <c r="AF7692">
        <v>0.16793847098801201</v>
      </c>
      <c r="AG7692">
        <v>0.68151250837662902</v>
      </c>
      <c r="AH7692">
        <v>23.384126391947799</v>
      </c>
      <c r="AI7692">
        <v>0.14667288820271701</v>
      </c>
      <c r="AJ7692">
        <v>0.78121606160956403</v>
      </c>
      <c r="AK7692">
        <v>23.458126966802499</v>
      </c>
    </row>
    <row r="7693" spans="1:37" x14ac:dyDescent="0.2">
      <c r="A7693" t="s">
        <v>24716</v>
      </c>
      <c r="B7693">
        <v>51806218</v>
      </c>
      <c r="C7693">
        <v>51806370</v>
      </c>
      <c r="D7693">
        <v>153</v>
      </c>
      <c r="E7693" t="s">
        <v>25639</v>
      </c>
      <c r="F7693">
        <v>5</v>
      </c>
      <c r="G7693" t="s">
        <v>25640</v>
      </c>
      <c r="H7693" t="s">
        <v>31000</v>
      </c>
      <c r="I7693">
        <v>7</v>
      </c>
      <c r="J7693">
        <v>51471717</v>
      </c>
      <c r="K7693">
        <v>51729716</v>
      </c>
      <c r="L7693">
        <v>258000</v>
      </c>
      <c r="M7693">
        <v>1</v>
      </c>
      <c r="N7693">
        <v>105375278</v>
      </c>
      <c r="O7693" t="s">
        <v>25637</v>
      </c>
      <c r="P7693">
        <v>334501</v>
      </c>
      <c r="Q7693" t="s">
        <v>40</v>
      </c>
      <c r="R7693" t="s">
        <v>25638</v>
      </c>
      <c r="S7693" t="s">
        <v>36232</v>
      </c>
      <c r="T7693">
        <v>0.32911398597860803</v>
      </c>
      <c r="U7693">
        <v>0.603102917160658</v>
      </c>
      <c r="V7693">
        <v>23.384126391947799</v>
      </c>
      <c r="W7693">
        <v>0.29261482077562401</v>
      </c>
      <c r="X7693">
        <v>0.704072456322962</v>
      </c>
      <c r="Y7693">
        <v>23.458126966802499</v>
      </c>
      <c r="Z7693">
        <v>0.48464167878831399</v>
      </c>
      <c r="AA7693">
        <v>0.84435025072159198</v>
      </c>
      <c r="AB7693">
        <v>22.4206523931643</v>
      </c>
      <c r="AC7693">
        <v>0.45677901822897599</v>
      </c>
      <c r="AD7693">
        <v>0.82872126865393902</v>
      </c>
      <c r="AE7693">
        <v>22.458127091994001</v>
      </c>
      <c r="AF7693">
        <v>0.16793847098801201</v>
      </c>
      <c r="AG7693">
        <v>0.68151250837662902</v>
      </c>
      <c r="AH7693">
        <v>23.384126391947799</v>
      </c>
      <c r="AI7693">
        <v>0.14667288820271701</v>
      </c>
      <c r="AJ7693">
        <v>0.78121606160956403</v>
      </c>
      <c r="AK7693">
        <v>23.458126966802499</v>
      </c>
    </row>
    <row r="7694" spans="1:37" x14ac:dyDescent="0.2">
      <c r="A7694" t="s">
        <v>24716</v>
      </c>
      <c r="B7694">
        <v>51900841</v>
      </c>
      <c r="C7694">
        <v>51900999</v>
      </c>
      <c r="D7694">
        <v>159</v>
      </c>
      <c r="E7694" t="s">
        <v>25641</v>
      </c>
      <c r="F7694">
        <v>10</v>
      </c>
      <c r="G7694" t="s">
        <v>25642</v>
      </c>
      <c r="H7694" t="s">
        <v>31000</v>
      </c>
      <c r="I7694">
        <v>7</v>
      </c>
      <c r="J7694">
        <v>51471717</v>
      </c>
      <c r="K7694">
        <v>51729716</v>
      </c>
      <c r="L7694">
        <v>258000</v>
      </c>
      <c r="M7694">
        <v>1</v>
      </c>
      <c r="N7694">
        <v>105375278</v>
      </c>
      <c r="O7694" t="s">
        <v>25637</v>
      </c>
      <c r="P7694">
        <v>429124</v>
      </c>
      <c r="Q7694" t="s">
        <v>40</v>
      </c>
      <c r="R7694" t="s">
        <v>25638</v>
      </c>
      <c r="S7694" t="s">
        <v>36232</v>
      </c>
      <c r="T7694">
        <v>0.54421053469192604</v>
      </c>
      <c r="U7694">
        <v>0.80321479550967601</v>
      </c>
      <c r="V7694">
        <v>0.71052611921872599</v>
      </c>
      <c r="W7694">
        <v>0.38920677604595899</v>
      </c>
      <c r="X7694">
        <v>0.704072456322962</v>
      </c>
      <c r="Y7694">
        <v>-23.573657882255699</v>
      </c>
      <c r="Z7694">
        <v>0.96726857278496403</v>
      </c>
      <c r="AA7694">
        <v>0.99919698600769702</v>
      </c>
      <c r="AB7694">
        <v>-0.25294791860080101</v>
      </c>
      <c r="AC7694">
        <v>0.92091778829119397</v>
      </c>
      <c r="AD7694">
        <v>0.94068432309766403</v>
      </c>
      <c r="AE7694">
        <v>-1.01251645048654</v>
      </c>
      <c r="AF7694">
        <v>0.22065000948199101</v>
      </c>
      <c r="AG7694">
        <v>0.68151250837662902</v>
      </c>
      <c r="AH7694">
        <v>1.6401366570561899</v>
      </c>
      <c r="AI7694">
        <v>0.24456414000292601</v>
      </c>
      <c r="AJ7694">
        <v>0.78121606160956403</v>
      </c>
      <c r="AK7694">
        <v>-23.5680090728079</v>
      </c>
    </row>
    <row r="7695" spans="1:37" x14ac:dyDescent="0.2">
      <c r="A7695" t="s">
        <v>24716</v>
      </c>
      <c r="B7695">
        <v>51900999</v>
      </c>
      <c r="C7695">
        <v>51901157</v>
      </c>
      <c r="D7695">
        <v>159</v>
      </c>
      <c r="E7695" t="s">
        <v>25643</v>
      </c>
      <c r="F7695">
        <v>10</v>
      </c>
      <c r="G7695" t="s">
        <v>25644</v>
      </c>
      <c r="H7695" t="s">
        <v>31000</v>
      </c>
      <c r="I7695">
        <v>7</v>
      </c>
      <c r="J7695">
        <v>51471717</v>
      </c>
      <c r="K7695">
        <v>51729716</v>
      </c>
      <c r="L7695">
        <v>258000</v>
      </c>
      <c r="M7695">
        <v>1</v>
      </c>
      <c r="N7695">
        <v>105375278</v>
      </c>
      <c r="O7695" t="s">
        <v>25637</v>
      </c>
      <c r="P7695">
        <v>429282</v>
      </c>
      <c r="Q7695" t="s">
        <v>40</v>
      </c>
      <c r="R7695" t="s">
        <v>25638</v>
      </c>
      <c r="S7695" t="s">
        <v>36232</v>
      </c>
      <c r="T7695">
        <v>0.54421053469192604</v>
      </c>
      <c r="U7695">
        <v>0.80321479550967601</v>
      </c>
      <c r="V7695">
        <v>0.71052611921872599</v>
      </c>
      <c r="W7695">
        <v>0.38920677604595899</v>
      </c>
      <c r="X7695">
        <v>0.704072456322962</v>
      </c>
      <c r="Y7695">
        <v>-23.573657882255699</v>
      </c>
      <c r="Z7695">
        <v>0.96726857278496403</v>
      </c>
      <c r="AA7695">
        <v>0.99919698600769702</v>
      </c>
      <c r="AB7695">
        <v>-0.25294791860080101</v>
      </c>
      <c r="AC7695">
        <v>0.92091778829119397</v>
      </c>
      <c r="AD7695">
        <v>0.94068432309766403</v>
      </c>
      <c r="AE7695">
        <v>-1.01251645048654</v>
      </c>
      <c r="AF7695">
        <v>0.22065000948199101</v>
      </c>
      <c r="AG7695">
        <v>0.68151250837662902</v>
      </c>
      <c r="AH7695">
        <v>1.6401366570561899</v>
      </c>
      <c r="AI7695">
        <v>0.24456414000292601</v>
      </c>
      <c r="AJ7695">
        <v>0.78121606160956403</v>
      </c>
      <c r="AK7695">
        <v>-23.5680090728079</v>
      </c>
    </row>
    <row r="7696" spans="1:37" x14ac:dyDescent="0.2">
      <c r="A7696" t="s">
        <v>24716</v>
      </c>
      <c r="B7696">
        <v>53031406</v>
      </c>
      <c r="C7696">
        <v>53031580</v>
      </c>
      <c r="D7696">
        <v>175</v>
      </c>
      <c r="E7696" t="s">
        <v>25645</v>
      </c>
      <c r="F7696">
        <v>0</v>
      </c>
      <c r="G7696" t="s">
        <v>25646</v>
      </c>
      <c r="H7696" t="s">
        <v>31000</v>
      </c>
      <c r="I7696">
        <v>7</v>
      </c>
      <c r="J7696">
        <v>53035633</v>
      </c>
      <c r="K7696">
        <v>53036925</v>
      </c>
      <c r="L7696">
        <v>1293</v>
      </c>
      <c r="M7696">
        <v>1</v>
      </c>
      <c r="N7696">
        <v>285877</v>
      </c>
      <c r="O7696" t="s">
        <v>25647</v>
      </c>
      <c r="P7696">
        <v>-4053</v>
      </c>
      <c r="Q7696" t="s">
        <v>25648</v>
      </c>
      <c r="R7696" t="s">
        <v>25649</v>
      </c>
      <c r="S7696" t="s">
        <v>36233</v>
      </c>
      <c r="T7696">
        <v>0.58466456182466797</v>
      </c>
      <c r="U7696">
        <v>0.81511151405688698</v>
      </c>
      <c r="V7696">
        <v>-0.44200999855402801</v>
      </c>
      <c r="W7696">
        <v>0.47227206410946598</v>
      </c>
      <c r="X7696">
        <v>0.76972988596612002</v>
      </c>
      <c r="Y7696">
        <v>1.1433614834863599</v>
      </c>
      <c r="Z7696">
        <v>0.56586644336707403</v>
      </c>
      <c r="AA7696">
        <v>0.84521697243271998</v>
      </c>
      <c r="AB7696">
        <v>-5.8616350632067903E-2</v>
      </c>
      <c r="AC7696">
        <v>0.18287403108102501</v>
      </c>
      <c r="AD7696">
        <v>0.68253123924728298</v>
      </c>
      <c r="AE7696">
        <v>1.2800065040361499</v>
      </c>
      <c r="AF7696">
        <v>0.65045967639567503</v>
      </c>
      <c r="AG7696">
        <v>0.80702106336310597</v>
      </c>
      <c r="AH7696">
        <v>-0.57046941975139098</v>
      </c>
      <c r="AI7696">
        <v>0.84345573175822597</v>
      </c>
      <c r="AJ7696">
        <v>0.95957881738831197</v>
      </c>
      <c r="AK7696">
        <v>0.339757409764044</v>
      </c>
    </row>
    <row r="7697" spans="1:37" x14ac:dyDescent="0.2">
      <c r="A7697" t="s">
        <v>24716</v>
      </c>
      <c r="B7697">
        <v>53031580</v>
      </c>
      <c r="C7697">
        <v>53031754</v>
      </c>
      <c r="D7697">
        <v>175</v>
      </c>
      <c r="E7697" t="s">
        <v>25650</v>
      </c>
      <c r="F7697">
        <v>3</v>
      </c>
      <c r="G7697" t="s">
        <v>25651</v>
      </c>
      <c r="H7697" t="s">
        <v>31000</v>
      </c>
      <c r="I7697">
        <v>7</v>
      </c>
      <c r="J7697">
        <v>53035633</v>
      </c>
      <c r="K7697">
        <v>53036925</v>
      </c>
      <c r="L7697">
        <v>1293</v>
      </c>
      <c r="M7697">
        <v>1</v>
      </c>
      <c r="N7697">
        <v>285877</v>
      </c>
      <c r="O7697" t="s">
        <v>25647</v>
      </c>
      <c r="P7697">
        <v>-3879</v>
      </c>
      <c r="Q7697" t="s">
        <v>25648</v>
      </c>
      <c r="R7697" t="s">
        <v>25649</v>
      </c>
      <c r="S7697" t="s">
        <v>36233</v>
      </c>
      <c r="T7697">
        <v>0.58466456182466797</v>
      </c>
      <c r="U7697">
        <v>0.81511151405688698</v>
      </c>
      <c r="V7697">
        <v>-0.44200999855402801</v>
      </c>
      <c r="W7697">
        <v>0.47227206410946598</v>
      </c>
      <c r="X7697">
        <v>0.76972988596612002</v>
      </c>
      <c r="Y7697">
        <v>1.1433614834863599</v>
      </c>
      <c r="Z7697">
        <v>0.56586644336707403</v>
      </c>
      <c r="AA7697">
        <v>0.84521697243271998</v>
      </c>
      <c r="AB7697">
        <v>-5.8616350632067903E-2</v>
      </c>
      <c r="AC7697">
        <v>0.18287403108102501</v>
      </c>
      <c r="AD7697">
        <v>0.68253123924728298</v>
      </c>
      <c r="AE7697">
        <v>1.2800065040361499</v>
      </c>
      <c r="AF7697">
        <v>0.65045967639567503</v>
      </c>
      <c r="AG7697">
        <v>0.80702106336310597</v>
      </c>
      <c r="AH7697">
        <v>-0.57046941975139098</v>
      </c>
      <c r="AI7697">
        <v>0.84345573175822597</v>
      </c>
      <c r="AJ7697">
        <v>0.95957881738831197</v>
      </c>
      <c r="AK7697">
        <v>0.339757409764044</v>
      </c>
    </row>
    <row r="7698" spans="1:37" x14ac:dyDescent="0.2">
      <c r="A7698" t="s">
        <v>24716</v>
      </c>
      <c r="B7698">
        <v>53495223</v>
      </c>
      <c r="C7698">
        <v>53495404</v>
      </c>
      <c r="D7698">
        <v>182</v>
      </c>
      <c r="E7698" t="s">
        <v>25652</v>
      </c>
      <c r="F7698">
        <v>14</v>
      </c>
      <c r="G7698" t="s">
        <v>25653</v>
      </c>
      <c r="H7698" t="s">
        <v>31000</v>
      </c>
      <c r="I7698">
        <v>7</v>
      </c>
      <c r="J7698">
        <v>53559214</v>
      </c>
      <c r="K7698">
        <v>53568249</v>
      </c>
      <c r="L7698">
        <v>9036</v>
      </c>
      <c r="M7698">
        <v>2</v>
      </c>
      <c r="N7698">
        <v>105375283</v>
      </c>
      <c r="O7698" t="s">
        <v>25654</v>
      </c>
      <c r="P7698">
        <v>72845</v>
      </c>
      <c r="Q7698" t="s">
        <v>25655</v>
      </c>
      <c r="R7698" t="s">
        <v>25656</v>
      </c>
      <c r="S7698" t="s">
        <v>36234</v>
      </c>
      <c r="T7698">
        <v>1</v>
      </c>
      <c r="U7698">
        <v>1</v>
      </c>
      <c r="V7698">
        <v>-0.805624877745588</v>
      </c>
      <c r="W7698">
        <v>0.94541066367716797</v>
      </c>
      <c r="X7698">
        <v>0.95159051474143896</v>
      </c>
      <c r="Y7698">
        <v>-0.60037977670694598</v>
      </c>
      <c r="Z7698">
        <v>0.65379035313853895</v>
      </c>
      <c r="AA7698">
        <v>0.84521697243271998</v>
      </c>
      <c r="AB7698">
        <v>-1.76909887731066</v>
      </c>
      <c r="AC7698">
        <v>0.71753805159658501</v>
      </c>
      <c r="AD7698">
        <v>0.87989882095915395</v>
      </c>
      <c r="AE7698">
        <v>-1.6003796522971301</v>
      </c>
      <c r="AF7698">
        <v>0.64997455747578503</v>
      </c>
      <c r="AG7698">
        <v>0.80674443595273604</v>
      </c>
      <c r="AH7698">
        <v>0.12398572657575201</v>
      </c>
      <c r="AI7698">
        <v>0.59609816080359102</v>
      </c>
      <c r="AJ7698">
        <v>0.78121606160956403</v>
      </c>
      <c r="AK7698">
        <v>0.26837562222754002</v>
      </c>
    </row>
    <row r="7699" spans="1:37" x14ac:dyDescent="0.2">
      <c r="A7699" t="s">
        <v>24716</v>
      </c>
      <c r="B7699">
        <v>55235669</v>
      </c>
      <c r="C7699">
        <v>55235813</v>
      </c>
      <c r="D7699">
        <v>145</v>
      </c>
      <c r="E7699" t="s">
        <v>25657</v>
      </c>
      <c r="F7699">
        <v>2</v>
      </c>
      <c r="G7699" t="s">
        <v>25658</v>
      </c>
      <c r="H7699" t="s">
        <v>31000</v>
      </c>
      <c r="I7699">
        <v>7</v>
      </c>
      <c r="J7699">
        <v>55235965</v>
      </c>
      <c r="K7699">
        <v>55255635</v>
      </c>
      <c r="L7699">
        <v>19671</v>
      </c>
      <c r="M7699">
        <v>2</v>
      </c>
      <c r="N7699">
        <v>102725541</v>
      </c>
      <c r="O7699" t="s">
        <v>25659</v>
      </c>
      <c r="P7699">
        <v>19822</v>
      </c>
      <c r="Q7699" t="s">
        <v>40</v>
      </c>
      <c r="R7699" t="s">
        <v>25660</v>
      </c>
      <c r="S7699" t="s">
        <v>36235</v>
      </c>
      <c r="T7699">
        <v>0.98307826393376296</v>
      </c>
      <c r="U7699">
        <v>1</v>
      </c>
      <c r="V7699">
        <v>-0.63096834965342996</v>
      </c>
      <c r="W7699">
        <v>0.114597465318173</v>
      </c>
      <c r="X7699">
        <v>0.704072456322962</v>
      </c>
      <c r="Y7699">
        <v>-4.9851436332420196</v>
      </c>
      <c r="Z7699">
        <v>0.98009699876438805</v>
      </c>
      <c r="AA7699">
        <v>1</v>
      </c>
      <c r="AB7699">
        <v>-1.0434184990642801</v>
      </c>
      <c r="AC7699">
        <v>0.17292042737038901</v>
      </c>
      <c r="AD7699">
        <v>0.68253123924728298</v>
      </c>
      <c r="AE7699">
        <v>-2.2729608087547999</v>
      </c>
      <c r="AF7699">
        <v>0.98993024164599996</v>
      </c>
      <c r="AG7699">
        <v>1</v>
      </c>
      <c r="AH7699">
        <v>-6.4303110529778398E-2</v>
      </c>
      <c r="AI7699">
        <v>0.14662752301197801</v>
      </c>
      <c r="AJ7699">
        <v>0.78121606160956403</v>
      </c>
      <c r="AK7699">
        <v>-4.5122848844043402</v>
      </c>
    </row>
    <row r="7700" spans="1:37" x14ac:dyDescent="0.2">
      <c r="A7700" t="s">
        <v>24716</v>
      </c>
      <c r="B7700">
        <v>55235813</v>
      </c>
      <c r="C7700">
        <v>55235957</v>
      </c>
      <c r="D7700">
        <v>145</v>
      </c>
      <c r="E7700" t="s">
        <v>25661</v>
      </c>
      <c r="F7700">
        <v>0</v>
      </c>
      <c r="G7700" t="s">
        <v>25662</v>
      </c>
      <c r="H7700" t="s">
        <v>31000</v>
      </c>
      <c r="I7700">
        <v>7</v>
      </c>
      <c r="J7700">
        <v>55235965</v>
      </c>
      <c r="K7700">
        <v>55255635</v>
      </c>
      <c r="L7700">
        <v>19671</v>
      </c>
      <c r="M7700">
        <v>2</v>
      </c>
      <c r="N7700">
        <v>102725541</v>
      </c>
      <c r="O7700" t="s">
        <v>25659</v>
      </c>
      <c r="P7700">
        <v>19678</v>
      </c>
      <c r="Q7700" t="s">
        <v>40</v>
      </c>
      <c r="R7700" t="s">
        <v>25660</v>
      </c>
      <c r="S7700" t="s">
        <v>36235</v>
      </c>
      <c r="T7700">
        <v>0.98307826393376296</v>
      </c>
      <c r="U7700">
        <v>1</v>
      </c>
      <c r="V7700">
        <v>-0.63096834965342996</v>
      </c>
      <c r="W7700">
        <v>0.114597465318173</v>
      </c>
      <c r="X7700">
        <v>0.704072456322962</v>
      </c>
      <c r="Y7700">
        <v>-4.9851436332420196</v>
      </c>
      <c r="Z7700">
        <v>0.98009699876438805</v>
      </c>
      <c r="AA7700">
        <v>1</v>
      </c>
      <c r="AB7700">
        <v>-0.98274115392960304</v>
      </c>
      <c r="AC7700">
        <v>0.180649488753301</v>
      </c>
      <c r="AD7700">
        <v>0.68253123924728298</v>
      </c>
      <c r="AE7700">
        <v>-2.1620388271204098</v>
      </c>
      <c r="AF7700">
        <v>1</v>
      </c>
      <c r="AG7700">
        <v>1</v>
      </c>
      <c r="AH7700">
        <v>-0.107081488787514</v>
      </c>
      <c r="AI7700">
        <v>0.14662752301197801</v>
      </c>
      <c r="AJ7700">
        <v>0.78121606160956403</v>
      </c>
      <c r="AK7700">
        <v>-4.5419331603467699</v>
      </c>
    </row>
    <row r="7701" spans="1:37" x14ac:dyDescent="0.2">
      <c r="A7701" t="s">
        <v>24716</v>
      </c>
      <c r="B7701">
        <v>55235957</v>
      </c>
      <c r="C7701">
        <v>55236101</v>
      </c>
      <c r="D7701">
        <v>145</v>
      </c>
      <c r="E7701" t="s">
        <v>25663</v>
      </c>
      <c r="F7701">
        <v>5</v>
      </c>
      <c r="G7701" t="s">
        <v>25664</v>
      </c>
      <c r="H7701" t="s">
        <v>36236</v>
      </c>
      <c r="I7701">
        <v>7</v>
      </c>
      <c r="J7701">
        <v>55235965</v>
      </c>
      <c r="K7701">
        <v>55255635</v>
      </c>
      <c r="L7701">
        <v>19671</v>
      </c>
      <c r="M7701">
        <v>2</v>
      </c>
      <c r="N7701">
        <v>102725541</v>
      </c>
      <c r="O7701" t="s">
        <v>25659</v>
      </c>
      <c r="P7701">
        <v>19534</v>
      </c>
      <c r="Q7701" t="s">
        <v>40</v>
      </c>
      <c r="R7701" t="s">
        <v>25660</v>
      </c>
      <c r="S7701" t="s">
        <v>36235</v>
      </c>
      <c r="T7701">
        <v>0.98307826393376296</v>
      </c>
      <c r="U7701">
        <v>1</v>
      </c>
      <c r="V7701">
        <v>-0.63096834965342996</v>
      </c>
      <c r="W7701">
        <v>0.114597465318173</v>
      </c>
      <c r="X7701">
        <v>0.704072456322962</v>
      </c>
      <c r="Y7701">
        <v>-4.9851436332420196</v>
      </c>
      <c r="Z7701">
        <v>0.98009699876438805</v>
      </c>
      <c r="AA7701">
        <v>1</v>
      </c>
      <c r="AB7701">
        <v>-0.98274115392960304</v>
      </c>
      <c r="AC7701">
        <v>0.180649488753301</v>
      </c>
      <c r="AD7701">
        <v>0.68253123924728298</v>
      </c>
      <c r="AE7701">
        <v>-2.1620388271204098</v>
      </c>
      <c r="AF7701">
        <v>1</v>
      </c>
      <c r="AG7701">
        <v>1</v>
      </c>
      <c r="AH7701">
        <v>-0.107081488787514</v>
      </c>
      <c r="AI7701">
        <v>0.14662752301197801</v>
      </c>
      <c r="AJ7701">
        <v>0.78121606160956403</v>
      </c>
      <c r="AK7701">
        <v>-4.5419331603467699</v>
      </c>
    </row>
    <row r="7702" spans="1:37" x14ac:dyDescent="0.2">
      <c r="A7702" t="s">
        <v>24716</v>
      </c>
      <c r="B7702">
        <v>55344341</v>
      </c>
      <c r="C7702">
        <v>55344494</v>
      </c>
      <c r="D7702">
        <v>154</v>
      </c>
      <c r="E7702" t="s">
        <v>25665</v>
      </c>
      <c r="F7702">
        <v>16</v>
      </c>
      <c r="G7702" t="s">
        <v>25666</v>
      </c>
      <c r="H7702" t="s">
        <v>36237</v>
      </c>
      <c r="I7702">
        <v>7</v>
      </c>
      <c r="J7702">
        <v>55365337</v>
      </c>
      <c r="K7702">
        <v>55433737</v>
      </c>
      <c r="L7702">
        <v>68401</v>
      </c>
      <c r="M7702">
        <v>1</v>
      </c>
      <c r="N7702">
        <v>55915</v>
      </c>
      <c r="O7702" t="s">
        <v>25667</v>
      </c>
      <c r="P7702">
        <v>-20843</v>
      </c>
      <c r="Q7702" t="s">
        <v>25668</v>
      </c>
      <c r="R7702" t="s">
        <v>25669</v>
      </c>
      <c r="S7702" t="s">
        <v>36238</v>
      </c>
      <c r="T7702">
        <v>1</v>
      </c>
      <c r="U7702">
        <v>1</v>
      </c>
      <c r="V7702">
        <v>-5.30889016900285E-2</v>
      </c>
      <c r="W7702">
        <v>0.94541066367716797</v>
      </c>
      <c r="X7702">
        <v>0.95159051474143896</v>
      </c>
      <c r="Y7702">
        <v>0.152156204311821</v>
      </c>
      <c r="Z7702">
        <v>0.65379035313853895</v>
      </c>
      <c r="AA7702">
        <v>0.84521697243271998</v>
      </c>
      <c r="AB7702">
        <v>-1.01656296724224</v>
      </c>
      <c r="AC7702">
        <v>0.71753805159658501</v>
      </c>
      <c r="AD7702">
        <v>0.87989882095915395</v>
      </c>
      <c r="AE7702">
        <v>-0.8478437372655</v>
      </c>
      <c r="AF7702">
        <v>0.64997455747578503</v>
      </c>
      <c r="AG7702">
        <v>0.80674443595273604</v>
      </c>
      <c r="AH7702">
        <v>0.87652171678820001</v>
      </c>
      <c r="AI7702">
        <v>0.59609816080359102</v>
      </c>
      <c r="AJ7702">
        <v>0.78121606160956403</v>
      </c>
      <c r="AK7702">
        <v>1.02091161740319</v>
      </c>
    </row>
    <row r="7703" spans="1:37" x14ac:dyDescent="0.2">
      <c r="A7703" t="s">
        <v>24716</v>
      </c>
      <c r="B7703">
        <v>55344537</v>
      </c>
      <c r="C7703">
        <v>55344835</v>
      </c>
      <c r="D7703">
        <v>299</v>
      </c>
      <c r="E7703" t="s">
        <v>25670</v>
      </c>
      <c r="F7703">
        <v>27</v>
      </c>
      <c r="G7703" t="s">
        <v>25671</v>
      </c>
      <c r="H7703" t="s">
        <v>36237</v>
      </c>
      <c r="I7703">
        <v>7</v>
      </c>
      <c r="J7703">
        <v>55365337</v>
      </c>
      <c r="K7703">
        <v>55433737</v>
      </c>
      <c r="L7703">
        <v>68401</v>
      </c>
      <c r="M7703">
        <v>1</v>
      </c>
      <c r="N7703">
        <v>55915</v>
      </c>
      <c r="O7703" t="s">
        <v>25667</v>
      </c>
      <c r="P7703">
        <v>-20502</v>
      </c>
      <c r="Q7703" t="s">
        <v>25668</v>
      </c>
      <c r="R7703" t="s">
        <v>25669</v>
      </c>
      <c r="S7703" t="s">
        <v>36238</v>
      </c>
      <c r="T7703">
        <v>1</v>
      </c>
      <c r="U7703">
        <v>1</v>
      </c>
      <c r="V7703">
        <v>-5.30889016900285E-2</v>
      </c>
      <c r="W7703">
        <v>0.94541066367716797</v>
      </c>
      <c r="X7703">
        <v>0.95159051474143896</v>
      </c>
      <c r="Y7703">
        <v>0.152156204311821</v>
      </c>
      <c r="Z7703">
        <v>1</v>
      </c>
      <c r="AA7703">
        <v>1</v>
      </c>
      <c r="AB7703">
        <v>-0.54402230130541696</v>
      </c>
      <c r="AC7703">
        <v>0.92091778829119397</v>
      </c>
      <c r="AD7703">
        <v>0.94068432309766403</v>
      </c>
      <c r="AE7703">
        <v>-0.37530307046985001</v>
      </c>
      <c r="AF7703">
        <v>1</v>
      </c>
      <c r="AG7703">
        <v>1</v>
      </c>
      <c r="AH7703">
        <v>0.43741907512960199</v>
      </c>
      <c r="AI7703">
        <v>0.95029317176085903</v>
      </c>
      <c r="AJ7703">
        <v>0.98621344597861504</v>
      </c>
      <c r="AK7703">
        <v>0.58180897722596203</v>
      </c>
    </row>
    <row r="7704" spans="1:37" x14ac:dyDescent="0.2">
      <c r="A7704" t="s">
        <v>24716</v>
      </c>
      <c r="B7704">
        <v>55345001</v>
      </c>
      <c r="C7704">
        <v>55345299</v>
      </c>
      <c r="D7704">
        <v>299</v>
      </c>
      <c r="E7704" t="s">
        <v>25672</v>
      </c>
      <c r="F7704">
        <v>33</v>
      </c>
      <c r="G7704" t="s">
        <v>25673</v>
      </c>
      <c r="H7704" t="s">
        <v>31000</v>
      </c>
      <c r="I7704">
        <v>7</v>
      </c>
      <c r="J7704">
        <v>55365337</v>
      </c>
      <c r="K7704">
        <v>55433737</v>
      </c>
      <c r="L7704">
        <v>68401</v>
      </c>
      <c r="M7704">
        <v>1</v>
      </c>
      <c r="N7704">
        <v>55915</v>
      </c>
      <c r="O7704" t="s">
        <v>25667</v>
      </c>
      <c r="P7704">
        <v>-20038</v>
      </c>
      <c r="Q7704" t="s">
        <v>25668</v>
      </c>
      <c r="R7704" t="s">
        <v>25669</v>
      </c>
      <c r="S7704" t="s">
        <v>36238</v>
      </c>
      <c r="T7704">
        <v>0.35387198439864398</v>
      </c>
      <c r="U7704">
        <v>0.603102917160658</v>
      </c>
      <c r="V7704">
        <v>-21.8181316064722</v>
      </c>
      <c r="W7704">
        <v>0.38920677604595899</v>
      </c>
      <c r="X7704">
        <v>0.704072456322962</v>
      </c>
      <c r="Y7704">
        <v>-21.686887110353702</v>
      </c>
      <c r="Z7704">
        <v>0.69013698642955401</v>
      </c>
      <c r="AA7704">
        <v>0.84521697243271998</v>
      </c>
      <c r="AB7704">
        <v>1.18251100453525</v>
      </c>
      <c r="AC7704">
        <v>0.75388744886274095</v>
      </c>
      <c r="AD7704">
        <v>0.87989882095915395</v>
      </c>
      <c r="AE7704">
        <v>1.3512302016645401</v>
      </c>
      <c r="AF7704">
        <v>0.32549523997010099</v>
      </c>
      <c r="AG7704">
        <v>0.70473078222419605</v>
      </c>
      <c r="AH7704">
        <v>-23.271239172491299</v>
      </c>
      <c r="AI7704">
        <v>0.35038410267202102</v>
      </c>
      <c r="AJ7704">
        <v>0.78121606160956403</v>
      </c>
      <c r="AK7704">
        <v>-23.200849851725199</v>
      </c>
    </row>
    <row r="7705" spans="1:37" x14ac:dyDescent="0.2">
      <c r="A7705" t="s">
        <v>24716</v>
      </c>
      <c r="B7705">
        <v>55345517</v>
      </c>
      <c r="C7705">
        <v>55345668</v>
      </c>
      <c r="D7705">
        <v>152</v>
      </c>
      <c r="E7705" t="s">
        <v>25674</v>
      </c>
      <c r="F7705">
        <v>7</v>
      </c>
      <c r="G7705" t="s">
        <v>25675</v>
      </c>
      <c r="H7705" t="s">
        <v>31000</v>
      </c>
      <c r="I7705">
        <v>7</v>
      </c>
      <c r="J7705">
        <v>55365337</v>
      </c>
      <c r="K7705">
        <v>55433737</v>
      </c>
      <c r="L7705">
        <v>68401</v>
      </c>
      <c r="M7705">
        <v>1</v>
      </c>
      <c r="N7705">
        <v>55915</v>
      </c>
      <c r="O7705" t="s">
        <v>25667</v>
      </c>
      <c r="P7705">
        <v>-19669</v>
      </c>
      <c r="Q7705" t="s">
        <v>25668</v>
      </c>
      <c r="R7705" t="s">
        <v>25669</v>
      </c>
      <c r="S7705" t="s">
        <v>36238</v>
      </c>
      <c r="T7705">
        <v>0.35387198439864398</v>
      </c>
      <c r="U7705">
        <v>0.603102917160658</v>
      </c>
      <c r="V7705">
        <v>-21.8181316064722</v>
      </c>
      <c r="W7705">
        <v>0.38920677604595899</v>
      </c>
      <c r="X7705">
        <v>0.704072456322962</v>
      </c>
      <c r="Y7705">
        <v>-21.686887110353702</v>
      </c>
      <c r="Z7705">
        <v>0.69013698642955401</v>
      </c>
      <c r="AA7705">
        <v>0.84521697243271998</v>
      </c>
      <c r="AB7705">
        <v>1.2586217975503E-2</v>
      </c>
      <c r="AC7705">
        <v>0.75388744886274095</v>
      </c>
      <c r="AD7705">
        <v>0.87989882095915395</v>
      </c>
      <c r="AE7705">
        <v>0.18130540959497901</v>
      </c>
      <c r="AF7705">
        <v>0.32549523997010099</v>
      </c>
      <c r="AG7705">
        <v>0.70473078222419605</v>
      </c>
      <c r="AH7705">
        <v>-22.411287498770999</v>
      </c>
      <c r="AI7705">
        <v>0.35038410267202102</v>
      </c>
      <c r="AJ7705">
        <v>0.78121606160956403</v>
      </c>
      <c r="AK7705">
        <v>-22.340898183811898</v>
      </c>
    </row>
    <row r="7706" spans="1:37" x14ac:dyDescent="0.2">
      <c r="A7706" t="s">
        <v>24716</v>
      </c>
      <c r="B7706">
        <v>55449322</v>
      </c>
      <c r="C7706">
        <v>55449493</v>
      </c>
      <c r="D7706">
        <v>172</v>
      </c>
      <c r="E7706" t="s">
        <v>25676</v>
      </c>
      <c r="F7706">
        <v>18</v>
      </c>
      <c r="G7706" t="s">
        <v>25677</v>
      </c>
      <c r="H7706" t="s">
        <v>36239</v>
      </c>
      <c r="I7706">
        <v>7</v>
      </c>
      <c r="J7706">
        <v>55428056</v>
      </c>
      <c r="K7706">
        <v>55431406</v>
      </c>
      <c r="L7706">
        <v>3351</v>
      </c>
      <c r="M7706">
        <v>1</v>
      </c>
      <c r="N7706">
        <v>55915</v>
      </c>
      <c r="O7706" t="s">
        <v>25678</v>
      </c>
      <c r="P7706">
        <v>21266</v>
      </c>
      <c r="Q7706" t="s">
        <v>25668</v>
      </c>
      <c r="R7706" t="s">
        <v>25669</v>
      </c>
      <c r="S7706" t="s">
        <v>36238</v>
      </c>
      <c r="T7706">
        <v>0.32911398597860803</v>
      </c>
      <c r="U7706">
        <v>0.603102917160658</v>
      </c>
      <c r="V7706">
        <v>23.360254262568699</v>
      </c>
      <c r="W7706">
        <v>0.20525741147413201</v>
      </c>
      <c r="X7706">
        <v>0.704072456322962</v>
      </c>
      <c r="Y7706">
        <v>-24.033877838135702</v>
      </c>
      <c r="Z7706">
        <v>0.306975110376564</v>
      </c>
      <c r="AA7706">
        <v>0.72610664078822296</v>
      </c>
      <c r="AB7706">
        <v>23.2720376337621</v>
      </c>
      <c r="AC7706">
        <v>7.0489011448141195E-2</v>
      </c>
      <c r="AD7706">
        <v>0.57684129297949804</v>
      </c>
      <c r="AE7706">
        <v>-24.033877838135702</v>
      </c>
      <c r="AF7706">
        <v>0.61410715005536498</v>
      </c>
      <c r="AG7706">
        <v>0.80674443595273604</v>
      </c>
      <c r="AH7706">
        <v>1.2613003755955099</v>
      </c>
      <c r="AI7706">
        <v>0.35038410267202102</v>
      </c>
      <c r="AJ7706">
        <v>0.78121606160956403</v>
      </c>
      <c r="AK7706">
        <v>-23.1651224408016</v>
      </c>
    </row>
    <row r="7707" spans="1:37" x14ac:dyDescent="0.2">
      <c r="A7707" t="s">
        <v>24716</v>
      </c>
      <c r="B7707">
        <v>55449493</v>
      </c>
      <c r="C7707">
        <v>55449664</v>
      </c>
      <c r="D7707">
        <v>172</v>
      </c>
      <c r="E7707" t="s">
        <v>25679</v>
      </c>
      <c r="F7707">
        <v>10</v>
      </c>
      <c r="G7707" t="s">
        <v>25680</v>
      </c>
      <c r="H7707" t="s">
        <v>36239</v>
      </c>
      <c r="I7707">
        <v>7</v>
      </c>
      <c r="J7707">
        <v>55428056</v>
      </c>
      <c r="K7707">
        <v>55431406</v>
      </c>
      <c r="L7707">
        <v>3351</v>
      </c>
      <c r="M7707">
        <v>1</v>
      </c>
      <c r="N7707">
        <v>55915</v>
      </c>
      <c r="O7707" t="s">
        <v>25678</v>
      </c>
      <c r="P7707">
        <v>21437</v>
      </c>
      <c r="Q7707" t="s">
        <v>25668</v>
      </c>
      <c r="R7707" t="s">
        <v>25669</v>
      </c>
      <c r="S7707" t="s">
        <v>36238</v>
      </c>
      <c r="T7707">
        <v>0.32911398597860803</v>
      </c>
      <c r="U7707">
        <v>0.603102917160658</v>
      </c>
      <c r="V7707">
        <v>23.360254262568699</v>
      </c>
      <c r="W7707">
        <v>0.20525741147413201</v>
      </c>
      <c r="X7707">
        <v>0.704072456322962</v>
      </c>
      <c r="Y7707">
        <v>-24.237535661075299</v>
      </c>
      <c r="Z7707">
        <v>0.306975110376564</v>
      </c>
      <c r="AA7707">
        <v>0.72610664078822296</v>
      </c>
      <c r="AB7707">
        <v>23.475695449009098</v>
      </c>
      <c r="AC7707">
        <v>7.0489011448141195E-2</v>
      </c>
      <c r="AD7707">
        <v>0.57684129297949804</v>
      </c>
      <c r="AE7707">
        <v>-24.237535661075299</v>
      </c>
      <c r="AF7707">
        <v>0.64997455747578503</v>
      </c>
      <c r="AG7707">
        <v>0.80674443595273604</v>
      </c>
      <c r="AH7707">
        <v>0.84626295660761097</v>
      </c>
      <c r="AI7707">
        <v>0.35038410267202102</v>
      </c>
      <c r="AJ7707">
        <v>0.78121606160956403</v>
      </c>
      <c r="AK7707">
        <v>-23.368780254606101</v>
      </c>
    </row>
    <row r="7708" spans="1:37" x14ac:dyDescent="0.2">
      <c r="A7708" t="s">
        <v>24716</v>
      </c>
      <c r="B7708">
        <v>55449664</v>
      </c>
      <c r="C7708">
        <v>55449835</v>
      </c>
      <c r="D7708">
        <v>172</v>
      </c>
      <c r="E7708" t="s">
        <v>25681</v>
      </c>
      <c r="F7708">
        <v>9</v>
      </c>
      <c r="G7708" t="s">
        <v>25682</v>
      </c>
      <c r="H7708" t="s">
        <v>36239</v>
      </c>
      <c r="I7708">
        <v>7</v>
      </c>
      <c r="J7708">
        <v>55428056</v>
      </c>
      <c r="K7708">
        <v>55431406</v>
      </c>
      <c r="L7708">
        <v>3351</v>
      </c>
      <c r="M7708">
        <v>1</v>
      </c>
      <c r="N7708">
        <v>55915</v>
      </c>
      <c r="O7708" t="s">
        <v>25678</v>
      </c>
      <c r="P7708">
        <v>21608</v>
      </c>
      <c r="Q7708" t="s">
        <v>25668</v>
      </c>
      <c r="R7708" t="s">
        <v>25669</v>
      </c>
      <c r="S7708" t="s">
        <v>36238</v>
      </c>
      <c r="T7708">
        <v>0.148394313193741</v>
      </c>
      <c r="U7708">
        <v>0.603102917160658</v>
      </c>
      <c r="V7708">
        <v>1.52745489799419</v>
      </c>
      <c r="W7708">
        <v>0.45677437087276901</v>
      </c>
      <c r="X7708">
        <v>0.75726018452522603</v>
      </c>
      <c r="Y7708">
        <v>-1.1225568526449601</v>
      </c>
      <c r="Z7708">
        <v>0.32591772323588503</v>
      </c>
      <c r="AA7708">
        <v>0.76096925162207596</v>
      </c>
      <c r="AB7708">
        <v>1.07645403260177</v>
      </c>
      <c r="AC7708">
        <v>0.49858561435820198</v>
      </c>
      <c r="AD7708">
        <v>0.87989882095915395</v>
      </c>
      <c r="AE7708">
        <v>-1.6534868084138901</v>
      </c>
      <c r="AF7708">
        <v>7.8063840804869597E-2</v>
      </c>
      <c r="AG7708">
        <v>0.63384817793364701</v>
      </c>
      <c r="AH7708">
        <v>1.33874875717564</v>
      </c>
      <c r="AI7708">
        <v>0.47881565140445098</v>
      </c>
      <c r="AJ7708">
        <v>0.78121606160956403</v>
      </c>
      <c r="AK7708">
        <v>-0.45012342450298498</v>
      </c>
    </row>
    <row r="7709" spans="1:37" x14ac:dyDescent="0.2">
      <c r="A7709" t="s">
        <v>24716</v>
      </c>
      <c r="B7709">
        <v>55723083</v>
      </c>
      <c r="C7709">
        <v>55723317</v>
      </c>
      <c r="D7709">
        <v>235</v>
      </c>
      <c r="E7709" t="s">
        <v>25683</v>
      </c>
      <c r="F7709">
        <v>2</v>
      </c>
      <c r="G7709" t="s">
        <v>25684</v>
      </c>
      <c r="H7709" t="s">
        <v>31000</v>
      </c>
      <c r="I7709">
        <v>7</v>
      </c>
      <c r="J7709">
        <v>55682652</v>
      </c>
      <c r="K7709">
        <v>55713252</v>
      </c>
      <c r="L7709">
        <v>30601</v>
      </c>
      <c r="M7709">
        <v>2</v>
      </c>
      <c r="N7709">
        <v>360132</v>
      </c>
      <c r="O7709" t="s">
        <v>25685</v>
      </c>
      <c r="P7709">
        <v>-9831</v>
      </c>
      <c r="Q7709" t="s">
        <v>25686</v>
      </c>
      <c r="R7709" t="s">
        <v>25687</v>
      </c>
      <c r="S7709" t="s">
        <v>36240</v>
      </c>
      <c r="T7709">
        <v>0.35387198439864398</v>
      </c>
      <c r="U7709">
        <v>0.603102917160658</v>
      </c>
      <c r="V7709">
        <v>-23.625186117793302</v>
      </c>
      <c r="W7709">
        <v>0.38920677604595899</v>
      </c>
      <c r="X7709">
        <v>0.704072456322962</v>
      </c>
      <c r="Y7709">
        <v>-23.493941595134299</v>
      </c>
      <c r="Z7709">
        <v>0.184235113180511</v>
      </c>
      <c r="AA7709">
        <v>0.72610664078822296</v>
      </c>
      <c r="AB7709">
        <v>-23.625186117793302</v>
      </c>
      <c r="AC7709">
        <v>0.21073619169722799</v>
      </c>
      <c r="AD7709">
        <v>0.68253123924728298</v>
      </c>
      <c r="AE7709">
        <v>-23.493941595134299</v>
      </c>
      <c r="AF7709">
        <v>0.501741946288212</v>
      </c>
      <c r="AG7709">
        <v>0.80674443595273604</v>
      </c>
      <c r="AH7709">
        <v>-22.695575546568001</v>
      </c>
      <c r="AI7709">
        <v>0.52399907623471598</v>
      </c>
      <c r="AJ7709">
        <v>0.78121606160956403</v>
      </c>
      <c r="AK7709">
        <v>-22.625186229295899</v>
      </c>
    </row>
    <row r="7710" spans="1:37" x14ac:dyDescent="0.2">
      <c r="A7710" t="s">
        <v>24716</v>
      </c>
      <c r="B7710">
        <v>55742599</v>
      </c>
      <c r="C7710">
        <v>55742746</v>
      </c>
      <c r="D7710">
        <v>148</v>
      </c>
      <c r="E7710" t="s">
        <v>25688</v>
      </c>
      <c r="F7710">
        <v>8</v>
      </c>
      <c r="G7710" t="s">
        <v>25689</v>
      </c>
      <c r="H7710" t="s">
        <v>31000</v>
      </c>
      <c r="I7710">
        <v>7</v>
      </c>
      <c r="J7710">
        <v>55682652</v>
      </c>
      <c r="K7710">
        <v>55713252</v>
      </c>
      <c r="L7710">
        <v>30601</v>
      </c>
      <c r="M7710">
        <v>2</v>
      </c>
      <c r="N7710">
        <v>360132</v>
      </c>
      <c r="O7710" t="s">
        <v>25685</v>
      </c>
      <c r="P7710">
        <v>-29347</v>
      </c>
      <c r="Q7710" t="s">
        <v>25686</v>
      </c>
      <c r="R7710" t="s">
        <v>25687</v>
      </c>
      <c r="S7710" t="s">
        <v>36240</v>
      </c>
      <c r="T7710">
        <v>0.254431078355565</v>
      </c>
      <c r="U7710">
        <v>0.603102917160658</v>
      </c>
      <c r="V7710">
        <v>5.31290133991953</v>
      </c>
      <c r="W7710">
        <v>0.86214887914709604</v>
      </c>
      <c r="X7710">
        <v>0.95159051474143896</v>
      </c>
      <c r="Y7710">
        <v>0.50536935232906999</v>
      </c>
      <c r="Z7710">
        <v>0.64127342146525201</v>
      </c>
      <c r="AA7710">
        <v>0.84521697243271998</v>
      </c>
      <c r="AB7710">
        <v>4.3494272448402098</v>
      </c>
      <c r="AC7710">
        <v>0.615069744472027</v>
      </c>
      <c r="AD7710">
        <v>0.87989882095915395</v>
      </c>
      <c r="AE7710">
        <v>-0.494630595511244</v>
      </c>
      <c r="AF7710">
        <v>6.4397970358010495E-2</v>
      </c>
      <c r="AG7710">
        <v>0.57889197891446198</v>
      </c>
      <c r="AH7710">
        <v>6.2425109181108001</v>
      </c>
      <c r="AI7710">
        <v>0.414159359489496</v>
      </c>
      <c r="AJ7710">
        <v>0.78121606160956403</v>
      </c>
      <c r="AK7710">
        <v>1.3741247578873499</v>
      </c>
    </row>
    <row r="7711" spans="1:37" x14ac:dyDescent="0.2">
      <c r="A7711" t="s">
        <v>24716</v>
      </c>
      <c r="B7711">
        <v>55742746</v>
      </c>
      <c r="C7711">
        <v>55742893</v>
      </c>
      <c r="D7711">
        <v>148</v>
      </c>
      <c r="E7711" t="s">
        <v>25690</v>
      </c>
      <c r="F7711">
        <v>6</v>
      </c>
      <c r="G7711" t="s">
        <v>25691</v>
      </c>
      <c r="H7711" t="s">
        <v>31000</v>
      </c>
      <c r="I7711">
        <v>7</v>
      </c>
      <c r="J7711">
        <v>55682652</v>
      </c>
      <c r="K7711">
        <v>55713252</v>
      </c>
      <c r="L7711">
        <v>30601</v>
      </c>
      <c r="M7711">
        <v>2</v>
      </c>
      <c r="N7711">
        <v>360132</v>
      </c>
      <c r="O7711" t="s">
        <v>25685</v>
      </c>
      <c r="P7711">
        <v>-29494</v>
      </c>
      <c r="Q7711" t="s">
        <v>25686</v>
      </c>
      <c r="R7711" t="s">
        <v>25687</v>
      </c>
      <c r="S7711" t="s">
        <v>36240</v>
      </c>
      <c r="T7711">
        <v>0.254431078355565</v>
      </c>
      <c r="U7711">
        <v>0.603102917160658</v>
      </c>
      <c r="V7711">
        <v>6.4021051376284497</v>
      </c>
      <c r="W7711">
        <v>0.94067867906597702</v>
      </c>
      <c r="X7711">
        <v>0.95159051474143896</v>
      </c>
      <c r="Y7711">
        <v>-1.2545222353969501</v>
      </c>
      <c r="Z7711">
        <v>0.64127342146525201</v>
      </c>
      <c r="AA7711">
        <v>0.84521697243271998</v>
      </c>
      <c r="AB7711">
        <v>5.43863102723508</v>
      </c>
      <c r="AC7711">
        <v>0.56718065613419599</v>
      </c>
      <c r="AD7711">
        <v>0.87989882095915395</v>
      </c>
      <c r="AE7711">
        <v>-2.2545221832372602</v>
      </c>
      <c r="AF7711">
        <v>6.4397970358010495E-2</v>
      </c>
      <c r="AG7711">
        <v>0.57889197891446198</v>
      </c>
      <c r="AH7711">
        <v>7.3317147158197198</v>
      </c>
      <c r="AI7711">
        <v>0.45687063064905098</v>
      </c>
      <c r="AJ7711">
        <v>0.78121606160956403</v>
      </c>
      <c r="AK7711">
        <v>-0.38576678673495801</v>
      </c>
    </row>
    <row r="7712" spans="1:37" x14ac:dyDescent="0.2">
      <c r="A7712" t="s">
        <v>24716</v>
      </c>
      <c r="B7712">
        <v>55742940</v>
      </c>
      <c r="C7712">
        <v>55743148</v>
      </c>
      <c r="D7712">
        <v>209</v>
      </c>
      <c r="E7712" t="s">
        <v>25692</v>
      </c>
      <c r="F7712">
        <v>9</v>
      </c>
      <c r="G7712" t="s">
        <v>25693</v>
      </c>
      <c r="H7712" t="s">
        <v>36241</v>
      </c>
      <c r="I7712">
        <v>7</v>
      </c>
      <c r="J7712">
        <v>55682652</v>
      </c>
      <c r="K7712">
        <v>55713252</v>
      </c>
      <c r="L7712">
        <v>30601</v>
      </c>
      <c r="M7712">
        <v>2</v>
      </c>
      <c r="N7712">
        <v>360132</v>
      </c>
      <c r="O7712" t="s">
        <v>25685</v>
      </c>
      <c r="P7712">
        <v>-29688</v>
      </c>
      <c r="Q7712" t="s">
        <v>25686</v>
      </c>
      <c r="R7712" t="s">
        <v>25687</v>
      </c>
      <c r="S7712" t="s">
        <v>36240</v>
      </c>
      <c r="T7712">
        <v>0.254431078355565</v>
      </c>
      <c r="U7712">
        <v>0.603102917160658</v>
      </c>
      <c r="V7712">
        <v>6.4021051376284497</v>
      </c>
      <c r="W7712">
        <v>0.94067867906597702</v>
      </c>
      <c r="X7712">
        <v>0.95159051474143896</v>
      </c>
      <c r="Y7712">
        <v>-1.2545222353969501</v>
      </c>
      <c r="Z7712">
        <v>0.64127342146525201</v>
      </c>
      <c r="AA7712">
        <v>0.84521697243271998</v>
      </c>
      <c r="AB7712">
        <v>5.43863102723508</v>
      </c>
      <c r="AC7712">
        <v>0.56718065613419599</v>
      </c>
      <c r="AD7712">
        <v>0.87989882095915395</v>
      </c>
      <c r="AE7712">
        <v>-2.2545221832372602</v>
      </c>
      <c r="AF7712">
        <v>6.4397970358010495E-2</v>
      </c>
      <c r="AG7712">
        <v>0.57889197891446198</v>
      </c>
      <c r="AH7712">
        <v>7.3317147158197198</v>
      </c>
      <c r="AI7712">
        <v>0.45687063064905098</v>
      </c>
      <c r="AJ7712">
        <v>0.78121606160956403</v>
      </c>
      <c r="AK7712">
        <v>-0.38576678673495801</v>
      </c>
    </row>
    <row r="7713" spans="1:37" x14ac:dyDescent="0.2">
      <c r="A7713" t="s">
        <v>24716</v>
      </c>
      <c r="B7713">
        <v>55943440</v>
      </c>
      <c r="C7713">
        <v>55943583</v>
      </c>
      <c r="D7713">
        <v>144</v>
      </c>
      <c r="E7713" t="s">
        <v>25694</v>
      </c>
      <c r="F7713">
        <v>6</v>
      </c>
      <c r="G7713" t="s">
        <v>25695</v>
      </c>
      <c r="H7713" t="s">
        <v>36242</v>
      </c>
      <c r="I7713">
        <v>7</v>
      </c>
      <c r="J7713">
        <v>55951793</v>
      </c>
      <c r="K7713">
        <v>55984877</v>
      </c>
      <c r="L7713">
        <v>33085</v>
      </c>
      <c r="M7713">
        <v>1</v>
      </c>
      <c r="N7713">
        <v>2631</v>
      </c>
      <c r="O7713" t="s">
        <v>25696</v>
      </c>
      <c r="P7713">
        <v>-8210</v>
      </c>
      <c r="Q7713" t="s">
        <v>25697</v>
      </c>
      <c r="R7713" t="s">
        <v>25698</v>
      </c>
      <c r="S7713" t="s">
        <v>36243</v>
      </c>
      <c r="T7713">
        <v>0.37474282219709298</v>
      </c>
      <c r="U7713">
        <v>0.63021465694884504</v>
      </c>
      <c r="V7713">
        <v>-0.58490898209559306</v>
      </c>
      <c r="W7713">
        <v>0.46931065074780198</v>
      </c>
      <c r="X7713">
        <v>0.76779875834926103</v>
      </c>
      <c r="Y7713">
        <v>-0.520378599052569</v>
      </c>
      <c r="Z7713">
        <v>9.8235330130353002E-2</v>
      </c>
      <c r="AA7713">
        <v>0.72610664078822296</v>
      </c>
      <c r="AB7713">
        <v>-0.92462579945488499</v>
      </c>
      <c r="AC7713">
        <v>0.24528612753595999</v>
      </c>
      <c r="AD7713">
        <v>0.68253123924728298</v>
      </c>
      <c r="AE7713">
        <v>-0.74430242856339901</v>
      </c>
      <c r="AF7713">
        <v>0.98616802604028897</v>
      </c>
      <c r="AG7713">
        <v>1</v>
      </c>
      <c r="AH7713">
        <v>-8.1220006007848497E-2</v>
      </c>
      <c r="AI7713">
        <v>0.83717230986648195</v>
      </c>
      <c r="AJ7713">
        <v>0.95896800690842199</v>
      </c>
      <c r="AK7713">
        <v>-0.147663319536255</v>
      </c>
    </row>
    <row r="7714" spans="1:37" x14ac:dyDescent="0.2">
      <c r="A7714" t="s">
        <v>24716</v>
      </c>
      <c r="B7714">
        <v>55975294</v>
      </c>
      <c r="C7714">
        <v>55975350</v>
      </c>
      <c r="D7714">
        <v>57</v>
      </c>
      <c r="E7714" t="s">
        <v>25699</v>
      </c>
      <c r="F7714">
        <v>1</v>
      </c>
      <c r="G7714" t="s">
        <v>25700</v>
      </c>
      <c r="H7714" t="s">
        <v>36244</v>
      </c>
      <c r="I7714">
        <v>7</v>
      </c>
      <c r="J7714">
        <v>55978907</v>
      </c>
      <c r="K7714">
        <v>56000178</v>
      </c>
      <c r="L7714">
        <v>21272</v>
      </c>
      <c r="M7714">
        <v>1</v>
      </c>
      <c r="N7714">
        <v>2631</v>
      </c>
      <c r="O7714" t="s">
        <v>25701</v>
      </c>
      <c r="P7714">
        <v>-3557</v>
      </c>
      <c r="Q7714" t="s">
        <v>25697</v>
      </c>
      <c r="R7714" t="s">
        <v>25698</v>
      </c>
      <c r="S7714" t="s">
        <v>36243</v>
      </c>
      <c r="T7714">
        <v>0.69062799226082405</v>
      </c>
      <c r="U7714">
        <v>0.89866087987890797</v>
      </c>
      <c r="V7714">
        <v>-6.0405959120905801E-2</v>
      </c>
      <c r="W7714">
        <v>0.223230268132212</v>
      </c>
      <c r="X7714">
        <v>0.704072456322962</v>
      </c>
      <c r="Y7714">
        <v>-1.33599439592673</v>
      </c>
      <c r="Z7714">
        <v>0.53737219571390304</v>
      </c>
      <c r="AA7714">
        <v>0.84521697243271998</v>
      </c>
      <c r="AB7714">
        <v>-0.41876036730427302</v>
      </c>
      <c r="AC7714">
        <v>0.17915738066481701</v>
      </c>
      <c r="AD7714">
        <v>0.68253123924728298</v>
      </c>
      <c r="AE7714">
        <v>-1.4289256327856901</v>
      </c>
      <c r="AF7714">
        <v>0.90737310278370398</v>
      </c>
      <c r="AG7714">
        <v>1</v>
      </c>
      <c r="AH7714">
        <v>0.307570955419536</v>
      </c>
      <c r="AI7714">
        <v>0.39188400991394501</v>
      </c>
      <c r="AJ7714">
        <v>0.78121606160956403</v>
      </c>
      <c r="AK7714">
        <v>-0.83057923077544304</v>
      </c>
    </row>
    <row r="7715" spans="1:37" x14ac:dyDescent="0.2">
      <c r="A7715" t="s">
        <v>24716</v>
      </c>
      <c r="B7715">
        <v>56132747</v>
      </c>
      <c r="C7715">
        <v>56132795</v>
      </c>
      <c r="D7715">
        <v>49</v>
      </c>
      <c r="E7715" t="s">
        <v>25702</v>
      </c>
      <c r="F7715">
        <v>0</v>
      </c>
      <c r="G7715" t="s">
        <v>25703</v>
      </c>
      <c r="H7715" t="s">
        <v>31000</v>
      </c>
      <c r="I7715">
        <v>7</v>
      </c>
      <c r="J7715">
        <v>56114681</v>
      </c>
      <c r="K7715">
        <v>56116417</v>
      </c>
      <c r="L7715">
        <v>1737</v>
      </c>
      <c r="M7715">
        <v>2</v>
      </c>
      <c r="N7715">
        <v>389493</v>
      </c>
      <c r="O7715" t="s">
        <v>25704</v>
      </c>
      <c r="P7715">
        <v>-16330</v>
      </c>
      <c r="Q7715" t="s">
        <v>25705</v>
      </c>
      <c r="R7715" t="s">
        <v>25706</v>
      </c>
      <c r="S7715" t="s">
        <v>36245</v>
      </c>
      <c r="T7715">
        <v>0.97213403838398904</v>
      </c>
      <c r="U7715">
        <v>1</v>
      </c>
      <c r="V7715">
        <v>0.599709245978298</v>
      </c>
      <c r="W7715">
        <v>0.89107655920673101</v>
      </c>
      <c r="X7715">
        <v>0.95159051474143896</v>
      </c>
      <c r="Y7715">
        <v>0.80495434958418799</v>
      </c>
      <c r="Z7715">
        <v>0.69013698642955401</v>
      </c>
      <c r="AA7715">
        <v>0.84521697243271998</v>
      </c>
      <c r="AB7715">
        <v>-0.36376482365289298</v>
      </c>
      <c r="AC7715">
        <v>0.75388744886274095</v>
      </c>
      <c r="AD7715">
        <v>0.87989882095915395</v>
      </c>
      <c r="AE7715">
        <v>-0.19504559607211699</v>
      </c>
      <c r="AF7715">
        <v>0.61410715005536498</v>
      </c>
      <c r="AG7715">
        <v>0.80674443595273604</v>
      </c>
      <c r="AH7715">
        <v>1.5293198396554299</v>
      </c>
      <c r="AI7715">
        <v>0.56157887380500204</v>
      </c>
      <c r="AJ7715">
        <v>0.78121606160956403</v>
      </c>
      <c r="AK7715">
        <v>1.6737097378744701</v>
      </c>
    </row>
    <row r="7716" spans="1:37" x14ac:dyDescent="0.2">
      <c r="A7716" t="s">
        <v>24716</v>
      </c>
      <c r="B7716">
        <v>56370648</v>
      </c>
      <c r="C7716">
        <v>56370805</v>
      </c>
      <c r="D7716">
        <v>158</v>
      </c>
      <c r="E7716" t="s">
        <v>25707</v>
      </c>
      <c r="F7716">
        <v>11</v>
      </c>
      <c r="G7716" t="s">
        <v>25708</v>
      </c>
      <c r="H7716" t="s">
        <v>31000</v>
      </c>
      <c r="I7716">
        <v>7</v>
      </c>
      <c r="J7716">
        <v>56421857</v>
      </c>
      <c r="K7716">
        <v>56432702</v>
      </c>
      <c r="L7716">
        <v>10846</v>
      </c>
      <c r="M7716">
        <v>2</v>
      </c>
      <c r="N7716">
        <v>650226</v>
      </c>
      <c r="O7716" t="s">
        <v>25709</v>
      </c>
      <c r="P7716">
        <v>61897</v>
      </c>
      <c r="Q7716" t="s">
        <v>40</v>
      </c>
      <c r="R7716" t="s">
        <v>25710</v>
      </c>
      <c r="S7716" t="s">
        <v>36246</v>
      </c>
      <c r="T7716">
        <v>0.36804603536381397</v>
      </c>
      <c r="U7716">
        <v>0.62275929893050896</v>
      </c>
      <c r="V7716">
        <v>0.16659023328802</v>
      </c>
      <c r="W7716">
        <v>0.60568426597767</v>
      </c>
      <c r="X7716">
        <v>0.91297319484330297</v>
      </c>
      <c r="Y7716">
        <v>-1.11227978413624</v>
      </c>
      <c r="Z7716">
        <v>0.30228196262752</v>
      </c>
      <c r="AA7716">
        <v>0.72610664078822296</v>
      </c>
      <c r="AB7716">
        <v>-0.13453320265059801</v>
      </c>
      <c r="AC7716">
        <v>0.72351822969165502</v>
      </c>
      <c r="AD7716">
        <v>0.87989882095915395</v>
      </c>
      <c r="AE7716">
        <v>-0.90939223692864801</v>
      </c>
      <c r="AF7716">
        <v>0.559495554341785</v>
      </c>
      <c r="AG7716">
        <v>0.80674443595273604</v>
      </c>
      <c r="AH7716">
        <v>0.39768330007930702</v>
      </c>
      <c r="AI7716">
        <v>0.613664140596893</v>
      </c>
      <c r="AJ7716">
        <v>0.79347961888521201</v>
      </c>
      <c r="AK7716">
        <v>-0.82609569736600996</v>
      </c>
    </row>
    <row r="7717" spans="1:37" x14ac:dyDescent="0.2">
      <c r="A7717" t="s">
        <v>24716</v>
      </c>
      <c r="B7717">
        <v>56370805</v>
      </c>
      <c r="C7717">
        <v>56370962</v>
      </c>
      <c r="D7717">
        <v>158</v>
      </c>
      <c r="E7717" t="s">
        <v>25711</v>
      </c>
      <c r="F7717">
        <v>10</v>
      </c>
      <c r="G7717" t="s">
        <v>25712</v>
      </c>
      <c r="H7717" t="s">
        <v>31000</v>
      </c>
      <c r="I7717">
        <v>7</v>
      </c>
      <c r="J7717">
        <v>56421857</v>
      </c>
      <c r="K7717">
        <v>56432702</v>
      </c>
      <c r="L7717">
        <v>10846</v>
      </c>
      <c r="M7717">
        <v>2</v>
      </c>
      <c r="N7717">
        <v>650226</v>
      </c>
      <c r="O7717" t="s">
        <v>25709</v>
      </c>
      <c r="P7717">
        <v>61740</v>
      </c>
      <c r="Q7717" t="s">
        <v>40</v>
      </c>
      <c r="R7717" t="s">
        <v>25710</v>
      </c>
      <c r="S7717" t="s">
        <v>36246</v>
      </c>
      <c r="T7717">
        <v>0.36804603536381397</v>
      </c>
      <c r="U7717">
        <v>0.62275929893050896</v>
      </c>
      <c r="V7717">
        <v>0.16659023328802</v>
      </c>
      <c r="W7717">
        <v>0.60568426597767</v>
      </c>
      <c r="X7717">
        <v>0.91297319484330297</v>
      </c>
      <c r="Y7717">
        <v>-1.11227978413624</v>
      </c>
      <c r="Z7717">
        <v>0.30228196262752</v>
      </c>
      <c r="AA7717">
        <v>0.72610664078822296</v>
      </c>
      <c r="AB7717">
        <v>-0.13453320265059801</v>
      </c>
      <c r="AC7717">
        <v>0.72351822969165502</v>
      </c>
      <c r="AD7717">
        <v>0.87989882095915395</v>
      </c>
      <c r="AE7717">
        <v>-0.90939223692864801</v>
      </c>
      <c r="AF7717">
        <v>0.559495554341785</v>
      </c>
      <c r="AG7717">
        <v>0.80674443595273604</v>
      </c>
      <c r="AH7717">
        <v>0.39768330007930702</v>
      </c>
      <c r="AI7717">
        <v>0.613664140596893</v>
      </c>
      <c r="AJ7717">
        <v>0.79347961888521201</v>
      </c>
      <c r="AK7717">
        <v>-0.82609569736600996</v>
      </c>
    </row>
    <row r="7718" spans="1:37" x14ac:dyDescent="0.2">
      <c r="A7718" t="s">
        <v>24716</v>
      </c>
      <c r="B7718">
        <v>56370962</v>
      </c>
      <c r="C7718">
        <v>56371119</v>
      </c>
      <c r="D7718">
        <v>158</v>
      </c>
      <c r="E7718" t="s">
        <v>25713</v>
      </c>
      <c r="F7718">
        <v>10</v>
      </c>
      <c r="G7718" t="s">
        <v>25714</v>
      </c>
      <c r="H7718" t="s">
        <v>31000</v>
      </c>
      <c r="I7718">
        <v>7</v>
      </c>
      <c r="J7718">
        <v>56421857</v>
      </c>
      <c r="K7718">
        <v>56432702</v>
      </c>
      <c r="L7718">
        <v>10846</v>
      </c>
      <c r="M7718">
        <v>2</v>
      </c>
      <c r="N7718">
        <v>650226</v>
      </c>
      <c r="O7718" t="s">
        <v>25709</v>
      </c>
      <c r="P7718">
        <v>61583</v>
      </c>
      <c r="Q7718" t="s">
        <v>40</v>
      </c>
      <c r="R7718" t="s">
        <v>25710</v>
      </c>
      <c r="S7718" t="s">
        <v>36246</v>
      </c>
      <c r="T7718">
        <v>0.65040200684600802</v>
      </c>
      <c r="U7718">
        <v>0.85370155110383095</v>
      </c>
      <c r="V7718">
        <v>1.8524808173657801</v>
      </c>
      <c r="W7718">
        <v>0.90179164126332101</v>
      </c>
      <c r="X7718">
        <v>0.95159051474143896</v>
      </c>
      <c r="Y7718">
        <v>-0.89831355747019204</v>
      </c>
      <c r="Z7718">
        <v>0.9102827286288</v>
      </c>
      <c r="AA7718">
        <v>0.99919698600769702</v>
      </c>
      <c r="AB7718">
        <v>1.3464650966262699</v>
      </c>
      <c r="AC7718">
        <v>0.93497511177499903</v>
      </c>
      <c r="AD7718">
        <v>0.94898491056239598</v>
      </c>
      <c r="AE7718">
        <v>-1.0447107540923699</v>
      </c>
      <c r="AF7718">
        <v>0.39778134049956199</v>
      </c>
      <c r="AG7718">
        <v>0.80674443595273604</v>
      </c>
      <c r="AH7718">
        <v>1.5910007598823199</v>
      </c>
      <c r="AI7718">
        <v>0.90936062522274697</v>
      </c>
      <c r="AJ7718">
        <v>0.98621344597861504</v>
      </c>
      <c r="AK7718">
        <v>-0.47069243705747099</v>
      </c>
    </row>
    <row r="7719" spans="1:37" x14ac:dyDescent="0.2">
      <c r="A7719" t="s">
        <v>24716</v>
      </c>
      <c r="B7719">
        <v>56371119</v>
      </c>
      <c r="C7719">
        <v>56371276</v>
      </c>
      <c r="D7719">
        <v>158</v>
      </c>
      <c r="E7719" t="s">
        <v>25715</v>
      </c>
      <c r="F7719">
        <v>9</v>
      </c>
      <c r="G7719" t="s">
        <v>25716</v>
      </c>
      <c r="H7719" t="s">
        <v>31000</v>
      </c>
      <c r="I7719">
        <v>7</v>
      </c>
      <c r="J7719">
        <v>56421857</v>
      </c>
      <c r="K7719">
        <v>56432702</v>
      </c>
      <c r="L7719">
        <v>10846</v>
      </c>
      <c r="M7719">
        <v>2</v>
      </c>
      <c r="N7719">
        <v>650226</v>
      </c>
      <c r="O7719" t="s">
        <v>25709</v>
      </c>
      <c r="P7719">
        <v>61426</v>
      </c>
      <c r="Q7719" t="s">
        <v>40</v>
      </c>
      <c r="R7719" t="s">
        <v>25710</v>
      </c>
      <c r="S7719" t="s">
        <v>36246</v>
      </c>
      <c r="T7719">
        <v>4.01387693822918E-2</v>
      </c>
      <c r="U7719">
        <v>0.603102917160658</v>
      </c>
      <c r="V7719">
        <v>3.65478984692496</v>
      </c>
      <c r="W7719">
        <v>0.89730945587866995</v>
      </c>
      <c r="X7719">
        <v>0.95159051474143896</v>
      </c>
      <c r="Y7719">
        <v>-0.79374374084954702</v>
      </c>
      <c r="Z7719">
        <v>0.161236356594156</v>
      </c>
      <c r="AA7719">
        <v>0.72610664078822296</v>
      </c>
      <c r="AB7719">
        <v>3.07615771184375</v>
      </c>
      <c r="AC7719">
        <v>0.92924308956147506</v>
      </c>
      <c r="AD7719">
        <v>0.94369463995043001</v>
      </c>
      <c r="AE7719">
        <v>-1.1242352792933801</v>
      </c>
      <c r="AF7719">
        <v>1.8345652316964198E-2</v>
      </c>
      <c r="AG7719">
        <v>0.476038960109122</v>
      </c>
      <c r="AH7719">
        <v>2.3618517362992399</v>
      </c>
      <c r="AI7719">
        <v>0.74498946590432102</v>
      </c>
      <c r="AJ7719">
        <v>0.90919282530143297</v>
      </c>
      <c r="AK7719">
        <v>-0.28271185008502198</v>
      </c>
    </row>
    <row r="7720" spans="1:37" x14ac:dyDescent="0.2">
      <c r="A7720" t="s">
        <v>24716</v>
      </c>
      <c r="B7720">
        <v>56371276</v>
      </c>
      <c r="C7720">
        <v>56371433</v>
      </c>
      <c r="D7720">
        <v>158</v>
      </c>
      <c r="E7720" t="s">
        <v>25717</v>
      </c>
      <c r="F7720">
        <v>6</v>
      </c>
      <c r="G7720" t="s">
        <v>25718</v>
      </c>
      <c r="H7720" t="s">
        <v>31000</v>
      </c>
      <c r="I7720">
        <v>7</v>
      </c>
      <c r="J7720">
        <v>56421857</v>
      </c>
      <c r="K7720">
        <v>56432702</v>
      </c>
      <c r="L7720">
        <v>10846</v>
      </c>
      <c r="M7720">
        <v>2</v>
      </c>
      <c r="N7720">
        <v>650226</v>
      </c>
      <c r="O7720" t="s">
        <v>25709</v>
      </c>
      <c r="P7720">
        <v>61269</v>
      </c>
      <c r="Q7720" t="s">
        <v>40</v>
      </c>
      <c r="R7720" t="s">
        <v>25710</v>
      </c>
      <c r="S7720" t="s">
        <v>36246</v>
      </c>
      <c r="T7720">
        <v>4.01387693822918E-2</v>
      </c>
      <c r="U7720">
        <v>0.603102917160658</v>
      </c>
      <c r="V7720">
        <v>3.6156493739695401</v>
      </c>
      <c r="W7720">
        <v>0.89730945587866995</v>
      </c>
      <c r="X7720">
        <v>0.95159051474143896</v>
      </c>
      <c r="Y7720">
        <v>-0.85622417505075699</v>
      </c>
      <c r="Z7720">
        <v>0.161236356594156</v>
      </c>
      <c r="AA7720">
        <v>0.72610664078822296</v>
      </c>
      <c r="AB7720">
        <v>3.0194745393295199</v>
      </c>
      <c r="AC7720">
        <v>0.92924308956147506</v>
      </c>
      <c r="AD7720">
        <v>0.94369463995043001</v>
      </c>
      <c r="AE7720">
        <v>-1.1771077753118599</v>
      </c>
      <c r="AF7720">
        <v>1.8345652316964198E-2</v>
      </c>
      <c r="AG7720">
        <v>0.476038960109122</v>
      </c>
      <c r="AH7720">
        <v>2.4127529027269201</v>
      </c>
      <c r="AI7720">
        <v>0.74498946590432102</v>
      </c>
      <c r="AJ7720">
        <v>0.90919282530143297</v>
      </c>
      <c r="AK7720">
        <v>-0.33720227877290199</v>
      </c>
    </row>
    <row r="7721" spans="1:37" x14ac:dyDescent="0.2">
      <c r="A7721" t="s">
        <v>24716</v>
      </c>
      <c r="B7721">
        <v>56371999</v>
      </c>
      <c r="C7721">
        <v>56372149</v>
      </c>
      <c r="D7721">
        <v>151</v>
      </c>
      <c r="E7721" t="s">
        <v>25719</v>
      </c>
      <c r="F7721">
        <v>13</v>
      </c>
      <c r="G7721" t="s">
        <v>25720</v>
      </c>
      <c r="H7721" t="s">
        <v>31000</v>
      </c>
      <c r="I7721">
        <v>7</v>
      </c>
      <c r="J7721">
        <v>56421857</v>
      </c>
      <c r="K7721">
        <v>56432702</v>
      </c>
      <c r="L7721">
        <v>10846</v>
      </c>
      <c r="M7721">
        <v>2</v>
      </c>
      <c r="N7721">
        <v>650226</v>
      </c>
      <c r="O7721" t="s">
        <v>25709</v>
      </c>
      <c r="P7721">
        <v>60553</v>
      </c>
      <c r="Q7721" t="s">
        <v>40</v>
      </c>
      <c r="R7721" t="s">
        <v>25710</v>
      </c>
      <c r="S7721" t="s">
        <v>36246</v>
      </c>
      <c r="T7721">
        <v>0.544742741213186</v>
      </c>
      <c r="U7721">
        <v>0.80321479550967601</v>
      </c>
      <c r="V7721">
        <v>-0.16554229569823001</v>
      </c>
      <c r="W7721">
        <v>0.60568426597767</v>
      </c>
      <c r="X7721">
        <v>0.91297319484330297</v>
      </c>
      <c r="Y7721">
        <v>-0.70319267413152398</v>
      </c>
      <c r="Z7721">
        <v>0.38969614864938801</v>
      </c>
      <c r="AA7721">
        <v>0.84435025072159198</v>
      </c>
      <c r="AB7721">
        <v>-0.44216366231327497</v>
      </c>
      <c r="AC7721">
        <v>0.85979960519184495</v>
      </c>
      <c r="AD7721">
        <v>0.94068432309766403</v>
      </c>
      <c r="AE7721">
        <v>-0.67012881895467002</v>
      </c>
      <c r="AF7721">
        <v>0.83624280252884797</v>
      </c>
      <c r="AG7721">
        <v>0.94034026223463196</v>
      </c>
      <c r="AH7721">
        <v>0.16210926471988499</v>
      </c>
      <c r="AI7721">
        <v>0.50715031969376001</v>
      </c>
      <c r="AJ7721">
        <v>0.78121606160956403</v>
      </c>
      <c r="AK7721">
        <v>-0.44883380812986001</v>
      </c>
    </row>
    <row r="7722" spans="1:37" x14ac:dyDescent="0.2">
      <c r="A7722" t="s">
        <v>24716</v>
      </c>
      <c r="B7722">
        <v>56372149</v>
      </c>
      <c r="C7722">
        <v>56372299</v>
      </c>
      <c r="D7722">
        <v>151</v>
      </c>
      <c r="E7722" t="s">
        <v>25721</v>
      </c>
      <c r="F7722">
        <v>8</v>
      </c>
      <c r="G7722" t="s">
        <v>25722</v>
      </c>
      <c r="H7722" t="s">
        <v>31000</v>
      </c>
      <c r="I7722">
        <v>7</v>
      </c>
      <c r="J7722">
        <v>56421857</v>
      </c>
      <c r="K7722">
        <v>56432702</v>
      </c>
      <c r="L7722">
        <v>10846</v>
      </c>
      <c r="M7722">
        <v>2</v>
      </c>
      <c r="N7722">
        <v>650226</v>
      </c>
      <c r="O7722" t="s">
        <v>25709</v>
      </c>
      <c r="P7722">
        <v>60403</v>
      </c>
      <c r="Q7722" t="s">
        <v>40</v>
      </c>
      <c r="R7722" t="s">
        <v>25710</v>
      </c>
      <c r="S7722" t="s">
        <v>36246</v>
      </c>
      <c r="T7722">
        <v>0.63249095373740505</v>
      </c>
      <c r="U7722">
        <v>0.84904924635754497</v>
      </c>
      <c r="V7722">
        <v>1.6793036500973</v>
      </c>
      <c r="W7722">
        <v>0.68033049692015601</v>
      </c>
      <c r="X7722">
        <v>0.95159051474143896</v>
      </c>
      <c r="Y7722">
        <v>-0.77989198918292502</v>
      </c>
      <c r="Z7722">
        <v>1</v>
      </c>
      <c r="AA7722">
        <v>1</v>
      </c>
      <c r="AB7722">
        <v>1.1733623315577599</v>
      </c>
      <c r="AC7722">
        <v>0.74665031815867999</v>
      </c>
      <c r="AD7722">
        <v>0.87989882095915395</v>
      </c>
      <c r="AE7722">
        <v>-1.0056418144264201</v>
      </c>
      <c r="AF7722">
        <v>0.39467316932479901</v>
      </c>
      <c r="AG7722">
        <v>0.80674443595273604</v>
      </c>
      <c r="AH7722">
        <v>1.51243864208162</v>
      </c>
      <c r="AI7722">
        <v>0.66378646653333995</v>
      </c>
      <c r="AJ7722">
        <v>0.83797284851440601</v>
      </c>
      <c r="AK7722">
        <v>-0.33524287543965797</v>
      </c>
    </row>
    <row r="7723" spans="1:37" x14ac:dyDescent="0.2">
      <c r="A7723" t="s">
        <v>24716</v>
      </c>
      <c r="B7723">
        <v>56372299</v>
      </c>
      <c r="C7723">
        <v>56372449</v>
      </c>
      <c r="D7723">
        <v>151</v>
      </c>
      <c r="E7723" t="s">
        <v>25723</v>
      </c>
      <c r="F7723">
        <v>9</v>
      </c>
      <c r="G7723" t="s">
        <v>25724</v>
      </c>
      <c r="H7723" t="s">
        <v>31000</v>
      </c>
      <c r="I7723">
        <v>7</v>
      </c>
      <c r="J7723">
        <v>56421857</v>
      </c>
      <c r="K7723">
        <v>56432702</v>
      </c>
      <c r="L7723">
        <v>10846</v>
      </c>
      <c r="M7723">
        <v>2</v>
      </c>
      <c r="N7723">
        <v>650226</v>
      </c>
      <c r="O7723" t="s">
        <v>25709</v>
      </c>
      <c r="P7723">
        <v>60253</v>
      </c>
      <c r="Q7723" t="s">
        <v>40</v>
      </c>
      <c r="R7723" t="s">
        <v>25710</v>
      </c>
      <c r="S7723" t="s">
        <v>36246</v>
      </c>
      <c r="T7723">
        <v>4.01387693822918E-2</v>
      </c>
      <c r="U7723">
        <v>0.603102917160658</v>
      </c>
      <c r="V7723">
        <v>3.72256493794906</v>
      </c>
      <c r="W7723">
        <v>0.63167608702114697</v>
      </c>
      <c r="X7723">
        <v>0.94119559056004798</v>
      </c>
      <c r="Y7723">
        <v>-0.84108861771797405</v>
      </c>
      <c r="Z7723">
        <v>0.161236356594156</v>
      </c>
      <c r="AA7723">
        <v>0.72610664078822296</v>
      </c>
      <c r="AB7723">
        <v>3.12873878185794</v>
      </c>
      <c r="AC7723">
        <v>0.51254547585059396</v>
      </c>
      <c r="AD7723">
        <v>0.87989882095915395</v>
      </c>
      <c r="AE7723">
        <v>-1.2656405802019299</v>
      </c>
      <c r="AF7723">
        <v>1.8345652316964198E-2</v>
      </c>
      <c r="AG7723">
        <v>0.476038960109122</v>
      </c>
      <c r="AH7723">
        <v>2.4282648603213999</v>
      </c>
      <c r="AI7723">
        <v>0.80727738061156795</v>
      </c>
      <c r="AJ7723">
        <v>0.94390293416205995</v>
      </c>
      <c r="AK7723">
        <v>-0.26631951223477701</v>
      </c>
    </row>
    <row r="7724" spans="1:37" x14ac:dyDescent="0.2">
      <c r="A7724" t="s">
        <v>24716</v>
      </c>
      <c r="B7724">
        <v>56372449</v>
      </c>
      <c r="C7724">
        <v>56372599</v>
      </c>
      <c r="D7724">
        <v>151</v>
      </c>
      <c r="E7724" t="s">
        <v>25725</v>
      </c>
      <c r="F7724">
        <v>10</v>
      </c>
      <c r="G7724" t="s">
        <v>25726</v>
      </c>
      <c r="H7724" t="s">
        <v>31000</v>
      </c>
      <c r="I7724">
        <v>7</v>
      </c>
      <c r="J7724">
        <v>56421857</v>
      </c>
      <c r="K7724">
        <v>56432702</v>
      </c>
      <c r="L7724">
        <v>10846</v>
      </c>
      <c r="M7724">
        <v>2</v>
      </c>
      <c r="N7724">
        <v>650226</v>
      </c>
      <c r="O7724" t="s">
        <v>25709</v>
      </c>
      <c r="P7724">
        <v>60103</v>
      </c>
      <c r="Q7724" t="s">
        <v>40</v>
      </c>
      <c r="R7724" t="s">
        <v>25710</v>
      </c>
      <c r="S7724" t="s">
        <v>36246</v>
      </c>
      <c r="T7724">
        <v>4.01387693822918E-2</v>
      </c>
      <c r="U7724">
        <v>0.603102917160658</v>
      </c>
      <c r="V7724">
        <v>3.72256493794906</v>
      </c>
      <c r="W7724">
        <v>0.63167608702114697</v>
      </c>
      <c r="X7724">
        <v>0.94119559056004798</v>
      </c>
      <c r="Y7724">
        <v>-0.84108861771797405</v>
      </c>
      <c r="Z7724">
        <v>0.161236356594156</v>
      </c>
      <c r="AA7724">
        <v>0.72610664078822296</v>
      </c>
      <c r="AB7724">
        <v>3.12873878185794</v>
      </c>
      <c r="AC7724">
        <v>0.51254547585059396</v>
      </c>
      <c r="AD7724">
        <v>0.87989882095915395</v>
      </c>
      <c r="AE7724">
        <v>-1.2656405802019299</v>
      </c>
      <c r="AF7724">
        <v>1.8345652316964198E-2</v>
      </c>
      <c r="AG7724">
        <v>0.476038960109122</v>
      </c>
      <c r="AH7724">
        <v>2.4282648603213999</v>
      </c>
      <c r="AI7724">
        <v>0.80727738061156795</v>
      </c>
      <c r="AJ7724">
        <v>0.94390293416205995</v>
      </c>
      <c r="AK7724">
        <v>-0.26631951223477701</v>
      </c>
    </row>
    <row r="7725" spans="1:37" x14ac:dyDescent="0.2">
      <c r="A7725" t="s">
        <v>24716</v>
      </c>
      <c r="B7725">
        <v>56372599</v>
      </c>
      <c r="C7725">
        <v>56372749</v>
      </c>
      <c r="D7725">
        <v>151</v>
      </c>
      <c r="E7725" t="s">
        <v>25727</v>
      </c>
      <c r="F7725">
        <v>4</v>
      </c>
      <c r="G7725" t="s">
        <v>25728</v>
      </c>
      <c r="H7725" t="s">
        <v>31000</v>
      </c>
      <c r="I7725">
        <v>7</v>
      </c>
      <c r="J7725">
        <v>56421857</v>
      </c>
      <c r="K7725">
        <v>56432702</v>
      </c>
      <c r="L7725">
        <v>10846</v>
      </c>
      <c r="M7725">
        <v>2</v>
      </c>
      <c r="N7725">
        <v>650226</v>
      </c>
      <c r="O7725" t="s">
        <v>25709</v>
      </c>
      <c r="P7725">
        <v>59953</v>
      </c>
      <c r="Q7725" t="s">
        <v>40</v>
      </c>
      <c r="R7725" t="s">
        <v>25710</v>
      </c>
      <c r="S7725" t="s">
        <v>36246</v>
      </c>
      <c r="T7725">
        <v>4.01387693822918E-2</v>
      </c>
      <c r="U7725">
        <v>0.603102917160658</v>
      </c>
      <c r="V7725">
        <v>3.6731512875850401</v>
      </c>
      <c r="W7725">
        <v>0.63167608702114697</v>
      </c>
      <c r="X7725">
        <v>0.94119559056004798</v>
      </c>
      <c r="Y7725">
        <v>-0.82721485027061004</v>
      </c>
      <c r="Z7725">
        <v>0.161236356594156</v>
      </c>
      <c r="AA7725">
        <v>0.72610664078822296</v>
      </c>
      <c r="AB7725">
        <v>3.0382186636464499</v>
      </c>
      <c r="AC7725">
        <v>0.526942638876299</v>
      </c>
      <c r="AD7725">
        <v>0.87989882095915395</v>
      </c>
      <c r="AE7725">
        <v>-1.2217940778052101</v>
      </c>
      <c r="AF7725">
        <v>1.7228063367818101E-2</v>
      </c>
      <c r="AG7725">
        <v>0.476038960109122</v>
      </c>
      <c r="AH7725">
        <v>2.5646711968562301</v>
      </c>
      <c r="AI7725">
        <v>0.80727738061156795</v>
      </c>
      <c r="AJ7725">
        <v>0.94390293416205995</v>
      </c>
      <c r="AK7725">
        <v>-0.272021278567808</v>
      </c>
    </row>
    <row r="7726" spans="1:37" x14ac:dyDescent="0.2">
      <c r="A7726" t="s">
        <v>24716</v>
      </c>
      <c r="B7726">
        <v>56373303</v>
      </c>
      <c r="C7726">
        <v>56373448</v>
      </c>
      <c r="D7726">
        <v>146</v>
      </c>
      <c r="E7726" t="s">
        <v>25729</v>
      </c>
      <c r="F7726">
        <v>11</v>
      </c>
      <c r="G7726" t="s">
        <v>25730</v>
      </c>
      <c r="H7726" t="s">
        <v>31000</v>
      </c>
      <c r="I7726">
        <v>7</v>
      </c>
      <c r="J7726">
        <v>56421857</v>
      </c>
      <c r="K7726">
        <v>56432702</v>
      </c>
      <c r="L7726">
        <v>10846</v>
      </c>
      <c r="M7726">
        <v>2</v>
      </c>
      <c r="N7726">
        <v>650226</v>
      </c>
      <c r="O7726" t="s">
        <v>25709</v>
      </c>
      <c r="P7726">
        <v>59254</v>
      </c>
      <c r="Q7726" t="s">
        <v>40</v>
      </c>
      <c r="R7726" t="s">
        <v>25710</v>
      </c>
      <c r="S7726" t="s">
        <v>36246</v>
      </c>
      <c r="T7726">
        <v>0.26434811571352801</v>
      </c>
      <c r="U7726">
        <v>0.603102917160658</v>
      </c>
      <c r="V7726">
        <v>-0.448487716778112</v>
      </c>
      <c r="W7726">
        <v>0.29324917109342202</v>
      </c>
      <c r="X7726">
        <v>0.704072456322962</v>
      </c>
      <c r="Y7726">
        <v>-2.73487025844158</v>
      </c>
      <c r="Z7726">
        <v>0.123872316933855</v>
      </c>
      <c r="AA7726">
        <v>0.72610664078822296</v>
      </c>
      <c r="AB7726">
        <v>-0.73163849758585497</v>
      </c>
      <c r="AC7726">
        <v>0.49835609423058203</v>
      </c>
      <c r="AD7726">
        <v>0.87989882095915395</v>
      </c>
      <c r="AE7726">
        <v>-1.45784675421888</v>
      </c>
      <c r="AF7726">
        <v>0.58501634883618703</v>
      </c>
      <c r="AG7726">
        <v>0.80674443595273604</v>
      </c>
      <c r="AH7726">
        <v>-2.52686829108431E-2</v>
      </c>
      <c r="AI7726">
        <v>0.27486766084654302</v>
      </c>
      <c r="AJ7726">
        <v>0.78121606160956403</v>
      </c>
      <c r="AK7726">
        <v>-2.4291339957759002</v>
      </c>
    </row>
    <row r="7727" spans="1:37" x14ac:dyDescent="0.2">
      <c r="A7727" t="s">
        <v>24716</v>
      </c>
      <c r="B7727">
        <v>56373448</v>
      </c>
      <c r="C7727">
        <v>56373593</v>
      </c>
      <c r="D7727">
        <v>146</v>
      </c>
      <c r="E7727" t="s">
        <v>25731</v>
      </c>
      <c r="F7727">
        <v>7</v>
      </c>
      <c r="G7727" t="s">
        <v>25732</v>
      </c>
      <c r="H7727" t="s">
        <v>31000</v>
      </c>
      <c r="I7727">
        <v>7</v>
      </c>
      <c r="J7727">
        <v>56421857</v>
      </c>
      <c r="K7727">
        <v>56432702</v>
      </c>
      <c r="L7727">
        <v>10846</v>
      </c>
      <c r="M7727">
        <v>2</v>
      </c>
      <c r="N7727">
        <v>650226</v>
      </c>
      <c r="O7727" t="s">
        <v>25709</v>
      </c>
      <c r="P7727">
        <v>59109</v>
      </c>
      <c r="Q7727" t="s">
        <v>40</v>
      </c>
      <c r="R7727" t="s">
        <v>25710</v>
      </c>
      <c r="S7727" t="s">
        <v>36246</v>
      </c>
      <c r="T7727">
        <v>0.56814661480377204</v>
      </c>
      <c r="U7727">
        <v>0.81360520874211995</v>
      </c>
      <c r="V7727">
        <v>1.52411537002368</v>
      </c>
      <c r="W7727">
        <v>0.47221533993422299</v>
      </c>
      <c r="X7727">
        <v>0.76972988596612002</v>
      </c>
      <c r="Y7727">
        <v>-1.2270017399712201</v>
      </c>
      <c r="Z7727">
        <v>0.98474606502665396</v>
      </c>
      <c r="AA7727">
        <v>1</v>
      </c>
      <c r="AB7727">
        <v>1.0315195707688101</v>
      </c>
      <c r="AC7727">
        <v>0.73271226261644096</v>
      </c>
      <c r="AD7727">
        <v>0.87989882095915395</v>
      </c>
      <c r="AE7727">
        <v>-1.24360617908347</v>
      </c>
      <c r="AF7727">
        <v>0.39467316932479901</v>
      </c>
      <c r="AG7727">
        <v>0.80674443595273604</v>
      </c>
      <c r="AH7727">
        <v>1.4130569565470199</v>
      </c>
      <c r="AI7727">
        <v>0.41159859923616099</v>
      </c>
      <c r="AJ7727">
        <v>0.78121606160956403</v>
      </c>
      <c r="AK7727">
        <v>-0.78567121657083605</v>
      </c>
    </row>
    <row r="7728" spans="1:37" x14ac:dyDescent="0.2">
      <c r="A7728" t="s">
        <v>24716</v>
      </c>
      <c r="B7728">
        <v>56373593</v>
      </c>
      <c r="C7728">
        <v>56373738</v>
      </c>
      <c r="D7728">
        <v>146</v>
      </c>
      <c r="E7728" t="s">
        <v>25733</v>
      </c>
      <c r="F7728">
        <v>9</v>
      </c>
      <c r="G7728" t="s">
        <v>25734</v>
      </c>
      <c r="H7728" t="s">
        <v>31000</v>
      </c>
      <c r="I7728">
        <v>7</v>
      </c>
      <c r="J7728">
        <v>56421857</v>
      </c>
      <c r="K7728">
        <v>56432702</v>
      </c>
      <c r="L7728">
        <v>10846</v>
      </c>
      <c r="M7728">
        <v>2</v>
      </c>
      <c r="N7728">
        <v>650226</v>
      </c>
      <c r="O7728" t="s">
        <v>25709</v>
      </c>
      <c r="P7728">
        <v>58964</v>
      </c>
      <c r="Q7728" t="s">
        <v>40</v>
      </c>
      <c r="R7728" t="s">
        <v>25710</v>
      </c>
      <c r="S7728" t="s">
        <v>36246</v>
      </c>
      <c r="T7728">
        <v>3.07467670355977E-2</v>
      </c>
      <c r="U7728">
        <v>0.603102917160658</v>
      </c>
      <c r="V7728">
        <v>3.6626209330313899</v>
      </c>
      <c r="W7728">
        <v>0.63167608702114697</v>
      </c>
      <c r="X7728">
        <v>0.94119559056004798</v>
      </c>
      <c r="Y7728">
        <v>-0.64741393548475301</v>
      </c>
      <c r="Z7728">
        <v>7.4285698943543199E-2</v>
      </c>
      <c r="AA7728">
        <v>0.72610664078822296</v>
      </c>
      <c r="AB7728">
        <v>3.1288479515000098</v>
      </c>
      <c r="AC7728">
        <v>0.84350734735365995</v>
      </c>
      <c r="AD7728">
        <v>0.94068432309766403</v>
      </c>
      <c r="AE7728">
        <v>-1.0653543040893501</v>
      </c>
      <c r="AF7728">
        <v>4.8940920066059802E-2</v>
      </c>
      <c r="AG7728">
        <v>0.49925146303852402</v>
      </c>
      <c r="AH7728">
        <v>2.21803091104423</v>
      </c>
      <c r="AI7728">
        <v>0.59417213972795802</v>
      </c>
      <c r="AJ7728">
        <v>0.78121606160956403</v>
      </c>
      <c r="AK7728">
        <v>-0.114492204906844</v>
      </c>
    </row>
    <row r="7729" spans="1:37" x14ac:dyDescent="0.2">
      <c r="A7729" t="s">
        <v>24716</v>
      </c>
      <c r="B7729">
        <v>56373738</v>
      </c>
      <c r="C7729">
        <v>56373883</v>
      </c>
      <c r="D7729">
        <v>146</v>
      </c>
      <c r="E7729" t="s">
        <v>25735</v>
      </c>
      <c r="F7729">
        <v>9</v>
      </c>
      <c r="G7729" t="s">
        <v>25736</v>
      </c>
      <c r="H7729" t="s">
        <v>31000</v>
      </c>
      <c r="I7729">
        <v>7</v>
      </c>
      <c r="J7729">
        <v>56421857</v>
      </c>
      <c r="K7729">
        <v>56432702</v>
      </c>
      <c r="L7729">
        <v>10846</v>
      </c>
      <c r="M7729">
        <v>2</v>
      </c>
      <c r="N7729">
        <v>650226</v>
      </c>
      <c r="O7729" t="s">
        <v>25709</v>
      </c>
      <c r="P7729">
        <v>58819</v>
      </c>
      <c r="Q7729" t="s">
        <v>40</v>
      </c>
      <c r="R7729" t="s">
        <v>25710</v>
      </c>
      <c r="S7729" t="s">
        <v>36246</v>
      </c>
      <c r="T7729">
        <v>3.07467670355977E-2</v>
      </c>
      <c r="U7729">
        <v>0.603102917160658</v>
      </c>
      <c r="V7729">
        <v>3.9081929219130398</v>
      </c>
      <c r="W7729">
        <v>0.63167608702114697</v>
      </c>
      <c r="X7729">
        <v>0.94119559056004798</v>
      </c>
      <c r="Y7729">
        <v>-0.62378970488945396</v>
      </c>
      <c r="Z7729">
        <v>0.102992079679961</v>
      </c>
      <c r="AA7729">
        <v>0.72610664078822296</v>
      </c>
      <c r="AB7729">
        <v>3.3613404852643298</v>
      </c>
      <c r="AC7729">
        <v>0.69163237408144196</v>
      </c>
      <c r="AD7729">
        <v>0.87989882095915395</v>
      </c>
      <c r="AE7729">
        <v>-1.0698023190838399</v>
      </c>
      <c r="AF7729">
        <v>2.94624312842326E-2</v>
      </c>
      <c r="AG7729">
        <v>0.476038960109122</v>
      </c>
      <c r="AH7729">
        <v>2.30495020575892</v>
      </c>
      <c r="AI7729">
        <v>0.71121605040908797</v>
      </c>
      <c r="AJ7729">
        <v>0.87872253332396999</v>
      </c>
      <c r="AK7729">
        <v>-7.8080264859385198E-2</v>
      </c>
    </row>
    <row r="7730" spans="1:37" x14ac:dyDescent="0.2">
      <c r="A7730" t="s">
        <v>24716</v>
      </c>
      <c r="B7730">
        <v>56373883</v>
      </c>
      <c r="C7730">
        <v>56374028</v>
      </c>
      <c r="D7730">
        <v>146</v>
      </c>
      <c r="E7730" t="s">
        <v>25737</v>
      </c>
      <c r="F7730">
        <v>5</v>
      </c>
      <c r="G7730" t="s">
        <v>25738</v>
      </c>
      <c r="H7730" t="s">
        <v>31000</v>
      </c>
      <c r="I7730">
        <v>7</v>
      </c>
      <c r="J7730">
        <v>56421857</v>
      </c>
      <c r="K7730">
        <v>56432702</v>
      </c>
      <c r="L7730">
        <v>10846</v>
      </c>
      <c r="M7730">
        <v>2</v>
      </c>
      <c r="N7730">
        <v>650226</v>
      </c>
      <c r="O7730" t="s">
        <v>25709</v>
      </c>
      <c r="P7730">
        <v>58674</v>
      </c>
      <c r="Q7730" t="s">
        <v>40</v>
      </c>
      <c r="R7730" t="s">
        <v>25710</v>
      </c>
      <c r="S7730" t="s">
        <v>36246</v>
      </c>
      <c r="T7730">
        <v>3.3642630602448202E-2</v>
      </c>
      <c r="U7730">
        <v>0.603102917160658</v>
      </c>
      <c r="V7730">
        <v>3.8755616010384002</v>
      </c>
      <c r="W7730">
        <v>0.65813138465521204</v>
      </c>
      <c r="X7730">
        <v>0.950310876473066</v>
      </c>
      <c r="Y7730">
        <v>-0.62084873016608</v>
      </c>
      <c r="Z7730">
        <v>0.107762046113693</v>
      </c>
      <c r="AA7730">
        <v>0.72610664078822296</v>
      </c>
      <c r="AB7730">
        <v>3.31033510787874</v>
      </c>
      <c r="AC7730">
        <v>0.69163237408144196</v>
      </c>
      <c r="AD7730">
        <v>0.87989882095915395</v>
      </c>
      <c r="AE7730">
        <v>-1.07828113691507</v>
      </c>
      <c r="AF7730">
        <v>2.94624312842326E-2</v>
      </c>
      <c r="AG7730">
        <v>0.476038960109122</v>
      </c>
      <c r="AH7730">
        <v>2.3605164227926001</v>
      </c>
      <c r="AI7730">
        <v>0.72800119856420697</v>
      </c>
      <c r="AJ7730">
        <v>0.89410417187345703</v>
      </c>
      <c r="AK7730">
        <v>-6.8543645290615796E-2</v>
      </c>
    </row>
    <row r="7731" spans="1:37" x14ac:dyDescent="0.2">
      <c r="A7731" t="s">
        <v>24716</v>
      </c>
      <c r="B7731">
        <v>56511653</v>
      </c>
      <c r="C7731">
        <v>56511809</v>
      </c>
      <c r="D7731">
        <v>157</v>
      </c>
      <c r="E7731" t="s">
        <v>25739</v>
      </c>
      <c r="F7731">
        <v>4</v>
      </c>
      <c r="G7731" t="s">
        <v>25740</v>
      </c>
      <c r="H7731" t="s">
        <v>31000</v>
      </c>
      <c r="I7731">
        <v>7</v>
      </c>
      <c r="J7731">
        <v>56493124</v>
      </c>
      <c r="K7731">
        <v>56497285</v>
      </c>
      <c r="L7731">
        <v>4162</v>
      </c>
      <c r="M7731">
        <v>1</v>
      </c>
      <c r="N7731">
        <v>222029</v>
      </c>
      <c r="O7731" t="s">
        <v>25741</v>
      </c>
      <c r="P7731">
        <v>18529</v>
      </c>
      <c r="Q7731" t="s">
        <v>40</v>
      </c>
      <c r="R7731" t="s">
        <v>25742</v>
      </c>
      <c r="S7731" t="s">
        <v>36247</v>
      </c>
      <c r="T7731">
        <v>0.32911398597860803</v>
      </c>
      <c r="U7731">
        <v>0.603102917160658</v>
      </c>
      <c r="V7731">
        <v>21.415661516023601</v>
      </c>
      <c r="W7731" t="s">
        <v>40</v>
      </c>
      <c r="X7731" t="s">
        <v>40</v>
      </c>
      <c r="Y7731">
        <v>0</v>
      </c>
      <c r="Z7731">
        <v>0.48464167878831399</v>
      </c>
      <c r="AA7731">
        <v>0.84435025072159198</v>
      </c>
      <c r="AB7731">
        <v>20.4521878819873</v>
      </c>
      <c r="AC7731">
        <v>0.45677901822897599</v>
      </c>
      <c r="AD7731">
        <v>0.82872126865393902</v>
      </c>
      <c r="AE7731">
        <v>20.489662561619699</v>
      </c>
      <c r="AF7731">
        <v>0.16793847098801201</v>
      </c>
      <c r="AG7731">
        <v>0.68151250837662902</v>
      </c>
      <c r="AH7731">
        <v>21.415661516023601</v>
      </c>
      <c r="AI7731">
        <v>0.52399907623471598</v>
      </c>
      <c r="AJ7731">
        <v>0.78121606160956403</v>
      </c>
      <c r="AK7731">
        <v>-20.345272755429502</v>
      </c>
    </row>
    <row r="7732" spans="1:37" x14ac:dyDescent="0.2">
      <c r="A7732" t="s">
        <v>24716</v>
      </c>
      <c r="B7732">
        <v>56511809</v>
      </c>
      <c r="C7732">
        <v>56511965</v>
      </c>
      <c r="D7732">
        <v>157</v>
      </c>
      <c r="E7732" t="s">
        <v>25743</v>
      </c>
      <c r="F7732">
        <v>1</v>
      </c>
      <c r="G7732" t="s">
        <v>25744</v>
      </c>
      <c r="H7732" t="s">
        <v>31000</v>
      </c>
      <c r="I7732">
        <v>7</v>
      </c>
      <c r="J7732">
        <v>56493124</v>
      </c>
      <c r="K7732">
        <v>56497285</v>
      </c>
      <c r="L7732">
        <v>4162</v>
      </c>
      <c r="M7732">
        <v>1</v>
      </c>
      <c r="N7732">
        <v>222029</v>
      </c>
      <c r="O7732" t="s">
        <v>25741</v>
      </c>
      <c r="P7732">
        <v>18685</v>
      </c>
      <c r="Q7732" t="s">
        <v>40</v>
      </c>
      <c r="R7732" t="s">
        <v>25742</v>
      </c>
      <c r="S7732" t="s">
        <v>36247</v>
      </c>
      <c r="T7732">
        <v>0.32911398597860803</v>
      </c>
      <c r="U7732">
        <v>0.603102917160658</v>
      </c>
      <c r="V7732">
        <v>21.415661516023601</v>
      </c>
      <c r="W7732" t="s">
        <v>40</v>
      </c>
      <c r="X7732" t="s">
        <v>40</v>
      </c>
      <c r="Y7732">
        <v>0</v>
      </c>
      <c r="Z7732">
        <v>0.48464167878831399</v>
      </c>
      <c r="AA7732">
        <v>0.84435025072159198</v>
      </c>
      <c r="AB7732">
        <v>20.4521878819873</v>
      </c>
      <c r="AC7732">
        <v>0.45677901822897599</v>
      </c>
      <c r="AD7732">
        <v>0.82872126865393902</v>
      </c>
      <c r="AE7732">
        <v>20.489662561619699</v>
      </c>
      <c r="AF7732">
        <v>0.16793847098801201</v>
      </c>
      <c r="AG7732">
        <v>0.68151250837662902</v>
      </c>
      <c r="AH7732">
        <v>21.415661516023601</v>
      </c>
      <c r="AI7732">
        <v>0.52399907623471598</v>
      </c>
      <c r="AJ7732">
        <v>0.78121606160956403</v>
      </c>
      <c r="AK7732">
        <v>-20.345272755429502</v>
      </c>
    </row>
    <row r="7733" spans="1:37" x14ac:dyDescent="0.2">
      <c r="A7733" t="s">
        <v>24716</v>
      </c>
      <c r="B7733">
        <v>56585388</v>
      </c>
      <c r="C7733">
        <v>56585561</v>
      </c>
      <c r="D7733">
        <v>174</v>
      </c>
      <c r="E7733" t="s">
        <v>25745</v>
      </c>
      <c r="F7733">
        <v>3</v>
      </c>
      <c r="G7733" t="s">
        <v>25746</v>
      </c>
      <c r="H7733" t="s">
        <v>31000</v>
      </c>
      <c r="I7733">
        <v>7</v>
      </c>
      <c r="J7733">
        <v>56615084</v>
      </c>
      <c r="K7733">
        <v>56617957</v>
      </c>
      <c r="L7733">
        <v>2874</v>
      </c>
      <c r="M7733">
        <v>2</v>
      </c>
      <c r="N7733">
        <v>105375291</v>
      </c>
      <c r="O7733" t="s">
        <v>25747</v>
      </c>
      <c r="P7733">
        <v>32396</v>
      </c>
      <c r="Q7733" t="s">
        <v>40</v>
      </c>
      <c r="R7733" t="s">
        <v>25748</v>
      </c>
      <c r="S7733" t="s">
        <v>36248</v>
      </c>
      <c r="T7733">
        <v>0.35387198439864398</v>
      </c>
      <c r="U7733">
        <v>0.603102917160658</v>
      </c>
      <c r="V7733">
        <v>-20.303259026428702</v>
      </c>
      <c r="W7733">
        <v>0.428214032775322</v>
      </c>
      <c r="X7733">
        <v>0.73460997439807996</v>
      </c>
      <c r="Y7733">
        <v>3.56637901376862</v>
      </c>
      <c r="Z7733">
        <v>0.69013698642955401</v>
      </c>
      <c r="AA7733">
        <v>0.84521697243271998</v>
      </c>
      <c r="AB7733">
        <v>-0.53939072772179997</v>
      </c>
      <c r="AC7733">
        <v>0.85817338719172098</v>
      </c>
      <c r="AD7733">
        <v>0.94068432309766403</v>
      </c>
      <c r="AE7733">
        <v>2.5663791168561199</v>
      </c>
      <c r="AF7733">
        <v>0.32549523997010099</v>
      </c>
      <c r="AG7733">
        <v>0.70473078222419605</v>
      </c>
      <c r="AH7733">
        <v>-20.561306930991101</v>
      </c>
      <c r="AI7733">
        <v>0.170234813229591</v>
      </c>
      <c r="AJ7733">
        <v>0.78121606160956403</v>
      </c>
      <c r="AK7733">
        <v>4.4351334716587498</v>
      </c>
    </row>
    <row r="7734" spans="1:37" x14ac:dyDescent="0.2">
      <c r="A7734" t="s">
        <v>24716</v>
      </c>
      <c r="B7734">
        <v>56585561</v>
      </c>
      <c r="C7734">
        <v>56585734</v>
      </c>
      <c r="D7734">
        <v>174</v>
      </c>
      <c r="E7734" t="s">
        <v>25749</v>
      </c>
      <c r="F7734">
        <v>3</v>
      </c>
      <c r="G7734" t="s">
        <v>25750</v>
      </c>
      <c r="H7734" t="s">
        <v>31000</v>
      </c>
      <c r="I7734">
        <v>7</v>
      </c>
      <c r="J7734">
        <v>56615084</v>
      </c>
      <c r="K7734">
        <v>56617957</v>
      </c>
      <c r="L7734">
        <v>2874</v>
      </c>
      <c r="M7734">
        <v>2</v>
      </c>
      <c r="N7734">
        <v>105375291</v>
      </c>
      <c r="O7734" t="s">
        <v>25747</v>
      </c>
      <c r="P7734">
        <v>32223</v>
      </c>
      <c r="Q7734" t="s">
        <v>40</v>
      </c>
      <c r="R7734" t="s">
        <v>25748</v>
      </c>
      <c r="S7734" t="s">
        <v>36248</v>
      </c>
      <c r="T7734">
        <v>0.35387198439864398</v>
      </c>
      <c r="U7734">
        <v>0.603102917160658</v>
      </c>
      <c r="V7734">
        <v>-20.303259026428702</v>
      </c>
      <c r="W7734">
        <v>0.428214032775322</v>
      </c>
      <c r="X7734">
        <v>0.73460997439807996</v>
      </c>
      <c r="Y7734">
        <v>3.56637901376862</v>
      </c>
      <c r="Z7734">
        <v>0.69013698642955401</v>
      </c>
      <c r="AA7734">
        <v>0.84521697243271998</v>
      </c>
      <c r="AB7734">
        <v>-0.53939072772179997</v>
      </c>
      <c r="AC7734">
        <v>0.85817338719172098</v>
      </c>
      <c r="AD7734">
        <v>0.94068432309766403</v>
      </c>
      <c r="AE7734">
        <v>2.5663791168561199</v>
      </c>
      <c r="AF7734">
        <v>0.32549523997010099</v>
      </c>
      <c r="AG7734">
        <v>0.70473078222419605</v>
      </c>
      <c r="AH7734">
        <v>-20.561306930991101</v>
      </c>
      <c r="AI7734">
        <v>0.170234813229591</v>
      </c>
      <c r="AJ7734">
        <v>0.78121606160956403</v>
      </c>
      <c r="AK7734">
        <v>4.4351334716587498</v>
      </c>
    </row>
    <row r="7735" spans="1:37" x14ac:dyDescent="0.2">
      <c r="A7735" t="s">
        <v>24716</v>
      </c>
      <c r="B7735">
        <v>56810757</v>
      </c>
      <c r="C7735">
        <v>56810904</v>
      </c>
      <c r="D7735">
        <v>148</v>
      </c>
      <c r="E7735" t="s">
        <v>25751</v>
      </c>
      <c r="F7735">
        <v>4</v>
      </c>
      <c r="G7735" t="s">
        <v>25752</v>
      </c>
      <c r="H7735" t="s">
        <v>30999</v>
      </c>
      <c r="I7735">
        <v>7</v>
      </c>
      <c r="J7735">
        <v>56811799</v>
      </c>
      <c r="K7735">
        <v>56812446</v>
      </c>
      <c r="L7735">
        <v>648</v>
      </c>
      <c r="M7735">
        <v>2</v>
      </c>
      <c r="N7735">
        <v>401357</v>
      </c>
      <c r="O7735" t="s">
        <v>25753</v>
      </c>
      <c r="P7735">
        <v>1542</v>
      </c>
      <c r="Q7735" t="s">
        <v>40</v>
      </c>
      <c r="R7735" t="s">
        <v>25754</v>
      </c>
      <c r="S7735" t="s">
        <v>36249</v>
      </c>
      <c r="T7735">
        <v>0.32911398597860803</v>
      </c>
      <c r="U7735">
        <v>0.603102917160658</v>
      </c>
      <c r="V7735">
        <v>25.182288633015599</v>
      </c>
      <c r="W7735">
        <v>0.38920677604595899</v>
      </c>
      <c r="X7735">
        <v>0.704072456322962</v>
      </c>
      <c r="Y7735">
        <v>-24.9806547775298</v>
      </c>
      <c r="Z7735">
        <v>0.48464167878831399</v>
      </c>
      <c r="AA7735">
        <v>0.84435025072159198</v>
      </c>
      <c r="AB7735">
        <v>24.218814545038398</v>
      </c>
      <c r="AC7735">
        <v>0.21073619169722799</v>
      </c>
      <c r="AD7735">
        <v>0.68253123924728298</v>
      </c>
      <c r="AE7735">
        <v>-24.9806547775298</v>
      </c>
      <c r="AF7735">
        <v>0.16793847098801201</v>
      </c>
      <c r="AG7735">
        <v>0.68151250837662902</v>
      </c>
      <c r="AH7735">
        <v>25.182288633015599</v>
      </c>
      <c r="AI7735">
        <v>0.52399907623471598</v>
      </c>
      <c r="AJ7735">
        <v>0.78121606160956403</v>
      </c>
      <c r="AK7735">
        <v>-24.1118993468057</v>
      </c>
    </row>
    <row r="7736" spans="1:37" x14ac:dyDescent="0.2">
      <c r="A7736" t="s">
        <v>24716</v>
      </c>
      <c r="B7736">
        <v>56810904</v>
      </c>
      <c r="C7736">
        <v>56811051</v>
      </c>
      <c r="D7736">
        <v>148</v>
      </c>
      <c r="E7736" t="s">
        <v>25755</v>
      </c>
      <c r="F7736">
        <v>8</v>
      </c>
      <c r="G7736" t="s">
        <v>25756</v>
      </c>
      <c r="H7736" t="s">
        <v>30999</v>
      </c>
      <c r="I7736">
        <v>7</v>
      </c>
      <c r="J7736">
        <v>56811799</v>
      </c>
      <c r="K7736">
        <v>56812446</v>
      </c>
      <c r="L7736">
        <v>648</v>
      </c>
      <c r="M7736">
        <v>2</v>
      </c>
      <c r="N7736">
        <v>401357</v>
      </c>
      <c r="O7736" t="s">
        <v>25753</v>
      </c>
      <c r="P7736">
        <v>1395</v>
      </c>
      <c r="Q7736" t="s">
        <v>40</v>
      </c>
      <c r="R7736" t="s">
        <v>25754</v>
      </c>
      <c r="S7736" t="s">
        <v>36249</v>
      </c>
      <c r="T7736">
        <v>0.32911398597860803</v>
      </c>
      <c r="U7736">
        <v>0.603102917160658</v>
      </c>
      <c r="V7736">
        <v>24.860360547601299</v>
      </c>
      <c r="W7736">
        <v>0.38920677604595899</v>
      </c>
      <c r="X7736">
        <v>0.704072456322962</v>
      </c>
      <c r="Y7736">
        <v>-24.658726693536501</v>
      </c>
      <c r="Z7736">
        <v>0.48464167878831399</v>
      </c>
      <c r="AA7736">
        <v>0.84435025072159198</v>
      </c>
      <c r="AB7736">
        <v>23.896886468623499</v>
      </c>
      <c r="AC7736">
        <v>0.21073619169722799</v>
      </c>
      <c r="AD7736">
        <v>0.68253123924728298</v>
      </c>
      <c r="AE7736">
        <v>-24.658726693536501</v>
      </c>
      <c r="AF7736">
        <v>0.16793847098801201</v>
      </c>
      <c r="AG7736">
        <v>0.68151250837662902</v>
      </c>
      <c r="AH7736">
        <v>24.860360547601299</v>
      </c>
      <c r="AI7736">
        <v>0.52399907623471598</v>
      </c>
      <c r="AJ7736">
        <v>0.78121606160956403</v>
      </c>
      <c r="AK7736">
        <v>-23.789971271811702</v>
      </c>
    </row>
    <row r="7737" spans="1:37" x14ac:dyDescent="0.2">
      <c r="A7737" t="s">
        <v>24716</v>
      </c>
      <c r="B7737">
        <v>56811073</v>
      </c>
      <c r="C7737">
        <v>56811228</v>
      </c>
      <c r="D7737">
        <v>156</v>
      </c>
      <c r="E7737" t="s">
        <v>25757</v>
      </c>
      <c r="F7737">
        <v>5</v>
      </c>
      <c r="G7737" t="s">
        <v>25758</v>
      </c>
      <c r="H7737" t="s">
        <v>30999</v>
      </c>
      <c r="I7737">
        <v>7</v>
      </c>
      <c r="J7737">
        <v>56811799</v>
      </c>
      <c r="K7737">
        <v>56812446</v>
      </c>
      <c r="L7737">
        <v>648</v>
      </c>
      <c r="M7737">
        <v>2</v>
      </c>
      <c r="N7737">
        <v>401357</v>
      </c>
      <c r="O7737" t="s">
        <v>25753</v>
      </c>
      <c r="P7737">
        <v>1218</v>
      </c>
      <c r="Q7737" t="s">
        <v>40</v>
      </c>
      <c r="R7737" t="s">
        <v>25754</v>
      </c>
      <c r="S7737" t="s">
        <v>36249</v>
      </c>
      <c r="T7737">
        <v>0.32911398597860803</v>
      </c>
      <c r="U7737">
        <v>0.603102917160658</v>
      </c>
      <c r="V7737">
        <v>24.860360547601299</v>
      </c>
      <c r="W7737">
        <v>0.38920677604595899</v>
      </c>
      <c r="X7737">
        <v>0.704072456322962</v>
      </c>
      <c r="Y7737">
        <v>-24.658726693536501</v>
      </c>
      <c r="Z7737">
        <v>0.48464167878831399</v>
      </c>
      <c r="AA7737">
        <v>0.84435025072159198</v>
      </c>
      <c r="AB7737">
        <v>23.896886468623499</v>
      </c>
      <c r="AC7737">
        <v>0.21073619169722799</v>
      </c>
      <c r="AD7737">
        <v>0.68253123924728298</v>
      </c>
      <c r="AE7737">
        <v>-24.658726693536501</v>
      </c>
      <c r="AF7737">
        <v>0.16793847098801201</v>
      </c>
      <c r="AG7737">
        <v>0.68151250837662902</v>
      </c>
      <c r="AH7737">
        <v>24.860360547601299</v>
      </c>
      <c r="AI7737">
        <v>0.52399907623471598</v>
      </c>
      <c r="AJ7737">
        <v>0.78121606160956403</v>
      </c>
      <c r="AK7737">
        <v>-23.789971271811702</v>
      </c>
    </row>
    <row r="7738" spans="1:37" x14ac:dyDescent="0.2">
      <c r="A7738" t="s">
        <v>24716</v>
      </c>
      <c r="B7738">
        <v>57037114</v>
      </c>
      <c r="C7738">
        <v>57037292</v>
      </c>
      <c r="D7738">
        <v>179</v>
      </c>
      <c r="E7738" t="s">
        <v>25759</v>
      </c>
      <c r="F7738">
        <v>3</v>
      </c>
      <c r="G7738" t="s">
        <v>25760</v>
      </c>
      <c r="H7738" t="s">
        <v>31000</v>
      </c>
      <c r="I7738">
        <v>7</v>
      </c>
      <c r="J7738">
        <v>56955785</v>
      </c>
      <c r="K7738">
        <v>56955864</v>
      </c>
      <c r="L7738">
        <v>80</v>
      </c>
      <c r="M7738">
        <v>2</v>
      </c>
      <c r="N7738">
        <v>100422917</v>
      </c>
      <c r="O7738" t="s">
        <v>25761</v>
      </c>
      <c r="P7738">
        <v>-81250</v>
      </c>
      <c r="Q7738" t="s">
        <v>25762</v>
      </c>
      <c r="R7738" t="s">
        <v>25763</v>
      </c>
      <c r="S7738" t="s">
        <v>36250</v>
      </c>
      <c r="T7738">
        <v>1</v>
      </c>
      <c r="U7738">
        <v>1</v>
      </c>
      <c r="V7738">
        <v>-2.0887632924745598</v>
      </c>
      <c r="W7738">
        <v>0.123414495547065</v>
      </c>
      <c r="X7738">
        <v>0.704072456322962</v>
      </c>
      <c r="Y7738">
        <v>21.754935484077201</v>
      </c>
      <c r="Z7738">
        <v>0.72004451969238803</v>
      </c>
      <c r="AA7738">
        <v>0.86308114850689799</v>
      </c>
      <c r="AB7738">
        <v>-0.34903093305391197</v>
      </c>
      <c r="AC7738">
        <v>0.114586611961368</v>
      </c>
      <c r="AD7738">
        <v>0.68253123924728298</v>
      </c>
      <c r="AE7738">
        <v>23.107447740448801</v>
      </c>
      <c r="AF7738">
        <v>0.68997179462344205</v>
      </c>
      <c r="AG7738">
        <v>0.83846513202101103</v>
      </c>
      <c r="AH7738">
        <v>-2.3188955144079699</v>
      </c>
      <c r="AI7738">
        <v>0.45687063064905098</v>
      </c>
      <c r="AJ7738">
        <v>0.78121606160956403</v>
      </c>
      <c r="AK7738">
        <v>-0.893740168882592</v>
      </c>
    </row>
    <row r="7739" spans="1:37" x14ac:dyDescent="0.2">
      <c r="A7739" t="s">
        <v>24716</v>
      </c>
      <c r="B7739">
        <v>57037292</v>
      </c>
      <c r="C7739">
        <v>57037470</v>
      </c>
      <c r="D7739">
        <v>179</v>
      </c>
      <c r="E7739" t="s">
        <v>25764</v>
      </c>
      <c r="F7739">
        <v>1</v>
      </c>
      <c r="G7739" t="s">
        <v>25765</v>
      </c>
      <c r="H7739" t="s">
        <v>31000</v>
      </c>
      <c r="I7739">
        <v>7</v>
      </c>
      <c r="J7739">
        <v>56955785</v>
      </c>
      <c r="K7739">
        <v>56955864</v>
      </c>
      <c r="L7739">
        <v>80</v>
      </c>
      <c r="M7739">
        <v>2</v>
      </c>
      <c r="N7739">
        <v>100422917</v>
      </c>
      <c r="O7739" t="s">
        <v>25761</v>
      </c>
      <c r="P7739">
        <v>-81428</v>
      </c>
      <c r="Q7739" t="s">
        <v>25762</v>
      </c>
      <c r="R7739" t="s">
        <v>25763</v>
      </c>
      <c r="S7739" t="s">
        <v>36250</v>
      </c>
      <c r="T7739">
        <v>1</v>
      </c>
      <c r="U7739">
        <v>1</v>
      </c>
      <c r="V7739">
        <v>-2.0887632924745598</v>
      </c>
      <c r="W7739">
        <v>0.123414495547065</v>
      </c>
      <c r="X7739">
        <v>0.704072456322962</v>
      </c>
      <c r="Y7739">
        <v>21.754935484077201</v>
      </c>
      <c r="Z7739">
        <v>0.72004451969238803</v>
      </c>
      <c r="AA7739">
        <v>0.86308114850689799</v>
      </c>
      <c r="AB7739">
        <v>-0.34903093305391197</v>
      </c>
      <c r="AC7739">
        <v>0.114586611961368</v>
      </c>
      <c r="AD7739">
        <v>0.68253123924728298</v>
      </c>
      <c r="AE7739">
        <v>23.107447740448801</v>
      </c>
      <c r="AF7739">
        <v>0.68997179462344205</v>
      </c>
      <c r="AG7739">
        <v>0.83846513202101103</v>
      </c>
      <c r="AH7739">
        <v>-2.3188955144079699</v>
      </c>
      <c r="AI7739">
        <v>0.45687063064905098</v>
      </c>
      <c r="AJ7739">
        <v>0.78121606160956403</v>
      </c>
      <c r="AK7739">
        <v>-0.893740168882592</v>
      </c>
    </row>
    <row r="7740" spans="1:37" x14ac:dyDescent="0.2">
      <c r="A7740" t="s">
        <v>24716</v>
      </c>
      <c r="B7740">
        <v>57180070</v>
      </c>
      <c r="C7740">
        <v>57180212</v>
      </c>
      <c r="D7740">
        <v>143</v>
      </c>
      <c r="E7740" t="s">
        <v>25766</v>
      </c>
      <c r="F7740">
        <v>9</v>
      </c>
      <c r="G7740" t="s">
        <v>25767</v>
      </c>
      <c r="H7740" t="s">
        <v>30987</v>
      </c>
      <c r="I7740">
        <v>7</v>
      </c>
      <c r="J7740">
        <v>57177409</v>
      </c>
      <c r="K7740">
        <v>57180052</v>
      </c>
      <c r="L7740">
        <v>2644</v>
      </c>
      <c r="M7740">
        <v>2</v>
      </c>
      <c r="N7740">
        <v>642006</v>
      </c>
      <c r="O7740" t="s">
        <v>25768</v>
      </c>
      <c r="P7740">
        <v>-18</v>
      </c>
      <c r="Q7740" t="s">
        <v>40</v>
      </c>
      <c r="R7740" t="s">
        <v>25769</v>
      </c>
      <c r="S7740" t="s">
        <v>36251</v>
      </c>
      <c r="T7740">
        <v>0.32911398597860803</v>
      </c>
      <c r="U7740">
        <v>0.603102917160658</v>
      </c>
      <c r="V7740">
        <v>23.746696442047899</v>
      </c>
      <c r="W7740">
        <v>0.29261482077562401</v>
      </c>
      <c r="X7740">
        <v>0.704072456322962</v>
      </c>
      <c r="Y7740">
        <v>23.8206970183669</v>
      </c>
      <c r="Z7740">
        <v>0.48464167878831399</v>
      </c>
      <c r="AA7740">
        <v>0.84435025072159198</v>
      </c>
      <c r="AB7740">
        <v>22.7832224154442</v>
      </c>
      <c r="AC7740">
        <v>0.45677901822897599</v>
      </c>
      <c r="AD7740">
        <v>0.82872126865393902</v>
      </c>
      <c r="AE7740">
        <v>22.820697115738</v>
      </c>
      <c r="AF7740">
        <v>0.16793847098801201</v>
      </c>
      <c r="AG7740">
        <v>0.68151250837662902</v>
      </c>
      <c r="AH7740">
        <v>23.746696442047899</v>
      </c>
      <c r="AI7740">
        <v>0.14667288820271701</v>
      </c>
      <c r="AJ7740">
        <v>0.78121606160956403</v>
      </c>
      <c r="AK7740">
        <v>23.8206970183669</v>
      </c>
    </row>
    <row r="7741" spans="1:37" x14ac:dyDescent="0.2">
      <c r="A7741" t="s">
        <v>24716</v>
      </c>
      <c r="B7741">
        <v>57180212</v>
      </c>
      <c r="C7741">
        <v>57180354</v>
      </c>
      <c r="D7741">
        <v>143</v>
      </c>
      <c r="E7741" t="s">
        <v>25770</v>
      </c>
      <c r="F7741">
        <v>5</v>
      </c>
      <c r="G7741" t="s">
        <v>25771</v>
      </c>
      <c r="H7741" t="s">
        <v>30987</v>
      </c>
      <c r="I7741">
        <v>7</v>
      </c>
      <c r="J7741">
        <v>57177409</v>
      </c>
      <c r="K7741">
        <v>57180052</v>
      </c>
      <c r="L7741">
        <v>2644</v>
      </c>
      <c r="M7741">
        <v>2</v>
      </c>
      <c r="N7741">
        <v>642006</v>
      </c>
      <c r="O7741" t="s">
        <v>25768</v>
      </c>
      <c r="P7741">
        <v>-160</v>
      </c>
      <c r="Q7741" t="s">
        <v>40</v>
      </c>
      <c r="R7741" t="s">
        <v>25769</v>
      </c>
      <c r="S7741" t="s">
        <v>36251</v>
      </c>
      <c r="T7741">
        <v>0.32911398597860803</v>
      </c>
      <c r="U7741">
        <v>0.603102917160658</v>
      </c>
      <c r="V7741">
        <v>23.746696442047899</v>
      </c>
      <c r="W7741">
        <v>0.29261482077562401</v>
      </c>
      <c r="X7741">
        <v>0.704072456322962</v>
      </c>
      <c r="Y7741">
        <v>23.8206970183669</v>
      </c>
      <c r="Z7741">
        <v>0.48464167878831399</v>
      </c>
      <c r="AA7741">
        <v>0.84435025072159198</v>
      </c>
      <c r="AB7741">
        <v>22.7832224154442</v>
      </c>
      <c r="AC7741">
        <v>0.45677901822897599</v>
      </c>
      <c r="AD7741">
        <v>0.82872126865393902</v>
      </c>
      <c r="AE7741">
        <v>22.820697115738</v>
      </c>
      <c r="AF7741">
        <v>0.16793847098801201</v>
      </c>
      <c r="AG7741">
        <v>0.68151250837662902</v>
      </c>
      <c r="AH7741">
        <v>23.746696442047899</v>
      </c>
      <c r="AI7741">
        <v>0.14667288820271701</v>
      </c>
      <c r="AJ7741">
        <v>0.78121606160956403</v>
      </c>
      <c r="AK7741">
        <v>23.8206970183669</v>
      </c>
    </row>
    <row r="7742" spans="1:37" x14ac:dyDescent="0.2">
      <c r="A7742" t="s">
        <v>24716</v>
      </c>
      <c r="B7742">
        <v>57641506</v>
      </c>
      <c r="C7742">
        <v>57641795</v>
      </c>
      <c r="D7742">
        <v>290</v>
      </c>
      <c r="E7742" t="s">
        <v>25772</v>
      </c>
      <c r="F7742">
        <v>2</v>
      </c>
      <c r="G7742" t="s">
        <v>25773</v>
      </c>
      <c r="H7742" t="s">
        <v>36252</v>
      </c>
      <c r="I7742">
        <v>7</v>
      </c>
      <c r="J7742">
        <v>57450177</v>
      </c>
      <c r="K7742">
        <v>57473559</v>
      </c>
      <c r="L7742">
        <v>23383</v>
      </c>
      <c r="M7742">
        <v>1</v>
      </c>
      <c r="N7742">
        <v>441234</v>
      </c>
      <c r="O7742" t="s">
        <v>25774</v>
      </c>
      <c r="P7742">
        <v>191329</v>
      </c>
      <c r="Q7742" t="s">
        <v>25775</v>
      </c>
      <c r="R7742" t="s">
        <v>25776</v>
      </c>
      <c r="S7742" t="s">
        <v>36253</v>
      </c>
      <c r="T7742">
        <v>0.520663594717519</v>
      </c>
      <c r="U7742">
        <v>0.79931571560609904</v>
      </c>
      <c r="V7742">
        <v>1.42137027808963</v>
      </c>
      <c r="W7742">
        <v>0.39900964277550199</v>
      </c>
      <c r="X7742">
        <v>0.71143044911719</v>
      </c>
      <c r="Y7742">
        <v>-1.8677465160093001</v>
      </c>
      <c r="Z7742">
        <v>0.65646986479501102</v>
      </c>
      <c r="AA7742">
        <v>0.84521697243271998</v>
      </c>
      <c r="AB7742">
        <v>0.883910219540745</v>
      </c>
      <c r="AC7742">
        <v>0.75716389160250297</v>
      </c>
      <c r="AD7742">
        <v>0.88228037595068098</v>
      </c>
      <c r="AE7742">
        <v>-0.27786254333722499</v>
      </c>
      <c r="AF7742">
        <v>0.50861169801752504</v>
      </c>
      <c r="AG7742">
        <v>0.80674443595273604</v>
      </c>
      <c r="AH7742">
        <v>1.44312051412598</v>
      </c>
      <c r="AI7742">
        <v>0.29133101895795899</v>
      </c>
      <c r="AJ7742">
        <v>0.78121606160956403</v>
      </c>
      <c r="AK7742">
        <v>-2.0941622824057902</v>
      </c>
    </row>
    <row r="7743" spans="1:37" x14ac:dyDescent="0.2">
      <c r="A7743" t="s">
        <v>24716</v>
      </c>
      <c r="B7743">
        <v>57641830</v>
      </c>
      <c r="C7743">
        <v>57641982</v>
      </c>
      <c r="D7743">
        <v>153</v>
      </c>
      <c r="E7743" t="s">
        <v>25777</v>
      </c>
      <c r="F7743">
        <v>2</v>
      </c>
      <c r="G7743" t="s">
        <v>25778</v>
      </c>
      <c r="H7743" t="s">
        <v>36254</v>
      </c>
      <c r="I7743">
        <v>7</v>
      </c>
      <c r="J7743">
        <v>57450177</v>
      </c>
      <c r="K7743">
        <v>57473559</v>
      </c>
      <c r="L7743">
        <v>23383</v>
      </c>
      <c r="M7743">
        <v>1</v>
      </c>
      <c r="N7743">
        <v>441234</v>
      </c>
      <c r="O7743" t="s">
        <v>25774</v>
      </c>
      <c r="P7743">
        <v>191653</v>
      </c>
      <c r="Q7743" t="s">
        <v>25775</v>
      </c>
      <c r="R7743" t="s">
        <v>25776</v>
      </c>
      <c r="S7743" t="s">
        <v>36253</v>
      </c>
      <c r="T7743">
        <v>0.520663594717519</v>
      </c>
      <c r="U7743">
        <v>0.79931571560609904</v>
      </c>
      <c r="V7743">
        <v>1.51171805162602</v>
      </c>
      <c r="W7743">
        <v>0.39900964277550199</v>
      </c>
      <c r="X7743">
        <v>0.71143044911719</v>
      </c>
      <c r="Y7743">
        <v>-1.81611659755227</v>
      </c>
      <c r="Z7743">
        <v>0.65646986479501102</v>
      </c>
      <c r="AA7743">
        <v>0.84521697243271998</v>
      </c>
      <c r="AB7743">
        <v>0.95993014436122603</v>
      </c>
      <c r="AC7743">
        <v>0.73679936501090604</v>
      </c>
      <c r="AD7743">
        <v>0.87989882095915395</v>
      </c>
      <c r="AE7743">
        <v>-0.234353210259268</v>
      </c>
      <c r="AF7743">
        <v>0.47321592868844298</v>
      </c>
      <c r="AG7743">
        <v>0.80674443595273604</v>
      </c>
      <c r="AH7743">
        <v>1.5177347044899401</v>
      </c>
      <c r="AI7743">
        <v>0.29133101895795899</v>
      </c>
      <c r="AJ7743">
        <v>0.78121606160956403</v>
      </c>
      <c r="AK7743">
        <v>-2.0649638358788498</v>
      </c>
    </row>
    <row r="7744" spans="1:37" x14ac:dyDescent="0.2">
      <c r="A7744" t="s">
        <v>24716</v>
      </c>
      <c r="B7744">
        <v>61187936</v>
      </c>
      <c r="C7744">
        <v>61188100</v>
      </c>
      <c r="D7744">
        <v>165</v>
      </c>
      <c r="E7744" t="s">
        <v>25779</v>
      </c>
      <c r="F7744">
        <v>3</v>
      </c>
      <c r="G7744" t="s">
        <v>25780</v>
      </c>
      <c r="H7744" t="s">
        <v>31000</v>
      </c>
      <c r="I7744">
        <v>7</v>
      </c>
      <c r="J7744">
        <v>63291518</v>
      </c>
      <c r="K7744">
        <v>63303988</v>
      </c>
      <c r="L7744">
        <v>12471</v>
      </c>
      <c r="M7744">
        <v>2</v>
      </c>
      <c r="N7744">
        <v>643955</v>
      </c>
      <c r="O7744" t="s">
        <v>25781</v>
      </c>
      <c r="P7744">
        <v>2115888</v>
      </c>
      <c r="Q7744" t="s">
        <v>25782</v>
      </c>
      <c r="R7744" t="s">
        <v>25783</v>
      </c>
      <c r="S7744" t="s">
        <v>36255</v>
      </c>
      <c r="T7744">
        <v>0.17308923567461099</v>
      </c>
      <c r="U7744">
        <v>0.603102917160658</v>
      </c>
      <c r="V7744">
        <v>-22.1054096444322</v>
      </c>
      <c r="W7744">
        <v>0.73420570613580904</v>
      </c>
      <c r="X7744">
        <v>0.95159051474143896</v>
      </c>
      <c r="Y7744">
        <v>1.9773998529177901</v>
      </c>
      <c r="Z7744">
        <v>5.50355599158565E-2</v>
      </c>
      <c r="AA7744">
        <v>0.72610664078822296</v>
      </c>
      <c r="AB7744">
        <v>-22.1054096444322</v>
      </c>
      <c r="AC7744">
        <v>0.32081866871113202</v>
      </c>
      <c r="AD7744">
        <v>0.68773325147593101</v>
      </c>
      <c r="AE7744">
        <v>0.97739994184507195</v>
      </c>
      <c r="AF7744">
        <v>0.32549523997010099</v>
      </c>
      <c r="AG7744">
        <v>0.70473078222419605</v>
      </c>
      <c r="AH7744">
        <v>-21.175799261603</v>
      </c>
      <c r="AI7744">
        <v>0.91725052871964496</v>
      </c>
      <c r="AJ7744">
        <v>0.98621344597861504</v>
      </c>
      <c r="AK7744">
        <v>2.8461550303601899</v>
      </c>
    </row>
    <row r="7745" spans="1:37" x14ac:dyDescent="0.2">
      <c r="A7745" t="s">
        <v>24716</v>
      </c>
      <c r="B7745">
        <v>61843113</v>
      </c>
      <c r="C7745">
        <v>61843290</v>
      </c>
      <c r="D7745">
        <v>178</v>
      </c>
      <c r="E7745" t="s">
        <v>25784</v>
      </c>
      <c r="F7745">
        <v>2</v>
      </c>
      <c r="G7745" t="s">
        <v>25785</v>
      </c>
      <c r="H7745" t="s">
        <v>31000</v>
      </c>
      <c r="I7745">
        <v>7</v>
      </c>
      <c r="J7745">
        <v>63291518</v>
      </c>
      <c r="K7745">
        <v>63303988</v>
      </c>
      <c r="L7745">
        <v>12471</v>
      </c>
      <c r="M7745">
        <v>2</v>
      </c>
      <c r="N7745">
        <v>643955</v>
      </c>
      <c r="O7745" t="s">
        <v>25781</v>
      </c>
      <c r="P7745">
        <v>1460698</v>
      </c>
      <c r="Q7745" t="s">
        <v>25782</v>
      </c>
      <c r="R7745" t="s">
        <v>25783</v>
      </c>
      <c r="S7745" t="s">
        <v>36255</v>
      </c>
      <c r="T7745">
        <v>1</v>
      </c>
      <c r="U7745">
        <v>1</v>
      </c>
      <c r="V7745">
        <v>-0.20602359523066099</v>
      </c>
      <c r="W7745">
        <v>0.55519553540839905</v>
      </c>
      <c r="X7745">
        <v>0.85240696694729401</v>
      </c>
      <c r="Y7745">
        <v>-1.01807424094757</v>
      </c>
      <c r="Z7745">
        <v>0.87494182676903998</v>
      </c>
      <c r="AA7745">
        <v>0.99611085765591001</v>
      </c>
      <c r="AB7745">
        <v>-0.224634198012686</v>
      </c>
      <c r="AC7745">
        <v>0.10722885360463499</v>
      </c>
      <c r="AD7745">
        <v>0.68253123924728298</v>
      </c>
      <c r="AE7745">
        <v>-2.01807414783134</v>
      </c>
      <c r="AF7745">
        <v>0.85261502370915898</v>
      </c>
      <c r="AG7745">
        <v>0.95630444646858903</v>
      </c>
      <c r="AH7745">
        <v>-9.5037584277973E-2</v>
      </c>
      <c r="AI7745">
        <v>0.76014497758090505</v>
      </c>
      <c r="AJ7745">
        <v>0.91410462510700996</v>
      </c>
      <c r="AK7745">
        <v>-0.149318812208041</v>
      </c>
    </row>
    <row r="7746" spans="1:37" x14ac:dyDescent="0.2">
      <c r="A7746" t="s">
        <v>24716</v>
      </c>
      <c r="B7746">
        <v>61843290</v>
      </c>
      <c r="C7746">
        <v>61843467</v>
      </c>
      <c r="D7746">
        <v>178</v>
      </c>
      <c r="E7746" t="s">
        <v>25786</v>
      </c>
      <c r="F7746">
        <v>2</v>
      </c>
      <c r="G7746" t="s">
        <v>25787</v>
      </c>
      <c r="H7746" t="s">
        <v>31000</v>
      </c>
      <c r="I7746">
        <v>7</v>
      </c>
      <c r="J7746">
        <v>63291518</v>
      </c>
      <c r="K7746">
        <v>63303988</v>
      </c>
      <c r="L7746">
        <v>12471</v>
      </c>
      <c r="M7746">
        <v>2</v>
      </c>
      <c r="N7746">
        <v>643955</v>
      </c>
      <c r="O7746" t="s">
        <v>25781</v>
      </c>
      <c r="P7746">
        <v>1460521</v>
      </c>
      <c r="Q7746" t="s">
        <v>25782</v>
      </c>
      <c r="R7746" t="s">
        <v>25783</v>
      </c>
      <c r="S7746" t="s">
        <v>36255</v>
      </c>
      <c r="T7746">
        <v>1</v>
      </c>
      <c r="U7746">
        <v>1</v>
      </c>
      <c r="V7746">
        <v>-0.20602359523066099</v>
      </c>
      <c r="W7746">
        <v>0.55519553540839905</v>
      </c>
      <c r="X7746">
        <v>0.85240696694729401</v>
      </c>
      <c r="Y7746">
        <v>-1.01807424094757</v>
      </c>
      <c r="Z7746">
        <v>0.87494182676903998</v>
      </c>
      <c r="AA7746">
        <v>0.99611085765591001</v>
      </c>
      <c r="AB7746">
        <v>-0.224634198012686</v>
      </c>
      <c r="AC7746">
        <v>0.10722885360463499</v>
      </c>
      <c r="AD7746">
        <v>0.68253123924728298</v>
      </c>
      <c r="AE7746">
        <v>-2.01807414783134</v>
      </c>
      <c r="AF7746">
        <v>0.85261502370915898</v>
      </c>
      <c r="AG7746">
        <v>0.95630444646858903</v>
      </c>
      <c r="AH7746">
        <v>-9.5037584277973E-2</v>
      </c>
      <c r="AI7746">
        <v>0.76014497758090505</v>
      </c>
      <c r="AJ7746">
        <v>0.91410462510700996</v>
      </c>
      <c r="AK7746">
        <v>-0.149318812208041</v>
      </c>
    </row>
    <row r="7747" spans="1:37" x14ac:dyDescent="0.2">
      <c r="A7747" t="s">
        <v>24716</v>
      </c>
      <c r="B7747">
        <v>62377414</v>
      </c>
      <c r="C7747">
        <v>62377549</v>
      </c>
      <c r="D7747">
        <v>136</v>
      </c>
      <c r="E7747" t="s">
        <v>25788</v>
      </c>
      <c r="F7747">
        <v>15</v>
      </c>
      <c r="G7747" t="s">
        <v>25789</v>
      </c>
      <c r="H7747" t="s">
        <v>31000</v>
      </c>
      <c r="I7747">
        <v>7</v>
      </c>
      <c r="J7747">
        <v>63291518</v>
      </c>
      <c r="K7747">
        <v>63303988</v>
      </c>
      <c r="L7747">
        <v>12471</v>
      </c>
      <c r="M7747">
        <v>2</v>
      </c>
      <c r="N7747">
        <v>643955</v>
      </c>
      <c r="O7747" t="s">
        <v>25781</v>
      </c>
      <c r="P7747">
        <v>926439</v>
      </c>
      <c r="Q7747" t="s">
        <v>25782</v>
      </c>
      <c r="R7747" t="s">
        <v>25783</v>
      </c>
      <c r="S7747" t="s">
        <v>36255</v>
      </c>
      <c r="T7747">
        <v>0.32911398597860803</v>
      </c>
      <c r="U7747">
        <v>0.603102917160658</v>
      </c>
      <c r="V7747">
        <v>23.597326208078901</v>
      </c>
      <c r="W7747">
        <v>0.94541066367716797</v>
      </c>
      <c r="X7747">
        <v>0.95159051474143896</v>
      </c>
      <c r="Y7747">
        <v>-0.95864822047247</v>
      </c>
      <c r="Z7747">
        <v>0.306975110376564</v>
      </c>
      <c r="AA7747">
        <v>0.72610664078822296</v>
      </c>
      <c r="AB7747">
        <v>23.144868467716801</v>
      </c>
      <c r="AC7747">
        <v>0.71753805159658501</v>
      </c>
      <c r="AD7747">
        <v>0.87989882095915395</v>
      </c>
      <c r="AE7747">
        <v>-1.9586479664037499</v>
      </c>
      <c r="AF7747">
        <v>0.61410715005536498</v>
      </c>
      <c r="AG7747">
        <v>0.80674443595273604</v>
      </c>
      <c r="AH7747">
        <v>2.2342823652216</v>
      </c>
      <c r="AI7747">
        <v>0.59609816080359102</v>
      </c>
      <c r="AJ7747">
        <v>0.78121606160956403</v>
      </c>
      <c r="AK7747">
        <v>-8.9892861743601005E-2</v>
      </c>
    </row>
    <row r="7748" spans="1:37" x14ac:dyDescent="0.2">
      <c r="A7748" t="s">
        <v>24716</v>
      </c>
      <c r="B7748">
        <v>62377603</v>
      </c>
      <c r="C7748">
        <v>62377785</v>
      </c>
      <c r="D7748">
        <v>183</v>
      </c>
      <c r="E7748" t="s">
        <v>25790</v>
      </c>
      <c r="F7748">
        <v>10</v>
      </c>
      <c r="G7748" t="s">
        <v>25791</v>
      </c>
      <c r="H7748" t="s">
        <v>31000</v>
      </c>
      <c r="I7748">
        <v>7</v>
      </c>
      <c r="J7748">
        <v>63291518</v>
      </c>
      <c r="K7748">
        <v>63303988</v>
      </c>
      <c r="L7748">
        <v>12471</v>
      </c>
      <c r="M7748">
        <v>2</v>
      </c>
      <c r="N7748">
        <v>643955</v>
      </c>
      <c r="O7748" t="s">
        <v>25781</v>
      </c>
      <c r="P7748">
        <v>926203</v>
      </c>
      <c r="Q7748" t="s">
        <v>25782</v>
      </c>
      <c r="R7748" t="s">
        <v>25783</v>
      </c>
      <c r="S7748" t="s">
        <v>36255</v>
      </c>
      <c r="T7748">
        <v>0.32911398597860803</v>
      </c>
      <c r="U7748">
        <v>0.603102917160658</v>
      </c>
      <c r="V7748">
        <v>24.445323064110902</v>
      </c>
      <c r="W7748">
        <v>0.94541066367716797</v>
      </c>
      <c r="X7748">
        <v>0.95159051474143896</v>
      </c>
      <c r="Y7748">
        <v>-0.80664519596036199</v>
      </c>
      <c r="Z7748">
        <v>0.306975110376564</v>
      </c>
      <c r="AA7748">
        <v>0.72610664078822296</v>
      </c>
      <c r="AB7748">
        <v>24.039902943481199</v>
      </c>
      <c r="AC7748">
        <v>0.71753805159658501</v>
      </c>
      <c r="AD7748">
        <v>0.87989882095915395</v>
      </c>
      <c r="AE7748">
        <v>-1.8066450689259801</v>
      </c>
      <c r="AF7748">
        <v>0.61410715005536498</v>
      </c>
      <c r="AG7748">
        <v>0.80674443595273604</v>
      </c>
      <c r="AH7748">
        <v>2.0822794886943101</v>
      </c>
      <c r="AI7748">
        <v>0.59609816080359102</v>
      </c>
      <c r="AJ7748">
        <v>0.78121606160956403</v>
      </c>
      <c r="AK7748">
        <v>6.21102107653385E-2</v>
      </c>
    </row>
    <row r="7749" spans="1:37" x14ac:dyDescent="0.2">
      <c r="A7749" t="s">
        <v>24716</v>
      </c>
      <c r="B7749">
        <v>62377785</v>
      </c>
      <c r="C7749">
        <v>62377967</v>
      </c>
      <c r="D7749">
        <v>183</v>
      </c>
      <c r="E7749" t="s">
        <v>25792</v>
      </c>
      <c r="F7749">
        <v>15</v>
      </c>
      <c r="G7749" t="s">
        <v>25793</v>
      </c>
      <c r="H7749" t="s">
        <v>31000</v>
      </c>
      <c r="I7749">
        <v>7</v>
      </c>
      <c r="J7749">
        <v>63291518</v>
      </c>
      <c r="K7749">
        <v>63303988</v>
      </c>
      <c r="L7749">
        <v>12471</v>
      </c>
      <c r="M7749">
        <v>2</v>
      </c>
      <c r="N7749">
        <v>643955</v>
      </c>
      <c r="O7749" t="s">
        <v>25781</v>
      </c>
      <c r="P7749">
        <v>926021</v>
      </c>
      <c r="Q7749" t="s">
        <v>25782</v>
      </c>
      <c r="R7749" t="s">
        <v>25783</v>
      </c>
      <c r="S7749" t="s">
        <v>36255</v>
      </c>
      <c r="T7749">
        <v>0.32911398597860803</v>
      </c>
      <c r="U7749">
        <v>0.603102917160658</v>
      </c>
      <c r="V7749">
        <v>24.445323064110902</v>
      </c>
      <c r="W7749">
        <v>0.94541066367716797</v>
      </c>
      <c r="X7749">
        <v>0.95159051474143896</v>
      </c>
      <c r="Y7749">
        <v>-0.80664519596036199</v>
      </c>
      <c r="Z7749">
        <v>0.306975110376564</v>
      </c>
      <c r="AA7749">
        <v>0.72610664078822296</v>
      </c>
      <c r="AB7749">
        <v>24.039902943481199</v>
      </c>
      <c r="AC7749">
        <v>0.71753805159658501</v>
      </c>
      <c r="AD7749">
        <v>0.87989882095915395</v>
      </c>
      <c r="AE7749">
        <v>-1.8066450689259801</v>
      </c>
      <c r="AF7749">
        <v>0.61410715005536498</v>
      </c>
      <c r="AG7749">
        <v>0.80674443595273604</v>
      </c>
      <c r="AH7749">
        <v>2.0822794886943101</v>
      </c>
      <c r="AI7749">
        <v>0.59609816080359102</v>
      </c>
      <c r="AJ7749">
        <v>0.78121606160956403</v>
      </c>
      <c r="AK7749">
        <v>6.21102107653385E-2</v>
      </c>
    </row>
    <row r="7750" spans="1:37" x14ac:dyDescent="0.2">
      <c r="A7750" t="s">
        <v>24716</v>
      </c>
      <c r="B7750">
        <v>62410965</v>
      </c>
      <c r="C7750">
        <v>62411116</v>
      </c>
      <c r="D7750">
        <v>152</v>
      </c>
      <c r="E7750" t="s">
        <v>25794</v>
      </c>
      <c r="F7750">
        <v>2</v>
      </c>
      <c r="G7750" t="s">
        <v>25795</v>
      </c>
      <c r="H7750" t="s">
        <v>31000</v>
      </c>
      <c r="I7750">
        <v>7</v>
      </c>
      <c r="J7750">
        <v>63291518</v>
      </c>
      <c r="K7750">
        <v>63303988</v>
      </c>
      <c r="L7750">
        <v>12471</v>
      </c>
      <c r="M7750">
        <v>2</v>
      </c>
      <c r="N7750">
        <v>643955</v>
      </c>
      <c r="O7750" t="s">
        <v>25781</v>
      </c>
      <c r="P7750">
        <v>892872</v>
      </c>
      <c r="Q7750" t="s">
        <v>25782</v>
      </c>
      <c r="R7750" t="s">
        <v>25783</v>
      </c>
      <c r="S7750" t="s">
        <v>36255</v>
      </c>
      <c r="T7750">
        <v>7.3374270299014499E-2</v>
      </c>
      <c r="U7750">
        <v>0.603102917160658</v>
      </c>
      <c r="V7750">
        <v>24.597274740539302</v>
      </c>
      <c r="W7750">
        <v>0.39900964277550199</v>
      </c>
      <c r="X7750">
        <v>0.71143044911719</v>
      </c>
      <c r="Y7750">
        <v>-3.08644873505947</v>
      </c>
      <c r="Z7750">
        <v>9.2719649676713103E-2</v>
      </c>
      <c r="AA7750">
        <v>0.72610664078822296</v>
      </c>
      <c r="AB7750">
        <v>24.278757529122899</v>
      </c>
      <c r="AC7750">
        <v>0.30934799025328302</v>
      </c>
      <c r="AD7750">
        <v>0.68773325147593101</v>
      </c>
      <c r="AE7750">
        <v>-1.4250435525719001</v>
      </c>
      <c r="AF7750">
        <v>0.196302067133383</v>
      </c>
      <c r="AG7750">
        <v>0.68151250837662902</v>
      </c>
      <c r="AH7750">
        <v>1.8270194005991001</v>
      </c>
      <c r="AI7750">
        <v>0.566733449666177</v>
      </c>
      <c r="AJ7750">
        <v>0.78121606160956403</v>
      </c>
      <c r="AK7750">
        <v>-2.8198916189491801</v>
      </c>
    </row>
    <row r="7751" spans="1:37" x14ac:dyDescent="0.2">
      <c r="A7751" t="s">
        <v>24716</v>
      </c>
      <c r="B7751">
        <v>63355234</v>
      </c>
      <c r="C7751">
        <v>63355376</v>
      </c>
      <c r="D7751">
        <v>143</v>
      </c>
      <c r="E7751" t="s">
        <v>25796</v>
      </c>
      <c r="F7751">
        <v>1</v>
      </c>
      <c r="G7751" t="s">
        <v>25797</v>
      </c>
      <c r="H7751" t="s">
        <v>30987</v>
      </c>
      <c r="I7751">
        <v>7</v>
      </c>
      <c r="J7751">
        <v>63354457</v>
      </c>
      <c r="K7751">
        <v>63359306</v>
      </c>
      <c r="L7751">
        <v>4850</v>
      </c>
      <c r="M7751">
        <v>1</v>
      </c>
      <c r="N7751">
        <v>101929088</v>
      </c>
      <c r="O7751" t="s">
        <v>25798</v>
      </c>
      <c r="P7751">
        <v>777</v>
      </c>
      <c r="Q7751" t="s">
        <v>40</v>
      </c>
      <c r="R7751" t="s">
        <v>25799</v>
      </c>
      <c r="S7751" t="s">
        <v>36256</v>
      </c>
      <c r="T7751">
        <v>0.27877795779091402</v>
      </c>
      <c r="U7751">
        <v>0.603102917160658</v>
      </c>
      <c r="V7751">
        <v>0.526549707456611</v>
      </c>
      <c r="W7751">
        <v>0.54988623041760798</v>
      </c>
      <c r="X7751">
        <v>0.84606342355175801</v>
      </c>
      <c r="Y7751">
        <v>0.146500109225984</v>
      </c>
      <c r="Z7751">
        <v>0.82177280931777796</v>
      </c>
      <c r="AA7751">
        <v>0.95153726020591101</v>
      </c>
      <c r="AB7751">
        <v>0.23627453698475501</v>
      </c>
      <c r="AC7751">
        <v>0.78726572335583</v>
      </c>
      <c r="AD7751">
        <v>0.90925026916516505</v>
      </c>
      <c r="AE7751">
        <v>8.8237562140053905E-2</v>
      </c>
      <c r="AF7751">
        <v>0.16393180767336901</v>
      </c>
      <c r="AG7751">
        <v>0.68151250837662902</v>
      </c>
      <c r="AH7751">
        <v>0.59561074607167397</v>
      </c>
      <c r="AI7751">
        <v>0.56670441026255902</v>
      </c>
      <c r="AJ7751">
        <v>0.78121606160956403</v>
      </c>
      <c r="AK7751">
        <v>0.13398427562533899</v>
      </c>
    </row>
    <row r="7752" spans="1:37" x14ac:dyDescent="0.2">
      <c r="A7752" t="s">
        <v>24716</v>
      </c>
      <c r="B7752">
        <v>63392737</v>
      </c>
      <c r="C7752">
        <v>63392879</v>
      </c>
      <c r="D7752">
        <v>143</v>
      </c>
      <c r="E7752" t="s">
        <v>25800</v>
      </c>
      <c r="F7752">
        <v>1</v>
      </c>
      <c r="G7752" t="s">
        <v>25801</v>
      </c>
      <c r="H7752" t="s">
        <v>30987</v>
      </c>
      <c r="I7752">
        <v>7</v>
      </c>
      <c r="J7752">
        <v>63388808</v>
      </c>
      <c r="K7752">
        <v>63393657</v>
      </c>
      <c r="L7752">
        <v>4850</v>
      </c>
      <c r="M7752">
        <v>2</v>
      </c>
      <c r="N7752">
        <v>101929050</v>
      </c>
      <c r="O7752" t="s">
        <v>25802</v>
      </c>
      <c r="P7752">
        <v>778</v>
      </c>
      <c r="Q7752" t="s">
        <v>40</v>
      </c>
      <c r="R7752" t="s">
        <v>25803</v>
      </c>
      <c r="S7752" t="s">
        <v>36257</v>
      </c>
      <c r="T7752">
        <v>0.37032134897839297</v>
      </c>
      <c r="U7752">
        <v>0.62636636774286802</v>
      </c>
      <c r="V7752">
        <v>0.65824043155016998</v>
      </c>
      <c r="W7752">
        <v>0.33327061388711599</v>
      </c>
      <c r="X7752">
        <v>0.704072456322962</v>
      </c>
      <c r="Y7752">
        <v>-2.1297380010757299E-2</v>
      </c>
      <c r="Z7752">
        <v>0.88485814215121905</v>
      </c>
      <c r="AA7752">
        <v>0.99919698600769702</v>
      </c>
      <c r="AB7752">
        <v>0.28218489808006297</v>
      </c>
      <c r="AC7752">
        <v>0.418176589748256</v>
      </c>
      <c r="AD7752">
        <v>0.82872126865393902</v>
      </c>
      <c r="AE7752">
        <v>-7.9681649658629894E-2</v>
      </c>
      <c r="AF7752">
        <v>0.17401725823719599</v>
      </c>
      <c r="AG7752">
        <v>0.68151250837662902</v>
      </c>
      <c r="AH7752">
        <v>0.77609682958801396</v>
      </c>
      <c r="AI7752">
        <v>0.44333594799105103</v>
      </c>
      <c r="AJ7752">
        <v>0.78121606160956403</v>
      </c>
      <c r="AK7752">
        <v>4.0585467770251502E-2</v>
      </c>
    </row>
    <row r="7753" spans="1:37" x14ac:dyDescent="0.2">
      <c r="A7753" t="s">
        <v>24716</v>
      </c>
      <c r="B7753">
        <v>63539508</v>
      </c>
      <c r="C7753">
        <v>63539649</v>
      </c>
      <c r="D7753">
        <v>142</v>
      </c>
      <c r="E7753" t="s">
        <v>25804</v>
      </c>
      <c r="F7753">
        <v>4</v>
      </c>
      <c r="G7753" t="s">
        <v>25805</v>
      </c>
      <c r="H7753" t="s">
        <v>31000</v>
      </c>
      <c r="I7753">
        <v>7</v>
      </c>
      <c r="J7753">
        <v>63621090</v>
      </c>
      <c r="K7753">
        <v>63621169</v>
      </c>
      <c r="L7753">
        <v>80</v>
      </c>
      <c r="M7753">
        <v>1</v>
      </c>
      <c r="N7753">
        <v>100422848</v>
      </c>
      <c r="O7753" t="s">
        <v>25806</v>
      </c>
      <c r="P7753">
        <v>-81441</v>
      </c>
      <c r="Q7753" t="s">
        <v>25807</v>
      </c>
      <c r="R7753" t="s">
        <v>25808</v>
      </c>
      <c r="S7753" t="s">
        <v>36258</v>
      </c>
      <c r="T7753">
        <v>0.583211159830616</v>
      </c>
      <c r="U7753">
        <v>0.81360520874211995</v>
      </c>
      <c r="V7753">
        <v>-0.5327834887017</v>
      </c>
      <c r="W7753">
        <v>0.123414495547065</v>
      </c>
      <c r="X7753">
        <v>0.704072456322962</v>
      </c>
      <c r="Y7753">
        <v>22.306005606011102</v>
      </c>
      <c r="Z7753">
        <v>0.51787522577244804</v>
      </c>
      <c r="AA7753">
        <v>0.84521697243271998</v>
      </c>
      <c r="AB7753">
        <v>-0.40344000242921602</v>
      </c>
      <c r="AC7753">
        <v>7.45953562860492E-2</v>
      </c>
      <c r="AD7753">
        <v>0.592168439978217</v>
      </c>
      <c r="AE7753">
        <v>23.075421752598398</v>
      </c>
      <c r="AF7753">
        <v>0.80618802876324702</v>
      </c>
      <c r="AG7753">
        <v>0.91333021003096004</v>
      </c>
      <c r="AH7753">
        <v>-0.40705658844711201</v>
      </c>
      <c r="AI7753">
        <v>0.69444917998461897</v>
      </c>
      <c r="AJ7753">
        <v>0.862196742697804</v>
      </c>
      <c r="AK7753">
        <v>-0.124140209702466</v>
      </c>
    </row>
    <row r="7754" spans="1:37" x14ac:dyDescent="0.2">
      <c r="A7754" t="s">
        <v>24716</v>
      </c>
      <c r="B7754">
        <v>63539649</v>
      </c>
      <c r="C7754">
        <v>63539790</v>
      </c>
      <c r="D7754">
        <v>142</v>
      </c>
      <c r="E7754" t="s">
        <v>25809</v>
      </c>
      <c r="F7754">
        <v>1</v>
      </c>
      <c r="G7754" t="s">
        <v>25810</v>
      </c>
      <c r="H7754" t="s">
        <v>31000</v>
      </c>
      <c r="I7754">
        <v>7</v>
      </c>
      <c r="J7754">
        <v>63621090</v>
      </c>
      <c r="K7754">
        <v>63621169</v>
      </c>
      <c r="L7754">
        <v>80</v>
      </c>
      <c r="M7754">
        <v>1</v>
      </c>
      <c r="N7754">
        <v>100422848</v>
      </c>
      <c r="O7754" t="s">
        <v>25806</v>
      </c>
      <c r="P7754">
        <v>-81300</v>
      </c>
      <c r="Q7754" t="s">
        <v>25807</v>
      </c>
      <c r="R7754" t="s">
        <v>25808</v>
      </c>
      <c r="S7754" t="s">
        <v>36258</v>
      </c>
      <c r="T7754">
        <v>0.583211159830616</v>
      </c>
      <c r="U7754">
        <v>0.81360520874211995</v>
      </c>
      <c r="V7754">
        <v>-0.5327834887017</v>
      </c>
      <c r="W7754">
        <v>0.123414495547065</v>
      </c>
      <c r="X7754">
        <v>0.704072456322962</v>
      </c>
      <c r="Y7754">
        <v>22.306005606011102</v>
      </c>
      <c r="Z7754">
        <v>0.51787522577244804</v>
      </c>
      <c r="AA7754">
        <v>0.84521697243271998</v>
      </c>
      <c r="AB7754">
        <v>-0.40344000242921602</v>
      </c>
      <c r="AC7754">
        <v>7.45953562860492E-2</v>
      </c>
      <c r="AD7754">
        <v>0.592168439978217</v>
      </c>
      <c r="AE7754">
        <v>23.075421752598398</v>
      </c>
      <c r="AF7754">
        <v>0.80618802876324702</v>
      </c>
      <c r="AG7754">
        <v>0.91333021003096004</v>
      </c>
      <c r="AH7754">
        <v>-0.40705658844711201</v>
      </c>
      <c r="AI7754">
        <v>0.69444917998461897</v>
      </c>
      <c r="AJ7754">
        <v>0.862196742697804</v>
      </c>
      <c r="AK7754">
        <v>-0.124140209702466</v>
      </c>
    </row>
    <row r="7755" spans="1:37" x14ac:dyDescent="0.2">
      <c r="A7755" t="s">
        <v>24716</v>
      </c>
      <c r="B7755">
        <v>63572342</v>
      </c>
      <c r="C7755">
        <v>63572511</v>
      </c>
      <c r="D7755">
        <v>170</v>
      </c>
      <c r="E7755" t="s">
        <v>25811</v>
      </c>
      <c r="F7755">
        <v>10</v>
      </c>
      <c r="G7755" t="s">
        <v>25812</v>
      </c>
      <c r="H7755" t="s">
        <v>36259</v>
      </c>
      <c r="I7755">
        <v>7</v>
      </c>
      <c r="J7755">
        <v>63621090</v>
      </c>
      <c r="K7755">
        <v>63621169</v>
      </c>
      <c r="L7755">
        <v>80</v>
      </c>
      <c r="M7755">
        <v>1</v>
      </c>
      <c r="N7755">
        <v>100422848</v>
      </c>
      <c r="O7755" t="s">
        <v>25806</v>
      </c>
      <c r="P7755">
        <v>-48579</v>
      </c>
      <c r="Q7755" t="s">
        <v>25807</v>
      </c>
      <c r="R7755" t="s">
        <v>25808</v>
      </c>
      <c r="S7755" t="s">
        <v>36258</v>
      </c>
      <c r="T7755">
        <v>0.35387198439864398</v>
      </c>
      <c r="U7755">
        <v>0.603102917160658</v>
      </c>
      <c r="V7755">
        <v>-24.8860633188077</v>
      </c>
      <c r="W7755">
        <v>0.49709177864118298</v>
      </c>
      <c r="X7755">
        <v>0.78363289935355196</v>
      </c>
      <c r="Y7755">
        <v>4.9746714460414398E-2</v>
      </c>
      <c r="Z7755">
        <v>1</v>
      </c>
      <c r="AA7755">
        <v>1</v>
      </c>
      <c r="AB7755">
        <v>-1.1189724679809701</v>
      </c>
      <c r="AC7755">
        <v>0.92091778829119397</v>
      </c>
      <c r="AD7755">
        <v>0.94068432309766403</v>
      </c>
      <c r="AE7755">
        <v>-0.95025323630658698</v>
      </c>
      <c r="AF7755">
        <v>0.22065000948199101</v>
      </c>
      <c r="AG7755">
        <v>0.68151250837662902</v>
      </c>
      <c r="AH7755">
        <v>-24.847925278502299</v>
      </c>
      <c r="AI7755">
        <v>0.197630579561902</v>
      </c>
      <c r="AJ7755">
        <v>0.78121606160956403</v>
      </c>
      <c r="AK7755">
        <v>0.91850213908456502</v>
      </c>
    </row>
    <row r="7756" spans="1:37" x14ac:dyDescent="0.2">
      <c r="A7756" t="s">
        <v>24716</v>
      </c>
      <c r="B7756">
        <v>63572511</v>
      </c>
      <c r="C7756">
        <v>63572680</v>
      </c>
      <c r="D7756">
        <v>170</v>
      </c>
      <c r="E7756" t="s">
        <v>25813</v>
      </c>
      <c r="F7756">
        <v>13</v>
      </c>
      <c r="G7756" t="s">
        <v>25814</v>
      </c>
      <c r="H7756" t="s">
        <v>36259</v>
      </c>
      <c r="I7756">
        <v>7</v>
      </c>
      <c r="J7756">
        <v>63621090</v>
      </c>
      <c r="K7756">
        <v>63621169</v>
      </c>
      <c r="L7756">
        <v>80</v>
      </c>
      <c r="M7756">
        <v>1</v>
      </c>
      <c r="N7756">
        <v>100422848</v>
      </c>
      <c r="O7756" t="s">
        <v>25806</v>
      </c>
      <c r="P7756">
        <v>-48410</v>
      </c>
      <c r="Q7756" t="s">
        <v>25807</v>
      </c>
      <c r="R7756" t="s">
        <v>25808</v>
      </c>
      <c r="S7756" t="s">
        <v>36258</v>
      </c>
      <c r="T7756">
        <v>0.35387198439864398</v>
      </c>
      <c r="U7756">
        <v>0.603102917160658</v>
      </c>
      <c r="V7756">
        <v>-24.8860633188077</v>
      </c>
      <c r="W7756">
        <v>0.49709177864118298</v>
      </c>
      <c r="X7756">
        <v>0.78363289935355196</v>
      </c>
      <c r="Y7756">
        <v>4.9746714460414398E-2</v>
      </c>
      <c r="Z7756">
        <v>1</v>
      </c>
      <c r="AA7756">
        <v>1</v>
      </c>
      <c r="AB7756">
        <v>-1.1189724679809701</v>
      </c>
      <c r="AC7756">
        <v>0.92091778829119397</v>
      </c>
      <c r="AD7756">
        <v>0.94068432309766403</v>
      </c>
      <c r="AE7756">
        <v>-0.95025323630658698</v>
      </c>
      <c r="AF7756">
        <v>0.22065000948199101</v>
      </c>
      <c r="AG7756">
        <v>0.68151250837662902</v>
      </c>
      <c r="AH7756">
        <v>-24.847925278502299</v>
      </c>
      <c r="AI7756">
        <v>0.197630579561902</v>
      </c>
      <c r="AJ7756">
        <v>0.78121606160956403</v>
      </c>
      <c r="AK7756">
        <v>0.91850213908456502</v>
      </c>
    </row>
    <row r="7757" spans="1:37" x14ac:dyDescent="0.2">
      <c r="A7757" t="s">
        <v>24716</v>
      </c>
      <c r="B7757">
        <v>63751526</v>
      </c>
      <c r="C7757">
        <v>63751675</v>
      </c>
      <c r="D7757">
        <v>150</v>
      </c>
      <c r="E7757" t="s">
        <v>25815</v>
      </c>
      <c r="F7757">
        <v>5</v>
      </c>
      <c r="G7757" t="s">
        <v>25816</v>
      </c>
      <c r="H7757" t="s">
        <v>31000</v>
      </c>
      <c r="I7757">
        <v>7</v>
      </c>
      <c r="J7757">
        <v>63621090</v>
      </c>
      <c r="K7757">
        <v>63621169</v>
      </c>
      <c r="L7757">
        <v>80</v>
      </c>
      <c r="M7757">
        <v>1</v>
      </c>
      <c r="N7757">
        <v>100422848</v>
      </c>
      <c r="O7757" t="s">
        <v>25806</v>
      </c>
      <c r="P7757">
        <v>130436</v>
      </c>
      <c r="Q7757" t="s">
        <v>25807</v>
      </c>
      <c r="R7757" t="s">
        <v>25808</v>
      </c>
      <c r="S7757" t="s">
        <v>36258</v>
      </c>
      <c r="T7757">
        <v>0.32911398597860803</v>
      </c>
      <c r="U7757">
        <v>0.603102917160658</v>
      </c>
      <c r="V7757">
        <v>22.2753982837066</v>
      </c>
      <c r="W7757">
        <v>0.38920677604595899</v>
      </c>
      <c r="X7757">
        <v>0.704072456322962</v>
      </c>
      <c r="Y7757">
        <v>-22.073764465165802</v>
      </c>
      <c r="Z7757">
        <v>0.306975110376564</v>
      </c>
      <c r="AA7757">
        <v>0.72610664078822296</v>
      </c>
      <c r="AB7757">
        <v>22.0912917732546</v>
      </c>
      <c r="AC7757">
        <v>0.71753805159658501</v>
      </c>
      <c r="AD7757">
        <v>0.87989882095915395</v>
      </c>
      <c r="AE7757">
        <v>-1.2055715683461601</v>
      </c>
      <c r="AF7757">
        <v>0.61410715005536498</v>
      </c>
      <c r="AG7757">
        <v>0.80674443595273604</v>
      </c>
      <c r="AH7757">
        <v>1.4812059286602099</v>
      </c>
      <c r="AI7757">
        <v>0.35038410267202102</v>
      </c>
      <c r="AJ7757">
        <v>0.78121606160956403</v>
      </c>
      <c r="AK7757">
        <v>-21.984376594174599</v>
      </c>
    </row>
    <row r="7758" spans="1:37" x14ac:dyDescent="0.2">
      <c r="A7758" t="s">
        <v>24716</v>
      </c>
      <c r="B7758">
        <v>63752923</v>
      </c>
      <c r="C7758">
        <v>63753070</v>
      </c>
      <c r="D7758">
        <v>148</v>
      </c>
      <c r="E7758" t="s">
        <v>25817</v>
      </c>
      <c r="F7758">
        <v>7</v>
      </c>
      <c r="G7758" t="s">
        <v>25818</v>
      </c>
      <c r="H7758" t="s">
        <v>31000</v>
      </c>
      <c r="I7758">
        <v>7</v>
      </c>
      <c r="J7758">
        <v>63621090</v>
      </c>
      <c r="K7758">
        <v>63621169</v>
      </c>
      <c r="L7758">
        <v>80</v>
      </c>
      <c r="M7758">
        <v>1</v>
      </c>
      <c r="N7758">
        <v>100422848</v>
      </c>
      <c r="O7758" t="s">
        <v>25806</v>
      </c>
      <c r="P7758">
        <v>131833</v>
      </c>
      <c r="Q7758" t="s">
        <v>25807</v>
      </c>
      <c r="R7758" t="s">
        <v>25808</v>
      </c>
      <c r="S7758" t="s">
        <v>36258</v>
      </c>
      <c r="T7758">
        <v>0.152084254673993</v>
      </c>
      <c r="U7758">
        <v>0.603102917160658</v>
      </c>
      <c r="V7758">
        <v>23.0469074095321</v>
      </c>
      <c r="W7758">
        <v>0.20525741147413201</v>
      </c>
      <c r="X7758">
        <v>0.704072456322962</v>
      </c>
      <c r="Y7758">
        <v>-22.845273573334602</v>
      </c>
      <c r="Z7758">
        <v>0.306975110376564</v>
      </c>
      <c r="AA7758">
        <v>0.72610664078822296</v>
      </c>
      <c r="AB7758">
        <v>22.083433443714</v>
      </c>
      <c r="AC7758">
        <v>7.0489011448141195E-2</v>
      </c>
      <c r="AD7758">
        <v>0.57684129297949804</v>
      </c>
      <c r="AE7758">
        <v>-22.845273573334602</v>
      </c>
      <c r="AF7758">
        <v>4.6407610929182198E-2</v>
      </c>
      <c r="AG7758">
        <v>0.476038960109122</v>
      </c>
      <c r="AH7758">
        <v>23.0469074095321</v>
      </c>
      <c r="AI7758">
        <v>0.35038410267202102</v>
      </c>
      <c r="AJ7758">
        <v>0.78121606160956403</v>
      </c>
      <c r="AK7758">
        <v>-21.976518264769599</v>
      </c>
    </row>
    <row r="7759" spans="1:37" x14ac:dyDescent="0.2">
      <c r="A7759" t="s">
        <v>24716</v>
      </c>
      <c r="B7759">
        <v>63753070</v>
      </c>
      <c r="C7759">
        <v>63753217</v>
      </c>
      <c r="D7759">
        <v>148</v>
      </c>
      <c r="E7759" t="s">
        <v>25819</v>
      </c>
      <c r="F7759">
        <v>12</v>
      </c>
      <c r="G7759" t="s">
        <v>25820</v>
      </c>
      <c r="H7759" t="s">
        <v>31000</v>
      </c>
      <c r="I7759">
        <v>7</v>
      </c>
      <c r="J7759">
        <v>63621090</v>
      </c>
      <c r="K7759">
        <v>63621169</v>
      </c>
      <c r="L7759">
        <v>80</v>
      </c>
      <c r="M7759">
        <v>1</v>
      </c>
      <c r="N7759">
        <v>100422848</v>
      </c>
      <c r="O7759" t="s">
        <v>25806</v>
      </c>
      <c r="P7759">
        <v>131980</v>
      </c>
      <c r="Q7759" t="s">
        <v>25807</v>
      </c>
      <c r="R7759" t="s">
        <v>25808</v>
      </c>
      <c r="S7759" t="s">
        <v>36258</v>
      </c>
      <c r="T7759">
        <v>0.152084254673993</v>
      </c>
      <c r="U7759">
        <v>0.603102917160658</v>
      </c>
      <c r="V7759">
        <v>23.3184499932721</v>
      </c>
      <c r="W7759">
        <v>0.20525741147413201</v>
      </c>
      <c r="X7759">
        <v>0.704072456322962</v>
      </c>
      <c r="Y7759">
        <v>-23.1168161527902</v>
      </c>
      <c r="Z7759">
        <v>0.306975110376564</v>
      </c>
      <c r="AA7759">
        <v>0.72610664078822296</v>
      </c>
      <c r="AB7759">
        <v>22.3549760003195</v>
      </c>
      <c r="AC7759">
        <v>7.0489011448141195E-2</v>
      </c>
      <c r="AD7759">
        <v>0.57684129297949804</v>
      </c>
      <c r="AE7759">
        <v>-23.1168161527902</v>
      </c>
      <c r="AF7759">
        <v>4.6407610929182198E-2</v>
      </c>
      <c r="AG7759">
        <v>0.476038960109122</v>
      </c>
      <c r="AH7759">
        <v>23.3184499932721</v>
      </c>
      <c r="AI7759">
        <v>0.35038410267202102</v>
      </c>
      <c r="AJ7759">
        <v>0.78121606160956403</v>
      </c>
      <c r="AK7759">
        <v>-22.2480608170907</v>
      </c>
    </row>
    <row r="7760" spans="1:37" x14ac:dyDescent="0.2">
      <c r="A7760" t="s">
        <v>24716</v>
      </c>
      <c r="B7760">
        <v>63753217</v>
      </c>
      <c r="C7760">
        <v>63753364</v>
      </c>
      <c r="D7760">
        <v>148</v>
      </c>
      <c r="E7760" t="s">
        <v>25821</v>
      </c>
      <c r="F7760">
        <v>9</v>
      </c>
      <c r="G7760" t="s">
        <v>25822</v>
      </c>
      <c r="H7760" t="s">
        <v>31000</v>
      </c>
      <c r="I7760">
        <v>7</v>
      </c>
      <c r="J7760">
        <v>63621090</v>
      </c>
      <c r="K7760">
        <v>63621169</v>
      </c>
      <c r="L7760">
        <v>80</v>
      </c>
      <c r="M7760">
        <v>1</v>
      </c>
      <c r="N7760">
        <v>100422848</v>
      </c>
      <c r="O7760" t="s">
        <v>25806</v>
      </c>
      <c r="P7760">
        <v>132127</v>
      </c>
      <c r="Q7760" t="s">
        <v>25807</v>
      </c>
      <c r="R7760" t="s">
        <v>25808</v>
      </c>
      <c r="S7760" t="s">
        <v>36258</v>
      </c>
      <c r="T7760">
        <v>0.152084254673993</v>
      </c>
      <c r="U7760">
        <v>0.603102917160658</v>
      </c>
      <c r="V7760">
        <v>23.3184499932721</v>
      </c>
      <c r="W7760">
        <v>0.20525741147413201</v>
      </c>
      <c r="X7760">
        <v>0.704072456322962</v>
      </c>
      <c r="Y7760">
        <v>-23.1168161527902</v>
      </c>
      <c r="Z7760">
        <v>0.306975110376564</v>
      </c>
      <c r="AA7760">
        <v>0.72610664078822296</v>
      </c>
      <c r="AB7760">
        <v>22.3549760003195</v>
      </c>
      <c r="AC7760">
        <v>7.0489011448141195E-2</v>
      </c>
      <c r="AD7760">
        <v>0.57684129297949804</v>
      </c>
      <c r="AE7760">
        <v>-23.1168161527902</v>
      </c>
      <c r="AF7760">
        <v>4.6407610929182198E-2</v>
      </c>
      <c r="AG7760">
        <v>0.476038960109122</v>
      </c>
      <c r="AH7760">
        <v>23.3184499932721</v>
      </c>
      <c r="AI7760">
        <v>0.35038410267202102</v>
      </c>
      <c r="AJ7760">
        <v>0.78121606160956403</v>
      </c>
      <c r="AK7760">
        <v>-22.2480608170907</v>
      </c>
    </row>
    <row r="7761" spans="1:37" x14ac:dyDescent="0.2">
      <c r="A7761" t="s">
        <v>24716</v>
      </c>
      <c r="B7761">
        <v>63753364</v>
      </c>
      <c r="C7761">
        <v>63753511</v>
      </c>
      <c r="D7761">
        <v>148</v>
      </c>
      <c r="E7761" t="s">
        <v>25823</v>
      </c>
      <c r="F7761">
        <v>4</v>
      </c>
      <c r="G7761" t="s">
        <v>25824</v>
      </c>
      <c r="H7761" t="s">
        <v>31000</v>
      </c>
      <c r="I7761">
        <v>7</v>
      </c>
      <c r="J7761">
        <v>63621090</v>
      </c>
      <c r="K7761">
        <v>63621169</v>
      </c>
      <c r="L7761">
        <v>80</v>
      </c>
      <c r="M7761">
        <v>1</v>
      </c>
      <c r="N7761">
        <v>100422848</v>
      </c>
      <c r="O7761" t="s">
        <v>25806</v>
      </c>
      <c r="P7761">
        <v>132274</v>
      </c>
      <c r="Q7761" t="s">
        <v>25807</v>
      </c>
      <c r="R7761" t="s">
        <v>25808</v>
      </c>
      <c r="S7761" t="s">
        <v>36258</v>
      </c>
      <c r="T7761">
        <v>0.152084254673993</v>
      </c>
      <c r="U7761">
        <v>0.603102917160658</v>
      </c>
      <c r="V7761">
        <v>23.3184499932721</v>
      </c>
      <c r="W7761">
        <v>0.20525741147413201</v>
      </c>
      <c r="X7761">
        <v>0.704072456322962</v>
      </c>
      <c r="Y7761">
        <v>-23.1168161527902</v>
      </c>
      <c r="Z7761">
        <v>0.306975110376564</v>
      </c>
      <c r="AA7761">
        <v>0.72610664078822296</v>
      </c>
      <c r="AB7761">
        <v>22.3549760003195</v>
      </c>
      <c r="AC7761">
        <v>7.0489011448141195E-2</v>
      </c>
      <c r="AD7761">
        <v>0.57684129297949804</v>
      </c>
      <c r="AE7761">
        <v>-23.1168161527902</v>
      </c>
      <c r="AF7761">
        <v>4.6407610929182198E-2</v>
      </c>
      <c r="AG7761">
        <v>0.476038960109122</v>
      </c>
      <c r="AH7761">
        <v>23.3184499932721</v>
      </c>
      <c r="AI7761">
        <v>0.35038410267202102</v>
      </c>
      <c r="AJ7761">
        <v>0.78121606160956403</v>
      </c>
      <c r="AK7761">
        <v>-22.2480608170907</v>
      </c>
    </row>
    <row r="7762" spans="1:37" x14ac:dyDescent="0.2">
      <c r="A7762" t="s">
        <v>24716</v>
      </c>
      <c r="B7762">
        <v>63754690</v>
      </c>
      <c r="C7762">
        <v>63754838</v>
      </c>
      <c r="D7762">
        <v>149</v>
      </c>
      <c r="E7762" t="s">
        <v>25825</v>
      </c>
      <c r="F7762">
        <v>7</v>
      </c>
      <c r="G7762" t="s">
        <v>25826</v>
      </c>
      <c r="H7762" t="s">
        <v>31000</v>
      </c>
      <c r="I7762">
        <v>7</v>
      </c>
      <c r="J7762">
        <v>63621090</v>
      </c>
      <c r="K7762">
        <v>63621169</v>
      </c>
      <c r="L7762">
        <v>80</v>
      </c>
      <c r="M7762">
        <v>1</v>
      </c>
      <c r="N7762">
        <v>100422848</v>
      </c>
      <c r="O7762" t="s">
        <v>25806</v>
      </c>
      <c r="P7762">
        <v>133600</v>
      </c>
      <c r="Q7762" t="s">
        <v>25807</v>
      </c>
      <c r="R7762" t="s">
        <v>25808</v>
      </c>
      <c r="S7762" t="s">
        <v>36258</v>
      </c>
      <c r="T7762">
        <v>0.152084254673993</v>
      </c>
      <c r="U7762">
        <v>0.603102917160658</v>
      </c>
      <c r="V7762">
        <v>26.034050126908902</v>
      </c>
      <c r="W7762">
        <v>0.65075386537994595</v>
      </c>
      <c r="X7762">
        <v>0.94119559056004798</v>
      </c>
      <c r="Y7762">
        <v>-2.6584066328616802</v>
      </c>
      <c r="Z7762">
        <v>0.203350924423461</v>
      </c>
      <c r="AA7762">
        <v>0.72610664078822296</v>
      </c>
      <c r="AB7762">
        <v>25.247980467938699</v>
      </c>
      <c r="AC7762">
        <v>0.283630615332017</v>
      </c>
      <c r="AD7762">
        <v>0.68253123924728298</v>
      </c>
      <c r="AE7762">
        <v>-3.6584064804204401</v>
      </c>
      <c r="AF7762">
        <v>0.205398459628826</v>
      </c>
      <c r="AG7762">
        <v>0.68151250837662902</v>
      </c>
      <c r="AH7762">
        <v>3.93404090383796</v>
      </c>
      <c r="AI7762">
        <v>0.98342151819761803</v>
      </c>
      <c r="AJ7762">
        <v>0.98789258377071898</v>
      </c>
      <c r="AK7762">
        <v>-1.7896511860865001</v>
      </c>
    </row>
    <row r="7763" spans="1:37" x14ac:dyDescent="0.2">
      <c r="A7763" t="s">
        <v>24716</v>
      </c>
      <c r="B7763">
        <v>63754838</v>
      </c>
      <c r="C7763">
        <v>63754986</v>
      </c>
      <c r="D7763">
        <v>149</v>
      </c>
      <c r="E7763" t="s">
        <v>25827</v>
      </c>
      <c r="F7763">
        <v>12</v>
      </c>
      <c r="G7763" t="s">
        <v>25828</v>
      </c>
      <c r="H7763" t="s">
        <v>31000</v>
      </c>
      <c r="I7763">
        <v>7</v>
      </c>
      <c r="J7763">
        <v>63621090</v>
      </c>
      <c r="K7763">
        <v>63621169</v>
      </c>
      <c r="L7763">
        <v>80</v>
      </c>
      <c r="M7763">
        <v>1</v>
      </c>
      <c r="N7763">
        <v>100422848</v>
      </c>
      <c r="O7763" t="s">
        <v>25806</v>
      </c>
      <c r="P7763">
        <v>133748</v>
      </c>
      <c r="Q7763" t="s">
        <v>25807</v>
      </c>
      <c r="R7763" t="s">
        <v>25808</v>
      </c>
      <c r="S7763" t="s">
        <v>36258</v>
      </c>
      <c r="T7763">
        <v>0.152084254673993</v>
      </c>
      <c r="U7763">
        <v>0.603102917160658</v>
      </c>
      <c r="V7763">
        <v>26.238488778478999</v>
      </c>
      <c r="W7763">
        <v>0.65075386537994595</v>
      </c>
      <c r="X7763">
        <v>0.94119559056004798</v>
      </c>
      <c r="Y7763">
        <v>-2.8628452840156999</v>
      </c>
      <c r="Z7763">
        <v>0.203350924423461</v>
      </c>
      <c r="AA7763">
        <v>0.72610664078822296</v>
      </c>
      <c r="AB7763">
        <v>25.430193297979301</v>
      </c>
      <c r="AC7763">
        <v>0.283630615332017</v>
      </c>
      <c r="AD7763">
        <v>0.68253123924728298</v>
      </c>
      <c r="AE7763">
        <v>-3.8628451315744501</v>
      </c>
      <c r="AF7763">
        <v>0.205398459628826</v>
      </c>
      <c r="AG7763">
        <v>0.68151250837662902</v>
      </c>
      <c r="AH7763">
        <v>4.1384795554080904</v>
      </c>
      <c r="AI7763">
        <v>0.98342151819761803</v>
      </c>
      <c r="AJ7763">
        <v>0.98789258377071898</v>
      </c>
      <c r="AK7763">
        <v>-1.9940898346050999</v>
      </c>
    </row>
    <row r="7764" spans="1:37" x14ac:dyDescent="0.2">
      <c r="A7764" t="s">
        <v>24716</v>
      </c>
      <c r="B7764">
        <v>63754986</v>
      </c>
      <c r="C7764">
        <v>63755134</v>
      </c>
      <c r="D7764">
        <v>149</v>
      </c>
      <c r="E7764" t="s">
        <v>25829</v>
      </c>
      <c r="F7764">
        <v>9</v>
      </c>
      <c r="G7764" t="s">
        <v>25830</v>
      </c>
      <c r="H7764" t="s">
        <v>31000</v>
      </c>
      <c r="I7764">
        <v>7</v>
      </c>
      <c r="J7764">
        <v>63621090</v>
      </c>
      <c r="K7764">
        <v>63621169</v>
      </c>
      <c r="L7764">
        <v>80</v>
      </c>
      <c r="M7764">
        <v>1</v>
      </c>
      <c r="N7764">
        <v>100422848</v>
      </c>
      <c r="O7764" t="s">
        <v>25806</v>
      </c>
      <c r="P7764">
        <v>133896</v>
      </c>
      <c r="Q7764" t="s">
        <v>25807</v>
      </c>
      <c r="R7764" t="s">
        <v>25808</v>
      </c>
      <c r="S7764" t="s">
        <v>36258</v>
      </c>
      <c r="T7764">
        <v>0.152084254673993</v>
      </c>
      <c r="U7764">
        <v>0.603102917160658</v>
      </c>
      <c r="V7764">
        <v>26.238488778478999</v>
      </c>
      <c r="W7764">
        <v>0.65075386537994595</v>
      </c>
      <c r="X7764">
        <v>0.94119559056004798</v>
      </c>
      <c r="Y7764">
        <v>-2.8628452840156999</v>
      </c>
      <c r="Z7764">
        <v>0.203350924423461</v>
      </c>
      <c r="AA7764">
        <v>0.72610664078822296</v>
      </c>
      <c r="AB7764">
        <v>25.430193297979301</v>
      </c>
      <c r="AC7764">
        <v>0.283630615332017</v>
      </c>
      <c r="AD7764">
        <v>0.68253123924728298</v>
      </c>
      <c r="AE7764">
        <v>-3.8628451315744501</v>
      </c>
      <c r="AF7764">
        <v>0.205398459628826</v>
      </c>
      <c r="AG7764">
        <v>0.68151250837662902</v>
      </c>
      <c r="AH7764">
        <v>4.1384795554080904</v>
      </c>
      <c r="AI7764">
        <v>0.98342151819761803</v>
      </c>
      <c r="AJ7764">
        <v>0.98789258377071898</v>
      </c>
      <c r="AK7764">
        <v>-1.9940898346050999</v>
      </c>
    </row>
    <row r="7765" spans="1:37" x14ac:dyDescent="0.2">
      <c r="A7765" t="s">
        <v>24716</v>
      </c>
      <c r="B7765">
        <v>63755134</v>
      </c>
      <c r="C7765">
        <v>63755282</v>
      </c>
      <c r="D7765">
        <v>149</v>
      </c>
      <c r="E7765" t="s">
        <v>25831</v>
      </c>
      <c r="F7765">
        <v>7</v>
      </c>
      <c r="G7765" t="s">
        <v>25832</v>
      </c>
      <c r="H7765" t="s">
        <v>31000</v>
      </c>
      <c r="I7765">
        <v>7</v>
      </c>
      <c r="J7765">
        <v>63621090</v>
      </c>
      <c r="K7765">
        <v>63621169</v>
      </c>
      <c r="L7765">
        <v>80</v>
      </c>
      <c r="M7765">
        <v>1</v>
      </c>
      <c r="N7765">
        <v>100422848</v>
      </c>
      <c r="O7765" t="s">
        <v>25806</v>
      </c>
      <c r="P7765">
        <v>134044</v>
      </c>
      <c r="Q7765" t="s">
        <v>25807</v>
      </c>
      <c r="R7765" t="s">
        <v>25808</v>
      </c>
      <c r="S7765" t="s">
        <v>36258</v>
      </c>
      <c r="T7765">
        <v>0.152084254673993</v>
      </c>
      <c r="U7765">
        <v>0.603102917160658</v>
      </c>
      <c r="V7765">
        <v>26.1428848582615</v>
      </c>
      <c r="W7765">
        <v>0.65075386537994595</v>
      </c>
      <c r="X7765">
        <v>0.94119559056004798</v>
      </c>
      <c r="Y7765">
        <v>-2.7672413639854798</v>
      </c>
      <c r="Z7765">
        <v>0.203350924423461</v>
      </c>
      <c r="AA7765">
        <v>0.72610664078822296</v>
      </c>
      <c r="AB7765">
        <v>25.344634199849398</v>
      </c>
      <c r="AC7765">
        <v>0.283630615332017</v>
      </c>
      <c r="AD7765">
        <v>0.68253123924728298</v>
      </c>
      <c r="AE7765">
        <v>-3.76724121154423</v>
      </c>
      <c r="AF7765">
        <v>0.205398459628826</v>
      </c>
      <c r="AG7765">
        <v>0.68151250837662902</v>
      </c>
      <c r="AH7765">
        <v>4.0428756351906001</v>
      </c>
      <c r="AI7765">
        <v>0.98342151819761803</v>
      </c>
      <c r="AJ7765">
        <v>0.98789258377071898</v>
      </c>
      <c r="AK7765">
        <v>-1.89848591576091</v>
      </c>
    </row>
    <row r="7766" spans="1:37" x14ac:dyDescent="0.2">
      <c r="A7766" t="s">
        <v>24716</v>
      </c>
      <c r="B7766">
        <v>63758388</v>
      </c>
      <c r="C7766">
        <v>63758529</v>
      </c>
      <c r="D7766">
        <v>142</v>
      </c>
      <c r="E7766" t="s">
        <v>25833</v>
      </c>
      <c r="F7766">
        <v>8</v>
      </c>
      <c r="G7766" t="s">
        <v>25834</v>
      </c>
      <c r="H7766" t="s">
        <v>31000</v>
      </c>
      <c r="I7766">
        <v>7</v>
      </c>
      <c r="J7766">
        <v>63621090</v>
      </c>
      <c r="K7766">
        <v>63621169</v>
      </c>
      <c r="L7766">
        <v>80</v>
      </c>
      <c r="M7766">
        <v>1</v>
      </c>
      <c r="N7766">
        <v>100422848</v>
      </c>
      <c r="O7766" t="s">
        <v>25806</v>
      </c>
      <c r="P7766">
        <v>137298</v>
      </c>
      <c r="Q7766" t="s">
        <v>25807</v>
      </c>
      <c r="R7766" t="s">
        <v>25808</v>
      </c>
      <c r="S7766" t="s">
        <v>36258</v>
      </c>
      <c r="T7766">
        <v>0.152084254673993</v>
      </c>
      <c r="U7766">
        <v>0.603102917160658</v>
      </c>
      <c r="V7766">
        <v>25.052244735995501</v>
      </c>
      <c r="W7766">
        <v>0.69201225521665499</v>
      </c>
      <c r="X7766">
        <v>0.95159051474143896</v>
      </c>
      <c r="Y7766">
        <v>-2.41356673755753</v>
      </c>
      <c r="Z7766">
        <v>0.203350924423461</v>
      </c>
      <c r="AA7766">
        <v>0.72610664078822296</v>
      </c>
      <c r="AB7766">
        <v>24.296725030008002</v>
      </c>
      <c r="AC7766">
        <v>0.30184355666711699</v>
      </c>
      <c r="AD7766">
        <v>0.68253123924728298</v>
      </c>
      <c r="AE7766">
        <v>-3.4135664834888102</v>
      </c>
      <c r="AF7766">
        <v>0.22065000948199101</v>
      </c>
      <c r="AG7766">
        <v>0.68151250837662902</v>
      </c>
      <c r="AH7766">
        <v>3.6892008931381799</v>
      </c>
      <c r="AI7766">
        <v>0.95029317176085903</v>
      </c>
      <c r="AJ7766">
        <v>0.98621344597861504</v>
      </c>
      <c r="AK7766">
        <v>-1.54481131022896</v>
      </c>
    </row>
    <row r="7767" spans="1:37" x14ac:dyDescent="0.2">
      <c r="A7767" t="s">
        <v>24716</v>
      </c>
      <c r="B7767">
        <v>63758529</v>
      </c>
      <c r="C7767">
        <v>63758670</v>
      </c>
      <c r="D7767">
        <v>142</v>
      </c>
      <c r="E7767" t="s">
        <v>25835</v>
      </c>
      <c r="F7767">
        <v>11</v>
      </c>
      <c r="G7767" t="s">
        <v>25836</v>
      </c>
      <c r="H7767" t="s">
        <v>31000</v>
      </c>
      <c r="I7767">
        <v>7</v>
      </c>
      <c r="J7767">
        <v>63621090</v>
      </c>
      <c r="K7767">
        <v>63621169</v>
      </c>
      <c r="L7767">
        <v>80</v>
      </c>
      <c r="M7767">
        <v>1</v>
      </c>
      <c r="N7767">
        <v>100422848</v>
      </c>
      <c r="O7767" t="s">
        <v>25806</v>
      </c>
      <c r="P7767">
        <v>137439</v>
      </c>
      <c r="Q7767" t="s">
        <v>25807</v>
      </c>
      <c r="R7767" t="s">
        <v>25808</v>
      </c>
      <c r="S7767" t="s">
        <v>36258</v>
      </c>
      <c r="T7767">
        <v>0.152084254673993</v>
      </c>
      <c r="U7767">
        <v>0.603102917160658</v>
      </c>
      <c r="V7767">
        <v>25.052244735995501</v>
      </c>
      <c r="W7767">
        <v>0.69201225521665499</v>
      </c>
      <c r="X7767">
        <v>0.95159051474143896</v>
      </c>
      <c r="Y7767">
        <v>-2.41356673755753</v>
      </c>
      <c r="Z7767">
        <v>0.203350924423461</v>
      </c>
      <c r="AA7767">
        <v>0.72610664078822296</v>
      </c>
      <c r="AB7767">
        <v>24.296725030008002</v>
      </c>
      <c r="AC7767">
        <v>0.30184355666711699</v>
      </c>
      <c r="AD7767">
        <v>0.68253123924728298</v>
      </c>
      <c r="AE7767">
        <v>-3.4135664834888102</v>
      </c>
      <c r="AF7767">
        <v>0.22065000948199101</v>
      </c>
      <c r="AG7767">
        <v>0.68151250837662902</v>
      </c>
      <c r="AH7767">
        <v>3.6892008931381799</v>
      </c>
      <c r="AI7767">
        <v>0.95029317176085903</v>
      </c>
      <c r="AJ7767">
        <v>0.98621344597861504</v>
      </c>
      <c r="AK7767">
        <v>-1.54481131022896</v>
      </c>
    </row>
    <row r="7768" spans="1:37" x14ac:dyDescent="0.2">
      <c r="A7768" t="s">
        <v>24716</v>
      </c>
      <c r="B7768">
        <v>63758670</v>
      </c>
      <c r="C7768">
        <v>63758811</v>
      </c>
      <c r="D7768">
        <v>142</v>
      </c>
      <c r="E7768" t="s">
        <v>25837</v>
      </c>
      <c r="F7768">
        <v>11</v>
      </c>
      <c r="G7768" t="s">
        <v>25838</v>
      </c>
      <c r="H7768" t="s">
        <v>31000</v>
      </c>
      <c r="I7768">
        <v>7</v>
      </c>
      <c r="J7768">
        <v>63621090</v>
      </c>
      <c r="K7768">
        <v>63621169</v>
      </c>
      <c r="L7768">
        <v>80</v>
      </c>
      <c r="M7768">
        <v>1</v>
      </c>
      <c r="N7768">
        <v>100422848</v>
      </c>
      <c r="O7768" t="s">
        <v>25806</v>
      </c>
      <c r="P7768">
        <v>137580</v>
      </c>
      <c r="Q7768" t="s">
        <v>25807</v>
      </c>
      <c r="R7768" t="s">
        <v>25808</v>
      </c>
      <c r="S7768" t="s">
        <v>36258</v>
      </c>
      <c r="T7768">
        <v>0.152084254673993</v>
      </c>
      <c r="U7768">
        <v>0.603102917160658</v>
      </c>
      <c r="V7768">
        <v>25.052244735995501</v>
      </c>
      <c r="W7768">
        <v>0.69201225521665499</v>
      </c>
      <c r="X7768">
        <v>0.95159051474143896</v>
      </c>
      <c r="Y7768">
        <v>-2.41356673755753</v>
      </c>
      <c r="Z7768">
        <v>0.136920528570767</v>
      </c>
      <c r="AA7768">
        <v>0.72610664078822296</v>
      </c>
      <c r="AB7768">
        <v>24.480362065104</v>
      </c>
      <c r="AC7768">
        <v>0.615069744472027</v>
      </c>
      <c r="AD7768">
        <v>0.87989882095915395</v>
      </c>
      <c r="AE7768">
        <v>-2.4054888730543702</v>
      </c>
      <c r="AF7768">
        <v>0.47948624871920598</v>
      </c>
      <c r="AG7768">
        <v>0.80674443595273604</v>
      </c>
      <c r="AH7768">
        <v>2.6811232961504401</v>
      </c>
      <c r="AI7768">
        <v>0.78546927494779295</v>
      </c>
      <c r="AJ7768">
        <v>0.92808185275216604</v>
      </c>
      <c r="AK7768">
        <v>-1.7549388149529199</v>
      </c>
    </row>
    <row r="7769" spans="1:37" x14ac:dyDescent="0.2">
      <c r="A7769" t="s">
        <v>24716</v>
      </c>
      <c r="B7769">
        <v>65494966</v>
      </c>
      <c r="C7769">
        <v>65495119</v>
      </c>
      <c r="D7769">
        <v>154</v>
      </c>
      <c r="E7769" t="s">
        <v>25839</v>
      </c>
      <c r="F7769">
        <v>2</v>
      </c>
      <c r="G7769" t="s">
        <v>25840</v>
      </c>
      <c r="H7769" t="s">
        <v>31000</v>
      </c>
      <c r="I7769">
        <v>7</v>
      </c>
      <c r="J7769">
        <v>65525629</v>
      </c>
      <c r="K7769">
        <v>65554744</v>
      </c>
      <c r="L7769">
        <v>29116</v>
      </c>
      <c r="M7769">
        <v>2</v>
      </c>
      <c r="N7769">
        <v>101929322</v>
      </c>
      <c r="O7769" t="s">
        <v>25841</v>
      </c>
      <c r="P7769">
        <v>59625</v>
      </c>
      <c r="Q7769" t="s">
        <v>40</v>
      </c>
      <c r="R7769" t="s">
        <v>25842</v>
      </c>
      <c r="S7769" t="s">
        <v>36260</v>
      </c>
      <c r="T7769">
        <v>0.97213403838398904</v>
      </c>
      <c r="U7769">
        <v>1</v>
      </c>
      <c r="V7769">
        <v>0.68753977686343404</v>
      </c>
      <c r="W7769">
        <v>0.38920677604595899</v>
      </c>
      <c r="X7769">
        <v>0.704072456322962</v>
      </c>
      <c r="Y7769">
        <v>-23.330576916235</v>
      </c>
      <c r="Z7769">
        <v>0.69013698642955401</v>
      </c>
      <c r="AA7769">
        <v>0.84521697243271998</v>
      </c>
      <c r="AB7769">
        <v>-0.27593427345411098</v>
      </c>
      <c r="AC7769">
        <v>0.75388744886274095</v>
      </c>
      <c r="AD7769">
        <v>0.87989882095915395</v>
      </c>
      <c r="AE7769">
        <v>-0.1072150505264</v>
      </c>
      <c r="AF7769">
        <v>0.61410715005536498</v>
      </c>
      <c r="AG7769">
        <v>0.80674443595273604</v>
      </c>
      <c r="AH7769">
        <v>1.61715033599327</v>
      </c>
      <c r="AI7769">
        <v>0.35038410267202102</v>
      </c>
      <c r="AJ7769">
        <v>0.78121606160956403</v>
      </c>
      <c r="AK7769">
        <v>-23.8031483514402</v>
      </c>
    </row>
    <row r="7770" spans="1:37" x14ac:dyDescent="0.2">
      <c r="A7770" t="s">
        <v>24716</v>
      </c>
      <c r="B7770">
        <v>65731613</v>
      </c>
      <c r="C7770">
        <v>65731879</v>
      </c>
      <c r="D7770">
        <v>267</v>
      </c>
      <c r="E7770" t="s">
        <v>25843</v>
      </c>
      <c r="F7770">
        <v>14</v>
      </c>
      <c r="G7770" t="s">
        <v>25844</v>
      </c>
      <c r="H7770" t="s">
        <v>36261</v>
      </c>
      <c r="I7770">
        <v>7</v>
      </c>
      <c r="J7770">
        <v>65697862</v>
      </c>
      <c r="K7770">
        <v>65750938</v>
      </c>
      <c r="L7770">
        <v>53077</v>
      </c>
      <c r="M7770">
        <v>2</v>
      </c>
      <c r="N7770">
        <v>441242</v>
      </c>
      <c r="O7770" t="s">
        <v>25845</v>
      </c>
      <c r="P7770">
        <v>19059</v>
      </c>
      <c r="Q7770" t="s">
        <v>25846</v>
      </c>
      <c r="R7770" t="s">
        <v>25847</v>
      </c>
      <c r="S7770" t="s">
        <v>36262</v>
      </c>
      <c r="T7770">
        <v>0.33854456305416297</v>
      </c>
      <c r="U7770">
        <v>0.603102917160658</v>
      </c>
      <c r="V7770">
        <v>-3.3743791774426601E-2</v>
      </c>
      <c r="W7770">
        <v>0.80506552086927996</v>
      </c>
      <c r="X7770">
        <v>0.95159051474143896</v>
      </c>
      <c r="Y7770">
        <v>0.64844235004144501</v>
      </c>
      <c r="Z7770">
        <v>0.260542540361761</v>
      </c>
      <c r="AA7770">
        <v>0.72610664078822296</v>
      </c>
      <c r="AB7770">
        <v>-0.22776657698264199</v>
      </c>
      <c r="AC7770">
        <v>0.77043216048543495</v>
      </c>
      <c r="AD7770">
        <v>0.89582889980012903</v>
      </c>
      <c r="AE7770">
        <v>7.7890978045317305E-2</v>
      </c>
      <c r="AF7770">
        <v>0.525637970320326</v>
      </c>
      <c r="AG7770">
        <v>0.80674443595273604</v>
      </c>
      <c r="AH7770">
        <v>0.168552605080868</v>
      </c>
      <c r="AI7770">
        <v>0.47814362294564799</v>
      </c>
      <c r="AJ7770">
        <v>0.78121606160956403</v>
      </c>
      <c r="AK7770">
        <v>0.98218407510528905</v>
      </c>
    </row>
    <row r="7771" spans="1:37" x14ac:dyDescent="0.2">
      <c r="A7771" t="s">
        <v>24716</v>
      </c>
      <c r="B7771">
        <v>65731926</v>
      </c>
      <c r="C7771">
        <v>65732051</v>
      </c>
      <c r="D7771">
        <v>126</v>
      </c>
      <c r="E7771" t="s">
        <v>25848</v>
      </c>
      <c r="F7771">
        <v>5</v>
      </c>
      <c r="G7771" t="s">
        <v>25849</v>
      </c>
      <c r="H7771" t="s">
        <v>36261</v>
      </c>
      <c r="I7771">
        <v>7</v>
      </c>
      <c r="J7771">
        <v>65697862</v>
      </c>
      <c r="K7771">
        <v>65750938</v>
      </c>
      <c r="L7771">
        <v>53077</v>
      </c>
      <c r="M7771">
        <v>2</v>
      </c>
      <c r="N7771">
        <v>441242</v>
      </c>
      <c r="O7771" t="s">
        <v>25845</v>
      </c>
      <c r="P7771">
        <v>18887</v>
      </c>
      <c r="Q7771" t="s">
        <v>25846</v>
      </c>
      <c r="R7771" t="s">
        <v>25847</v>
      </c>
      <c r="S7771" t="s">
        <v>36262</v>
      </c>
      <c r="T7771">
        <v>0.33854456305416297</v>
      </c>
      <c r="U7771">
        <v>0.603102917160658</v>
      </c>
      <c r="V7771">
        <v>-3.3743791774426601E-2</v>
      </c>
      <c r="W7771">
        <v>0.80506552086927996</v>
      </c>
      <c r="X7771">
        <v>0.95159051474143896</v>
      </c>
      <c r="Y7771">
        <v>0.64844235004144501</v>
      </c>
      <c r="Z7771">
        <v>0.260542540361761</v>
      </c>
      <c r="AA7771">
        <v>0.72610664078822296</v>
      </c>
      <c r="AB7771">
        <v>-0.22776657698264199</v>
      </c>
      <c r="AC7771">
        <v>0.77043216048543495</v>
      </c>
      <c r="AD7771">
        <v>0.89582889980012903</v>
      </c>
      <c r="AE7771">
        <v>7.7890978045317305E-2</v>
      </c>
      <c r="AF7771">
        <v>0.525637970320326</v>
      </c>
      <c r="AG7771">
        <v>0.80674443595273604</v>
      </c>
      <c r="AH7771">
        <v>0.168552605080868</v>
      </c>
      <c r="AI7771">
        <v>0.47814362294564799</v>
      </c>
      <c r="AJ7771">
        <v>0.78121606160956403</v>
      </c>
      <c r="AK7771">
        <v>0.98218407510528905</v>
      </c>
    </row>
    <row r="7772" spans="1:37" x14ac:dyDescent="0.2">
      <c r="A7772" t="s">
        <v>24716</v>
      </c>
      <c r="B7772">
        <v>66291944</v>
      </c>
      <c r="C7772">
        <v>66292120</v>
      </c>
      <c r="D7772">
        <v>177</v>
      </c>
      <c r="E7772" t="s">
        <v>25850</v>
      </c>
      <c r="F7772">
        <v>2</v>
      </c>
      <c r="G7772" t="s">
        <v>25851</v>
      </c>
      <c r="H7772" t="s">
        <v>36263</v>
      </c>
      <c r="I7772">
        <v>7</v>
      </c>
      <c r="J7772">
        <v>66352504</v>
      </c>
      <c r="K7772">
        <v>66420543</v>
      </c>
      <c r="L7772">
        <v>68040</v>
      </c>
      <c r="M7772">
        <v>1</v>
      </c>
      <c r="N7772">
        <v>8460</v>
      </c>
      <c r="O7772" t="s">
        <v>25852</v>
      </c>
      <c r="P7772">
        <v>-60384</v>
      </c>
      <c r="Q7772" t="s">
        <v>25853</v>
      </c>
      <c r="R7772" t="s">
        <v>25854</v>
      </c>
      <c r="S7772" t="s">
        <v>36264</v>
      </c>
      <c r="T7772">
        <v>3.05365919806398E-2</v>
      </c>
      <c r="U7772">
        <v>0.603102917160658</v>
      </c>
      <c r="V7772">
        <v>-2.2666050590115598</v>
      </c>
      <c r="W7772">
        <v>1</v>
      </c>
      <c r="X7772">
        <v>1</v>
      </c>
      <c r="Y7772">
        <v>-0.309785014411743</v>
      </c>
      <c r="Z7772">
        <v>0.19149755567860299</v>
      </c>
      <c r="AA7772">
        <v>0.72610664078822296</v>
      </c>
      <c r="AB7772">
        <v>-0.78770249552082405</v>
      </c>
      <c r="AC7772">
        <v>0.336980780357506</v>
      </c>
      <c r="AD7772">
        <v>0.71609380391977395</v>
      </c>
      <c r="AE7772">
        <v>0.43274536180968298</v>
      </c>
      <c r="AF7772">
        <v>1.94171569873955E-2</v>
      </c>
      <c r="AG7772">
        <v>0.476038960109122</v>
      </c>
      <c r="AH7772">
        <v>-2.24608173602947</v>
      </c>
      <c r="AI7772">
        <v>0.40794992002196401</v>
      </c>
      <c r="AJ7772">
        <v>0.78121606160956403</v>
      </c>
      <c r="AK7772">
        <v>-0.79922793034982897</v>
      </c>
    </row>
    <row r="7773" spans="1:37" x14ac:dyDescent="0.2">
      <c r="A7773" t="s">
        <v>24716</v>
      </c>
      <c r="B7773">
        <v>66292120</v>
      </c>
      <c r="C7773">
        <v>66292296</v>
      </c>
      <c r="D7773">
        <v>177</v>
      </c>
      <c r="E7773" t="s">
        <v>25855</v>
      </c>
      <c r="F7773">
        <v>3</v>
      </c>
      <c r="G7773" t="s">
        <v>1236</v>
      </c>
      <c r="H7773" t="s">
        <v>36263</v>
      </c>
      <c r="I7773">
        <v>7</v>
      </c>
      <c r="J7773">
        <v>66352504</v>
      </c>
      <c r="K7773">
        <v>66420543</v>
      </c>
      <c r="L7773">
        <v>68040</v>
      </c>
      <c r="M7773">
        <v>1</v>
      </c>
      <c r="N7773">
        <v>8460</v>
      </c>
      <c r="O7773" t="s">
        <v>25852</v>
      </c>
      <c r="P7773">
        <v>-60208</v>
      </c>
      <c r="Q7773" t="s">
        <v>25853</v>
      </c>
      <c r="R7773" t="s">
        <v>25854</v>
      </c>
      <c r="S7773" t="s">
        <v>36264</v>
      </c>
      <c r="T7773">
        <v>3.05365919806398E-2</v>
      </c>
      <c r="U7773">
        <v>0.603102917160658</v>
      </c>
      <c r="V7773">
        <v>-2.2666050590115598</v>
      </c>
      <c r="W7773">
        <v>1</v>
      </c>
      <c r="X7773">
        <v>1</v>
      </c>
      <c r="Y7773">
        <v>-0.309785014411743</v>
      </c>
      <c r="Z7773">
        <v>0.19149755567860299</v>
      </c>
      <c r="AA7773">
        <v>0.72610664078822296</v>
      </c>
      <c r="AB7773">
        <v>-0.78770249552082405</v>
      </c>
      <c r="AC7773">
        <v>0.336980780357506</v>
      </c>
      <c r="AD7773">
        <v>0.71609380391977395</v>
      </c>
      <c r="AE7773">
        <v>0.43274536180968298</v>
      </c>
      <c r="AF7773">
        <v>1.94171569873955E-2</v>
      </c>
      <c r="AG7773">
        <v>0.476038960109122</v>
      </c>
      <c r="AH7773">
        <v>-2.24608173602947</v>
      </c>
      <c r="AI7773">
        <v>0.40794992002196401</v>
      </c>
      <c r="AJ7773">
        <v>0.78121606160956403</v>
      </c>
      <c r="AK7773">
        <v>-0.79922793034982897</v>
      </c>
    </row>
    <row r="7774" spans="1:37" x14ac:dyDescent="0.2">
      <c r="A7774" t="s">
        <v>24716</v>
      </c>
      <c r="B7774">
        <v>66556470</v>
      </c>
      <c r="C7774">
        <v>66556618</v>
      </c>
      <c r="D7774">
        <v>149</v>
      </c>
      <c r="E7774" t="s">
        <v>25856</v>
      </c>
      <c r="F7774">
        <v>14</v>
      </c>
      <c r="G7774" t="s">
        <v>25857</v>
      </c>
      <c r="H7774" t="s">
        <v>36265</v>
      </c>
      <c r="I7774">
        <v>7</v>
      </c>
      <c r="J7774">
        <v>66539624</v>
      </c>
      <c r="K7774">
        <v>66542624</v>
      </c>
      <c r="L7774">
        <v>3001</v>
      </c>
      <c r="M7774">
        <v>2</v>
      </c>
      <c r="N7774">
        <v>493754</v>
      </c>
      <c r="O7774" t="s">
        <v>25858</v>
      </c>
      <c r="P7774">
        <v>-13846</v>
      </c>
      <c r="Q7774" t="s">
        <v>25859</v>
      </c>
      <c r="R7774" t="s">
        <v>25860</v>
      </c>
      <c r="S7774" t="s">
        <v>36266</v>
      </c>
      <c r="T7774">
        <v>0.27615329656722498</v>
      </c>
      <c r="U7774">
        <v>0.603102917160658</v>
      </c>
      <c r="V7774">
        <v>1.4130486595564999</v>
      </c>
      <c r="W7774">
        <v>0.73420570613580904</v>
      </c>
      <c r="X7774">
        <v>0.95159051474143896</v>
      </c>
      <c r="Y7774">
        <v>5.5121948514841597E-2</v>
      </c>
      <c r="Z7774">
        <v>0.47690667696080002</v>
      </c>
      <c r="AA7774">
        <v>0.84435025072159198</v>
      </c>
      <c r="AB7774">
        <v>0.511906939270936</v>
      </c>
      <c r="AC7774">
        <v>0.95011731855419801</v>
      </c>
      <c r="AD7774">
        <v>0.960571817865013</v>
      </c>
      <c r="AE7774">
        <v>0.146120372203874</v>
      </c>
      <c r="AF7774">
        <v>0.174595458387797</v>
      </c>
      <c r="AG7774">
        <v>0.68151250837662902</v>
      </c>
      <c r="AH7774">
        <v>2.18953004854355</v>
      </c>
      <c r="AI7774">
        <v>0.61187545788734798</v>
      </c>
      <c r="AJ7774">
        <v>0.792270719854135</v>
      </c>
      <c r="AK7774">
        <v>-5.4331469441931297E-2</v>
      </c>
    </row>
    <row r="7775" spans="1:37" x14ac:dyDescent="0.2">
      <c r="A7775" t="s">
        <v>24716</v>
      </c>
      <c r="B7775">
        <v>66556618</v>
      </c>
      <c r="C7775">
        <v>66556766</v>
      </c>
      <c r="D7775">
        <v>149</v>
      </c>
      <c r="E7775" t="s">
        <v>25861</v>
      </c>
      <c r="F7775">
        <v>19</v>
      </c>
      <c r="G7775" t="s">
        <v>25862</v>
      </c>
      <c r="H7775" t="s">
        <v>36265</v>
      </c>
      <c r="I7775">
        <v>7</v>
      </c>
      <c r="J7775">
        <v>66539624</v>
      </c>
      <c r="K7775">
        <v>66542624</v>
      </c>
      <c r="L7775">
        <v>3001</v>
      </c>
      <c r="M7775">
        <v>2</v>
      </c>
      <c r="N7775">
        <v>493754</v>
      </c>
      <c r="O7775" t="s">
        <v>25858</v>
      </c>
      <c r="P7775">
        <v>-13994</v>
      </c>
      <c r="Q7775" t="s">
        <v>25859</v>
      </c>
      <c r="R7775" t="s">
        <v>25860</v>
      </c>
      <c r="S7775" t="s">
        <v>36266</v>
      </c>
      <c r="T7775">
        <v>0.506551998792793</v>
      </c>
      <c r="U7775">
        <v>0.78288571403930396</v>
      </c>
      <c r="V7775">
        <v>1.2379372776661399</v>
      </c>
      <c r="W7775">
        <v>0.89107655920673101</v>
      </c>
      <c r="X7775">
        <v>0.95159051474143896</v>
      </c>
      <c r="Y7775">
        <v>0.422367752632196</v>
      </c>
      <c r="Z7775">
        <v>0.66713806400786302</v>
      </c>
      <c r="AA7775">
        <v>0.84521697243271998</v>
      </c>
      <c r="AB7775">
        <v>0.34464694993825901</v>
      </c>
      <c r="AC7775">
        <v>0.59090205226999604</v>
      </c>
      <c r="AD7775">
        <v>0.87989882095915395</v>
      </c>
      <c r="AE7775">
        <v>0.51336617632122905</v>
      </c>
      <c r="AF7775">
        <v>0.43559387281936701</v>
      </c>
      <c r="AG7775">
        <v>0.80674443595273604</v>
      </c>
      <c r="AH7775">
        <v>2.01441866665319</v>
      </c>
      <c r="AI7775">
        <v>0.81350599864527495</v>
      </c>
      <c r="AJ7775">
        <v>0.94390293416205995</v>
      </c>
      <c r="AK7775">
        <v>0.12041956018765999</v>
      </c>
    </row>
    <row r="7776" spans="1:37" x14ac:dyDescent="0.2">
      <c r="A7776" t="s">
        <v>24716</v>
      </c>
      <c r="B7776">
        <v>66556766</v>
      </c>
      <c r="C7776">
        <v>66556914</v>
      </c>
      <c r="D7776">
        <v>149</v>
      </c>
      <c r="E7776" t="s">
        <v>25863</v>
      </c>
      <c r="F7776">
        <v>8</v>
      </c>
      <c r="G7776" t="s">
        <v>25864</v>
      </c>
      <c r="H7776" t="s">
        <v>36265</v>
      </c>
      <c r="I7776">
        <v>7</v>
      </c>
      <c r="J7776">
        <v>66539624</v>
      </c>
      <c r="K7776">
        <v>66542624</v>
      </c>
      <c r="L7776">
        <v>3001</v>
      </c>
      <c r="M7776">
        <v>2</v>
      </c>
      <c r="N7776">
        <v>493754</v>
      </c>
      <c r="O7776" t="s">
        <v>25858</v>
      </c>
      <c r="P7776">
        <v>-14142</v>
      </c>
      <c r="Q7776" t="s">
        <v>25859</v>
      </c>
      <c r="R7776" t="s">
        <v>25860</v>
      </c>
      <c r="S7776" t="s">
        <v>36266</v>
      </c>
      <c r="T7776">
        <v>0.506551998792793</v>
      </c>
      <c r="U7776">
        <v>0.78288571403930396</v>
      </c>
      <c r="V7776">
        <v>1.7601320750365399</v>
      </c>
      <c r="W7776">
        <v>0.89107655920673101</v>
      </c>
      <c r="X7776">
        <v>0.95159051474143896</v>
      </c>
      <c r="Y7776">
        <v>1.15933326890616</v>
      </c>
      <c r="Z7776">
        <v>0.66713806400786302</v>
      </c>
      <c r="AA7776">
        <v>0.84521697243271998</v>
      </c>
      <c r="AB7776">
        <v>0.87779627898582502</v>
      </c>
      <c r="AC7776">
        <v>0.59090205226999604</v>
      </c>
      <c r="AD7776">
        <v>0.87989882095915395</v>
      </c>
      <c r="AE7776">
        <v>1.0465154982686899</v>
      </c>
      <c r="AF7776">
        <v>0.43559387281936701</v>
      </c>
      <c r="AG7776">
        <v>0.80674443595273604</v>
      </c>
      <c r="AH7776">
        <v>2.4428709752434399</v>
      </c>
      <c r="AI7776">
        <v>0.84178376985732795</v>
      </c>
      <c r="AJ7776">
        <v>0.95896800690842199</v>
      </c>
      <c r="AK7776">
        <v>0.66771139052335504</v>
      </c>
    </row>
    <row r="7777" spans="1:37" x14ac:dyDescent="0.2">
      <c r="A7777" t="s">
        <v>24716</v>
      </c>
      <c r="B7777">
        <v>68193536</v>
      </c>
      <c r="C7777">
        <v>68193682</v>
      </c>
      <c r="D7777">
        <v>147</v>
      </c>
      <c r="E7777" t="s">
        <v>25865</v>
      </c>
      <c r="F7777">
        <v>5</v>
      </c>
      <c r="G7777" t="s">
        <v>25866</v>
      </c>
      <c r="H7777" t="s">
        <v>36267</v>
      </c>
      <c r="I7777">
        <v>7</v>
      </c>
      <c r="J7777">
        <v>68149548</v>
      </c>
      <c r="K7777">
        <v>68319636</v>
      </c>
      <c r="L7777">
        <v>170089</v>
      </c>
      <c r="M7777">
        <v>2</v>
      </c>
      <c r="N7777">
        <v>105375341</v>
      </c>
      <c r="O7777" t="s">
        <v>25867</v>
      </c>
      <c r="P7777">
        <v>125954</v>
      </c>
      <c r="Q7777" t="s">
        <v>25868</v>
      </c>
      <c r="R7777" t="s">
        <v>25869</v>
      </c>
      <c r="S7777" t="s">
        <v>36268</v>
      </c>
      <c r="T7777">
        <v>0.35387198439864398</v>
      </c>
      <c r="U7777">
        <v>0.603102917160658</v>
      </c>
      <c r="V7777">
        <v>-21.367065765952699</v>
      </c>
      <c r="W7777">
        <v>0.38920677604595899</v>
      </c>
      <c r="X7777">
        <v>0.704072456322962</v>
      </c>
      <c r="Y7777">
        <v>-21.235821283473701</v>
      </c>
      <c r="Z7777">
        <v>0.69013698642955401</v>
      </c>
      <c r="AA7777">
        <v>0.84521697243271998</v>
      </c>
      <c r="AB7777">
        <v>1.27100681478607</v>
      </c>
      <c r="AC7777">
        <v>0.75388744886274095</v>
      </c>
      <c r="AD7777">
        <v>0.87989882095915395</v>
      </c>
      <c r="AE7777">
        <v>1.43972599701648</v>
      </c>
      <c r="AF7777">
        <v>0.32549523997010099</v>
      </c>
      <c r="AG7777">
        <v>0.70473078222419605</v>
      </c>
      <c r="AH7777">
        <v>-22.8921156015973</v>
      </c>
      <c r="AI7777">
        <v>0.35038410267202102</v>
      </c>
      <c r="AJ7777">
        <v>0.78121606160956403</v>
      </c>
      <c r="AK7777">
        <v>-22.821726282972801</v>
      </c>
    </row>
    <row r="7778" spans="1:37" x14ac:dyDescent="0.2">
      <c r="A7778" t="s">
        <v>24716</v>
      </c>
      <c r="B7778">
        <v>68193682</v>
      </c>
      <c r="C7778">
        <v>68193828</v>
      </c>
      <c r="D7778">
        <v>147</v>
      </c>
      <c r="E7778" t="s">
        <v>25870</v>
      </c>
      <c r="F7778">
        <v>5</v>
      </c>
      <c r="G7778" t="s">
        <v>25871</v>
      </c>
      <c r="H7778" t="s">
        <v>36267</v>
      </c>
      <c r="I7778">
        <v>7</v>
      </c>
      <c r="J7778">
        <v>68149548</v>
      </c>
      <c r="K7778">
        <v>68319636</v>
      </c>
      <c r="L7778">
        <v>170089</v>
      </c>
      <c r="M7778">
        <v>2</v>
      </c>
      <c r="N7778">
        <v>105375341</v>
      </c>
      <c r="O7778" t="s">
        <v>25867</v>
      </c>
      <c r="P7778">
        <v>125808</v>
      </c>
      <c r="Q7778" t="s">
        <v>25868</v>
      </c>
      <c r="R7778" t="s">
        <v>25869</v>
      </c>
      <c r="S7778" t="s">
        <v>36268</v>
      </c>
      <c r="T7778">
        <v>0.35387198439864398</v>
      </c>
      <c r="U7778">
        <v>0.603102917160658</v>
      </c>
      <c r="V7778">
        <v>-21.367065765952699</v>
      </c>
      <c r="W7778">
        <v>0.38920677604595899</v>
      </c>
      <c r="X7778">
        <v>0.704072456322962</v>
      </c>
      <c r="Y7778">
        <v>-21.235821283473701</v>
      </c>
      <c r="Z7778">
        <v>0.69013698642955401</v>
      </c>
      <c r="AA7778">
        <v>0.84521697243271998</v>
      </c>
      <c r="AB7778">
        <v>1.27100681478607</v>
      </c>
      <c r="AC7778">
        <v>0.75388744886274095</v>
      </c>
      <c r="AD7778">
        <v>0.87989882095915395</v>
      </c>
      <c r="AE7778">
        <v>1.43972599701648</v>
      </c>
      <c r="AF7778">
        <v>0.32549523997010099</v>
      </c>
      <c r="AG7778">
        <v>0.70473078222419605</v>
      </c>
      <c r="AH7778">
        <v>-22.8921156015973</v>
      </c>
      <c r="AI7778">
        <v>0.35038410267202102</v>
      </c>
      <c r="AJ7778">
        <v>0.78121606160956403</v>
      </c>
      <c r="AK7778">
        <v>-22.821726282972801</v>
      </c>
    </row>
    <row r="7779" spans="1:37" x14ac:dyDescent="0.2">
      <c r="A7779" t="s">
        <v>24716</v>
      </c>
      <c r="B7779">
        <v>68231282</v>
      </c>
      <c r="C7779">
        <v>68231436</v>
      </c>
      <c r="D7779">
        <v>155</v>
      </c>
      <c r="E7779" t="s">
        <v>25872</v>
      </c>
      <c r="F7779">
        <v>12</v>
      </c>
      <c r="G7779" t="s">
        <v>25873</v>
      </c>
      <c r="H7779" t="s">
        <v>36267</v>
      </c>
      <c r="I7779">
        <v>7</v>
      </c>
      <c r="J7779">
        <v>68149548</v>
      </c>
      <c r="K7779">
        <v>68319636</v>
      </c>
      <c r="L7779">
        <v>170089</v>
      </c>
      <c r="M7779">
        <v>2</v>
      </c>
      <c r="N7779">
        <v>105375341</v>
      </c>
      <c r="O7779" t="s">
        <v>25867</v>
      </c>
      <c r="P7779">
        <v>88200</v>
      </c>
      <c r="Q7779" t="s">
        <v>25868</v>
      </c>
      <c r="R7779" t="s">
        <v>25869</v>
      </c>
      <c r="S7779" t="s">
        <v>36268</v>
      </c>
      <c r="T7779">
        <v>0.17308923567461099</v>
      </c>
      <c r="U7779">
        <v>0.603102917160658</v>
      </c>
      <c r="V7779">
        <v>-25.416368082726901</v>
      </c>
      <c r="W7779">
        <v>0.38920677604595899</v>
      </c>
      <c r="X7779">
        <v>0.704072456322962</v>
      </c>
      <c r="Y7779">
        <v>-24.552969259420699</v>
      </c>
      <c r="Z7779">
        <v>5.50355599158565E-2</v>
      </c>
      <c r="AA7779">
        <v>0.72610664078822296</v>
      </c>
      <c r="AB7779">
        <v>-25.416368082726901</v>
      </c>
      <c r="AC7779">
        <v>0.71753805159658501</v>
      </c>
      <c r="AD7779">
        <v>0.87989882095915395</v>
      </c>
      <c r="AE7779">
        <v>-1.32138638386357</v>
      </c>
      <c r="AF7779">
        <v>0.32549523997010099</v>
      </c>
      <c r="AG7779">
        <v>0.70473078222419605</v>
      </c>
      <c r="AH7779">
        <v>-24.486757439767</v>
      </c>
      <c r="AI7779">
        <v>0.35038410267202102</v>
      </c>
      <c r="AJ7779">
        <v>0.78121606160956403</v>
      </c>
      <c r="AK7779">
        <v>-24.4163681149439</v>
      </c>
    </row>
    <row r="7780" spans="1:37" x14ac:dyDescent="0.2">
      <c r="A7780" t="s">
        <v>24716</v>
      </c>
      <c r="B7780">
        <v>68231436</v>
      </c>
      <c r="C7780">
        <v>68231590</v>
      </c>
      <c r="D7780">
        <v>155</v>
      </c>
      <c r="E7780" t="s">
        <v>25874</v>
      </c>
      <c r="F7780">
        <v>3</v>
      </c>
      <c r="G7780" t="s">
        <v>25875</v>
      </c>
      <c r="H7780" t="s">
        <v>36267</v>
      </c>
      <c r="I7780">
        <v>7</v>
      </c>
      <c r="J7780">
        <v>68149548</v>
      </c>
      <c r="K7780">
        <v>68319636</v>
      </c>
      <c r="L7780">
        <v>170089</v>
      </c>
      <c r="M7780">
        <v>2</v>
      </c>
      <c r="N7780">
        <v>105375341</v>
      </c>
      <c r="O7780" t="s">
        <v>25867</v>
      </c>
      <c r="P7780">
        <v>88046</v>
      </c>
      <c r="Q7780" t="s">
        <v>25868</v>
      </c>
      <c r="R7780" t="s">
        <v>25869</v>
      </c>
      <c r="S7780" t="s">
        <v>36268</v>
      </c>
      <c r="T7780">
        <v>0.17308923567461099</v>
      </c>
      <c r="U7780">
        <v>0.603102917160658</v>
      </c>
      <c r="V7780">
        <v>-25.416368082726901</v>
      </c>
      <c r="W7780">
        <v>0.38920677604595899</v>
      </c>
      <c r="X7780">
        <v>0.704072456322962</v>
      </c>
      <c r="Y7780">
        <v>-24.552969259420699</v>
      </c>
      <c r="Z7780">
        <v>5.50355599158565E-2</v>
      </c>
      <c r="AA7780">
        <v>0.72610664078822296</v>
      </c>
      <c r="AB7780">
        <v>-25.416368082726901</v>
      </c>
      <c r="AC7780">
        <v>0.71753805159658501</v>
      </c>
      <c r="AD7780">
        <v>0.87989882095915395</v>
      </c>
      <c r="AE7780">
        <v>-1.32138638386357</v>
      </c>
      <c r="AF7780">
        <v>0.32549523997010099</v>
      </c>
      <c r="AG7780">
        <v>0.70473078222419605</v>
      </c>
      <c r="AH7780">
        <v>-24.486757439767</v>
      </c>
      <c r="AI7780">
        <v>0.35038410267202102</v>
      </c>
      <c r="AJ7780">
        <v>0.78121606160956403</v>
      </c>
      <c r="AK7780">
        <v>-24.4163681149439</v>
      </c>
    </row>
    <row r="7781" spans="1:37" x14ac:dyDescent="0.2">
      <c r="A7781" t="s">
        <v>24716</v>
      </c>
      <c r="B7781">
        <v>69758018</v>
      </c>
      <c r="C7781">
        <v>69758217</v>
      </c>
      <c r="D7781">
        <v>200</v>
      </c>
      <c r="E7781" t="s">
        <v>25876</v>
      </c>
      <c r="F7781">
        <v>1</v>
      </c>
      <c r="G7781" t="s">
        <v>25877</v>
      </c>
      <c r="H7781" t="s">
        <v>36269</v>
      </c>
      <c r="I7781">
        <v>7</v>
      </c>
      <c r="J7781">
        <v>69824571</v>
      </c>
      <c r="K7781">
        <v>70290554</v>
      </c>
      <c r="L7781">
        <v>465984</v>
      </c>
      <c r="M7781">
        <v>1</v>
      </c>
      <c r="N7781">
        <v>26053</v>
      </c>
      <c r="O7781" t="s">
        <v>25878</v>
      </c>
      <c r="P7781">
        <v>-66354</v>
      </c>
      <c r="Q7781" t="s">
        <v>25879</v>
      </c>
      <c r="R7781" t="s">
        <v>25880</v>
      </c>
      <c r="S7781" t="s">
        <v>36270</v>
      </c>
      <c r="T7781">
        <v>0.152084254673993</v>
      </c>
      <c r="U7781">
        <v>0.603102917160658</v>
      </c>
      <c r="V7781">
        <v>22.9757739935575</v>
      </c>
      <c r="W7781">
        <v>6.2825850358688304E-2</v>
      </c>
      <c r="X7781">
        <v>0.704072456322962</v>
      </c>
      <c r="Y7781">
        <v>-24.016450202623101</v>
      </c>
      <c r="Z7781">
        <v>0.136920528570767</v>
      </c>
      <c r="AA7781">
        <v>0.72610664078822296</v>
      </c>
      <c r="AB7781">
        <v>23.254609998959701</v>
      </c>
      <c r="AC7781">
        <v>8.8372216911897592E-3</v>
      </c>
      <c r="AD7781">
        <v>0.57684129297949804</v>
      </c>
      <c r="AE7781">
        <v>-24.016450202623101</v>
      </c>
      <c r="AF7781">
        <v>0.50230584886502705</v>
      </c>
      <c r="AG7781">
        <v>0.80674443595273604</v>
      </c>
      <c r="AH7781">
        <v>0.55028478306444695</v>
      </c>
      <c r="AI7781">
        <v>0.17351581260912399</v>
      </c>
      <c r="AJ7781">
        <v>0.78121606160956403</v>
      </c>
      <c r="AK7781">
        <v>-23.1476948061323</v>
      </c>
    </row>
    <row r="7782" spans="1:37" x14ac:dyDescent="0.2">
      <c r="A7782" t="s">
        <v>24716</v>
      </c>
      <c r="B7782">
        <v>69873151</v>
      </c>
      <c r="C7782">
        <v>69873293</v>
      </c>
      <c r="D7782">
        <v>143</v>
      </c>
      <c r="E7782" t="s">
        <v>25881</v>
      </c>
      <c r="F7782">
        <v>0</v>
      </c>
      <c r="G7782" t="s">
        <v>25882</v>
      </c>
      <c r="H7782" t="s">
        <v>36269</v>
      </c>
      <c r="I7782">
        <v>7</v>
      </c>
      <c r="J7782">
        <v>69899286</v>
      </c>
      <c r="K7782">
        <v>70134571</v>
      </c>
      <c r="L7782">
        <v>235286</v>
      </c>
      <c r="M7782">
        <v>1</v>
      </c>
      <c r="N7782">
        <v>26053</v>
      </c>
      <c r="O7782" t="s">
        <v>25883</v>
      </c>
      <c r="P7782">
        <v>-25993</v>
      </c>
      <c r="Q7782" t="s">
        <v>25879</v>
      </c>
      <c r="R7782" t="s">
        <v>25880</v>
      </c>
      <c r="S7782" t="s">
        <v>36270</v>
      </c>
      <c r="T7782">
        <v>4.54222079134999E-2</v>
      </c>
      <c r="U7782">
        <v>0.603102917160658</v>
      </c>
      <c r="V7782">
        <v>-25.434489065284598</v>
      </c>
      <c r="W7782">
        <v>0.113079289867903</v>
      </c>
      <c r="X7782">
        <v>0.704072456322962</v>
      </c>
      <c r="Y7782">
        <v>-25.273832039120801</v>
      </c>
      <c r="Z7782">
        <v>3.2854268297825701E-2</v>
      </c>
      <c r="AA7782">
        <v>0.72610664078822296</v>
      </c>
      <c r="AB7782">
        <v>-2.4854726500302302</v>
      </c>
      <c r="AC7782">
        <v>0.266813657180627</v>
      </c>
      <c r="AD7782">
        <v>0.68253123924728298</v>
      </c>
      <c r="AE7782">
        <v>-2.2021138090163102</v>
      </c>
      <c r="AF7782">
        <v>0.105385325799565</v>
      </c>
      <c r="AG7782">
        <v>0.68151250837662902</v>
      </c>
      <c r="AH7782">
        <v>-24.918063111189198</v>
      </c>
      <c r="AI7782">
        <v>0.123911202140572</v>
      </c>
      <c r="AJ7782">
        <v>0.78121606160956403</v>
      </c>
      <c r="AK7782">
        <v>-24.8476737855732</v>
      </c>
    </row>
    <row r="7783" spans="1:37" x14ac:dyDescent="0.2">
      <c r="A7783" t="s">
        <v>24716</v>
      </c>
      <c r="B7783">
        <v>70197914</v>
      </c>
      <c r="C7783">
        <v>70198089</v>
      </c>
      <c r="D7783">
        <v>176</v>
      </c>
      <c r="E7783" t="s">
        <v>25884</v>
      </c>
      <c r="F7783">
        <v>3</v>
      </c>
      <c r="G7783" t="s">
        <v>25885</v>
      </c>
      <c r="H7783" t="s">
        <v>36271</v>
      </c>
      <c r="I7783">
        <v>7</v>
      </c>
      <c r="J7783">
        <v>70134556</v>
      </c>
      <c r="K7783">
        <v>70437858</v>
      </c>
      <c r="L7783">
        <v>303303</v>
      </c>
      <c r="M7783">
        <v>1</v>
      </c>
      <c r="N7783">
        <v>26053</v>
      </c>
      <c r="O7783" t="s">
        <v>25886</v>
      </c>
      <c r="P7783">
        <v>63358</v>
      </c>
      <c r="Q7783" t="s">
        <v>25879</v>
      </c>
      <c r="R7783" t="s">
        <v>25880</v>
      </c>
      <c r="S7783" t="s">
        <v>36270</v>
      </c>
      <c r="T7783">
        <v>0.24280883197602501</v>
      </c>
      <c r="U7783">
        <v>0.603102917160658</v>
      </c>
      <c r="V7783">
        <v>0.375282854030066</v>
      </c>
      <c r="W7783">
        <v>0.34616870689761697</v>
      </c>
      <c r="X7783">
        <v>0.704072456322962</v>
      </c>
      <c r="Y7783">
        <v>-0.77187493883054603</v>
      </c>
      <c r="Z7783">
        <v>0.525911095856747</v>
      </c>
      <c r="AA7783">
        <v>0.84521697243271998</v>
      </c>
      <c r="AB7783">
        <v>0.30348768164537299</v>
      </c>
      <c r="AC7783">
        <v>0.31083752362373401</v>
      </c>
      <c r="AD7783">
        <v>0.68773325147593101</v>
      </c>
      <c r="AE7783">
        <v>-0.69288886624921897</v>
      </c>
      <c r="AF7783">
        <v>0.20229104263040301</v>
      </c>
      <c r="AG7783">
        <v>0.68151250837662902</v>
      </c>
      <c r="AH7783">
        <v>0.26461994190645699</v>
      </c>
      <c r="AI7783">
        <v>0.53334421320958603</v>
      </c>
      <c r="AJ7783">
        <v>0.78121606160956403</v>
      </c>
      <c r="AK7783">
        <v>-0.52441421807439803</v>
      </c>
    </row>
    <row r="7784" spans="1:37" x14ac:dyDescent="0.2">
      <c r="A7784" t="s">
        <v>24716</v>
      </c>
      <c r="B7784">
        <v>70198089</v>
      </c>
      <c r="C7784">
        <v>70198264</v>
      </c>
      <c r="D7784">
        <v>176</v>
      </c>
      <c r="E7784" t="s">
        <v>25887</v>
      </c>
      <c r="F7784">
        <v>2</v>
      </c>
      <c r="G7784" t="s">
        <v>25888</v>
      </c>
      <c r="H7784" t="s">
        <v>36271</v>
      </c>
      <c r="I7784">
        <v>7</v>
      </c>
      <c r="J7784">
        <v>70134556</v>
      </c>
      <c r="K7784">
        <v>70437858</v>
      </c>
      <c r="L7784">
        <v>303303</v>
      </c>
      <c r="M7784">
        <v>1</v>
      </c>
      <c r="N7784">
        <v>26053</v>
      </c>
      <c r="O7784" t="s">
        <v>25886</v>
      </c>
      <c r="P7784">
        <v>63533</v>
      </c>
      <c r="Q7784" t="s">
        <v>25879</v>
      </c>
      <c r="R7784" t="s">
        <v>25880</v>
      </c>
      <c r="S7784" t="s">
        <v>36270</v>
      </c>
      <c r="T7784">
        <v>0.24280883197602501</v>
      </c>
      <c r="U7784">
        <v>0.603102917160658</v>
      </c>
      <c r="V7784">
        <v>0.375282854030066</v>
      </c>
      <c r="W7784">
        <v>0.34616870689761697</v>
      </c>
      <c r="X7784">
        <v>0.704072456322962</v>
      </c>
      <c r="Y7784">
        <v>-0.77187493883054603</v>
      </c>
      <c r="Z7784">
        <v>0.525911095856747</v>
      </c>
      <c r="AA7784">
        <v>0.84521697243271998</v>
      </c>
      <c r="AB7784">
        <v>0.30348768164537299</v>
      </c>
      <c r="AC7784">
        <v>0.31083752362373401</v>
      </c>
      <c r="AD7784">
        <v>0.68773325147593101</v>
      </c>
      <c r="AE7784">
        <v>-0.69288886624921897</v>
      </c>
      <c r="AF7784">
        <v>0.20229104263040301</v>
      </c>
      <c r="AG7784">
        <v>0.68151250837662902</v>
      </c>
      <c r="AH7784">
        <v>0.26461994190645699</v>
      </c>
      <c r="AI7784">
        <v>0.53334421320958603</v>
      </c>
      <c r="AJ7784">
        <v>0.78121606160956403</v>
      </c>
      <c r="AK7784">
        <v>-0.52441421807439803</v>
      </c>
    </row>
    <row r="7785" spans="1:37" x14ac:dyDescent="0.2">
      <c r="A7785" t="s">
        <v>24716</v>
      </c>
      <c r="B7785">
        <v>70801521</v>
      </c>
      <c r="C7785">
        <v>70801694</v>
      </c>
      <c r="D7785">
        <v>174</v>
      </c>
      <c r="E7785" t="s">
        <v>25889</v>
      </c>
      <c r="F7785">
        <v>1</v>
      </c>
      <c r="G7785" t="s">
        <v>25890</v>
      </c>
      <c r="H7785" t="s">
        <v>31000</v>
      </c>
      <c r="I7785">
        <v>7</v>
      </c>
      <c r="J7785">
        <v>70786921</v>
      </c>
      <c r="K7785">
        <v>70790013</v>
      </c>
      <c r="L7785">
        <v>3093</v>
      </c>
      <c r="M7785">
        <v>1</v>
      </c>
      <c r="N7785">
        <v>26053</v>
      </c>
      <c r="O7785" t="s">
        <v>25891</v>
      </c>
      <c r="P7785">
        <v>14600</v>
      </c>
      <c r="Q7785" t="s">
        <v>25879</v>
      </c>
      <c r="R7785" t="s">
        <v>25880</v>
      </c>
      <c r="S7785" t="s">
        <v>36270</v>
      </c>
      <c r="T7785">
        <v>0.644035865418358</v>
      </c>
      <c r="U7785">
        <v>0.84904924635754497</v>
      </c>
      <c r="V7785">
        <v>6.6338838814231998E-2</v>
      </c>
      <c r="W7785">
        <v>0.20525741147413201</v>
      </c>
      <c r="X7785">
        <v>0.704072456322962</v>
      </c>
      <c r="Y7785">
        <v>-24.702106162189398</v>
      </c>
      <c r="Z7785">
        <v>0.26789404493740199</v>
      </c>
      <c r="AA7785">
        <v>0.72610664078822296</v>
      </c>
      <c r="AB7785">
        <v>-0.89713521573508004</v>
      </c>
      <c r="AC7785">
        <v>0.283630615332017</v>
      </c>
      <c r="AD7785">
        <v>0.68253123924728298</v>
      </c>
      <c r="AE7785">
        <v>-2.6697881589791801</v>
      </c>
      <c r="AF7785">
        <v>0.98343762640780896</v>
      </c>
      <c r="AG7785">
        <v>1</v>
      </c>
      <c r="AH7785">
        <v>0.99594944169190502</v>
      </c>
      <c r="AI7785">
        <v>0.24456414000292601</v>
      </c>
      <c r="AJ7785">
        <v>0.78121606160956403</v>
      </c>
      <c r="AK7785">
        <v>-24.1663606595679</v>
      </c>
    </row>
    <row r="7786" spans="1:37" x14ac:dyDescent="0.2">
      <c r="A7786" t="s">
        <v>24716</v>
      </c>
      <c r="B7786">
        <v>71391684</v>
      </c>
      <c r="C7786">
        <v>71391835</v>
      </c>
      <c r="D7786">
        <v>152</v>
      </c>
      <c r="E7786" t="s">
        <v>25892</v>
      </c>
      <c r="F7786">
        <v>1</v>
      </c>
      <c r="G7786" t="s">
        <v>25893</v>
      </c>
      <c r="H7786" t="s">
        <v>36272</v>
      </c>
      <c r="I7786">
        <v>7</v>
      </c>
      <c r="J7786">
        <v>71335549</v>
      </c>
      <c r="K7786">
        <v>71713598</v>
      </c>
      <c r="L7786">
        <v>378050</v>
      </c>
      <c r="M7786">
        <v>1</v>
      </c>
      <c r="N7786">
        <v>64409</v>
      </c>
      <c r="O7786" t="s">
        <v>25894</v>
      </c>
      <c r="P7786">
        <v>56135</v>
      </c>
      <c r="Q7786" t="s">
        <v>25895</v>
      </c>
      <c r="R7786" t="s">
        <v>25896</v>
      </c>
      <c r="S7786" t="s">
        <v>36273</v>
      </c>
      <c r="T7786">
        <v>0.17308923567461099</v>
      </c>
      <c r="U7786">
        <v>0.603102917160658</v>
      </c>
      <c r="V7786">
        <v>-25.132377665018801</v>
      </c>
      <c r="W7786" t="s">
        <v>40</v>
      </c>
      <c r="X7786" t="s">
        <v>40</v>
      </c>
      <c r="Y7786">
        <v>0</v>
      </c>
      <c r="Z7786">
        <v>5.50355599158565E-2</v>
      </c>
      <c r="AA7786">
        <v>0.72610664078822296</v>
      </c>
      <c r="AB7786">
        <v>-25.132377665018801</v>
      </c>
      <c r="AC7786">
        <v>0.27780950890804001</v>
      </c>
      <c r="AD7786">
        <v>0.68253123924728298</v>
      </c>
      <c r="AE7786">
        <v>24.2767676061084</v>
      </c>
      <c r="AF7786">
        <v>0.32549523997010099</v>
      </c>
      <c r="AG7786">
        <v>0.70473078222419605</v>
      </c>
      <c r="AH7786">
        <v>-24.202767028400501</v>
      </c>
      <c r="AI7786">
        <v>0.35038410267202102</v>
      </c>
      <c r="AJ7786">
        <v>0.78121606160956403</v>
      </c>
      <c r="AK7786">
        <v>-24.132377704244899</v>
      </c>
    </row>
    <row r="7787" spans="1:37" x14ac:dyDescent="0.2">
      <c r="A7787" t="s">
        <v>24716</v>
      </c>
      <c r="B7787">
        <v>71411869</v>
      </c>
      <c r="C7787">
        <v>71412048</v>
      </c>
      <c r="D7787">
        <v>180</v>
      </c>
      <c r="E7787" t="s">
        <v>25897</v>
      </c>
      <c r="F7787">
        <v>1</v>
      </c>
      <c r="G7787" t="s">
        <v>25898</v>
      </c>
      <c r="H7787" t="s">
        <v>36272</v>
      </c>
      <c r="I7787">
        <v>7</v>
      </c>
      <c r="J7787">
        <v>71335549</v>
      </c>
      <c r="K7787">
        <v>71713598</v>
      </c>
      <c r="L7787">
        <v>378050</v>
      </c>
      <c r="M7787">
        <v>1</v>
      </c>
      <c r="N7787">
        <v>64409</v>
      </c>
      <c r="O7787" t="s">
        <v>25894</v>
      </c>
      <c r="P7787">
        <v>76320</v>
      </c>
      <c r="Q7787" t="s">
        <v>25895</v>
      </c>
      <c r="R7787" t="s">
        <v>25896</v>
      </c>
      <c r="S7787" t="s">
        <v>36273</v>
      </c>
      <c r="T7787">
        <v>0.32911398597860803</v>
      </c>
      <c r="U7787">
        <v>0.603102917160658</v>
      </c>
      <c r="V7787">
        <v>21.775292029805801</v>
      </c>
      <c r="W7787">
        <v>0.428214032775322</v>
      </c>
      <c r="X7787">
        <v>0.73460997439807996</v>
      </c>
      <c r="Y7787">
        <v>3.88041778687206</v>
      </c>
      <c r="Z7787">
        <v>0.306975110376564</v>
      </c>
      <c r="AA7787">
        <v>0.72610664078822296</v>
      </c>
      <c r="AB7787">
        <v>22.621165470656901</v>
      </c>
      <c r="AC7787">
        <v>0.85817338719172098</v>
      </c>
      <c r="AD7787">
        <v>0.94068432309766403</v>
      </c>
      <c r="AE7787">
        <v>2.8804178182579201</v>
      </c>
      <c r="AF7787">
        <v>0.64997455747578503</v>
      </c>
      <c r="AG7787">
        <v>0.80674443595273604</v>
      </c>
      <c r="AH7787">
        <v>-0.32471719326510401</v>
      </c>
      <c r="AI7787">
        <v>0.170234813229591</v>
      </c>
      <c r="AJ7787">
        <v>0.78121606160956403</v>
      </c>
      <c r="AK7787">
        <v>4.7491728717532897</v>
      </c>
    </row>
    <row r="7788" spans="1:37" x14ac:dyDescent="0.2">
      <c r="A7788" t="s">
        <v>24716</v>
      </c>
      <c r="B7788">
        <v>71412048</v>
      </c>
      <c r="C7788">
        <v>71412227</v>
      </c>
      <c r="D7788">
        <v>180</v>
      </c>
      <c r="E7788" t="s">
        <v>25899</v>
      </c>
      <c r="F7788">
        <v>4</v>
      </c>
      <c r="G7788" t="s">
        <v>25900</v>
      </c>
      <c r="H7788" t="s">
        <v>36272</v>
      </c>
      <c r="I7788">
        <v>7</v>
      </c>
      <c r="J7788">
        <v>71335549</v>
      </c>
      <c r="K7788">
        <v>71713598</v>
      </c>
      <c r="L7788">
        <v>378050</v>
      </c>
      <c r="M7788">
        <v>1</v>
      </c>
      <c r="N7788">
        <v>64409</v>
      </c>
      <c r="O7788" t="s">
        <v>25894</v>
      </c>
      <c r="P7788">
        <v>76499</v>
      </c>
      <c r="Q7788" t="s">
        <v>25895</v>
      </c>
      <c r="R7788" t="s">
        <v>25896</v>
      </c>
      <c r="S7788" t="s">
        <v>36273</v>
      </c>
      <c r="T7788">
        <v>0.32911398597860803</v>
      </c>
      <c r="U7788">
        <v>0.603102917160658</v>
      </c>
      <c r="V7788">
        <v>21.775292029805801</v>
      </c>
      <c r="W7788">
        <v>0.89107655920673101</v>
      </c>
      <c r="X7788">
        <v>0.95159051474143896</v>
      </c>
      <c r="Y7788">
        <v>1.6003514071002201</v>
      </c>
      <c r="Z7788">
        <v>0.306975110376564</v>
      </c>
      <c r="AA7788">
        <v>0.72610664078822296</v>
      </c>
      <c r="AB7788">
        <v>22.621165470656901</v>
      </c>
      <c r="AC7788">
        <v>0.75388744886274095</v>
      </c>
      <c r="AD7788">
        <v>0.87989882095915395</v>
      </c>
      <c r="AE7788">
        <v>0.60035155954146902</v>
      </c>
      <c r="AF7788">
        <v>0.64997455747578503</v>
      </c>
      <c r="AG7788">
        <v>0.80674443595273604</v>
      </c>
      <c r="AH7788">
        <v>-0.32471719326510401</v>
      </c>
      <c r="AI7788">
        <v>0.56157887380500204</v>
      </c>
      <c r="AJ7788">
        <v>0.78121606160956403</v>
      </c>
      <c r="AK7788">
        <v>2.46910649198146</v>
      </c>
    </row>
    <row r="7789" spans="1:37" x14ac:dyDescent="0.2">
      <c r="A7789" t="s">
        <v>24716</v>
      </c>
      <c r="B7789">
        <v>71412227</v>
      </c>
      <c r="C7789">
        <v>71412406</v>
      </c>
      <c r="D7789">
        <v>180</v>
      </c>
      <c r="E7789" t="s">
        <v>25901</v>
      </c>
      <c r="F7789">
        <v>5</v>
      </c>
      <c r="G7789" t="s">
        <v>25902</v>
      </c>
      <c r="H7789" t="s">
        <v>36272</v>
      </c>
      <c r="I7789">
        <v>7</v>
      </c>
      <c r="J7789">
        <v>71335549</v>
      </c>
      <c r="K7789">
        <v>71713598</v>
      </c>
      <c r="L7789">
        <v>378050</v>
      </c>
      <c r="M7789">
        <v>1</v>
      </c>
      <c r="N7789">
        <v>64409</v>
      </c>
      <c r="O7789" t="s">
        <v>25894</v>
      </c>
      <c r="P7789">
        <v>76678</v>
      </c>
      <c r="Q7789" t="s">
        <v>25895</v>
      </c>
      <c r="R7789" t="s">
        <v>25896</v>
      </c>
      <c r="S7789" t="s">
        <v>36273</v>
      </c>
      <c r="T7789">
        <v>0.32911398597860803</v>
      </c>
      <c r="U7789">
        <v>0.603102917160658</v>
      </c>
      <c r="V7789">
        <v>21.775292029805801</v>
      </c>
      <c r="W7789">
        <v>0.89107655920673101</v>
      </c>
      <c r="X7789">
        <v>0.95159051474143896</v>
      </c>
      <c r="Y7789">
        <v>1.6003514071002201</v>
      </c>
      <c r="Z7789">
        <v>0.306975110376564</v>
      </c>
      <c r="AA7789">
        <v>0.72610664078822296</v>
      </c>
      <c r="AB7789">
        <v>22.621165470656901</v>
      </c>
      <c r="AC7789">
        <v>0.75388744886274095</v>
      </c>
      <c r="AD7789">
        <v>0.87989882095915395</v>
      </c>
      <c r="AE7789">
        <v>0.60035155954146902</v>
      </c>
      <c r="AF7789">
        <v>0.64997455747578503</v>
      </c>
      <c r="AG7789">
        <v>0.80674443595273604</v>
      </c>
      <c r="AH7789">
        <v>-0.32471719326510401</v>
      </c>
      <c r="AI7789">
        <v>0.56157887380500204</v>
      </c>
      <c r="AJ7789">
        <v>0.78121606160956403</v>
      </c>
      <c r="AK7789">
        <v>2.46910649198146</v>
      </c>
    </row>
    <row r="7790" spans="1:37" x14ac:dyDescent="0.2">
      <c r="A7790" t="s">
        <v>24716</v>
      </c>
      <c r="B7790">
        <v>71574291</v>
      </c>
      <c r="C7790">
        <v>71574476</v>
      </c>
      <c r="D7790">
        <v>186</v>
      </c>
      <c r="E7790" t="s">
        <v>25903</v>
      </c>
      <c r="F7790">
        <v>0</v>
      </c>
      <c r="G7790" t="s">
        <v>25904</v>
      </c>
      <c r="H7790" t="s">
        <v>36274</v>
      </c>
      <c r="I7790">
        <v>7</v>
      </c>
      <c r="J7790">
        <v>71779492</v>
      </c>
      <c r="K7790">
        <v>71810495</v>
      </c>
      <c r="L7790">
        <v>31004</v>
      </c>
      <c r="M7790">
        <v>2</v>
      </c>
      <c r="N7790">
        <v>83698</v>
      </c>
      <c r="O7790" t="s">
        <v>25905</v>
      </c>
      <c r="P7790">
        <v>236019</v>
      </c>
      <c r="Q7790" t="s">
        <v>25906</v>
      </c>
      <c r="R7790" t="s">
        <v>25907</v>
      </c>
      <c r="S7790" t="s">
        <v>36275</v>
      </c>
      <c r="T7790">
        <v>1</v>
      </c>
      <c r="U7790">
        <v>1</v>
      </c>
      <c r="V7790">
        <v>-3.3200178484949401</v>
      </c>
      <c r="W7790">
        <v>0.38920677604595899</v>
      </c>
      <c r="X7790">
        <v>0.704072456322962</v>
      </c>
      <c r="Y7790">
        <v>-21.345711214868601</v>
      </c>
      <c r="Z7790">
        <v>0.65379035313853895</v>
      </c>
      <c r="AA7790">
        <v>0.84521697243271998</v>
      </c>
      <c r="AB7790">
        <v>-4.2834915252707502</v>
      </c>
      <c r="AC7790">
        <v>0.75388744886274095</v>
      </c>
      <c r="AD7790">
        <v>0.87989882095915395</v>
      </c>
      <c r="AE7790">
        <v>2.6660415865470601</v>
      </c>
      <c r="AF7790">
        <v>0.64997455747578503</v>
      </c>
      <c r="AG7790">
        <v>0.80674443595273604</v>
      </c>
      <c r="AH7790">
        <v>-2.39040721903317</v>
      </c>
      <c r="AI7790">
        <v>0.35038410267202102</v>
      </c>
      <c r="AJ7790">
        <v>0.78121606160956403</v>
      </c>
      <c r="AK7790">
        <v>-23.998773598076699</v>
      </c>
    </row>
    <row r="7791" spans="1:37" x14ac:dyDescent="0.2">
      <c r="A7791" t="s">
        <v>24716</v>
      </c>
      <c r="B7791">
        <v>71574476</v>
      </c>
      <c r="C7791">
        <v>71574661</v>
      </c>
      <c r="D7791">
        <v>186</v>
      </c>
      <c r="E7791" t="s">
        <v>25908</v>
      </c>
      <c r="F7791">
        <v>0</v>
      </c>
      <c r="G7791" t="s">
        <v>25909</v>
      </c>
      <c r="H7791" t="s">
        <v>36274</v>
      </c>
      <c r="I7791">
        <v>7</v>
      </c>
      <c r="J7791">
        <v>71779492</v>
      </c>
      <c r="K7791">
        <v>71810495</v>
      </c>
      <c r="L7791">
        <v>31004</v>
      </c>
      <c r="M7791">
        <v>2</v>
      </c>
      <c r="N7791">
        <v>83698</v>
      </c>
      <c r="O7791" t="s">
        <v>25905</v>
      </c>
      <c r="P7791">
        <v>235834</v>
      </c>
      <c r="Q7791" t="s">
        <v>25906</v>
      </c>
      <c r="R7791" t="s">
        <v>25907</v>
      </c>
      <c r="S7791" t="s">
        <v>36275</v>
      </c>
      <c r="T7791">
        <v>1</v>
      </c>
      <c r="U7791">
        <v>1</v>
      </c>
      <c r="V7791">
        <v>-3.3200178484949401</v>
      </c>
      <c r="W7791">
        <v>0.38920677604595899</v>
      </c>
      <c r="X7791">
        <v>0.704072456322962</v>
      </c>
      <c r="Y7791">
        <v>-21.345711214868601</v>
      </c>
      <c r="Z7791">
        <v>0.65379035313853895</v>
      </c>
      <c r="AA7791">
        <v>0.84521697243271998</v>
      </c>
      <c r="AB7791">
        <v>-4.2834915252707502</v>
      </c>
      <c r="AC7791">
        <v>0.75388744886274095</v>
      </c>
      <c r="AD7791">
        <v>0.87989882095915395</v>
      </c>
      <c r="AE7791">
        <v>2.6660415865470601</v>
      </c>
      <c r="AF7791">
        <v>0.64997455747578503</v>
      </c>
      <c r="AG7791">
        <v>0.80674443595273604</v>
      </c>
      <c r="AH7791">
        <v>-2.39040721903317</v>
      </c>
      <c r="AI7791">
        <v>0.35038410267202102</v>
      </c>
      <c r="AJ7791">
        <v>0.78121606160956403</v>
      </c>
      <c r="AK7791">
        <v>-23.998773598076699</v>
      </c>
    </row>
    <row r="7792" spans="1:37" x14ac:dyDescent="0.2">
      <c r="A7792" t="s">
        <v>24716</v>
      </c>
      <c r="B7792">
        <v>72954227</v>
      </c>
      <c r="C7792">
        <v>72954526</v>
      </c>
      <c r="D7792">
        <v>300</v>
      </c>
      <c r="E7792" t="s">
        <v>25910</v>
      </c>
      <c r="F7792">
        <v>26</v>
      </c>
      <c r="G7792" t="s">
        <v>25911</v>
      </c>
      <c r="H7792" t="s">
        <v>30987</v>
      </c>
      <c r="I7792">
        <v>7</v>
      </c>
      <c r="J7792">
        <v>72947581</v>
      </c>
      <c r="K7792">
        <v>72954706</v>
      </c>
      <c r="L7792">
        <v>7126</v>
      </c>
      <c r="M7792">
        <v>2</v>
      </c>
      <c r="N7792">
        <v>260294</v>
      </c>
      <c r="O7792" t="s">
        <v>25912</v>
      </c>
      <c r="P7792">
        <v>180</v>
      </c>
      <c r="Q7792" t="s">
        <v>25913</v>
      </c>
      <c r="R7792" t="s">
        <v>25914</v>
      </c>
      <c r="S7792" t="s">
        <v>36276</v>
      </c>
      <c r="T7792">
        <v>0.17308923567461099</v>
      </c>
      <c r="U7792">
        <v>0.603102917160658</v>
      </c>
      <c r="V7792">
        <v>-24.137027763281701</v>
      </c>
      <c r="W7792" t="s">
        <v>40</v>
      </c>
      <c r="X7792" t="s">
        <v>40</v>
      </c>
      <c r="Y7792">
        <v>0</v>
      </c>
      <c r="Z7792">
        <v>5.50355599158565E-2</v>
      </c>
      <c r="AA7792">
        <v>0.72610664078822296</v>
      </c>
      <c r="AB7792">
        <v>-24.137027763281701</v>
      </c>
      <c r="AC7792">
        <v>0.27780950890804001</v>
      </c>
      <c r="AD7792">
        <v>0.68253123924728298</v>
      </c>
      <c r="AE7792">
        <v>23.281417735921401</v>
      </c>
      <c r="AF7792">
        <v>0.32549523997010099</v>
      </c>
      <c r="AG7792">
        <v>0.70473078222419605</v>
      </c>
      <c r="AH7792">
        <v>-23.2074171619252</v>
      </c>
      <c r="AI7792">
        <v>0.35038410267202102</v>
      </c>
      <c r="AJ7792">
        <v>0.78121606160956403</v>
      </c>
      <c r="AK7792">
        <v>-23.137027841481402</v>
      </c>
    </row>
    <row r="7793" spans="1:37" x14ac:dyDescent="0.2">
      <c r="A7793" t="s">
        <v>24716</v>
      </c>
      <c r="B7793">
        <v>73206364</v>
      </c>
      <c r="C7793">
        <v>73206515</v>
      </c>
      <c r="D7793">
        <v>152</v>
      </c>
      <c r="E7793" t="s">
        <v>25915</v>
      </c>
      <c r="F7793">
        <v>1</v>
      </c>
      <c r="G7793" t="s">
        <v>25916</v>
      </c>
      <c r="H7793" t="s">
        <v>36277</v>
      </c>
      <c r="I7793">
        <v>7</v>
      </c>
      <c r="J7793">
        <v>73220624</v>
      </c>
      <c r="K7793">
        <v>73230025</v>
      </c>
      <c r="L7793">
        <v>9402</v>
      </c>
      <c r="M7793">
        <v>1</v>
      </c>
      <c r="N7793">
        <v>654816</v>
      </c>
      <c r="O7793" t="s">
        <v>25917</v>
      </c>
      <c r="P7793">
        <v>-14109</v>
      </c>
      <c r="Q7793" t="s">
        <v>25918</v>
      </c>
      <c r="R7793" t="s">
        <v>25919</v>
      </c>
      <c r="S7793" t="s">
        <v>36278</v>
      </c>
      <c r="T7793" t="s">
        <v>40</v>
      </c>
      <c r="U7793" t="s">
        <v>40</v>
      </c>
      <c r="V7793">
        <v>0</v>
      </c>
      <c r="W7793" t="s">
        <v>40</v>
      </c>
      <c r="X7793" t="s">
        <v>40</v>
      </c>
      <c r="Y7793">
        <v>0</v>
      </c>
      <c r="Z7793">
        <v>0.48464167878831399</v>
      </c>
      <c r="AA7793">
        <v>0.84435025072159198</v>
      </c>
      <c r="AB7793">
        <v>21.293455469673699</v>
      </c>
      <c r="AC7793">
        <v>0.45677901822897599</v>
      </c>
      <c r="AD7793">
        <v>0.82872126865393902</v>
      </c>
      <c r="AE7793">
        <v>21.330930160699701</v>
      </c>
      <c r="AF7793">
        <v>0.501741946288212</v>
      </c>
      <c r="AG7793">
        <v>0.80674443595273604</v>
      </c>
      <c r="AH7793">
        <v>-21.2569296080413</v>
      </c>
      <c r="AI7793">
        <v>0.52399907623471598</v>
      </c>
      <c r="AJ7793">
        <v>0.78121606160956403</v>
      </c>
      <c r="AK7793">
        <v>-21.1865403089352</v>
      </c>
    </row>
    <row r="7794" spans="1:37" x14ac:dyDescent="0.2">
      <c r="A7794" t="s">
        <v>24716</v>
      </c>
      <c r="B7794">
        <v>73424146</v>
      </c>
      <c r="C7794">
        <v>73424287</v>
      </c>
      <c r="D7794">
        <v>142</v>
      </c>
      <c r="E7794" t="s">
        <v>25920</v>
      </c>
      <c r="F7794">
        <v>9</v>
      </c>
      <c r="G7794" t="s">
        <v>25921</v>
      </c>
      <c r="H7794" t="s">
        <v>31000</v>
      </c>
      <c r="I7794">
        <v>7</v>
      </c>
      <c r="J7794">
        <v>73433778</v>
      </c>
      <c r="K7794">
        <v>73436120</v>
      </c>
      <c r="L7794">
        <v>2343</v>
      </c>
      <c r="M7794">
        <v>1</v>
      </c>
      <c r="N7794">
        <v>8326</v>
      </c>
      <c r="O7794" t="s">
        <v>25922</v>
      </c>
      <c r="P7794">
        <v>-9491</v>
      </c>
      <c r="Q7794" t="s">
        <v>25923</v>
      </c>
      <c r="R7794" t="s">
        <v>25924</v>
      </c>
      <c r="S7794" t="s">
        <v>36279</v>
      </c>
      <c r="T7794">
        <v>0.152084254673993</v>
      </c>
      <c r="U7794">
        <v>0.603102917160658</v>
      </c>
      <c r="V7794">
        <v>25.259110079053301</v>
      </c>
      <c r="W7794">
        <v>0.38920677604595899</v>
      </c>
      <c r="X7794">
        <v>0.704072456322962</v>
      </c>
      <c r="Y7794">
        <v>-24.480548423937599</v>
      </c>
      <c r="Z7794">
        <v>0.306975110376564</v>
      </c>
      <c r="AA7794">
        <v>0.72610664078822296</v>
      </c>
      <c r="AB7794">
        <v>24.295635989209298</v>
      </c>
      <c r="AC7794">
        <v>0.71753805159658501</v>
      </c>
      <c r="AD7794">
        <v>0.87989882095915395</v>
      </c>
      <c r="AE7794">
        <v>-1.74860495477614</v>
      </c>
      <c r="AF7794">
        <v>4.6407610929182198E-2</v>
      </c>
      <c r="AG7794">
        <v>0.476038960109122</v>
      </c>
      <c r="AH7794">
        <v>25.259110079053301</v>
      </c>
      <c r="AI7794">
        <v>0.35038410267202102</v>
      </c>
      <c r="AJ7794">
        <v>0.78121606160956403</v>
      </c>
      <c r="AK7794">
        <v>-24.188720790681899</v>
      </c>
    </row>
    <row r="7795" spans="1:37" x14ac:dyDescent="0.2">
      <c r="A7795" t="s">
        <v>24716</v>
      </c>
      <c r="B7795">
        <v>73424287</v>
      </c>
      <c r="C7795">
        <v>73424428</v>
      </c>
      <c r="D7795">
        <v>142</v>
      </c>
      <c r="E7795" t="s">
        <v>25925</v>
      </c>
      <c r="F7795">
        <v>15</v>
      </c>
      <c r="G7795" t="s">
        <v>25926</v>
      </c>
      <c r="H7795" t="s">
        <v>31000</v>
      </c>
      <c r="I7795">
        <v>7</v>
      </c>
      <c r="J7795">
        <v>73433778</v>
      </c>
      <c r="K7795">
        <v>73436120</v>
      </c>
      <c r="L7795">
        <v>2343</v>
      </c>
      <c r="M7795">
        <v>1</v>
      </c>
      <c r="N7795">
        <v>8326</v>
      </c>
      <c r="O7795" t="s">
        <v>25922</v>
      </c>
      <c r="P7795">
        <v>-9350</v>
      </c>
      <c r="Q7795" t="s">
        <v>25923</v>
      </c>
      <c r="R7795" t="s">
        <v>25924</v>
      </c>
      <c r="S7795" t="s">
        <v>36279</v>
      </c>
      <c r="T7795">
        <v>0.152084254673993</v>
      </c>
      <c r="U7795">
        <v>0.603102917160658</v>
      </c>
      <c r="V7795">
        <v>25.409500849112401</v>
      </c>
      <c r="W7795">
        <v>0.38920677604595899</v>
      </c>
      <c r="X7795">
        <v>0.704072456322962</v>
      </c>
      <c r="Y7795">
        <v>-24.480548423937599</v>
      </c>
      <c r="Z7795">
        <v>0.306975110376564</v>
      </c>
      <c r="AA7795">
        <v>0.72610664078822296</v>
      </c>
      <c r="AB7795">
        <v>24.4460267558898</v>
      </c>
      <c r="AC7795">
        <v>0.71753805159658501</v>
      </c>
      <c r="AD7795">
        <v>0.87989882095915395</v>
      </c>
      <c r="AE7795">
        <v>-1.3335675072720099</v>
      </c>
      <c r="AF7795">
        <v>4.6407610929182198E-2</v>
      </c>
      <c r="AG7795">
        <v>0.476038960109122</v>
      </c>
      <c r="AH7795">
        <v>25.409500849112401</v>
      </c>
      <c r="AI7795">
        <v>0.35038410267202102</v>
      </c>
      <c r="AJ7795">
        <v>0.78121606160956403</v>
      </c>
      <c r="AK7795">
        <v>-24.3391115568289</v>
      </c>
    </row>
    <row r="7796" spans="1:37" x14ac:dyDescent="0.2">
      <c r="A7796" t="s">
        <v>24716</v>
      </c>
      <c r="B7796">
        <v>73424446</v>
      </c>
      <c r="C7796">
        <v>73424631</v>
      </c>
      <c r="D7796">
        <v>186</v>
      </c>
      <c r="E7796" t="s">
        <v>25927</v>
      </c>
      <c r="F7796">
        <v>9</v>
      </c>
      <c r="G7796" t="s">
        <v>25928</v>
      </c>
      <c r="H7796" t="s">
        <v>31000</v>
      </c>
      <c r="I7796">
        <v>7</v>
      </c>
      <c r="J7796">
        <v>73433778</v>
      </c>
      <c r="K7796">
        <v>73436120</v>
      </c>
      <c r="L7796">
        <v>2343</v>
      </c>
      <c r="M7796">
        <v>1</v>
      </c>
      <c r="N7796">
        <v>8326</v>
      </c>
      <c r="O7796" t="s">
        <v>25922</v>
      </c>
      <c r="P7796">
        <v>-9147</v>
      </c>
      <c r="Q7796" t="s">
        <v>25923</v>
      </c>
      <c r="R7796" t="s">
        <v>25924</v>
      </c>
      <c r="S7796" t="s">
        <v>36279</v>
      </c>
      <c r="T7796">
        <v>0.152084254673993</v>
      </c>
      <c r="U7796">
        <v>0.603102917160658</v>
      </c>
      <c r="V7796">
        <v>25.409500849112401</v>
      </c>
      <c r="W7796">
        <v>0.38920677604595899</v>
      </c>
      <c r="X7796">
        <v>0.704072456322962</v>
      </c>
      <c r="Y7796">
        <v>-24.480548423937599</v>
      </c>
      <c r="Z7796">
        <v>0.306975110376564</v>
      </c>
      <c r="AA7796">
        <v>0.72610664078822296</v>
      </c>
      <c r="AB7796">
        <v>24.4460267558898</v>
      </c>
      <c r="AC7796">
        <v>0.71753805159658501</v>
      </c>
      <c r="AD7796">
        <v>0.87989882095915395</v>
      </c>
      <c r="AE7796">
        <v>-1.3335675072720099</v>
      </c>
      <c r="AF7796">
        <v>4.6407610929182198E-2</v>
      </c>
      <c r="AG7796">
        <v>0.476038960109122</v>
      </c>
      <c r="AH7796">
        <v>25.409500849112401</v>
      </c>
      <c r="AI7796">
        <v>0.35038410267202102</v>
      </c>
      <c r="AJ7796">
        <v>0.78121606160956403</v>
      </c>
      <c r="AK7796">
        <v>-24.3391115568289</v>
      </c>
    </row>
    <row r="7797" spans="1:37" x14ac:dyDescent="0.2">
      <c r="A7797" t="s">
        <v>24716</v>
      </c>
      <c r="B7797">
        <v>73426871</v>
      </c>
      <c r="C7797">
        <v>73427055</v>
      </c>
      <c r="D7797">
        <v>185</v>
      </c>
      <c r="E7797" t="s">
        <v>25929</v>
      </c>
      <c r="F7797">
        <v>3</v>
      </c>
      <c r="G7797" t="s">
        <v>25930</v>
      </c>
      <c r="H7797" t="s">
        <v>31000</v>
      </c>
      <c r="I7797">
        <v>7</v>
      </c>
      <c r="J7797">
        <v>73433778</v>
      </c>
      <c r="K7797">
        <v>73436120</v>
      </c>
      <c r="L7797">
        <v>2343</v>
      </c>
      <c r="M7797">
        <v>1</v>
      </c>
      <c r="N7797">
        <v>8326</v>
      </c>
      <c r="O7797" t="s">
        <v>25922</v>
      </c>
      <c r="P7797">
        <v>-6723</v>
      </c>
      <c r="Q7797" t="s">
        <v>25923</v>
      </c>
      <c r="R7797" t="s">
        <v>25924</v>
      </c>
      <c r="S7797" t="s">
        <v>36279</v>
      </c>
      <c r="T7797">
        <v>0.32911398597860803</v>
      </c>
      <c r="U7797">
        <v>0.603102917160658</v>
      </c>
      <c r="V7797">
        <v>21.188361608525799</v>
      </c>
      <c r="W7797">
        <v>0.123414495547065</v>
      </c>
      <c r="X7797">
        <v>0.704072456322962</v>
      </c>
      <c r="Y7797">
        <v>22.4016326406594</v>
      </c>
      <c r="Z7797">
        <v>0.306975110376564</v>
      </c>
      <c r="AA7797">
        <v>0.72610664078822296</v>
      </c>
      <c r="AB7797">
        <v>21.364158209327101</v>
      </c>
      <c r="AC7797">
        <v>0.27780950890804001</v>
      </c>
      <c r="AD7797">
        <v>0.68253123924728298</v>
      </c>
      <c r="AE7797">
        <v>21.401632901041499</v>
      </c>
      <c r="AF7797">
        <v>0.64997455747578503</v>
      </c>
      <c r="AG7797">
        <v>0.80674443595273604</v>
      </c>
      <c r="AH7797">
        <v>0.73372685033005702</v>
      </c>
      <c r="AI7797">
        <v>3.6185182304427702E-2</v>
      </c>
      <c r="AJ7797">
        <v>0.78121606160956403</v>
      </c>
      <c r="AK7797">
        <v>22.4016326406594</v>
      </c>
    </row>
    <row r="7798" spans="1:37" x14ac:dyDescent="0.2">
      <c r="A7798" t="s">
        <v>24716</v>
      </c>
      <c r="B7798">
        <v>73768854</v>
      </c>
      <c r="C7798">
        <v>73769104</v>
      </c>
      <c r="D7798">
        <v>251</v>
      </c>
      <c r="E7798" t="s">
        <v>25931</v>
      </c>
      <c r="F7798">
        <v>15</v>
      </c>
      <c r="G7798" t="s">
        <v>25932</v>
      </c>
      <c r="H7798" t="s">
        <v>30999</v>
      </c>
      <c r="I7798">
        <v>7</v>
      </c>
      <c r="J7798">
        <v>73768997</v>
      </c>
      <c r="K7798">
        <v>73770270</v>
      </c>
      <c r="L7798">
        <v>1274</v>
      </c>
      <c r="M7798">
        <v>2</v>
      </c>
      <c r="N7798">
        <v>1365</v>
      </c>
      <c r="O7798" t="s">
        <v>25933</v>
      </c>
      <c r="P7798">
        <v>1166</v>
      </c>
      <c r="Q7798" t="s">
        <v>25934</v>
      </c>
      <c r="R7798" t="s">
        <v>25935</v>
      </c>
      <c r="S7798" t="s">
        <v>36280</v>
      </c>
      <c r="T7798">
        <v>0.152084254673993</v>
      </c>
      <c r="U7798">
        <v>0.603102917160658</v>
      </c>
      <c r="V7798">
        <v>23.4974009110345</v>
      </c>
      <c r="W7798">
        <v>0.38920677604595899</v>
      </c>
      <c r="X7798">
        <v>0.704072456322962</v>
      </c>
      <c r="Y7798">
        <v>-22.883843805864601</v>
      </c>
      <c r="Z7798">
        <v>0.306975110376564</v>
      </c>
      <c r="AA7798">
        <v>0.72610664078822296</v>
      </c>
      <c r="AB7798">
        <v>22.533926902797599</v>
      </c>
      <c r="AC7798">
        <v>0.71753805159658501</v>
      </c>
      <c r="AD7798">
        <v>0.87989882095915395</v>
      </c>
      <c r="AE7798">
        <v>-2.3218246132996501</v>
      </c>
      <c r="AF7798">
        <v>4.6407610929182198E-2</v>
      </c>
      <c r="AG7798">
        <v>0.476038960109122</v>
      </c>
      <c r="AH7798">
        <v>23.4974009110345</v>
      </c>
      <c r="AI7798">
        <v>0.35038410267202102</v>
      </c>
      <c r="AJ7798">
        <v>0.78121606160956403</v>
      </c>
      <c r="AK7798">
        <v>-22.427011717155501</v>
      </c>
    </row>
    <row r="7799" spans="1:37" x14ac:dyDescent="0.2">
      <c r="A7799" t="s">
        <v>24716</v>
      </c>
      <c r="B7799">
        <v>73769384</v>
      </c>
      <c r="C7799">
        <v>73769535</v>
      </c>
      <c r="D7799">
        <v>152</v>
      </c>
      <c r="E7799" t="s">
        <v>25936</v>
      </c>
      <c r="F7799">
        <v>16</v>
      </c>
      <c r="G7799" t="s">
        <v>25937</v>
      </c>
      <c r="H7799" t="s">
        <v>30987</v>
      </c>
      <c r="I7799">
        <v>7</v>
      </c>
      <c r="J7799">
        <v>73768997</v>
      </c>
      <c r="K7799">
        <v>73770270</v>
      </c>
      <c r="L7799">
        <v>1274</v>
      </c>
      <c r="M7799">
        <v>2</v>
      </c>
      <c r="N7799">
        <v>1365</v>
      </c>
      <c r="O7799" t="s">
        <v>25933</v>
      </c>
      <c r="P7799">
        <v>735</v>
      </c>
      <c r="Q7799" t="s">
        <v>25934</v>
      </c>
      <c r="R7799" t="s">
        <v>25935</v>
      </c>
      <c r="S7799" t="s">
        <v>36280</v>
      </c>
      <c r="T7799">
        <v>0.152084254673993</v>
      </c>
      <c r="U7799">
        <v>0.603102917160658</v>
      </c>
      <c r="V7799">
        <v>23.4974009110345</v>
      </c>
      <c r="W7799">
        <v>0.38920677604595899</v>
      </c>
      <c r="X7799">
        <v>0.704072456322962</v>
      </c>
      <c r="Y7799">
        <v>-22.883843805864601</v>
      </c>
      <c r="Z7799">
        <v>0.306975110376564</v>
      </c>
      <c r="AA7799">
        <v>0.72610664078822296</v>
      </c>
      <c r="AB7799">
        <v>22.533926902797599</v>
      </c>
      <c r="AC7799">
        <v>0.71753805159658501</v>
      </c>
      <c r="AD7799">
        <v>0.87989882095915395</v>
      </c>
      <c r="AE7799">
        <v>-2.3218246132996501</v>
      </c>
      <c r="AF7799">
        <v>4.6407610929182198E-2</v>
      </c>
      <c r="AG7799">
        <v>0.476038960109122</v>
      </c>
      <c r="AH7799">
        <v>23.4974009110345</v>
      </c>
      <c r="AI7799">
        <v>0.35038410267202102</v>
      </c>
      <c r="AJ7799">
        <v>0.78121606160956403</v>
      </c>
      <c r="AK7799">
        <v>-22.427011717155501</v>
      </c>
    </row>
    <row r="7800" spans="1:37" x14ac:dyDescent="0.2">
      <c r="A7800" t="s">
        <v>24716</v>
      </c>
      <c r="B7800">
        <v>74365270</v>
      </c>
      <c r="C7800">
        <v>74365422</v>
      </c>
      <c r="D7800">
        <v>153</v>
      </c>
      <c r="E7800" t="s">
        <v>25938</v>
      </c>
      <c r="F7800">
        <v>2</v>
      </c>
      <c r="G7800" t="s">
        <v>25939</v>
      </c>
      <c r="H7800" t="s">
        <v>36281</v>
      </c>
      <c r="I7800">
        <v>7</v>
      </c>
      <c r="J7800">
        <v>74376070</v>
      </c>
      <c r="K7800">
        <v>74381041</v>
      </c>
      <c r="L7800">
        <v>4972</v>
      </c>
      <c r="M7800">
        <v>1</v>
      </c>
      <c r="N7800">
        <v>7461</v>
      </c>
      <c r="O7800" t="s">
        <v>25940</v>
      </c>
      <c r="P7800">
        <v>-10648</v>
      </c>
      <c r="Q7800" t="s">
        <v>25941</v>
      </c>
      <c r="R7800" t="s">
        <v>25942</v>
      </c>
      <c r="S7800" t="s">
        <v>36282</v>
      </c>
      <c r="T7800">
        <v>0.644035865418358</v>
      </c>
      <c r="U7800">
        <v>0.84904924635754497</v>
      </c>
      <c r="V7800">
        <v>-0.54125952601596705</v>
      </c>
      <c r="W7800">
        <v>0.90129300205075202</v>
      </c>
      <c r="X7800">
        <v>0.95159051474143896</v>
      </c>
      <c r="Y7800">
        <v>4.2551087979547902E-2</v>
      </c>
      <c r="Z7800">
        <v>0.53052895265546796</v>
      </c>
      <c r="AA7800">
        <v>0.84521697243271998</v>
      </c>
      <c r="AB7800">
        <v>-0.79054199081716603</v>
      </c>
      <c r="AC7800">
        <v>0.59090205226999604</v>
      </c>
      <c r="AD7800">
        <v>0.87989882095915395</v>
      </c>
      <c r="AE7800">
        <v>-0.95744885959078696</v>
      </c>
      <c r="AF7800">
        <v>0.77173648502780101</v>
      </c>
      <c r="AG7800">
        <v>0.88417364479730298</v>
      </c>
      <c r="AH7800">
        <v>-0.116742894846407</v>
      </c>
      <c r="AI7800">
        <v>0.43521265639500101</v>
      </c>
      <c r="AJ7800">
        <v>0.78121606160956403</v>
      </c>
      <c r="AK7800">
        <v>0.91130651009337205</v>
      </c>
    </row>
    <row r="7801" spans="1:37" x14ac:dyDescent="0.2">
      <c r="A7801" t="s">
        <v>24716</v>
      </c>
      <c r="B7801">
        <v>74365498</v>
      </c>
      <c r="C7801">
        <v>74365650</v>
      </c>
      <c r="D7801">
        <v>153</v>
      </c>
      <c r="E7801" t="s">
        <v>25943</v>
      </c>
      <c r="F7801">
        <v>3</v>
      </c>
      <c r="G7801" t="s">
        <v>25944</v>
      </c>
      <c r="H7801" t="s">
        <v>36281</v>
      </c>
      <c r="I7801">
        <v>7</v>
      </c>
      <c r="J7801">
        <v>74376070</v>
      </c>
      <c r="K7801">
        <v>74381041</v>
      </c>
      <c r="L7801">
        <v>4972</v>
      </c>
      <c r="M7801">
        <v>1</v>
      </c>
      <c r="N7801">
        <v>7461</v>
      </c>
      <c r="O7801" t="s">
        <v>25940</v>
      </c>
      <c r="P7801">
        <v>-10420</v>
      </c>
      <c r="Q7801" t="s">
        <v>25941</v>
      </c>
      <c r="R7801" t="s">
        <v>25942</v>
      </c>
      <c r="S7801" t="s">
        <v>36282</v>
      </c>
      <c r="T7801">
        <v>0.644035865418358</v>
      </c>
      <c r="U7801">
        <v>0.84904924635754497</v>
      </c>
      <c r="V7801">
        <v>-6.6705502666805805E-2</v>
      </c>
      <c r="W7801">
        <v>0.90129300205075202</v>
      </c>
      <c r="X7801">
        <v>0.95159051474143896</v>
      </c>
      <c r="Y7801">
        <v>-0.134867673489979</v>
      </c>
      <c r="Z7801">
        <v>0.53052895265546796</v>
      </c>
      <c r="AA7801">
        <v>0.84521697243271998</v>
      </c>
      <c r="AB7801">
        <v>-0.49927393788953101</v>
      </c>
      <c r="AC7801">
        <v>0.59090205226999604</v>
      </c>
      <c r="AD7801">
        <v>0.87989882095915395</v>
      </c>
      <c r="AE7801">
        <v>-1.13486763465436</v>
      </c>
      <c r="AF7801">
        <v>0.77173648502780101</v>
      </c>
      <c r="AG7801">
        <v>0.88417364479730298</v>
      </c>
      <c r="AH7801">
        <v>0.37283736108510301</v>
      </c>
      <c r="AI7801">
        <v>0.43521265639500101</v>
      </c>
      <c r="AJ7801">
        <v>0.78121606160956403</v>
      </c>
      <c r="AK7801">
        <v>0.73388776401334599</v>
      </c>
    </row>
    <row r="7802" spans="1:37" x14ac:dyDescent="0.2">
      <c r="A7802" t="s">
        <v>24716</v>
      </c>
      <c r="B7802">
        <v>74532120</v>
      </c>
      <c r="C7802">
        <v>74532308</v>
      </c>
      <c r="D7802">
        <v>189</v>
      </c>
      <c r="E7802" t="s">
        <v>25945</v>
      </c>
      <c r="F7802">
        <v>4</v>
      </c>
      <c r="G7802" t="s">
        <v>25946</v>
      </c>
      <c r="H7802" t="s">
        <v>36283</v>
      </c>
      <c r="I7802">
        <v>7</v>
      </c>
      <c r="J7802">
        <v>74545762</v>
      </c>
      <c r="K7802">
        <v>74601106</v>
      </c>
      <c r="L7802">
        <v>55345</v>
      </c>
      <c r="M7802">
        <v>1</v>
      </c>
      <c r="N7802">
        <v>9569</v>
      </c>
      <c r="O7802" t="s">
        <v>25947</v>
      </c>
      <c r="P7802">
        <v>-13454</v>
      </c>
      <c r="Q7802" t="s">
        <v>25948</v>
      </c>
      <c r="R7802" t="s">
        <v>25949</v>
      </c>
      <c r="S7802" t="s">
        <v>36284</v>
      </c>
      <c r="T7802">
        <v>0.152084254673993</v>
      </c>
      <c r="U7802">
        <v>0.603102917160658</v>
      </c>
      <c r="V7802">
        <v>23.8640567850506</v>
      </c>
      <c r="W7802">
        <v>0.94541066367716797</v>
      </c>
      <c r="X7802">
        <v>0.95159051474143896</v>
      </c>
      <c r="Y7802">
        <v>-0.23577819623884</v>
      </c>
      <c r="Z7802">
        <v>0.306975110376564</v>
      </c>
      <c r="AA7802">
        <v>0.72610664078822296</v>
      </c>
      <c r="AB7802">
        <v>22.900582750839501</v>
      </c>
      <c r="AC7802">
        <v>0.71753805159658501</v>
      </c>
      <c r="AD7802">
        <v>0.87989882095915395</v>
      </c>
      <c r="AE7802">
        <v>-1.23577797852169</v>
      </c>
      <c r="AF7802">
        <v>4.6407610929182198E-2</v>
      </c>
      <c r="AG7802">
        <v>0.476038960109122</v>
      </c>
      <c r="AH7802">
        <v>23.8640567850506</v>
      </c>
      <c r="AI7802">
        <v>0.59609816080359102</v>
      </c>
      <c r="AJ7802">
        <v>0.78121606160956403</v>
      </c>
      <c r="AK7802">
        <v>0.63297711774666099</v>
      </c>
    </row>
    <row r="7803" spans="1:37" x14ac:dyDescent="0.2">
      <c r="A7803" t="s">
        <v>24716</v>
      </c>
      <c r="B7803">
        <v>74532308</v>
      </c>
      <c r="C7803">
        <v>74532496</v>
      </c>
      <c r="D7803">
        <v>189</v>
      </c>
      <c r="E7803" t="s">
        <v>25951</v>
      </c>
      <c r="F7803">
        <v>1</v>
      </c>
      <c r="G7803" t="s">
        <v>25952</v>
      </c>
      <c r="H7803" t="s">
        <v>36283</v>
      </c>
      <c r="I7803">
        <v>7</v>
      </c>
      <c r="J7803">
        <v>74545762</v>
      </c>
      <c r="K7803">
        <v>74601106</v>
      </c>
      <c r="L7803">
        <v>55345</v>
      </c>
      <c r="M7803">
        <v>1</v>
      </c>
      <c r="N7803">
        <v>9569</v>
      </c>
      <c r="O7803" t="s">
        <v>25947</v>
      </c>
      <c r="P7803">
        <v>-13266</v>
      </c>
      <c r="Q7803" t="s">
        <v>25948</v>
      </c>
      <c r="R7803" t="s">
        <v>25949</v>
      </c>
      <c r="S7803" t="s">
        <v>36284</v>
      </c>
      <c r="T7803">
        <v>0.152084254673993</v>
      </c>
      <c r="U7803">
        <v>0.603102917160658</v>
      </c>
      <c r="V7803">
        <v>23.8640567850506</v>
      </c>
      <c r="W7803">
        <v>0.94541066367716797</v>
      </c>
      <c r="X7803">
        <v>0.95159051474143896</v>
      </c>
      <c r="Y7803">
        <v>-0.23577819623884</v>
      </c>
      <c r="Z7803">
        <v>0.306975110376564</v>
      </c>
      <c r="AA7803">
        <v>0.72610664078822296</v>
      </c>
      <c r="AB7803">
        <v>22.900582750839501</v>
      </c>
      <c r="AC7803">
        <v>0.71753805159658501</v>
      </c>
      <c r="AD7803">
        <v>0.87989882095915395</v>
      </c>
      <c r="AE7803">
        <v>-1.23577797852169</v>
      </c>
      <c r="AF7803">
        <v>4.6407610929182198E-2</v>
      </c>
      <c r="AG7803">
        <v>0.476038960109122</v>
      </c>
      <c r="AH7803">
        <v>23.8640567850506</v>
      </c>
      <c r="AI7803">
        <v>0.59609816080359102</v>
      </c>
      <c r="AJ7803">
        <v>0.78121606160956403</v>
      </c>
      <c r="AK7803">
        <v>0.63297711774666099</v>
      </c>
    </row>
    <row r="7804" spans="1:37" x14ac:dyDescent="0.2">
      <c r="A7804" t="s">
        <v>24716</v>
      </c>
      <c r="B7804">
        <v>74542692</v>
      </c>
      <c r="C7804">
        <v>74542973</v>
      </c>
      <c r="D7804">
        <v>282</v>
      </c>
      <c r="E7804" t="s">
        <v>25953</v>
      </c>
      <c r="F7804">
        <v>4</v>
      </c>
      <c r="G7804" t="s">
        <v>25954</v>
      </c>
      <c r="H7804" t="s">
        <v>31032</v>
      </c>
      <c r="I7804">
        <v>7</v>
      </c>
      <c r="J7804">
        <v>74545762</v>
      </c>
      <c r="K7804">
        <v>74601106</v>
      </c>
      <c r="L7804">
        <v>55345</v>
      </c>
      <c r="M7804">
        <v>1</v>
      </c>
      <c r="N7804">
        <v>9569</v>
      </c>
      <c r="O7804" t="s">
        <v>25947</v>
      </c>
      <c r="P7804">
        <v>-2789</v>
      </c>
      <c r="Q7804" t="s">
        <v>25948</v>
      </c>
      <c r="R7804" t="s">
        <v>25949</v>
      </c>
      <c r="S7804" t="s">
        <v>36284</v>
      </c>
      <c r="T7804">
        <v>0.32911398597860803</v>
      </c>
      <c r="U7804">
        <v>0.603102917160658</v>
      </c>
      <c r="V7804">
        <v>22.860360689697199</v>
      </c>
      <c r="W7804">
        <v>0.38920677604595899</v>
      </c>
      <c r="X7804">
        <v>0.704072456322962</v>
      </c>
      <c r="Y7804">
        <v>-22.6587268569467</v>
      </c>
      <c r="Z7804">
        <v>0.48464167878831399</v>
      </c>
      <c r="AA7804">
        <v>0.84435025072159198</v>
      </c>
      <c r="AB7804">
        <v>21.8968867457104</v>
      </c>
      <c r="AC7804">
        <v>0.21073619169722799</v>
      </c>
      <c r="AD7804">
        <v>0.68253123924728298</v>
      </c>
      <c r="AE7804">
        <v>-22.6587268569467</v>
      </c>
      <c r="AF7804">
        <v>0.16793847098801201</v>
      </c>
      <c r="AG7804">
        <v>0.68151250837662902</v>
      </c>
      <c r="AH7804">
        <v>22.860360689697199</v>
      </c>
      <c r="AI7804">
        <v>0.52399907623471598</v>
      </c>
      <c r="AJ7804">
        <v>0.78121606160956403</v>
      </c>
      <c r="AK7804">
        <v>-21.789971570213101</v>
      </c>
    </row>
    <row r="7805" spans="1:37" x14ac:dyDescent="0.2">
      <c r="A7805" t="s">
        <v>24716</v>
      </c>
      <c r="B7805">
        <v>74599721</v>
      </c>
      <c r="C7805">
        <v>74600010</v>
      </c>
      <c r="D7805">
        <v>290</v>
      </c>
      <c r="E7805" t="s">
        <v>25955</v>
      </c>
      <c r="F7805">
        <v>5</v>
      </c>
      <c r="G7805" t="s">
        <v>25956</v>
      </c>
      <c r="H7805" t="s">
        <v>30987</v>
      </c>
      <c r="I7805">
        <v>7</v>
      </c>
      <c r="J7805">
        <v>74600960</v>
      </c>
      <c r="K7805">
        <v>74602583</v>
      </c>
      <c r="L7805">
        <v>1624</v>
      </c>
      <c r="M7805">
        <v>1</v>
      </c>
      <c r="N7805">
        <v>9569</v>
      </c>
      <c r="O7805" t="s">
        <v>25957</v>
      </c>
      <c r="P7805">
        <v>-950</v>
      </c>
      <c r="Q7805" t="s">
        <v>25948</v>
      </c>
      <c r="R7805" t="s">
        <v>25949</v>
      </c>
      <c r="S7805" t="s">
        <v>36284</v>
      </c>
      <c r="T7805">
        <v>0.97213403838398904</v>
      </c>
      <c r="U7805">
        <v>1</v>
      </c>
      <c r="V7805">
        <v>0.67031922590950599</v>
      </c>
      <c r="W7805">
        <v>0.29261482077562401</v>
      </c>
      <c r="X7805">
        <v>0.704072456322962</v>
      </c>
      <c r="Y7805">
        <v>24.801458903706401</v>
      </c>
      <c r="Z7805">
        <v>0.69013698642955401</v>
      </c>
      <c r="AA7805">
        <v>0.84521697243271998</v>
      </c>
      <c r="AB7805">
        <v>-0.29315484872625303</v>
      </c>
      <c r="AC7805">
        <v>0.27780950890804001</v>
      </c>
      <c r="AD7805">
        <v>0.68253123924728298</v>
      </c>
      <c r="AE7805">
        <v>24.532456157603502</v>
      </c>
      <c r="AF7805">
        <v>0.61410715005536498</v>
      </c>
      <c r="AG7805">
        <v>0.80674443595273604</v>
      </c>
      <c r="AH7805">
        <v>1.59992982323761</v>
      </c>
      <c r="AI7805">
        <v>0.56157887380500204</v>
      </c>
      <c r="AJ7805">
        <v>0.78121606160956403</v>
      </c>
      <c r="AK7805">
        <v>1.74431972210436</v>
      </c>
    </row>
    <row r="7806" spans="1:37" x14ac:dyDescent="0.2">
      <c r="A7806" t="s">
        <v>24716</v>
      </c>
      <c r="B7806">
        <v>74759760</v>
      </c>
      <c r="C7806">
        <v>74759911</v>
      </c>
      <c r="D7806">
        <v>152</v>
      </c>
      <c r="E7806" t="s">
        <v>25958</v>
      </c>
      <c r="F7806">
        <v>1</v>
      </c>
      <c r="G7806" t="s">
        <v>25916</v>
      </c>
      <c r="H7806" t="s">
        <v>31003</v>
      </c>
      <c r="I7806">
        <v>7</v>
      </c>
      <c r="J7806">
        <v>74755240</v>
      </c>
      <c r="K7806">
        <v>74759959</v>
      </c>
      <c r="L7806">
        <v>4720</v>
      </c>
      <c r="M7806">
        <v>1</v>
      </c>
      <c r="N7806">
        <v>2969</v>
      </c>
      <c r="O7806" t="s">
        <v>25959</v>
      </c>
      <c r="P7806">
        <v>4520</v>
      </c>
      <c r="Q7806" t="s">
        <v>25960</v>
      </c>
      <c r="R7806" t="s">
        <v>25950</v>
      </c>
      <c r="S7806" t="s">
        <v>36285</v>
      </c>
      <c r="T7806" t="s">
        <v>40</v>
      </c>
      <c r="U7806" t="s">
        <v>40</v>
      </c>
      <c r="V7806">
        <v>0</v>
      </c>
      <c r="W7806" t="s">
        <v>40</v>
      </c>
      <c r="X7806" t="s">
        <v>40</v>
      </c>
      <c r="Y7806">
        <v>0</v>
      </c>
      <c r="Z7806">
        <v>0.48464167878831399</v>
      </c>
      <c r="AA7806">
        <v>0.84435025072159198</v>
      </c>
      <c r="AB7806">
        <v>22.030420839314399</v>
      </c>
      <c r="AC7806">
        <v>0.45677901822897599</v>
      </c>
      <c r="AD7806">
        <v>0.82872126865393902</v>
      </c>
      <c r="AE7806">
        <v>22.067895536097399</v>
      </c>
      <c r="AF7806">
        <v>0.501741946288212</v>
      </c>
      <c r="AG7806">
        <v>0.80674443595273604</v>
      </c>
      <c r="AH7806">
        <v>-21.993894971924899</v>
      </c>
      <c r="AI7806">
        <v>0.52399907623471598</v>
      </c>
      <c r="AJ7806">
        <v>0.78121606160956403</v>
      </c>
      <c r="AK7806">
        <v>-21.923505661304699</v>
      </c>
    </row>
    <row r="7807" spans="1:37" x14ac:dyDescent="0.2">
      <c r="A7807" t="s">
        <v>24716</v>
      </c>
      <c r="B7807">
        <v>74775496</v>
      </c>
      <c r="C7807">
        <v>74775654</v>
      </c>
      <c r="D7807">
        <v>159</v>
      </c>
      <c r="E7807" t="s">
        <v>25961</v>
      </c>
      <c r="F7807">
        <v>2</v>
      </c>
      <c r="G7807" t="s">
        <v>25962</v>
      </c>
      <c r="H7807" t="s">
        <v>30999</v>
      </c>
      <c r="I7807">
        <v>7</v>
      </c>
      <c r="J7807">
        <v>74776809</v>
      </c>
      <c r="K7807">
        <v>74785292</v>
      </c>
      <c r="L7807">
        <v>8484</v>
      </c>
      <c r="M7807">
        <v>1</v>
      </c>
      <c r="N7807">
        <v>653361</v>
      </c>
      <c r="O7807" t="s">
        <v>25963</v>
      </c>
      <c r="P7807">
        <v>-1155</v>
      </c>
      <c r="Q7807" t="s">
        <v>25964</v>
      </c>
      <c r="R7807" t="s">
        <v>25965</v>
      </c>
      <c r="S7807" t="s">
        <v>36286</v>
      </c>
      <c r="T7807">
        <v>0.97213403838398904</v>
      </c>
      <c r="U7807">
        <v>1</v>
      </c>
      <c r="V7807">
        <v>1.98698373907313</v>
      </c>
      <c r="W7807">
        <v>0.20525741147413201</v>
      </c>
      <c r="X7807">
        <v>0.704072456322962</v>
      </c>
      <c r="Y7807">
        <v>-23.412763605649499</v>
      </c>
      <c r="Z7807">
        <v>0.69013698642955401</v>
      </c>
      <c r="AA7807">
        <v>0.84521697243271998</v>
      </c>
      <c r="AB7807">
        <v>1.02350975008934</v>
      </c>
      <c r="AC7807">
        <v>7.0489011448141195E-2</v>
      </c>
      <c r="AD7807">
        <v>0.57684129297949804</v>
      </c>
      <c r="AE7807">
        <v>-23.412763605649499</v>
      </c>
      <c r="AF7807">
        <v>0.61410715005536498</v>
      </c>
      <c r="AG7807">
        <v>0.80674443595273604</v>
      </c>
      <c r="AH7807">
        <v>2.91659390154881</v>
      </c>
      <c r="AI7807">
        <v>0.35038410267202102</v>
      </c>
      <c r="AJ7807">
        <v>0.78121606160956403</v>
      </c>
      <c r="AK7807">
        <v>-22.5440082456503</v>
      </c>
    </row>
    <row r="7808" spans="1:37" x14ac:dyDescent="0.2">
      <c r="A7808" t="s">
        <v>24716</v>
      </c>
      <c r="B7808">
        <v>74775654</v>
      </c>
      <c r="C7808">
        <v>74775812</v>
      </c>
      <c r="D7808">
        <v>159</v>
      </c>
      <c r="E7808" t="s">
        <v>25966</v>
      </c>
      <c r="F7808">
        <v>3</v>
      </c>
      <c r="G7808" t="s">
        <v>25967</v>
      </c>
      <c r="H7808" t="s">
        <v>30987</v>
      </c>
      <c r="I7808">
        <v>7</v>
      </c>
      <c r="J7808">
        <v>74776809</v>
      </c>
      <c r="K7808">
        <v>74785292</v>
      </c>
      <c r="L7808">
        <v>8484</v>
      </c>
      <c r="M7808">
        <v>1</v>
      </c>
      <c r="N7808">
        <v>653361</v>
      </c>
      <c r="O7808" t="s">
        <v>25963</v>
      </c>
      <c r="P7808">
        <v>-997</v>
      </c>
      <c r="Q7808" t="s">
        <v>25964</v>
      </c>
      <c r="R7808" t="s">
        <v>25965</v>
      </c>
      <c r="S7808" t="s">
        <v>36286</v>
      </c>
      <c r="T7808">
        <v>0.97213403838398904</v>
      </c>
      <c r="U7808">
        <v>1</v>
      </c>
      <c r="V7808">
        <v>1.98698373907313</v>
      </c>
      <c r="W7808">
        <v>0.20525741147413201</v>
      </c>
      <c r="X7808">
        <v>0.704072456322962</v>
      </c>
      <c r="Y7808">
        <v>-23.412763605649499</v>
      </c>
      <c r="Z7808">
        <v>0.69013698642955401</v>
      </c>
      <c r="AA7808">
        <v>0.84521697243271998</v>
      </c>
      <c r="AB7808">
        <v>1.02350975008934</v>
      </c>
      <c r="AC7808">
        <v>7.0489011448141195E-2</v>
      </c>
      <c r="AD7808">
        <v>0.57684129297949804</v>
      </c>
      <c r="AE7808">
        <v>-23.412763605649499</v>
      </c>
      <c r="AF7808">
        <v>0.61410715005536498</v>
      </c>
      <c r="AG7808">
        <v>0.80674443595273604</v>
      </c>
      <c r="AH7808">
        <v>2.91659390154881</v>
      </c>
      <c r="AI7808">
        <v>0.35038410267202102</v>
      </c>
      <c r="AJ7808">
        <v>0.78121606160956403</v>
      </c>
      <c r="AK7808">
        <v>-22.5440082456503</v>
      </c>
    </row>
    <row r="7809" spans="1:37" x14ac:dyDescent="0.2">
      <c r="A7809" t="s">
        <v>24716</v>
      </c>
      <c r="B7809">
        <v>75137652</v>
      </c>
      <c r="C7809">
        <v>75137820</v>
      </c>
      <c r="D7809">
        <v>169</v>
      </c>
      <c r="E7809" t="s">
        <v>25968</v>
      </c>
      <c r="F7809">
        <v>4</v>
      </c>
      <c r="G7809" t="s">
        <v>25969</v>
      </c>
      <c r="H7809" t="s">
        <v>36287</v>
      </c>
      <c r="I7809">
        <v>7</v>
      </c>
      <c r="J7809">
        <v>75133155</v>
      </c>
      <c r="K7809">
        <v>75144068</v>
      </c>
      <c r="L7809">
        <v>10914</v>
      </c>
      <c r="M7809">
        <v>1</v>
      </c>
      <c r="N7809">
        <v>389524</v>
      </c>
      <c r="O7809" t="s">
        <v>25970</v>
      </c>
      <c r="P7809">
        <v>4497</v>
      </c>
      <c r="Q7809" t="s">
        <v>25971</v>
      </c>
      <c r="R7809" t="s">
        <v>25972</v>
      </c>
      <c r="S7809" t="s">
        <v>36288</v>
      </c>
      <c r="T7809">
        <v>0.644035865418358</v>
      </c>
      <c r="U7809">
        <v>0.84904924635754497</v>
      </c>
      <c r="V7809">
        <v>0.26243474716576898</v>
      </c>
      <c r="W7809">
        <v>0.90129300205075202</v>
      </c>
      <c r="X7809">
        <v>0.95159051474143896</v>
      </c>
      <c r="Y7809">
        <v>-0.21737963069601199</v>
      </c>
      <c r="Z7809">
        <v>0.57853978204985401</v>
      </c>
      <c r="AA7809">
        <v>0.84521697243271998</v>
      </c>
      <c r="AB7809">
        <v>0.55308668305486697</v>
      </c>
      <c r="AC7809">
        <v>0.59090205226999604</v>
      </c>
      <c r="AD7809">
        <v>0.87989882095915395</v>
      </c>
      <c r="AE7809">
        <v>-1.2173795003302701</v>
      </c>
      <c r="AF7809">
        <v>0.74414648978297804</v>
      </c>
      <c r="AG7809">
        <v>0.86906519844104402</v>
      </c>
      <c r="AH7809">
        <v>-0.17669930698598399</v>
      </c>
      <c r="AI7809">
        <v>0.43521265639500101</v>
      </c>
      <c r="AJ7809">
        <v>0.78121606160956403</v>
      </c>
      <c r="AK7809">
        <v>0.65137574339577997</v>
      </c>
    </row>
    <row r="7810" spans="1:37" x14ac:dyDescent="0.2">
      <c r="A7810" t="s">
        <v>24716</v>
      </c>
      <c r="B7810">
        <v>75137820</v>
      </c>
      <c r="C7810">
        <v>75137988</v>
      </c>
      <c r="D7810">
        <v>169</v>
      </c>
      <c r="E7810" t="s">
        <v>25973</v>
      </c>
      <c r="F7810">
        <v>1</v>
      </c>
      <c r="G7810" t="s">
        <v>25974</v>
      </c>
      <c r="H7810" t="s">
        <v>36287</v>
      </c>
      <c r="I7810">
        <v>7</v>
      </c>
      <c r="J7810">
        <v>75133155</v>
      </c>
      <c r="K7810">
        <v>75144068</v>
      </c>
      <c r="L7810">
        <v>10914</v>
      </c>
      <c r="M7810">
        <v>1</v>
      </c>
      <c r="N7810">
        <v>389524</v>
      </c>
      <c r="O7810" t="s">
        <v>25970</v>
      </c>
      <c r="P7810">
        <v>4665</v>
      </c>
      <c r="Q7810" t="s">
        <v>25971</v>
      </c>
      <c r="R7810" t="s">
        <v>25972</v>
      </c>
      <c r="S7810" t="s">
        <v>36288</v>
      </c>
      <c r="T7810">
        <v>0.644035865418358</v>
      </c>
      <c r="U7810">
        <v>0.84904924635754497</v>
      </c>
      <c r="V7810">
        <v>0.26243474716576898</v>
      </c>
      <c r="W7810">
        <v>0.90129300205075202</v>
      </c>
      <c r="X7810">
        <v>0.95159051474143896</v>
      </c>
      <c r="Y7810">
        <v>-0.21737963069601199</v>
      </c>
      <c r="Z7810">
        <v>0.57853978204985401</v>
      </c>
      <c r="AA7810">
        <v>0.84521697243271998</v>
      </c>
      <c r="AB7810">
        <v>0.55308668305486697</v>
      </c>
      <c r="AC7810">
        <v>0.59090205226999604</v>
      </c>
      <c r="AD7810">
        <v>0.87989882095915395</v>
      </c>
      <c r="AE7810">
        <v>-1.2173795003302701</v>
      </c>
      <c r="AF7810">
        <v>0.74414648978297804</v>
      </c>
      <c r="AG7810">
        <v>0.86906519844104402</v>
      </c>
      <c r="AH7810">
        <v>-0.17669930698598399</v>
      </c>
      <c r="AI7810">
        <v>0.43521265639500101</v>
      </c>
      <c r="AJ7810">
        <v>0.78121606160956403</v>
      </c>
      <c r="AK7810">
        <v>0.65137574339577997</v>
      </c>
    </row>
    <row r="7811" spans="1:37" x14ac:dyDescent="0.2">
      <c r="A7811" t="s">
        <v>24716</v>
      </c>
      <c r="B7811">
        <v>75169950</v>
      </c>
      <c r="C7811">
        <v>75170103</v>
      </c>
      <c r="D7811">
        <v>154</v>
      </c>
      <c r="E7811" t="s">
        <v>25975</v>
      </c>
      <c r="F7811">
        <v>4</v>
      </c>
      <c r="G7811" t="s">
        <v>25976</v>
      </c>
      <c r="H7811" t="s">
        <v>30999</v>
      </c>
      <c r="I7811">
        <v>7</v>
      </c>
      <c r="J7811">
        <v>75156639</v>
      </c>
      <c r="K7811">
        <v>75172044</v>
      </c>
      <c r="L7811">
        <v>15406</v>
      </c>
      <c r="M7811">
        <v>2</v>
      </c>
      <c r="N7811">
        <v>654817</v>
      </c>
      <c r="O7811" t="s">
        <v>25977</v>
      </c>
      <c r="P7811">
        <v>1941</v>
      </c>
      <c r="Q7811" t="s">
        <v>25978</v>
      </c>
      <c r="R7811" t="s">
        <v>25979</v>
      </c>
      <c r="S7811" t="s">
        <v>36289</v>
      </c>
      <c r="T7811">
        <v>0.97213403838398904</v>
      </c>
      <c r="U7811">
        <v>1</v>
      </c>
      <c r="V7811">
        <v>1.7239496235009</v>
      </c>
      <c r="W7811">
        <v>0.20525741147413201</v>
      </c>
      <c r="X7811">
        <v>0.704072456322962</v>
      </c>
      <c r="Y7811">
        <v>-24.7938836572954</v>
      </c>
      <c r="Z7811">
        <v>0.69013698642955401</v>
      </c>
      <c r="AA7811">
        <v>0.84521697243271998</v>
      </c>
      <c r="AB7811">
        <v>0.76047555352245899</v>
      </c>
      <c r="AC7811">
        <v>7.0489011448141195E-2</v>
      </c>
      <c r="AD7811">
        <v>0.57684129297949804</v>
      </c>
      <c r="AE7811">
        <v>-24.7938836572954</v>
      </c>
      <c r="AF7811">
        <v>0.61410715005536498</v>
      </c>
      <c r="AG7811">
        <v>0.80674443595273604</v>
      </c>
      <c r="AH7811">
        <v>2.6535601257317998</v>
      </c>
      <c r="AI7811">
        <v>0.35038410267202102</v>
      </c>
      <c r="AJ7811">
        <v>0.78121606160956403</v>
      </c>
      <c r="AK7811">
        <v>-23.925128231546601</v>
      </c>
    </row>
    <row r="7812" spans="1:37" x14ac:dyDescent="0.2">
      <c r="A7812" t="s">
        <v>24716</v>
      </c>
      <c r="B7812">
        <v>75170104</v>
      </c>
      <c r="C7812">
        <v>75170291</v>
      </c>
      <c r="D7812">
        <v>188</v>
      </c>
      <c r="E7812" t="s">
        <v>25980</v>
      </c>
      <c r="F7812">
        <v>3</v>
      </c>
      <c r="G7812" t="s">
        <v>25981</v>
      </c>
      <c r="H7812" t="s">
        <v>30999</v>
      </c>
      <c r="I7812">
        <v>7</v>
      </c>
      <c r="J7812">
        <v>75156639</v>
      </c>
      <c r="K7812">
        <v>75172044</v>
      </c>
      <c r="L7812">
        <v>15406</v>
      </c>
      <c r="M7812">
        <v>2</v>
      </c>
      <c r="N7812">
        <v>654817</v>
      </c>
      <c r="O7812" t="s">
        <v>25977</v>
      </c>
      <c r="P7812">
        <v>1753</v>
      </c>
      <c r="Q7812" t="s">
        <v>25978</v>
      </c>
      <c r="R7812" t="s">
        <v>25979</v>
      </c>
      <c r="S7812" t="s">
        <v>36289</v>
      </c>
      <c r="T7812">
        <v>0.97213403838398904</v>
      </c>
      <c r="U7812">
        <v>1</v>
      </c>
      <c r="V7812">
        <v>1.88006883912444</v>
      </c>
      <c r="W7812">
        <v>0.20525741147413201</v>
      </c>
      <c r="X7812">
        <v>0.704072456322962</v>
      </c>
      <c r="Y7812">
        <v>-25.1362576971989</v>
      </c>
      <c r="Z7812">
        <v>0.69013698642955401</v>
      </c>
      <c r="AA7812">
        <v>0.84521697243271998</v>
      </c>
      <c r="AB7812">
        <v>0.91659475668527601</v>
      </c>
      <c r="AC7812">
        <v>7.0489011448141195E-2</v>
      </c>
      <c r="AD7812">
        <v>0.57684129297949804</v>
      </c>
      <c r="AE7812">
        <v>-25.1362576971989</v>
      </c>
      <c r="AF7812">
        <v>0.61410715005536498</v>
      </c>
      <c r="AG7812">
        <v>0.80674443595273604</v>
      </c>
      <c r="AH7812">
        <v>2.8096793656235701</v>
      </c>
      <c r="AI7812">
        <v>0.35038410267202102</v>
      </c>
      <c r="AJ7812">
        <v>0.78121606160956403</v>
      </c>
      <c r="AK7812">
        <v>-24.267502262794299</v>
      </c>
    </row>
    <row r="7813" spans="1:37" x14ac:dyDescent="0.2">
      <c r="A7813" t="s">
        <v>24716</v>
      </c>
      <c r="B7813">
        <v>75170291</v>
      </c>
      <c r="C7813">
        <v>75170478</v>
      </c>
      <c r="D7813">
        <v>188</v>
      </c>
      <c r="E7813" t="s">
        <v>25982</v>
      </c>
      <c r="F7813">
        <v>2</v>
      </c>
      <c r="G7813" t="s">
        <v>25983</v>
      </c>
      <c r="H7813" t="s">
        <v>30999</v>
      </c>
      <c r="I7813">
        <v>7</v>
      </c>
      <c r="J7813">
        <v>75156639</v>
      </c>
      <c r="K7813">
        <v>75172044</v>
      </c>
      <c r="L7813">
        <v>15406</v>
      </c>
      <c r="M7813">
        <v>2</v>
      </c>
      <c r="N7813">
        <v>654817</v>
      </c>
      <c r="O7813" t="s">
        <v>25977</v>
      </c>
      <c r="P7813">
        <v>1566</v>
      </c>
      <c r="Q7813" t="s">
        <v>25978</v>
      </c>
      <c r="R7813" t="s">
        <v>25979</v>
      </c>
      <c r="S7813" t="s">
        <v>36289</v>
      </c>
      <c r="T7813">
        <v>0.97213403838398904</v>
      </c>
      <c r="U7813">
        <v>1</v>
      </c>
      <c r="V7813">
        <v>1.88006883912444</v>
      </c>
      <c r="W7813">
        <v>0.20525741147413201</v>
      </c>
      <c r="X7813">
        <v>0.704072456322962</v>
      </c>
      <c r="Y7813">
        <v>-25.1362576971989</v>
      </c>
      <c r="Z7813">
        <v>0.69013698642955401</v>
      </c>
      <c r="AA7813">
        <v>0.84521697243271998</v>
      </c>
      <c r="AB7813">
        <v>0.91659475668527601</v>
      </c>
      <c r="AC7813">
        <v>7.0489011448141195E-2</v>
      </c>
      <c r="AD7813">
        <v>0.57684129297949804</v>
      </c>
      <c r="AE7813">
        <v>-25.1362576971989</v>
      </c>
      <c r="AF7813">
        <v>0.61410715005536498</v>
      </c>
      <c r="AG7813">
        <v>0.80674443595273604</v>
      </c>
      <c r="AH7813">
        <v>2.8096793656235701</v>
      </c>
      <c r="AI7813">
        <v>0.35038410267202102</v>
      </c>
      <c r="AJ7813">
        <v>0.78121606160956403</v>
      </c>
      <c r="AK7813">
        <v>-24.267502262794299</v>
      </c>
    </row>
    <row r="7814" spans="1:37" x14ac:dyDescent="0.2">
      <c r="A7814" t="s">
        <v>24716</v>
      </c>
      <c r="B7814">
        <v>75186163</v>
      </c>
      <c r="C7814">
        <v>75186314</v>
      </c>
      <c r="D7814">
        <v>152</v>
      </c>
      <c r="E7814" t="s">
        <v>25984</v>
      </c>
      <c r="F7814">
        <v>1</v>
      </c>
      <c r="G7814" t="s">
        <v>25985</v>
      </c>
      <c r="H7814" t="s">
        <v>36290</v>
      </c>
      <c r="I7814">
        <v>7</v>
      </c>
      <c r="J7814">
        <v>75186116</v>
      </c>
      <c r="K7814">
        <v>75190836</v>
      </c>
      <c r="L7814">
        <v>4721</v>
      </c>
      <c r="M7814">
        <v>2</v>
      </c>
      <c r="N7814">
        <v>2970</v>
      </c>
      <c r="O7814" t="s">
        <v>25986</v>
      </c>
      <c r="P7814">
        <v>4522</v>
      </c>
      <c r="Q7814" t="s">
        <v>25987</v>
      </c>
      <c r="R7814" t="s">
        <v>25988</v>
      </c>
      <c r="S7814" t="s">
        <v>36291</v>
      </c>
      <c r="T7814" t="s">
        <v>40</v>
      </c>
      <c r="U7814" t="s">
        <v>40</v>
      </c>
      <c r="V7814">
        <v>0</v>
      </c>
      <c r="W7814" t="s">
        <v>40</v>
      </c>
      <c r="X7814" t="s">
        <v>40</v>
      </c>
      <c r="Y7814">
        <v>0</v>
      </c>
      <c r="Z7814">
        <v>0.48464167878831399</v>
      </c>
      <c r="AA7814">
        <v>0.84435025072159198</v>
      </c>
      <c r="AB7814">
        <v>21.293455469673699</v>
      </c>
      <c r="AC7814">
        <v>0.45677901822897599</v>
      </c>
      <c r="AD7814">
        <v>0.82872126865393902</v>
      </c>
      <c r="AE7814">
        <v>21.330930160699701</v>
      </c>
      <c r="AF7814">
        <v>0.501741946288212</v>
      </c>
      <c r="AG7814">
        <v>0.80674443595273604</v>
      </c>
      <c r="AH7814">
        <v>-21.2569296080413</v>
      </c>
      <c r="AI7814">
        <v>0.52399907623471598</v>
      </c>
      <c r="AJ7814">
        <v>0.78121606160956403</v>
      </c>
      <c r="AK7814">
        <v>-21.1865403089352</v>
      </c>
    </row>
    <row r="7815" spans="1:37" x14ac:dyDescent="0.2">
      <c r="A7815" t="s">
        <v>24716</v>
      </c>
      <c r="B7815">
        <v>75410558</v>
      </c>
      <c r="C7815">
        <v>75410856</v>
      </c>
      <c r="D7815">
        <v>299</v>
      </c>
      <c r="E7815" t="s">
        <v>25989</v>
      </c>
      <c r="F7815">
        <v>26</v>
      </c>
      <c r="G7815" t="s">
        <v>25990</v>
      </c>
      <c r="H7815" t="s">
        <v>30987</v>
      </c>
      <c r="I7815">
        <v>7</v>
      </c>
      <c r="J7815">
        <v>75410404</v>
      </c>
      <c r="K7815">
        <v>75416792</v>
      </c>
      <c r="L7815">
        <v>6389</v>
      </c>
      <c r="M7815">
        <v>1</v>
      </c>
      <c r="N7815">
        <v>155400</v>
      </c>
      <c r="O7815" t="s">
        <v>25991</v>
      </c>
      <c r="P7815">
        <v>154</v>
      </c>
      <c r="Q7815" t="s">
        <v>25992</v>
      </c>
      <c r="R7815" t="s">
        <v>25993</v>
      </c>
      <c r="S7815" t="s">
        <v>36292</v>
      </c>
      <c r="T7815">
        <v>0.17308923567461099</v>
      </c>
      <c r="U7815">
        <v>0.603102917160658</v>
      </c>
      <c r="V7815">
        <v>-24.3594201734468</v>
      </c>
      <c r="W7815" t="s">
        <v>40</v>
      </c>
      <c r="X7815" t="s">
        <v>40</v>
      </c>
      <c r="Y7815">
        <v>0</v>
      </c>
      <c r="Z7815">
        <v>5.50355599158565E-2</v>
      </c>
      <c r="AA7815">
        <v>0.72610664078822296</v>
      </c>
      <c r="AB7815">
        <v>-24.3594201734468</v>
      </c>
      <c r="AC7815">
        <v>0.27780950890804001</v>
      </c>
      <c r="AD7815">
        <v>0.68253123924728298</v>
      </c>
      <c r="AE7815">
        <v>23.503810137043001</v>
      </c>
      <c r="AF7815">
        <v>0.32549523997010099</v>
      </c>
      <c r="AG7815">
        <v>0.70473078222419605</v>
      </c>
      <c r="AH7815">
        <v>-23.4298095619829</v>
      </c>
      <c r="AI7815">
        <v>0.35038410267202102</v>
      </c>
      <c r="AJ7815">
        <v>0.78121606160956403</v>
      </c>
      <c r="AK7815">
        <v>-23.359420240475099</v>
      </c>
    </row>
    <row r="7816" spans="1:37" x14ac:dyDescent="0.2">
      <c r="A7816" t="s">
        <v>24716</v>
      </c>
      <c r="B7816">
        <v>75559408</v>
      </c>
      <c r="C7816">
        <v>75559707</v>
      </c>
      <c r="D7816">
        <v>300</v>
      </c>
      <c r="E7816" t="s">
        <v>25994</v>
      </c>
      <c r="F7816">
        <v>8</v>
      </c>
      <c r="G7816" t="s">
        <v>25995</v>
      </c>
      <c r="H7816" t="s">
        <v>36293</v>
      </c>
      <c r="I7816">
        <v>7</v>
      </c>
      <c r="J7816">
        <v>75558222</v>
      </c>
      <c r="K7816">
        <v>75563385</v>
      </c>
      <c r="L7816">
        <v>5164</v>
      </c>
      <c r="M7816">
        <v>2</v>
      </c>
      <c r="N7816">
        <v>3092</v>
      </c>
      <c r="O7816" t="s">
        <v>25996</v>
      </c>
      <c r="P7816">
        <v>3678</v>
      </c>
      <c r="Q7816" t="s">
        <v>25997</v>
      </c>
      <c r="R7816" t="s">
        <v>25998</v>
      </c>
      <c r="S7816" t="s">
        <v>36294</v>
      </c>
      <c r="T7816">
        <v>0.32911398597860803</v>
      </c>
      <c r="U7816">
        <v>0.603102917160658</v>
      </c>
      <c r="V7816">
        <v>24.445323064110902</v>
      </c>
      <c r="W7816">
        <v>0.20525741147413201</v>
      </c>
      <c r="X7816">
        <v>0.704072456322962</v>
      </c>
      <c r="Y7816">
        <v>-24.6374225512739</v>
      </c>
      <c r="Z7816">
        <v>0.306975110376564</v>
      </c>
      <c r="AA7816">
        <v>0.72610664078822296</v>
      </c>
      <c r="AB7816">
        <v>23.875582326924601</v>
      </c>
      <c r="AC7816">
        <v>7.0489011448141195E-2</v>
      </c>
      <c r="AD7816">
        <v>0.57684129297949804</v>
      </c>
      <c r="AE7816">
        <v>-24.6374225512739</v>
      </c>
      <c r="AF7816">
        <v>0.61410715005536498</v>
      </c>
      <c r="AG7816">
        <v>0.80674443595273604</v>
      </c>
      <c r="AH7816">
        <v>2.67213396137209</v>
      </c>
      <c r="AI7816">
        <v>0.35038410267202102</v>
      </c>
      <c r="AJ7816">
        <v>0.78121606160956403</v>
      </c>
      <c r="AK7816">
        <v>-23.768667130218599</v>
      </c>
    </row>
    <row r="7817" spans="1:37" x14ac:dyDescent="0.2">
      <c r="A7817" t="s">
        <v>24716</v>
      </c>
      <c r="B7817">
        <v>75559748</v>
      </c>
      <c r="C7817">
        <v>75560046</v>
      </c>
      <c r="D7817">
        <v>299</v>
      </c>
      <c r="E7817" t="s">
        <v>25999</v>
      </c>
      <c r="F7817">
        <v>20</v>
      </c>
      <c r="G7817" t="s">
        <v>26000</v>
      </c>
      <c r="H7817" t="s">
        <v>36295</v>
      </c>
      <c r="I7817">
        <v>7</v>
      </c>
      <c r="J7817">
        <v>75558222</v>
      </c>
      <c r="K7817">
        <v>75563385</v>
      </c>
      <c r="L7817">
        <v>5164</v>
      </c>
      <c r="M7817">
        <v>2</v>
      </c>
      <c r="N7817">
        <v>3092</v>
      </c>
      <c r="O7817" t="s">
        <v>25996</v>
      </c>
      <c r="P7817">
        <v>3339</v>
      </c>
      <c r="Q7817" t="s">
        <v>25997</v>
      </c>
      <c r="R7817" t="s">
        <v>25998</v>
      </c>
      <c r="S7817" t="s">
        <v>36294</v>
      </c>
      <c r="T7817">
        <v>0.32911398597860803</v>
      </c>
      <c r="U7817">
        <v>0.603102917160658</v>
      </c>
      <c r="V7817">
        <v>24.445323064110902</v>
      </c>
      <c r="W7817">
        <v>0.20525741147413201</v>
      </c>
      <c r="X7817">
        <v>0.704072456322962</v>
      </c>
      <c r="Y7817">
        <v>-24.6374225512739</v>
      </c>
      <c r="Z7817">
        <v>0.306975110376564</v>
      </c>
      <c r="AA7817">
        <v>0.72610664078822296</v>
      </c>
      <c r="AB7817">
        <v>23.875582326924601</v>
      </c>
      <c r="AC7817">
        <v>7.0489011448141195E-2</v>
      </c>
      <c r="AD7817">
        <v>0.57684129297949804</v>
      </c>
      <c r="AE7817">
        <v>-24.6374225512739</v>
      </c>
      <c r="AF7817">
        <v>0.61410715005536498</v>
      </c>
      <c r="AG7817">
        <v>0.80674443595273604</v>
      </c>
      <c r="AH7817">
        <v>2.67213396137209</v>
      </c>
      <c r="AI7817">
        <v>0.35038410267202102</v>
      </c>
      <c r="AJ7817">
        <v>0.78121606160956403</v>
      </c>
      <c r="AK7817">
        <v>-23.768667130218599</v>
      </c>
    </row>
    <row r="7818" spans="1:37" x14ac:dyDescent="0.2">
      <c r="A7818" t="s">
        <v>24716</v>
      </c>
      <c r="B7818">
        <v>75722776</v>
      </c>
      <c r="C7818">
        <v>75722935</v>
      </c>
      <c r="D7818">
        <v>160</v>
      </c>
      <c r="E7818" t="s">
        <v>26001</v>
      </c>
      <c r="F7818">
        <v>1</v>
      </c>
      <c r="G7818" t="s">
        <v>26002</v>
      </c>
      <c r="H7818" t="s">
        <v>36296</v>
      </c>
      <c r="I7818">
        <v>7</v>
      </c>
      <c r="J7818">
        <v>75654413</v>
      </c>
      <c r="K7818">
        <v>75738935</v>
      </c>
      <c r="L7818">
        <v>84523</v>
      </c>
      <c r="M7818">
        <v>2</v>
      </c>
      <c r="N7818">
        <v>3092</v>
      </c>
      <c r="O7818" t="s">
        <v>26003</v>
      </c>
      <c r="P7818">
        <v>16000</v>
      </c>
      <c r="Q7818" t="s">
        <v>25997</v>
      </c>
      <c r="R7818" t="s">
        <v>25998</v>
      </c>
      <c r="S7818" t="s">
        <v>36294</v>
      </c>
      <c r="T7818">
        <v>8.8407481283857503E-2</v>
      </c>
      <c r="U7818">
        <v>0.603102917160658</v>
      </c>
      <c r="V7818">
        <v>-25.452572819908301</v>
      </c>
      <c r="W7818">
        <v>0.89107655920673101</v>
      </c>
      <c r="X7818">
        <v>0.95159051474143896</v>
      </c>
      <c r="Y7818">
        <v>0.93369837593622096</v>
      </c>
      <c r="Z7818">
        <v>1.7313209044554401E-2</v>
      </c>
      <c r="AA7818">
        <v>0.72610664078822296</v>
      </c>
      <c r="AB7818">
        <v>-25.452572819908301</v>
      </c>
      <c r="AC7818">
        <v>0.88945902157151002</v>
      </c>
      <c r="AD7818">
        <v>0.94068432309766403</v>
      </c>
      <c r="AE7818">
        <v>0.12148492705175</v>
      </c>
      <c r="AF7818">
        <v>0.22065000948199101</v>
      </c>
      <c r="AG7818">
        <v>0.68151250837662902</v>
      </c>
      <c r="AH7818">
        <v>-24.522962176225999</v>
      </c>
      <c r="AI7818">
        <v>0.91725052871964496</v>
      </c>
      <c r="AJ7818">
        <v>0.98621344597861504</v>
      </c>
      <c r="AK7818">
        <v>1.5163292820922001</v>
      </c>
    </row>
    <row r="7819" spans="1:37" x14ac:dyDescent="0.2">
      <c r="A7819" t="s">
        <v>24716</v>
      </c>
      <c r="B7819">
        <v>75722935</v>
      </c>
      <c r="C7819">
        <v>75723094</v>
      </c>
      <c r="D7819">
        <v>160</v>
      </c>
      <c r="E7819" t="s">
        <v>26004</v>
      </c>
      <c r="F7819">
        <v>2</v>
      </c>
      <c r="G7819" t="s">
        <v>26005</v>
      </c>
      <c r="H7819" t="s">
        <v>36296</v>
      </c>
      <c r="I7819">
        <v>7</v>
      </c>
      <c r="J7819">
        <v>75654413</v>
      </c>
      <c r="K7819">
        <v>75738935</v>
      </c>
      <c r="L7819">
        <v>84523</v>
      </c>
      <c r="M7819">
        <v>2</v>
      </c>
      <c r="N7819">
        <v>3092</v>
      </c>
      <c r="O7819" t="s">
        <v>26003</v>
      </c>
      <c r="P7819">
        <v>15841</v>
      </c>
      <c r="Q7819" t="s">
        <v>25997</v>
      </c>
      <c r="R7819" t="s">
        <v>25998</v>
      </c>
      <c r="S7819" t="s">
        <v>36294</v>
      </c>
      <c r="T7819">
        <v>8.8407481283857503E-2</v>
      </c>
      <c r="U7819">
        <v>0.603102917160658</v>
      </c>
      <c r="V7819">
        <v>-25.572638368697898</v>
      </c>
      <c r="W7819">
        <v>0.89107655920673101</v>
      </c>
      <c r="X7819">
        <v>0.95159051474143896</v>
      </c>
      <c r="Y7819">
        <v>1.1401492466846399</v>
      </c>
      <c r="Z7819">
        <v>1.7313209044554401E-2</v>
      </c>
      <c r="AA7819">
        <v>0.72610664078822296</v>
      </c>
      <c r="AB7819">
        <v>-25.572638368697898</v>
      </c>
      <c r="AC7819">
        <v>0.88945902157151002</v>
      </c>
      <c r="AD7819">
        <v>0.94068432309766403</v>
      </c>
      <c r="AE7819">
        <v>0.30426554385951299</v>
      </c>
      <c r="AF7819">
        <v>0.22065000948199101</v>
      </c>
      <c r="AG7819">
        <v>0.68151250837662902</v>
      </c>
      <c r="AH7819">
        <v>-24.6430277227457</v>
      </c>
      <c r="AI7819">
        <v>0.91725052871964496</v>
      </c>
      <c r="AJ7819">
        <v>0.98621344597861504</v>
      </c>
      <c r="AK7819">
        <v>1.7227801528406099</v>
      </c>
    </row>
    <row r="7820" spans="1:37" x14ac:dyDescent="0.2">
      <c r="A7820" t="s">
        <v>24716</v>
      </c>
      <c r="B7820">
        <v>75880663</v>
      </c>
      <c r="C7820">
        <v>75880943</v>
      </c>
      <c r="D7820">
        <v>281</v>
      </c>
      <c r="E7820" t="s">
        <v>26006</v>
      </c>
      <c r="F7820">
        <v>5</v>
      </c>
      <c r="G7820" t="s">
        <v>26007</v>
      </c>
      <c r="H7820" t="s">
        <v>30999</v>
      </c>
      <c r="I7820">
        <v>7</v>
      </c>
      <c r="J7820">
        <v>75882044</v>
      </c>
      <c r="K7820">
        <v>75888921</v>
      </c>
      <c r="L7820">
        <v>6878</v>
      </c>
      <c r="M7820">
        <v>1</v>
      </c>
      <c r="N7820">
        <v>57414</v>
      </c>
      <c r="O7820" t="s">
        <v>26008</v>
      </c>
      <c r="P7820">
        <v>-1101</v>
      </c>
      <c r="Q7820" t="s">
        <v>26009</v>
      </c>
      <c r="R7820" t="s">
        <v>26010</v>
      </c>
      <c r="S7820" t="s">
        <v>36297</v>
      </c>
      <c r="T7820">
        <v>0.32911398597860803</v>
      </c>
      <c r="U7820">
        <v>0.603102917160658</v>
      </c>
      <c r="V7820">
        <v>20.920104077968698</v>
      </c>
      <c r="W7820">
        <v>0.123414495547065</v>
      </c>
      <c r="X7820">
        <v>0.704072456322962</v>
      </c>
      <c r="Y7820">
        <v>24.540120685808301</v>
      </c>
      <c r="Z7820">
        <v>0.306975110376564</v>
      </c>
      <c r="AA7820">
        <v>0.72610664078822296</v>
      </c>
      <c r="AB7820">
        <v>22.741945974057899</v>
      </c>
      <c r="AC7820">
        <v>0.17695932866387601</v>
      </c>
      <c r="AD7820">
        <v>0.68253123924728298</v>
      </c>
      <c r="AE7820">
        <v>24.129497111290998</v>
      </c>
      <c r="AF7820">
        <v>0.64997455747578503</v>
      </c>
      <c r="AG7820">
        <v>0.80674443595273604</v>
      </c>
      <c r="AH7820">
        <v>-1.5592176224339001</v>
      </c>
      <c r="AI7820">
        <v>0.183554312780425</v>
      </c>
      <c r="AJ7820">
        <v>0.78121606160956403</v>
      </c>
      <c r="AK7820">
        <v>2.1311883009605501</v>
      </c>
    </row>
    <row r="7821" spans="1:37" x14ac:dyDescent="0.2">
      <c r="A7821" t="s">
        <v>24716</v>
      </c>
      <c r="B7821">
        <v>77121622</v>
      </c>
      <c r="C7821">
        <v>77121913</v>
      </c>
      <c r="D7821">
        <v>292</v>
      </c>
      <c r="E7821" t="s">
        <v>26011</v>
      </c>
      <c r="F7821">
        <v>28</v>
      </c>
      <c r="G7821" t="s">
        <v>26012</v>
      </c>
      <c r="H7821" t="s">
        <v>30987</v>
      </c>
      <c r="I7821">
        <v>7</v>
      </c>
      <c r="J7821">
        <v>77083787</v>
      </c>
      <c r="K7821">
        <v>77122026</v>
      </c>
      <c r="L7821">
        <v>38240</v>
      </c>
      <c r="M7821">
        <v>2</v>
      </c>
      <c r="N7821">
        <v>641808</v>
      </c>
      <c r="O7821" t="s">
        <v>26013</v>
      </c>
      <c r="P7821">
        <v>113</v>
      </c>
      <c r="Q7821" t="s">
        <v>40</v>
      </c>
      <c r="R7821" t="s">
        <v>26014</v>
      </c>
      <c r="S7821" t="s">
        <v>36298</v>
      </c>
      <c r="T7821">
        <v>0.152084254673993</v>
      </c>
      <c r="U7821">
        <v>0.603102917160658</v>
      </c>
      <c r="V7821">
        <v>23.742358680033899</v>
      </c>
      <c r="W7821">
        <v>0.49709177864118298</v>
      </c>
      <c r="X7821">
        <v>0.78363289935355196</v>
      </c>
      <c r="Y7821">
        <v>1.0446635281791099</v>
      </c>
      <c r="Z7821">
        <v>0.203350924423461</v>
      </c>
      <c r="AA7821">
        <v>0.72610664078822296</v>
      </c>
      <c r="AB7821">
        <v>23.545988355620501</v>
      </c>
      <c r="AC7821">
        <v>0.63966253792798</v>
      </c>
      <c r="AD7821">
        <v>0.87989882095915395</v>
      </c>
      <c r="AE7821">
        <v>0.14051331263566499</v>
      </c>
      <c r="AF7821">
        <v>0.22065000948199101</v>
      </c>
      <c r="AG7821">
        <v>0.68151250837662902</v>
      </c>
      <c r="AH7821">
        <v>1.5107654173462599</v>
      </c>
      <c r="AI7821">
        <v>0.414159359489496</v>
      </c>
      <c r="AJ7821">
        <v>0.78121606160956403</v>
      </c>
      <c r="AK7821">
        <v>1.7537068837730501</v>
      </c>
    </row>
    <row r="7822" spans="1:37" x14ac:dyDescent="0.2">
      <c r="A7822" t="s">
        <v>24716</v>
      </c>
      <c r="B7822">
        <v>77728691</v>
      </c>
      <c r="C7822">
        <v>77728842</v>
      </c>
      <c r="D7822">
        <v>152</v>
      </c>
      <c r="E7822" t="s">
        <v>26015</v>
      </c>
      <c r="F7822">
        <v>2</v>
      </c>
      <c r="G7822" t="s">
        <v>26016</v>
      </c>
      <c r="H7822" t="s">
        <v>36299</v>
      </c>
      <c r="I7822">
        <v>7</v>
      </c>
      <c r="J7822">
        <v>77759595</v>
      </c>
      <c r="K7822">
        <v>77778611</v>
      </c>
      <c r="L7822">
        <v>19017</v>
      </c>
      <c r="M7822">
        <v>1</v>
      </c>
      <c r="N7822">
        <v>222194</v>
      </c>
      <c r="O7822" t="s">
        <v>26017</v>
      </c>
      <c r="P7822">
        <v>-30753</v>
      </c>
      <c r="Q7822" t="s">
        <v>26018</v>
      </c>
      <c r="R7822" t="s">
        <v>26019</v>
      </c>
      <c r="S7822" t="s">
        <v>36300</v>
      </c>
      <c r="T7822">
        <v>0.55577291701938203</v>
      </c>
      <c r="U7822">
        <v>0.81214233890638399</v>
      </c>
      <c r="V7822">
        <v>0.81392404235323301</v>
      </c>
      <c r="W7822">
        <v>0.59451865309392105</v>
      </c>
      <c r="X7822">
        <v>0.90131490252619495</v>
      </c>
      <c r="Y7822">
        <v>0.234234876353793</v>
      </c>
      <c r="Z7822">
        <v>0.77944875236478495</v>
      </c>
      <c r="AA7822">
        <v>0.91632126344475995</v>
      </c>
      <c r="AB7822">
        <v>0.47994169175242102</v>
      </c>
      <c r="AC7822">
        <v>0.88715535102926601</v>
      </c>
      <c r="AD7822">
        <v>0.94068432309766403</v>
      </c>
      <c r="AE7822">
        <v>-9.2429534077975606E-2</v>
      </c>
      <c r="AF7822">
        <v>0.37591497270930802</v>
      </c>
      <c r="AG7822">
        <v>0.78677672129924603</v>
      </c>
      <c r="AH7822">
        <v>0.805542094336681</v>
      </c>
      <c r="AI7822">
        <v>0.46840907037454199</v>
      </c>
      <c r="AJ7822">
        <v>0.78121606160956403</v>
      </c>
      <c r="AK7822">
        <v>0.44495593569686498</v>
      </c>
    </row>
    <row r="7823" spans="1:37" x14ac:dyDescent="0.2">
      <c r="A7823" t="s">
        <v>24716</v>
      </c>
      <c r="B7823">
        <v>79234881</v>
      </c>
      <c r="C7823">
        <v>79235057</v>
      </c>
      <c r="D7823">
        <v>177</v>
      </c>
      <c r="E7823" t="s">
        <v>26020</v>
      </c>
      <c r="F7823">
        <v>1</v>
      </c>
      <c r="G7823" t="s">
        <v>26021</v>
      </c>
      <c r="H7823" t="s">
        <v>36301</v>
      </c>
      <c r="I7823">
        <v>7</v>
      </c>
      <c r="J7823">
        <v>79139829</v>
      </c>
      <c r="K7823">
        <v>79177210</v>
      </c>
      <c r="L7823">
        <v>37382</v>
      </c>
      <c r="M7823">
        <v>1</v>
      </c>
      <c r="N7823">
        <v>105375366</v>
      </c>
      <c r="O7823" t="s">
        <v>26022</v>
      </c>
      <c r="P7823">
        <v>95052</v>
      </c>
      <c r="Q7823" t="s">
        <v>40</v>
      </c>
      <c r="R7823" t="s">
        <v>26023</v>
      </c>
      <c r="S7823" t="s">
        <v>36302</v>
      </c>
      <c r="T7823">
        <v>0.41604009937432301</v>
      </c>
      <c r="U7823">
        <v>0.68965917688836298</v>
      </c>
      <c r="V7823">
        <v>0.87036014992119703</v>
      </c>
      <c r="W7823">
        <v>0.459538478414313</v>
      </c>
      <c r="X7823">
        <v>0.75726018452522603</v>
      </c>
      <c r="Y7823">
        <v>0.97892138080297697</v>
      </c>
      <c r="Z7823">
        <v>0.98167740058128194</v>
      </c>
      <c r="AA7823">
        <v>1</v>
      </c>
      <c r="AB7823">
        <v>0.25997640463101301</v>
      </c>
      <c r="AC7823">
        <v>0.49835609423058203</v>
      </c>
      <c r="AD7823">
        <v>0.87989882095915395</v>
      </c>
      <c r="AE7823">
        <v>0.63524604468246704</v>
      </c>
      <c r="AF7823">
        <v>0.116763303840071</v>
      </c>
      <c r="AG7823">
        <v>0.68151250837662902</v>
      </c>
      <c r="AH7823">
        <v>1.2316597056207601</v>
      </c>
      <c r="AI7823">
        <v>0.54581597649623104</v>
      </c>
      <c r="AJ7823">
        <v>0.78121606160956403</v>
      </c>
      <c r="AK7823">
        <v>0.89314499608474796</v>
      </c>
    </row>
    <row r="7824" spans="1:37" x14ac:dyDescent="0.2">
      <c r="A7824" t="s">
        <v>24716</v>
      </c>
      <c r="B7824">
        <v>79235057</v>
      </c>
      <c r="C7824">
        <v>79235233</v>
      </c>
      <c r="D7824">
        <v>177</v>
      </c>
      <c r="E7824" t="s">
        <v>26024</v>
      </c>
      <c r="F7824">
        <v>3</v>
      </c>
      <c r="G7824" t="s">
        <v>26025</v>
      </c>
      <c r="H7824" t="s">
        <v>36301</v>
      </c>
      <c r="I7824">
        <v>7</v>
      </c>
      <c r="J7824">
        <v>79139829</v>
      </c>
      <c r="K7824">
        <v>79177210</v>
      </c>
      <c r="L7824">
        <v>37382</v>
      </c>
      <c r="M7824">
        <v>1</v>
      </c>
      <c r="N7824">
        <v>105375366</v>
      </c>
      <c r="O7824" t="s">
        <v>26022</v>
      </c>
      <c r="P7824">
        <v>95228</v>
      </c>
      <c r="Q7824" t="s">
        <v>40</v>
      </c>
      <c r="R7824" t="s">
        <v>26023</v>
      </c>
      <c r="S7824" t="s">
        <v>36302</v>
      </c>
      <c r="T7824">
        <v>0.41604009937432301</v>
      </c>
      <c r="U7824">
        <v>0.68965917688836298</v>
      </c>
      <c r="V7824">
        <v>0.87036014992119703</v>
      </c>
      <c r="W7824">
        <v>0.459538478414313</v>
      </c>
      <c r="X7824">
        <v>0.75726018452522603</v>
      </c>
      <c r="Y7824">
        <v>0.97892138080297697</v>
      </c>
      <c r="Z7824">
        <v>0.98167740058128194</v>
      </c>
      <c r="AA7824">
        <v>1</v>
      </c>
      <c r="AB7824">
        <v>0.25997640463101301</v>
      </c>
      <c r="AC7824">
        <v>0.49835609423058203</v>
      </c>
      <c r="AD7824">
        <v>0.87989882095915395</v>
      </c>
      <c r="AE7824">
        <v>0.63524604468246704</v>
      </c>
      <c r="AF7824">
        <v>0.116763303840071</v>
      </c>
      <c r="AG7824">
        <v>0.68151250837662902</v>
      </c>
      <c r="AH7824">
        <v>1.2316597056207601</v>
      </c>
      <c r="AI7824">
        <v>0.54581597649623104</v>
      </c>
      <c r="AJ7824">
        <v>0.78121606160956403</v>
      </c>
      <c r="AK7824">
        <v>0.89314499608474796</v>
      </c>
    </row>
    <row r="7825" spans="1:37" x14ac:dyDescent="0.2">
      <c r="A7825" t="s">
        <v>24716</v>
      </c>
      <c r="B7825">
        <v>79767775</v>
      </c>
      <c r="C7825">
        <v>79767934</v>
      </c>
      <c r="D7825">
        <v>160</v>
      </c>
      <c r="E7825" t="s">
        <v>26026</v>
      </c>
      <c r="F7825">
        <v>3</v>
      </c>
      <c r="G7825" t="s">
        <v>26027</v>
      </c>
      <c r="H7825" t="s">
        <v>30987</v>
      </c>
      <c r="I7825">
        <v>7</v>
      </c>
      <c r="J7825">
        <v>79768028</v>
      </c>
      <c r="K7825">
        <v>79974161</v>
      </c>
      <c r="L7825">
        <v>206134</v>
      </c>
      <c r="M7825">
        <v>1</v>
      </c>
      <c r="N7825">
        <v>105375371</v>
      </c>
      <c r="O7825" t="s">
        <v>26028</v>
      </c>
      <c r="P7825">
        <v>-94</v>
      </c>
      <c r="Q7825" t="s">
        <v>40</v>
      </c>
      <c r="R7825" t="s">
        <v>26029</v>
      </c>
      <c r="S7825" t="s">
        <v>36303</v>
      </c>
      <c r="T7825">
        <v>0.29910708687459298</v>
      </c>
      <c r="U7825">
        <v>0.603102917160658</v>
      </c>
      <c r="V7825">
        <v>0.98367595379940997</v>
      </c>
      <c r="W7825">
        <v>0.86214887914709604</v>
      </c>
      <c r="X7825">
        <v>0.95159051474143896</v>
      </c>
      <c r="Y7825">
        <v>7.7482847024517502E-4</v>
      </c>
      <c r="Z7825">
        <v>0.49716615025021699</v>
      </c>
      <c r="AA7825">
        <v>0.84521697243271998</v>
      </c>
      <c r="AB7825">
        <v>8.2569153577099999E-2</v>
      </c>
      <c r="AC7825">
        <v>0.90042941727307502</v>
      </c>
      <c r="AD7825">
        <v>0.94068432309766403</v>
      </c>
      <c r="AE7825">
        <v>-0.91004144029674505</v>
      </c>
      <c r="AF7825">
        <v>0.185213627326239</v>
      </c>
      <c r="AG7825">
        <v>0.68151250837662902</v>
      </c>
      <c r="AH7825">
        <v>1.7979852094251301</v>
      </c>
      <c r="AI7825">
        <v>0.64674041799899995</v>
      </c>
      <c r="AJ7825">
        <v>0.82002337464554198</v>
      </c>
      <c r="AK7825">
        <v>0.79542727132457303</v>
      </c>
    </row>
    <row r="7826" spans="1:37" x14ac:dyDescent="0.2">
      <c r="A7826" t="s">
        <v>24716</v>
      </c>
      <c r="B7826">
        <v>79767934</v>
      </c>
      <c r="C7826">
        <v>79768093</v>
      </c>
      <c r="D7826">
        <v>160</v>
      </c>
      <c r="E7826" t="s">
        <v>26030</v>
      </c>
      <c r="F7826">
        <v>13</v>
      </c>
      <c r="G7826" t="s">
        <v>26031</v>
      </c>
      <c r="H7826" t="s">
        <v>30987</v>
      </c>
      <c r="I7826">
        <v>7</v>
      </c>
      <c r="J7826">
        <v>79768028</v>
      </c>
      <c r="K7826">
        <v>79974161</v>
      </c>
      <c r="L7826">
        <v>206134</v>
      </c>
      <c r="M7826">
        <v>1</v>
      </c>
      <c r="N7826">
        <v>105375371</v>
      </c>
      <c r="O7826" t="s">
        <v>26028</v>
      </c>
      <c r="P7826">
        <v>0</v>
      </c>
      <c r="Q7826" t="s">
        <v>40</v>
      </c>
      <c r="R7826" t="s">
        <v>26029</v>
      </c>
      <c r="S7826" t="s">
        <v>36303</v>
      </c>
      <c r="T7826">
        <v>0.323300140219206</v>
      </c>
      <c r="U7826">
        <v>0.603102917160658</v>
      </c>
      <c r="V7826">
        <v>0.63575266654519702</v>
      </c>
      <c r="W7826">
        <v>0.90129300205075202</v>
      </c>
      <c r="X7826">
        <v>0.95159051474143896</v>
      </c>
      <c r="Y7826">
        <v>-0.22914169795581801</v>
      </c>
      <c r="Z7826">
        <v>0.51787522577244804</v>
      </c>
      <c r="AA7826">
        <v>0.84521697243271998</v>
      </c>
      <c r="AB7826">
        <v>-0.26535413367711302</v>
      </c>
      <c r="AC7826">
        <v>0.87571881649376604</v>
      </c>
      <c r="AD7826">
        <v>0.94068432309766403</v>
      </c>
      <c r="AE7826">
        <v>-1.1399579667228099</v>
      </c>
      <c r="AF7826">
        <v>0.196302067133383</v>
      </c>
      <c r="AG7826">
        <v>0.68151250837662902</v>
      </c>
      <c r="AH7826">
        <v>1.47400542577935</v>
      </c>
      <c r="AI7826">
        <v>0.67042866055193195</v>
      </c>
      <c r="AJ7826">
        <v>0.84166368640718703</v>
      </c>
      <c r="AK7826">
        <v>0.57619110432026799</v>
      </c>
    </row>
    <row r="7827" spans="1:37" x14ac:dyDescent="0.2">
      <c r="A7827" t="s">
        <v>24716</v>
      </c>
      <c r="B7827">
        <v>80713553</v>
      </c>
      <c r="C7827">
        <v>80713717</v>
      </c>
      <c r="D7827">
        <v>165</v>
      </c>
      <c r="E7827" t="s">
        <v>26032</v>
      </c>
      <c r="F7827">
        <v>1</v>
      </c>
      <c r="G7827" t="s">
        <v>26033</v>
      </c>
      <c r="H7827" t="s">
        <v>31000</v>
      </c>
      <c r="I7827">
        <v>7</v>
      </c>
      <c r="J7827">
        <v>80673376</v>
      </c>
      <c r="K7827">
        <v>80676404</v>
      </c>
      <c r="L7827">
        <v>3029</v>
      </c>
      <c r="M7827">
        <v>1</v>
      </c>
      <c r="N7827">
        <v>948</v>
      </c>
      <c r="O7827" t="s">
        <v>26034</v>
      </c>
      <c r="P7827">
        <v>40177</v>
      </c>
      <c r="Q7827" t="s">
        <v>26035</v>
      </c>
      <c r="R7827" t="s">
        <v>26036</v>
      </c>
      <c r="S7827" t="s">
        <v>36304</v>
      </c>
      <c r="T7827">
        <v>0.583211159830616</v>
      </c>
      <c r="U7827">
        <v>0.81360520874211995</v>
      </c>
      <c r="V7827">
        <v>-0.19371418894828499</v>
      </c>
      <c r="W7827">
        <v>5.4349643961368002E-2</v>
      </c>
      <c r="X7827">
        <v>0.704072456322962</v>
      </c>
      <c r="Y7827">
        <v>23.512946233205898</v>
      </c>
      <c r="Z7827">
        <v>0.72004451969238803</v>
      </c>
      <c r="AA7827">
        <v>0.86308114850689799</v>
      </c>
      <c r="AB7827">
        <v>-0.94325424696020199</v>
      </c>
      <c r="AC7827">
        <v>7.45953562860492E-2</v>
      </c>
      <c r="AD7827">
        <v>0.592168439978217</v>
      </c>
      <c r="AE7827">
        <v>23.603941483699899</v>
      </c>
      <c r="AF7827">
        <v>0.47948624871920598</v>
      </c>
      <c r="AG7827">
        <v>0.80674443595273604</v>
      </c>
      <c r="AH7827">
        <v>0.55561255571618295</v>
      </c>
      <c r="AI7827">
        <v>0.15444981296854099</v>
      </c>
      <c r="AJ7827">
        <v>0.78121606160956403</v>
      </c>
      <c r="AK7827">
        <v>0.96779969472713401</v>
      </c>
    </row>
    <row r="7828" spans="1:37" x14ac:dyDescent="0.2">
      <c r="A7828" t="s">
        <v>24716</v>
      </c>
      <c r="B7828">
        <v>80713717</v>
      </c>
      <c r="C7828">
        <v>80713881</v>
      </c>
      <c r="D7828">
        <v>165</v>
      </c>
      <c r="E7828" t="s">
        <v>26037</v>
      </c>
      <c r="F7828">
        <v>4</v>
      </c>
      <c r="G7828" t="s">
        <v>26038</v>
      </c>
      <c r="H7828" t="s">
        <v>31000</v>
      </c>
      <c r="I7828">
        <v>7</v>
      </c>
      <c r="J7828">
        <v>80673376</v>
      </c>
      <c r="K7828">
        <v>80676404</v>
      </c>
      <c r="L7828">
        <v>3029</v>
      </c>
      <c r="M7828">
        <v>1</v>
      </c>
      <c r="N7828">
        <v>948</v>
      </c>
      <c r="O7828" t="s">
        <v>26034</v>
      </c>
      <c r="P7828">
        <v>40341</v>
      </c>
      <c r="Q7828" t="s">
        <v>26035</v>
      </c>
      <c r="R7828" t="s">
        <v>26036</v>
      </c>
      <c r="S7828" t="s">
        <v>36304</v>
      </c>
      <c r="T7828">
        <v>0.583211159830616</v>
      </c>
      <c r="U7828">
        <v>0.81360520874211995</v>
      </c>
      <c r="V7828">
        <v>-0.19371418894828499</v>
      </c>
      <c r="W7828">
        <v>5.4349643961368002E-2</v>
      </c>
      <c r="X7828">
        <v>0.704072456322962</v>
      </c>
      <c r="Y7828">
        <v>23.512946233205898</v>
      </c>
      <c r="Z7828">
        <v>0.72004451969238803</v>
      </c>
      <c r="AA7828">
        <v>0.86308114850689799</v>
      </c>
      <c r="AB7828">
        <v>-0.94325424696020199</v>
      </c>
      <c r="AC7828">
        <v>7.45953562860492E-2</v>
      </c>
      <c r="AD7828">
        <v>0.592168439978217</v>
      </c>
      <c r="AE7828">
        <v>23.603941483699899</v>
      </c>
      <c r="AF7828">
        <v>0.47948624871920598</v>
      </c>
      <c r="AG7828">
        <v>0.80674443595273604</v>
      </c>
      <c r="AH7828">
        <v>0.55561255571618295</v>
      </c>
      <c r="AI7828">
        <v>0.15444981296854099</v>
      </c>
      <c r="AJ7828">
        <v>0.78121606160956403</v>
      </c>
      <c r="AK7828">
        <v>0.96779969472713401</v>
      </c>
    </row>
    <row r="7829" spans="1:37" x14ac:dyDescent="0.2">
      <c r="A7829" t="s">
        <v>24716</v>
      </c>
      <c r="B7829">
        <v>80713881</v>
      </c>
      <c r="C7829">
        <v>80714045</v>
      </c>
      <c r="D7829">
        <v>165</v>
      </c>
      <c r="E7829" t="s">
        <v>26039</v>
      </c>
      <c r="F7829">
        <v>0</v>
      </c>
      <c r="G7829" t="s">
        <v>26040</v>
      </c>
      <c r="H7829" t="s">
        <v>31000</v>
      </c>
      <c r="I7829">
        <v>7</v>
      </c>
      <c r="J7829">
        <v>80673376</v>
      </c>
      <c r="K7829">
        <v>80676404</v>
      </c>
      <c r="L7829">
        <v>3029</v>
      </c>
      <c r="M7829">
        <v>1</v>
      </c>
      <c r="N7829">
        <v>948</v>
      </c>
      <c r="O7829" t="s">
        <v>26034</v>
      </c>
      <c r="P7829">
        <v>40505</v>
      </c>
      <c r="Q7829" t="s">
        <v>26035</v>
      </c>
      <c r="R7829" t="s">
        <v>26036</v>
      </c>
      <c r="S7829" t="s">
        <v>36304</v>
      </c>
      <c r="T7829">
        <v>0.583211159830616</v>
      </c>
      <c r="U7829">
        <v>0.81360520874211995</v>
      </c>
      <c r="V7829">
        <v>-0.19371418894828499</v>
      </c>
      <c r="W7829">
        <v>5.4349643961368002E-2</v>
      </c>
      <c r="X7829">
        <v>0.704072456322962</v>
      </c>
      <c r="Y7829">
        <v>23.512946233205898</v>
      </c>
      <c r="Z7829">
        <v>0.72004451969238803</v>
      </c>
      <c r="AA7829">
        <v>0.86308114850689799</v>
      </c>
      <c r="AB7829">
        <v>-0.94325424696020199</v>
      </c>
      <c r="AC7829">
        <v>7.45953562860492E-2</v>
      </c>
      <c r="AD7829">
        <v>0.592168439978217</v>
      </c>
      <c r="AE7829">
        <v>23.603941483699899</v>
      </c>
      <c r="AF7829">
        <v>0.47948624871920598</v>
      </c>
      <c r="AG7829">
        <v>0.80674443595273604</v>
      </c>
      <c r="AH7829">
        <v>0.55561255571618295</v>
      </c>
      <c r="AI7829">
        <v>0.15444981296854099</v>
      </c>
      <c r="AJ7829">
        <v>0.78121606160956403</v>
      </c>
      <c r="AK7829">
        <v>0.96779969472713401</v>
      </c>
    </row>
    <row r="7830" spans="1:37" x14ac:dyDescent="0.2">
      <c r="A7830" t="s">
        <v>24716</v>
      </c>
      <c r="B7830">
        <v>82424997</v>
      </c>
      <c r="C7830">
        <v>82425149</v>
      </c>
      <c r="D7830">
        <v>153</v>
      </c>
      <c r="E7830" t="s">
        <v>26041</v>
      </c>
      <c r="F7830">
        <v>3</v>
      </c>
      <c r="G7830" t="s">
        <v>26042</v>
      </c>
      <c r="H7830" t="s">
        <v>36305</v>
      </c>
      <c r="I7830">
        <v>7</v>
      </c>
      <c r="J7830">
        <v>81950102</v>
      </c>
      <c r="K7830">
        <v>82443715</v>
      </c>
      <c r="L7830">
        <v>493614</v>
      </c>
      <c r="M7830">
        <v>2</v>
      </c>
      <c r="N7830">
        <v>781</v>
      </c>
      <c r="O7830" t="s">
        <v>26043</v>
      </c>
      <c r="P7830">
        <v>18566</v>
      </c>
      <c r="Q7830" t="s">
        <v>26044</v>
      </c>
      <c r="R7830" t="s">
        <v>26045</v>
      </c>
      <c r="S7830" t="s">
        <v>36306</v>
      </c>
      <c r="T7830">
        <v>8.8407481283857503E-2</v>
      </c>
      <c r="U7830">
        <v>0.603102917160658</v>
      </c>
      <c r="V7830">
        <v>-25.778294904938399</v>
      </c>
      <c r="W7830">
        <v>0.89107655920673101</v>
      </c>
      <c r="X7830">
        <v>0.95159051474143896</v>
      </c>
      <c r="Y7830">
        <v>1.0029028866622001</v>
      </c>
      <c r="Z7830">
        <v>1.7313209044554401E-2</v>
      </c>
      <c r="AA7830">
        <v>0.72610664078822296</v>
      </c>
      <c r="AB7830">
        <v>-25.778294904938399</v>
      </c>
      <c r="AC7830">
        <v>0.85817338719172098</v>
      </c>
      <c r="AD7830">
        <v>0.94068432309766403</v>
      </c>
      <c r="AE7830">
        <v>0.69686244507698503</v>
      </c>
      <c r="AF7830">
        <v>0.22065000948199101</v>
      </c>
      <c r="AG7830">
        <v>0.68151250837662902</v>
      </c>
      <c r="AH7830">
        <v>-24.848684255511099</v>
      </c>
      <c r="AI7830">
        <v>0.91725052871964496</v>
      </c>
      <c r="AJ7830">
        <v>0.98621344597861504</v>
      </c>
      <c r="AK7830">
        <v>0.85542443382561595</v>
      </c>
    </row>
    <row r="7831" spans="1:37" x14ac:dyDescent="0.2">
      <c r="A7831" t="s">
        <v>24716</v>
      </c>
      <c r="B7831">
        <v>82425149</v>
      </c>
      <c r="C7831">
        <v>82425301</v>
      </c>
      <c r="D7831">
        <v>153</v>
      </c>
      <c r="E7831" t="s">
        <v>26046</v>
      </c>
      <c r="F7831">
        <v>1</v>
      </c>
      <c r="G7831" t="s">
        <v>26047</v>
      </c>
      <c r="H7831" t="s">
        <v>36305</v>
      </c>
      <c r="I7831">
        <v>7</v>
      </c>
      <c r="J7831">
        <v>81950102</v>
      </c>
      <c r="K7831">
        <v>82443715</v>
      </c>
      <c r="L7831">
        <v>493614</v>
      </c>
      <c r="M7831">
        <v>2</v>
      </c>
      <c r="N7831">
        <v>781</v>
      </c>
      <c r="O7831" t="s">
        <v>26043</v>
      </c>
      <c r="P7831">
        <v>18414</v>
      </c>
      <c r="Q7831" t="s">
        <v>26044</v>
      </c>
      <c r="R7831" t="s">
        <v>26045</v>
      </c>
      <c r="S7831" t="s">
        <v>36306</v>
      </c>
      <c r="T7831">
        <v>8.8407481283857503E-2</v>
      </c>
      <c r="U7831">
        <v>0.603102917160658</v>
      </c>
      <c r="V7831">
        <v>-25.821231331235001</v>
      </c>
      <c r="W7831">
        <v>0.89107655920673101</v>
      </c>
      <c r="X7831">
        <v>0.95159051474143896</v>
      </c>
      <c r="Y7831">
        <v>0.85089980331596404</v>
      </c>
      <c r="Z7831">
        <v>1.7313209044554401E-2</v>
      </c>
      <c r="AA7831">
        <v>0.72610664078822296</v>
      </c>
      <c r="AB7831">
        <v>-25.821231331235001</v>
      </c>
      <c r="AC7831">
        <v>0.88945902157151002</v>
      </c>
      <c r="AD7831">
        <v>0.94068432309766403</v>
      </c>
      <c r="AE7831">
        <v>0.544859361730754</v>
      </c>
      <c r="AF7831">
        <v>0.22065000948199101</v>
      </c>
      <c r="AG7831">
        <v>0.68151250837662902</v>
      </c>
      <c r="AH7831">
        <v>-24.891620681142701</v>
      </c>
      <c r="AI7831">
        <v>0.91725052871964496</v>
      </c>
      <c r="AJ7831">
        <v>0.98621344597861504</v>
      </c>
      <c r="AK7831">
        <v>0.77827180499984905</v>
      </c>
    </row>
    <row r="7832" spans="1:37" x14ac:dyDescent="0.2">
      <c r="A7832" t="s">
        <v>24716</v>
      </c>
      <c r="B7832">
        <v>82425301</v>
      </c>
      <c r="C7832">
        <v>82425453</v>
      </c>
      <c r="D7832">
        <v>153</v>
      </c>
      <c r="E7832" t="s">
        <v>26048</v>
      </c>
      <c r="F7832">
        <v>2</v>
      </c>
      <c r="G7832" t="s">
        <v>26049</v>
      </c>
      <c r="H7832" t="s">
        <v>36305</v>
      </c>
      <c r="I7832">
        <v>7</v>
      </c>
      <c r="J7832">
        <v>81950102</v>
      </c>
      <c r="K7832">
        <v>82443715</v>
      </c>
      <c r="L7832">
        <v>493614</v>
      </c>
      <c r="M7832">
        <v>2</v>
      </c>
      <c r="N7832">
        <v>781</v>
      </c>
      <c r="O7832" t="s">
        <v>26043</v>
      </c>
      <c r="P7832">
        <v>18262</v>
      </c>
      <c r="Q7832" t="s">
        <v>26044</v>
      </c>
      <c r="R7832" t="s">
        <v>26045</v>
      </c>
      <c r="S7832" t="s">
        <v>36306</v>
      </c>
      <c r="T7832">
        <v>8.8407481283857503E-2</v>
      </c>
      <c r="U7832">
        <v>0.603102917160658</v>
      </c>
      <c r="V7832">
        <v>-25.821231331235001</v>
      </c>
      <c r="W7832">
        <v>0.89107655920673101</v>
      </c>
      <c r="X7832">
        <v>0.95159051474143896</v>
      </c>
      <c r="Y7832">
        <v>0.85089980331596404</v>
      </c>
      <c r="Z7832">
        <v>1.7313209044554401E-2</v>
      </c>
      <c r="AA7832">
        <v>0.72610664078822296</v>
      </c>
      <c r="AB7832">
        <v>-25.821231331235001</v>
      </c>
      <c r="AC7832">
        <v>0.88945902157151002</v>
      </c>
      <c r="AD7832">
        <v>0.94068432309766403</v>
      </c>
      <c r="AE7832">
        <v>0.544859361730754</v>
      </c>
      <c r="AF7832">
        <v>0.22065000948199101</v>
      </c>
      <c r="AG7832">
        <v>0.68151250837662902</v>
      </c>
      <c r="AH7832">
        <v>-24.891620681142701</v>
      </c>
      <c r="AI7832">
        <v>0.91725052871964496</v>
      </c>
      <c r="AJ7832">
        <v>0.98621344597861504</v>
      </c>
      <c r="AK7832">
        <v>0.77827180499984905</v>
      </c>
    </row>
    <row r="7833" spans="1:37" x14ac:dyDescent="0.2">
      <c r="A7833" t="s">
        <v>24716</v>
      </c>
      <c r="B7833">
        <v>83673571</v>
      </c>
      <c r="C7833">
        <v>83673742</v>
      </c>
      <c r="D7833">
        <v>172</v>
      </c>
      <c r="E7833" t="s">
        <v>26050</v>
      </c>
      <c r="F7833">
        <v>10</v>
      </c>
      <c r="G7833" t="s">
        <v>26051</v>
      </c>
      <c r="H7833" t="s">
        <v>31000</v>
      </c>
      <c r="I7833">
        <v>7</v>
      </c>
      <c r="J7833">
        <v>83363238</v>
      </c>
      <c r="K7833">
        <v>83649139</v>
      </c>
      <c r="L7833">
        <v>285902</v>
      </c>
      <c r="M7833">
        <v>2</v>
      </c>
      <c r="N7833">
        <v>9723</v>
      </c>
      <c r="O7833" t="s">
        <v>26052</v>
      </c>
      <c r="P7833">
        <v>-24432</v>
      </c>
      <c r="Q7833" t="s">
        <v>26053</v>
      </c>
      <c r="R7833" t="s">
        <v>26054</v>
      </c>
      <c r="S7833" t="s">
        <v>36307</v>
      </c>
      <c r="T7833">
        <v>0.29910708687459298</v>
      </c>
      <c r="U7833">
        <v>0.603102917160658</v>
      </c>
      <c r="V7833">
        <v>0.515456722367306</v>
      </c>
      <c r="W7833">
        <v>0.83553089073937903</v>
      </c>
      <c r="X7833">
        <v>0.95159051474143896</v>
      </c>
      <c r="Y7833">
        <v>-0.103888787276876</v>
      </c>
      <c r="Z7833">
        <v>0.34079228555837798</v>
      </c>
      <c r="AA7833">
        <v>0.78595912572444204</v>
      </c>
      <c r="AB7833">
        <v>0.70816086039158699</v>
      </c>
      <c r="AC7833">
        <v>0.51703643428021895</v>
      </c>
      <c r="AD7833">
        <v>0.87989882095915395</v>
      </c>
      <c r="AE7833">
        <v>-1.1038887470065299</v>
      </c>
      <c r="AF7833">
        <v>0.39902384492512899</v>
      </c>
      <c r="AG7833">
        <v>0.80674443595273604</v>
      </c>
      <c r="AH7833">
        <v>2.6783539492742901E-2</v>
      </c>
      <c r="AI7833">
        <v>0.31269936738387499</v>
      </c>
      <c r="AJ7833">
        <v>0.78121606160956403</v>
      </c>
      <c r="AK7833">
        <v>0.76486664848939301</v>
      </c>
    </row>
    <row r="7834" spans="1:37" x14ac:dyDescent="0.2">
      <c r="A7834" t="s">
        <v>24716</v>
      </c>
      <c r="B7834">
        <v>84054789</v>
      </c>
      <c r="C7834">
        <v>84054950</v>
      </c>
      <c r="D7834">
        <v>162</v>
      </c>
      <c r="E7834" t="s">
        <v>26055</v>
      </c>
      <c r="F7834">
        <v>0</v>
      </c>
      <c r="G7834" t="s">
        <v>26056</v>
      </c>
      <c r="H7834" t="s">
        <v>36308</v>
      </c>
      <c r="I7834">
        <v>7</v>
      </c>
      <c r="J7834">
        <v>83955777</v>
      </c>
      <c r="K7834">
        <v>84194789</v>
      </c>
      <c r="L7834">
        <v>239013</v>
      </c>
      <c r="M7834">
        <v>2</v>
      </c>
      <c r="N7834">
        <v>10371</v>
      </c>
      <c r="O7834" t="s">
        <v>26057</v>
      </c>
      <c r="P7834">
        <v>139839</v>
      </c>
      <c r="Q7834" t="s">
        <v>26058</v>
      </c>
      <c r="R7834" t="s">
        <v>26059</v>
      </c>
      <c r="S7834" t="s">
        <v>36309</v>
      </c>
      <c r="T7834">
        <v>7.3374270299014499E-2</v>
      </c>
      <c r="U7834">
        <v>0.603102917160658</v>
      </c>
      <c r="V7834">
        <v>22.687129522140399</v>
      </c>
      <c r="W7834">
        <v>0.20525741147413201</v>
      </c>
      <c r="X7834">
        <v>0.704072456322962</v>
      </c>
      <c r="Y7834">
        <v>-22.131157403571098</v>
      </c>
      <c r="Z7834">
        <v>0.136920528570767</v>
      </c>
      <c r="AA7834">
        <v>0.72610664078822296</v>
      </c>
      <c r="AB7834">
        <v>22.303581391065901</v>
      </c>
      <c r="AC7834">
        <v>0.615069744472027</v>
      </c>
      <c r="AD7834">
        <v>0.87989882095915395</v>
      </c>
      <c r="AE7834">
        <v>-0.85897553405874105</v>
      </c>
      <c r="AF7834">
        <v>8.1749245526768599E-2</v>
      </c>
      <c r="AG7834">
        <v>0.65061123681304101</v>
      </c>
      <c r="AH7834">
        <v>2.0151621269670899</v>
      </c>
      <c r="AI7834">
        <v>0.17351581260912399</v>
      </c>
      <c r="AJ7834">
        <v>0.78121606160956403</v>
      </c>
      <c r="AK7834">
        <v>-22.196666208587398</v>
      </c>
    </row>
    <row r="7835" spans="1:37" x14ac:dyDescent="0.2">
      <c r="A7835" t="s">
        <v>24716</v>
      </c>
      <c r="B7835">
        <v>84054950</v>
      </c>
      <c r="C7835">
        <v>84055111</v>
      </c>
      <c r="D7835">
        <v>162</v>
      </c>
      <c r="E7835" t="s">
        <v>26060</v>
      </c>
      <c r="F7835">
        <v>2</v>
      </c>
      <c r="G7835" t="s">
        <v>26061</v>
      </c>
      <c r="H7835" t="s">
        <v>36308</v>
      </c>
      <c r="I7835">
        <v>7</v>
      </c>
      <c r="J7835">
        <v>83955777</v>
      </c>
      <c r="K7835">
        <v>84194789</v>
      </c>
      <c r="L7835">
        <v>239013</v>
      </c>
      <c r="M7835">
        <v>2</v>
      </c>
      <c r="N7835">
        <v>10371</v>
      </c>
      <c r="O7835" t="s">
        <v>26057</v>
      </c>
      <c r="P7835">
        <v>139678</v>
      </c>
      <c r="Q7835" t="s">
        <v>26058</v>
      </c>
      <c r="R7835" t="s">
        <v>26059</v>
      </c>
      <c r="S7835" t="s">
        <v>36309</v>
      </c>
      <c r="T7835">
        <v>7.3374270299014499E-2</v>
      </c>
      <c r="U7835">
        <v>0.603102917160658</v>
      </c>
      <c r="V7835">
        <v>22.687129522140399</v>
      </c>
      <c r="W7835">
        <v>0.20525741147413201</v>
      </c>
      <c r="X7835">
        <v>0.704072456322962</v>
      </c>
      <c r="Y7835">
        <v>-22.131157403571098</v>
      </c>
      <c r="Z7835">
        <v>0.136920528570767</v>
      </c>
      <c r="AA7835">
        <v>0.72610664078822296</v>
      </c>
      <c r="AB7835">
        <v>22.303581391065901</v>
      </c>
      <c r="AC7835">
        <v>0.615069744472027</v>
      </c>
      <c r="AD7835">
        <v>0.87989882095915395</v>
      </c>
      <c r="AE7835">
        <v>-0.85897553405874105</v>
      </c>
      <c r="AF7835">
        <v>8.1749245526768599E-2</v>
      </c>
      <c r="AG7835">
        <v>0.65061123681304101</v>
      </c>
      <c r="AH7835">
        <v>2.0151621269670899</v>
      </c>
      <c r="AI7835">
        <v>0.17351581260912399</v>
      </c>
      <c r="AJ7835">
        <v>0.78121606160956403</v>
      </c>
      <c r="AK7835">
        <v>-22.196666208587398</v>
      </c>
    </row>
    <row r="7836" spans="1:37" x14ac:dyDescent="0.2">
      <c r="A7836" t="s">
        <v>24716</v>
      </c>
      <c r="B7836">
        <v>84150817</v>
      </c>
      <c r="C7836">
        <v>84150991</v>
      </c>
      <c r="D7836">
        <v>175</v>
      </c>
      <c r="E7836" t="s">
        <v>26062</v>
      </c>
      <c r="F7836">
        <v>2</v>
      </c>
      <c r="G7836" t="s">
        <v>26063</v>
      </c>
      <c r="H7836" t="s">
        <v>36310</v>
      </c>
      <c r="I7836">
        <v>7</v>
      </c>
      <c r="J7836">
        <v>83955777</v>
      </c>
      <c r="K7836">
        <v>84194789</v>
      </c>
      <c r="L7836">
        <v>239013</v>
      </c>
      <c r="M7836">
        <v>2</v>
      </c>
      <c r="N7836">
        <v>10371</v>
      </c>
      <c r="O7836" t="s">
        <v>26057</v>
      </c>
      <c r="P7836">
        <v>43798</v>
      </c>
      <c r="Q7836" t="s">
        <v>26058</v>
      </c>
      <c r="R7836" t="s">
        <v>26059</v>
      </c>
      <c r="S7836" t="s">
        <v>36309</v>
      </c>
      <c r="T7836">
        <v>0.32911398597860803</v>
      </c>
      <c r="U7836">
        <v>0.603102917160658</v>
      </c>
      <c r="V7836">
        <v>23.2753981416108</v>
      </c>
      <c r="W7836">
        <v>0.38920677604595899</v>
      </c>
      <c r="X7836">
        <v>0.704072456322962</v>
      </c>
      <c r="Y7836">
        <v>-23.073764301755499</v>
      </c>
      <c r="Z7836">
        <v>0.48464167878831399</v>
      </c>
      <c r="AA7836">
        <v>0.84435025072159198</v>
      </c>
      <c r="AB7836">
        <v>22.311924152627</v>
      </c>
      <c r="AC7836">
        <v>0.21073619169722799</v>
      </c>
      <c r="AD7836">
        <v>0.68253123924728298</v>
      </c>
      <c r="AE7836">
        <v>-23.073764301755499</v>
      </c>
      <c r="AF7836">
        <v>0.16793847098801201</v>
      </c>
      <c r="AG7836">
        <v>0.68151250837662902</v>
      </c>
      <c r="AH7836">
        <v>23.2753981416108</v>
      </c>
      <c r="AI7836">
        <v>0.52399907623471598</v>
      </c>
      <c r="AJ7836">
        <v>0.78121606160956403</v>
      </c>
      <c r="AK7836">
        <v>-22.205008970024799</v>
      </c>
    </row>
    <row r="7837" spans="1:37" x14ac:dyDescent="0.2">
      <c r="A7837" t="s">
        <v>24716</v>
      </c>
      <c r="B7837">
        <v>84150991</v>
      </c>
      <c r="C7837">
        <v>84151165</v>
      </c>
      <c r="D7837">
        <v>175</v>
      </c>
      <c r="E7837" t="s">
        <v>26064</v>
      </c>
      <c r="F7837">
        <v>0</v>
      </c>
      <c r="G7837" t="s">
        <v>26065</v>
      </c>
      <c r="H7837" t="s">
        <v>36310</v>
      </c>
      <c r="I7837">
        <v>7</v>
      </c>
      <c r="J7837">
        <v>83955777</v>
      </c>
      <c r="K7837">
        <v>84194789</v>
      </c>
      <c r="L7837">
        <v>239013</v>
      </c>
      <c r="M7837">
        <v>2</v>
      </c>
      <c r="N7837">
        <v>10371</v>
      </c>
      <c r="O7837" t="s">
        <v>26057</v>
      </c>
      <c r="P7837">
        <v>43624</v>
      </c>
      <c r="Q7837" t="s">
        <v>26058</v>
      </c>
      <c r="R7837" t="s">
        <v>26059</v>
      </c>
      <c r="S7837" t="s">
        <v>36309</v>
      </c>
      <c r="T7837">
        <v>0.32911398597860803</v>
      </c>
      <c r="U7837">
        <v>0.603102917160658</v>
      </c>
      <c r="V7837">
        <v>22.860360689697199</v>
      </c>
      <c r="W7837">
        <v>0.38920677604595899</v>
      </c>
      <c r="X7837">
        <v>0.704072456322962</v>
      </c>
      <c r="Y7837">
        <v>-22.6587268569467</v>
      </c>
      <c r="Z7837">
        <v>0.48464167878831399</v>
      </c>
      <c r="AA7837">
        <v>0.84435025072159198</v>
      </c>
      <c r="AB7837">
        <v>21.8968867457104</v>
      </c>
      <c r="AC7837">
        <v>0.21073619169722799</v>
      </c>
      <c r="AD7837">
        <v>0.68253123924728298</v>
      </c>
      <c r="AE7837">
        <v>-22.6587268569467</v>
      </c>
      <c r="AF7837">
        <v>0.16793847098801201</v>
      </c>
      <c r="AG7837">
        <v>0.68151250837662902</v>
      </c>
      <c r="AH7837">
        <v>22.860360689697199</v>
      </c>
      <c r="AI7837">
        <v>0.52399907623471598</v>
      </c>
      <c r="AJ7837">
        <v>0.78121606160956403</v>
      </c>
      <c r="AK7837">
        <v>-21.789971570213101</v>
      </c>
    </row>
    <row r="7838" spans="1:37" x14ac:dyDescent="0.2">
      <c r="A7838" t="s">
        <v>24716</v>
      </c>
      <c r="B7838">
        <v>84876369</v>
      </c>
      <c r="C7838">
        <v>84876520</v>
      </c>
      <c r="D7838">
        <v>152</v>
      </c>
      <c r="E7838" t="s">
        <v>26066</v>
      </c>
      <c r="F7838">
        <v>0</v>
      </c>
      <c r="G7838" t="s">
        <v>26067</v>
      </c>
      <c r="H7838" t="s">
        <v>31000</v>
      </c>
      <c r="I7838">
        <v>7</v>
      </c>
      <c r="J7838">
        <v>84999397</v>
      </c>
      <c r="K7838">
        <v>85041939</v>
      </c>
      <c r="L7838">
        <v>42543</v>
      </c>
      <c r="M7838">
        <v>2</v>
      </c>
      <c r="N7838">
        <v>223117</v>
      </c>
      <c r="O7838" t="s">
        <v>26068</v>
      </c>
      <c r="P7838">
        <v>165419</v>
      </c>
      <c r="Q7838" t="s">
        <v>26069</v>
      </c>
      <c r="R7838" t="s">
        <v>26070</v>
      </c>
      <c r="S7838" t="s">
        <v>36311</v>
      </c>
      <c r="T7838" t="s">
        <v>40</v>
      </c>
      <c r="U7838" t="s">
        <v>40</v>
      </c>
      <c r="V7838">
        <v>0</v>
      </c>
      <c r="W7838">
        <v>0.38920677604595899</v>
      </c>
      <c r="X7838">
        <v>0.704072456322962</v>
      </c>
      <c r="Y7838">
        <v>-24.271994628402201</v>
      </c>
      <c r="Z7838">
        <v>0.306975110376564</v>
      </c>
      <c r="AA7838">
        <v>0.72610664078822296</v>
      </c>
      <c r="AB7838">
        <v>24.9522350843853</v>
      </c>
      <c r="AC7838">
        <v>0.75388744886274095</v>
      </c>
      <c r="AD7838">
        <v>0.87989882095915395</v>
      </c>
      <c r="AE7838">
        <v>5.5629201834847597E-2</v>
      </c>
      <c r="AF7838">
        <v>0.32549523997010099</v>
      </c>
      <c r="AG7838">
        <v>0.70473078222419605</v>
      </c>
      <c r="AH7838">
        <v>-24.915709209499799</v>
      </c>
      <c r="AI7838">
        <v>0.35038410267202102</v>
      </c>
      <c r="AJ7838">
        <v>0.78121606160956403</v>
      </c>
      <c r="AK7838">
        <v>-24.845319883887498</v>
      </c>
    </row>
    <row r="7839" spans="1:37" x14ac:dyDescent="0.2">
      <c r="A7839" t="s">
        <v>24716</v>
      </c>
      <c r="B7839">
        <v>84876654</v>
      </c>
      <c r="C7839">
        <v>84876858</v>
      </c>
      <c r="D7839">
        <v>205</v>
      </c>
      <c r="E7839" t="s">
        <v>26071</v>
      </c>
      <c r="F7839">
        <v>3</v>
      </c>
      <c r="G7839" t="s">
        <v>26072</v>
      </c>
      <c r="H7839" t="s">
        <v>36312</v>
      </c>
      <c r="I7839">
        <v>7</v>
      </c>
      <c r="J7839">
        <v>84999397</v>
      </c>
      <c r="K7839">
        <v>85041939</v>
      </c>
      <c r="L7839">
        <v>42543</v>
      </c>
      <c r="M7839">
        <v>2</v>
      </c>
      <c r="N7839">
        <v>223117</v>
      </c>
      <c r="O7839" t="s">
        <v>26068</v>
      </c>
      <c r="P7839">
        <v>165081</v>
      </c>
      <c r="Q7839" t="s">
        <v>26069</v>
      </c>
      <c r="R7839" t="s">
        <v>26070</v>
      </c>
      <c r="S7839" t="s">
        <v>36311</v>
      </c>
      <c r="T7839" t="s">
        <v>40</v>
      </c>
      <c r="U7839" t="s">
        <v>40</v>
      </c>
      <c r="V7839">
        <v>0</v>
      </c>
      <c r="W7839">
        <v>0.38920677604595899</v>
      </c>
      <c r="X7839">
        <v>0.704072456322962</v>
      </c>
      <c r="Y7839">
        <v>-24.271994628402201</v>
      </c>
      <c r="Z7839">
        <v>0.306975110376564</v>
      </c>
      <c r="AA7839">
        <v>0.72610664078822296</v>
      </c>
      <c r="AB7839">
        <v>24.9522350843853</v>
      </c>
      <c r="AC7839">
        <v>0.75388744886274095</v>
      </c>
      <c r="AD7839">
        <v>0.87989882095915395</v>
      </c>
      <c r="AE7839">
        <v>5.5629201834847597E-2</v>
      </c>
      <c r="AF7839">
        <v>0.32549523997010099</v>
      </c>
      <c r="AG7839">
        <v>0.70473078222419605</v>
      </c>
      <c r="AH7839">
        <v>-24.915709209499799</v>
      </c>
      <c r="AI7839">
        <v>0.35038410267202102</v>
      </c>
      <c r="AJ7839">
        <v>0.78121606160956403</v>
      </c>
      <c r="AK7839">
        <v>-24.845319883887498</v>
      </c>
    </row>
    <row r="7840" spans="1:37" x14ac:dyDescent="0.2">
      <c r="A7840" t="s">
        <v>24716</v>
      </c>
      <c r="B7840">
        <v>86440676</v>
      </c>
      <c r="C7840">
        <v>86440826</v>
      </c>
      <c r="D7840">
        <v>151</v>
      </c>
      <c r="E7840" t="s">
        <v>26073</v>
      </c>
      <c r="F7840">
        <v>9</v>
      </c>
      <c r="G7840" t="s">
        <v>26074</v>
      </c>
      <c r="H7840" t="s">
        <v>31000</v>
      </c>
      <c r="I7840">
        <v>7</v>
      </c>
      <c r="J7840">
        <v>86643909</v>
      </c>
      <c r="K7840">
        <v>86864879</v>
      </c>
      <c r="L7840">
        <v>220971</v>
      </c>
      <c r="M7840">
        <v>1</v>
      </c>
      <c r="N7840">
        <v>2913</v>
      </c>
      <c r="O7840" t="s">
        <v>26075</v>
      </c>
      <c r="P7840">
        <v>-203083</v>
      </c>
      <c r="Q7840" t="s">
        <v>26076</v>
      </c>
      <c r="R7840" t="s">
        <v>26077</v>
      </c>
      <c r="S7840" t="s">
        <v>36313</v>
      </c>
      <c r="T7840" t="s">
        <v>40</v>
      </c>
      <c r="U7840" t="s">
        <v>40</v>
      </c>
      <c r="V7840">
        <v>0</v>
      </c>
      <c r="W7840">
        <v>0.29261482077562401</v>
      </c>
      <c r="X7840">
        <v>0.704072456322962</v>
      </c>
      <c r="Y7840">
        <v>23.971266472757101</v>
      </c>
      <c r="Z7840">
        <v>0.48464167878831399</v>
      </c>
      <c r="AA7840">
        <v>0.84435025072159198</v>
      </c>
      <c r="AB7840">
        <v>22.933791859676401</v>
      </c>
      <c r="AC7840">
        <v>0.45677901822897599</v>
      </c>
      <c r="AD7840">
        <v>0.82872126865393902</v>
      </c>
      <c r="AE7840">
        <v>22.971266560478199</v>
      </c>
      <c r="AF7840">
        <v>0.501741946288212</v>
      </c>
      <c r="AG7840">
        <v>0.80674443595273604</v>
      </c>
      <c r="AH7840">
        <v>-22.897265988268199</v>
      </c>
      <c r="AI7840">
        <v>0.14667288820271701</v>
      </c>
      <c r="AJ7840">
        <v>0.78121606160956403</v>
      </c>
      <c r="AK7840">
        <v>23.971266472757101</v>
      </c>
    </row>
    <row r="7841" spans="1:37" x14ac:dyDescent="0.2">
      <c r="A7841" t="s">
        <v>24716</v>
      </c>
      <c r="B7841">
        <v>86440826</v>
      </c>
      <c r="C7841">
        <v>86440976</v>
      </c>
      <c r="D7841">
        <v>151</v>
      </c>
      <c r="E7841" t="s">
        <v>26078</v>
      </c>
      <c r="F7841">
        <v>12</v>
      </c>
      <c r="G7841" t="s">
        <v>26079</v>
      </c>
      <c r="H7841" t="s">
        <v>31000</v>
      </c>
      <c r="I7841">
        <v>7</v>
      </c>
      <c r="J7841">
        <v>86643909</v>
      </c>
      <c r="K7841">
        <v>86864879</v>
      </c>
      <c r="L7841">
        <v>220971</v>
      </c>
      <c r="M7841">
        <v>1</v>
      </c>
      <c r="N7841">
        <v>2913</v>
      </c>
      <c r="O7841" t="s">
        <v>26075</v>
      </c>
      <c r="P7841">
        <v>-202933</v>
      </c>
      <c r="Q7841" t="s">
        <v>26076</v>
      </c>
      <c r="R7841" t="s">
        <v>26077</v>
      </c>
      <c r="S7841" t="s">
        <v>36313</v>
      </c>
      <c r="T7841" t="s">
        <v>40</v>
      </c>
      <c r="U7841" t="s">
        <v>40</v>
      </c>
      <c r="V7841">
        <v>0</v>
      </c>
      <c r="W7841">
        <v>0.29261482077562401</v>
      </c>
      <c r="X7841">
        <v>0.704072456322962</v>
      </c>
      <c r="Y7841">
        <v>23.971266472757101</v>
      </c>
      <c r="Z7841">
        <v>0.48464167878831399</v>
      </c>
      <c r="AA7841">
        <v>0.84435025072159198</v>
      </c>
      <c r="AB7841">
        <v>22.933791859676401</v>
      </c>
      <c r="AC7841">
        <v>0.45677901822897599</v>
      </c>
      <c r="AD7841">
        <v>0.82872126865393902</v>
      </c>
      <c r="AE7841">
        <v>22.971266560478199</v>
      </c>
      <c r="AF7841">
        <v>0.501741946288212</v>
      </c>
      <c r="AG7841">
        <v>0.80674443595273604</v>
      </c>
      <c r="AH7841">
        <v>-22.897265988268199</v>
      </c>
      <c r="AI7841">
        <v>0.14667288820271701</v>
      </c>
      <c r="AJ7841">
        <v>0.78121606160956403</v>
      </c>
      <c r="AK7841">
        <v>23.971266472757101</v>
      </c>
    </row>
    <row r="7842" spans="1:37" x14ac:dyDescent="0.2">
      <c r="A7842" t="s">
        <v>24716</v>
      </c>
      <c r="B7842">
        <v>86440976</v>
      </c>
      <c r="C7842">
        <v>86441126</v>
      </c>
      <c r="D7842">
        <v>151</v>
      </c>
      <c r="E7842" t="s">
        <v>26080</v>
      </c>
      <c r="F7842">
        <v>1</v>
      </c>
      <c r="G7842" t="s">
        <v>26081</v>
      </c>
      <c r="H7842" t="s">
        <v>31000</v>
      </c>
      <c r="I7842">
        <v>7</v>
      </c>
      <c r="J7842">
        <v>86643909</v>
      </c>
      <c r="K7842">
        <v>86864879</v>
      </c>
      <c r="L7842">
        <v>220971</v>
      </c>
      <c r="M7842">
        <v>1</v>
      </c>
      <c r="N7842">
        <v>2913</v>
      </c>
      <c r="O7842" t="s">
        <v>26075</v>
      </c>
      <c r="P7842">
        <v>-202783</v>
      </c>
      <c r="Q7842" t="s">
        <v>26076</v>
      </c>
      <c r="R7842" t="s">
        <v>26077</v>
      </c>
      <c r="S7842" t="s">
        <v>36313</v>
      </c>
      <c r="T7842" t="s">
        <v>40</v>
      </c>
      <c r="U7842" t="s">
        <v>40</v>
      </c>
      <c r="V7842">
        <v>0</v>
      </c>
      <c r="W7842">
        <v>0.29261482077562401</v>
      </c>
      <c r="X7842">
        <v>0.704072456322962</v>
      </c>
      <c r="Y7842">
        <v>23.971266472757101</v>
      </c>
      <c r="Z7842">
        <v>0.48464167878831399</v>
      </c>
      <c r="AA7842">
        <v>0.84435025072159198</v>
      </c>
      <c r="AB7842">
        <v>22.933791859676401</v>
      </c>
      <c r="AC7842">
        <v>0.45677901822897599</v>
      </c>
      <c r="AD7842">
        <v>0.82872126865393902</v>
      </c>
      <c r="AE7842">
        <v>22.971266560478199</v>
      </c>
      <c r="AF7842">
        <v>0.501741946288212</v>
      </c>
      <c r="AG7842">
        <v>0.80674443595273604</v>
      </c>
      <c r="AH7842">
        <v>-22.897265988268199</v>
      </c>
      <c r="AI7842">
        <v>0.14667288820271701</v>
      </c>
      <c r="AJ7842">
        <v>0.78121606160956403</v>
      </c>
      <c r="AK7842">
        <v>23.971266472757101</v>
      </c>
    </row>
    <row r="7843" spans="1:37" x14ac:dyDescent="0.2">
      <c r="A7843" t="s">
        <v>24716</v>
      </c>
      <c r="B7843">
        <v>86980849</v>
      </c>
      <c r="C7843">
        <v>86981138</v>
      </c>
      <c r="D7843">
        <v>290</v>
      </c>
      <c r="E7843" t="s">
        <v>26082</v>
      </c>
      <c r="F7843">
        <v>1</v>
      </c>
      <c r="G7843" t="s">
        <v>26083</v>
      </c>
      <c r="H7843" t="s">
        <v>36314</v>
      </c>
      <c r="I7843">
        <v>7</v>
      </c>
      <c r="J7843">
        <v>86944950</v>
      </c>
      <c r="K7843">
        <v>86965975</v>
      </c>
      <c r="L7843">
        <v>21026</v>
      </c>
      <c r="M7843">
        <v>2</v>
      </c>
      <c r="N7843">
        <v>222223</v>
      </c>
      <c r="O7843" t="s">
        <v>26084</v>
      </c>
      <c r="P7843">
        <v>-14874</v>
      </c>
      <c r="Q7843" t="s">
        <v>26085</v>
      </c>
      <c r="R7843" t="s">
        <v>26086</v>
      </c>
      <c r="S7843" t="s">
        <v>36315</v>
      </c>
      <c r="T7843">
        <v>1</v>
      </c>
      <c r="U7843">
        <v>1</v>
      </c>
      <c r="V7843">
        <v>-8.7678480110116502E-2</v>
      </c>
      <c r="W7843">
        <v>0.123414495547065</v>
      </c>
      <c r="X7843">
        <v>0.704072456322962</v>
      </c>
      <c r="Y7843">
        <v>24.061314309352799</v>
      </c>
      <c r="Z7843">
        <v>0.65379035313853895</v>
      </c>
      <c r="AA7843">
        <v>0.84521697243271998</v>
      </c>
      <c r="AB7843">
        <v>-1.05115242971569</v>
      </c>
      <c r="AC7843">
        <v>0.27780950890804001</v>
      </c>
      <c r="AD7843">
        <v>0.68253123924728298</v>
      </c>
      <c r="AE7843">
        <v>23.0613143917661</v>
      </c>
      <c r="AF7843">
        <v>0.64997455747578503</v>
      </c>
      <c r="AG7843">
        <v>0.80674443595273604</v>
      </c>
      <c r="AH7843">
        <v>0.84193203572441799</v>
      </c>
      <c r="AI7843">
        <v>3.6185182304427702E-2</v>
      </c>
      <c r="AJ7843">
        <v>0.78121606160956403</v>
      </c>
      <c r="AK7843">
        <v>24.061314309352799</v>
      </c>
    </row>
    <row r="7844" spans="1:37" x14ac:dyDescent="0.2">
      <c r="A7844" t="s">
        <v>24716</v>
      </c>
      <c r="B7844">
        <v>89464785</v>
      </c>
      <c r="C7844">
        <v>89465083</v>
      </c>
      <c r="D7844">
        <v>299</v>
      </c>
      <c r="E7844" t="s">
        <v>26087</v>
      </c>
      <c r="F7844">
        <v>4</v>
      </c>
      <c r="G7844" t="s">
        <v>26088</v>
      </c>
      <c r="H7844" t="s">
        <v>36316</v>
      </c>
      <c r="I7844">
        <v>7</v>
      </c>
      <c r="J7844">
        <v>89443989</v>
      </c>
      <c r="K7844">
        <v>89496910</v>
      </c>
      <c r="L7844">
        <v>52922</v>
      </c>
      <c r="M7844">
        <v>1</v>
      </c>
      <c r="N7844">
        <v>105375387</v>
      </c>
      <c r="O7844" t="s">
        <v>26089</v>
      </c>
      <c r="P7844">
        <v>20796</v>
      </c>
      <c r="Q7844" t="s">
        <v>40</v>
      </c>
      <c r="R7844" t="s">
        <v>26090</v>
      </c>
      <c r="S7844" t="s">
        <v>36317</v>
      </c>
      <c r="T7844">
        <v>0.97213403838398904</v>
      </c>
      <c r="U7844">
        <v>1</v>
      </c>
      <c r="V7844">
        <v>0.37795901661044501</v>
      </c>
      <c r="W7844">
        <v>0.29261482077562401</v>
      </c>
      <c r="X7844">
        <v>0.704072456322962</v>
      </c>
      <c r="Y7844">
        <v>22.652757786892899</v>
      </c>
      <c r="Z7844">
        <v>0.69013698642955401</v>
      </c>
      <c r="AA7844">
        <v>0.84521697243271998</v>
      </c>
      <c r="AB7844">
        <v>-0.58551493058684401</v>
      </c>
      <c r="AC7844">
        <v>0.27780950890804001</v>
      </c>
      <c r="AD7844">
        <v>0.68253123924728298</v>
      </c>
      <c r="AE7844">
        <v>22.814723552250999</v>
      </c>
      <c r="AF7844">
        <v>0.61410715005536498</v>
      </c>
      <c r="AG7844">
        <v>0.80674443595273604</v>
      </c>
      <c r="AH7844">
        <v>1.3075694699353699</v>
      </c>
      <c r="AI7844">
        <v>0.59609816080359102</v>
      </c>
      <c r="AJ7844">
        <v>0.78121606160956403</v>
      </c>
      <c r="AK7844">
        <v>0.83681999289641795</v>
      </c>
    </row>
    <row r="7845" spans="1:37" x14ac:dyDescent="0.2">
      <c r="A7845" t="s">
        <v>24716</v>
      </c>
      <c r="B7845">
        <v>90464403</v>
      </c>
      <c r="C7845">
        <v>90464648</v>
      </c>
      <c r="D7845">
        <v>246</v>
      </c>
      <c r="E7845" t="s">
        <v>26091</v>
      </c>
      <c r="F7845">
        <v>0</v>
      </c>
      <c r="G7845" t="s">
        <v>26092</v>
      </c>
      <c r="H7845" t="s">
        <v>30999</v>
      </c>
      <c r="I7845">
        <v>7</v>
      </c>
      <c r="J7845">
        <v>90466410</v>
      </c>
      <c r="K7845">
        <v>90513371</v>
      </c>
      <c r="L7845">
        <v>46962</v>
      </c>
      <c r="M7845">
        <v>1</v>
      </c>
      <c r="N7845">
        <v>102723899</v>
      </c>
      <c r="O7845" t="s">
        <v>26093</v>
      </c>
      <c r="P7845">
        <v>-1762</v>
      </c>
      <c r="Q7845" t="s">
        <v>26094</v>
      </c>
      <c r="R7845" t="s">
        <v>26095</v>
      </c>
      <c r="S7845" t="s">
        <v>36318</v>
      </c>
      <c r="T7845">
        <v>0.644035865418358</v>
      </c>
      <c r="U7845">
        <v>0.84904924635754497</v>
      </c>
      <c r="V7845">
        <v>-0.15032695148956701</v>
      </c>
      <c r="W7845">
        <v>0.113079289867903</v>
      </c>
      <c r="X7845">
        <v>0.704072456322962</v>
      </c>
      <c r="Y7845">
        <v>-25.273195227996801</v>
      </c>
      <c r="Z7845">
        <v>0.26789404493740199</v>
      </c>
      <c r="AA7845">
        <v>0.72610664078822296</v>
      </c>
      <c r="AB7845">
        <v>-1.11380101182434</v>
      </c>
      <c r="AC7845">
        <v>2.4853262407310801E-2</v>
      </c>
      <c r="AD7845">
        <v>0.57684129297949804</v>
      </c>
      <c r="AE7845">
        <v>-25.273195227996801</v>
      </c>
      <c r="AF7845">
        <v>0.98343762640780896</v>
      </c>
      <c r="AG7845">
        <v>1</v>
      </c>
      <c r="AH7845">
        <v>0.77928366600695698</v>
      </c>
      <c r="AI7845">
        <v>0.24456414000292601</v>
      </c>
      <c r="AJ7845">
        <v>0.78121606160956403</v>
      </c>
      <c r="AK7845">
        <v>-24.404439790665801</v>
      </c>
    </row>
    <row r="7846" spans="1:37" x14ac:dyDescent="0.2">
      <c r="A7846" t="s">
        <v>24716</v>
      </c>
      <c r="B7846">
        <v>90493184</v>
      </c>
      <c r="C7846">
        <v>90493394</v>
      </c>
      <c r="D7846">
        <v>211</v>
      </c>
      <c r="E7846" t="s">
        <v>26096</v>
      </c>
      <c r="F7846">
        <v>0</v>
      </c>
      <c r="G7846" t="s">
        <v>26097</v>
      </c>
      <c r="H7846" t="s">
        <v>30987</v>
      </c>
      <c r="I7846">
        <v>7</v>
      </c>
      <c r="J7846">
        <v>90494170</v>
      </c>
      <c r="K7846">
        <v>90513388</v>
      </c>
      <c r="L7846">
        <v>19219</v>
      </c>
      <c r="M7846">
        <v>1</v>
      </c>
      <c r="N7846">
        <v>102723899</v>
      </c>
      <c r="O7846" t="s">
        <v>26098</v>
      </c>
      <c r="P7846">
        <v>-776</v>
      </c>
      <c r="Q7846" t="s">
        <v>26094</v>
      </c>
      <c r="R7846" t="s">
        <v>26095</v>
      </c>
      <c r="S7846" t="s">
        <v>36318</v>
      </c>
      <c r="T7846">
        <v>0.254431078355565</v>
      </c>
      <c r="U7846">
        <v>0.603102917160658</v>
      </c>
      <c r="V7846">
        <v>2.1090436825903698</v>
      </c>
      <c r="W7846">
        <v>0.47227206410946598</v>
      </c>
      <c r="X7846">
        <v>0.76972988596612002</v>
      </c>
      <c r="Y7846">
        <v>1.0358611718156401</v>
      </c>
      <c r="Z7846">
        <v>0.29745465422369399</v>
      </c>
      <c r="AA7846">
        <v>0.72610664078822296</v>
      </c>
      <c r="AB7846">
        <v>1.8594509552203899</v>
      </c>
      <c r="AC7846">
        <v>0.80663457842721298</v>
      </c>
      <c r="AD7846">
        <v>0.927694743810204</v>
      </c>
      <c r="AE7846">
        <v>0.44189428422719801</v>
      </c>
      <c r="AF7846">
        <v>0.335122776002587</v>
      </c>
      <c r="AG7846">
        <v>0.71916631056622005</v>
      </c>
      <c r="AH7846">
        <v>1.1785320236680901</v>
      </c>
      <c r="AI7846">
        <v>0.28468808529052497</v>
      </c>
      <c r="AJ7846">
        <v>0.78121606160956403</v>
      </c>
      <c r="AK7846">
        <v>1.2718511498879601</v>
      </c>
    </row>
    <row r="7847" spans="1:37" x14ac:dyDescent="0.2">
      <c r="A7847" t="s">
        <v>24716</v>
      </c>
      <c r="B7847">
        <v>91086826</v>
      </c>
      <c r="C7847">
        <v>91086977</v>
      </c>
      <c r="D7847">
        <v>152</v>
      </c>
      <c r="E7847" t="s">
        <v>26099</v>
      </c>
      <c r="F7847">
        <v>2</v>
      </c>
      <c r="G7847" t="s">
        <v>26100</v>
      </c>
      <c r="H7847" t="s">
        <v>36319</v>
      </c>
      <c r="I7847">
        <v>7</v>
      </c>
      <c r="J7847">
        <v>90955792</v>
      </c>
      <c r="K7847">
        <v>90979801</v>
      </c>
      <c r="L7847">
        <v>24010</v>
      </c>
      <c r="M7847">
        <v>1</v>
      </c>
      <c r="N7847">
        <v>5218</v>
      </c>
      <c r="O7847" t="s">
        <v>26101</v>
      </c>
      <c r="P7847">
        <v>131034</v>
      </c>
      <c r="Q7847" t="s">
        <v>26102</v>
      </c>
      <c r="R7847" t="s">
        <v>26103</v>
      </c>
      <c r="S7847" t="s">
        <v>36320</v>
      </c>
      <c r="T7847">
        <v>0.17308923567461099</v>
      </c>
      <c r="U7847">
        <v>0.603102917160658</v>
      </c>
      <c r="V7847">
        <v>-24.58311959816</v>
      </c>
      <c r="W7847" t="s">
        <v>40</v>
      </c>
      <c r="X7847" t="s">
        <v>40</v>
      </c>
      <c r="Y7847">
        <v>0</v>
      </c>
      <c r="Z7847">
        <v>5.50355599158565E-2</v>
      </c>
      <c r="AA7847">
        <v>0.72610664078822296</v>
      </c>
      <c r="AB7847">
        <v>-24.58311959816</v>
      </c>
      <c r="AC7847">
        <v>0.27780950890804001</v>
      </c>
      <c r="AD7847">
        <v>0.68253123924728298</v>
      </c>
      <c r="AE7847">
        <v>23.727509553962499</v>
      </c>
      <c r="AF7847">
        <v>0.32549523997010099</v>
      </c>
      <c r="AG7847">
        <v>0.70473078222419605</v>
      </c>
      <c r="AH7847">
        <v>-23.653508977985499</v>
      </c>
      <c r="AI7847">
        <v>0.35038410267202102</v>
      </c>
      <c r="AJ7847">
        <v>0.78121606160956403</v>
      </c>
      <c r="AK7847">
        <v>-23.5831196555608</v>
      </c>
    </row>
    <row r="7848" spans="1:37" x14ac:dyDescent="0.2">
      <c r="A7848" t="s">
        <v>24716</v>
      </c>
      <c r="B7848">
        <v>91309411</v>
      </c>
      <c r="C7848">
        <v>91309581</v>
      </c>
      <c r="D7848">
        <v>171</v>
      </c>
      <c r="E7848" t="s">
        <v>26104</v>
      </c>
      <c r="F7848">
        <v>9</v>
      </c>
      <c r="G7848" t="s">
        <v>26105</v>
      </c>
      <c r="H7848" t="s">
        <v>30999</v>
      </c>
      <c r="I7848">
        <v>7</v>
      </c>
      <c r="J7848">
        <v>91311368</v>
      </c>
      <c r="K7848">
        <v>91335741</v>
      </c>
      <c r="L7848">
        <v>24374</v>
      </c>
      <c r="M7848">
        <v>1</v>
      </c>
      <c r="N7848">
        <v>105375392</v>
      </c>
      <c r="O7848" t="s">
        <v>26106</v>
      </c>
      <c r="P7848">
        <v>-1787</v>
      </c>
      <c r="Q7848" t="s">
        <v>40</v>
      </c>
      <c r="R7848" t="s">
        <v>26107</v>
      </c>
      <c r="S7848" t="s">
        <v>36321</v>
      </c>
      <c r="T7848">
        <v>0.97213403838398904</v>
      </c>
      <c r="U7848">
        <v>1</v>
      </c>
      <c r="V7848">
        <v>2.54490441653211</v>
      </c>
      <c r="W7848">
        <v>0.20525741147413201</v>
      </c>
      <c r="X7848">
        <v>0.704072456322962</v>
      </c>
      <c r="Y7848">
        <v>-23.985374835914602</v>
      </c>
      <c r="Z7848">
        <v>0.69013698642955401</v>
      </c>
      <c r="AA7848">
        <v>0.84521697243271998</v>
      </c>
      <c r="AB7848">
        <v>1.5814303772289</v>
      </c>
      <c r="AC7848">
        <v>7.0489011448141195E-2</v>
      </c>
      <c r="AD7848">
        <v>0.57684129297949804</v>
      </c>
      <c r="AE7848">
        <v>-23.985374835914602</v>
      </c>
      <c r="AF7848">
        <v>0.61410715005536498</v>
      </c>
      <c r="AG7848">
        <v>0.80674443595273604</v>
      </c>
      <c r="AH7848">
        <v>3.4745146180521198</v>
      </c>
      <c r="AI7848">
        <v>0.35038410267202102</v>
      </c>
      <c r="AJ7848">
        <v>0.78121606160956403</v>
      </c>
      <c r="AK7848">
        <v>-23.116619440952899</v>
      </c>
    </row>
    <row r="7849" spans="1:37" x14ac:dyDescent="0.2">
      <c r="A7849" t="s">
        <v>24716</v>
      </c>
      <c r="B7849">
        <v>91627203</v>
      </c>
      <c r="C7849">
        <v>91627382</v>
      </c>
      <c r="D7849">
        <v>180</v>
      </c>
      <c r="E7849" t="s">
        <v>26108</v>
      </c>
      <c r="F7849">
        <v>3</v>
      </c>
      <c r="G7849" t="s">
        <v>26109</v>
      </c>
      <c r="H7849" t="s">
        <v>31000</v>
      </c>
      <c r="I7849">
        <v>7</v>
      </c>
      <c r="J7849">
        <v>91455722</v>
      </c>
      <c r="K7849">
        <v>91514547</v>
      </c>
      <c r="L7849">
        <v>58826</v>
      </c>
      <c r="M7849">
        <v>1</v>
      </c>
      <c r="N7849">
        <v>105375392</v>
      </c>
      <c r="O7849" t="s">
        <v>26110</v>
      </c>
      <c r="P7849">
        <v>171481</v>
      </c>
      <c r="Q7849" t="s">
        <v>40</v>
      </c>
      <c r="R7849" t="s">
        <v>26107</v>
      </c>
      <c r="S7849" t="s">
        <v>36321</v>
      </c>
      <c r="T7849">
        <v>1</v>
      </c>
      <c r="U7849">
        <v>1</v>
      </c>
      <c r="V7849">
        <v>-0.69312740585191002</v>
      </c>
      <c r="W7849">
        <v>0.20525741147413201</v>
      </c>
      <c r="X7849">
        <v>0.704072456322962</v>
      </c>
      <c r="Y7849">
        <v>-25.505453321594999</v>
      </c>
      <c r="Z7849">
        <v>0.65379035313853895</v>
      </c>
      <c r="AA7849">
        <v>0.84521697243271998</v>
      </c>
      <c r="AB7849">
        <v>-1.6566014623312399</v>
      </c>
      <c r="AC7849">
        <v>7.0489011448141195E-2</v>
      </c>
      <c r="AD7849">
        <v>0.57684129297949804</v>
      </c>
      <c r="AE7849">
        <v>-25.505453321594999</v>
      </c>
      <c r="AF7849">
        <v>0.64997455747578503</v>
      </c>
      <c r="AG7849">
        <v>0.80674443595273604</v>
      </c>
      <c r="AH7849">
        <v>0.236483226497851</v>
      </c>
      <c r="AI7849">
        <v>0.35038410267202102</v>
      </c>
      <c r="AJ7849">
        <v>0.78121606160956403</v>
      </c>
      <c r="AK7849">
        <v>-24.636697879893699</v>
      </c>
    </row>
    <row r="7850" spans="1:37" x14ac:dyDescent="0.2">
      <c r="A7850" t="s">
        <v>24716</v>
      </c>
      <c r="B7850">
        <v>91627382</v>
      </c>
      <c r="C7850">
        <v>91627561</v>
      </c>
      <c r="D7850">
        <v>180</v>
      </c>
      <c r="E7850" t="s">
        <v>26111</v>
      </c>
      <c r="F7850">
        <v>15</v>
      </c>
      <c r="G7850" t="s">
        <v>26112</v>
      </c>
      <c r="H7850" t="s">
        <v>31000</v>
      </c>
      <c r="I7850">
        <v>7</v>
      </c>
      <c r="J7850">
        <v>91455722</v>
      </c>
      <c r="K7850">
        <v>91514547</v>
      </c>
      <c r="L7850">
        <v>58826</v>
      </c>
      <c r="M7850">
        <v>1</v>
      </c>
      <c r="N7850">
        <v>105375392</v>
      </c>
      <c r="O7850" t="s">
        <v>26110</v>
      </c>
      <c r="P7850">
        <v>171660</v>
      </c>
      <c r="Q7850" t="s">
        <v>40</v>
      </c>
      <c r="R7850" t="s">
        <v>26107</v>
      </c>
      <c r="S7850" t="s">
        <v>36321</v>
      </c>
      <c r="T7850">
        <v>0.97213403838398904</v>
      </c>
      <c r="U7850">
        <v>1</v>
      </c>
      <c r="V7850">
        <v>0.306872558624114</v>
      </c>
      <c r="W7850">
        <v>0.20525741147413201</v>
      </c>
      <c r="X7850">
        <v>0.704072456322962</v>
      </c>
      <c r="Y7850">
        <v>-25.960362599151299</v>
      </c>
      <c r="Z7850">
        <v>0.69013698642955401</v>
      </c>
      <c r="AA7850">
        <v>0.84521697243271998</v>
      </c>
      <c r="AB7850">
        <v>-0.65660153160299395</v>
      </c>
      <c r="AC7850">
        <v>7.0489011448141195E-2</v>
      </c>
      <c r="AD7850">
        <v>0.57684129297949804</v>
      </c>
      <c r="AE7850">
        <v>-25.960362599151299</v>
      </c>
      <c r="AF7850">
        <v>0.61410715005536498</v>
      </c>
      <c r="AG7850">
        <v>0.80674443595273604</v>
      </c>
      <c r="AH7850">
        <v>1.23648319097387</v>
      </c>
      <c r="AI7850">
        <v>0.35038410267202102</v>
      </c>
      <c r="AJ7850">
        <v>0.78121606160956403</v>
      </c>
      <c r="AK7850">
        <v>-25.091607150683298</v>
      </c>
    </row>
    <row r="7851" spans="1:37" x14ac:dyDescent="0.2">
      <c r="A7851" t="s">
        <v>24716</v>
      </c>
      <c r="B7851">
        <v>92447215</v>
      </c>
      <c r="C7851">
        <v>92447515</v>
      </c>
      <c r="D7851">
        <v>301</v>
      </c>
      <c r="E7851" t="s">
        <v>26113</v>
      </c>
      <c r="F7851">
        <v>18</v>
      </c>
      <c r="G7851" t="s">
        <v>26114</v>
      </c>
      <c r="H7851" t="s">
        <v>30987</v>
      </c>
      <c r="I7851">
        <v>7</v>
      </c>
      <c r="J7851">
        <v>92447482</v>
      </c>
      <c r="K7851">
        <v>92460075</v>
      </c>
      <c r="L7851">
        <v>12594</v>
      </c>
      <c r="M7851">
        <v>1</v>
      </c>
      <c r="N7851">
        <v>57798</v>
      </c>
      <c r="O7851" t="s">
        <v>26115</v>
      </c>
      <c r="P7851">
        <v>0</v>
      </c>
      <c r="Q7851" t="s">
        <v>26116</v>
      </c>
      <c r="R7851" t="s">
        <v>26117</v>
      </c>
      <c r="S7851" t="s">
        <v>36322</v>
      </c>
      <c r="T7851">
        <v>0.35387198439864398</v>
      </c>
      <c r="U7851">
        <v>0.603102917160658</v>
      </c>
      <c r="V7851">
        <v>-24.070798820412001</v>
      </c>
      <c r="W7851">
        <v>0.89107655920673101</v>
      </c>
      <c r="X7851">
        <v>0.95159051474143896</v>
      </c>
      <c r="Y7851">
        <v>0.66914206711222102</v>
      </c>
      <c r="Z7851">
        <v>0.69013698642955401</v>
      </c>
      <c r="AA7851">
        <v>0.84521697243271998</v>
      </c>
      <c r="AB7851">
        <v>-0.49957710442706799</v>
      </c>
      <c r="AC7851">
        <v>0.75388744886274095</v>
      </c>
      <c r="AD7851">
        <v>0.87989882095915395</v>
      </c>
      <c r="AE7851">
        <v>-0.33085787649561399</v>
      </c>
      <c r="AF7851">
        <v>0.32549523997010099</v>
      </c>
      <c r="AG7851">
        <v>0.70473078222419605</v>
      </c>
      <c r="AH7851">
        <v>-24.351317158746099</v>
      </c>
      <c r="AI7851">
        <v>0.56157887380500204</v>
      </c>
      <c r="AJ7851">
        <v>0.78121606160956403</v>
      </c>
      <c r="AK7851">
        <v>1.53789745975817</v>
      </c>
    </row>
    <row r="7852" spans="1:37" x14ac:dyDescent="0.2">
      <c r="A7852" t="s">
        <v>24716</v>
      </c>
      <c r="B7852">
        <v>92447606</v>
      </c>
      <c r="C7852">
        <v>92447757</v>
      </c>
      <c r="D7852">
        <v>152</v>
      </c>
      <c r="E7852" t="s">
        <v>26118</v>
      </c>
      <c r="F7852">
        <v>20</v>
      </c>
      <c r="G7852" t="s">
        <v>26119</v>
      </c>
      <c r="H7852" t="s">
        <v>30987</v>
      </c>
      <c r="I7852">
        <v>7</v>
      </c>
      <c r="J7852">
        <v>92412608</v>
      </c>
      <c r="K7852">
        <v>92447813</v>
      </c>
      <c r="L7852">
        <v>35206</v>
      </c>
      <c r="M7852">
        <v>2</v>
      </c>
      <c r="N7852">
        <v>105375396</v>
      </c>
      <c r="O7852" t="s">
        <v>26120</v>
      </c>
      <c r="P7852">
        <v>56</v>
      </c>
      <c r="Q7852" t="s">
        <v>26121</v>
      </c>
      <c r="R7852" t="s">
        <v>26122</v>
      </c>
      <c r="S7852" t="s">
        <v>36323</v>
      </c>
      <c r="T7852">
        <v>0.35387198439864398</v>
      </c>
      <c r="U7852">
        <v>0.603102917160658</v>
      </c>
      <c r="V7852">
        <v>-24.070798820412001</v>
      </c>
      <c r="W7852">
        <v>0.89107655920673101</v>
      </c>
      <c r="X7852">
        <v>0.95159051474143896</v>
      </c>
      <c r="Y7852">
        <v>0.66914206711222102</v>
      </c>
      <c r="Z7852">
        <v>0.69013698642955401</v>
      </c>
      <c r="AA7852">
        <v>0.84521697243271998</v>
      </c>
      <c r="AB7852">
        <v>-0.49957710442706799</v>
      </c>
      <c r="AC7852">
        <v>0.75388744886274095</v>
      </c>
      <c r="AD7852">
        <v>0.87989882095915395</v>
      </c>
      <c r="AE7852">
        <v>-0.33085787649561399</v>
      </c>
      <c r="AF7852">
        <v>0.32549523997010099</v>
      </c>
      <c r="AG7852">
        <v>0.70473078222419605</v>
      </c>
      <c r="AH7852">
        <v>-24.351317158746099</v>
      </c>
      <c r="AI7852">
        <v>0.56157887380500204</v>
      </c>
      <c r="AJ7852">
        <v>0.78121606160956403</v>
      </c>
      <c r="AK7852">
        <v>1.53789745975817</v>
      </c>
    </row>
    <row r="7853" spans="1:37" x14ac:dyDescent="0.2">
      <c r="A7853" t="s">
        <v>24716</v>
      </c>
      <c r="B7853">
        <v>92949150</v>
      </c>
      <c r="C7853">
        <v>92949321</v>
      </c>
      <c r="D7853">
        <v>172</v>
      </c>
      <c r="E7853" t="s">
        <v>26123</v>
      </c>
      <c r="F7853">
        <v>5</v>
      </c>
      <c r="G7853" t="s">
        <v>26124</v>
      </c>
      <c r="H7853" t="s">
        <v>31000</v>
      </c>
      <c r="I7853">
        <v>7</v>
      </c>
      <c r="J7853">
        <v>92854909</v>
      </c>
      <c r="K7853">
        <v>92917174</v>
      </c>
      <c r="L7853">
        <v>62266</v>
      </c>
      <c r="M7853">
        <v>1</v>
      </c>
      <c r="N7853">
        <v>101927497</v>
      </c>
      <c r="O7853" t="s">
        <v>26125</v>
      </c>
      <c r="P7853">
        <v>94241</v>
      </c>
      <c r="Q7853" t="s">
        <v>26126</v>
      </c>
      <c r="R7853" t="s">
        <v>26127</v>
      </c>
      <c r="S7853" t="s">
        <v>36324</v>
      </c>
      <c r="T7853">
        <v>0.35387198439864398</v>
      </c>
      <c r="U7853">
        <v>0.603102917160658</v>
      </c>
      <c r="V7853">
        <v>-23.2480779332178</v>
      </c>
      <c r="W7853">
        <v>0.29261482077562401</v>
      </c>
      <c r="X7853">
        <v>0.704072456322962</v>
      </c>
      <c r="Y7853">
        <v>23.392467828761401</v>
      </c>
      <c r="Z7853">
        <v>0.65379035313853895</v>
      </c>
      <c r="AA7853">
        <v>0.84521697243271998</v>
      </c>
      <c r="AB7853">
        <v>-2.4173597219816001</v>
      </c>
      <c r="AC7853">
        <v>0.27780950890804001</v>
      </c>
      <c r="AD7853">
        <v>0.68253123924728298</v>
      </c>
      <c r="AE7853">
        <v>22.822918125822302</v>
      </c>
      <c r="AF7853">
        <v>0.32549523997010099</v>
      </c>
      <c r="AG7853">
        <v>0.70473078222419605</v>
      </c>
      <c r="AH7853">
        <v>-22.748917554612301</v>
      </c>
      <c r="AI7853">
        <v>0.56157887380500204</v>
      </c>
      <c r="AJ7853">
        <v>0.78121606160956403</v>
      </c>
      <c r="AK7853">
        <v>2.66866476193572</v>
      </c>
    </row>
    <row r="7854" spans="1:37" x14ac:dyDescent="0.2">
      <c r="A7854" t="s">
        <v>24716</v>
      </c>
      <c r="B7854">
        <v>92949321</v>
      </c>
      <c r="C7854">
        <v>92949492</v>
      </c>
      <c r="D7854">
        <v>172</v>
      </c>
      <c r="E7854" t="s">
        <v>26128</v>
      </c>
      <c r="F7854">
        <v>5</v>
      </c>
      <c r="G7854" t="s">
        <v>26129</v>
      </c>
      <c r="H7854" t="s">
        <v>31000</v>
      </c>
      <c r="I7854">
        <v>7</v>
      </c>
      <c r="J7854">
        <v>92854909</v>
      </c>
      <c r="K7854">
        <v>92917174</v>
      </c>
      <c r="L7854">
        <v>62266</v>
      </c>
      <c r="M7854">
        <v>1</v>
      </c>
      <c r="N7854">
        <v>101927497</v>
      </c>
      <c r="O7854" t="s">
        <v>26125</v>
      </c>
      <c r="P7854">
        <v>94412</v>
      </c>
      <c r="Q7854" t="s">
        <v>26126</v>
      </c>
      <c r="R7854" t="s">
        <v>26127</v>
      </c>
      <c r="S7854" t="s">
        <v>36324</v>
      </c>
      <c r="T7854">
        <v>0.35387198439864398</v>
      </c>
      <c r="U7854">
        <v>0.603102917160658</v>
      </c>
      <c r="V7854">
        <v>-23.2480779332178</v>
      </c>
      <c r="W7854">
        <v>0.29261482077562401</v>
      </c>
      <c r="X7854">
        <v>0.704072456322962</v>
      </c>
      <c r="Y7854">
        <v>23.392467828761401</v>
      </c>
      <c r="Z7854">
        <v>0.65379035313853895</v>
      </c>
      <c r="AA7854">
        <v>0.84521697243271998</v>
      </c>
      <c r="AB7854">
        <v>-2.4173597219816001</v>
      </c>
      <c r="AC7854">
        <v>0.27780950890804001</v>
      </c>
      <c r="AD7854">
        <v>0.68253123924728298</v>
      </c>
      <c r="AE7854">
        <v>22.822918125822302</v>
      </c>
      <c r="AF7854">
        <v>0.32549523997010099</v>
      </c>
      <c r="AG7854">
        <v>0.70473078222419605</v>
      </c>
      <c r="AH7854">
        <v>-22.748917554612301</v>
      </c>
      <c r="AI7854">
        <v>0.56157887380500204</v>
      </c>
      <c r="AJ7854">
        <v>0.78121606160956403</v>
      </c>
      <c r="AK7854">
        <v>2.66866476193572</v>
      </c>
    </row>
    <row r="7855" spans="1:37" x14ac:dyDescent="0.2">
      <c r="A7855" t="s">
        <v>24716</v>
      </c>
      <c r="B7855">
        <v>94475563</v>
      </c>
      <c r="C7855">
        <v>94475714</v>
      </c>
      <c r="D7855">
        <v>152</v>
      </c>
      <c r="E7855" t="s">
        <v>26130</v>
      </c>
      <c r="F7855">
        <v>1</v>
      </c>
      <c r="G7855" t="s">
        <v>26131</v>
      </c>
      <c r="H7855" t="s">
        <v>31000</v>
      </c>
      <c r="I7855">
        <v>7</v>
      </c>
      <c r="J7855">
        <v>94509219</v>
      </c>
      <c r="K7855">
        <v>94533758</v>
      </c>
      <c r="L7855">
        <v>24540</v>
      </c>
      <c r="M7855">
        <v>1</v>
      </c>
      <c r="N7855">
        <v>64921</v>
      </c>
      <c r="O7855" t="s">
        <v>26132</v>
      </c>
      <c r="P7855">
        <v>-33505</v>
      </c>
      <c r="Q7855" t="s">
        <v>26133</v>
      </c>
      <c r="R7855" t="s">
        <v>26134</v>
      </c>
      <c r="S7855" t="s">
        <v>36325</v>
      </c>
      <c r="T7855">
        <v>0.32911398597860803</v>
      </c>
      <c r="U7855">
        <v>0.603102917160658</v>
      </c>
      <c r="V7855">
        <v>22.798560058351701</v>
      </c>
      <c r="W7855">
        <v>0.29261482077562401</v>
      </c>
      <c r="X7855">
        <v>0.704072456322962</v>
      </c>
      <c r="Y7855">
        <v>22.872560629907799</v>
      </c>
      <c r="Z7855">
        <v>0.306975110376564</v>
      </c>
      <c r="AA7855">
        <v>0.72610664078822296</v>
      </c>
      <c r="AB7855">
        <v>22.356222387429099</v>
      </c>
      <c r="AC7855">
        <v>0.27780950890804001</v>
      </c>
      <c r="AD7855">
        <v>0.68253123924728298</v>
      </c>
      <c r="AE7855">
        <v>22.3936970859578</v>
      </c>
      <c r="AF7855">
        <v>0.61410715005536498</v>
      </c>
      <c r="AG7855">
        <v>0.80674443595273604</v>
      </c>
      <c r="AH7855">
        <v>2.2006294712171899</v>
      </c>
      <c r="AI7855">
        <v>0.56157887380500204</v>
      </c>
      <c r="AJ7855">
        <v>0.78121606160956403</v>
      </c>
      <c r="AK7855">
        <v>2.3450193252130398</v>
      </c>
    </row>
    <row r="7856" spans="1:37" x14ac:dyDescent="0.2">
      <c r="A7856" t="s">
        <v>24716</v>
      </c>
      <c r="B7856">
        <v>95453702</v>
      </c>
      <c r="C7856">
        <v>95453792</v>
      </c>
      <c r="D7856">
        <v>91</v>
      </c>
      <c r="E7856" t="s">
        <v>26135</v>
      </c>
      <c r="F7856">
        <v>0</v>
      </c>
      <c r="G7856" t="s">
        <v>26136</v>
      </c>
      <c r="H7856" t="s">
        <v>31000</v>
      </c>
      <c r="I7856">
        <v>7</v>
      </c>
      <c r="J7856">
        <v>95471835</v>
      </c>
      <c r="K7856">
        <v>95473998</v>
      </c>
      <c r="L7856">
        <v>2164</v>
      </c>
      <c r="M7856">
        <v>1</v>
      </c>
      <c r="N7856">
        <v>107986823</v>
      </c>
      <c r="O7856" t="s">
        <v>26137</v>
      </c>
      <c r="P7856">
        <v>-18043</v>
      </c>
      <c r="Q7856" t="s">
        <v>40</v>
      </c>
      <c r="R7856" t="s">
        <v>26138</v>
      </c>
      <c r="S7856" t="s">
        <v>36326</v>
      </c>
      <c r="T7856">
        <v>0.17590681744969899</v>
      </c>
      <c r="U7856">
        <v>0.603102917160658</v>
      </c>
      <c r="V7856">
        <v>1.69654105951566</v>
      </c>
      <c r="W7856">
        <v>4.1890060743708997E-2</v>
      </c>
      <c r="X7856">
        <v>0.704072456322962</v>
      </c>
      <c r="Y7856">
        <v>2.8057751930206498</v>
      </c>
      <c r="Z7856">
        <v>0.17256787465339901</v>
      </c>
      <c r="AA7856">
        <v>0.72610664078822296</v>
      </c>
      <c r="AB7856">
        <v>1.75177479098871</v>
      </c>
      <c r="AC7856">
        <v>0.118750058769285</v>
      </c>
      <c r="AD7856">
        <v>0.68253123924728298</v>
      </c>
      <c r="AE7856">
        <v>2.1710571530390101</v>
      </c>
      <c r="AF7856">
        <v>0.37394728354434897</v>
      </c>
      <c r="AG7856">
        <v>0.78318541780431605</v>
      </c>
      <c r="AH7856">
        <v>0.56698219857031096</v>
      </c>
      <c r="AI7856">
        <v>3.04966072498585E-2</v>
      </c>
      <c r="AJ7856">
        <v>0.78121606160956403</v>
      </c>
      <c r="AK7856">
        <v>2.2607529843000602</v>
      </c>
    </row>
    <row r="7857" spans="1:37" x14ac:dyDescent="0.2">
      <c r="A7857" t="s">
        <v>24716</v>
      </c>
      <c r="B7857">
        <v>95465575</v>
      </c>
      <c r="C7857">
        <v>95465865</v>
      </c>
      <c r="D7857">
        <v>291</v>
      </c>
      <c r="E7857" t="s">
        <v>26139</v>
      </c>
      <c r="F7857">
        <v>2</v>
      </c>
      <c r="G7857" t="s">
        <v>26140</v>
      </c>
      <c r="H7857" t="s">
        <v>31000</v>
      </c>
      <c r="I7857">
        <v>7</v>
      </c>
      <c r="J7857">
        <v>95471835</v>
      </c>
      <c r="K7857">
        <v>95473998</v>
      </c>
      <c r="L7857">
        <v>2164</v>
      </c>
      <c r="M7857">
        <v>1</v>
      </c>
      <c r="N7857">
        <v>107986823</v>
      </c>
      <c r="O7857" t="s">
        <v>26137</v>
      </c>
      <c r="P7857">
        <v>-5970</v>
      </c>
      <c r="Q7857" t="s">
        <v>40</v>
      </c>
      <c r="R7857" t="s">
        <v>26138</v>
      </c>
      <c r="S7857" t="s">
        <v>36326</v>
      </c>
      <c r="T7857">
        <v>0.32911398597860803</v>
      </c>
      <c r="U7857">
        <v>0.603102917160658</v>
      </c>
      <c r="V7857">
        <v>20.5858079677812</v>
      </c>
      <c r="W7857">
        <v>0.123414495547065</v>
      </c>
      <c r="X7857">
        <v>0.704072456322962</v>
      </c>
      <c r="Y7857">
        <v>24.109724892513601</v>
      </c>
      <c r="Z7857">
        <v>0.306975110376564</v>
      </c>
      <c r="AA7857">
        <v>0.72610664078822296</v>
      </c>
      <c r="AB7857">
        <v>23.072250270983101</v>
      </c>
      <c r="AC7857">
        <v>0.27780950890804001</v>
      </c>
      <c r="AD7857">
        <v>0.68253123924728298</v>
      </c>
      <c r="AE7857">
        <v>23.109724972207299</v>
      </c>
      <c r="AF7857">
        <v>0.64997455747578503</v>
      </c>
      <c r="AG7857">
        <v>0.80674443595273604</v>
      </c>
      <c r="AH7857">
        <v>-2.3114580204870001</v>
      </c>
      <c r="AI7857">
        <v>3.6185182304427702E-2</v>
      </c>
      <c r="AJ7857">
        <v>0.78121606160956403</v>
      </c>
      <c r="AK7857">
        <v>24.109724892513601</v>
      </c>
    </row>
    <row r="7858" spans="1:37" x14ac:dyDescent="0.2">
      <c r="A7858" t="s">
        <v>24716</v>
      </c>
      <c r="B7858">
        <v>96851742</v>
      </c>
      <c r="C7858">
        <v>96851918</v>
      </c>
      <c r="D7858">
        <v>177</v>
      </c>
      <c r="E7858" t="s">
        <v>26141</v>
      </c>
      <c r="F7858">
        <v>2</v>
      </c>
      <c r="G7858" t="s">
        <v>3938</v>
      </c>
      <c r="H7858" t="s">
        <v>31000</v>
      </c>
      <c r="I7858">
        <v>7</v>
      </c>
      <c r="J7858">
        <v>96672564</v>
      </c>
      <c r="K7858">
        <v>96709880</v>
      </c>
      <c r="L7858">
        <v>37317</v>
      </c>
      <c r="M7858">
        <v>2</v>
      </c>
      <c r="N7858">
        <v>7979</v>
      </c>
      <c r="O7858" t="s">
        <v>26142</v>
      </c>
      <c r="P7858">
        <v>-141862</v>
      </c>
      <c r="Q7858" t="s">
        <v>26143</v>
      </c>
      <c r="R7858" t="s">
        <v>26144</v>
      </c>
      <c r="S7858" t="s">
        <v>36327</v>
      </c>
      <c r="T7858">
        <v>0.28816098082751201</v>
      </c>
      <c r="U7858">
        <v>0.603102917160658</v>
      </c>
      <c r="V7858">
        <v>0.67712778546248598</v>
      </c>
      <c r="W7858">
        <v>7.3353085896561698E-2</v>
      </c>
      <c r="X7858">
        <v>0.704072456322962</v>
      </c>
      <c r="Y7858">
        <v>-2.4183303285456499</v>
      </c>
      <c r="Z7858">
        <v>0.597348171998626</v>
      </c>
      <c r="AA7858">
        <v>0.84521697243271998</v>
      </c>
      <c r="AB7858">
        <v>0.35267570823609101</v>
      </c>
      <c r="AC7858">
        <v>0.23937005682089399</v>
      </c>
      <c r="AD7858">
        <v>0.68253123924728298</v>
      </c>
      <c r="AE7858">
        <v>-0.48885280422254401</v>
      </c>
      <c r="AF7858">
        <v>0.122281458590385</v>
      </c>
      <c r="AG7858">
        <v>0.68151250837662902</v>
      </c>
      <c r="AH7858">
        <v>0.72028769571298901</v>
      </c>
      <c r="AI7858">
        <v>7.9422982844004494E-2</v>
      </c>
      <c r="AJ7858">
        <v>0.78121606160956403</v>
      </c>
      <c r="AK7858">
        <v>-2.5659192156359798</v>
      </c>
    </row>
    <row r="7859" spans="1:37" x14ac:dyDescent="0.2">
      <c r="A7859" t="s">
        <v>24716</v>
      </c>
      <c r="B7859">
        <v>96851918</v>
      </c>
      <c r="C7859">
        <v>96852094</v>
      </c>
      <c r="D7859">
        <v>177</v>
      </c>
      <c r="E7859" t="s">
        <v>26145</v>
      </c>
      <c r="F7859">
        <v>3</v>
      </c>
      <c r="G7859" t="s">
        <v>6225</v>
      </c>
      <c r="H7859" t="s">
        <v>31000</v>
      </c>
      <c r="I7859">
        <v>7</v>
      </c>
      <c r="J7859">
        <v>96672564</v>
      </c>
      <c r="K7859">
        <v>96709880</v>
      </c>
      <c r="L7859">
        <v>37317</v>
      </c>
      <c r="M7859">
        <v>2</v>
      </c>
      <c r="N7859">
        <v>7979</v>
      </c>
      <c r="O7859" t="s">
        <v>26142</v>
      </c>
      <c r="P7859">
        <v>-142038</v>
      </c>
      <c r="Q7859" t="s">
        <v>26143</v>
      </c>
      <c r="R7859" t="s">
        <v>26144</v>
      </c>
      <c r="S7859" t="s">
        <v>36327</v>
      </c>
      <c r="T7859">
        <v>0.28816098082751201</v>
      </c>
      <c r="U7859">
        <v>0.603102917160658</v>
      </c>
      <c r="V7859">
        <v>0.67712778546248598</v>
      </c>
      <c r="W7859">
        <v>7.3353085896561698E-2</v>
      </c>
      <c r="X7859">
        <v>0.704072456322962</v>
      </c>
      <c r="Y7859">
        <v>-2.4183303285456499</v>
      </c>
      <c r="Z7859">
        <v>0.597348171998626</v>
      </c>
      <c r="AA7859">
        <v>0.84521697243271998</v>
      </c>
      <c r="AB7859">
        <v>0.35267570823609101</v>
      </c>
      <c r="AC7859">
        <v>0.23937005682089399</v>
      </c>
      <c r="AD7859">
        <v>0.68253123924728298</v>
      </c>
      <c r="AE7859">
        <v>-0.48885280422254401</v>
      </c>
      <c r="AF7859">
        <v>0.122281458590385</v>
      </c>
      <c r="AG7859">
        <v>0.68151250837662902</v>
      </c>
      <c r="AH7859">
        <v>0.72028769571298901</v>
      </c>
      <c r="AI7859">
        <v>7.9422982844004494E-2</v>
      </c>
      <c r="AJ7859">
        <v>0.78121606160956403</v>
      </c>
      <c r="AK7859">
        <v>-2.5659192156359798</v>
      </c>
    </row>
    <row r="7860" spans="1:37" x14ac:dyDescent="0.2">
      <c r="A7860" t="s">
        <v>24716</v>
      </c>
      <c r="B7860">
        <v>97731829</v>
      </c>
      <c r="C7860">
        <v>97731980</v>
      </c>
      <c r="D7860">
        <v>152</v>
      </c>
      <c r="E7860" t="s">
        <v>26146</v>
      </c>
      <c r="F7860">
        <v>12</v>
      </c>
      <c r="G7860" t="s">
        <v>26147</v>
      </c>
      <c r="H7860" t="s">
        <v>30987</v>
      </c>
      <c r="I7860">
        <v>7</v>
      </c>
      <c r="J7860">
        <v>97732084</v>
      </c>
      <c r="K7860">
        <v>97740438</v>
      </c>
      <c r="L7860">
        <v>8355</v>
      </c>
      <c r="M7860">
        <v>1</v>
      </c>
      <c r="N7860">
        <v>6863</v>
      </c>
      <c r="O7860" t="s">
        <v>26148</v>
      </c>
      <c r="P7860">
        <v>-104</v>
      </c>
      <c r="Q7860" t="s">
        <v>26149</v>
      </c>
      <c r="R7860" t="s">
        <v>26150</v>
      </c>
      <c r="S7860" t="s">
        <v>36328</v>
      </c>
      <c r="T7860">
        <v>0.32911398597860803</v>
      </c>
      <c r="U7860">
        <v>0.603102917160658</v>
      </c>
      <c r="V7860">
        <v>22.898699617489701</v>
      </c>
      <c r="W7860">
        <v>0.123414495547065</v>
      </c>
      <c r="X7860">
        <v>0.704072456322962</v>
      </c>
      <c r="Y7860">
        <v>24.5907200082756</v>
      </c>
      <c r="Z7860">
        <v>0.306975110376564</v>
      </c>
      <c r="AA7860">
        <v>0.72610664078822296</v>
      </c>
      <c r="AB7860">
        <v>23.553245362961398</v>
      </c>
      <c r="AC7860">
        <v>0.27780950890804001</v>
      </c>
      <c r="AD7860">
        <v>0.68253123924728298</v>
      </c>
      <c r="AE7860">
        <v>23.5907200653748</v>
      </c>
      <c r="AF7860">
        <v>0.64997455747578503</v>
      </c>
      <c r="AG7860">
        <v>0.80674443595273604</v>
      </c>
      <c r="AH7860">
        <v>-4.9306369501102301E-2</v>
      </c>
      <c r="AI7860">
        <v>3.6185182304427702E-2</v>
      </c>
      <c r="AJ7860">
        <v>0.78121606160956403</v>
      </c>
      <c r="AK7860">
        <v>24.5907200082756</v>
      </c>
    </row>
    <row r="7861" spans="1:37" x14ac:dyDescent="0.2">
      <c r="A7861" t="s">
        <v>24716</v>
      </c>
      <c r="B7861">
        <v>97732195</v>
      </c>
      <c r="C7861">
        <v>97732493</v>
      </c>
      <c r="D7861">
        <v>299</v>
      </c>
      <c r="E7861" t="s">
        <v>26151</v>
      </c>
      <c r="F7861">
        <v>21</v>
      </c>
      <c r="G7861" t="s">
        <v>26152</v>
      </c>
      <c r="H7861" t="s">
        <v>30987</v>
      </c>
      <c r="I7861">
        <v>7</v>
      </c>
      <c r="J7861">
        <v>97732161</v>
      </c>
      <c r="K7861">
        <v>97733090</v>
      </c>
      <c r="L7861">
        <v>930</v>
      </c>
      <c r="M7861">
        <v>1</v>
      </c>
      <c r="N7861">
        <v>6863</v>
      </c>
      <c r="O7861" t="s">
        <v>26153</v>
      </c>
      <c r="P7861">
        <v>34</v>
      </c>
      <c r="Q7861" t="s">
        <v>26149</v>
      </c>
      <c r="R7861" t="s">
        <v>26150</v>
      </c>
      <c r="S7861" t="s">
        <v>36328</v>
      </c>
      <c r="T7861">
        <v>0.32911398597860803</v>
      </c>
      <c r="U7861">
        <v>0.603102917160658</v>
      </c>
      <c r="V7861">
        <v>22.898699617489701</v>
      </c>
      <c r="W7861">
        <v>0.123414495547065</v>
      </c>
      <c r="X7861">
        <v>0.704072456322962</v>
      </c>
      <c r="Y7861">
        <v>24.5907200082756</v>
      </c>
      <c r="Z7861">
        <v>0.306975110376564</v>
      </c>
      <c r="AA7861">
        <v>0.72610664078822296</v>
      </c>
      <c r="AB7861">
        <v>23.553245362961398</v>
      </c>
      <c r="AC7861">
        <v>0.27780950890804001</v>
      </c>
      <c r="AD7861">
        <v>0.68253123924728298</v>
      </c>
      <c r="AE7861">
        <v>23.5907200653748</v>
      </c>
      <c r="AF7861">
        <v>0.64997455747578503</v>
      </c>
      <c r="AG7861">
        <v>0.80674443595273604</v>
      </c>
      <c r="AH7861">
        <v>-4.9306369501102301E-2</v>
      </c>
      <c r="AI7861">
        <v>3.6185182304427702E-2</v>
      </c>
      <c r="AJ7861">
        <v>0.78121606160956403</v>
      </c>
      <c r="AK7861">
        <v>24.5907200082756</v>
      </c>
    </row>
    <row r="7862" spans="1:37" x14ac:dyDescent="0.2">
      <c r="A7862" t="s">
        <v>24716</v>
      </c>
      <c r="B7862">
        <v>98203713</v>
      </c>
      <c r="C7862">
        <v>98204012</v>
      </c>
      <c r="D7862">
        <v>300</v>
      </c>
      <c r="E7862" t="s">
        <v>26154</v>
      </c>
      <c r="F7862">
        <v>7</v>
      </c>
      <c r="G7862" t="s">
        <v>26155</v>
      </c>
      <c r="H7862" t="s">
        <v>36329</v>
      </c>
      <c r="I7862">
        <v>7</v>
      </c>
      <c r="J7862">
        <v>98211439</v>
      </c>
      <c r="K7862">
        <v>98215457</v>
      </c>
      <c r="L7862">
        <v>4019</v>
      </c>
      <c r="M7862">
        <v>1</v>
      </c>
      <c r="N7862">
        <v>168620</v>
      </c>
      <c r="O7862" t="s">
        <v>26156</v>
      </c>
      <c r="P7862">
        <v>-7427</v>
      </c>
      <c r="Q7862" t="s">
        <v>26157</v>
      </c>
      <c r="R7862" t="s">
        <v>26158</v>
      </c>
      <c r="S7862" t="s">
        <v>36330</v>
      </c>
      <c r="T7862">
        <v>0.506551998792793</v>
      </c>
      <c r="U7862">
        <v>0.78288571403930396</v>
      </c>
      <c r="V7862">
        <v>4.2858110303407599</v>
      </c>
      <c r="W7862">
        <v>0.49709177864118298</v>
      </c>
      <c r="X7862">
        <v>0.78363289935355196</v>
      </c>
      <c r="Y7862">
        <v>0.611306446095775</v>
      </c>
      <c r="Z7862">
        <v>0.64127342146525201</v>
      </c>
      <c r="AA7862">
        <v>0.84521697243271998</v>
      </c>
      <c r="AB7862">
        <v>3.6022860810069801</v>
      </c>
      <c r="AC7862">
        <v>0.63966253792798</v>
      </c>
      <c r="AD7862">
        <v>0.87989882095915395</v>
      </c>
      <c r="AE7862">
        <v>-0.27837190787539601</v>
      </c>
      <c r="AF7862">
        <v>0.43559387281936701</v>
      </c>
      <c r="AG7862">
        <v>0.80674443595273604</v>
      </c>
      <c r="AH7862">
        <v>2.8997865707755102</v>
      </c>
      <c r="AI7862">
        <v>0.414159359489496</v>
      </c>
      <c r="AJ7862">
        <v>0.78121606160956403</v>
      </c>
      <c r="AK7862">
        <v>1.34218209628721</v>
      </c>
    </row>
    <row r="7863" spans="1:37" x14ac:dyDescent="0.2">
      <c r="A7863" t="s">
        <v>24716</v>
      </c>
      <c r="B7863">
        <v>98204091</v>
      </c>
      <c r="C7863">
        <v>98204243</v>
      </c>
      <c r="D7863">
        <v>153</v>
      </c>
      <c r="E7863" t="s">
        <v>26159</v>
      </c>
      <c r="F7863">
        <v>13</v>
      </c>
      <c r="G7863" t="s">
        <v>26160</v>
      </c>
      <c r="H7863" t="s">
        <v>36329</v>
      </c>
      <c r="I7863">
        <v>7</v>
      </c>
      <c r="J7863">
        <v>98211439</v>
      </c>
      <c r="K7863">
        <v>98215457</v>
      </c>
      <c r="L7863">
        <v>4019</v>
      </c>
      <c r="M7863">
        <v>1</v>
      </c>
      <c r="N7863">
        <v>168620</v>
      </c>
      <c r="O7863" t="s">
        <v>26156</v>
      </c>
      <c r="P7863">
        <v>-7196</v>
      </c>
      <c r="Q7863" t="s">
        <v>26157</v>
      </c>
      <c r="R7863" t="s">
        <v>26158</v>
      </c>
      <c r="S7863" t="s">
        <v>36330</v>
      </c>
      <c r="T7863">
        <v>0.506551998792793</v>
      </c>
      <c r="U7863">
        <v>0.78288571403930396</v>
      </c>
      <c r="V7863">
        <v>4.2858110303407599</v>
      </c>
      <c r="W7863">
        <v>0.49709177864118298</v>
      </c>
      <c r="X7863">
        <v>0.78363289935355196</v>
      </c>
      <c r="Y7863">
        <v>0.611306446095775</v>
      </c>
      <c r="Z7863">
        <v>0.64127342146525201</v>
      </c>
      <c r="AA7863">
        <v>0.84521697243271998</v>
      </c>
      <c r="AB7863">
        <v>3.6022860810069801</v>
      </c>
      <c r="AC7863">
        <v>0.63966253792798</v>
      </c>
      <c r="AD7863">
        <v>0.87989882095915395</v>
      </c>
      <c r="AE7863">
        <v>-0.27837190787539601</v>
      </c>
      <c r="AF7863">
        <v>0.43559387281936701</v>
      </c>
      <c r="AG7863">
        <v>0.80674443595273604</v>
      </c>
      <c r="AH7863">
        <v>2.8997865707755102</v>
      </c>
      <c r="AI7863">
        <v>0.414159359489496</v>
      </c>
      <c r="AJ7863">
        <v>0.78121606160956403</v>
      </c>
      <c r="AK7863">
        <v>1.34218209628721</v>
      </c>
    </row>
    <row r="7864" spans="1:37" x14ac:dyDescent="0.2">
      <c r="A7864" t="s">
        <v>24716</v>
      </c>
      <c r="B7864">
        <v>98233371</v>
      </c>
      <c r="C7864">
        <v>98233556</v>
      </c>
      <c r="D7864">
        <v>186</v>
      </c>
      <c r="E7864" t="s">
        <v>26161</v>
      </c>
      <c r="F7864">
        <v>6</v>
      </c>
      <c r="G7864" t="s">
        <v>26162</v>
      </c>
      <c r="H7864" t="s">
        <v>30987</v>
      </c>
      <c r="I7864">
        <v>7</v>
      </c>
      <c r="J7864">
        <v>98215516</v>
      </c>
      <c r="K7864">
        <v>98233842</v>
      </c>
      <c r="L7864">
        <v>18327</v>
      </c>
      <c r="M7864">
        <v>2</v>
      </c>
      <c r="N7864">
        <v>25851</v>
      </c>
      <c r="O7864" t="s">
        <v>26163</v>
      </c>
      <c r="P7864">
        <v>286</v>
      </c>
      <c r="Q7864" t="s">
        <v>26164</v>
      </c>
      <c r="R7864" t="s">
        <v>26165</v>
      </c>
      <c r="S7864" t="s">
        <v>36331</v>
      </c>
      <c r="T7864">
        <v>0.583211159830616</v>
      </c>
      <c r="U7864">
        <v>0.81360520874211995</v>
      </c>
      <c r="V7864">
        <v>-0.11184341871385101</v>
      </c>
      <c r="W7864">
        <v>0.20525741147413201</v>
      </c>
      <c r="X7864">
        <v>0.704072456322962</v>
      </c>
      <c r="Y7864">
        <v>-24.466422743852799</v>
      </c>
      <c r="Z7864">
        <v>1</v>
      </c>
      <c r="AA7864">
        <v>1</v>
      </c>
      <c r="AB7864">
        <v>-1.07531749127571</v>
      </c>
      <c r="AC7864">
        <v>0.32081866871113202</v>
      </c>
      <c r="AD7864">
        <v>0.68773325147593101</v>
      </c>
      <c r="AE7864">
        <v>-0.54213277835662899</v>
      </c>
      <c r="AF7864">
        <v>0.23669707478149901</v>
      </c>
      <c r="AG7864">
        <v>0.69020448338054297</v>
      </c>
      <c r="AH7864">
        <v>0.81776720808249903</v>
      </c>
      <c r="AI7864">
        <v>0.24456414000292601</v>
      </c>
      <c r="AJ7864">
        <v>0.78121606160956403</v>
      </c>
      <c r="AK7864">
        <v>-24.691659053768898</v>
      </c>
    </row>
    <row r="7865" spans="1:37" x14ac:dyDescent="0.2">
      <c r="A7865" t="s">
        <v>24716</v>
      </c>
      <c r="B7865">
        <v>98236061</v>
      </c>
      <c r="C7865">
        <v>98236206</v>
      </c>
      <c r="D7865">
        <v>146</v>
      </c>
      <c r="E7865" t="s">
        <v>26166</v>
      </c>
      <c r="F7865">
        <v>5</v>
      </c>
      <c r="G7865" t="s">
        <v>26167</v>
      </c>
      <c r="H7865" t="s">
        <v>31032</v>
      </c>
      <c r="I7865">
        <v>7</v>
      </c>
      <c r="J7865">
        <v>98215516</v>
      </c>
      <c r="K7865">
        <v>98233842</v>
      </c>
      <c r="L7865">
        <v>18327</v>
      </c>
      <c r="M7865">
        <v>2</v>
      </c>
      <c r="N7865">
        <v>25851</v>
      </c>
      <c r="O7865" t="s">
        <v>26163</v>
      </c>
      <c r="P7865">
        <v>-2219</v>
      </c>
      <c r="Q7865" t="s">
        <v>26164</v>
      </c>
      <c r="R7865" t="s">
        <v>26165</v>
      </c>
      <c r="S7865" t="s">
        <v>36331</v>
      </c>
      <c r="T7865">
        <v>0.32911398597860803</v>
      </c>
      <c r="U7865">
        <v>0.603102917160658</v>
      </c>
      <c r="V7865">
        <v>22.2753982837066</v>
      </c>
      <c r="W7865">
        <v>0.38920677604595899</v>
      </c>
      <c r="X7865">
        <v>0.704072456322962</v>
      </c>
      <c r="Y7865">
        <v>-22.073764465165802</v>
      </c>
      <c r="Z7865">
        <v>0.48464167878831399</v>
      </c>
      <c r="AA7865">
        <v>0.84435025072159198</v>
      </c>
      <c r="AB7865">
        <v>21.311924429713901</v>
      </c>
      <c r="AC7865">
        <v>0.21073619169722799</v>
      </c>
      <c r="AD7865">
        <v>0.68253123924728298</v>
      </c>
      <c r="AE7865">
        <v>-22.073764465165802</v>
      </c>
      <c r="AF7865">
        <v>0.16793847098801201</v>
      </c>
      <c r="AG7865">
        <v>0.68151250837662902</v>
      </c>
      <c r="AH7865">
        <v>22.2753982837066</v>
      </c>
      <c r="AI7865">
        <v>0.52399907623471598</v>
      </c>
      <c r="AJ7865">
        <v>0.78121606160956403</v>
      </c>
      <c r="AK7865">
        <v>-21.205009268426199</v>
      </c>
    </row>
    <row r="7866" spans="1:37" x14ac:dyDescent="0.2">
      <c r="A7866" t="s">
        <v>24716</v>
      </c>
      <c r="B7866">
        <v>98236206</v>
      </c>
      <c r="C7866">
        <v>98236351</v>
      </c>
      <c r="D7866">
        <v>146</v>
      </c>
      <c r="E7866" t="s">
        <v>26168</v>
      </c>
      <c r="F7866">
        <v>3</v>
      </c>
      <c r="G7866" t="s">
        <v>26169</v>
      </c>
      <c r="H7866" t="s">
        <v>31032</v>
      </c>
      <c r="I7866">
        <v>7</v>
      </c>
      <c r="J7866">
        <v>98215516</v>
      </c>
      <c r="K7866">
        <v>98233842</v>
      </c>
      <c r="L7866">
        <v>18327</v>
      </c>
      <c r="M7866">
        <v>2</v>
      </c>
      <c r="N7866">
        <v>25851</v>
      </c>
      <c r="O7866" t="s">
        <v>26163</v>
      </c>
      <c r="P7866">
        <v>-2364</v>
      </c>
      <c r="Q7866" t="s">
        <v>26164</v>
      </c>
      <c r="R7866" t="s">
        <v>26165</v>
      </c>
      <c r="S7866" t="s">
        <v>36331</v>
      </c>
      <c r="T7866">
        <v>0.32911398597860803</v>
      </c>
      <c r="U7866">
        <v>0.603102917160658</v>
      </c>
      <c r="V7866">
        <v>22.2753982837066</v>
      </c>
      <c r="W7866">
        <v>0.38920677604595899</v>
      </c>
      <c r="X7866">
        <v>0.704072456322962</v>
      </c>
      <c r="Y7866">
        <v>-22.073764465165802</v>
      </c>
      <c r="Z7866">
        <v>0.48464167878831399</v>
      </c>
      <c r="AA7866">
        <v>0.84435025072159198</v>
      </c>
      <c r="AB7866">
        <v>21.311924429713901</v>
      </c>
      <c r="AC7866">
        <v>0.21073619169722799</v>
      </c>
      <c r="AD7866">
        <v>0.68253123924728298</v>
      </c>
      <c r="AE7866">
        <v>-22.073764465165802</v>
      </c>
      <c r="AF7866">
        <v>0.16793847098801201</v>
      </c>
      <c r="AG7866">
        <v>0.68151250837662902</v>
      </c>
      <c r="AH7866">
        <v>22.2753982837066</v>
      </c>
      <c r="AI7866">
        <v>0.52399907623471598</v>
      </c>
      <c r="AJ7866">
        <v>0.78121606160956403</v>
      </c>
      <c r="AK7866">
        <v>-21.205009268426199</v>
      </c>
    </row>
    <row r="7867" spans="1:37" x14ac:dyDescent="0.2">
      <c r="A7867" t="s">
        <v>24716</v>
      </c>
      <c r="B7867">
        <v>98251959</v>
      </c>
      <c r="C7867">
        <v>98252249</v>
      </c>
      <c r="D7867">
        <v>291</v>
      </c>
      <c r="E7867" t="s">
        <v>26170</v>
      </c>
      <c r="F7867">
        <v>28</v>
      </c>
      <c r="G7867" t="s">
        <v>26171</v>
      </c>
      <c r="H7867" t="s">
        <v>30987</v>
      </c>
      <c r="I7867">
        <v>7</v>
      </c>
      <c r="J7867">
        <v>98214624</v>
      </c>
      <c r="K7867">
        <v>98252232</v>
      </c>
      <c r="L7867">
        <v>37609</v>
      </c>
      <c r="M7867">
        <v>2</v>
      </c>
      <c r="N7867">
        <v>25851</v>
      </c>
      <c r="O7867" t="s">
        <v>26172</v>
      </c>
      <c r="P7867">
        <v>0</v>
      </c>
      <c r="Q7867" t="s">
        <v>26164</v>
      </c>
      <c r="R7867" t="s">
        <v>26165</v>
      </c>
      <c r="S7867" t="s">
        <v>36331</v>
      </c>
      <c r="T7867">
        <v>0.32911398597860803</v>
      </c>
      <c r="U7867">
        <v>0.603102917160658</v>
      </c>
      <c r="V7867">
        <v>24.277211127209501</v>
      </c>
      <c r="W7867">
        <v>0.89107655920673101</v>
      </c>
      <c r="X7867">
        <v>0.95159051474143896</v>
      </c>
      <c r="Y7867">
        <v>2.4538916311272598</v>
      </c>
      <c r="Z7867">
        <v>0.306975110376564</v>
      </c>
      <c r="AA7867">
        <v>0.72610664078822296</v>
      </c>
      <c r="AB7867">
        <v>23.601732239996899</v>
      </c>
      <c r="AC7867">
        <v>0.75388744886274095</v>
      </c>
      <c r="AD7867">
        <v>0.87989882095915395</v>
      </c>
      <c r="AE7867">
        <v>1.4538916985380399</v>
      </c>
      <c r="AF7867">
        <v>0.61410715005536498</v>
      </c>
      <c r="AG7867">
        <v>0.80674443595273604</v>
      </c>
      <c r="AH7867">
        <v>3.1782569190725898</v>
      </c>
      <c r="AI7867">
        <v>0.56157887380500204</v>
      </c>
      <c r="AJ7867">
        <v>0.78121606160956403</v>
      </c>
      <c r="AK7867">
        <v>3.32264679274346</v>
      </c>
    </row>
    <row r="7868" spans="1:37" x14ac:dyDescent="0.2">
      <c r="A7868" t="s">
        <v>24716</v>
      </c>
      <c r="B7868">
        <v>98252310</v>
      </c>
      <c r="C7868">
        <v>98252462</v>
      </c>
      <c r="D7868">
        <v>153</v>
      </c>
      <c r="E7868" t="s">
        <v>26173</v>
      </c>
      <c r="F7868">
        <v>22</v>
      </c>
      <c r="G7868" t="s">
        <v>26174</v>
      </c>
      <c r="H7868" t="s">
        <v>30987</v>
      </c>
      <c r="I7868">
        <v>7</v>
      </c>
      <c r="J7868">
        <v>98252379</v>
      </c>
      <c r="K7868">
        <v>98291524</v>
      </c>
      <c r="L7868">
        <v>39146</v>
      </c>
      <c r="M7868">
        <v>1</v>
      </c>
      <c r="N7868">
        <v>25798</v>
      </c>
      <c r="O7868" t="s">
        <v>26175</v>
      </c>
      <c r="P7868">
        <v>0</v>
      </c>
      <c r="Q7868" t="s">
        <v>26176</v>
      </c>
      <c r="R7868" t="s">
        <v>26177</v>
      </c>
      <c r="S7868" t="s">
        <v>36332</v>
      </c>
      <c r="T7868">
        <v>0.32911398597860803</v>
      </c>
      <c r="U7868">
        <v>0.603102917160658</v>
      </c>
      <c r="V7868">
        <v>24.277211127209501</v>
      </c>
      <c r="W7868">
        <v>0.89107655920673101</v>
      </c>
      <c r="X7868">
        <v>0.95159051474143896</v>
      </c>
      <c r="Y7868">
        <v>2.4538916311272598</v>
      </c>
      <c r="Z7868">
        <v>0.306975110376564</v>
      </c>
      <c r="AA7868">
        <v>0.72610664078822296</v>
      </c>
      <c r="AB7868">
        <v>23.601732239996899</v>
      </c>
      <c r="AC7868">
        <v>0.75388744886274095</v>
      </c>
      <c r="AD7868">
        <v>0.87989882095915395</v>
      </c>
      <c r="AE7868">
        <v>1.4538916985380399</v>
      </c>
      <c r="AF7868">
        <v>0.61410715005536498</v>
      </c>
      <c r="AG7868">
        <v>0.80674443595273604</v>
      </c>
      <c r="AH7868">
        <v>3.1782569190725898</v>
      </c>
      <c r="AI7868">
        <v>0.56157887380500204</v>
      </c>
      <c r="AJ7868">
        <v>0.78121606160956403</v>
      </c>
      <c r="AK7868">
        <v>3.32264679274346</v>
      </c>
    </row>
    <row r="7869" spans="1:37" x14ac:dyDescent="0.2">
      <c r="A7869" t="s">
        <v>24716</v>
      </c>
      <c r="B7869">
        <v>98512531</v>
      </c>
      <c r="C7869">
        <v>98512683</v>
      </c>
      <c r="D7869">
        <v>153</v>
      </c>
      <c r="E7869" t="s">
        <v>26178</v>
      </c>
      <c r="F7869">
        <v>3</v>
      </c>
      <c r="G7869" t="s">
        <v>26179</v>
      </c>
      <c r="H7869" t="s">
        <v>31000</v>
      </c>
      <c r="I7869">
        <v>7</v>
      </c>
      <c r="J7869">
        <v>98617285</v>
      </c>
      <c r="K7869">
        <v>98629869</v>
      </c>
      <c r="L7869">
        <v>12585</v>
      </c>
      <c r="M7869">
        <v>1</v>
      </c>
      <c r="N7869">
        <v>4885</v>
      </c>
      <c r="O7869" t="s">
        <v>26180</v>
      </c>
      <c r="P7869">
        <v>-104602</v>
      </c>
      <c r="Q7869" t="s">
        <v>26181</v>
      </c>
      <c r="R7869" t="s">
        <v>26182</v>
      </c>
      <c r="S7869" t="s">
        <v>36333</v>
      </c>
      <c r="T7869">
        <v>0.35387198439864398</v>
      </c>
      <c r="U7869">
        <v>0.603102917160658</v>
      </c>
      <c r="V7869">
        <v>-22.212723998638101</v>
      </c>
      <c r="W7869" t="s">
        <v>40</v>
      </c>
      <c r="X7869" t="s">
        <v>40</v>
      </c>
      <c r="Y7869">
        <v>0</v>
      </c>
      <c r="Z7869">
        <v>0.69013698642955401</v>
      </c>
      <c r="AA7869">
        <v>0.84521697243271998</v>
      </c>
      <c r="AB7869">
        <v>-6.0078156660723497E-2</v>
      </c>
      <c r="AC7869">
        <v>0.27780950890804001</v>
      </c>
      <c r="AD7869">
        <v>0.68253123924728298</v>
      </c>
      <c r="AE7869">
        <v>22.832921920811899</v>
      </c>
      <c r="AF7869">
        <v>0.32549523997010099</v>
      </c>
      <c r="AG7869">
        <v>0.70473078222419605</v>
      </c>
      <c r="AH7869">
        <v>-22.758921349531299</v>
      </c>
      <c r="AI7869">
        <v>0.35038410267202102</v>
      </c>
      <c r="AJ7869">
        <v>0.78121606160956403</v>
      </c>
      <c r="AK7869">
        <v>-22.688532031803</v>
      </c>
    </row>
    <row r="7870" spans="1:37" x14ac:dyDescent="0.2">
      <c r="A7870" t="s">
        <v>24716</v>
      </c>
      <c r="B7870">
        <v>98512703</v>
      </c>
      <c r="C7870">
        <v>98512973</v>
      </c>
      <c r="D7870">
        <v>271</v>
      </c>
      <c r="E7870" t="s">
        <v>26183</v>
      </c>
      <c r="F7870">
        <v>4</v>
      </c>
      <c r="G7870" t="s">
        <v>26184</v>
      </c>
      <c r="H7870" t="s">
        <v>31000</v>
      </c>
      <c r="I7870">
        <v>7</v>
      </c>
      <c r="J7870">
        <v>98617285</v>
      </c>
      <c r="K7870">
        <v>98629869</v>
      </c>
      <c r="L7870">
        <v>12585</v>
      </c>
      <c r="M7870">
        <v>1</v>
      </c>
      <c r="N7870">
        <v>4885</v>
      </c>
      <c r="O7870" t="s">
        <v>26180</v>
      </c>
      <c r="P7870">
        <v>-104312</v>
      </c>
      <c r="Q7870" t="s">
        <v>26181</v>
      </c>
      <c r="R7870" t="s">
        <v>26182</v>
      </c>
      <c r="S7870" t="s">
        <v>36333</v>
      </c>
      <c r="T7870">
        <v>0.35387198439864398</v>
      </c>
      <c r="U7870">
        <v>0.603102917160658</v>
      </c>
      <c r="V7870">
        <v>-22.212723998638101</v>
      </c>
      <c r="W7870" t="s">
        <v>40</v>
      </c>
      <c r="X7870" t="s">
        <v>40</v>
      </c>
      <c r="Y7870">
        <v>0</v>
      </c>
      <c r="Z7870">
        <v>0.69013698642955401</v>
      </c>
      <c r="AA7870">
        <v>0.84521697243271998</v>
      </c>
      <c r="AB7870">
        <v>-6.0078156660723497E-2</v>
      </c>
      <c r="AC7870">
        <v>0.27780950890804001</v>
      </c>
      <c r="AD7870">
        <v>0.68253123924728298</v>
      </c>
      <c r="AE7870">
        <v>22.832921920811899</v>
      </c>
      <c r="AF7870">
        <v>0.32549523997010099</v>
      </c>
      <c r="AG7870">
        <v>0.70473078222419605</v>
      </c>
      <c r="AH7870">
        <v>-22.758921349531299</v>
      </c>
      <c r="AI7870">
        <v>0.35038410267202102</v>
      </c>
      <c r="AJ7870">
        <v>0.78121606160956403</v>
      </c>
      <c r="AK7870">
        <v>-22.688532031803</v>
      </c>
    </row>
    <row r="7871" spans="1:37" x14ac:dyDescent="0.2">
      <c r="A7871" t="s">
        <v>24716</v>
      </c>
      <c r="B7871">
        <v>99000918</v>
      </c>
      <c r="C7871">
        <v>99001183</v>
      </c>
      <c r="D7871">
        <v>266</v>
      </c>
      <c r="E7871" t="s">
        <v>26185</v>
      </c>
      <c r="F7871">
        <v>6</v>
      </c>
      <c r="G7871" t="s">
        <v>26186</v>
      </c>
      <c r="H7871" t="s">
        <v>36334</v>
      </c>
      <c r="I7871">
        <v>7</v>
      </c>
      <c r="J7871">
        <v>99014618</v>
      </c>
      <c r="K7871">
        <v>99050831</v>
      </c>
      <c r="L7871">
        <v>36214</v>
      </c>
      <c r="M7871">
        <v>1</v>
      </c>
      <c r="N7871">
        <v>101927550</v>
      </c>
      <c r="O7871" t="s">
        <v>26187</v>
      </c>
      <c r="P7871">
        <v>-13435</v>
      </c>
      <c r="Q7871" t="s">
        <v>40</v>
      </c>
      <c r="R7871" t="s">
        <v>26188</v>
      </c>
      <c r="S7871" t="s">
        <v>36335</v>
      </c>
      <c r="T7871">
        <v>0.644035865418358</v>
      </c>
      <c r="U7871">
        <v>0.84904924635754497</v>
      </c>
      <c r="V7871">
        <v>1.16144887448617</v>
      </c>
      <c r="W7871">
        <v>0.69201225521665499</v>
      </c>
      <c r="X7871">
        <v>0.95159051474143896</v>
      </c>
      <c r="Y7871">
        <v>-0.23135241798828801</v>
      </c>
      <c r="Z7871">
        <v>0.57853978204985401</v>
      </c>
      <c r="AA7871">
        <v>0.84521697243271998</v>
      </c>
      <c r="AB7871">
        <v>1.17419854535297</v>
      </c>
      <c r="AC7871">
        <v>0.59090205226999604</v>
      </c>
      <c r="AD7871">
        <v>0.87989882095915395</v>
      </c>
      <c r="AE7871">
        <v>-1.0964782194029701</v>
      </c>
      <c r="AF7871">
        <v>0.77173648502780101</v>
      </c>
      <c r="AG7871">
        <v>0.88417364479730298</v>
      </c>
      <c r="AH7871">
        <v>0.477215254038661</v>
      </c>
      <c r="AI7871">
        <v>0.81350599864527495</v>
      </c>
      <c r="AJ7871">
        <v>0.94390293416205995</v>
      </c>
      <c r="AK7871">
        <v>0.54119570133801498</v>
      </c>
    </row>
    <row r="7872" spans="1:37" x14ac:dyDescent="0.2">
      <c r="A7872" t="s">
        <v>24716</v>
      </c>
      <c r="B7872">
        <v>99115392</v>
      </c>
      <c r="C7872">
        <v>99115534</v>
      </c>
      <c r="D7872">
        <v>143</v>
      </c>
      <c r="E7872" t="s">
        <v>26189</v>
      </c>
      <c r="F7872">
        <v>1</v>
      </c>
      <c r="G7872" t="s">
        <v>26190</v>
      </c>
      <c r="H7872" t="s">
        <v>36336</v>
      </c>
      <c r="I7872">
        <v>7</v>
      </c>
      <c r="J7872">
        <v>99057205</v>
      </c>
      <c r="K7872">
        <v>99144019</v>
      </c>
      <c r="L7872">
        <v>86815</v>
      </c>
      <c r="M7872">
        <v>2</v>
      </c>
      <c r="N7872">
        <v>57154</v>
      </c>
      <c r="O7872" t="s">
        <v>26191</v>
      </c>
      <c r="P7872">
        <v>28485</v>
      </c>
      <c r="Q7872" t="s">
        <v>26192</v>
      </c>
      <c r="R7872" t="s">
        <v>26193</v>
      </c>
      <c r="S7872" t="s">
        <v>36337</v>
      </c>
      <c r="T7872">
        <v>0.35387198439864398</v>
      </c>
      <c r="U7872">
        <v>0.603102917160658</v>
      </c>
      <c r="V7872">
        <v>-22.212723998638101</v>
      </c>
      <c r="W7872" t="s">
        <v>40</v>
      </c>
      <c r="X7872" t="s">
        <v>40</v>
      </c>
      <c r="Y7872">
        <v>0</v>
      </c>
      <c r="Z7872">
        <v>0.184235113180511</v>
      </c>
      <c r="AA7872">
        <v>0.72610664078822296</v>
      </c>
      <c r="AB7872">
        <v>-22.212723998638101</v>
      </c>
      <c r="AC7872">
        <v>0.45677901822897599</v>
      </c>
      <c r="AD7872">
        <v>0.82872126865393902</v>
      </c>
      <c r="AE7872">
        <v>21.357114148247899</v>
      </c>
      <c r="AF7872">
        <v>0.501741946288212</v>
      </c>
      <c r="AG7872">
        <v>0.80674443595273604</v>
      </c>
      <c r="AH7872">
        <v>-21.283113595071701</v>
      </c>
      <c r="AI7872">
        <v>0.52399907623471598</v>
      </c>
      <c r="AJ7872">
        <v>0.78121606160956403</v>
      </c>
      <c r="AK7872">
        <v>-21.212724295447899</v>
      </c>
    </row>
    <row r="7873" spans="1:37" x14ac:dyDescent="0.2">
      <c r="A7873" t="s">
        <v>24716</v>
      </c>
      <c r="B7873">
        <v>99438401</v>
      </c>
      <c r="C7873">
        <v>99438560</v>
      </c>
      <c r="D7873">
        <v>160</v>
      </c>
      <c r="E7873" t="s">
        <v>26194</v>
      </c>
      <c r="F7873">
        <v>10</v>
      </c>
      <c r="G7873" t="s">
        <v>26195</v>
      </c>
      <c r="H7873" t="s">
        <v>30987</v>
      </c>
      <c r="I7873">
        <v>7</v>
      </c>
      <c r="J7873">
        <v>99434810</v>
      </c>
      <c r="K7873">
        <v>99438647</v>
      </c>
      <c r="L7873">
        <v>3838</v>
      </c>
      <c r="M7873">
        <v>2</v>
      </c>
      <c r="N7873">
        <v>26024</v>
      </c>
      <c r="O7873" t="s">
        <v>26196</v>
      </c>
      <c r="P7873">
        <v>87</v>
      </c>
      <c r="Q7873" t="s">
        <v>26197</v>
      </c>
      <c r="R7873" t="s">
        <v>26198</v>
      </c>
      <c r="S7873" t="s">
        <v>36338</v>
      </c>
      <c r="T7873">
        <v>0.152084254673993</v>
      </c>
      <c r="U7873">
        <v>0.603102917160658</v>
      </c>
      <c r="V7873">
        <v>24.4054840211166</v>
      </c>
      <c r="W7873">
        <v>0.123414495547065</v>
      </c>
      <c r="X7873">
        <v>0.704072456322962</v>
      </c>
      <c r="Y7873">
        <v>24.479484599314301</v>
      </c>
      <c r="Z7873">
        <v>0.306975110376564</v>
      </c>
      <c r="AA7873">
        <v>0.72610664078822296</v>
      </c>
      <c r="AB7873">
        <v>23.4420099588176</v>
      </c>
      <c r="AC7873">
        <v>0.27780950890804001</v>
      </c>
      <c r="AD7873">
        <v>0.68253123924728298</v>
      </c>
      <c r="AE7873">
        <v>23.479484660990199</v>
      </c>
      <c r="AF7873">
        <v>4.6407610929182198E-2</v>
      </c>
      <c r="AG7873">
        <v>0.476038960109122</v>
      </c>
      <c r="AH7873">
        <v>24.4054840211166</v>
      </c>
      <c r="AI7873">
        <v>3.6185182304427702E-2</v>
      </c>
      <c r="AJ7873">
        <v>0.78121606160956403</v>
      </c>
      <c r="AK7873">
        <v>24.479484599314301</v>
      </c>
    </row>
    <row r="7874" spans="1:37" x14ac:dyDescent="0.2">
      <c r="A7874" t="s">
        <v>24716</v>
      </c>
      <c r="B7874">
        <v>99438560</v>
      </c>
      <c r="C7874">
        <v>99438719</v>
      </c>
      <c r="D7874">
        <v>160</v>
      </c>
      <c r="E7874" t="s">
        <v>26199</v>
      </c>
      <c r="F7874">
        <v>12</v>
      </c>
      <c r="G7874" t="s">
        <v>26200</v>
      </c>
      <c r="H7874" t="s">
        <v>30987</v>
      </c>
      <c r="I7874">
        <v>7</v>
      </c>
      <c r="J7874">
        <v>99434810</v>
      </c>
      <c r="K7874">
        <v>99438647</v>
      </c>
      <c r="L7874">
        <v>3838</v>
      </c>
      <c r="M7874">
        <v>2</v>
      </c>
      <c r="N7874">
        <v>26024</v>
      </c>
      <c r="O7874" t="s">
        <v>26196</v>
      </c>
      <c r="P7874">
        <v>0</v>
      </c>
      <c r="Q7874" t="s">
        <v>26197</v>
      </c>
      <c r="R7874" t="s">
        <v>26198</v>
      </c>
      <c r="S7874" t="s">
        <v>36338</v>
      </c>
      <c r="T7874">
        <v>0.152084254673993</v>
      </c>
      <c r="U7874">
        <v>0.603102917160658</v>
      </c>
      <c r="V7874">
        <v>24.241351664921101</v>
      </c>
      <c r="W7874">
        <v>0.123414495547065</v>
      </c>
      <c r="X7874">
        <v>0.704072456322962</v>
      </c>
      <c r="Y7874">
        <v>24.315352242727698</v>
      </c>
      <c r="Z7874">
        <v>0.306975110376564</v>
      </c>
      <c r="AA7874">
        <v>0.72610664078822296</v>
      </c>
      <c r="AB7874">
        <v>23.277877610053601</v>
      </c>
      <c r="AC7874">
        <v>0.27780950890804001</v>
      </c>
      <c r="AD7874">
        <v>0.68253123924728298</v>
      </c>
      <c r="AE7874">
        <v>23.315352311834999</v>
      </c>
      <c r="AF7874">
        <v>4.6407610929182198E-2</v>
      </c>
      <c r="AG7874">
        <v>0.476038960109122</v>
      </c>
      <c r="AH7874">
        <v>24.241351664921101</v>
      </c>
      <c r="AI7874">
        <v>3.6185182304427702E-2</v>
      </c>
      <c r="AJ7874">
        <v>0.78121606160956403</v>
      </c>
      <c r="AK7874">
        <v>24.315352242727698</v>
      </c>
    </row>
    <row r="7875" spans="1:37" x14ac:dyDescent="0.2">
      <c r="A7875" t="s">
        <v>24716</v>
      </c>
      <c r="B7875">
        <v>99605366</v>
      </c>
      <c r="C7875">
        <v>99605537</v>
      </c>
      <c r="D7875">
        <v>172</v>
      </c>
      <c r="E7875" t="s">
        <v>26201</v>
      </c>
      <c r="F7875">
        <v>4</v>
      </c>
      <c r="G7875" t="s">
        <v>26202</v>
      </c>
      <c r="H7875" t="s">
        <v>36339</v>
      </c>
      <c r="I7875">
        <v>7</v>
      </c>
      <c r="J7875">
        <v>99598285</v>
      </c>
      <c r="K7875">
        <v>99605559</v>
      </c>
      <c r="L7875">
        <v>7275</v>
      </c>
      <c r="M7875">
        <v>1</v>
      </c>
      <c r="N7875">
        <v>100289187</v>
      </c>
      <c r="O7875" t="s">
        <v>26203</v>
      </c>
      <c r="P7875">
        <v>7081</v>
      </c>
      <c r="Q7875" t="s">
        <v>26204</v>
      </c>
      <c r="R7875" t="s">
        <v>26205</v>
      </c>
      <c r="S7875" t="s">
        <v>36340</v>
      </c>
      <c r="T7875">
        <v>0.97213403838398904</v>
      </c>
      <c r="U7875">
        <v>1</v>
      </c>
      <c r="V7875">
        <v>1.8846260499990499</v>
      </c>
      <c r="W7875">
        <v>0.89107655920673101</v>
      </c>
      <c r="X7875">
        <v>0.95159051474143896</v>
      </c>
      <c r="Y7875">
        <v>2.08987110344831</v>
      </c>
      <c r="Z7875">
        <v>0.69013698642955401</v>
      </c>
      <c r="AA7875">
        <v>0.84521697243271998</v>
      </c>
      <c r="AB7875">
        <v>0.92115207094066798</v>
      </c>
      <c r="AC7875">
        <v>0.75388744886274095</v>
      </c>
      <c r="AD7875">
        <v>0.87989882095915395</v>
      </c>
      <c r="AE7875">
        <v>1.0898712483648201</v>
      </c>
      <c r="AF7875">
        <v>0.61410715005536498</v>
      </c>
      <c r="AG7875">
        <v>0.80674443595273604</v>
      </c>
      <c r="AH7875">
        <v>2.81423621247473</v>
      </c>
      <c r="AI7875">
        <v>0.56157887380500204</v>
      </c>
      <c r="AJ7875">
        <v>0.78121606160956403</v>
      </c>
      <c r="AK7875">
        <v>2.9586260605371599</v>
      </c>
    </row>
    <row r="7876" spans="1:37" x14ac:dyDescent="0.2">
      <c r="A7876" t="s">
        <v>24716</v>
      </c>
      <c r="B7876">
        <v>99605537</v>
      </c>
      <c r="C7876">
        <v>99605708</v>
      </c>
      <c r="D7876">
        <v>172</v>
      </c>
      <c r="E7876" t="s">
        <v>26206</v>
      </c>
      <c r="F7876">
        <v>2</v>
      </c>
      <c r="G7876" t="s">
        <v>26207</v>
      </c>
      <c r="H7876" t="s">
        <v>36339</v>
      </c>
      <c r="I7876">
        <v>7</v>
      </c>
      <c r="J7876">
        <v>99598285</v>
      </c>
      <c r="K7876">
        <v>99605559</v>
      </c>
      <c r="L7876">
        <v>7275</v>
      </c>
      <c r="M7876">
        <v>1</v>
      </c>
      <c r="N7876">
        <v>100289187</v>
      </c>
      <c r="O7876" t="s">
        <v>26203</v>
      </c>
      <c r="P7876">
        <v>7252</v>
      </c>
      <c r="Q7876" t="s">
        <v>26204</v>
      </c>
      <c r="R7876" t="s">
        <v>26205</v>
      </c>
      <c r="S7876" t="s">
        <v>36340</v>
      </c>
      <c r="T7876">
        <v>0.97213403838398904</v>
      </c>
      <c r="U7876">
        <v>1</v>
      </c>
      <c r="V7876">
        <v>1.8846260499990499</v>
      </c>
      <c r="W7876">
        <v>0.89107655920673101</v>
      </c>
      <c r="X7876">
        <v>0.95159051474143896</v>
      </c>
      <c r="Y7876">
        <v>2.08987110344831</v>
      </c>
      <c r="Z7876">
        <v>0.69013698642955401</v>
      </c>
      <c r="AA7876">
        <v>0.84521697243271998</v>
      </c>
      <c r="AB7876">
        <v>0.92115207094066798</v>
      </c>
      <c r="AC7876">
        <v>0.75388744886274095</v>
      </c>
      <c r="AD7876">
        <v>0.87989882095915395</v>
      </c>
      <c r="AE7876">
        <v>1.0898712483648201</v>
      </c>
      <c r="AF7876">
        <v>0.61410715005536498</v>
      </c>
      <c r="AG7876">
        <v>0.80674443595273604</v>
      </c>
      <c r="AH7876">
        <v>2.81423621247473</v>
      </c>
      <c r="AI7876">
        <v>0.56157887380500204</v>
      </c>
      <c r="AJ7876">
        <v>0.78121606160956403</v>
      </c>
      <c r="AK7876">
        <v>2.9586260605371599</v>
      </c>
    </row>
    <row r="7877" spans="1:37" x14ac:dyDescent="0.2">
      <c r="A7877" t="s">
        <v>24716</v>
      </c>
      <c r="B7877">
        <v>99809791</v>
      </c>
      <c r="C7877">
        <v>99809965</v>
      </c>
      <c r="D7877">
        <v>175</v>
      </c>
      <c r="E7877" t="s">
        <v>26208</v>
      </c>
      <c r="F7877">
        <v>3</v>
      </c>
      <c r="G7877" t="s">
        <v>26209</v>
      </c>
      <c r="H7877" t="s">
        <v>31000</v>
      </c>
      <c r="I7877">
        <v>7</v>
      </c>
      <c r="J7877">
        <v>99828013</v>
      </c>
      <c r="K7877">
        <v>99839420</v>
      </c>
      <c r="L7877">
        <v>11408</v>
      </c>
      <c r="M7877">
        <v>1</v>
      </c>
      <c r="N7877">
        <v>64816</v>
      </c>
      <c r="O7877" t="s">
        <v>26210</v>
      </c>
      <c r="P7877">
        <v>-18048</v>
      </c>
      <c r="Q7877" t="s">
        <v>26211</v>
      </c>
      <c r="R7877" t="s">
        <v>26212</v>
      </c>
      <c r="S7877" t="s">
        <v>36341</v>
      </c>
      <c r="T7877">
        <v>0.18764847982989899</v>
      </c>
      <c r="U7877">
        <v>0.603102917160658</v>
      </c>
      <c r="V7877">
        <v>0.90229265107797196</v>
      </c>
      <c r="W7877">
        <v>0.66411108961822196</v>
      </c>
      <c r="X7877">
        <v>0.95159051474143896</v>
      </c>
      <c r="Y7877">
        <v>-0.50732256557564503</v>
      </c>
      <c r="Z7877">
        <v>0.66838904386562303</v>
      </c>
      <c r="AA7877">
        <v>0.84521697243271998</v>
      </c>
      <c r="AB7877">
        <v>0.57317437852848196</v>
      </c>
      <c r="AC7877">
        <v>0.61194598036958103</v>
      </c>
      <c r="AD7877">
        <v>0.87989882095915395</v>
      </c>
      <c r="AE7877">
        <v>-0.68369180490249903</v>
      </c>
      <c r="AF7877">
        <v>8.4527588936626999E-2</v>
      </c>
      <c r="AG7877">
        <v>0.66697324877174402</v>
      </c>
      <c r="AH7877">
        <v>0.84420915730274504</v>
      </c>
      <c r="AI7877">
        <v>0.89102459734093398</v>
      </c>
      <c r="AJ7877">
        <v>0.98621344597861504</v>
      </c>
      <c r="AK7877">
        <v>-0.17205041694075099</v>
      </c>
    </row>
    <row r="7878" spans="1:37" x14ac:dyDescent="0.2">
      <c r="A7878" t="s">
        <v>24716</v>
      </c>
      <c r="B7878">
        <v>99809965</v>
      </c>
      <c r="C7878">
        <v>99810139</v>
      </c>
      <c r="D7878">
        <v>175</v>
      </c>
      <c r="E7878" t="s">
        <v>26213</v>
      </c>
      <c r="F7878">
        <v>2</v>
      </c>
      <c r="G7878" t="s">
        <v>5826</v>
      </c>
      <c r="H7878" t="s">
        <v>31000</v>
      </c>
      <c r="I7878">
        <v>7</v>
      </c>
      <c r="J7878">
        <v>99828013</v>
      </c>
      <c r="K7878">
        <v>99839420</v>
      </c>
      <c r="L7878">
        <v>11408</v>
      </c>
      <c r="M7878">
        <v>1</v>
      </c>
      <c r="N7878">
        <v>64816</v>
      </c>
      <c r="O7878" t="s">
        <v>26210</v>
      </c>
      <c r="P7878">
        <v>-17874</v>
      </c>
      <c r="Q7878" t="s">
        <v>26211</v>
      </c>
      <c r="R7878" t="s">
        <v>26212</v>
      </c>
      <c r="S7878" t="s">
        <v>36341</v>
      </c>
      <c r="T7878">
        <v>0.18764847982989899</v>
      </c>
      <c r="U7878">
        <v>0.603102917160658</v>
      </c>
      <c r="V7878">
        <v>0.90229265107797196</v>
      </c>
      <c r="W7878">
        <v>0.66411108961822196</v>
      </c>
      <c r="X7878">
        <v>0.95159051474143896</v>
      </c>
      <c r="Y7878">
        <v>-0.50732256557564503</v>
      </c>
      <c r="Z7878">
        <v>0.69351370950799995</v>
      </c>
      <c r="AA7878">
        <v>0.84521697243271998</v>
      </c>
      <c r="AB7878">
        <v>0.52947753578125401</v>
      </c>
      <c r="AC7878">
        <v>0.58917872890344003</v>
      </c>
      <c r="AD7878">
        <v>0.87989882095915395</v>
      </c>
      <c r="AE7878">
        <v>-0.74593028854736199</v>
      </c>
      <c r="AF7878">
        <v>8.4527588936626999E-2</v>
      </c>
      <c r="AG7878">
        <v>0.66697324877174402</v>
      </c>
      <c r="AH7878">
        <v>0.905463823367751</v>
      </c>
      <c r="AI7878">
        <v>0.89102459734093398</v>
      </c>
      <c r="AJ7878">
        <v>0.98621344597861504</v>
      </c>
      <c r="AK7878">
        <v>-0.128098993235887</v>
      </c>
    </row>
    <row r="7879" spans="1:37" x14ac:dyDescent="0.2">
      <c r="A7879" t="s">
        <v>24716</v>
      </c>
      <c r="B7879">
        <v>100163489</v>
      </c>
      <c r="C7879">
        <v>100163666</v>
      </c>
      <c r="D7879">
        <v>178</v>
      </c>
      <c r="E7879" t="s">
        <v>26214</v>
      </c>
      <c r="F7879">
        <v>0</v>
      </c>
      <c r="G7879" t="s">
        <v>26215</v>
      </c>
      <c r="H7879" t="s">
        <v>36342</v>
      </c>
      <c r="I7879">
        <v>7</v>
      </c>
      <c r="J7879">
        <v>100159816</v>
      </c>
      <c r="K7879">
        <v>100167230</v>
      </c>
      <c r="L7879">
        <v>7415</v>
      </c>
      <c r="M7879">
        <v>2</v>
      </c>
      <c r="N7879">
        <v>79690</v>
      </c>
      <c r="O7879" t="s">
        <v>26216</v>
      </c>
      <c r="P7879">
        <v>3564</v>
      </c>
      <c r="Q7879" t="s">
        <v>26217</v>
      </c>
      <c r="R7879" t="s">
        <v>26218</v>
      </c>
      <c r="S7879" t="s">
        <v>36343</v>
      </c>
      <c r="T7879">
        <v>1</v>
      </c>
      <c r="U7879">
        <v>1</v>
      </c>
      <c r="V7879">
        <v>-0.541034879309371</v>
      </c>
      <c r="W7879">
        <v>0.94541066367716797</v>
      </c>
      <c r="X7879">
        <v>0.95159051474143896</v>
      </c>
      <c r="Y7879">
        <v>-0.33578977620460498</v>
      </c>
      <c r="Z7879">
        <v>0.65379035313853895</v>
      </c>
      <c r="AA7879">
        <v>0.84521697243271998</v>
      </c>
      <c r="AB7879">
        <v>-1.5045089076937801</v>
      </c>
      <c r="AC7879">
        <v>0.71753805159658501</v>
      </c>
      <c r="AD7879">
        <v>0.87989882095915395</v>
      </c>
      <c r="AE7879">
        <v>-1.3357896806141301</v>
      </c>
      <c r="AF7879">
        <v>0.64997455747578503</v>
      </c>
      <c r="AG7879">
        <v>0.80674443595273604</v>
      </c>
      <c r="AH7879">
        <v>0.38857573023046299</v>
      </c>
      <c r="AI7879">
        <v>0.59609816080359102</v>
      </c>
      <c r="AJ7879">
        <v>0.78121606160956403</v>
      </c>
      <c r="AK7879">
        <v>0.53296562794837399</v>
      </c>
    </row>
    <row r="7880" spans="1:37" x14ac:dyDescent="0.2">
      <c r="A7880" t="s">
        <v>24716</v>
      </c>
      <c r="B7880">
        <v>100406525</v>
      </c>
      <c r="C7880">
        <v>100406667</v>
      </c>
      <c r="D7880">
        <v>143</v>
      </c>
      <c r="E7880" t="s">
        <v>26219</v>
      </c>
      <c r="F7880">
        <v>1</v>
      </c>
      <c r="G7880" t="s">
        <v>26220</v>
      </c>
      <c r="H7880" t="s">
        <v>31032</v>
      </c>
      <c r="I7880">
        <v>7</v>
      </c>
      <c r="J7880">
        <v>100401094</v>
      </c>
      <c r="K7880">
        <v>100409545</v>
      </c>
      <c r="L7880">
        <v>8452</v>
      </c>
      <c r="M7880">
        <v>2</v>
      </c>
      <c r="N7880">
        <v>55063</v>
      </c>
      <c r="O7880" t="s">
        <v>26221</v>
      </c>
      <c r="P7880">
        <v>2878</v>
      </c>
      <c r="Q7880" t="s">
        <v>26222</v>
      </c>
      <c r="R7880" t="s">
        <v>26223</v>
      </c>
      <c r="S7880" t="s">
        <v>36344</v>
      </c>
      <c r="T7880">
        <v>0.152084254673993</v>
      </c>
      <c r="U7880">
        <v>0.603102917160658</v>
      </c>
      <c r="V7880">
        <v>25.536107864136699</v>
      </c>
      <c r="W7880">
        <v>0.38920677604595899</v>
      </c>
      <c r="X7880">
        <v>0.704072456322962</v>
      </c>
      <c r="Y7880">
        <v>-24.381012754788902</v>
      </c>
      <c r="Z7880">
        <v>0.203350924423461</v>
      </c>
      <c r="AA7880">
        <v>0.72610664078822296</v>
      </c>
      <c r="AB7880">
        <v>24.9810307453285</v>
      </c>
      <c r="AC7880">
        <v>0.92091778829119397</v>
      </c>
      <c r="AD7880">
        <v>0.94068432309766403</v>
      </c>
      <c r="AE7880">
        <v>-7.3453809760204394E-2</v>
      </c>
      <c r="AF7880">
        <v>0.205398459628826</v>
      </c>
      <c r="AG7880">
        <v>0.68151250837662902</v>
      </c>
      <c r="AH7880">
        <v>2.6117097663559399</v>
      </c>
      <c r="AI7880">
        <v>0.24456414000292601</v>
      </c>
      <c r="AJ7880">
        <v>0.78121606160956403</v>
      </c>
      <c r="AK7880">
        <v>-24.8741155447631</v>
      </c>
    </row>
    <row r="7881" spans="1:37" x14ac:dyDescent="0.2">
      <c r="A7881" t="s">
        <v>24716</v>
      </c>
      <c r="B7881">
        <v>100539460</v>
      </c>
      <c r="C7881">
        <v>100539725</v>
      </c>
      <c r="D7881">
        <v>266</v>
      </c>
      <c r="E7881" t="s">
        <v>26224</v>
      </c>
      <c r="F7881">
        <v>27</v>
      </c>
      <c r="G7881" t="s">
        <v>26225</v>
      </c>
      <c r="H7881" t="s">
        <v>30987</v>
      </c>
      <c r="I7881">
        <v>7</v>
      </c>
      <c r="J7881">
        <v>100539212</v>
      </c>
      <c r="K7881">
        <v>100556370</v>
      </c>
      <c r="L7881">
        <v>17159</v>
      </c>
      <c r="M7881">
        <v>1</v>
      </c>
      <c r="N7881">
        <v>3268</v>
      </c>
      <c r="O7881" t="s">
        <v>26226</v>
      </c>
      <c r="P7881">
        <v>248</v>
      </c>
      <c r="Q7881" t="s">
        <v>26227</v>
      </c>
      <c r="R7881" t="s">
        <v>26228</v>
      </c>
      <c r="S7881" t="s">
        <v>36345</v>
      </c>
      <c r="T7881">
        <v>0.32911398597860803</v>
      </c>
      <c r="U7881">
        <v>0.603102917160658</v>
      </c>
      <c r="V7881">
        <v>21.775292029805801</v>
      </c>
      <c r="W7881">
        <v>0.89107655920673101</v>
      </c>
      <c r="X7881">
        <v>0.95159051474143896</v>
      </c>
      <c r="Y7881">
        <v>0.27842354087472498</v>
      </c>
      <c r="Z7881">
        <v>0.306975110376564</v>
      </c>
      <c r="AA7881">
        <v>0.72610664078822296</v>
      </c>
      <c r="AB7881">
        <v>21.813213159140901</v>
      </c>
      <c r="AC7881">
        <v>0.75388744886274095</v>
      </c>
      <c r="AD7881">
        <v>0.87989882095915395</v>
      </c>
      <c r="AE7881">
        <v>-0.72157607802224499</v>
      </c>
      <c r="AF7881">
        <v>0.64997455747578503</v>
      </c>
      <c r="AG7881">
        <v>0.80674443595273604</v>
      </c>
      <c r="AH7881">
        <v>0.99721042022895401</v>
      </c>
      <c r="AI7881">
        <v>0.56157887380500204</v>
      </c>
      <c r="AJ7881">
        <v>0.78121606160956403</v>
      </c>
      <c r="AK7881">
        <v>1.14717862575596</v>
      </c>
    </row>
    <row r="7882" spans="1:37" x14ac:dyDescent="0.2">
      <c r="A7882" t="s">
        <v>24716</v>
      </c>
      <c r="B7882">
        <v>100606119</v>
      </c>
      <c r="C7882">
        <v>100606419</v>
      </c>
      <c r="D7882">
        <v>301</v>
      </c>
      <c r="E7882" t="s">
        <v>26229</v>
      </c>
      <c r="F7882">
        <v>7</v>
      </c>
      <c r="G7882" t="s">
        <v>26230</v>
      </c>
      <c r="H7882" t="s">
        <v>30987</v>
      </c>
      <c r="I7882">
        <v>7</v>
      </c>
      <c r="J7882">
        <v>100606149</v>
      </c>
      <c r="K7882">
        <v>100608171</v>
      </c>
      <c r="L7882">
        <v>2023</v>
      </c>
      <c r="M7882">
        <v>1</v>
      </c>
      <c r="N7882">
        <v>5118</v>
      </c>
      <c r="O7882" t="s">
        <v>26231</v>
      </c>
      <c r="P7882">
        <v>0</v>
      </c>
      <c r="Q7882" t="s">
        <v>26232</v>
      </c>
      <c r="R7882" t="s">
        <v>26233</v>
      </c>
      <c r="S7882" t="s">
        <v>36346</v>
      </c>
      <c r="T7882">
        <v>0.32911398597860803</v>
      </c>
      <c r="U7882">
        <v>0.603102917160658</v>
      </c>
      <c r="V7882">
        <v>22.360254396547798</v>
      </c>
      <c r="W7882">
        <v>0.38920677604595899</v>
      </c>
      <c r="X7882">
        <v>0.704072456322962</v>
      </c>
      <c r="Y7882">
        <v>-22.158620575571899</v>
      </c>
      <c r="Z7882">
        <v>0.48464167878831399</v>
      </c>
      <c r="AA7882">
        <v>0.84435025072159198</v>
      </c>
      <c r="AB7882">
        <v>21.396780527133298</v>
      </c>
      <c r="AC7882">
        <v>0.21073619169722799</v>
      </c>
      <c r="AD7882">
        <v>0.68253123924728298</v>
      </c>
      <c r="AE7882">
        <v>-22.158620575571899</v>
      </c>
      <c r="AF7882">
        <v>0.16793847098801201</v>
      </c>
      <c r="AG7882">
        <v>0.68151250837662902</v>
      </c>
      <c r="AH7882">
        <v>22.360254396547798</v>
      </c>
      <c r="AI7882">
        <v>0.52399907623471598</v>
      </c>
      <c r="AJ7882">
        <v>0.78121606160956403</v>
      </c>
      <c r="AK7882">
        <v>-21.289865363410598</v>
      </c>
    </row>
    <row r="7883" spans="1:37" x14ac:dyDescent="0.2">
      <c r="A7883" t="s">
        <v>24716</v>
      </c>
      <c r="B7883">
        <v>100763705</v>
      </c>
      <c r="C7883">
        <v>100763905</v>
      </c>
      <c r="D7883">
        <v>201</v>
      </c>
      <c r="E7883" t="s">
        <v>26234</v>
      </c>
      <c r="F7883">
        <v>7</v>
      </c>
      <c r="G7883" t="s">
        <v>26235</v>
      </c>
      <c r="H7883" t="s">
        <v>36347</v>
      </c>
      <c r="I7883">
        <v>7</v>
      </c>
      <c r="J7883">
        <v>100734021</v>
      </c>
      <c r="K7883">
        <v>100797796</v>
      </c>
      <c r="L7883">
        <v>63776</v>
      </c>
      <c r="M7883">
        <v>1</v>
      </c>
      <c r="N7883">
        <v>7455</v>
      </c>
      <c r="O7883" t="s">
        <v>26236</v>
      </c>
      <c r="P7883">
        <v>29684</v>
      </c>
      <c r="Q7883" t="s">
        <v>26237</v>
      </c>
      <c r="R7883" t="s">
        <v>26238</v>
      </c>
      <c r="S7883" t="s">
        <v>26239</v>
      </c>
      <c r="T7883">
        <v>1</v>
      </c>
      <c r="U7883">
        <v>1</v>
      </c>
      <c r="V7883">
        <v>-0.28184689277196501</v>
      </c>
      <c r="W7883">
        <v>0.94541066367716797</v>
      </c>
      <c r="X7883">
        <v>0.95159051474143896</v>
      </c>
      <c r="Y7883">
        <v>-7.6601789118613803E-2</v>
      </c>
      <c r="Z7883">
        <v>0.65379035313853895</v>
      </c>
      <c r="AA7883">
        <v>0.84521697243271998</v>
      </c>
      <c r="AB7883">
        <v>-1.2453209348121601</v>
      </c>
      <c r="AC7883">
        <v>0.71753805159658501</v>
      </c>
      <c r="AD7883">
        <v>0.87989882095915395</v>
      </c>
      <c r="AE7883">
        <v>-1.07660170718392</v>
      </c>
      <c r="AF7883">
        <v>0.64997455747578503</v>
      </c>
      <c r="AG7883">
        <v>0.80674443595273604</v>
      </c>
      <c r="AH7883">
        <v>0.64776371515154396</v>
      </c>
      <c r="AI7883">
        <v>0.59609816080359102</v>
      </c>
      <c r="AJ7883">
        <v>0.78121606160956403</v>
      </c>
      <c r="AK7883">
        <v>0.79215361341804003</v>
      </c>
    </row>
    <row r="7884" spans="1:37" x14ac:dyDescent="0.2">
      <c r="A7884" t="s">
        <v>24716</v>
      </c>
      <c r="B7884">
        <v>100763905</v>
      </c>
      <c r="C7884">
        <v>100764105</v>
      </c>
      <c r="D7884">
        <v>201</v>
      </c>
      <c r="E7884" t="s">
        <v>26240</v>
      </c>
      <c r="F7884">
        <v>6</v>
      </c>
      <c r="G7884" t="s">
        <v>26241</v>
      </c>
      <c r="H7884" t="s">
        <v>36347</v>
      </c>
      <c r="I7884">
        <v>7</v>
      </c>
      <c r="J7884">
        <v>100734021</v>
      </c>
      <c r="K7884">
        <v>100797796</v>
      </c>
      <c r="L7884">
        <v>63776</v>
      </c>
      <c r="M7884">
        <v>1</v>
      </c>
      <c r="N7884">
        <v>7455</v>
      </c>
      <c r="O7884" t="s">
        <v>26236</v>
      </c>
      <c r="P7884">
        <v>29884</v>
      </c>
      <c r="Q7884" t="s">
        <v>26237</v>
      </c>
      <c r="R7884" t="s">
        <v>26238</v>
      </c>
      <c r="S7884" t="s">
        <v>26239</v>
      </c>
      <c r="T7884">
        <v>0.97213403838398904</v>
      </c>
      <c r="U7884">
        <v>1</v>
      </c>
      <c r="V7884">
        <v>8.0723167446732094E-2</v>
      </c>
      <c r="W7884">
        <v>0.89107655920673101</v>
      </c>
      <c r="X7884">
        <v>0.95159051474143896</v>
      </c>
      <c r="Y7884">
        <v>0.28596827205838399</v>
      </c>
      <c r="Z7884">
        <v>0.69013698642955401</v>
      </c>
      <c r="AA7884">
        <v>0.84521697243271998</v>
      </c>
      <c r="AB7884">
        <v>-0.88275089280116803</v>
      </c>
      <c r="AC7884">
        <v>0.75388744886274095</v>
      </c>
      <c r="AD7884">
        <v>0.87989882095915395</v>
      </c>
      <c r="AE7884">
        <v>-0.71403166421463005</v>
      </c>
      <c r="AF7884">
        <v>0.61410715005536498</v>
      </c>
      <c r="AG7884">
        <v>0.80674443595273604</v>
      </c>
      <c r="AH7884">
        <v>1.0103337753702399</v>
      </c>
      <c r="AI7884">
        <v>0.56157887380500204</v>
      </c>
      <c r="AJ7884">
        <v>0.78121606160956403</v>
      </c>
      <c r="AK7884">
        <v>1.15472367459504</v>
      </c>
    </row>
    <row r="7885" spans="1:37" x14ac:dyDescent="0.2">
      <c r="A7885" t="s">
        <v>24716</v>
      </c>
      <c r="B7885">
        <v>100839212</v>
      </c>
      <c r="C7885">
        <v>100839333</v>
      </c>
      <c r="D7885">
        <v>122</v>
      </c>
      <c r="E7885" t="s">
        <v>26242</v>
      </c>
      <c r="F7885">
        <v>5</v>
      </c>
      <c r="G7885" t="s">
        <v>26243</v>
      </c>
      <c r="H7885" t="s">
        <v>36348</v>
      </c>
      <c r="I7885">
        <v>7</v>
      </c>
      <c r="J7885">
        <v>100802565</v>
      </c>
      <c r="K7885">
        <v>100827523</v>
      </c>
      <c r="L7885">
        <v>24959</v>
      </c>
      <c r="M7885">
        <v>2</v>
      </c>
      <c r="N7885">
        <v>2050</v>
      </c>
      <c r="O7885" t="s">
        <v>26244</v>
      </c>
      <c r="P7885">
        <v>-11689</v>
      </c>
      <c r="Q7885" t="s">
        <v>26245</v>
      </c>
      <c r="R7885" t="s">
        <v>26246</v>
      </c>
      <c r="S7885" t="s">
        <v>36349</v>
      </c>
      <c r="T7885">
        <v>0.152084254673993</v>
      </c>
      <c r="U7885">
        <v>0.603102917160658</v>
      </c>
      <c r="V7885">
        <v>24.990427022422701</v>
      </c>
      <c r="W7885">
        <v>0.20525741147413201</v>
      </c>
      <c r="X7885">
        <v>0.704072456322962</v>
      </c>
      <c r="Y7885">
        <v>-24.9352696330063</v>
      </c>
      <c r="Z7885">
        <v>0.203350924423461</v>
      </c>
      <c r="AA7885">
        <v>0.72610664078822296</v>
      </c>
      <c r="AB7885">
        <v>24.676289702474101</v>
      </c>
      <c r="AC7885">
        <v>0.283630615332017</v>
      </c>
      <c r="AD7885">
        <v>0.68253123924728298</v>
      </c>
      <c r="AE7885">
        <v>-1.9861762544669701</v>
      </c>
      <c r="AF7885">
        <v>0.23669707478149901</v>
      </c>
      <c r="AG7885">
        <v>0.69020448338054297</v>
      </c>
      <c r="AH7885">
        <v>1.8149021032474699</v>
      </c>
      <c r="AI7885">
        <v>0.24456414000292601</v>
      </c>
      <c r="AJ7885">
        <v>0.78121606160956403</v>
      </c>
      <c r="AK7885">
        <v>-24.5693745026968</v>
      </c>
    </row>
    <row r="7886" spans="1:37" x14ac:dyDescent="0.2">
      <c r="A7886" t="s">
        <v>24716</v>
      </c>
      <c r="B7886">
        <v>101096964</v>
      </c>
      <c r="C7886">
        <v>101097253</v>
      </c>
      <c r="D7886">
        <v>290</v>
      </c>
      <c r="E7886" t="s">
        <v>26247</v>
      </c>
      <c r="F7886">
        <v>4</v>
      </c>
      <c r="G7886" t="s">
        <v>26248</v>
      </c>
      <c r="H7886" t="s">
        <v>31003</v>
      </c>
      <c r="I7886">
        <v>7</v>
      </c>
      <c r="J7886">
        <v>101086785</v>
      </c>
      <c r="K7886">
        <v>101087508</v>
      </c>
      <c r="L7886">
        <v>724</v>
      </c>
      <c r="M7886">
        <v>1</v>
      </c>
      <c r="N7886">
        <v>81844</v>
      </c>
      <c r="O7886" t="s">
        <v>26249</v>
      </c>
      <c r="P7886">
        <v>10179</v>
      </c>
      <c r="Q7886" t="s">
        <v>26250</v>
      </c>
      <c r="R7886" t="s">
        <v>26251</v>
      </c>
      <c r="S7886" t="s">
        <v>36350</v>
      </c>
      <c r="T7886">
        <v>7.3374270299014499E-2</v>
      </c>
      <c r="U7886">
        <v>0.603102917160658</v>
      </c>
      <c r="V7886">
        <v>25.687381342334799</v>
      </c>
      <c r="W7886">
        <v>0.113079289867903</v>
      </c>
      <c r="X7886">
        <v>0.704072456322962</v>
      </c>
      <c r="Y7886">
        <v>-25.485747485170101</v>
      </c>
      <c r="Z7886">
        <v>0.136920528570767</v>
      </c>
      <c r="AA7886">
        <v>0.72610664078822296</v>
      </c>
      <c r="AB7886">
        <v>25.1782572642711</v>
      </c>
      <c r="AC7886">
        <v>0.122775156056933</v>
      </c>
      <c r="AD7886">
        <v>0.68253123924728298</v>
      </c>
      <c r="AE7886">
        <v>-2.1581235864110702</v>
      </c>
      <c r="AF7886">
        <v>7.5586582389297496E-2</v>
      </c>
      <c r="AG7886">
        <v>0.61808266485207697</v>
      </c>
      <c r="AH7886">
        <v>2.4337580178067402</v>
      </c>
      <c r="AI7886">
        <v>0.17351581260912399</v>
      </c>
      <c r="AJ7886">
        <v>0.78121606160956403</v>
      </c>
      <c r="AK7886">
        <v>-25.071342063277498</v>
      </c>
    </row>
    <row r="7887" spans="1:37" x14ac:dyDescent="0.2">
      <c r="A7887" t="s">
        <v>24716</v>
      </c>
      <c r="B7887">
        <v>101201229</v>
      </c>
      <c r="C7887">
        <v>101201395</v>
      </c>
      <c r="D7887">
        <v>167</v>
      </c>
      <c r="E7887" t="s">
        <v>26252</v>
      </c>
      <c r="F7887">
        <v>3</v>
      </c>
      <c r="G7887" t="s">
        <v>26253</v>
      </c>
      <c r="H7887" t="s">
        <v>30987</v>
      </c>
      <c r="I7887">
        <v>7</v>
      </c>
      <c r="J7887">
        <v>101200050</v>
      </c>
      <c r="K7887">
        <v>101201038</v>
      </c>
      <c r="L7887">
        <v>989</v>
      </c>
      <c r="M7887">
        <v>2</v>
      </c>
      <c r="N7887">
        <v>346606</v>
      </c>
      <c r="O7887" t="s">
        <v>26254</v>
      </c>
      <c r="P7887">
        <v>-191</v>
      </c>
      <c r="Q7887" t="s">
        <v>26255</v>
      </c>
      <c r="R7887" t="s">
        <v>26256</v>
      </c>
      <c r="S7887" t="s">
        <v>36351</v>
      </c>
      <c r="T7887">
        <v>0.152084254673993</v>
      </c>
      <c r="U7887">
        <v>0.603102917160658</v>
      </c>
      <c r="V7887">
        <v>26.046250548708901</v>
      </c>
      <c r="W7887">
        <v>0.94541066367716797</v>
      </c>
      <c r="X7887">
        <v>0.95159051474143896</v>
      </c>
      <c r="Y7887">
        <v>-0.67699088991318401</v>
      </c>
      <c r="Z7887">
        <v>0.306975110376564</v>
      </c>
      <c r="AA7887">
        <v>0.72610664078822296</v>
      </c>
      <c r="AB7887">
        <v>25.082776444512699</v>
      </c>
      <c r="AC7887">
        <v>0.71753805159658501</v>
      </c>
      <c r="AD7887">
        <v>0.87989882095915395</v>
      </c>
      <c r="AE7887">
        <v>-1.67699083185527</v>
      </c>
      <c r="AF7887">
        <v>4.6407610929182198E-2</v>
      </c>
      <c r="AG7887">
        <v>0.476038960109122</v>
      </c>
      <c r="AH7887">
        <v>26.046250548708901</v>
      </c>
      <c r="AI7887">
        <v>0.59609816080359102</v>
      </c>
      <c r="AJ7887">
        <v>0.78121606160956403</v>
      </c>
      <c r="AK7887">
        <v>0.19176454681053801</v>
      </c>
    </row>
    <row r="7888" spans="1:37" x14ac:dyDescent="0.2">
      <c r="A7888" t="s">
        <v>24716</v>
      </c>
      <c r="B7888">
        <v>101201395</v>
      </c>
      <c r="C7888">
        <v>101201561</v>
      </c>
      <c r="D7888">
        <v>167</v>
      </c>
      <c r="E7888" t="s">
        <v>26257</v>
      </c>
      <c r="F7888">
        <v>8</v>
      </c>
      <c r="G7888" t="s">
        <v>26258</v>
      </c>
      <c r="H7888" t="s">
        <v>30987</v>
      </c>
      <c r="I7888">
        <v>7</v>
      </c>
      <c r="J7888">
        <v>101200050</v>
      </c>
      <c r="K7888">
        <v>101201038</v>
      </c>
      <c r="L7888">
        <v>989</v>
      </c>
      <c r="M7888">
        <v>2</v>
      </c>
      <c r="N7888">
        <v>346606</v>
      </c>
      <c r="O7888" t="s">
        <v>26254</v>
      </c>
      <c r="P7888">
        <v>-357</v>
      </c>
      <c r="Q7888" t="s">
        <v>26255</v>
      </c>
      <c r="R7888" t="s">
        <v>26256</v>
      </c>
      <c r="S7888" t="s">
        <v>36351</v>
      </c>
      <c r="T7888">
        <v>0.152084254673993</v>
      </c>
      <c r="U7888">
        <v>0.603102917160658</v>
      </c>
      <c r="V7888">
        <v>26.287103020708201</v>
      </c>
      <c r="W7888">
        <v>0.94541066367716797</v>
      </c>
      <c r="X7888">
        <v>0.95159051474143896</v>
      </c>
      <c r="Y7888">
        <v>-6.0319549658748702E-2</v>
      </c>
      <c r="Z7888">
        <v>0.306975110376564</v>
      </c>
      <c r="AA7888">
        <v>0.72610664078822296</v>
      </c>
      <c r="AB7888">
        <v>25.323628913470799</v>
      </c>
      <c r="AC7888">
        <v>0.71753805159658501</v>
      </c>
      <c r="AD7888">
        <v>0.87989882095915395</v>
      </c>
      <c r="AE7888">
        <v>-1.06031951179489</v>
      </c>
      <c r="AF7888">
        <v>4.6407610929182198E-2</v>
      </c>
      <c r="AG7888">
        <v>0.476038960109122</v>
      </c>
      <c r="AH7888">
        <v>26.287103020708201</v>
      </c>
      <c r="AI7888">
        <v>0.59609816080359102</v>
      </c>
      <c r="AJ7888">
        <v>0.78121606160956403</v>
      </c>
      <c r="AK7888">
        <v>0.80843588706497405</v>
      </c>
    </row>
    <row r="7889" spans="1:37" x14ac:dyDescent="0.2">
      <c r="A7889" t="s">
        <v>24716</v>
      </c>
      <c r="B7889">
        <v>101201608</v>
      </c>
      <c r="C7889">
        <v>101201759</v>
      </c>
      <c r="D7889">
        <v>152</v>
      </c>
      <c r="E7889" t="s">
        <v>26259</v>
      </c>
      <c r="F7889">
        <v>6</v>
      </c>
      <c r="G7889" t="s">
        <v>26260</v>
      </c>
      <c r="H7889" t="s">
        <v>30987</v>
      </c>
      <c r="I7889">
        <v>7</v>
      </c>
      <c r="J7889">
        <v>101200050</v>
      </c>
      <c r="K7889">
        <v>101201038</v>
      </c>
      <c r="L7889">
        <v>989</v>
      </c>
      <c r="M7889">
        <v>2</v>
      </c>
      <c r="N7889">
        <v>346606</v>
      </c>
      <c r="O7889" t="s">
        <v>26254</v>
      </c>
      <c r="P7889">
        <v>-570</v>
      </c>
      <c r="Q7889" t="s">
        <v>26255</v>
      </c>
      <c r="R7889" t="s">
        <v>26256</v>
      </c>
      <c r="S7889" t="s">
        <v>36351</v>
      </c>
      <c r="T7889">
        <v>0.152084254673993</v>
      </c>
      <c r="U7889">
        <v>0.603102917160658</v>
      </c>
      <c r="V7889">
        <v>26.287103020708201</v>
      </c>
      <c r="W7889">
        <v>0.94541066367716797</v>
      </c>
      <c r="X7889">
        <v>0.95159051474143896</v>
      </c>
      <c r="Y7889">
        <v>-6.0319549658748702E-2</v>
      </c>
      <c r="Z7889">
        <v>0.306975110376564</v>
      </c>
      <c r="AA7889">
        <v>0.72610664078822296</v>
      </c>
      <c r="AB7889">
        <v>25.323628913470799</v>
      </c>
      <c r="AC7889">
        <v>0.71753805159658501</v>
      </c>
      <c r="AD7889">
        <v>0.87989882095915395</v>
      </c>
      <c r="AE7889">
        <v>-1.06031951179489</v>
      </c>
      <c r="AF7889">
        <v>4.6407610929182198E-2</v>
      </c>
      <c r="AG7889">
        <v>0.476038960109122</v>
      </c>
      <c r="AH7889">
        <v>26.287103020708201</v>
      </c>
      <c r="AI7889">
        <v>0.59609816080359102</v>
      </c>
      <c r="AJ7889">
        <v>0.78121606160956403</v>
      </c>
      <c r="AK7889">
        <v>0.80843588706497405</v>
      </c>
    </row>
    <row r="7890" spans="1:37" x14ac:dyDescent="0.2">
      <c r="A7890" t="s">
        <v>24716</v>
      </c>
      <c r="B7890">
        <v>101201759</v>
      </c>
      <c r="C7890">
        <v>101201910</v>
      </c>
      <c r="D7890">
        <v>152</v>
      </c>
      <c r="E7890" t="s">
        <v>26261</v>
      </c>
      <c r="F7890">
        <v>17</v>
      </c>
      <c r="G7890" t="s">
        <v>26262</v>
      </c>
      <c r="H7890" t="s">
        <v>30987</v>
      </c>
      <c r="I7890">
        <v>7</v>
      </c>
      <c r="J7890">
        <v>101200050</v>
      </c>
      <c r="K7890">
        <v>101201038</v>
      </c>
      <c r="L7890">
        <v>989</v>
      </c>
      <c r="M7890">
        <v>2</v>
      </c>
      <c r="N7890">
        <v>346606</v>
      </c>
      <c r="O7890" t="s">
        <v>26254</v>
      </c>
      <c r="P7890">
        <v>-721</v>
      </c>
      <c r="Q7890" t="s">
        <v>26255</v>
      </c>
      <c r="R7890" t="s">
        <v>26256</v>
      </c>
      <c r="S7890" t="s">
        <v>36351</v>
      </c>
      <c r="T7890">
        <v>0.152084254673993</v>
      </c>
      <c r="U7890">
        <v>0.603102917160658</v>
      </c>
      <c r="V7890">
        <v>25.2987138393061</v>
      </c>
      <c r="W7890">
        <v>0.89107655920673101</v>
      </c>
      <c r="X7890">
        <v>0.95159051474143896</v>
      </c>
      <c r="Y7890">
        <v>3.1096051612764102</v>
      </c>
      <c r="Z7890">
        <v>0.306975110376564</v>
      </c>
      <c r="AA7890">
        <v>0.72610664078822296</v>
      </c>
      <c r="AB7890">
        <v>24.335239748537902</v>
      </c>
      <c r="AC7890">
        <v>0.75388744886274095</v>
      </c>
      <c r="AD7890">
        <v>0.87989882095915395</v>
      </c>
      <c r="AE7890">
        <v>2.10960519914026</v>
      </c>
      <c r="AF7890">
        <v>4.6407610929182198E-2</v>
      </c>
      <c r="AG7890">
        <v>0.476038960109122</v>
      </c>
      <c r="AH7890">
        <v>25.2987138393061</v>
      </c>
      <c r="AI7890">
        <v>0.56157887380500204</v>
      </c>
      <c r="AJ7890">
        <v>0.78121606160956403</v>
      </c>
      <c r="AK7890">
        <v>3.9783603580160101</v>
      </c>
    </row>
    <row r="7891" spans="1:37" x14ac:dyDescent="0.2">
      <c r="A7891" t="s">
        <v>24716</v>
      </c>
      <c r="B7891">
        <v>101202055</v>
      </c>
      <c r="C7891">
        <v>101202354</v>
      </c>
      <c r="D7891">
        <v>300</v>
      </c>
      <c r="E7891" t="s">
        <v>26263</v>
      </c>
      <c r="F7891">
        <v>25</v>
      </c>
      <c r="G7891" t="s">
        <v>26264</v>
      </c>
      <c r="H7891" t="s">
        <v>30999</v>
      </c>
      <c r="I7891">
        <v>7</v>
      </c>
      <c r="J7891">
        <v>101200050</v>
      </c>
      <c r="K7891">
        <v>101201038</v>
      </c>
      <c r="L7891">
        <v>989</v>
      </c>
      <c r="M7891">
        <v>2</v>
      </c>
      <c r="N7891">
        <v>346606</v>
      </c>
      <c r="O7891" t="s">
        <v>26254</v>
      </c>
      <c r="P7891">
        <v>-1017</v>
      </c>
      <c r="Q7891" t="s">
        <v>26255</v>
      </c>
      <c r="R7891" t="s">
        <v>26256</v>
      </c>
      <c r="S7891" t="s">
        <v>36351</v>
      </c>
      <c r="T7891">
        <v>1</v>
      </c>
      <c r="U7891">
        <v>1</v>
      </c>
      <c r="V7891">
        <v>-0.259253785514728</v>
      </c>
      <c r="W7891">
        <v>0.38920677604595899</v>
      </c>
      <c r="X7891">
        <v>0.704072456322962</v>
      </c>
      <c r="Y7891">
        <v>-24.0737642200503</v>
      </c>
      <c r="Z7891">
        <v>0.65379035313853895</v>
      </c>
      <c r="AA7891">
        <v>0.84521697243271998</v>
      </c>
      <c r="AB7891">
        <v>-1.2227278419940599</v>
      </c>
      <c r="AC7891">
        <v>0.75388744886274095</v>
      </c>
      <c r="AD7891">
        <v>0.87989882095915395</v>
      </c>
      <c r="AE7891">
        <v>-0.39472240658270102</v>
      </c>
      <c r="AF7891">
        <v>0.64997455747578503</v>
      </c>
      <c r="AG7891">
        <v>0.80674443595273604</v>
      </c>
      <c r="AH7891">
        <v>0.67035683288541403</v>
      </c>
      <c r="AI7891">
        <v>0.35038410267202102</v>
      </c>
      <c r="AJ7891">
        <v>0.78121606160956403</v>
      </c>
      <c r="AK7891">
        <v>-24.379224959550001</v>
      </c>
    </row>
    <row r="7892" spans="1:37" x14ac:dyDescent="0.2">
      <c r="A7892" t="s">
        <v>24716</v>
      </c>
      <c r="B7892">
        <v>101202375</v>
      </c>
      <c r="C7892">
        <v>101202540</v>
      </c>
      <c r="D7892">
        <v>166</v>
      </c>
      <c r="E7892" t="s">
        <v>26265</v>
      </c>
      <c r="F7892">
        <v>12</v>
      </c>
      <c r="G7892" t="s">
        <v>26266</v>
      </c>
      <c r="H7892" t="s">
        <v>30999</v>
      </c>
      <c r="I7892">
        <v>7</v>
      </c>
      <c r="J7892">
        <v>101200050</v>
      </c>
      <c r="K7892">
        <v>101201038</v>
      </c>
      <c r="L7892">
        <v>989</v>
      </c>
      <c r="M7892">
        <v>2</v>
      </c>
      <c r="N7892">
        <v>346606</v>
      </c>
      <c r="O7892" t="s">
        <v>26254</v>
      </c>
      <c r="P7892">
        <v>-1337</v>
      </c>
      <c r="Q7892" t="s">
        <v>26255</v>
      </c>
      <c r="R7892" t="s">
        <v>26256</v>
      </c>
      <c r="S7892" t="s">
        <v>36351</v>
      </c>
      <c r="T7892">
        <v>1</v>
      </c>
      <c r="U7892">
        <v>1</v>
      </c>
      <c r="V7892">
        <v>-0.259253785514728</v>
      </c>
      <c r="W7892">
        <v>0.38920677604595899</v>
      </c>
      <c r="X7892">
        <v>0.704072456322962</v>
      </c>
      <c r="Y7892">
        <v>-24.0737642200503</v>
      </c>
      <c r="Z7892">
        <v>0.65379035313853895</v>
      </c>
      <c r="AA7892">
        <v>0.84521697243271998</v>
      </c>
      <c r="AB7892">
        <v>-1.2227278419940599</v>
      </c>
      <c r="AC7892">
        <v>0.75388744886274095</v>
      </c>
      <c r="AD7892">
        <v>0.87989882095915395</v>
      </c>
      <c r="AE7892">
        <v>-0.39472240658270102</v>
      </c>
      <c r="AF7892">
        <v>0.64997455747578503</v>
      </c>
      <c r="AG7892">
        <v>0.80674443595273604</v>
      </c>
      <c r="AH7892">
        <v>0.67035683288541403</v>
      </c>
      <c r="AI7892">
        <v>0.35038410267202102</v>
      </c>
      <c r="AJ7892">
        <v>0.78121606160956403</v>
      </c>
      <c r="AK7892">
        <v>-24.379224959550001</v>
      </c>
    </row>
    <row r="7893" spans="1:37" x14ac:dyDescent="0.2">
      <c r="A7893" t="s">
        <v>24716</v>
      </c>
      <c r="B7893">
        <v>101386240</v>
      </c>
      <c r="C7893">
        <v>101386383</v>
      </c>
      <c r="D7893">
        <v>144</v>
      </c>
      <c r="E7893" t="s">
        <v>26267</v>
      </c>
      <c r="F7893">
        <v>2</v>
      </c>
      <c r="G7893" t="s">
        <v>26268</v>
      </c>
      <c r="H7893" t="s">
        <v>36352</v>
      </c>
      <c r="I7893">
        <v>7</v>
      </c>
      <c r="J7893">
        <v>101362877</v>
      </c>
      <c r="K7893">
        <v>101559024</v>
      </c>
      <c r="L7893">
        <v>196148</v>
      </c>
      <c r="M7893">
        <v>1</v>
      </c>
      <c r="N7893">
        <v>136227</v>
      </c>
      <c r="O7893" t="s">
        <v>26269</v>
      </c>
      <c r="P7893">
        <v>23363</v>
      </c>
      <c r="Q7893" t="s">
        <v>26270</v>
      </c>
      <c r="R7893" t="s">
        <v>26271</v>
      </c>
      <c r="S7893" t="s">
        <v>36353</v>
      </c>
      <c r="T7893">
        <v>0.60318812523568999</v>
      </c>
      <c r="U7893">
        <v>0.82125442047224695</v>
      </c>
      <c r="V7893">
        <v>-2.0233450884125199</v>
      </c>
      <c r="W7893">
        <v>0.89107655920673101</v>
      </c>
      <c r="X7893">
        <v>0.95159051474143896</v>
      </c>
      <c r="Y7893">
        <v>1.6466181323443101</v>
      </c>
      <c r="Z7893">
        <v>0.250572619160632</v>
      </c>
      <c r="AA7893">
        <v>0.72610664078822296</v>
      </c>
      <c r="AB7893">
        <v>-2.9868189220978998</v>
      </c>
      <c r="AC7893">
        <v>0.85817338719172098</v>
      </c>
      <c r="AD7893">
        <v>0.94068432309766403</v>
      </c>
      <c r="AE7893">
        <v>2.9340573954381801</v>
      </c>
      <c r="AF7893">
        <v>1</v>
      </c>
      <c r="AG7893">
        <v>1</v>
      </c>
      <c r="AH7893">
        <v>-1.0937344843110599</v>
      </c>
      <c r="AI7893">
        <v>0.95029317176085903</v>
      </c>
      <c r="AJ7893">
        <v>0.98621344597861504</v>
      </c>
      <c r="AK7893">
        <v>-0.94934459741293198</v>
      </c>
    </row>
    <row r="7894" spans="1:37" x14ac:dyDescent="0.2">
      <c r="A7894" t="s">
        <v>24716</v>
      </c>
      <c r="B7894">
        <v>101386383</v>
      </c>
      <c r="C7894">
        <v>101386526</v>
      </c>
      <c r="D7894">
        <v>144</v>
      </c>
      <c r="E7894" t="s">
        <v>26272</v>
      </c>
      <c r="F7894">
        <v>4</v>
      </c>
      <c r="G7894" t="s">
        <v>26273</v>
      </c>
      <c r="H7894" t="s">
        <v>36352</v>
      </c>
      <c r="I7894">
        <v>7</v>
      </c>
      <c r="J7894">
        <v>101362877</v>
      </c>
      <c r="K7894">
        <v>101559024</v>
      </c>
      <c r="L7894">
        <v>196148</v>
      </c>
      <c r="M7894">
        <v>1</v>
      </c>
      <c r="N7894">
        <v>136227</v>
      </c>
      <c r="O7894" t="s">
        <v>26269</v>
      </c>
      <c r="P7894">
        <v>23506</v>
      </c>
      <c r="Q7894" t="s">
        <v>26270</v>
      </c>
      <c r="R7894" t="s">
        <v>26271</v>
      </c>
      <c r="S7894" t="s">
        <v>36353</v>
      </c>
      <c r="T7894">
        <v>0.60318812523568999</v>
      </c>
      <c r="U7894">
        <v>0.82125442047224695</v>
      </c>
      <c r="V7894">
        <v>-2.0233450884125199</v>
      </c>
      <c r="W7894">
        <v>0.89107655920673101</v>
      </c>
      <c r="X7894">
        <v>0.95159051474143896</v>
      </c>
      <c r="Y7894">
        <v>1.6466181323443101</v>
      </c>
      <c r="Z7894">
        <v>0.250572619160632</v>
      </c>
      <c r="AA7894">
        <v>0.72610664078822296</v>
      </c>
      <c r="AB7894">
        <v>-2.9868189220978998</v>
      </c>
      <c r="AC7894">
        <v>0.85817338719172098</v>
      </c>
      <c r="AD7894">
        <v>0.94068432309766403</v>
      </c>
      <c r="AE7894">
        <v>2.9340573954381801</v>
      </c>
      <c r="AF7894">
        <v>1</v>
      </c>
      <c r="AG7894">
        <v>1</v>
      </c>
      <c r="AH7894">
        <v>-1.0937344843110599</v>
      </c>
      <c r="AI7894">
        <v>0.95029317176085903</v>
      </c>
      <c r="AJ7894">
        <v>0.98621344597861504</v>
      </c>
      <c r="AK7894">
        <v>-0.94934459741293198</v>
      </c>
    </row>
    <row r="7895" spans="1:37" x14ac:dyDescent="0.2">
      <c r="A7895" t="s">
        <v>24716</v>
      </c>
      <c r="B7895">
        <v>101386526</v>
      </c>
      <c r="C7895">
        <v>101386669</v>
      </c>
      <c r="D7895">
        <v>144</v>
      </c>
      <c r="E7895" t="s">
        <v>26274</v>
      </c>
      <c r="F7895">
        <v>3</v>
      </c>
      <c r="G7895" t="s">
        <v>26275</v>
      </c>
      <c r="H7895" t="s">
        <v>36352</v>
      </c>
      <c r="I7895">
        <v>7</v>
      </c>
      <c r="J7895">
        <v>101362877</v>
      </c>
      <c r="K7895">
        <v>101559024</v>
      </c>
      <c r="L7895">
        <v>196148</v>
      </c>
      <c r="M7895">
        <v>1</v>
      </c>
      <c r="N7895">
        <v>136227</v>
      </c>
      <c r="O7895" t="s">
        <v>26269</v>
      </c>
      <c r="P7895">
        <v>23649</v>
      </c>
      <c r="Q7895" t="s">
        <v>26270</v>
      </c>
      <c r="R7895" t="s">
        <v>26271</v>
      </c>
      <c r="S7895" t="s">
        <v>36353</v>
      </c>
      <c r="T7895">
        <v>0.60318812523568999</v>
      </c>
      <c r="U7895">
        <v>0.82125442047224695</v>
      </c>
      <c r="V7895">
        <v>-1.3361811751325701</v>
      </c>
      <c r="W7895">
        <v>0.89107655920673101</v>
      </c>
      <c r="X7895">
        <v>0.95159051474143896</v>
      </c>
      <c r="Y7895">
        <v>1.6466181323443101</v>
      </c>
      <c r="Z7895">
        <v>0.250572619160632</v>
      </c>
      <c r="AA7895">
        <v>0.72610664078822296</v>
      </c>
      <c r="AB7895">
        <v>-2.2996550088179402</v>
      </c>
      <c r="AC7895">
        <v>0.85817338719172098</v>
      </c>
      <c r="AD7895">
        <v>0.94068432309766403</v>
      </c>
      <c r="AE7895">
        <v>2.3534513949406901</v>
      </c>
      <c r="AF7895">
        <v>1</v>
      </c>
      <c r="AG7895">
        <v>1</v>
      </c>
      <c r="AH7895">
        <v>-0.40657061252329801</v>
      </c>
      <c r="AI7895">
        <v>0.95029317176085903</v>
      </c>
      <c r="AJ7895">
        <v>0.98621344597861504</v>
      </c>
      <c r="AK7895">
        <v>-0.26218072999276498</v>
      </c>
    </row>
    <row r="7896" spans="1:37" x14ac:dyDescent="0.2">
      <c r="A7896" t="s">
        <v>24716</v>
      </c>
      <c r="B7896">
        <v>101526436</v>
      </c>
      <c r="C7896">
        <v>101526587</v>
      </c>
      <c r="D7896">
        <v>152</v>
      </c>
      <c r="E7896" t="s">
        <v>26276</v>
      </c>
      <c r="F7896">
        <v>0</v>
      </c>
      <c r="G7896" t="s">
        <v>26277</v>
      </c>
      <c r="H7896" t="s">
        <v>36354</v>
      </c>
      <c r="I7896">
        <v>7</v>
      </c>
      <c r="J7896">
        <v>101553203</v>
      </c>
      <c r="K7896">
        <v>101557633</v>
      </c>
      <c r="L7896">
        <v>4431</v>
      </c>
      <c r="M7896">
        <v>1</v>
      </c>
      <c r="N7896">
        <v>136227</v>
      </c>
      <c r="O7896" t="s">
        <v>26278</v>
      </c>
      <c r="P7896">
        <v>-26616</v>
      </c>
      <c r="Q7896" t="s">
        <v>26270</v>
      </c>
      <c r="R7896" t="s">
        <v>26271</v>
      </c>
      <c r="S7896" t="s">
        <v>36353</v>
      </c>
      <c r="T7896">
        <v>1</v>
      </c>
      <c r="U7896">
        <v>1</v>
      </c>
      <c r="V7896">
        <v>-1.0202929461199699</v>
      </c>
      <c r="W7896">
        <v>0.29261482077562401</v>
      </c>
      <c r="X7896">
        <v>0.704072456322962</v>
      </c>
      <c r="Y7896">
        <v>21.662078815465101</v>
      </c>
      <c r="Z7896">
        <v>0.65379035313853895</v>
      </c>
      <c r="AA7896">
        <v>0.84521697243271998</v>
      </c>
      <c r="AB7896">
        <v>-1.9837666353454699</v>
      </c>
      <c r="AC7896">
        <v>0.27780950890804001</v>
      </c>
      <c r="AD7896">
        <v>0.68253123924728298</v>
      </c>
      <c r="AE7896">
        <v>22.308125001907801</v>
      </c>
      <c r="AF7896">
        <v>0.64997455747578503</v>
      </c>
      <c r="AG7896">
        <v>0.80674443595273604</v>
      </c>
      <c r="AH7896">
        <v>-9.0682478143294595E-2</v>
      </c>
      <c r="AI7896">
        <v>0.59609816080359102</v>
      </c>
      <c r="AJ7896">
        <v>0.78121606160956403</v>
      </c>
      <c r="AK7896">
        <v>5.37073868227608E-2</v>
      </c>
    </row>
    <row r="7897" spans="1:37" x14ac:dyDescent="0.2">
      <c r="A7897" t="s">
        <v>24716</v>
      </c>
      <c r="B7897">
        <v>102384981</v>
      </c>
      <c r="C7897">
        <v>102385025</v>
      </c>
      <c r="D7897">
        <v>45</v>
      </c>
      <c r="E7897" t="s">
        <v>26279</v>
      </c>
      <c r="F7897">
        <v>1</v>
      </c>
      <c r="G7897" t="s">
        <v>26280</v>
      </c>
      <c r="H7897" t="s">
        <v>36355</v>
      </c>
      <c r="I7897">
        <v>7</v>
      </c>
      <c r="J7897">
        <v>102376219</v>
      </c>
      <c r="K7897">
        <v>102425541</v>
      </c>
      <c r="L7897">
        <v>49323</v>
      </c>
      <c r="M7897">
        <v>1</v>
      </c>
      <c r="N7897">
        <v>100630923</v>
      </c>
      <c r="O7897" t="s">
        <v>26281</v>
      </c>
      <c r="P7897">
        <v>8762</v>
      </c>
      <c r="Q7897" t="s">
        <v>40</v>
      </c>
      <c r="R7897" t="s">
        <v>26282</v>
      </c>
      <c r="S7897" t="s">
        <v>36356</v>
      </c>
      <c r="T7897">
        <v>0.54421053469192604</v>
      </c>
      <c r="U7897">
        <v>0.80321479550967601</v>
      </c>
      <c r="V7897">
        <v>1.408427053492</v>
      </c>
      <c r="W7897">
        <v>0.89107655920673101</v>
      </c>
      <c r="X7897">
        <v>0.95159051474143896</v>
      </c>
      <c r="Y7897">
        <v>0.97511605694814196</v>
      </c>
      <c r="Z7897">
        <v>0.96726857278496403</v>
      </c>
      <c r="AA7897">
        <v>0.99919698600769702</v>
      </c>
      <c r="AB7897">
        <v>0.44495301825724798</v>
      </c>
      <c r="AC7897">
        <v>0.85817338719172098</v>
      </c>
      <c r="AD7897">
        <v>0.94068432309766403</v>
      </c>
      <c r="AE7897">
        <v>0.68805554155092996</v>
      </c>
      <c r="AF7897">
        <v>0.22065000948199101</v>
      </c>
      <c r="AG7897">
        <v>0.68151250837662902</v>
      </c>
      <c r="AH7897">
        <v>2.3380375012591501</v>
      </c>
      <c r="AI7897">
        <v>0.91725052871964496</v>
      </c>
      <c r="AJ7897">
        <v>0.98621344597861504</v>
      </c>
      <c r="AK7897">
        <v>0.81677854369004999</v>
      </c>
    </row>
    <row r="7898" spans="1:37" x14ac:dyDescent="0.2">
      <c r="A7898" t="s">
        <v>24716</v>
      </c>
      <c r="B7898">
        <v>102405385</v>
      </c>
      <c r="C7898">
        <v>102405559</v>
      </c>
      <c r="D7898">
        <v>175</v>
      </c>
      <c r="E7898" t="s">
        <v>26283</v>
      </c>
      <c r="F7898">
        <v>2</v>
      </c>
      <c r="G7898" t="s">
        <v>26284</v>
      </c>
      <c r="H7898" t="s">
        <v>30987</v>
      </c>
      <c r="I7898">
        <v>7</v>
      </c>
      <c r="J7898">
        <v>102405742</v>
      </c>
      <c r="K7898">
        <v>102405855</v>
      </c>
      <c r="L7898">
        <v>114</v>
      </c>
      <c r="M7898">
        <v>2</v>
      </c>
      <c r="N7898">
        <v>100313829</v>
      </c>
      <c r="O7898" t="s">
        <v>26285</v>
      </c>
      <c r="P7898">
        <v>296</v>
      </c>
      <c r="Q7898" t="s">
        <v>26286</v>
      </c>
      <c r="R7898" t="s">
        <v>26287</v>
      </c>
      <c r="S7898" t="s">
        <v>36357</v>
      </c>
      <c r="T7898" t="s">
        <v>40</v>
      </c>
      <c r="U7898" t="s">
        <v>40</v>
      </c>
      <c r="V7898">
        <v>0</v>
      </c>
      <c r="W7898">
        <v>0.29261482077562401</v>
      </c>
      <c r="X7898">
        <v>0.704072456322962</v>
      </c>
      <c r="Y7898">
        <v>23.720631154821699</v>
      </c>
      <c r="Z7898">
        <v>0.48464167878831399</v>
      </c>
      <c r="AA7898">
        <v>0.84435025072159198</v>
      </c>
      <c r="AB7898">
        <v>22.6831565592605</v>
      </c>
      <c r="AC7898">
        <v>0.45677901822897599</v>
      </c>
      <c r="AD7898">
        <v>0.82872126865393902</v>
      </c>
      <c r="AE7898">
        <v>22.720631259186298</v>
      </c>
      <c r="AF7898">
        <v>0.501741946288212</v>
      </c>
      <c r="AG7898">
        <v>0.80674443595273604</v>
      </c>
      <c r="AH7898">
        <v>-22.646630688728202</v>
      </c>
      <c r="AI7898">
        <v>0.14667288820271701</v>
      </c>
      <c r="AJ7898">
        <v>0.78121606160956403</v>
      </c>
      <c r="AK7898">
        <v>23.720631154821699</v>
      </c>
    </row>
    <row r="7899" spans="1:37" x14ac:dyDescent="0.2">
      <c r="A7899" t="s">
        <v>24716</v>
      </c>
      <c r="B7899">
        <v>102468291</v>
      </c>
      <c r="C7899">
        <v>102468466</v>
      </c>
      <c r="D7899">
        <v>176</v>
      </c>
      <c r="E7899" t="s">
        <v>26288</v>
      </c>
      <c r="F7899">
        <v>8</v>
      </c>
      <c r="G7899" t="s">
        <v>26289</v>
      </c>
      <c r="H7899" t="s">
        <v>30987</v>
      </c>
      <c r="I7899">
        <v>7</v>
      </c>
      <c r="J7899">
        <v>102467342</v>
      </c>
      <c r="K7899">
        <v>102468445</v>
      </c>
      <c r="L7899">
        <v>1104</v>
      </c>
      <c r="M7899">
        <v>1</v>
      </c>
      <c r="N7899">
        <v>222229</v>
      </c>
      <c r="O7899" t="s">
        <v>26290</v>
      </c>
      <c r="P7899">
        <v>949</v>
      </c>
      <c r="Q7899" t="s">
        <v>26291</v>
      </c>
      <c r="R7899" t="s">
        <v>26292</v>
      </c>
      <c r="S7899" t="s">
        <v>36358</v>
      </c>
      <c r="T7899">
        <v>0.152084254673993</v>
      </c>
      <c r="U7899">
        <v>0.603102917160658</v>
      </c>
      <c r="V7899">
        <v>25.474520542512</v>
      </c>
      <c r="W7899">
        <v>0.89107655920673101</v>
      </c>
      <c r="X7899">
        <v>0.95159051474143896</v>
      </c>
      <c r="Y7899">
        <v>0.95173818072501903</v>
      </c>
      <c r="Z7899">
        <v>0.306975110376564</v>
      </c>
      <c r="AA7899">
        <v>0.72610664078822296</v>
      </c>
      <c r="AB7899">
        <v>24.511046447934099</v>
      </c>
      <c r="AC7899">
        <v>0.75388744886274095</v>
      </c>
      <c r="AD7899">
        <v>0.87989882095915395</v>
      </c>
      <c r="AE7899">
        <v>-4.8261771479740603E-2</v>
      </c>
      <c r="AF7899">
        <v>4.6407610929182198E-2</v>
      </c>
      <c r="AG7899">
        <v>0.476038960109122</v>
      </c>
      <c r="AH7899">
        <v>25.474520542512</v>
      </c>
      <c r="AI7899">
        <v>0.56157887380500204</v>
      </c>
      <c r="AJ7899">
        <v>0.78121606160956403</v>
      </c>
      <c r="AK7899">
        <v>1.8204935710786401</v>
      </c>
    </row>
    <row r="7900" spans="1:37" x14ac:dyDescent="0.2">
      <c r="A7900" t="s">
        <v>24716</v>
      </c>
      <c r="B7900">
        <v>102468466</v>
      </c>
      <c r="C7900">
        <v>102468641</v>
      </c>
      <c r="D7900">
        <v>176</v>
      </c>
      <c r="E7900" t="s">
        <v>26293</v>
      </c>
      <c r="F7900">
        <v>9</v>
      </c>
      <c r="G7900" t="s">
        <v>26294</v>
      </c>
      <c r="H7900" t="s">
        <v>30987</v>
      </c>
      <c r="I7900">
        <v>7</v>
      </c>
      <c r="J7900">
        <v>102469589</v>
      </c>
      <c r="K7900">
        <v>102473168</v>
      </c>
      <c r="L7900">
        <v>3580</v>
      </c>
      <c r="M7900">
        <v>1</v>
      </c>
      <c r="N7900">
        <v>222229</v>
      </c>
      <c r="O7900" t="s">
        <v>26295</v>
      </c>
      <c r="P7900">
        <v>-948</v>
      </c>
      <c r="Q7900" t="s">
        <v>26291</v>
      </c>
      <c r="R7900" t="s">
        <v>26292</v>
      </c>
      <c r="S7900" t="s">
        <v>36358</v>
      </c>
      <c r="T7900">
        <v>0.152084254673993</v>
      </c>
      <c r="U7900">
        <v>0.603102917160658</v>
      </c>
      <c r="V7900">
        <v>25.233650094644201</v>
      </c>
      <c r="W7900">
        <v>0.89107655920673101</v>
      </c>
      <c r="X7900">
        <v>0.95159051474143896</v>
      </c>
      <c r="Y7900">
        <v>0.53670069737792203</v>
      </c>
      <c r="Z7900">
        <v>0.306975110376564</v>
      </c>
      <c r="AA7900">
        <v>0.72610664078822296</v>
      </c>
      <c r="AB7900">
        <v>24.270176005407901</v>
      </c>
      <c r="AC7900">
        <v>0.75388744886274095</v>
      </c>
      <c r="AD7900">
        <v>0.87989882095915395</v>
      </c>
      <c r="AE7900">
        <v>-0.463299238895091</v>
      </c>
      <c r="AF7900">
        <v>4.6407610929182198E-2</v>
      </c>
      <c r="AG7900">
        <v>0.476038960109122</v>
      </c>
      <c r="AH7900">
        <v>25.233650094644201</v>
      </c>
      <c r="AI7900">
        <v>0.56157887380500204</v>
      </c>
      <c r="AJ7900">
        <v>0.78121606160956403</v>
      </c>
      <c r="AK7900">
        <v>1.4054560877315401</v>
      </c>
    </row>
    <row r="7901" spans="1:37" x14ac:dyDescent="0.2">
      <c r="A7901" t="s">
        <v>24716</v>
      </c>
      <c r="B7901">
        <v>102500583</v>
      </c>
      <c r="C7901">
        <v>102500882</v>
      </c>
      <c r="D7901">
        <v>300</v>
      </c>
      <c r="E7901" t="s">
        <v>26296</v>
      </c>
      <c r="F7901">
        <v>8</v>
      </c>
      <c r="G7901" t="s">
        <v>26297</v>
      </c>
      <c r="H7901" t="s">
        <v>36359</v>
      </c>
      <c r="I7901">
        <v>7</v>
      </c>
      <c r="J7901">
        <v>102483144</v>
      </c>
      <c r="K7901">
        <v>102494868</v>
      </c>
      <c r="L7901">
        <v>11725</v>
      </c>
      <c r="M7901">
        <v>2</v>
      </c>
      <c r="N7901">
        <v>100271927</v>
      </c>
      <c r="O7901" t="s">
        <v>26298</v>
      </c>
      <c r="P7901">
        <v>-5715</v>
      </c>
      <c r="Q7901" t="s">
        <v>26299</v>
      </c>
      <c r="R7901" t="s">
        <v>26300</v>
      </c>
      <c r="S7901" t="s">
        <v>36360</v>
      </c>
      <c r="T7901">
        <v>0.644035865418358</v>
      </c>
      <c r="U7901">
        <v>0.84904924635754497</v>
      </c>
      <c r="V7901">
        <v>-0.169183373285831</v>
      </c>
      <c r="W7901">
        <v>0.65075386537994595</v>
      </c>
      <c r="X7901">
        <v>0.94119559056004798</v>
      </c>
      <c r="Y7901">
        <v>-3.10019017461227</v>
      </c>
      <c r="Z7901">
        <v>0.26789404493740199</v>
      </c>
      <c r="AA7901">
        <v>0.72610664078822296</v>
      </c>
      <c r="AB7901">
        <v>-1.13265730634041</v>
      </c>
      <c r="AC7901">
        <v>0.283630615332017</v>
      </c>
      <c r="AD7901">
        <v>0.68253123924728298</v>
      </c>
      <c r="AE7901">
        <v>-4.1001891782106403</v>
      </c>
      <c r="AF7901">
        <v>0.98343762640780896</v>
      </c>
      <c r="AG7901">
        <v>1</v>
      </c>
      <c r="AH7901">
        <v>0.76042713711401</v>
      </c>
      <c r="AI7901">
        <v>0.98342151819761803</v>
      </c>
      <c r="AJ7901">
        <v>0.98789258377071898</v>
      </c>
      <c r="AK7901">
        <v>-2.23143480387701</v>
      </c>
    </row>
    <row r="7902" spans="1:37" x14ac:dyDescent="0.2">
      <c r="A7902" t="s">
        <v>24716</v>
      </c>
      <c r="B7902">
        <v>102538218</v>
      </c>
      <c r="C7902">
        <v>102538366</v>
      </c>
      <c r="D7902">
        <v>149</v>
      </c>
      <c r="E7902" t="s">
        <v>26301</v>
      </c>
      <c r="F7902">
        <v>5</v>
      </c>
      <c r="G7902" t="s">
        <v>26302</v>
      </c>
      <c r="H7902" t="s">
        <v>31003</v>
      </c>
      <c r="I7902">
        <v>7</v>
      </c>
      <c r="J7902">
        <v>102537919</v>
      </c>
      <c r="K7902">
        <v>102543696</v>
      </c>
      <c r="L7902">
        <v>5778</v>
      </c>
      <c r="M7902">
        <v>2</v>
      </c>
      <c r="N7902">
        <v>107983993</v>
      </c>
      <c r="O7902" t="s">
        <v>26303</v>
      </c>
      <c r="P7902">
        <v>5330</v>
      </c>
      <c r="Q7902" t="s">
        <v>26304</v>
      </c>
      <c r="R7902" t="s">
        <v>26305</v>
      </c>
      <c r="S7902" t="s">
        <v>36361</v>
      </c>
      <c r="T7902">
        <v>1</v>
      </c>
      <c r="U7902">
        <v>1</v>
      </c>
      <c r="V7902">
        <v>-1.09808449793383</v>
      </c>
      <c r="W7902">
        <v>0.20525741147413201</v>
      </c>
      <c r="X7902">
        <v>0.704072456322962</v>
      </c>
      <c r="Y7902">
        <v>-23.273093270843098</v>
      </c>
      <c r="Z7902">
        <v>0.65379035313853895</v>
      </c>
      <c r="AA7902">
        <v>0.84521697243271998</v>
      </c>
      <c r="AB7902">
        <v>-2.06155824006819</v>
      </c>
      <c r="AC7902">
        <v>7.0489011448141195E-2</v>
      </c>
      <c r="AD7902">
        <v>0.57684129297949804</v>
      </c>
      <c r="AE7902">
        <v>-23.273093270843098</v>
      </c>
      <c r="AF7902">
        <v>0.64997455747578503</v>
      </c>
      <c r="AG7902">
        <v>0.80674443595273604</v>
      </c>
      <c r="AH7902">
        <v>-0.168473995702933</v>
      </c>
      <c r="AI7902">
        <v>0.35038410267202102</v>
      </c>
      <c r="AJ7902">
        <v>0.78121606160956403</v>
      </c>
      <c r="AK7902">
        <v>-22.404337921692601</v>
      </c>
    </row>
    <row r="7903" spans="1:37" x14ac:dyDescent="0.2">
      <c r="A7903" t="s">
        <v>24716</v>
      </c>
      <c r="B7903">
        <v>102538366</v>
      </c>
      <c r="C7903">
        <v>102538514</v>
      </c>
      <c r="D7903">
        <v>149</v>
      </c>
      <c r="E7903" t="s">
        <v>26306</v>
      </c>
      <c r="F7903">
        <v>5</v>
      </c>
      <c r="G7903" t="s">
        <v>26307</v>
      </c>
      <c r="H7903" t="s">
        <v>31003</v>
      </c>
      <c r="I7903">
        <v>7</v>
      </c>
      <c r="J7903">
        <v>102537919</v>
      </c>
      <c r="K7903">
        <v>102543696</v>
      </c>
      <c r="L7903">
        <v>5778</v>
      </c>
      <c r="M7903">
        <v>2</v>
      </c>
      <c r="N7903">
        <v>107983993</v>
      </c>
      <c r="O7903" t="s">
        <v>26303</v>
      </c>
      <c r="P7903">
        <v>5182</v>
      </c>
      <c r="Q7903" t="s">
        <v>26304</v>
      </c>
      <c r="R7903" t="s">
        <v>26305</v>
      </c>
      <c r="S7903" t="s">
        <v>36361</v>
      </c>
      <c r="T7903">
        <v>1</v>
      </c>
      <c r="U7903">
        <v>1</v>
      </c>
      <c r="V7903">
        <v>-1.9725535305047099</v>
      </c>
      <c r="W7903">
        <v>0.20525741147413201</v>
      </c>
      <c r="X7903">
        <v>0.704072456322962</v>
      </c>
      <c r="Y7903">
        <v>-23.930042129181199</v>
      </c>
      <c r="Z7903">
        <v>0.65379035313853895</v>
      </c>
      <c r="AA7903">
        <v>0.84521697243271998</v>
      </c>
      <c r="AB7903">
        <v>-2.9360272726390599</v>
      </c>
      <c r="AC7903">
        <v>7.0489011448141195E-2</v>
      </c>
      <c r="AD7903">
        <v>0.57684129297949804</v>
      </c>
      <c r="AE7903">
        <v>-23.930042129181199</v>
      </c>
      <c r="AF7903">
        <v>0.64997455747578503</v>
      </c>
      <c r="AG7903">
        <v>0.80674443595273604</v>
      </c>
      <c r="AH7903">
        <v>-1.0429429510566799</v>
      </c>
      <c r="AI7903">
        <v>0.35038410267202102</v>
      </c>
      <c r="AJ7903">
        <v>0.78121606160956403</v>
      </c>
      <c r="AK7903">
        <v>-23.061286737025299</v>
      </c>
    </row>
    <row r="7904" spans="1:37" x14ac:dyDescent="0.2">
      <c r="A7904" t="s">
        <v>24716</v>
      </c>
      <c r="B7904">
        <v>102538514</v>
      </c>
      <c r="C7904">
        <v>102538662</v>
      </c>
      <c r="D7904">
        <v>149</v>
      </c>
      <c r="E7904" t="s">
        <v>26308</v>
      </c>
      <c r="F7904">
        <v>2</v>
      </c>
      <c r="G7904" t="s">
        <v>26309</v>
      </c>
      <c r="H7904" t="s">
        <v>31003</v>
      </c>
      <c r="I7904">
        <v>7</v>
      </c>
      <c r="J7904">
        <v>102537919</v>
      </c>
      <c r="K7904">
        <v>102543696</v>
      </c>
      <c r="L7904">
        <v>5778</v>
      </c>
      <c r="M7904">
        <v>2</v>
      </c>
      <c r="N7904">
        <v>107983993</v>
      </c>
      <c r="O7904" t="s">
        <v>26303</v>
      </c>
      <c r="P7904">
        <v>5034</v>
      </c>
      <c r="Q7904" t="s">
        <v>26304</v>
      </c>
      <c r="R7904" t="s">
        <v>26305</v>
      </c>
      <c r="S7904" t="s">
        <v>36361</v>
      </c>
      <c r="T7904">
        <v>1</v>
      </c>
      <c r="U7904">
        <v>1</v>
      </c>
      <c r="V7904">
        <v>-1.9725535305047099</v>
      </c>
      <c r="W7904">
        <v>0.20525741147413201</v>
      </c>
      <c r="X7904">
        <v>0.704072456322962</v>
      </c>
      <c r="Y7904">
        <v>-23.930042129181199</v>
      </c>
      <c r="Z7904">
        <v>0.65379035313853895</v>
      </c>
      <c r="AA7904">
        <v>0.84521697243271998</v>
      </c>
      <c r="AB7904">
        <v>-2.9360272726390599</v>
      </c>
      <c r="AC7904">
        <v>7.0489011448141195E-2</v>
      </c>
      <c r="AD7904">
        <v>0.57684129297949804</v>
      </c>
      <c r="AE7904">
        <v>-23.930042129181199</v>
      </c>
      <c r="AF7904">
        <v>0.64997455747578503</v>
      </c>
      <c r="AG7904">
        <v>0.80674443595273604</v>
      </c>
      <c r="AH7904">
        <v>-1.0429429510566799</v>
      </c>
      <c r="AI7904">
        <v>0.35038410267202102</v>
      </c>
      <c r="AJ7904">
        <v>0.78121606160956403</v>
      </c>
      <c r="AK7904">
        <v>-23.061286737025299</v>
      </c>
    </row>
    <row r="7905" spans="1:37" x14ac:dyDescent="0.2">
      <c r="A7905" t="s">
        <v>24716</v>
      </c>
      <c r="B7905">
        <v>102595777</v>
      </c>
      <c r="C7905">
        <v>102595941</v>
      </c>
      <c r="D7905">
        <v>165</v>
      </c>
      <c r="E7905" t="s">
        <v>26310</v>
      </c>
      <c r="F7905">
        <v>3</v>
      </c>
      <c r="G7905" t="s">
        <v>26311</v>
      </c>
      <c r="H7905" t="s">
        <v>30987</v>
      </c>
      <c r="I7905">
        <v>7</v>
      </c>
      <c r="J7905">
        <v>102592351</v>
      </c>
      <c r="K7905">
        <v>102595737</v>
      </c>
      <c r="L7905">
        <v>3387</v>
      </c>
      <c r="M7905">
        <v>2</v>
      </c>
      <c r="N7905">
        <v>10156</v>
      </c>
      <c r="O7905" t="s">
        <v>26312</v>
      </c>
      <c r="P7905">
        <v>-40</v>
      </c>
      <c r="Q7905" t="s">
        <v>26313</v>
      </c>
      <c r="R7905" t="s">
        <v>26314</v>
      </c>
      <c r="S7905" t="s">
        <v>36362</v>
      </c>
      <c r="T7905">
        <v>0.97213403838398904</v>
      </c>
      <c r="U7905">
        <v>1</v>
      </c>
      <c r="V7905">
        <v>0.61085322600638603</v>
      </c>
      <c r="W7905">
        <v>0.38920677604595899</v>
      </c>
      <c r="X7905">
        <v>0.704072456322962</v>
      </c>
      <c r="Y7905">
        <v>-23.3810128208215</v>
      </c>
      <c r="Z7905">
        <v>0.69013698642955401</v>
      </c>
      <c r="AA7905">
        <v>0.84521697243271998</v>
      </c>
      <c r="AB7905">
        <v>-0.35262078887117398</v>
      </c>
      <c r="AC7905">
        <v>0.71753805159658501</v>
      </c>
      <c r="AD7905">
        <v>0.87989882095915395</v>
      </c>
      <c r="AE7905">
        <v>-1.2648293307546199</v>
      </c>
      <c r="AF7905">
        <v>0.61410715005536498</v>
      </c>
      <c r="AG7905">
        <v>0.80674443595273604</v>
      </c>
      <c r="AH7905">
        <v>1.54046373943946</v>
      </c>
      <c r="AI7905">
        <v>0.35038410267202102</v>
      </c>
      <c r="AJ7905">
        <v>0.78121606160956403</v>
      </c>
      <c r="AK7905">
        <v>-23.2671874106024</v>
      </c>
    </row>
    <row r="7906" spans="1:37" x14ac:dyDescent="0.2">
      <c r="A7906" t="s">
        <v>24716</v>
      </c>
      <c r="B7906">
        <v>102599745</v>
      </c>
      <c r="C7906">
        <v>102600044</v>
      </c>
      <c r="D7906">
        <v>300</v>
      </c>
      <c r="E7906" t="s">
        <v>26315</v>
      </c>
      <c r="F7906">
        <v>8</v>
      </c>
      <c r="G7906" t="s">
        <v>26316</v>
      </c>
      <c r="H7906" t="s">
        <v>31032</v>
      </c>
      <c r="I7906">
        <v>7</v>
      </c>
      <c r="J7906">
        <v>102595302</v>
      </c>
      <c r="K7906">
        <v>102602396</v>
      </c>
      <c r="L7906">
        <v>7095</v>
      </c>
      <c r="M7906">
        <v>2</v>
      </c>
      <c r="N7906">
        <v>10156</v>
      </c>
      <c r="O7906" t="s">
        <v>26317</v>
      </c>
      <c r="P7906">
        <v>2352</v>
      </c>
      <c r="Q7906" t="s">
        <v>26313</v>
      </c>
      <c r="R7906" t="s">
        <v>26314</v>
      </c>
      <c r="S7906" t="s">
        <v>36362</v>
      </c>
      <c r="T7906">
        <v>0.97213403838398904</v>
      </c>
      <c r="U7906">
        <v>1</v>
      </c>
      <c r="V7906">
        <v>0.99318863059513895</v>
      </c>
      <c r="W7906">
        <v>0.20525741147413201</v>
      </c>
      <c r="X7906">
        <v>0.704072456322962</v>
      </c>
      <c r="Y7906">
        <v>-22.769778149422901</v>
      </c>
      <c r="Z7906">
        <v>0.69013698642955401</v>
      </c>
      <c r="AA7906">
        <v>0.84521697243271998</v>
      </c>
      <c r="AB7906">
        <v>2.9714761180639399E-2</v>
      </c>
      <c r="AC7906">
        <v>7.0489011448141195E-2</v>
      </c>
      <c r="AD7906">
        <v>0.57684129297949804</v>
      </c>
      <c r="AE7906">
        <v>-22.769778149422901</v>
      </c>
      <c r="AF7906">
        <v>0.61410715005536498</v>
      </c>
      <c r="AG7906">
        <v>0.80674443595273604</v>
      </c>
      <c r="AH7906">
        <v>1.9227988201107</v>
      </c>
      <c r="AI7906">
        <v>0.35038410267202102</v>
      </c>
      <c r="AJ7906">
        <v>0.78121606160956403</v>
      </c>
      <c r="AK7906">
        <v>-21.901022849354501</v>
      </c>
    </row>
    <row r="7907" spans="1:37" x14ac:dyDescent="0.2">
      <c r="A7907" t="s">
        <v>24716</v>
      </c>
      <c r="B7907">
        <v>103034191</v>
      </c>
      <c r="C7907">
        <v>103034365</v>
      </c>
      <c r="D7907">
        <v>175</v>
      </c>
      <c r="E7907" t="s">
        <v>26318</v>
      </c>
      <c r="F7907">
        <v>11</v>
      </c>
      <c r="G7907" t="s">
        <v>26319</v>
      </c>
      <c r="H7907" t="s">
        <v>36363</v>
      </c>
      <c r="I7907">
        <v>7</v>
      </c>
      <c r="J7907">
        <v>102813233</v>
      </c>
      <c r="K7907">
        <v>103050059</v>
      </c>
      <c r="L7907">
        <v>236827</v>
      </c>
      <c r="M7907">
        <v>2</v>
      </c>
      <c r="N7907">
        <v>222235</v>
      </c>
      <c r="O7907" t="s">
        <v>26320</v>
      </c>
      <c r="P7907">
        <v>15694</v>
      </c>
      <c r="Q7907" t="s">
        <v>26321</v>
      </c>
      <c r="R7907" t="s">
        <v>26322</v>
      </c>
      <c r="S7907" t="s">
        <v>36364</v>
      </c>
      <c r="T7907" t="s">
        <v>40</v>
      </c>
      <c r="U7907" t="s">
        <v>40</v>
      </c>
      <c r="V7907">
        <v>0</v>
      </c>
      <c r="W7907">
        <v>0.29261482077562401</v>
      </c>
      <c r="X7907">
        <v>0.704072456322962</v>
      </c>
      <c r="Y7907">
        <v>21.7206314679154</v>
      </c>
      <c r="Z7907">
        <v>0.48464167878831399</v>
      </c>
      <c r="AA7907">
        <v>0.84435025072159198</v>
      </c>
      <c r="AB7907">
        <v>20.6831572019262</v>
      </c>
      <c r="AC7907">
        <v>0.45677901822897599</v>
      </c>
      <c r="AD7907">
        <v>0.82872126865393902</v>
      </c>
      <c r="AE7907">
        <v>20.7206318853734</v>
      </c>
      <c r="AF7907">
        <v>0.501741946288212</v>
      </c>
      <c r="AG7907">
        <v>0.80674443595273604</v>
      </c>
      <c r="AH7907">
        <v>-20.646631347872599</v>
      </c>
      <c r="AI7907">
        <v>0.14667288820271701</v>
      </c>
      <c r="AJ7907">
        <v>0.78121606160956403</v>
      </c>
      <c r="AK7907">
        <v>21.7206314679154</v>
      </c>
    </row>
    <row r="7908" spans="1:37" x14ac:dyDescent="0.2">
      <c r="A7908" t="s">
        <v>24716</v>
      </c>
      <c r="B7908">
        <v>103034365</v>
      </c>
      <c r="C7908">
        <v>103034539</v>
      </c>
      <c r="D7908">
        <v>175</v>
      </c>
      <c r="E7908" t="s">
        <v>26323</v>
      </c>
      <c r="F7908">
        <v>10</v>
      </c>
      <c r="G7908" t="s">
        <v>26324</v>
      </c>
      <c r="H7908" t="s">
        <v>36363</v>
      </c>
      <c r="I7908">
        <v>7</v>
      </c>
      <c r="J7908">
        <v>102813233</v>
      </c>
      <c r="K7908">
        <v>103050059</v>
      </c>
      <c r="L7908">
        <v>236827</v>
      </c>
      <c r="M7908">
        <v>2</v>
      </c>
      <c r="N7908">
        <v>222235</v>
      </c>
      <c r="O7908" t="s">
        <v>26320</v>
      </c>
      <c r="P7908">
        <v>15520</v>
      </c>
      <c r="Q7908" t="s">
        <v>26321</v>
      </c>
      <c r="R7908" t="s">
        <v>26322</v>
      </c>
      <c r="S7908" t="s">
        <v>36364</v>
      </c>
      <c r="T7908" t="s">
        <v>40</v>
      </c>
      <c r="U7908" t="s">
        <v>40</v>
      </c>
      <c r="V7908">
        <v>0</v>
      </c>
      <c r="W7908">
        <v>0.29261482077562401</v>
      </c>
      <c r="X7908">
        <v>0.704072456322962</v>
      </c>
      <c r="Y7908">
        <v>21.7206314679154</v>
      </c>
      <c r="Z7908">
        <v>0.48464167878831399</v>
      </c>
      <c r="AA7908">
        <v>0.84435025072159198</v>
      </c>
      <c r="AB7908">
        <v>20.6831572019262</v>
      </c>
      <c r="AC7908">
        <v>0.45677901822897599</v>
      </c>
      <c r="AD7908">
        <v>0.82872126865393902</v>
      </c>
      <c r="AE7908">
        <v>20.7206318853734</v>
      </c>
      <c r="AF7908">
        <v>0.501741946288212</v>
      </c>
      <c r="AG7908">
        <v>0.80674443595273604</v>
      </c>
      <c r="AH7908">
        <v>-20.646631347872599</v>
      </c>
      <c r="AI7908">
        <v>0.14667288820271701</v>
      </c>
      <c r="AJ7908">
        <v>0.78121606160956403</v>
      </c>
      <c r="AK7908">
        <v>21.7206314679154</v>
      </c>
    </row>
    <row r="7909" spans="1:37" x14ac:dyDescent="0.2">
      <c r="A7909" t="s">
        <v>24716</v>
      </c>
      <c r="B7909">
        <v>103274745</v>
      </c>
      <c r="C7909">
        <v>103274895</v>
      </c>
      <c r="D7909">
        <v>151</v>
      </c>
      <c r="E7909" t="s">
        <v>26325</v>
      </c>
      <c r="F7909">
        <v>1</v>
      </c>
      <c r="G7909" t="s">
        <v>26326</v>
      </c>
      <c r="H7909" t="s">
        <v>31032</v>
      </c>
      <c r="I7909">
        <v>7</v>
      </c>
      <c r="J7909">
        <v>103175343</v>
      </c>
      <c r="K7909">
        <v>103277638</v>
      </c>
      <c r="L7909">
        <v>102296</v>
      </c>
      <c r="M7909">
        <v>2</v>
      </c>
      <c r="N7909">
        <v>349152</v>
      </c>
      <c r="O7909" t="s">
        <v>26327</v>
      </c>
      <c r="P7909">
        <v>2743</v>
      </c>
      <c r="Q7909" t="s">
        <v>26328</v>
      </c>
      <c r="R7909" t="s">
        <v>26329</v>
      </c>
      <c r="S7909" t="s">
        <v>36365</v>
      </c>
      <c r="T7909" t="s">
        <v>40</v>
      </c>
      <c r="U7909" t="s">
        <v>40</v>
      </c>
      <c r="V7909">
        <v>0</v>
      </c>
      <c r="W7909">
        <v>0.29261482077562401</v>
      </c>
      <c r="X7909">
        <v>0.704072456322962</v>
      </c>
      <c r="Y7909">
        <v>24.3115130766272</v>
      </c>
      <c r="Z7909">
        <v>0.203350924423461</v>
      </c>
      <c r="AA7909">
        <v>0.72610664078822296</v>
      </c>
      <c r="AB7909">
        <v>23.936795198234901</v>
      </c>
      <c r="AC7909">
        <v>0.17695932866387601</v>
      </c>
      <c r="AD7909">
        <v>0.68253123924728298</v>
      </c>
      <c r="AE7909">
        <v>23.974269901349899</v>
      </c>
      <c r="AF7909">
        <v>0.22065000948199101</v>
      </c>
      <c r="AG7909">
        <v>0.68151250837662902</v>
      </c>
      <c r="AH7909">
        <v>-23.900269324513499</v>
      </c>
      <c r="AI7909">
        <v>0.91725052871964496</v>
      </c>
      <c r="AJ7909">
        <v>0.98621344597861504</v>
      </c>
      <c r="AK7909">
        <v>1.9225624957727701</v>
      </c>
    </row>
    <row r="7910" spans="1:37" x14ac:dyDescent="0.2">
      <c r="A7910" t="s">
        <v>24716</v>
      </c>
      <c r="B7910">
        <v>103274895</v>
      </c>
      <c r="C7910">
        <v>103275045</v>
      </c>
      <c r="D7910">
        <v>151</v>
      </c>
      <c r="E7910" t="s">
        <v>26330</v>
      </c>
      <c r="F7910">
        <v>11</v>
      </c>
      <c r="G7910" t="s">
        <v>26331</v>
      </c>
      <c r="H7910" t="s">
        <v>31032</v>
      </c>
      <c r="I7910">
        <v>7</v>
      </c>
      <c r="J7910">
        <v>103175343</v>
      </c>
      <c r="K7910">
        <v>103277638</v>
      </c>
      <c r="L7910">
        <v>102296</v>
      </c>
      <c r="M7910">
        <v>2</v>
      </c>
      <c r="N7910">
        <v>349152</v>
      </c>
      <c r="O7910" t="s">
        <v>26327</v>
      </c>
      <c r="P7910">
        <v>2593</v>
      </c>
      <c r="Q7910" t="s">
        <v>26328</v>
      </c>
      <c r="R7910" t="s">
        <v>26329</v>
      </c>
      <c r="S7910" t="s">
        <v>36365</v>
      </c>
      <c r="T7910" t="s">
        <v>40</v>
      </c>
      <c r="U7910" t="s">
        <v>40</v>
      </c>
      <c r="V7910">
        <v>0</v>
      </c>
      <c r="W7910">
        <v>0.29261482077562401</v>
      </c>
      <c r="X7910">
        <v>0.704072456322962</v>
      </c>
      <c r="Y7910">
        <v>24.5525211654708</v>
      </c>
      <c r="Z7910">
        <v>0.203350924423461</v>
      </c>
      <c r="AA7910">
        <v>0.72610664078822296</v>
      </c>
      <c r="AB7910">
        <v>24.093643649078199</v>
      </c>
      <c r="AC7910">
        <v>0.17695932866387601</v>
      </c>
      <c r="AD7910">
        <v>0.68253123924728298</v>
      </c>
      <c r="AE7910">
        <v>24.131118352430502</v>
      </c>
      <c r="AF7910">
        <v>0.22065000948199101</v>
      </c>
      <c r="AG7910">
        <v>0.68151250837662902</v>
      </c>
      <c r="AH7910">
        <v>-24.057117775119401</v>
      </c>
      <c r="AI7910">
        <v>0.91725052871964496</v>
      </c>
      <c r="AJ7910">
        <v>0.98621344597861504</v>
      </c>
      <c r="AK7910">
        <v>2.16357058461633</v>
      </c>
    </row>
    <row r="7911" spans="1:37" x14ac:dyDescent="0.2">
      <c r="A7911" t="s">
        <v>24716</v>
      </c>
      <c r="B7911">
        <v>103275045</v>
      </c>
      <c r="C7911">
        <v>103275195</v>
      </c>
      <c r="D7911">
        <v>151</v>
      </c>
      <c r="E7911" t="s">
        <v>26332</v>
      </c>
      <c r="F7911">
        <v>9</v>
      </c>
      <c r="G7911" t="s">
        <v>26333</v>
      </c>
      <c r="H7911" t="s">
        <v>31032</v>
      </c>
      <c r="I7911">
        <v>7</v>
      </c>
      <c r="J7911">
        <v>103175343</v>
      </c>
      <c r="K7911">
        <v>103277638</v>
      </c>
      <c r="L7911">
        <v>102296</v>
      </c>
      <c r="M7911">
        <v>2</v>
      </c>
      <c r="N7911">
        <v>349152</v>
      </c>
      <c r="O7911" t="s">
        <v>26327</v>
      </c>
      <c r="P7911">
        <v>2443</v>
      </c>
      <c r="Q7911" t="s">
        <v>26328</v>
      </c>
      <c r="R7911" t="s">
        <v>26329</v>
      </c>
      <c r="S7911" t="s">
        <v>36365</v>
      </c>
      <c r="T7911" t="s">
        <v>40</v>
      </c>
      <c r="U7911" t="s">
        <v>40</v>
      </c>
      <c r="V7911">
        <v>0</v>
      </c>
      <c r="W7911">
        <v>0.29261482077562401</v>
      </c>
      <c r="X7911">
        <v>0.704072456322962</v>
      </c>
      <c r="Y7911">
        <v>24.5525211654708</v>
      </c>
      <c r="Z7911">
        <v>0.203350924423461</v>
      </c>
      <c r="AA7911">
        <v>0.72610664078822296</v>
      </c>
      <c r="AB7911">
        <v>24.022895076020799</v>
      </c>
      <c r="AC7911">
        <v>0.17695932866387601</v>
      </c>
      <c r="AD7911">
        <v>0.68253123924728298</v>
      </c>
      <c r="AE7911">
        <v>24.060369779269301</v>
      </c>
      <c r="AF7911">
        <v>0.22065000948199101</v>
      </c>
      <c r="AG7911">
        <v>0.68151250837662902</v>
      </c>
      <c r="AH7911">
        <v>-23.9863692021659</v>
      </c>
      <c r="AI7911">
        <v>0.91725052871964496</v>
      </c>
      <c r="AJ7911">
        <v>0.98621344597861504</v>
      </c>
      <c r="AK7911">
        <v>2.3893203360004001</v>
      </c>
    </row>
    <row r="7912" spans="1:37" x14ac:dyDescent="0.2">
      <c r="A7912" t="s">
        <v>24716</v>
      </c>
      <c r="B7912">
        <v>104328486</v>
      </c>
      <c r="C7912">
        <v>104328637</v>
      </c>
      <c r="D7912">
        <v>152</v>
      </c>
      <c r="E7912" t="s">
        <v>26334</v>
      </c>
      <c r="F7912">
        <v>14</v>
      </c>
      <c r="G7912" t="s">
        <v>26335</v>
      </c>
      <c r="H7912" t="s">
        <v>30987</v>
      </c>
      <c r="I7912">
        <v>7</v>
      </c>
      <c r="J7912">
        <v>104328603</v>
      </c>
      <c r="K7912">
        <v>104906754</v>
      </c>
      <c r="L7912">
        <v>578152</v>
      </c>
      <c r="M7912">
        <v>1</v>
      </c>
      <c r="N7912">
        <v>375612</v>
      </c>
      <c r="O7912" t="s">
        <v>26336</v>
      </c>
      <c r="P7912">
        <v>0</v>
      </c>
      <c r="Q7912" t="s">
        <v>26337</v>
      </c>
      <c r="R7912" t="s">
        <v>26338</v>
      </c>
      <c r="S7912" t="s">
        <v>36366</v>
      </c>
      <c r="T7912">
        <v>0.152084254673993</v>
      </c>
      <c r="U7912">
        <v>0.603102917160658</v>
      </c>
      <c r="V7912">
        <v>23.4820908726964</v>
      </c>
      <c r="W7912">
        <v>0.94541066367716797</v>
      </c>
      <c r="X7912">
        <v>0.95159051474143896</v>
      </c>
      <c r="Y7912">
        <v>-2.4229915058620501</v>
      </c>
      <c r="Z7912">
        <v>0.306975110376564</v>
      </c>
      <c r="AA7912">
        <v>0.72610664078822296</v>
      </c>
      <c r="AB7912">
        <v>22.518616865694199</v>
      </c>
      <c r="AC7912">
        <v>0.71753805159658501</v>
      </c>
      <c r="AD7912">
        <v>0.87989882095915395</v>
      </c>
      <c r="AE7912">
        <v>-3.42299062952261</v>
      </c>
      <c r="AF7912">
        <v>4.6407610929182198E-2</v>
      </c>
      <c r="AG7912">
        <v>0.476038960109122</v>
      </c>
      <c r="AH7912">
        <v>23.4820908726964</v>
      </c>
      <c r="AI7912">
        <v>0.59609816080359102</v>
      </c>
      <c r="AJ7912">
        <v>0.78121606160956403</v>
      </c>
      <c r="AK7912">
        <v>-1.5542361741313999</v>
      </c>
    </row>
    <row r="7913" spans="1:37" x14ac:dyDescent="0.2">
      <c r="A7913" t="s">
        <v>24716</v>
      </c>
      <c r="B7913">
        <v>104328899</v>
      </c>
      <c r="C7913">
        <v>104329050</v>
      </c>
      <c r="D7913">
        <v>152</v>
      </c>
      <c r="E7913" t="s">
        <v>26339</v>
      </c>
      <c r="F7913">
        <v>11</v>
      </c>
      <c r="G7913" t="s">
        <v>26340</v>
      </c>
      <c r="H7913" t="s">
        <v>30987</v>
      </c>
      <c r="I7913">
        <v>7</v>
      </c>
      <c r="J7913">
        <v>104328861</v>
      </c>
      <c r="K7913">
        <v>104908505</v>
      </c>
      <c r="L7913">
        <v>579645</v>
      </c>
      <c r="M7913">
        <v>1</v>
      </c>
      <c r="N7913">
        <v>375612</v>
      </c>
      <c r="O7913" t="s">
        <v>26341</v>
      </c>
      <c r="P7913">
        <v>38</v>
      </c>
      <c r="Q7913" t="s">
        <v>26337</v>
      </c>
      <c r="R7913" t="s">
        <v>26338</v>
      </c>
      <c r="S7913" t="s">
        <v>36366</v>
      </c>
      <c r="T7913">
        <v>0.152084254673993</v>
      </c>
      <c r="U7913">
        <v>0.603102917160658</v>
      </c>
      <c r="V7913">
        <v>23.4820908726964</v>
      </c>
      <c r="W7913">
        <v>0.94541066367716797</v>
      </c>
      <c r="X7913">
        <v>0.95159051474143896</v>
      </c>
      <c r="Y7913">
        <v>-2.4229915058620501</v>
      </c>
      <c r="Z7913">
        <v>0.306975110376564</v>
      </c>
      <c r="AA7913">
        <v>0.72610664078822296</v>
      </c>
      <c r="AB7913">
        <v>22.518616865694199</v>
      </c>
      <c r="AC7913">
        <v>0.71753805159658501</v>
      </c>
      <c r="AD7913">
        <v>0.87989882095915395</v>
      </c>
      <c r="AE7913">
        <v>-3.42299062952261</v>
      </c>
      <c r="AF7913">
        <v>4.6407610929182198E-2</v>
      </c>
      <c r="AG7913">
        <v>0.476038960109122</v>
      </c>
      <c r="AH7913">
        <v>23.4820908726964</v>
      </c>
      <c r="AI7913">
        <v>0.59609816080359102</v>
      </c>
      <c r="AJ7913">
        <v>0.78121606160956403</v>
      </c>
      <c r="AK7913">
        <v>-1.5542361741313999</v>
      </c>
    </row>
    <row r="7914" spans="1:37" x14ac:dyDescent="0.2">
      <c r="A7914" t="s">
        <v>24716</v>
      </c>
      <c r="B7914">
        <v>104423595</v>
      </c>
      <c r="C7914">
        <v>104423783</v>
      </c>
      <c r="D7914">
        <v>189</v>
      </c>
      <c r="E7914" t="s">
        <v>26342</v>
      </c>
      <c r="F7914">
        <v>2</v>
      </c>
      <c r="G7914" t="s">
        <v>26343</v>
      </c>
      <c r="H7914" t="s">
        <v>36367</v>
      </c>
      <c r="I7914">
        <v>7</v>
      </c>
      <c r="J7914">
        <v>104328861</v>
      </c>
      <c r="K7914">
        <v>104908505</v>
      </c>
      <c r="L7914">
        <v>579645</v>
      </c>
      <c r="M7914">
        <v>1</v>
      </c>
      <c r="N7914">
        <v>375612</v>
      </c>
      <c r="O7914" t="s">
        <v>26341</v>
      </c>
      <c r="P7914">
        <v>94734</v>
      </c>
      <c r="Q7914" t="s">
        <v>26337</v>
      </c>
      <c r="R7914" t="s">
        <v>26338</v>
      </c>
      <c r="S7914" t="s">
        <v>36366</v>
      </c>
      <c r="T7914">
        <v>0.97213403838398904</v>
      </c>
      <c r="U7914">
        <v>1</v>
      </c>
      <c r="V7914">
        <v>0.625043119997723</v>
      </c>
      <c r="W7914">
        <v>0.38920677604595899</v>
      </c>
      <c r="X7914">
        <v>0.704072456322962</v>
      </c>
      <c r="Y7914">
        <v>-22.895586046477298</v>
      </c>
      <c r="Z7914">
        <v>0.69013698642955401</v>
      </c>
      <c r="AA7914">
        <v>0.84521697243271998</v>
      </c>
      <c r="AB7914">
        <v>-0.33843085124091399</v>
      </c>
      <c r="AC7914">
        <v>0.71753805159658501</v>
      </c>
      <c r="AD7914">
        <v>0.87989882095915395</v>
      </c>
      <c r="AE7914">
        <v>-1.2790191728825799</v>
      </c>
      <c r="AF7914">
        <v>0.61410715005536498</v>
      </c>
      <c r="AG7914">
        <v>0.80674443595273604</v>
      </c>
      <c r="AH7914">
        <v>1.5546535677648701</v>
      </c>
      <c r="AI7914">
        <v>0.35038410267202102</v>
      </c>
      <c r="AJ7914">
        <v>0.78121606160956403</v>
      </c>
      <c r="AK7914">
        <v>-22.775996152289899</v>
      </c>
    </row>
    <row r="7915" spans="1:37" x14ac:dyDescent="0.2">
      <c r="A7915" t="s">
        <v>24716</v>
      </c>
      <c r="B7915">
        <v>104976611</v>
      </c>
      <c r="C7915">
        <v>104976838</v>
      </c>
      <c r="D7915">
        <v>228</v>
      </c>
      <c r="E7915" t="s">
        <v>26344</v>
      </c>
      <c r="F7915">
        <v>2</v>
      </c>
      <c r="G7915" t="s">
        <v>26345</v>
      </c>
      <c r="H7915" t="s">
        <v>36368</v>
      </c>
      <c r="I7915">
        <v>7</v>
      </c>
      <c r="J7915">
        <v>104981743</v>
      </c>
      <c r="K7915">
        <v>104983894</v>
      </c>
      <c r="L7915">
        <v>2152</v>
      </c>
      <c r="M7915">
        <v>2</v>
      </c>
      <c r="N7915">
        <v>100216546</v>
      </c>
      <c r="O7915" t="s">
        <v>26346</v>
      </c>
      <c r="P7915">
        <v>7056</v>
      </c>
      <c r="Q7915" t="s">
        <v>40</v>
      </c>
      <c r="R7915" t="s">
        <v>26347</v>
      </c>
      <c r="S7915" t="s">
        <v>36369</v>
      </c>
      <c r="T7915">
        <v>0.583211159830616</v>
      </c>
      <c r="U7915">
        <v>0.81360520874211995</v>
      </c>
      <c r="V7915">
        <v>-8.5139330006400296E-2</v>
      </c>
      <c r="W7915">
        <v>0.46193634366738701</v>
      </c>
      <c r="X7915">
        <v>0.75726018452522603</v>
      </c>
      <c r="Y7915">
        <v>1.8386227205863299</v>
      </c>
      <c r="Z7915">
        <v>1</v>
      </c>
      <c r="AA7915">
        <v>1</v>
      </c>
      <c r="AB7915">
        <v>-1.0486133729064</v>
      </c>
      <c r="AC7915">
        <v>0.88945902157151002</v>
      </c>
      <c r="AD7915">
        <v>0.94068432309766403</v>
      </c>
      <c r="AE7915">
        <v>0.83862277192188595</v>
      </c>
      <c r="AF7915">
        <v>0.23669707478149901</v>
      </c>
      <c r="AG7915">
        <v>0.69020448338054297</v>
      </c>
      <c r="AH7915">
        <v>0.84447126931290095</v>
      </c>
      <c r="AI7915">
        <v>0.183554312780425</v>
      </c>
      <c r="AJ7915">
        <v>0.78121606160956403</v>
      </c>
      <c r="AK7915">
        <v>2.70737803562937</v>
      </c>
    </row>
    <row r="7916" spans="1:37" x14ac:dyDescent="0.2">
      <c r="A7916" t="s">
        <v>24716</v>
      </c>
      <c r="B7916">
        <v>105608960</v>
      </c>
      <c r="C7916">
        <v>105609259</v>
      </c>
      <c r="D7916">
        <v>300</v>
      </c>
      <c r="E7916" t="s">
        <v>26348</v>
      </c>
      <c r="F7916">
        <v>2</v>
      </c>
      <c r="G7916" t="s">
        <v>26349</v>
      </c>
      <c r="H7916" t="s">
        <v>36370</v>
      </c>
      <c r="I7916">
        <v>7</v>
      </c>
      <c r="J7916">
        <v>105567102</v>
      </c>
      <c r="K7916">
        <v>105600875</v>
      </c>
      <c r="L7916">
        <v>33774</v>
      </c>
      <c r="M7916">
        <v>2</v>
      </c>
      <c r="N7916">
        <v>100130771</v>
      </c>
      <c r="O7916" t="s">
        <v>26350</v>
      </c>
      <c r="P7916">
        <v>-8085</v>
      </c>
      <c r="Q7916" t="s">
        <v>26351</v>
      </c>
      <c r="R7916" t="s">
        <v>26352</v>
      </c>
      <c r="S7916" t="s">
        <v>36371</v>
      </c>
      <c r="T7916">
        <v>0.35387198439864398</v>
      </c>
      <c r="U7916">
        <v>0.603102917160658</v>
      </c>
      <c r="V7916">
        <v>-23.818131313838901</v>
      </c>
      <c r="W7916">
        <v>0.38920677604595899</v>
      </c>
      <c r="X7916">
        <v>0.704072456322962</v>
      </c>
      <c r="Y7916">
        <v>-23.6868867898506</v>
      </c>
      <c r="Z7916">
        <v>0.184235113180511</v>
      </c>
      <c r="AA7916">
        <v>0.72610664078822296</v>
      </c>
      <c r="AB7916">
        <v>-23.818131313838901</v>
      </c>
      <c r="AC7916">
        <v>0.21073619169722799</v>
      </c>
      <c r="AD7916">
        <v>0.68253123924728298</v>
      </c>
      <c r="AE7916">
        <v>-23.6868867898506</v>
      </c>
      <c r="AF7916">
        <v>0.501741946288212</v>
      </c>
      <c r="AG7916">
        <v>0.80674443595273604</v>
      </c>
      <c r="AH7916">
        <v>-22.888520729984801</v>
      </c>
      <c r="AI7916">
        <v>0.52399907623471598</v>
      </c>
      <c r="AJ7916">
        <v>0.78121606160956403</v>
      </c>
      <c r="AK7916">
        <v>-22.818131411383298</v>
      </c>
    </row>
    <row r="7917" spans="1:37" x14ac:dyDescent="0.2">
      <c r="A7917" t="s">
        <v>24716</v>
      </c>
      <c r="B7917">
        <v>105609319</v>
      </c>
      <c r="C7917">
        <v>105609617</v>
      </c>
      <c r="D7917">
        <v>299</v>
      </c>
      <c r="E7917" t="s">
        <v>26353</v>
      </c>
      <c r="F7917">
        <v>3</v>
      </c>
      <c r="G7917" t="s">
        <v>26354</v>
      </c>
      <c r="H7917" t="s">
        <v>36370</v>
      </c>
      <c r="I7917">
        <v>7</v>
      </c>
      <c r="J7917">
        <v>105567102</v>
      </c>
      <c r="K7917">
        <v>105600875</v>
      </c>
      <c r="L7917">
        <v>33774</v>
      </c>
      <c r="M7917">
        <v>2</v>
      </c>
      <c r="N7917">
        <v>100130771</v>
      </c>
      <c r="O7917" t="s">
        <v>26350</v>
      </c>
      <c r="P7917">
        <v>-8444</v>
      </c>
      <c r="Q7917" t="s">
        <v>26351</v>
      </c>
      <c r="R7917" t="s">
        <v>26352</v>
      </c>
      <c r="S7917" t="s">
        <v>36371</v>
      </c>
      <c r="T7917">
        <v>0.35387198439864398</v>
      </c>
      <c r="U7917">
        <v>0.603102917160658</v>
      </c>
      <c r="V7917">
        <v>-23.818131313838901</v>
      </c>
      <c r="W7917">
        <v>0.38920677604595899</v>
      </c>
      <c r="X7917">
        <v>0.704072456322962</v>
      </c>
      <c r="Y7917">
        <v>-23.6868867898506</v>
      </c>
      <c r="Z7917">
        <v>0.184235113180511</v>
      </c>
      <c r="AA7917">
        <v>0.72610664078822296</v>
      </c>
      <c r="AB7917">
        <v>-23.818131313838901</v>
      </c>
      <c r="AC7917">
        <v>0.21073619169722799</v>
      </c>
      <c r="AD7917">
        <v>0.68253123924728298</v>
      </c>
      <c r="AE7917">
        <v>-23.6868867898506</v>
      </c>
      <c r="AF7917">
        <v>0.501741946288212</v>
      </c>
      <c r="AG7917">
        <v>0.80674443595273604</v>
      </c>
      <c r="AH7917">
        <v>-22.888520729984801</v>
      </c>
      <c r="AI7917">
        <v>0.52399907623471598</v>
      </c>
      <c r="AJ7917">
        <v>0.78121606160956403</v>
      </c>
      <c r="AK7917">
        <v>-22.818131411383298</v>
      </c>
    </row>
    <row r="7918" spans="1:37" x14ac:dyDescent="0.2">
      <c r="A7918" t="s">
        <v>24716</v>
      </c>
      <c r="B7918">
        <v>105777726</v>
      </c>
      <c r="C7918">
        <v>105777877</v>
      </c>
      <c r="D7918">
        <v>152</v>
      </c>
      <c r="E7918" t="s">
        <v>26355</v>
      </c>
      <c r="F7918">
        <v>1</v>
      </c>
      <c r="G7918" t="s">
        <v>26356</v>
      </c>
      <c r="H7918" t="s">
        <v>36372</v>
      </c>
      <c r="I7918">
        <v>7</v>
      </c>
      <c r="J7918">
        <v>105613733</v>
      </c>
      <c r="K7918">
        <v>105691637</v>
      </c>
      <c r="L7918">
        <v>77905</v>
      </c>
      <c r="M7918">
        <v>2</v>
      </c>
      <c r="N7918">
        <v>222255</v>
      </c>
      <c r="O7918" t="s">
        <v>26357</v>
      </c>
      <c r="P7918">
        <v>-86089</v>
      </c>
      <c r="Q7918" t="s">
        <v>26358</v>
      </c>
      <c r="R7918" t="s">
        <v>26359</v>
      </c>
      <c r="S7918" t="s">
        <v>36373</v>
      </c>
      <c r="T7918">
        <v>0.506551998792793</v>
      </c>
      <c r="U7918">
        <v>0.78288571403930396</v>
      </c>
      <c r="V7918">
        <v>3.73221174863383</v>
      </c>
      <c r="W7918">
        <v>0.20525741147413201</v>
      </c>
      <c r="X7918">
        <v>0.704072456322962</v>
      </c>
      <c r="Y7918">
        <v>-22.496322719564201</v>
      </c>
      <c r="Z7918">
        <v>0.93459220503170903</v>
      </c>
      <c r="AA7918">
        <v>0.99919698600769702</v>
      </c>
      <c r="AB7918">
        <v>2.7687377009182002</v>
      </c>
      <c r="AC7918">
        <v>0.32081866871113202</v>
      </c>
      <c r="AD7918">
        <v>0.68773325147593101</v>
      </c>
      <c r="AE7918">
        <v>0.163264081371191</v>
      </c>
      <c r="AF7918">
        <v>0.205398459628826</v>
      </c>
      <c r="AG7918">
        <v>0.68151250837662902</v>
      </c>
      <c r="AH7918">
        <v>4.6618214555568596</v>
      </c>
      <c r="AI7918">
        <v>0.24456414000292601</v>
      </c>
      <c r="AJ7918">
        <v>0.78121606160956403</v>
      </c>
      <c r="AK7918">
        <v>-23.138596849963999</v>
      </c>
    </row>
    <row r="7919" spans="1:37" x14ac:dyDescent="0.2">
      <c r="A7919" t="s">
        <v>24716</v>
      </c>
      <c r="B7919">
        <v>105862052</v>
      </c>
      <c r="C7919">
        <v>105862219</v>
      </c>
      <c r="D7919">
        <v>168</v>
      </c>
      <c r="E7919" t="s">
        <v>26360</v>
      </c>
      <c r="F7919">
        <v>2</v>
      </c>
      <c r="G7919" t="s">
        <v>26361</v>
      </c>
      <c r="H7919" t="s">
        <v>36374</v>
      </c>
      <c r="I7919">
        <v>7</v>
      </c>
      <c r="J7919">
        <v>105760554</v>
      </c>
      <c r="K7919">
        <v>105876477</v>
      </c>
      <c r="L7919">
        <v>115924</v>
      </c>
      <c r="M7919">
        <v>2</v>
      </c>
      <c r="N7919">
        <v>222255</v>
      </c>
      <c r="O7919" t="s">
        <v>26362</v>
      </c>
      <c r="P7919">
        <v>14258</v>
      </c>
      <c r="Q7919" t="s">
        <v>26358</v>
      </c>
      <c r="R7919" t="s">
        <v>26359</v>
      </c>
      <c r="S7919" t="s">
        <v>36373</v>
      </c>
      <c r="T7919">
        <v>0.54421053469192604</v>
      </c>
      <c r="U7919">
        <v>0.80321479550967601</v>
      </c>
      <c r="V7919">
        <v>1.6590527163469999</v>
      </c>
      <c r="W7919">
        <v>0.94541066367716797</v>
      </c>
      <c r="X7919">
        <v>0.95159051474143896</v>
      </c>
      <c r="Y7919">
        <v>-1.34149161487479</v>
      </c>
      <c r="Z7919">
        <v>0.96726857278496403</v>
      </c>
      <c r="AA7919">
        <v>0.99919698600769702</v>
      </c>
      <c r="AB7919">
        <v>0.69557872811139498</v>
      </c>
      <c r="AC7919">
        <v>0.92091778829119397</v>
      </c>
      <c r="AD7919">
        <v>0.94068432309766403</v>
      </c>
      <c r="AE7919">
        <v>-1.1073558440025699</v>
      </c>
      <c r="AF7919">
        <v>0.22065000948199101</v>
      </c>
      <c r="AG7919">
        <v>0.68151250837662902</v>
      </c>
      <c r="AH7919">
        <v>2.5886629801918501</v>
      </c>
      <c r="AI7919">
        <v>0.98342151819761803</v>
      </c>
      <c r="AJ7919">
        <v>0.98789258377071898</v>
      </c>
      <c r="AK7919">
        <v>-0.99966860869438801</v>
      </c>
    </row>
    <row r="7920" spans="1:37" x14ac:dyDescent="0.2">
      <c r="A7920" t="s">
        <v>24716</v>
      </c>
      <c r="B7920">
        <v>105862219</v>
      </c>
      <c r="C7920">
        <v>105862386</v>
      </c>
      <c r="D7920">
        <v>168</v>
      </c>
      <c r="E7920" t="s">
        <v>26363</v>
      </c>
      <c r="F7920">
        <v>4</v>
      </c>
      <c r="G7920" t="s">
        <v>26364</v>
      </c>
      <c r="H7920" t="s">
        <v>36374</v>
      </c>
      <c r="I7920">
        <v>7</v>
      </c>
      <c r="J7920">
        <v>105760554</v>
      </c>
      <c r="K7920">
        <v>105876477</v>
      </c>
      <c r="L7920">
        <v>115924</v>
      </c>
      <c r="M7920">
        <v>2</v>
      </c>
      <c r="N7920">
        <v>222255</v>
      </c>
      <c r="O7920" t="s">
        <v>26362</v>
      </c>
      <c r="P7920">
        <v>14091</v>
      </c>
      <c r="Q7920" t="s">
        <v>26358</v>
      </c>
      <c r="R7920" t="s">
        <v>26359</v>
      </c>
      <c r="S7920" t="s">
        <v>36373</v>
      </c>
      <c r="T7920">
        <v>0.54421053469192604</v>
      </c>
      <c r="U7920">
        <v>0.80321479550967601</v>
      </c>
      <c r="V7920">
        <v>1.6590527163469999</v>
      </c>
      <c r="W7920">
        <v>0.94541066367716797</v>
      </c>
      <c r="X7920">
        <v>0.95159051474143896</v>
      </c>
      <c r="Y7920">
        <v>-1.34149161487479</v>
      </c>
      <c r="Z7920">
        <v>0.96726857278496403</v>
      </c>
      <c r="AA7920">
        <v>0.99919698600769702</v>
      </c>
      <c r="AB7920">
        <v>0.69557872811139498</v>
      </c>
      <c r="AC7920">
        <v>0.92091778829119397</v>
      </c>
      <c r="AD7920">
        <v>0.94068432309766403</v>
      </c>
      <c r="AE7920">
        <v>-1.1073558440025699</v>
      </c>
      <c r="AF7920">
        <v>0.22065000948199101</v>
      </c>
      <c r="AG7920">
        <v>0.68151250837662902</v>
      </c>
      <c r="AH7920">
        <v>2.5886629801918501</v>
      </c>
      <c r="AI7920">
        <v>0.98342151819761803</v>
      </c>
      <c r="AJ7920">
        <v>0.98789258377071898</v>
      </c>
      <c r="AK7920">
        <v>-0.99966860869438801</v>
      </c>
    </row>
    <row r="7921" spans="1:37" x14ac:dyDescent="0.2">
      <c r="A7921" t="s">
        <v>24716</v>
      </c>
      <c r="B7921">
        <v>105996043</v>
      </c>
      <c r="C7921">
        <v>105996247</v>
      </c>
      <c r="D7921">
        <v>205</v>
      </c>
      <c r="E7921" t="s">
        <v>26365</v>
      </c>
      <c r="F7921">
        <v>4</v>
      </c>
      <c r="G7921" t="s">
        <v>26366</v>
      </c>
      <c r="H7921" t="s">
        <v>36375</v>
      </c>
      <c r="I7921">
        <v>7</v>
      </c>
      <c r="J7921">
        <v>106001475</v>
      </c>
      <c r="K7921">
        <v>106033773</v>
      </c>
      <c r="L7921">
        <v>32299</v>
      </c>
      <c r="M7921">
        <v>1</v>
      </c>
      <c r="N7921">
        <v>222256</v>
      </c>
      <c r="O7921" t="s">
        <v>26367</v>
      </c>
      <c r="P7921">
        <v>-5228</v>
      </c>
      <c r="Q7921" t="s">
        <v>26368</v>
      </c>
      <c r="R7921" t="s">
        <v>26369</v>
      </c>
      <c r="S7921" t="s">
        <v>36376</v>
      </c>
      <c r="T7921">
        <v>0.152084254673993</v>
      </c>
      <c r="U7921">
        <v>0.603102917160658</v>
      </c>
      <c r="V7921">
        <v>24.863965604282502</v>
      </c>
      <c r="W7921">
        <v>0.38920677604595899</v>
      </c>
      <c r="X7921">
        <v>0.704072456322962</v>
      </c>
      <c r="Y7921">
        <v>-23.895585954031699</v>
      </c>
      <c r="Z7921">
        <v>0.306975110376564</v>
      </c>
      <c r="AA7921">
        <v>0.72610664078822296</v>
      </c>
      <c r="AB7921">
        <v>23.9004915251924</v>
      </c>
      <c r="AC7921">
        <v>0.71753805159658501</v>
      </c>
      <c r="AD7921">
        <v>0.87989882095915395</v>
      </c>
      <c r="AE7921">
        <v>-1.2359991530963299</v>
      </c>
      <c r="AF7921">
        <v>4.6407610929182198E-2</v>
      </c>
      <c r="AG7921">
        <v>0.476038960109122</v>
      </c>
      <c r="AH7921">
        <v>24.863965604282502</v>
      </c>
      <c r="AI7921">
        <v>0.35038410267202102</v>
      </c>
      <c r="AJ7921">
        <v>0.78121606160956403</v>
      </c>
      <c r="AK7921">
        <v>-23.793576328362899</v>
      </c>
    </row>
    <row r="7922" spans="1:37" x14ac:dyDescent="0.2">
      <c r="A7922" t="s">
        <v>24716</v>
      </c>
      <c r="B7922">
        <v>105996318</v>
      </c>
      <c r="C7922">
        <v>105996608</v>
      </c>
      <c r="D7922">
        <v>291</v>
      </c>
      <c r="E7922" t="s">
        <v>26370</v>
      </c>
      <c r="F7922">
        <v>10</v>
      </c>
      <c r="G7922" t="s">
        <v>26371</v>
      </c>
      <c r="H7922" t="s">
        <v>36377</v>
      </c>
      <c r="I7922">
        <v>7</v>
      </c>
      <c r="J7922">
        <v>106001475</v>
      </c>
      <c r="K7922">
        <v>106033773</v>
      </c>
      <c r="L7922">
        <v>32299</v>
      </c>
      <c r="M7922">
        <v>1</v>
      </c>
      <c r="N7922">
        <v>222256</v>
      </c>
      <c r="O7922" t="s">
        <v>26367</v>
      </c>
      <c r="P7922">
        <v>-4867</v>
      </c>
      <c r="Q7922" t="s">
        <v>26368</v>
      </c>
      <c r="R7922" t="s">
        <v>26369</v>
      </c>
      <c r="S7922" t="s">
        <v>36376</v>
      </c>
      <c r="T7922">
        <v>0.152084254673993</v>
      </c>
      <c r="U7922">
        <v>0.603102917160658</v>
      </c>
      <c r="V7922">
        <v>24.863965604282502</v>
      </c>
      <c r="W7922">
        <v>0.38920677604595899</v>
      </c>
      <c r="X7922">
        <v>0.704072456322962</v>
      </c>
      <c r="Y7922">
        <v>-23.895585954031699</v>
      </c>
      <c r="Z7922">
        <v>0.306975110376564</v>
      </c>
      <c r="AA7922">
        <v>0.72610664078822296</v>
      </c>
      <c r="AB7922">
        <v>23.9004915251924</v>
      </c>
      <c r="AC7922">
        <v>0.71753805159658501</v>
      </c>
      <c r="AD7922">
        <v>0.87989882095915395</v>
      </c>
      <c r="AE7922">
        <v>-1.2359991530963299</v>
      </c>
      <c r="AF7922">
        <v>4.6407610929182198E-2</v>
      </c>
      <c r="AG7922">
        <v>0.476038960109122</v>
      </c>
      <c r="AH7922">
        <v>24.863965604282502</v>
      </c>
      <c r="AI7922">
        <v>0.35038410267202102</v>
      </c>
      <c r="AJ7922">
        <v>0.78121606160956403</v>
      </c>
      <c r="AK7922">
        <v>-23.793576328362899</v>
      </c>
    </row>
    <row r="7923" spans="1:37" x14ac:dyDescent="0.2">
      <c r="A7923" t="s">
        <v>24716</v>
      </c>
      <c r="B7923">
        <v>107194150</v>
      </c>
      <c r="C7923">
        <v>107194291</v>
      </c>
      <c r="D7923">
        <v>142</v>
      </c>
      <c r="E7923" t="s">
        <v>26372</v>
      </c>
      <c r="F7923">
        <v>0</v>
      </c>
      <c r="G7923" t="s">
        <v>26373</v>
      </c>
      <c r="H7923" t="s">
        <v>30999</v>
      </c>
      <c r="I7923">
        <v>7</v>
      </c>
      <c r="J7923">
        <v>107195848</v>
      </c>
      <c r="K7923">
        <v>107200331</v>
      </c>
      <c r="L7923">
        <v>4484</v>
      </c>
      <c r="M7923">
        <v>1</v>
      </c>
      <c r="N7923">
        <v>26959</v>
      </c>
      <c r="O7923" t="s">
        <v>26374</v>
      </c>
      <c r="P7923">
        <v>-1557</v>
      </c>
      <c r="Q7923" t="s">
        <v>26375</v>
      </c>
      <c r="R7923" t="s">
        <v>26376</v>
      </c>
      <c r="S7923" t="s">
        <v>36378</v>
      </c>
      <c r="T7923">
        <v>0.44186117851888101</v>
      </c>
      <c r="U7923">
        <v>0.72639047546265201</v>
      </c>
      <c r="V7923">
        <v>-0.13369518585468901</v>
      </c>
      <c r="W7923">
        <v>0.252992557558123</v>
      </c>
      <c r="X7923">
        <v>0.704072456322962</v>
      </c>
      <c r="Y7923">
        <v>0.73868328164935404</v>
      </c>
      <c r="Z7923">
        <v>0.76176126233230101</v>
      </c>
      <c r="AA7923">
        <v>0.89907695907080099</v>
      </c>
      <c r="AB7923">
        <v>-0.46477088931340999</v>
      </c>
      <c r="AC7923">
        <v>0.13233423893035001</v>
      </c>
      <c r="AD7923">
        <v>0.68253123924728298</v>
      </c>
      <c r="AE7923">
        <v>1.0058610107146799</v>
      </c>
      <c r="AF7923">
        <v>0.244616170366316</v>
      </c>
      <c r="AG7923">
        <v>0.70473078222419605</v>
      </c>
      <c r="AH7923">
        <v>0.232688423362307</v>
      </c>
      <c r="AI7923">
        <v>0.68015825250189998</v>
      </c>
      <c r="AJ7923">
        <v>0.85136094490810099</v>
      </c>
      <c r="AK7923">
        <v>5.1942882704534399E-2</v>
      </c>
    </row>
    <row r="7924" spans="1:37" x14ac:dyDescent="0.2">
      <c r="A7924" t="s">
        <v>24716</v>
      </c>
      <c r="B7924">
        <v>107744625</v>
      </c>
      <c r="C7924">
        <v>107744772</v>
      </c>
      <c r="D7924">
        <v>148</v>
      </c>
      <c r="E7924" t="s">
        <v>26377</v>
      </c>
      <c r="F7924">
        <v>6</v>
      </c>
      <c r="G7924" t="s">
        <v>26378</v>
      </c>
      <c r="H7924" t="s">
        <v>30987</v>
      </c>
      <c r="I7924">
        <v>7</v>
      </c>
      <c r="J7924">
        <v>107742753</v>
      </c>
      <c r="K7924">
        <v>107744581</v>
      </c>
      <c r="L7924">
        <v>1829</v>
      </c>
      <c r="M7924">
        <v>2</v>
      </c>
      <c r="N7924">
        <v>101927974</v>
      </c>
      <c r="O7924" t="s">
        <v>26379</v>
      </c>
      <c r="P7924">
        <v>-44</v>
      </c>
      <c r="Q7924" t="s">
        <v>26380</v>
      </c>
      <c r="R7924" t="s">
        <v>26381</v>
      </c>
      <c r="S7924" t="s">
        <v>36379</v>
      </c>
      <c r="T7924">
        <v>0.29910708687459298</v>
      </c>
      <c r="U7924">
        <v>0.603102917160658</v>
      </c>
      <c r="V7924">
        <v>-2.66174126112274</v>
      </c>
      <c r="W7924">
        <v>0.46193634366738701</v>
      </c>
      <c r="X7924">
        <v>0.75726018452522603</v>
      </c>
      <c r="Y7924">
        <v>1.73424140641201</v>
      </c>
      <c r="Z7924">
        <v>7.9061682797739105E-2</v>
      </c>
      <c r="AA7924">
        <v>0.72610664078822296</v>
      </c>
      <c r="AB7924">
        <v>-3.6252151660126199</v>
      </c>
      <c r="AC7924">
        <v>0.59090205226999604</v>
      </c>
      <c r="AD7924">
        <v>0.87989882095915395</v>
      </c>
      <c r="AE7924">
        <v>1.3595594132314299</v>
      </c>
      <c r="AF7924">
        <v>0.68997179462344205</v>
      </c>
      <c r="AG7924">
        <v>0.83846513202101103</v>
      </c>
      <c r="AH7924">
        <v>-1.7321306219872099</v>
      </c>
      <c r="AI7924">
        <v>0.414159359489496</v>
      </c>
      <c r="AJ7924">
        <v>0.78121606160956403</v>
      </c>
      <c r="AK7924">
        <v>1.2861779650188001</v>
      </c>
    </row>
    <row r="7925" spans="1:37" x14ac:dyDescent="0.2">
      <c r="A7925" t="s">
        <v>24716</v>
      </c>
      <c r="B7925">
        <v>108657208</v>
      </c>
      <c r="C7925">
        <v>108657491</v>
      </c>
      <c r="D7925">
        <v>284</v>
      </c>
      <c r="E7925" t="s">
        <v>26382</v>
      </c>
      <c r="F7925">
        <v>15</v>
      </c>
      <c r="G7925" t="s">
        <v>26383</v>
      </c>
      <c r="H7925" t="s">
        <v>31000</v>
      </c>
      <c r="I7925">
        <v>7</v>
      </c>
      <c r="J7925">
        <v>108605759</v>
      </c>
      <c r="K7925">
        <v>108614193</v>
      </c>
      <c r="L7925">
        <v>8435</v>
      </c>
      <c r="M7925">
        <v>1</v>
      </c>
      <c r="N7925">
        <v>105375448</v>
      </c>
      <c r="O7925" t="s">
        <v>26384</v>
      </c>
      <c r="P7925">
        <v>51449</v>
      </c>
      <c r="Q7925" t="s">
        <v>40</v>
      </c>
      <c r="R7925" t="s">
        <v>26385</v>
      </c>
      <c r="S7925" t="s">
        <v>36380</v>
      </c>
      <c r="T7925">
        <v>1</v>
      </c>
      <c r="U7925">
        <v>1</v>
      </c>
      <c r="V7925">
        <v>-2.60131240362047</v>
      </c>
      <c r="W7925">
        <v>0.20525741147413201</v>
      </c>
      <c r="X7925">
        <v>0.704072456322962</v>
      </c>
      <c r="Y7925">
        <v>-23.570353556813501</v>
      </c>
      <c r="Z7925">
        <v>0.96726857278496403</v>
      </c>
      <c r="AA7925">
        <v>0.99919698600769702</v>
      </c>
      <c r="AB7925">
        <v>-0.55634922522951002</v>
      </c>
      <c r="AC7925">
        <v>0.30184355666711699</v>
      </c>
      <c r="AD7925">
        <v>0.68253123924728298</v>
      </c>
      <c r="AE7925">
        <v>-1.06110093955528</v>
      </c>
      <c r="AF7925">
        <v>0.98343762640780896</v>
      </c>
      <c r="AG7925">
        <v>1</v>
      </c>
      <c r="AH7925">
        <v>-2.7461758778644398</v>
      </c>
      <c r="AI7925">
        <v>0.24456414000292601</v>
      </c>
      <c r="AJ7925">
        <v>0.78121606160956403</v>
      </c>
      <c r="AK7925">
        <v>-23.543032682000302</v>
      </c>
    </row>
    <row r="7926" spans="1:37" x14ac:dyDescent="0.2">
      <c r="A7926" t="s">
        <v>24716</v>
      </c>
      <c r="B7926">
        <v>108756341</v>
      </c>
      <c r="C7926">
        <v>108756492</v>
      </c>
      <c r="D7926">
        <v>152</v>
      </c>
      <c r="E7926" t="s">
        <v>26386</v>
      </c>
      <c r="F7926">
        <v>2</v>
      </c>
      <c r="G7926" t="s">
        <v>26387</v>
      </c>
      <c r="H7926" t="s">
        <v>31000</v>
      </c>
      <c r="I7926">
        <v>7</v>
      </c>
      <c r="J7926">
        <v>108883975</v>
      </c>
      <c r="K7926">
        <v>108884587</v>
      </c>
      <c r="L7926">
        <v>613</v>
      </c>
      <c r="M7926">
        <v>2</v>
      </c>
      <c r="N7926">
        <v>154907</v>
      </c>
      <c r="O7926" t="s">
        <v>26388</v>
      </c>
      <c r="P7926">
        <v>128095</v>
      </c>
      <c r="Q7926" t="s">
        <v>26389</v>
      </c>
      <c r="R7926" t="s">
        <v>26390</v>
      </c>
      <c r="S7926" t="s">
        <v>36381</v>
      </c>
      <c r="T7926">
        <v>0.926343770095717</v>
      </c>
      <c r="U7926">
        <v>1</v>
      </c>
      <c r="V7926">
        <v>0.31177564427009302</v>
      </c>
      <c r="W7926">
        <v>0.795911141072284</v>
      </c>
      <c r="X7926">
        <v>0.95159051474143896</v>
      </c>
      <c r="Y7926">
        <v>-0.202499726483298</v>
      </c>
      <c r="Z7926">
        <v>0.69208828680978096</v>
      </c>
      <c r="AA7926">
        <v>0.84521697243271998</v>
      </c>
      <c r="AB7926">
        <v>7.5032234968921294E-2</v>
      </c>
      <c r="AC7926">
        <v>0.88523118282284396</v>
      </c>
      <c r="AD7926">
        <v>0.94068432309766403</v>
      </c>
      <c r="AE7926">
        <v>-0.19952412846067499</v>
      </c>
      <c r="AF7926">
        <v>0.74247902488502804</v>
      </c>
      <c r="AG7926">
        <v>0.86906519844104402</v>
      </c>
      <c r="AH7926">
        <v>0.41425215654068098</v>
      </c>
      <c r="AI7926">
        <v>0.83003121654087397</v>
      </c>
      <c r="AJ7926">
        <v>0.95848009872662299</v>
      </c>
      <c r="AK7926">
        <v>-0.116882327941962</v>
      </c>
    </row>
    <row r="7927" spans="1:37" x14ac:dyDescent="0.2">
      <c r="A7927" t="s">
        <v>24716</v>
      </c>
      <c r="B7927">
        <v>108813249</v>
      </c>
      <c r="C7927">
        <v>108813311</v>
      </c>
      <c r="D7927">
        <v>63</v>
      </c>
      <c r="E7927" t="s">
        <v>26391</v>
      </c>
      <c r="F7927">
        <v>0</v>
      </c>
      <c r="G7927" t="s">
        <v>26392</v>
      </c>
      <c r="H7927" t="s">
        <v>31000</v>
      </c>
      <c r="I7927">
        <v>7</v>
      </c>
      <c r="J7927">
        <v>108883975</v>
      </c>
      <c r="K7927">
        <v>108884587</v>
      </c>
      <c r="L7927">
        <v>613</v>
      </c>
      <c r="M7927">
        <v>2</v>
      </c>
      <c r="N7927">
        <v>154907</v>
      </c>
      <c r="O7927" t="s">
        <v>26388</v>
      </c>
      <c r="P7927">
        <v>71276</v>
      </c>
      <c r="Q7927" t="s">
        <v>26389</v>
      </c>
      <c r="R7927" t="s">
        <v>26390</v>
      </c>
      <c r="S7927" t="s">
        <v>36381</v>
      </c>
      <c r="T7927">
        <v>0.152084254673993</v>
      </c>
      <c r="U7927">
        <v>0.603102917160658</v>
      </c>
      <c r="V7927">
        <v>25.109598239323301</v>
      </c>
      <c r="W7927">
        <v>0.89107655920673101</v>
      </c>
      <c r="X7927">
        <v>0.95159051474143896</v>
      </c>
      <c r="Y7927">
        <v>0.60870125576326095</v>
      </c>
      <c r="Z7927">
        <v>0.306975110376564</v>
      </c>
      <c r="AA7927">
        <v>0.72610664078822296</v>
      </c>
      <c r="AB7927">
        <v>24.146124153206301</v>
      </c>
      <c r="AC7927">
        <v>0.75388744886274095</v>
      </c>
      <c r="AD7927">
        <v>0.87989882095915395</v>
      </c>
      <c r="AE7927">
        <v>-0.39129867632555398</v>
      </c>
      <c r="AF7927">
        <v>4.6407610929182198E-2</v>
      </c>
      <c r="AG7927">
        <v>0.476038960109122</v>
      </c>
      <c r="AH7927">
        <v>25.109598239323301</v>
      </c>
      <c r="AI7927">
        <v>0.56157887380500204</v>
      </c>
      <c r="AJ7927">
        <v>0.78121606160956403</v>
      </c>
      <c r="AK7927">
        <v>1.4774566369380799</v>
      </c>
    </row>
    <row r="7928" spans="1:37" x14ac:dyDescent="0.2">
      <c r="A7928" t="s">
        <v>24716</v>
      </c>
      <c r="B7928">
        <v>108813343</v>
      </c>
      <c r="C7928">
        <v>108813495</v>
      </c>
      <c r="D7928">
        <v>153</v>
      </c>
      <c r="E7928" t="s">
        <v>26393</v>
      </c>
      <c r="F7928">
        <v>1</v>
      </c>
      <c r="G7928" t="s">
        <v>26394</v>
      </c>
      <c r="H7928" t="s">
        <v>31000</v>
      </c>
      <c r="I7928">
        <v>7</v>
      </c>
      <c r="J7928">
        <v>108883975</v>
      </c>
      <c r="K7928">
        <v>108884587</v>
      </c>
      <c r="L7928">
        <v>613</v>
      </c>
      <c r="M7928">
        <v>2</v>
      </c>
      <c r="N7928">
        <v>154907</v>
      </c>
      <c r="O7928" t="s">
        <v>26388</v>
      </c>
      <c r="P7928">
        <v>71092</v>
      </c>
      <c r="Q7928" t="s">
        <v>26389</v>
      </c>
      <c r="R7928" t="s">
        <v>26390</v>
      </c>
      <c r="S7928" t="s">
        <v>36381</v>
      </c>
      <c r="T7928">
        <v>0.152084254673993</v>
      </c>
      <c r="U7928">
        <v>0.603102917160658</v>
      </c>
      <c r="V7928">
        <v>25.109598239323301</v>
      </c>
      <c r="W7928">
        <v>0.89107655920673101</v>
      </c>
      <c r="X7928">
        <v>0.95159051474143896</v>
      </c>
      <c r="Y7928">
        <v>0.60870125576326095</v>
      </c>
      <c r="Z7928">
        <v>0.306975110376564</v>
      </c>
      <c r="AA7928">
        <v>0.72610664078822296</v>
      </c>
      <c r="AB7928">
        <v>24.146124153206301</v>
      </c>
      <c r="AC7928">
        <v>0.75388744886274095</v>
      </c>
      <c r="AD7928">
        <v>0.87989882095915395</v>
      </c>
      <c r="AE7928">
        <v>-0.39129867632555398</v>
      </c>
      <c r="AF7928">
        <v>4.6407610929182198E-2</v>
      </c>
      <c r="AG7928">
        <v>0.476038960109122</v>
      </c>
      <c r="AH7928">
        <v>25.109598239323301</v>
      </c>
      <c r="AI7928">
        <v>0.56157887380500204</v>
      </c>
      <c r="AJ7928">
        <v>0.78121606160956403</v>
      </c>
      <c r="AK7928">
        <v>1.4774566369380799</v>
      </c>
    </row>
    <row r="7929" spans="1:37" x14ac:dyDescent="0.2">
      <c r="A7929" t="s">
        <v>24716</v>
      </c>
      <c r="B7929">
        <v>108942979</v>
      </c>
      <c r="C7929">
        <v>108943122</v>
      </c>
      <c r="D7929">
        <v>144</v>
      </c>
      <c r="E7929" t="s">
        <v>26395</v>
      </c>
      <c r="F7929">
        <v>1</v>
      </c>
      <c r="G7929" t="s">
        <v>26396</v>
      </c>
      <c r="H7929" t="s">
        <v>36382</v>
      </c>
      <c r="I7929">
        <v>7</v>
      </c>
      <c r="J7929">
        <v>108883975</v>
      </c>
      <c r="K7929">
        <v>108884587</v>
      </c>
      <c r="L7929">
        <v>613</v>
      </c>
      <c r="M7929">
        <v>2</v>
      </c>
      <c r="N7929">
        <v>154907</v>
      </c>
      <c r="O7929" t="s">
        <v>26388</v>
      </c>
      <c r="P7929">
        <v>-58392</v>
      </c>
      <c r="Q7929" t="s">
        <v>26389</v>
      </c>
      <c r="R7929" t="s">
        <v>26390</v>
      </c>
      <c r="S7929" t="s">
        <v>36381</v>
      </c>
      <c r="T7929">
        <v>0.97213403838398904</v>
      </c>
      <c r="U7929">
        <v>1</v>
      </c>
      <c r="V7929">
        <v>1.9330867776927201</v>
      </c>
      <c r="W7929">
        <v>0.20525741147413201</v>
      </c>
      <c r="X7929">
        <v>0.704072456322962</v>
      </c>
      <c r="Y7929">
        <v>-23.778440875691199</v>
      </c>
      <c r="Z7929">
        <v>0.93459220503170903</v>
      </c>
      <c r="AA7929">
        <v>0.99919698600769702</v>
      </c>
      <c r="AB7929">
        <v>1.5304687892434401</v>
      </c>
      <c r="AC7929">
        <v>0.32081866871113202</v>
      </c>
      <c r="AD7929">
        <v>0.68773325147593101</v>
      </c>
      <c r="AE7929">
        <v>-0.309531895203078</v>
      </c>
      <c r="AF7929">
        <v>0.98343762640780896</v>
      </c>
      <c r="AG7929">
        <v>1</v>
      </c>
      <c r="AH7929">
        <v>1.4148335292147001</v>
      </c>
      <c r="AI7929">
        <v>0.24456414000292601</v>
      </c>
      <c r="AJ7929">
        <v>0.78121606160956403</v>
      </c>
      <c r="AK7929">
        <v>-24.131961319991799</v>
      </c>
    </row>
    <row r="7930" spans="1:37" x14ac:dyDescent="0.2">
      <c r="A7930" t="s">
        <v>24716</v>
      </c>
      <c r="B7930">
        <v>108943122</v>
      </c>
      <c r="C7930">
        <v>108943265</v>
      </c>
      <c r="D7930">
        <v>144</v>
      </c>
      <c r="E7930" t="s">
        <v>26397</v>
      </c>
      <c r="F7930">
        <v>7</v>
      </c>
      <c r="G7930" t="s">
        <v>26398</v>
      </c>
      <c r="H7930" t="s">
        <v>36382</v>
      </c>
      <c r="I7930">
        <v>7</v>
      </c>
      <c r="J7930">
        <v>108883975</v>
      </c>
      <c r="K7930">
        <v>108884587</v>
      </c>
      <c r="L7930">
        <v>613</v>
      </c>
      <c r="M7930">
        <v>2</v>
      </c>
      <c r="N7930">
        <v>154907</v>
      </c>
      <c r="O7930" t="s">
        <v>26388</v>
      </c>
      <c r="P7930">
        <v>-58535</v>
      </c>
      <c r="Q7930" t="s">
        <v>26389</v>
      </c>
      <c r="R7930" t="s">
        <v>26390</v>
      </c>
      <c r="S7930" t="s">
        <v>36381</v>
      </c>
      <c r="T7930">
        <v>0.32911398597860803</v>
      </c>
      <c r="U7930">
        <v>0.603102917160658</v>
      </c>
      <c r="V7930">
        <v>24.394908340184699</v>
      </c>
      <c r="W7930">
        <v>0.38920677604595899</v>
      </c>
      <c r="X7930">
        <v>0.704072456322962</v>
      </c>
      <c r="Y7930">
        <v>-23.119712284264001</v>
      </c>
      <c r="Z7930">
        <v>0.306975110376564</v>
      </c>
      <c r="AA7930">
        <v>0.72610664078822296</v>
      </c>
      <c r="AB7930">
        <v>23.992290351735399</v>
      </c>
      <c r="AC7930">
        <v>0.75388744886274095</v>
      </c>
      <c r="AD7930">
        <v>0.87989882095915395</v>
      </c>
      <c r="AE7930">
        <v>0.34919669622411498</v>
      </c>
      <c r="AF7930">
        <v>0.61410715005536498</v>
      </c>
      <c r="AG7930">
        <v>0.80674443595273604</v>
      </c>
      <c r="AH7930">
        <v>2.0735620777556298</v>
      </c>
      <c r="AI7930">
        <v>0.35038410267202102</v>
      </c>
      <c r="AJ7930">
        <v>0.78121606160956403</v>
      </c>
      <c r="AK7930">
        <v>-23.885375154469099</v>
      </c>
    </row>
    <row r="7931" spans="1:37" x14ac:dyDescent="0.2">
      <c r="A7931" t="s">
        <v>24716</v>
      </c>
      <c r="B7931">
        <v>110492475</v>
      </c>
      <c r="C7931">
        <v>110492627</v>
      </c>
      <c r="D7931">
        <v>153</v>
      </c>
      <c r="E7931" t="s">
        <v>26399</v>
      </c>
      <c r="F7931">
        <v>0</v>
      </c>
      <c r="G7931" t="s">
        <v>26400</v>
      </c>
      <c r="H7931" t="s">
        <v>36383</v>
      </c>
      <c r="I7931">
        <v>7</v>
      </c>
      <c r="J7931">
        <v>110431984</v>
      </c>
      <c r="K7931">
        <v>110489076</v>
      </c>
      <c r="L7931">
        <v>57093</v>
      </c>
      <c r="M7931">
        <v>2</v>
      </c>
      <c r="N7931">
        <v>105375451</v>
      </c>
      <c r="O7931" t="s">
        <v>26401</v>
      </c>
      <c r="P7931">
        <v>-3399</v>
      </c>
      <c r="Q7931" t="s">
        <v>40</v>
      </c>
      <c r="R7931" t="s">
        <v>26402</v>
      </c>
      <c r="S7931" t="s">
        <v>36384</v>
      </c>
      <c r="T7931">
        <v>0.254431078355565</v>
      </c>
      <c r="U7931">
        <v>0.603102917160658</v>
      </c>
      <c r="V7931">
        <v>2.2843484895422699</v>
      </c>
      <c r="W7931">
        <v>0.49709177864118298</v>
      </c>
      <c r="X7931">
        <v>0.78363289935355196</v>
      </c>
      <c r="Y7931">
        <v>0.50374128801960505</v>
      </c>
      <c r="Z7931">
        <v>0.64127342146525201</v>
      </c>
      <c r="AA7931">
        <v>0.84521697243271998</v>
      </c>
      <c r="AB7931">
        <v>1.3208743931988201</v>
      </c>
      <c r="AC7931">
        <v>0.63966253792798</v>
      </c>
      <c r="AD7931">
        <v>0.87989882095915395</v>
      </c>
      <c r="AE7931">
        <v>-1.12834024560543E-2</v>
      </c>
      <c r="AF7931">
        <v>6.4397970358010495E-2</v>
      </c>
      <c r="AG7931">
        <v>0.57889197891446198</v>
      </c>
      <c r="AH7931">
        <v>3.21395903345574</v>
      </c>
      <c r="AI7931">
        <v>0.414159359489496</v>
      </c>
      <c r="AJ7931">
        <v>0.78121606160956403</v>
      </c>
      <c r="AK7931">
        <v>0.81863924411183697</v>
      </c>
    </row>
    <row r="7932" spans="1:37" x14ac:dyDescent="0.2">
      <c r="A7932" t="s">
        <v>24716</v>
      </c>
      <c r="B7932">
        <v>110712096</v>
      </c>
      <c r="C7932">
        <v>110712272</v>
      </c>
      <c r="D7932">
        <v>177</v>
      </c>
      <c r="E7932" t="s">
        <v>26403</v>
      </c>
      <c r="F7932">
        <v>2</v>
      </c>
      <c r="G7932" t="s">
        <v>26404</v>
      </c>
      <c r="H7932" t="s">
        <v>36385</v>
      </c>
      <c r="I7932">
        <v>7</v>
      </c>
      <c r="J7932">
        <v>110724159</v>
      </c>
      <c r="K7932">
        <v>110725825</v>
      </c>
      <c r="L7932">
        <v>1667</v>
      </c>
      <c r="M7932">
        <v>2</v>
      </c>
      <c r="N7932">
        <v>83943</v>
      </c>
      <c r="O7932" t="s">
        <v>26405</v>
      </c>
      <c r="P7932">
        <v>13553</v>
      </c>
      <c r="Q7932" t="s">
        <v>26406</v>
      </c>
      <c r="R7932" t="s">
        <v>26407</v>
      </c>
      <c r="S7932" t="s">
        <v>36386</v>
      </c>
      <c r="T7932">
        <v>0.152084254673993</v>
      </c>
      <c r="U7932">
        <v>0.603102917160658</v>
      </c>
      <c r="V7932">
        <v>22.750764020779101</v>
      </c>
      <c r="W7932">
        <v>0.38920677604595899</v>
      </c>
      <c r="X7932">
        <v>0.704072456322962</v>
      </c>
      <c r="Y7932">
        <v>-21.771316838131199</v>
      </c>
      <c r="Z7932">
        <v>0.306975110376564</v>
      </c>
      <c r="AA7932">
        <v>0.72610664078822296</v>
      </c>
      <c r="AB7932">
        <v>21.787290090998201</v>
      </c>
      <c r="AC7932">
        <v>0.71753805159658501</v>
      </c>
      <c r="AD7932">
        <v>0.87989882095915395</v>
      </c>
      <c r="AE7932">
        <v>-1.2092976455661899</v>
      </c>
      <c r="AF7932">
        <v>4.6407610929182198E-2</v>
      </c>
      <c r="AG7932">
        <v>0.476038960109122</v>
      </c>
      <c r="AH7932">
        <v>22.750764020779101</v>
      </c>
      <c r="AI7932">
        <v>0.35038410267202102</v>
      </c>
      <c r="AJ7932">
        <v>0.78121606160956403</v>
      </c>
      <c r="AK7932">
        <v>-21.680374917743901</v>
      </c>
    </row>
    <row r="7933" spans="1:37" x14ac:dyDescent="0.2">
      <c r="A7933" t="s">
        <v>24716</v>
      </c>
      <c r="B7933">
        <v>111501250</v>
      </c>
      <c r="C7933">
        <v>111501401</v>
      </c>
      <c r="D7933">
        <v>152</v>
      </c>
      <c r="E7933" t="s">
        <v>26408</v>
      </c>
      <c r="F7933">
        <v>3</v>
      </c>
      <c r="G7933" t="s">
        <v>26409</v>
      </c>
      <c r="H7933" t="s">
        <v>36387</v>
      </c>
      <c r="I7933">
        <v>7</v>
      </c>
      <c r="J7933">
        <v>111487234</v>
      </c>
      <c r="K7933">
        <v>111521447</v>
      </c>
      <c r="L7933">
        <v>34214</v>
      </c>
      <c r="M7933">
        <v>2</v>
      </c>
      <c r="N7933">
        <v>83943</v>
      </c>
      <c r="O7933" t="s">
        <v>26410</v>
      </c>
      <c r="P7933">
        <v>20046</v>
      </c>
      <c r="Q7933" t="s">
        <v>26406</v>
      </c>
      <c r="R7933" t="s">
        <v>26407</v>
      </c>
      <c r="S7933" t="s">
        <v>36386</v>
      </c>
      <c r="T7933">
        <v>0.93943752600822705</v>
      </c>
      <c r="U7933">
        <v>1</v>
      </c>
      <c r="V7933">
        <v>0.44976679881579701</v>
      </c>
      <c r="W7933">
        <v>0.29261482077562401</v>
      </c>
      <c r="X7933">
        <v>0.704072456322962</v>
      </c>
      <c r="Y7933">
        <v>23.847324182551901</v>
      </c>
      <c r="Z7933">
        <v>0.84618586979904598</v>
      </c>
      <c r="AA7933">
        <v>0.971114744068449</v>
      </c>
      <c r="AB7933">
        <v>-2.1836110068545699E-2</v>
      </c>
      <c r="AC7933">
        <v>7.45953562860492E-2</v>
      </c>
      <c r="AD7933">
        <v>0.592168439978217</v>
      </c>
      <c r="AE7933">
        <v>24.781506128133302</v>
      </c>
      <c r="AF7933">
        <v>0.70676954854459395</v>
      </c>
      <c r="AG7933">
        <v>0.85225920482806805</v>
      </c>
      <c r="AH7933">
        <v>0.76729392800053298</v>
      </c>
      <c r="AI7933">
        <v>0.63502732279614804</v>
      </c>
      <c r="AJ7933">
        <v>0.81104508058742797</v>
      </c>
      <c r="AK7933">
        <v>-0.35213060625343501</v>
      </c>
    </row>
    <row r="7934" spans="1:37" x14ac:dyDescent="0.2">
      <c r="A7934" t="s">
        <v>24716</v>
      </c>
      <c r="B7934">
        <v>111757959</v>
      </c>
      <c r="C7934">
        <v>111758110</v>
      </c>
      <c r="D7934">
        <v>152</v>
      </c>
      <c r="E7934" t="s">
        <v>26411</v>
      </c>
      <c r="F7934">
        <v>2</v>
      </c>
      <c r="G7934" t="s">
        <v>26412</v>
      </c>
      <c r="H7934" t="s">
        <v>36388</v>
      </c>
      <c r="I7934">
        <v>7</v>
      </c>
      <c r="J7934">
        <v>111726747</v>
      </c>
      <c r="K7934">
        <v>111740214</v>
      </c>
      <c r="L7934">
        <v>13468</v>
      </c>
      <c r="M7934">
        <v>2</v>
      </c>
      <c r="N7934">
        <v>9732</v>
      </c>
      <c r="O7934" t="s">
        <v>26413</v>
      </c>
      <c r="P7934">
        <v>-17745</v>
      </c>
      <c r="Q7934" t="s">
        <v>26414</v>
      </c>
      <c r="R7934" t="s">
        <v>26415</v>
      </c>
      <c r="S7934" t="s">
        <v>36389</v>
      </c>
      <c r="T7934">
        <v>0.97213403838398904</v>
      </c>
      <c r="U7934">
        <v>1</v>
      </c>
      <c r="V7934">
        <v>8.3559065552302206E-2</v>
      </c>
      <c r="W7934">
        <v>0.73420570613580904</v>
      </c>
      <c r="X7934">
        <v>0.95159051474143896</v>
      </c>
      <c r="Y7934">
        <v>0.22042336542983801</v>
      </c>
      <c r="Z7934">
        <v>0.96726857278496403</v>
      </c>
      <c r="AA7934">
        <v>0.99919698600769702</v>
      </c>
      <c r="AB7934">
        <v>-0.81214122402578504</v>
      </c>
      <c r="AC7934">
        <v>0.32081866871113202</v>
      </c>
      <c r="AD7934">
        <v>0.68773325147593101</v>
      </c>
      <c r="AE7934">
        <v>-0.77957659778493604</v>
      </c>
      <c r="AF7934">
        <v>0.98343762640780896</v>
      </c>
      <c r="AG7934">
        <v>1</v>
      </c>
      <c r="AH7934">
        <v>0.94478889307514602</v>
      </c>
      <c r="AI7934">
        <v>0.91725052871964496</v>
      </c>
      <c r="AJ7934">
        <v>0.98621344597861504</v>
      </c>
      <c r="AK7934">
        <v>1.0891787967475099</v>
      </c>
    </row>
    <row r="7935" spans="1:37" x14ac:dyDescent="0.2">
      <c r="A7935" t="s">
        <v>24716</v>
      </c>
      <c r="B7935">
        <v>111963780</v>
      </c>
      <c r="C7935">
        <v>111963956</v>
      </c>
      <c r="D7935">
        <v>177</v>
      </c>
      <c r="E7935" t="s">
        <v>26416</v>
      </c>
      <c r="F7935">
        <v>3</v>
      </c>
      <c r="G7935" t="s">
        <v>26417</v>
      </c>
      <c r="H7935" t="s">
        <v>36390</v>
      </c>
      <c r="I7935">
        <v>7</v>
      </c>
      <c r="J7935">
        <v>111976538</v>
      </c>
      <c r="K7935">
        <v>111994173</v>
      </c>
      <c r="L7935">
        <v>17636</v>
      </c>
      <c r="M7935">
        <v>2</v>
      </c>
      <c r="N7935">
        <v>9732</v>
      </c>
      <c r="O7935" t="s">
        <v>26418</v>
      </c>
      <c r="P7935">
        <v>30217</v>
      </c>
      <c r="Q7935" t="s">
        <v>26414</v>
      </c>
      <c r="R7935" t="s">
        <v>26415</v>
      </c>
      <c r="S7935" t="s">
        <v>36389</v>
      </c>
      <c r="T7935">
        <v>0.64637634365716901</v>
      </c>
      <c r="U7935">
        <v>0.84931184682313698</v>
      </c>
      <c r="V7935">
        <v>0.275055670681503</v>
      </c>
      <c r="W7935">
        <v>1.0446774339327201E-2</v>
      </c>
      <c r="X7935">
        <v>0.704072456322962</v>
      </c>
      <c r="Y7935">
        <v>23.760830409371302</v>
      </c>
      <c r="Z7935">
        <v>0.75976096321362996</v>
      </c>
      <c r="AA7935">
        <v>0.89706013715158295</v>
      </c>
      <c r="AB7935">
        <v>-0.19776302457850101</v>
      </c>
      <c r="AC7935">
        <v>2.0284822601849599E-2</v>
      </c>
      <c r="AD7935">
        <v>0.57684129297949804</v>
      </c>
      <c r="AE7935">
        <v>24.064009540239901</v>
      </c>
      <c r="AF7935">
        <v>0.60281097128449601</v>
      </c>
      <c r="AG7935">
        <v>0.80674443595273604</v>
      </c>
      <c r="AH7935">
        <v>0.651968845494035</v>
      </c>
      <c r="AI7935">
        <v>6.1267091617553698E-2</v>
      </c>
      <c r="AJ7935">
        <v>0.78121606160956403</v>
      </c>
      <c r="AK7935">
        <v>0.59081234664136095</v>
      </c>
    </row>
    <row r="7936" spans="1:37" x14ac:dyDescent="0.2">
      <c r="A7936" t="s">
        <v>24716</v>
      </c>
      <c r="B7936">
        <v>111963956</v>
      </c>
      <c r="C7936">
        <v>111964132</v>
      </c>
      <c r="D7936">
        <v>177</v>
      </c>
      <c r="E7936" t="s">
        <v>26419</v>
      </c>
      <c r="F7936">
        <v>2</v>
      </c>
      <c r="G7936" t="s">
        <v>26420</v>
      </c>
      <c r="H7936" t="s">
        <v>36390</v>
      </c>
      <c r="I7936">
        <v>7</v>
      </c>
      <c r="J7936">
        <v>111976538</v>
      </c>
      <c r="K7936">
        <v>111994173</v>
      </c>
      <c r="L7936">
        <v>17636</v>
      </c>
      <c r="M7936">
        <v>2</v>
      </c>
      <c r="N7936">
        <v>9732</v>
      </c>
      <c r="O7936" t="s">
        <v>26418</v>
      </c>
      <c r="P7936">
        <v>30041</v>
      </c>
      <c r="Q7936" t="s">
        <v>26414</v>
      </c>
      <c r="R7936" t="s">
        <v>26415</v>
      </c>
      <c r="S7936" t="s">
        <v>36389</v>
      </c>
      <c r="T7936">
        <v>0.64637634365716901</v>
      </c>
      <c r="U7936">
        <v>0.84931184682313698</v>
      </c>
      <c r="V7936">
        <v>0.275055670681503</v>
      </c>
      <c r="W7936">
        <v>1.0446774339327201E-2</v>
      </c>
      <c r="X7936">
        <v>0.704072456322962</v>
      </c>
      <c r="Y7936">
        <v>23.760830409371302</v>
      </c>
      <c r="Z7936">
        <v>0.75976096321362996</v>
      </c>
      <c r="AA7936">
        <v>0.89706013715158295</v>
      </c>
      <c r="AB7936">
        <v>-0.19776302457850101</v>
      </c>
      <c r="AC7936">
        <v>2.0284822601849599E-2</v>
      </c>
      <c r="AD7936">
        <v>0.57684129297949804</v>
      </c>
      <c r="AE7936">
        <v>24.064009540239901</v>
      </c>
      <c r="AF7936">
        <v>0.60281097128449601</v>
      </c>
      <c r="AG7936">
        <v>0.80674443595273604</v>
      </c>
      <c r="AH7936">
        <v>0.651968845494035</v>
      </c>
      <c r="AI7936">
        <v>6.1267091617553698E-2</v>
      </c>
      <c r="AJ7936">
        <v>0.78121606160956403</v>
      </c>
      <c r="AK7936">
        <v>0.59081234664136095</v>
      </c>
    </row>
    <row r="7937" spans="1:37" x14ac:dyDescent="0.2">
      <c r="A7937" t="s">
        <v>24716</v>
      </c>
      <c r="B7937">
        <v>112105763</v>
      </c>
      <c r="C7937">
        <v>112105915</v>
      </c>
      <c r="D7937">
        <v>153</v>
      </c>
      <c r="E7937" t="s">
        <v>26421</v>
      </c>
      <c r="F7937">
        <v>0</v>
      </c>
      <c r="G7937" t="s">
        <v>26422</v>
      </c>
      <c r="H7937" t="s">
        <v>36391</v>
      </c>
      <c r="I7937">
        <v>7</v>
      </c>
      <c r="J7937">
        <v>111862883</v>
      </c>
      <c r="K7937">
        <v>112206394</v>
      </c>
      <c r="L7937">
        <v>343512</v>
      </c>
      <c r="M7937">
        <v>2</v>
      </c>
      <c r="N7937">
        <v>9732</v>
      </c>
      <c r="O7937" t="s">
        <v>26423</v>
      </c>
      <c r="P7937">
        <v>100479</v>
      </c>
      <c r="Q7937" t="s">
        <v>26414</v>
      </c>
      <c r="R7937" t="s">
        <v>26415</v>
      </c>
      <c r="S7937" t="s">
        <v>36389</v>
      </c>
      <c r="T7937">
        <v>0.32911398597860803</v>
      </c>
      <c r="U7937">
        <v>0.603102917160658</v>
      </c>
      <c r="V7937">
        <v>25.445323032533999</v>
      </c>
      <c r="W7937">
        <v>0.38920677604595899</v>
      </c>
      <c r="X7937">
        <v>0.704072456322962</v>
      </c>
      <c r="Y7937">
        <v>-25.243689176100901</v>
      </c>
      <c r="Z7937">
        <v>0.48464167878831399</v>
      </c>
      <c r="AA7937">
        <v>0.84435025072159198</v>
      </c>
      <c r="AB7937">
        <v>24.481848938557199</v>
      </c>
      <c r="AC7937">
        <v>0.21073619169722799</v>
      </c>
      <c r="AD7937">
        <v>0.68253123924728298</v>
      </c>
      <c r="AE7937">
        <v>-25.243689176100901</v>
      </c>
      <c r="AF7937">
        <v>0.16793847098801201</v>
      </c>
      <c r="AG7937">
        <v>0.68151250837662902</v>
      </c>
      <c r="AH7937">
        <v>25.445323032533999</v>
      </c>
      <c r="AI7937">
        <v>0.52399907623471598</v>
      </c>
      <c r="AJ7937">
        <v>0.78121606160956403</v>
      </c>
      <c r="AK7937">
        <v>-24.374933739377202</v>
      </c>
    </row>
    <row r="7938" spans="1:37" x14ac:dyDescent="0.2">
      <c r="A7938" t="s">
        <v>24716</v>
      </c>
      <c r="B7938">
        <v>112106011</v>
      </c>
      <c r="C7938">
        <v>112106164</v>
      </c>
      <c r="D7938">
        <v>154</v>
      </c>
      <c r="E7938" t="s">
        <v>26424</v>
      </c>
      <c r="F7938">
        <v>1</v>
      </c>
      <c r="G7938" t="s">
        <v>26425</v>
      </c>
      <c r="H7938" t="s">
        <v>36391</v>
      </c>
      <c r="I7938">
        <v>7</v>
      </c>
      <c r="J7938">
        <v>111862883</v>
      </c>
      <c r="K7938">
        <v>112206394</v>
      </c>
      <c r="L7938">
        <v>343512</v>
      </c>
      <c r="M7938">
        <v>2</v>
      </c>
      <c r="N7938">
        <v>9732</v>
      </c>
      <c r="O7938" t="s">
        <v>26423</v>
      </c>
      <c r="P7938">
        <v>100230</v>
      </c>
      <c r="Q7938" t="s">
        <v>26414</v>
      </c>
      <c r="R7938" t="s">
        <v>26415</v>
      </c>
      <c r="S7938" t="s">
        <v>36389</v>
      </c>
      <c r="T7938">
        <v>0.32911398597860803</v>
      </c>
      <c r="U7938">
        <v>0.603102917160658</v>
      </c>
      <c r="V7938">
        <v>25.362860874199502</v>
      </c>
      <c r="W7938">
        <v>0.38920677604595899</v>
      </c>
      <c r="X7938">
        <v>0.704072456322962</v>
      </c>
      <c r="Y7938">
        <v>-25.161227018045</v>
      </c>
      <c r="Z7938">
        <v>0.48464167878831399</v>
      </c>
      <c r="AA7938">
        <v>0.84435025072159198</v>
      </c>
      <c r="AB7938">
        <v>24.3993867819872</v>
      </c>
      <c r="AC7938">
        <v>0.21073619169722799</v>
      </c>
      <c r="AD7938">
        <v>0.68253123924728298</v>
      </c>
      <c r="AE7938">
        <v>-25.161227018045</v>
      </c>
      <c r="AF7938">
        <v>0.16793847098801201</v>
      </c>
      <c r="AG7938">
        <v>0.68151250837662902</v>
      </c>
      <c r="AH7938">
        <v>25.362860874199502</v>
      </c>
      <c r="AI7938">
        <v>0.52399907623471598</v>
      </c>
      <c r="AJ7938">
        <v>0.78121606160956403</v>
      </c>
      <c r="AK7938">
        <v>-24.292471583085899</v>
      </c>
    </row>
    <row r="7939" spans="1:37" x14ac:dyDescent="0.2">
      <c r="A7939" t="s">
        <v>24716</v>
      </c>
      <c r="B7939">
        <v>116027132</v>
      </c>
      <c r="C7939">
        <v>116027335</v>
      </c>
      <c r="D7939">
        <v>204</v>
      </c>
      <c r="E7939" t="s">
        <v>26426</v>
      </c>
      <c r="F7939">
        <v>3</v>
      </c>
      <c r="G7939" t="s">
        <v>26427</v>
      </c>
      <c r="H7939" t="s">
        <v>36392</v>
      </c>
      <c r="I7939">
        <v>7</v>
      </c>
      <c r="J7939">
        <v>115939949</v>
      </c>
      <c r="K7939">
        <v>116030744</v>
      </c>
      <c r="L7939">
        <v>90796</v>
      </c>
      <c r="M7939">
        <v>2</v>
      </c>
      <c r="N7939">
        <v>22797</v>
      </c>
      <c r="O7939" t="s">
        <v>26428</v>
      </c>
      <c r="P7939">
        <v>3409</v>
      </c>
      <c r="Q7939" t="s">
        <v>26429</v>
      </c>
      <c r="R7939" t="s">
        <v>26430</v>
      </c>
      <c r="S7939" t="s">
        <v>36393</v>
      </c>
      <c r="T7939" t="s">
        <v>40</v>
      </c>
      <c r="U7939" t="s">
        <v>40</v>
      </c>
      <c r="V7939">
        <v>0</v>
      </c>
      <c r="W7939" t="s">
        <v>40</v>
      </c>
      <c r="X7939" t="s">
        <v>40</v>
      </c>
      <c r="Y7939">
        <v>0</v>
      </c>
      <c r="Z7939" t="s">
        <v>40</v>
      </c>
      <c r="AA7939" t="s">
        <v>40</v>
      </c>
      <c r="AB7939">
        <v>0</v>
      </c>
      <c r="AC7939" t="s">
        <v>40</v>
      </c>
      <c r="AD7939" t="s">
        <v>40</v>
      </c>
      <c r="AE7939">
        <v>0</v>
      </c>
      <c r="AF7939" t="s">
        <v>40</v>
      </c>
      <c r="AG7939" t="s">
        <v>40</v>
      </c>
      <c r="AH7939">
        <v>0</v>
      </c>
      <c r="AI7939" t="s">
        <v>40</v>
      </c>
      <c r="AJ7939" t="s">
        <v>40</v>
      </c>
      <c r="AK7939">
        <v>0</v>
      </c>
    </row>
    <row r="7940" spans="1:37" x14ac:dyDescent="0.2">
      <c r="A7940" t="s">
        <v>24716</v>
      </c>
      <c r="B7940">
        <v>116422449</v>
      </c>
      <c r="C7940">
        <v>116422598</v>
      </c>
      <c r="D7940">
        <v>150</v>
      </c>
      <c r="E7940" t="s">
        <v>26431</v>
      </c>
      <c r="F7940">
        <v>2</v>
      </c>
      <c r="G7940" t="s">
        <v>26432</v>
      </c>
      <c r="H7940" t="s">
        <v>36394</v>
      </c>
      <c r="I7940">
        <v>7</v>
      </c>
      <c r="J7940">
        <v>116416117</v>
      </c>
      <c r="K7940">
        <v>116465276</v>
      </c>
      <c r="L7940">
        <v>49160</v>
      </c>
      <c r="M7940">
        <v>2</v>
      </c>
      <c r="N7940">
        <v>107986838</v>
      </c>
      <c r="O7940" t="s">
        <v>26433</v>
      </c>
      <c r="P7940">
        <v>42678</v>
      </c>
      <c r="Q7940" t="s">
        <v>40</v>
      </c>
      <c r="R7940" t="s">
        <v>26434</v>
      </c>
      <c r="S7940" t="s">
        <v>36395</v>
      </c>
      <c r="T7940">
        <v>0.32911398597860803</v>
      </c>
      <c r="U7940">
        <v>0.603102917160658</v>
      </c>
      <c r="V7940">
        <v>24.025533220961499</v>
      </c>
      <c r="W7940">
        <v>0.89107655920673101</v>
      </c>
      <c r="X7940">
        <v>0.95159051474143896</v>
      </c>
      <c r="Y7940">
        <v>0.46524838857366602</v>
      </c>
      <c r="Z7940">
        <v>0.306975110376564</v>
      </c>
      <c r="AA7940">
        <v>0.72610664078822296</v>
      </c>
      <c r="AB7940">
        <v>23.970365002434999</v>
      </c>
      <c r="AC7940">
        <v>0.75388744886274095</v>
      </c>
      <c r="AD7940">
        <v>0.87989882095915395</v>
      </c>
      <c r="AE7940">
        <v>-0.53475153116766205</v>
      </c>
      <c r="AF7940">
        <v>0.61410715005536498</v>
      </c>
      <c r="AG7940">
        <v>0.80674443595273604</v>
      </c>
      <c r="AH7940">
        <v>1.1896138682876101</v>
      </c>
      <c r="AI7940">
        <v>0.56157887380500204</v>
      </c>
      <c r="AJ7940">
        <v>0.78121606160956403</v>
      </c>
      <c r="AK7940">
        <v>1.3340037637637301</v>
      </c>
    </row>
    <row r="7941" spans="1:37" x14ac:dyDescent="0.2">
      <c r="A7941" t="s">
        <v>24716</v>
      </c>
      <c r="B7941">
        <v>121060188</v>
      </c>
      <c r="C7941">
        <v>121060342</v>
      </c>
      <c r="D7941">
        <v>155</v>
      </c>
      <c r="E7941" t="s">
        <v>26435</v>
      </c>
      <c r="F7941">
        <v>13</v>
      </c>
      <c r="G7941" t="s">
        <v>26436</v>
      </c>
      <c r="H7941" t="s">
        <v>31032</v>
      </c>
      <c r="I7941">
        <v>7</v>
      </c>
      <c r="J7941">
        <v>121062765</v>
      </c>
      <c r="K7941">
        <v>121261918</v>
      </c>
      <c r="L7941">
        <v>199154</v>
      </c>
      <c r="M7941">
        <v>1</v>
      </c>
      <c r="N7941">
        <v>79974</v>
      </c>
      <c r="O7941" t="s">
        <v>26437</v>
      </c>
      <c r="P7941">
        <v>-2423</v>
      </c>
      <c r="Q7941" t="s">
        <v>26438</v>
      </c>
      <c r="R7941" t="s">
        <v>26439</v>
      </c>
      <c r="S7941" t="s">
        <v>36396</v>
      </c>
      <c r="T7941">
        <v>0.644035865418358</v>
      </c>
      <c r="U7941">
        <v>0.84904924635754497</v>
      </c>
      <c r="V7941">
        <v>1.6073962093219201</v>
      </c>
      <c r="W7941">
        <v>0.428214032775322</v>
      </c>
      <c r="X7941">
        <v>0.73460997439807996</v>
      </c>
      <c r="Y7941">
        <v>4.4918462886844797</v>
      </c>
      <c r="Z7941">
        <v>0.57853978204985401</v>
      </c>
      <c r="AA7941">
        <v>0.84521697243271998</v>
      </c>
      <c r="AB7941">
        <v>2.5983256950703502</v>
      </c>
      <c r="AC7941">
        <v>0.59090205226999604</v>
      </c>
      <c r="AD7941">
        <v>0.87989882095915395</v>
      </c>
      <c r="AE7941">
        <v>3.5416370311941101</v>
      </c>
      <c r="AF7941">
        <v>0.74414648978297804</v>
      </c>
      <c r="AG7941">
        <v>0.86906519844104402</v>
      </c>
      <c r="AH7941">
        <v>-0.68713079589905601</v>
      </c>
      <c r="AI7941">
        <v>0.37390512596567999</v>
      </c>
      <c r="AJ7941">
        <v>0.78121606160956403</v>
      </c>
      <c r="AK7941">
        <v>4.6357998558362299</v>
      </c>
    </row>
    <row r="7942" spans="1:37" x14ac:dyDescent="0.2">
      <c r="A7942" t="s">
        <v>24716</v>
      </c>
      <c r="B7942">
        <v>121060342</v>
      </c>
      <c r="C7942">
        <v>121060496</v>
      </c>
      <c r="D7942">
        <v>155</v>
      </c>
      <c r="E7942" t="s">
        <v>26440</v>
      </c>
      <c r="F7942">
        <v>4</v>
      </c>
      <c r="G7942" t="s">
        <v>26441</v>
      </c>
      <c r="H7942" t="s">
        <v>31032</v>
      </c>
      <c r="I7942">
        <v>7</v>
      </c>
      <c r="J7942">
        <v>121062765</v>
      </c>
      <c r="K7942">
        <v>121261918</v>
      </c>
      <c r="L7942">
        <v>199154</v>
      </c>
      <c r="M7942">
        <v>1</v>
      </c>
      <c r="N7942">
        <v>79974</v>
      </c>
      <c r="O7942" t="s">
        <v>26437</v>
      </c>
      <c r="P7942">
        <v>-2269</v>
      </c>
      <c r="Q7942" t="s">
        <v>26438</v>
      </c>
      <c r="R7942" t="s">
        <v>26439</v>
      </c>
      <c r="S7942" t="s">
        <v>36396</v>
      </c>
      <c r="T7942">
        <v>0.644035865418358</v>
      </c>
      <c r="U7942">
        <v>0.84904924635754497</v>
      </c>
      <c r="V7942">
        <v>1.6073962093219201</v>
      </c>
      <c r="W7942">
        <v>0.428214032775322</v>
      </c>
      <c r="X7942">
        <v>0.73460997439807996</v>
      </c>
      <c r="Y7942">
        <v>4.4918462886844797</v>
      </c>
      <c r="Z7942">
        <v>0.57853978204985401</v>
      </c>
      <c r="AA7942">
        <v>0.84521697243271998</v>
      </c>
      <c r="AB7942">
        <v>2.5983256950703502</v>
      </c>
      <c r="AC7942">
        <v>0.59090205226999604</v>
      </c>
      <c r="AD7942">
        <v>0.87989882095915395</v>
      </c>
      <c r="AE7942">
        <v>3.5416370311941101</v>
      </c>
      <c r="AF7942">
        <v>0.74414648978297804</v>
      </c>
      <c r="AG7942">
        <v>0.86906519844104402</v>
      </c>
      <c r="AH7942">
        <v>-0.68713079589905601</v>
      </c>
      <c r="AI7942">
        <v>0.37390512596567999</v>
      </c>
      <c r="AJ7942">
        <v>0.78121606160956403</v>
      </c>
      <c r="AK7942">
        <v>4.6357998558362299</v>
      </c>
    </row>
    <row r="7943" spans="1:37" x14ac:dyDescent="0.2">
      <c r="A7943" t="s">
        <v>24716</v>
      </c>
      <c r="B7943">
        <v>121330436</v>
      </c>
      <c r="C7943">
        <v>121330588</v>
      </c>
      <c r="D7943">
        <v>153</v>
      </c>
      <c r="E7943" t="s">
        <v>26442</v>
      </c>
      <c r="F7943">
        <v>5</v>
      </c>
      <c r="G7943" t="s">
        <v>26443</v>
      </c>
      <c r="H7943" t="s">
        <v>30999</v>
      </c>
      <c r="I7943">
        <v>7</v>
      </c>
      <c r="J7943">
        <v>121329000</v>
      </c>
      <c r="K7943">
        <v>121341104</v>
      </c>
      <c r="L7943">
        <v>12105</v>
      </c>
      <c r="M7943">
        <v>1</v>
      </c>
      <c r="N7943">
        <v>51384</v>
      </c>
      <c r="O7943" t="s">
        <v>26444</v>
      </c>
      <c r="P7943">
        <v>1436</v>
      </c>
      <c r="Q7943" t="s">
        <v>26445</v>
      </c>
      <c r="R7943" t="s">
        <v>26446</v>
      </c>
      <c r="S7943" t="s">
        <v>36397</v>
      </c>
      <c r="T7943">
        <v>1</v>
      </c>
      <c r="U7943">
        <v>1</v>
      </c>
      <c r="V7943">
        <v>-0.19706930476361301</v>
      </c>
      <c r="W7943">
        <v>0.94541066367716797</v>
      </c>
      <c r="X7943">
        <v>0.95159051474143896</v>
      </c>
      <c r="Y7943">
        <v>8.1757854064700708E-3</v>
      </c>
      <c r="Z7943">
        <v>0.65379035313853895</v>
      </c>
      <c r="AA7943">
        <v>0.84521697243271998</v>
      </c>
      <c r="AB7943">
        <v>-1.16054325347048</v>
      </c>
      <c r="AC7943">
        <v>0.71753805159658501</v>
      </c>
      <c r="AD7943">
        <v>0.87989882095915395</v>
      </c>
      <c r="AE7943">
        <v>-0.991824039325512</v>
      </c>
      <c r="AF7943">
        <v>0.64997455747578503</v>
      </c>
      <c r="AG7943">
        <v>0.80674443595273604</v>
      </c>
      <c r="AH7943">
        <v>0.73254122173552405</v>
      </c>
      <c r="AI7943">
        <v>0.59609816080359102</v>
      </c>
      <c r="AJ7943">
        <v>0.78121606160956403</v>
      </c>
      <c r="AK7943">
        <v>0.87693110651875505</v>
      </c>
    </row>
    <row r="7944" spans="1:37" x14ac:dyDescent="0.2">
      <c r="A7944" t="s">
        <v>24716</v>
      </c>
      <c r="B7944">
        <v>121330801</v>
      </c>
      <c r="C7944">
        <v>121330954</v>
      </c>
      <c r="D7944">
        <v>154</v>
      </c>
      <c r="E7944" t="s">
        <v>26447</v>
      </c>
      <c r="F7944">
        <v>2</v>
      </c>
      <c r="G7944" t="s">
        <v>26448</v>
      </c>
      <c r="H7944" t="s">
        <v>30999</v>
      </c>
      <c r="I7944">
        <v>7</v>
      </c>
      <c r="J7944">
        <v>121329000</v>
      </c>
      <c r="K7944">
        <v>121341104</v>
      </c>
      <c r="L7944">
        <v>12105</v>
      </c>
      <c r="M7944">
        <v>1</v>
      </c>
      <c r="N7944">
        <v>51384</v>
      </c>
      <c r="O7944" t="s">
        <v>26444</v>
      </c>
      <c r="P7944">
        <v>1801</v>
      </c>
      <c r="Q7944" t="s">
        <v>26445</v>
      </c>
      <c r="R7944" t="s">
        <v>26446</v>
      </c>
      <c r="S7944" t="s">
        <v>36397</v>
      </c>
      <c r="T7944">
        <v>1</v>
      </c>
      <c r="U7944">
        <v>1</v>
      </c>
      <c r="V7944">
        <v>-0.19706930476361301</v>
      </c>
      <c r="W7944">
        <v>0.94541066367716797</v>
      </c>
      <c r="X7944">
        <v>0.95159051474143896</v>
      </c>
      <c r="Y7944">
        <v>8.1757854064700708E-3</v>
      </c>
      <c r="Z7944">
        <v>0.65379035313853895</v>
      </c>
      <c r="AA7944">
        <v>0.84521697243271998</v>
      </c>
      <c r="AB7944">
        <v>-1.16054325347048</v>
      </c>
      <c r="AC7944">
        <v>0.71753805159658501</v>
      </c>
      <c r="AD7944">
        <v>0.87989882095915395</v>
      </c>
      <c r="AE7944">
        <v>-0.991824039325512</v>
      </c>
      <c r="AF7944">
        <v>0.64997455747578503</v>
      </c>
      <c r="AG7944">
        <v>0.80674443595273604</v>
      </c>
      <c r="AH7944">
        <v>0.73254122173552405</v>
      </c>
      <c r="AI7944">
        <v>0.59609816080359102</v>
      </c>
      <c r="AJ7944">
        <v>0.78121606160956403</v>
      </c>
      <c r="AK7944">
        <v>0.87693110651875505</v>
      </c>
    </row>
    <row r="7945" spans="1:37" x14ac:dyDescent="0.2">
      <c r="A7945" t="s">
        <v>24716</v>
      </c>
      <c r="B7945">
        <v>121511069</v>
      </c>
      <c r="C7945">
        <v>121511159</v>
      </c>
      <c r="D7945">
        <v>91</v>
      </c>
      <c r="E7945" t="s">
        <v>26449</v>
      </c>
      <c r="F7945">
        <v>1</v>
      </c>
      <c r="G7945" t="s">
        <v>26450</v>
      </c>
      <c r="H7945" t="s">
        <v>36398</v>
      </c>
      <c r="I7945">
        <v>7</v>
      </c>
      <c r="J7945">
        <v>121360056</v>
      </c>
      <c r="K7945">
        <v>121396364</v>
      </c>
      <c r="L7945">
        <v>36309</v>
      </c>
      <c r="M7945">
        <v>2</v>
      </c>
      <c r="N7945">
        <v>10447</v>
      </c>
      <c r="O7945" t="s">
        <v>26451</v>
      </c>
      <c r="P7945">
        <v>-114705</v>
      </c>
      <c r="Q7945" t="s">
        <v>26452</v>
      </c>
      <c r="R7945" t="s">
        <v>26453</v>
      </c>
      <c r="S7945" t="s">
        <v>36399</v>
      </c>
      <c r="T7945">
        <v>0.55087957105200003</v>
      </c>
      <c r="U7945">
        <v>0.80952764179854397</v>
      </c>
      <c r="V7945">
        <v>1.2218078199128299</v>
      </c>
      <c r="W7945">
        <v>0.73420570613580904</v>
      </c>
      <c r="X7945">
        <v>0.95159051474143896</v>
      </c>
      <c r="Y7945">
        <v>-1.7932786779675199E-2</v>
      </c>
      <c r="Z7945">
        <v>0.63650442605896596</v>
      </c>
      <c r="AA7945">
        <v>0.84521697243271998</v>
      </c>
      <c r="AB7945">
        <v>0.89127687852311899</v>
      </c>
      <c r="AC7945">
        <v>0.62840251879890197</v>
      </c>
      <c r="AD7945">
        <v>0.87989882095915395</v>
      </c>
      <c r="AE7945">
        <v>0.54921625307583599</v>
      </c>
      <c r="AF7945">
        <v>0.52681641140453705</v>
      </c>
      <c r="AG7945">
        <v>0.80674443595273604</v>
      </c>
      <c r="AH7945">
        <v>0.99869102630129103</v>
      </c>
      <c r="AI7945">
        <v>0.36044784411784397</v>
      </c>
      <c r="AJ7945">
        <v>0.78121606160956403</v>
      </c>
      <c r="AK7945">
        <v>-0.52864760908036301</v>
      </c>
    </row>
    <row r="7946" spans="1:37" x14ac:dyDescent="0.2">
      <c r="A7946" t="s">
        <v>24716</v>
      </c>
      <c r="B7946">
        <v>122284005</v>
      </c>
      <c r="C7946">
        <v>122284178</v>
      </c>
      <c r="D7946">
        <v>174</v>
      </c>
      <c r="E7946" t="s">
        <v>26454</v>
      </c>
      <c r="F7946">
        <v>0</v>
      </c>
      <c r="G7946" t="s">
        <v>26455</v>
      </c>
      <c r="H7946" t="s">
        <v>31000</v>
      </c>
      <c r="I7946">
        <v>7</v>
      </c>
      <c r="J7946">
        <v>122303658</v>
      </c>
      <c r="K7946">
        <v>122310077</v>
      </c>
      <c r="L7946">
        <v>6420</v>
      </c>
      <c r="M7946">
        <v>1</v>
      </c>
      <c r="N7946">
        <v>154860</v>
      </c>
      <c r="O7946" t="s">
        <v>26456</v>
      </c>
      <c r="P7946">
        <v>-19480</v>
      </c>
      <c r="Q7946" t="s">
        <v>26457</v>
      </c>
      <c r="R7946" t="s">
        <v>26458</v>
      </c>
      <c r="S7946" t="s">
        <v>36400</v>
      </c>
      <c r="T7946">
        <v>0.323300140219206</v>
      </c>
      <c r="U7946">
        <v>0.603102917160658</v>
      </c>
      <c r="V7946">
        <v>-1.9279802838989299</v>
      </c>
      <c r="W7946">
        <v>0.92840768905355797</v>
      </c>
      <c r="X7946">
        <v>0.95159051474143896</v>
      </c>
      <c r="Y7946">
        <v>1.76550451073638</v>
      </c>
      <c r="Z7946">
        <v>0.24445502912202399</v>
      </c>
      <c r="AA7946">
        <v>0.72610664078822296</v>
      </c>
      <c r="AB7946">
        <v>-0.95384295332286595</v>
      </c>
      <c r="AC7946">
        <v>0.55497112122419601</v>
      </c>
      <c r="AD7946">
        <v>0.87989882095915395</v>
      </c>
      <c r="AE7946">
        <v>0.85280990813555502</v>
      </c>
      <c r="AF7946">
        <v>0.50246633758904102</v>
      </c>
      <c r="AG7946">
        <v>0.80674443595273604</v>
      </c>
      <c r="AH7946">
        <v>-1.7710808262073501</v>
      </c>
      <c r="AI7946">
        <v>0.82118270748657496</v>
      </c>
      <c r="AJ7946">
        <v>0.94983421942510304</v>
      </c>
      <c r="AK7946">
        <v>2.40133630746644</v>
      </c>
    </row>
    <row r="7947" spans="1:37" x14ac:dyDescent="0.2">
      <c r="A7947" t="s">
        <v>24716</v>
      </c>
      <c r="B7947">
        <v>122284178</v>
      </c>
      <c r="C7947">
        <v>122284351</v>
      </c>
      <c r="D7947">
        <v>174</v>
      </c>
      <c r="E7947" t="s">
        <v>26459</v>
      </c>
      <c r="F7947">
        <v>3</v>
      </c>
      <c r="G7947" t="s">
        <v>26460</v>
      </c>
      <c r="H7947" t="s">
        <v>31000</v>
      </c>
      <c r="I7947">
        <v>7</v>
      </c>
      <c r="J7947">
        <v>122303658</v>
      </c>
      <c r="K7947">
        <v>122310077</v>
      </c>
      <c r="L7947">
        <v>6420</v>
      </c>
      <c r="M7947">
        <v>1</v>
      </c>
      <c r="N7947">
        <v>154860</v>
      </c>
      <c r="O7947" t="s">
        <v>26456</v>
      </c>
      <c r="P7947">
        <v>-19307</v>
      </c>
      <c r="Q7947" t="s">
        <v>26457</v>
      </c>
      <c r="R7947" t="s">
        <v>26458</v>
      </c>
      <c r="S7947" t="s">
        <v>36400</v>
      </c>
      <c r="T7947">
        <v>0.323300140219206</v>
      </c>
      <c r="U7947">
        <v>0.603102917160658</v>
      </c>
      <c r="V7947">
        <v>-1.9279802838989299</v>
      </c>
      <c r="W7947">
        <v>0.92840768905355797</v>
      </c>
      <c r="X7947">
        <v>0.95159051474143896</v>
      </c>
      <c r="Y7947">
        <v>1.76550451073638</v>
      </c>
      <c r="Z7947">
        <v>0.24445502912202399</v>
      </c>
      <c r="AA7947">
        <v>0.72610664078822296</v>
      </c>
      <c r="AB7947">
        <v>-0.95384295332286595</v>
      </c>
      <c r="AC7947">
        <v>0.55497112122419601</v>
      </c>
      <c r="AD7947">
        <v>0.87989882095915395</v>
      </c>
      <c r="AE7947">
        <v>0.85280990813555502</v>
      </c>
      <c r="AF7947">
        <v>0.50246633758904102</v>
      </c>
      <c r="AG7947">
        <v>0.80674443595273604</v>
      </c>
      <c r="AH7947">
        <v>-1.7710808262073501</v>
      </c>
      <c r="AI7947">
        <v>0.82118270748657496</v>
      </c>
      <c r="AJ7947">
        <v>0.94983421942510304</v>
      </c>
      <c r="AK7947">
        <v>2.40133630746644</v>
      </c>
    </row>
    <row r="7948" spans="1:37" x14ac:dyDescent="0.2">
      <c r="A7948" t="s">
        <v>24716</v>
      </c>
      <c r="B7948">
        <v>122284351</v>
      </c>
      <c r="C7948">
        <v>122284524</v>
      </c>
      <c r="D7948">
        <v>174</v>
      </c>
      <c r="E7948" t="s">
        <v>26461</v>
      </c>
      <c r="F7948">
        <v>4</v>
      </c>
      <c r="G7948" t="s">
        <v>26462</v>
      </c>
      <c r="H7948" t="s">
        <v>31000</v>
      </c>
      <c r="I7948">
        <v>7</v>
      </c>
      <c r="J7948">
        <v>122303658</v>
      </c>
      <c r="K7948">
        <v>122310077</v>
      </c>
      <c r="L7948">
        <v>6420</v>
      </c>
      <c r="M7948">
        <v>1</v>
      </c>
      <c r="N7948">
        <v>154860</v>
      </c>
      <c r="O7948" t="s">
        <v>26456</v>
      </c>
      <c r="P7948">
        <v>-19134</v>
      </c>
      <c r="Q7948" t="s">
        <v>26457</v>
      </c>
      <c r="R7948" t="s">
        <v>26458</v>
      </c>
      <c r="S7948" t="s">
        <v>36400</v>
      </c>
      <c r="T7948">
        <v>0.34873404210730502</v>
      </c>
      <c r="U7948">
        <v>0.603102917160658</v>
      </c>
      <c r="V7948">
        <v>-1.62145717600363</v>
      </c>
      <c r="W7948">
        <v>0.92840768905355797</v>
      </c>
      <c r="X7948">
        <v>0.95159051474143896</v>
      </c>
      <c r="Y7948">
        <v>2.0516666877715299</v>
      </c>
      <c r="Z7948">
        <v>0.25780589642282298</v>
      </c>
      <c r="AA7948">
        <v>0.72610664078822296</v>
      </c>
      <c r="AB7948">
        <v>-0.64731984542757404</v>
      </c>
      <c r="AC7948">
        <v>0.55497112122419601</v>
      </c>
      <c r="AD7948">
        <v>0.87989882095915395</v>
      </c>
      <c r="AE7948">
        <v>1.1389720851706999</v>
      </c>
      <c r="AF7948">
        <v>0.52353792694692403</v>
      </c>
      <c r="AG7948">
        <v>0.80674443595273604</v>
      </c>
      <c r="AH7948">
        <v>-1.5996530530541</v>
      </c>
      <c r="AI7948">
        <v>0.82118270748657496</v>
      </c>
      <c r="AJ7948">
        <v>0.94983421942510304</v>
      </c>
      <c r="AK7948">
        <v>2.6410640687681801</v>
      </c>
    </row>
    <row r="7949" spans="1:37" x14ac:dyDescent="0.2">
      <c r="A7949" t="s">
        <v>24716</v>
      </c>
      <c r="B7949">
        <v>125181040</v>
      </c>
      <c r="C7949">
        <v>125181216</v>
      </c>
      <c r="D7949">
        <v>177</v>
      </c>
      <c r="E7949" t="s">
        <v>26463</v>
      </c>
      <c r="F7949">
        <v>2</v>
      </c>
      <c r="G7949" t="s">
        <v>26464</v>
      </c>
      <c r="H7949" t="s">
        <v>36401</v>
      </c>
      <c r="I7949">
        <v>7</v>
      </c>
      <c r="J7949">
        <v>125172218</v>
      </c>
      <c r="K7949">
        <v>125379321</v>
      </c>
      <c r="L7949">
        <v>207104</v>
      </c>
      <c r="M7949">
        <v>1</v>
      </c>
      <c r="N7949">
        <v>101928283</v>
      </c>
      <c r="O7949" t="s">
        <v>26465</v>
      </c>
      <c r="P7949">
        <v>8822</v>
      </c>
      <c r="Q7949" t="s">
        <v>26466</v>
      </c>
      <c r="R7949" t="s">
        <v>26467</v>
      </c>
      <c r="S7949" t="s">
        <v>36402</v>
      </c>
      <c r="T7949">
        <v>0.73526292438676699</v>
      </c>
      <c r="U7949">
        <v>0.94601950430535697</v>
      </c>
      <c r="V7949">
        <v>1.99784780142763</v>
      </c>
      <c r="W7949">
        <v>0.87021795678006797</v>
      </c>
      <c r="X7949">
        <v>0.95159051474143896</v>
      </c>
      <c r="Y7949">
        <v>1.91658642951933</v>
      </c>
      <c r="Z7949">
        <v>0.276937002814237</v>
      </c>
      <c r="AA7949">
        <v>0.72610664078822296</v>
      </c>
      <c r="AB7949">
        <v>2.0796659278608098</v>
      </c>
      <c r="AC7949">
        <v>0.73889773020938598</v>
      </c>
      <c r="AD7949">
        <v>0.87989882095915395</v>
      </c>
      <c r="AE7949">
        <v>1.12604758961663</v>
      </c>
      <c r="AF7949">
        <v>0.58957435581540896</v>
      </c>
      <c r="AG7949">
        <v>0.80674443595273604</v>
      </c>
      <c r="AH7949">
        <v>0.59218362727876195</v>
      </c>
      <c r="AI7949">
        <v>0.575320275406773</v>
      </c>
      <c r="AJ7949">
        <v>0.78121606160956403</v>
      </c>
      <c r="AK7949">
        <v>2.2126279890508802</v>
      </c>
    </row>
    <row r="7950" spans="1:37" x14ac:dyDescent="0.2">
      <c r="A7950" t="s">
        <v>24716</v>
      </c>
      <c r="B7950">
        <v>125181216</v>
      </c>
      <c r="C7950">
        <v>125181392</v>
      </c>
      <c r="D7950">
        <v>177</v>
      </c>
      <c r="E7950" t="s">
        <v>26468</v>
      </c>
      <c r="F7950">
        <v>3</v>
      </c>
      <c r="G7950" t="s">
        <v>26469</v>
      </c>
      <c r="H7950" t="s">
        <v>36401</v>
      </c>
      <c r="I7950">
        <v>7</v>
      </c>
      <c r="J7950">
        <v>125172218</v>
      </c>
      <c r="K7950">
        <v>125379321</v>
      </c>
      <c r="L7950">
        <v>207104</v>
      </c>
      <c r="M7950">
        <v>1</v>
      </c>
      <c r="N7950">
        <v>101928283</v>
      </c>
      <c r="O7950" t="s">
        <v>26465</v>
      </c>
      <c r="P7950">
        <v>8998</v>
      </c>
      <c r="Q7950" t="s">
        <v>26466</v>
      </c>
      <c r="R7950" t="s">
        <v>26467</v>
      </c>
      <c r="S7950" t="s">
        <v>36402</v>
      </c>
      <c r="T7950">
        <v>0.73526292438676699</v>
      </c>
      <c r="U7950">
        <v>0.94601950430535697</v>
      </c>
      <c r="V7950">
        <v>1.99784780142763</v>
      </c>
      <c r="W7950">
        <v>0.87021795678006797</v>
      </c>
      <c r="X7950">
        <v>0.95159051474143896</v>
      </c>
      <c r="Y7950">
        <v>1.91658642951933</v>
      </c>
      <c r="Z7950">
        <v>0.276937002814237</v>
      </c>
      <c r="AA7950">
        <v>0.72610664078822296</v>
      </c>
      <c r="AB7950">
        <v>2.0796659278608098</v>
      </c>
      <c r="AC7950">
        <v>0.73889773020938598</v>
      </c>
      <c r="AD7950">
        <v>0.87989882095915395</v>
      </c>
      <c r="AE7950">
        <v>1.12604758961663</v>
      </c>
      <c r="AF7950">
        <v>0.58957435581540896</v>
      </c>
      <c r="AG7950">
        <v>0.80674443595273604</v>
      </c>
      <c r="AH7950">
        <v>0.59218362727876195</v>
      </c>
      <c r="AI7950">
        <v>0.575320275406773</v>
      </c>
      <c r="AJ7950">
        <v>0.78121606160956403</v>
      </c>
      <c r="AK7950">
        <v>2.2126279890508802</v>
      </c>
    </row>
    <row r="7951" spans="1:37" x14ac:dyDescent="0.2">
      <c r="A7951" t="s">
        <v>24716</v>
      </c>
      <c r="B7951">
        <v>126589314</v>
      </c>
      <c r="C7951">
        <v>126589465</v>
      </c>
      <c r="D7951">
        <v>152</v>
      </c>
      <c r="E7951" t="s">
        <v>26470</v>
      </c>
      <c r="F7951">
        <v>4</v>
      </c>
      <c r="G7951" t="s">
        <v>26471</v>
      </c>
      <c r="H7951" t="s">
        <v>36403</v>
      </c>
      <c r="I7951">
        <v>7</v>
      </c>
      <c r="J7951">
        <v>126439119</v>
      </c>
      <c r="K7951">
        <v>126533905</v>
      </c>
      <c r="L7951">
        <v>94787</v>
      </c>
      <c r="M7951">
        <v>2</v>
      </c>
      <c r="N7951">
        <v>2918</v>
      </c>
      <c r="O7951" t="s">
        <v>26472</v>
      </c>
      <c r="P7951">
        <v>-55409</v>
      </c>
      <c r="Q7951" t="s">
        <v>26473</v>
      </c>
      <c r="R7951" t="s">
        <v>26474</v>
      </c>
      <c r="S7951" t="s">
        <v>36404</v>
      </c>
      <c r="T7951">
        <v>0.54421053469192604</v>
      </c>
      <c r="U7951">
        <v>0.80321479550967601</v>
      </c>
      <c r="V7951">
        <v>0.24798117899093</v>
      </c>
      <c r="W7951">
        <v>0.38920677604595899</v>
      </c>
      <c r="X7951">
        <v>0.704072456322962</v>
      </c>
      <c r="Y7951">
        <v>-21.0737647919862</v>
      </c>
      <c r="Z7951">
        <v>0.96726857278496403</v>
      </c>
      <c r="AA7951">
        <v>0.99919698600769702</v>
      </c>
      <c r="AB7951">
        <v>-0.71549288670893196</v>
      </c>
      <c r="AC7951">
        <v>0.85817338719172098</v>
      </c>
      <c r="AD7951">
        <v>0.94068432309766403</v>
      </c>
      <c r="AE7951">
        <v>3.3163863728071701</v>
      </c>
      <c r="AF7951">
        <v>0.22065000948199101</v>
      </c>
      <c r="AG7951">
        <v>0.68151250837662902</v>
      </c>
      <c r="AH7951">
        <v>1.1775917851908</v>
      </c>
      <c r="AI7951">
        <v>0.24456414000292601</v>
      </c>
      <c r="AJ7951">
        <v>0.78121606160956403</v>
      </c>
      <c r="AK7951">
        <v>-24.330858495097299</v>
      </c>
    </row>
    <row r="7952" spans="1:37" x14ac:dyDescent="0.2">
      <c r="A7952" t="s">
        <v>24716</v>
      </c>
      <c r="B7952">
        <v>128072019</v>
      </c>
      <c r="C7952">
        <v>128072190</v>
      </c>
      <c r="D7952">
        <v>172</v>
      </c>
      <c r="E7952" t="s">
        <v>26475</v>
      </c>
      <c r="F7952">
        <v>2</v>
      </c>
      <c r="G7952" t="s">
        <v>26476</v>
      </c>
      <c r="H7952" t="s">
        <v>36405</v>
      </c>
      <c r="I7952">
        <v>7</v>
      </c>
      <c r="J7952">
        <v>128081861</v>
      </c>
      <c r="K7952">
        <v>128081960</v>
      </c>
      <c r="L7952">
        <v>100</v>
      </c>
      <c r="M7952">
        <v>1</v>
      </c>
      <c r="N7952">
        <v>693178</v>
      </c>
      <c r="O7952" t="s">
        <v>26477</v>
      </c>
      <c r="P7952">
        <v>-9671</v>
      </c>
      <c r="Q7952" t="s">
        <v>26478</v>
      </c>
      <c r="R7952" t="s">
        <v>26479</v>
      </c>
      <c r="S7952" t="s">
        <v>36406</v>
      </c>
      <c r="T7952">
        <v>0.64637634365716901</v>
      </c>
      <c r="U7952">
        <v>0.84931184682313698</v>
      </c>
      <c r="V7952">
        <v>0.47059314641676098</v>
      </c>
      <c r="W7952">
        <v>0.860255068472356</v>
      </c>
      <c r="X7952">
        <v>0.95159051474143896</v>
      </c>
      <c r="Y7952">
        <v>-0.35285603136520599</v>
      </c>
      <c r="Z7952">
        <v>0.41035963757638599</v>
      </c>
      <c r="AA7952">
        <v>0.84435025072159198</v>
      </c>
      <c r="AB7952">
        <v>0.71957291269704804</v>
      </c>
      <c r="AC7952">
        <v>0.20537254399596999</v>
      </c>
      <c r="AD7952">
        <v>0.68253123924728298</v>
      </c>
      <c r="AE7952">
        <v>-1.3528560135005701</v>
      </c>
      <c r="AF7952">
        <v>0.98993024164599996</v>
      </c>
      <c r="AG7952">
        <v>1</v>
      </c>
      <c r="AH7952">
        <v>-5.3157069427659097E-2</v>
      </c>
      <c r="AI7952">
        <v>0.419195577838261</v>
      </c>
      <c r="AJ7952">
        <v>0.78121606160956403</v>
      </c>
      <c r="AK7952">
        <v>0.51589942380075005</v>
      </c>
    </row>
    <row r="7953" spans="1:37" x14ac:dyDescent="0.2">
      <c r="A7953" t="s">
        <v>24716</v>
      </c>
      <c r="B7953">
        <v>128104282</v>
      </c>
      <c r="C7953">
        <v>128104468</v>
      </c>
      <c r="D7953">
        <v>187</v>
      </c>
      <c r="E7953" t="s">
        <v>26480</v>
      </c>
      <c r="F7953">
        <v>19</v>
      </c>
      <c r="G7953" t="s">
        <v>26481</v>
      </c>
      <c r="H7953" t="s">
        <v>31000</v>
      </c>
      <c r="I7953">
        <v>7</v>
      </c>
      <c r="J7953">
        <v>128089489</v>
      </c>
      <c r="K7953">
        <v>128092207</v>
      </c>
      <c r="L7953">
        <v>2719</v>
      </c>
      <c r="M7953">
        <v>1</v>
      </c>
      <c r="N7953">
        <v>27044</v>
      </c>
      <c r="O7953" t="s">
        <v>26482</v>
      </c>
      <c r="P7953">
        <v>14793</v>
      </c>
      <c r="Q7953" t="s">
        <v>26483</v>
      </c>
      <c r="R7953" t="s">
        <v>26484</v>
      </c>
      <c r="S7953" t="s">
        <v>36407</v>
      </c>
      <c r="T7953">
        <v>7.3374270299014499E-2</v>
      </c>
      <c r="U7953">
        <v>0.603102917160658</v>
      </c>
      <c r="V7953">
        <v>25.758678540452099</v>
      </c>
      <c r="W7953">
        <v>2.39885875359181E-2</v>
      </c>
      <c r="X7953">
        <v>0.704072456322962</v>
      </c>
      <c r="Y7953">
        <v>26.359894822857498</v>
      </c>
      <c r="Z7953">
        <v>0.203350924423461</v>
      </c>
      <c r="AA7953">
        <v>0.72610664078822296</v>
      </c>
      <c r="AB7953">
        <v>24.795204440618701</v>
      </c>
      <c r="AC7953">
        <v>0.114586611961368</v>
      </c>
      <c r="AD7953">
        <v>0.68253123924728298</v>
      </c>
      <c r="AE7953">
        <v>25.359894839609101</v>
      </c>
      <c r="AF7953">
        <v>1.3497623430991999E-2</v>
      </c>
      <c r="AG7953">
        <v>0.476038960109122</v>
      </c>
      <c r="AH7953">
        <v>25.758678540452099</v>
      </c>
      <c r="AI7953">
        <v>2.4416667228014501E-3</v>
      </c>
      <c r="AJ7953">
        <v>0.78121606160956403</v>
      </c>
      <c r="AK7953">
        <v>26.359894822857498</v>
      </c>
    </row>
    <row r="7954" spans="1:37" x14ac:dyDescent="0.2">
      <c r="A7954" t="s">
        <v>24716</v>
      </c>
      <c r="B7954">
        <v>128104468</v>
      </c>
      <c r="C7954">
        <v>128104654</v>
      </c>
      <c r="D7954">
        <v>187</v>
      </c>
      <c r="E7954" t="s">
        <v>26485</v>
      </c>
      <c r="F7954">
        <v>13</v>
      </c>
      <c r="G7954" t="s">
        <v>26486</v>
      </c>
      <c r="H7954" t="s">
        <v>31000</v>
      </c>
      <c r="I7954">
        <v>7</v>
      </c>
      <c r="J7954">
        <v>128089489</v>
      </c>
      <c r="K7954">
        <v>128092207</v>
      </c>
      <c r="L7954">
        <v>2719</v>
      </c>
      <c r="M7954">
        <v>1</v>
      </c>
      <c r="N7954">
        <v>27044</v>
      </c>
      <c r="O7954" t="s">
        <v>26482</v>
      </c>
      <c r="P7954">
        <v>14979</v>
      </c>
      <c r="Q7954" t="s">
        <v>26483</v>
      </c>
      <c r="R7954" t="s">
        <v>26484</v>
      </c>
      <c r="S7954" t="s">
        <v>36407</v>
      </c>
      <c r="T7954">
        <v>7.3374270299014499E-2</v>
      </c>
      <c r="U7954">
        <v>0.603102917160658</v>
      </c>
      <c r="V7954">
        <v>25.071747762806101</v>
      </c>
      <c r="W7954">
        <v>2.39885875359181E-2</v>
      </c>
      <c r="X7954">
        <v>0.704072456322962</v>
      </c>
      <c r="Y7954">
        <v>25.919896374325699</v>
      </c>
      <c r="Z7954">
        <v>0.203350924423461</v>
      </c>
      <c r="AA7954">
        <v>0.72610664078822296</v>
      </c>
      <c r="AB7954">
        <v>24.108273677695401</v>
      </c>
      <c r="AC7954">
        <v>0.114586611961368</v>
      </c>
      <c r="AD7954">
        <v>0.68253123924728298</v>
      </c>
      <c r="AE7954">
        <v>24.919896397051001</v>
      </c>
      <c r="AF7954">
        <v>1.3497623430991999E-2</v>
      </c>
      <c r="AG7954">
        <v>0.476038960109122</v>
      </c>
      <c r="AH7954">
        <v>25.071747762806101</v>
      </c>
      <c r="AI7954">
        <v>2.4416667228014501E-3</v>
      </c>
      <c r="AJ7954">
        <v>0.78121606160956403</v>
      </c>
      <c r="AK7954">
        <v>25.919896374325699</v>
      </c>
    </row>
    <row r="7955" spans="1:37" x14ac:dyDescent="0.2">
      <c r="A7955" t="s">
        <v>24716</v>
      </c>
      <c r="B7955">
        <v>128352245</v>
      </c>
      <c r="C7955">
        <v>128352396</v>
      </c>
      <c r="D7955">
        <v>152</v>
      </c>
      <c r="E7955" t="s">
        <v>26487</v>
      </c>
      <c r="F7955">
        <v>16</v>
      </c>
      <c r="G7955" t="s">
        <v>26488</v>
      </c>
      <c r="H7955" t="s">
        <v>36408</v>
      </c>
      <c r="I7955">
        <v>7</v>
      </c>
      <c r="J7955">
        <v>128350354</v>
      </c>
      <c r="K7955">
        <v>128359635</v>
      </c>
      <c r="L7955">
        <v>9282</v>
      </c>
      <c r="M7955">
        <v>2</v>
      </c>
      <c r="N7955">
        <v>401399</v>
      </c>
      <c r="O7955" t="s">
        <v>26489</v>
      </c>
      <c r="P7955">
        <v>7239</v>
      </c>
      <c r="Q7955" t="s">
        <v>26490</v>
      </c>
      <c r="R7955" t="s">
        <v>26491</v>
      </c>
      <c r="S7955" t="s">
        <v>36409</v>
      </c>
      <c r="T7955">
        <v>0.506551998792793</v>
      </c>
      <c r="U7955">
        <v>0.78288571403930396</v>
      </c>
      <c r="V7955">
        <v>5.53984598160541</v>
      </c>
      <c r="W7955">
        <v>0.20525741147413201</v>
      </c>
      <c r="X7955">
        <v>0.704072456322962</v>
      </c>
      <c r="Y7955">
        <v>-25.302929026861001</v>
      </c>
      <c r="Z7955">
        <v>0.93459220503170903</v>
      </c>
      <c r="AA7955">
        <v>0.99919698600769702</v>
      </c>
      <c r="AB7955">
        <v>4.5763718737828603</v>
      </c>
      <c r="AC7955">
        <v>0.30184355666711699</v>
      </c>
      <c r="AD7955">
        <v>0.68253123924728298</v>
      </c>
      <c r="AE7955">
        <v>-1.0059124530696599</v>
      </c>
      <c r="AF7955">
        <v>0.205398459628826</v>
      </c>
      <c r="AG7955">
        <v>0.68151250837662902</v>
      </c>
      <c r="AH7955">
        <v>6.4694559380554004</v>
      </c>
      <c r="AI7955">
        <v>0.24456414000292601</v>
      </c>
      <c r="AJ7955">
        <v>0.78121606160956403</v>
      </c>
      <c r="AK7955">
        <v>-25.300257330851998</v>
      </c>
    </row>
    <row r="7956" spans="1:37" x14ac:dyDescent="0.2">
      <c r="A7956" t="s">
        <v>24716</v>
      </c>
      <c r="B7956">
        <v>128352434</v>
      </c>
      <c r="C7956">
        <v>128352586</v>
      </c>
      <c r="D7956">
        <v>153</v>
      </c>
      <c r="E7956" t="s">
        <v>26492</v>
      </c>
      <c r="F7956">
        <v>12</v>
      </c>
      <c r="G7956" t="s">
        <v>26493</v>
      </c>
      <c r="H7956" t="s">
        <v>36410</v>
      </c>
      <c r="I7956">
        <v>7</v>
      </c>
      <c r="J7956">
        <v>128350354</v>
      </c>
      <c r="K7956">
        <v>128359635</v>
      </c>
      <c r="L7956">
        <v>9282</v>
      </c>
      <c r="M7956">
        <v>2</v>
      </c>
      <c r="N7956">
        <v>401399</v>
      </c>
      <c r="O7956" t="s">
        <v>26489</v>
      </c>
      <c r="P7956">
        <v>7049</v>
      </c>
      <c r="Q7956" t="s">
        <v>26490</v>
      </c>
      <c r="R7956" t="s">
        <v>26491</v>
      </c>
      <c r="S7956" t="s">
        <v>36409</v>
      </c>
      <c r="T7956">
        <v>0.506551998792793</v>
      </c>
      <c r="U7956">
        <v>0.78288571403930396</v>
      </c>
      <c r="V7956">
        <v>5.53984598160541</v>
      </c>
      <c r="W7956">
        <v>0.20525741147413201</v>
      </c>
      <c r="X7956">
        <v>0.704072456322962</v>
      </c>
      <c r="Y7956">
        <v>-25.302929026861001</v>
      </c>
      <c r="Z7956">
        <v>0.93459220503170903</v>
      </c>
      <c r="AA7956">
        <v>0.99919698600769702</v>
      </c>
      <c r="AB7956">
        <v>4.5763718737828603</v>
      </c>
      <c r="AC7956">
        <v>0.30184355666711699</v>
      </c>
      <c r="AD7956">
        <v>0.68253123924728298</v>
      </c>
      <c r="AE7956">
        <v>-1.0059124530696599</v>
      </c>
      <c r="AF7956">
        <v>0.205398459628826</v>
      </c>
      <c r="AG7956">
        <v>0.68151250837662902</v>
      </c>
      <c r="AH7956">
        <v>6.4694559380554004</v>
      </c>
      <c r="AI7956">
        <v>0.24456414000292601</v>
      </c>
      <c r="AJ7956">
        <v>0.78121606160956403</v>
      </c>
      <c r="AK7956">
        <v>-25.300257330851998</v>
      </c>
    </row>
    <row r="7957" spans="1:37" x14ac:dyDescent="0.2">
      <c r="A7957" t="s">
        <v>24716</v>
      </c>
      <c r="B7957">
        <v>128657096</v>
      </c>
      <c r="C7957">
        <v>128657290</v>
      </c>
      <c r="D7957">
        <v>195</v>
      </c>
      <c r="E7957" t="s">
        <v>26494</v>
      </c>
      <c r="F7957">
        <v>4</v>
      </c>
      <c r="G7957" t="s">
        <v>26495</v>
      </c>
      <c r="H7957" t="s">
        <v>36411</v>
      </c>
      <c r="I7957">
        <v>7</v>
      </c>
      <c r="J7957">
        <v>128671693</v>
      </c>
      <c r="K7957">
        <v>128687855</v>
      </c>
      <c r="L7957">
        <v>16163</v>
      </c>
      <c r="M7957">
        <v>1</v>
      </c>
      <c r="N7957">
        <v>346653</v>
      </c>
      <c r="O7957" t="s">
        <v>26496</v>
      </c>
      <c r="P7957">
        <v>-14403</v>
      </c>
      <c r="Q7957" t="s">
        <v>26497</v>
      </c>
      <c r="R7957" t="s">
        <v>26498</v>
      </c>
      <c r="S7957" t="s">
        <v>36412</v>
      </c>
      <c r="T7957">
        <v>0.37540393893975199</v>
      </c>
      <c r="U7957">
        <v>0.63021465694884504</v>
      </c>
      <c r="V7957">
        <v>-0.63385630883481403</v>
      </c>
      <c r="W7957">
        <v>0.20843604494082099</v>
      </c>
      <c r="X7957">
        <v>0.704072456322962</v>
      </c>
      <c r="Y7957">
        <v>-2.71571823552748</v>
      </c>
      <c r="Z7957">
        <v>0.51252366233786395</v>
      </c>
      <c r="AA7957">
        <v>0.84521697243271998</v>
      </c>
      <c r="AB7957">
        <v>1.9071490017197299E-2</v>
      </c>
      <c r="AC7957">
        <v>0.130581117781253</v>
      </c>
      <c r="AD7957">
        <v>0.68253123924728298</v>
      </c>
      <c r="AE7957">
        <v>-1.89464305852367</v>
      </c>
      <c r="AF7957">
        <v>0.38239818147941201</v>
      </c>
      <c r="AG7957">
        <v>0.79547093542540104</v>
      </c>
      <c r="AH7957">
        <v>-0.88572526335120105</v>
      </c>
      <c r="AI7957">
        <v>0.39040041954585702</v>
      </c>
      <c r="AJ7957">
        <v>0.78121606160956403</v>
      </c>
      <c r="AK7957">
        <v>-2.2459526668058798</v>
      </c>
    </row>
    <row r="7958" spans="1:37" x14ac:dyDescent="0.2">
      <c r="A7958" t="s">
        <v>24716</v>
      </c>
      <c r="B7958">
        <v>129125362</v>
      </c>
      <c r="C7958">
        <v>129125564</v>
      </c>
      <c r="D7958">
        <v>203</v>
      </c>
      <c r="E7958" t="s">
        <v>26499</v>
      </c>
      <c r="F7958">
        <v>1</v>
      </c>
      <c r="G7958" t="s">
        <v>26500</v>
      </c>
      <c r="H7958" t="s">
        <v>30987</v>
      </c>
      <c r="I7958">
        <v>7</v>
      </c>
      <c r="J7958">
        <v>129126518</v>
      </c>
      <c r="K7958">
        <v>129127715</v>
      </c>
      <c r="L7958">
        <v>1198</v>
      </c>
      <c r="M7958">
        <v>1</v>
      </c>
      <c r="N7958">
        <v>407835</v>
      </c>
      <c r="O7958" t="s">
        <v>26501</v>
      </c>
      <c r="P7958">
        <v>-954</v>
      </c>
      <c r="Q7958" t="s">
        <v>40</v>
      </c>
      <c r="R7958" t="s">
        <v>26502</v>
      </c>
      <c r="S7958" t="s">
        <v>36413</v>
      </c>
      <c r="T7958">
        <v>0.17308923567461099</v>
      </c>
      <c r="U7958">
        <v>0.603102917160658</v>
      </c>
      <c r="V7958">
        <v>-23.502562411566</v>
      </c>
      <c r="W7958">
        <v>0.20525741147413201</v>
      </c>
      <c r="X7958">
        <v>0.704072456322962</v>
      </c>
      <c r="Y7958">
        <v>-23.371317889849099</v>
      </c>
      <c r="Z7958">
        <v>0.23404878042441499</v>
      </c>
      <c r="AA7958">
        <v>0.72610664078822296</v>
      </c>
      <c r="AB7958">
        <v>-2.7940691619565698</v>
      </c>
      <c r="AC7958">
        <v>0.283630615332017</v>
      </c>
      <c r="AD7958">
        <v>0.68253123924728298</v>
      </c>
      <c r="AE7958">
        <v>-2.62534995641</v>
      </c>
      <c r="AF7958">
        <v>0.22065000948199101</v>
      </c>
      <c r="AG7958">
        <v>0.68151250837662902</v>
      </c>
      <c r="AH7958">
        <v>-22.915233993842499</v>
      </c>
      <c r="AI7958">
        <v>0.24456414000292601</v>
      </c>
      <c r="AJ7958">
        <v>0.78121606160956403</v>
      </c>
      <c r="AK7958">
        <v>-22.8448446750706</v>
      </c>
    </row>
    <row r="7959" spans="1:37" x14ac:dyDescent="0.2">
      <c r="A7959" t="s">
        <v>24716</v>
      </c>
      <c r="B7959">
        <v>129310983</v>
      </c>
      <c r="C7959">
        <v>129311148</v>
      </c>
      <c r="D7959">
        <v>166</v>
      </c>
      <c r="E7959" t="s">
        <v>26503</v>
      </c>
      <c r="F7959">
        <v>1</v>
      </c>
      <c r="G7959" t="s">
        <v>26504</v>
      </c>
      <c r="H7959" t="s">
        <v>36414</v>
      </c>
      <c r="I7959">
        <v>7</v>
      </c>
      <c r="J7959">
        <v>129351503</v>
      </c>
      <c r="K7959">
        <v>129397269</v>
      </c>
      <c r="L7959">
        <v>45767</v>
      </c>
      <c r="M7959">
        <v>1</v>
      </c>
      <c r="N7959">
        <v>23382</v>
      </c>
      <c r="O7959" t="s">
        <v>26505</v>
      </c>
      <c r="P7959">
        <v>-40355</v>
      </c>
      <c r="Q7959" t="s">
        <v>26506</v>
      </c>
      <c r="R7959" t="s">
        <v>26507</v>
      </c>
      <c r="S7959" t="s">
        <v>36415</v>
      </c>
      <c r="T7959" t="s">
        <v>40</v>
      </c>
      <c r="U7959" t="s">
        <v>40</v>
      </c>
      <c r="V7959">
        <v>0</v>
      </c>
      <c r="W7959">
        <v>0.38920677604595899</v>
      </c>
      <c r="X7959">
        <v>0.704072456322962</v>
      </c>
      <c r="Y7959">
        <v>-21.934453150989601</v>
      </c>
      <c r="Z7959">
        <v>0.48464167878831399</v>
      </c>
      <c r="AA7959">
        <v>0.84435025072159198</v>
      </c>
      <c r="AB7959">
        <v>21.172613138586598</v>
      </c>
      <c r="AC7959">
        <v>0.21073619169722799</v>
      </c>
      <c r="AD7959">
        <v>0.68253123924728298</v>
      </c>
      <c r="AE7959">
        <v>-21.934453150989601</v>
      </c>
      <c r="AF7959">
        <v>0.501741946288212</v>
      </c>
      <c r="AG7959">
        <v>0.80674443595273604</v>
      </c>
      <c r="AH7959">
        <v>-21.136087278211701</v>
      </c>
      <c r="AI7959">
        <v>0.52399907623471598</v>
      </c>
      <c r="AJ7959">
        <v>0.78121606160956403</v>
      </c>
      <c r="AK7959">
        <v>-21.065697981620499</v>
      </c>
    </row>
    <row r="7960" spans="1:37" x14ac:dyDescent="0.2">
      <c r="A7960" t="s">
        <v>24716</v>
      </c>
      <c r="B7960">
        <v>130032583</v>
      </c>
      <c r="C7960">
        <v>130032725</v>
      </c>
      <c r="D7960">
        <v>143</v>
      </c>
      <c r="E7960" t="s">
        <v>26508</v>
      </c>
      <c r="F7960">
        <v>1</v>
      </c>
      <c r="G7960" t="s">
        <v>26509</v>
      </c>
      <c r="H7960" t="s">
        <v>36416</v>
      </c>
      <c r="I7960">
        <v>7</v>
      </c>
      <c r="J7960">
        <v>130023564</v>
      </c>
      <c r="K7960">
        <v>130039626</v>
      </c>
      <c r="L7960">
        <v>16063</v>
      </c>
      <c r="M7960">
        <v>2</v>
      </c>
      <c r="N7960">
        <v>51530</v>
      </c>
      <c r="O7960" t="s">
        <v>26510</v>
      </c>
      <c r="P7960">
        <v>6901</v>
      </c>
      <c r="Q7960" t="s">
        <v>26511</v>
      </c>
      <c r="R7960" t="s">
        <v>26512</v>
      </c>
      <c r="S7960" t="s">
        <v>36417</v>
      </c>
      <c r="T7960">
        <v>7.8337160069440304E-2</v>
      </c>
      <c r="U7960">
        <v>0.603102917160658</v>
      </c>
      <c r="V7960">
        <v>2.3593440298996602</v>
      </c>
      <c r="W7960">
        <v>0.968948840757619</v>
      </c>
      <c r="X7960">
        <v>0.97276102706905299</v>
      </c>
      <c r="Y7960">
        <v>0.35826711727664501</v>
      </c>
      <c r="Z7960">
        <v>0.24297631507204601</v>
      </c>
      <c r="AA7960">
        <v>0.72610664078822296</v>
      </c>
      <c r="AB7960">
        <v>1.5829153264704801</v>
      </c>
      <c r="AC7960">
        <v>0.29435496426730101</v>
      </c>
      <c r="AD7960">
        <v>0.68253123924728298</v>
      </c>
      <c r="AE7960">
        <v>-0.64173284089314098</v>
      </c>
      <c r="AF7960">
        <v>2.7242566530397E-2</v>
      </c>
      <c r="AG7960">
        <v>0.476038960109122</v>
      </c>
      <c r="AH7960">
        <v>2.5434941309925101</v>
      </c>
      <c r="AI7960">
        <v>0.45586130922784701</v>
      </c>
      <c r="AJ7960">
        <v>0.78121606160956403</v>
      </c>
      <c r="AK7960">
        <v>1.22702253970234</v>
      </c>
    </row>
    <row r="7961" spans="1:37" x14ac:dyDescent="0.2">
      <c r="A7961" t="s">
        <v>24716</v>
      </c>
      <c r="B7961">
        <v>130032744</v>
      </c>
      <c r="C7961">
        <v>130032791</v>
      </c>
      <c r="D7961">
        <v>48</v>
      </c>
      <c r="E7961" t="s">
        <v>26513</v>
      </c>
      <c r="F7961">
        <v>0</v>
      </c>
      <c r="G7961" t="s">
        <v>26514</v>
      </c>
      <c r="H7961" t="s">
        <v>36416</v>
      </c>
      <c r="I7961">
        <v>7</v>
      </c>
      <c r="J7961">
        <v>130023564</v>
      </c>
      <c r="K7961">
        <v>130039626</v>
      </c>
      <c r="L7961">
        <v>16063</v>
      </c>
      <c r="M7961">
        <v>2</v>
      </c>
      <c r="N7961">
        <v>51530</v>
      </c>
      <c r="O7961" t="s">
        <v>26510</v>
      </c>
      <c r="P7961">
        <v>6835</v>
      </c>
      <c r="Q7961" t="s">
        <v>26511</v>
      </c>
      <c r="R7961" t="s">
        <v>26512</v>
      </c>
      <c r="S7961" t="s">
        <v>36417</v>
      </c>
      <c r="T7961">
        <v>7.1413896149753298E-2</v>
      </c>
      <c r="U7961">
        <v>0.603102917160658</v>
      </c>
      <c r="V7961">
        <v>3.6329020511155101</v>
      </c>
      <c r="W7961">
        <v>0.968948840757619</v>
      </c>
      <c r="X7961">
        <v>0.97276102706905299</v>
      </c>
      <c r="Y7961">
        <v>0.58853975920287604</v>
      </c>
      <c r="Z7961">
        <v>0.221262169240492</v>
      </c>
      <c r="AA7961">
        <v>0.72610664078822296</v>
      </c>
      <c r="AB7961">
        <v>2.8624423283442799</v>
      </c>
      <c r="AC7961">
        <v>0.29435496426730101</v>
      </c>
      <c r="AD7961">
        <v>0.68253123924728298</v>
      </c>
      <c r="AE7961">
        <v>-0.41146019687015101</v>
      </c>
      <c r="AF7961">
        <v>2.5341804193302401E-2</v>
      </c>
      <c r="AG7961">
        <v>0.476038960109122</v>
      </c>
      <c r="AH7961">
        <v>3.1342238602087802</v>
      </c>
      <c r="AI7961">
        <v>0.45586130922784701</v>
      </c>
      <c r="AJ7961">
        <v>0.78121606160956403</v>
      </c>
      <c r="AK7961">
        <v>1.45729517135824</v>
      </c>
    </row>
    <row r="7962" spans="1:37" x14ac:dyDescent="0.2">
      <c r="A7962" t="s">
        <v>24716</v>
      </c>
      <c r="B7962">
        <v>130149472</v>
      </c>
      <c r="C7962">
        <v>130149772</v>
      </c>
      <c r="D7962">
        <v>301</v>
      </c>
      <c r="E7962" t="s">
        <v>26515</v>
      </c>
      <c r="F7962">
        <v>6</v>
      </c>
      <c r="G7962" t="s">
        <v>26516</v>
      </c>
      <c r="H7962" t="s">
        <v>31000</v>
      </c>
      <c r="I7962">
        <v>7</v>
      </c>
      <c r="J7962">
        <v>130141738</v>
      </c>
      <c r="K7962">
        <v>130142615</v>
      </c>
      <c r="L7962">
        <v>878</v>
      </c>
      <c r="M7962">
        <v>1</v>
      </c>
      <c r="N7962">
        <v>100128325</v>
      </c>
      <c r="O7962" t="s">
        <v>26517</v>
      </c>
      <c r="P7962">
        <v>7734</v>
      </c>
      <c r="Q7962" t="s">
        <v>26518</v>
      </c>
      <c r="R7962" t="s">
        <v>26519</v>
      </c>
      <c r="S7962" t="s">
        <v>36418</v>
      </c>
      <c r="T7962">
        <v>0.97213403838398904</v>
      </c>
      <c r="U7962">
        <v>1</v>
      </c>
      <c r="V7962">
        <v>0.22144940446321601</v>
      </c>
      <c r="W7962">
        <v>0.20525741147413201</v>
      </c>
      <c r="X7962">
        <v>0.704072456322962</v>
      </c>
      <c r="Y7962">
        <v>-25.322138450752899</v>
      </c>
      <c r="Z7962">
        <v>0.69013698642955401</v>
      </c>
      <c r="AA7962">
        <v>0.84521697243271998</v>
      </c>
      <c r="AB7962">
        <v>-0.74202466551522706</v>
      </c>
      <c r="AC7962">
        <v>7.0489011448141195E-2</v>
      </c>
      <c r="AD7962">
        <v>0.57684129297949804</v>
      </c>
      <c r="AE7962">
        <v>-25.322138450752899</v>
      </c>
      <c r="AF7962">
        <v>0.61410715005536498</v>
      </c>
      <c r="AG7962">
        <v>0.80674443595273604</v>
      </c>
      <c r="AH7962">
        <v>1.15106001661497</v>
      </c>
      <c r="AI7962">
        <v>0.35038410267202102</v>
      </c>
      <c r="AJ7962">
        <v>0.78121606160956403</v>
      </c>
      <c r="AK7962">
        <v>-24.453383012441499</v>
      </c>
    </row>
    <row r="7963" spans="1:37" x14ac:dyDescent="0.2">
      <c r="A7963" t="s">
        <v>24716</v>
      </c>
      <c r="B7963">
        <v>130149897</v>
      </c>
      <c r="C7963">
        <v>130150196</v>
      </c>
      <c r="D7963">
        <v>300</v>
      </c>
      <c r="E7963" t="s">
        <v>26520</v>
      </c>
      <c r="F7963">
        <v>9</v>
      </c>
      <c r="G7963" t="s">
        <v>26521</v>
      </c>
      <c r="H7963" t="s">
        <v>31000</v>
      </c>
      <c r="I7963">
        <v>7</v>
      </c>
      <c r="J7963">
        <v>130141738</v>
      </c>
      <c r="K7963">
        <v>130142615</v>
      </c>
      <c r="L7963">
        <v>878</v>
      </c>
      <c r="M7963">
        <v>1</v>
      </c>
      <c r="N7963">
        <v>100128325</v>
      </c>
      <c r="O7963" t="s">
        <v>26517</v>
      </c>
      <c r="P7963">
        <v>8159</v>
      </c>
      <c r="Q7963" t="s">
        <v>26518</v>
      </c>
      <c r="R7963" t="s">
        <v>26519</v>
      </c>
      <c r="S7963" t="s">
        <v>36418</v>
      </c>
      <c r="T7963">
        <v>0.97213403838398904</v>
      </c>
      <c r="U7963">
        <v>1</v>
      </c>
      <c r="V7963">
        <v>0.22144940446321601</v>
      </c>
      <c r="W7963">
        <v>0.65075386537994595</v>
      </c>
      <c r="X7963">
        <v>0.94119559056004798</v>
      </c>
      <c r="Y7963">
        <v>-1.66270203111029</v>
      </c>
      <c r="Z7963">
        <v>0.96726857278496403</v>
      </c>
      <c r="AA7963">
        <v>0.99919698600769702</v>
      </c>
      <c r="AB7963">
        <v>-0.16101477792579799</v>
      </c>
      <c r="AC7963">
        <v>0.283630615332017</v>
      </c>
      <c r="AD7963">
        <v>0.68253123924728298</v>
      </c>
      <c r="AE7963">
        <v>-2.6627019222236799</v>
      </c>
      <c r="AF7963">
        <v>0.98343762640780896</v>
      </c>
      <c r="AG7963">
        <v>1</v>
      </c>
      <c r="AH7963">
        <v>0.518200394396785</v>
      </c>
      <c r="AI7963">
        <v>0.98342151819761803</v>
      </c>
      <c r="AJ7963">
        <v>0.98789258377071898</v>
      </c>
      <c r="AK7963">
        <v>-0.79394659279892399</v>
      </c>
    </row>
    <row r="7964" spans="1:37" x14ac:dyDescent="0.2">
      <c r="A7964" t="s">
        <v>24716</v>
      </c>
      <c r="B7964">
        <v>130230247</v>
      </c>
      <c r="C7964">
        <v>130230418</v>
      </c>
      <c r="D7964">
        <v>172</v>
      </c>
      <c r="E7964" t="s">
        <v>26522</v>
      </c>
      <c r="F7964">
        <v>13</v>
      </c>
      <c r="G7964" t="s">
        <v>26523</v>
      </c>
      <c r="H7964" t="s">
        <v>31000</v>
      </c>
      <c r="I7964">
        <v>7</v>
      </c>
      <c r="J7964">
        <v>130207860</v>
      </c>
      <c r="K7964">
        <v>130216844</v>
      </c>
      <c r="L7964">
        <v>8985</v>
      </c>
      <c r="M7964">
        <v>1</v>
      </c>
      <c r="N7964">
        <v>136263</v>
      </c>
      <c r="O7964" t="s">
        <v>26524</v>
      </c>
      <c r="P7964">
        <v>22387</v>
      </c>
      <c r="Q7964" t="s">
        <v>26525</v>
      </c>
      <c r="R7964" t="s">
        <v>26526</v>
      </c>
      <c r="S7964" t="s">
        <v>36419</v>
      </c>
      <c r="T7964">
        <v>0.54421053469192604</v>
      </c>
      <c r="U7964">
        <v>0.80321479550967601</v>
      </c>
      <c r="V7964">
        <v>0.58832017540112902</v>
      </c>
      <c r="W7964">
        <v>0.89107655920673101</v>
      </c>
      <c r="X7964">
        <v>0.95159051474143896</v>
      </c>
      <c r="Y7964">
        <v>3.1885968659469301</v>
      </c>
      <c r="Z7964">
        <v>0.96726857278496403</v>
      </c>
      <c r="AA7964">
        <v>0.99919698600769702</v>
      </c>
      <c r="AB7964">
        <v>-0.375153885284077</v>
      </c>
      <c r="AC7964">
        <v>0.85817338719172098</v>
      </c>
      <c r="AD7964">
        <v>0.94068432309766403</v>
      </c>
      <c r="AE7964">
        <v>3.02944113276296</v>
      </c>
      <c r="AF7964">
        <v>0.22065000948199101</v>
      </c>
      <c r="AG7964">
        <v>0.68151250837662902</v>
      </c>
      <c r="AH7964">
        <v>1.51793075688523</v>
      </c>
      <c r="AI7964">
        <v>0.91725052871964496</v>
      </c>
      <c r="AJ7964">
        <v>0.98621344597861504</v>
      </c>
      <c r="AK7964">
        <v>1.25862604412325</v>
      </c>
    </row>
    <row r="7965" spans="1:37" x14ac:dyDescent="0.2">
      <c r="A7965" t="s">
        <v>24716</v>
      </c>
      <c r="B7965">
        <v>130230418</v>
      </c>
      <c r="C7965">
        <v>130230589</v>
      </c>
      <c r="D7965">
        <v>172</v>
      </c>
      <c r="E7965" t="s">
        <v>26527</v>
      </c>
      <c r="F7965">
        <v>4</v>
      </c>
      <c r="G7965" t="s">
        <v>26528</v>
      </c>
      <c r="H7965" t="s">
        <v>31000</v>
      </c>
      <c r="I7965">
        <v>7</v>
      </c>
      <c r="J7965">
        <v>130207860</v>
      </c>
      <c r="K7965">
        <v>130216844</v>
      </c>
      <c r="L7965">
        <v>8985</v>
      </c>
      <c r="M7965">
        <v>1</v>
      </c>
      <c r="N7965">
        <v>136263</v>
      </c>
      <c r="O7965" t="s">
        <v>26524</v>
      </c>
      <c r="P7965">
        <v>22558</v>
      </c>
      <c r="Q7965" t="s">
        <v>26525</v>
      </c>
      <c r="R7965" t="s">
        <v>26526</v>
      </c>
      <c r="S7965" t="s">
        <v>36419</v>
      </c>
      <c r="T7965">
        <v>0.54421053469192604</v>
      </c>
      <c r="U7965">
        <v>0.80321479550967601</v>
      </c>
      <c r="V7965">
        <v>0.58832017540112902</v>
      </c>
      <c r="W7965">
        <v>0.89107655920673101</v>
      </c>
      <c r="X7965">
        <v>0.95159051474143896</v>
      </c>
      <c r="Y7965">
        <v>3.1885968659469301</v>
      </c>
      <c r="Z7965">
        <v>0.96726857278496403</v>
      </c>
      <c r="AA7965">
        <v>0.99919698600769702</v>
      </c>
      <c r="AB7965">
        <v>-0.375153885284077</v>
      </c>
      <c r="AC7965">
        <v>0.85817338719172098</v>
      </c>
      <c r="AD7965">
        <v>0.94068432309766403</v>
      </c>
      <c r="AE7965">
        <v>3.02944113276296</v>
      </c>
      <c r="AF7965">
        <v>0.22065000948199101</v>
      </c>
      <c r="AG7965">
        <v>0.68151250837662902</v>
      </c>
      <c r="AH7965">
        <v>1.51793075688523</v>
      </c>
      <c r="AI7965">
        <v>0.91725052871964496</v>
      </c>
      <c r="AJ7965">
        <v>0.98621344597861504</v>
      </c>
      <c r="AK7965">
        <v>1.25862604412325</v>
      </c>
    </row>
    <row r="7966" spans="1:37" x14ac:dyDescent="0.2">
      <c r="A7966" t="s">
        <v>24716</v>
      </c>
      <c r="B7966">
        <v>130578077</v>
      </c>
      <c r="C7966">
        <v>130578250</v>
      </c>
      <c r="D7966">
        <v>174</v>
      </c>
      <c r="E7966" t="s">
        <v>26529</v>
      </c>
      <c r="F7966">
        <v>3</v>
      </c>
      <c r="G7966" t="s">
        <v>21272</v>
      </c>
      <c r="H7966" t="s">
        <v>36420</v>
      </c>
      <c r="I7966">
        <v>7</v>
      </c>
      <c r="J7966">
        <v>130506524</v>
      </c>
      <c r="K7966">
        <v>130564511</v>
      </c>
      <c r="L7966">
        <v>57988</v>
      </c>
      <c r="M7966">
        <v>2</v>
      </c>
      <c r="N7966">
        <v>26958</v>
      </c>
      <c r="O7966" t="s">
        <v>26530</v>
      </c>
      <c r="P7966">
        <v>-13566</v>
      </c>
      <c r="Q7966" t="s">
        <v>26531</v>
      </c>
      <c r="R7966" t="s">
        <v>26532</v>
      </c>
      <c r="S7966" t="s">
        <v>36421</v>
      </c>
      <c r="T7966">
        <v>0.67966389499336999</v>
      </c>
      <c r="U7966">
        <v>0.88584722146559303</v>
      </c>
      <c r="V7966">
        <v>-0.45920966928291901</v>
      </c>
      <c r="W7966">
        <v>0.119454479508444</v>
      </c>
      <c r="X7966">
        <v>0.704072456322962</v>
      </c>
      <c r="Y7966">
        <v>1.7678896924891401</v>
      </c>
      <c r="Z7966">
        <v>0.45420745998025702</v>
      </c>
      <c r="AA7966">
        <v>0.84435025072159198</v>
      </c>
      <c r="AB7966">
        <v>9.3942172953177E-2</v>
      </c>
      <c r="AC7966">
        <v>0.18443745393438701</v>
      </c>
      <c r="AD7966">
        <v>0.68253123924728298</v>
      </c>
      <c r="AE7966">
        <v>1.6913844871310499</v>
      </c>
      <c r="AF7966">
        <v>0.92960140981033801</v>
      </c>
      <c r="AG7966">
        <v>1</v>
      </c>
      <c r="AH7966">
        <v>-0.72453635778592695</v>
      </c>
      <c r="AI7966">
        <v>0.180028706081312</v>
      </c>
      <c r="AJ7966">
        <v>0.78121606160956403</v>
      </c>
      <c r="AK7966">
        <v>0.81997008951863404</v>
      </c>
    </row>
    <row r="7967" spans="1:37" x14ac:dyDescent="0.2">
      <c r="A7967" t="s">
        <v>24716</v>
      </c>
      <c r="B7967">
        <v>130578250</v>
      </c>
      <c r="C7967">
        <v>130578423</v>
      </c>
      <c r="D7967">
        <v>174</v>
      </c>
      <c r="E7967" t="s">
        <v>26533</v>
      </c>
      <c r="F7967">
        <v>0</v>
      </c>
      <c r="G7967" t="s">
        <v>26534</v>
      </c>
      <c r="H7967" t="s">
        <v>36420</v>
      </c>
      <c r="I7967">
        <v>7</v>
      </c>
      <c r="J7967">
        <v>130506524</v>
      </c>
      <c r="K7967">
        <v>130564511</v>
      </c>
      <c r="L7967">
        <v>57988</v>
      </c>
      <c r="M7967">
        <v>2</v>
      </c>
      <c r="N7967">
        <v>26958</v>
      </c>
      <c r="O7967" t="s">
        <v>26530</v>
      </c>
      <c r="P7967">
        <v>-13739</v>
      </c>
      <c r="Q7967" t="s">
        <v>26531</v>
      </c>
      <c r="R7967" t="s">
        <v>26532</v>
      </c>
      <c r="S7967" t="s">
        <v>36421</v>
      </c>
      <c r="T7967">
        <v>0.67966389499336999</v>
      </c>
      <c r="U7967">
        <v>0.88584722146559303</v>
      </c>
      <c r="V7967">
        <v>-0.45920966928291901</v>
      </c>
      <c r="W7967">
        <v>0.119454479508444</v>
      </c>
      <c r="X7967">
        <v>0.704072456322962</v>
      </c>
      <c r="Y7967">
        <v>1.7678896924891401</v>
      </c>
      <c r="Z7967">
        <v>0.45420745998025702</v>
      </c>
      <c r="AA7967">
        <v>0.84435025072159198</v>
      </c>
      <c r="AB7967">
        <v>9.3942172953177E-2</v>
      </c>
      <c r="AC7967">
        <v>0.18443745393438701</v>
      </c>
      <c r="AD7967">
        <v>0.68253123924728298</v>
      </c>
      <c r="AE7967">
        <v>1.6913844871310499</v>
      </c>
      <c r="AF7967">
        <v>0.92960140981033801</v>
      </c>
      <c r="AG7967">
        <v>1</v>
      </c>
      <c r="AH7967">
        <v>-0.72453635778592695</v>
      </c>
      <c r="AI7967">
        <v>0.180028706081312</v>
      </c>
      <c r="AJ7967">
        <v>0.78121606160956403</v>
      </c>
      <c r="AK7967">
        <v>0.81997008951863404</v>
      </c>
    </row>
    <row r="7968" spans="1:37" x14ac:dyDescent="0.2">
      <c r="A7968" t="s">
        <v>24716</v>
      </c>
      <c r="B7968">
        <v>132535504</v>
      </c>
      <c r="C7968">
        <v>132535655</v>
      </c>
      <c r="D7968">
        <v>152</v>
      </c>
      <c r="E7968" t="s">
        <v>26535</v>
      </c>
      <c r="F7968">
        <v>2</v>
      </c>
      <c r="G7968" t="s">
        <v>26536</v>
      </c>
      <c r="H7968" t="s">
        <v>36422</v>
      </c>
      <c r="I7968">
        <v>7</v>
      </c>
      <c r="J7968">
        <v>132123340</v>
      </c>
      <c r="K7968">
        <v>132576470</v>
      </c>
      <c r="L7968">
        <v>453131</v>
      </c>
      <c r="M7968">
        <v>2</v>
      </c>
      <c r="N7968">
        <v>91584</v>
      </c>
      <c r="O7968" t="s">
        <v>26537</v>
      </c>
      <c r="P7968">
        <v>40815</v>
      </c>
      <c r="Q7968" t="s">
        <v>26538</v>
      </c>
      <c r="R7968" t="s">
        <v>26539</v>
      </c>
      <c r="S7968" t="s">
        <v>36423</v>
      </c>
      <c r="T7968">
        <v>0.35387198439864398</v>
      </c>
      <c r="U7968">
        <v>0.603102917160658</v>
      </c>
      <c r="V7968">
        <v>-24.6254861940917</v>
      </c>
      <c r="W7968">
        <v>0.38920677604595899</v>
      </c>
      <c r="X7968">
        <v>0.704072456322962</v>
      </c>
      <c r="Y7968">
        <v>-24.494241666122001</v>
      </c>
      <c r="Z7968">
        <v>0.184235113180511</v>
      </c>
      <c r="AA7968">
        <v>0.72610664078822296</v>
      </c>
      <c r="AB7968">
        <v>-24.6254861940917</v>
      </c>
      <c r="AC7968">
        <v>0.21073619169722799</v>
      </c>
      <c r="AD7968">
        <v>0.68253123924728298</v>
      </c>
      <c r="AE7968">
        <v>-24.494241666122001</v>
      </c>
      <c r="AF7968">
        <v>0.501741946288212</v>
      </c>
      <c r="AG7968">
        <v>0.80674443595273604</v>
      </c>
      <c r="AH7968">
        <v>-23.695875572414302</v>
      </c>
      <c r="AI7968">
        <v>0.52399907623471598</v>
      </c>
      <c r="AJ7968">
        <v>0.78121606160956403</v>
      </c>
      <c r="AK7968">
        <v>-23.6254862498314</v>
      </c>
    </row>
    <row r="7969" spans="1:37" x14ac:dyDescent="0.2">
      <c r="A7969" t="s">
        <v>24716</v>
      </c>
      <c r="B7969">
        <v>132535655</v>
      </c>
      <c r="C7969">
        <v>132535806</v>
      </c>
      <c r="D7969">
        <v>152</v>
      </c>
      <c r="E7969" t="s">
        <v>26540</v>
      </c>
      <c r="F7969">
        <v>2</v>
      </c>
      <c r="G7969" t="s">
        <v>26541</v>
      </c>
      <c r="H7969" t="s">
        <v>36422</v>
      </c>
      <c r="I7969">
        <v>7</v>
      </c>
      <c r="J7969">
        <v>132123340</v>
      </c>
      <c r="K7969">
        <v>132576470</v>
      </c>
      <c r="L7969">
        <v>453131</v>
      </c>
      <c r="M7969">
        <v>2</v>
      </c>
      <c r="N7969">
        <v>91584</v>
      </c>
      <c r="O7969" t="s">
        <v>26537</v>
      </c>
      <c r="P7969">
        <v>40664</v>
      </c>
      <c r="Q7969" t="s">
        <v>26538</v>
      </c>
      <c r="R7969" t="s">
        <v>26539</v>
      </c>
      <c r="S7969" t="s">
        <v>36423</v>
      </c>
      <c r="T7969">
        <v>0.35387198439864398</v>
      </c>
      <c r="U7969">
        <v>0.603102917160658</v>
      </c>
      <c r="V7969">
        <v>-24.6254861940917</v>
      </c>
      <c r="W7969">
        <v>0.38920677604595899</v>
      </c>
      <c r="X7969">
        <v>0.704072456322962</v>
      </c>
      <c r="Y7969">
        <v>-24.494241666122001</v>
      </c>
      <c r="Z7969">
        <v>0.184235113180511</v>
      </c>
      <c r="AA7969">
        <v>0.72610664078822296</v>
      </c>
      <c r="AB7969">
        <v>-24.6254861940917</v>
      </c>
      <c r="AC7969">
        <v>0.21073619169722799</v>
      </c>
      <c r="AD7969">
        <v>0.68253123924728298</v>
      </c>
      <c r="AE7969">
        <v>-24.494241666122001</v>
      </c>
      <c r="AF7969">
        <v>0.501741946288212</v>
      </c>
      <c r="AG7969">
        <v>0.80674443595273604</v>
      </c>
      <c r="AH7969">
        <v>-23.695875572414302</v>
      </c>
      <c r="AI7969">
        <v>0.52399907623471598</v>
      </c>
      <c r="AJ7969">
        <v>0.78121606160956403</v>
      </c>
      <c r="AK7969">
        <v>-23.6254862498314</v>
      </c>
    </row>
    <row r="7970" spans="1:37" x14ac:dyDescent="0.2">
      <c r="A7970" t="s">
        <v>24716</v>
      </c>
      <c r="B7970">
        <v>132565051</v>
      </c>
      <c r="C7970">
        <v>132565340</v>
      </c>
      <c r="D7970">
        <v>290</v>
      </c>
      <c r="E7970" t="s">
        <v>26542</v>
      </c>
      <c r="F7970">
        <v>4</v>
      </c>
      <c r="G7970" t="s">
        <v>26543</v>
      </c>
      <c r="H7970" t="s">
        <v>36422</v>
      </c>
      <c r="I7970">
        <v>7</v>
      </c>
      <c r="J7970">
        <v>132123340</v>
      </c>
      <c r="K7970">
        <v>132576470</v>
      </c>
      <c r="L7970">
        <v>453131</v>
      </c>
      <c r="M7970">
        <v>2</v>
      </c>
      <c r="N7970">
        <v>91584</v>
      </c>
      <c r="O7970" t="s">
        <v>26537</v>
      </c>
      <c r="P7970">
        <v>11130</v>
      </c>
      <c r="Q7970" t="s">
        <v>26538</v>
      </c>
      <c r="R7970" t="s">
        <v>26539</v>
      </c>
      <c r="S7970" t="s">
        <v>36423</v>
      </c>
      <c r="T7970">
        <v>0.59776149568237302</v>
      </c>
      <c r="U7970">
        <v>0.82125442047224695</v>
      </c>
      <c r="V7970">
        <v>-2.1642678479503901</v>
      </c>
      <c r="W7970">
        <v>0.787510172938932</v>
      </c>
      <c r="X7970">
        <v>0.95159051474143896</v>
      </c>
      <c r="Y7970">
        <v>-0.43790925104697698</v>
      </c>
      <c r="Z7970">
        <v>0.63650442605896596</v>
      </c>
      <c r="AA7970">
        <v>0.84521697243271998</v>
      </c>
      <c r="AB7970">
        <v>-0.72941461808532104</v>
      </c>
      <c r="AC7970">
        <v>0.73679936501090604</v>
      </c>
      <c r="AD7970">
        <v>0.87989882095915395</v>
      </c>
      <c r="AE7970">
        <v>-0.49068426634442402</v>
      </c>
      <c r="AF7970">
        <v>0.68338258691452203</v>
      </c>
      <c r="AG7970">
        <v>0.83846513202101103</v>
      </c>
      <c r="AH7970">
        <v>-2.1664622782592602</v>
      </c>
      <c r="AI7970">
        <v>0.86592800413975302</v>
      </c>
      <c r="AJ7970">
        <v>0.98081433887671299</v>
      </c>
      <c r="AK7970">
        <v>-0.216248196186832</v>
      </c>
    </row>
    <row r="7971" spans="1:37" x14ac:dyDescent="0.2">
      <c r="A7971" t="s">
        <v>24716</v>
      </c>
      <c r="B7971">
        <v>133894513</v>
      </c>
      <c r="C7971">
        <v>133894687</v>
      </c>
      <c r="D7971">
        <v>175</v>
      </c>
      <c r="E7971" t="s">
        <v>26544</v>
      </c>
      <c r="F7971">
        <v>0</v>
      </c>
      <c r="G7971" t="s">
        <v>26545</v>
      </c>
      <c r="H7971" t="s">
        <v>30987</v>
      </c>
      <c r="I7971">
        <v>7</v>
      </c>
      <c r="J7971">
        <v>133895063</v>
      </c>
      <c r="K7971">
        <v>133937956</v>
      </c>
      <c r="L7971">
        <v>42894</v>
      </c>
      <c r="M7971">
        <v>1</v>
      </c>
      <c r="N7971">
        <v>60412</v>
      </c>
      <c r="O7971" t="s">
        <v>26546</v>
      </c>
      <c r="P7971">
        <v>-376</v>
      </c>
      <c r="Q7971" t="s">
        <v>26547</v>
      </c>
      <c r="R7971" t="s">
        <v>26548</v>
      </c>
      <c r="S7971" t="s">
        <v>36424</v>
      </c>
      <c r="T7971">
        <v>0.46230219534935701</v>
      </c>
      <c r="U7971">
        <v>0.75388692891394005</v>
      </c>
      <c r="V7971">
        <v>-1.4927166618294201</v>
      </c>
      <c r="W7971">
        <v>0.216719900072223</v>
      </c>
      <c r="X7971">
        <v>0.704072456322962</v>
      </c>
      <c r="Y7971">
        <v>-1.9645928401886199</v>
      </c>
      <c r="Z7971">
        <v>0.14105039036081701</v>
      </c>
      <c r="AA7971">
        <v>0.72610664078822296</v>
      </c>
      <c r="AB7971">
        <v>-2.1925230488943099</v>
      </c>
      <c r="AC7971">
        <v>0.103677338517725</v>
      </c>
      <c r="AD7971">
        <v>0.68253123924728298</v>
      </c>
      <c r="AE7971">
        <v>-2.0839234395703898</v>
      </c>
      <c r="AF7971">
        <v>0.98993024164599996</v>
      </c>
      <c r="AG7971">
        <v>1</v>
      </c>
      <c r="AH7971">
        <v>-0.65783209739543902</v>
      </c>
      <c r="AI7971">
        <v>0.43240955718359197</v>
      </c>
      <c r="AJ7971">
        <v>0.78121606160956403</v>
      </c>
      <c r="AK7971">
        <v>-1.33223657273922</v>
      </c>
    </row>
    <row r="7972" spans="1:37" x14ac:dyDescent="0.2">
      <c r="A7972" t="s">
        <v>24716</v>
      </c>
      <c r="B7972">
        <v>133894687</v>
      </c>
      <c r="C7972">
        <v>133894861</v>
      </c>
      <c r="D7972">
        <v>175</v>
      </c>
      <c r="E7972" t="s">
        <v>26549</v>
      </c>
      <c r="F7972">
        <v>4</v>
      </c>
      <c r="G7972" t="s">
        <v>26550</v>
      </c>
      <c r="H7972" t="s">
        <v>30987</v>
      </c>
      <c r="I7972">
        <v>7</v>
      </c>
      <c r="J7972">
        <v>133895063</v>
      </c>
      <c r="K7972">
        <v>133937956</v>
      </c>
      <c r="L7972">
        <v>42894</v>
      </c>
      <c r="M7972">
        <v>1</v>
      </c>
      <c r="N7972">
        <v>60412</v>
      </c>
      <c r="O7972" t="s">
        <v>26546</v>
      </c>
      <c r="P7972">
        <v>-202</v>
      </c>
      <c r="Q7972" t="s">
        <v>26547</v>
      </c>
      <c r="R7972" t="s">
        <v>26548</v>
      </c>
      <c r="S7972" t="s">
        <v>36424</v>
      </c>
      <c r="T7972">
        <v>0.46230219534935701</v>
      </c>
      <c r="U7972">
        <v>0.75388692891394005</v>
      </c>
      <c r="V7972">
        <v>-1.4927166618294201</v>
      </c>
      <c r="W7972">
        <v>0.216719900072223</v>
      </c>
      <c r="X7972">
        <v>0.704072456322962</v>
      </c>
      <c r="Y7972">
        <v>-1.9645928401886199</v>
      </c>
      <c r="Z7972">
        <v>0.14105039036081701</v>
      </c>
      <c r="AA7972">
        <v>0.72610664078822296</v>
      </c>
      <c r="AB7972">
        <v>-2.1925230488943099</v>
      </c>
      <c r="AC7972">
        <v>0.103677338517725</v>
      </c>
      <c r="AD7972">
        <v>0.68253123924728298</v>
      </c>
      <c r="AE7972">
        <v>-2.0839234395703898</v>
      </c>
      <c r="AF7972">
        <v>0.98993024164599996</v>
      </c>
      <c r="AG7972">
        <v>1</v>
      </c>
      <c r="AH7972">
        <v>-0.65783209739543902</v>
      </c>
      <c r="AI7972">
        <v>0.43240955718359197</v>
      </c>
      <c r="AJ7972">
        <v>0.78121606160956403</v>
      </c>
      <c r="AK7972">
        <v>-1.33223657273922</v>
      </c>
    </row>
    <row r="7973" spans="1:37" x14ac:dyDescent="0.2">
      <c r="A7973" t="s">
        <v>24716</v>
      </c>
      <c r="B7973">
        <v>133894861</v>
      </c>
      <c r="C7973">
        <v>133895035</v>
      </c>
      <c r="D7973">
        <v>175</v>
      </c>
      <c r="E7973" t="s">
        <v>26551</v>
      </c>
      <c r="F7973">
        <v>4</v>
      </c>
      <c r="G7973" t="s">
        <v>26552</v>
      </c>
      <c r="H7973" t="s">
        <v>30987</v>
      </c>
      <c r="I7973">
        <v>7</v>
      </c>
      <c r="J7973">
        <v>133895063</v>
      </c>
      <c r="K7973">
        <v>133937956</v>
      </c>
      <c r="L7973">
        <v>42894</v>
      </c>
      <c r="M7973">
        <v>1</v>
      </c>
      <c r="N7973">
        <v>60412</v>
      </c>
      <c r="O7973" t="s">
        <v>26546</v>
      </c>
      <c r="P7973">
        <v>-28</v>
      </c>
      <c r="Q7973" t="s">
        <v>26547</v>
      </c>
      <c r="R7973" t="s">
        <v>26548</v>
      </c>
      <c r="S7973" t="s">
        <v>36424</v>
      </c>
      <c r="T7973">
        <v>0.53395837276093705</v>
      </c>
      <c r="U7973">
        <v>0.80321479550967601</v>
      </c>
      <c r="V7973">
        <v>-0.46592463470906598</v>
      </c>
      <c r="W7973">
        <v>0.24541905298352701</v>
      </c>
      <c r="X7973">
        <v>0.704072456322962</v>
      </c>
      <c r="Y7973">
        <v>-1.0865520258606101</v>
      </c>
      <c r="Z7973">
        <v>0.170031837205734</v>
      </c>
      <c r="AA7973">
        <v>0.72610664078822296</v>
      </c>
      <c r="AB7973">
        <v>-1.16573102177396</v>
      </c>
      <c r="AC7973">
        <v>0.12479527205818799</v>
      </c>
      <c r="AD7973">
        <v>0.68253123924728298</v>
      </c>
      <c r="AE7973">
        <v>-1.20588262524238</v>
      </c>
      <c r="AF7973">
        <v>0.96979713951233604</v>
      </c>
      <c r="AG7973">
        <v>1</v>
      </c>
      <c r="AH7973">
        <v>0.27684399581838498</v>
      </c>
      <c r="AI7973">
        <v>0.46126663628111397</v>
      </c>
      <c r="AJ7973">
        <v>0.78121606160956403</v>
      </c>
      <c r="AK7973">
        <v>-0.62621688891549498</v>
      </c>
    </row>
    <row r="7974" spans="1:37" x14ac:dyDescent="0.2">
      <c r="A7974" t="s">
        <v>24716</v>
      </c>
      <c r="B7974">
        <v>134412448</v>
      </c>
      <c r="C7974">
        <v>134412609</v>
      </c>
      <c r="D7974">
        <v>162</v>
      </c>
      <c r="E7974" t="s">
        <v>26553</v>
      </c>
      <c r="F7974">
        <v>0</v>
      </c>
      <c r="G7974" t="s">
        <v>26554</v>
      </c>
      <c r="H7974" t="s">
        <v>36425</v>
      </c>
      <c r="I7974">
        <v>7</v>
      </c>
      <c r="J7974">
        <v>134417291</v>
      </c>
      <c r="K7974">
        <v>134432374</v>
      </c>
      <c r="L7974">
        <v>15084</v>
      </c>
      <c r="M7974">
        <v>2</v>
      </c>
      <c r="N7974">
        <v>105375519</v>
      </c>
      <c r="O7974" t="s">
        <v>26555</v>
      </c>
      <c r="P7974">
        <v>19765</v>
      </c>
      <c r="Q7974" t="s">
        <v>26556</v>
      </c>
      <c r="R7974" t="s">
        <v>26557</v>
      </c>
      <c r="S7974" t="s">
        <v>36426</v>
      </c>
      <c r="T7974">
        <v>0.73076994328668599</v>
      </c>
      <c r="U7974">
        <v>0.94232282032209602</v>
      </c>
      <c r="V7974">
        <v>-0.501184161734061</v>
      </c>
      <c r="W7974">
        <v>0.94067867906597702</v>
      </c>
      <c r="X7974">
        <v>0.95159051474143896</v>
      </c>
      <c r="Y7974">
        <v>-1.6025899885531001</v>
      </c>
      <c r="Z7974">
        <v>0.63650442605896596</v>
      </c>
      <c r="AA7974">
        <v>0.84521697243271998</v>
      </c>
      <c r="AB7974">
        <v>-0.75982811334456202</v>
      </c>
      <c r="AC7974">
        <v>0.706600072888657</v>
      </c>
      <c r="AD7974">
        <v>0.87989882095915395</v>
      </c>
      <c r="AE7974">
        <v>-0.30431484976270801</v>
      </c>
      <c r="AF7974">
        <v>0.85493136737798903</v>
      </c>
      <c r="AG7974">
        <v>0.95797140231018196</v>
      </c>
      <c r="AH7974">
        <v>-8.1405315593559194E-2</v>
      </c>
      <c r="AI7974">
        <v>0.77841257107246897</v>
      </c>
      <c r="AJ7974">
        <v>0.92808185275216604</v>
      </c>
      <c r="AK7974">
        <v>-1.7806442528415301</v>
      </c>
    </row>
    <row r="7975" spans="1:37" x14ac:dyDescent="0.2">
      <c r="A7975" t="s">
        <v>24716</v>
      </c>
      <c r="B7975">
        <v>135660822</v>
      </c>
      <c r="C7975">
        <v>135661044</v>
      </c>
      <c r="D7975">
        <v>223</v>
      </c>
      <c r="E7975" t="s">
        <v>26558</v>
      </c>
      <c r="F7975">
        <v>10</v>
      </c>
      <c r="G7975" t="s">
        <v>26559</v>
      </c>
      <c r="H7975" t="s">
        <v>30999</v>
      </c>
      <c r="I7975">
        <v>7</v>
      </c>
      <c r="J7975">
        <v>135662496</v>
      </c>
      <c r="K7975">
        <v>135691873</v>
      </c>
      <c r="L7975">
        <v>29378</v>
      </c>
      <c r="M7975">
        <v>1</v>
      </c>
      <c r="N7975">
        <v>105375521</v>
      </c>
      <c r="O7975" t="s">
        <v>26560</v>
      </c>
      <c r="P7975">
        <v>-1452</v>
      </c>
      <c r="Q7975" t="s">
        <v>40</v>
      </c>
      <c r="R7975" t="s">
        <v>26561</v>
      </c>
      <c r="S7975" t="s">
        <v>36427</v>
      </c>
      <c r="T7975">
        <v>0.97213403838398904</v>
      </c>
      <c r="U7975">
        <v>1</v>
      </c>
      <c r="V7975">
        <v>0.64952711054611201</v>
      </c>
      <c r="W7975">
        <v>0.123414495547065</v>
      </c>
      <c r="X7975">
        <v>0.704072456322962</v>
      </c>
      <c r="Y7975">
        <v>25.1199019139363</v>
      </c>
      <c r="Z7975">
        <v>0.96726857278496403</v>
      </c>
      <c r="AA7975">
        <v>0.99919698600769702</v>
      </c>
      <c r="AB7975">
        <v>0.37366828739305502</v>
      </c>
      <c r="AC7975">
        <v>0.17695932866387601</v>
      </c>
      <c r="AD7975">
        <v>0.68253123924728298</v>
      </c>
      <c r="AE7975">
        <v>24.621309529686702</v>
      </c>
      <c r="AF7975">
        <v>0.98343762640780896</v>
      </c>
      <c r="AG7975">
        <v>1</v>
      </c>
      <c r="AH7975">
        <v>0.643875635922048</v>
      </c>
      <c r="AI7975">
        <v>0.183554312780425</v>
      </c>
      <c r="AJ7975">
        <v>0.78121606160956403</v>
      </c>
      <c r="AK7975">
        <v>2.4111428459355602</v>
      </c>
    </row>
    <row r="7976" spans="1:37" x14ac:dyDescent="0.2">
      <c r="A7976" t="s">
        <v>24716</v>
      </c>
      <c r="B7976">
        <v>135662534</v>
      </c>
      <c r="C7976">
        <v>135662735</v>
      </c>
      <c r="D7976">
        <v>202</v>
      </c>
      <c r="E7976" t="s">
        <v>26562</v>
      </c>
      <c r="F7976">
        <v>20</v>
      </c>
      <c r="G7976" t="s">
        <v>26563</v>
      </c>
      <c r="H7976" t="s">
        <v>30987</v>
      </c>
      <c r="I7976">
        <v>7</v>
      </c>
      <c r="J7976">
        <v>135662564</v>
      </c>
      <c r="K7976">
        <v>135693418</v>
      </c>
      <c r="L7976">
        <v>30855</v>
      </c>
      <c r="M7976">
        <v>1</v>
      </c>
      <c r="N7976">
        <v>105375521</v>
      </c>
      <c r="O7976" t="s">
        <v>26564</v>
      </c>
      <c r="P7976">
        <v>0</v>
      </c>
      <c r="Q7976" t="s">
        <v>40</v>
      </c>
      <c r="R7976" t="s">
        <v>26561</v>
      </c>
      <c r="S7976" t="s">
        <v>36427</v>
      </c>
      <c r="T7976">
        <v>0.152084254673993</v>
      </c>
      <c r="U7976">
        <v>0.603102917160658</v>
      </c>
      <c r="V7976">
        <v>25.70063278292</v>
      </c>
      <c r="W7976">
        <v>0.20525741147413201</v>
      </c>
      <c r="X7976">
        <v>0.704072456322962</v>
      </c>
      <c r="Y7976">
        <v>-25.498998925718599</v>
      </c>
      <c r="Z7976">
        <v>0.306975110376564</v>
      </c>
      <c r="AA7976">
        <v>0.72610664078822296</v>
      </c>
      <c r="AB7976">
        <v>24.737158684077599</v>
      </c>
      <c r="AC7976">
        <v>7.0489011448141195E-2</v>
      </c>
      <c r="AD7976">
        <v>0.57684129297949804</v>
      </c>
      <c r="AE7976">
        <v>-25.498998925718599</v>
      </c>
      <c r="AF7976">
        <v>4.6407610929182198E-2</v>
      </c>
      <c r="AG7976">
        <v>0.476038960109122</v>
      </c>
      <c r="AH7976">
        <v>25.70063278292</v>
      </c>
      <c r="AI7976">
        <v>0.35038410267202102</v>
      </c>
      <c r="AJ7976">
        <v>0.78121606160956403</v>
      </c>
      <c r="AK7976">
        <v>-24.630243484129402</v>
      </c>
    </row>
    <row r="7977" spans="1:37" x14ac:dyDescent="0.2">
      <c r="A7977" t="s">
        <v>24716</v>
      </c>
      <c r="B7977">
        <v>135662735</v>
      </c>
      <c r="C7977">
        <v>135662936</v>
      </c>
      <c r="D7977">
        <v>202</v>
      </c>
      <c r="E7977" t="s">
        <v>26565</v>
      </c>
      <c r="F7977">
        <v>10</v>
      </c>
      <c r="G7977" t="s">
        <v>26566</v>
      </c>
      <c r="H7977" t="s">
        <v>30987</v>
      </c>
      <c r="I7977">
        <v>7</v>
      </c>
      <c r="J7977">
        <v>135662564</v>
      </c>
      <c r="K7977">
        <v>135693418</v>
      </c>
      <c r="L7977">
        <v>30855</v>
      </c>
      <c r="M7977">
        <v>1</v>
      </c>
      <c r="N7977">
        <v>105375521</v>
      </c>
      <c r="O7977" t="s">
        <v>26564</v>
      </c>
      <c r="P7977">
        <v>171</v>
      </c>
      <c r="Q7977" t="s">
        <v>40</v>
      </c>
      <c r="R7977" t="s">
        <v>26561</v>
      </c>
      <c r="S7977" t="s">
        <v>36427</v>
      </c>
      <c r="T7977">
        <v>0.152084254673993</v>
      </c>
      <c r="U7977">
        <v>0.603102917160658</v>
      </c>
      <c r="V7977">
        <v>25.631869771519298</v>
      </c>
      <c r="W7977">
        <v>0.20525741147413201</v>
      </c>
      <c r="X7977">
        <v>0.704072456322962</v>
      </c>
      <c r="Y7977">
        <v>-25.430235914511599</v>
      </c>
      <c r="Z7977">
        <v>0.306975110376564</v>
      </c>
      <c r="AA7977">
        <v>0.72610664078822296</v>
      </c>
      <c r="AB7977">
        <v>24.668395673903898</v>
      </c>
      <c r="AC7977">
        <v>7.0489011448141195E-2</v>
      </c>
      <c r="AD7977">
        <v>0.57684129297949804</v>
      </c>
      <c r="AE7977">
        <v>-25.430235914511599</v>
      </c>
      <c r="AF7977">
        <v>4.6407610929182198E-2</v>
      </c>
      <c r="AG7977">
        <v>0.476038960109122</v>
      </c>
      <c r="AH7977">
        <v>25.631869771519298</v>
      </c>
      <c r="AI7977">
        <v>0.35038410267202102</v>
      </c>
      <c r="AJ7977">
        <v>0.78121606160956403</v>
      </c>
      <c r="AK7977">
        <v>-24.561480474149398</v>
      </c>
    </row>
    <row r="7978" spans="1:37" x14ac:dyDescent="0.2">
      <c r="A7978" t="s">
        <v>24716</v>
      </c>
      <c r="B7978">
        <v>136419273</v>
      </c>
      <c r="C7978">
        <v>136419449</v>
      </c>
      <c r="D7978">
        <v>177</v>
      </c>
      <c r="E7978" t="s">
        <v>26567</v>
      </c>
      <c r="F7978">
        <v>1</v>
      </c>
      <c r="G7978" t="s">
        <v>26568</v>
      </c>
      <c r="H7978" t="s">
        <v>36428</v>
      </c>
      <c r="I7978">
        <v>7</v>
      </c>
      <c r="J7978">
        <v>136427395</v>
      </c>
      <c r="K7978">
        <v>136437410</v>
      </c>
      <c r="L7978">
        <v>10016</v>
      </c>
      <c r="M7978">
        <v>1</v>
      </c>
      <c r="N7978">
        <v>105375523</v>
      </c>
      <c r="O7978" t="s">
        <v>26569</v>
      </c>
      <c r="P7978">
        <v>-7946</v>
      </c>
      <c r="Q7978" t="s">
        <v>40</v>
      </c>
      <c r="R7978" t="s">
        <v>26570</v>
      </c>
      <c r="S7978" t="s">
        <v>36429</v>
      </c>
      <c r="T7978">
        <v>0.254431078355565</v>
      </c>
      <c r="U7978">
        <v>0.603102917160658</v>
      </c>
      <c r="V7978">
        <v>3.7569778656288801</v>
      </c>
      <c r="W7978">
        <v>0.787510172938932</v>
      </c>
      <c r="X7978">
        <v>0.95159051474143896</v>
      </c>
      <c r="Y7978">
        <v>-1.7207665850768401</v>
      </c>
      <c r="Z7978">
        <v>0.43777911271820902</v>
      </c>
      <c r="AA7978">
        <v>0.84435025072159198</v>
      </c>
      <c r="AB7978">
        <v>2.9300136846870002</v>
      </c>
      <c r="AC7978">
        <v>0.28052061913125698</v>
      </c>
      <c r="AD7978">
        <v>0.68253123924728298</v>
      </c>
      <c r="AE7978">
        <v>-2.7207662528718499</v>
      </c>
      <c r="AF7978">
        <v>0.164438489855599</v>
      </c>
      <c r="AG7978">
        <v>0.68151250837662902</v>
      </c>
      <c r="AH7978">
        <v>3.4989299610664601</v>
      </c>
      <c r="AI7978">
        <v>0.69444917998461897</v>
      </c>
      <c r="AJ7978">
        <v>0.862196742697804</v>
      </c>
      <c r="AK7978">
        <v>-0.85201120161378396</v>
      </c>
    </row>
    <row r="7979" spans="1:37" x14ac:dyDescent="0.2">
      <c r="A7979" t="s">
        <v>24716</v>
      </c>
      <c r="B7979">
        <v>136419449</v>
      </c>
      <c r="C7979">
        <v>136419625</v>
      </c>
      <c r="D7979">
        <v>177</v>
      </c>
      <c r="E7979" t="s">
        <v>26571</v>
      </c>
      <c r="F7979">
        <v>2</v>
      </c>
      <c r="G7979" t="s">
        <v>26572</v>
      </c>
      <c r="H7979" t="s">
        <v>36428</v>
      </c>
      <c r="I7979">
        <v>7</v>
      </c>
      <c r="J7979">
        <v>136427395</v>
      </c>
      <c r="K7979">
        <v>136437410</v>
      </c>
      <c r="L7979">
        <v>10016</v>
      </c>
      <c r="M7979">
        <v>1</v>
      </c>
      <c r="N7979">
        <v>105375523</v>
      </c>
      <c r="O7979" t="s">
        <v>26569</v>
      </c>
      <c r="P7979">
        <v>-7770</v>
      </c>
      <c r="Q7979" t="s">
        <v>40</v>
      </c>
      <c r="R7979" t="s">
        <v>26570</v>
      </c>
      <c r="S7979" t="s">
        <v>36429</v>
      </c>
      <c r="T7979">
        <v>0.254431078355565</v>
      </c>
      <c r="U7979">
        <v>0.603102917160658</v>
      </c>
      <c r="V7979">
        <v>3.7569778656288801</v>
      </c>
      <c r="W7979">
        <v>0.787510172938932</v>
      </c>
      <c r="X7979">
        <v>0.95159051474143896</v>
      </c>
      <c r="Y7979">
        <v>-1.7207665850768401</v>
      </c>
      <c r="Z7979">
        <v>0.43777911271820902</v>
      </c>
      <c r="AA7979">
        <v>0.84435025072159198</v>
      </c>
      <c r="AB7979">
        <v>2.9300136846870002</v>
      </c>
      <c r="AC7979">
        <v>0.28052061913125698</v>
      </c>
      <c r="AD7979">
        <v>0.68253123924728298</v>
      </c>
      <c r="AE7979">
        <v>-2.7207662528718499</v>
      </c>
      <c r="AF7979">
        <v>0.164438489855599</v>
      </c>
      <c r="AG7979">
        <v>0.68151250837662902</v>
      </c>
      <c r="AH7979">
        <v>3.4989299610664601</v>
      </c>
      <c r="AI7979">
        <v>0.69444917998461897</v>
      </c>
      <c r="AJ7979">
        <v>0.862196742697804</v>
      </c>
      <c r="AK7979">
        <v>-0.85201120161378396</v>
      </c>
    </row>
    <row r="7980" spans="1:37" x14ac:dyDescent="0.2">
      <c r="A7980" t="s">
        <v>24716</v>
      </c>
      <c r="B7980">
        <v>136779991</v>
      </c>
      <c r="C7980">
        <v>136780136</v>
      </c>
      <c r="D7980">
        <v>146</v>
      </c>
      <c r="E7980" t="s">
        <v>26573</v>
      </c>
      <c r="F7980">
        <v>3</v>
      </c>
      <c r="G7980" t="s">
        <v>26574</v>
      </c>
      <c r="H7980" t="s">
        <v>36430</v>
      </c>
      <c r="I7980">
        <v>7</v>
      </c>
      <c r="J7980">
        <v>136868652</v>
      </c>
      <c r="K7980">
        <v>137020213</v>
      </c>
      <c r="L7980">
        <v>151562</v>
      </c>
      <c r="M7980">
        <v>1</v>
      </c>
      <c r="N7980">
        <v>1129</v>
      </c>
      <c r="O7980" t="s">
        <v>26575</v>
      </c>
      <c r="P7980">
        <v>-88516</v>
      </c>
      <c r="Q7980" t="s">
        <v>26576</v>
      </c>
      <c r="R7980" t="s">
        <v>26577</v>
      </c>
      <c r="S7980" t="s">
        <v>36431</v>
      </c>
      <c r="T7980">
        <v>0.68302611451971396</v>
      </c>
      <c r="U7980">
        <v>0.88969784673817398</v>
      </c>
      <c r="V7980">
        <v>0.29330960551854901</v>
      </c>
      <c r="W7980">
        <v>0.40944370654371998</v>
      </c>
      <c r="X7980">
        <v>0.72901549903149199</v>
      </c>
      <c r="Y7980">
        <v>0.37348521863291601</v>
      </c>
      <c r="Z7980">
        <v>0.61567073268747197</v>
      </c>
      <c r="AA7980">
        <v>0.84521697243271998</v>
      </c>
      <c r="AB7980">
        <v>4.1214140169143799E-2</v>
      </c>
      <c r="AC7980">
        <v>0.39482397753819498</v>
      </c>
      <c r="AD7980">
        <v>0.81385306787082501</v>
      </c>
      <c r="AE7980">
        <v>0.22785350085598999</v>
      </c>
      <c r="AF7980">
        <v>0.71955913442029296</v>
      </c>
      <c r="AG7980">
        <v>0.85852219000012497</v>
      </c>
      <c r="AH7980">
        <v>0.42062928022132001</v>
      </c>
      <c r="AI7980">
        <v>0.57413941590053996</v>
      </c>
      <c r="AJ7980">
        <v>0.78121606160956403</v>
      </c>
      <c r="AK7980">
        <v>0.34332157298140997</v>
      </c>
    </row>
    <row r="7981" spans="1:37" x14ac:dyDescent="0.2">
      <c r="A7981" t="s">
        <v>24716</v>
      </c>
      <c r="B7981">
        <v>136780136</v>
      </c>
      <c r="C7981">
        <v>136780281</v>
      </c>
      <c r="D7981">
        <v>146</v>
      </c>
      <c r="E7981" t="s">
        <v>26578</v>
      </c>
      <c r="F7981">
        <v>2</v>
      </c>
      <c r="G7981" t="s">
        <v>26579</v>
      </c>
      <c r="H7981" t="s">
        <v>36430</v>
      </c>
      <c r="I7981">
        <v>7</v>
      </c>
      <c r="J7981">
        <v>136868652</v>
      </c>
      <c r="K7981">
        <v>137020213</v>
      </c>
      <c r="L7981">
        <v>151562</v>
      </c>
      <c r="M7981">
        <v>1</v>
      </c>
      <c r="N7981">
        <v>1129</v>
      </c>
      <c r="O7981" t="s">
        <v>26575</v>
      </c>
      <c r="P7981">
        <v>-88371</v>
      </c>
      <c r="Q7981" t="s">
        <v>26576</v>
      </c>
      <c r="R7981" t="s">
        <v>26577</v>
      </c>
      <c r="S7981" t="s">
        <v>36431</v>
      </c>
      <c r="T7981">
        <v>0.68302611451971396</v>
      </c>
      <c r="U7981">
        <v>0.88969784673817398</v>
      </c>
      <c r="V7981">
        <v>0.29330960551854901</v>
      </c>
      <c r="W7981">
        <v>0.66411108961822196</v>
      </c>
      <c r="X7981">
        <v>0.95159051474143896</v>
      </c>
      <c r="Y7981">
        <v>7.6524932953099895E-2</v>
      </c>
      <c r="Z7981">
        <v>0.817070561504601</v>
      </c>
      <c r="AA7981">
        <v>0.95014427809679802</v>
      </c>
      <c r="AB7981">
        <v>0.20814545036363</v>
      </c>
      <c r="AC7981">
        <v>0.69450666698944796</v>
      </c>
      <c r="AD7981">
        <v>0.87989882095915395</v>
      </c>
      <c r="AE7981">
        <v>-6.9106784823825804E-2</v>
      </c>
      <c r="AF7981">
        <v>0.57904948463854</v>
      </c>
      <c r="AG7981">
        <v>0.80674443595273604</v>
      </c>
      <c r="AH7981">
        <v>0.23867219125090899</v>
      </c>
      <c r="AI7981">
        <v>0.74488318173454504</v>
      </c>
      <c r="AJ7981">
        <v>0.90919282530143297</v>
      </c>
      <c r="AK7981">
        <v>0.176515645002814</v>
      </c>
    </row>
    <row r="7982" spans="1:37" x14ac:dyDescent="0.2">
      <c r="A7982" t="s">
        <v>24716</v>
      </c>
      <c r="B7982">
        <v>138975942</v>
      </c>
      <c r="C7982">
        <v>138976093</v>
      </c>
      <c r="D7982">
        <v>152</v>
      </c>
      <c r="E7982" t="s">
        <v>26580</v>
      </c>
      <c r="F7982">
        <v>1</v>
      </c>
      <c r="G7982" t="s">
        <v>26581</v>
      </c>
      <c r="H7982" t="s">
        <v>36432</v>
      </c>
      <c r="I7982">
        <v>7</v>
      </c>
      <c r="J7982">
        <v>138831381</v>
      </c>
      <c r="K7982">
        <v>138981318</v>
      </c>
      <c r="L7982">
        <v>149938</v>
      </c>
      <c r="M7982">
        <v>2</v>
      </c>
      <c r="N7982">
        <v>57670</v>
      </c>
      <c r="O7982" t="s">
        <v>26582</v>
      </c>
      <c r="P7982">
        <v>5225</v>
      </c>
      <c r="Q7982" t="s">
        <v>26583</v>
      </c>
      <c r="R7982" t="s">
        <v>26584</v>
      </c>
      <c r="S7982" t="s">
        <v>26584</v>
      </c>
      <c r="T7982">
        <v>1</v>
      </c>
      <c r="U7982">
        <v>1</v>
      </c>
      <c r="V7982">
        <v>-9.8375631575113406E-2</v>
      </c>
      <c r="W7982">
        <v>0.38920677604595899</v>
      </c>
      <c r="X7982">
        <v>0.704072456322962</v>
      </c>
      <c r="Y7982">
        <v>-24.287245461277202</v>
      </c>
      <c r="Z7982">
        <v>0.65379035313853895</v>
      </c>
      <c r="AA7982">
        <v>0.84521697243271998</v>
      </c>
      <c r="AB7982">
        <v>-1.0618496973382201</v>
      </c>
      <c r="AC7982">
        <v>0.75388744886274095</v>
      </c>
      <c r="AD7982">
        <v>0.87989882095915395</v>
      </c>
      <c r="AE7982">
        <v>-0.55560056077706299</v>
      </c>
      <c r="AF7982">
        <v>0.64997455747578503</v>
      </c>
      <c r="AG7982">
        <v>0.80674443595273604</v>
      </c>
      <c r="AH7982">
        <v>0.83123498874805901</v>
      </c>
      <c r="AI7982">
        <v>0.35038410267202102</v>
      </c>
      <c r="AJ7982">
        <v>0.78121606160956403</v>
      </c>
      <c r="AK7982">
        <v>-24.505338804381498</v>
      </c>
    </row>
    <row r="7983" spans="1:37" x14ac:dyDescent="0.2">
      <c r="A7983" t="s">
        <v>24716</v>
      </c>
      <c r="B7983">
        <v>139483070</v>
      </c>
      <c r="C7983">
        <v>139483275</v>
      </c>
      <c r="D7983">
        <v>206</v>
      </c>
      <c r="E7983" t="s">
        <v>26585</v>
      </c>
      <c r="F7983">
        <v>25</v>
      </c>
      <c r="G7983" t="s">
        <v>26586</v>
      </c>
      <c r="H7983" t="s">
        <v>30987</v>
      </c>
      <c r="I7983">
        <v>7</v>
      </c>
      <c r="J7983">
        <v>139453338</v>
      </c>
      <c r="K7983">
        <v>139483663</v>
      </c>
      <c r="L7983">
        <v>30326</v>
      </c>
      <c r="M7983">
        <v>2</v>
      </c>
      <c r="N7983">
        <v>346689</v>
      </c>
      <c r="O7983" t="s">
        <v>26587</v>
      </c>
      <c r="P7983">
        <v>388</v>
      </c>
      <c r="Q7983" t="s">
        <v>26588</v>
      </c>
      <c r="R7983" t="s">
        <v>26589</v>
      </c>
      <c r="S7983" t="s">
        <v>36433</v>
      </c>
      <c r="T7983">
        <v>1</v>
      </c>
      <c r="U7983">
        <v>1</v>
      </c>
      <c r="V7983">
        <v>-0.78085633536685495</v>
      </c>
      <c r="W7983">
        <v>0.38920677604595899</v>
      </c>
      <c r="X7983">
        <v>0.704072456322962</v>
      </c>
      <c r="Y7983">
        <v>-23.345710808858801</v>
      </c>
      <c r="Z7983">
        <v>0.65379035313853895</v>
      </c>
      <c r="AA7983">
        <v>0.84521697243271998</v>
      </c>
      <c r="AB7983">
        <v>-1.7443303475419301</v>
      </c>
      <c r="AC7983">
        <v>0.75388744886274095</v>
      </c>
      <c r="AD7983">
        <v>0.87989882095915395</v>
      </c>
      <c r="AE7983">
        <v>0.126880143667082</v>
      </c>
      <c r="AF7983">
        <v>0.64997455747578503</v>
      </c>
      <c r="AG7983">
        <v>0.80674443595273604</v>
      </c>
      <c r="AH7983">
        <v>0.148754274770449</v>
      </c>
      <c r="AI7983">
        <v>0.35038410267202102</v>
      </c>
      <c r="AJ7983">
        <v>0.78121606160956403</v>
      </c>
      <c r="AK7983">
        <v>-23.964471479845201</v>
      </c>
    </row>
    <row r="7984" spans="1:37" x14ac:dyDescent="0.2">
      <c r="A7984" t="s">
        <v>24716</v>
      </c>
      <c r="B7984">
        <v>139647130</v>
      </c>
      <c r="C7984">
        <v>139647272</v>
      </c>
      <c r="D7984">
        <v>143</v>
      </c>
      <c r="E7984" t="s">
        <v>26590</v>
      </c>
      <c r="F7984">
        <v>3</v>
      </c>
      <c r="G7984" t="s">
        <v>26591</v>
      </c>
      <c r="H7984" t="s">
        <v>36434</v>
      </c>
      <c r="I7984">
        <v>7</v>
      </c>
      <c r="J7984">
        <v>139583524</v>
      </c>
      <c r="K7984">
        <v>139717013</v>
      </c>
      <c r="L7984">
        <v>133490</v>
      </c>
      <c r="M7984">
        <v>2</v>
      </c>
      <c r="N7984">
        <v>28996</v>
      </c>
      <c r="O7984" t="s">
        <v>26592</v>
      </c>
      <c r="P7984">
        <v>69741</v>
      </c>
      <c r="Q7984" t="s">
        <v>26593</v>
      </c>
      <c r="R7984" t="s">
        <v>26594</v>
      </c>
      <c r="S7984" t="s">
        <v>36435</v>
      </c>
      <c r="T7984">
        <v>0.32911398597860803</v>
      </c>
      <c r="U7984">
        <v>0.603102917160658</v>
      </c>
      <c r="V7984">
        <v>24.170769628190701</v>
      </c>
      <c r="W7984">
        <v>0.123414495547065</v>
      </c>
      <c r="X7984">
        <v>0.704072456322962</v>
      </c>
      <c r="Y7984">
        <v>24.696513981389799</v>
      </c>
      <c r="Z7984">
        <v>0.306975110376564</v>
      </c>
      <c r="AA7984">
        <v>0.72610664078822296</v>
      </c>
      <c r="AB7984">
        <v>23.659039331825799</v>
      </c>
      <c r="AC7984">
        <v>0.27780950890804001</v>
      </c>
      <c r="AD7984">
        <v>0.68253123924728298</v>
      </c>
      <c r="AE7984">
        <v>23.696514034451699</v>
      </c>
      <c r="AF7984">
        <v>0.61410715005536498</v>
      </c>
      <c r="AG7984">
        <v>0.80674443595273604</v>
      </c>
      <c r="AH7984">
        <v>2.44342841051966</v>
      </c>
      <c r="AI7984">
        <v>3.6185182304427702E-2</v>
      </c>
      <c r="AJ7984">
        <v>0.78121606160956403</v>
      </c>
      <c r="AK7984">
        <v>24.696513981389799</v>
      </c>
    </row>
    <row r="7985" spans="1:37" x14ac:dyDescent="0.2">
      <c r="A7985" t="s">
        <v>24716</v>
      </c>
      <c r="B7985">
        <v>140014079</v>
      </c>
      <c r="C7985">
        <v>140014230</v>
      </c>
      <c r="D7985">
        <v>152</v>
      </c>
      <c r="E7985" t="s">
        <v>26595</v>
      </c>
      <c r="F7985">
        <v>2</v>
      </c>
      <c r="G7985" t="s">
        <v>26596</v>
      </c>
      <c r="H7985" t="s">
        <v>36436</v>
      </c>
      <c r="I7985">
        <v>7</v>
      </c>
      <c r="J7985">
        <v>140025243</v>
      </c>
      <c r="K7985">
        <v>140027318</v>
      </c>
      <c r="L7985">
        <v>2076</v>
      </c>
      <c r="M7985">
        <v>2</v>
      </c>
      <c r="N7985">
        <v>64761</v>
      </c>
      <c r="O7985" t="s">
        <v>26597</v>
      </c>
      <c r="P7985">
        <v>13088</v>
      </c>
      <c r="Q7985" t="s">
        <v>26598</v>
      </c>
      <c r="R7985" t="s">
        <v>26599</v>
      </c>
      <c r="S7985" t="s">
        <v>36437</v>
      </c>
      <c r="T7985" t="s">
        <v>40</v>
      </c>
      <c r="U7985" t="s">
        <v>40</v>
      </c>
      <c r="V7985">
        <v>0</v>
      </c>
      <c r="W7985">
        <v>0.38920677604595899</v>
      </c>
      <c r="X7985">
        <v>0.704072456322962</v>
      </c>
      <c r="Y7985">
        <v>-22.9738910808477</v>
      </c>
      <c r="Z7985">
        <v>0.48464167878831399</v>
      </c>
      <c r="AA7985">
        <v>0.84435025072159198</v>
      </c>
      <c r="AB7985">
        <v>22.212050939867499</v>
      </c>
      <c r="AC7985">
        <v>0.21073619169722799</v>
      </c>
      <c r="AD7985">
        <v>0.68253123924728298</v>
      </c>
      <c r="AE7985">
        <v>-22.9738910808477</v>
      </c>
      <c r="AF7985">
        <v>0.501741946288212</v>
      </c>
      <c r="AG7985">
        <v>0.80674443595273604</v>
      </c>
      <c r="AH7985">
        <v>-22.175525071456399</v>
      </c>
      <c r="AI7985">
        <v>0.52399907623471598</v>
      </c>
      <c r="AJ7985">
        <v>0.78121606160956403</v>
      </c>
      <c r="AK7985">
        <v>-22.1051357587931</v>
      </c>
    </row>
    <row r="7986" spans="1:37" x14ac:dyDescent="0.2">
      <c r="A7986" t="s">
        <v>24716</v>
      </c>
      <c r="B7986">
        <v>140047559</v>
      </c>
      <c r="C7986">
        <v>140047702</v>
      </c>
      <c r="D7986">
        <v>144</v>
      </c>
      <c r="E7986" t="s">
        <v>26600</v>
      </c>
      <c r="F7986">
        <v>1</v>
      </c>
      <c r="G7986" t="s">
        <v>26601</v>
      </c>
      <c r="H7986" t="s">
        <v>36438</v>
      </c>
      <c r="I7986">
        <v>7</v>
      </c>
      <c r="J7986">
        <v>140033842</v>
      </c>
      <c r="K7986">
        <v>140041728</v>
      </c>
      <c r="L7986">
        <v>7887</v>
      </c>
      <c r="M7986">
        <v>2</v>
      </c>
      <c r="N7986">
        <v>64761</v>
      </c>
      <c r="O7986" t="s">
        <v>26602</v>
      </c>
      <c r="P7986">
        <v>-5831</v>
      </c>
      <c r="Q7986" t="s">
        <v>26598</v>
      </c>
      <c r="R7986" t="s">
        <v>26599</v>
      </c>
      <c r="S7986" t="s">
        <v>36437</v>
      </c>
      <c r="T7986">
        <v>0.506551998792793</v>
      </c>
      <c r="U7986">
        <v>0.78288571403930396</v>
      </c>
      <c r="V7986">
        <v>3.4499236318629198</v>
      </c>
      <c r="W7986">
        <v>0.29261482077562401</v>
      </c>
      <c r="X7986">
        <v>0.704072456322962</v>
      </c>
      <c r="Y7986">
        <v>21.262362159783098</v>
      </c>
      <c r="Z7986">
        <v>0.93459220503170903</v>
      </c>
      <c r="AA7986">
        <v>0.99919698600769702</v>
      </c>
      <c r="AB7986">
        <v>2.4864496184234</v>
      </c>
      <c r="AC7986">
        <v>0.17695932866387601</v>
      </c>
      <c r="AD7986">
        <v>0.68253123924728298</v>
      </c>
      <c r="AE7986">
        <v>22.770115542669199</v>
      </c>
      <c r="AF7986">
        <v>0.205398459628826</v>
      </c>
      <c r="AG7986">
        <v>0.68151250837662902</v>
      </c>
      <c r="AH7986">
        <v>4.3795331535889499</v>
      </c>
      <c r="AI7986">
        <v>0.95029317176085903</v>
      </c>
      <c r="AJ7986">
        <v>0.98621344597861504</v>
      </c>
      <c r="AK7986">
        <v>-1.08437887025545</v>
      </c>
    </row>
    <row r="7987" spans="1:37" x14ac:dyDescent="0.2">
      <c r="A7987" t="s">
        <v>24716</v>
      </c>
      <c r="B7987">
        <v>140956906</v>
      </c>
      <c r="C7987">
        <v>140957067</v>
      </c>
      <c r="D7987">
        <v>162</v>
      </c>
      <c r="E7987" t="s">
        <v>26603</v>
      </c>
      <c r="F7987">
        <v>8</v>
      </c>
      <c r="G7987" t="s">
        <v>26604</v>
      </c>
      <c r="H7987" t="s">
        <v>31000</v>
      </c>
      <c r="I7987">
        <v>7</v>
      </c>
      <c r="J7987">
        <v>140730665</v>
      </c>
      <c r="K7987">
        <v>140924929</v>
      </c>
      <c r="L7987">
        <v>194265</v>
      </c>
      <c r="M7987">
        <v>2</v>
      </c>
      <c r="N7987">
        <v>673</v>
      </c>
      <c r="O7987" t="s">
        <v>26605</v>
      </c>
      <c r="P7987">
        <v>-31977</v>
      </c>
      <c r="Q7987" t="s">
        <v>26606</v>
      </c>
      <c r="R7987" t="s">
        <v>26607</v>
      </c>
      <c r="S7987" t="s">
        <v>36439</v>
      </c>
      <c r="T7987">
        <v>0.66293691547041</v>
      </c>
      <c r="U7987">
        <v>0.86689457880934995</v>
      </c>
      <c r="V7987">
        <v>-0.91199025263533895</v>
      </c>
      <c r="W7987">
        <v>0.65075386537994595</v>
      </c>
      <c r="X7987">
        <v>0.94119559056004798</v>
      </c>
      <c r="Y7987">
        <v>-3.4995405349697699</v>
      </c>
      <c r="Z7987">
        <v>0.404548225851946</v>
      </c>
      <c r="AA7987">
        <v>0.84435025072159198</v>
      </c>
      <c r="AB7987">
        <v>-1.1527497426279201</v>
      </c>
      <c r="AC7987">
        <v>0.85152185352875798</v>
      </c>
      <c r="AD7987">
        <v>0.94068432309766403</v>
      </c>
      <c r="AE7987">
        <v>0.12197166865661201</v>
      </c>
      <c r="AF7987">
        <v>0.98798422886439796</v>
      </c>
      <c r="AG7987">
        <v>1</v>
      </c>
      <c r="AH7987">
        <v>-0.39287012162062401</v>
      </c>
      <c r="AI7987">
        <v>0.39040041954585702</v>
      </c>
      <c r="AJ7987">
        <v>0.78121606160956403</v>
      </c>
      <c r="AK7987">
        <v>-4.0769834550224999</v>
      </c>
    </row>
    <row r="7988" spans="1:37" x14ac:dyDescent="0.2">
      <c r="A7988" t="s">
        <v>24716</v>
      </c>
      <c r="B7988">
        <v>140957067</v>
      </c>
      <c r="C7988">
        <v>140957228</v>
      </c>
      <c r="D7988">
        <v>162</v>
      </c>
      <c r="E7988" t="s">
        <v>26608</v>
      </c>
      <c r="F7988">
        <v>11</v>
      </c>
      <c r="G7988" t="s">
        <v>26609</v>
      </c>
      <c r="H7988" t="s">
        <v>31000</v>
      </c>
      <c r="I7988">
        <v>7</v>
      </c>
      <c r="J7988">
        <v>140730665</v>
      </c>
      <c r="K7988">
        <v>140924929</v>
      </c>
      <c r="L7988">
        <v>194265</v>
      </c>
      <c r="M7988">
        <v>2</v>
      </c>
      <c r="N7988">
        <v>673</v>
      </c>
      <c r="O7988" t="s">
        <v>26605</v>
      </c>
      <c r="P7988">
        <v>-32138</v>
      </c>
      <c r="Q7988" t="s">
        <v>26606</v>
      </c>
      <c r="R7988" t="s">
        <v>26607</v>
      </c>
      <c r="S7988" t="s">
        <v>36439</v>
      </c>
      <c r="T7988">
        <v>1</v>
      </c>
      <c r="U7988">
        <v>1</v>
      </c>
      <c r="V7988">
        <v>-0.26941287935143599</v>
      </c>
      <c r="W7988">
        <v>0.371855812393517</v>
      </c>
      <c r="X7988">
        <v>0.704072456322962</v>
      </c>
      <c r="Y7988">
        <v>-3.9921954881192798</v>
      </c>
      <c r="Z7988">
        <v>0.616799557564497</v>
      </c>
      <c r="AA7988">
        <v>0.84521697243271998</v>
      </c>
      <c r="AB7988">
        <v>-0.70064801597155302</v>
      </c>
      <c r="AC7988">
        <v>0.75716389160250297</v>
      </c>
      <c r="AD7988">
        <v>0.88228037595068098</v>
      </c>
      <c r="AE7988">
        <v>-0.50096162194369198</v>
      </c>
      <c r="AF7988">
        <v>0.60281097128449601</v>
      </c>
      <c r="AG7988">
        <v>0.80674443595273604</v>
      </c>
      <c r="AH7988">
        <v>0.224523849940685</v>
      </c>
      <c r="AI7988">
        <v>0.27865529397908201</v>
      </c>
      <c r="AJ7988">
        <v>0.78121606160956403</v>
      </c>
      <c r="AK7988">
        <v>-4.20448947216516</v>
      </c>
    </row>
    <row r="7989" spans="1:37" x14ac:dyDescent="0.2">
      <c r="A7989" t="s">
        <v>24716</v>
      </c>
      <c r="B7989">
        <v>141033193</v>
      </c>
      <c r="C7989">
        <v>141033367</v>
      </c>
      <c r="D7989">
        <v>175</v>
      </c>
      <c r="E7989" t="s">
        <v>26610</v>
      </c>
      <c r="F7989">
        <v>3</v>
      </c>
      <c r="G7989" t="s">
        <v>26611</v>
      </c>
      <c r="H7989" t="s">
        <v>31000</v>
      </c>
      <c r="I7989">
        <v>7</v>
      </c>
      <c r="J7989">
        <v>141006168</v>
      </c>
      <c r="K7989">
        <v>141015228</v>
      </c>
      <c r="L7989">
        <v>9061</v>
      </c>
      <c r="M7989">
        <v>2</v>
      </c>
      <c r="N7989">
        <v>51650</v>
      </c>
      <c r="O7989" t="s">
        <v>26612</v>
      </c>
      <c r="P7989">
        <v>-17965</v>
      </c>
      <c r="Q7989" t="s">
        <v>26613</v>
      </c>
      <c r="R7989" t="s">
        <v>26614</v>
      </c>
      <c r="S7989" t="s">
        <v>36440</v>
      </c>
      <c r="T7989">
        <v>1</v>
      </c>
      <c r="U7989">
        <v>1</v>
      </c>
      <c r="V7989">
        <v>6.2674285068562999E-2</v>
      </c>
      <c r="W7989">
        <v>0.89107655920673101</v>
      </c>
      <c r="X7989">
        <v>0.95159051474143896</v>
      </c>
      <c r="Y7989">
        <v>0.87780061828375799</v>
      </c>
      <c r="Z7989">
        <v>0.65379035313853895</v>
      </c>
      <c r="AA7989">
        <v>0.84521697243271998</v>
      </c>
      <c r="AB7989">
        <v>-0.90079956892417101</v>
      </c>
      <c r="AC7989">
        <v>0.85817338719172098</v>
      </c>
      <c r="AD7989">
        <v>0.94068432309766403</v>
      </c>
      <c r="AE7989">
        <v>0.61097821688644405</v>
      </c>
      <c r="AF7989">
        <v>0.64997455747578503</v>
      </c>
      <c r="AG7989">
        <v>0.80674443595273604</v>
      </c>
      <c r="AH7989">
        <v>0.99228468863493202</v>
      </c>
      <c r="AI7989">
        <v>0.91725052871964496</v>
      </c>
      <c r="AJ7989">
        <v>0.98621344597861504</v>
      </c>
      <c r="AK7989">
        <v>0.74269344196478804</v>
      </c>
    </row>
    <row r="7990" spans="1:37" x14ac:dyDescent="0.2">
      <c r="A7990" t="s">
        <v>24716</v>
      </c>
      <c r="B7990">
        <v>141033367</v>
      </c>
      <c r="C7990">
        <v>141033541</v>
      </c>
      <c r="D7990">
        <v>175</v>
      </c>
      <c r="E7990" t="s">
        <v>26615</v>
      </c>
      <c r="F7990">
        <v>2</v>
      </c>
      <c r="G7990" t="s">
        <v>26616</v>
      </c>
      <c r="H7990" t="s">
        <v>31000</v>
      </c>
      <c r="I7990">
        <v>7</v>
      </c>
      <c r="J7990">
        <v>141006168</v>
      </c>
      <c r="K7990">
        <v>141015228</v>
      </c>
      <c r="L7990">
        <v>9061</v>
      </c>
      <c r="M7990">
        <v>2</v>
      </c>
      <c r="N7990">
        <v>51650</v>
      </c>
      <c r="O7990" t="s">
        <v>26612</v>
      </c>
      <c r="P7990">
        <v>-18139</v>
      </c>
      <c r="Q7990" t="s">
        <v>26613</v>
      </c>
      <c r="R7990" t="s">
        <v>26614</v>
      </c>
      <c r="S7990" t="s">
        <v>36440</v>
      </c>
      <c r="T7990">
        <v>1</v>
      </c>
      <c r="U7990">
        <v>1</v>
      </c>
      <c r="V7990">
        <v>6.2674285068562999E-2</v>
      </c>
      <c r="W7990">
        <v>0.89107655920673101</v>
      </c>
      <c r="X7990">
        <v>0.95159051474143896</v>
      </c>
      <c r="Y7990">
        <v>0.87780061828375799</v>
      </c>
      <c r="Z7990">
        <v>0.65379035313853895</v>
      </c>
      <c r="AA7990">
        <v>0.84521697243271998</v>
      </c>
      <c r="AB7990">
        <v>-0.90079956892417101</v>
      </c>
      <c r="AC7990">
        <v>0.85817338719172098</v>
      </c>
      <c r="AD7990">
        <v>0.94068432309766403</v>
      </c>
      <c r="AE7990">
        <v>0.61097821688644405</v>
      </c>
      <c r="AF7990">
        <v>0.64997455747578503</v>
      </c>
      <c r="AG7990">
        <v>0.80674443595273604</v>
      </c>
      <c r="AH7990">
        <v>0.99228468863493202</v>
      </c>
      <c r="AI7990">
        <v>0.91725052871964496</v>
      </c>
      <c r="AJ7990">
        <v>0.98621344597861504</v>
      </c>
      <c r="AK7990">
        <v>0.74269344196478804</v>
      </c>
    </row>
    <row r="7991" spans="1:37" x14ac:dyDescent="0.2">
      <c r="A7991" t="s">
        <v>24716</v>
      </c>
      <c r="B7991">
        <v>141925773</v>
      </c>
      <c r="C7991">
        <v>141925947</v>
      </c>
      <c r="D7991">
        <v>175</v>
      </c>
      <c r="E7991" t="s">
        <v>26617</v>
      </c>
      <c r="F7991">
        <v>2</v>
      </c>
      <c r="G7991" t="s">
        <v>1146</v>
      </c>
      <c r="H7991" t="s">
        <v>36441</v>
      </c>
      <c r="I7991">
        <v>7</v>
      </c>
      <c r="J7991">
        <v>141916399</v>
      </c>
      <c r="K7991">
        <v>141920625</v>
      </c>
      <c r="L7991">
        <v>4227</v>
      </c>
      <c r="M7991">
        <v>1</v>
      </c>
      <c r="N7991">
        <v>130075</v>
      </c>
      <c r="O7991" t="s">
        <v>26618</v>
      </c>
      <c r="P7991">
        <v>9374</v>
      </c>
      <c r="Q7991" t="s">
        <v>26619</v>
      </c>
      <c r="R7991" t="s">
        <v>26620</v>
      </c>
      <c r="S7991" t="s">
        <v>36442</v>
      </c>
      <c r="T7991">
        <v>0.109143102757156</v>
      </c>
      <c r="U7991">
        <v>0.603102917160658</v>
      </c>
      <c r="V7991">
        <v>2.1262375301101</v>
      </c>
      <c r="W7991">
        <v>0.35995160577750102</v>
      </c>
      <c r="X7991">
        <v>0.704072456322962</v>
      </c>
      <c r="Y7991">
        <v>-1.98075025662579</v>
      </c>
      <c r="Z7991">
        <v>0.17246973120458001</v>
      </c>
      <c r="AA7991">
        <v>0.72610664078822296</v>
      </c>
      <c r="AB7991">
        <v>1.52251796527755</v>
      </c>
      <c r="AC7991">
        <v>0.30848694769764301</v>
      </c>
      <c r="AD7991">
        <v>0.68773325147593101</v>
      </c>
      <c r="AE7991">
        <v>-1.46372502726139</v>
      </c>
      <c r="AF7991">
        <v>0.12974913919620901</v>
      </c>
      <c r="AG7991">
        <v>0.68151250837662902</v>
      </c>
      <c r="AH7991">
        <v>1.9331468867577599</v>
      </c>
      <c r="AI7991">
        <v>0.49375271234259399</v>
      </c>
      <c r="AJ7991">
        <v>0.78121606160956403</v>
      </c>
      <c r="AK7991">
        <v>-1.5867780615753899</v>
      </c>
    </row>
    <row r="7992" spans="1:37" x14ac:dyDescent="0.2">
      <c r="A7992" t="s">
        <v>24716</v>
      </c>
      <c r="B7992">
        <v>141925947</v>
      </c>
      <c r="C7992">
        <v>141926121</v>
      </c>
      <c r="D7992">
        <v>175</v>
      </c>
      <c r="E7992" t="s">
        <v>26621</v>
      </c>
      <c r="F7992">
        <v>3</v>
      </c>
      <c r="G7992" t="s">
        <v>26622</v>
      </c>
      <c r="H7992" t="s">
        <v>36441</v>
      </c>
      <c r="I7992">
        <v>7</v>
      </c>
      <c r="J7992">
        <v>141916399</v>
      </c>
      <c r="K7992">
        <v>141920625</v>
      </c>
      <c r="L7992">
        <v>4227</v>
      </c>
      <c r="M7992">
        <v>1</v>
      </c>
      <c r="N7992">
        <v>130075</v>
      </c>
      <c r="O7992" t="s">
        <v>26618</v>
      </c>
      <c r="P7992">
        <v>9548</v>
      </c>
      <c r="Q7992" t="s">
        <v>26619</v>
      </c>
      <c r="R7992" t="s">
        <v>26620</v>
      </c>
      <c r="S7992" t="s">
        <v>36442</v>
      </c>
      <c r="T7992">
        <v>0.109143102757156</v>
      </c>
      <c r="U7992">
        <v>0.603102917160658</v>
      </c>
      <c r="V7992">
        <v>2.2445400133565898</v>
      </c>
      <c r="W7992">
        <v>0.35995160577750102</v>
      </c>
      <c r="X7992">
        <v>0.704072456322962</v>
      </c>
      <c r="Y7992">
        <v>-2.10465421440085</v>
      </c>
      <c r="Z7992">
        <v>0.17246973120458001</v>
      </c>
      <c r="AA7992">
        <v>0.72610664078822296</v>
      </c>
      <c r="AB7992">
        <v>1.61553225110816</v>
      </c>
      <c r="AC7992">
        <v>0.30848694769764301</v>
      </c>
      <c r="AD7992">
        <v>0.68773325147593101</v>
      </c>
      <c r="AE7992">
        <v>-1.58762898503645</v>
      </c>
      <c r="AF7992">
        <v>0.12974913919620901</v>
      </c>
      <c r="AG7992">
        <v>0.68151250837662902</v>
      </c>
      <c r="AH7992">
        <v>2.0514493700042502</v>
      </c>
      <c r="AI7992">
        <v>0.49375271234259399</v>
      </c>
      <c r="AJ7992">
        <v>0.78121606160956403</v>
      </c>
      <c r="AK7992">
        <v>-1.6769962474656901</v>
      </c>
    </row>
    <row r="7993" spans="1:37" x14ac:dyDescent="0.2">
      <c r="A7993" t="s">
        <v>24716</v>
      </c>
      <c r="B7993">
        <v>142711839</v>
      </c>
      <c r="C7993">
        <v>142711990</v>
      </c>
      <c r="D7993">
        <v>152</v>
      </c>
      <c r="E7993" t="s">
        <v>26623</v>
      </c>
      <c r="F7993">
        <v>5</v>
      </c>
      <c r="G7993" t="s">
        <v>26624</v>
      </c>
      <c r="H7993" t="s">
        <v>36443</v>
      </c>
      <c r="I7993">
        <v>7</v>
      </c>
      <c r="J7993">
        <v>142749468</v>
      </c>
      <c r="K7993">
        <v>142753020</v>
      </c>
      <c r="L7993">
        <v>3553</v>
      </c>
      <c r="M7993">
        <v>1</v>
      </c>
      <c r="N7993">
        <v>5644</v>
      </c>
      <c r="O7993" t="s">
        <v>26625</v>
      </c>
      <c r="P7993">
        <v>-37478</v>
      </c>
      <c r="Q7993" t="s">
        <v>26626</v>
      </c>
      <c r="R7993" t="s">
        <v>26627</v>
      </c>
      <c r="S7993" t="s">
        <v>36444</v>
      </c>
      <c r="T7993">
        <v>0.35387198439864398</v>
      </c>
      <c r="U7993">
        <v>0.603102917160658</v>
      </c>
      <c r="V7993">
        <v>-23.279531579323599</v>
      </c>
      <c r="W7993" t="s">
        <v>40</v>
      </c>
      <c r="X7993" t="s">
        <v>40</v>
      </c>
      <c r="Y7993">
        <v>0</v>
      </c>
      <c r="Z7993">
        <v>0.69013698642955401</v>
      </c>
      <c r="AA7993">
        <v>0.84521697243271998</v>
      </c>
      <c r="AB7993">
        <v>0.45807655708766598</v>
      </c>
      <c r="AC7993">
        <v>0.27780950890804001</v>
      </c>
      <c r="AD7993">
        <v>0.68253123924728298</v>
      </c>
      <c r="AE7993">
        <v>24.252217536352699</v>
      </c>
      <c r="AF7993">
        <v>0.32549523997010099</v>
      </c>
      <c r="AG7993">
        <v>0.70473078222419605</v>
      </c>
      <c r="AH7993">
        <v>-24.178216958708902</v>
      </c>
      <c r="AI7993">
        <v>0.35038410267202102</v>
      </c>
      <c r="AJ7993">
        <v>0.78121606160956403</v>
      </c>
      <c r="AK7993">
        <v>-24.107827634617401</v>
      </c>
    </row>
    <row r="7994" spans="1:37" x14ac:dyDescent="0.2">
      <c r="A7994" t="s">
        <v>24716</v>
      </c>
      <c r="B7994">
        <v>142712278</v>
      </c>
      <c r="C7994">
        <v>142712576</v>
      </c>
      <c r="D7994">
        <v>299</v>
      </c>
      <c r="E7994" t="s">
        <v>26628</v>
      </c>
      <c r="F7994">
        <v>8</v>
      </c>
      <c r="G7994" t="s">
        <v>26629</v>
      </c>
      <c r="H7994" t="s">
        <v>31000</v>
      </c>
      <c r="I7994">
        <v>7</v>
      </c>
      <c r="J7994">
        <v>142749468</v>
      </c>
      <c r="K7994">
        <v>142753020</v>
      </c>
      <c r="L7994">
        <v>3553</v>
      </c>
      <c r="M7994">
        <v>1</v>
      </c>
      <c r="N7994">
        <v>5644</v>
      </c>
      <c r="O7994" t="s">
        <v>26625</v>
      </c>
      <c r="P7994">
        <v>-36892</v>
      </c>
      <c r="Q7994" t="s">
        <v>26626</v>
      </c>
      <c r="R7994" t="s">
        <v>26627</v>
      </c>
      <c r="S7994" t="s">
        <v>36444</v>
      </c>
      <c r="T7994">
        <v>0.35387198439864398</v>
      </c>
      <c r="U7994">
        <v>0.603102917160658</v>
      </c>
      <c r="V7994">
        <v>-23.472176639554799</v>
      </c>
      <c r="W7994" t="s">
        <v>40</v>
      </c>
      <c r="X7994" t="s">
        <v>40</v>
      </c>
      <c r="Y7994">
        <v>0</v>
      </c>
      <c r="Z7994">
        <v>0.69013698642955401</v>
      </c>
      <c r="AA7994">
        <v>0.84521697243271998</v>
      </c>
      <c r="AB7994">
        <v>0.52846588549962803</v>
      </c>
      <c r="AC7994">
        <v>0.27780950890804001</v>
      </c>
      <c r="AD7994">
        <v>0.68253123924728298</v>
      </c>
      <c r="AE7994">
        <v>24.4957754054982</v>
      </c>
      <c r="AF7994">
        <v>0.32549523997010099</v>
      </c>
      <c r="AG7994">
        <v>0.70473078222419605</v>
      </c>
      <c r="AH7994">
        <v>-24.421774827263999</v>
      </c>
      <c r="AI7994">
        <v>0.35038410267202102</v>
      </c>
      <c r="AJ7994">
        <v>0.78121606160956403</v>
      </c>
      <c r="AK7994">
        <v>-24.3513855025823</v>
      </c>
    </row>
    <row r="7995" spans="1:37" x14ac:dyDescent="0.2">
      <c r="A7995" t="s">
        <v>24716</v>
      </c>
      <c r="B7995">
        <v>142766905</v>
      </c>
      <c r="C7995">
        <v>142767019</v>
      </c>
      <c r="D7995">
        <v>115</v>
      </c>
      <c r="E7995" t="s">
        <v>26630</v>
      </c>
      <c r="F7995">
        <v>1</v>
      </c>
      <c r="G7995" t="s">
        <v>26631</v>
      </c>
      <c r="H7995" t="s">
        <v>36445</v>
      </c>
      <c r="I7995">
        <v>7</v>
      </c>
      <c r="J7995">
        <v>142770967</v>
      </c>
      <c r="K7995">
        <v>142774558</v>
      </c>
      <c r="L7995">
        <v>3592</v>
      </c>
      <c r="M7995">
        <v>1</v>
      </c>
      <c r="N7995">
        <v>5645</v>
      </c>
      <c r="O7995" t="s">
        <v>26632</v>
      </c>
      <c r="P7995">
        <v>-3948</v>
      </c>
      <c r="Q7995" t="s">
        <v>26633</v>
      </c>
      <c r="R7995" t="s">
        <v>26634</v>
      </c>
      <c r="S7995" t="s">
        <v>36446</v>
      </c>
      <c r="T7995">
        <v>0.152084254673993</v>
      </c>
      <c r="U7995">
        <v>0.603102917160658</v>
      </c>
      <c r="V7995">
        <v>25.920469032214399</v>
      </c>
      <c r="W7995">
        <v>0.38920677604595899</v>
      </c>
      <c r="X7995">
        <v>0.704072456322962</v>
      </c>
      <c r="Y7995">
        <v>-24.8811191070915</v>
      </c>
      <c r="Z7995">
        <v>0.306975110376564</v>
      </c>
      <c r="AA7995">
        <v>0.72610664078822296</v>
      </c>
      <c r="AB7995">
        <v>24.956994929819899</v>
      </c>
      <c r="AC7995">
        <v>0.71753805159658501</v>
      </c>
      <c r="AD7995">
        <v>0.87989882095915395</v>
      </c>
      <c r="AE7995">
        <v>-1.06952933247385</v>
      </c>
      <c r="AF7995">
        <v>4.6407610929182198E-2</v>
      </c>
      <c r="AG7995">
        <v>0.476038960109122</v>
      </c>
      <c r="AH7995">
        <v>25.920469032214399</v>
      </c>
      <c r="AI7995">
        <v>0.35038410267202102</v>
      </c>
      <c r="AJ7995">
        <v>0.78121606160956403</v>
      </c>
      <c r="AK7995">
        <v>-24.850079729310799</v>
      </c>
    </row>
    <row r="7996" spans="1:37" x14ac:dyDescent="0.2">
      <c r="A7996" t="s">
        <v>24716</v>
      </c>
      <c r="B7996">
        <v>142767079</v>
      </c>
      <c r="C7996">
        <v>142767221</v>
      </c>
      <c r="D7996">
        <v>143</v>
      </c>
      <c r="E7996" t="s">
        <v>26635</v>
      </c>
      <c r="F7996">
        <v>1</v>
      </c>
      <c r="G7996" t="s">
        <v>26636</v>
      </c>
      <c r="H7996" t="s">
        <v>36445</v>
      </c>
      <c r="I7996">
        <v>7</v>
      </c>
      <c r="J7996">
        <v>142770967</v>
      </c>
      <c r="K7996">
        <v>142774558</v>
      </c>
      <c r="L7996">
        <v>3592</v>
      </c>
      <c r="M7996">
        <v>1</v>
      </c>
      <c r="N7996">
        <v>5645</v>
      </c>
      <c r="O7996" t="s">
        <v>26632</v>
      </c>
      <c r="P7996">
        <v>-3746</v>
      </c>
      <c r="Q7996" t="s">
        <v>26633</v>
      </c>
      <c r="R7996" t="s">
        <v>26634</v>
      </c>
      <c r="S7996" t="s">
        <v>36446</v>
      </c>
      <c r="T7996">
        <v>0.152084254673993</v>
      </c>
      <c r="U7996">
        <v>0.603102917160658</v>
      </c>
      <c r="V7996">
        <v>25.920469032214399</v>
      </c>
      <c r="W7996">
        <v>0.38920677604595899</v>
      </c>
      <c r="X7996">
        <v>0.704072456322962</v>
      </c>
      <c r="Y7996">
        <v>-24.8811191070915</v>
      </c>
      <c r="Z7996">
        <v>0.306975110376564</v>
      </c>
      <c r="AA7996">
        <v>0.72610664078822296</v>
      </c>
      <c r="AB7996">
        <v>24.956994929819899</v>
      </c>
      <c r="AC7996">
        <v>0.71753805159658501</v>
      </c>
      <c r="AD7996">
        <v>0.87989882095915395</v>
      </c>
      <c r="AE7996">
        <v>-1.06952933247385</v>
      </c>
      <c r="AF7996">
        <v>4.6407610929182198E-2</v>
      </c>
      <c r="AG7996">
        <v>0.476038960109122</v>
      </c>
      <c r="AH7996">
        <v>25.920469032214399</v>
      </c>
      <c r="AI7996">
        <v>0.35038410267202102</v>
      </c>
      <c r="AJ7996">
        <v>0.78121606160956403</v>
      </c>
      <c r="AK7996">
        <v>-24.850079729310799</v>
      </c>
    </row>
    <row r="7997" spans="1:37" x14ac:dyDescent="0.2">
      <c r="A7997" t="s">
        <v>24716</v>
      </c>
      <c r="B7997">
        <v>143266645</v>
      </c>
      <c r="C7997">
        <v>143266889</v>
      </c>
      <c r="D7997">
        <v>245</v>
      </c>
      <c r="E7997" t="s">
        <v>26637</v>
      </c>
      <c r="F7997">
        <v>3</v>
      </c>
      <c r="G7997" t="s">
        <v>26638</v>
      </c>
      <c r="H7997" t="s">
        <v>36447</v>
      </c>
      <c r="I7997">
        <v>7</v>
      </c>
      <c r="J7997">
        <v>143263496</v>
      </c>
      <c r="K7997">
        <v>143264870</v>
      </c>
      <c r="L7997">
        <v>1375</v>
      </c>
      <c r="M7997">
        <v>1</v>
      </c>
      <c r="N7997">
        <v>373156</v>
      </c>
      <c r="O7997" t="s">
        <v>26639</v>
      </c>
      <c r="P7997">
        <v>3149</v>
      </c>
      <c r="Q7997" t="s">
        <v>26640</v>
      </c>
      <c r="R7997" t="s">
        <v>26641</v>
      </c>
      <c r="S7997" t="s">
        <v>36448</v>
      </c>
      <c r="T7997">
        <v>0.32911398597860803</v>
      </c>
      <c r="U7997">
        <v>0.603102917160658</v>
      </c>
      <c r="V7997">
        <v>22.763549588355801</v>
      </c>
      <c r="W7997">
        <v>0.38920677604595899</v>
      </c>
      <c r="X7997">
        <v>0.704072456322962</v>
      </c>
      <c r="Y7997">
        <v>-22.5619157575778</v>
      </c>
      <c r="Z7997">
        <v>0.48464167878831399</v>
      </c>
      <c r="AA7997">
        <v>0.84435025072159198</v>
      </c>
      <c r="AB7997">
        <v>21.800075656861502</v>
      </c>
      <c r="AC7997">
        <v>0.21073619169722799</v>
      </c>
      <c r="AD7997">
        <v>0.68253123924728298</v>
      </c>
      <c r="AE7997">
        <v>-22.5619157575778</v>
      </c>
      <c r="AF7997">
        <v>0.16793847098801201</v>
      </c>
      <c r="AG7997">
        <v>0.68151250837662902</v>
      </c>
      <c r="AH7997">
        <v>22.763549588355801</v>
      </c>
      <c r="AI7997">
        <v>0.52399907623471598</v>
      </c>
      <c r="AJ7997">
        <v>0.78121606160956403</v>
      </c>
      <c r="AK7997">
        <v>-21.693160483336701</v>
      </c>
    </row>
    <row r="7998" spans="1:37" x14ac:dyDescent="0.2">
      <c r="A7998" t="s">
        <v>24716</v>
      </c>
      <c r="B7998">
        <v>143519811</v>
      </c>
      <c r="C7998">
        <v>143520089</v>
      </c>
      <c r="D7998">
        <v>279</v>
      </c>
      <c r="E7998" t="s">
        <v>26642</v>
      </c>
      <c r="F7998">
        <v>3</v>
      </c>
      <c r="G7998" t="s">
        <v>26643</v>
      </c>
      <c r="H7998" t="s">
        <v>36449</v>
      </c>
      <c r="I7998">
        <v>7</v>
      </c>
      <c r="J7998">
        <v>143477873</v>
      </c>
      <c r="K7998">
        <v>143478796</v>
      </c>
      <c r="L7998">
        <v>924</v>
      </c>
      <c r="M7998">
        <v>1</v>
      </c>
      <c r="N7998">
        <v>259287</v>
      </c>
      <c r="O7998" t="s">
        <v>26644</v>
      </c>
      <c r="P7998">
        <v>41938</v>
      </c>
      <c r="Q7998" t="s">
        <v>26645</v>
      </c>
      <c r="R7998" t="s">
        <v>26646</v>
      </c>
      <c r="S7998" t="s">
        <v>36450</v>
      </c>
      <c r="T7998">
        <v>0.506551998792793</v>
      </c>
      <c r="U7998">
        <v>0.78288571403930396</v>
      </c>
      <c r="V7998">
        <v>1.6554463308268801</v>
      </c>
      <c r="W7998">
        <v>0.86214887914709604</v>
      </c>
      <c r="X7998">
        <v>0.95159051474143896</v>
      </c>
      <c r="Y7998">
        <v>-8.4067304424289793E-2</v>
      </c>
      <c r="Z7998">
        <v>0.66713806400786302</v>
      </c>
      <c r="AA7998">
        <v>0.84521697243271998</v>
      </c>
      <c r="AB7998">
        <v>0.74192712398279503</v>
      </c>
      <c r="AC7998">
        <v>0.615069744472027</v>
      </c>
      <c r="AD7998">
        <v>0.87989882095915395</v>
      </c>
      <c r="AE7998">
        <v>-1.08406725534878</v>
      </c>
      <c r="AF7998">
        <v>0.43559387281936701</v>
      </c>
      <c r="AG7998">
        <v>0.80674443595273604</v>
      </c>
      <c r="AH7998">
        <v>2.4400909392132801</v>
      </c>
      <c r="AI7998">
        <v>0.414159359489496</v>
      </c>
      <c r="AJ7998">
        <v>0.78121606160956403</v>
      </c>
      <c r="AK7998">
        <v>0.78468812405165</v>
      </c>
    </row>
    <row r="7999" spans="1:37" x14ac:dyDescent="0.2">
      <c r="A7999" t="s">
        <v>24716</v>
      </c>
      <c r="B7999">
        <v>143901797</v>
      </c>
      <c r="C7999">
        <v>143901978</v>
      </c>
      <c r="D7999">
        <v>182</v>
      </c>
      <c r="E7999" t="s">
        <v>26647</v>
      </c>
      <c r="F7999">
        <v>19</v>
      </c>
      <c r="G7999" t="s">
        <v>26648</v>
      </c>
      <c r="H7999" t="s">
        <v>30987</v>
      </c>
      <c r="I7999">
        <v>7</v>
      </c>
      <c r="J7999">
        <v>143853696</v>
      </c>
      <c r="K7999">
        <v>143902126</v>
      </c>
      <c r="L7999">
        <v>48431</v>
      </c>
      <c r="M7999">
        <v>2</v>
      </c>
      <c r="N7999">
        <v>9747</v>
      </c>
      <c r="O7999" t="s">
        <v>26649</v>
      </c>
      <c r="P7999">
        <v>148</v>
      </c>
      <c r="Q7999" t="s">
        <v>26650</v>
      </c>
      <c r="R7999" t="s">
        <v>26651</v>
      </c>
      <c r="S7999" t="s">
        <v>36451</v>
      </c>
      <c r="T7999" t="s">
        <v>40</v>
      </c>
      <c r="U7999" t="s">
        <v>40</v>
      </c>
      <c r="V7999">
        <v>0</v>
      </c>
      <c r="W7999">
        <v>0.29261482077562401</v>
      </c>
      <c r="X7999">
        <v>0.704072456322962</v>
      </c>
      <c r="Y7999">
        <v>24.9515649500586</v>
      </c>
      <c r="Z7999" t="s">
        <v>40</v>
      </c>
      <c r="AA7999" t="s">
        <v>40</v>
      </c>
      <c r="AB7999">
        <v>0</v>
      </c>
      <c r="AC7999">
        <v>0.45677901822897599</v>
      </c>
      <c r="AD7999">
        <v>0.82872126865393902</v>
      </c>
      <c r="AE7999">
        <v>23.951564994522201</v>
      </c>
      <c r="AF7999" t="s">
        <v>40</v>
      </c>
      <c r="AG7999" t="s">
        <v>40</v>
      </c>
      <c r="AH7999">
        <v>0</v>
      </c>
      <c r="AI7999">
        <v>0.14667288820271701</v>
      </c>
      <c r="AJ7999">
        <v>0.78121606160956403</v>
      </c>
      <c r="AK7999">
        <v>24.9515649500586</v>
      </c>
    </row>
    <row r="8000" spans="1:37" x14ac:dyDescent="0.2">
      <c r="A8000" t="s">
        <v>24716</v>
      </c>
      <c r="B8000">
        <v>143901978</v>
      </c>
      <c r="C8000">
        <v>143902159</v>
      </c>
      <c r="D8000">
        <v>182</v>
      </c>
      <c r="E8000" t="s">
        <v>26652</v>
      </c>
      <c r="F8000">
        <v>12</v>
      </c>
      <c r="G8000" t="s">
        <v>26653</v>
      </c>
      <c r="H8000" t="s">
        <v>30987</v>
      </c>
      <c r="I8000">
        <v>7</v>
      </c>
      <c r="J8000">
        <v>143853696</v>
      </c>
      <c r="K8000">
        <v>143902126</v>
      </c>
      <c r="L8000">
        <v>48431</v>
      </c>
      <c r="M8000">
        <v>2</v>
      </c>
      <c r="N8000">
        <v>9747</v>
      </c>
      <c r="O8000" t="s">
        <v>26649</v>
      </c>
      <c r="P8000">
        <v>0</v>
      </c>
      <c r="Q8000" t="s">
        <v>26650</v>
      </c>
      <c r="R8000" t="s">
        <v>26651</v>
      </c>
      <c r="S8000" t="s">
        <v>36451</v>
      </c>
      <c r="T8000" t="s">
        <v>40</v>
      </c>
      <c r="U8000" t="s">
        <v>40</v>
      </c>
      <c r="V8000">
        <v>0</v>
      </c>
      <c r="W8000">
        <v>0.29261482077562401</v>
      </c>
      <c r="X8000">
        <v>0.704072456322962</v>
      </c>
      <c r="Y8000">
        <v>24.9515649500586</v>
      </c>
      <c r="Z8000" t="s">
        <v>40</v>
      </c>
      <c r="AA8000" t="s">
        <v>40</v>
      </c>
      <c r="AB8000">
        <v>0</v>
      </c>
      <c r="AC8000">
        <v>0.45677901822897599</v>
      </c>
      <c r="AD8000">
        <v>0.82872126865393902</v>
      </c>
      <c r="AE8000">
        <v>23.951564994522201</v>
      </c>
      <c r="AF8000" t="s">
        <v>40</v>
      </c>
      <c r="AG8000" t="s">
        <v>40</v>
      </c>
      <c r="AH8000">
        <v>0</v>
      </c>
      <c r="AI8000">
        <v>0.14667288820271701</v>
      </c>
      <c r="AJ8000">
        <v>0.78121606160956403</v>
      </c>
      <c r="AK8000">
        <v>24.9515649500586</v>
      </c>
    </row>
    <row r="8001" spans="1:37" x14ac:dyDescent="0.2">
      <c r="A8001" t="s">
        <v>24716</v>
      </c>
      <c r="B8001">
        <v>144187984</v>
      </c>
      <c r="C8001">
        <v>144188136</v>
      </c>
      <c r="D8001">
        <v>153</v>
      </c>
      <c r="E8001" t="s">
        <v>26654</v>
      </c>
      <c r="F8001">
        <v>2</v>
      </c>
      <c r="G8001" t="s">
        <v>26655</v>
      </c>
      <c r="H8001" t="s">
        <v>36452</v>
      </c>
      <c r="I8001">
        <v>7</v>
      </c>
      <c r="J8001">
        <v>144183466</v>
      </c>
      <c r="K8001">
        <v>144186080</v>
      </c>
      <c r="L8001">
        <v>2615</v>
      </c>
      <c r="M8001">
        <v>1</v>
      </c>
      <c r="N8001">
        <v>100128553</v>
      </c>
      <c r="O8001" t="s">
        <v>26656</v>
      </c>
      <c r="P8001">
        <v>4518</v>
      </c>
      <c r="Q8001" t="s">
        <v>26657</v>
      </c>
      <c r="R8001" t="s">
        <v>26658</v>
      </c>
      <c r="S8001" t="s">
        <v>36453</v>
      </c>
      <c r="T8001">
        <v>0.60318812523568999</v>
      </c>
      <c r="U8001">
        <v>0.82125442047224695</v>
      </c>
      <c r="V8001">
        <v>-2.5605853548795299</v>
      </c>
      <c r="W8001">
        <v>0.73420570613580904</v>
      </c>
      <c r="X8001">
        <v>0.95159051474143896</v>
      </c>
      <c r="Y8001">
        <v>1.89700580371187</v>
      </c>
      <c r="Z8001">
        <v>0.250572619160632</v>
      </c>
      <c r="AA8001">
        <v>0.72610664078822296</v>
      </c>
      <c r="AB8001">
        <v>-3.5240589388902701</v>
      </c>
      <c r="AC8001">
        <v>0.32081866871113202</v>
      </c>
      <c r="AD8001">
        <v>0.68773325147593101</v>
      </c>
      <c r="AE8001">
        <v>0.89700590315900797</v>
      </c>
      <c r="AF8001">
        <v>1</v>
      </c>
      <c r="AG8001">
        <v>1</v>
      </c>
      <c r="AH8001">
        <v>-1.6309747699400501</v>
      </c>
      <c r="AI8001">
        <v>0.91725052871964496</v>
      </c>
      <c r="AJ8001">
        <v>0.98621344597861504</v>
      </c>
      <c r="AK8001">
        <v>2.7657609644672498</v>
      </c>
    </row>
    <row r="8002" spans="1:37" x14ac:dyDescent="0.2">
      <c r="A8002" t="s">
        <v>24716</v>
      </c>
      <c r="B8002">
        <v>144362917</v>
      </c>
      <c r="C8002">
        <v>144363099</v>
      </c>
      <c r="D8002">
        <v>183</v>
      </c>
      <c r="E8002" t="s">
        <v>26659</v>
      </c>
      <c r="F8002">
        <v>2</v>
      </c>
      <c r="G8002" t="s">
        <v>26660</v>
      </c>
      <c r="H8002" t="s">
        <v>30999</v>
      </c>
      <c r="I8002">
        <v>7</v>
      </c>
      <c r="J8002">
        <v>144364909</v>
      </c>
      <c r="K8002">
        <v>144380631</v>
      </c>
      <c r="L8002">
        <v>15723</v>
      </c>
      <c r="M8002">
        <v>1</v>
      </c>
      <c r="N8002">
        <v>7984</v>
      </c>
      <c r="O8002" t="s">
        <v>26661</v>
      </c>
      <c r="P8002">
        <v>-1810</v>
      </c>
      <c r="Q8002" t="s">
        <v>26662</v>
      </c>
      <c r="R8002" t="s">
        <v>26663</v>
      </c>
      <c r="S8002" t="s">
        <v>36454</v>
      </c>
      <c r="T8002">
        <v>0.17308923567461099</v>
      </c>
      <c r="U8002">
        <v>0.603102917160658</v>
      </c>
      <c r="V8002">
        <v>-24.049325485162701</v>
      </c>
      <c r="W8002">
        <v>0.89107655920673101</v>
      </c>
      <c r="X8002">
        <v>0.95159051474143896</v>
      </c>
      <c r="Y8002">
        <v>3.3443817378193001</v>
      </c>
      <c r="Z8002">
        <v>5.50355599158565E-2</v>
      </c>
      <c r="AA8002">
        <v>0.72610664078822296</v>
      </c>
      <c r="AB8002">
        <v>-24.049325485162701</v>
      </c>
      <c r="AC8002">
        <v>0.75388744886274095</v>
      </c>
      <c r="AD8002">
        <v>0.87989882095915395</v>
      </c>
      <c r="AE8002">
        <v>2.3443818219668899</v>
      </c>
      <c r="AF8002">
        <v>0.32549523997010099</v>
      </c>
      <c r="AG8002">
        <v>0.70473078222419605</v>
      </c>
      <c r="AH8002">
        <v>-23.119714888240701</v>
      </c>
      <c r="AI8002">
        <v>0.56157887380500204</v>
      </c>
      <c r="AJ8002">
        <v>0.78121606160956403</v>
      </c>
      <c r="AK8002">
        <v>4.2131364985055599</v>
      </c>
    </row>
    <row r="8003" spans="1:37" x14ac:dyDescent="0.2">
      <c r="A8003" t="s">
        <v>24716</v>
      </c>
      <c r="B8003">
        <v>144667360</v>
      </c>
      <c r="C8003">
        <v>144667511</v>
      </c>
      <c r="D8003">
        <v>152</v>
      </c>
      <c r="E8003" t="s">
        <v>26664</v>
      </c>
      <c r="F8003">
        <v>0</v>
      </c>
      <c r="G8003" t="s">
        <v>26665</v>
      </c>
      <c r="H8003" t="s">
        <v>30987</v>
      </c>
      <c r="I8003">
        <v>7</v>
      </c>
      <c r="J8003">
        <v>144531110</v>
      </c>
      <c r="K8003">
        <v>144666718</v>
      </c>
      <c r="L8003">
        <v>135609</v>
      </c>
      <c r="M8003">
        <v>2</v>
      </c>
      <c r="N8003">
        <v>27010</v>
      </c>
      <c r="O8003" t="s">
        <v>26666</v>
      </c>
      <c r="P8003">
        <v>-642</v>
      </c>
      <c r="Q8003" t="s">
        <v>26667</v>
      </c>
      <c r="R8003" t="s">
        <v>26668</v>
      </c>
      <c r="S8003" t="s">
        <v>36455</v>
      </c>
      <c r="T8003">
        <v>0.32911398597860803</v>
      </c>
      <c r="U8003">
        <v>0.603102917160658</v>
      </c>
      <c r="V8003">
        <v>21.488879742184398</v>
      </c>
      <c r="W8003">
        <v>0.38920677604595899</v>
      </c>
      <c r="X8003">
        <v>0.704072456322962</v>
      </c>
      <c r="Y8003">
        <v>-21.287245954545401</v>
      </c>
      <c r="Z8003">
        <v>0.48464167878831399</v>
      </c>
      <c r="AA8003">
        <v>0.84435025072159198</v>
      </c>
      <c r="AB8003">
        <v>20.525406083903601</v>
      </c>
      <c r="AC8003">
        <v>0.21073619169722799</v>
      </c>
      <c r="AD8003">
        <v>0.68253123924728298</v>
      </c>
      <c r="AE8003">
        <v>-21.287245954545401</v>
      </c>
      <c r="AF8003">
        <v>0.16793847098801201</v>
      </c>
      <c r="AG8003">
        <v>0.68151250837662902</v>
      </c>
      <c r="AH8003">
        <v>21.488879742184398</v>
      </c>
      <c r="AI8003">
        <v>0.52399907623471598</v>
      </c>
      <c r="AJ8003">
        <v>0.78121606160956403</v>
      </c>
      <c r="AK8003">
        <v>-20.418490953517701</v>
      </c>
    </row>
    <row r="8004" spans="1:37" x14ac:dyDescent="0.2">
      <c r="A8004" t="s">
        <v>24716</v>
      </c>
      <c r="B8004">
        <v>146018653</v>
      </c>
      <c r="C8004">
        <v>146018827</v>
      </c>
      <c r="D8004">
        <v>175</v>
      </c>
      <c r="E8004" t="s">
        <v>26669</v>
      </c>
      <c r="F8004">
        <v>1</v>
      </c>
      <c r="G8004" t="s">
        <v>26670</v>
      </c>
      <c r="H8004" t="s">
        <v>31000</v>
      </c>
      <c r="I8004">
        <v>7</v>
      </c>
      <c r="J8004">
        <v>146116002</v>
      </c>
      <c r="K8004">
        <v>146839861</v>
      </c>
      <c r="L8004">
        <v>723860</v>
      </c>
      <c r="M8004">
        <v>1</v>
      </c>
      <c r="N8004">
        <v>26047</v>
      </c>
      <c r="O8004" t="s">
        <v>26671</v>
      </c>
      <c r="P8004">
        <v>-97175</v>
      </c>
      <c r="Q8004" t="s">
        <v>26672</v>
      </c>
      <c r="R8004" t="s">
        <v>26673</v>
      </c>
      <c r="S8004" t="s">
        <v>36456</v>
      </c>
      <c r="T8004">
        <v>0.35387198439864398</v>
      </c>
      <c r="U8004">
        <v>0.603102917160658</v>
      </c>
      <c r="V8004">
        <v>-21.4721770114893</v>
      </c>
      <c r="W8004">
        <v>0.29261482077562401</v>
      </c>
      <c r="X8004">
        <v>0.704072456322962</v>
      </c>
      <c r="Y8004">
        <v>21.801341778338699</v>
      </c>
      <c r="Z8004">
        <v>0.69013698642955401</v>
      </c>
      <c r="AA8004">
        <v>0.84521697243271998</v>
      </c>
      <c r="AB8004">
        <v>-0.70830952304820005</v>
      </c>
      <c r="AC8004">
        <v>0.27780950890804001</v>
      </c>
      <c r="AD8004">
        <v>0.68253123924728298</v>
      </c>
      <c r="AE8004">
        <v>21.711910464888799</v>
      </c>
      <c r="AF8004">
        <v>0.32549523997010099</v>
      </c>
      <c r="AG8004">
        <v>0.70473078222419605</v>
      </c>
      <c r="AH8004">
        <v>-21.637909905549702</v>
      </c>
      <c r="AI8004">
        <v>0.56157887380500204</v>
      </c>
      <c r="AJ8004">
        <v>0.78121606160956403</v>
      </c>
      <c r="AK8004">
        <v>1.3291642709368301</v>
      </c>
    </row>
    <row r="8005" spans="1:37" x14ac:dyDescent="0.2">
      <c r="A8005" t="s">
        <v>24716</v>
      </c>
      <c r="B8005">
        <v>146018827</v>
      </c>
      <c r="C8005">
        <v>146019001</v>
      </c>
      <c r="D8005">
        <v>175</v>
      </c>
      <c r="E8005" t="s">
        <v>26674</v>
      </c>
      <c r="F8005">
        <v>2</v>
      </c>
      <c r="G8005" t="s">
        <v>26675</v>
      </c>
      <c r="H8005" t="s">
        <v>31000</v>
      </c>
      <c r="I8005">
        <v>7</v>
      </c>
      <c r="J8005">
        <v>146116002</v>
      </c>
      <c r="K8005">
        <v>146839861</v>
      </c>
      <c r="L8005">
        <v>723860</v>
      </c>
      <c r="M8005">
        <v>1</v>
      </c>
      <c r="N8005">
        <v>26047</v>
      </c>
      <c r="O8005" t="s">
        <v>26671</v>
      </c>
      <c r="P8005">
        <v>-97001</v>
      </c>
      <c r="Q8005" t="s">
        <v>26672</v>
      </c>
      <c r="R8005" t="s">
        <v>26673</v>
      </c>
      <c r="S8005" t="s">
        <v>36456</v>
      </c>
      <c r="T8005">
        <v>0.35387198439864398</v>
      </c>
      <c r="U8005">
        <v>0.603102917160658</v>
      </c>
      <c r="V8005">
        <v>-21.4721770114893</v>
      </c>
      <c r="W8005">
        <v>0.29261482077562401</v>
      </c>
      <c r="X8005">
        <v>0.704072456322962</v>
      </c>
      <c r="Y8005">
        <v>21.801341778338699</v>
      </c>
      <c r="Z8005">
        <v>0.69013698642955401</v>
      </c>
      <c r="AA8005">
        <v>0.84521697243271998</v>
      </c>
      <c r="AB8005">
        <v>-0.70830952304820005</v>
      </c>
      <c r="AC8005">
        <v>0.27780950890804001</v>
      </c>
      <c r="AD8005">
        <v>0.68253123924728298</v>
      </c>
      <c r="AE8005">
        <v>21.711910464888799</v>
      </c>
      <c r="AF8005">
        <v>0.32549523997010099</v>
      </c>
      <c r="AG8005">
        <v>0.70473078222419605</v>
      </c>
      <c r="AH8005">
        <v>-21.637909905549702</v>
      </c>
      <c r="AI8005">
        <v>0.56157887380500204</v>
      </c>
      <c r="AJ8005">
        <v>0.78121606160956403</v>
      </c>
      <c r="AK8005">
        <v>1.3291642709368301</v>
      </c>
    </row>
    <row r="8006" spans="1:37" x14ac:dyDescent="0.2">
      <c r="A8006" t="s">
        <v>24716</v>
      </c>
      <c r="B8006">
        <v>146157610</v>
      </c>
      <c r="C8006">
        <v>146157770</v>
      </c>
      <c r="D8006">
        <v>161</v>
      </c>
      <c r="E8006" t="s">
        <v>26676</v>
      </c>
      <c r="F8006">
        <v>2</v>
      </c>
      <c r="G8006" t="s">
        <v>26677</v>
      </c>
      <c r="H8006" t="s">
        <v>36457</v>
      </c>
      <c r="I8006">
        <v>7</v>
      </c>
      <c r="J8006">
        <v>146116948</v>
      </c>
      <c r="K8006">
        <v>147146755</v>
      </c>
      <c r="L8006">
        <v>1029808</v>
      </c>
      <c r="M8006">
        <v>1</v>
      </c>
      <c r="N8006">
        <v>26047</v>
      </c>
      <c r="O8006" t="s">
        <v>26678</v>
      </c>
      <c r="P8006">
        <v>40662</v>
      </c>
      <c r="Q8006" t="s">
        <v>26672</v>
      </c>
      <c r="R8006" t="s">
        <v>26673</v>
      </c>
      <c r="S8006" t="s">
        <v>36456</v>
      </c>
      <c r="T8006">
        <v>0.32911398597860803</v>
      </c>
      <c r="U8006">
        <v>0.603102917160658</v>
      </c>
      <c r="V8006">
        <v>22.387988058389599</v>
      </c>
      <c r="W8006">
        <v>0.19708796505849599</v>
      </c>
      <c r="X8006">
        <v>0.704072456322962</v>
      </c>
      <c r="Y8006">
        <v>2.96021936190539</v>
      </c>
      <c r="Z8006">
        <v>0.136920528570767</v>
      </c>
      <c r="AA8006">
        <v>0.72610664078822296</v>
      </c>
      <c r="AB8006">
        <v>24.317673832728701</v>
      </c>
      <c r="AC8006">
        <v>0.56718065613419599</v>
      </c>
      <c r="AD8006">
        <v>0.87989882095915395</v>
      </c>
      <c r="AE8006">
        <v>1.9602194007473901</v>
      </c>
      <c r="AF8006">
        <v>0.68997179462344205</v>
      </c>
      <c r="AG8006">
        <v>0.83846513202101103</v>
      </c>
      <c r="AH8006">
        <v>-1.68458500165106</v>
      </c>
      <c r="AI8006">
        <v>4.7931312381433402E-2</v>
      </c>
      <c r="AJ8006">
        <v>0.78121606160956403</v>
      </c>
      <c r="AK8006">
        <v>3.8289745789135701</v>
      </c>
    </row>
    <row r="8007" spans="1:37" x14ac:dyDescent="0.2">
      <c r="A8007" t="s">
        <v>24716</v>
      </c>
      <c r="B8007">
        <v>146157770</v>
      </c>
      <c r="C8007">
        <v>146157930</v>
      </c>
      <c r="D8007">
        <v>161</v>
      </c>
      <c r="E8007" t="s">
        <v>26679</v>
      </c>
      <c r="F8007">
        <v>0</v>
      </c>
      <c r="G8007" t="s">
        <v>26680</v>
      </c>
      <c r="H8007" t="s">
        <v>36457</v>
      </c>
      <c r="I8007">
        <v>7</v>
      </c>
      <c r="J8007">
        <v>146116948</v>
      </c>
      <c r="K8007">
        <v>147146755</v>
      </c>
      <c r="L8007">
        <v>1029808</v>
      </c>
      <c r="M8007">
        <v>1</v>
      </c>
      <c r="N8007">
        <v>26047</v>
      </c>
      <c r="O8007" t="s">
        <v>26678</v>
      </c>
      <c r="P8007">
        <v>40822</v>
      </c>
      <c r="Q8007" t="s">
        <v>26672</v>
      </c>
      <c r="R8007" t="s">
        <v>26673</v>
      </c>
      <c r="S8007" t="s">
        <v>36456</v>
      </c>
      <c r="T8007">
        <v>0.82428589498249905</v>
      </c>
      <c r="U8007">
        <v>1</v>
      </c>
      <c r="V8007">
        <v>8.5684922839775704E-2</v>
      </c>
      <c r="W8007">
        <v>0.36256946372552101</v>
      </c>
      <c r="X8007">
        <v>0.704072456322962</v>
      </c>
      <c r="Y8007">
        <v>-0.31851087651555898</v>
      </c>
      <c r="Z8007">
        <v>0.96285389083203998</v>
      </c>
      <c r="AA8007">
        <v>0.99919698600769702</v>
      </c>
      <c r="AB8007">
        <v>-1.9386756752285701E-2</v>
      </c>
      <c r="AC8007">
        <v>7.4890254103272699E-2</v>
      </c>
      <c r="AD8007">
        <v>0.59349407180048697</v>
      </c>
      <c r="AE8007">
        <v>-0.50653575028424302</v>
      </c>
      <c r="AF8007">
        <v>0.80764471414718597</v>
      </c>
      <c r="AG8007">
        <v>0.91441942617204097</v>
      </c>
      <c r="AH8007">
        <v>0.150013977359125</v>
      </c>
      <c r="AI8007">
        <v>0.98133297472366499</v>
      </c>
      <c r="AJ8007">
        <v>0.98789258377071898</v>
      </c>
      <c r="AK8007">
        <v>-3.5243012027324799E-2</v>
      </c>
    </row>
    <row r="8008" spans="1:37" x14ac:dyDescent="0.2">
      <c r="A8008" t="s">
        <v>24716</v>
      </c>
      <c r="B8008">
        <v>146157930</v>
      </c>
      <c r="C8008">
        <v>146158090</v>
      </c>
      <c r="D8008">
        <v>161</v>
      </c>
      <c r="E8008" t="s">
        <v>26681</v>
      </c>
      <c r="F8008">
        <v>3</v>
      </c>
      <c r="G8008" t="s">
        <v>26682</v>
      </c>
      <c r="H8008" t="s">
        <v>36457</v>
      </c>
      <c r="I8008">
        <v>7</v>
      </c>
      <c r="J8008">
        <v>146116948</v>
      </c>
      <c r="K8008">
        <v>147146755</v>
      </c>
      <c r="L8008">
        <v>1029808</v>
      </c>
      <c r="M8008">
        <v>1</v>
      </c>
      <c r="N8008">
        <v>26047</v>
      </c>
      <c r="O8008" t="s">
        <v>26678</v>
      </c>
      <c r="P8008">
        <v>40982</v>
      </c>
      <c r="Q8008" t="s">
        <v>26672</v>
      </c>
      <c r="R8008" t="s">
        <v>26673</v>
      </c>
      <c r="S8008" t="s">
        <v>36456</v>
      </c>
      <c r="T8008">
        <v>0.82428589498249905</v>
      </c>
      <c r="U8008">
        <v>1</v>
      </c>
      <c r="V8008">
        <v>8.5684922839775704E-2</v>
      </c>
      <c r="W8008">
        <v>0.36256946372552101</v>
      </c>
      <c r="X8008">
        <v>0.704072456322962</v>
      </c>
      <c r="Y8008">
        <v>-0.31851087651555898</v>
      </c>
      <c r="Z8008">
        <v>0.96285389083203998</v>
      </c>
      <c r="AA8008">
        <v>0.99919698600769702</v>
      </c>
      <c r="AB8008">
        <v>-1.9386756752285701E-2</v>
      </c>
      <c r="AC8008">
        <v>7.4890254103272699E-2</v>
      </c>
      <c r="AD8008">
        <v>0.59349407180048697</v>
      </c>
      <c r="AE8008">
        <v>-0.50653575028424302</v>
      </c>
      <c r="AF8008">
        <v>0.80764471414718597</v>
      </c>
      <c r="AG8008">
        <v>0.91441942617204097</v>
      </c>
      <c r="AH8008">
        <v>0.150013977359125</v>
      </c>
      <c r="AI8008">
        <v>0.98133297472366499</v>
      </c>
      <c r="AJ8008">
        <v>0.98789258377071898</v>
      </c>
      <c r="AK8008">
        <v>-3.5243012027324799E-2</v>
      </c>
    </row>
    <row r="8009" spans="1:37" x14ac:dyDescent="0.2">
      <c r="A8009" t="s">
        <v>24716</v>
      </c>
      <c r="B8009">
        <v>147847683</v>
      </c>
      <c r="C8009">
        <v>147847865</v>
      </c>
      <c r="D8009">
        <v>183</v>
      </c>
      <c r="E8009" t="s">
        <v>26683</v>
      </c>
      <c r="F8009">
        <v>2</v>
      </c>
      <c r="G8009" t="s">
        <v>26684</v>
      </c>
      <c r="H8009" t="s">
        <v>36458</v>
      </c>
      <c r="I8009">
        <v>7</v>
      </c>
      <c r="J8009">
        <v>147894156</v>
      </c>
      <c r="K8009">
        <v>147903602</v>
      </c>
      <c r="L8009">
        <v>9447</v>
      </c>
      <c r="M8009">
        <v>1</v>
      </c>
      <c r="N8009">
        <v>26047</v>
      </c>
      <c r="O8009" t="s">
        <v>26685</v>
      </c>
      <c r="P8009">
        <v>-46291</v>
      </c>
      <c r="Q8009" t="s">
        <v>26672</v>
      </c>
      <c r="R8009" t="s">
        <v>26673</v>
      </c>
      <c r="S8009" t="s">
        <v>36456</v>
      </c>
      <c r="T8009">
        <v>0.92491960599920797</v>
      </c>
      <c r="U8009">
        <v>1</v>
      </c>
      <c r="V8009">
        <v>0.62445913398031605</v>
      </c>
      <c r="W8009">
        <v>0.65813138465521204</v>
      </c>
      <c r="X8009">
        <v>0.950310876473066</v>
      </c>
      <c r="Y8009">
        <v>0.18412781900153199</v>
      </c>
      <c r="Z8009">
        <v>0.53283611294324495</v>
      </c>
      <c r="AA8009">
        <v>0.84521697243271998</v>
      </c>
      <c r="AB8009">
        <v>-0.14940940021249499</v>
      </c>
      <c r="AC8009">
        <v>0.38672314267929397</v>
      </c>
      <c r="AD8009">
        <v>0.80178524666305895</v>
      </c>
      <c r="AE8009">
        <v>-0.38142526304372099</v>
      </c>
      <c r="AF8009">
        <v>0.44137390325507397</v>
      </c>
      <c r="AG8009">
        <v>0.80674443595273604</v>
      </c>
      <c r="AH8009">
        <v>1.2835833090820099</v>
      </c>
      <c r="AI8009">
        <v>0.97109558922606898</v>
      </c>
      <c r="AJ8009">
        <v>0.98789258377071898</v>
      </c>
      <c r="AK8009">
        <v>0.64167747273732101</v>
      </c>
    </row>
    <row r="8010" spans="1:37" x14ac:dyDescent="0.2">
      <c r="A8010" t="s">
        <v>24716</v>
      </c>
      <c r="B8010">
        <v>147847865</v>
      </c>
      <c r="C8010">
        <v>147848047</v>
      </c>
      <c r="D8010">
        <v>183</v>
      </c>
      <c r="E8010" t="s">
        <v>26686</v>
      </c>
      <c r="F8010">
        <v>4</v>
      </c>
      <c r="G8010" t="s">
        <v>26687</v>
      </c>
      <c r="H8010" t="s">
        <v>36458</v>
      </c>
      <c r="I8010">
        <v>7</v>
      </c>
      <c r="J8010">
        <v>147894156</v>
      </c>
      <c r="K8010">
        <v>147903602</v>
      </c>
      <c r="L8010">
        <v>9447</v>
      </c>
      <c r="M8010">
        <v>1</v>
      </c>
      <c r="N8010">
        <v>26047</v>
      </c>
      <c r="O8010" t="s">
        <v>26685</v>
      </c>
      <c r="P8010">
        <v>-46109</v>
      </c>
      <c r="Q8010" t="s">
        <v>26672</v>
      </c>
      <c r="R8010" t="s">
        <v>26673</v>
      </c>
      <c r="S8010" t="s">
        <v>36456</v>
      </c>
      <c r="T8010">
        <v>0.92491960599920797</v>
      </c>
      <c r="U8010">
        <v>1</v>
      </c>
      <c r="V8010">
        <v>0.62445913398031605</v>
      </c>
      <c r="W8010">
        <v>0.65813138465521204</v>
      </c>
      <c r="X8010">
        <v>0.950310876473066</v>
      </c>
      <c r="Y8010">
        <v>0.18412781900153199</v>
      </c>
      <c r="Z8010">
        <v>0.53283611294324495</v>
      </c>
      <c r="AA8010">
        <v>0.84521697243271998</v>
      </c>
      <c r="AB8010">
        <v>-0.14940940021249499</v>
      </c>
      <c r="AC8010">
        <v>0.38672314267929397</v>
      </c>
      <c r="AD8010">
        <v>0.80178524666305895</v>
      </c>
      <c r="AE8010">
        <v>-0.38142526304372099</v>
      </c>
      <c r="AF8010">
        <v>0.44137390325507397</v>
      </c>
      <c r="AG8010">
        <v>0.80674443595273604</v>
      </c>
      <c r="AH8010">
        <v>1.2835833090820099</v>
      </c>
      <c r="AI8010">
        <v>0.97109558922606898</v>
      </c>
      <c r="AJ8010">
        <v>0.98789258377071898</v>
      </c>
      <c r="AK8010">
        <v>0.64167747273732101</v>
      </c>
    </row>
    <row r="8011" spans="1:37" x14ac:dyDescent="0.2">
      <c r="A8011" t="s">
        <v>24716</v>
      </c>
      <c r="B8011">
        <v>148363953</v>
      </c>
      <c r="C8011">
        <v>148364233</v>
      </c>
      <c r="D8011">
        <v>281</v>
      </c>
      <c r="E8011" t="s">
        <v>26688</v>
      </c>
      <c r="F8011">
        <v>20</v>
      </c>
      <c r="G8011" t="s">
        <v>26689</v>
      </c>
      <c r="H8011" t="s">
        <v>36459</v>
      </c>
      <c r="I8011">
        <v>7</v>
      </c>
      <c r="J8011">
        <v>148381393</v>
      </c>
      <c r="K8011">
        <v>148417844</v>
      </c>
      <c r="L8011">
        <v>36452</v>
      </c>
      <c r="M8011">
        <v>1</v>
      </c>
      <c r="N8011">
        <v>26047</v>
      </c>
      <c r="O8011" t="s">
        <v>26690</v>
      </c>
      <c r="P8011">
        <v>-17160</v>
      </c>
      <c r="Q8011" t="s">
        <v>26672</v>
      </c>
      <c r="R8011" t="s">
        <v>26673</v>
      </c>
      <c r="S8011" t="s">
        <v>36456</v>
      </c>
      <c r="T8011">
        <v>0.35387198439864398</v>
      </c>
      <c r="U8011">
        <v>0.603102917160658</v>
      </c>
      <c r="V8011">
        <v>-21.288414402537601</v>
      </c>
      <c r="W8011">
        <v>0.89107655920673101</v>
      </c>
      <c r="X8011">
        <v>0.95159051474143896</v>
      </c>
      <c r="Y8011">
        <v>2.9660996345250501</v>
      </c>
      <c r="Z8011">
        <v>0.69013698642955401</v>
      </c>
      <c r="AA8011">
        <v>0.84521697243271998</v>
      </c>
      <c r="AB8011">
        <v>1.7973805325779499</v>
      </c>
      <c r="AC8011">
        <v>0.75388744886274095</v>
      </c>
      <c r="AD8011">
        <v>0.87989882095915395</v>
      </c>
      <c r="AE8011">
        <v>1.9660997134740801</v>
      </c>
      <c r="AF8011">
        <v>0.32549523997010099</v>
      </c>
      <c r="AG8011">
        <v>0.70473078222419605</v>
      </c>
      <c r="AH8011">
        <v>-23.257053774300001</v>
      </c>
      <c r="AI8011">
        <v>0.56157887380500204</v>
      </c>
      <c r="AJ8011">
        <v>0.78121606160956403</v>
      </c>
      <c r="AK8011">
        <v>3.8348545916139001</v>
      </c>
    </row>
    <row r="8012" spans="1:37" x14ac:dyDescent="0.2">
      <c r="A8012" t="s">
        <v>24716</v>
      </c>
      <c r="B8012">
        <v>149201689</v>
      </c>
      <c r="C8012">
        <v>149201913</v>
      </c>
      <c r="D8012">
        <v>225</v>
      </c>
      <c r="E8012" t="s">
        <v>26691</v>
      </c>
      <c r="F8012">
        <v>2</v>
      </c>
      <c r="G8012" t="s">
        <v>26692</v>
      </c>
      <c r="H8012" t="s">
        <v>36460</v>
      </c>
      <c r="I8012">
        <v>7</v>
      </c>
      <c r="J8012">
        <v>149206636</v>
      </c>
      <c r="K8012">
        <v>149207386</v>
      </c>
      <c r="L8012">
        <v>751</v>
      </c>
      <c r="M8012">
        <v>1</v>
      </c>
      <c r="N8012">
        <v>8427</v>
      </c>
      <c r="O8012" t="s">
        <v>26693</v>
      </c>
      <c r="P8012">
        <v>-4723</v>
      </c>
      <c r="Q8012" t="s">
        <v>26694</v>
      </c>
      <c r="R8012" t="s">
        <v>26695</v>
      </c>
      <c r="S8012" t="s">
        <v>36461</v>
      </c>
      <c r="T8012">
        <v>1</v>
      </c>
      <c r="U8012">
        <v>1</v>
      </c>
      <c r="V8012">
        <v>-2.4108354321543302</v>
      </c>
      <c r="W8012">
        <v>0.20525741147413201</v>
      </c>
      <c r="X8012">
        <v>0.704072456322962</v>
      </c>
      <c r="Y8012">
        <v>-23.8519454870743</v>
      </c>
      <c r="Z8012">
        <v>1</v>
      </c>
      <c r="AA8012">
        <v>1</v>
      </c>
      <c r="AB8012">
        <v>-2.6600734315667398</v>
      </c>
      <c r="AC8012">
        <v>0.30184355666711699</v>
      </c>
      <c r="AD8012">
        <v>0.68253123924728298</v>
      </c>
      <c r="AE8012">
        <v>-3.3622829254546498</v>
      </c>
      <c r="AF8012">
        <v>1</v>
      </c>
      <c r="AG8012">
        <v>1</v>
      </c>
      <c r="AH8012">
        <v>-1.63791790264823</v>
      </c>
      <c r="AI8012">
        <v>0.24456414000292601</v>
      </c>
      <c r="AJ8012">
        <v>0.78121606160956403</v>
      </c>
      <c r="AK8012">
        <v>-23.1981353606038</v>
      </c>
    </row>
    <row r="8013" spans="1:37" x14ac:dyDescent="0.2">
      <c r="A8013" t="s">
        <v>24716</v>
      </c>
      <c r="B8013">
        <v>149377399</v>
      </c>
      <c r="C8013">
        <v>149377584</v>
      </c>
      <c r="D8013">
        <v>186</v>
      </c>
      <c r="E8013" t="s">
        <v>26696</v>
      </c>
      <c r="F8013">
        <v>1</v>
      </c>
      <c r="G8013" t="s">
        <v>26697</v>
      </c>
      <c r="H8013" t="s">
        <v>31000</v>
      </c>
      <c r="I8013">
        <v>7</v>
      </c>
      <c r="J8013">
        <v>149398204</v>
      </c>
      <c r="K8013">
        <v>149401456</v>
      </c>
      <c r="L8013">
        <v>3253</v>
      </c>
      <c r="M8013">
        <v>1</v>
      </c>
      <c r="N8013">
        <v>101928733</v>
      </c>
      <c r="O8013" t="s">
        <v>26698</v>
      </c>
      <c r="P8013">
        <v>-20620</v>
      </c>
      <c r="Q8013" t="s">
        <v>26699</v>
      </c>
      <c r="R8013" t="s">
        <v>26700</v>
      </c>
      <c r="S8013" t="s">
        <v>36462</v>
      </c>
      <c r="T8013">
        <v>0.35387198439864398</v>
      </c>
      <c r="U8013">
        <v>0.603102917160658</v>
      </c>
      <c r="V8013">
        <v>-24.248077860811701</v>
      </c>
      <c r="W8013">
        <v>0.123414495547065</v>
      </c>
      <c r="X8013">
        <v>0.704072456322962</v>
      </c>
      <c r="Y8013">
        <v>24.636341976349399</v>
      </c>
      <c r="Z8013">
        <v>0.184235113180511</v>
      </c>
      <c r="AA8013">
        <v>0.72610664078822296</v>
      </c>
      <c r="AB8013">
        <v>-24.248077860811701</v>
      </c>
      <c r="AC8013">
        <v>0.27780950890804001</v>
      </c>
      <c r="AD8013">
        <v>0.68253123924728298</v>
      </c>
      <c r="AE8013">
        <v>23.636342031671202</v>
      </c>
      <c r="AF8013">
        <v>0.501741946288212</v>
      </c>
      <c r="AG8013">
        <v>0.80674443595273604</v>
      </c>
      <c r="AH8013">
        <v>-23.318467254213399</v>
      </c>
      <c r="AI8013">
        <v>3.6185182304427702E-2</v>
      </c>
      <c r="AJ8013">
        <v>0.78121606160956403</v>
      </c>
      <c r="AK8013">
        <v>24.636341976349399</v>
      </c>
    </row>
    <row r="8014" spans="1:37" x14ac:dyDescent="0.2">
      <c r="A8014" t="s">
        <v>24716</v>
      </c>
      <c r="B8014">
        <v>149377584</v>
      </c>
      <c r="C8014">
        <v>149377769</v>
      </c>
      <c r="D8014">
        <v>186</v>
      </c>
      <c r="E8014" t="s">
        <v>26701</v>
      </c>
      <c r="F8014">
        <v>2</v>
      </c>
      <c r="G8014" t="s">
        <v>26702</v>
      </c>
      <c r="H8014" t="s">
        <v>31000</v>
      </c>
      <c r="I8014">
        <v>7</v>
      </c>
      <c r="J8014">
        <v>149398204</v>
      </c>
      <c r="K8014">
        <v>149401456</v>
      </c>
      <c r="L8014">
        <v>3253</v>
      </c>
      <c r="M8014">
        <v>1</v>
      </c>
      <c r="N8014">
        <v>101928733</v>
      </c>
      <c r="O8014" t="s">
        <v>26698</v>
      </c>
      <c r="P8014">
        <v>-20435</v>
      </c>
      <c r="Q8014" t="s">
        <v>26699</v>
      </c>
      <c r="R8014" t="s">
        <v>26700</v>
      </c>
      <c r="S8014" t="s">
        <v>36462</v>
      </c>
      <c r="T8014">
        <v>0.35387198439864398</v>
      </c>
      <c r="U8014">
        <v>0.603102917160658</v>
      </c>
      <c r="V8014">
        <v>-24.248077860811701</v>
      </c>
      <c r="W8014">
        <v>0.123414495547065</v>
      </c>
      <c r="X8014">
        <v>0.704072456322962</v>
      </c>
      <c r="Y8014">
        <v>24.636341976349399</v>
      </c>
      <c r="Z8014">
        <v>0.184235113180511</v>
      </c>
      <c r="AA8014">
        <v>0.72610664078822296</v>
      </c>
      <c r="AB8014">
        <v>-24.248077860811701</v>
      </c>
      <c r="AC8014">
        <v>0.27780950890804001</v>
      </c>
      <c r="AD8014">
        <v>0.68253123924728298</v>
      </c>
      <c r="AE8014">
        <v>23.636342031671202</v>
      </c>
      <c r="AF8014">
        <v>0.501741946288212</v>
      </c>
      <c r="AG8014">
        <v>0.80674443595273604</v>
      </c>
      <c r="AH8014">
        <v>-23.318467254213399</v>
      </c>
      <c r="AI8014">
        <v>3.6185182304427702E-2</v>
      </c>
      <c r="AJ8014">
        <v>0.78121606160956403</v>
      </c>
      <c r="AK8014">
        <v>24.636341976349399</v>
      </c>
    </row>
    <row r="8015" spans="1:37" x14ac:dyDescent="0.2">
      <c r="A8015" t="s">
        <v>24716</v>
      </c>
      <c r="B8015">
        <v>149398304</v>
      </c>
      <c r="C8015">
        <v>149398467</v>
      </c>
      <c r="D8015">
        <v>164</v>
      </c>
      <c r="E8015" t="s">
        <v>26703</v>
      </c>
      <c r="F8015">
        <v>5</v>
      </c>
      <c r="G8015" t="s">
        <v>26704</v>
      </c>
      <c r="H8015" t="s">
        <v>30987</v>
      </c>
      <c r="I8015">
        <v>7</v>
      </c>
      <c r="J8015">
        <v>149398204</v>
      </c>
      <c r="K8015">
        <v>149401456</v>
      </c>
      <c r="L8015">
        <v>3253</v>
      </c>
      <c r="M8015">
        <v>1</v>
      </c>
      <c r="N8015">
        <v>101928733</v>
      </c>
      <c r="O8015" t="s">
        <v>26698</v>
      </c>
      <c r="P8015">
        <v>100</v>
      </c>
      <c r="Q8015" t="s">
        <v>26699</v>
      </c>
      <c r="R8015" t="s">
        <v>26700</v>
      </c>
      <c r="S8015" t="s">
        <v>36462</v>
      </c>
      <c r="T8015">
        <v>0.32911398597860803</v>
      </c>
      <c r="U8015">
        <v>0.603102917160658</v>
      </c>
      <c r="V8015">
        <v>23.933474477236398</v>
      </c>
      <c r="W8015">
        <v>0.20525741147413201</v>
      </c>
      <c r="X8015">
        <v>0.704072456322962</v>
      </c>
      <c r="Y8015">
        <v>-24.814924437639299</v>
      </c>
      <c r="Z8015">
        <v>0.306975110376564</v>
      </c>
      <c r="AA8015">
        <v>0.72610664078822296</v>
      </c>
      <c r="AB8015">
        <v>24.053084208838001</v>
      </c>
      <c r="AC8015">
        <v>7.0489011448141195E-2</v>
      </c>
      <c r="AD8015">
        <v>0.57684129297949804</v>
      </c>
      <c r="AE8015">
        <v>-24.814924437639299</v>
      </c>
      <c r="AF8015">
        <v>0.64997455747578503</v>
      </c>
      <c r="AG8015">
        <v>0.80674443595273604</v>
      </c>
      <c r="AH8015">
        <v>0.83835752112449302</v>
      </c>
      <c r="AI8015">
        <v>0.35038410267202102</v>
      </c>
      <c r="AJ8015">
        <v>0.78121606160956403</v>
      </c>
      <c r="AK8015">
        <v>-23.9461690112973</v>
      </c>
    </row>
    <row r="8016" spans="1:37" x14ac:dyDescent="0.2">
      <c r="A8016" t="s">
        <v>24716</v>
      </c>
      <c r="B8016">
        <v>149398467</v>
      </c>
      <c r="C8016">
        <v>149398630</v>
      </c>
      <c r="D8016">
        <v>164</v>
      </c>
      <c r="E8016" t="s">
        <v>26705</v>
      </c>
      <c r="F8016">
        <v>8</v>
      </c>
      <c r="G8016" t="s">
        <v>26706</v>
      </c>
      <c r="H8016" t="s">
        <v>30987</v>
      </c>
      <c r="I8016">
        <v>7</v>
      </c>
      <c r="J8016">
        <v>149398204</v>
      </c>
      <c r="K8016">
        <v>149401456</v>
      </c>
      <c r="L8016">
        <v>3253</v>
      </c>
      <c r="M8016">
        <v>1</v>
      </c>
      <c r="N8016">
        <v>101928733</v>
      </c>
      <c r="O8016" t="s">
        <v>26698</v>
      </c>
      <c r="P8016">
        <v>263</v>
      </c>
      <c r="Q8016" t="s">
        <v>26699</v>
      </c>
      <c r="R8016" t="s">
        <v>26700</v>
      </c>
      <c r="S8016" t="s">
        <v>36462</v>
      </c>
      <c r="T8016">
        <v>0.32911398597860803</v>
      </c>
      <c r="U8016">
        <v>0.603102917160658</v>
      </c>
      <c r="V8016">
        <v>24.085477561676498</v>
      </c>
      <c r="W8016">
        <v>0.20525741147413201</v>
      </c>
      <c r="X8016">
        <v>0.704072456322962</v>
      </c>
      <c r="Y8016">
        <v>-24.9592901877717</v>
      </c>
      <c r="Z8016">
        <v>0.306975110376564</v>
      </c>
      <c r="AA8016">
        <v>0.72610664078822296</v>
      </c>
      <c r="AB8016">
        <v>24.197449955732498</v>
      </c>
      <c r="AC8016">
        <v>7.0489011448141195E-2</v>
      </c>
      <c r="AD8016">
        <v>0.57684129297949804</v>
      </c>
      <c r="AE8016">
        <v>-24.9592901877717</v>
      </c>
      <c r="AF8016">
        <v>0.64997455747578503</v>
      </c>
      <c r="AG8016">
        <v>0.80674443595273604</v>
      </c>
      <c r="AH8016">
        <v>0.852857096451898</v>
      </c>
      <c r="AI8016">
        <v>0.35038410267202102</v>
      </c>
      <c r="AJ8016">
        <v>0.78121606160956403</v>
      </c>
      <c r="AK8016">
        <v>-24.090534757584599</v>
      </c>
    </row>
    <row r="8017" spans="1:37" x14ac:dyDescent="0.2">
      <c r="A8017" t="s">
        <v>24716</v>
      </c>
      <c r="B8017">
        <v>149398630</v>
      </c>
      <c r="C8017">
        <v>149398793</v>
      </c>
      <c r="D8017">
        <v>164</v>
      </c>
      <c r="E8017" t="s">
        <v>26707</v>
      </c>
      <c r="F8017">
        <v>7</v>
      </c>
      <c r="G8017" t="s">
        <v>26708</v>
      </c>
      <c r="H8017" t="s">
        <v>30987</v>
      </c>
      <c r="I8017">
        <v>7</v>
      </c>
      <c r="J8017">
        <v>149398204</v>
      </c>
      <c r="K8017">
        <v>149401456</v>
      </c>
      <c r="L8017">
        <v>3253</v>
      </c>
      <c r="M8017">
        <v>1</v>
      </c>
      <c r="N8017">
        <v>101928733</v>
      </c>
      <c r="O8017" t="s">
        <v>26698</v>
      </c>
      <c r="P8017">
        <v>426</v>
      </c>
      <c r="Q8017" t="s">
        <v>26699</v>
      </c>
      <c r="R8017" t="s">
        <v>26700</v>
      </c>
      <c r="S8017" t="s">
        <v>36462</v>
      </c>
      <c r="T8017">
        <v>0.32911398597860803</v>
      </c>
      <c r="U8017">
        <v>0.603102917160658</v>
      </c>
      <c r="V8017">
        <v>24.085477561676498</v>
      </c>
      <c r="W8017">
        <v>0.20525741147413201</v>
      </c>
      <c r="X8017">
        <v>0.704072456322962</v>
      </c>
      <c r="Y8017">
        <v>-24.9592901877717</v>
      </c>
      <c r="Z8017">
        <v>0.306975110376564</v>
      </c>
      <c r="AA8017">
        <v>0.72610664078822296</v>
      </c>
      <c r="AB8017">
        <v>24.197449955732498</v>
      </c>
      <c r="AC8017">
        <v>7.0489011448141195E-2</v>
      </c>
      <c r="AD8017">
        <v>0.57684129297949804</v>
      </c>
      <c r="AE8017">
        <v>-24.9592901877717</v>
      </c>
      <c r="AF8017">
        <v>0.64997455747578503</v>
      </c>
      <c r="AG8017">
        <v>0.80674443595273604</v>
      </c>
      <c r="AH8017">
        <v>0.852857096451898</v>
      </c>
      <c r="AI8017">
        <v>0.35038410267202102</v>
      </c>
      <c r="AJ8017">
        <v>0.78121606160956403</v>
      </c>
      <c r="AK8017">
        <v>-24.090534757584599</v>
      </c>
    </row>
    <row r="8018" spans="1:37" x14ac:dyDescent="0.2">
      <c r="A8018" t="s">
        <v>24716</v>
      </c>
      <c r="B8018">
        <v>149560210</v>
      </c>
      <c r="C8018">
        <v>149560391</v>
      </c>
      <c r="D8018">
        <v>182</v>
      </c>
      <c r="E8018" t="s">
        <v>26709</v>
      </c>
      <c r="F8018">
        <v>4</v>
      </c>
      <c r="G8018" t="s">
        <v>26710</v>
      </c>
      <c r="H8018" t="s">
        <v>36463</v>
      </c>
      <c r="I8018">
        <v>7</v>
      </c>
      <c r="J8018">
        <v>149558786</v>
      </c>
      <c r="K8018">
        <v>149621150</v>
      </c>
      <c r="L8018">
        <v>62365</v>
      </c>
      <c r="M8018">
        <v>2</v>
      </c>
      <c r="N8018">
        <v>79970</v>
      </c>
      <c r="O8018" t="s">
        <v>26711</v>
      </c>
      <c r="P8018">
        <v>60759</v>
      </c>
      <c r="Q8018" t="s">
        <v>26712</v>
      </c>
      <c r="R8018" t="s">
        <v>26713</v>
      </c>
      <c r="S8018" t="s">
        <v>36464</v>
      </c>
      <c r="T8018">
        <v>0.58193367309619304</v>
      </c>
      <c r="U8018">
        <v>0.81360520874211995</v>
      </c>
      <c r="V8018">
        <v>1.0198137713817801</v>
      </c>
      <c r="W8018">
        <v>0.73420570613580904</v>
      </c>
      <c r="X8018">
        <v>0.95159051474143896</v>
      </c>
      <c r="Y8018">
        <v>0.79482855520901696</v>
      </c>
      <c r="Z8018">
        <v>0.67668369291718</v>
      </c>
      <c r="AA8018">
        <v>0.84521697243271998</v>
      </c>
      <c r="AB8018">
        <v>1.1426216736457</v>
      </c>
      <c r="AC8018">
        <v>0.57231913103016896</v>
      </c>
      <c r="AD8018">
        <v>0.87989882095915395</v>
      </c>
      <c r="AE8018">
        <v>1.7155779182551401</v>
      </c>
      <c r="AF8018">
        <v>0.58335538524185004</v>
      </c>
      <c r="AG8018">
        <v>0.80674443595273604</v>
      </c>
      <c r="AH8018">
        <v>0.28533644844414202</v>
      </c>
      <c r="AI8018">
        <v>0.34585949959488699</v>
      </c>
      <c r="AJ8018">
        <v>0.78121606160956403</v>
      </c>
      <c r="AK8018">
        <v>-0.65633740183134504</v>
      </c>
    </row>
    <row r="8019" spans="1:37" x14ac:dyDescent="0.2">
      <c r="A8019" t="s">
        <v>24716</v>
      </c>
      <c r="B8019">
        <v>149560391</v>
      </c>
      <c r="C8019">
        <v>149560572</v>
      </c>
      <c r="D8019">
        <v>182</v>
      </c>
      <c r="E8019" t="s">
        <v>26714</v>
      </c>
      <c r="F8019">
        <v>2</v>
      </c>
      <c r="G8019" t="s">
        <v>26715</v>
      </c>
      <c r="H8019" t="s">
        <v>36463</v>
      </c>
      <c r="I8019">
        <v>7</v>
      </c>
      <c r="J8019">
        <v>149558786</v>
      </c>
      <c r="K8019">
        <v>149621150</v>
      </c>
      <c r="L8019">
        <v>62365</v>
      </c>
      <c r="M8019">
        <v>2</v>
      </c>
      <c r="N8019">
        <v>79970</v>
      </c>
      <c r="O8019" t="s">
        <v>26711</v>
      </c>
      <c r="P8019">
        <v>60578</v>
      </c>
      <c r="Q8019" t="s">
        <v>26712</v>
      </c>
      <c r="R8019" t="s">
        <v>26713</v>
      </c>
      <c r="S8019" t="s">
        <v>36464</v>
      </c>
      <c r="T8019">
        <v>0.58193367309619304</v>
      </c>
      <c r="U8019">
        <v>0.81360520874211995</v>
      </c>
      <c r="V8019">
        <v>1.0198137713817801</v>
      </c>
      <c r="W8019">
        <v>0.73420570613580904</v>
      </c>
      <c r="X8019">
        <v>0.95159051474143896</v>
      </c>
      <c r="Y8019">
        <v>0.79482855520901696</v>
      </c>
      <c r="Z8019">
        <v>0.67668369291718</v>
      </c>
      <c r="AA8019">
        <v>0.84521697243271998</v>
      </c>
      <c r="AB8019">
        <v>1.1426216736457</v>
      </c>
      <c r="AC8019">
        <v>0.57231913103016896</v>
      </c>
      <c r="AD8019">
        <v>0.87989882095915395</v>
      </c>
      <c r="AE8019">
        <v>1.7155779182551401</v>
      </c>
      <c r="AF8019">
        <v>0.58335538524185004</v>
      </c>
      <c r="AG8019">
        <v>0.80674443595273604</v>
      </c>
      <c r="AH8019">
        <v>0.28533644844414202</v>
      </c>
      <c r="AI8019">
        <v>0.34585949959488699</v>
      </c>
      <c r="AJ8019">
        <v>0.78121606160956403</v>
      </c>
      <c r="AK8019">
        <v>-0.65633740183134504</v>
      </c>
    </row>
    <row r="8020" spans="1:37" x14ac:dyDescent="0.2">
      <c r="A8020" t="s">
        <v>24716</v>
      </c>
      <c r="B8020">
        <v>149827840</v>
      </c>
      <c r="C8020">
        <v>149827998</v>
      </c>
      <c r="D8020">
        <v>159</v>
      </c>
      <c r="E8020" t="s">
        <v>26716</v>
      </c>
      <c r="F8020">
        <v>11</v>
      </c>
      <c r="G8020" t="s">
        <v>26717</v>
      </c>
      <c r="H8020" t="s">
        <v>36465</v>
      </c>
      <c r="I8020">
        <v>7</v>
      </c>
      <c r="J8020">
        <v>149824562</v>
      </c>
      <c r="K8020">
        <v>149833978</v>
      </c>
      <c r="L8020">
        <v>9417</v>
      </c>
      <c r="M8020">
        <v>1</v>
      </c>
      <c r="N8020">
        <v>23145</v>
      </c>
      <c r="O8020" t="s">
        <v>26718</v>
      </c>
      <c r="P8020">
        <v>3278</v>
      </c>
      <c r="Q8020" t="s">
        <v>26719</v>
      </c>
      <c r="R8020" t="s">
        <v>26720</v>
      </c>
      <c r="S8020" t="s">
        <v>36466</v>
      </c>
      <c r="T8020">
        <v>1</v>
      </c>
      <c r="U8020">
        <v>1</v>
      </c>
      <c r="V8020">
        <v>-1.11801012598739</v>
      </c>
      <c r="W8020">
        <v>0.90129300205075202</v>
      </c>
      <c r="X8020">
        <v>0.95159051474143896</v>
      </c>
      <c r="Y8020">
        <v>-0.76970400864543598</v>
      </c>
      <c r="Z8020">
        <v>1</v>
      </c>
      <c r="AA8020">
        <v>1</v>
      </c>
      <c r="AB8020">
        <v>-1.9400655487088001</v>
      </c>
      <c r="AC8020">
        <v>0.59090205226999604</v>
      </c>
      <c r="AD8020">
        <v>0.87989882095915395</v>
      </c>
      <c r="AE8020">
        <v>-1.76970395746835</v>
      </c>
      <c r="AF8020">
        <v>1</v>
      </c>
      <c r="AG8020">
        <v>1</v>
      </c>
      <c r="AH8020">
        <v>-0.25216548177140402</v>
      </c>
      <c r="AI8020">
        <v>0.43521265639500101</v>
      </c>
      <c r="AJ8020">
        <v>0.78121606160956403</v>
      </c>
      <c r="AK8020">
        <v>9.9051433279417095E-2</v>
      </c>
    </row>
    <row r="8021" spans="1:37" x14ac:dyDescent="0.2">
      <c r="A8021" t="s">
        <v>24716</v>
      </c>
      <c r="B8021">
        <v>149827998</v>
      </c>
      <c r="C8021">
        <v>149828156</v>
      </c>
      <c r="D8021">
        <v>159</v>
      </c>
      <c r="E8021" t="s">
        <v>26721</v>
      </c>
      <c r="F8021">
        <v>2</v>
      </c>
      <c r="G8021" t="s">
        <v>26722</v>
      </c>
      <c r="H8021" t="s">
        <v>36467</v>
      </c>
      <c r="I8021">
        <v>7</v>
      </c>
      <c r="J8021">
        <v>149824562</v>
      </c>
      <c r="K8021">
        <v>149833978</v>
      </c>
      <c r="L8021">
        <v>9417</v>
      </c>
      <c r="M8021">
        <v>1</v>
      </c>
      <c r="N8021">
        <v>23145</v>
      </c>
      <c r="O8021" t="s">
        <v>26718</v>
      </c>
      <c r="P8021">
        <v>3436</v>
      </c>
      <c r="Q8021" t="s">
        <v>26719</v>
      </c>
      <c r="R8021" t="s">
        <v>26720</v>
      </c>
      <c r="S8021" t="s">
        <v>36466</v>
      </c>
      <c r="T8021">
        <v>1</v>
      </c>
      <c r="U8021">
        <v>1</v>
      </c>
      <c r="V8021">
        <v>-1.11801012598739</v>
      </c>
      <c r="W8021">
        <v>0.90129300205075202</v>
      </c>
      <c r="X8021">
        <v>0.95159051474143896</v>
      </c>
      <c r="Y8021">
        <v>-0.76970400864543598</v>
      </c>
      <c r="Z8021">
        <v>1</v>
      </c>
      <c r="AA8021">
        <v>1</v>
      </c>
      <c r="AB8021">
        <v>-1.9400655487088001</v>
      </c>
      <c r="AC8021">
        <v>0.59090205226999604</v>
      </c>
      <c r="AD8021">
        <v>0.87989882095915395</v>
      </c>
      <c r="AE8021">
        <v>-1.76970395746835</v>
      </c>
      <c r="AF8021">
        <v>1</v>
      </c>
      <c r="AG8021">
        <v>1</v>
      </c>
      <c r="AH8021">
        <v>-0.25216548177140402</v>
      </c>
      <c r="AI8021">
        <v>0.43521265639500101</v>
      </c>
      <c r="AJ8021">
        <v>0.78121606160956403</v>
      </c>
      <c r="AK8021">
        <v>9.9051433279417095E-2</v>
      </c>
    </row>
    <row r="8022" spans="1:37" x14ac:dyDescent="0.2">
      <c r="A8022" t="s">
        <v>24716</v>
      </c>
      <c r="B8022">
        <v>150032352</v>
      </c>
      <c r="C8022">
        <v>150032502</v>
      </c>
      <c r="D8022">
        <v>151</v>
      </c>
      <c r="E8022" t="s">
        <v>26723</v>
      </c>
      <c r="F8022">
        <v>2</v>
      </c>
      <c r="G8022" t="s">
        <v>26724</v>
      </c>
      <c r="H8022" t="s">
        <v>30999</v>
      </c>
      <c r="I8022">
        <v>7</v>
      </c>
      <c r="J8022">
        <v>150033653</v>
      </c>
      <c r="K8022">
        <v>150045092</v>
      </c>
      <c r="L8022">
        <v>11440</v>
      </c>
      <c r="M8022">
        <v>1</v>
      </c>
      <c r="N8022">
        <v>100134040</v>
      </c>
      <c r="O8022" t="s">
        <v>26725</v>
      </c>
      <c r="P8022">
        <v>-1151</v>
      </c>
      <c r="Q8022" t="s">
        <v>40</v>
      </c>
      <c r="R8022" t="s">
        <v>26726</v>
      </c>
      <c r="S8022" t="s">
        <v>36468</v>
      </c>
      <c r="T8022">
        <v>0.97213403838398904</v>
      </c>
      <c r="U8022">
        <v>1</v>
      </c>
      <c r="V8022">
        <v>9.5487571109318894E-2</v>
      </c>
      <c r="W8022" t="s">
        <v>40</v>
      </c>
      <c r="X8022" t="s">
        <v>40</v>
      </c>
      <c r="Y8022">
        <v>0</v>
      </c>
      <c r="Z8022">
        <v>0.69013698642955401</v>
      </c>
      <c r="AA8022">
        <v>0.84521697243271998</v>
      </c>
      <c r="AB8022">
        <v>-0.867986454877824</v>
      </c>
      <c r="AC8022">
        <v>0.27780950890804001</v>
      </c>
      <c r="AD8022">
        <v>0.68253123924728298</v>
      </c>
      <c r="AE8022">
        <v>23.7990952282405</v>
      </c>
      <c r="AF8022">
        <v>0.61410715005536498</v>
      </c>
      <c r="AG8022">
        <v>0.80674443595273604</v>
      </c>
      <c r="AH8022">
        <v>1.0250981435105899</v>
      </c>
      <c r="AI8022">
        <v>0.35038410267202102</v>
      </c>
      <c r="AJ8022">
        <v>0.78121606160956403</v>
      </c>
      <c r="AK8022">
        <v>-23.6547053293096</v>
      </c>
    </row>
    <row r="8023" spans="1:37" x14ac:dyDescent="0.2">
      <c r="A8023" t="s">
        <v>24716</v>
      </c>
      <c r="B8023">
        <v>150053975</v>
      </c>
      <c r="C8023">
        <v>150054138</v>
      </c>
      <c r="D8023">
        <v>164</v>
      </c>
      <c r="E8023" t="s">
        <v>26727</v>
      </c>
      <c r="F8023">
        <v>1</v>
      </c>
      <c r="G8023" t="s">
        <v>26728</v>
      </c>
      <c r="H8023" t="s">
        <v>36469</v>
      </c>
      <c r="I8023">
        <v>7</v>
      </c>
      <c r="J8023">
        <v>150043587</v>
      </c>
      <c r="K8023">
        <v>150045088</v>
      </c>
      <c r="L8023">
        <v>1502</v>
      </c>
      <c r="M8023">
        <v>1</v>
      </c>
      <c r="N8023">
        <v>100134040</v>
      </c>
      <c r="O8023" t="s">
        <v>26729</v>
      </c>
      <c r="P8023">
        <v>10388</v>
      </c>
      <c r="Q8023" t="s">
        <v>40</v>
      </c>
      <c r="R8023" t="s">
        <v>26726</v>
      </c>
      <c r="S8023" t="s">
        <v>36468</v>
      </c>
      <c r="T8023">
        <v>0.35387198439864398</v>
      </c>
      <c r="U8023">
        <v>0.603102917160658</v>
      </c>
      <c r="V8023">
        <v>-24.6842137876022</v>
      </c>
      <c r="W8023">
        <v>0.94541066367716797</v>
      </c>
      <c r="X8023">
        <v>0.95159051474143896</v>
      </c>
      <c r="Y8023">
        <v>-0.43147927333694902</v>
      </c>
      <c r="Z8023">
        <v>0.184235113180511</v>
      </c>
      <c r="AA8023">
        <v>0.72610664078822296</v>
      </c>
      <c r="AB8023">
        <v>-24.6842137876022</v>
      </c>
      <c r="AC8023">
        <v>0.71753805159658501</v>
      </c>
      <c r="AD8023">
        <v>0.87989882095915395</v>
      </c>
      <c r="AE8023">
        <v>-1.4314791942904801</v>
      </c>
      <c r="AF8023">
        <v>0.501741946288212</v>
      </c>
      <c r="AG8023">
        <v>0.80674443595273604</v>
      </c>
      <c r="AH8023">
        <v>-23.754603163913</v>
      </c>
      <c r="AI8023">
        <v>0.59609816080359102</v>
      </c>
      <c r="AJ8023">
        <v>0.78121606160956403</v>
      </c>
      <c r="AK8023">
        <v>0.43727614496532402</v>
      </c>
    </row>
    <row r="8024" spans="1:37" x14ac:dyDescent="0.2">
      <c r="A8024" t="s">
        <v>24716</v>
      </c>
      <c r="B8024">
        <v>150054157</v>
      </c>
      <c r="C8024">
        <v>150054308</v>
      </c>
      <c r="D8024">
        <v>152</v>
      </c>
      <c r="E8024" t="s">
        <v>26730</v>
      </c>
      <c r="F8024">
        <v>0</v>
      </c>
      <c r="G8024" t="s">
        <v>26731</v>
      </c>
      <c r="H8024" t="s">
        <v>36469</v>
      </c>
      <c r="I8024">
        <v>7</v>
      </c>
      <c r="J8024">
        <v>150043587</v>
      </c>
      <c r="K8024">
        <v>150045088</v>
      </c>
      <c r="L8024">
        <v>1502</v>
      </c>
      <c r="M8024">
        <v>1</v>
      </c>
      <c r="N8024">
        <v>100134040</v>
      </c>
      <c r="O8024" t="s">
        <v>26729</v>
      </c>
      <c r="P8024">
        <v>10570</v>
      </c>
      <c r="Q8024" t="s">
        <v>40</v>
      </c>
      <c r="R8024" t="s">
        <v>26726</v>
      </c>
      <c r="S8024" t="s">
        <v>36468</v>
      </c>
      <c r="T8024">
        <v>0.35387198439864398</v>
      </c>
      <c r="U8024">
        <v>0.603102917160658</v>
      </c>
      <c r="V8024">
        <v>-24.5772985878023</v>
      </c>
      <c r="W8024">
        <v>0.94541066367716797</v>
      </c>
      <c r="X8024">
        <v>0.95159051474143896</v>
      </c>
      <c r="Y8024">
        <v>-0.324564073929134</v>
      </c>
      <c r="Z8024">
        <v>0.184235113180511</v>
      </c>
      <c r="AA8024">
        <v>0.72610664078822296</v>
      </c>
      <c r="AB8024">
        <v>-24.5772985878023</v>
      </c>
      <c r="AC8024">
        <v>0.71753805159658501</v>
      </c>
      <c r="AD8024">
        <v>0.87989882095915395</v>
      </c>
      <c r="AE8024">
        <v>-1.32456399488266</v>
      </c>
      <c r="AF8024">
        <v>0.501741946288212</v>
      </c>
      <c r="AG8024">
        <v>0.80674443595273604</v>
      </c>
      <c r="AH8024">
        <v>-23.647687967837701</v>
      </c>
      <c r="AI8024">
        <v>0.59609816080359102</v>
      </c>
      <c r="AJ8024">
        <v>0.78121606160956403</v>
      </c>
      <c r="AK8024">
        <v>0.544191340648565</v>
      </c>
    </row>
    <row r="8025" spans="1:37" x14ac:dyDescent="0.2">
      <c r="A8025" t="s">
        <v>24716</v>
      </c>
      <c r="B8025">
        <v>150071642</v>
      </c>
      <c r="C8025">
        <v>150071806</v>
      </c>
      <c r="D8025">
        <v>165</v>
      </c>
      <c r="E8025" t="s">
        <v>26732</v>
      </c>
      <c r="F8025">
        <v>4</v>
      </c>
      <c r="G8025" t="s">
        <v>26733</v>
      </c>
      <c r="H8025" t="s">
        <v>36470</v>
      </c>
      <c r="I8025">
        <v>7</v>
      </c>
      <c r="J8025">
        <v>150043587</v>
      </c>
      <c r="K8025">
        <v>150045088</v>
      </c>
      <c r="L8025">
        <v>1502</v>
      </c>
      <c r="M8025">
        <v>1</v>
      </c>
      <c r="N8025">
        <v>100134040</v>
      </c>
      <c r="O8025" t="s">
        <v>26729</v>
      </c>
      <c r="P8025">
        <v>28055</v>
      </c>
      <c r="Q8025" t="s">
        <v>40</v>
      </c>
      <c r="R8025" t="s">
        <v>26726</v>
      </c>
      <c r="S8025" t="s">
        <v>36468</v>
      </c>
      <c r="T8025">
        <v>0.36175652054861202</v>
      </c>
      <c r="U8025">
        <v>0.61461982054267605</v>
      </c>
      <c r="V8025">
        <v>0.98733802401212301</v>
      </c>
      <c r="W8025">
        <v>0.82334044518041904</v>
      </c>
      <c r="X8025">
        <v>0.95159051474143896</v>
      </c>
      <c r="Y8025">
        <v>0.84209061897841797</v>
      </c>
      <c r="Z8025">
        <v>0.94067464303402304</v>
      </c>
      <c r="AA8025">
        <v>0.99919698600769702</v>
      </c>
      <c r="AB8025">
        <v>2.3863921863907098E-2</v>
      </c>
      <c r="AC8025">
        <v>0.80663457842721298</v>
      </c>
      <c r="AD8025">
        <v>0.927694743810204</v>
      </c>
      <c r="AE8025">
        <v>0.59231936028068499</v>
      </c>
      <c r="AF8025">
        <v>7.3108539881442502E-2</v>
      </c>
      <c r="AG8025">
        <v>0.61358003653225202</v>
      </c>
      <c r="AH8025">
        <v>1.9169486549093999</v>
      </c>
      <c r="AI8025">
        <v>0.84469820681520702</v>
      </c>
      <c r="AJ8025">
        <v>0.95957881738831197</v>
      </c>
      <c r="AK8025">
        <v>0.70361521245405001</v>
      </c>
    </row>
    <row r="8026" spans="1:37" x14ac:dyDescent="0.2">
      <c r="A8026" t="s">
        <v>24716</v>
      </c>
      <c r="B8026">
        <v>150310823</v>
      </c>
      <c r="C8026">
        <v>150310979</v>
      </c>
      <c r="D8026">
        <v>157</v>
      </c>
      <c r="E8026" t="s">
        <v>26734</v>
      </c>
      <c r="F8026">
        <v>3</v>
      </c>
      <c r="G8026" t="s">
        <v>26735</v>
      </c>
      <c r="H8026" t="s">
        <v>36471</v>
      </c>
      <c r="I8026">
        <v>7</v>
      </c>
      <c r="J8026">
        <v>150247213</v>
      </c>
      <c r="K8026">
        <v>150302980</v>
      </c>
      <c r="L8026">
        <v>55768</v>
      </c>
      <c r="M8026">
        <v>2</v>
      </c>
      <c r="N8026">
        <v>653857</v>
      </c>
      <c r="O8026" t="s">
        <v>26736</v>
      </c>
      <c r="P8026">
        <v>-7843</v>
      </c>
      <c r="Q8026" t="s">
        <v>26737</v>
      </c>
      <c r="R8026" t="s">
        <v>26738</v>
      </c>
      <c r="S8026" t="s">
        <v>36472</v>
      </c>
      <c r="T8026">
        <v>0.152084254673993</v>
      </c>
      <c r="U8026">
        <v>0.603102917160658</v>
      </c>
      <c r="V8026">
        <v>23.885899678704799</v>
      </c>
      <c r="W8026">
        <v>0.113079289867903</v>
      </c>
      <c r="X8026">
        <v>0.704072456322962</v>
      </c>
      <c r="Y8026">
        <v>-25.287009787912599</v>
      </c>
      <c r="Z8026">
        <v>0.136920528570767</v>
      </c>
      <c r="AA8026">
        <v>0.72610664078822296</v>
      </c>
      <c r="AB8026">
        <v>24.913603758549201</v>
      </c>
      <c r="AC8026">
        <v>0.122775156056933</v>
      </c>
      <c r="AD8026">
        <v>0.68253123924728298</v>
      </c>
      <c r="AE8026">
        <v>-2.4188174563993901</v>
      </c>
      <c r="AF8026">
        <v>0.52568734144070195</v>
      </c>
      <c r="AG8026">
        <v>0.80674443595273604</v>
      </c>
      <c r="AH8026">
        <v>-0.57318811033935702</v>
      </c>
      <c r="AI8026">
        <v>0.17351581260912399</v>
      </c>
      <c r="AJ8026">
        <v>0.78121606160956403</v>
      </c>
      <c r="AK8026">
        <v>-24.806688558144199</v>
      </c>
    </row>
    <row r="8027" spans="1:37" x14ac:dyDescent="0.2">
      <c r="A8027" t="s">
        <v>24716</v>
      </c>
      <c r="B8027">
        <v>150971086</v>
      </c>
      <c r="C8027">
        <v>150971260</v>
      </c>
      <c r="D8027">
        <v>175</v>
      </c>
      <c r="E8027" t="s">
        <v>26739</v>
      </c>
      <c r="F8027">
        <v>2</v>
      </c>
      <c r="G8027" t="s">
        <v>26740</v>
      </c>
      <c r="H8027" t="s">
        <v>36473</v>
      </c>
      <c r="I8027">
        <v>7</v>
      </c>
      <c r="J8027">
        <v>150949415</v>
      </c>
      <c r="K8027">
        <v>150978136</v>
      </c>
      <c r="L8027">
        <v>28722</v>
      </c>
      <c r="M8027">
        <v>2</v>
      </c>
      <c r="N8027">
        <v>3757</v>
      </c>
      <c r="O8027" t="s">
        <v>26741</v>
      </c>
      <c r="P8027">
        <v>6876</v>
      </c>
      <c r="Q8027" t="s">
        <v>26742</v>
      </c>
      <c r="R8027" t="s">
        <v>26743</v>
      </c>
      <c r="S8027" t="s">
        <v>36474</v>
      </c>
      <c r="T8027">
        <v>0.32911398597860803</v>
      </c>
      <c r="U8027">
        <v>0.603102917160658</v>
      </c>
      <c r="V8027">
        <v>23.5858071656655</v>
      </c>
      <c r="W8027">
        <v>0.94541066367716797</v>
      </c>
      <c r="X8027">
        <v>0.95159051474143896</v>
      </c>
      <c r="Y8027">
        <v>-0.55944013201486598</v>
      </c>
      <c r="Z8027">
        <v>0.203350924423461</v>
      </c>
      <c r="AA8027">
        <v>0.72610664078822296</v>
      </c>
      <c r="AB8027">
        <v>24.600288013434099</v>
      </c>
      <c r="AC8027">
        <v>0.92091778829119397</v>
      </c>
      <c r="AD8027">
        <v>0.94068432309766403</v>
      </c>
      <c r="AE8027">
        <v>-0.45148873878635998</v>
      </c>
      <c r="AF8027">
        <v>0.98343762640780896</v>
      </c>
      <c r="AG8027">
        <v>1</v>
      </c>
      <c r="AH8027">
        <v>-0.555493672465038</v>
      </c>
      <c r="AI8027">
        <v>0.98342151819761803</v>
      </c>
      <c r="AJ8027">
        <v>0.98789258377071898</v>
      </c>
      <c r="AK8027">
        <v>-0.411103772757685</v>
      </c>
    </row>
    <row r="8028" spans="1:37" x14ac:dyDescent="0.2">
      <c r="A8028" t="s">
        <v>24716</v>
      </c>
      <c r="B8028">
        <v>150971260</v>
      </c>
      <c r="C8028">
        <v>150971434</v>
      </c>
      <c r="D8028">
        <v>175</v>
      </c>
      <c r="E8028" t="s">
        <v>26744</v>
      </c>
      <c r="F8028">
        <v>4</v>
      </c>
      <c r="G8028" t="s">
        <v>26745</v>
      </c>
      <c r="H8028" t="s">
        <v>36473</v>
      </c>
      <c r="I8028">
        <v>7</v>
      </c>
      <c r="J8028">
        <v>150949415</v>
      </c>
      <c r="K8028">
        <v>150978136</v>
      </c>
      <c r="L8028">
        <v>28722</v>
      </c>
      <c r="M8028">
        <v>2</v>
      </c>
      <c r="N8028">
        <v>3757</v>
      </c>
      <c r="O8028" t="s">
        <v>26741</v>
      </c>
      <c r="P8028">
        <v>6702</v>
      </c>
      <c r="Q8028" t="s">
        <v>26742</v>
      </c>
      <c r="R8028" t="s">
        <v>26743</v>
      </c>
      <c r="S8028" t="s">
        <v>36474</v>
      </c>
      <c r="T8028">
        <v>0.32911398597860803</v>
      </c>
      <c r="U8028">
        <v>0.603102917160658</v>
      </c>
      <c r="V8028">
        <v>23.5858071656655</v>
      </c>
      <c r="W8028">
        <v>0.94541066367716797</v>
      </c>
      <c r="X8028">
        <v>0.95159051474143896</v>
      </c>
      <c r="Y8028">
        <v>-0.74001236896637101</v>
      </c>
      <c r="Z8028">
        <v>0.203350924423461</v>
      </c>
      <c r="AA8028">
        <v>0.72610664078822296</v>
      </c>
      <c r="AB8028">
        <v>24.6848701958254</v>
      </c>
      <c r="AC8028">
        <v>0.92091778829119397</v>
      </c>
      <c r="AD8028">
        <v>0.94068432309766403</v>
      </c>
      <c r="AE8028">
        <v>-0.63206097573786602</v>
      </c>
      <c r="AF8028">
        <v>0.98343762640780896</v>
      </c>
      <c r="AG8028">
        <v>1</v>
      </c>
      <c r="AH8028">
        <v>-0.66775717456345995</v>
      </c>
      <c r="AI8028">
        <v>0.98342151819761803</v>
      </c>
      <c r="AJ8028">
        <v>0.98789258377071898</v>
      </c>
      <c r="AK8028">
        <v>-0.52336727456425303</v>
      </c>
    </row>
    <row r="8029" spans="1:37" x14ac:dyDescent="0.2">
      <c r="A8029" t="s">
        <v>24716</v>
      </c>
      <c r="B8029">
        <v>151131917</v>
      </c>
      <c r="C8029">
        <v>151132095</v>
      </c>
      <c r="D8029">
        <v>179</v>
      </c>
      <c r="E8029" t="s">
        <v>26746</v>
      </c>
      <c r="F8029">
        <v>4</v>
      </c>
      <c r="G8029" t="s">
        <v>26747</v>
      </c>
      <c r="H8029" t="s">
        <v>31032</v>
      </c>
      <c r="I8029">
        <v>7</v>
      </c>
      <c r="J8029">
        <v>151134425</v>
      </c>
      <c r="K8029">
        <v>151144436</v>
      </c>
      <c r="L8029">
        <v>10012</v>
      </c>
      <c r="M8029">
        <v>1</v>
      </c>
      <c r="N8029">
        <v>116988</v>
      </c>
      <c r="O8029" t="s">
        <v>26748</v>
      </c>
      <c r="P8029">
        <v>-2330</v>
      </c>
      <c r="Q8029" t="s">
        <v>26749</v>
      </c>
      <c r="R8029" t="s">
        <v>26750</v>
      </c>
      <c r="S8029" t="s">
        <v>36475</v>
      </c>
      <c r="T8029">
        <v>0.583211159830616</v>
      </c>
      <c r="U8029">
        <v>0.81360520874211995</v>
      </c>
      <c r="V8029">
        <v>-0.73806966252054096</v>
      </c>
      <c r="W8029">
        <v>0.86214887914709604</v>
      </c>
      <c r="X8029">
        <v>0.95159051474143896</v>
      </c>
      <c r="Y8029">
        <v>-5.6585425769667803E-2</v>
      </c>
      <c r="Z8029">
        <v>0.693404429441695</v>
      </c>
      <c r="AA8029">
        <v>0.84521697243271998</v>
      </c>
      <c r="AB8029">
        <v>-0.17564007628380601</v>
      </c>
      <c r="AC8029">
        <v>0.615069744472027</v>
      </c>
      <c r="AD8029">
        <v>0.87989882095915395</v>
      </c>
      <c r="AE8029">
        <v>-1.0565853533828999</v>
      </c>
      <c r="AF8029">
        <v>0.52568734144070195</v>
      </c>
      <c r="AG8029">
        <v>0.80674443595273604</v>
      </c>
      <c r="AH8029">
        <v>-0.86037097835310405</v>
      </c>
      <c r="AI8029">
        <v>0.414159359489496</v>
      </c>
      <c r="AJ8029">
        <v>0.78121606160956403</v>
      </c>
      <c r="AK8029">
        <v>0.81216998345430103</v>
      </c>
    </row>
    <row r="8030" spans="1:37" x14ac:dyDescent="0.2">
      <c r="A8030" t="s">
        <v>24716</v>
      </c>
      <c r="B8030">
        <v>151132095</v>
      </c>
      <c r="C8030">
        <v>151132273</v>
      </c>
      <c r="D8030">
        <v>179</v>
      </c>
      <c r="E8030" t="s">
        <v>26751</v>
      </c>
      <c r="F8030">
        <v>6</v>
      </c>
      <c r="G8030" t="s">
        <v>26752</v>
      </c>
      <c r="H8030" t="s">
        <v>31032</v>
      </c>
      <c r="I8030">
        <v>7</v>
      </c>
      <c r="J8030">
        <v>151134425</v>
      </c>
      <c r="K8030">
        <v>151144436</v>
      </c>
      <c r="L8030">
        <v>10012</v>
      </c>
      <c r="M8030">
        <v>1</v>
      </c>
      <c r="N8030">
        <v>116988</v>
      </c>
      <c r="O8030" t="s">
        <v>26748</v>
      </c>
      <c r="P8030">
        <v>-2152</v>
      </c>
      <c r="Q8030" t="s">
        <v>26749</v>
      </c>
      <c r="R8030" t="s">
        <v>26750</v>
      </c>
      <c r="S8030" t="s">
        <v>36475</v>
      </c>
      <c r="T8030">
        <v>0.583211159830616</v>
      </c>
      <c r="U8030">
        <v>0.81360520874211995</v>
      </c>
      <c r="V8030">
        <v>-0.73806966252054096</v>
      </c>
      <c r="W8030">
        <v>0.86214887914709604</v>
      </c>
      <c r="X8030">
        <v>0.95159051474143896</v>
      </c>
      <c r="Y8030">
        <v>-5.6585425769667803E-2</v>
      </c>
      <c r="Z8030">
        <v>0.693404429441695</v>
      </c>
      <c r="AA8030">
        <v>0.84521697243271998</v>
      </c>
      <c r="AB8030">
        <v>-0.17564007628380601</v>
      </c>
      <c r="AC8030">
        <v>0.615069744472027</v>
      </c>
      <c r="AD8030">
        <v>0.87989882095915395</v>
      </c>
      <c r="AE8030">
        <v>-1.0565853533828999</v>
      </c>
      <c r="AF8030">
        <v>0.52568734144070195</v>
      </c>
      <c r="AG8030">
        <v>0.80674443595273604</v>
      </c>
      <c r="AH8030">
        <v>-0.86037097835310405</v>
      </c>
      <c r="AI8030">
        <v>0.414159359489496</v>
      </c>
      <c r="AJ8030">
        <v>0.78121606160956403</v>
      </c>
      <c r="AK8030">
        <v>0.81216998345430103</v>
      </c>
    </row>
    <row r="8031" spans="1:37" x14ac:dyDescent="0.2">
      <c r="A8031" t="s">
        <v>24716</v>
      </c>
      <c r="B8031">
        <v>151204522</v>
      </c>
      <c r="C8031">
        <v>151204664</v>
      </c>
      <c r="D8031">
        <v>143</v>
      </c>
      <c r="E8031" t="s">
        <v>26753</v>
      </c>
      <c r="F8031">
        <v>16</v>
      </c>
      <c r="G8031" t="s">
        <v>26754</v>
      </c>
      <c r="H8031" t="s">
        <v>30987</v>
      </c>
      <c r="I8031">
        <v>7</v>
      </c>
      <c r="J8031">
        <v>151190873</v>
      </c>
      <c r="K8031">
        <v>151205496</v>
      </c>
      <c r="L8031">
        <v>14624</v>
      </c>
      <c r="M8031">
        <v>2</v>
      </c>
      <c r="N8031">
        <v>392843</v>
      </c>
      <c r="O8031" t="s">
        <v>26755</v>
      </c>
      <c r="P8031">
        <v>832</v>
      </c>
      <c r="Q8031" t="s">
        <v>26756</v>
      </c>
      <c r="R8031" t="s">
        <v>26757</v>
      </c>
      <c r="S8031" t="s">
        <v>36476</v>
      </c>
      <c r="T8031">
        <v>0.152084254673993</v>
      </c>
      <c r="U8031">
        <v>0.603102917160658</v>
      </c>
      <c r="V8031">
        <v>25.037255455375998</v>
      </c>
      <c r="W8031">
        <v>0.29261482077562401</v>
      </c>
      <c r="X8031">
        <v>0.704072456322962</v>
      </c>
      <c r="Y8031">
        <v>24.410996588906599</v>
      </c>
      <c r="Z8031">
        <v>0.203350924423461</v>
      </c>
      <c r="AA8031">
        <v>0.72610664078822296</v>
      </c>
      <c r="AB8031">
        <v>24.1389129938884</v>
      </c>
      <c r="AC8031">
        <v>0.114586611961368</v>
      </c>
      <c r="AD8031">
        <v>0.68253123924728298</v>
      </c>
      <c r="AE8031">
        <v>24.843865535176501</v>
      </c>
      <c r="AF8031">
        <v>0.205398459628826</v>
      </c>
      <c r="AG8031">
        <v>0.68151250837662902</v>
      </c>
      <c r="AH8031">
        <v>5.43657421130185</v>
      </c>
      <c r="AI8031">
        <v>0.84178376985732795</v>
      </c>
      <c r="AJ8031">
        <v>0.95896800690842199</v>
      </c>
      <c r="AK8031">
        <v>0.37899879292727201</v>
      </c>
    </row>
    <row r="8032" spans="1:37" x14ac:dyDescent="0.2">
      <c r="A8032" t="s">
        <v>24716</v>
      </c>
      <c r="B8032">
        <v>151204664</v>
      </c>
      <c r="C8032">
        <v>151204806</v>
      </c>
      <c r="D8032">
        <v>143</v>
      </c>
      <c r="E8032" t="s">
        <v>26758</v>
      </c>
      <c r="F8032">
        <v>13</v>
      </c>
      <c r="G8032" t="s">
        <v>26759</v>
      </c>
      <c r="H8032" t="s">
        <v>30987</v>
      </c>
      <c r="I8032">
        <v>7</v>
      </c>
      <c r="J8032">
        <v>151190873</v>
      </c>
      <c r="K8032">
        <v>151205496</v>
      </c>
      <c r="L8032">
        <v>14624</v>
      </c>
      <c r="M8032">
        <v>2</v>
      </c>
      <c r="N8032">
        <v>392843</v>
      </c>
      <c r="O8032" t="s">
        <v>26755</v>
      </c>
      <c r="P8032">
        <v>690</v>
      </c>
      <c r="Q8032" t="s">
        <v>26756</v>
      </c>
      <c r="R8032" t="s">
        <v>26757</v>
      </c>
      <c r="S8032" t="s">
        <v>36476</v>
      </c>
      <c r="T8032">
        <v>0.152084254673993</v>
      </c>
      <c r="U8032">
        <v>0.603102917160658</v>
      </c>
      <c r="V8032">
        <v>25.037255455375998</v>
      </c>
      <c r="W8032">
        <v>0.29261482077562401</v>
      </c>
      <c r="X8032">
        <v>0.704072456322962</v>
      </c>
      <c r="Y8032">
        <v>24.410996588906599</v>
      </c>
      <c r="Z8032">
        <v>0.203350924423461</v>
      </c>
      <c r="AA8032">
        <v>0.72610664078822296</v>
      </c>
      <c r="AB8032">
        <v>24.1389129938884</v>
      </c>
      <c r="AC8032">
        <v>0.114586611961368</v>
      </c>
      <c r="AD8032">
        <v>0.68253123924728298</v>
      </c>
      <c r="AE8032">
        <v>24.843865535176501</v>
      </c>
      <c r="AF8032">
        <v>0.205398459628826</v>
      </c>
      <c r="AG8032">
        <v>0.68151250837662902</v>
      </c>
      <c r="AH8032">
        <v>5.43657421130185</v>
      </c>
      <c r="AI8032">
        <v>0.84178376985732795</v>
      </c>
      <c r="AJ8032">
        <v>0.95896800690842199</v>
      </c>
      <c r="AK8032">
        <v>0.37899879292727201</v>
      </c>
    </row>
    <row r="8033" spans="1:37" x14ac:dyDescent="0.2">
      <c r="A8033" t="s">
        <v>24716</v>
      </c>
      <c r="B8033">
        <v>151650005</v>
      </c>
      <c r="C8033">
        <v>151650156</v>
      </c>
      <c r="D8033">
        <v>152</v>
      </c>
      <c r="E8033" t="s">
        <v>26760</v>
      </c>
      <c r="F8033">
        <v>6</v>
      </c>
      <c r="G8033" t="s">
        <v>26761</v>
      </c>
      <c r="H8033" t="s">
        <v>36477</v>
      </c>
      <c r="I8033">
        <v>7</v>
      </c>
      <c r="J8033">
        <v>151556206</v>
      </c>
      <c r="K8033">
        <v>151633182</v>
      </c>
      <c r="L8033">
        <v>76977</v>
      </c>
      <c r="M8033">
        <v>2</v>
      </c>
      <c r="N8033">
        <v>51422</v>
      </c>
      <c r="O8033" t="s">
        <v>26762</v>
      </c>
      <c r="P8033">
        <v>-16823</v>
      </c>
      <c r="Q8033" t="s">
        <v>26763</v>
      </c>
      <c r="R8033" t="s">
        <v>26764</v>
      </c>
      <c r="S8033" t="s">
        <v>36478</v>
      </c>
      <c r="T8033">
        <v>1</v>
      </c>
      <c r="U8033">
        <v>1</v>
      </c>
      <c r="V8033">
        <v>-9.6176383970127899E-2</v>
      </c>
      <c r="W8033">
        <v>0.123414495547065</v>
      </c>
      <c r="X8033">
        <v>0.704072456322962</v>
      </c>
      <c r="Y8033">
        <v>24.356927485858201</v>
      </c>
      <c r="Z8033">
        <v>1</v>
      </c>
      <c r="AA8033">
        <v>1</v>
      </c>
      <c r="AB8033">
        <v>-0.26780215094951798</v>
      </c>
      <c r="AC8033">
        <v>0.17695932866387601</v>
      </c>
      <c r="AD8033">
        <v>0.68253123924728298</v>
      </c>
      <c r="AE8033">
        <v>24.077900013062798</v>
      </c>
      <c r="AF8033">
        <v>1</v>
      </c>
      <c r="AG8033">
        <v>1</v>
      </c>
      <c r="AH8033">
        <v>0.109611951065532</v>
      </c>
      <c r="AI8033">
        <v>0.197630579561902</v>
      </c>
      <c r="AJ8033">
        <v>0.78121606160956403</v>
      </c>
      <c r="AK8033">
        <v>1.7696723693179499</v>
      </c>
    </row>
    <row r="8034" spans="1:37" x14ac:dyDescent="0.2">
      <c r="A8034" t="s">
        <v>24716</v>
      </c>
      <c r="B8034">
        <v>151723003</v>
      </c>
      <c r="C8034">
        <v>151723154</v>
      </c>
      <c r="D8034">
        <v>152</v>
      </c>
      <c r="E8034" t="s">
        <v>26765</v>
      </c>
      <c r="F8034">
        <v>3</v>
      </c>
      <c r="G8034" t="s">
        <v>26766</v>
      </c>
      <c r="H8034" t="s">
        <v>36479</v>
      </c>
      <c r="I8034">
        <v>7</v>
      </c>
      <c r="J8034">
        <v>151632133</v>
      </c>
      <c r="K8034">
        <v>151736178</v>
      </c>
      <c r="L8034">
        <v>104046</v>
      </c>
      <c r="M8034">
        <v>2</v>
      </c>
      <c r="N8034">
        <v>51422</v>
      </c>
      <c r="O8034" t="s">
        <v>26767</v>
      </c>
      <c r="P8034">
        <v>13024</v>
      </c>
      <c r="Q8034" t="s">
        <v>26763</v>
      </c>
      <c r="R8034" t="s">
        <v>26764</v>
      </c>
      <c r="S8034" t="s">
        <v>36478</v>
      </c>
      <c r="T8034" t="s">
        <v>40</v>
      </c>
      <c r="U8034" t="s">
        <v>40</v>
      </c>
      <c r="V8034">
        <v>0</v>
      </c>
      <c r="W8034">
        <v>0.29261482077562401</v>
      </c>
      <c r="X8034">
        <v>0.704072456322962</v>
      </c>
      <c r="Y8034">
        <v>23.659436419642599</v>
      </c>
      <c r="Z8034">
        <v>0.306975110376564</v>
      </c>
      <c r="AA8034">
        <v>0.72610664078822296</v>
      </c>
      <c r="AB8034">
        <v>22.785392604888401</v>
      </c>
      <c r="AC8034">
        <v>0.27780950890804001</v>
      </c>
      <c r="AD8034">
        <v>0.68253123924728298</v>
      </c>
      <c r="AE8034">
        <v>22.822867305189899</v>
      </c>
      <c r="AF8034">
        <v>0.32549523997010099</v>
      </c>
      <c r="AG8034">
        <v>0.70473078222419605</v>
      </c>
      <c r="AH8034">
        <v>-22.7488667339803</v>
      </c>
      <c r="AI8034">
        <v>0.56157887380500204</v>
      </c>
      <c r="AJ8034">
        <v>0.78121606160956403</v>
      </c>
      <c r="AK8034">
        <v>4.2039158598042397</v>
      </c>
    </row>
    <row r="8035" spans="1:37" x14ac:dyDescent="0.2">
      <c r="A8035" t="s">
        <v>24716</v>
      </c>
      <c r="B8035">
        <v>151745726</v>
      </c>
      <c r="C8035">
        <v>151745879</v>
      </c>
      <c r="D8035">
        <v>154</v>
      </c>
      <c r="E8035" t="s">
        <v>26768</v>
      </c>
      <c r="F8035">
        <v>4</v>
      </c>
      <c r="G8035" t="s">
        <v>26769</v>
      </c>
      <c r="H8035" t="s">
        <v>36479</v>
      </c>
      <c r="I8035">
        <v>7</v>
      </c>
      <c r="J8035">
        <v>151556161</v>
      </c>
      <c r="K8035">
        <v>151736314</v>
      </c>
      <c r="L8035">
        <v>180154</v>
      </c>
      <c r="M8035">
        <v>2</v>
      </c>
      <c r="N8035">
        <v>51422</v>
      </c>
      <c r="O8035" t="s">
        <v>26770</v>
      </c>
      <c r="P8035">
        <v>-9412</v>
      </c>
      <c r="Q8035" t="s">
        <v>26763</v>
      </c>
      <c r="R8035" t="s">
        <v>26764</v>
      </c>
      <c r="S8035" t="s">
        <v>36478</v>
      </c>
      <c r="T8035">
        <v>0.152084254673993</v>
      </c>
      <c r="U8035">
        <v>0.603102917160658</v>
      </c>
      <c r="V8035">
        <v>24.738163118305401</v>
      </c>
      <c r="W8035">
        <v>0.89107655920673101</v>
      </c>
      <c r="X8035">
        <v>0.95159051474143896</v>
      </c>
      <c r="Y8035">
        <v>0.59275970267993605</v>
      </c>
      <c r="Z8035">
        <v>0.306975110376564</v>
      </c>
      <c r="AA8035">
        <v>0.72610664078822296</v>
      </c>
      <c r="AB8035">
        <v>23.7746890433049</v>
      </c>
      <c r="AC8035">
        <v>0.75388744886274095</v>
      </c>
      <c r="AD8035">
        <v>0.87989882095915395</v>
      </c>
      <c r="AE8035">
        <v>-0.40724020903552499</v>
      </c>
      <c r="AF8035">
        <v>4.6407610929182198E-2</v>
      </c>
      <c r="AG8035">
        <v>0.476038960109122</v>
      </c>
      <c r="AH8035">
        <v>24.738163118305401</v>
      </c>
      <c r="AI8035">
        <v>0.56157887380500204</v>
      </c>
      <c r="AJ8035">
        <v>0.78121606160956403</v>
      </c>
      <c r="AK8035">
        <v>1.4615150594127799</v>
      </c>
    </row>
    <row r="8036" spans="1:37" x14ac:dyDescent="0.2">
      <c r="A8036" t="s">
        <v>24716</v>
      </c>
      <c r="B8036">
        <v>151745879</v>
      </c>
      <c r="C8036">
        <v>151746032</v>
      </c>
      <c r="D8036">
        <v>154</v>
      </c>
      <c r="E8036" t="s">
        <v>26771</v>
      </c>
      <c r="F8036">
        <v>6</v>
      </c>
      <c r="G8036" t="s">
        <v>26772</v>
      </c>
      <c r="H8036" t="s">
        <v>36479</v>
      </c>
      <c r="I8036">
        <v>7</v>
      </c>
      <c r="J8036">
        <v>151556161</v>
      </c>
      <c r="K8036">
        <v>151736314</v>
      </c>
      <c r="L8036">
        <v>180154</v>
      </c>
      <c r="M8036">
        <v>2</v>
      </c>
      <c r="N8036">
        <v>51422</v>
      </c>
      <c r="O8036" t="s">
        <v>26770</v>
      </c>
      <c r="P8036">
        <v>-9565</v>
      </c>
      <c r="Q8036" t="s">
        <v>26763</v>
      </c>
      <c r="R8036" t="s">
        <v>26764</v>
      </c>
      <c r="S8036" t="s">
        <v>36478</v>
      </c>
      <c r="T8036">
        <v>0.152084254673993</v>
      </c>
      <c r="U8036">
        <v>0.603102917160658</v>
      </c>
      <c r="V8036">
        <v>25.065204329076199</v>
      </c>
      <c r="W8036">
        <v>0.94541066367716797</v>
      </c>
      <c r="X8036">
        <v>0.95159051474143896</v>
      </c>
      <c r="Y8036">
        <v>-5.9316945483586903E-2</v>
      </c>
      <c r="Z8036">
        <v>0.306975110376564</v>
      </c>
      <c r="AA8036">
        <v>0.72610664078822296</v>
      </c>
      <c r="AB8036">
        <v>24.101730244142299</v>
      </c>
      <c r="AC8036">
        <v>0.71753805159658501</v>
      </c>
      <c r="AD8036">
        <v>0.87989882095915395</v>
      </c>
      <c r="AE8036">
        <v>-1.0593168571990501</v>
      </c>
      <c r="AF8036">
        <v>4.6407610929182198E-2</v>
      </c>
      <c r="AG8036">
        <v>0.476038960109122</v>
      </c>
      <c r="AH8036">
        <v>25.065204329076199</v>
      </c>
      <c r="AI8036">
        <v>0.59609816080359102</v>
      </c>
      <c r="AJ8036">
        <v>0.78121606160956403</v>
      </c>
      <c r="AK8036">
        <v>0.80943845124521996</v>
      </c>
    </row>
    <row r="8037" spans="1:37" x14ac:dyDescent="0.2">
      <c r="A8037" t="s">
        <v>24716</v>
      </c>
      <c r="B8037">
        <v>151746032</v>
      </c>
      <c r="C8037">
        <v>151746185</v>
      </c>
      <c r="D8037">
        <v>154</v>
      </c>
      <c r="E8037" t="s">
        <v>26773</v>
      </c>
      <c r="F8037">
        <v>4</v>
      </c>
      <c r="G8037" t="s">
        <v>26774</v>
      </c>
      <c r="H8037" t="s">
        <v>36479</v>
      </c>
      <c r="I8037">
        <v>7</v>
      </c>
      <c r="J8037">
        <v>151556161</v>
      </c>
      <c r="K8037">
        <v>151736314</v>
      </c>
      <c r="L8037">
        <v>180154</v>
      </c>
      <c r="M8037">
        <v>2</v>
      </c>
      <c r="N8037">
        <v>51422</v>
      </c>
      <c r="O8037" t="s">
        <v>26770</v>
      </c>
      <c r="P8037">
        <v>-9718</v>
      </c>
      <c r="Q8037" t="s">
        <v>26763</v>
      </c>
      <c r="R8037" t="s">
        <v>26764</v>
      </c>
      <c r="S8037" t="s">
        <v>36478</v>
      </c>
      <c r="T8037">
        <v>0.152084254673993</v>
      </c>
      <c r="U8037">
        <v>0.603102917160658</v>
      </c>
      <c r="V8037">
        <v>24.8598655659396</v>
      </c>
      <c r="W8037">
        <v>0.94541066367716797</v>
      </c>
      <c r="X8037">
        <v>0.95159051474143896</v>
      </c>
      <c r="Y8037">
        <v>-0.57389008047711398</v>
      </c>
      <c r="Z8037">
        <v>0.306975110376564</v>
      </c>
      <c r="AA8037">
        <v>0.72610664078822296</v>
      </c>
      <c r="AB8037">
        <v>23.896391486977201</v>
      </c>
      <c r="AC8037">
        <v>0.71753805159658501</v>
      </c>
      <c r="AD8037">
        <v>0.87989882095915395</v>
      </c>
      <c r="AE8037">
        <v>-1.57388995435635</v>
      </c>
      <c r="AF8037">
        <v>4.6407610929182198E-2</v>
      </c>
      <c r="AG8037">
        <v>0.476038960109122</v>
      </c>
      <c r="AH8037">
        <v>24.8598655659396</v>
      </c>
      <c r="AI8037">
        <v>0.59609816080359102</v>
      </c>
      <c r="AJ8037">
        <v>0.78121606160956403</v>
      </c>
      <c r="AK8037">
        <v>0.29486531625169299</v>
      </c>
    </row>
    <row r="8038" spans="1:37" x14ac:dyDescent="0.2">
      <c r="A8038" t="s">
        <v>24716</v>
      </c>
      <c r="B8038">
        <v>152456288</v>
      </c>
      <c r="C8038">
        <v>152456480</v>
      </c>
      <c r="D8038">
        <v>193</v>
      </c>
      <c r="E8038" t="s">
        <v>26775</v>
      </c>
      <c r="F8038">
        <v>3</v>
      </c>
      <c r="G8038" t="s">
        <v>26776</v>
      </c>
      <c r="H8038" t="s">
        <v>31000</v>
      </c>
      <c r="I8038">
        <v>7</v>
      </c>
      <c r="J8038">
        <v>152463786</v>
      </c>
      <c r="K8038">
        <v>152465549</v>
      </c>
      <c r="L8038">
        <v>1764</v>
      </c>
      <c r="M8038">
        <v>1</v>
      </c>
      <c r="N8038">
        <v>100128822</v>
      </c>
      <c r="O8038" t="s">
        <v>26777</v>
      </c>
      <c r="P8038">
        <v>-7306</v>
      </c>
      <c r="Q8038" t="s">
        <v>26778</v>
      </c>
      <c r="R8038" t="s">
        <v>26779</v>
      </c>
      <c r="S8038" t="s">
        <v>36480</v>
      </c>
      <c r="T8038">
        <v>0.35387198439864398</v>
      </c>
      <c r="U8038">
        <v>0.603102917160658</v>
      </c>
      <c r="V8038">
        <v>-22.0571393469063</v>
      </c>
      <c r="W8038">
        <v>0.38920677604595899</v>
      </c>
      <c r="X8038">
        <v>0.704072456322962</v>
      </c>
      <c r="Y8038">
        <v>-23.724789497474902</v>
      </c>
      <c r="Z8038">
        <v>0.69013698642955401</v>
      </c>
      <c r="AA8038">
        <v>0.84521697243271998</v>
      </c>
      <c r="AB8038">
        <v>0.90580996015590198</v>
      </c>
      <c r="AC8038">
        <v>0.71753805159658501</v>
      </c>
      <c r="AD8038">
        <v>0.87989882095915395</v>
      </c>
      <c r="AE8038">
        <v>-2.5232599735980901</v>
      </c>
      <c r="AF8038">
        <v>0.32549523997010099</v>
      </c>
      <c r="AG8038">
        <v>0.70473078222419605</v>
      </c>
      <c r="AH8038">
        <v>-23.290877769058</v>
      </c>
      <c r="AI8038">
        <v>0.35038410267202102</v>
      </c>
      <c r="AJ8038">
        <v>0.78121606160956403</v>
      </c>
      <c r="AK8038">
        <v>-23.220488448195599</v>
      </c>
    </row>
    <row r="8039" spans="1:37" x14ac:dyDescent="0.2">
      <c r="A8039" t="s">
        <v>24716</v>
      </c>
      <c r="B8039">
        <v>154028847</v>
      </c>
      <c r="C8039">
        <v>154029019</v>
      </c>
      <c r="D8039">
        <v>173</v>
      </c>
      <c r="E8039" t="s">
        <v>26780</v>
      </c>
      <c r="F8039">
        <v>4</v>
      </c>
      <c r="G8039" t="s">
        <v>26781</v>
      </c>
      <c r="H8039" t="s">
        <v>36481</v>
      </c>
      <c r="I8039">
        <v>7</v>
      </c>
      <c r="J8039">
        <v>154052398</v>
      </c>
      <c r="K8039">
        <v>154894285</v>
      </c>
      <c r="L8039">
        <v>841888</v>
      </c>
      <c r="M8039">
        <v>1</v>
      </c>
      <c r="N8039">
        <v>1804</v>
      </c>
      <c r="O8039" t="s">
        <v>26782</v>
      </c>
      <c r="P8039">
        <v>-23379</v>
      </c>
      <c r="Q8039" t="s">
        <v>26783</v>
      </c>
      <c r="R8039" t="s">
        <v>26784</v>
      </c>
      <c r="S8039" t="s">
        <v>36482</v>
      </c>
      <c r="T8039">
        <v>0.69655006609544201</v>
      </c>
      <c r="U8039">
        <v>0.903134602785859</v>
      </c>
      <c r="V8039">
        <v>-0.24224777110044099</v>
      </c>
      <c r="W8039">
        <v>0.428214032775322</v>
      </c>
      <c r="X8039">
        <v>0.73460997439807996</v>
      </c>
      <c r="Y8039">
        <v>2.22708482519826</v>
      </c>
      <c r="Z8039">
        <v>0.97907328908254199</v>
      </c>
      <c r="AA8039">
        <v>1</v>
      </c>
      <c r="AB8039">
        <v>0.91095544823704599</v>
      </c>
      <c r="AC8039">
        <v>0.118750058769285</v>
      </c>
      <c r="AD8039">
        <v>0.68253123924728298</v>
      </c>
      <c r="AE8039">
        <v>2.2899699935389899</v>
      </c>
      <c r="AF8039">
        <v>0.568258022633366</v>
      </c>
      <c r="AG8039">
        <v>0.80674443595273604</v>
      </c>
      <c r="AH8039">
        <v>-1.19500591246516</v>
      </c>
      <c r="AI8039">
        <v>0.80088923933161804</v>
      </c>
      <c r="AJ8039">
        <v>0.94282026398546503</v>
      </c>
      <c r="AK8039">
        <v>0.71393184168455304</v>
      </c>
    </row>
    <row r="8040" spans="1:37" x14ac:dyDescent="0.2">
      <c r="A8040" t="s">
        <v>24716</v>
      </c>
      <c r="B8040">
        <v>154439152</v>
      </c>
      <c r="C8040">
        <v>154439317</v>
      </c>
      <c r="D8040">
        <v>166</v>
      </c>
      <c r="E8040" t="s">
        <v>26785</v>
      </c>
      <c r="F8040">
        <v>3</v>
      </c>
      <c r="G8040" t="s">
        <v>26786</v>
      </c>
      <c r="H8040" t="s">
        <v>36481</v>
      </c>
      <c r="I8040">
        <v>7</v>
      </c>
      <c r="J8040">
        <v>154305442</v>
      </c>
      <c r="K8040">
        <v>154892538</v>
      </c>
      <c r="L8040">
        <v>587097</v>
      </c>
      <c r="M8040">
        <v>1</v>
      </c>
      <c r="N8040">
        <v>1804</v>
      </c>
      <c r="O8040" t="s">
        <v>26787</v>
      </c>
      <c r="P8040">
        <v>133710</v>
      </c>
      <c r="Q8040" t="s">
        <v>26783</v>
      </c>
      <c r="R8040" t="s">
        <v>26784</v>
      </c>
      <c r="S8040" t="s">
        <v>36482</v>
      </c>
      <c r="T8040">
        <v>0.97213403838398904</v>
      </c>
      <c r="U8040">
        <v>1</v>
      </c>
      <c r="V8040">
        <v>0.88644418079551601</v>
      </c>
      <c r="W8040">
        <v>5.4349643961368002E-2</v>
      </c>
      <c r="X8040">
        <v>0.704072456322962</v>
      </c>
      <c r="Y8040">
        <v>26.2575032076697</v>
      </c>
      <c r="Z8040">
        <v>0.93459220503170903</v>
      </c>
      <c r="AA8040">
        <v>0.99919698600769702</v>
      </c>
      <c r="AB8040">
        <v>0.98627178268044702</v>
      </c>
      <c r="AC8040">
        <v>0.17695932866387601</v>
      </c>
      <c r="AD8040">
        <v>0.68253123924728298</v>
      </c>
      <c r="AE8040">
        <v>25.257503225653299</v>
      </c>
      <c r="AF8040">
        <v>1</v>
      </c>
      <c r="AG8040">
        <v>1</v>
      </c>
      <c r="AH8040">
        <v>0.27081570268434701</v>
      </c>
      <c r="AI8040">
        <v>9.3920812249066992E-3</v>
      </c>
      <c r="AJ8040">
        <v>0.78121606160956403</v>
      </c>
      <c r="AK8040">
        <v>26.2575032076697</v>
      </c>
    </row>
    <row r="8041" spans="1:37" x14ac:dyDescent="0.2">
      <c r="A8041" t="s">
        <v>24716</v>
      </c>
      <c r="B8041">
        <v>154802627</v>
      </c>
      <c r="C8041">
        <v>154802796</v>
      </c>
      <c r="D8041">
        <v>170</v>
      </c>
      <c r="E8041" t="s">
        <v>26788</v>
      </c>
      <c r="F8041">
        <v>4</v>
      </c>
      <c r="G8041" t="s">
        <v>26789</v>
      </c>
      <c r="H8041" t="s">
        <v>30999</v>
      </c>
      <c r="I8041">
        <v>7</v>
      </c>
      <c r="J8041">
        <v>154803892</v>
      </c>
      <c r="K8041">
        <v>154858502</v>
      </c>
      <c r="L8041">
        <v>54611</v>
      </c>
      <c r="M8041">
        <v>1</v>
      </c>
      <c r="N8041">
        <v>1804</v>
      </c>
      <c r="O8041" t="s">
        <v>26790</v>
      </c>
      <c r="P8041">
        <v>-1096</v>
      </c>
      <c r="Q8041" t="s">
        <v>26783</v>
      </c>
      <c r="R8041" t="s">
        <v>26784</v>
      </c>
      <c r="S8041" t="s">
        <v>36482</v>
      </c>
      <c r="T8041" t="s">
        <v>40</v>
      </c>
      <c r="U8041" t="s">
        <v>40</v>
      </c>
      <c r="V8041">
        <v>0</v>
      </c>
      <c r="W8041" t="s">
        <v>40</v>
      </c>
      <c r="X8041" t="s">
        <v>40</v>
      </c>
      <c r="Y8041">
        <v>0</v>
      </c>
      <c r="Z8041">
        <v>0.48464167878831399</v>
      </c>
      <c r="AA8041">
        <v>0.84435025072159198</v>
      </c>
      <c r="AB8041">
        <v>20.562434688744499</v>
      </c>
      <c r="AC8041">
        <v>0.45677901822897599</v>
      </c>
      <c r="AD8041">
        <v>0.82872126865393902</v>
      </c>
      <c r="AE8041">
        <v>20.599909370273998</v>
      </c>
      <c r="AF8041">
        <v>0.501741946288212</v>
      </c>
      <c r="AG8041">
        <v>0.80674443595273604</v>
      </c>
      <c r="AH8041">
        <v>-20.525908836608501</v>
      </c>
      <c r="AI8041">
        <v>0.52399907623471598</v>
      </c>
      <c r="AJ8041">
        <v>0.78121606160956403</v>
      </c>
      <c r="AK8041">
        <v>-20.4555195564954</v>
      </c>
    </row>
    <row r="8042" spans="1:37" x14ac:dyDescent="0.2">
      <c r="A8042" t="s">
        <v>24716</v>
      </c>
      <c r="B8042">
        <v>154802796</v>
      </c>
      <c r="C8042">
        <v>154802965</v>
      </c>
      <c r="D8042">
        <v>170</v>
      </c>
      <c r="E8042" t="s">
        <v>26791</v>
      </c>
      <c r="F8042">
        <v>1</v>
      </c>
      <c r="G8042" t="s">
        <v>26792</v>
      </c>
      <c r="H8042" t="s">
        <v>30987</v>
      </c>
      <c r="I8042">
        <v>7</v>
      </c>
      <c r="J8042">
        <v>154803892</v>
      </c>
      <c r="K8042">
        <v>154858502</v>
      </c>
      <c r="L8042">
        <v>54611</v>
      </c>
      <c r="M8042">
        <v>1</v>
      </c>
      <c r="N8042">
        <v>1804</v>
      </c>
      <c r="O8042" t="s">
        <v>26790</v>
      </c>
      <c r="P8042">
        <v>-927</v>
      </c>
      <c r="Q8042" t="s">
        <v>26783</v>
      </c>
      <c r="R8042" t="s">
        <v>26784</v>
      </c>
      <c r="S8042" t="s">
        <v>36482</v>
      </c>
      <c r="T8042" t="s">
        <v>40</v>
      </c>
      <c r="U8042" t="s">
        <v>40</v>
      </c>
      <c r="V8042">
        <v>0</v>
      </c>
      <c r="W8042" t="s">
        <v>40</v>
      </c>
      <c r="X8042" t="s">
        <v>40</v>
      </c>
      <c r="Y8042">
        <v>0</v>
      </c>
      <c r="Z8042">
        <v>0.48464167878831399</v>
      </c>
      <c r="AA8042">
        <v>0.84435025072159198</v>
      </c>
      <c r="AB8042">
        <v>20.562434688744499</v>
      </c>
      <c r="AC8042">
        <v>0.45677901822897599</v>
      </c>
      <c r="AD8042">
        <v>0.82872126865393902</v>
      </c>
      <c r="AE8042">
        <v>20.599909370273998</v>
      </c>
      <c r="AF8042">
        <v>0.501741946288212</v>
      </c>
      <c r="AG8042">
        <v>0.80674443595273604</v>
      </c>
      <c r="AH8042">
        <v>-20.525908836608501</v>
      </c>
      <c r="AI8042">
        <v>0.52399907623471598</v>
      </c>
      <c r="AJ8042">
        <v>0.78121606160956403</v>
      </c>
      <c r="AK8042">
        <v>-20.4555195564954</v>
      </c>
    </row>
    <row r="8043" spans="1:37" x14ac:dyDescent="0.2">
      <c r="A8043" t="s">
        <v>24716</v>
      </c>
      <c r="B8043">
        <v>154802965</v>
      </c>
      <c r="C8043">
        <v>154803134</v>
      </c>
      <c r="D8043">
        <v>170</v>
      </c>
      <c r="E8043" t="s">
        <v>26793</v>
      </c>
      <c r="F8043">
        <v>4</v>
      </c>
      <c r="G8043" t="s">
        <v>26794</v>
      </c>
      <c r="H8043" t="s">
        <v>30987</v>
      </c>
      <c r="I8043">
        <v>7</v>
      </c>
      <c r="J8043">
        <v>154803892</v>
      </c>
      <c r="K8043">
        <v>154858502</v>
      </c>
      <c r="L8043">
        <v>54611</v>
      </c>
      <c r="M8043">
        <v>1</v>
      </c>
      <c r="N8043">
        <v>1804</v>
      </c>
      <c r="O8043" t="s">
        <v>26790</v>
      </c>
      <c r="P8043">
        <v>-758</v>
      </c>
      <c r="Q8043" t="s">
        <v>26783</v>
      </c>
      <c r="R8043" t="s">
        <v>26784</v>
      </c>
      <c r="S8043" t="s">
        <v>36482</v>
      </c>
      <c r="T8043" t="s">
        <v>40</v>
      </c>
      <c r="U8043" t="s">
        <v>40</v>
      </c>
      <c r="V8043">
        <v>0</v>
      </c>
      <c r="W8043" t="s">
        <v>40</v>
      </c>
      <c r="X8043" t="s">
        <v>40</v>
      </c>
      <c r="Y8043">
        <v>0</v>
      </c>
      <c r="Z8043">
        <v>0.48464167878831399</v>
      </c>
      <c r="AA8043">
        <v>0.84435025072159198</v>
      </c>
      <c r="AB8043">
        <v>20.562434688744499</v>
      </c>
      <c r="AC8043">
        <v>0.45677901822897599</v>
      </c>
      <c r="AD8043">
        <v>0.82872126865393902</v>
      </c>
      <c r="AE8043">
        <v>20.599909370273998</v>
      </c>
      <c r="AF8043">
        <v>0.501741946288212</v>
      </c>
      <c r="AG8043">
        <v>0.80674443595273604</v>
      </c>
      <c r="AH8043">
        <v>-20.525908836608501</v>
      </c>
      <c r="AI8043">
        <v>0.52399907623471598</v>
      </c>
      <c r="AJ8043">
        <v>0.78121606160956403</v>
      </c>
      <c r="AK8043">
        <v>-20.4555195564954</v>
      </c>
    </row>
    <row r="8044" spans="1:37" x14ac:dyDescent="0.2">
      <c r="A8044" t="s">
        <v>24716</v>
      </c>
      <c r="B8044">
        <v>154915062</v>
      </c>
      <c r="C8044">
        <v>154915360</v>
      </c>
      <c r="D8044">
        <v>299</v>
      </c>
      <c r="E8044" t="s">
        <v>26795</v>
      </c>
      <c r="F8044">
        <v>15</v>
      </c>
      <c r="G8044" t="s">
        <v>26796</v>
      </c>
      <c r="H8044" t="s">
        <v>31000</v>
      </c>
      <c r="I8044">
        <v>7</v>
      </c>
      <c r="J8044">
        <v>154928460</v>
      </c>
      <c r="K8044">
        <v>154947538</v>
      </c>
      <c r="L8044">
        <v>19079</v>
      </c>
      <c r="M8044">
        <v>1</v>
      </c>
      <c r="N8044">
        <v>100132707</v>
      </c>
      <c r="O8044" t="s">
        <v>26797</v>
      </c>
      <c r="P8044">
        <v>-13100</v>
      </c>
      <c r="Q8044" t="s">
        <v>40</v>
      </c>
      <c r="R8044" t="s">
        <v>26798</v>
      </c>
      <c r="S8044" t="s">
        <v>36483</v>
      </c>
      <c r="T8044">
        <v>7.3374270299014499E-2</v>
      </c>
      <c r="U8044">
        <v>0.603102917160658</v>
      </c>
      <c r="V8044">
        <v>26.752218020244701</v>
      </c>
      <c r="W8044">
        <v>0.65075386537994595</v>
      </c>
      <c r="X8044">
        <v>0.94119559056004798</v>
      </c>
      <c r="Y8044">
        <v>-2.36177435875747</v>
      </c>
      <c r="Z8044">
        <v>0.136920528570767</v>
      </c>
      <c r="AA8044">
        <v>0.72610664078822296</v>
      </c>
      <c r="AB8044">
        <v>25.961565553679598</v>
      </c>
      <c r="AC8044">
        <v>0.56718065613419599</v>
      </c>
      <c r="AD8044">
        <v>0.87989882095915395</v>
      </c>
      <c r="AE8044">
        <v>-1.9635704005244501</v>
      </c>
      <c r="AF8044">
        <v>6.4397970358010495E-2</v>
      </c>
      <c r="AG8044">
        <v>0.57889197891446198</v>
      </c>
      <c r="AH8044">
        <v>3.9741370124094599</v>
      </c>
      <c r="AI8044">
        <v>0.75770813086964806</v>
      </c>
      <c r="AJ8044">
        <v>0.91200148566411499</v>
      </c>
      <c r="AK8044">
        <v>-1.8297472224184499</v>
      </c>
    </row>
    <row r="8045" spans="1:37" x14ac:dyDescent="0.2">
      <c r="A8045" t="s">
        <v>24716</v>
      </c>
      <c r="B8045">
        <v>154915549</v>
      </c>
      <c r="C8045">
        <v>154915709</v>
      </c>
      <c r="D8045">
        <v>161</v>
      </c>
      <c r="E8045" t="s">
        <v>26799</v>
      </c>
      <c r="F8045">
        <v>3</v>
      </c>
      <c r="G8045" t="s">
        <v>26800</v>
      </c>
      <c r="H8045" t="s">
        <v>31000</v>
      </c>
      <c r="I8045">
        <v>7</v>
      </c>
      <c r="J8045">
        <v>154928460</v>
      </c>
      <c r="K8045">
        <v>154947538</v>
      </c>
      <c r="L8045">
        <v>19079</v>
      </c>
      <c r="M8045">
        <v>1</v>
      </c>
      <c r="N8045">
        <v>100132707</v>
      </c>
      <c r="O8045" t="s">
        <v>26797</v>
      </c>
      <c r="P8045">
        <v>-12751</v>
      </c>
      <c r="Q8045" t="s">
        <v>40</v>
      </c>
      <c r="R8045" t="s">
        <v>26798</v>
      </c>
      <c r="S8045" t="s">
        <v>36483</v>
      </c>
      <c r="T8045">
        <v>7.3374270299014499E-2</v>
      </c>
      <c r="U8045">
        <v>0.603102917160658</v>
      </c>
      <c r="V8045">
        <v>26.752218020244701</v>
      </c>
      <c r="W8045">
        <v>0.65075386537994595</v>
      </c>
      <c r="X8045">
        <v>0.94119559056004798</v>
      </c>
      <c r="Y8045">
        <v>-2.36177435875747</v>
      </c>
      <c r="Z8045">
        <v>0.136920528570767</v>
      </c>
      <c r="AA8045">
        <v>0.72610664078822296</v>
      </c>
      <c r="AB8045">
        <v>25.961565553679598</v>
      </c>
      <c r="AC8045">
        <v>0.56718065613419599</v>
      </c>
      <c r="AD8045">
        <v>0.87989882095915395</v>
      </c>
      <c r="AE8045">
        <v>-1.9635704005244501</v>
      </c>
      <c r="AF8045">
        <v>6.4397970358010495E-2</v>
      </c>
      <c r="AG8045">
        <v>0.57889197891446198</v>
      </c>
      <c r="AH8045">
        <v>3.9741370124094599</v>
      </c>
      <c r="AI8045">
        <v>0.75770813086964806</v>
      </c>
      <c r="AJ8045">
        <v>0.91200148566411499</v>
      </c>
      <c r="AK8045">
        <v>-1.8297472224184499</v>
      </c>
    </row>
    <row r="8046" spans="1:37" x14ac:dyDescent="0.2">
      <c r="A8046" t="s">
        <v>24716</v>
      </c>
      <c r="B8046">
        <v>155418216</v>
      </c>
      <c r="C8046">
        <v>155418433</v>
      </c>
      <c r="D8046">
        <v>218</v>
      </c>
      <c r="E8046" t="s">
        <v>26801</v>
      </c>
      <c r="F8046">
        <v>3</v>
      </c>
      <c r="G8046" t="s">
        <v>26802</v>
      </c>
      <c r="H8046" t="s">
        <v>36484</v>
      </c>
      <c r="I8046">
        <v>7</v>
      </c>
      <c r="J8046">
        <v>155412596</v>
      </c>
      <c r="K8046">
        <v>155421884</v>
      </c>
      <c r="L8046">
        <v>9289</v>
      </c>
      <c r="M8046">
        <v>1</v>
      </c>
      <c r="N8046">
        <v>105375594</v>
      </c>
      <c r="O8046" t="s">
        <v>26803</v>
      </c>
      <c r="P8046">
        <v>5620</v>
      </c>
      <c r="Q8046" t="s">
        <v>40</v>
      </c>
      <c r="R8046" t="s">
        <v>26804</v>
      </c>
      <c r="S8046" t="s">
        <v>36485</v>
      </c>
      <c r="T8046">
        <v>0.32911398597860803</v>
      </c>
      <c r="U8046">
        <v>0.603102917160658</v>
      </c>
      <c r="V8046">
        <v>25.975837739516901</v>
      </c>
      <c r="W8046">
        <v>0.38920677604595899</v>
      </c>
      <c r="X8046">
        <v>0.704072456322962</v>
      </c>
      <c r="Y8046">
        <v>-25.774203881626299</v>
      </c>
      <c r="Z8046">
        <v>0.48464167878831399</v>
      </c>
      <c r="AA8046">
        <v>0.84435025072159198</v>
      </c>
      <c r="AB8046">
        <v>25.0123636363098</v>
      </c>
      <c r="AC8046">
        <v>0.21073619169722799</v>
      </c>
      <c r="AD8046">
        <v>0.68253123924728298</v>
      </c>
      <c r="AE8046">
        <v>-25.774203881626299</v>
      </c>
      <c r="AF8046">
        <v>0.16793847098801201</v>
      </c>
      <c r="AG8046">
        <v>0.68151250837662902</v>
      </c>
      <c r="AH8046">
        <v>25.975837739516901</v>
      </c>
      <c r="AI8046">
        <v>0.52399907623471598</v>
      </c>
      <c r="AJ8046">
        <v>0.78121606160956403</v>
      </c>
      <c r="AK8046">
        <v>-24.905448435672501</v>
      </c>
    </row>
    <row r="8047" spans="1:37" x14ac:dyDescent="0.2">
      <c r="A8047" t="s">
        <v>24716</v>
      </c>
      <c r="B8047">
        <v>155418571</v>
      </c>
      <c r="C8047">
        <v>155418723</v>
      </c>
      <c r="D8047">
        <v>153</v>
      </c>
      <c r="E8047" t="s">
        <v>26805</v>
      </c>
      <c r="F8047">
        <v>1</v>
      </c>
      <c r="G8047" t="s">
        <v>26806</v>
      </c>
      <c r="H8047" t="s">
        <v>36484</v>
      </c>
      <c r="I8047">
        <v>7</v>
      </c>
      <c r="J8047">
        <v>155412596</v>
      </c>
      <c r="K8047">
        <v>155421884</v>
      </c>
      <c r="L8047">
        <v>9289</v>
      </c>
      <c r="M8047">
        <v>1</v>
      </c>
      <c r="N8047">
        <v>105375594</v>
      </c>
      <c r="O8047" t="s">
        <v>26803</v>
      </c>
      <c r="P8047">
        <v>5975</v>
      </c>
      <c r="Q8047" t="s">
        <v>40</v>
      </c>
      <c r="R8047" t="s">
        <v>26804</v>
      </c>
      <c r="S8047" t="s">
        <v>36485</v>
      </c>
      <c r="T8047">
        <v>0.32911398597860803</v>
      </c>
      <c r="U8047">
        <v>0.603102917160658</v>
      </c>
      <c r="V8047">
        <v>25.975837739516901</v>
      </c>
      <c r="W8047">
        <v>0.38920677604595899</v>
      </c>
      <c r="X8047">
        <v>0.704072456322962</v>
      </c>
      <c r="Y8047">
        <v>-25.774203881626299</v>
      </c>
      <c r="Z8047">
        <v>0.48464167878831399</v>
      </c>
      <c r="AA8047">
        <v>0.84435025072159198</v>
      </c>
      <c r="AB8047">
        <v>25.0123636363098</v>
      </c>
      <c r="AC8047">
        <v>0.21073619169722799</v>
      </c>
      <c r="AD8047">
        <v>0.68253123924728298</v>
      </c>
      <c r="AE8047">
        <v>-25.774203881626299</v>
      </c>
      <c r="AF8047">
        <v>0.16793847098801201</v>
      </c>
      <c r="AG8047">
        <v>0.68151250837662902</v>
      </c>
      <c r="AH8047">
        <v>25.975837739516901</v>
      </c>
      <c r="AI8047">
        <v>0.52399907623471598</v>
      </c>
      <c r="AJ8047">
        <v>0.78121606160956403</v>
      </c>
      <c r="AK8047">
        <v>-24.905448435672501</v>
      </c>
    </row>
    <row r="8048" spans="1:37" x14ac:dyDescent="0.2">
      <c r="A8048" t="s">
        <v>24716</v>
      </c>
      <c r="B8048">
        <v>155424608</v>
      </c>
      <c r="C8048">
        <v>155424757</v>
      </c>
      <c r="D8048">
        <v>150</v>
      </c>
      <c r="E8048" t="s">
        <v>26807</v>
      </c>
      <c r="F8048">
        <v>1</v>
      </c>
      <c r="G8048" t="s">
        <v>26808</v>
      </c>
      <c r="H8048" t="s">
        <v>36486</v>
      </c>
      <c r="I8048">
        <v>7</v>
      </c>
      <c r="J8048">
        <v>155412596</v>
      </c>
      <c r="K8048">
        <v>155421884</v>
      </c>
      <c r="L8048">
        <v>9289</v>
      </c>
      <c r="M8048">
        <v>1</v>
      </c>
      <c r="N8048">
        <v>105375594</v>
      </c>
      <c r="O8048" t="s">
        <v>26803</v>
      </c>
      <c r="P8048">
        <v>12012</v>
      </c>
      <c r="Q8048" t="s">
        <v>40</v>
      </c>
      <c r="R8048" t="s">
        <v>26804</v>
      </c>
      <c r="S8048" t="s">
        <v>36485</v>
      </c>
      <c r="T8048" t="s">
        <v>40</v>
      </c>
      <c r="U8048" t="s">
        <v>40</v>
      </c>
      <c r="V8048">
        <v>0</v>
      </c>
      <c r="W8048" t="s">
        <v>40</v>
      </c>
      <c r="X8048" t="s">
        <v>40</v>
      </c>
      <c r="Y8048">
        <v>0</v>
      </c>
      <c r="Z8048">
        <v>0.48464167878831399</v>
      </c>
      <c r="AA8048">
        <v>0.84435025072159198</v>
      </c>
      <c r="AB8048">
        <v>23.2901491969468</v>
      </c>
      <c r="AC8048">
        <v>0.45677901822897599</v>
      </c>
      <c r="AD8048">
        <v>0.82872126865393902</v>
      </c>
      <c r="AE8048">
        <v>23.327623898759001</v>
      </c>
      <c r="AF8048">
        <v>0.501741946288212</v>
      </c>
      <c r="AG8048">
        <v>0.80674443595273604</v>
      </c>
      <c r="AH8048">
        <v>-23.2536233245281</v>
      </c>
      <c r="AI8048">
        <v>0.52399907623471598</v>
      </c>
      <c r="AJ8048">
        <v>0.78121606160956403</v>
      </c>
      <c r="AK8048">
        <v>-23.183234003849599</v>
      </c>
    </row>
    <row r="8049" spans="1:37" x14ac:dyDescent="0.2">
      <c r="A8049" t="s">
        <v>24716</v>
      </c>
      <c r="B8049">
        <v>155424757</v>
      </c>
      <c r="C8049">
        <v>155424906</v>
      </c>
      <c r="D8049">
        <v>150</v>
      </c>
      <c r="E8049" t="s">
        <v>26809</v>
      </c>
      <c r="F8049">
        <v>4</v>
      </c>
      <c r="G8049" t="s">
        <v>26810</v>
      </c>
      <c r="H8049" t="s">
        <v>36486</v>
      </c>
      <c r="I8049">
        <v>7</v>
      </c>
      <c r="J8049">
        <v>155412596</v>
      </c>
      <c r="K8049">
        <v>155421884</v>
      </c>
      <c r="L8049">
        <v>9289</v>
      </c>
      <c r="M8049">
        <v>1</v>
      </c>
      <c r="N8049">
        <v>105375594</v>
      </c>
      <c r="O8049" t="s">
        <v>26803</v>
      </c>
      <c r="P8049">
        <v>12161</v>
      </c>
      <c r="Q8049" t="s">
        <v>40</v>
      </c>
      <c r="R8049" t="s">
        <v>26804</v>
      </c>
      <c r="S8049" t="s">
        <v>36485</v>
      </c>
      <c r="T8049" t="s">
        <v>40</v>
      </c>
      <c r="U8049" t="s">
        <v>40</v>
      </c>
      <c r="V8049">
        <v>0</v>
      </c>
      <c r="W8049" t="s">
        <v>40</v>
      </c>
      <c r="X8049" t="s">
        <v>40</v>
      </c>
      <c r="Y8049">
        <v>0</v>
      </c>
      <c r="Z8049">
        <v>0.48464167878831399</v>
      </c>
      <c r="AA8049">
        <v>0.84435025072159198</v>
      </c>
      <c r="AB8049">
        <v>23.2901491969468</v>
      </c>
      <c r="AC8049">
        <v>0.45677901822897599</v>
      </c>
      <c r="AD8049">
        <v>0.82872126865393902</v>
      </c>
      <c r="AE8049">
        <v>23.327623898759001</v>
      </c>
      <c r="AF8049">
        <v>0.501741946288212</v>
      </c>
      <c r="AG8049">
        <v>0.80674443595273604</v>
      </c>
      <c r="AH8049">
        <v>-23.2536233245281</v>
      </c>
      <c r="AI8049">
        <v>0.52399907623471598</v>
      </c>
      <c r="AJ8049">
        <v>0.78121606160956403</v>
      </c>
      <c r="AK8049">
        <v>-23.183234003849599</v>
      </c>
    </row>
    <row r="8050" spans="1:37" x14ac:dyDescent="0.2">
      <c r="A8050" t="s">
        <v>24716</v>
      </c>
      <c r="B8050">
        <v>157208148</v>
      </c>
      <c r="C8050">
        <v>157208331</v>
      </c>
      <c r="D8050">
        <v>184</v>
      </c>
      <c r="E8050" t="s">
        <v>26811</v>
      </c>
      <c r="F8050">
        <v>0</v>
      </c>
      <c r="G8050" t="s">
        <v>26812</v>
      </c>
      <c r="H8050" t="s">
        <v>30987</v>
      </c>
      <c r="I8050">
        <v>7</v>
      </c>
      <c r="J8050">
        <v>157207513</v>
      </c>
      <c r="K8050">
        <v>157217245</v>
      </c>
      <c r="L8050">
        <v>9733</v>
      </c>
      <c r="M8050">
        <v>1</v>
      </c>
      <c r="N8050">
        <v>9690</v>
      </c>
      <c r="O8050" t="s">
        <v>26813</v>
      </c>
      <c r="P8050">
        <v>635</v>
      </c>
      <c r="Q8050" t="s">
        <v>26814</v>
      </c>
      <c r="R8050" t="s">
        <v>26815</v>
      </c>
      <c r="S8050" t="s">
        <v>36487</v>
      </c>
      <c r="T8050">
        <v>1</v>
      </c>
      <c r="U8050">
        <v>1</v>
      </c>
      <c r="V8050">
        <v>-1.2138972102899099</v>
      </c>
      <c r="W8050" t="s">
        <v>40</v>
      </c>
      <c r="X8050" t="s">
        <v>40</v>
      </c>
      <c r="Y8050">
        <v>0</v>
      </c>
      <c r="Z8050">
        <v>0.65379035313853895</v>
      </c>
      <c r="AA8050">
        <v>0.84521697243271998</v>
      </c>
      <c r="AB8050">
        <v>-2.1773711132928102</v>
      </c>
      <c r="AC8050">
        <v>0.27780950890804001</v>
      </c>
      <c r="AD8050">
        <v>0.68253123924728298</v>
      </c>
      <c r="AE8050">
        <v>23.418968123614</v>
      </c>
      <c r="AF8050">
        <v>0.64997455747578503</v>
      </c>
      <c r="AG8050">
        <v>0.80674443595273604</v>
      </c>
      <c r="AH8050">
        <v>-0.28428662890662199</v>
      </c>
      <c r="AI8050">
        <v>0.35038410267202102</v>
      </c>
      <c r="AJ8050">
        <v>0.78121606160956403</v>
      </c>
      <c r="AK8050">
        <v>-23.274578227819401</v>
      </c>
    </row>
    <row r="8051" spans="1:37" x14ac:dyDescent="0.2">
      <c r="A8051" t="s">
        <v>24716</v>
      </c>
      <c r="B8051">
        <v>157208331</v>
      </c>
      <c r="C8051">
        <v>157208514</v>
      </c>
      <c r="D8051">
        <v>184</v>
      </c>
      <c r="E8051" t="s">
        <v>26816</v>
      </c>
      <c r="F8051">
        <v>1</v>
      </c>
      <c r="G8051" t="s">
        <v>26817</v>
      </c>
      <c r="H8051" t="s">
        <v>30987</v>
      </c>
      <c r="I8051">
        <v>7</v>
      </c>
      <c r="J8051">
        <v>157207513</v>
      </c>
      <c r="K8051">
        <v>157217245</v>
      </c>
      <c r="L8051">
        <v>9733</v>
      </c>
      <c r="M8051">
        <v>1</v>
      </c>
      <c r="N8051">
        <v>9690</v>
      </c>
      <c r="O8051" t="s">
        <v>26813</v>
      </c>
      <c r="P8051">
        <v>818</v>
      </c>
      <c r="Q8051" t="s">
        <v>26814</v>
      </c>
      <c r="R8051" t="s">
        <v>26815</v>
      </c>
      <c r="S8051" t="s">
        <v>36487</v>
      </c>
      <c r="T8051">
        <v>1</v>
      </c>
      <c r="U8051">
        <v>1</v>
      </c>
      <c r="V8051">
        <v>-1.2138972102899099</v>
      </c>
      <c r="W8051" t="s">
        <v>40</v>
      </c>
      <c r="X8051" t="s">
        <v>40</v>
      </c>
      <c r="Y8051">
        <v>0</v>
      </c>
      <c r="Z8051">
        <v>0.65379035313853895</v>
      </c>
      <c r="AA8051">
        <v>0.84521697243271998</v>
      </c>
      <c r="AB8051">
        <v>-2.1773711132928102</v>
      </c>
      <c r="AC8051">
        <v>0.27780950890804001</v>
      </c>
      <c r="AD8051">
        <v>0.68253123924728298</v>
      </c>
      <c r="AE8051">
        <v>23.418968123614</v>
      </c>
      <c r="AF8051">
        <v>0.64997455747578503</v>
      </c>
      <c r="AG8051">
        <v>0.80674443595273604</v>
      </c>
      <c r="AH8051">
        <v>-0.28428662890662199</v>
      </c>
      <c r="AI8051">
        <v>0.35038410267202102</v>
      </c>
      <c r="AJ8051">
        <v>0.78121606160956403</v>
      </c>
      <c r="AK8051">
        <v>-23.274578227819401</v>
      </c>
    </row>
    <row r="8052" spans="1:37" x14ac:dyDescent="0.2">
      <c r="A8052" t="s">
        <v>24716</v>
      </c>
      <c r="B8052">
        <v>157276242</v>
      </c>
      <c r="C8052">
        <v>157276406</v>
      </c>
      <c r="D8052">
        <v>165</v>
      </c>
      <c r="E8052" t="s">
        <v>26818</v>
      </c>
      <c r="F8052">
        <v>6</v>
      </c>
      <c r="G8052" t="s">
        <v>26819</v>
      </c>
      <c r="H8052" t="s">
        <v>31000</v>
      </c>
      <c r="I8052">
        <v>7</v>
      </c>
      <c r="J8052">
        <v>157256687</v>
      </c>
      <c r="K8052">
        <v>157267676</v>
      </c>
      <c r="L8052">
        <v>10990</v>
      </c>
      <c r="M8052">
        <v>1</v>
      </c>
      <c r="N8052">
        <v>9690</v>
      </c>
      <c r="O8052" t="s">
        <v>26820</v>
      </c>
      <c r="P8052">
        <v>19555</v>
      </c>
      <c r="Q8052" t="s">
        <v>26814</v>
      </c>
      <c r="R8052" t="s">
        <v>26815</v>
      </c>
      <c r="S8052" t="s">
        <v>36487</v>
      </c>
      <c r="T8052">
        <v>0.32911398597860803</v>
      </c>
      <c r="U8052">
        <v>0.603102917160658</v>
      </c>
      <c r="V8052">
        <v>24.860360547601299</v>
      </c>
      <c r="W8052">
        <v>0.94541066367716797</v>
      </c>
      <c r="X8052">
        <v>0.95159051474143896</v>
      </c>
      <c r="Y8052">
        <v>7.0967166286418904E-4</v>
      </c>
      <c r="Z8052">
        <v>0.306975110376564</v>
      </c>
      <c r="AA8052">
        <v>0.72610664078822296</v>
      </c>
      <c r="AB8052">
        <v>24.7659629787473</v>
      </c>
      <c r="AC8052">
        <v>0.71753805159658501</v>
      </c>
      <c r="AD8052">
        <v>0.87989882095915395</v>
      </c>
      <c r="AE8052">
        <v>-0.99929027389382796</v>
      </c>
      <c r="AF8052">
        <v>0.61410715005536498</v>
      </c>
      <c r="AG8052">
        <v>0.80674443595273604</v>
      </c>
      <c r="AH8052">
        <v>1.2749247036715901</v>
      </c>
      <c r="AI8052">
        <v>0.59609816080359102</v>
      </c>
      <c r="AJ8052">
        <v>0.78121606160956403</v>
      </c>
      <c r="AK8052">
        <v>0.86946509338757605</v>
      </c>
    </row>
    <row r="8053" spans="1:37" x14ac:dyDescent="0.2">
      <c r="A8053" t="s">
        <v>24716</v>
      </c>
      <c r="B8053">
        <v>157276406</v>
      </c>
      <c r="C8053">
        <v>157276570</v>
      </c>
      <c r="D8053">
        <v>165</v>
      </c>
      <c r="E8053" t="s">
        <v>26821</v>
      </c>
      <c r="F8053">
        <v>2</v>
      </c>
      <c r="G8053" t="s">
        <v>26822</v>
      </c>
      <c r="H8053" t="s">
        <v>31000</v>
      </c>
      <c r="I8053">
        <v>7</v>
      </c>
      <c r="J8053">
        <v>157256687</v>
      </c>
      <c r="K8053">
        <v>157267676</v>
      </c>
      <c r="L8053">
        <v>10990</v>
      </c>
      <c r="M8053">
        <v>1</v>
      </c>
      <c r="N8053">
        <v>9690</v>
      </c>
      <c r="O8053" t="s">
        <v>26820</v>
      </c>
      <c r="P8053">
        <v>19719</v>
      </c>
      <c r="Q8053" t="s">
        <v>26814</v>
      </c>
      <c r="R8053" t="s">
        <v>26815</v>
      </c>
      <c r="S8053" t="s">
        <v>36487</v>
      </c>
      <c r="T8053">
        <v>0.32911398597860803</v>
      </c>
      <c r="U8053">
        <v>0.603102917160658</v>
      </c>
      <c r="V8053">
        <v>24.860360547601299</v>
      </c>
      <c r="W8053">
        <v>0.94541066367716797</v>
      </c>
      <c r="X8053">
        <v>0.95159051474143896</v>
      </c>
      <c r="Y8053">
        <v>7.0967166286418904E-4</v>
      </c>
      <c r="Z8053">
        <v>0.306975110376564</v>
      </c>
      <c r="AA8053">
        <v>0.72610664078822296</v>
      </c>
      <c r="AB8053">
        <v>24.7659629787473</v>
      </c>
      <c r="AC8053">
        <v>0.71753805159658501</v>
      </c>
      <c r="AD8053">
        <v>0.87989882095915395</v>
      </c>
      <c r="AE8053">
        <v>-0.99929027389382796</v>
      </c>
      <c r="AF8053">
        <v>0.61410715005536498</v>
      </c>
      <c r="AG8053">
        <v>0.80674443595273604</v>
      </c>
      <c r="AH8053">
        <v>1.2749247036715901</v>
      </c>
      <c r="AI8053">
        <v>0.59609816080359102</v>
      </c>
      <c r="AJ8053">
        <v>0.78121606160956403</v>
      </c>
      <c r="AK8053">
        <v>0.86946509338757605</v>
      </c>
    </row>
    <row r="8054" spans="1:37" x14ac:dyDescent="0.2">
      <c r="A8054" t="s">
        <v>24716</v>
      </c>
      <c r="B8054">
        <v>158106235</v>
      </c>
      <c r="C8054">
        <v>158106376</v>
      </c>
      <c r="D8054">
        <v>142</v>
      </c>
      <c r="E8054" t="s">
        <v>26823</v>
      </c>
      <c r="F8054">
        <v>1</v>
      </c>
      <c r="G8054" t="s">
        <v>26824</v>
      </c>
      <c r="H8054" t="s">
        <v>36488</v>
      </c>
      <c r="I8054">
        <v>7</v>
      </c>
      <c r="J8054">
        <v>158110825</v>
      </c>
      <c r="K8054">
        <v>158205277</v>
      </c>
      <c r="L8054">
        <v>94453</v>
      </c>
      <c r="M8054">
        <v>2</v>
      </c>
      <c r="N8054">
        <v>5799</v>
      </c>
      <c r="O8054" t="s">
        <v>26825</v>
      </c>
      <c r="P8054">
        <v>98901</v>
      </c>
      <c r="Q8054" t="s">
        <v>26826</v>
      </c>
      <c r="R8054" t="s">
        <v>26827</v>
      </c>
      <c r="S8054" t="s">
        <v>36489</v>
      </c>
      <c r="T8054">
        <v>0.58193367309619304</v>
      </c>
      <c r="U8054">
        <v>0.81360520874211995</v>
      </c>
      <c r="V8054">
        <v>3.4802191802982398</v>
      </c>
      <c r="W8054">
        <v>0.445039264814859</v>
      </c>
      <c r="X8054">
        <v>0.75649898630786205</v>
      </c>
      <c r="Y8054">
        <v>3.9412133338720401</v>
      </c>
      <c r="Z8054">
        <v>0.84618586979904598</v>
      </c>
      <c r="AA8054">
        <v>0.971114744068449</v>
      </c>
      <c r="AB8054">
        <v>2.5167450832932201</v>
      </c>
      <c r="AC8054">
        <v>0.97504645870380702</v>
      </c>
      <c r="AD8054">
        <v>0.98031027550246497</v>
      </c>
      <c r="AE8054">
        <v>2.94121336046513</v>
      </c>
      <c r="AF8054">
        <v>0.185213627326239</v>
      </c>
      <c r="AG8054">
        <v>0.68151250837662902</v>
      </c>
      <c r="AH8054">
        <v>4.4098295657648503</v>
      </c>
      <c r="AI8054">
        <v>0.136366491411237</v>
      </c>
      <c r="AJ8054">
        <v>0.78121606160956403</v>
      </c>
      <c r="AK8054">
        <v>4.8099684631371202</v>
      </c>
    </row>
    <row r="8055" spans="1:37" x14ac:dyDescent="0.2">
      <c r="A8055" t="s">
        <v>24716</v>
      </c>
      <c r="B8055">
        <v>158273288</v>
      </c>
      <c r="C8055">
        <v>158273438</v>
      </c>
      <c r="D8055">
        <v>151</v>
      </c>
      <c r="E8055" t="s">
        <v>26828</v>
      </c>
      <c r="F8055">
        <v>8</v>
      </c>
      <c r="G8055" t="s">
        <v>26829</v>
      </c>
      <c r="H8055" t="s">
        <v>36490</v>
      </c>
      <c r="I8055">
        <v>7</v>
      </c>
      <c r="J8055">
        <v>158110825</v>
      </c>
      <c r="K8055">
        <v>158205277</v>
      </c>
      <c r="L8055">
        <v>94453</v>
      </c>
      <c r="M8055">
        <v>2</v>
      </c>
      <c r="N8055">
        <v>5799</v>
      </c>
      <c r="O8055" t="s">
        <v>26825</v>
      </c>
      <c r="P8055">
        <v>-68011</v>
      </c>
      <c r="Q8055" t="s">
        <v>26826</v>
      </c>
      <c r="R8055" t="s">
        <v>26827</v>
      </c>
      <c r="S8055" t="s">
        <v>36489</v>
      </c>
      <c r="T8055">
        <v>0.17308923567461099</v>
      </c>
      <c r="U8055">
        <v>0.603102917160658</v>
      </c>
      <c r="V8055">
        <v>-24.999472883551199</v>
      </c>
      <c r="W8055" t="s">
        <v>40</v>
      </c>
      <c r="X8055" t="s">
        <v>40</v>
      </c>
      <c r="Y8055">
        <v>0</v>
      </c>
      <c r="Z8055">
        <v>0.250572619160632</v>
      </c>
      <c r="AA8055">
        <v>0.72610664078822296</v>
      </c>
      <c r="AB8055">
        <v>-1.46831560873913</v>
      </c>
      <c r="AC8055">
        <v>0.17695932866387601</v>
      </c>
      <c r="AD8055">
        <v>0.68253123924728298</v>
      </c>
      <c r="AE8055">
        <v>24.884728916248399</v>
      </c>
      <c r="AF8055">
        <v>0.22065000948199101</v>
      </c>
      <c r="AG8055">
        <v>0.68151250837662902</v>
      </c>
      <c r="AH8055">
        <v>-24.810728337255799</v>
      </c>
      <c r="AI8055">
        <v>0.24456414000292601</v>
      </c>
      <c r="AJ8055">
        <v>0.78121606160956403</v>
      </c>
      <c r="AK8055">
        <v>-24.7403390118156</v>
      </c>
    </row>
    <row r="8056" spans="1:37" x14ac:dyDescent="0.2">
      <c r="A8056" t="s">
        <v>24716</v>
      </c>
      <c r="B8056">
        <v>158273438</v>
      </c>
      <c r="C8056">
        <v>158273588</v>
      </c>
      <c r="D8056">
        <v>151</v>
      </c>
      <c r="E8056" t="s">
        <v>26830</v>
      </c>
      <c r="F8056">
        <v>12</v>
      </c>
      <c r="G8056" t="s">
        <v>26831</v>
      </c>
      <c r="H8056" t="s">
        <v>36490</v>
      </c>
      <c r="I8056">
        <v>7</v>
      </c>
      <c r="J8056">
        <v>158110825</v>
      </c>
      <c r="K8056">
        <v>158205277</v>
      </c>
      <c r="L8056">
        <v>94453</v>
      </c>
      <c r="M8056">
        <v>2</v>
      </c>
      <c r="N8056">
        <v>5799</v>
      </c>
      <c r="O8056" t="s">
        <v>26825</v>
      </c>
      <c r="P8056">
        <v>-68161</v>
      </c>
      <c r="Q8056" t="s">
        <v>26826</v>
      </c>
      <c r="R8056" t="s">
        <v>26827</v>
      </c>
      <c r="S8056" t="s">
        <v>36489</v>
      </c>
      <c r="T8056">
        <v>0.17308923567461099</v>
      </c>
      <c r="U8056">
        <v>0.603102917160658</v>
      </c>
      <c r="V8056">
        <v>-25.146587367989401</v>
      </c>
      <c r="W8056" t="s">
        <v>40</v>
      </c>
      <c r="X8056" t="s">
        <v>40</v>
      </c>
      <c r="Y8056">
        <v>0</v>
      </c>
      <c r="Z8056">
        <v>0.250572619160632</v>
      </c>
      <c r="AA8056">
        <v>0.72610664078822296</v>
      </c>
      <c r="AB8056">
        <v>-1.1459448429350001</v>
      </c>
      <c r="AC8056">
        <v>0.17695932866387601</v>
      </c>
      <c r="AD8056">
        <v>0.68253123924728298</v>
      </c>
      <c r="AE8056">
        <v>25.170079978617899</v>
      </c>
      <c r="AF8056">
        <v>0.22065000948199101</v>
      </c>
      <c r="AG8056">
        <v>0.68151250837662902</v>
      </c>
      <c r="AH8056">
        <v>-25.096079399185399</v>
      </c>
      <c r="AI8056">
        <v>0.24456414000292601</v>
      </c>
      <c r="AJ8056">
        <v>0.78121606160956403</v>
      </c>
      <c r="AK8056">
        <v>-25.025690073305299</v>
      </c>
    </row>
    <row r="8057" spans="1:37" x14ac:dyDescent="0.2">
      <c r="A8057" t="s">
        <v>24716</v>
      </c>
      <c r="B8057">
        <v>158273588</v>
      </c>
      <c r="C8057">
        <v>158273738</v>
      </c>
      <c r="D8057">
        <v>151</v>
      </c>
      <c r="E8057" t="s">
        <v>26832</v>
      </c>
      <c r="F8057">
        <v>8</v>
      </c>
      <c r="G8057" t="s">
        <v>26833</v>
      </c>
      <c r="H8057" t="s">
        <v>36490</v>
      </c>
      <c r="I8057">
        <v>7</v>
      </c>
      <c r="J8057">
        <v>158110825</v>
      </c>
      <c r="K8057">
        <v>158205277</v>
      </c>
      <c r="L8057">
        <v>94453</v>
      </c>
      <c r="M8057">
        <v>2</v>
      </c>
      <c r="N8057">
        <v>5799</v>
      </c>
      <c r="O8057" t="s">
        <v>26825</v>
      </c>
      <c r="P8057">
        <v>-68311</v>
      </c>
      <c r="Q8057" t="s">
        <v>26826</v>
      </c>
      <c r="R8057" t="s">
        <v>26827</v>
      </c>
      <c r="S8057" t="s">
        <v>36489</v>
      </c>
      <c r="T8057">
        <v>0.17308923567461099</v>
      </c>
      <c r="U8057">
        <v>0.603102917160658</v>
      </c>
      <c r="V8057">
        <v>-24.8356354402821</v>
      </c>
      <c r="W8057" t="s">
        <v>40</v>
      </c>
      <c r="X8057" t="s">
        <v>40</v>
      </c>
      <c r="Y8057">
        <v>0</v>
      </c>
      <c r="Z8057">
        <v>0.250572619160632</v>
      </c>
      <c r="AA8057">
        <v>0.72610664078822296</v>
      </c>
      <c r="AB8057">
        <v>-1.1975629700543799</v>
      </c>
      <c r="AC8057">
        <v>0.17695932866387601</v>
      </c>
      <c r="AD8057">
        <v>0.68253123924728298</v>
      </c>
      <c r="AE8057">
        <v>24.835803817384001</v>
      </c>
      <c r="AF8057">
        <v>0.22065000948199101</v>
      </c>
      <c r="AG8057">
        <v>0.68151250837662902</v>
      </c>
      <c r="AH8057">
        <v>-24.761803238475899</v>
      </c>
      <c r="AI8057">
        <v>0.24456414000292601</v>
      </c>
      <c r="AJ8057">
        <v>0.78121606160956403</v>
      </c>
      <c r="AK8057">
        <v>-24.691413913120201</v>
      </c>
    </row>
    <row r="8058" spans="1:37" x14ac:dyDescent="0.2">
      <c r="A8058" t="s">
        <v>24716</v>
      </c>
      <c r="B8058">
        <v>158273738</v>
      </c>
      <c r="C8058">
        <v>158273888</v>
      </c>
      <c r="D8058">
        <v>151</v>
      </c>
      <c r="E8058" t="s">
        <v>26834</v>
      </c>
      <c r="F8058">
        <v>10</v>
      </c>
      <c r="G8058" t="s">
        <v>26835</v>
      </c>
      <c r="H8058" t="s">
        <v>36490</v>
      </c>
      <c r="I8058">
        <v>7</v>
      </c>
      <c r="J8058">
        <v>158110825</v>
      </c>
      <c r="K8058">
        <v>158205277</v>
      </c>
      <c r="L8058">
        <v>94453</v>
      </c>
      <c r="M8058">
        <v>2</v>
      </c>
      <c r="N8058">
        <v>5799</v>
      </c>
      <c r="O8058" t="s">
        <v>26825</v>
      </c>
      <c r="P8058">
        <v>-68461</v>
      </c>
      <c r="Q8058" t="s">
        <v>26826</v>
      </c>
      <c r="R8058" t="s">
        <v>26827</v>
      </c>
      <c r="S8058" t="s">
        <v>36489</v>
      </c>
      <c r="T8058">
        <v>0.35387198439864398</v>
      </c>
      <c r="U8058">
        <v>0.603102917160658</v>
      </c>
      <c r="V8058">
        <v>-22.779900165864401</v>
      </c>
      <c r="W8058" t="s">
        <v>40</v>
      </c>
      <c r="X8058" t="s">
        <v>40</v>
      </c>
      <c r="Y8058">
        <v>0</v>
      </c>
      <c r="Z8058">
        <v>0.69013698642955401</v>
      </c>
      <c r="AA8058">
        <v>0.84521697243271998</v>
      </c>
      <c r="AB8058">
        <v>-0.62725432388699598</v>
      </c>
      <c r="AC8058">
        <v>0.27780950890804001</v>
      </c>
      <c r="AD8058">
        <v>0.68253123924728298</v>
      </c>
      <c r="AE8058">
        <v>23.0633193025023</v>
      </c>
      <c r="AF8058">
        <v>0.32549523997010099</v>
      </c>
      <c r="AG8058">
        <v>0.70473078222419605</v>
      </c>
      <c r="AH8058">
        <v>-22.9893187297215</v>
      </c>
      <c r="AI8058">
        <v>0.35038410267202102</v>
      </c>
      <c r="AJ8058">
        <v>0.78121606160956403</v>
      </c>
      <c r="AK8058">
        <v>-22.918929410493199</v>
      </c>
    </row>
    <row r="8059" spans="1:37" x14ac:dyDescent="0.2">
      <c r="A8059" t="s">
        <v>24716</v>
      </c>
      <c r="B8059">
        <v>158332804</v>
      </c>
      <c r="C8059">
        <v>158332945</v>
      </c>
      <c r="D8059">
        <v>142</v>
      </c>
      <c r="E8059" t="s">
        <v>26836</v>
      </c>
      <c r="F8059">
        <v>3</v>
      </c>
      <c r="G8059" t="s">
        <v>26837</v>
      </c>
      <c r="H8059" t="s">
        <v>36491</v>
      </c>
      <c r="I8059">
        <v>7</v>
      </c>
      <c r="J8059">
        <v>158110825</v>
      </c>
      <c r="K8059">
        <v>158205277</v>
      </c>
      <c r="L8059">
        <v>94453</v>
      </c>
      <c r="M8059">
        <v>2</v>
      </c>
      <c r="N8059">
        <v>5799</v>
      </c>
      <c r="O8059" t="s">
        <v>26825</v>
      </c>
      <c r="P8059">
        <v>-127527</v>
      </c>
      <c r="Q8059" t="s">
        <v>26826</v>
      </c>
      <c r="R8059" t="s">
        <v>26827</v>
      </c>
      <c r="S8059" t="s">
        <v>36489</v>
      </c>
      <c r="T8059">
        <v>0.97213403838398904</v>
      </c>
      <c r="U8059">
        <v>1</v>
      </c>
      <c r="V8059">
        <v>0.35199278910963699</v>
      </c>
      <c r="W8059">
        <v>0.94541066367716797</v>
      </c>
      <c r="X8059">
        <v>0.95159051474143896</v>
      </c>
      <c r="Y8059">
        <v>-5.9690700538531901E-3</v>
      </c>
      <c r="Z8059">
        <v>0.69013698642955401</v>
      </c>
      <c r="AA8059">
        <v>0.84521697243271998</v>
      </c>
      <c r="AB8059">
        <v>-0.61148115487712995</v>
      </c>
      <c r="AC8059">
        <v>0.71753805159658501</v>
      </c>
      <c r="AD8059">
        <v>0.87989882095915395</v>
      </c>
      <c r="AE8059">
        <v>-1.0059688512701701</v>
      </c>
      <c r="AF8059">
        <v>0.61410715005536498</v>
      </c>
      <c r="AG8059">
        <v>0.80674443595273604</v>
      </c>
      <c r="AH8059">
        <v>1.28160324243456</v>
      </c>
      <c r="AI8059">
        <v>0.59609816080359102</v>
      </c>
      <c r="AJ8059">
        <v>0.78121606160956403</v>
      </c>
      <c r="AK8059">
        <v>0.86278621667977895</v>
      </c>
    </row>
    <row r="8060" spans="1:37" x14ac:dyDescent="0.2">
      <c r="A8060" t="s">
        <v>24716</v>
      </c>
      <c r="B8060">
        <v>158332945</v>
      </c>
      <c r="C8060">
        <v>158333086</v>
      </c>
      <c r="D8060">
        <v>142</v>
      </c>
      <c r="E8060" t="s">
        <v>26838</v>
      </c>
      <c r="F8060">
        <v>2</v>
      </c>
      <c r="G8060" t="s">
        <v>26839</v>
      </c>
      <c r="H8060" t="s">
        <v>36491</v>
      </c>
      <c r="I8060">
        <v>7</v>
      </c>
      <c r="J8060">
        <v>158110825</v>
      </c>
      <c r="K8060">
        <v>158205277</v>
      </c>
      <c r="L8060">
        <v>94453</v>
      </c>
      <c r="M8060">
        <v>2</v>
      </c>
      <c r="N8060">
        <v>5799</v>
      </c>
      <c r="O8060" t="s">
        <v>26825</v>
      </c>
      <c r="P8060">
        <v>-127668</v>
      </c>
      <c r="Q8060" t="s">
        <v>26826</v>
      </c>
      <c r="R8060" t="s">
        <v>26827</v>
      </c>
      <c r="S8060" t="s">
        <v>36489</v>
      </c>
      <c r="T8060">
        <v>0.97213403838398904</v>
      </c>
      <c r="U8060">
        <v>1</v>
      </c>
      <c r="V8060">
        <v>0.35199278910963699</v>
      </c>
      <c r="W8060">
        <v>0.94541066367716797</v>
      </c>
      <c r="X8060">
        <v>0.95159051474143896</v>
      </c>
      <c r="Y8060">
        <v>-5.9690700538531901E-3</v>
      </c>
      <c r="Z8060">
        <v>0.69013698642955401</v>
      </c>
      <c r="AA8060">
        <v>0.84521697243271998</v>
      </c>
      <c r="AB8060">
        <v>-0.61148115487712995</v>
      </c>
      <c r="AC8060">
        <v>0.71753805159658501</v>
      </c>
      <c r="AD8060">
        <v>0.87989882095915395</v>
      </c>
      <c r="AE8060">
        <v>-1.0059688512701701</v>
      </c>
      <c r="AF8060">
        <v>0.61410715005536498</v>
      </c>
      <c r="AG8060">
        <v>0.80674443595273604</v>
      </c>
      <c r="AH8060">
        <v>1.28160324243456</v>
      </c>
      <c r="AI8060">
        <v>0.59609816080359102</v>
      </c>
      <c r="AJ8060">
        <v>0.78121606160956403</v>
      </c>
      <c r="AK8060">
        <v>0.86278621667977895</v>
      </c>
    </row>
    <row r="8061" spans="1:37" x14ac:dyDescent="0.2">
      <c r="A8061" t="s">
        <v>24716</v>
      </c>
      <c r="B8061">
        <v>158339008</v>
      </c>
      <c r="C8061">
        <v>158339149</v>
      </c>
      <c r="D8061">
        <v>142</v>
      </c>
      <c r="E8061" t="s">
        <v>26840</v>
      </c>
      <c r="F8061">
        <v>6</v>
      </c>
      <c r="G8061" t="s">
        <v>26841</v>
      </c>
      <c r="H8061" t="s">
        <v>36491</v>
      </c>
      <c r="I8061">
        <v>7</v>
      </c>
      <c r="J8061">
        <v>158110825</v>
      </c>
      <c r="K8061">
        <v>158205277</v>
      </c>
      <c r="L8061">
        <v>94453</v>
      </c>
      <c r="M8061">
        <v>2</v>
      </c>
      <c r="N8061">
        <v>5799</v>
      </c>
      <c r="O8061" t="s">
        <v>26825</v>
      </c>
      <c r="P8061">
        <v>-133731</v>
      </c>
      <c r="Q8061" t="s">
        <v>26826</v>
      </c>
      <c r="R8061" t="s">
        <v>26827</v>
      </c>
      <c r="S8061" t="s">
        <v>36489</v>
      </c>
      <c r="T8061">
        <v>0.97213403838398904</v>
      </c>
      <c r="U8061">
        <v>1</v>
      </c>
      <c r="V8061">
        <v>1.4108863419253399</v>
      </c>
      <c r="W8061">
        <v>0.94541066367716797</v>
      </c>
      <c r="X8061">
        <v>0.95159051474143896</v>
      </c>
      <c r="Y8061">
        <v>-1.0648626172593501</v>
      </c>
      <c r="Z8061">
        <v>0.69013698642955401</v>
      </c>
      <c r="AA8061">
        <v>0.84521697243271998</v>
      </c>
      <c r="AB8061">
        <v>0.44741232594333402</v>
      </c>
      <c r="AC8061">
        <v>0.71753805159658501</v>
      </c>
      <c r="AD8061">
        <v>0.87989882095915395</v>
      </c>
      <c r="AE8061">
        <v>-2.06486234377976</v>
      </c>
      <c r="AF8061">
        <v>0.61410715005536498</v>
      </c>
      <c r="AG8061">
        <v>0.80674443595273604</v>
      </c>
      <c r="AH8061">
        <v>2.34049674055436</v>
      </c>
      <c r="AI8061">
        <v>0.59609816080359102</v>
      </c>
      <c r="AJ8061">
        <v>0.78121606160956403</v>
      </c>
      <c r="AK8061">
        <v>-0.196107258530481</v>
      </c>
    </row>
    <row r="8062" spans="1:37" x14ac:dyDescent="0.2">
      <c r="A8062" t="s">
        <v>24716</v>
      </c>
      <c r="B8062">
        <v>158339149</v>
      </c>
      <c r="C8062">
        <v>158339290</v>
      </c>
      <c r="D8062">
        <v>142</v>
      </c>
      <c r="E8062" t="s">
        <v>26842</v>
      </c>
      <c r="F8062">
        <v>3</v>
      </c>
      <c r="G8062" t="s">
        <v>26843</v>
      </c>
      <c r="H8062" t="s">
        <v>36491</v>
      </c>
      <c r="I8062">
        <v>7</v>
      </c>
      <c r="J8062">
        <v>158110825</v>
      </c>
      <c r="K8062">
        <v>158205277</v>
      </c>
      <c r="L8062">
        <v>94453</v>
      </c>
      <c r="M8062">
        <v>2</v>
      </c>
      <c r="N8062">
        <v>5799</v>
      </c>
      <c r="O8062" t="s">
        <v>26825</v>
      </c>
      <c r="P8062">
        <v>-133872</v>
      </c>
      <c r="Q8062" t="s">
        <v>26826</v>
      </c>
      <c r="R8062" t="s">
        <v>26827</v>
      </c>
      <c r="S8062" t="s">
        <v>36489</v>
      </c>
      <c r="T8062">
        <v>0.97213403838398904</v>
      </c>
      <c r="U8062">
        <v>1</v>
      </c>
      <c r="V8062">
        <v>1.4108863419253399</v>
      </c>
      <c r="W8062">
        <v>0.94541066367716797</v>
      </c>
      <c r="X8062">
        <v>0.95159051474143896</v>
      </c>
      <c r="Y8062">
        <v>-1.0648626172593501</v>
      </c>
      <c r="Z8062">
        <v>0.69013698642955401</v>
      </c>
      <c r="AA8062">
        <v>0.84521697243271998</v>
      </c>
      <c r="AB8062">
        <v>0.44741232594333402</v>
      </c>
      <c r="AC8062">
        <v>0.71753805159658501</v>
      </c>
      <c r="AD8062">
        <v>0.87989882095915395</v>
      </c>
      <c r="AE8062">
        <v>-2.06486234377976</v>
      </c>
      <c r="AF8062">
        <v>0.61410715005536498</v>
      </c>
      <c r="AG8062">
        <v>0.80674443595273604</v>
      </c>
      <c r="AH8062">
        <v>2.34049674055436</v>
      </c>
      <c r="AI8062">
        <v>0.59609816080359102</v>
      </c>
      <c r="AJ8062">
        <v>0.78121606160956403</v>
      </c>
      <c r="AK8062">
        <v>-0.196107258530481</v>
      </c>
    </row>
    <row r="8063" spans="1:37" x14ac:dyDescent="0.2">
      <c r="A8063" t="s">
        <v>24716</v>
      </c>
      <c r="B8063">
        <v>158339678</v>
      </c>
      <c r="C8063">
        <v>158339827</v>
      </c>
      <c r="D8063">
        <v>150</v>
      </c>
      <c r="E8063" t="s">
        <v>26844</v>
      </c>
      <c r="F8063">
        <v>2</v>
      </c>
      <c r="G8063" t="s">
        <v>26845</v>
      </c>
      <c r="H8063" t="s">
        <v>36491</v>
      </c>
      <c r="I8063">
        <v>7</v>
      </c>
      <c r="J8063">
        <v>158110825</v>
      </c>
      <c r="K8063">
        <v>158205277</v>
      </c>
      <c r="L8063">
        <v>94453</v>
      </c>
      <c r="M8063">
        <v>2</v>
      </c>
      <c r="N8063">
        <v>5799</v>
      </c>
      <c r="O8063" t="s">
        <v>26825</v>
      </c>
      <c r="P8063">
        <v>-134401</v>
      </c>
      <c r="Q8063" t="s">
        <v>26826</v>
      </c>
      <c r="R8063" t="s">
        <v>26827</v>
      </c>
      <c r="S8063" t="s">
        <v>36489</v>
      </c>
      <c r="T8063">
        <v>0.97213403838398904</v>
      </c>
      <c r="U8063">
        <v>1</v>
      </c>
      <c r="V8063">
        <v>1.82592374044854</v>
      </c>
      <c r="W8063">
        <v>0.94541066367716797</v>
      </c>
      <c r="X8063">
        <v>0.95159051474143896</v>
      </c>
      <c r="Y8063">
        <v>-1.4799000253783301</v>
      </c>
      <c r="Z8063">
        <v>0.69013698642955401</v>
      </c>
      <c r="AA8063">
        <v>0.84521697243271998</v>
      </c>
      <c r="AB8063">
        <v>0.86244972446653601</v>
      </c>
      <c r="AC8063">
        <v>0.71753805159658501</v>
      </c>
      <c r="AD8063">
        <v>0.87989882095915395</v>
      </c>
      <c r="AE8063">
        <v>-2.4798996607389099</v>
      </c>
      <c r="AF8063">
        <v>0.61410715005536498</v>
      </c>
      <c r="AG8063">
        <v>0.80674443595273604</v>
      </c>
      <c r="AH8063">
        <v>2.7555340479177399</v>
      </c>
      <c r="AI8063">
        <v>0.59609816080359102</v>
      </c>
      <c r="AJ8063">
        <v>0.78121606160956403</v>
      </c>
      <c r="AK8063">
        <v>-0.61114466664945699</v>
      </c>
    </row>
    <row r="8064" spans="1:37" x14ac:dyDescent="0.2">
      <c r="A8064" t="s">
        <v>24716</v>
      </c>
      <c r="B8064">
        <v>158339827</v>
      </c>
      <c r="C8064">
        <v>158339976</v>
      </c>
      <c r="D8064">
        <v>150</v>
      </c>
      <c r="E8064" t="s">
        <v>26846</v>
      </c>
      <c r="F8064">
        <v>4</v>
      </c>
      <c r="G8064" t="s">
        <v>26847</v>
      </c>
      <c r="H8064" t="s">
        <v>36491</v>
      </c>
      <c r="I8064">
        <v>7</v>
      </c>
      <c r="J8064">
        <v>158110825</v>
      </c>
      <c r="K8064">
        <v>158205277</v>
      </c>
      <c r="L8064">
        <v>94453</v>
      </c>
      <c r="M8064">
        <v>2</v>
      </c>
      <c r="N8064">
        <v>5799</v>
      </c>
      <c r="O8064" t="s">
        <v>26825</v>
      </c>
      <c r="P8064">
        <v>-134550</v>
      </c>
      <c r="Q8064" t="s">
        <v>26826</v>
      </c>
      <c r="R8064" t="s">
        <v>26827</v>
      </c>
      <c r="S8064" t="s">
        <v>36489</v>
      </c>
      <c r="T8064">
        <v>0.97213403838398904</v>
      </c>
      <c r="U8064">
        <v>1</v>
      </c>
      <c r="V8064">
        <v>3.08895807997092</v>
      </c>
      <c r="W8064">
        <v>0.94541066367716797</v>
      </c>
      <c r="X8064">
        <v>0.95159051474143896</v>
      </c>
      <c r="Y8064">
        <v>-2.7429343549539902</v>
      </c>
      <c r="Z8064">
        <v>0.69013698642955401</v>
      </c>
      <c r="AA8064">
        <v>0.84521697243271998</v>
      </c>
      <c r="AB8064">
        <v>2.1254840009930702</v>
      </c>
      <c r="AC8064">
        <v>0.71753805159658501</v>
      </c>
      <c r="AD8064">
        <v>0.87989882095915395</v>
      </c>
      <c r="AE8064">
        <v>-3.7429339903145702</v>
      </c>
      <c r="AF8064">
        <v>0.61410715005536498</v>
      </c>
      <c r="AG8064">
        <v>0.80674443595273604</v>
      </c>
      <c r="AH8064">
        <v>4.0185683874401104</v>
      </c>
      <c r="AI8064">
        <v>0.59609816080359102</v>
      </c>
      <c r="AJ8064">
        <v>0.78121606160956403</v>
      </c>
      <c r="AK8064">
        <v>-1.87417893322927</v>
      </c>
    </row>
    <row r="8065" spans="1:37" x14ac:dyDescent="0.2">
      <c r="A8065" t="s">
        <v>24716</v>
      </c>
      <c r="B8065">
        <v>158339976</v>
      </c>
      <c r="C8065">
        <v>158340125</v>
      </c>
      <c r="D8065">
        <v>150</v>
      </c>
      <c r="E8065" t="s">
        <v>26848</v>
      </c>
      <c r="F8065">
        <v>5</v>
      </c>
      <c r="G8065" t="s">
        <v>26849</v>
      </c>
      <c r="H8065" t="s">
        <v>36491</v>
      </c>
      <c r="I8065">
        <v>7</v>
      </c>
      <c r="J8065">
        <v>158110825</v>
      </c>
      <c r="K8065">
        <v>158205277</v>
      </c>
      <c r="L8065">
        <v>94453</v>
      </c>
      <c r="M8065">
        <v>2</v>
      </c>
      <c r="N8065">
        <v>5799</v>
      </c>
      <c r="O8065" t="s">
        <v>26825</v>
      </c>
      <c r="P8065">
        <v>-134699</v>
      </c>
      <c r="Q8065" t="s">
        <v>26826</v>
      </c>
      <c r="R8065" t="s">
        <v>26827</v>
      </c>
      <c r="S8065" t="s">
        <v>36489</v>
      </c>
      <c r="T8065">
        <v>0.97213403838398904</v>
      </c>
      <c r="U8065">
        <v>1</v>
      </c>
      <c r="V8065">
        <v>2.3113505351397201</v>
      </c>
      <c r="W8065">
        <v>0.94541066367716797</v>
      </c>
      <c r="X8065">
        <v>0.95159051474143896</v>
      </c>
      <c r="Y8065">
        <v>-1.96532681519765</v>
      </c>
      <c r="Z8065">
        <v>0.69013698642955401</v>
      </c>
      <c r="AA8065">
        <v>0.84521697243271998</v>
      </c>
      <c r="AB8065">
        <v>1.34787648830261</v>
      </c>
      <c r="AC8065">
        <v>0.71753805159658501</v>
      </c>
      <c r="AD8065">
        <v>0.87989882095915395</v>
      </c>
      <c r="AE8065">
        <v>-2.96532645055823</v>
      </c>
      <c r="AF8065">
        <v>0.61410715005536498</v>
      </c>
      <c r="AG8065">
        <v>0.80674443595273604</v>
      </c>
      <c r="AH8065">
        <v>3.2409608426089198</v>
      </c>
      <c r="AI8065">
        <v>0.59609816080359102</v>
      </c>
      <c r="AJ8065">
        <v>0.78121606160956403</v>
      </c>
      <c r="AK8065">
        <v>-1.09657142561367</v>
      </c>
    </row>
    <row r="8066" spans="1:37" x14ac:dyDescent="0.2">
      <c r="A8066" t="s">
        <v>26850</v>
      </c>
      <c r="B8066">
        <v>107605</v>
      </c>
      <c r="C8066">
        <v>107799</v>
      </c>
      <c r="D8066">
        <v>195</v>
      </c>
      <c r="E8066" t="s">
        <v>26851</v>
      </c>
      <c r="F8066">
        <v>1</v>
      </c>
      <c r="G8066" t="s">
        <v>26852</v>
      </c>
      <c r="H8066" t="s">
        <v>31000</v>
      </c>
      <c r="I8066">
        <v>8</v>
      </c>
      <c r="J8066">
        <v>64091</v>
      </c>
      <c r="K8066">
        <v>64320</v>
      </c>
      <c r="L8066">
        <v>230</v>
      </c>
      <c r="M8066">
        <v>2</v>
      </c>
      <c r="N8066">
        <v>101927506</v>
      </c>
      <c r="O8066" t="s">
        <v>26853</v>
      </c>
      <c r="P8066">
        <v>-43285</v>
      </c>
      <c r="Q8066" t="s">
        <v>40</v>
      </c>
      <c r="R8066" t="s">
        <v>26854</v>
      </c>
      <c r="S8066" t="s">
        <v>36492</v>
      </c>
      <c r="T8066">
        <v>0.152084254673993</v>
      </c>
      <c r="U8066">
        <v>0.603102917160658</v>
      </c>
      <c r="V8066">
        <v>23.337996536737801</v>
      </c>
      <c r="W8066">
        <v>0.38920677604595899</v>
      </c>
      <c r="X8066">
        <v>0.704072456322962</v>
      </c>
      <c r="Y8066">
        <v>-22.667638984948098</v>
      </c>
      <c r="Z8066">
        <v>0.306975110376564</v>
      </c>
      <c r="AA8066">
        <v>0.72610664078822296</v>
      </c>
      <c r="AB8066">
        <v>22.374522542022099</v>
      </c>
      <c r="AC8066">
        <v>0.71753805159658501</v>
      </c>
      <c r="AD8066">
        <v>0.87989882095915395</v>
      </c>
      <c r="AE8066">
        <v>-2.1056197923831599</v>
      </c>
      <c r="AF8066">
        <v>4.6407610929182198E-2</v>
      </c>
      <c r="AG8066">
        <v>0.476038960109122</v>
      </c>
      <c r="AH8066">
        <v>23.337996536737801</v>
      </c>
      <c r="AI8066">
        <v>0.35038410267202102</v>
      </c>
      <c r="AJ8066">
        <v>0.78121606160956403</v>
      </c>
      <c r="AK8066">
        <v>-22.267607358514901</v>
      </c>
    </row>
    <row r="8067" spans="1:37" x14ac:dyDescent="0.2">
      <c r="A8067" t="s">
        <v>26850</v>
      </c>
      <c r="B8067">
        <v>107799</v>
      </c>
      <c r="C8067">
        <v>107993</v>
      </c>
      <c r="D8067">
        <v>195</v>
      </c>
      <c r="E8067" t="s">
        <v>26855</v>
      </c>
      <c r="F8067">
        <v>1</v>
      </c>
      <c r="G8067" t="s">
        <v>26856</v>
      </c>
      <c r="H8067" t="s">
        <v>31000</v>
      </c>
      <c r="I8067">
        <v>8</v>
      </c>
      <c r="J8067">
        <v>64091</v>
      </c>
      <c r="K8067">
        <v>64320</v>
      </c>
      <c r="L8067">
        <v>230</v>
      </c>
      <c r="M8067">
        <v>2</v>
      </c>
      <c r="N8067">
        <v>101927506</v>
      </c>
      <c r="O8067" t="s">
        <v>26853</v>
      </c>
      <c r="P8067">
        <v>-43479</v>
      </c>
      <c r="Q8067" t="s">
        <v>40</v>
      </c>
      <c r="R8067" t="s">
        <v>26854</v>
      </c>
      <c r="S8067" t="s">
        <v>36492</v>
      </c>
      <c r="T8067">
        <v>0.87357319988972604</v>
      </c>
      <c r="U8067">
        <v>1</v>
      </c>
      <c r="V8067">
        <v>0.95780248140866997</v>
      </c>
      <c r="W8067">
        <v>0.69201225521665499</v>
      </c>
      <c r="X8067">
        <v>0.95159051474143896</v>
      </c>
      <c r="Y8067">
        <v>-1.0550376818302301</v>
      </c>
      <c r="Z8067">
        <v>0.439044852312928</v>
      </c>
      <c r="AA8067">
        <v>0.84435025072159198</v>
      </c>
      <c r="AB8067">
        <v>0.468677206722309</v>
      </c>
      <c r="AC8067">
        <v>0.42426392489208298</v>
      </c>
      <c r="AD8067">
        <v>0.82872126865393902</v>
      </c>
      <c r="AE8067">
        <v>0.85567697097912199</v>
      </c>
      <c r="AF8067">
        <v>0.73007530188359704</v>
      </c>
      <c r="AG8067">
        <v>0.86437216336234302</v>
      </c>
      <c r="AH8067">
        <v>1.10489350429379</v>
      </c>
      <c r="AI8067">
        <v>0.23746722234179601</v>
      </c>
      <c r="AJ8067">
        <v>0.78121606160956403</v>
      </c>
      <c r="AK8067">
        <v>-2.0311513602398499</v>
      </c>
    </row>
    <row r="8068" spans="1:37" x14ac:dyDescent="0.2">
      <c r="A8068" t="s">
        <v>26850</v>
      </c>
      <c r="B8068">
        <v>1473228</v>
      </c>
      <c r="C8068">
        <v>1473401</v>
      </c>
      <c r="D8068">
        <v>174</v>
      </c>
      <c r="E8068" t="s">
        <v>26857</v>
      </c>
      <c r="F8068">
        <v>4</v>
      </c>
      <c r="G8068" t="s">
        <v>26858</v>
      </c>
      <c r="H8068" t="s">
        <v>36493</v>
      </c>
      <c r="I8068">
        <v>8</v>
      </c>
      <c r="J8068">
        <v>1501366</v>
      </c>
      <c r="K8068">
        <v>1708474</v>
      </c>
      <c r="L8068">
        <v>207109</v>
      </c>
      <c r="M8068">
        <v>1</v>
      </c>
      <c r="N8068">
        <v>9228</v>
      </c>
      <c r="O8068" t="s">
        <v>26859</v>
      </c>
      <c r="P8068">
        <v>-27965</v>
      </c>
      <c r="Q8068" t="s">
        <v>26860</v>
      </c>
      <c r="R8068" t="s">
        <v>26861</v>
      </c>
      <c r="S8068" t="s">
        <v>36494</v>
      </c>
      <c r="T8068">
        <v>0.66465326752749898</v>
      </c>
      <c r="U8068">
        <v>0.86874841408702197</v>
      </c>
      <c r="V8068">
        <v>0.48542141516231901</v>
      </c>
      <c r="W8068">
        <v>0.66006215643493105</v>
      </c>
      <c r="X8068">
        <v>0.95159051474143896</v>
      </c>
      <c r="Y8068">
        <v>0.79320559418498504</v>
      </c>
      <c r="Z8068">
        <v>0.53520395188590897</v>
      </c>
      <c r="AA8068">
        <v>0.84521697243271998</v>
      </c>
      <c r="AB8068">
        <v>0.12954578543433001</v>
      </c>
      <c r="AC8068">
        <v>0.821885577007063</v>
      </c>
      <c r="AD8068">
        <v>0.94068432309766403</v>
      </c>
      <c r="AE8068">
        <v>5.5823748006490197E-2</v>
      </c>
      <c r="AF8068">
        <v>0.82528509787541005</v>
      </c>
      <c r="AG8068">
        <v>0.93142200777332296</v>
      </c>
      <c r="AH8068">
        <v>0.65094783545926704</v>
      </c>
      <c r="AI8068">
        <v>0.29678306176050401</v>
      </c>
      <c r="AJ8068">
        <v>0.78121606160956403</v>
      </c>
      <c r="AK8068">
        <v>1.2992801525633899</v>
      </c>
    </row>
    <row r="8069" spans="1:37" x14ac:dyDescent="0.2">
      <c r="A8069" t="s">
        <v>26850</v>
      </c>
      <c r="B8069">
        <v>1473401</v>
      </c>
      <c r="C8069">
        <v>1473574</v>
      </c>
      <c r="D8069">
        <v>174</v>
      </c>
      <c r="E8069" t="s">
        <v>26862</v>
      </c>
      <c r="F8069">
        <v>3</v>
      </c>
      <c r="G8069" t="s">
        <v>26863</v>
      </c>
      <c r="H8069" t="s">
        <v>36493</v>
      </c>
      <c r="I8069">
        <v>8</v>
      </c>
      <c r="J8069">
        <v>1501366</v>
      </c>
      <c r="K8069">
        <v>1708474</v>
      </c>
      <c r="L8069">
        <v>207109</v>
      </c>
      <c r="M8069">
        <v>1</v>
      </c>
      <c r="N8069">
        <v>9228</v>
      </c>
      <c r="O8069" t="s">
        <v>26859</v>
      </c>
      <c r="P8069">
        <v>-27792</v>
      </c>
      <c r="Q8069" t="s">
        <v>26860</v>
      </c>
      <c r="R8069" t="s">
        <v>26861</v>
      </c>
      <c r="S8069" t="s">
        <v>36494</v>
      </c>
      <c r="T8069">
        <v>0.66465326752749898</v>
      </c>
      <c r="U8069">
        <v>0.86874841408702197</v>
      </c>
      <c r="V8069">
        <v>0.48542141516231901</v>
      </c>
      <c r="W8069">
        <v>0.66006215643493105</v>
      </c>
      <c r="X8069">
        <v>0.95159051474143896</v>
      </c>
      <c r="Y8069">
        <v>0.79320559418498504</v>
      </c>
      <c r="Z8069">
        <v>0.53520395188590897</v>
      </c>
      <c r="AA8069">
        <v>0.84521697243271998</v>
      </c>
      <c r="AB8069">
        <v>0.12954578543433001</v>
      </c>
      <c r="AC8069">
        <v>0.821885577007063</v>
      </c>
      <c r="AD8069">
        <v>0.94068432309766403</v>
      </c>
      <c r="AE8069">
        <v>5.5823748006490197E-2</v>
      </c>
      <c r="AF8069">
        <v>0.82528509787541005</v>
      </c>
      <c r="AG8069">
        <v>0.93142200777332296</v>
      </c>
      <c r="AH8069">
        <v>0.65094783545926704</v>
      </c>
      <c r="AI8069">
        <v>0.29678306176050401</v>
      </c>
      <c r="AJ8069">
        <v>0.78121606160956403</v>
      </c>
      <c r="AK8069">
        <v>1.2992801525633899</v>
      </c>
    </row>
    <row r="8070" spans="1:37" x14ac:dyDescent="0.2">
      <c r="A8070" t="s">
        <v>26850</v>
      </c>
      <c r="B8070">
        <v>1608112</v>
      </c>
      <c r="C8070">
        <v>1608287</v>
      </c>
      <c r="D8070">
        <v>176</v>
      </c>
      <c r="E8070" t="s">
        <v>26864</v>
      </c>
      <c r="F8070">
        <v>4</v>
      </c>
      <c r="G8070" t="s">
        <v>26865</v>
      </c>
      <c r="H8070" t="s">
        <v>36495</v>
      </c>
      <c r="I8070">
        <v>8</v>
      </c>
      <c r="J8070">
        <v>1565509</v>
      </c>
      <c r="K8070">
        <v>1620535</v>
      </c>
      <c r="L8070">
        <v>55027</v>
      </c>
      <c r="M8070">
        <v>2</v>
      </c>
      <c r="N8070">
        <v>100507435</v>
      </c>
      <c r="O8070" t="s">
        <v>26866</v>
      </c>
      <c r="P8070">
        <v>12248</v>
      </c>
      <c r="Q8070" t="s">
        <v>26867</v>
      </c>
      <c r="R8070" t="s">
        <v>26868</v>
      </c>
      <c r="S8070" t="s">
        <v>36496</v>
      </c>
      <c r="T8070">
        <v>0.41752312224583898</v>
      </c>
      <c r="U8070">
        <v>0.69145870276326604</v>
      </c>
      <c r="V8070">
        <v>-0.19176501514790101</v>
      </c>
      <c r="W8070">
        <v>0.53896536308254195</v>
      </c>
      <c r="X8070">
        <v>0.83235339057412805</v>
      </c>
      <c r="Y8070">
        <v>-0.61450615950148502</v>
      </c>
      <c r="Z8070">
        <v>0.126608836206521</v>
      </c>
      <c r="AA8070">
        <v>0.72610664078822296</v>
      </c>
      <c r="AB8070">
        <v>-0.446515018957507</v>
      </c>
      <c r="AC8070">
        <v>0.37671289967840899</v>
      </c>
      <c r="AD8070">
        <v>0.78486202012532102</v>
      </c>
      <c r="AE8070">
        <v>-0.74729022853126703</v>
      </c>
      <c r="AF8070">
        <v>0.95206924918779501</v>
      </c>
      <c r="AG8070">
        <v>1</v>
      </c>
      <c r="AH8070">
        <v>0.12530035468943501</v>
      </c>
      <c r="AI8070">
        <v>0.87189102520528206</v>
      </c>
      <c r="AJ8070">
        <v>0.98480388436039601</v>
      </c>
      <c r="AK8070">
        <v>-0.27649454938045698</v>
      </c>
    </row>
    <row r="8071" spans="1:37" x14ac:dyDescent="0.2">
      <c r="A8071" t="s">
        <v>26850</v>
      </c>
      <c r="B8071">
        <v>1608287</v>
      </c>
      <c r="C8071">
        <v>1608462</v>
      </c>
      <c r="D8071">
        <v>176</v>
      </c>
      <c r="E8071" t="s">
        <v>26869</v>
      </c>
      <c r="F8071">
        <v>2</v>
      </c>
      <c r="G8071" t="s">
        <v>26870</v>
      </c>
      <c r="H8071" t="s">
        <v>36495</v>
      </c>
      <c r="I8071">
        <v>8</v>
      </c>
      <c r="J8071">
        <v>1565509</v>
      </c>
      <c r="K8071">
        <v>1620535</v>
      </c>
      <c r="L8071">
        <v>55027</v>
      </c>
      <c r="M8071">
        <v>2</v>
      </c>
      <c r="N8071">
        <v>100507435</v>
      </c>
      <c r="O8071" t="s">
        <v>26866</v>
      </c>
      <c r="P8071">
        <v>12073</v>
      </c>
      <c r="Q8071" t="s">
        <v>26867</v>
      </c>
      <c r="R8071" t="s">
        <v>26868</v>
      </c>
      <c r="S8071" t="s">
        <v>36496</v>
      </c>
      <c r="T8071">
        <v>0.41752312224583898</v>
      </c>
      <c r="U8071">
        <v>0.69145870276326604</v>
      </c>
      <c r="V8071">
        <v>-0.19176501514790101</v>
      </c>
      <c r="W8071">
        <v>0.53896536308254195</v>
      </c>
      <c r="X8071">
        <v>0.83235339057412805</v>
      </c>
      <c r="Y8071">
        <v>-0.61450615950148502</v>
      </c>
      <c r="Z8071">
        <v>0.126608836206521</v>
      </c>
      <c r="AA8071">
        <v>0.72610664078822296</v>
      </c>
      <c r="AB8071">
        <v>-0.446515018957507</v>
      </c>
      <c r="AC8071">
        <v>0.37671289967840899</v>
      </c>
      <c r="AD8071">
        <v>0.78486202012532102</v>
      </c>
      <c r="AE8071">
        <v>-0.74729022853126703</v>
      </c>
      <c r="AF8071">
        <v>0.95206924918779501</v>
      </c>
      <c r="AG8071">
        <v>1</v>
      </c>
      <c r="AH8071">
        <v>0.12530035468943501</v>
      </c>
      <c r="AI8071">
        <v>0.87189102520528206</v>
      </c>
      <c r="AJ8071">
        <v>0.98480388436039601</v>
      </c>
      <c r="AK8071">
        <v>-0.27649454938045698</v>
      </c>
    </row>
    <row r="8072" spans="1:37" x14ac:dyDescent="0.2">
      <c r="A8072" t="s">
        <v>26850</v>
      </c>
      <c r="B8072">
        <v>1638091</v>
      </c>
      <c r="C8072">
        <v>1638271</v>
      </c>
      <c r="D8072">
        <v>181</v>
      </c>
      <c r="E8072" t="s">
        <v>26871</v>
      </c>
      <c r="F8072">
        <v>4</v>
      </c>
      <c r="G8072" t="s">
        <v>26872</v>
      </c>
      <c r="H8072" t="s">
        <v>36497</v>
      </c>
      <c r="I8072">
        <v>8</v>
      </c>
      <c r="J8072">
        <v>1604552</v>
      </c>
      <c r="K8072">
        <v>1622417</v>
      </c>
      <c r="L8072">
        <v>17866</v>
      </c>
      <c r="M8072">
        <v>2</v>
      </c>
      <c r="N8072">
        <v>100507435</v>
      </c>
      <c r="O8072" t="s">
        <v>26873</v>
      </c>
      <c r="P8072">
        <v>-15674</v>
      </c>
      <c r="Q8072" t="s">
        <v>26867</v>
      </c>
      <c r="R8072" t="s">
        <v>26868</v>
      </c>
      <c r="S8072" t="s">
        <v>36496</v>
      </c>
      <c r="T8072">
        <v>0.152084254673993</v>
      </c>
      <c r="U8072">
        <v>0.603102917160658</v>
      </c>
      <c r="V8072">
        <v>25.712950168500399</v>
      </c>
      <c r="W8072">
        <v>0.94541066367716797</v>
      </c>
      <c r="X8072">
        <v>0.95159051474143896</v>
      </c>
      <c r="Y8072">
        <v>0.148135432540657</v>
      </c>
      <c r="Z8072">
        <v>0.306975110376564</v>
      </c>
      <c r="AA8072">
        <v>0.72610664078822296</v>
      </c>
      <c r="AB8072">
        <v>24.749476069444398</v>
      </c>
      <c r="AC8072">
        <v>0.71753805159658501</v>
      </c>
      <c r="AD8072">
        <v>0.87989882095915395</v>
      </c>
      <c r="AE8072">
        <v>-0.85186451531908103</v>
      </c>
      <c r="AF8072">
        <v>4.6407610929182198E-2</v>
      </c>
      <c r="AG8072">
        <v>0.476038960109122</v>
      </c>
      <c r="AH8072">
        <v>25.712950168500399</v>
      </c>
      <c r="AI8072">
        <v>0.59609816080359102</v>
      </c>
      <c r="AJ8072">
        <v>0.78121606160956403</v>
      </c>
      <c r="AK8072">
        <v>1.0168908515323201</v>
      </c>
    </row>
    <row r="8073" spans="1:37" x14ac:dyDescent="0.2">
      <c r="A8073" t="s">
        <v>26850</v>
      </c>
      <c r="B8073">
        <v>2326282</v>
      </c>
      <c r="C8073">
        <v>2326433</v>
      </c>
      <c r="D8073">
        <v>152</v>
      </c>
      <c r="E8073" t="s">
        <v>26874</v>
      </c>
      <c r="F8073">
        <v>5</v>
      </c>
      <c r="G8073" t="s">
        <v>26875</v>
      </c>
      <c r="H8073" t="s">
        <v>31000</v>
      </c>
      <c r="I8073">
        <v>8</v>
      </c>
      <c r="J8073">
        <v>2203339</v>
      </c>
      <c r="K8073">
        <v>2207704</v>
      </c>
      <c r="L8073">
        <v>4366</v>
      </c>
      <c r="M8073">
        <v>1</v>
      </c>
      <c r="N8073">
        <v>105377782</v>
      </c>
      <c r="O8073" t="s">
        <v>26876</v>
      </c>
      <c r="P8073">
        <v>122943</v>
      </c>
      <c r="Q8073" t="s">
        <v>40</v>
      </c>
      <c r="R8073" t="s">
        <v>26877</v>
      </c>
      <c r="S8073" t="s">
        <v>36498</v>
      </c>
      <c r="T8073">
        <v>0.32911398597860803</v>
      </c>
      <c r="U8073">
        <v>0.603102917160658</v>
      </c>
      <c r="V8073">
        <v>24.682182277068499</v>
      </c>
      <c r="W8073">
        <v>0.20525741147413201</v>
      </c>
      <c r="X8073">
        <v>0.704072456322962</v>
      </c>
      <c r="Y8073">
        <v>-25.3649897367312</v>
      </c>
      <c r="Z8073">
        <v>0.306975110376564</v>
      </c>
      <c r="AA8073">
        <v>0.72610664078822296</v>
      </c>
      <c r="AB8073">
        <v>24.603149497150302</v>
      </c>
      <c r="AC8073">
        <v>7.0489011448141195E-2</v>
      </c>
      <c r="AD8073">
        <v>0.57684129297949804</v>
      </c>
      <c r="AE8073">
        <v>-25.3649897367312</v>
      </c>
      <c r="AF8073">
        <v>0.61410715005536498</v>
      </c>
      <c r="AG8073">
        <v>0.80674443595273604</v>
      </c>
      <c r="AH8073">
        <v>1.24118572297154</v>
      </c>
      <c r="AI8073">
        <v>0.35038410267202102</v>
      </c>
      <c r="AJ8073">
        <v>0.78121606160956403</v>
      </c>
      <c r="AK8073">
        <v>-24.496234297588298</v>
      </c>
    </row>
    <row r="8074" spans="1:37" x14ac:dyDescent="0.2">
      <c r="A8074" t="s">
        <v>26850</v>
      </c>
      <c r="B8074">
        <v>2326718</v>
      </c>
      <c r="C8074">
        <v>2326869</v>
      </c>
      <c r="D8074">
        <v>152</v>
      </c>
      <c r="E8074" t="s">
        <v>26878</v>
      </c>
      <c r="F8074">
        <v>2</v>
      </c>
      <c r="G8074" t="s">
        <v>26879</v>
      </c>
      <c r="H8074" t="s">
        <v>31000</v>
      </c>
      <c r="I8074">
        <v>8</v>
      </c>
      <c r="J8074">
        <v>2203339</v>
      </c>
      <c r="K8074">
        <v>2207704</v>
      </c>
      <c r="L8074">
        <v>4366</v>
      </c>
      <c r="M8074">
        <v>1</v>
      </c>
      <c r="N8074">
        <v>105377782</v>
      </c>
      <c r="O8074" t="s">
        <v>26876</v>
      </c>
      <c r="P8074">
        <v>123379</v>
      </c>
      <c r="Q8074" t="s">
        <v>40</v>
      </c>
      <c r="R8074" t="s">
        <v>26877</v>
      </c>
      <c r="S8074" t="s">
        <v>36498</v>
      </c>
      <c r="T8074">
        <v>0.32911398597860803</v>
      </c>
      <c r="U8074">
        <v>0.603102917160658</v>
      </c>
      <c r="V8074">
        <v>24.360254195579099</v>
      </c>
      <c r="W8074">
        <v>0.20525741147413201</v>
      </c>
      <c r="X8074">
        <v>0.704072456322962</v>
      </c>
      <c r="Y8074">
        <v>-25.1995562365003</v>
      </c>
      <c r="Z8074">
        <v>0.306975110376564</v>
      </c>
      <c r="AA8074">
        <v>0.72610664078822296</v>
      </c>
      <c r="AB8074">
        <v>24.437715999741201</v>
      </c>
      <c r="AC8074">
        <v>7.0489011448141195E-2</v>
      </c>
      <c r="AD8074">
        <v>0.57684129297949804</v>
      </c>
      <c r="AE8074">
        <v>-25.1995562365003</v>
      </c>
      <c r="AF8074">
        <v>0.64997455747578503</v>
      </c>
      <c r="AG8074">
        <v>0.80674443595273604</v>
      </c>
      <c r="AH8074">
        <v>0.91925764148209399</v>
      </c>
      <c r="AI8074">
        <v>0.35038410267202102</v>
      </c>
      <c r="AJ8074">
        <v>0.78121606160956403</v>
      </c>
      <c r="AK8074">
        <v>-24.330800800708399</v>
      </c>
    </row>
    <row r="8075" spans="1:37" x14ac:dyDescent="0.2">
      <c r="A8075" t="s">
        <v>26850</v>
      </c>
      <c r="B8075">
        <v>2394857</v>
      </c>
      <c r="C8075">
        <v>2395008</v>
      </c>
      <c r="D8075">
        <v>152</v>
      </c>
      <c r="E8075" t="s">
        <v>26880</v>
      </c>
      <c r="F8075">
        <v>2</v>
      </c>
      <c r="G8075" t="s">
        <v>26881</v>
      </c>
      <c r="H8075" t="s">
        <v>31000</v>
      </c>
      <c r="I8075">
        <v>8</v>
      </c>
      <c r="J8075">
        <v>2203339</v>
      </c>
      <c r="K8075">
        <v>2207704</v>
      </c>
      <c r="L8075">
        <v>4366</v>
      </c>
      <c r="M8075">
        <v>1</v>
      </c>
      <c r="N8075">
        <v>105377782</v>
      </c>
      <c r="O8075" t="s">
        <v>26876</v>
      </c>
      <c r="P8075">
        <v>191518</v>
      </c>
      <c r="Q8075" t="s">
        <v>40</v>
      </c>
      <c r="R8075" t="s">
        <v>26877</v>
      </c>
      <c r="S8075" t="s">
        <v>36498</v>
      </c>
      <c r="T8075">
        <v>0.32911398597860803</v>
      </c>
      <c r="U8075">
        <v>0.603102917160658</v>
      </c>
      <c r="V8075">
        <v>24.582646607345598</v>
      </c>
      <c r="W8075">
        <v>0.20525741147413201</v>
      </c>
      <c r="X8075">
        <v>0.704072456322962</v>
      </c>
      <c r="Y8075">
        <v>-25.3789409122076</v>
      </c>
      <c r="Z8075">
        <v>0.306975110376564</v>
      </c>
      <c r="AA8075">
        <v>0.72610664078822296</v>
      </c>
      <c r="AB8075">
        <v>24.6171006724032</v>
      </c>
      <c r="AC8075">
        <v>7.0489011448141195E-2</v>
      </c>
      <c r="AD8075">
        <v>0.57684129297949804</v>
      </c>
      <c r="AE8075">
        <v>-25.3789409122076</v>
      </c>
      <c r="AF8075">
        <v>0.61410715005536498</v>
      </c>
      <c r="AG8075">
        <v>0.80674443595273604</v>
      </c>
      <c r="AH8075">
        <v>1.00414654101565</v>
      </c>
      <c r="AI8075">
        <v>0.35038410267202102</v>
      </c>
      <c r="AJ8075">
        <v>0.78121606160956403</v>
      </c>
      <c r="AK8075">
        <v>-24.5101854727993</v>
      </c>
    </row>
    <row r="8076" spans="1:37" x14ac:dyDescent="0.2">
      <c r="A8076" t="s">
        <v>26850</v>
      </c>
      <c r="B8076">
        <v>2395293</v>
      </c>
      <c r="C8076">
        <v>2395444</v>
      </c>
      <c r="D8076">
        <v>152</v>
      </c>
      <c r="E8076" t="s">
        <v>26882</v>
      </c>
      <c r="F8076">
        <v>5</v>
      </c>
      <c r="G8076" t="s">
        <v>26883</v>
      </c>
      <c r="H8076" t="s">
        <v>31000</v>
      </c>
      <c r="I8076">
        <v>8</v>
      </c>
      <c r="J8076">
        <v>2203339</v>
      </c>
      <c r="K8076">
        <v>2207704</v>
      </c>
      <c r="L8076">
        <v>4366</v>
      </c>
      <c r="M8076">
        <v>1</v>
      </c>
      <c r="N8076">
        <v>105377782</v>
      </c>
      <c r="O8076" t="s">
        <v>26876</v>
      </c>
      <c r="P8076">
        <v>191954</v>
      </c>
      <c r="Q8076" t="s">
        <v>40</v>
      </c>
      <c r="R8076" t="s">
        <v>26877</v>
      </c>
      <c r="S8076" t="s">
        <v>36498</v>
      </c>
      <c r="T8076">
        <v>0.32911398597860803</v>
      </c>
      <c r="U8076">
        <v>0.603102917160658</v>
      </c>
      <c r="V8076">
        <v>24.9452166739704</v>
      </c>
      <c r="W8076">
        <v>0.20525741147413201</v>
      </c>
      <c r="X8076">
        <v>0.704072456322962</v>
      </c>
      <c r="Y8076">
        <v>-25.682097267692299</v>
      </c>
      <c r="Z8076">
        <v>0.306975110376564</v>
      </c>
      <c r="AA8076">
        <v>0.72610664078822296</v>
      </c>
      <c r="AB8076">
        <v>24.920257023528698</v>
      </c>
      <c r="AC8076">
        <v>7.0489011448141195E-2</v>
      </c>
      <c r="AD8076">
        <v>0.57684129297949804</v>
      </c>
      <c r="AE8076">
        <v>-25.682097267692299</v>
      </c>
      <c r="AF8076">
        <v>0.61410715005536498</v>
      </c>
      <c r="AG8076">
        <v>0.80674443595273604</v>
      </c>
      <c r="AH8076">
        <v>1.1257085258550801</v>
      </c>
      <c r="AI8076">
        <v>0.35038410267202102</v>
      </c>
      <c r="AJ8076">
        <v>0.78121606160956403</v>
      </c>
      <c r="AK8076">
        <v>-24.8133418231075</v>
      </c>
    </row>
    <row r="8077" spans="1:37" x14ac:dyDescent="0.2">
      <c r="A8077" t="s">
        <v>26850</v>
      </c>
      <c r="B8077">
        <v>6044884</v>
      </c>
      <c r="C8077">
        <v>6045064</v>
      </c>
      <c r="D8077">
        <v>181</v>
      </c>
      <c r="E8077" t="s">
        <v>26884</v>
      </c>
      <c r="F8077">
        <v>4</v>
      </c>
      <c r="G8077" t="s">
        <v>26885</v>
      </c>
      <c r="H8077" t="s">
        <v>36499</v>
      </c>
      <c r="I8077">
        <v>8</v>
      </c>
      <c r="J8077">
        <v>6036433</v>
      </c>
      <c r="K8077">
        <v>6036974</v>
      </c>
      <c r="L8077">
        <v>542</v>
      </c>
      <c r="M8077">
        <v>2</v>
      </c>
      <c r="N8077">
        <v>105377796</v>
      </c>
      <c r="O8077" t="s">
        <v>26886</v>
      </c>
      <c r="P8077">
        <v>-7910</v>
      </c>
      <c r="Q8077" t="s">
        <v>40</v>
      </c>
      <c r="R8077" t="s">
        <v>26887</v>
      </c>
      <c r="S8077" t="s">
        <v>36500</v>
      </c>
      <c r="T8077">
        <v>0.644035865418358</v>
      </c>
      <c r="U8077">
        <v>0.84904924635754497</v>
      </c>
      <c r="V8077">
        <v>0.56472981668261302</v>
      </c>
      <c r="W8077">
        <v>0.123414495547065</v>
      </c>
      <c r="X8077">
        <v>0.704072456322962</v>
      </c>
      <c r="Y8077">
        <v>24.982697270039999</v>
      </c>
      <c r="Z8077">
        <v>0.26789404493740199</v>
      </c>
      <c r="AA8077">
        <v>0.72610664078822296</v>
      </c>
      <c r="AB8077">
        <v>-0.39874423559941302</v>
      </c>
      <c r="AC8077">
        <v>0.17695932866387601</v>
      </c>
      <c r="AD8077">
        <v>0.68253123924728298</v>
      </c>
      <c r="AE8077">
        <v>24.0362618986514</v>
      </c>
      <c r="AF8077">
        <v>0.98343762640780896</v>
      </c>
      <c r="AG8077">
        <v>1</v>
      </c>
      <c r="AH8077">
        <v>1.4943403877991599</v>
      </c>
      <c r="AI8077">
        <v>0.170234813229591</v>
      </c>
      <c r="AJ8077">
        <v>0.78121606160956403</v>
      </c>
      <c r="AK8077">
        <v>5.8688652694688797</v>
      </c>
    </row>
    <row r="8078" spans="1:37" x14ac:dyDescent="0.2">
      <c r="A8078" t="s">
        <v>26850</v>
      </c>
      <c r="B8078">
        <v>6045064</v>
      </c>
      <c r="C8078">
        <v>6045244</v>
      </c>
      <c r="D8078">
        <v>181</v>
      </c>
      <c r="E8078" t="s">
        <v>26888</v>
      </c>
      <c r="F8078">
        <v>8</v>
      </c>
      <c r="G8078" t="s">
        <v>26889</v>
      </c>
      <c r="H8078" t="s">
        <v>36499</v>
      </c>
      <c r="I8078">
        <v>8</v>
      </c>
      <c r="J8078">
        <v>6036433</v>
      </c>
      <c r="K8078">
        <v>6036974</v>
      </c>
      <c r="L8078">
        <v>542</v>
      </c>
      <c r="M8078">
        <v>2</v>
      </c>
      <c r="N8078">
        <v>105377796</v>
      </c>
      <c r="O8078" t="s">
        <v>26886</v>
      </c>
      <c r="P8078">
        <v>-8090</v>
      </c>
      <c r="Q8078" t="s">
        <v>40</v>
      </c>
      <c r="R8078" t="s">
        <v>26887</v>
      </c>
      <c r="S8078" t="s">
        <v>36500</v>
      </c>
      <c r="T8078">
        <v>0.644035865418358</v>
      </c>
      <c r="U8078">
        <v>0.84904924635754497</v>
      </c>
      <c r="V8078">
        <v>0.56472981668261302</v>
      </c>
      <c r="W8078">
        <v>0.123414495547065</v>
      </c>
      <c r="X8078">
        <v>0.704072456322962</v>
      </c>
      <c r="Y8078">
        <v>24.982697270039999</v>
      </c>
      <c r="Z8078">
        <v>0.26789404493740199</v>
      </c>
      <c r="AA8078">
        <v>0.72610664078822296</v>
      </c>
      <c r="AB8078">
        <v>-0.39874423559941302</v>
      </c>
      <c r="AC8078">
        <v>0.17695932866387601</v>
      </c>
      <c r="AD8078">
        <v>0.68253123924728298</v>
      </c>
      <c r="AE8078">
        <v>24.0362618986514</v>
      </c>
      <c r="AF8078">
        <v>0.98343762640780896</v>
      </c>
      <c r="AG8078">
        <v>1</v>
      </c>
      <c r="AH8078">
        <v>1.4943403877991599</v>
      </c>
      <c r="AI8078">
        <v>0.170234813229591</v>
      </c>
      <c r="AJ8078">
        <v>0.78121606160956403</v>
      </c>
      <c r="AK8078">
        <v>5.8688652694688797</v>
      </c>
    </row>
    <row r="8079" spans="1:37" x14ac:dyDescent="0.2">
      <c r="A8079" t="s">
        <v>26850</v>
      </c>
      <c r="B8079">
        <v>6697706</v>
      </c>
      <c r="C8079">
        <v>6697848</v>
      </c>
      <c r="D8079">
        <v>143</v>
      </c>
      <c r="E8079" t="s">
        <v>26890</v>
      </c>
      <c r="F8079">
        <v>1</v>
      </c>
      <c r="G8079" t="s">
        <v>26891</v>
      </c>
      <c r="H8079" t="s">
        <v>36501</v>
      </c>
      <c r="I8079">
        <v>8</v>
      </c>
      <c r="J8079">
        <v>6626596</v>
      </c>
      <c r="K8079">
        <v>6708191</v>
      </c>
      <c r="L8079">
        <v>81596</v>
      </c>
      <c r="M8079">
        <v>2</v>
      </c>
      <c r="N8079">
        <v>100507530</v>
      </c>
      <c r="O8079" t="s">
        <v>26892</v>
      </c>
      <c r="P8079">
        <v>10343</v>
      </c>
      <c r="Q8079" t="s">
        <v>40</v>
      </c>
      <c r="R8079" t="s">
        <v>26893</v>
      </c>
      <c r="S8079" t="s">
        <v>36502</v>
      </c>
      <c r="T8079">
        <v>0.97213403838398904</v>
      </c>
      <c r="U8079">
        <v>1</v>
      </c>
      <c r="V8079">
        <v>0.53127586558465001</v>
      </c>
      <c r="W8079">
        <v>0.428214032775322</v>
      </c>
      <c r="X8079">
        <v>0.73460997439807996</v>
      </c>
      <c r="Y8079">
        <v>2.03889513530968</v>
      </c>
      <c r="Z8079">
        <v>0.43777911271820902</v>
      </c>
      <c r="AA8079">
        <v>0.84435025072159198</v>
      </c>
      <c r="AB8079">
        <v>1.8108632882853599</v>
      </c>
      <c r="AC8079">
        <v>0.267575244339531</v>
      </c>
      <c r="AD8079">
        <v>0.68253123924728298</v>
      </c>
      <c r="AE8079">
        <v>1.92947980441844</v>
      </c>
      <c r="AF8079">
        <v>0.52353792694692403</v>
      </c>
      <c r="AG8079">
        <v>0.80674443595273604</v>
      </c>
      <c r="AH8079">
        <v>-1.1572202197869601</v>
      </c>
      <c r="AI8079">
        <v>0.82118270748657496</v>
      </c>
      <c r="AJ8079">
        <v>0.94983421942510304</v>
      </c>
      <c r="AK8079">
        <v>0.94462785518346304</v>
      </c>
    </row>
    <row r="8080" spans="1:37" x14ac:dyDescent="0.2">
      <c r="A8080" t="s">
        <v>26850</v>
      </c>
      <c r="B8080">
        <v>7263449</v>
      </c>
      <c r="C8080">
        <v>7263600</v>
      </c>
      <c r="D8080">
        <v>152</v>
      </c>
      <c r="E8080" t="s">
        <v>26894</v>
      </c>
      <c r="F8080">
        <v>6</v>
      </c>
      <c r="G8080" t="s">
        <v>26895</v>
      </c>
      <c r="H8080" t="s">
        <v>31000</v>
      </c>
      <c r="I8080">
        <v>8</v>
      </c>
      <c r="J8080">
        <v>7312846</v>
      </c>
      <c r="K8080">
        <v>7319951</v>
      </c>
      <c r="L8080">
        <v>7106</v>
      </c>
      <c r="M8080">
        <v>1</v>
      </c>
      <c r="N8080">
        <v>641517</v>
      </c>
      <c r="O8080" t="s">
        <v>26896</v>
      </c>
      <c r="P8080">
        <v>-49246</v>
      </c>
      <c r="Q8080" t="s">
        <v>26897</v>
      </c>
      <c r="R8080" t="s">
        <v>26898</v>
      </c>
      <c r="S8080" t="s">
        <v>36503</v>
      </c>
      <c r="T8080">
        <v>0.32911398597860803</v>
      </c>
      <c r="U8080">
        <v>0.603102917160658</v>
      </c>
      <c r="V8080">
        <v>22.360254396547798</v>
      </c>
      <c r="W8080">
        <v>0.38920677604595899</v>
      </c>
      <c r="X8080">
        <v>0.704072456322962</v>
      </c>
      <c r="Y8080">
        <v>-22.158620575571899</v>
      </c>
      <c r="Z8080">
        <v>0.48464167878831399</v>
      </c>
      <c r="AA8080">
        <v>0.84435025072159198</v>
      </c>
      <c r="AB8080">
        <v>21.396780527133298</v>
      </c>
      <c r="AC8080">
        <v>0.21073619169722799</v>
      </c>
      <c r="AD8080">
        <v>0.68253123924728298</v>
      </c>
      <c r="AE8080">
        <v>-22.158620575571899</v>
      </c>
      <c r="AF8080">
        <v>0.16793847098801201</v>
      </c>
      <c r="AG8080">
        <v>0.68151250837662902</v>
      </c>
      <c r="AH8080">
        <v>22.360254396547798</v>
      </c>
      <c r="AI8080">
        <v>0.52399907623471598</v>
      </c>
      <c r="AJ8080">
        <v>0.78121606160956403</v>
      </c>
      <c r="AK8080">
        <v>-21.289865363410598</v>
      </c>
    </row>
    <row r="8081" spans="1:37" x14ac:dyDescent="0.2">
      <c r="A8081" t="s">
        <v>26850</v>
      </c>
      <c r="B8081">
        <v>7263600</v>
      </c>
      <c r="C8081">
        <v>7263751</v>
      </c>
      <c r="D8081">
        <v>152</v>
      </c>
      <c r="E8081" t="s">
        <v>26899</v>
      </c>
      <c r="F8081">
        <v>6</v>
      </c>
      <c r="G8081" t="s">
        <v>26900</v>
      </c>
      <c r="H8081" t="s">
        <v>31000</v>
      </c>
      <c r="I8081">
        <v>8</v>
      </c>
      <c r="J8081">
        <v>7312846</v>
      </c>
      <c r="K8081">
        <v>7319951</v>
      </c>
      <c r="L8081">
        <v>7106</v>
      </c>
      <c r="M8081">
        <v>1</v>
      </c>
      <c r="N8081">
        <v>641517</v>
      </c>
      <c r="O8081" t="s">
        <v>26896</v>
      </c>
      <c r="P8081">
        <v>-49095</v>
      </c>
      <c r="Q8081" t="s">
        <v>26897</v>
      </c>
      <c r="R8081" t="s">
        <v>26898</v>
      </c>
      <c r="S8081" t="s">
        <v>36503</v>
      </c>
      <c r="T8081">
        <v>0.32911398597860803</v>
      </c>
      <c r="U8081">
        <v>0.603102917160658</v>
      </c>
      <c r="V8081">
        <v>22.360254396547798</v>
      </c>
      <c r="W8081">
        <v>0.38920677604595899</v>
      </c>
      <c r="X8081">
        <v>0.704072456322962</v>
      </c>
      <c r="Y8081">
        <v>-22.158620575571899</v>
      </c>
      <c r="Z8081">
        <v>0.48464167878831399</v>
      </c>
      <c r="AA8081">
        <v>0.84435025072159198</v>
      </c>
      <c r="AB8081">
        <v>21.396780527133298</v>
      </c>
      <c r="AC8081">
        <v>0.21073619169722799</v>
      </c>
      <c r="AD8081">
        <v>0.68253123924728298</v>
      </c>
      <c r="AE8081">
        <v>-22.158620575571899</v>
      </c>
      <c r="AF8081">
        <v>0.16793847098801201</v>
      </c>
      <c r="AG8081">
        <v>0.68151250837662902</v>
      </c>
      <c r="AH8081">
        <v>22.360254396547798</v>
      </c>
      <c r="AI8081">
        <v>0.52399907623471598</v>
      </c>
      <c r="AJ8081">
        <v>0.78121606160956403</v>
      </c>
      <c r="AK8081">
        <v>-21.289865363410598</v>
      </c>
    </row>
    <row r="8082" spans="1:37" x14ac:dyDescent="0.2">
      <c r="A8082" t="s">
        <v>26850</v>
      </c>
      <c r="B8082">
        <v>7286316</v>
      </c>
      <c r="C8082">
        <v>7286610</v>
      </c>
      <c r="D8082">
        <v>295</v>
      </c>
      <c r="E8082" t="s">
        <v>26901</v>
      </c>
      <c r="F8082">
        <v>12</v>
      </c>
      <c r="G8082" t="s">
        <v>26902</v>
      </c>
      <c r="H8082" t="s">
        <v>31000</v>
      </c>
      <c r="I8082">
        <v>8</v>
      </c>
      <c r="J8082">
        <v>7312846</v>
      </c>
      <c r="K8082">
        <v>7319951</v>
      </c>
      <c r="L8082">
        <v>7106</v>
      </c>
      <c r="M8082">
        <v>1</v>
      </c>
      <c r="N8082">
        <v>641517</v>
      </c>
      <c r="O8082" t="s">
        <v>26896</v>
      </c>
      <c r="P8082">
        <v>-26236</v>
      </c>
      <c r="Q8082" t="s">
        <v>26897</v>
      </c>
      <c r="R8082" t="s">
        <v>26898</v>
      </c>
      <c r="S8082" t="s">
        <v>36503</v>
      </c>
      <c r="T8082">
        <v>1</v>
      </c>
      <c r="U8082">
        <v>1</v>
      </c>
      <c r="V8082">
        <v>-2.04283928403304</v>
      </c>
      <c r="W8082">
        <v>0.113079289867903</v>
      </c>
      <c r="X8082">
        <v>0.704072456322962</v>
      </c>
      <c r="Y8082">
        <v>-24.714679764818602</v>
      </c>
      <c r="Z8082">
        <v>1</v>
      </c>
      <c r="AA8082">
        <v>1</v>
      </c>
      <c r="AB8082">
        <v>-0.83802397955502195</v>
      </c>
      <c r="AC8082">
        <v>2.4853262407310801E-2</v>
      </c>
      <c r="AD8082">
        <v>0.57684129297949804</v>
      </c>
      <c r="AE8082">
        <v>-24.714679764818602</v>
      </c>
      <c r="AF8082">
        <v>0.98343762640780896</v>
      </c>
      <c r="AG8082">
        <v>1</v>
      </c>
      <c r="AH8082">
        <v>-1.9674427065989399</v>
      </c>
      <c r="AI8082">
        <v>0.24456414000292601</v>
      </c>
      <c r="AJ8082">
        <v>0.78121606160956403</v>
      </c>
      <c r="AK8082">
        <v>-23.845924341382101</v>
      </c>
    </row>
    <row r="8083" spans="1:37" x14ac:dyDescent="0.2">
      <c r="A8083" t="s">
        <v>26850</v>
      </c>
      <c r="B8083">
        <v>7493579</v>
      </c>
      <c r="C8083">
        <v>7493879</v>
      </c>
      <c r="D8083">
        <v>301</v>
      </c>
      <c r="E8083" t="s">
        <v>26903</v>
      </c>
      <c r="F8083">
        <v>5</v>
      </c>
      <c r="G8083" t="s">
        <v>26904</v>
      </c>
      <c r="H8083" t="s">
        <v>31032</v>
      </c>
      <c r="I8083">
        <v>8</v>
      </c>
      <c r="J8083">
        <v>7495911</v>
      </c>
      <c r="K8083">
        <v>7509311</v>
      </c>
      <c r="L8083">
        <v>13401</v>
      </c>
      <c r="M8083">
        <v>1</v>
      </c>
      <c r="N8083">
        <v>503614</v>
      </c>
      <c r="O8083" t="s">
        <v>26905</v>
      </c>
      <c r="P8083">
        <v>-2032</v>
      </c>
      <c r="Q8083" t="s">
        <v>26906</v>
      </c>
      <c r="R8083" t="s">
        <v>26907</v>
      </c>
      <c r="S8083" t="s">
        <v>36504</v>
      </c>
      <c r="T8083">
        <v>0.60318812523568999</v>
      </c>
      <c r="U8083">
        <v>0.82125442047224695</v>
      </c>
      <c r="V8083">
        <v>-0.39791935872325501</v>
      </c>
      <c r="W8083">
        <v>0.94541066367716797</v>
      </c>
      <c r="X8083">
        <v>0.95159051474143896</v>
      </c>
      <c r="Y8083">
        <v>-2.84953931011411</v>
      </c>
      <c r="Z8083">
        <v>0.250572619160632</v>
      </c>
      <c r="AA8083">
        <v>0.72610664078822296</v>
      </c>
      <c r="AB8083">
        <v>-1.3613933895036501</v>
      </c>
      <c r="AC8083">
        <v>0.92091778829119397</v>
      </c>
      <c r="AD8083">
        <v>0.94068432309766403</v>
      </c>
      <c r="AE8083">
        <v>-0.84424306341306299</v>
      </c>
      <c r="AF8083">
        <v>1</v>
      </c>
      <c r="AG8083">
        <v>1</v>
      </c>
      <c r="AH8083">
        <v>0.53169124602330098</v>
      </c>
      <c r="AI8083">
        <v>0.98342151819761803</v>
      </c>
      <c r="AJ8083">
        <v>0.98789258377071898</v>
      </c>
      <c r="AK8083">
        <v>-2.83330537896224</v>
      </c>
    </row>
    <row r="8084" spans="1:37" x14ac:dyDescent="0.2">
      <c r="A8084" t="s">
        <v>26850</v>
      </c>
      <c r="B8084">
        <v>7573727</v>
      </c>
      <c r="C8084">
        <v>7573902</v>
      </c>
      <c r="D8084">
        <v>176</v>
      </c>
      <c r="E8084" t="s">
        <v>26908</v>
      </c>
      <c r="F8084">
        <v>5</v>
      </c>
      <c r="G8084" t="s">
        <v>26909</v>
      </c>
      <c r="H8084" t="s">
        <v>30999</v>
      </c>
      <c r="I8084">
        <v>8</v>
      </c>
      <c r="J8084">
        <v>7571995</v>
      </c>
      <c r="K8084">
        <v>7575006</v>
      </c>
      <c r="L8084">
        <v>3012</v>
      </c>
      <c r="M8084">
        <v>2</v>
      </c>
      <c r="N8084">
        <v>645558</v>
      </c>
      <c r="O8084" t="s">
        <v>26910</v>
      </c>
      <c r="P8084">
        <v>1104</v>
      </c>
      <c r="Q8084" t="s">
        <v>40</v>
      </c>
      <c r="R8084" t="s">
        <v>26911</v>
      </c>
      <c r="S8084" t="s">
        <v>36505</v>
      </c>
      <c r="T8084">
        <v>0.60318812523568999</v>
      </c>
      <c r="U8084">
        <v>0.82125442047224695</v>
      </c>
      <c r="V8084">
        <v>-0.34441712206067099</v>
      </c>
      <c r="W8084">
        <v>0.89107655920673101</v>
      </c>
      <c r="X8084">
        <v>0.95159051474143896</v>
      </c>
      <c r="Y8084">
        <v>0.63420535928967903</v>
      </c>
      <c r="Z8084">
        <v>0.250572619160632</v>
      </c>
      <c r="AA8084">
        <v>0.72610664078822296</v>
      </c>
      <c r="AB8084">
        <v>-1.3078911860395099</v>
      </c>
      <c r="AC8084">
        <v>0.88945902157151002</v>
      </c>
      <c r="AD8084">
        <v>0.94068432309766403</v>
      </c>
      <c r="AE8084">
        <v>-0.30955907664061</v>
      </c>
      <c r="AF8084">
        <v>1</v>
      </c>
      <c r="AG8084">
        <v>1</v>
      </c>
      <c r="AH8084">
        <v>0.58519350504368794</v>
      </c>
      <c r="AI8084">
        <v>0.91725052871964496</v>
      </c>
      <c r="AJ8084">
        <v>0.98621344597861504</v>
      </c>
      <c r="AK8084">
        <v>1.4312467042524399</v>
      </c>
    </row>
    <row r="8085" spans="1:37" x14ac:dyDescent="0.2">
      <c r="A8085" t="s">
        <v>26850</v>
      </c>
      <c r="B8085">
        <v>7573902</v>
      </c>
      <c r="C8085">
        <v>7574077</v>
      </c>
      <c r="D8085">
        <v>176</v>
      </c>
      <c r="E8085" t="s">
        <v>26912</v>
      </c>
      <c r="F8085">
        <v>10</v>
      </c>
      <c r="G8085" t="s">
        <v>26913</v>
      </c>
      <c r="H8085" t="s">
        <v>30987</v>
      </c>
      <c r="I8085">
        <v>8</v>
      </c>
      <c r="J8085">
        <v>7571995</v>
      </c>
      <c r="K8085">
        <v>7575006</v>
      </c>
      <c r="L8085">
        <v>3012</v>
      </c>
      <c r="M8085">
        <v>2</v>
      </c>
      <c r="N8085">
        <v>645558</v>
      </c>
      <c r="O8085" t="s">
        <v>26910</v>
      </c>
      <c r="P8085">
        <v>929</v>
      </c>
      <c r="Q8085" t="s">
        <v>40</v>
      </c>
      <c r="R8085" t="s">
        <v>26911</v>
      </c>
      <c r="S8085" t="s">
        <v>36505</v>
      </c>
      <c r="T8085">
        <v>0.60318812523568999</v>
      </c>
      <c r="U8085">
        <v>0.82125442047224695</v>
      </c>
      <c r="V8085">
        <v>-0.34441712206067099</v>
      </c>
      <c r="W8085">
        <v>0.89107655920673101</v>
      </c>
      <c r="X8085">
        <v>0.95159051474143896</v>
      </c>
      <c r="Y8085">
        <v>0.63420535928967903</v>
      </c>
      <c r="Z8085">
        <v>0.250572619160632</v>
      </c>
      <c r="AA8085">
        <v>0.72610664078822296</v>
      </c>
      <c r="AB8085">
        <v>-1.3078911860395099</v>
      </c>
      <c r="AC8085">
        <v>0.88945902157151002</v>
      </c>
      <c r="AD8085">
        <v>0.94068432309766403</v>
      </c>
      <c r="AE8085">
        <v>-0.30955907664061</v>
      </c>
      <c r="AF8085">
        <v>1</v>
      </c>
      <c r="AG8085">
        <v>1</v>
      </c>
      <c r="AH8085">
        <v>0.58519350504368794</v>
      </c>
      <c r="AI8085">
        <v>0.91725052871964496</v>
      </c>
      <c r="AJ8085">
        <v>0.98621344597861504</v>
      </c>
      <c r="AK8085">
        <v>1.4312467042524399</v>
      </c>
    </row>
    <row r="8086" spans="1:37" x14ac:dyDescent="0.2">
      <c r="A8086" t="s">
        <v>26850</v>
      </c>
      <c r="B8086">
        <v>7583393</v>
      </c>
      <c r="C8086">
        <v>7583553</v>
      </c>
      <c r="D8086">
        <v>161</v>
      </c>
      <c r="E8086" t="s">
        <v>26914</v>
      </c>
      <c r="F8086">
        <v>5</v>
      </c>
      <c r="G8086" t="s">
        <v>26915</v>
      </c>
      <c r="H8086" t="s">
        <v>30987</v>
      </c>
      <c r="I8086">
        <v>8</v>
      </c>
      <c r="J8086">
        <v>7579644</v>
      </c>
      <c r="K8086">
        <v>7582653</v>
      </c>
      <c r="L8086">
        <v>3010</v>
      </c>
      <c r="M8086">
        <v>2</v>
      </c>
      <c r="N8086">
        <v>645572</v>
      </c>
      <c r="O8086" t="s">
        <v>26916</v>
      </c>
      <c r="P8086">
        <v>-740</v>
      </c>
      <c r="Q8086" t="s">
        <v>40</v>
      </c>
      <c r="R8086" t="s">
        <v>26917</v>
      </c>
      <c r="S8086" t="s">
        <v>36506</v>
      </c>
      <c r="T8086">
        <v>0.97213403838398904</v>
      </c>
      <c r="U8086">
        <v>1</v>
      </c>
      <c r="V8086">
        <v>1.5421223998979601</v>
      </c>
      <c r="W8086">
        <v>0.113079289867903</v>
      </c>
      <c r="X8086">
        <v>0.704072456322962</v>
      </c>
      <c r="Y8086">
        <v>-23.177428623849998</v>
      </c>
      <c r="Z8086">
        <v>0.93459220503170903</v>
      </c>
      <c r="AA8086">
        <v>0.99919698600769702</v>
      </c>
      <c r="AB8086">
        <v>1.3147731125648101</v>
      </c>
      <c r="AC8086">
        <v>2.4853262407310801E-2</v>
      </c>
      <c r="AD8086">
        <v>0.57684129297949804</v>
      </c>
      <c r="AE8086">
        <v>-23.177428623849998</v>
      </c>
      <c r="AF8086">
        <v>0.98343762640780896</v>
      </c>
      <c r="AG8086">
        <v>1</v>
      </c>
      <c r="AH8086">
        <v>0.96262538470211201</v>
      </c>
      <c r="AI8086">
        <v>0.24456414000292601</v>
      </c>
      <c r="AJ8086">
        <v>0.78121606160956403</v>
      </c>
      <c r="AK8086">
        <v>-22.308673282759901</v>
      </c>
    </row>
    <row r="8087" spans="1:37" x14ac:dyDescent="0.2">
      <c r="A8087" t="s">
        <v>26850</v>
      </c>
      <c r="B8087">
        <v>7583553</v>
      </c>
      <c r="C8087">
        <v>7583713</v>
      </c>
      <c r="D8087">
        <v>161</v>
      </c>
      <c r="E8087" t="s">
        <v>26918</v>
      </c>
      <c r="F8087">
        <v>7</v>
      </c>
      <c r="G8087" t="s">
        <v>26919</v>
      </c>
      <c r="H8087" t="s">
        <v>30987</v>
      </c>
      <c r="I8087">
        <v>8</v>
      </c>
      <c r="J8087">
        <v>7579644</v>
      </c>
      <c r="K8087">
        <v>7582653</v>
      </c>
      <c r="L8087">
        <v>3010</v>
      </c>
      <c r="M8087">
        <v>2</v>
      </c>
      <c r="N8087">
        <v>645572</v>
      </c>
      <c r="O8087" t="s">
        <v>26916</v>
      </c>
      <c r="P8087">
        <v>-900</v>
      </c>
      <c r="Q8087" t="s">
        <v>40</v>
      </c>
      <c r="R8087" t="s">
        <v>26917</v>
      </c>
      <c r="S8087" t="s">
        <v>36506</v>
      </c>
      <c r="T8087">
        <v>0.97213403838398904</v>
      </c>
      <c r="U8087">
        <v>1</v>
      </c>
      <c r="V8087">
        <v>1.5421223998979601</v>
      </c>
      <c r="W8087">
        <v>0.113079289867903</v>
      </c>
      <c r="X8087">
        <v>0.704072456322962</v>
      </c>
      <c r="Y8087">
        <v>-23.177428623849998</v>
      </c>
      <c r="Z8087">
        <v>0.93459220503170903</v>
      </c>
      <c r="AA8087">
        <v>0.99919698600769702</v>
      </c>
      <c r="AB8087">
        <v>1.3147731125648101</v>
      </c>
      <c r="AC8087">
        <v>2.4853262407310801E-2</v>
      </c>
      <c r="AD8087">
        <v>0.57684129297949804</v>
      </c>
      <c r="AE8087">
        <v>-23.177428623849998</v>
      </c>
      <c r="AF8087">
        <v>0.98343762640780896</v>
      </c>
      <c r="AG8087">
        <v>1</v>
      </c>
      <c r="AH8087">
        <v>0.96262538470211201</v>
      </c>
      <c r="AI8087">
        <v>0.24456414000292601</v>
      </c>
      <c r="AJ8087">
        <v>0.78121606160956403</v>
      </c>
      <c r="AK8087">
        <v>-22.308673282759901</v>
      </c>
    </row>
    <row r="8088" spans="1:37" x14ac:dyDescent="0.2">
      <c r="A8088" t="s">
        <v>26850</v>
      </c>
      <c r="B8088">
        <v>7583713</v>
      </c>
      <c r="C8088">
        <v>7583873</v>
      </c>
      <c r="D8088">
        <v>161</v>
      </c>
      <c r="E8088" t="s">
        <v>26920</v>
      </c>
      <c r="F8088">
        <v>6</v>
      </c>
      <c r="G8088" t="s">
        <v>26921</v>
      </c>
      <c r="H8088" t="s">
        <v>30999</v>
      </c>
      <c r="I8088">
        <v>8</v>
      </c>
      <c r="J8088">
        <v>7579644</v>
      </c>
      <c r="K8088">
        <v>7582653</v>
      </c>
      <c r="L8088">
        <v>3010</v>
      </c>
      <c r="M8088">
        <v>2</v>
      </c>
      <c r="N8088">
        <v>645572</v>
      </c>
      <c r="O8088" t="s">
        <v>26916</v>
      </c>
      <c r="P8088">
        <v>-1060</v>
      </c>
      <c r="Q8088" t="s">
        <v>40</v>
      </c>
      <c r="R8088" t="s">
        <v>26917</v>
      </c>
      <c r="S8088" t="s">
        <v>36506</v>
      </c>
      <c r="T8088">
        <v>0.97213403838398904</v>
      </c>
      <c r="U8088">
        <v>1</v>
      </c>
      <c r="V8088">
        <v>1.5421223998979601</v>
      </c>
      <c r="W8088">
        <v>0.113079289867903</v>
      </c>
      <c r="X8088">
        <v>0.704072456322962</v>
      </c>
      <c r="Y8088">
        <v>-23.177428623849998</v>
      </c>
      <c r="Z8088">
        <v>0.93459220503170903</v>
      </c>
      <c r="AA8088">
        <v>0.99919698600769702</v>
      </c>
      <c r="AB8088">
        <v>1.3147731125648101</v>
      </c>
      <c r="AC8088">
        <v>2.4853262407310801E-2</v>
      </c>
      <c r="AD8088">
        <v>0.57684129297949804</v>
      </c>
      <c r="AE8088">
        <v>-23.177428623849998</v>
      </c>
      <c r="AF8088">
        <v>0.98343762640780896</v>
      </c>
      <c r="AG8088">
        <v>1</v>
      </c>
      <c r="AH8088">
        <v>0.96262538470211201</v>
      </c>
      <c r="AI8088">
        <v>0.24456414000292601</v>
      </c>
      <c r="AJ8088">
        <v>0.78121606160956403</v>
      </c>
      <c r="AK8088">
        <v>-22.308673282759901</v>
      </c>
    </row>
    <row r="8089" spans="1:37" x14ac:dyDescent="0.2">
      <c r="A8089" t="s">
        <v>26850</v>
      </c>
      <c r="B8089">
        <v>7603469</v>
      </c>
      <c r="C8089">
        <v>7603729</v>
      </c>
      <c r="D8089">
        <v>261</v>
      </c>
      <c r="E8089" t="s">
        <v>26922</v>
      </c>
      <c r="F8089">
        <v>9</v>
      </c>
      <c r="G8089" t="s">
        <v>26923</v>
      </c>
      <c r="H8089" t="s">
        <v>31000</v>
      </c>
      <c r="I8089">
        <v>8</v>
      </c>
      <c r="J8089">
        <v>7579644</v>
      </c>
      <c r="K8089">
        <v>7582653</v>
      </c>
      <c r="L8089">
        <v>3010</v>
      </c>
      <c r="M8089">
        <v>2</v>
      </c>
      <c r="N8089">
        <v>645572</v>
      </c>
      <c r="O8089" t="s">
        <v>26916</v>
      </c>
      <c r="P8089">
        <v>-20816</v>
      </c>
      <c r="Q8089" t="s">
        <v>40</v>
      </c>
      <c r="R8089" t="s">
        <v>26917</v>
      </c>
      <c r="S8089" t="s">
        <v>36506</v>
      </c>
      <c r="T8089" t="s">
        <v>40</v>
      </c>
      <c r="U8089" t="s">
        <v>40</v>
      </c>
      <c r="V8089">
        <v>0</v>
      </c>
      <c r="W8089" t="s">
        <v>40</v>
      </c>
      <c r="X8089" t="s">
        <v>40</v>
      </c>
      <c r="Y8089">
        <v>0</v>
      </c>
      <c r="Z8089">
        <v>0.48464167878831399</v>
      </c>
      <c r="AA8089">
        <v>0.84435025072159198</v>
      </c>
      <c r="AB8089">
        <v>22.8071305035199</v>
      </c>
      <c r="AC8089">
        <v>0.45677901822897599</v>
      </c>
      <c r="AD8089">
        <v>0.82872126865393902</v>
      </c>
      <c r="AE8089">
        <v>22.844605203897999</v>
      </c>
      <c r="AF8089">
        <v>0.501741946288212</v>
      </c>
      <c r="AG8089">
        <v>0.80674443595273604</v>
      </c>
      <c r="AH8089">
        <v>-22.770604632535399</v>
      </c>
      <c r="AI8089">
        <v>0.52399907623471598</v>
      </c>
      <c r="AJ8089">
        <v>0.78121606160956403</v>
      </c>
      <c r="AK8089">
        <v>-22.700215314725099</v>
      </c>
    </row>
    <row r="8090" spans="1:37" x14ac:dyDescent="0.2">
      <c r="A8090" t="s">
        <v>26850</v>
      </c>
      <c r="B8090">
        <v>8021580</v>
      </c>
      <c r="C8090">
        <v>8021736</v>
      </c>
      <c r="D8090">
        <v>157</v>
      </c>
      <c r="E8090" t="s">
        <v>26924</v>
      </c>
      <c r="F8090">
        <v>7</v>
      </c>
      <c r="G8090" t="s">
        <v>26925</v>
      </c>
      <c r="H8090" t="s">
        <v>36507</v>
      </c>
      <c r="I8090">
        <v>8</v>
      </c>
      <c r="J8090">
        <v>8059572</v>
      </c>
      <c r="K8090">
        <v>8180527</v>
      </c>
      <c r="L8090">
        <v>120956</v>
      </c>
      <c r="M8090">
        <v>1</v>
      </c>
      <c r="N8090">
        <v>112268014</v>
      </c>
      <c r="O8090" t="s">
        <v>26926</v>
      </c>
      <c r="P8090">
        <v>-37836</v>
      </c>
      <c r="Q8090" t="s">
        <v>40</v>
      </c>
      <c r="R8090" t="s">
        <v>26927</v>
      </c>
      <c r="S8090" t="s">
        <v>36508</v>
      </c>
      <c r="T8090">
        <v>0.97213403838398904</v>
      </c>
      <c r="U8090">
        <v>1</v>
      </c>
      <c r="V8090">
        <v>0.34924829184418399</v>
      </c>
      <c r="W8090">
        <v>0.94541066367716797</v>
      </c>
      <c r="X8090">
        <v>0.95159051474143896</v>
      </c>
      <c r="Y8090">
        <v>-3.2245353589796001E-3</v>
      </c>
      <c r="Z8090">
        <v>0.69013698642955401</v>
      </c>
      <c r="AA8090">
        <v>0.84521697243271998</v>
      </c>
      <c r="AB8090">
        <v>-0.614225783043026</v>
      </c>
      <c r="AC8090">
        <v>0.71753805159658501</v>
      </c>
      <c r="AD8090">
        <v>0.87989882095915395</v>
      </c>
      <c r="AE8090">
        <v>-1.0032244758041</v>
      </c>
      <c r="AF8090">
        <v>0.61410715005536498</v>
      </c>
      <c r="AG8090">
        <v>0.80674443595273604</v>
      </c>
      <c r="AH8090">
        <v>1.2788589043979</v>
      </c>
      <c r="AI8090">
        <v>0.59609816080359102</v>
      </c>
      <c r="AJ8090">
        <v>0.78121606160956403</v>
      </c>
      <c r="AK8090">
        <v>0.86553088227509301</v>
      </c>
    </row>
    <row r="8091" spans="1:37" x14ac:dyDescent="0.2">
      <c r="A8091" t="s">
        <v>26850</v>
      </c>
      <c r="B8091">
        <v>8021736</v>
      </c>
      <c r="C8091">
        <v>8021892</v>
      </c>
      <c r="D8091">
        <v>157</v>
      </c>
      <c r="E8091" t="s">
        <v>26928</v>
      </c>
      <c r="F8091">
        <v>5</v>
      </c>
      <c r="G8091" t="s">
        <v>26929</v>
      </c>
      <c r="H8091" t="s">
        <v>36509</v>
      </c>
      <c r="I8091">
        <v>8</v>
      </c>
      <c r="J8091">
        <v>8059572</v>
      </c>
      <c r="K8091">
        <v>8180527</v>
      </c>
      <c r="L8091">
        <v>120956</v>
      </c>
      <c r="M8091">
        <v>1</v>
      </c>
      <c r="N8091">
        <v>112268014</v>
      </c>
      <c r="O8091" t="s">
        <v>26926</v>
      </c>
      <c r="P8091">
        <v>-37680</v>
      </c>
      <c r="Q8091" t="s">
        <v>40</v>
      </c>
      <c r="R8091" t="s">
        <v>26927</v>
      </c>
      <c r="S8091" t="s">
        <v>36508</v>
      </c>
      <c r="T8091">
        <v>0.97213403838398904</v>
      </c>
      <c r="U8091">
        <v>1</v>
      </c>
      <c r="V8091">
        <v>0.34924829184418399</v>
      </c>
      <c r="W8091">
        <v>0.94541066367716797</v>
      </c>
      <c r="X8091">
        <v>0.95159051474143896</v>
      </c>
      <c r="Y8091">
        <v>-3.2245353589796001E-3</v>
      </c>
      <c r="Z8091">
        <v>0.69013698642955401</v>
      </c>
      <c r="AA8091">
        <v>0.84521697243271998</v>
      </c>
      <c r="AB8091">
        <v>-0.614225783043026</v>
      </c>
      <c r="AC8091">
        <v>0.71753805159658501</v>
      </c>
      <c r="AD8091">
        <v>0.87989882095915395</v>
      </c>
      <c r="AE8091">
        <v>-1.0032244758041</v>
      </c>
      <c r="AF8091">
        <v>0.61410715005536498</v>
      </c>
      <c r="AG8091">
        <v>0.80674443595273604</v>
      </c>
      <c r="AH8091">
        <v>1.2788589043979</v>
      </c>
      <c r="AI8091">
        <v>0.59609816080359102</v>
      </c>
      <c r="AJ8091">
        <v>0.78121606160956403</v>
      </c>
      <c r="AK8091">
        <v>0.86553088227509301</v>
      </c>
    </row>
    <row r="8092" spans="1:37" x14ac:dyDescent="0.2">
      <c r="A8092" t="s">
        <v>26850</v>
      </c>
      <c r="B8092">
        <v>8021892</v>
      </c>
      <c r="C8092">
        <v>8022048</v>
      </c>
      <c r="D8092">
        <v>157</v>
      </c>
      <c r="E8092" t="s">
        <v>26930</v>
      </c>
      <c r="F8092">
        <v>9</v>
      </c>
      <c r="G8092" t="s">
        <v>26931</v>
      </c>
      <c r="H8092" t="s">
        <v>36509</v>
      </c>
      <c r="I8092">
        <v>8</v>
      </c>
      <c r="J8092">
        <v>8059572</v>
      </c>
      <c r="K8092">
        <v>8180527</v>
      </c>
      <c r="L8092">
        <v>120956</v>
      </c>
      <c r="M8092">
        <v>1</v>
      </c>
      <c r="N8092">
        <v>112268014</v>
      </c>
      <c r="O8092" t="s">
        <v>26926</v>
      </c>
      <c r="P8092">
        <v>-37524</v>
      </c>
      <c r="Q8092" t="s">
        <v>40</v>
      </c>
      <c r="R8092" t="s">
        <v>26927</v>
      </c>
      <c r="S8092" t="s">
        <v>36508</v>
      </c>
      <c r="T8092">
        <v>0.97213403838398904</v>
      </c>
      <c r="U8092">
        <v>1</v>
      </c>
      <c r="V8092">
        <v>0.34924829184418399</v>
      </c>
      <c r="W8092">
        <v>0.94541066367716797</v>
      </c>
      <c r="X8092">
        <v>0.95159051474143896</v>
      </c>
      <c r="Y8092">
        <v>-3.2245353589796001E-3</v>
      </c>
      <c r="Z8092">
        <v>0.69013698642955401</v>
      </c>
      <c r="AA8092">
        <v>0.84521697243271998</v>
      </c>
      <c r="AB8092">
        <v>-0.614225783043026</v>
      </c>
      <c r="AC8092">
        <v>0.71753805159658501</v>
      </c>
      <c r="AD8092">
        <v>0.87989882095915395</v>
      </c>
      <c r="AE8092">
        <v>-1.0032244758041</v>
      </c>
      <c r="AF8092">
        <v>0.61410715005536498</v>
      </c>
      <c r="AG8092">
        <v>0.80674443595273604</v>
      </c>
      <c r="AH8092">
        <v>1.2788589043979</v>
      </c>
      <c r="AI8092">
        <v>0.59609816080359102</v>
      </c>
      <c r="AJ8092">
        <v>0.78121606160956403</v>
      </c>
      <c r="AK8092">
        <v>0.86553088227509301</v>
      </c>
    </row>
    <row r="8093" spans="1:37" x14ac:dyDescent="0.2">
      <c r="A8093" t="s">
        <v>26850</v>
      </c>
      <c r="B8093">
        <v>8022048</v>
      </c>
      <c r="C8093">
        <v>8022204</v>
      </c>
      <c r="D8093">
        <v>157</v>
      </c>
      <c r="E8093" t="s">
        <v>26932</v>
      </c>
      <c r="F8093">
        <v>5</v>
      </c>
      <c r="G8093" t="s">
        <v>26933</v>
      </c>
      <c r="H8093" t="s">
        <v>36510</v>
      </c>
      <c r="I8093">
        <v>8</v>
      </c>
      <c r="J8093">
        <v>8059572</v>
      </c>
      <c r="K8093">
        <v>8180527</v>
      </c>
      <c r="L8093">
        <v>120956</v>
      </c>
      <c r="M8093">
        <v>1</v>
      </c>
      <c r="N8093">
        <v>112268014</v>
      </c>
      <c r="O8093" t="s">
        <v>26926</v>
      </c>
      <c r="P8093">
        <v>-37368</v>
      </c>
      <c r="Q8093" t="s">
        <v>40</v>
      </c>
      <c r="R8093" t="s">
        <v>26927</v>
      </c>
      <c r="S8093" t="s">
        <v>36508</v>
      </c>
      <c r="T8093">
        <v>0.97213403838398904</v>
      </c>
      <c r="U8093">
        <v>1</v>
      </c>
      <c r="V8093">
        <v>0.211744773261373</v>
      </c>
      <c r="W8093">
        <v>0.94541066367716797</v>
      </c>
      <c r="X8093">
        <v>0.95159051474143896</v>
      </c>
      <c r="Y8093">
        <v>0.13427898244876299</v>
      </c>
      <c r="Z8093">
        <v>0.69013698642955401</v>
      </c>
      <c r="AA8093">
        <v>0.84521697243271998</v>
      </c>
      <c r="AB8093">
        <v>-0.75172929671707001</v>
      </c>
      <c r="AC8093">
        <v>0.71753805159658501</v>
      </c>
      <c r="AD8093">
        <v>0.87989882095915395</v>
      </c>
      <c r="AE8093">
        <v>-0.86572095799635296</v>
      </c>
      <c r="AF8093">
        <v>0.61410715005536498</v>
      </c>
      <c r="AG8093">
        <v>0.80674443595273604</v>
      </c>
      <c r="AH8093">
        <v>1.14135538581509</v>
      </c>
      <c r="AI8093">
        <v>0.59609816080359102</v>
      </c>
      <c r="AJ8093">
        <v>0.78121606160956403</v>
      </c>
      <c r="AK8093">
        <v>1.0030343951740699</v>
      </c>
    </row>
    <row r="8094" spans="1:37" x14ac:dyDescent="0.2">
      <c r="A8094" t="s">
        <v>26850</v>
      </c>
      <c r="B8094">
        <v>8051454</v>
      </c>
      <c r="C8094">
        <v>8051714</v>
      </c>
      <c r="D8094">
        <v>261</v>
      </c>
      <c r="E8094" t="s">
        <v>26934</v>
      </c>
      <c r="F8094">
        <v>9</v>
      </c>
      <c r="G8094" t="s">
        <v>26923</v>
      </c>
      <c r="H8094" t="s">
        <v>31000</v>
      </c>
      <c r="I8094">
        <v>8</v>
      </c>
      <c r="J8094">
        <v>8059572</v>
      </c>
      <c r="K8094">
        <v>8180527</v>
      </c>
      <c r="L8094">
        <v>120956</v>
      </c>
      <c r="M8094">
        <v>1</v>
      </c>
      <c r="N8094">
        <v>112268014</v>
      </c>
      <c r="O8094" t="s">
        <v>26926</v>
      </c>
      <c r="P8094">
        <v>-7858</v>
      </c>
      <c r="Q8094" t="s">
        <v>40</v>
      </c>
      <c r="R8094" t="s">
        <v>26927</v>
      </c>
      <c r="S8094" t="s">
        <v>36508</v>
      </c>
      <c r="T8094">
        <v>0.152084254673993</v>
      </c>
      <c r="U8094">
        <v>0.603102917160658</v>
      </c>
      <c r="V8094">
        <v>22.232536057128499</v>
      </c>
      <c r="W8094">
        <v>0.69201225521665499</v>
      </c>
      <c r="X8094">
        <v>0.95159051474143896</v>
      </c>
      <c r="Y8094">
        <v>-0.50924437870336203</v>
      </c>
      <c r="Z8094">
        <v>0.136920528570767</v>
      </c>
      <c r="AA8094">
        <v>0.72610664078822296</v>
      </c>
      <c r="AB8094">
        <v>23.108669592358801</v>
      </c>
      <c r="AC8094">
        <v>0.63966253792798</v>
      </c>
      <c r="AD8094">
        <v>0.87989882095915395</v>
      </c>
      <c r="AE8094">
        <v>0.99101672564806398</v>
      </c>
      <c r="AF8094">
        <v>0.47948624871920598</v>
      </c>
      <c r="AG8094">
        <v>0.80674443595273604</v>
      </c>
      <c r="AH8094">
        <v>-0.366882827150663</v>
      </c>
      <c r="AI8094">
        <v>0.78546927494779295</v>
      </c>
      <c r="AJ8094">
        <v>0.92808185275216604</v>
      </c>
      <c r="AK8094">
        <v>-1.5293532243404899</v>
      </c>
    </row>
    <row r="8095" spans="1:37" x14ac:dyDescent="0.2">
      <c r="A8095" t="s">
        <v>26850</v>
      </c>
      <c r="B8095">
        <v>9451875</v>
      </c>
      <c r="C8095">
        <v>9452056</v>
      </c>
      <c r="D8095">
        <v>182</v>
      </c>
      <c r="E8095" t="s">
        <v>26935</v>
      </c>
      <c r="F8095">
        <v>1</v>
      </c>
      <c r="G8095" t="s">
        <v>26936</v>
      </c>
      <c r="H8095" t="s">
        <v>31000</v>
      </c>
      <c r="I8095">
        <v>8</v>
      </c>
      <c r="J8095">
        <v>9404306</v>
      </c>
      <c r="K8095">
        <v>9413869</v>
      </c>
      <c r="L8095">
        <v>9564</v>
      </c>
      <c r="M8095">
        <v>1</v>
      </c>
      <c r="N8095">
        <v>105379231</v>
      </c>
      <c r="O8095" t="s">
        <v>26937</v>
      </c>
      <c r="P8095">
        <v>47569</v>
      </c>
      <c r="Q8095" t="s">
        <v>40</v>
      </c>
      <c r="R8095" t="s">
        <v>26938</v>
      </c>
      <c r="S8095" t="s">
        <v>36511</v>
      </c>
      <c r="T8095">
        <v>0.583211159830616</v>
      </c>
      <c r="U8095">
        <v>0.81360520874211995</v>
      </c>
      <c r="V8095">
        <v>-0.43564875084089999</v>
      </c>
      <c r="W8095">
        <v>0.82227413402121297</v>
      </c>
      <c r="X8095">
        <v>0.95159051474143896</v>
      </c>
      <c r="Y8095">
        <v>-0.17993329661031099</v>
      </c>
      <c r="Z8095">
        <v>0.49716615025021699</v>
      </c>
      <c r="AA8095">
        <v>0.84521697243271998</v>
      </c>
      <c r="AB8095">
        <v>0.46022322796971699</v>
      </c>
      <c r="AC8095">
        <v>0.29469812559629099</v>
      </c>
      <c r="AD8095">
        <v>0.68253123924728298</v>
      </c>
      <c r="AE8095">
        <v>-1.1799332293307601</v>
      </c>
      <c r="AF8095">
        <v>0.80618802876324702</v>
      </c>
      <c r="AG8095">
        <v>0.91333021003096004</v>
      </c>
      <c r="AH8095">
        <v>-1.0174147433640099</v>
      </c>
      <c r="AI8095">
        <v>0.67042866055193195</v>
      </c>
      <c r="AJ8095">
        <v>0.84166368640718703</v>
      </c>
      <c r="AK8095">
        <v>0.68882212104962703</v>
      </c>
    </row>
    <row r="8096" spans="1:37" x14ac:dyDescent="0.2">
      <c r="A8096" t="s">
        <v>26850</v>
      </c>
      <c r="B8096">
        <v>9452056</v>
      </c>
      <c r="C8096">
        <v>9452237</v>
      </c>
      <c r="D8096">
        <v>182</v>
      </c>
      <c r="E8096" t="s">
        <v>26939</v>
      </c>
      <c r="F8096">
        <v>3</v>
      </c>
      <c r="G8096" t="s">
        <v>26940</v>
      </c>
      <c r="H8096" t="s">
        <v>31000</v>
      </c>
      <c r="I8096">
        <v>8</v>
      </c>
      <c r="J8096">
        <v>9404306</v>
      </c>
      <c r="K8096">
        <v>9413869</v>
      </c>
      <c r="L8096">
        <v>9564</v>
      </c>
      <c r="M8096">
        <v>1</v>
      </c>
      <c r="N8096">
        <v>105379231</v>
      </c>
      <c r="O8096" t="s">
        <v>26937</v>
      </c>
      <c r="P8096">
        <v>47750</v>
      </c>
      <c r="Q8096" t="s">
        <v>40</v>
      </c>
      <c r="R8096" t="s">
        <v>26938</v>
      </c>
      <c r="S8096" t="s">
        <v>36511</v>
      </c>
      <c r="T8096">
        <v>0.583211159830616</v>
      </c>
      <c r="U8096">
        <v>0.81360520874211995</v>
      </c>
      <c r="V8096">
        <v>-0.43564875084089999</v>
      </c>
      <c r="W8096">
        <v>0.82227413402121297</v>
      </c>
      <c r="X8096">
        <v>0.95159051474143896</v>
      </c>
      <c r="Y8096">
        <v>-0.17993329661031099</v>
      </c>
      <c r="Z8096">
        <v>0.49716615025021699</v>
      </c>
      <c r="AA8096">
        <v>0.84521697243271998</v>
      </c>
      <c r="AB8096">
        <v>0.46022322796971699</v>
      </c>
      <c r="AC8096">
        <v>0.29469812559629099</v>
      </c>
      <c r="AD8096">
        <v>0.68253123924728298</v>
      </c>
      <c r="AE8096">
        <v>-1.1799332293307601</v>
      </c>
      <c r="AF8096">
        <v>0.80618802876324702</v>
      </c>
      <c r="AG8096">
        <v>0.91333021003096004</v>
      </c>
      <c r="AH8096">
        <v>-1.0174147433640099</v>
      </c>
      <c r="AI8096">
        <v>0.67042866055193195</v>
      </c>
      <c r="AJ8096">
        <v>0.84166368640718703</v>
      </c>
      <c r="AK8096">
        <v>0.68882212104962703</v>
      </c>
    </row>
    <row r="8097" spans="1:37" x14ac:dyDescent="0.2">
      <c r="A8097" t="s">
        <v>26850</v>
      </c>
      <c r="B8097">
        <v>10204836</v>
      </c>
      <c r="C8097">
        <v>10204978</v>
      </c>
      <c r="D8097">
        <v>143</v>
      </c>
      <c r="E8097" t="s">
        <v>26941</v>
      </c>
      <c r="F8097">
        <v>2</v>
      </c>
      <c r="G8097" t="s">
        <v>26942</v>
      </c>
      <c r="H8097" t="s">
        <v>36512</v>
      </c>
      <c r="I8097">
        <v>8</v>
      </c>
      <c r="J8097">
        <v>10301535</v>
      </c>
      <c r="K8097">
        <v>10353963</v>
      </c>
      <c r="L8097">
        <v>52429</v>
      </c>
      <c r="M8097">
        <v>1</v>
      </c>
      <c r="N8097">
        <v>4482</v>
      </c>
      <c r="O8097" t="s">
        <v>26943</v>
      </c>
      <c r="P8097">
        <v>-96557</v>
      </c>
      <c r="Q8097" t="s">
        <v>26944</v>
      </c>
      <c r="R8097" t="s">
        <v>26945</v>
      </c>
      <c r="S8097" t="s">
        <v>36513</v>
      </c>
      <c r="T8097">
        <v>0.98307826393376296</v>
      </c>
      <c r="U8097">
        <v>1</v>
      </c>
      <c r="V8097">
        <v>-1.3553000186455899</v>
      </c>
      <c r="W8097">
        <v>0.575100249182802</v>
      </c>
      <c r="X8097">
        <v>0.87773343134207504</v>
      </c>
      <c r="Y8097">
        <v>-1.18436935215233</v>
      </c>
      <c r="Z8097">
        <v>0.578217440933673</v>
      </c>
      <c r="AA8097">
        <v>0.84521697243271998</v>
      </c>
      <c r="AB8097">
        <v>-2.1280905375681098</v>
      </c>
      <c r="AC8097">
        <v>0.28214940104233999</v>
      </c>
      <c r="AD8097">
        <v>0.68253123924728298</v>
      </c>
      <c r="AE8097">
        <v>-1.5633673131636501</v>
      </c>
      <c r="AF8097">
        <v>0.64257104604225501</v>
      </c>
      <c r="AG8097">
        <v>0.80674443595273604</v>
      </c>
      <c r="AH8097">
        <v>-0.499645754828695</v>
      </c>
      <c r="AI8097">
        <v>0.91038310110390896</v>
      </c>
      <c r="AJ8097">
        <v>0.98621344597861504</v>
      </c>
      <c r="AK8097">
        <v>-0.57327395883779597</v>
      </c>
    </row>
    <row r="8098" spans="1:37" x14ac:dyDescent="0.2">
      <c r="A8098" t="s">
        <v>26850</v>
      </c>
      <c r="B8098">
        <v>10365941</v>
      </c>
      <c r="C8098">
        <v>10366195</v>
      </c>
      <c r="D8098">
        <v>255</v>
      </c>
      <c r="E8098" t="s">
        <v>26946</v>
      </c>
      <c r="F8098">
        <v>4</v>
      </c>
      <c r="G8098" t="s">
        <v>26947</v>
      </c>
      <c r="H8098" t="s">
        <v>36514</v>
      </c>
      <c r="I8098">
        <v>8</v>
      </c>
      <c r="J8098">
        <v>10301535</v>
      </c>
      <c r="K8098">
        <v>10353963</v>
      </c>
      <c r="L8098">
        <v>52429</v>
      </c>
      <c r="M8098">
        <v>1</v>
      </c>
      <c r="N8098">
        <v>4482</v>
      </c>
      <c r="O8098" t="s">
        <v>26943</v>
      </c>
      <c r="P8098">
        <v>64406</v>
      </c>
      <c r="Q8098" t="s">
        <v>26944</v>
      </c>
      <c r="R8098" t="s">
        <v>26945</v>
      </c>
      <c r="S8098" t="s">
        <v>36513</v>
      </c>
      <c r="T8098" t="s">
        <v>40</v>
      </c>
      <c r="U8098" t="s">
        <v>40</v>
      </c>
      <c r="V8098">
        <v>0</v>
      </c>
      <c r="W8098">
        <v>0.38920677604595899</v>
      </c>
      <c r="X8098">
        <v>0.704072456322962</v>
      </c>
      <c r="Y8098">
        <v>-23.710856604964601</v>
      </c>
      <c r="Z8098">
        <v>0.306975110376564</v>
      </c>
      <c r="AA8098">
        <v>0.72610664078822296</v>
      </c>
      <c r="AB8098">
        <v>23.6882786514883</v>
      </c>
      <c r="AC8098">
        <v>0.71753805159658501</v>
      </c>
      <c r="AD8098">
        <v>0.87989882095915395</v>
      </c>
      <c r="AE8098">
        <v>-1.3035929610522701</v>
      </c>
      <c r="AF8098">
        <v>0.32549523997010099</v>
      </c>
      <c r="AG8098">
        <v>0.70473078222419605</v>
      </c>
      <c r="AH8098">
        <v>-23.651752778199899</v>
      </c>
      <c r="AI8098">
        <v>0.35038410267202102</v>
      </c>
      <c r="AJ8098">
        <v>0.78121606160956403</v>
      </c>
      <c r="AK8098">
        <v>-23.581363455781901</v>
      </c>
    </row>
    <row r="8099" spans="1:37" x14ac:dyDescent="0.2">
      <c r="A8099" t="s">
        <v>26850</v>
      </c>
      <c r="B8099">
        <v>10937487</v>
      </c>
      <c r="C8099">
        <v>10937669</v>
      </c>
      <c r="D8099">
        <v>183</v>
      </c>
      <c r="E8099" t="s">
        <v>26948</v>
      </c>
      <c r="F8099">
        <v>2</v>
      </c>
      <c r="G8099" t="s">
        <v>26949</v>
      </c>
      <c r="H8099" t="s">
        <v>36515</v>
      </c>
      <c r="I8099">
        <v>8</v>
      </c>
      <c r="J8099">
        <v>10896045</v>
      </c>
      <c r="K8099">
        <v>11002481</v>
      </c>
      <c r="L8099">
        <v>106437</v>
      </c>
      <c r="M8099">
        <v>2</v>
      </c>
      <c r="N8099">
        <v>286046</v>
      </c>
      <c r="O8099" t="s">
        <v>26950</v>
      </c>
      <c r="P8099">
        <v>64812</v>
      </c>
      <c r="Q8099" t="s">
        <v>26951</v>
      </c>
      <c r="R8099" t="s">
        <v>26952</v>
      </c>
      <c r="S8099" t="s">
        <v>36516</v>
      </c>
      <c r="T8099">
        <v>0.97589671365595998</v>
      </c>
      <c r="U8099">
        <v>1</v>
      </c>
      <c r="V8099">
        <v>0.37709956953444201</v>
      </c>
      <c r="W8099">
        <v>0.79072555819783097</v>
      </c>
      <c r="X8099">
        <v>0.95159051474143896</v>
      </c>
      <c r="Y8099">
        <v>1.53682448650591E-2</v>
      </c>
      <c r="Z8099">
        <v>0.70669361210901505</v>
      </c>
      <c r="AA8099">
        <v>0.85720607370784696</v>
      </c>
      <c r="AB8099">
        <v>0.48434133195402701</v>
      </c>
      <c r="AC8099">
        <v>0.99326481894950502</v>
      </c>
      <c r="AD8099">
        <v>0.99583241518417198</v>
      </c>
      <c r="AE8099">
        <v>-0.13765629703250101</v>
      </c>
      <c r="AF8099">
        <v>0.68378314707783505</v>
      </c>
      <c r="AG8099">
        <v>0.83846513202101103</v>
      </c>
      <c r="AH8099">
        <v>6.72141639570632E-2</v>
      </c>
      <c r="AI8099">
        <v>0.71720005423741096</v>
      </c>
      <c r="AJ8099">
        <v>0.88524001617376902</v>
      </c>
      <c r="AK8099">
        <v>0.14697052663910001</v>
      </c>
    </row>
    <row r="8100" spans="1:37" x14ac:dyDescent="0.2">
      <c r="A8100" t="s">
        <v>26850</v>
      </c>
      <c r="B8100">
        <v>10937669</v>
      </c>
      <c r="C8100">
        <v>10937851</v>
      </c>
      <c r="D8100">
        <v>183</v>
      </c>
      <c r="E8100" t="s">
        <v>26953</v>
      </c>
      <c r="F8100">
        <v>3</v>
      </c>
      <c r="G8100" t="s">
        <v>26954</v>
      </c>
      <c r="H8100" t="s">
        <v>36515</v>
      </c>
      <c r="I8100">
        <v>8</v>
      </c>
      <c r="J8100">
        <v>10896045</v>
      </c>
      <c r="K8100">
        <v>11002481</v>
      </c>
      <c r="L8100">
        <v>106437</v>
      </c>
      <c r="M8100">
        <v>2</v>
      </c>
      <c r="N8100">
        <v>286046</v>
      </c>
      <c r="O8100" t="s">
        <v>26950</v>
      </c>
      <c r="P8100">
        <v>64630</v>
      </c>
      <c r="Q8100" t="s">
        <v>26951</v>
      </c>
      <c r="R8100" t="s">
        <v>26952</v>
      </c>
      <c r="S8100" t="s">
        <v>36516</v>
      </c>
      <c r="T8100">
        <v>0.97589671365595998</v>
      </c>
      <c r="U8100">
        <v>1</v>
      </c>
      <c r="V8100">
        <v>0.48328673155190199</v>
      </c>
      <c r="W8100">
        <v>0.79072555819783097</v>
      </c>
      <c r="X8100">
        <v>0.95159051474143896</v>
      </c>
      <c r="Y8100">
        <v>-7.6418980158971597E-2</v>
      </c>
      <c r="Z8100">
        <v>0.70669361210901505</v>
      </c>
      <c r="AA8100">
        <v>0.85720607370784696</v>
      </c>
      <c r="AB8100">
        <v>0.53587085844013804</v>
      </c>
      <c r="AC8100">
        <v>0.99326481894950502</v>
      </c>
      <c r="AD8100">
        <v>0.99583241518417198</v>
      </c>
      <c r="AE8100">
        <v>-0.22944352205653201</v>
      </c>
      <c r="AF8100">
        <v>0.68378314707783505</v>
      </c>
      <c r="AG8100">
        <v>0.83846513202101103</v>
      </c>
      <c r="AH8100">
        <v>0.17340132597452401</v>
      </c>
      <c r="AI8100">
        <v>0.71720005423741096</v>
      </c>
      <c r="AJ8100">
        <v>0.88524001617376902</v>
      </c>
      <c r="AK8100">
        <v>9.1207616550388795E-2</v>
      </c>
    </row>
    <row r="8101" spans="1:37" x14ac:dyDescent="0.2">
      <c r="A8101" t="s">
        <v>26850</v>
      </c>
      <c r="B8101">
        <v>11085008</v>
      </c>
      <c r="C8101">
        <v>11085184</v>
      </c>
      <c r="D8101">
        <v>177</v>
      </c>
      <c r="E8101" t="s">
        <v>26955</v>
      </c>
      <c r="F8101">
        <v>2</v>
      </c>
      <c r="G8101" t="s">
        <v>26956</v>
      </c>
      <c r="H8101" t="s">
        <v>36517</v>
      </c>
      <c r="I8101">
        <v>8</v>
      </c>
      <c r="J8101">
        <v>11062647</v>
      </c>
      <c r="K8101">
        <v>11067089</v>
      </c>
      <c r="L8101">
        <v>4443</v>
      </c>
      <c r="M8101">
        <v>2</v>
      </c>
      <c r="N8101">
        <v>101929269</v>
      </c>
      <c r="O8101" t="s">
        <v>26957</v>
      </c>
      <c r="P8101">
        <v>-17919</v>
      </c>
      <c r="Q8101" t="s">
        <v>26958</v>
      </c>
      <c r="R8101" t="s">
        <v>26959</v>
      </c>
      <c r="S8101" t="s">
        <v>36518</v>
      </c>
      <c r="T8101" t="s">
        <v>40</v>
      </c>
      <c r="U8101" t="s">
        <v>40</v>
      </c>
      <c r="V8101">
        <v>0</v>
      </c>
      <c r="W8101">
        <v>0.123414495547065</v>
      </c>
      <c r="X8101">
        <v>0.704072456322962</v>
      </c>
      <c r="Y8101">
        <v>25.046113774424999</v>
      </c>
      <c r="Z8101">
        <v>0.306975110376564</v>
      </c>
      <c r="AA8101">
        <v>0.72610664078822296</v>
      </c>
      <c r="AB8101">
        <v>24.008639112841198</v>
      </c>
      <c r="AC8101">
        <v>0.27780950890804001</v>
      </c>
      <c r="AD8101">
        <v>0.68253123924728298</v>
      </c>
      <c r="AE8101">
        <v>24.0461138160681</v>
      </c>
      <c r="AF8101">
        <v>0.32549523997010099</v>
      </c>
      <c r="AG8101">
        <v>0.70473078222419605</v>
      </c>
      <c r="AH8101">
        <v>-23.9721132390079</v>
      </c>
      <c r="AI8101">
        <v>3.6185182304427702E-2</v>
      </c>
      <c r="AJ8101">
        <v>0.78121606160956403</v>
      </c>
      <c r="AK8101">
        <v>25.046113774424999</v>
      </c>
    </row>
    <row r="8102" spans="1:37" x14ac:dyDescent="0.2">
      <c r="A8102" t="s">
        <v>26850</v>
      </c>
      <c r="B8102">
        <v>12796517</v>
      </c>
      <c r="C8102">
        <v>12796675</v>
      </c>
      <c r="D8102">
        <v>159</v>
      </c>
      <c r="E8102" t="s">
        <v>26960</v>
      </c>
      <c r="F8102">
        <v>11</v>
      </c>
      <c r="G8102" t="s">
        <v>26961</v>
      </c>
      <c r="H8102" t="s">
        <v>31032</v>
      </c>
      <c r="I8102">
        <v>8</v>
      </c>
      <c r="J8102">
        <v>12794243</v>
      </c>
      <c r="K8102">
        <v>12818292</v>
      </c>
      <c r="L8102">
        <v>24050</v>
      </c>
      <c r="M8102">
        <v>1</v>
      </c>
      <c r="N8102">
        <v>101409254</v>
      </c>
      <c r="O8102" t="s">
        <v>26962</v>
      </c>
      <c r="P8102">
        <v>2274</v>
      </c>
      <c r="Q8102" t="s">
        <v>26963</v>
      </c>
      <c r="R8102" t="s">
        <v>26964</v>
      </c>
      <c r="S8102" t="s">
        <v>36519</v>
      </c>
      <c r="T8102">
        <v>0.32911398597860803</v>
      </c>
      <c r="U8102">
        <v>0.603102917160658</v>
      </c>
      <c r="V8102">
        <v>23.775291728352698</v>
      </c>
      <c r="W8102">
        <v>0.94541066367716797</v>
      </c>
      <c r="X8102">
        <v>0.95159051474143896</v>
      </c>
      <c r="Y8102">
        <v>-2.7723157091719801</v>
      </c>
      <c r="Z8102">
        <v>0.306975110376564</v>
      </c>
      <c r="AA8102">
        <v>0.72610664078822296</v>
      </c>
      <c r="AB8102">
        <v>22.9764928386329</v>
      </c>
      <c r="AC8102">
        <v>0.71753805159658501</v>
      </c>
      <c r="AD8102">
        <v>0.87989882095915395</v>
      </c>
      <c r="AE8102">
        <v>-3.7723149196822701</v>
      </c>
      <c r="AF8102">
        <v>0.61410715005536498</v>
      </c>
      <c r="AG8102">
        <v>0.80674443595273604</v>
      </c>
      <c r="AH8102">
        <v>4.0479492641188797</v>
      </c>
      <c r="AI8102">
        <v>0.59609816080359102</v>
      </c>
      <c r="AJ8102">
        <v>0.78121606160956403</v>
      </c>
      <c r="AK8102">
        <v>-1.90356033791039</v>
      </c>
    </row>
    <row r="8103" spans="1:37" x14ac:dyDescent="0.2">
      <c r="A8103" t="s">
        <v>26850</v>
      </c>
      <c r="B8103">
        <v>12796675</v>
      </c>
      <c r="C8103">
        <v>12796833</v>
      </c>
      <c r="D8103">
        <v>159</v>
      </c>
      <c r="E8103" t="s">
        <v>26965</v>
      </c>
      <c r="F8103">
        <v>2</v>
      </c>
      <c r="G8103" t="s">
        <v>26966</v>
      </c>
      <c r="H8103" t="s">
        <v>31032</v>
      </c>
      <c r="I8103">
        <v>8</v>
      </c>
      <c r="J8103">
        <v>12794243</v>
      </c>
      <c r="K8103">
        <v>12818292</v>
      </c>
      <c r="L8103">
        <v>24050</v>
      </c>
      <c r="M8103">
        <v>1</v>
      </c>
      <c r="N8103">
        <v>101409254</v>
      </c>
      <c r="O8103" t="s">
        <v>26962</v>
      </c>
      <c r="P8103">
        <v>2432</v>
      </c>
      <c r="Q8103" t="s">
        <v>26963</v>
      </c>
      <c r="R8103" t="s">
        <v>26964</v>
      </c>
      <c r="S8103" t="s">
        <v>36519</v>
      </c>
      <c r="T8103">
        <v>0.32911398597860803</v>
      </c>
      <c r="U8103">
        <v>0.603102917160658</v>
      </c>
      <c r="V8103">
        <v>23.5826466647652</v>
      </c>
      <c r="W8103">
        <v>0.94541066367716797</v>
      </c>
      <c r="X8103">
        <v>0.95159051474143896</v>
      </c>
      <c r="Y8103">
        <v>-2.5796706477377298</v>
      </c>
      <c r="Z8103">
        <v>0.306975110376564</v>
      </c>
      <c r="AA8103">
        <v>0.72610664078822296</v>
      </c>
      <c r="AB8103">
        <v>22.805910283673001</v>
      </c>
      <c r="AC8103">
        <v>0.71753805159658501</v>
      </c>
      <c r="AD8103">
        <v>0.87989882095915395</v>
      </c>
      <c r="AE8103">
        <v>-3.5796698582480202</v>
      </c>
      <c r="AF8103">
        <v>0.61410715005536498</v>
      </c>
      <c r="AG8103">
        <v>0.80674443595273604</v>
      </c>
      <c r="AH8103">
        <v>3.8553042005314002</v>
      </c>
      <c r="AI8103">
        <v>0.59609816080359102</v>
      </c>
      <c r="AJ8103">
        <v>0.78121606160956403</v>
      </c>
      <c r="AK8103">
        <v>-1.71091529011331</v>
      </c>
    </row>
    <row r="8104" spans="1:37" x14ac:dyDescent="0.2">
      <c r="A8104" t="s">
        <v>26850</v>
      </c>
      <c r="B8104">
        <v>14834833</v>
      </c>
      <c r="C8104">
        <v>14834984</v>
      </c>
      <c r="D8104">
        <v>152</v>
      </c>
      <c r="E8104" t="s">
        <v>26967</v>
      </c>
      <c r="F8104">
        <v>1</v>
      </c>
      <c r="G8104" t="s">
        <v>26968</v>
      </c>
      <c r="H8104" t="s">
        <v>36520</v>
      </c>
      <c r="I8104">
        <v>8</v>
      </c>
      <c r="J8104">
        <v>14853438</v>
      </c>
      <c r="K8104">
        <v>14853510</v>
      </c>
      <c r="L8104">
        <v>73</v>
      </c>
      <c r="M8104">
        <v>2</v>
      </c>
      <c r="N8104">
        <v>494332</v>
      </c>
      <c r="O8104" t="s">
        <v>26969</v>
      </c>
      <c r="P8104">
        <v>18526</v>
      </c>
      <c r="Q8104" t="s">
        <v>26970</v>
      </c>
      <c r="R8104" t="s">
        <v>26971</v>
      </c>
      <c r="S8104" t="s">
        <v>36521</v>
      </c>
      <c r="T8104">
        <v>0.34873404210730502</v>
      </c>
      <c r="U8104">
        <v>0.603102917160658</v>
      </c>
      <c r="V8104">
        <v>-0.99717527566118402</v>
      </c>
      <c r="W8104">
        <v>0.77131238386100998</v>
      </c>
      <c r="X8104">
        <v>0.95159051474143896</v>
      </c>
      <c r="Y8104">
        <v>0.83215764915018098</v>
      </c>
      <c r="Z8104">
        <v>0.456743688025605</v>
      </c>
      <c r="AA8104">
        <v>0.84435025072159198</v>
      </c>
      <c r="AB8104">
        <v>-0.336561561119185</v>
      </c>
      <c r="AC8104">
        <v>0.55497112122419601</v>
      </c>
      <c r="AD8104">
        <v>0.87989882095915395</v>
      </c>
      <c r="AE8104">
        <v>-0.16784232730624901</v>
      </c>
      <c r="AF8104">
        <v>0.38239818147941201</v>
      </c>
      <c r="AG8104">
        <v>0.79547093542540104</v>
      </c>
      <c r="AH8104">
        <v>-1.06293832815805</v>
      </c>
      <c r="AI8104">
        <v>0.28468808529052497</v>
      </c>
      <c r="AJ8104">
        <v>0.78121606160956403</v>
      </c>
      <c r="AK8104">
        <v>1.7009130812459201</v>
      </c>
    </row>
    <row r="8105" spans="1:37" x14ac:dyDescent="0.2">
      <c r="A8105" t="s">
        <v>26850</v>
      </c>
      <c r="B8105">
        <v>15444021</v>
      </c>
      <c r="C8105">
        <v>15444175</v>
      </c>
      <c r="D8105">
        <v>155</v>
      </c>
      <c r="E8105" t="s">
        <v>26972</v>
      </c>
      <c r="F8105">
        <v>1</v>
      </c>
      <c r="G8105" t="s">
        <v>26973</v>
      </c>
      <c r="H8105" t="s">
        <v>36522</v>
      </c>
      <c r="I8105">
        <v>8</v>
      </c>
      <c r="J8105">
        <v>15417215</v>
      </c>
      <c r="K8105">
        <v>15673836</v>
      </c>
      <c r="L8105">
        <v>256622</v>
      </c>
      <c r="M8105">
        <v>1</v>
      </c>
      <c r="N8105">
        <v>7991</v>
      </c>
      <c r="O8105" t="s">
        <v>26974</v>
      </c>
      <c r="P8105">
        <v>26806</v>
      </c>
      <c r="Q8105" t="s">
        <v>26975</v>
      </c>
      <c r="R8105" t="s">
        <v>26976</v>
      </c>
      <c r="S8105" t="s">
        <v>36523</v>
      </c>
      <c r="T8105">
        <v>0.35387198439864398</v>
      </c>
      <c r="U8105">
        <v>0.603102917160658</v>
      </c>
      <c r="V8105">
        <v>-24.067802678084099</v>
      </c>
      <c r="W8105">
        <v>0.29261482077562401</v>
      </c>
      <c r="X8105">
        <v>0.704072456322962</v>
      </c>
      <c r="Y8105">
        <v>24.3115130766272</v>
      </c>
      <c r="Z8105">
        <v>0.69013698642955401</v>
      </c>
      <c r="AA8105">
        <v>0.84521697243271998</v>
      </c>
      <c r="AB8105">
        <v>-0.793764233937166</v>
      </c>
      <c r="AC8105">
        <v>0.27780950890804001</v>
      </c>
      <c r="AD8105">
        <v>0.68253123924728298</v>
      </c>
      <c r="AE8105">
        <v>24.262707358477702</v>
      </c>
      <c r="AF8105">
        <v>0.32549523997010099</v>
      </c>
      <c r="AG8105">
        <v>0.70473078222419605</v>
      </c>
      <c r="AH8105">
        <v>-24.188706780806299</v>
      </c>
      <c r="AI8105">
        <v>0.56157887380500204</v>
      </c>
      <c r="AJ8105">
        <v>0.78121606160956403</v>
      </c>
      <c r="AK8105">
        <v>1.2437103164996299</v>
      </c>
    </row>
    <row r="8106" spans="1:37" x14ac:dyDescent="0.2">
      <c r="A8106" t="s">
        <v>26850</v>
      </c>
      <c r="B8106">
        <v>17621153</v>
      </c>
      <c r="C8106">
        <v>17621295</v>
      </c>
      <c r="D8106">
        <v>143</v>
      </c>
      <c r="E8106" t="s">
        <v>26977</v>
      </c>
      <c r="F8106">
        <v>3</v>
      </c>
      <c r="G8106" t="s">
        <v>26978</v>
      </c>
      <c r="H8106" t="s">
        <v>36524</v>
      </c>
      <c r="I8106">
        <v>8</v>
      </c>
      <c r="J8106">
        <v>17604667</v>
      </c>
      <c r="K8106">
        <v>17610269</v>
      </c>
      <c r="L8106">
        <v>5603</v>
      </c>
      <c r="M8106">
        <v>2</v>
      </c>
      <c r="N8106">
        <v>107986919</v>
      </c>
      <c r="O8106" t="s">
        <v>26979</v>
      </c>
      <c r="P8106">
        <v>-10884</v>
      </c>
      <c r="Q8106" t="s">
        <v>40</v>
      </c>
      <c r="R8106" t="s">
        <v>26980</v>
      </c>
      <c r="S8106" t="s">
        <v>36525</v>
      </c>
      <c r="T8106">
        <v>0.240587104671457</v>
      </c>
      <c r="U8106">
        <v>0.603102917160658</v>
      </c>
      <c r="V8106">
        <v>-1.6261994447122901</v>
      </c>
      <c r="W8106">
        <v>0.39178370851237199</v>
      </c>
      <c r="X8106">
        <v>0.707444460316214</v>
      </c>
      <c r="Y8106">
        <v>-0.85401787953414898</v>
      </c>
      <c r="Z8106">
        <v>8.3410835685745602E-2</v>
      </c>
      <c r="AA8106">
        <v>0.72610664078822296</v>
      </c>
      <c r="AB8106">
        <v>-1.91578661561598</v>
      </c>
      <c r="AC8106">
        <v>0.26200615630634</v>
      </c>
      <c r="AD8106">
        <v>0.68253123924728298</v>
      </c>
      <c r="AE8106">
        <v>-0.966296576572379</v>
      </c>
      <c r="AF8106">
        <v>0.58638748237385296</v>
      </c>
      <c r="AG8106">
        <v>0.80674443595273604</v>
      </c>
      <c r="AH8106">
        <v>-0.93986667575276805</v>
      </c>
      <c r="AI8106">
        <v>0.59602158126140004</v>
      </c>
      <c r="AJ8106">
        <v>0.78121606160956403</v>
      </c>
      <c r="AK8106">
        <v>-0.45887984471739202</v>
      </c>
    </row>
    <row r="8107" spans="1:37" x14ac:dyDescent="0.2">
      <c r="A8107" t="s">
        <v>26850</v>
      </c>
      <c r="B8107">
        <v>19109624</v>
      </c>
      <c r="C8107">
        <v>19109729</v>
      </c>
      <c r="D8107">
        <v>106</v>
      </c>
      <c r="E8107" t="s">
        <v>26981</v>
      </c>
      <c r="F8107">
        <v>0</v>
      </c>
      <c r="G8107" t="s">
        <v>26982</v>
      </c>
      <c r="H8107" t="s">
        <v>36526</v>
      </c>
      <c r="I8107">
        <v>8</v>
      </c>
      <c r="J8107">
        <v>19091733</v>
      </c>
      <c r="K8107">
        <v>19115251</v>
      </c>
      <c r="L8107">
        <v>23519</v>
      </c>
      <c r="M8107">
        <v>1</v>
      </c>
      <c r="N8107">
        <v>105379301</v>
      </c>
      <c r="O8107" t="s">
        <v>26983</v>
      </c>
      <c r="P8107">
        <v>17891</v>
      </c>
      <c r="Q8107" t="s">
        <v>26984</v>
      </c>
      <c r="R8107" t="s">
        <v>26985</v>
      </c>
      <c r="S8107" t="s">
        <v>36527</v>
      </c>
      <c r="T8107" t="s">
        <v>40</v>
      </c>
      <c r="U8107" t="s">
        <v>40</v>
      </c>
      <c r="V8107">
        <v>0</v>
      </c>
      <c r="W8107" t="s">
        <v>40</v>
      </c>
      <c r="X8107" t="s">
        <v>40</v>
      </c>
      <c r="Y8107">
        <v>0</v>
      </c>
      <c r="Z8107" t="s">
        <v>40</v>
      </c>
      <c r="AA8107" t="s">
        <v>40</v>
      </c>
      <c r="AB8107">
        <v>0</v>
      </c>
      <c r="AC8107" t="s">
        <v>40</v>
      </c>
      <c r="AD8107" t="s">
        <v>40</v>
      </c>
      <c r="AE8107">
        <v>0</v>
      </c>
      <c r="AF8107" t="s">
        <v>40</v>
      </c>
      <c r="AG8107" t="s">
        <v>40</v>
      </c>
      <c r="AH8107">
        <v>0</v>
      </c>
      <c r="AI8107" t="s">
        <v>40</v>
      </c>
      <c r="AJ8107" t="s">
        <v>40</v>
      </c>
      <c r="AK8107">
        <v>0</v>
      </c>
    </row>
    <row r="8108" spans="1:37" x14ac:dyDescent="0.2">
      <c r="A8108" t="s">
        <v>26850</v>
      </c>
      <c r="B8108">
        <v>19109836</v>
      </c>
      <c r="C8108">
        <v>19110040</v>
      </c>
      <c r="D8108">
        <v>205</v>
      </c>
      <c r="E8108" t="s">
        <v>26986</v>
      </c>
      <c r="F8108">
        <v>2</v>
      </c>
      <c r="G8108" t="s">
        <v>26987</v>
      </c>
      <c r="H8108" t="s">
        <v>36526</v>
      </c>
      <c r="I8108">
        <v>8</v>
      </c>
      <c r="J8108">
        <v>19091733</v>
      </c>
      <c r="K8108">
        <v>19115251</v>
      </c>
      <c r="L8108">
        <v>23519</v>
      </c>
      <c r="M8108">
        <v>1</v>
      </c>
      <c r="N8108">
        <v>105379301</v>
      </c>
      <c r="O8108" t="s">
        <v>26983</v>
      </c>
      <c r="P8108">
        <v>18103</v>
      </c>
      <c r="Q8108" t="s">
        <v>26984</v>
      </c>
      <c r="R8108" t="s">
        <v>26985</v>
      </c>
      <c r="S8108" t="s">
        <v>36527</v>
      </c>
      <c r="T8108" t="s">
        <v>40</v>
      </c>
      <c r="U8108" t="s">
        <v>40</v>
      </c>
      <c r="V8108">
        <v>0</v>
      </c>
      <c r="W8108" t="s">
        <v>40</v>
      </c>
      <c r="X8108" t="s">
        <v>40</v>
      </c>
      <c r="Y8108">
        <v>0</v>
      </c>
      <c r="Z8108" t="s">
        <v>40</v>
      </c>
      <c r="AA8108" t="s">
        <v>40</v>
      </c>
      <c r="AB8108">
        <v>0</v>
      </c>
      <c r="AC8108" t="s">
        <v>40</v>
      </c>
      <c r="AD8108" t="s">
        <v>40</v>
      </c>
      <c r="AE8108">
        <v>0</v>
      </c>
      <c r="AF8108" t="s">
        <v>40</v>
      </c>
      <c r="AG8108" t="s">
        <v>40</v>
      </c>
      <c r="AH8108">
        <v>0</v>
      </c>
      <c r="AI8108" t="s">
        <v>40</v>
      </c>
      <c r="AJ8108" t="s">
        <v>40</v>
      </c>
      <c r="AK8108">
        <v>0</v>
      </c>
    </row>
    <row r="8109" spans="1:37" x14ac:dyDescent="0.2">
      <c r="A8109" t="s">
        <v>26850</v>
      </c>
      <c r="B8109">
        <v>20145877</v>
      </c>
      <c r="C8109">
        <v>20146021</v>
      </c>
      <c r="D8109">
        <v>145</v>
      </c>
      <c r="E8109" t="s">
        <v>26988</v>
      </c>
      <c r="F8109">
        <v>7</v>
      </c>
      <c r="G8109" t="s">
        <v>26989</v>
      </c>
      <c r="H8109" t="s">
        <v>36528</v>
      </c>
      <c r="I8109">
        <v>8</v>
      </c>
      <c r="J8109">
        <v>20147603</v>
      </c>
      <c r="K8109">
        <v>20150996</v>
      </c>
      <c r="L8109">
        <v>3394</v>
      </c>
      <c r="M8109">
        <v>2</v>
      </c>
      <c r="N8109">
        <v>6570</v>
      </c>
      <c r="O8109" t="s">
        <v>26990</v>
      </c>
      <c r="P8109">
        <v>4975</v>
      </c>
      <c r="Q8109" t="s">
        <v>26991</v>
      </c>
      <c r="R8109" t="s">
        <v>26992</v>
      </c>
      <c r="S8109" t="s">
        <v>36529</v>
      </c>
      <c r="T8109">
        <v>0.56354823081344896</v>
      </c>
      <c r="U8109">
        <v>0.81214233890638399</v>
      </c>
      <c r="V8109">
        <v>-2.2668580542676402</v>
      </c>
      <c r="W8109">
        <v>0.73420570613580904</v>
      </c>
      <c r="X8109">
        <v>0.95159051474143896</v>
      </c>
      <c r="Y8109">
        <v>1.5291789116047401</v>
      </c>
      <c r="Z8109">
        <v>0.23404878042441499</v>
      </c>
      <c r="AA8109">
        <v>0.72610664078822296</v>
      </c>
      <c r="AB8109">
        <v>-3.2303311164925899</v>
      </c>
      <c r="AC8109">
        <v>0.66465783424689096</v>
      </c>
      <c r="AD8109">
        <v>0.87989882095915395</v>
      </c>
      <c r="AE8109">
        <v>1.2023633333628401</v>
      </c>
      <c r="AF8109">
        <v>0.98343762640780896</v>
      </c>
      <c r="AG8109">
        <v>1</v>
      </c>
      <c r="AH8109">
        <v>-1.33724759226617</v>
      </c>
      <c r="AI8109">
        <v>0.84178376985732795</v>
      </c>
      <c r="AJ8109">
        <v>0.95896800690842199</v>
      </c>
      <c r="AK8109">
        <v>1.12432474376821</v>
      </c>
    </row>
    <row r="8110" spans="1:37" x14ac:dyDescent="0.2">
      <c r="A8110" t="s">
        <v>26850</v>
      </c>
      <c r="B8110">
        <v>20476633</v>
      </c>
      <c r="C8110">
        <v>20476854</v>
      </c>
      <c r="D8110">
        <v>222</v>
      </c>
      <c r="E8110" t="s">
        <v>26993</v>
      </c>
      <c r="F8110">
        <v>3</v>
      </c>
      <c r="G8110" t="s">
        <v>26994</v>
      </c>
      <c r="H8110" t="s">
        <v>31000</v>
      </c>
      <c r="I8110">
        <v>8</v>
      </c>
      <c r="J8110">
        <v>20350256</v>
      </c>
      <c r="K8110">
        <v>20372769</v>
      </c>
      <c r="L8110">
        <v>22514</v>
      </c>
      <c r="M8110">
        <v>1</v>
      </c>
      <c r="N8110">
        <v>105379314</v>
      </c>
      <c r="O8110" t="s">
        <v>26995</v>
      </c>
      <c r="P8110">
        <v>126377</v>
      </c>
      <c r="Q8110" t="s">
        <v>40</v>
      </c>
      <c r="R8110" t="s">
        <v>26996</v>
      </c>
      <c r="S8110" t="s">
        <v>36530</v>
      </c>
      <c r="T8110">
        <v>0.35387198439864398</v>
      </c>
      <c r="U8110">
        <v>0.603102917160658</v>
      </c>
      <c r="V8110">
        <v>-23.587255002067199</v>
      </c>
      <c r="W8110" t="s">
        <v>40</v>
      </c>
      <c r="X8110" t="s">
        <v>40</v>
      </c>
      <c r="Y8110">
        <v>0</v>
      </c>
      <c r="Z8110">
        <v>0.184235113180511</v>
      </c>
      <c r="AA8110">
        <v>0.72610664078822296</v>
      </c>
      <c r="AB8110">
        <v>-23.587255002067199</v>
      </c>
      <c r="AC8110">
        <v>0.45677901822897599</v>
      </c>
      <c r="AD8110">
        <v>0.82872126865393902</v>
      </c>
      <c r="AE8110">
        <v>22.731645004071002</v>
      </c>
      <c r="AF8110">
        <v>0.501741946288212</v>
      </c>
      <c r="AG8110">
        <v>0.80674443595273604</v>
      </c>
      <c r="AH8110">
        <v>-22.657644433529398</v>
      </c>
      <c r="AI8110">
        <v>0.52399907623471598</v>
      </c>
      <c r="AJ8110">
        <v>0.78121606160956403</v>
      </c>
      <c r="AK8110">
        <v>-22.587255116540199</v>
      </c>
    </row>
    <row r="8111" spans="1:37" x14ac:dyDescent="0.2">
      <c r="A8111" t="s">
        <v>26850</v>
      </c>
      <c r="B8111">
        <v>21825089</v>
      </c>
      <c r="C8111">
        <v>21825298</v>
      </c>
      <c r="D8111">
        <v>210</v>
      </c>
      <c r="E8111" t="s">
        <v>26997</v>
      </c>
      <c r="F8111">
        <v>6</v>
      </c>
      <c r="G8111" t="s">
        <v>26998</v>
      </c>
      <c r="H8111" t="s">
        <v>31000</v>
      </c>
      <c r="I8111">
        <v>8</v>
      </c>
      <c r="J8111">
        <v>21692843</v>
      </c>
      <c r="K8111">
        <v>21812357</v>
      </c>
      <c r="L8111">
        <v>119515</v>
      </c>
      <c r="M8111">
        <v>2</v>
      </c>
      <c r="N8111">
        <v>2675</v>
      </c>
      <c r="O8111" t="s">
        <v>26999</v>
      </c>
      <c r="P8111">
        <v>-12732</v>
      </c>
      <c r="Q8111" t="s">
        <v>27000</v>
      </c>
      <c r="R8111" t="s">
        <v>27001</v>
      </c>
      <c r="S8111" t="s">
        <v>36531</v>
      </c>
      <c r="T8111">
        <v>0.35387198439864398</v>
      </c>
      <c r="U8111">
        <v>0.603102917160658</v>
      </c>
      <c r="V8111">
        <v>-22.0571393469063</v>
      </c>
      <c r="W8111">
        <v>0.38920677604595899</v>
      </c>
      <c r="X8111">
        <v>0.704072456322962</v>
      </c>
      <c r="Y8111">
        <v>-22.349490560280099</v>
      </c>
      <c r="Z8111">
        <v>0.69013698642955401</v>
      </c>
      <c r="AA8111">
        <v>0.84521697243271998</v>
      </c>
      <c r="AB8111">
        <v>-0.469488861629694</v>
      </c>
      <c r="AC8111">
        <v>0.71753805159658501</v>
      </c>
      <c r="AD8111">
        <v>0.87989882095915395</v>
      </c>
      <c r="AE8111">
        <v>-1.14796103640322</v>
      </c>
      <c r="AF8111">
        <v>0.32549523997010099</v>
      </c>
      <c r="AG8111">
        <v>0.70473078222419605</v>
      </c>
      <c r="AH8111">
        <v>-22.354817711105401</v>
      </c>
      <c r="AI8111">
        <v>0.35038410267202102</v>
      </c>
      <c r="AJ8111">
        <v>0.78121606160956403</v>
      </c>
      <c r="AK8111">
        <v>-22.284428396662499</v>
      </c>
    </row>
    <row r="8112" spans="1:37" x14ac:dyDescent="0.2">
      <c r="A8112" t="s">
        <v>26850</v>
      </c>
      <c r="B8112">
        <v>21825403</v>
      </c>
      <c r="C8112">
        <v>21825457</v>
      </c>
      <c r="D8112">
        <v>55</v>
      </c>
      <c r="E8112" t="s">
        <v>27002</v>
      </c>
      <c r="F8112">
        <v>2</v>
      </c>
      <c r="G8112" t="s">
        <v>27003</v>
      </c>
      <c r="H8112" t="s">
        <v>31000</v>
      </c>
      <c r="I8112">
        <v>8</v>
      </c>
      <c r="J8112">
        <v>21692843</v>
      </c>
      <c r="K8112">
        <v>21812357</v>
      </c>
      <c r="L8112">
        <v>119515</v>
      </c>
      <c r="M8112">
        <v>2</v>
      </c>
      <c r="N8112">
        <v>2675</v>
      </c>
      <c r="O8112" t="s">
        <v>26999</v>
      </c>
      <c r="P8112">
        <v>-13046</v>
      </c>
      <c r="Q8112" t="s">
        <v>27000</v>
      </c>
      <c r="R8112" t="s">
        <v>27001</v>
      </c>
      <c r="S8112" t="s">
        <v>36531</v>
      </c>
      <c r="T8112">
        <v>0.35387198439864398</v>
      </c>
      <c r="U8112">
        <v>0.603102917160658</v>
      </c>
      <c r="V8112">
        <v>-22.0571393469063</v>
      </c>
      <c r="W8112">
        <v>0.38920677604595899</v>
      </c>
      <c r="X8112">
        <v>0.704072456322962</v>
      </c>
      <c r="Y8112">
        <v>-22.349490560280099</v>
      </c>
      <c r="Z8112">
        <v>0.69013698642955401</v>
      </c>
      <c r="AA8112">
        <v>0.84521697243271998</v>
      </c>
      <c r="AB8112">
        <v>-0.469488861629694</v>
      </c>
      <c r="AC8112">
        <v>0.71753805159658501</v>
      </c>
      <c r="AD8112">
        <v>0.87989882095915395</v>
      </c>
      <c r="AE8112">
        <v>-1.14796103640322</v>
      </c>
      <c r="AF8112">
        <v>0.32549523997010099</v>
      </c>
      <c r="AG8112">
        <v>0.70473078222419605</v>
      </c>
      <c r="AH8112">
        <v>-22.354817711105401</v>
      </c>
      <c r="AI8112">
        <v>0.35038410267202102</v>
      </c>
      <c r="AJ8112">
        <v>0.78121606160956403</v>
      </c>
      <c r="AK8112">
        <v>-22.284428396662499</v>
      </c>
    </row>
    <row r="8113" spans="1:37" x14ac:dyDescent="0.2">
      <c r="A8113" t="s">
        <v>26850</v>
      </c>
      <c r="B8113">
        <v>21825494</v>
      </c>
      <c r="C8113">
        <v>21825792</v>
      </c>
      <c r="D8113">
        <v>299</v>
      </c>
      <c r="E8113" t="s">
        <v>27004</v>
      </c>
      <c r="F8113">
        <v>8</v>
      </c>
      <c r="G8113" t="s">
        <v>27005</v>
      </c>
      <c r="H8113" t="s">
        <v>31000</v>
      </c>
      <c r="I8113">
        <v>8</v>
      </c>
      <c r="J8113">
        <v>21692843</v>
      </c>
      <c r="K8113">
        <v>21812357</v>
      </c>
      <c r="L8113">
        <v>119515</v>
      </c>
      <c r="M8113">
        <v>2</v>
      </c>
      <c r="N8113">
        <v>2675</v>
      </c>
      <c r="O8113" t="s">
        <v>26999</v>
      </c>
      <c r="P8113">
        <v>-13137</v>
      </c>
      <c r="Q8113" t="s">
        <v>27000</v>
      </c>
      <c r="R8113" t="s">
        <v>27001</v>
      </c>
      <c r="S8113" t="s">
        <v>36531</v>
      </c>
      <c r="T8113">
        <v>0.35387198439864398</v>
      </c>
      <c r="U8113">
        <v>0.603102917160658</v>
      </c>
      <c r="V8113">
        <v>-22.0571393469063</v>
      </c>
      <c r="W8113">
        <v>0.38920677604595899</v>
      </c>
      <c r="X8113">
        <v>0.704072456322962</v>
      </c>
      <c r="Y8113">
        <v>-22.349490560280099</v>
      </c>
      <c r="Z8113">
        <v>0.69013698642955401</v>
      </c>
      <c r="AA8113">
        <v>0.84521697243271998</v>
      </c>
      <c r="AB8113">
        <v>-0.469488861629694</v>
      </c>
      <c r="AC8113">
        <v>0.71753805159658501</v>
      </c>
      <c r="AD8113">
        <v>0.87989882095915395</v>
      </c>
      <c r="AE8113">
        <v>-1.14796103640322</v>
      </c>
      <c r="AF8113">
        <v>0.32549523997010099</v>
      </c>
      <c r="AG8113">
        <v>0.70473078222419605</v>
      </c>
      <c r="AH8113">
        <v>-22.354817711105401</v>
      </c>
      <c r="AI8113">
        <v>0.35038410267202102</v>
      </c>
      <c r="AJ8113">
        <v>0.78121606160956403</v>
      </c>
      <c r="AK8113">
        <v>-22.284428396662499</v>
      </c>
    </row>
    <row r="8114" spans="1:37" x14ac:dyDescent="0.2">
      <c r="A8114" t="s">
        <v>26850</v>
      </c>
      <c r="B8114">
        <v>22110035</v>
      </c>
      <c r="C8114">
        <v>22110332</v>
      </c>
      <c r="D8114">
        <v>298</v>
      </c>
      <c r="E8114" t="s">
        <v>27006</v>
      </c>
      <c r="F8114">
        <v>16</v>
      </c>
      <c r="G8114" t="s">
        <v>27007</v>
      </c>
      <c r="H8114" t="s">
        <v>30987</v>
      </c>
      <c r="I8114">
        <v>8</v>
      </c>
      <c r="J8114">
        <v>22106878</v>
      </c>
      <c r="K8114">
        <v>22109419</v>
      </c>
      <c r="L8114">
        <v>2542</v>
      </c>
      <c r="M8114">
        <v>2</v>
      </c>
      <c r="N8114">
        <v>79873</v>
      </c>
      <c r="O8114" t="s">
        <v>27008</v>
      </c>
      <c r="P8114">
        <v>-616</v>
      </c>
      <c r="Q8114" t="s">
        <v>27009</v>
      </c>
      <c r="R8114" t="s">
        <v>27010</v>
      </c>
      <c r="S8114" t="s">
        <v>36532</v>
      </c>
      <c r="T8114">
        <v>0.97213403838398904</v>
      </c>
      <c r="U8114">
        <v>1</v>
      </c>
      <c r="V8114">
        <v>0.39605166208376502</v>
      </c>
      <c r="W8114">
        <v>0.38920677604595899</v>
      </c>
      <c r="X8114">
        <v>0.704072456322962</v>
      </c>
      <c r="Y8114">
        <v>-23.768076484724801</v>
      </c>
      <c r="Z8114">
        <v>0.69013698642955401</v>
      </c>
      <c r="AA8114">
        <v>0.84521697243271998</v>
      </c>
      <c r="AB8114">
        <v>-0.56742239532362704</v>
      </c>
      <c r="AC8114">
        <v>0.75388744886274095</v>
      </c>
      <c r="AD8114">
        <v>0.87989882095915395</v>
      </c>
      <c r="AE8114">
        <v>-0.39870316891184499</v>
      </c>
      <c r="AF8114">
        <v>0.61410715005536498</v>
      </c>
      <c r="AG8114">
        <v>0.80674443595273604</v>
      </c>
      <c r="AH8114">
        <v>1.3256622507673399</v>
      </c>
      <c r="AI8114">
        <v>0.35038410267202102</v>
      </c>
      <c r="AJ8114">
        <v>0.78121606160956403</v>
      </c>
      <c r="AK8114">
        <v>-24.0713217831759</v>
      </c>
    </row>
    <row r="8115" spans="1:37" x14ac:dyDescent="0.2">
      <c r="A8115" t="s">
        <v>26850</v>
      </c>
      <c r="B8115">
        <v>22110357</v>
      </c>
      <c r="C8115">
        <v>22110508</v>
      </c>
      <c r="D8115">
        <v>152</v>
      </c>
      <c r="E8115" t="s">
        <v>27011</v>
      </c>
      <c r="F8115">
        <v>3</v>
      </c>
      <c r="G8115" t="s">
        <v>27012</v>
      </c>
      <c r="H8115" t="s">
        <v>30987</v>
      </c>
      <c r="I8115">
        <v>8</v>
      </c>
      <c r="J8115">
        <v>22106878</v>
      </c>
      <c r="K8115">
        <v>22109419</v>
      </c>
      <c r="L8115">
        <v>2542</v>
      </c>
      <c r="M8115">
        <v>2</v>
      </c>
      <c r="N8115">
        <v>79873</v>
      </c>
      <c r="O8115" t="s">
        <v>27008</v>
      </c>
      <c r="P8115">
        <v>-938</v>
      </c>
      <c r="Q8115" t="s">
        <v>27009</v>
      </c>
      <c r="R8115" t="s">
        <v>27010</v>
      </c>
      <c r="S8115" t="s">
        <v>36532</v>
      </c>
      <c r="T8115">
        <v>0.97213403838398904</v>
      </c>
      <c r="U8115">
        <v>1</v>
      </c>
      <c r="V8115">
        <v>0.39605166208376502</v>
      </c>
      <c r="W8115">
        <v>0.38920677604595899</v>
      </c>
      <c r="X8115">
        <v>0.704072456322962</v>
      </c>
      <c r="Y8115">
        <v>-23.768076484724801</v>
      </c>
      <c r="Z8115">
        <v>0.69013698642955401</v>
      </c>
      <c r="AA8115">
        <v>0.84521697243271998</v>
      </c>
      <c r="AB8115">
        <v>-0.56742239532362704</v>
      </c>
      <c r="AC8115">
        <v>0.75388744886274095</v>
      </c>
      <c r="AD8115">
        <v>0.87989882095915395</v>
      </c>
      <c r="AE8115">
        <v>-0.39870316891184499</v>
      </c>
      <c r="AF8115">
        <v>0.61410715005536498</v>
      </c>
      <c r="AG8115">
        <v>0.80674443595273604</v>
      </c>
      <c r="AH8115">
        <v>1.3256622507673399</v>
      </c>
      <c r="AI8115">
        <v>0.35038410267202102</v>
      </c>
      <c r="AJ8115">
        <v>0.78121606160956403</v>
      </c>
      <c r="AK8115">
        <v>-24.0713217831759</v>
      </c>
    </row>
    <row r="8116" spans="1:37" x14ac:dyDescent="0.2">
      <c r="A8116" t="s">
        <v>26850</v>
      </c>
      <c r="B8116">
        <v>22110508</v>
      </c>
      <c r="C8116">
        <v>22110659</v>
      </c>
      <c r="D8116">
        <v>152</v>
      </c>
      <c r="E8116" t="s">
        <v>27013</v>
      </c>
      <c r="F8116">
        <v>0</v>
      </c>
      <c r="G8116" t="s">
        <v>27014</v>
      </c>
      <c r="H8116" t="s">
        <v>30999</v>
      </c>
      <c r="I8116">
        <v>8</v>
      </c>
      <c r="J8116">
        <v>22106878</v>
      </c>
      <c r="K8116">
        <v>22109419</v>
      </c>
      <c r="L8116">
        <v>2542</v>
      </c>
      <c r="M8116">
        <v>2</v>
      </c>
      <c r="N8116">
        <v>79873</v>
      </c>
      <c r="O8116" t="s">
        <v>27008</v>
      </c>
      <c r="P8116">
        <v>-1089</v>
      </c>
      <c r="Q8116" t="s">
        <v>27009</v>
      </c>
      <c r="R8116" t="s">
        <v>27010</v>
      </c>
      <c r="S8116" t="s">
        <v>36532</v>
      </c>
      <c r="T8116">
        <v>1</v>
      </c>
      <c r="U8116">
        <v>1</v>
      </c>
      <c r="V8116">
        <v>-2.4113028395476199</v>
      </c>
      <c r="W8116">
        <v>0.38920677604595899</v>
      </c>
      <c r="X8116">
        <v>0.704072456322962</v>
      </c>
      <c r="Y8116">
        <v>-23.768076484724801</v>
      </c>
      <c r="Z8116">
        <v>0.65379035313853895</v>
      </c>
      <c r="AA8116">
        <v>0.84521697243271998</v>
      </c>
      <c r="AB8116">
        <v>-3.3747764975502501</v>
      </c>
      <c r="AC8116">
        <v>0.71753805159658501</v>
      </c>
      <c r="AD8116">
        <v>0.87989882095915395</v>
      </c>
      <c r="AE8116">
        <v>-3.2060572921597701</v>
      </c>
      <c r="AF8116">
        <v>0.64997455747578503</v>
      </c>
      <c r="AG8116">
        <v>0.80674443595273604</v>
      </c>
      <c r="AH8116">
        <v>-1.48169225086404</v>
      </c>
      <c r="AI8116">
        <v>0.35038410267202102</v>
      </c>
      <c r="AJ8116">
        <v>0.78121606160956403</v>
      </c>
      <c r="AK8116">
        <v>-23.136926689593</v>
      </c>
    </row>
    <row r="8117" spans="1:37" x14ac:dyDescent="0.2">
      <c r="A8117" t="s">
        <v>26850</v>
      </c>
      <c r="B8117">
        <v>22227326</v>
      </c>
      <c r="C8117">
        <v>22227474</v>
      </c>
      <c r="D8117">
        <v>149</v>
      </c>
      <c r="E8117" t="s">
        <v>27015</v>
      </c>
      <c r="F8117">
        <v>5</v>
      </c>
      <c r="G8117" t="s">
        <v>27016</v>
      </c>
      <c r="H8117" t="s">
        <v>30987</v>
      </c>
      <c r="I8117">
        <v>8</v>
      </c>
      <c r="J8117">
        <v>22221458</v>
      </c>
      <c r="K8117">
        <v>22227693</v>
      </c>
      <c r="L8117">
        <v>6236</v>
      </c>
      <c r="M8117">
        <v>2</v>
      </c>
      <c r="N8117">
        <v>9796</v>
      </c>
      <c r="O8117" t="s">
        <v>27017</v>
      </c>
      <c r="P8117">
        <v>219</v>
      </c>
      <c r="Q8117" t="s">
        <v>27018</v>
      </c>
      <c r="R8117" t="s">
        <v>27019</v>
      </c>
      <c r="S8117" t="s">
        <v>36533</v>
      </c>
      <c r="T8117">
        <v>0.46589546945171201</v>
      </c>
      <c r="U8117">
        <v>0.75888032241319403</v>
      </c>
      <c r="V8117">
        <v>-0.43205231790862197</v>
      </c>
      <c r="W8117">
        <v>5.4368908342638203E-2</v>
      </c>
      <c r="X8117">
        <v>0.704072456322962</v>
      </c>
      <c r="Y8117">
        <v>1.2151102396320801</v>
      </c>
      <c r="Z8117">
        <v>0.18130372672447301</v>
      </c>
      <c r="AA8117">
        <v>0.72610664078822296</v>
      </c>
      <c r="AB8117">
        <v>-0.67804477406702401</v>
      </c>
      <c r="AC8117">
        <v>0.13263708861742099</v>
      </c>
      <c r="AD8117">
        <v>0.68253123924728298</v>
      </c>
      <c r="AE8117">
        <v>0.87451943772006202</v>
      </c>
      <c r="AF8117">
        <v>0.89887424677044503</v>
      </c>
      <c r="AG8117">
        <v>1</v>
      </c>
      <c r="AH8117">
        <v>-4.3287310507714297E-2</v>
      </c>
      <c r="AI8117">
        <v>5.1257055866928303E-2</v>
      </c>
      <c r="AJ8117">
        <v>0.78121606160956403</v>
      </c>
      <c r="AK8117">
        <v>1.0057615259793999</v>
      </c>
    </row>
    <row r="8118" spans="1:37" x14ac:dyDescent="0.2">
      <c r="A8118" t="s">
        <v>26850</v>
      </c>
      <c r="B8118">
        <v>22566945</v>
      </c>
      <c r="C8118">
        <v>22567075</v>
      </c>
      <c r="D8118">
        <v>131</v>
      </c>
      <c r="E8118" t="s">
        <v>27020</v>
      </c>
      <c r="F8118">
        <v>2</v>
      </c>
      <c r="G8118" t="s">
        <v>27021</v>
      </c>
      <c r="H8118" t="s">
        <v>30987</v>
      </c>
      <c r="I8118">
        <v>8</v>
      </c>
      <c r="J8118">
        <v>22567038</v>
      </c>
      <c r="K8118">
        <v>22571821</v>
      </c>
      <c r="L8118">
        <v>4784</v>
      </c>
      <c r="M8118">
        <v>1</v>
      </c>
      <c r="N8118">
        <v>10174</v>
      </c>
      <c r="O8118" t="s">
        <v>27022</v>
      </c>
      <c r="P8118">
        <v>0</v>
      </c>
      <c r="Q8118" t="s">
        <v>27023</v>
      </c>
      <c r="R8118" t="s">
        <v>27024</v>
      </c>
      <c r="S8118" t="s">
        <v>36534</v>
      </c>
      <c r="T8118">
        <v>0.32911398597860803</v>
      </c>
      <c r="U8118">
        <v>0.603102917160658</v>
      </c>
      <c r="V8118">
        <v>22.860360689697199</v>
      </c>
      <c r="W8118">
        <v>0.38920677604595899</v>
      </c>
      <c r="X8118">
        <v>0.704072456322962</v>
      </c>
      <c r="Y8118">
        <v>-22.6587268569467</v>
      </c>
      <c r="Z8118">
        <v>0.48464167878831399</v>
      </c>
      <c r="AA8118">
        <v>0.84435025072159198</v>
      </c>
      <c r="AB8118">
        <v>21.8968867457104</v>
      </c>
      <c r="AC8118">
        <v>0.21073619169722799</v>
      </c>
      <c r="AD8118">
        <v>0.68253123924728298</v>
      </c>
      <c r="AE8118">
        <v>-22.6587268569467</v>
      </c>
      <c r="AF8118">
        <v>0.16793847098801201</v>
      </c>
      <c r="AG8118">
        <v>0.68151250837662902</v>
      </c>
      <c r="AH8118">
        <v>22.860360689697199</v>
      </c>
      <c r="AI8118">
        <v>0.52399907623471598</v>
      </c>
      <c r="AJ8118">
        <v>0.78121606160956403</v>
      </c>
      <c r="AK8118">
        <v>-21.789971570213101</v>
      </c>
    </row>
    <row r="8119" spans="1:37" x14ac:dyDescent="0.2">
      <c r="A8119" t="s">
        <v>26850</v>
      </c>
      <c r="B8119">
        <v>23246840</v>
      </c>
      <c r="C8119">
        <v>23246982</v>
      </c>
      <c r="D8119">
        <v>143</v>
      </c>
      <c r="E8119" t="s">
        <v>27025</v>
      </c>
      <c r="F8119">
        <v>11</v>
      </c>
      <c r="G8119" t="s">
        <v>27026</v>
      </c>
      <c r="H8119" t="s">
        <v>30987</v>
      </c>
      <c r="I8119">
        <v>8</v>
      </c>
      <c r="J8119">
        <v>23246666</v>
      </c>
      <c r="K8119">
        <v>23258830</v>
      </c>
      <c r="L8119">
        <v>12165</v>
      </c>
      <c r="M8119">
        <v>1</v>
      </c>
      <c r="N8119">
        <v>91782</v>
      </c>
      <c r="O8119" t="s">
        <v>27027</v>
      </c>
      <c r="P8119">
        <v>174</v>
      </c>
      <c r="Q8119" t="s">
        <v>27028</v>
      </c>
      <c r="R8119" t="s">
        <v>27029</v>
      </c>
      <c r="S8119" t="s">
        <v>36535</v>
      </c>
      <c r="T8119">
        <v>0.32911398597860803</v>
      </c>
      <c r="U8119">
        <v>0.603102917160658</v>
      </c>
      <c r="V8119">
        <v>23.223016069706301</v>
      </c>
      <c r="W8119" t="s">
        <v>40</v>
      </c>
      <c r="X8119" t="s">
        <v>40</v>
      </c>
      <c r="Y8119">
        <v>0</v>
      </c>
      <c r="Z8119">
        <v>0.306975110376564</v>
      </c>
      <c r="AA8119">
        <v>0.72610664078822296</v>
      </c>
      <c r="AB8119">
        <v>23.559161996306699</v>
      </c>
      <c r="AC8119">
        <v>0.27780950890804001</v>
      </c>
      <c r="AD8119">
        <v>0.68253123924728298</v>
      </c>
      <c r="AE8119">
        <v>23.5966366987325</v>
      </c>
      <c r="AF8119">
        <v>0.64997455747578503</v>
      </c>
      <c r="AG8119">
        <v>0.80674443595273604</v>
      </c>
      <c r="AH8119">
        <v>0.45241143717091797</v>
      </c>
      <c r="AI8119">
        <v>0.35038410267202102</v>
      </c>
      <c r="AJ8119">
        <v>0.78121606160956403</v>
      </c>
      <c r="AK8119">
        <v>-23.452246801369</v>
      </c>
    </row>
    <row r="8120" spans="1:37" x14ac:dyDescent="0.2">
      <c r="A8120" t="s">
        <v>26850</v>
      </c>
      <c r="B8120">
        <v>23582134</v>
      </c>
      <c r="C8120">
        <v>23582339</v>
      </c>
      <c r="D8120">
        <v>206</v>
      </c>
      <c r="E8120" t="s">
        <v>27030</v>
      </c>
      <c r="F8120">
        <v>1</v>
      </c>
      <c r="G8120" t="s">
        <v>27031</v>
      </c>
      <c r="H8120" t="s">
        <v>31000</v>
      </c>
      <c r="I8120">
        <v>8</v>
      </c>
      <c r="J8120">
        <v>23566776</v>
      </c>
      <c r="K8120">
        <v>23571590</v>
      </c>
      <c r="L8120">
        <v>4815</v>
      </c>
      <c r="M8120">
        <v>1</v>
      </c>
      <c r="N8120">
        <v>51312</v>
      </c>
      <c r="O8120" t="s">
        <v>27032</v>
      </c>
      <c r="P8120">
        <v>15358</v>
      </c>
      <c r="Q8120" t="s">
        <v>27033</v>
      </c>
      <c r="R8120" t="s">
        <v>27034</v>
      </c>
      <c r="S8120" t="s">
        <v>36536</v>
      </c>
      <c r="T8120">
        <v>0.152084254673993</v>
      </c>
      <c r="U8120">
        <v>0.603102917160658</v>
      </c>
      <c r="V8120">
        <v>24.0214649739357</v>
      </c>
      <c r="W8120">
        <v>0.428214032775322</v>
      </c>
      <c r="X8120">
        <v>0.73460997439807996</v>
      </c>
      <c r="Y8120">
        <v>5.0714525635882497</v>
      </c>
      <c r="Z8120">
        <v>0.203350924423461</v>
      </c>
      <c r="AA8120">
        <v>0.72610664078822296</v>
      </c>
      <c r="AB8120">
        <v>24.183259407342501</v>
      </c>
      <c r="AC8120">
        <v>0.85817338719172098</v>
      </c>
      <c r="AD8120">
        <v>0.94068432309766403</v>
      </c>
      <c r="AE8120">
        <v>4.07145260181235</v>
      </c>
      <c r="AF8120">
        <v>0.23669707478149901</v>
      </c>
      <c r="AG8120">
        <v>0.69020448338054297</v>
      </c>
      <c r="AH8120">
        <v>0.75947615421882397</v>
      </c>
      <c r="AI8120">
        <v>0.170234813229591</v>
      </c>
      <c r="AJ8120">
        <v>0.78121606160956403</v>
      </c>
      <c r="AK8120">
        <v>5.9402069685601901</v>
      </c>
    </row>
    <row r="8121" spans="1:37" x14ac:dyDescent="0.2">
      <c r="A8121" t="s">
        <v>26850</v>
      </c>
      <c r="B8121">
        <v>24057764</v>
      </c>
      <c r="C8121">
        <v>24057950</v>
      </c>
      <c r="D8121">
        <v>187</v>
      </c>
      <c r="E8121" t="s">
        <v>27035</v>
      </c>
      <c r="F8121">
        <v>2</v>
      </c>
      <c r="G8121" t="s">
        <v>27036</v>
      </c>
      <c r="H8121" t="s">
        <v>31000</v>
      </c>
      <c r="I8121">
        <v>8</v>
      </c>
      <c r="J8121">
        <v>23841929</v>
      </c>
      <c r="K8121">
        <v>23854806</v>
      </c>
      <c r="L8121">
        <v>12878</v>
      </c>
      <c r="M8121">
        <v>2</v>
      </c>
      <c r="N8121">
        <v>6781</v>
      </c>
      <c r="O8121" t="s">
        <v>27037</v>
      </c>
      <c r="P8121">
        <v>-202958</v>
      </c>
      <c r="Q8121" t="s">
        <v>27038</v>
      </c>
      <c r="R8121" t="s">
        <v>27039</v>
      </c>
      <c r="S8121" t="s">
        <v>36537</v>
      </c>
      <c r="T8121">
        <v>0.92491960599920797</v>
      </c>
      <c r="U8121">
        <v>1</v>
      </c>
      <c r="V8121">
        <v>0.68576327968002204</v>
      </c>
      <c r="W8121">
        <v>8.1439705566756004E-2</v>
      </c>
      <c r="X8121">
        <v>0.704072456322962</v>
      </c>
      <c r="Y8121">
        <v>-2.0573198594006601</v>
      </c>
      <c r="Z8121">
        <v>0.69870006376906402</v>
      </c>
      <c r="AA8121">
        <v>0.84963105752318202</v>
      </c>
      <c r="AB8121">
        <v>0.58110221689770003</v>
      </c>
      <c r="AC8121">
        <v>5.3293881205091299E-2</v>
      </c>
      <c r="AD8121">
        <v>0.57684129297949804</v>
      </c>
      <c r="AE8121">
        <v>-1.6366076153894999</v>
      </c>
      <c r="AF8121">
        <v>0.87037231946288895</v>
      </c>
      <c r="AG8121">
        <v>0.97361895714060298</v>
      </c>
      <c r="AH8121">
        <v>0.44781347350997802</v>
      </c>
      <c r="AI8121">
        <v>0.18465332030689499</v>
      </c>
      <c r="AJ8121">
        <v>0.78121606160956403</v>
      </c>
      <c r="AK8121">
        <v>-1.6031128161175501</v>
      </c>
    </row>
    <row r="8122" spans="1:37" x14ac:dyDescent="0.2">
      <c r="A8122" t="s">
        <v>26850</v>
      </c>
      <c r="B8122">
        <v>24560114</v>
      </c>
      <c r="C8122">
        <v>24560403</v>
      </c>
      <c r="D8122">
        <v>290</v>
      </c>
      <c r="E8122" t="s">
        <v>27040</v>
      </c>
      <c r="F8122">
        <v>4</v>
      </c>
      <c r="G8122" t="s">
        <v>27041</v>
      </c>
      <c r="H8122" t="s">
        <v>36538</v>
      </c>
      <c r="I8122">
        <v>8</v>
      </c>
      <c r="J8122">
        <v>24300885</v>
      </c>
      <c r="K8122">
        <v>24548618</v>
      </c>
      <c r="L8122">
        <v>247734</v>
      </c>
      <c r="M8122">
        <v>2</v>
      </c>
      <c r="N8122">
        <v>101929294</v>
      </c>
      <c r="O8122" t="s">
        <v>27042</v>
      </c>
      <c r="P8122">
        <v>-11496</v>
      </c>
      <c r="Q8122" t="s">
        <v>40</v>
      </c>
      <c r="R8122" t="s">
        <v>27043</v>
      </c>
      <c r="S8122" t="s">
        <v>36539</v>
      </c>
      <c r="T8122">
        <v>0.35387198439864398</v>
      </c>
      <c r="U8122">
        <v>0.603102917160658</v>
      </c>
      <c r="V8122">
        <v>-23.057139181602</v>
      </c>
      <c r="W8122">
        <v>0.123414495547065</v>
      </c>
      <c r="X8122">
        <v>0.704072456322962</v>
      </c>
      <c r="Y8122">
        <v>24.259155372599299</v>
      </c>
      <c r="Z8122">
        <v>0.65379035313853895</v>
      </c>
      <c r="AA8122">
        <v>0.84521697243271998</v>
      </c>
      <c r="AB8122">
        <v>-3.2932708828951398</v>
      </c>
      <c r="AC8122">
        <v>0.17695932866387601</v>
      </c>
      <c r="AD8122">
        <v>0.68253123924728298</v>
      </c>
      <c r="AE8122">
        <v>23.825163716399</v>
      </c>
      <c r="AF8122">
        <v>0.32549523997010099</v>
      </c>
      <c r="AG8122">
        <v>0.70473078222419605</v>
      </c>
      <c r="AH8122">
        <v>-22.377811038331298</v>
      </c>
      <c r="AI8122">
        <v>0.183554312780425</v>
      </c>
      <c r="AJ8122">
        <v>0.78121606160956403</v>
      </c>
      <c r="AK8122">
        <v>2.2020160256930099</v>
      </c>
    </row>
    <row r="8123" spans="1:37" x14ac:dyDescent="0.2">
      <c r="A8123" t="s">
        <v>26850</v>
      </c>
      <c r="B8123">
        <v>25410309</v>
      </c>
      <c r="C8123">
        <v>25410496</v>
      </c>
      <c r="D8123">
        <v>188</v>
      </c>
      <c r="E8123" t="s">
        <v>27044</v>
      </c>
      <c r="F8123">
        <v>4</v>
      </c>
      <c r="G8123" t="s">
        <v>27045</v>
      </c>
      <c r="H8123" t="s">
        <v>30987</v>
      </c>
      <c r="I8123">
        <v>8</v>
      </c>
      <c r="J8123">
        <v>25409997</v>
      </c>
      <c r="K8123">
        <v>25418082</v>
      </c>
      <c r="L8123">
        <v>8086</v>
      </c>
      <c r="M8123">
        <v>1</v>
      </c>
      <c r="N8123">
        <v>80005</v>
      </c>
      <c r="O8123" t="s">
        <v>27046</v>
      </c>
      <c r="P8123">
        <v>312</v>
      </c>
      <c r="Q8123" t="s">
        <v>27047</v>
      </c>
      <c r="R8123" t="s">
        <v>27048</v>
      </c>
      <c r="S8123" t="s">
        <v>36540</v>
      </c>
      <c r="T8123">
        <v>7.3374270299014499E-2</v>
      </c>
      <c r="U8123">
        <v>0.603102917160658</v>
      </c>
      <c r="V8123">
        <v>24.258727356551599</v>
      </c>
      <c r="W8123">
        <v>0.39900964277550199</v>
      </c>
      <c r="X8123">
        <v>0.71143044911719</v>
      </c>
      <c r="Y8123">
        <v>-3.2050113552584301</v>
      </c>
      <c r="Z8123">
        <v>0.136920528570767</v>
      </c>
      <c r="AA8123">
        <v>0.72610664078822296</v>
      </c>
      <c r="AB8123">
        <v>23.419028133290698</v>
      </c>
      <c r="AC8123">
        <v>0.114586611961368</v>
      </c>
      <c r="AD8123">
        <v>0.68253123924728298</v>
      </c>
      <c r="AE8123">
        <v>-4.2050105930526698</v>
      </c>
      <c r="AF8123">
        <v>6.9808448882277996E-2</v>
      </c>
      <c r="AG8123">
        <v>0.60400337402173399</v>
      </c>
      <c r="AH8123">
        <v>4.4806449446528802</v>
      </c>
      <c r="AI8123">
        <v>0.78546927494779295</v>
      </c>
      <c r="AJ8123">
        <v>0.92808185275216604</v>
      </c>
      <c r="AK8123">
        <v>-2.3362559568166898</v>
      </c>
    </row>
    <row r="8124" spans="1:37" x14ac:dyDescent="0.2">
      <c r="A8124" t="s">
        <v>26850</v>
      </c>
      <c r="B8124">
        <v>25410496</v>
      </c>
      <c r="C8124">
        <v>25410683</v>
      </c>
      <c r="D8124">
        <v>188</v>
      </c>
      <c r="E8124" t="s">
        <v>27049</v>
      </c>
      <c r="F8124">
        <v>1</v>
      </c>
      <c r="G8124" t="s">
        <v>27050</v>
      </c>
      <c r="H8124" t="s">
        <v>30987</v>
      </c>
      <c r="I8124">
        <v>8</v>
      </c>
      <c r="J8124">
        <v>25409997</v>
      </c>
      <c r="K8124">
        <v>25418082</v>
      </c>
      <c r="L8124">
        <v>8086</v>
      </c>
      <c r="M8124">
        <v>1</v>
      </c>
      <c r="N8124">
        <v>80005</v>
      </c>
      <c r="O8124" t="s">
        <v>27046</v>
      </c>
      <c r="P8124">
        <v>499</v>
      </c>
      <c r="Q8124" t="s">
        <v>27047</v>
      </c>
      <c r="R8124" t="s">
        <v>27048</v>
      </c>
      <c r="S8124" t="s">
        <v>36540</v>
      </c>
      <c r="T8124">
        <v>7.3374270299014499E-2</v>
      </c>
      <c r="U8124">
        <v>0.603102917160658</v>
      </c>
      <c r="V8124">
        <v>24.258727356551599</v>
      </c>
      <c r="W8124">
        <v>0.39900964277550199</v>
      </c>
      <c r="X8124">
        <v>0.71143044911719</v>
      </c>
      <c r="Y8124">
        <v>-3.2050113552584301</v>
      </c>
      <c r="Z8124">
        <v>0.136920528570767</v>
      </c>
      <c r="AA8124">
        <v>0.72610664078822296</v>
      </c>
      <c r="AB8124">
        <v>23.419028133290698</v>
      </c>
      <c r="AC8124">
        <v>0.114586611961368</v>
      </c>
      <c r="AD8124">
        <v>0.68253123924728298</v>
      </c>
      <c r="AE8124">
        <v>-4.2050105930526698</v>
      </c>
      <c r="AF8124">
        <v>6.9808448882277996E-2</v>
      </c>
      <c r="AG8124">
        <v>0.60400337402173399</v>
      </c>
      <c r="AH8124">
        <v>4.4806449446528802</v>
      </c>
      <c r="AI8124">
        <v>0.78546927494779295</v>
      </c>
      <c r="AJ8124">
        <v>0.92808185275216604</v>
      </c>
      <c r="AK8124">
        <v>-2.3362559568166898</v>
      </c>
    </row>
    <row r="8125" spans="1:37" x14ac:dyDescent="0.2">
      <c r="A8125" t="s">
        <v>26850</v>
      </c>
      <c r="B8125">
        <v>26396103</v>
      </c>
      <c r="C8125">
        <v>26396252</v>
      </c>
      <c r="D8125">
        <v>150</v>
      </c>
      <c r="E8125" t="s">
        <v>27051</v>
      </c>
      <c r="F8125">
        <v>0</v>
      </c>
      <c r="G8125" t="s">
        <v>27052</v>
      </c>
      <c r="H8125" t="s">
        <v>30987</v>
      </c>
      <c r="I8125">
        <v>8</v>
      </c>
      <c r="J8125">
        <v>26395617</v>
      </c>
      <c r="K8125">
        <v>26410519</v>
      </c>
      <c r="L8125">
        <v>14903</v>
      </c>
      <c r="M8125">
        <v>1</v>
      </c>
      <c r="N8125">
        <v>665</v>
      </c>
      <c r="O8125" t="s">
        <v>27053</v>
      </c>
      <c r="P8125">
        <v>486</v>
      </c>
      <c r="Q8125" t="s">
        <v>27054</v>
      </c>
      <c r="R8125" t="s">
        <v>27055</v>
      </c>
      <c r="S8125" t="s">
        <v>36541</v>
      </c>
      <c r="T8125">
        <v>0.38075118758797499</v>
      </c>
      <c r="U8125">
        <v>0.63745872273458803</v>
      </c>
      <c r="V8125">
        <v>0.97240538249126096</v>
      </c>
      <c r="W8125">
        <v>0.64903561815329702</v>
      </c>
      <c r="X8125">
        <v>0.94119559056004798</v>
      </c>
      <c r="Y8125">
        <v>-0.29500763432159999</v>
      </c>
      <c r="Z8125">
        <v>0.39635288250496598</v>
      </c>
      <c r="AA8125">
        <v>0.84435025072159198</v>
      </c>
      <c r="AB8125">
        <v>0.63224936709226498</v>
      </c>
      <c r="AC8125">
        <v>0.78514611940293799</v>
      </c>
      <c r="AD8125">
        <v>0.90691510929291297</v>
      </c>
      <c r="AE8125">
        <v>-0.53035224775026801</v>
      </c>
      <c r="AF8125">
        <v>0.65842750915002901</v>
      </c>
      <c r="AG8125">
        <v>0.815700854062409</v>
      </c>
      <c r="AH8125">
        <v>0.89492223990671405</v>
      </c>
      <c r="AI8125">
        <v>0.63442393139573305</v>
      </c>
      <c r="AJ8125">
        <v>0.81104508058742797</v>
      </c>
      <c r="AK8125">
        <v>1.7318939614779798E-2</v>
      </c>
    </row>
    <row r="8126" spans="1:37" x14ac:dyDescent="0.2">
      <c r="A8126" t="s">
        <v>26850</v>
      </c>
      <c r="B8126">
        <v>26396252</v>
      </c>
      <c r="C8126">
        <v>26396401</v>
      </c>
      <c r="D8126">
        <v>150</v>
      </c>
      <c r="E8126" t="s">
        <v>27056</v>
      </c>
      <c r="F8126">
        <v>4</v>
      </c>
      <c r="G8126" t="s">
        <v>27057</v>
      </c>
      <c r="H8126" t="s">
        <v>30987</v>
      </c>
      <c r="I8126">
        <v>8</v>
      </c>
      <c r="J8126">
        <v>26395617</v>
      </c>
      <c r="K8126">
        <v>26410519</v>
      </c>
      <c r="L8126">
        <v>14903</v>
      </c>
      <c r="M8126">
        <v>1</v>
      </c>
      <c r="N8126">
        <v>665</v>
      </c>
      <c r="O8126" t="s">
        <v>27053</v>
      </c>
      <c r="P8126">
        <v>635</v>
      </c>
      <c r="Q8126" t="s">
        <v>27054</v>
      </c>
      <c r="R8126" t="s">
        <v>27055</v>
      </c>
      <c r="S8126" t="s">
        <v>36541</v>
      </c>
      <c r="T8126">
        <v>0.38075118758797499</v>
      </c>
      <c r="U8126">
        <v>0.63745872273458803</v>
      </c>
      <c r="V8126">
        <v>1.05342750441733</v>
      </c>
      <c r="W8126">
        <v>0.64903561815329702</v>
      </c>
      <c r="X8126">
        <v>0.94119559056004798</v>
      </c>
      <c r="Y8126">
        <v>-0.378623510290577</v>
      </c>
      <c r="Z8126">
        <v>0.39635288250496598</v>
      </c>
      <c r="AA8126">
        <v>0.84435025072159198</v>
      </c>
      <c r="AB8126">
        <v>0.68536220141868998</v>
      </c>
      <c r="AC8126">
        <v>0.78514611940293799</v>
      </c>
      <c r="AD8126">
        <v>0.90691510929291297</v>
      </c>
      <c r="AE8126">
        <v>-0.61396812371924603</v>
      </c>
      <c r="AF8126">
        <v>0.65842750915002901</v>
      </c>
      <c r="AG8126">
        <v>0.815700854062409</v>
      </c>
      <c r="AH8126">
        <v>0.97594436183278599</v>
      </c>
      <c r="AI8126">
        <v>0.63442393139573305</v>
      </c>
      <c r="AJ8126">
        <v>0.81104508058742797</v>
      </c>
      <c r="AK8126">
        <v>-4.0062027326627399E-2</v>
      </c>
    </row>
    <row r="8127" spans="1:37" x14ac:dyDescent="0.2">
      <c r="A8127" t="s">
        <v>26850</v>
      </c>
      <c r="B8127">
        <v>26396401</v>
      </c>
      <c r="C8127">
        <v>26396550</v>
      </c>
      <c r="D8127">
        <v>150</v>
      </c>
      <c r="E8127" t="s">
        <v>27058</v>
      </c>
      <c r="F8127">
        <v>1</v>
      </c>
      <c r="G8127" t="s">
        <v>27059</v>
      </c>
      <c r="H8127" t="s">
        <v>30987</v>
      </c>
      <c r="I8127">
        <v>8</v>
      </c>
      <c r="J8127">
        <v>26395617</v>
      </c>
      <c r="K8127">
        <v>26410519</v>
      </c>
      <c r="L8127">
        <v>14903</v>
      </c>
      <c r="M8127">
        <v>1</v>
      </c>
      <c r="N8127">
        <v>665</v>
      </c>
      <c r="O8127" t="s">
        <v>27053</v>
      </c>
      <c r="P8127">
        <v>784</v>
      </c>
      <c r="Q8127" t="s">
        <v>27054</v>
      </c>
      <c r="R8127" t="s">
        <v>27055</v>
      </c>
      <c r="S8127" t="s">
        <v>36541</v>
      </c>
      <c r="T8127">
        <v>0.559665186540102</v>
      </c>
      <c r="U8127">
        <v>0.81214233890638399</v>
      </c>
      <c r="V8127">
        <v>0.95337880979790901</v>
      </c>
      <c r="W8127">
        <v>0.393408103252335</v>
      </c>
      <c r="X8127">
        <v>0.71023403479818203</v>
      </c>
      <c r="Y8127">
        <v>-0.55441189179320105</v>
      </c>
      <c r="Z8127">
        <v>0.52186258069019698</v>
      </c>
      <c r="AA8127">
        <v>0.84521697243271998</v>
      </c>
      <c r="AB8127">
        <v>0.620980694137926</v>
      </c>
      <c r="AC8127">
        <v>0.616483866794168</v>
      </c>
      <c r="AD8127">
        <v>0.87989882095915395</v>
      </c>
      <c r="AE8127">
        <v>-0.64816636992120202</v>
      </c>
      <c r="AF8127">
        <v>0.88165338349668199</v>
      </c>
      <c r="AG8127">
        <v>0.98468715659827799</v>
      </c>
      <c r="AH8127">
        <v>0.87439874497798098</v>
      </c>
      <c r="AI8127">
        <v>0.35444959300388601</v>
      </c>
      <c r="AJ8127">
        <v>0.78121606160956403</v>
      </c>
      <c r="AK8127">
        <v>-0.262638789484473</v>
      </c>
    </row>
    <row r="8128" spans="1:37" x14ac:dyDescent="0.2">
      <c r="A8128" t="s">
        <v>26850</v>
      </c>
      <c r="B8128">
        <v>26664854</v>
      </c>
      <c r="C8128">
        <v>26665045</v>
      </c>
      <c r="D8128">
        <v>192</v>
      </c>
      <c r="E8128" t="s">
        <v>27060</v>
      </c>
      <c r="F8128">
        <v>3</v>
      </c>
      <c r="G8128" t="s">
        <v>27061</v>
      </c>
      <c r="H8128" t="s">
        <v>31000</v>
      </c>
      <c r="I8128">
        <v>8</v>
      </c>
      <c r="J8128">
        <v>26637530</v>
      </c>
      <c r="K8128">
        <v>26643522</v>
      </c>
      <c r="L8128">
        <v>5993</v>
      </c>
      <c r="M8128">
        <v>1</v>
      </c>
      <c r="N8128">
        <v>1808</v>
      </c>
      <c r="O8128" t="s">
        <v>27062</v>
      </c>
      <c r="P8128">
        <v>27324</v>
      </c>
      <c r="Q8128" t="s">
        <v>27063</v>
      </c>
      <c r="R8128" t="s">
        <v>27064</v>
      </c>
      <c r="S8128" t="s">
        <v>36542</v>
      </c>
      <c r="T8128" t="s">
        <v>40</v>
      </c>
      <c r="U8128" t="s">
        <v>40</v>
      </c>
      <c r="V8128">
        <v>0</v>
      </c>
      <c r="W8128" t="s">
        <v>40</v>
      </c>
      <c r="X8128" t="s">
        <v>40</v>
      </c>
      <c r="Y8128">
        <v>0</v>
      </c>
      <c r="Z8128">
        <v>0.48464167878831399</v>
      </c>
      <c r="AA8128">
        <v>0.84435025072159198</v>
      </c>
      <c r="AB8128">
        <v>23.152645687261899</v>
      </c>
      <c r="AC8128">
        <v>0.45677901822897599</v>
      </c>
      <c r="AD8128">
        <v>0.82872126865393902</v>
      </c>
      <c r="AE8128">
        <v>23.190120388713499</v>
      </c>
      <c r="AF8128">
        <v>0.501741946288212</v>
      </c>
      <c r="AG8128">
        <v>0.80674443595273604</v>
      </c>
      <c r="AH8128">
        <v>-23.116119815203898</v>
      </c>
      <c r="AI8128">
        <v>0.52399907623471598</v>
      </c>
      <c r="AJ8128">
        <v>0.78121606160956403</v>
      </c>
      <c r="AK8128">
        <v>-23.045730495246602</v>
      </c>
    </row>
    <row r="8129" spans="1:37" x14ac:dyDescent="0.2">
      <c r="A8129" t="s">
        <v>26850</v>
      </c>
      <c r="B8129">
        <v>27486349</v>
      </c>
      <c r="C8129">
        <v>27486545</v>
      </c>
      <c r="D8129">
        <v>197</v>
      </c>
      <c r="E8129" t="s">
        <v>27065</v>
      </c>
      <c r="F8129">
        <v>3</v>
      </c>
      <c r="G8129" t="s">
        <v>27066</v>
      </c>
      <c r="H8129" t="s">
        <v>31000</v>
      </c>
      <c r="I8129">
        <v>8</v>
      </c>
      <c r="J8129">
        <v>27490781</v>
      </c>
      <c r="K8129">
        <v>27505084</v>
      </c>
      <c r="L8129">
        <v>14304</v>
      </c>
      <c r="M8129">
        <v>1</v>
      </c>
      <c r="N8129">
        <v>2053</v>
      </c>
      <c r="O8129" t="s">
        <v>27067</v>
      </c>
      <c r="P8129">
        <v>-4236</v>
      </c>
      <c r="Q8129" t="s">
        <v>27068</v>
      </c>
      <c r="R8129" t="s">
        <v>27069</v>
      </c>
      <c r="S8129" t="s">
        <v>36543</v>
      </c>
      <c r="T8129">
        <v>0.27615329656722498</v>
      </c>
      <c r="U8129">
        <v>0.603102917160658</v>
      </c>
      <c r="V8129">
        <v>3.1225400371396899</v>
      </c>
      <c r="W8129">
        <v>0.26139292287254801</v>
      </c>
      <c r="X8129">
        <v>0.704072456322962</v>
      </c>
      <c r="Y8129">
        <v>-1.7293029035385401</v>
      </c>
      <c r="Z8129">
        <v>0.45710774983416202</v>
      </c>
      <c r="AA8129">
        <v>0.84435025072159198</v>
      </c>
      <c r="AB8129">
        <v>2.3290213720361601</v>
      </c>
      <c r="AC8129">
        <v>0.138069679189123</v>
      </c>
      <c r="AD8129">
        <v>0.68253123924728298</v>
      </c>
      <c r="AE8129">
        <v>-2.19542130436519</v>
      </c>
      <c r="AF8129">
        <v>0.185213627326239</v>
      </c>
      <c r="AG8129">
        <v>0.68151250837662902</v>
      </c>
      <c r="AH8129">
        <v>3.02570019362128</v>
      </c>
      <c r="AI8129">
        <v>0.46030466842151802</v>
      </c>
      <c r="AJ8129">
        <v>0.78121606160956403</v>
      </c>
      <c r="AK8129">
        <v>-1.01314928712541</v>
      </c>
    </row>
    <row r="8130" spans="1:37" x14ac:dyDescent="0.2">
      <c r="A8130" t="s">
        <v>26850</v>
      </c>
      <c r="B8130">
        <v>27610621</v>
      </c>
      <c r="C8130">
        <v>27610788</v>
      </c>
      <c r="D8130">
        <v>168</v>
      </c>
      <c r="E8130" t="s">
        <v>27070</v>
      </c>
      <c r="F8130">
        <v>3</v>
      </c>
      <c r="G8130" t="s">
        <v>27071</v>
      </c>
      <c r="H8130" t="s">
        <v>30987</v>
      </c>
      <c r="I8130">
        <v>8</v>
      </c>
      <c r="J8130">
        <v>27610601</v>
      </c>
      <c r="K8130">
        <v>27610751</v>
      </c>
      <c r="L8130">
        <v>151</v>
      </c>
      <c r="M8130">
        <v>2</v>
      </c>
      <c r="N8130">
        <v>102465508</v>
      </c>
      <c r="O8130" t="s">
        <v>27072</v>
      </c>
      <c r="P8130">
        <v>0</v>
      </c>
      <c r="Q8130" t="s">
        <v>27073</v>
      </c>
      <c r="R8130" t="s">
        <v>27074</v>
      </c>
      <c r="S8130" t="s">
        <v>36544</v>
      </c>
      <c r="T8130">
        <v>0.17308923567461099</v>
      </c>
      <c r="U8130">
        <v>0.603102917160658</v>
      </c>
      <c r="V8130">
        <v>-24.350250832349701</v>
      </c>
      <c r="W8130">
        <v>0.29261482077562401</v>
      </c>
      <c r="X8130">
        <v>0.704072456322962</v>
      </c>
      <c r="Y8130">
        <v>23.635459266702199</v>
      </c>
      <c r="Z8130">
        <v>5.50355599158565E-2</v>
      </c>
      <c r="AA8130">
        <v>0.72610664078822296</v>
      </c>
      <c r="AB8130">
        <v>-24.350250832349701</v>
      </c>
      <c r="AC8130">
        <v>0.27780950890804001</v>
      </c>
      <c r="AD8130">
        <v>0.68253123924728298</v>
      </c>
      <c r="AE8130">
        <v>23.4946407962919</v>
      </c>
      <c r="AF8130">
        <v>0.32549523997010099</v>
      </c>
      <c r="AG8130">
        <v>0.70473078222419605</v>
      </c>
      <c r="AH8130">
        <v>-23.4206402212724</v>
      </c>
      <c r="AI8130">
        <v>0.56157887380500204</v>
      </c>
      <c r="AJ8130">
        <v>0.78121606160956403</v>
      </c>
      <c r="AK8130">
        <v>1.44127328133671</v>
      </c>
    </row>
    <row r="8131" spans="1:37" x14ac:dyDescent="0.2">
      <c r="A8131" t="s">
        <v>26850</v>
      </c>
      <c r="B8131">
        <v>27610788</v>
      </c>
      <c r="C8131">
        <v>27610955</v>
      </c>
      <c r="D8131">
        <v>168</v>
      </c>
      <c r="E8131" t="s">
        <v>27075</v>
      </c>
      <c r="F8131">
        <v>4</v>
      </c>
      <c r="G8131" t="s">
        <v>27076</v>
      </c>
      <c r="H8131" t="s">
        <v>30987</v>
      </c>
      <c r="I8131">
        <v>8</v>
      </c>
      <c r="J8131">
        <v>27610601</v>
      </c>
      <c r="K8131">
        <v>27610751</v>
      </c>
      <c r="L8131">
        <v>151</v>
      </c>
      <c r="M8131">
        <v>2</v>
      </c>
      <c r="N8131">
        <v>102465508</v>
      </c>
      <c r="O8131" t="s">
        <v>27072</v>
      </c>
      <c r="P8131">
        <v>-37</v>
      </c>
      <c r="Q8131" t="s">
        <v>27073</v>
      </c>
      <c r="R8131" t="s">
        <v>27074</v>
      </c>
      <c r="S8131" t="s">
        <v>36544</v>
      </c>
      <c r="T8131">
        <v>0.17308923567461099</v>
      </c>
      <c r="U8131">
        <v>0.603102917160658</v>
      </c>
      <c r="V8131">
        <v>-24.350250832349701</v>
      </c>
      <c r="W8131">
        <v>0.29261482077562401</v>
      </c>
      <c r="X8131">
        <v>0.704072456322962</v>
      </c>
      <c r="Y8131">
        <v>23.635459266702199</v>
      </c>
      <c r="Z8131">
        <v>5.50355599158565E-2</v>
      </c>
      <c r="AA8131">
        <v>0.72610664078822296</v>
      </c>
      <c r="AB8131">
        <v>-24.350250832349701</v>
      </c>
      <c r="AC8131">
        <v>0.27780950890804001</v>
      </c>
      <c r="AD8131">
        <v>0.68253123924728298</v>
      </c>
      <c r="AE8131">
        <v>23.4946407962919</v>
      </c>
      <c r="AF8131">
        <v>0.32549523997010099</v>
      </c>
      <c r="AG8131">
        <v>0.70473078222419605</v>
      </c>
      <c r="AH8131">
        <v>-23.4206402212724</v>
      </c>
      <c r="AI8131">
        <v>0.56157887380500204</v>
      </c>
      <c r="AJ8131">
        <v>0.78121606160956403</v>
      </c>
      <c r="AK8131">
        <v>1.44127328133671</v>
      </c>
    </row>
    <row r="8132" spans="1:37" x14ac:dyDescent="0.2">
      <c r="A8132" t="s">
        <v>26850</v>
      </c>
      <c r="B8132">
        <v>30210745</v>
      </c>
      <c r="C8132">
        <v>30210978</v>
      </c>
      <c r="D8132">
        <v>234</v>
      </c>
      <c r="E8132" t="s">
        <v>27077</v>
      </c>
      <c r="F8132">
        <v>2</v>
      </c>
      <c r="G8132" t="s">
        <v>27078</v>
      </c>
      <c r="H8132" t="s">
        <v>31000</v>
      </c>
      <c r="I8132">
        <v>8</v>
      </c>
      <c r="J8132">
        <v>30156375</v>
      </c>
      <c r="K8132">
        <v>30180501</v>
      </c>
      <c r="L8132">
        <v>24127</v>
      </c>
      <c r="M8132">
        <v>1</v>
      </c>
      <c r="N8132">
        <v>10671</v>
      </c>
      <c r="O8132" t="s">
        <v>27079</v>
      </c>
      <c r="P8132">
        <v>54370</v>
      </c>
      <c r="Q8132" t="s">
        <v>27080</v>
      </c>
      <c r="R8132" t="s">
        <v>27081</v>
      </c>
      <c r="S8132" t="s">
        <v>36545</v>
      </c>
      <c r="T8132">
        <v>1</v>
      </c>
      <c r="U8132">
        <v>1</v>
      </c>
      <c r="V8132">
        <v>-1.0467568398879701</v>
      </c>
      <c r="W8132">
        <v>0.94541066367716797</v>
      </c>
      <c r="X8132">
        <v>0.95159051474143896</v>
      </c>
      <c r="Y8132">
        <v>-1.8818753781793101</v>
      </c>
      <c r="Z8132">
        <v>1</v>
      </c>
      <c r="AA8132">
        <v>1</v>
      </c>
      <c r="AB8132">
        <v>-1.7184590747336701</v>
      </c>
      <c r="AC8132">
        <v>0.88945902157151002</v>
      </c>
      <c r="AD8132">
        <v>0.94068432309766403</v>
      </c>
      <c r="AE8132">
        <v>0.53464614600988503</v>
      </c>
      <c r="AF8132">
        <v>1</v>
      </c>
      <c r="AG8132">
        <v>1</v>
      </c>
      <c r="AH8132">
        <v>-0.25901173912028203</v>
      </c>
      <c r="AI8132">
        <v>0.98342151819761803</v>
      </c>
      <c r="AJ8132">
        <v>0.98789258377071898</v>
      </c>
      <c r="AK8132">
        <v>-2.6772270211307498</v>
      </c>
    </row>
    <row r="8133" spans="1:37" x14ac:dyDescent="0.2">
      <c r="A8133" t="s">
        <v>26850</v>
      </c>
      <c r="B8133">
        <v>33573885</v>
      </c>
      <c r="C8133">
        <v>33574032</v>
      </c>
      <c r="D8133">
        <v>148</v>
      </c>
      <c r="E8133" t="s">
        <v>27082</v>
      </c>
      <c r="F8133">
        <v>9</v>
      </c>
      <c r="G8133" t="s">
        <v>27083</v>
      </c>
      <c r="H8133" t="s">
        <v>31000</v>
      </c>
      <c r="I8133">
        <v>8</v>
      </c>
      <c r="J8133">
        <v>33547754</v>
      </c>
      <c r="K8133">
        <v>33567128</v>
      </c>
      <c r="L8133">
        <v>19375</v>
      </c>
      <c r="M8133">
        <v>2</v>
      </c>
      <c r="N8133">
        <v>79845</v>
      </c>
      <c r="O8133" t="s">
        <v>27084</v>
      </c>
      <c r="P8133">
        <v>-6757</v>
      </c>
      <c r="Q8133" t="s">
        <v>27085</v>
      </c>
      <c r="R8133" t="s">
        <v>27086</v>
      </c>
      <c r="S8133" t="s">
        <v>36546</v>
      </c>
      <c r="T8133">
        <v>0.32911398597860803</v>
      </c>
      <c r="U8133">
        <v>0.603102917160658</v>
      </c>
      <c r="V8133">
        <v>21.576771799341302</v>
      </c>
      <c r="W8133">
        <v>0.29261482077562401</v>
      </c>
      <c r="X8133">
        <v>0.704072456322962</v>
      </c>
      <c r="Y8133">
        <v>21.650772357723501</v>
      </c>
      <c r="Z8133">
        <v>0.306975110376564</v>
      </c>
      <c r="AA8133">
        <v>0.72610664078822296</v>
      </c>
      <c r="AB8133">
        <v>24.4239807990031</v>
      </c>
      <c r="AC8133">
        <v>0.27780950890804001</v>
      </c>
      <c r="AD8133">
        <v>0.68253123924728298</v>
      </c>
      <c r="AE8133">
        <v>24.4614555027783</v>
      </c>
      <c r="AF8133">
        <v>0.64997455747578503</v>
      </c>
      <c r="AG8133">
        <v>0.80674443595273604</v>
      </c>
      <c r="AH8133">
        <v>-2.70402365464789</v>
      </c>
      <c r="AI8133">
        <v>0.59609816080359102</v>
      </c>
      <c r="AJ8133">
        <v>0.78121606160956403</v>
      </c>
      <c r="AK8133">
        <v>-2.5596337719134299</v>
      </c>
    </row>
    <row r="8134" spans="1:37" x14ac:dyDescent="0.2">
      <c r="A8134" t="s">
        <v>26850</v>
      </c>
      <c r="B8134">
        <v>33574032</v>
      </c>
      <c r="C8134">
        <v>33574179</v>
      </c>
      <c r="D8134">
        <v>148</v>
      </c>
      <c r="E8134" t="s">
        <v>27087</v>
      </c>
      <c r="F8134">
        <v>11</v>
      </c>
      <c r="G8134" t="s">
        <v>27088</v>
      </c>
      <c r="H8134" t="s">
        <v>31000</v>
      </c>
      <c r="I8134">
        <v>8</v>
      </c>
      <c r="J8134">
        <v>33547754</v>
      </c>
      <c r="K8134">
        <v>33567128</v>
      </c>
      <c r="L8134">
        <v>19375</v>
      </c>
      <c r="M8134">
        <v>2</v>
      </c>
      <c r="N8134">
        <v>79845</v>
      </c>
      <c r="O8134" t="s">
        <v>27084</v>
      </c>
      <c r="P8134">
        <v>-6904</v>
      </c>
      <c r="Q8134" t="s">
        <v>27085</v>
      </c>
      <c r="R8134" t="s">
        <v>27086</v>
      </c>
      <c r="S8134" t="s">
        <v>36546</v>
      </c>
      <c r="T8134">
        <v>0.152084254673993</v>
      </c>
      <c r="U8134">
        <v>0.603102917160658</v>
      </c>
      <c r="V8134">
        <v>23.813777199518999</v>
      </c>
      <c r="W8134">
        <v>0.94541066367716797</v>
      </c>
      <c r="X8134">
        <v>0.95159051474143896</v>
      </c>
      <c r="Y8134">
        <v>-1.6174076228564001</v>
      </c>
      <c r="Z8134">
        <v>0.203350924423461</v>
      </c>
      <c r="AA8134">
        <v>0.72610664078822296</v>
      </c>
      <c r="AB8134">
        <v>25.046787438687101</v>
      </c>
      <c r="AC8134">
        <v>0.88945902157151002</v>
      </c>
      <c r="AD8134">
        <v>0.94068432309766403</v>
      </c>
      <c r="AE8134">
        <v>1.5439776024431899</v>
      </c>
      <c r="AF8134">
        <v>0.23669707478149901</v>
      </c>
      <c r="AG8134">
        <v>0.69020448338054297</v>
      </c>
      <c r="AH8134">
        <v>-0.84141375307278199</v>
      </c>
      <c r="AI8134">
        <v>0.98342151819761803</v>
      </c>
      <c r="AJ8134">
        <v>0.98789258377071898</v>
      </c>
      <c r="AK8134">
        <v>-3.2207386682830799</v>
      </c>
    </row>
    <row r="8135" spans="1:37" x14ac:dyDescent="0.2">
      <c r="A8135" t="s">
        <v>26850</v>
      </c>
      <c r="B8135">
        <v>33574179</v>
      </c>
      <c r="C8135">
        <v>33574326</v>
      </c>
      <c r="D8135">
        <v>148</v>
      </c>
      <c r="E8135" t="s">
        <v>27089</v>
      </c>
      <c r="F8135">
        <v>13</v>
      </c>
      <c r="G8135" t="s">
        <v>27090</v>
      </c>
      <c r="H8135" t="s">
        <v>31000</v>
      </c>
      <c r="I8135">
        <v>8</v>
      </c>
      <c r="J8135">
        <v>33547754</v>
      </c>
      <c r="K8135">
        <v>33567128</v>
      </c>
      <c r="L8135">
        <v>19375</v>
      </c>
      <c r="M8135">
        <v>2</v>
      </c>
      <c r="N8135">
        <v>79845</v>
      </c>
      <c r="O8135" t="s">
        <v>27084</v>
      </c>
      <c r="P8135">
        <v>-7051</v>
      </c>
      <c r="Q8135" t="s">
        <v>27085</v>
      </c>
      <c r="R8135" t="s">
        <v>27086</v>
      </c>
      <c r="S8135" t="s">
        <v>36546</v>
      </c>
      <c r="T8135">
        <v>0.152084254673993</v>
      </c>
      <c r="U8135">
        <v>0.603102917160658</v>
      </c>
      <c r="V8135">
        <v>23.813777199518999</v>
      </c>
      <c r="W8135">
        <v>0.94541066367716797</v>
      </c>
      <c r="X8135">
        <v>0.95159051474143896</v>
      </c>
      <c r="Y8135">
        <v>-1.6174076228564001</v>
      </c>
      <c r="Z8135">
        <v>0.203350924423461</v>
      </c>
      <c r="AA8135">
        <v>0.72610664078822296</v>
      </c>
      <c r="AB8135">
        <v>25.046787438687101</v>
      </c>
      <c r="AC8135">
        <v>0.88945902157151002</v>
      </c>
      <c r="AD8135">
        <v>0.94068432309766403</v>
      </c>
      <c r="AE8135">
        <v>1.5439776024431899</v>
      </c>
      <c r="AF8135">
        <v>0.23669707478149901</v>
      </c>
      <c r="AG8135">
        <v>0.69020448338054297</v>
      </c>
      <c r="AH8135">
        <v>-0.84141375307278199</v>
      </c>
      <c r="AI8135">
        <v>0.98342151819761803</v>
      </c>
      <c r="AJ8135">
        <v>0.98789258377071898</v>
      </c>
      <c r="AK8135">
        <v>-3.2207386682830799</v>
      </c>
    </row>
    <row r="8136" spans="1:37" x14ac:dyDescent="0.2">
      <c r="A8136" t="s">
        <v>26850</v>
      </c>
      <c r="B8136">
        <v>33690024</v>
      </c>
      <c r="C8136">
        <v>33690177</v>
      </c>
      <c r="D8136">
        <v>154</v>
      </c>
      <c r="E8136" t="s">
        <v>27091</v>
      </c>
      <c r="F8136">
        <v>2</v>
      </c>
      <c r="G8136" t="s">
        <v>27092</v>
      </c>
      <c r="H8136" t="s">
        <v>36547</v>
      </c>
      <c r="I8136">
        <v>8</v>
      </c>
      <c r="J8136">
        <v>33755765</v>
      </c>
      <c r="K8136">
        <v>33805529</v>
      </c>
      <c r="L8136">
        <v>49765</v>
      </c>
      <c r="M8136">
        <v>1</v>
      </c>
      <c r="N8136">
        <v>105379364</v>
      </c>
      <c r="O8136" t="s">
        <v>27093</v>
      </c>
      <c r="P8136">
        <v>-65588</v>
      </c>
      <c r="Q8136" t="s">
        <v>40</v>
      </c>
      <c r="R8136" t="s">
        <v>27094</v>
      </c>
      <c r="S8136" t="s">
        <v>36548</v>
      </c>
      <c r="T8136">
        <v>0.506551998792793</v>
      </c>
      <c r="U8136">
        <v>0.78288571403930396</v>
      </c>
      <c r="V8136">
        <v>4.9102469052318902</v>
      </c>
      <c r="W8136">
        <v>0.113079289867903</v>
      </c>
      <c r="X8136">
        <v>0.704072456322962</v>
      </c>
      <c r="Y8136">
        <v>-25.046545374095</v>
      </c>
      <c r="Z8136">
        <v>0.93459220503170903</v>
      </c>
      <c r="AA8136">
        <v>0.99919698600769702</v>
      </c>
      <c r="AB8136">
        <v>3.9467728168484002</v>
      </c>
      <c r="AC8136">
        <v>2.4853262407310801E-2</v>
      </c>
      <c r="AD8136">
        <v>0.57684129297949804</v>
      </c>
      <c r="AE8136">
        <v>-25.046545374095</v>
      </c>
      <c r="AF8136">
        <v>0.205398459628826</v>
      </c>
      <c r="AG8136">
        <v>0.68151250837662902</v>
      </c>
      <c r="AH8136">
        <v>5.8398565580752297</v>
      </c>
      <c r="AI8136">
        <v>0.24456414000292601</v>
      </c>
      <c r="AJ8136">
        <v>0.78121606160956403</v>
      </c>
      <c r="AK8136">
        <v>-24.177789941763699</v>
      </c>
    </row>
    <row r="8137" spans="1:37" x14ac:dyDescent="0.2">
      <c r="A8137" t="s">
        <v>26850</v>
      </c>
      <c r="B8137">
        <v>33690230</v>
      </c>
      <c r="C8137">
        <v>33690529</v>
      </c>
      <c r="D8137">
        <v>300</v>
      </c>
      <c r="E8137" t="s">
        <v>27095</v>
      </c>
      <c r="F8137">
        <v>1</v>
      </c>
      <c r="G8137" t="s">
        <v>27096</v>
      </c>
      <c r="H8137" t="s">
        <v>36547</v>
      </c>
      <c r="I8137">
        <v>8</v>
      </c>
      <c r="J8137">
        <v>33755765</v>
      </c>
      <c r="K8137">
        <v>33805529</v>
      </c>
      <c r="L8137">
        <v>49765</v>
      </c>
      <c r="M8137">
        <v>1</v>
      </c>
      <c r="N8137">
        <v>105379364</v>
      </c>
      <c r="O8137" t="s">
        <v>27093</v>
      </c>
      <c r="P8137">
        <v>-65236</v>
      </c>
      <c r="Q8137" t="s">
        <v>40</v>
      </c>
      <c r="R8137" t="s">
        <v>27094</v>
      </c>
      <c r="S8137" t="s">
        <v>36548</v>
      </c>
      <c r="T8137">
        <v>0.506551998792793</v>
      </c>
      <c r="U8137">
        <v>0.78288571403930396</v>
      </c>
      <c r="V8137">
        <v>4.9102469052318902</v>
      </c>
      <c r="W8137">
        <v>0.113079289867903</v>
      </c>
      <c r="X8137">
        <v>0.704072456322962</v>
      </c>
      <c r="Y8137">
        <v>-25.046545374095</v>
      </c>
      <c r="Z8137">
        <v>0.93459220503170903</v>
      </c>
      <c r="AA8137">
        <v>0.99919698600769702</v>
      </c>
      <c r="AB8137">
        <v>3.9467728168484002</v>
      </c>
      <c r="AC8137">
        <v>2.4853262407310801E-2</v>
      </c>
      <c r="AD8137">
        <v>0.57684129297949804</v>
      </c>
      <c r="AE8137">
        <v>-25.046545374095</v>
      </c>
      <c r="AF8137">
        <v>0.205398459628826</v>
      </c>
      <c r="AG8137">
        <v>0.68151250837662902</v>
      </c>
      <c r="AH8137">
        <v>5.8398565580752297</v>
      </c>
      <c r="AI8137">
        <v>0.24456414000292601</v>
      </c>
      <c r="AJ8137">
        <v>0.78121606160956403</v>
      </c>
      <c r="AK8137">
        <v>-24.177789941763699</v>
      </c>
    </row>
    <row r="8138" spans="1:37" x14ac:dyDescent="0.2">
      <c r="A8138" t="s">
        <v>26850</v>
      </c>
      <c r="B8138">
        <v>33819707</v>
      </c>
      <c r="C8138">
        <v>33819849</v>
      </c>
      <c r="D8138">
        <v>143</v>
      </c>
      <c r="E8138" t="s">
        <v>27097</v>
      </c>
      <c r="F8138">
        <v>0</v>
      </c>
      <c r="G8138" t="s">
        <v>27098</v>
      </c>
      <c r="H8138" t="s">
        <v>36549</v>
      </c>
      <c r="I8138">
        <v>8</v>
      </c>
      <c r="J8138">
        <v>33796290</v>
      </c>
      <c r="K8138">
        <v>34039104</v>
      </c>
      <c r="L8138">
        <v>242815</v>
      </c>
      <c r="M8138">
        <v>1</v>
      </c>
      <c r="N8138">
        <v>105379364</v>
      </c>
      <c r="O8138" t="s">
        <v>27099</v>
      </c>
      <c r="P8138">
        <v>23417</v>
      </c>
      <c r="Q8138" t="s">
        <v>40</v>
      </c>
      <c r="R8138" t="s">
        <v>27094</v>
      </c>
      <c r="S8138" t="s">
        <v>36548</v>
      </c>
      <c r="T8138">
        <v>0.520663594717519</v>
      </c>
      <c r="U8138">
        <v>0.79931571560609904</v>
      </c>
      <c r="V8138">
        <v>3.64033848817669</v>
      </c>
      <c r="W8138">
        <v>0.25384545422922999</v>
      </c>
      <c r="X8138">
        <v>0.704072456322962</v>
      </c>
      <c r="Y8138">
        <v>0.82596437624478802</v>
      </c>
      <c r="Z8138">
        <v>0.616799557564497</v>
      </c>
      <c r="AA8138">
        <v>0.84521697243271998</v>
      </c>
      <c r="AB8138">
        <v>3.3236164247778701</v>
      </c>
      <c r="AC8138">
        <v>0.21119993732377701</v>
      </c>
      <c r="AD8138">
        <v>0.68253123924728298</v>
      </c>
      <c r="AE8138">
        <v>0.76135870037736597</v>
      </c>
      <c r="AF8138">
        <v>0.50861169801752504</v>
      </c>
      <c r="AG8138">
        <v>0.80674443595273604</v>
      </c>
      <c r="AH8138">
        <v>1.62183340688477</v>
      </c>
      <c r="AI8138">
        <v>0.50844394355825095</v>
      </c>
      <c r="AJ8138">
        <v>0.78121606160956403</v>
      </c>
      <c r="AK8138">
        <v>0.47058276033156399</v>
      </c>
    </row>
    <row r="8139" spans="1:37" x14ac:dyDescent="0.2">
      <c r="A8139" t="s">
        <v>26850</v>
      </c>
      <c r="B8139">
        <v>36199685</v>
      </c>
      <c r="C8139">
        <v>36199983</v>
      </c>
      <c r="D8139">
        <v>299</v>
      </c>
      <c r="E8139" t="s">
        <v>27100</v>
      </c>
      <c r="F8139">
        <v>2</v>
      </c>
      <c r="G8139" t="s">
        <v>27101</v>
      </c>
      <c r="H8139" t="s">
        <v>31000</v>
      </c>
      <c r="I8139">
        <v>8</v>
      </c>
      <c r="J8139">
        <v>35970684</v>
      </c>
      <c r="K8139">
        <v>36191194</v>
      </c>
      <c r="L8139">
        <v>220511</v>
      </c>
      <c r="M8139">
        <v>1</v>
      </c>
      <c r="N8139">
        <v>112268026</v>
      </c>
      <c r="O8139" t="s">
        <v>27102</v>
      </c>
      <c r="P8139">
        <v>229001</v>
      </c>
      <c r="Q8139" t="s">
        <v>40</v>
      </c>
      <c r="R8139" t="s">
        <v>27103</v>
      </c>
      <c r="S8139" t="s">
        <v>36550</v>
      </c>
      <c r="T8139">
        <v>0.17308923567461099</v>
      </c>
      <c r="U8139">
        <v>0.603102917160658</v>
      </c>
      <c r="V8139">
        <v>-24.020977417878498</v>
      </c>
      <c r="W8139">
        <v>0.65075386537994595</v>
      </c>
      <c r="X8139">
        <v>0.94119559056004798</v>
      </c>
      <c r="Y8139">
        <v>-3.0883907195878799</v>
      </c>
      <c r="Z8139">
        <v>0.23404878042441499</v>
      </c>
      <c r="AA8139">
        <v>0.72610664078822296</v>
      </c>
      <c r="AB8139">
        <v>-4.25710911917158</v>
      </c>
      <c r="AC8139">
        <v>0.283630615332017</v>
      </c>
      <c r="AD8139">
        <v>0.68253123924728298</v>
      </c>
      <c r="AE8139">
        <v>-4.0883899300981703</v>
      </c>
      <c r="AF8139">
        <v>0.22065000948199101</v>
      </c>
      <c r="AG8139">
        <v>0.68151250837662902</v>
      </c>
      <c r="AH8139">
        <v>-23.225093621071998</v>
      </c>
      <c r="AI8139">
        <v>0.98342151819761803</v>
      </c>
      <c r="AJ8139">
        <v>0.98789258377071898</v>
      </c>
      <c r="AK8139">
        <v>-2.2196353295447202</v>
      </c>
    </row>
    <row r="8140" spans="1:37" x14ac:dyDescent="0.2">
      <c r="A8140" t="s">
        <v>26850</v>
      </c>
      <c r="B8140">
        <v>36393668</v>
      </c>
      <c r="C8140">
        <v>36393844</v>
      </c>
      <c r="D8140">
        <v>177</v>
      </c>
      <c r="E8140" t="s">
        <v>27104</v>
      </c>
      <c r="F8140">
        <v>2</v>
      </c>
      <c r="G8140" t="s">
        <v>27105</v>
      </c>
      <c r="H8140" t="s">
        <v>36551</v>
      </c>
      <c r="I8140">
        <v>8</v>
      </c>
      <c r="J8140">
        <v>36784324</v>
      </c>
      <c r="K8140">
        <v>36814400</v>
      </c>
      <c r="L8140">
        <v>30077</v>
      </c>
      <c r="M8140">
        <v>1</v>
      </c>
      <c r="N8140">
        <v>157855</v>
      </c>
      <c r="O8140" t="s">
        <v>27106</v>
      </c>
      <c r="P8140">
        <v>-390480</v>
      </c>
      <c r="Q8140" t="s">
        <v>27107</v>
      </c>
      <c r="R8140" t="s">
        <v>27108</v>
      </c>
      <c r="S8140" t="s">
        <v>36552</v>
      </c>
      <c r="T8140">
        <v>0.88197273746009397</v>
      </c>
      <c r="U8140">
        <v>1</v>
      </c>
      <c r="V8140">
        <v>1.4861674395621201</v>
      </c>
      <c r="W8140">
        <v>0.46744242736047098</v>
      </c>
      <c r="X8140">
        <v>0.76488243289783298</v>
      </c>
      <c r="Y8140">
        <v>-2.6138223707572599</v>
      </c>
      <c r="Z8140">
        <v>0.93727740913093105</v>
      </c>
      <c r="AA8140">
        <v>0.99919698600769702</v>
      </c>
      <c r="AB8140">
        <v>0.85959074873118302</v>
      </c>
      <c r="AC8140">
        <v>0.59564136460510497</v>
      </c>
      <c r="AD8140">
        <v>0.87989882095915395</v>
      </c>
      <c r="AE8140">
        <v>-1.1963201089564299</v>
      </c>
      <c r="AF8140">
        <v>0.71021617318124497</v>
      </c>
      <c r="AG8140">
        <v>0.85563300415101895</v>
      </c>
      <c r="AH8140">
        <v>1.6487221973725501</v>
      </c>
      <c r="AI8140">
        <v>0.479665652016383</v>
      </c>
      <c r="AJ8140">
        <v>0.78121606160956403</v>
      </c>
      <c r="AK8140">
        <v>-2.4104895263782802</v>
      </c>
    </row>
    <row r="8141" spans="1:37" x14ac:dyDescent="0.2">
      <c r="A8141" t="s">
        <v>26850</v>
      </c>
      <c r="B8141">
        <v>36393844</v>
      </c>
      <c r="C8141">
        <v>36394020</v>
      </c>
      <c r="D8141">
        <v>177</v>
      </c>
      <c r="E8141" t="s">
        <v>27109</v>
      </c>
      <c r="F8141">
        <v>3</v>
      </c>
      <c r="G8141" t="s">
        <v>27110</v>
      </c>
      <c r="H8141" t="s">
        <v>36551</v>
      </c>
      <c r="I8141">
        <v>8</v>
      </c>
      <c r="J8141">
        <v>36784324</v>
      </c>
      <c r="K8141">
        <v>36814400</v>
      </c>
      <c r="L8141">
        <v>30077</v>
      </c>
      <c r="M8141">
        <v>1</v>
      </c>
      <c r="N8141">
        <v>157855</v>
      </c>
      <c r="O8141" t="s">
        <v>27106</v>
      </c>
      <c r="P8141">
        <v>-390304</v>
      </c>
      <c r="Q8141" t="s">
        <v>27107</v>
      </c>
      <c r="R8141" t="s">
        <v>27108</v>
      </c>
      <c r="S8141" t="s">
        <v>36552</v>
      </c>
      <c r="T8141">
        <v>0.88197273746009397</v>
      </c>
      <c r="U8141">
        <v>1</v>
      </c>
      <c r="V8141">
        <v>1.4861674395621201</v>
      </c>
      <c r="W8141">
        <v>0.46744242736047098</v>
      </c>
      <c r="X8141">
        <v>0.76488243289783298</v>
      </c>
      <c r="Y8141">
        <v>-2.6138223707572599</v>
      </c>
      <c r="Z8141">
        <v>0.93727740913093105</v>
      </c>
      <c r="AA8141">
        <v>0.99919698600769702</v>
      </c>
      <c r="AB8141">
        <v>0.85959074873118302</v>
      </c>
      <c r="AC8141">
        <v>0.59564136460510497</v>
      </c>
      <c r="AD8141">
        <v>0.87989882095915395</v>
      </c>
      <c r="AE8141">
        <v>-1.1963201089564299</v>
      </c>
      <c r="AF8141">
        <v>0.71021617318124497</v>
      </c>
      <c r="AG8141">
        <v>0.85563300415101895</v>
      </c>
      <c r="AH8141">
        <v>1.6487221973725501</v>
      </c>
      <c r="AI8141">
        <v>0.479665652016383</v>
      </c>
      <c r="AJ8141">
        <v>0.78121606160956403</v>
      </c>
      <c r="AK8141">
        <v>-2.4104895263782802</v>
      </c>
    </row>
    <row r="8142" spans="1:37" x14ac:dyDescent="0.2">
      <c r="A8142" t="s">
        <v>26850</v>
      </c>
      <c r="B8142">
        <v>36489223</v>
      </c>
      <c r="C8142">
        <v>36489375</v>
      </c>
      <c r="D8142">
        <v>153</v>
      </c>
      <c r="E8142" t="s">
        <v>27111</v>
      </c>
      <c r="F8142">
        <v>2</v>
      </c>
      <c r="G8142" t="s">
        <v>27112</v>
      </c>
      <c r="H8142" t="s">
        <v>36553</v>
      </c>
      <c r="I8142">
        <v>8</v>
      </c>
      <c r="J8142">
        <v>36784324</v>
      </c>
      <c r="K8142">
        <v>36814400</v>
      </c>
      <c r="L8142">
        <v>30077</v>
      </c>
      <c r="M8142">
        <v>1</v>
      </c>
      <c r="N8142">
        <v>157855</v>
      </c>
      <c r="O8142" t="s">
        <v>27106</v>
      </c>
      <c r="P8142">
        <v>-294949</v>
      </c>
      <c r="Q8142" t="s">
        <v>27107</v>
      </c>
      <c r="R8142" t="s">
        <v>27108</v>
      </c>
      <c r="S8142" t="s">
        <v>36552</v>
      </c>
      <c r="T8142">
        <v>0.89923478520719502</v>
      </c>
      <c r="U8142">
        <v>1</v>
      </c>
      <c r="V8142">
        <v>1.89438814350542</v>
      </c>
      <c r="W8142">
        <v>0.38920677604595899</v>
      </c>
      <c r="X8142">
        <v>0.704072456322962</v>
      </c>
      <c r="Y8142">
        <v>-23.395692363960801</v>
      </c>
      <c r="Z8142">
        <v>0.57853978204985401</v>
      </c>
      <c r="AA8142">
        <v>0.84521697243271998</v>
      </c>
      <c r="AB8142">
        <v>0.93091410068963298</v>
      </c>
      <c r="AC8142">
        <v>0.63966253792798</v>
      </c>
      <c r="AD8142">
        <v>0.87989882095915395</v>
      </c>
      <c r="AE8142">
        <v>-1.22570307268339</v>
      </c>
      <c r="AF8142">
        <v>0.43559387281936701</v>
      </c>
      <c r="AG8142">
        <v>0.80674443595273604</v>
      </c>
      <c r="AH8142">
        <v>2.82399852826113</v>
      </c>
      <c r="AI8142">
        <v>0.17351581260912399</v>
      </c>
      <c r="AJ8142">
        <v>0.78121606160956403</v>
      </c>
      <c r="AK8142">
        <v>-23.297936270571501</v>
      </c>
    </row>
    <row r="8143" spans="1:37" x14ac:dyDescent="0.2">
      <c r="A8143" t="s">
        <v>26850</v>
      </c>
      <c r="B8143">
        <v>36489593</v>
      </c>
      <c r="C8143">
        <v>36489766</v>
      </c>
      <c r="D8143">
        <v>174</v>
      </c>
      <c r="E8143" t="s">
        <v>27113</v>
      </c>
      <c r="F8143">
        <v>1</v>
      </c>
      <c r="G8143" t="s">
        <v>27114</v>
      </c>
      <c r="H8143" t="s">
        <v>36553</v>
      </c>
      <c r="I8143">
        <v>8</v>
      </c>
      <c r="J8143">
        <v>36784324</v>
      </c>
      <c r="K8143">
        <v>36814400</v>
      </c>
      <c r="L8143">
        <v>30077</v>
      </c>
      <c r="M8143">
        <v>1</v>
      </c>
      <c r="N8143">
        <v>157855</v>
      </c>
      <c r="O8143" t="s">
        <v>27106</v>
      </c>
      <c r="P8143">
        <v>-294558</v>
      </c>
      <c r="Q8143" t="s">
        <v>27107</v>
      </c>
      <c r="R8143" t="s">
        <v>27108</v>
      </c>
      <c r="S8143" t="s">
        <v>36552</v>
      </c>
      <c r="T8143">
        <v>0.89923478520719502</v>
      </c>
      <c r="U8143">
        <v>1</v>
      </c>
      <c r="V8143">
        <v>1.89438814350542</v>
      </c>
      <c r="W8143">
        <v>0.38920677604595899</v>
      </c>
      <c r="X8143">
        <v>0.704072456322962</v>
      </c>
      <c r="Y8143">
        <v>-23.395692363960801</v>
      </c>
      <c r="Z8143">
        <v>0.57853978204985401</v>
      </c>
      <c r="AA8143">
        <v>0.84521697243271998</v>
      </c>
      <c r="AB8143">
        <v>0.93091410068963298</v>
      </c>
      <c r="AC8143">
        <v>0.63966253792798</v>
      </c>
      <c r="AD8143">
        <v>0.87989882095915395</v>
      </c>
      <c r="AE8143">
        <v>-1.22570307268339</v>
      </c>
      <c r="AF8143">
        <v>0.43559387281936701</v>
      </c>
      <c r="AG8143">
        <v>0.80674443595273604</v>
      </c>
      <c r="AH8143">
        <v>2.82399852826113</v>
      </c>
      <c r="AI8143">
        <v>0.17351581260912399</v>
      </c>
      <c r="AJ8143">
        <v>0.78121606160956403</v>
      </c>
      <c r="AK8143">
        <v>-23.297936270571501</v>
      </c>
    </row>
    <row r="8144" spans="1:37" x14ac:dyDescent="0.2">
      <c r="A8144" t="s">
        <v>26850</v>
      </c>
      <c r="B8144">
        <v>37461699</v>
      </c>
      <c r="C8144">
        <v>37461850</v>
      </c>
      <c r="D8144">
        <v>152</v>
      </c>
      <c r="E8144" t="s">
        <v>27115</v>
      </c>
      <c r="F8144">
        <v>2</v>
      </c>
      <c r="G8144" t="s">
        <v>27116</v>
      </c>
      <c r="H8144" t="s">
        <v>36554</v>
      </c>
      <c r="I8144">
        <v>8</v>
      </c>
      <c r="J8144">
        <v>37421404</v>
      </c>
      <c r="K8144">
        <v>37493834</v>
      </c>
      <c r="L8144">
        <v>72431</v>
      </c>
      <c r="M8144">
        <v>2</v>
      </c>
      <c r="N8144">
        <v>100507420</v>
      </c>
      <c r="O8144" t="s">
        <v>27117</v>
      </c>
      <c r="P8144">
        <v>31984</v>
      </c>
      <c r="Q8144" t="s">
        <v>27118</v>
      </c>
      <c r="R8144" t="s">
        <v>27119</v>
      </c>
      <c r="S8144" t="s">
        <v>36555</v>
      </c>
      <c r="T8144">
        <v>8.8407481283857503E-2</v>
      </c>
      <c r="U8144">
        <v>0.603102917160658</v>
      </c>
      <c r="V8144">
        <v>-25.124889562174701</v>
      </c>
      <c r="W8144">
        <v>0.427323497058756</v>
      </c>
      <c r="X8144">
        <v>0.73460997439807996</v>
      </c>
      <c r="Y8144">
        <v>-1.38494861421612</v>
      </c>
      <c r="Z8144">
        <v>9.2089581954568706E-2</v>
      </c>
      <c r="AA8144">
        <v>0.72610664078822296</v>
      </c>
      <c r="AB8144">
        <v>-2.5536677304374402</v>
      </c>
      <c r="AC8144">
        <v>0.122775156056933</v>
      </c>
      <c r="AD8144">
        <v>0.68253123924728298</v>
      </c>
      <c r="AE8144">
        <v>-2.3849485014318001</v>
      </c>
      <c r="AF8144">
        <v>0.15203231574161999</v>
      </c>
      <c r="AG8144">
        <v>0.68151250837662902</v>
      </c>
      <c r="AH8144">
        <v>-24.591779595480499</v>
      </c>
      <c r="AI8144">
        <v>0.81350599864527495</v>
      </c>
      <c r="AJ8144">
        <v>0.94390293416205995</v>
      </c>
      <c r="AK8144">
        <v>-0.51619318316933105</v>
      </c>
    </row>
    <row r="8145" spans="1:37" x14ac:dyDescent="0.2">
      <c r="A8145" t="s">
        <v>26850</v>
      </c>
      <c r="B8145">
        <v>37782250</v>
      </c>
      <c r="C8145">
        <v>37782541</v>
      </c>
      <c r="D8145">
        <v>292</v>
      </c>
      <c r="E8145" t="s">
        <v>27120</v>
      </c>
      <c r="F8145">
        <v>2</v>
      </c>
      <c r="G8145" t="s">
        <v>27121</v>
      </c>
      <c r="H8145" t="s">
        <v>30999</v>
      </c>
      <c r="I8145">
        <v>8</v>
      </c>
      <c r="J8145">
        <v>37784191</v>
      </c>
      <c r="K8145">
        <v>37829993</v>
      </c>
      <c r="L8145">
        <v>45803</v>
      </c>
      <c r="M8145">
        <v>1</v>
      </c>
      <c r="N8145">
        <v>25960</v>
      </c>
      <c r="O8145" t="s">
        <v>27122</v>
      </c>
      <c r="P8145">
        <v>-1650</v>
      </c>
      <c r="Q8145" t="s">
        <v>27123</v>
      </c>
      <c r="R8145" t="s">
        <v>27124</v>
      </c>
      <c r="S8145" t="s">
        <v>36556</v>
      </c>
      <c r="T8145">
        <v>0.32911398597860803</v>
      </c>
      <c r="U8145">
        <v>0.603102917160658</v>
      </c>
      <c r="V8145">
        <v>23.1617339925747</v>
      </c>
      <c r="W8145">
        <v>0.123414495547065</v>
      </c>
      <c r="X8145">
        <v>0.704072456322962</v>
      </c>
      <c r="Y8145">
        <v>24.845978837273901</v>
      </c>
      <c r="Z8145">
        <v>0.48464167878831399</v>
      </c>
      <c r="AA8145">
        <v>0.84435025072159198</v>
      </c>
      <c r="AB8145">
        <v>22.198260014656501</v>
      </c>
      <c r="AC8145">
        <v>0.27780950890804001</v>
      </c>
      <c r="AD8145">
        <v>0.68253123924728298</v>
      </c>
      <c r="AE8145">
        <v>23.845978885113698</v>
      </c>
      <c r="AF8145">
        <v>0.16793847098801201</v>
      </c>
      <c r="AG8145">
        <v>0.68151250837662902</v>
      </c>
      <c r="AH8145">
        <v>23.1617339925747</v>
      </c>
      <c r="AI8145">
        <v>3.6185182304427702E-2</v>
      </c>
      <c r="AJ8145">
        <v>0.78121606160956403</v>
      </c>
      <c r="AK8145">
        <v>24.845978837273901</v>
      </c>
    </row>
    <row r="8146" spans="1:37" x14ac:dyDescent="0.2">
      <c r="A8146" t="s">
        <v>26850</v>
      </c>
      <c r="B8146">
        <v>38719941</v>
      </c>
      <c r="C8146">
        <v>38720149</v>
      </c>
      <c r="D8146">
        <v>209</v>
      </c>
      <c r="E8146" t="s">
        <v>27125</v>
      </c>
      <c r="F8146">
        <v>17</v>
      </c>
      <c r="G8146" t="s">
        <v>27126</v>
      </c>
      <c r="H8146" t="s">
        <v>31000</v>
      </c>
      <c r="I8146">
        <v>8</v>
      </c>
      <c r="J8146">
        <v>38728186</v>
      </c>
      <c r="K8146">
        <v>38850793</v>
      </c>
      <c r="L8146">
        <v>122608</v>
      </c>
      <c r="M8146">
        <v>1</v>
      </c>
      <c r="N8146">
        <v>6867</v>
      </c>
      <c r="O8146" t="s">
        <v>27127</v>
      </c>
      <c r="P8146">
        <v>-8037</v>
      </c>
      <c r="Q8146" t="s">
        <v>27128</v>
      </c>
      <c r="R8146" t="s">
        <v>27129</v>
      </c>
      <c r="S8146" t="s">
        <v>36557</v>
      </c>
      <c r="T8146">
        <v>0.35387198439864398</v>
      </c>
      <c r="U8146">
        <v>0.603102917160658</v>
      </c>
      <c r="V8146">
        <v>-22.873376527739701</v>
      </c>
      <c r="W8146">
        <v>0.20525741147413201</v>
      </c>
      <c r="X8146">
        <v>0.704072456322962</v>
      </c>
      <c r="Y8146">
        <v>-24.6163652834896</v>
      </c>
      <c r="Z8146">
        <v>0.69013698642955401</v>
      </c>
      <c r="AA8146">
        <v>0.84521697243271998</v>
      </c>
      <c r="AB8146">
        <v>0.52162855261824503</v>
      </c>
      <c r="AC8146">
        <v>7.0489011448141195E-2</v>
      </c>
      <c r="AD8146">
        <v>0.57684129297949804</v>
      </c>
      <c r="AE8146">
        <v>-24.6163652834896</v>
      </c>
      <c r="AF8146">
        <v>0.32549523997010099</v>
      </c>
      <c r="AG8146">
        <v>0.70473078222419605</v>
      </c>
      <c r="AH8146">
        <v>-23.817999186119501</v>
      </c>
      <c r="AI8146">
        <v>0.35038410267202102</v>
      </c>
      <c r="AJ8146">
        <v>0.78121606160956403</v>
      </c>
      <c r="AK8146">
        <v>-23.747609863105701</v>
      </c>
    </row>
    <row r="8147" spans="1:37" x14ac:dyDescent="0.2">
      <c r="A8147" t="s">
        <v>26850</v>
      </c>
      <c r="B8147">
        <v>38720149</v>
      </c>
      <c r="C8147">
        <v>38720357</v>
      </c>
      <c r="D8147">
        <v>209</v>
      </c>
      <c r="E8147" t="s">
        <v>27130</v>
      </c>
      <c r="F8147">
        <v>7</v>
      </c>
      <c r="G8147" t="s">
        <v>27131</v>
      </c>
      <c r="H8147" t="s">
        <v>31000</v>
      </c>
      <c r="I8147">
        <v>8</v>
      </c>
      <c r="J8147">
        <v>38728186</v>
      </c>
      <c r="K8147">
        <v>38850793</v>
      </c>
      <c r="L8147">
        <v>122608</v>
      </c>
      <c r="M8147">
        <v>1</v>
      </c>
      <c r="N8147">
        <v>6867</v>
      </c>
      <c r="O8147" t="s">
        <v>27127</v>
      </c>
      <c r="P8147">
        <v>-7829</v>
      </c>
      <c r="Q8147" t="s">
        <v>27128</v>
      </c>
      <c r="R8147" t="s">
        <v>27129</v>
      </c>
      <c r="S8147" t="s">
        <v>36557</v>
      </c>
      <c r="T8147">
        <v>0.35387198439864398</v>
      </c>
      <c r="U8147">
        <v>0.603102917160658</v>
      </c>
      <c r="V8147">
        <v>-22.873376527739701</v>
      </c>
      <c r="W8147">
        <v>0.20525741147413201</v>
      </c>
      <c r="X8147">
        <v>0.704072456322962</v>
      </c>
      <c r="Y8147">
        <v>-24.6163652834896</v>
      </c>
      <c r="Z8147">
        <v>0.69013698642955401</v>
      </c>
      <c r="AA8147">
        <v>0.84521697243271998</v>
      </c>
      <c r="AB8147">
        <v>0.52162855261824503</v>
      </c>
      <c r="AC8147">
        <v>7.0489011448141195E-2</v>
      </c>
      <c r="AD8147">
        <v>0.57684129297949804</v>
      </c>
      <c r="AE8147">
        <v>-24.6163652834896</v>
      </c>
      <c r="AF8147">
        <v>0.32549523997010099</v>
      </c>
      <c r="AG8147">
        <v>0.70473078222419605</v>
      </c>
      <c r="AH8147">
        <v>-23.817999186119501</v>
      </c>
      <c r="AI8147">
        <v>0.35038410267202102</v>
      </c>
      <c r="AJ8147">
        <v>0.78121606160956403</v>
      </c>
      <c r="AK8147">
        <v>-23.747609863105701</v>
      </c>
    </row>
    <row r="8148" spans="1:37" x14ac:dyDescent="0.2">
      <c r="A8148" t="s">
        <v>26850</v>
      </c>
      <c r="B8148">
        <v>39761925</v>
      </c>
      <c r="C8148">
        <v>39762067</v>
      </c>
      <c r="D8148">
        <v>143</v>
      </c>
      <c r="E8148" t="s">
        <v>27132</v>
      </c>
      <c r="F8148">
        <v>8</v>
      </c>
      <c r="G8148" t="s">
        <v>27133</v>
      </c>
      <c r="H8148" t="s">
        <v>36558</v>
      </c>
      <c r="I8148">
        <v>8</v>
      </c>
      <c r="J8148">
        <v>39766849</v>
      </c>
      <c r="K8148">
        <v>39774702</v>
      </c>
      <c r="L8148">
        <v>7854</v>
      </c>
      <c r="M8148">
        <v>2</v>
      </c>
      <c r="N8148">
        <v>2515</v>
      </c>
      <c r="O8148" t="s">
        <v>27134</v>
      </c>
      <c r="P8148">
        <v>12635</v>
      </c>
      <c r="Q8148" t="s">
        <v>27135</v>
      </c>
      <c r="R8148" t="s">
        <v>27136</v>
      </c>
      <c r="S8148" t="s">
        <v>36559</v>
      </c>
      <c r="T8148">
        <v>0.60318812523568999</v>
      </c>
      <c r="U8148">
        <v>0.82125442047224695</v>
      </c>
      <c r="V8148">
        <v>-0.95488148912544901</v>
      </c>
      <c r="W8148">
        <v>0.20525741147413201</v>
      </c>
      <c r="X8148">
        <v>0.704072456322962</v>
      </c>
      <c r="Y8148">
        <v>-23.516925979854101</v>
      </c>
      <c r="Z8148">
        <v>0.250572619160632</v>
      </c>
      <c r="AA8148">
        <v>0.72610664078822296</v>
      </c>
      <c r="AB8148">
        <v>-1.91835547810924</v>
      </c>
      <c r="AC8148">
        <v>0.32081866871113202</v>
      </c>
      <c r="AD8148">
        <v>0.68773325147593101</v>
      </c>
      <c r="AE8148">
        <v>-0.42271094242984603</v>
      </c>
      <c r="AF8148">
        <v>1</v>
      </c>
      <c r="AG8148">
        <v>1</v>
      </c>
      <c r="AH8148">
        <v>-2.52708833404123E-2</v>
      </c>
      <c r="AI8148">
        <v>0.24456414000292601</v>
      </c>
      <c r="AJ8148">
        <v>0.78121606160956403</v>
      </c>
      <c r="AK8148">
        <v>-23.806867615720702</v>
      </c>
    </row>
    <row r="8149" spans="1:37" x14ac:dyDescent="0.2">
      <c r="A8149" t="s">
        <v>26850</v>
      </c>
      <c r="B8149">
        <v>39762067</v>
      </c>
      <c r="C8149">
        <v>39762209</v>
      </c>
      <c r="D8149">
        <v>143</v>
      </c>
      <c r="E8149" t="s">
        <v>27137</v>
      </c>
      <c r="F8149">
        <v>3</v>
      </c>
      <c r="G8149" t="s">
        <v>27138</v>
      </c>
      <c r="H8149" t="s">
        <v>36558</v>
      </c>
      <c r="I8149">
        <v>8</v>
      </c>
      <c r="J8149">
        <v>39766849</v>
      </c>
      <c r="K8149">
        <v>39774702</v>
      </c>
      <c r="L8149">
        <v>7854</v>
      </c>
      <c r="M8149">
        <v>2</v>
      </c>
      <c r="N8149">
        <v>2515</v>
      </c>
      <c r="O8149" t="s">
        <v>27134</v>
      </c>
      <c r="P8149">
        <v>12493</v>
      </c>
      <c r="Q8149" t="s">
        <v>27135</v>
      </c>
      <c r="R8149" t="s">
        <v>27136</v>
      </c>
      <c r="S8149" t="s">
        <v>36559</v>
      </c>
      <c r="T8149">
        <v>0.60318812523568999</v>
      </c>
      <c r="U8149">
        <v>0.82125442047224695</v>
      </c>
      <c r="V8149">
        <v>-0.95488148912544901</v>
      </c>
      <c r="W8149">
        <v>0.20525741147413201</v>
      </c>
      <c r="X8149">
        <v>0.704072456322962</v>
      </c>
      <c r="Y8149">
        <v>-23.516925979854101</v>
      </c>
      <c r="Z8149">
        <v>0.250572619160632</v>
      </c>
      <c r="AA8149">
        <v>0.72610664078822296</v>
      </c>
      <c r="AB8149">
        <v>-1.91835547810924</v>
      </c>
      <c r="AC8149">
        <v>0.32081866871113202</v>
      </c>
      <c r="AD8149">
        <v>0.68773325147593101</v>
      </c>
      <c r="AE8149">
        <v>-0.42271094242984603</v>
      </c>
      <c r="AF8149">
        <v>1</v>
      </c>
      <c r="AG8149">
        <v>1</v>
      </c>
      <c r="AH8149">
        <v>-2.52708833404123E-2</v>
      </c>
      <c r="AI8149">
        <v>0.24456414000292601</v>
      </c>
      <c r="AJ8149">
        <v>0.78121606160956403</v>
      </c>
      <c r="AK8149">
        <v>-23.806867615720702</v>
      </c>
    </row>
    <row r="8150" spans="1:37" x14ac:dyDescent="0.2">
      <c r="A8150" t="s">
        <v>26850</v>
      </c>
      <c r="B8150">
        <v>39762209</v>
      </c>
      <c r="C8150">
        <v>39762351</v>
      </c>
      <c r="D8150">
        <v>143</v>
      </c>
      <c r="E8150" t="s">
        <v>27139</v>
      </c>
      <c r="F8150">
        <v>1</v>
      </c>
      <c r="G8150" t="s">
        <v>27140</v>
      </c>
      <c r="H8150" t="s">
        <v>36558</v>
      </c>
      <c r="I8150">
        <v>8</v>
      </c>
      <c r="J8150">
        <v>39766849</v>
      </c>
      <c r="K8150">
        <v>39774702</v>
      </c>
      <c r="L8150">
        <v>7854</v>
      </c>
      <c r="M8150">
        <v>2</v>
      </c>
      <c r="N8150">
        <v>2515</v>
      </c>
      <c r="O8150" t="s">
        <v>27134</v>
      </c>
      <c r="P8150">
        <v>12351</v>
      </c>
      <c r="Q8150" t="s">
        <v>27135</v>
      </c>
      <c r="R8150" t="s">
        <v>27136</v>
      </c>
      <c r="S8150" t="s">
        <v>36559</v>
      </c>
      <c r="T8150">
        <v>0.60318812523568999</v>
      </c>
      <c r="U8150">
        <v>0.82125442047224695</v>
      </c>
      <c r="V8150">
        <v>-0.95488148912544901</v>
      </c>
      <c r="W8150">
        <v>0.20525741147413201</v>
      </c>
      <c r="X8150">
        <v>0.704072456322962</v>
      </c>
      <c r="Y8150">
        <v>-23.516925979854101</v>
      </c>
      <c r="Z8150">
        <v>0.250572619160632</v>
      </c>
      <c r="AA8150">
        <v>0.72610664078822296</v>
      </c>
      <c r="AB8150">
        <v>-1.91835547810924</v>
      </c>
      <c r="AC8150">
        <v>0.32081866871113202</v>
      </c>
      <c r="AD8150">
        <v>0.68773325147593101</v>
      </c>
      <c r="AE8150">
        <v>-0.42271094242984603</v>
      </c>
      <c r="AF8150">
        <v>1</v>
      </c>
      <c r="AG8150">
        <v>1</v>
      </c>
      <c r="AH8150">
        <v>-2.52708833404123E-2</v>
      </c>
      <c r="AI8150">
        <v>0.24456414000292601</v>
      </c>
      <c r="AJ8150">
        <v>0.78121606160956403</v>
      </c>
      <c r="AK8150">
        <v>-23.806867615720702</v>
      </c>
    </row>
    <row r="8151" spans="1:37" x14ac:dyDescent="0.2">
      <c r="A8151" t="s">
        <v>26850</v>
      </c>
      <c r="B8151">
        <v>40432802</v>
      </c>
      <c r="C8151">
        <v>40432981</v>
      </c>
      <c r="D8151">
        <v>180</v>
      </c>
      <c r="E8151" t="s">
        <v>27141</v>
      </c>
      <c r="F8151">
        <v>4</v>
      </c>
      <c r="G8151" t="s">
        <v>27142</v>
      </c>
      <c r="H8151" t="s">
        <v>36560</v>
      </c>
      <c r="I8151">
        <v>8</v>
      </c>
      <c r="J8151">
        <v>40370010</v>
      </c>
      <c r="K8151">
        <v>40393384</v>
      </c>
      <c r="L8151">
        <v>23375</v>
      </c>
      <c r="M8151">
        <v>1</v>
      </c>
      <c r="N8151">
        <v>105379388</v>
      </c>
      <c r="O8151" t="s">
        <v>27143</v>
      </c>
      <c r="P8151">
        <v>62792</v>
      </c>
      <c r="Q8151" t="s">
        <v>40</v>
      </c>
      <c r="R8151" t="s">
        <v>27144</v>
      </c>
      <c r="S8151" t="s">
        <v>36561</v>
      </c>
      <c r="T8151">
        <v>0.544742741213186</v>
      </c>
      <c r="U8151">
        <v>0.80321479550967601</v>
      </c>
      <c r="V8151">
        <v>-1.02877636177568</v>
      </c>
      <c r="W8151">
        <v>0.91587616795358295</v>
      </c>
      <c r="X8151">
        <v>0.95159051474143896</v>
      </c>
      <c r="Y8151">
        <v>-0.34715003615108297</v>
      </c>
      <c r="Z8151">
        <v>0.51014753997298501</v>
      </c>
      <c r="AA8151">
        <v>0.84521697243271998</v>
      </c>
      <c r="AB8151">
        <v>-0.84902352958541805</v>
      </c>
      <c r="AC8151">
        <v>1</v>
      </c>
      <c r="AD8151">
        <v>1</v>
      </c>
      <c r="AE8151">
        <v>-0.46453394263866699</v>
      </c>
      <c r="AF8151">
        <v>0.63408300247137706</v>
      </c>
      <c r="AG8151">
        <v>0.80674443595273604</v>
      </c>
      <c r="AH8151">
        <v>-0.74461441995987598</v>
      </c>
      <c r="AI8151">
        <v>0.90743471858174996</v>
      </c>
      <c r="AJ8151">
        <v>0.98621344597861504</v>
      </c>
      <c r="AK8151">
        <v>-0.10872794075459701</v>
      </c>
    </row>
    <row r="8152" spans="1:37" x14ac:dyDescent="0.2">
      <c r="A8152" t="s">
        <v>26850</v>
      </c>
      <c r="B8152">
        <v>40432981</v>
      </c>
      <c r="C8152">
        <v>40433160</v>
      </c>
      <c r="D8152">
        <v>180</v>
      </c>
      <c r="E8152" t="s">
        <v>27145</v>
      </c>
      <c r="F8152">
        <v>2</v>
      </c>
      <c r="G8152" t="s">
        <v>27146</v>
      </c>
      <c r="H8152" t="s">
        <v>36560</v>
      </c>
      <c r="I8152">
        <v>8</v>
      </c>
      <c r="J8152">
        <v>40370010</v>
      </c>
      <c r="K8152">
        <v>40393384</v>
      </c>
      <c r="L8152">
        <v>23375</v>
      </c>
      <c r="M8152">
        <v>1</v>
      </c>
      <c r="N8152">
        <v>105379388</v>
      </c>
      <c r="O8152" t="s">
        <v>27143</v>
      </c>
      <c r="P8152">
        <v>62971</v>
      </c>
      <c r="Q8152" t="s">
        <v>40</v>
      </c>
      <c r="R8152" t="s">
        <v>27144</v>
      </c>
      <c r="S8152" t="s">
        <v>36561</v>
      </c>
      <c r="T8152">
        <v>0.544742741213186</v>
      </c>
      <c r="U8152">
        <v>0.80321479550967601</v>
      </c>
      <c r="V8152">
        <v>-1.02877636177568</v>
      </c>
      <c r="W8152">
        <v>0.91587616795358295</v>
      </c>
      <c r="X8152">
        <v>0.95159051474143896</v>
      </c>
      <c r="Y8152">
        <v>-0.34715003615108297</v>
      </c>
      <c r="Z8152">
        <v>0.51014753997298501</v>
      </c>
      <c r="AA8152">
        <v>0.84521697243271998</v>
      </c>
      <c r="AB8152">
        <v>-0.84902352958541805</v>
      </c>
      <c r="AC8152">
        <v>1</v>
      </c>
      <c r="AD8152">
        <v>1</v>
      </c>
      <c r="AE8152">
        <v>-0.46453394263866699</v>
      </c>
      <c r="AF8152">
        <v>0.63408300247137706</v>
      </c>
      <c r="AG8152">
        <v>0.80674443595273604</v>
      </c>
      <c r="AH8152">
        <v>-0.74461441995987598</v>
      </c>
      <c r="AI8152">
        <v>0.90743471858174996</v>
      </c>
      <c r="AJ8152">
        <v>0.98621344597861504</v>
      </c>
      <c r="AK8152">
        <v>-0.10872794075459701</v>
      </c>
    </row>
    <row r="8153" spans="1:37" x14ac:dyDescent="0.2">
      <c r="A8153" t="s">
        <v>26850</v>
      </c>
      <c r="B8153">
        <v>41528695</v>
      </c>
      <c r="C8153">
        <v>41528899</v>
      </c>
      <c r="D8153">
        <v>205</v>
      </c>
      <c r="E8153" t="s">
        <v>27147</v>
      </c>
      <c r="F8153">
        <v>6</v>
      </c>
      <c r="G8153" t="s">
        <v>27148</v>
      </c>
      <c r="H8153" t="s">
        <v>30987</v>
      </c>
      <c r="I8153">
        <v>8</v>
      </c>
      <c r="J8153">
        <v>41529218</v>
      </c>
      <c r="K8153">
        <v>41542239</v>
      </c>
      <c r="L8153">
        <v>13022</v>
      </c>
      <c r="M8153">
        <v>1</v>
      </c>
      <c r="N8153">
        <v>84296</v>
      </c>
      <c r="O8153" t="s">
        <v>27149</v>
      </c>
      <c r="P8153">
        <v>-319</v>
      </c>
      <c r="Q8153" t="s">
        <v>27150</v>
      </c>
      <c r="R8153" t="s">
        <v>27151</v>
      </c>
      <c r="S8153" t="s">
        <v>36562</v>
      </c>
      <c r="T8153">
        <v>0.32911398597860803</v>
      </c>
      <c r="U8153">
        <v>0.603102917160658</v>
      </c>
      <c r="V8153">
        <v>24.7466963908</v>
      </c>
      <c r="W8153">
        <v>0.89107655920673101</v>
      </c>
      <c r="X8153">
        <v>0.95159051474143896</v>
      </c>
      <c r="Y8153">
        <v>2.4712064094012698</v>
      </c>
      <c r="Z8153">
        <v>0.306975110376564</v>
      </c>
      <c r="AA8153">
        <v>0.72610664078822296</v>
      </c>
      <c r="AB8153">
        <v>24.068099574849001</v>
      </c>
      <c r="AC8153">
        <v>0.75388744886274095</v>
      </c>
      <c r="AD8153">
        <v>0.87989882095915395</v>
      </c>
      <c r="AE8153">
        <v>1.47120645808683</v>
      </c>
      <c r="AF8153">
        <v>0.61410715005536498</v>
      </c>
      <c r="AG8153">
        <v>0.80674443595273604</v>
      </c>
      <c r="AH8153">
        <v>3.1955717698108899</v>
      </c>
      <c r="AI8153">
        <v>0.56157887380500204</v>
      </c>
      <c r="AJ8153">
        <v>0.78121606160956403</v>
      </c>
      <c r="AK8153">
        <v>3.3399616531084502</v>
      </c>
    </row>
    <row r="8154" spans="1:37" x14ac:dyDescent="0.2">
      <c r="A8154" t="s">
        <v>26850</v>
      </c>
      <c r="B8154">
        <v>41528899</v>
      </c>
      <c r="C8154">
        <v>41529103</v>
      </c>
      <c r="D8154">
        <v>205</v>
      </c>
      <c r="E8154" t="s">
        <v>27152</v>
      </c>
      <c r="F8154">
        <v>20</v>
      </c>
      <c r="G8154" t="s">
        <v>27153</v>
      </c>
      <c r="H8154" t="s">
        <v>30987</v>
      </c>
      <c r="I8154">
        <v>8</v>
      </c>
      <c r="J8154">
        <v>41529218</v>
      </c>
      <c r="K8154">
        <v>41542239</v>
      </c>
      <c r="L8154">
        <v>13022</v>
      </c>
      <c r="M8154">
        <v>1</v>
      </c>
      <c r="N8154">
        <v>84296</v>
      </c>
      <c r="O8154" t="s">
        <v>27149</v>
      </c>
      <c r="P8154">
        <v>-115</v>
      </c>
      <c r="Q8154" t="s">
        <v>27150</v>
      </c>
      <c r="R8154" t="s">
        <v>27151</v>
      </c>
      <c r="S8154" t="s">
        <v>36562</v>
      </c>
      <c r="T8154">
        <v>0.32911398597860803</v>
      </c>
      <c r="U8154">
        <v>0.603102917160658</v>
      </c>
      <c r="V8154">
        <v>24.824698900104</v>
      </c>
      <c r="W8154">
        <v>0.89107655920673101</v>
      </c>
      <c r="X8154">
        <v>0.95159051474143896</v>
      </c>
      <c r="Y8154">
        <v>2.5492089188401401</v>
      </c>
      <c r="Z8154">
        <v>0.306975110376564</v>
      </c>
      <c r="AA8154">
        <v>0.72610664078822296</v>
      </c>
      <c r="AB8154">
        <v>24.132431493530898</v>
      </c>
      <c r="AC8154">
        <v>0.75388744886274095</v>
      </c>
      <c r="AD8154">
        <v>0.87989882095915395</v>
      </c>
      <c r="AE8154">
        <v>1.5492089649633101</v>
      </c>
      <c r="AF8154">
        <v>0.61410715005536498</v>
      </c>
      <c r="AG8154">
        <v>0.80674443595273604</v>
      </c>
      <c r="AH8154">
        <v>3.2735742791149001</v>
      </c>
      <c r="AI8154">
        <v>0.56157887380500204</v>
      </c>
      <c r="AJ8154">
        <v>0.78121606160956403</v>
      </c>
      <c r="AK8154">
        <v>3.4179641625473201</v>
      </c>
    </row>
    <row r="8155" spans="1:37" x14ac:dyDescent="0.2">
      <c r="A8155" t="s">
        <v>26850</v>
      </c>
      <c r="B8155">
        <v>41557342</v>
      </c>
      <c r="C8155">
        <v>41557522</v>
      </c>
      <c r="D8155">
        <v>181</v>
      </c>
      <c r="E8155" t="s">
        <v>27154</v>
      </c>
      <c r="F8155">
        <v>3</v>
      </c>
      <c r="G8155" t="s">
        <v>27155</v>
      </c>
      <c r="H8155" t="s">
        <v>36563</v>
      </c>
      <c r="I8155">
        <v>8</v>
      </c>
      <c r="J8155">
        <v>41541804</v>
      </c>
      <c r="K8155">
        <v>41542409</v>
      </c>
      <c r="L8155">
        <v>606</v>
      </c>
      <c r="M8155">
        <v>1</v>
      </c>
      <c r="N8155">
        <v>84296</v>
      </c>
      <c r="O8155" t="s">
        <v>27156</v>
      </c>
      <c r="P8155">
        <v>15538</v>
      </c>
      <c r="Q8155" t="s">
        <v>27150</v>
      </c>
      <c r="R8155" t="s">
        <v>27151</v>
      </c>
      <c r="S8155" t="s">
        <v>36562</v>
      </c>
      <c r="T8155">
        <v>0.17308923567461099</v>
      </c>
      <c r="U8155">
        <v>0.603102917160658</v>
      </c>
      <c r="V8155">
        <v>-25.054094837560001</v>
      </c>
      <c r="W8155">
        <v>0.38920677604595899</v>
      </c>
      <c r="X8155">
        <v>0.704072456322962</v>
      </c>
      <c r="Y8155">
        <v>-24.387326466901499</v>
      </c>
      <c r="Z8155">
        <v>5.50355599158565E-2</v>
      </c>
      <c r="AA8155">
        <v>0.72610664078822296</v>
      </c>
      <c r="AB8155">
        <v>-25.054094837560001</v>
      </c>
      <c r="AC8155">
        <v>0.71753805159658501</v>
      </c>
      <c r="AD8155">
        <v>0.87989882095915395</v>
      </c>
      <c r="AE8155">
        <v>-1.87807384964335</v>
      </c>
      <c r="AF8155">
        <v>0.32549523997010099</v>
      </c>
      <c r="AG8155">
        <v>0.70473078222419605</v>
      </c>
      <c r="AH8155">
        <v>-24.124484202920598</v>
      </c>
      <c r="AI8155">
        <v>0.35038410267202102</v>
      </c>
      <c r="AJ8155">
        <v>0.78121606160956403</v>
      </c>
      <c r="AK8155">
        <v>-24.054094878973299</v>
      </c>
    </row>
    <row r="8156" spans="1:37" x14ac:dyDescent="0.2">
      <c r="A8156" t="s">
        <v>26850</v>
      </c>
      <c r="B8156">
        <v>41557522</v>
      </c>
      <c r="C8156">
        <v>41557702</v>
      </c>
      <c r="D8156">
        <v>181</v>
      </c>
      <c r="E8156" t="s">
        <v>27157</v>
      </c>
      <c r="F8156">
        <v>14</v>
      </c>
      <c r="G8156" t="s">
        <v>27158</v>
      </c>
      <c r="H8156" t="s">
        <v>36563</v>
      </c>
      <c r="I8156">
        <v>8</v>
      </c>
      <c r="J8156">
        <v>41541804</v>
      </c>
      <c r="K8156">
        <v>41542409</v>
      </c>
      <c r="L8156">
        <v>606</v>
      </c>
      <c r="M8156">
        <v>1</v>
      </c>
      <c r="N8156">
        <v>84296</v>
      </c>
      <c r="O8156" t="s">
        <v>27156</v>
      </c>
      <c r="P8156">
        <v>15718</v>
      </c>
      <c r="Q8156" t="s">
        <v>27150</v>
      </c>
      <c r="R8156" t="s">
        <v>27151</v>
      </c>
      <c r="S8156" t="s">
        <v>36562</v>
      </c>
      <c r="T8156">
        <v>0.17308923567461099</v>
      </c>
      <c r="U8156">
        <v>0.603102917160658</v>
      </c>
      <c r="V8156">
        <v>-24.6119481828792</v>
      </c>
      <c r="W8156">
        <v>0.38920677604595899</v>
      </c>
      <c r="X8156">
        <v>0.704072456322962</v>
      </c>
      <c r="Y8156">
        <v>-23.856811779422401</v>
      </c>
      <c r="Z8156">
        <v>5.50355599158565E-2</v>
      </c>
      <c r="AA8156">
        <v>0.72610664078822296</v>
      </c>
      <c r="AB8156">
        <v>-24.6119481828792</v>
      </c>
      <c r="AC8156">
        <v>0.71753805159658501</v>
      </c>
      <c r="AD8156">
        <v>0.87989882095915395</v>
      </c>
      <c r="AE8156">
        <v>-1.6105935196649599</v>
      </c>
      <c r="AF8156">
        <v>0.32549523997010099</v>
      </c>
      <c r="AG8156">
        <v>0.70473078222419605</v>
      </c>
      <c r="AH8156">
        <v>-23.682337561677301</v>
      </c>
      <c r="AI8156">
        <v>0.35038410267202102</v>
      </c>
      <c r="AJ8156">
        <v>0.78121606160956403</v>
      </c>
      <c r="AK8156">
        <v>-23.6119482391444</v>
      </c>
    </row>
    <row r="8157" spans="1:37" x14ac:dyDescent="0.2">
      <c r="A8157" t="s">
        <v>26850</v>
      </c>
      <c r="B8157">
        <v>41893178</v>
      </c>
      <c r="C8157">
        <v>41893320</v>
      </c>
      <c r="D8157">
        <v>143</v>
      </c>
      <c r="E8157" t="s">
        <v>27159</v>
      </c>
      <c r="F8157">
        <v>1</v>
      </c>
      <c r="G8157" t="s">
        <v>27160</v>
      </c>
      <c r="H8157" t="s">
        <v>36564</v>
      </c>
      <c r="I8157">
        <v>8</v>
      </c>
      <c r="J8157">
        <v>41653225</v>
      </c>
      <c r="K8157">
        <v>41896762</v>
      </c>
      <c r="L8157">
        <v>243538</v>
      </c>
      <c r="M8157">
        <v>2</v>
      </c>
      <c r="N8157">
        <v>286</v>
      </c>
      <c r="O8157" t="s">
        <v>27161</v>
      </c>
      <c r="P8157">
        <v>3442</v>
      </c>
      <c r="Q8157" t="s">
        <v>27162</v>
      </c>
      <c r="R8157" t="s">
        <v>27163</v>
      </c>
      <c r="S8157" t="s">
        <v>36565</v>
      </c>
      <c r="T8157">
        <v>8.8407481283857503E-2</v>
      </c>
      <c r="U8157">
        <v>0.603102917160658</v>
      </c>
      <c r="V8157">
        <v>-25.4745852852407</v>
      </c>
      <c r="W8157">
        <v>0.89107655920673101</v>
      </c>
      <c r="X8157">
        <v>0.95159051474143896</v>
      </c>
      <c r="Y8157">
        <v>0.67971568617855704</v>
      </c>
      <c r="Z8157">
        <v>8.5374905317322697E-2</v>
      </c>
      <c r="AA8157">
        <v>0.72610664078822296</v>
      </c>
      <c r="AB8157">
        <v>-2.9587377149813499</v>
      </c>
      <c r="AC8157">
        <v>0.40715378447724998</v>
      </c>
      <c r="AD8157">
        <v>0.82872126865393902</v>
      </c>
      <c r="AE8157">
        <v>1.19964152746063</v>
      </c>
      <c r="AF8157">
        <v>0.15203231574161999</v>
      </c>
      <c r="AG8157">
        <v>0.68151250837662902</v>
      </c>
      <c r="AH8157">
        <v>-24.854008941041201</v>
      </c>
      <c r="AI8157">
        <v>0.63502732279614804</v>
      </c>
      <c r="AJ8157">
        <v>0.81104508058742797</v>
      </c>
      <c r="AK8157">
        <v>-0.24709214992753301</v>
      </c>
    </row>
    <row r="8158" spans="1:37" x14ac:dyDescent="0.2">
      <c r="A8158" t="s">
        <v>26850</v>
      </c>
      <c r="B8158">
        <v>43396145</v>
      </c>
      <c r="C8158">
        <v>43396318</v>
      </c>
      <c r="D8158">
        <v>174</v>
      </c>
      <c r="E8158" t="s">
        <v>27164</v>
      </c>
      <c r="F8158">
        <v>1</v>
      </c>
      <c r="G8158" t="s">
        <v>27165</v>
      </c>
      <c r="H8158" t="s">
        <v>31000</v>
      </c>
      <c r="I8158">
        <v>8</v>
      </c>
      <c r="J8158">
        <v>43292483</v>
      </c>
      <c r="K8158">
        <v>43363518</v>
      </c>
      <c r="L8158">
        <v>71036</v>
      </c>
      <c r="M8158">
        <v>1</v>
      </c>
      <c r="N8158">
        <v>340441</v>
      </c>
      <c r="O8158" t="s">
        <v>27166</v>
      </c>
      <c r="P8158">
        <v>103662</v>
      </c>
      <c r="Q8158" t="s">
        <v>27167</v>
      </c>
      <c r="R8158" t="s">
        <v>27168</v>
      </c>
      <c r="S8158" t="s">
        <v>36566</v>
      </c>
      <c r="T8158">
        <v>0.32911398597860803</v>
      </c>
      <c r="U8158">
        <v>0.603102917160658</v>
      </c>
      <c r="V8158">
        <v>23.734323741050002</v>
      </c>
      <c r="W8158">
        <v>0.29261482077562401</v>
      </c>
      <c r="X8158">
        <v>0.704072456322962</v>
      </c>
      <c r="Y8158">
        <v>24.113596915881601</v>
      </c>
      <c r="Z8158">
        <v>0.306975110376564</v>
      </c>
      <c r="AA8158">
        <v>0.72610664078822296</v>
      </c>
      <c r="AB8158">
        <v>23.931545310793901</v>
      </c>
      <c r="AC8158">
        <v>0.27780950890804001</v>
      </c>
      <c r="AD8158">
        <v>0.68253123924728298</v>
      </c>
      <c r="AE8158">
        <v>23.969020013900501</v>
      </c>
      <c r="AF8158">
        <v>0.64997455747578503</v>
      </c>
      <c r="AG8158">
        <v>0.80674443595273604</v>
      </c>
      <c r="AH8158">
        <v>0.69472731876574401</v>
      </c>
      <c r="AI8158">
        <v>0.56157887380500204</v>
      </c>
      <c r="AJ8158">
        <v>0.78121606160956403</v>
      </c>
      <c r="AK8158">
        <v>1.44966238900638</v>
      </c>
    </row>
    <row r="8159" spans="1:37" x14ac:dyDescent="0.2">
      <c r="A8159" t="s">
        <v>26850</v>
      </c>
      <c r="B8159">
        <v>43396318</v>
      </c>
      <c r="C8159">
        <v>43396491</v>
      </c>
      <c r="D8159">
        <v>174</v>
      </c>
      <c r="E8159" t="s">
        <v>27169</v>
      </c>
      <c r="F8159">
        <v>2</v>
      </c>
      <c r="G8159" t="s">
        <v>27170</v>
      </c>
      <c r="H8159" t="s">
        <v>31000</v>
      </c>
      <c r="I8159">
        <v>8</v>
      </c>
      <c r="J8159">
        <v>43292483</v>
      </c>
      <c r="K8159">
        <v>43363518</v>
      </c>
      <c r="L8159">
        <v>71036</v>
      </c>
      <c r="M8159">
        <v>1</v>
      </c>
      <c r="N8159">
        <v>340441</v>
      </c>
      <c r="O8159" t="s">
        <v>27166</v>
      </c>
      <c r="P8159">
        <v>103835</v>
      </c>
      <c r="Q8159" t="s">
        <v>27167</v>
      </c>
      <c r="R8159" t="s">
        <v>27168</v>
      </c>
      <c r="S8159" t="s">
        <v>36566</v>
      </c>
      <c r="T8159">
        <v>0.32911398597860803</v>
      </c>
      <c r="U8159">
        <v>0.603102917160658</v>
      </c>
      <c r="V8159">
        <v>23.734323741050002</v>
      </c>
      <c r="W8159">
        <v>0.29261482077562401</v>
      </c>
      <c r="X8159">
        <v>0.704072456322962</v>
      </c>
      <c r="Y8159">
        <v>24.3359893258637</v>
      </c>
      <c r="Z8159">
        <v>0.306975110376564</v>
      </c>
      <c r="AA8159">
        <v>0.72610664078822296</v>
      </c>
      <c r="AB8159">
        <v>24.058672993198201</v>
      </c>
      <c r="AC8159">
        <v>0.27780950890804001</v>
      </c>
      <c r="AD8159">
        <v>0.68253123924728298</v>
      </c>
      <c r="AE8159">
        <v>24.096147696499902</v>
      </c>
      <c r="AF8159">
        <v>0.64997455747578503</v>
      </c>
      <c r="AG8159">
        <v>0.80674443595273604</v>
      </c>
      <c r="AH8159">
        <v>0.47233492133309302</v>
      </c>
      <c r="AI8159">
        <v>0.56157887380500204</v>
      </c>
      <c r="AJ8159">
        <v>0.78121606160956403</v>
      </c>
      <c r="AK8159">
        <v>1.6720547989885299</v>
      </c>
    </row>
    <row r="8160" spans="1:37" x14ac:dyDescent="0.2">
      <c r="A8160" t="s">
        <v>26850</v>
      </c>
      <c r="B8160">
        <v>43396491</v>
      </c>
      <c r="C8160">
        <v>43396664</v>
      </c>
      <c r="D8160">
        <v>174</v>
      </c>
      <c r="E8160" t="s">
        <v>27171</v>
      </c>
      <c r="F8160">
        <v>2</v>
      </c>
      <c r="G8160" t="s">
        <v>27172</v>
      </c>
      <c r="H8160" t="s">
        <v>31000</v>
      </c>
      <c r="I8160">
        <v>8</v>
      </c>
      <c r="J8160">
        <v>43292483</v>
      </c>
      <c r="K8160">
        <v>43363518</v>
      </c>
      <c r="L8160">
        <v>71036</v>
      </c>
      <c r="M8160">
        <v>1</v>
      </c>
      <c r="N8160">
        <v>340441</v>
      </c>
      <c r="O8160" t="s">
        <v>27166</v>
      </c>
      <c r="P8160">
        <v>104008</v>
      </c>
      <c r="Q8160" t="s">
        <v>27167</v>
      </c>
      <c r="R8160" t="s">
        <v>27168</v>
      </c>
      <c r="S8160" t="s">
        <v>36566</v>
      </c>
      <c r="T8160">
        <v>0.32911398597860803</v>
      </c>
      <c r="U8160">
        <v>0.603102917160658</v>
      </c>
      <c r="V8160">
        <v>21.564399101433199</v>
      </c>
      <c r="W8160">
        <v>0.29261482077562401</v>
      </c>
      <c r="X8160">
        <v>0.704072456322962</v>
      </c>
      <c r="Y8160">
        <v>21.528634812560998</v>
      </c>
      <c r="Z8160">
        <v>0.306975110376564</v>
      </c>
      <c r="AA8160">
        <v>0.72610664078822296</v>
      </c>
      <c r="AB8160">
        <v>21.547086198578299</v>
      </c>
      <c r="AC8160">
        <v>0.27780950890804001</v>
      </c>
      <c r="AD8160">
        <v>0.68253123924728298</v>
      </c>
      <c r="AE8160">
        <v>21.5845608919246</v>
      </c>
      <c r="AF8160">
        <v>0.61410715005536498</v>
      </c>
      <c r="AG8160">
        <v>0.80674443595273604</v>
      </c>
      <c r="AH8160">
        <v>1.10976434323743</v>
      </c>
      <c r="AI8160">
        <v>0.59609816080359102</v>
      </c>
      <c r="AJ8160">
        <v>0.78121606160956403</v>
      </c>
      <c r="AK8160">
        <v>1.0346245272947701</v>
      </c>
    </row>
    <row r="8161" spans="1:37" x14ac:dyDescent="0.2">
      <c r="A8161" t="s">
        <v>26850</v>
      </c>
      <c r="B8161">
        <v>43459204</v>
      </c>
      <c r="C8161">
        <v>43459390</v>
      </c>
      <c r="D8161">
        <v>187</v>
      </c>
      <c r="E8161" t="s">
        <v>27173</v>
      </c>
      <c r="F8161">
        <v>3</v>
      </c>
      <c r="G8161" t="s">
        <v>27174</v>
      </c>
      <c r="H8161" t="s">
        <v>31000</v>
      </c>
      <c r="I8161">
        <v>8</v>
      </c>
      <c r="J8161">
        <v>43292483</v>
      </c>
      <c r="K8161">
        <v>43363518</v>
      </c>
      <c r="L8161">
        <v>71036</v>
      </c>
      <c r="M8161">
        <v>1</v>
      </c>
      <c r="N8161">
        <v>340441</v>
      </c>
      <c r="O8161" t="s">
        <v>27166</v>
      </c>
      <c r="P8161">
        <v>166721</v>
      </c>
      <c r="Q8161" t="s">
        <v>27167</v>
      </c>
      <c r="R8161" t="s">
        <v>27168</v>
      </c>
      <c r="S8161" t="s">
        <v>36566</v>
      </c>
      <c r="T8161">
        <v>0.17308923567461099</v>
      </c>
      <c r="U8161">
        <v>0.603102917160658</v>
      </c>
      <c r="V8161">
        <v>-24.060447288232901</v>
      </c>
      <c r="W8161">
        <v>0.20525741147413201</v>
      </c>
      <c r="X8161">
        <v>0.704072456322962</v>
      </c>
      <c r="Y8161">
        <v>-23.929202762808199</v>
      </c>
      <c r="Z8161">
        <v>5.50355599158565E-2</v>
      </c>
      <c r="AA8161">
        <v>0.72610664078822296</v>
      </c>
      <c r="AB8161">
        <v>-24.060447288232901</v>
      </c>
      <c r="AC8161">
        <v>7.0489011448141195E-2</v>
      </c>
      <c r="AD8161">
        <v>0.57684129297949804</v>
      </c>
      <c r="AE8161">
        <v>-23.929202762808199</v>
      </c>
      <c r="AF8161">
        <v>0.32549523997010099</v>
      </c>
      <c r="AG8161">
        <v>0.70473078222419605</v>
      </c>
      <c r="AH8161">
        <v>-23.130836690733499</v>
      </c>
      <c r="AI8161">
        <v>0.35038410267202102</v>
      </c>
      <c r="AJ8161">
        <v>0.78121606160956403</v>
      </c>
      <c r="AK8161">
        <v>-23.060447370695702</v>
      </c>
    </row>
    <row r="8162" spans="1:37" x14ac:dyDescent="0.2">
      <c r="A8162" t="s">
        <v>26850</v>
      </c>
      <c r="B8162">
        <v>43459390</v>
      </c>
      <c r="C8162">
        <v>43459576</v>
      </c>
      <c r="D8162">
        <v>187</v>
      </c>
      <c r="E8162" t="s">
        <v>27175</v>
      </c>
      <c r="F8162">
        <v>1</v>
      </c>
      <c r="G8162" t="s">
        <v>27176</v>
      </c>
      <c r="H8162" t="s">
        <v>31000</v>
      </c>
      <c r="I8162">
        <v>8</v>
      </c>
      <c r="J8162">
        <v>43292483</v>
      </c>
      <c r="K8162">
        <v>43363518</v>
      </c>
      <c r="L8162">
        <v>71036</v>
      </c>
      <c r="M8162">
        <v>1</v>
      </c>
      <c r="N8162">
        <v>340441</v>
      </c>
      <c r="O8162" t="s">
        <v>27166</v>
      </c>
      <c r="P8162">
        <v>166907</v>
      </c>
      <c r="Q8162" t="s">
        <v>27167</v>
      </c>
      <c r="R8162" t="s">
        <v>27168</v>
      </c>
      <c r="S8162" t="s">
        <v>36566</v>
      </c>
      <c r="T8162">
        <v>0.17308923567461099</v>
      </c>
      <c r="U8162">
        <v>0.603102917160658</v>
      </c>
      <c r="V8162">
        <v>-23.909454340142599</v>
      </c>
      <c r="W8162">
        <v>0.20525741147413201</v>
      </c>
      <c r="X8162">
        <v>0.704072456322962</v>
      </c>
      <c r="Y8162">
        <v>-23.7782098155844</v>
      </c>
      <c r="Z8162">
        <v>5.50355599158565E-2</v>
      </c>
      <c r="AA8162">
        <v>0.72610664078822296</v>
      </c>
      <c r="AB8162">
        <v>-23.909454340142599</v>
      </c>
      <c r="AC8162">
        <v>7.0489011448141195E-2</v>
      </c>
      <c r="AD8162">
        <v>0.57684129297949804</v>
      </c>
      <c r="AE8162">
        <v>-23.7782098155844</v>
      </c>
      <c r="AF8162">
        <v>0.32549523997010099</v>
      </c>
      <c r="AG8162">
        <v>0.70473078222419605</v>
      </c>
      <c r="AH8162">
        <v>-22.979843750875101</v>
      </c>
      <c r="AI8162">
        <v>0.35038410267202102</v>
      </c>
      <c r="AJ8162">
        <v>0.78121606160956403</v>
      </c>
      <c r="AK8162">
        <v>-22.9094544317038</v>
      </c>
    </row>
    <row r="8163" spans="1:37" x14ac:dyDescent="0.2">
      <c r="A8163" t="s">
        <v>26850</v>
      </c>
      <c r="B8163">
        <v>44568490</v>
      </c>
      <c r="C8163">
        <v>44568636</v>
      </c>
      <c r="D8163">
        <v>147</v>
      </c>
      <c r="E8163" t="s">
        <v>27177</v>
      </c>
      <c r="F8163">
        <v>2</v>
      </c>
      <c r="G8163" t="s">
        <v>27178</v>
      </c>
      <c r="H8163" t="s">
        <v>31000</v>
      </c>
      <c r="I8163">
        <v>8</v>
      </c>
      <c r="J8163">
        <v>43292483</v>
      </c>
      <c r="K8163">
        <v>43363518</v>
      </c>
      <c r="L8163">
        <v>71036</v>
      </c>
      <c r="M8163">
        <v>1</v>
      </c>
      <c r="N8163">
        <v>340441</v>
      </c>
      <c r="O8163" t="s">
        <v>27166</v>
      </c>
      <c r="P8163">
        <v>1276007</v>
      </c>
      <c r="Q8163" t="s">
        <v>27167</v>
      </c>
      <c r="R8163" t="s">
        <v>27168</v>
      </c>
      <c r="S8163" t="s">
        <v>36566</v>
      </c>
      <c r="T8163">
        <v>0.35387198439864398</v>
      </c>
      <c r="U8163">
        <v>0.603102917160658</v>
      </c>
      <c r="V8163">
        <v>-22.314358692913501</v>
      </c>
      <c r="W8163">
        <v>0.94541066367716797</v>
      </c>
      <c r="X8163">
        <v>0.95159051474143896</v>
      </c>
      <c r="Y8163">
        <v>-0.231548924675894</v>
      </c>
      <c r="Z8163">
        <v>0.184235113180511</v>
      </c>
      <c r="AA8163">
        <v>0.72610664078822296</v>
      </c>
      <c r="AB8163">
        <v>-22.314358692913501</v>
      </c>
      <c r="AC8163">
        <v>0.71753805159658501</v>
      </c>
      <c r="AD8163">
        <v>0.87989882095915395</v>
      </c>
      <c r="AE8163">
        <v>-1.2315485689668599</v>
      </c>
      <c r="AF8163">
        <v>0.501741946288212</v>
      </c>
      <c r="AG8163">
        <v>0.80674443595273604</v>
      </c>
      <c r="AH8163">
        <v>-21.3847482710799</v>
      </c>
      <c r="AI8163">
        <v>0.59609816080359102</v>
      </c>
      <c r="AJ8163">
        <v>0.78121606160956403</v>
      </c>
      <c r="AK8163">
        <v>0.63720629177083699</v>
      </c>
    </row>
    <row r="8164" spans="1:37" x14ac:dyDescent="0.2">
      <c r="A8164" t="s">
        <v>26850</v>
      </c>
      <c r="B8164">
        <v>44568679</v>
      </c>
      <c r="C8164">
        <v>44568969</v>
      </c>
      <c r="D8164">
        <v>291</v>
      </c>
      <c r="E8164" t="s">
        <v>27179</v>
      </c>
      <c r="F8164">
        <v>7</v>
      </c>
      <c r="G8164" t="s">
        <v>27180</v>
      </c>
      <c r="H8164" t="s">
        <v>31000</v>
      </c>
      <c r="I8164">
        <v>8</v>
      </c>
      <c r="J8164">
        <v>43292483</v>
      </c>
      <c r="K8164">
        <v>43363518</v>
      </c>
      <c r="L8164">
        <v>71036</v>
      </c>
      <c r="M8164">
        <v>1</v>
      </c>
      <c r="N8164">
        <v>340441</v>
      </c>
      <c r="O8164" t="s">
        <v>27166</v>
      </c>
      <c r="P8164">
        <v>1276196</v>
      </c>
      <c r="Q8164" t="s">
        <v>27167</v>
      </c>
      <c r="R8164" t="s">
        <v>27168</v>
      </c>
      <c r="S8164" t="s">
        <v>36566</v>
      </c>
      <c r="T8164">
        <v>0.35387198439864398</v>
      </c>
      <c r="U8164">
        <v>0.603102917160658</v>
      </c>
      <c r="V8164">
        <v>-22.314358692913501</v>
      </c>
      <c r="W8164">
        <v>0.94541066367716797</v>
      </c>
      <c r="X8164">
        <v>0.95159051474143896</v>
      </c>
      <c r="Y8164">
        <v>-0.231548924675894</v>
      </c>
      <c r="Z8164">
        <v>0.184235113180511</v>
      </c>
      <c r="AA8164">
        <v>0.72610664078822296</v>
      </c>
      <c r="AB8164">
        <v>-22.314358692913501</v>
      </c>
      <c r="AC8164">
        <v>0.71753805159658501</v>
      </c>
      <c r="AD8164">
        <v>0.87989882095915395</v>
      </c>
      <c r="AE8164">
        <v>-1.2315485689668599</v>
      </c>
      <c r="AF8164">
        <v>0.501741946288212</v>
      </c>
      <c r="AG8164">
        <v>0.80674443595273604</v>
      </c>
      <c r="AH8164">
        <v>-21.3847482710799</v>
      </c>
      <c r="AI8164">
        <v>0.59609816080359102</v>
      </c>
      <c r="AJ8164">
        <v>0.78121606160956403</v>
      </c>
      <c r="AK8164">
        <v>0.63720629177083699</v>
      </c>
    </row>
    <row r="8165" spans="1:37" x14ac:dyDescent="0.2">
      <c r="A8165" t="s">
        <v>26850</v>
      </c>
      <c r="B8165">
        <v>46415985</v>
      </c>
      <c r="C8165">
        <v>46416130</v>
      </c>
      <c r="D8165">
        <v>146</v>
      </c>
      <c r="E8165" t="s">
        <v>27181</v>
      </c>
      <c r="F8165">
        <v>3</v>
      </c>
      <c r="G8165" t="s">
        <v>27182</v>
      </c>
      <c r="H8165" t="s">
        <v>31000</v>
      </c>
      <c r="I8165">
        <v>8</v>
      </c>
      <c r="J8165">
        <v>46579213</v>
      </c>
      <c r="K8165">
        <v>46614523</v>
      </c>
      <c r="L8165">
        <v>35311</v>
      </c>
      <c r="M8165">
        <v>2</v>
      </c>
      <c r="N8165">
        <v>389652</v>
      </c>
      <c r="O8165" t="s">
        <v>27183</v>
      </c>
      <c r="P8165">
        <v>198393</v>
      </c>
      <c r="Q8165" t="s">
        <v>27184</v>
      </c>
      <c r="R8165" t="s">
        <v>27185</v>
      </c>
      <c r="S8165" t="s">
        <v>36567</v>
      </c>
      <c r="T8165">
        <v>0.152084254673993</v>
      </c>
      <c r="U8165">
        <v>0.603102917160658</v>
      </c>
      <c r="V8165">
        <v>24.041500289821101</v>
      </c>
      <c r="W8165">
        <v>0.20525741147413201</v>
      </c>
      <c r="X8165">
        <v>0.704072456322962</v>
      </c>
      <c r="Y8165">
        <v>-23.839866441184402</v>
      </c>
      <c r="Z8165">
        <v>0.306975110376564</v>
      </c>
      <c r="AA8165">
        <v>0.72610664078822296</v>
      </c>
      <c r="AB8165">
        <v>23.078026245221501</v>
      </c>
      <c r="AC8165">
        <v>7.0489011448141195E-2</v>
      </c>
      <c r="AD8165">
        <v>0.57684129297949804</v>
      </c>
      <c r="AE8165">
        <v>-23.839866441184402</v>
      </c>
      <c r="AF8165">
        <v>4.6407610929182198E-2</v>
      </c>
      <c r="AG8165">
        <v>0.476038960109122</v>
      </c>
      <c r="AH8165">
        <v>24.041500289821101</v>
      </c>
      <c r="AI8165">
        <v>0.35038410267202102</v>
      </c>
      <c r="AJ8165">
        <v>0.78121606160956403</v>
      </c>
      <c r="AK8165">
        <v>-22.971111053837902</v>
      </c>
    </row>
    <row r="8166" spans="1:37" x14ac:dyDescent="0.2">
      <c r="A8166" t="s">
        <v>26850</v>
      </c>
      <c r="B8166">
        <v>46416130</v>
      </c>
      <c r="C8166">
        <v>46416275</v>
      </c>
      <c r="D8166">
        <v>146</v>
      </c>
      <c r="E8166" t="s">
        <v>27186</v>
      </c>
      <c r="F8166">
        <v>3</v>
      </c>
      <c r="G8166" t="s">
        <v>27187</v>
      </c>
      <c r="H8166" t="s">
        <v>31000</v>
      </c>
      <c r="I8166">
        <v>8</v>
      </c>
      <c r="J8166">
        <v>46579213</v>
      </c>
      <c r="K8166">
        <v>46614523</v>
      </c>
      <c r="L8166">
        <v>35311</v>
      </c>
      <c r="M8166">
        <v>2</v>
      </c>
      <c r="N8166">
        <v>389652</v>
      </c>
      <c r="O8166" t="s">
        <v>27183</v>
      </c>
      <c r="P8166">
        <v>198248</v>
      </c>
      <c r="Q8166" t="s">
        <v>27184</v>
      </c>
      <c r="R8166" t="s">
        <v>27185</v>
      </c>
      <c r="S8166" t="s">
        <v>36567</v>
      </c>
      <c r="T8166">
        <v>0.152084254673993</v>
      </c>
      <c r="U8166">
        <v>0.603102917160658</v>
      </c>
      <c r="V8166">
        <v>24.041500289821101</v>
      </c>
      <c r="W8166">
        <v>0.20525741147413201</v>
      </c>
      <c r="X8166">
        <v>0.704072456322962</v>
      </c>
      <c r="Y8166">
        <v>-23.839866441184402</v>
      </c>
      <c r="Z8166">
        <v>0.306975110376564</v>
      </c>
      <c r="AA8166">
        <v>0.72610664078822296</v>
      </c>
      <c r="AB8166">
        <v>23.078026245221501</v>
      </c>
      <c r="AC8166">
        <v>7.0489011448141195E-2</v>
      </c>
      <c r="AD8166">
        <v>0.57684129297949804</v>
      </c>
      <c r="AE8166">
        <v>-23.839866441184402</v>
      </c>
      <c r="AF8166">
        <v>4.6407610929182198E-2</v>
      </c>
      <c r="AG8166">
        <v>0.476038960109122</v>
      </c>
      <c r="AH8166">
        <v>24.041500289821101</v>
      </c>
      <c r="AI8166">
        <v>0.35038410267202102</v>
      </c>
      <c r="AJ8166">
        <v>0.78121606160956403</v>
      </c>
      <c r="AK8166">
        <v>-22.971111053837902</v>
      </c>
    </row>
    <row r="8167" spans="1:37" x14ac:dyDescent="0.2">
      <c r="A8167" t="s">
        <v>26850</v>
      </c>
      <c r="B8167">
        <v>47186469</v>
      </c>
      <c r="C8167">
        <v>47186620</v>
      </c>
      <c r="D8167">
        <v>152</v>
      </c>
      <c r="E8167" t="s">
        <v>27188</v>
      </c>
      <c r="F8167">
        <v>1</v>
      </c>
      <c r="G8167" t="s">
        <v>27189</v>
      </c>
      <c r="H8167" t="s">
        <v>31032</v>
      </c>
      <c r="I8167">
        <v>8</v>
      </c>
      <c r="J8167">
        <v>47189305</v>
      </c>
      <c r="K8167">
        <v>47189560</v>
      </c>
      <c r="L8167">
        <v>256</v>
      </c>
      <c r="M8167">
        <v>1</v>
      </c>
      <c r="N8167">
        <v>100287846</v>
      </c>
      <c r="O8167" t="s">
        <v>27190</v>
      </c>
      <c r="P8167">
        <v>-2685</v>
      </c>
      <c r="Q8167" t="s">
        <v>40</v>
      </c>
      <c r="R8167" t="s">
        <v>27191</v>
      </c>
      <c r="S8167" t="s">
        <v>36568</v>
      </c>
      <c r="T8167">
        <v>0.506551998792793</v>
      </c>
      <c r="U8167">
        <v>0.78288571403930396</v>
      </c>
      <c r="V8167">
        <v>1.62035268537287</v>
      </c>
      <c r="W8167">
        <v>0.10581976778403</v>
      </c>
      <c r="X8167">
        <v>0.704072456322962</v>
      </c>
      <c r="Y8167">
        <v>2.21336207420243</v>
      </c>
      <c r="Z8167">
        <v>0.47690667696080002</v>
      </c>
      <c r="AA8167">
        <v>0.84435025072159198</v>
      </c>
      <c r="AB8167">
        <v>1.0446428570249899</v>
      </c>
      <c r="AC8167">
        <v>0.40715378447724998</v>
      </c>
      <c r="AD8167">
        <v>0.82872126865393902</v>
      </c>
      <c r="AE8167">
        <v>1.2133620889833401</v>
      </c>
      <c r="AF8167">
        <v>0.68260490708937005</v>
      </c>
      <c r="AG8167">
        <v>0.83811790161578203</v>
      </c>
      <c r="AH8167">
        <v>1.62174800868473</v>
      </c>
      <c r="AI8167">
        <v>1.5417640996596701E-2</v>
      </c>
      <c r="AJ8167">
        <v>0.78121606160956403</v>
      </c>
      <c r="AK8167">
        <v>3.0821174842982701</v>
      </c>
    </row>
    <row r="8168" spans="1:37" x14ac:dyDescent="0.2">
      <c r="A8168" t="s">
        <v>26850</v>
      </c>
      <c r="B8168">
        <v>47302013</v>
      </c>
      <c r="C8168">
        <v>47302185</v>
      </c>
      <c r="D8168">
        <v>173</v>
      </c>
      <c r="E8168" t="s">
        <v>27192</v>
      </c>
      <c r="F8168">
        <v>2</v>
      </c>
      <c r="G8168" t="s">
        <v>27193</v>
      </c>
      <c r="H8168" t="s">
        <v>36569</v>
      </c>
      <c r="I8168">
        <v>8</v>
      </c>
      <c r="J8168">
        <v>47291053</v>
      </c>
      <c r="K8168">
        <v>47294428</v>
      </c>
      <c r="L8168">
        <v>3376</v>
      </c>
      <c r="M8168">
        <v>1</v>
      </c>
      <c r="N8168">
        <v>23514</v>
      </c>
      <c r="O8168" t="s">
        <v>27194</v>
      </c>
      <c r="P8168">
        <v>10960</v>
      </c>
      <c r="Q8168" t="s">
        <v>27195</v>
      </c>
      <c r="R8168" t="s">
        <v>27196</v>
      </c>
      <c r="S8168" t="s">
        <v>36570</v>
      </c>
      <c r="T8168">
        <v>0.32911398597860803</v>
      </c>
      <c r="U8168">
        <v>0.603102917160658</v>
      </c>
      <c r="V8168">
        <v>23.073841916102602</v>
      </c>
      <c r="W8168">
        <v>0.38920677604595899</v>
      </c>
      <c r="X8168">
        <v>0.704072456322962</v>
      </c>
      <c r="Y8168">
        <v>-22.872208079443201</v>
      </c>
      <c r="Z8168">
        <v>0.306975110376564</v>
      </c>
      <c r="AA8168">
        <v>0.72610664078822296</v>
      </c>
      <c r="AB8168">
        <v>23.271085416409299</v>
      </c>
      <c r="AC8168">
        <v>0.75388744886274095</v>
      </c>
      <c r="AD8168">
        <v>0.87989882095915395</v>
      </c>
      <c r="AE8168">
        <v>-0.41905318439696199</v>
      </c>
      <c r="AF8168">
        <v>0.64997455747578503</v>
      </c>
      <c r="AG8168">
        <v>0.80674443595273604</v>
      </c>
      <c r="AH8168">
        <v>0.694687589276624</v>
      </c>
      <c r="AI8168">
        <v>0.35038410267202102</v>
      </c>
      <c r="AJ8168">
        <v>0.78121606160956403</v>
      </c>
      <c r="AK8168">
        <v>-23.164170223456001</v>
      </c>
    </row>
    <row r="8169" spans="1:37" x14ac:dyDescent="0.2">
      <c r="A8169" t="s">
        <v>26850</v>
      </c>
      <c r="B8169">
        <v>48143649</v>
      </c>
      <c r="C8169">
        <v>48143839</v>
      </c>
      <c r="D8169">
        <v>191</v>
      </c>
      <c r="E8169" t="s">
        <v>27197</v>
      </c>
      <c r="F8169">
        <v>2</v>
      </c>
      <c r="G8169" t="s">
        <v>27198</v>
      </c>
      <c r="H8169" t="s">
        <v>31000</v>
      </c>
      <c r="I8169">
        <v>8</v>
      </c>
      <c r="J8169">
        <v>48049580</v>
      </c>
      <c r="K8169">
        <v>48061315</v>
      </c>
      <c r="L8169">
        <v>11736</v>
      </c>
      <c r="M8169">
        <v>1</v>
      </c>
      <c r="N8169">
        <v>7336</v>
      </c>
      <c r="O8169" t="s">
        <v>27199</v>
      </c>
      <c r="P8169">
        <v>94069</v>
      </c>
      <c r="Q8169" t="s">
        <v>27200</v>
      </c>
      <c r="R8169" t="s">
        <v>27201</v>
      </c>
      <c r="S8169" t="s">
        <v>36571</v>
      </c>
      <c r="T8169">
        <v>0.17308923567461099</v>
      </c>
      <c r="U8169">
        <v>0.603102917160658</v>
      </c>
      <c r="V8169">
        <v>-24.2607450896449</v>
      </c>
      <c r="W8169">
        <v>0.94541066367716797</v>
      </c>
      <c r="X8169">
        <v>0.95159051474143896</v>
      </c>
      <c r="Y8169">
        <v>-0.57844957090751503</v>
      </c>
      <c r="Z8169">
        <v>5.50355599158565E-2</v>
      </c>
      <c r="AA8169">
        <v>0.72610664078822296</v>
      </c>
      <c r="AB8169">
        <v>-24.2607450896449</v>
      </c>
      <c r="AC8169">
        <v>0.71753805159658501</v>
      </c>
      <c r="AD8169">
        <v>0.87989882095915395</v>
      </c>
      <c r="AE8169">
        <v>-1.57844938858777</v>
      </c>
      <c r="AF8169">
        <v>0.32549523997010099</v>
      </c>
      <c r="AG8169">
        <v>0.70473078222419605</v>
      </c>
      <c r="AH8169">
        <v>-23.331134482473999</v>
      </c>
      <c r="AI8169">
        <v>0.59609816080359102</v>
      </c>
      <c r="AJ8169">
        <v>0.78121606160956403</v>
      </c>
      <c r="AK8169">
        <v>0.29030579495194703</v>
      </c>
    </row>
    <row r="8170" spans="1:37" x14ac:dyDescent="0.2">
      <c r="A8170" t="s">
        <v>26850</v>
      </c>
      <c r="B8170">
        <v>48143839</v>
      </c>
      <c r="C8170">
        <v>48144029</v>
      </c>
      <c r="D8170">
        <v>191</v>
      </c>
      <c r="E8170" t="s">
        <v>27202</v>
      </c>
      <c r="F8170">
        <v>1</v>
      </c>
      <c r="G8170" t="s">
        <v>27203</v>
      </c>
      <c r="H8170" t="s">
        <v>31000</v>
      </c>
      <c r="I8170">
        <v>8</v>
      </c>
      <c r="J8170">
        <v>48049580</v>
      </c>
      <c r="K8170">
        <v>48061315</v>
      </c>
      <c r="L8170">
        <v>11736</v>
      </c>
      <c r="M8170">
        <v>1</v>
      </c>
      <c r="N8170">
        <v>7336</v>
      </c>
      <c r="O8170" t="s">
        <v>27199</v>
      </c>
      <c r="P8170">
        <v>94259</v>
      </c>
      <c r="Q8170" t="s">
        <v>27200</v>
      </c>
      <c r="R8170" t="s">
        <v>27201</v>
      </c>
      <c r="S8170" t="s">
        <v>36571</v>
      </c>
      <c r="T8170">
        <v>0.17308923567461099</v>
      </c>
      <c r="U8170">
        <v>0.603102917160658</v>
      </c>
      <c r="V8170">
        <v>-24.2607450896449</v>
      </c>
      <c r="W8170">
        <v>0.94541066367716797</v>
      </c>
      <c r="X8170">
        <v>0.95159051474143896</v>
      </c>
      <c r="Y8170">
        <v>-0.57844957090751503</v>
      </c>
      <c r="Z8170">
        <v>5.50355599158565E-2</v>
      </c>
      <c r="AA8170">
        <v>0.72610664078822296</v>
      </c>
      <c r="AB8170">
        <v>-24.2607450896449</v>
      </c>
      <c r="AC8170">
        <v>0.71753805159658501</v>
      </c>
      <c r="AD8170">
        <v>0.87989882095915395</v>
      </c>
      <c r="AE8170">
        <v>-1.57844938858777</v>
      </c>
      <c r="AF8170">
        <v>0.32549523997010099</v>
      </c>
      <c r="AG8170">
        <v>0.70473078222419605</v>
      </c>
      <c r="AH8170">
        <v>-23.331134482473999</v>
      </c>
      <c r="AI8170">
        <v>0.59609816080359102</v>
      </c>
      <c r="AJ8170">
        <v>0.78121606160956403</v>
      </c>
      <c r="AK8170">
        <v>0.29030579495194703</v>
      </c>
    </row>
    <row r="8171" spans="1:37" x14ac:dyDescent="0.2">
      <c r="A8171" t="s">
        <v>26850</v>
      </c>
      <c r="B8171">
        <v>48339203</v>
      </c>
      <c r="C8171">
        <v>48339389</v>
      </c>
      <c r="D8171">
        <v>187</v>
      </c>
      <c r="E8171" t="s">
        <v>27204</v>
      </c>
      <c r="F8171">
        <v>2</v>
      </c>
      <c r="G8171" t="s">
        <v>27205</v>
      </c>
      <c r="H8171" t="s">
        <v>31000</v>
      </c>
      <c r="I8171">
        <v>8</v>
      </c>
      <c r="J8171">
        <v>48515852</v>
      </c>
      <c r="K8171">
        <v>48518042</v>
      </c>
      <c r="L8171">
        <v>2191</v>
      </c>
      <c r="M8171">
        <v>2</v>
      </c>
      <c r="N8171">
        <v>105375822</v>
      </c>
      <c r="O8171" t="s">
        <v>27206</v>
      </c>
      <c r="P8171">
        <v>178653</v>
      </c>
      <c r="Q8171" t="s">
        <v>40</v>
      </c>
      <c r="R8171" t="s">
        <v>27207</v>
      </c>
      <c r="S8171" t="s">
        <v>36572</v>
      </c>
      <c r="T8171">
        <v>0.32911398597860803</v>
      </c>
      <c r="U8171">
        <v>0.603102917160658</v>
      </c>
      <c r="V8171">
        <v>24.775291678110499</v>
      </c>
      <c r="W8171">
        <v>0.94541066367716797</v>
      </c>
      <c r="X8171">
        <v>0.95159051474143896</v>
      </c>
      <c r="Y8171">
        <v>-0.45038826704720902</v>
      </c>
      <c r="Z8171">
        <v>0.306975110376564</v>
      </c>
      <c r="AA8171">
        <v>0.72610664078822296</v>
      </c>
      <c r="AB8171">
        <v>24.494002776715501</v>
      </c>
      <c r="AC8171">
        <v>0.71753805159658501</v>
      </c>
      <c r="AD8171">
        <v>0.87989882095915395</v>
      </c>
      <c r="AE8171">
        <v>-1.4503881880981799</v>
      </c>
      <c r="AF8171">
        <v>0.61410715005536498</v>
      </c>
      <c r="AG8171">
        <v>0.80674443595273604</v>
      </c>
      <c r="AH8171">
        <v>1.7260226148648501</v>
      </c>
      <c r="AI8171">
        <v>0.59609816080359102</v>
      </c>
      <c r="AJ8171">
        <v>0.78121606160956403</v>
      </c>
      <c r="AK8171">
        <v>0.41836715194445601</v>
      </c>
    </row>
    <row r="8172" spans="1:37" x14ac:dyDescent="0.2">
      <c r="A8172" t="s">
        <v>26850</v>
      </c>
      <c r="B8172">
        <v>48339389</v>
      </c>
      <c r="C8172">
        <v>48339575</v>
      </c>
      <c r="D8172">
        <v>187</v>
      </c>
      <c r="E8172" t="s">
        <v>27208</v>
      </c>
      <c r="F8172">
        <v>2</v>
      </c>
      <c r="G8172" t="s">
        <v>27209</v>
      </c>
      <c r="H8172" t="s">
        <v>31000</v>
      </c>
      <c r="I8172">
        <v>8</v>
      </c>
      <c r="J8172">
        <v>48515852</v>
      </c>
      <c r="K8172">
        <v>48518042</v>
      </c>
      <c r="L8172">
        <v>2191</v>
      </c>
      <c r="M8172">
        <v>2</v>
      </c>
      <c r="N8172">
        <v>105375822</v>
      </c>
      <c r="O8172" t="s">
        <v>27206</v>
      </c>
      <c r="P8172">
        <v>178467</v>
      </c>
      <c r="Q8172" t="s">
        <v>40</v>
      </c>
      <c r="R8172" t="s">
        <v>27207</v>
      </c>
      <c r="S8172" t="s">
        <v>36572</v>
      </c>
      <c r="T8172">
        <v>0.32911398597860803</v>
      </c>
      <c r="U8172">
        <v>0.603102917160658</v>
      </c>
      <c r="V8172">
        <v>24.775291678110499</v>
      </c>
      <c r="W8172">
        <v>0.94541066367716797</v>
      </c>
      <c r="X8172">
        <v>0.95159051474143896</v>
      </c>
      <c r="Y8172">
        <v>-0.45038826704720902</v>
      </c>
      <c r="Z8172">
        <v>0.306975110376564</v>
      </c>
      <c r="AA8172">
        <v>0.72610664078822296</v>
      </c>
      <c r="AB8172">
        <v>24.494002776715501</v>
      </c>
      <c r="AC8172">
        <v>0.71753805159658501</v>
      </c>
      <c r="AD8172">
        <v>0.87989882095915395</v>
      </c>
      <c r="AE8172">
        <v>-1.4503881880981799</v>
      </c>
      <c r="AF8172">
        <v>0.61410715005536498</v>
      </c>
      <c r="AG8172">
        <v>0.80674443595273604</v>
      </c>
      <c r="AH8172">
        <v>1.7260226148648501</v>
      </c>
      <c r="AI8172">
        <v>0.59609816080359102</v>
      </c>
      <c r="AJ8172">
        <v>0.78121606160956403</v>
      </c>
      <c r="AK8172">
        <v>0.41836715194445601</v>
      </c>
    </row>
    <row r="8173" spans="1:37" x14ac:dyDescent="0.2">
      <c r="A8173" t="s">
        <v>26850</v>
      </c>
      <c r="B8173">
        <v>48423643</v>
      </c>
      <c r="C8173">
        <v>48423794</v>
      </c>
      <c r="D8173">
        <v>152</v>
      </c>
      <c r="E8173" t="s">
        <v>27210</v>
      </c>
      <c r="F8173">
        <v>2</v>
      </c>
      <c r="G8173" t="s">
        <v>27211</v>
      </c>
      <c r="H8173" t="s">
        <v>31000</v>
      </c>
      <c r="I8173">
        <v>8</v>
      </c>
      <c r="J8173">
        <v>48515852</v>
      </c>
      <c r="K8173">
        <v>48518042</v>
      </c>
      <c r="L8173">
        <v>2191</v>
      </c>
      <c r="M8173">
        <v>2</v>
      </c>
      <c r="N8173">
        <v>105375822</v>
      </c>
      <c r="O8173" t="s">
        <v>27206</v>
      </c>
      <c r="P8173">
        <v>94248</v>
      </c>
      <c r="Q8173" t="s">
        <v>40</v>
      </c>
      <c r="R8173" t="s">
        <v>27207</v>
      </c>
      <c r="S8173" t="s">
        <v>36572</v>
      </c>
      <c r="T8173">
        <v>0.152084254673993</v>
      </c>
      <c r="U8173">
        <v>0.603102917160658</v>
      </c>
      <c r="V8173">
        <v>23.434749758960901</v>
      </c>
      <c r="W8173">
        <v>0.73975233503865201</v>
      </c>
      <c r="X8173">
        <v>0.95159051474143896</v>
      </c>
      <c r="Y8173">
        <v>1.2633117403963801</v>
      </c>
      <c r="Z8173">
        <v>4.24211440606354E-2</v>
      </c>
      <c r="AA8173">
        <v>0.72610664078822296</v>
      </c>
      <c r="AB8173">
        <v>24.353010813908099</v>
      </c>
      <c r="AC8173">
        <v>0.96964798063740798</v>
      </c>
      <c r="AD8173">
        <v>0.977123820210136</v>
      </c>
      <c r="AE8173">
        <v>0.63027091658229195</v>
      </c>
      <c r="AF8173">
        <v>0.78930504886633102</v>
      </c>
      <c r="AG8173">
        <v>0.89850360186608702</v>
      </c>
      <c r="AH8173">
        <v>-0.42501897586577603</v>
      </c>
      <c r="AI8173">
        <v>0.60469107925277399</v>
      </c>
      <c r="AJ8173">
        <v>0.78946725034689702</v>
      </c>
      <c r="AK8173">
        <v>1.47732296136366</v>
      </c>
    </row>
    <row r="8174" spans="1:37" x14ac:dyDescent="0.2">
      <c r="A8174" t="s">
        <v>26850</v>
      </c>
      <c r="B8174">
        <v>48702999</v>
      </c>
      <c r="C8174">
        <v>48703164</v>
      </c>
      <c r="D8174">
        <v>166</v>
      </c>
      <c r="E8174" t="s">
        <v>27212</v>
      </c>
      <c r="F8174">
        <v>6</v>
      </c>
      <c r="G8174" t="s">
        <v>27213</v>
      </c>
      <c r="H8174" t="s">
        <v>31000</v>
      </c>
      <c r="I8174">
        <v>8</v>
      </c>
      <c r="J8174">
        <v>48713634</v>
      </c>
      <c r="K8174">
        <v>48729789</v>
      </c>
      <c r="L8174">
        <v>16156</v>
      </c>
      <c r="M8174">
        <v>2</v>
      </c>
      <c r="N8174">
        <v>79645</v>
      </c>
      <c r="O8174" t="s">
        <v>27214</v>
      </c>
      <c r="P8174">
        <v>26625</v>
      </c>
      <c r="Q8174" t="s">
        <v>27215</v>
      </c>
      <c r="R8174" t="s">
        <v>27216</v>
      </c>
      <c r="S8174" t="s">
        <v>36573</v>
      </c>
      <c r="T8174">
        <v>0.152084254673993</v>
      </c>
      <c r="U8174">
        <v>0.603102917160658</v>
      </c>
      <c r="V8174">
        <v>23.488707837544599</v>
      </c>
      <c r="W8174">
        <v>0.20525741147413201</v>
      </c>
      <c r="X8174">
        <v>0.704072456322962</v>
      </c>
      <c r="Y8174">
        <v>-24.5597374713962</v>
      </c>
      <c r="Z8174">
        <v>0.203350924423461</v>
      </c>
      <c r="AA8174">
        <v>0.72610664078822296</v>
      </c>
      <c r="AB8174">
        <v>23.933254875081499</v>
      </c>
      <c r="AC8174">
        <v>0.283630615332017</v>
      </c>
      <c r="AD8174">
        <v>0.68253123924728298</v>
      </c>
      <c r="AE8174">
        <v>-4.0700749097765199</v>
      </c>
      <c r="AF8174">
        <v>0.23669707478149901</v>
      </c>
      <c r="AG8174">
        <v>0.69020448338054297</v>
      </c>
      <c r="AH8174">
        <v>0.27427690608587302</v>
      </c>
      <c r="AI8174">
        <v>0.24456414000292601</v>
      </c>
      <c r="AJ8174">
        <v>0.78121606160956403</v>
      </c>
      <c r="AK8174">
        <v>-23.8263396780929</v>
      </c>
    </row>
    <row r="8175" spans="1:37" x14ac:dyDescent="0.2">
      <c r="A8175" t="s">
        <v>26850</v>
      </c>
      <c r="B8175">
        <v>48703164</v>
      </c>
      <c r="C8175">
        <v>48703329</v>
      </c>
      <c r="D8175">
        <v>166</v>
      </c>
      <c r="E8175" t="s">
        <v>27217</v>
      </c>
      <c r="F8175">
        <v>2</v>
      </c>
      <c r="G8175" t="s">
        <v>27218</v>
      </c>
      <c r="H8175" t="s">
        <v>31000</v>
      </c>
      <c r="I8175">
        <v>8</v>
      </c>
      <c r="J8175">
        <v>48713634</v>
      </c>
      <c r="K8175">
        <v>48729789</v>
      </c>
      <c r="L8175">
        <v>16156</v>
      </c>
      <c r="M8175">
        <v>2</v>
      </c>
      <c r="N8175">
        <v>79645</v>
      </c>
      <c r="O8175" t="s">
        <v>27214</v>
      </c>
      <c r="P8175">
        <v>26460</v>
      </c>
      <c r="Q8175" t="s">
        <v>27215</v>
      </c>
      <c r="R8175" t="s">
        <v>27216</v>
      </c>
      <c r="S8175" t="s">
        <v>36573</v>
      </c>
      <c r="T8175">
        <v>0.152084254673993</v>
      </c>
      <c r="U8175">
        <v>0.603102917160658</v>
      </c>
      <c r="V8175">
        <v>23.488707837544599</v>
      </c>
      <c r="W8175">
        <v>0.20525741147413201</v>
      </c>
      <c r="X8175">
        <v>0.704072456322962</v>
      </c>
      <c r="Y8175">
        <v>-24.5597374713962</v>
      </c>
      <c r="Z8175">
        <v>0.203350924423461</v>
      </c>
      <c r="AA8175">
        <v>0.72610664078822296</v>
      </c>
      <c r="AB8175">
        <v>23.933254875081499</v>
      </c>
      <c r="AC8175">
        <v>0.283630615332017</v>
      </c>
      <c r="AD8175">
        <v>0.68253123924728298</v>
      </c>
      <c r="AE8175">
        <v>-4.0700749097765199</v>
      </c>
      <c r="AF8175">
        <v>0.23669707478149901</v>
      </c>
      <c r="AG8175">
        <v>0.69020448338054297</v>
      </c>
      <c r="AH8175">
        <v>0.27427690608587302</v>
      </c>
      <c r="AI8175">
        <v>0.24456414000292601</v>
      </c>
      <c r="AJ8175">
        <v>0.78121606160956403</v>
      </c>
      <c r="AK8175">
        <v>-23.8263396780929</v>
      </c>
    </row>
    <row r="8176" spans="1:37" x14ac:dyDescent="0.2">
      <c r="A8176" t="s">
        <v>26850</v>
      </c>
      <c r="B8176">
        <v>48703329</v>
      </c>
      <c r="C8176">
        <v>48703494</v>
      </c>
      <c r="D8176">
        <v>166</v>
      </c>
      <c r="E8176" t="s">
        <v>27219</v>
      </c>
      <c r="F8176">
        <v>3</v>
      </c>
      <c r="G8176" t="s">
        <v>27220</v>
      </c>
      <c r="H8176" t="s">
        <v>31000</v>
      </c>
      <c r="I8176">
        <v>8</v>
      </c>
      <c r="J8176">
        <v>48713634</v>
      </c>
      <c r="K8176">
        <v>48729789</v>
      </c>
      <c r="L8176">
        <v>16156</v>
      </c>
      <c r="M8176">
        <v>2</v>
      </c>
      <c r="N8176">
        <v>79645</v>
      </c>
      <c r="O8176" t="s">
        <v>27214</v>
      </c>
      <c r="P8176">
        <v>26295</v>
      </c>
      <c r="Q8176" t="s">
        <v>27215</v>
      </c>
      <c r="R8176" t="s">
        <v>27216</v>
      </c>
      <c r="S8176" t="s">
        <v>36573</v>
      </c>
      <c r="T8176">
        <v>0.152084254673993</v>
      </c>
      <c r="U8176">
        <v>0.603102917160658</v>
      </c>
      <c r="V8176">
        <v>23.488707837544599</v>
      </c>
      <c r="W8176">
        <v>0.20525741147413201</v>
      </c>
      <c r="X8176">
        <v>0.704072456322962</v>
      </c>
      <c r="Y8176">
        <v>-24.5597374713962</v>
      </c>
      <c r="Z8176">
        <v>0.203350924423461</v>
      </c>
      <c r="AA8176">
        <v>0.72610664078822296</v>
      </c>
      <c r="AB8176">
        <v>23.933254875081499</v>
      </c>
      <c r="AC8176">
        <v>0.283630615332017</v>
      </c>
      <c r="AD8176">
        <v>0.68253123924728298</v>
      </c>
      <c r="AE8176">
        <v>-4.0700749097765199</v>
      </c>
      <c r="AF8176">
        <v>0.23669707478149901</v>
      </c>
      <c r="AG8176">
        <v>0.69020448338054297</v>
      </c>
      <c r="AH8176">
        <v>0.27427690608587302</v>
      </c>
      <c r="AI8176">
        <v>0.24456414000292601</v>
      </c>
      <c r="AJ8176">
        <v>0.78121606160956403</v>
      </c>
      <c r="AK8176">
        <v>-23.8263396780929</v>
      </c>
    </row>
    <row r="8177" spans="1:37" x14ac:dyDescent="0.2">
      <c r="A8177" t="s">
        <v>26850</v>
      </c>
      <c r="B8177">
        <v>48798992</v>
      </c>
      <c r="C8177">
        <v>48799167</v>
      </c>
      <c r="D8177">
        <v>176</v>
      </c>
      <c r="E8177" t="s">
        <v>27221</v>
      </c>
      <c r="F8177">
        <v>2</v>
      </c>
      <c r="G8177" t="s">
        <v>27222</v>
      </c>
      <c r="H8177" t="s">
        <v>31000</v>
      </c>
      <c r="I8177">
        <v>8</v>
      </c>
      <c r="J8177">
        <v>48818293</v>
      </c>
      <c r="K8177">
        <v>48824062</v>
      </c>
      <c r="L8177">
        <v>5770</v>
      </c>
      <c r="M8177">
        <v>1</v>
      </c>
      <c r="N8177">
        <v>105375825</v>
      </c>
      <c r="O8177" t="s">
        <v>27223</v>
      </c>
      <c r="P8177">
        <v>-19126</v>
      </c>
      <c r="Q8177" t="s">
        <v>40</v>
      </c>
      <c r="R8177" t="s">
        <v>27224</v>
      </c>
      <c r="S8177" t="s">
        <v>36574</v>
      </c>
      <c r="T8177">
        <v>0.17308923567461099</v>
      </c>
      <c r="U8177">
        <v>0.603102917160658</v>
      </c>
      <c r="V8177">
        <v>-23.3088189789684</v>
      </c>
      <c r="W8177">
        <v>0.20525741147413201</v>
      </c>
      <c r="X8177">
        <v>0.704072456322962</v>
      </c>
      <c r="Y8177">
        <v>-23.177574458913199</v>
      </c>
      <c r="Z8177">
        <v>0.26789404493740199</v>
      </c>
      <c r="AA8177">
        <v>0.72610664078822296</v>
      </c>
      <c r="AB8177">
        <v>-0.30817636796089998</v>
      </c>
      <c r="AC8177">
        <v>0.32081866871113202</v>
      </c>
      <c r="AD8177">
        <v>0.68773325147593101</v>
      </c>
      <c r="AE8177">
        <v>-0.13945714689488001</v>
      </c>
      <c r="AF8177">
        <v>0.22065000948199101</v>
      </c>
      <c r="AG8177">
        <v>0.68151250837662902</v>
      </c>
      <c r="AH8177">
        <v>-23.701103905537799</v>
      </c>
      <c r="AI8177">
        <v>0.24456414000292601</v>
      </c>
      <c r="AJ8177">
        <v>0.78121606160956403</v>
      </c>
      <c r="AK8177">
        <v>-23.630714582935699</v>
      </c>
    </row>
    <row r="8178" spans="1:37" x14ac:dyDescent="0.2">
      <c r="A8178" t="s">
        <v>26850</v>
      </c>
      <c r="B8178">
        <v>48799167</v>
      </c>
      <c r="C8178">
        <v>48799342</v>
      </c>
      <c r="D8178">
        <v>176</v>
      </c>
      <c r="E8178" t="s">
        <v>27225</v>
      </c>
      <c r="F8178">
        <v>2</v>
      </c>
      <c r="G8178" t="s">
        <v>27226</v>
      </c>
      <c r="H8178" t="s">
        <v>31000</v>
      </c>
      <c r="I8178">
        <v>8</v>
      </c>
      <c r="J8178">
        <v>48818293</v>
      </c>
      <c r="K8178">
        <v>48824062</v>
      </c>
      <c r="L8178">
        <v>5770</v>
      </c>
      <c r="M8178">
        <v>1</v>
      </c>
      <c r="N8178">
        <v>105375825</v>
      </c>
      <c r="O8178" t="s">
        <v>27223</v>
      </c>
      <c r="P8178">
        <v>-18951</v>
      </c>
      <c r="Q8178" t="s">
        <v>40</v>
      </c>
      <c r="R8178" t="s">
        <v>27224</v>
      </c>
      <c r="S8178" t="s">
        <v>36574</v>
      </c>
      <c r="T8178">
        <v>0.17308923567461099</v>
      </c>
      <c r="U8178">
        <v>0.603102917160658</v>
      </c>
      <c r="V8178">
        <v>-23.3088189789684</v>
      </c>
      <c r="W8178">
        <v>0.20525741147413201</v>
      </c>
      <c r="X8178">
        <v>0.704072456322962</v>
      </c>
      <c r="Y8178">
        <v>-23.177574458913199</v>
      </c>
      <c r="Z8178">
        <v>0.26789404493740199</v>
      </c>
      <c r="AA8178">
        <v>0.72610664078822296</v>
      </c>
      <c r="AB8178">
        <v>-0.30817636796089998</v>
      </c>
      <c r="AC8178">
        <v>0.32081866871113202</v>
      </c>
      <c r="AD8178">
        <v>0.68773325147593101</v>
      </c>
      <c r="AE8178">
        <v>-0.13945714689488001</v>
      </c>
      <c r="AF8178">
        <v>0.22065000948199101</v>
      </c>
      <c r="AG8178">
        <v>0.68151250837662902</v>
      </c>
      <c r="AH8178">
        <v>-23.701103905537799</v>
      </c>
      <c r="AI8178">
        <v>0.24456414000292601</v>
      </c>
      <c r="AJ8178">
        <v>0.78121606160956403</v>
      </c>
      <c r="AK8178">
        <v>-23.630714582935699</v>
      </c>
    </row>
    <row r="8179" spans="1:37" x14ac:dyDescent="0.2">
      <c r="A8179" t="s">
        <v>26850</v>
      </c>
      <c r="B8179">
        <v>50597126</v>
      </c>
      <c r="C8179">
        <v>50597268</v>
      </c>
      <c r="D8179">
        <v>143</v>
      </c>
      <c r="E8179" t="s">
        <v>27227</v>
      </c>
      <c r="F8179">
        <v>1</v>
      </c>
      <c r="G8179" t="s">
        <v>27228</v>
      </c>
      <c r="H8179" t="s">
        <v>36575</v>
      </c>
      <c r="I8179">
        <v>8</v>
      </c>
      <c r="J8179">
        <v>50553050</v>
      </c>
      <c r="K8179">
        <v>50709183</v>
      </c>
      <c r="L8179">
        <v>156134</v>
      </c>
      <c r="M8179">
        <v>1</v>
      </c>
      <c r="N8179">
        <v>54212</v>
      </c>
      <c r="O8179" t="s">
        <v>27229</v>
      </c>
      <c r="P8179">
        <v>44076</v>
      </c>
      <c r="Q8179" t="s">
        <v>27230</v>
      </c>
      <c r="R8179" t="s">
        <v>27231</v>
      </c>
      <c r="S8179" t="s">
        <v>36576</v>
      </c>
      <c r="T8179">
        <v>0.35387198439864398</v>
      </c>
      <c r="U8179">
        <v>0.603102917160658</v>
      </c>
      <c r="V8179">
        <v>-20.798601222019901</v>
      </c>
      <c r="W8179">
        <v>0.428214032775322</v>
      </c>
      <c r="X8179">
        <v>0.73460997439807996</v>
      </c>
      <c r="Y8179">
        <v>4.5609422479866497</v>
      </c>
      <c r="Z8179">
        <v>0.93459220503170903</v>
      </c>
      <c r="AA8179">
        <v>0.99919698600769702</v>
      </c>
      <c r="AB8179">
        <v>3.3922231232568101</v>
      </c>
      <c r="AC8179">
        <v>0.85817338719172098</v>
      </c>
      <c r="AD8179">
        <v>0.94068432309766403</v>
      </c>
      <c r="AE8179">
        <v>3.5609422846894998</v>
      </c>
      <c r="AF8179">
        <v>0.22065000948199101</v>
      </c>
      <c r="AG8179">
        <v>0.68151250837662902</v>
      </c>
      <c r="AH8179">
        <v>-24.2264528183773</v>
      </c>
      <c r="AI8179">
        <v>0.170234813229591</v>
      </c>
      <c r="AJ8179">
        <v>0.78121606160956403</v>
      </c>
      <c r="AK8179">
        <v>5.4296969990498196</v>
      </c>
    </row>
    <row r="8180" spans="1:37" x14ac:dyDescent="0.2">
      <c r="A8180" t="s">
        <v>26850</v>
      </c>
      <c r="B8180">
        <v>51901619</v>
      </c>
      <c r="C8180">
        <v>51901770</v>
      </c>
      <c r="D8180">
        <v>152</v>
      </c>
      <c r="E8180" t="s">
        <v>27232</v>
      </c>
      <c r="F8180">
        <v>0</v>
      </c>
      <c r="G8180" t="s">
        <v>27233</v>
      </c>
      <c r="H8180" t="s">
        <v>30999</v>
      </c>
      <c r="I8180">
        <v>8</v>
      </c>
      <c r="J8180">
        <v>51899734</v>
      </c>
      <c r="K8180">
        <v>51911729</v>
      </c>
      <c r="L8180">
        <v>11996</v>
      </c>
      <c r="M8180">
        <v>1</v>
      </c>
      <c r="N8180">
        <v>102724330</v>
      </c>
      <c r="O8180" t="s">
        <v>27234</v>
      </c>
      <c r="P8180">
        <v>1885</v>
      </c>
      <c r="Q8180" t="s">
        <v>27235</v>
      </c>
      <c r="R8180" t="s">
        <v>27236</v>
      </c>
      <c r="S8180" t="s">
        <v>36577</v>
      </c>
      <c r="T8180">
        <v>0.152084254673993</v>
      </c>
      <c r="U8180">
        <v>0.603102917160658</v>
      </c>
      <c r="V8180">
        <v>24.931961423614101</v>
      </c>
      <c r="W8180">
        <v>0.20525741147413201</v>
      </c>
      <c r="X8180">
        <v>0.704072456322962</v>
      </c>
      <c r="Y8180">
        <v>-24.730327569205201</v>
      </c>
      <c r="Z8180">
        <v>0.306975110376564</v>
      </c>
      <c r="AA8180">
        <v>0.72610664078822296</v>
      </c>
      <c r="AB8180">
        <v>23.9684873424575</v>
      </c>
      <c r="AC8180">
        <v>7.0489011448141195E-2</v>
      </c>
      <c r="AD8180">
        <v>0.57684129297949804</v>
      </c>
      <c r="AE8180">
        <v>-24.730327569205201</v>
      </c>
      <c r="AF8180">
        <v>4.6407610929182198E-2</v>
      </c>
      <c r="AG8180">
        <v>0.476038960109122</v>
      </c>
      <c r="AH8180">
        <v>24.931961423614101</v>
      </c>
      <c r="AI8180">
        <v>0.35038410267202102</v>
      </c>
      <c r="AJ8180">
        <v>0.78121606160956403</v>
      </c>
      <c r="AK8180">
        <v>-23.8615721453018</v>
      </c>
    </row>
    <row r="8181" spans="1:37" x14ac:dyDescent="0.2">
      <c r="A8181" t="s">
        <v>26850</v>
      </c>
      <c r="B8181">
        <v>52364151</v>
      </c>
      <c r="C8181">
        <v>52364303</v>
      </c>
      <c r="D8181">
        <v>153</v>
      </c>
      <c r="E8181" t="s">
        <v>27237</v>
      </c>
      <c r="F8181">
        <v>0</v>
      </c>
      <c r="G8181" t="s">
        <v>27238</v>
      </c>
      <c r="H8181" t="s">
        <v>36578</v>
      </c>
      <c r="I8181">
        <v>8</v>
      </c>
      <c r="J8181">
        <v>52110839</v>
      </c>
      <c r="K8181">
        <v>52409743</v>
      </c>
      <c r="L8181">
        <v>298905</v>
      </c>
      <c r="M8181">
        <v>2</v>
      </c>
      <c r="N8181">
        <v>9705</v>
      </c>
      <c r="O8181" t="s">
        <v>27239</v>
      </c>
      <c r="P8181">
        <v>45440</v>
      </c>
      <c r="Q8181" t="s">
        <v>27240</v>
      </c>
      <c r="R8181" t="s">
        <v>27241</v>
      </c>
      <c r="S8181" t="s">
        <v>36579</v>
      </c>
      <c r="T8181">
        <v>0.76553425578064005</v>
      </c>
      <c r="U8181">
        <v>0.98077402964937099</v>
      </c>
      <c r="V8181">
        <v>0.51202448813392998</v>
      </c>
      <c r="W8181">
        <v>0.86214887914709604</v>
      </c>
      <c r="X8181">
        <v>0.95159051474143896</v>
      </c>
      <c r="Y8181">
        <v>0.58800002479916902</v>
      </c>
      <c r="Z8181">
        <v>0.66737024370042597</v>
      </c>
      <c r="AA8181">
        <v>0.84521697243271998</v>
      </c>
      <c r="AB8181">
        <v>0.92300155782300497</v>
      </c>
      <c r="AC8181">
        <v>0.24375949707049099</v>
      </c>
      <c r="AD8181">
        <v>0.68253123924728298</v>
      </c>
      <c r="AE8181">
        <v>0.94749592285343298</v>
      </c>
      <c r="AF8181">
        <v>0.404601834984604</v>
      </c>
      <c r="AG8181">
        <v>0.80674443595273604</v>
      </c>
      <c r="AH8181">
        <v>-0.21970584549476399</v>
      </c>
      <c r="AI8181">
        <v>0.47608922693487898</v>
      </c>
      <c r="AJ8181">
        <v>0.78121606160956403</v>
      </c>
      <c r="AK8181">
        <v>-0.10127322403902</v>
      </c>
    </row>
    <row r="8182" spans="1:37" x14ac:dyDescent="0.2">
      <c r="A8182" t="s">
        <v>26850</v>
      </c>
      <c r="B8182">
        <v>52376028</v>
      </c>
      <c r="C8182">
        <v>52376179</v>
      </c>
      <c r="D8182">
        <v>152</v>
      </c>
      <c r="E8182" t="s">
        <v>27242</v>
      </c>
      <c r="F8182">
        <v>1</v>
      </c>
      <c r="G8182" t="s">
        <v>27243</v>
      </c>
      <c r="H8182" t="s">
        <v>36578</v>
      </c>
      <c r="I8182">
        <v>8</v>
      </c>
      <c r="J8182">
        <v>52110839</v>
      </c>
      <c r="K8182">
        <v>52409743</v>
      </c>
      <c r="L8182">
        <v>298905</v>
      </c>
      <c r="M8182">
        <v>2</v>
      </c>
      <c r="N8182">
        <v>9705</v>
      </c>
      <c r="O8182" t="s">
        <v>27239</v>
      </c>
      <c r="P8182">
        <v>33564</v>
      </c>
      <c r="Q8182" t="s">
        <v>27240</v>
      </c>
      <c r="R8182" t="s">
        <v>27241</v>
      </c>
      <c r="S8182" t="s">
        <v>36579</v>
      </c>
      <c r="T8182" t="s">
        <v>40</v>
      </c>
      <c r="U8182" t="s">
        <v>40</v>
      </c>
      <c r="V8182">
        <v>0</v>
      </c>
      <c r="W8182">
        <v>0.89107655920673101</v>
      </c>
      <c r="X8182">
        <v>0.95159051474143896</v>
      </c>
      <c r="Y8182">
        <v>0.908599495424118</v>
      </c>
      <c r="Z8182">
        <v>0.48464167878831399</v>
      </c>
      <c r="AA8182">
        <v>0.84435025072159198</v>
      </c>
      <c r="AB8182">
        <v>22.740556915135201</v>
      </c>
      <c r="AC8182">
        <v>0.75388744886274095</v>
      </c>
      <c r="AD8182">
        <v>0.87989882095915395</v>
      </c>
      <c r="AE8182">
        <v>-9.1400439901493394E-2</v>
      </c>
      <c r="AF8182">
        <v>0.501741946288212</v>
      </c>
      <c r="AG8182">
        <v>0.80674443595273604</v>
      </c>
      <c r="AH8182">
        <v>-22.704031044388699</v>
      </c>
      <c r="AI8182">
        <v>0.56157887380500204</v>
      </c>
      <c r="AJ8182">
        <v>0.78121606160956403</v>
      </c>
      <c r="AK8182">
        <v>1.77735486185213</v>
      </c>
    </row>
    <row r="8183" spans="1:37" x14ac:dyDescent="0.2">
      <c r="A8183" t="s">
        <v>26850</v>
      </c>
      <c r="B8183">
        <v>53775730</v>
      </c>
      <c r="C8183">
        <v>53775939</v>
      </c>
      <c r="D8183">
        <v>210</v>
      </c>
      <c r="E8183" t="s">
        <v>27244</v>
      </c>
      <c r="F8183">
        <v>9</v>
      </c>
      <c r="G8183" t="s">
        <v>27245</v>
      </c>
      <c r="H8183" t="s">
        <v>36580</v>
      </c>
      <c r="I8183">
        <v>8</v>
      </c>
      <c r="J8183">
        <v>53756262</v>
      </c>
      <c r="K8183">
        <v>53772065</v>
      </c>
      <c r="L8183">
        <v>15804</v>
      </c>
      <c r="M8183">
        <v>2</v>
      </c>
      <c r="N8183">
        <v>51606</v>
      </c>
      <c r="O8183" t="s">
        <v>27246</v>
      </c>
      <c r="P8183">
        <v>-3665</v>
      </c>
      <c r="Q8183" t="s">
        <v>27247</v>
      </c>
      <c r="R8183" t="s">
        <v>27248</v>
      </c>
      <c r="S8183" t="s">
        <v>36581</v>
      </c>
      <c r="T8183">
        <v>0.32911398597860803</v>
      </c>
      <c r="U8183">
        <v>0.603102917160658</v>
      </c>
      <c r="V8183">
        <v>23.296234314096001</v>
      </c>
      <c r="W8183">
        <v>0.89107655920673101</v>
      </c>
      <c r="X8183">
        <v>0.95159051474143896</v>
      </c>
      <c r="Y8183">
        <v>1.56483589126421</v>
      </c>
      <c r="Z8183">
        <v>0.203350924423461</v>
      </c>
      <c r="AA8183">
        <v>0.72610664078822296</v>
      </c>
      <c r="AB8183">
        <v>25.020913496067301</v>
      </c>
      <c r="AC8183">
        <v>0.85817338719172098</v>
      </c>
      <c r="AD8183">
        <v>0.94068432309766403</v>
      </c>
      <c r="AE8183">
        <v>1.7205344739424</v>
      </c>
      <c r="AF8183">
        <v>0.98343762640780896</v>
      </c>
      <c r="AG8183">
        <v>1</v>
      </c>
      <c r="AH8183">
        <v>-1.4449000549100299</v>
      </c>
      <c r="AI8183">
        <v>0.95029317176085903</v>
      </c>
      <c r="AJ8183">
        <v>0.98621344597861504</v>
      </c>
      <c r="AK8183">
        <v>0.43324813583168198</v>
      </c>
    </row>
    <row r="8184" spans="1:37" x14ac:dyDescent="0.2">
      <c r="A8184" t="s">
        <v>26850</v>
      </c>
      <c r="B8184">
        <v>53775939</v>
      </c>
      <c r="C8184">
        <v>53776148</v>
      </c>
      <c r="D8184">
        <v>210</v>
      </c>
      <c r="E8184" t="s">
        <v>27249</v>
      </c>
      <c r="F8184">
        <v>14</v>
      </c>
      <c r="G8184" t="s">
        <v>27250</v>
      </c>
      <c r="H8184" t="s">
        <v>36580</v>
      </c>
      <c r="I8184">
        <v>8</v>
      </c>
      <c r="J8184">
        <v>53756262</v>
      </c>
      <c r="K8184">
        <v>53772065</v>
      </c>
      <c r="L8184">
        <v>15804</v>
      </c>
      <c r="M8184">
        <v>2</v>
      </c>
      <c r="N8184">
        <v>51606</v>
      </c>
      <c r="O8184" t="s">
        <v>27246</v>
      </c>
      <c r="P8184">
        <v>-3874</v>
      </c>
      <c r="Q8184" t="s">
        <v>27247</v>
      </c>
      <c r="R8184" t="s">
        <v>27248</v>
      </c>
      <c r="S8184" t="s">
        <v>36581</v>
      </c>
      <c r="T8184">
        <v>0.32911398597860803</v>
      </c>
      <c r="U8184">
        <v>0.603102917160658</v>
      </c>
      <c r="V8184">
        <v>23.296234314096001</v>
      </c>
      <c r="W8184">
        <v>0.89107655920673101</v>
      </c>
      <c r="X8184">
        <v>0.95159051474143896</v>
      </c>
      <c r="Y8184">
        <v>1.56483589126421</v>
      </c>
      <c r="Z8184">
        <v>0.203350924423461</v>
      </c>
      <c r="AA8184">
        <v>0.72610664078822296</v>
      </c>
      <c r="AB8184">
        <v>25.020913496067301</v>
      </c>
      <c r="AC8184">
        <v>0.85817338719172098</v>
      </c>
      <c r="AD8184">
        <v>0.94068432309766403</v>
      </c>
      <c r="AE8184">
        <v>1.7205344739424</v>
      </c>
      <c r="AF8184">
        <v>0.98343762640780896</v>
      </c>
      <c r="AG8184">
        <v>1</v>
      </c>
      <c r="AH8184">
        <v>-1.4449000549100299</v>
      </c>
      <c r="AI8184">
        <v>0.95029317176085903</v>
      </c>
      <c r="AJ8184">
        <v>0.98621344597861504</v>
      </c>
      <c r="AK8184">
        <v>0.43324813583168198</v>
      </c>
    </row>
    <row r="8185" spans="1:37" x14ac:dyDescent="0.2">
      <c r="A8185" t="s">
        <v>26850</v>
      </c>
      <c r="B8185">
        <v>54008385</v>
      </c>
      <c r="C8185">
        <v>54008570</v>
      </c>
      <c r="D8185">
        <v>186</v>
      </c>
      <c r="E8185" t="s">
        <v>27251</v>
      </c>
      <c r="F8185">
        <v>2</v>
      </c>
      <c r="G8185" t="s">
        <v>27252</v>
      </c>
      <c r="H8185" t="s">
        <v>36582</v>
      </c>
      <c r="I8185">
        <v>8</v>
      </c>
      <c r="J8185">
        <v>53993704</v>
      </c>
      <c r="K8185">
        <v>54021929</v>
      </c>
      <c r="L8185">
        <v>28226</v>
      </c>
      <c r="M8185">
        <v>2</v>
      </c>
      <c r="N8185">
        <v>6917</v>
      </c>
      <c r="O8185" t="s">
        <v>27253</v>
      </c>
      <c r="P8185">
        <v>13359</v>
      </c>
      <c r="Q8185" t="s">
        <v>27254</v>
      </c>
      <c r="R8185" t="s">
        <v>27255</v>
      </c>
      <c r="S8185" t="s">
        <v>36583</v>
      </c>
      <c r="T8185">
        <v>0.35387198439864398</v>
      </c>
      <c r="U8185">
        <v>0.603102917160658</v>
      </c>
      <c r="V8185">
        <v>-22.314358692913501</v>
      </c>
      <c r="W8185">
        <v>0.38920677604595899</v>
      </c>
      <c r="X8185">
        <v>0.704072456322962</v>
      </c>
      <c r="Y8185">
        <v>-22.183114185979999</v>
      </c>
      <c r="Z8185">
        <v>0.184235113180511</v>
      </c>
      <c r="AA8185">
        <v>0.72610664078822296</v>
      </c>
      <c r="AB8185">
        <v>-22.314358692913501</v>
      </c>
      <c r="AC8185">
        <v>0.21073619169722799</v>
      </c>
      <c r="AD8185">
        <v>0.68253123924728298</v>
      </c>
      <c r="AE8185">
        <v>-22.183114185979999</v>
      </c>
      <c r="AF8185">
        <v>0.501741946288212</v>
      </c>
      <c r="AG8185">
        <v>0.80674443595273604</v>
      </c>
      <c r="AH8185">
        <v>-21.3847482710799</v>
      </c>
      <c r="AI8185">
        <v>0.52399907623471598</v>
      </c>
      <c r="AJ8185">
        <v>0.78121606160956403</v>
      </c>
      <c r="AK8185">
        <v>-21.314358969533199</v>
      </c>
    </row>
    <row r="8186" spans="1:37" x14ac:dyDescent="0.2">
      <c r="A8186" t="s">
        <v>26850</v>
      </c>
      <c r="B8186">
        <v>54008570</v>
      </c>
      <c r="C8186">
        <v>54008755</v>
      </c>
      <c r="D8186">
        <v>186</v>
      </c>
      <c r="E8186" t="s">
        <v>27256</v>
      </c>
      <c r="F8186">
        <v>1</v>
      </c>
      <c r="G8186" t="s">
        <v>27257</v>
      </c>
      <c r="H8186" t="s">
        <v>36582</v>
      </c>
      <c r="I8186">
        <v>8</v>
      </c>
      <c r="J8186">
        <v>53993704</v>
      </c>
      <c r="K8186">
        <v>54021929</v>
      </c>
      <c r="L8186">
        <v>28226</v>
      </c>
      <c r="M8186">
        <v>2</v>
      </c>
      <c r="N8186">
        <v>6917</v>
      </c>
      <c r="O8186" t="s">
        <v>27253</v>
      </c>
      <c r="P8186">
        <v>13174</v>
      </c>
      <c r="Q8186" t="s">
        <v>27254</v>
      </c>
      <c r="R8186" t="s">
        <v>27255</v>
      </c>
      <c r="S8186" t="s">
        <v>36583</v>
      </c>
      <c r="T8186">
        <v>0.35387198439864398</v>
      </c>
      <c r="U8186">
        <v>0.603102917160658</v>
      </c>
      <c r="V8186">
        <v>-22.314358692913501</v>
      </c>
      <c r="W8186">
        <v>0.38920677604595899</v>
      </c>
      <c r="X8186">
        <v>0.704072456322962</v>
      </c>
      <c r="Y8186">
        <v>-22.183114185979999</v>
      </c>
      <c r="Z8186">
        <v>0.184235113180511</v>
      </c>
      <c r="AA8186">
        <v>0.72610664078822296</v>
      </c>
      <c r="AB8186">
        <v>-22.314358692913501</v>
      </c>
      <c r="AC8186">
        <v>0.21073619169722799</v>
      </c>
      <c r="AD8186">
        <v>0.68253123924728298</v>
      </c>
      <c r="AE8186">
        <v>-22.183114185979999</v>
      </c>
      <c r="AF8186">
        <v>0.501741946288212</v>
      </c>
      <c r="AG8186">
        <v>0.80674443595273604</v>
      </c>
      <c r="AH8186">
        <v>-21.3847482710799</v>
      </c>
      <c r="AI8186">
        <v>0.52399907623471598</v>
      </c>
      <c r="AJ8186">
        <v>0.78121606160956403</v>
      </c>
      <c r="AK8186">
        <v>-21.314358969533199</v>
      </c>
    </row>
    <row r="8187" spans="1:37" x14ac:dyDescent="0.2">
      <c r="A8187" t="s">
        <v>26850</v>
      </c>
      <c r="B8187">
        <v>54076307</v>
      </c>
      <c r="C8187">
        <v>54076453</v>
      </c>
      <c r="D8187">
        <v>147</v>
      </c>
      <c r="E8187" t="s">
        <v>27258</v>
      </c>
      <c r="F8187">
        <v>2</v>
      </c>
      <c r="G8187" t="s">
        <v>27259</v>
      </c>
      <c r="H8187" t="s">
        <v>36584</v>
      </c>
      <c r="I8187">
        <v>8</v>
      </c>
      <c r="J8187">
        <v>54047963</v>
      </c>
      <c r="K8187">
        <v>54052898</v>
      </c>
      <c r="L8187">
        <v>4936</v>
      </c>
      <c r="M8187">
        <v>2</v>
      </c>
      <c r="N8187">
        <v>10434</v>
      </c>
      <c r="O8187" t="s">
        <v>27260</v>
      </c>
      <c r="P8187">
        <v>-23409</v>
      </c>
      <c r="Q8187" t="s">
        <v>27261</v>
      </c>
      <c r="R8187" t="s">
        <v>27262</v>
      </c>
      <c r="S8187" t="s">
        <v>36585</v>
      </c>
      <c r="T8187" t="s">
        <v>40</v>
      </c>
      <c r="U8187" t="s">
        <v>40</v>
      </c>
      <c r="V8187">
        <v>0</v>
      </c>
      <c r="W8187">
        <v>0.29261482077562401</v>
      </c>
      <c r="X8187">
        <v>0.704072456322962</v>
      </c>
      <c r="Y8187">
        <v>23.971266472757101</v>
      </c>
      <c r="Z8187">
        <v>0.48464167878831399</v>
      </c>
      <c r="AA8187">
        <v>0.84435025072159198</v>
      </c>
      <c r="AB8187">
        <v>22.933791859676401</v>
      </c>
      <c r="AC8187">
        <v>0.45677901822897599</v>
      </c>
      <c r="AD8187">
        <v>0.82872126865393902</v>
      </c>
      <c r="AE8187">
        <v>22.971266560478199</v>
      </c>
      <c r="AF8187">
        <v>0.501741946288212</v>
      </c>
      <c r="AG8187">
        <v>0.80674443595273604</v>
      </c>
      <c r="AH8187">
        <v>-22.897265988268199</v>
      </c>
      <c r="AI8187">
        <v>0.14667288820271701</v>
      </c>
      <c r="AJ8187">
        <v>0.78121606160956403</v>
      </c>
      <c r="AK8187">
        <v>23.971266472757101</v>
      </c>
    </row>
    <row r="8188" spans="1:37" x14ac:dyDescent="0.2">
      <c r="A8188" t="s">
        <v>26850</v>
      </c>
      <c r="B8188">
        <v>55002703</v>
      </c>
      <c r="C8188">
        <v>55002870</v>
      </c>
      <c r="D8188">
        <v>168</v>
      </c>
      <c r="E8188" t="s">
        <v>27263</v>
      </c>
      <c r="F8188">
        <v>2</v>
      </c>
      <c r="G8188" t="s">
        <v>27264</v>
      </c>
      <c r="H8188" t="s">
        <v>31000</v>
      </c>
      <c r="I8188">
        <v>8</v>
      </c>
      <c r="J8188">
        <v>55102028</v>
      </c>
      <c r="K8188">
        <v>55542054</v>
      </c>
      <c r="L8188">
        <v>440027</v>
      </c>
      <c r="M8188">
        <v>1</v>
      </c>
      <c r="N8188">
        <v>114786</v>
      </c>
      <c r="O8188" t="s">
        <v>27265</v>
      </c>
      <c r="P8188">
        <v>-99158</v>
      </c>
      <c r="Q8188" t="s">
        <v>27266</v>
      </c>
      <c r="R8188" t="s">
        <v>27267</v>
      </c>
      <c r="S8188" t="s">
        <v>36586</v>
      </c>
      <c r="T8188">
        <v>0.54421053469192604</v>
      </c>
      <c r="U8188">
        <v>0.80321479550967601</v>
      </c>
      <c r="V8188">
        <v>1.5242769535018701</v>
      </c>
      <c r="W8188">
        <v>0.603737492139787</v>
      </c>
      <c r="X8188">
        <v>0.91126914691574001</v>
      </c>
      <c r="Y8188">
        <v>-0.61380829015272798</v>
      </c>
      <c r="Z8188">
        <v>0.1566407157293</v>
      </c>
      <c r="AA8188">
        <v>0.72610664078822296</v>
      </c>
      <c r="AB8188">
        <v>1.9962357801478801</v>
      </c>
      <c r="AC8188">
        <v>0.469713004540048</v>
      </c>
      <c r="AD8188">
        <v>0.84721801401975505</v>
      </c>
      <c r="AE8188">
        <v>-1.05066551856751</v>
      </c>
      <c r="AF8188">
        <v>0.62342812055430197</v>
      </c>
      <c r="AG8188">
        <v>0.80674443595273604</v>
      </c>
      <c r="AH8188">
        <v>-4.9400500533994002E-2</v>
      </c>
      <c r="AI8188">
        <v>0.78044173838539699</v>
      </c>
      <c r="AJ8188">
        <v>0.92808185275216604</v>
      </c>
      <c r="AK8188">
        <v>-7.5905810368936705E-2</v>
      </c>
    </row>
    <row r="8189" spans="1:37" x14ac:dyDescent="0.2">
      <c r="A8189" t="s">
        <v>26850</v>
      </c>
      <c r="B8189">
        <v>55091592</v>
      </c>
      <c r="C8189">
        <v>55091734</v>
      </c>
      <c r="D8189">
        <v>143</v>
      </c>
      <c r="E8189" t="s">
        <v>27268</v>
      </c>
      <c r="F8189">
        <v>1</v>
      </c>
      <c r="G8189" t="s">
        <v>27269</v>
      </c>
      <c r="H8189" t="s">
        <v>31000</v>
      </c>
      <c r="I8189">
        <v>8</v>
      </c>
      <c r="J8189">
        <v>55102028</v>
      </c>
      <c r="K8189">
        <v>55542054</v>
      </c>
      <c r="L8189">
        <v>440027</v>
      </c>
      <c r="M8189">
        <v>1</v>
      </c>
      <c r="N8189">
        <v>114786</v>
      </c>
      <c r="O8189" t="s">
        <v>27265</v>
      </c>
      <c r="P8189">
        <v>-10294</v>
      </c>
      <c r="Q8189" t="s">
        <v>27266</v>
      </c>
      <c r="R8189" t="s">
        <v>27267</v>
      </c>
      <c r="S8189" t="s">
        <v>36586</v>
      </c>
      <c r="T8189">
        <v>0.323300140219206</v>
      </c>
      <c r="U8189">
        <v>0.603102917160658</v>
      </c>
      <c r="V8189">
        <v>-0.93518810356233195</v>
      </c>
      <c r="W8189">
        <v>0.85739061170441999</v>
      </c>
      <c r="X8189">
        <v>0.95159051474143896</v>
      </c>
      <c r="Y8189">
        <v>0.36519894753931498</v>
      </c>
      <c r="Z8189">
        <v>0.356094662962533</v>
      </c>
      <c r="AA8189">
        <v>0.81332655330779302</v>
      </c>
      <c r="AB8189">
        <v>5.2202865910635297E-2</v>
      </c>
      <c r="AC8189">
        <v>0.75716389160250297</v>
      </c>
      <c r="AD8189">
        <v>0.88228037595068098</v>
      </c>
      <c r="AE8189">
        <v>-0.42097020193506302</v>
      </c>
      <c r="AF8189">
        <v>0.39902384492512899</v>
      </c>
      <c r="AG8189">
        <v>0.80674443595273604</v>
      </c>
      <c r="AH8189">
        <v>-1.28504994587525</v>
      </c>
      <c r="AI8189">
        <v>0.93272529076338095</v>
      </c>
      <c r="AJ8189">
        <v>0.98621344597861504</v>
      </c>
      <c r="AK8189">
        <v>1.0074503693675301</v>
      </c>
    </row>
    <row r="8190" spans="1:37" x14ac:dyDescent="0.2">
      <c r="A8190" t="s">
        <v>26850</v>
      </c>
      <c r="B8190">
        <v>55274279</v>
      </c>
      <c r="C8190">
        <v>55274469</v>
      </c>
      <c r="D8190">
        <v>191</v>
      </c>
      <c r="E8190" t="s">
        <v>27270</v>
      </c>
      <c r="F8190">
        <v>1</v>
      </c>
      <c r="G8190" t="s">
        <v>27271</v>
      </c>
      <c r="H8190" t="s">
        <v>36587</v>
      </c>
      <c r="I8190">
        <v>8</v>
      </c>
      <c r="J8190">
        <v>55161483</v>
      </c>
      <c r="K8190">
        <v>55164451</v>
      </c>
      <c r="L8190">
        <v>2969</v>
      </c>
      <c r="M8190">
        <v>1</v>
      </c>
      <c r="N8190">
        <v>105375844</v>
      </c>
      <c r="O8190" t="s">
        <v>27272</v>
      </c>
      <c r="P8190">
        <v>112796</v>
      </c>
      <c r="Q8190" t="s">
        <v>40</v>
      </c>
      <c r="R8190" t="s">
        <v>27273</v>
      </c>
      <c r="S8190" t="s">
        <v>36588</v>
      </c>
      <c r="T8190" t="s">
        <v>40</v>
      </c>
      <c r="U8190" t="s">
        <v>40</v>
      </c>
      <c r="V8190">
        <v>0</v>
      </c>
      <c r="W8190" t="s">
        <v>40</v>
      </c>
      <c r="X8190" t="s">
        <v>40</v>
      </c>
      <c r="Y8190">
        <v>0</v>
      </c>
      <c r="Z8190">
        <v>0.48464167878831399</v>
      </c>
      <c r="AA8190">
        <v>0.84435025072159198</v>
      </c>
      <c r="AB8190">
        <v>21.293455469673699</v>
      </c>
      <c r="AC8190">
        <v>0.45677901822897599</v>
      </c>
      <c r="AD8190">
        <v>0.82872126865393902</v>
      </c>
      <c r="AE8190">
        <v>21.330930160699701</v>
      </c>
      <c r="AF8190">
        <v>0.501741946288212</v>
      </c>
      <c r="AG8190">
        <v>0.80674443595273604</v>
      </c>
      <c r="AH8190">
        <v>-21.2569296080413</v>
      </c>
      <c r="AI8190">
        <v>0.52399907623471598</v>
      </c>
      <c r="AJ8190">
        <v>0.78121606160956403</v>
      </c>
      <c r="AK8190">
        <v>-21.1865403089352</v>
      </c>
    </row>
    <row r="8191" spans="1:37" x14ac:dyDescent="0.2">
      <c r="A8191" t="s">
        <v>26850</v>
      </c>
      <c r="B8191">
        <v>55274469</v>
      </c>
      <c r="C8191">
        <v>55274659</v>
      </c>
      <c r="D8191">
        <v>191</v>
      </c>
      <c r="E8191" t="s">
        <v>27274</v>
      </c>
      <c r="F8191">
        <v>5</v>
      </c>
      <c r="G8191" t="s">
        <v>27275</v>
      </c>
      <c r="H8191" t="s">
        <v>36587</v>
      </c>
      <c r="I8191">
        <v>8</v>
      </c>
      <c r="J8191">
        <v>55161483</v>
      </c>
      <c r="K8191">
        <v>55164451</v>
      </c>
      <c r="L8191">
        <v>2969</v>
      </c>
      <c r="M8191">
        <v>1</v>
      </c>
      <c r="N8191">
        <v>105375844</v>
      </c>
      <c r="O8191" t="s">
        <v>27272</v>
      </c>
      <c r="P8191">
        <v>112986</v>
      </c>
      <c r="Q8191" t="s">
        <v>40</v>
      </c>
      <c r="R8191" t="s">
        <v>27273</v>
      </c>
      <c r="S8191" t="s">
        <v>36588</v>
      </c>
      <c r="T8191">
        <v>0.35387198439864398</v>
      </c>
      <c r="U8191">
        <v>0.603102917160658</v>
      </c>
      <c r="V8191">
        <v>-20.1864407729541</v>
      </c>
      <c r="W8191">
        <v>0.29261482077562401</v>
      </c>
      <c r="X8191">
        <v>0.704072456322962</v>
      </c>
      <c r="Y8191">
        <v>20.330830567140101</v>
      </c>
      <c r="Z8191">
        <v>0.69013698642955401</v>
      </c>
      <c r="AA8191">
        <v>0.84521697243271998</v>
      </c>
      <c r="AB8191">
        <v>1.1070146967196</v>
      </c>
      <c r="AC8191">
        <v>0.27780950890804001</v>
      </c>
      <c r="AD8191">
        <v>0.68253123924728298</v>
      </c>
      <c r="AE8191">
        <v>21.652838118653701</v>
      </c>
      <c r="AF8191">
        <v>0.32549523997010099</v>
      </c>
      <c r="AG8191">
        <v>0.70473078222419605</v>
      </c>
      <c r="AH8191">
        <v>-21.578837560238501</v>
      </c>
      <c r="AI8191">
        <v>0.59609816080359102</v>
      </c>
      <c r="AJ8191">
        <v>0.78121606160956403</v>
      </c>
      <c r="AK8191">
        <v>-0.85570974179514103</v>
      </c>
    </row>
    <row r="8192" spans="1:37" x14ac:dyDescent="0.2">
      <c r="A8192" t="s">
        <v>26850</v>
      </c>
      <c r="B8192">
        <v>55310988</v>
      </c>
      <c r="C8192">
        <v>55311130</v>
      </c>
      <c r="D8192">
        <v>143</v>
      </c>
      <c r="E8192" t="s">
        <v>27276</v>
      </c>
      <c r="F8192">
        <v>1</v>
      </c>
      <c r="G8192" t="s">
        <v>27277</v>
      </c>
      <c r="H8192" t="s">
        <v>36587</v>
      </c>
      <c r="I8192">
        <v>8</v>
      </c>
      <c r="J8192">
        <v>55449509</v>
      </c>
      <c r="K8192">
        <v>55455139</v>
      </c>
      <c r="L8192">
        <v>5631</v>
      </c>
      <c r="M8192">
        <v>2</v>
      </c>
      <c r="N8192">
        <v>100133234</v>
      </c>
      <c r="O8192" t="s">
        <v>27278</v>
      </c>
      <c r="P8192">
        <v>144009</v>
      </c>
      <c r="Q8192" t="s">
        <v>27279</v>
      </c>
      <c r="R8192" t="s">
        <v>27280</v>
      </c>
      <c r="S8192" t="s">
        <v>36589</v>
      </c>
      <c r="T8192">
        <v>0.32911398597860803</v>
      </c>
      <c r="U8192">
        <v>0.603102917160658</v>
      </c>
      <c r="V8192">
        <v>23.621816904149298</v>
      </c>
      <c r="W8192">
        <v>0.89107655920673101</v>
      </c>
      <c r="X8192">
        <v>0.95159051474143896</v>
      </c>
      <c r="Y8192">
        <v>1.10780297240755</v>
      </c>
      <c r="Z8192">
        <v>0.306975110376564</v>
      </c>
      <c r="AA8192">
        <v>0.72610664078822296</v>
      </c>
      <c r="AB8192">
        <v>24.133614189160401</v>
      </c>
      <c r="AC8192">
        <v>0.75388744886274095</v>
      </c>
      <c r="AD8192">
        <v>0.87989882095915395</v>
      </c>
      <c r="AE8192">
        <v>0.107803032044438</v>
      </c>
      <c r="AF8192">
        <v>0.64997455747578503</v>
      </c>
      <c r="AG8192">
        <v>0.80674443595273604</v>
      </c>
      <c r="AH8192">
        <v>0.167831387526932</v>
      </c>
      <c r="AI8192">
        <v>0.56157887380500204</v>
      </c>
      <c r="AJ8192">
        <v>0.78121606160956403</v>
      </c>
      <c r="AK8192">
        <v>1.97655833295419</v>
      </c>
    </row>
    <row r="8193" spans="1:37" x14ac:dyDescent="0.2">
      <c r="A8193" t="s">
        <v>26850</v>
      </c>
      <c r="B8193">
        <v>55894273</v>
      </c>
      <c r="C8193">
        <v>55894442</v>
      </c>
      <c r="D8193">
        <v>170</v>
      </c>
      <c r="E8193" t="s">
        <v>27281</v>
      </c>
      <c r="F8193">
        <v>0</v>
      </c>
      <c r="G8193" t="s">
        <v>27282</v>
      </c>
      <c r="H8193" t="s">
        <v>36590</v>
      </c>
      <c r="I8193">
        <v>8</v>
      </c>
      <c r="J8193">
        <v>55902723</v>
      </c>
      <c r="K8193">
        <v>55902855</v>
      </c>
      <c r="L8193">
        <v>133</v>
      </c>
      <c r="M8193">
        <v>2</v>
      </c>
      <c r="N8193">
        <v>109617001</v>
      </c>
      <c r="O8193" t="s">
        <v>27283</v>
      </c>
      <c r="P8193">
        <v>8413</v>
      </c>
      <c r="Q8193" t="s">
        <v>27284</v>
      </c>
      <c r="R8193" t="s">
        <v>27285</v>
      </c>
      <c r="S8193" t="s">
        <v>36591</v>
      </c>
      <c r="T8193">
        <v>0.35387198439864398</v>
      </c>
      <c r="U8193">
        <v>0.603102917160658</v>
      </c>
      <c r="V8193">
        <v>-21.8768591866421</v>
      </c>
      <c r="W8193">
        <v>0.89107655920673101</v>
      </c>
      <c r="X8193">
        <v>0.95159051474143896</v>
      </c>
      <c r="Y8193">
        <v>1.8630817293942099</v>
      </c>
      <c r="Z8193">
        <v>0.69013698642955401</v>
      </c>
      <c r="AA8193">
        <v>0.84521697243271998</v>
      </c>
      <c r="AB8193">
        <v>0.69436264509513701</v>
      </c>
      <c r="AC8193">
        <v>0.75388744886274095</v>
      </c>
      <c r="AD8193">
        <v>0.87989882095915395</v>
      </c>
      <c r="AE8193">
        <v>0.86308184217853601</v>
      </c>
      <c r="AF8193">
        <v>0.32549523997010099</v>
      </c>
      <c r="AG8193">
        <v>0.70473078222419605</v>
      </c>
      <c r="AH8193">
        <v>-22.949112531945399</v>
      </c>
      <c r="AI8193">
        <v>0.56157887380500204</v>
      </c>
      <c r="AJ8193">
        <v>0.78121606160956403</v>
      </c>
      <c r="AK8193">
        <v>2.73183685717976</v>
      </c>
    </row>
    <row r="8194" spans="1:37" x14ac:dyDescent="0.2">
      <c r="A8194" t="s">
        <v>26850</v>
      </c>
      <c r="B8194">
        <v>55894442</v>
      </c>
      <c r="C8194">
        <v>55894611</v>
      </c>
      <c r="D8194">
        <v>170</v>
      </c>
      <c r="E8194" t="s">
        <v>27286</v>
      </c>
      <c r="F8194">
        <v>2</v>
      </c>
      <c r="G8194" t="s">
        <v>27287</v>
      </c>
      <c r="H8194" t="s">
        <v>36590</v>
      </c>
      <c r="I8194">
        <v>8</v>
      </c>
      <c r="J8194">
        <v>55902723</v>
      </c>
      <c r="K8194">
        <v>55902855</v>
      </c>
      <c r="L8194">
        <v>133</v>
      </c>
      <c r="M8194">
        <v>2</v>
      </c>
      <c r="N8194">
        <v>109617001</v>
      </c>
      <c r="O8194" t="s">
        <v>27283</v>
      </c>
      <c r="P8194">
        <v>8244</v>
      </c>
      <c r="Q8194" t="s">
        <v>27284</v>
      </c>
      <c r="R8194" t="s">
        <v>27285</v>
      </c>
      <c r="S8194" t="s">
        <v>36591</v>
      </c>
      <c r="T8194">
        <v>0.35387198439864398</v>
      </c>
      <c r="U8194">
        <v>0.603102917160658</v>
      </c>
      <c r="V8194">
        <v>-21.8768591866421</v>
      </c>
      <c r="W8194">
        <v>0.89107655920673101</v>
      </c>
      <c r="X8194">
        <v>0.95159051474143896</v>
      </c>
      <c r="Y8194">
        <v>1.6406893268551499</v>
      </c>
      <c r="Z8194">
        <v>0.69013698642955401</v>
      </c>
      <c r="AA8194">
        <v>0.84521697243271998</v>
      </c>
      <c r="AB8194">
        <v>0.47197026234279799</v>
      </c>
      <c r="AC8194">
        <v>0.75388744886274095</v>
      </c>
      <c r="AD8194">
        <v>0.87989882095915395</v>
      </c>
      <c r="AE8194">
        <v>0.64068945843686098</v>
      </c>
      <c r="AF8194">
        <v>0.32549523997010099</v>
      </c>
      <c r="AG8194">
        <v>0.70473078222419605</v>
      </c>
      <c r="AH8194">
        <v>-22.785539298729301</v>
      </c>
      <c r="AI8194">
        <v>0.56157887380500204</v>
      </c>
      <c r="AJ8194">
        <v>0.78121606160956403</v>
      </c>
      <c r="AK8194">
        <v>2.5094444546407</v>
      </c>
    </row>
    <row r="8195" spans="1:37" x14ac:dyDescent="0.2">
      <c r="A8195" t="s">
        <v>26850</v>
      </c>
      <c r="B8195">
        <v>55917111</v>
      </c>
      <c r="C8195">
        <v>55917297</v>
      </c>
      <c r="D8195">
        <v>187</v>
      </c>
      <c r="E8195" t="s">
        <v>27288</v>
      </c>
      <c r="F8195">
        <v>2</v>
      </c>
      <c r="G8195" t="s">
        <v>27289</v>
      </c>
      <c r="H8195" t="s">
        <v>36590</v>
      </c>
      <c r="I8195">
        <v>8</v>
      </c>
      <c r="J8195">
        <v>55902723</v>
      </c>
      <c r="K8195">
        <v>55902855</v>
      </c>
      <c r="L8195">
        <v>133</v>
      </c>
      <c r="M8195">
        <v>2</v>
      </c>
      <c r="N8195">
        <v>109617001</v>
      </c>
      <c r="O8195" t="s">
        <v>27283</v>
      </c>
      <c r="P8195">
        <v>-14256</v>
      </c>
      <c r="Q8195" t="s">
        <v>27284</v>
      </c>
      <c r="R8195" t="s">
        <v>27285</v>
      </c>
      <c r="S8195" t="s">
        <v>36591</v>
      </c>
      <c r="T8195">
        <v>0.152084254673993</v>
      </c>
      <c r="U8195">
        <v>0.603102917160658</v>
      </c>
      <c r="V8195">
        <v>24.5820845606133</v>
      </c>
      <c r="W8195">
        <v>0.94541066367716797</v>
      </c>
      <c r="X8195">
        <v>0.95159051474143896</v>
      </c>
      <c r="Y8195">
        <v>-1.04826167588926</v>
      </c>
      <c r="Z8195">
        <v>0.306975110376564</v>
      </c>
      <c r="AA8195">
        <v>0.72610664078822296</v>
      </c>
      <c r="AB8195">
        <v>23.618610491208301</v>
      </c>
      <c r="AC8195">
        <v>0.71753805159658501</v>
      </c>
      <c r="AD8195">
        <v>0.87989882095915395</v>
      </c>
      <c r="AE8195">
        <v>-2.04826148470833</v>
      </c>
      <c r="AF8195">
        <v>4.6407610929182198E-2</v>
      </c>
      <c r="AG8195">
        <v>0.476038960109122</v>
      </c>
      <c r="AH8195">
        <v>24.5820845606133</v>
      </c>
      <c r="AI8195">
        <v>0.59609816080359102</v>
      </c>
      <c r="AJ8195">
        <v>0.78121606160956403</v>
      </c>
      <c r="AK8195">
        <v>-0.17950628553564599</v>
      </c>
    </row>
    <row r="8196" spans="1:37" x14ac:dyDescent="0.2">
      <c r="A8196" t="s">
        <v>26850</v>
      </c>
      <c r="B8196">
        <v>55917297</v>
      </c>
      <c r="C8196">
        <v>55917483</v>
      </c>
      <c r="D8196">
        <v>187</v>
      </c>
      <c r="E8196" t="s">
        <v>27290</v>
      </c>
      <c r="F8196">
        <v>1</v>
      </c>
      <c r="G8196" t="s">
        <v>27291</v>
      </c>
      <c r="H8196" t="s">
        <v>36590</v>
      </c>
      <c r="I8196">
        <v>8</v>
      </c>
      <c r="J8196">
        <v>55902723</v>
      </c>
      <c r="K8196">
        <v>55902855</v>
      </c>
      <c r="L8196">
        <v>133</v>
      </c>
      <c r="M8196">
        <v>2</v>
      </c>
      <c r="N8196">
        <v>109617001</v>
      </c>
      <c r="O8196" t="s">
        <v>27283</v>
      </c>
      <c r="P8196">
        <v>-14442</v>
      </c>
      <c r="Q8196" t="s">
        <v>27284</v>
      </c>
      <c r="R8196" t="s">
        <v>27285</v>
      </c>
      <c r="S8196" t="s">
        <v>36591</v>
      </c>
      <c r="T8196">
        <v>0.152084254673993</v>
      </c>
      <c r="U8196">
        <v>0.603102917160658</v>
      </c>
      <c r="V8196">
        <v>24.5820845606133</v>
      </c>
      <c r="W8196">
        <v>0.94541066367716797</v>
      </c>
      <c r="X8196">
        <v>0.95159051474143896</v>
      </c>
      <c r="Y8196">
        <v>-1.04826167588926</v>
      </c>
      <c r="Z8196">
        <v>0.306975110376564</v>
      </c>
      <c r="AA8196">
        <v>0.72610664078822296</v>
      </c>
      <c r="AB8196">
        <v>23.618610491208301</v>
      </c>
      <c r="AC8196">
        <v>0.71753805159658501</v>
      </c>
      <c r="AD8196">
        <v>0.87989882095915395</v>
      </c>
      <c r="AE8196">
        <v>-2.04826148470833</v>
      </c>
      <c r="AF8196">
        <v>4.6407610929182198E-2</v>
      </c>
      <c r="AG8196">
        <v>0.476038960109122</v>
      </c>
      <c r="AH8196">
        <v>24.5820845606133</v>
      </c>
      <c r="AI8196">
        <v>0.59609816080359102</v>
      </c>
      <c r="AJ8196">
        <v>0.78121606160956403</v>
      </c>
      <c r="AK8196">
        <v>-0.17950628553564599</v>
      </c>
    </row>
    <row r="8197" spans="1:37" x14ac:dyDescent="0.2">
      <c r="A8197" t="s">
        <v>26850</v>
      </c>
      <c r="B8197">
        <v>56189947</v>
      </c>
      <c r="C8197">
        <v>56190129</v>
      </c>
      <c r="D8197">
        <v>183</v>
      </c>
      <c r="E8197" t="s">
        <v>27292</v>
      </c>
      <c r="F8197">
        <v>1</v>
      </c>
      <c r="G8197" t="s">
        <v>27293</v>
      </c>
      <c r="H8197" t="s">
        <v>36592</v>
      </c>
      <c r="I8197">
        <v>8</v>
      </c>
      <c r="J8197">
        <v>56166034</v>
      </c>
      <c r="K8197">
        <v>56171424</v>
      </c>
      <c r="L8197">
        <v>5391</v>
      </c>
      <c r="M8197">
        <v>2</v>
      </c>
      <c r="N8197">
        <v>5324</v>
      </c>
      <c r="O8197" t="s">
        <v>27294</v>
      </c>
      <c r="P8197">
        <v>-18523</v>
      </c>
      <c r="Q8197" t="s">
        <v>27295</v>
      </c>
      <c r="R8197" t="s">
        <v>24534</v>
      </c>
      <c r="S8197" t="s">
        <v>36593</v>
      </c>
      <c r="T8197">
        <v>0.97213403838398904</v>
      </c>
      <c r="U8197">
        <v>1</v>
      </c>
      <c r="V8197">
        <v>0.37966191898510099</v>
      </c>
      <c r="W8197">
        <v>0.49709177864118298</v>
      </c>
      <c r="X8197">
        <v>0.78363289935355196</v>
      </c>
      <c r="Y8197">
        <v>0.72194850641053199</v>
      </c>
      <c r="Z8197">
        <v>0.93459220503170903</v>
      </c>
      <c r="AA8197">
        <v>0.99919698600769702</v>
      </c>
      <c r="AB8197">
        <v>0.63417591909267301</v>
      </c>
      <c r="AC8197">
        <v>0.92091778829119397</v>
      </c>
      <c r="AD8197">
        <v>0.94068432309766403</v>
      </c>
      <c r="AE8197">
        <v>-0.278051432519899</v>
      </c>
      <c r="AF8197">
        <v>1</v>
      </c>
      <c r="AG8197">
        <v>1</v>
      </c>
      <c r="AH8197">
        <v>-9.3066239547068899E-2</v>
      </c>
      <c r="AI8197">
        <v>0.197630579561902</v>
      </c>
      <c r="AJ8197">
        <v>0.78121606160956403</v>
      </c>
      <c r="AK8197">
        <v>1.5907038899216599</v>
      </c>
    </row>
    <row r="8198" spans="1:37" x14ac:dyDescent="0.2">
      <c r="A8198" t="s">
        <v>26850</v>
      </c>
      <c r="B8198">
        <v>57278685</v>
      </c>
      <c r="C8198">
        <v>57278837</v>
      </c>
      <c r="D8198">
        <v>153</v>
      </c>
      <c r="E8198" t="s">
        <v>27296</v>
      </c>
      <c r="F8198">
        <v>4</v>
      </c>
      <c r="G8198" t="s">
        <v>27297</v>
      </c>
      <c r="H8198" t="s">
        <v>30987</v>
      </c>
      <c r="I8198">
        <v>8</v>
      </c>
      <c r="J8198">
        <v>57279543</v>
      </c>
      <c r="K8198">
        <v>57286968</v>
      </c>
      <c r="L8198">
        <v>7426</v>
      </c>
      <c r="M8198">
        <v>1</v>
      </c>
      <c r="N8198">
        <v>26138</v>
      </c>
      <c r="O8198" t="s">
        <v>27298</v>
      </c>
      <c r="P8198">
        <v>-706</v>
      </c>
      <c r="Q8198" t="s">
        <v>27299</v>
      </c>
      <c r="R8198" t="s">
        <v>27300</v>
      </c>
      <c r="S8198" t="s">
        <v>36594</v>
      </c>
      <c r="T8198">
        <v>0.32911398597860803</v>
      </c>
      <c r="U8198">
        <v>0.603102917160658</v>
      </c>
      <c r="V8198">
        <v>23.8099458721634</v>
      </c>
      <c r="W8198">
        <v>0.29261482077562401</v>
      </c>
      <c r="X8198">
        <v>0.704072456322962</v>
      </c>
      <c r="Y8198">
        <v>23.758919929283699</v>
      </c>
      <c r="Z8198">
        <v>0.48464167878831399</v>
      </c>
      <c r="AA8198">
        <v>0.84435025072159198</v>
      </c>
      <c r="AB8198">
        <v>22.846471841383</v>
      </c>
      <c r="AC8198">
        <v>0.27780950890804001</v>
      </c>
      <c r="AD8198">
        <v>0.68253123924728298</v>
      </c>
      <c r="AE8198">
        <v>23.8227871429639</v>
      </c>
      <c r="AF8198">
        <v>0.16793847098801201</v>
      </c>
      <c r="AG8198">
        <v>0.68151250837662902</v>
      </c>
      <c r="AH8198">
        <v>23.8099458721634</v>
      </c>
      <c r="AI8198">
        <v>0.59609816080359102</v>
      </c>
      <c r="AJ8198">
        <v>0.78121606160956403</v>
      </c>
      <c r="AK8198">
        <v>1.01936327710236</v>
      </c>
    </row>
    <row r="8199" spans="1:37" x14ac:dyDescent="0.2">
      <c r="A8199" t="s">
        <v>26850</v>
      </c>
      <c r="B8199">
        <v>57278837</v>
      </c>
      <c r="C8199">
        <v>57278989</v>
      </c>
      <c r="D8199">
        <v>153</v>
      </c>
      <c r="E8199" t="s">
        <v>27301</v>
      </c>
      <c r="F8199">
        <v>10</v>
      </c>
      <c r="G8199" t="s">
        <v>27302</v>
      </c>
      <c r="H8199" t="s">
        <v>30987</v>
      </c>
      <c r="I8199">
        <v>8</v>
      </c>
      <c r="J8199">
        <v>57279543</v>
      </c>
      <c r="K8199">
        <v>57286968</v>
      </c>
      <c r="L8199">
        <v>7426</v>
      </c>
      <c r="M8199">
        <v>1</v>
      </c>
      <c r="N8199">
        <v>26138</v>
      </c>
      <c r="O8199" t="s">
        <v>27298</v>
      </c>
      <c r="P8199">
        <v>-554</v>
      </c>
      <c r="Q8199" t="s">
        <v>27299</v>
      </c>
      <c r="R8199" t="s">
        <v>27300</v>
      </c>
      <c r="S8199" t="s">
        <v>36594</v>
      </c>
      <c r="T8199">
        <v>0.32911398597860803</v>
      </c>
      <c r="U8199">
        <v>0.603102917160658</v>
      </c>
      <c r="V8199">
        <v>24.295372671305199</v>
      </c>
      <c r="W8199">
        <v>0.29261482077562401</v>
      </c>
      <c r="X8199">
        <v>0.704072456322962</v>
      </c>
      <c r="Y8199">
        <v>24.121489986083699</v>
      </c>
      <c r="Z8199">
        <v>0.48464167878831399</v>
      </c>
      <c r="AA8199">
        <v>0.84435025072159198</v>
      </c>
      <c r="AB8199">
        <v>23.331898613897799</v>
      </c>
      <c r="AC8199">
        <v>0.27780950890804001</v>
      </c>
      <c r="AD8199">
        <v>0.68253123924728298</v>
      </c>
      <c r="AE8199">
        <v>24.250748981615502</v>
      </c>
      <c r="AF8199">
        <v>0.16793847098801201</v>
      </c>
      <c r="AG8199">
        <v>0.68151250837662902</v>
      </c>
      <c r="AH8199">
        <v>24.295372671305199</v>
      </c>
      <c r="AI8199">
        <v>0.59609816080359102</v>
      </c>
      <c r="AJ8199">
        <v>0.78121606160956403</v>
      </c>
      <c r="AK8199">
        <v>0.89650656559179598</v>
      </c>
    </row>
    <row r="8200" spans="1:37" x14ac:dyDescent="0.2">
      <c r="A8200" t="s">
        <v>26850</v>
      </c>
      <c r="B8200">
        <v>57278989</v>
      </c>
      <c r="C8200">
        <v>57279141</v>
      </c>
      <c r="D8200">
        <v>153</v>
      </c>
      <c r="E8200" t="s">
        <v>27303</v>
      </c>
      <c r="F8200">
        <v>8</v>
      </c>
      <c r="G8200" t="s">
        <v>27304</v>
      </c>
      <c r="H8200" t="s">
        <v>30987</v>
      </c>
      <c r="I8200">
        <v>8</v>
      </c>
      <c r="J8200">
        <v>57279543</v>
      </c>
      <c r="K8200">
        <v>57286968</v>
      </c>
      <c r="L8200">
        <v>7426</v>
      </c>
      <c r="M8200">
        <v>1</v>
      </c>
      <c r="N8200">
        <v>26138</v>
      </c>
      <c r="O8200" t="s">
        <v>27298</v>
      </c>
      <c r="P8200">
        <v>-402</v>
      </c>
      <c r="Q8200" t="s">
        <v>27299</v>
      </c>
      <c r="R8200" t="s">
        <v>27300</v>
      </c>
      <c r="S8200" t="s">
        <v>36594</v>
      </c>
      <c r="T8200">
        <v>0.32911398597860803</v>
      </c>
      <c r="U8200">
        <v>0.603102917160658</v>
      </c>
      <c r="V8200">
        <v>24.295372671305199</v>
      </c>
      <c r="W8200">
        <v>0.29261482077562401</v>
      </c>
      <c r="X8200">
        <v>0.704072456322962</v>
      </c>
      <c r="Y8200">
        <v>24.121489986083699</v>
      </c>
      <c r="Z8200">
        <v>0.48464167878831399</v>
      </c>
      <c r="AA8200">
        <v>0.84435025072159198</v>
      </c>
      <c r="AB8200">
        <v>23.331898613897799</v>
      </c>
      <c r="AC8200">
        <v>0.27780950890804001</v>
      </c>
      <c r="AD8200">
        <v>0.68253123924728298</v>
      </c>
      <c r="AE8200">
        <v>24.250748981615502</v>
      </c>
      <c r="AF8200">
        <v>0.16793847098801201</v>
      </c>
      <c r="AG8200">
        <v>0.68151250837662902</v>
      </c>
      <c r="AH8200">
        <v>24.295372671305199</v>
      </c>
      <c r="AI8200">
        <v>0.59609816080359102</v>
      </c>
      <c r="AJ8200">
        <v>0.78121606160956403</v>
      </c>
      <c r="AK8200">
        <v>0.89650656559179598</v>
      </c>
    </row>
    <row r="8201" spans="1:37" x14ac:dyDescent="0.2">
      <c r="A8201" t="s">
        <v>26850</v>
      </c>
      <c r="B8201">
        <v>57871759</v>
      </c>
      <c r="C8201">
        <v>57871944</v>
      </c>
      <c r="D8201">
        <v>186</v>
      </c>
      <c r="E8201" t="s">
        <v>27305</v>
      </c>
      <c r="F8201">
        <v>0</v>
      </c>
      <c r="G8201" t="s">
        <v>27306</v>
      </c>
      <c r="H8201" t="s">
        <v>36595</v>
      </c>
      <c r="I8201">
        <v>8</v>
      </c>
      <c r="J8201">
        <v>57855500</v>
      </c>
      <c r="K8201">
        <v>57984114</v>
      </c>
      <c r="L8201">
        <v>128615</v>
      </c>
      <c r="M8201">
        <v>1</v>
      </c>
      <c r="N8201">
        <v>100505477</v>
      </c>
      <c r="O8201" t="s">
        <v>27307</v>
      </c>
      <c r="P8201">
        <v>16259</v>
      </c>
      <c r="Q8201" t="s">
        <v>27308</v>
      </c>
      <c r="R8201" t="s">
        <v>27309</v>
      </c>
      <c r="S8201" t="s">
        <v>36596</v>
      </c>
      <c r="T8201">
        <v>1</v>
      </c>
      <c r="U8201">
        <v>1</v>
      </c>
      <c r="V8201">
        <v>-0.23255541682858799</v>
      </c>
      <c r="W8201">
        <v>0.38920677604595899</v>
      </c>
      <c r="X8201">
        <v>0.704072456322962</v>
      </c>
      <c r="Y8201">
        <v>-23.6676388766789</v>
      </c>
      <c r="Z8201">
        <v>0.65379035313853895</v>
      </c>
      <c r="AA8201">
        <v>0.84521697243271998</v>
      </c>
      <c r="AB8201">
        <v>-1.19602945136362</v>
      </c>
      <c r="AC8201">
        <v>0.75388744886274095</v>
      </c>
      <c r="AD8201">
        <v>0.87989882095915395</v>
      </c>
      <c r="AE8201">
        <v>-0.42142076192060501</v>
      </c>
      <c r="AF8201">
        <v>0.64997455747578503</v>
      </c>
      <c r="AG8201">
        <v>0.80674443595273604</v>
      </c>
      <c r="AH8201">
        <v>0.69705518278041301</v>
      </c>
      <c r="AI8201">
        <v>0.35038410267202102</v>
      </c>
      <c r="AJ8201">
        <v>0.78121606160956403</v>
      </c>
      <c r="AK8201">
        <v>-23.958292946547299</v>
      </c>
    </row>
    <row r="8202" spans="1:37" x14ac:dyDescent="0.2">
      <c r="A8202" t="s">
        <v>26850</v>
      </c>
      <c r="B8202">
        <v>58915136</v>
      </c>
      <c r="C8202">
        <v>58915300</v>
      </c>
      <c r="D8202">
        <v>165</v>
      </c>
      <c r="E8202" t="s">
        <v>27310</v>
      </c>
      <c r="F8202">
        <v>1</v>
      </c>
      <c r="G8202" t="s">
        <v>27311</v>
      </c>
      <c r="H8202" t="s">
        <v>36597</v>
      </c>
      <c r="I8202">
        <v>8</v>
      </c>
      <c r="J8202">
        <v>59119040</v>
      </c>
      <c r="K8202">
        <v>59120031</v>
      </c>
      <c r="L8202">
        <v>992</v>
      </c>
      <c r="M8202">
        <v>1</v>
      </c>
      <c r="N8202">
        <v>100505501</v>
      </c>
      <c r="O8202" t="s">
        <v>27312</v>
      </c>
      <c r="P8202">
        <v>-203740</v>
      </c>
      <c r="Q8202" t="s">
        <v>27313</v>
      </c>
      <c r="R8202" t="s">
        <v>27314</v>
      </c>
      <c r="S8202" t="s">
        <v>36598</v>
      </c>
      <c r="T8202">
        <v>0.12660669372519401</v>
      </c>
      <c r="U8202">
        <v>0.603102917160658</v>
      </c>
      <c r="V8202">
        <v>1.0600909598795101</v>
      </c>
      <c r="W8202">
        <v>0.819995186594215</v>
      </c>
      <c r="X8202">
        <v>0.95159051474143896</v>
      </c>
      <c r="Y8202">
        <v>0.123048215854914</v>
      </c>
      <c r="Z8202">
        <v>0.333300255122637</v>
      </c>
      <c r="AA8202">
        <v>0.77409508309237296</v>
      </c>
      <c r="AB8202">
        <v>0.76274066650044403</v>
      </c>
      <c r="AC8202">
        <v>0.682458192419094</v>
      </c>
      <c r="AD8202">
        <v>0.87989882095915395</v>
      </c>
      <c r="AE8202">
        <v>-0.23986938797030899</v>
      </c>
      <c r="AF8202">
        <v>7.0010794080734295E-2</v>
      </c>
      <c r="AG8202">
        <v>0.60405574855452204</v>
      </c>
      <c r="AH8202">
        <v>0.875161331404403</v>
      </c>
      <c r="AI8202">
        <v>0.89779693917140702</v>
      </c>
      <c r="AJ8202">
        <v>0.98621344597861504</v>
      </c>
      <c r="AK8202">
        <v>0.407359799572929</v>
      </c>
    </row>
    <row r="8203" spans="1:37" x14ac:dyDescent="0.2">
      <c r="A8203" t="s">
        <v>26850</v>
      </c>
      <c r="B8203">
        <v>58915300</v>
      </c>
      <c r="C8203">
        <v>58915464</v>
      </c>
      <c r="D8203">
        <v>165</v>
      </c>
      <c r="E8203" t="s">
        <v>27315</v>
      </c>
      <c r="F8203">
        <v>4</v>
      </c>
      <c r="G8203" t="s">
        <v>27316</v>
      </c>
      <c r="H8203" t="s">
        <v>36597</v>
      </c>
      <c r="I8203">
        <v>8</v>
      </c>
      <c r="J8203">
        <v>59119040</v>
      </c>
      <c r="K8203">
        <v>59120031</v>
      </c>
      <c r="L8203">
        <v>992</v>
      </c>
      <c r="M8203">
        <v>1</v>
      </c>
      <c r="N8203">
        <v>100505501</v>
      </c>
      <c r="O8203" t="s">
        <v>27312</v>
      </c>
      <c r="P8203">
        <v>-203576</v>
      </c>
      <c r="Q8203" t="s">
        <v>27313</v>
      </c>
      <c r="R8203" t="s">
        <v>27314</v>
      </c>
      <c r="S8203" t="s">
        <v>36598</v>
      </c>
      <c r="T8203">
        <v>0.12660669372519401</v>
      </c>
      <c r="U8203">
        <v>0.603102917160658</v>
      </c>
      <c r="V8203">
        <v>1.0600909598795101</v>
      </c>
      <c r="W8203">
        <v>0.819995186594215</v>
      </c>
      <c r="X8203">
        <v>0.95159051474143896</v>
      </c>
      <c r="Y8203">
        <v>0.123048215854914</v>
      </c>
      <c r="Z8203">
        <v>0.333300255122637</v>
      </c>
      <c r="AA8203">
        <v>0.77409508309237296</v>
      </c>
      <c r="AB8203">
        <v>0.76274066650044403</v>
      </c>
      <c r="AC8203">
        <v>0.682458192419094</v>
      </c>
      <c r="AD8203">
        <v>0.87989882095915395</v>
      </c>
      <c r="AE8203">
        <v>-0.23986938797030899</v>
      </c>
      <c r="AF8203">
        <v>7.0010794080734295E-2</v>
      </c>
      <c r="AG8203">
        <v>0.60405574855452204</v>
      </c>
      <c r="AH8203">
        <v>0.875161331404403</v>
      </c>
      <c r="AI8203">
        <v>0.89779693917140702</v>
      </c>
      <c r="AJ8203">
        <v>0.98621344597861504</v>
      </c>
      <c r="AK8203">
        <v>0.407359799572929</v>
      </c>
    </row>
    <row r="8204" spans="1:37" x14ac:dyDescent="0.2">
      <c r="A8204" t="s">
        <v>26850</v>
      </c>
      <c r="B8204">
        <v>58915464</v>
      </c>
      <c r="C8204">
        <v>58915628</v>
      </c>
      <c r="D8204">
        <v>165</v>
      </c>
      <c r="E8204" t="s">
        <v>27317</v>
      </c>
      <c r="F8204">
        <v>1</v>
      </c>
      <c r="G8204" t="s">
        <v>27318</v>
      </c>
      <c r="H8204" t="s">
        <v>36597</v>
      </c>
      <c r="I8204">
        <v>8</v>
      </c>
      <c r="J8204">
        <v>59119040</v>
      </c>
      <c r="K8204">
        <v>59120031</v>
      </c>
      <c r="L8204">
        <v>992</v>
      </c>
      <c r="M8204">
        <v>1</v>
      </c>
      <c r="N8204">
        <v>100505501</v>
      </c>
      <c r="O8204" t="s">
        <v>27312</v>
      </c>
      <c r="P8204">
        <v>-203412</v>
      </c>
      <c r="Q8204" t="s">
        <v>27313</v>
      </c>
      <c r="R8204" t="s">
        <v>27314</v>
      </c>
      <c r="S8204" t="s">
        <v>36598</v>
      </c>
      <c r="T8204">
        <v>0.12660669372519401</v>
      </c>
      <c r="U8204">
        <v>0.603102917160658</v>
      </c>
      <c r="V8204">
        <v>1.0600909598795101</v>
      </c>
      <c r="W8204">
        <v>0.819995186594215</v>
      </c>
      <c r="X8204">
        <v>0.95159051474143896</v>
      </c>
      <c r="Y8204">
        <v>0.123048215854914</v>
      </c>
      <c r="Z8204">
        <v>0.333300255122637</v>
      </c>
      <c r="AA8204">
        <v>0.77409508309237296</v>
      </c>
      <c r="AB8204">
        <v>0.76274066650044403</v>
      </c>
      <c r="AC8204">
        <v>0.682458192419094</v>
      </c>
      <c r="AD8204">
        <v>0.87989882095915395</v>
      </c>
      <c r="AE8204">
        <v>-0.23986938797030899</v>
      </c>
      <c r="AF8204">
        <v>7.0010794080734295E-2</v>
      </c>
      <c r="AG8204">
        <v>0.60405574855452204</v>
      </c>
      <c r="AH8204">
        <v>0.875161331404403</v>
      </c>
      <c r="AI8204">
        <v>0.89779693917140702</v>
      </c>
      <c r="AJ8204">
        <v>0.98621344597861504</v>
      </c>
      <c r="AK8204">
        <v>0.407359799572929</v>
      </c>
    </row>
    <row r="8205" spans="1:37" x14ac:dyDescent="0.2">
      <c r="A8205" t="s">
        <v>26850</v>
      </c>
      <c r="B8205">
        <v>60923027</v>
      </c>
      <c r="C8205">
        <v>60923275</v>
      </c>
      <c r="D8205">
        <v>249</v>
      </c>
      <c r="E8205" t="s">
        <v>27319</v>
      </c>
      <c r="F8205">
        <v>21</v>
      </c>
      <c r="G8205" t="s">
        <v>27320</v>
      </c>
      <c r="H8205" t="s">
        <v>36599</v>
      </c>
      <c r="I8205">
        <v>8</v>
      </c>
      <c r="J8205">
        <v>60918981</v>
      </c>
      <c r="K8205">
        <v>60966557</v>
      </c>
      <c r="L8205">
        <v>47577</v>
      </c>
      <c r="M8205">
        <v>1</v>
      </c>
      <c r="N8205">
        <v>157807</v>
      </c>
      <c r="O8205" t="s">
        <v>27321</v>
      </c>
      <c r="P8205">
        <v>4046</v>
      </c>
      <c r="Q8205" t="s">
        <v>27322</v>
      </c>
      <c r="R8205" t="s">
        <v>27323</v>
      </c>
      <c r="S8205" t="s">
        <v>36600</v>
      </c>
      <c r="T8205">
        <v>0.32911398597860803</v>
      </c>
      <c r="U8205">
        <v>0.603102917160658</v>
      </c>
      <c r="V8205">
        <v>24.734829669823402</v>
      </c>
      <c r="W8205">
        <v>0.49709177864118298</v>
      </c>
      <c r="X8205">
        <v>0.78363289935355196</v>
      </c>
      <c r="Y8205">
        <v>1.0699244144658899</v>
      </c>
      <c r="Z8205">
        <v>0.306975110376564</v>
      </c>
      <c r="AA8205">
        <v>0.72610664078822296</v>
      </c>
      <c r="AB8205">
        <v>24.648885514450999</v>
      </c>
      <c r="AC8205">
        <v>0.92091778829119397</v>
      </c>
      <c r="AD8205">
        <v>0.94068432309766403</v>
      </c>
      <c r="AE8205">
        <v>6.9924442771159404E-2</v>
      </c>
      <c r="AF8205">
        <v>0.61410715005536498</v>
      </c>
      <c r="AG8205">
        <v>0.80674443595273604</v>
      </c>
      <c r="AH8205">
        <v>1.25630902099345</v>
      </c>
      <c r="AI8205">
        <v>0.197630579561902</v>
      </c>
      <c r="AJ8205">
        <v>0.78121606160956403</v>
      </c>
      <c r="AK8205">
        <v>1.9386798320999601</v>
      </c>
    </row>
    <row r="8206" spans="1:37" x14ac:dyDescent="0.2">
      <c r="A8206" t="s">
        <v>26850</v>
      </c>
      <c r="B8206">
        <v>61120457</v>
      </c>
      <c r="C8206">
        <v>61120632</v>
      </c>
      <c r="D8206">
        <v>176</v>
      </c>
      <c r="E8206" t="s">
        <v>27324</v>
      </c>
      <c r="F8206">
        <v>1</v>
      </c>
      <c r="G8206" t="s">
        <v>27325</v>
      </c>
      <c r="H8206" t="s">
        <v>36601</v>
      </c>
      <c r="I8206">
        <v>8</v>
      </c>
      <c r="J8206">
        <v>61057158</v>
      </c>
      <c r="K8206">
        <v>61300064</v>
      </c>
      <c r="L8206">
        <v>242907</v>
      </c>
      <c r="M8206">
        <v>1</v>
      </c>
      <c r="N8206">
        <v>157807</v>
      </c>
      <c r="O8206" t="s">
        <v>27326</v>
      </c>
      <c r="P8206">
        <v>63299</v>
      </c>
      <c r="Q8206" t="s">
        <v>27322</v>
      </c>
      <c r="R8206" t="s">
        <v>27323</v>
      </c>
      <c r="S8206" t="s">
        <v>36600</v>
      </c>
      <c r="T8206">
        <v>0.56354823081344896</v>
      </c>
      <c r="U8206">
        <v>0.81214233890638399</v>
      </c>
      <c r="V8206">
        <v>-2.5670214547155701</v>
      </c>
      <c r="W8206">
        <v>0.89107655920673101</v>
      </c>
      <c r="X8206">
        <v>0.95159051474143896</v>
      </c>
      <c r="Y8206">
        <v>2.18931015752861</v>
      </c>
      <c r="Z8206">
        <v>0.50730577232210405</v>
      </c>
      <c r="AA8206">
        <v>0.84521697243271998</v>
      </c>
      <c r="AB8206">
        <v>-1.2376993772545</v>
      </c>
      <c r="AC8206">
        <v>0.59090205226999604</v>
      </c>
      <c r="AD8206">
        <v>0.87989882095915395</v>
      </c>
      <c r="AE8206">
        <v>2.18681040465184</v>
      </c>
      <c r="AF8206">
        <v>0.68997179462344205</v>
      </c>
      <c r="AG8206">
        <v>0.83846513202101103</v>
      </c>
      <c r="AH8206">
        <v>-2.3394493793438902</v>
      </c>
      <c r="AI8206">
        <v>0.84178376985732795</v>
      </c>
      <c r="AJ8206">
        <v>0.95896800690842199</v>
      </c>
      <c r="AK8206">
        <v>0.808731658565494</v>
      </c>
    </row>
    <row r="8207" spans="1:37" x14ac:dyDescent="0.2">
      <c r="A8207" t="s">
        <v>26850</v>
      </c>
      <c r="B8207">
        <v>61120632</v>
      </c>
      <c r="C8207">
        <v>61120807</v>
      </c>
      <c r="D8207">
        <v>176</v>
      </c>
      <c r="E8207" t="s">
        <v>27327</v>
      </c>
      <c r="F8207">
        <v>2</v>
      </c>
      <c r="G8207" t="s">
        <v>27328</v>
      </c>
      <c r="H8207" t="s">
        <v>36601</v>
      </c>
      <c r="I8207">
        <v>8</v>
      </c>
      <c r="J8207">
        <v>61057158</v>
      </c>
      <c r="K8207">
        <v>61300064</v>
      </c>
      <c r="L8207">
        <v>242907</v>
      </c>
      <c r="M8207">
        <v>1</v>
      </c>
      <c r="N8207">
        <v>157807</v>
      </c>
      <c r="O8207" t="s">
        <v>27326</v>
      </c>
      <c r="P8207">
        <v>63474</v>
      </c>
      <c r="Q8207" t="s">
        <v>27322</v>
      </c>
      <c r="R8207" t="s">
        <v>27323</v>
      </c>
      <c r="S8207" t="s">
        <v>36600</v>
      </c>
      <c r="T8207">
        <v>0.56354823081344896</v>
      </c>
      <c r="U8207">
        <v>0.81214233890638399</v>
      </c>
      <c r="V8207">
        <v>-2.5670214547155701</v>
      </c>
      <c r="W8207">
        <v>0.89107655920673101</v>
      </c>
      <c r="X8207">
        <v>0.95159051474143896</v>
      </c>
      <c r="Y8207">
        <v>2.18931015752861</v>
      </c>
      <c r="Z8207">
        <v>0.50730577232210405</v>
      </c>
      <c r="AA8207">
        <v>0.84521697243271998</v>
      </c>
      <c r="AB8207">
        <v>-1.2376993772545</v>
      </c>
      <c r="AC8207">
        <v>0.59090205226999604</v>
      </c>
      <c r="AD8207">
        <v>0.87989882095915395</v>
      </c>
      <c r="AE8207">
        <v>2.18681040465184</v>
      </c>
      <c r="AF8207">
        <v>0.68997179462344205</v>
      </c>
      <c r="AG8207">
        <v>0.83846513202101103</v>
      </c>
      <c r="AH8207">
        <v>-2.3394493793438902</v>
      </c>
      <c r="AI8207">
        <v>0.84178376985732795</v>
      </c>
      <c r="AJ8207">
        <v>0.95896800690842199</v>
      </c>
      <c r="AK8207">
        <v>0.808731658565494</v>
      </c>
    </row>
    <row r="8208" spans="1:37" x14ac:dyDescent="0.2">
      <c r="A8208" t="s">
        <v>26850</v>
      </c>
      <c r="B8208">
        <v>61514237</v>
      </c>
      <c r="C8208">
        <v>61514391</v>
      </c>
      <c r="D8208">
        <v>155</v>
      </c>
      <c r="E8208" t="s">
        <v>27329</v>
      </c>
      <c r="F8208">
        <v>0</v>
      </c>
      <c r="G8208" t="s">
        <v>27330</v>
      </c>
      <c r="H8208" t="s">
        <v>36602</v>
      </c>
      <c r="I8208">
        <v>8</v>
      </c>
      <c r="J8208">
        <v>61517013</v>
      </c>
      <c r="K8208">
        <v>61526086</v>
      </c>
      <c r="L8208">
        <v>9074</v>
      </c>
      <c r="M8208">
        <v>2</v>
      </c>
      <c r="N8208">
        <v>444</v>
      </c>
      <c r="O8208" t="s">
        <v>27331</v>
      </c>
      <c r="P8208">
        <v>11695</v>
      </c>
      <c r="Q8208" t="s">
        <v>27332</v>
      </c>
      <c r="R8208" t="s">
        <v>27333</v>
      </c>
      <c r="S8208" t="s">
        <v>36603</v>
      </c>
      <c r="T8208">
        <v>0.51788568920654998</v>
      </c>
      <c r="U8208">
        <v>0.79842235406649398</v>
      </c>
      <c r="V8208">
        <v>0.120009356280305</v>
      </c>
      <c r="W8208">
        <v>0.60779008226935904</v>
      </c>
      <c r="X8208">
        <v>0.91599278176639298</v>
      </c>
      <c r="Y8208">
        <v>0.55280682093912403</v>
      </c>
      <c r="Z8208">
        <v>0.82536099150957298</v>
      </c>
      <c r="AA8208">
        <v>0.95437533487179005</v>
      </c>
      <c r="AB8208">
        <v>0.27180685614539701</v>
      </c>
      <c r="AC8208">
        <v>0.87754164701230597</v>
      </c>
      <c r="AD8208">
        <v>0.94068432309766403</v>
      </c>
      <c r="AE8208">
        <v>0.13843950844791</v>
      </c>
      <c r="AF8208">
        <v>0.43456137583812998</v>
      </c>
      <c r="AG8208">
        <v>0.80674443595273604</v>
      </c>
      <c r="AH8208">
        <v>-9.2578682284331401E-2</v>
      </c>
      <c r="AI8208">
        <v>0.36380887257880001</v>
      </c>
      <c r="AJ8208">
        <v>0.78121606160956403</v>
      </c>
      <c r="AK8208">
        <v>0.73741383319415699</v>
      </c>
    </row>
    <row r="8209" spans="1:37" x14ac:dyDescent="0.2">
      <c r="A8209" t="s">
        <v>26850</v>
      </c>
      <c r="B8209">
        <v>61580082</v>
      </c>
      <c r="C8209">
        <v>61580254</v>
      </c>
      <c r="D8209">
        <v>173</v>
      </c>
      <c r="E8209" t="s">
        <v>27334</v>
      </c>
      <c r="F8209">
        <v>2</v>
      </c>
      <c r="G8209" t="s">
        <v>27335</v>
      </c>
      <c r="H8209" t="s">
        <v>36604</v>
      </c>
      <c r="I8209">
        <v>8</v>
      </c>
      <c r="J8209">
        <v>61517013</v>
      </c>
      <c r="K8209">
        <v>61526086</v>
      </c>
      <c r="L8209">
        <v>9074</v>
      </c>
      <c r="M8209">
        <v>2</v>
      </c>
      <c r="N8209">
        <v>444</v>
      </c>
      <c r="O8209" t="s">
        <v>27331</v>
      </c>
      <c r="P8209">
        <v>-53996</v>
      </c>
      <c r="Q8209" t="s">
        <v>27332</v>
      </c>
      <c r="R8209" t="s">
        <v>27333</v>
      </c>
      <c r="S8209" t="s">
        <v>36603</v>
      </c>
      <c r="T8209">
        <v>0.152084254673993</v>
      </c>
      <c r="U8209">
        <v>0.603102917160658</v>
      </c>
      <c r="V8209">
        <v>25.051808608842499</v>
      </c>
      <c r="W8209">
        <v>0.89107655920673101</v>
      </c>
      <c r="X8209">
        <v>0.95159051474143896</v>
      </c>
      <c r="Y8209">
        <v>0.48148180271836499</v>
      </c>
      <c r="Z8209">
        <v>0.306975110376564</v>
      </c>
      <c r="AA8209">
        <v>0.72610664078822296</v>
      </c>
      <c r="AB8209">
        <v>24.0883345242727</v>
      </c>
      <c r="AC8209">
        <v>0.75388744886274095</v>
      </c>
      <c r="AD8209">
        <v>0.87989882095915395</v>
      </c>
      <c r="AE8209">
        <v>-0.518518123711185</v>
      </c>
      <c r="AF8209">
        <v>4.6407610929182198E-2</v>
      </c>
      <c r="AG8209">
        <v>0.476038960109122</v>
      </c>
      <c r="AH8209">
        <v>25.051808608842499</v>
      </c>
      <c r="AI8209">
        <v>0.56157887380500204</v>
      </c>
      <c r="AJ8209">
        <v>0.78121606160956403</v>
      </c>
      <c r="AK8209">
        <v>1.3502371845866401</v>
      </c>
    </row>
    <row r="8210" spans="1:37" x14ac:dyDescent="0.2">
      <c r="A8210" t="s">
        <v>26850</v>
      </c>
      <c r="B8210">
        <v>61580254</v>
      </c>
      <c r="C8210">
        <v>61580426</v>
      </c>
      <c r="D8210">
        <v>173</v>
      </c>
      <c r="E8210" t="s">
        <v>27336</v>
      </c>
      <c r="F8210">
        <v>3</v>
      </c>
      <c r="G8210" t="s">
        <v>27337</v>
      </c>
      <c r="H8210" t="s">
        <v>36604</v>
      </c>
      <c r="I8210">
        <v>8</v>
      </c>
      <c r="J8210">
        <v>61517013</v>
      </c>
      <c r="K8210">
        <v>61526086</v>
      </c>
      <c r="L8210">
        <v>9074</v>
      </c>
      <c r="M8210">
        <v>2</v>
      </c>
      <c r="N8210">
        <v>444</v>
      </c>
      <c r="O8210" t="s">
        <v>27331</v>
      </c>
      <c r="P8210">
        <v>-54168</v>
      </c>
      <c r="Q8210" t="s">
        <v>27332</v>
      </c>
      <c r="R8210" t="s">
        <v>27333</v>
      </c>
      <c r="S8210" t="s">
        <v>36603</v>
      </c>
      <c r="T8210">
        <v>0.152084254673993</v>
      </c>
      <c r="U8210">
        <v>0.603102917160658</v>
      </c>
      <c r="V8210">
        <v>25.250719992032</v>
      </c>
      <c r="W8210">
        <v>0.89107655920673101</v>
      </c>
      <c r="X8210">
        <v>0.95159051474143896</v>
      </c>
      <c r="Y8210">
        <v>0.307452415959937</v>
      </c>
      <c r="Z8210">
        <v>0.306975110376564</v>
      </c>
      <c r="AA8210">
        <v>0.72610664078822296</v>
      </c>
      <c r="AB8210">
        <v>24.287245902387099</v>
      </c>
      <c r="AC8210">
        <v>0.75388744886274095</v>
      </c>
      <c r="AD8210">
        <v>0.87989882095915395</v>
      </c>
      <c r="AE8210">
        <v>-0.69254751612887799</v>
      </c>
      <c r="AF8210">
        <v>4.6407610929182198E-2</v>
      </c>
      <c r="AG8210">
        <v>0.476038960109122</v>
      </c>
      <c r="AH8210">
        <v>25.250719992032</v>
      </c>
      <c r="AI8210">
        <v>0.56157887380500204</v>
      </c>
      <c r="AJ8210">
        <v>0.78121606160956403</v>
      </c>
      <c r="AK8210">
        <v>1.17620781325611</v>
      </c>
    </row>
    <row r="8211" spans="1:37" x14ac:dyDescent="0.2">
      <c r="A8211" t="s">
        <v>26850</v>
      </c>
      <c r="B8211">
        <v>61580426</v>
      </c>
      <c r="C8211">
        <v>61580598</v>
      </c>
      <c r="D8211">
        <v>173</v>
      </c>
      <c r="E8211" t="s">
        <v>27338</v>
      </c>
      <c r="F8211">
        <v>2</v>
      </c>
      <c r="G8211" t="s">
        <v>27339</v>
      </c>
      <c r="H8211" t="s">
        <v>36604</v>
      </c>
      <c r="I8211">
        <v>8</v>
      </c>
      <c r="J8211">
        <v>61517013</v>
      </c>
      <c r="K8211">
        <v>61526086</v>
      </c>
      <c r="L8211">
        <v>9074</v>
      </c>
      <c r="M8211">
        <v>2</v>
      </c>
      <c r="N8211">
        <v>444</v>
      </c>
      <c r="O8211" t="s">
        <v>27331</v>
      </c>
      <c r="P8211">
        <v>-54340</v>
      </c>
      <c r="Q8211" t="s">
        <v>27332</v>
      </c>
      <c r="R8211" t="s">
        <v>27333</v>
      </c>
      <c r="S8211" t="s">
        <v>36603</v>
      </c>
      <c r="T8211">
        <v>0.152084254673993</v>
      </c>
      <c r="U8211">
        <v>0.603102917160658</v>
      </c>
      <c r="V8211">
        <v>25.250719992032</v>
      </c>
      <c r="W8211">
        <v>0.89107655920673101</v>
      </c>
      <c r="X8211">
        <v>0.95159051474143896</v>
      </c>
      <c r="Y8211">
        <v>0.307452415959937</v>
      </c>
      <c r="Z8211">
        <v>0.306975110376564</v>
      </c>
      <c r="AA8211">
        <v>0.72610664078822296</v>
      </c>
      <c r="AB8211">
        <v>24.287245902387099</v>
      </c>
      <c r="AC8211">
        <v>0.75388744886274095</v>
      </c>
      <c r="AD8211">
        <v>0.87989882095915395</v>
      </c>
      <c r="AE8211">
        <v>-0.69254751612887799</v>
      </c>
      <c r="AF8211">
        <v>4.6407610929182198E-2</v>
      </c>
      <c r="AG8211">
        <v>0.476038960109122</v>
      </c>
      <c r="AH8211">
        <v>25.250719992032</v>
      </c>
      <c r="AI8211">
        <v>0.56157887380500204</v>
      </c>
      <c r="AJ8211">
        <v>0.78121606160956403</v>
      </c>
      <c r="AK8211">
        <v>1.17620781325611</v>
      </c>
    </row>
    <row r="8212" spans="1:37" x14ac:dyDescent="0.2">
      <c r="A8212" t="s">
        <v>26850</v>
      </c>
      <c r="B8212">
        <v>62249117</v>
      </c>
      <c r="C8212">
        <v>62249334</v>
      </c>
      <c r="D8212">
        <v>218</v>
      </c>
      <c r="E8212" t="s">
        <v>27340</v>
      </c>
      <c r="F8212">
        <v>18</v>
      </c>
      <c r="G8212" t="s">
        <v>27341</v>
      </c>
      <c r="H8212" t="s">
        <v>30987</v>
      </c>
      <c r="I8212">
        <v>8</v>
      </c>
      <c r="J8212">
        <v>62248963</v>
      </c>
      <c r="K8212">
        <v>62747042</v>
      </c>
      <c r="L8212">
        <v>498080</v>
      </c>
      <c r="M8212">
        <v>1</v>
      </c>
      <c r="N8212">
        <v>286183</v>
      </c>
      <c r="O8212" t="s">
        <v>27342</v>
      </c>
      <c r="P8212">
        <v>154</v>
      </c>
      <c r="Q8212" t="s">
        <v>27343</v>
      </c>
      <c r="R8212" t="s">
        <v>27344</v>
      </c>
      <c r="S8212" t="s">
        <v>36605</v>
      </c>
      <c r="T8212">
        <v>0.35387198439864398</v>
      </c>
      <c r="U8212">
        <v>0.603102917160658</v>
      </c>
      <c r="V8212">
        <v>-23.952027822180099</v>
      </c>
      <c r="W8212">
        <v>0.94541066367716797</v>
      </c>
      <c r="X8212">
        <v>0.95159051474143896</v>
      </c>
      <c r="Y8212">
        <v>3.1298186605774901E-2</v>
      </c>
      <c r="Z8212">
        <v>0.65379035313853895</v>
      </c>
      <c r="AA8212">
        <v>0.84521697243271998</v>
      </c>
      <c r="AB8212">
        <v>-1.1374209433342899</v>
      </c>
      <c r="AC8212">
        <v>0.71753805159658501</v>
      </c>
      <c r="AD8212">
        <v>0.87989882095915395</v>
      </c>
      <c r="AE8212">
        <v>-0.96870171811843897</v>
      </c>
      <c r="AF8212">
        <v>0.32549523997010099</v>
      </c>
      <c r="AG8212">
        <v>0.70473078222419605</v>
      </c>
      <c r="AH8212">
        <v>-23.905415484453499</v>
      </c>
      <c r="AI8212">
        <v>0.59609816080359102</v>
      </c>
      <c r="AJ8212">
        <v>0.78121606160956403</v>
      </c>
      <c r="AK8212">
        <v>0.90005357289531296</v>
      </c>
    </row>
    <row r="8213" spans="1:37" x14ac:dyDescent="0.2">
      <c r="A8213" t="s">
        <v>26850</v>
      </c>
      <c r="B8213">
        <v>62362451</v>
      </c>
      <c r="C8213">
        <v>62362703</v>
      </c>
      <c r="D8213">
        <v>253</v>
      </c>
      <c r="E8213" t="s">
        <v>27345</v>
      </c>
      <c r="F8213">
        <v>1</v>
      </c>
      <c r="G8213" t="s">
        <v>27346</v>
      </c>
      <c r="H8213" t="s">
        <v>36606</v>
      </c>
      <c r="I8213">
        <v>8</v>
      </c>
      <c r="J8213">
        <v>62248963</v>
      </c>
      <c r="K8213">
        <v>62747042</v>
      </c>
      <c r="L8213">
        <v>498080</v>
      </c>
      <c r="M8213">
        <v>1</v>
      </c>
      <c r="N8213">
        <v>286183</v>
      </c>
      <c r="O8213" t="s">
        <v>27342</v>
      </c>
      <c r="P8213">
        <v>113488</v>
      </c>
      <c r="Q8213" t="s">
        <v>27343</v>
      </c>
      <c r="R8213" t="s">
        <v>27344</v>
      </c>
      <c r="S8213" t="s">
        <v>36605</v>
      </c>
      <c r="T8213">
        <v>0.53566703689572503</v>
      </c>
      <c r="U8213">
        <v>0.80321479550967601</v>
      </c>
      <c r="V8213">
        <v>-0.366778493217367</v>
      </c>
      <c r="W8213">
        <v>0.62681233876624998</v>
      </c>
      <c r="X8213">
        <v>0.94037644843295498</v>
      </c>
      <c r="Y8213">
        <v>9.3917611018854708E-3</v>
      </c>
      <c r="Z8213">
        <v>0.73316642786372799</v>
      </c>
      <c r="AA8213">
        <v>0.87676068161113196</v>
      </c>
      <c r="AB8213">
        <v>9.9101453272362906E-3</v>
      </c>
      <c r="AC8213">
        <v>0.37421840547246099</v>
      </c>
      <c r="AD8213">
        <v>0.78091900220023402</v>
      </c>
      <c r="AE8213">
        <v>-0.69519299830141501</v>
      </c>
      <c r="AF8213">
        <v>0.47330345490209602</v>
      </c>
      <c r="AG8213">
        <v>0.80674443595273604</v>
      </c>
      <c r="AH8213">
        <v>-0.52894260744421495</v>
      </c>
      <c r="AI8213">
        <v>7.5169880600403693E-2</v>
      </c>
      <c r="AJ8213">
        <v>0.78121606160956403</v>
      </c>
      <c r="AK8213">
        <v>0.62846587524689701</v>
      </c>
    </row>
    <row r="8214" spans="1:37" x14ac:dyDescent="0.2">
      <c r="A8214" t="s">
        <v>26850</v>
      </c>
      <c r="B8214">
        <v>63162117</v>
      </c>
      <c r="C8214">
        <v>63162261</v>
      </c>
      <c r="D8214">
        <v>145</v>
      </c>
      <c r="E8214" t="s">
        <v>27347</v>
      </c>
      <c r="F8214">
        <v>8</v>
      </c>
      <c r="G8214" t="s">
        <v>27348</v>
      </c>
      <c r="H8214" t="s">
        <v>31000</v>
      </c>
      <c r="I8214">
        <v>8</v>
      </c>
      <c r="J8214">
        <v>63167725</v>
      </c>
      <c r="K8214">
        <v>63168465</v>
      </c>
      <c r="L8214">
        <v>741</v>
      </c>
      <c r="M8214">
        <v>2</v>
      </c>
      <c r="N8214">
        <v>101410533</v>
      </c>
      <c r="O8214" t="s">
        <v>27349</v>
      </c>
      <c r="P8214">
        <v>6204</v>
      </c>
      <c r="Q8214" t="s">
        <v>27350</v>
      </c>
      <c r="R8214" t="s">
        <v>27351</v>
      </c>
      <c r="S8214" t="s">
        <v>36607</v>
      </c>
      <c r="T8214">
        <v>0.32911398597860803</v>
      </c>
      <c r="U8214">
        <v>0.603102917160658</v>
      </c>
      <c r="V8214">
        <v>23.373456572657702</v>
      </c>
      <c r="W8214">
        <v>0.123414495547065</v>
      </c>
      <c r="X8214">
        <v>0.704072456322962</v>
      </c>
      <c r="Y8214">
        <v>24.823484481263499</v>
      </c>
      <c r="Z8214">
        <v>0.306975110376564</v>
      </c>
      <c r="AA8214">
        <v>0.72610664078822296</v>
      </c>
      <c r="AB8214">
        <v>22.616293436584499</v>
      </c>
      <c r="AC8214">
        <v>0.17695932866387601</v>
      </c>
      <c r="AD8214">
        <v>0.68253123924728298</v>
      </c>
      <c r="AE8214">
        <v>23.9065010159539</v>
      </c>
      <c r="AF8214">
        <v>0.61410715005536498</v>
      </c>
      <c r="AG8214">
        <v>0.80674443595273604</v>
      </c>
      <c r="AH8214">
        <v>3.7014883139250698</v>
      </c>
      <c r="AI8214">
        <v>0.170234813229591</v>
      </c>
      <c r="AJ8214">
        <v>0.78121606160956403</v>
      </c>
      <c r="AK8214">
        <v>5.2219054640664302</v>
      </c>
    </row>
    <row r="8215" spans="1:37" x14ac:dyDescent="0.2">
      <c r="A8215" t="s">
        <v>26850</v>
      </c>
      <c r="B8215">
        <v>63162261</v>
      </c>
      <c r="C8215">
        <v>63162405</v>
      </c>
      <c r="D8215">
        <v>145</v>
      </c>
      <c r="E8215" t="s">
        <v>27352</v>
      </c>
      <c r="F8215">
        <v>11</v>
      </c>
      <c r="G8215" t="s">
        <v>27353</v>
      </c>
      <c r="H8215" t="s">
        <v>31000</v>
      </c>
      <c r="I8215">
        <v>8</v>
      </c>
      <c r="J8215">
        <v>63167725</v>
      </c>
      <c r="K8215">
        <v>63168465</v>
      </c>
      <c r="L8215">
        <v>741</v>
      </c>
      <c r="M8215">
        <v>2</v>
      </c>
      <c r="N8215">
        <v>101410533</v>
      </c>
      <c r="O8215" t="s">
        <v>27349</v>
      </c>
      <c r="P8215">
        <v>6060</v>
      </c>
      <c r="Q8215" t="s">
        <v>27350</v>
      </c>
      <c r="R8215" t="s">
        <v>27351</v>
      </c>
      <c r="S8215" t="s">
        <v>36607</v>
      </c>
      <c r="T8215">
        <v>0.32911398597860803</v>
      </c>
      <c r="U8215">
        <v>0.603102917160658</v>
      </c>
      <c r="V8215">
        <v>23.5661016340052</v>
      </c>
      <c r="W8215">
        <v>0.123414495547065</v>
      </c>
      <c r="X8215">
        <v>0.704072456322962</v>
      </c>
      <c r="Y8215">
        <v>24.900781830937699</v>
      </c>
      <c r="Z8215">
        <v>0.306975110376564</v>
      </c>
      <c r="AA8215">
        <v>0.72610664078822296</v>
      </c>
      <c r="AB8215">
        <v>22.784706365880201</v>
      </c>
      <c r="AC8215">
        <v>0.17695932866387601</v>
      </c>
      <c r="AD8215">
        <v>0.68253123924728298</v>
      </c>
      <c r="AE8215">
        <v>23.979583622515499</v>
      </c>
      <c r="AF8215">
        <v>0.61410715005536498</v>
      </c>
      <c r="AG8215">
        <v>0.80674443595273604</v>
      </c>
      <c r="AH8215">
        <v>3.8941333752726299</v>
      </c>
      <c r="AI8215">
        <v>0.170234813229591</v>
      </c>
      <c r="AJ8215">
        <v>0.78121606160956403</v>
      </c>
      <c r="AK8215">
        <v>5.2992028137405898</v>
      </c>
    </row>
    <row r="8216" spans="1:37" x14ac:dyDescent="0.2">
      <c r="A8216" t="s">
        <v>26850</v>
      </c>
      <c r="B8216">
        <v>63162405</v>
      </c>
      <c r="C8216">
        <v>63162549</v>
      </c>
      <c r="D8216">
        <v>145</v>
      </c>
      <c r="E8216" t="s">
        <v>27354</v>
      </c>
      <c r="F8216">
        <v>1</v>
      </c>
      <c r="G8216" t="s">
        <v>27355</v>
      </c>
      <c r="H8216" t="s">
        <v>31000</v>
      </c>
      <c r="I8216">
        <v>8</v>
      </c>
      <c r="J8216">
        <v>63167725</v>
      </c>
      <c r="K8216">
        <v>63168465</v>
      </c>
      <c r="L8216">
        <v>741</v>
      </c>
      <c r="M8216">
        <v>2</v>
      </c>
      <c r="N8216">
        <v>101410533</v>
      </c>
      <c r="O8216" t="s">
        <v>27349</v>
      </c>
      <c r="P8216">
        <v>5916</v>
      </c>
      <c r="Q8216" t="s">
        <v>27350</v>
      </c>
      <c r="R8216" t="s">
        <v>27351</v>
      </c>
      <c r="S8216" t="s">
        <v>36607</v>
      </c>
      <c r="T8216">
        <v>0.32911398597860803</v>
      </c>
      <c r="U8216">
        <v>0.603102917160658</v>
      </c>
      <c r="V8216">
        <v>23.5661016340052</v>
      </c>
      <c r="W8216">
        <v>0.123414495547065</v>
      </c>
      <c r="X8216">
        <v>0.704072456322962</v>
      </c>
      <c r="Y8216">
        <v>24.900781830937699</v>
      </c>
      <c r="Z8216">
        <v>0.306975110376564</v>
      </c>
      <c r="AA8216">
        <v>0.72610664078822296</v>
      </c>
      <c r="AB8216">
        <v>22.784706365880201</v>
      </c>
      <c r="AC8216">
        <v>0.17695932866387601</v>
      </c>
      <c r="AD8216">
        <v>0.68253123924728298</v>
      </c>
      <c r="AE8216">
        <v>23.979583622515499</v>
      </c>
      <c r="AF8216">
        <v>0.61410715005536498</v>
      </c>
      <c r="AG8216">
        <v>0.80674443595273604</v>
      </c>
      <c r="AH8216">
        <v>3.8941333752726299</v>
      </c>
      <c r="AI8216">
        <v>0.170234813229591</v>
      </c>
      <c r="AJ8216">
        <v>0.78121606160956403</v>
      </c>
      <c r="AK8216">
        <v>5.2992028137405898</v>
      </c>
    </row>
    <row r="8217" spans="1:37" x14ac:dyDescent="0.2">
      <c r="A8217" t="s">
        <v>26850</v>
      </c>
      <c r="B8217">
        <v>63802499</v>
      </c>
      <c r="C8217">
        <v>63802681</v>
      </c>
      <c r="D8217">
        <v>183</v>
      </c>
      <c r="E8217" t="s">
        <v>27356</v>
      </c>
      <c r="F8217">
        <v>2</v>
      </c>
      <c r="G8217" t="s">
        <v>27357</v>
      </c>
      <c r="H8217" t="s">
        <v>36608</v>
      </c>
      <c r="I8217">
        <v>8</v>
      </c>
      <c r="J8217">
        <v>63769430</v>
      </c>
      <c r="K8217">
        <v>63785501</v>
      </c>
      <c r="L8217">
        <v>16072</v>
      </c>
      <c r="M8217">
        <v>1</v>
      </c>
      <c r="N8217">
        <v>286184</v>
      </c>
      <c r="O8217" t="s">
        <v>27358</v>
      </c>
      <c r="P8217">
        <v>33069</v>
      </c>
      <c r="Q8217" t="s">
        <v>27359</v>
      </c>
      <c r="R8217" t="s">
        <v>27360</v>
      </c>
      <c r="S8217" t="s">
        <v>36609</v>
      </c>
      <c r="T8217">
        <v>0.97213403838398904</v>
      </c>
      <c r="U8217">
        <v>1</v>
      </c>
      <c r="V8217">
        <v>2.1987548275524902</v>
      </c>
      <c r="W8217">
        <v>0.94541066367716797</v>
      </c>
      <c r="X8217">
        <v>0.95159051474143896</v>
      </c>
      <c r="Y8217">
        <v>-0.116093026718516</v>
      </c>
      <c r="Z8217">
        <v>0.356094662962533</v>
      </c>
      <c r="AA8217">
        <v>0.81332655330779302</v>
      </c>
      <c r="AB8217">
        <v>1.9037208100476799</v>
      </c>
      <c r="AC8217">
        <v>0.28020126030095299</v>
      </c>
      <c r="AD8217">
        <v>0.68253123924728298</v>
      </c>
      <c r="AE8217">
        <v>2.4533318409606402</v>
      </c>
      <c r="AF8217">
        <v>0.41607721648493101</v>
      </c>
      <c r="AG8217">
        <v>0.80674443595273604</v>
      </c>
      <c r="AH8217">
        <v>1.2897030714161</v>
      </c>
      <c r="AI8217">
        <v>0.40724312112737299</v>
      </c>
      <c r="AJ8217">
        <v>0.78121606160956403</v>
      </c>
      <c r="AK8217">
        <v>-2.4624571696610502</v>
      </c>
    </row>
    <row r="8218" spans="1:37" x14ac:dyDescent="0.2">
      <c r="A8218" t="s">
        <v>26850</v>
      </c>
      <c r="B8218">
        <v>63802681</v>
      </c>
      <c r="C8218">
        <v>63802863</v>
      </c>
      <c r="D8218">
        <v>183</v>
      </c>
      <c r="E8218" t="s">
        <v>27361</v>
      </c>
      <c r="F8218">
        <v>2</v>
      </c>
      <c r="G8218" t="s">
        <v>27362</v>
      </c>
      <c r="H8218" t="s">
        <v>36608</v>
      </c>
      <c r="I8218">
        <v>8</v>
      </c>
      <c r="J8218">
        <v>63769430</v>
      </c>
      <c r="K8218">
        <v>63785501</v>
      </c>
      <c r="L8218">
        <v>16072</v>
      </c>
      <c r="M8218">
        <v>1</v>
      </c>
      <c r="N8218">
        <v>286184</v>
      </c>
      <c r="O8218" t="s">
        <v>27358</v>
      </c>
      <c r="P8218">
        <v>33251</v>
      </c>
      <c r="Q8218" t="s">
        <v>27359</v>
      </c>
      <c r="R8218" t="s">
        <v>27360</v>
      </c>
      <c r="S8218" t="s">
        <v>36609</v>
      </c>
      <c r="T8218">
        <v>0.97213403838398904</v>
      </c>
      <c r="U8218">
        <v>1</v>
      </c>
      <c r="V8218">
        <v>2.1987548275524902</v>
      </c>
      <c r="W8218">
        <v>0.94541066367716797</v>
      </c>
      <c r="X8218">
        <v>0.95159051474143896</v>
      </c>
      <c r="Y8218">
        <v>-0.116093026718516</v>
      </c>
      <c r="Z8218">
        <v>0.356094662962533</v>
      </c>
      <c r="AA8218">
        <v>0.81332655330779302</v>
      </c>
      <c r="AB8218">
        <v>1.9037208100476799</v>
      </c>
      <c r="AC8218">
        <v>0.28020126030095299</v>
      </c>
      <c r="AD8218">
        <v>0.68253123924728298</v>
      </c>
      <c r="AE8218">
        <v>2.4533318409606402</v>
      </c>
      <c r="AF8218">
        <v>0.41607721648493101</v>
      </c>
      <c r="AG8218">
        <v>0.80674443595273604</v>
      </c>
      <c r="AH8218">
        <v>1.2897030714161</v>
      </c>
      <c r="AI8218">
        <v>0.40724312112737299</v>
      </c>
      <c r="AJ8218">
        <v>0.78121606160956403</v>
      </c>
      <c r="AK8218">
        <v>-2.4624571696610502</v>
      </c>
    </row>
    <row r="8219" spans="1:37" x14ac:dyDescent="0.2">
      <c r="A8219" t="s">
        <v>26850</v>
      </c>
      <c r="B8219">
        <v>64557180</v>
      </c>
      <c r="C8219">
        <v>64557331</v>
      </c>
      <c r="D8219">
        <v>152</v>
      </c>
      <c r="E8219" t="s">
        <v>27363</v>
      </c>
      <c r="F8219">
        <v>0</v>
      </c>
      <c r="G8219" t="s">
        <v>27364</v>
      </c>
      <c r="H8219" t="s">
        <v>31000</v>
      </c>
      <c r="I8219">
        <v>8</v>
      </c>
      <c r="J8219">
        <v>64574306</v>
      </c>
      <c r="K8219">
        <v>64577263</v>
      </c>
      <c r="L8219">
        <v>2958</v>
      </c>
      <c r="M8219">
        <v>2</v>
      </c>
      <c r="N8219">
        <v>401463</v>
      </c>
      <c r="O8219" t="s">
        <v>27365</v>
      </c>
      <c r="P8219">
        <v>19932</v>
      </c>
      <c r="Q8219" t="s">
        <v>27366</v>
      </c>
      <c r="R8219" t="s">
        <v>27367</v>
      </c>
      <c r="S8219" t="s">
        <v>36610</v>
      </c>
      <c r="T8219">
        <v>0.323300140219206</v>
      </c>
      <c r="U8219">
        <v>0.603102917160658</v>
      </c>
      <c r="V8219">
        <v>-2.1395811195207801</v>
      </c>
      <c r="W8219">
        <v>0.19708796505849599</v>
      </c>
      <c r="X8219">
        <v>0.704072456322962</v>
      </c>
      <c r="Y8219">
        <v>4.7016240173471298</v>
      </c>
      <c r="Z8219">
        <v>0.65646986479501102</v>
      </c>
      <c r="AA8219">
        <v>0.84521697243271998</v>
      </c>
      <c r="AB8219">
        <v>-0.53050366566634699</v>
      </c>
      <c r="AC8219">
        <v>0.158068290590759</v>
      </c>
      <c r="AD8219">
        <v>0.68253123924728298</v>
      </c>
      <c r="AE8219">
        <v>4.3509148058484497</v>
      </c>
      <c r="AF8219">
        <v>0.254631477124518</v>
      </c>
      <c r="AG8219">
        <v>0.70473078222419605</v>
      </c>
      <c r="AH8219">
        <v>-2.2593122283749598</v>
      </c>
      <c r="AI8219">
        <v>0.40648475631242798</v>
      </c>
      <c r="AJ8219">
        <v>0.78121606160956403</v>
      </c>
      <c r="AK8219">
        <v>1.8459251353130901</v>
      </c>
    </row>
    <row r="8220" spans="1:37" x14ac:dyDescent="0.2">
      <c r="A8220" t="s">
        <v>26850</v>
      </c>
      <c r="B8220">
        <v>64585674</v>
      </c>
      <c r="C8220">
        <v>64585874</v>
      </c>
      <c r="D8220">
        <v>201</v>
      </c>
      <c r="E8220" t="s">
        <v>27368</v>
      </c>
      <c r="F8220">
        <v>3</v>
      </c>
      <c r="G8220" t="s">
        <v>27369</v>
      </c>
      <c r="H8220" t="s">
        <v>31000</v>
      </c>
      <c r="I8220">
        <v>8</v>
      </c>
      <c r="J8220">
        <v>64574729</v>
      </c>
      <c r="K8220">
        <v>64581921</v>
      </c>
      <c r="L8220">
        <v>7193</v>
      </c>
      <c r="M8220">
        <v>2</v>
      </c>
      <c r="N8220">
        <v>401463</v>
      </c>
      <c r="O8220" t="s">
        <v>27370</v>
      </c>
      <c r="P8220">
        <v>-3753</v>
      </c>
      <c r="Q8220" t="s">
        <v>27366</v>
      </c>
      <c r="R8220" t="s">
        <v>27367</v>
      </c>
      <c r="S8220" t="s">
        <v>36610</v>
      </c>
      <c r="T8220">
        <v>1.7043382947969098E-2</v>
      </c>
      <c r="U8220">
        <v>0.603102917160658</v>
      </c>
      <c r="V8220">
        <v>25.857617991601099</v>
      </c>
      <c r="W8220">
        <v>0.13496246468520501</v>
      </c>
      <c r="X8220">
        <v>0.704072456322962</v>
      </c>
      <c r="Y8220">
        <v>-2.2886880787705</v>
      </c>
      <c r="Z8220">
        <v>6.2807925220854099E-2</v>
      </c>
      <c r="AA8220">
        <v>0.72610664078822296</v>
      </c>
      <c r="AB8220">
        <v>24.996977221296401</v>
      </c>
      <c r="AC8220">
        <v>1.6194402268302901E-2</v>
      </c>
      <c r="AD8220">
        <v>0.57684129297949804</v>
      </c>
      <c r="AE8220">
        <v>-3.2886879336257202</v>
      </c>
      <c r="AF8220">
        <v>5.5874243385239603E-3</v>
      </c>
      <c r="AG8220">
        <v>0.476038960109122</v>
      </c>
      <c r="AH8220">
        <v>4.7586637834641801</v>
      </c>
      <c r="AI8220">
        <v>0.424511747282666</v>
      </c>
      <c r="AJ8220">
        <v>0.78121606160956403</v>
      </c>
      <c r="AK8220">
        <v>-1.41993263658812</v>
      </c>
    </row>
    <row r="8221" spans="1:37" x14ac:dyDescent="0.2">
      <c r="A8221" t="s">
        <v>26850</v>
      </c>
      <c r="B8221">
        <v>64585874</v>
      </c>
      <c r="C8221">
        <v>64586074</v>
      </c>
      <c r="D8221">
        <v>201</v>
      </c>
      <c r="E8221" t="s">
        <v>27371</v>
      </c>
      <c r="F8221">
        <v>16</v>
      </c>
      <c r="G8221" t="s">
        <v>27372</v>
      </c>
      <c r="H8221" t="s">
        <v>31000</v>
      </c>
      <c r="I8221">
        <v>8</v>
      </c>
      <c r="J8221">
        <v>64574729</v>
      </c>
      <c r="K8221">
        <v>64581921</v>
      </c>
      <c r="L8221">
        <v>7193</v>
      </c>
      <c r="M8221">
        <v>2</v>
      </c>
      <c r="N8221">
        <v>401463</v>
      </c>
      <c r="O8221" t="s">
        <v>27370</v>
      </c>
      <c r="P8221">
        <v>-3953</v>
      </c>
      <c r="Q8221" t="s">
        <v>27366</v>
      </c>
      <c r="R8221" t="s">
        <v>27367</v>
      </c>
      <c r="S8221" t="s">
        <v>36610</v>
      </c>
      <c r="T8221">
        <v>1.7043382947969098E-2</v>
      </c>
      <c r="U8221">
        <v>0.603102917160658</v>
      </c>
      <c r="V8221">
        <v>25.857617991601099</v>
      </c>
      <c r="W8221">
        <v>0.13496246468520501</v>
      </c>
      <c r="X8221">
        <v>0.704072456322962</v>
      </c>
      <c r="Y8221">
        <v>-2.2886880787705</v>
      </c>
      <c r="Z8221">
        <v>6.2807925220854099E-2</v>
      </c>
      <c r="AA8221">
        <v>0.72610664078822296</v>
      </c>
      <c r="AB8221">
        <v>24.996977221296401</v>
      </c>
      <c r="AC8221">
        <v>1.6194402268302901E-2</v>
      </c>
      <c r="AD8221">
        <v>0.57684129297949804</v>
      </c>
      <c r="AE8221">
        <v>-3.2886879336257202</v>
      </c>
      <c r="AF8221">
        <v>5.5874243385239603E-3</v>
      </c>
      <c r="AG8221">
        <v>0.476038960109122</v>
      </c>
      <c r="AH8221">
        <v>4.7586637834641801</v>
      </c>
      <c r="AI8221">
        <v>0.424511747282666</v>
      </c>
      <c r="AJ8221">
        <v>0.78121606160956403</v>
      </c>
      <c r="AK8221">
        <v>-1.41993263658812</v>
      </c>
    </row>
    <row r="8222" spans="1:37" x14ac:dyDescent="0.2">
      <c r="A8222" t="s">
        <v>26850</v>
      </c>
      <c r="B8222">
        <v>65380341</v>
      </c>
      <c r="C8222">
        <v>65380504</v>
      </c>
      <c r="D8222">
        <v>164</v>
      </c>
      <c r="E8222" t="s">
        <v>27373</v>
      </c>
      <c r="F8222">
        <v>2</v>
      </c>
      <c r="G8222" t="s">
        <v>27374</v>
      </c>
      <c r="H8222" t="s">
        <v>31000</v>
      </c>
      <c r="I8222">
        <v>8</v>
      </c>
      <c r="J8222">
        <v>65526738</v>
      </c>
      <c r="K8222">
        <v>65562781</v>
      </c>
      <c r="L8222">
        <v>36044</v>
      </c>
      <c r="M8222">
        <v>2</v>
      </c>
      <c r="N8222">
        <v>286186</v>
      </c>
      <c r="O8222" t="s">
        <v>27375</v>
      </c>
      <c r="P8222">
        <v>182277</v>
      </c>
      <c r="Q8222" t="s">
        <v>27376</v>
      </c>
      <c r="R8222" t="s">
        <v>27377</v>
      </c>
      <c r="S8222" t="s">
        <v>36611</v>
      </c>
      <c r="T8222">
        <v>0.35387198439864398</v>
      </c>
      <c r="U8222">
        <v>0.603102917160658</v>
      </c>
      <c r="V8222">
        <v>-21.080573486035199</v>
      </c>
      <c r="W8222">
        <v>0.38920677604595899</v>
      </c>
      <c r="X8222">
        <v>0.704072456322962</v>
      </c>
      <c r="Y8222">
        <v>-22.634285520408898</v>
      </c>
      <c r="Z8222">
        <v>0.93459220503170903</v>
      </c>
      <c r="AA8222">
        <v>0.99919698600769702</v>
      </c>
      <c r="AB8222">
        <v>2.17772838379787</v>
      </c>
      <c r="AC8222">
        <v>0.88945902157151002</v>
      </c>
      <c r="AD8222">
        <v>0.94068432309766403</v>
      </c>
      <c r="AE8222">
        <v>0.21995546713272901</v>
      </c>
      <c r="AF8222">
        <v>0.22065000948199101</v>
      </c>
      <c r="AG8222">
        <v>0.68151250837662902</v>
      </c>
      <c r="AH8222">
        <v>-23.3840022720922</v>
      </c>
      <c r="AI8222">
        <v>0.24456414000292601</v>
      </c>
      <c r="AJ8222">
        <v>0.78121606160956403</v>
      </c>
      <c r="AK8222">
        <v>-23.3136129507904</v>
      </c>
    </row>
    <row r="8223" spans="1:37" x14ac:dyDescent="0.2">
      <c r="A8223" t="s">
        <v>26850</v>
      </c>
      <c r="B8223">
        <v>65380514</v>
      </c>
      <c r="C8223">
        <v>65380679</v>
      </c>
      <c r="D8223">
        <v>166</v>
      </c>
      <c r="E8223" t="s">
        <v>27378</v>
      </c>
      <c r="F8223">
        <v>4</v>
      </c>
      <c r="G8223" t="s">
        <v>27379</v>
      </c>
      <c r="H8223" t="s">
        <v>31000</v>
      </c>
      <c r="I8223">
        <v>8</v>
      </c>
      <c r="J8223">
        <v>65526738</v>
      </c>
      <c r="K8223">
        <v>65562781</v>
      </c>
      <c r="L8223">
        <v>36044</v>
      </c>
      <c r="M8223">
        <v>2</v>
      </c>
      <c r="N8223">
        <v>286186</v>
      </c>
      <c r="O8223" t="s">
        <v>27375</v>
      </c>
      <c r="P8223">
        <v>182102</v>
      </c>
      <c r="Q8223" t="s">
        <v>27376</v>
      </c>
      <c r="R8223" t="s">
        <v>27377</v>
      </c>
      <c r="S8223" t="s">
        <v>36611</v>
      </c>
      <c r="T8223">
        <v>0.35387198439864398</v>
      </c>
      <c r="U8223">
        <v>0.603102917160658</v>
      </c>
      <c r="V8223">
        <v>-21.080573486035199</v>
      </c>
      <c r="W8223">
        <v>0.38920677604595899</v>
      </c>
      <c r="X8223">
        <v>0.704072456322962</v>
      </c>
      <c r="Y8223">
        <v>-22.634285520408898</v>
      </c>
      <c r="Z8223">
        <v>0.93459220503170903</v>
      </c>
      <c r="AA8223">
        <v>0.99919698600769702</v>
      </c>
      <c r="AB8223">
        <v>2.17772838379787</v>
      </c>
      <c r="AC8223">
        <v>0.88945902157151002</v>
      </c>
      <c r="AD8223">
        <v>0.94068432309766403</v>
      </c>
      <c r="AE8223">
        <v>0.21995546713272901</v>
      </c>
      <c r="AF8223">
        <v>0.22065000948199101</v>
      </c>
      <c r="AG8223">
        <v>0.68151250837662902</v>
      </c>
      <c r="AH8223">
        <v>-23.3840022720922</v>
      </c>
      <c r="AI8223">
        <v>0.24456414000292601</v>
      </c>
      <c r="AJ8223">
        <v>0.78121606160956403</v>
      </c>
      <c r="AK8223">
        <v>-23.3136129507904</v>
      </c>
    </row>
    <row r="8224" spans="1:37" x14ac:dyDescent="0.2">
      <c r="A8224" t="s">
        <v>26850</v>
      </c>
      <c r="B8224">
        <v>65380679</v>
      </c>
      <c r="C8224">
        <v>65380844</v>
      </c>
      <c r="D8224">
        <v>166</v>
      </c>
      <c r="E8224" t="s">
        <v>27380</v>
      </c>
      <c r="F8224">
        <v>1</v>
      </c>
      <c r="G8224" t="s">
        <v>27381</v>
      </c>
      <c r="H8224" t="s">
        <v>31000</v>
      </c>
      <c r="I8224">
        <v>8</v>
      </c>
      <c r="J8224">
        <v>65526738</v>
      </c>
      <c r="K8224">
        <v>65562781</v>
      </c>
      <c r="L8224">
        <v>36044</v>
      </c>
      <c r="M8224">
        <v>2</v>
      </c>
      <c r="N8224">
        <v>286186</v>
      </c>
      <c r="O8224" t="s">
        <v>27375</v>
      </c>
      <c r="P8224">
        <v>181937</v>
      </c>
      <c r="Q8224" t="s">
        <v>27376</v>
      </c>
      <c r="R8224" t="s">
        <v>27377</v>
      </c>
      <c r="S8224" t="s">
        <v>36611</v>
      </c>
      <c r="T8224">
        <v>0.35387198439864398</v>
      </c>
      <c r="U8224">
        <v>0.603102917160658</v>
      </c>
      <c r="V8224">
        <v>-21.080573486035199</v>
      </c>
      <c r="W8224">
        <v>0.38920677604595899</v>
      </c>
      <c r="X8224">
        <v>0.704072456322962</v>
      </c>
      <c r="Y8224">
        <v>-22.634285520408898</v>
      </c>
      <c r="Z8224">
        <v>0.93459220503170903</v>
      </c>
      <c r="AA8224">
        <v>0.99919698600769702</v>
      </c>
      <c r="AB8224">
        <v>2.17772838379787</v>
      </c>
      <c r="AC8224">
        <v>0.88945902157151002</v>
      </c>
      <c r="AD8224">
        <v>0.94068432309766403</v>
      </c>
      <c r="AE8224">
        <v>0.21995546713272901</v>
      </c>
      <c r="AF8224">
        <v>0.22065000948199101</v>
      </c>
      <c r="AG8224">
        <v>0.68151250837662902</v>
      </c>
      <c r="AH8224">
        <v>-23.3840022720922</v>
      </c>
      <c r="AI8224">
        <v>0.24456414000292601</v>
      </c>
      <c r="AJ8224">
        <v>0.78121606160956403</v>
      </c>
      <c r="AK8224">
        <v>-23.3136129507904</v>
      </c>
    </row>
    <row r="8225" spans="1:37" x14ac:dyDescent="0.2">
      <c r="A8225" t="s">
        <v>26850</v>
      </c>
      <c r="B8225">
        <v>66259356</v>
      </c>
      <c r="C8225">
        <v>66259494</v>
      </c>
      <c r="D8225">
        <v>139</v>
      </c>
      <c r="E8225" t="s">
        <v>27382</v>
      </c>
      <c r="F8225">
        <v>5</v>
      </c>
      <c r="G8225" t="s">
        <v>27383</v>
      </c>
      <c r="H8225" t="s">
        <v>31000</v>
      </c>
      <c r="I8225">
        <v>8</v>
      </c>
      <c r="J8225">
        <v>66192709</v>
      </c>
      <c r="K8225">
        <v>66196390</v>
      </c>
      <c r="L8225">
        <v>3682</v>
      </c>
      <c r="M8225">
        <v>1</v>
      </c>
      <c r="N8225">
        <v>100505659</v>
      </c>
      <c r="O8225" t="s">
        <v>27384</v>
      </c>
      <c r="P8225">
        <v>66647</v>
      </c>
      <c r="Q8225" t="s">
        <v>27385</v>
      </c>
      <c r="R8225" t="s">
        <v>27386</v>
      </c>
      <c r="S8225" t="s">
        <v>36612</v>
      </c>
      <c r="T8225">
        <v>0.121545655311315</v>
      </c>
      <c r="U8225">
        <v>0.603102917160658</v>
      </c>
      <c r="V8225">
        <v>0.75602230359867995</v>
      </c>
      <c r="W8225">
        <v>0.575100249182802</v>
      </c>
      <c r="X8225">
        <v>0.87773343134207504</v>
      </c>
      <c r="Y8225">
        <v>1.0840310103320101</v>
      </c>
      <c r="Z8225">
        <v>0.109581775159906</v>
      </c>
      <c r="AA8225">
        <v>0.72610664078822296</v>
      </c>
      <c r="AB8225">
        <v>0.23470826941463699</v>
      </c>
      <c r="AC8225">
        <v>0.485440166683202</v>
      </c>
      <c r="AD8225">
        <v>0.86749176715195597</v>
      </c>
      <c r="AE8225">
        <v>0.46291648899688898</v>
      </c>
      <c r="AF8225">
        <v>0.22213941668241499</v>
      </c>
      <c r="AG8225">
        <v>0.68450971121897797</v>
      </c>
      <c r="AH8225">
        <v>1.0286017239637599</v>
      </c>
      <c r="AI8225">
        <v>0.74001203836423102</v>
      </c>
      <c r="AJ8225">
        <v>0.90669549987061804</v>
      </c>
      <c r="AK8225">
        <v>1.34306060294644</v>
      </c>
    </row>
    <row r="8226" spans="1:37" x14ac:dyDescent="0.2">
      <c r="A8226" t="s">
        <v>26850</v>
      </c>
      <c r="B8226">
        <v>66953535</v>
      </c>
      <c r="C8226">
        <v>66953687</v>
      </c>
      <c r="D8226">
        <v>153</v>
      </c>
      <c r="E8226" t="s">
        <v>27387</v>
      </c>
      <c r="F8226">
        <v>2</v>
      </c>
      <c r="G8226" t="s">
        <v>27388</v>
      </c>
      <c r="H8226" t="s">
        <v>30999</v>
      </c>
      <c r="I8226">
        <v>8</v>
      </c>
      <c r="J8226">
        <v>66947590</v>
      </c>
      <c r="K8226">
        <v>66955117</v>
      </c>
      <c r="L8226">
        <v>7528</v>
      </c>
      <c r="M8226">
        <v>2</v>
      </c>
      <c r="N8226">
        <v>100129654</v>
      </c>
      <c r="O8226" t="s">
        <v>27389</v>
      </c>
      <c r="P8226">
        <v>1430</v>
      </c>
      <c r="Q8226" t="s">
        <v>27390</v>
      </c>
      <c r="R8226" t="s">
        <v>27391</v>
      </c>
      <c r="S8226" t="s">
        <v>36613</v>
      </c>
      <c r="T8226">
        <v>0.32911398597860803</v>
      </c>
      <c r="U8226">
        <v>0.603102917160658</v>
      </c>
      <c r="V8226">
        <v>21.188361608525799</v>
      </c>
      <c r="W8226">
        <v>5.4349643961368002E-2</v>
      </c>
      <c r="X8226">
        <v>0.704072456322962</v>
      </c>
      <c r="Y8226">
        <v>23.943878872371201</v>
      </c>
      <c r="Z8226">
        <v>0.203350924423461</v>
      </c>
      <c r="AA8226">
        <v>0.72610664078822296</v>
      </c>
      <c r="AB8226">
        <v>22.906404261060199</v>
      </c>
      <c r="AC8226">
        <v>0.17695932866387601</v>
      </c>
      <c r="AD8226">
        <v>0.68253123924728298</v>
      </c>
      <c r="AE8226">
        <v>22.9438789617735</v>
      </c>
      <c r="AF8226">
        <v>0.98343762640780896</v>
      </c>
      <c r="AG8226">
        <v>1</v>
      </c>
      <c r="AH8226">
        <v>-1.43704143318373</v>
      </c>
      <c r="AI8226">
        <v>9.3920812249066992E-3</v>
      </c>
      <c r="AJ8226">
        <v>0.78121606160956403</v>
      </c>
      <c r="AK8226">
        <v>23.943878872371201</v>
      </c>
    </row>
    <row r="8227" spans="1:37" x14ac:dyDescent="0.2">
      <c r="A8227" t="s">
        <v>26850</v>
      </c>
      <c r="B8227">
        <v>66953687</v>
      </c>
      <c r="C8227">
        <v>66953839</v>
      </c>
      <c r="D8227">
        <v>153</v>
      </c>
      <c r="E8227" t="s">
        <v>27392</v>
      </c>
      <c r="F8227">
        <v>2</v>
      </c>
      <c r="G8227" t="s">
        <v>27393</v>
      </c>
      <c r="H8227" t="s">
        <v>30999</v>
      </c>
      <c r="I8227">
        <v>8</v>
      </c>
      <c r="J8227">
        <v>66947590</v>
      </c>
      <c r="K8227">
        <v>66955117</v>
      </c>
      <c r="L8227">
        <v>7528</v>
      </c>
      <c r="M8227">
        <v>2</v>
      </c>
      <c r="N8227">
        <v>100129654</v>
      </c>
      <c r="O8227" t="s">
        <v>27389</v>
      </c>
      <c r="P8227">
        <v>1278</v>
      </c>
      <c r="Q8227" t="s">
        <v>27390</v>
      </c>
      <c r="R8227" t="s">
        <v>27391</v>
      </c>
      <c r="S8227" t="s">
        <v>36613</v>
      </c>
      <c r="T8227">
        <v>0.32911398597860803</v>
      </c>
      <c r="U8227">
        <v>0.603102917160658</v>
      </c>
      <c r="V8227">
        <v>21.188361608525799</v>
      </c>
      <c r="W8227">
        <v>5.4349643961368002E-2</v>
      </c>
      <c r="X8227">
        <v>0.704072456322962</v>
      </c>
      <c r="Y8227">
        <v>23.943878872371201</v>
      </c>
      <c r="Z8227">
        <v>0.203350924423461</v>
      </c>
      <c r="AA8227">
        <v>0.72610664078822296</v>
      </c>
      <c r="AB8227">
        <v>22.906404261060199</v>
      </c>
      <c r="AC8227">
        <v>0.17695932866387601</v>
      </c>
      <c r="AD8227">
        <v>0.68253123924728298</v>
      </c>
      <c r="AE8227">
        <v>22.9438789617735</v>
      </c>
      <c r="AF8227">
        <v>0.98343762640780896</v>
      </c>
      <c r="AG8227">
        <v>1</v>
      </c>
      <c r="AH8227">
        <v>-1.43704143318373</v>
      </c>
      <c r="AI8227">
        <v>9.3920812249066992E-3</v>
      </c>
      <c r="AJ8227">
        <v>0.78121606160956403</v>
      </c>
      <c r="AK8227">
        <v>23.943878872371201</v>
      </c>
    </row>
    <row r="8228" spans="1:37" x14ac:dyDescent="0.2">
      <c r="A8228" t="s">
        <v>26850</v>
      </c>
      <c r="B8228">
        <v>68682943</v>
      </c>
      <c r="C8228">
        <v>68683161</v>
      </c>
      <c r="D8228">
        <v>219</v>
      </c>
      <c r="E8228" t="s">
        <v>27394</v>
      </c>
      <c r="F8228">
        <v>1</v>
      </c>
      <c r="G8228" t="s">
        <v>27395</v>
      </c>
      <c r="H8228" t="s">
        <v>36614</v>
      </c>
      <c r="I8228">
        <v>8</v>
      </c>
      <c r="J8228">
        <v>68625459</v>
      </c>
      <c r="K8228">
        <v>68792571</v>
      </c>
      <c r="L8228">
        <v>167113</v>
      </c>
      <c r="M8228">
        <v>1</v>
      </c>
      <c r="N8228">
        <v>116328</v>
      </c>
      <c r="O8228" t="s">
        <v>27396</v>
      </c>
      <c r="P8228">
        <v>57484</v>
      </c>
      <c r="Q8228" t="s">
        <v>27397</v>
      </c>
      <c r="R8228" t="s">
        <v>27398</v>
      </c>
      <c r="S8228" t="s">
        <v>36615</v>
      </c>
      <c r="T8228">
        <v>0.97213403838398904</v>
      </c>
      <c r="U8228">
        <v>1</v>
      </c>
      <c r="V8228">
        <v>0.303604719493064</v>
      </c>
      <c r="W8228">
        <v>0.46193634366738701</v>
      </c>
      <c r="X8228">
        <v>0.75726018452522603</v>
      </c>
      <c r="Y8228">
        <v>0.98633613088057204</v>
      </c>
      <c r="Z8228">
        <v>0.47690667696080002</v>
      </c>
      <c r="AA8228">
        <v>0.84435025072159198</v>
      </c>
      <c r="AB8228">
        <v>0.82614807135709101</v>
      </c>
      <c r="AC8228">
        <v>0.42508348555068898</v>
      </c>
      <c r="AD8228">
        <v>0.82872126865393902</v>
      </c>
      <c r="AE8228">
        <v>0.68265170703787603</v>
      </c>
      <c r="AF8228">
        <v>0.54505380959242</v>
      </c>
      <c r="AG8228">
        <v>0.80674443595273604</v>
      </c>
      <c r="AH8228">
        <v>-0.407017277760792</v>
      </c>
      <c r="AI8228">
        <v>0.64674041799899995</v>
      </c>
      <c r="AJ8228">
        <v>0.82002337464554198</v>
      </c>
      <c r="AK8228">
        <v>0.84410891304254698</v>
      </c>
    </row>
    <row r="8229" spans="1:37" x14ac:dyDescent="0.2">
      <c r="A8229" t="s">
        <v>26850</v>
      </c>
      <c r="B8229">
        <v>69159997</v>
      </c>
      <c r="C8229">
        <v>69160148</v>
      </c>
      <c r="D8229">
        <v>152</v>
      </c>
      <c r="E8229" t="s">
        <v>27399</v>
      </c>
      <c r="F8229">
        <v>0</v>
      </c>
      <c r="G8229" t="s">
        <v>27400</v>
      </c>
      <c r="H8229" t="s">
        <v>31000</v>
      </c>
      <c r="I8229">
        <v>8</v>
      </c>
      <c r="J8229">
        <v>69067462</v>
      </c>
      <c r="K8229">
        <v>69104242</v>
      </c>
      <c r="L8229">
        <v>36781</v>
      </c>
      <c r="M8229">
        <v>2</v>
      </c>
      <c r="N8229">
        <v>100505718</v>
      </c>
      <c r="O8229" t="s">
        <v>27401</v>
      </c>
      <c r="P8229">
        <v>-55755</v>
      </c>
      <c r="Q8229" t="s">
        <v>27402</v>
      </c>
      <c r="R8229" t="s">
        <v>27403</v>
      </c>
      <c r="S8229" t="s">
        <v>36616</v>
      </c>
      <c r="T8229">
        <v>0.54421053469192604</v>
      </c>
      <c r="U8229">
        <v>0.80321479550967601</v>
      </c>
      <c r="V8229">
        <v>0.484653388974772</v>
      </c>
      <c r="W8229">
        <v>0.371855812393517</v>
      </c>
      <c r="X8229">
        <v>0.704072456322962</v>
      </c>
      <c r="Y8229">
        <v>-5.1090642150680203</v>
      </c>
      <c r="Z8229">
        <v>0.66713806400786302</v>
      </c>
      <c r="AA8229">
        <v>0.84521697243271998</v>
      </c>
      <c r="AB8229">
        <v>0.82337935906572501</v>
      </c>
      <c r="AC8229">
        <v>0.10683406973163299</v>
      </c>
      <c r="AD8229">
        <v>0.68253123924728298</v>
      </c>
      <c r="AE8229">
        <v>-6.1090632757398398</v>
      </c>
      <c r="AF8229">
        <v>0.50230584886502705</v>
      </c>
      <c r="AG8229">
        <v>0.80674443595273604</v>
      </c>
      <c r="AH8229">
        <v>-0.14825006416640599</v>
      </c>
      <c r="AI8229">
        <v>0.75770813086964806</v>
      </c>
      <c r="AJ8229">
        <v>0.91200148566411499</v>
      </c>
      <c r="AK8229">
        <v>-4.2403087708296496</v>
      </c>
    </row>
    <row r="8230" spans="1:37" x14ac:dyDescent="0.2">
      <c r="A8230" t="s">
        <v>26850</v>
      </c>
      <c r="B8230">
        <v>69254794</v>
      </c>
      <c r="C8230">
        <v>69254950</v>
      </c>
      <c r="D8230">
        <v>157</v>
      </c>
      <c r="E8230" t="s">
        <v>27404</v>
      </c>
      <c r="F8230">
        <v>3</v>
      </c>
      <c r="G8230" t="s">
        <v>27405</v>
      </c>
      <c r="H8230" t="s">
        <v>31000</v>
      </c>
      <c r="I8230">
        <v>8</v>
      </c>
      <c r="J8230">
        <v>69067462</v>
      </c>
      <c r="K8230">
        <v>69104242</v>
      </c>
      <c r="L8230">
        <v>36781</v>
      </c>
      <c r="M8230">
        <v>2</v>
      </c>
      <c r="N8230">
        <v>100505718</v>
      </c>
      <c r="O8230" t="s">
        <v>27401</v>
      </c>
      <c r="P8230">
        <v>-150552</v>
      </c>
      <c r="Q8230" t="s">
        <v>27402</v>
      </c>
      <c r="R8230" t="s">
        <v>27403</v>
      </c>
      <c r="S8230" t="s">
        <v>36616</v>
      </c>
      <c r="T8230">
        <v>0.29910708687459298</v>
      </c>
      <c r="U8230">
        <v>0.603102917160658</v>
      </c>
      <c r="V8230">
        <v>1.3624863212543299</v>
      </c>
      <c r="W8230">
        <v>0.78495938470128301</v>
      </c>
      <c r="X8230">
        <v>0.95159051474143896</v>
      </c>
      <c r="Y8230">
        <v>3.1802552076697799</v>
      </c>
      <c r="Z8230">
        <v>0.34079228555837798</v>
      </c>
      <c r="AA8230">
        <v>0.78595912572444204</v>
      </c>
      <c r="AB8230">
        <v>1.81655365886826</v>
      </c>
      <c r="AC8230">
        <v>0.74052414867264904</v>
      </c>
      <c r="AD8230">
        <v>0.87989882095915395</v>
      </c>
      <c r="AE8230">
        <v>2.5582510934694902</v>
      </c>
      <c r="AF8230">
        <v>0.38239818147941201</v>
      </c>
      <c r="AG8230">
        <v>0.79547093542540104</v>
      </c>
      <c r="AH8230">
        <v>-5.63449306355586E-2</v>
      </c>
      <c r="AI8230">
        <v>0.82118270748657496</v>
      </c>
      <c r="AJ8230">
        <v>0.94983421942510304</v>
      </c>
      <c r="AK8230">
        <v>2.3516890128518901</v>
      </c>
    </row>
    <row r="8231" spans="1:37" x14ac:dyDescent="0.2">
      <c r="A8231" t="s">
        <v>26850</v>
      </c>
      <c r="B8231">
        <v>69254950</v>
      </c>
      <c r="C8231">
        <v>69255106</v>
      </c>
      <c r="D8231">
        <v>157</v>
      </c>
      <c r="E8231" t="s">
        <v>27406</v>
      </c>
      <c r="F8231">
        <v>1</v>
      </c>
      <c r="G8231" t="s">
        <v>27407</v>
      </c>
      <c r="H8231" t="s">
        <v>31000</v>
      </c>
      <c r="I8231">
        <v>8</v>
      </c>
      <c r="J8231">
        <v>69067462</v>
      </c>
      <c r="K8231">
        <v>69104242</v>
      </c>
      <c r="L8231">
        <v>36781</v>
      </c>
      <c r="M8231">
        <v>2</v>
      </c>
      <c r="N8231">
        <v>100505718</v>
      </c>
      <c r="O8231" t="s">
        <v>27401</v>
      </c>
      <c r="P8231">
        <v>-150708</v>
      </c>
      <c r="Q8231" t="s">
        <v>27402</v>
      </c>
      <c r="R8231" t="s">
        <v>27403</v>
      </c>
      <c r="S8231" t="s">
        <v>36616</v>
      </c>
      <c r="T8231">
        <v>0.29910708687459298</v>
      </c>
      <c r="U8231">
        <v>0.603102917160658</v>
      </c>
      <c r="V8231">
        <v>1.3624863212543299</v>
      </c>
      <c r="W8231">
        <v>0.78495938470128301</v>
      </c>
      <c r="X8231">
        <v>0.95159051474143896</v>
      </c>
      <c r="Y8231">
        <v>3.1802552076697799</v>
      </c>
      <c r="Z8231">
        <v>0.34079228555837798</v>
      </c>
      <c r="AA8231">
        <v>0.78595912572444204</v>
      </c>
      <c r="AB8231">
        <v>1.81655365886826</v>
      </c>
      <c r="AC8231">
        <v>0.74052414867264904</v>
      </c>
      <c r="AD8231">
        <v>0.87989882095915395</v>
      </c>
      <c r="AE8231">
        <v>2.5582510934694902</v>
      </c>
      <c r="AF8231">
        <v>0.38239818147941201</v>
      </c>
      <c r="AG8231">
        <v>0.79547093542540104</v>
      </c>
      <c r="AH8231">
        <v>-5.63449306355586E-2</v>
      </c>
      <c r="AI8231">
        <v>0.82118270748657496</v>
      </c>
      <c r="AJ8231">
        <v>0.94983421942510304</v>
      </c>
      <c r="AK8231">
        <v>2.3516890128518901</v>
      </c>
    </row>
    <row r="8232" spans="1:37" x14ac:dyDescent="0.2">
      <c r="A8232" t="s">
        <v>26850</v>
      </c>
      <c r="B8232">
        <v>70061072</v>
      </c>
      <c r="C8232">
        <v>70061345</v>
      </c>
      <c r="D8232">
        <v>274</v>
      </c>
      <c r="E8232" t="s">
        <v>27408</v>
      </c>
      <c r="F8232">
        <v>2</v>
      </c>
      <c r="G8232" t="s">
        <v>27409</v>
      </c>
      <c r="H8232" t="s">
        <v>36617</v>
      </c>
      <c r="I8232">
        <v>8</v>
      </c>
      <c r="J8232">
        <v>70051651</v>
      </c>
      <c r="K8232">
        <v>70071252</v>
      </c>
      <c r="L8232">
        <v>19602</v>
      </c>
      <c r="M8232">
        <v>2</v>
      </c>
      <c r="N8232">
        <v>63978</v>
      </c>
      <c r="O8232" t="s">
        <v>27410</v>
      </c>
      <c r="P8232">
        <v>9907</v>
      </c>
      <c r="Q8232" t="s">
        <v>27411</v>
      </c>
      <c r="R8232" t="s">
        <v>27412</v>
      </c>
      <c r="S8232" t="s">
        <v>36618</v>
      </c>
      <c r="T8232">
        <v>0.254431078355565</v>
      </c>
      <c r="U8232">
        <v>0.603102917160658</v>
      </c>
      <c r="V8232">
        <v>4.5476737747436102</v>
      </c>
      <c r="W8232">
        <v>0.19708796505849599</v>
      </c>
      <c r="X8232">
        <v>0.704072456322962</v>
      </c>
      <c r="Y8232">
        <v>4.9917989897177701</v>
      </c>
      <c r="Z8232">
        <v>0.29745465422369399</v>
      </c>
      <c r="AA8232">
        <v>0.72610664078822296</v>
      </c>
      <c r="AB8232">
        <v>4.08711752126431</v>
      </c>
      <c r="AC8232">
        <v>0.24351066465701501</v>
      </c>
      <c r="AD8232">
        <v>0.68253123924728298</v>
      </c>
      <c r="AE8232">
        <v>4.2558366509705303</v>
      </c>
      <c r="AF8232">
        <v>0.335122776002587</v>
      </c>
      <c r="AG8232">
        <v>0.71916631056622005</v>
      </c>
      <c r="AH8232">
        <v>2.1141218981524599</v>
      </c>
      <c r="AI8232">
        <v>0.245944251021047</v>
      </c>
      <c r="AJ8232">
        <v>0.78121606160956403</v>
      </c>
      <c r="AK8232">
        <v>3.21003571876996</v>
      </c>
    </row>
    <row r="8233" spans="1:37" x14ac:dyDescent="0.2">
      <c r="A8233" t="s">
        <v>26850</v>
      </c>
      <c r="B8233">
        <v>70448742</v>
      </c>
      <c r="C8233">
        <v>70449027</v>
      </c>
      <c r="D8233">
        <v>286</v>
      </c>
      <c r="E8233" t="s">
        <v>27413</v>
      </c>
      <c r="F8233">
        <v>3</v>
      </c>
      <c r="G8233" t="s">
        <v>27414</v>
      </c>
      <c r="H8233" t="s">
        <v>31000</v>
      </c>
      <c r="I8233">
        <v>8</v>
      </c>
      <c r="J8233">
        <v>70471134</v>
      </c>
      <c r="K8233">
        <v>70485687</v>
      </c>
      <c r="L8233">
        <v>14554</v>
      </c>
      <c r="M8233">
        <v>1</v>
      </c>
      <c r="N8233">
        <v>101926892</v>
      </c>
      <c r="O8233" t="s">
        <v>27415</v>
      </c>
      <c r="P8233">
        <v>-22107</v>
      </c>
      <c r="Q8233" t="s">
        <v>27416</v>
      </c>
      <c r="R8233" t="s">
        <v>27417</v>
      </c>
      <c r="S8233" t="s">
        <v>36619</v>
      </c>
      <c r="T8233">
        <v>0.583211159830616</v>
      </c>
      <c r="U8233">
        <v>0.81360520874211995</v>
      </c>
      <c r="V8233">
        <v>0.14977565261932799</v>
      </c>
      <c r="W8233">
        <v>0.65075386537994595</v>
      </c>
      <c r="X8233">
        <v>0.94119559056004798</v>
      </c>
      <c r="Y8233">
        <v>-2.0563519407803099</v>
      </c>
      <c r="Z8233">
        <v>0.72004451969238803</v>
      </c>
      <c r="AA8233">
        <v>0.86308114850689799</v>
      </c>
      <c r="AB8233">
        <v>-0.16350510162913501</v>
      </c>
      <c r="AC8233">
        <v>0.56718065613419599</v>
      </c>
      <c r="AD8233">
        <v>0.87989882095915395</v>
      </c>
      <c r="AE8233">
        <v>-1.5888884375680401</v>
      </c>
      <c r="AF8233">
        <v>0.50230584886502705</v>
      </c>
      <c r="AG8233">
        <v>0.80674443595273604</v>
      </c>
      <c r="AH8233">
        <v>0.39988376885344301</v>
      </c>
      <c r="AI8233">
        <v>0.75770813086964806</v>
      </c>
      <c r="AJ8233">
        <v>0.91200148566411499</v>
      </c>
      <c r="AK8233">
        <v>-1.6212156724068301</v>
      </c>
    </row>
    <row r="8234" spans="1:37" x14ac:dyDescent="0.2">
      <c r="A8234" t="s">
        <v>26850</v>
      </c>
      <c r="B8234">
        <v>70624188</v>
      </c>
      <c r="C8234">
        <v>70624357</v>
      </c>
      <c r="D8234">
        <v>170</v>
      </c>
      <c r="E8234" t="s">
        <v>27418</v>
      </c>
      <c r="F8234">
        <v>1</v>
      </c>
      <c r="G8234" t="s">
        <v>27419</v>
      </c>
      <c r="H8234" t="s">
        <v>36620</v>
      </c>
      <c r="I8234">
        <v>8</v>
      </c>
      <c r="J8234">
        <v>70608682</v>
      </c>
      <c r="K8234">
        <v>70646490</v>
      </c>
      <c r="L8234">
        <v>37809</v>
      </c>
      <c r="M8234">
        <v>1</v>
      </c>
      <c r="N8234">
        <v>286190</v>
      </c>
      <c r="O8234" t="s">
        <v>27420</v>
      </c>
      <c r="P8234">
        <v>15506</v>
      </c>
      <c r="Q8234" t="s">
        <v>27421</v>
      </c>
      <c r="R8234" t="s">
        <v>27422</v>
      </c>
      <c r="S8234" t="s">
        <v>36621</v>
      </c>
      <c r="T8234">
        <v>0.32911398597860803</v>
      </c>
      <c r="U8234">
        <v>0.603102917160658</v>
      </c>
      <c r="V8234">
        <v>24.775291678110499</v>
      </c>
      <c r="W8234">
        <v>0.89107655920673101</v>
      </c>
      <c r="X8234">
        <v>0.95159051474143896</v>
      </c>
      <c r="Y8234">
        <v>0.37790712558138101</v>
      </c>
      <c r="Z8234">
        <v>0.48464167878831399</v>
      </c>
      <c r="AA8234">
        <v>0.84435025072159198</v>
      </c>
      <c r="AB8234">
        <v>23.811817601865702</v>
      </c>
      <c r="AC8234">
        <v>0.75388744886274095</v>
      </c>
      <c r="AD8234">
        <v>0.87989882095915395</v>
      </c>
      <c r="AE8234">
        <v>-0.62209282995497595</v>
      </c>
      <c r="AF8234">
        <v>0.16793847098801201</v>
      </c>
      <c r="AG8234">
        <v>0.68151250837662902</v>
      </c>
      <c r="AH8234">
        <v>24.775291678110499</v>
      </c>
      <c r="AI8234">
        <v>0.56157887380500204</v>
      </c>
      <c r="AJ8234">
        <v>0.78121606160956403</v>
      </c>
      <c r="AK8234">
        <v>1.2466625445730499</v>
      </c>
    </row>
    <row r="8235" spans="1:37" x14ac:dyDescent="0.2">
      <c r="A8235" t="s">
        <v>26850</v>
      </c>
      <c r="B8235">
        <v>71492032</v>
      </c>
      <c r="C8235">
        <v>71492174</v>
      </c>
      <c r="D8235">
        <v>143</v>
      </c>
      <c r="E8235" t="s">
        <v>27423</v>
      </c>
      <c r="F8235">
        <v>4</v>
      </c>
      <c r="G8235" t="s">
        <v>27424</v>
      </c>
      <c r="H8235" t="s">
        <v>36622</v>
      </c>
      <c r="I8235">
        <v>8</v>
      </c>
      <c r="J8235">
        <v>71197521</v>
      </c>
      <c r="K8235">
        <v>71547626</v>
      </c>
      <c r="L8235">
        <v>350106</v>
      </c>
      <c r="M8235">
        <v>2</v>
      </c>
      <c r="N8235">
        <v>2138</v>
      </c>
      <c r="O8235" t="s">
        <v>27425</v>
      </c>
      <c r="P8235">
        <v>55452</v>
      </c>
      <c r="Q8235" t="s">
        <v>27426</v>
      </c>
      <c r="R8235" t="s">
        <v>27427</v>
      </c>
      <c r="S8235" t="s">
        <v>36623</v>
      </c>
      <c r="T8235">
        <v>0.25092057395953399</v>
      </c>
      <c r="U8235">
        <v>0.603102917160658</v>
      </c>
      <c r="V8235">
        <v>0.873460962589648</v>
      </c>
      <c r="W8235">
        <v>0.88279501556983297</v>
      </c>
      <c r="X8235">
        <v>0.95159051474143896</v>
      </c>
      <c r="Y8235">
        <v>-8.3268478774129698E-2</v>
      </c>
      <c r="Z8235">
        <v>0.45565053106937797</v>
      </c>
      <c r="AA8235">
        <v>0.84435025072159198</v>
      </c>
      <c r="AB8235">
        <v>0.46882944508556201</v>
      </c>
      <c r="AC8235">
        <v>0.97198338100398096</v>
      </c>
      <c r="AD8235">
        <v>0.97937087684223101</v>
      </c>
      <c r="AE8235">
        <v>-0.321276855526895</v>
      </c>
      <c r="AF8235">
        <v>0.27332770655885902</v>
      </c>
      <c r="AG8235">
        <v>0.70473078222419605</v>
      </c>
      <c r="AH8235">
        <v>0.93482118866792496</v>
      </c>
      <c r="AI8235">
        <v>0.76171406100229799</v>
      </c>
      <c r="AJ8235">
        <v>0.91569206070013398</v>
      </c>
      <c r="AK8235">
        <v>0.16014299185938399</v>
      </c>
    </row>
    <row r="8236" spans="1:37" x14ac:dyDescent="0.2">
      <c r="A8236" t="s">
        <v>26850</v>
      </c>
      <c r="B8236">
        <v>72020489</v>
      </c>
      <c r="C8236">
        <v>72020640</v>
      </c>
      <c r="D8236">
        <v>152</v>
      </c>
      <c r="E8236" t="s">
        <v>27428</v>
      </c>
      <c r="F8236">
        <v>1</v>
      </c>
      <c r="G8236" t="s">
        <v>27429</v>
      </c>
      <c r="H8236" t="s">
        <v>36624</v>
      </c>
      <c r="I8236">
        <v>8</v>
      </c>
      <c r="J8236">
        <v>72023129</v>
      </c>
      <c r="K8236">
        <v>72023870</v>
      </c>
      <c r="L8236">
        <v>742</v>
      </c>
      <c r="M8236">
        <v>2</v>
      </c>
      <c r="N8236">
        <v>8989</v>
      </c>
      <c r="O8236" t="s">
        <v>27430</v>
      </c>
      <c r="P8236">
        <v>3230</v>
      </c>
      <c r="Q8236" t="s">
        <v>27431</v>
      </c>
      <c r="R8236" t="s">
        <v>27432</v>
      </c>
      <c r="S8236" t="s">
        <v>36625</v>
      </c>
      <c r="T8236">
        <v>0.29991073535004598</v>
      </c>
      <c r="U8236">
        <v>0.603102917160658</v>
      </c>
      <c r="V8236">
        <v>1.4332384852036399</v>
      </c>
      <c r="W8236">
        <v>0.21434709507049801</v>
      </c>
      <c r="X8236">
        <v>0.704072456322962</v>
      </c>
      <c r="Y8236">
        <v>1.10787677874824</v>
      </c>
      <c r="Z8236">
        <v>0.31814540575146</v>
      </c>
      <c r="AA8236">
        <v>0.74659847124999501</v>
      </c>
      <c r="AB8236">
        <v>1.1604958805280501</v>
      </c>
      <c r="AC8236">
        <v>0.821885577007063</v>
      </c>
      <c r="AD8236">
        <v>0.94068432309766403</v>
      </c>
      <c r="AE8236">
        <v>0.264392726719541</v>
      </c>
      <c r="AF8236">
        <v>0.34582217967297102</v>
      </c>
      <c r="AG8236">
        <v>0.74006267101086398</v>
      </c>
      <c r="AH8236">
        <v>0.99580007053488395</v>
      </c>
      <c r="AI8236">
        <v>3.0368860129036401E-2</v>
      </c>
      <c r="AJ8236">
        <v>0.78121606160956403</v>
      </c>
      <c r="AK8236">
        <v>1.70876603323648</v>
      </c>
    </row>
    <row r="8237" spans="1:37" x14ac:dyDescent="0.2">
      <c r="A8237" t="s">
        <v>26850</v>
      </c>
      <c r="B8237">
        <v>72321472</v>
      </c>
      <c r="C8237">
        <v>72321625</v>
      </c>
      <c r="D8237">
        <v>154</v>
      </c>
      <c r="E8237" t="s">
        <v>27433</v>
      </c>
      <c r="F8237">
        <v>3</v>
      </c>
      <c r="G8237" t="s">
        <v>27434</v>
      </c>
      <c r="H8237" t="s">
        <v>31000</v>
      </c>
      <c r="I8237">
        <v>8</v>
      </c>
      <c r="J8237">
        <v>72202751</v>
      </c>
      <c r="K8237">
        <v>72251565</v>
      </c>
      <c r="L8237">
        <v>48815</v>
      </c>
      <c r="M8237">
        <v>2</v>
      </c>
      <c r="N8237">
        <v>392232</v>
      </c>
      <c r="O8237" t="s">
        <v>27435</v>
      </c>
      <c r="P8237">
        <v>-69907</v>
      </c>
      <c r="Q8237" t="s">
        <v>40</v>
      </c>
      <c r="R8237" t="s">
        <v>27436</v>
      </c>
      <c r="S8237" t="s">
        <v>36626</v>
      </c>
      <c r="T8237">
        <v>0.35387198439864398</v>
      </c>
      <c r="U8237">
        <v>0.603102917160658</v>
      </c>
      <c r="V8237">
        <v>-23.818131313838901</v>
      </c>
      <c r="W8237">
        <v>0.20525741147413201</v>
      </c>
      <c r="X8237">
        <v>0.704072456322962</v>
      </c>
      <c r="Y8237">
        <v>-24.806761028773</v>
      </c>
      <c r="Z8237">
        <v>0.69013698642955401</v>
      </c>
      <c r="AA8237">
        <v>0.84521697243271998</v>
      </c>
      <c r="AB8237">
        <v>-0.66253695089139997</v>
      </c>
      <c r="AC8237">
        <v>7.0489011448141195E-2</v>
      </c>
      <c r="AD8237">
        <v>0.57684129297949804</v>
      </c>
      <c r="AE8237">
        <v>-24.806761028773</v>
      </c>
      <c r="AF8237">
        <v>0.32549523997010099</v>
      </c>
      <c r="AG8237">
        <v>0.70473078222419605</v>
      </c>
      <c r="AH8237">
        <v>-24.0083949262769</v>
      </c>
      <c r="AI8237">
        <v>0.35038410267202102</v>
      </c>
      <c r="AJ8237">
        <v>0.78121606160956403</v>
      </c>
      <c r="AK8237">
        <v>-23.938005602660201</v>
      </c>
    </row>
    <row r="8238" spans="1:37" x14ac:dyDescent="0.2">
      <c r="A8238" t="s">
        <v>26850</v>
      </c>
      <c r="B8238">
        <v>72321625</v>
      </c>
      <c r="C8238">
        <v>72321778</v>
      </c>
      <c r="D8238">
        <v>154</v>
      </c>
      <c r="E8238" t="s">
        <v>27437</v>
      </c>
      <c r="F8238">
        <v>2</v>
      </c>
      <c r="G8238" t="s">
        <v>27438</v>
      </c>
      <c r="H8238" t="s">
        <v>31000</v>
      </c>
      <c r="I8238">
        <v>8</v>
      </c>
      <c r="J8238">
        <v>72202751</v>
      </c>
      <c r="K8238">
        <v>72251565</v>
      </c>
      <c r="L8238">
        <v>48815</v>
      </c>
      <c r="M8238">
        <v>2</v>
      </c>
      <c r="N8238">
        <v>392232</v>
      </c>
      <c r="O8238" t="s">
        <v>27435</v>
      </c>
      <c r="P8238">
        <v>-70060</v>
      </c>
      <c r="Q8238" t="s">
        <v>40</v>
      </c>
      <c r="R8238" t="s">
        <v>27436</v>
      </c>
      <c r="S8238" t="s">
        <v>36626</v>
      </c>
      <c r="T8238">
        <v>0.35387198439864398</v>
      </c>
      <c r="U8238">
        <v>0.603102917160658</v>
      </c>
      <c r="V8238">
        <v>-23.818131313838901</v>
      </c>
      <c r="W8238">
        <v>0.20525741147413201</v>
      </c>
      <c r="X8238">
        <v>0.704072456322962</v>
      </c>
      <c r="Y8238">
        <v>-25.226209625063898</v>
      </c>
      <c r="Z8238">
        <v>0.69013698642955401</v>
      </c>
      <c r="AA8238">
        <v>0.84521697243271998</v>
      </c>
      <c r="AB8238">
        <v>3.7902707865243503E-2</v>
      </c>
      <c r="AC8238">
        <v>7.0489011448141195E-2</v>
      </c>
      <c r="AD8238">
        <v>0.57684129297949804</v>
      </c>
      <c r="AE8238">
        <v>-25.226209625063898</v>
      </c>
      <c r="AF8238">
        <v>0.32549523997010099</v>
      </c>
      <c r="AG8238">
        <v>0.70473078222419605</v>
      </c>
      <c r="AH8238">
        <v>-24.427843513401001</v>
      </c>
      <c r="AI8238">
        <v>0.35038410267202102</v>
      </c>
      <c r="AJ8238">
        <v>0.78121606160956403</v>
      </c>
      <c r="AK8238">
        <v>-24.357454188705798</v>
      </c>
    </row>
    <row r="8239" spans="1:37" x14ac:dyDescent="0.2">
      <c r="A8239" t="s">
        <v>26850</v>
      </c>
      <c r="B8239">
        <v>72321778</v>
      </c>
      <c r="C8239">
        <v>72321931</v>
      </c>
      <c r="D8239">
        <v>154</v>
      </c>
      <c r="E8239" t="s">
        <v>27439</v>
      </c>
      <c r="F8239">
        <v>2</v>
      </c>
      <c r="G8239" t="s">
        <v>27440</v>
      </c>
      <c r="H8239" t="s">
        <v>31000</v>
      </c>
      <c r="I8239">
        <v>8</v>
      </c>
      <c r="J8239">
        <v>72202751</v>
      </c>
      <c r="K8239">
        <v>72251565</v>
      </c>
      <c r="L8239">
        <v>48815</v>
      </c>
      <c r="M8239">
        <v>2</v>
      </c>
      <c r="N8239">
        <v>392232</v>
      </c>
      <c r="O8239" t="s">
        <v>27435</v>
      </c>
      <c r="P8239">
        <v>-70213</v>
      </c>
      <c r="Q8239" t="s">
        <v>40</v>
      </c>
      <c r="R8239" t="s">
        <v>27436</v>
      </c>
      <c r="S8239" t="s">
        <v>36626</v>
      </c>
      <c r="T8239">
        <v>0.35387198439864398</v>
      </c>
      <c r="U8239">
        <v>0.603102917160658</v>
      </c>
      <c r="V8239">
        <v>-23.818131313838901</v>
      </c>
      <c r="W8239">
        <v>0.20525741147413201</v>
      </c>
      <c r="X8239">
        <v>0.704072456322962</v>
      </c>
      <c r="Y8239">
        <v>-25.226209625063898</v>
      </c>
      <c r="Z8239">
        <v>0.69013698642955401</v>
      </c>
      <c r="AA8239">
        <v>0.84521697243271998</v>
      </c>
      <c r="AB8239">
        <v>3.7902707865243503E-2</v>
      </c>
      <c r="AC8239">
        <v>7.0489011448141195E-2</v>
      </c>
      <c r="AD8239">
        <v>0.57684129297949804</v>
      </c>
      <c r="AE8239">
        <v>-25.226209625063898</v>
      </c>
      <c r="AF8239">
        <v>0.32549523997010099</v>
      </c>
      <c r="AG8239">
        <v>0.70473078222419605</v>
      </c>
      <c r="AH8239">
        <v>-24.427843513401001</v>
      </c>
      <c r="AI8239">
        <v>0.35038410267202102</v>
      </c>
      <c r="AJ8239">
        <v>0.78121606160956403</v>
      </c>
      <c r="AK8239">
        <v>-24.357454188705798</v>
      </c>
    </row>
    <row r="8240" spans="1:37" x14ac:dyDescent="0.2">
      <c r="A8240" t="s">
        <v>26850</v>
      </c>
      <c r="B8240">
        <v>72480011</v>
      </c>
      <c r="C8240">
        <v>72480192</v>
      </c>
      <c r="D8240">
        <v>182</v>
      </c>
      <c r="E8240" t="s">
        <v>27441</v>
      </c>
      <c r="F8240">
        <v>3</v>
      </c>
      <c r="G8240" t="s">
        <v>27442</v>
      </c>
      <c r="H8240" t="s">
        <v>31000</v>
      </c>
      <c r="I8240">
        <v>8</v>
      </c>
      <c r="J8240">
        <v>72537225</v>
      </c>
      <c r="K8240">
        <v>72938349</v>
      </c>
      <c r="L8240">
        <v>401125</v>
      </c>
      <c r="M8240">
        <v>1</v>
      </c>
      <c r="N8240">
        <v>9312</v>
      </c>
      <c r="O8240" t="s">
        <v>27443</v>
      </c>
      <c r="P8240">
        <v>-57033</v>
      </c>
      <c r="Q8240" t="s">
        <v>27444</v>
      </c>
      <c r="R8240" t="s">
        <v>27445</v>
      </c>
      <c r="S8240" t="s">
        <v>36627</v>
      </c>
      <c r="T8240">
        <v>0.19891613607636499</v>
      </c>
      <c r="U8240">
        <v>0.603102917160658</v>
      </c>
      <c r="V8240">
        <v>-1.7076444620042699</v>
      </c>
      <c r="W8240">
        <v>0.603737492139787</v>
      </c>
      <c r="X8240">
        <v>0.91126914691574001</v>
      </c>
      <c r="Y8240">
        <v>-0.31437459531809803</v>
      </c>
      <c r="Z8240">
        <v>0.221262169240492</v>
      </c>
      <c r="AA8240">
        <v>0.72610664078822296</v>
      </c>
      <c r="AB8240">
        <v>-0.99175149581670996</v>
      </c>
      <c r="AC8240">
        <v>0.270291719349603</v>
      </c>
      <c r="AD8240">
        <v>0.68253123924728298</v>
      </c>
      <c r="AE8240">
        <v>-1.05299948402403</v>
      </c>
      <c r="AF8240">
        <v>0.27884550244565598</v>
      </c>
      <c r="AG8240">
        <v>0.70473078222419605</v>
      </c>
      <c r="AH8240">
        <v>-1.49376479752735</v>
      </c>
      <c r="AI8240">
        <v>0.95512061122343095</v>
      </c>
      <c r="AJ8240">
        <v>0.98789258377071898</v>
      </c>
      <c r="AK8240">
        <v>0.37556887811211198</v>
      </c>
    </row>
    <row r="8241" spans="1:37" x14ac:dyDescent="0.2">
      <c r="A8241" t="s">
        <v>26850</v>
      </c>
      <c r="B8241">
        <v>72480192</v>
      </c>
      <c r="C8241">
        <v>72480373</v>
      </c>
      <c r="D8241">
        <v>182</v>
      </c>
      <c r="E8241" t="s">
        <v>27446</v>
      </c>
      <c r="F8241">
        <v>1</v>
      </c>
      <c r="G8241" t="s">
        <v>27447</v>
      </c>
      <c r="H8241" t="s">
        <v>31000</v>
      </c>
      <c r="I8241">
        <v>8</v>
      </c>
      <c r="J8241">
        <v>72537225</v>
      </c>
      <c r="K8241">
        <v>72938349</v>
      </c>
      <c r="L8241">
        <v>401125</v>
      </c>
      <c r="M8241">
        <v>1</v>
      </c>
      <c r="N8241">
        <v>9312</v>
      </c>
      <c r="O8241" t="s">
        <v>27443</v>
      </c>
      <c r="P8241">
        <v>-56852</v>
      </c>
      <c r="Q8241" t="s">
        <v>27444</v>
      </c>
      <c r="R8241" t="s">
        <v>27445</v>
      </c>
      <c r="S8241" t="s">
        <v>36627</v>
      </c>
      <c r="T8241">
        <v>0.34873404210730502</v>
      </c>
      <c r="U8241">
        <v>0.603102917160658</v>
      </c>
      <c r="V8241">
        <v>-1.4461621585827</v>
      </c>
      <c r="W8241">
        <v>0.85739061170441999</v>
      </c>
      <c r="X8241">
        <v>0.95159051474143896</v>
      </c>
      <c r="Y8241">
        <v>-7.3147848309230004E-2</v>
      </c>
      <c r="Z8241">
        <v>0.43893771721163999</v>
      </c>
      <c r="AA8241">
        <v>0.84435025072159198</v>
      </c>
      <c r="AB8241">
        <v>-0.73026919239513799</v>
      </c>
      <c r="AC8241">
        <v>0.51703643428021895</v>
      </c>
      <c r="AD8241">
        <v>0.87989882095915395</v>
      </c>
      <c r="AE8241">
        <v>-0.81177273701516495</v>
      </c>
      <c r="AF8241">
        <v>0.38239818147941201</v>
      </c>
      <c r="AG8241">
        <v>0.79547093542540104</v>
      </c>
      <c r="AH8241">
        <v>-1.340259610228</v>
      </c>
      <c r="AI8241">
        <v>0.86835292688536703</v>
      </c>
      <c r="AJ8241">
        <v>0.98188316820960198</v>
      </c>
      <c r="AK8241">
        <v>0.58650843306791001</v>
      </c>
    </row>
    <row r="8242" spans="1:37" x14ac:dyDescent="0.2">
      <c r="A8242" t="s">
        <v>26850</v>
      </c>
      <c r="B8242">
        <v>72536695</v>
      </c>
      <c r="C8242">
        <v>72536863</v>
      </c>
      <c r="D8242">
        <v>169</v>
      </c>
      <c r="E8242" t="s">
        <v>27448</v>
      </c>
      <c r="F8242">
        <v>21</v>
      </c>
      <c r="G8242" t="s">
        <v>27449</v>
      </c>
      <c r="H8242" t="s">
        <v>30987</v>
      </c>
      <c r="I8242">
        <v>8</v>
      </c>
      <c r="J8242">
        <v>72537225</v>
      </c>
      <c r="K8242">
        <v>72938349</v>
      </c>
      <c r="L8242">
        <v>401125</v>
      </c>
      <c r="M8242">
        <v>1</v>
      </c>
      <c r="N8242">
        <v>9312</v>
      </c>
      <c r="O8242" t="s">
        <v>27443</v>
      </c>
      <c r="P8242">
        <v>-362</v>
      </c>
      <c r="Q8242" t="s">
        <v>27444</v>
      </c>
      <c r="R8242" t="s">
        <v>27445</v>
      </c>
      <c r="S8242" t="s">
        <v>36627</v>
      </c>
      <c r="T8242">
        <v>0.32911398597860803</v>
      </c>
      <c r="U8242">
        <v>0.603102917160658</v>
      </c>
      <c r="V8242">
        <v>24.597326151240601</v>
      </c>
      <c r="W8242">
        <v>0.38920677604595899</v>
      </c>
      <c r="X8242">
        <v>0.704072456322962</v>
      </c>
      <c r="Y8242">
        <v>-24.3956922985967</v>
      </c>
      <c r="Z8242">
        <v>0.48464167878831399</v>
      </c>
      <c r="AA8242">
        <v>0.84435025072159198</v>
      </c>
      <c r="AB8242">
        <v>23.633852081262098</v>
      </c>
      <c r="AC8242">
        <v>0.21073619169722799</v>
      </c>
      <c r="AD8242">
        <v>0.68253123924728298</v>
      </c>
      <c r="AE8242">
        <v>-24.3956922985967</v>
      </c>
      <c r="AF8242">
        <v>0.16793847098801201</v>
      </c>
      <c r="AG8242">
        <v>0.68151250837662902</v>
      </c>
      <c r="AH8242">
        <v>24.597326151240601</v>
      </c>
      <c r="AI8242">
        <v>0.52399907623471598</v>
      </c>
      <c r="AJ8242">
        <v>0.78121606160956403</v>
      </c>
      <c r="AK8242">
        <v>-23.5269368858714</v>
      </c>
    </row>
    <row r="8243" spans="1:37" x14ac:dyDescent="0.2">
      <c r="A8243" t="s">
        <v>26850</v>
      </c>
      <c r="B8243">
        <v>72908578</v>
      </c>
      <c r="C8243">
        <v>72908711</v>
      </c>
      <c r="D8243">
        <v>134</v>
      </c>
      <c r="E8243" t="s">
        <v>27450</v>
      </c>
      <c r="F8243">
        <v>1</v>
      </c>
      <c r="G8243" t="s">
        <v>27451</v>
      </c>
      <c r="H8243" t="s">
        <v>36628</v>
      </c>
      <c r="I8243">
        <v>8</v>
      </c>
      <c r="J8243">
        <v>73008856</v>
      </c>
      <c r="K8243">
        <v>73025699</v>
      </c>
      <c r="L8243">
        <v>16844</v>
      </c>
      <c r="M8243">
        <v>1</v>
      </c>
      <c r="N8243">
        <v>7013</v>
      </c>
      <c r="O8243" t="s">
        <v>27452</v>
      </c>
      <c r="P8243">
        <v>-100145</v>
      </c>
      <c r="Q8243" t="s">
        <v>27453</v>
      </c>
      <c r="R8243" t="s">
        <v>27454</v>
      </c>
      <c r="S8243" t="s">
        <v>36629</v>
      </c>
      <c r="T8243">
        <v>0.35387198439864398</v>
      </c>
      <c r="U8243">
        <v>0.603102917160658</v>
      </c>
      <c r="V8243">
        <v>-22.7293961230374</v>
      </c>
      <c r="W8243">
        <v>0.20525741147413201</v>
      </c>
      <c r="X8243">
        <v>0.704072456322962</v>
      </c>
      <c r="Y8243">
        <v>-24.165437521463002</v>
      </c>
      <c r="Z8243">
        <v>0.69013698642955401</v>
      </c>
      <c r="AA8243">
        <v>0.84521697243271998</v>
      </c>
      <c r="AB8243">
        <v>8.0318649433115202E-2</v>
      </c>
      <c r="AC8243">
        <v>7.0489011448141195E-2</v>
      </c>
      <c r="AD8243">
        <v>0.57684129297949804</v>
      </c>
      <c r="AE8243">
        <v>-24.165437521463002</v>
      </c>
      <c r="AF8243">
        <v>0.32549523997010099</v>
      </c>
      <c r="AG8243">
        <v>0.70473078222419605</v>
      </c>
      <c r="AH8243">
        <v>-23.367071439305398</v>
      </c>
      <c r="AI8243">
        <v>0.35038410267202102</v>
      </c>
      <c r="AJ8243">
        <v>0.78121606160956403</v>
      </c>
      <c r="AK8243">
        <v>-23.296682118081399</v>
      </c>
    </row>
    <row r="8244" spans="1:37" x14ac:dyDescent="0.2">
      <c r="A8244" t="s">
        <v>26850</v>
      </c>
      <c r="B8244">
        <v>73753787</v>
      </c>
      <c r="C8244">
        <v>73753972</v>
      </c>
      <c r="D8244">
        <v>186</v>
      </c>
      <c r="E8244" t="s">
        <v>27455</v>
      </c>
      <c r="F8244">
        <v>3</v>
      </c>
      <c r="G8244" t="s">
        <v>27456</v>
      </c>
      <c r="H8244" t="s">
        <v>36630</v>
      </c>
      <c r="I8244">
        <v>8</v>
      </c>
      <c r="J8244">
        <v>73551643</v>
      </c>
      <c r="K8244">
        <v>73747708</v>
      </c>
      <c r="L8244">
        <v>196066</v>
      </c>
      <c r="M8244">
        <v>2</v>
      </c>
      <c r="N8244">
        <v>27067</v>
      </c>
      <c r="O8244" t="s">
        <v>27457</v>
      </c>
      <c r="P8244">
        <v>-6079</v>
      </c>
      <c r="Q8244" t="s">
        <v>27458</v>
      </c>
      <c r="R8244" t="s">
        <v>27459</v>
      </c>
      <c r="S8244" t="s">
        <v>36631</v>
      </c>
      <c r="T8244">
        <v>0.152084254673993</v>
      </c>
      <c r="U8244">
        <v>0.603102917160658</v>
      </c>
      <c r="V8244">
        <v>23.638793343004401</v>
      </c>
      <c r="W8244">
        <v>0.38920677604595899</v>
      </c>
      <c r="X8244">
        <v>0.704072456322962</v>
      </c>
      <c r="Y8244">
        <v>-22.573657997812798</v>
      </c>
      <c r="Z8244">
        <v>0.306975110376564</v>
      </c>
      <c r="AA8244">
        <v>0.72610664078822296</v>
      </c>
      <c r="AB8244">
        <v>22.675319323962601</v>
      </c>
      <c r="AC8244">
        <v>0.71753805159658501</v>
      </c>
      <c r="AD8244">
        <v>0.87989882095915395</v>
      </c>
      <c r="AE8244">
        <v>-1.0116392712200399</v>
      </c>
      <c r="AF8244">
        <v>4.6407610929182198E-2</v>
      </c>
      <c r="AG8244">
        <v>0.476038960109122</v>
      </c>
      <c r="AH8244">
        <v>23.638793343004401</v>
      </c>
      <c r="AI8244">
        <v>0.35038410267202102</v>
      </c>
      <c r="AJ8244">
        <v>0.78121606160956403</v>
      </c>
      <c r="AK8244">
        <v>-22.5684041366145</v>
      </c>
    </row>
    <row r="8245" spans="1:37" x14ac:dyDescent="0.2">
      <c r="A8245" t="s">
        <v>26850</v>
      </c>
      <c r="B8245">
        <v>73753972</v>
      </c>
      <c r="C8245">
        <v>73754157</v>
      </c>
      <c r="D8245">
        <v>186</v>
      </c>
      <c r="E8245" t="s">
        <v>27460</v>
      </c>
      <c r="F8245">
        <v>1</v>
      </c>
      <c r="G8245" t="s">
        <v>27461</v>
      </c>
      <c r="H8245" t="s">
        <v>36630</v>
      </c>
      <c r="I8245">
        <v>8</v>
      </c>
      <c r="J8245">
        <v>73551643</v>
      </c>
      <c r="K8245">
        <v>73747708</v>
      </c>
      <c r="L8245">
        <v>196066</v>
      </c>
      <c r="M8245">
        <v>2</v>
      </c>
      <c r="N8245">
        <v>27067</v>
      </c>
      <c r="O8245" t="s">
        <v>27457</v>
      </c>
      <c r="P8245">
        <v>-6264</v>
      </c>
      <c r="Q8245" t="s">
        <v>27458</v>
      </c>
      <c r="R8245" t="s">
        <v>27459</v>
      </c>
      <c r="S8245" t="s">
        <v>36631</v>
      </c>
      <c r="T8245">
        <v>0.152084254673993</v>
      </c>
      <c r="U8245">
        <v>0.603102917160658</v>
      </c>
      <c r="V8245">
        <v>23.638793343004401</v>
      </c>
      <c r="W8245">
        <v>0.38920677604595899</v>
      </c>
      <c r="X8245">
        <v>0.704072456322962</v>
      </c>
      <c r="Y8245">
        <v>-22.573657997812798</v>
      </c>
      <c r="Z8245">
        <v>0.306975110376564</v>
      </c>
      <c r="AA8245">
        <v>0.72610664078822296</v>
      </c>
      <c r="AB8245">
        <v>22.675319323962601</v>
      </c>
      <c r="AC8245">
        <v>0.71753805159658501</v>
      </c>
      <c r="AD8245">
        <v>0.87989882095915395</v>
      </c>
      <c r="AE8245">
        <v>-1.0116392712200399</v>
      </c>
      <c r="AF8245">
        <v>4.6407610929182198E-2</v>
      </c>
      <c r="AG8245">
        <v>0.476038960109122</v>
      </c>
      <c r="AH8245">
        <v>23.638793343004401</v>
      </c>
      <c r="AI8245">
        <v>0.35038410267202102</v>
      </c>
      <c r="AJ8245">
        <v>0.78121606160956403</v>
      </c>
      <c r="AK8245">
        <v>-22.5684041366145</v>
      </c>
    </row>
    <row r="8246" spans="1:37" x14ac:dyDescent="0.2">
      <c r="A8246" t="s">
        <v>26850</v>
      </c>
      <c r="B8246">
        <v>74400999</v>
      </c>
      <c r="C8246">
        <v>74401290</v>
      </c>
      <c r="D8246">
        <v>292</v>
      </c>
      <c r="E8246" t="s">
        <v>27462</v>
      </c>
      <c r="F8246">
        <v>6</v>
      </c>
      <c r="G8246" t="s">
        <v>27463</v>
      </c>
      <c r="H8246" t="s">
        <v>36632</v>
      </c>
      <c r="I8246">
        <v>8</v>
      </c>
      <c r="J8246">
        <v>74362841</v>
      </c>
      <c r="K8246">
        <v>74365767</v>
      </c>
      <c r="L8246">
        <v>2927</v>
      </c>
      <c r="M8246">
        <v>1</v>
      </c>
      <c r="N8246">
        <v>54332</v>
      </c>
      <c r="O8246" t="s">
        <v>27464</v>
      </c>
      <c r="P8246">
        <v>38158</v>
      </c>
      <c r="Q8246" t="s">
        <v>27465</v>
      </c>
      <c r="R8246" t="s">
        <v>27466</v>
      </c>
      <c r="S8246" t="s">
        <v>36633</v>
      </c>
      <c r="T8246">
        <v>0.152084254673993</v>
      </c>
      <c r="U8246">
        <v>0.603102917160658</v>
      </c>
      <c r="V8246">
        <v>24.126371058471801</v>
      </c>
      <c r="W8246">
        <v>5.4349643961368002E-2</v>
      </c>
      <c r="X8246">
        <v>0.704072456322962</v>
      </c>
      <c r="Y8246">
        <v>24.705394036490802</v>
      </c>
      <c r="Z8246">
        <v>0.203350924423461</v>
      </c>
      <c r="AA8246">
        <v>0.72610664078822296</v>
      </c>
      <c r="AB8246">
        <v>23.3532169114848</v>
      </c>
      <c r="AC8246">
        <v>0.114586611961368</v>
      </c>
      <c r="AD8246">
        <v>0.68253123924728298</v>
      </c>
      <c r="AE8246">
        <v>24.1091153437097</v>
      </c>
      <c r="AF8246">
        <v>0.205398459628826</v>
      </c>
      <c r="AG8246">
        <v>0.68151250837662902</v>
      </c>
      <c r="AH8246">
        <v>3.82606091845338</v>
      </c>
      <c r="AI8246">
        <v>5.2175397303601399E-2</v>
      </c>
      <c r="AJ8246">
        <v>0.78121606160956403</v>
      </c>
      <c r="AK8246">
        <v>2.7751595023548501</v>
      </c>
    </row>
    <row r="8247" spans="1:37" x14ac:dyDescent="0.2">
      <c r="A8247" t="s">
        <v>26850</v>
      </c>
      <c r="B8247">
        <v>74947738</v>
      </c>
      <c r="C8247">
        <v>74947913</v>
      </c>
      <c r="D8247">
        <v>176</v>
      </c>
      <c r="E8247" t="s">
        <v>27467</v>
      </c>
      <c r="F8247">
        <v>0</v>
      </c>
      <c r="G8247" t="s">
        <v>27468</v>
      </c>
      <c r="H8247" t="s">
        <v>31000</v>
      </c>
      <c r="I8247">
        <v>8</v>
      </c>
      <c r="J8247">
        <v>74984505</v>
      </c>
      <c r="K8247">
        <v>75034558</v>
      </c>
      <c r="L8247">
        <v>50054</v>
      </c>
      <c r="M8247">
        <v>1</v>
      </c>
      <c r="N8247">
        <v>83690</v>
      </c>
      <c r="O8247" t="s">
        <v>27469</v>
      </c>
      <c r="P8247">
        <v>-36592</v>
      </c>
      <c r="Q8247" t="s">
        <v>27470</v>
      </c>
      <c r="R8247" t="s">
        <v>27471</v>
      </c>
      <c r="S8247" t="s">
        <v>36634</v>
      </c>
      <c r="T8247">
        <v>0.94926522301609495</v>
      </c>
      <c r="U8247">
        <v>1</v>
      </c>
      <c r="V8247">
        <v>-1.50241769802511</v>
      </c>
      <c r="W8247">
        <v>0.83553089073937903</v>
      </c>
      <c r="X8247">
        <v>0.95159051474143896</v>
      </c>
      <c r="Y8247">
        <v>0.36206439848694399</v>
      </c>
      <c r="Z8247">
        <v>1</v>
      </c>
      <c r="AA8247">
        <v>1</v>
      </c>
      <c r="AB8247">
        <v>-0.43774055130575201</v>
      </c>
      <c r="AC8247">
        <v>0.76301643267511299</v>
      </c>
      <c r="AD8247">
        <v>0.888430676941662</v>
      </c>
      <c r="AE8247">
        <v>1.17076036325713</v>
      </c>
      <c r="AF8247">
        <v>0.88958451770414304</v>
      </c>
      <c r="AG8247">
        <v>0.992224751412909</v>
      </c>
      <c r="AH8247">
        <v>-1.5978047829017601</v>
      </c>
      <c r="AI8247">
        <v>0.92959448430917302</v>
      </c>
      <c r="AJ8247">
        <v>0.98621344597861504</v>
      </c>
      <c r="AK8247">
        <v>-0.64015822972743197</v>
      </c>
    </row>
    <row r="8248" spans="1:37" x14ac:dyDescent="0.2">
      <c r="A8248" t="s">
        <v>26850</v>
      </c>
      <c r="B8248">
        <v>74947913</v>
      </c>
      <c r="C8248">
        <v>74948088</v>
      </c>
      <c r="D8248">
        <v>176</v>
      </c>
      <c r="E8248" t="s">
        <v>27472</v>
      </c>
      <c r="F8248">
        <v>3</v>
      </c>
      <c r="G8248" t="s">
        <v>15447</v>
      </c>
      <c r="H8248" t="s">
        <v>31000</v>
      </c>
      <c r="I8248">
        <v>8</v>
      </c>
      <c r="J8248">
        <v>74984505</v>
      </c>
      <c r="K8248">
        <v>75034558</v>
      </c>
      <c r="L8248">
        <v>50054</v>
      </c>
      <c r="M8248">
        <v>1</v>
      </c>
      <c r="N8248">
        <v>83690</v>
      </c>
      <c r="O8248" t="s">
        <v>27469</v>
      </c>
      <c r="P8248">
        <v>-36417</v>
      </c>
      <c r="Q8248" t="s">
        <v>27470</v>
      </c>
      <c r="R8248" t="s">
        <v>27471</v>
      </c>
      <c r="S8248" t="s">
        <v>36634</v>
      </c>
      <c r="T8248">
        <v>0.94926522301609495</v>
      </c>
      <c r="U8248">
        <v>1</v>
      </c>
      <c r="V8248">
        <v>-1.50241769802511</v>
      </c>
      <c r="W8248">
        <v>0.83553089073937903</v>
      </c>
      <c r="X8248">
        <v>0.95159051474143896</v>
      </c>
      <c r="Y8248">
        <v>0.36206439848694399</v>
      </c>
      <c r="Z8248">
        <v>1</v>
      </c>
      <c r="AA8248">
        <v>1</v>
      </c>
      <c r="AB8248">
        <v>-0.43774055130575201</v>
      </c>
      <c r="AC8248">
        <v>0.76301643267511299</v>
      </c>
      <c r="AD8248">
        <v>0.888430676941662</v>
      </c>
      <c r="AE8248">
        <v>1.17076036325713</v>
      </c>
      <c r="AF8248">
        <v>0.88958451770414304</v>
      </c>
      <c r="AG8248">
        <v>0.992224751412909</v>
      </c>
      <c r="AH8248">
        <v>-1.5978047829017601</v>
      </c>
      <c r="AI8248">
        <v>0.92959448430917302</v>
      </c>
      <c r="AJ8248">
        <v>0.98621344597861504</v>
      </c>
      <c r="AK8248">
        <v>-0.64015822972743197</v>
      </c>
    </row>
    <row r="8249" spans="1:37" x14ac:dyDescent="0.2">
      <c r="A8249" t="s">
        <v>26850</v>
      </c>
      <c r="B8249">
        <v>75626416</v>
      </c>
      <c r="C8249">
        <v>75626589</v>
      </c>
      <c r="D8249">
        <v>174</v>
      </c>
      <c r="E8249" t="s">
        <v>27473</v>
      </c>
      <c r="F8249">
        <v>1</v>
      </c>
      <c r="G8249" t="s">
        <v>27474</v>
      </c>
      <c r="H8249" t="s">
        <v>31000</v>
      </c>
      <c r="I8249">
        <v>8</v>
      </c>
      <c r="J8249">
        <v>75539968</v>
      </c>
      <c r="K8249">
        <v>75566824</v>
      </c>
      <c r="L8249">
        <v>26857</v>
      </c>
      <c r="M8249">
        <v>1</v>
      </c>
      <c r="N8249">
        <v>3174</v>
      </c>
      <c r="O8249" t="s">
        <v>27475</v>
      </c>
      <c r="P8249">
        <v>86448</v>
      </c>
      <c r="Q8249" t="s">
        <v>27476</v>
      </c>
      <c r="R8249" t="s">
        <v>27477</v>
      </c>
      <c r="S8249" t="s">
        <v>36635</v>
      </c>
      <c r="T8249">
        <v>0.583211159830616</v>
      </c>
      <c r="U8249">
        <v>0.81360520874211995</v>
      </c>
      <c r="V8249">
        <v>-0.68835220085794102</v>
      </c>
      <c r="W8249">
        <v>0.49709177864118298</v>
      </c>
      <c r="X8249">
        <v>0.78363289935355196</v>
      </c>
      <c r="Y8249">
        <v>-0.33471398341941599</v>
      </c>
      <c r="Z8249">
        <v>0.72004451969238803</v>
      </c>
      <c r="AA8249">
        <v>0.86308114850689799</v>
      </c>
      <c r="AB8249">
        <v>-0.97844457341747504</v>
      </c>
      <c r="AC8249">
        <v>0.63966253792798</v>
      </c>
      <c r="AD8249">
        <v>0.87989882095915395</v>
      </c>
      <c r="AE8249">
        <v>-0.80972537788710897</v>
      </c>
      <c r="AF8249">
        <v>0.52568734144070195</v>
      </c>
      <c r="AG8249">
        <v>0.80674443595273604</v>
      </c>
      <c r="AH8249">
        <v>-0.19334339718393001</v>
      </c>
      <c r="AI8249">
        <v>0.414159359489496</v>
      </c>
      <c r="AJ8249">
        <v>0.78121606160956403</v>
      </c>
      <c r="AK8249">
        <v>0.16945678948187001</v>
      </c>
    </row>
    <row r="8250" spans="1:37" x14ac:dyDescent="0.2">
      <c r="A8250" t="s">
        <v>26850</v>
      </c>
      <c r="B8250">
        <v>75626589</v>
      </c>
      <c r="C8250">
        <v>75626762</v>
      </c>
      <c r="D8250">
        <v>174</v>
      </c>
      <c r="E8250" t="s">
        <v>27478</v>
      </c>
      <c r="F8250">
        <v>2</v>
      </c>
      <c r="G8250" t="s">
        <v>27479</v>
      </c>
      <c r="H8250" t="s">
        <v>31000</v>
      </c>
      <c r="I8250">
        <v>8</v>
      </c>
      <c r="J8250">
        <v>75539968</v>
      </c>
      <c r="K8250">
        <v>75566824</v>
      </c>
      <c r="L8250">
        <v>26857</v>
      </c>
      <c r="M8250">
        <v>1</v>
      </c>
      <c r="N8250">
        <v>3174</v>
      </c>
      <c r="O8250" t="s">
        <v>27475</v>
      </c>
      <c r="P8250">
        <v>86621</v>
      </c>
      <c r="Q8250" t="s">
        <v>27476</v>
      </c>
      <c r="R8250" t="s">
        <v>27477</v>
      </c>
      <c r="S8250" t="s">
        <v>36635</v>
      </c>
      <c r="T8250">
        <v>0.583211159830616</v>
      </c>
      <c r="U8250">
        <v>0.81360520874211995</v>
      </c>
      <c r="V8250">
        <v>-0.68835220085794102</v>
      </c>
      <c r="W8250">
        <v>0.49709177864118298</v>
      </c>
      <c r="X8250">
        <v>0.78363289935355196</v>
      </c>
      <c r="Y8250">
        <v>-0.33471398341941599</v>
      </c>
      <c r="Z8250">
        <v>0.72004451969238803</v>
      </c>
      <c r="AA8250">
        <v>0.86308114850689799</v>
      </c>
      <c r="AB8250">
        <v>-0.97844457341747504</v>
      </c>
      <c r="AC8250">
        <v>0.63966253792798</v>
      </c>
      <c r="AD8250">
        <v>0.87989882095915395</v>
      </c>
      <c r="AE8250">
        <v>-0.80972537788710897</v>
      </c>
      <c r="AF8250">
        <v>0.52568734144070195</v>
      </c>
      <c r="AG8250">
        <v>0.80674443595273604</v>
      </c>
      <c r="AH8250">
        <v>-0.19334339718393001</v>
      </c>
      <c r="AI8250">
        <v>0.414159359489496</v>
      </c>
      <c r="AJ8250">
        <v>0.78121606160956403</v>
      </c>
      <c r="AK8250">
        <v>0.16945678948187001</v>
      </c>
    </row>
    <row r="8251" spans="1:37" x14ac:dyDescent="0.2">
      <c r="A8251" t="s">
        <v>26850</v>
      </c>
      <c r="B8251">
        <v>76060447</v>
      </c>
      <c r="C8251">
        <v>76060618</v>
      </c>
      <c r="D8251">
        <v>172</v>
      </c>
      <c r="E8251" t="s">
        <v>27480</v>
      </c>
      <c r="F8251">
        <v>8</v>
      </c>
      <c r="G8251" t="s">
        <v>27481</v>
      </c>
      <c r="H8251" t="s">
        <v>31000</v>
      </c>
      <c r="I8251">
        <v>8</v>
      </c>
      <c r="J8251">
        <v>76162119</v>
      </c>
      <c r="K8251">
        <v>76308315</v>
      </c>
      <c r="L8251">
        <v>146197</v>
      </c>
      <c r="M8251">
        <v>2</v>
      </c>
      <c r="N8251">
        <v>102724858</v>
      </c>
      <c r="O8251" t="s">
        <v>27482</v>
      </c>
      <c r="P8251">
        <v>247697</v>
      </c>
      <c r="Q8251" t="s">
        <v>40</v>
      </c>
      <c r="R8251" t="s">
        <v>27483</v>
      </c>
      <c r="S8251" t="s">
        <v>36636</v>
      </c>
      <c r="T8251">
        <v>0.35387198439864398</v>
      </c>
      <c r="U8251">
        <v>0.603102917160658</v>
      </c>
      <c r="V8251">
        <v>-21.4721770114893</v>
      </c>
      <c r="W8251" t="s">
        <v>40</v>
      </c>
      <c r="X8251" t="s">
        <v>40</v>
      </c>
      <c r="Y8251">
        <v>0</v>
      </c>
      <c r="Z8251">
        <v>0.184235113180511</v>
      </c>
      <c r="AA8251">
        <v>0.72610664078822296</v>
      </c>
      <c r="AB8251">
        <v>-21.4721770114893</v>
      </c>
      <c r="AC8251">
        <v>0.45677901822897599</v>
      </c>
      <c r="AD8251">
        <v>0.82872126865393902</v>
      </c>
      <c r="AE8251">
        <v>20.6165673222776</v>
      </c>
      <c r="AF8251">
        <v>0.501741946288212</v>
      </c>
      <c r="AG8251">
        <v>0.80674443595273604</v>
      </c>
      <c r="AH8251">
        <v>-20.5425667880635</v>
      </c>
      <c r="AI8251">
        <v>0.52399907623471598</v>
      </c>
      <c r="AJ8251">
        <v>0.78121606160956403</v>
      </c>
      <c r="AK8251">
        <v>-20.472177507401899</v>
      </c>
    </row>
    <row r="8252" spans="1:37" x14ac:dyDescent="0.2">
      <c r="A8252" t="s">
        <v>26850</v>
      </c>
      <c r="B8252">
        <v>79498938</v>
      </c>
      <c r="C8252">
        <v>79499001</v>
      </c>
      <c r="D8252">
        <v>64</v>
      </c>
      <c r="E8252" t="s">
        <v>27484</v>
      </c>
      <c r="F8252">
        <v>1</v>
      </c>
      <c r="G8252" t="s">
        <v>27485</v>
      </c>
      <c r="H8252" t="s">
        <v>31000</v>
      </c>
      <c r="I8252">
        <v>8</v>
      </c>
      <c r="J8252">
        <v>79611117</v>
      </c>
      <c r="K8252">
        <v>79666158</v>
      </c>
      <c r="L8252">
        <v>55042</v>
      </c>
      <c r="M8252">
        <v>1</v>
      </c>
      <c r="N8252">
        <v>11075</v>
      </c>
      <c r="O8252" t="s">
        <v>27486</v>
      </c>
      <c r="P8252">
        <v>-112116</v>
      </c>
      <c r="Q8252" t="s">
        <v>27487</v>
      </c>
      <c r="R8252" t="s">
        <v>27488</v>
      </c>
      <c r="S8252" t="s">
        <v>36637</v>
      </c>
      <c r="T8252">
        <v>0.18334507196647701</v>
      </c>
      <c r="U8252">
        <v>0.603102917160658</v>
      </c>
      <c r="V8252">
        <v>-1.96473291563934</v>
      </c>
      <c r="W8252">
        <v>0.90129300205075202</v>
      </c>
      <c r="X8252">
        <v>0.95159051474143896</v>
      </c>
      <c r="Y8252">
        <v>7.2071597464845996E-2</v>
      </c>
      <c r="Z8252">
        <v>0.191356290050852</v>
      </c>
      <c r="AA8252">
        <v>0.72610664078822296</v>
      </c>
      <c r="AB8252">
        <v>-1.3300433175603299</v>
      </c>
      <c r="AC8252">
        <v>0.64760710926640297</v>
      </c>
      <c r="AD8252">
        <v>0.87989882095915395</v>
      </c>
      <c r="AE8252">
        <v>0.4807683341749</v>
      </c>
      <c r="AF8252">
        <v>0.266549338811778</v>
      </c>
      <c r="AG8252">
        <v>0.70473078222419605</v>
      </c>
      <c r="AH8252">
        <v>-1.6149810941289999</v>
      </c>
      <c r="AI8252">
        <v>0.84384958373553998</v>
      </c>
      <c r="AJ8252">
        <v>0.95957881738831197</v>
      </c>
      <c r="AK8252">
        <v>-0.344387714839125</v>
      </c>
    </row>
    <row r="8253" spans="1:37" x14ac:dyDescent="0.2">
      <c r="A8253" t="s">
        <v>26850</v>
      </c>
      <c r="B8253">
        <v>79499451</v>
      </c>
      <c r="C8253">
        <v>79499669</v>
      </c>
      <c r="D8253">
        <v>219</v>
      </c>
      <c r="E8253" t="s">
        <v>27489</v>
      </c>
      <c r="F8253">
        <v>1</v>
      </c>
      <c r="G8253" t="s">
        <v>27490</v>
      </c>
      <c r="H8253" t="s">
        <v>31000</v>
      </c>
      <c r="I8253">
        <v>8</v>
      </c>
      <c r="J8253">
        <v>79611117</v>
      </c>
      <c r="K8253">
        <v>79666158</v>
      </c>
      <c r="L8253">
        <v>55042</v>
      </c>
      <c r="M8253">
        <v>1</v>
      </c>
      <c r="N8253">
        <v>11075</v>
      </c>
      <c r="O8253" t="s">
        <v>27486</v>
      </c>
      <c r="P8253">
        <v>-111448</v>
      </c>
      <c r="Q8253" t="s">
        <v>27487</v>
      </c>
      <c r="R8253" t="s">
        <v>27488</v>
      </c>
      <c r="S8253" t="s">
        <v>36637</v>
      </c>
      <c r="T8253">
        <v>0.16869595235821</v>
      </c>
      <c r="U8253">
        <v>0.603102917160658</v>
      </c>
      <c r="V8253">
        <v>-2.1351549484663699</v>
      </c>
      <c r="W8253">
        <v>0.90129300205075202</v>
      </c>
      <c r="X8253">
        <v>0.95159051474143896</v>
      </c>
      <c r="Y8253">
        <v>-6.4660200885565497E-2</v>
      </c>
      <c r="Z8253">
        <v>0.17314222309399599</v>
      </c>
      <c r="AA8253">
        <v>0.72610664078822296</v>
      </c>
      <c r="AB8253">
        <v>-1.41724365852512</v>
      </c>
      <c r="AC8253">
        <v>0.62840251879890197</v>
      </c>
      <c r="AD8253">
        <v>0.87989882095915395</v>
      </c>
      <c r="AE8253">
        <v>0.42259780608818298</v>
      </c>
      <c r="AF8253">
        <v>0.243089413319234</v>
      </c>
      <c r="AG8253">
        <v>0.70461584419565804</v>
      </c>
      <c r="AH8253">
        <v>-1.7697385751027701</v>
      </c>
      <c r="AI8253">
        <v>0.82189318771374698</v>
      </c>
      <c r="AJ8253">
        <v>0.94983421942510304</v>
      </c>
      <c r="AK8253">
        <v>-0.47364729995375099</v>
      </c>
    </row>
    <row r="8254" spans="1:37" x14ac:dyDescent="0.2">
      <c r="A8254" t="s">
        <v>26850</v>
      </c>
      <c r="B8254">
        <v>79792678</v>
      </c>
      <c r="C8254">
        <v>79792829</v>
      </c>
      <c r="D8254">
        <v>152</v>
      </c>
      <c r="E8254" t="s">
        <v>27491</v>
      </c>
      <c r="F8254">
        <v>0</v>
      </c>
      <c r="G8254" t="s">
        <v>27492</v>
      </c>
      <c r="H8254" t="s">
        <v>36638</v>
      </c>
      <c r="I8254">
        <v>8</v>
      </c>
      <c r="J8254">
        <v>79783639</v>
      </c>
      <c r="K8254">
        <v>79802848</v>
      </c>
      <c r="L8254">
        <v>19210</v>
      </c>
      <c r="M8254">
        <v>1</v>
      </c>
      <c r="N8254">
        <v>101927067</v>
      </c>
      <c r="O8254" t="s">
        <v>27493</v>
      </c>
      <c r="P8254">
        <v>9039</v>
      </c>
      <c r="Q8254" t="s">
        <v>27494</v>
      </c>
      <c r="R8254" t="s">
        <v>27495</v>
      </c>
      <c r="S8254" t="s">
        <v>36639</v>
      </c>
      <c r="T8254">
        <v>0.97213403838398904</v>
      </c>
      <c r="U8254">
        <v>1</v>
      </c>
      <c r="V8254">
        <v>2.9700150600061899</v>
      </c>
      <c r="W8254">
        <v>0.29261482077562401</v>
      </c>
      <c r="X8254">
        <v>0.704072456322962</v>
      </c>
      <c r="Y8254">
        <v>23.124589769745501</v>
      </c>
      <c r="Z8254">
        <v>0.93459220503170903</v>
      </c>
      <c r="AA8254">
        <v>0.99919698600769702</v>
      </c>
      <c r="AB8254">
        <v>3.3081622987741199</v>
      </c>
      <c r="AC8254">
        <v>0.17695932866387601</v>
      </c>
      <c r="AD8254">
        <v>0.68253123924728298</v>
      </c>
      <c r="AE8254">
        <v>23.502581895583901</v>
      </c>
      <c r="AF8254">
        <v>1</v>
      </c>
      <c r="AG8254">
        <v>1</v>
      </c>
      <c r="AH8254">
        <v>0.322772272471266</v>
      </c>
      <c r="AI8254">
        <v>0.95029317176085903</v>
      </c>
      <c r="AJ8254">
        <v>0.98621344597861504</v>
      </c>
      <c r="AK8254">
        <v>0.46716216311901498</v>
      </c>
    </row>
    <row r="8255" spans="1:37" x14ac:dyDescent="0.2">
      <c r="A8255" t="s">
        <v>26850</v>
      </c>
      <c r="B8255">
        <v>79983701</v>
      </c>
      <c r="C8255">
        <v>79983852</v>
      </c>
      <c r="D8255">
        <v>152</v>
      </c>
      <c r="E8255" t="s">
        <v>27496</v>
      </c>
      <c r="F8255">
        <v>2</v>
      </c>
      <c r="G8255" t="s">
        <v>27497</v>
      </c>
      <c r="H8255" t="s">
        <v>36640</v>
      </c>
      <c r="I8255">
        <v>8</v>
      </c>
      <c r="J8255">
        <v>79957803</v>
      </c>
      <c r="K8255">
        <v>80003148</v>
      </c>
      <c r="L8255">
        <v>45346</v>
      </c>
      <c r="M8255">
        <v>2</v>
      </c>
      <c r="N8255">
        <v>28957</v>
      </c>
      <c r="O8255" t="s">
        <v>27498</v>
      </c>
      <c r="P8255">
        <v>19296</v>
      </c>
      <c r="Q8255" t="s">
        <v>27499</v>
      </c>
      <c r="R8255" t="s">
        <v>27500</v>
      </c>
      <c r="S8255" t="s">
        <v>36641</v>
      </c>
      <c r="T8255">
        <v>0.339859523617834</v>
      </c>
      <c r="U8255">
        <v>0.603102917160658</v>
      </c>
      <c r="V8255">
        <v>1.17183302989831</v>
      </c>
      <c r="W8255">
        <v>0.82334044518041904</v>
      </c>
      <c r="X8255">
        <v>0.95159051474143896</v>
      </c>
      <c r="Y8255">
        <v>0.67052410233574</v>
      </c>
      <c r="Z8255">
        <v>0.71780512870512203</v>
      </c>
      <c r="AA8255">
        <v>0.86308114850689799</v>
      </c>
      <c r="AB8255">
        <v>0.40504671982904999</v>
      </c>
      <c r="AC8255">
        <v>0.64760710926640297</v>
      </c>
      <c r="AD8255">
        <v>0.87989882095915395</v>
      </c>
      <c r="AE8255">
        <v>0.27082345259874901</v>
      </c>
      <c r="AF8255">
        <v>0.147455867869249</v>
      </c>
      <c r="AG8255">
        <v>0.68151250837662902</v>
      </c>
      <c r="AH8255">
        <v>1.7081276161102701</v>
      </c>
      <c r="AI8255">
        <v>0.97755142239177595</v>
      </c>
      <c r="AJ8255">
        <v>0.98789258377071898</v>
      </c>
      <c r="AK8255">
        <v>0.792107491711178</v>
      </c>
    </row>
    <row r="8256" spans="1:37" x14ac:dyDescent="0.2">
      <c r="A8256" t="s">
        <v>26850</v>
      </c>
      <c r="B8256">
        <v>81225534</v>
      </c>
      <c r="C8256">
        <v>81225678</v>
      </c>
      <c r="D8256">
        <v>145</v>
      </c>
      <c r="E8256" t="s">
        <v>27501</v>
      </c>
      <c r="F8256">
        <v>0</v>
      </c>
      <c r="G8256" t="s">
        <v>27502</v>
      </c>
      <c r="H8256" t="s">
        <v>36642</v>
      </c>
      <c r="I8256">
        <v>8</v>
      </c>
      <c r="J8256">
        <v>81280536</v>
      </c>
      <c r="K8256">
        <v>81284775</v>
      </c>
      <c r="L8256">
        <v>4240</v>
      </c>
      <c r="M8256">
        <v>1</v>
      </c>
      <c r="N8256">
        <v>2171</v>
      </c>
      <c r="O8256" t="s">
        <v>27503</v>
      </c>
      <c r="P8256">
        <v>-54858</v>
      </c>
      <c r="Q8256" t="s">
        <v>27504</v>
      </c>
      <c r="R8256" t="s">
        <v>27505</v>
      </c>
      <c r="S8256" t="s">
        <v>36643</v>
      </c>
      <c r="T8256">
        <v>0.35387198439864398</v>
      </c>
      <c r="U8256">
        <v>0.603102917160658</v>
      </c>
      <c r="V8256">
        <v>-23.794104709646501</v>
      </c>
      <c r="W8256">
        <v>0.123414495547065</v>
      </c>
      <c r="X8256">
        <v>0.704072456322962</v>
      </c>
      <c r="Y8256">
        <v>24.3069733869748</v>
      </c>
      <c r="Z8256">
        <v>0.693404429441695</v>
      </c>
      <c r="AA8256">
        <v>0.84521697243271998</v>
      </c>
      <c r="AB8256">
        <v>0.22198988849303899</v>
      </c>
      <c r="AC8256">
        <v>0.114586611961368</v>
      </c>
      <c r="AD8256">
        <v>0.68253123924728298</v>
      </c>
      <c r="AE8256">
        <v>24.601184193810798</v>
      </c>
      <c r="AF8256">
        <v>0.15203231574161999</v>
      </c>
      <c r="AG8256">
        <v>0.68151250837662902</v>
      </c>
      <c r="AH8256">
        <v>-24.527183615350602</v>
      </c>
      <c r="AI8256">
        <v>0.414159359489496</v>
      </c>
      <c r="AJ8256">
        <v>0.78121606160956403</v>
      </c>
      <c r="AK8256">
        <v>0.60592316069029195</v>
      </c>
    </row>
    <row r="8257" spans="1:37" x14ac:dyDescent="0.2">
      <c r="A8257" t="s">
        <v>26850</v>
      </c>
      <c r="B8257">
        <v>81330940</v>
      </c>
      <c r="C8257">
        <v>81331115</v>
      </c>
      <c r="D8257">
        <v>176</v>
      </c>
      <c r="E8257" t="s">
        <v>27506</v>
      </c>
      <c r="F8257">
        <v>1</v>
      </c>
      <c r="G8257" t="s">
        <v>27507</v>
      </c>
      <c r="H8257" t="s">
        <v>31000</v>
      </c>
      <c r="I8257">
        <v>8</v>
      </c>
      <c r="J8257">
        <v>81283326</v>
      </c>
      <c r="K8257">
        <v>81284415</v>
      </c>
      <c r="L8257">
        <v>1090</v>
      </c>
      <c r="M8257">
        <v>1</v>
      </c>
      <c r="N8257">
        <v>2171</v>
      </c>
      <c r="O8257" t="s">
        <v>27508</v>
      </c>
      <c r="P8257">
        <v>47614</v>
      </c>
      <c r="Q8257" t="s">
        <v>27504</v>
      </c>
      <c r="R8257" t="s">
        <v>27505</v>
      </c>
      <c r="S8257" t="s">
        <v>36643</v>
      </c>
      <c r="T8257">
        <v>0.97213403838398904</v>
      </c>
      <c r="U8257">
        <v>1</v>
      </c>
      <c r="V8257">
        <v>0.40822626385313898</v>
      </c>
      <c r="W8257">
        <v>0.20525741147413201</v>
      </c>
      <c r="X8257">
        <v>0.704072456322962</v>
      </c>
      <c r="Y8257">
        <v>-22.414605926213099</v>
      </c>
      <c r="Z8257">
        <v>0.69013698642955401</v>
      </c>
      <c r="AA8257">
        <v>0.84521697243271998</v>
      </c>
      <c r="AB8257">
        <v>-0.55524747828121901</v>
      </c>
      <c r="AC8257">
        <v>7.0489011448141195E-2</v>
      </c>
      <c r="AD8257">
        <v>0.57684129297949804</v>
      </c>
      <c r="AE8257">
        <v>-22.414605926213099</v>
      </c>
      <c r="AF8257">
        <v>0.61410715005536498</v>
      </c>
      <c r="AG8257">
        <v>0.80674443595273604</v>
      </c>
      <c r="AH8257">
        <v>1.3378364533686999</v>
      </c>
      <c r="AI8257">
        <v>0.35038410267202102</v>
      </c>
      <c r="AJ8257">
        <v>0.78121606160956403</v>
      </c>
      <c r="AK8257">
        <v>-21.545850672664098</v>
      </c>
    </row>
    <row r="8258" spans="1:37" x14ac:dyDescent="0.2">
      <c r="A8258" t="s">
        <v>26850</v>
      </c>
      <c r="B8258">
        <v>81331115</v>
      </c>
      <c r="C8258">
        <v>81331290</v>
      </c>
      <c r="D8258">
        <v>176</v>
      </c>
      <c r="E8258" t="s">
        <v>27509</v>
      </c>
      <c r="F8258">
        <v>2</v>
      </c>
      <c r="G8258" t="s">
        <v>27510</v>
      </c>
      <c r="H8258" t="s">
        <v>31000</v>
      </c>
      <c r="I8258">
        <v>8</v>
      </c>
      <c r="J8258">
        <v>81283326</v>
      </c>
      <c r="K8258">
        <v>81284415</v>
      </c>
      <c r="L8258">
        <v>1090</v>
      </c>
      <c r="M8258">
        <v>1</v>
      </c>
      <c r="N8258">
        <v>2171</v>
      </c>
      <c r="O8258" t="s">
        <v>27508</v>
      </c>
      <c r="P8258">
        <v>47789</v>
      </c>
      <c r="Q8258" t="s">
        <v>27504</v>
      </c>
      <c r="R8258" t="s">
        <v>27505</v>
      </c>
      <c r="S8258" t="s">
        <v>36643</v>
      </c>
      <c r="T8258">
        <v>0.97213403838398904</v>
      </c>
      <c r="U8258">
        <v>1</v>
      </c>
      <c r="V8258">
        <v>0.40822626385313898</v>
      </c>
      <c r="W8258">
        <v>0.20525741147413201</v>
      </c>
      <c r="X8258">
        <v>0.704072456322962</v>
      </c>
      <c r="Y8258">
        <v>-22.414605926213099</v>
      </c>
      <c r="Z8258">
        <v>0.69013698642955401</v>
      </c>
      <c r="AA8258">
        <v>0.84521697243271998</v>
      </c>
      <c r="AB8258">
        <v>-0.55524747828121901</v>
      </c>
      <c r="AC8258">
        <v>7.0489011448141195E-2</v>
      </c>
      <c r="AD8258">
        <v>0.57684129297949804</v>
      </c>
      <c r="AE8258">
        <v>-22.414605926213099</v>
      </c>
      <c r="AF8258">
        <v>0.61410715005536498</v>
      </c>
      <c r="AG8258">
        <v>0.80674443595273604</v>
      </c>
      <c r="AH8258">
        <v>1.3378364533686999</v>
      </c>
      <c r="AI8258">
        <v>0.35038410267202102</v>
      </c>
      <c r="AJ8258">
        <v>0.78121606160956403</v>
      </c>
      <c r="AK8258">
        <v>-21.545850672664098</v>
      </c>
    </row>
    <row r="8259" spans="1:37" x14ac:dyDescent="0.2">
      <c r="A8259" t="s">
        <v>26850</v>
      </c>
      <c r="B8259">
        <v>81721043</v>
      </c>
      <c r="C8259">
        <v>81721229</v>
      </c>
      <c r="D8259">
        <v>187</v>
      </c>
      <c r="E8259" t="s">
        <v>27511</v>
      </c>
      <c r="F8259">
        <v>14</v>
      </c>
      <c r="G8259" t="s">
        <v>27512</v>
      </c>
      <c r="H8259" t="s">
        <v>30987</v>
      </c>
      <c r="I8259">
        <v>8</v>
      </c>
      <c r="J8259">
        <v>81713948</v>
      </c>
      <c r="K8259">
        <v>81721241</v>
      </c>
      <c r="L8259">
        <v>7294</v>
      </c>
      <c r="M8259">
        <v>2</v>
      </c>
      <c r="N8259">
        <v>79752</v>
      </c>
      <c r="O8259" t="s">
        <v>27513</v>
      </c>
      <c r="P8259">
        <v>12</v>
      </c>
      <c r="Q8259" t="s">
        <v>27514</v>
      </c>
      <c r="R8259" t="s">
        <v>27515</v>
      </c>
      <c r="S8259" t="s">
        <v>36644</v>
      </c>
      <c r="T8259">
        <v>0.35387198439864398</v>
      </c>
      <c r="U8259">
        <v>0.603102917160658</v>
      </c>
      <c r="V8259">
        <v>-22.461821562491998</v>
      </c>
      <c r="W8259">
        <v>0.73420570613580904</v>
      </c>
      <c r="X8259">
        <v>0.95159051474143896</v>
      </c>
      <c r="Y8259">
        <v>2.0042034968480702</v>
      </c>
      <c r="Z8259">
        <v>0.96726857278496403</v>
      </c>
      <c r="AA8259">
        <v>0.99919698600769702</v>
      </c>
      <c r="AB8259">
        <v>1.3049537943979299</v>
      </c>
      <c r="AC8259">
        <v>0.32081866871113202</v>
      </c>
      <c r="AD8259">
        <v>0.68773325147593101</v>
      </c>
      <c r="AE8259">
        <v>1.00420354948075</v>
      </c>
      <c r="AF8259">
        <v>0.22065000948199101</v>
      </c>
      <c r="AG8259">
        <v>0.68151250837662902</v>
      </c>
      <c r="AH8259">
        <v>-24.014685074392599</v>
      </c>
      <c r="AI8259">
        <v>0.91725052871964496</v>
      </c>
      <c r="AJ8259">
        <v>0.98621344597861504</v>
      </c>
      <c r="AK8259">
        <v>2.8729587891456401</v>
      </c>
    </row>
    <row r="8260" spans="1:37" x14ac:dyDescent="0.2">
      <c r="A8260" t="s">
        <v>26850</v>
      </c>
      <c r="B8260">
        <v>81768779</v>
      </c>
      <c r="C8260">
        <v>81768937</v>
      </c>
      <c r="D8260">
        <v>159</v>
      </c>
      <c r="E8260" t="s">
        <v>27516</v>
      </c>
      <c r="F8260">
        <v>3</v>
      </c>
      <c r="G8260" t="s">
        <v>27517</v>
      </c>
      <c r="H8260" t="s">
        <v>31000</v>
      </c>
      <c r="I8260">
        <v>8</v>
      </c>
      <c r="J8260">
        <v>81714440</v>
      </c>
      <c r="K8260">
        <v>81732903</v>
      </c>
      <c r="L8260">
        <v>18464</v>
      </c>
      <c r="M8260">
        <v>2</v>
      </c>
      <c r="N8260">
        <v>79752</v>
      </c>
      <c r="O8260" t="s">
        <v>27518</v>
      </c>
      <c r="P8260">
        <v>-35876</v>
      </c>
      <c r="Q8260" t="s">
        <v>27514</v>
      </c>
      <c r="R8260" t="s">
        <v>27515</v>
      </c>
      <c r="S8260" t="s">
        <v>36644</v>
      </c>
      <c r="T8260">
        <v>0.37570211384917401</v>
      </c>
      <c r="U8260">
        <v>0.63021465694884504</v>
      </c>
      <c r="V8260">
        <v>1.6187222373378101</v>
      </c>
      <c r="W8260">
        <v>0.71926624670482098</v>
      </c>
      <c r="X8260">
        <v>0.95159051474143896</v>
      </c>
      <c r="Y8260">
        <v>0.15976870965001599</v>
      </c>
      <c r="Z8260">
        <v>0.41175738294464098</v>
      </c>
      <c r="AA8260">
        <v>0.84435025072159198</v>
      </c>
      <c r="AB8260">
        <v>1.3969896501272101</v>
      </c>
      <c r="AC8260">
        <v>0.30366498858633301</v>
      </c>
      <c r="AD8260">
        <v>0.68631541502220506</v>
      </c>
      <c r="AE8260">
        <v>-0.14449448141690199</v>
      </c>
      <c r="AF8260">
        <v>0.50070927951898303</v>
      </c>
      <c r="AG8260">
        <v>0.80674443595273604</v>
      </c>
      <c r="AH8260">
        <v>0.97980275876027401</v>
      </c>
      <c r="AI8260">
        <v>0.87900669429287603</v>
      </c>
      <c r="AJ8260">
        <v>0.98621344597861504</v>
      </c>
      <c r="AK8260">
        <v>0.37602639551107497</v>
      </c>
    </row>
    <row r="8261" spans="1:37" x14ac:dyDescent="0.2">
      <c r="A8261" t="s">
        <v>26850</v>
      </c>
      <c r="B8261">
        <v>81768937</v>
      </c>
      <c r="C8261">
        <v>81769095</v>
      </c>
      <c r="D8261">
        <v>159</v>
      </c>
      <c r="E8261" t="s">
        <v>27519</v>
      </c>
      <c r="F8261">
        <v>1</v>
      </c>
      <c r="G8261" t="s">
        <v>27520</v>
      </c>
      <c r="H8261" t="s">
        <v>31000</v>
      </c>
      <c r="I8261">
        <v>8</v>
      </c>
      <c r="J8261">
        <v>81714440</v>
      </c>
      <c r="K8261">
        <v>81732903</v>
      </c>
      <c r="L8261">
        <v>18464</v>
      </c>
      <c r="M8261">
        <v>2</v>
      </c>
      <c r="N8261">
        <v>79752</v>
      </c>
      <c r="O8261" t="s">
        <v>27518</v>
      </c>
      <c r="P8261">
        <v>-36034</v>
      </c>
      <c r="Q8261" t="s">
        <v>27514</v>
      </c>
      <c r="R8261" t="s">
        <v>27515</v>
      </c>
      <c r="S8261" t="s">
        <v>36644</v>
      </c>
      <c r="T8261">
        <v>0.59124354399484402</v>
      </c>
      <c r="U8261">
        <v>0.82125442047224695</v>
      </c>
      <c r="V8261">
        <v>1.22933561990116</v>
      </c>
      <c r="W8261">
        <v>0.41679796868962798</v>
      </c>
      <c r="X8261">
        <v>0.73460997439807996</v>
      </c>
      <c r="Y8261">
        <v>-0.35543787364107299</v>
      </c>
      <c r="Z8261">
        <v>0.53520395188590897</v>
      </c>
      <c r="AA8261">
        <v>0.84521697243271998</v>
      </c>
      <c r="AB8261">
        <v>1.1769494981863999</v>
      </c>
      <c r="AC8261">
        <v>0.18024448538717699</v>
      </c>
      <c r="AD8261">
        <v>0.68253123924728298</v>
      </c>
      <c r="AE8261">
        <v>-0.44034471966889799</v>
      </c>
      <c r="AF8261">
        <v>0.807238812505776</v>
      </c>
      <c r="AG8261">
        <v>0.91418409188583405</v>
      </c>
      <c r="AH8261">
        <v>0.59041614132361897</v>
      </c>
      <c r="AI8261">
        <v>0.74491783711155801</v>
      </c>
      <c r="AJ8261">
        <v>0.90919282530143297</v>
      </c>
      <c r="AK8261">
        <v>-0.13918018778001401</v>
      </c>
    </row>
    <row r="8262" spans="1:37" x14ac:dyDescent="0.2">
      <c r="A8262" t="s">
        <v>26850</v>
      </c>
      <c r="B8262">
        <v>83403051</v>
      </c>
      <c r="C8262">
        <v>83403201</v>
      </c>
      <c r="D8262">
        <v>151</v>
      </c>
      <c r="E8262" t="s">
        <v>27521</v>
      </c>
      <c r="F8262">
        <v>11</v>
      </c>
      <c r="G8262" t="s">
        <v>27522</v>
      </c>
      <c r="H8262" t="s">
        <v>30987</v>
      </c>
      <c r="I8262">
        <v>8</v>
      </c>
      <c r="J8262">
        <v>83403758</v>
      </c>
      <c r="K8262">
        <v>83408900</v>
      </c>
      <c r="L8262">
        <v>5143</v>
      </c>
      <c r="M8262">
        <v>1</v>
      </c>
      <c r="N8262">
        <v>103352670</v>
      </c>
      <c r="O8262" t="s">
        <v>27523</v>
      </c>
      <c r="P8262">
        <v>-557</v>
      </c>
      <c r="Q8262" t="s">
        <v>27524</v>
      </c>
      <c r="R8262" t="s">
        <v>27525</v>
      </c>
      <c r="S8262" t="s">
        <v>36645</v>
      </c>
      <c r="T8262">
        <v>0.35387198439864398</v>
      </c>
      <c r="U8262">
        <v>0.603102917160658</v>
      </c>
      <c r="V8262">
        <v>-22.708759068000699</v>
      </c>
      <c r="W8262">
        <v>0.29261482077562401</v>
      </c>
      <c r="X8262">
        <v>0.704072456322962</v>
      </c>
      <c r="Y8262">
        <v>24.121489986083699</v>
      </c>
      <c r="Z8262">
        <v>0.184235113180511</v>
      </c>
      <c r="AA8262">
        <v>0.72610664078822296</v>
      </c>
      <c r="AB8262">
        <v>-22.708759068000699</v>
      </c>
      <c r="AC8262">
        <v>0.27780950890804001</v>
      </c>
      <c r="AD8262">
        <v>0.68253123924728298</v>
      </c>
      <c r="AE8262">
        <v>23.622431580345499</v>
      </c>
      <c r="AF8262">
        <v>0.501741946288212</v>
      </c>
      <c r="AG8262">
        <v>0.80674443595273604</v>
      </c>
      <c r="AH8262">
        <v>-21.7791485863027</v>
      </c>
      <c r="AI8262">
        <v>0.56157887380500204</v>
      </c>
      <c r="AJ8262">
        <v>0.78121606160956403</v>
      </c>
      <c r="AK8262">
        <v>2.4127307076291902</v>
      </c>
    </row>
    <row r="8263" spans="1:37" x14ac:dyDescent="0.2">
      <c r="A8263" t="s">
        <v>26850</v>
      </c>
      <c r="B8263">
        <v>83403201</v>
      </c>
      <c r="C8263">
        <v>83403351</v>
      </c>
      <c r="D8263">
        <v>151</v>
      </c>
      <c r="E8263" t="s">
        <v>27526</v>
      </c>
      <c r="F8263">
        <v>12</v>
      </c>
      <c r="G8263" t="s">
        <v>27527</v>
      </c>
      <c r="H8263" t="s">
        <v>30987</v>
      </c>
      <c r="I8263">
        <v>8</v>
      </c>
      <c r="J8263">
        <v>83403758</v>
      </c>
      <c r="K8263">
        <v>83408900</v>
      </c>
      <c r="L8263">
        <v>5143</v>
      </c>
      <c r="M8263">
        <v>1</v>
      </c>
      <c r="N8263">
        <v>103352670</v>
      </c>
      <c r="O8263" t="s">
        <v>27523</v>
      </c>
      <c r="P8263">
        <v>-407</v>
      </c>
      <c r="Q8263" t="s">
        <v>27524</v>
      </c>
      <c r="R8263" t="s">
        <v>27525</v>
      </c>
      <c r="S8263" t="s">
        <v>36645</v>
      </c>
      <c r="T8263">
        <v>0.35387198439864398</v>
      </c>
      <c r="U8263">
        <v>0.603102917160658</v>
      </c>
      <c r="V8263">
        <v>-24.087270561744401</v>
      </c>
      <c r="W8263">
        <v>0.29261482077562401</v>
      </c>
      <c r="X8263">
        <v>0.704072456322962</v>
      </c>
      <c r="Y8263">
        <v>24.121489986083699</v>
      </c>
      <c r="Z8263">
        <v>0.184235113180511</v>
      </c>
      <c r="AA8263">
        <v>0.72610664078822296</v>
      </c>
      <c r="AB8263">
        <v>-24.087270561744401</v>
      </c>
      <c r="AC8263">
        <v>0.27780950890804001</v>
      </c>
      <c r="AD8263">
        <v>0.68253123924728298</v>
      </c>
      <c r="AE8263">
        <v>24.1776266064895</v>
      </c>
      <c r="AF8263">
        <v>0.501741946288212</v>
      </c>
      <c r="AG8263">
        <v>0.80674443595273604</v>
      </c>
      <c r="AH8263">
        <v>-23.1576599628706</v>
      </c>
      <c r="AI8263">
        <v>0.59609816080359102</v>
      </c>
      <c r="AJ8263">
        <v>0.78121606160956403</v>
      </c>
      <c r="AK8263">
        <v>1.03421934339558</v>
      </c>
    </row>
    <row r="8264" spans="1:37" x14ac:dyDescent="0.2">
      <c r="A8264" t="s">
        <v>26850</v>
      </c>
      <c r="B8264">
        <v>83403351</v>
      </c>
      <c r="C8264">
        <v>83403501</v>
      </c>
      <c r="D8264">
        <v>151</v>
      </c>
      <c r="E8264" t="s">
        <v>27528</v>
      </c>
      <c r="F8264">
        <v>2</v>
      </c>
      <c r="G8264" t="s">
        <v>27529</v>
      </c>
      <c r="H8264" t="s">
        <v>30987</v>
      </c>
      <c r="I8264">
        <v>8</v>
      </c>
      <c r="J8264">
        <v>83403758</v>
      </c>
      <c r="K8264">
        <v>83408900</v>
      </c>
      <c r="L8264">
        <v>5143</v>
      </c>
      <c r="M8264">
        <v>1</v>
      </c>
      <c r="N8264">
        <v>103352670</v>
      </c>
      <c r="O8264" t="s">
        <v>27523</v>
      </c>
      <c r="P8264">
        <v>-257</v>
      </c>
      <c r="Q8264" t="s">
        <v>27524</v>
      </c>
      <c r="R8264" t="s">
        <v>27525</v>
      </c>
      <c r="S8264" t="s">
        <v>36645</v>
      </c>
      <c r="T8264">
        <v>0.35387198439864398</v>
      </c>
      <c r="U8264">
        <v>0.603102917160658</v>
      </c>
      <c r="V8264">
        <v>-24.087270561744401</v>
      </c>
      <c r="W8264">
        <v>0.29261482077562401</v>
      </c>
      <c r="X8264">
        <v>0.704072456322962</v>
      </c>
      <c r="Y8264">
        <v>23.951564994522201</v>
      </c>
      <c r="Z8264">
        <v>0.184235113180511</v>
      </c>
      <c r="AA8264">
        <v>0.72610664078822296</v>
      </c>
      <c r="AB8264">
        <v>-24.087270561744401</v>
      </c>
      <c r="AC8264">
        <v>0.27780950890804001</v>
      </c>
      <c r="AD8264">
        <v>0.68253123924728298</v>
      </c>
      <c r="AE8264">
        <v>24.098399555256599</v>
      </c>
      <c r="AF8264">
        <v>0.501741946288212</v>
      </c>
      <c r="AG8264">
        <v>0.80674443595273604</v>
      </c>
      <c r="AH8264">
        <v>-23.1576599628706</v>
      </c>
      <c r="AI8264">
        <v>0.59609816080359102</v>
      </c>
      <c r="AJ8264">
        <v>0.78121606160956403</v>
      </c>
      <c r="AK8264">
        <v>0.86429435183407699</v>
      </c>
    </row>
    <row r="8265" spans="1:37" x14ac:dyDescent="0.2">
      <c r="A8265" t="s">
        <v>26850</v>
      </c>
      <c r="B8265">
        <v>84163597</v>
      </c>
      <c r="C8265">
        <v>84163881</v>
      </c>
      <c r="D8265">
        <v>285</v>
      </c>
      <c r="E8265" t="s">
        <v>27530</v>
      </c>
      <c r="F8265">
        <v>3</v>
      </c>
      <c r="G8265" t="s">
        <v>27531</v>
      </c>
      <c r="H8265" t="s">
        <v>36646</v>
      </c>
      <c r="I8265">
        <v>8</v>
      </c>
      <c r="J8265">
        <v>84182787</v>
      </c>
      <c r="K8265">
        <v>84529577</v>
      </c>
      <c r="L8265">
        <v>346791</v>
      </c>
      <c r="M8265">
        <v>1</v>
      </c>
      <c r="N8265">
        <v>138046</v>
      </c>
      <c r="O8265" t="s">
        <v>27532</v>
      </c>
      <c r="P8265">
        <v>-18906</v>
      </c>
      <c r="Q8265" t="s">
        <v>27533</v>
      </c>
      <c r="R8265" t="s">
        <v>27534</v>
      </c>
      <c r="S8265" t="s">
        <v>36647</v>
      </c>
      <c r="T8265">
        <v>0.97213403838398904</v>
      </c>
      <c r="U8265">
        <v>1</v>
      </c>
      <c r="V8265">
        <v>0.14542662062019901</v>
      </c>
      <c r="W8265">
        <v>0.123414495547065</v>
      </c>
      <c r="X8265">
        <v>0.704072456322962</v>
      </c>
      <c r="Y8265">
        <v>24.622352273149101</v>
      </c>
      <c r="Z8265">
        <v>0.93459220503170903</v>
      </c>
      <c r="AA8265">
        <v>0.99919698600769702</v>
      </c>
      <c r="AB8265">
        <v>0.220015026721814</v>
      </c>
      <c r="AC8265">
        <v>0.17695932866387601</v>
      </c>
      <c r="AD8265">
        <v>0.68253123924728298</v>
      </c>
      <c r="AE8265">
        <v>24.170591262538601</v>
      </c>
      <c r="AF8265">
        <v>1</v>
      </c>
      <c r="AG8265">
        <v>1</v>
      </c>
      <c r="AH8265">
        <v>-2.00804051541694E-3</v>
      </c>
      <c r="AI8265">
        <v>0.170234813229591</v>
      </c>
      <c r="AJ8265">
        <v>0.78121606160956403</v>
      </c>
      <c r="AK8265">
        <v>2.25748953978764</v>
      </c>
    </row>
    <row r="8266" spans="1:37" x14ac:dyDescent="0.2">
      <c r="A8266" t="s">
        <v>26850</v>
      </c>
      <c r="B8266">
        <v>85153599</v>
      </c>
      <c r="C8266">
        <v>85153778</v>
      </c>
      <c r="D8266">
        <v>180</v>
      </c>
      <c r="E8266" t="s">
        <v>27535</v>
      </c>
      <c r="F8266">
        <v>4</v>
      </c>
      <c r="G8266" t="s">
        <v>27536</v>
      </c>
      <c r="H8266" t="s">
        <v>31000</v>
      </c>
      <c r="I8266">
        <v>8</v>
      </c>
      <c r="J8266">
        <v>85172077</v>
      </c>
      <c r="K8266">
        <v>85177041</v>
      </c>
      <c r="L8266">
        <v>4965</v>
      </c>
      <c r="M8266">
        <v>2</v>
      </c>
      <c r="N8266">
        <v>102723322</v>
      </c>
      <c r="O8266" t="s">
        <v>27537</v>
      </c>
      <c r="P8266">
        <v>23263</v>
      </c>
      <c r="Q8266" t="s">
        <v>27538</v>
      </c>
      <c r="R8266" t="s">
        <v>27539</v>
      </c>
      <c r="S8266" t="s">
        <v>36648</v>
      </c>
      <c r="T8266">
        <v>0.32911398597860803</v>
      </c>
      <c r="U8266">
        <v>0.603102917160658</v>
      </c>
      <c r="V8266">
        <v>22.886326917198001</v>
      </c>
      <c r="W8266" t="s">
        <v>40</v>
      </c>
      <c r="X8266" t="s">
        <v>40</v>
      </c>
      <c r="Y8266">
        <v>0</v>
      </c>
      <c r="Z8266">
        <v>0.48464167878831399</v>
      </c>
      <c r="AA8266">
        <v>0.84435025072159198</v>
      </c>
      <c r="AB8266">
        <v>21.922852970000701</v>
      </c>
      <c r="AC8266">
        <v>0.45677901822897599</v>
      </c>
      <c r="AD8266">
        <v>0.82872126865393902</v>
      </c>
      <c r="AE8266">
        <v>21.960327666115301</v>
      </c>
      <c r="AF8266">
        <v>0.16793847098801201</v>
      </c>
      <c r="AG8266">
        <v>0.68151250837662902</v>
      </c>
      <c r="AH8266">
        <v>22.886326917198001</v>
      </c>
      <c r="AI8266">
        <v>0.52399907623471598</v>
      </c>
      <c r="AJ8266">
        <v>0.78121606160956403</v>
      </c>
      <c r="AK8266">
        <v>-21.8159377939965</v>
      </c>
    </row>
    <row r="8267" spans="1:37" x14ac:dyDescent="0.2">
      <c r="A8267" t="s">
        <v>26850</v>
      </c>
      <c r="B8267">
        <v>85153778</v>
      </c>
      <c r="C8267">
        <v>85153957</v>
      </c>
      <c r="D8267">
        <v>180</v>
      </c>
      <c r="E8267" t="s">
        <v>27540</v>
      </c>
      <c r="F8267">
        <v>7</v>
      </c>
      <c r="G8267" t="s">
        <v>27541</v>
      </c>
      <c r="H8267" t="s">
        <v>31000</v>
      </c>
      <c r="I8267">
        <v>8</v>
      </c>
      <c r="J8267">
        <v>85172077</v>
      </c>
      <c r="K8267">
        <v>85177041</v>
      </c>
      <c r="L8267">
        <v>4965</v>
      </c>
      <c r="M8267">
        <v>2</v>
      </c>
      <c r="N8267">
        <v>102723322</v>
      </c>
      <c r="O8267" t="s">
        <v>27537</v>
      </c>
      <c r="P8267">
        <v>23084</v>
      </c>
      <c r="Q8267" t="s">
        <v>27538</v>
      </c>
      <c r="R8267" t="s">
        <v>27539</v>
      </c>
      <c r="S8267" t="s">
        <v>36648</v>
      </c>
      <c r="T8267">
        <v>0.32911398597860803</v>
      </c>
      <c r="U8267">
        <v>0.603102917160658</v>
      </c>
      <c r="V8267">
        <v>22.886326917198001</v>
      </c>
      <c r="W8267" t="s">
        <v>40</v>
      </c>
      <c r="X8267" t="s">
        <v>40</v>
      </c>
      <c r="Y8267">
        <v>0</v>
      </c>
      <c r="Z8267">
        <v>0.48464167878831399</v>
      </c>
      <c r="AA8267">
        <v>0.84435025072159198</v>
      </c>
      <c r="AB8267">
        <v>21.922852970000701</v>
      </c>
      <c r="AC8267">
        <v>0.45677901822897599</v>
      </c>
      <c r="AD8267">
        <v>0.82872126865393902</v>
      </c>
      <c r="AE8267">
        <v>21.960327666115301</v>
      </c>
      <c r="AF8267">
        <v>0.16793847098801201</v>
      </c>
      <c r="AG8267">
        <v>0.68151250837662902</v>
      </c>
      <c r="AH8267">
        <v>22.886326917198001</v>
      </c>
      <c r="AI8267">
        <v>0.52399907623471598</v>
      </c>
      <c r="AJ8267">
        <v>0.78121606160956403</v>
      </c>
      <c r="AK8267">
        <v>-21.8159377939965</v>
      </c>
    </row>
    <row r="8268" spans="1:37" x14ac:dyDescent="0.2">
      <c r="A8268" t="s">
        <v>26850</v>
      </c>
      <c r="B8268">
        <v>85276814</v>
      </c>
      <c r="C8268">
        <v>85276904</v>
      </c>
      <c r="D8268">
        <v>91</v>
      </c>
      <c r="E8268" t="s">
        <v>27542</v>
      </c>
      <c r="F8268">
        <v>1</v>
      </c>
      <c r="G8268" t="s">
        <v>27543</v>
      </c>
      <c r="H8268" t="s">
        <v>36649</v>
      </c>
      <c r="I8268">
        <v>8</v>
      </c>
      <c r="J8268">
        <v>85246295</v>
      </c>
      <c r="K8268">
        <v>85249848</v>
      </c>
      <c r="L8268">
        <v>3554</v>
      </c>
      <c r="M8268">
        <v>2</v>
      </c>
      <c r="N8268">
        <v>105375935</v>
      </c>
      <c r="O8268" t="s">
        <v>27544</v>
      </c>
      <c r="P8268">
        <v>-26966</v>
      </c>
      <c r="Q8268" t="s">
        <v>40</v>
      </c>
      <c r="R8268" t="s">
        <v>27545</v>
      </c>
      <c r="S8268" t="s">
        <v>36650</v>
      </c>
      <c r="T8268">
        <v>0.152084254673993</v>
      </c>
      <c r="U8268">
        <v>0.603102917160658</v>
      </c>
      <c r="V8268">
        <v>24.895671758833299</v>
      </c>
      <c r="W8268">
        <v>0.20525741147413201</v>
      </c>
      <c r="X8268">
        <v>0.704072456322962</v>
      </c>
      <c r="Y8268">
        <v>-24.694037904596701</v>
      </c>
      <c r="Z8268">
        <v>0.306975110376564</v>
      </c>
      <c r="AA8268">
        <v>0.72610664078822296</v>
      </c>
      <c r="AB8268">
        <v>23.932197678767501</v>
      </c>
      <c r="AC8268">
        <v>7.0489011448141195E-2</v>
      </c>
      <c r="AD8268">
        <v>0.57684129297949804</v>
      </c>
      <c r="AE8268">
        <v>-24.694037904596701</v>
      </c>
      <c r="AF8268">
        <v>4.6407610929182198E-2</v>
      </c>
      <c r="AG8268">
        <v>0.476038960109122</v>
      </c>
      <c r="AH8268">
        <v>24.895671758833299</v>
      </c>
      <c r="AI8268">
        <v>0.35038410267202102</v>
      </c>
      <c r="AJ8268">
        <v>0.78121606160956403</v>
      </c>
      <c r="AK8268">
        <v>-23.825282481784001</v>
      </c>
    </row>
    <row r="8269" spans="1:37" x14ac:dyDescent="0.2">
      <c r="A8269" t="s">
        <v>26850</v>
      </c>
      <c r="B8269">
        <v>85276974</v>
      </c>
      <c r="C8269">
        <v>85277154</v>
      </c>
      <c r="D8269">
        <v>181</v>
      </c>
      <c r="E8269" t="s">
        <v>27546</v>
      </c>
      <c r="F8269">
        <v>4</v>
      </c>
      <c r="G8269" t="s">
        <v>27547</v>
      </c>
      <c r="H8269" t="s">
        <v>36649</v>
      </c>
      <c r="I8269">
        <v>8</v>
      </c>
      <c r="J8269">
        <v>85246295</v>
      </c>
      <c r="K8269">
        <v>85249848</v>
      </c>
      <c r="L8269">
        <v>3554</v>
      </c>
      <c r="M8269">
        <v>2</v>
      </c>
      <c r="N8269">
        <v>105375935</v>
      </c>
      <c r="O8269" t="s">
        <v>27544</v>
      </c>
      <c r="P8269">
        <v>-27126</v>
      </c>
      <c r="Q8269" t="s">
        <v>40</v>
      </c>
      <c r="R8269" t="s">
        <v>27545</v>
      </c>
      <c r="S8269" t="s">
        <v>36650</v>
      </c>
      <c r="T8269">
        <v>0.152084254673993</v>
      </c>
      <c r="U8269">
        <v>0.603102917160658</v>
      </c>
      <c r="V8269">
        <v>25.456830003491302</v>
      </c>
      <c r="W8269">
        <v>0.20525741147413201</v>
      </c>
      <c r="X8269">
        <v>0.704072456322962</v>
      </c>
      <c r="Y8269">
        <v>-25.255196147020499</v>
      </c>
      <c r="Z8269">
        <v>0.306975110376564</v>
      </c>
      <c r="AA8269">
        <v>0.72610664078822296</v>
      </c>
      <c r="AB8269">
        <v>24.493355909276101</v>
      </c>
      <c r="AC8269">
        <v>7.0489011448141195E-2</v>
      </c>
      <c r="AD8269">
        <v>0.57684129297949804</v>
      </c>
      <c r="AE8269">
        <v>-25.255196147020499</v>
      </c>
      <c r="AF8269">
        <v>4.6407610929182198E-2</v>
      </c>
      <c r="AG8269">
        <v>0.476038960109122</v>
      </c>
      <c r="AH8269">
        <v>25.456830003491302</v>
      </c>
      <c r="AI8269">
        <v>0.35038410267202102</v>
      </c>
      <c r="AJ8269">
        <v>0.78121606160956403</v>
      </c>
      <c r="AK8269">
        <v>-24.386440710058501</v>
      </c>
    </row>
    <row r="8270" spans="1:37" x14ac:dyDescent="0.2">
      <c r="A8270" t="s">
        <v>26850</v>
      </c>
      <c r="B8270">
        <v>85277154</v>
      </c>
      <c r="C8270">
        <v>85277334</v>
      </c>
      <c r="D8270">
        <v>181</v>
      </c>
      <c r="E8270" t="s">
        <v>27548</v>
      </c>
      <c r="F8270">
        <v>6</v>
      </c>
      <c r="G8270" t="s">
        <v>27549</v>
      </c>
      <c r="H8270" t="s">
        <v>36649</v>
      </c>
      <c r="I8270">
        <v>8</v>
      </c>
      <c r="J8270">
        <v>85246295</v>
      </c>
      <c r="K8270">
        <v>85249848</v>
      </c>
      <c r="L8270">
        <v>3554</v>
      </c>
      <c r="M8270">
        <v>2</v>
      </c>
      <c r="N8270">
        <v>105375935</v>
      </c>
      <c r="O8270" t="s">
        <v>27544</v>
      </c>
      <c r="P8270">
        <v>-27306</v>
      </c>
      <c r="Q8270" t="s">
        <v>40</v>
      </c>
      <c r="R8270" t="s">
        <v>27545</v>
      </c>
      <c r="S8270" t="s">
        <v>36650</v>
      </c>
      <c r="T8270">
        <v>0.152084254673993</v>
      </c>
      <c r="U8270">
        <v>0.603102917160658</v>
      </c>
      <c r="V8270">
        <v>25.456830003491302</v>
      </c>
      <c r="W8270">
        <v>0.20525741147413201</v>
      </c>
      <c r="X8270">
        <v>0.704072456322962</v>
      </c>
      <c r="Y8270">
        <v>-25.255196147020499</v>
      </c>
      <c r="Z8270">
        <v>0.306975110376564</v>
      </c>
      <c r="AA8270">
        <v>0.72610664078822296</v>
      </c>
      <c r="AB8270">
        <v>24.493355909276101</v>
      </c>
      <c r="AC8270">
        <v>7.0489011448141195E-2</v>
      </c>
      <c r="AD8270">
        <v>0.57684129297949804</v>
      </c>
      <c r="AE8270">
        <v>-25.255196147020499</v>
      </c>
      <c r="AF8270">
        <v>4.6407610929182198E-2</v>
      </c>
      <c r="AG8270">
        <v>0.476038960109122</v>
      </c>
      <c r="AH8270">
        <v>25.456830003491302</v>
      </c>
      <c r="AI8270">
        <v>0.35038410267202102</v>
      </c>
      <c r="AJ8270">
        <v>0.78121606160956403</v>
      </c>
      <c r="AK8270">
        <v>-24.386440710058501</v>
      </c>
    </row>
    <row r="8271" spans="1:37" x14ac:dyDescent="0.2">
      <c r="A8271" t="s">
        <v>26850</v>
      </c>
      <c r="B8271">
        <v>85364874</v>
      </c>
      <c r="C8271">
        <v>85365017</v>
      </c>
      <c r="D8271">
        <v>144</v>
      </c>
      <c r="E8271" t="s">
        <v>27550</v>
      </c>
      <c r="F8271">
        <v>3</v>
      </c>
      <c r="G8271" t="s">
        <v>27551</v>
      </c>
      <c r="H8271" t="s">
        <v>36651</v>
      </c>
      <c r="I8271">
        <v>8</v>
      </c>
      <c r="J8271">
        <v>85373436</v>
      </c>
      <c r="K8271">
        <v>85442130</v>
      </c>
      <c r="L8271">
        <v>68695</v>
      </c>
      <c r="M8271">
        <v>1</v>
      </c>
      <c r="N8271">
        <v>761</v>
      </c>
      <c r="O8271" t="s">
        <v>27552</v>
      </c>
      <c r="P8271">
        <v>-8419</v>
      </c>
      <c r="Q8271" t="s">
        <v>27553</v>
      </c>
      <c r="R8271" t="s">
        <v>27554</v>
      </c>
      <c r="S8271" t="s">
        <v>36652</v>
      </c>
      <c r="T8271">
        <v>0.583211159830616</v>
      </c>
      <c r="U8271">
        <v>0.81360520874211995</v>
      </c>
      <c r="V8271">
        <v>-0.29857755761646199</v>
      </c>
      <c r="W8271">
        <v>0.25384545422922999</v>
      </c>
      <c r="X8271">
        <v>0.704072456322962</v>
      </c>
      <c r="Y8271">
        <v>0.17580696912475299</v>
      </c>
      <c r="Z8271">
        <v>1</v>
      </c>
      <c r="AA8271">
        <v>1</v>
      </c>
      <c r="AB8271">
        <v>-1.26205153568744</v>
      </c>
      <c r="AC8271">
        <v>0.63966253792798</v>
      </c>
      <c r="AD8271">
        <v>0.87989882095915395</v>
      </c>
      <c r="AE8271">
        <v>-0.82419290980208504</v>
      </c>
      <c r="AF8271">
        <v>0.23669707478149901</v>
      </c>
      <c r="AG8271">
        <v>0.69020448338054297</v>
      </c>
      <c r="AH8271">
        <v>0.63103300151337505</v>
      </c>
      <c r="AI8271">
        <v>6.1609259122097297E-2</v>
      </c>
      <c r="AJ8271">
        <v>0.78121606160956403</v>
      </c>
      <c r="AK8271">
        <v>1.0445623228677401</v>
      </c>
    </row>
    <row r="8272" spans="1:37" x14ac:dyDescent="0.2">
      <c r="A8272" t="s">
        <v>26850</v>
      </c>
      <c r="B8272">
        <v>85643461</v>
      </c>
      <c r="C8272">
        <v>85643606</v>
      </c>
      <c r="D8272">
        <v>146</v>
      </c>
      <c r="E8272" t="s">
        <v>27555</v>
      </c>
      <c r="F8272">
        <v>14</v>
      </c>
      <c r="G8272" t="s">
        <v>27556</v>
      </c>
      <c r="H8272" t="s">
        <v>36653</v>
      </c>
      <c r="I8272">
        <v>8</v>
      </c>
      <c r="J8272">
        <v>85523899</v>
      </c>
      <c r="K8272">
        <v>85540511</v>
      </c>
      <c r="L8272">
        <v>16613</v>
      </c>
      <c r="M8272">
        <v>1</v>
      </c>
      <c r="N8272">
        <v>105375937</v>
      </c>
      <c r="O8272" t="s">
        <v>27557</v>
      </c>
      <c r="P8272">
        <v>119562</v>
      </c>
      <c r="Q8272" t="s">
        <v>40</v>
      </c>
      <c r="R8272" t="s">
        <v>27558</v>
      </c>
      <c r="S8272" t="s">
        <v>36654</v>
      </c>
      <c r="T8272">
        <v>0.37457391318633798</v>
      </c>
      <c r="U8272">
        <v>0.63021465694884504</v>
      </c>
      <c r="V8272">
        <v>0.38796031282380899</v>
      </c>
      <c r="W8272">
        <v>0.184890663501281</v>
      </c>
      <c r="X8272">
        <v>0.704072456322962</v>
      </c>
      <c r="Y8272">
        <v>-0.72806670605903401</v>
      </c>
      <c r="Z8272">
        <v>0.67705643520074799</v>
      </c>
      <c r="AA8272">
        <v>0.84521697243271998</v>
      </c>
      <c r="AB8272">
        <v>-0.13883505955249301</v>
      </c>
      <c r="AC8272">
        <v>0.138392548725293</v>
      </c>
      <c r="AD8272">
        <v>0.68253123924728298</v>
      </c>
      <c r="AE8272">
        <v>-0.739429399353563</v>
      </c>
      <c r="AF8272">
        <v>0.11591670466371901</v>
      </c>
      <c r="AG8272">
        <v>0.68151250837662902</v>
      </c>
      <c r="AH8272">
        <v>0.79097765606320802</v>
      </c>
      <c r="AI8272">
        <v>0.37245266042723901</v>
      </c>
      <c r="AJ8272">
        <v>0.78121606160956403</v>
      </c>
      <c r="AK8272">
        <v>-0.43548886905477702</v>
      </c>
    </row>
    <row r="8273" spans="1:37" x14ac:dyDescent="0.2">
      <c r="A8273" t="s">
        <v>26850</v>
      </c>
      <c r="B8273">
        <v>85643606</v>
      </c>
      <c r="C8273">
        <v>85643751</v>
      </c>
      <c r="D8273">
        <v>146</v>
      </c>
      <c r="E8273" t="s">
        <v>27559</v>
      </c>
      <c r="F8273">
        <v>4</v>
      </c>
      <c r="G8273" t="s">
        <v>27560</v>
      </c>
      <c r="H8273" t="s">
        <v>36653</v>
      </c>
      <c r="I8273">
        <v>8</v>
      </c>
      <c r="J8273">
        <v>85523899</v>
      </c>
      <c r="K8273">
        <v>85540511</v>
      </c>
      <c r="L8273">
        <v>16613</v>
      </c>
      <c r="M8273">
        <v>1</v>
      </c>
      <c r="N8273">
        <v>105375937</v>
      </c>
      <c r="O8273" t="s">
        <v>27557</v>
      </c>
      <c r="P8273">
        <v>119707</v>
      </c>
      <c r="Q8273" t="s">
        <v>40</v>
      </c>
      <c r="R8273" t="s">
        <v>27558</v>
      </c>
      <c r="S8273" t="s">
        <v>36654</v>
      </c>
      <c r="T8273">
        <v>0.36048360399019402</v>
      </c>
      <c r="U8273">
        <v>0.61341262254649598</v>
      </c>
      <c r="V8273">
        <v>0.41790459906309102</v>
      </c>
      <c r="W8273">
        <v>0.184890663501281</v>
      </c>
      <c r="X8273">
        <v>0.704072456322962</v>
      </c>
      <c r="Y8273">
        <v>-0.75469652057262904</v>
      </c>
      <c r="Z8273">
        <v>0.688814318359526</v>
      </c>
      <c r="AA8273">
        <v>0.84521697243271998</v>
      </c>
      <c r="AB8273">
        <v>-0.11665145174771201</v>
      </c>
      <c r="AC8273">
        <v>0.138392548725293</v>
      </c>
      <c r="AD8273">
        <v>0.68253123924728298</v>
      </c>
      <c r="AE8273">
        <v>-0.76605921386715803</v>
      </c>
      <c r="AF8273">
        <v>0.11220639199382999</v>
      </c>
      <c r="AG8273">
        <v>0.68151250837662902</v>
      </c>
      <c r="AH8273">
        <v>0.82092194230249005</v>
      </c>
      <c r="AI8273">
        <v>0.37245266042723901</v>
      </c>
      <c r="AJ8273">
        <v>0.78121606160956403</v>
      </c>
      <c r="AK8273">
        <v>-0.45340467524879202</v>
      </c>
    </row>
    <row r="8274" spans="1:37" x14ac:dyDescent="0.2">
      <c r="A8274" t="s">
        <v>26850</v>
      </c>
      <c r="B8274">
        <v>85643751</v>
      </c>
      <c r="C8274">
        <v>85643896</v>
      </c>
      <c r="D8274">
        <v>146</v>
      </c>
      <c r="E8274" t="s">
        <v>27561</v>
      </c>
      <c r="F8274">
        <v>9</v>
      </c>
      <c r="G8274" t="s">
        <v>27562</v>
      </c>
      <c r="H8274" t="s">
        <v>36653</v>
      </c>
      <c r="I8274">
        <v>8</v>
      </c>
      <c r="J8274">
        <v>85523899</v>
      </c>
      <c r="K8274">
        <v>85540511</v>
      </c>
      <c r="L8274">
        <v>16613</v>
      </c>
      <c r="M8274">
        <v>1</v>
      </c>
      <c r="N8274">
        <v>105375937</v>
      </c>
      <c r="O8274" t="s">
        <v>27557</v>
      </c>
      <c r="P8274">
        <v>119852</v>
      </c>
      <c r="Q8274" t="s">
        <v>40</v>
      </c>
      <c r="R8274" t="s">
        <v>27558</v>
      </c>
      <c r="S8274" t="s">
        <v>36654</v>
      </c>
      <c r="T8274">
        <v>0.33331651688672798</v>
      </c>
      <c r="U8274">
        <v>0.603102917160658</v>
      </c>
      <c r="V8274">
        <v>0.46838987838816198</v>
      </c>
      <c r="W8274">
        <v>0.168252657579082</v>
      </c>
      <c r="X8274">
        <v>0.704072456322962</v>
      </c>
      <c r="Y8274">
        <v>-0.72465844462231699</v>
      </c>
      <c r="Z8274">
        <v>0.76085887130765995</v>
      </c>
      <c r="AA8274">
        <v>0.898126722914246</v>
      </c>
      <c r="AB8274">
        <v>-6.8885220794665206E-2</v>
      </c>
      <c r="AC8274">
        <v>0.13040300072632499</v>
      </c>
      <c r="AD8274">
        <v>0.68253123924728298</v>
      </c>
      <c r="AE8274">
        <v>-0.73607144324559004</v>
      </c>
      <c r="AF8274">
        <v>0.11220639199382999</v>
      </c>
      <c r="AG8274">
        <v>0.68151250837662902</v>
      </c>
      <c r="AH8274">
        <v>0.85909295808466202</v>
      </c>
      <c r="AI8274">
        <v>0.34716690200047001</v>
      </c>
      <c r="AJ8274">
        <v>0.78121606160956403</v>
      </c>
      <c r="AK8274">
        <v>-0.43317026218058802</v>
      </c>
    </row>
    <row r="8275" spans="1:37" x14ac:dyDescent="0.2">
      <c r="A8275" t="s">
        <v>26850</v>
      </c>
      <c r="B8275">
        <v>85655369</v>
      </c>
      <c r="C8275">
        <v>85655514</v>
      </c>
      <c r="D8275">
        <v>146</v>
      </c>
      <c r="E8275" t="s">
        <v>27563</v>
      </c>
      <c r="F8275">
        <v>14</v>
      </c>
      <c r="G8275" t="s">
        <v>27556</v>
      </c>
      <c r="H8275" t="s">
        <v>36655</v>
      </c>
      <c r="I8275">
        <v>8</v>
      </c>
      <c r="J8275">
        <v>85523899</v>
      </c>
      <c r="K8275">
        <v>85540511</v>
      </c>
      <c r="L8275">
        <v>16613</v>
      </c>
      <c r="M8275">
        <v>1</v>
      </c>
      <c r="N8275">
        <v>105375937</v>
      </c>
      <c r="O8275" t="s">
        <v>27557</v>
      </c>
      <c r="P8275">
        <v>131470</v>
      </c>
      <c r="Q8275" t="s">
        <v>40</v>
      </c>
      <c r="R8275" t="s">
        <v>27558</v>
      </c>
      <c r="S8275" t="s">
        <v>36654</v>
      </c>
      <c r="T8275">
        <v>0.801872409087937</v>
      </c>
      <c r="U8275">
        <v>1</v>
      </c>
      <c r="V8275">
        <v>0.35604364452316101</v>
      </c>
      <c r="W8275">
        <v>9.1065474654435999E-2</v>
      </c>
      <c r="X8275">
        <v>0.704072456322962</v>
      </c>
      <c r="Y8275">
        <v>-0.88430825497231202</v>
      </c>
      <c r="Z8275">
        <v>0.31289267662139802</v>
      </c>
      <c r="AA8275">
        <v>0.73595546256528699</v>
      </c>
      <c r="AB8275">
        <v>-0.18277401699293999</v>
      </c>
      <c r="AC8275">
        <v>7.8713101967464796E-2</v>
      </c>
      <c r="AD8275">
        <v>0.62008284062654795</v>
      </c>
      <c r="AE8275">
        <v>-0.77509648020114397</v>
      </c>
      <c r="AF8275">
        <v>0.170827469315951</v>
      </c>
      <c r="AG8275">
        <v>0.68151250837662902</v>
      </c>
      <c r="AH8275">
        <v>0.78261751328117102</v>
      </c>
      <c r="AI8275">
        <v>0.19578973634135</v>
      </c>
      <c r="AJ8275">
        <v>0.78121606160956403</v>
      </c>
      <c r="AK8275">
        <v>-0.61764546918357699</v>
      </c>
    </row>
    <row r="8276" spans="1:37" x14ac:dyDescent="0.2">
      <c r="A8276" t="s">
        <v>26850</v>
      </c>
      <c r="B8276">
        <v>85655514</v>
      </c>
      <c r="C8276">
        <v>85655659</v>
      </c>
      <c r="D8276">
        <v>146</v>
      </c>
      <c r="E8276" t="s">
        <v>27564</v>
      </c>
      <c r="F8276">
        <v>4</v>
      </c>
      <c r="G8276" t="s">
        <v>27560</v>
      </c>
      <c r="H8276" t="s">
        <v>36655</v>
      </c>
      <c r="I8276">
        <v>8</v>
      </c>
      <c r="J8276">
        <v>85523899</v>
      </c>
      <c r="K8276">
        <v>85540511</v>
      </c>
      <c r="L8276">
        <v>16613</v>
      </c>
      <c r="M8276">
        <v>1</v>
      </c>
      <c r="N8276">
        <v>105375937</v>
      </c>
      <c r="O8276" t="s">
        <v>27557</v>
      </c>
      <c r="P8276">
        <v>131615</v>
      </c>
      <c r="Q8276" t="s">
        <v>40</v>
      </c>
      <c r="R8276" t="s">
        <v>27558</v>
      </c>
      <c r="S8276" t="s">
        <v>36654</v>
      </c>
      <c r="T8276">
        <v>0.801872409087937</v>
      </c>
      <c r="U8276">
        <v>1</v>
      </c>
      <c r="V8276">
        <v>0.34355051589584001</v>
      </c>
      <c r="W8276">
        <v>9.1065474654435999E-2</v>
      </c>
      <c r="X8276">
        <v>0.704072456322962</v>
      </c>
      <c r="Y8276">
        <v>-0.865953632905612</v>
      </c>
      <c r="Z8276">
        <v>0.30527378501662</v>
      </c>
      <c r="AA8276">
        <v>0.72610664078822296</v>
      </c>
      <c r="AB8276">
        <v>-0.19526714562026101</v>
      </c>
      <c r="AC8276">
        <v>7.61363345332845E-2</v>
      </c>
      <c r="AD8276">
        <v>0.60234031071515803</v>
      </c>
      <c r="AE8276">
        <v>-0.77141630590519505</v>
      </c>
      <c r="AF8276">
        <v>0.170827469315951</v>
      </c>
      <c r="AG8276">
        <v>0.68151250837662902</v>
      </c>
      <c r="AH8276">
        <v>0.77379089006116097</v>
      </c>
      <c r="AI8276">
        <v>0.20140104270825199</v>
      </c>
      <c r="AJ8276">
        <v>0.78121606160956403</v>
      </c>
      <c r="AK8276">
        <v>-0.59618511273438002</v>
      </c>
    </row>
    <row r="8277" spans="1:37" x14ac:dyDescent="0.2">
      <c r="A8277" t="s">
        <v>26850</v>
      </c>
      <c r="B8277">
        <v>85655659</v>
      </c>
      <c r="C8277">
        <v>85655804</v>
      </c>
      <c r="D8277">
        <v>146</v>
      </c>
      <c r="E8277" t="s">
        <v>27565</v>
      </c>
      <c r="F8277">
        <v>9</v>
      </c>
      <c r="G8277" t="s">
        <v>27562</v>
      </c>
      <c r="H8277" t="s">
        <v>36656</v>
      </c>
      <c r="I8277">
        <v>8</v>
      </c>
      <c r="J8277">
        <v>85523899</v>
      </c>
      <c r="K8277">
        <v>85540511</v>
      </c>
      <c r="L8277">
        <v>16613</v>
      </c>
      <c r="M8277">
        <v>1</v>
      </c>
      <c r="N8277">
        <v>105375937</v>
      </c>
      <c r="O8277" t="s">
        <v>27557</v>
      </c>
      <c r="P8277">
        <v>131760</v>
      </c>
      <c r="Q8277" t="s">
        <v>40</v>
      </c>
      <c r="R8277" t="s">
        <v>27558</v>
      </c>
      <c r="S8277" t="s">
        <v>36654</v>
      </c>
      <c r="T8277">
        <v>0.84296810486579099</v>
      </c>
      <c r="U8277">
        <v>1</v>
      </c>
      <c r="V8277">
        <v>0.34494601529227098</v>
      </c>
      <c r="W8277">
        <v>9.6151018388738393E-2</v>
      </c>
      <c r="X8277">
        <v>0.704072456322962</v>
      </c>
      <c r="Y8277">
        <v>-0.91682509101238197</v>
      </c>
      <c r="Z8277">
        <v>0.30527378501662</v>
      </c>
      <c r="AA8277">
        <v>0.72610664078822296</v>
      </c>
      <c r="AB8277">
        <v>-0.18736118146799399</v>
      </c>
      <c r="AC8277">
        <v>8.6871641787088505E-2</v>
      </c>
      <c r="AD8277">
        <v>0.67688399310174796</v>
      </c>
      <c r="AE8277">
        <v>-0.77534526279871396</v>
      </c>
      <c r="AF8277">
        <v>0.19198852538838601</v>
      </c>
      <c r="AG8277">
        <v>0.68151250837662902</v>
      </c>
      <c r="AH8277">
        <v>0.76730481510047699</v>
      </c>
      <c r="AI8277">
        <v>0.18491247673655201</v>
      </c>
      <c r="AJ8277">
        <v>0.78121606160956403</v>
      </c>
      <c r="AK8277">
        <v>-0.65945386729400302</v>
      </c>
    </row>
    <row r="8278" spans="1:37" x14ac:dyDescent="0.2">
      <c r="A8278" t="s">
        <v>26850</v>
      </c>
      <c r="B8278">
        <v>85662115</v>
      </c>
      <c r="C8278">
        <v>85662290</v>
      </c>
      <c r="D8278">
        <v>176</v>
      </c>
      <c r="E8278" t="s">
        <v>27566</v>
      </c>
      <c r="F8278">
        <v>12</v>
      </c>
      <c r="G8278" t="s">
        <v>27567</v>
      </c>
      <c r="H8278" t="s">
        <v>36657</v>
      </c>
      <c r="I8278">
        <v>8</v>
      </c>
      <c r="J8278">
        <v>85523899</v>
      </c>
      <c r="K8278">
        <v>85540511</v>
      </c>
      <c r="L8278">
        <v>16613</v>
      </c>
      <c r="M8278">
        <v>1</v>
      </c>
      <c r="N8278">
        <v>105375937</v>
      </c>
      <c r="O8278" t="s">
        <v>27557</v>
      </c>
      <c r="P8278">
        <v>138216</v>
      </c>
      <c r="Q8278" t="s">
        <v>40</v>
      </c>
      <c r="R8278" t="s">
        <v>27558</v>
      </c>
      <c r="S8278" t="s">
        <v>36654</v>
      </c>
      <c r="T8278">
        <v>0.211259816647028</v>
      </c>
      <c r="U8278">
        <v>0.603102917160658</v>
      </c>
      <c r="V8278">
        <v>0.72782141829438596</v>
      </c>
      <c r="W8278">
        <v>0.14851846826685</v>
      </c>
      <c r="X8278">
        <v>0.704072456322962</v>
      </c>
      <c r="Y8278">
        <v>-0.86141896918649596</v>
      </c>
      <c r="Z8278">
        <v>0.88586072364824298</v>
      </c>
      <c r="AA8278">
        <v>0.99919698600769702</v>
      </c>
      <c r="AB8278">
        <v>-0.102581822747118</v>
      </c>
      <c r="AC8278">
        <v>0.248717362306041</v>
      </c>
      <c r="AD8278">
        <v>0.68253123924728298</v>
      </c>
      <c r="AE8278">
        <v>-0.929981154821791</v>
      </c>
      <c r="AF8278">
        <v>2.4373198403099799E-2</v>
      </c>
      <c r="AG8278">
        <v>0.476038960109122</v>
      </c>
      <c r="AH8278">
        <v>1.4527846299327201</v>
      </c>
      <c r="AI8278">
        <v>0.17409593544368199</v>
      </c>
      <c r="AJ8278">
        <v>0.78121606160956403</v>
      </c>
      <c r="AK8278">
        <v>-0.49089526565965003</v>
      </c>
    </row>
    <row r="8279" spans="1:37" x14ac:dyDescent="0.2">
      <c r="A8279" t="s">
        <v>26850</v>
      </c>
      <c r="B8279">
        <v>85662290</v>
      </c>
      <c r="C8279">
        <v>85662465</v>
      </c>
      <c r="D8279">
        <v>176</v>
      </c>
      <c r="E8279" t="s">
        <v>27568</v>
      </c>
      <c r="F8279">
        <v>10</v>
      </c>
      <c r="G8279" t="s">
        <v>27569</v>
      </c>
      <c r="H8279" t="s">
        <v>36657</v>
      </c>
      <c r="I8279">
        <v>8</v>
      </c>
      <c r="J8279">
        <v>85523899</v>
      </c>
      <c r="K8279">
        <v>85540511</v>
      </c>
      <c r="L8279">
        <v>16613</v>
      </c>
      <c r="M8279">
        <v>1</v>
      </c>
      <c r="N8279">
        <v>105375937</v>
      </c>
      <c r="O8279" t="s">
        <v>27557</v>
      </c>
      <c r="P8279">
        <v>138391</v>
      </c>
      <c r="Q8279" t="s">
        <v>40</v>
      </c>
      <c r="R8279" t="s">
        <v>27558</v>
      </c>
      <c r="S8279" t="s">
        <v>36654</v>
      </c>
      <c r="T8279">
        <v>0.17223378407623399</v>
      </c>
      <c r="U8279">
        <v>0.603102917160658</v>
      </c>
      <c r="V8279">
        <v>0.84071007265590902</v>
      </c>
      <c r="W8279">
        <v>0.14040897780762601</v>
      </c>
      <c r="X8279">
        <v>0.704072456322962</v>
      </c>
      <c r="Y8279">
        <v>-1.00124326561458</v>
      </c>
      <c r="Z8279">
        <v>0.82952119230987398</v>
      </c>
      <c r="AA8279">
        <v>0.958465537847904</v>
      </c>
      <c r="AB8279">
        <v>-4.0729901812137197E-3</v>
      </c>
      <c r="AC8279">
        <v>0.241776147977323</v>
      </c>
      <c r="AD8279">
        <v>0.68253123924728298</v>
      </c>
      <c r="AE8279">
        <v>-0.98808032570260795</v>
      </c>
      <c r="AF8279">
        <v>1.7393686251575301E-2</v>
      </c>
      <c r="AG8279">
        <v>0.476038960109122</v>
      </c>
      <c r="AH8279">
        <v>1.5733886240391799</v>
      </c>
      <c r="AI8279">
        <v>0.168498783852536</v>
      </c>
      <c r="AJ8279">
        <v>0.78121606160956403</v>
      </c>
      <c r="AK8279">
        <v>-0.63863549377052997</v>
      </c>
    </row>
    <row r="8280" spans="1:37" x14ac:dyDescent="0.2">
      <c r="A8280" t="s">
        <v>26850</v>
      </c>
      <c r="B8280">
        <v>85662465</v>
      </c>
      <c r="C8280">
        <v>85662640</v>
      </c>
      <c r="D8280">
        <v>176</v>
      </c>
      <c r="E8280" t="s">
        <v>27570</v>
      </c>
      <c r="F8280">
        <v>10</v>
      </c>
      <c r="G8280" t="s">
        <v>27571</v>
      </c>
      <c r="H8280" t="s">
        <v>36657</v>
      </c>
      <c r="I8280">
        <v>8</v>
      </c>
      <c r="J8280">
        <v>85523899</v>
      </c>
      <c r="K8280">
        <v>85540511</v>
      </c>
      <c r="L8280">
        <v>16613</v>
      </c>
      <c r="M8280">
        <v>1</v>
      </c>
      <c r="N8280">
        <v>105375937</v>
      </c>
      <c r="O8280" t="s">
        <v>27557</v>
      </c>
      <c r="P8280">
        <v>138566</v>
      </c>
      <c r="Q8280" t="s">
        <v>40</v>
      </c>
      <c r="R8280" t="s">
        <v>27558</v>
      </c>
      <c r="S8280" t="s">
        <v>36654</v>
      </c>
      <c r="T8280">
        <v>0.17223378407623399</v>
      </c>
      <c r="U8280">
        <v>0.603102917160658</v>
      </c>
      <c r="V8280">
        <v>0.84071007265590902</v>
      </c>
      <c r="W8280">
        <v>0.14040897780762601</v>
      </c>
      <c r="X8280">
        <v>0.704072456322962</v>
      </c>
      <c r="Y8280">
        <v>-1.00124326561458</v>
      </c>
      <c r="Z8280">
        <v>0.82952119230987398</v>
      </c>
      <c r="AA8280">
        <v>0.958465537847904</v>
      </c>
      <c r="AB8280">
        <v>-4.0729901812137197E-3</v>
      </c>
      <c r="AC8280">
        <v>0.241776147977323</v>
      </c>
      <c r="AD8280">
        <v>0.68253123924728298</v>
      </c>
      <c r="AE8280">
        <v>-0.98808032570260795</v>
      </c>
      <c r="AF8280">
        <v>1.7393686251575301E-2</v>
      </c>
      <c r="AG8280">
        <v>0.476038960109122</v>
      </c>
      <c r="AH8280">
        <v>1.5733886240391799</v>
      </c>
      <c r="AI8280">
        <v>0.168498783852536</v>
      </c>
      <c r="AJ8280">
        <v>0.78121606160956403</v>
      </c>
      <c r="AK8280">
        <v>-0.63863549377052997</v>
      </c>
    </row>
    <row r="8281" spans="1:37" x14ac:dyDescent="0.2">
      <c r="A8281" t="s">
        <v>26850</v>
      </c>
      <c r="B8281">
        <v>85714827</v>
      </c>
      <c r="C8281">
        <v>85714983</v>
      </c>
      <c r="D8281">
        <v>157</v>
      </c>
      <c r="E8281" t="s">
        <v>27572</v>
      </c>
      <c r="F8281">
        <v>6</v>
      </c>
      <c r="G8281" t="s">
        <v>27573</v>
      </c>
      <c r="H8281" t="s">
        <v>36658</v>
      </c>
      <c r="I8281">
        <v>8</v>
      </c>
      <c r="J8281">
        <v>85851446</v>
      </c>
      <c r="K8281">
        <v>85861562</v>
      </c>
      <c r="L8281">
        <v>10117</v>
      </c>
      <c r="M8281">
        <v>2</v>
      </c>
      <c r="N8281">
        <v>105375622</v>
      </c>
      <c r="O8281" t="s">
        <v>27574</v>
      </c>
      <c r="P8281">
        <v>146579</v>
      </c>
      <c r="Q8281" t="s">
        <v>27575</v>
      </c>
      <c r="R8281" t="s">
        <v>27576</v>
      </c>
      <c r="S8281" t="s">
        <v>36659</v>
      </c>
      <c r="T8281">
        <v>0.62611061946260005</v>
      </c>
      <c r="U8281">
        <v>0.84560304371314798</v>
      </c>
      <c r="V8281">
        <v>0.58083555157509403</v>
      </c>
      <c r="W8281">
        <v>0.11463021753519401</v>
      </c>
      <c r="X8281">
        <v>0.704072456322962</v>
      </c>
      <c r="Y8281">
        <v>-0.69226188690147605</v>
      </c>
      <c r="Z8281">
        <v>0.41759048707408403</v>
      </c>
      <c r="AA8281">
        <v>0.84435025072159198</v>
      </c>
      <c r="AB8281">
        <v>5.6721499406013898E-2</v>
      </c>
      <c r="AC8281">
        <v>8.2275495044907096E-2</v>
      </c>
      <c r="AD8281">
        <v>0.64650007960773803</v>
      </c>
      <c r="AE8281">
        <v>-0.71973301153849101</v>
      </c>
      <c r="AF8281">
        <v>0.181941941435391</v>
      </c>
      <c r="AG8281">
        <v>0.68151250837662902</v>
      </c>
      <c r="AH8281">
        <v>0.91864947131974295</v>
      </c>
      <c r="AI8281">
        <v>0.25405811256524902</v>
      </c>
      <c r="AJ8281">
        <v>0.78121606160956403</v>
      </c>
      <c r="AK8281">
        <v>-0.40072030062202202</v>
      </c>
    </row>
    <row r="8282" spans="1:37" x14ac:dyDescent="0.2">
      <c r="A8282" t="s">
        <v>26850</v>
      </c>
      <c r="B8282">
        <v>85714983</v>
      </c>
      <c r="C8282">
        <v>85715139</v>
      </c>
      <c r="D8282">
        <v>157</v>
      </c>
      <c r="E8282" t="s">
        <v>27577</v>
      </c>
      <c r="F8282">
        <v>12</v>
      </c>
      <c r="G8282" t="s">
        <v>27578</v>
      </c>
      <c r="H8282" t="s">
        <v>36658</v>
      </c>
      <c r="I8282">
        <v>8</v>
      </c>
      <c r="J8282">
        <v>85851446</v>
      </c>
      <c r="K8282">
        <v>85861562</v>
      </c>
      <c r="L8282">
        <v>10117</v>
      </c>
      <c r="M8282">
        <v>2</v>
      </c>
      <c r="N8282">
        <v>105375622</v>
      </c>
      <c r="O8282" t="s">
        <v>27574</v>
      </c>
      <c r="P8282">
        <v>146423</v>
      </c>
      <c r="Q8282" t="s">
        <v>27575</v>
      </c>
      <c r="R8282" t="s">
        <v>27576</v>
      </c>
      <c r="S8282" t="s">
        <v>36659</v>
      </c>
      <c r="T8282">
        <v>0.62611061946260005</v>
      </c>
      <c r="U8282">
        <v>0.84560304371314798</v>
      </c>
      <c r="V8282">
        <v>0.58083555157509403</v>
      </c>
      <c r="W8282">
        <v>0.11463021753519401</v>
      </c>
      <c r="X8282">
        <v>0.704072456322962</v>
      </c>
      <c r="Y8282">
        <v>-0.69226188690147605</v>
      </c>
      <c r="Z8282">
        <v>0.41759048707408403</v>
      </c>
      <c r="AA8282">
        <v>0.84435025072159198</v>
      </c>
      <c r="AB8282">
        <v>5.6721499406013898E-2</v>
      </c>
      <c r="AC8282">
        <v>8.2275495044907096E-2</v>
      </c>
      <c r="AD8282">
        <v>0.64650007960773803</v>
      </c>
      <c r="AE8282">
        <v>-0.71973301153849101</v>
      </c>
      <c r="AF8282">
        <v>0.181941941435391</v>
      </c>
      <c r="AG8282">
        <v>0.68151250837662902</v>
      </c>
      <c r="AH8282">
        <v>0.91864947131974295</v>
      </c>
      <c r="AI8282">
        <v>0.25405811256524902</v>
      </c>
      <c r="AJ8282">
        <v>0.78121606160956403</v>
      </c>
      <c r="AK8282">
        <v>-0.40072030062202202</v>
      </c>
    </row>
    <row r="8283" spans="1:37" x14ac:dyDescent="0.2">
      <c r="A8283" t="s">
        <v>26850</v>
      </c>
      <c r="B8283">
        <v>85715139</v>
      </c>
      <c r="C8283">
        <v>85715295</v>
      </c>
      <c r="D8283">
        <v>157</v>
      </c>
      <c r="E8283" t="s">
        <v>27579</v>
      </c>
      <c r="F8283">
        <v>11</v>
      </c>
      <c r="G8283" t="s">
        <v>27580</v>
      </c>
      <c r="H8283" t="s">
        <v>36658</v>
      </c>
      <c r="I8283">
        <v>8</v>
      </c>
      <c r="J8283">
        <v>85851446</v>
      </c>
      <c r="K8283">
        <v>85861562</v>
      </c>
      <c r="L8283">
        <v>10117</v>
      </c>
      <c r="M8283">
        <v>2</v>
      </c>
      <c r="N8283">
        <v>105375622</v>
      </c>
      <c r="O8283" t="s">
        <v>27574</v>
      </c>
      <c r="P8283">
        <v>146267</v>
      </c>
      <c r="Q8283" t="s">
        <v>27575</v>
      </c>
      <c r="R8283" t="s">
        <v>27576</v>
      </c>
      <c r="S8283" t="s">
        <v>36659</v>
      </c>
      <c r="T8283">
        <v>0.35387198439864398</v>
      </c>
      <c r="U8283">
        <v>0.603102917160658</v>
      </c>
      <c r="V8283">
        <v>-23.4351162503689</v>
      </c>
      <c r="W8283">
        <v>0.38920677604595899</v>
      </c>
      <c r="X8283">
        <v>0.704072456322962</v>
      </c>
      <c r="Y8283">
        <v>-21.571555301947701</v>
      </c>
      <c r="Z8283">
        <v>0.65379035313853895</v>
      </c>
      <c r="AA8283">
        <v>0.84521697243271998</v>
      </c>
      <c r="AB8283">
        <v>-2.6254008892074401</v>
      </c>
      <c r="AC8283">
        <v>0.75388744886274095</v>
      </c>
      <c r="AD8283">
        <v>0.87989882095915395</v>
      </c>
      <c r="AE8283">
        <v>1.0079509607312001</v>
      </c>
      <c r="AF8283">
        <v>0.32549523997010099</v>
      </c>
      <c r="AG8283">
        <v>0.70473078222419605</v>
      </c>
      <c r="AH8283">
        <v>-22.885091400914298</v>
      </c>
      <c r="AI8283">
        <v>0.35038410267202102</v>
      </c>
      <c r="AJ8283">
        <v>0.78121606160956403</v>
      </c>
      <c r="AK8283">
        <v>-22.814702082335</v>
      </c>
    </row>
    <row r="8284" spans="1:37" x14ac:dyDescent="0.2">
      <c r="A8284" t="s">
        <v>26850</v>
      </c>
      <c r="B8284">
        <v>85736241</v>
      </c>
      <c r="C8284">
        <v>85736390</v>
      </c>
      <c r="D8284">
        <v>150</v>
      </c>
      <c r="E8284" t="s">
        <v>27581</v>
      </c>
      <c r="F8284">
        <v>6</v>
      </c>
      <c r="G8284" t="s">
        <v>27582</v>
      </c>
      <c r="H8284" t="s">
        <v>36660</v>
      </c>
      <c r="I8284">
        <v>8</v>
      </c>
      <c r="J8284">
        <v>85851446</v>
      </c>
      <c r="K8284">
        <v>85861562</v>
      </c>
      <c r="L8284">
        <v>10117</v>
      </c>
      <c r="M8284">
        <v>2</v>
      </c>
      <c r="N8284">
        <v>105375622</v>
      </c>
      <c r="O8284" t="s">
        <v>27574</v>
      </c>
      <c r="P8284">
        <v>125172</v>
      </c>
      <c r="Q8284" t="s">
        <v>27575</v>
      </c>
      <c r="R8284" t="s">
        <v>27576</v>
      </c>
      <c r="S8284" t="s">
        <v>36659</v>
      </c>
      <c r="T8284">
        <v>0.66186278154665701</v>
      </c>
      <c r="U8284">
        <v>0.86678892867719204</v>
      </c>
      <c r="V8284">
        <v>0.41824637117723001</v>
      </c>
      <c r="W8284">
        <v>0.11880266061222999</v>
      </c>
      <c r="X8284">
        <v>0.704072456322962</v>
      </c>
      <c r="Y8284">
        <v>-0.77775390133420796</v>
      </c>
      <c r="Z8284">
        <v>0.63083097416534095</v>
      </c>
      <c r="AA8284">
        <v>0.84521697243271998</v>
      </c>
      <c r="AB8284">
        <v>1.2080047318059801E-2</v>
      </c>
      <c r="AC8284">
        <v>7.8713101967464796E-2</v>
      </c>
      <c r="AD8284">
        <v>0.62008284062654795</v>
      </c>
      <c r="AE8284">
        <v>-0.80374543765490103</v>
      </c>
      <c r="AF8284">
        <v>0.26342580899783702</v>
      </c>
      <c r="AG8284">
        <v>0.70473078222419605</v>
      </c>
      <c r="AH8284">
        <v>0.66970430876659004</v>
      </c>
      <c r="AI8284">
        <v>0.24398674662397399</v>
      </c>
      <c r="AJ8284">
        <v>0.78121606160956403</v>
      </c>
      <c r="AK8284">
        <v>-0.45953389447224502</v>
      </c>
    </row>
    <row r="8285" spans="1:37" x14ac:dyDescent="0.2">
      <c r="A8285" t="s">
        <v>26850</v>
      </c>
      <c r="B8285">
        <v>85736390</v>
      </c>
      <c r="C8285">
        <v>85736539</v>
      </c>
      <c r="D8285">
        <v>150</v>
      </c>
      <c r="E8285" t="s">
        <v>27583</v>
      </c>
      <c r="F8285">
        <v>12</v>
      </c>
      <c r="G8285" t="s">
        <v>27584</v>
      </c>
      <c r="H8285" t="s">
        <v>36660</v>
      </c>
      <c r="I8285">
        <v>8</v>
      </c>
      <c r="J8285">
        <v>85851446</v>
      </c>
      <c r="K8285">
        <v>85861562</v>
      </c>
      <c r="L8285">
        <v>10117</v>
      </c>
      <c r="M8285">
        <v>2</v>
      </c>
      <c r="N8285">
        <v>105375622</v>
      </c>
      <c r="O8285" t="s">
        <v>27574</v>
      </c>
      <c r="P8285">
        <v>125023</v>
      </c>
      <c r="Q8285" t="s">
        <v>27575</v>
      </c>
      <c r="R8285" t="s">
        <v>27576</v>
      </c>
      <c r="S8285" t="s">
        <v>36659</v>
      </c>
      <c r="T8285">
        <v>0.66186278154665701</v>
      </c>
      <c r="U8285">
        <v>0.86678892867719204</v>
      </c>
      <c r="V8285">
        <v>0.41824637117723001</v>
      </c>
      <c r="W8285">
        <v>0.11880266061222999</v>
      </c>
      <c r="X8285">
        <v>0.704072456322962</v>
      </c>
      <c r="Y8285">
        <v>-0.75949208202607699</v>
      </c>
      <c r="Z8285">
        <v>0.63083097416534095</v>
      </c>
      <c r="AA8285">
        <v>0.84521697243271998</v>
      </c>
      <c r="AB8285">
        <v>1.9234678572774801E-2</v>
      </c>
      <c r="AC8285">
        <v>7.8713101967464796E-2</v>
      </c>
      <c r="AD8285">
        <v>0.62008284062654795</v>
      </c>
      <c r="AE8285">
        <v>-0.79441965202644504</v>
      </c>
      <c r="AF8285">
        <v>0.27751648886472002</v>
      </c>
      <c r="AG8285">
        <v>0.70473078222419605</v>
      </c>
      <c r="AH8285">
        <v>0.66133399828790296</v>
      </c>
      <c r="AI8285">
        <v>0.250552021221843</v>
      </c>
      <c r="AJ8285">
        <v>0.78121606160956403</v>
      </c>
      <c r="AK8285">
        <v>-0.44127207516411399</v>
      </c>
    </row>
    <row r="8286" spans="1:37" x14ac:dyDescent="0.2">
      <c r="A8286" t="s">
        <v>26850</v>
      </c>
      <c r="B8286">
        <v>85736539</v>
      </c>
      <c r="C8286">
        <v>85736688</v>
      </c>
      <c r="D8286">
        <v>150</v>
      </c>
      <c r="E8286" t="s">
        <v>27585</v>
      </c>
      <c r="F8286">
        <v>10</v>
      </c>
      <c r="G8286" t="s">
        <v>27586</v>
      </c>
      <c r="H8286" t="s">
        <v>36660</v>
      </c>
      <c r="I8286">
        <v>8</v>
      </c>
      <c r="J8286">
        <v>85851446</v>
      </c>
      <c r="K8286">
        <v>85861562</v>
      </c>
      <c r="L8286">
        <v>10117</v>
      </c>
      <c r="M8286">
        <v>2</v>
      </c>
      <c r="N8286">
        <v>105375622</v>
      </c>
      <c r="O8286" t="s">
        <v>27574</v>
      </c>
      <c r="P8286">
        <v>124874</v>
      </c>
      <c r="Q8286" t="s">
        <v>27575</v>
      </c>
      <c r="R8286" t="s">
        <v>27576</v>
      </c>
      <c r="S8286" t="s">
        <v>36659</v>
      </c>
      <c r="T8286">
        <v>0.82174761812999697</v>
      </c>
      <c r="U8286">
        <v>1</v>
      </c>
      <c r="V8286">
        <v>0.37809978137740002</v>
      </c>
      <c r="W8286">
        <v>0.12507344549438801</v>
      </c>
      <c r="X8286">
        <v>0.704072456322962</v>
      </c>
      <c r="Y8286">
        <v>-0.67606811845159998</v>
      </c>
      <c r="Z8286">
        <v>0.54271915603063103</v>
      </c>
      <c r="AA8286">
        <v>0.84521697243271998</v>
      </c>
      <c r="AB8286">
        <v>1.18703366956039E-2</v>
      </c>
      <c r="AC8286">
        <v>8.9738196866212594E-2</v>
      </c>
      <c r="AD8286">
        <v>0.68253123924728298</v>
      </c>
      <c r="AE8286">
        <v>-0.73194102765325797</v>
      </c>
      <c r="AF8286">
        <v>0.34719394625164002</v>
      </c>
      <c r="AG8286">
        <v>0.74179461045941697</v>
      </c>
      <c r="AH8286">
        <v>0.59864536590593898</v>
      </c>
      <c r="AI8286">
        <v>0.250552021221843</v>
      </c>
      <c r="AJ8286">
        <v>0.78121606160956403</v>
      </c>
      <c r="AK8286">
        <v>-0.37070598336622201</v>
      </c>
    </row>
    <row r="8287" spans="1:37" x14ac:dyDescent="0.2">
      <c r="A8287" t="s">
        <v>26850</v>
      </c>
      <c r="B8287">
        <v>85745135</v>
      </c>
      <c r="C8287">
        <v>85745310</v>
      </c>
      <c r="D8287">
        <v>176</v>
      </c>
      <c r="E8287" t="s">
        <v>27587</v>
      </c>
      <c r="F8287">
        <v>12</v>
      </c>
      <c r="G8287" t="s">
        <v>27588</v>
      </c>
      <c r="H8287" t="s">
        <v>36661</v>
      </c>
      <c r="I8287">
        <v>8</v>
      </c>
      <c r="J8287">
        <v>85851446</v>
      </c>
      <c r="K8287">
        <v>85861562</v>
      </c>
      <c r="L8287">
        <v>10117</v>
      </c>
      <c r="M8287">
        <v>2</v>
      </c>
      <c r="N8287">
        <v>105375622</v>
      </c>
      <c r="O8287" t="s">
        <v>27574</v>
      </c>
      <c r="P8287">
        <v>116252</v>
      </c>
      <c r="Q8287" t="s">
        <v>27575</v>
      </c>
      <c r="R8287" t="s">
        <v>27576</v>
      </c>
      <c r="S8287" t="s">
        <v>36659</v>
      </c>
      <c r="T8287">
        <v>0.335006468441994</v>
      </c>
      <c r="U8287">
        <v>0.603102917160658</v>
      </c>
      <c r="V8287">
        <v>0.55222438852510802</v>
      </c>
      <c r="W8287">
        <v>7.3517029715954099E-2</v>
      </c>
      <c r="X8287">
        <v>0.704072456322962</v>
      </c>
      <c r="Y8287">
        <v>-0.85322020641697904</v>
      </c>
      <c r="Z8287">
        <v>0.64484574835976805</v>
      </c>
      <c r="AA8287">
        <v>0.84521697243271998</v>
      </c>
      <c r="AB8287">
        <v>-8.6679424602296197E-3</v>
      </c>
      <c r="AC8287">
        <v>7.2081563368513193E-2</v>
      </c>
      <c r="AD8287">
        <v>0.58883530639067105</v>
      </c>
      <c r="AE8287">
        <v>-0.72804061230287198</v>
      </c>
      <c r="AF8287">
        <v>8.3843692554232102E-2</v>
      </c>
      <c r="AG8287">
        <v>0.663277608963728</v>
      </c>
      <c r="AH8287">
        <v>0.94628028928344599</v>
      </c>
      <c r="AI8287">
        <v>0.190859424395877</v>
      </c>
      <c r="AJ8287">
        <v>0.78121606160956403</v>
      </c>
      <c r="AK8287">
        <v>-0.60756115467302296</v>
      </c>
    </row>
    <row r="8288" spans="1:37" x14ac:dyDescent="0.2">
      <c r="A8288" t="s">
        <v>26850</v>
      </c>
      <c r="B8288">
        <v>85745310</v>
      </c>
      <c r="C8288">
        <v>85745485</v>
      </c>
      <c r="D8288">
        <v>176</v>
      </c>
      <c r="E8288" t="s">
        <v>27589</v>
      </c>
      <c r="F8288">
        <v>10</v>
      </c>
      <c r="G8288" t="s">
        <v>27590</v>
      </c>
      <c r="H8288" t="s">
        <v>36661</v>
      </c>
      <c r="I8288">
        <v>8</v>
      </c>
      <c r="J8288">
        <v>85851446</v>
      </c>
      <c r="K8288">
        <v>85861562</v>
      </c>
      <c r="L8288">
        <v>10117</v>
      </c>
      <c r="M8288">
        <v>2</v>
      </c>
      <c r="N8288">
        <v>105375622</v>
      </c>
      <c r="O8288" t="s">
        <v>27574</v>
      </c>
      <c r="P8288">
        <v>116077</v>
      </c>
      <c r="Q8288" t="s">
        <v>27575</v>
      </c>
      <c r="R8288" t="s">
        <v>27576</v>
      </c>
      <c r="S8288" t="s">
        <v>36659</v>
      </c>
      <c r="T8288">
        <v>0.28474033399777898</v>
      </c>
      <c r="U8288">
        <v>0.603102917160658</v>
      </c>
      <c r="V8288">
        <v>0.58257816209076596</v>
      </c>
      <c r="W8288">
        <v>6.5605878507360799E-2</v>
      </c>
      <c r="X8288">
        <v>0.704072456322962</v>
      </c>
      <c r="Y8288">
        <v>-0.93656022582877696</v>
      </c>
      <c r="Z8288">
        <v>0.69110411081526202</v>
      </c>
      <c r="AA8288">
        <v>0.84521697243271998</v>
      </c>
      <c r="AB8288">
        <v>9.4903705577764202E-3</v>
      </c>
      <c r="AC8288">
        <v>5.87503391157762E-2</v>
      </c>
      <c r="AD8288">
        <v>0.57684129297949804</v>
      </c>
      <c r="AE8288">
        <v>-0.78506138072548504</v>
      </c>
      <c r="AF8288">
        <v>7.2951433933030801E-2</v>
      </c>
      <c r="AG8288">
        <v>0.61358003653225202</v>
      </c>
      <c r="AH8288">
        <v>0.98293013963569598</v>
      </c>
      <c r="AI8288">
        <v>0.175132230500639</v>
      </c>
      <c r="AJ8288">
        <v>0.78121606160956403</v>
      </c>
      <c r="AK8288">
        <v>-0.67868435219038503</v>
      </c>
    </row>
    <row r="8289" spans="1:37" x14ac:dyDescent="0.2">
      <c r="A8289" t="s">
        <v>26850</v>
      </c>
      <c r="B8289">
        <v>85745485</v>
      </c>
      <c r="C8289">
        <v>85745660</v>
      </c>
      <c r="D8289">
        <v>176</v>
      </c>
      <c r="E8289" t="s">
        <v>27591</v>
      </c>
      <c r="F8289">
        <v>10</v>
      </c>
      <c r="G8289" t="s">
        <v>27592</v>
      </c>
      <c r="H8289" t="s">
        <v>36662</v>
      </c>
      <c r="I8289">
        <v>8</v>
      </c>
      <c r="J8289">
        <v>85851446</v>
      </c>
      <c r="K8289">
        <v>85861562</v>
      </c>
      <c r="L8289">
        <v>10117</v>
      </c>
      <c r="M8289">
        <v>2</v>
      </c>
      <c r="N8289">
        <v>105375622</v>
      </c>
      <c r="O8289" t="s">
        <v>27574</v>
      </c>
      <c r="P8289">
        <v>115902</v>
      </c>
      <c r="Q8289" t="s">
        <v>27575</v>
      </c>
      <c r="R8289" t="s">
        <v>27576</v>
      </c>
      <c r="S8289" t="s">
        <v>36659</v>
      </c>
      <c r="T8289">
        <v>0.28474033399777898</v>
      </c>
      <c r="U8289">
        <v>0.603102917160658</v>
      </c>
      <c r="V8289">
        <v>0.551766523887257</v>
      </c>
      <c r="W8289">
        <v>5.1882669362387002E-2</v>
      </c>
      <c r="X8289">
        <v>0.704072456322962</v>
      </c>
      <c r="Y8289">
        <v>-0.95335958115538699</v>
      </c>
      <c r="Z8289">
        <v>0.70285982351509302</v>
      </c>
      <c r="AA8289">
        <v>0.85345283318313003</v>
      </c>
      <c r="AB8289">
        <v>-1.9578615059379599E-2</v>
      </c>
      <c r="AC8289">
        <v>5.1053885679982203E-2</v>
      </c>
      <c r="AD8289">
        <v>0.57684129297949804</v>
      </c>
      <c r="AE8289">
        <v>-0.78478979239851698</v>
      </c>
      <c r="AF8289">
        <v>6.7956032499148999E-2</v>
      </c>
      <c r="AG8289">
        <v>0.60400337402173399</v>
      </c>
      <c r="AH8289">
        <v>0.95928694032476702</v>
      </c>
      <c r="AI8289">
        <v>0.14661107639847801</v>
      </c>
      <c r="AJ8289">
        <v>0.78121606160956403</v>
      </c>
      <c r="AK8289">
        <v>-0.70036622710607899</v>
      </c>
    </row>
    <row r="8290" spans="1:37" x14ac:dyDescent="0.2">
      <c r="A8290" t="s">
        <v>26850</v>
      </c>
      <c r="B8290">
        <v>85763502</v>
      </c>
      <c r="C8290">
        <v>85763677</v>
      </c>
      <c r="D8290">
        <v>176</v>
      </c>
      <c r="E8290" t="s">
        <v>27593</v>
      </c>
      <c r="F8290">
        <v>12</v>
      </c>
      <c r="G8290" t="s">
        <v>27588</v>
      </c>
      <c r="H8290" t="s">
        <v>36663</v>
      </c>
      <c r="I8290">
        <v>8</v>
      </c>
      <c r="J8290">
        <v>85851446</v>
      </c>
      <c r="K8290">
        <v>85861562</v>
      </c>
      <c r="L8290">
        <v>10117</v>
      </c>
      <c r="M8290">
        <v>2</v>
      </c>
      <c r="N8290">
        <v>105375622</v>
      </c>
      <c r="O8290" t="s">
        <v>27574</v>
      </c>
      <c r="P8290">
        <v>97885</v>
      </c>
      <c r="Q8290" t="s">
        <v>27575</v>
      </c>
      <c r="R8290" t="s">
        <v>27576</v>
      </c>
      <c r="S8290" t="s">
        <v>36659</v>
      </c>
      <c r="T8290">
        <v>0.45000287100330699</v>
      </c>
      <c r="U8290">
        <v>0.73782883359166795</v>
      </c>
      <c r="V8290">
        <v>0.56454156305145697</v>
      </c>
      <c r="W8290">
        <v>0.12069702028444</v>
      </c>
      <c r="X8290">
        <v>0.704072456322962</v>
      </c>
      <c r="Y8290">
        <v>-0.79430405766616496</v>
      </c>
      <c r="Z8290">
        <v>0.67829735686455805</v>
      </c>
      <c r="AA8290">
        <v>0.84521697243271998</v>
      </c>
      <c r="AB8290">
        <v>3.50338929903743E-2</v>
      </c>
      <c r="AC8290">
        <v>8.8097027866511204E-2</v>
      </c>
      <c r="AD8290">
        <v>0.68253123924728298</v>
      </c>
      <c r="AE8290">
        <v>-0.734136131685726</v>
      </c>
      <c r="AF8290">
        <v>0.15313620801521699</v>
      </c>
      <c r="AG8290">
        <v>0.68151250837662902</v>
      </c>
      <c r="AH8290">
        <v>0.91468218473592999</v>
      </c>
      <c r="AI8290">
        <v>0.22072168940509301</v>
      </c>
      <c r="AJ8290">
        <v>0.78121606160956403</v>
      </c>
      <c r="AK8290">
        <v>-0.52668515813456795</v>
      </c>
    </row>
    <row r="8291" spans="1:37" x14ac:dyDescent="0.2">
      <c r="A8291" t="s">
        <v>26850</v>
      </c>
      <c r="B8291">
        <v>85763677</v>
      </c>
      <c r="C8291">
        <v>85763852</v>
      </c>
      <c r="D8291">
        <v>176</v>
      </c>
      <c r="E8291" t="s">
        <v>27594</v>
      </c>
      <c r="F8291">
        <v>10</v>
      </c>
      <c r="G8291" t="s">
        <v>27590</v>
      </c>
      <c r="H8291" t="s">
        <v>36663</v>
      </c>
      <c r="I8291">
        <v>8</v>
      </c>
      <c r="J8291">
        <v>85851446</v>
      </c>
      <c r="K8291">
        <v>85861562</v>
      </c>
      <c r="L8291">
        <v>10117</v>
      </c>
      <c r="M8291">
        <v>2</v>
      </c>
      <c r="N8291">
        <v>105375622</v>
      </c>
      <c r="O8291" t="s">
        <v>27574</v>
      </c>
      <c r="P8291">
        <v>97710</v>
      </c>
      <c r="Q8291" t="s">
        <v>27575</v>
      </c>
      <c r="R8291" t="s">
        <v>27576</v>
      </c>
      <c r="S8291" t="s">
        <v>36659</v>
      </c>
      <c r="T8291">
        <v>0.466060010063295</v>
      </c>
      <c r="U8291">
        <v>0.75888032241319403</v>
      </c>
      <c r="V8291">
        <v>0.56066775761301002</v>
      </c>
      <c r="W8291">
        <v>0.108805983425578</v>
      </c>
      <c r="X8291">
        <v>0.704072456322962</v>
      </c>
      <c r="Y8291">
        <v>-0.82191292390114401</v>
      </c>
      <c r="Z8291">
        <v>0.65509572668210803</v>
      </c>
      <c r="AA8291">
        <v>0.84521697243271998</v>
      </c>
      <c r="AB8291">
        <v>2.5737040685521399E-2</v>
      </c>
      <c r="AC8291">
        <v>8.5283742299521695E-2</v>
      </c>
      <c r="AD8291">
        <v>0.66675074013442404</v>
      </c>
      <c r="AE8291">
        <v>-0.75301729262278305</v>
      </c>
      <c r="AF8291">
        <v>0.15783243004367101</v>
      </c>
      <c r="AG8291">
        <v>0.68151250837662902</v>
      </c>
      <c r="AH8291">
        <v>0.91898529264442996</v>
      </c>
      <c r="AI8291">
        <v>0.20888861243747101</v>
      </c>
      <c r="AJ8291">
        <v>0.78121606160956403</v>
      </c>
      <c r="AK8291">
        <v>-0.550594020437155</v>
      </c>
    </row>
    <row r="8292" spans="1:37" x14ac:dyDescent="0.2">
      <c r="A8292" t="s">
        <v>26850</v>
      </c>
      <c r="B8292">
        <v>85763852</v>
      </c>
      <c r="C8292">
        <v>85764027</v>
      </c>
      <c r="D8292">
        <v>176</v>
      </c>
      <c r="E8292" t="s">
        <v>27595</v>
      </c>
      <c r="F8292">
        <v>10</v>
      </c>
      <c r="G8292" t="s">
        <v>27592</v>
      </c>
      <c r="H8292" t="s">
        <v>36663</v>
      </c>
      <c r="I8292">
        <v>8</v>
      </c>
      <c r="J8292">
        <v>85851446</v>
      </c>
      <c r="K8292">
        <v>85861562</v>
      </c>
      <c r="L8292">
        <v>10117</v>
      </c>
      <c r="M8292">
        <v>2</v>
      </c>
      <c r="N8292">
        <v>105375622</v>
      </c>
      <c r="O8292" t="s">
        <v>27574</v>
      </c>
      <c r="P8292">
        <v>97535</v>
      </c>
      <c r="Q8292" t="s">
        <v>27575</v>
      </c>
      <c r="R8292" t="s">
        <v>27576</v>
      </c>
      <c r="S8292" t="s">
        <v>36659</v>
      </c>
      <c r="T8292">
        <v>0.466060010063295</v>
      </c>
      <c r="U8292">
        <v>0.75888032241319403</v>
      </c>
      <c r="V8292">
        <v>0.54064856584138299</v>
      </c>
      <c r="W8292">
        <v>0.108805983425578</v>
      </c>
      <c r="X8292">
        <v>0.704072456322962</v>
      </c>
      <c r="Y8292">
        <v>-0.84263218137185703</v>
      </c>
      <c r="Z8292">
        <v>0.65509572668210803</v>
      </c>
      <c r="AA8292">
        <v>0.84521697243271998</v>
      </c>
      <c r="AB8292">
        <v>1.0889130492462601E-2</v>
      </c>
      <c r="AC8292">
        <v>8.5283742299521695E-2</v>
      </c>
      <c r="AD8292">
        <v>0.66675074013442404</v>
      </c>
      <c r="AE8292">
        <v>-0.77209775853700702</v>
      </c>
      <c r="AF8292">
        <v>0.162636946483845</v>
      </c>
      <c r="AG8292">
        <v>0.68151250837662902</v>
      </c>
      <c r="AH8292">
        <v>0.89896610087280404</v>
      </c>
      <c r="AI8292">
        <v>0.214746403400529</v>
      </c>
      <c r="AJ8292">
        <v>0.78121606160956403</v>
      </c>
      <c r="AK8292">
        <v>-0.56537321533722695</v>
      </c>
    </row>
    <row r="8293" spans="1:37" x14ac:dyDescent="0.2">
      <c r="A8293" t="s">
        <v>26850</v>
      </c>
      <c r="B8293">
        <v>85775786</v>
      </c>
      <c r="C8293">
        <v>85775931</v>
      </c>
      <c r="D8293">
        <v>146</v>
      </c>
      <c r="E8293" t="s">
        <v>27596</v>
      </c>
      <c r="F8293">
        <v>14</v>
      </c>
      <c r="G8293" t="s">
        <v>27556</v>
      </c>
      <c r="H8293" t="s">
        <v>36664</v>
      </c>
      <c r="I8293">
        <v>8</v>
      </c>
      <c r="J8293">
        <v>85851446</v>
      </c>
      <c r="K8293">
        <v>85861562</v>
      </c>
      <c r="L8293">
        <v>10117</v>
      </c>
      <c r="M8293">
        <v>2</v>
      </c>
      <c r="N8293">
        <v>105375622</v>
      </c>
      <c r="O8293" t="s">
        <v>27574</v>
      </c>
      <c r="P8293">
        <v>85631</v>
      </c>
      <c r="Q8293" t="s">
        <v>27575</v>
      </c>
      <c r="R8293" t="s">
        <v>27576</v>
      </c>
      <c r="S8293" t="s">
        <v>36659</v>
      </c>
      <c r="T8293">
        <v>0.59731729151344404</v>
      </c>
      <c r="U8293">
        <v>0.82125442047224695</v>
      </c>
      <c r="V8293">
        <v>0.52682877659008098</v>
      </c>
      <c r="W8293">
        <v>5.6033081013530002E-2</v>
      </c>
      <c r="X8293">
        <v>0.704072456322962</v>
      </c>
      <c r="Y8293">
        <v>-1.0291521241566099</v>
      </c>
      <c r="Z8293">
        <v>0.40939590711745799</v>
      </c>
      <c r="AA8293">
        <v>0.84435025072159198</v>
      </c>
      <c r="AB8293">
        <v>5.2990793113817502E-3</v>
      </c>
      <c r="AC8293">
        <v>5.1158751936068697E-2</v>
      </c>
      <c r="AD8293">
        <v>0.57684129297949804</v>
      </c>
      <c r="AE8293">
        <v>-0.91865808322812503</v>
      </c>
      <c r="AF8293">
        <v>0.15378847375177199</v>
      </c>
      <c r="AG8293">
        <v>0.68151250837662902</v>
      </c>
      <c r="AH8293">
        <v>0.87936058119462501</v>
      </c>
      <c r="AI8293">
        <v>0.13504080674611799</v>
      </c>
      <c r="AJ8293">
        <v>0.78121606160956403</v>
      </c>
      <c r="AK8293">
        <v>-0.71544748995513296</v>
      </c>
    </row>
    <row r="8294" spans="1:37" x14ac:dyDescent="0.2">
      <c r="A8294" t="s">
        <v>26850</v>
      </c>
      <c r="B8294">
        <v>85775931</v>
      </c>
      <c r="C8294">
        <v>85776076</v>
      </c>
      <c r="D8294">
        <v>146</v>
      </c>
      <c r="E8294" t="s">
        <v>27597</v>
      </c>
      <c r="F8294">
        <v>4</v>
      </c>
      <c r="G8294" t="s">
        <v>27560</v>
      </c>
      <c r="H8294" t="s">
        <v>36664</v>
      </c>
      <c r="I8294">
        <v>8</v>
      </c>
      <c r="J8294">
        <v>85851446</v>
      </c>
      <c r="K8294">
        <v>85861562</v>
      </c>
      <c r="L8294">
        <v>10117</v>
      </c>
      <c r="M8294">
        <v>2</v>
      </c>
      <c r="N8294">
        <v>105375622</v>
      </c>
      <c r="O8294" t="s">
        <v>27574</v>
      </c>
      <c r="P8294">
        <v>85486</v>
      </c>
      <c r="Q8294" t="s">
        <v>27575</v>
      </c>
      <c r="R8294" t="s">
        <v>27576</v>
      </c>
      <c r="S8294" t="s">
        <v>36659</v>
      </c>
      <c r="T8294">
        <v>0.615773609562561</v>
      </c>
      <c r="U8294">
        <v>0.83422457957505103</v>
      </c>
      <c r="V8294">
        <v>0.51958307391212399</v>
      </c>
      <c r="W8294">
        <v>6.3057717854576797E-2</v>
      </c>
      <c r="X8294">
        <v>0.704072456322962</v>
      </c>
      <c r="Y8294">
        <v>-1.0132094059503001</v>
      </c>
      <c r="Z8294">
        <v>0.40036151652646301</v>
      </c>
      <c r="AA8294">
        <v>0.84435025072159198</v>
      </c>
      <c r="AB8294">
        <v>-4.6192694021400596E-3</v>
      </c>
      <c r="AC8294">
        <v>5.4929333560738501E-2</v>
      </c>
      <c r="AD8294">
        <v>0.57684129297949804</v>
      </c>
      <c r="AE8294">
        <v>-0.90711598472100996</v>
      </c>
      <c r="AF8294">
        <v>0.158519292881177</v>
      </c>
      <c r="AG8294">
        <v>0.68151250837662902</v>
      </c>
      <c r="AH8294">
        <v>0.87782851479986301</v>
      </c>
      <c r="AI8294">
        <v>0.143638241508244</v>
      </c>
      <c r="AJ8294">
        <v>0.78121606160956403</v>
      </c>
      <c r="AK8294">
        <v>-0.70197958971971097</v>
      </c>
    </row>
    <row r="8295" spans="1:37" x14ac:dyDescent="0.2">
      <c r="A8295" t="s">
        <v>26850</v>
      </c>
      <c r="B8295">
        <v>85776076</v>
      </c>
      <c r="C8295">
        <v>85776221</v>
      </c>
      <c r="D8295">
        <v>146</v>
      </c>
      <c r="E8295" t="s">
        <v>27598</v>
      </c>
      <c r="F8295">
        <v>9</v>
      </c>
      <c r="G8295" t="s">
        <v>27562</v>
      </c>
      <c r="H8295" t="s">
        <v>36664</v>
      </c>
      <c r="I8295">
        <v>8</v>
      </c>
      <c r="J8295">
        <v>85851446</v>
      </c>
      <c r="K8295">
        <v>85861562</v>
      </c>
      <c r="L8295">
        <v>10117</v>
      </c>
      <c r="M8295">
        <v>2</v>
      </c>
      <c r="N8295">
        <v>105375622</v>
      </c>
      <c r="O8295" t="s">
        <v>27574</v>
      </c>
      <c r="P8295">
        <v>85341</v>
      </c>
      <c r="Q8295" t="s">
        <v>27575</v>
      </c>
      <c r="R8295" t="s">
        <v>27576</v>
      </c>
      <c r="S8295" t="s">
        <v>36659</v>
      </c>
      <c r="T8295">
        <v>0.59731729151344404</v>
      </c>
      <c r="U8295">
        <v>0.82125442047224695</v>
      </c>
      <c r="V8295">
        <v>0.44172278243623803</v>
      </c>
      <c r="W8295">
        <v>6.6834205151454704E-2</v>
      </c>
      <c r="X8295">
        <v>0.704072456322962</v>
      </c>
      <c r="Y8295">
        <v>-1.03234823975988</v>
      </c>
      <c r="Z8295">
        <v>0.42782443500411499</v>
      </c>
      <c r="AA8295">
        <v>0.84435025072159198</v>
      </c>
      <c r="AB8295">
        <v>-6.4420325652395305E-2</v>
      </c>
      <c r="AC8295">
        <v>6.5379049931852395E-2</v>
      </c>
      <c r="AD8295">
        <v>0.57684129297949804</v>
      </c>
      <c r="AE8295">
        <v>-0.89344028614341098</v>
      </c>
      <c r="AF8295">
        <v>0.158519292881177</v>
      </c>
      <c r="AG8295">
        <v>0.68151250837662902</v>
      </c>
      <c r="AH8295">
        <v>0.80330854289795794</v>
      </c>
      <c r="AI8295">
        <v>0.143638241508244</v>
      </c>
      <c r="AJ8295">
        <v>0.78121606160956403</v>
      </c>
      <c r="AK8295">
        <v>-0.73456826582588497</v>
      </c>
    </row>
    <row r="8296" spans="1:37" x14ac:dyDescent="0.2">
      <c r="A8296" t="s">
        <v>26850</v>
      </c>
      <c r="B8296">
        <v>85791068</v>
      </c>
      <c r="C8296">
        <v>85791220</v>
      </c>
      <c r="D8296">
        <v>153</v>
      </c>
      <c r="E8296" t="s">
        <v>27599</v>
      </c>
      <c r="F8296">
        <v>13</v>
      </c>
      <c r="G8296" t="s">
        <v>27600</v>
      </c>
      <c r="H8296" t="s">
        <v>36665</v>
      </c>
      <c r="I8296">
        <v>8</v>
      </c>
      <c r="J8296">
        <v>85851446</v>
      </c>
      <c r="K8296">
        <v>85861562</v>
      </c>
      <c r="L8296">
        <v>10117</v>
      </c>
      <c r="M8296">
        <v>2</v>
      </c>
      <c r="N8296">
        <v>105375622</v>
      </c>
      <c r="O8296" t="s">
        <v>27574</v>
      </c>
      <c r="P8296">
        <v>70342</v>
      </c>
      <c r="Q8296" t="s">
        <v>27575</v>
      </c>
      <c r="R8296" t="s">
        <v>27576</v>
      </c>
      <c r="S8296" t="s">
        <v>36659</v>
      </c>
      <c r="T8296">
        <v>0.365516924828998</v>
      </c>
      <c r="U8296">
        <v>0.61968150107982101</v>
      </c>
      <c r="V8296">
        <v>0.63222058612196097</v>
      </c>
      <c r="W8296">
        <v>0.10495436122735299</v>
      </c>
      <c r="X8296">
        <v>0.704072456322962</v>
      </c>
      <c r="Y8296">
        <v>-0.85202920114212299</v>
      </c>
      <c r="Z8296">
        <v>0.79683435788611601</v>
      </c>
      <c r="AA8296">
        <v>0.92813207065412895</v>
      </c>
      <c r="AB8296">
        <v>0.15337837191815301</v>
      </c>
      <c r="AC8296">
        <v>9.1301715848062404E-2</v>
      </c>
      <c r="AD8296">
        <v>0.68253123924728298</v>
      </c>
      <c r="AE8296">
        <v>-0.81927327824004204</v>
      </c>
      <c r="AF8296">
        <v>0.145091461088761</v>
      </c>
      <c r="AG8296">
        <v>0.68151250837662902</v>
      </c>
      <c r="AH8296">
        <v>0.89342314639684495</v>
      </c>
      <c r="AI8296">
        <v>0.177802156756907</v>
      </c>
      <c r="AJ8296">
        <v>0.78121606160956403</v>
      </c>
      <c r="AK8296">
        <v>-0.54757957329121798</v>
      </c>
    </row>
    <row r="8297" spans="1:37" x14ac:dyDescent="0.2">
      <c r="A8297" t="s">
        <v>26850</v>
      </c>
      <c r="B8297">
        <v>85791220</v>
      </c>
      <c r="C8297">
        <v>85791372</v>
      </c>
      <c r="D8297">
        <v>153</v>
      </c>
      <c r="E8297" t="s">
        <v>27601</v>
      </c>
      <c r="F8297">
        <v>5</v>
      </c>
      <c r="G8297" t="s">
        <v>27602</v>
      </c>
      <c r="H8297" t="s">
        <v>36665</v>
      </c>
      <c r="I8297">
        <v>8</v>
      </c>
      <c r="J8297">
        <v>85851446</v>
      </c>
      <c r="K8297">
        <v>85861562</v>
      </c>
      <c r="L8297">
        <v>10117</v>
      </c>
      <c r="M8297">
        <v>2</v>
      </c>
      <c r="N8297">
        <v>105375622</v>
      </c>
      <c r="O8297" t="s">
        <v>27574</v>
      </c>
      <c r="P8297">
        <v>70190</v>
      </c>
      <c r="Q8297" t="s">
        <v>27575</v>
      </c>
      <c r="R8297" t="s">
        <v>27576</v>
      </c>
      <c r="S8297" t="s">
        <v>36659</v>
      </c>
      <c r="T8297">
        <v>0.365516924828998</v>
      </c>
      <c r="U8297">
        <v>0.61968150107982101</v>
      </c>
      <c r="V8297">
        <v>0.63222058612196097</v>
      </c>
      <c r="W8297">
        <v>0.10495436122735299</v>
      </c>
      <c r="X8297">
        <v>0.704072456322962</v>
      </c>
      <c r="Y8297">
        <v>-0.85202920114212299</v>
      </c>
      <c r="Z8297">
        <v>0.79683435788611601</v>
      </c>
      <c r="AA8297">
        <v>0.92813207065412895</v>
      </c>
      <c r="AB8297">
        <v>0.15337837191815301</v>
      </c>
      <c r="AC8297">
        <v>9.1301715848062404E-2</v>
      </c>
      <c r="AD8297">
        <v>0.68253123924728298</v>
      </c>
      <c r="AE8297">
        <v>-0.81927327824004204</v>
      </c>
      <c r="AF8297">
        <v>0.145091461088761</v>
      </c>
      <c r="AG8297">
        <v>0.68151250837662902</v>
      </c>
      <c r="AH8297">
        <v>0.89342314639684495</v>
      </c>
      <c r="AI8297">
        <v>0.177802156756907</v>
      </c>
      <c r="AJ8297">
        <v>0.78121606160956403</v>
      </c>
      <c r="AK8297">
        <v>-0.54757957329121798</v>
      </c>
    </row>
    <row r="8298" spans="1:37" x14ac:dyDescent="0.2">
      <c r="A8298" t="s">
        <v>26850</v>
      </c>
      <c r="B8298">
        <v>85803254</v>
      </c>
      <c r="C8298">
        <v>85803399</v>
      </c>
      <c r="D8298">
        <v>146</v>
      </c>
      <c r="E8298" t="s">
        <v>27603</v>
      </c>
      <c r="F8298">
        <v>14</v>
      </c>
      <c r="G8298" t="s">
        <v>27556</v>
      </c>
      <c r="H8298" t="s">
        <v>36666</v>
      </c>
      <c r="I8298">
        <v>8</v>
      </c>
      <c r="J8298">
        <v>85851446</v>
      </c>
      <c r="K8298">
        <v>85861562</v>
      </c>
      <c r="L8298">
        <v>10117</v>
      </c>
      <c r="M8298">
        <v>2</v>
      </c>
      <c r="N8298">
        <v>105375622</v>
      </c>
      <c r="O8298" t="s">
        <v>27574</v>
      </c>
      <c r="P8298">
        <v>58163</v>
      </c>
      <c r="Q8298" t="s">
        <v>27575</v>
      </c>
      <c r="R8298" t="s">
        <v>27576</v>
      </c>
      <c r="S8298" t="s">
        <v>36659</v>
      </c>
      <c r="T8298">
        <v>0.466060010063295</v>
      </c>
      <c r="U8298">
        <v>0.75888032241319403</v>
      </c>
      <c r="V8298">
        <v>0.44342947769369001</v>
      </c>
      <c r="W8298">
        <v>0.12507344549438801</v>
      </c>
      <c r="X8298">
        <v>0.704072456322962</v>
      </c>
      <c r="Y8298">
        <v>-0.80192674163253597</v>
      </c>
      <c r="Z8298">
        <v>0.66537673168644496</v>
      </c>
      <c r="AA8298">
        <v>0.84521697243271998</v>
      </c>
      <c r="AB8298">
        <v>-6.6540032529595103E-2</v>
      </c>
      <c r="AC8298">
        <v>0.14252623212327001</v>
      </c>
      <c r="AD8298">
        <v>0.68253123924728298</v>
      </c>
      <c r="AE8298">
        <v>-0.709085887366801</v>
      </c>
      <c r="AF8298">
        <v>0.158519292881177</v>
      </c>
      <c r="AG8298">
        <v>0.68151250837662902</v>
      </c>
      <c r="AH8298">
        <v>0.80904849230391596</v>
      </c>
      <c r="AI8298">
        <v>0.190293876114522</v>
      </c>
      <c r="AJ8298">
        <v>0.78121606160956403</v>
      </c>
      <c r="AK8298">
        <v>-0.55311779281142304</v>
      </c>
    </row>
    <row r="8299" spans="1:37" x14ac:dyDescent="0.2">
      <c r="A8299" t="s">
        <v>26850</v>
      </c>
      <c r="B8299">
        <v>85803399</v>
      </c>
      <c r="C8299">
        <v>85803544</v>
      </c>
      <c r="D8299">
        <v>146</v>
      </c>
      <c r="E8299" t="s">
        <v>27604</v>
      </c>
      <c r="F8299">
        <v>4</v>
      </c>
      <c r="G8299" t="s">
        <v>27560</v>
      </c>
      <c r="H8299" t="s">
        <v>36666</v>
      </c>
      <c r="I8299">
        <v>8</v>
      </c>
      <c r="J8299">
        <v>85851446</v>
      </c>
      <c r="K8299">
        <v>85861562</v>
      </c>
      <c r="L8299">
        <v>10117</v>
      </c>
      <c r="M8299">
        <v>2</v>
      </c>
      <c r="N8299">
        <v>105375622</v>
      </c>
      <c r="O8299" t="s">
        <v>27574</v>
      </c>
      <c r="P8299">
        <v>58018</v>
      </c>
      <c r="Q8299" t="s">
        <v>27575</v>
      </c>
      <c r="R8299" t="s">
        <v>27576</v>
      </c>
      <c r="S8299" t="s">
        <v>36659</v>
      </c>
      <c r="T8299">
        <v>0.466060010063295</v>
      </c>
      <c r="U8299">
        <v>0.75888032241319403</v>
      </c>
      <c r="V8299">
        <v>0.44342947769369001</v>
      </c>
      <c r="W8299">
        <v>0.12507344549438801</v>
      </c>
      <c r="X8299">
        <v>0.704072456322962</v>
      </c>
      <c r="Y8299">
        <v>-0.80192674163253597</v>
      </c>
      <c r="Z8299">
        <v>0.66537673168644496</v>
      </c>
      <c r="AA8299">
        <v>0.84521697243271998</v>
      </c>
      <c r="AB8299">
        <v>-6.6540032529595103E-2</v>
      </c>
      <c r="AC8299">
        <v>0.14252623212327001</v>
      </c>
      <c r="AD8299">
        <v>0.68253123924728298</v>
      </c>
      <c r="AE8299">
        <v>-0.709085887366801</v>
      </c>
      <c r="AF8299">
        <v>0.158519292881177</v>
      </c>
      <c r="AG8299">
        <v>0.68151250837662902</v>
      </c>
      <c r="AH8299">
        <v>0.80904849230391596</v>
      </c>
      <c r="AI8299">
        <v>0.190293876114522</v>
      </c>
      <c r="AJ8299">
        <v>0.78121606160956403</v>
      </c>
      <c r="AK8299">
        <v>-0.55311779281142304</v>
      </c>
    </row>
    <row r="8300" spans="1:37" x14ac:dyDescent="0.2">
      <c r="A8300" t="s">
        <v>26850</v>
      </c>
      <c r="B8300">
        <v>85803544</v>
      </c>
      <c r="C8300">
        <v>85803689</v>
      </c>
      <c r="D8300">
        <v>146</v>
      </c>
      <c r="E8300" t="s">
        <v>27605</v>
      </c>
      <c r="F8300">
        <v>9</v>
      </c>
      <c r="G8300" t="s">
        <v>27562</v>
      </c>
      <c r="H8300" t="s">
        <v>36666</v>
      </c>
      <c r="I8300">
        <v>8</v>
      </c>
      <c r="J8300">
        <v>85851446</v>
      </c>
      <c r="K8300">
        <v>85861562</v>
      </c>
      <c r="L8300">
        <v>10117</v>
      </c>
      <c r="M8300">
        <v>2</v>
      </c>
      <c r="N8300">
        <v>105375622</v>
      </c>
      <c r="O8300" t="s">
        <v>27574</v>
      </c>
      <c r="P8300">
        <v>57873</v>
      </c>
      <c r="Q8300" t="s">
        <v>27575</v>
      </c>
      <c r="R8300" t="s">
        <v>27576</v>
      </c>
      <c r="S8300" t="s">
        <v>36659</v>
      </c>
      <c r="T8300">
        <v>0.45000287100330699</v>
      </c>
      <c r="U8300">
        <v>0.73782883359166795</v>
      </c>
      <c r="V8300">
        <v>0.454830676879935</v>
      </c>
      <c r="W8300">
        <v>0.13159931385891099</v>
      </c>
      <c r="X8300">
        <v>0.704072456322962</v>
      </c>
      <c r="Y8300">
        <v>-0.80908253418390297</v>
      </c>
      <c r="Z8300">
        <v>0.63083097416534095</v>
      </c>
      <c r="AA8300">
        <v>0.84521697243271998</v>
      </c>
      <c r="AB8300">
        <v>-7.3632209502811199E-2</v>
      </c>
      <c r="AC8300">
        <v>0.138392548725293</v>
      </c>
      <c r="AD8300">
        <v>0.68253123924728298</v>
      </c>
      <c r="AE8300">
        <v>-0.72391461464543505</v>
      </c>
      <c r="AF8300">
        <v>0.140239479149179</v>
      </c>
      <c r="AG8300">
        <v>0.68151250837662902</v>
      </c>
      <c r="AH8300">
        <v>0.83908374752646997</v>
      </c>
      <c r="AI8300">
        <v>0.20140104270825199</v>
      </c>
      <c r="AJ8300">
        <v>0.78121606160956403</v>
      </c>
      <c r="AK8300">
        <v>-0.55275304654020496</v>
      </c>
    </row>
    <row r="8301" spans="1:37" x14ac:dyDescent="0.2">
      <c r="A8301" t="s">
        <v>26850</v>
      </c>
      <c r="B8301">
        <v>85815358</v>
      </c>
      <c r="C8301">
        <v>85815532</v>
      </c>
      <c r="D8301">
        <v>175</v>
      </c>
      <c r="E8301" t="s">
        <v>27606</v>
      </c>
      <c r="F8301">
        <v>12</v>
      </c>
      <c r="G8301" t="s">
        <v>27607</v>
      </c>
      <c r="H8301" t="s">
        <v>36667</v>
      </c>
      <c r="I8301">
        <v>8</v>
      </c>
      <c r="J8301">
        <v>85851446</v>
      </c>
      <c r="K8301">
        <v>85861562</v>
      </c>
      <c r="L8301">
        <v>10117</v>
      </c>
      <c r="M8301">
        <v>2</v>
      </c>
      <c r="N8301">
        <v>105375622</v>
      </c>
      <c r="O8301" t="s">
        <v>27574</v>
      </c>
      <c r="P8301">
        <v>46030</v>
      </c>
      <c r="Q8301" t="s">
        <v>27575</v>
      </c>
      <c r="R8301" t="s">
        <v>27576</v>
      </c>
      <c r="S8301" t="s">
        <v>36659</v>
      </c>
      <c r="T8301">
        <v>0.48243037184540799</v>
      </c>
      <c r="U8301">
        <v>0.78288571403930396</v>
      </c>
      <c r="V8301">
        <v>0.418200317244664</v>
      </c>
      <c r="W8301">
        <v>0.21208409000700701</v>
      </c>
      <c r="X8301">
        <v>0.704072456322962</v>
      </c>
      <c r="Y8301">
        <v>-0.68223383370512702</v>
      </c>
      <c r="Z8301">
        <v>0.67829735686455805</v>
      </c>
      <c r="AA8301">
        <v>0.84521697243271998</v>
      </c>
      <c r="AB8301">
        <v>-6.6886347846997402E-2</v>
      </c>
      <c r="AC8301">
        <v>0.16163339009348501</v>
      </c>
      <c r="AD8301">
        <v>0.68253123924728298</v>
      </c>
      <c r="AE8301">
        <v>-0.63506990970056598</v>
      </c>
      <c r="AF8301">
        <v>0.17257569961012101</v>
      </c>
      <c r="AG8301">
        <v>0.68151250837662902</v>
      </c>
      <c r="AH8301">
        <v>0.76248394543050202</v>
      </c>
      <c r="AI8301">
        <v>0.30183071276965101</v>
      </c>
      <c r="AJ8301">
        <v>0.78121606160956403</v>
      </c>
      <c r="AK8301">
        <v>-0.44484682190083202</v>
      </c>
    </row>
    <row r="8302" spans="1:37" x14ac:dyDescent="0.2">
      <c r="A8302" t="s">
        <v>26850</v>
      </c>
      <c r="B8302">
        <v>85815532</v>
      </c>
      <c r="C8302">
        <v>85815706</v>
      </c>
      <c r="D8302">
        <v>175</v>
      </c>
      <c r="E8302" t="s">
        <v>27608</v>
      </c>
      <c r="F8302">
        <v>10</v>
      </c>
      <c r="G8302" t="s">
        <v>27609</v>
      </c>
      <c r="H8302" t="s">
        <v>36667</v>
      </c>
      <c r="I8302">
        <v>8</v>
      </c>
      <c r="J8302">
        <v>85851446</v>
      </c>
      <c r="K8302">
        <v>85861562</v>
      </c>
      <c r="L8302">
        <v>10117</v>
      </c>
      <c r="M8302">
        <v>2</v>
      </c>
      <c r="N8302">
        <v>105375622</v>
      </c>
      <c r="O8302" t="s">
        <v>27574</v>
      </c>
      <c r="P8302">
        <v>45856</v>
      </c>
      <c r="Q8302" t="s">
        <v>27575</v>
      </c>
      <c r="R8302" t="s">
        <v>27576</v>
      </c>
      <c r="S8302" t="s">
        <v>36659</v>
      </c>
      <c r="T8302">
        <v>0.41884798790480399</v>
      </c>
      <c r="U8302">
        <v>0.69324915339089099</v>
      </c>
      <c r="V8302">
        <v>0.50794526856130895</v>
      </c>
      <c r="W8302">
        <v>0.19365267096681801</v>
      </c>
      <c r="X8302">
        <v>0.704072456322962</v>
      </c>
      <c r="Y8302">
        <v>-0.75134358002337198</v>
      </c>
      <c r="Z8302">
        <v>0.71367306682271403</v>
      </c>
      <c r="AA8302">
        <v>0.86308114850689799</v>
      </c>
      <c r="AB8302">
        <v>4.9614924597041797E-3</v>
      </c>
      <c r="AC8302">
        <v>0.144074780988387</v>
      </c>
      <c r="AD8302">
        <v>0.68253123924728298</v>
      </c>
      <c r="AE8302">
        <v>-0.70608033666132497</v>
      </c>
      <c r="AF8302">
        <v>0.15313620801521699</v>
      </c>
      <c r="AG8302">
        <v>0.68151250837662902</v>
      </c>
      <c r="AH8302">
        <v>0.84374078229257699</v>
      </c>
      <c r="AI8302">
        <v>0.27990203972483302</v>
      </c>
      <c r="AJ8302">
        <v>0.78121606160956403</v>
      </c>
      <c r="AK8302">
        <v>-0.488573535684382</v>
      </c>
    </row>
    <row r="8303" spans="1:37" x14ac:dyDescent="0.2">
      <c r="A8303" t="s">
        <v>26850</v>
      </c>
      <c r="B8303">
        <v>85815706</v>
      </c>
      <c r="C8303">
        <v>85815880</v>
      </c>
      <c r="D8303">
        <v>175</v>
      </c>
      <c r="E8303" t="s">
        <v>27610</v>
      </c>
      <c r="F8303">
        <v>10</v>
      </c>
      <c r="G8303" t="s">
        <v>27611</v>
      </c>
      <c r="H8303" t="s">
        <v>36667</v>
      </c>
      <c r="I8303">
        <v>8</v>
      </c>
      <c r="J8303">
        <v>85851446</v>
      </c>
      <c r="K8303">
        <v>85861562</v>
      </c>
      <c r="L8303">
        <v>10117</v>
      </c>
      <c r="M8303">
        <v>2</v>
      </c>
      <c r="N8303">
        <v>105375622</v>
      </c>
      <c r="O8303" t="s">
        <v>27574</v>
      </c>
      <c r="P8303">
        <v>45682</v>
      </c>
      <c r="Q8303" t="s">
        <v>27575</v>
      </c>
      <c r="R8303" t="s">
        <v>27576</v>
      </c>
      <c r="S8303" t="s">
        <v>36659</v>
      </c>
      <c r="T8303">
        <v>0.43426402214513898</v>
      </c>
      <c r="U8303">
        <v>0.71511376811445204</v>
      </c>
      <c r="V8303">
        <v>0.49706972250163101</v>
      </c>
      <c r="W8303">
        <v>0.17642550294558201</v>
      </c>
      <c r="X8303">
        <v>0.704072456322962</v>
      </c>
      <c r="Y8303">
        <v>-0.77656219440158003</v>
      </c>
      <c r="Z8303">
        <v>0.69001531318818099</v>
      </c>
      <c r="AA8303">
        <v>0.84521697243271998</v>
      </c>
      <c r="AB8303">
        <v>-1.2646953689005799E-2</v>
      </c>
      <c r="AC8303">
        <v>0.131894674088333</v>
      </c>
      <c r="AD8303">
        <v>0.68253123924728298</v>
      </c>
      <c r="AE8303">
        <v>-0.72827114284489303</v>
      </c>
      <c r="AF8303">
        <v>0.14406363999685201</v>
      </c>
      <c r="AG8303">
        <v>0.68151250837662902</v>
      </c>
      <c r="AH8303">
        <v>0.84480208230736198</v>
      </c>
      <c r="AI8303">
        <v>0.26589942024283503</v>
      </c>
      <c r="AJ8303">
        <v>0.78121606160956403</v>
      </c>
      <c r="AK8303">
        <v>-0.50718466125706896</v>
      </c>
    </row>
    <row r="8304" spans="1:37" x14ac:dyDescent="0.2">
      <c r="A8304" t="s">
        <v>26850</v>
      </c>
      <c r="B8304">
        <v>85827576</v>
      </c>
      <c r="C8304">
        <v>85827741</v>
      </c>
      <c r="D8304">
        <v>166</v>
      </c>
      <c r="E8304" t="s">
        <v>27612</v>
      </c>
      <c r="F8304">
        <v>12</v>
      </c>
      <c r="G8304" t="s">
        <v>27613</v>
      </c>
      <c r="H8304" t="s">
        <v>36668</v>
      </c>
      <c r="I8304">
        <v>8</v>
      </c>
      <c r="J8304">
        <v>85851446</v>
      </c>
      <c r="K8304">
        <v>85861562</v>
      </c>
      <c r="L8304">
        <v>10117</v>
      </c>
      <c r="M8304">
        <v>2</v>
      </c>
      <c r="N8304">
        <v>105375622</v>
      </c>
      <c r="O8304" t="s">
        <v>27574</v>
      </c>
      <c r="P8304">
        <v>33821</v>
      </c>
      <c r="Q8304" t="s">
        <v>27575</v>
      </c>
      <c r="R8304" t="s">
        <v>27576</v>
      </c>
      <c r="S8304" t="s">
        <v>36659</v>
      </c>
      <c r="T8304">
        <v>0.56876527489030704</v>
      </c>
      <c r="U8304">
        <v>0.81360520874211995</v>
      </c>
      <c r="V8304">
        <v>0.55190655304313396</v>
      </c>
      <c r="W8304">
        <v>0.160367364025153</v>
      </c>
      <c r="X8304">
        <v>0.704072456322962</v>
      </c>
      <c r="Y8304">
        <v>-0.80132749200868802</v>
      </c>
      <c r="Z8304">
        <v>0.56416301709169903</v>
      </c>
      <c r="AA8304">
        <v>0.84521697243271998</v>
      </c>
      <c r="AB8304">
        <v>1.10735228654791E-2</v>
      </c>
      <c r="AC8304">
        <v>7.8713101967464796E-2</v>
      </c>
      <c r="AD8304">
        <v>0.62008284062654795</v>
      </c>
      <c r="AE8304">
        <v>-0.93837866149816096</v>
      </c>
      <c r="AF8304">
        <v>0.18383787272367799</v>
      </c>
      <c r="AG8304">
        <v>0.68151250837662902</v>
      </c>
      <c r="AH8304">
        <v>0.92056645092386902</v>
      </c>
      <c r="AI8304">
        <v>0.38112870679953997</v>
      </c>
      <c r="AJ8304">
        <v>0.78121606160956403</v>
      </c>
      <c r="AK8304">
        <v>-0.40569363706869799</v>
      </c>
    </row>
    <row r="8305" spans="1:37" x14ac:dyDescent="0.2">
      <c r="A8305" t="s">
        <v>26850</v>
      </c>
      <c r="B8305">
        <v>85827741</v>
      </c>
      <c r="C8305">
        <v>85827906</v>
      </c>
      <c r="D8305">
        <v>166</v>
      </c>
      <c r="E8305" t="s">
        <v>27614</v>
      </c>
      <c r="F8305">
        <v>10</v>
      </c>
      <c r="G8305" t="s">
        <v>27615</v>
      </c>
      <c r="H8305" t="s">
        <v>36668</v>
      </c>
      <c r="I8305">
        <v>8</v>
      </c>
      <c r="J8305">
        <v>85851446</v>
      </c>
      <c r="K8305">
        <v>85861562</v>
      </c>
      <c r="L8305">
        <v>10117</v>
      </c>
      <c r="M8305">
        <v>2</v>
      </c>
      <c r="N8305">
        <v>105375622</v>
      </c>
      <c r="O8305" t="s">
        <v>27574</v>
      </c>
      <c r="P8305">
        <v>33656</v>
      </c>
      <c r="Q8305" t="s">
        <v>27575</v>
      </c>
      <c r="R8305" t="s">
        <v>27576</v>
      </c>
      <c r="S8305" t="s">
        <v>36659</v>
      </c>
      <c r="T8305">
        <v>0.466060010063295</v>
      </c>
      <c r="U8305">
        <v>0.75888032241319403</v>
      </c>
      <c r="V8305">
        <v>0.55196492663366103</v>
      </c>
      <c r="W8305">
        <v>0.160367364025153</v>
      </c>
      <c r="X8305">
        <v>0.704072456322962</v>
      </c>
      <c r="Y8305">
        <v>-0.82233839062415603</v>
      </c>
      <c r="Z8305">
        <v>0.63083097416534095</v>
      </c>
      <c r="AA8305">
        <v>0.84521697243271998</v>
      </c>
      <c r="AB8305">
        <v>3.4439801880183198E-3</v>
      </c>
      <c r="AC8305">
        <v>8.1360383261921507E-2</v>
      </c>
      <c r="AD8305">
        <v>0.64039385637882196</v>
      </c>
      <c r="AE8305">
        <v>-0.93072336778674303</v>
      </c>
      <c r="AF8305">
        <v>0.14464986366374699</v>
      </c>
      <c r="AG8305">
        <v>0.68151250837662902</v>
      </c>
      <c r="AH8305">
        <v>0.93036597597810999</v>
      </c>
      <c r="AI8305">
        <v>0.33898694498239301</v>
      </c>
      <c r="AJ8305">
        <v>0.78121606160956403</v>
      </c>
      <c r="AK8305">
        <v>-0.43854606233130999</v>
      </c>
    </row>
    <row r="8306" spans="1:37" x14ac:dyDescent="0.2">
      <c r="A8306" t="s">
        <v>26850</v>
      </c>
      <c r="B8306">
        <v>85827906</v>
      </c>
      <c r="C8306">
        <v>85828071</v>
      </c>
      <c r="D8306">
        <v>166</v>
      </c>
      <c r="E8306" t="s">
        <v>27616</v>
      </c>
      <c r="F8306">
        <v>10</v>
      </c>
      <c r="G8306" t="s">
        <v>27617</v>
      </c>
      <c r="H8306" t="s">
        <v>36668</v>
      </c>
      <c r="I8306">
        <v>8</v>
      </c>
      <c r="J8306">
        <v>85851446</v>
      </c>
      <c r="K8306">
        <v>85861562</v>
      </c>
      <c r="L8306">
        <v>10117</v>
      </c>
      <c r="M8306">
        <v>2</v>
      </c>
      <c r="N8306">
        <v>105375622</v>
      </c>
      <c r="O8306" t="s">
        <v>27574</v>
      </c>
      <c r="P8306">
        <v>33491</v>
      </c>
      <c r="Q8306" t="s">
        <v>27575</v>
      </c>
      <c r="R8306" t="s">
        <v>27576</v>
      </c>
      <c r="S8306" t="s">
        <v>36659</v>
      </c>
      <c r="T8306">
        <v>0.43426402214513898</v>
      </c>
      <c r="U8306">
        <v>0.71511376811445204</v>
      </c>
      <c r="V8306">
        <v>0.54529323152017295</v>
      </c>
      <c r="W8306">
        <v>0.13159931385891099</v>
      </c>
      <c r="X8306">
        <v>0.704072456322962</v>
      </c>
      <c r="Y8306">
        <v>-0.84587626386461001</v>
      </c>
      <c r="Z8306">
        <v>0.65377766457223796</v>
      </c>
      <c r="AA8306">
        <v>0.84521697243271998</v>
      </c>
      <c r="AB8306">
        <v>-7.5750733191393897E-4</v>
      </c>
      <c r="AC8306">
        <v>7.1189195946011502E-2</v>
      </c>
      <c r="AD8306">
        <v>0.58205791927664097</v>
      </c>
      <c r="AE8306">
        <v>-0.94042176748669404</v>
      </c>
      <c r="AF8306">
        <v>0.135933271241827</v>
      </c>
      <c r="AG8306">
        <v>0.68151250837662902</v>
      </c>
      <c r="AH8306">
        <v>0.922681929705499</v>
      </c>
      <c r="AI8306">
        <v>0.29252930174557901</v>
      </c>
      <c r="AJ8306">
        <v>0.78121606160956403</v>
      </c>
      <c r="AK8306">
        <v>-0.46389009796334602</v>
      </c>
    </row>
    <row r="8307" spans="1:37" x14ac:dyDescent="0.2">
      <c r="A8307" t="s">
        <v>26850</v>
      </c>
      <c r="B8307">
        <v>86738181</v>
      </c>
      <c r="C8307">
        <v>86738332</v>
      </c>
      <c r="D8307">
        <v>152</v>
      </c>
      <c r="E8307" t="s">
        <v>27618</v>
      </c>
      <c r="F8307">
        <v>0</v>
      </c>
      <c r="G8307" t="s">
        <v>27619</v>
      </c>
      <c r="H8307" t="s">
        <v>36669</v>
      </c>
      <c r="I8307">
        <v>8</v>
      </c>
      <c r="J8307">
        <v>86703949</v>
      </c>
      <c r="K8307">
        <v>86743609</v>
      </c>
      <c r="L8307">
        <v>39661</v>
      </c>
      <c r="M8307">
        <v>2</v>
      </c>
      <c r="N8307">
        <v>54714</v>
      </c>
      <c r="O8307" t="s">
        <v>27620</v>
      </c>
      <c r="P8307">
        <v>5277</v>
      </c>
      <c r="Q8307" t="s">
        <v>27621</v>
      </c>
      <c r="R8307" t="s">
        <v>27622</v>
      </c>
      <c r="S8307" t="s">
        <v>36670</v>
      </c>
      <c r="T8307">
        <v>0.34873404210730502</v>
      </c>
      <c r="U8307">
        <v>0.603102917160658</v>
      </c>
      <c r="V8307">
        <v>-1.0658529971467501</v>
      </c>
      <c r="W8307">
        <v>0.15801749308792101</v>
      </c>
      <c r="X8307">
        <v>0.704072456322962</v>
      </c>
      <c r="Y8307">
        <v>-1.15805674636252</v>
      </c>
      <c r="Z8307">
        <v>0.49354464328629799</v>
      </c>
      <c r="AA8307">
        <v>0.84521697243271998</v>
      </c>
      <c r="AB8307">
        <v>0.43949525055335698</v>
      </c>
      <c r="AC8307">
        <v>1.8929741367386999E-2</v>
      </c>
      <c r="AD8307">
        <v>0.57684129297949804</v>
      </c>
      <c r="AE8307">
        <v>-2.1580566193281498</v>
      </c>
      <c r="AF8307">
        <v>0.36620419616503802</v>
      </c>
      <c r="AG8307">
        <v>0.76871240086303505</v>
      </c>
      <c r="AH8307">
        <v>-1.7514626144721199</v>
      </c>
      <c r="AI8307">
        <v>0.46030466842151802</v>
      </c>
      <c r="AJ8307">
        <v>0.78121606160956403</v>
      </c>
      <c r="AK8307">
        <v>-0.28930132666668901</v>
      </c>
    </row>
    <row r="8308" spans="1:37" x14ac:dyDescent="0.2">
      <c r="A8308" t="s">
        <v>26850</v>
      </c>
      <c r="B8308">
        <v>87261170</v>
      </c>
      <c r="C8308">
        <v>87261450</v>
      </c>
      <c r="D8308">
        <v>281</v>
      </c>
      <c r="E8308" t="s">
        <v>27623</v>
      </c>
      <c r="F8308">
        <v>2</v>
      </c>
      <c r="G8308" t="s">
        <v>27624</v>
      </c>
      <c r="H8308" t="s">
        <v>36671</v>
      </c>
      <c r="I8308">
        <v>8</v>
      </c>
      <c r="J8308">
        <v>87206048</v>
      </c>
      <c r="K8308">
        <v>87237267</v>
      </c>
      <c r="L8308">
        <v>31220</v>
      </c>
      <c r="M8308">
        <v>1</v>
      </c>
      <c r="N8308">
        <v>168975</v>
      </c>
      <c r="O8308" t="s">
        <v>27625</v>
      </c>
      <c r="P8308">
        <v>55122</v>
      </c>
      <c r="Q8308" t="s">
        <v>27626</v>
      </c>
      <c r="R8308" t="s">
        <v>27627</v>
      </c>
      <c r="S8308" t="s">
        <v>36672</v>
      </c>
      <c r="T8308">
        <v>0.644035865418358</v>
      </c>
      <c r="U8308">
        <v>0.84904924635754497</v>
      </c>
      <c r="V8308">
        <v>1.40111826433965</v>
      </c>
      <c r="W8308">
        <v>0.20525741147413201</v>
      </c>
      <c r="X8308">
        <v>0.704072456322962</v>
      </c>
      <c r="Y8308">
        <v>-23.6755733257136</v>
      </c>
      <c r="Z8308">
        <v>0.26789404493740199</v>
      </c>
      <c r="AA8308">
        <v>0.72610664078822296</v>
      </c>
      <c r="AB8308">
        <v>0.43764424835764598</v>
      </c>
      <c r="AC8308">
        <v>0.283630615332017</v>
      </c>
      <c r="AD8308">
        <v>0.68253123924728298</v>
      </c>
      <c r="AE8308">
        <v>-3.4506094036967898</v>
      </c>
      <c r="AF8308">
        <v>0.98343762640780896</v>
      </c>
      <c r="AG8308">
        <v>1</v>
      </c>
      <c r="AH8308">
        <v>2.3307286648140702</v>
      </c>
      <c r="AI8308">
        <v>0.24456414000292601</v>
      </c>
      <c r="AJ8308">
        <v>0.78121606160956403</v>
      </c>
      <c r="AK8308">
        <v>-23.009854658811498</v>
      </c>
    </row>
    <row r="8309" spans="1:37" x14ac:dyDescent="0.2">
      <c r="A8309" t="s">
        <v>26850</v>
      </c>
      <c r="B8309">
        <v>87326890</v>
      </c>
      <c r="C8309">
        <v>87327051</v>
      </c>
      <c r="D8309">
        <v>162</v>
      </c>
      <c r="E8309" t="s">
        <v>27628</v>
      </c>
      <c r="F8309">
        <v>0</v>
      </c>
      <c r="G8309" t="s">
        <v>27629</v>
      </c>
      <c r="H8309" t="s">
        <v>36673</v>
      </c>
      <c r="I8309">
        <v>8</v>
      </c>
      <c r="J8309">
        <v>87351733</v>
      </c>
      <c r="K8309">
        <v>87615219</v>
      </c>
      <c r="L8309">
        <v>263487</v>
      </c>
      <c r="M8309">
        <v>1</v>
      </c>
      <c r="N8309">
        <v>168975</v>
      </c>
      <c r="O8309" t="s">
        <v>27630</v>
      </c>
      <c r="P8309">
        <v>-24682</v>
      </c>
      <c r="Q8309" t="s">
        <v>27626</v>
      </c>
      <c r="R8309" t="s">
        <v>27627</v>
      </c>
      <c r="S8309" t="s">
        <v>36672</v>
      </c>
      <c r="T8309">
        <v>0.13593351853091001</v>
      </c>
      <c r="U8309">
        <v>0.603102917160658</v>
      </c>
      <c r="V8309">
        <v>2.18240833872414</v>
      </c>
      <c r="W8309">
        <v>0.70862454565668698</v>
      </c>
      <c r="X8309">
        <v>0.95159051474143896</v>
      </c>
      <c r="Y8309">
        <v>1.1198118413434901</v>
      </c>
      <c r="Z8309">
        <v>6.2561763880155594E-2</v>
      </c>
      <c r="AA8309">
        <v>0.72610664078822296</v>
      </c>
      <c r="AB8309">
        <v>2.7626578215635398</v>
      </c>
      <c r="AC8309">
        <v>0.58752428344332797</v>
      </c>
      <c r="AD8309">
        <v>0.87989882095915395</v>
      </c>
      <c r="AE8309">
        <v>0.89296722488893099</v>
      </c>
      <c r="AF8309">
        <v>0.72612670362365295</v>
      </c>
      <c r="AG8309">
        <v>0.86437216336234302</v>
      </c>
      <c r="AH8309">
        <v>-0.102176513754366</v>
      </c>
      <c r="AI8309">
        <v>0.913438298990912</v>
      </c>
      <c r="AJ8309">
        <v>0.98621344597861504</v>
      </c>
      <c r="AK8309">
        <v>0.80407619275707798</v>
      </c>
    </row>
    <row r="8310" spans="1:37" x14ac:dyDescent="0.2">
      <c r="A8310" t="s">
        <v>26850</v>
      </c>
      <c r="B8310">
        <v>87327051</v>
      </c>
      <c r="C8310">
        <v>87327212</v>
      </c>
      <c r="D8310">
        <v>162</v>
      </c>
      <c r="E8310" t="s">
        <v>27631</v>
      </c>
      <c r="F8310">
        <v>4</v>
      </c>
      <c r="G8310" t="s">
        <v>6995</v>
      </c>
      <c r="H8310" t="s">
        <v>36673</v>
      </c>
      <c r="I8310">
        <v>8</v>
      </c>
      <c r="J8310">
        <v>87351733</v>
      </c>
      <c r="K8310">
        <v>87615219</v>
      </c>
      <c r="L8310">
        <v>263487</v>
      </c>
      <c r="M8310">
        <v>1</v>
      </c>
      <c r="N8310">
        <v>168975</v>
      </c>
      <c r="O8310" t="s">
        <v>27630</v>
      </c>
      <c r="P8310">
        <v>-24521</v>
      </c>
      <c r="Q8310" t="s">
        <v>27626</v>
      </c>
      <c r="R8310" t="s">
        <v>27627</v>
      </c>
      <c r="S8310" t="s">
        <v>36672</v>
      </c>
      <c r="T8310">
        <v>0.61900960201752198</v>
      </c>
      <c r="U8310">
        <v>0.83730860133388496</v>
      </c>
      <c r="V8310">
        <v>0.56100375072715503</v>
      </c>
      <c r="W8310">
        <v>1</v>
      </c>
      <c r="X8310">
        <v>1</v>
      </c>
      <c r="Y8310">
        <v>0.65598511890866895</v>
      </c>
      <c r="Z8310">
        <v>0.36306483076338902</v>
      </c>
      <c r="AA8310">
        <v>0.82618055647217403</v>
      </c>
      <c r="AB8310">
        <v>1.1412532335665599</v>
      </c>
      <c r="AC8310">
        <v>0.78869891171794104</v>
      </c>
      <c r="AD8310">
        <v>0.91045228271457701</v>
      </c>
      <c r="AE8310">
        <v>0.53860573848771998</v>
      </c>
      <c r="AF8310">
        <v>0.91954559804176095</v>
      </c>
      <c r="AG8310">
        <v>1</v>
      </c>
      <c r="AH8310">
        <v>-0.393516190613595</v>
      </c>
      <c r="AI8310">
        <v>0.79638029399060395</v>
      </c>
      <c r="AJ8310">
        <v>0.93953840938632105</v>
      </c>
      <c r="AK8310">
        <v>0.45556307796625101</v>
      </c>
    </row>
    <row r="8311" spans="1:37" x14ac:dyDescent="0.2">
      <c r="A8311" t="s">
        <v>26850</v>
      </c>
      <c r="B8311">
        <v>87327212</v>
      </c>
      <c r="C8311">
        <v>87327373</v>
      </c>
      <c r="D8311">
        <v>162</v>
      </c>
      <c r="E8311" t="s">
        <v>27632</v>
      </c>
      <c r="F8311">
        <v>2</v>
      </c>
      <c r="G8311" t="s">
        <v>27633</v>
      </c>
      <c r="H8311" t="s">
        <v>36673</v>
      </c>
      <c r="I8311">
        <v>8</v>
      </c>
      <c r="J8311">
        <v>87351733</v>
      </c>
      <c r="K8311">
        <v>87615219</v>
      </c>
      <c r="L8311">
        <v>263487</v>
      </c>
      <c r="M8311">
        <v>1</v>
      </c>
      <c r="N8311">
        <v>168975</v>
      </c>
      <c r="O8311" t="s">
        <v>27630</v>
      </c>
      <c r="P8311">
        <v>-24360</v>
      </c>
      <c r="Q8311" t="s">
        <v>27626</v>
      </c>
      <c r="R8311" t="s">
        <v>27627</v>
      </c>
      <c r="S8311" t="s">
        <v>36672</v>
      </c>
      <c r="T8311">
        <v>0.61900960201752198</v>
      </c>
      <c r="U8311">
        <v>0.83730860133388496</v>
      </c>
      <c r="V8311">
        <v>0.56100375072715503</v>
      </c>
      <c r="W8311">
        <v>1</v>
      </c>
      <c r="X8311">
        <v>1</v>
      </c>
      <c r="Y8311">
        <v>0.65598511890866895</v>
      </c>
      <c r="Z8311">
        <v>0.36306483076338902</v>
      </c>
      <c r="AA8311">
        <v>0.82618055647217403</v>
      </c>
      <c r="AB8311">
        <v>1.1412532335665599</v>
      </c>
      <c r="AC8311">
        <v>0.78869891171794104</v>
      </c>
      <c r="AD8311">
        <v>0.91045228271457701</v>
      </c>
      <c r="AE8311">
        <v>0.53860573848771998</v>
      </c>
      <c r="AF8311">
        <v>0.91954559804176095</v>
      </c>
      <c r="AG8311">
        <v>1</v>
      </c>
      <c r="AH8311">
        <v>-0.393516190613595</v>
      </c>
      <c r="AI8311">
        <v>0.79638029399060395</v>
      </c>
      <c r="AJ8311">
        <v>0.93953840938632105</v>
      </c>
      <c r="AK8311">
        <v>0.45556307796625101</v>
      </c>
    </row>
    <row r="8312" spans="1:37" x14ac:dyDescent="0.2">
      <c r="A8312" t="s">
        <v>26850</v>
      </c>
      <c r="B8312">
        <v>88686138</v>
      </c>
      <c r="C8312">
        <v>88686307</v>
      </c>
      <c r="D8312">
        <v>170</v>
      </c>
      <c r="E8312" t="s">
        <v>27634</v>
      </c>
      <c r="F8312">
        <v>3</v>
      </c>
      <c r="G8312" t="s">
        <v>27635</v>
      </c>
      <c r="H8312" t="s">
        <v>36674</v>
      </c>
      <c r="I8312">
        <v>8</v>
      </c>
      <c r="J8312">
        <v>88809949</v>
      </c>
      <c r="K8312">
        <v>88813144</v>
      </c>
      <c r="L8312">
        <v>3196</v>
      </c>
      <c r="M8312">
        <v>2</v>
      </c>
      <c r="N8312">
        <v>105375631</v>
      </c>
      <c r="O8312" t="s">
        <v>27636</v>
      </c>
      <c r="P8312">
        <v>126837</v>
      </c>
      <c r="Q8312" t="s">
        <v>40</v>
      </c>
      <c r="R8312" t="s">
        <v>27637</v>
      </c>
      <c r="S8312" t="s">
        <v>36675</v>
      </c>
      <c r="T8312">
        <v>0.339859523617834</v>
      </c>
      <c r="U8312">
        <v>0.603102917160658</v>
      </c>
      <c r="V8312">
        <v>-2.4713770290410402</v>
      </c>
      <c r="W8312">
        <v>0.20843604494082099</v>
      </c>
      <c r="X8312">
        <v>0.704072456322962</v>
      </c>
      <c r="Y8312">
        <v>-2.1601311373573302</v>
      </c>
      <c r="Z8312">
        <v>0.28807891591071899</v>
      </c>
      <c r="AA8312">
        <v>0.72610664078822296</v>
      </c>
      <c r="AB8312">
        <v>-2.2432461020352301</v>
      </c>
      <c r="AC8312">
        <v>0.39544811201674601</v>
      </c>
      <c r="AD8312">
        <v>0.81441599634163397</v>
      </c>
      <c r="AE8312">
        <v>0.33967055849907701</v>
      </c>
      <c r="AF8312">
        <v>0.49854521737117602</v>
      </c>
      <c r="AG8312">
        <v>0.80674443595273604</v>
      </c>
      <c r="AH8312">
        <v>-1.8292573885223999</v>
      </c>
      <c r="AI8312">
        <v>0.19790992321936299</v>
      </c>
      <c r="AJ8312">
        <v>0.78121606160956403</v>
      </c>
      <c r="AK8312">
        <v>-2.8303841636198701</v>
      </c>
    </row>
    <row r="8313" spans="1:37" x14ac:dyDescent="0.2">
      <c r="A8313" t="s">
        <v>26850</v>
      </c>
      <c r="B8313">
        <v>88686307</v>
      </c>
      <c r="C8313">
        <v>88686476</v>
      </c>
      <c r="D8313">
        <v>170</v>
      </c>
      <c r="E8313" t="s">
        <v>27638</v>
      </c>
      <c r="F8313">
        <v>4</v>
      </c>
      <c r="G8313" t="s">
        <v>27639</v>
      </c>
      <c r="H8313" t="s">
        <v>36674</v>
      </c>
      <c r="I8313">
        <v>8</v>
      </c>
      <c r="J8313">
        <v>88809949</v>
      </c>
      <c r="K8313">
        <v>88813144</v>
      </c>
      <c r="L8313">
        <v>3196</v>
      </c>
      <c r="M8313">
        <v>2</v>
      </c>
      <c r="N8313">
        <v>105375631</v>
      </c>
      <c r="O8313" t="s">
        <v>27636</v>
      </c>
      <c r="P8313">
        <v>126668</v>
      </c>
      <c r="Q8313" t="s">
        <v>40</v>
      </c>
      <c r="R8313" t="s">
        <v>27637</v>
      </c>
      <c r="S8313" t="s">
        <v>36675</v>
      </c>
      <c r="T8313">
        <v>0.339859523617834</v>
      </c>
      <c r="U8313">
        <v>0.603102917160658</v>
      </c>
      <c r="V8313">
        <v>-2.4713770290410402</v>
      </c>
      <c r="W8313">
        <v>0.44238658451920998</v>
      </c>
      <c r="X8313">
        <v>0.75414288725731404</v>
      </c>
      <c r="Y8313">
        <v>-1.0015479988451901</v>
      </c>
      <c r="Z8313">
        <v>0.424688521918971</v>
      </c>
      <c r="AA8313">
        <v>0.84435025072159198</v>
      </c>
      <c r="AB8313">
        <v>-1.9080209144822999</v>
      </c>
      <c r="AC8313">
        <v>0.5626415683989</v>
      </c>
      <c r="AD8313">
        <v>0.87989882095915395</v>
      </c>
      <c r="AE8313">
        <v>0.48885586923291602</v>
      </c>
      <c r="AF8313">
        <v>0.35688019559054202</v>
      </c>
      <c r="AG8313">
        <v>0.75445797245062596</v>
      </c>
      <c r="AH8313">
        <v>-1.9457079801292401</v>
      </c>
      <c r="AI8313">
        <v>0.46411685830923699</v>
      </c>
      <c r="AJ8313">
        <v>0.78121606160956403</v>
      </c>
      <c r="AK8313">
        <v>-1.67180102510773</v>
      </c>
    </row>
    <row r="8314" spans="1:37" x14ac:dyDescent="0.2">
      <c r="A8314" t="s">
        <v>26850</v>
      </c>
      <c r="B8314">
        <v>88686476</v>
      </c>
      <c r="C8314">
        <v>88686645</v>
      </c>
      <c r="D8314">
        <v>170</v>
      </c>
      <c r="E8314" t="s">
        <v>27640</v>
      </c>
      <c r="F8314">
        <v>1</v>
      </c>
      <c r="G8314" t="s">
        <v>24054</v>
      </c>
      <c r="H8314" t="s">
        <v>36674</v>
      </c>
      <c r="I8314">
        <v>8</v>
      </c>
      <c r="J8314">
        <v>88809949</v>
      </c>
      <c r="K8314">
        <v>88813144</v>
      </c>
      <c r="L8314">
        <v>3196</v>
      </c>
      <c r="M8314">
        <v>2</v>
      </c>
      <c r="N8314">
        <v>105375631</v>
      </c>
      <c r="O8314" t="s">
        <v>27636</v>
      </c>
      <c r="P8314">
        <v>126499</v>
      </c>
      <c r="Q8314" t="s">
        <v>40</v>
      </c>
      <c r="R8314" t="s">
        <v>27637</v>
      </c>
      <c r="S8314" t="s">
        <v>36675</v>
      </c>
      <c r="T8314">
        <v>0.339859523617834</v>
      </c>
      <c r="U8314">
        <v>0.603102917160658</v>
      </c>
      <c r="V8314">
        <v>-2.4713770290410402</v>
      </c>
      <c r="W8314">
        <v>0.44238658451920998</v>
      </c>
      <c r="X8314">
        <v>0.75414288725731404</v>
      </c>
      <c r="Y8314">
        <v>-1.0015479988451901</v>
      </c>
      <c r="Z8314">
        <v>0.424688521918971</v>
      </c>
      <c r="AA8314">
        <v>0.84435025072159198</v>
      </c>
      <c r="AB8314">
        <v>-1.9080209144822999</v>
      </c>
      <c r="AC8314">
        <v>0.5626415683989</v>
      </c>
      <c r="AD8314">
        <v>0.87989882095915395</v>
      </c>
      <c r="AE8314">
        <v>0.48885586923291602</v>
      </c>
      <c r="AF8314">
        <v>0.35688019559054202</v>
      </c>
      <c r="AG8314">
        <v>0.75445797245062596</v>
      </c>
      <c r="AH8314">
        <v>-1.9457079801292401</v>
      </c>
      <c r="AI8314">
        <v>0.46411685830923699</v>
      </c>
      <c r="AJ8314">
        <v>0.78121606160956403</v>
      </c>
      <c r="AK8314">
        <v>-1.67180102510773</v>
      </c>
    </row>
    <row r="8315" spans="1:37" x14ac:dyDescent="0.2">
      <c r="A8315" t="s">
        <v>26850</v>
      </c>
      <c r="B8315">
        <v>90846557</v>
      </c>
      <c r="C8315">
        <v>90846699</v>
      </c>
      <c r="D8315">
        <v>143</v>
      </c>
      <c r="E8315" t="s">
        <v>27641</v>
      </c>
      <c r="F8315">
        <v>0</v>
      </c>
      <c r="G8315" t="s">
        <v>27642</v>
      </c>
      <c r="H8315" t="s">
        <v>36676</v>
      </c>
      <c r="I8315">
        <v>8</v>
      </c>
      <c r="J8315">
        <v>90806474</v>
      </c>
      <c r="K8315">
        <v>90859240</v>
      </c>
      <c r="L8315">
        <v>52767</v>
      </c>
      <c r="M8315">
        <v>2</v>
      </c>
      <c r="N8315">
        <v>105375635</v>
      </c>
      <c r="O8315" t="s">
        <v>27643</v>
      </c>
      <c r="P8315">
        <v>12541</v>
      </c>
      <c r="Q8315" t="s">
        <v>40</v>
      </c>
      <c r="R8315" t="s">
        <v>27644</v>
      </c>
      <c r="S8315" t="s">
        <v>36677</v>
      </c>
      <c r="T8315">
        <v>0.2208806834265</v>
      </c>
      <c r="U8315">
        <v>0.603102917160658</v>
      </c>
      <c r="V8315">
        <v>-1.7540792996658601</v>
      </c>
      <c r="W8315">
        <v>0.228924397564573</v>
      </c>
      <c r="X8315">
        <v>0.704072456322962</v>
      </c>
      <c r="Y8315">
        <v>0.89058443632662698</v>
      </c>
      <c r="Z8315">
        <v>0.23691548458661099</v>
      </c>
      <c r="AA8315">
        <v>0.72610664078822296</v>
      </c>
      <c r="AB8315">
        <v>-1.2182259975027401</v>
      </c>
      <c r="AC8315">
        <v>0.87615176888422097</v>
      </c>
      <c r="AD8315">
        <v>0.94068432309766403</v>
      </c>
      <c r="AE8315">
        <v>-0.109415552419605</v>
      </c>
      <c r="AF8315">
        <v>0.30136591352944497</v>
      </c>
      <c r="AG8315">
        <v>0.70473078222419605</v>
      </c>
      <c r="AH8315">
        <v>-1.42461959444391</v>
      </c>
      <c r="AI8315">
        <v>1.23879116769481E-2</v>
      </c>
      <c r="AJ8315">
        <v>0.78121606160956403</v>
      </c>
      <c r="AK8315">
        <v>1.7593398858131699</v>
      </c>
    </row>
    <row r="8316" spans="1:37" x14ac:dyDescent="0.2">
      <c r="A8316" t="s">
        <v>26850</v>
      </c>
      <c r="B8316">
        <v>90875407</v>
      </c>
      <c r="C8316">
        <v>90875520</v>
      </c>
      <c r="D8316">
        <v>114</v>
      </c>
      <c r="E8316" t="s">
        <v>27645</v>
      </c>
      <c r="F8316">
        <v>8</v>
      </c>
      <c r="G8316" t="s">
        <v>27646</v>
      </c>
      <c r="H8316" t="s">
        <v>36678</v>
      </c>
      <c r="I8316">
        <v>8</v>
      </c>
      <c r="J8316">
        <v>90806474</v>
      </c>
      <c r="K8316">
        <v>90859240</v>
      </c>
      <c r="L8316">
        <v>52767</v>
      </c>
      <c r="M8316">
        <v>2</v>
      </c>
      <c r="N8316">
        <v>105375635</v>
      </c>
      <c r="O8316" t="s">
        <v>27643</v>
      </c>
      <c r="P8316">
        <v>-16167</v>
      </c>
      <c r="Q8316" t="s">
        <v>40</v>
      </c>
      <c r="R8316" t="s">
        <v>27644</v>
      </c>
      <c r="S8316" t="s">
        <v>36677</v>
      </c>
      <c r="T8316">
        <v>0.66529052272505695</v>
      </c>
      <c r="U8316">
        <v>0.86932901864593903</v>
      </c>
      <c r="V8316">
        <v>-1.76887190109492E-3</v>
      </c>
      <c r="W8316">
        <v>0.54992701530824695</v>
      </c>
      <c r="X8316">
        <v>0.84606342355175801</v>
      </c>
      <c r="Y8316">
        <v>0.239573899739915</v>
      </c>
      <c r="Z8316">
        <v>0.90069964936480096</v>
      </c>
      <c r="AA8316">
        <v>0.99919698600769702</v>
      </c>
      <c r="AB8316">
        <v>8.5154039323792494E-2</v>
      </c>
      <c r="AC8316">
        <v>0.76461091433212602</v>
      </c>
      <c r="AD8316">
        <v>0.88995224946721796</v>
      </c>
      <c r="AE8316">
        <v>-5.5524837762422397E-2</v>
      </c>
      <c r="AF8316">
        <v>0.56994824972708302</v>
      </c>
      <c r="AG8316">
        <v>0.80674443595273604</v>
      </c>
      <c r="AH8316">
        <v>-8.5688373656956196E-2</v>
      </c>
      <c r="AI8316">
        <v>0.25271274115529002</v>
      </c>
      <c r="AJ8316">
        <v>0.78121606160956403</v>
      </c>
      <c r="AK8316">
        <v>0.41725940431774</v>
      </c>
    </row>
    <row r="8317" spans="1:37" x14ac:dyDescent="0.2">
      <c r="A8317" t="s">
        <v>26850</v>
      </c>
      <c r="B8317">
        <v>91559243</v>
      </c>
      <c r="C8317">
        <v>91559419</v>
      </c>
      <c r="D8317">
        <v>177</v>
      </c>
      <c r="E8317" t="s">
        <v>27647</v>
      </c>
      <c r="F8317">
        <v>3</v>
      </c>
      <c r="G8317" t="s">
        <v>4635</v>
      </c>
      <c r="H8317" t="s">
        <v>36679</v>
      </c>
      <c r="I8317">
        <v>8</v>
      </c>
      <c r="J8317">
        <v>91357248</v>
      </c>
      <c r="K8317">
        <v>91393836</v>
      </c>
      <c r="L8317">
        <v>36589</v>
      </c>
      <c r="M8317">
        <v>1</v>
      </c>
      <c r="N8317">
        <v>115111</v>
      </c>
      <c r="O8317" t="s">
        <v>27648</v>
      </c>
      <c r="P8317">
        <v>201995</v>
      </c>
      <c r="Q8317" t="s">
        <v>27649</v>
      </c>
      <c r="R8317" t="s">
        <v>27650</v>
      </c>
      <c r="S8317" t="s">
        <v>36680</v>
      </c>
      <c r="T8317">
        <v>1</v>
      </c>
      <c r="U8317">
        <v>1</v>
      </c>
      <c r="V8317">
        <v>0.82205700321179798</v>
      </c>
      <c r="W8317">
        <v>0.44104288823509802</v>
      </c>
      <c r="X8317">
        <v>0.75343420712082199</v>
      </c>
      <c r="Y8317">
        <v>-0.35018266295315398</v>
      </c>
      <c r="Z8317">
        <v>0.82822103539782799</v>
      </c>
      <c r="AA8317">
        <v>0.95732272427604204</v>
      </c>
      <c r="AB8317">
        <v>0.71615769524938599</v>
      </c>
      <c r="AC8317">
        <v>0.84692671399209296</v>
      </c>
      <c r="AD8317">
        <v>0.94068432309766403</v>
      </c>
      <c r="AE8317">
        <v>-0.30519725350547799</v>
      </c>
      <c r="AF8317">
        <v>0.85925308974549597</v>
      </c>
      <c r="AG8317">
        <v>0.96246354337908502</v>
      </c>
      <c r="AH8317">
        <v>0.50849944851912199</v>
      </c>
      <c r="AI8317">
        <v>0.36329170714143399</v>
      </c>
      <c r="AJ8317">
        <v>0.78121606160956403</v>
      </c>
      <c r="AK8317">
        <v>-0.23768522321216501</v>
      </c>
    </row>
    <row r="8318" spans="1:37" x14ac:dyDescent="0.2">
      <c r="A8318" t="s">
        <v>26850</v>
      </c>
      <c r="B8318">
        <v>91559419</v>
      </c>
      <c r="C8318">
        <v>91559595</v>
      </c>
      <c r="D8318">
        <v>177</v>
      </c>
      <c r="E8318" t="s">
        <v>27651</v>
      </c>
      <c r="F8318">
        <v>2</v>
      </c>
      <c r="G8318" t="s">
        <v>2290</v>
      </c>
      <c r="H8318" t="s">
        <v>36679</v>
      </c>
      <c r="I8318">
        <v>8</v>
      </c>
      <c r="J8318">
        <v>91357248</v>
      </c>
      <c r="K8318">
        <v>91393836</v>
      </c>
      <c r="L8318">
        <v>36589</v>
      </c>
      <c r="M8318">
        <v>1</v>
      </c>
      <c r="N8318">
        <v>115111</v>
      </c>
      <c r="O8318" t="s">
        <v>27648</v>
      </c>
      <c r="P8318">
        <v>202171</v>
      </c>
      <c r="Q8318" t="s">
        <v>27649</v>
      </c>
      <c r="R8318" t="s">
        <v>27650</v>
      </c>
      <c r="S8318" t="s">
        <v>36680</v>
      </c>
      <c r="T8318">
        <v>1</v>
      </c>
      <c r="U8318">
        <v>1</v>
      </c>
      <c r="V8318">
        <v>0.82205700321179798</v>
      </c>
      <c r="W8318">
        <v>0.44104288823509802</v>
      </c>
      <c r="X8318">
        <v>0.75343420712082199</v>
      </c>
      <c r="Y8318">
        <v>-0.35018266295315398</v>
      </c>
      <c r="Z8318">
        <v>0.82822103539782799</v>
      </c>
      <c r="AA8318">
        <v>0.95732272427604204</v>
      </c>
      <c r="AB8318">
        <v>0.71615769524938599</v>
      </c>
      <c r="AC8318">
        <v>0.84692671399209296</v>
      </c>
      <c r="AD8318">
        <v>0.94068432309766403</v>
      </c>
      <c r="AE8318">
        <v>-0.30519725350547799</v>
      </c>
      <c r="AF8318">
        <v>0.85925308974549597</v>
      </c>
      <c r="AG8318">
        <v>0.96246354337908502</v>
      </c>
      <c r="AH8318">
        <v>0.50849944851912199</v>
      </c>
      <c r="AI8318">
        <v>0.36329170714143399</v>
      </c>
      <c r="AJ8318">
        <v>0.78121606160956403</v>
      </c>
      <c r="AK8318">
        <v>-0.23768522321216501</v>
      </c>
    </row>
    <row r="8319" spans="1:37" x14ac:dyDescent="0.2">
      <c r="A8319" t="s">
        <v>26850</v>
      </c>
      <c r="B8319">
        <v>94515300</v>
      </c>
      <c r="C8319">
        <v>94515451</v>
      </c>
      <c r="D8319">
        <v>152</v>
      </c>
      <c r="E8319" t="s">
        <v>27652</v>
      </c>
      <c r="F8319">
        <v>5</v>
      </c>
      <c r="G8319" t="s">
        <v>27653</v>
      </c>
      <c r="H8319" t="s">
        <v>31032</v>
      </c>
      <c r="I8319">
        <v>8</v>
      </c>
      <c r="J8319">
        <v>94488520</v>
      </c>
      <c r="K8319">
        <v>94512455</v>
      </c>
      <c r="L8319">
        <v>23936</v>
      </c>
      <c r="M8319">
        <v>2</v>
      </c>
      <c r="N8319">
        <v>25962</v>
      </c>
      <c r="O8319" t="s">
        <v>27654</v>
      </c>
      <c r="P8319">
        <v>-2845</v>
      </c>
      <c r="Q8319" t="s">
        <v>27655</v>
      </c>
      <c r="R8319" t="s">
        <v>27656</v>
      </c>
      <c r="S8319" t="s">
        <v>36681</v>
      </c>
      <c r="T8319">
        <v>0.35387198439864398</v>
      </c>
      <c r="U8319">
        <v>0.603102917160658</v>
      </c>
      <c r="V8319">
        <v>-22.461821562491998</v>
      </c>
      <c r="W8319">
        <v>0.38920677604595899</v>
      </c>
      <c r="X8319">
        <v>0.704072456322962</v>
      </c>
      <c r="Y8319">
        <v>-22.330577052998699</v>
      </c>
      <c r="Z8319">
        <v>0.65379035313853895</v>
      </c>
      <c r="AA8319">
        <v>0.84521697243271998</v>
      </c>
      <c r="AB8319">
        <v>-0.89938733958554995</v>
      </c>
      <c r="AC8319">
        <v>0.71753805159658501</v>
      </c>
      <c r="AD8319">
        <v>0.87989882095915395</v>
      </c>
      <c r="AE8319">
        <v>-0.73066813661820496</v>
      </c>
      <c r="AF8319">
        <v>0.32549523997010099</v>
      </c>
      <c r="AG8319">
        <v>0.70473078222419605</v>
      </c>
      <c r="AH8319">
        <v>-22.529062941098601</v>
      </c>
      <c r="AI8319">
        <v>0.35038410267202102</v>
      </c>
      <c r="AJ8319">
        <v>0.78121606160956403</v>
      </c>
      <c r="AK8319">
        <v>-22.458673625125702</v>
      </c>
    </row>
    <row r="8320" spans="1:37" x14ac:dyDescent="0.2">
      <c r="A8320" t="s">
        <v>26850</v>
      </c>
      <c r="B8320">
        <v>94639154</v>
      </c>
      <c r="C8320">
        <v>94639443</v>
      </c>
      <c r="D8320">
        <v>290</v>
      </c>
      <c r="E8320" t="s">
        <v>27657</v>
      </c>
      <c r="F8320">
        <v>23</v>
      </c>
      <c r="G8320" t="s">
        <v>27658</v>
      </c>
      <c r="H8320" t="s">
        <v>30987</v>
      </c>
      <c r="I8320">
        <v>8</v>
      </c>
      <c r="J8320">
        <v>94637285</v>
      </c>
      <c r="K8320">
        <v>94639467</v>
      </c>
      <c r="L8320">
        <v>2183</v>
      </c>
      <c r="M8320">
        <v>2</v>
      </c>
      <c r="N8320">
        <v>100288748</v>
      </c>
      <c r="O8320" t="s">
        <v>27659</v>
      </c>
      <c r="P8320">
        <v>24</v>
      </c>
      <c r="Q8320" t="s">
        <v>27660</v>
      </c>
      <c r="R8320" t="s">
        <v>27661</v>
      </c>
      <c r="S8320" t="s">
        <v>36682</v>
      </c>
      <c r="T8320" t="s">
        <v>40</v>
      </c>
      <c r="U8320" t="s">
        <v>40</v>
      </c>
      <c r="V8320">
        <v>0</v>
      </c>
      <c r="W8320">
        <v>0.123414495547065</v>
      </c>
      <c r="X8320">
        <v>0.704072456322962</v>
      </c>
      <c r="Y8320">
        <v>25.584608394260901</v>
      </c>
      <c r="Z8320">
        <v>0.48464167878831399</v>
      </c>
      <c r="AA8320">
        <v>0.84435025072159198</v>
      </c>
      <c r="AB8320">
        <v>23.348829313940499</v>
      </c>
      <c r="AC8320">
        <v>0.27780950890804001</v>
      </c>
      <c r="AD8320">
        <v>0.68253123924728298</v>
      </c>
      <c r="AE8320">
        <v>24.584608422931701</v>
      </c>
      <c r="AF8320">
        <v>0.501741946288212</v>
      </c>
      <c r="AG8320">
        <v>0.80674443595273604</v>
      </c>
      <c r="AH8320">
        <v>-23.312303441378099</v>
      </c>
      <c r="AI8320">
        <v>3.6185182304427702E-2</v>
      </c>
      <c r="AJ8320">
        <v>0.78121606160956403</v>
      </c>
      <c r="AK8320">
        <v>25.584608394260901</v>
      </c>
    </row>
    <row r="8321" spans="1:37" x14ac:dyDescent="0.2">
      <c r="A8321" t="s">
        <v>26850</v>
      </c>
      <c r="B8321">
        <v>94639494</v>
      </c>
      <c r="C8321">
        <v>94639784</v>
      </c>
      <c r="D8321">
        <v>291</v>
      </c>
      <c r="E8321" t="s">
        <v>27662</v>
      </c>
      <c r="F8321">
        <v>15</v>
      </c>
      <c r="G8321" t="s">
        <v>27663</v>
      </c>
      <c r="H8321" t="s">
        <v>30987</v>
      </c>
      <c r="I8321">
        <v>8</v>
      </c>
      <c r="J8321">
        <v>94637285</v>
      </c>
      <c r="K8321">
        <v>94639467</v>
      </c>
      <c r="L8321">
        <v>2183</v>
      </c>
      <c r="M8321">
        <v>2</v>
      </c>
      <c r="N8321">
        <v>100288748</v>
      </c>
      <c r="O8321" t="s">
        <v>27659</v>
      </c>
      <c r="P8321">
        <v>-27</v>
      </c>
      <c r="Q8321" t="s">
        <v>27660</v>
      </c>
      <c r="R8321" t="s">
        <v>27661</v>
      </c>
      <c r="S8321" t="s">
        <v>36682</v>
      </c>
      <c r="T8321" t="s">
        <v>40</v>
      </c>
      <c r="U8321" t="s">
        <v>40</v>
      </c>
      <c r="V8321">
        <v>0</v>
      </c>
      <c r="W8321">
        <v>0.123414495547065</v>
      </c>
      <c r="X8321">
        <v>0.704072456322962</v>
      </c>
      <c r="Y8321">
        <v>25.584608394260901</v>
      </c>
      <c r="Z8321">
        <v>0.48464167878831399</v>
      </c>
      <c r="AA8321">
        <v>0.84435025072159198</v>
      </c>
      <c r="AB8321">
        <v>23.348829313940499</v>
      </c>
      <c r="AC8321">
        <v>0.27780950890804001</v>
      </c>
      <c r="AD8321">
        <v>0.68253123924728298</v>
      </c>
      <c r="AE8321">
        <v>24.584608422931701</v>
      </c>
      <c r="AF8321">
        <v>0.501741946288212</v>
      </c>
      <c r="AG8321">
        <v>0.80674443595273604</v>
      </c>
      <c r="AH8321">
        <v>-23.312303441378099</v>
      </c>
      <c r="AI8321">
        <v>3.6185182304427702E-2</v>
      </c>
      <c r="AJ8321">
        <v>0.78121606160956403</v>
      </c>
      <c r="AK8321">
        <v>25.584608394260901</v>
      </c>
    </row>
    <row r="8322" spans="1:37" x14ac:dyDescent="0.2">
      <c r="A8322" t="s">
        <v>26850</v>
      </c>
      <c r="B8322">
        <v>94640312</v>
      </c>
      <c r="C8322">
        <v>94640467</v>
      </c>
      <c r="D8322">
        <v>156</v>
      </c>
      <c r="E8322" t="s">
        <v>27664</v>
      </c>
      <c r="F8322">
        <v>12</v>
      </c>
      <c r="G8322" t="s">
        <v>27665</v>
      </c>
      <c r="H8322" t="s">
        <v>30987</v>
      </c>
      <c r="I8322">
        <v>8</v>
      </c>
      <c r="J8322">
        <v>94641074</v>
      </c>
      <c r="K8322">
        <v>94707466</v>
      </c>
      <c r="L8322">
        <v>66393</v>
      </c>
      <c r="M8322">
        <v>1</v>
      </c>
      <c r="N8322">
        <v>54845</v>
      </c>
      <c r="O8322" t="s">
        <v>27666</v>
      </c>
      <c r="P8322">
        <v>-607</v>
      </c>
      <c r="Q8322" t="s">
        <v>27667</v>
      </c>
      <c r="R8322" t="s">
        <v>27668</v>
      </c>
      <c r="S8322" t="s">
        <v>36683</v>
      </c>
      <c r="T8322">
        <v>0.254431078355565</v>
      </c>
      <c r="U8322">
        <v>0.603102917160658</v>
      </c>
      <c r="V8322">
        <v>3.0899157854950201</v>
      </c>
      <c r="W8322">
        <v>0.21487136447640501</v>
      </c>
      <c r="X8322">
        <v>0.704072456322962</v>
      </c>
      <c r="Y8322">
        <v>2.1348931816546601</v>
      </c>
      <c r="Z8322">
        <v>0.43777911271820902</v>
      </c>
      <c r="AA8322">
        <v>0.84435025072159198</v>
      </c>
      <c r="AB8322">
        <v>2.4778698355961302</v>
      </c>
      <c r="AC8322">
        <v>0.267575244339531</v>
      </c>
      <c r="AD8322">
        <v>0.68253123924728298</v>
      </c>
      <c r="AE8322">
        <v>1.7768573035201001</v>
      </c>
      <c r="AF8322">
        <v>0.174595458387797</v>
      </c>
      <c r="AG8322">
        <v>0.68151250837662902</v>
      </c>
      <c r="AH8322">
        <v>2.3250240361695398</v>
      </c>
      <c r="AI8322">
        <v>0.29847433952700497</v>
      </c>
      <c r="AJ8322">
        <v>0.78121606160956403</v>
      </c>
      <c r="AK8322">
        <v>1.4026942514307199</v>
      </c>
    </row>
    <row r="8323" spans="1:37" x14ac:dyDescent="0.2">
      <c r="A8323" t="s">
        <v>26850</v>
      </c>
      <c r="B8323">
        <v>94640467</v>
      </c>
      <c r="C8323">
        <v>94640622</v>
      </c>
      <c r="D8323">
        <v>156</v>
      </c>
      <c r="E8323" t="s">
        <v>27669</v>
      </c>
      <c r="F8323">
        <v>14</v>
      </c>
      <c r="G8323" t="s">
        <v>27670</v>
      </c>
      <c r="H8323" t="s">
        <v>30987</v>
      </c>
      <c r="I8323">
        <v>8</v>
      </c>
      <c r="J8323">
        <v>94641074</v>
      </c>
      <c r="K8323">
        <v>94707466</v>
      </c>
      <c r="L8323">
        <v>66393</v>
      </c>
      <c r="M8323">
        <v>1</v>
      </c>
      <c r="N8323">
        <v>54845</v>
      </c>
      <c r="O8323" t="s">
        <v>27666</v>
      </c>
      <c r="P8323">
        <v>-452</v>
      </c>
      <c r="Q8323" t="s">
        <v>27667</v>
      </c>
      <c r="R8323" t="s">
        <v>27668</v>
      </c>
      <c r="S8323" t="s">
        <v>36683</v>
      </c>
      <c r="T8323">
        <v>0.254431078355565</v>
      </c>
      <c r="U8323">
        <v>0.603102917160658</v>
      </c>
      <c r="V8323">
        <v>3.23593605648712</v>
      </c>
      <c r="W8323">
        <v>0.21487136447640501</v>
      </c>
      <c r="X8323">
        <v>0.704072456322962</v>
      </c>
      <c r="Y8323">
        <v>2.09599474740779</v>
      </c>
      <c r="Z8323">
        <v>0.43777911271820902</v>
      </c>
      <c r="AA8323">
        <v>0.84435025072159198</v>
      </c>
      <c r="AB8323">
        <v>2.5935498704597801</v>
      </c>
      <c r="AC8323">
        <v>0.267575244339531</v>
      </c>
      <c r="AD8323">
        <v>0.68253123924728298</v>
      </c>
      <c r="AE8323">
        <v>1.7202310385766599</v>
      </c>
      <c r="AF8323">
        <v>0.174595458387797</v>
      </c>
      <c r="AG8323">
        <v>0.68151250837662902</v>
      </c>
      <c r="AH8323">
        <v>2.4710443071616401</v>
      </c>
      <c r="AI8323">
        <v>0.29847433952700497</v>
      </c>
      <c r="AJ8323">
        <v>0.78121606160956403</v>
      </c>
      <c r="AK8323">
        <v>1.42271994744505</v>
      </c>
    </row>
    <row r="8324" spans="1:37" x14ac:dyDescent="0.2">
      <c r="A8324" t="s">
        <v>26850</v>
      </c>
      <c r="B8324">
        <v>94640622</v>
      </c>
      <c r="C8324">
        <v>94640777</v>
      </c>
      <c r="D8324">
        <v>156</v>
      </c>
      <c r="E8324" t="s">
        <v>27671</v>
      </c>
      <c r="F8324">
        <v>7</v>
      </c>
      <c r="G8324" t="s">
        <v>27672</v>
      </c>
      <c r="H8324" t="s">
        <v>30987</v>
      </c>
      <c r="I8324">
        <v>8</v>
      </c>
      <c r="J8324">
        <v>94641074</v>
      </c>
      <c r="K8324">
        <v>94707466</v>
      </c>
      <c r="L8324">
        <v>66393</v>
      </c>
      <c r="M8324">
        <v>1</v>
      </c>
      <c r="N8324">
        <v>54845</v>
      </c>
      <c r="O8324" t="s">
        <v>27666</v>
      </c>
      <c r="P8324">
        <v>-297</v>
      </c>
      <c r="Q8324" t="s">
        <v>27667</v>
      </c>
      <c r="R8324" t="s">
        <v>27668</v>
      </c>
      <c r="S8324" t="s">
        <v>36683</v>
      </c>
      <c r="T8324">
        <v>0.254431078355565</v>
      </c>
      <c r="U8324">
        <v>0.603102917160658</v>
      </c>
      <c r="V8324">
        <v>3.23593605648712</v>
      </c>
      <c r="W8324">
        <v>0.23378313855274899</v>
      </c>
      <c r="X8324">
        <v>0.704072456322962</v>
      </c>
      <c r="Y8324">
        <v>1.9722965157629899</v>
      </c>
      <c r="Z8324">
        <v>0.43777911271820902</v>
      </c>
      <c r="AA8324">
        <v>0.84435025072159198</v>
      </c>
      <c r="AB8324">
        <v>2.5197262082793301</v>
      </c>
      <c r="AC8324">
        <v>0.28020126030095299</v>
      </c>
      <c r="AD8324">
        <v>0.68253123924728298</v>
      </c>
      <c r="AE8324">
        <v>1.6411985797708399</v>
      </c>
      <c r="AF8324">
        <v>0.164438489855599</v>
      </c>
      <c r="AG8324">
        <v>0.68151250837662902</v>
      </c>
      <c r="AH8324">
        <v>2.7446659182715201</v>
      </c>
      <c r="AI8324">
        <v>0.31269936738387499</v>
      </c>
      <c r="AJ8324">
        <v>0.78121606160956403</v>
      </c>
      <c r="AK8324">
        <v>1.2990217158002499</v>
      </c>
    </row>
    <row r="8325" spans="1:37" x14ac:dyDescent="0.2">
      <c r="A8325" t="s">
        <v>26850</v>
      </c>
      <c r="B8325">
        <v>94895781</v>
      </c>
      <c r="C8325">
        <v>94896026</v>
      </c>
      <c r="D8325">
        <v>246</v>
      </c>
      <c r="E8325" t="s">
        <v>27673</v>
      </c>
      <c r="F8325">
        <v>21</v>
      </c>
      <c r="G8325" t="s">
        <v>27674</v>
      </c>
      <c r="H8325" t="s">
        <v>30987</v>
      </c>
      <c r="I8325">
        <v>8</v>
      </c>
      <c r="J8325">
        <v>94895813</v>
      </c>
      <c r="K8325">
        <v>95058710</v>
      </c>
      <c r="L8325">
        <v>162898</v>
      </c>
      <c r="M8325">
        <v>1</v>
      </c>
      <c r="N8325">
        <v>137682</v>
      </c>
      <c r="O8325" t="s">
        <v>27675</v>
      </c>
      <c r="P8325">
        <v>0</v>
      </c>
      <c r="Q8325" t="s">
        <v>27676</v>
      </c>
      <c r="R8325" t="s">
        <v>27677</v>
      </c>
      <c r="S8325" t="s">
        <v>36684</v>
      </c>
      <c r="T8325">
        <v>0.152084254673993</v>
      </c>
      <c r="U8325">
        <v>0.603102917160658</v>
      </c>
      <c r="V8325">
        <v>25.333405968901399</v>
      </c>
      <c r="W8325">
        <v>0.20525741147413201</v>
      </c>
      <c r="X8325">
        <v>0.704072456322962</v>
      </c>
      <c r="Y8325">
        <v>-25.131772112850399</v>
      </c>
      <c r="Z8325">
        <v>0.306975110376564</v>
      </c>
      <c r="AA8325">
        <v>0.72610664078822296</v>
      </c>
      <c r="AB8325">
        <v>24.3699318773443</v>
      </c>
      <c r="AC8325">
        <v>7.0489011448141195E-2</v>
      </c>
      <c r="AD8325">
        <v>0.57684129297949804</v>
      </c>
      <c r="AE8325">
        <v>-25.131772112850399</v>
      </c>
      <c r="AF8325">
        <v>4.6407610929182198E-2</v>
      </c>
      <c r="AG8325">
        <v>0.476038960109122</v>
      </c>
      <c r="AH8325">
        <v>25.333405968901399</v>
      </c>
      <c r="AI8325">
        <v>0.35038410267202102</v>
      </c>
      <c r="AJ8325">
        <v>0.78121606160956403</v>
      </c>
      <c r="AK8325">
        <v>-24.2630166785464</v>
      </c>
    </row>
    <row r="8326" spans="1:37" x14ac:dyDescent="0.2">
      <c r="A8326" t="s">
        <v>26850</v>
      </c>
      <c r="B8326">
        <v>95557325</v>
      </c>
      <c r="C8326">
        <v>95557498</v>
      </c>
      <c r="D8326">
        <v>174</v>
      </c>
      <c r="E8326" t="s">
        <v>27678</v>
      </c>
      <c r="F8326">
        <v>2</v>
      </c>
      <c r="G8326" t="s">
        <v>4755</v>
      </c>
      <c r="H8326" t="s">
        <v>36685</v>
      </c>
      <c r="I8326">
        <v>8</v>
      </c>
      <c r="J8326">
        <v>95610664</v>
      </c>
      <c r="K8326">
        <v>95811254</v>
      </c>
      <c r="L8326">
        <v>200591</v>
      </c>
      <c r="M8326">
        <v>1</v>
      </c>
      <c r="N8326">
        <v>100616530</v>
      </c>
      <c r="O8326" t="s">
        <v>27679</v>
      </c>
      <c r="P8326">
        <v>-53166</v>
      </c>
      <c r="Q8326" t="s">
        <v>27680</v>
      </c>
      <c r="R8326" t="s">
        <v>27681</v>
      </c>
      <c r="S8326" t="s">
        <v>36686</v>
      </c>
      <c r="T8326">
        <v>0.49225373676955197</v>
      </c>
      <c r="U8326">
        <v>0.78288571403930396</v>
      </c>
      <c r="V8326">
        <v>0.73476993896327603</v>
      </c>
      <c r="W8326">
        <v>0.29993022680935</v>
      </c>
      <c r="X8326">
        <v>0.704072456322962</v>
      </c>
      <c r="Y8326">
        <v>-0.68765021977795804</v>
      </c>
      <c r="Z8326">
        <v>0.82373226483498596</v>
      </c>
      <c r="AA8326">
        <v>0.95308889196097202</v>
      </c>
      <c r="AB8326">
        <v>0.50040703037665801</v>
      </c>
      <c r="AC8326">
        <v>0.21223680503592601</v>
      </c>
      <c r="AD8326">
        <v>0.68253123924728298</v>
      </c>
      <c r="AE8326">
        <v>-0.84813625426346095</v>
      </c>
      <c r="AF8326">
        <v>0.34918023363124401</v>
      </c>
      <c r="AG8326">
        <v>0.74289508271920801</v>
      </c>
      <c r="AH8326">
        <v>0.63422111396121095</v>
      </c>
      <c r="AI8326">
        <v>0.50559445592487495</v>
      </c>
      <c r="AJ8326">
        <v>0.78121606160956403</v>
      </c>
      <c r="AK8326">
        <v>-0.30936002097804799</v>
      </c>
    </row>
    <row r="8327" spans="1:37" x14ac:dyDescent="0.2">
      <c r="A8327" t="s">
        <v>26850</v>
      </c>
      <c r="B8327">
        <v>95557498</v>
      </c>
      <c r="C8327">
        <v>95557671</v>
      </c>
      <c r="D8327">
        <v>174</v>
      </c>
      <c r="E8327" t="s">
        <v>27682</v>
      </c>
      <c r="F8327">
        <v>3</v>
      </c>
      <c r="G8327" t="s">
        <v>15157</v>
      </c>
      <c r="H8327" t="s">
        <v>36685</v>
      </c>
      <c r="I8327">
        <v>8</v>
      </c>
      <c r="J8327">
        <v>95610664</v>
      </c>
      <c r="K8327">
        <v>95811254</v>
      </c>
      <c r="L8327">
        <v>200591</v>
      </c>
      <c r="M8327">
        <v>1</v>
      </c>
      <c r="N8327">
        <v>100616530</v>
      </c>
      <c r="O8327" t="s">
        <v>27679</v>
      </c>
      <c r="P8327">
        <v>-52993</v>
      </c>
      <c r="Q8327" t="s">
        <v>27680</v>
      </c>
      <c r="R8327" t="s">
        <v>27681</v>
      </c>
      <c r="S8327" t="s">
        <v>36686</v>
      </c>
      <c r="T8327">
        <v>0.49225373676955197</v>
      </c>
      <c r="U8327">
        <v>0.78288571403930396</v>
      </c>
      <c r="V8327">
        <v>0.73476993896327603</v>
      </c>
      <c r="W8327">
        <v>0.29993022680935</v>
      </c>
      <c r="X8327">
        <v>0.704072456322962</v>
      </c>
      <c r="Y8327">
        <v>-0.68765021977795804</v>
      </c>
      <c r="Z8327">
        <v>0.82373226483498596</v>
      </c>
      <c r="AA8327">
        <v>0.95308889196097202</v>
      </c>
      <c r="AB8327">
        <v>0.50040703037665801</v>
      </c>
      <c r="AC8327">
        <v>0.21223680503592601</v>
      </c>
      <c r="AD8327">
        <v>0.68253123924728298</v>
      </c>
      <c r="AE8327">
        <v>-0.84813625426346095</v>
      </c>
      <c r="AF8327">
        <v>0.34918023363124401</v>
      </c>
      <c r="AG8327">
        <v>0.74289508271920801</v>
      </c>
      <c r="AH8327">
        <v>0.63422111396121095</v>
      </c>
      <c r="AI8327">
        <v>0.50559445592487495</v>
      </c>
      <c r="AJ8327">
        <v>0.78121606160956403</v>
      </c>
      <c r="AK8327">
        <v>-0.30936002097804799</v>
      </c>
    </row>
    <row r="8328" spans="1:37" x14ac:dyDescent="0.2">
      <c r="A8328" t="s">
        <v>26850</v>
      </c>
      <c r="B8328">
        <v>95557671</v>
      </c>
      <c r="C8328">
        <v>95557844</v>
      </c>
      <c r="D8328">
        <v>174</v>
      </c>
      <c r="E8328" t="s">
        <v>27683</v>
      </c>
      <c r="F8328">
        <v>5</v>
      </c>
      <c r="G8328" t="s">
        <v>27684</v>
      </c>
      <c r="H8328" t="s">
        <v>36685</v>
      </c>
      <c r="I8328">
        <v>8</v>
      </c>
      <c r="J8328">
        <v>95610664</v>
      </c>
      <c r="K8328">
        <v>95811254</v>
      </c>
      <c r="L8328">
        <v>200591</v>
      </c>
      <c r="M8328">
        <v>1</v>
      </c>
      <c r="N8328">
        <v>100616530</v>
      </c>
      <c r="O8328" t="s">
        <v>27679</v>
      </c>
      <c r="P8328">
        <v>-52820</v>
      </c>
      <c r="Q8328" t="s">
        <v>27680</v>
      </c>
      <c r="R8328" t="s">
        <v>27681</v>
      </c>
      <c r="S8328" t="s">
        <v>36686</v>
      </c>
      <c r="T8328">
        <v>0.49225373676955197</v>
      </c>
      <c r="U8328">
        <v>0.78288571403930396</v>
      </c>
      <c r="V8328">
        <v>0.64508832336772104</v>
      </c>
      <c r="W8328">
        <v>0.26244526214396702</v>
      </c>
      <c r="X8328">
        <v>0.704072456322962</v>
      </c>
      <c r="Y8328">
        <v>-0.71347312951700204</v>
      </c>
      <c r="Z8328">
        <v>0.877444473753768</v>
      </c>
      <c r="AA8328">
        <v>0.99859065356198096</v>
      </c>
      <c r="AB8328">
        <v>0.40925532719775198</v>
      </c>
      <c r="AC8328">
        <v>0.19462930920121599</v>
      </c>
      <c r="AD8328">
        <v>0.68253123924728298</v>
      </c>
      <c r="AE8328">
        <v>-0.82871499012059702</v>
      </c>
      <c r="AF8328">
        <v>0.32305931842143598</v>
      </c>
      <c r="AG8328">
        <v>0.70473078222419605</v>
      </c>
      <c r="AH8328">
        <v>0.59144499057049804</v>
      </c>
      <c r="AI8328">
        <v>0.451949179677125</v>
      </c>
      <c r="AJ8328">
        <v>0.78121606160956403</v>
      </c>
      <c r="AK8328">
        <v>-0.3571316781096</v>
      </c>
    </row>
    <row r="8329" spans="1:37" x14ac:dyDescent="0.2">
      <c r="A8329" t="s">
        <v>26850</v>
      </c>
      <c r="B8329">
        <v>95646836</v>
      </c>
      <c r="C8329">
        <v>95646988</v>
      </c>
      <c r="D8329">
        <v>153</v>
      </c>
      <c r="E8329" t="s">
        <v>27685</v>
      </c>
      <c r="F8329">
        <v>1</v>
      </c>
      <c r="G8329" t="s">
        <v>27686</v>
      </c>
      <c r="H8329" t="s">
        <v>36687</v>
      </c>
      <c r="I8329">
        <v>8</v>
      </c>
      <c r="J8329">
        <v>95610664</v>
      </c>
      <c r="K8329">
        <v>95811254</v>
      </c>
      <c r="L8329">
        <v>200591</v>
      </c>
      <c r="M8329">
        <v>1</v>
      </c>
      <c r="N8329">
        <v>100616530</v>
      </c>
      <c r="O8329" t="s">
        <v>27679</v>
      </c>
      <c r="P8329">
        <v>36172</v>
      </c>
      <c r="Q8329" t="s">
        <v>27680</v>
      </c>
      <c r="R8329" t="s">
        <v>27681</v>
      </c>
      <c r="S8329" t="s">
        <v>36686</v>
      </c>
      <c r="T8329">
        <v>0.97213403838398904</v>
      </c>
      <c r="U8329">
        <v>1</v>
      </c>
      <c r="V8329">
        <v>2.4572664640905901</v>
      </c>
      <c r="W8329">
        <v>0.20525741147413201</v>
      </c>
      <c r="X8329">
        <v>0.704072456322962</v>
      </c>
      <c r="Y8329">
        <v>-24.326174748340801</v>
      </c>
      <c r="Z8329">
        <v>0.69013698642955401</v>
      </c>
      <c r="AA8329">
        <v>0.84521697243271998</v>
      </c>
      <c r="AB8329">
        <v>1.4937924076112601</v>
      </c>
      <c r="AC8329">
        <v>7.0489011448141195E-2</v>
      </c>
      <c r="AD8329">
        <v>0.57684129297949804</v>
      </c>
      <c r="AE8329">
        <v>-24.326174748340801</v>
      </c>
      <c r="AF8329">
        <v>0.61410715005536498</v>
      </c>
      <c r="AG8329">
        <v>0.80674443595273604</v>
      </c>
      <c r="AH8329">
        <v>3.38687678318129</v>
      </c>
      <c r="AI8329">
        <v>0.35038410267202102</v>
      </c>
      <c r="AJ8329">
        <v>0.78121606160956403</v>
      </c>
      <c r="AK8329">
        <v>-23.457419338280999</v>
      </c>
    </row>
    <row r="8330" spans="1:37" x14ac:dyDescent="0.2">
      <c r="A8330" t="s">
        <v>26850</v>
      </c>
      <c r="B8330">
        <v>96117260</v>
      </c>
      <c r="C8330">
        <v>96117435</v>
      </c>
      <c r="D8330">
        <v>176</v>
      </c>
      <c r="E8330" t="s">
        <v>27687</v>
      </c>
      <c r="F8330">
        <v>3</v>
      </c>
      <c r="G8330" t="s">
        <v>21397</v>
      </c>
      <c r="H8330" t="s">
        <v>31000</v>
      </c>
      <c r="I8330">
        <v>8</v>
      </c>
      <c r="J8330">
        <v>96142333</v>
      </c>
      <c r="K8330">
        <v>96160806</v>
      </c>
      <c r="L8330">
        <v>18474</v>
      </c>
      <c r="M8330">
        <v>2</v>
      </c>
      <c r="N8330">
        <v>392255</v>
      </c>
      <c r="O8330" t="s">
        <v>27688</v>
      </c>
      <c r="P8330">
        <v>43371</v>
      </c>
      <c r="Q8330" t="s">
        <v>27689</v>
      </c>
      <c r="R8330" t="s">
        <v>27690</v>
      </c>
      <c r="S8330" t="s">
        <v>36688</v>
      </c>
      <c r="T8330">
        <v>0.76284234990629796</v>
      </c>
      <c r="U8330">
        <v>0.97948239336114695</v>
      </c>
      <c r="V8330">
        <v>0.93088435005866599</v>
      </c>
      <c r="W8330">
        <v>0.55312925020149095</v>
      </c>
      <c r="X8330">
        <v>0.85025771661781702</v>
      </c>
      <c r="Y8330">
        <v>-0.23371159175050801</v>
      </c>
      <c r="Z8330">
        <v>0.71897995245851498</v>
      </c>
      <c r="AA8330">
        <v>0.86308114850689799</v>
      </c>
      <c r="AB8330">
        <v>0.61716787243703097</v>
      </c>
      <c r="AC8330">
        <v>0.87527444662907905</v>
      </c>
      <c r="AD8330">
        <v>0.94068432309766403</v>
      </c>
      <c r="AE8330">
        <v>-0.45764283035033398</v>
      </c>
      <c r="AF8330">
        <v>0.90340848125096895</v>
      </c>
      <c r="AG8330">
        <v>1</v>
      </c>
      <c r="AH8330">
        <v>0.83692877554114997</v>
      </c>
      <c r="AI8330">
        <v>0.451949179677125</v>
      </c>
      <c r="AJ8330">
        <v>0.78121606160956403</v>
      </c>
      <c r="AK8330">
        <v>4.9570788372864598E-2</v>
      </c>
    </row>
    <row r="8331" spans="1:37" x14ac:dyDescent="0.2">
      <c r="A8331" t="s">
        <v>26850</v>
      </c>
      <c r="B8331">
        <v>96117435</v>
      </c>
      <c r="C8331">
        <v>96117610</v>
      </c>
      <c r="D8331">
        <v>176</v>
      </c>
      <c r="E8331" t="s">
        <v>27691</v>
      </c>
      <c r="F8331">
        <v>2</v>
      </c>
      <c r="G8331" t="s">
        <v>27692</v>
      </c>
      <c r="H8331" t="s">
        <v>31000</v>
      </c>
      <c r="I8331">
        <v>8</v>
      </c>
      <c r="J8331">
        <v>96142333</v>
      </c>
      <c r="K8331">
        <v>96160806</v>
      </c>
      <c r="L8331">
        <v>18474</v>
      </c>
      <c r="M8331">
        <v>2</v>
      </c>
      <c r="N8331">
        <v>392255</v>
      </c>
      <c r="O8331" t="s">
        <v>27688</v>
      </c>
      <c r="P8331">
        <v>43196</v>
      </c>
      <c r="Q8331" t="s">
        <v>27689</v>
      </c>
      <c r="R8331" t="s">
        <v>27690</v>
      </c>
      <c r="S8331" t="s">
        <v>36688</v>
      </c>
      <c r="T8331">
        <v>0.76284234990629796</v>
      </c>
      <c r="U8331">
        <v>0.97948239336114695</v>
      </c>
      <c r="V8331">
        <v>0.93088435005866599</v>
      </c>
      <c r="W8331">
        <v>0.55312925020149095</v>
      </c>
      <c r="X8331">
        <v>0.85025771661781702</v>
      </c>
      <c r="Y8331">
        <v>-0.23371159175050801</v>
      </c>
      <c r="Z8331">
        <v>0.71897995245851498</v>
      </c>
      <c r="AA8331">
        <v>0.86308114850689799</v>
      </c>
      <c r="AB8331">
        <v>0.61716787243703097</v>
      </c>
      <c r="AC8331">
        <v>0.87527444662907905</v>
      </c>
      <c r="AD8331">
        <v>0.94068432309766403</v>
      </c>
      <c r="AE8331">
        <v>-0.45764283035033398</v>
      </c>
      <c r="AF8331">
        <v>0.90340848125096895</v>
      </c>
      <c r="AG8331">
        <v>1</v>
      </c>
      <c r="AH8331">
        <v>0.83692877554114997</v>
      </c>
      <c r="AI8331">
        <v>0.451949179677125</v>
      </c>
      <c r="AJ8331">
        <v>0.78121606160956403</v>
      </c>
      <c r="AK8331">
        <v>4.9570788372864598E-2</v>
      </c>
    </row>
    <row r="8332" spans="1:37" x14ac:dyDescent="0.2">
      <c r="A8332" t="s">
        <v>26850</v>
      </c>
      <c r="B8332">
        <v>96743594</v>
      </c>
      <c r="C8332">
        <v>96743756</v>
      </c>
      <c r="D8332">
        <v>163</v>
      </c>
      <c r="E8332" t="s">
        <v>27693</v>
      </c>
      <c r="F8332">
        <v>1</v>
      </c>
      <c r="G8332" t="s">
        <v>27694</v>
      </c>
      <c r="H8332" t="s">
        <v>36689</v>
      </c>
      <c r="I8332">
        <v>8</v>
      </c>
      <c r="J8332">
        <v>96732292</v>
      </c>
      <c r="K8332">
        <v>96785328</v>
      </c>
      <c r="L8332">
        <v>53037</v>
      </c>
      <c r="M8332">
        <v>1</v>
      </c>
      <c r="N8332">
        <v>10404</v>
      </c>
      <c r="O8332" t="s">
        <v>27695</v>
      </c>
      <c r="P8332">
        <v>11302</v>
      </c>
      <c r="Q8332" t="s">
        <v>27696</v>
      </c>
      <c r="R8332" t="s">
        <v>27697</v>
      </c>
      <c r="S8332" t="s">
        <v>36690</v>
      </c>
      <c r="T8332">
        <v>0.32911398597860803</v>
      </c>
      <c r="U8332">
        <v>0.603102917160658</v>
      </c>
      <c r="V8332">
        <v>23.576771453417599</v>
      </c>
      <c r="W8332">
        <v>0.89107655920673101</v>
      </c>
      <c r="X8332">
        <v>0.95159051474143896</v>
      </c>
      <c r="Y8332">
        <v>2.07921672714826</v>
      </c>
      <c r="Z8332">
        <v>0.306975110376564</v>
      </c>
      <c r="AA8332">
        <v>0.72610664078822296</v>
      </c>
      <c r="AB8332">
        <v>22.976706606491302</v>
      </c>
      <c r="AC8332">
        <v>0.75388744886274095</v>
      </c>
      <c r="AD8332">
        <v>0.87989882095915395</v>
      </c>
      <c r="AE8332">
        <v>1.0792168366907799</v>
      </c>
      <c r="AF8332">
        <v>0.61410715005536498</v>
      </c>
      <c r="AG8332">
        <v>0.80674443595273604</v>
      </c>
      <c r="AH8332">
        <v>2.8035819481550899</v>
      </c>
      <c r="AI8332">
        <v>0.56157887380500204</v>
      </c>
      <c r="AJ8332">
        <v>0.78121606160956403</v>
      </c>
      <c r="AK8332">
        <v>2.94797181147251</v>
      </c>
    </row>
    <row r="8333" spans="1:37" x14ac:dyDescent="0.2">
      <c r="A8333" t="s">
        <v>26850</v>
      </c>
      <c r="B8333">
        <v>96743756</v>
      </c>
      <c r="C8333">
        <v>96743918</v>
      </c>
      <c r="D8333">
        <v>163</v>
      </c>
      <c r="E8333" t="s">
        <v>27698</v>
      </c>
      <c r="F8333">
        <v>2</v>
      </c>
      <c r="G8333" t="s">
        <v>27699</v>
      </c>
      <c r="H8333" t="s">
        <v>36689</v>
      </c>
      <c r="I8333">
        <v>8</v>
      </c>
      <c r="J8333">
        <v>96732292</v>
      </c>
      <c r="K8333">
        <v>96785328</v>
      </c>
      <c r="L8333">
        <v>53037</v>
      </c>
      <c r="M8333">
        <v>1</v>
      </c>
      <c r="N8333">
        <v>10404</v>
      </c>
      <c r="O8333" t="s">
        <v>27695</v>
      </c>
      <c r="P8333">
        <v>11464</v>
      </c>
      <c r="Q8333" t="s">
        <v>27696</v>
      </c>
      <c r="R8333" t="s">
        <v>27697</v>
      </c>
      <c r="S8333" t="s">
        <v>36690</v>
      </c>
      <c r="T8333">
        <v>0.32911398597860803</v>
      </c>
      <c r="U8333">
        <v>0.603102917160658</v>
      </c>
      <c r="V8333">
        <v>23.576771453417599</v>
      </c>
      <c r="W8333">
        <v>0.89107655920673101</v>
      </c>
      <c r="X8333">
        <v>0.95159051474143896</v>
      </c>
      <c r="Y8333">
        <v>2.07921672714826</v>
      </c>
      <c r="Z8333">
        <v>0.306975110376564</v>
      </c>
      <c r="AA8333">
        <v>0.72610664078822296</v>
      </c>
      <c r="AB8333">
        <v>22.976706606491302</v>
      </c>
      <c r="AC8333">
        <v>0.75388744886274095</v>
      </c>
      <c r="AD8333">
        <v>0.87989882095915395</v>
      </c>
      <c r="AE8333">
        <v>1.0792168366907799</v>
      </c>
      <c r="AF8333">
        <v>0.61410715005536498</v>
      </c>
      <c r="AG8333">
        <v>0.80674443595273604</v>
      </c>
      <c r="AH8333">
        <v>2.8035819481550899</v>
      </c>
      <c r="AI8333">
        <v>0.56157887380500204</v>
      </c>
      <c r="AJ8333">
        <v>0.78121606160956403</v>
      </c>
      <c r="AK8333">
        <v>2.94797181147251</v>
      </c>
    </row>
    <row r="8334" spans="1:37" x14ac:dyDescent="0.2">
      <c r="A8334" t="s">
        <v>26850</v>
      </c>
      <c r="B8334">
        <v>97296055</v>
      </c>
      <c r="C8334">
        <v>97296216</v>
      </c>
      <c r="D8334">
        <v>162</v>
      </c>
      <c r="E8334" t="s">
        <v>27700</v>
      </c>
      <c r="F8334">
        <v>1</v>
      </c>
      <c r="G8334" t="s">
        <v>27701</v>
      </c>
      <c r="H8334" t="s">
        <v>31000</v>
      </c>
      <c r="I8334">
        <v>8</v>
      </c>
      <c r="J8334">
        <v>97273488</v>
      </c>
      <c r="K8334">
        <v>97277928</v>
      </c>
      <c r="L8334">
        <v>4441</v>
      </c>
      <c r="M8334">
        <v>2</v>
      </c>
      <c r="N8334">
        <v>85453</v>
      </c>
      <c r="O8334" t="s">
        <v>27702</v>
      </c>
      <c r="P8334">
        <v>-18127</v>
      </c>
      <c r="Q8334" t="s">
        <v>27703</v>
      </c>
      <c r="R8334" t="s">
        <v>27704</v>
      </c>
      <c r="S8334" t="s">
        <v>36691</v>
      </c>
      <c r="T8334">
        <v>0.59957971373498997</v>
      </c>
      <c r="U8334">
        <v>0.82125442047224695</v>
      </c>
      <c r="V8334">
        <v>0.52857903243064897</v>
      </c>
      <c r="W8334">
        <v>0.66962812605271804</v>
      </c>
      <c r="X8334">
        <v>0.95159051474143896</v>
      </c>
      <c r="Y8334">
        <v>-0.22887582706645099</v>
      </c>
      <c r="Z8334">
        <v>0.76854916080507996</v>
      </c>
      <c r="AA8334">
        <v>0.90581461158591803</v>
      </c>
      <c r="AB8334">
        <v>0.32548140287807498</v>
      </c>
      <c r="AC8334">
        <v>0.68866174111015599</v>
      </c>
      <c r="AD8334">
        <v>0.87989882095915395</v>
      </c>
      <c r="AE8334">
        <v>-0.46602699433853201</v>
      </c>
      <c r="AF8334">
        <v>0.52264034362529399</v>
      </c>
      <c r="AG8334">
        <v>0.80674443595273604</v>
      </c>
      <c r="AH8334">
        <v>0.492249314379685</v>
      </c>
      <c r="AI8334">
        <v>0.733332784929416</v>
      </c>
      <c r="AJ8334">
        <v>0.90005663855905105</v>
      </c>
      <c r="AK8334">
        <v>6.3405063082225502E-2</v>
      </c>
    </row>
    <row r="8335" spans="1:37" x14ac:dyDescent="0.2">
      <c r="A8335" t="s">
        <v>26850</v>
      </c>
      <c r="B8335">
        <v>97296216</v>
      </c>
      <c r="C8335">
        <v>97296377</v>
      </c>
      <c r="D8335">
        <v>162</v>
      </c>
      <c r="E8335" t="s">
        <v>27705</v>
      </c>
      <c r="F8335">
        <v>4</v>
      </c>
      <c r="G8335" t="s">
        <v>14903</v>
      </c>
      <c r="H8335" t="s">
        <v>31000</v>
      </c>
      <c r="I8335">
        <v>8</v>
      </c>
      <c r="J8335">
        <v>97273488</v>
      </c>
      <c r="K8335">
        <v>97277928</v>
      </c>
      <c r="L8335">
        <v>4441</v>
      </c>
      <c r="M8335">
        <v>2</v>
      </c>
      <c r="N8335">
        <v>85453</v>
      </c>
      <c r="O8335" t="s">
        <v>27702</v>
      </c>
      <c r="P8335">
        <v>-18288</v>
      </c>
      <c r="Q8335" t="s">
        <v>27703</v>
      </c>
      <c r="R8335" t="s">
        <v>27704</v>
      </c>
      <c r="S8335" t="s">
        <v>36691</v>
      </c>
      <c r="T8335">
        <v>0.59957971373498997</v>
      </c>
      <c r="U8335">
        <v>0.82125442047224695</v>
      </c>
      <c r="V8335">
        <v>0.52857903243064897</v>
      </c>
      <c r="W8335">
        <v>0.66962812605271804</v>
      </c>
      <c r="X8335">
        <v>0.95159051474143896</v>
      </c>
      <c r="Y8335">
        <v>-0.22887582706645099</v>
      </c>
      <c r="Z8335">
        <v>0.76854916080507996</v>
      </c>
      <c r="AA8335">
        <v>0.90581461158591803</v>
      </c>
      <c r="AB8335">
        <v>0.32548140287807498</v>
      </c>
      <c r="AC8335">
        <v>0.68866174111015599</v>
      </c>
      <c r="AD8335">
        <v>0.87989882095915395</v>
      </c>
      <c r="AE8335">
        <v>-0.46602699433853201</v>
      </c>
      <c r="AF8335">
        <v>0.52264034362529399</v>
      </c>
      <c r="AG8335">
        <v>0.80674443595273604</v>
      </c>
      <c r="AH8335">
        <v>0.492249314379685</v>
      </c>
      <c r="AI8335">
        <v>0.733332784929416</v>
      </c>
      <c r="AJ8335">
        <v>0.90005663855905105</v>
      </c>
      <c r="AK8335">
        <v>6.3405063082225502E-2</v>
      </c>
    </row>
    <row r="8336" spans="1:37" x14ac:dyDescent="0.2">
      <c r="A8336" t="s">
        <v>26850</v>
      </c>
      <c r="B8336">
        <v>97296377</v>
      </c>
      <c r="C8336">
        <v>97296538</v>
      </c>
      <c r="D8336">
        <v>162</v>
      </c>
      <c r="E8336" t="s">
        <v>27706</v>
      </c>
      <c r="F8336">
        <v>1</v>
      </c>
      <c r="G8336" t="s">
        <v>27707</v>
      </c>
      <c r="H8336" t="s">
        <v>31000</v>
      </c>
      <c r="I8336">
        <v>8</v>
      </c>
      <c r="J8336">
        <v>97273488</v>
      </c>
      <c r="K8336">
        <v>97277928</v>
      </c>
      <c r="L8336">
        <v>4441</v>
      </c>
      <c r="M8336">
        <v>2</v>
      </c>
      <c r="N8336">
        <v>85453</v>
      </c>
      <c r="O8336" t="s">
        <v>27702</v>
      </c>
      <c r="P8336">
        <v>-18449</v>
      </c>
      <c r="Q8336" t="s">
        <v>27703</v>
      </c>
      <c r="R8336" t="s">
        <v>27704</v>
      </c>
      <c r="S8336" t="s">
        <v>36691</v>
      </c>
      <c r="T8336">
        <v>0.59957971373498997</v>
      </c>
      <c r="U8336">
        <v>0.82125442047224695</v>
      </c>
      <c r="V8336">
        <v>0.441705028872869</v>
      </c>
      <c r="W8336">
        <v>0.66962812605271804</v>
      </c>
      <c r="X8336">
        <v>0.95159051474143896</v>
      </c>
      <c r="Y8336">
        <v>-0.34162692782557302</v>
      </c>
      <c r="Z8336">
        <v>0.76854916080507996</v>
      </c>
      <c r="AA8336">
        <v>0.90581461158591803</v>
      </c>
      <c r="AB8336">
        <v>0.274830772915238</v>
      </c>
      <c r="AC8336">
        <v>0.68866174111015599</v>
      </c>
      <c r="AD8336">
        <v>0.87989882095915395</v>
      </c>
      <c r="AE8336">
        <v>-0.53140372799893099</v>
      </c>
      <c r="AF8336">
        <v>0.52264034362529399</v>
      </c>
      <c r="AG8336">
        <v>0.80674443595273604</v>
      </c>
      <c r="AH8336">
        <v>0.40537531082190598</v>
      </c>
      <c r="AI8336">
        <v>0.733332784929416</v>
      </c>
      <c r="AJ8336">
        <v>0.90005663855905105</v>
      </c>
      <c r="AK8336">
        <v>-4.93460376768965E-2</v>
      </c>
    </row>
    <row r="8337" spans="1:37" x14ac:dyDescent="0.2">
      <c r="A8337" t="s">
        <v>26850</v>
      </c>
      <c r="B8337">
        <v>98085575</v>
      </c>
      <c r="C8337">
        <v>98085730</v>
      </c>
      <c r="D8337">
        <v>156</v>
      </c>
      <c r="E8337" t="s">
        <v>27708</v>
      </c>
      <c r="F8337">
        <v>1</v>
      </c>
      <c r="G8337" t="s">
        <v>27709</v>
      </c>
      <c r="H8337" t="s">
        <v>36692</v>
      </c>
      <c r="I8337">
        <v>8</v>
      </c>
      <c r="J8337">
        <v>98102619</v>
      </c>
      <c r="K8337">
        <v>98106631</v>
      </c>
      <c r="L8337">
        <v>4013</v>
      </c>
      <c r="M8337">
        <v>2</v>
      </c>
      <c r="N8337">
        <v>10247</v>
      </c>
      <c r="O8337" t="s">
        <v>27710</v>
      </c>
      <c r="P8337">
        <v>20901</v>
      </c>
      <c r="Q8337" t="s">
        <v>27711</v>
      </c>
      <c r="R8337" t="s">
        <v>27712</v>
      </c>
      <c r="S8337" t="s">
        <v>36693</v>
      </c>
      <c r="T8337">
        <v>0.583211159830616</v>
      </c>
      <c r="U8337">
        <v>0.81360520874211995</v>
      </c>
      <c r="V8337">
        <v>0.36599993791695201</v>
      </c>
      <c r="W8337">
        <v>0.69201225521665499</v>
      </c>
      <c r="X8337">
        <v>0.95159051474143896</v>
      </c>
      <c r="Y8337">
        <v>-0.77200841498600903</v>
      </c>
      <c r="Z8337">
        <v>0.72004451969238803</v>
      </c>
      <c r="AA8337">
        <v>0.86308114850689799</v>
      </c>
      <c r="AB8337">
        <v>-0.358036464068752</v>
      </c>
      <c r="AC8337">
        <v>0.615069744472027</v>
      </c>
      <c r="AD8337">
        <v>0.87989882095915395</v>
      </c>
      <c r="AE8337">
        <v>-0.71751065416781801</v>
      </c>
      <c r="AF8337">
        <v>0.47948624871920598</v>
      </c>
      <c r="AG8337">
        <v>0.80674443595273604</v>
      </c>
      <c r="AH8337">
        <v>1.0068547757545101</v>
      </c>
      <c r="AI8337">
        <v>0.78546927494779295</v>
      </c>
      <c r="AJ8337">
        <v>0.92808185275216604</v>
      </c>
      <c r="AK8337">
        <v>-0.50827770880686995</v>
      </c>
    </row>
    <row r="8338" spans="1:37" x14ac:dyDescent="0.2">
      <c r="A8338" t="s">
        <v>26850</v>
      </c>
      <c r="B8338">
        <v>98814278</v>
      </c>
      <c r="C8338">
        <v>98814433</v>
      </c>
      <c r="D8338">
        <v>156</v>
      </c>
      <c r="E8338" t="s">
        <v>27713</v>
      </c>
      <c r="F8338">
        <v>4</v>
      </c>
      <c r="G8338" t="s">
        <v>27714</v>
      </c>
      <c r="H8338" t="s">
        <v>36694</v>
      </c>
      <c r="I8338">
        <v>8</v>
      </c>
      <c r="J8338">
        <v>98579696</v>
      </c>
      <c r="K8338">
        <v>98825646</v>
      </c>
      <c r="L8338">
        <v>245951</v>
      </c>
      <c r="M8338">
        <v>2</v>
      </c>
      <c r="N8338">
        <v>6788</v>
      </c>
      <c r="O8338" t="s">
        <v>27715</v>
      </c>
      <c r="P8338">
        <v>11213</v>
      </c>
      <c r="Q8338" t="s">
        <v>27716</v>
      </c>
      <c r="R8338" t="s">
        <v>27717</v>
      </c>
      <c r="S8338" t="s">
        <v>36695</v>
      </c>
      <c r="T8338">
        <v>0.97213403838398904</v>
      </c>
      <c r="U8338">
        <v>1</v>
      </c>
      <c r="V8338">
        <v>1.2463546224003701</v>
      </c>
      <c r="W8338">
        <v>0.427323497058756</v>
      </c>
      <c r="X8338">
        <v>0.73460997439807996</v>
      </c>
      <c r="Y8338">
        <v>-0.78751708144645904</v>
      </c>
      <c r="Z8338">
        <v>0.66713806400786302</v>
      </c>
      <c r="AA8338">
        <v>0.84521697243271998</v>
      </c>
      <c r="AB8338">
        <v>1.1378043120527701</v>
      </c>
      <c r="AC8338">
        <v>0.122775156056933</v>
      </c>
      <c r="AD8338">
        <v>0.68253123924728298</v>
      </c>
      <c r="AE8338">
        <v>-1.7875169861706699</v>
      </c>
      <c r="AF8338">
        <v>0.77173648502780101</v>
      </c>
      <c r="AG8338">
        <v>0.88417364479730298</v>
      </c>
      <c r="AH8338">
        <v>0.67662904416807002</v>
      </c>
      <c r="AI8338">
        <v>0.81350599864527495</v>
      </c>
      <c r="AJ8338">
        <v>0.94390293416205995</v>
      </c>
      <c r="AK8338">
        <v>8.1238339677681598E-2</v>
      </c>
    </row>
    <row r="8339" spans="1:37" x14ac:dyDescent="0.2">
      <c r="A8339" t="s">
        <v>26850</v>
      </c>
      <c r="B8339">
        <v>98814433</v>
      </c>
      <c r="C8339">
        <v>98814588</v>
      </c>
      <c r="D8339">
        <v>156</v>
      </c>
      <c r="E8339" t="s">
        <v>27718</v>
      </c>
      <c r="F8339">
        <v>2</v>
      </c>
      <c r="G8339" t="s">
        <v>27719</v>
      </c>
      <c r="H8339" t="s">
        <v>36694</v>
      </c>
      <c r="I8339">
        <v>8</v>
      </c>
      <c r="J8339">
        <v>98579696</v>
      </c>
      <c r="K8339">
        <v>98825646</v>
      </c>
      <c r="L8339">
        <v>245951</v>
      </c>
      <c r="M8339">
        <v>2</v>
      </c>
      <c r="N8339">
        <v>6788</v>
      </c>
      <c r="O8339" t="s">
        <v>27715</v>
      </c>
      <c r="P8339">
        <v>11058</v>
      </c>
      <c r="Q8339" t="s">
        <v>27716</v>
      </c>
      <c r="R8339" t="s">
        <v>27717</v>
      </c>
      <c r="S8339" t="s">
        <v>36695</v>
      </c>
      <c r="T8339">
        <v>0.97213403838398904</v>
      </c>
      <c r="U8339">
        <v>1</v>
      </c>
      <c r="V8339">
        <v>1.3718854983942701</v>
      </c>
      <c r="W8339">
        <v>0.427323497058756</v>
      </c>
      <c r="X8339">
        <v>0.73460997439807996</v>
      </c>
      <c r="Y8339">
        <v>-0.87118337099689902</v>
      </c>
      <c r="Z8339">
        <v>0.66713806400786302</v>
      </c>
      <c r="AA8339">
        <v>0.84521697243271998</v>
      </c>
      <c r="AB8339">
        <v>1.2085551421876699</v>
      </c>
      <c r="AC8339">
        <v>0.122775156056933</v>
      </c>
      <c r="AD8339">
        <v>0.68253123924728298</v>
      </c>
      <c r="AE8339">
        <v>-1.87118327572111</v>
      </c>
      <c r="AF8339">
        <v>0.77173648502780101</v>
      </c>
      <c r="AG8339">
        <v>0.88417364479730298</v>
      </c>
      <c r="AH8339">
        <v>0.80215992016196702</v>
      </c>
      <c r="AI8339">
        <v>0.81350599864527495</v>
      </c>
      <c r="AJ8339">
        <v>0.94390293416205995</v>
      </c>
      <c r="AK8339">
        <v>-2.4279473036299499E-3</v>
      </c>
    </row>
    <row r="8340" spans="1:37" x14ac:dyDescent="0.2">
      <c r="A8340" t="s">
        <v>26850</v>
      </c>
      <c r="B8340">
        <v>100157935</v>
      </c>
      <c r="C8340">
        <v>100158207</v>
      </c>
      <c r="D8340">
        <v>273</v>
      </c>
      <c r="E8340" t="s">
        <v>27720</v>
      </c>
      <c r="F8340">
        <v>29</v>
      </c>
      <c r="G8340" t="s">
        <v>27721</v>
      </c>
      <c r="H8340" t="s">
        <v>30987</v>
      </c>
      <c r="I8340">
        <v>8</v>
      </c>
      <c r="J8340">
        <v>100158035</v>
      </c>
      <c r="K8340">
        <v>100241903</v>
      </c>
      <c r="L8340">
        <v>83869</v>
      </c>
      <c r="M8340">
        <v>1</v>
      </c>
      <c r="N8340">
        <v>6674</v>
      </c>
      <c r="O8340" t="s">
        <v>27722</v>
      </c>
      <c r="P8340">
        <v>0</v>
      </c>
      <c r="Q8340" t="s">
        <v>27723</v>
      </c>
      <c r="R8340" t="s">
        <v>27724</v>
      </c>
      <c r="S8340" t="s">
        <v>36696</v>
      </c>
      <c r="T8340">
        <v>0.32911398597860803</v>
      </c>
      <c r="U8340">
        <v>0.603102917160658</v>
      </c>
      <c r="V8340">
        <v>24.373456506278298</v>
      </c>
      <c r="W8340">
        <v>0.123414495547065</v>
      </c>
      <c r="X8340">
        <v>0.704072456322962</v>
      </c>
      <c r="Y8340">
        <v>25.293660239110402</v>
      </c>
      <c r="Z8340">
        <v>0.48464167878831399</v>
      </c>
      <c r="AA8340">
        <v>0.84435025072159198</v>
      </c>
      <c r="AB8340">
        <v>23.409982445363799</v>
      </c>
      <c r="AC8340">
        <v>0.27780950890804001</v>
      </c>
      <c r="AD8340">
        <v>0.68253123924728298</v>
      </c>
      <c r="AE8340">
        <v>24.293660274187602</v>
      </c>
      <c r="AF8340">
        <v>0.16793847098801201</v>
      </c>
      <c r="AG8340">
        <v>0.68151250837662902</v>
      </c>
      <c r="AH8340">
        <v>24.373456506278298</v>
      </c>
      <c r="AI8340">
        <v>3.6185182304427702E-2</v>
      </c>
      <c r="AJ8340">
        <v>0.78121606160956403</v>
      </c>
      <c r="AK8340">
        <v>25.293660239110402</v>
      </c>
    </row>
    <row r="8341" spans="1:37" x14ac:dyDescent="0.2">
      <c r="A8341" t="s">
        <v>26850</v>
      </c>
      <c r="B8341">
        <v>100158369</v>
      </c>
      <c r="C8341">
        <v>100158659</v>
      </c>
      <c r="D8341">
        <v>291</v>
      </c>
      <c r="E8341" t="s">
        <v>27725</v>
      </c>
      <c r="F8341">
        <v>17</v>
      </c>
      <c r="G8341" t="s">
        <v>27726</v>
      </c>
      <c r="H8341" t="s">
        <v>30987</v>
      </c>
      <c r="I8341">
        <v>8</v>
      </c>
      <c r="J8341">
        <v>100158587</v>
      </c>
      <c r="K8341">
        <v>100241904</v>
      </c>
      <c r="L8341">
        <v>83318</v>
      </c>
      <c r="M8341">
        <v>1</v>
      </c>
      <c r="N8341">
        <v>6674</v>
      </c>
      <c r="O8341" t="s">
        <v>27727</v>
      </c>
      <c r="P8341">
        <v>0</v>
      </c>
      <c r="Q8341" t="s">
        <v>27723</v>
      </c>
      <c r="R8341" t="s">
        <v>27724</v>
      </c>
      <c r="S8341" t="s">
        <v>36696</v>
      </c>
      <c r="T8341">
        <v>0.32911398597860803</v>
      </c>
      <c r="U8341">
        <v>0.603102917160658</v>
      </c>
      <c r="V8341">
        <v>24.373456506278298</v>
      </c>
      <c r="W8341">
        <v>0.123414495547065</v>
      </c>
      <c r="X8341">
        <v>0.704072456322962</v>
      </c>
      <c r="Y8341">
        <v>25.293660239110402</v>
      </c>
      <c r="Z8341">
        <v>0.48464167878831399</v>
      </c>
      <c r="AA8341">
        <v>0.84435025072159198</v>
      </c>
      <c r="AB8341">
        <v>23.409982445363799</v>
      </c>
      <c r="AC8341">
        <v>0.27780950890804001</v>
      </c>
      <c r="AD8341">
        <v>0.68253123924728298</v>
      </c>
      <c r="AE8341">
        <v>24.293660274187602</v>
      </c>
      <c r="AF8341">
        <v>0.16793847098801201</v>
      </c>
      <c r="AG8341">
        <v>0.68151250837662902</v>
      </c>
      <c r="AH8341">
        <v>24.373456506278298</v>
      </c>
      <c r="AI8341">
        <v>3.6185182304427702E-2</v>
      </c>
      <c r="AJ8341">
        <v>0.78121606160956403</v>
      </c>
      <c r="AK8341">
        <v>25.293660239110402</v>
      </c>
    </row>
    <row r="8342" spans="1:37" x14ac:dyDescent="0.2">
      <c r="A8342" t="s">
        <v>26850</v>
      </c>
      <c r="B8342">
        <v>100494715</v>
      </c>
      <c r="C8342">
        <v>100494872</v>
      </c>
      <c r="D8342">
        <v>158</v>
      </c>
      <c r="E8342" t="s">
        <v>27728</v>
      </c>
      <c r="F8342">
        <v>3</v>
      </c>
      <c r="G8342" t="s">
        <v>27729</v>
      </c>
      <c r="H8342" t="s">
        <v>36697</v>
      </c>
      <c r="I8342">
        <v>8</v>
      </c>
      <c r="J8342">
        <v>100475673</v>
      </c>
      <c r="K8342">
        <v>100501148</v>
      </c>
      <c r="L8342">
        <v>25476</v>
      </c>
      <c r="M8342">
        <v>1</v>
      </c>
      <c r="N8342">
        <v>105375670</v>
      </c>
      <c r="O8342" t="s">
        <v>27730</v>
      </c>
      <c r="P8342">
        <v>19042</v>
      </c>
      <c r="Q8342" t="s">
        <v>40</v>
      </c>
      <c r="R8342" t="s">
        <v>27731</v>
      </c>
      <c r="S8342" t="s">
        <v>36698</v>
      </c>
      <c r="T8342">
        <v>1</v>
      </c>
      <c r="U8342">
        <v>1</v>
      </c>
      <c r="V8342">
        <v>-2.8493082825876499</v>
      </c>
      <c r="W8342">
        <v>0.123414495547065</v>
      </c>
      <c r="X8342">
        <v>0.704072456322962</v>
      </c>
      <c r="Y8342">
        <v>23.956208965449399</v>
      </c>
      <c r="Z8342">
        <v>0.96726857278496403</v>
      </c>
      <c r="AA8342">
        <v>0.99919698600769702</v>
      </c>
      <c r="AB8342">
        <v>-0.51638189703136095</v>
      </c>
      <c r="AC8342">
        <v>0.17695932866387601</v>
      </c>
      <c r="AD8342">
        <v>0.68253123924728298</v>
      </c>
      <c r="AE8342">
        <v>23.7801179191632</v>
      </c>
      <c r="AF8342">
        <v>0.98343762640780896</v>
      </c>
      <c r="AG8342">
        <v>1</v>
      </c>
      <c r="AH8342">
        <v>-3.0348748783749802</v>
      </c>
      <c r="AI8342">
        <v>0.183554312780425</v>
      </c>
      <c r="AJ8342">
        <v>0.78121606160956403</v>
      </c>
      <c r="AK8342">
        <v>1.52109258787623</v>
      </c>
    </row>
    <row r="8343" spans="1:37" x14ac:dyDescent="0.2">
      <c r="A8343" t="s">
        <v>26850</v>
      </c>
      <c r="B8343">
        <v>100494872</v>
      </c>
      <c r="C8343">
        <v>100495029</v>
      </c>
      <c r="D8343">
        <v>158</v>
      </c>
      <c r="E8343" t="s">
        <v>27732</v>
      </c>
      <c r="F8343">
        <v>3</v>
      </c>
      <c r="G8343" t="s">
        <v>27733</v>
      </c>
      <c r="H8343" t="s">
        <v>36697</v>
      </c>
      <c r="I8343">
        <v>8</v>
      </c>
      <c r="J8343">
        <v>100475673</v>
      </c>
      <c r="K8343">
        <v>100501148</v>
      </c>
      <c r="L8343">
        <v>25476</v>
      </c>
      <c r="M8343">
        <v>1</v>
      </c>
      <c r="N8343">
        <v>105375670</v>
      </c>
      <c r="O8343" t="s">
        <v>27730</v>
      </c>
      <c r="P8343">
        <v>19199</v>
      </c>
      <c r="Q8343" t="s">
        <v>40</v>
      </c>
      <c r="R8343" t="s">
        <v>27731</v>
      </c>
      <c r="S8343" t="s">
        <v>36698</v>
      </c>
      <c r="T8343">
        <v>1</v>
      </c>
      <c r="U8343">
        <v>1</v>
      </c>
      <c r="V8343">
        <v>-2.8493082825876499</v>
      </c>
      <c r="W8343">
        <v>0.123414495547065</v>
      </c>
      <c r="X8343">
        <v>0.704072456322962</v>
      </c>
      <c r="Y8343">
        <v>23.956208965449399</v>
      </c>
      <c r="Z8343">
        <v>0.96726857278496403</v>
      </c>
      <c r="AA8343">
        <v>0.99919698600769702</v>
      </c>
      <c r="AB8343">
        <v>-0.51638189703136095</v>
      </c>
      <c r="AC8343">
        <v>0.17695932866387601</v>
      </c>
      <c r="AD8343">
        <v>0.68253123924728298</v>
      </c>
      <c r="AE8343">
        <v>23.7801179191632</v>
      </c>
      <c r="AF8343">
        <v>0.98343762640780896</v>
      </c>
      <c r="AG8343">
        <v>1</v>
      </c>
      <c r="AH8343">
        <v>-3.0348748783749802</v>
      </c>
      <c r="AI8343">
        <v>0.183554312780425</v>
      </c>
      <c r="AJ8343">
        <v>0.78121606160956403</v>
      </c>
      <c r="AK8343">
        <v>1.52109258787623</v>
      </c>
    </row>
    <row r="8344" spans="1:37" x14ac:dyDescent="0.2">
      <c r="A8344" t="s">
        <v>26850</v>
      </c>
      <c r="B8344">
        <v>100625727</v>
      </c>
      <c r="C8344">
        <v>100625874</v>
      </c>
      <c r="D8344">
        <v>148</v>
      </c>
      <c r="E8344" t="s">
        <v>27734</v>
      </c>
      <c r="F8344">
        <v>3</v>
      </c>
      <c r="G8344" t="s">
        <v>27735</v>
      </c>
      <c r="H8344" t="s">
        <v>36699</v>
      </c>
      <c r="I8344">
        <v>8</v>
      </c>
      <c r="J8344">
        <v>100618582</v>
      </c>
      <c r="K8344">
        <v>100619980</v>
      </c>
      <c r="L8344">
        <v>1399</v>
      </c>
      <c r="M8344">
        <v>1</v>
      </c>
      <c r="N8344">
        <v>105375671</v>
      </c>
      <c r="O8344" t="s">
        <v>27736</v>
      </c>
      <c r="P8344">
        <v>7145</v>
      </c>
      <c r="Q8344" t="s">
        <v>40</v>
      </c>
      <c r="R8344" t="s">
        <v>27737</v>
      </c>
      <c r="S8344" t="s">
        <v>36700</v>
      </c>
      <c r="T8344">
        <v>0.97213403838398904</v>
      </c>
      <c r="U8344">
        <v>1</v>
      </c>
      <c r="V8344">
        <v>0.48951127701820002</v>
      </c>
      <c r="W8344">
        <v>0.29261482077562401</v>
      </c>
      <c r="X8344">
        <v>0.704072456322962</v>
      </c>
      <c r="Y8344">
        <v>23.877894618497098</v>
      </c>
      <c r="Z8344">
        <v>0.69013698642955401</v>
      </c>
      <c r="AA8344">
        <v>0.84521697243271998</v>
      </c>
      <c r="AB8344">
        <v>-0.47396277696543898</v>
      </c>
      <c r="AC8344">
        <v>0.27780950890804001</v>
      </c>
      <c r="AD8344">
        <v>0.68253123924728298</v>
      </c>
      <c r="AE8344">
        <v>24.102622430461899</v>
      </c>
      <c r="AF8344">
        <v>0.61410715005536498</v>
      </c>
      <c r="AG8344">
        <v>0.80674443595273604</v>
      </c>
      <c r="AH8344">
        <v>1.41912185554056</v>
      </c>
      <c r="AI8344">
        <v>0.59609816080359102</v>
      </c>
      <c r="AJ8344">
        <v>0.78121606160956403</v>
      </c>
      <c r="AK8344">
        <v>0.725267869314693</v>
      </c>
    </row>
    <row r="8345" spans="1:37" x14ac:dyDescent="0.2">
      <c r="A8345" t="s">
        <v>26850</v>
      </c>
      <c r="B8345">
        <v>100749110</v>
      </c>
      <c r="C8345">
        <v>100749261</v>
      </c>
      <c r="D8345">
        <v>152</v>
      </c>
      <c r="E8345" t="s">
        <v>27738</v>
      </c>
      <c r="F8345">
        <v>1</v>
      </c>
      <c r="G8345" t="s">
        <v>27739</v>
      </c>
      <c r="H8345" t="s">
        <v>31000</v>
      </c>
      <c r="I8345">
        <v>8</v>
      </c>
      <c r="J8345">
        <v>100702795</v>
      </c>
      <c r="K8345">
        <v>100722762</v>
      </c>
      <c r="L8345">
        <v>19968</v>
      </c>
      <c r="M8345">
        <v>2</v>
      </c>
      <c r="N8345">
        <v>26986</v>
      </c>
      <c r="O8345" t="s">
        <v>27740</v>
      </c>
      <c r="P8345">
        <v>-26348</v>
      </c>
      <c r="Q8345" t="s">
        <v>27741</v>
      </c>
      <c r="R8345" t="s">
        <v>27742</v>
      </c>
      <c r="S8345" t="s">
        <v>36701</v>
      </c>
      <c r="T8345">
        <v>0.323300140219206</v>
      </c>
      <c r="U8345">
        <v>0.603102917160658</v>
      </c>
      <c r="V8345">
        <v>-1.4491565100928601</v>
      </c>
      <c r="W8345">
        <v>0.86214887914709604</v>
      </c>
      <c r="X8345">
        <v>0.95159051474143896</v>
      </c>
      <c r="Y8345">
        <v>0.51625918829720596</v>
      </c>
      <c r="Z8345">
        <v>8.5374905317322697E-2</v>
      </c>
      <c r="AA8345">
        <v>0.72610664078822296</v>
      </c>
      <c r="AB8345">
        <v>-2.4126305623748898</v>
      </c>
      <c r="AC8345">
        <v>0.615069744472027</v>
      </c>
      <c r="AD8345">
        <v>0.87989882095915395</v>
      </c>
      <c r="AE8345">
        <v>-0.48374077747163202</v>
      </c>
      <c r="AF8345">
        <v>0.71688106396828499</v>
      </c>
      <c r="AG8345">
        <v>0.85584456000972498</v>
      </c>
      <c r="AH8345">
        <v>-0.51954586299042305</v>
      </c>
      <c r="AI8345">
        <v>0.414159359489496</v>
      </c>
      <c r="AJ8345">
        <v>0.78121606160956403</v>
      </c>
      <c r="AK8345">
        <v>1.38501461457469</v>
      </c>
    </row>
    <row r="8346" spans="1:37" x14ac:dyDescent="0.2">
      <c r="A8346" t="s">
        <v>26850</v>
      </c>
      <c r="B8346">
        <v>101892790</v>
      </c>
      <c r="C8346">
        <v>101892978</v>
      </c>
      <c r="D8346">
        <v>189</v>
      </c>
      <c r="E8346" t="s">
        <v>27743</v>
      </c>
      <c r="F8346">
        <v>1</v>
      </c>
      <c r="G8346" t="s">
        <v>27744</v>
      </c>
      <c r="H8346" t="s">
        <v>36702</v>
      </c>
      <c r="I8346">
        <v>8</v>
      </c>
      <c r="J8346">
        <v>101692866</v>
      </c>
      <c r="K8346">
        <v>101975329</v>
      </c>
      <c r="L8346">
        <v>282464</v>
      </c>
      <c r="M8346">
        <v>2</v>
      </c>
      <c r="N8346">
        <v>83988</v>
      </c>
      <c r="O8346" t="s">
        <v>27745</v>
      </c>
      <c r="P8346">
        <v>82351</v>
      </c>
      <c r="Q8346" t="s">
        <v>27746</v>
      </c>
      <c r="R8346" t="s">
        <v>27747</v>
      </c>
      <c r="S8346" t="s">
        <v>36703</v>
      </c>
      <c r="T8346">
        <v>0.97213403838398904</v>
      </c>
      <c r="U8346">
        <v>1</v>
      </c>
      <c r="V8346">
        <v>1.6739207979918</v>
      </c>
      <c r="W8346">
        <v>0.94541066367716797</v>
      </c>
      <c r="X8346">
        <v>0.95159051474143896</v>
      </c>
      <c r="Y8346">
        <v>-1.3278970561515799</v>
      </c>
      <c r="Z8346">
        <v>0.69013698642955401</v>
      </c>
      <c r="AA8346">
        <v>0.84521697243271998</v>
      </c>
      <c r="AB8346">
        <v>0.71044673401295599</v>
      </c>
      <c r="AC8346">
        <v>0.71753805159658501</v>
      </c>
      <c r="AD8346">
        <v>0.87989882095915395</v>
      </c>
      <c r="AE8346">
        <v>-2.3278968738318402</v>
      </c>
      <c r="AF8346">
        <v>0.61410715005536498</v>
      </c>
      <c r="AG8346">
        <v>0.80674443595273604</v>
      </c>
      <c r="AH8346">
        <v>2.60353128778066</v>
      </c>
      <c r="AI8346">
        <v>0.59609816080359102</v>
      </c>
      <c r="AJ8346">
        <v>0.78121606160956403</v>
      </c>
      <c r="AK8346">
        <v>-0.45914164942588298</v>
      </c>
    </row>
    <row r="8347" spans="1:37" x14ac:dyDescent="0.2">
      <c r="A8347" t="s">
        <v>26850</v>
      </c>
      <c r="B8347">
        <v>103195625</v>
      </c>
      <c r="C8347">
        <v>103195776</v>
      </c>
      <c r="D8347">
        <v>152</v>
      </c>
      <c r="E8347" t="s">
        <v>27748</v>
      </c>
      <c r="F8347">
        <v>0</v>
      </c>
      <c r="G8347" t="s">
        <v>27749</v>
      </c>
      <c r="H8347" t="s">
        <v>36704</v>
      </c>
      <c r="I8347">
        <v>8</v>
      </c>
      <c r="J8347">
        <v>103208192</v>
      </c>
      <c r="K8347">
        <v>103215003</v>
      </c>
      <c r="L8347">
        <v>6812</v>
      </c>
      <c r="M8347">
        <v>1</v>
      </c>
      <c r="N8347">
        <v>79870</v>
      </c>
      <c r="O8347" t="s">
        <v>27750</v>
      </c>
      <c r="P8347">
        <v>-12416</v>
      </c>
      <c r="Q8347" t="s">
        <v>27751</v>
      </c>
      <c r="R8347" t="s">
        <v>27752</v>
      </c>
      <c r="S8347" t="s">
        <v>36705</v>
      </c>
      <c r="T8347">
        <v>0.35387198439864398</v>
      </c>
      <c r="U8347">
        <v>0.603102917160658</v>
      </c>
      <c r="V8347">
        <v>-23.9061068377084</v>
      </c>
      <c r="W8347">
        <v>0.123414495547065</v>
      </c>
      <c r="X8347">
        <v>0.704072456322962</v>
      </c>
      <c r="Y8347">
        <v>25.001878678749399</v>
      </c>
      <c r="Z8347">
        <v>0.184235113180511</v>
      </c>
      <c r="AA8347">
        <v>0.72610664078822296</v>
      </c>
      <c r="AB8347">
        <v>-23.9061068377084</v>
      </c>
      <c r="AC8347">
        <v>0.27780950890804001</v>
      </c>
      <c r="AD8347">
        <v>0.68253123924728298</v>
      </c>
      <c r="AE8347">
        <v>24.001878721689099</v>
      </c>
      <c r="AF8347">
        <v>0.501741946288212</v>
      </c>
      <c r="AG8347">
        <v>0.80674443595273604</v>
      </c>
      <c r="AH8347">
        <v>-22.9764962486333</v>
      </c>
      <c r="AI8347">
        <v>3.6185182304427702E-2</v>
      </c>
      <c r="AJ8347">
        <v>0.78121606160956403</v>
      </c>
      <c r="AK8347">
        <v>25.001878678749399</v>
      </c>
    </row>
    <row r="8348" spans="1:37" x14ac:dyDescent="0.2">
      <c r="A8348" t="s">
        <v>26850</v>
      </c>
      <c r="B8348">
        <v>103195776</v>
      </c>
      <c r="C8348">
        <v>103195927</v>
      </c>
      <c r="D8348">
        <v>152</v>
      </c>
      <c r="E8348" t="s">
        <v>27754</v>
      </c>
      <c r="F8348">
        <v>0</v>
      </c>
      <c r="G8348" t="s">
        <v>27755</v>
      </c>
      <c r="H8348" t="s">
        <v>36704</v>
      </c>
      <c r="I8348">
        <v>8</v>
      </c>
      <c r="J8348">
        <v>103208192</v>
      </c>
      <c r="K8348">
        <v>103215003</v>
      </c>
      <c r="L8348">
        <v>6812</v>
      </c>
      <c r="M8348">
        <v>1</v>
      </c>
      <c r="N8348">
        <v>79870</v>
      </c>
      <c r="O8348" t="s">
        <v>27750</v>
      </c>
      <c r="P8348">
        <v>-12265</v>
      </c>
      <c r="Q8348" t="s">
        <v>27751</v>
      </c>
      <c r="R8348" t="s">
        <v>27752</v>
      </c>
      <c r="S8348" t="s">
        <v>36705</v>
      </c>
      <c r="T8348">
        <v>0.35387198439864398</v>
      </c>
      <c r="U8348">
        <v>0.603102917160658</v>
      </c>
      <c r="V8348">
        <v>-23.9061068377084</v>
      </c>
      <c r="W8348">
        <v>0.123414495547065</v>
      </c>
      <c r="X8348">
        <v>0.704072456322962</v>
      </c>
      <c r="Y8348">
        <v>25.001878678749399</v>
      </c>
      <c r="Z8348">
        <v>0.184235113180511</v>
      </c>
      <c r="AA8348">
        <v>0.72610664078822296</v>
      </c>
      <c r="AB8348">
        <v>-23.9061068377084</v>
      </c>
      <c r="AC8348">
        <v>0.27780950890804001</v>
      </c>
      <c r="AD8348">
        <v>0.68253123924728298</v>
      </c>
      <c r="AE8348">
        <v>24.001878721689099</v>
      </c>
      <c r="AF8348">
        <v>0.501741946288212</v>
      </c>
      <c r="AG8348">
        <v>0.80674443595273604</v>
      </c>
      <c r="AH8348">
        <v>-22.9764962486333</v>
      </c>
      <c r="AI8348">
        <v>3.6185182304427702E-2</v>
      </c>
      <c r="AJ8348">
        <v>0.78121606160956403</v>
      </c>
      <c r="AK8348">
        <v>25.001878678749399</v>
      </c>
    </row>
    <row r="8349" spans="1:37" x14ac:dyDescent="0.2">
      <c r="A8349" t="s">
        <v>26850</v>
      </c>
      <c r="B8349">
        <v>103371367</v>
      </c>
      <c r="C8349">
        <v>103371547</v>
      </c>
      <c r="D8349">
        <v>181</v>
      </c>
      <c r="E8349" t="s">
        <v>27756</v>
      </c>
      <c r="F8349">
        <v>21</v>
      </c>
      <c r="G8349" t="s">
        <v>27757</v>
      </c>
      <c r="H8349" t="s">
        <v>30987</v>
      </c>
      <c r="I8349">
        <v>8</v>
      </c>
      <c r="J8349">
        <v>103371538</v>
      </c>
      <c r="K8349">
        <v>103382989</v>
      </c>
      <c r="L8349">
        <v>11452</v>
      </c>
      <c r="M8349">
        <v>1</v>
      </c>
      <c r="N8349">
        <v>115908</v>
      </c>
      <c r="O8349" t="s">
        <v>27758</v>
      </c>
      <c r="P8349">
        <v>0</v>
      </c>
      <c r="Q8349" t="s">
        <v>27759</v>
      </c>
      <c r="R8349" t="s">
        <v>27760</v>
      </c>
      <c r="S8349" t="s">
        <v>36706</v>
      </c>
      <c r="T8349">
        <v>0.97213403838398904</v>
      </c>
      <c r="U8349">
        <v>1</v>
      </c>
      <c r="V8349">
        <v>1.54528851990465</v>
      </c>
      <c r="W8349">
        <v>5.4349643961368002E-2</v>
      </c>
      <c r="X8349">
        <v>0.704072456322962</v>
      </c>
      <c r="Y8349">
        <v>24.808856641379499</v>
      </c>
      <c r="Z8349">
        <v>0.69013698642955401</v>
      </c>
      <c r="AA8349">
        <v>0.84521697243271998</v>
      </c>
      <c r="AB8349">
        <v>0.58181446762262601</v>
      </c>
      <c r="AC8349">
        <v>0.17695932866387601</v>
      </c>
      <c r="AD8349">
        <v>0.68253123924728298</v>
      </c>
      <c r="AE8349">
        <v>23.8088566904662</v>
      </c>
      <c r="AF8349">
        <v>0.61410715005536498</v>
      </c>
      <c r="AG8349">
        <v>0.80674443595273604</v>
      </c>
      <c r="AH8349">
        <v>2.4748989927327698</v>
      </c>
      <c r="AI8349">
        <v>9.3920812249066992E-3</v>
      </c>
      <c r="AJ8349">
        <v>0.78121606160956403</v>
      </c>
      <c r="AK8349">
        <v>24.808856641379499</v>
      </c>
    </row>
    <row r="8350" spans="1:37" x14ac:dyDescent="0.2">
      <c r="A8350" t="s">
        <v>26850</v>
      </c>
      <c r="B8350">
        <v>103371573</v>
      </c>
      <c r="C8350">
        <v>103371730</v>
      </c>
      <c r="D8350">
        <v>158</v>
      </c>
      <c r="E8350" t="s">
        <v>27761</v>
      </c>
      <c r="F8350">
        <v>18</v>
      </c>
      <c r="G8350" t="s">
        <v>27762</v>
      </c>
      <c r="H8350" t="s">
        <v>30987</v>
      </c>
      <c r="I8350">
        <v>8</v>
      </c>
      <c r="J8350">
        <v>103371550</v>
      </c>
      <c r="K8350">
        <v>103376051</v>
      </c>
      <c r="L8350">
        <v>4502</v>
      </c>
      <c r="M8350">
        <v>1</v>
      </c>
      <c r="N8350">
        <v>115908</v>
      </c>
      <c r="O8350" t="s">
        <v>27763</v>
      </c>
      <c r="P8350">
        <v>23</v>
      </c>
      <c r="Q8350" t="s">
        <v>27759</v>
      </c>
      <c r="R8350" t="s">
        <v>27760</v>
      </c>
      <c r="S8350" t="s">
        <v>36706</v>
      </c>
      <c r="T8350">
        <v>0.97213403838398904</v>
      </c>
      <c r="U8350">
        <v>1</v>
      </c>
      <c r="V8350">
        <v>1.54528851990465</v>
      </c>
      <c r="W8350">
        <v>5.4349643961368002E-2</v>
      </c>
      <c r="X8350">
        <v>0.704072456322962</v>
      </c>
      <c r="Y8350">
        <v>24.808856641379499</v>
      </c>
      <c r="Z8350">
        <v>0.69013698642955401</v>
      </c>
      <c r="AA8350">
        <v>0.84521697243271998</v>
      </c>
      <c r="AB8350">
        <v>0.58181446762262601</v>
      </c>
      <c r="AC8350">
        <v>0.17695932866387601</v>
      </c>
      <c r="AD8350">
        <v>0.68253123924728298</v>
      </c>
      <c r="AE8350">
        <v>23.8088566904662</v>
      </c>
      <c r="AF8350">
        <v>0.61410715005536498</v>
      </c>
      <c r="AG8350">
        <v>0.80674443595273604</v>
      </c>
      <c r="AH8350">
        <v>2.4748989927327698</v>
      </c>
      <c r="AI8350">
        <v>9.3920812249066992E-3</v>
      </c>
      <c r="AJ8350">
        <v>0.78121606160956403</v>
      </c>
      <c r="AK8350">
        <v>24.808856641379499</v>
      </c>
    </row>
    <row r="8351" spans="1:37" x14ac:dyDescent="0.2">
      <c r="A8351" t="s">
        <v>26850</v>
      </c>
      <c r="B8351">
        <v>103464782</v>
      </c>
      <c r="C8351">
        <v>103464924</v>
      </c>
      <c r="D8351">
        <v>143</v>
      </c>
      <c r="E8351" t="s">
        <v>27764</v>
      </c>
      <c r="F8351">
        <v>0</v>
      </c>
      <c r="G8351" t="s">
        <v>27765</v>
      </c>
      <c r="H8351" t="s">
        <v>36707</v>
      </c>
      <c r="I8351">
        <v>8</v>
      </c>
      <c r="J8351">
        <v>103483398</v>
      </c>
      <c r="K8351">
        <v>103499220</v>
      </c>
      <c r="L8351">
        <v>15823</v>
      </c>
      <c r="M8351">
        <v>2</v>
      </c>
      <c r="N8351">
        <v>105375690</v>
      </c>
      <c r="O8351" t="s">
        <v>27766</v>
      </c>
      <c r="P8351">
        <v>34296</v>
      </c>
      <c r="Q8351" t="s">
        <v>40</v>
      </c>
      <c r="R8351" t="s">
        <v>27767</v>
      </c>
      <c r="S8351" t="s">
        <v>36708</v>
      </c>
      <c r="T8351">
        <v>0.97979524468909096</v>
      </c>
      <c r="U8351">
        <v>1</v>
      </c>
      <c r="V8351">
        <v>-0.457200682175189</v>
      </c>
      <c r="W8351">
        <v>0.39900964277550199</v>
      </c>
      <c r="X8351">
        <v>0.71143044911719</v>
      </c>
      <c r="Y8351">
        <v>-1.54224909308325</v>
      </c>
      <c r="Z8351">
        <v>0.74645891108500395</v>
      </c>
      <c r="AA8351">
        <v>0.88634195075713995</v>
      </c>
      <c r="AB8351">
        <v>-0.80680806515913095</v>
      </c>
      <c r="AC8351">
        <v>0.28052061913125698</v>
      </c>
      <c r="AD8351">
        <v>0.68253123924728298</v>
      </c>
      <c r="AE8351">
        <v>-1.4871111564816899</v>
      </c>
      <c r="AF8351">
        <v>0.80618802876324702</v>
      </c>
      <c r="AG8351">
        <v>0.91333021003096004</v>
      </c>
      <c r="AH8351">
        <v>2.0432218355269899E-2</v>
      </c>
      <c r="AI8351">
        <v>0.566733449666177</v>
      </c>
      <c r="AJ8351">
        <v>0.78121606160956403</v>
      </c>
      <c r="AK8351">
        <v>-1.05835780731166</v>
      </c>
    </row>
    <row r="8352" spans="1:37" x14ac:dyDescent="0.2">
      <c r="A8352" t="s">
        <v>26850</v>
      </c>
      <c r="B8352">
        <v>104367374</v>
      </c>
      <c r="C8352">
        <v>104367587</v>
      </c>
      <c r="D8352">
        <v>214</v>
      </c>
      <c r="E8352" t="s">
        <v>27768</v>
      </c>
      <c r="F8352">
        <v>20</v>
      </c>
      <c r="G8352" t="s">
        <v>27769</v>
      </c>
      <c r="H8352" t="s">
        <v>36709</v>
      </c>
      <c r="I8352">
        <v>8</v>
      </c>
      <c r="J8352">
        <v>104355056</v>
      </c>
      <c r="K8352">
        <v>104356689</v>
      </c>
      <c r="L8352">
        <v>1634</v>
      </c>
      <c r="M8352">
        <v>1</v>
      </c>
      <c r="N8352">
        <v>81501</v>
      </c>
      <c r="O8352" t="s">
        <v>27770</v>
      </c>
      <c r="P8352">
        <v>12318</v>
      </c>
      <c r="Q8352" t="s">
        <v>27771</v>
      </c>
      <c r="R8352" t="s">
        <v>27772</v>
      </c>
      <c r="S8352" t="s">
        <v>36710</v>
      </c>
      <c r="T8352" t="s">
        <v>40</v>
      </c>
      <c r="U8352" t="s">
        <v>40</v>
      </c>
      <c r="V8352">
        <v>0</v>
      </c>
      <c r="W8352">
        <v>0.89107655920673101</v>
      </c>
      <c r="X8352">
        <v>0.95159051474143896</v>
      </c>
      <c r="Y8352">
        <v>3.0481150225634099</v>
      </c>
      <c r="Z8352">
        <v>0.306975110376564</v>
      </c>
      <c r="AA8352">
        <v>0.72610664078822296</v>
      </c>
      <c r="AB8352">
        <v>23.596619991471599</v>
      </c>
      <c r="AC8352">
        <v>0.75388744886274095</v>
      </c>
      <c r="AD8352">
        <v>0.87989882095915395</v>
      </c>
      <c r="AE8352">
        <v>2.0481150860806001</v>
      </c>
      <c r="AF8352">
        <v>0.32549523997010099</v>
      </c>
      <c r="AG8352">
        <v>0.70473078222419605</v>
      </c>
      <c r="AH8352">
        <v>-23.560094118362699</v>
      </c>
      <c r="AI8352">
        <v>0.56157887380500204</v>
      </c>
      <c r="AJ8352">
        <v>0.78121606160956403</v>
      </c>
      <c r="AK8352">
        <v>3.9168700552838298</v>
      </c>
    </row>
    <row r="8353" spans="1:37" x14ac:dyDescent="0.2">
      <c r="A8353" t="s">
        <v>26850</v>
      </c>
      <c r="B8353">
        <v>104828211</v>
      </c>
      <c r="C8353">
        <v>104828353</v>
      </c>
      <c r="D8353">
        <v>143</v>
      </c>
      <c r="E8353" t="s">
        <v>27773</v>
      </c>
      <c r="F8353">
        <v>0</v>
      </c>
      <c r="G8353" t="s">
        <v>27774</v>
      </c>
      <c r="H8353" t="s">
        <v>36711</v>
      </c>
      <c r="I8353">
        <v>8</v>
      </c>
      <c r="J8353">
        <v>104703719</v>
      </c>
      <c r="K8353">
        <v>105419260</v>
      </c>
      <c r="L8353">
        <v>715542</v>
      </c>
      <c r="M8353">
        <v>1</v>
      </c>
      <c r="N8353">
        <v>23414</v>
      </c>
      <c r="O8353" t="s">
        <v>27775</v>
      </c>
      <c r="P8353">
        <v>124492</v>
      </c>
      <c r="Q8353" t="s">
        <v>27776</v>
      </c>
      <c r="R8353" t="s">
        <v>27777</v>
      </c>
      <c r="S8353" t="s">
        <v>36712</v>
      </c>
      <c r="T8353">
        <v>0.97979524468909096</v>
      </c>
      <c r="U8353">
        <v>1</v>
      </c>
      <c r="V8353">
        <v>-4.17466594103264E-3</v>
      </c>
      <c r="W8353">
        <v>0.49709177864118298</v>
      </c>
      <c r="X8353">
        <v>0.78363289935355196</v>
      </c>
      <c r="Y8353">
        <v>0.75446473745850995</v>
      </c>
      <c r="Z8353">
        <v>0.79590556428138504</v>
      </c>
      <c r="AA8353">
        <v>0.927284221282906</v>
      </c>
      <c r="AB8353">
        <v>-0.44859824139648802</v>
      </c>
      <c r="AC8353">
        <v>0.44346611787992302</v>
      </c>
      <c r="AD8353">
        <v>0.82872126865393902</v>
      </c>
      <c r="AE8353">
        <v>0.77036464557043705</v>
      </c>
      <c r="AF8353">
        <v>0.75597362904566501</v>
      </c>
      <c r="AG8353">
        <v>0.87732854096160695</v>
      </c>
      <c r="AH8353">
        <v>0.42851287647800002</v>
      </c>
      <c r="AI8353">
        <v>0.69444917998461897</v>
      </c>
      <c r="AJ8353">
        <v>0.862196742697804</v>
      </c>
      <c r="AK8353">
        <v>0.34553226574648099</v>
      </c>
    </row>
    <row r="8354" spans="1:37" x14ac:dyDescent="0.2">
      <c r="A8354" t="s">
        <v>26850</v>
      </c>
      <c r="B8354">
        <v>107064398</v>
      </c>
      <c r="C8354">
        <v>107064566</v>
      </c>
      <c r="D8354">
        <v>169</v>
      </c>
      <c r="E8354" t="s">
        <v>27778</v>
      </c>
      <c r="F8354">
        <v>2</v>
      </c>
      <c r="G8354" t="s">
        <v>27779</v>
      </c>
      <c r="H8354" t="s">
        <v>31000</v>
      </c>
      <c r="I8354">
        <v>8</v>
      </c>
      <c r="J8354">
        <v>107284519</v>
      </c>
      <c r="K8354">
        <v>107295541</v>
      </c>
      <c r="L8354">
        <v>11023</v>
      </c>
      <c r="M8354">
        <v>2</v>
      </c>
      <c r="N8354">
        <v>284</v>
      </c>
      <c r="O8354" t="s">
        <v>27780</v>
      </c>
      <c r="P8354">
        <v>230975</v>
      </c>
      <c r="Q8354" t="s">
        <v>27781</v>
      </c>
      <c r="R8354" t="s">
        <v>27782</v>
      </c>
      <c r="S8354" t="s">
        <v>36713</v>
      </c>
      <c r="T8354">
        <v>3.5551012810344097E-2</v>
      </c>
      <c r="U8354">
        <v>0.603102917160658</v>
      </c>
      <c r="V8354">
        <v>26.671120599649999</v>
      </c>
      <c r="W8354">
        <v>0.427323497058756</v>
      </c>
      <c r="X8354">
        <v>0.73460997439807996</v>
      </c>
      <c r="Y8354">
        <v>-1.0599851740764299</v>
      </c>
      <c r="Z8354">
        <v>9.2719649676713103E-2</v>
      </c>
      <c r="AA8354">
        <v>0.72610664078822296</v>
      </c>
      <c r="AB8354">
        <v>25.931873794565199</v>
      </c>
      <c r="AC8354">
        <v>0.30934799025328302</v>
      </c>
      <c r="AD8354">
        <v>0.68773325147593101</v>
      </c>
      <c r="AE8354">
        <v>-1.1887685762929401</v>
      </c>
      <c r="AF8354">
        <v>1.9336910666226299E-2</v>
      </c>
      <c r="AG8354">
        <v>0.476038960109122</v>
      </c>
      <c r="AH8354">
        <v>3.5721668732586802</v>
      </c>
      <c r="AI8354">
        <v>0.61187545788734798</v>
      </c>
      <c r="AJ8354">
        <v>0.792270719854135</v>
      </c>
      <c r="AK8354">
        <v>-0.60108121366369305</v>
      </c>
    </row>
    <row r="8355" spans="1:37" x14ac:dyDescent="0.2">
      <c r="A8355" t="s">
        <v>26850</v>
      </c>
      <c r="B8355">
        <v>107064566</v>
      </c>
      <c r="C8355">
        <v>107064734</v>
      </c>
      <c r="D8355">
        <v>169</v>
      </c>
      <c r="E8355" t="s">
        <v>27783</v>
      </c>
      <c r="F8355">
        <v>0</v>
      </c>
      <c r="G8355" t="s">
        <v>27784</v>
      </c>
      <c r="H8355" t="s">
        <v>31000</v>
      </c>
      <c r="I8355">
        <v>8</v>
      </c>
      <c r="J8355">
        <v>107284519</v>
      </c>
      <c r="K8355">
        <v>107295541</v>
      </c>
      <c r="L8355">
        <v>11023</v>
      </c>
      <c r="M8355">
        <v>2</v>
      </c>
      <c r="N8355">
        <v>284</v>
      </c>
      <c r="O8355" t="s">
        <v>27780</v>
      </c>
      <c r="P8355">
        <v>230807</v>
      </c>
      <c r="Q8355" t="s">
        <v>27781</v>
      </c>
      <c r="R8355" t="s">
        <v>27782</v>
      </c>
      <c r="S8355" t="s">
        <v>36713</v>
      </c>
      <c r="T8355">
        <v>3.5551012810344097E-2</v>
      </c>
      <c r="U8355">
        <v>0.603102917160658</v>
      </c>
      <c r="V8355">
        <v>26.671120599649999</v>
      </c>
      <c r="W8355">
        <v>0.427323497058756</v>
      </c>
      <c r="X8355">
        <v>0.73460997439807996</v>
      </c>
      <c r="Y8355">
        <v>-1.0599851740764299</v>
      </c>
      <c r="Z8355">
        <v>9.2719649676713103E-2</v>
      </c>
      <c r="AA8355">
        <v>0.72610664078822296</v>
      </c>
      <c r="AB8355">
        <v>25.931873794565199</v>
      </c>
      <c r="AC8355">
        <v>0.30934799025328302</v>
      </c>
      <c r="AD8355">
        <v>0.68773325147593101</v>
      </c>
      <c r="AE8355">
        <v>-1.1887685762929401</v>
      </c>
      <c r="AF8355">
        <v>1.9336910666226299E-2</v>
      </c>
      <c r="AG8355">
        <v>0.476038960109122</v>
      </c>
      <c r="AH8355">
        <v>3.5721668732586802</v>
      </c>
      <c r="AI8355">
        <v>0.61187545788734798</v>
      </c>
      <c r="AJ8355">
        <v>0.792270719854135</v>
      </c>
      <c r="AK8355">
        <v>-0.60108121366369305</v>
      </c>
    </row>
    <row r="8356" spans="1:37" x14ac:dyDescent="0.2">
      <c r="A8356" t="s">
        <v>26850</v>
      </c>
      <c r="B8356">
        <v>107691592</v>
      </c>
      <c r="C8356">
        <v>107691743</v>
      </c>
      <c r="D8356">
        <v>152</v>
      </c>
      <c r="E8356" t="s">
        <v>27785</v>
      </c>
      <c r="F8356">
        <v>1</v>
      </c>
      <c r="G8356" t="s">
        <v>27786</v>
      </c>
      <c r="H8356" t="s">
        <v>31000</v>
      </c>
      <c r="I8356">
        <v>8</v>
      </c>
      <c r="J8356">
        <v>107249493</v>
      </c>
      <c r="K8356">
        <v>107498055</v>
      </c>
      <c r="L8356">
        <v>248563</v>
      </c>
      <c r="M8356">
        <v>2</v>
      </c>
      <c r="N8356">
        <v>284</v>
      </c>
      <c r="O8356" t="s">
        <v>27787</v>
      </c>
      <c r="P8356">
        <v>-193537</v>
      </c>
      <c r="Q8356" t="s">
        <v>27781</v>
      </c>
      <c r="R8356" t="s">
        <v>27782</v>
      </c>
      <c r="S8356" t="s">
        <v>36713</v>
      </c>
      <c r="T8356">
        <v>0.152084254673993</v>
      </c>
      <c r="U8356">
        <v>0.603102917160658</v>
      </c>
      <c r="V8356">
        <v>24.733629211622599</v>
      </c>
      <c r="W8356">
        <v>0.29261482077562401</v>
      </c>
      <c r="X8356">
        <v>0.704072456322962</v>
      </c>
      <c r="Y8356">
        <v>23.650772029096</v>
      </c>
      <c r="Z8356">
        <v>0.306975110376564</v>
      </c>
      <c r="AA8356">
        <v>0.72610664078822296</v>
      </c>
      <c r="AB8356">
        <v>23.7701551367763</v>
      </c>
      <c r="AC8356">
        <v>0.27780950890804001</v>
      </c>
      <c r="AD8356">
        <v>0.68253123924728298</v>
      </c>
      <c r="AE8356">
        <v>23.807629839609199</v>
      </c>
      <c r="AF8356">
        <v>4.6407610929182198E-2</v>
      </c>
      <c r="AG8356">
        <v>0.476038960109122</v>
      </c>
      <c r="AH8356">
        <v>24.733629211622599</v>
      </c>
      <c r="AI8356">
        <v>0.59609816080359102</v>
      </c>
      <c r="AJ8356">
        <v>0.78121606160956403</v>
      </c>
      <c r="AK8356">
        <v>0.84606854113818897</v>
      </c>
    </row>
    <row r="8357" spans="1:37" x14ac:dyDescent="0.2">
      <c r="A8357" t="s">
        <v>26850</v>
      </c>
      <c r="B8357">
        <v>108056102</v>
      </c>
      <c r="C8357">
        <v>108056362</v>
      </c>
      <c r="D8357">
        <v>261</v>
      </c>
      <c r="E8357" t="s">
        <v>27788</v>
      </c>
      <c r="F8357">
        <v>2</v>
      </c>
      <c r="G8357" t="s">
        <v>27789</v>
      </c>
      <c r="H8357" t="s">
        <v>36714</v>
      </c>
      <c r="I8357">
        <v>8</v>
      </c>
      <c r="J8357">
        <v>107901102</v>
      </c>
      <c r="K8357">
        <v>108073089</v>
      </c>
      <c r="L8357">
        <v>171988</v>
      </c>
      <c r="M8357">
        <v>2</v>
      </c>
      <c r="N8357">
        <v>340419</v>
      </c>
      <c r="O8357" t="s">
        <v>27790</v>
      </c>
      <c r="P8357">
        <v>16727</v>
      </c>
      <c r="Q8357" t="s">
        <v>27791</v>
      </c>
      <c r="R8357" t="s">
        <v>27792</v>
      </c>
      <c r="S8357" t="s">
        <v>36715</v>
      </c>
      <c r="T8357">
        <v>0.97213403838398904</v>
      </c>
      <c r="U8357">
        <v>1</v>
      </c>
      <c r="V8357">
        <v>1.0610749172452401</v>
      </c>
      <c r="W8357">
        <v>0.38920677604595899</v>
      </c>
      <c r="X8357">
        <v>0.704072456322962</v>
      </c>
      <c r="Y8357">
        <v>-21.617626558726599</v>
      </c>
      <c r="Z8357">
        <v>0.69013698642955401</v>
      </c>
      <c r="AA8357">
        <v>0.84521697243271998</v>
      </c>
      <c r="AB8357">
        <v>9.7600979659309806E-2</v>
      </c>
      <c r="AC8357">
        <v>0.75388744886274095</v>
      </c>
      <c r="AD8357">
        <v>0.87989882095915395</v>
      </c>
      <c r="AE8357">
        <v>0.26632016955902399</v>
      </c>
      <c r="AF8357">
        <v>0.61410715005536498</v>
      </c>
      <c r="AG8357">
        <v>0.80674443595273604</v>
      </c>
      <c r="AH8357">
        <v>1.99068521897495</v>
      </c>
      <c r="AI8357">
        <v>0.35038410267202102</v>
      </c>
      <c r="AJ8357">
        <v>0.78121606160956403</v>
      </c>
      <c r="AK8357">
        <v>-22.3276306397564</v>
      </c>
    </row>
    <row r="8358" spans="1:37" x14ac:dyDescent="0.2">
      <c r="A8358" t="s">
        <v>26850</v>
      </c>
      <c r="B8358">
        <v>108056411</v>
      </c>
      <c r="C8358">
        <v>108056702</v>
      </c>
      <c r="D8358">
        <v>292</v>
      </c>
      <c r="E8358" t="s">
        <v>27793</v>
      </c>
      <c r="F8358">
        <v>2</v>
      </c>
      <c r="G8358" t="s">
        <v>27794</v>
      </c>
      <c r="H8358" t="s">
        <v>36714</v>
      </c>
      <c r="I8358">
        <v>8</v>
      </c>
      <c r="J8358">
        <v>107901102</v>
      </c>
      <c r="K8358">
        <v>108073089</v>
      </c>
      <c r="L8358">
        <v>171988</v>
      </c>
      <c r="M8358">
        <v>2</v>
      </c>
      <c r="N8358">
        <v>340419</v>
      </c>
      <c r="O8358" t="s">
        <v>27790</v>
      </c>
      <c r="P8358">
        <v>16387</v>
      </c>
      <c r="Q8358" t="s">
        <v>27791</v>
      </c>
      <c r="R8358" t="s">
        <v>27792</v>
      </c>
      <c r="S8358" t="s">
        <v>36715</v>
      </c>
      <c r="T8358">
        <v>0.97213403838398904</v>
      </c>
      <c r="U8358">
        <v>1</v>
      </c>
      <c r="V8358">
        <v>1.0610749172452401</v>
      </c>
      <c r="W8358">
        <v>0.38920677604595899</v>
      </c>
      <c r="X8358">
        <v>0.704072456322962</v>
      </c>
      <c r="Y8358">
        <v>-21.617626558726599</v>
      </c>
      <c r="Z8358">
        <v>0.69013698642955401</v>
      </c>
      <c r="AA8358">
        <v>0.84521697243271998</v>
      </c>
      <c r="AB8358">
        <v>9.7600979659309806E-2</v>
      </c>
      <c r="AC8358">
        <v>0.75388744886274095</v>
      </c>
      <c r="AD8358">
        <v>0.87989882095915395</v>
      </c>
      <c r="AE8358">
        <v>0.26632016955902399</v>
      </c>
      <c r="AF8358">
        <v>0.61410715005536498</v>
      </c>
      <c r="AG8358">
        <v>0.80674443595273604</v>
      </c>
      <c r="AH8358">
        <v>1.99068521897495</v>
      </c>
      <c r="AI8358">
        <v>0.35038410267202102</v>
      </c>
      <c r="AJ8358">
        <v>0.78121606160956403</v>
      </c>
      <c r="AK8358">
        <v>-22.3276306397564</v>
      </c>
    </row>
    <row r="8359" spans="1:37" x14ac:dyDescent="0.2">
      <c r="A8359" t="s">
        <v>26850</v>
      </c>
      <c r="B8359">
        <v>109691563</v>
      </c>
      <c r="C8359">
        <v>109691762</v>
      </c>
      <c r="D8359">
        <v>200</v>
      </c>
      <c r="E8359" t="s">
        <v>27795</v>
      </c>
      <c r="F8359">
        <v>15</v>
      </c>
      <c r="G8359" t="s">
        <v>27796</v>
      </c>
      <c r="H8359" t="s">
        <v>30987</v>
      </c>
      <c r="I8359">
        <v>8</v>
      </c>
      <c r="J8359">
        <v>109574176</v>
      </c>
      <c r="K8359">
        <v>109691604</v>
      </c>
      <c r="L8359">
        <v>117429</v>
      </c>
      <c r="M8359">
        <v>2</v>
      </c>
      <c r="N8359">
        <v>55638</v>
      </c>
      <c r="O8359" t="s">
        <v>27797</v>
      </c>
      <c r="P8359">
        <v>0</v>
      </c>
      <c r="Q8359" t="s">
        <v>27798</v>
      </c>
      <c r="R8359" t="s">
        <v>27799</v>
      </c>
      <c r="S8359" t="s">
        <v>27800</v>
      </c>
      <c r="T8359">
        <v>0.32911398597860803</v>
      </c>
      <c r="U8359">
        <v>0.603102917160658</v>
      </c>
      <c r="V8359">
        <v>24.358286073319899</v>
      </c>
      <c r="W8359">
        <v>0.46193634366738701</v>
      </c>
      <c r="X8359">
        <v>0.75726018452522603</v>
      </c>
      <c r="Y8359">
        <v>1.7546226072402999</v>
      </c>
      <c r="Z8359">
        <v>0.203350924423461</v>
      </c>
      <c r="AA8359">
        <v>0.72610664078822296</v>
      </c>
      <c r="AB8359">
        <v>24.315935154781101</v>
      </c>
      <c r="AC8359">
        <v>0.88945902157151002</v>
      </c>
      <c r="AD8359">
        <v>0.94068432309766403</v>
      </c>
      <c r="AE8359">
        <v>0.75462265296745401</v>
      </c>
      <c r="AF8359">
        <v>0.98343762640780896</v>
      </c>
      <c r="AG8359">
        <v>1</v>
      </c>
      <c r="AH8359">
        <v>1.1623166426632601</v>
      </c>
      <c r="AI8359">
        <v>0.183554312780425</v>
      </c>
      <c r="AJ8359">
        <v>0.78121606160956403</v>
      </c>
      <c r="AK8359">
        <v>2.6233779464961802</v>
      </c>
    </row>
    <row r="8360" spans="1:37" x14ac:dyDescent="0.2">
      <c r="A8360" t="s">
        <v>26850</v>
      </c>
      <c r="B8360">
        <v>109691762</v>
      </c>
      <c r="C8360">
        <v>109691961</v>
      </c>
      <c r="D8360">
        <v>200</v>
      </c>
      <c r="E8360" t="s">
        <v>27801</v>
      </c>
      <c r="F8360">
        <v>11</v>
      </c>
      <c r="G8360" t="s">
        <v>27802</v>
      </c>
      <c r="H8360" t="s">
        <v>30987</v>
      </c>
      <c r="I8360">
        <v>8</v>
      </c>
      <c r="J8360">
        <v>109574188</v>
      </c>
      <c r="K8360">
        <v>109691791</v>
      </c>
      <c r="L8360">
        <v>117604</v>
      </c>
      <c r="M8360">
        <v>2</v>
      </c>
      <c r="N8360">
        <v>55638</v>
      </c>
      <c r="O8360" t="s">
        <v>27803</v>
      </c>
      <c r="P8360">
        <v>0</v>
      </c>
      <c r="Q8360" t="s">
        <v>27798</v>
      </c>
      <c r="R8360" t="s">
        <v>27799</v>
      </c>
      <c r="S8360" t="s">
        <v>27800</v>
      </c>
      <c r="T8360">
        <v>0.32911398597860803</v>
      </c>
      <c r="U8360">
        <v>0.603102917160658</v>
      </c>
      <c r="V8360">
        <v>24.358286073319899</v>
      </c>
      <c r="W8360">
        <v>0.46193634366738701</v>
      </c>
      <c r="X8360">
        <v>0.75726018452522603</v>
      </c>
      <c r="Y8360">
        <v>2.0176569822139401</v>
      </c>
      <c r="Z8360">
        <v>0.203350924423461</v>
      </c>
      <c r="AA8360">
        <v>0.72610664078822296</v>
      </c>
      <c r="AB8360">
        <v>24.251011598468398</v>
      </c>
      <c r="AC8360">
        <v>0.88945902157151002</v>
      </c>
      <c r="AD8360">
        <v>0.94068432309766403</v>
      </c>
      <c r="AE8360">
        <v>1.0176570279410899</v>
      </c>
      <c r="AF8360">
        <v>0.98343762640780896</v>
      </c>
      <c r="AG8360">
        <v>1</v>
      </c>
      <c r="AH8360">
        <v>1.3035369905127501</v>
      </c>
      <c r="AI8360">
        <v>0.183554312780425</v>
      </c>
      <c r="AJ8360">
        <v>0.78121606160956403</v>
      </c>
      <c r="AK8360">
        <v>2.8864122959766401</v>
      </c>
    </row>
    <row r="8361" spans="1:37" x14ac:dyDescent="0.2">
      <c r="A8361" t="s">
        <v>26850</v>
      </c>
      <c r="B8361">
        <v>110952163</v>
      </c>
      <c r="C8361">
        <v>110952364</v>
      </c>
      <c r="D8361">
        <v>202</v>
      </c>
      <c r="E8361" t="s">
        <v>27804</v>
      </c>
      <c r="F8361">
        <v>3</v>
      </c>
      <c r="G8361" t="s">
        <v>27805</v>
      </c>
      <c r="H8361" t="s">
        <v>36716</v>
      </c>
      <c r="I8361">
        <v>8</v>
      </c>
      <c r="J8361">
        <v>110900058</v>
      </c>
      <c r="K8361">
        <v>111027337</v>
      </c>
      <c r="L8361">
        <v>127280</v>
      </c>
      <c r="M8361">
        <v>2</v>
      </c>
      <c r="N8361">
        <v>101927459</v>
      </c>
      <c r="O8361" t="s">
        <v>27806</v>
      </c>
      <c r="P8361">
        <v>74973</v>
      </c>
      <c r="Q8361" t="s">
        <v>27807</v>
      </c>
      <c r="R8361" t="s">
        <v>27808</v>
      </c>
      <c r="S8361" t="s">
        <v>36717</v>
      </c>
      <c r="T8361">
        <v>0.15748545738709599</v>
      </c>
      <c r="U8361">
        <v>0.603102917160658</v>
      </c>
      <c r="V8361">
        <v>-1.5188461488415099</v>
      </c>
      <c r="W8361">
        <v>0.14614232260548901</v>
      </c>
      <c r="X8361">
        <v>0.704072456322962</v>
      </c>
      <c r="Y8361">
        <v>-1.5511107602655001</v>
      </c>
      <c r="Z8361">
        <v>3.8393767394015503E-2</v>
      </c>
      <c r="AA8361">
        <v>0.72610664078822296</v>
      </c>
      <c r="AB8361">
        <v>-1.8277090692351601</v>
      </c>
      <c r="AC8361">
        <v>0.223167313380771</v>
      </c>
      <c r="AD8361">
        <v>0.68253123924728298</v>
      </c>
      <c r="AE8361">
        <v>-0.40235429900234398</v>
      </c>
      <c r="AF8361">
        <v>0.47189966077158602</v>
      </c>
      <c r="AG8361">
        <v>0.80674443595273604</v>
      </c>
      <c r="AH8361">
        <v>-0.84120437715796503</v>
      </c>
      <c r="AI8361">
        <v>0.17683318719121099</v>
      </c>
      <c r="AJ8361">
        <v>0.78121606160956403</v>
      </c>
      <c r="AK8361">
        <v>-1.6592117241659401</v>
      </c>
    </row>
    <row r="8362" spans="1:37" x14ac:dyDescent="0.2">
      <c r="A8362" t="s">
        <v>26850</v>
      </c>
      <c r="B8362">
        <v>110952364</v>
      </c>
      <c r="C8362">
        <v>110952565</v>
      </c>
      <c r="D8362">
        <v>202</v>
      </c>
      <c r="E8362" t="s">
        <v>27809</v>
      </c>
      <c r="F8362">
        <v>2</v>
      </c>
      <c r="G8362" t="s">
        <v>27810</v>
      </c>
      <c r="H8362" t="s">
        <v>36716</v>
      </c>
      <c r="I8362">
        <v>8</v>
      </c>
      <c r="J8362">
        <v>110900058</v>
      </c>
      <c r="K8362">
        <v>111027337</v>
      </c>
      <c r="L8362">
        <v>127280</v>
      </c>
      <c r="M8362">
        <v>2</v>
      </c>
      <c r="N8362">
        <v>101927459</v>
      </c>
      <c r="O8362" t="s">
        <v>27806</v>
      </c>
      <c r="P8362">
        <v>74772</v>
      </c>
      <c r="Q8362" t="s">
        <v>27807</v>
      </c>
      <c r="R8362" t="s">
        <v>27808</v>
      </c>
      <c r="S8362" t="s">
        <v>36717</v>
      </c>
      <c r="T8362">
        <v>0.15748545738709599</v>
      </c>
      <c r="U8362">
        <v>0.603102917160658</v>
      </c>
      <c r="V8362">
        <v>-1.5188461488415099</v>
      </c>
      <c r="W8362">
        <v>0.14614232260548901</v>
      </c>
      <c r="X8362">
        <v>0.704072456322962</v>
      </c>
      <c r="Y8362">
        <v>-1.5511107602655001</v>
      </c>
      <c r="Z8362">
        <v>3.8393767394015503E-2</v>
      </c>
      <c r="AA8362">
        <v>0.72610664078822296</v>
      </c>
      <c r="AB8362">
        <v>-1.8277090692351601</v>
      </c>
      <c r="AC8362">
        <v>0.223167313380771</v>
      </c>
      <c r="AD8362">
        <v>0.68253123924728298</v>
      </c>
      <c r="AE8362">
        <v>-0.40235429900234398</v>
      </c>
      <c r="AF8362">
        <v>0.47189966077158602</v>
      </c>
      <c r="AG8362">
        <v>0.80674443595273604</v>
      </c>
      <c r="AH8362">
        <v>-0.84120437715796503</v>
      </c>
      <c r="AI8362">
        <v>0.17683318719121099</v>
      </c>
      <c r="AJ8362">
        <v>0.78121606160956403</v>
      </c>
      <c r="AK8362">
        <v>-1.6592117241659401</v>
      </c>
    </row>
    <row r="8363" spans="1:37" x14ac:dyDescent="0.2">
      <c r="A8363" t="s">
        <v>26850</v>
      </c>
      <c r="B8363">
        <v>112082829</v>
      </c>
      <c r="C8363">
        <v>112082990</v>
      </c>
      <c r="D8363">
        <v>162</v>
      </c>
      <c r="E8363" t="s">
        <v>27811</v>
      </c>
      <c r="F8363">
        <v>2</v>
      </c>
      <c r="G8363" t="s">
        <v>27812</v>
      </c>
      <c r="H8363" t="s">
        <v>31000</v>
      </c>
      <c r="I8363">
        <v>8</v>
      </c>
      <c r="J8363">
        <v>112224048</v>
      </c>
      <c r="K8363">
        <v>112255928</v>
      </c>
      <c r="L8363">
        <v>31881</v>
      </c>
      <c r="M8363">
        <v>2</v>
      </c>
      <c r="N8363">
        <v>114788</v>
      </c>
      <c r="O8363" t="s">
        <v>27813</v>
      </c>
      <c r="P8363">
        <v>172938</v>
      </c>
      <c r="Q8363" t="s">
        <v>27814</v>
      </c>
      <c r="R8363" t="s">
        <v>27815</v>
      </c>
      <c r="S8363" t="s">
        <v>36718</v>
      </c>
      <c r="T8363">
        <v>7.3374270299014499E-2</v>
      </c>
      <c r="U8363">
        <v>0.603102917160658</v>
      </c>
      <c r="V8363">
        <v>25.783801335162099</v>
      </c>
      <c r="W8363">
        <v>0.46193634366738701</v>
      </c>
      <c r="X8363">
        <v>0.75726018452522603</v>
      </c>
      <c r="Y8363">
        <v>1.02619149988681</v>
      </c>
      <c r="Z8363">
        <v>0.203350924423461</v>
      </c>
      <c r="AA8363">
        <v>0.72610664078822296</v>
      </c>
      <c r="AB8363">
        <v>24.820327234912</v>
      </c>
      <c r="AC8363">
        <v>0.88945902157151002</v>
      </c>
      <c r="AD8363">
        <v>0.94068432309766403</v>
      </c>
      <c r="AE8363">
        <v>2.6191537712841901E-2</v>
      </c>
      <c r="AF8363">
        <v>1.3497623430991999E-2</v>
      </c>
      <c r="AG8363">
        <v>0.476038960109122</v>
      </c>
      <c r="AH8363">
        <v>25.783801335162099</v>
      </c>
      <c r="AI8363">
        <v>0.183554312780425</v>
      </c>
      <c r="AJ8363">
        <v>0.78121606160956403</v>
      </c>
      <c r="AK8363">
        <v>1.89494690296845</v>
      </c>
    </row>
    <row r="8364" spans="1:37" x14ac:dyDescent="0.2">
      <c r="A8364" t="s">
        <v>26850</v>
      </c>
      <c r="B8364">
        <v>112082990</v>
      </c>
      <c r="C8364">
        <v>112083151</v>
      </c>
      <c r="D8364">
        <v>162</v>
      </c>
      <c r="E8364" t="s">
        <v>27816</v>
      </c>
      <c r="F8364">
        <v>9</v>
      </c>
      <c r="G8364" t="s">
        <v>27817</v>
      </c>
      <c r="H8364" t="s">
        <v>31000</v>
      </c>
      <c r="I8364">
        <v>8</v>
      </c>
      <c r="J8364">
        <v>112224048</v>
      </c>
      <c r="K8364">
        <v>112255928</v>
      </c>
      <c r="L8364">
        <v>31881</v>
      </c>
      <c r="M8364">
        <v>2</v>
      </c>
      <c r="N8364">
        <v>114788</v>
      </c>
      <c r="O8364" t="s">
        <v>27813</v>
      </c>
      <c r="P8364">
        <v>172777</v>
      </c>
      <c r="Q8364" t="s">
        <v>27814</v>
      </c>
      <c r="R8364" t="s">
        <v>27815</v>
      </c>
      <c r="S8364" t="s">
        <v>36718</v>
      </c>
      <c r="T8364">
        <v>7.3374270299014499E-2</v>
      </c>
      <c r="U8364">
        <v>0.603102917160658</v>
      </c>
      <c r="V8364">
        <v>25.85987456278</v>
      </c>
      <c r="W8364">
        <v>0.46193634366738701</v>
      </c>
      <c r="X8364">
        <v>0.75726018452522603</v>
      </c>
      <c r="Y8364">
        <v>1.1456502908655</v>
      </c>
      <c r="Z8364">
        <v>0.203350924423461</v>
      </c>
      <c r="AA8364">
        <v>0.72610664078822296</v>
      </c>
      <c r="AB8364">
        <v>24.896400461311199</v>
      </c>
      <c r="AC8364">
        <v>0.88945902157151002</v>
      </c>
      <c r="AD8364">
        <v>0.94068432309766403</v>
      </c>
      <c r="AE8364">
        <v>0.14565032568560099</v>
      </c>
      <c r="AF8364">
        <v>1.3497623430991999E-2</v>
      </c>
      <c r="AG8364">
        <v>0.476038960109122</v>
      </c>
      <c r="AH8364">
        <v>25.85987456278</v>
      </c>
      <c r="AI8364">
        <v>0.183554312780425</v>
      </c>
      <c r="AJ8364">
        <v>0.78121606160956403</v>
      </c>
      <c r="AK8364">
        <v>2.0144056939471402</v>
      </c>
    </row>
    <row r="8365" spans="1:37" x14ac:dyDescent="0.2">
      <c r="A8365" t="s">
        <v>26850</v>
      </c>
      <c r="B8365">
        <v>113454682</v>
      </c>
      <c r="C8365">
        <v>113454838</v>
      </c>
      <c r="D8365">
        <v>157</v>
      </c>
      <c r="E8365" t="s">
        <v>27818</v>
      </c>
      <c r="F8365">
        <v>0</v>
      </c>
      <c r="G8365" t="s">
        <v>27819</v>
      </c>
      <c r="H8365" t="s">
        <v>36719</v>
      </c>
      <c r="I8365">
        <v>8</v>
      </c>
      <c r="J8365">
        <v>113018776</v>
      </c>
      <c r="K8365">
        <v>113436939</v>
      </c>
      <c r="L8365">
        <v>418164</v>
      </c>
      <c r="M8365">
        <v>2</v>
      </c>
      <c r="N8365">
        <v>114788</v>
      </c>
      <c r="O8365" t="s">
        <v>27820</v>
      </c>
      <c r="P8365">
        <v>-17743</v>
      </c>
      <c r="Q8365" t="s">
        <v>27814</v>
      </c>
      <c r="R8365" t="s">
        <v>27815</v>
      </c>
      <c r="S8365" t="s">
        <v>36718</v>
      </c>
      <c r="T8365">
        <v>0.85822469496105702</v>
      </c>
      <c r="U8365">
        <v>1</v>
      </c>
      <c r="V8365">
        <v>-0.183475727744632</v>
      </c>
      <c r="W8365">
        <v>0.130546688552791</v>
      </c>
      <c r="X8365">
        <v>0.704072456322962</v>
      </c>
      <c r="Y8365">
        <v>-0.80105411836917595</v>
      </c>
      <c r="Z8365">
        <v>0.32425129317504398</v>
      </c>
      <c r="AA8365">
        <v>0.75919044853969098</v>
      </c>
      <c r="AB8365">
        <v>-0.57811092435456202</v>
      </c>
      <c r="AC8365">
        <v>4.6638703832071401E-2</v>
      </c>
      <c r="AD8365">
        <v>0.57684129297949804</v>
      </c>
      <c r="AE8365">
        <v>-0.88062407926002995</v>
      </c>
      <c r="AF8365">
        <v>0.58589358868205899</v>
      </c>
      <c r="AG8365">
        <v>0.80674443595273604</v>
      </c>
      <c r="AH8365">
        <v>0.25521316894773699</v>
      </c>
      <c r="AI8365">
        <v>0.37030260521035901</v>
      </c>
      <c r="AJ8365">
        <v>0.78121606160956403</v>
      </c>
      <c r="AK8365">
        <v>-0.44147094127223102</v>
      </c>
    </row>
    <row r="8366" spans="1:37" x14ac:dyDescent="0.2">
      <c r="A8366" t="s">
        <v>26850</v>
      </c>
      <c r="B8366">
        <v>114005375</v>
      </c>
      <c r="C8366">
        <v>114005551</v>
      </c>
      <c r="D8366">
        <v>177</v>
      </c>
      <c r="E8366" t="s">
        <v>27821</v>
      </c>
      <c r="F8366">
        <v>1</v>
      </c>
      <c r="G8366" t="s">
        <v>27822</v>
      </c>
      <c r="H8366" t="s">
        <v>31000</v>
      </c>
      <c r="I8366">
        <v>8</v>
      </c>
      <c r="J8366">
        <v>113018776</v>
      </c>
      <c r="K8366">
        <v>113436939</v>
      </c>
      <c r="L8366">
        <v>418164</v>
      </c>
      <c r="M8366">
        <v>2</v>
      </c>
      <c r="N8366">
        <v>114788</v>
      </c>
      <c r="O8366" t="s">
        <v>27820</v>
      </c>
      <c r="P8366">
        <v>-568436</v>
      </c>
      <c r="Q8366" t="s">
        <v>27814</v>
      </c>
      <c r="R8366" t="s">
        <v>27815</v>
      </c>
      <c r="S8366" t="s">
        <v>36718</v>
      </c>
      <c r="T8366">
        <v>0.152084254673993</v>
      </c>
      <c r="U8366">
        <v>0.603102917160658</v>
      </c>
      <c r="V8366">
        <v>24.220803192072999</v>
      </c>
      <c r="W8366">
        <v>0.20525741147413201</v>
      </c>
      <c r="X8366">
        <v>0.704072456322962</v>
      </c>
      <c r="Y8366">
        <v>-24.019169341971502</v>
      </c>
      <c r="Z8366">
        <v>0.306975110376564</v>
      </c>
      <c r="AA8366">
        <v>0.72610664078822296</v>
      </c>
      <c r="AB8366">
        <v>23.257329138196798</v>
      </c>
      <c r="AC8366">
        <v>7.0489011448141195E-2</v>
      </c>
      <c r="AD8366">
        <v>0.57684129297949804</v>
      </c>
      <c r="AE8366">
        <v>-24.019169341971502</v>
      </c>
      <c r="AF8366">
        <v>4.6407610929182198E-2</v>
      </c>
      <c r="AG8366">
        <v>0.476038960109122</v>
      </c>
      <c r="AH8366">
        <v>24.220803192072999</v>
      </c>
      <c r="AI8366">
        <v>0.35038410267202102</v>
      </c>
      <c r="AJ8366">
        <v>0.78121606160956403</v>
      </c>
      <c r="AK8366">
        <v>-23.1504139453485</v>
      </c>
    </row>
    <row r="8367" spans="1:37" x14ac:dyDescent="0.2">
      <c r="A8367" t="s">
        <v>26850</v>
      </c>
      <c r="B8367">
        <v>114005551</v>
      </c>
      <c r="C8367">
        <v>114005727</v>
      </c>
      <c r="D8367">
        <v>177</v>
      </c>
      <c r="E8367" t="s">
        <v>27823</v>
      </c>
      <c r="F8367">
        <v>1</v>
      </c>
      <c r="G8367" t="s">
        <v>27824</v>
      </c>
      <c r="H8367" t="s">
        <v>31000</v>
      </c>
      <c r="I8367">
        <v>8</v>
      </c>
      <c r="J8367">
        <v>113018776</v>
      </c>
      <c r="K8367">
        <v>113436939</v>
      </c>
      <c r="L8367">
        <v>418164</v>
      </c>
      <c r="M8367">
        <v>2</v>
      </c>
      <c r="N8367">
        <v>114788</v>
      </c>
      <c r="O8367" t="s">
        <v>27820</v>
      </c>
      <c r="P8367">
        <v>-568612</v>
      </c>
      <c r="Q8367" t="s">
        <v>27814</v>
      </c>
      <c r="R8367" t="s">
        <v>27815</v>
      </c>
      <c r="S8367" t="s">
        <v>36718</v>
      </c>
      <c r="T8367">
        <v>0.152084254673993</v>
      </c>
      <c r="U8367">
        <v>0.603102917160658</v>
      </c>
      <c r="V8367">
        <v>24.220803192072999</v>
      </c>
      <c r="W8367">
        <v>0.20525741147413201</v>
      </c>
      <c r="X8367">
        <v>0.704072456322962</v>
      </c>
      <c r="Y8367">
        <v>-24.019169341971502</v>
      </c>
      <c r="Z8367">
        <v>0.306975110376564</v>
      </c>
      <c r="AA8367">
        <v>0.72610664078822296</v>
      </c>
      <c r="AB8367">
        <v>23.257329138196798</v>
      </c>
      <c r="AC8367">
        <v>7.0489011448141195E-2</v>
      </c>
      <c r="AD8367">
        <v>0.57684129297949804</v>
      </c>
      <c r="AE8367">
        <v>-24.019169341971502</v>
      </c>
      <c r="AF8367">
        <v>4.6407610929182198E-2</v>
      </c>
      <c r="AG8367">
        <v>0.476038960109122</v>
      </c>
      <c r="AH8367">
        <v>24.220803192072999</v>
      </c>
      <c r="AI8367">
        <v>0.35038410267202102</v>
      </c>
      <c r="AJ8367">
        <v>0.78121606160956403</v>
      </c>
      <c r="AK8367">
        <v>-23.1504139453485</v>
      </c>
    </row>
    <row r="8368" spans="1:37" x14ac:dyDescent="0.2">
      <c r="A8368" t="s">
        <v>26850</v>
      </c>
      <c r="B8368">
        <v>114219224</v>
      </c>
      <c r="C8368">
        <v>114219359</v>
      </c>
      <c r="D8368">
        <v>136</v>
      </c>
      <c r="E8368" t="s">
        <v>27825</v>
      </c>
      <c r="F8368">
        <v>0</v>
      </c>
      <c r="G8368" t="s">
        <v>27826</v>
      </c>
      <c r="H8368" t="s">
        <v>31000</v>
      </c>
      <c r="I8368">
        <v>8</v>
      </c>
      <c r="J8368">
        <v>113018776</v>
      </c>
      <c r="K8368">
        <v>113436939</v>
      </c>
      <c r="L8368">
        <v>418164</v>
      </c>
      <c r="M8368">
        <v>2</v>
      </c>
      <c r="N8368">
        <v>114788</v>
      </c>
      <c r="O8368" t="s">
        <v>27820</v>
      </c>
      <c r="P8368">
        <v>-782285</v>
      </c>
      <c r="Q8368" t="s">
        <v>27814</v>
      </c>
      <c r="R8368" t="s">
        <v>27815</v>
      </c>
      <c r="S8368" t="s">
        <v>36718</v>
      </c>
      <c r="T8368">
        <v>0.32911398597860803</v>
      </c>
      <c r="U8368">
        <v>0.603102917160658</v>
      </c>
      <c r="V8368">
        <v>24.394908340184699</v>
      </c>
      <c r="W8368">
        <v>0.29261482077562401</v>
      </c>
      <c r="X8368">
        <v>0.704072456322962</v>
      </c>
      <c r="Y8368">
        <v>24.627521701726799</v>
      </c>
      <c r="Z8368">
        <v>0.306975110376564</v>
      </c>
      <c r="AA8368">
        <v>0.72610664078822296</v>
      </c>
      <c r="AB8368">
        <v>24.512919285140999</v>
      </c>
      <c r="AC8368">
        <v>0.27780950890804001</v>
      </c>
      <c r="AD8368">
        <v>0.68253123924728298</v>
      </c>
      <c r="AE8368">
        <v>24.550393989014498</v>
      </c>
      <c r="AF8368">
        <v>0.64997455747578503</v>
      </c>
      <c r="AG8368">
        <v>0.80674443595273604</v>
      </c>
      <c r="AH8368">
        <v>0.84138715838155198</v>
      </c>
      <c r="AI8368">
        <v>0.56157887380500204</v>
      </c>
      <c r="AJ8368">
        <v>0.78121606160956403</v>
      </c>
      <c r="AK8368">
        <v>1.30300261749385</v>
      </c>
    </row>
    <row r="8369" spans="1:37" x14ac:dyDescent="0.2">
      <c r="A8369" t="s">
        <v>26850</v>
      </c>
      <c r="B8369">
        <v>114311459</v>
      </c>
      <c r="C8369">
        <v>114311613</v>
      </c>
      <c r="D8369">
        <v>155</v>
      </c>
      <c r="E8369" t="s">
        <v>27827</v>
      </c>
      <c r="F8369">
        <v>11</v>
      </c>
      <c r="G8369" t="s">
        <v>27828</v>
      </c>
      <c r="H8369" t="s">
        <v>36720</v>
      </c>
      <c r="I8369">
        <v>8</v>
      </c>
      <c r="J8369">
        <v>113018776</v>
      </c>
      <c r="K8369">
        <v>113436939</v>
      </c>
      <c r="L8369">
        <v>418164</v>
      </c>
      <c r="M8369">
        <v>2</v>
      </c>
      <c r="N8369">
        <v>114788</v>
      </c>
      <c r="O8369" t="s">
        <v>27820</v>
      </c>
      <c r="P8369">
        <v>-874520</v>
      </c>
      <c r="Q8369" t="s">
        <v>27814</v>
      </c>
      <c r="R8369" t="s">
        <v>27815</v>
      </c>
      <c r="S8369" t="s">
        <v>36718</v>
      </c>
      <c r="T8369">
        <v>1</v>
      </c>
      <c r="U8369">
        <v>1</v>
      </c>
      <c r="V8369">
        <v>-1.82070256960645</v>
      </c>
      <c r="W8369">
        <v>0.86214887914709604</v>
      </c>
      <c r="X8369">
        <v>0.95159051474143896</v>
      </c>
      <c r="Y8369">
        <v>0.46448600191171402</v>
      </c>
      <c r="Z8369">
        <v>0.693404429441695</v>
      </c>
      <c r="AA8369">
        <v>0.84521697243271998</v>
      </c>
      <c r="AB8369">
        <v>0.59534875755864403</v>
      </c>
      <c r="AC8369">
        <v>0.615069744472027</v>
      </c>
      <c r="AD8369">
        <v>0.87989882095915395</v>
      </c>
      <c r="AE8369">
        <v>-0.535513924661289</v>
      </c>
      <c r="AF8369">
        <v>0.68997179462344205</v>
      </c>
      <c r="AG8369">
        <v>0.83846513202101103</v>
      </c>
      <c r="AH8369">
        <v>-2.7133075354223299</v>
      </c>
      <c r="AI8369">
        <v>0.414159359489496</v>
      </c>
      <c r="AJ8369">
        <v>0.78121606160956403</v>
      </c>
      <c r="AK8369">
        <v>1.33324138493726</v>
      </c>
    </row>
    <row r="8370" spans="1:37" x14ac:dyDescent="0.2">
      <c r="A8370" t="s">
        <v>26850</v>
      </c>
      <c r="B8370">
        <v>114311613</v>
      </c>
      <c r="C8370">
        <v>114311767</v>
      </c>
      <c r="D8370">
        <v>155</v>
      </c>
      <c r="E8370" t="s">
        <v>27829</v>
      </c>
      <c r="F8370">
        <v>12</v>
      </c>
      <c r="G8370" t="s">
        <v>27830</v>
      </c>
      <c r="H8370" t="s">
        <v>36720</v>
      </c>
      <c r="I8370">
        <v>8</v>
      </c>
      <c r="J8370">
        <v>113018776</v>
      </c>
      <c r="K8370">
        <v>113436939</v>
      </c>
      <c r="L8370">
        <v>418164</v>
      </c>
      <c r="M8370">
        <v>2</v>
      </c>
      <c r="N8370">
        <v>114788</v>
      </c>
      <c r="O8370" t="s">
        <v>27820</v>
      </c>
      <c r="P8370">
        <v>-874674</v>
      </c>
      <c r="Q8370" t="s">
        <v>27814</v>
      </c>
      <c r="R8370" t="s">
        <v>27815</v>
      </c>
      <c r="S8370" t="s">
        <v>36718</v>
      </c>
      <c r="T8370">
        <v>1</v>
      </c>
      <c r="U8370">
        <v>1</v>
      </c>
      <c r="V8370">
        <v>-1.82070256960645</v>
      </c>
      <c r="W8370">
        <v>0.86214887914709604</v>
      </c>
      <c r="X8370">
        <v>0.95159051474143896</v>
      </c>
      <c r="Y8370">
        <v>0.59717444223752203</v>
      </c>
      <c r="Z8370">
        <v>0.693404429441695</v>
      </c>
      <c r="AA8370">
        <v>0.84521697243271998</v>
      </c>
      <c r="AB8370">
        <v>0.69242595539285601</v>
      </c>
      <c r="AC8370">
        <v>0.615069744472027</v>
      </c>
      <c r="AD8370">
        <v>0.87989882095915395</v>
      </c>
      <c r="AE8370">
        <v>-0.40282549078750202</v>
      </c>
      <c r="AF8370">
        <v>0.68997179462344205</v>
      </c>
      <c r="AG8370">
        <v>0.83846513202101103</v>
      </c>
      <c r="AH8370">
        <v>-2.7908620193795399</v>
      </c>
      <c r="AI8370">
        <v>0.414159359489496</v>
      </c>
      <c r="AJ8370">
        <v>0.78121606160956403</v>
      </c>
      <c r="AK8370">
        <v>1.4659298252630699</v>
      </c>
    </row>
    <row r="8371" spans="1:37" x14ac:dyDescent="0.2">
      <c r="A8371" t="s">
        <v>26850</v>
      </c>
      <c r="B8371">
        <v>114311767</v>
      </c>
      <c r="C8371">
        <v>114311921</v>
      </c>
      <c r="D8371">
        <v>155</v>
      </c>
      <c r="E8371" t="s">
        <v>27831</v>
      </c>
      <c r="F8371">
        <v>2</v>
      </c>
      <c r="G8371" t="s">
        <v>27832</v>
      </c>
      <c r="H8371" t="s">
        <v>36720</v>
      </c>
      <c r="I8371">
        <v>8</v>
      </c>
      <c r="J8371">
        <v>113018776</v>
      </c>
      <c r="K8371">
        <v>113436939</v>
      </c>
      <c r="L8371">
        <v>418164</v>
      </c>
      <c r="M8371">
        <v>2</v>
      </c>
      <c r="N8371">
        <v>114788</v>
      </c>
      <c r="O8371" t="s">
        <v>27820</v>
      </c>
      <c r="P8371">
        <v>-874828</v>
      </c>
      <c r="Q8371" t="s">
        <v>27814</v>
      </c>
      <c r="R8371" t="s">
        <v>27815</v>
      </c>
      <c r="S8371" t="s">
        <v>36718</v>
      </c>
      <c r="T8371">
        <v>1</v>
      </c>
      <c r="U8371">
        <v>1</v>
      </c>
      <c r="V8371">
        <v>-1.82070256960645</v>
      </c>
      <c r="W8371">
        <v>0.86214887914709604</v>
      </c>
      <c r="X8371">
        <v>0.95159051474143896</v>
      </c>
      <c r="Y8371">
        <v>0.59717444223752203</v>
      </c>
      <c r="Z8371">
        <v>0.693404429441695</v>
      </c>
      <c r="AA8371">
        <v>0.84521697243271998</v>
      </c>
      <c r="AB8371">
        <v>0.69242595539285601</v>
      </c>
      <c r="AC8371">
        <v>0.615069744472027</v>
      </c>
      <c r="AD8371">
        <v>0.87989882095915395</v>
      </c>
      <c r="AE8371">
        <v>-0.40282549078750202</v>
      </c>
      <c r="AF8371">
        <v>0.68997179462344205</v>
      </c>
      <c r="AG8371">
        <v>0.83846513202101103</v>
      </c>
      <c r="AH8371">
        <v>-2.7908620193795399</v>
      </c>
      <c r="AI8371">
        <v>0.414159359489496</v>
      </c>
      <c r="AJ8371">
        <v>0.78121606160956403</v>
      </c>
      <c r="AK8371">
        <v>1.4659298252630699</v>
      </c>
    </row>
    <row r="8372" spans="1:37" x14ac:dyDescent="0.2">
      <c r="A8372" t="s">
        <v>26850</v>
      </c>
      <c r="B8372">
        <v>115648303</v>
      </c>
      <c r="C8372">
        <v>115648457</v>
      </c>
      <c r="D8372">
        <v>155</v>
      </c>
      <c r="E8372" t="s">
        <v>27833</v>
      </c>
      <c r="F8372">
        <v>18</v>
      </c>
      <c r="G8372" t="s">
        <v>27834</v>
      </c>
      <c r="H8372" t="s">
        <v>36721</v>
      </c>
      <c r="I8372">
        <v>8</v>
      </c>
      <c r="J8372">
        <v>115619747</v>
      </c>
      <c r="K8372">
        <v>115661678</v>
      </c>
      <c r="L8372">
        <v>41932</v>
      </c>
      <c r="M8372">
        <v>2</v>
      </c>
      <c r="N8372">
        <v>7227</v>
      </c>
      <c r="O8372" t="s">
        <v>27835</v>
      </c>
      <c r="P8372">
        <v>13221</v>
      </c>
      <c r="Q8372" t="s">
        <v>27836</v>
      </c>
      <c r="R8372" t="s">
        <v>27837</v>
      </c>
      <c r="S8372" t="s">
        <v>36722</v>
      </c>
      <c r="T8372">
        <v>0.644035865418358</v>
      </c>
      <c r="U8372">
        <v>0.84904924635754497</v>
      </c>
      <c r="V8372">
        <v>3.08830842971763</v>
      </c>
      <c r="W8372">
        <v>0.45677437087276901</v>
      </c>
      <c r="X8372">
        <v>0.75726018452522603</v>
      </c>
      <c r="Y8372">
        <v>0.19294086944630701</v>
      </c>
      <c r="Z8372">
        <v>0.57853978204985401</v>
      </c>
      <c r="AA8372">
        <v>0.84521697243271998</v>
      </c>
      <c r="AB8372">
        <v>3.1680895874877901</v>
      </c>
      <c r="AC8372">
        <v>0.131413828155275</v>
      </c>
      <c r="AD8372">
        <v>0.68253123924728298</v>
      </c>
      <c r="AE8372">
        <v>-0.80705908820889705</v>
      </c>
      <c r="AF8372">
        <v>0.74414648978297804</v>
      </c>
      <c r="AG8372">
        <v>0.86906519844104402</v>
      </c>
      <c r="AH8372">
        <v>0.75592939375003398</v>
      </c>
      <c r="AI8372">
        <v>0.84178376985732795</v>
      </c>
      <c r="AJ8372">
        <v>0.95896800690842199</v>
      </c>
      <c r="AK8372">
        <v>1.0616962961821601</v>
      </c>
    </row>
    <row r="8373" spans="1:37" x14ac:dyDescent="0.2">
      <c r="A8373" t="s">
        <v>26850</v>
      </c>
      <c r="B8373">
        <v>115648471</v>
      </c>
      <c r="C8373">
        <v>115648770</v>
      </c>
      <c r="D8373">
        <v>300</v>
      </c>
      <c r="E8373" t="s">
        <v>27838</v>
      </c>
      <c r="F8373">
        <v>9</v>
      </c>
      <c r="G8373" t="s">
        <v>27839</v>
      </c>
      <c r="H8373" t="s">
        <v>36721</v>
      </c>
      <c r="I8373">
        <v>8</v>
      </c>
      <c r="J8373">
        <v>115619747</v>
      </c>
      <c r="K8373">
        <v>115661678</v>
      </c>
      <c r="L8373">
        <v>41932</v>
      </c>
      <c r="M8373">
        <v>2</v>
      </c>
      <c r="N8373">
        <v>7227</v>
      </c>
      <c r="O8373" t="s">
        <v>27835</v>
      </c>
      <c r="P8373">
        <v>12908</v>
      </c>
      <c r="Q8373" t="s">
        <v>27836</v>
      </c>
      <c r="R8373" t="s">
        <v>27837</v>
      </c>
      <c r="S8373" t="s">
        <v>36722</v>
      </c>
      <c r="T8373">
        <v>0.644035865418358</v>
      </c>
      <c r="U8373">
        <v>0.84904924635754497</v>
      </c>
      <c r="V8373">
        <v>3.08830842971763</v>
      </c>
      <c r="W8373">
        <v>0.45677437087276901</v>
      </c>
      <c r="X8373">
        <v>0.75726018452522603</v>
      </c>
      <c r="Y8373">
        <v>0.19294086944630701</v>
      </c>
      <c r="Z8373">
        <v>0.57853978204985401</v>
      </c>
      <c r="AA8373">
        <v>0.84521697243271998</v>
      </c>
      <c r="AB8373">
        <v>3.1680895874877901</v>
      </c>
      <c r="AC8373">
        <v>0.131413828155275</v>
      </c>
      <c r="AD8373">
        <v>0.68253123924728298</v>
      </c>
      <c r="AE8373">
        <v>-0.80705908820889705</v>
      </c>
      <c r="AF8373">
        <v>0.74414648978297804</v>
      </c>
      <c r="AG8373">
        <v>0.86906519844104402</v>
      </c>
      <c r="AH8373">
        <v>0.75592939375003398</v>
      </c>
      <c r="AI8373">
        <v>0.84178376985732795</v>
      </c>
      <c r="AJ8373">
        <v>0.95896800690842199</v>
      </c>
      <c r="AK8373">
        <v>1.0616962961821601</v>
      </c>
    </row>
    <row r="8374" spans="1:37" x14ac:dyDescent="0.2">
      <c r="A8374" t="s">
        <v>26850</v>
      </c>
      <c r="B8374">
        <v>115842382</v>
      </c>
      <c r="C8374">
        <v>115842569</v>
      </c>
      <c r="D8374">
        <v>188</v>
      </c>
      <c r="E8374" t="s">
        <v>27840</v>
      </c>
      <c r="F8374">
        <v>4</v>
      </c>
      <c r="G8374" t="s">
        <v>27841</v>
      </c>
      <c r="H8374" t="s">
        <v>31000</v>
      </c>
      <c r="I8374">
        <v>8</v>
      </c>
      <c r="J8374">
        <v>115619913</v>
      </c>
      <c r="K8374">
        <v>115809673</v>
      </c>
      <c r="L8374">
        <v>189761</v>
      </c>
      <c r="M8374">
        <v>2</v>
      </c>
      <c r="N8374">
        <v>7227</v>
      </c>
      <c r="O8374" t="s">
        <v>27842</v>
      </c>
      <c r="P8374">
        <v>-32709</v>
      </c>
      <c r="Q8374" t="s">
        <v>27836</v>
      </c>
      <c r="R8374" t="s">
        <v>27837</v>
      </c>
      <c r="S8374" t="s">
        <v>36722</v>
      </c>
      <c r="T8374">
        <v>0.17308923567461099</v>
      </c>
      <c r="U8374">
        <v>0.603102917160658</v>
      </c>
      <c r="V8374">
        <v>-24.853223180488701</v>
      </c>
      <c r="W8374">
        <v>0.38920677604595899</v>
      </c>
      <c r="X8374">
        <v>0.704072456322962</v>
      </c>
      <c r="Y8374">
        <v>-24.330576847853099</v>
      </c>
      <c r="Z8374">
        <v>5.50355599158565E-2</v>
      </c>
      <c r="AA8374">
        <v>0.72610664078822296</v>
      </c>
      <c r="AB8374">
        <v>-24.853223180488701</v>
      </c>
      <c r="AC8374">
        <v>0.71753805159658501</v>
      </c>
      <c r="AD8374">
        <v>0.87989882095915395</v>
      </c>
      <c r="AE8374">
        <v>-2.4062866104834102</v>
      </c>
      <c r="AF8374">
        <v>0.32549523997010099</v>
      </c>
      <c r="AG8374">
        <v>0.70473078222419605</v>
      </c>
      <c r="AH8374">
        <v>-23.923612551447</v>
      </c>
      <c r="AI8374">
        <v>0.35038410267202102</v>
      </c>
      <c r="AJ8374">
        <v>0.78121606160956403</v>
      </c>
      <c r="AK8374">
        <v>-23.853223228089</v>
      </c>
    </row>
    <row r="8375" spans="1:37" x14ac:dyDescent="0.2">
      <c r="A8375" t="s">
        <v>26850</v>
      </c>
      <c r="B8375">
        <v>116601302</v>
      </c>
      <c r="C8375">
        <v>116601453</v>
      </c>
      <c r="D8375">
        <v>152</v>
      </c>
      <c r="E8375" t="s">
        <v>27843</v>
      </c>
      <c r="F8375">
        <v>1</v>
      </c>
      <c r="G8375" t="s">
        <v>27844</v>
      </c>
      <c r="H8375" t="s">
        <v>31000</v>
      </c>
      <c r="I8375">
        <v>8</v>
      </c>
      <c r="J8375">
        <v>116652014</v>
      </c>
      <c r="K8375">
        <v>116654642</v>
      </c>
      <c r="L8375">
        <v>2629</v>
      </c>
      <c r="M8375">
        <v>1</v>
      </c>
      <c r="N8375">
        <v>105375713</v>
      </c>
      <c r="O8375" t="s">
        <v>27845</v>
      </c>
      <c r="P8375">
        <v>-50561</v>
      </c>
      <c r="Q8375" t="s">
        <v>40</v>
      </c>
      <c r="R8375" t="s">
        <v>27846</v>
      </c>
      <c r="S8375" t="s">
        <v>36723</v>
      </c>
      <c r="T8375">
        <v>0.97979524468909096</v>
      </c>
      <c r="U8375">
        <v>1</v>
      </c>
      <c r="V8375">
        <v>-0.52771941327452399</v>
      </c>
      <c r="W8375">
        <v>0.371855812393517</v>
      </c>
      <c r="X8375">
        <v>0.704072456322962</v>
      </c>
      <c r="Y8375">
        <v>-1.7563082066039399</v>
      </c>
      <c r="Z8375">
        <v>0.74645891108500395</v>
      </c>
      <c r="AA8375">
        <v>0.88634195075713995</v>
      </c>
      <c r="AB8375">
        <v>-0.90960099556975904</v>
      </c>
      <c r="AC8375">
        <v>0.253574581277134</v>
      </c>
      <c r="AD8375">
        <v>0.68253123924728298</v>
      </c>
      <c r="AE8375">
        <v>-1.7756629848890799</v>
      </c>
      <c r="AF8375">
        <v>0.80618802876324702</v>
      </c>
      <c r="AG8375">
        <v>0.91333021003096004</v>
      </c>
      <c r="AH8375">
        <v>-7.3614066115796203E-3</v>
      </c>
      <c r="AI8375">
        <v>0.566733449666177</v>
      </c>
      <c r="AJ8375">
        <v>0.78121606160956403</v>
      </c>
      <c r="AK8375">
        <v>-1.1955738826584601</v>
      </c>
    </row>
    <row r="8376" spans="1:37" x14ac:dyDescent="0.2">
      <c r="A8376" t="s">
        <v>26850</v>
      </c>
      <c r="B8376">
        <v>116878988</v>
      </c>
      <c r="C8376">
        <v>116879128</v>
      </c>
      <c r="D8376">
        <v>141</v>
      </c>
      <c r="E8376" t="s">
        <v>27847</v>
      </c>
      <c r="F8376">
        <v>0</v>
      </c>
      <c r="G8376" t="s">
        <v>27848</v>
      </c>
      <c r="H8376" t="s">
        <v>31000</v>
      </c>
      <c r="I8376">
        <v>8</v>
      </c>
      <c r="J8376">
        <v>116874728</v>
      </c>
      <c r="K8376">
        <v>116874800</v>
      </c>
      <c r="L8376">
        <v>73</v>
      </c>
      <c r="M8376">
        <v>2</v>
      </c>
      <c r="N8376">
        <v>100500914</v>
      </c>
      <c r="O8376" t="s">
        <v>27849</v>
      </c>
      <c r="P8376">
        <v>-4188</v>
      </c>
      <c r="Q8376" t="s">
        <v>27850</v>
      </c>
      <c r="R8376" t="s">
        <v>27851</v>
      </c>
      <c r="S8376" t="s">
        <v>36724</v>
      </c>
      <c r="T8376">
        <v>0.59776149568237302</v>
      </c>
      <c r="U8376">
        <v>0.82125442047224695</v>
      </c>
      <c r="V8376">
        <v>-3.9300109563624401</v>
      </c>
      <c r="W8376">
        <v>3.4734740880334999E-2</v>
      </c>
      <c r="X8376">
        <v>0.704072456322962</v>
      </c>
      <c r="Y8376">
        <v>-25.2695725626658</v>
      </c>
      <c r="Z8376">
        <v>0.98009699876438805</v>
      </c>
      <c r="AA8376">
        <v>1</v>
      </c>
      <c r="AB8376">
        <v>-0.40548560085622498</v>
      </c>
      <c r="AC8376">
        <v>0.29404155661154102</v>
      </c>
      <c r="AD8376">
        <v>0.68253123924728298</v>
      </c>
      <c r="AE8376">
        <v>-0.238377708317976</v>
      </c>
      <c r="AF8376">
        <v>0.35688019559054202</v>
      </c>
      <c r="AG8376">
        <v>0.75445797245062596</v>
      </c>
      <c r="AH8376">
        <v>-4.2266788311532899</v>
      </c>
      <c r="AI8376">
        <v>3.1891687287860099E-2</v>
      </c>
      <c r="AJ8376">
        <v>0.78121606160956403</v>
      </c>
      <c r="AK8376">
        <v>-25.664178778790198</v>
      </c>
    </row>
    <row r="8377" spans="1:37" x14ac:dyDescent="0.2">
      <c r="A8377" t="s">
        <v>26850</v>
      </c>
      <c r="B8377">
        <v>116939607</v>
      </c>
      <c r="C8377">
        <v>116939788</v>
      </c>
      <c r="D8377">
        <v>182</v>
      </c>
      <c r="E8377" t="s">
        <v>27852</v>
      </c>
      <c r="F8377">
        <v>2</v>
      </c>
      <c r="G8377" t="s">
        <v>27853</v>
      </c>
      <c r="H8377" t="s">
        <v>30999</v>
      </c>
      <c r="I8377">
        <v>8</v>
      </c>
      <c r="J8377">
        <v>116938546</v>
      </c>
      <c r="K8377">
        <v>116942922</v>
      </c>
      <c r="L8377">
        <v>4377</v>
      </c>
      <c r="M8377">
        <v>1</v>
      </c>
      <c r="N8377">
        <v>441376</v>
      </c>
      <c r="O8377" t="s">
        <v>27854</v>
      </c>
      <c r="P8377">
        <v>1061</v>
      </c>
      <c r="Q8377" t="s">
        <v>27855</v>
      </c>
      <c r="R8377" t="s">
        <v>27856</v>
      </c>
      <c r="S8377" t="s">
        <v>36725</v>
      </c>
      <c r="T8377">
        <v>0.58193367309619304</v>
      </c>
      <c r="U8377">
        <v>0.81360520874211995</v>
      </c>
      <c r="V8377">
        <v>0.64910707306127302</v>
      </c>
      <c r="W8377">
        <v>0.22514765698160699</v>
      </c>
      <c r="X8377">
        <v>0.704072456322962</v>
      </c>
      <c r="Y8377">
        <v>-1.9934388985429199</v>
      </c>
      <c r="Z8377">
        <v>0.50356939191822203</v>
      </c>
      <c r="AA8377">
        <v>0.84521697243271998</v>
      </c>
      <c r="AB8377">
        <v>1.0441582528814899</v>
      </c>
      <c r="AC8377">
        <v>0.439120552379898</v>
      </c>
      <c r="AD8377">
        <v>0.82872126865393902</v>
      </c>
      <c r="AE8377">
        <v>-0.65386480003424396</v>
      </c>
      <c r="AF8377">
        <v>0.83185481790654303</v>
      </c>
      <c r="AG8377">
        <v>0.93643259101490195</v>
      </c>
      <c r="AH8377">
        <v>-0.15949224476412199</v>
      </c>
      <c r="AI8377">
        <v>0.217040799740359</v>
      </c>
      <c r="AJ8377">
        <v>0.78121606160956403</v>
      </c>
      <c r="AK8377">
        <v>-2.0064404452707998</v>
      </c>
    </row>
    <row r="8378" spans="1:37" x14ac:dyDescent="0.2">
      <c r="A8378" t="s">
        <v>26850</v>
      </c>
      <c r="B8378">
        <v>119300635</v>
      </c>
      <c r="C8378">
        <v>119300786</v>
      </c>
      <c r="D8378">
        <v>152</v>
      </c>
      <c r="E8378" t="s">
        <v>27857</v>
      </c>
      <c r="F8378">
        <v>0</v>
      </c>
      <c r="G8378" t="s">
        <v>27858</v>
      </c>
      <c r="H8378" t="s">
        <v>31000</v>
      </c>
      <c r="I8378">
        <v>8</v>
      </c>
      <c r="J8378">
        <v>119325171</v>
      </c>
      <c r="K8378">
        <v>119325265</v>
      </c>
      <c r="L8378">
        <v>95</v>
      </c>
      <c r="M8378">
        <v>1</v>
      </c>
      <c r="N8378">
        <v>102466162</v>
      </c>
      <c r="O8378" t="s">
        <v>27859</v>
      </c>
      <c r="P8378">
        <v>-24385</v>
      </c>
      <c r="Q8378" t="s">
        <v>27860</v>
      </c>
      <c r="R8378" t="s">
        <v>27861</v>
      </c>
      <c r="S8378" t="s">
        <v>36726</v>
      </c>
      <c r="T8378">
        <v>0.35387198439864398</v>
      </c>
      <c r="U8378">
        <v>0.603102917160658</v>
      </c>
      <c r="V8378">
        <v>-23.6842138411184</v>
      </c>
      <c r="W8378">
        <v>0.38920677604595899</v>
      </c>
      <c r="X8378">
        <v>0.704072456322962</v>
      </c>
      <c r="Y8378">
        <v>-23.5529693180337</v>
      </c>
      <c r="Z8378">
        <v>0.65379035313853895</v>
      </c>
      <c r="AA8378">
        <v>0.84521697243271998</v>
      </c>
      <c r="AB8378">
        <v>-1.4666129548761999</v>
      </c>
      <c r="AC8378">
        <v>0.71753805159658501</v>
      </c>
      <c r="AD8378">
        <v>0.87989882095915395</v>
      </c>
      <c r="AE8378">
        <v>-1.2978937339576899</v>
      </c>
      <c r="AF8378">
        <v>0.32549523997010099</v>
      </c>
      <c r="AG8378">
        <v>0.70473078222419605</v>
      </c>
      <c r="AH8378">
        <v>-23.4961533196958</v>
      </c>
      <c r="AI8378">
        <v>0.35038410267202102</v>
      </c>
      <c r="AJ8378">
        <v>0.78121606160956403</v>
      </c>
      <c r="AK8378">
        <v>-23.4257639979012</v>
      </c>
    </row>
    <row r="8379" spans="1:37" x14ac:dyDescent="0.2">
      <c r="A8379" t="s">
        <v>26850</v>
      </c>
      <c r="B8379">
        <v>119416016</v>
      </c>
      <c r="C8379">
        <v>119416184</v>
      </c>
      <c r="D8379">
        <v>169</v>
      </c>
      <c r="E8379" t="s">
        <v>27862</v>
      </c>
      <c r="F8379">
        <v>10</v>
      </c>
      <c r="G8379" t="s">
        <v>27863</v>
      </c>
      <c r="H8379" t="s">
        <v>30987</v>
      </c>
      <c r="I8379">
        <v>8</v>
      </c>
      <c r="J8379">
        <v>119416446</v>
      </c>
      <c r="K8379">
        <v>119424434</v>
      </c>
      <c r="L8379">
        <v>7989</v>
      </c>
      <c r="M8379">
        <v>1</v>
      </c>
      <c r="N8379">
        <v>4856</v>
      </c>
      <c r="O8379" t="s">
        <v>27864</v>
      </c>
      <c r="P8379">
        <v>-262</v>
      </c>
      <c r="Q8379" t="s">
        <v>27865</v>
      </c>
      <c r="R8379" t="s">
        <v>27866</v>
      </c>
      <c r="S8379" t="s">
        <v>36727</v>
      </c>
      <c r="T8379">
        <v>0.35387198439864398</v>
      </c>
      <c r="U8379">
        <v>0.603102917160658</v>
      </c>
      <c r="V8379">
        <v>-24.4030937820452</v>
      </c>
      <c r="W8379">
        <v>0.38920677604595899</v>
      </c>
      <c r="X8379">
        <v>0.704072456322962</v>
      </c>
      <c r="Y8379">
        <v>-24.271849254960301</v>
      </c>
      <c r="Z8379">
        <v>0.69013698642955401</v>
      </c>
      <c r="AA8379">
        <v>0.84521697243271998</v>
      </c>
      <c r="AB8379">
        <v>-0.66548564563398005</v>
      </c>
      <c r="AC8379">
        <v>0.75388744886274095</v>
      </c>
      <c r="AD8379">
        <v>0.87989882095915395</v>
      </c>
      <c r="AE8379">
        <v>-0.49676641577507202</v>
      </c>
      <c r="AF8379">
        <v>0.32549523997010099</v>
      </c>
      <c r="AG8379">
        <v>0.70473078222419605</v>
      </c>
      <c r="AH8379">
        <v>-24.591766256985</v>
      </c>
      <c r="AI8379">
        <v>0.35038410267202102</v>
      </c>
      <c r="AJ8379">
        <v>0.78121606160956403</v>
      </c>
      <c r="AK8379">
        <v>-24.521376931946499</v>
      </c>
    </row>
    <row r="8380" spans="1:37" x14ac:dyDescent="0.2">
      <c r="A8380" t="s">
        <v>26850</v>
      </c>
      <c r="B8380">
        <v>119416233</v>
      </c>
      <c r="C8380">
        <v>119416531</v>
      </c>
      <c r="D8380">
        <v>299</v>
      </c>
      <c r="E8380" t="s">
        <v>27867</v>
      </c>
      <c r="F8380">
        <v>21</v>
      </c>
      <c r="G8380" t="s">
        <v>27868</v>
      </c>
      <c r="H8380" t="s">
        <v>30987</v>
      </c>
      <c r="I8380">
        <v>8</v>
      </c>
      <c r="J8380">
        <v>119416446</v>
      </c>
      <c r="K8380">
        <v>119424434</v>
      </c>
      <c r="L8380">
        <v>7989</v>
      </c>
      <c r="M8380">
        <v>1</v>
      </c>
      <c r="N8380">
        <v>4856</v>
      </c>
      <c r="O8380" t="s">
        <v>27864</v>
      </c>
      <c r="P8380">
        <v>0</v>
      </c>
      <c r="Q8380" t="s">
        <v>27865</v>
      </c>
      <c r="R8380" t="s">
        <v>27866</v>
      </c>
      <c r="S8380" t="s">
        <v>36727</v>
      </c>
      <c r="T8380">
        <v>0.35387198439864398</v>
      </c>
      <c r="U8380">
        <v>0.603102917160658</v>
      </c>
      <c r="V8380">
        <v>-24.4030937820452</v>
      </c>
      <c r="W8380">
        <v>0.38920677604595899</v>
      </c>
      <c r="X8380">
        <v>0.704072456322962</v>
      </c>
      <c r="Y8380">
        <v>-24.271849254960301</v>
      </c>
      <c r="Z8380">
        <v>0.69013698642955401</v>
      </c>
      <c r="AA8380">
        <v>0.84521697243271998</v>
      </c>
      <c r="AB8380">
        <v>-0.66548564563398005</v>
      </c>
      <c r="AC8380">
        <v>0.75388744886274095</v>
      </c>
      <c r="AD8380">
        <v>0.87989882095915395</v>
      </c>
      <c r="AE8380">
        <v>-0.49676641577507202</v>
      </c>
      <c r="AF8380">
        <v>0.32549523997010099</v>
      </c>
      <c r="AG8380">
        <v>0.70473078222419605</v>
      </c>
      <c r="AH8380">
        <v>-24.591766256985</v>
      </c>
      <c r="AI8380">
        <v>0.35038410267202102</v>
      </c>
      <c r="AJ8380">
        <v>0.78121606160956403</v>
      </c>
      <c r="AK8380">
        <v>-24.521376931946499</v>
      </c>
    </row>
    <row r="8381" spans="1:37" x14ac:dyDescent="0.2">
      <c r="A8381" t="s">
        <v>26850</v>
      </c>
      <c r="B8381">
        <v>119538839</v>
      </c>
      <c r="C8381">
        <v>119539037</v>
      </c>
      <c r="D8381">
        <v>199</v>
      </c>
      <c r="E8381" t="s">
        <v>27869</v>
      </c>
      <c r="F8381">
        <v>1</v>
      </c>
      <c r="G8381" t="s">
        <v>27870</v>
      </c>
      <c r="H8381" t="s">
        <v>31000</v>
      </c>
      <c r="I8381">
        <v>8</v>
      </c>
      <c r="J8381">
        <v>119557087</v>
      </c>
      <c r="K8381">
        <v>119581107</v>
      </c>
      <c r="L8381">
        <v>24021</v>
      </c>
      <c r="M8381">
        <v>2</v>
      </c>
      <c r="N8381">
        <v>5168</v>
      </c>
      <c r="O8381" t="s">
        <v>27871</v>
      </c>
      <c r="P8381">
        <v>42070</v>
      </c>
      <c r="Q8381" t="s">
        <v>27872</v>
      </c>
      <c r="R8381" t="s">
        <v>27873</v>
      </c>
      <c r="S8381" t="s">
        <v>36728</v>
      </c>
      <c r="T8381">
        <v>0.35387198439864398</v>
      </c>
      <c r="U8381">
        <v>0.603102917160658</v>
      </c>
      <c r="V8381">
        <v>-24.0571390989499</v>
      </c>
      <c r="W8381">
        <v>0.29261482077562401</v>
      </c>
      <c r="X8381">
        <v>0.704072456322962</v>
      </c>
      <c r="Y8381">
        <v>23.659436419642599</v>
      </c>
      <c r="Z8381">
        <v>0.65379035313853895</v>
      </c>
      <c r="AA8381">
        <v>0.84521697243271998</v>
      </c>
      <c r="AB8381">
        <v>-1.43517727010844</v>
      </c>
      <c r="AC8381">
        <v>0.27780950890804001</v>
      </c>
      <c r="AD8381">
        <v>0.68253123924728298</v>
      </c>
      <c r="AE8381">
        <v>23.9557957268206</v>
      </c>
      <c r="AF8381">
        <v>0.32549523997010099</v>
      </c>
      <c r="AG8381">
        <v>0.70473078222419605</v>
      </c>
      <c r="AH8381">
        <v>-23.881795150043502</v>
      </c>
      <c r="AI8381">
        <v>0.59609816080359102</v>
      </c>
      <c r="AJ8381">
        <v>0.78121606160956403</v>
      </c>
      <c r="AK8381">
        <v>0.60229723804060398</v>
      </c>
    </row>
    <row r="8382" spans="1:37" x14ac:dyDescent="0.2">
      <c r="A8382" t="s">
        <v>26850</v>
      </c>
      <c r="B8382">
        <v>119674339</v>
      </c>
      <c r="C8382">
        <v>119674628</v>
      </c>
      <c r="D8382">
        <v>290</v>
      </c>
      <c r="E8382" t="s">
        <v>27874</v>
      </c>
      <c r="F8382">
        <v>2</v>
      </c>
      <c r="G8382" t="s">
        <v>27875</v>
      </c>
      <c r="H8382" t="s">
        <v>30987</v>
      </c>
      <c r="I8382">
        <v>8</v>
      </c>
      <c r="J8382">
        <v>119557086</v>
      </c>
      <c r="K8382">
        <v>119673453</v>
      </c>
      <c r="L8382">
        <v>116368</v>
      </c>
      <c r="M8382">
        <v>2</v>
      </c>
      <c r="N8382">
        <v>5168</v>
      </c>
      <c r="O8382" t="s">
        <v>27876</v>
      </c>
      <c r="P8382">
        <v>-886</v>
      </c>
      <c r="Q8382" t="s">
        <v>27872</v>
      </c>
      <c r="R8382" t="s">
        <v>27873</v>
      </c>
      <c r="S8382" t="s">
        <v>36728</v>
      </c>
      <c r="T8382">
        <v>0.32911398597860803</v>
      </c>
      <c r="U8382">
        <v>0.603102917160658</v>
      </c>
      <c r="V8382">
        <v>23.727458376795301</v>
      </c>
      <c r="W8382">
        <v>0.29261482077562401</v>
      </c>
      <c r="X8382">
        <v>0.704072456322962</v>
      </c>
      <c r="Y8382">
        <v>23.801458953045501</v>
      </c>
      <c r="Z8382">
        <v>0.48464167878831399</v>
      </c>
      <c r="AA8382">
        <v>0.84435025072159198</v>
      </c>
      <c r="AB8382">
        <v>22.763984351498699</v>
      </c>
      <c r="AC8382">
        <v>0.45677901822897599</v>
      </c>
      <c r="AD8382">
        <v>0.82872126865393902</v>
      </c>
      <c r="AE8382">
        <v>22.8014590517238</v>
      </c>
      <c r="AF8382">
        <v>0.16793847098801201</v>
      </c>
      <c r="AG8382">
        <v>0.68151250837662902</v>
      </c>
      <c r="AH8382">
        <v>23.727458376795301</v>
      </c>
      <c r="AI8382">
        <v>0.14667288820271701</v>
      </c>
      <c r="AJ8382">
        <v>0.78121606160956403</v>
      </c>
      <c r="AK8382">
        <v>23.801458953045501</v>
      </c>
    </row>
    <row r="8383" spans="1:37" x14ac:dyDescent="0.2">
      <c r="A8383" t="s">
        <v>26850</v>
      </c>
      <c r="B8383">
        <v>119855674</v>
      </c>
      <c r="C8383">
        <v>119855852</v>
      </c>
      <c r="D8383">
        <v>179</v>
      </c>
      <c r="E8383" t="s">
        <v>27877</v>
      </c>
      <c r="F8383">
        <v>23</v>
      </c>
      <c r="G8383" t="s">
        <v>27878</v>
      </c>
      <c r="H8383" t="s">
        <v>30987</v>
      </c>
      <c r="I8383">
        <v>8</v>
      </c>
      <c r="J8383">
        <v>119852758</v>
      </c>
      <c r="K8383">
        <v>119855858</v>
      </c>
      <c r="L8383">
        <v>3101</v>
      </c>
      <c r="M8383">
        <v>2</v>
      </c>
      <c r="N8383">
        <v>79075</v>
      </c>
      <c r="O8383" t="s">
        <v>27879</v>
      </c>
      <c r="P8383">
        <v>6</v>
      </c>
      <c r="Q8383" t="s">
        <v>27880</v>
      </c>
      <c r="R8383" t="s">
        <v>27881</v>
      </c>
      <c r="S8383" t="s">
        <v>36729</v>
      </c>
      <c r="T8383">
        <v>0.124296549490194</v>
      </c>
      <c r="U8383">
        <v>0.603102917160658</v>
      </c>
      <c r="V8383">
        <v>4.0924383691335002</v>
      </c>
      <c r="W8383">
        <v>0.86214887914709604</v>
      </c>
      <c r="X8383">
        <v>0.95159051474143896</v>
      </c>
      <c r="Y8383">
        <v>0.82784699274190199</v>
      </c>
      <c r="Z8383">
        <v>0.43777911271820902</v>
      </c>
      <c r="AA8383">
        <v>0.84435025072159198</v>
      </c>
      <c r="AB8383">
        <v>3.1289642562055602</v>
      </c>
      <c r="AC8383">
        <v>0.90042941727307502</v>
      </c>
      <c r="AD8383">
        <v>0.94068432309766403</v>
      </c>
      <c r="AE8383">
        <v>-3.0028558075775601E-2</v>
      </c>
      <c r="AF8383">
        <v>1.9336910666226299E-2</v>
      </c>
      <c r="AG8383">
        <v>0.476038960109122</v>
      </c>
      <c r="AH8383">
        <v>5.0220488617689298</v>
      </c>
      <c r="AI8383">
        <v>0.64674041799899995</v>
      </c>
      <c r="AJ8383">
        <v>0.82002337464554198</v>
      </c>
      <c r="AK8383">
        <v>1.4927023868374201</v>
      </c>
    </row>
    <row r="8384" spans="1:37" x14ac:dyDescent="0.2">
      <c r="A8384" t="s">
        <v>26850</v>
      </c>
      <c r="B8384">
        <v>120649249</v>
      </c>
      <c r="C8384">
        <v>120649423</v>
      </c>
      <c r="D8384">
        <v>175</v>
      </c>
      <c r="E8384" t="s">
        <v>27882</v>
      </c>
      <c r="F8384">
        <v>0</v>
      </c>
      <c r="G8384" t="s">
        <v>27883</v>
      </c>
      <c r="H8384" t="s">
        <v>36730</v>
      </c>
      <c r="I8384">
        <v>8</v>
      </c>
      <c r="J8384">
        <v>120632610</v>
      </c>
      <c r="K8384">
        <v>120693908</v>
      </c>
      <c r="L8384">
        <v>61299</v>
      </c>
      <c r="M8384">
        <v>2</v>
      </c>
      <c r="N8384">
        <v>6641</v>
      </c>
      <c r="O8384" t="s">
        <v>27884</v>
      </c>
      <c r="P8384">
        <v>44485</v>
      </c>
      <c r="Q8384" t="s">
        <v>27885</v>
      </c>
      <c r="R8384" t="s">
        <v>27886</v>
      </c>
      <c r="S8384" t="s">
        <v>36731</v>
      </c>
      <c r="T8384">
        <v>0.91554331166325298</v>
      </c>
      <c r="U8384">
        <v>1</v>
      </c>
      <c r="V8384">
        <v>-1.38861183548068</v>
      </c>
      <c r="W8384">
        <v>0.15801749308792101</v>
      </c>
      <c r="X8384">
        <v>0.704072456322962</v>
      </c>
      <c r="Y8384">
        <v>-1.1478744946488399</v>
      </c>
      <c r="Z8384">
        <v>0.75293704735967204</v>
      </c>
      <c r="AA8384">
        <v>0.89242711788733997</v>
      </c>
      <c r="AB8384">
        <v>-1.4495127051719201</v>
      </c>
      <c r="AC8384">
        <v>0.24203896675915601</v>
      </c>
      <c r="AD8384">
        <v>0.68253123924728298</v>
      </c>
      <c r="AE8384">
        <v>-1.08957799485185</v>
      </c>
      <c r="AF8384">
        <v>0.95766750905701103</v>
      </c>
      <c r="AG8384">
        <v>1</v>
      </c>
      <c r="AH8384">
        <v>-0.85542245462799804</v>
      </c>
      <c r="AI8384">
        <v>0.193573041322564</v>
      </c>
      <c r="AJ8384">
        <v>0.78121606160956403</v>
      </c>
      <c r="AK8384">
        <v>-0.76819956759207997</v>
      </c>
    </row>
    <row r="8385" spans="1:37" x14ac:dyDescent="0.2">
      <c r="A8385" t="s">
        <v>26850</v>
      </c>
      <c r="B8385">
        <v>120649423</v>
      </c>
      <c r="C8385">
        <v>120649597</v>
      </c>
      <c r="D8385">
        <v>175</v>
      </c>
      <c r="E8385" t="s">
        <v>27887</v>
      </c>
      <c r="F8385">
        <v>4</v>
      </c>
      <c r="G8385" t="s">
        <v>27888</v>
      </c>
      <c r="H8385" t="s">
        <v>36730</v>
      </c>
      <c r="I8385">
        <v>8</v>
      </c>
      <c r="J8385">
        <v>120632610</v>
      </c>
      <c r="K8385">
        <v>120693908</v>
      </c>
      <c r="L8385">
        <v>61299</v>
      </c>
      <c r="M8385">
        <v>2</v>
      </c>
      <c r="N8385">
        <v>6641</v>
      </c>
      <c r="O8385" t="s">
        <v>27884</v>
      </c>
      <c r="P8385">
        <v>44311</v>
      </c>
      <c r="Q8385" t="s">
        <v>27885</v>
      </c>
      <c r="R8385" t="s">
        <v>27886</v>
      </c>
      <c r="S8385" t="s">
        <v>36731</v>
      </c>
      <c r="T8385">
        <v>0.91554331166325298</v>
      </c>
      <c r="U8385">
        <v>1</v>
      </c>
      <c r="V8385">
        <v>-1.38861183548068</v>
      </c>
      <c r="W8385">
        <v>0.15801749308792101</v>
      </c>
      <c r="X8385">
        <v>0.704072456322962</v>
      </c>
      <c r="Y8385">
        <v>-1.1478744946488399</v>
      </c>
      <c r="Z8385">
        <v>0.75293704735967204</v>
      </c>
      <c r="AA8385">
        <v>0.89242711788733997</v>
      </c>
      <c r="AB8385">
        <v>-1.4495127051719201</v>
      </c>
      <c r="AC8385">
        <v>0.24203896675915601</v>
      </c>
      <c r="AD8385">
        <v>0.68253123924728298</v>
      </c>
      <c r="AE8385">
        <v>-1.08957799485185</v>
      </c>
      <c r="AF8385">
        <v>0.95766750905701103</v>
      </c>
      <c r="AG8385">
        <v>1</v>
      </c>
      <c r="AH8385">
        <v>-0.85542245462799804</v>
      </c>
      <c r="AI8385">
        <v>0.193573041322564</v>
      </c>
      <c r="AJ8385">
        <v>0.78121606160956403</v>
      </c>
      <c r="AK8385">
        <v>-0.76819956759207997</v>
      </c>
    </row>
    <row r="8386" spans="1:37" x14ac:dyDescent="0.2">
      <c r="A8386" t="s">
        <v>26850</v>
      </c>
      <c r="B8386">
        <v>120649597</v>
      </c>
      <c r="C8386">
        <v>120649771</v>
      </c>
      <c r="D8386">
        <v>175</v>
      </c>
      <c r="E8386" t="s">
        <v>27889</v>
      </c>
      <c r="F8386">
        <v>4</v>
      </c>
      <c r="G8386" t="s">
        <v>27890</v>
      </c>
      <c r="H8386" t="s">
        <v>36730</v>
      </c>
      <c r="I8386">
        <v>8</v>
      </c>
      <c r="J8386">
        <v>120632610</v>
      </c>
      <c r="K8386">
        <v>120693908</v>
      </c>
      <c r="L8386">
        <v>61299</v>
      </c>
      <c r="M8386">
        <v>2</v>
      </c>
      <c r="N8386">
        <v>6641</v>
      </c>
      <c r="O8386" t="s">
        <v>27884</v>
      </c>
      <c r="P8386">
        <v>44137</v>
      </c>
      <c r="Q8386" t="s">
        <v>27885</v>
      </c>
      <c r="R8386" t="s">
        <v>27886</v>
      </c>
      <c r="S8386" t="s">
        <v>36731</v>
      </c>
      <c r="T8386">
        <v>0.91554331166325298</v>
      </c>
      <c r="U8386">
        <v>1</v>
      </c>
      <c r="V8386">
        <v>-1.38861183548068</v>
      </c>
      <c r="W8386">
        <v>0.15801749308792101</v>
      </c>
      <c r="X8386">
        <v>0.704072456322962</v>
      </c>
      <c r="Y8386">
        <v>-1.7328368768003</v>
      </c>
      <c r="Z8386">
        <v>0.75293704735967204</v>
      </c>
      <c r="AA8386">
        <v>0.89242711788733997</v>
      </c>
      <c r="AB8386">
        <v>-1.4495127051719201</v>
      </c>
      <c r="AC8386">
        <v>0.24203896675915601</v>
      </c>
      <c r="AD8386">
        <v>0.68253123924728298</v>
      </c>
      <c r="AE8386">
        <v>-1.34123049502334</v>
      </c>
      <c r="AF8386">
        <v>0.95766750905701103</v>
      </c>
      <c r="AG8386">
        <v>1</v>
      </c>
      <c r="AH8386">
        <v>-0.85542245462799804</v>
      </c>
      <c r="AI8386">
        <v>0.193573041322564</v>
      </c>
      <c r="AJ8386">
        <v>0.78121606160956403</v>
      </c>
      <c r="AK8386">
        <v>-1.3531619497435401</v>
      </c>
    </row>
    <row r="8387" spans="1:37" x14ac:dyDescent="0.2">
      <c r="A8387" t="s">
        <v>26850</v>
      </c>
      <c r="B8387">
        <v>121419311</v>
      </c>
      <c r="C8387">
        <v>121419496</v>
      </c>
      <c r="D8387">
        <v>186</v>
      </c>
      <c r="E8387" t="s">
        <v>27891</v>
      </c>
      <c r="F8387">
        <v>1</v>
      </c>
      <c r="G8387" t="s">
        <v>27892</v>
      </c>
      <c r="H8387" t="s">
        <v>31000</v>
      </c>
      <c r="I8387">
        <v>8</v>
      </c>
      <c r="J8387">
        <v>121639293</v>
      </c>
      <c r="K8387">
        <v>121643451</v>
      </c>
      <c r="L8387">
        <v>4159</v>
      </c>
      <c r="M8387">
        <v>1</v>
      </c>
      <c r="N8387">
        <v>594842</v>
      </c>
      <c r="O8387" t="s">
        <v>27893</v>
      </c>
      <c r="P8387">
        <v>-219797</v>
      </c>
      <c r="Q8387" t="s">
        <v>40</v>
      </c>
      <c r="R8387" t="s">
        <v>27894</v>
      </c>
      <c r="S8387" t="s">
        <v>36732</v>
      </c>
      <c r="T8387" t="s">
        <v>40</v>
      </c>
      <c r="U8387" t="s">
        <v>40</v>
      </c>
      <c r="V8387">
        <v>0</v>
      </c>
      <c r="W8387">
        <v>0.29261482077562401</v>
      </c>
      <c r="X8387">
        <v>0.704072456322962</v>
      </c>
      <c r="Y8387">
        <v>23.374309736835698</v>
      </c>
      <c r="Z8387">
        <v>0.48464167878831399</v>
      </c>
      <c r="AA8387">
        <v>0.84435025072159198</v>
      </c>
      <c r="AB8387">
        <v>22.336835171080399</v>
      </c>
      <c r="AC8387">
        <v>0.45677901822897599</v>
      </c>
      <c r="AD8387">
        <v>0.82872126865393902</v>
      </c>
      <c r="AE8387">
        <v>22.374309869515901</v>
      </c>
      <c r="AF8387">
        <v>0.501741946288212</v>
      </c>
      <c r="AG8387">
        <v>0.80674443595273604</v>
      </c>
      <c r="AH8387">
        <v>-22.3003093020384</v>
      </c>
      <c r="AI8387">
        <v>0.14667288820271701</v>
      </c>
      <c r="AJ8387">
        <v>0.78121606160956403</v>
      </c>
      <c r="AK8387">
        <v>23.374309736835698</v>
      </c>
    </row>
    <row r="8388" spans="1:37" x14ac:dyDescent="0.2">
      <c r="A8388" t="s">
        <v>26850</v>
      </c>
      <c r="B8388">
        <v>121702744</v>
      </c>
      <c r="C8388">
        <v>121702820</v>
      </c>
      <c r="D8388">
        <v>77</v>
      </c>
      <c r="E8388" t="s">
        <v>27895</v>
      </c>
      <c r="F8388">
        <v>0</v>
      </c>
      <c r="G8388" t="s">
        <v>27896</v>
      </c>
      <c r="H8388" t="s">
        <v>36733</v>
      </c>
      <c r="I8388">
        <v>8</v>
      </c>
      <c r="J8388">
        <v>121668978</v>
      </c>
      <c r="K8388">
        <v>121697600</v>
      </c>
      <c r="L8388">
        <v>28623</v>
      </c>
      <c r="M8388">
        <v>2</v>
      </c>
      <c r="N8388">
        <v>105375732</v>
      </c>
      <c r="O8388" t="s">
        <v>27897</v>
      </c>
      <c r="P8388">
        <v>-5144</v>
      </c>
      <c r="Q8388" t="s">
        <v>40</v>
      </c>
      <c r="R8388" t="s">
        <v>27898</v>
      </c>
      <c r="S8388" t="s">
        <v>36734</v>
      </c>
      <c r="T8388">
        <v>0.35387198439864398</v>
      </c>
      <c r="U8388">
        <v>0.603102917160658</v>
      </c>
      <c r="V8388">
        <v>-24.198786981838399</v>
      </c>
      <c r="W8388">
        <v>0.38920677604595899</v>
      </c>
      <c r="X8388">
        <v>0.704072456322962</v>
      </c>
      <c r="Y8388">
        <v>-24.067542455695701</v>
      </c>
      <c r="Z8388">
        <v>0.184235113180511</v>
      </c>
      <c r="AA8388">
        <v>0.72610664078822296</v>
      </c>
      <c r="AB8388">
        <v>-24.198786981838399</v>
      </c>
      <c r="AC8388">
        <v>0.21073619169722799</v>
      </c>
      <c r="AD8388">
        <v>0.68253123924728298</v>
      </c>
      <c r="AE8388">
        <v>-24.067542455695701</v>
      </c>
      <c r="AF8388">
        <v>0.501741946288212</v>
      </c>
      <c r="AG8388">
        <v>0.80674443595273604</v>
      </c>
      <c r="AH8388">
        <v>-23.269176377517098</v>
      </c>
      <c r="AI8388">
        <v>0.52399907623471598</v>
      </c>
      <c r="AJ8388">
        <v>0.78121606160956403</v>
      </c>
      <c r="AK8388">
        <v>-23.198787056761201</v>
      </c>
    </row>
    <row r="8389" spans="1:37" x14ac:dyDescent="0.2">
      <c r="A8389" t="s">
        <v>26850</v>
      </c>
      <c r="B8389">
        <v>121702827</v>
      </c>
      <c r="C8389">
        <v>121702969</v>
      </c>
      <c r="D8389">
        <v>143</v>
      </c>
      <c r="E8389" t="s">
        <v>27899</v>
      </c>
      <c r="F8389">
        <v>1</v>
      </c>
      <c r="G8389" t="s">
        <v>27900</v>
      </c>
      <c r="H8389" t="s">
        <v>36733</v>
      </c>
      <c r="I8389">
        <v>8</v>
      </c>
      <c r="J8389">
        <v>121668978</v>
      </c>
      <c r="K8389">
        <v>121697600</v>
      </c>
      <c r="L8389">
        <v>28623</v>
      </c>
      <c r="M8389">
        <v>2</v>
      </c>
      <c r="N8389">
        <v>105375732</v>
      </c>
      <c r="O8389" t="s">
        <v>27897</v>
      </c>
      <c r="P8389">
        <v>-5227</v>
      </c>
      <c r="Q8389" t="s">
        <v>40</v>
      </c>
      <c r="R8389" t="s">
        <v>27898</v>
      </c>
      <c r="S8389" t="s">
        <v>36734</v>
      </c>
      <c r="T8389">
        <v>0.35387198439864398</v>
      </c>
      <c r="U8389">
        <v>0.603102917160658</v>
      </c>
      <c r="V8389">
        <v>-24.198786981838399</v>
      </c>
      <c r="W8389">
        <v>0.38920677604595899</v>
      </c>
      <c r="X8389">
        <v>0.704072456322962</v>
      </c>
      <c r="Y8389">
        <v>-24.067542455695701</v>
      </c>
      <c r="Z8389">
        <v>0.184235113180511</v>
      </c>
      <c r="AA8389">
        <v>0.72610664078822296</v>
      </c>
      <c r="AB8389">
        <v>-24.198786981838399</v>
      </c>
      <c r="AC8389">
        <v>0.21073619169722799</v>
      </c>
      <c r="AD8389">
        <v>0.68253123924728298</v>
      </c>
      <c r="AE8389">
        <v>-24.067542455695701</v>
      </c>
      <c r="AF8389">
        <v>0.501741946288212</v>
      </c>
      <c r="AG8389">
        <v>0.80674443595273604</v>
      </c>
      <c r="AH8389">
        <v>-23.269176377517098</v>
      </c>
      <c r="AI8389">
        <v>0.52399907623471598</v>
      </c>
      <c r="AJ8389">
        <v>0.78121606160956403</v>
      </c>
      <c r="AK8389">
        <v>-23.198787056761201</v>
      </c>
    </row>
    <row r="8390" spans="1:37" x14ac:dyDescent="0.2">
      <c r="A8390" t="s">
        <v>26850</v>
      </c>
      <c r="B8390">
        <v>122555412</v>
      </c>
      <c r="C8390">
        <v>122555563</v>
      </c>
      <c r="D8390">
        <v>152</v>
      </c>
      <c r="E8390" t="s">
        <v>27901</v>
      </c>
      <c r="F8390">
        <v>1</v>
      </c>
      <c r="G8390" t="s">
        <v>27902</v>
      </c>
      <c r="H8390" t="s">
        <v>36735</v>
      </c>
      <c r="I8390">
        <v>8</v>
      </c>
      <c r="J8390">
        <v>122485195</v>
      </c>
      <c r="K8390">
        <v>122571580</v>
      </c>
      <c r="L8390">
        <v>86386</v>
      </c>
      <c r="M8390">
        <v>2</v>
      </c>
      <c r="N8390">
        <v>107986972</v>
      </c>
      <c r="O8390" t="s">
        <v>27903</v>
      </c>
      <c r="P8390">
        <v>16017</v>
      </c>
      <c r="Q8390" t="s">
        <v>40</v>
      </c>
      <c r="R8390" t="s">
        <v>27904</v>
      </c>
      <c r="S8390" t="s">
        <v>36736</v>
      </c>
      <c r="T8390">
        <v>0.323300140219206</v>
      </c>
      <c r="U8390">
        <v>0.603102917160658</v>
      </c>
      <c r="V8390">
        <v>0.44428373083288403</v>
      </c>
      <c r="W8390">
        <v>5.6127716989681997E-2</v>
      </c>
      <c r="X8390">
        <v>0.704072456322962</v>
      </c>
      <c r="Y8390">
        <v>2.1154105754194399</v>
      </c>
      <c r="Z8390">
        <v>0.26614643513353398</v>
      </c>
      <c r="AA8390">
        <v>0.72610664078822296</v>
      </c>
      <c r="AB8390">
        <v>0.53533495553035704</v>
      </c>
      <c r="AC8390">
        <v>0.19221725140481299</v>
      </c>
      <c r="AD8390">
        <v>0.68253123924728298</v>
      </c>
      <c r="AE8390">
        <v>1.6764504979792101</v>
      </c>
      <c r="AF8390">
        <v>0.64257104604225501</v>
      </c>
      <c r="AG8390">
        <v>0.80674443595273604</v>
      </c>
      <c r="AH8390">
        <v>0.113464435938032</v>
      </c>
      <c r="AI8390">
        <v>2.18298845101174E-2</v>
      </c>
      <c r="AJ8390">
        <v>0.78121606160956403</v>
      </c>
      <c r="AK8390">
        <v>1.5504196748355099</v>
      </c>
    </row>
    <row r="8391" spans="1:37" x14ac:dyDescent="0.2">
      <c r="A8391" t="s">
        <v>26850</v>
      </c>
      <c r="B8391">
        <v>122555850</v>
      </c>
      <c r="C8391">
        <v>122556038</v>
      </c>
      <c r="D8391">
        <v>189</v>
      </c>
      <c r="E8391" t="s">
        <v>27905</v>
      </c>
      <c r="F8391">
        <v>1</v>
      </c>
      <c r="G8391" t="s">
        <v>27906</v>
      </c>
      <c r="H8391" t="s">
        <v>36735</v>
      </c>
      <c r="I8391">
        <v>8</v>
      </c>
      <c r="J8391">
        <v>122485195</v>
      </c>
      <c r="K8391">
        <v>122571580</v>
      </c>
      <c r="L8391">
        <v>86386</v>
      </c>
      <c r="M8391">
        <v>2</v>
      </c>
      <c r="N8391">
        <v>107986972</v>
      </c>
      <c r="O8391" t="s">
        <v>27903</v>
      </c>
      <c r="P8391">
        <v>15542</v>
      </c>
      <c r="Q8391" t="s">
        <v>40</v>
      </c>
      <c r="R8391" t="s">
        <v>27904</v>
      </c>
      <c r="S8391" t="s">
        <v>36736</v>
      </c>
      <c r="T8391">
        <v>0.64637634365716901</v>
      </c>
      <c r="U8391">
        <v>0.84931184682313698</v>
      </c>
      <c r="V8391">
        <v>-2.4183813106771E-2</v>
      </c>
      <c r="W8391">
        <v>2.1637348435165699E-2</v>
      </c>
      <c r="X8391">
        <v>0.704072456322962</v>
      </c>
      <c r="Y8391">
        <v>2.7745557907383902</v>
      </c>
      <c r="Z8391">
        <v>0.57278058406279897</v>
      </c>
      <c r="AA8391">
        <v>0.84521697243271998</v>
      </c>
      <c r="AB8391">
        <v>0.32594019490689202</v>
      </c>
      <c r="AC8391">
        <v>0.118750058769285</v>
      </c>
      <c r="AD8391">
        <v>0.68253123924728298</v>
      </c>
      <c r="AE8391">
        <v>2.2613638763647299</v>
      </c>
      <c r="AF8391">
        <v>0.87347783973237303</v>
      </c>
      <c r="AG8391">
        <v>0.976383026566081</v>
      </c>
      <c r="AH8391">
        <v>-0.35239487158513599</v>
      </c>
      <c r="AI8391">
        <v>6.0030689036223899E-3</v>
      </c>
      <c r="AJ8391">
        <v>0.78121606160956403</v>
      </c>
      <c r="AK8391">
        <v>1.9346247985438001</v>
      </c>
    </row>
    <row r="8392" spans="1:37" x14ac:dyDescent="0.2">
      <c r="A8392" t="s">
        <v>26850</v>
      </c>
      <c r="B8392">
        <v>123485882</v>
      </c>
      <c r="C8392">
        <v>123486024</v>
      </c>
      <c r="D8392">
        <v>143</v>
      </c>
      <c r="E8392" t="s">
        <v>27907</v>
      </c>
      <c r="F8392">
        <v>7</v>
      </c>
      <c r="G8392" t="s">
        <v>27908</v>
      </c>
      <c r="H8392" t="s">
        <v>31000</v>
      </c>
      <c r="I8392">
        <v>8</v>
      </c>
      <c r="J8392">
        <v>123503106</v>
      </c>
      <c r="K8392">
        <v>123506625</v>
      </c>
      <c r="L8392">
        <v>3520</v>
      </c>
      <c r="M8392">
        <v>2</v>
      </c>
      <c r="N8392">
        <v>114907</v>
      </c>
      <c r="O8392" t="s">
        <v>27909</v>
      </c>
      <c r="P8392">
        <v>20601</v>
      </c>
      <c r="Q8392" t="s">
        <v>27910</v>
      </c>
      <c r="R8392" t="s">
        <v>27911</v>
      </c>
      <c r="S8392" t="s">
        <v>36737</v>
      </c>
      <c r="T8392">
        <v>0.60318812523568999</v>
      </c>
      <c r="U8392">
        <v>0.82125442047224695</v>
      </c>
      <c r="V8392">
        <v>-1.0713878608672001</v>
      </c>
      <c r="W8392">
        <v>0.89107655920673101</v>
      </c>
      <c r="X8392">
        <v>0.95159051474143896</v>
      </c>
      <c r="Y8392">
        <v>1.28772893563961</v>
      </c>
      <c r="Z8392">
        <v>0.250572619160632</v>
      </c>
      <c r="AA8392">
        <v>0.72610664078822296</v>
      </c>
      <c r="AB8392">
        <v>-2.0348618215292</v>
      </c>
      <c r="AC8392">
        <v>0.85817338719172098</v>
      </c>
      <c r="AD8392">
        <v>0.94068432309766403</v>
      </c>
      <c r="AE8392">
        <v>1.034393995863</v>
      </c>
      <c r="AF8392">
        <v>1</v>
      </c>
      <c r="AG8392">
        <v>1</v>
      </c>
      <c r="AH8392">
        <v>-0.14177726277216501</v>
      </c>
      <c r="AI8392">
        <v>0.91725052871964496</v>
      </c>
      <c r="AJ8392">
        <v>0.98621344597861504</v>
      </c>
      <c r="AK8392">
        <v>0.91328248784264598</v>
      </c>
    </row>
    <row r="8393" spans="1:37" x14ac:dyDescent="0.2">
      <c r="A8393" t="s">
        <v>26850</v>
      </c>
      <c r="B8393">
        <v>123660904</v>
      </c>
      <c r="C8393">
        <v>123661057</v>
      </c>
      <c r="D8393">
        <v>154</v>
      </c>
      <c r="E8393" t="s">
        <v>27912</v>
      </c>
      <c r="F8393">
        <v>5</v>
      </c>
      <c r="G8393" t="s">
        <v>27913</v>
      </c>
      <c r="H8393" t="s">
        <v>36738</v>
      </c>
      <c r="I8393">
        <v>8</v>
      </c>
      <c r="J8393">
        <v>123644442</v>
      </c>
      <c r="K8393">
        <v>123653801</v>
      </c>
      <c r="L8393">
        <v>9360</v>
      </c>
      <c r="M8393">
        <v>2</v>
      </c>
      <c r="N8393">
        <v>340359</v>
      </c>
      <c r="O8393" t="s">
        <v>27914</v>
      </c>
      <c r="P8393">
        <v>-7103</v>
      </c>
      <c r="Q8393" t="s">
        <v>27915</v>
      </c>
      <c r="R8393" t="s">
        <v>27916</v>
      </c>
      <c r="S8393" t="s">
        <v>36739</v>
      </c>
      <c r="T8393">
        <v>0.506551998792793</v>
      </c>
      <c r="U8393">
        <v>0.78288571403930396</v>
      </c>
      <c r="V8393">
        <v>3.2797403974803401</v>
      </c>
      <c r="W8393">
        <v>0.94541066367716797</v>
      </c>
      <c r="X8393">
        <v>0.95159051474143896</v>
      </c>
      <c r="Y8393">
        <v>-1.9228855245322201</v>
      </c>
      <c r="Z8393">
        <v>0.93459220503170903</v>
      </c>
      <c r="AA8393">
        <v>0.99919698600769702</v>
      </c>
      <c r="AB8393">
        <v>2.3162663518889199</v>
      </c>
      <c r="AC8393">
        <v>0.92091778829119397</v>
      </c>
      <c r="AD8393">
        <v>0.94068432309766403</v>
      </c>
      <c r="AE8393">
        <v>-2.24087324755603</v>
      </c>
      <c r="AF8393">
        <v>0.205398459628826</v>
      </c>
      <c r="AG8393">
        <v>0.68151250837662902</v>
      </c>
      <c r="AH8393">
        <v>4.2093503445934699</v>
      </c>
      <c r="AI8393">
        <v>0.95029317176085903</v>
      </c>
      <c r="AJ8393">
        <v>0.98621344597861504</v>
      </c>
      <c r="AK8393">
        <v>-1.23258334540291</v>
      </c>
    </row>
    <row r="8394" spans="1:37" x14ac:dyDescent="0.2">
      <c r="A8394" t="s">
        <v>26850</v>
      </c>
      <c r="B8394">
        <v>123661138</v>
      </c>
      <c r="C8394">
        <v>123661291</v>
      </c>
      <c r="D8394">
        <v>154</v>
      </c>
      <c r="E8394" t="s">
        <v>27917</v>
      </c>
      <c r="F8394">
        <v>0</v>
      </c>
      <c r="G8394" t="s">
        <v>27918</v>
      </c>
      <c r="H8394" t="s">
        <v>36738</v>
      </c>
      <c r="I8394">
        <v>8</v>
      </c>
      <c r="J8394">
        <v>123644442</v>
      </c>
      <c r="K8394">
        <v>123653801</v>
      </c>
      <c r="L8394">
        <v>9360</v>
      </c>
      <c r="M8394">
        <v>2</v>
      </c>
      <c r="N8394">
        <v>340359</v>
      </c>
      <c r="O8394" t="s">
        <v>27914</v>
      </c>
      <c r="P8394">
        <v>-7337</v>
      </c>
      <c r="Q8394" t="s">
        <v>27915</v>
      </c>
      <c r="R8394" t="s">
        <v>27916</v>
      </c>
      <c r="S8394" t="s">
        <v>36739</v>
      </c>
      <c r="T8394">
        <v>0.192217113502444</v>
      </c>
      <c r="U8394">
        <v>0.603102917160658</v>
      </c>
      <c r="V8394">
        <v>1.2496964687664001</v>
      </c>
      <c r="W8394">
        <v>0.48564549015616698</v>
      </c>
      <c r="X8394">
        <v>0.78363289935355196</v>
      </c>
      <c r="Y8394">
        <v>0.26748573387823099</v>
      </c>
      <c r="Z8394">
        <v>0.31794041061717299</v>
      </c>
      <c r="AA8394">
        <v>0.74659847124999501</v>
      </c>
      <c r="AB8394">
        <v>1.1213862226031199</v>
      </c>
      <c r="AC8394">
        <v>0.839953248362734</v>
      </c>
      <c r="AD8394">
        <v>0.94068432309766403</v>
      </c>
      <c r="AE8394">
        <v>-0.207135684570488</v>
      </c>
      <c r="AF8394">
        <v>0.235709926342583</v>
      </c>
      <c r="AG8394">
        <v>0.69020448338054297</v>
      </c>
      <c r="AH8394">
        <v>0.70648449917519496</v>
      </c>
      <c r="AI8394">
        <v>0.27263503383047699</v>
      </c>
      <c r="AJ8394">
        <v>0.78121606160956403</v>
      </c>
      <c r="AK8394">
        <v>0.61334491766951904</v>
      </c>
    </row>
    <row r="8395" spans="1:37" x14ac:dyDescent="0.2">
      <c r="A8395" t="s">
        <v>26850</v>
      </c>
      <c r="B8395">
        <v>123865211</v>
      </c>
      <c r="C8395">
        <v>123865355</v>
      </c>
      <c r="D8395">
        <v>145</v>
      </c>
      <c r="E8395" t="s">
        <v>27919</v>
      </c>
      <c r="F8395">
        <v>1</v>
      </c>
      <c r="G8395" t="s">
        <v>27920</v>
      </c>
      <c r="H8395" t="s">
        <v>36740</v>
      </c>
      <c r="I8395">
        <v>8</v>
      </c>
      <c r="J8395">
        <v>123851987</v>
      </c>
      <c r="K8395">
        <v>124120061</v>
      </c>
      <c r="L8395">
        <v>268075</v>
      </c>
      <c r="M8395">
        <v>1</v>
      </c>
      <c r="N8395">
        <v>654463</v>
      </c>
      <c r="O8395" t="s">
        <v>27921</v>
      </c>
      <c r="P8395">
        <v>13224</v>
      </c>
      <c r="Q8395" t="s">
        <v>27922</v>
      </c>
      <c r="R8395" t="s">
        <v>27923</v>
      </c>
      <c r="S8395" t="s">
        <v>36741</v>
      </c>
      <c r="T8395">
        <v>0.323300140219206</v>
      </c>
      <c r="U8395">
        <v>0.603102917160658</v>
      </c>
      <c r="V8395">
        <v>0.79269929558728403</v>
      </c>
      <c r="W8395">
        <v>0.82227413402121297</v>
      </c>
      <c r="X8395">
        <v>0.95159051474143896</v>
      </c>
      <c r="Y8395">
        <v>-0.15992791845968299</v>
      </c>
      <c r="Z8395">
        <v>0.51787522577244804</v>
      </c>
      <c r="AA8395">
        <v>0.84521697243271998</v>
      </c>
      <c r="AB8395">
        <v>3.0394755473508901E-2</v>
      </c>
      <c r="AC8395">
        <v>0.29469812559629099</v>
      </c>
      <c r="AD8395">
        <v>0.68253123924728298</v>
      </c>
      <c r="AE8395">
        <v>-1.1599277349564201</v>
      </c>
      <c r="AF8395">
        <v>0.196302067133383</v>
      </c>
      <c r="AG8395">
        <v>0.68151250837662902</v>
      </c>
      <c r="AH8395">
        <v>1.40400729524747</v>
      </c>
      <c r="AI8395">
        <v>0.67042866055193195</v>
      </c>
      <c r="AJ8395">
        <v>0.84166368640718703</v>
      </c>
      <c r="AK8395">
        <v>0.70882741257874204</v>
      </c>
    </row>
    <row r="8396" spans="1:37" x14ac:dyDescent="0.2">
      <c r="A8396" t="s">
        <v>26850</v>
      </c>
      <c r="B8396">
        <v>123865355</v>
      </c>
      <c r="C8396">
        <v>123865499</v>
      </c>
      <c r="D8396">
        <v>145</v>
      </c>
      <c r="E8396" t="s">
        <v>27924</v>
      </c>
      <c r="F8396">
        <v>1</v>
      </c>
      <c r="G8396" t="s">
        <v>27925</v>
      </c>
      <c r="H8396" t="s">
        <v>36740</v>
      </c>
      <c r="I8396">
        <v>8</v>
      </c>
      <c r="J8396">
        <v>123851987</v>
      </c>
      <c r="K8396">
        <v>124120061</v>
      </c>
      <c r="L8396">
        <v>268075</v>
      </c>
      <c r="M8396">
        <v>1</v>
      </c>
      <c r="N8396">
        <v>654463</v>
      </c>
      <c r="O8396" t="s">
        <v>27921</v>
      </c>
      <c r="P8396">
        <v>13368</v>
      </c>
      <c r="Q8396" t="s">
        <v>27922</v>
      </c>
      <c r="R8396" t="s">
        <v>27923</v>
      </c>
      <c r="S8396" t="s">
        <v>36741</v>
      </c>
      <c r="T8396">
        <v>0.323300140219206</v>
      </c>
      <c r="U8396">
        <v>0.603102917160658</v>
      </c>
      <c r="V8396">
        <v>0.79269929558728403</v>
      </c>
      <c r="W8396">
        <v>0.82227413402121297</v>
      </c>
      <c r="X8396">
        <v>0.95159051474143896</v>
      </c>
      <c r="Y8396">
        <v>-0.15992791845968299</v>
      </c>
      <c r="Z8396">
        <v>0.51787522577244804</v>
      </c>
      <c r="AA8396">
        <v>0.84521697243271998</v>
      </c>
      <c r="AB8396">
        <v>3.0394755473508901E-2</v>
      </c>
      <c r="AC8396">
        <v>0.29469812559629099</v>
      </c>
      <c r="AD8396">
        <v>0.68253123924728298</v>
      </c>
      <c r="AE8396">
        <v>-1.1599277349564201</v>
      </c>
      <c r="AF8396">
        <v>0.196302067133383</v>
      </c>
      <c r="AG8396">
        <v>0.68151250837662902</v>
      </c>
      <c r="AH8396">
        <v>1.40400729524747</v>
      </c>
      <c r="AI8396">
        <v>0.67042866055193195</v>
      </c>
      <c r="AJ8396">
        <v>0.84166368640718703</v>
      </c>
      <c r="AK8396">
        <v>0.70882741257874204</v>
      </c>
    </row>
    <row r="8397" spans="1:37" x14ac:dyDescent="0.2">
      <c r="A8397" t="s">
        <v>26850</v>
      </c>
      <c r="B8397">
        <v>124183412</v>
      </c>
      <c r="C8397">
        <v>124183563</v>
      </c>
      <c r="D8397">
        <v>152</v>
      </c>
      <c r="E8397" t="s">
        <v>27926</v>
      </c>
      <c r="F8397">
        <v>2</v>
      </c>
      <c r="G8397" t="s">
        <v>27927</v>
      </c>
      <c r="H8397" t="s">
        <v>31000</v>
      </c>
      <c r="I8397">
        <v>8</v>
      </c>
      <c r="J8397">
        <v>124046073</v>
      </c>
      <c r="K8397">
        <v>124171522</v>
      </c>
      <c r="L8397">
        <v>125450</v>
      </c>
      <c r="M8397">
        <v>2</v>
      </c>
      <c r="N8397">
        <v>157376</v>
      </c>
      <c r="O8397" t="s">
        <v>27928</v>
      </c>
      <c r="P8397">
        <v>-11890</v>
      </c>
      <c r="Q8397" t="s">
        <v>27929</v>
      </c>
      <c r="R8397" t="s">
        <v>27930</v>
      </c>
      <c r="S8397" t="s">
        <v>36742</v>
      </c>
      <c r="T8397">
        <v>0.54421053469192604</v>
      </c>
      <c r="U8397">
        <v>0.80321479550967601</v>
      </c>
      <c r="V8397">
        <v>1.1434019658340899</v>
      </c>
      <c r="W8397">
        <v>0.94541066367716797</v>
      </c>
      <c r="X8397">
        <v>0.95159051474143896</v>
      </c>
      <c r="Y8397">
        <v>-0.232105775846527</v>
      </c>
      <c r="Z8397">
        <v>0.66713806400786302</v>
      </c>
      <c r="AA8397">
        <v>0.84521697243271998</v>
      </c>
      <c r="AB8397">
        <v>1.0304350294892</v>
      </c>
      <c r="AC8397">
        <v>0.615069744472027</v>
      </c>
      <c r="AD8397">
        <v>0.87989882095915395</v>
      </c>
      <c r="AE8397">
        <v>0.802181013396434</v>
      </c>
      <c r="AF8397">
        <v>0.50230584886502705</v>
      </c>
      <c r="AG8397">
        <v>0.80674443595273604</v>
      </c>
      <c r="AH8397">
        <v>0.64559286121271897</v>
      </c>
      <c r="AI8397">
        <v>0.75770813086964806</v>
      </c>
      <c r="AJ8397">
        <v>0.91200148566411499</v>
      </c>
      <c r="AK8397">
        <v>-1.03130175614352</v>
      </c>
    </row>
    <row r="8398" spans="1:37" x14ac:dyDescent="0.2">
      <c r="A8398" t="s">
        <v>26850</v>
      </c>
      <c r="B8398">
        <v>124554781</v>
      </c>
      <c r="C8398">
        <v>124554928</v>
      </c>
      <c r="D8398">
        <v>148</v>
      </c>
      <c r="E8398" t="s">
        <v>27931</v>
      </c>
      <c r="F8398">
        <v>0</v>
      </c>
      <c r="G8398" t="s">
        <v>27932</v>
      </c>
      <c r="H8398" t="s">
        <v>30987</v>
      </c>
      <c r="I8398">
        <v>8</v>
      </c>
      <c r="J8398">
        <v>124554791</v>
      </c>
      <c r="K8398">
        <v>124580637</v>
      </c>
      <c r="L8398">
        <v>25847</v>
      </c>
      <c r="M8398">
        <v>1</v>
      </c>
      <c r="N8398">
        <v>105375740</v>
      </c>
      <c r="O8398" t="s">
        <v>27933</v>
      </c>
      <c r="P8398">
        <v>0</v>
      </c>
      <c r="Q8398" t="s">
        <v>40</v>
      </c>
      <c r="R8398" t="s">
        <v>27934</v>
      </c>
      <c r="S8398" t="s">
        <v>36743</v>
      </c>
      <c r="T8398">
        <v>0.35387198439864398</v>
      </c>
      <c r="U8398">
        <v>0.603102917160658</v>
      </c>
      <c r="V8398">
        <v>-21.367065765952699</v>
      </c>
      <c r="W8398">
        <v>0.89107655920673101</v>
      </c>
      <c r="X8398">
        <v>0.95159051474143896</v>
      </c>
      <c r="Y8398">
        <v>1.8874483529053001</v>
      </c>
      <c r="Z8398">
        <v>0.69013698642955401</v>
      </c>
      <c r="AA8398">
        <v>0.84521697243271998</v>
      </c>
      <c r="AB8398">
        <v>0.71872933121613303</v>
      </c>
      <c r="AC8398">
        <v>0.75388744886274095</v>
      </c>
      <c r="AD8398">
        <v>0.87989882095915395</v>
      </c>
      <c r="AE8398">
        <v>0.88744851080334997</v>
      </c>
      <c r="AF8398">
        <v>0.32549523997010099</v>
      </c>
      <c r="AG8398">
        <v>0.70473078222419605</v>
      </c>
      <c r="AH8398">
        <v>-22.457640396096501</v>
      </c>
      <c r="AI8398">
        <v>0.56157887380500204</v>
      </c>
      <c r="AJ8398">
        <v>0.78121606160956403</v>
      </c>
      <c r="AK8398">
        <v>2.75620333703402</v>
      </c>
    </row>
    <row r="8399" spans="1:37" x14ac:dyDescent="0.2">
      <c r="A8399" t="s">
        <v>26850</v>
      </c>
      <c r="B8399">
        <v>124554928</v>
      </c>
      <c r="C8399">
        <v>124555075</v>
      </c>
      <c r="D8399">
        <v>148</v>
      </c>
      <c r="E8399" t="s">
        <v>27935</v>
      </c>
      <c r="F8399">
        <v>2</v>
      </c>
      <c r="G8399" t="s">
        <v>27936</v>
      </c>
      <c r="H8399" t="s">
        <v>30987</v>
      </c>
      <c r="I8399">
        <v>8</v>
      </c>
      <c r="J8399">
        <v>124554791</v>
      </c>
      <c r="K8399">
        <v>124580637</v>
      </c>
      <c r="L8399">
        <v>25847</v>
      </c>
      <c r="M8399">
        <v>1</v>
      </c>
      <c r="N8399">
        <v>105375740</v>
      </c>
      <c r="O8399" t="s">
        <v>27933</v>
      </c>
      <c r="P8399">
        <v>137</v>
      </c>
      <c r="Q8399" t="s">
        <v>40</v>
      </c>
      <c r="R8399" t="s">
        <v>27934</v>
      </c>
      <c r="S8399" t="s">
        <v>36743</v>
      </c>
      <c r="T8399">
        <v>0.35387198439864398</v>
      </c>
      <c r="U8399">
        <v>0.603102917160658</v>
      </c>
      <c r="V8399">
        <v>-21.367065765952699</v>
      </c>
      <c r="W8399">
        <v>0.89107655920673101</v>
      </c>
      <c r="X8399">
        <v>0.95159051474143896</v>
      </c>
      <c r="Y8399">
        <v>1.8874483529053001</v>
      </c>
      <c r="Z8399">
        <v>0.69013698642955401</v>
      </c>
      <c r="AA8399">
        <v>0.84521697243271998</v>
      </c>
      <c r="AB8399">
        <v>0.71872933121613303</v>
      </c>
      <c r="AC8399">
        <v>0.75388744886274095</v>
      </c>
      <c r="AD8399">
        <v>0.87989882095915395</v>
      </c>
      <c r="AE8399">
        <v>0.88744851080334997</v>
      </c>
      <c r="AF8399">
        <v>0.32549523997010099</v>
      </c>
      <c r="AG8399">
        <v>0.70473078222419605</v>
      </c>
      <c r="AH8399">
        <v>-22.457640396096501</v>
      </c>
      <c r="AI8399">
        <v>0.56157887380500204</v>
      </c>
      <c r="AJ8399">
        <v>0.78121606160956403</v>
      </c>
      <c r="AK8399">
        <v>2.75620333703402</v>
      </c>
    </row>
    <row r="8400" spans="1:37" x14ac:dyDescent="0.2">
      <c r="A8400" t="s">
        <v>26850</v>
      </c>
      <c r="B8400">
        <v>124663840</v>
      </c>
      <c r="C8400">
        <v>124663993</v>
      </c>
      <c r="D8400">
        <v>154</v>
      </c>
      <c r="E8400" t="s">
        <v>27937</v>
      </c>
      <c r="F8400">
        <v>5</v>
      </c>
      <c r="G8400" t="s">
        <v>27938</v>
      </c>
      <c r="H8400" t="s">
        <v>36744</v>
      </c>
      <c r="I8400">
        <v>8</v>
      </c>
      <c r="J8400">
        <v>124585087</v>
      </c>
      <c r="K8400">
        <v>124673513</v>
      </c>
      <c r="L8400">
        <v>88427</v>
      </c>
      <c r="M8400">
        <v>2</v>
      </c>
      <c r="N8400">
        <v>9788</v>
      </c>
      <c r="O8400" t="s">
        <v>27939</v>
      </c>
      <c r="P8400">
        <v>9520</v>
      </c>
      <c r="Q8400" t="s">
        <v>27940</v>
      </c>
      <c r="R8400" t="s">
        <v>27941</v>
      </c>
      <c r="S8400" t="s">
        <v>36745</v>
      </c>
      <c r="T8400">
        <v>0.32911398597860803</v>
      </c>
      <c r="U8400">
        <v>0.603102917160658</v>
      </c>
      <c r="V8400">
        <v>24.5102891600568</v>
      </c>
      <c r="W8400">
        <v>0.29261482077562401</v>
      </c>
      <c r="X8400">
        <v>0.704072456322962</v>
      </c>
      <c r="Y8400">
        <v>24.584289738481999</v>
      </c>
      <c r="Z8400">
        <v>0.306975110376564</v>
      </c>
      <c r="AA8400">
        <v>0.72610664078822296</v>
      </c>
      <c r="AB8400">
        <v>24.299422000608601</v>
      </c>
      <c r="AC8400">
        <v>0.27780950890804001</v>
      </c>
      <c r="AD8400">
        <v>0.68253123924728298</v>
      </c>
      <c r="AE8400">
        <v>24.336896704235599</v>
      </c>
      <c r="AF8400">
        <v>0.61410715005536498</v>
      </c>
      <c r="AG8400">
        <v>0.80674443595273604</v>
      </c>
      <c r="AH8400">
        <v>1.5461724206666301</v>
      </c>
      <c r="AI8400">
        <v>0.56157887380500204</v>
      </c>
      <c r="AJ8400">
        <v>0.78121606160956403</v>
      </c>
      <c r="AK8400">
        <v>1.6905623181674601</v>
      </c>
    </row>
    <row r="8401" spans="1:37" x14ac:dyDescent="0.2">
      <c r="A8401" t="s">
        <v>26850</v>
      </c>
      <c r="B8401">
        <v>124663993</v>
      </c>
      <c r="C8401">
        <v>124664146</v>
      </c>
      <c r="D8401">
        <v>154</v>
      </c>
      <c r="E8401" t="s">
        <v>27942</v>
      </c>
      <c r="F8401">
        <v>2</v>
      </c>
      <c r="G8401" t="s">
        <v>27943</v>
      </c>
      <c r="H8401" t="s">
        <v>36744</v>
      </c>
      <c r="I8401">
        <v>8</v>
      </c>
      <c r="J8401">
        <v>124585087</v>
      </c>
      <c r="K8401">
        <v>124673513</v>
      </c>
      <c r="L8401">
        <v>88427</v>
      </c>
      <c r="M8401">
        <v>2</v>
      </c>
      <c r="N8401">
        <v>9788</v>
      </c>
      <c r="O8401" t="s">
        <v>27939</v>
      </c>
      <c r="P8401">
        <v>9367</v>
      </c>
      <c r="Q8401" t="s">
        <v>27940</v>
      </c>
      <c r="R8401" t="s">
        <v>27941</v>
      </c>
      <c r="S8401" t="s">
        <v>36745</v>
      </c>
      <c r="T8401">
        <v>0.32911398597860803</v>
      </c>
      <c r="U8401">
        <v>0.603102917160658</v>
      </c>
      <c r="V8401">
        <v>24.8888007693783</v>
      </c>
      <c r="W8401">
        <v>0.29261482077562401</v>
      </c>
      <c r="X8401">
        <v>0.704072456322962</v>
      </c>
      <c r="Y8401">
        <v>24.962801348500101</v>
      </c>
      <c r="Z8401">
        <v>0.306975110376564</v>
      </c>
      <c r="AA8401">
        <v>0.72610664078822296</v>
      </c>
      <c r="AB8401">
        <v>24.642415472170001</v>
      </c>
      <c r="AC8401">
        <v>0.27780950890804001</v>
      </c>
      <c r="AD8401">
        <v>0.68253123924728298</v>
      </c>
      <c r="AE8401">
        <v>24.679890176176102</v>
      </c>
      <c r="AF8401">
        <v>0.61410715005536498</v>
      </c>
      <c r="AG8401">
        <v>0.80674443595273604</v>
      </c>
      <c r="AH8401">
        <v>1.6351774448502301</v>
      </c>
      <c r="AI8401">
        <v>0.56157887380500204</v>
      </c>
      <c r="AJ8401">
        <v>0.78121606160956403</v>
      </c>
      <c r="AK8401">
        <v>1.77956734465053</v>
      </c>
    </row>
    <row r="8402" spans="1:37" x14ac:dyDescent="0.2">
      <c r="A8402" t="s">
        <v>26850</v>
      </c>
      <c r="B8402">
        <v>125281515</v>
      </c>
      <c r="C8402">
        <v>125281667</v>
      </c>
      <c r="D8402">
        <v>153</v>
      </c>
      <c r="E8402" t="s">
        <v>27944</v>
      </c>
      <c r="F8402">
        <v>4</v>
      </c>
      <c r="G8402" t="s">
        <v>27945</v>
      </c>
      <c r="H8402" t="s">
        <v>36746</v>
      </c>
      <c r="I8402">
        <v>8</v>
      </c>
      <c r="J8402">
        <v>125363026</v>
      </c>
      <c r="K8402">
        <v>125367116</v>
      </c>
      <c r="L8402">
        <v>4091</v>
      </c>
      <c r="M8402">
        <v>1</v>
      </c>
      <c r="N8402">
        <v>286053</v>
      </c>
      <c r="O8402" t="s">
        <v>27946</v>
      </c>
      <c r="P8402">
        <v>-81359</v>
      </c>
      <c r="Q8402" t="s">
        <v>27947</v>
      </c>
      <c r="R8402" t="s">
        <v>27948</v>
      </c>
      <c r="S8402" t="s">
        <v>36747</v>
      </c>
      <c r="T8402">
        <v>0.35387198439864398</v>
      </c>
      <c r="U8402">
        <v>0.603102917160658</v>
      </c>
      <c r="V8402">
        <v>-21.771402467630399</v>
      </c>
      <c r="W8402">
        <v>0.29261482077562401</v>
      </c>
      <c r="X8402">
        <v>0.704072456322962</v>
      </c>
      <c r="Y8402">
        <v>21.915792338582499</v>
      </c>
      <c r="Z8402">
        <v>0.184235113180511</v>
      </c>
      <c r="AA8402">
        <v>0.72610664078822296</v>
      </c>
      <c r="AB8402">
        <v>-21.771402467630399</v>
      </c>
      <c r="AC8402">
        <v>0.45677901822897599</v>
      </c>
      <c r="AD8402">
        <v>0.82872126865393902</v>
      </c>
      <c r="AE8402">
        <v>20.9157927032219</v>
      </c>
      <c r="AF8402">
        <v>0.501741946288212</v>
      </c>
      <c r="AG8402">
        <v>0.80674443595273604</v>
      </c>
      <c r="AH8402">
        <v>-20.841792160161202</v>
      </c>
      <c r="AI8402">
        <v>0.14667288820271701</v>
      </c>
      <c r="AJ8402">
        <v>0.78121606160956403</v>
      </c>
      <c r="AK8402">
        <v>21.915792338582499</v>
      </c>
    </row>
    <row r="8403" spans="1:37" x14ac:dyDescent="0.2">
      <c r="A8403" t="s">
        <v>26850</v>
      </c>
      <c r="B8403">
        <v>125281769</v>
      </c>
      <c r="C8403">
        <v>125281815</v>
      </c>
      <c r="D8403">
        <v>47</v>
      </c>
      <c r="E8403" t="s">
        <v>27949</v>
      </c>
      <c r="F8403">
        <v>0</v>
      </c>
      <c r="G8403" t="s">
        <v>27950</v>
      </c>
      <c r="H8403" t="s">
        <v>36746</v>
      </c>
      <c r="I8403">
        <v>8</v>
      </c>
      <c r="J8403">
        <v>125363026</v>
      </c>
      <c r="K8403">
        <v>125367116</v>
      </c>
      <c r="L8403">
        <v>4091</v>
      </c>
      <c r="M8403">
        <v>1</v>
      </c>
      <c r="N8403">
        <v>286053</v>
      </c>
      <c r="O8403" t="s">
        <v>27946</v>
      </c>
      <c r="P8403">
        <v>-81211</v>
      </c>
      <c r="Q8403" t="s">
        <v>27947</v>
      </c>
      <c r="R8403" t="s">
        <v>27948</v>
      </c>
      <c r="S8403" t="s">
        <v>36747</v>
      </c>
      <c r="T8403">
        <v>0.35387198439864398</v>
      </c>
      <c r="U8403">
        <v>0.603102917160658</v>
      </c>
      <c r="V8403">
        <v>-21.771402467630399</v>
      </c>
      <c r="W8403">
        <v>0.29261482077562401</v>
      </c>
      <c r="X8403">
        <v>0.704072456322962</v>
      </c>
      <c r="Y8403">
        <v>21.915792338582499</v>
      </c>
      <c r="Z8403">
        <v>0.184235113180511</v>
      </c>
      <c r="AA8403">
        <v>0.72610664078822296</v>
      </c>
      <c r="AB8403">
        <v>-21.771402467630399</v>
      </c>
      <c r="AC8403">
        <v>0.45677901822897599</v>
      </c>
      <c r="AD8403">
        <v>0.82872126865393902</v>
      </c>
      <c r="AE8403">
        <v>20.9157927032219</v>
      </c>
      <c r="AF8403">
        <v>0.501741946288212</v>
      </c>
      <c r="AG8403">
        <v>0.80674443595273604</v>
      </c>
      <c r="AH8403">
        <v>-20.841792160161202</v>
      </c>
      <c r="AI8403">
        <v>0.14667288820271701</v>
      </c>
      <c r="AJ8403">
        <v>0.78121606160956403</v>
      </c>
      <c r="AK8403">
        <v>21.915792338582499</v>
      </c>
    </row>
    <row r="8404" spans="1:37" x14ac:dyDescent="0.2">
      <c r="A8404" t="s">
        <v>26850</v>
      </c>
      <c r="B8404">
        <v>125281824</v>
      </c>
      <c r="C8404">
        <v>125281965</v>
      </c>
      <c r="D8404">
        <v>142</v>
      </c>
      <c r="E8404" t="s">
        <v>27951</v>
      </c>
      <c r="F8404">
        <v>1</v>
      </c>
      <c r="G8404" t="s">
        <v>27952</v>
      </c>
      <c r="H8404" t="s">
        <v>36746</v>
      </c>
      <c r="I8404">
        <v>8</v>
      </c>
      <c r="J8404">
        <v>125363026</v>
      </c>
      <c r="K8404">
        <v>125367116</v>
      </c>
      <c r="L8404">
        <v>4091</v>
      </c>
      <c r="M8404">
        <v>1</v>
      </c>
      <c r="N8404">
        <v>286053</v>
      </c>
      <c r="O8404" t="s">
        <v>27946</v>
      </c>
      <c r="P8404">
        <v>-81061</v>
      </c>
      <c r="Q8404" t="s">
        <v>27947</v>
      </c>
      <c r="R8404" t="s">
        <v>27948</v>
      </c>
      <c r="S8404" t="s">
        <v>36747</v>
      </c>
      <c r="T8404">
        <v>0.35387198439864398</v>
      </c>
      <c r="U8404">
        <v>0.603102917160658</v>
      </c>
      <c r="V8404">
        <v>-21.771402467630399</v>
      </c>
      <c r="W8404">
        <v>0.29261482077562401</v>
      </c>
      <c r="X8404">
        <v>0.704072456322962</v>
      </c>
      <c r="Y8404">
        <v>21.915792338582499</v>
      </c>
      <c r="Z8404">
        <v>0.184235113180511</v>
      </c>
      <c r="AA8404">
        <v>0.72610664078822296</v>
      </c>
      <c r="AB8404">
        <v>-21.771402467630399</v>
      </c>
      <c r="AC8404">
        <v>0.45677901822897599</v>
      </c>
      <c r="AD8404">
        <v>0.82872126865393902</v>
      </c>
      <c r="AE8404">
        <v>20.9157927032219</v>
      </c>
      <c r="AF8404">
        <v>0.501741946288212</v>
      </c>
      <c r="AG8404">
        <v>0.80674443595273604</v>
      </c>
      <c r="AH8404">
        <v>-20.841792160161202</v>
      </c>
      <c r="AI8404">
        <v>0.14667288820271701</v>
      </c>
      <c r="AJ8404">
        <v>0.78121606160956403</v>
      </c>
      <c r="AK8404">
        <v>21.915792338582499</v>
      </c>
    </row>
    <row r="8405" spans="1:37" x14ac:dyDescent="0.2">
      <c r="A8405" t="s">
        <v>26850</v>
      </c>
      <c r="B8405">
        <v>125281965</v>
      </c>
      <c r="C8405">
        <v>125282106</v>
      </c>
      <c r="D8405">
        <v>142</v>
      </c>
      <c r="E8405" t="s">
        <v>27953</v>
      </c>
      <c r="F8405">
        <v>1</v>
      </c>
      <c r="G8405" t="s">
        <v>27954</v>
      </c>
      <c r="H8405" t="s">
        <v>36746</v>
      </c>
      <c r="I8405">
        <v>8</v>
      </c>
      <c r="J8405">
        <v>125363026</v>
      </c>
      <c r="K8405">
        <v>125367116</v>
      </c>
      <c r="L8405">
        <v>4091</v>
      </c>
      <c r="M8405">
        <v>1</v>
      </c>
      <c r="N8405">
        <v>286053</v>
      </c>
      <c r="O8405" t="s">
        <v>27946</v>
      </c>
      <c r="P8405">
        <v>-80920</v>
      </c>
      <c r="Q8405" t="s">
        <v>27947</v>
      </c>
      <c r="R8405" t="s">
        <v>27948</v>
      </c>
      <c r="S8405" t="s">
        <v>36747</v>
      </c>
      <c r="T8405">
        <v>0.35387198439864398</v>
      </c>
      <c r="U8405">
        <v>0.603102917160658</v>
      </c>
      <c r="V8405">
        <v>-21.771402467630399</v>
      </c>
      <c r="W8405">
        <v>0.29261482077562401</v>
      </c>
      <c r="X8405">
        <v>0.704072456322962</v>
      </c>
      <c r="Y8405">
        <v>21.915792338582499</v>
      </c>
      <c r="Z8405">
        <v>0.184235113180511</v>
      </c>
      <c r="AA8405">
        <v>0.72610664078822296</v>
      </c>
      <c r="AB8405">
        <v>-21.771402467630399</v>
      </c>
      <c r="AC8405">
        <v>0.45677901822897599</v>
      </c>
      <c r="AD8405">
        <v>0.82872126865393902</v>
      </c>
      <c r="AE8405">
        <v>20.9157927032219</v>
      </c>
      <c r="AF8405">
        <v>0.501741946288212</v>
      </c>
      <c r="AG8405">
        <v>0.80674443595273604</v>
      </c>
      <c r="AH8405">
        <v>-20.841792160161202</v>
      </c>
      <c r="AI8405">
        <v>0.14667288820271701</v>
      </c>
      <c r="AJ8405">
        <v>0.78121606160956403</v>
      </c>
      <c r="AK8405">
        <v>21.915792338582499</v>
      </c>
    </row>
    <row r="8406" spans="1:37" x14ac:dyDescent="0.2">
      <c r="A8406" t="s">
        <v>26850</v>
      </c>
      <c r="B8406">
        <v>125462157</v>
      </c>
      <c r="C8406">
        <v>125462355</v>
      </c>
      <c r="D8406">
        <v>199</v>
      </c>
      <c r="E8406" t="s">
        <v>27955</v>
      </c>
      <c r="F8406">
        <v>4</v>
      </c>
      <c r="G8406" t="s">
        <v>27956</v>
      </c>
      <c r="H8406" t="s">
        <v>31000</v>
      </c>
      <c r="I8406">
        <v>8</v>
      </c>
      <c r="J8406">
        <v>125486680</v>
      </c>
      <c r="K8406">
        <v>125530605</v>
      </c>
      <c r="L8406">
        <v>43926</v>
      </c>
      <c r="M8406">
        <v>1</v>
      </c>
      <c r="N8406">
        <v>105375746</v>
      </c>
      <c r="O8406" t="s">
        <v>27957</v>
      </c>
      <c r="P8406">
        <v>-24325</v>
      </c>
      <c r="Q8406" t="s">
        <v>40</v>
      </c>
      <c r="R8406" t="s">
        <v>27958</v>
      </c>
      <c r="S8406" t="s">
        <v>36748</v>
      </c>
      <c r="T8406">
        <v>0.35387198439864398</v>
      </c>
      <c r="U8406">
        <v>0.603102917160658</v>
      </c>
      <c r="V8406">
        <v>-23.120528684114099</v>
      </c>
      <c r="W8406">
        <v>0.20525741147413201</v>
      </c>
      <c r="X8406">
        <v>0.704072456322962</v>
      </c>
      <c r="Y8406">
        <v>-23.4479821477039</v>
      </c>
      <c r="Z8406">
        <v>0.65379035313853895</v>
      </c>
      <c r="AA8406">
        <v>0.84521697243271998</v>
      </c>
      <c r="AB8406">
        <v>-2.3108133229526802</v>
      </c>
      <c r="AC8406">
        <v>7.0489011448141195E-2</v>
      </c>
      <c r="AD8406">
        <v>0.57684129297949804</v>
      </c>
      <c r="AE8406">
        <v>-23.4479821477039</v>
      </c>
      <c r="AF8406">
        <v>0.32549523997010099</v>
      </c>
      <c r="AG8406">
        <v>0.70473078222419605</v>
      </c>
      <c r="AH8406">
        <v>-22.649616102059401</v>
      </c>
      <c r="AI8406">
        <v>0.35038410267202102</v>
      </c>
      <c r="AJ8406">
        <v>0.78121606160956403</v>
      </c>
      <c r="AK8406">
        <v>-22.579226785130999</v>
      </c>
    </row>
    <row r="8407" spans="1:37" x14ac:dyDescent="0.2">
      <c r="A8407" t="s">
        <v>26850</v>
      </c>
      <c r="B8407">
        <v>125462355</v>
      </c>
      <c r="C8407">
        <v>125462553</v>
      </c>
      <c r="D8407">
        <v>199</v>
      </c>
      <c r="E8407" t="s">
        <v>27959</v>
      </c>
      <c r="F8407">
        <v>4</v>
      </c>
      <c r="G8407" t="s">
        <v>27960</v>
      </c>
      <c r="H8407" t="s">
        <v>31000</v>
      </c>
      <c r="I8407">
        <v>8</v>
      </c>
      <c r="J8407">
        <v>125486680</v>
      </c>
      <c r="K8407">
        <v>125530605</v>
      </c>
      <c r="L8407">
        <v>43926</v>
      </c>
      <c r="M8407">
        <v>1</v>
      </c>
      <c r="N8407">
        <v>105375746</v>
      </c>
      <c r="O8407" t="s">
        <v>27957</v>
      </c>
      <c r="P8407">
        <v>-24127</v>
      </c>
      <c r="Q8407" t="s">
        <v>40</v>
      </c>
      <c r="R8407" t="s">
        <v>27958</v>
      </c>
      <c r="S8407" t="s">
        <v>36748</v>
      </c>
      <c r="T8407">
        <v>0.35387198439864398</v>
      </c>
      <c r="U8407">
        <v>0.603102917160658</v>
      </c>
      <c r="V8407">
        <v>-23.120528684114099</v>
      </c>
      <c r="W8407">
        <v>0.20525741147413201</v>
      </c>
      <c r="X8407">
        <v>0.704072456322962</v>
      </c>
      <c r="Y8407">
        <v>-23.4479821477039</v>
      </c>
      <c r="Z8407">
        <v>0.65379035313853895</v>
      </c>
      <c r="AA8407">
        <v>0.84521697243271998</v>
      </c>
      <c r="AB8407">
        <v>-2.3108133229526802</v>
      </c>
      <c r="AC8407">
        <v>7.0489011448141195E-2</v>
      </c>
      <c r="AD8407">
        <v>0.57684129297949804</v>
      </c>
      <c r="AE8407">
        <v>-23.4479821477039</v>
      </c>
      <c r="AF8407">
        <v>0.32549523997010099</v>
      </c>
      <c r="AG8407">
        <v>0.70473078222419605</v>
      </c>
      <c r="AH8407">
        <v>-22.649616102059401</v>
      </c>
      <c r="AI8407">
        <v>0.35038410267202102</v>
      </c>
      <c r="AJ8407">
        <v>0.78121606160956403</v>
      </c>
      <c r="AK8407">
        <v>-22.579226785130999</v>
      </c>
    </row>
    <row r="8408" spans="1:37" x14ac:dyDescent="0.2">
      <c r="A8408" t="s">
        <v>26850</v>
      </c>
      <c r="B8408">
        <v>125583281</v>
      </c>
      <c r="C8408">
        <v>125583445</v>
      </c>
      <c r="D8408">
        <v>165</v>
      </c>
      <c r="E8408" t="s">
        <v>27961</v>
      </c>
      <c r="F8408">
        <v>1</v>
      </c>
      <c r="G8408" t="s">
        <v>27962</v>
      </c>
      <c r="H8408" t="s">
        <v>31000</v>
      </c>
      <c r="I8408">
        <v>8</v>
      </c>
      <c r="J8408">
        <v>125648327</v>
      </c>
      <c r="K8408">
        <v>125955592</v>
      </c>
      <c r="L8408">
        <v>307266</v>
      </c>
      <c r="M8408">
        <v>1</v>
      </c>
      <c r="N8408">
        <v>105375746</v>
      </c>
      <c r="O8408" t="s">
        <v>27963</v>
      </c>
      <c r="P8408">
        <v>-64882</v>
      </c>
      <c r="Q8408" t="s">
        <v>40</v>
      </c>
      <c r="R8408" t="s">
        <v>27958</v>
      </c>
      <c r="S8408" t="s">
        <v>36748</v>
      </c>
      <c r="T8408">
        <v>0.35572665292566902</v>
      </c>
      <c r="U8408">
        <v>0.60555418912005299</v>
      </c>
      <c r="V8408">
        <v>1.34517657896177</v>
      </c>
      <c r="W8408">
        <v>0.20843604494082099</v>
      </c>
      <c r="X8408">
        <v>0.704072456322962</v>
      </c>
      <c r="Y8408">
        <v>-3.6677721077874601</v>
      </c>
      <c r="Z8408">
        <v>0.86136950807447199</v>
      </c>
      <c r="AA8408">
        <v>0.98539817825818199</v>
      </c>
      <c r="AB8408">
        <v>0.66671730936251705</v>
      </c>
      <c r="AC8408">
        <v>0.51486082275728795</v>
      </c>
      <c r="AD8408">
        <v>0.87989882095915395</v>
      </c>
      <c r="AE8408">
        <v>-1.5709379728517301</v>
      </c>
      <c r="AF8408">
        <v>0.12057338663584601</v>
      </c>
      <c r="AG8408">
        <v>0.68151250837662902</v>
      </c>
      <c r="AH8408">
        <v>1.6626681757575701</v>
      </c>
      <c r="AI8408">
        <v>0.139731510454212</v>
      </c>
      <c r="AJ8408">
        <v>0.78121606160956403</v>
      </c>
      <c r="AK8408">
        <v>-3.37539745325663</v>
      </c>
    </row>
    <row r="8409" spans="1:37" x14ac:dyDescent="0.2">
      <c r="A8409" t="s">
        <v>26850</v>
      </c>
      <c r="B8409">
        <v>125583445</v>
      </c>
      <c r="C8409">
        <v>125583609</v>
      </c>
      <c r="D8409">
        <v>165</v>
      </c>
      <c r="E8409" t="s">
        <v>27964</v>
      </c>
      <c r="F8409">
        <v>4</v>
      </c>
      <c r="G8409" t="s">
        <v>27965</v>
      </c>
      <c r="H8409" t="s">
        <v>31000</v>
      </c>
      <c r="I8409">
        <v>8</v>
      </c>
      <c r="J8409">
        <v>125648327</v>
      </c>
      <c r="K8409">
        <v>125955592</v>
      </c>
      <c r="L8409">
        <v>307266</v>
      </c>
      <c r="M8409">
        <v>1</v>
      </c>
      <c r="N8409">
        <v>105375746</v>
      </c>
      <c r="O8409" t="s">
        <v>27963</v>
      </c>
      <c r="P8409">
        <v>-64718</v>
      </c>
      <c r="Q8409" t="s">
        <v>40</v>
      </c>
      <c r="R8409" t="s">
        <v>27958</v>
      </c>
      <c r="S8409" t="s">
        <v>36748</v>
      </c>
      <c r="T8409">
        <v>0.35572665292566902</v>
      </c>
      <c r="U8409">
        <v>0.60555418912005299</v>
      </c>
      <c r="V8409">
        <v>1.34517657896177</v>
      </c>
      <c r="W8409">
        <v>0.20843604494082099</v>
      </c>
      <c r="X8409">
        <v>0.704072456322962</v>
      </c>
      <c r="Y8409">
        <v>-3.6677721077874601</v>
      </c>
      <c r="Z8409">
        <v>0.86136950807447199</v>
      </c>
      <c r="AA8409">
        <v>0.98539817825818199</v>
      </c>
      <c r="AB8409">
        <v>0.66671730936251705</v>
      </c>
      <c r="AC8409">
        <v>0.51486082275728795</v>
      </c>
      <c r="AD8409">
        <v>0.87989882095915395</v>
      </c>
      <c r="AE8409">
        <v>-1.5709379728517301</v>
      </c>
      <c r="AF8409">
        <v>0.12057338663584601</v>
      </c>
      <c r="AG8409">
        <v>0.68151250837662902</v>
      </c>
      <c r="AH8409">
        <v>1.6626681757575701</v>
      </c>
      <c r="AI8409">
        <v>0.139731510454212</v>
      </c>
      <c r="AJ8409">
        <v>0.78121606160956403</v>
      </c>
      <c r="AK8409">
        <v>-3.37539745325663</v>
      </c>
    </row>
    <row r="8410" spans="1:37" x14ac:dyDescent="0.2">
      <c r="A8410" t="s">
        <v>26850</v>
      </c>
      <c r="B8410">
        <v>125583609</v>
      </c>
      <c r="C8410">
        <v>125583773</v>
      </c>
      <c r="D8410">
        <v>165</v>
      </c>
      <c r="E8410" t="s">
        <v>27966</v>
      </c>
      <c r="F8410">
        <v>1</v>
      </c>
      <c r="G8410" t="s">
        <v>27967</v>
      </c>
      <c r="H8410" t="s">
        <v>31000</v>
      </c>
      <c r="I8410">
        <v>8</v>
      </c>
      <c r="J8410">
        <v>125648327</v>
      </c>
      <c r="K8410">
        <v>125955592</v>
      </c>
      <c r="L8410">
        <v>307266</v>
      </c>
      <c r="M8410">
        <v>1</v>
      </c>
      <c r="N8410">
        <v>105375746</v>
      </c>
      <c r="O8410" t="s">
        <v>27963</v>
      </c>
      <c r="P8410">
        <v>-64554</v>
      </c>
      <c r="Q8410" t="s">
        <v>40</v>
      </c>
      <c r="R8410" t="s">
        <v>27958</v>
      </c>
      <c r="S8410" t="s">
        <v>36748</v>
      </c>
      <c r="T8410">
        <v>0.35572665292566902</v>
      </c>
      <c r="U8410">
        <v>0.60555418912005299</v>
      </c>
      <c r="V8410">
        <v>1.34517657896177</v>
      </c>
      <c r="W8410">
        <v>0.20843604494082099</v>
      </c>
      <c r="X8410">
        <v>0.704072456322962</v>
      </c>
      <c r="Y8410">
        <v>-3.6677721077874601</v>
      </c>
      <c r="Z8410">
        <v>0.86136950807447199</v>
      </c>
      <c r="AA8410">
        <v>0.98539817825818199</v>
      </c>
      <c r="AB8410">
        <v>0.66671730936251705</v>
      </c>
      <c r="AC8410">
        <v>0.51486082275728795</v>
      </c>
      <c r="AD8410">
        <v>0.87989882095915395</v>
      </c>
      <c r="AE8410">
        <v>-1.5709379728517301</v>
      </c>
      <c r="AF8410">
        <v>0.12057338663584601</v>
      </c>
      <c r="AG8410">
        <v>0.68151250837662902</v>
      </c>
      <c r="AH8410">
        <v>1.6626681757575701</v>
      </c>
      <c r="AI8410">
        <v>0.139731510454212</v>
      </c>
      <c r="AJ8410">
        <v>0.78121606160956403</v>
      </c>
      <c r="AK8410">
        <v>-3.37539745325663</v>
      </c>
    </row>
    <row r="8411" spans="1:37" x14ac:dyDescent="0.2">
      <c r="A8411" t="s">
        <v>26850</v>
      </c>
      <c r="B8411">
        <v>126342169</v>
      </c>
      <c r="C8411">
        <v>126342346</v>
      </c>
      <c r="D8411">
        <v>178</v>
      </c>
      <c r="E8411" t="s">
        <v>27968</v>
      </c>
      <c r="F8411">
        <v>3</v>
      </c>
      <c r="G8411" t="s">
        <v>27969</v>
      </c>
      <c r="H8411" t="s">
        <v>31000</v>
      </c>
      <c r="I8411">
        <v>8</v>
      </c>
      <c r="J8411">
        <v>126325467</v>
      </c>
      <c r="K8411">
        <v>126329535</v>
      </c>
      <c r="L8411">
        <v>4069</v>
      </c>
      <c r="M8411">
        <v>1</v>
      </c>
      <c r="N8411">
        <v>101927657</v>
      </c>
      <c r="O8411" t="s">
        <v>27970</v>
      </c>
      <c r="P8411">
        <v>16702</v>
      </c>
      <c r="Q8411" t="s">
        <v>27971</v>
      </c>
      <c r="R8411" t="s">
        <v>27972</v>
      </c>
      <c r="S8411" t="s">
        <v>36749</v>
      </c>
      <c r="T8411">
        <v>0.69655006609544201</v>
      </c>
      <c r="U8411">
        <v>0.903134602785859</v>
      </c>
      <c r="V8411">
        <v>-0.72508844662550698</v>
      </c>
      <c r="W8411">
        <v>0.52938914056192898</v>
      </c>
      <c r="X8411">
        <v>0.81997475101605799</v>
      </c>
      <c r="Y8411">
        <v>0.46697131315149498</v>
      </c>
      <c r="Z8411">
        <v>0.87494182676903998</v>
      </c>
      <c r="AA8411">
        <v>0.99611085765591001</v>
      </c>
      <c r="AB8411">
        <v>0.22871508395121301</v>
      </c>
      <c r="AC8411">
        <v>0.469713004540048</v>
      </c>
      <c r="AD8411">
        <v>0.84721801401975505</v>
      </c>
      <c r="AE8411">
        <v>0.96984563008517399</v>
      </c>
      <c r="AF8411">
        <v>0.62342812055430197</v>
      </c>
      <c r="AG8411">
        <v>0.80674443595273604</v>
      </c>
      <c r="AH8411">
        <v>-1.1740064103047501</v>
      </c>
      <c r="AI8411">
        <v>0.68072179000195199</v>
      </c>
      <c r="AJ8411">
        <v>0.85136094490810099</v>
      </c>
      <c r="AK8411">
        <v>-0.29382930421999298</v>
      </c>
    </row>
    <row r="8412" spans="1:37" x14ac:dyDescent="0.2">
      <c r="A8412" t="s">
        <v>26850</v>
      </c>
      <c r="B8412">
        <v>126342346</v>
      </c>
      <c r="C8412">
        <v>126342523</v>
      </c>
      <c r="D8412">
        <v>178</v>
      </c>
      <c r="E8412" t="s">
        <v>27973</v>
      </c>
      <c r="F8412">
        <v>1</v>
      </c>
      <c r="G8412" t="s">
        <v>27974</v>
      </c>
      <c r="H8412" t="s">
        <v>31000</v>
      </c>
      <c r="I8412">
        <v>8</v>
      </c>
      <c r="J8412">
        <v>126325467</v>
      </c>
      <c r="K8412">
        <v>126329535</v>
      </c>
      <c r="L8412">
        <v>4069</v>
      </c>
      <c r="M8412">
        <v>1</v>
      </c>
      <c r="N8412">
        <v>101927657</v>
      </c>
      <c r="O8412" t="s">
        <v>27970</v>
      </c>
      <c r="P8412">
        <v>16879</v>
      </c>
      <c r="Q8412" t="s">
        <v>27971</v>
      </c>
      <c r="R8412" t="s">
        <v>27972</v>
      </c>
      <c r="S8412" t="s">
        <v>36749</v>
      </c>
      <c r="T8412">
        <v>0.69655006609544201</v>
      </c>
      <c r="U8412">
        <v>0.903134602785859</v>
      </c>
      <c r="V8412">
        <v>-0.72508844662550698</v>
      </c>
      <c r="W8412">
        <v>0.52938914056192898</v>
      </c>
      <c r="X8412">
        <v>0.81997475101605799</v>
      </c>
      <c r="Y8412">
        <v>0.46697131315149498</v>
      </c>
      <c r="Z8412">
        <v>0.87494182676903998</v>
      </c>
      <c r="AA8412">
        <v>0.99611085765591001</v>
      </c>
      <c r="AB8412">
        <v>0.22871508395121301</v>
      </c>
      <c r="AC8412">
        <v>0.469713004540048</v>
      </c>
      <c r="AD8412">
        <v>0.84721801401975505</v>
      </c>
      <c r="AE8412">
        <v>0.96984563008517399</v>
      </c>
      <c r="AF8412">
        <v>0.62342812055430197</v>
      </c>
      <c r="AG8412">
        <v>0.80674443595273604</v>
      </c>
      <c r="AH8412">
        <v>-1.1740064103047501</v>
      </c>
      <c r="AI8412">
        <v>0.68072179000195199</v>
      </c>
      <c r="AJ8412">
        <v>0.85136094490810099</v>
      </c>
      <c r="AK8412">
        <v>-0.29382930421999298</v>
      </c>
    </row>
    <row r="8413" spans="1:37" x14ac:dyDescent="0.2">
      <c r="A8413" t="s">
        <v>26850</v>
      </c>
      <c r="B8413">
        <v>127226140</v>
      </c>
      <c r="C8413">
        <v>127226246</v>
      </c>
      <c r="D8413">
        <v>107</v>
      </c>
      <c r="E8413" t="s">
        <v>27975</v>
      </c>
      <c r="F8413">
        <v>0</v>
      </c>
      <c r="G8413" t="s">
        <v>27976</v>
      </c>
      <c r="H8413" t="s">
        <v>30999</v>
      </c>
      <c r="I8413">
        <v>8</v>
      </c>
      <c r="J8413">
        <v>127168359</v>
      </c>
      <c r="K8413">
        <v>127224476</v>
      </c>
      <c r="L8413">
        <v>56118</v>
      </c>
      <c r="M8413">
        <v>2</v>
      </c>
      <c r="N8413">
        <v>105375752</v>
      </c>
      <c r="O8413" t="s">
        <v>27977</v>
      </c>
      <c r="P8413">
        <v>-1664</v>
      </c>
      <c r="Q8413" t="s">
        <v>40</v>
      </c>
      <c r="R8413" t="s">
        <v>27978</v>
      </c>
      <c r="S8413" t="s">
        <v>36750</v>
      </c>
      <c r="T8413">
        <v>0.97213403838398904</v>
      </c>
      <c r="U8413">
        <v>1</v>
      </c>
      <c r="V8413">
        <v>0.53038061015659599</v>
      </c>
      <c r="W8413">
        <v>0.113079289867903</v>
      </c>
      <c r="X8413">
        <v>0.704072456322962</v>
      </c>
      <c r="Y8413">
        <v>-24.597730084482599</v>
      </c>
      <c r="Z8413">
        <v>0.93459220503170903</v>
      </c>
      <c r="AA8413">
        <v>0.99919698600769702</v>
      </c>
      <c r="AB8413">
        <v>0.57173419017623295</v>
      </c>
      <c r="AC8413">
        <v>2.4853262407310801E-2</v>
      </c>
      <c r="AD8413">
        <v>0.57684129297949804</v>
      </c>
      <c r="AE8413">
        <v>-24.597730084482599</v>
      </c>
      <c r="AF8413">
        <v>1</v>
      </c>
      <c r="AG8413">
        <v>1</v>
      </c>
      <c r="AH8413">
        <v>0.206150317112822</v>
      </c>
      <c r="AI8413">
        <v>0.24456414000292601</v>
      </c>
      <c r="AJ8413">
        <v>0.78121606160956403</v>
      </c>
      <c r="AK8413">
        <v>-23.728974664701099</v>
      </c>
    </row>
    <row r="8414" spans="1:37" x14ac:dyDescent="0.2">
      <c r="A8414" t="s">
        <v>26850</v>
      </c>
      <c r="B8414">
        <v>127475292</v>
      </c>
      <c r="C8414">
        <v>127475545</v>
      </c>
      <c r="D8414">
        <v>254</v>
      </c>
      <c r="E8414" t="s">
        <v>27979</v>
      </c>
      <c r="F8414">
        <v>0</v>
      </c>
      <c r="G8414" t="s">
        <v>27980</v>
      </c>
      <c r="H8414" t="s">
        <v>36751</v>
      </c>
      <c r="I8414">
        <v>8</v>
      </c>
      <c r="J8414">
        <v>127289817</v>
      </c>
      <c r="K8414">
        <v>127482139</v>
      </c>
      <c r="L8414">
        <v>192323</v>
      </c>
      <c r="M8414">
        <v>2</v>
      </c>
      <c r="N8414">
        <v>727677</v>
      </c>
      <c r="O8414" t="s">
        <v>27981</v>
      </c>
      <c r="P8414">
        <v>6594</v>
      </c>
      <c r="Q8414" t="s">
        <v>27982</v>
      </c>
      <c r="R8414" t="s">
        <v>27983</v>
      </c>
      <c r="S8414" t="s">
        <v>36752</v>
      </c>
      <c r="T8414">
        <v>0.32911398597860803</v>
      </c>
      <c r="U8414">
        <v>0.603102917160658</v>
      </c>
      <c r="V8414">
        <v>22.173040605080399</v>
      </c>
      <c r="W8414">
        <v>0.29261482077562401</v>
      </c>
      <c r="X8414">
        <v>0.704072456322962</v>
      </c>
      <c r="Y8414">
        <v>22.2470411712698</v>
      </c>
      <c r="Z8414">
        <v>0.48464167878831399</v>
      </c>
      <c r="AA8414">
        <v>0.84435025072159198</v>
      </c>
      <c r="AB8414">
        <v>21.209566770938402</v>
      </c>
      <c r="AC8414">
        <v>0.45677901822897599</v>
      </c>
      <c r="AD8414">
        <v>0.82872126865393902</v>
      </c>
      <c r="AE8414">
        <v>21.2470414611027</v>
      </c>
      <c r="AF8414">
        <v>0.16793847098801201</v>
      </c>
      <c r="AG8414">
        <v>0.68151250837662902</v>
      </c>
      <c r="AH8414">
        <v>22.173040605080399</v>
      </c>
      <c r="AI8414">
        <v>0.14667288820271701</v>
      </c>
      <c r="AJ8414">
        <v>0.78121606160956403</v>
      </c>
      <c r="AK8414">
        <v>22.2470411712698</v>
      </c>
    </row>
    <row r="8415" spans="1:37" x14ac:dyDescent="0.2">
      <c r="A8415" t="s">
        <v>26850</v>
      </c>
      <c r="B8415">
        <v>127665826</v>
      </c>
      <c r="C8415">
        <v>127665968</v>
      </c>
      <c r="D8415">
        <v>143</v>
      </c>
      <c r="E8415" t="s">
        <v>27984</v>
      </c>
      <c r="F8415">
        <v>1</v>
      </c>
      <c r="G8415" t="s">
        <v>27985</v>
      </c>
      <c r="H8415" t="s">
        <v>36753</v>
      </c>
      <c r="I8415">
        <v>8</v>
      </c>
      <c r="J8415">
        <v>127663280</v>
      </c>
      <c r="K8415">
        <v>127670990</v>
      </c>
      <c r="L8415">
        <v>7711</v>
      </c>
      <c r="M8415">
        <v>2</v>
      </c>
      <c r="N8415">
        <v>105375754</v>
      </c>
      <c r="O8415" t="s">
        <v>27986</v>
      </c>
      <c r="P8415">
        <v>5022</v>
      </c>
      <c r="Q8415" t="s">
        <v>40</v>
      </c>
      <c r="R8415" t="s">
        <v>27987</v>
      </c>
      <c r="S8415" t="s">
        <v>36754</v>
      </c>
      <c r="T8415">
        <v>0.35387198439864398</v>
      </c>
      <c r="U8415">
        <v>0.603102917160658</v>
      </c>
      <c r="V8415">
        <v>-23.9061068377084</v>
      </c>
      <c r="W8415">
        <v>0.123414495547065</v>
      </c>
      <c r="X8415">
        <v>0.704072456322962</v>
      </c>
      <c r="Y8415">
        <v>24.9120619501305</v>
      </c>
      <c r="Z8415">
        <v>0.184235113180511</v>
      </c>
      <c r="AA8415">
        <v>0.72610664078822296</v>
      </c>
      <c r="AB8415">
        <v>-23.9061068377084</v>
      </c>
      <c r="AC8415">
        <v>0.27780950890804001</v>
      </c>
      <c r="AD8415">
        <v>0.68253123924728298</v>
      </c>
      <c r="AE8415">
        <v>23.912061995828399</v>
      </c>
      <c r="AF8415">
        <v>0.501741946288212</v>
      </c>
      <c r="AG8415">
        <v>0.80674443595273604</v>
      </c>
      <c r="AH8415">
        <v>-22.9764962486333</v>
      </c>
      <c r="AI8415">
        <v>3.6185182304427702E-2</v>
      </c>
      <c r="AJ8415">
        <v>0.78121606160956403</v>
      </c>
      <c r="AK8415">
        <v>24.9120619501305</v>
      </c>
    </row>
    <row r="8416" spans="1:37" x14ac:dyDescent="0.2">
      <c r="A8416" t="s">
        <v>26850</v>
      </c>
      <c r="B8416">
        <v>128048631</v>
      </c>
      <c r="C8416">
        <v>128048724</v>
      </c>
      <c r="D8416">
        <v>94</v>
      </c>
      <c r="E8416" t="s">
        <v>27988</v>
      </c>
      <c r="F8416">
        <v>1</v>
      </c>
      <c r="G8416" t="s">
        <v>27989</v>
      </c>
      <c r="H8416" t="s">
        <v>30987</v>
      </c>
      <c r="I8416">
        <v>8</v>
      </c>
      <c r="J8416">
        <v>128048250</v>
      </c>
      <c r="K8416">
        <v>128101256</v>
      </c>
      <c r="L8416">
        <v>53007</v>
      </c>
      <c r="M8416">
        <v>1</v>
      </c>
      <c r="N8416">
        <v>5820</v>
      </c>
      <c r="O8416" t="s">
        <v>27990</v>
      </c>
      <c r="P8416">
        <v>381</v>
      </c>
      <c r="Q8416" t="s">
        <v>27991</v>
      </c>
      <c r="R8416" t="s">
        <v>27992</v>
      </c>
      <c r="S8416" t="s">
        <v>36755</v>
      </c>
      <c r="T8416">
        <v>0.15494316491903801</v>
      </c>
      <c r="U8416">
        <v>0.603102917160658</v>
      </c>
      <c r="V8416">
        <v>-2.3425454161091901</v>
      </c>
      <c r="W8416">
        <v>0.54712176940017698</v>
      </c>
      <c r="X8416">
        <v>0.84261847258371703</v>
      </c>
      <c r="Y8416">
        <v>-0.70475408952704499</v>
      </c>
      <c r="Z8416">
        <v>0.17314222309399599</v>
      </c>
      <c r="AA8416">
        <v>0.72610664078822296</v>
      </c>
      <c r="AB8416">
        <v>-1.7407408871972001</v>
      </c>
      <c r="AC8416">
        <v>0.247613191035916</v>
      </c>
      <c r="AD8416">
        <v>0.68253123924728298</v>
      </c>
      <c r="AE8416">
        <v>-1.53636989387286</v>
      </c>
      <c r="AF8416">
        <v>0.243089413319234</v>
      </c>
      <c r="AG8416">
        <v>0.70461584419565804</v>
      </c>
      <c r="AH8416">
        <v>-1.8649115677636099</v>
      </c>
      <c r="AI8416">
        <v>0.91038310110390896</v>
      </c>
      <c r="AJ8416">
        <v>0.98621344597861504</v>
      </c>
      <c r="AK8416">
        <v>7.6203526150715503E-2</v>
      </c>
    </row>
    <row r="8417" spans="1:37" x14ac:dyDescent="0.2">
      <c r="A8417" t="s">
        <v>26850</v>
      </c>
      <c r="B8417">
        <v>128048859</v>
      </c>
      <c r="C8417">
        <v>128049158</v>
      </c>
      <c r="D8417">
        <v>300</v>
      </c>
      <c r="E8417" t="s">
        <v>27993</v>
      </c>
      <c r="F8417">
        <v>2</v>
      </c>
      <c r="G8417" t="s">
        <v>27994</v>
      </c>
      <c r="H8417" t="s">
        <v>30987</v>
      </c>
      <c r="I8417">
        <v>8</v>
      </c>
      <c r="J8417">
        <v>128049152</v>
      </c>
      <c r="K8417">
        <v>128049238</v>
      </c>
      <c r="L8417">
        <v>87</v>
      </c>
      <c r="M8417">
        <v>1</v>
      </c>
      <c r="N8417">
        <v>100302175</v>
      </c>
      <c r="O8417" t="s">
        <v>27995</v>
      </c>
      <c r="P8417">
        <v>0</v>
      </c>
      <c r="Q8417" t="s">
        <v>27996</v>
      </c>
      <c r="R8417" t="s">
        <v>27997</v>
      </c>
      <c r="S8417" t="s">
        <v>36756</v>
      </c>
      <c r="T8417">
        <v>0.15494316491903801</v>
      </c>
      <c r="U8417">
        <v>0.603102917160658</v>
      </c>
      <c r="V8417">
        <v>-2.3268688235191499</v>
      </c>
      <c r="W8417">
        <v>0.49326567146919698</v>
      </c>
      <c r="X8417">
        <v>0.78363289935355196</v>
      </c>
      <c r="Y8417">
        <v>-0.98018346831847303</v>
      </c>
      <c r="Z8417">
        <v>0.156256338936199</v>
      </c>
      <c r="AA8417">
        <v>0.72610664078822296</v>
      </c>
      <c r="AB8417">
        <v>-1.9886821273572299</v>
      </c>
      <c r="AC8417">
        <v>0.22630139905562999</v>
      </c>
      <c r="AD8417">
        <v>0.68253123924728298</v>
      </c>
      <c r="AE8417">
        <v>-1.80671994297282</v>
      </c>
      <c r="AF8417">
        <v>0.243089413319234</v>
      </c>
      <c r="AG8417">
        <v>0.70461584419565804</v>
      </c>
      <c r="AH8417">
        <v>-1.7512784498916201</v>
      </c>
      <c r="AI8417">
        <v>0.86592800413975302</v>
      </c>
      <c r="AJ8417">
        <v>0.98081433887671299</v>
      </c>
      <c r="AK8417">
        <v>-0.18662024219723</v>
      </c>
    </row>
    <row r="8418" spans="1:37" x14ac:dyDescent="0.2">
      <c r="A8418" t="s">
        <v>26850</v>
      </c>
      <c r="B8418">
        <v>129748519</v>
      </c>
      <c r="C8418">
        <v>129748670</v>
      </c>
      <c r="D8418">
        <v>152</v>
      </c>
      <c r="E8418" t="s">
        <v>27998</v>
      </c>
      <c r="F8418">
        <v>2</v>
      </c>
      <c r="G8418" t="s">
        <v>27999</v>
      </c>
      <c r="H8418" t="s">
        <v>36757</v>
      </c>
      <c r="I8418">
        <v>8</v>
      </c>
      <c r="J8418">
        <v>129751708</v>
      </c>
      <c r="K8418">
        <v>129752757</v>
      </c>
      <c r="L8418">
        <v>1050</v>
      </c>
      <c r="M8418">
        <v>2</v>
      </c>
      <c r="N8418">
        <v>56169</v>
      </c>
      <c r="O8418" t="s">
        <v>28000</v>
      </c>
      <c r="P8418">
        <v>4087</v>
      </c>
      <c r="Q8418" t="s">
        <v>28001</v>
      </c>
      <c r="R8418" t="s">
        <v>28002</v>
      </c>
      <c r="S8418" t="s">
        <v>36758</v>
      </c>
      <c r="T8418">
        <v>0.152084254673993</v>
      </c>
      <c r="U8418">
        <v>0.603102917160658</v>
      </c>
      <c r="V8418">
        <v>25.144542590965798</v>
      </c>
      <c r="W8418">
        <v>0.38920677604595899</v>
      </c>
      <c r="X8418">
        <v>0.704072456322962</v>
      </c>
      <c r="Y8418">
        <v>-24.0737642200503</v>
      </c>
      <c r="Z8418">
        <v>0.203350924423461</v>
      </c>
      <c r="AA8418">
        <v>0.72610664078822296</v>
      </c>
      <c r="AB8418">
        <v>24.224636956730201</v>
      </c>
      <c r="AC8418">
        <v>0.92091778829119397</v>
      </c>
      <c r="AD8418">
        <v>0.94068432309766403</v>
      </c>
      <c r="AE8418">
        <v>-0.90456261348162303</v>
      </c>
      <c r="AF8418">
        <v>0.205398459628826</v>
      </c>
      <c r="AG8418">
        <v>0.68151250837662902</v>
      </c>
      <c r="AH8418">
        <v>6.02749705918405</v>
      </c>
      <c r="AI8418">
        <v>0.24456414000292601</v>
      </c>
      <c r="AJ8418">
        <v>0.78121606160956403</v>
      </c>
      <c r="AK8418">
        <v>-24.117721758474602</v>
      </c>
    </row>
    <row r="8419" spans="1:37" x14ac:dyDescent="0.2">
      <c r="A8419" t="s">
        <v>26850</v>
      </c>
      <c r="B8419">
        <v>130046598</v>
      </c>
      <c r="C8419">
        <v>130046896</v>
      </c>
      <c r="D8419">
        <v>299</v>
      </c>
      <c r="E8419" t="s">
        <v>28003</v>
      </c>
      <c r="F8419">
        <v>3</v>
      </c>
      <c r="G8419" t="s">
        <v>28004</v>
      </c>
      <c r="H8419" t="s">
        <v>31000</v>
      </c>
      <c r="I8419">
        <v>8</v>
      </c>
      <c r="J8419">
        <v>129839595</v>
      </c>
      <c r="K8419">
        <v>130017504</v>
      </c>
      <c r="L8419">
        <v>177910</v>
      </c>
      <c r="M8419">
        <v>2</v>
      </c>
      <c r="N8419">
        <v>51571</v>
      </c>
      <c r="O8419" t="s">
        <v>28005</v>
      </c>
      <c r="P8419">
        <v>-29094</v>
      </c>
      <c r="Q8419" t="s">
        <v>28006</v>
      </c>
      <c r="R8419" t="s">
        <v>28007</v>
      </c>
      <c r="S8419" t="s">
        <v>36759</v>
      </c>
      <c r="T8419">
        <v>0.32911398597860803</v>
      </c>
      <c r="U8419">
        <v>0.603102917160658</v>
      </c>
      <c r="V8419">
        <v>23.5826466647652</v>
      </c>
      <c r="W8419">
        <v>0.89107655920673101</v>
      </c>
      <c r="X8419">
        <v>0.95159051474143896</v>
      </c>
      <c r="Y8419">
        <v>2.1555146151370499</v>
      </c>
      <c r="Z8419">
        <v>0.48464167878831399</v>
      </c>
      <c r="AA8419">
        <v>0.84435025072159198</v>
      </c>
      <c r="AB8419">
        <v>22.619172649887702</v>
      </c>
      <c r="AC8419">
        <v>0.75388744886274095</v>
      </c>
      <c r="AD8419">
        <v>0.87989882095915395</v>
      </c>
      <c r="AE8419">
        <v>1.15551464477948</v>
      </c>
      <c r="AF8419">
        <v>0.16793847098801201</v>
      </c>
      <c r="AG8419">
        <v>0.68151250837662902</v>
      </c>
      <c r="AH8419">
        <v>23.5826466647652</v>
      </c>
      <c r="AI8419">
        <v>0.56157887380500204</v>
      </c>
      <c r="AJ8419">
        <v>0.78121606160956403</v>
      </c>
      <c r="AK8419">
        <v>3.0242699727614699</v>
      </c>
    </row>
    <row r="8420" spans="1:37" x14ac:dyDescent="0.2">
      <c r="A8420" t="s">
        <v>26850</v>
      </c>
      <c r="B8420">
        <v>130046995</v>
      </c>
      <c r="C8420">
        <v>130047147</v>
      </c>
      <c r="D8420">
        <v>153</v>
      </c>
      <c r="E8420" t="s">
        <v>28008</v>
      </c>
      <c r="F8420">
        <v>2</v>
      </c>
      <c r="G8420" t="s">
        <v>28009</v>
      </c>
      <c r="H8420" t="s">
        <v>31000</v>
      </c>
      <c r="I8420">
        <v>8</v>
      </c>
      <c r="J8420">
        <v>129839595</v>
      </c>
      <c r="K8420">
        <v>130017504</v>
      </c>
      <c r="L8420">
        <v>177910</v>
      </c>
      <c r="M8420">
        <v>2</v>
      </c>
      <c r="N8420">
        <v>51571</v>
      </c>
      <c r="O8420" t="s">
        <v>28005</v>
      </c>
      <c r="P8420">
        <v>-29491</v>
      </c>
      <c r="Q8420" t="s">
        <v>28006</v>
      </c>
      <c r="R8420" t="s">
        <v>28007</v>
      </c>
      <c r="S8420" t="s">
        <v>36759</v>
      </c>
      <c r="T8420">
        <v>0.32911398597860803</v>
      </c>
      <c r="U8420">
        <v>0.603102917160658</v>
      </c>
      <c r="V8420">
        <v>23.5826466647652</v>
      </c>
      <c r="W8420">
        <v>0.89107655920673101</v>
      </c>
      <c r="X8420">
        <v>0.95159051474143896</v>
      </c>
      <c r="Y8420">
        <v>2.1555146151370499</v>
      </c>
      <c r="Z8420">
        <v>0.48464167878831399</v>
      </c>
      <c r="AA8420">
        <v>0.84435025072159198</v>
      </c>
      <c r="AB8420">
        <v>22.619172649887702</v>
      </c>
      <c r="AC8420">
        <v>0.75388744886274095</v>
      </c>
      <c r="AD8420">
        <v>0.87989882095915395</v>
      </c>
      <c r="AE8420">
        <v>1.15551464477948</v>
      </c>
      <c r="AF8420">
        <v>0.16793847098801201</v>
      </c>
      <c r="AG8420">
        <v>0.68151250837662902</v>
      </c>
      <c r="AH8420">
        <v>23.5826466647652</v>
      </c>
      <c r="AI8420">
        <v>0.56157887380500204</v>
      </c>
      <c r="AJ8420">
        <v>0.78121606160956403</v>
      </c>
      <c r="AK8420">
        <v>3.0242699727614699</v>
      </c>
    </row>
    <row r="8421" spans="1:37" x14ac:dyDescent="0.2">
      <c r="A8421" t="s">
        <v>26850</v>
      </c>
      <c r="B8421">
        <v>130159244</v>
      </c>
      <c r="C8421">
        <v>130159409</v>
      </c>
      <c r="D8421">
        <v>166</v>
      </c>
      <c r="E8421" t="s">
        <v>28010</v>
      </c>
      <c r="F8421">
        <v>2</v>
      </c>
      <c r="G8421" t="s">
        <v>28011</v>
      </c>
      <c r="H8421" t="s">
        <v>30987</v>
      </c>
      <c r="I8421">
        <v>8</v>
      </c>
      <c r="J8421">
        <v>130152605</v>
      </c>
      <c r="K8421">
        <v>130160063</v>
      </c>
      <c r="L8421">
        <v>7459</v>
      </c>
      <c r="M8421">
        <v>2</v>
      </c>
      <c r="N8421">
        <v>50807</v>
      </c>
      <c r="O8421" t="s">
        <v>28012</v>
      </c>
      <c r="P8421">
        <v>654</v>
      </c>
      <c r="Q8421" t="s">
        <v>28013</v>
      </c>
      <c r="R8421" t="s">
        <v>28014</v>
      </c>
      <c r="S8421" t="s">
        <v>36760</v>
      </c>
      <c r="T8421">
        <v>1</v>
      </c>
      <c r="U8421">
        <v>1</v>
      </c>
      <c r="V8421">
        <v>-0.45399783933072102</v>
      </c>
      <c r="W8421">
        <v>0.20525741147413201</v>
      </c>
      <c r="X8421">
        <v>0.704072456322962</v>
      </c>
      <c r="Y8421">
        <v>-23.3596532565962</v>
      </c>
      <c r="Z8421">
        <v>0.65379035313853895</v>
      </c>
      <c r="AA8421">
        <v>0.84521697243271998</v>
      </c>
      <c r="AB8421">
        <v>-1.4174716933234499</v>
      </c>
      <c r="AC8421">
        <v>7.0489011448141195E-2</v>
      </c>
      <c r="AD8421">
        <v>0.57684129297949804</v>
      </c>
      <c r="AE8421">
        <v>-23.3596532565962</v>
      </c>
      <c r="AF8421">
        <v>0.64997455747578503</v>
      </c>
      <c r="AG8421">
        <v>0.80674443595273604</v>
      </c>
      <c r="AH8421">
        <v>0.475612645071603</v>
      </c>
      <c r="AI8421">
        <v>0.35038410267202102</v>
      </c>
      <c r="AJ8421">
        <v>0.78121606160956403</v>
      </c>
      <c r="AK8421">
        <v>-22.490897900598998</v>
      </c>
    </row>
    <row r="8422" spans="1:37" x14ac:dyDescent="0.2">
      <c r="A8422" t="s">
        <v>26850</v>
      </c>
      <c r="B8422">
        <v>130159409</v>
      </c>
      <c r="C8422">
        <v>130159574</v>
      </c>
      <c r="D8422">
        <v>166</v>
      </c>
      <c r="E8422" t="s">
        <v>28015</v>
      </c>
      <c r="F8422">
        <v>7</v>
      </c>
      <c r="G8422" t="s">
        <v>28016</v>
      </c>
      <c r="H8422" t="s">
        <v>30987</v>
      </c>
      <c r="I8422">
        <v>8</v>
      </c>
      <c r="J8422">
        <v>130152605</v>
      </c>
      <c r="K8422">
        <v>130160063</v>
      </c>
      <c r="L8422">
        <v>7459</v>
      </c>
      <c r="M8422">
        <v>2</v>
      </c>
      <c r="N8422">
        <v>50807</v>
      </c>
      <c r="O8422" t="s">
        <v>28012</v>
      </c>
      <c r="P8422">
        <v>489</v>
      </c>
      <c r="Q8422" t="s">
        <v>28013</v>
      </c>
      <c r="R8422" t="s">
        <v>28014</v>
      </c>
      <c r="S8422" t="s">
        <v>36760</v>
      </c>
      <c r="T8422">
        <v>1</v>
      </c>
      <c r="U8422">
        <v>1</v>
      </c>
      <c r="V8422">
        <v>-0.45399783933072102</v>
      </c>
      <c r="W8422">
        <v>0.20525741147413201</v>
      </c>
      <c r="X8422">
        <v>0.704072456322962</v>
      </c>
      <c r="Y8422">
        <v>-23.3596532565962</v>
      </c>
      <c r="Z8422">
        <v>0.65379035313853895</v>
      </c>
      <c r="AA8422">
        <v>0.84521697243271998</v>
      </c>
      <c r="AB8422">
        <v>-1.4174716933234499</v>
      </c>
      <c r="AC8422">
        <v>7.0489011448141195E-2</v>
      </c>
      <c r="AD8422">
        <v>0.57684129297949804</v>
      </c>
      <c r="AE8422">
        <v>-23.3596532565962</v>
      </c>
      <c r="AF8422">
        <v>0.64997455747578503</v>
      </c>
      <c r="AG8422">
        <v>0.80674443595273604</v>
      </c>
      <c r="AH8422">
        <v>0.475612645071603</v>
      </c>
      <c r="AI8422">
        <v>0.35038410267202102</v>
      </c>
      <c r="AJ8422">
        <v>0.78121606160956403</v>
      </c>
      <c r="AK8422">
        <v>-22.490897900598998</v>
      </c>
    </row>
    <row r="8423" spans="1:37" x14ac:dyDescent="0.2">
      <c r="A8423" t="s">
        <v>26850</v>
      </c>
      <c r="B8423">
        <v>130442683</v>
      </c>
      <c r="C8423">
        <v>130442834</v>
      </c>
      <c r="D8423">
        <v>152</v>
      </c>
      <c r="E8423" t="s">
        <v>28017</v>
      </c>
      <c r="F8423">
        <v>3</v>
      </c>
      <c r="G8423" t="s">
        <v>28018</v>
      </c>
      <c r="H8423" t="s">
        <v>30987</v>
      </c>
      <c r="I8423">
        <v>8</v>
      </c>
      <c r="J8423">
        <v>130214618</v>
      </c>
      <c r="K8423">
        <v>130443537</v>
      </c>
      <c r="L8423">
        <v>228920</v>
      </c>
      <c r="M8423">
        <v>2</v>
      </c>
      <c r="N8423">
        <v>50807</v>
      </c>
      <c r="O8423" t="s">
        <v>28019</v>
      </c>
      <c r="P8423">
        <v>703</v>
      </c>
      <c r="Q8423" t="s">
        <v>28013</v>
      </c>
      <c r="R8423" t="s">
        <v>28014</v>
      </c>
      <c r="S8423" t="s">
        <v>36760</v>
      </c>
      <c r="T8423">
        <v>0.152084254673993</v>
      </c>
      <c r="U8423">
        <v>0.603102917160658</v>
      </c>
      <c r="V8423">
        <v>26.2111832568403</v>
      </c>
      <c r="W8423">
        <v>0.73420570613580904</v>
      </c>
      <c r="X8423">
        <v>0.95159051474143896</v>
      </c>
      <c r="Y8423">
        <v>0.66525822607996699</v>
      </c>
      <c r="Z8423">
        <v>0.203350924423461</v>
      </c>
      <c r="AA8423">
        <v>0.72610664078822296</v>
      </c>
      <c r="AB8423">
        <v>25.6870444685633</v>
      </c>
      <c r="AC8423">
        <v>0.32081866871113202</v>
      </c>
      <c r="AD8423">
        <v>0.68773325147593101</v>
      </c>
      <c r="AE8423">
        <v>-0.33474175097831599</v>
      </c>
      <c r="AF8423">
        <v>0.22065000948199101</v>
      </c>
      <c r="AG8423">
        <v>0.68151250837662902</v>
      </c>
      <c r="AH8423">
        <v>2.49013399957895</v>
      </c>
      <c r="AI8423">
        <v>0.91725052871964496</v>
      </c>
      <c r="AJ8423">
        <v>0.98621344597861504</v>
      </c>
      <c r="AK8423">
        <v>1.5340136627468799</v>
      </c>
    </row>
    <row r="8424" spans="1:37" x14ac:dyDescent="0.2">
      <c r="A8424" t="s">
        <v>26850</v>
      </c>
      <c r="B8424">
        <v>130443028</v>
      </c>
      <c r="C8424">
        <v>130443179</v>
      </c>
      <c r="D8424">
        <v>152</v>
      </c>
      <c r="E8424" t="s">
        <v>28020</v>
      </c>
      <c r="F8424">
        <v>18</v>
      </c>
      <c r="G8424" t="s">
        <v>28021</v>
      </c>
      <c r="H8424" t="s">
        <v>30987</v>
      </c>
      <c r="I8424">
        <v>8</v>
      </c>
      <c r="J8424">
        <v>130214618</v>
      </c>
      <c r="K8424">
        <v>130443537</v>
      </c>
      <c r="L8424">
        <v>228920</v>
      </c>
      <c r="M8424">
        <v>2</v>
      </c>
      <c r="N8424">
        <v>50807</v>
      </c>
      <c r="O8424" t="s">
        <v>28019</v>
      </c>
      <c r="P8424">
        <v>358</v>
      </c>
      <c r="Q8424" t="s">
        <v>28013</v>
      </c>
      <c r="R8424" t="s">
        <v>28014</v>
      </c>
      <c r="S8424" t="s">
        <v>36760</v>
      </c>
      <c r="T8424">
        <v>0.152084254673993</v>
      </c>
      <c r="U8424">
        <v>0.603102917160658</v>
      </c>
      <c r="V8424">
        <v>26.2111832568403</v>
      </c>
      <c r="W8424">
        <v>0.73420570613580904</v>
      </c>
      <c r="X8424">
        <v>0.95159051474143896</v>
      </c>
      <c r="Y8424">
        <v>0.66525822607996699</v>
      </c>
      <c r="Z8424">
        <v>0.203350924423461</v>
      </c>
      <c r="AA8424">
        <v>0.72610664078822296</v>
      </c>
      <c r="AB8424">
        <v>25.6870444685633</v>
      </c>
      <c r="AC8424">
        <v>0.32081866871113202</v>
      </c>
      <c r="AD8424">
        <v>0.68773325147593101</v>
      </c>
      <c r="AE8424">
        <v>-0.33474175097831599</v>
      </c>
      <c r="AF8424">
        <v>0.22065000948199101</v>
      </c>
      <c r="AG8424">
        <v>0.68151250837662902</v>
      </c>
      <c r="AH8424">
        <v>2.49013399957895</v>
      </c>
      <c r="AI8424">
        <v>0.91725052871964496</v>
      </c>
      <c r="AJ8424">
        <v>0.98621344597861504</v>
      </c>
      <c r="AK8424">
        <v>1.5340136627468799</v>
      </c>
    </row>
    <row r="8425" spans="1:37" x14ac:dyDescent="0.2">
      <c r="A8425" t="s">
        <v>26850</v>
      </c>
      <c r="B8425">
        <v>130561372</v>
      </c>
      <c r="C8425">
        <v>130561524</v>
      </c>
      <c r="D8425">
        <v>153</v>
      </c>
      <c r="E8425" t="s">
        <v>28022</v>
      </c>
      <c r="F8425">
        <v>1</v>
      </c>
      <c r="G8425" t="s">
        <v>28023</v>
      </c>
      <c r="H8425" t="s">
        <v>31000</v>
      </c>
      <c r="I8425">
        <v>8</v>
      </c>
      <c r="J8425">
        <v>130052104</v>
      </c>
      <c r="K8425">
        <v>130443674</v>
      </c>
      <c r="L8425">
        <v>391571</v>
      </c>
      <c r="M8425">
        <v>2</v>
      </c>
      <c r="N8425">
        <v>50807</v>
      </c>
      <c r="O8425" t="s">
        <v>28024</v>
      </c>
      <c r="P8425">
        <v>-117698</v>
      </c>
      <c r="Q8425" t="s">
        <v>28013</v>
      </c>
      <c r="R8425" t="s">
        <v>28014</v>
      </c>
      <c r="S8425" t="s">
        <v>36760</v>
      </c>
      <c r="T8425">
        <v>0.32911398597860803</v>
      </c>
      <c r="U8425">
        <v>0.603102917160658</v>
      </c>
      <c r="V8425">
        <v>22.387988058389599</v>
      </c>
      <c r="W8425">
        <v>0.428214032775322</v>
      </c>
      <c r="X8425">
        <v>0.73460997439807996</v>
      </c>
      <c r="Y8425">
        <v>2.6932356381039302</v>
      </c>
      <c r="Z8425">
        <v>0.306975110376564</v>
      </c>
      <c r="AA8425">
        <v>0.72610664078822296</v>
      </c>
      <c r="AB8425">
        <v>22.926711233403299</v>
      </c>
      <c r="AC8425">
        <v>0.85817338719172098</v>
      </c>
      <c r="AD8425">
        <v>0.94068432309766403</v>
      </c>
      <c r="AE8425">
        <v>1.6932356848421</v>
      </c>
      <c r="AF8425">
        <v>0.64997455747578503</v>
      </c>
      <c r="AG8425">
        <v>0.80674443595273604</v>
      </c>
      <c r="AH8425">
        <v>0.12599909524991801</v>
      </c>
      <c r="AI8425">
        <v>0.170234813229591</v>
      </c>
      <c r="AJ8425">
        <v>0.78121606160956403</v>
      </c>
      <c r="AK8425">
        <v>3.5619908551121</v>
      </c>
    </row>
    <row r="8426" spans="1:37" x14ac:dyDescent="0.2">
      <c r="A8426" t="s">
        <v>26850</v>
      </c>
      <c r="B8426">
        <v>131039278</v>
      </c>
      <c r="C8426">
        <v>131039445</v>
      </c>
      <c r="D8426">
        <v>168</v>
      </c>
      <c r="E8426" t="s">
        <v>28025</v>
      </c>
      <c r="F8426">
        <v>4</v>
      </c>
      <c r="G8426" t="s">
        <v>28026</v>
      </c>
      <c r="H8426" t="s">
        <v>30987</v>
      </c>
      <c r="I8426">
        <v>8</v>
      </c>
      <c r="J8426">
        <v>130780390</v>
      </c>
      <c r="K8426">
        <v>131040333</v>
      </c>
      <c r="L8426">
        <v>259944</v>
      </c>
      <c r="M8426">
        <v>2</v>
      </c>
      <c r="N8426">
        <v>114</v>
      </c>
      <c r="O8426" t="s">
        <v>28027</v>
      </c>
      <c r="P8426">
        <v>888</v>
      </c>
      <c r="Q8426" t="s">
        <v>28028</v>
      </c>
      <c r="R8426" t="s">
        <v>28029</v>
      </c>
      <c r="S8426" t="s">
        <v>36761</v>
      </c>
      <c r="T8426">
        <v>0.32911398597860803</v>
      </c>
      <c r="U8426">
        <v>0.603102917160658</v>
      </c>
      <c r="V8426">
        <v>24.9758377613778</v>
      </c>
      <c r="W8426">
        <v>0.38920677604595899</v>
      </c>
      <c r="X8426">
        <v>0.704072456322962</v>
      </c>
      <c r="Y8426">
        <v>-24.774203906766399</v>
      </c>
      <c r="Z8426">
        <v>0.48464167878831399</v>
      </c>
      <c r="AA8426">
        <v>0.84435025072159198</v>
      </c>
      <c r="AB8426">
        <v>24.012363678938598</v>
      </c>
      <c r="AC8426">
        <v>0.21073619169722799</v>
      </c>
      <c r="AD8426">
        <v>0.68253123924728298</v>
      </c>
      <c r="AE8426">
        <v>-24.774203906766399</v>
      </c>
      <c r="AF8426">
        <v>0.16793847098801201</v>
      </c>
      <c r="AG8426">
        <v>0.68151250837662902</v>
      </c>
      <c r="AH8426">
        <v>24.9758377613778</v>
      </c>
      <c r="AI8426">
        <v>0.52399907623471598</v>
      </c>
      <c r="AJ8426">
        <v>0.78121606160956403</v>
      </c>
      <c r="AK8426">
        <v>-23.9054484815804</v>
      </c>
    </row>
    <row r="8427" spans="1:37" x14ac:dyDescent="0.2">
      <c r="A8427" t="s">
        <v>26850</v>
      </c>
      <c r="B8427">
        <v>131039445</v>
      </c>
      <c r="C8427">
        <v>131039612</v>
      </c>
      <c r="D8427">
        <v>168</v>
      </c>
      <c r="E8427" t="s">
        <v>28030</v>
      </c>
      <c r="F8427">
        <v>12</v>
      </c>
      <c r="G8427" t="s">
        <v>28031</v>
      </c>
      <c r="H8427" t="s">
        <v>30987</v>
      </c>
      <c r="I8427">
        <v>8</v>
      </c>
      <c r="J8427">
        <v>130780390</v>
      </c>
      <c r="K8427">
        <v>131040333</v>
      </c>
      <c r="L8427">
        <v>259944</v>
      </c>
      <c r="M8427">
        <v>2</v>
      </c>
      <c r="N8427">
        <v>114</v>
      </c>
      <c r="O8427" t="s">
        <v>28027</v>
      </c>
      <c r="P8427">
        <v>721</v>
      </c>
      <c r="Q8427" t="s">
        <v>28028</v>
      </c>
      <c r="R8427" t="s">
        <v>28029</v>
      </c>
      <c r="S8427" t="s">
        <v>36761</v>
      </c>
      <c r="T8427">
        <v>0.32911398597860803</v>
      </c>
      <c r="U8427">
        <v>0.603102917160658</v>
      </c>
      <c r="V8427">
        <v>24.9758377613778</v>
      </c>
      <c r="W8427">
        <v>0.38920677604595899</v>
      </c>
      <c r="X8427">
        <v>0.704072456322962</v>
      </c>
      <c r="Y8427">
        <v>-24.774203906766399</v>
      </c>
      <c r="Z8427">
        <v>0.48464167878831399</v>
      </c>
      <c r="AA8427">
        <v>0.84435025072159198</v>
      </c>
      <c r="AB8427">
        <v>24.012363678938598</v>
      </c>
      <c r="AC8427">
        <v>0.21073619169722799</v>
      </c>
      <c r="AD8427">
        <v>0.68253123924728298</v>
      </c>
      <c r="AE8427">
        <v>-24.774203906766399</v>
      </c>
      <c r="AF8427">
        <v>0.16793847098801201</v>
      </c>
      <c r="AG8427">
        <v>0.68151250837662902</v>
      </c>
      <c r="AH8427">
        <v>24.9758377613778</v>
      </c>
      <c r="AI8427">
        <v>0.52399907623471598</v>
      </c>
      <c r="AJ8427">
        <v>0.78121606160956403</v>
      </c>
      <c r="AK8427">
        <v>-23.9054484815804</v>
      </c>
    </row>
    <row r="8428" spans="1:37" x14ac:dyDescent="0.2">
      <c r="A8428" t="s">
        <v>26850</v>
      </c>
      <c r="B8428">
        <v>131885097</v>
      </c>
      <c r="C8428">
        <v>131885386</v>
      </c>
      <c r="D8428">
        <v>290</v>
      </c>
      <c r="E8428" t="s">
        <v>28032</v>
      </c>
      <c r="F8428">
        <v>7</v>
      </c>
      <c r="G8428" t="s">
        <v>28033</v>
      </c>
      <c r="H8428" t="s">
        <v>31000</v>
      </c>
      <c r="I8428">
        <v>8</v>
      </c>
      <c r="J8428">
        <v>131904093</v>
      </c>
      <c r="K8428">
        <v>132013642</v>
      </c>
      <c r="L8428">
        <v>109550</v>
      </c>
      <c r="M8428">
        <v>1</v>
      </c>
      <c r="N8428">
        <v>23167</v>
      </c>
      <c r="O8428" t="s">
        <v>28034</v>
      </c>
      <c r="P8428">
        <v>-18707</v>
      </c>
      <c r="Q8428" t="s">
        <v>28035</v>
      </c>
      <c r="R8428" t="s">
        <v>28036</v>
      </c>
      <c r="S8428" t="s">
        <v>36762</v>
      </c>
      <c r="T8428">
        <v>0.35387198439864398</v>
      </c>
      <c r="U8428">
        <v>0.603102917160658</v>
      </c>
      <c r="V8428">
        <v>-24.021584048068799</v>
      </c>
      <c r="W8428">
        <v>0.29261482077562401</v>
      </c>
      <c r="X8428">
        <v>0.704072456322962</v>
      </c>
      <c r="Y8428">
        <v>24.1659739493359</v>
      </c>
      <c r="Z8428">
        <v>0.65379035313853895</v>
      </c>
      <c r="AA8428">
        <v>0.84521697243271998</v>
      </c>
      <c r="AB8428">
        <v>-1.87418747972056</v>
      </c>
      <c r="AC8428">
        <v>0.27780950890804001</v>
      </c>
      <c r="AD8428">
        <v>0.68253123924728298</v>
      </c>
      <c r="AE8428">
        <v>23.757263047768699</v>
      </c>
      <c r="AF8428">
        <v>0.32549523997010099</v>
      </c>
      <c r="AG8428">
        <v>0.70473078222419605</v>
      </c>
      <c r="AH8428">
        <v>-23.683262471680099</v>
      </c>
      <c r="AI8428">
        <v>0.56157887380500204</v>
      </c>
      <c r="AJ8428">
        <v>0.78121606160956403</v>
      </c>
      <c r="AK8428">
        <v>2.1254925610150699</v>
      </c>
    </row>
    <row r="8429" spans="1:37" x14ac:dyDescent="0.2">
      <c r="A8429" t="s">
        <v>26850</v>
      </c>
      <c r="B8429">
        <v>131885542</v>
      </c>
      <c r="C8429">
        <v>131885696</v>
      </c>
      <c r="D8429">
        <v>155</v>
      </c>
      <c r="E8429" t="s">
        <v>28037</v>
      </c>
      <c r="F8429">
        <v>1</v>
      </c>
      <c r="G8429" t="s">
        <v>28038</v>
      </c>
      <c r="H8429" t="s">
        <v>31000</v>
      </c>
      <c r="I8429">
        <v>8</v>
      </c>
      <c r="J8429">
        <v>131904093</v>
      </c>
      <c r="K8429">
        <v>132013642</v>
      </c>
      <c r="L8429">
        <v>109550</v>
      </c>
      <c r="M8429">
        <v>1</v>
      </c>
      <c r="N8429">
        <v>23167</v>
      </c>
      <c r="O8429" t="s">
        <v>28034</v>
      </c>
      <c r="P8429">
        <v>-18397</v>
      </c>
      <c r="Q8429" t="s">
        <v>28035</v>
      </c>
      <c r="R8429" t="s">
        <v>28036</v>
      </c>
      <c r="S8429" t="s">
        <v>36762</v>
      </c>
      <c r="T8429">
        <v>0.35387198439864398</v>
      </c>
      <c r="U8429">
        <v>0.603102917160658</v>
      </c>
      <c r="V8429">
        <v>-24.021584048068799</v>
      </c>
      <c r="W8429">
        <v>0.29261482077562401</v>
      </c>
      <c r="X8429">
        <v>0.704072456322962</v>
      </c>
      <c r="Y8429">
        <v>24.1659739493359</v>
      </c>
      <c r="Z8429">
        <v>0.65379035313853895</v>
      </c>
      <c r="AA8429">
        <v>0.84521697243271998</v>
      </c>
      <c r="AB8429">
        <v>-1.87418747972056</v>
      </c>
      <c r="AC8429">
        <v>0.27780950890804001</v>
      </c>
      <c r="AD8429">
        <v>0.68253123924728298</v>
      </c>
      <c r="AE8429">
        <v>23.757263047768699</v>
      </c>
      <c r="AF8429">
        <v>0.32549523997010099</v>
      </c>
      <c r="AG8429">
        <v>0.70473078222419605</v>
      </c>
      <c r="AH8429">
        <v>-23.683262471680099</v>
      </c>
      <c r="AI8429">
        <v>0.56157887380500204</v>
      </c>
      <c r="AJ8429">
        <v>0.78121606160956403</v>
      </c>
      <c r="AK8429">
        <v>2.1254925610150699</v>
      </c>
    </row>
    <row r="8430" spans="1:37" x14ac:dyDescent="0.2">
      <c r="A8430" t="s">
        <v>26850</v>
      </c>
      <c r="B8430">
        <v>132566577</v>
      </c>
      <c r="C8430">
        <v>132566744</v>
      </c>
      <c r="D8430">
        <v>168</v>
      </c>
      <c r="E8430" t="s">
        <v>28039</v>
      </c>
      <c r="F8430">
        <v>4</v>
      </c>
      <c r="G8430" t="s">
        <v>28040</v>
      </c>
      <c r="H8430" t="s">
        <v>31000</v>
      </c>
      <c r="I8430">
        <v>8</v>
      </c>
      <c r="J8430">
        <v>132560498</v>
      </c>
      <c r="K8430">
        <v>132561479</v>
      </c>
      <c r="L8430">
        <v>982</v>
      </c>
      <c r="M8430">
        <v>2</v>
      </c>
      <c r="N8430">
        <v>93668</v>
      </c>
      <c r="O8430" t="s">
        <v>28041</v>
      </c>
      <c r="P8430">
        <v>-5098</v>
      </c>
      <c r="Q8430" t="s">
        <v>28042</v>
      </c>
      <c r="R8430" t="s">
        <v>28043</v>
      </c>
      <c r="S8430" t="s">
        <v>36763</v>
      </c>
      <c r="T8430">
        <v>0.17308923567461099</v>
      </c>
      <c r="U8430">
        <v>0.603102917160658</v>
      </c>
      <c r="V8430">
        <v>-25.199404660964799</v>
      </c>
      <c r="W8430" t="s">
        <v>40</v>
      </c>
      <c r="X8430" t="s">
        <v>40</v>
      </c>
      <c r="Y8430">
        <v>0</v>
      </c>
      <c r="Z8430">
        <v>5.50355599158565E-2</v>
      </c>
      <c r="AA8430">
        <v>0.72610664078822296</v>
      </c>
      <c r="AB8430">
        <v>-25.199404660964799</v>
      </c>
      <c r="AC8430">
        <v>0.27780950890804001</v>
      </c>
      <c r="AD8430">
        <v>0.68253123924728298</v>
      </c>
      <c r="AE8430">
        <v>24.343794600612799</v>
      </c>
      <c r="AF8430">
        <v>0.32549523997010099</v>
      </c>
      <c r="AG8430">
        <v>0.70473078222419605</v>
      </c>
      <c r="AH8430">
        <v>-24.269794022735301</v>
      </c>
      <c r="AI8430">
        <v>0.35038410267202102</v>
      </c>
      <c r="AJ8430">
        <v>0.78121606160956403</v>
      </c>
      <c r="AK8430">
        <v>-24.199404698410099</v>
      </c>
    </row>
    <row r="8431" spans="1:37" x14ac:dyDescent="0.2">
      <c r="A8431" t="s">
        <v>26850</v>
      </c>
      <c r="B8431">
        <v>132566744</v>
      </c>
      <c r="C8431">
        <v>132566911</v>
      </c>
      <c r="D8431">
        <v>168</v>
      </c>
      <c r="E8431" t="s">
        <v>28044</v>
      </c>
      <c r="F8431">
        <v>3</v>
      </c>
      <c r="G8431" t="s">
        <v>28045</v>
      </c>
      <c r="H8431" t="s">
        <v>31000</v>
      </c>
      <c r="I8431">
        <v>8</v>
      </c>
      <c r="J8431">
        <v>132560498</v>
      </c>
      <c r="K8431">
        <v>132561479</v>
      </c>
      <c r="L8431">
        <v>982</v>
      </c>
      <c r="M8431">
        <v>2</v>
      </c>
      <c r="N8431">
        <v>93668</v>
      </c>
      <c r="O8431" t="s">
        <v>28041</v>
      </c>
      <c r="P8431">
        <v>-5265</v>
      </c>
      <c r="Q8431" t="s">
        <v>28042</v>
      </c>
      <c r="R8431" t="s">
        <v>28043</v>
      </c>
      <c r="S8431" t="s">
        <v>36763</v>
      </c>
      <c r="T8431">
        <v>0.17308923567461099</v>
      </c>
      <c r="U8431">
        <v>0.603102917160658</v>
      </c>
      <c r="V8431">
        <v>-25.199404660964799</v>
      </c>
      <c r="W8431" t="s">
        <v>40</v>
      </c>
      <c r="X8431" t="s">
        <v>40</v>
      </c>
      <c r="Y8431">
        <v>0</v>
      </c>
      <c r="Z8431">
        <v>5.50355599158565E-2</v>
      </c>
      <c r="AA8431">
        <v>0.72610664078822296</v>
      </c>
      <c r="AB8431">
        <v>-25.199404660964799</v>
      </c>
      <c r="AC8431">
        <v>0.27780950890804001</v>
      </c>
      <c r="AD8431">
        <v>0.68253123924728298</v>
      </c>
      <c r="AE8431">
        <v>24.343794600612799</v>
      </c>
      <c r="AF8431">
        <v>0.32549523997010099</v>
      </c>
      <c r="AG8431">
        <v>0.70473078222419605</v>
      </c>
      <c r="AH8431">
        <v>-24.269794022735301</v>
      </c>
      <c r="AI8431">
        <v>0.35038410267202102</v>
      </c>
      <c r="AJ8431">
        <v>0.78121606160956403</v>
      </c>
      <c r="AK8431">
        <v>-24.199404698410099</v>
      </c>
    </row>
    <row r="8432" spans="1:37" x14ac:dyDescent="0.2">
      <c r="A8432" t="s">
        <v>26850</v>
      </c>
      <c r="B8432">
        <v>133485156</v>
      </c>
      <c r="C8432">
        <v>133485386</v>
      </c>
      <c r="D8432">
        <v>231</v>
      </c>
      <c r="E8432" t="s">
        <v>28046</v>
      </c>
      <c r="F8432">
        <v>4</v>
      </c>
      <c r="G8432" t="s">
        <v>28047</v>
      </c>
      <c r="H8432" t="s">
        <v>36764</v>
      </c>
      <c r="I8432">
        <v>8</v>
      </c>
      <c r="J8432">
        <v>133488082</v>
      </c>
      <c r="K8432">
        <v>133489633</v>
      </c>
      <c r="L8432">
        <v>1552</v>
      </c>
      <c r="M8432">
        <v>2</v>
      </c>
      <c r="N8432">
        <v>6482</v>
      </c>
      <c r="O8432" t="s">
        <v>28048</v>
      </c>
      <c r="P8432">
        <v>4247</v>
      </c>
      <c r="Q8432" t="s">
        <v>28049</v>
      </c>
      <c r="R8432" t="s">
        <v>28050</v>
      </c>
      <c r="S8432" t="s">
        <v>36765</v>
      </c>
      <c r="T8432">
        <v>0.152084254673993</v>
      </c>
      <c r="U8432">
        <v>0.603102917160658</v>
      </c>
      <c r="V8432">
        <v>25.0024828947383</v>
      </c>
      <c r="W8432">
        <v>0.20525741147413201</v>
      </c>
      <c r="X8432">
        <v>0.704072456322962</v>
      </c>
      <c r="Y8432">
        <v>-24.800849040006899</v>
      </c>
      <c r="Z8432">
        <v>0.306975110376564</v>
      </c>
      <c r="AA8432">
        <v>0.72610664078822296</v>
      </c>
      <c r="AB8432">
        <v>24.039008811539102</v>
      </c>
      <c r="AC8432">
        <v>7.0489011448141195E-2</v>
      </c>
      <c r="AD8432">
        <v>0.57684129297949804</v>
      </c>
      <c r="AE8432">
        <v>-24.800849040006899</v>
      </c>
      <c r="AF8432">
        <v>4.6407610929182198E-2</v>
      </c>
      <c r="AG8432">
        <v>0.476038960109122</v>
      </c>
      <c r="AH8432">
        <v>25.0024828947383</v>
      </c>
      <c r="AI8432">
        <v>0.35038410267202102</v>
      </c>
      <c r="AJ8432">
        <v>0.78121606160956403</v>
      </c>
      <c r="AK8432">
        <v>-23.9320936140608</v>
      </c>
    </row>
    <row r="8433" spans="1:37" x14ac:dyDescent="0.2">
      <c r="A8433" t="s">
        <v>26850</v>
      </c>
      <c r="B8433">
        <v>133720152</v>
      </c>
      <c r="C8433">
        <v>133720392</v>
      </c>
      <c r="D8433">
        <v>241</v>
      </c>
      <c r="E8433" t="s">
        <v>28051</v>
      </c>
      <c r="F8433">
        <v>2</v>
      </c>
      <c r="G8433" t="s">
        <v>28052</v>
      </c>
      <c r="H8433" t="s">
        <v>31000</v>
      </c>
      <c r="I8433">
        <v>8</v>
      </c>
      <c r="J8433">
        <v>133663758</v>
      </c>
      <c r="K8433">
        <v>133684127</v>
      </c>
      <c r="L8433">
        <v>20370</v>
      </c>
      <c r="M8433">
        <v>2</v>
      </c>
      <c r="N8433">
        <v>105375773</v>
      </c>
      <c r="O8433" t="s">
        <v>28053</v>
      </c>
      <c r="P8433">
        <v>-36025</v>
      </c>
      <c r="Q8433" t="s">
        <v>40</v>
      </c>
      <c r="R8433" t="s">
        <v>28054</v>
      </c>
      <c r="S8433" t="s">
        <v>36766</v>
      </c>
      <c r="T8433" t="s">
        <v>40</v>
      </c>
      <c r="U8433" t="s">
        <v>40</v>
      </c>
      <c r="V8433">
        <v>0</v>
      </c>
      <c r="W8433">
        <v>0.29261482077562401</v>
      </c>
      <c r="X8433">
        <v>0.704072456322962</v>
      </c>
      <c r="Y8433">
        <v>22.5365276434555</v>
      </c>
      <c r="Z8433">
        <v>0.48464167878831399</v>
      </c>
      <c r="AA8433">
        <v>0.84435025072159198</v>
      </c>
      <c r="AB8433">
        <v>20.830718211236199</v>
      </c>
      <c r="AC8433">
        <v>0.27780950890804001</v>
      </c>
      <c r="AD8433">
        <v>0.68253123924728298</v>
      </c>
      <c r="AE8433">
        <v>22.2407200584002</v>
      </c>
      <c r="AF8433">
        <v>0.501741946288212</v>
      </c>
      <c r="AG8433">
        <v>0.80674443595273604</v>
      </c>
      <c r="AH8433">
        <v>-20.794192355046398</v>
      </c>
      <c r="AI8433">
        <v>0.56157887380500204</v>
      </c>
      <c r="AJ8433">
        <v>0.78121606160956403</v>
      </c>
      <c r="AK8433">
        <v>1.8127245766298701</v>
      </c>
    </row>
    <row r="8434" spans="1:37" x14ac:dyDescent="0.2">
      <c r="A8434" t="s">
        <v>26850</v>
      </c>
      <c r="B8434">
        <v>134075835</v>
      </c>
      <c r="C8434">
        <v>134076011</v>
      </c>
      <c r="D8434">
        <v>177</v>
      </c>
      <c r="E8434" t="s">
        <v>28055</v>
      </c>
      <c r="F8434">
        <v>2</v>
      </c>
      <c r="G8434" t="s">
        <v>3938</v>
      </c>
      <c r="H8434" t="s">
        <v>31000</v>
      </c>
      <c r="I8434">
        <v>8</v>
      </c>
      <c r="J8434">
        <v>133886496</v>
      </c>
      <c r="K8434">
        <v>133902407</v>
      </c>
      <c r="L8434">
        <v>15912</v>
      </c>
      <c r="M8434">
        <v>1</v>
      </c>
      <c r="N8434">
        <v>101927822</v>
      </c>
      <c r="O8434" t="s">
        <v>28056</v>
      </c>
      <c r="P8434">
        <v>189339</v>
      </c>
      <c r="Q8434" t="s">
        <v>28057</v>
      </c>
      <c r="R8434" t="s">
        <v>28058</v>
      </c>
      <c r="S8434" t="s">
        <v>36767</v>
      </c>
      <c r="T8434">
        <v>0.28816098082751201</v>
      </c>
      <c r="U8434">
        <v>0.603102917160658</v>
      </c>
      <c r="V8434">
        <v>0.56523292944576398</v>
      </c>
      <c r="W8434">
        <v>0.58018249699262303</v>
      </c>
      <c r="X8434">
        <v>0.88408290063830697</v>
      </c>
      <c r="Y8434">
        <v>-0.71259613134694699</v>
      </c>
      <c r="Z8434">
        <v>0.49164081414215899</v>
      </c>
      <c r="AA8434">
        <v>0.84521697243271998</v>
      </c>
      <c r="AB8434">
        <v>-1.35296194361147E-2</v>
      </c>
      <c r="AC8434">
        <v>0.66028416530192202</v>
      </c>
      <c r="AD8434">
        <v>0.87989882095915395</v>
      </c>
      <c r="AE8434">
        <v>-0.54116658824638697</v>
      </c>
      <c r="AF8434">
        <v>0.18170443800103001</v>
      </c>
      <c r="AG8434">
        <v>0.68151250837662902</v>
      </c>
      <c r="AH8434">
        <v>0.978182951184005</v>
      </c>
      <c r="AI8434">
        <v>0.613664140596893</v>
      </c>
      <c r="AJ8434">
        <v>0.79347961888521201</v>
      </c>
      <c r="AK8434">
        <v>-0.54986546067692699</v>
      </c>
    </row>
    <row r="8435" spans="1:37" x14ac:dyDescent="0.2">
      <c r="A8435" t="s">
        <v>26850</v>
      </c>
      <c r="B8435">
        <v>134076011</v>
      </c>
      <c r="C8435">
        <v>134076187</v>
      </c>
      <c r="D8435">
        <v>177</v>
      </c>
      <c r="E8435" t="s">
        <v>28059</v>
      </c>
      <c r="F8435">
        <v>3</v>
      </c>
      <c r="G8435" t="s">
        <v>6225</v>
      </c>
      <c r="H8435" t="s">
        <v>31000</v>
      </c>
      <c r="I8435">
        <v>8</v>
      </c>
      <c r="J8435">
        <v>133886496</v>
      </c>
      <c r="K8435">
        <v>133902407</v>
      </c>
      <c r="L8435">
        <v>15912</v>
      </c>
      <c r="M8435">
        <v>1</v>
      </c>
      <c r="N8435">
        <v>101927822</v>
      </c>
      <c r="O8435" t="s">
        <v>28056</v>
      </c>
      <c r="P8435">
        <v>189515</v>
      </c>
      <c r="Q8435" t="s">
        <v>28057</v>
      </c>
      <c r="R8435" t="s">
        <v>28058</v>
      </c>
      <c r="S8435" t="s">
        <v>36767</v>
      </c>
      <c r="T8435">
        <v>0.28816098082751201</v>
      </c>
      <c r="U8435">
        <v>0.603102917160658</v>
      </c>
      <c r="V8435">
        <v>0.56523292944576398</v>
      </c>
      <c r="W8435">
        <v>0.58018249699262303</v>
      </c>
      <c r="X8435">
        <v>0.88408290063830697</v>
      </c>
      <c r="Y8435">
        <v>-0.71259613134694699</v>
      </c>
      <c r="Z8435">
        <v>0.49164081414215899</v>
      </c>
      <c r="AA8435">
        <v>0.84521697243271998</v>
      </c>
      <c r="AB8435">
        <v>-1.35296194361147E-2</v>
      </c>
      <c r="AC8435">
        <v>0.66028416530192202</v>
      </c>
      <c r="AD8435">
        <v>0.87989882095915395</v>
      </c>
      <c r="AE8435">
        <v>-0.54116658824638697</v>
      </c>
      <c r="AF8435">
        <v>0.18170443800103001</v>
      </c>
      <c r="AG8435">
        <v>0.68151250837662902</v>
      </c>
      <c r="AH8435">
        <v>0.978182951184005</v>
      </c>
      <c r="AI8435">
        <v>0.613664140596893</v>
      </c>
      <c r="AJ8435">
        <v>0.79347961888521201</v>
      </c>
      <c r="AK8435">
        <v>-0.54986546067692699</v>
      </c>
    </row>
    <row r="8436" spans="1:37" x14ac:dyDescent="0.2">
      <c r="A8436" t="s">
        <v>26850</v>
      </c>
      <c r="B8436">
        <v>134464658</v>
      </c>
      <c r="C8436">
        <v>134464802</v>
      </c>
      <c r="D8436">
        <v>145</v>
      </c>
      <c r="E8436" t="s">
        <v>28060</v>
      </c>
      <c r="F8436">
        <v>11</v>
      </c>
      <c r="G8436" t="s">
        <v>28061</v>
      </c>
      <c r="H8436" t="s">
        <v>31000</v>
      </c>
      <c r="I8436">
        <v>8</v>
      </c>
      <c r="J8436">
        <v>134478222</v>
      </c>
      <c r="K8436">
        <v>134510182</v>
      </c>
      <c r="L8436">
        <v>31961</v>
      </c>
      <c r="M8436">
        <v>2</v>
      </c>
      <c r="N8436">
        <v>57623</v>
      </c>
      <c r="O8436" t="s">
        <v>28062</v>
      </c>
      <c r="P8436">
        <v>45380</v>
      </c>
      <c r="Q8436" t="s">
        <v>28063</v>
      </c>
      <c r="R8436" t="s">
        <v>28064</v>
      </c>
      <c r="S8436" t="s">
        <v>36768</v>
      </c>
      <c r="T8436">
        <v>0.35387198439864398</v>
      </c>
      <c r="U8436">
        <v>0.603102917160658</v>
      </c>
      <c r="V8436">
        <v>-21.080573486035199</v>
      </c>
      <c r="W8436" t="s">
        <v>40</v>
      </c>
      <c r="X8436" t="s">
        <v>40</v>
      </c>
      <c r="Y8436">
        <v>0</v>
      </c>
      <c r="Z8436">
        <v>0.69013698642955401</v>
      </c>
      <c r="AA8436">
        <v>0.84521697243271998</v>
      </c>
      <c r="AB8436">
        <v>2.4505837887769002</v>
      </c>
      <c r="AC8436">
        <v>0.27780950890804001</v>
      </c>
      <c r="AD8436">
        <v>0.68253123924728298</v>
      </c>
      <c r="AE8436">
        <v>23.704172516998</v>
      </c>
      <c r="AF8436">
        <v>0.32549523997010099</v>
      </c>
      <c r="AG8436">
        <v>0.70473078222419605</v>
      </c>
      <c r="AH8436">
        <v>-23.630171941110099</v>
      </c>
      <c r="AI8436">
        <v>0.35038410267202102</v>
      </c>
      <c r="AJ8436">
        <v>0.78121606160956403</v>
      </c>
      <c r="AK8436">
        <v>-23.559782618774602</v>
      </c>
    </row>
    <row r="8437" spans="1:37" x14ac:dyDescent="0.2">
      <c r="A8437" t="s">
        <v>26850</v>
      </c>
      <c r="B8437">
        <v>134464802</v>
      </c>
      <c r="C8437">
        <v>134464946</v>
      </c>
      <c r="D8437">
        <v>145</v>
      </c>
      <c r="E8437" t="s">
        <v>28065</v>
      </c>
      <c r="F8437">
        <v>11</v>
      </c>
      <c r="G8437" t="s">
        <v>28066</v>
      </c>
      <c r="H8437" t="s">
        <v>31000</v>
      </c>
      <c r="I8437">
        <v>8</v>
      </c>
      <c r="J8437">
        <v>134478222</v>
      </c>
      <c r="K8437">
        <v>134510182</v>
      </c>
      <c r="L8437">
        <v>31961</v>
      </c>
      <c r="M8437">
        <v>2</v>
      </c>
      <c r="N8437">
        <v>57623</v>
      </c>
      <c r="O8437" t="s">
        <v>28062</v>
      </c>
      <c r="P8437">
        <v>45236</v>
      </c>
      <c r="Q8437" t="s">
        <v>28063</v>
      </c>
      <c r="R8437" t="s">
        <v>28064</v>
      </c>
      <c r="S8437" t="s">
        <v>36768</v>
      </c>
      <c r="T8437">
        <v>0.35387198439864398</v>
      </c>
      <c r="U8437">
        <v>0.603102917160658</v>
      </c>
      <c r="V8437">
        <v>-21.080573486035199</v>
      </c>
      <c r="W8437" t="s">
        <v>40</v>
      </c>
      <c r="X8437" t="s">
        <v>40</v>
      </c>
      <c r="Y8437">
        <v>0</v>
      </c>
      <c r="Z8437">
        <v>0.69013698642955401</v>
      </c>
      <c r="AA8437">
        <v>0.84521697243271998</v>
      </c>
      <c r="AB8437">
        <v>2.4505837887769002</v>
      </c>
      <c r="AC8437">
        <v>0.27780950890804001</v>
      </c>
      <c r="AD8437">
        <v>0.68253123924728298</v>
      </c>
      <c r="AE8437">
        <v>23.704172516998</v>
      </c>
      <c r="AF8437">
        <v>0.32549523997010099</v>
      </c>
      <c r="AG8437">
        <v>0.70473078222419605</v>
      </c>
      <c r="AH8437">
        <v>-23.630171941110099</v>
      </c>
      <c r="AI8437">
        <v>0.35038410267202102</v>
      </c>
      <c r="AJ8437">
        <v>0.78121606160956403</v>
      </c>
      <c r="AK8437">
        <v>-23.559782618774602</v>
      </c>
    </row>
    <row r="8438" spans="1:37" x14ac:dyDescent="0.2">
      <c r="A8438" t="s">
        <v>26850</v>
      </c>
      <c r="B8438">
        <v>134605318</v>
      </c>
      <c r="C8438">
        <v>134605425</v>
      </c>
      <c r="D8438">
        <v>108</v>
      </c>
      <c r="E8438" t="s">
        <v>28067</v>
      </c>
      <c r="F8438">
        <v>5</v>
      </c>
      <c r="G8438" t="s">
        <v>28068</v>
      </c>
      <c r="H8438" t="s">
        <v>36769</v>
      </c>
      <c r="I8438">
        <v>8</v>
      </c>
      <c r="J8438">
        <v>134583951</v>
      </c>
      <c r="K8438">
        <v>134600668</v>
      </c>
      <c r="L8438">
        <v>16718</v>
      </c>
      <c r="M8438">
        <v>2</v>
      </c>
      <c r="N8438">
        <v>57623</v>
      </c>
      <c r="O8438" t="s">
        <v>28069</v>
      </c>
      <c r="P8438">
        <v>-4650</v>
      </c>
      <c r="Q8438" t="s">
        <v>28063</v>
      </c>
      <c r="R8438" t="s">
        <v>28064</v>
      </c>
      <c r="S8438" t="s">
        <v>36768</v>
      </c>
      <c r="T8438">
        <v>0.60318812523568999</v>
      </c>
      <c r="U8438">
        <v>0.82125442047224695</v>
      </c>
      <c r="V8438">
        <v>-0.75967639299134604</v>
      </c>
      <c r="W8438">
        <v>0.428214032775322</v>
      </c>
      <c r="X8438">
        <v>0.73460997439807996</v>
      </c>
      <c r="Y8438">
        <v>4.6162974823135396</v>
      </c>
      <c r="Z8438">
        <v>0.250572619160632</v>
      </c>
      <c r="AA8438">
        <v>0.72610664078822296</v>
      </c>
      <c r="AB8438">
        <v>-1.7231504188722999</v>
      </c>
      <c r="AC8438">
        <v>0.85817338719172098</v>
      </c>
      <c r="AD8438">
        <v>0.94068432309766403</v>
      </c>
      <c r="AE8438">
        <v>3.6162975193704101</v>
      </c>
      <c r="AF8438">
        <v>1</v>
      </c>
      <c r="AG8438">
        <v>1</v>
      </c>
      <c r="AH8438">
        <v>0.16993422393906499</v>
      </c>
      <c r="AI8438">
        <v>0.170234813229591</v>
      </c>
      <c r="AJ8438">
        <v>0.78121606160956403</v>
      </c>
      <c r="AK8438">
        <v>5.4850521982106804</v>
      </c>
    </row>
    <row r="8439" spans="1:37" x14ac:dyDescent="0.2">
      <c r="A8439" t="s">
        <v>26850</v>
      </c>
      <c r="B8439">
        <v>134959405</v>
      </c>
      <c r="C8439">
        <v>134959702</v>
      </c>
      <c r="D8439">
        <v>298</v>
      </c>
      <c r="E8439" t="s">
        <v>28070</v>
      </c>
      <c r="F8439">
        <v>4</v>
      </c>
      <c r="G8439" t="s">
        <v>28071</v>
      </c>
      <c r="H8439" t="s">
        <v>31000</v>
      </c>
      <c r="I8439">
        <v>8</v>
      </c>
      <c r="J8439">
        <v>134849935</v>
      </c>
      <c r="K8439">
        <v>134881899</v>
      </c>
      <c r="L8439">
        <v>31965</v>
      </c>
      <c r="M8439">
        <v>1</v>
      </c>
      <c r="N8439">
        <v>101927845</v>
      </c>
      <c r="O8439" t="s">
        <v>28072</v>
      </c>
      <c r="P8439">
        <v>109470</v>
      </c>
      <c r="Q8439" t="s">
        <v>28073</v>
      </c>
      <c r="R8439" t="s">
        <v>28074</v>
      </c>
      <c r="S8439" t="s">
        <v>36770</v>
      </c>
      <c r="T8439">
        <v>1</v>
      </c>
      <c r="U8439">
        <v>1</v>
      </c>
      <c r="V8439">
        <v>4.1100525408201902E-2</v>
      </c>
      <c r="W8439">
        <v>0.65075386537994595</v>
      </c>
      <c r="X8439">
        <v>0.94119559056004798</v>
      </c>
      <c r="Y8439">
        <v>-1.8817764477666401</v>
      </c>
      <c r="Z8439">
        <v>1</v>
      </c>
      <c r="AA8439">
        <v>1</v>
      </c>
      <c r="AB8439">
        <v>-0.38342467961853799</v>
      </c>
      <c r="AC8439">
        <v>0.283630615332017</v>
      </c>
      <c r="AD8439">
        <v>0.68253123924728298</v>
      </c>
      <c r="AE8439">
        <v>-2.8817762093263002</v>
      </c>
      <c r="AF8439">
        <v>1</v>
      </c>
      <c r="AG8439">
        <v>1</v>
      </c>
      <c r="AH8439">
        <v>0.44082878924012298</v>
      </c>
      <c r="AI8439">
        <v>0.98342151819761803</v>
      </c>
      <c r="AJ8439">
        <v>0.98789258377071898</v>
      </c>
      <c r="AK8439">
        <v>-1.01302103449326</v>
      </c>
    </row>
    <row r="8440" spans="1:37" x14ac:dyDescent="0.2">
      <c r="A8440" t="s">
        <v>26850</v>
      </c>
      <c r="B8440">
        <v>134959774</v>
      </c>
      <c r="C8440">
        <v>134959971</v>
      </c>
      <c r="D8440">
        <v>198</v>
      </c>
      <c r="E8440" t="s">
        <v>28075</v>
      </c>
      <c r="F8440">
        <v>0</v>
      </c>
      <c r="G8440" t="s">
        <v>28076</v>
      </c>
      <c r="H8440" t="s">
        <v>31000</v>
      </c>
      <c r="I8440">
        <v>8</v>
      </c>
      <c r="J8440">
        <v>134849935</v>
      </c>
      <c r="K8440">
        <v>134881899</v>
      </c>
      <c r="L8440">
        <v>31965</v>
      </c>
      <c r="M8440">
        <v>1</v>
      </c>
      <c r="N8440">
        <v>101927845</v>
      </c>
      <c r="O8440" t="s">
        <v>28072</v>
      </c>
      <c r="P8440">
        <v>109839</v>
      </c>
      <c r="Q8440" t="s">
        <v>28073</v>
      </c>
      <c r="R8440" t="s">
        <v>28074</v>
      </c>
      <c r="S8440" t="s">
        <v>36770</v>
      </c>
      <c r="T8440">
        <v>1</v>
      </c>
      <c r="U8440">
        <v>1</v>
      </c>
      <c r="V8440">
        <v>4.1100525408201902E-2</v>
      </c>
      <c r="W8440">
        <v>0.65075386537994595</v>
      </c>
      <c r="X8440">
        <v>0.94119559056004798</v>
      </c>
      <c r="Y8440">
        <v>-1.8817764477666401</v>
      </c>
      <c r="Z8440">
        <v>1</v>
      </c>
      <c r="AA8440">
        <v>1</v>
      </c>
      <c r="AB8440">
        <v>-0.38342467961853799</v>
      </c>
      <c r="AC8440">
        <v>0.283630615332017</v>
      </c>
      <c r="AD8440">
        <v>0.68253123924728298</v>
      </c>
      <c r="AE8440">
        <v>-2.8817762093263002</v>
      </c>
      <c r="AF8440">
        <v>1</v>
      </c>
      <c r="AG8440">
        <v>1</v>
      </c>
      <c r="AH8440">
        <v>0.44082878924012298</v>
      </c>
      <c r="AI8440">
        <v>0.98342151819761803</v>
      </c>
      <c r="AJ8440">
        <v>0.98789258377071898</v>
      </c>
      <c r="AK8440">
        <v>-1.01302103449326</v>
      </c>
    </row>
    <row r="8441" spans="1:37" x14ac:dyDescent="0.2">
      <c r="A8441" t="s">
        <v>26850</v>
      </c>
      <c r="B8441">
        <v>135206035</v>
      </c>
      <c r="C8441">
        <v>135206179</v>
      </c>
      <c r="D8441">
        <v>145</v>
      </c>
      <c r="E8441" t="s">
        <v>28077</v>
      </c>
      <c r="F8441">
        <v>1</v>
      </c>
      <c r="G8441" t="s">
        <v>28078</v>
      </c>
      <c r="H8441" t="s">
        <v>31000</v>
      </c>
      <c r="I8441">
        <v>8</v>
      </c>
      <c r="J8441">
        <v>135234131</v>
      </c>
      <c r="K8441">
        <v>135299719</v>
      </c>
      <c r="L8441">
        <v>65589</v>
      </c>
      <c r="M8441">
        <v>1</v>
      </c>
      <c r="N8441">
        <v>286094</v>
      </c>
      <c r="O8441" t="s">
        <v>28079</v>
      </c>
      <c r="P8441">
        <v>-27952</v>
      </c>
      <c r="Q8441" t="s">
        <v>28080</v>
      </c>
      <c r="R8441" t="s">
        <v>28081</v>
      </c>
      <c r="S8441" t="s">
        <v>36771</v>
      </c>
      <c r="T8441">
        <v>0.254431078355565</v>
      </c>
      <c r="U8441">
        <v>0.603102917160658</v>
      </c>
      <c r="V8441">
        <v>5.13984315686616</v>
      </c>
      <c r="W8441">
        <v>0.92840768905355797</v>
      </c>
      <c r="X8441">
        <v>0.95159051474143896</v>
      </c>
      <c r="Y8441">
        <v>0.926562844658264</v>
      </c>
      <c r="Z8441">
        <v>0.64127342146525201</v>
      </c>
      <c r="AA8441">
        <v>0.84521697243271998</v>
      </c>
      <c r="AB8441">
        <v>4.1763690552517501</v>
      </c>
      <c r="AC8441">
        <v>0.34006762341144098</v>
      </c>
      <c r="AD8441">
        <v>0.720344109851215</v>
      </c>
      <c r="AE8441">
        <v>-7.3437128110520195E-2</v>
      </c>
      <c r="AF8441">
        <v>6.4397970358010495E-2</v>
      </c>
      <c r="AG8441">
        <v>0.57889197891446198</v>
      </c>
      <c r="AH8441">
        <v>6.0694530781501204</v>
      </c>
      <c r="AI8441">
        <v>0.60044139461188495</v>
      </c>
      <c r="AJ8441">
        <v>0.78491624961973305</v>
      </c>
      <c r="AK8441">
        <v>1.79531826862215</v>
      </c>
    </row>
    <row r="8442" spans="1:37" x14ac:dyDescent="0.2">
      <c r="A8442" t="s">
        <v>26850</v>
      </c>
      <c r="B8442">
        <v>135229479</v>
      </c>
      <c r="C8442">
        <v>135229626</v>
      </c>
      <c r="D8442">
        <v>148</v>
      </c>
      <c r="E8442" t="s">
        <v>28082</v>
      </c>
      <c r="F8442">
        <v>2</v>
      </c>
      <c r="G8442" t="s">
        <v>28083</v>
      </c>
      <c r="H8442" t="s">
        <v>31000</v>
      </c>
      <c r="I8442">
        <v>8</v>
      </c>
      <c r="J8442">
        <v>135234131</v>
      </c>
      <c r="K8442">
        <v>135299719</v>
      </c>
      <c r="L8442">
        <v>65589</v>
      </c>
      <c r="M8442">
        <v>1</v>
      </c>
      <c r="N8442">
        <v>286094</v>
      </c>
      <c r="O8442" t="s">
        <v>28079</v>
      </c>
      <c r="P8442">
        <v>-4505</v>
      </c>
      <c r="Q8442" t="s">
        <v>28080</v>
      </c>
      <c r="R8442" t="s">
        <v>28081</v>
      </c>
      <c r="S8442" t="s">
        <v>36771</v>
      </c>
      <c r="T8442">
        <v>0.76346465237341699</v>
      </c>
      <c r="U8442">
        <v>0.980137201207951</v>
      </c>
      <c r="V8442">
        <v>-0.183366060269161</v>
      </c>
      <c r="W8442">
        <v>0.198565524677941</v>
      </c>
      <c r="X8442">
        <v>0.704072456322962</v>
      </c>
      <c r="Y8442">
        <v>-1.2589744607775799</v>
      </c>
      <c r="Z8442">
        <v>0.81886531402237295</v>
      </c>
      <c r="AA8442">
        <v>0.95070810395168004</v>
      </c>
      <c r="AB8442">
        <v>-6.13915831408215E-2</v>
      </c>
      <c r="AC8442">
        <v>0.36092802657879303</v>
      </c>
      <c r="AD8442">
        <v>0.75950387452408197</v>
      </c>
      <c r="AE8442">
        <v>-0.84656624747795395</v>
      </c>
      <c r="AF8442">
        <v>0.76247828706808596</v>
      </c>
      <c r="AG8442">
        <v>0.88417364479730298</v>
      </c>
      <c r="AH8442">
        <v>-0.210602021524644</v>
      </c>
      <c r="AI8442">
        <v>0.21574739591418601</v>
      </c>
      <c r="AJ8442">
        <v>0.78121606160956403</v>
      </c>
      <c r="AK8442">
        <v>-1.04429901133182</v>
      </c>
    </row>
    <row r="8443" spans="1:37" x14ac:dyDescent="0.2">
      <c r="A8443" t="s">
        <v>26850</v>
      </c>
      <c r="B8443">
        <v>135259687</v>
      </c>
      <c r="C8443">
        <v>135259863</v>
      </c>
      <c r="D8443">
        <v>177</v>
      </c>
      <c r="E8443" t="s">
        <v>28084</v>
      </c>
      <c r="F8443">
        <v>2</v>
      </c>
      <c r="G8443" t="s">
        <v>28085</v>
      </c>
      <c r="H8443" t="s">
        <v>36772</v>
      </c>
      <c r="I8443">
        <v>8</v>
      </c>
      <c r="J8443">
        <v>135246526</v>
      </c>
      <c r="K8443">
        <v>135299715</v>
      </c>
      <c r="L8443">
        <v>53190</v>
      </c>
      <c r="M8443">
        <v>1</v>
      </c>
      <c r="N8443">
        <v>286094</v>
      </c>
      <c r="O8443" t="s">
        <v>28086</v>
      </c>
      <c r="P8443">
        <v>13161</v>
      </c>
      <c r="Q8443" t="s">
        <v>28080</v>
      </c>
      <c r="R8443" t="s">
        <v>28081</v>
      </c>
      <c r="S8443" t="s">
        <v>36771</v>
      </c>
      <c r="T8443">
        <v>0.35387198439864398</v>
      </c>
      <c r="U8443">
        <v>0.603102917160658</v>
      </c>
      <c r="V8443">
        <v>-21.386831288794099</v>
      </c>
      <c r="W8443">
        <v>0.29261482077562401</v>
      </c>
      <c r="X8443">
        <v>0.704072456322962</v>
      </c>
      <c r="Y8443">
        <v>20.951565617013099</v>
      </c>
      <c r="Z8443">
        <v>0.184235113180511</v>
      </c>
      <c r="AA8443">
        <v>0.72610664078822296</v>
      </c>
      <c r="AB8443">
        <v>-21.386831288794099</v>
      </c>
      <c r="AC8443">
        <v>0.27780950890804001</v>
      </c>
      <c r="AD8443">
        <v>0.68253123924728298</v>
      </c>
      <c r="AE8443">
        <v>21.270311873255601</v>
      </c>
      <c r="AF8443">
        <v>0.501741946288212</v>
      </c>
      <c r="AG8443">
        <v>0.80674443595273604</v>
      </c>
      <c r="AH8443">
        <v>-20.457221092711901</v>
      </c>
      <c r="AI8443">
        <v>0.59609816080359102</v>
      </c>
      <c r="AJ8443">
        <v>0.78121606160956403</v>
      </c>
      <c r="AK8443">
        <v>0.56473380208455903</v>
      </c>
    </row>
    <row r="8444" spans="1:37" x14ac:dyDescent="0.2">
      <c r="A8444" t="s">
        <v>26850</v>
      </c>
      <c r="B8444">
        <v>135259863</v>
      </c>
      <c r="C8444">
        <v>135260039</v>
      </c>
      <c r="D8444">
        <v>177</v>
      </c>
      <c r="E8444" t="s">
        <v>28087</v>
      </c>
      <c r="F8444">
        <v>2</v>
      </c>
      <c r="G8444" t="s">
        <v>28088</v>
      </c>
      <c r="H8444" t="s">
        <v>36772</v>
      </c>
      <c r="I8444">
        <v>8</v>
      </c>
      <c r="J8444">
        <v>135246526</v>
      </c>
      <c r="K8444">
        <v>135299715</v>
      </c>
      <c r="L8444">
        <v>53190</v>
      </c>
      <c r="M8444">
        <v>1</v>
      </c>
      <c r="N8444">
        <v>286094</v>
      </c>
      <c r="O8444" t="s">
        <v>28086</v>
      </c>
      <c r="P8444">
        <v>13337</v>
      </c>
      <c r="Q8444" t="s">
        <v>28080</v>
      </c>
      <c r="R8444" t="s">
        <v>28081</v>
      </c>
      <c r="S8444" t="s">
        <v>36771</v>
      </c>
      <c r="T8444">
        <v>0.35387198439864398</v>
      </c>
      <c r="U8444">
        <v>0.603102917160658</v>
      </c>
      <c r="V8444">
        <v>-21.386831288794099</v>
      </c>
      <c r="W8444">
        <v>0.29261482077562401</v>
      </c>
      <c r="X8444">
        <v>0.704072456322962</v>
      </c>
      <c r="Y8444">
        <v>20.951565617013099</v>
      </c>
      <c r="Z8444">
        <v>0.184235113180511</v>
      </c>
      <c r="AA8444">
        <v>0.72610664078822296</v>
      </c>
      <c r="AB8444">
        <v>-21.386831288794099</v>
      </c>
      <c r="AC8444">
        <v>0.27780950890804001</v>
      </c>
      <c r="AD8444">
        <v>0.68253123924728298</v>
      </c>
      <c r="AE8444">
        <v>21.270311873255601</v>
      </c>
      <c r="AF8444">
        <v>0.501741946288212</v>
      </c>
      <c r="AG8444">
        <v>0.80674443595273604</v>
      </c>
      <c r="AH8444">
        <v>-20.457221092711901</v>
      </c>
      <c r="AI8444">
        <v>0.59609816080359102</v>
      </c>
      <c r="AJ8444">
        <v>0.78121606160956403</v>
      </c>
      <c r="AK8444">
        <v>0.56473380208455903</v>
      </c>
    </row>
    <row r="8445" spans="1:37" x14ac:dyDescent="0.2">
      <c r="A8445" t="s">
        <v>26850</v>
      </c>
      <c r="B8445">
        <v>135336809</v>
      </c>
      <c r="C8445">
        <v>135337099</v>
      </c>
      <c r="D8445">
        <v>291</v>
      </c>
      <c r="E8445" t="s">
        <v>28089</v>
      </c>
      <c r="F8445">
        <v>5</v>
      </c>
      <c r="G8445" t="s">
        <v>28090</v>
      </c>
      <c r="H8445" t="s">
        <v>31000</v>
      </c>
      <c r="I8445">
        <v>8</v>
      </c>
      <c r="J8445">
        <v>135246526</v>
      </c>
      <c r="K8445">
        <v>135299715</v>
      </c>
      <c r="L8445">
        <v>53190</v>
      </c>
      <c r="M8445">
        <v>1</v>
      </c>
      <c r="N8445">
        <v>286094</v>
      </c>
      <c r="O8445" t="s">
        <v>28086</v>
      </c>
      <c r="P8445">
        <v>90283</v>
      </c>
      <c r="Q8445" t="s">
        <v>28080</v>
      </c>
      <c r="R8445" t="s">
        <v>28081</v>
      </c>
      <c r="S8445" t="s">
        <v>36771</v>
      </c>
      <c r="T8445">
        <v>0.10243581915424201</v>
      </c>
      <c r="U8445">
        <v>0.603102917160658</v>
      </c>
      <c r="V8445">
        <v>-2.1889626251271102</v>
      </c>
      <c r="W8445">
        <v>0.289678113486669</v>
      </c>
      <c r="X8445">
        <v>0.704072456322962</v>
      </c>
      <c r="Y8445">
        <v>1.1864876235628301</v>
      </c>
      <c r="Z8445">
        <v>0.35177771858570001</v>
      </c>
      <c r="AA8445">
        <v>0.80726122246661303</v>
      </c>
      <c r="AB8445">
        <v>-0.46060702425729999</v>
      </c>
      <c r="AC8445">
        <v>0.23454856111333</v>
      </c>
      <c r="AD8445">
        <v>0.68253123924728298</v>
      </c>
      <c r="AE8445">
        <v>1.0157558414819099</v>
      </c>
      <c r="AF8445">
        <v>8.6312901662629907E-2</v>
      </c>
      <c r="AG8445">
        <v>0.67931859177271903</v>
      </c>
      <c r="AH8445">
        <v>-2.3574235334316702</v>
      </c>
      <c r="AI8445">
        <v>0.50650197647157102</v>
      </c>
      <c r="AJ8445">
        <v>0.78121606160956403</v>
      </c>
      <c r="AK8445">
        <v>0.75630581372533301</v>
      </c>
    </row>
    <row r="8446" spans="1:37" x14ac:dyDescent="0.2">
      <c r="A8446" t="s">
        <v>26850</v>
      </c>
      <c r="B8446">
        <v>135690269</v>
      </c>
      <c r="C8446">
        <v>135690426</v>
      </c>
      <c r="D8446">
        <v>158</v>
      </c>
      <c r="E8446" t="s">
        <v>28091</v>
      </c>
      <c r="F8446">
        <v>0</v>
      </c>
      <c r="G8446" t="s">
        <v>28092</v>
      </c>
      <c r="H8446" t="s">
        <v>31000</v>
      </c>
      <c r="I8446">
        <v>8</v>
      </c>
      <c r="J8446">
        <v>135647735</v>
      </c>
      <c r="K8446">
        <v>135656513</v>
      </c>
      <c r="L8446">
        <v>8779</v>
      </c>
      <c r="M8446">
        <v>1</v>
      </c>
      <c r="N8446">
        <v>10656</v>
      </c>
      <c r="O8446" t="s">
        <v>28093</v>
      </c>
      <c r="P8446">
        <v>42534</v>
      </c>
      <c r="Q8446" t="s">
        <v>28094</v>
      </c>
      <c r="R8446" t="s">
        <v>28095</v>
      </c>
      <c r="S8446" t="s">
        <v>36773</v>
      </c>
      <c r="T8446">
        <v>0.35387198439864398</v>
      </c>
      <c r="U8446">
        <v>0.603102917160658</v>
      </c>
      <c r="V8446">
        <v>-23.198787056761201</v>
      </c>
      <c r="W8446">
        <v>0.89107655920673101</v>
      </c>
      <c r="X8446">
        <v>0.95159051474143896</v>
      </c>
      <c r="Y8446">
        <v>2.1768563100187799</v>
      </c>
      <c r="Z8446">
        <v>0.69013698642955401</v>
      </c>
      <c r="AA8446">
        <v>0.84521697243271998</v>
      </c>
      <c r="AB8446">
        <v>1.00813712379869</v>
      </c>
      <c r="AC8446">
        <v>0.75388744886274095</v>
      </c>
      <c r="AD8446">
        <v>0.87989882095915395</v>
      </c>
      <c r="AE8446">
        <v>1.17685634631432</v>
      </c>
      <c r="AF8446">
        <v>0.32549523997010099</v>
      </c>
      <c r="AG8446">
        <v>0.70473078222419605</v>
      </c>
      <c r="AH8446">
        <v>-24.512630450036301</v>
      </c>
      <c r="AI8446">
        <v>0.56157887380500204</v>
      </c>
      <c r="AJ8446">
        <v>0.78121606160956403</v>
      </c>
      <c r="AK8446">
        <v>3.0456116411660101</v>
      </c>
    </row>
    <row r="8447" spans="1:37" x14ac:dyDescent="0.2">
      <c r="A8447" t="s">
        <v>26850</v>
      </c>
      <c r="B8447">
        <v>135690426</v>
      </c>
      <c r="C8447">
        <v>135690583</v>
      </c>
      <c r="D8447">
        <v>158</v>
      </c>
      <c r="E8447" t="s">
        <v>28096</v>
      </c>
      <c r="F8447">
        <v>13</v>
      </c>
      <c r="G8447" t="s">
        <v>28097</v>
      </c>
      <c r="H8447" t="s">
        <v>31000</v>
      </c>
      <c r="I8447">
        <v>8</v>
      </c>
      <c r="J8447">
        <v>135647735</v>
      </c>
      <c r="K8447">
        <v>135656513</v>
      </c>
      <c r="L8447">
        <v>8779</v>
      </c>
      <c r="M8447">
        <v>1</v>
      </c>
      <c r="N8447">
        <v>10656</v>
      </c>
      <c r="O8447" t="s">
        <v>28093</v>
      </c>
      <c r="P8447">
        <v>42691</v>
      </c>
      <c r="Q8447" t="s">
        <v>28094</v>
      </c>
      <c r="R8447" t="s">
        <v>28095</v>
      </c>
      <c r="S8447" t="s">
        <v>36773</v>
      </c>
      <c r="T8447">
        <v>0.35387198439864398</v>
      </c>
      <c r="U8447">
        <v>0.603102917160658</v>
      </c>
      <c r="V8447">
        <v>-23.198787056761201</v>
      </c>
      <c r="W8447">
        <v>0.89107655920673101</v>
      </c>
      <c r="X8447">
        <v>0.95159051474143896</v>
      </c>
      <c r="Y8447">
        <v>2.3081008401409</v>
      </c>
      <c r="Z8447">
        <v>0.69013698642955401</v>
      </c>
      <c r="AA8447">
        <v>0.84521697243271998</v>
      </c>
      <c r="AB8447">
        <v>1.1393816505985701</v>
      </c>
      <c r="AC8447">
        <v>0.75388744886274095</v>
      </c>
      <c r="AD8447">
        <v>0.87989882095915395</v>
      </c>
      <c r="AE8447">
        <v>1.3081008732802999</v>
      </c>
      <c r="AF8447">
        <v>0.32549523997010099</v>
      </c>
      <c r="AG8447">
        <v>0.70473078222419605</v>
      </c>
      <c r="AH8447">
        <v>-24.617135795947199</v>
      </c>
      <c r="AI8447">
        <v>0.56157887380500204</v>
      </c>
      <c r="AJ8447">
        <v>0.78121606160956403</v>
      </c>
      <c r="AK8447">
        <v>3.1768561712881298</v>
      </c>
    </row>
    <row r="8448" spans="1:37" x14ac:dyDescent="0.2">
      <c r="A8448" t="s">
        <v>26850</v>
      </c>
      <c r="B8448">
        <v>135785697</v>
      </c>
      <c r="C8448">
        <v>135785839</v>
      </c>
      <c r="D8448">
        <v>143</v>
      </c>
      <c r="E8448" t="s">
        <v>28098</v>
      </c>
      <c r="F8448">
        <v>0</v>
      </c>
      <c r="G8448" t="s">
        <v>28099</v>
      </c>
      <c r="H8448" t="s">
        <v>31000</v>
      </c>
      <c r="I8448">
        <v>8</v>
      </c>
      <c r="J8448">
        <v>135647735</v>
      </c>
      <c r="K8448">
        <v>135656513</v>
      </c>
      <c r="L8448">
        <v>8779</v>
      </c>
      <c r="M8448">
        <v>1</v>
      </c>
      <c r="N8448">
        <v>10656</v>
      </c>
      <c r="O8448" t="s">
        <v>28093</v>
      </c>
      <c r="P8448">
        <v>137962</v>
      </c>
      <c r="Q8448" t="s">
        <v>28094</v>
      </c>
      <c r="R8448" t="s">
        <v>28095</v>
      </c>
      <c r="S8448" t="s">
        <v>36773</v>
      </c>
      <c r="T8448">
        <v>0.83575607717751299</v>
      </c>
      <c r="U8448">
        <v>1</v>
      </c>
      <c r="V8448">
        <v>-0.61592699559948005</v>
      </c>
      <c r="W8448">
        <v>0.94385953798214495</v>
      </c>
      <c r="X8448">
        <v>0.95159051474143896</v>
      </c>
      <c r="Y8448">
        <v>-0.312926019165647</v>
      </c>
      <c r="Z8448">
        <v>0.54263935022183696</v>
      </c>
      <c r="AA8448">
        <v>0.84521697243271998</v>
      </c>
      <c r="AB8448">
        <v>-1.08116632720373</v>
      </c>
      <c r="AC8448">
        <v>0.55634343136647402</v>
      </c>
      <c r="AD8448">
        <v>0.87989882095915395</v>
      </c>
      <c r="AE8448">
        <v>-0.75465937865723098</v>
      </c>
      <c r="AF8448">
        <v>0.78115802092049902</v>
      </c>
      <c r="AG8448">
        <v>0.89120747023455804</v>
      </c>
      <c r="AH8448">
        <v>-1.55359549207915E-2</v>
      </c>
      <c r="AI8448">
        <v>0.71010288469734095</v>
      </c>
      <c r="AJ8448">
        <v>0.87758087228543402</v>
      </c>
      <c r="AK8448">
        <v>0.16162844040937699</v>
      </c>
    </row>
    <row r="8449" spans="1:37" x14ac:dyDescent="0.2">
      <c r="A8449" t="s">
        <v>26850</v>
      </c>
      <c r="B8449">
        <v>135876449</v>
      </c>
      <c r="C8449">
        <v>135876625</v>
      </c>
      <c r="D8449">
        <v>177</v>
      </c>
      <c r="E8449" t="s">
        <v>28100</v>
      </c>
      <c r="F8449">
        <v>3</v>
      </c>
      <c r="G8449" t="s">
        <v>1086</v>
      </c>
      <c r="H8449" t="s">
        <v>36774</v>
      </c>
      <c r="I8449">
        <v>8</v>
      </c>
      <c r="J8449">
        <v>135969366</v>
      </c>
      <c r="K8449">
        <v>136166980</v>
      </c>
      <c r="L8449">
        <v>197615</v>
      </c>
      <c r="M8449">
        <v>1</v>
      </c>
      <c r="N8449">
        <v>107986979</v>
      </c>
      <c r="O8449" t="s">
        <v>28101</v>
      </c>
      <c r="P8449">
        <v>-92741</v>
      </c>
      <c r="Q8449" t="s">
        <v>40</v>
      </c>
      <c r="R8449" t="s">
        <v>28102</v>
      </c>
      <c r="S8449" t="s">
        <v>36775</v>
      </c>
      <c r="T8449">
        <v>0.134189986298452</v>
      </c>
      <c r="U8449">
        <v>0.603102917160658</v>
      </c>
      <c r="V8449">
        <v>0.92953613309684402</v>
      </c>
      <c r="W8449">
        <v>0.214030721546908</v>
      </c>
      <c r="X8449">
        <v>0.704072456322962</v>
      </c>
      <c r="Y8449">
        <v>-0.598966208381978</v>
      </c>
      <c r="Z8449">
        <v>0.328333798459229</v>
      </c>
      <c r="AA8449">
        <v>0.76448363868237101</v>
      </c>
      <c r="AB8449">
        <v>0.71360505867979895</v>
      </c>
      <c r="AC8449">
        <v>0.14407367974962099</v>
      </c>
      <c r="AD8449">
        <v>0.68253123924728298</v>
      </c>
      <c r="AE8449">
        <v>-0.75724029299810502</v>
      </c>
      <c r="AF8449">
        <v>0.14017466952650101</v>
      </c>
      <c r="AG8449">
        <v>0.68151250837662902</v>
      </c>
      <c r="AH8449">
        <v>0.70109585004354702</v>
      </c>
      <c r="AI8449">
        <v>0.38953895389339399</v>
      </c>
      <c r="AJ8449">
        <v>0.78121606160956403</v>
      </c>
      <c r="AK8449">
        <v>-0.24830853986565199</v>
      </c>
    </row>
    <row r="8450" spans="1:37" x14ac:dyDescent="0.2">
      <c r="A8450" t="s">
        <v>26850</v>
      </c>
      <c r="B8450">
        <v>135876625</v>
      </c>
      <c r="C8450">
        <v>135876801</v>
      </c>
      <c r="D8450">
        <v>177</v>
      </c>
      <c r="E8450" t="s">
        <v>28103</v>
      </c>
      <c r="F8450">
        <v>2</v>
      </c>
      <c r="G8450" t="s">
        <v>2290</v>
      </c>
      <c r="H8450" t="s">
        <v>36774</v>
      </c>
      <c r="I8450">
        <v>8</v>
      </c>
      <c r="J8450">
        <v>135969366</v>
      </c>
      <c r="K8450">
        <v>136166980</v>
      </c>
      <c r="L8450">
        <v>197615</v>
      </c>
      <c r="M8450">
        <v>1</v>
      </c>
      <c r="N8450">
        <v>107986979</v>
      </c>
      <c r="O8450" t="s">
        <v>28101</v>
      </c>
      <c r="P8450">
        <v>-92565</v>
      </c>
      <c r="Q8450" t="s">
        <v>40</v>
      </c>
      <c r="R8450" t="s">
        <v>28102</v>
      </c>
      <c r="S8450" t="s">
        <v>36775</v>
      </c>
      <c r="T8450">
        <v>0.134189986298452</v>
      </c>
      <c r="U8450">
        <v>0.603102917160658</v>
      </c>
      <c r="V8450">
        <v>0.92953613309684402</v>
      </c>
      <c r="W8450">
        <v>0.214030721546908</v>
      </c>
      <c r="X8450">
        <v>0.704072456322962</v>
      </c>
      <c r="Y8450">
        <v>-0.598966208381978</v>
      </c>
      <c r="Z8450">
        <v>0.328333798459229</v>
      </c>
      <c r="AA8450">
        <v>0.76448363868237101</v>
      </c>
      <c r="AB8450">
        <v>0.71360505867979895</v>
      </c>
      <c r="AC8450">
        <v>0.14407367974962099</v>
      </c>
      <c r="AD8450">
        <v>0.68253123924728298</v>
      </c>
      <c r="AE8450">
        <v>-0.75724029299810502</v>
      </c>
      <c r="AF8450">
        <v>0.14017466952650101</v>
      </c>
      <c r="AG8450">
        <v>0.68151250837662902</v>
      </c>
      <c r="AH8450">
        <v>0.70109585004354702</v>
      </c>
      <c r="AI8450">
        <v>0.38953895389339399</v>
      </c>
      <c r="AJ8450">
        <v>0.78121606160956403</v>
      </c>
      <c r="AK8450">
        <v>-0.24830853986565199</v>
      </c>
    </row>
    <row r="8451" spans="1:37" x14ac:dyDescent="0.2">
      <c r="A8451" t="s">
        <v>26850</v>
      </c>
      <c r="B8451">
        <v>136195281</v>
      </c>
      <c r="C8451">
        <v>136195450</v>
      </c>
      <c r="D8451">
        <v>170</v>
      </c>
      <c r="E8451" t="s">
        <v>28104</v>
      </c>
      <c r="F8451">
        <v>0</v>
      </c>
      <c r="G8451" t="s">
        <v>28105</v>
      </c>
      <c r="H8451" t="s">
        <v>31032</v>
      </c>
      <c r="I8451">
        <v>8</v>
      </c>
      <c r="J8451">
        <v>136198246</v>
      </c>
      <c r="K8451">
        <v>136760772</v>
      </c>
      <c r="L8451">
        <v>562527</v>
      </c>
      <c r="M8451">
        <v>1</v>
      </c>
      <c r="N8451">
        <v>107986980</v>
      </c>
      <c r="O8451" t="s">
        <v>28106</v>
      </c>
      <c r="P8451">
        <v>-2796</v>
      </c>
      <c r="Q8451" t="s">
        <v>28107</v>
      </c>
      <c r="R8451" t="s">
        <v>28108</v>
      </c>
      <c r="S8451" t="s">
        <v>36776</v>
      </c>
      <c r="T8451">
        <v>0.60318812523568999</v>
      </c>
      <c r="U8451">
        <v>0.82125442047224695</v>
      </c>
      <c r="V8451">
        <v>-1.0844104086839199</v>
      </c>
      <c r="W8451">
        <v>0.113079289867903</v>
      </c>
      <c r="X8451">
        <v>0.704072456322962</v>
      </c>
      <c r="Y8451">
        <v>-22.876339606536501</v>
      </c>
      <c r="Z8451">
        <v>0.250572619160632</v>
      </c>
      <c r="AA8451">
        <v>0.72610664078822296</v>
      </c>
      <c r="AB8451">
        <v>-2.0478840332317798</v>
      </c>
      <c r="AC8451">
        <v>2.4853262407310801E-2</v>
      </c>
      <c r="AD8451">
        <v>0.57684129297949804</v>
      </c>
      <c r="AE8451">
        <v>-22.876339606536501</v>
      </c>
      <c r="AF8451">
        <v>1</v>
      </c>
      <c r="AG8451">
        <v>1</v>
      </c>
      <c r="AH8451">
        <v>-0.154799960882257</v>
      </c>
      <c r="AI8451">
        <v>0.24456414000292601</v>
      </c>
      <c r="AJ8451">
        <v>0.78121606160956403</v>
      </c>
      <c r="AK8451">
        <v>-22.0075842946022</v>
      </c>
    </row>
    <row r="8452" spans="1:37" x14ac:dyDescent="0.2">
      <c r="A8452" t="s">
        <v>26850</v>
      </c>
      <c r="B8452">
        <v>136195450</v>
      </c>
      <c r="C8452">
        <v>136195619</v>
      </c>
      <c r="D8452">
        <v>170</v>
      </c>
      <c r="E8452" t="s">
        <v>28109</v>
      </c>
      <c r="F8452">
        <v>2</v>
      </c>
      <c r="G8452" t="s">
        <v>28110</v>
      </c>
      <c r="H8452" t="s">
        <v>31032</v>
      </c>
      <c r="I8452">
        <v>8</v>
      </c>
      <c r="J8452">
        <v>136198246</v>
      </c>
      <c r="K8452">
        <v>136760772</v>
      </c>
      <c r="L8452">
        <v>562527</v>
      </c>
      <c r="M8452">
        <v>1</v>
      </c>
      <c r="N8452">
        <v>107986980</v>
      </c>
      <c r="O8452" t="s">
        <v>28106</v>
      </c>
      <c r="P8452">
        <v>-2627</v>
      </c>
      <c r="Q8452" t="s">
        <v>28107</v>
      </c>
      <c r="R8452" t="s">
        <v>28108</v>
      </c>
      <c r="S8452" t="s">
        <v>36776</v>
      </c>
      <c r="T8452">
        <v>0.60318812523568999</v>
      </c>
      <c r="U8452">
        <v>0.82125442047224695</v>
      </c>
      <c r="V8452">
        <v>-1.0844104086839199</v>
      </c>
      <c r="W8452">
        <v>0.113079289867903</v>
      </c>
      <c r="X8452">
        <v>0.704072456322962</v>
      </c>
      <c r="Y8452">
        <v>-22.876339606536501</v>
      </c>
      <c r="Z8452">
        <v>0.250572619160632</v>
      </c>
      <c r="AA8452">
        <v>0.72610664078822296</v>
      </c>
      <c r="AB8452">
        <v>-2.0478840332317798</v>
      </c>
      <c r="AC8452">
        <v>2.4853262407310801E-2</v>
      </c>
      <c r="AD8452">
        <v>0.57684129297949804</v>
      </c>
      <c r="AE8452">
        <v>-22.876339606536501</v>
      </c>
      <c r="AF8452">
        <v>1</v>
      </c>
      <c r="AG8452">
        <v>1</v>
      </c>
      <c r="AH8452">
        <v>-0.154799960882257</v>
      </c>
      <c r="AI8452">
        <v>0.24456414000292601</v>
      </c>
      <c r="AJ8452">
        <v>0.78121606160956403</v>
      </c>
      <c r="AK8452">
        <v>-22.0075842946022</v>
      </c>
    </row>
    <row r="8453" spans="1:37" x14ac:dyDescent="0.2">
      <c r="A8453" t="s">
        <v>26850</v>
      </c>
      <c r="B8453">
        <v>136195619</v>
      </c>
      <c r="C8453">
        <v>136195788</v>
      </c>
      <c r="D8453">
        <v>170</v>
      </c>
      <c r="E8453" t="s">
        <v>28111</v>
      </c>
      <c r="F8453">
        <v>4</v>
      </c>
      <c r="G8453" t="s">
        <v>28112</v>
      </c>
      <c r="H8453" t="s">
        <v>31032</v>
      </c>
      <c r="I8453">
        <v>8</v>
      </c>
      <c r="J8453">
        <v>136198246</v>
      </c>
      <c r="K8453">
        <v>136760772</v>
      </c>
      <c r="L8453">
        <v>562527</v>
      </c>
      <c r="M8453">
        <v>1</v>
      </c>
      <c r="N8453">
        <v>107986980</v>
      </c>
      <c r="O8453" t="s">
        <v>28106</v>
      </c>
      <c r="P8453">
        <v>-2458</v>
      </c>
      <c r="Q8453" t="s">
        <v>28107</v>
      </c>
      <c r="R8453" t="s">
        <v>28108</v>
      </c>
      <c r="S8453" t="s">
        <v>36776</v>
      </c>
      <c r="T8453">
        <v>0.60318812523568999</v>
      </c>
      <c r="U8453">
        <v>0.82125442047224695</v>
      </c>
      <c r="V8453">
        <v>-1.0844104086839199</v>
      </c>
      <c r="W8453">
        <v>0.113079289867903</v>
      </c>
      <c r="X8453">
        <v>0.704072456322962</v>
      </c>
      <c r="Y8453">
        <v>-22.876339606536501</v>
      </c>
      <c r="Z8453">
        <v>0.250572619160632</v>
      </c>
      <c r="AA8453">
        <v>0.72610664078822296</v>
      </c>
      <c r="AB8453">
        <v>-2.0478840332317798</v>
      </c>
      <c r="AC8453">
        <v>2.4853262407310801E-2</v>
      </c>
      <c r="AD8453">
        <v>0.57684129297949804</v>
      </c>
      <c r="AE8453">
        <v>-22.876339606536501</v>
      </c>
      <c r="AF8453">
        <v>1</v>
      </c>
      <c r="AG8453">
        <v>1</v>
      </c>
      <c r="AH8453">
        <v>-0.154799960882257</v>
      </c>
      <c r="AI8453">
        <v>0.24456414000292601</v>
      </c>
      <c r="AJ8453">
        <v>0.78121606160956403</v>
      </c>
      <c r="AK8453">
        <v>-22.0075842946022</v>
      </c>
    </row>
    <row r="8454" spans="1:37" x14ac:dyDescent="0.2">
      <c r="A8454" t="s">
        <v>26850</v>
      </c>
      <c r="B8454">
        <v>137563719</v>
      </c>
      <c r="C8454">
        <v>137563870</v>
      </c>
      <c r="D8454">
        <v>152</v>
      </c>
      <c r="E8454" t="s">
        <v>28113</v>
      </c>
      <c r="F8454">
        <v>1</v>
      </c>
      <c r="G8454" t="s">
        <v>28114</v>
      </c>
      <c r="H8454" t="s">
        <v>36777</v>
      </c>
      <c r="I8454">
        <v>8</v>
      </c>
      <c r="J8454">
        <v>137811485</v>
      </c>
      <c r="K8454">
        <v>137837849</v>
      </c>
      <c r="L8454">
        <v>26365</v>
      </c>
      <c r="M8454">
        <v>2</v>
      </c>
      <c r="N8454">
        <v>401478</v>
      </c>
      <c r="O8454" t="s">
        <v>28115</v>
      </c>
      <c r="P8454">
        <v>273979</v>
      </c>
      <c r="Q8454" t="s">
        <v>40</v>
      </c>
      <c r="R8454" t="s">
        <v>28116</v>
      </c>
      <c r="S8454" t="s">
        <v>36778</v>
      </c>
      <c r="T8454">
        <v>0.35387198439864398</v>
      </c>
      <c r="U8454">
        <v>0.603102917160658</v>
      </c>
      <c r="V8454">
        <v>-23.5367509561815</v>
      </c>
      <c r="W8454">
        <v>0.94541066367716797</v>
      </c>
      <c r="X8454">
        <v>0.95159051474143896</v>
      </c>
      <c r="Y8454">
        <v>-1.55342466439228</v>
      </c>
      <c r="Z8454">
        <v>1</v>
      </c>
      <c r="AA8454">
        <v>1</v>
      </c>
      <c r="AB8454">
        <v>-2.2164403313990602</v>
      </c>
      <c r="AC8454">
        <v>0.92091778829119397</v>
      </c>
      <c r="AD8454">
        <v>0.94068432309766403</v>
      </c>
      <c r="AE8454">
        <v>-2.0477211181199801</v>
      </c>
      <c r="AF8454">
        <v>0.22065000948199101</v>
      </c>
      <c r="AG8454">
        <v>0.68151250837662902</v>
      </c>
      <c r="AH8454">
        <v>-23.0921593345475</v>
      </c>
      <c r="AI8454">
        <v>0.95029317176085903</v>
      </c>
      <c r="AJ8454">
        <v>0.98621344597861504</v>
      </c>
      <c r="AK8454">
        <v>-0.84579106872112597</v>
      </c>
    </row>
    <row r="8455" spans="1:37" x14ac:dyDescent="0.2">
      <c r="A8455" t="s">
        <v>26850</v>
      </c>
      <c r="B8455">
        <v>137563870</v>
      </c>
      <c r="C8455">
        <v>137564021</v>
      </c>
      <c r="D8455">
        <v>152</v>
      </c>
      <c r="E8455" t="s">
        <v>28117</v>
      </c>
      <c r="F8455">
        <v>3</v>
      </c>
      <c r="G8455" t="s">
        <v>28118</v>
      </c>
      <c r="H8455" t="s">
        <v>36777</v>
      </c>
      <c r="I8455">
        <v>8</v>
      </c>
      <c r="J8455">
        <v>137811485</v>
      </c>
      <c r="K8455">
        <v>137837849</v>
      </c>
      <c r="L8455">
        <v>26365</v>
      </c>
      <c r="M8455">
        <v>2</v>
      </c>
      <c r="N8455">
        <v>401478</v>
      </c>
      <c r="O8455" t="s">
        <v>28115</v>
      </c>
      <c r="P8455">
        <v>273828</v>
      </c>
      <c r="Q8455" t="s">
        <v>40</v>
      </c>
      <c r="R8455" t="s">
        <v>28116</v>
      </c>
      <c r="S8455" t="s">
        <v>36778</v>
      </c>
      <c r="T8455">
        <v>0.35387198439864398</v>
      </c>
      <c r="U8455">
        <v>0.603102917160658</v>
      </c>
      <c r="V8455">
        <v>-23.5367509561815</v>
      </c>
      <c r="W8455">
        <v>0.94541066367716797</v>
      </c>
      <c r="X8455">
        <v>0.95159051474143896</v>
      </c>
      <c r="Y8455">
        <v>-1.55342466439228</v>
      </c>
      <c r="Z8455">
        <v>1</v>
      </c>
      <c r="AA8455">
        <v>1</v>
      </c>
      <c r="AB8455">
        <v>-2.2164403313990602</v>
      </c>
      <c r="AC8455">
        <v>0.92091778829119397</v>
      </c>
      <c r="AD8455">
        <v>0.94068432309766403</v>
      </c>
      <c r="AE8455">
        <v>-2.0477211181199801</v>
      </c>
      <c r="AF8455">
        <v>0.22065000948199101</v>
      </c>
      <c r="AG8455">
        <v>0.68151250837662902</v>
      </c>
      <c r="AH8455">
        <v>-23.0921593345475</v>
      </c>
      <c r="AI8455">
        <v>0.95029317176085903</v>
      </c>
      <c r="AJ8455">
        <v>0.98621344597861504</v>
      </c>
      <c r="AK8455">
        <v>-0.84579106872112597</v>
      </c>
    </row>
    <row r="8456" spans="1:37" x14ac:dyDescent="0.2">
      <c r="A8456" t="s">
        <v>26850</v>
      </c>
      <c r="B8456">
        <v>138691017</v>
      </c>
      <c r="C8456">
        <v>138691155</v>
      </c>
      <c r="D8456">
        <v>139</v>
      </c>
      <c r="E8456" t="s">
        <v>28119</v>
      </c>
      <c r="F8456">
        <v>1</v>
      </c>
      <c r="G8456" t="s">
        <v>28120</v>
      </c>
      <c r="H8456" t="s">
        <v>36779</v>
      </c>
      <c r="I8456">
        <v>8</v>
      </c>
      <c r="J8456">
        <v>138588235</v>
      </c>
      <c r="K8456">
        <v>138722193</v>
      </c>
      <c r="L8456">
        <v>133959</v>
      </c>
      <c r="M8456">
        <v>2</v>
      </c>
      <c r="N8456">
        <v>169044</v>
      </c>
      <c r="O8456" t="s">
        <v>28121</v>
      </c>
      <c r="P8456">
        <v>31038</v>
      </c>
      <c r="Q8456" t="s">
        <v>28122</v>
      </c>
      <c r="R8456" t="s">
        <v>28123</v>
      </c>
      <c r="S8456" t="s">
        <v>36780</v>
      </c>
      <c r="T8456">
        <v>0.32911398597860803</v>
      </c>
      <c r="U8456">
        <v>0.603102917160658</v>
      </c>
      <c r="V8456">
        <v>21.763549790966898</v>
      </c>
      <c r="W8456">
        <v>0.20525741147413201</v>
      </c>
      <c r="X8456">
        <v>0.704072456322962</v>
      </c>
      <c r="Y8456">
        <v>-23.033887874166801</v>
      </c>
      <c r="Z8456">
        <v>0.306975110376564</v>
      </c>
      <c r="AA8456">
        <v>0.72610664078822296</v>
      </c>
      <c r="AB8456">
        <v>22.272047728224202</v>
      </c>
      <c r="AC8456">
        <v>7.0489011448141195E-2</v>
      </c>
      <c r="AD8456">
        <v>0.57684129297949804</v>
      </c>
      <c r="AE8456">
        <v>-23.033887874166801</v>
      </c>
      <c r="AF8456">
        <v>0.64997455747578503</v>
      </c>
      <c r="AG8456">
        <v>0.80674443595273604</v>
      </c>
      <c r="AH8456">
        <v>0.172987067950477</v>
      </c>
      <c r="AI8456">
        <v>0.35038410267202102</v>
      </c>
      <c r="AJ8456">
        <v>0.78121606160956403</v>
      </c>
      <c r="AK8456">
        <v>-22.1651325462194</v>
      </c>
    </row>
    <row r="8457" spans="1:37" x14ac:dyDescent="0.2">
      <c r="A8457" t="s">
        <v>26850</v>
      </c>
      <c r="B8457">
        <v>138691349</v>
      </c>
      <c r="C8457">
        <v>138691482</v>
      </c>
      <c r="D8457">
        <v>134</v>
      </c>
      <c r="E8457" t="s">
        <v>28124</v>
      </c>
      <c r="F8457">
        <v>5</v>
      </c>
      <c r="G8457" t="s">
        <v>28125</v>
      </c>
      <c r="H8457" t="s">
        <v>36779</v>
      </c>
      <c r="I8457">
        <v>8</v>
      </c>
      <c r="J8457">
        <v>138588235</v>
      </c>
      <c r="K8457">
        <v>138722193</v>
      </c>
      <c r="L8457">
        <v>133959</v>
      </c>
      <c r="M8457">
        <v>2</v>
      </c>
      <c r="N8457">
        <v>169044</v>
      </c>
      <c r="O8457" t="s">
        <v>28121</v>
      </c>
      <c r="P8457">
        <v>30711</v>
      </c>
      <c r="Q8457" t="s">
        <v>28122</v>
      </c>
      <c r="R8457" t="s">
        <v>28123</v>
      </c>
      <c r="S8457" t="s">
        <v>36780</v>
      </c>
      <c r="T8457">
        <v>0.32911398597860803</v>
      </c>
      <c r="U8457">
        <v>0.603102917160658</v>
      </c>
      <c r="V8457">
        <v>21.763549790966898</v>
      </c>
      <c r="W8457">
        <v>0.20525741147413201</v>
      </c>
      <c r="X8457">
        <v>0.704072456322962</v>
      </c>
      <c r="Y8457">
        <v>-23.033887874166801</v>
      </c>
      <c r="Z8457">
        <v>0.306975110376564</v>
      </c>
      <c r="AA8457">
        <v>0.72610664078822296</v>
      </c>
      <c r="AB8457">
        <v>22.272047728224202</v>
      </c>
      <c r="AC8457">
        <v>7.0489011448141195E-2</v>
      </c>
      <c r="AD8457">
        <v>0.57684129297949804</v>
      </c>
      <c r="AE8457">
        <v>-23.033887874166801</v>
      </c>
      <c r="AF8457">
        <v>0.64997455747578503</v>
      </c>
      <c r="AG8457">
        <v>0.80674443595273604</v>
      </c>
      <c r="AH8457">
        <v>0.172987067950477</v>
      </c>
      <c r="AI8457">
        <v>0.35038410267202102</v>
      </c>
      <c r="AJ8457">
        <v>0.78121606160956403</v>
      </c>
      <c r="AK8457">
        <v>-22.1651325462194</v>
      </c>
    </row>
    <row r="8458" spans="1:37" x14ac:dyDescent="0.2">
      <c r="A8458" t="s">
        <v>26850</v>
      </c>
      <c r="B8458">
        <v>139692717</v>
      </c>
      <c r="C8458">
        <v>139692870</v>
      </c>
      <c r="D8458">
        <v>154</v>
      </c>
      <c r="E8458" t="s">
        <v>28126</v>
      </c>
      <c r="F8458">
        <v>2</v>
      </c>
      <c r="G8458" t="s">
        <v>28127</v>
      </c>
      <c r="H8458" t="s">
        <v>36781</v>
      </c>
      <c r="I8458">
        <v>8</v>
      </c>
      <c r="J8458">
        <v>139600839</v>
      </c>
      <c r="K8458">
        <v>139702956</v>
      </c>
      <c r="L8458">
        <v>102118</v>
      </c>
      <c r="M8458">
        <v>2</v>
      </c>
      <c r="N8458">
        <v>51305</v>
      </c>
      <c r="O8458" t="s">
        <v>28128</v>
      </c>
      <c r="P8458">
        <v>10086</v>
      </c>
      <c r="Q8458" t="s">
        <v>28129</v>
      </c>
      <c r="R8458" t="s">
        <v>28130</v>
      </c>
      <c r="S8458" t="s">
        <v>36782</v>
      </c>
      <c r="T8458">
        <v>0.35387198439864398</v>
      </c>
      <c r="U8458">
        <v>0.603102917160658</v>
      </c>
      <c r="V8458">
        <v>-22.472176763533</v>
      </c>
      <c r="W8458">
        <v>0.38920677604595899</v>
      </c>
      <c r="X8458">
        <v>0.704072456322962</v>
      </c>
      <c r="Y8458">
        <v>-21.312357757926101</v>
      </c>
      <c r="Z8458">
        <v>0.65379035313853895</v>
      </c>
      <c r="AA8458">
        <v>0.84521697243271998</v>
      </c>
      <c r="AB8458">
        <v>-1.9216588830157499</v>
      </c>
      <c r="AC8458">
        <v>0.75388744886274095</v>
      </c>
      <c r="AD8458">
        <v>0.87989882095915395</v>
      </c>
      <c r="AE8458">
        <v>0.30420911566866499</v>
      </c>
      <c r="AF8458">
        <v>0.32549523997010099</v>
      </c>
      <c r="AG8458">
        <v>0.70473078222419605</v>
      </c>
      <c r="AH8458">
        <v>-22.118066481161499</v>
      </c>
      <c r="AI8458">
        <v>0.35038410267202102</v>
      </c>
      <c r="AJ8458">
        <v>0.78121606160956403</v>
      </c>
      <c r="AK8458">
        <v>-22.047677169117001</v>
      </c>
    </row>
    <row r="8459" spans="1:37" x14ac:dyDescent="0.2">
      <c r="A8459" t="s">
        <v>26850</v>
      </c>
      <c r="B8459">
        <v>139692985</v>
      </c>
      <c r="C8459">
        <v>139693171</v>
      </c>
      <c r="D8459">
        <v>187</v>
      </c>
      <c r="E8459" t="s">
        <v>28131</v>
      </c>
      <c r="F8459">
        <v>2</v>
      </c>
      <c r="G8459" t="s">
        <v>28132</v>
      </c>
      <c r="H8459" t="s">
        <v>36781</v>
      </c>
      <c r="I8459">
        <v>8</v>
      </c>
      <c r="J8459">
        <v>139600839</v>
      </c>
      <c r="K8459">
        <v>139702956</v>
      </c>
      <c r="L8459">
        <v>102118</v>
      </c>
      <c r="M8459">
        <v>2</v>
      </c>
      <c r="N8459">
        <v>51305</v>
      </c>
      <c r="O8459" t="s">
        <v>28128</v>
      </c>
      <c r="P8459">
        <v>9785</v>
      </c>
      <c r="Q8459" t="s">
        <v>28129</v>
      </c>
      <c r="R8459" t="s">
        <v>28130</v>
      </c>
      <c r="S8459" t="s">
        <v>36782</v>
      </c>
      <c r="T8459">
        <v>0.35387198439864398</v>
      </c>
      <c r="U8459">
        <v>0.603102917160658</v>
      </c>
      <c r="V8459">
        <v>-22.472176763533</v>
      </c>
      <c r="W8459">
        <v>0.38920677604595899</v>
      </c>
      <c r="X8459">
        <v>0.704072456322962</v>
      </c>
      <c r="Y8459">
        <v>-21.312357757926101</v>
      </c>
      <c r="Z8459">
        <v>0.65379035313853895</v>
      </c>
      <c r="AA8459">
        <v>0.84521697243271998</v>
      </c>
      <c r="AB8459">
        <v>-1.9216588830157499</v>
      </c>
      <c r="AC8459">
        <v>0.75388744886274095</v>
      </c>
      <c r="AD8459">
        <v>0.87989882095915395</v>
      </c>
      <c r="AE8459">
        <v>0.30420911566866499</v>
      </c>
      <c r="AF8459">
        <v>0.32549523997010099</v>
      </c>
      <c r="AG8459">
        <v>0.70473078222419605</v>
      </c>
      <c r="AH8459">
        <v>-22.118066481161499</v>
      </c>
      <c r="AI8459">
        <v>0.35038410267202102</v>
      </c>
      <c r="AJ8459">
        <v>0.78121606160956403</v>
      </c>
      <c r="AK8459">
        <v>-22.047677169117001</v>
      </c>
    </row>
    <row r="8460" spans="1:37" x14ac:dyDescent="0.2">
      <c r="A8460" t="s">
        <v>26850</v>
      </c>
      <c r="B8460">
        <v>139702788</v>
      </c>
      <c r="C8460">
        <v>139703062</v>
      </c>
      <c r="D8460">
        <v>275</v>
      </c>
      <c r="E8460" t="s">
        <v>28133</v>
      </c>
      <c r="F8460">
        <v>26</v>
      </c>
      <c r="G8460" t="s">
        <v>28134</v>
      </c>
      <c r="H8460" t="s">
        <v>30987</v>
      </c>
      <c r="I8460">
        <v>8</v>
      </c>
      <c r="J8460">
        <v>139600838</v>
      </c>
      <c r="K8460">
        <v>139703041</v>
      </c>
      <c r="L8460">
        <v>102204</v>
      </c>
      <c r="M8460">
        <v>2</v>
      </c>
      <c r="N8460">
        <v>51305</v>
      </c>
      <c r="O8460" t="s">
        <v>28135</v>
      </c>
      <c r="P8460">
        <v>0</v>
      </c>
      <c r="Q8460" t="s">
        <v>28129</v>
      </c>
      <c r="R8460" t="s">
        <v>28130</v>
      </c>
      <c r="S8460" t="s">
        <v>36782</v>
      </c>
      <c r="T8460">
        <v>0.97213403838398904</v>
      </c>
      <c r="U8460">
        <v>1</v>
      </c>
      <c r="V8460">
        <v>0.62983722668509501</v>
      </c>
      <c r="W8460" t="s">
        <v>40</v>
      </c>
      <c r="X8460" t="s">
        <v>40</v>
      </c>
      <c r="Y8460">
        <v>0</v>
      </c>
      <c r="Z8460">
        <v>0.69013698642955401</v>
      </c>
      <c r="AA8460">
        <v>0.84521697243271998</v>
      </c>
      <c r="AB8460">
        <v>-0.333636830722297</v>
      </c>
      <c r="AC8460">
        <v>0.27780950890804001</v>
      </c>
      <c r="AD8460">
        <v>0.68253123924728298</v>
      </c>
      <c r="AE8460">
        <v>24.116598892878201</v>
      </c>
      <c r="AF8460">
        <v>0.61410715005536498</v>
      </c>
      <c r="AG8460">
        <v>0.80674443595273604</v>
      </c>
      <c r="AH8460">
        <v>1.5594478006928401</v>
      </c>
      <c r="AI8460">
        <v>0.35038410267202102</v>
      </c>
      <c r="AJ8460">
        <v>0.78121606160956403</v>
      </c>
      <c r="AK8460">
        <v>-23.972208991892</v>
      </c>
    </row>
    <row r="8461" spans="1:37" x14ac:dyDescent="0.2">
      <c r="A8461" t="s">
        <v>26850</v>
      </c>
      <c r="B8461">
        <v>139787358</v>
      </c>
      <c r="C8461">
        <v>139787533</v>
      </c>
      <c r="D8461">
        <v>176</v>
      </c>
      <c r="E8461" t="s">
        <v>28136</v>
      </c>
      <c r="F8461">
        <v>4</v>
      </c>
      <c r="G8461" t="s">
        <v>28137</v>
      </c>
      <c r="H8461" t="s">
        <v>36783</v>
      </c>
      <c r="I8461">
        <v>8</v>
      </c>
      <c r="J8461">
        <v>139731006</v>
      </c>
      <c r="K8461">
        <v>139806233</v>
      </c>
      <c r="L8461">
        <v>75228</v>
      </c>
      <c r="M8461">
        <v>2</v>
      </c>
      <c r="N8461">
        <v>83696</v>
      </c>
      <c r="O8461" t="s">
        <v>28138</v>
      </c>
      <c r="P8461">
        <v>18700</v>
      </c>
      <c r="Q8461" t="s">
        <v>28139</v>
      </c>
      <c r="R8461" t="s">
        <v>28140</v>
      </c>
      <c r="S8461" t="s">
        <v>36784</v>
      </c>
      <c r="T8461">
        <v>1</v>
      </c>
      <c r="U8461">
        <v>1</v>
      </c>
      <c r="V8461">
        <v>-0.168107066414311</v>
      </c>
      <c r="W8461">
        <v>0.38920677604595899</v>
      </c>
      <c r="X8461">
        <v>0.704072456322962</v>
      </c>
      <c r="Y8461">
        <v>-25.2175139934517</v>
      </c>
      <c r="Z8461">
        <v>0.65379035313853895</v>
      </c>
      <c r="AA8461">
        <v>0.84521697243271998</v>
      </c>
      <c r="AB8461">
        <v>-1.1315811598419401</v>
      </c>
      <c r="AC8461">
        <v>0.75388744886274095</v>
      </c>
      <c r="AD8461">
        <v>0.87989882095915395</v>
      </c>
      <c r="AE8461">
        <v>-0.48586914473694698</v>
      </c>
      <c r="AF8461">
        <v>0.64997455747578503</v>
      </c>
      <c r="AG8461">
        <v>0.80674443595273604</v>
      </c>
      <c r="AH8461">
        <v>0.76150357980157501</v>
      </c>
      <c r="AI8461">
        <v>0.35038410267202102</v>
      </c>
      <c r="AJ8461">
        <v>0.78121606160956403</v>
      </c>
      <c r="AK8461">
        <v>-25.472929440580099</v>
      </c>
    </row>
    <row r="8462" spans="1:37" x14ac:dyDescent="0.2">
      <c r="A8462" t="s">
        <v>26850</v>
      </c>
      <c r="B8462">
        <v>139847557</v>
      </c>
      <c r="C8462">
        <v>139847725</v>
      </c>
      <c r="D8462">
        <v>169</v>
      </c>
      <c r="E8462" t="s">
        <v>28141</v>
      </c>
      <c r="F8462">
        <v>10</v>
      </c>
      <c r="G8462" t="s">
        <v>28142</v>
      </c>
      <c r="H8462" t="s">
        <v>36783</v>
      </c>
      <c r="I8462">
        <v>8</v>
      </c>
      <c r="J8462">
        <v>139730996</v>
      </c>
      <c r="K8462">
        <v>139881295</v>
      </c>
      <c r="L8462">
        <v>150300</v>
      </c>
      <c r="M8462">
        <v>2</v>
      </c>
      <c r="N8462">
        <v>83696</v>
      </c>
      <c r="O8462" t="s">
        <v>28143</v>
      </c>
      <c r="P8462">
        <v>33570</v>
      </c>
      <c r="Q8462" t="s">
        <v>28139</v>
      </c>
      <c r="R8462" t="s">
        <v>28140</v>
      </c>
      <c r="S8462" t="s">
        <v>36784</v>
      </c>
      <c r="T8462">
        <v>0.152084254673993</v>
      </c>
      <c r="U8462">
        <v>0.603102917160658</v>
      </c>
      <c r="V8462">
        <v>25.422335531938401</v>
      </c>
      <c r="W8462">
        <v>0.123414495547065</v>
      </c>
      <c r="X8462">
        <v>0.704072456322962</v>
      </c>
      <c r="Y8462">
        <v>25.496336111778</v>
      </c>
      <c r="Z8462">
        <v>0.306975110376564</v>
      </c>
      <c r="AA8462">
        <v>0.72610664078822296</v>
      </c>
      <c r="AB8462">
        <v>24.4588614384434</v>
      </c>
      <c r="AC8462">
        <v>0.27780950890804001</v>
      </c>
      <c r="AD8462">
        <v>0.68253123924728298</v>
      </c>
      <c r="AE8462">
        <v>24.4963361422578</v>
      </c>
      <c r="AF8462">
        <v>4.6407610929182198E-2</v>
      </c>
      <c r="AG8462">
        <v>0.476038960109122</v>
      </c>
      <c r="AH8462">
        <v>25.422335531938401</v>
      </c>
      <c r="AI8462">
        <v>3.6185182304427702E-2</v>
      </c>
      <c r="AJ8462">
        <v>0.78121606160956403</v>
      </c>
      <c r="AK8462">
        <v>25.496336111778</v>
      </c>
    </row>
    <row r="8463" spans="1:37" x14ac:dyDescent="0.2">
      <c r="A8463" t="s">
        <v>26850</v>
      </c>
      <c r="B8463">
        <v>139847725</v>
      </c>
      <c r="C8463">
        <v>139847893</v>
      </c>
      <c r="D8463">
        <v>169</v>
      </c>
      <c r="E8463" t="s">
        <v>28144</v>
      </c>
      <c r="F8463">
        <v>6</v>
      </c>
      <c r="G8463" t="s">
        <v>28145</v>
      </c>
      <c r="H8463" t="s">
        <v>36783</v>
      </c>
      <c r="I8463">
        <v>8</v>
      </c>
      <c r="J8463">
        <v>139730996</v>
      </c>
      <c r="K8463">
        <v>139881295</v>
      </c>
      <c r="L8463">
        <v>150300</v>
      </c>
      <c r="M8463">
        <v>2</v>
      </c>
      <c r="N8463">
        <v>83696</v>
      </c>
      <c r="O8463" t="s">
        <v>28143</v>
      </c>
      <c r="P8463">
        <v>33402</v>
      </c>
      <c r="Q8463" t="s">
        <v>28139</v>
      </c>
      <c r="R8463" t="s">
        <v>28140</v>
      </c>
      <c r="S8463" t="s">
        <v>36784</v>
      </c>
      <c r="T8463">
        <v>0.152084254673993</v>
      </c>
      <c r="U8463">
        <v>0.603102917160658</v>
      </c>
      <c r="V8463">
        <v>25.422335531938401</v>
      </c>
      <c r="W8463">
        <v>0.123414495547065</v>
      </c>
      <c r="X8463">
        <v>0.704072456322962</v>
      </c>
      <c r="Y8463">
        <v>25.496336111778</v>
      </c>
      <c r="Z8463">
        <v>0.306975110376564</v>
      </c>
      <c r="AA8463">
        <v>0.72610664078822296</v>
      </c>
      <c r="AB8463">
        <v>24.4588614384434</v>
      </c>
      <c r="AC8463">
        <v>0.27780950890804001</v>
      </c>
      <c r="AD8463">
        <v>0.68253123924728298</v>
      </c>
      <c r="AE8463">
        <v>24.4963361422578</v>
      </c>
      <c r="AF8463">
        <v>4.6407610929182198E-2</v>
      </c>
      <c r="AG8463">
        <v>0.476038960109122</v>
      </c>
      <c r="AH8463">
        <v>25.422335531938401</v>
      </c>
      <c r="AI8463">
        <v>3.6185182304427702E-2</v>
      </c>
      <c r="AJ8463">
        <v>0.78121606160956403</v>
      </c>
      <c r="AK8463">
        <v>25.496336111778</v>
      </c>
    </row>
    <row r="8464" spans="1:37" x14ac:dyDescent="0.2">
      <c r="A8464" t="s">
        <v>26850</v>
      </c>
      <c r="B8464">
        <v>139918745</v>
      </c>
      <c r="C8464">
        <v>139918940</v>
      </c>
      <c r="D8464">
        <v>196</v>
      </c>
      <c r="E8464" t="s">
        <v>28146</v>
      </c>
      <c r="F8464">
        <v>4</v>
      </c>
      <c r="G8464" t="s">
        <v>28147</v>
      </c>
      <c r="H8464" t="s">
        <v>36785</v>
      </c>
      <c r="I8464">
        <v>8</v>
      </c>
      <c r="J8464">
        <v>139914799</v>
      </c>
      <c r="K8464">
        <v>139916620</v>
      </c>
      <c r="L8464">
        <v>1822</v>
      </c>
      <c r="M8464">
        <v>1</v>
      </c>
      <c r="N8464">
        <v>105375781</v>
      </c>
      <c r="O8464" t="s">
        <v>28148</v>
      </c>
      <c r="P8464">
        <v>3946</v>
      </c>
      <c r="Q8464" t="s">
        <v>40</v>
      </c>
      <c r="R8464" t="s">
        <v>28149</v>
      </c>
      <c r="S8464" t="s">
        <v>36786</v>
      </c>
      <c r="T8464">
        <v>0.32911398597860803</v>
      </c>
      <c r="U8464">
        <v>0.603102917160658</v>
      </c>
      <c r="V8464">
        <v>21.5473450054279</v>
      </c>
      <c r="W8464">
        <v>0.89107655920673101</v>
      </c>
      <c r="X8464">
        <v>0.95159051474143896</v>
      </c>
      <c r="Y8464">
        <v>3.5430930564159402</v>
      </c>
      <c r="Z8464">
        <v>0.306975110376564</v>
      </c>
      <c r="AA8464">
        <v>0.72610664078822296</v>
      </c>
      <c r="AB8464">
        <v>23.9938707140712</v>
      </c>
      <c r="AC8464">
        <v>0.75388744886274095</v>
      </c>
      <c r="AD8464">
        <v>0.87989882095915395</v>
      </c>
      <c r="AE8464">
        <v>2.5430931028565502</v>
      </c>
      <c r="AF8464">
        <v>0.64997455747578503</v>
      </c>
      <c r="AG8464">
        <v>0.80674443595273604</v>
      </c>
      <c r="AH8464">
        <v>-2.2674587357420002</v>
      </c>
      <c r="AI8464">
        <v>0.56157887380500204</v>
      </c>
      <c r="AJ8464">
        <v>0.78121606160956403</v>
      </c>
      <c r="AK8464">
        <v>4.4118480759386296</v>
      </c>
    </row>
    <row r="8465" spans="1:37" x14ac:dyDescent="0.2">
      <c r="A8465" t="s">
        <v>26850</v>
      </c>
      <c r="B8465">
        <v>139918940</v>
      </c>
      <c r="C8465">
        <v>139919135</v>
      </c>
      <c r="D8465">
        <v>196</v>
      </c>
      <c r="E8465" t="s">
        <v>28150</v>
      </c>
      <c r="F8465">
        <v>10</v>
      </c>
      <c r="G8465" t="s">
        <v>28151</v>
      </c>
      <c r="H8465" t="s">
        <v>36785</v>
      </c>
      <c r="I8465">
        <v>8</v>
      </c>
      <c r="J8465">
        <v>139914799</v>
      </c>
      <c r="K8465">
        <v>139916620</v>
      </c>
      <c r="L8465">
        <v>1822</v>
      </c>
      <c r="M8465">
        <v>1</v>
      </c>
      <c r="N8465">
        <v>105375781</v>
      </c>
      <c r="O8465" t="s">
        <v>28148</v>
      </c>
      <c r="P8465">
        <v>4141</v>
      </c>
      <c r="Q8465" t="s">
        <v>40</v>
      </c>
      <c r="R8465" t="s">
        <v>28149</v>
      </c>
      <c r="S8465" t="s">
        <v>36786</v>
      </c>
      <c r="T8465">
        <v>0.32911398597860803</v>
      </c>
      <c r="U8465">
        <v>0.603102917160658</v>
      </c>
      <c r="V8465">
        <v>21.5473450054279</v>
      </c>
      <c r="W8465">
        <v>0.89107655920673101</v>
      </c>
      <c r="X8465">
        <v>0.95159051474143896</v>
      </c>
      <c r="Y8465">
        <v>3.7035577237206998</v>
      </c>
      <c r="Z8465">
        <v>0.306975110376564</v>
      </c>
      <c r="AA8465">
        <v>0.72610664078822296</v>
      </c>
      <c r="AB8465">
        <v>24.139977247165</v>
      </c>
      <c r="AC8465">
        <v>0.75388744886274095</v>
      </c>
      <c r="AD8465">
        <v>0.87989882095915395</v>
      </c>
      <c r="AE8465">
        <v>2.70355776527283</v>
      </c>
      <c r="AF8465">
        <v>0.64997455747578503</v>
      </c>
      <c r="AG8465">
        <v>0.80674443595273604</v>
      </c>
      <c r="AH8465">
        <v>-2.4279233976437</v>
      </c>
      <c r="AI8465">
        <v>0.56157887380500204</v>
      </c>
      <c r="AJ8465">
        <v>0.78121606160956403</v>
      </c>
      <c r="AK8465">
        <v>4.5723127432433897</v>
      </c>
    </row>
    <row r="8466" spans="1:37" x14ac:dyDescent="0.2">
      <c r="A8466" t="s">
        <v>26850</v>
      </c>
      <c r="B8466">
        <v>139934555</v>
      </c>
      <c r="C8466">
        <v>139934849</v>
      </c>
      <c r="D8466">
        <v>295</v>
      </c>
      <c r="E8466" t="s">
        <v>28152</v>
      </c>
      <c r="F8466">
        <v>10</v>
      </c>
      <c r="G8466" t="s">
        <v>28153</v>
      </c>
      <c r="H8466" t="s">
        <v>36785</v>
      </c>
      <c r="I8466">
        <v>8</v>
      </c>
      <c r="J8466">
        <v>139931172</v>
      </c>
      <c r="K8466">
        <v>139933942</v>
      </c>
      <c r="L8466">
        <v>2771</v>
      </c>
      <c r="M8466">
        <v>1</v>
      </c>
      <c r="N8466">
        <v>100507249</v>
      </c>
      <c r="O8466" t="s">
        <v>28154</v>
      </c>
      <c r="P8466">
        <v>3383</v>
      </c>
      <c r="Q8466" t="s">
        <v>40</v>
      </c>
      <c r="R8466" t="s">
        <v>28155</v>
      </c>
      <c r="S8466" t="s">
        <v>36787</v>
      </c>
      <c r="T8466">
        <v>0.644035865418358</v>
      </c>
      <c r="U8466">
        <v>0.84904924635754497</v>
      </c>
      <c r="V8466">
        <v>0.325759269804761</v>
      </c>
      <c r="W8466">
        <v>0.94541066367716797</v>
      </c>
      <c r="X8466">
        <v>0.95159051474143896</v>
      </c>
      <c r="Y8466">
        <v>-0.18246284794596601</v>
      </c>
      <c r="Z8466">
        <v>0.55428001561304696</v>
      </c>
      <c r="AA8466">
        <v>0.84521697243271998</v>
      </c>
      <c r="AB8466">
        <v>-9.1279909614472604E-2</v>
      </c>
      <c r="AC8466">
        <v>0.63966253792798</v>
      </c>
      <c r="AD8466">
        <v>0.87989882095915395</v>
      </c>
      <c r="AE8466">
        <v>-0.34780343130827601</v>
      </c>
      <c r="AF8466">
        <v>0.77173648502780101</v>
      </c>
      <c r="AG8466">
        <v>0.88417364479730298</v>
      </c>
      <c r="AH8466">
        <v>0.62343785277729502</v>
      </c>
      <c r="AI8466">
        <v>0.81350599864527495</v>
      </c>
      <c r="AJ8466">
        <v>0.94390293416205995</v>
      </c>
      <c r="AK8466">
        <v>3.5253487869171797E-2</v>
      </c>
    </row>
    <row r="8467" spans="1:37" x14ac:dyDescent="0.2">
      <c r="A8467" t="s">
        <v>26850</v>
      </c>
      <c r="B8467">
        <v>140098702</v>
      </c>
      <c r="C8467">
        <v>140098849</v>
      </c>
      <c r="D8467">
        <v>148</v>
      </c>
      <c r="E8467" t="s">
        <v>28156</v>
      </c>
      <c r="F8467">
        <v>9</v>
      </c>
      <c r="G8467" t="s">
        <v>28157</v>
      </c>
      <c r="H8467" t="s">
        <v>30999</v>
      </c>
      <c r="I8467">
        <v>8</v>
      </c>
      <c r="J8467">
        <v>140094894</v>
      </c>
      <c r="K8467">
        <v>140100543</v>
      </c>
      <c r="L8467">
        <v>5650</v>
      </c>
      <c r="M8467">
        <v>2</v>
      </c>
      <c r="N8467">
        <v>359809</v>
      </c>
      <c r="O8467" t="s">
        <v>28158</v>
      </c>
      <c r="P8467">
        <v>1694</v>
      </c>
      <c r="Q8467" t="s">
        <v>28159</v>
      </c>
      <c r="R8467" t="s">
        <v>28160</v>
      </c>
      <c r="S8467" t="s">
        <v>36788</v>
      </c>
      <c r="T8467">
        <v>0.32911398597860803</v>
      </c>
      <c r="U8467">
        <v>0.603102917160658</v>
      </c>
      <c r="V8467">
        <v>23.9452167186301</v>
      </c>
      <c r="W8467">
        <v>0.94541066367716797</v>
      </c>
      <c r="X8467">
        <v>0.95159051474143896</v>
      </c>
      <c r="Y8467">
        <v>0.20798212366386201</v>
      </c>
      <c r="Z8467">
        <v>0.48464167878831399</v>
      </c>
      <c r="AA8467">
        <v>0.84435025072159198</v>
      </c>
      <c r="AB8467">
        <v>22.981742679508699</v>
      </c>
      <c r="AC8467">
        <v>0.71753805159658501</v>
      </c>
      <c r="AD8467">
        <v>0.87989882095915395</v>
      </c>
      <c r="AE8467">
        <v>-0.79201778740885598</v>
      </c>
      <c r="AF8467">
        <v>0.16793847098801201</v>
      </c>
      <c r="AG8467">
        <v>0.68151250837662902</v>
      </c>
      <c r="AH8467">
        <v>23.9452167186301</v>
      </c>
      <c r="AI8467">
        <v>0.59609816080359102</v>
      </c>
      <c r="AJ8467">
        <v>0.78121606160956403</v>
      </c>
      <c r="AK8467">
        <v>1.07673750553213</v>
      </c>
    </row>
    <row r="8468" spans="1:37" x14ac:dyDescent="0.2">
      <c r="A8468" t="s">
        <v>26850</v>
      </c>
      <c r="B8468">
        <v>140208935</v>
      </c>
      <c r="C8468">
        <v>140209163</v>
      </c>
      <c r="D8468">
        <v>229</v>
      </c>
      <c r="E8468" t="s">
        <v>28161</v>
      </c>
      <c r="F8468">
        <v>4</v>
      </c>
      <c r="G8468" t="s">
        <v>28162</v>
      </c>
      <c r="H8468" t="s">
        <v>36789</v>
      </c>
      <c r="I8468">
        <v>8</v>
      </c>
      <c r="J8468">
        <v>139988740</v>
      </c>
      <c r="K8468">
        <v>140238493</v>
      </c>
      <c r="L8468">
        <v>249754</v>
      </c>
      <c r="M8468">
        <v>2</v>
      </c>
      <c r="N8468">
        <v>83696</v>
      </c>
      <c r="O8468" t="s">
        <v>28163</v>
      </c>
      <c r="P8468">
        <v>29330</v>
      </c>
      <c r="Q8468" t="s">
        <v>28139</v>
      </c>
      <c r="R8468" t="s">
        <v>28140</v>
      </c>
      <c r="S8468" t="s">
        <v>36784</v>
      </c>
      <c r="T8468">
        <v>0.583211159830616</v>
      </c>
      <c r="U8468">
        <v>0.81360520874211995</v>
      </c>
      <c r="V8468">
        <v>-0.778163148526689</v>
      </c>
      <c r="W8468">
        <v>0.65075386537994595</v>
      </c>
      <c r="X8468">
        <v>0.94119559056004798</v>
      </c>
      <c r="Y8468">
        <v>-2.0446999087950002</v>
      </c>
      <c r="Z8468">
        <v>0.72004451969238803</v>
      </c>
      <c r="AA8468">
        <v>0.86308114850689799</v>
      </c>
      <c r="AB8468">
        <v>-1.43679823912899</v>
      </c>
      <c r="AC8468">
        <v>0.56718065613419599</v>
      </c>
      <c r="AD8468">
        <v>0.87989882095915395</v>
      </c>
      <c r="AE8468">
        <v>-2.4562938810117299</v>
      </c>
      <c r="AF8468">
        <v>0.47948624871920598</v>
      </c>
      <c r="AG8468">
        <v>0.80674443595273604</v>
      </c>
      <c r="AH8468">
        <v>-2.57192110597648E-2</v>
      </c>
      <c r="AI8468">
        <v>0.78546927494779295</v>
      </c>
      <c r="AJ8468">
        <v>0.92808185275216604</v>
      </c>
      <c r="AK8468">
        <v>-1.31453382763306</v>
      </c>
    </row>
    <row r="8469" spans="1:37" x14ac:dyDescent="0.2">
      <c r="A8469" t="s">
        <v>26850</v>
      </c>
      <c r="B8469">
        <v>140254935</v>
      </c>
      <c r="C8469">
        <v>140255077</v>
      </c>
      <c r="D8469">
        <v>143</v>
      </c>
      <c r="E8469" t="s">
        <v>28164</v>
      </c>
      <c r="F8469">
        <v>6</v>
      </c>
      <c r="G8469" t="s">
        <v>28165</v>
      </c>
      <c r="H8469" t="s">
        <v>36790</v>
      </c>
      <c r="I8469">
        <v>8</v>
      </c>
      <c r="J8469">
        <v>140215910</v>
      </c>
      <c r="K8469">
        <v>140262730</v>
      </c>
      <c r="L8469">
        <v>46821</v>
      </c>
      <c r="M8469">
        <v>2</v>
      </c>
      <c r="N8469">
        <v>83696</v>
      </c>
      <c r="O8469" t="s">
        <v>28166</v>
      </c>
      <c r="P8469">
        <v>7653</v>
      </c>
      <c r="Q8469" t="s">
        <v>28139</v>
      </c>
      <c r="R8469" t="s">
        <v>28140</v>
      </c>
      <c r="S8469" t="s">
        <v>36784</v>
      </c>
      <c r="T8469">
        <v>0.152084254673993</v>
      </c>
      <c r="U8469">
        <v>0.603102917160658</v>
      </c>
      <c r="V8469">
        <v>24.6647115840453</v>
      </c>
      <c r="W8469">
        <v>0.94541066367716797</v>
      </c>
      <c r="X8469">
        <v>0.95159051474143896</v>
      </c>
      <c r="Y8469">
        <v>-0.120239680786137</v>
      </c>
      <c r="Z8469">
        <v>0.136920528570767</v>
      </c>
      <c r="AA8469">
        <v>0.72610664078822296</v>
      </c>
      <c r="AB8469">
        <v>24.7821485542886</v>
      </c>
      <c r="AC8469">
        <v>0.63966253792798</v>
      </c>
      <c r="AD8469">
        <v>0.87989882095915395</v>
      </c>
      <c r="AE8469">
        <v>-0.41496970180144199</v>
      </c>
      <c r="AF8469">
        <v>0.47948624871920598</v>
      </c>
      <c r="AG8469">
        <v>0.80674443595273604</v>
      </c>
      <c r="AH8469">
        <v>0.84247555351560199</v>
      </c>
      <c r="AI8469">
        <v>0.81350599864527495</v>
      </c>
      <c r="AJ8469">
        <v>0.94390293416205995</v>
      </c>
      <c r="AK8469">
        <v>0.18373773889416201</v>
      </c>
    </row>
    <row r="8470" spans="1:37" x14ac:dyDescent="0.2">
      <c r="A8470" t="s">
        <v>26850</v>
      </c>
      <c r="B8470">
        <v>140346213</v>
      </c>
      <c r="C8470">
        <v>140346365</v>
      </c>
      <c r="D8470">
        <v>153</v>
      </c>
      <c r="E8470" t="s">
        <v>28167</v>
      </c>
      <c r="F8470">
        <v>5</v>
      </c>
      <c r="G8470" t="s">
        <v>28168</v>
      </c>
      <c r="H8470" t="s">
        <v>36791</v>
      </c>
      <c r="I8470">
        <v>8</v>
      </c>
      <c r="J8470">
        <v>140283987</v>
      </c>
      <c r="K8470">
        <v>140302835</v>
      </c>
      <c r="L8470">
        <v>18849</v>
      </c>
      <c r="M8470">
        <v>2</v>
      </c>
      <c r="N8470">
        <v>83696</v>
      </c>
      <c r="O8470" t="s">
        <v>28169</v>
      </c>
      <c r="P8470">
        <v>-43378</v>
      </c>
      <c r="Q8470" t="s">
        <v>28139</v>
      </c>
      <c r="R8470" t="s">
        <v>28140</v>
      </c>
      <c r="S8470" t="s">
        <v>36784</v>
      </c>
      <c r="T8470">
        <v>1</v>
      </c>
      <c r="U8470">
        <v>1</v>
      </c>
      <c r="V8470">
        <v>-2.5427327459405</v>
      </c>
      <c r="W8470">
        <v>0.85739061170441999</v>
      </c>
      <c r="X8470">
        <v>0.95159051474143896</v>
      </c>
      <c r="Y8470">
        <v>-0.39172594772902802</v>
      </c>
      <c r="Z8470">
        <v>0.49716615025021699</v>
      </c>
      <c r="AA8470">
        <v>0.84521697243271998</v>
      </c>
      <c r="AB8470">
        <v>0.37023094965773501</v>
      </c>
      <c r="AC8470">
        <v>0.30934799025328302</v>
      </c>
      <c r="AD8470">
        <v>0.68773325147593101</v>
      </c>
      <c r="AE8470">
        <v>-1.3917258805567501</v>
      </c>
      <c r="AF8470">
        <v>0.48185193705156298</v>
      </c>
      <c r="AG8470">
        <v>0.80674443595273604</v>
      </c>
      <c r="AH8470">
        <v>-3.3077896819408501</v>
      </c>
      <c r="AI8470">
        <v>0.64674041799899995</v>
      </c>
      <c r="AJ8470">
        <v>0.82002337464554198</v>
      </c>
      <c r="AK8470">
        <v>0.47702947669717999</v>
      </c>
    </row>
    <row r="8471" spans="1:37" x14ac:dyDescent="0.2">
      <c r="A8471" t="s">
        <v>26850</v>
      </c>
      <c r="B8471">
        <v>140490325</v>
      </c>
      <c r="C8471">
        <v>140490481</v>
      </c>
      <c r="D8471">
        <v>157</v>
      </c>
      <c r="E8471" t="s">
        <v>28170</v>
      </c>
      <c r="F8471">
        <v>2</v>
      </c>
      <c r="G8471" t="s">
        <v>28171</v>
      </c>
      <c r="H8471" t="s">
        <v>31000</v>
      </c>
      <c r="I8471">
        <v>8</v>
      </c>
      <c r="J8471">
        <v>140511311</v>
      </c>
      <c r="K8471">
        <v>140516467</v>
      </c>
      <c r="L8471">
        <v>5157</v>
      </c>
      <c r="M8471">
        <v>1</v>
      </c>
      <c r="N8471">
        <v>54108</v>
      </c>
      <c r="O8471" t="s">
        <v>28172</v>
      </c>
      <c r="P8471">
        <v>-20830</v>
      </c>
      <c r="Q8471" t="s">
        <v>28173</v>
      </c>
      <c r="R8471" t="s">
        <v>28174</v>
      </c>
      <c r="S8471" t="s">
        <v>36792</v>
      </c>
      <c r="T8471">
        <v>1</v>
      </c>
      <c r="U8471">
        <v>1</v>
      </c>
      <c r="V8471">
        <v>-2.4150276536761801</v>
      </c>
      <c r="W8471">
        <v>0.123414495547065</v>
      </c>
      <c r="X8471">
        <v>0.704072456322962</v>
      </c>
      <c r="Y8471">
        <v>23.702574858907401</v>
      </c>
      <c r="Z8471">
        <v>0.96726857278496403</v>
      </c>
      <c r="AA8471">
        <v>0.99919698600769702</v>
      </c>
      <c r="AB8471">
        <v>-0.47670311957619399</v>
      </c>
      <c r="AC8471">
        <v>0.17695932866387601</v>
      </c>
      <c r="AD8471">
        <v>0.68253123924728298</v>
      </c>
      <c r="AE8471">
        <v>23.688694906391799</v>
      </c>
      <c r="AF8471">
        <v>0.98343762640780896</v>
      </c>
      <c r="AG8471">
        <v>1</v>
      </c>
      <c r="AH8471">
        <v>-2.5937765341825298</v>
      </c>
      <c r="AI8471">
        <v>0.197630579561902</v>
      </c>
      <c r="AJ8471">
        <v>0.78121606160956403</v>
      </c>
      <c r="AK8471">
        <v>1.1722845191615601</v>
      </c>
    </row>
    <row r="8472" spans="1:37" x14ac:dyDescent="0.2">
      <c r="A8472" t="s">
        <v>26850</v>
      </c>
      <c r="B8472">
        <v>140490481</v>
      </c>
      <c r="C8472">
        <v>140490637</v>
      </c>
      <c r="D8472">
        <v>157</v>
      </c>
      <c r="E8472" t="s">
        <v>28175</v>
      </c>
      <c r="F8472">
        <v>11</v>
      </c>
      <c r="G8472" t="s">
        <v>28176</v>
      </c>
      <c r="H8472" t="s">
        <v>31000</v>
      </c>
      <c r="I8472">
        <v>8</v>
      </c>
      <c r="J8472">
        <v>140511311</v>
      </c>
      <c r="K8472">
        <v>140516467</v>
      </c>
      <c r="L8472">
        <v>5157</v>
      </c>
      <c r="M8472">
        <v>1</v>
      </c>
      <c r="N8472">
        <v>54108</v>
      </c>
      <c r="O8472" t="s">
        <v>28172</v>
      </c>
      <c r="P8472">
        <v>-20674</v>
      </c>
      <c r="Q8472" t="s">
        <v>28173</v>
      </c>
      <c r="R8472" t="s">
        <v>28174</v>
      </c>
      <c r="S8472" t="s">
        <v>36792</v>
      </c>
      <c r="T8472">
        <v>1</v>
      </c>
      <c r="U8472">
        <v>1</v>
      </c>
      <c r="V8472">
        <v>-2.58495263982284</v>
      </c>
      <c r="W8472">
        <v>0.123414495547065</v>
      </c>
      <c r="X8472">
        <v>0.704072456322962</v>
      </c>
      <c r="Y8472">
        <v>23.848005153916599</v>
      </c>
      <c r="Z8472">
        <v>0.96726857278496403</v>
      </c>
      <c r="AA8472">
        <v>0.99919698600769702</v>
      </c>
      <c r="AB8472">
        <v>-0.64662810572285301</v>
      </c>
      <c r="AC8472">
        <v>0.17695932866387601</v>
      </c>
      <c r="AD8472">
        <v>0.68253123924728298</v>
      </c>
      <c r="AE8472">
        <v>23.763943975915701</v>
      </c>
      <c r="AF8472">
        <v>0.98343762640780896</v>
      </c>
      <c r="AG8472">
        <v>1</v>
      </c>
      <c r="AH8472">
        <v>-2.67508566507319</v>
      </c>
      <c r="AI8472">
        <v>0.197630579561902</v>
      </c>
      <c r="AJ8472">
        <v>0.78121606160956403</v>
      </c>
      <c r="AK8472">
        <v>1.31771481417077</v>
      </c>
    </row>
    <row r="8473" spans="1:37" x14ac:dyDescent="0.2">
      <c r="A8473" t="s">
        <v>26850</v>
      </c>
      <c r="B8473">
        <v>140490637</v>
      </c>
      <c r="C8473">
        <v>140490793</v>
      </c>
      <c r="D8473">
        <v>157</v>
      </c>
      <c r="E8473" t="s">
        <v>28177</v>
      </c>
      <c r="F8473">
        <v>14</v>
      </c>
      <c r="G8473" t="s">
        <v>28178</v>
      </c>
      <c r="H8473" t="s">
        <v>31000</v>
      </c>
      <c r="I8473">
        <v>8</v>
      </c>
      <c r="J8473">
        <v>140511311</v>
      </c>
      <c r="K8473">
        <v>140516467</v>
      </c>
      <c r="L8473">
        <v>5157</v>
      </c>
      <c r="M8473">
        <v>1</v>
      </c>
      <c r="N8473">
        <v>54108</v>
      </c>
      <c r="O8473" t="s">
        <v>28172</v>
      </c>
      <c r="P8473">
        <v>-20518</v>
      </c>
      <c r="Q8473" t="s">
        <v>28173</v>
      </c>
      <c r="R8473" t="s">
        <v>28174</v>
      </c>
      <c r="S8473" t="s">
        <v>36792</v>
      </c>
      <c r="T8473">
        <v>0.56354823081344896</v>
      </c>
      <c r="U8473">
        <v>0.81214233890638399</v>
      </c>
      <c r="V8473">
        <v>-2.9044698778006</v>
      </c>
      <c r="W8473">
        <v>0.86214887914709604</v>
      </c>
      <c r="X8473">
        <v>0.95159051474143896</v>
      </c>
      <c r="Y8473">
        <v>1.15348687440688</v>
      </c>
      <c r="Z8473">
        <v>0.79590556428138504</v>
      </c>
      <c r="AA8473">
        <v>0.927284221282906</v>
      </c>
      <c r="AB8473">
        <v>-1.13515070313985</v>
      </c>
      <c r="AC8473">
        <v>0.95011731855419801</v>
      </c>
      <c r="AD8473">
        <v>0.960571817865013</v>
      </c>
      <c r="AE8473">
        <v>0.68295631314268201</v>
      </c>
      <c r="AF8473">
        <v>0.48185193705156298</v>
      </c>
      <c r="AG8473">
        <v>0.80674443595273604</v>
      </c>
      <c r="AH8473">
        <v>-2.7558716111599399</v>
      </c>
      <c r="AI8473">
        <v>0.67042866055193195</v>
      </c>
      <c r="AJ8473">
        <v>0.84166368640718703</v>
      </c>
      <c r="AK8473">
        <v>1.16242745769135</v>
      </c>
    </row>
    <row r="8474" spans="1:37" x14ac:dyDescent="0.2">
      <c r="A8474" t="s">
        <v>26850</v>
      </c>
      <c r="B8474">
        <v>140601952</v>
      </c>
      <c r="C8474">
        <v>140602103</v>
      </c>
      <c r="D8474">
        <v>152</v>
      </c>
      <c r="E8474" t="s">
        <v>28179</v>
      </c>
      <c r="F8474">
        <v>1</v>
      </c>
      <c r="G8474" t="s">
        <v>28180</v>
      </c>
      <c r="H8474" t="s">
        <v>36793</v>
      </c>
      <c r="I8474">
        <v>8</v>
      </c>
      <c r="J8474">
        <v>140572902</v>
      </c>
      <c r="K8474">
        <v>140605888</v>
      </c>
      <c r="L8474">
        <v>32987</v>
      </c>
      <c r="M8474">
        <v>2</v>
      </c>
      <c r="N8474">
        <v>27161</v>
      </c>
      <c r="O8474" t="s">
        <v>28181</v>
      </c>
      <c r="P8474">
        <v>3785</v>
      </c>
      <c r="Q8474" t="s">
        <v>28182</v>
      </c>
      <c r="R8474" t="s">
        <v>28183</v>
      </c>
      <c r="S8474" t="s">
        <v>36794</v>
      </c>
      <c r="T8474">
        <v>0.81552205059223704</v>
      </c>
      <c r="U8474">
        <v>1</v>
      </c>
      <c r="V8474">
        <v>0.72450785313241495</v>
      </c>
      <c r="W8474">
        <v>0.787510172938932</v>
      </c>
      <c r="X8474">
        <v>0.95159051474143896</v>
      </c>
      <c r="Y8474">
        <v>-0.79062859991323098</v>
      </c>
      <c r="Z8474">
        <v>0.91643690722387905</v>
      </c>
      <c r="AA8474">
        <v>0.99919698600769702</v>
      </c>
      <c r="AB8474">
        <v>-0.12936198869830901</v>
      </c>
      <c r="AC8474">
        <v>0.90911937612765703</v>
      </c>
      <c r="AD8474">
        <v>0.94068432309766403</v>
      </c>
      <c r="AE8474">
        <v>-1.1257948391735999</v>
      </c>
      <c r="AF8474">
        <v>0.65185476709410495</v>
      </c>
      <c r="AG8474">
        <v>0.80799183805219899</v>
      </c>
      <c r="AH8474">
        <v>1.48520431332352</v>
      </c>
      <c r="AI8474">
        <v>0.72005566671916099</v>
      </c>
      <c r="AJ8474">
        <v>0.88551770304185196</v>
      </c>
      <c r="AK8474">
        <v>-0.27751355085825202</v>
      </c>
    </row>
    <row r="8475" spans="1:37" x14ac:dyDescent="0.2">
      <c r="A8475" t="s">
        <v>26850</v>
      </c>
      <c r="B8475">
        <v>140759246</v>
      </c>
      <c r="C8475">
        <v>140759496</v>
      </c>
      <c r="D8475">
        <v>251</v>
      </c>
      <c r="E8475" t="s">
        <v>28184</v>
      </c>
      <c r="F8475">
        <v>1</v>
      </c>
      <c r="G8475" t="s">
        <v>28185</v>
      </c>
      <c r="H8475" t="s">
        <v>36795</v>
      </c>
      <c r="I8475">
        <v>8</v>
      </c>
      <c r="J8475">
        <v>140750203</v>
      </c>
      <c r="K8475">
        <v>140764260</v>
      </c>
      <c r="L8475">
        <v>14058</v>
      </c>
      <c r="M8475">
        <v>2</v>
      </c>
      <c r="N8475">
        <v>5747</v>
      </c>
      <c r="O8475" t="s">
        <v>28186</v>
      </c>
      <c r="P8475">
        <v>4764</v>
      </c>
      <c r="Q8475" t="s">
        <v>28187</v>
      </c>
      <c r="R8475" t="s">
        <v>28188</v>
      </c>
      <c r="S8475" t="s">
        <v>36796</v>
      </c>
      <c r="T8475">
        <v>0.17308923567461099</v>
      </c>
      <c r="U8475">
        <v>0.603102917160658</v>
      </c>
      <c r="V8475">
        <v>-23.493724395451199</v>
      </c>
      <c r="W8475">
        <v>0.20525741147413201</v>
      </c>
      <c r="X8475">
        <v>0.704072456322962</v>
      </c>
      <c r="Y8475">
        <v>-23.362479873805398</v>
      </c>
      <c r="Z8475">
        <v>5.50355599158565E-2</v>
      </c>
      <c r="AA8475">
        <v>0.72610664078822296</v>
      </c>
      <c r="AB8475">
        <v>-23.493724395451199</v>
      </c>
      <c r="AC8475">
        <v>7.0489011448141195E-2</v>
      </c>
      <c r="AD8475">
        <v>0.57684129297949804</v>
      </c>
      <c r="AE8475">
        <v>-23.362479873805398</v>
      </c>
      <c r="AF8475">
        <v>0.32549523997010099</v>
      </c>
      <c r="AG8475">
        <v>0.70473078222419605</v>
      </c>
      <c r="AH8475">
        <v>-22.564113833850499</v>
      </c>
      <c r="AI8475">
        <v>0.35038410267202102</v>
      </c>
      <c r="AJ8475">
        <v>0.78121606160956403</v>
      </c>
      <c r="AK8475">
        <v>-22.493724517591499</v>
      </c>
    </row>
    <row r="8476" spans="1:37" x14ac:dyDescent="0.2">
      <c r="A8476" t="s">
        <v>26850</v>
      </c>
      <c r="B8476">
        <v>141076896</v>
      </c>
      <c r="C8476">
        <v>141077048</v>
      </c>
      <c r="D8476">
        <v>153</v>
      </c>
      <c r="E8476" t="s">
        <v>28189</v>
      </c>
      <c r="F8476">
        <v>9</v>
      </c>
      <c r="G8476" t="s">
        <v>28190</v>
      </c>
      <c r="H8476" t="s">
        <v>31000</v>
      </c>
      <c r="I8476">
        <v>8</v>
      </c>
      <c r="J8476">
        <v>141059332</v>
      </c>
      <c r="K8476">
        <v>141060468</v>
      </c>
      <c r="L8476">
        <v>1137</v>
      </c>
      <c r="M8476">
        <v>1</v>
      </c>
      <c r="N8476">
        <v>105375784</v>
      </c>
      <c r="O8476" t="s">
        <v>28191</v>
      </c>
      <c r="P8476">
        <v>17564</v>
      </c>
      <c r="Q8476" t="s">
        <v>40</v>
      </c>
      <c r="R8476" t="s">
        <v>28192</v>
      </c>
      <c r="S8476" t="s">
        <v>36797</v>
      </c>
      <c r="T8476">
        <v>0.56354823081344896</v>
      </c>
      <c r="U8476">
        <v>0.81214233890638399</v>
      </c>
      <c r="V8476">
        <v>-2.5586437227550598</v>
      </c>
      <c r="W8476">
        <v>0.69201225521665499</v>
      </c>
      <c r="X8476">
        <v>0.95159051474143896</v>
      </c>
      <c r="Y8476">
        <v>-0.59152887214656202</v>
      </c>
      <c r="Z8476">
        <v>0.48462788743282897</v>
      </c>
      <c r="AA8476">
        <v>0.84435025072159198</v>
      </c>
      <c r="AB8476">
        <v>-1.8781376836125501</v>
      </c>
      <c r="AC8476">
        <v>0.63966253792798</v>
      </c>
      <c r="AD8476">
        <v>0.87989882095915395</v>
      </c>
      <c r="AE8476">
        <v>-0.236963959129212</v>
      </c>
      <c r="AF8476">
        <v>0.68997179462344205</v>
      </c>
      <c r="AG8476">
        <v>0.83846513202101103</v>
      </c>
      <c r="AH8476">
        <v>-2.0550882055216602</v>
      </c>
      <c r="AI8476">
        <v>0.78546927494779295</v>
      </c>
      <c r="AJ8476">
        <v>0.92808185275216604</v>
      </c>
      <c r="AK8476">
        <v>-0.61317644555204198</v>
      </c>
    </row>
    <row r="8477" spans="1:37" x14ac:dyDescent="0.2">
      <c r="A8477" t="s">
        <v>26850</v>
      </c>
      <c r="B8477">
        <v>141077048</v>
      </c>
      <c r="C8477">
        <v>141077200</v>
      </c>
      <c r="D8477">
        <v>153</v>
      </c>
      <c r="E8477" t="s">
        <v>28193</v>
      </c>
      <c r="F8477">
        <v>2</v>
      </c>
      <c r="G8477" t="s">
        <v>28194</v>
      </c>
      <c r="H8477" t="s">
        <v>31000</v>
      </c>
      <c r="I8477">
        <v>8</v>
      </c>
      <c r="J8477">
        <v>141059332</v>
      </c>
      <c r="K8477">
        <v>141060468</v>
      </c>
      <c r="L8477">
        <v>1137</v>
      </c>
      <c r="M8477">
        <v>1</v>
      </c>
      <c r="N8477">
        <v>105375784</v>
      </c>
      <c r="O8477" t="s">
        <v>28191</v>
      </c>
      <c r="P8477">
        <v>17716</v>
      </c>
      <c r="Q8477" t="s">
        <v>40</v>
      </c>
      <c r="R8477" t="s">
        <v>28192</v>
      </c>
      <c r="S8477" t="s">
        <v>36797</v>
      </c>
      <c r="T8477">
        <v>0.56354823081344896</v>
      </c>
      <c r="U8477">
        <v>0.81214233890638399</v>
      </c>
      <c r="V8477">
        <v>-2.4722480694465601</v>
      </c>
      <c r="W8477">
        <v>0.69201225521665499</v>
      </c>
      <c r="X8477">
        <v>0.95159051474143896</v>
      </c>
      <c r="Y8477">
        <v>-0.45109199340956302</v>
      </c>
      <c r="Z8477">
        <v>0.48462788743282897</v>
      </c>
      <c r="AA8477">
        <v>0.84435025072159198</v>
      </c>
      <c r="AB8477">
        <v>-1.7917420303040399</v>
      </c>
      <c r="AC8477">
        <v>0.63966253792798</v>
      </c>
      <c r="AD8477">
        <v>0.87989882095915395</v>
      </c>
      <c r="AE8477">
        <v>-9.6527080392213901E-2</v>
      </c>
      <c r="AF8477">
        <v>0.68997179462344205</v>
      </c>
      <c r="AG8477">
        <v>0.83846513202101103</v>
      </c>
      <c r="AH8477">
        <v>-1.99128154334212</v>
      </c>
      <c r="AI8477">
        <v>0.78546927494779295</v>
      </c>
      <c r="AJ8477">
        <v>0.92808185275216604</v>
      </c>
      <c r="AK8477">
        <v>-0.53911775922105698</v>
      </c>
    </row>
    <row r="8478" spans="1:37" x14ac:dyDescent="0.2">
      <c r="A8478" t="s">
        <v>26850</v>
      </c>
      <c r="B8478">
        <v>141118524</v>
      </c>
      <c r="C8478">
        <v>141118684</v>
      </c>
      <c r="D8478">
        <v>161</v>
      </c>
      <c r="E8478" t="s">
        <v>28195</v>
      </c>
      <c r="F8478">
        <v>1</v>
      </c>
      <c r="G8478" t="s">
        <v>28196</v>
      </c>
      <c r="H8478" t="s">
        <v>30999</v>
      </c>
      <c r="I8478">
        <v>8</v>
      </c>
      <c r="J8478">
        <v>141117278</v>
      </c>
      <c r="K8478">
        <v>141141276</v>
      </c>
      <c r="L8478">
        <v>23999</v>
      </c>
      <c r="M8478">
        <v>1</v>
      </c>
      <c r="N8478">
        <v>22898</v>
      </c>
      <c r="O8478" t="s">
        <v>28197</v>
      </c>
      <c r="P8478">
        <v>1246</v>
      </c>
      <c r="Q8478" t="s">
        <v>28198</v>
      </c>
      <c r="R8478" t="s">
        <v>28199</v>
      </c>
      <c r="S8478" t="s">
        <v>36798</v>
      </c>
      <c r="T8478">
        <v>1</v>
      </c>
      <c r="U8478">
        <v>1</v>
      </c>
      <c r="V8478">
        <v>-1.7183960907698399</v>
      </c>
      <c r="W8478">
        <v>0.89107655920673101</v>
      </c>
      <c r="X8478">
        <v>0.95159051474143896</v>
      </c>
      <c r="Y8478">
        <v>2.06441975956725</v>
      </c>
      <c r="Z8478">
        <v>0.65379035313853895</v>
      </c>
      <c r="AA8478">
        <v>0.84521697243271998</v>
      </c>
      <c r="AB8478">
        <v>-2.6818696747805801</v>
      </c>
      <c r="AC8478">
        <v>0.75388744886274095</v>
      </c>
      <c r="AD8478">
        <v>0.87989882095915395</v>
      </c>
      <c r="AE8478">
        <v>1.0644199158413199</v>
      </c>
      <c r="AF8478">
        <v>0.64997455747578503</v>
      </c>
      <c r="AG8478">
        <v>0.80674443595273604</v>
      </c>
      <c r="AH8478">
        <v>-0.78878557493530599</v>
      </c>
      <c r="AI8478">
        <v>0.56157887380500204</v>
      </c>
      <c r="AJ8478">
        <v>0.78121606160956403</v>
      </c>
      <c r="AK8478">
        <v>2.93317468632489</v>
      </c>
    </row>
    <row r="8479" spans="1:37" x14ac:dyDescent="0.2">
      <c r="A8479" t="s">
        <v>26850</v>
      </c>
      <c r="B8479">
        <v>141134907</v>
      </c>
      <c r="C8479">
        <v>141135077</v>
      </c>
      <c r="D8479">
        <v>171</v>
      </c>
      <c r="E8479" t="s">
        <v>28200</v>
      </c>
      <c r="F8479">
        <v>9</v>
      </c>
      <c r="G8479" t="s">
        <v>28201</v>
      </c>
      <c r="H8479" t="s">
        <v>30999</v>
      </c>
      <c r="I8479">
        <v>8</v>
      </c>
      <c r="J8479">
        <v>141136626</v>
      </c>
      <c r="K8479">
        <v>141195511</v>
      </c>
      <c r="L8479">
        <v>58886</v>
      </c>
      <c r="M8479">
        <v>1</v>
      </c>
      <c r="N8479">
        <v>22898</v>
      </c>
      <c r="O8479" t="s">
        <v>28202</v>
      </c>
      <c r="P8479">
        <v>-1549</v>
      </c>
      <c r="Q8479" t="s">
        <v>28198</v>
      </c>
      <c r="R8479" t="s">
        <v>28199</v>
      </c>
      <c r="S8479" t="s">
        <v>36798</v>
      </c>
      <c r="T8479">
        <v>0.152084254673993</v>
      </c>
      <c r="U8479">
        <v>0.603102917160658</v>
      </c>
      <c r="V8479">
        <v>24.095645520201799</v>
      </c>
      <c r="W8479">
        <v>0.89107655920673101</v>
      </c>
      <c r="X8479">
        <v>0.95159051474143896</v>
      </c>
      <c r="Y8479">
        <v>2.27366595362514</v>
      </c>
      <c r="Z8479">
        <v>0.306975110376564</v>
      </c>
      <c r="AA8479">
        <v>0.72610664078822296</v>
      </c>
      <c r="AB8479">
        <v>23.132171472678401</v>
      </c>
      <c r="AC8479">
        <v>0.75388744886274095</v>
      </c>
      <c r="AD8479">
        <v>0.87989882095915395</v>
      </c>
      <c r="AE8479">
        <v>1.27366604921561</v>
      </c>
      <c r="AF8479">
        <v>4.6407610929182198E-2</v>
      </c>
      <c r="AG8479">
        <v>0.476038960109122</v>
      </c>
      <c r="AH8479">
        <v>24.095645520201799</v>
      </c>
      <c r="AI8479">
        <v>0.56157887380500204</v>
      </c>
      <c r="AJ8479">
        <v>0.78121606160956403</v>
      </c>
      <c r="AK8479">
        <v>3.1424210385063698</v>
      </c>
    </row>
    <row r="8480" spans="1:37" x14ac:dyDescent="0.2">
      <c r="A8480" t="s">
        <v>26850</v>
      </c>
      <c r="B8480">
        <v>141135077</v>
      </c>
      <c r="C8480">
        <v>141135247</v>
      </c>
      <c r="D8480">
        <v>171</v>
      </c>
      <c r="E8480" t="s">
        <v>28203</v>
      </c>
      <c r="F8480">
        <v>6</v>
      </c>
      <c r="G8480" t="s">
        <v>28204</v>
      </c>
      <c r="H8480" t="s">
        <v>30999</v>
      </c>
      <c r="I8480">
        <v>8</v>
      </c>
      <c r="J8480">
        <v>141136626</v>
      </c>
      <c r="K8480">
        <v>141195511</v>
      </c>
      <c r="L8480">
        <v>58886</v>
      </c>
      <c r="M8480">
        <v>1</v>
      </c>
      <c r="N8480">
        <v>22898</v>
      </c>
      <c r="O8480" t="s">
        <v>28202</v>
      </c>
      <c r="P8480">
        <v>-1379</v>
      </c>
      <c r="Q8480" t="s">
        <v>28198</v>
      </c>
      <c r="R8480" t="s">
        <v>28199</v>
      </c>
      <c r="S8480" t="s">
        <v>36798</v>
      </c>
      <c r="T8480">
        <v>0.152084254673993</v>
      </c>
      <c r="U8480">
        <v>0.603102917160658</v>
      </c>
      <c r="V8480">
        <v>24.2761714279203</v>
      </c>
      <c r="W8480">
        <v>0.89107655920673101</v>
      </c>
      <c r="X8480">
        <v>0.95159051474143896</v>
      </c>
      <c r="Y8480">
        <v>2.4960583613058001</v>
      </c>
      <c r="Z8480">
        <v>0.306975110376564</v>
      </c>
      <c r="AA8480">
        <v>0.72610664078822296</v>
      </c>
      <c r="AB8480">
        <v>23.312697371404798</v>
      </c>
      <c r="AC8480">
        <v>0.75388744886274095</v>
      </c>
      <c r="AD8480">
        <v>0.87989882095915395</v>
      </c>
      <c r="AE8480">
        <v>1.4960584432405</v>
      </c>
      <c r="AF8480">
        <v>4.6407610929182198E-2</v>
      </c>
      <c r="AG8480">
        <v>0.476038960109122</v>
      </c>
      <c r="AH8480">
        <v>24.2761714279203</v>
      </c>
      <c r="AI8480">
        <v>0.56157887380500204</v>
      </c>
      <c r="AJ8480">
        <v>0.78121606160956403</v>
      </c>
      <c r="AK8480">
        <v>3.36481344618704</v>
      </c>
    </row>
    <row r="8481" spans="1:37" x14ac:dyDescent="0.2">
      <c r="A8481" t="s">
        <v>26850</v>
      </c>
      <c r="B8481">
        <v>141186001</v>
      </c>
      <c r="C8481">
        <v>141186147</v>
      </c>
      <c r="D8481">
        <v>147</v>
      </c>
      <c r="E8481" t="s">
        <v>28205</v>
      </c>
      <c r="F8481">
        <v>3</v>
      </c>
      <c r="G8481" t="s">
        <v>28206</v>
      </c>
      <c r="H8481" t="s">
        <v>30999</v>
      </c>
      <c r="I8481">
        <v>8</v>
      </c>
      <c r="J8481">
        <v>141184488</v>
      </c>
      <c r="K8481">
        <v>141195807</v>
      </c>
      <c r="L8481">
        <v>11320</v>
      </c>
      <c r="M8481">
        <v>1</v>
      </c>
      <c r="N8481">
        <v>22898</v>
      </c>
      <c r="O8481" t="s">
        <v>28207</v>
      </c>
      <c r="P8481">
        <v>1513</v>
      </c>
      <c r="Q8481" t="s">
        <v>28198</v>
      </c>
      <c r="R8481" t="s">
        <v>28199</v>
      </c>
      <c r="S8481" t="s">
        <v>36798</v>
      </c>
      <c r="T8481">
        <v>0.32911398597860803</v>
      </c>
      <c r="U8481">
        <v>0.603102917160658</v>
      </c>
      <c r="V8481">
        <v>23.773323606139201</v>
      </c>
      <c r="W8481">
        <v>0.123414495547065</v>
      </c>
      <c r="X8481">
        <v>0.704072456322962</v>
      </c>
      <c r="Y8481">
        <v>25.156515920815998</v>
      </c>
      <c r="Z8481">
        <v>0.306975110376564</v>
      </c>
      <c r="AA8481">
        <v>0.72610664078822296</v>
      </c>
      <c r="AB8481">
        <v>22.982108192134302</v>
      </c>
      <c r="AC8481">
        <v>0.17695932866387601</v>
      </c>
      <c r="AD8481">
        <v>0.68253123924728298</v>
      </c>
      <c r="AE8481">
        <v>24.228523365380699</v>
      </c>
      <c r="AF8481">
        <v>0.61410715005536498</v>
      </c>
      <c r="AG8481">
        <v>0.80674443595273604</v>
      </c>
      <c r="AH8481">
        <v>3.9791304576807698</v>
      </c>
      <c r="AI8481">
        <v>0.170234813229591</v>
      </c>
      <c r="AJ8481">
        <v>0.78121606160956403</v>
      </c>
      <c r="AK8481">
        <v>5.4327120209077302</v>
      </c>
    </row>
    <row r="8482" spans="1:37" x14ac:dyDescent="0.2">
      <c r="A8482" t="s">
        <v>26850</v>
      </c>
      <c r="B8482">
        <v>141186147</v>
      </c>
      <c r="C8482">
        <v>141186293</v>
      </c>
      <c r="D8482">
        <v>147</v>
      </c>
      <c r="E8482" t="s">
        <v>28208</v>
      </c>
      <c r="F8482">
        <v>1</v>
      </c>
      <c r="G8482" t="s">
        <v>28209</v>
      </c>
      <c r="H8482" t="s">
        <v>30999</v>
      </c>
      <c r="I8482">
        <v>8</v>
      </c>
      <c r="J8482">
        <v>141184488</v>
      </c>
      <c r="K8482">
        <v>141195807</v>
      </c>
      <c r="L8482">
        <v>11320</v>
      </c>
      <c r="M8482">
        <v>1</v>
      </c>
      <c r="N8482">
        <v>22898</v>
      </c>
      <c r="O8482" t="s">
        <v>28207</v>
      </c>
      <c r="P8482">
        <v>1659</v>
      </c>
      <c r="Q8482" t="s">
        <v>28198</v>
      </c>
      <c r="R8482" t="s">
        <v>28199</v>
      </c>
      <c r="S8482" t="s">
        <v>36798</v>
      </c>
      <c r="T8482">
        <v>0.32911398597860803</v>
      </c>
      <c r="U8482">
        <v>0.603102917160658</v>
      </c>
      <c r="V8482">
        <v>23.773323606139201</v>
      </c>
      <c r="W8482">
        <v>0.123414495547065</v>
      </c>
      <c r="X8482">
        <v>0.704072456322962</v>
      </c>
      <c r="Y8482">
        <v>25.156515920815998</v>
      </c>
      <c r="Z8482">
        <v>0.306975110376564</v>
      </c>
      <c r="AA8482">
        <v>0.72610664078822296</v>
      </c>
      <c r="AB8482">
        <v>22.982108192134302</v>
      </c>
      <c r="AC8482">
        <v>0.17695932866387601</v>
      </c>
      <c r="AD8482">
        <v>0.68253123924728298</v>
      </c>
      <c r="AE8482">
        <v>24.228523365380699</v>
      </c>
      <c r="AF8482">
        <v>0.61410715005536498</v>
      </c>
      <c r="AG8482">
        <v>0.80674443595273604</v>
      </c>
      <c r="AH8482">
        <v>3.9791304576807698</v>
      </c>
      <c r="AI8482">
        <v>0.170234813229591</v>
      </c>
      <c r="AJ8482">
        <v>0.78121606160956403</v>
      </c>
      <c r="AK8482">
        <v>5.4327120209077302</v>
      </c>
    </row>
    <row r="8483" spans="1:37" x14ac:dyDescent="0.2">
      <c r="A8483" t="s">
        <v>26850</v>
      </c>
      <c r="B8483">
        <v>141278150</v>
      </c>
      <c r="C8483">
        <v>141278311</v>
      </c>
      <c r="D8483">
        <v>162</v>
      </c>
      <c r="E8483" t="s">
        <v>28210</v>
      </c>
      <c r="F8483">
        <v>4</v>
      </c>
      <c r="G8483" t="s">
        <v>28211</v>
      </c>
      <c r="H8483" t="s">
        <v>36799</v>
      </c>
      <c r="I8483">
        <v>8</v>
      </c>
      <c r="J8483">
        <v>141254565</v>
      </c>
      <c r="K8483">
        <v>141256817</v>
      </c>
      <c r="L8483">
        <v>2253</v>
      </c>
      <c r="M8483">
        <v>1</v>
      </c>
      <c r="N8483">
        <v>105375787</v>
      </c>
      <c r="O8483" t="s">
        <v>28212</v>
      </c>
      <c r="P8483">
        <v>23585</v>
      </c>
      <c r="Q8483" t="s">
        <v>28213</v>
      </c>
      <c r="R8483" t="s">
        <v>28214</v>
      </c>
      <c r="S8483" t="s">
        <v>36800</v>
      </c>
      <c r="T8483">
        <v>0.32911398597860803</v>
      </c>
      <c r="U8483">
        <v>0.603102917160658</v>
      </c>
      <c r="V8483">
        <v>24.862754516405399</v>
      </c>
      <c r="W8483">
        <v>0.38920677604595899</v>
      </c>
      <c r="X8483">
        <v>0.704072456322962</v>
      </c>
      <c r="Y8483">
        <v>-24.661120662328798</v>
      </c>
      <c r="Z8483">
        <v>0.306975110376564</v>
      </c>
      <c r="AA8483">
        <v>0.72610664078822296</v>
      </c>
      <c r="AB8483">
        <v>24.627936989433501</v>
      </c>
      <c r="AC8483">
        <v>0.71753805159658501</v>
      </c>
      <c r="AD8483">
        <v>0.87989882095915395</v>
      </c>
      <c r="AE8483">
        <v>-1.3301909118200199</v>
      </c>
      <c r="AF8483">
        <v>0.61410715005536498</v>
      </c>
      <c r="AG8483">
        <v>0.80674443595273604</v>
      </c>
      <c r="AH8483">
        <v>1.6058253401441001</v>
      </c>
      <c r="AI8483">
        <v>0.35038410267202102</v>
      </c>
      <c r="AJ8483">
        <v>0.78121606160956403</v>
      </c>
      <c r="AK8483">
        <v>-24.521021789797299</v>
      </c>
    </row>
    <row r="8484" spans="1:37" x14ac:dyDescent="0.2">
      <c r="A8484" t="s">
        <v>26850</v>
      </c>
      <c r="B8484">
        <v>141278311</v>
      </c>
      <c r="C8484">
        <v>141278472</v>
      </c>
      <c r="D8484">
        <v>162</v>
      </c>
      <c r="E8484" t="s">
        <v>28215</v>
      </c>
      <c r="F8484">
        <v>11</v>
      </c>
      <c r="G8484" t="s">
        <v>28216</v>
      </c>
      <c r="H8484" t="s">
        <v>36799</v>
      </c>
      <c r="I8484">
        <v>8</v>
      </c>
      <c r="J8484">
        <v>141254565</v>
      </c>
      <c r="K8484">
        <v>141256817</v>
      </c>
      <c r="L8484">
        <v>2253</v>
      </c>
      <c r="M8484">
        <v>1</v>
      </c>
      <c r="N8484">
        <v>105375787</v>
      </c>
      <c r="O8484" t="s">
        <v>28212</v>
      </c>
      <c r="P8484">
        <v>23746</v>
      </c>
      <c r="Q8484" t="s">
        <v>28213</v>
      </c>
      <c r="R8484" t="s">
        <v>28214</v>
      </c>
      <c r="S8484" t="s">
        <v>36800</v>
      </c>
      <c r="T8484">
        <v>0.32911398597860803</v>
      </c>
      <c r="U8484">
        <v>0.603102917160658</v>
      </c>
      <c r="V8484">
        <v>24.862754516405399</v>
      </c>
      <c r="W8484">
        <v>0.38920677604595899</v>
      </c>
      <c r="X8484">
        <v>0.704072456322962</v>
      </c>
      <c r="Y8484">
        <v>-24.661120662328798</v>
      </c>
      <c r="Z8484">
        <v>0.306975110376564</v>
      </c>
      <c r="AA8484">
        <v>0.72610664078822296</v>
      </c>
      <c r="AB8484">
        <v>24.627936989433501</v>
      </c>
      <c r="AC8484">
        <v>0.71753805159658501</v>
      </c>
      <c r="AD8484">
        <v>0.87989882095915395</v>
      </c>
      <c r="AE8484">
        <v>-1.3301909118200199</v>
      </c>
      <c r="AF8484">
        <v>0.61410715005536498</v>
      </c>
      <c r="AG8484">
        <v>0.80674443595273604</v>
      </c>
      <c r="AH8484">
        <v>1.6058253401441001</v>
      </c>
      <c r="AI8484">
        <v>0.35038410267202102</v>
      </c>
      <c r="AJ8484">
        <v>0.78121606160956403</v>
      </c>
      <c r="AK8484">
        <v>-24.521021789797299</v>
      </c>
    </row>
    <row r="8485" spans="1:37" x14ac:dyDescent="0.2">
      <c r="A8485" t="s">
        <v>26850</v>
      </c>
      <c r="B8485">
        <v>141278472</v>
      </c>
      <c r="C8485">
        <v>141278633</v>
      </c>
      <c r="D8485">
        <v>162</v>
      </c>
      <c r="E8485" t="s">
        <v>28217</v>
      </c>
      <c r="F8485">
        <v>8</v>
      </c>
      <c r="G8485" t="s">
        <v>28218</v>
      </c>
      <c r="H8485" t="s">
        <v>36801</v>
      </c>
      <c r="I8485">
        <v>8</v>
      </c>
      <c r="J8485">
        <v>141254565</v>
      </c>
      <c r="K8485">
        <v>141256817</v>
      </c>
      <c r="L8485">
        <v>2253</v>
      </c>
      <c r="M8485">
        <v>1</v>
      </c>
      <c r="N8485">
        <v>105375787</v>
      </c>
      <c r="O8485" t="s">
        <v>28212</v>
      </c>
      <c r="P8485">
        <v>23907</v>
      </c>
      <c r="Q8485" t="s">
        <v>28213</v>
      </c>
      <c r="R8485" t="s">
        <v>28214</v>
      </c>
      <c r="S8485" t="s">
        <v>36800</v>
      </c>
      <c r="T8485">
        <v>0.32911398597860803</v>
      </c>
      <c r="U8485">
        <v>0.603102917160658</v>
      </c>
      <c r="V8485">
        <v>24.475731407845998</v>
      </c>
      <c r="W8485">
        <v>0.38920677604595899</v>
      </c>
      <c r="X8485">
        <v>0.704072456322962</v>
      </c>
      <c r="Y8485">
        <v>-24.274097555951801</v>
      </c>
      <c r="Z8485">
        <v>0.306975110376564</v>
      </c>
      <c r="AA8485">
        <v>0.72610664078822296</v>
      </c>
      <c r="AB8485">
        <v>24.027908449875799</v>
      </c>
      <c r="AC8485">
        <v>0.71753805159658501</v>
      </c>
      <c r="AD8485">
        <v>0.87989882095915395</v>
      </c>
      <c r="AE8485">
        <v>-1.94316766871269</v>
      </c>
      <c r="AF8485">
        <v>0.61410715005536498</v>
      </c>
      <c r="AG8485">
        <v>0.80674443595273604</v>
      </c>
      <c r="AH8485">
        <v>2.2188020876579699</v>
      </c>
      <c r="AI8485">
        <v>0.35038410267202102</v>
      </c>
      <c r="AJ8485">
        <v>0.78121606160956403</v>
      </c>
      <c r="AK8485">
        <v>-23.9209932524473</v>
      </c>
    </row>
    <row r="8486" spans="1:37" x14ac:dyDescent="0.2">
      <c r="A8486" t="s">
        <v>26850</v>
      </c>
      <c r="B8486">
        <v>141306116</v>
      </c>
      <c r="C8486">
        <v>141306283</v>
      </c>
      <c r="D8486">
        <v>168</v>
      </c>
      <c r="E8486" t="s">
        <v>28219</v>
      </c>
      <c r="F8486">
        <v>6</v>
      </c>
      <c r="G8486" t="s">
        <v>28220</v>
      </c>
      <c r="H8486" t="s">
        <v>31032</v>
      </c>
      <c r="I8486">
        <v>8</v>
      </c>
      <c r="J8486">
        <v>141207174</v>
      </c>
      <c r="K8486">
        <v>141308288</v>
      </c>
      <c r="L8486">
        <v>101115</v>
      </c>
      <c r="M8486">
        <v>2</v>
      </c>
      <c r="N8486">
        <v>57210</v>
      </c>
      <c r="O8486" t="s">
        <v>28221</v>
      </c>
      <c r="P8486">
        <v>2005</v>
      </c>
      <c r="Q8486" t="s">
        <v>28222</v>
      </c>
      <c r="R8486" t="s">
        <v>28223</v>
      </c>
      <c r="S8486" t="s">
        <v>36802</v>
      </c>
      <c r="T8486">
        <v>0.32911398597860803</v>
      </c>
      <c r="U8486">
        <v>0.603102917160658</v>
      </c>
      <c r="V8486">
        <v>22.773323706760799</v>
      </c>
      <c r="W8486">
        <v>0.29261482077562401</v>
      </c>
      <c r="X8486">
        <v>0.704072456322962</v>
      </c>
      <c r="Y8486">
        <v>22.847324278142398</v>
      </c>
      <c r="Z8486">
        <v>0.48464167878831399</v>
      </c>
      <c r="AA8486">
        <v>0.84435025072159198</v>
      </c>
      <c r="AB8486">
        <v>21.8098497739668</v>
      </c>
      <c r="AC8486">
        <v>0.45677901822897599</v>
      </c>
      <c r="AD8486">
        <v>0.82872126865393902</v>
      </c>
      <c r="AE8486">
        <v>21.8473244693234</v>
      </c>
      <c r="AF8486">
        <v>0.16793847098801201</v>
      </c>
      <c r="AG8486">
        <v>0.68151250837662902</v>
      </c>
      <c r="AH8486">
        <v>22.773323706760799</v>
      </c>
      <c r="AI8486">
        <v>0.14667288820271701</v>
      </c>
      <c r="AJ8486">
        <v>0.78121606160956403</v>
      </c>
      <c r="AK8486">
        <v>22.847324278142398</v>
      </c>
    </row>
    <row r="8487" spans="1:37" x14ac:dyDescent="0.2">
      <c r="A8487" t="s">
        <v>26850</v>
      </c>
      <c r="B8487">
        <v>141307832</v>
      </c>
      <c r="C8487">
        <v>141308027</v>
      </c>
      <c r="D8487">
        <v>196</v>
      </c>
      <c r="E8487" t="s">
        <v>28224</v>
      </c>
      <c r="F8487">
        <v>13</v>
      </c>
      <c r="G8487" t="s">
        <v>28225</v>
      </c>
      <c r="H8487" t="s">
        <v>30987</v>
      </c>
      <c r="I8487">
        <v>8</v>
      </c>
      <c r="J8487">
        <v>141207174</v>
      </c>
      <c r="K8487">
        <v>141308288</v>
      </c>
      <c r="L8487">
        <v>101115</v>
      </c>
      <c r="M8487">
        <v>2</v>
      </c>
      <c r="N8487">
        <v>57210</v>
      </c>
      <c r="O8487" t="s">
        <v>28221</v>
      </c>
      <c r="P8487">
        <v>261</v>
      </c>
      <c r="Q8487" t="s">
        <v>28222</v>
      </c>
      <c r="R8487" t="s">
        <v>28223</v>
      </c>
      <c r="S8487" t="s">
        <v>36802</v>
      </c>
      <c r="T8487">
        <v>1</v>
      </c>
      <c r="U8487">
        <v>1</v>
      </c>
      <c r="V8487">
        <v>-2.0610871483982498</v>
      </c>
      <c r="W8487">
        <v>0.38920677604595899</v>
      </c>
      <c r="X8487">
        <v>0.704072456322962</v>
      </c>
      <c r="Y8487">
        <v>-23.494241727170198</v>
      </c>
      <c r="Z8487">
        <v>0.65379035313853895</v>
      </c>
      <c r="AA8487">
        <v>0.84521697243271998</v>
      </c>
      <c r="AB8487">
        <v>-3.0245608304292699</v>
      </c>
      <c r="AC8487">
        <v>0.71753805159658501</v>
      </c>
      <c r="AD8487">
        <v>0.87989882095915395</v>
      </c>
      <c r="AE8487">
        <v>-2.8558416256096302</v>
      </c>
      <c r="AF8487">
        <v>0.64997455747578503</v>
      </c>
      <c r="AG8487">
        <v>0.80674443595273604</v>
      </c>
      <c r="AH8487">
        <v>-1.13147657715193</v>
      </c>
      <c r="AI8487">
        <v>0.35038410267202102</v>
      </c>
      <c r="AJ8487">
        <v>0.78121606160956403</v>
      </c>
      <c r="AK8487">
        <v>-22.922060158879201</v>
      </c>
    </row>
    <row r="8488" spans="1:37" x14ac:dyDescent="0.2">
      <c r="A8488" t="s">
        <v>26850</v>
      </c>
      <c r="B8488">
        <v>141308690</v>
      </c>
      <c r="C8488">
        <v>141308902</v>
      </c>
      <c r="D8488">
        <v>213</v>
      </c>
      <c r="E8488" t="s">
        <v>28226</v>
      </c>
      <c r="F8488">
        <v>16</v>
      </c>
      <c r="G8488" t="s">
        <v>28227</v>
      </c>
      <c r="H8488" t="s">
        <v>30987</v>
      </c>
      <c r="I8488">
        <v>8</v>
      </c>
      <c r="J8488">
        <v>141218774</v>
      </c>
      <c r="K8488">
        <v>141308305</v>
      </c>
      <c r="L8488">
        <v>89532</v>
      </c>
      <c r="M8488">
        <v>2</v>
      </c>
      <c r="N8488">
        <v>57210</v>
      </c>
      <c r="O8488" t="s">
        <v>28228</v>
      </c>
      <c r="P8488">
        <v>-385</v>
      </c>
      <c r="Q8488" t="s">
        <v>28222</v>
      </c>
      <c r="R8488" t="s">
        <v>28223</v>
      </c>
      <c r="S8488" t="s">
        <v>36802</v>
      </c>
      <c r="T8488">
        <v>0.56354823081344896</v>
      </c>
      <c r="U8488">
        <v>0.81214233890638399</v>
      </c>
      <c r="V8488">
        <v>-1.2180480196221499</v>
      </c>
      <c r="W8488">
        <v>0.123414495547065</v>
      </c>
      <c r="X8488">
        <v>0.704072456322962</v>
      </c>
      <c r="Y8488">
        <v>24.373575218220498</v>
      </c>
      <c r="Z8488">
        <v>0.23404878042441499</v>
      </c>
      <c r="AA8488">
        <v>0.72610664078822296</v>
      </c>
      <c r="AB8488">
        <v>-2.18152201918722</v>
      </c>
      <c r="AC8488">
        <v>0.114586611961368</v>
      </c>
      <c r="AD8488">
        <v>0.68253123924728298</v>
      </c>
      <c r="AE8488">
        <v>24.577195844426299</v>
      </c>
      <c r="AF8488">
        <v>0.98343762640780896</v>
      </c>
      <c r="AG8488">
        <v>1</v>
      </c>
      <c r="AH8488">
        <v>-0.28843739844620497</v>
      </c>
      <c r="AI8488">
        <v>0.45687063064905098</v>
      </c>
      <c r="AJ8488">
        <v>0.78121606160956403</v>
      </c>
      <c r="AK8488">
        <v>0.76236503821149104</v>
      </c>
    </row>
    <row r="8489" spans="1:37" x14ac:dyDescent="0.2">
      <c r="A8489" t="s">
        <v>26850</v>
      </c>
      <c r="B8489">
        <v>141957120</v>
      </c>
      <c r="C8489">
        <v>141957271</v>
      </c>
      <c r="D8489">
        <v>152</v>
      </c>
      <c r="E8489" t="s">
        <v>28229</v>
      </c>
      <c r="F8489">
        <v>0</v>
      </c>
      <c r="G8489" t="s">
        <v>28230</v>
      </c>
      <c r="H8489" t="s">
        <v>31000</v>
      </c>
      <c r="I8489">
        <v>8</v>
      </c>
      <c r="J8489">
        <v>141786242</v>
      </c>
      <c r="K8489">
        <v>141786313</v>
      </c>
      <c r="L8489">
        <v>72</v>
      </c>
      <c r="M8489">
        <v>2</v>
      </c>
      <c r="N8489">
        <v>100302147</v>
      </c>
      <c r="O8489" t="s">
        <v>28231</v>
      </c>
      <c r="P8489">
        <v>-170807</v>
      </c>
      <c r="Q8489" t="s">
        <v>28232</v>
      </c>
      <c r="R8489" t="s">
        <v>28233</v>
      </c>
      <c r="S8489" t="s">
        <v>36803</v>
      </c>
      <c r="T8489">
        <v>1</v>
      </c>
      <c r="U8489">
        <v>1</v>
      </c>
      <c r="V8489">
        <v>-0.41499917900760902</v>
      </c>
      <c r="W8489">
        <v>0.20525741147413201</v>
      </c>
      <c r="X8489">
        <v>0.704072456322962</v>
      </c>
      <c r="Y8489">
        <v>-24.256721002763499</v>
      </c>
      <c r="Z8489">
        <v>0.65379035313853895</v>
      </c>
      <c r="AA8489">
        <v>0.84521697243271998</v>
      </c>
      <c r="AB8489">
        <v>-1.3784731602890099</v>
      </c>
      <c r="AC8489">
        <v>7.0489011448141195E-2</v>
      </c>
      <c r="AD8489">
        <v>0.57684129297949804</v>
      </c>
      <c r="AE8489">
        <v>-24.256721002763499</v>
      </c>
      <c r="AF8489">
        <v>0.64997455747578503</v>
      </c>
      <c r="AG8489">
        <v>0.80674443595273604</v>
      </c>
      <c r="AH8489">
        <v>0.51461139117436305</v>
      </c>
      <c r="AI8489">
        <v>0.35038410267202102</v>
      </c>
      <c r="AJ8489">
        <v>0.78121606160956403</v>
      </c>
      <c r="AK8489">
        <v>-23.387965595498301</v>
      </c>
    </row>
    <row r="8490" spans="1:37" x14ac:dyDescent="0.2">
      <c r="A8490" t="s">
        <v>26850</v>
      </c>
      <c r="B8490">
        <v>142129686</v>
      </c>
      <c r="C8490">
        <v>142129838</v>
      </c>
      <c r="D8490">
        <v>153</v>
      </c>
      <c r="E8490" t="s">
        <v>28234</v>
      </c>
      <c r="F8490">
        <v>3</v>
      </c>
      <c r="G8490" t="s">
        <v>28235</v>
      </c>
      <c r="H8490" t="s">
        <v>36804</v>
      </c>
      <c r="I8490">
        <v>8</v>
      </c>
      <c r="J8490">
        <v>142176339</v>
      </c>
      <c r="K8490">
        <v>142176418</v>
      </c>
      <c r="L8490">
        <v>80</v>
      </c>
      <c r="M8490">
        <v>1</v>
      </c>
      <c r="N8490">
        <v>100616268</v>
      </c>
      <c r="O8490" t="s">
        <v>28236</v>
      </c>
      <c r="P8490">
        <v>-46501</v>
      </c>
      <c r="Q8490" t="s">
        <v>28237</v>
      </c>
      <c r="R8490" t="s">
        <v>28238</v>
      </c>
      <c r="S8490" t="s">
        <v>36805</v>
      </c>
      <c r="T8490">
        <v>0.32911398597860803</v>
      </c>
      <c r="U8490">
        <v>0.603102917160658</v>
      </c>
      <c r="V8490">
        <v>25.2988536188764</v>
      </c>
      <c r="W8490">
        <v>0.38920677604595899</v>
      </c>
      <c r="X8490">
        <v>0.704072456322962</v>
      </c>
      <c r="Y8490">
        <v>-25.0972197629495</v>
      </c>
      <c r="Z8490">
        <v>0.48464167878831399</v>
      </c>
      <c r="AA8490">
        <v>0.84435025072159198</v>
      </c>
      <c r="AB8490">
        <v>24.335379528105101</v>
      </c>
      <c r="AC8490">
        <v>0.21073619169722799</v>
      </c>
      <c r="AD8490">
        <v>0.68253123924728298</v>
      </c>
      <c r="AE8490">
        <v>-25.0972197629495</v>
      </c>
      <c r="AF8490">
        <v>0.16793847098801201</v>
      </c>
      <c r="AG8490">
        <v>0.68151250837662902</v>
      </c>
      <c r="AH8490">
        <v>25.2988536188764</v>
      </c>
      <c r="AI8490">
        <v>0.52399907623471598</v>
      </c>
      <c r="AJ8490">
        <v>0.78121606160956403</v>
      </c>
      <c r="AK8490">
        <v>-24.228464329431201</v>
      </c>
    </row>
    <row r="8491" spans="1:37" x14ac:dyDescent="0.2">
      <c r="A8491" t="s">
        <v>26850</v>
      </c>
      <c r="B8491">
        <v>142129838</v>
      </c>
      <c r="C8491">
        <v>142129990</v>
      </c>
      <c r="D8491">
        <v>153</v>
      </c>
      <c r="E8491" t="s">
        <v>28239</v>
      </c>
      <c r="F8491">
        <v>11</v>
      </c>
      <c r="G8491" t="s">
        <v>28240</v>
      </c>
      <c r="H8491" t="s">
        <v>36804</v>
      </c>
      <c r="I8491">
        <v>8</v>
      </c>
      <c r="J8491">
        <v>142176339</v>
      </c>
      <c r="K8491">
        <v>142176418</v>
      </c>
      <c r="L8491">
        <v>80</v>
      </c>
      <c r="M8491">
        <v>1</v>
      </c>
      <c r="N8491">
        <v>100616268</v>
      </c>
      <c r="O8491" t="s">
        <v>28236</v>
      </c>
      <c r="P8491">
        <v>-46349</v>
      </c>
      <c r="Q8491" t="s">
        <v>28237</v>
      </c>
      <c r="R8491" t="s">
        <v>28238</v>
      </c>
      <c r="S8491" t="s">
        <v>36805</v>
      </c>
      <c r="T8491">
        <v>0.32911398597860803</v>
      </c>
      <c r="U8491">
        <v>0.603102917160658</v>
      </c>
      <c r="V8491">
        <v>23.9452167186301</v>
      </c>
      <c r="W8491">
        <v>0.38920677604595899</v>
      </c>
      <c r="X8491">
        <v>0.704072456322962</v>
      </c>
      <c r="Y8491">
        <v>-23.7435828708584</v>
      </c>
      <c r="Z8491">
        <v>0.48464167878831399</v>
      </c>
      <c r="AA8491">
        <v>0.84435025072159198</v>
      </c>
      <c r="AB8491">
        <v>22.981742679508699</v>
      </c>
      <c r="AC8491">
        <v>0.21073619169722799</v>
      </c>
      <c r="AD8491">
        <v>0.68253123924728298</v>
      </c>
      <c r="AE8491">
        <v>-23.7435828708584</v>
      </c>
      <c r="AF8491">
        <v>0.16793847098801201</v>
      </c>
      <c r="AG8491">
        <v>0.68151250837662902</v>
      </c>
      <c r="AH8491">
        <v>23.9452167186301</v>
      </c>
      <c r="AI8491">
        <v>0.52399907623471598</v>
      </c>
      <c r="AJ8491">
        <v>0.78121606160956403</v>
      </c>
      <c r="AK8491">
        <v>-22.8748274889901</v>
      </c>
    </row>
    <row r="8492" spans="1:37" x14ac:dyDescent="0.2">
      <c r="A8492" t="s">
        <v>26850</v>
      </c>
      <c r="B8492">
        <v>142129990</v>
      </c>
      <c r="C8492">
        <v>142130142</v>
      </c>
      <c r="D8492">
        <v>153</v>
      </c>
      <c r="E8492" t="s">
        <v>28241</v>
      </c>
      <c r="F8492">
        <v>5</v>
      </c>
      <c r="G8492" t="s">
        <v>28242</v>
      </c>
      <c r="H8492" t="s">
        <v>36804</v>
      </c>
      <c r="I8492">
        <v>8</v>
      </c>
      <c r="J8492">
        <v>142176339</v>
      </c>
      <c r="K8492">
        <v>142176418</v>
      </c>
      <c r="L8492">
        <v>80</v>
      </c>
      <c r="M8492">
        <v>1</v>
      </c>
      <c r="N8492">
        <v>100616268</v>
      </c>
      <c r="O8492" t="s">
        <v>28236</v>
      </c>
      <c r="P8492">
        <v>-46197</v>
      </c>
      <c r="Q8492" t="s">
        <v>28237</v>
      </c>
      <c r="R8492" t="s">
        <v>28238</v>
      </c>
      <c r="S8492" t="s">
        <v>36805</v>
      </c>
      <c r="T8492">
        <v>0.32911398597860803</v>
      </c>
      <c r="U8492">
        <v>0.603102917160658</v>
      </c>
      <c r="V8492">
        <v>23.9452167186301</v>
      </c>
      <c r="W8492">
        <v>0.38920677604595899</v>
      </c>
      <c r="X8492">
        <v>0.704072456322962</v>
      </c>
      <c r="Y8492">
        <v>-23.7435828708584</v>
      </c>
      <c r="Z8492">
        <v>0.48464167878831399</v>
      </c>
      <c r="AA8492">
        <v>0.84435025072159198</v>
      </c>
      <c r="AB8492">
        <v>22.981742679508699</v>
      </c>
      <c r="AC8492">
        <v>0.21073619169722799</v>
      </c>
      <c r="AD8492">
        <v>0.68253123924728298</v>
      </c>
      <c r="AE8492">
        <v>-23.7435828708584</v>
      </c>
      <c r="AF8492">
        <v>0.16793847098801201</v>
      </c>
      <c r="AG8492">
        <v>0.68151250837662902</v>
      </c>
      <c r="AH8492">
        <v>23.9452167186301</v>
      </c>
      <c r="AI8492">
        <v>0.52399907623471598</v>
      </c>
      <c r="AJ8492">
        <v>0.78121606160956403</v>
      </c>
      <c r="AK8492">
        <v>-22.8748274889901</v>
      </c>
    </row>
    <row r="8493" spans="1:37" x14ac:dyDescent="0.2">
      <c r="A8493" t="s">
        <v>26850</v>
      </c>
      <c r="B8493">
        <v>142166397</v>
      </c>
      <c r="C8493">
        <v>142166557</v>
      </c>
      <c r="D8493">
        <v>161</v>
      </c>
      <c r="E8493" t="s">
        <v>28243</v>
      </c>
      <c r="F8493">
        <v>1</v>
      </c>
      <c r="G8493" t="s">
        <v>28244</v>
      </c>
      <c r="H8493" t="s">
        <v>36804</v>
      </c>
      <c r="I8493">
        <v>8</v>
      </c>
      <c r="J8493">
        <v>142176339</v>
      </c>
      <c r="K8493">
        <v>142176418</v>
      </c>
      <c r="L8493">
        <v>80</v>
      </c>
      <c r="M8493">
        <v>1</v>
      </c>
      <c r="N8493">
        <v>100616268</v>
      </c>
      <c r="O8493" t="s">
        <v>28236</v>
      </c>
      <c r="P8493">
        <v>-9782</v>
      </c>
      <c r="Q8493" t="s">
        <v>28237</v>
      </c>
      <c r="R8493" t="s">
        <v>28238</v>
      </c>
      <c r="S8493" t="s">
        <v>36805</v>
      </c>
      <c r="T8493" t="s">
        <v>40</v>
      </c>
      <c r="U8493" t="s">
        <v>40</v>
      </c>
      <c r="V8493">
        <v>0</v>
      </c>
      <c r="W8493" t="s">
        <v>40</v>
      </c>
      <c r="X8493" t="s">
        <v>40</v>
      </c>
      <c r="Y8493">
        <v>0</v>
      </c>
      <c r="Z8493">
        <v>0.48464167878831399</v>
      </c>
      <c r="AA8493">
        <v>0.84435025072159198</v>
      </c>
      <c r="AB8493">
        <v>22.222168101089899</v>
      </c>
      <c r="AC8493">
        <v>0.45677901822897599</v>
      </c>
      <c r="AD8493">
        <v>0.82872126865393902</v>
      </c>
      <c r="AE8493">
        <v>22.259642798947699</v>
      </c>
      <c r="AF8493">
        <v>0.501741946288212</v>
      </c>
      <c r="AG8493">
        <v>0.80674443595273604</v>
      </c>
      <c r="AH8493">
        <v>-22.1856422326256</v>
      </c>
      <c r="AI8493">
        <v>0.52399907623471598</v>
      </c>
      <c r="AJ8493">
        <v>0.78121606160956403</v>
      </c>
      <c r="AK8493">
        <v>-22.115252919855902</v>
      </c>
    </row>
    <row r="8494" spans="1:37" x14ac:dyDescent="0.2">
      <c r="A8494" t="s">
        <v>26850</v>
      </c>
      <c r="B8494">
        <v>142166557</v>
      </c>
      <c r="C8494">
        <v>142166717</v>
      </c>
      <c r="D8494">
        <v>161</v>
      </c>
      <c r="E8494" t="s">
        <v>28245</v>
      </c>
      <c r="F8494">
        <v>2</v>
      </c>
      <c r="G8494" t="s">
        <v>28246</v>
      </c>
      <c r="H8494" t="s">
        <v>36804</v>
      </c>
      <c r="I8494">
        <v>8</v>
      </c>
      <c r="J8494">
        <v>142176339</v>
      </c>
      <c r="K8494">
        <v>142176418</v>
      </c>
      <c r="L8494">
        <v>80</v>
      </c>
      <c r="M8494">
        <v>1</v>
      </c>
      <c r="N8494">
        <v>100616268</v>
      </c>
      <c r="O8494" t="s">
        <v>28236</v>
      </c>
      <c r="P8494">
        <v>-9622</v>
      </c>
      <c r="Q8494" t="s">
        <v>28237</v>
      </c>
      <c r="R8494" t="s">
        <v>28238</v>
      </c>
      <c r="S8494" t="s">
        <v>36805</v>
      </c>
      <c r="T8494" t="s">
        <v>40</v>
      </c>
      <c r="U8494" t="s">
        <v>40</v>
      </c>
      <c r="V8494">
        <v>0</v>
      </c>
      <c r="W8494" t="s">
        <v>40</v>
      </c>
      <c r="X8494" t="s">
        <v>40</v>
      </c>
      <c r="Y8494">
        <v>0</v>
      </c>
      <c r="Z8494">
        <v>0.48464167878831399</v>
      </c>
      <c r="AA8494">
        <v>0.84435025072159198</v>
      </c>
      <c r="AB8494">
        <v>22.222168101089899</v>
      </c>
      <c r="AC8494">
        <v>0.45677901822897599</v>
      </c>
      <c r="AD8494">
        <v>0.82872126865393902</v>
      </c>
      <c r="AE8494">
        <v>22.259642798947699</v>
      </c>
      <c r="AF8494">
        <v>0.501741946288212</v>
      </c>
      <c r="AG8494">
        <v>0.80674443595273604</v>
      </c>
      <c r="AH8494">
        <v>-22.1856422326256</v>
      </c>
      <c r="AI8494">
        <v>0.52399907623471598</v>
      </c>
      <c r="AJ8494">
        <v>0.78121606160956403</v>
      </c>
      <c r="AK8494">
        <v>-22.115252919855902</v>
      </c>
    </row>
    <row r="8495" spans="1:37" x14ac:dyDescent="0.2">
      <c r="A8495" t="s">
        <v>26850</v>
      </c>
      <c r="B8495">
        <v>142166717</v>
      </c>
      <c r="C8495">
        <v>142166877</v>
      </c>
      <c r="D8495">
        <v>161</v>
      </c>
      <c r="E8495" t="s">
        <v>28247</v>
      </c>
      <c r="F8495">
        <v>2</v>
      </c>
      <c r="G8495" t="s">
        <v>28248</v>
      </c>
      <c r="H8495" t="s">
        <v>36804</v>
      </c>
      <c r="I8495">
        <v>8</v>
      </c>
      <c r="J8495">
        <v>142176339</v>
      </c>
      <c r="K8495">
        <v>142176418</v>
      </c>
      <c r="L8495">
        <v>80</v>
      </c>
      <c r="M8495">
        <v>1</v>
      </c>
      <c r="N8495">
        <v>100616268</v>
      </c>
      <c r="O8495" t="s">
        <v>28236</v>
      </c>
      <c r="P8495">
        <v>-9462</v>
      </c>
      <c r="Q8495" t="s">
        <v>28237</v>
      </c>
      <c r="R8495" t="s">
        <v>28238</v>
      </c>
      <c r="S8495" t="s">
        <v>36805</v>
      </c>
      <c r="T8495" t="s">
        <v>40</v>
      </c>
      <c r="U8495" t="s">
        <v>40</v>
      </c>
      <c r="V8495">
        <v>0</v>
      </c>
      <c r="W8495" t="s">
        <v>40</v>
      </c>
      <c r="X8495" t="s">
        <v>40</v>
      </c>
      <c r="Y8495">
        <v>0</v>
      </c>
      <c r="Z8495">
        <v>0.48464167878831399</v>
      </c>
      <c r="AA8495">
        <v>0.84435025072159198</v>
      </c>
      <c r="AB8495">
        <v>22.222168101089899</v>
      </c>
      <c r="AC8495">
        <v>0.45677901822897599</v>
      </c>
      <c r="AD8495">
        <v>0.82872126865393902</v>
      </c>
      <c r="AE8495">
        <v>22.259642798947699</v>
      </c>
      <c r="AF8495">
        <v>0.501741946288212</v>
      </c>
      <c r="AG8495">
        <v>0.80674443595273604</v>
      </c>
      <c r="AH8495">
        <v>-22.1856422326256</v>
      </c>
      <c r="AI8495">
        <v>0.52399907623471598</v>
      </c>
      <c r="AJ8495">
        <v>0.78121606160956403</v>
      </c>
      <c r="AK8495">
        <v>-22.115252919855902</v>
      </c>
    </row>
    <row r="8496" spans="1:37" x14ac:dyDescent="0.2">
      <c r="A8496" t="s">
        <v>26850</v>
      </c>
      <c r="B8496">
        <v>142341289</v>
      </c>
      <c r="C8496">
        <v>142341438</v>
      </c>
      <c r="D8496">
        <v>150</v>
      </c>
      <c r="E8496" t="s">
        <v>28249</v>
      </c>
      <c r="F8496">
        <v>2</v>
      </c>
      <c r="G8496" t="s">
        <v>28250</v>
      </c>
      <c r="H8496" t="s">
        <v>36806</v>
      </c>
      <c r="I8496">
        <v>8</v>
      </c>
      <c r="J8496">
        <v>142274781</v>
      </c>
      <c r="K8496">
        <v>142354724</v>
      </c>
      <c r="L8496">
        <v>79944</v>
      </c>
      <c r="M8496">
        <v>2</v>
      </c>
      <c r="N8496">
        <v>203062</v>
      </c>
      <c r="O8496" t="s">
        <v>28251</v>
      </c>
      <c r="P8496">
        <v>13286</v>
      </c>
      <c r="Q8496" t="s">
        <v>28252</v>
      </c>
      <c r="R8496" t="s">
        <v>28253</v>
      </c>
      <c r="S8496" t="s">
        <v>36807</v>
      </c>
      <c r="T8496">
        <v>0.152084254673993</v>
      </c>
      <c r="U8496">
        <v>0.603102917160658</v>
      </c>
      <c r="V8496">
        <v>23.631869854759699</v>
      </c>
      <c r="W8496">
        <v>0.20525741147413201</v>
      </c>
      <c r="X8496">
        <v>0.704072456322962</v>
      </c>
      <c r="Y8496">
        <v>-23.430236010238101</v>
      </c>
      <c r="Z8496">
        <v>0.306975110376564</v>
      </c>
      <c r="AA8496">
        <v>0.72610664078822296</v>
      </c>
      <c r="AB8496">
        <v>22.668395836222601</v>
      </c>
      <c r="AC8496">
        <v>7.0489011448141195E-2</v>
      </c>
      <c r="AD8496">
        <v>0.57684129297949804</v>
      </c>
      <c r="AE8496">
        <v>-23.430236010238101</v>
      </c>
      <c r="AF8496">
        <v>4.6407610929182198E-2</v>
      </c>
      <c r="AG8496">
        <v>0.476038960109122</v>
      </c>
      <c r="AH8496">
        <v>23.631869854759699</v>
      </c>
      <c r="AI8496">
        <v>0.35038410267202102</v>
      </c>
      <c r="AJ8496">
        <v>0.78121606160956403</v>
      </c>
      <c r="AK8496">
        <v>-22.561480648954198</v>
      </c>
    </row>
    <row r="8497" spans="1:37" x14ac:dyDescent="0.2">
      <c r="A8497" t="s">
        <v>26850</v>
      </c>
      <c r="B8497">
        <v>142341438</v>
      </c>
      <c r="C8497">
        <v>142341587</v>
      </c>
      <c r="D8497">
        <v>150</v>
      </c>
      <c r="E8497" t="s">
        <v>28254</v>
      </c>
      <c r="F8497">
        <v>6</v>
      </c>
      <c r="G8497" t="s">
        <v>28255</v>
      </c>
      <c r="H8497" t="s">
        <v>36806</v>
      </c>
      <c r="I8497">
        <v>8</v>
      </c>
      <c r="J8497">
        <v>142274781</v>
      </c>
      <c r="K8497">
        <v>142354724</v>
      </c>
      <c r="L8497">
        <v>79944</v>
      </c>
      <c r="M8497">
        <v>2</v>
      </c>
      <c r="N8497">
        <v>203062</v>
      </c>
      <c r="O8497" t="s">
        <v>28251</v>
      </c>
      <c r="P8497">
        <v>13137</v>
      </c>
      <c r="Q8497" t="s">
        <v>28252</v>
      </c>
      <c r="R8497" t="s">
        <v>28253</v>
      </c>
      <c r="S8497" t="s">
        <v>36807</v>
      </c>
      <c r="T8497">
        <v>0.152084254673993</v>
      </c>
      <c r="U8497">
        <v>0.603102917160658</v>
      </c>
      <c r="V8497">
        <v>25.9997229566121</v>
      </c>
      <c r="W8497">
        <v>0.20525741147413201</v>
      </c>
      <c r="X8497">
        <v>0.704072456322962</v>
      </c>
      <c r="Y8497">
        <v>-25.798089098667798</v>
      </c>
      <c r="Z8497">
        <v>0.306975110376564</v>
      </c>
      <c r="AA8497">
        <v>0.72610664078822296</v>
      </c>
      <c r="AB8497">
        <v>25.036248853064102</v>
      </c>
      <c r="AC8497">
        <v>7.0489011448141195E-2</v>
      </c>
      <c r="AD8497">
        <v>0.57684129297949804</v>
      </c>
      <c r="AE8497">
        <v>-25.798089098667798</v>
      </c>
      <c r="AF8497">
        <v>4.6407610929182198E-2</v>
      </c>
      <c r="AG8497">
        <v>0.476038960109122</v>
      </c>
      <c r="AH8497">
        <v>25.9997229566121</v>
      </c>
      <c r="AI8497">
        <v>0.35038410267202102</v>
      </c>
      <c r="AJ8497">
        <v>0.78121606160956403</v>
      </c>
      <c r="AK8497">
        <v>-24.9293336523729</v>
      </c>
    </row>
    <row r="8498" spans="1:37" x14ac:dyDescent="0.2">
      <c r="A8498" t="s">
        <v>26850</v>
      </c>
      <c r="B8498">
        <v>142341587</v>
      </c>
      <c r="C8498">
        <v>142341736</v>
      </c>
      <c r="D8498">
        <v>150</v>
      </c>
      <c r="E8498" t="s">
        <v>28256</v>
      </c>
      <c r="F8498">
        <v>4</v>
      </c>
      <c r="G8498" t="s">
        <v>28257</v>
      </c>
      <c r="H8498" t="s">
        <v>36806</v>
      </c>
      <c r="I8498">
        <v>8</v>
      </c>
      <c r="J8498">
        <v>142274781</v>
      </c>
      <c r="K8498">
        <v>142354724</v>
      </c>
      <c r="L8498">
        <v>79944</v>
      </c>
      <c r="M8498">
        <v>2</v>
      </c>
      <c r="N8498">
        <v>203062</v>
      </c>
      <c r="O8498" t="s">
        <v>28251</v>
      </c>
      <c r="P8498">
        <v>12988</v>
      </c>
      <c r="Q8498" t="s">
        <v>28252</v>
      </c>
      <c r="R8498" t="s">
        <v>28253</v>
      </c>
      <c r="S8498" t="s">
        <v>36807</v>
      </c>
      <c r="T8498">
        <v>0.152084254673993</v>
      </c>
      <c r="U8498">
        <v>0.603102917160658</v>
      </c>
      <c r="V8498">
        <v>25.9997229566121</v>
      </c>
      <c r="W8498">
        <v>0.20525741147413201</v>
      </c>
      <c r="X8498">
        <v>0.704072456322962</v>
      </c>
      <c r="Y8498">
        <v>-25.798089098667798</v>
      </c>
      <c r="Z8498">
        <v>0.306975110376564</v>
      </c>
      <c r="AA8498">
        <v>0.72610664078822296</v>
      </c>
      <c r="AB8498">
        <v>25.036248853064102</v>
      </c>
      <c r="AC8498">
        <v>7.0489011448141195E-2</v>
      </c>
      <c r="AD8498">
        <v>0.57684129297949804</v>
      </c>
      <c r="AE8498">
        <v>-25.798089098667798</v>
      </c>
      <c r="AF8498">
        <v>4.6407610929182198E-2</v>
      </c>
      <c r="AG8498">
        <v>0.476038960109122</v>
      </c>
      <c r="AH8498">
        <v>25.9997229566121</v>
      </c>
      <c r="AI8498">
        <v>0.35038410267202102</v>
      </c>
      <c r="AJ8498">
        <v>0.78121606160956403</v>
      </c>
      <c r="AK8498">
        <v>-24.9293336523729</v>
      </c>
    </row>
    <row r="8499" spans="1:37" x14ac:dyDescent="0.2">
      <c r="A8499" t="s">
        <v>26850</v>
      </c>
      <c r="B8499">
        <v>142341736</v>
      </c>
      <c r="C8499">
        <v>142341885</v>
      </c>
      <c r="D8499">
        <v>150</v>
      </c>
      <c r="E8499" t="s">
        <v>28258</v>
      </c>
      <c r="F8499">
        <v>4</v>
      </c>
      <c r="G8499" t="s">
        <v>28259</v>
      </c>
      <c r="H8499" t="s">
        <v>36806</v>
      </c>
      <c r="I8499">
        <v>8</v>
      </c>
      <c r="J8499">
        <v>142274781</v>
      </c>
      <c r="K8499">
        <v>142354724</v>
      </c>
      <c r="L8499">
        <v>79944</v>
      </c>
      <c r="M8499">
        <v>2</v>
      </c>
      <c r="N8499">
        <v>203062</v>
      </c>
      <c r="O8499" t="s">
        <v>28251</v>
      </c>
      <c r="P8499">
        <v>12839</v>
      </c>
      <c r="Q8499" t="s">
        <v>28252</v>
      </c>
      <c r="R8499" t="s">
        <v>28253</v>
      </c>
      <c r="S8499" t="s">
        <v>36807</v>
      </c>
      <c r="T8499">
        <v>0.152084254673993</v>
      </c>
      <c r="U8499">
        <v>0.603102917160658</v>
      </c>
      <c r="V8499">
        <v>25.9997229566121</v>
      </c>
      <c r="W8499">
        <v>0.20525741147413201</v>
      </c>
      <c r="X8499">
        <v>0.704072456322962</v>
      </c>
      <c r="Y8499">
        <v>-25.798089098667798</v>
      </c>
      <c r="Z8499">
        <v>0.306975110376564</v>
      </c>
      <c r="AA8499">
        <v>0.72610664078822296</v>
      </c>
      <c r="AB8499">
        <v>25.036248853064102</v>
      </c>
      <c r="AC8499">
        <v>7.0489011448141195E-2</v>
      </c>
      <c r="AD8499">
        <v>0.57684129297949804</v>
      </c>
      <c r="AE8499">
        <v>-25.798089098667798</v>
      </c>
      <c r="AF8499">
        <v>4.6407610929182198E-2</v>
      </c>
      <c r="AG8499">
        <v>0.476038960109122</v>
      </c>
      <c r="AH8499">
        <v>25.9997229566121</v>
      </c>
      <c r="AI8499">
        <v>0.35038410267202102</v>
      </c>
      <c r="AJ8499">
        <v>0.78121606160956403</v>
      </c>
      <c r="AK8499">
        <v>-24.9293336523729</v>
      </c>
    </row>
    <row r="8500" spans="1:37" x14ac:dyDescent="0.2">
      <c r="A8500" t="s">
        <v>26850</v>
      </c>
      <c r="B8500">
        <v>142455192</v>
      </c>
      <c r="C8500">
        <v>142455355</v>
      </c>
      <c r="D8500">
        <v>164</v>
      </c>
      <c r="E8500" t="s">
        <v>28260</v>
      </c>
      <c r="F8500">
        <v>3</v>
      </c>
      <c r="G8500" t="s">
        <v>28261</v>
      </c>
      <c r="H8500" t="s">
        <v>36808</v>
      </c>
      <c r="I8500">
        <v>8</v>
      </c>
      <c r="J8500">
        <v>142449679</v>
      </c>
      <c r="K8500">
        <v>142545006</v>
      </c>
      <c r="L8500">
        <v>95328</v>
      </c>
      <c r="M8500">
        <v>1</v>
      </c>
      <c r="N8500">
        <v>575</v>
      </c>
      <c r="O8500" t="s">
        <v>28262</v>
      </c>
      <c r="P8500">
        <v>5513</v>
      </c>
      <c r="Q8500" t="s">
        <v>28263</v>
      </c>
      <c r="R8500" t="s">
        <v>28264</v>
      </c>
      <c r="S8500" t="s">
        <v>36809</v>
      </c>
      <c r="T8500">
        <v>0.323300140219206</v>
      </c>
      <c r="U8500">
        <v>0.603102917160658</v>
      </c>
      <c r="V8500">
        <v>0.96075538799841198</v>
      </c>
      <c r="W8500">
        <v>0.67797597546364297</v>
      </c>
      <c r="X8500">
        <v>0.95159051474143896</v>
      </c>
      <c r="Y8500">
        <v>1.7966197419835399</v>
      </c>
      <c r="Z8500">
        <v>0.23193887484614201</v>
      </c>
      <c r="AA8500">
        <v>0.72610664078822296</v>
      </c>
      <c r="AB8500">
        <v>2.0260513791208501</v>
      </c>
      <c r="AC8500">
        <v>0.86126090732781002</v>
      </c>
      <c r="AD8500">
        <v>0.94068432309766403</v>
      </c>
      <c r="AE8500">
        <v>0.99987125683089695</v>
      </c>
      <c r="AF8500">
        <v>0.70415033575794295</v>
      </c>
      <c r="AG8500">
        <v>0.85225920482806805</v>
      </c>
      <c r="AH8500">
        <v>-0.856007865679141</v>
      </c>
      <c r="AI8500">
        <v>0.39076304762640002</v>
      </c>
      <c r="AJ8500">
        <v>0.78121606160956403</v>
      </c>
      <c r="AK8500">
        <v>2.1451459459453401</v>
      </c>
    </row>
    <row r="8501" spans="1:37" x14ac:dyDescent="0.2">
      <c r="A8501" t="s">
        <v>26850</v>
      </c>
      <c r="B8501">
        <v>142455355</v>
      </c>
      <c r="C8501">
        <v>142455518</v>
      </c>
      <c r="D8501">
        <v>164</v>
      </c>
      <c r="E8501" t="s">
        <v>28265</v>
      </c>
      <c r="F8501">
        <v>5</v>
      </c>
      <c r="G8501" t="s">
        <v>28266</v>
      </c>
      <c r="H8501" t="s">
        <v>36808</v>
      </c>
      <c r="I8501">
        <v>8</v>
      </c>
      <c r="J8501">
        <v>142449679</v>
      </c>
      <c r="K8501">
        <v>142545006</v>
      </c>
      <c r="L8501">
        <v>95328</v>
      </c>
      <c r="M8501">
        <v>1</v>
      </c>
      <c r="N8501">
        <v>575</v>
      </c>
      <c r="O8501" t="s">
        <v>28262</v>
      </c>
      <c r="P8501">
        <v>5676</v>
      </c>
      <c r="Q8501" t="s">
        <v>28263</v>
      </c>
      <c r="R8501" t="s">
        <v>28264</v>
      </c>
      <c r="S8501" t="s">
        <v>36809</v>
      </c>
      <c r="T8501">
        <v>0.323300140219206</v>
      </c>
      <c r="U8501">
        <v>0.603102917160658</v>
      </c>
      <c r="V8501">
        <v>0.96075538799841198</v>
      </c>
      <c r="W8501">
        <v>0.67797597546364297</v>
      </c>
      <c r="X8501">
        <v>0.95159051474143896</v>
      </c>
      <c r="Y8501">
        <v>1.7966197419835399</v>
      </c>
      <c r="Z8501">
        <v>0.23193887484614201</v>
      </c>
      <c r="AA8501">
        <v>0.72610664078822296</v>
      </c>
      <c r="AB8501">
        <v>2.0260513791208501</v>
      </c>
      <c r="AC8501">
        <v>0.86126090732781002</v>
      </c>
      <c r="AD8501">
        <v>0.94068432309766403</v>
      </c>
      <c r="AE8501">
        <v>0.99987125683089695</v>
      </c>
      <c r="AF8501">
        <v>0.70415033575794295</v>
      </c>
      <c r="AG8501">
        <v>0.85225920482806805</v>
      </c>
      <c r="AH8501">
        <v>-0.856007865679141</v>
      </c>
      <c r="AI8501">
        <v>0.39076304762640002</v>
      </c>
      <c r="AJ8501">
        <v>0.78121606160956403</v>
      </c>
      <c r="AK8501">
        <v>2.1451459459453401</v>
      </c>
    </row>
    <row r="8502" spans="1:37" x14ac:dyDescent="0.2">
      <c r="A8502" t="s">
        <v>26850</v>
      </c>
      <c r="B8502">
        <v>142579600</v>
      </c>
      <c r="C8502">
        <v>142579796</v>
      </c>
      <c r="D8502">
        <v>197</v>
      </c>
      <c r="E8502" t="s">
        <v>28267</v>
      </c>
      <c r="F8502">
        <v>7</v>
      </c>
      <c r="G8502" t="s">
        <v>28268</v>
      </c>
      <c r="H8502" t="s">
        <v>36810</v>
      </c>
      <c r="I8502">
        <v>8</v>
      </c>
      <c r="J8502">
        <v>142612065</v>
      </c>
      <c r="K8502">
        <v>142612702</v>
      </c>
      <c r="L8502">
        <v>638</v>
      </c>
      <c r="M8502">
        <v>2</v>
      </c>
      <c r="N8502">
        <v>23237</v>
      </c>
      <c r="O8502" t="s">
        <v>28269</v>
      </c>
      <c r="P8502">
        <v>32906</v>
      </c>
      <c r="Q8502" t="s">
        <v>28270</v>
      </c>
      <c r="R8502" t="s">
        <v>28271</v>
      </c>
      <c r="S8502" t="s">
        <v>36811</v>
      </c>
      <c r="T8502">
        <v>0.32911398597860803</v>
      </c>
      <c r="U8502">
        <v>0.603102917160658</v>
      </c>
      <c r="V8502">
        <v>24.082753002770101</v>
      </c>
      <c r="W8502">
        <v>0.38920677604595899</v>
      </c>
      <c r="X8502">
        <v>0.704072456322962</v>
      </c>
      <c r="Y8502">
        <v>-23.881119153780102</v>
      </c>
      <c r="Z8502">
        <v>0.48464167878831399</v>
      </c>
      <c r="AA8502">
        <v>0.84435025072159198</v>
      </c>
      <c r="AB8502">
        <v>23.119278955933002</v>
      </c>
      <c r="AC8502">
        <v>0.21073619169722799</v>
      </c>
      <c r="AD8502">
        <v>0.68253123924728298</v>
      </c>
      <c r="AE8502">
        <v>-23.881119153780102</v>
      </c>
      <c r="AF8502">
        <v>0.16793847098801201</v>
      </c>
      <c r="AG8502">
        <v>0.68151250837662902</v>
      </c>
      <c r="AH8502">
        <v>24.082753002770101</v>
      </c>
      <c r="AI8502">
        <v>0.52399907623471598</v>
      </c>
      <c r="AJ8502">
        <v>0.78121606160956403</v>
      </c>
      <c r="AK8502">
        <v>-23.012363764196099</v>
      </c>
    </row>
    <row r="8503" spans="1:37" x14ac:dyDescent="0.2">
      <c r="A8503" t="s">
        <v>26850</v>
      </c>
      <c r="B8503">
        <v>142612885</v>
      </c>
      <c r="C8503">
        <v>142613028</v>
      </c>
      <c r="D8503">
        <v>144</v>
      </c>
      <c r="E8503" t="s">
        <v>28272</v>
      </c>
      <c r="F8503">
        <v>7</v>
      </c>
      <c r="G8503" t="s">
        <v>28273</v>
      </c>
      <c r="H8503" t="s">
        <v>30987</v>
      </c>
      <c r="I8503">
        <v>8</v>
      </c>
      <c r="J8503">
        <v>142612065</v>
      </c>
      <c r="K8503">
        <v>142612702</v>
      </c>
      <c r="L8503">
        <v>638</v>
      </c>
      <c r="M8503">
        <v>2</v>
      </c>
      <c r="N8503">
        <v>23237</v>
      </c>
      <c r="O8503" t="s">
        <v>28269</v>
      </c>
      <c r="P8503">
        <v>-183</v>
      </c>
      <c r="Q8503" t="s">
        <v>28270</v>
      </c>
      <c r="R8503" t="s">
        <v>28271</v>
      </c>
      <c r="S8503" t="s">
        <v>36811</v>
      </c>
      <c r="T8503">
        <v>0.323300140219206</v>
      </c>
      <c r="U8503">
        <v>0.603102917160658</v>
      </c>
      <c r="V8503">
        <v>-1.26545496308308</v>
      </c>
      <c r="W8503">
        <v>0.65075386537994595</v>
      </c>
      <c r="X8503">
        <v>0.94119559056004798</v>
      </c>
      <c r="Y8503">
        <v>-4.7058712360689698</v>
      </c>
      <c r="Z8503">
        <v>8.5374905317322697E-2</v>
      </c>
      <c r="AA8503">
        <v>0.72610664078822296</v>
      </c>
      <c r="AB8503">
        <v>-2.2289290023357</v>
      </c>
      <c r="AC8503">
        <v>0.56718065613419599</v>
      </c>
      <c r="AD8503">
        <v>0.87989882095915395</v>
      </c>
      <c r="AE8503">
        <v>-1.9076329626356301</v>
      </c>
      <c r="AF8503">
        <v>0.71688106396828499</v>
      </c>
      <c r="AG8503">
        <v>0.85584456000972498</v>
      </c>
      <c r="AH8503">
        <v>-0.33584432453806201</v>
      </c>
      <c r="AI8503">
        <v>0.75770813086964806</v>
      </c>
      <c r="AJ8503">
        <v>0.91200148566411499</v>
      </c>
      <c r="AK8503">
        <v>-4.3314800491980199</v>
      </c>
    </row>
    <row r="8504" spans="1:37" x14ac:dyDescent="0.2">
      <c r="A8504" t="s">
        <v>26850</v>
      </c>
      <c r="B8504">
        <v>142613028</v>
      </c>
      <c r="C8504">
        <v>142613171</v>
      </c>
      <c r="D8504">
        <v>144</v>
      </c>
      <c r="E8504" t="s">
        <v>28274</v>
      </c>
      <c r="F8504">
        <v>9</v>
      </c>
      <c r="G8504" t="s">
        <v>28275</v>
      </c>
      <c r="H8504" t="s">
        <v>30987</v>
      </c>
      <c r="I8504">
        <v>8</v>
      </c>
      <c r="J8504">
        <v>142612065</v>
      </c>
      <c r="K8504">
        <v>142612702</v>
      </c>
      <c r="L8504">
        <v>638</v>
      </c>
      <c r="M8504">
        <v>2</v>
      </c>
      <c r="N8504">
        <v>23237</v>
      </c>
      <c r="O8504" t="s">
        <v>28269</v>
      </c>
      <c r="P8504">
        <v>-326</v>
      </c>
      <c r="Q8504" t="s">
        <v>28270</v>
      </c>
      <c r="R8504" t="s">
        <v>28271</v>
      </c>
      <c r="S8504" t="s">
        <v>36811</v>
      </c>
      <c r="T8504">
        <v>0.323300140219206</v>
      </c>
      <c r="U8504">
        <v>0.603102917160658</v>
      </c>
      <c r="V8504">
        <v>-1.3777994368634101</v>
      </c>
      <c r="W8504">
        <v>0.65075386537994595</v>
      </c>
      <c r="X8504">
        <v>0.94119559056004798</v>
      </c>
      <c r="Y8504">
        <v>-4.9506714566530503</v>
      </c>
      <c r="Z8504">
        <v>8.5374905317322697E-2</v>
      </c>
      <c r="AA8504">
        <v>0.72610664078822296</v>
      </c>
      <c r="AB8504">
        <v>-2.3412734831762201</v>
      </c>
      <c r="AC8504">
        <v>0.56718065613419599</v>
      </c>
      <c r="AD8504">
        <v>0.87989882095915395</v>
      </c>
      <c r="AE8504">
        <v>-2.0355702026306202</v>
      </c>
      <c r="AF8504">
        <v>0.71688106396828499</v>
      </c>
      <c r="AG8504">
        <v>0.85584456000972498</v>
      </c>
      <c r="AH8504">
        <v>-0.44818879321650201</v>
      </c>
      <c r="AI8504">
        <v>0.75770813086964806</v>
      </c>
      <c r="AJ8504">
        <v>0.91200148566411499</v>
      </c>
      <c r="AK8504">
        <v>-4.5426806673132596</v>
      </c>
    </row>
    <row r="8505" spans="1:37" x14ac:dyDescent="0.2">
      <c r="A8505" t="s">
        <v>26850</v>
      </c>
      <c r="B8505">
        <v>142613171</v>
      </c>
      <c r="C8505">
        <v>142613314</v>
      </c>
      <c r="D8505">
        <v>144</v>
      </c>
      <c r="E8505" t="s">
        <v>28276</v>
      </c>
      <c r="F8505">
        <v>7</v>
      </c>
      <c r="G8505" t="s">
        <v>28277</v>
      </c>
      <c r="H8505" t="s">
        <v>30987</v>
      </c>
      <c r="I8505">
        <v>8</v>
      </c>
      <c r="J8505">
        <v>142612065</v>
      </c>
      <c r="K8505">
        <v>142612702</v>
      </c>
      <c r="L8505">
        <v>638</v>
      </c>
      <c r="M8505">
        <v>2</v>
      </c>
      <c r="N8505">
        <v>23237</v>
      </c>
      <c r="O8505" t="s">
        <v>28269</v>
      </c>
      <c r="P8505">
        <v>-469</v>
      </c>
      <c r="Q8505" t="s">
        <v>28270</v>
      </c>
      <c r="R8505" t="s">
        <v>28271</v>
      </c>
      <c r="S8505" t="s">
        <v>36811</v>
      </c>
      <c r="T8505">
        <v>0.323300140219206</v>
      </c>
      <c r="U8505">
        <v>0.603102917160658</v>
      </c>
      <c r="V8505">
        <v>-1.3777994368634101</v>
      </c>
      <c r="W8505">
        <v>0.65075386537994595</v>
      </c>
      <c r="X8505">
        <v>0.94119559056004798</v>
      </c>
      <c r="Y8505">
        <v>-4.9506714566530503</v>
      </c>
      <c r="Z8505">
        <v>8.5374905317322697E-2</v>
      </c>
      <c r="AA8505">
        <v>0.72610664078822296</v>
      </c>
      <c r="AB8505">
        <v>-2.3412734831762201</v>
      </c>
      <c r="AC8505">
        <v>0.56718065613419599</v>
      </c>
      <c r="AD8505">
        <v>0.87989882095915395</v>
      </c>
      <c r="AE8505">
        <v>-2.0355702026306202</v>
      </c>
      <c r="AF8505">
        <v>0.71688106396828499</v>
      </c>
      <c r="AG8505">
        <v>0.85584456000972498</v>
      </c>
      <c r="AH8505">
        <v>-0.44818879321650201</v>
      </c>
      <c r="AI8505">
        <v>0.75770813086964806</v>
      </c>
      <c r="AJ8505">
        <v>0.91200148566411499</v>
      </c>
      <c r="AK8505">
        <v>-4.5426806673132596</v>
      </c>
    </row>
    <row r="8506" spans="1:37" x14ac:dyDescent="0.2">
      <c r="A8506" t="s">
        <v>26850</v>
      </c>
      <c r="B8506">
        <v>142633105</v>
      </c>
      <c r="C8506">
        <v>142633403</v>
      </c>
      <c r="D8506">
        <v>299</v>
      </c>
      <c r="E8506" t="s">
        <v>28278</v>
      </c>
      <c r="F8506">
        <v>2</v>
      </c>
      <c r="G8506" t="s">
        <v>28279</v>
      </c>
      <c r="H8506" t="s">
        <v>36812</v>
      </c>
      <c r="I8506">
        <v>8</v>
      </c>
      <c r="J8506">
        <v>142638596</v>
      </c>
      <c r="K8506">
        <v>142640648</v>
      </c>
      <c r="L8506">
        <v>2053</v>
      </c>
      <c r="M8506">
        <v>1</v>
      </c>
      <c r="N8506">
        <v>101928087</v>
      </c>
      <c r="O8506" t="s">
        <v>28280</v>
      </c>
      <c r="P8506">
        <v>-5193</v>
      </c>
      <c r="Q8506" t="s">
        <v>28281</v>
      </c>
      <c r="R8506" t="s">
        <v>28282</v>
      </c>
      <c r="S8506" t="s">
        <v>36813</v>
      </c>
      <c r="T8506">
        <v>0.35387198439864398</v>
      </c>
      <c r="U8506">
        <v>0.603102917160658</v>
      </c>
      <c r="V8506">
        <v>-23.7087589627738</v>
      </c>
      <c r="W8506" t="s">
        <v>40</v>
      </c>
      <c r="X8506" t="s">
        <v>40</v>
      </c>
      <c r="Y8506">
        <v>0</v>
      </c>
      <c r="Z8506">
        <v>0.184235113180511</v>
      </c>
      <c r="AA8506">
        <v>0.72610664078822296</v>
      </c>
      <c r="AB8506">
        <v>-23.7087589627738</v>
      </c>
      <c r="AC8506">
        <v>0.45677901822897599</v>
      </c>
      <c r="AD8506">
        <v>0.82872126865393902</v>
      </c>
      <c r="AE8506">
        <v>22.853148957292699</v>
      </c>
      <c r="AF8506">
        <v>0.501741946288212</v>
      </c>
      <c r="AG8506">
        <v>0.80674443595273604</v>
      </c>
      <c r="AH8506">
        <v>-22.779148385870499</v>
      </c>
      <c r="AI8506">
        <v>0.52399907623471598</v>
      </c>
      <c r="AJ8506">
        <v>0.78121606160956403</v>
      </c>
      <c r="AK8506">
        <v>-22.708759068000699</v>
      </c>
    </row>
    <row r="8507" spans="1:37" x14ac:dyDescent="0.2">
      <c r="A8507" t="s">
        <v>26850</v>
      </c>
      <c r="B8507">
        <v>142633521</v>
      </c>
      <c r="C8507">
        <v>142633703</v>
      </c>
      <c r="D8507">
        <v>183</v>
      </c>
      <c r="E8507" t="s">
        <v>28283</v>
      </c>
      <c r="F8507">
        <v>2</v>
      </c>
      <c r="G8507" t="s">
        <v>28284</v>
      </c>
      <c r="H8507" t="s">
        <v>36812</v>
      </c>
      <c r="I8507">
        <v>8</v>
      </c>
      <c r="J8507">
        <v>142638596</v>
      </c>
      <c r="K8507">
        <v>142640648</v>
      </c>
      <c r="L8507">
        <v>2053</v>
      </c>
      <c r="M8507">
        <v>1</v>
      </c>
      <c r="N8507">
        <v>101928087</v>
      </c>
      <c r="O8507" t="s">
        <v>28280</v>
      </c>
      <c r="P8507">
        <v>-4893</v>
      </c>
      <c r="Q8507" t="s">
        <v>28281</v>
      </c>
      <c r="R8507" t="s">
        <v>28282</v>
      </c>
      <c r="S8507" t="s">
        <v>36813</v>
      </c>
      <c r="T8507">
        <v>0.35387198439864398</v>
      </c>
      <c r="U8507">
        <v>0.603102917160658</v>
      </c>
      <c r="V8507">
        <v>-23.7087589627738</v>
      </c>
      <c r="W8507" t="s">
        <v>40</v>
      </c>
      <c r="X8507" t="s">
        <v>40</v>
      </c>
      <c r="Y8507">
        <v>0</v>
      </c>
      <c r="Z8507">
        <v>0.184235113180511</v>
      </c>
      <c r="AA8507">
        <v>0.72610664078822296</v>
      </c>
      <c r="AB8507">
        <v>-23.7087589627738</v>
      </c>
      <c r="AC8507">
        <v>0.45677901822897599</v>
      </c>
      <c r="AD8507">
        <v>0.82872126865393902</v>
      </c>
      <c r="AE8507">
        <v>22.853148957292699</v>
      </c>
      <c r="AF8507">
        <v>0.501741946288212</v>
      </c>
      <c r="AG8507">
        <v>0.80674443595273604</v>
      </c>
      <c r="AH8507">
        <v>-22.779148385870499</v>
      </c>
      <c r="AI8507">
        <v>0.52399907623471598</v>
      </c>
      <c r="AJ8507">
        <v>0.78121606160956403</v>
      </c>
      <c r="AK8507">
        <v>-22.708759068000699</v>
      </c>
    </row>
    <row r="8508" spans="1:37" x14ac:dyDescent="0.2">
      <c r="A8508" t="s">
        <v>26850</v>
      </c>
      <c r="B8508">
        <v>142766347</v>
      </c>
      <c r="C8508">
        <v>142766640</v>
      </c>
      <c r="D8508">
        <v>294</v>
      </c>
      <c r="E8508" t="s">
        <v>28285</v>
      </c>
      <c r="F8508">
        <v>11</v>
      </c>
      <c r="G8508" t="s">
        <v>28286</v>
      </c>
      <c r="H8508" t="s">
        <v>36814</v>
      </c>
      <c r="I8508">
        <v>8</v>
      </c>
      <c r="J8508">
        <v>142764351</v>
      </c>
      <c r="K8508">
        <v>142769785</v>
      </c>
      <c r="L8508">
        <v>5435</v>
      </c>
      <c r="M8508">
        <v>2</v>
      </c>
      <c r="N8508">
        <v>432355</v>
      </c>
      <c r="O8508" t="s">
        <v>28287</v>
      </c>
      <c r="P8508">
        <v>3145</v>
      </c>
      <c r="Q8508" t="s">
        <v>28288</v>
      </c>
      <c r="R8508" t="s">
        <v>28289</v>
      </c>
      <c r="S8508" t="s">
        <v>36815</v>
      </c>
      <c r="T8508">
        <v>0.254431078355565</v>
      </c>
      <c r="U8508">
        <v>0.603102917160658</v>
      </c>
      <c r="V8508">
        <v>2.7696672385843701</v>
      </c>
      <c r="W8508">
        <v>0.445039264814859</v>
      </c>
      <c r="X8508">
        <v>0.75649898630786205</v>
      </c>
      <c r="Y8508">
        <v>1.69381616717668</v>
      </c>
      <c r="Z8508">
        <v>0.43777911271820902</v>
      </c>
      <c r="AA8508">
        <v>0.84435025072159198</v>
      </c>
      <c r="AB8508">
        <v>2.0653116442251802</v>
      </c>
      <c r="AC8508">
        <v>0.97504645870380702</v>
      </c>
      <c r="AD8508">
        <v>0.98031027550246497</v>
      </c>
      <c r="AE8508">
        <v>0.69381618693026004</v>
      </c>
      <c r="AF8508">
        <v>0.164438489855599</v>
      </c>
      <c r="AG8508">
        <v>0.68151250837662902</v>
      </c>
      <c r="AH8508">
        <v>2.5116191742290899</v>
      </c>
      <c r="AI8508">
        <v>0.136366491411237</v>
      </c>
      <c r="AJ8508">
        <v>0.78121606160956403</v>
      </c>
      <c r="AK8508">
        <v>2.5625715811072798</v>
      </c>
    </row>
    <row r="8509" spans="1:37" x14ac:dyDescent="0.2">
      <c r="A8509" t="s">
        <v>26850</v>
      </c>
      <c r="B8509">
        <v>143165901</v>
      </c>
      <c r="C8509">
        <v>143166167</v>
      </c>
      <c r="D8509">
        <v>267</v>
      </c>
      <c r="E8509" t="s">
        <v>28290</v>
      </c>
      <c r="F8509">
        <v>5</v>
      </c>
      <c r="G8509" t="s">
        <v>28291</v>
      </c>
      <c r="H8509" t="s">
        <v>31000</v>
      </c>
      <c r="I8509">
        <v>8</v>
      </c>
      <c r="J8509">
        <v>143157914</v>
      </c>
      <c r="K8509">
        <v>143160711</v>
      </c>
      <c r="L8509">
        <v>2798</v>
      </c>
      <c r="M8509">
        <v>2</v>
      </c>
      <c r="N8509">
        <v>4062</v>
      </c>
      <c r="O8509" t="s">
        <v>28292</v>
      </c>
      <c r="P8509">
        <v>-5190</v>
      </c>
      <c r="Q8509" t="s">
        <v>28293</v>
      </c>
      <c r="R8509" t="s">
        <v>28294</v>
      </c>
      <c r="S8509" t="s">
        <v>36816</v>
      </c>
      <c r="T8509">
        <v>0.32911398597860803</v>
      </c>
      <c r="U8509">
        <v>0.603102917160658</v>
      </c>
      <c r="V8509">
        <v>24.995715969977699</v>
      </c>
      <c r="W8509">
        <v>5.4349643961368002E-2</v>
      </c>
      <c r="X8509">
        <v>0.704072456322962</v>
      </c>
      <c r="Y8509">
        <v>26.255647130820702</v>
      </c>
      <c r="Z8509">
        <v>0.136920528570767</v>
      </c>
      <c r="AA8509">
        <v>0.72610664078822296</v>
      </c>
      <c r="AB8509">
        <v>25.540900497278301</v>
      </c>
      <c r="AC8509">
        <v>0.114586611961368</v>
      </c>
      <c r="AD8509">
        <v>0.68253123924728298</v>
      </c>
      <c r="AE8509">
        <v>25.578375201939199</v>
      </c>
      <c r="AF8509">
        <v>0.77173648502780101</v>
      </c>
      <c r="AG8509">
        <v>0.88417364479730298</v>
      </c>
      <c r="AH8509">
        <v>0.116024515190222</v>
      </c>
      <c r="AI8509">
        <v>5.2175397303601399E-2</v>
      </c>
      <c r="AJ8509">
        <v>0.78121606160956403</v>
      </c>
      <c r="AK8509">
        <v>3.1403943697426802</v>
      </c>
    </row>
    <row r="8510" spans="1:37" x14ac:dyDescent="0.2">
      <c r="A8510" t="s">
        <v>26850</v>
      </c>
      <c r="B8510">
        <v>143186717</v>
      </c>
      <c r="C8510">
        <v>143186866</v>
      </c>
      <c r="D8510">
        <v>150</v>
      </c>
      <c r="E8510" t="s">
        <v>28295</v>
      </c>
      <c r="F8510">
        <v>2</v>
      </c>
      <c r="G8510" t="s">
        <v>28296</v>
      </c>
      <c r="H8510" t="s">
        <v>31000</v>
      </c>
      <c r="I8510">
        <v>8</v>
      </c>
      <c r="J8510">
        <v>143157914</v>
      </c>
      <c r="K8510">
        <v>143160711</v>
      </c>
      <c r="L8510">
        <v>2798</v>
      </c>
      <c r="M8510">
        <v>2</v>
      </c>
      <c r="N8510">
        <v>4062</v>
      </c>
      <c r="O8510" t="s">
        <v>28292</v>
      </c>
      <c r="P8510">
        <v>-26006</v>
      </c>
      <c r="Q8510" t="s">
        <v>28293</v>
      </c>
      <c r="R8510" t="s">
        <v>28294</v>
      </c>
      <c r="S8510" t="s">
        <v>36816</v>
      </c>
      <c r="T8510">
        <v>0.32911398597860803</v>
      </c>
      <c r="U8510">
        <v>0.603102917160658</v>
      </c>
      <c r="V8510">
        <v>24.006776238917499</v>
      </c>
      <c r="W8510">
        <v>0.94541066367716797</v>
      </c>
      <c r="X8510">
        <v>0.95159051474143896</v>
      </c>
      <c r="Y8510">
        <v>-2.0038006122473999</v>
      </c>
      <c r="Z8510">
        <v>0.306975110376564</v>
      </c>
      <c r="AA8510">
        <v>0.72610664078822296</v>
      </c>
      <c r="AB8510">
        <v>23.313506181997301</v>
      </c>
      <c r="AC8510">
        <v>0.71753805159658501</v>
      </c>
      <c r="AD8510">
        <v>0.87989882095915395</v>
      </c>
      <c r="AE8510">
        <v>-3.0038002175023801</v>
      </c>
      <c r="AF8510">
        <v>0.61410715005536498</v>
      </c>
      <c r="AG8510">
        <v>0.80674443595273604</v>
      </c>
      <c r="AH8510">
        <v>3.27943460572545</v>
      </c>
      <c r="AI8510">
        <v>0.59609816080359102</v>
      </c>
      <c r="AJ8510">
        <v>0.78121606160956403</v>
      </c>
      <c r="AK8510">
        <v>-1.1350452268346001</v>
      </c>
    </row>
    <row r="8511" spans="1:37" x14ac:dyDescent="0.2">
      <c r="A8511" t="s">
        <v>26850</v>
      </c>
      <c r="B8511">
        <v>143227805</v>
      </c>
      <c r="C8511">
        <v>143228010</v>
      </c>
      <c r="D8511">
        <v>206</v>
      </c>
      <c r="E8511" t="s">
        <v>28297</v>
      </c>
      <c r="F8511">
        <v>2</v>
      </c>
      <c r="G8511" t="s">
        <v>28298</v>
      </c>
      <c r="H8511" t="s">
        <v>31000</v>
      </c>
      <c r="I8511">
        <v>8</v>
      </c>
      <c r="J8511">
        <v>143213218</v>
      </c>
      <c r="K8511">
        <v>143217170</v>
      </c>
      <c r="L8511">
        <v>3953</v>
      </c>
      <c r="M8511">
        <v>1</v>
      </c>
      <c r="N8511">
        <v>338328</v>
      </c>
      <c r="O8511" t="s">
        <v>28299</v>
      </c>
      <c r="P8511">
        <v>14587</v>
      </c>
      <c r="Q8511" t="s">
        <v>28300</v>
      </c>
      <c r="R8511" t="s">
        <v>28301</v>
      </c>
      <c r="S8511" t="s">
        <v>36817</v>
      </c>
      <c r="T8511">
        <v>0.32911398597860803</v>
      </c>
      <c r="U8511">
        <v>0.603102917160658</v>
      </c>
      <c r="V8511">
        <v>21.884851570763999</v>
      </c>
      <c r="W8511">
        <v>0.94541066367716797</v>
      </c>
      <c r="X8511">
        <v>0.95159051474143896</v>
      </c>
      <c r="Y8511">
        <v>-0.73165214846286797</v>
      </c>
      <c r="Z8511">
        <v>0.48464167878831399</v>
      </c>
      <c r="AA8511">
        <v>0.84435025072159198</v>
      </c>
      <c r="AB8511">
        <v>20.921377800706001</v>
      </c>
      <c r="AC8511">
        <v>0.71753805159658501</v>
      </c>
      <c r="AD8511">
        <v>0.87989882095915395</v>
      </c>
      <c r="AE8511">
        <v>-1.73165143704507</v>
      </c>
      <c r="AF8511">
        <v>0.16793847098801201</v>
      </c>
      <c r="AG8511">
        <v>0.68151250837662902</v>
      </c>
      <c r="AH8511">
        <v>21.884851570763999</v>
      </c>
      <c r="AI8511">
        <v>0.59609816080359102</v>
      </c>
      <c r="AJ8511">
        <v>0.78121606160956403</v>
      </c>
      <c r="AK8511">
        <v>0.13710296434197899</v>
      </c>
    </row>
    <row r="8512" spans="1:37" x14ac:dyDescent="0.2">
      <c r="A8512" t="s">
        <v>26850</v>
      </c>
      <c r="B8512">
        <v>143228010</v>
      </c>
      <c r="C8512">
        <v>143228215</v>
      </c>
      <c r="D8512">
        <v>206</v>
      </c>
      <c r="E8512" t="s">
        <v>28302</v>
      </c>
      <c r="F8512">
        <v>6</v>
      </c>
      <c r="G8512" t="s">
        <v>28303</v>
      </c>
      <c r="H8512" t="s">
        <v>31000</v>
      </c>
      <c r="I8512">
        <v>8</v>
      </c>
      <c r="J8512">
        <v>143213218</v>
      </c>
      <c r="K8512">
        <v>143217170</v>
      </c>
      <c r="L8512">
        <v>3953</v>
      </c>
      <c r="M8512">
        <v>1</v>
      </c>
      <c r="N8512">
        <v>338328</v>
      </c>
      <c r="O8512" t="s">
        <v>28299</v>
      </c>
      <c r="P8512">
        <v>14792</v>
      </c>
      <c r="Q8512" t="s">
        <v>28300</v>
      </c>
      <c r="R8512" t="s">
        <v>28301</v>
      </c>
      <c r="S8512" t="s">
        <v>36817</v>
      </c>
      <c r="T8512">
        <v>0.32911398597860803</v>
      </c>
      <c r="U8512">
        <v>0.603102917160658</v>
      </c>
      <c r="V8512">
        <v>21.884851570763999</v>
      </c>
      <c r="W8512">
        <v>0.94541066367716797</v>
      </c>
      <c r="X8512">
        <v>0.95159051474143896</v>
      </c>
      <c r="Y8512">
        <v>-0.73165214846286797</v>
      </c>
      <c r="Z8512">
        <v>0.48464167878831399</v>
      </c>
      <c r="AA8512">
        <v>0.84435025072159198</v>
      </c>
      <c r="AB8512">
        <v>20.921377800706001</v>
      </c>
      <c r="AC8512">
        <v>0.71753805159658501</v>
      </c>
      <c r="AD8512">
        <v>0.87989882095915395</v>
      </c>
      <c r="AE8512">
        <v>-1.73165143704507</v>
      </c>
      <c r="AF8512">
        <v>0.16793847098801201</v>
      </c>
      <c r="AG8512">
        <v>0.68151250837662902</v>
      </c>
      <c r="AH8512">
        <v>21.884851570763999</v>
      </c>
      <c r="AI8512">
        <v>0.59609816080359102</v>
      </c>
      <c r="AJ8512">
        <v>0.78121606160956403</v>
      </c>
      <c r="AK8512">
        <v>0.13710296434197899</v>
      </c>
    </row>
    <row r="8513" spans="1:37" x14ac:dyDescent="0.2">
      <c r="A8513" t="s">
        <v>26850</v>
      </c>
      <c r="B8513">
        <v>143421068</v>
      </c>
      <c r="C8513">
        <v>143421217</v>
      </c>
      <c r="D8513">
        <v>150</v>
      </c>
      <c r="E8513" t="s">
        <v>28304</v>
      </c>
      <c r="F8513">
        <v>8</v>
      </c>
      <c r="G8513" t="s">
        <v>28305</v>
      </c>
      <c r="H8513" t="s">
        <v>36818</v>
      </c>
      <c r="I8513">
        <v>8</v>
      </c>
      <c r="J8513">
        <v>143417679</v>
      </c>
      <c r="K8513">
        <v>143419150</v>
      </c>
      <c r="L8513">
        <v>1472</v>
      </c>
      <c r="M8513">
        <v>1</v>
      </c>
      <c r="N8513">
        <v>104326051</v>
      </c>
      <c r="O8513" t="s">
        <v>28306</v>
      </c>
      <c r="P8513">
        <v>3389</v>
      </c>
      <c r="Q8513" t="s">
        <v>28307</v>
      </c>
      <c r="R8513" t="s">
        <v>28308</v>
      </c>
      <c r="S8513" t="s">
        <v>36819</v>
      </c>
      <c r="T8513">
        <v>0.97213403838398904</v>
      </c>
      <c r="U8513">
        <v>1</v>
      </c>
      <c r="V8513">
        <v>1.1109596111015501</v>
      </c>
      <c r="W8513">
        <v>0.38920677604595899</v>
      </c>
      <c r="X8513">
        <v>0.704072456322962</v>
      </c>
      <c r="Y8513">
        <v>-24.8811191070915</v>
      </c>
      <c r="Z8513">
        <v>0.69013698642955401</v>
      </c>
      <c r="AA8513">
        <v>0.84521697243271998</v>
      </c>
      <c r="AB8513">
        <v>0.14748552569554799</v>
      </c>
      <c r="AC8513">
        <v>0.71753805159658501</v>
      </c>
      <c r="AD8513">
        <v>0.87989882095915395</v>
      </c>
      <c r="AE8513">
        <v>-1.7649357757001201</v>
      </c>
      <c r="AF8513">
        <v>0.61410715005536498</v>
      </c>
      <c r="AG8513">
        <v>0.80674443595273604</v>
      </c>
      <c r="AH8513">
        <v>2.0405702038723801</v>
      </c>
      <c r="AI8513">
        <v>0.35038410267202102</v>
      </c>
      <c r="AJ8513">
        <v>0.78121606160956403</v>
      </c>
      <c r="AK8513">
        <v>-24.5839290746889</v>
      </c>
    </row>
    <row r="8514" spans="1:37" x14ac:dyDescent="0.2">
      <c r="A8514" t="s">
        <v>26850</v>
      </c>
      <c r="B8514">
        <v>143439970</v>
      </c>
      <c r="C8514">
        <v>143440151</v>
      </c>
      <c r="D8514">
        <v>182</v>
      </c>
      <c r="E8514" t="s">
        <v>28310</v>
      </c>
      <c r="F8514">
        <v>6</v>
      </c>
      <c r="G8514" t="s">
        <v>28311</v>
      </c>
      <c r="H8514" t="s">
        <v>36820</v>
      </c>
      <c r="I8514">
        <v>8</v>
      </c>
      <c r="J8514">
        <v>143428064</v>
      </c>
      <c r="K8514">
        <v>143430732</v>
      </c>
      <c r="L8514">
        <v>2669</v>
      </c>
      <c r="M8514">
        <v>2</v>
      </c>
      <c r="N8514">
        <v>389692</v>
      </c>
      <c r="O8514" t="s">
        <v>28312</v>
      </c>
      <c r="P8514">
        <v>-9238</v>
      </c>
      <c r="Q8514" t="s">
        <v>28313</v>
      </c>
      <c r="R8514" t="s">
        <v>28309</v>
      </c>
      <c r="S8514" t="s">
        <v>36821</v>
      </c>
      <c r="T8514">
        <v>1</v>
      </c>
      <c r="U8514">
        <v>1</v>
      </c>
      <c r="V8514">
        <v>-2.38449669167548</v>
      </c>
      <c r="W8514">
        <v>0.20525741147413201</v>
      </c>
      <c r="X8514">
        <v>0.704072456322962</v>
      </c>
      <c r="Y8514">
        <v>-23.983840187851602</v>
      </c>
      <c r="Z8514">
        <v>0.65379035313853895</v>
      </c>
      <c r="AA8514">
        <v>0.84521697243271998</v>
      </c>
      <c r="AB8514">
        <v>-3.3479703499563098</v>
      </c>
      <c r="AC8514">
        <v>7.0489011448141195E-2</v>
      </c>
      <c r="AD8514">
        <v>0.57684129297949804</v>
      </c>
      <c r="AE8514">
        <v>-23.983840187851602</v>
      </c>
      <c r="AF8514">
        <v>0.64997455747578503</v>
      </c>
      <c r="AG8514">
        <v>0.80674443595273604</v>
      </c>
      <c r="AH8514">
        <v>-1.45488610450574</v>
      </c>
      <c r="AI8514">
        <v>0.35038410267202102</v>
      </c>
      <c r="AJ8514">
        <v>0.78121606160956403</v>
      </c>
      <c r="AK8514">
        <v>-23.1150847929663</v>
      </c>
    </row>
    <row r="8515" spans="1:37" x14ac:dyDescent="0.2">
      <c r="A8515" t="s">
        <v>26850</v>
      </c>
      <c r="B8515">
        <v>143440151</v>
      </c>
      <c r="C8515">
        <v>143440332</v>
      </c>
      <c r="D8515">
        <v>182</v>
      </c>
      <c r="E8515" t="s">
        <v>28314</v>
      </c>
      <c r="F8515">
        <v>8</v>
      </c>
      <c r="G8515" t="s">
        <v>28315</v>
      </c>
      <c r="H8515" t="s">
        <v>36820</v>
      </c>
      <c r="I8515">
        <v>8</v>
      </c>
      <c r="J8515">
        <v>143428064</v>
      </c>
      <c r="K8515">
        <v>143430732</v>
      </c>
      <c r="L8515">
        <v>2669</v>
      </c>
      <c r="M8515">
        <v>2</v>
      </c>
      <c r="N8515">
        <v>389692</v>
      </c>
      <c r="O8515" t="s">
        <v>28312</v>
      </c>
      <c r="P8515">
        <v>-9419</v>
      </c>
      <c r="Q8515" t="s">
        <v>28313</v>
      </c>
      <c r="R8515" t="s">
        <v>28309</v>
      </c>
      <c r="S8515" t="s">
        <v>36821</v>
      </c>
      <c r="T8515">
        <v>1</v>
      </c>
      <c r="U8515">
        <v>1</v>
      </c>
      <c r="V8515">
        <v>-2.38449669167548</v>
      </c>
      <c r="W8515">
        <v>0.20525741147413201</v>
      </c>
      <c r="X8515">
        <v>0.704072456322962</v>
      </c>
      <c r="Y8515">
        <v>-23.983840187851602</v>
      </c>
      <c r="Z8515">
        <v>0.65379035313853895</v>
      </c>
      <c r="AA8515">
        <v>0.84521697243271998</v>
      </c>
      <c r="AB8515">
        <v>-3.3479703499563098</v>
      </c>
      <c r="AC8515">
        <v>7.0489011448141195E-2</v>
      </c>
      <c r="AD8515">
        <v>0.57684129297949804</v>
      </c>
      <c r="AE8515">
        <v>-23.983840187851602</v>
      </c>
      <c r="AF8515">
        <v>0.64997455747578503</v>
      </c>
      <c r="AG8515">
        <v>0.80674443595273604</v>
      </c>
      <c r="AH8515">
        <v>-1.45488610450574</v>
      </c>
      <c r="AI8515">
        <v>0.35038410267202102</v>
      </c>
      <c r="AJ8515">
        <v>0.78121606160956403</v>
      </c>
      <c r="AK8515">
        <v>-23.1150847929663</v>
      </c>
    </row>
    <row r="8516" spans="1:37" x14ac:dyDescent="0.2">
      <c r="A8516" t="s">
        <v>26850</v>
      </c>
      <c r="B8516">
        <v>143440332</v>
      </c>
      <c r="C8516">
        <v>143440513</v>
      </c>
      <c r="D8516">
        <v>182</v>
      </c>
      <c r="E8516" t="s">
        <v>28316</v>
      </c>
      <c r="F8516">
        <v>6</v>
      </c>
      <c r="G8516" t="s">
        <v>28317</v>
      </c>
      <c r="H8516" t="s">
        <v>36820</v>
      </c>
      <c r="I8516">
        <v>8</v>
      </c>
      <c r="J8516">
        <v>143428064</v>
      </c>
      <c r="K8516">
        <v>143430732</v>
      </c>
      <c r="L8516">
        <v>2669</v>
      </c>
      <c r="M8516">
        <v>2</v>
      </c>
      <c r="N8516">
        <v>389692</v>
      </c>
      <c r="O8516" t="s">
        <v>28312</v>
      </c>
      <c r="P8516">
        <v>-9600</v>
      </c>
      <c r="Q8516" t="s">
        <v>28313</v>
      </c>
      <c r="R8516" t="s">
        <v>28309</v>
      </c>
      <c r="S8516" t="s">
        <v>36821</v>
      </c>
      <c r="T8516">
        <v>1</v>
      </c>
      <c r="U8516">
        <v>1</v>
      </c>
      <c r="V8516">
        <v>-2.38449669167548</v>
      </c>
      <c r="W8516">
        <v>0.20525741147413201</v>
      </c>
      <c r="X8516">
        <v>0.704072456322962</v>
      </c>
      <c r="Y8516">
        <v>-23.983840187851602</v>
      </c>
      <c r="Z8516">
        <v>0.65379035313853895</v>
      </c>
      <c r="AA8516">
        <v>0.84521697243271998</v>
      </c>
      <c r="AB8516">
        <v>-3.3479703499563098</v>
      </c>
      <c r="AC8516">
        <v>7.0489011448141195E-2</v>
      </c>
      <c r="AD8516">
        <v>0.57684129297949804</v>
      </c>
      <c r="AE8516">
        <v>-23.983840187851602</v>
      </c>
      <c r="AF8516">
        <v>0.64997455747578503</v>
      </c>
      <c r="AG8516">
        <v>0.80674443595273604</v>
      </c>
      <c r="AH8516">
        <v>-1.45488610450574</v>
      </c>
      <c r="AI8516">
        <v>0.35038410267202102</v>
      </c>
      <c r="AJ8516">
        <v>0.78121606160956403</v>
      </c>
      <c r="AK8516">
        <v>-23.1150847929663</v>
      </c>
    </row>
    <row r="8517" spans="1:37" x14ac:dyDescent="0.2">
      <c r="A8517" t="s">
        <v>26850</v>
      </c>
      <c r="B8517">
        <v>143515964</v>
      </c>
      <c r="C8517">
        <v>143516128</v>
      </c>
      <c r="D8517">
        <v>165</v>
      </c>
      <c r="E8517" t="s">
        <v>28318</v>
      </c>
      <c r="F8517">
        <v>7</v>
      </c>
      <c r="G8517" t="s">
        <v>28319</v>
      </c>
      <c r="H8517" t="s">
        <v>36822</v>
      </c>
      <c r="I8517">
        <v>8</v>
      </c>
      <c r="J8517">
        <v>143484497</v>
      </c>
      <c r="K8517">
        <v>143507840</v>
      </c>
      <c r="L8517">
        <v>23344</v>
      </c>
      <c r="M8517">
        <v>2</v>
      </c>
      <c r="N8517">
        <v>23144</v>
      </c>
      <c r="O8517" t="s">
        <v>28320</v>
      </c>
      <c r="P8517">
        <v>-8124</v>
      </c>
      <c r="Q8517" t="s">
        <v>28321</v>
      </c>
      <c r="R8517" t="s">
        <v>28322</v>
      </c>
      <c r="S8517" t="s">
        <v>36823</v>
      </c>
      <c r="T8517">
        <v>0.97213403838398904</v>
      </c>
      <c r="U8517">
        <v>1</v>
      </c>
      <c r="V8517">
        <v>3.7037612283680299</v>
      </c>
      <c r="W8517">
        <v>0.94541066367716797</v>
      </c>
      <c r="X8517">
        <v>0.95159051474143896</v>
      </c>
      <c r="Y8517">
        <v>-0.14701210587528801</v>
      </c>
      <c r="Z8517">
        <v>0.93459220503170903</v>
      </c>
      <c r="AA8517">
        <v>0.99919698600769702</v>
      </c>
      <c r="AB8517">
        <v>3.9670324596644999</v>
      </c>
      <c r="AC8517">
        <v>0.92091778829119397</v>
      </c>
      <c r="AD8517">
        <v>0.94068432309766403</v>
      </c>
      <c r="AE8517">
        <v>-1.0352015666691099</v>
      </c>
      <c r="AF8517">
        <v>1</v>
      </c>
      <c r="AG8517">
        <v>1</v>
      </c>
      <c r="AH8517">
        <v>0.49312629575281203</v>
      </c>
      <c r="AI8517">
        <v>0.95029317176085903</v>
      </c>
      <c r="AJ8517">
        <v>0.98621344597861504</v>
      </c>
      <c r="AK8517">
        <v>0.63751619768524403</v>
      </c>
    </row>
    <row r="8518" spans="1:37" x14ac:dyDescent="0.2">
      <c r="A8518" t="s">
        <v>26850</v>
      </c>
      <c r="B8518">
        <v>143516128</v>
      </c>
      <c r="C8518">
        <v>143516292</v>
      </c>
      <c r="D8518">
        <v>165</v>
      </c>
      <c r="E8518" t="s">
        <v>28323</v>
      </c>
      <c r="F8518">
        <v>6</v>
      </c>
      <c r="G8518" t="s">
        <v>28324</v>
      </c>
      <c r="H8518" t="s">
        <v>36822</v>
      </c>
      <c r="I8518">
        <v>8</v>
      </c>
      <c r="J8518">
        <v>143484497</v>
      </c>
      <c r="K8518">
        <v>143507840</v>
      </c>
      <c r="L8518">
        <v>23344</v>
      </c>
      <c r="M8518">
        <v>2</v>
      </c>
      <c r="N8518">
        <v>23144</v>
      </c>
      <c r="O8518" t="s">
        <v>28320</v>
      </c>
      <c r="P8518">
        <v>-8288</v>
      </c>
      <c r="Q8518" t="s">
        <v>28321</v>
      </c>
      <c r="R8518" t="s">
        <v>28322</v>
      </c>
      <c r="S8518" t="s">
        <v>36823</v>
      </c>
      <c r="T8518">
        <v>0.97213403838398904</v>
      </c>
      <c r="U8518">
        <v>1</v>
      </c>
      <c r="V8518">
        <v>3.7037612283680299</v>
      </c>
      <c r="W8518">
        <v>0.94541066367716797</v>
      </c>
      <c r="X8518">
        <v>0.95159051474143896</v>
      </c>
      <c r="Y8518">
        <v>-0.14701210587528801</v>
      </c>
      <c r="Z8518">
        <v>0.93459220503170903</v>
      </c>
      <c r="AA8518">
        <v>0.99919698600769702</v>
      </c>
      <c r="AB8518">
        <v>3.9670324596644999</v>
      </c>
      <c r="AC8518">
        <v>0.92091778829119397</v>
      </c>
      <c r="AD8518">
        <v>0.94068432309766403</v>
      </c>
      <c r="AE8518">
        <v>-1.0352015666691099</v>
      </c>
      <c r="AF8518">
        <v>1</v>
      </c>
      <c r="AG8518">
        <v>1</v>
      </c>
      <c r="AH8518">
        <v>0.49312629575281203</v>
      </c>
      <c r="AI8518">
        <v>0.95029317176085903</v>
      </c>
      <c r="AJ8518">
        <v>0.98621344597861504</v>
      </c>
      <c r="AK8518">
        <v>0.63751619768524403</v>
      </c>
    </row>
    <row r="8519" spans="1:37" x14ac:dyDescent="0.2">
      <c r="A8519" t="s">
        <v>26850</v>
      </c>
      <c r="B8519">
        <v>143516292</v>
      </c>
      <c r="C8519">
        <v>143516456</v>
      </c>
      <c r="D8519">
        <v>165</v>
      </c>
      <c r="E8519" t="s">
        <v>28325</v>
      </c>
      <c r="F8519">
        <v>6</v>
      </c>
      <c r="G8519" t="s">
        <v>28326</v>
      </c>
      <c r="H8519" t="s">
        <v>36822</v>
      </c>
      <c r="I8519">
        <v>8</v>
      </c>
      <c r="J8519">
        <v>143484497</v>
      </c>
      <c r="K8519">
        <v>143507840</v>
      </c>
      <c r="L8519">
        <v>23344</v>
      </c>
      <c r="M8519">
        <v>2</v>
      </c>
      <c r="N8519">
        <v>23144</v>
      </c>
      <c r="O8519" t="s">
        <v>28320</v>
      </c>
      <c r="P8519">
        <v>-8452</v>
      </c>
      <c r="Q8519" t="s">
        <v>28321</v>
      </c>
      <c r="R8519" t="s">
        <v>28322</v>
      </c>
      <c r="S8519" t="s">
        <v>36823</v>
      </c>
      <c r="T8519">
        <v>0.97213403838398904</v>
      </c>
      <c r="U8519">
        <v>1</v>
      </c>
      <c r="V8519">
        <v>1.7968708018777899</v>
      </c>
      <c r="W8519">
        <v>0.94541066367716797</v>
      </c>
      <c r="X8519">
        <v>0.95159051474143896</v>
      </c>
      <c r="Y8519">
        <v>-2.05390254082144</v>
      </c>
      <c r="Z8519">
        <v>0.93459220503170903</v>
      </c>
      <c r="AA8519">
        <v>0.99919698600769702</v>
      </c>
      <c r="AB8519">
        <v>3.4247026853418401</v>
      </c>
      <c r="AC8519">
        <v>0.92091778829119397</v>
      </c>
      <c r="AD8519">
        <v>0.94068432309766403</v>
      </c>
      <c r="AE8519">
        <v>-2.6729647491409798</v>
      </c>
      <c r="AF8519">
        <v>1</v>
      </c>
      <c r="AG8519">
        <v>1</v>
      </c>
      <c r="AH8519">
        <v>-1.41376413073743</v>
      </c>
      <c r="AI8519">
        <v>0.95029317176085903</v>
      </c>
      <c r="AJ8519">
        <v>0.98621344597861504</v>
      </c>
      <c r="AK8519">
        <v>-1.26937423726091</v>
      </c>
    </row>
    <row r="8520" spans="1:37" x14ac:dyDescent="0.2">
      <c r="A8520" t="s">
        <v>26850</v>
      </c>
      <c r="B8520">
        <v>143568606</v>
      </c>
      <c r="C8520">
        <v>143568753</v>
      </c>
      <c r="D8520">
        <v>148</v>
      </c>
      <c r="E8520" t="s">
        <v>28327</v>
      </c>
      <c r="F8520">
        <v>17</v>
      </c>
      <c r="G8520" t="s">
        <v>28328</v>
      </c>
      <c r="H8520" t="s">
        <v>30987</v>
      </c>
      <c r="I8520">
        <v>8</v>
      </c>
      <c r="J8520">
        <v>143568153</v>
      </c>
      <c r="K8520">
        <v>143568665</v>
      </c>
      <c r="L8520">
        <v>513</v>
      </c>
      <c r="M8520">
        <v>2</v>
      </c>
      <c r="N8520">
        <v>642475</v>
      </c>
      <c r="O8520" t="s">
        <v>28329</v>
      </c>
      <c r="P8520">
        <v>0</v>
      </c>
      <c r="Q8520" t="s">
        <v>28330</v>
      </c>
      <c r="R8520" t="s">
        <v>28331</v>
      </c>
      <c r="S8520" t="s">
        <v>36824</v>
      </c>
      <c r="T8520">
        <v>7.3374270299014499E-2</v>
      </c>
      <c r="U8520">
        <v>0.603102917160658</v>
      </c>
      <c r="V8520">
        <v>25.151319935735501</v>
      </c>
      <c r="W8520">
        <v>0.20525741147413201</v>
      </c>
      <c r="X8520">
        <v>0.704072456322962</v>
      </c>
      <c r="Y8520">
        <v>-24.888370640825599</v>
      </c>
      <c r="Z8520">
        <v>0.203350924423461</v>
      </c>
      <c r="AA8520">
        <v>0.72610664078822296</v>
      </c>
      <c r="AB8520">
        <v>24.1878458485393</v>
      </c>
      <c r="AC8520">
        <v>0.283630615332017</v>
      </c>
      <c r="AD8520">
        <v>0.68253123924728298</v>
      </c>
      <c r="AE8520">
        <v>-5.2499696553776198</v>
      </c>
      <c r="AF8520">
        <v>1.3497623430991999E-2</v>
      </c>
      <c r="AG8520">
        <v>0.476038960109122</v>
      </c>
      <c r="AH8520">
        <v>25.151319935735501</v>
      </c>
      <c r="AI8520">
        <v>0.24456414000292601</v>
      </c>
      <c r="AJ8520">
        <v>0.78121606160956403</v>
      </c>
      <c r="AK8520">
        <v>-24.080930650429899</v>
      </c>
    </row>
    <row r="8521" spans="1:37" x14ac:dyDescent="0.2">
      <c r="A8521" t="s">
        <v>26850</v>
      </c>
      <c r="B8521">
        <v>143568753</v>
      </c>
      <c r="C8521">
        <v>143568900</v>
      </c>
      <c r="D8521">
        <v>148</v>
      </c>
      <c r="E8521" t="s">
        <v>28332</v>
      </c>
      <c r="F8521">
        <v>7</v>
      </c>
      <c r="G8521" t="s">
        <v>28333</v>
      </c>
      <c r="H8521" t="s">
        <v>30987</v>
      </c>
      <c r="I8521">
        <v>8</v>
      </c>
      <c r="J8521">
        <v>143566192</v>
      </c>
      <c r="K8521">
        <v>143568757</v>
      </c>
      <c r="L8521">
        <v>2566</v>
      </c>
      <c r="M8521">
        <v>2</v>
      </c>
      <c r="N8521">
        <v>642475</v>
      </c>
      <c r="O8521" t="s">
        <v>28334</v>
      </c>
      <c r="P8521">
        <v>0</v>
      </c>
      <c r="Q8521" t="s">
        <v>28330</v>
      </c>
      <c r="R8521" t="s">
        <v>28331</v>
      </c>
      <c r="S8521" t="s">
        <v>36824</v>
      </c>
      <c r="T8521">
        <v>7.3374270299014499E-2</v>
      </c>
      <c r="U8521">
        <v>0.603102917160658</v>
      </c>
      <c r="V8521">
        <v>25.151319935735501</v>
      </c>
      <c r="W8521">
        <v>0.20525741147413201</v>
      </c>
      <c r="X8521">
        <v>0.704072456322962</v>
      </c>
      <c r="Y8521">
        <v>-24.888370640825599</v>
      </c>
      <c r="Z8521">
        <v>0.203350924423461</v>
      </c>
      <c r="AA8521">
        <v>0.72610664078822296</v>
      </c>
      <c r="AB8521">
        <v>24.1878458485393</v>
      </c>
      <c r="AC8521">
        <v>0.283630615332017</v>
      </c>
      <c r="AD8521">
        <v>0.68253123924728298</v>
      </c>
      <c r="AE8521">
        <v>-5.2499696553776198</v>
      </c>
      <c r="AF8521">
        <v>1.3497623430991999E-2</v>
      </c>
      <c r="AG8521">
        <v>0.476038960109122</v>
      </c>
      <c r="AH8521">
        <v>25.151319935735501</v>
      </c>
      <c r="AI8521">
        <v>0.24456414000292601</v>
      </c>
      <c r="AJ8521">
        <v>0.78121606160956403</v>
      </c>
      <c r="AK8521">
        <v>-24.080930650429899</v>
      </c>
    </row>
    <row r="8522" spans="1:37" x14ac:dyDescent="0.2">
      <c r="A8522" t="s">
        <v>26850</v>
      </c>
      <c r="B8522">
        <v>143572725</v>
      </c>
      <c r="C8522">
        <v>143572898</v>
      </c>
      <c r="D8522">
        <v>174</v>
      </c>
      <c r="E8522" t="s">
        <v>28335</v>
      </c>
      <c r="F8522">
        <v>14</v>
      </c>
      <c r="G8522" t="s">
        <v>28336</v>
      </c>
      <c r="H8522" t="s">
        <v>30987</v>
      </c>
      <c r="I8522">
        <v>8</v>
      </c>
      <c r="J8522">
        <v>143566192</v>
      </c>
      <c r="K8522">
        <v>143572772</v>
      </c>
      <c r="L8522">
        <v>6581</v>
      </c>
      <c r="M8522">
        <v>2</v>
      </c>
      <c r="N8522">
        <v>642475</v>
      </c>
      <c r="O8522" t="s">
        <v>28337</v>
      </c>
      <c r="P8522">
        <v>0</v>
      </c>
      <c r="Q8522" t="s">
        <v>28330</v>
      </c>
      <c r="R8522" t="s">
        <v>28331</v>
      </c>
      <c r="S8522" t="s">
        <v>36824</v>
      </c>
      <c r="T8522">
        <v>0.35387198439864398</v>
      </c>
      <c r="U8522">
        <v>0.603102917160658</v>
      </c>
      <c r="V8522">
        <v>-24.4030937820452</v>
      </c>
      <c r="W8522">
        <v>0.94541066367716797</v>
      </c>
      <c r="X8522">
        <v>0.95159051474143896</v>
      </c>
      <c r="Y8522">
        <v>-1.10761809575193E-2</v>
      </c>
      <c r="Z8522">
        <v>0.65379035313853895</v>
      </c>
      <c r="AA8522">
        <v>0.84521697243271998</v>
      </c>
      <c r="AB8522">
        <v>-1.17979533791182</v>
      </c>
      <c r="AC8522">
        <v>0.71753805159658501</v>
      </c>
      <c r="AD8522">
        <v>0.87989882095915395</v>
      </c>
      <c r="AE8522">
        <v>-1.0110761091856699</v>
      </c>
      <c r="AF8522">
        <v>0.32549523997010099</v>
      </c>
      <c r="AG8522">
        <v>0.70473078222419605</v>
      </c>
      <c r="AH8522">
        <v>-24.337238456719</v>
      </c>
      <c r="AI8522">
        <v>0.59609816080359102</v>
      </c>
      <c r="AJ8522">
        <v>0.78121606160956403</v>
      </c>
      <c r="AK8522">
        <v>0.857679226927892</v>
      </c>
    </row>
    <row r="8523" spans="1:37" x14ac:dyDescent="0.2">
      <c r="A8523" t="s">
        <v>26850</v>
      </c>
      <c r="B8523">
        <v>143572898</v>
      </c>
      <c r="C8523">
        <v>143573071</v>
      </c>
      <c r="D8523">
        <v>174</v>
      </c>
      <c r="E8523" t="s">
        <v>28338</v>
      </c>
      <c r="F8523">
        <v>1</v>
      </c>
      <c r="G8523" t="s">
        <v>28339</v>
      </c>
      <c r="H8523" t="s">
        <v>30987</v>
      </c>
      <c r="I8523">
        <v>8</v>
      </c>
      <c r="J8523">
        <v>143566192</v>
      </c>
      <c r="K8523">
        <v>143572772</v>
      </c>
      <c r="L8523">
        <v>6581</v>
      </c>
      <c r="M8523">
        <v>2</v>
      </c>
      <c r="N8523">
        <v>642475</v>
      </c>
      <c r="O8523" t="s">
        <v>28337</v>
      </c>
      <c r="P8523">
        <v>-126</v>
      </c>
      <c r="Q8523" t="s">
        <v>28330</v>
      </c>
      <c r="R8523" t="s">
        <v>28331</v>
      </c>
      <c r="S8523" t="s">
        <v>36824</v>
      </c>
      <c r="T8523">
        <v>1</v>
      </c>
      <c r="U8523">
        <v>1</v>
      </c>
      <c r="V8523">
        <v>-2.8172862726157799</v>
      </c>
      <c r="W8523">
        <v>0.49709177864118298</v>
      </c>
      <c r="X8523">
        <v>0.78363289935355196</v>
      </c>
      <c r="Y8523">
        <v>0.209040945326361</v>
      </c>
      <c r="Z8523">
        <v>1</v>
      </c>
      <c r="AA8523">
        <v>1</v>
      </c>
      <c r="AB8523">
        <v>-0.95967822231849398</v>
      </c>
      <c r="AC8523">
        <v>0.92091778829119397</v>
      </c>
      <c r="AD8523">
        <v>0.94068432309766403</v>
      </c>
      <c r="AE8523">
        <v>-0.79095899305781503</v>
      </c>
      <c r="AF8523">
        <v>0.98343762640780896</v>
      </c>
      <c r="AG8523">
        <v>1</v>
      </c>
      <c r="AH8523">
        <v>-2.7514309472895402</v>
      </c>
      <c r="AI8523">
        <v>0.197630579561902</v>
      </c>
      <c r="AJ8523">
        <v>0.78121606160956403</v>
      </c>
      <c r="AK8523">
        <v>1.07779635321177</v>
      </c>
    </row>
    <row r="8524" spans="1:37" x14ac:dyDescent="0.2">
      <c r="A8524" t="s">
        <v>26850</v>
      </c>
      <c r="B8524">
        <v>143575031</v>
      </c>
      <c r="C8524">
        <v>143575182</v>
      </c>
      <c r="D8524">
        <v>152</v>
      </c>
      <c r="E8524" t="s">
        <v>28340</v>
      </c>
      <c r="F8524">
        <v>4</v>
      </c>
      <c r="G8524" t="s">
        <v>28341</v>
      </c>
      <c r="H8524" t="s">
        <v>30987</v>
      </c>
      <c r="I8524">
        <v>8</v>
      </c>
      <c r="J8524">
        <v>143574785</v>
      </c>
      <c r="K8524">
        <v>143575323</v>
      </c>
      <c r="L8524">
        <v>539</v>
      </c>
      <c r="M8524">
        <v>2</v>
      </c>
      <c r="N8524">
        <v>93100</v>
      </c>
      <c r="O8524" t="s">
        <v>28342</v>
      </c>
      <c r="P8524">
        <v>141</v>
      </c>
      <c r="Q8524" t="s">
        <v>28343</v>
      </c>
      <c r="R8524" t="s">
        <v>28344</v>
      </c>
      <c r="S8524" t="s">
        <v>36825</v>
      </c>
      <c r="T8524">
        <v>0.54421053469192604</v>
      </c>
      <c r="U8524">
        <v>0.80321479550967601</v>
      </c>
      <c r="V8524">
        <v>0.60437314459556801</v>
      </c>
      <c r="W8524">
        <v>0.29261482077562401</v>
      </c>
      <c r="X8524">
        <v>0.704072456322962</v>
      </c>
      <c r="Y8524">
        <v>25.510289129870401</v>
      </c>
      <c r="Z8524">
        <v>0.96726857278496403</v>
      </c>
      <c r="AA8524">
        <v>0.99919698600769702</v>
      </c>
      <c r="AB8524">
        <v>-0.35910095009499299</v>
      </c>
      <c r="AC8524">
        <v>0.17695932866387601</v>
      </c>
      <c r="AD8524">
        <v>0.68253123924728298</v>
      </c>
      <c r="AE8524">
        <v>25.311636216046999</v>
      </c>
      <c r="AF8524">
        <v>0.22065000948199101</v>
      </c>
      <c r="AG8524">
        <v>0.68151250837662902</v>
      </c>
      <c r="AH8524">
        <v>1.53398377430275</v>
      </c>
      <c r="AI8524">
        <v>0.91725052871964496</v>
      </c>
      <c r="AJ8524">
        <v>0.98621344597861504</v>
      </c>
      <c r="AK8524">
        <v>1.57348476002468</v>
      </c>
    </row>
    <row r="8525" spans="1:37" x14ac:dyDescent="0.2">
      <c r="A8525" t="s">
        <v>26850</v>
      </c>
      <c r="B8525">
        <v>143581015</v>
      </c>
      <c r="C8525">
        <v>143581209</v>
      </c>
      <c r="D8525">
        <v>195</v>
      </c>
      <c r="E8525" t="s">
        <v>28345</v>
      </c>
      <c r="F8525">
        <v>7</v>
      </c>
      <c r="G8525" t="s">
        <v>28346</v>
      </c>
      <c r="H8525" t="s">
        <v>30987</v>
      </c>
      <c r="I8525">
        <v>8</v>
      </c>
      <c r="J8525">
        <v>143579728</v>
      </c>
      <c r="K8525">
        <v>143580740</v>
      </c>
      <c r="L8525">
        <v>1013</v>
      </c>
      <c r="M8525">
        <v>2</v>
      </c>
      <c r="N8525">
        <v>1936</v>
      </c>
      <c r="O8525" t="s">
        <v>28347</v>
      </c>
      <c r="P8525">
        <v>-275</v>
      </c>
      <c r="Q8525" t="s">
        <v>28348</v>
      </c>
      <c r="R8525" t="s">
        <v>28349</v>
      </c>
      <c r="S8525" t="s">
        <v>36826</v>
      </c>
      <c r="T8525">
        <v>0.32911398597860803</v>
      </c>
      <c r="U8525">
        <v>0.603102917160658</v>
      </c>
      <c r="V8525">
        <v>24.5102891600568</v>
      </c>
      <c r="W8525">
        <v>0.29261482077562401</v>
      </c>
      <c r="X8525">
        <v>0.704072456322962</v>
      </c>
      <c r="Y8525">
        <v>24.584289738481999</v>
      </c>
      <c r="Z8525">
        <v>0.306975110376564</v>
      </c>
      <c r="AA8525">
        <v>0.72610664078822296</v>
      </c>
      <c r="AB8525">
        <v>23.639754698374901</v>
      </c>
      <c r="AC8525">
        <v>0.27780950890804001</v>
      </c>
      <c r="AD8525">
        <v>0.68253123924728298</v>
      </c>
      <c r="AE8525">
        <v>23.677229400963199</v>
      </c>
      <c r="AF8525">
        <v>0.61410715005536498</v>
      </c>
      <c r="AG8525">
        <v>0.80674443595273604</v>
      </c>
      <c r="AH8525">
        <v>4.9096079159826704</v>
      </c>
      <c r="AI8525">
        <v>0.56157887380500204</v>
      </c>
      <c r="AJ8525">
        <v>0.78121606160956403</v>
      </c>
      <c r="AK8525">
        <v>5.0539977315690701</v>
      </c>
    </row>
    <row r="8526" spans="1:37" x14ac:dyDescent="0.2">
      <c r="A8526" t="s">
        <v>26850</v>
      </c>
      <c r="B8526">
        <v>143581209</v>
      </c>
      <c r="C8526">
        <v>143581403</v>
      </c>
      <c r="D8526">
        <v>195</v>
      </c>
      <c r="E8526" t="s">
        <v>28350</v>
      </c>
      <c r="F8526">
        <v>10</v>
      </c>
      <c r="G8526" t="s">
        <v>28351</v>
      </c>
      <c r="H8526" t="s">
        <v>30987</v>
      </c>
      <c r="I8526">
        <v>8</v>
      </c>
      <c r="J8526">
        <v>143579728</v>
      </c>
      <c r="K8526">
        <v>143580740</v>
      </c>
      <c r="L8526">
        <v>1013</v>
      </c>
      <c r="M8526">
        <v>2</v>
      </c>
      <c r="N8526">
        <v>1936</v>
      </c>
      <c r="O8526" t="s">
        <v>28347</v>
      </c>
      <c r="P8526">
        <v>-469</v>
      </c>
      <c r="Q8526" t="s">
        <v>28348</v>
      </c>
      <c r="R8526" t="s">
        <v>28349</v>
      </c>
      <c r="S8526" t="s">
        <v>36826</v>
      </c>
      <c r="T8526">
        <v>0.32911398597860803</v>
      </c>
      <c r="U8526">
        <v>0.603102917160658</v>
      </c>
      <c r="V8526">
        <v>24.5102891600568</v>
      </c>
      <c r="W8526">
        <v>0.29261482077562401</v>
      </c>
      <c r="X8526">
        <v>0.704072456322962</v>
      </c>
      <c r="Y8526">
        <v>24.584289738481999</v>
      </c>
      <c r="Z8526">
        <v>0.306975110376564</v>
      </c>
      <c r="AA8526">
        <v>0.72610664078822296</v>
      </c>
      <c r="AB8526">
        <v>23.639754698374901</v>
      </c>
      <c r="AC8526">
        <v>0.27780950890804001</v>
      </c>
      <c r="AD8526">
        <v>0.68253123924728298</v>
      </c>
      <c r="AE8526">
        <v>23.677229400963199</v>
      </c>
      <c r="AF8526">
        <v>0.61410715005536498</v>
      </c>
      <c r="AG8526">
        <v>0.80674443595273604</v>
      </c>
      <c r="AH8526">
        <v>4.9096079159826704</v>
      </c>
      <c r="AI8526">
        <v>0.56157887380500204</v>
      </c>
      <c r="AJ8526">
        <v>0.78121606160956403</v>
      </c>
      <c r="AK8526">
        <v>5.0539977315690701</v>
      </c>
    </row>
    <row r="8527" spans="1:37" x14ac:dyDescent="0.2">
      <c r="A8527" t="s">
        <v>26850</v>
      </c>
      <c r="B8527">
        <v>143589152</v>
      </c>
      <c r="C8527">
        <v>143589354</v>
      </c>
      <c r="D8527">
        <v>203</v>
      </c>
      <c r="E8527" t="s">
        <v>28352</v>
      </c>
      <c r="F8527">
        <v>17</v>
      </c>
      <c r="G8527" t="s">
        <v>28353</v>
      </c>
      <c r="H8527" t="s">
        <v>30987</v>
      </c>
      <c r="I8527">
        <v>8</v>
      </c>
      <c r="J8527">
        <v>143580513</v>
      </c>
      <c r="K8527">
        <v>143589222</v>
      </c>
      <c r="L8527">
        <v>8710</v>
      </c>
      <c r="M8527">
        <v>2</v>
      </c>
      <c r="N8527">
        <v>1936</v>
      </c>
      <c r="O8527" t="s">
        <v>28354</v>
      </c>
      <c r="P8527">
        <v>0</v>
      </c>
      <c r="Q8527" t="s">
        <v>28348</v>
      </c>
      <c r="R8527" t="s">
        <v>28349</v>
      </c>
      <c r="S8527" t="s">
        <v>36826</v>
      </c>
      <c r="T8527">
        <v>0.35387198439864398</v>
      </c>
      <c r="U8527">
        <v>0.603102917160658</v>
      </c>
      <c r="V8527">
        <v>-20.876859561255799</v>
      </c>
      <c r="W8527">
        <v>0.20525741147413201</v>
      </c>
      <c r="X8527">
        <v>0.704072456322962</v>
      </c>
      <c r="Y8527">
        <v>-24.902703193740699</v>
      </c>
      <c r="Z8527">
        <v>0.93459220503170903</v>
      </c>
      <c r="AA8527">
        <v>0.99919698600769702</v>
      </c>
      <c r="AB8527">
        <v>3.94142438593863</v>
      </c>
      <c r="AC8527">
        <v>0.30184355666711699</v>
      </c>
      <c r="AD8527">
        <v>0.68253123924728298</v>
      </c>
      <c r="AE8527">
        <v>-1.33407121656159</v>
      </c>
      <c r="AF8527">
        <v>0.22065000948199101</v>
      </c>
      <c r="AG8527">
        <v>0.68151250837662902</v>
      </c>
      <c r="AH8527">
        <v>-24.8314562249045</v>
      </c>
      <c r="AI8527">
        <v>0.24456414000292601</v>
      </c>
      <c r="AJ8527">
        <v>0.78121606160956403</v>
      </c>
      <c r="AK8527">
        <v>-24.761066899429299</v>
      </c>
    </row>
    <row r="8528" spans="1:37" x14ac:dyDescent="0.2">
      <c r="A8528" t="s">
        <v>26850</v>
      </c>
      <c r="B8528">
        <v>143589354</v>
      </c>
      <c r="C8528">
        <v>143589556</v>
      </c>
      <c r="D8528">
        <v>203</v>
      </c>
      <c r="E8528" t="s">
        <v>28355</v>
      </c>
      <c r="F8528">
        <v>11</v>
      </c>
      <c r="G8528" t="s">
        <v>28356</v>
      </c>
      <c r="H8528" t="s">
        <v>30987</v>
      </c>
      <c r="I8528">
        <v>8</v>
      </c>
      <c r="J8528">
        <v>143586729</v>
      </c>
      <c r="K8528">
        <v>143589316</v>
      </c>
      <c r="L8528">
        <v>2588</v>
      </c>
      <c r="M8528">
        <v>2</v>
      </c>
      <c r="N8528">
        <v>1936</v>
      </c>
      <c r="O8528" t="s">
        <v>28357</v>
      </c>
      <c r="P8528">
        <v>-38</v>
      </c>
      <c r="Q8528" t="s">
        <v>28348</v>
      </c>
      <c r="R8528" t="s">
        <v>28349</v>
      </c>
      <c r="S8528" t="s">
        <v>36826</v>
      </c>
      <c r="T8528">
        <v>0.35387198439864398</v>
      </c>
      <c r="U8528">
        <v>0.603102917160658</v>
      </c>
      <c r="V8528">
        <v>-20.876859561255799</v>
      </c>
      <c r="W8528">
        <v>0.20525741147413201</v>
      </c>
      <c r="X8528">
        <v>0.704072456322962</v>
      </c>
      <c r="Y8528">
        <v>-24.902703193740699</v>
      </c>
      <c r="Z8528">
        <v>0.93459220503170903</v>
      </c>
      <c r="AA8528">
        <v>0.99919698600769702</v>
      </c>
      <c r="AB8528">
        <v>3.94142438593863</v>
      </c>
      <c r="AC8528">
        <v>0.30184355666711699</v>
      </c>
      <c r="AD8528">
        <v>0.68253123924728298</v>
      </c>
      <c r="AE8528">
        <v>-1.33407121656159</v>
      </c>
      <c r="AF8528">
        <v>0.22065000948199101</v>
      </c>
      <c r="AG8528">
        <v>0.68151250837662902</v>
      </c>
      <c r="AH8528">
        <v>-24.8314562249045</v>
      </c>
      <c r="AI8528">
        <v>0.24456414000292601</v>
      </c>
      <c r="AJ8528">
        <v>0.78121606160956403</v>
      </c>
      <c r="AK8528">
        <v>-24.761066899429299</v>
      </c>
    </row>
    <row r="8529" spans="1:37" x14ac:dyDescent="0.2">
      <c r="A8529" t="s">
        <v>26850</v>
      </c>
      <c r="B8529">
        <v>143593631</v>
      </c>
      <c r="C8529">
        <v>143593836</v>
      </c>
      <c r="D8529">
        <v>206</v>
      </c>
      <c r="E8529" t="s">
        <v>28358</v>
      </c>
      <c r="F8529">
        <v>5</v>
      </c>
      <c r="G8529" t="s">
        <v>28359</v>
      </c>
      <c r="H8529" t="s">
        <v>30987</v>
      </c>
      <c r="I8529">
        <v>8</v>
      </c>
      <c r="J8529">
        <v>143589922</v>
      </c>
      <c r="K8529">
        <v>143592893</v>
      </c>
      <c r="L8529">
        <v>2972</v>
      </c>
      <c r="M8529">
        <v>2</v>
      </c>
      <c r="N8529">
        <v>1936</v>
      </c>
      <c r="O8529" t="s">
        <v>28360</v>
      </c>
      <c r="P8529">
        <v>-738</v>
      </c>
      <c r="Q8529" t="s">
        <v>28348</v>
      </c>
      <c r="R8529" t="s">
        <v>28349</v>
      </c>
      <c r="S8529" t="s">
        <v>36826</v>
      </c>
      <c r="T8529" t="s">
        <v>40</v>
      </c>
      <c r="U8529" t="s">
        <v>40</v>
      </c>
      <c r="V8529">
        <v>0</v>
      </c>
      <c r="W8529">
        <v>0.89107655920673101</v>
      </c>
      <c r="X8529">
        <v>0.95159051474143896</v>
      </c>
      <c r="Y8529">
        <v>2.78508077914955</v>
      </c>
      <c r="Z8529">
        <v>0.306975110376564</v>
      </c>
      <c r="AA8529">
        <v>0.72610664078822296</v>
      </c>
      <c r="AB8529">
        <v>23.954922806658001</v>
      </c>
      <c r="AC8529">
        <v>0.75388744886274095</v>
      </c>
      <c r="AD8529">
        <v>0.87989882095915395</v>
      </c>
      <c r="AE8529">
        <v>1.7850808299633101</v>
      </c>
      <c r="AF8529">
        <v>0.32549523997010099</v>
      </c>
      <c r="AG8529">
        <v>0.70473078222419605</v>
      </c>
      <c r="AH8529">
        <v>-23.918396932907701</v>
      </c>
      <c r="AI8529">
        <v>0.56157887380500204</v>
      </c>
      <c r="AJ8529">
        <v>0.78121606160956403</v>
      </c>
      <c r="AK8529">
        <v>3.65383595653703</v>
      </c>
    </row>
    <row r="8530" spans="1:37" x14ac:dyDescent="0.2">
      <c r="A8530" t="s">
        <v>26850</v>
      </c>
      <c r="B8530">
        <v>143593894</v>
      </c>
      <c r="C8530">
        <v>143594193</v>
      </c>
      <c r="D8530">
        <v>300</v>
      </c>
      <c r="E8530" t="s">
        <v>28361</v>
      </c>
      <c r="F8530">
        <v>10</v>
      </c>
      <c r="G8530" t="s">
        <v>28362</v>
      </c>
      <c r="H8530" t="s">
        <v>30999</v>
      </c>
      <c r="I8530">
        <v>8</v>
      </c>
      <c r="J8530">
        <v>143589922</v>
      </c>
      <c r="K8530">
        <v>143592893</v>
      </c>
      <c r="L8530">
        <v>2972</v>
      </c>
      <c r="M8530">
        <v>2</v>
      </c>
      <c r="N8530">
        <v>1936</v>
      </c>
      <c r="O8530" t="s">
        <v>28360</v>
      </c>
      <c r="P8530">
        <v>-1001</v>
      </c>
      <c r="Q8530" t="s">
        <v>28348</v>
      </c>
      <c r="R8530" t="s">
        <v>28349</v>
      </c>
      <c r="S8530" t="s">
        <v>36826</v>
      </c>
      <c r="T8530" t="s">
        <v>40</v>
      </c>
      <c r="U8530" t="s">
        <v>40</v>
      </c>
      <c r="V8530">
        <v>0</v>
      </c>
      <c r="W8530">
        <v>0.89107655920673101</v>
      </c>
      <c r="X8530">
        <v>0.95159051474143896</v>
      </c>
      <c r="Y8530">
        <v>2.78508077914955</v>
      </c>
      <c r="Z8530">
        <v>0.306975110376564</v>
      </c>
      <c r="AA8530">
        <v>0.72610664078822296</v>
      </c>
      <c r="AB8530">
        <v>23.954922806658001</v>
      </c>
      <c r="AC8530">
        <v>0.75388744886274095</v>
      </c>
      <c r="AD8530">
        <v>0.87989882095915395</v>
      </c>
      <c r="AE8530">
        <v>1.7850808299633101</v>
      </c>
      <c r="AF8530">
        <v>0.32549523997010099</v>
      </c>
      <c r="AG8530">
        <v>0.70473078222419605</v>
      </c>
      <c r="AH8530">
        <v>-23.918396932907701</v>
      </c>
      <c r="AI8530">
        <v>0.56157887380500204</v>
      </c>
      <c r="AJ8530">
        <v>0.78121606160956403</v>
      </c>
      <c r="AK8530">
        <v>3.65383595653703</v>
      </c>
    </row>
    <row r="8531" spans="1:37" x14ac:dyDescent="0.2">
      <c r="A8531" t="s">
        <v>26850</v>
      </c>
      <c r="B8531">
        <v>143694441</v>
      </c>
      <c r="C8531">
        <v>143694741</v>
      </c>
      <c r="D8531">
        <v>301</v>
      </c>
      <c r="E8531" t="s">
        <v>28363</v>
      </c>
      <c r="F8531">
        <v>14</v>
      </c>
      <c r="G8531" t="s">
        <v>28364</v>
      </c>
      <c r="H8531" t="s">
        <v>30999</v>
      </c>
      <c r="I8531">
        <v>8</v>
      </c>
      <c r="J8531">
        <v>143696154</v>
      </c>
      <c r="K8531">
        <v>143698413</v>
      </c>
      <c r="L8531">
        <v>2260</v>
      </c>
      <c r="M8531">
        <v>1</v>
      </c>
      <c r="N8531">
        <v>286076</v>
      </c>
      <c r="O8531" t="s">
        <v>28365</v>
      </c>
      <c r="P8531">
        <v>-1413</v>
      </c>
      <c r="Q8531" t="s">
        <v>40</v>
      </c>
      <c r="R8531" t="s">
        <v>28366</v>
      </c>
      <c r="S8531" t="s">
        <v>36827</v>
      </c>
      <c r="T8531">
        <v>0.152084254673993</v>
      </c>
      <c r="U8531">
        <v>0.603102917160658</v>
      </c>
      <c r="V8531">
        <v>25.137411313270999</v>
      </c>
      <c r="W8531">
        <v>0.113079289867903</v>
      </c>
      <c r="X8531">
        <v>0.704072456322962</v>
      </c>
      <c r="Y8531">
        <v>-25.5846928141905</v>
      </c>
      <c r="Z8531">
        <v>0.203350924423461</v>
      </c>
      <c r="AA8531">
        <v>0.72610664078822296</v>
      </c>
      <c r="AB8531">
        <v>24.822852571329001</v>
      </c>
      <c r="AC8531">
        <v>2.4853262407310801E-2</v>
      </c>
      <c r="AD8531">
        <v>0.57684129297949804</v>
      </c>
      <c r="AE8531">
        <v>-25.5846928141905</v>
      </c>
      <c r="AF8531">
        <v>0.22065000948199101</v>
      </c>
      <c r="AG8531">
        <v>0.68151250837662902</v>
      </c>
      <c r="AH8531">
        <v>1.81606518848351</v>
      </c>
      <c r="AI8531">
        <v>0.24456414000292601</v>
      </c>
      <c r="AJ8531">
        <v>0.78121606160956403</v>
      </c>
      <c r="AK8531">
        <v>-24.715937371151899</v>
      </c>
    </row>
    <row r="8532" spans="1:37" x14ac:dyDescent="0.2">
      <c r="A8532" t="s">
        <v>26850</v>
      </c>
      <c r="B8532">
        <v>143694878</v>
      </c>
      <c r="C8532">
        <v>143695129</v>
      </c>
      <c r="D8532">
        <v>252</v>
      </c>
      <c r="E8532" t="s">
        <v>28367</v>
      </c>
      <c r="F8532">
        <v>7</v>
      </c>
      <c r="G8532" t="s">
        <v>28368</v>
      </c>
      <c r="H8532" t="s">
        <v>30999</v>
      </c>
      <c r="I8532">
        <v>8</v>
      </c>
      <c r="J8532">
        <v>143696154</v>
      </c>
      <c r="K8532">
        <v>143698413</v>
      </c>
      <c r="L8532">
        <v>2260</v>
      </c>
      <c r="M8532">
        <v>1</v>
      </c>
      <c r="N8532">
        <v>286076</v>
      </c>
      <c r="O8532" t="s">
        <v>28365</v>
      </c>
      <c r="P8532">
        <v>-1025</v>
      </c>
      <c r="Q8532" t="s">
        <v>40</v>
      </c>
      <c r="R8532" t="s">
        <v>28366</v>
      </c>
      <c r="S8532" t="s">
        <v>36827</v>
      </c>
      <c r="T8532">
        <v>0.32911398597860803</v>
      </c>
      <c r="U8532">
        <v>0.603102917160658</v>
      </c>
      <c r="V8532">
        <v>25.082752962171298</v>
      </c>
      <c r="W8532">
        <v>0.20525741147413201</v>
      </c>
      <c r="X8532">
        <v>0.704072456322962</v>
      </c>
      <c r="Y8532">
        <v>-25.550073947329199</v>
      </c>
      <c r="Z8532">
        <v>0.306975110376564</v>
      </c>
      <c r="AA8532">
        <v>0.72610664078822296</v>
      </c>
      <c r="AB8532">
        <v>24.788233704951999</v>
      </c>
      <c r="AC8532">
        <v>7.0489011448141195E-2</v>
      </c>
      <c r="AD8532">
        <v>0.57684129297949804</v>
      </c>
      <c r="AE8532">
        <v>-25.550073947329199</v>
      </c>
      <c r="AF8532">
        <v>0.61410715005536498</v>
      </c>
      <c r="AG8532">
        <v>0.80674443595273604</v>
      </c>
      <c r="AH8532">
        <v>1.7614068373838401</v>
      </c>
      <c r="AI8532">
        <v>0.35038410267202102</v>
      </c>
      <c r="AJ8532">
        <v>0.78121606160956403</v>
      </c>
      <c r="AK8532">
        <v>-24.6813185048658</v>
      </c>
    </row>
    <row r="8533" spans="1:37" x14ac:dyDescent="0.2">
      <c r="A8533" t="s">
        <v>26850</v>
      </c>
      <c r="B8533">
        <v>143720554</v>
      </c>
      <c r="C8533">
        <v>143720704</v>
      </c>
      <c r="D8533">
        <v>151</v>
      </c>
      <c r="E8533" t="s">
        <v>28369</v>
      </c>
      <c r="F8533">
        <v>4</v>
      </c>
      <c r="G8533" t="s">
        <v>28370</v>
      </c>
      <c r="H8533" t="s">
        <v>30987</v>
      </c>
      <c r="I8533">
        <v>8</v>
      </c>
      <c r="J8533">
        <v>143720698</v>
      </c>
      <c r="K8533">
        <v>143721859</v>
      </c>
      <c r="L8533">
        <v>1162</v>
      </c>
      <c r="M8533">
        <v>1</v>
      </c>
      <c r="N8533">
        <v>225689</v>
      </c>
      <c r="O8533" t="s">
        <v>28371</v>
      </c>
      <c r="P8533">
        <v>0</v>
      </c>
      <c r="Q8533" t="s">
        <v>28372</v>
      </c>
      <c r="R8533" t="s">
        <v>28373</v>
      </c>
      <c r="S8533" t="s">
        <v>36828</v>
      </c>
      <c r="T8533">
        <v>0.583211159830616</v>
      </c>
      <c r="U8533">
        <v>0.81360520874211995</v>
      </c>
      <c r="V8533">
        <v>-1.82308130320636</v>
      </c>
      <c r="W8533">
        <v>0.73420570613580904</v>
      </c>
      <c r="X8533">
        <v>0.95159051474143896</v>
      </c>
      <c r="Y8533">
        <v>4.6156823851887602E-2</v>
      </c>
      <c r="Z8533">
        <v>0.49716615025021699</v>
      </c>
      <c r="AA8533">
        <v>0.84521697243271998</v>
      </c>
      <c r="AB8533">
        <v>0.38338835328614601</v>
      </c>
      <c r="AC8533">
        <v>1</v>
      </c>
      <c r="AD8533">
        <v>1</v>
      </c>
      <c r="AE8533">
        <v>2.8259682446758401</v>
      </c>
      <c r="AF8533">
        <v>0.83161262987502205</v>
      </c>
      <c r="AG8533">
        <v>0.93643259101490195</v>
      </c>
      <c r="AH8533">
        <v>-2.5503338582500499</v>
      </c>
      <c r="AI8533">
        <v>0.58910493252618501</v>
      </c>
      <c r="AJ8533">
        <v>0.78121606160956403</v>
      </c>
      <c r="AK8533">
        <v>-2.6534180801207001</v>
      </c>
    </row>
    <row r="8534" spans="1:37" x14ac:dyDescent="0.2">
      <c r="A8534" t="s">
        <v>26850</v>
      </c>
      <c r="B8534">
        <v>143720704</v>
      </c>
      <c r="C8534">
        <v>143720854</v>
      </c>
      <c r="D8534">
        <v>151</v>
      </c>
      <c r="E8534" t="s">
        <v>28374</v>
      </c>
      <c r="F8534">
        <v>10</v>
      </c>
      <c r="G8534" t="s">
        <v>28375</v>
      </c>
      <c r="H8534" t="s">
        <v>30987</v>
      </c>
      <c r="I8534">
        <v>8</v>
      </c>
      <c r="J8534">
        <v>143720698</v>
      </c>
      <c r="K8534">
        <v>143721859</v>
      </c>
      <c r="L8534">
        <v>1162</v>
      </c>
      <c r="M8534">
        <v>1</v>
      </c>
      <c r="N8534">
        <v>225689</v>
      </c>
      <c r="O8534" t="s">
        <v>28371</v>
      </c>
      <c r="P8534">
        <v>6</v>
      </c>
      <c r="Q8534" t="s">
        <v>28372</v>
      </c>
      <c r="R8534" t="s">
        <v>28373</v>
      </c>
      <c r="S8534" t="s">
        <v>36828</v>
      </c>
      <c r="T8534">
        <v>0.583211159830616</v>
      </c>
      <c r="U8534">
        <v>0.81360520874211995</v>
      </c>
      <c r="V8534">
        <v>-1.82308130320636</v>
      </c>
      <c r="W8534">
        <v>0.73420570613580904</v>
      </c>
      <c r="X8534">
        <v>0.95159051474143896</v>
      </c>
      <c r="Y8534">
        <v>4.6156823851887602E-2</v>
      </c>
      <c r="Z8534">
        <v>0.49716615025021699</v>
      </c>
      <c r="AA8534">
        <v>0.84521697243271998</v>
      </c>
      <c r="AB8534">
        <v>0.38338835328614601</v>
      </c>
      <c r="AC8534">
        <v>1</v>
      </c>
      <c r="AD8534">
        <v>1</v>
      </c>
      <c r="AE8534">
        <v>2.8259682446758401</v>
      </c>
      <c r="AF8534">
        <v>0.83161262987502205</v>
      </c>
      <c r="AG8534">
        <v>0.93643259101490195</v>
      </c>
      <c r="AH8534">
        <v>-2.5503338582500499</v>
      </c>
      <c r="AI8534">
        <v>0.58910493252618501</v>
      </c>
      <c r="AJ8534">
        <v>0.78121606160956403</v>
      </c>
      <c r="AK8534">
        <v>-2.6534180801207001</v>
      </c>
    </row>
    <row r="8535" spans="1:37" x14ac:dyDescent="0.2">
      <c r="A8535" t="s">
        <v>26850</v>
      </c>
      <c r="B8535">
        <v>143790420</v>
      </c>
      <c r="C8535">
        <v>143790577</v>
      </c>
      <c r="D8535">
        <v>158</v>
      </c>
      <c r="E8535" t="s">
        <v>28376</v>
      </c>
      <c r="F8535">
        <v>10</v>
      </c>
      <c r="G8535" t="s">
        <v>28377</v>
      </c>
      <c r="H8535" t="s">
        <v>30987</v>
      </c>
      <c r="I8535">
        <v>8</v>
      </c>
      <c r="J8535">
        <v>143789515</v>
      </c>
      <c r="K8535">
        <v>143790275</v>
      </c>
      <c r="L8535">
        <v>761</v>
      </c>
      <c r="M8535">
        <v>1</v>
      </c>
      <c r="N8535">
        <v>642574</v>
      </c>
      <c r="O8535" t="s">
        <v>28378</v>
      </c>
      <c r="P8535">
        <v>905</v>
      </c>
      <c r="Q8535" t="s">
        <v>28379</v>
      </c>
      <c r="R8535" t="s">
        <v>28380</v>
      </c>
      <c r="S8535" t="s">
        <v>36829</v>
      </c>
      <c r="T8535">
        <v>0.89923478520719502</v>
      </c>
      <c r="U8535">
        <v>1</v>
      </c>
      <c r="V8535">
        <v>2.2341549988164799</v>
      </c>
      <c r="W8535">
        <v>0.52938914056192898</v>
      </c>
      <c r="X8535">
        <v>0.81997475101605799</v>
      </c>
      <c r="Y8535">
        <v>0.16109586189939401</v>
      </c>
      <c r="Z8535">
        <v>0.893434591003479</v>
      </c>
      <c r="AA8535">
        <v>0.99919698600769702</v>
      </c>
      <c r="AB8535">
        <v>2.3655107092266099</v>
      </c>
      <c r="AC8535">
        <v>0.85152185352875798</v>
      </c>
      <c r="AD8535">
        <v>0.94068432309766403</v>
      </c>
      <c r="AE8535">
        <v>-0.64093710959401395</v>
      </c>
      <c r="AF8535">
        <v>0.96396358433015406</v>
      </c>
      <c r="AG8535">
        <v>1</v>
      </c>
      <c r="AH8535">
        <v>0.55739948748691903</v>
      </c>
      <c r="AI8535">
        <v>0.31269936738387499</v>
      </c>
      <c r="AJ8535">
        <v>0.78121606160956403</v>
      </c>
      <c r="AK8535">
        <v>0.84607232135680099</v>
      </c>
    </row>
    <row r="8536" spans="1:37" x14ac:dyDescent="0.2">
      <c r="A8536" t="s">
        <v>26850</v>
      </c>
      <c r="B8536">
        <v>143790577</v>
      </c>
      <c r="C8536">
        <v>143790734</v>
      </c>
      <c r="D8536">
        <v>158</v>
      </c>
      <c r="E8536" t="s">
        <v>28381</v>
      </c>
      <c r="F8536">
        <v>15</v>
      </c>
      <c r="G8536" t="s">
        <v>28382</v>
      </c>
      <c r="H8536" t="s">
        <v>30987</v>
      </c>
      <c r="I8536">
        <v>8</v>
      </c>
      <c r="J8536">
        <v>143790925</v>
      </c>
      <c r="K8536">
        <v>143791542</v>
      </c>
      <c r="L8536">
        <v>618</v>
      </c>
      <c r="M8536">
        <v>2</v>
      </c>
      <c r="N8536">
        <v>23513</v>
      </c>
      <c r="O8536" t="s">
        <v>28383</v>
      </c>
      <c r="P8536">
        <v>808</v>
      </c>
      <c r="Q8536" t="s">
        <v>28384</v>
      </c>
      <c r="R8536" t="s">
        <v>28385</v>
      </c>
      <c r="S8536" t="s">
        <v>36830</v>
      </c>
      <c r="T8536">
        <v>0.89923478520719502</v>
      </c>
      <c r="U8536">
        <v>1</v>
      </c>
      <c r="V8536">
        <v>2.2341549988164799</v>
      </c>
      <c r="W8536">
        <v>0.52938914056192898</v>
      </c>
      <c r="X8536">
        <v>0.81997475101605799</v>
      </c>
      <c r="Y8536">
        <v>-4.9088820252154698E-2</v>
      </c>
      <c r="Z8536">
        <v>0.893434591003479</v>
      </c>
      <c r="AA8536">
        <v>0.99919698600769702</v>
      </c>
      <c r="AB8536">
        <v>2.4820195324068601</v>
      </c>
      <c r="AC8536">
        <v>0.85152185352875798</v>
      </c>
      <c r="AD8536">
        <v>0.94068432309766403</v>
      </c>
      <c r="AE8536">
        <v>-0.85112179174556202</v>
      </c>
      <c r="AF8536">
        <v>0.96396358433015406</v>
      </c>
      <c r="AG8536">
        <v>1</v>
      </c>
      <c r="AH8536">
        <v>0.37829092578262202</v>
      </c>
      <c r="AI8536">
        <v>0.31269936738387499</v>
      </c>
      <c r="AJ8536">
        <v>0.78121606160956403</v>
      </c>
      <c r="AK8536">
        <v>0.65947328403613104</v>
      </c>
    </row>
    <row r="8537" spans="1:37" x14ac:dyDescent="0.2">
      <c r="A8537" t="s">
        <v>26850</v>
      </c>
      <c r="B8537">
        <v>143790734</v>
      </c>
      <c r="C8537">
        <v>143790891</v>
      </c>
      <c r="D8537">
        <v>158</v>
      </c>
      <c r="E8537" t="s">
        <v>28386</v>
      </c>
      <c r="F8537">
        <v>11</v>
      </c>
      <c r="G8537" t="s">
        <v>28387</v>
      </c>
      <c r="H8537" t="s">
        <v>30987</v>
      </c>
      <c r="I8537">
        <v>8</v>
      </c>
      <c r="J8537">
        <v>143790925</v>
      </c>
      <c r="K8537">
        <v>143791542</v>
      </c>
      <c r="L8537">
        <v>618</v>
      </c>
      <c r="M8537">
        <v>2</v>
      </c>
      <c r="N8537">
        <v>23513</v>
      </c>
      <c r="O8537" t="s">
        <v>28383</v>
      </c>
      <c r="P8537">
        <v>651</v>
      </c>
      <c r="Q8537" t="s">
        <v>28384</v>
      </c>
      <c r="R8537" t="s">
        <v>28385</v>
      </c>
      <c r="S8537" t="s">
        <v>36830</v>
      </c>
      <c r="T8537">
        <v>0.89923478520719502</v>
      </c>
      <c r="U8537">
        <v>1</v>
      </c>
      <c r="V8537">
        <v>1.98616773913262</v>
      </c>
      <c r="W8537">
        <v>0.52938914056192898</v>
      </c>
      <c r="X8537">
        <v>0.81997475101605799</v>
      </c>
      <c r="Y8537">
        <v>-0.28231665379321003</v>
      </c>
      <c r="Z8537">
        <v>0.893434591003479</v>
      </c>
      <c r="AA8537">
        <v>0.99919698600769702</v>
      </c>
      <c r="AB8537">
        <v>2.3801044935374098</v>
      </c>
      <c r="AC8537">
        <v>0.85152185352875798</v>
      </c>
      <c r="AD8537">
        <v>0.94068432309766403</v>
      </c>
      <c r="AE8537">
        <v>-1.05225152931817</v>
      </c>
      <c r="AF8537">
        <v>0.96396358433015406</v>
      </c>
      <c r="AG8537">
        <v>1</v>
      </c>
      <c r="AH8537">
        <v>0.13030366609876801</v>
      </c>
      <c r="AI8537">
        <v>0.31269936738387499</v>
      </c>
      <c r="AJ8537">
        <v>0.78121606160956403</v>
      </c>
      <c r="AK8537">
        <v>0.42624545049507501</v>
      </c>
    </row>
    <row r="8538" spans="1:37" x14ac:dyDescent="0.2">
      <c r="A8538" t="s">
        <v>26850</v>
      </c>
      <c r="B8538">
        <v>143920671</v>
      </c>
      <c r="C8538">
        <v>143920821</v>
      </c>
      <c r="D8538">
        <v>151</v>
      </c>
      <c r="E8538" t="s">
        <v>28388</v>
      </c>
      <c r="F8538">
        <v>12</v>
      </c>
      <c r="G8538" t="s">
        <v>28389</v>
      </c>
      <c r="H8538" t="s">
        <v>36831</v>
      </c>
      <c r="I8538">
        <v>8</v>
      </c>
      <c r="J8538">
        <v>143915153</v>
      </c>
      <c r="K8538">
        <v>143939597</v>
      </c>
      <c r="L8538">
        <v>24445</v>
      </c>
      <c r="M8538">
        <v>2</v>
      </c>
      <c r="N8538">
        <v>5339</v>
      </c>
      <c r="O8538" t="s">
        <v>28390</v>
      </c>
      <c r="P8538">
        <v>18776</v>
      </c>
      <c r="Q8538" t="s">
        <v>28391</v>
      </c>
      <c r="R8538" t="s">
        <v>28392</v>
      </c>
      <c r="S8538" t="s">
        <v>28393</v>
      </c>
      <c r="T8538">
        <v>0.32911398597860803</v>
      </c>
      <c r="U8538">
        <v>0.603102917160658</v>
      </c>
      <c r="V8538">
        <v>23.354699591245499</v>
      </c>
      <c r="W8538">
        <v>0.20525741147413201</v>
      </c>
      <c r="X8538">
        <v>0.704072456322962</v>
      </c>
      <c r="Y8538">
        <v>-23.8914129713154</v>
      </c>
      <c r="Z8538">
        <v>0.306975110376564</v>
      </c>
      <c r="AA8538">
        <v>0.72610664078822296</v>
      </c>
      <c r="AB8538">
        <v>23.129572773006402</v>
      </c>
      <c r="AC8538">
        <v>7.0489011448141195E-2</v>
      </c>
      <c r="AD8538">
        <v>0.57684129297949804</v>
      </c>
      <c r="AE8538">
        <v>-23.8914129713154</v>
      </c>
      <c r="AF8538">
        <v>0.61410715005536498</v>
      </c>
      <c r="AG8538">
        <v>0.80674443595273604</v>
      </c>
      <c r="AH8538">
        <v>1.58151048850666</v>
      </c>
      <c r="AI8538">
        <v>0.35038410267202102</v>
      </c>
      <c r="AJ8538">
        <v>0.78121606160956403</v>
      </c>
      <c r="AK8538">
        <v>-23.022657581183001</v>
      </c>
    </row>
    <row r="8539" spans="1:37" x14ac:dyDescent="0.2">
      <c r="A8539" t="s">
        <v>26850</v>
      </c>
      <c r="B8539">
        <v>143920821</v>
      </c>
      <c r="C8539">
        <v>143920971</v>
      </c>
      <c r="D8539">
        <v>151</v>
      </c>
      <c r="E8539" t="s">
        <v>28394</v>
      </c>
      <c r="F8539">
        <v>8</v>
      </c>
      <c r="G8539" t="s">
        <v>28395</v>
      </c>
      <c r="H8539" t="s">
        <v>36831</v>
      </c>
      <c r="I8539">
        <v>8</v>
      </c>
      <c r="J8539">
        <v>143915153</v>
      </c>
      <c r="K8539">
        <v>143939597</v>
      </c>
      <c r="L8539">
        <v>24445</v>
      </c>
      <c r="M8539">
        <v>2</v>
      </c>
      <c r="N8539">
        <v>5339</v>
      </c>
      <c r="O8539" t="s">
        <v>28390</v>
      </c>
      <c r="P8539">
        <v>18626</v>
      </c>
      <c r="Q8539" t="s">
        <v>28391</v>
      </c>
      <c r="R8539" t="s">
        <v>28392</v>
      </c>
      <c r="S8539" t="s">
        <v>28393</v>
      </c>
      <c r="T8539">
        <v>0.32911398597860803</v>
      </c>
      <c r="U8539">
        <v>0.603102917160658</v>
      </c>
      <c r="V8539">
        <v>23.354699591245499</v>
      </c>
      <c r="W8539">
        <v>0.20525741147413201</v>
      </c>
      <c r="X8539">
        <v>0.704072456322962</v>
      </c>
      <c r="Y8539">
        <v>-24.9628869357343</v>
      </c>
      <c r="Z8539">
        <v>0.306975110376564</v>
      </c>
      <c r="AA8539">
        <v>0.72610664078822296</v>
      </c>
      <c r="AB8539">
        <v>24.201046703618498</v>
      </c>
      <c r="AC8539">
        <v>7.0489011448141195E-2</v>
      </c>
      <c r="AD8539">
        <v>0.57684129297949804</v>
      </c>
      <c r="AE8539">
        <v>-24.9628869357343</v>
      </c>
      <c r="AF8539">
        <v>0.64997455747578503</v>
      </c>
      <c r="AG8539">
        <v>0.80674443595273604</v>
      </c>
      <c r="AH8539">
        <v>-0.32537981191773502</v>
      </c>
      <c r="AI8539">
        <v>0.35038410267202102</v>
      </c>
      <c r="AJ8539">
        <v>0.78121606160956403</v>
      </c>
      <c r="AK8539">
        <v>-24.0941315054562</v>
      </c>
    </row>
    <row r="8540" spans="1:37" x14ac:dyDescent="0.2">
      <c r="A8540" t="s">
        <v>26850</v>
      </c>
      <c r="B8540">
        <v>143921075</v>
      </c>
      <c r="C8540">
        <v>143921242</v>
      </c>
      <c r="D8540">
        <v>168</v>
      </c>
      <c r="E8540" t="s">
        <v>28396</v>
      </c>
      <c r="F8540">
        <v>14</v>
      </c>
      <c r="G8540" t="s">
        <v>28397</v>
      </c>
      <c r="H8540" t="s">
        <v>36831</v>
      </c>
      <c r="I8540">
        <v>8</v>
      </c>
      <c r="J8540">
        <v>143915153</v>
      </c>
      <c r="K8540">
        <v>143939597</v>
      </c>
      <c r="L8540">
        <v>24445</v>
      </c>
      <c r="M8540">
        <v>2</v>
      </c>
      <c r="N8540">
        <v>5339</v>
      </c>
      <c r="O8540" t="s">
        <v>28390</v>
      </c>
      <c r="P8540">
        <v>18355</v>
      </c>
      <c r="Q8540" t="s">
        <v>28391</v>
      </c>
      <c r="R8540" t="s">
        <v>28392</v>
      </c>
      <c r="S8540" t="s">
        <v>28393</v>
      </c>
      <c r="T8540">
        <v>0.506551998792793</v>
      </c>
      <c r="U8540">
        <v>0.78288571403930396</v>
      </c>
      <c r="V8540">
        <v>3.4653387299116201</v>
      </c>
      <c r="W8540">
        <v>0.65075386537994595</v>
      </c>
      <c r="X8540">
        <v>0.94119559056004798</v>
      </c>
      <c r="Y8540">
        <v>-2.89358087057854</v>
      </c>
      <c r="Z8540">
        <v>0.64127342146525201</v>
      </c>
      <c r="AA8540">
        <v>0.84521697243271998</v>
      </c>
      <c r="AB8540">
        <v>4.5033768693412499</v>
      </c>
      <c r="AC8540">
        <v>0.56718065613419599</v>
      </c>
      <c r="AD8540">
        <v>0.87989882095915395</v>
      </c>
      <c r="AE8540">
        <v>-3.5863771587893201</v>
      </c>
      <c r="AF8540">
        <v>0.47948624871920598</v>
      </c>
      <c r="AG8540">
        <v>0.80674443595273604</v>
      </c>
      <c r="AH8540">
        <v>-0.63192359774162399</v>
      </c>
      <c r="AI8540">
        <v>0.78546927494779295</v>
      </c>
      <c r="AJ8540">
        <v>0.92808185275216604</v>
      </c>
      <c r="AK8540">
        <v>-2.0623909829379099</v>
      </c>
    </row>
    <row r="8541" spans="1:37" x14ac:dyDescent="0.2">
      <c r="A8541" t="s">
        <v>26850</v>
      </c>
      <c r="B8541">
        <v>143921242</v>
      </c>
      <c r="C8541">
        <v>143921409</v>
      </c>
      <c r="D8541">
        <v>168</v>
      </c>
      <c r="E8541" t="s">
        <v>28398</v>
      </c>
      <c r="F8541">
        <v>22</v>
      </c>
      <c r="G8541" t="s">
        <v>28399</v>
      </c>
      <c r="H8541" t="s">
        <v>36831</v>
      </c>
      <c r="I8541">
        <v>8</v>
      </c>
      <c r="J8541">
        <v>143915153</v>
      </c>
      <c r="K8541">
        <v>143939597</v>
      </c>
      <c r="L8541">
        <v>24445</v>
      </c>
      <c r="M8541">
        <v>2</v>
      </c>
      <c r="N8541">
        <v>5339</v>
      </c>
      <c r="O8541" t="s">
        <v>28390</v>
      </c>
      <c r="P8541">
        <v>18188</v>
      </c>
      <c r="Q8541" t="s">
        <v>28391</v>
      </c>
      <c r="R8541" t="s">
        <v>28392</v>
      </c>
      <c r="S8541" t="s">
        <v>28393</v>
      </c>
      <c r="T8541">
        <v>0.97213403838398904</v>
      </c>
      <c r="U8541">
        <v>1</v>
      </c>
      <c r="V8541">
        <v>2.14556161522427</v>
      </c>
      <c r="W8541">
        <v>0.94541066367716797</v>
      </c>
      <c r="X8541">
        <v>0.95159051474143896</v>
      </c>
      <c r="Y8541">
        <v>-1.63112121823177</v>
      </c>
      <c r="Z8541">
        <v>0.93459220503170903</v>
      </c>
      <c r="AA8541">
        <v>0.99919698600769702</v>
      </c>
      <c r="AB8541">
        <v>3.42990846187937</v>
      </c>
      <c r="AC8541">
        <v>0.92091778829119397</v>
      </c>
      <c r="AD8541">
        <v>0.94068432309766403</v>
      </c>
      <c r="AE8541">
        <v>-2.3239175064425499</v>
      </c>
      <c r="AF8541">
        <v>1</v>
      </c>
      <c r="AG8541">
        <v>1</v>
      </c>
      <c r="AH8541">
        <v>-0.99528783415993005</v>
      </c>
      <c r="AI8541">
        <v>0.95029317176085903</v>
      </c>
      <c r="AJ8541">
        <v>0.98621344597861504</v>
      </c>
      <c r="AK8541">
        <v>-0.85089793993444696</v>
      </c>
    </row>
    <row r="8542" spans="1:37" x14ac:dyDescent="0.2">
      <c r="A8542" t="s">
        <v>26850</v>
      </c>
      <c r="B8542">
        <v>143921523</v>
      </c>
      <c r="C8542">
        <v>143921666</v>
      </c>
      <c r="D8542">
        <v>144</v>
      </c>
      <c r="E8542" t="s">
        <v>28400</v>
      </c>
      <c r="F8542">
        <v>10</v>
      </c>
      <c r="G8542" t="s">
        <v>28401</v>
      </c>
      <c r="H8542" t="s">
        <v>36831</v>
      </c>
      <c r="I8542">
        <v>8</v>
      </c>
      <c r="J8542">
        <v>143915153</v>
      </c>
      <c r="K8542">
        <v>143939597</v>
      </c>
      <c r="L8542">
        <v>24445</v>
      </c>
      <c r="M8542">
        <v>2</v>
      </c>
      <c r="N8542">
        <v>5339</v>
      </c>
      <c r="O8542" t="s">
        <v>28390</v>
      </c>
      <c r="P8542">
        <v>17931</v>
      </c>
      <c r="Q8542" t="s">
        <v>28391</v>
      </c>
      <c r="R8542" t="s">
        <v>28392</v>
      </c>
      <c r="S8542" t="s">
        <v>28393</v>
      </c>
      <c r="T8542">
        <v>0.97213403838398904</v>
      </c>
      <c r="U8542">
        <v>1</v>
      </c>
      <c r="V8542">
        <v>2.14556161522427</v>
      </c>
      <c r="W8542">
        <v>0.94541066367716797</v>
      </c>
      <c r="X8542">
        <v>0.95159051474143896</v>
      </c>
      <c r="Y8542">
        <v>-1.63112121823177</v>
      </c>
      <c r="Z8542">
        <v>0.93459220503170903</v>
      </c>
      <c r="AA8542">
        <v>0.99919698600769702</v>
      </c>
      <c r="AB8542">
        <v>3.42990846187937</v>
      </c>
      <c r="AC8542">
        <v>0.92091778829119397</v>
      </c>
      <c r="AD8542">
        <v>0.94068432309766403</v>
      </c>
      <c r="AE8542">
        <v>-2.3239175064425499</v>
      </c>
      <c r="AF8542">
        <v>1</v>
      </c>
      <c r="AG8542">
        <v>1</v>
      </c>
      <c r="AH8542">
        <v>-0.99528783415993005</v>
      </c>
      <c r="AI8542">
        <v>0.95029317176085903</v>
      </c>
      <c r="AJ8542">
        <v>0.98621344597861504</v>
      </c>
      <c r="AK8542">
        <v>-0.85089793993444696</v>
      </c>
    </row>
    <row r="8543" spans="1:37" x14ac:dyDescent="0.2">
      <c r="A8543" t="s">
        <v>26850</v>
      </c>
      <c r="B8543">
        <v>143921666</v>
      </c>
      <c r="C8543">
        <v>143921809</v>
      </c>
      <c r="D8543">
        <v>144</v>
      </c>
      <c r="E8543" t="s">
        <v>28402</v>
      </c>
      <c r="F8543">
        <v>12</v>
      </c>
      <c r="G8543" t="s">
        <v>28403</v>
      </c>
      <c r="H8543" t="s">
        <v>36831</v>
      </c>
      <c r="I8543">
        <v>8</v>
      </c>
      <c r="J8543">
        <v>143915153</v>
      </c>
      <c r="K8543">
        <v>143939597</v>
      </c>
      <c r="L8543">
        <v>24445</v>
      </c>
      <c r="M8543">
        <v>2</v>
      </c>
      <c r="N8543">
        <v>5339</v>
      </c>
      <c r="O8543" t="s">
        <v>28390</v>
      </c>
      <c r="P8543">
        <v>17788</v>
      </c>
      <c r="Q8543" t="s">
        <v>28391</v>
      </c>
      <c r="R8543" t="s">
        <v>28392</v>
      </c>
      <c r="S8543" t="s">
        <v>28393</v>
      </c>
      <c r="T8543">
        <v>0.97213403838398904</v>
      </c>
      <c r="U8543">
        <v>1</v>
      </c>
      <c r="V8543">
        <v>2.14556161522427</v>
      </c>
      <c r="W8543">
        <v>0.94541066367716797</v>
      </c>
      <c r="X8543">
        <v>0.95159051474143896</v>
      </c>
      <c r="Y8543">
        <v>-0.72423067662852902</v>
      </c>
      <c r="Z8543">
        <v>0.93459220503170903</v>
      </c>
      <c r="AA8543">
        <v>0.99919698600769702</v>
      </c>
      <c r="AB8543">
        <v>2.7669600527413998</v>
      </c>
      <c r="AC8543">
        <v>0.92091778829119397</v>
      </c>
      <c r="AD8543">
        <v>0.94068432309766403</v>
      </c>
      <c r="AE8543">
        <v>-1.4170269648393199</v>
      </c>
      <c r="AF8543">
        <v>1</v>
      </c>
      <c r="AG8543">
        <v>1</v>
      </c>
      <c r="AH8543">
        <v>-0.161642755910682</v>
      </c>
      <c r="AI8543">
        <v>0.95029317176085903</v>
      </c>
      <c r="AJ8543">
        <v>0.98621344597861504</v>
      </c>
      <c r="AK8543">
        <v>-1.7252865633294999E-2</v>
      </c>
    </row>
    <row r="8544" spans="1:37" x14ac:dyDescent="0.2">
      <c r="A8544" t="s">
        <v>26850</v>
      </c>
      <c r="B8544">
        <v>143922895</v>
      </c>
      <c r="C8544">
        <v>143923049</v>
      </c>
      <c r="D8544">
        <v>155</v>
      </c>
      <c r="E8544" t="s">
        <v>28404</v>
      </c>
      <c r="F8544">
        <v>10</v>
      </c>
      <c r="G8544" t="s">
        <v>28405</v>
      </c>
      <c r="H8544" t="s">
        <v>36832</v>
      </c>
      <c r="I8544">
        <v>8</v>
      </c>
      <c r="J8544">
        <v>143915153</v>
      </c>
      <c r="K8544">
        <v>143939597</v>
      </c>
      <c r="L8544">
        <v>24445</v>
      </c>
      <c r="M8544">
        <v>2</v>
      </c>
      <c r="N8544">
        <v>5339</v>
      </c>
      <c r="O8544" t="s">
        <v>28390</v>
      </c>
      <c r="P8544">
        <v>16548</v>
      </c>
      <c r="Q8544" t="s">
        <v>28391</v>
      </c>
      <c r="R8544" t="s">
        <v>28392</v>
      </c>
      <c r="S8544" t="s">
        <v>28393</v>
      </c>
      <c r="T8544">
        <v>0.54421053469192604</v>
      </c>
      <c r="U8544">
        <v>0.80321479550967601</v>
      </c>
      <c r="V8544">
        <v>1.16043391361959</v>
      </c>
      <c r="W8544">
        <v>0.94067867906597702</v>
      </c>
      <c r="X8544">
        <v>0.95159051474143896</v>
      </c>
      <c r="Y8544">
        <v>-0.786612344798302</v>
      </c>
      <c r="Z8544">
        <v>0.96726857278496403</v>
      </c>
      <c r="AA8544">
        <v>0.99919698600769702</v>
      </c>
      <c r="AB8544">
        <v>0.19695981979544799</v>
      </c>
      <c r="AC8544">
        <v>0.56718065613419599</v>
      </c>
      <c r="AD8544">
        <v>0.87989882095915395</v>
      </c>
      <c r="AE8544">
        <v>-1.78661228322219</v>
      </c>
      <c r="AF8544">
        <v>0.22065000948199101</v>
      </c>
      <c r="AG8544">
        <v>0.68151250837662902</v>
      </c>
      <c r="AH8544">
        <v>2.0900445215431001</v>
      </c>
      <c r="AI8544">
        <v>0.45687063064905098</v>
      </c>
      <c r="AJ8544">
        <v>0.78121606160956403</v>
      </c>
      <c r="AK8544">
        <v>8.2143092435527296E-2</v>
      </c>
    </row>
    <row r="8545" spans="1:37" x14ac:dyDescent="0.2">
      <c r="A8545" t="s">
        <v>26850</v>
      </c>
      <c r="B8545">
        <v>143923049</v>
      </c>
      <c r="C8545">
        <v>143923203</v>
      </c>
      <c r="D8545">
        <v>155</v>
      </c>
      <c r="E8545" t="s">
        <v>28406</v>
      </c>
      <c r="F8545">
        <v>14</v>
      </c>
      <c r="G8545" t="s">
        <v>28407</v>
      </c>
      <c r="H8545" t="s">
        <v>36832</v>
      </c>
      <c r="I8545">
        <v>8</v>
      </c>
      <c r="J8545">
        <v>143915153</v>
      </c>
      <c r="K8545">
        <v>143939597</v>
      </c>
      <c r="L8545">
        <v>24445</v>
      </c>
      <c r="M8545">
        <v>2</v>
      </c>
      <c r="N8545">
        <v>5339</v>
      </c>
      <c r="O8545" t="s">
        <v>28390</v>
      </c>
      <c r="P8545">
        <v>16394</v>
      </c>
      <c r="Q8545" t="s">
        <v>28391</v>
      </c>
      <c r="R8545" t="s">
        <v>28392</v>
      </c>
      <c r="S8545" t="s">
        <v>28393</v>
      </c>
      <c r="T8545">
        <v>0.29910708687459298</v>
      </c>
      <c r="U8545">
        <v>0.603102917160658</v>
      </c>
      <c r="V8545">
        <v>1.5470970458322</v>
      </c>
      <c r="W8545">
        <v>0.58982449495234501</v>
      </c>
      <c r="X8545">
        <v>0.89526216254578295</v>
      </c>
      <c r="Y8545">
        <v>-8.3754534785778503E-2</v>
      </c>
      <c r="Z8545">
        <v>0.693404429441695</v>
      </c>
      <c r="AA8545">
        <v>0.84521697243271998</v>
      </c>
      <c r="AB8545">
        <v>0.58362294491951905</v>
      </c>
      <c r="AC8545">
        <v>0.85112879757875803</v>
      </c>
      <c r="AD8545">
        <v>0.94068432309766403</v>
      </c>
      <c r="AE8545">
        <v>-1.08375449695625</v>
      </c>
      <c r="AF8545">
        <v>7.5586582389297496E-2</v>
      </c>
      <c r="AG8545">
        <v>0.61808266485207697</v>
      </c>
      <c r="AH8545">
        <v>2.4767076537557098</v>
      </c>
      <c r="AI8545">
        <v>0.184911798168716</v>
      </c>
      <c r="AJ8545">
        <v>0.78121606160956403</v>
      </c>
      <c r="AK8545">
        <v>0.78500090244805099</v>
      </c>
    </row>
    <row r="8546" spans="1:37" x14ac:dyDescent="0.2">
      <c r="A8546" t="s">
        <v>26850</v>
      </c>
      <c r="B8546">
        <v>143923203</v>
      </c>
      <c r="C8546">
        <v>143923357</v>
      </c>
      <c r="D8546">
        <v>155</v>
      </c>
      <c r="E8546" t="s">
        <v>28408</v>
      </c>
      <c r="F8546">
        <v>12</v>
      </c>
      <c r="G8546" t="s">
        <v>28409</v>
      </c>
      <c r="H8546" t="s">
        <v>36832</v>
      </c>
      <c r="I8546">
        <v>8</v>
      </c>
      <c r="J8546">
        <v>143915153</v>
      </c>
      <c r="K8546">
        <v>143939597</v>
      </c>
      <c r="L8546">
        <v>24445</v>
      </c>
      <c r="M8546">
        <v>2</v>
      </c>
      <c r="N8546">
        <v>5339</v>
      </c>
      <c r="O8546" t="s">
        <v>28390</v>
      </c>
      <c r="P8546">
        <v>16240</v>
      </c>
      <c r="Q8546" t="s">
        <v>28391</v>
      </c>
      <c r="R8546" t="s">
        <v>28392</v>
      </c>
      <c r="S8546" t="s">
        <v>28393</v>
      </c>
      <c r="T8546">
        <v>0.583211159830616</v>
      </c>
      <c r="U8546">
        <v>0.81360520874211995</v>
      </c>
      <c r="V8546">
        <v>0.51383633444550203</v>
      </c>
      <c r="W8546">
        <v>0.94541066367716797</v>
      </c>
      <c r="X8546">
        <v>0.95159051474143896</v>
      </c>
      <c r="Y8546">
        <v>-4.7096886653719597E-2</v>
      </c>
      <c r="Z8546">
        <v>1</v>
      </c>
      <c r="AA8546">
        <v>1</v>
      </c>
      <c r="AB8546">
        <v>-0.44963773185280598</v>
      </c>
      <c r="AC8546">
        <v>0.92091778829119397</v>
      </c>
      <c r="AD8546">
        <v>0.94068432309766403</v>
      </c>
      <c r="AE8546">
        <v>-0.28091850444744398</v>
      </c>
      <c r="AF8546">
        <v>0.23669707478149901</v>
      </c>
      <c r="AG8546">
        <v>0.69020448338054297</v>
      </c>
      <c r="AH8546">
        <v>1.4434469281226401</v>
      </c>
      <c r="AI8546">
        <v>0.95029317176085903</v>
      </c>
      <c r="AJ8546">
        <v>0.98621344597861504</v>
      </c>
      <c r="AK8546">
        <v>0.17983990581571099</v>
      </c>
    </row>
    <row r="8547" spans="1:37" x14ac:dyDescent="0.2">
      <c r="A8547" t="s">
        <v>26850</v>
      </c>
      <c r="B8547">
        <v>143923357</v>
      </c>
      <c r="C8547">
        <v>143923511</v>
      </c>
      <c r="D8547">
        <v>155</v>
      </c>
      <c r="E8547" t="s">
        <v>28410</v>
      </c>
      <c r="F8547">
        <v>15</v>
      </c>
      <c r="G8547" t="s">
        <v>28411</v>
      </c>
      <c r="H8547" t="s">
        <v>36832</v>
      </c>
      <c r="I8547">
        <v>8</v>
      </c>
      <c r="J8547">
        <v>143915153</v>
      </c>
      <c r="K8547">
        <v>143939597</v>
      </c>
      <c r="L8547">
        <v>24445</v>
      </c>
      <c r="M8547">
        <v>2</v>
      </c>
      <c r="N8547">
        <v>5339</v>
      </c>
      <c r="O8547" t="s">
        <v>28390</v>
      </c>
      <c r="P8547">
        <v>16086</v>
      </c>
      <c r="Q8547" t="s">
        <v>28391</v>
      </c>
      <c r="R8547" t="s">
        <v>28392</v>
      </c>
      <c r="S8547" t="s">
        <v>28393</v>
      </c>
      <c r="T8547">
        <v>1</v>
      </c>
      <c r="U8547">
        <v>1</v>
      </c>
      <c r="V8547">
        <v>-0.76535254079108705</v>
      </c>
      <c r="W8547">
        <v>0.38920677604595899</v>
      </c>
      <c r="X8547">
        <v>0.704072456322962</v>
      </c>
      <c r="Y8547">
        <v>-23.8571240854751</v>
      </c>
      <c r="Z8547">
        <v>0.65379035313853895</v>
      </c>
      <c r="AA8547">
        <v>0.84521697243271998</v>
      </c>
      <c r="AB8547">
        <v>-1.72882652478349</v>
      </c>
      <c r="AC8547">
        <v>0.71753805159658501</v>
      </c>
      <c r="AD8547">
        <v>0.87989882095915395</v>
      </c>
      <c r="AE8547">
        <v>-1.56010730171002</v>
      </c>
      <c r="AF8547">
        <v>0.64997455747578503</v>
      </c>
      <c r="AG8547">
        <v>0.80674443595273604</v>
      </c>
      <c r="AH8547">
        <v>0.164258052886049</v>
      </c>
      <c r="AI8547">
        <v>0.35038410267202102</v>
      </c>
      <c r="AJ8547">
        <v>0.78121606160956403</v>
      </c>
      <c r="AK8547">
        <v>-23.630187293005701</v>
      </c>
    </row>
    <row r="8548" spans="1:37" x14ac:dyDescent="0.2">
      <c r="A8548" t="s">
        <v>26850</v>
      </c>
      <c r="B8548">
        <v>143923511</v>
      </c>
      <c r="C8548">
        <v>143923665</v>
      </c>
      <c r="D8548">
        <v>155</v>
      </c>
      <c r="E8548" t="s">
        <v>28412</v>
      </c>
      <c r="F8548">
        <v>15</v>
      </c>
      <c r="G8548" t="s">
        <v>28413</v>
      </c>
      <c r="H8548" t="s">
        <v>36832</v>
      </c>
      <c r="I8548">
        <v>8</v>
      </c>
      <c r="J8548">
        <v>143915153</v>
      </c>
      <c r="K8548">
        <v>143939597</v>
      </c>
      <c r="L8548">
        <v>24445</v>
      </c>
      <c r="M8548">
        <v>2</v>
      </c>
      <c r="N8548">
        <v>5339</v>
      </c>
      <c r="O8548" t="s">
        <v>28390</v>
      </c>
      <c r="P8548">
        <v>15932</v>
      </c>
      <c r="Q8548" t="s">
        <v>28391</v>
      </c>
      <c r="R8548" t="s">
        <v>28392</v>
      </c>
      <c r="S8548" t="s">
        <v>28393</v>
      </c>
      <c r="T8548">
        <v>0.97979524468909096</v>
      </c>
      <c r="U8548">
        <v>1</v>
      </c>
      <c r="V8548">
        <v>-0.10979676892217401</v>
      </c>
      <c r="W8548">
        <v>0.65075386537994595</v>
      </c>
      <c r="X8548">
        <v>0.94119559056004798</v>
      </c>
      <c r="Y8548">
        <v>-1.39957961803546</v>
      </c>
      <c r="Z8548">
        <v>0.82095374834302304</v>
      </c>
      <c r="AA8548">
        <v>0.95070810395168004</v>
      </c>
      <c r="AB8548">
        <v>-0.55341407826230005</v>
      </c>
      <c r="AC8548">
        <v>0.87571881649376604</v>
      </c>
      <c r="AD8548">
        <v>0.94068432309766403</v>
      </c>
      <c r="AE8548">
        <v>-0.9542408274427</v>
      </c>
      <c r="AF8548">
        <v>0.73123338343369804</v>
      </c>
      <c r="AG8548">
        <v>0.86437216336234302</v>
      </c>
      <c r="AH8548">
        <v>0.35213940504223901</v>
      </c>
      <c r="AI8548">
        <v>0.566733449666177</v>
      </c>
      <c r="AJ8548">
        <v>0.78121606160956403</v>
      </c>
      <c r="AK8548">
        <v>-1.15336938580693</v>
      </c>
    </row>
    <row r="8549" spans="1:37" x14ac:dyDescent="0.2">
      <c r="A8549" t="s">
        <v>26850</v>
      </c>
      <c r="B8549">
        <v>143923665</v>
      </c>
      <c r="C8549">
        <v>143923819</v>
      </c>
      <c r="D8549">
        <v>155</v>
      </c>
      <c r="E8549" t="s">
        <v>28414</v>
      </c>
      <c r="F8549">
        <v>15</v>
      </c>
      <c r="G8549" t="s">
        <v>28415</v>
      </c>
      <c r="H8549" t="s">
        <v>36832</v>
      </c>
      <c r="I8549">
        <v>8</v>
      </c>
      <c r="J8549">
        <v>143915153</v>
      </c>
      <c r="K8549">
        <v>143939597</v>
      </c>
      <c r="L8549">
        <v>24445</v>
      </c>
      <c r="M8549">
        <v>2</v>
      </c>
      <c r="N8549">
        <v>5339</v>
      </c>
      <c r="O8549" t="s">
        <v>28390</v>
      </c>
      <c r="P8549">
        <v>15778</v>
      </c>
      <c r="Q8549" t="s">
        <v>28391</v>
      </c>
      <c r="R8549" t="s">
        <v>28392</v>
      </c>
      <c r="S8549" t="s">
        <v>28393</v>
      </c>
      <c r="T8549">
        <v>0.97213403838398904</v>
      </c>
      <c r="U8549">
        <v>1</v>
      </c>
      <c r="V8549">
        <v>1.1615683075312999</v>
      </c>
      <c r="W8549">
        <v>0.94541066367716797</v>
      </c>
      <c r="X8549">
        <v>0.95159051474143896</v>
      </c>
      <c r="Y8549">
        <v>0.142614724019445</v>
      </c>
      <c r="Z8549">
        <v>0.93459220503170903</v>
      </c>
      <c r="AA8549">
        <v>0.99919698600769702</v>
      </c>
      <c r="AB8549">
        <v>1.13311688462325</v>
      </c>
      <c r="AC8549">
        <v>0.92091778829119397</v>
      </c>
      <c r="AD8549">
        <v>0.94068432309766403</v>
      </c>
      <c r="AE8549">
        <v>-0.25834062587271001</v>
      </c>
      <c r="AF8549">
        <v>0.98343762640780896</v>
      </c>
      <c r="AG8549">
        <v>1</v>
      </c>
      <c r="AH8549">
        <v>0.53397502635079197</v>
      </c>
      <c r="AI8549">
        <v>0.95029317176085903</v>
      </c>
      <c r="AJ8549">
        <v>0.98621344597861504</v>
      </c>
      <c r="AK8549">
        <v>0.45616498734648803</v>
      </c>
    </row>
    <row r="8550" spans="1:37" x14ac:dyDescent="0.2">
      <c r="A8550" t="s">
        <v>26850</v>
      </c>
      <c r="B8550">
        <v>143924707</v>
      </c>
      <c r="C8550">
        <v>143924855</v>
      </c>
      <c r="D8550">
        <v>149</v>
      </c>
      <c r="E8550" t="s">
        <v>28416</v>
      </c>
      <c r="F8550">
        <v>14</v>
      </c>
      <c r="G8550" t="s">
        <v>28417</v>
      </c>
      <c r="H8550" t="s">
        <v>36832</v>
      </c>
      <c r="I8550">
        <v>8</v>
      </c>
      <c r="J8550">
        <v>143915153</v>
      </c>
      <c r="K8550">
        <v>143939597</v>
      </c>
      <c r="L8550">
        <v>24445</v>
      </c>
      <c r="M8550">
        <v>2</v>
      </c>
      <c r="N8550">
        <v>5339</v>
      </c>
      <c r="O8550" t="s">
        <v>28390</v>
      </c>
      <c r="P8550">
        <v>14742</v>
      </c>
      <c r="Q8550" t="s">
        <v>28391</v>
      </c>
      <c r="R8550" t="s">
        <v>28392</v>
      </c>
      <c r="S8550" t="s">
        <v>28393</v>
      </c>
      <c r="T8550">
        <v>0.48633096250751001</v>
      </c>
      <c r="U8550">
        <v>0.78288571403930396</v>
      </c>
      <c r="V8550">
        <v>4.3246760702956903</v>
      </c>
      <c r="W8550">
        <v>0.88799666995370397</v>
      </c>
      <c r="X8550">
        <v>0.95159051474143896</v>
      </c>
      <c r="Y8550">
        <v>-0.92376229485068995</v>
      </c>
      <c r="Z8550">
        <v>0.42150688391463398</v>
      </c>
      <c r="AA8550">
        <v>0.84435025072159198</v>
      </c>
      <c r="AB8550">
        <v>4.1299664032206804</v>
      </c>
      <c r="AC8550">
        <v>0.64482665084957902</v>
      </c>
      <c r="AD8550">
        <v>0.87989882095915395</v>
      </c>
      <c r="AE8550">
        <v>-1.6598812242565899</v>
      </c>
      <c r="AF8550">
        <v>0.70141404443256805</v>
      </c>
      <c r="AG8550">
        <v>0.850802057311978</v>
      </c>
      <c r="AH8550">
        <v>1.4031409979317999</v>
      </c>
      <c r="AI8550">
        <v>0.83120300795745705</v>
      </c>
      <c r="AJ8550">
        <v>0.95896800690842199</v>
      </c>
      <c r="AK8550">
        <v>-0.17588720070845101</v>
      </c>
    </row>
    <row r="8551" spans="1:37" x14ac:dyDescent="0.2">
      <c r="A8551" t="s">
        <v>26850</v>
      </c>
      <c r="B8551">
        <v>143924855</v>
      </c>
      <c r="C8551">
        <v>143925003</v>
      </c>
      <c r="D8551">
        <v>149</v>
      </c>
      <c r="E8551" t="s">
        <v>28418</v>
      </c>
      <c r="F8551">
        <v>18</v>
      </c>
      <c r="G8551" t="s">
        <v>28419</v>
      </c>
      <c r="H8551" t="s">
        <v>36832</v>
      </c>
      <c r="I8551">
        <v>8</v>
      </c>
      <c r="J8551">
        <v>143915153</v>
      </c>
      <c r="K8551">
        <v>143939597</v>
      </c>
      <c r="L8551">
        <v>24445</v>
      </c>
      <c r="M8551">
        <v>2</v>
      </c>
      <c r="N8551">
        <v>5339</v>
      </c>
      <c r="O8551" t="s">
        <v>28390</v>
      </c>
      <c r="P8551">
        <v>14594</v>
      </c>
      <c r="Q8551" t="s">
        <v>28391</v>
      </c>
      <c r="R8551" t="s">
        <v>28392</v>
      </c>
      <c r="S8551" t="s">
        <v>28393</v>
      </c>
      <c r="T8551">
        <v>0.26613138711289902</v>
      </c>
      <c r="U8551">
        <v>0.603102917160658</v>
      </c>
      <c r="V8551">
        <v>4.6551167413794401</v>
      </c>
      <c r="W8551">
        <v>0.83913719026260103</v>
      </c>
      <c r="X8551">
        <v>0.95159051474143896</v>
      </c>
      <c r="Y8551">
        <v>-0.33197938184576697</v>
      </c>
      <c r="Z8551">
        <v>0.22029647334090899</v>
      </c>
      <c r="AA8551">
        <v>0.72610664078822296</v>
      </c>
      <c r="AB8551">
        <v>4.3443526959108398</v>
      </c>
      <c r="AC8551">
        <v>0.97582682551118205</v>
      </c>
      <c r="AD8551">
        <v>0.98079420997983002</v>
      </c>
      <c r="AE8551">
        <v>-1.1259287622537</v>
      </c>
      <c r="AF8551">
        <v>0.49310451690233698</v>
      </c>
      <c r="AG8551">
        <v>0.80674443595273604</v>
      </c>
      <c r="AH8551">
        <v>1.7041780667211099</v>
      </c>
      <c r="AI8551">
        <v>0.60449204115674904</v>
      </c>
      <c r="AJ8551">
        <v>0.78946725034689702</v>
      </c>
      <c r="AK8551">
        <v>0.39828099646845999</v>
      </c>
    </row>
    <row r="8552" spans="1:37" x14ac:dyDescent="0.2">
      <c r="A8552" t="s">
        <v>26850</v>
      </c>
      <c r="B8552">
        <v>143925003</v>
      </c>
      <c r="C8552">
        <v>143925151</v>
      </c>
      <c r="D8552">
        <v>149</v>
      </c>
      <c r="E8552" t="s">
        <v>28420</v>
      </c>
      <c r="F8552">
        <v>15</v>
      </c>
      <c r="G8552" t="s">
        <v>28421</v>
      </c>
      <c r="H8552" t="s">
        <v>36832</v>
      </c>
      <c r="I8552">
        <v>8</v>
      </c>
      <c r="J8552">
        <v>143915153</v>
      </c>
      <c r="K8552">
        <v>143939597</v>
      </c>
      <c r="L8552">
        <v>24445</v>
      </c>
      <c r="M8552">
        <v>2</v>
      </c>
      <c r="N8552">
        <v>5339</v>
      </c>
      <c r="O8552" t="s">
        <v>28390</v>
      </c>
      <c r="P8552">
        <v>14446</v>
      </c>
      <c r="Q8552" t="s">
        <v>28391</v>
      </c>
      <c r="R8552" t="s">
        <v>28392</v>
      </c>
      <c r="S8552" t="s">
        <v>28393</v>
      </c>
      <c r="T8552">
        <v>0.152084254673993</v>
      </c>
      <c r="U8552">
        <v>0.603102917160658</v>
      </c>
      <c r="V8552">
        <v>24.806895967466701</v>
      </c>
      <c r="W8552">
        <v>0.73420570613580904</v>
      </c>
      <c r="X8552">
        <v>0.95159051474143896</v>
      </c>
      <c r="Y8552">
        <v>2.3926626598534999</v>
      </c>
      <c r="Z8552">
        <v>0.136920528570767</v>
      </c>
      <c r="AA8552">
        <v>0.72610664078822296</v>
      </c>
      <c r="AB8552">
        <v>24.052822309494299</v>
      </c>
      <c r="AC8552">
        <v>0.615069744472027</v>
      </c>
      <c r="AD8552">
        <v>0.87989882095915395</v>
      </c>
      <c r="AE8552">
        <v>1.47739636591637</v>
      </c>
      <c r="AF8552">
        <v>0.43559387281936701</v>
      </c>
      <c r="AG8552">
        <v>0.80674443595273604</v>
      </c>
      <c r="AH8552">
        <v>3.6784630778863399</v>
      </c>
      <c r="AI8552">
        <v>0.84178376985732795</v>
      </c>
      <c r="AJ8552">
        <v>0.95896800690842199</v>
      </c>
      <c r="AK8552">
        <v>2.9252331753326999</v>
      </c>
    </row>
    <row r="8553" spans="1:37" x14ac:dyDescent="0.2">
      <c r="A8553" t="s">
        <v>26850</v>
      </c>
      <c r="B8553">
        <v>143925299</v>
      </c>
      <c r="C8553">
        <v>143925447</v>
      </c>
      <c r="D8553">
        <v>149</v>
      </c>
      <c r="E8553" t="s">
        <v>28422</v>
      </c>
      <c r="F8553">
        <v>18</v>
      </c>
      <c r="G8553" t="s">
        <v>28423</v>
      </c>
      <c r="H8553" t="s">
        <v>36832</v>
      </c>
      <c r="I8553">
        <v>8</v>
      </c>
      <c r="J8553">
        <v>143915153</v>
      </c>
      <c r="K8553">
        <v>143939597</v>
      </c>
      <c r="L8553">
        <v>24445</v>
      </c>
      <c r="M8553">
        <v>2</v>
      </c>
      <c r="N8553">
        <v>5339</v>
      </c>
      <c r="O8553" t="s">
        <v>28390</v>
      </c>
      <c r="P8553">
        <v>14150</v>
      </c>
      <c r="Q8553" t="s">
        <v>28391</v>
      </c>
      <c r="R8553" t="s">
        <v>28392</v>
      </c>
      <c r="S8553" t="s">
        <v>28393</v>
      </c>
      <c r="T8553">
        <v>0.35387198439864398</v>
      </c>
      <c r="U8553">
        <v>0.603102917160658</v>
      </c>
      <c r="V8553">
        <v>-24.095768841784899</v>
      </c>
      <c r="W8553">
        <v>0.38920677604595899</v>
      </c>
      <c r="X8553">
        <v>0.704072456322962</v>
      </c>
      <c r="Y8553">
        <v>-23.964524316170301</v>
      </c>
      <c r="Z8553">
        <v>0.69013698642955401</v>
      </c>
      <c r="AA8553">
        <v>0.84521697243271998</v>
      </c>
      <c r="AB8553">
        <v>-0.29981349384053801</v>
      </c>
      <c r="AC8553">
        <v>0.75388744886274095</v>
      </c>
      <c r="AD8553">
        <v>0.87989882095915395</v>
      </c>
      <c r="AE8553">
        <v>-0.13109426534716201</v>
      </c>
      <c r="AF8553">
        <v>0.32549523997010099</v>
      </c>
      <c r="AG8553">
        <v>0.70473078222419605</v>
      </c>
      <c r="AH8553">
        <v>-24.493077254984499</v>
      </c>
      <c r="AI8553">
        <v>0.35038410267202102</v>
      </c>
      <c r="AJ8553">
        <v>0.78121606160956403</v>
      </c>
      <c r="AK8553">
        <v>-24.422687930148001</v>
      </c>
    </row>
    <row r="8554" spans="1:37" x14ac:dyDescent="0.2">
      <c r="A8554" t="s">
        <v>26850</v>
      </c>
      <c r="B8554">
        <v>143925447</v>
      </c>
      <c r="C8554">
        <v>143925595</v>
      </c>
      <c r="D8554">
        <v>149</v>
      </c>
      <c r="E8554" t="s">
        <v>28424</v>
      </c>
      <c r="F8554">
        <v>15</v>
      </c>
      <c r="G8554" t="s">
        <v>28425</v>
      </c>
      <c r="H8554" t="s">
        <v>36832</v>
      </c>
      <c r="I8554">
        <v>8</v>
      </c>
      <c r="J8554">
        <v>143915153</v>
      </c>
      <c r="K8554">
        <v>143939597</v>
      </c>
      <c r="L8554">
        <v>24445</v>
      </c>
      <c r="M8554">
        <v>2</v>
      </c>
      <c r="N8554">
        <v>5339</v>
      </c>
      <c r="O8554" t="s">
        <v>28390</v>
      </c>
      <c r="P8554">
        <v>14002</v>
      </c>
      <c r="Q8554" t="s">
        <v>28391</v>
      </c>
      <c r="R8554" t="s">
        <v>28392</v>
      </c>
      <c r="S8554" t="s">
        <v>28393</v>
      </c>
      <c r="T8554">
        <v>0.35387198439864398</v>
      </c>
      <c r="U8554">
        <v>0.603102917160658</v>
      </c>
      <c r="V8554">
        <v>-24.095768841784899</v>
      </c>
      <c r="W8554">
        <v>0.38920677604595899</v>
      </c>
      <c r="X8554">
        <v>0.704072456322962</v>
      </c>
      <c r="Y8554">
        <v>-23.964524316170301</v>
      </c>
      <c r="Z8554">
        <v>0.69013698642955401</v>
      </c>
      <c r="AA8554">
        <v>0.84521697243271998</v>
      </c>
      <c r="AB8554">
        <v>-0.29981349384053801</v>
      </c>
      <c r="AC8554">
        <v>0.75388744886274095</v>
      </c>
      <c r="AD8554">
        <v>0.87989882095915395</v>
      </c>
      <c r="AE8554">
        <v>-0.13109426534716201</v>
      </c>
      <c r="AF8554">
        <v>0.32549523997010099</v>
      </c>
      <c r="AG8554">
        <v>0.70473078222419605</v>
      </c>
      <c r="AH8554">
        <v>-24.493077254984499</v>
      </c>
      <c r="AI8554">
        <v>0.35038410267202102</v>
      </c>
      <c r="AJ8554">
        <v>0.78121606160956403</v>
      </c>
      <c r="AK8554">
        <v>-24.422687930148001</v>
      </c>
    </row>
    <row r="8555" spans="1:37" x14ac:dyDescent="0.2">
      <c r="A8555" t="s">
        <v>26850</v>
      </c>
      <c r="B8555">
        <v>143932633</v>
      </c>
      <c r="C8555">
        <v>143932807</v>
      </c>
      <c r="D8555">
        <v>175</v>
      </c>
      <c r="E8555" t="s">
        <v>28426</v>
      </c>
      <c r="F8555">
        <v>12</v>
      </c>
      <c r="G8555" t="s">
        <v>28427</v>
      </c>
      <c r="H8555" t="s">
        <v>36833</v>
      </c>
      <c r="I8555">
        <v>8</v>
      </c>
      <c r="J8555">
        <v>143915153</v>
      </c>
      <c r="K8555">
        <v>143939597</v>
      </c>
      <c r="L8555">
        <v>24445</v>
      </c>
      <c r="M8555">
        <v>2</v>
      </c>
      <c r="N8555">
        <v>5339</v>
      </c>
      <c r="O8555" t="s">
        <v>28390</v>
      </c>
      <c r="P8555">
        <v>6790</v>
      </c>
      <c r="Q8555" t="s">
        <v>28391</v>
      </c>
      <c r="R8555" t="s">
        <v>28392</v>
      </c>
      <c r="S8555" t="s">
        <v>28393</v>
      </c>
      <c r="T8555">
        <v>0.583211159830616</v>
      </c>
      <c r="U8555">
        <v>0.81360520874211995</v>
      </c>
      <c r="V8555">
        <v>-0.85407173521419399</v>
      </c>
      <c r="W8555">
        <v>0.65075386537994595</v>
      </c>
      <c r="X8555">
        <v>0.94119559056004798</v>
      </c>
      <c r="Y8555">
        <v>-4.9903389516475798</v>
      </c>
      <c r="Z8555">
        <v>0.51787522577244804</v>
      </c>
      <c r="AA8555">
        <v>0.84521697243271998</v>
      </c>
      <c r="AB8555">
        <v>-0.95622519271208095</v>
      </c>
      <c r="AC8555">
        <v>0.85112879757875803</v>
      </c>
      <c r="AD8555">
        <v>0.94068432309766403</v>
      </c>
      <c r="AE8555">
        <v>-2.39034469413071</v>
      </c>
      <c r="AF8555">
        <v>0.75597362904566501</v>
      </c>
      <c r="AG8555">
        <v>0.87732854096160695</v>
      </c>
      <c r="AH8555">
        <v>-0.44077985283091498</v>
      </c>
      <c r="AI8555">
        <v>0.566733449666177</v>
      </c>
      <c r="AJ8555">
        <v>0.78121606160956403</v>
      </c>
      <c r="AK8555">
        <v>-4.48799437504214</v>
      </c>
    </row>
    <row r="8556" spans="1:37" x14ac:dyDescent="0.2">
      <c r="A8556" t="s">
        <v>26850</v>
      </c>
      <c r="B8556">
        <v>143932807</v>
      </c>
      <c r="C8556">
        <v>143932981</v>
      </c>
      <c r="D8556">
        <v>175</v>
      </c>
      <c r="E8556" t="s">
        <v>28428</v>
      </c>
      <c r="F8556">
        <v>10</v>
      </c>
      <c r="G8556" t="s">
        <v>28429</v>
      </c>
      <c r="H8556" t="s">
        <v>36833</v>
      </c>
      <c r="I8556">
        <v>8</v>
      </c>
      <c r="J8556">
        <v>143915153</v>
      </c>
      <c r="K8556">
        <v>143939597</v>
      </c>
      <c r="L8556">
        <v>24445</v>
      </c>
      <c r="M8556">
        <v>2</v>
      </c>
      <c r="N8556">
        <v>5339</v>
      </c>
      <c r="O8556" t="s">
        <v>28390</v>
      </c>
      <c r="P8556">
        <v>6616</v>
      </c>
      <c r="Q8556" t="s">
        <v>28391</v>
      </c>
      <c r="R8556" t="s">
        <v>28392</v>
      </c>
      <c r="S8556" t="s">
        <v>28393</v>
      </c>
      <c r="T8556">
        <v>0.583211159830616</v>
      </c>
      <c r="U8556">
        <v>0.81360520874211995</v>
      </c>
      <c r="V8556">
        <v>-0.85407173521419399</v>
      </c>
      <c r="W8556">
        <v>0.65075386537994595</v>
      </c>
      <c r="X8556">
        <v>0.94119559056004798</v>
      </c>
      <c r="Y8556">
        <v>-4.9903389516475798</v>
      </c>
      <c r="Z8556">
        <v>0.51787522577244804</v>
      </c>
      <c r="AA8556">
        <v>0.84521697243271998</v>
      </c>
      <c r="AB8556">
        <v>-0.90102000082151901</v>
      </c>
      <c r="AC8556">
        <v>0.85112879757875803</v>
      </c>
      <c r="AD8556">
        <v>0.94068432309766403</v>
      </c>
      <c r="AE8556">
        <v>-2.2798309141756801</v>
      </c>
      <c r="AF8556">
        <v>0.75597362904566501</v>
      </c>
      <c r="AG8556">
        <v>0.87732854096160695</v>
      </c>
      <c r="AH8556">
        <v>-0.47795676653691199</v>
      </c>
      <c r="AI8556">
        <v>0.566733449666177</v>
      </c>
      <c r="AJ8556">
        <v>0.78121606160956403</v>
      </c>
      <c r="AK8556">
        <v>-4.5158013751855401</v>
      </c>
    </row>
    <row r="8557" spans="1:37" x14ac:dyDescent="0.2">
      <c r="A8557" t="s">
        <v>26850</v>
      </c>
      <c r="B8557">
        <v>143952604</v>
      </c>
      <c r="C8557">
        <v>143952745</v>
      </c>
      <c r="D8557">
        <v>142</v>
      </c>
      <c r="E8557" t="s">
        <v>28430</v>
      </c>
      <c r="F8557">
        <v>2</v>
      </c>
      <c r="G8557" t="s">
        <v>28431</v>
      </c>
      <c r="H8557" t="s">
        <v>30999</v>
      </c>
      <c r="I8557">
        <v>8</v>
      </c>
      <c r="J8557">
        <v>143915153</v>
      </c>
      <c r="K8557">
        <v>143953920</v>
      </c>
      <c r="L8557">
        <v>38768</v>
      </c>
      <c r="M8557">
        <v>2</v>
      </c>
      <c r="N8557">
        <v>5339</v>
      </c>
      <c r="O8557" t="s">
        <v>28432</v>
      </c>
      <c r="P8557">
        <v>1175</v>
      </c>
      <c r="Q8557" t="s">
        <v>28391</v>
      </c>
      <c r="R8557" t="s">
        <v>28392</v>
      </c>
      <c r="S8557" t="s">
        <v>28393</v>
      </c>
      <c r="T8557">
        <v>0.152084254673993</v>
      </c>
      <c r="U8557">
        <v>0.603102917160658</v>
      </c>
      <c r="V8557">
        <v>24.287042829972499</v>
      </c>
      <c r="W8557">
        <v>0.89107655920673101</v>
      </c>
      <c r="X8557">
        <v>0.95159051474143896</v>
      </c>
      <c r="Y8557">
        <v>2.06343048351214</v>
      </c>
      <c r="Z8557">
        <v>0.306975110376564</v>
      </c>
      <c r="AA8557">
        <v>0.72610664078822296</v>
      </c>
      <c r="AB8557">
        <v>23.323568772950601</v>
      </c>
      <c r="AC8557">
        <v>0.75388744886274095</v>
      </c>
      <c r="AD8557">
        <v>0.87989882095915395</v>
      </c>
      <c r="AE8557">
        <v>1.0634305698556099</v>
      </c>
      <c r="AF8557">
        <v>4.6407610929182198E-2</v>
      </c>
      <c r="AG8557">
        <v>0.476038960109122</v>
      </c>
      <c r="AH8557">
        <v>24.287042829972499</v>
      </c>
      <c r="AI8557">
        <v>0.56157887380500204</v>
      </c>
      <c r="AJ8557">
        <v>0.78121606160956403</v>
      </c>
      <c r="AK8557">
        <v>2.93218565210113</v>
      </c>
    </row>
    <row r="8558" spans="1:37" x14ac:dyDescent="0.2">
      <c r="A8558" t="s">
        <v>26850</v>
      </c>
      <c r="B8558">
        <v>143952745</v>
      </c>
      <c r="C8558">
        <v>143952886</v>
      </c>
      <c r="D8558">
        <v>142</v>
      </c>
      <c r="E8558" t="s">
        <v>28433</v>
      </c>
      <c r="F8558">
        <v>9</v>
      </c>
      <c r="G8558" t="s">
        <v>28434</v>
      </c>
      <c r="H8558" t="s">
        <v>30999</v>
      </c>
      <c r="I8558">
        <v>8</v>
      </c>
      <c r="J8558">
        <v>143915153</v>
      </c>
      <c r="K8558">
        <v>143953920</v>
      </c>
      <c r="L8558">
        <v>38768</v>
      </c>
      <c r="M8558">
        <v>2</v>
      </c>
      <c r="N8558">
        <v>5339</v>
      </c>
      <c r="O8558" t="s">
        <v>28432</v>
      </c>
      <c r="P8558">
        <v>1034</v>
      </c>
      <c r="Q8558" t="s">
        <v>28391</v>
      </c>
      <c r="R8558" t="s">
        <v>28392</v>
      </c>
      <c r="S8558" t="s">
        <v>28393</v>
      </c>
      <c r="T8558">
        <v>0.152084254673993</v>
      </c>
      <c r="U8558">
        <v>0.603102917160658</v>
      </c>
      <c r="V8558">
        <v>24.8222482043555</v>
      </c>
      <c r="W8558">
        <v>0.89107655920673101</v>
      </c>
      <c r="X8558">
        <v>0.95159051474143896</v>
      </c>
      <c r="Y8558">
        <v>0.47846822338939499</v>
      </c>
      <c r="Z8558">
        <v>0.306975110376564</v>
      </c>
      <c r="AA8558">
        <v>0.72610664078822296</v>
      </c>
      <c r="AB8558">
        <v>23.858774126582201</v>
      </c>
      <c r="AC8558">
        <v>0.75388744886274095</v>
      </c>
      <c r="AD8558">
        <v>0.87989882095915395</v>
      </c>
      <c r="AE8558">
        <v>-0.52153169026713497</v>
      </c>
      <c r="AF8558">
        <v>4.6407610929182198E-2</v>
      </c>
      <c r="AG8558">
        <v>0.476038960109122</v>
      </c>
      <c r="AH8558">
        <v>24.8222482043555</v>
      </c>
      <c r="AI8558">
        <v>0.56157887380500204</v>
      </c>
      <c r="AJ8558">
        <v>0.78121606160956403</v>
      </c>
      <c r="AK8558">
        <v>1.3472235907335299</v>
      </c>
    </row>
    <row r="8559" spans="1:37" x14ac:dyDescent="0.2">
      <c r="A8559" t="s">
        <v>26850</v>
      </c>
      <c r="B8559">
        <v>143952886</v>
      </c>
      <c r="C8559">
        <v>143953027</v>
      </c>
      <c r="D8559">
        <v>142</v>
      </c>
      <c r="E8559" t="s">
        <v>28435</v>
      </c>
      <c r="F8559">
        <v>9</v>
      </c>
      <c r="G8559" t="s">
        <v>28436</v>
      </c>
      <c r="H8559" t="s">
        <v>30987</v>
      </c>
      <c r="I8559">
        <v>8</v>
      </c>
      <c r="J8559">
        <v>143915153</v>
      </c>
      <c r="K8559">
        <v>143953920</v>
      </c>
      <c r="L8559">
        <v>38768</v>
      </c>
      <c r="M8559">
        <v>2</v>
      </c>
      <c r="N8559">
        <v>5339</v>
      </c>
      <c r="O8559" t="s">
        <v>28432</v>
      </c>
      <c r="P8559">
        <v>893</v>
      </c>
      <c r="Q8559" t="s">
        <v>28391</v>
      </c>
      <c r="R8559" t="s">
        <v>28392</v>
      </c>
      <c r="S8559" t="s">
        <v>28393</v>
      </c>
      <c r="T8559">
        <v>0.506551998792793</v>
      </c>
      <c r="U8559">
        <v>0.78288571403930396</v>
      </c>
      <c r="V8559">
        <v>1.41915435728068</v>
      </c>
      <c r="W8559">
        <v>0.73420570613580904</v>
      </c>
      <c r="X8559">
        <v>0.95159051474143896</v>
      </c>
      <c r="Y8559">
        <v>-0.40478173873109402</v>
      </c>
      <c r="Z8559">
        <v>0.93459220503170903</v>
      </c>
      <c r="AA8559">
        <v>0.99919698600769702</v>
      </c>
      <c r="AB8559">
        <v>0.455680279507377</v>
      </c>
      <c r="AC8559">
        <v>0.32081866871113202</v>
      </c>
      <c r="AD8559">
        <v>0.68773325147593101</v>
      </c>
      <c r="AE8559">
        <v>-1.40478165238762</v>
      </c>
      <c r="AF8559">
        <v>0.205398459628826</v>
      </c>
      <c r="AG8559">
        <v>0.68151250837662902</v>
      </c>
      <c r="AH8559">
        <v>2.3487649117166201</v>
      </c>
      <c r="AI8559">
        <v>0.91725052871964496</v>
      </c>
      <c r="AJ8559">
        <v>0.98621344597861504</v>
      </c>
      <c r="AK8559">
        <v>0.46397367411360202</v>
      </c>
    </row>
    <row r="8560" spans="1:37" x14ac:dyDescent="0.2">
      <c r="A8560" t="s">
        <v>26850</v>
      </c>
      <c r="B8560">
        <v>143977819</v>
      </c>
      <c r="C8560">
        <v>143977998</v>
      </c>
      <c r="D8560">
        <v>180</v>
      </c>
      <c r="E8560" t="s">
        <v>28437</v>
      </c>
      <c r="F8560">
        <v>18</v>
      </c>
      <c r="G8560" t="s">
        <v>28438</v>
      </c>
      <c r="H8560" t="s">
        <v>30999</v>
      </c>
      <c r="I8560">
        <v>8</v>
      </c>
      <c r="J8560">
        <v>143915153</v>
      </c>
      <c r="K8560">
        <v>143976734</v>
      </c>
      <c r="L8560">
        <v>61582</v>
      </c>
      <c r="M8560">
        <v>2</v>
      </c>
      <c r="N8560">
        <v>5339</v>
      </c>
      <c r="O8560" t="s">
        <v>28439</v>
      </c>
      <c r="P8560">
        <v>-1085</v>
      </c>
      <c r="Q8560" t="s">
        <v>28391</v>
      </c>
      <c r="R8560" t="s">
        <v>28392</v>
      </c>
      <c r="S8560" t="s">
        <v>28393</v>
      </c>
      <c r="T8560" t="s">
        <v>40</v>
      </c>
      <c r="U8560" t="s">
        <v>40</v>
      </c>
      <c r="V8560">
        <v>0</v>
      </c>
      <c r="W8560">
        <v>0.38920677604595899</v>
      </c>
      <c r="X8560">
        <v>0.704072456322962</v>
      </c>
      <c r="Y8560">
        <v>-24.659017734754801</v>
      </c>
      <c r="Z8560">
        <v>0.48464167878831399</v>
      </c>
      <c r="AA8560">
        <v>0.84435025072159198</v>
      </c>
      <c r="AB8560">
        <v>23.897177509834201</v>
      </c>
      <c r="AC8560">
        <v>0.21073619169722799</v>
      </c>
      <c r="AD8560">
        <v>0.68253123924728298</v>
      </c>
      <c r="AE8560">
        <v>-24.659017734754801</v>
      </c>
      <c r="AF8560">
        <v>0.501741946288212</v>
      </c>
      <c r="AG8560">
        <v>0.80674443595273604</v>
      </c>
      <c r="AH8560">
        <v>-23.860651636176801</v>
      </c>
      <c r="AI8560">
        <v>0.52399907623471598</v>
      </c>
      <c r="AJ8560">
        <v>0.78121606160956403</v>
      </c>
      <c r="AK8560">
        <v>-23.790262313021</v>
      </c>
    </row>
    <row r="8561" spans="1:37" x14ac:dyDescent="0.2">
      <c r="A8561" t="s">
        <v>26850</v>
      </c>
      <c r="B8561">
        <v>143977998</v>
      </c>
      <c r="C8561">
        <v>143978177</v>
      </c>
      <c r="D8561">
        <v>180</v>
      </c>
      <c r="E8561" t="s">
        <v>28440</v>
      </c>
      <c r="F8561">
        <v>16</v>
      </c>
      <c r="G8561" t="s">
        <v>28441</v>
      </c>
      <c r="H8561" t="s">
        <v>30999</v>
      </c>
      <c r="I8561">
        <v>8</v>
      </c>
      <c r="J8561">
        <v>143915153</v>
      </c>
      <c r="K8561">
        <v>143976734</v>
      </c>
      <c r="L8561">
        <v>61582</v>
      </c>
      <c r="M8561">
        <v>2</v>
      </c>
      <c r="N8561">
        <v>5339</v>
      </c>
      <c r="O8561" t="s">
        <v>28439</v>
      </c>
      <c r="P8561">
        <v>-1264</v>
      </c>
      <c r="Q8561" t="s">
        <v>28391</v>
      </c>
      <c r="R8561" t="s">
        <v>28392</v>
      </c>
      <c r="S8561" t="s">
        <v>28393</v>
      </c>
      <c r="T8561" t="s">
        <v>40</v>
      </c>
      <c r="U8561" t="s">
        <v>40</v>
      </c>
      <c r="V8561">
        <v>0</v>
      </c>
      <c r="W8561">
        <v>0.89107655920673101</v>
      </c>
      <c r="X8561">
        <v>0.95159051474143896</v>
      </c>
      <c r="Y8561">
        <v>0.31224869414169898</v>
      </c>
      <c r="Z8561">
        <v>0.306975110376564</v>
      </c>
      <c r="AA8561">
        <v>0.72610664078822296</v>
      </c>
      <c r="AB8561">
        <v>24.9156007455246</v>
      </c>
      <c r="AC8561">
        <v>0.75388744886274095</v>
      </c>
      <c r="AD8561">
        <v>0.87989882095915395</v>
      </c>
      <c r="AE8561">
        <v>-0.68775126199772796</v>
      </c>
      <c r="AF8561">
        <v>0.32549523997010099</v>
      </c>
      <c r="AG8561">
        <v>0.70473078222419605</v>
      </c>
      <c r="AH8561">
        <v>-24.879074870668401</v>
      </c>
      <c r="AI8561">
        <v>0.56157887380500204</v>
      </c>
      <c r="AJ8561">
        <v>0.78121606160956403</v>
      </c>
      <c r="AK8561">
        <v>1.18100411587549</v>
      </c>
    </row>
    <row r="8562" spans="1:37" x14ac:dyDescent="0.2">
      <c r="A8562" t="s">
        <v>26850</v>
      </c>
      <c r="B8562">
        <v>144114271</v>
      </c>
      <c r="C8562">
        <v>144114426</v>
      </c>
      <c r="D8562">
        <v>156</v>
      </c>
      <c r="E8562" t="s">
        <v>28442</v>
      </c>
      <c r="F8562">
        <v>8</v>
      </c>
      <c r="G8562" t="s">
        <v>28443</v>
      </c>
      <c r="H8562" t="s">
        <v>30999</v>
      </c>
      <c r="I8562">
        <v>8</v>
      </c>
      <c r="J8562">
        <v>144112469</v>
      </c>
      <c r="K8562">
        <v>144116383</v>
      </c>
      <c r="L8562">
        <v>3915</v>
      </c>
      <c r="M8562">
        <v>1</v>
      </c>
      <c r="N8562">
        <v>340390</v>
      </c>
      <c r="O8562" t="s">
        <v>28444</v>
      </c>
      <c r="P8562">
        <v>1802</v>
      </c>
      <c r="Q8562" t="s">
        <v>28445</v>
      </c>
      <c r="R8562" t="s">
        <v>28446</v>
      </c>
      <c r="S8562" t="s">
        <v>36834</v>
      </c>
      <c r="T8562">
        <v>1</v>
      </c>
      <c r="U8562">
        <v>1</v>
      </c>
      <c r="V8562">
        <v>-0.72518266916080898</v>
      </c>
      <c r="W8562">
        <v>0.29261482077562401</v>
      </c>
      <c r="X8562">
        <v>0.704072456322962</v>
      </c>
      <c r="Y8562">
        <v>22.135595160985499</v>
      </c>
      <c r="Z8562">
        <v>0.65379035313853895</v>
      </c>
      <c r="AA8562">
        <v>0.84521697243271998</v>
      </c>
      <c r="AB8562">
        <v>-1.6886564800260999</v>
      </c>
      <c r="AC8562">
        <v>0.27780950890804001</v>
      </c>
      <c r="AD8562">
        <v>0.68253123924728298</v>
      </c>
      <c r="AE8562">
        <v>22.587539695863999</v>
      </c>
      <c r="AF8562">
        <v>0.64997455747578503</v>
      </c>
      <c r="AG8562">
        <v>0.80674443595273604</v>
      </c>
      <c r="AH8562">
        <v>0.20442782256074299</v>
      </c>
      <c r="AI8562">
        <v>0.59609816080359102</v>
      </c>
      <c r="AJ8562">
        <v>0.78121606160956403</v>
      </c>
      <c r="AK8562">
        <v>0.34881769642835497</v>
      </c>
    </row>
    <row r="8563" spans="1:37" x14ac:dyDescent="0.2">
      <c r="A8563" t="s">
        <v>26850</v>
      </c>
      <c r="B8563">
        <v>144114426</v>
      </c>
      <c r="C8563">
        <v>144114581</v>
      </c>
      <c r="D8563">
        <v>156</v>
      </c>
      <c r="E8563" t="s">
        <v>28447</v>
      </c>
      <c r="F8563">
        <v>5</v>
      </c>
      <c r="G8563" t="s">
        <v>28448</v>
      </c>
      <c r="H8563" t="s">
        <v>30999</v>
      </c>
      <c r="I8563">
        <v>8</v>
      </c>
      <c r="J8563">
        <v>144112469</v>
      </c>
      <c r="K8563">
        <v>144116383</v>
      </c>
      <c r="L8563">
        <v>3915</v>
      </c>
      <c r="M8563">
        <v>1</v>
      </c>
      <c r="N8563">
        <v>340390</v>
      </c>
      <c r="O8563" t="s">
        <v>28444</v>
      </c>
      <c r="P8563">
        <v>1957</v>
      </c>
      <c r="Q8563" t="s">
        <v>28445</v>
      </c>
      <c r="R8563" t="s">
        <v>28446</v>
      </c>
      <c r="S8563" t="s">
        <v>36834</v>
      </c>
      <c r="T8563">
        <v>1</v>
      </c>
      <c r="U8563">
        <v>1</v>
      </c>
      <c r="V8563">
        <v>-0.310145252279237</v>
      </c>
      <c r="W8563">
        <v>0.29261482077562401</v>
      </c>
      <c r="X8563">
        <v>0.704072456322962</v>
      </c>
      <c r="Y8563">
        <v>22.5506325819869</v>
      </c>
      <c r="Z8563">
        <v>0.65379035313853895</v>
      </c>
      <c r="AA8563">
        <v>0.84521697243271998</v>
      </c>
      <c r="AB8563">
        <v>-1.27361914142191</v>
      </c>
      <c r="AC8563">
        <v>0.27780950890804001</v>
      </c>
      <c r="AD8563">
        <v>0.68253123924728298</v>
      </c>
      <c r="AE8563">
        <v>22.7534101983608</v>
      </c>
      <c r="AF8563">
        <v>0.64997455747578503</v>
      </c>
      <c r="AG8563">
        <v>0.80674443595273604</v>
      </c>
      <c r="AH8563">
        <v>0.61946523944231502</v>
      </c>
      <c r="AI8563">
        <v>0.59609816080359102</v>
      </c>
      <c r="AJ8563">
        <v>0.78121606160956403</v>
      </c>
      <c r="AK8563">
        <v>0.76385511742978895</v>
      </c>
    </row>
    <row r="8564" spans="1:37" x14ac:dyDescent="0.2">
      <c r="A8564" t="s">
        <v>26850</v>
      </c>
      <c r="B8564">
        <v>144114581</v>
      </c>
      <c r="C8564">
        <v>144114736</v>
      </c>
      <c r="D8564">
        <v>156</v>
      </c>
      <c r="E8564" t="s">
        <v>28449</v>
      </c>
      <c r="F8564">
        <v>5</v>
      </c>
      <c r="G8564" t="s">
        <v>28450</v>
      </c>
      <c r="H8564" t="s">
        <v>31032</v>
      </c>
      <c r="I8564">
        <v>8</v>
      </c>
      <c r="J8564">
        <v>144112469</v>
      </c>
      <c r="K8564">
        <v>144116383</v>
      </c>
      <c r="L8564">
        <v>3915</v>
      </c>
      <c r="M8564">
        <v>1</v>
      </c>
      <c r="N8564">
        <v>340390</v>
      </c>
      <c r="O8564" t="s">
        <v>28444</v>
      </c>
      <c r="P8564">
        <v>2112</v>
      </c>
      <c r="Q8564" t="s">
        <v>28445</v>
      </c>
      <c r="R8564" t="s">
        <v>28446</v>
      </c>
      <c r="S8564" t="s">
        <v>36834</v>
      </c>
      <c r="T8564">
        <v>1</v>
      </c>
      <c r="U8564">
        <v>1</v>
      </c>
      <c r="V8564">
        <v>-0.310145252279237</v>
      </c>
      <c r="W8564">
        <v>0.29261482077562401</v>
      </c>
      <c r="X8564">
        <v>0.704072456322962</v>
      </c>
      <c r="Y8564">
        <v>22.5506325819869</v>
      </c>
      <c r="Z8564">
        <v>0.65379035313853895</v>
      </c>
      <c r="AA8564">
        <v>0.84521697243271998</v>
      </c>
      <c r="AB8564">
        <v>-1.27361914142191</v>
      </c>
      <c r="AC8564">
        <v>0.27780950890804001</v>
      </c>
      <c r="AD8564">
        <v>0.68253123924728298</v>
      </c>
      <c r="AE8564">
        <v>22.7534101983608</v>
      </c>
      <c r="AF8564">
        <v>0.64997455747578503</v>
      </c>
      <c r="AG8564">
        <v>0.80674443595273604</v>
      </c>
      <c r="AH8564">
        <v>0.61946523944231502</v>
      </c>
      <c r="AI8564">
        <v>0.59609816080359102</v>
      </c>
      <c r="AJ8564">
        <v>0.78121606160956403</v>
      </c>
      <c r="AK8564">
        <v>0.76385511742978895</v>
      </c>
    </row>
    <row r="8565" spans="1:37" x14ac:dyDescent="0.2">
      <c r="A8565" t="s">
        <v>26850</v>
      </c>
      <c r="B8565">
        <v>144194842</v>
      </c>
      <c r="C8565">
        <v>144195031</v>
      </c>
      <c r="D8565">
        <v>190</v>
      </c>
      <c r="E8565" t="s">
        <v>28451</v>
      </c>
      <c r="F8565">
        <v>1</v>
      </c>
      <c r="G8565" t="s">
        <v>28452</v>
      </c>
      <c r="H8565" t="s">
        <v>36835</v>
      </c>
      <c r="I8565">
        <v>8</v>
      </c>
      <c r="J8565">
        <v>144199119</v>
      </c>
      <c r="K8565">
        <v>144214489</v>
      </c>
      <c r="L8565">
        <v>15371</v>
      </c>
      <c r="M8565">
        <v>1</v>
      </c>
      <c r="N8565">
        <v>727957</v>
      </c>
      <c r="O8565" t="s">
        <v>28453</v>
      </c>
      <c r="P8565">
        <v>-4088</v>
      </c>
      <c r="Q8565" t="s">
        <v>28454</v>
      </c>
      <c r="R8565" t="s">
        <v>28455</v>
      </c>
      <c r="S8565" t="s">
        <v>36836</v>
      </c>
      <c r="T8565">
        <v>1</v>
      </c>
      <c r="U8565">
        <v>1</v>
      </c>
      <c r="V8565">
        <v>-0.70129948117254703</v>
      </c>
      <c r="W8565">
        <v>0.20525741147413201</v>
      </c>
      <c r="X8565">
        <v>0.704072456322962</v>
      </c>
      <c r="Y8565">
        <v>-22.564331630469798</v>
      </c>
      <c r="Z8565">
        <v>1</v>
      </c>
      <c r="AA8565">
        <v>1</v>
      </c>
      <c r="AB8565">
        <v>-1.24732010830428</v>
      </c>
      <c r="AC8565">
        <v>0.32081866871113202</v>
      </c>
      <c r="AD8565">
        <v>0.68773325147593101</v>
      </c>
      <c r="AE8565">
        <v>-0.370129948848961</v>
      </c>
      <c r="AF8565">
        <v>1</v>
      </c>
      <c r="AG8565">
        <v>1</v>
      </c>
      <c r="AH8565">
        <v>-3.0572815968316801E-2</v>
      </c>
      <c r="AI8565">
        <v>0.24456414000292601</v>
      </c>
      <c r="AJ8565">
        <v>0.78121606160956403</v>
      </c>
      <c r="AK8565">
        <v>-22.883538943420099</v>
      </c>
    </row>
    <row r="8566" spans="1:37" x14ac:dyDescent="0.2">
      <c r="A8566" t="s">
        <v>26850</v>
      </c>
      <c r="B8566">
        <v>144195031</v>
      </c>
      <c r="C8566">
        <v>144195220</v>
      </c>
      <c r="D8566">
        <v>190</v>
      </c>
      <c r="E8566" t="s">
        <v>28456</v>
      </c>
      <c r="F8566">
        <v>4</v>
      </c>
      <c r="G8566" t="s">
        <v>28457</v>
      </c>
      <c r="H8566" t="s">
        <v>36835</v>
      </c>
      <c r="I8566">
        <v>8</v>
      </c>
      <c r="J8566">
        <v>144199119</v>
      </c>
      <c r="K8566">
        <v>144214489</v>
      </c>
      <c r="L8566">
        <v>15371</v>
      </c>
      <c r="M8566">
        <v>1</v>
      </c>
      <c r="N8566">
        <v>727957</v>
      </c>
      <c r="O8566" t="s">
        <v>28453</v>
      </c>
      <c r="P8566">
        <v>-3899</v>
      </c>
      <c r="Q8566" t="s">
        <v>28454</v>
      </c>
      <c r="R8566" t="s">
        <v>28455</v>
      </c>
      <c r="S8566" t="s">
        <v>36836</v>
      </c>
      <c r="T8566">
        <v>1</v>
      </c>
      <c r="U8566">
        <v>1</v>
      </c>
      <c r="V8566">
        <v>-0.70129948117254703</v>
      </c>
      <c r="W8566">
        <v>0.20525741147413201</v>
      </c>
      <c r="X8566">
        <v>0.704072456322962</v>
      </c>
      <c r="Y8566">
        <v>-22.564331630469798</v>
      </c>
      <c r="Z8566">
        <v>1</v>
      </c>
      <c r="AA8566">
        <v>1</v>
      </c>
      <c r="AB8566">
        <v>-1.24732010830428</v>
      </c>
      <c r="AC8566">
        <v>0.32081866871113202</v>
      </c>
      <c r="AD8566">
        <v>0.68773325147593101</v>
      </c>
      <c r="AE8566">
        <v>-0.370129948848961</v>
      </c>
      <c r="AF8566">
        <v>1</v>
      </c>
      <c r="AG8566">
        <v>1</v>
      </c>
      <c r="AH8566">
        <v>-3.0572815968316801E-2</v>
      </c>
      <c r="AI8566">
        <v>0.24456414000292601</v>
      </c>
      <c r="AJ8566">
        <v>0.78121606160956403</v>
      </c>
      <c r="AK8566">
        <v>-22.883538943420099</v>
      </c>
    </row>
    <row r="8567" spans="1:37" x14ac:dyDescent="0.2">
      <c r="A8567" t="s">
        <v>26850</v>
      </c>
      <c r="B8567">
        <v>144276157</v>
      </c>
      <c r="C8567">
        <v>144276347</v>
      </c>
      <c r="D8567">
        <v>191</v>
      </c>
      <c r="E8567" t="s">
        <v>28458</v>
      </c>
      <c r="F8567">
        <v>6</v>
      </c>
      <c r="G8567" t="s">
        <v>28459</v>
      </c>
      <c r="H8567" t="s">
        <v>36837</v>
      </c>
      <c r="I8567">
        <v>8</v>
      </c>
      <c r="J8567">
        <v>144266453</v>
      </c>
      <c r="K8567">
        <v>144268481</v>
      </c>
      <c r="L8567">
        <v>2029</v>
      </c>
      <c r="M8567">
        <v>1</v>
      </c>
      <c r="N8567">
        <v>642658</v>
      </c>
      <c r="O8567" t="s">
        <v>28460</v>
      </c>
      <c r="P8567">
        <v>9704</v>
      </c>
      <c r="Q8567" t="s">
        <v>28461</v>
      </c>
      <c r="R8567" t="s">
        <v>28462</v>
      </c>
      <c r="S8567" t="s">
        <v>36838</v>
      </c>
      <c r="T8567">
        <v>0.35387198439864398</v>
      </c>
      <c r="U8567">
        <v>0.603102917160658</v>
      </c>
      <c r="V8567">
        <v>-23.7293960193049</v>
      </c>
      <c r="W8567">
        <v>0.89107655920673101</v>
      </c>
      <c r="X8567">
        <v>0.95159051474143896</v>
      </c>
      <c r="Y8567">
        <v>2.1100805096125002</v>
      </c>
      <c r="Z8567">
        <v>0.69013698642955401</v>
      </c>
      <c r="AA8567">
        <v>0.84521697243271998</v>
      </c>
      <c r="AB8567">
        <v>0.94136130849628397</v>
      </c>
      <c r="AC8567">
        <v>0.75388744886274095</v>
      </c>
      <c r="AD8567">
        <v>0.87989882095915395</v>
      </c>
      <c r="AE8567">
        <v>1.1100805359288499</v>
      </c>
      <c r="AF8567">
        <v>0.32549523997010099</v>
      </c>
      <c r="AG8567">
        <v>0.70473078222419605</v>
      </c>
      <c r="AH8567">
        <v>-24.990825057534298</v>
      </c>
      <c r="AI8567">
        <v>0.56157887380500204</v>
      </c>
      <c r="AJ8567">
        <v>0.78121606160956403</v>
      </c>
      <c r="AK8567">
        <v>2.9788358824810999</v>
      </c>
    </row>
    <row r="8568" spans="1:37" x14ac:dyDescent="0.2">
      <c r="A8568" t="s">
        <v>26850</v>
      </c>
      <c r="B8568">
        <v>144318014</v>
      </c>
      <c r="C8568">
        <v>144318192</v>
      </c>
      <c r="D8568">
        <v>179</v>
      </c>
      <c r="E8568" t="s">
        <v>28463</v>
      </c>
      <c r="F8568">
        <v>7</v>
      </c>
      <c r="G8568" t="s">
        <v>28464</v>
      </c>
      <c r="H8568" t="s">
        <v>30987</v>
      </c>
      <c r="I8568">
        <v>8</v>
      </c>
      <c r="J8568">
        <v>144317075</v>
      </c>
      <c r="K8568">
        <v>144318321</v>
      </c>
      <c r="L8568">
        <v>1247</v>
      </c>
      <c r="M8568">
        <v>2</v>
      </c>
      <c r="N8568">
        <v>8694</v>
      </c>
      <c r="O8568" t="s">
        <v>28465</v>
      </c>
      <c r="P8568">
        <v>129</v>
      </c>
      <c r="Q8568" t="s">
        <v>28466</v>
      </c>
      <c r="R8568" t="s">
        <v>28467</v>
      </c>
      <c r="S8568" t="s">
        <v>36839</v>
      </c>
      <c r="T8568">
        <v>0.17308923567461099</v>
      </c>
      <c r="U8568">
        <v>0.603102917160658</v>
      </c>
      <c r="V8568">
        <v>-24.779907791191899</v>
      </c>
      <c r="W8568">
        <v>0.20525741147413201</v>
      </c>
      <c r="X8568">
        <v>0.704072456322962</v>
      </c>
      <c r="Y8568">
        <v>-24.648663262683399</v>
      </c>
      <c r="Z8568">
        <v>5.50355599158565E-2</v>
      </c>
      <c r="AA8568">
        <v>0.72610664078822296</v>
      </c>
      <c r="AB8568">
        <v>-24.779907791191899</v>
      </c>
      <c r="AC8568">
        <v>7.0489011448141195E-2</v>
      </c>
      <c r="AD8568">
        <v>0.57684129297949804</v>
      </c>
      <c r="AE8568">
        <v>-24.648663262683399</v>
      </c>
      <c r="AF8568">
        <v>0.32549523997010099</v>
      </c>
      <c r="AG8568">
        <v>0.70473078222419605</v>
      </c>
      <c r="AH8568">
        <v>-23.8502971643953</v>
      </c>
      <c r="AI8568">
        <v>0.35038410267202102</v>
      </c>
      <c r="AJ8568">
        <v>0.78121606160956403</v>
      </c>
      <c r="AK8568">
        <v>-23.779907841273602</v>
      </c>
    </row>
    <row r="8569" spans="1:37" x14ac:dyDescent="0.2">
      <c r="A8569" t="s">
        <v>26850</v>
      </c>
      <c r="B8569">
        <v>144318192</v>
      </c>
      <c r="C8569">
        <v>144318370</v>
      </c>
      <c r="D8569">
        <v>179</v>
      </c>
      <c r="E8569" t="s">
        <v>28468</v>
      </c>
      <c r="F8569">
        <v>6</v>
      </c>
      <c r="G8569" t="s">
        <v>28469</v>
      </c>
      <c r="H8569" t="s">
        <v>30987</v>
      </c>
      <c r="I8569">
        <v>8</v>
      </c>
      <c r="J8569">
        <v>144317075</v>
      </c>
      <c r="K8569">
        <v>144318321</v>
      </c>
      <c r="L8569">
        <v>1247</v>
      </c>
      <c r="M8569">
        <v>2</v>
      </c>
      <c r="N8569">
        <v>8694</v>
      </c>
      <c r="O8569" t="s">
        <v>28465</v>
      </c>
      <c r="P8569">
        <v>0</v>
      </c>
      <c r="Q8569" t="s">
        <v>28466</v>
      </c>
      <c r="R8569" t="s">
        <v>28467</v>
      </c>
      <c r="S8569" t="s">
        <v>36839</v>
      </c>
      <c r="T8569">
        <v>0.17308923567461099</v>
      </c>
      <c r="U8569">
        <v>0.603102917160658</v>
      </c>
      <c r="V8569">
        <v>-24.960932523011898</v>
      </c>
      <c r="W8569">
        <v>0.20525741147413201</v>
      </c>
      <c r="X8569">
        <v>0.704072456322962</v>
      </c>
      <c r="Y8569">
        <v>-24.829687993940802</v>
      </c>
      <c r="Z8569">
        <v>5.50355599158565E-2</v>
      </c>
      <c r="AA8569">
        <v>0.72610664078822296</v>
      </c>
      <c r="AB8569">
        <v>-24.960932523011898</v>
      </c>
      <c r="AC8569">
        <v>7.0489011448141195E-2</v>
      </c>
      <c r="AD8569">
        <v>0.57684129297949804</v>
      </c>
      <c r="AE8569">
        <v>-24.829687993940802</v>
      </c>
      <c r="AF8569">
        <v>0.32549523997010099</v>
      </c>
      <c r="AG8569">
        <v>0.70473078222419605</v>
      </c>
      <c r="AH8569">
        <v>-24.031321890871901</v>
      </c>
      <c r="AI8569">
        <v>0.35038410267202102</v>
      </c>
      <c r="AJ8569">
        <v>0.78121606160956403</v>
      </c>
      <c r="AK8569">
        <v>-23.960932567187701</v>
      </c>
    </row>
    <row r="8570" spans="1:37" x14ac:dyDescent="0.2">
      <c r="A8570" t="s">
        <v>26850</v>
      </c>
      <c r="B8570">
        <v>144424391</v>
      </c>
      <c r="C8570">
        <v>144424532</v>
      </c>
      <c r="D8570">
        <v>142</v>
      </c>
      <c r="E8570" t="s">
        <v>28470</v>
      </c>
      <c r="F8570">
        <v>5</v>
      </c>
      <c r="G8570" t="s">
        <v>28471</v>
      </c>
      <c r="H8570" t="s">
        <v>31032</v>
      </c>
      <c r="I8570">
        <v>8</v>
      </c>
      <c r="J8570">
        <v>144423617</v>
      </c>
      <c r="K8570">
        <v>144426983</v>
      </c>
      <c r="L8570">
        <v>3367</v>
      </c>
      <c r="M8570">
        <v>2</v>
      </c>
      <c r="N8570">
        <v>51160</v>
      </c>
      <c r="O8570" t="s">
        <v>28472</v>
      </c>
      <c r="P8570">
        <v>2451</v>
      </c>
      <c r="Q8570" t="s">
        <v>28473</v>
      </c>
      <c r="R8570" t="s">
        <v>28474</v>
      </c>
      <c r="S8570" t="s">
        <v>36840</v>
      </c>
      <c r="T8570">
        <v>0.35387198439864398</v>
      </c>
      <c r="U8570">
        <v>0.603102917160658</v>
      </c>
      <c r="V8570">
        <v>-22.461821562491998</v>
      </c>
      <c r="W8570">
        <v>0.20525741147413201</v>
      </c>
      <c r="X8570">
        <v>0.704072456322962</v>
      </c>
      <c r="Y8570">
        <v>-24.514977979694201</v>
      </c>
      <c r="Z8570">
        <v>0.69013698642955401</v>
      </c>
      <c r="AA8570">
        <v>0.84521697243271998</v>
      </c>
      <c r="AB8570">
        <v>0.93285564528953102</v>
      </c>
      <c r="AC8570">
        <v>7.0489011448141195E-2</v>
      </c>
      <c r="AD8570">
        <v>0.57684129297949804</v>
      </c>
      <c r="AE8570">
        <v>-24.514977979694201</v>
      </c>
      <c r="AF8570">
        <v>0.32549523997010099</v>
      </c>
      <c r="AG8570">
        <v>0.70473078222419605</v>
      </c>
      <c r="AH8570">
        <v>-23.716611885342498</v>
      </c>
      <c r="AI8570">
        <v>0.35038410267202102</v>
      </c>
      <c r="AJ8570">
        <v>0.78121606160956403</v>
      </c>
      <c r="AK8570">
        <v>-23.646222562683899</v>
      </c>
    </row>
    <row r="8571" spans="1:37" x14ac:dyDescent="0.2">
      <c r="A8571" t="s">
        <v>26850</v>
      </c>
      <c r="B8571">
        <v>144424532</v>
      </c>
      <c r="C8571">
        <v>144424673</v>
      </c>
      <c r="D8571">
        <v>142</v>
      </c>
      <c r="E8571" t="s">
        <v>28475</v>
      </c>
      <c r="F8571">
        <v>4</v>
      </c>
      <c r="G8571" t="s">
        <v>28476</v>
      </c>
      <c r="H8571" t="s">
        <v>31032</v>
      </c>
      <c r="I8571">
        <v>8</v>
      </c>
      <c r="J8571">
        <v>144423617</v>
      </c>
      <c r="K8571">
        <v>144426983</v>
      </c>
      <c r="L8571">
        <v>3367</v>
      </c>
      <c r="M8571">
        <v>2</v>
      </c>
      <c r="N8571">
        <v>51160</v>
      </c>
      <c r="O8571" t="s">
        <v>28472</v>
      </c>
      <c r="P8571">
        <v>2310</v>
      </c>
      <c r="Q8571" t="s">
        <v>28473</v>
      </c>
      <c r="R8571" t="s">
        <v>28474</v>
      </c>
      <c r="S8571" t="s">
        <v>36840</v>
      </c>
      <c r="T8571">
        <v>0.35387198439864398</v>
      </c>
      <c r="U8571">
        <v>0.603102917160658</v>
      </c>
      <c r="V8571">
        <v>-22.461821562491998</v>
      </c>
      <c r="W8571">
        <v>0.20525741147413201</v>
      </c>
      <c r="X8571">
        <v>0.704072456322962</v>
      </c>
      <c r="Y8571">
        <v>-24.514977979694201</v>
      </c>
      <c r="Z8571">
        <v>0.69013698642955401</v>
      </c>
      <c r="AA8571">
        <v>0.84521697243271998</v>
      </c>
      <c r="AB8571">
        <v>0.93285564528953102</v>
      </c>
      <c r="AC8571">
        <v>7.0489011448141195E-2</v>
      </c>
      <c r="AD8571">
        <v>0.57684129297949804</v>
      </c>
      <c r="AE8571">
        <v>-24.514977979694201</v>
      </c>
      <c r="AF8571">
        <v>0.32549523997010099</v>
      </c>
      <c r="AG8571">
        <v>0.70473078222419605</v>
      </c>
      <c r="AH8571">
        <v>-23.716611885342498</v>
      </c>
      <c r="AI8571">
        <v>0.35038410267202102</v>
      </c>
      <c r="AJ8571">
        <v>0.78121606160956403</v>
      </c>
      <c r="AK8571">
        <v>-23.646222562683899</v>
      </c>
    </row>
    <row r="8572" spans="1:37" x14ac:dyDescent="0.2">
      <c r="A8572" t="s">
        <v>26850</v>
      </c>
      <c r="B8572">
        <v>144434966</v>
      </c>
      <c r="C8572">
        <v>144435128</v>
      </c>
      <c r="D8572">
        <v>163</v>
      </c>
      <c r="E8572" t="s">
        <v>28477</v>
      </c>
      <c r="F8572">
        <v>7</v>
      </c>
      <c r="G8572" t="s">
        <v>28478</v>
      </c>
      <c r="H8572" t="s">
        <v>30987</v>
      </c>
      <c r="I8572">
        <v>8</v>
      </c>
      <c r="J8572">
        <v>144435551</v>
      </c>
      <c r="K8572">
        <v>144435619</v>
      </c>
      <c r="L8572">
        <v>69</v>
      </c>
      <c r="M8572">
        <v>2</v>
      </c>
      <c r="N8572">
        <v>102466271</v>
      </c>
      <c r="O8572" t="s">
        <v>28479</v>
      </c>
      <c r="P8572">
        <v>491</v>
      </c>
      <c r="Q8572" t="s">
        <v>28480</v>
      </c>
      <c r="R8572" t="s">
        <v>28481</v>
      </c>
      <c r="S8572" t="s">
        <v>36841</v>
      </c>
      <c r="T8572">
        <v>0.17308923567461099</v>
      </c>
      <c r="U8572">
        <v>0.603102917160658</v>
      </c>
      <c r="V8572">
        <v>-23.0678485559222</v>
      </c>
      <c r="W8572">
        <v>0.38920677604595899</v>
      </c>
      <c r="X8572">
        <v>0.704072456322962</v>
      </c>
      <c r="Y8572">
        <v>-22.742132012343301</v>
      </c>
      <c r="Z8572">
        <v>5.50355599158565E-2</v>
      </c>
      <c r="AA8572">
        <v>0.72610664078822296</v>
      </c>
      <c r="AB8572">
        <v>-23.0678485559222</v>
      </c>
      <c r="AC8572">
        <v>0.71753805159658501</v>
      </c>
      <c r="AD8572">
        <v>0.87989882095915395</v>
      </c>
      <c r="AE8572">
        <v>-3.5171669131175598</v>
      </c>
      <c r="AF8572">
        <v>0.32549523997010099</v>
      </c>
      <c r="AG8572">
        <v>0.70473078222419605</v>
      </c>
      <c r="AH8572">
        <v>-22.1382380322685</v>
      </c>
      <c r="AI8572">
        <v>0.35038410267202102</v>
      </c>
      <c r="AJ8572">
        <v>0.78121606160956403</v>
      </c>
      <c r="AK8572">
        <v>-22.067848720003902</v>
      </c>
    </row>
    <row r="8573" spans="1:37" x14ac:dyDescent="0.2">
      <c r="A8573" t="s">
        <v>26850</v>
      </c>
      <c r="B8573">
        <v>144435128</v>
      </c>
      <c r="C8573">
        <v>144435290</v>
      </c>
      <c r="D8573">
        <v>163</v>
      </c>
      <c r="E8573" t="s">
        <v>28482</v>
      </c>
      <c r="F8573">
        <v>5</v>
      </c>
      <c r="G8573" t="s">
        <v>28483</v>
      </c>
      <c r="H8573" t="s">
        <v>30987</v>
      </c>
      <c r="I8573">
        <v>8</v>
      </c>
      <c r="J8573">
        <v>144435551</v>
      </c>
      <c r="K8573">
        <v>144435619</v>
      </c>
      <c r="L8573">
        <v>69</v>
      </c>
      <c r="M8573">
        <v>2</v>
      </c>
      <c r="N8573">
        <v>102466271</v>
      </c>
      <c r="O8573" t="s">
        <v>28479</v>
      </c>
      <c r="P8573">
        <v>329</v>
      </c>
      <c r="Q8573" t="s">
        <v>28480</v>
      </c>
      <c r="R8573" t="s">
        <v>28481</v>
      </c>
      <c r="S8573" t="s">
        <v>36841</v>
      </c>
      <c r="T8573">
        <v>0.17308923567461099</v>
      </c>
      <c r="U8573">
        <v>0.603102917160658</v>
      </c>
      <c r="V8573">
        <v>-23.0678485559222</v>
      </c>
      <c r="W8573">
        <v>0.38920677604595899</v>
      </c>
      <c r="X8573">
        <v>0.704072456322962</v>
      </c>
      <c r="Y8573">
        <v>-22.742132012343301</v>
      </c>
      <c r="Z8573">
        <v>5.50355599158565E-2</v>
      </c>
      <c r="AA8573">
        <v>0.72610664078822296</v>
      </c>
      <c r="AB8573">
        <v>-23.0678485559222</v>
      </c>
      <c r="AC8573">
        <v>0.71753805159658501</v>
      </c>
      <c r="AD8573">
        <v>0.87989882095915395</v>
      </c>
      <c r="AE8573">
        <v>-3.5171669131175598</v>
      </c>
      <c r="AF8573">
        <v>0.32549523997010099</v>
      </c>
      <c r="AG8573">
        <v>0.70473078222419605</v>
      </c>
      <c r="AH8573">
        <v>-22.1382380322685</v>
      </c>
      <c r="AI8573">
        <v>0.35038410267202102</v>
      </c>
      <c r="AJ8573">
        <v>0.78121606160956403</v>
      </c>
      <c r="AK8573">
        <v>-22.067848720003902</v>
      </c>
    </row>
    <row r="8574" spans="1:37" x14ac:dyDescent="0.2">
      <c r="A8574" t="s">
        <v>26850</v>
      </c>
      <c r="B8574">
        <v>144474593</v>
      </c>
      <c r="C8574">
        <v>144474765</v>
      </c>
      <c r="D8574">
        <v>173</v>
      </c>
      <c r="E8574" t="s">
        <v>28484</v>
      </c>
      <c r="F8574">
        <v>3</v>
      </c>
      <c r="G8574" t="s">
        <v>28485</v>
      </c>
      <c r="H8574" t="s">
        <v>30999</v>
      </c>
      <c r="I8574">
        <v>8</v>
      </c>
      <c r="J8574">
        <v>144474873</v>
      </c>
      <c r="K8574">
        <v>144475823</v>
      </c>
      <c r="L8574">
        <v>951</v>
      </c>
      <c r="M8574">
        <v>2</v>
      </c>
      <c r="N8574">
        <v>8928</v>
      </c>
      <c r="O8574" t="s">
        <v>28486</v>
      </c>
      <c r="P8574">
        <v>1058</v>
      </c>
      <c r="Q8574" t="s">
        <v>28487</v>
      </c>
      <c r="R8574" t="s">
        <v>28488</v>
      </c>
      <c r="S8574" t="s">
        <v>36842</v>
      </c>
      <c r="T8574">
        <v>0.32911398597860803</v>
      </c>
      <c r="U8574">
        <v>0.603102917160658</v>
      </c>
      <c r="V8574">
        <v>24.995715969977699</v>
      </c>
      <c r="W8574">
        <v>0.29261482077562401</v>
      </c>
      <c r="X8574">
        <v>0.704072456322962</v>
      </c>
      <c r="Y8574">
        <v>25.069716549265301</v>
      </c>
      <c r="Z8574">
        <v>0.48464167878831399</v>
      </c>
      <c r="AA8574">
        <v>0.84435025072159198</v>
      </c>
      <c r="AB8574">
        <v>24.032241886970102</v>
      </c>
      <c r="AC8574">
        <v>0.45677901822897599</v>
      </c>
      <c r="AD8574">
        <v>0.82872126865393902</v>
      </c>
      <c r="AE8574">
        <v>24.069716590232598</v>
      </c>
      <c r="AF8574">
        <v>0.16793847098801201</v>
      </c>
      <c r="AG8574">
        <v>0.68151250837662902</v>
      </c>
      <c r="AH8574">
        <v>24.995715969977699</v>
      </c>
      <c r="AI8574">
        <v>0.14667288820271701</v>
      </c>
      <c r="AJ8574">
        <v>0.78121606160956403</v>
      </c>
      <c r="AK8574">
        <v>25.069716549265301</v>
      </c>
    </row>
    <row r="8575" spans="1:37" x14ac:dyDescent="0.2">
      <c r="A8575" t="s">
        <v>26850</v>
      </c>
      <c r="B8575">
        <v>144474765</v>
      </c>
      <c r="C8575">
        <v>144474937</v>
      </c>
      <c r="D8575">
        <v>173</v>
      </c>
      <c r="E8575" t="s">
        <v>28489</v>
      </c>
      <c r="F8575">
        <v>12</v>
      </c>
      <c r="G8575" t="s">
        <v>28490</v>
      </c>
      <c r="H8575" t="s">
        <v>30987</v>
      </c>
      <c r="I8575">
        <v>8</v>
      </c>
      <c r="J8575">
        <v>144474873</v>
      </c>
      <c r="K8575">
        <v>144475823</v>
      </c>
      <c r="L8575">
        <v>951</v>
      </c>
      <c r="M8575">
        <v>2</v>
      </c>
      <c r="N8575">
        <v>8928</v>
      </c>
      <c r="O8575" t="s">
        <v>28486</v>
      </c>
      <c r="P8575">
        <v>886</v>
      </c>
      <c r="Q8575" t="s">
        <v>28487</v>
      </c>
      <c r="R8575" t="s">
        <v>28488</v>
      </c>
      <c r="S8575" t="s">
        <v>36842</v>
      </c>
      <c r="T8575">
        <v>0.32911398597860803</v>
      </c>
      <c r="U8575">
        <v>0.603102917160658</v>
      </c>
      <c r="V8575">
        <v>24.995715969977699</v>
      </c>
      <c r="W8575">
        <v>0.29261482077562401</v>
      </c>
      <c r="X8575">
        <v>0.704072456322962</v>
      </c>
      <c r="Y8575">
        <v>25.069716549265301</v>
      </c>
      <c r="Z8575">
        <v>0.48464167878831399</v>
      </c>
      <c r="AA8575">
        <v>0.84435025072159198</v>
      </c>
      <c r="AB8575">
        <v>24.032241886970102</v>
      </c>
      <c r="AC8575">
        <v>0.45677901822897599</v>
      </c>
      <c r="AD8575">
        <v>0.82872126865393902</v>
      </c>
      <c r="AE8575">
        <v>24.069716590232598</v>
      </c>
      <c r="AF8575">
        <v>0.16793847098801201</v>
      </c>
      <c r="AG8575">
        <v>0.68151250837662902</v>
      </c>
      <c r="AH8575">
        <v>24.995715969977699</v>
      </c>
      <c r="AI8575">
        <v>0.14667288820271701</v>
      </c>
      <c r="AJ8575">
        <v>0.78121606160956403</v>
      </c>
      <c r="AK8575">
        <v>25.069716549265301</v>
      </c>
    </row>
    <row r="8576" spans="1:37" x14ac:dyDescent="0.2">
      <c r="A8576" t="s">
        <v>26850</v>
      </c>
      <c r="B8576">
        <v>144474937</v>
      </c>
      <c r="C8576">
        <v>144475109</v>
      </c>
      <c r="D8576">
        <v>173</v>
      </c>
      <c r="E8576" t="s">
        <v>28491</v>
      </c>
      <c r="F8576">
        <v>8</v>
      </c>
      <c r="G8576" t="s">
        <v>28492</v>
      </c>
      <c r="H8576" t="s">
        <v>30987</v>
      </c>
      <c r="I8576">
        <v>8</v>
      </c>
      <c r="J8576">
        <v>144474873</v>
      </c>
      <c r="K8576">
        <v>144475823</v>
      </c>
      <c r="L8576">
        <v>951</v>
      </c>
      <c r="M8576">
        <v>2</v>
      </c>
      <c r="N8576">
        <v>8928</v>
      </c>
      <c r="O8576" t="s">
        <v>28486</v>
      </c>
      <c r="P8576">
        <v>714</v>
      </c>
      <c r="Q8576" t="s">
        <v>28487</v>
      </c>
      <c r="R8576" t="s">
        <v>28488</v>
      </c>
      <c r="S8576" t="s">
        <v>36842</v>
      </c>
      <c r="T8576">
        <v>0.32911398597860803</v>
      </c>
      <c r="U8576">
        <v>0.603102917160658</v>
      </c>
      <c r="V8576">
        <v>24.5102891600568</v>
      </c>
      <c r="W8576">
        <v>0.29261482077562401</v>
      </c>
      <c r="X8576">
        <v>0.704072456322962</v>
      </c>
      <c r="Y8576">
        <v>24.584289738481999</v>
      </c>
      <c r="Z8576">
        <v>0.48464167878831399</v>
      </c>
      <c r="AA8576">
        <v>0.84435025072159198</v>
      </c>
      <c r="AB8576">
        <v>23.546815093436201</v>
      </c>
      <c r="AC8576">
        <v>0.45677901822897599</v>
      </c>
      <c r="AD8576">
        <v>0.82872126865393902</v>
      </c>
      <c r="AE8576">
        <v>23.584289795836199</v>
      </c>
      <c r="AF8576">
        <v>0.16793847098801201</v>
      </c>
      <c r="AG8576">
        <v>0.68151250837662902</v>
      </c>
      <c r="AH8576">
        <v>24.5102891600568</v>
      </c>
      <c r="AI8576">
        <v>0.14667288820271701</v>
      </c>
      <c r="AJ8576">
        <v>0.78121606160956403</v>
      </c>
      <c r="AK8576">
        <v>24.584289738481999</v>
      </c>
    </row>
    <row r="8577" spans="1:37" x14ac:dyDescent="0.2">
      <c r="A8577" t="s">
        <v>26850</v>
      </c>
      <c r="B8577">
        <v>144500059</v>
      </c>
      <c r="C8577">
        <v>144500215</v>
      </c>
      <c r="D8577">
        <v>157</v>
      </c>
      <c r="E8577" t="s">
        <v>28493</v>
      </c>
      <c r="F8577">
        <v>11</v>
      </c>
      <c r="G8577" t="s">
        <v>28494</v>
      </c>
      <c r="H8577" t="s">
        <v>30987</v>
      </c>
      <c r="I8577">
        <v>8</v>
      </c>
      <c r="J8577">
        <v>144495458</v>
      </c>
      <c r="K8577">
        <v>144500280</v>
      </c>
      <c r="L8577">
        <v>4823</v>
      </c>
      <c r="M8577">
        <v>2</v>
      </c>
      <c r="N8577">
        <v>101928953</v>
      </c>
      <c r="O8577" t="s">
        <v>28495</v>
      </c>
      <c r="P8577">
        <v>65</v>
      </c>
      <c r="Q8577" t="s">
        <v>40</v>
      </c>
      <c r="R8577" t="s">
        <v>28496</v>
      </c>
      <c r="S8577" t="s">
        <v>36843</v>
      </c>
      <c r="T8577">
        <v>0.32911398597860803</v>
      </c>
      <c r="U8577">
        <v>0.603102917160658</v>
      </c>
      <c r="V8577">
        <v>24.9758377613778</v>
      </c>
      <c r="W8577">
        <v>0.38920677604595899</v>
      </c>
      <c r="X8577">
        <v>0.704072456322962</v>
      </c>
      <c r="Y8577">
        <v>-24.774203906766399</v>
      </c>
      <c r="Z8577">
        <v>0.306975110376564</v>
      </c>
      <c r="AA8577">
        <v>0.72610664078822296</v>
      </c>
      <c r="AB8577">
        <v>24.5559080684089</v>
      </c>
      <c r="AC8577">
        <v>0.71753805159658501</v>
      </c>
      <c r="AD8577">
        <v>0.87989882095915395</v>
      </c>
      <c r="AE8577">
        <v>-1.85236716783467</v>
      </c>
      <c r="AF8577">
        <v>0.61410715005536498</v>
      </c>
      <c r="AG8577">
        <v>0.80674443595273604</v>
      </c>
      <c r="AH8577">
        <v>2.1280015943341701</v>
      </c>
      <c r="AI8577">
        <v>0.35038410267202102</v>
      </c>
      <c r="AJ8577">
        <v>0.78121606160956403</v>
      </c>
      <c r="AK8577">
        <v>-24.448992868991901</v>
      </c>
    </row>
    <row r="8578" spans="1:37" x14ac:dyDescent="0.2">
      <c r="A8578" t="s">
        <v>26850</v>
      </c>
      <c r="B8578">
        <v>144500215</v>
      </c>
      <c r="C8578">
        <v>144500371</v>
      </c>
      <c r="D8578">
        <v>157</v>
      </c>
      <c r="E8578" t="s">
        <v>28497</v>
      </c>
      <c r="F8578">
        <v>15</v>
      </c>
      <c r="G8578" t="s">
        <v>28498</v>
      </c>
      <c r="H8578" t="s">
        <v>30987</v>
      </c>
      <c r="I8578">
        <v>8</v>
      </c>
      <c r="J8578">
        <v>144495458</v>
      </c>
      <c r="K8578">
        <v>144500280</v>
      </c>
      <c r="L8578">
        <v>4823</v>
      </c>
      <c r="M8578">
        <v>2</v>
      </c>
      <c r="N8578">
        <v>101928953</v>
      </c>
      <c r="O8578" t="s">
        <v>28495</v>
      </c>
      <c r="P8578">
        <v>0</v>
      </c>
      <c r="Q8578" t="s">
        <v>40</v>
      </c>
      <c r="R8578" t="s">
        <v>28496</v>
      </c>
      <c r="S8578" t="s">
        <v>36843</v>
      </c>
      <c r="T8578">
        <v>0.506551998792793</v>
      </c>
      <c r="U8578">
        <v>0.78288571403930396</v>
      </c>
      <c r="V8578">
        <v>3.51643639488353</v>
      </c>
      <c r="W8578">
        <v>0.20525741147413201</v>
      </c>
      <c r="X8578">
        <v>0.704072456322962</v>
      </c>
      <c r="Y8578">
        <v>-24.923173968271101</v>
      </c>
      <c r="Z8578">
        <v>0.93459220503170903</v>
      </c>
      <c r="AA8578">
        <v>0.99919698600769702</v>
      </c>
      <c r="AB8578">
        <v>2.5529623083694699</v>
      </c>
      <c r="AC8578">
        <v>0.283630615332017</v>
      </c>
      <c r="AD8578">
        <v>0.68253123924728298</v>
      </c>
      <c r="AE8578">
        <v>-4.1704122650049502</v>
      </c>
      <c r="AF8578">
        <v>0.205398459628826</v>
      </c>
      <c r="AG8578">
        <v>0.68151250837662902</v>
      </c>
      <c r="AH8578">
        <v>4.4460466587283802</v>
      </c>
      <c r="AI8578">
        <v>0.24456414000292601</v>
      </c>
      <c r="AJ8578">
        <v>0.78121606160956403</v>
      </c>
      <c r="AK8578">
        <v>-24.181069513852599</v>
      </c>
    </row>
    <row r="8579" spans="1:37" x14ac:dyDescent="0.2">
      <c r="A8579" t="s">
        <v>26850</v>
      </c>
      <c r="B8579">
        <v>144500371</v>
      </c>
      <c r="C8579">
        <v>144500527</v>
      </c>
      <c r="D8579">
        <v>157</v>
      </c>
      <c r="E8579" t="s">
        <v>28499</v>
      </c>
      <c r="F8579">
        <v>13</v>
      </c>
      <c r="G8579" t="s">
        <v>28500</v>
      </c>
      <c r="H8579" t="s">
        <v>30987</v>
      </c>
      <c r="I8579">
        <v>8</v>
      </c>
      <c r="J8579">
        <v>144495458</v>
      </c>
      <c r="K8579">
        <v>144500280</v>
      </c>
      <c r="L8579">
        <v>4823</v>
      </c>
      <c r="M8579">
        <v>2</v>
      </c>
      <c r="N8579">
        <v>101928953</v>
      </c>
      <c r="O8579" t="s">
        <v>28495</v>
      </c>
      <c r="P8579">
        <v>-91</v>
      </c>
      <c r="Q8579" t="s">
        <v>40</v>
      </c>
      <c r="R8579" t="s">
        <v>28496</v>
      </c>
      <c r="S8579" t="s">
        <v>36843</v>
      </c>
      <c r="T8579">
        <v>0.27615329656722498</v>
      </c>
      <c r="U8579">
        <v>0.603102917160658</v>
      </c>
      <c r="V8579">
        <v>2.4170367832131001</v>
      </c>
      <c r="W8579">
        <v>0.73420570613580904</v>
      </c>
      <c r="X8579">
        <v>0.95159051474143896</v>
      </c>
      <c r="Y8579">
        <v>1.1128715646513601</v>
      </c>
      <c r="Z8579">
        <v>0.66713806400786302</v>
      </c>
      <c r="AA8579">
        <v>0.84521697243271998</v>
      </c>
      <c r="AB8579">
        <v>1.45356273950384</v>
      </c>
      <c r="AC8579">
        <v>0.63966253792798</v>
      </c>
      <c r="AD8579">
        <v>0.87989882095915395</v>
      </c>
      <c r="AE8579">
        <v>0.49873715207768099</v>
      </c>
      <c r="AF8579">
        <v>6.9808448882277996E-2</v>
      </c>
      <c r="AG8579">
        <v>0.60400337402173399</v>
      </c>
      <c r="AH8579">
        <v>3.3466470470579499</v>
      </c>
      <c r="AI8579">
        <v>0.84178376985732795</v>
      </c>
      <c r="AJ8579">
        <v>0.95896800690842199</v>
      </c>
      <c r="AK8579">
        <v>1.35135477782378</v>
      </c>
    </row>
    <row r="8580" spans="1:37" x14ac:dyDescent="0.2">
      <c r="A8580" t="s">
        <v>26850</v>
      </c>
      <c r="B8580">
        <v>144524125</v>
      </c>
      <c r="C8580">
        <v>144524272</v>
      </c>
      <c r="D8580">
        <v>148</v>
      </c>
      <c r="E8580" t="s">
        <v>28501</v>
      </c>
      <c r="F8580">
        <v>2</v>
      </c>
      <c r="G8580" t="s">
        <v>28502</v>
      </c>
      <c r="H8580" t="s">
        <v>31032</v>
      </c>
      <c r="I8580">
        <v>8</v>
      </c>
      <c r="J8580">
        <v>144522439</v>
      </c>
      <c r="K8580">
        <v>144527032</v>
      </c>
      <c r="L8580">
        <v>4594</v>
      </c>
      <c r="M8580">
        <v>2</v>
      </c>
      <c r="N8580">
        <v>441381</v>
      </c>
      <c r="O8580" t="s">
        <v>28503</v>
      </c>
      <c r="P8580">
        <v>2760</v>
      </c>
      <c r="Q8580" t="s">
        <v>28504</v>
      </c>
      <c r="R8580" t="s">
        <v>28505</v>
      </c>
      <c r="S8580" t="s">
        <v>36844</v>
      </c>
      <c r="T8580">
        <v>0.35387198439864398</v>
      </c>
      <c r="U8580">
        <v>0.603102917160658</v>
      </c>
      <c r="V8580">
        <v>-22.403093977134098</v>
      </c>
      <c r="W8580">
        <v>0.94541066367716797</v>
      </c>
      <c r="X8580">
        <v>0.95159051474143896</v>
      </c>
      <c r="Y8580">
        <v>0.114454678849133</v>
      </c>
      <c r="Z8580">
        <v>0.65379035313853895</v>
      </c>
      <c r="AA8580">
        <v>0.84521697243271998</v>
      </c>
      <c r="AB8580">
        <v>-1.0542642580605099</v>
      </c>
      <c r="AC8580">
        <v>0.71753805159658501</v>
      </c>
      <c r="AD8580">
        <v>0.87989882095915395</v>
      </c>
      <c r="AE8580">
        <v>-0.88554505798748495</v>
      </c>
      <c r="AF8580">
        <v>0.32549523997010099</v>
      </c>
      <c r="AG8580">
        <v>0.70473078222419605</v>
      </c>
      <c r="AH8580">
        <v>-22.3951431667573</v>
      </c>
      <c r="AI8580">
        <v>0.59609816080359102</v>
      </c>
      <c r="AJ8580">
        <v>0.78121606160956403</v>
      </c>
      <c r="AK8580">
        <v>0.98320991022558601</v>
      </c>
    </row>
    <row r="8581" spans="1:37" x14ac:dyDescent="0.2">
      <c r="A8581" t="s">
        <v>26850</v>
      </c>
      <c r="B8581">
        <v>144524272</v>
      </c>
      <c r="C8581">
        <v>144524419</v>
      </c>
      <c r="D8581">
        <v>148</v>
      </c>
      <c r="E8581" t="s">
        <v>28506</v>
      </c>
      <c r="F8581">
        <v>6</v>
      </c>
      <c r="G8581" t="s">
        <v>28507</v>
      </c>
      <c r="H8581" t="s">
        <v>31032</v>
      </c>
      <c r="I8581">
        <v>8</v>
      </c>
      <c r="J8581">
        <v>144522439</v>
      </c>
      <c r="K8581">
        <v>144527032</v>
      </c>
      <c r="L8581">
        <v>4594</v>
      </c>
      <c r="M8581">
        <v>2</v>
      </c>
      <c r="N8581">
        <v>441381</v>
      </c>
      <c r="O8581" t="s">
        <v>28503</v>
      </c>
      <c r="P8581">
        <v>2613</v>
      </c>
      <c r="Q8581" t="s">
        <v>28504</v>
      </c>
      <c r="R8581" t="s">
        <v>28505</v>
      </c>
      <c r="S8581" t="s">
        <v>36844</v>
      </c>
      <c r="T8581">
        <v>0.35387198439864398</v>
      </c>
      <c r="U8581">
        <v>0.603102917160658</v>
      </c>
      <c r="V8581">
        <v>-24.2775629058732</v>
      </c>
      <c r="W8581">
        <v>0.89107655920673101</v>
      </c>
      <c r="X8581">
        <v>0.95159051474143896</v>
      </c>
      <c r="Y8581">
        <v>0.82494804954526901</v>
      </c>
      <c r="Z8581">
        <v>0.69013698642955401</v>
      </c>
      <c r="AA8581">
        <v>0.84521697243271998</v>
      </c>
      <c r="AB8581">
        <v>-0.34377113622629601</v>
      </c>
      <c r="AC8581">
        <v>0.75388744886274095</v>
      </c>
      <c r="AD8581">
        <v>0.87989882095915395</v>
      </c>
      <c r="AE8581">
        <v>-0.17505190659415801</v>
      </c>
      <c r="AF8581">
        <v>0.32549523997010099</v>
      </c>
      <c r="AG8581">
        <v>0.70473078222419605</v>
      </c>
      <c r="AH8581">
        <v>-24.648596873949099</v>
      </c>
      <c r="AI8581">
        <v>0.56157887380500204</v>
      </c>
      <c r="AJ8581">
        <v>0.78121606160956403</v>
      </c>
      <c r="AK8581">
        <v>1.6937034520819201</v>
      </c>
    </row>
    <row r="8582" spans="1:37" x14ac:dyDescent="0.2">
      <c r="A8582" t="s">
        <v>26850</v>
      </c>
      <c r="B8582">
        <v>144524558</v>
      </c>
      <c r="C8582">
        <v>144524709</v>
      </c>
      <c r="D8582">
        <v>152</v>
      </c>
      <c r="E8582" t="s">
        <v>28508</v>
      </c>
      <c r="F8582">
        <v>18</v>
      </c>
      <c r="G8582" t="s">
        <v>28509</v>
      </c>
      <c r="H8582" t="s">
        <v>31032</v>
      </c>
      <c r="I8582">
        <v>8</v>
      </c>
      <c r="J8582">
        <v>144522439</v>
      </c>
      <c r="K8582">
        <v>144527032</v>
      </c>
      <c r="L8582">
        <v>4594</v>
      </c>
      <c r="M8582">
        <v>2</v>
      </c>
      <c r="N8582">
        <v>441381</v>
      </c>
      <c r="O8582" t="s">
        <v>28503</v>
      </c>
      <c r="P8582">
        <v>2323</v>
      </c>
      <c r="Q8582" t="s">
        <v>28504</v>
      </c>
      <c r="R8582" t="s">
        <v>28505</v>
      </c>
      <c r="S8582" t="s">
        <v>36844</v>
      </c>
      <c r="T8582">
        <v>0.35387198439864398</v>
      </c>
      <c r="U8582">
        <v>0.603102917160658</v>
      </c>
      <c r="V8582">
        <v>-24.2775629058732</v>
      </c>
      <c r="W8582">
        <v>0.89107655920673101</v>
      </c>
      <c r="X8582">
        <v>0.95159051474143896</v>
      </c>
      <c r="Y8582">
        <v>0.82494804954526901</v>
      </c>
      <c r="Z8582">
        <v>0.69013698642955401</v>
      </c>
      <c r="AA8582">
        <v>0.84521697243271998</v>
      </c>
      <c r="AB8582">
        <v>-0.34377113622629601</v>
      </c>
      <c r="AC8582">
        <v>0.75388744886274095</v>
      </c>
      <c r="AD8582">
        <v>0.87989882095915395</v>
      </c>
      <c r="AE8582">
        <v>-0.17505190659415801</v>
      </c>
      <c r="AF8582">
        <v>0.32549523997010099</v>
      </c>
      <c r="AG8582">
        <v>0.70473078222419605</v>
      </c>
      <c r="AH8582">
        <v>-24.648596873949099</v>
      </c>
      <c r="AI8582">
        <v>0.56157887380500204</v>
      </c>
      <c r="AJ8582">
        <v>0.78121606160956403</v>
      </c>
      <c r="AK8582">
        <v>1.6937034520819201</v>
      </c>
    </row>
    <row r="8583" spans="1:37" x14ac:dyDescent="0.2">
      <c r="A8583" t="s">
        <v>26850</v>
      </c>
      <c r="B8583">
        <v>144807088</v>
      </c>
      <c r="C8583">
        <v>144807247</v>
      </c>
      <c r="D8583">
        <v>160</v>
      </c>
      <c r="E8583" t="s">
        <v>28510</v>
      </c>
      <c r="F8583">
        <v>2</v>
      </c>
      <c r="G8583" t="s">
        <v>28511</v>
      </c>
      <c r="H8583" t="s">
        <v>36845</v>
      </c>
      <c r="I8583">
        <v>8</v>
      </c>
      <c r="J8583">
        <v>144802888</v>
      </c>
      <c r="K8583">
        <v>144808476</v>
      </c>
      <c r="L8583">
        <v>5589</v>
      </c>
      <c r="M8583">
        <v>1</v>
      </c>
      <c r="N8583">
        <v>340385</v>
      </c>
      <c r="O8583" t="s">
        <v>28512</v>
      </c>
      <c r="P8583">
        <v>4200</v>
      </c>
      <c r="Q8583" t="s">
        <v>28513</v>
      </c>
      <c r="R8583" t="s">
        <v>28514</v>
      </c>
      <c r="S8583" t="s">
        <v>36846</v>
      </c>
      <c r="T8583">
        <v>0.35387198439864398</v>
      </c>
      <c r="U8583">
        <v>0.603102917160658</v>
      </c>
      <c r="V8583">
        <v>-23.826496948178001</v>
      </c>
      <c r="W8583">
        <v>0.38920677604595899</v>
      </c>
      <c r="X8583">
        <v>0.704072456322962</v>
      </c>
      <c r="Y8583">
        <v>-23.695252424136001</v>
      </c>
      <c r="Z8583">
        <v>0.184235113180511</v>
      </c>
      <c r="AA8583">
        <v>0.72610664078822296</v>
      </c>
      <c r="AB8583">
        <v>-23.826496948178001</v>
      </c>
      <c r="AC8583">
        <v>0.21073619169722799</v>
      </c>
      <c r="AD8583">
        <v>0.68253123924728298</v>
      </c>
      <c r="AE8583">
        <v>-23.695252424136001</v>
      </c>
      <c r="AF8583">
        <v>0.501741946288212</v>
      </c>
      <c r="AG8583">
        <v>0.80674443595273604</v>
      </c>
      <c r="AH8583">
        <v>-22.8968863638136</v>
      </c>
      <c r="AI8583">
        <v>0.52399907623471598</v>
      </c>
      <c r="AJ8583">
        <v>0.78121606160956403</v>
      </c>
      <c r="AK8583">
        <v>-22.826497045158401</v>
      </c>
    </row>
    <row r="8584" spans="1:37" x14ac:dyDescent="0.2">
      <c r="A8584" t="s">
        <v>26850</v>
      </c>
      <c r="B8584">
        <v>144807247</v>
      </c>
      <c r="C8584">
        <v>144807406</v>
      </c>
      <c r="D8584">
        <v>160</v>
      </c>
      <c r="E8584" t="s">
        <v>28515</v>
      </c>
      <c r="F8584">
        <v>8</v>
      </c>
      <c r="G8584" t="s">
        <v>28516</v>
      </c>
      <c r="H8584" t="s">
        <v>36845</v>
      </c>
      <c r="I8584">
        <v>8</v>
      </c>
      <c r="J8584">
        <v>144802888</v>
      </c>
      <c r="K8584">
        <v>144808476</v>
      </c>
      <c r="L8584">
        <v>5589</v>
      </c>
      <c r="M8584">
        <v>1</v>
      </c>
      <c r="N8584">
        <v>340385</v>
      </c>
      <c r="O8584" t="s">
        <v>28512</v>
      </c>
      <c r="P8584">
        <v>4359</v>
      </c>
      <c r="Q8584" t="s">
        <v>28513</v>
      </c>
      <c r="R8584" t="s">
        <v>28514</v>
      </c>
      <c r="S8584" t="s">
        <v>36846</v>
      </c>
      <c r="T8584">
        <v>0.97213403838398904</v>
      </c>
      <c r="U8584">
        <v>1</v>
      </c>
      <c r="V8584">
        <v>0.77082920306260505</v>
      </c>
      <c r="W8584">
        <v>0.20525741147413201</v>
      </c>
      <c r="X8584">
        <v>0.704072456322962</v>
      </c>
      <c r="Y8584">
        <v>-25.087569903220501</v>
      </c>
      <c r="Z8584">
        <v>0.69013698642955401</v>
      </c>
      <c r="AA8584">
        <v>0.84521697243271998</v>
      </c>
      <c r="AB8584">
        <v>-0.19264486691583799</v>
      </c>
      <c r="AC8584">
        <v>7.0489011448141195E-2</v>
      </c>
      <c r="AD8584">
        <v>0.57684129297949804</v>
      </c>
      <c r="AE8584">
        <v>-25.087569903220501</v>
      </c>
      <c r="AF8584">
        <v>0.61410715005536498</v>
      </c>
      <c r="AG8584">
        <v>0.80674443595273604</v>
      </c>
      <c r="AH8584">
        <v>1.7004397874269801</v>
      </c>
      <c r="AI8584">
        <v>0.35038410267202102</v>
      </c>
      <c r="AJ8584">
        <v>0.78121606160956403</v>
      </c>
      <c r="AK8584">
        <v>-24.2188144699251</v>
      </c>
    </row>
    <row r="8585" spans="1:37" x14ac:dyDescent="0.2">
      <c r="A8585" t="s">
        <v>26850</v>
      </c>
      <c r="B8585">
        <v>144807406</v>
      </c>
      <c r="C8585">
        <v>144807565</v>
      </c>
      <c r="D8585">
        <v>160</v>
      </c>
      <c r="E8585" t="s">
        <v>28517</v>
      </c>
      <c r="F8585">
        <v>9</v>
      </c>
      <c r="G8585" t="s">
        <v>28518</v>
      </c>
      <c r="H8585" t="s">
        <v>36845</v>
      </c>
      <c r="I8585">
        <v>8</v>
      </c>
      <c r="J8585">
        <v>144802888</v>
      </c>
      <c r="K8585">
        <v>144808476</v>
      </c>
      <c r="L8585">
        <v>5589</v>
      </c>
      <c r="M8585">
        <v>1</v>
      </c>
      <c r="N8585">
        <v>340385</v>
      </c>
      <c r="O8585" t="s">
        <v>28512</v>
      </c>
      <c r="P8585">
        <v>4518</v>
      </c>
      <c r="Q8585" t="s">
        <v>28513</v>
      </c>
      <c r="R8585" t="s">
        <v>28514</v>
      </c>
      <c r="S8585" t="s">
        <v>36846</v>
      </c>
      <c r="T8585">
        <v>0.97213403838398904</v>
      </c>
      <c r="U8585">
        <v>1</v>
      </c>
      <c r="V8585">
        <v>4.2302598518955703</v>
      </c>
      <c r="W8585">
        <v>0.20525741147413201</v>
      </c>
      <c r="X8585">
        <v>0.704072456322962</v>
      </c>
      <c r="Y8585">
        <v>-24.474225687234199</v>
      </c>
      <c r="Z8585">
        <v>0.69013698642955401</v>
      </c>
      <c r="AA8585">
        <v>0.84521697243271998</v>
      </c>
      <c r="AB8585">
        <v>3.2667857819171302</v>
      </c>
      <c r="AC8585">
        <v>7.0489011448141195E-2</v>
      </c>
      <c r="AD8585">
        <v>0.57684129297949804</v>
      </c>
      <c r="AE8585">
        <v>-24.474225687234199</v>
      </c>
      <c r="AF8585">
        <v>0.61410715005536498</v>
      </c>
      <c r="AG8585">
        <v>0.80674443595273604</v>
      </c>
      <c r="AH8585">
        <v>5.1598695588185999</v>
      </c>
      <c r="AI8585">
        <v>0.35038410267202102</v>
      </c>
      <c r="AJ8585">
        <v>0.78121606160956403</v>
      </c>
      <c r="AK8585">
        <v>-23.605470271648102</v>
      </c>
    </row>
    <row r="8586" spans="1:37" x14ac:dyDescent="0.2">
      <c r="A8586" t="s">
        <v>28519</v>
      </c>
      <c r="B8586">
        <v>1045966</v>
      </c>
      <c r="C8586">
        <v>1046109</v>
      </c>
      <c r="D8586">
        <v>144</v>
      </c>
      <c r="E8586" t="s">
        <v>28520</v>
      </c>
      <c r="F8586">
        <v>12</v>
      </c>
      <c r="G8586" t="s">
        <v>28521</v>
      </c>
      <c r="H8586" t="s">
        <v>30987</v>
      </c>
      <c r="I8586">
        <v>9</v>
      </c>
      <c r="J8586">
        <v>1045625</v>
      </c>
      <c r="K8586">
        <v>1048641</v>
      </c>
      <c r="L8586">
        <v>3017</v>
      </c>
      <c r="M8586">
        <v>1</v>
      </c>
      <c r="N8586">
        <v>102800446</v>
      </c>
      <c r="O8586" t="s">
        <v>28522</v>
      </c>
      <c r="P8586">
        <v>341</v>
      </c>
      <c r="Q8586" t="s">
        <v>40</v>
      </c>
      <c r="R8586" t="s">
        <v>28523</v>
      </c>
      <c r="S8586" t="s">
        <v>36847</v>
      </c>
      <c r="T8586">
        <v>1</v>
      </c>
      <c r="U8586">
        <v>1</v>
      </c>
      <c r="V8586">
        <v>-0.40090512515540699</v>
      </c>
      <c r="W8586">
        <v>0.73420570613580904</v>
      </c>
      <c r="X8586">
        <v>0.95159051474143896</v>
      </c>
      <c r="Y8586">
        <v>-5.9697494390712702E-2</v>
      </c>
      <c r="Z8586">
        <v>0.50730577232210405</v>
      </c>
      <c r="AA8586">
        <v>0.84521697243271998</v>
      </c>
      <c r="AB8586">
        <v>-1.3643791958028599</v>
      </c>
      <c r="AC8586">
        <v>0.66465783424689096</v>
      </c>
      <c r="AD8586">
        <v>0.87989882095915395</v>
      </c>
      <c r="AE8586">
        <v>0.206239589483805</v>
      </c>
      <c r="AF8586">
        <v>0.50230584886502705</v>
      </c>
      <c r="AG8586">
        <v>0.80674443595273604</v>
      </c>
      <c r="AH8586">
        <v>0.52870550848720599</v>
      </c>
      <c r="AI8586">
        <v>0.81350599864527495</v>
      </c>
      <c r="AJ8586">
        <v>0.94390293416205995</v>
      </c>
      <c r="AK8586">
        <v>-0.27055811221666098</v>
      </c>
    </row>
    <row r="8587" spans="1:37" x14ac:dyDescent="0.2">
      <c r="A8587" t="s">
        <v>28519</v>
      </c>
      <c r="B8587">
        <v>1046109</v>
      </c>
      <c r="C8587">
        <v>1046252</v>
      </c>
      <c r="D8587">
        <v>144</v>
      </c>
      <c r="E8587" t="s">
        <v>28524</v>
      </c>
      <c r="F8587">
        <v>11</v>
      </c>
      <c r="G8587" t="s">
        <v>28525</v>
      </c>
      <c r="H8587" t="s">
        <v>30987</v>
      </c>
      <c r="I8587">
        <v>9</v>
      </c>
      <c r="J8587">
        <v>1045625</v>
      </c>
      <c r="K8587">
        <v>1048641</v>
      </c>
      <c r="L8587">
        <v>3017</v>
      </c>
      <c r="M8587">
        <v>1</v>
      </c>
      <c r="N8587">
        <v>102800446</v>
      </c>
      <c r="O8587" t="s">
        <v>28522</v>
      </c>
      <c r="P8587">
        <v>484</v>
      </c>
      <c r="Q8587" t="s">
        <v>40</v>
      </c>
      <c r="R8587" t="s">
        <v>28523</v>
      </c>
      <c r="S8587" t="s">
        <v>36847</v>
      </c>
      <c r="T8587">
        <v>1</v>
      </c>
      <c r="U8587">
        <v>1</v>
      </c>
      <c r="V8587">
        <v>-0.53080589207720796</v>
      </c>
      <c r="W8587">
        <v>0.73420570613580904</v>
      </c>
      <c r="X8587">
        <v>0.95159051474143896</v>
      </c>
      <c r="Y8587">
        <v>-5.9697494390712702E-2</v>
      </c>
      <c r="Z8587">
        <v>0.50730577232210405</v>
      </c>
      <c r="AA8587">
        <v>0.84521697243271998</v>
      </c>
      <c r="AB8587">
        <v>-1.4942799627246599</v>
      </c>
      <c r="AC8587">
        <v>0.66465783424689096</v>
      </c>
      <c r="AD8587">
        <v>0.87989882095915395</v>
      </c>
      <c r="AE8587">
        <v>0.32187612108277303</v>
      </c>
      <c r="AF8587">
        <v>0.50230584886502705</v>
      </c>
      <c r="AG8587">
        <v>0.80674443595273604</v>
      </c>
      <c r="AH8587">
        <v>0.39880474487754602</v>
      </c>
      <c r="AI8587">
        <v>0.81350599864527495</v>
      </c>
      <c r="AJ8587">
        <v>0.94390293416205995</v>
      </c>
      <c r="AK8587">
        <v>-0.37524850258854398</v>
      </c>
    </row>
    <row r="8588" spans="1:37" x14ac:dyDescent="0.2">
      <c r="A8588" t="s">
        <v>28519</v>
      </c>
      <c r="B8588">
        <v>1046252</v>
      </c>
      <c r="C8588">
        <v>1046395</v>
      </c>
      <c r="D8588">
        <v>144</v>
      </c>
      <c r="E8588" t="s">
        <v>28526</v>
      </c>
      <c r="F8588">
        <v>14</v>
      </c>
      <c r="G8588" t="s">
        <v>28527</v>
      </c>
      <c r="H8588" t="s">
        <v>30987</v>
      </c>
      <c r="I8588">
        <v>9</v>
      </c>
      <c r="J8588">
        <v>1045625</v>
      </c>
      <c r="K8588">
        <v>1048641</v>
      </c>
      <c r="L8588">
        <v>3017</v>
      </c>
      <c r="M8588">
        <v>1</v>
      </c>
      <c r="N8588">
        <v>102800446</v>
      </c>
      <c r="O8588" t="s">
        <v>28522</v>
      </c>
      <c r="P8588">
        <v>627</v>
      </c>
      <c r="Q8588" t="s">
        <v>40</v>
      </c>
      <c r="R8588" t="s">
        <v>28523</v>
      </c>
      <c r="S8588" t="s">
        <v>36847</v>
      </c>
      <c r="T8588">
        <v>1</v>
      </c>
      <c r="U8588">
        <v>1</v>
      </c>
      <c r="V8588">
        <v>-0.53080589207720796</v>
      </c>
      <c r="W8588">
        <v>0.73420570613580904</v>
      </c>
      <c r="X8588">
        <v>0.95159051474143896</v>
      </c>
      <c r="Y8588">
        <v>-5.9697494390712702E-2</v>
      </c>
      <c r="Z8588">
        <v>0.50730577232210405</v>
      </c>
      <c r="AA8588">
        <v>0.84521697243271998</v>
      </c>
      <c r="AB8588">
        <v>-1.4942799627246599</v>
      </c>
      <c r="AC8588">
        <v>0.66465783424689096</v>
      </c>
      <c r="AD8588">
        <v>0.87989882095915395</v>
      </c>
      <c r="AE8588">
        <v>0.32187612108277303</v>
      </c>
      <c r="AF8588">
        <v>0.50230584886502705</v>
      </c>
      <c r="AG8588">
        <v>0.80674443595273604</v>
      </c>
      <c r="AH8588">
        <v>0.39880474487754602</v>
      </c>
      <c r="AI8588">
        <v>0.81350599864527495</v>
      </c>
      <c r="AJ8588">
        <v>0.94390293416205995</v>
      </c>
      <c r="AK8588">
        <v>-0.37524850258854398</v>
      </c>
    </row>
    <row r="8589" spans="1:37" x14ac:dyDescent="0.2">
      <c r="A8589" t="s">
        <v>28519</v>
      </c>
      <c r="B8589">
        <v>2520679</v>
      </c>
      <c r="C8589">
        <v>2520826</v>
      </c>
      <c r="D8589">
        <v>148</v>
      </c>
      <c r="E8589" t="s">
        <v>28528</v>
      </c>
      <c r="F8589">
        <v>1</v>
      </c>
      <c r="G8589" t="s">
        <v>28529</v>
      </c>
      <c r="H8589" t="s">
        <v>36848</v>
      </c>
      <c r="I8589">
        <v>9</v>
      </c>
      <c r="J8589">
        <v>2424094</v>
      </c>
      <c r="K8589">
        <v>2536396</v>
      </c>
      <c r="L8589">
        <v>112303</v>
      </c>
      <c r="M8589">
        <v>2</v>
      </c>
      <c r="N8589">
        <v>101930053</v>
      </c>
      <c r="O8589" t="s">
        <v>28530</v>
      </c>
      <c r="P8589">
        <v>15570</v>
      </c>
      <c r="Q8589" t="s">
        <v>40</v>
      </c>
      <c r="R8589" t="s">
        <v>28531</v>
      </c>
      <c r="S8589" t="s">
        <v>36849</v>
      </c>
      <c r="T8589">
        <v>0.17308923567461099</v>
      </c>
      <c r="U8589">
        <v>0.603102917160658</v>
      </c>
      <c r="V8589">
        <v>-24.8717289606865</v>
      </c>
      <c r="W8589">
        <v>0.89107655920673101</v>
      </c>
      <c r="X8589">
        <v>0.95159051474143896</v>
      </c>
      <c r="Y8589">
        <v>0.765753733516503</v>
      </c>
      <c r="Z8589">
        <v>5.50355599158565E-2</v>
      </c>
      <c r="AA8589">
        <v>0.72610664078822296</v>
      </c>
      <c r="AB8589">
        <v>-24.8717289606865</v>
      </c>
      <c r="AC8589">
        <v>0.75388744886274095</v>
      </c>
      <c r="AD8589">
        <v>0.87989882095915395</v>
      </c>
      <c r="AE8589">
        <v>-0.234246193694196</v>
      </c>
      <c r="AF8589">
        <v>0.32549523997010099</v>
      </c>
      <c r="AG8589">
        <v>0.70473078222419605</v>
      </c>
      <c r="AH8589">
        <v>-23.942118331095799</v>
      </c>
      <c r="AI8589">
        <v>0.56157887380500204</v>
      </c>
      <c r="AJ8589">
        <v>0.78121606160956403</v>
      </c>
      <c r="AK8589">
        <v>1.63450909800124</v>
      </c>
    </row>
    <row r="8590" spans="1:37" x14ac:dyDescent="0.2">
      <c r="A8590" t="s">
        <v>28519</v>
      </c>
      <c r="B8590">
        <v>2520826</v>
      </c>
      <c r="C8590">
        <v>2520973</v>
      </c>
      <c r="D8590">
        <v>148</v>
      </c>
      <c r="E8590" t="s">
        <v>28532</v>
      </c>
      <c r="F8590">
        <v>1</v>
      </c>
      <c r="G8590" t="s">
        <v>28533</v>
      </c>
      <c r="H8590" t="s">
        <v>36848</v>
      </c>
      <c r="I8590">
        <v>9</v>
      </c>
      <c r="J8590">
        <v>2424094</v>
      </c>
      <c r="K8590">
        <v>2536396</v>
      </c>
      <c r="L8590">
        <v>112303</v>
      </c>
      <c r="M8590">
        <v>2</v>
      </c>
      <c r="N8590">
        <v>101930053</v>
      </c>
      <c r="O8590" t="s">
        <v>28530</v>
      </c>
      <c r="P8590">
        <v>15423</v>
      </c>
      <c r="Q8590" t="s">
        <v>40</v>
      </c>
      <c r="R8590" t="s">
        <v>28531</v>
      </c>
      <c r="S8590" t="s">
        <v>36849</v>
      </c>
      <c r="T8590">
        <v>0.17308923567461099</v>
      </c>
      <c r="U8590">
        <v>0.603102917160658</v>
      </c>
      <c r="V8590">
        <v>-24.8717289606865</v>
      </c>
      <c r="W8590">
        <v>0.89107655920673101</v>
      </c>
      <c r="X8590">
        <v>0.95159051474143896</v>
      </c>
      <c r="Y8590">
        <v>0.765753733516503</v>
      </c>
      <c r="Z8590">
        <v>5.50355599158565E-2</v>
      </c>
      <c r="AA8590">
        <v>0.72610664078822296</v>
      </c>
      <c r="AB8590">
        <v>-24.8717289606865</v>
      </c>
      <c r="AC8590">
        <v>0.75388744886274095</v>
      </c>
      <c r="AD8590">
        <v>0.87989882095915395</v>
      </c>
      <c r="AE8590">
        <v>-0.234246193694196</v>
      </c>
      <c r="AF8590">
        <v>0.32549523997010099</v>
      </c>
      <c r="AG8590">
        <v>0.70473078222419605</v>
      </c>
      <c r="AH8590">
        <v>-23.942118331095799</v>
      </c>
      <c r="AI8590">
        <v>0.56157887380500204</v>
      </c>
      <c r="AJ8590">
        <v>0.78121606160956403</v>
      </c>
      <c r="AK8590">
        <v>1.63450909800124</v>
      </c>
    </row>
    <row r="8591" spans="1:37" x14ac:dyDescent="0.2">
      <c r="A8591" t="s">
        <v>28519</v>
      </c>
      <c r="B8591">
        <v>4925138</v>
      </c>
      <c r="C8591">
        <v>4925291</v>
      </c>
      <c r="D8591">
        <v>154</v>
      </c>
      <c r="E8591" t="s">
        <v>28534</v>
      </c>
      <c r="F8591">
        <v>1</v>
      </c>
      <c r="G8591" t="s">
        <v>28535</v>
      </c>
      <c r="H8591" t="s">
        <v>31000</v>
      </c>
      <c r="I8591">
        <v>9</v>
      </c>
      <c r="J8591">
        <v>4984390</v>
      </c>
      <c r="K8591">
        <v>5078444</v>
      </c>
      <c r="L8591">
        <v>94055</v>
      </c>
      <c r="M8591">
        <v>1</v>
      </c>
      <c r="N8591">
        <v>3717</v>
      </c>
      <c r="O8591" t="s">
        <v>28536</v>
      </c>
      <c r="P8591">
        <v>-59099</v>
      </c>
      <c r="Q8591" t="s">
        <v>28537</v>
      </c>
      <c r="R8591" t="s">
        <v>28538</v>
      </c>
      <c r="S8591" t="s">
        <v>36850</v>
      </c>
      <c r="T8591">
        <v>0.506551998792793</v>
      </c>
      <c r="U8591">
        <v>0.78288571403930396</v>
      </c>
      <c r="V8591">
        <v>2.3429193923709799</v>
      </c>
      <c r="W8591">
        <v>0.113079289867903</v>
      </c>
      <c r="X8591">
        <v>0.704072456322962</v>
      </c>
      <c r="Y8591">
        <v>-24.81576523451</v>
      </c>
      <c r="Z8591">
        <v>0.93459220503170903</v>
      </c>
      <c r="AA8591">
        <v>0.99919698600769702</v>
      </c>
      <c r="AB8591">
        <v>1.3794453171047201</v>
      </c>
      <c r="AC8591">
        <v>2.4853262407310801E-2</v>
      </c>
      <c r="AD8591">
        <v>0.57684129297949804</v>
      </c>
      <c r="AE8591">
        <v>-24.81576523451</v>
      </c>
      <c r="AF8591">
        <v>0.205398459628826</v>
      </c>
      <c r="AG8591">
        <v>0.68151250837662902</v>
      </c>
      <c r="AH8591">
        <v>3.2725298291342901</v>
      </c>
      <c r="AI8591">
        <v>0.24456414000292601</v>
      </c>
      <c r="AJ8591">
        <v>0.78121606160956403</v>
      </c>
      <c r="AK8591">
        <v>-23.9470098081445</v>
      </c>
    </row>
    <row r="8592" spans="1:37" x14ac:dyDescent="0.2">
      <c r="A8592" t="s">
        <v>28519</v>
      </c>
      <c r="B8592">
        <v>5244405</v>
      </c>
      <c r="C8592">
        <v>5244612</v>
      </c>
      <c r="D8592">
        <v>208</v>
      </c>
      <c r="E8592" t="s">
        <v>28539</v>
      </c>
      <c r="F8592">
        <v>0</v>
      </c>
      <c r="G8592" t="s">
        <v>28540</v>
      </c>
      <c r="H8592" t="s">
        <v>31000</v>
      </c>
      <c r="I8592">
        <v>9</v>
      </c>
      <c r="J8592">
        <v>5231419</v>
      </c>
      <c r="K8592">
        <v>5235304</v>
      </c>
      <c r="L8592">
        <v>3886</v>
      </c>
      <c r="M8592">
        <v>1</v>
      </c>
      <c r="N8592">
        <v>3641</v>
      </c>
      <c r="O8592" t="s">
        <v>28541</v>
      </c>
      <c r="P8592">
        <v>12986</v>
      </c>
      <c r="Q8592" t="s">
        <v>28542</v>
      </c>
      <c r="R8592" t="s">
        <v>28543</v>
      </c>
      <c r="S8592" t="s">
        <v>36851</v>
      </c>
      <c r="T8592">
        <v>0.54421053469192604</v>
      </c>
      <c r="U8592">
        <v>0.80321479550967601</v>
      </c>
      <c r="V8592">
        <v>1.21890460182621</v>
      </c>
      <c r="W8592">
        <v>0.23665223614800801</v>
      </c>
      <c r="X8592">
        <v>0.704072456322962</v>
      </c>
      <c r="Y8592">
        <v>1.5389938111268899</v>
      </c>
      <c r="Z8592">
        <v>0.45710774983416202</v>
      </c>
      <c r="AA8592">
        <v>0.84435025072159198</v>
      </c>
      <c r="AB8592">
        <v>1.3165521082884699</v>
      </c>
      <c r="AC8592">
        <v>0.78441786433924598</v>
      </c>
      <c r="AD8592">
        <v>0.90663815930604097</v>
      </c>
      <c r="AE8592">
        <v>0.53899383930086198</v>
      </c>
      <c r="AF8592">
        <v>0.75597362904566501</v>
      </c>
      <c r="AG8592">
        <v>0.87732854096160695</v>
      </c>
      <c r="AH8592">
        <v>0.37928005522217401</v>
      </c>
      <c r="AI8592">
        <v>4.5061491795978098E-2</v>
      </c>
      <c r="AJ8592">
        <v>0.78121606160956403</v>
      </c>
      <c r="AK8592">
        <v>2.40774921021587</v>
      </c>
    </row>
    <row r="8593" spans="1:37" x14ac:dyDescent="0.2">
      <c r="A8593" t="s">
        <v>28519</v>
      </c>
      <c r="B8593">
        <v>5778767</v>
      </c>
      <c r="C8593">
        <v>5778918</v>
      </c>
      <c r="D8593">
        <v>152</v>
      </c>
      <c r="E8593" t="s">
        <v>28544</v>
      </c>
      <c r="F8593">
        <v>0</v>
      </c>
      <c r="G8593" t="s">
        <v>28545</v>
      </c>
      <c r="H8593" t="s">
        <v>36852</v>
      </c>
      <c r="I8593">
        <v>9</v>
      </c>
      <c r="J8593">
        <v>5770206</v>
      </c>
      <c r="K8593">
        <v>5773204</v>
      </c>
      <c r="L8593">
        <v>2999</v>
      </c>
      <c r="M8593">
        <v>1</v>
      </c>
      <c r="N8593">
        <v>57589</v>
      </c>
      <c r="O8593" t="s">
        <v>28546</v>
      </c>
      <c r="P8593">
        <v>8561</v>
      </c>
      <c r="Q8593" t="s">
        <v>28547</v>
      </c>
      <c r="R8593" t="s">
        <v>28548</v>
      </c>
      <c r="S8593" t="s">
        <v>36853</v>
      </c>
      <c r="T8593">
        <v>0.152084254673993</v>
      </c>
      <c r="U8593">
        <v>0.603102917160658</v>
      </c>
      <c r="V8593">
        <v>25.615482246884099</v>
      </c>
      <c r="W8593">
        <v>0.123414495547065</v>
      </c>
      <c r="X8593">
        <v>0.704072456322962</v>
      </c>
      <c r="Y8593">
        <v>25.189820787843999</v>
      </c>
      <c r="Z8593">
        <v>0.203350924423461</v>
      </c>
      <c r="AA8593">
        <v>0.72610664078822296</v>
      </c>
      <c r="AB8593">
        <v>24.699922493516699</v>
      </c>
      <c r="AC8593">
        <v>0.17695932866387601</v>
      </c>
      <c r="AD8593">
        <v>0.68253123924728298</v>
      </c>
      <c r="AE8593">
        <v>24.737397197578002</v>
      </c>
      <c r="AF8593">
        <v>0.205398459628826</v>
      </c>
      <c r="AG8593">
        <v>0.68151250837662902</v>
      </c>
      <c r="AH8593">
        <v>5.8881397826502999</v>
      </c>
      <c r="AI8593">
        <v>0.183554312780425</v>
      </c>
      <c r="AJ8593">
        <v>0.78121606160956403</v>
      </c>
      <c r="AK8593">
        <v>2.2595864342118199</v>
      </c>
    </row>
    <row r="8594" spans="1:37" x14ac:dyDescent="0.2">
      <c r="A8594" t="s">
        <v>28519</v>
      </c>
      <c r="B8594">
        <v>5839754</v>
      </c>
      <c r="C8594">
        <v>5839912</v>
      </c>
      <c r="D8594">
        <v>159</v>
      </c>
      <c r="E8594" t="s">
        <v>28549</v>
      </c>
      <c r="F8594">
        <v>0</v>
      </c>
      <c r="G8594" t="s">
        <v>28550</v>
      </c>
      <c r="H8594" t="s">
        <v>36854</v>
      </c>
      <c r="I8594">
        <v>9</v>
      </c>
      <c r="J8594">
        <v>5821918</v>
      </c>
      <c r="K8594">
        <v>5833117</v>
      </c>
      <c r="L8594">
        <v>11200</v>
      </c>
      <c r="M8594">
        <v>2</v>
      </c>
      <c r="N8594">
        <v>79956</v>
      </c>
      <c r="O8594" t="s">
        <v>28551</v>
      </c>
      <c r="P8594">
        <v>-6637</v>
      </c>
      <c r="Q8594" t="s">
        <v>28552</v>
      </c>
      <c r="R8594" t="s">
        <v>28553</v>
      </c>
      <c r="S8594" t="s">
        <v>36855</v>
      </c>
      <c r="T8594">
        <v>0.35387198439864398</v>
      </c>
      <c r="U8594">
        <v>0.603102917160658</v>
      </c>
      <c r="V8594">
        <v>-25.423756187363701</v>
      </c>
      <c r="W8594">
        <v>0.123414495547065</v>
      </c>
      <c r="X8594">
        <v>0.704072456322962</v>
      </c>
      <c r="Y8594">
        <v>25.191401834997698</v>
      </c>
      <c r="Z8594">
        <v>0.65379035313853895</v>
      </c>
      <c r="AA8594">
        <v>0.84521697243271998</v>
      </c>
      <c r="AB8594">
        <v>-1.34828233793807</v>
      </c>
      <c r="AC8594">
        <v>0.17695932866387601</v>
      </c>
      <c r="AD8594">
        <v>0.68253123924728298</v>
      </c>
      <c r="AE8594">
        <v>25.392037017002799</v>
      </c>
      <c r="AF8594">
        <v>0.32549523997010099</v>
      </c>
      <c r="AG8594">
        <v>0.70473078222419605</v>
      </c>
      <c r="AH8594">
        <v>-25.284425676382</v>
      </c>
      <c r="AI8594">
        <v>0.197630579561902</v>
      </c>
      <c r="AJ8594">
        <v>0.78121606160956403</v>
      </c>
      <c r="AK8594">
        <v>0.767645615581529</v>
      </c>
    </row>
    <row r="8595" spans="1:37" x14ac:dyDescent="0.2">
      <c r="A8595" t="s">
        <v>28519</v>
      </c>
      <c r="B8595">
        <v>6187825</v>
      </c>
      <c r="C8595">
        <v>6187977</v>
      </c>
      <c r="D8595">
        <v>153</v>
      </c>
      <c r="E8595" t="s">
        <v>28554</v>
      </c>
      <c r="F8595">
        <v>0</v>
      </c>
      <c r="G8595" t="s">
        <v>28555</v>
      </c>
      <c r="H8595" t="s">
        <v>31000</v>
      </c>
      <c r="I8595">
        <v>9</v>
      </c>
      <c r="J8595">
        <v>6215786</v>
      </c>
      <c r="K8595">
        <v>6257982</v>
      </c>
      <c r="L8595">
        <v>42197</v>
      </c>
      <c r="M8595">
        <v>1</v>
      </c>
      <c r="N8595">
        <v>90865</v>
      </c>
      <c r="O8595" t="s">
        <v>28556</v>
      </c>
      <c r="P8595">
        <v>-27809</v>
      </c>
      <c r="Q8595" t="s">
        <v>28557</v>
      </c>
      <c r="R8595" t="s">
        <v>28558</v>
      </c>
      <c r="S8595" t="s">
        <v>36856</v>
      </c>
      <c r="T8595">
        <v>0.35387198439864398</v>
      </c>
      <c r="U8595">
        <v>0.603102917160658</v>
      </c>
      <c r="V8595">
        <v>-22.461821562491998</v>
      </c>
      <c r="W8595">
        <v>0.89107655920673101</v>
      </c>
      <c r="X8595">
        <v>0.95159051474143896</v>
      </c>
      <c r="Y8595">
        <v>1.9301960210040201</v>
      </c>
      <c r="Z8595">
        <v>0.69013698642955401</v>
      </c>
      <c r="AA8595">
        <v>0.84521697243271998</v>
      </c>
      <c r="AB8595">
        <v>0.76147688164141503</v>
      </c>
      <c r="AC8595">
        <v>0.75388744886274095</v>
      </c>
      <c r="AD8595">
        <v>0.87989882095915395</v>
      </c>
      <c r="AE8595">
        <v>0.93019609277586401</v>
      </c>
      <c r="AF8595">
        <v>0.32549523997010099</v>
      </c>
      <c r="AG8595">
        <v>0.70473078222419605</v>
      </c>
      <c r="AH8595">
        <v>-23.584722456002002</v>
      </c>
      <c r="AI8595">
        <v>0.56157887380500204</v>
      </c>
      <c r="AJ8595">
        <v>0.78121606160956403</v>
      </c>
      <c r="AK8595">
        <v>2.7989512617682699</v>
      </c>
    </row>
    <row r="8596" spans="1:37" x14ac:dyDescent="0.2">
      <c r="A8596" t="s">
        <v>28519</v>
      </c>
      <c r="B8596">
        <v>6188115</v>
      </c>
      <c r="C8596">
        <v>6188267</v>
      </c>
      <c r="D8596">
        <v>153</v>
      </c>
      <c r="E8596" t="s">
        <v>28559</v>
      </c>
      <c r="F8596">
        <v>3</v>
      </c>
      <c r="G8596" t="s">
        <v>28560</v>
      </c>
      <c r="H8596" t="s">
        <v>31000</v>
      </c>
      <c r="I8596">
        <v>9</v>
      </c>
      <c r="J8596">
        <v>6215786</v>
      </c>
      <c r="K8596">
        <v>6257982</v>
      </c>
      <c r="L8596">
        <v>42197</v>
      </c>
      <c r="M8596">
        <v>1</v>
      </c>
      <c r="N8596">
        <v>90865</v>
      </c>
      <c r="O8596" t="s">
        <v>28556</v>
      </c>
      <c r="P8596">
        <v>-27519</v>
      </c>
      <c r="Q8596" t="s">
        <v>28557</v>
      </c>
      <c r="R8596" t="s">
        <v>28558</v>
      </c>
      <c r="S8596" t="s">
        <v>36856</v>
      </c>
      <c r="T8596">
        <v>0.35387198439864398</v>
      </c>
      <c r="U8596">
        <v>0.603102917160658</v>
      </c>
      <c r="V8596">
        <v>-22.461821562491998</v>
      </c>
      <c r="W8596">
        <v>0.89107655920673101</v>
      </c>
      <c r="X8596">
        <v>0.95159051474143896</v>
      </c>
      <c r="Y8596">
        <v>1.9301960210040201</v>
      </c>
      <c r="Z8596">
        <v>0.69013698642955401</v>
      </c>
      <c r="AA8596">
        <v>0.84521697243271998</v>
      </c>
      <c r="AB8596">
        <v>0.76147688164141503</v>
      </c>
      <c r="AC8596">
        <v>0.75388744886274095</v>
      </c>
      <c r="AD8596">
        <v>0.87989882095915395</v>
      </c>
      <c r="AE8596">
        <v>0.93019609277586401</v>
      </c>
      <c r="AF8596">
        <v>0.32549523997010099</v>
      </c>
      <c r="AG8596">
        <v>0.70473078222419605</v>
      </c>
      <c r="AH8596">
        <v>-23.584722456002002</v>
      </c>
      <c r="AI8596">
        <v>0.56157887380500204</v>
      </c>
      <c r="AJ8596">
        <v>0.78121606160956403</v>
      </c>
      <c r="AK8596">
        <v>2.7989512617682699</v>
      </c>
    </row>
    <row r="8597" spans="1:37" x14ac:dyDescent="0.2">
      <c r="A8597" t="s">
        <v>28519</v>
      </c>
      <c r="B8597">
        <v>8826619</v>
      </c>
      <c r="C8597">
        <v>8826762</v>
      </c>
      <c r="D8597">
        <v>144</v>
      </c>
      <c r="E8597" t="s">
        <v>28561</v>
      </c>
      <c r="F8597">
        <v>1</v>
      </c>
      <c r="G8597" t="s">
        <v>28562</v>
      </c>
      <c r="H8597" t="s">
        <v>36857</v>
      </c>
      <c r="I8597">
        <v>9</v>
      </c>
      <c r="J8597">
        <v>8633390</v>
      </c>
      <c r="K8597">
        <v>8857776</v>
      </c>
      <c r="L8597">
        <v>224387</v>
      </c>
      <c r="M8597">
        <v>2</v>
      </c>
      <c r="N8597">
        <v>5789</v>
      </c>
      <c r="O8597" t="s">
        <v>28563</v>
      </c>
      <c r="P8597">
        <v>31014</v>
      </c>
      <c r="Q8597" t="s">
        <v>28564</v>
      </c>
      <c r="R8597" t="s">
        <v>28565</v>
      </c>
      <c r="S8597" t="s">
        <v>36858</v>
      </c>
      <c r="T8597">
        <v>0.35139368724999498</v>
      </c>
      <c r="U8597">
        <v>0.603102917160658</v>
      </c>
      <c r="V8597">
        <v>0.58406470129382804</v>
      </c>
      <c r="W8597">
        <v>0.81278858989117797</v>
      </c>
      <c r="X8597">
        <v>0.95159051474143896</v>
      </c>
      <c r="Y8597">
        <v>-0.189761964005488</v>
      </c>
      <c r="Z8597">
        <v>0.63987123795655299</v>
      </c>
      <c r="AA8597">
        <v>0.84521697243271998</v>
      </c>
      <c r="AB8597">
        <v>0.23886266049739399</v>
      </c>
      <c r="AC8597">
        <v>0.44577930495368401</v>
      </c>
      <c r="AD8597">
        <v>0.82872126865393902</v>
      </c>
      <c r="AE8597">
        <v>0.35853708010738</v>
      </c>
      <c r="AF8597">
        <v>0.21037186094121099</v>
      </c>
      <c r="AG8597">
        <v>0.68151250837662902</v>
      </c>
      <c r="AH8597">
        <v>0.69493848255813695</v>
      </c>
      <c r="AI8597">
        <v>0.77511798448774205</v>
      </c>
      <c r="AJ8597">
        <v>0.92808185275216604</v>
      </c>
      <c r="AK8597">
        <v>-0.58044270556919497</v>
      </c>
    </row>
    <row r="8598" spans="1:37" x14ac:dyDescent="0.2">
      <c r="A8598" t="s">
        <v>28519</v>
      </c>
      <c r="B8598">
        <v>10727446</v>
      </c>
      <c r="C8598">
        <v>10727588</v>
      </c>
      <c r="D8598">
        <v>143</v>
      </c>
      <c r="E8598" t="s">
        <v>28566</v>
      </c>
      <c r="F8598">
        <v>0</v>
      </c>
      <c r="G8598" t="s">
        <v>28567</v>
      </c>
      <c r="H8598" t="s">
        <v>31000</v>
      </c>
      <c r="I8598">
        <v>9</v>
      </c>
      <c r="J8598">
        <v>10613202</v>
      </c>
      <c r="K8598">
        <v>10620420</v>
      </c>
      <c r="L8598">
        <v>7219</v>
      </c>
      <c r="M8598">
        <v>1</v>
      </c>
      <c r="N8598">
        <v>101929428</v>
      </c>
      <c r="O8598" t="s">
        <v>28568</v>
      </c>
      <c r="P8598">
        <v>114244</v>
      </c>
      <c r="Q8598" t="s">
        <v>28569</v>
      </c>
      <c r="R8598" t="s">
        <v>28570</v>
      </c>
      <c r="S8598" t="s">
        <v>36859</v>
      </c>
      <c r="T8598">
        <v>0.59244496171977601</v>
      </c>
      <c r="U8598">
        <v>0.82125442047224695</v>
      </c>
      <c r="V8598">
        <v>-0.339538497752505</v>
      </c>
      <c r="W8598">
        <v>0.31610051243047499</v>
      </c>
      <c r="X8598">
        <v>0.704072456322962</v>
      </c>
      <c r="Y8598">
        <v>-0.59407308812526305</v>
      </c>
      <c r="Z8598">
        <v>0.98526084987868001</v>
      </c>
      <c r="AA8598">
        <v>1</v>
      </c>
      <c r="AB8598">
        <v>-5.4042702880649898E-2</v>
      </c>
      <c r="AC8598">
        <v>0.42939989496376302</v>
      </c>
      <c r="AD8598">
        <v>0.82872126865393902</v>
      </c>
      <c r="AE8598">
        <v>-0.22919988774004499</v>
      </c>
      <c r="AF8598">
        <v>0.37966131958098898</v>
      </c>
      <c r="AG8598">
        <v>0.79299395981260101</v>
      </c>
      <c r="AH8598">
        <v>-0.43580778562902101</v>
      </c>
      <c r="AI8598">
        <v>0.37276049510361697</v>
      </c>
      <c r="AJ8598">
        <v>0.78121606160956403</v>
      </c>
      <c r="AK8598">
        <v>-0.62234487626483703</v>
      </c>
    </row>
    <row r="8599" spans="1:37" x14ac:dyDescent="0.2">
      <c r="A8599" t="s">
        <v>28519</v>
      </c>
      <c r="B8599">
        <v>13120705</v>
      </c>
      <c r="C8599">
        <v>13120869</v>
      </c>
      <c r="D8599">
        <v>165</v>
      </c>
      <c r="E8599" t="s">
        <v>28571</v>
      </c>
      <c r="F8599">
        <v>0</v>
      </c>
      <c r="G8599" t="s">
        <v>28572</v>
      </c>
      <c r="H8599" t="s">
        <v>30987</v>
      </c>
      <c r="I8599">
        <v>9</v>
      </c>
      <c r="J8599">
        <v>13105706</v>
      </c>
      <c r="K8599">
        <v>13120650</v>
      </c>
      <c r="L8599">
        <v>14945</v>
      </c>
      <c r="M8599">
        <v>2</v>
      </c>
      <c r="N8599">
        <v>8777</v>
      </c>
      <c r="O8599" t="s">
        <v>28573</v>
      </c>
      <c r="P8599">
        <v>-55</v>
      </c>
      <c r="Q8599" t="s">
        <v>28574</v>
      </c>
      <c r="R8599" t="s">
        <v>28575</v>
      </c>
      <c r="S8599" t="s">
        <v>36860</v>
      </c>
      <c r="T8599">
        <v>1</v>
      </c>
      <c r="U8599">
        <v>1</v>
      </c>
      <c r="V8599">
        <v>-0.58584972235678601</v>
      </c>
      <c r="W8599">
        <v>0.29261482077562401</v>
      </c>
      <c r="X8599">
        <v>0.704072456322962</v>
      </c>
      <c r="Y8599">
        <v>21.765291806613298</v>
      </c>
      <c r="Z8599">
        <v>1</v>
      </c>
      <c r="AA8599">
        <v>1</v>
      </c>
      <c r="AB8599">
        <v>-1.02648904921533</v>
      </c>
      <c r="AC8599">
        <v>0.17695932866387601</v>
      </c>
      <c r="AD8599">
        <v>0.68253123924728298</v>
      </c>
      <c r="AE8599">
        <v>23.551405771438699</v>
      </c>
      <c r="AF8599">
        <v>1</v>
      </c>
      <c r="AG8599">
        <v>1</v>
      </c>
      <c r="AH8599">
        <v>-9.1640651233735795E-3</v>
      </c>
      <c r="AI8599">
        <v>0.98342151819761803</v>
      </c>
      <c r="AJ8599">
        <v>0.98789258377071898</v>
      </c>
      <c r="AK8599">
        <v>-1.41576095294382</v>
      </c>
    </row>
    <row r="8600" spans="1:37" x14ac:dyDescent="0.2">
      <c r="A8600" t="s">
        <v>28519</v>
      </c>
      <c r="B8600">
        <v>15629453</v>
      </c>
      <c r="C8600">
        <v>15629605</v>
      </c>
      <c r="D8600">
        <v>153</v>
      </c>
      <c r="E8600" t="s">
        <v>28576</v>
      </c>
      <c r="F8600">
        <v>3</v>
      </c>
      <c r="G8600" t="s">
        <v>28577</v>
      </c>
      <c r="H8600" t="s">
        <v>36861</v>
      </c>
      <c r="I8600">
        <v>9</v>
      </c>
      <c r="J8600">
        <v>15553291</v>
      </c>
      <c r="K8600">
        <v>15564024</v>
      </c>
      <c r="L8600">
        <v>10734</v>
      </c>
      <c r="M8600">
        <v>1</v>
      </c>
      <c r="N8600">
        <v>203238</v>
      </c>
      <c r="O8600" t="s">
        <v>28578</v>
      </c>
      <c r="P8600">
        <v>76162</v>
      </c>
      <c r="Q8600" t="s">
        <v>28579</v>
      </c>
      <c r="R8600" t="s">
        <v>28580</v>
      </c>
      <c r="S8600" t="s">
        <v>36862</v>
      </c>
      <c r="T8600">
        <v>8.8407481283857503E-2</v>
      </c>
      <c r="U8600">
        <v>0.603102917160658</v>
      </c>
      <c r="V8600">
        <v>-25.654979967011801</v>
      </c>
      <c r="W8600">
        <v>0.90129300205075202</v>
      </c>
      <c r="X8600">
        <v>0.95159051474143896</v>
      </c>
      <c r="Y8600">
        <v>2.2022556508463401E-3</v>
      </c>
      <c r="Z8600">
        <v>7.9061682797739105E-2</v>
      </c>
      <c r="AA8600">
        <v>0.72610664078822296</v>
      </c>
      <c r="AB8600">
        <v>-3.1644684550905899</v>
      </c>
      <c r="AC8600">
        <v>0.59090205226999604</v>
      </c>
      <c r="AD8600">
        <v>0.87989882095915395</v>
      </c>
      <c r="AE8600">
        <v>-0.99779769914600802</v>
      </c>
      <c r="AF8600">
        <v>0.15203231574161999</v>
      </c>
      <c r="AG8600">
        <v>0.68151250837662902</v>
      </c>
      <c r="AH8600">
        <v>-24.996951684276901</v>
      </c>
      <c r="AI8600">
        <v>0.43521265639500101</v>
      </c>
      <c r="AJ8600">
        <v>0.78121606160956403</v>
      </c>
      <c r="AK8600">
        <v>0.87095768497381998</v>
      </c>
    </row>
    <row r="8601" spans="1:37" x14ac:dyDescent="0.2">
      <c r="A8601" t="s">
        <v>28519</v>
      </c>
      <c r="B8601">
        <v>16480712</v>
      </c>
      <c r="C8601">
        <v>16480893</v>
      </c>
      <c r="D8601">
        <v>182</v>
      </c>
      <c r="E8601" t="s">
        <v>28581</v>
      </c>
      <c r="F8601">
        <v>11</v>
      </c>
      <c r="G8601" t="s">
        <v>28582</v>
      </c>
      <c r="H8601" t="s">
        <v>36863</v>
      </c>
      <c r="I8601">
        <v>9</v>
      </c>
      <c r="J8601">
        <v>16418543</v>
      </c>
      <c r="K8601">
        <v>16436372</v>
      </c>
      <c r="L8601">
        <v>17830</v>
      </c>
      <c r="M8601">
        <v>2</v>
      </c>
      <c r="N8601">
        <v>54796</v>
      </c>
      <c r="O8601" t="s">
        <v>28583</v>
      </c>
      <c r="P8601">
        <v>-44340</v>
      </c>
      <c r="Q8601" t="s">
        <v>28584</v>
      </c>
      <c r="R8601" t="s">
        <v>28585</v>
      </c>
      <c r="S8601" t="s">
        <v>36864</v>
      </c>
      <c r="T8601">
        <v>1</v>
      </c>
      <c r="U8601">
        <v>1</v>
      </c>
      <c r="V8601">
        <v>-0.152624565887337</v>
      </c>
      <c r="W8601">
        <v>0.94541066367716797</v>
      </c>
      <c r="X8601">
        <v>0.95159051474143896</v>
      </c>
      <c r="Y8601">
        <v>5.2620533190017103E-2</v>
      </c>
      <c r="Z8601">
        <v>0.65379035313853895</v>
      </c>
      <c r="AA8601">
        <v>0.84521697243271998</v>
      </c>
      <c r="AB8601">
        <v>-1.1160985803197101</v>
      </c>
      <c r="AC8601">
        <v>0.71753805159658501</v>
      </c>
      <c r="AD8601">
        <v>0.87989882095915395</v>
      </c>
      <c r="AE8601">
        <v>-0.94737935726746503</v>
      </c>
      <c r="AF8601">
        <v>0.64997455747578503</v>
      </c>
      <c r="AG8601">
        <v>0.80674443595273604</v>
      </c>
      <c r="AH8601">
        <v>0.77698601236811604</v>
      </c>
      <c r="AI8601">
        <v>0.59609816080359102</v>
      </c>
      <c r="AJ8601">
        <v>0.78121606160956403</v>
      </c>
      <c r="AK8601">
        <v>0.92137590605861597</v>
      </c>
    </row>
    <row r="8602" spans="1:37" x14ac:dyDescent="0.2">
      <c r="A8602" t="s">
        <v>28519</v>
      </c>
      <c r="B8602">
        <v>16480893</v>
      </c>
      <c r="C8602">
        <v>16481074</v>
      </c>
      <c r="D8602">
        <v>182</v>
      </c>
      <c r="E8602" t="s">
        <v>28586</v>
      </c>
      <c r="F8602">
        <v>3</v>
      </c>
      <c r="G8602" t="s">
        <v>28587</v>
      </c>
      <c r="H8602" t="s">
        <v>36863</v>
      </c>
      <c r="I8602">
        <v>9</v>
      </c>
      <c r="J8602">
        <v>16418543</v>
      </c>
      <c r="K8602">
        <v>16436372</v>
      </c>
      <c r="L8602">
        <v>17830</v>
      </c>
      <c r="M8602">
        <v>2</v>
      </c>
      <c r="N8602">
        <v>54796</v>
      </c>
      <c r="O8602" t="s">
        <v>28583</v>
      </c>
      <c r="P8602">
        <v>-44521</v>
      </c>
      <c r="Q8602" t="s">
        <v>28584</v>
      </c>
      <c r="R8602" t="s">
        <v>28585</v>
      </c>
      <c r="S8602" t="s">
        <v>36864</v>
      </c>
      <c r="T8602">
        <v>1</v>
      </c>
      <c r="U8602">
        <v>1</v>
      </c>
      <c r="V8602">
        <v>-0.152624565887337</v>
      </c>
      <c r="W8602">
        <v>0.94541066367716797</v>
      </c>
      <c r="X8602">
        <v>0.95159051474143896</v>
      </c>
      <c r="Y8602">
        <v>5.2620533190017103E-2</v>
      </c>
      <c r="Z8602">
        <v>0.65379035313853895</v>
      </c>
      <c r="AA8602">
        <v>0.84521697243271998</v>
      </c>
      <c r="AB8602">
        <v>-1.1160985803197101</v>
      </c>
      <c r="AC8602">
        <v>0.71753805159658501</v>
      </c>
      <c r="AD8602">
        <v>0.87989882095915395</v>
      </c>
      <c r="AE8602">
        <v>-0.94737935726746503</v>
      </c>
      <c r="AF8602">
        <v>0.64997455747578503</v>
      </c>
      <c r="AG8602">
        <v>0.80674443595273604</v>
      </c>
      <c r="AH8602">
        <v>0.77698601236811604</v>
      </c>
      <c r="AI8602">
        <v>0.59609816080359102</v>
      </c>
      <c r="AJ8602">
        <v>0.78121606160956403</v>
      </c>
      <c r="AK8602">
        <v>0.92137590605861597</v>
      </c>
    </row>
    <row r="8603" spans="1:37" x14ac:dyDescent="0.2">
      <c r="A8603" t="s">
        <v>28519</v>
      </c>
      <c r="B8603">
        <v>18711812</v>
      </c>
      <c r="C8603">
        <v>18711992</v>
      </c>
      <c r="D8603">
        <v>181</v>
      </c>
      <c r="E8603" t="s">
        <v>28588</v>
      </c>
      <c r="F8603">
        <v>1</v>
      </c>
      <c r="G8603" t="s">
        <v>28589</v>
      </c>
      <c r="H8603" t="s">
        <v>36865</v>
      </c>
      <c r="I8603">
        <v>9</v>
      </c>
      <c r="J8603">
        <v>18706641</v>
      </c>
      <c r="K8603">
        <v>18910947</v>
      </c>
      <c r="L8603">
        <v>204307</v>
      </c>
      <c r="M8603">
        <v>1</v>
      </c>
      <c r="N8603">
        <v>92949</v>
      </c>
      <c r="O8603" t="s">
        <v>28590</v>
      </c>
      <c r="P8603">
        <v>5171</v>
      </c>
      <c r="Q8603" t="s">
        <v>28591</v>
      </c>
      <c r="R8603" t="s">
        <v>28592</v>
      </c>
      <c r="S8603" t="s">
        <v>36866</v>
      </c>
      <c r="T8603">
        <v>0.32911398597860803</v>
      </c>
      <c r="U8603">
        <v>0.603102917160658</v>
      </c>
      <c r="V8603">
        <v>22.1883613066612</v>
      </c>
      <c r="W8603">
        <v>0.29261482077562401</v>
      </c>
      <c r="X8603">
        <v>0.704072456322962</v>
      </c>
      <c r="Y8603">
        <v>22.262361873011699</v>
      </c>
      <c r="Z8603">
        <v>0.306975110376564</v>
      </c>
      <c r="AA8603">
        <v>0.72610664078822296</v>
      </c>
      <c r="AB8603">
        <v>23.240566298520601</v>
      </c>
      <c r="AC8603">
        <v>0.27780950890804001</v>
      </c>
      <c r="AD8603">
        <v>0.68253123924728298</v>
      </c>
      <c r="AE8603">
        <v>23.278041000206699</v>
      </c>
      <c r="AF8603">
        <v>0.64997455747578503</v>
      </c>
      <c r="AG8603">
        <v>0.80674443595273604</v>
      </c>
      <c r="AH8603">
        <v>-0.60583045332593299</v>
      </c>
      <c r="AI8603">
        <v>0.59609816080359102</v>
      </c>
      <c r="AJ8603">
        <v>0.78121606160956403</v>
      </c>
      <c r="AK8603">
        <v>-0.46144056900164698</v>
      </c>
    </row>
    <row r="8604" spans="1:37" x14ac:dyDescent="0.2">
      <c r="A8604" t="s">
        <v>28519</v>
      </c>
      <c r="B8604">
        <v>18711992</v>
      </c>
      <c r="C8604">
        <v>18712172</v>
      </c>
      <c r="D8604">
        <v>181</v>
      </c>
      <c r="E8604" t="s">
        <v>28593</v>
      </c>
      <c r="F8604">
        <v>2</v>
      </c>
      <c r="G8604" t="s">
        <v>28594</v>
      </c>
      <c r="H8604" t="s">
        <v>36865</v>
      </c>
      <c r="I8604">
        <v>9</v>
      </c>
      <c r="J8604">
        <v>18706641</v>
      </c>
      <c r="K8604">
        <v>18910947</v>
      </c>
      <c r="L8604">
        <v>204307</v>
      </c>
      <c r="M8604">
        <v>1</v>
      </c>
      <c r="N8604">
        <v>92949</v>
      </c>
      <c r="O8604" t="s">
        <v>28590</v>
      </c>
      <c r="P8604">
        <v>5351</v>
      </c>
      <c r="Q8604" t="s">
        <v>28591</v>
      </c>
      <c r="R8604" t="s">
        <v>28592</v>
      </c>
      <c r="S8604" t="s">
        <v>36866</v>
      </c>
      <c r="T8604">
        <v>0.32911398597860803</v>
      </c>
      <c r="U8604">
        <v>0.603102917160658</v>
      </c>
      <c r="V8604">
        <v>22.1883613066612</v>
      </c>
      <c r="W8604">
        <v>0.29261482077562401</v>
      </c>
      <c r="X8604">
        <v>0.704072456322962</v>
      </c>
      <c r="Y8604">
        <v>22.262361873011699</v>
      </c>
      <c r="Z8604">
        <v>0.306975110376564</v>
      </c>
      <c r="AA8604">
        <v>0.72610664078822296</v>
      </c>
      <c r="AB8604">
        <v>23.240566298520601</v>
      </c>
      <c r="AC8604">
        <v>0.27780950890804001</v>
      </c>
      <c r="AD8604">
        <v>0.68253123924728298</v>
      </c>
      <c r="AE8604">
        <v>23.278041000206699</v>
      </c>
      <c r="AF8604">
        <v>0.64997455747578503</v>
      </c>
      <c r="AG8604">
        <v>0.80674443595273604</v>
      </c>
      <c r="AH8604">
        <v>-0.60583045332593299</v>
      </c>
      <c r="AI8604">
        <v>0.59609816080359102</v>
      </c>
      <c r="AJ8604">
        <v>0.78121606160956403</v>
      </c>
      <c r="AK8604">
        <v>-0.46144056900164698</v>
      </c>
    </row>
    <row r="8605" spans="1:37" x14ac:dyDescent="0.2">
      <c r="A8605" t="s">
        <v>28519</v>
      </c>
      <c r="B8605">
        <v>20089473</v>
      </c>
      <c r="C8605">
        <v>20089590</v>
      </c>
      <c r="D8605">
        <v>118</v>
      </c>
      <c r="E8605" t="s">
        <v>28595</v>
      </c>
      <c r="F8605">
        <v>0</v>
      </c>
      <c r="G8605" t="s">
        <v>28596</v>
      </c>
      <c r="H8605" t="s">
        <v>31000</v>
      </c>
      <c r="I8605">
        <v>9</v>
      </c>
      <c r="J8605">
        <v>20346293</v>
      </c>
      <c r="K8605">
        <v>20363569</v>
      </c>
      <c r="L8605">
        <v>17277</v>
      </c>
      <c r="M8605">
        <v>2</v>
      </c>
      <c r="N8605">
        <v>4300</v>
      </c>
      <c r="O8605" t="s">
        <v>28597</v>
      </c>
      <c r="P8605">
        <v>273979</v>
      </c>
      <c r="Q8605" t="s">
        <v>28598</v>
      </c>
      <c r="R8605" t="s">
        <v>28599</v>
      </c>
      <c r="S8605" t="s">
        <v>36867</v>
      </c>
      <c r="T8605" t="s">
        <v>40</v>
      </c>
      <c r="U8605" t="s">
        <v>40</v>
      </c>
      <c r="V8605">
        <v>0</v>
      </c>
      <c r="W8605">
        <v>0.29261482077562401</v>
      </c>
      <c r="X8605">
        <v>0.704072456322962</v>
      </c>
      <c r="Y8605">
        <v>23.850562525943801</v>
      </c>
      <c r="Z8605">
        <v>0.306975110376564</v>
      </c>
      <c r="AA8605">
        <v>0.72610664078822296</v>
      </c>
      <c r="AB8605">
        <v>23.3736238581624</v>
      </c>
      <c r="AC8605">
        <v>0.27780950890804001</v>
      </c>
      <c r="AD8605">
        <v>0.68253123924728298</v>
      </c>
      <c r="AE8605">
        <v>23.4110985601774</v>
      </c>
      <c r="AF8605">
        <v>0.32549523997010099</v>
      </c>
      <c r="AG8605">
        <v>0.70473078222419605</v>
      </c>
      <c r="AH8605">
        <v>-23.337097985541</v>
      </c>
      <c r="AI8605">
        <v>0.56157887380500204</v>
      </c>
      <c r="AJ8605">
        <v>0.78121606160956403</v>
      </c>
      <c r="AK8605">
        <v>2.2189459145994999</v>
      </c>
    </row>
    <row r="8606" spans="1:37" x14ac:dyDescent="0.2">
      <c r="A8606" t="s">
        <v>28519</v>
      </c>
      <c r="B8606">
        <v>20089810</v>
      </c>
      <c r="C8606">
        <v>20089952</v>
      </c>
      <c r="D8606">
        <v>143</v>
      </c>
      <c r="E8606" t="s">
        <v>28600</v>
      </c>
      <c r="F8606">
        <v>1</v>
      </c>
      <c r="G8606" t="s">
        <v>28601</v>
      </c>
      <c r="H8606" t="s">
        <v>31000</v>
      </c>
      <c r="I8606">
        <v>9</v>
      </c>
      <c r="J8606">
        <v>20346293</v>
      </c>
      <c r="K8606">
        <v>20363569</v>
      </c>
      <c r="L8606">
        <v>17277</v>
      </c>
      <c r="M8606">
        <v>2</v>
      </c>
      <c r="N8606">
        <v>4300</v>
      </c>
      <c r="O8606" t="s">
        <v>28597</v>
      </c>
      <c r="P8606">
        <v>273617</v>
      </c>
      <c r="Q8606" t="s">
        <v>28598</v>
      </c>
      <c r="R8606" t="s">
        <v>28599</v>
      </c>
      <c r="S8606" t="s">
        <v>36867</v>
      </c>
      <c r="T8606" t="s">
        <v>40</v>
      </c>
      <c r="U8606" t="s">
        <v>40</v>
      </c>
      <c r="V8606">
        <v>0</v>
      </c>
      <c r="W8606">
        <v>0.29261482077562401</v>
      </c>
      <c r="X8606">
        <v>0.704072456322962</v>
      </c>
      <c r="Y8606">
        <v>23.850562525943801</v>
      </c>
      <c r="Z8606">
        <v>0.306975110376564</v>
      </c>
      <c r="AA8606">
        <v>0.72610664078822296</v>
      </c>
      <c r="AB8606">
        <v>23.3736238581624</v>
      </c>
      <c r="AC8606">
        <v>0.27780950890804001</v>
      </c>
      <c r="AD8606">
        <v>0.68253123924728298</v>
      </c>
      <c r="AE8606">
        <v>23.4110985601774</v>
      </c>
      <c r="AF8606">
        <v>0.32549523997010099</v>
      </c>
      <c r="AG8606">
        <v>0.70473078222419605</v>
      </c>
      <c r="AH8606">
        <v>-23.337097985541</v>
      </c>
      <c r="AI8606">
        <v>0.56157887380500204</v>
      </c>
      <c r="AJ8606">
        <v>0.78121606160956403</v>
      </c>
      <c r="AK8606">
        <v>2.2189459145994999</v>
      </c>
    </row>
    <row r="8607" spans="1:37" x14ac:dyDescent="0.2">
      <c r="A8607" t="s">
        <v>28519</v>
      </c>
      <c r="B8607">
        <v>20445350</v>
      </c>
      <c r="C8607">
        <v>20445498</v>
      </c>
      <c r="D8607">
        <v>149</v>
      </c>
      <c r="E8607" t="s">
        <v>28602</v>
      </c>
      <c r="F8607">
        <v>0</v>
      </c>
      <c r="G8607" t="s">
        <v>28603</v>
      </c>
      <c r="H8607" t="s">
        <v>36868</v>
      </c>
      <c r="I8607">
        <v>9</v>
      </c>
      <c r="J8607">
        <v>20360742</v>
      </c>
      <c r="K8607">
        <v>20411962</v>
      </c>
      <c r="L8607">
        <v>51221</v>
      </c>
      <c r="M8607">
        <v>2</v>
      </c>
      <c r="N8607">
        <v>4300</v>
      </c>
      <c r="O8607" t="s">
        <v>28604</v>
      </c>
      <c r="P8607">
        <v>-33388</v>
      </c>
      <c r="Q8607" t="s">
        <v>28598</v>
      </c>
      <c r="R8607" t="s">
        <v>28599</v>
      </c>
      <c r="S8607" t="s">
        <v>36867</v>
      </c>
      <c r="T8607">
        <v>0.35907070171102001</v>
      </c>
      <c r="U8607">
        <v>0.61112754888440801</v>
      </c>
      <c r="V8607">
        <v>1.0883075090390699</v>
      </c>
      <c r="W8607">
        <v>0.271520226211247</v>
      </c>
      <c r="X8607">
        <v>0.704072456322962</v>
      </c>
      <c r="Y8607">
        <v>0.91398379806602004</v>
      </c>
      <c r="Z8607">
        <v>0.42668152568437401</v>
      </c>
      <c r="AA8607">
        <v>0.84435025072159198</v>
      </c>
      <c r="AB8607">
        <v>0.72297469575187401</v>
      </c>
      <c r="AC8607">
        <v>0.26051773323211502</v>
      </c>
      <c r="AD8607">
        <v>0.68253123924728298</v>
      </c>
      <c r="AE8607">
        <v>0.63026045649183404</v>
      </c>
      <c r="AF8607">
        <v>0.40360496592997103</v>
      </c>
      <c r="AG8607">
        <v>0.80674443595273604</v>
      </c>
      <c r="AH8607">
        <v>0.98908628848355695</v>
      </c>
      <c r="AI8607">
        <v>0.38124819680148098</v>
      </c>
      <c r="AJ8607">
        <v>0.78121606160956403</v>
      </c>
      <c r="AK8607">
        <v>0.78219048182801199</v>
      </c>
    </row>
    <row r="8608" spans="1:37" x14ac:dyDescent="0.2">
      <c r="A8608" t="s">
        <v>28519</v>
      </c>
      <c r="B8608">
        <v>20684049</v>
      </c>
      <c r="C8608">
        <v>20684210</v>
      </c>
      <c r="D8608">
        <v>162</v>
      </c>
      <c r="E8608" t="s">
        <v>28605</v>
      </c>
      <c r="F8608">
        <v>23</v>
      </c>
      <c r="G8608" t="s">
        <v>28606</v>
      </c>
      <c r="H8608" t="s">
        <v>30987</v>
      </c>
      <c r="I8608">
        <v>9</v>
      </c>
      <c r="J8608">
        <v>20684259</v>
      </c>
      <c r="K8608">
        <v>20995950</v>
      </c>
      <c r="L8608">
        <v>311692</v>
      </c>
      <c r="M8608">
        <v>1</v>
      </c>
      <c r="N8608">
        <v>54914</v>
      </c>
      <c r="O8608" t="s">
        <v>28607</v>
      </c>
      <c r="P8608">
        <v>-49</v>
      </c>
      <c r="Q8608" t="s">
        <v>28608</v>
      </c>
      <c r="R8608" t="s">
        <v>28609</v>
      </c>
      <c r="S8608" t="s">
        <v>28610</v>
      </c>
      <c r="T8608">
        <v>0.38451713107202101</v>
      </c>
      <c r="U8608">
        <v>0.64228493218500304</v>
      </c>
      <c r="V8608">
        <v>-3.5653579156425899</v>
      </c>
      <c r="W8608">
        <v>0.22514765698160699</v>
      </c>
      <c r="X8608">
        <v>0.704072456322962</v>
      </c>
      <c r="Y8608">
        <v>-4.0643827050999102</v>
      </c>
      <c r="Z8608">
        <v>0.30014866356287201</v>
      </c>
      <c r="AA8608">
        <v>0.72610664078822296</v>
      </c>
      <c r="AB8608">
        <v>-2.1594407063399701</v>
      </c>
      <c r="AC8608">
        <v>0.45427161340049899</v>
      </c>
      <c r="AD8608">
        <v>0.82872126865393902</v>
      </c>
      <c r="AE8608">
        <v>-0.71438394963609197</v>
      </c>
      <c r="AF8608">
        <v>0.55040103932088003</v>
      </c>
      <c r="AG8608">
        <v>0.80674443595273604</v>
      </c>
      <c r="AH8608">
        <v>-3.0528652966086298</v>
      </c>
      <c r="AI8608">
        <v>0.217040799740359</v>
      </c>
      <c r="AJ8608">
        <v>0.78121606160956403</v>
      </c>
      <c r="AK8608">
        <v>-4.1646879797118697</v>
      </c>
    </row>
    <row r="8609" spans="1:37" x14ac:dyDescent="0.2">
      <c r="A8609" t="s">
        <v>28519</v>
      </c>
      <c r="B8609">
        <v>20909042</v>
      </c>
      <c r="C8609">
        <v>20909269</v>
      </c>
      <c r="D8609">
        <v>228</v>
      </c>
      <c r="E8609" t="s">
        <v>28611</v>
      </c>
      <c r="F8609">
        <v>0</v>
      </c>
      <c r="G8609" t="s">
        <v>28612</v>
      </c>
      <c r="H8609" t="s">
        <v>36869</v>
      </c>
      <c r="I8609">
        <v>9</v>
      </c>
      <c r="J8609">
        <v>20896971</v>
      </c>
      <c r="K8609">
        <v>20912908</v>
      </c>
      <c r="L8609">
        <v>15938</v>
      </c>
      <c r="M8609">
        <v>1</v>
      </c>
      <c r="N8609">
        <v>54914</v>
      </c>
      <c r="O8609" t="s">
        <v>28613</v>
      </c>
      <c r="P8609">
        <v>12071</v>
      </c>
      <c r="Q8609" t="s">
        <v>28608</v>
      </c>
      <c r="R8609" t="s">
        <v>28609</v>
      </c>
      <c r="S8609" t="s">
        <v>28610</v>
      </c>
      <c r="T8609">
        <v>0.35387198439864398</v>
      </c>
      <c r="U8609">
        <v>0.603102917160658</v>
      </c>
      <c r="V8609">
        <v>-23.6842138411184</v>
      </c>
      <c r="W8609">
        <v>0.94541066367716797</v>
      </c>
      <c r="X8609">
        <v>0.95159051474143896</v>
      </c>
      <c r="Y8609">
        <v>-0.70240669671378397</v>
      </c>
      <c r="Z8609">
        <v>0.65379035313853895</v>
      </c>
      <c r="AA8609">
        <v>0.84521697243271998</v>
      </c>
      <c r="AB8609">
        <v>-1.8711257244252499</v>
      </c>
      <c r="AC8609">
        <v>0.71753805159658501</v>
      </c>
      <c r="AD8609">
        <v>0.87989882095915395</v>
      </c>
      <c r="AE8609">
        <v>-1.7024065059614999</v>
      </c>
      <c r="AF8609">
        <v>0.32549523997010099</v>
      </c>
      <c r="AG8609">
        <v>0.70473078222419605</v>
      </c>
      <c r="AH8609">
        <v>-23.346922492588401</v>
      </c>
      <c r="AI8609">
        <v>0.59609816080359102</v>
      </c>
      <c r="AJ8609">
        <v>0.78121606160956403</v>
      </c>
      <c r="AK8609">
        <v>0.16634867316902099</v>
      </c>
    </row>
    <row r="8610" spans="1:37" x14ac:dyDescent="0.2">
      <c r="A8610" t="s">
        <v>28519</v>
      </c>
      <c r="B8610">
        <v>21959380</v>
      </c>
      <c r="C8610">
        <v>21959526</v>
      </c>
      <c r="D8610">
        <v>147</v>
      </c>
      <c r="E8610" t="s">
        <v>28614</v>
      </c>
      <c r="F8610">
        <v>11</v>
      </c>
      <c r="G8610" t="s">
        <v>28615</v>
      </c>
      <c r="H8610" t="s">
        <v>36870</v>
      </c>
      <c r="I8610">
        <v>9</v>
      </c>
      <c r="J8610">
        <v>21966929</v>
      </c>
      <c r="K8610">
        <v>21967751</v>
      </c>
      <c r="L8610">
        <v>823</v>
      </c>
      <c r="M8610">
        <v>1</v>
      </c>
      <c r="N8610">
        <v>51198</v>
      </c>
      <c r="O8610" t="s">
        <v>28616</v>
      </c>
      <c r="P8610">
        <v>-7403</v>
      </c>
      <c r="Q8610" t="s">
        <v>40</v>
      </c>
      <c r="R8610" t="s">
        <v>28617</v>
      </c>
      <c r="S8610" t="s">
        <v>36871</v>
      </c>
      <c r="T8610">
        <v>0.323300140219206</v>
      </c>
      <c r="U8610">
        <v>0.603102917160658</v>
      </c>
      <c r="V8610">
        <v>-3.1438819450577702</v>
      </c>
      <c r="W8610">
        <v>0.428214032775322</v>
      </c>
      <c r="X8610">
        <v>0.73460997439807996</v>
      </c>
      <c r="Y8610">
        <v>3.9669414014418098</v>
      </c>
      <c r="Z8610">
        <v>8.5374905317322697E-2</v>
      </c>
      <c r="AA8610">
        <v>0.72610664078822296</v>
      </c>
      <c r="AB8610">
        <v>-4.1073556276101302</v>
      </c>
      <c r="AC8610">
        <v>0.56718065613419599</v>
      </c>
      <c r="AD8610">
        <v>0.87989882095915395</v>
      </c>
      <c r="AE8610">
        <v>3.1619864197209</v>
      </c>
      <c r="AF8610">
        <v>0.71688106396828499</v>
      </c>
      <c r="AG8610">
        <v>0.85584456000972498</v>
      </c>
      <c r="AH8610">
        <v>-2.2142713205114202</v>
      </c>
      <c r="AI8610">
        <v>0.393720794027765</v>
      </c>
      <c r="AJ8610">
        <v>0.78121606160956403</v>
      </c>
      <c r="AK8610">
        <v>3.3146445510073499</v>
      </c>
    </row>
    <row r="8611" spans="1:37" x14ac:dyDescent="0.2">
      <c r="A8611" t="s">
        <v>28519</v>
      </c>
      <c r="B8611">
        <v>21959526</v>
      </c>
      <c r="C8611">
        <v>21959672</v>
      </c>
      <c r="D8611">
        <v>147</v>
      </c>
      <c r="E8611" t="s">
        <v>28618</v>
      </c>
      <c r="F8611">
        <v>11</v>
      </c>
      <c r="G8611" t="s">
        <v>28619</v>
      </c>
      <c r="H8611" t="s">
        <v>36870</v>
      </c>
      <c r="I8611">
        <v>9</v>
      </c>
      <c r="J8611">
        <v>21966929</v>
      </c>
      <c r="K8611">
        <v>21967751</v>
      </c>
      <c r="L8611">
        <v>823</v>
      </c>
      <c r="M8611">
        <v>1</v>
      </c>
      <c r="N8611">
        <v>51198</v>
      </c>
      <c r="O8611" t="s">
        <v>28616</v>
      </c>
      <c r="P8611">
        <v>-7257</v>
      </c>
      <c r="Q8611" t="s">
        <v>40</v>
      </c>
      <c r="R8611" t="s">
        <v>28617</v>
      </c>
      <c r="S8611" t="s">
        <v>36871</v>
      </c>
      <c r="T8611">
        <v>0.323300140219206</v>
      </c>
      <c r="U8611">
        <v>0.603102917160658</v>
      </c>
      <c r="V8611">
        <v>-3.1438819450577702</v>
      </c>
      <c r="W8611">
        <v>0.428214032775322</v>
      </c>
      <c r="X8611">
        <v>0.73460997439807996</v>
      </c>
      <c r="Y8611">
        <v>3.9669414014418098</v>
      </c>
      <c r="Z8611">
        <v>8.5374905317322697E-2</v>
      </c>
      <c r="AA8611">
        <v>0.72610664078822296</v>
      </c>
      <c r="AB8611">
        <v>-4.1073556276101302</v>
      </c>
      <c r="AC8611">
        <v>0.56718065613419599</v>
      </c>
      <c r="AD8611">
        <v>0.87989882095915395</v>
      </c>
      <c r="AE8611">
        <v>3.1619864197209</v>
      </c>
      <c r="AF8611">
        <v>0.71688106396828499</v>
      </c>
      <c r="AG8611">
        <v>0.85584456000972498</v>
      </c>
      <c r="AH8611">
        <v>-2.2142713205114202</v>
      </c>
      <c r="AI8611">
        <v>0.393720794027765</v>
      </c>
      <c r="AJ8611">
        <v>0.78121606160956403</v>
      </c>
      <c r="AK8611">
        <v>3.3146445510073499</v>
      </c>
    </row>
    <row r="8612" spans="1:37" x14ac:dyDescent="0.2">
      <c r="A8612" t="s">
        <v>28519</v>
      </c>
      <c r="B8612">
        <v>21959672</v>
      </c>
      <c r="C8612">
        <v>21959818</v>
      </c>
      <c r="D8612">
        <v>147</v>
      </c>
      <c r="E8612" t="s">
        <v>28620</v>
      </c>
      <c r="F8612">
        <v>3</v>
      </c>
      <c r="G8612" t="s">
        <v>28621</v>
      </c>
      <c r="H8612" t="s">
        <v>36870</v>
      </c>
      <c r="I8612">
        <v>9</v>
      </c>
      <c r="J8612">
        <v>21966929</v>
      </c>
      <c r="K8612">
        <v>21967751</v>
      </c>
      <c r="L8612">
        <v>823</v>
      </c>
      <c r="M8612">
        <v>1</v>
      </c>
      <c r="N8612">
        <v>51198</v>
      </c>
      <c r="O8612" t="s">
        <v>28616</v>
      </c>
      <c r="P8612">
        <v>-7111</v>
      </c>
      <c r="Q8612" t="s">
        <v>40</v>
      </c>
      <c r="R8612" t="s">
        <v>28617</v>
      </c>
      <c r="S8612" t="s">
        <v>36871</v>
      </c>
      <c r="T8612">
        <v>0.323300140219206</v>
      </c>
      <c r="U8612">
        <v>0.603102917160658</v>
      </c>
      <c r="V8612">
        <v>-3.1438819450577702</v>
      </c>
      <c r="W8612">
        <v>0.428214032775322</v>
      </c>
      <c r="X8612">
        <v>0.73460997439807996</v>
      </c>
      <c r="Y8612">
        <v>3.9669414014418098</v>
      </c>
      <c r="Z8612">
        <v>8.5374905317322697E-2</v>
      </c>
      <c r="AA8612">
        <v>0.72610664078822296</v>
      </c>
      <c r="AB8612">
        <v>-4.1073556276101302</v>
      </c>
      <c r="AC8612">
        <v>0.56718065613419599</v>
      </c>
      <c r="AD8612">
        <v>0.87989882095915395</v>
      </c>
      <c r="AE8612">
        <v>3.1619864197209</v>
      </c>
      <c r="AF8612">
        <v>0.71688106396828499</v>
      </c>
      <c r="AG8612">
        <v>0.85584456000972498</v>
      </c>
      <c r="AH8612">
        <v>-2.2142713205114202</v>
      </c>
      <c r="AI8612">
        <v>0.393720794027765</v>
      </c>
      <c r="AJ8612">
        <v>0.78121606160956403</v>
      </c>
      <c r="AK8612">
        <v>3.3146445510073499</v>
      </c>
    </row>
    <row r="8613" spans="1:37" x14ac:dyDescent="0.2">
      <c r="A8613" t="s">
        <v>28519</v>
      </c>
      <c r="B8613">
        <v>22353923</v>
      </c>
      <c r="C8613">
        <v>22354098</v>
      </c>
      <c r="D8613">
        <v>176</v>
      </c>
      <c r="E8613" t="s">
        <v>28622</v>
      </c>
      <c r="F8613">
        <v>2</v>
      </c>
      <c r="G8613" t="s">
        <v>28623</v>
      </c>
      <c r="H8613" t="s">
        <v>31000</v>
      </c>
      <c r="I8613">
        <v>9</v>
      </c>
      <c r="J8613">
        <v>22446824</v>
      </c>
      <c r="K8613">
        <v>22455740</v>
      </c>
      <c r="L8613">
        <v>8917</v>
      </c>
      <c r="M8613">
        <v>1</v>
      </c>
      <c r="N8613">
        <v>63951</v>
      </c>
      <c r="O8613" t="s">
        <v>28624</v>
      </c>
      <c r="P8613">
        <v>-92726</v>
      </c>
      <c r="Q8613" t="s">
        <v>28625</v>
      </c>
      <c r="R8613" t="s">
        <v>28626</v>
      </c>
      <c r="S8613" t="s">
        <v>36872</v>
      </c>
      <c r="T8613">
        <v>0.35387198439864398</v>
      </c>
      <c r="U8613">
        <v>0.603102917160658</v>
      </c>
      <c r="V8613">
        <v>-20.386831814928499</v>
      </c>
      <c r="W8613">
        <v>0.29261482077562401</v>
      </c>
      <c r="X8613">
        <v>0.704072456322962</v>
      </c>
      <c r="Y8613">
        <v>22.5365276434555</v>
      </c>
      <c r="Z8613">
        <v>0.184235113180511</v>
      </c>
      <c r="AA8613">
        <v>0.72610664078822296</v>
      </c>
      <c r="AB8613">
        <v>-20.386831814928499</v>
      </c>
      <c r="AC8613">
        <v>0.27780950890804001</v>
      </c>
      <c r="AD8613">
        <v>0.68253123924728298</v>
      </c>
      <c r="AE8613">
        <v>21.857396094493499</v>
      </c>
      <c r="AF8613">
        <v>0.501741946288212</v>
      </c>
      <c r="AG8613">
        <v>0.80674443595273604</v>
      </c>
      <c r="AH8613">
        <v>-19.457222094872201</v>
      </c>
      <c r="AI8613">
        <v>0.56157887380500204</v>
      </c>
      <c r="AJ8613">
        <v>0.78121606160956403</v>
      </c>
      <c r="AK8613">
        <v>3.14969477625869</v>
      </c>
    </row>
    <row r="8614" spans="1:37" x14ac:dyDescent="0.2">
      <c r="A8614" t="s">
        <v>28519</v>
      </c>
      <c r="B8614">
        <v>22354098</v>
      </c>
      <c r="C8614">
        <v>22354273</v>
      </c>
      <c r="D8614">
        <v>176</v>
      </c>
      <c r="E8614" t="s">
        <v>28627</v>
      </c>
      <c r="F8614">
        <v>2</v>
      </c>
      <c r="G8614" t="s">
        <v>28628</v>
      </c>
      <c r="H8614" t="s">
        <v>31000</v>
      </c>
      <c r="I8614">
        <v>9</v>
      </c>
      <c r="J8614">
        <v>22446824</v>
      </c>
      <c r="K8614">
        <v>22455740</v>
      </c>
      <c r="L8614">
        <v>8917</v>
      </c>
      <c r="M8614">
        <v>1</v>
      </c>
      <c r="N8614">
        <v>63951</v>
      </c>
      <c r="O8614" t="s">
        <v>28624</v>
      </c>
      <c r="P8614">
        <v>-92551</v>
      </c>
      <c r="Q8614" t="s">
        <v>28625</v>
      </c>
      <c r="R8614" t="s">
        <v>28626</v>
      </c>
      <c r="S8614" t="s">
        <v>36872</v>
      </c>
      <c r="T8614">
        <v>0.35387198439864398</v>
      </c>
      <c r="U8614">
        <v>0.603102917160658</v>
      </c>
      <c r="V8614">
        <v>-20.386831814928499</v>
      </c>
      <c r="W8614">
        <v>0.29261482077562401</v>
      </c>
      <c r="X8614">
        <v>0.704072456322962</v>
      </c>
      <c r="Y8614">
        <v>22.5365276434555</v>
      </c>
      <c r="Z8614">
        <v>0.184235113180511</v>
      </c>
      <c r="AA8614">
        <v>0.72610664078822296</v>
      </c>
      <c r="AB8614">
        <v>-20.386831814928499</v>
      </c>
      <c r="AC8614">
        <v>0.27780950890804001</v>
      </c>
      <c r="AD8614">
        <v>0.68253123924728298</v>
      </c>
      <c r="AE8614">
        <v>21.857396094493499</v>
      </c>
      <c r="AF8614">
        <v>0.501741946288212</v>
      </c>
      <c r="AG8614">
        <v>0.80674443595273604</v>
      </c>
      <c r="AH8614">
        <v>-19.457222094872201</v>
      </c>
      <c r="AI8614">
        <v>0.56157887380500204</v>
      </c>
      <c r="AJ8614">
        <v>0.78121606160956403</v>
      </c>
      <c r="AK8614">
        <v>3.14969477625869</v>
      </c>
    </row>
    <row r="8615" spans="1:37" x14ac:dyDescent="0.2">
      <c r="A8615" t="s">
        <v>28519</v>
      </c>
      <c r="B8615">
        <v>23524827</v>
      </c>
      <c r="C8615">
        <v>23525107</v>
      </c>
      <c r="D8615">
        <v>281</v>
      </c>
      <c r="E8615" t="s">
        <v>28629</v>
      </c>
      <c r="F8615">
        <v>2</v>
      </c>
      <c r="G8615" t="s">
        <v>28630</v>
      </c>
      <c r="H8615" t="s">
        <v>36873</v>
      </c>
      <c r="I8615">
        <v>9</v>
      </c>
      <c r="J8615">
        <v>22703516</v>
      </c>
      <c r="K8615">
        <v>23438700</v>
      </c>
      <c r="L8615">
        <v>735185</v>
      </c>
      <c r="M8615">
        <v>2</v>
      </c>
      <c r="N8615">
        <v>107987054</v>
      </c>
      <c r="O8615" t="s">
        <v>28631</v>
      </c>
      <c r="P8615">
        <v>-86127</v>
      </c>
      <c r="Q8615" t="s">
        <v>40</v>
      </c>
      <c r="R8615" t="s">
        <v>28632</v>
      </c>
      <c r="S8615" t="s">
        <v>36874</v>
      </c>
      <c r="T8615">
        <v>0.152084254673993</v>
      </c>
      <c r="U8615">
        <v>0.603102917160658</v>
      </c>
      <c r="V8615">
        <v>24.340849503392199</v>
      </c>
      <c r="W8615">
        <v>0.89107655920673101</v>
      </c>
      <c r="X8615">
        <v>0.95159051474143896</v>
      </c>
      <c r="Y8615">
        <v>0.36352649286740801</v>
      </c>
      <c r="Z8615">
        <v>0.306975110376564</v>
      </c>
      <c r="AA8615">
        <v>0.72610664078822296</v>
      </c>
      <c r="AB8615">
        <v>23.377375443919099</v>
      </c>
      <c r="AC8615">
        <v>0.75388744886274095</v>
      </c>
      <c r="AD8615">
        <v>0.87989882095915395</v>
      </c>
      <c r="AE8615">
        <v>-0.636473381941144</v>
      </c>
      <c r="AF8615">
        <v>4.6407610929182198E-2</v>
      </c>
      <c r="AG8615">
        <v>0.476038960109122</v>
      </c>
      <c r="AH8615">
        <v>24.340849503392199</v>
      </c>
      <c r="AI8615">
        <v>0.56157887380500204</v>
      </c>
      <c r="AJ8615">
        <v>0.78121606160956403</v>
      </c>
      <c r="AK8615">
        <v>1.2322818265336599</v>
      </c>
    </row>
    <row r="8616" spans="1:37" x14ac:dyDescent="0.2">
      <c r="A8616" t="s">
        <v>28519</v>
      </c>
      <c r="B8616">
        <v>23537925</v>
      </c>
      <c r="C8616">
        <v>23538070</v>
      </c>
      <c r="D8616">
        <v>146</v>
      </c>
      <c r="E8616" t="s">
        <v>28633</v>
      </c>
      <c r="F8616">
        <v>2</v>
      </c>
      <c r="G8616" t="s">
        <v>28634</v>
      </c>
      <c r="H8616" t="s">
        <v>36875</v>
      </c>
      <c r="I8616">
        <v>9</v>
      </c>
      <c r="J8616">
        <v>22703516</v>
      </c>
      <c r="K8616">
        <v>23438700</v>
      </c>
      <c r="L8616">
        <v>735185</v>
      </c>
      <c r="M8616">
        <v>2</v>
      </c>
      <c r="N8616">
        <v>107987054</v>
      </c>
      <c r="O8616" t="s">
        <v>28631</v>
      </c>
      <c r="P8616">
        <v>-99225</v>
      </c>
      <c r="Q8616" t="s">
        <v>40</v>
      </c>
      <c r="R8616" t="s">
        <v>28632</v>
      </c>
      <c r="S8616" t="s">
        <v>36874</v>
      </c>
      <c r="T8616">
        <v>0.644035865418358</v>
      </c>
      <c r="U8616">
        <v>0.84904924635754497</v>
      </c>
      <c r="V8616">
        <v>5.50388840701019E-2</v>
      </c>
      <c r="W8616">
        <v>0.29261482077562401</v>
      </c>
      <c r="X8616">
        <v>0.704072456322962</v>
      </c>
      <c r="Y8616">
        <v>25.069716549265301</v>
      </c>
      <c r="Z8616">
        <v>0.53052895265546796</v>
      </c>
      <c r="AA8616">
        <v>0.84521697243271998</v>
      </c>
      <c r="AB8616">
        <v>-0.77742691089676097</v>
      </c>
      <c r="AC8616">
        <v>0.114586611961368</v>
      </c>
      <c r="AD8616">
        <v>0.68253123924728298</v>
      </c>
      <c r="AE8616">
        <v>25.144054611831798</v>
      </c>
      <c r="AF8616">
        <v>0.77173648502780101</v>
      </c>
      <c r="AG8616">
        <v>0.88417364479730298</v>
      </c>
      <c r="AH8616">
        <v>0.85496729869584098</v>
      </c>
      <c r="AI8616">
        <v>0.84178376985732795</v>
      </c>
      <c r="AJ8616">
        <v>0.95896800690842199</v>
      </c>
      <c r="AK8616">
        <v>0.99935720197492495</v>
      </c>
    </row>
    <row r="8617" spans="1:37" x14ac:dyDescent="0.2">
      <c r="A8617" t="s">
        <v>28519</v>
      </c>
      <c r="B8617">
        <v>23538070</v>
      </c>
      <c r="C8617">
        <v>23538215</v>
      </c>
      <c r="D8617">
        <v>146</v>
      </c>
      <c r="E8617" t="s">
        <v>28635</v>
      </c>
      <c r="F8617">
        <v>6</v>
      </c>
      <c r="G8617" t="s">
        <v>28636</v>
      </c>
      <c r="H8617" t="s">
        <v>36875</v>
      </c>
      <c r="I8617">
        <v>9</v>
      </c>
      <c r="J8617">
        <v>22703516</v>
      </c>
      <c r="K8617">
        <v>23438700</v>
      </c>
      <c r="L8617">
        <v>735185</v>
      </c>
      <c r="M8617">
        <v>2</v>
      </c>
      <c r="N8617">
        <v>107987054</v>
      </c>
      <c r="O8617" t="s">
        <v>28631</v>
      </c>
      <c r="P8617">
        <v>-99370</v>
      </c>
      <c r="Q8617" t="s">
        <v>40</v>
      </c>
      <c r="R8617" t="s">
        <v>28632</v>
      </c>
      <c r="S8617" t="s">
        <v>36874</v>
      </c>
      <c r="T8617">
        <v>0.644035865418358</v>
      </c>
      <c r="U8617">
        <v>0.84904924635754497</v>
      </c>
      <c r="V8617">
        <v>9.3618926509213302E-2</v>
      </c>
      <c r="W8617">
        <v>0.29261482077562401</v>
      </c>
      <c r="X8617">
        <v>0.704072456322962</v>
      </c>
      <c r="Y8617">
        <v>25.510289129870401</v>
      </c>
      <c r="Z8617">
        <v>0.53052895265546796</v>
      </c>
      <c r="AA8617">
        <v>0.84521697243271998</v>
      </c>
      <c r="AB8617">
        <v>-0.77218599099195895</v>
      </c>
      <c r="AC8617">
        <v>0.114586611961368</v>
      </c>
      <c r="AD8617">
        <v>0.68253123924728298</v>
      </c>
      <c r="AE8617">
        <v>25.5487749730265</v>
      </c>
      <c r="AF8617">
        <v>0.77173648502780101</v>
      </c>
      <c r="AG8617">
        <v>0.88417364479730298</v>
      </c>
      <c r="AH8617">
        <v>0.92402832586859596</v>
      </c>
      <c r="AI8617">
        <v>0.84178376985732795</v>
      </c>
      <c r="AJ8617">
        <v>0.95896800690842199</v>
      </c>
      <c r="AK8617">
        <v>1.0684182306004799</v>
      </c>
    </row>
    <row r="8618" spans="1:37" x14ac:dyDescent="0.2">
      <c r="A8618" t="s">
        <v>28519</v>
      </c>
      <c r="B8618">
        <v>23538215</v>
      </c>
      <c r="C8618">
        <v>23538360</v>
      </c>
      <c r="D8618">
        <v>146</v>
      </c>
      <c r="E8618" t="s">
        <v>28637</v>
      </c>
      <c r="F8618">
        <v>4</v>
      </c>
      <c r="G8618" t="s">
        <v>28638</v>
      </c>
      <c r="H8618" t="s">
        <v>36875</v>
      </c>
      <c r="I8618">
        <v>9</v>
      </c>
      <c r="J8618">
        <v>22703516</v>
      </c>
      <c r="K8618">
        <v>23438700</v>
      </c>
      <c r="L8618">
        <v>735185</v>
      </c>
      <c r="M8618">
        <v>2</v>
      </c>
      <c r="N8618">
        <v>107987054</v>
      </c>
      <c r="O8618" t="s">
        <v>28631</v>
      </c>
      <c r="P8618">
        <v>-99515</v>
      </c>
      <c r="Q8618" t="s">
        <v>40</v>
      </c>
      <c r="R8618" t="s">
        <v>28632</v>
      </c>
      <c r="S8618" t="s">
        <v>36874</v>
      </c>
      <c r="T8618">
        <v>0.644035865418358</v>
      </c>
      <c r="U8618">
        <v>0.84904924635754497</v>
      </c>
      <c r="V8618">
        <v>9.3618926509213302E-2</v>
      </c>
      <c r="W8618">
        <v>0.29261482077562401</v>
      </c>
      <c r="X8618">
        <v>0.704072456322962</v>
      </c>
      <c r="Y8618">
        <v>25.510289129870401</v>
      </c>
      <c r="Z8618">
        <v>0.53052895265546796</v>
      </c>
      <c r="AA8618">
        <v>0.84521697243271998</v>
      </c>
      <c r="AB8618">
        <v>-0.77218599099195895</v>
      </c>
      <c r="AC8618">
        <v>0.114586611961368</v>
      </c>
      <c r="AD8618">
        <v>0.68253123924728298</v>
      </c>
      <c r="AE8618">
        <v>25.5487749730265</v>
      </c>
      <c r="AF8618">
        <v>0.77173648502780101</v>
      </c>
      <c r="AG8618">
        <v>0.88417364479730298</v>
      </c>
      <c r="AH8618">
        <v>0.92402832586859596</v>
      </c>
      <c r="AI8618">
        <v>0.84178376985732795</v>
      </c>
      <c r="AJ8618">
        <v>0.95896800690842199</v>
      </c>
      <c r="AK8618">
        <v>1.0684182306004799</v>
      </c>
    </row>
    <row r="8619" spans="1:37" x14ac:dyDescent="0.2">
      <c r="A8619" t="s">
        <v>28519</v>
      </c>
      <c r="B8619">
        <v>23747389</v>
      </c>
      <c r="C8619">
        <v>23747529</v>
      </c>
      <c r="D8619">
        <v>141</v>
      </c>
      <c r="E8619" t="s">
        <v>28639</v>
      </c>
      <c r="F8619">
        <v>2</v>
      </c>
      <c r="G8619" t="s">
        <v>28640</v>
      </c>
      <c r="H8619" t="s">
        <v>36876</v>
      </c>
      <c r="I8619">
        <v>9</v>
      </c>
      <c r="J8619">
        <v>23701415</v>
      </c>
      <c r="K8619">
        <v>23735565</v>
      </c>
      <c r="L8619">
        <v>34151</v>
      </c>
      <c r="M8619">
        <v>2</v>
      </c>
      <c r="N8619">
        <v>1993</v>
      </c>
      <c r="O8619" t="s">
        <v>28641</v>
      </c>
      <c r="P8619">
        <v>-11824</v>
      </c>
      <c r="Q8619" t="s">
        <v>28642</v>
      </c>
      <c r="R8619" t="s">
        <v>28643</v>
      </c>
      <c r="S8619" t="s">
        <v>36877</v>
      </c>
      <c r="T8619">
        <v>0.32911398597860803</v>
      </c>
      <c r="U8619">
        <v>0.603102917160658</v>
      </c>
      <c r="V8619">
        <v>22.585807280253501</v>
      </c>
      <c r="W8619">
        <v>0.94541066367716797</v>
      </c>
      <c r="X8619">
        <v>0.95159051474143896</v>
      </c>
      <c r="Y8619">
        <v>-0.45990443402556502</v>
      </c>
      <c r="Z8619">
        <v>0.306975110376564</v>
      </c>
      <c r="AA8619">
        <v>0.72610664078822296</v>
      </c>
      <c r="AB8619">
        <v>23.0364790981005</v>
      </c>
      <c r="AC8619">
        <v>0.71753805159658501</v>
      </c>
      <c r="AD8619">
        <v>0.87989882095915395</v>
      </c>
      <c r="AE8619">
        <v>-1.4599042163084099</v>
      </c>
      <c r="AF8619">
        <v>0.64997455747578503</v>
      </c>
      <c r="AG8619">
        <v>0.80674443595273604</v>
      </c>
      <c r="AH8619">
        <v>0.26446101782442399</v>
      </c>
      <c r="AI8619">
        <v>0.59609816080359102</v>
      </c>
      <c r="AJ8619">
        <v>0.78121606160956403</v>
      </c>
      <c r="AK8619">
        <v>0.40885090193663898</v>
      </c>
    </row>
    <row r="8620" spans="1:37" x14ac:dyDescent="0.2">
      <c r="A8620" t="s">
        <v>28519</v>
      </c>
      <c r="B8620">
        <v>23883777</v>
      </c>
      <c r="C8620">
        <v>23884057</v>
      </c>
      <c r="D8620">
        <v>281</v>
      </c>
      <c r="E8620" t="s">
        <v>28644</v>
      </c>
      <c r="F8620">
        <v>0</v>
      </c>
      <c r="G8620" t="s">
        <v>28645</v>
      </c>
      <c r="H8620" t="s">
        <v>31000</v>
      </c>
      <c r="I8620">
        <v>9</v>
      </c>
      <c r="J8620">
        <v>23826491</v>
      </c>
      <c r="K8620">
        <v>23828877</v>
      </c>
      <c r="L8620">
        <v>2387</v>
      </c>
      <c r="M8620">
        <v>1</v>
      </c>
      <c r="N8620">
        <v>105375992</v>
      </c>
      <c r="O8620" t="s">
        <v>28646</v>
      </c>
      <c r="P8620">
        <v>57286</v>
      </c>
      <c r="Q8620" t="s">
        <v>40</v>
      </c>
      <c r="R8620" t="s">
        <v>28647</v>
      </c>
      <c r="S8620" t="s">
        <v>36878</v>
      </c>
      <c r="T8620" t="s">
        <v>40</v>
      </c>
      <c r="U8620" t="s">
        <v>40</v>
      </c>
      <c r="V8620">
        <v>0</v>
      </c>
      <c r="W8620">
        <v>0.29261482077562401</v>
      </c>
      <c r="X8620">
        <v>0.704072456322962</v>
      </c>
      <c r="Y8620">
        <v>22.528634574120701</v>
      </c>
      <c r="Z8620">
        <v>0.48464167878831399</v>
      </c>
      <c r="AA8620">
        <v>0.84435025072159198</v>
      </c>
      <c r="AB8620">
        <v>21.491160119691799</v>
      </c>
      <c r="AC8620">
        <v>0.45677901822897599</v>
      </c>
      <c r="AD8620">
        <v>0.82872126865393902</v>
      </c>
      <c r="AE8620">
        <v>21.528634812560998</v>
      </c>
      <c r="AF8620">
        <v>0.501741946288212</v>
      </c>
      <c r="AG8620">
        <v>0.80674443595273604</v>
      </c>
      <c r="AH8620">
        <v>-21.454634256216199</v>
      </c>
      <c r="AI8620">
        <v>0.14667288820271701</v>
      </c>
      <c r="AJ8620">
        <v>0.78121606160956403</v>
      </c>
      <c r="AK8620">
        <v>22.528634574120701</v>
      </c>
    </row>
    <row r="8621" spans="1:37" x14ac:dyDescent="0.2">
      <c r="A8621" t="s">
        <v>28519</v>
      </c>
      <c r="B8621">
        <v>24135194</v>
      </c>
      <c r="C8621">
        <v>24135402</v>
      </c>
      <c r="D8621">
        <v>209</v>
      </c>
      <c r="E8621" t="s">
        <v>28648</v>
      </c>
      <c r="F8621">
        <v>15</v>
      </c>
      <c r="G8621" t="s">
        <v>28649</v>
      </c>
      <c r="H8621" t="s">
        <v>31000</v>
      </c>
      <c r="I8621">
        <v>9</v>
      </c>
      <c r="J8621">
        <v>23826491</v>
      </c>
      <c r="K8621">
        <v>23828877</v>
      </c>
      <c r="L8621">
        <v>2387</v>
      </c>
      <c r="M8621">
        <v>1</v>
      </c>
      <c r="N8621">
        <v>105375992</v>
      </c>
      <c r="O8621" t="s">
        <v>28646</v>
      </c>
      <c r="P8621">
        <v>308703</v>
      </c>
      <c r="Q8621" t="s">
        <v>40</v>
      </c>
      <c r="R8621" t="s">
        <v>28647</v>
      </c>
      <c r="S8621" t="s">
        <v>36878</v>
      </c>
      <c r="T8621">
        <v>0.35387198439864398</v>
      </c>
      <c r="U8621">
        <v>0.603102917160658</v>
      </c>
      <c r="V8621">
        <v>-23.113829616553701</v>
      </c>
      <c r="W8621" t="s">
        <v>40</v>
      </c>
      <c r="X8621" t="s">
        <v>40</v>
      </c>
      <c r="Y8621">
        <v>0</v>
      </c>
      <c r="Z8621">
        <v>0.184235113180511</v>
      </c>
      <c r="AA8621">
        <v>0.72610664078822296</v>
      </c>
      <c r="AB8621">
        <v>-23.113829616553701</v>
      </c>
      <c r="AC8621">
        <v>0.45677901822897599</v>
      </c>
      <c r="AD8621">
        <v>0.82872126865393902</v>
      </c>
      <c r="AE8621">
        <v>22.258219654550299</v>
      </c>
      <c r="AF8621">
        <v>0.501741946288212</v>
      </c>
      <c r="AG8621">
        <v>0.80674443595273604</v>
      </c>
      <c r="AH8621">
        <v>-22.184219088243101</v>
      </c>
      <c r="AI8621">
        <v>0.52399907623471598</v>
      </c>
      <c r="AJ8621">
        <v>0.78121606160956403</v>
      </c>
      <c r="AK8621">
        <v>-22.113829775488401</v>
      </c>
    </row>
    <row r="8622" spans="1:37" x14ac:dyDescent="0.2">
      <c r="A8622" t="s">
        <v>28519</v>
      </c>
      <c r="B8622">
        <v>24135402</v>
      </c>
      <c r="C8622">
        <v>24135610</v>
      </c>
      <c r="D8622">
        <v>209</v>
      </c>
      <c r="E8622" t="s">
        <v>28650</v>
      </c>
      <c r="F8622">
        <v>5</v>
      </c>
      <c r="G8622" t="s">
        <v>28651</v>
      </c>
      <c r="H8622" t="s">
        <v>31000</v>
      </c>
      <c r="I8622">
        <v>9</v>
      </c>
      <c r="J8622">
        <v>23826491</v>
      </c>
      <c r="K8622">
        <v>23828877</v>
      </c>
      <c r="L8622">
        <v>2387</v>
      </c>
      <c r="M8622">
        <v>1</v>
      </c>
      <c r="N8622">
        <v>105375992</v>
      </c>
      <c r="O8622" t="s">
        <v>28646</v>
      </c>
      <c r="P8622">
        <v>308911</v>
      </c>
      <c r="Q8622" t="s">
        <v>40</v>
      </c>
      <c r="R8622" t="s">
        <v>28647</v>
      </c>
      <c r="S8622" t="s">
        <v>36878</v>
      </c>
      <c r="T8622">
        <v>1</v>
      </c>
      <c r="U8622">
        <v>1</v>
      </c>
      <c r="V8622">
        <v>-2.35027942036466</v>
      </c>
      <c r="W8622">
        <v>0.38920677604595899</v>
      </c>
      <c r="X8622">
        <v>0.704072456322962</v>
      </c>
      <c r="Y8622">
        <v>-20.561916456586101</v>
      </c>
      <c r="Z8622">
        <v>0.65379035313853895</v>
      </c>
      <c r="AA8622">
        <v>0.84521697243271998</v>
      </c>
      <c r="AB8622">
        <v>-3.3137527744177699</v>
      </c>
      <c r="AC8622">
        <v>0.75388744886274095</v>
      </c>
      <c r="AD8622">
        <v>0.87989882095915395</v>
      </c>
      <c r="AE8622">
        <v>1.69630319796421</v>
      </c>
      <c r="AF8622">
        <v>0.64997455747578503</v>
      </c>
      <c r="AG8622">
        <v>0.80674443595273604</v>
      </c>
      <c r="AH8622">
        <v>-1.42066889205404</v>
      </c>
      <c r="AI8622">
        <v>0.35038410267202102</v>
      </c>
      <c r="AJ8622">
        <v>0.78121606160956403</v>
      </c>
      <c r="AK8622">
        <v>-22.360869451797299</v>
      </c>
    </row>
    <row r="8623" spans="1:37" x14ac:dyDescent="0.2">
      <c r="A8623" t="s">
        <v>28519</v>
      </c>
      <c r="B8623">
        <v>25824351</v>
      </c>
      <c r="C8623">
        <v>25824627</v>
      </c>
      <c r="D8623">
        <v>277</v>
      </c>
      <c r="E8623" t="s">
        <v>28652</v>
      </c>
      <c r="F8623">
        <v>1</v>
      </c>
      <c r="G8623" t="s">
        <v>28653</v>
      </c>
      <c r="H8623" t="s">
        <v>36879</v>
      </c>
      <c r="I8623">
        <v>9</v>
      </c>
      <c r="J8623">
        <v>25804187</v>
      </c>
      <c r="K8623">
        <v>25812967</v>
      </c>
      <c r="L8623">
        <v>8781</v>
      </c>
      <c r="M8623">
        <v>1</v>
      </c>
      <c r="N8623">
        <v>101929582</v>
      </c>
      <c r="O8623" t="s">
        <v>28654</v>
      </c>
      <c r="P8623">
        <v>20164</v>
      </c>
      <c r="Q8623" t="s">
        <v>28655</v>
      </c>
      <c r="R8623" t="s">
        <v>28656</v>
      </c>
      <c r="S8623" t="s">
        <v>36880</v>
      </c>
      <c r="T8623">
        <v>0.17308923567461099</v>
      </c>
      <c r="U8623">
        <v>0.603102917160658</v>
      </c>
      <c r="V8623">
        <v>-24.376313049356099</v>
      </c>
      <c r="W8623">
        <v>0.89107655920673101</v>
      </c>
      <c r="X8623">
        <v>0.95159051474143896</v>
      </c>
      <c r="Y8623">
        <v>2.8434324686973498</v>
      </c>
      <c r="Z8623">
        <v>0.26789404493740199</v>
      </c>
      <c r="AA8623">
        <v>0.72610664078822296</v>
      </c>
      <c r="AB8623">
        <v>-0.23977819296258701</v>
      </c>
      <c r="AC8623">
        <v>0.85817338719172098</v>
      </c>
      <c r="AD8623">
        <v>0.94068432309766403</v>
      </c>
      <c r="AE8623">
        <v>2.3964586636598999</v>
      </c>
      <c r="AF8623">
        <v>0.22065000948199101</v>
      </c>
      <c r="AG8623">
        <v>0.68151250837662902</v>
      </c>
      <c r="AH8623">
        <v>-24.8100241662444</v>
      </c>
      <c r="AI8623">
        <v>0.91725052871964496</v>
      </c>
      <c r="AJ8623">
        <v>0.98621344597861504</v>
      </c>
      <c r="AK8623">
        <v>1.7976964060919001</v>
      </c>
    </row>
    <row r="8624" spans="1:37" x14ac:dyDescent="0.2">
      <c r="A8624" t="s">
        <v>28519</v>
      </c>
      <c r="B8624">
        <v>27389165</v>
      </c>
      <c r="C8624">
        <v>27389347</v>
      </c>
      <c r="D8624">
        <v>183</v>
      </c>
      <c r="E8624" t="s">
        <v>28657</v>
      </c>
      <c r="F8624">
        <v>0</v>
      </c>
      <c r="G8624" t="s">
        <v>28658</v>
      </c>
      <c r="H8624" t="s">
        <v>36881</v>
      </c>
      <c r="I8624">
        <v>9</v>
      </c>
      <c r="J8624">
        <v>27359024</v>
      </c>
      <c r="K8624">
        <v>27421714</v>
      </c>
      <c r="L8624">
        <v>62691</v>
      </c>
      <c r="M8624">
        <v>2</v>
      </c>
      <c r="N8624">
        <v>79817</v>
      </c>
      <c r="O8624" t="s">
        <v>28659</v>
      </c>
      <c r="P8624">
        <v>32367</v>
      </c>
      <c r="Q8624" t="s">
        <v>28660</v>
      </c>
      <c r="R8624" t="s">
        <v>28661</v>
      </c>
      <c r="S8624" t="s">
        <v>36882</v>
      </c>
      <c r="T8624">
        <v>0.97213403838398904</v>
      </c>
      <c r="U8624">
        <v>1</v>
      </c>
      <c r="V8624">
        <v>9.2061079855124003E-2</v>
      </c>
      <c r="W8624">
        <v>0.29261482077562401</v>
      </c>
      <c r="X8624">
        <v>0.704072456322962</v>
      </c>
      <c r="Y8624">
        <v>24.3602474176523</v>
      </c>
      <c r="Z8624">
        <v>0.69013698642955401</v>
      </c>
      <c r="AA8624">
        <v>0.84521697243271998</v>
      </c>
      <c r="AB8624">
        <v>-0.87141297712985799</v>
      </c>
      <c r="AC8624">
        <v>0.27780950890804001</v>
      </c>
      <c r="AD8624">
        <v>0.68253123924728298</v>
      </c>
      <c r="AE8624">
        <v>24.349452232842101</v>
      </c>
      <c r="AF8624">
        <v>0.61410715005536498</v>
      </c>
      <c r="AG8624">
        <v>0.80674443595273604</v>
      </c>
      <c r="AH8624">
        <v>1.02167168395992</v>
      </c>
      <c r="AI8624">
        <v>0.56157887380500204</v>
      </c>
      <c r="AJ8624">
        <v>0.78121606160956403</v>
      </c>
      <c r="AK8624">
        <v>1.1660615826110201</v>
      </c>
    </row>
    <row r="8625" spans="1:37" x14ac:dyDescent="0.2">
      <c r="A8625" t="s">
        <v>28519</v>
      </c>
      <c r="B8625">
        <v>31229096</v>
      </c>
      <c r="C8625">
        <v>31229252</v>
      </c>
      <c r="D8625">
        <v>157</v>
      </c>
      <c r="E8625" t="s">
        <v>28662</v>
      </c>
      <c r="F8625">
        <v>1</v>
      </c>
      <c r="G8625" t="s">
        <v>28663</v>
      </c>
      <c r="H8625" t="s">
        <v>31000</v>
      </c>
      <c r="I8625">
        <v>9</v>
      </c>
      <c r="J8625">
        <v>31371611</v>
      </c>
      <c r="K8625">
        <v>31381490</v>
      </c>
      <c r="L8625">
        <v>9880</v>
      </c>
      <c r="M8625">
        <v>2</v>
      </c>
      <c r="N8625">
        <v>101929620</v>
      </c>
      <c r="O8625" t="s">
        <v>28664</v>
      </c>
      <c r="P8625">
        <v>152238</v>
      </c>
      <c r="Q8625" t="s">
        <v>28665</v>
      </c>
      <c r="R8625" t="s">
        <v>28666</v>
      </c>
      <c r="S8625" t="s">
        <v>36883</v>
      </c>
      <c r="T8625">
        <v>0.32911398597860803</v>
      </c>
      <c r="U8625">
        <v>0.603102917160658</v>
      </c>
      <c r="V8625">
        <v>23.373456572657702</v>
      </c>
      <c r="W8625">
        <v>0.29261482077562401</v>
      </c>
      <c r="X8625">
        <v>0.704072456322962</v>
      </c>
      <c r="Y8625">
        <v>23.447457147463499</v>
      </c>
      <c r="Z8625">
        <v>0.48464167878831399</v>
      </c>
      <c r="AA8625">
        <v>0.84435025072159198</v>
      </c>
      <c r="AB8625">
        <v>22.4099825748035</v>
      </c>
      <c r="AC8625">
        <v>0.45677901822897599</v>
      </c>
      <c r="AD8625">
        <v>0.82872126865393902</v>
      </c>
      <c r="AE8625">
        <v>22.447457273584298</v>
      </c>
      <c r="AF8625">
        <v>0.16793847098801201</v>
      </c>
      <c r="AG8625">
        <v>0.68151250837662902</v>
      </c>
      <c r="AH8625">
        <v>23.373456572657702</v>
      </c>
      <c r="AI8625">
        <v>0.14667288820271701</v>
      </c>
      <c r="AJ8625">
        <v>0.78121606160956403</v>
      </c>
      <c r="AK8625">
        <v>23.447457147463499</v>
      </c>
    </row>
    <row r="8626" spans="1:37" x14ac:dyDescent="0.2">
      <c r="A8626" t="s">
        <v>28519</v>
      </c>
      <c r="B8626">
        <v>32411811</v>
      </c>
      <c r="C8626">
        <v>32411953</v>
      </c>
      <c r="D8626">
        <v>143</v>
      </c>
      <c r="E8626" t="s">
        <v>28667</v>
      </c>
      <c r="F8626">
        <v>2</v>
      </c>
      <c r="G8626" t="s">
        <v>28668</v>
      </c>
      <c r="H8626" t="s">
        <v>36884</v>
      </c>
      <c r="I8626">
        <v>9</v>
      </c>
      <c r="J8626">
        <v>32384643</v>
      </c>
      <c r="K8626">
        <v>32454769</v>
      </c>
      <c r="L8626">
        <v>70127</v>
      </c>
      <c r="M8626">
        <v>1</v>
      </c>
      <c r="N8626">
        <v>48</v>
      </c>
      <c r="O8626" t="s">
        <v>28669</v>
      </c>
      <c r="P8626">
        <v>27168</v>
      </c>
      <c r="Q8626" t="s">
        <v>28670</v>
      </c>
      <c r="R8626" t="s">
        <v>28671</v>
      </c>
      <c r="S8626" t="s">
        <v>36885</v>
      </c>
      <c r="T8626">
        <v>0.35387198439864398</v>
      </c>
      <c r="U8626">
        <v>0.603102917160658</v>
      </c>
      <c r="V8626">
        <v>-23.110612992750301</v>
      </c>
      <c r="W8626">
        <v>0.69201225521665499</v>
      </c>
      <c r="X8626">
        <v>0.95159051474143896</v>
      </c>
      <c r="Y8626">
        <v>-1.0826064860873701</v>
      </c>
      <c r="Z8626">
        <v>0.93459220503170903</v>
      </c>
      <c r="AA8626">
        <v>0.99919698600769702</v>
      </c>
      <c r="AB8626">
        <v>1.2394906879964001</v>
      </c>
      <c r="AC8626">
        <v>0.30184355666711699</v>
      </c>
      <c r="AD8626">
        <v>0.68253123924728298</v>
      </c>
      <c r="AE8626">
        <v>-2.08260639071122</v>
      </c>
      <c r="AF8626">
        <v>0.22065000948199101</v>
      </c>
      <c r="AG8626">
        <v>0.68151250837662902</v>
      </c>
      <c r="AH8626">
        <v>-24.609947530941099</v>
      </c>
      <c r="AI8626">
        <v>0.95029317176085903</v>
      </c>
      <c r="AJ8626">
        <v>0.98621344597861504</v>
      </c>
      <c r="AK8626">
        <v>-0.213851056567819</v>
      </c>
    </row>
    <row r="8627" spans="1:37" x14ac:dyDescent="0.2">
      <c r="A8627" t="s">
        <v>28519</v>
      </c>
      <c r="B8627">
        <v>33346228</v>
      </c>
      <c r="C8627">
        <v>33346378</v>
      </c>
      <c r="D8627">
        <v>151</v>
      </c>
      <c r="E8627" t="s">
        <v>28672</v>
      </c>
      <c r="F8627">
        <v>0</v>
      </c>
      <c r="G8627" t="s">
        <v>28673</v>
      </c>
      <c r="H8627" t="s">
        <v>36886</v>
      </c>
      <c r="I8627">
        <v>9</v>
      </c>
      <c r="J8627">
        <v>33342812</v>
      </c>
      <c r="K8627">
        <v>33351882</v>
      </c>
      <c r="L8627">
        <v>9071</v>
      </c>
      <c r="M8627">
        <v>1</v>
      </c>
      <c r="N8627">
        <v>4799</v>
      </c>
      <c r="O8627" t="s">
        <v>28674</v>
      </c>
      <c r="P8627">
        <v>3416</v>
      </c>
      <c r="Q8627" t="s">
        <v>28675</v>
      </c>
      <c r="R8627" t="s">
        <v>28676</v>
      </c>
      <c r="S8627" t="s">
        <v>36887</v>
      </c>
      <c r="T8627">
        <v>3.5551012810344097E-2</v>
      </c>
      <c r="U8627">
        <v>0.603102917160658</v>
      </c>
      <c r="V8627">
        <v>26.045980322166798</v>
      </c>
      <c r="W8627">
        <v>0.90129300205075202</v>
      </c>
      <c r="X8627">
        <v>0.95159051474143896</v>
      </c>
      <c r="Y8627">
        <v>-0.60358283924890799</v>
      </c>
      <c r="Z8627">
        <v>9.2719649676713103E-2</v>
      </c>
      <c r="AA8627">
        <v>0.72610664078822296</v>
      </c>
      <c r="AB8627">
        <v>25.1182104256164</v>
      </c>
      <c r="AC8627">
        <v>0.87571881649376604</v>
      </c>
      <c r="AD8627">
        <v>0.94068432309766403</v>
      </c>
      <c r="AE8627">
        <v>-1.03665922054585</v>
      </c>
      <c r="AF8627">
        <v>1.9336910666226299E-2</v>
      </c>
      <c r="AG8627">
        <v>0.476038960109122</v>
      </c>
      <c r="AH8627">
        <v>6.3186378579329396</v>
      </c>
      <c r="AI8627">
        <v>0.69444917998461897</v>
      </c>
      <c r="AJ8627">
        <v>0.862196742697804</v>
      </c>
      <c r="AK8627">
        <v>-7.0194038026334102E-2</v>
      </c>
    </row>
    <row r="8628" spans="1:37" x14ac:dyDescent="0.2">
      <c r="A8628" t="s">
        <v>28519</v>
      </c>
      <c r="B8628">
        <v>33523708</v>
      </c>
      <c r="C8628">
        <v>33523860</v>
      </c>
      <c r="D8628">
        <v>153</v>
      </c>
      <c r="E8628" t="s">
        <v>28677</v>
      </c>
      <c r="F8628">
        <v>7</v>
      </c>
      <c r="G8628" t="s">
        <v>28678</v>
      </c>
      <c r="H8628" t="s">
        <v>30987</v>
      </c>
      <c r="I8628">
        <v>9</v>
      </c>
      <c r="J8628">
        <v>33524251</v>
      </c>
      <c r="K8628">
        <v>33573013</v>
      </c>
      <c r="L8628">
        <v>48763</v>
      </c>
      <c r="M8628">
        <v>1</v>
      </c>
      <c r="N8628">
        <v>441459</v>
      </c>
      <c r="O8628" t="s">
        <v>28679</v>
      </c>
      <c r="P8628">
        <v>-391</v>
      </c>
      <c r="Q8628" t="s">
        <v>28680</v>
      </c>
      <c r="R8628" t="s">
        <v>28681</v>
      </c>
      <c r="S8628" t="s">
        <v>36888</v>
      </c>
      <c r="T8628">
        <v>0.152084254673993</v>
      </c>
      <c r="U8628">
        <v>0.603102917160658</v>
      </c>
      <c r="V8628">
        <v>24.885086336931099</v>
      </c>
      <c r="W8628">
        <v>0.20525741147413201</v>
      </c>
      <c r="X8628">
        <v>0.704072456322962</v>
      </c>
      <c r="Y8628">
        <v>-24.683452482745501</v>
      </c>
      <c r="Z8628">
        <v>0.306975110376564</v>
      </c>
      <c r="AA8628">
        <v>0.72610664078822296</v>
      </c>
      <c r="AB8628">
        <v>23.921612257188698</v>
      </c>
      <c r="AC8628">
        <v>7.0489011448141195E-2</v>
      </c>
      <c r="AD8628">
        <v>0.57684129297949804</v>
      </c>
      <c r="AE8628">
        <v>-24.683452482745501</v>
      </c>
      <c r="AF8628">
        <v>4.6407610929182198E-2</v>
      </c>
      <c r="AG8628">
        <v>0.476038960109122</v>
      </c>
      <c r="AH8628">
        <v>24.885086336931099</v>
      </c>
      <c r="AI8628">
        <v>0.35038410267202102</v>
      </c>
      <c r="AJ8628">
        <v>0.78121606160956403</v>
      </c>
      <c r="AK8628">
        <v>-23.814697060256201</v>
      </c>
    </row>
    <row r="8629" spans="1:37" x14ac:dyDescent="0.2">
      <c r="A8629" t="s">
        <v>28519</v>
      </c>
      <c r="B8629">
        <v>33523860</v>
      </c>
      <c r="C8629">
        <v>33524012</v>
      </c>
      <c r="D8629">
        <v>153</v>
      </c>
      <c r="E8629" t="s">
        <v>28682</v>
      </c>
      <c r="F8629">
        <v>16</v>
      </c>
      <c r="G8629" t="s">
        <v>28683</v>
      </c>
      <c r="H8629" t="s">
        <v>30987</v>
      </c>
      <c r="I8629">
        <v>9</v>
      </c>
      <c r="J8629">
        <v>33524251</v>
      </c>
      <c r="K8629">
        <v>33573013</v>
      </c>
      <c r="L8629">
        <v>48763</v>
      </c>
      <c r="M8629">
        <v>1</v>
      </c>
      <c r="N8629">
        <v>441459</v>
      </c>
      <c r="O8629" t="s">
        <v>28679</v>
      </c>
      <c r="P8629">
        <v>-239</v>
      </c>
      <c r="Q8629" t="s">
        <v>28680</v>
      </c>
      <c r="R8629" t="s">
        <v>28681</v>
      </c>
      <c r="S8629" t="s">
        <v>36888</v>
      </c>
      <c r="T8629">
        <v>0.152084254673993</v>
      </c>
      <c r="U8629">
        <v>0.603102917160658</v>
      </c>
      <c r="V8629">
        <v>24.885086336931099</v>
      </c>
      <c r="W8629">
        <v>0.20525741147413201</v>
      </c>
      <c r="X8629">
        <v>0.704072456322962</v>
      </c>
      <c r="Y8629">
        <v>-24.683452482745501</v>
      </c>
      <c r="Z8629">
        <v>0.306975110376564</v>
      </c>
      <c r="AA8629">
        <v>0.72610664078822296</v>
      </c>
      <c r="AB8629">
        <v>23.921612257188698</v>
      </c>
      <c r="AC8629">
        <v>7.0489011448141195E-2</v>
      </c>
      <c r="AD8629">
        <v>0.57684129297949804</v>
      </c>
      <c r="AE8629">
        <v>-24.683452482745501</v>
      </c>
      <c r="AF8629">
        <v>4.6407610929182198E-2</v>
      </c>
      <c r="AG8629">
        <v>0.476038960109122</v>
      </c>
      <c r="AH8629">
        <v>24.885086336931099</v>
      </c>
      <c r="AI8629">
        <v>0.35038410267202102</v>
      </c>
      <c r="AJ8629">
        <v>0.78121606160956403</v>
      </c>
      <c r="AK8629">
        <v>-23.814697060256201</v>
      </c>
    </row>
    <row r="8630" spans="1:37" x14ac:dyDescent="0.2">
      <c r="A8630" t="s">
        <v>28519</v>
      </c>
      <c r="B8630">
        <v>33524012</v>
      </c>
      <c r="C8630">
        <v>33524164</v>
      </c>
      <c r="D8630">
        <v>153</v>
      </c>
      <c r="E8630" t="s">
        <v>28684</v>
      </c>
      <c r="F8630">
        <v>19</v>
      </c>
      <c r="G8630" t="s">
        <v>28685</v>
      </c>
      <c r="H8630" t="s">
        <v>30987</v>
      </c>
      <c r="I8630">
        <v>9</v>
      </c>
      <c r="J8630">
        <v>33524251</v>
      </c>
      <c r="K8630">
        <v>33573013</v>
      </c>
      <c r="L8630">
        <v>48763</v>
      </c>
      <c r="M8630">
        <v>1</v>
      </c>
      <c r="N8630">
        <v>441459</v>
      </c>
      <c r="O8630" t="s">
        <v>28679</v>
      </c>
      <c r="P8630">
        <v>-87</v>
      </c>
      <c r="Q8630" t="s">
        <v>28680</v>
      </c>
      <c r="R8630" t="s">
        <v>28681</v>
      </c>
      <c r="S8630" t="s">
        <v>36888</v>
      </c>
      <c r="T8630">
        <v>0.152084254673993</v>
      </c>
      <c r="U8630">
        <v>0.603102917160658</v>
      </c>
      <c r="V8630">
        <v>24.885086336931099</v>
      </c>
      <c r="W8630">
        <v>0.20525741147413201</v>
      </c>
      <c r="X8630">
        <v>0.704072456322962</v>
      </c>
      <c r="Y8630">
        <v>-24.683452482745501</v>
      </c>
      <c r="Z8630">
        <v>0.306975110376564</v>
      </c>
      <c r="AA8630">
        <v>0.72610664078822296</v>
      </c>
      <c r="AB8630">
        <v>23.921612257188698</v>
      </c>
      <c r="AC8630">
        <v>7.0489011448141195E-2</v>
      </c>
      <c r="AD8630">
        <v>0.57684129297949804</v>
      </c>
      <c r="AE8630">
        <v>-24.683452482745501</v>
      </c>
      <c r="AF8630">
        <v>4.6407610929182198E-2</v>
      </c>
      <c r="AG8630">
        <v>0.476038960109122</v>
      </c>
      <c r="AH8630">
        <v>24.885086336931099</v>
      </c>
      <c r="AI8630">
        <v>0.35038410267202102</v>
      </c>
      <c r="AJ8630">
        <v>0.78121606160956403</v>
      </c>
      <c r="AK8630">
        <v>-23.814697060256201</v>
      </c>
    </row>
    <row r="8631" spans="1:37" x14ac:dyDescent="0.2">
      <c r="A8631" t="s">
        <v>28519</v>
      </c>
      <c r="B8631">
        <v>34318473</v>
      </c>
      <c r="C8631">
        <v>34318626</v>
      </c>
      <c r="D8631">
        <v>154</v>
      </c>
      <c r="E8631" t="s">
        <v>28686</v>
      </c>
      <c r="F8631">
        <v>8</v>
      </c>
      <c r="G8631" t="s">
        <v>28687</v>
      </c>
      <c r="H8631" t="s">
        <v>36889</v>
      </c>
      <c r="I8631">
        <v>9</v>
      </c>
      <c r="J8631">
        <v>34252381</v>
      </c>
      <c r="K8631">
        <v>34311371</v>
      </c>
      <c r="L8631">
        <v>58991</v>
      </c>
      <c r="M8631">
        <v>2</v>
      </c>
      <c r="N8631">
        <v>347240</v>
      </c>
      <c r="O8631" t="s">
        <v>28688</v>
      </c>
      <c r="P8631">
        <v>-7102</v>
      </c>
      <c r="Q8631" t="s">
        <v>28689</v>
      </c>
      <c r="R8631" t="s">
        <v>28690</v>
      </c>
      <c r="S8631" t="s">
        <v>36890</v>
      </c>
      <c r="T8631">
        <v>0.56354823081344896</v>
      </c>
      <c r="U8631">
        <v>0.81214233890638399</v>
      </c>
      <c r="V8631">
        <v>-4.6471500557542198</v>
      </c>
      <c r="W8631">
        <v>0.94541066367716797</v>
      </c>
      <c r="X8631">
        <v>0.95159051474143896</v>
      </c>
      <c r="Y8631">
        <v>-3.84346887022858</v>
      </c>
      <c r="Z8631">
        <v>0.23404878042441499</v>
      </c>
      <c r="AA8631">
        <v>0.72610664078822296</v>
      </c>
      <c r="AB8631">
        <v>-5.61062330338968</v>
      </c>
      <c r="AC8631">
        <v>0.92091778829119397</v>
      </c>
      <c r="AD8631">
        <v>0.94068432309766403</v>
      </c>
      <c r="AE8631">
        <v>-1.5312323568067401</v>
      </c>
      <c r="AF8631">
        <v>0.98343762640780896</v>
      </c>
      <c r="AG8631">
        <v>1</v>
      </c>
      <c r="AH8631">
        <v>-3.71753941695385</v>
      </c>
      <c r="AI8631">
        <v>0.98342151819761803</v>
      </c>
      <c r="AJ8631">
        <v>0.98789258377071898</v>
      </c>
      <c r="AK8631">
        <v>-3.5731495572479499</v>
      </c>
    </row>
    <row r="8632" spans="1:37" x14ac:dyDescent="0.2">
      <c r="A8632" t="s">
        <v>28519</v>
      </c>
      <c r="B8632">
        <v>34318763</v>
      </c>
      <c r="C8632">
        <v>34318928</v>
      </c>
      <c r="D8632">
        <v>166</v>
      </c>
      <c r="E8632" t="s">
        <v>28691</v>
      </c>
      <c r="F8632">
        <v>12</v>
      </c>
      <c r="G8632" t="s">
        <v>28692</v>
      </c>
      <c r="H8632" t="s">
        <v>36889</v>
      </c>
      <c r="I8632">
        <v>9</v>
      </c>
      <c r="J8632">
        <v>34252381</v>
      </c>
      <c r="K8632">
        <v>34311371</v>
      </c>
      <c r="L8632">
        <v>58991</v>
      </c>
      <c r="M8632">
        <v>2</v>
      </c>
      <c r="N8632">
        <v>347240</v>
      </c>
      <c r="O8632" t="s">
        <v>28688</v>
      </c>
      <c r="P8632">
        <v>-7392</v>
      </c>
      <c r="Q8632" t="s">
        <v>28689</v>
      </c>
      <c r="R8632" t="s">
        <v>28690</v>
      </c>
      <c r="S8632" t="s">
        <v>36890</v>
      </c>
      <c r="T8632">
        <v>0.56354823081344896</v>
      </c>
      <c r="U8632">
        <v>0.81214233890638399</v>
      </c>
      <c r="V8632">
        <v>-4.6471500557542198</v>
      </c>
      <c r="W8632">
        <v>0.94541066367716797</v>
      </c>
      <c r="X8632">
        <v>0.95159051474143896</v>
      </c>
      <c r="Y8632">
        <v>-3.84346887022858</v>
      </c>
      <c r="Z8632">
        <v>0.23404878042441499</v>
      </c>
      <c r="AA8632">
        <v>0.72610664078822296</v>
      </c>
      <c r="AB8632">
        <v>-5.61062330338968</v>
      </c>
      <c r="AC8632">
        <v>0.92091778829119397</v>
      </c>
      <c r="AD8632">
        <v>0.94068432309766403</v>
      </c>
      <c r="AE8632">
        <v>-1.5312323568067401</v>
      </c>
      <c r="AF8632">
        <v>0.98343762640780896</v>
      </c>
      <c r="AG8632">
        <v>1</v>
      </c>
      <c r="AH8632">
        <v>-3.71753941695385</v>
      </c>
      <c r="AI8632">
        <v>0.98342151819761803</v>
      </c>
      <c r="AJ8632">
        <v>0.98789258377071898</v>
      </c>
      <c r="AK8632">
        <v>-3.5731495572479499</v>
      </c>
    </row>
    <row r="8633" spans="1:37" x14ac:dyDescent="0.2">
      <c r="A8633" t="s">
        <v>28519</v>
      </c>
      <c r="B8633">
        <v>34348134</v>
      </c>
      <c r="C8633">
        <v>34348317</v>
      </c>
      <c r="D8633">
        <v>184</v>
      </c>
      <c r="E8633" t="s">
        <v>28693</v>
      </c>
      <c r="F8633">
        <v>3</v>
      </c>
      <c r="G8633" t="s">
        <v>28694</v>
      </c>
      <c r="H8633" t="s">
        <v>31000</v>
      </c>
      <c r="I8633">
        <v>9</v>
      </c>
      <c r="J8633">
        <v>34329569</v>
      </c>
      <c r="K8633">
        <v>34343699</v>
      </c>
      <c r="L8633">
        <v>14131</v>
      </c>
      <c r="M8633">
        <v>1</v>
      </c>
      <c r="N8633">
        <v>318</v>
      </c>
      <c r="O8633" t="s">
        <v>28695</v>
      </c>
      <c r="P8633">
        <v>18565</v>
      </c>
      <c r="Q8633" t="s">
        <v>28696</v>
      </c>
      <c r="R8633" t="s">
        <v>28697</v>
      </c>
      <c r="S8633" t="s">
        <v>36891</v>
      </c>
      <c r="T8633">
        <v>0.60318812523568999</v>
      </c>
      <c r="U8633">
        <v>0.82125442047224695</v>
      </c>
      <c r="V8633">
        <v>-1.0178107315601801</v>
      </c>
      <c r="W8633" t="s">
        <v>40</v>
      </c>
      <c r="X8633" t="s">
        <v>40</v>
      </c>
      <c r="Y8633">
        <v>0</v>
      </c>
      <c r="Z8633">
        <v>0.250572619160632</v>
      </c>
      <c r="AA8633">
        <v>0.72610664078822296</v>
      </c>
      <c r="AB8633">
        <v>-1.98128462254889</v>
      </c>
      <c r="AC8633">
        <v>0.17695932866387601</v>
      </c>
      <c r="AD8633">
        <v>0.68253123924728298</v>
      </c>
      <c r="AE8633">
        <v>23.206376033237198</v>
      </c>
      <c r="AF8633">
        <v>1</v>
      </c>
      <c r="AG8633">
        <v>1</v>
      </c>
      <c r="AH8633">
        <v>-8.8200169036133105E-2</v>
      </c>
      <c r="AI8633">
        <v>0.24456414000292601</v>
      </c>
      <c r="AJ8633">
        <v>0.78121606160956403</v>
      </c>
      <c r="AK8633">
        <v>-23.061986139592499</v>
      </c>
    </row>
    <row r="8634" spans="1:37" x14ac:dyDescent="0.2">
      <c r="A8634" t="s">
        <v>28519</v>
      </c>
      <c r="B8634">
        <v>34384415</v>
      </c>
      <c r="C8634">
        <v>34384557</v>
      </c>
      <c r="D8634">
        <v>143</v>
      </c>
      <c r="E8634" t="s">
        <v>28698</v>
      </c>
      <c r="F8634">
        <v>1</v>
      </c>
      <c r="G8634" t="s">
        <v>28699</v>
      </c>
      <c r="H8634" t="s">
        <v>31032</v>
      </c>
      <c r="I8634">
        <v>9</v>
      </c>
      <c r="J8634">
        <v>34379019</v>
      </c>
      <c r="K8634">
        <v>34381600</v>
      </c>
      <c r="L8634">
        <v>2582</v>
      </c>
      <c r="M8634">
        <v>2</v>
      </c>
      <c r="N8634">
        <v>84688</v>
      </c>
      <c r="O8634" t="s">
        <v>28700</v>
      </c>
      <c r="P8634">
        <v>-2815</v>
      </c>
      <c r="Q8634" t="s">
        <v>28701</v>
      </c>
      <c r="R8634" t="s">
        <v>28702</v>
      </c>
      <c r="S8634" t="s">
        <v>36892</v>
      </c>
      <c r="T8634">
        <v>0.56354823081344896</v>
      </c>
      <c r="U8634">
        <v>0.81214233890638399</v>
      </c>
      <c r="V8634">
        <v>-3.5838822388504199</v>
      </c>
      <c r="W8634">
        <v>0.94541066367716797</v>
      </c>
      <c r="X8634">
        <v>0.95159051474143896</v>
      </c>
      <c r="Y8634">
        <v>-2.6927821667932799</v>
      </c>
      <c r="Z8634">
        <v>0.23404878042441499</v>
      </c>
      <c r="AA8634">
        <v>0.72610664078822296</v>
      </c>
      <c r="AB8634">
        <v>-4.5473556720779902</v>
      </c>
      <c r="AC8634">
        <v>0.92091778829119397</v>
      </c>
      <c r="AD8634">
        <v>0.94068432309766403</v>
      </c>
      <c r="AE8634">
        <v>-1.1657613567842</v>
      </c>
      <c r="AF8634">
        <v>0.98343762640780896</v>
      </c>
      <c r="AG8634">
        <v>1</v>
      </c>
      <c r="AH8634">
        <v>-2.6542716216040998</v>
      </c>
      <c r="AI8634">
        <v>0.98342151819761803</v>
      </c>
      <c r="AJ8634">
        <v>0.98789258377071898</v>
      </c>
      <c r="AK8634">
        <v>-2.5098817543990402</v>
      </c>
    </row>
    <row r="8635" spans="1:37" x14ac:dyDescent="0.2">
      <c r="A8635" t="s">
        <v>28519</v>
      </c>
      <c r="B8635">
        <v>34540923</v>
      </c>
      <c r="C8635">
        <v>34541075</v>
      </c>
      <c r="D8635">
        <v>153</v>
      </c>
      <c r="E8635" t="s">
        <v>28703</v>
      </c>
      <c r="F8635">
        <v>1</v>
      </c>
      <c r="G8635" t="s">
        <v>28704</v>
      </c>
      <c r="H8635" t="s">
        <v>31000</v>
      </c>
      <c r="I8635">
        <v>9</v>
      </c>
      <c r="J8635">
        <v>34521043</v>
      </c>
      <c r="K8635">
        <v>34522990</v>
      </c>
      <c r="L8635">
        <v>1948</v>
      </c>
      <c r="M8635">
        <v>2</v>
      </c>
      <c r="N8635">
        <v>375704</v>
      </c>
      <c r="O8635" t="s">
        <v>28705</v>
      </c>
      <c r="P8635">
        <v>-17933</v>
      </c>
      <c r="Q8635" t="s">
        <v>28706</v>
      </c>
      <c r="R8635" t="s">
        <v>28707</v>
      </c>
      <c r="S8635" t="s">
        <v>36893</v>
      </c>
      <c r="T8635">
        <v>0.29867350274661603</v>
      </c>
      <c r="U8635">
        <v>0.603102917160658</v>
      </c>
      <c r="V8635">
        <v>2.3341160390622799</v>
      </c>
      <c r="W8635">
        <v>0.22514765698160699</v>
      </c>
      <c r="X8635">
        <v>0.704072456322962</v>
      </c>
      <c r="Y8635">
        <v>-2.9522229478126798</v>
      </c>
      <c r="Z8635">
        <v>0.86994504451071397</v>
      </c>
      <c r="AA8635">
        <v>0.99336210895768795</v>
      </c>
      <c r="AB8635">
        <v>1.37064194181361</v>
      </c>
      <c r="AC8635">
        <v>0.12341155397916399</v>
      </c>
      <c r="AD8635">
        <v>0.68253123924728298</v>
      </c>
      <c r="AE8635">
        <v>-2.1060125147176199</v>
      </c>
      <c r="AF8635">
        <v>5.9766377752663399E-2</v>
      </c>
      <c r="AG8635">
        <v>0.57889197891446198</v>
      </c>
      <c r="AH8635">
        <v>3.2637265828234399</v>
      </c>
      <c r="AI8635">
        <v>0.40724312112737299</v>
      </c>
      <c r="AJ8635">
        <v>0.78121606160956403</v>
      </c>
      <c r="AK8635">
        <v>-2.4362742038564802</v>
      </c>
    </row>
    <row r="8636" spans="1:37" x14ac:dyDescent="0.2">
      <c r="A8636" t="s">
        <v>28519</v>
      </c>
      <c r="B8636">
        <v>35525024</v>
      </c>
      <c r="C8636">
        <v>35525322</v>
      </c>
      <c r="D8636">
        <v>299</v>
      </c>
      <c r="E8636" t="s">
        <v>28708</v>
      </c>
      <c r="F8636">
        <v>0</v>
      </c>
      <c r="G8636" t="s">
        <v>28709</v>
      </c>
      <c r="H8636" t="s">
        <v>36894</v>
      </c>
      <c r="I8636">
        <v>9</v>
      </c>
      <c r="J8636">
        <v>35538632</v>
      </c>
      <c r="K8636">
        <v>35561898</v>
      </c>
      <c r="L8636">
        <v>23267</v>
      </c>
      <c r="M8636">
        <v>1</v>
      </c>
      <c r="N8636">
        <v>9853</v>
      </c>
      <c r="O8636" t="s">
        <v>28710</v>
      </c>
      <c r="P8636">
        <v>-13310</v>
      </c>
      <c r="Q8636" t="s">
        <v>28711</v>
      </c>
      <c r="R8636" t="s">
        <v>28712</v>
      </c>
      <c r="S8636" t="s">
        <v>36895</v>
      </c>
      <c r="T8636">
        <v>0.32911398597860803</v>
      </c>
      <c r="U8636">
        <v>0.603102917160658</v>
      </c>
      <c r="V8636">
        <v>22.773323706760799</v>
      </c>
      <c r="W8636">
        <v>0.29261482077562401</v>
      </c>
      <c r="X8636">
        <v>0.704072456322962</v>
      </c>
      <c r="Y8636">
        <v>22.847324278142398</v>
      </c>
      <c r="Z8636">
        <v>0.48464167878831399</v>
      </c>
      <c r="AA8636">
        <v>0.84435025072159198</v>
      </c>
      <c r="AB8636">
        <v>21.8098497739668</v>
      </c>
      <c r="AC8636">
        <v>0.45677901822897599</v>
      </c>
      <c r="AD8636">
        <v>0.82872126865393902</v>
      </c>
      <c r="AE8636">
        <v>21.8473244693234</v>
      </c>
      <c r="AF8636">
        <v>0.16793847098801201</v>
      </c>
      <c r="AG8636">
        <v>0.68151250837662902</v>
      </c>
      <c r="AH8636">
        <v>22.773323706760799</v>
      </c>
      <c r="AI8636">
        <v>0.14667288820271701</v>
      </c>
      <c r="AJ8636">
        <v>0.78121606160956403</v>
      </c>
      <c r="AK8636">
        <v>22.847324278142398</v>
      </c>
    </row>
    <row r="8637" spans="1:37" x14ac:dyDescent="0.2">
      <c r="A8637" t="s">
        <v>28519</v>
      </c>
      <c r="B8637">
        <v>35679658</v>
      </c>
      <c r="C8637">
        <v>35679809</v>
      </c>
      <c r="D8637">
        <v>152</v>
      </c>
      <c r="E8637" t="s">
        <v>28713</v>
      </c>
      <c r="F8637">
        <v>0</v>
      </c>
      <c r="G8637" t="s">
        <v>28714</v>
      </c>
      <c r="H8637" t="s">
        <v>30987</v>
      </c>
      <c r="I8637">
        <v>9</v>
      </c>
      <c r="J8637">
        <v>35680701</v>
      </c>
      <c r="K8637">
        <v>35681159</v>
      </c>
      <c r="L8637">
        <v>459</v>
      </c>
      <c r="M8637">
        <v>1</v>
      </c>
      <c r="N8637">
        <v>768</v>
      </c>
      <c r="O8637" t="s">
        <v>28715</v>
      </c>
      <c r="P8637">
        <v>-892</v>
      </c>
      <c r="Q8637" t="s">
        <v>28716</v>
      </c>
      <c r="R8637" t="s">
        <v>28717</v>
      </c>
      <c r="S8637" t="s">
        <v>36896</v>
      </c>
      <c r="T8637">
        <v>0.35387198439864398</v>
      </c>
      <c r="U8637">
        <v>0.603102917160658</v>
      </c>
      <c r="V8637">
        <v>-22.708759068000699</v>
      </c>
      <c r="W8637" t="s">
        <v>40</v>
      </c>
      <c r="X8637" t="s">
        <v>40</v>
      </c>
      <c r="Y8637">
        <v>0</v>
      </c>
      <c r="Z8637">
        <v>0.65379035313853895</v>
      </c>
      <c r="AA8637">
        <v>0.84521697243271998</v>
      </c>
      <c r="AB8637">
        <v>-1.29307861390231</v>
      </c>
      <c r="AC8637">
        <v>0.27780950890804001</v>
      </c>
      <c r="AD8637">
        <v>0.68253123924728298</v>
      </c>
      <c r="AE8637">
        <v>22.666970283779399</v>
      </c>
      <c r="AF8637">
        <v>0.32549523997010099</v>
      </c>
      <c r="AG8637">
        <v>0.70473078222419605</v>
      </c>
      <c r="AH8637">
        <v>-22.592969713737698</v>
      </c>
      <c r="AI8637">
        <v>0.35038410267202102</v>
      </c>
      <c r="AJ8637">
        <v>0.78121606160956403</v>
      </c>
      <c r="AK8637">
        <v>-22.522580397248401</v>
      </c>
    </row>
    <row r="8638" spans="1:37" x14ac:dyDescent="0.2">
      <c r="A8638" t="s">
        <v>28519</v>
      </c>
      <c r="B8638">
        <v>37002400</v>
      </c>
      <c r="C8638">
        <v>37002689</v>
      </c>
      <c r="D8638">
        <v>290</v>
      </c>
      <c r="E8638" t="s">
        <v>28718</v>
      </c>
      <c r="F8638">
        <v>25</v>
      </c>
      <c r="G8638" t="s">
        <v>28719</v>
      </c>
      <c r="H8638" t="s">
        <v>30987</v>
      </c>
      <c r="I8638">
        <v>9</v>
      </c>
      <c r="J8638">
        <v>37002651</v>
      </c>
      <c r="K8638">
        <v>37008040</v>
      </c>
      <c r="L8638">
        <v>5390</v>
      </c>
      <c r="M8638">
        <v>1</v>
      </c>
      <c r="N8638">
        <v>105376032</v>
      </c>
      <c r="O8638" t="s">
        <v>28720</v>
      </c>
      <c r="P8638">
        <v>0</v>
      </c>
      <c r="Q8638" t="s">
        <v>40</v>
      </c>
      <c r="R8638" t="s">
        <v>28721</v>
      </c>
      <c r="S8638" t="s">
        <v>36897</v>
      </c>
      <c r="T8638">
        <v>0.97213403838398904</v>
      </c>
      <c r="U8638">
        <v>1</v>
      </c>
      <c r="V8638">
        <v>0.63300152926837605</v>
      </c>
      <c r="W8638">
        <v>0.38920677604595899</v>
      </c>
      <c r="X8638">
        <v>0.704072456322962</v>
      </c>
      <c r="Y8638">
        <v>-24.533195816404401</v>
      </c>
      <c r="Z8638">
        <v>0.69013698642955401</v>
      </c>
      <c r="AA8638">
        <v>0.84521697243271998</v>
      </c>
      <c r="AB8638">
        <v>-0.33047254561883399</v>
      </c>
      <c r="AC8638">
        <v>0.71753805159658501</v>
      </c>
      <c r="AD8638">
        <v>0.87989882095915395</v>
      </c>
      <c r="AE8638">
        <v>-1.2869777016461701</v>
      </c>
      <c r="AF8638">
        <v>0.61410715005536498</v>
      </c>
      <c r="AG8638">
        <v>0.80674443595273604</v>
      </c>
      <c r="AH8638">
        <v>1.56261212887738</v>
      </c>
      <c r="AI8638">
        <v>0.35038410267202102</v>
      </c>
      <c r="AJ8638">
        <v>0.78121606160956403</v>
      </c>
      <c r="AK8638">
        <v>-24.410387650149499</v>
      </c>
    </row>
    <row r="8639" spans="1:37" x14ac:dyDescent="0.2">
      <c r="A8639" t="s">
        <v>28519</v>
      </c>
      <c r="B8639">
        <v>37002877</v>
      </c>
      <c r="C8639">
        <v>37003028</v>
      </c>
      <c r="D8639">
        <v>152</v>
      </c>
      <c r="E8639" t="s">
        <v>28722</v>
      </c>
      <c r="F8639">
        <v>10</v>
      </c>
      <c r="G8639" t="s">
        <v>28723</v>
      </c>
      <c r="H8639" t="s">
        <v>30987</v>
      </c>
      <c r="I8639">
        <v>9</v>
      </c>
      <c r="J8639">
        <v>36840558</v>
      </c>
      <c r="K8639">
        <v>37002752</v>
      </c>
      <c r="L8639">
        <v>162195</v>
      </c>
      <c r="M8639">
        <v>2</v>
      </c>
      <c r="N8639">
        <v>5079</v>
      </c>
      <c r="O8639" t="s">
        <v>28724</v>
      </c>
      <c r="P8639">
        <v>-125</v>
      </c>
      <c r="Q8639" t="s">
        <v>28725</v>
      </c>
      <c r="R8639" t="s">
        <v>28726</v>
      </c>
      <c r="S8639" t="s">
        <v>36898</v>
      </c>
      <c r="T8639">
        <v>0.97213403838398904</v>
      </c>
      <c r="U8639">
        <v>1</v>
      </c>
      <c r="V8639">
        <v>0.63300152926837605</v>
      </c>
      <c r="W8639">
        <v>0.38920677604595899</v>
      </c>
      <c r="X8639">
        <v>0.704072456322962</v>
      </c>
      <c r="Y8639">
        <v>-24.533195816404401</v>
      </c>
      <c r="Z8639">
        <v>0.69013698642955401</v>
      </c>
      <c r="AA8639">
        <v>0.84521697243271998</v>
      </c>
      <c r="AB8639">
        <v>-0.33047254561883399</v>
      </c>
      <c r="AC8639">
        <v>0.71753805159658501</v>
      </c>
      <c r="AD8639">
        <v>0.87989882095915395</v>
      </c>
      <c r="AE8639">
        <v>-1.2869777016461701</v>
      </c>
      <c r="AF8639">
        <v>0.61410715005536498</v>
      </c>
      <c r="AG8639">
        <v>0.80674443595273604</v>
      </c>
      <c r="AH8639">
        <v>1.56261212887738</v>
      </c>
      <c r="AI8639">
        <v>0.35038410267202102</v>
      </c>
      <c r="AJ8639">
        <v>0.78121606160956403</v>
      </c>
      <c r="AK8639">
        <v>-24.410387650149499</v>
      </c>
    </row>
    <row r="8640" spans="1:37" x14ac:dyDescent="0.2">
      <c r="A8640" t="s">
        <v>28519</v>
      </c>
      <c r="B8640">
        <v>37059458</v>
      </c>
      <c r="C8640">
        <v>37059523</v>
      </c>
      <c r="D8640">
        <v>66</v>
      </c>
      <c r="E8640" t="s">
        <v>28727</v>
      </c>
      <c r="F8640">
        <v>0</v>
      </c>
      <c r="G8640" t="s">
        <v>28728</v>
      </c>
      <c r="H8640" t="s">
        <v>31000</v>
      </c>
      <c r="I8640">
        <v>9</v>
      </c>
      <c r="J8640">
        <v>37079645</v>
      </c>
      <c r="K8640">
        <v>37087995</v>
      </c>
      <c r="L8640">
        <v>8351</v>
      </c>
      <c r="M8640">
        <v>1</v>
      </c>
      <c r="N8640">
        <v>100506710</v>
      </c>
      <c r="O8640" t="s">
        <v>28729</v>
      </c>
      <c r="P8640">
        <v>-20122</v>
      </c>
      <c r="Q8640" t="s">
        <v>28730</v>
      </c>
      <c r="R8640" t="s">
        <v>28731</v>
      </c>
      <c r="S8640" t="s">
        <v>36899</v>
      </c>
      <c r="T8640">
        <v>0.35387198439864398</v>
      </c>
      <c r="U8640">
        <v>0.603102917160658</v>
      </c>
      <c r="V8640">
        <v>-24.4030937820452</v>
      </c>
      <c r="W8640">
        <v>0.94541066367716797</v>
      </c>
      <c r="X8640">
        <v>0.95159051474143896</v>
      </c>
      <c r="Y8640">
        <v>0.139147333946365</v>
      </c>
      <c r="Z8640">
        <v>0.184235113180511</v>
      </c>
      <c r="AA8640">
        <v>0.72610664078822296</v>
      </c>
      <c r="AB8640">
        <v>-24.4030937820452</v>
      </c>
      <c r="AC8640">
        <v>0.71753805159658501</v>
      </c>
      <c r="AD8640">
        <v>0.87989882095915395</v>
      </c>
      <c r="AE8640">
        <v>-0.86085260137924702</v>
      </c>
      <c r="AF8640">
        <v>0.501741946288212</v>
      </c>
      <c r="AG8640">
        <v>0.80674443595273604</v>
      </c>
      <c r="AH8640">
        <v>-23.473483168773001</v>
      </c>
      <c r="AI8640">
        <v>0.59609816080359102</v>
      </c>
      <c r="AJ8640">
        <v>0.78121606160956403</v>
      </c>
      <c r="AK8640">
        <v>1.0079027418317801</v>
      </c>
    </row>
    <row r="8641" spans="1:37" x14ac:dyDescent="0.2">
      <c r="A8641" t="s">
        <v>28519</v>
      </c>
      <c r="B8641">
        <v>37650868</v>
      </c>
      <c r="C8641">
        <v>37651054</v>
      </c>
      <c r="D8641">
        <v>187</v>
      </c>
      <c r="E8641" t="s">
        <v>28732</v>
      </c>
      <c r="F8641">
        <v>28</v>
      </c>
      <c r="G8641" t="s">
        <v>28733</v>
      </c>
      <c r="H8641" t="s">
        <v>30987</v>
      </c>
      <c r="I8641">
        <v>9</v>
      </c>
      <c r="J8641">
        <v>37650954</v>
      </c>
      <c r="K8641">
        <v>37746904</v>
      </c>
      <c r="L8641">
        <v>95951</v>
      </c>
      <c r="M8641">
        <v>1</v>
      </c>
      <c r="N8641">
        <v>22844</v>
      </c>
      <c r="O8641" t="s">
        <v>28734</v>
      </c>
      <c r="P8641">
        <v>0</v>
      </c>
      <c r="Q8641" t="s">
        <v>28735</v>
      </c>
      <c r="R8641" t="s">
        <v>28736</v>
      </c>
      <c r="S8641" t="s">
        <v>36900</v>
      </c>
      <c r="T8641">
        <v>7.3374270299014499E-2</v>
      </c>
      <c r="U8641">
        <v>0.603102917160658</v>
      </c>
      <c r="V8641">
        <v>25.797598505513601</v>
      </c>
      <c r="W8641">
        <v>0.73420570613580904</v>
      </c>
      <c r="X8641">
        <v>0.95159051474143896</v>
      </c>
      <c r="Y8641">
        <v>-9.8747070967557995E-3</v>
      </c>
      <c r="Z8641">
        <v>0.203350924423461</v>
      </c>
      <c r="AA8641">
        <v>0.72610664078822296</v>
      </c>
      <c r="AB8641">
        <v>24.834124405037599</v>
      </c>
      <c r="AC8641">
        <v>0.32081866871113202</v>
      </c>
      <c r="AD8641">
        <v>0.68773325147593101</v>
      </c>
      <c r="AE8641">
        <v>-1.0098746549564901</v>
      </c>
      <c r="AF8641">
        <v>1.3497623430991999E-2</v>
      </c>
      <c r="AG8641">
        <v>0.476038960109122</v>
      </c>
      <c r="AH8641">
        <v>25.797598505513601</v>
      </c>
      <c r="AI8641">
        <v>0.91725052871964496</v>
      </c>
      <c r="AJ8641">
        <v>0.98621344597861504</v>
      </c>
      <c r="AK8641">
        <v>0.85888071684640899</v>
      </c>
    </row>
    <row r="8642" spans="1:37" x14ac:dyDescent="0.2">
      <c r="A8642" t="s">
        <v>28519</v>
      </c>
      <c r="B8642">
        <v>37651054</v>
      </c>
      <c r="C8642">
        <v>37651240</v>
      </c>
      <c r="D8642">
        <v>187</v>
      </c>
      <c r="E8642" t="s">
        <v>28737</v>
      </c>
      <c r="F8642">
        <v>20</v>
      </c>
      <c r="G8642" t="s">
        <v>28738</v>
      </c>
      <c r="H8642" t="s">
        <v>30987</v>
      </c>
      <c r="I8642">
        <v>9</v>
      </c>
      <c r="J8642">
        <v>37650954</v>
      </c>
      <c r="K8642">
        <v>37746904</v>
      </c>
      <c r="L8642">
        <v>95951</v>
      </c>
      <c r="M8642">
        <v>1</v>
      </c>
      <c r="N8642">
        <v>22844</v>
      </c>
      <c r="O8642" t="s">
        <v>28734</v>
      </c>
      <c r="P8642">
        <v>100</v>
      </c>
      <c r="Q8642" t="s">
        <v>28735</v>
      </c>
      <c r="R8642" t="s">
        <v>28736</v>
      </c>
      <c r="S8642" t="s">
        <v>36900</v>
      </c>
      <c r="T8642">
        <v>3.5551012810344097E-2</v>
      </c>
      <c r="U8642">
        <v>0.603102917160658</v>
      </c>
      <c r="V8642">
        <v>26.610258058975901</v>
      </c>
      <c r="W8642">
        <v>0.73420570613580904</v>
      </c>
      <c r="X8642">
        <v>0.95159051474143896</v>
      </c>
      <c r="Y8642">
        <v>-9.8747070967557995E-3</v>
      </c>
      <c r="Z8642">
        <v>0.136920528570767</v>
      </c>
      <c r="AA8642">
        <v>0.72610664078822296</v>
      </c>
      <c r="AB8642">
        <v>25.6467839483796</v>
      </c>
      <c r="AC8642">
        <v>0.66465783424689096</v>
      </c>
      <c r="AD8642">
        <v>0.87989882095915395</v>
      </c>
      <c r="AE8642">
        <v>0.41151492822053998</v>
      </c>
      <c r="AF8642">
        <v>3.9401877639471897E-3</v>
      </c>
      <c r="AG8642">
        <v>0.476038960109122</v>
      </c>
      <c r="AH8642">
        <v>26.610258058975901</v>
      </c>
      <c r="AI8642">
        <v>0.81350599864527495</v>
      </c>
      <c r="AJ8642">
        <v>0.94390293416205995</v>
      </c>
      <c r="AK8642">
        <v>-0.39030628398506301</v>
      </c>
    </row>
    <row r="8643" spans="1:37" x14ac:dyDescent="0.2">
      <c r="A8643" t="s">
        <v>28519</v>
      </c>
      <c r="B8643">
        <v>38123735</v>
      </c>
      <c r="C8643">
        <v>38123969</v>
      </c>
      <c r="D8643">
        <v>235</v>
      </c>
      <c r="E8643" t="s">
        <v>28739</v>
      </c>
      <c r="F8643">
        <v>1</v>
      </c>
      <c r="G8643" t="s">
        <v>28740</v>
      </c>
      <c r="H8643" t="s">
        <v>31000</v>
      </c>
      <c r="I8643">
        <v>9</v>
      </c>
      <c r="J8643">
        <v>37915898</v>
      </c>
      <c r="K8643">
        <v>38069227</v>
      </c>
      <c r="L8643">
        <v>153330</v>
      </c>
      <c r="M8643">
        <v>2</v>
      </c>
      <c r="N8643">
        <v>6461</v>
      </c>
      <c r="O8643" t="s">
        <v>28741</v>
      </c>
      <c r="P8643">
        <v>-54508</v>
      </c>
      <c r="Q8643" t="s">
        <v>28742</v>
      </c>
      <c r="R8643" t="s">
        <v>28743</v>
      </c>
      <c r="S8643" t="s">
        <v>36901</v>
      </c>
      <c r="T8643">
        <v>7.3374270299014499E-2</v>
      </c>
      <c r="U8643">
        <v>0.603102917160658</v>
      </c>
      <c r="V8643">
        <v>24.1606202752914</v>
      </c>
      <c r="W8643">
        <v>0.371855812393517</v>
      </c>
      <c r="X8643">
        <v>0.704072456322962</v>
      </c>
      <c r="Y8643">
        <v>-3.1069042747569302</v>
      </c>
      <c r="Z8643">
        <v>0.136920528570767</v>
      </c>
      <c r="AA8643">
        <v>0.72610664078822296</v>
      </c>
      <c r="AB8643">
        <v>23.3292436439177</v>
      </c>
      <c r="AC8643">
        <v>0.10683406973163299</v>
      </c>
      <c r="AD8643">
        <v>0.68253123924728298</v>
      </c>
      <c r="AE8643">
        <v>-4.1069035125511704</v>
      </c>
      <c r="AF8643">
        <v>6.4397970358010495E-2</v>
      </c>
      <c r="AG8643">
        <v>0.57889197891446198</v>
      </c>
      <c r="AH8643">
        <v>4.3825378633927397</v>
      </c>
      <c r="AI8643">
        <v>0.75770813086964806</v>
      </c>
      <c r="AJ8643">
        <v>0.91200148566411499</v>
      </c>
      <c r="AK8643">
        <v>-2.2381488811199199</v>
      </c>
    </row>
    <row r="8644" spans="1:37" x14ac:dyDescent="0.2">
      <c r="A8644" t="s">
        <v>28519</v>
      </c>
      <c r="B8644">
        <v>38620886</v>
      </c>
      <c r="C8644">
        <v>38621036</v>
      </c>
      <c r="D8644">
        <v>151</v>
      </c>
      <c r="E8644" t="s">
        <v>28744</v>
      </c>
      <c r="F8644">
        <v>12</v>
      </c>
      <c r="G8644" t="s">
        <v>28745</v>
      </c>
      <c r="H8644" t="s">
        <v>30987</v>
      </c>
      <c r="I8644">
        <v>9</v>
      </c>
      <c r="J8644">
        <v>38621088</v>
      </c>
      <c r="K8644">
        <v>38624990</v>
      </c>
      <c r="L8644">
        <v>3903</v>
      </c>
      <c r="M8644">
        <v>1</v>
      </c>
      <c r="N8644">
        <v>158228</v>
      </c>
      <c r="O8644" t="s">
        <v>28746</v>
      </c>
      <c r="P8644">
        <v>-52</v>
      </c>
      <c r="Q8644" t="s">
        <v>40</v>
      </c>
      <c r="R8644" t="s">
        <v>28747</v>
      </c>
      <c r="S8644" t="s">
        <v>36902</v>
      </c>
      <c r="T8644">
        <v>0.35387198439864398</v>
      </c>
      <c r="U8644">
        <v>0.603102917160658</v>
      </c>
      <c r="V8644">
        <v>-25.1400593501996</v>
      </c>
      <c r="W8644">
        <v>0.94541066367716797</v>
      </c>
      <c r="X8644">
        <v>0.95159051474143896</v>
      </c>
      <c r="Y8644">
        <v>-4.1567326697327402</v>
      </c>
      <c r="Z8644">
        <v>0.65379035313853895</v>
      </c>
      <c r="AA8644">
        <v>0.84521697243271998</v>
      </c>
      <c r="AB8644">
        <v>-5.3254511023918401</v>
      </c>
      <c r="AC8644">
        <v>0.71753805159658501</v>
      </c>
      <c r="AD8644">
        <v>0.87989882095915395</v>
      </c>
      <c r="AE8644">
        <v>-5.1567319075269804</v>
      </c>
      <c r="AF8644">
        <v>0.32549523997010099</v>
      </c>
      <c r="AG8644">
        <v>0.70473078222419605</v>
      </c>
      <c r="AH8644">
        <v>-24.275766351389802</v>
      </c>
      <c r="AI8644">
        <v>0.59609816080359102</v>
      </c>
      <c r="AJ8644">
        <v>0.78121606160956403</v>
      </c>
      <c r="AK8644">
        <v>-3.2879772383127901</v>
      </c>
    </row>
    <row r="8645" spans="1:37" x14ac:dyDescent="0.2">
      <c r="A8645" t="s">
        <v>28519</v>
      </c>
      <c r="B8645">
        <v>38621036</v>
      </c>
      <c r="C8645">
        <v>38621186</v>
      </c>
      <c r="D8645">
        <v>151</v>
      </c>
      <c r="E8645" t="s">
        <v>28748</v>
      </c>
      <c r="F8645">
        <v>10</v>
      </c>
      <c r="G8645" t="s">
        <v>28749</v>
      </c>
      <c r="H8645" t="s">
        <v>30987</v>
      </c>
      <c r="I8645">
        <v>9</v>
      </c>
      <c r="J8645">
        <v>38621088</v>
      </c>
      <c r="K8645">
        <v>38624990</v>
      </c>
      <c r="L8645">
        <v>3903</v>
      </c>
      <c r="M8645">
        <v>1</v>
      </c>
      <c r="N8645">
        <v>158228</v>
      </c>
      <c r="O8645" t="s">
        <v>28746</v>
      </c>
      <c r="P8645">
        <v>0</v>
      </c>
      <c r="Q8645" t="s">
        <v>40</v>
      </c>
      <c r="R8645" t="s">
        <v>28747</v>
      </c>
      <c r="S8645" t="s">
        <v>36902</v>
      </c>
      <c r="T8645">
        <v>0.35387198439864398</v>
      </c>
      <c r="U8645">
        <v>0.603102917160658</v>
      </c>
      <c r="V8645">
        <v>-25.1400593501996</v>
      </c>
      <c r="W8645">
        <v>0.94541066367716797</v>
      </c>
      <c r="X8645">
        <v>0.95159051474143896</v>
      </c>
      <c r="Y8645">
        <v>-4.1567326697327402</v>
      </c>
      <c r="Z8645">
        <v>0.65379035313853895</v>
      </c>
      <c r="AA8645">
        <v>0.84521697243271998</v>
      </c>
      <c r="AB8645">
        <v>-5.3254511023918401</v>
      </c>
      <c r="AC8645">
        <v>0.71753805159658501</v>
      </c>
      <c r="AD8645">
        <v>0.87989882095915395</v>
      </c>
      <c r="AE8645">
        <v>-5.1567319075269804</v>
      </c>
      <c r="AF8645">
        <v>0.32549523997010099</v>
      </c>
      <c r="AG8645">
        <v>0.70473078222419605</v>
      </c>
      <c r="AH8645">
        <v>-24.275766351389802</v>
      </c>
      <c r="AI8645">
        <v>0.59609816080359102</v>
      </c>
      <c r="AJ8645">
        <v>0.78121606160956403</v>
      </c>
      <c r="AK8645">
        <v>-3.2879772383127901</v>
      </c>
    </row>
    <row r="8646" spans="1:37" x14ac:dyDescent="0.2">
      <c r="A8646" t="s">
        <v>28519</v>
      </c>
      <c r="B8646">
        <v>39042169</v>
      </c>
      <c r="C8646">
        <v>39042354</v>
      </c>
      <c r="D8646">
        <v>186</v>
      </c>
      <c r="E8646" t="s">
        <v>28750</v>
      </c>
      <c r="F8646">
        <v>6</v>
      </c>
      <c r="G8646" t="s">
        <v>28751</v>
      </c>
      <c r="H8646" t="s">
        <v>31000</v>
      </c>
      <c r="I8646">
        <v>9</v>
      </c>
      <c r="J8646">
        <v>39078818</v>
      </c>
      <c r="K8646">
        <v>39086148</v>
      </c>
      <c r="L8646">
        <v>7331</v>
      </c>
      <c r="M8646">
        <v>2</v>
      </c>
      <c r="N8646">
        <v>79937</v>
      </c>
      <c r="O8646" t="s">
        <v>28752</v>
      </c>
      <c r="P8646">
        <v>43794</v>
      </c>
      <c r="Q8646" t="s">
        <v>28753</v>
      </c>
      <c r="R8646" t="s">
        <v>28754</v>
      </c>
      <c r="S8646" t="s">
        <v>36903</v>
      </c>
      <c r="T8646">
        <v>8.8407481283857503E-2</v>
      </c>
      <c r="U8646">
        <v>0.603102917160658</v>
      </c>
      <c r="V8646">
        <v>-25.508976087651401</v>
      </c>
      <c r="W8646">
        <v>0.20525741147413201</v>
      </c>
      <c r="X8646">
        <v>0.704072456322962</v>
      </c>
      <c r="Y8646">
        <v>-25.322281746209601</v>
      </c>
      <c r="Z8646">
        <v>1.7313209044554401E-2</v>
      </c>
      <c r="AA8646">
        <v>0.72610664078822296</v>
      </c>
      <c r="AB8646">
        <v>-25.508976087651401</v>
      </c>
      <c r="AC8646">
        <v>0.283630615332017</v>
      </c>
      <c r="AD8646">
        <v>0.68253123924728298</v>
      </c>
      <c r="AE8646">
        <v>-5.3979904213465097</v>
      </c>
      <c r="AF8646">
        <v>0.22065000948199101</v>
      </c>
      <c r="AG8646">
        <v>0.68151250837662902</v>
      </c>
      <c r="AH8646">
        <v>-24.579365442879201</v>
      </c>
      <c r="AI8646">
        <v>0.24456414000292601</v>
      </c>
      <c r="AJ8646">
        <v>0.78121606160956403</v>
      </c>
      <c r="AK8646">
        <v>-24.508976117865402</v>
      </c>
    </row>
    <row r="8647" spans="1:37" x14ac:dyDescent="0.2">
      <c r="A8647" t="s">
        <v>28519</v>
      </c>
      <c r="B8647">
        <v>39042354</v>
      </c>
      <c r="C8647">
        <v>39042539</v>
      </c>
      <c r="D8647">
        <v>186</v>
      </c>
      <c r="E8647" t="s">
        <v>28755</v>
      </c>
      <c r="F8647">
        <v>13</v>
      </c>
      <c r="G8647" t="s">
        <v>28756</v>
      </c>
      <c r="H8647" t="s">
        <v>31000</v>
      </c>
      <c r="I8647">
        <v>9</v>
      </c>
      <c r="J8647">
        <v>39078818</v>
      </c>
      <c r="K8647">
        <v>39086148</v>
      </c>
      <c r="L8647">
        <v>7331</v>
      </c>
      <c r="M8647">
        <v>2</v>
      </c>
      <c r="N8647">
        <v>79937</v>
      </c>
      <c r="O8647" t="s">
        <v>28752</v>
      </c>
      <c r="P8647">
        <v>43609</v>
      </c>
      <c r="Q8647" t="s">
        <v>28753</v>
      </c>
      <c r="R8647" t="s">
        <v>28754</v>
      </c>
      <c r="S8647" t="s">
        <v>36903</v>
      </c>
      <c r="T8647">
        <v>8.8407481283857503E-2</v>
      </c>
      <c r="U8647">
        <v>0.603102917160658</v>
      </c>
      <c r="V8647">
        <v>-25.584357330643499</v>
      </c>
      <c r="W8647">
        <v>0.20525741147413201</v>
      </c>
      <c r="X8647">
        <v>0.704072456322962</v>
      </c>
      <c r="Y8647">
        <v>-25.400537951538102</v>
      </c>
      <c r="Z8647">
        <v>1.7313209044554401E-2</v>
      </c>
      <c r="AA8647">
        <v>0.72610664078822296</v>
      </c>
      <c r="AB8647">
        <v>-25.584357330643499</v>
      </c>
      <c r="AC8647">
        <v>0.283630615332017</v>
      </c>
      <c r="AD8647">
        <v>0.68253123924728298</v>
      </c>
      <c r="AE8647">
        <v>-5.4762466266750502</v>
      </c>
      <c r="AF8647">
        <v>0.22065000948199101</v>
      </c>
      <c r="AG8647">
        <v>0.68151250837662902</v>
      </c>
      <c r="AH8647">
        <v>-24.654746684479701</v>
      </c>
      <c r="AI8647">
        <v>0.24456414000292601</v>
      </c>
      <c r="AJ8647">
        <v>0.78121606160956403</v>
      </c>
      <c r="AK8647">
        <v>-24.584357359319299</v>
      </c>
    </row>
    <row r="8648" spans="1:37" x14ac:dyDescent="0.2">
      <c r="A8648" t="s">
        <v>28519</v>
      </c>
      <c r="B8648">
        <v>39042539</v>
      </c>
      <c r="C8648">
        <v>39042724</v>
      </c>
      <c r="D8648">
        <v>186</v>
      </c>
      <c r="E8648" t="s">
        <v>28757</v>
      </c>
      <c r="F8648">
        <v>11</v>
      </c>
      <c r="G8648" t="s">
        <v>28758</v>
      </c>
      <c r="H8648" t="s">
        <v>31000</v>
      </c>
      <c r="I8648">
        <v>9</v>
      </c>
      <c r="J8648">
        <v>39078818</v>
      </c>
      <c r="K8648">
        <v>39086148</v>
      </c>
      <c r="L8648">
        <v>7331</v>
      </c>
      <c r="M8648">
        <v>2</v>
      </c>
      <c r="N8648">
        <v>79937</v>
      </c>
      <c r="O8648" t="s">
        <v>28752</v>
      </c>
      <c r="P8648">
        <v>43424</v>
      </c>
      <c r="Q8648" t="s">
        <v>28753</v>
      </c>
      <c r="R8648" t="s">
        <v>28754</v>
      </c>
      <c r="S8648" t="s">
        <v>36903</v>
      </c>
      <c r="T8648">
        <v>0.17308923567461099</v>
      </c>
      <c r="U8648">
        <v>0.603102917160658</v>
      </c>
      <c r="V8648">
        <v>-25.356619079918801</v>
      </c>
      <c r="W8648">
        <v>0.20525741147413201</v>
      </c>
      <c r="X8648">
        <v>0.704072456322962</v>
      </c>
      <c r="Y8648">
        <v>-25.225374549838602</v>
      </c>
      <c r="Z8648">
        <v>5.50355599158565E-2</v>
      </c>
      <c r="AA8648">
        <v>0.72610664078822296</v>
      </c>
      <c r="AB8648">
        <v>-25.356619079918801</v>
      </c>
      <c r="AC8648">
        <v>7.0489011448141195E-2</v>
      </c>
      <c r="AD8648">
        <v>0.57684129297949804</v>
      </c>
      <c r="AE8648">
        <v>-25.225374549838602</v>
      </c>
      <c r="AF8648">
        <v>0.32549523997010099</v>
      </c>
      <c r="AG8648">
        <v>0.70473078222419605</v>
      </c>
      <c r="AH8648">
        <v>-24.4270084381915</v>
      </c>
      <c r="AI8648">
        <v>0.35038410267202102</v>
      </c>
      <c r="AJ8648">
        <v>0.78121606160956403</v>
      </c>
      <c r="AK8648">
        <v>-24.356619113498098</v>
      </c>
    </row>
    <row r="8649" spans="1:37" x14ac:dyDescent="0.2">
      <c r="A8649" t="s">
        <v>28519</v>
      </c>
      <c r="B8649">
        <v>39758161</v>
      </c>
      <c r="C8649">
        <v>39758312</v>
      </c>
      <c r="D8649">
        <v>152</v>
      </c>
      <c r="E8649" t="s">
        <v>28759</v>
      </c>
      <c r="F8649">
        <v>2</v>
      </c>
      <c r="G8649" t="s">
        <v>28760</v>
      </c>
      <c r="H8649" t="s">
        <v>36904</v>
      </c>
      <c r="I8649">
        <v>9</v>
      </c>
      <c r="J8649">
        <v>39776516</v>
      </c>
      <c r="K8649">
        <v>39809692</v>
      </c>
      <c r="L8649">
        <v>33177</v>
      </c>
      <c r="M8649">
        <v>2</v>
      </c>
      <c r="N8649">
        <v>389741</v>
      </c>
      <c r="O8649" t="s">
        <v>28761</v>
      </c>
      <c r="P8649">
        <v>51380</v>
      </c>
      <c r="Q8649" t="s">
        <v>28762</v>
      </c>
      <c r="R8649" t="s">
        <v>28763</v>
      </c>
      <c r="S8649" t="s">
        <v>36905</v>
      </c>
      <c r="T8649">
        <v>1</v>
      </c>
      <c r="U8649">
        <v>1</v>
      </c>
      <c r="V8649">
        <v>-0.38620718089029399</v>
      </c>
      <c r="W8649">
        <v>0.38920677604595899</v>
      </c>
      <c r="X8649">
        <v>0.704072456322962</v>
      </c>
      <c r="Y8649">
        <v>-20.349491370174899</v>
      </c>
      <c r="Z8649">
        <v>1</v>
      </c>
      <c r="AA8649">
        <v>1</v>
      </c>
      <c r="AB8649">
        <v>-0.89956688276585195</v>
      </c>
      <c r="AC8649">
        <v>0.85817338719172098</v>
      </c>
      <c r="AD8649">
        <v>0.94068432309766403</v>
      </c>
      <c r="AE8649">
        <v>1.9714198475536</v>
      </c>
      <c r="AF8649">
        <v>1</v>
      </c>
      <c r="AG8649">
        <v>1</v>
      </c>
      <c r="AH8649">
        <v>0.20219910841383601</v>
      </c>
      <c r="AI8649">
        <v>0.24456414000292601</v>
      </c>
      <c r="AJ8649">
        <v>0.78121606160956403</v>
      </c>
      <c r="AK8649">
        <v>-22.383593509920601</v>
      </c>
    </row>
    <row r="8650" spans="1:37" x14ac:dyDescent="0.2">
      <c r="A8650" t="s">
        <v>28519</v>
      </c>
      <c r="B8650">
        <v>39794625</v>
      </c>
      <c r="C8650">
        <v>39794772</v>
      </c>
      <c r="D8650">
        <v>148</v>
      </c>
      <c r="E8650" t="s">
        <v>28764</v>
      </c>
      <c r="F8650">
        <v>3</v>
      </c>
      <c r="G8650" t="s">
        <v>28765</v>
      </c>
      <c r="H8650" t="s">
        <v>36904</v>
      </c>
      <c r="I8650">
        <v>9</v>
      </c>
      <c r="J8650">
        <v>39776516</v>
      </c>
      <c r="K8650">
        <v>39809692</v>
      </c>
      <c r="L8650">
        <v>33177</v>
      </c>
      <c r="M8650">
        <v>2</v>
      </c>
      <c r="N8650">
        <v>389741</v>
      </c>
      <c r="O8650" t="s">
        <v>28761</v>
      </c>
      <c r="P8650">
        <v>14920</v>
      </c>
      <c r="Q8650" t="s">
        <v>28762</v>
      </c>
      <c r="R8650" t="s">
        <v>28763</v>
      </c>
      <c r="S8650" t="s">
        <v>36905</v>
      </c>
      <c r="T8650">
        <v>1</v>
      </c>
      <c r="U8650">
        <v>1</v>
      </c>
      <c r="V8650">
        <v>-0.26493183274801002</v>
      </c>
      <c r="W8650">
        <v>0.20525741147413201</v>
      </c>
      <c r="X8650">
        <v>0.704072456322962</v>
      </c>
      <c r="Y8650">
        <v>-23.336001366663002</v>
      </c>
      <c r="Z8650">
        <v>0.65379035313853895</v>
      </c>
      <c r="AA8650">
        <v>0.84521697243271998</v>
      </c>
      <c r="AB8650">
        <v>-1.2284057021625101</v>
      </c>
      <c r="AC8650">
        <v>7.0489011448141195E-2</v>
      </c>
      <c r="AD8650">
        <v>0.57684129297949804</v>
      </c>
      <c r="AE8650">
        <v>-23.336001366663002</v>
      </c>
      <c r="AF8650">
        <v>0.64997455747578503</v>
      </c>
      <c r="AG8650">
        <v>0.80674443595273604</v>
      </c>
      <c r="AH8650">
        <v>0.66467863759407297</v>
      </c>
      <c r="AI8650">
        <v>0.35038410267202102</v>
      </c>
      <c r="AJ8650">
        <v>0.78121606160956403</v>
      </c>
      <c r="AK8650">
        <v>-22.467246012495998</v>
      </c>
    </row>
    <row r="8651" spans="1:37" x14ac:dyDescent="0.2">
      <c r="A8651" t="s">
        <v>28519</v>
      </c>
      <c r="B8651">
        <v>39799001</v>
      </c>
      <c r="C8651">
        <v>39799155</v>
      </c>
      <c r="D8651">
        <v>155</v>
      </c>
      <c r="E8651" t="s">
        <v>28766</v>
      </c>
      <c r="F8651">
        <v>1</v>
      </c>
      <c r="G8651" t="s">
        <v>28767</v>
      </c>
      <c r="H8651" t="s">
        <v>36904</v>
      </c>
      <c r="I8651">
        <v>9</v>
      </c>
      <c r="J8651">
        <v>39776516</v>
      </c>
      <c r="K8651">
        <v>39809692</v>
      </c>
      <c r="L8651">
        <v>33177</v>
      </c>
      <c r="M8651">
        <v>2</v>
      </c>
      <c r="N8651">
        <v>389741</v>
      </c>
      <c r="O8651" t="s">
        <v>28761</v>
      </c>
      <c r="P8651">
        <v>10537</v>
      </c>
      <c r="Q8651" t="s">
        <v>28762</v>
      </c>
      <c r="R8651" t="s">
        <v>28763</v>
      </c>
      <c r="S8651" t="s">
        <v>36905</v>
      </c>
      <c r="T8651">
        <v>0.35387198439864398</v>
      </c>
      <c r="U8651">
        <v>0.603102917160658</v>
      </c>
      <c r="V8651">
        <v>-20.367066299345002</v>
      </c>
      <c r="W8651">
        <v>0.73420570613580904</v>
      </c>
      <c r="X8651">
        <v>0.95159051474143896</v>
      </c>
      <c r="Y8651">
        <v>0.34300416509248599</v>
      </c>
      <c r="Z8651">
        <v>0.93459220503170903</v>
      </c>
      <c r="AA8651">
        <v>0.99919698600769702</v>
      </c>
      <c r="AB8651">
        <v>4.3252681514719997</v>
      </c>
      <c r="AC8651">
        <v>0.32081866871113202</v>
      </c>
      <c r="AD8651">
        <v>0.68773325147593101</v>
      </c>
      <c r="AE8651">
        <v>-0.65699578556436899</v>
      </c>
      <c r="AF8651">
        <v>0.22065000948199101</v>
      </c>
      <c r="AG8651">
        <v>0.68151250837662902</v>
      </c>
      <c r="AH8651">
        <v>-24.694049198483899</v>
      </c>
      <c r="AI8651">
        <v>0.91725052871964496</v>
      </c>
      <c r="AJ8651">
        <v>0.98621344597861504</v>
      </c>
      <c r="AK8651">
        <v>1.21175958011226</v>
      </c>
    </row>
    <row r="8652" spans="1:37" x14ac:dyDescent="0.2">
      <c r="A8652" t="s">
        <v>28519</v>
      </c>
      <c r="B8652">
        <v>39799155</v>
      </c>
      <c r="C8652">
        <v>39799309</v>
      </c>
      <c r="D8652">
        <v>155</v>
      </c>
      <c r="E8652" t="s">
        <v>28768</v>
      </c>
      <c r="F8652">
        <v>3</v>
      </c>
      <c r="G8652" t="s">
        <v>28769</v>
      </c>
      <c r="H8652" t="s">
        <v>36904</v>
      </c>
      <c r="I8652">
        <v>9</v>
      </c>
      <c r="J8652">
        <v>39776516</v>
      </c>
      <c r="K8652">
        <v>39809692</v>
      </c>
      <c r="L8652">
        <v>33177</v>
      </c>
      <c r="M8652">
        <v>2</v>
      </c>
      <c r="N8652">
        <v>389741</v>
      </c>
      <c r="O8652" t="s">
        <v>28761</v>
      </c>
      <c r="P8652">
        <v>10383</v>
      </c>
      <c r="Q8652" t="s">
        <v>28762</v>
      </c>
      <c r="R8652" t="s">
        <v>28763</v>
      </c>
      <c r="S8652" t="s">
        <v>36905</v>
      </c>
      <c r="T8652">
        <v>0.35387198439864398</v>
      </c>
      <c r="U8652">
        <v>0.603102917160658</v>
      </c>
      <c r="V8652">
        <v>-20.367066299345002</v>
      </c>
      <c r="W8652">
        <v>0.73420570613580904</v>
      </c>
      <c r="X8652">
        <v>0.95159051474143896</v>
      </c>
      <c r="Y8652">
        <v>0.59093167074504804</v>
      </c>
      <c r="Z8652">
        <v>0.93459220503170903</v>
      </c>
      <c r="AA8652">
        <v>0.99919698600769702</v>
      </c>
      <c r="AB8652">
        <v>4.4608233945993101</v>
      </c>
      <c r="AC8652">
        <v>0.32081866871113202</v>
      </c>
      <c r="AD8652">
        <v>0.68773325147593101</v>
      </c>
      <c r="AE8652">
        <v>-0.40906828770282899</v>
      </c>
      <c r="AF8652">
        <v>0.22065000948199101</v>
      </c>
      <c r="AG8652">
        <v>0.68151250837662902</v>
      </c>
      <c r="AH8652">
        <v>-24.826216076343499</v>
      </c>
      <c r="AI8652">
        <v>0.91725052871964496</v>
      </c>
      <c r="AJ8652">
        <v>0.98621344597861504</v>
      </c>
      <c r="AK8652">
        <v>1.4596870857648201</v>
      </c>
    </row>
    <row r="8653" spans="1:37" x14ac:dyDescent="0.2">
      <c r="A8653" t="s">
        <v>28519</v>
      </c>
      <c r="B8653">
        <v>39799309</v>
      </c>
      <c r="C8653">
        <v>39799463</v>
      </c>
      <c r="D8653">
        <v>155</v>
      </c>
      <c r="E8653" t="s">
        <v>28770</v>
      </c>
      <c r="F8653">
        <v>5</v>
      </c>
      <c r="G8653" t="s">
        <v>28771</v>
      </c>
      <c r="H8653" t="s">
        <v>36904</v>
      </c>
      <c r="I8653">
        <v>9</v>
      </c>
      <c r="J8653">
        <v>39776516</v>
      </c>
      <c r="K8653">
        <v>39809692</v>
      </c>
      <c r="L8653">
        <v>33177</v>
      </c>
      <c r="M8653">
        <v>2</v>
      </c>
      <c r="N8653">
        <v>389741</v>
      </c>
      <c r="O8653" t="s">
        <v>28761</v>
      </c>
      <c r="P8653">
        <v>10229</v>
      </c>
      <c r="Q8653" t="s">
        <v>28762</v>
      </c>
      <c r="R8653" t="s">
        <v>28763</v>
      </c>
      <c r="S8653" t="s">
        <v>36905</v>
      </c>
      <c r="T8653">
        <v>0.35387198439864398</v>
      </c>
      <c r="U8653">
        <v>0.603102917160658</v>
      </c>
      <c r="V8653">
        <v>-20.367066299345002</v>
      </c>
      <c r="W8653">
        <v>0.73420570613580904</v>
      </c>
      <c r="X8653">
        <v>0.95159051474143896</v>
      </c>
      <c r="Y8653">
        <v>0.80050113998628103</v>
      </c>
      <c r="Z8653">
        <v>0.93459220503170903</v>
      </c>
      <c r="AA8653">
        <v>0.99919698600769702</v>
      </c>
      <c r="AB8653">
        <v>4.36891756213367</v>
      </c>
      <c r="AC8653">
        <v>0.32081866871113202</v>
      </c>
      <c r="AD8653">
        <v>0.68773325147593101</v>
      </c>
      <c r="AE8653">
        <v>-0.19949881846159701</v>
      </c>
      <c r="AF8653">
        <v>0.22065000948199101</v>
      </c>
      <c r="AG8653">
        <v>0.68151250837662902</v>
      </c>
      <c r="AH8653">
        <v>-24.7365734816197</v>
      </c>
      <c r="AI8653">
        <v>0.91725052871964496</v>
      </c>
      <c r="AJ8653">
        <v>0.98621344597861504</v>
      </c>
      <c r="AK8653">
        <v>1.66925654692281</v>
      </c>
    </row>
    <row r="8654" spans="1:37" x14ac:dyDescent="0.2">
      <c r="A8654" t="s">
        <v>28519</v>
      </c>
      <c r="B8654">
        <v>40307743</v>
      </c>
      <c r="C8654">
        <v>40307894</v>
      </c>
      <c r="D8654">
        <v>152</v>
      </c>
      <c r="E8654" t="s">
        <v>28772</v>
      </c>
      <c r="F8654">
        <v>1</v>
      </c>
      <c r="G8654" t="s">
        <v>28773</v>
      </c>
      <c r="H8654" t="s">
        <v>36906</v>
      </c>
      <c r="I8654">
        <v>9</v>
      </c>
      <c r="J8654">
        <v>40321299</v>
      </c>
      <c r="K8654">
        <v>40329218</v>
      </c>
      <c r="L8654">
        <v>7920</v>
      </c>
      <c r="M8654">
        <v>1</v>
      </c>
      <c r="N8654">
        <v>100133036</v>
      </c>
      <c r="O8654" t="s">
        <v>28774</v>
      </c>
      <c r="P8654">
        <v>-13405</v>
      </c>
      <c r="Q8654" t="s">
        <v>28775</v>
      </c>
      <c r="R8654" t="s">
        <v>28776</v>
      </c>
      <c r="S8654" t="s">
        <v>36907</v>
      </c>
      <c r="T8654">
        <v>0.35387198439864398</v>
      </c>
      <c r="U8654">
        <v>0.603102917160658</v>
      </c>
      <c r="V8654">
        <v>-22.314358692913501</v>
      </c>
      <c r="W8654">
        <v>0.89107655920673101</v>
      </c>
      <c r="X8654">
        <v>0.95159051474143896</v>
      </c>
      <c r="Y8654">
        <v>1.1528752080095801</v>
      </c>
      <c r="Z8654">
        <v>0.69013698642955401</v>
      </c>
      <c r="AA8654">
        <v>0.84521697243271998</v>
      </c>
      <c r="AB8654">
        <v>-1.5843860919821099E-2</v>
      </c>
      <c r="AC8654">
        <v>0.75388744886274095</v>
      </c>
      <c r="AD8654">
        <v>0.87989882095915395</v>
      </c>
      <c r="AE8654">
        <v>0.15287534426121499</v>
      </c>
      <c r="AF8654">
        <v>0.32549523997010099</v>
      </c>
      <c r="AG8654">
        <v>0.70473078222419605</v>
      </c>
      <c r="AH8654">
        <v>-22.889042405254798</v>
      </c>
      <c r="AI8654">
        <v>0.56157887380500204</v>
      </c>
      <c r="AJ8654">
        <v>0.78121606160956403</v>
      </c>
      <c r="AK8654">
        <v>2.0216304244563101</v>
      </c>
    </row>
    <row r="8655" spans="1:37" x14ac:dyDescent="0.2">
      <c r="A8655" t="s">
        <v>28519</v>
      </c>
      <c r="B8655">
        <v>40431503</v>
      </c>
      <c r="C8655">
        <v>40431655</v>
      </c>
      <c r="D8655">
        <v>153</v>
      </c>
      <c r="E8655" t="s">
        <v>28777</v>
      </c>
      <c r="F8655">
        <v>2</v>
      </c>
      <c r="G8655" t="s">
        <v>28778</v>
      </c>
      <c r="H8655" t="s">
        <v>31000</v>
      </c>
      <c r="I8655">
        <v>9</v>
      </c>
      <c r="J8655">
        <v>40497850</v>
      </c>
      <c r="K8655">
        <v>40511177</v>
      </c>
      <c r="L8655">
        <v>13328</v>
      </c>
      <c r="M8655">
        <v>1</v>
      </c>
      <c r="N8655">
        <v>102724580</v>
      </c>
      <c r="O8655" t="s">
        <v>28779</v>
      </c>
      <c r="P8655">
        <v>-66195</v>
      </c>
      <c r="Q8655" t="s">
        <v>40</v>
      </c>
      <c r="R8655" t="s">
        <v>28780</v>
      </c>
      <c r="S8655" t="s">
        <v>36908</v>
      </c>
      <c r="T8655">
        <v>0.254431078355565</v>
      </c>
      <c r="U8655">
        <v>0.603102917160658</v>
      </c>
      <c r="V8655">
        <v>4.74871853165833</v>
      </c>
      <c r="W8655">
        <v>0.87626418272964801</v>
      </c>
      <c r="X8655">
        <v>0.95159051474143896</v>
      </c>
      <c r="Y8655">
        <v>-0.394168036914053</v>
      </c>
      <c r="Z8655">
        <v>0.20097529916239401</v>
      </c>
      <c r="AA8655">
        <v>0.72610664078822296</v>
      </c>
      <c r="AB8655">
        <v>4.1586280248772898</v>
      </c>
      <c r="AC8655">
        <v>0.25878032848854299</v>
      </c>
      <c r="AD8655">
        <v>0.68253123924728298</v>
      </c>
      <c r="AE8655">
        <v>-1.3941679613595701</v>
      </c>
      <c r="AF8655">
        <v>0.47321592868844298</v>
      </c>
      <c r="AG8655">
        <v>0.80674443595273604</v>
      </c>
      <c r="AH8655">
        <v>2.5801680271737499</v>
      </c>
      <c r="AI8655">
        <v>0.50844394355825095</v>
      </c>
      <c r="AJ8655">
        <v>0.78121606160956403</v>
      </c>
      <c r="AK8655">
        <v>0.474587382314693</v>
      </c>
    </row>
    <row r="8656" spans="1:37" x14ac:dyDescent="0.2">
      <c r="A8656" t="s">
        <v>28519</v>
      </c>
      <c r="B8656">
        <v>40465009</v>
      </c>
      <c r="C8656">
        <v>40465294</v>
      </c>
      <c r="D8656">
        <v>286</v>
      </c>
      <c r="E8656" t="s">
        <v>28781</v>
      </c>
      <c r="F8656">
        <v>2</v>
      </c>
      <c r="G8656" t="s">
        <v>28782</v>
      </c>
      <c r="H8656" t="s">
        <v>31000</v>
      </c>
      <c r="I8656">
        <v>9</v>
      </c>
      <c r="J8656">
        <v>40497850</v>
      </c>
      <c r="K8656">
        <v>40511177</v>
      </c>
      <c r="L8656">
        <v>13328</v>
      </c>
      <c r="M8656">
        <v>1</v>
      </c>
      <c r="N8656">
        <v>102724580</v>
      </c>
      <c r="O8656" t="s">
        <v>28779</v>
      </c>
      <c r="P8656">
        <v>-32556</v>
      </c>
      <c r="Q8656" t="s">
        <v>40</v>
      </c>
      <c r="R8656" t="s">
        <v>28780</v>
      </c>
      <c r="S8656" t="s">
        <v>36908</v>
      </c>
      <c r="T8656">
        <v>0.35387198439864398</v>
      </c>
      <c r="U8656">
        <v>0.603102917160658</v>
      </c>
      <c r="V8656">
        <v>-22.472176763533</v>
      </c>
      <c r="W8656" t="s">
        <v>40</v>
      </c>
      <c r="X8656" t="s">
        <v>40</v>
      </c>
      <c r="Y8656">
        <v>0</v>
      </c>
      <c r="Z8656">
        <v>0.184235113180511</v>
      </c>
      <c r="AA8656">
        <v>0.72610664078822296</v>
      </c>
      <c r="AB8656">
        <v>-22.472176763533</v>
      </c>
      <c r="AC8656">
        <v>0.45677901822897599</v>
      </c>
      <c r="AD8656">
        <v>0.82872126865393902</v>
      </c>
      <c r="AE8656">
        <v>21.616566873594699</v>
      </c>
      <c r="AF8656">
        <v>0.501741946288212</v>
      </c>
      <c r="AG8656">
        <v>0.80674443595273604</v>
      </c>
      <c r="AH8656">
        <v>-21.5425663157658</v>
      </c>
      <c r="AI8656">
        <v>0.52399907623471598</v>
      </c>
      <c r="AJ8656">
        <v>0.78121606160956403</v>
      </c>
      <c r="AK8656">
        <v>-21.4721770114893</v>
      </c>
    </row>
    <row r="8657" spans="1:37" x14ac:dyDescent="0.2">
      <c r="A8657" t="s">
        <v>28519</v>
      </c>
      <c r="B8657">
        <v>40682760</v>
      </c>
      <c r="C8657">
        <v>40682904</v>
      </c>
      <c r="D8657">
        <v>145</v>
      </c>
      <c r="E8657" t="s">
        <v>28783</v>
      </c>
      <c r="F8657">
        <v>2</v>
      </c>
      <c r="G8657" t="s">
        <v>28784</v>
      </c>
      <c r="H8657" t="s">
        <v>31000</v>
      </c>
      <c r="I8657">
        <v>9</v>
      </c>
      <c r="J8657">
        <v>40611252</v>
      </c>
      <c r="K8657">
        <v>40622155</v>
      </c>
      <c r="L8657">
        <v>10904</v>
      </c>
      <c r="M8657">
        <v>2</v>
      </c>
      <c r="N8657">
        <v>107986993</v>
      </c>
      <c r="O8657" t="s">
        <v>28785</v>
      </c>
      <c r="P8657">
        <v>-60605</v>
      </c>
      <c r="Q8657" t="s">
        <v>40</v>
      </c>
      <c r="R8657" t="s">
        <v>28786</v>
      </c>
      <c r="S8657" t="s">
        <v>36909</v>
      </c>
      <c r="T8657">
        <v>0.32911398597860803</v>
      </c>
      <c r="U8657">
        <v>0.603102917160658</v>
      </c>
      <c r="V8657">
        <v>24.597326151240601</v>
      </c>
      <c r="W8657">
        <v>0.38920677604595899</v>
      </c>
      <c r="X8657">
        <v>0.704072456322962</v>
      </c>
      <c r="Y8657">
        <v>-24.3956922985967</v>
      </c>
      <c r="Z8657">
        <v>0.306975110376564</v>
      </c>
      <c r="AA8657">
        <v>0.72610664078822296</v>
      </c>
      <c r="AB8657">
        <v>24.3901066527701</v>
      </c>
      <c r="AC8657">
        <v>0.71753805159658501</v>
      </c>
      <c r="AD8657">
        <v>0.87989882095915395</v>
      </c>
      <c r="AE8657">
        <v>-1.2615805123293999</v>
      </c>
      <c r="AF8657">
        <v>0.61410715005536498</v>
      </c>
      <c r="AG8657">
        <v>0.80674443595273604</v>
      </c>
      <c r="AH8657">
        <v>1.53721493816887</v>
      </c>
      <c r="AI8657">
        <v>0.35038410267202102</v>
      </c>
      <c r="AJ8657">
        <v>0.78121606160956403</v>
      </c>
      <c r="AK8657">
        <v>-24.2831914539011</v>
      </c>
    </row>
    <row r="8658" spans="1:37" x14ac:dyDescent="0.2">
      <c r="A8658" t="s">
        <v>28519</v>
      </c>
      <c r="B8658">
        <v>40767622</v>
      </c>
      <c r="C8658">
        <v>40767766</v>
      </c>
      <c r="D8658">
        <v>145</v>
      </c>
      <c r="E8658" t="s">
        <v>28787</v>
      </c>
      <c r="F8658">
        <v>7</v>
      </c>
      <c r="G8658" t="s">
        <v>28788</v>
      </c>
      <c r="H8658" t="s">
        <v>30987</v>
      </c>
      <c r="I8658">
        <v>9</v>
      </c>
      <c r="J8658">
        <v>40755407</v>
      </c>
      <c r="K8658">
        <v>40767875</v>
      </c>
      <c r="L8658">
        <v>12469</v>
      </c>
      <c r="M8658">
        <v>2</v>
      </c>
      <c r="N8658">
        <v>100132004</v>
      </c>
      <c r="O8658" t="s">
        <v>28789</v>
      </c>
      <c r="P8658">
        <v>109</v>
      </c>
      <c r="Q8658" t="s">
        <v>40</v>
      </c>
      <c r="R8658" t="s">
        <v>28790</v>
      </c>
      <c r="S8658" t="s">
        <v>33516</v>
      </c>
      <c r="T8658">
        <v>0.93658663862493396</v>
      </c>
      <c r="U8658">
        <v>1</v>
      </c>
      <c r="V8658">
        <v>1.80697804183788</v>
      </c>
      <c r="W8658">
        <v>0.33047024106436002</v>
      </c>
      <c r="X8658">
        <v>0.704072456322962</v>
      </c>
      <c r="Y8658">
        <v>-1.69904149391501</v>
      </c>
      <c r="Z8658">
        <v>0.47069688638285001</v>
      </c>
      <c r="AA8658">
        <v>0.84435025072159198</v>
      </c>
      <c r="AB8658">
        <v>1.1192907149920901</v>
      </c>
      <c r="AC8658">
        <v>0.11287364294053499</v>
      </c>
      <c r="AD8658">
        <v>0.68253123924728298</v>
      </c>
      <c r="AE8658">
        <v>-2.45494974328424</v>
      </c>
      <c r="AF8658">
        <v>0.65185476709410495</v>
      </c>
      <c r="AG8658">
        <v>0.80799183805219899</v>
      </c>
      <c r="AH8658">
        <v>1.9693601171377699</v>
      </c>
      <c r="AI8658">
        <v>0.68072179000195199</v>
      </c>
      <c r="AJ8658">
        <v>0.85136094490810099</v>
      </c>
      <c r="AK8658">
        <v>-0.89641359534731102</v>
      </c>
    </row>
    <row r="8659" spans="1:37" x14ac:dyDescent="0.2">
      <c r="A8659" t="s">
        <v>28519</v>
      </c>
      <c r="B8659">
        <v>40767766</v>
      </c>
      <c r="C8659">
        <v>40767910</v>
      </c>
      <c r="D8659">
        <v>145</v>
      </c>
      <c r="E8659" t="s">
        <v>28791</v>
      </c>
      <c r="F8659">
        <v>7</v>
      </c>
      <c r="G8659" t="s">
        <v>28792</v>
      </c>
      <c r="H8659" t="s">
        <v>30987</v>
      </c>
      <c r="I8659">
        <v>9</v>
      </c>
      <c r="J8659">
        <v>40755407</v>
      </c>
      <c r="K8659">
        <v>40767875</v>
      </c>
      <c r="L8659">
        <v>12469</v>
      </c>
      <c r="M8659">
        <v>2</v>
      </c>
      <c r="N8659">
        <v>100132004</v>
      </c>
      <c r="O8659" t="s">
        <v>28789</v>
      </c>
      <c r="P8659">
        <v>0</v>
      </c>
      <c r="Q8659" t="s">
        <v>40</v>
      </c>
      <c r="R8659" t="s">
        <v>28790</v>
      </c>
      <c r="S8659" t="s">
        <v>33516</v>
      </c>
      <c r="T8659">
        <v>0.93658663862493396</v>
      </c>
      <c r="U8659">
        <v>1</v>
      </c>
      <c r="V8659">
        <v>1.80697804183788</v>
      </c>
      <c r="W8659">
        <v>0.33047024106436002</v>
      </c>
      <c r="X8659">
        <v>0.704072456322962</v>
      </c>
      <c r="Y8659">
        <v>-1.69904149391501</v>
      </c>
      <c r="Z8659">
        <v>0.47069688638285001</v>
      </c>
      <c r="AA8659">
        <v>0.84435025072159198</v>
      </c>
      <c r="AB8659">
        <v>1.1192907149920901</v>
      </c>
      <c r="AC8659">
        <v>0.11287364294053499</v>
      </c>
      <c r="AD8659">
        <v>0.68253123924728298</v>
      </c>
      <c r="AE8659">
        <v>-2.45494974328424</v>
      </c>
      <c r="AF8659">
        <v>0.65185476709410495</v>
      </c>
      <c r="AG8659">
        <v>0.80799183805219899</v>
      </c>
      <c r="AH8659">
        <v>1.9693601171377699</v>
      </c>
      <c r="AI8659">
        <v>0.68072179000195199</v>
      </c>
      <c r="AJ8659">
        <v>0.85136094490810099</v>
      </c>
      <c r="AK8659">
        <v>-0.89641359534731102</v>
      </c>
    </row>
    <row r="8660" spans="1:37" x14ac:dyDescent="0.2">
      <c r="A8660" t="s">
        <v>28519</v>
      </c>
      <c r="B8660">
        <v>41269309</v>
      </c>
      <c r="C8660">
        <v>41269472</v>
      </c>
      <c r="D8660">
        <v>164</v>
      </c>
      <c r="E8660" t="s">
        <v>28793</v>
      </c>
      <c r="F8660">
        <v>10</v>
      </c>
      <c r="G8660" t="s">
        <v>28794</v>
      </c>
      <c r="H8660" t="s">
        <v>31000</v>
      </c>
      <c r="I8660">
        <v>9</v>
      </c>
      <c r="J8660">
        <v>41233755</v>
      </c>
      <c r="K8660">
        <v>41233835</v>
      </c>
      <c r="L8660">
        <v>81</v>
      </c>
      <c r="M8660">
        <v>1</v>
      </c>
      <c r="N8660">
        <v>100616184</v>
      </c>
      <c r="O8660" t="s">
        <v>28795</v>
      </c>
      <c r="P8660">
        <v>35554</v>
      </c>
      <c r="Q8660" t="s">
        <v>28796</v>
      </c>
      <c r="R8660" t="s">
        <v>28797</v>
      </c>
      <c r="S8660" t="s">
        <v>36910</v>
      </c>
      <c r="T8660">
        <v>0.32911398597860803</v>
      </c>
      <c r="U8660">
        <v>0.603102917160658</v>
      </c>
      <c r="V8660">
        <v>24.6477926783183</v>
      </c>
      <c r="W8660">
        <v>0.428214032775322</v>
      </c>
      <c r="X8660">
        <v>0.73460997439807996</v>
      </c>
      <c r="Y8660">
        <v>4.7735164610751202</v>
      </c>
      <c r="Z8660">
        <v>0.203350924423461</v>
      </c>
      <c r="AA8660">
        <v>0.72610664078822296</v>
      </c>
      <c r="AB8660">
        <v>24.715956669489501</v>
      </c>
      <c r="AC8660">
        <v>0.85817338719172098</v>
      </c>
      <c r="AD8660">
        <v>0.94068432309766403</v>
      </c>
      <c r="AE8660">
        <v>3.7735164877085698</v>
      </c>
      <c r="AF8660">
        <v>0.98343762640780896</v>
      </c>
      <c r="AG8660">
        <v>1</v>
      </c>
      <c r="AH8660">
        <v>0.937402671476123</v>
      </c>
      <c r="AI8660">
        <v>0.170234813229591</v>
      </c>
      <c r="AJ8660">
        <v>0.78121606160956403</v>
      </c>
      <c r="AK8660">
        <v>5.6422713260348303</v>
      </c>
    </row>
    <row r="8661" spans="1:37" x14ac:dyDescent="0.2">
      <c r="A8661" t="s">
        <v>28519</v>
      </c>
      <c r="B8661">
        <v>41269478</v>
      </c>
      <c r="C8661">
        <v>41269642</v>
      </c>
      <c r="D8661">
        <v>165</v>
      </c>
      <c r="E8661" t="s">
        <v>28798</v>
      </c>
      <c r="F8661">
        <v>8</v>
      </c>
      <c r="G8661" t="s">
        <v>28799</v>
      </c>
      <c r="H8661" t="s">
        <v>31000</v>
      </c>
      <c r="I8661">
        <v>9</v>
      </c>
      <c r="J8661">
        <v>41233755</v>
      </c>
      <c r="K8661">
        <v>41233835</v>
      </c>
      <c r="L8661">
        <v>81</v>
      </c>
      <c r="M8661">
        <v>1</v>
      </c>
      <c r="N8661">
        <v>100616184</v>
      </c>
      <c r="O8661" t="s">
        <v>28795</v>
      </c>
      <c r="P8661">
        <v>35723</v>
      </c>
      <c r="Q8661" t="s">
        <v>28796</v>
      </c>
      <c r="R8661" t="s">
        <v>28797</v>
      </c>
      <c r="S8661" t="s">
        <v>36910</v>
      </c>
      <c r="T8661">
        <v>0.32911398597860803</v>
      </c>
      <c r="U8661">
        <v>0.603102917160658</v>
      </c>
      <c r="V8661">
        <v>24.6477926783183</v>
      </c>
      <c r="W8661">
        <v>0.428214032775322</v>
      </c>
      <c r="X8661">
        <v>0.73460997439807996</v>
      </c>
      <c r="Y8661">
        <v>4.7735164610751202</v>
      </c>
      <c r="Z8661">
        <v>0.203350924423461</v>
      </c>
      <c r="AA8661">
        <v>0.72610664078822296</v>
      </c>
      <c r="AB8661">
        <v>24.715956669489501</v>
      </c>
      <c r="AC8661">
        <v>0.85817338719172098</v>
      </c>
      <c r="AD8661">
        <v>0.94068432309766403</v>
      </c>
      <c r="AE8661">
        <v>3.7735164877085698</v>
      </c>
      <c r="AF8661">
        <v>0.98343762640780896</v>
      </c>
      <c r="AG8661">
        <v>1</v>
      </c>
      <c r="AH8661">
        <v>0.937402671476123</v>
      </c>
      <c r="AI8661">
        <v>0.170234813229591</v>
      </c>
      <c r="AJ8661">
        <v>0.78121606160956403</v>
      </c>
      <c r="AK8661">
        <v>5.6422713260348303</v>
      </c>
    </row>
    <row r="8662" spans="1:37" x14ac:dyDescent="0.2">
      <c r="A8662" t="s">
        <v>28519</v>
      </c>
      <c r="B8662">
        <v>41269642</v>
      </c>
      <c r="C8662">
        <v>41269806</v>
      </c>
      <c r="D8662">
        <v>165</v>
      </c>
      <c r="E8662" t="s">
        <v>28800</v>
      </c>
      <c r="F8662">
        <v>5</v>
      </c>
      <c r="G8662" t="s">
        <v>28801</v>
      </c>
      <c r="H8662" t="s">
        <v>31000</v>
      </c>
      <c r="I8662">
        <v>9</v>
      </c>
      <c r="J8662">
        <v>41233755</v>
      </c>
      <c r="K8662">
        <v>41233835</v>
      </c>
      <c r="L8662">
        <v>81</v>
      </c>
      <c r="M8662">
        <v>1</v>
      </c>
      <c r="N8662">
        <v>100616184</v>
      </c>
      <c r="O8662" t="s">
        <v>28795</v>
      </c>
      <c r="P8662">
        <v>35887</v>
      </c>
      <c r="Q8662" t="s">
        <v>28796</v>
      </c>
      <c r="R8662" t="s">
        <v>28797</v>
      </c>
      <c r="S8662" t="s">
        <v>36910</v>
      </c>
      <c r="T8662">
        <v>0.97213403838398904</v>
      </c>
      <c r="U8662">
        <v>1</v>
      </c>
      <c r="V8662">
        <v>0.78526723318784097</v>
      </c>
      <c r="W8662">
        <v>0.78495938470128301</v>
      </c>
      <c r="X8662">
        <v>0.95159051474143896</v>
      </c>
      <c r="Y8662">
        <v>1.6893419931134499</v>
      </c>
      <c r="Z8662">
        <v>0.66713806400786302</v>
      </c>
      <c r="AA8662">
        <v>0.84521697243271998</v>
      </c>
      <c r="AB8662">
        <v>0.86425160677829005</v>
      </c>
      <c r="AC8662">
        <v>0.66465783424689096</v>
      </c>
      <c r="AD8662">
        <v>0.87989882095915395</v>
      </c>
      <c r="AE8662">
        <v>0.68934203005716899</v>
      </c>
      <c r="AF8662">
        <v>0.77173648502780101</v>
      </c>
      <c r="AG8662">
        <v>0.88417364479730298</v>
      </c>
      <c r="AH8662">
        <v>0.261023522172464</v>
      </c>
      <c r="AI8662">
        <v>0.37390512596567999</v>
      </c>
      <c r="AJ8662">
        <v>0.78121606160956403</v>
      </c>
      <c r="AK8662">
        <v>2.5580973614093701</v>
      </c>
    </row>
    <row r="8663" spans="1:37" x14ac:dyDescent="0.2">
      <c r="A8663" t="s">
        <v>28519</v>
      </c>
      <c r="B8663">
        <v>41654423</v>
      </c>
      <c r="C8663">
        <v>41654636</v>
      </c>
      <c r="D8663">
        <v>214</v>
      </c>
      <c r="E8663" t="s">
        <v>28802</v>
      </c>
      <c r="F8663">
        <v>10</v>
      </c>
      <c r="G8663" t="s">
        <v>28803</v>
      </c>
      <c r="H8663" t="s">
        <v>30987</v>
      </c>
      <c r="I8663">
        <v>9</v>
      </c>
      <c r="J8663">
        <v>41651658</v>
      </c>
      <c r="K8663">
        <v>41654594</v>
      </c>
      <c r="L8663">
        <v>2937</v>
      </c>
      <c r="M8663">
        <v>2</v>
      </c>
      <c r="N8663">
        <v>101928906</v>
      </c>
      <c r="O8663" t="s">
        <v>28804</v>
      </c>
      <c r="P8663">
        <v>0</v>
      </c>
      <c r="Q8663" t="s">
        <v>40</v>
      </c>
      <c r="R8663" t="s">
        <v>28805</v>
      </c>
      <c r="S8663" t="s">
        <v>36911</v>
      </c>
      <c r="T8663">
        <v>0.78908645604044803</v>
      </c>
      <c r="U8663">
        <v>1</v>
      </c>
      <c r="V8663">
        <v>-0.24210140643924999</v>
      </c>
      <c r="W8663">
        <v>0.32585822177101598</v>
      </c>
      <c r="X8663">
        <v>0.704072456322962</v>
      </c>
      <c r="Y8663">
        <v>0.70288746541584302</v>
      </c>
      <c r="Z8663">
        <v>0.98444626434536797</v>
      </c>
      <c r="AA8663">
        <v>1</v>
      </c>
      <c r="AB8663">
        <v>-1.33529910609449E-2</v>
      </c>
      <c r="AC8663">
        <v>0.49197895993080498</v>
      </c>
      <c r="AD8663">
        <v>0.87833104043052601</v>
      </c>
      <c r="AE8663">
        <v>0.37936751570654798</v>
      </c>
      <c r="AF8663">
        <v>0.72995215708469396</v>
      </c>
      <c r="AG8663">
        <v>0.86437216336234302</v>
      </c>
      <c r="AH8663">
        <v>-0.33736558980827303</v>
      </c>
      <c r="AI8663">
        <v>0.29184357762914798</v>
      </c>
      <c r="AJ8663">
        <v>0.78121606160956403</v>
      </c>
      <c r="AK8663">
        <v>0.72009985200995597</v>
      </c>
    </row>
    <row r="8664" spans="1:37" x14ac:dyDescent="0.2">
      <c r="A8664" t="s">
        <v>28519</v>
      </c>
      <c r="B8664">
        <v>42851794</v>
      </c>
      <c r="C8664">
        <v>42851940</v>
      </c>
      <c r="D8664">
        <v>147</v>
      </c>
      <c r="E8664" t="s">
        <v>28806</v>
      </c>
      <c r="F8664">
        <v>8</v>
      </c>
      <c r="G8664" t="s">
        <v>28807</v>
      </c>
      <c r="H8664" t="s">
        <v>30987</v>
      </c>
      <c r="I8664">
        <v>9</v>
      </c>
      <c r="J8664">
        <v>42852675</v>
      </c>
      <c r="K8664">
        <v>42920095</v>
      </c>
      <c r="L8664">
        <v>67421</v>
      </c>
      <c r="M8664">
        <v>1</v>
      </c>
      <c r="N8664">
        <v>112268044</v>
      </c>
      <c r="O8664" t="s">
        <v>28808</v>
      </c>
      <c r="P8664">
        <v>-735</v>
      </c>
      <c r="Q8664" t="s">
        <v>40</v>
      </c>
      <c r="R8664" t="s">
        <v>28809</v>
      </c>
      <c r="S8664" t="s">
        <v>36912</v>
      </c>
      <c r="T8664">
        <v>0.152084254673993</v>
      </c>
      <c r="U8664">
        <v>0.603102917160658</v>
      </c>
      <c r="V8664">
        <v>25.2854199047676</v>
      </c>
      <c r="W8664">
        <v>0.38920677604595899</v>
      </c>
      <c r="X8664">
        <v>0.704072456322962</v>
      </c>
      <c r="Y8664">
        <v>-24.0737642200503</v>
      </c>
      <c r="Z8664">
        <v>0.306975110376564</v>
      </c>
      <c r="AA8664">
        <v>0.72610664078822296</v>
      </c>
      <c r="AB8664">
        <v>24.321945814306901</v>
      </c>
      <c r="AC8664">
        <v>0.75388744886274095</v>
      </c>
      <c r="AD8664">
        <v>0.87989882095915395</v>
      </c>
      <c r="AE8664">
        <v>-0.704390904237439</v>
      </c>
      <c r="AF8664">
        <v>4.6407610929182198E-2</v>
      </c>
      <c r="AG8664">
        <v>0.476038960109122</v>
      </c>
      <c r="AH8664">
        <v>25.2854199047676</v>
      </c>
      <c r="AI8664">
        <v>0.35038410267202102</v>
      </c>
      <c r="AJ8664">
        <v>0.78121606160956403</v>
      </c>
      <c r="AK8664">
        <v>-24.2150306156821</v>
      </c>
    </row>
    <row r="8665" spans="1:37" x14ac:dyDescent="0.2">
      <c r="A8665" t="s">
        <v>28519</v>
      </c>
      <c r="B8665">
        <v>42851940</v>
      </c>
      <c r="C8665">
        <v>42852086</v>
      </c>
      <c r="D8665">
        <v>147</v>
      </c>
      <c r="E8665" t="s">
        <v>28810</v>
      </c>
      <c r="F8665">
        <v>5</v>
      </c>
      <c r="G8665" t="s">
        <v>28811</v>
      </c>
      <c r="H8665" t="s">
        <v>30987</v>
      </c>
      <c r="I8665">
        <v>9</v>
      </c>
      <c r="J8665">
        <v>42852675</v>
      </c>
      <c r="K8665">
        <v>42920095</v>
      </c>
      <c r="L8665">
        <v>67421</v>
      </c>
      <c r="M8665">
        <v>1</v>
      </c>
      <c r="N8665">
        <v>112268044</v>
      </c>
      <c r="O8665" t="s">
        <v>28808</v>
      </c>
      <c r="P8665">
        <v>-589</v>
      </c>
      <c r="Q8665" t="s">
        <v>40</v>
      </c>
      <c r="R8665" t="s">
        <v>28809</v>
      </c>
      <c r="S8665" t="s">
        <v>36912</v>
      </c>
      <c r="T8665">
        <v>0.152084254673993</v>
      </c>
      <c r="U8665">
        <v>0.603102917160658</v>
      </c>
      <c r="V8665">
        <v>25.547240561205101</v>
      </c>
      <c r="W8665">
        <v>0.38920677604595899</v>
      </c>
      <c r="X8665">
        <v>0.704072456322962</v>
      </c>
      <c r="Y8665">
        <v>-25.161227018045</v>
      </c>
      <c r="Z8665">
        <v>0.306975110376564</v>
      </c>
      <c r="AA8665">
        <v>0.72610664078822296</v>
      </c>
      <c r="AB8665">
        <v>24.583766465182201</v>
      </c>
      <c r="AC8665">
        <v>0.71753805159658501</v>
      </c>
      <c r="AD8665">
        <v>0.87989882095915395</v>
      </c>
      <c r="AE8665">
        <v>-3.5992082914523</v>
      </c>
      <c r="AF8665">
        <v>4.6407610929182198E-2</v>
      </c>
      <c r="AG8665">
        <v>0.476038960109122</v>
      </c>
      <c r="AH8665">
        <v>25.547240561205101</v>
      </c>
      <c r="AI8665">
        <v>0.35038410267202102</v>
      </c>
      <c r="AJ8665">
        <v>0.78121606160956403</v>
      </c>
      <c r="AK8665">
        <v>-24.476851265679102</v>
      </c>
    </row>
    <row r="8666" spans="1:37" x14ac:dyDescent="0.2">
      <c r="A8666" t="s">
        <v>28519</v>
      </c>
      <c r="B8666">
        <v>43057615</v>
      </c>
      <c r="C8666">
        <v>43057767</v>
      </c>
      <c r="D8666">
        <v>153</v>
      </c>
      <c r="E8666" t="s">
        <v>28812</v>
      </c>
      <c r="F8666">
        <v>2</v>
      </c>
      <c r="G8666" t="s">
        <v>28813</v>
      </c>
      <c r="H8666" t="s">
        <v>31000</v>
      </c>
      <c r="I8666">
        <v>9</v>
      </c>
      <c r="J8666">
        <v>43126164</v>
      </c>
      <c r="K8666">
        <v>43139867</v>
      </c>
      <c r="L8666">
        <v>13704</v>
      </c>
      <c r="M8666">
        <v>1</v>
      </c>
      <c r="N8666">
        <v>102724904</v>
      </c>
      <c r="O8666" t="s">
        <v>28814</v>
      </c>
      <c r="P8666">
        <v>-68397</v>
      </c>
      <c r="Q8666" t="s">
        <v>28815</v>
      </c>
      <c r="R8666" t="s">
        <v>28816</v>
      </c>
      <c r="S8666" t="s">
        <v>36908</v>
      </c>
      <c r="T8666">
        <v>0.152084254673993</v>
      </c>
      <c r="U8666">
        <v>0.603102917160658</v>
      </c>
      <c r="V8666">
        <v>25.4969996257338</v>
      </c>
      <c r="W8666">
        <v>0.20525741147413201</v>
      </c>
      <c r="X8666">
        <v>0.704072456322962</v>
      </c>
      <c r="Y8666">
        <v>-25.295365769134101</v>
      </c>
      <c r="Z8666">
        <v>0.306975110376564</v>
      </c>
      <c r="AA8666">
        <v>0.72610664078822296</v>
      </c>
      <c r="AB8666">
        <v>24.5335255307015</v>
      </c>
      <c r="AC8666">
        <v>7.0489011448141195E-2</v>
      </c>
      <c r="AD8666">
        <v>0.57684129297949804</v>
      </c>
      <c r="AE8666">
        <v>-25.295365769134101</v>
      </c>
      <c r="AF8666">
        <v>4.6407610929182198E-2</v>
      </c>
      <c r="AG8666">
        <v>0.476038960109122</v>
      </c>
      <c r="AH8666">
        <v>25.4969996257338</v>
      </c>
      <c r="AI8666">
        <v>0.35038410267202102</v>
      </c>
      <c r="AJ8666">
        <v>0.78121606160956403</v>
      </c>
      <c r="AK8666">
        <v>-24.426610331354802</v>
      </c>
    </row>
    <row r="8667" spans="1:37" x14ac:dyDescent="0.2">
      <c r="A8667" t="s">
        <v>28519</v>
      </c>
      <c r="B8667">
        <v>43742544</v>
      </c>
      <c r="C8667">
        <v>43742696</v>
      </c>
      <c r="D8667">
        <v>153</v>
      </c>
      <c r="E8667" t="s">
        <v>28817</v>
      </c>
      <c r="F8667">
        <v>1</v>
      </c>
      <c r="G8667" t="s">
        <v>28818</v>
      </c>
      <c r="H8667" t="s">
        <v>31000</v>
      </c>
      <c r="I8667">
        <v>9</v>
      </c>
      <c r="J8667">
        <v>43128968</v>
      </c>
      <c r="K8667">
        <v>43131569</v>
      </c>
      <c r="L8667">
        <v>2602</v>
      </c>
      <c r="M8667">
        <v>1</v>
      </c>
      <c r="N8667">
        <v>102724904</v>
      </c>
      <c r="O8667" t="s">
        <v>28819</v>
      </c>
      <c r="P8667">
        <v>613576</v>
      </c>
      <c r="Q8667" t="s">
        <v>28815</v>
      </c>
      <c r="R8667" t="s">
        <v>28816</v>
      </c>
      <c r="S8667" t="s">
        <v>36908</v>
      </c>
      <c r="T8667">
        <v>0.40813288918773499</v>
      </c>
      <c r="U8667">
        <v>0.67783928265172699</v>
      </c>
      <c r="V8667">
        <v>0.45719558203180199</v>
      </c>
      <c r="W8667">
        <v>0.12445533622208201</v>
      </c>
      <c r="X8667">
        <v>0.704072456322962</v>
      </c>
      <c r="Y8667">
        <v>-3.9806736541911101</v>
      </c>
      <c r="Z8667">
        <v>0.78101605658776796</v>
      </c>
      <c r="AA8667">
        <v>0.91734608580385202</v>
      </c>
      <c r="AB8667">
        <v>-0.39330827104154198</v>
      </c>
      <c r="AC8667">
        <v>5.1253646997232803E-2</v>
      </c>
      <c r="AD8667">
        <v>0.57684129297949804</v>
      </c>
      <c r="AE8667">
        <v>-3.1503430814846101</v>
      </c>
      <c r="AF8667">
        <v>0.172506682745874</v>
      </c>
      <c r="AG8667">
        <v>0.68151250837662902</v>
      </c>
      <c r="AH8667">
        <v>1.2408044082891101</v>
      </c>
      <c r="AI8667">
        <v>0.29133101895795899</v>
      </c>
      <c r="AJ8667">
        <v>0.78121606160956403</v>
      </c>
      <c r="AK8667">
        <v>-3.2930294246816199</v>
      </c>
    </row>
    <row r="8668" spans="1:37" x14ac:dyDescent="0.2">
      <c r="A8668" t="s">
        <v>28519</v>
      </c>
      <c r="B8668">
        <v>43742696</v>
      </c>
      <c r="C8668">
        <v>43742848</v>
      </c>
      <c r="D8668">
        <v>153</v>
      </c>
      <c r="E8668" t="s">
        <v>28820</v>
      </c>
      <c r="F8668">
        <v>4</v>
      </c>
      <c r="G8668" t="s">
        <v>28821</v>
      </c>
      <c r="H8668" t="s">
        <v>31000</v>
      </c>
      <c r="I8668">
        <v>9</v>
      </c>
      <c r="J8668">
        <v>43128968</v>
      </c>
      <c r="K8668">
        <v>43131569</v>
      </c>
      <c r="L8668">
        <v>2602</v>
      </c>
      <c r="M8668">
        <v>1</v>
      </c>
      <c r="N8668">
        <v>102724904</v>
      </c>
      <c r="O8668" t="s">
        <v>28819</v>
      </c>
      <c r="P8668">
        <v>613728</v>
      </c>
      <c r="Q8668" t="s">
        <v>28815</v>
      </c>
      <c r="R8668" t="s">
        <v>28816</v>
      </c>
      <c r="S8668" t="s">
        <v>36908</v>
      </c>
      <c r="T8668">
        <v>0.40813288918773499</v>
      </c>
      <c r="U8668">
        <v>0.67783928265172699</v>
      </c>
      <c r="V8668">
        <v>0.45719558203180199</v>
      </c>
      <c r="W8668">
        <v>0.12445533622208201</v>
      </c>
      <c r="X8668">
        <v>0.704072456322962</v>
      </c>
      <c r="Y8668">
        <v>-3.9806736541911101</v>
      </c>
      <c r="Z8668">
        <v>0.78101605658776796</v>
      </c>
      <c r="AA8668">
        <v>0.91734608580385202</v>
      </c>
      <c r="AB8668">
        <v>-0.39330827104154198</v>
      </c>
      <c r="AC8668">
        <v>5.1253646997232803E-2</v>
      </c>
      <c r="AD8668">
        <v>0.57684129297949804</v>
      </c>
      <c r="AE8668">
        <v>-3.1503430814846101</v>
      </c>
      <c r="AF8668">
        <v>0.172506682745874</v>
      </c>
      <c r="AG8668">
        <v>0.68151250837662902</v>
      </c>
      <c r="AH8668">
        <v>1.2408044082891101</v>
      </c>
      <c r="AI8668">
        <v>0.29133101895795899</v>
      </c>
      <c r="AJ8668">
        <v>0.78121606160956403</v>
      </c>
      <c r="AK8668">
        <v>-3.2930294246816199</v>
      </c>
    </row>
    <row r="8669" spans="1:37" x14ac:dyDescent="0.2">
      <c r="A8669" t="s">
        <v>28519</v>
      </c>
      <c r="B8669">
        <v>43742877</v>
      </c>
      <c r="C8669">
        <v>43743028</v>
      </c>
      <c r="D8669">
        <v>152</v>
      </c>
      <c r="E8669" t="s">
        <v>28822</v>
      </c>
      <c r="F8669">
        <v>0</v>
      </c>
      <c r="G8669" t="s">
        <v>28823</v>
      </c>
      <c r="H8669" t="s">
        <v>31000</v>
      </c>
      <c r="I8669">
        <v>9</v>
      </c>
      <c r="J8669">
        <v>43128968</v>
      </c>
      <c r="K8669">
        <v>43131569</v>
      </c>
      <c r="L8669">
        <v>2602</v>
      </c>
      <c r="M8669">
        <v>1</v>
      </c>
      <c r="N8669">
        <v>102724904</v>
      </c>
      <c r="O8669" t="s">
        <v>28819</v>
      </c>
      <c r="P8669">
        <v>613909</v>
      </c>
      <c r="Q8669" t="s">
        <v>28815</v>
      </c>
      <c r="R8669" t="s">
        <v>28816</v>
      </c>
      <c r="S8669" t="s">
        <v>36908</v>
      </c>
      <c r="T8669">
        <v>0.40813288918773499</v>
      </c>
      <c r="U8669">
        <v>0.67783928265172699</v>
      </c>
      <c r="V8669">
        <v>0.45719558203180199</v>
      </c>
      <c r="W8669">
        <v>0.12445533622208201</v>
      </c>
      <c r="X8669">
        <v>0.704072456322962</v>
      </c>
      <c r="Y8669">
        <v>-3.9806736541911101</v>
      </c>
      <c r="Z8669">
        <v>0.78101605658776796</v>
      </c>
      <c r="AA8669">
        <v>0.91734608580385202</v>
      </c>
      <c r="AB8669">
        <v>-0.39330827104154198</v>
      </c>
      <c r="AC8669">
        <v>5.1253646997232803E-2</v>
      </c>
      <c r="AD8669">
        <v>0.57684129297949804</v>
      </c>
      <c r="AE8669">
        <v>-3.1503430814846101</v>
      </c>
      <c r="AF8669">
        <v>0.172506682745874</v>
      </c>
      <c r="AG8669">
        <v>0.68151250837662902</v>
      </c>
      <c r="AH8669">
        <v>1.2408044082891101</v>
      </c>
      <c r="AI8669">
        <v>0.29133101895795899</v>
      </c>
      <c r="AJ8669">
        <v>0.78121606160956403</v>
      </c>
      <c r="AK8669">
        <v>-3.2930294246816199</v>
      </c>
    </row>
    <row r="8670" spans="1:37" x14ac:dyDescent="0.2">
      <c r="A8670" t="s">
        <v>28519</v>
      </c>
      <c r="B8670">
        <v>44362347</v>
      </c>
      <c r="C8670">
        <v>44362499</v>
      </c>
      <c r="D8670">
        <v>153</v>
      </c>
      <c r="E8670" t="s">
        <v>28824</v>
      </c>
      <c r="F8670">
        <v>1</v>
      </c>
      <c r="G8670" t="s">
        <v>28825</v>
      </c>
      <c r="H8670" t="s">
        <v>31000</v>
      </c>
      <c r="I8670">
        <v>9</v>
      </c>
      <c r="J8670">
        <v>43128968</v>
      </c>
      <c r="K8670">
        <v>43131569</v>
      </c>
      <c r="L8670">
        <v>2602</v>
      </c>
      <c r="M8670">
        <v>1</v>
      </c>
      <c r="N8670">
        <v>102724904</v>
      </c>
      <c r="O8670" t="s">
        <v>28819</v>
      </c>
      <c r="P8670">
        <v>1233379</v>
      </c>
      <c r="Q8670" t="s">
        <v>28815</v>
      </c>
      <c r="R8670" t="s">
        <v>28816</v>
      </c>
      <c r="S8670" t="s">
        <v>36908</v>
      </c>
      <c r="T8670">
        <v>0.318831239190626</v>
      </c>
      <c r="U8670">
        <v>0.603102917160658</v>
      </c>
      <c r="V8670">
        <v>2.0130236962639398</v>
      </c>
      <c r="W8670">
        <v>3.4734740880334999E-2</v>
      </c>
      <c r="X8670">
        <v>0.704072456322962</v>
      </c>
      <c r="Y8670">
        <v>-23.804355866822299</v>
      </c>
      <c r="Z8670">
        <v>0.69713319189712697</v>
      </c>
      <c r="AA8670">
        <v>0.84839620717035003</v>
      </c>
      <c r="AB8670">
        <v>1.22022307056267</v>
      </c>
      <c r="AC8670">
        <v>3.9695817684096801E-2</v>
      </c>
      <c r="AD8670">
        <v>0.57684129297949804</v>
      </c>
      <c r="AE8670">
        <v>-3.11304886768569</v>
      </c>
      <c r="AF8670">
        <v>0.139754926539682</v>
      </c>
      <c r="AG8670">
        <v>0.68151250837662902</v>
      </c>
      <c r="AH8670">
        <v>2.3743561521682301</v>
      </c>
      <c r="AI8670">
        <v>6.3287974194947097E-2</v>
      </c>
      <c r="AJ8670">
        <v>0.78121606160956403</v>
      </c>
      <c r="AK8670">
        <v>-23.187721172300101</v>
      </c>
    </row>
    <row r="8671" spans="1:37" x14ac:dyDescent="0.2">
      <c r="A8671" t="s">
        <v>28519</v>
      </c>
      <c r="B8671">
        <v>44362499</v>
      </c>
      <c r="C8671">
        <v>44362651</v>
      </c>
      <c r="D8671">
        <v>153</v>
      </c>
      <c r="E8671" t="s">
        <v>28826</v>
      </c>
      <c r="F8671">
        <v>4</v>
      </c>
      <c r="G8671" t="s">
        <v>28821</v>
      </c>
      <c r="H8671" t="s">
        <v>31000</v>
      </c>
      <c r="I8671">
        <v>9</v>
      </c>
      <c r="J8671">
        <v>43128968</v>
      </c>
      <c r="K8671">
        <v>43131569</v>
      </c>
      <c r="L8671">
        <v>2602</v>
      </c>
      <c r="M8671">
        <v>1</v>
      </c>
      <c r="N8671">
        <v>102724904</v>
      </c>
      <c r="O8671" t="s">
        <v>28819</v>
      </c>
      <c r="P8671">
        <v>1233531</v>
      </c>
      <c r="Q8671" t="s">
        <v>28815</v>
      </c>
      <c r="R8671" t="s">
        <v>28816</v>
      </c>
      <c r="S8671" t="s">
        <v>36908</v>
      </c>
      <c r="T8671">
        <v>0.318831239190626</v>
      </c>
      <c r="U8671">
        <v>0.603102917160658</v>
      </c>
      <c r="V8671">
        <v>2.0130236962639398</v>
      </c>
      <c r="W8671">
        <v>3.4734740880334999E-2</v>
      </c>
      <c r="X8671">
        <v>0.704072456322962</v>
      </c>
      <c r="Y8671">
        <v>-23.804355866822299</v>
      </c>
      <c r="Z8671">
        <v>0.893434591003479</v>
      </c>
      <c r="AA8671">
        <v>0.99919698600769702</v>
      </c>
      <c r="AB8671">
        <v>1.0495496669468101</v>
      </c>
      <c r="AC8671">
        <v>1.3812710117870899E-2</v>
      </c>
      <c r="AD8671">
        <v>0.57684129297949804</v>
      </c>
      <c r="AE8671">
        <v>-4.3146923253260203</v>
      </c>
      <c r="AF8671">
        <v>6.3969420106651201E-2</v>
      </c>
      <c r="AG8671">
        <v>0.57889197891446198</v>
      </c>
      <c r="AH8671">
        <v>2.9426340045016</v>
      </c>
      <c r="AI8671">
        <v>8.86214943098146E-2</v>
      </c>
      <c r="AJ8671">
        <v>0.78121606160956403</v>
      </c>
      <c r="AK8671">
        <v>-23.0506656138481</v>
      </c>
    </row>
    <row r="8672" spans="1:37" x14ac:dyDescent="0.2">
      <c r="A8672" t="s">
        <v>28519</v>
      </c>
      <c r="B8672">
        <v>44362680</v>
      </c>
      <c r="C8672">
        <v>44362831</v>
      </c>
      <c r="D8672">
        <v>152</v>
      </c>
      <c r="E8672" t="s">
        <v>28827</v>
      </c>
      <c r="F8672">
        <v>0</v>
      </c>
      <c r="G8672" t="s">
        <v>28828</v>
      </c>
      <c r="H8672" t="s">
        <v>31000</v>
      </c>
      <c r="I8672">
        <v>9</v>
      </c>
      <c r="J8672">
        <v>43128968</v>
      </c>
      <c r="K8672">
        <v>43131569</v>
      </c>
      <c r="L8672">
        <v>2602</v>
      </c>
      <c r="M8672">
        <v>1</v>
      </c>
      <c r="N8672">
        <v>102724904</v>
      </c>
      <c r="O8672" t="s">
        <v>28819</v>
      </c>
      <c r="P8672">
        <v>1233712</v>
      </c>
      <c r="Q8672" t="s">
        <v>28815</v>
      </c>
      <c r="R8672" t="s">
        <v>28816</v>
      </c>
      <c r="S8672" t="s">
        <v>36908</v>
      </c>
      <c r="T8672">
        <v>0.318831239190626</v>
      </c>
      <c r="U8672">
        <v>0.603102917160658</v>
      </c>
      <c r="V8672">
        <v>2.0130236962639398</v>
      </c>
      <c r="W8672">
        <v>3.4734740880334999E-2</v>
      </c>
      <c r="X8672">
        <v>0.704072456322962</v>
      </c>
      <c r="Y8672">
        <v>-23.804355866822299</v>
      </c>
      <c r="Z8672">
        <v>0.893434591003479</v>
      </c>
      <c r="AA8672">
        <v>0.99919698600769702</v>
      </c>
      <c r="AB8672">
        <v>1.0495496669468101</v>
      </c>
      <c r="AC8672">
        <v>1.3812710117870899E-2</v>
      </c>
      <c r="AD8672">
        <v>0.57684129297949804</v>
      </c>
      <c r="AE8672">
        <v>-4.3146923253260203</v>
      </c>
      <c r="AF8672">
        <v>6.3969420106651201E-2</v>
      </c>
      <c r="AG8672">
        <v>0.57889197891446198</v>
      </c>
      <c r="AH8672">
        <v>2.9426340045016</v>
      </c>
      <c r="AI8672">
        <v>8.86214943098146E-2</v>
      </c>
      <c r="AJ8672">
        <v>0.78121606160956403</v>
      </c>
      <c r="AK8672">
        <v>-23.0506656138481</v>
      </c>
    </row>
    <row r="8673" spans="1:37" x14ac:dyDescent="0.2">
      <c r="A8673" t="s">
        <v>28519</v>
      </c>
      <c r="B8673">
        <v>44415222</v>
      </c>
      <c r="C8673">
        <v>44415373</v>
      </c>
      <c r="D8673">
        <v>152</v>
      </c>
      <c r="E8673" t="s">
        <v>28829</v>
      </c>
      <c r="F8673">
        <v>4</v>
      </c>
      <c r="G8673" t="s">
        <v>28830</v>
      </c>
      <c r="H8673" t="s">
        <v>31000</v>
      </c>
      <c r="I8673">
        <v>9</v>
      </c>
      <c r="J8673">
        <v>43128968</v>
      </c>
      <c r="K8673">
        <v>43131569</v>
      </c>
      <c r="L8673">
        <v>2602</v>
      </c>
      <c r="M8673">
        <v>1</v>
      </c>
      <c r="N8673">
        <v>102724904</v>
      </c>
      <c r="O8673" t="s">
        <v>28819</v>
      </c>
      <c r="P8673">
        <v>1286254</v>
      </c>
      <c r="Q8673" t="s">
        <v>28815</v>
      </c>
      <c r="R8673" t="s">
        <v>28816</v>
      </c>
      <c r="S8673" t="s">
        <v>36908</v>
      </c>
      <c r="T8673">
        <v>0.40813288918773499</v>
      </c>
      <c r="U8673">
        <v>0.67783928265172699</v>
      </c>
      <c r="V8673">
        <v>0.64663786256746802</v>
      </c>
      <c r="W8673">
        <v>0.114597465318173</v>
      </c>
      <c r="X8673">
        <v>0.704072456322962</v>
      </c>
      <c r="Y8673">
        <v>-3.78478310801985</v>
      </c>
      <c r="Z8673">
        <v>0.78101605658776796</v>
      </c>
      <c r="AA8673">
        <v>0.91734608580385202</v>
      </c>
      <c r="AB8673">
        <v>-0.20160242372924</v>
      </c>
      <c r="AC8673">
        <v>4.8127880280180897E-2</v>
      </c>
      <c r="AD8673">
        <v>0.57684129297949804</v>
      </c>
      <c r="AE8673">
        <v>-2.6445780085635802</v>
      </c>
      <c r="AF8673">
        <v>0.163825163421259</v>
      </c>
      <c r="AG8673">
        <v>0.68151250837662902</v>
      </c>
      <c r="AH8673">
        <v>1.40763883497746</v>
      </c>
      <c r="AI8673">
        <v>0.27865529397908201</v>
      </c>
      <c r="AJ8673">
        <v>0.78121606160956403</v>
      </c>
      <c r="AK8673">
        <v>-3.1841972362888802</v>
      </c>
    </row>
    <row r="8674" spans="1:37" x14ac:dyDescent="0.2">
      <c r="A8674" t="s">
        <v>28519</v>
      </c>
      <c r="B8674">
        <v>44415417</v>
      </c>
      <c r="C8674">
        <v>44415566</v>
      </c>
      <c r="D8674">
        <v>150</v>
      </c>
      <c r="E8674" t="s">
        <v>28831</v>
      </c>
      <c r="F8674">
        <v>0</v>
      </c>
      <c r="G8674" t="s">
        <v>28832</v>
      </c>
      <c r="H8674" t="s">
        <v>31000</v>
      </c>
      <c r="I8674">
        <v>9</v>
      </c>
      <c r="J8674">
        <v>43128968</v>
      </c>
      <c r="K8674">
        <v>43131569</v>
      </c>
      <c r="L8674">
        <v>2602</v>
      </c>
      <c r="M8674">
        <v>1</v>
      </c>
      <c r="N8674">
        <v>102724904</v>
      </c>
      <c r="O8674" t="s">
        <v>28819</v>
      </c>
      <c r="P8674">
        <v>1286449</v>
      </c>
      <c r="Q8674" t="s">
        <v>28815</v>
      </c>
      <c r="R8674" t="s">
        <v>28816</v>
      </c>
      <c r="S8674" t="s">
        <v>36908</v>
      </c>
      <c r="T8674">
        <v>0.40813288918773499</v>
      </c>
      <c r="U8674">
        <v>0.67783928265172699</v>
      </c>
      <c r="V8674">
        <v>0.64663786256746802</v>
      </c>
      <c r="W8674">
        <v>0.114597465318173</v>
      </c>
      <c r="X8674">
        <v>0.704072456322962</v>
      </c>
      <c r="Y8674">
        <v>-3.78478310801985</v>
      </c>
      <c r="Z8674">
        <v>0.78101605658776796</v>
      </c>
      <c r="AA8674">
        <v>0.91734608580385202</v>
      </c>
      <c r="AB8674">
        <v>-0.20160242372924</v>
      </c>
      <c r="AC8674">
        <v>4.8127880280180897E-2</v>
      </c>
      <c r="AD8674">
        <v>0.57684129297949804</v>
      </c>
      <c r="AE8674">
        <v>-2.6445780085635802</v>
      </c>
      <c r="AF8674">
        <v>0.163825163421259</v>
      </c>
      <c r="AG8674">
        <v>0.68151250837662902</v>
      </c>
      <c r="AH8674">
        <v>1.40763883497746</v>
      </c>
      <c r="AI8674">
        <v>0.27865529397908201</v>
      </c>
      <c r="AJ8674">
        <v>0.78121606160956403</v>
      </c>
      <c r="AK8674">
        <v>-3.1841972362888802</v>
      </c>
    </row>
    <row r="8675" spans="1:37" x14ac:dyDescent="0.2">
      <c r="A8675" t="s">
        <v>28519</v>
      </c>
      <c r="B8675">
        <v>44609835</v>
      </c>
      <c r="C8675">
        <v>44609980</v>
      </c>
      <c r="D8675">
        <v>146</v>
      </c>
      <c r="E8675" t="s">
        <v>28833</v>
      </c>
      <c r="F8675">
        <v>1</v>
      </c>
      <c r="G8675" t="s">
        <v>28834</v>
      </c>
      <c r="H8675" t="s">
        <v>31000</v>
      </c>
      <c r="I8675">
        <v>9</v>
      </c>
      <c r="J8675">
        <v>43128968</v>
      </c>
      <c r="K8675">
        <v>43131569</v>
      </c>
      <c r="L8675">
        <v>2602</v>
      </c>
      <c r="M8675">
        <v>1</v>
      </c>
      <c r="N8675">
        <v>102724904</v>
      </c>
      <c r="O8675" t="s">
        <v>28819</v>
      </c>
      <c r="P8675">
        <v>1480867</v>
      </c>
      <c r="Q8675" t="s">
        <v>28815</v>
      </c>
      <c r="R8675" t="s">
        <v>28816</v>
      </c>
      <c r="S8675" t="s">
        <v>36908</v>
      </c>
      <c r="T8675">
        <v>1</v>
      </c>
      <c r="U8675">
        <v>1</v>
      </c>
      <c r="V8675">
        <v>-1.43336050010232</v>
      </c>
      <c r="W8675">
        <v>0.20525741147413201</v>
      </c>
      <c r="X8675">
        <v>0.704072456322962</v>
      </c>
      <c r="Y8675">
        <v>-22.344023945425601</v>
      </c>
      <c r="Z8675">
        <v>1</v>
      </c>
      <c r="AA8675">
        <v>1</v>
      </c>
      <c r="AB8675">
        <v>-1.1265751968655899</v>
      </c>
      <c r="AC8675">
        <v>0.32081866871113202</v>
      </c>
      <c r="AD8675">
        <v>0.68773325147593101</v>
      </c>
      <c r="AE8675">
        <v>-0.49087479772236398</v>
      </c>
      <c r="AF8675">
        <v>0.98343762640780896</v>
      </c>
      <c r="AG8675">
        <v>1</v>
      </c>
      <c r="AH8675">
        <v>-1.08672862481213</v>
      </c>
      <c r="AI8675">
        <v>0.24456414000292601</v>
      </c>
      <c r="AJ8675">
        <v>0.78121606160956403</v>
      </c>
      <c r="AK8675">
        <v>-22.596732228431399</v>
      </c>
    </row>
    <row r="8676" spans="1:37" x14ac:dyDescent="0.2">
      <c r="A8676" t="s">
        <v>28519</v>
      </c>
      <c r="B8676">
        <v>44610024</v>
      </c>
      <c r="C8676">
        <v>44610175</v>
      </c>
      <c r="D8676">
        <v>152</v>
      </c>
      <c r="E8676" t="s">
        <v>28835</v>
      </c>
      <c r="F8676">
        <v>1</v>
      </c>
      <c r="G8676" t="s">
        <v>28836</v>
      </c>
      <c r="H8676" t="s">
        <v>31000</v>
      </c>
      <c r="I8676">
        <v>9</v>
      </c>
      <c r="J8676">
        <v>43128968</v>
      </c>
      <c r="K8676">
        <v>43131569</v>
      </c>
      <c r="L8676">
        <v>2602</v>
      </c>
      <c r="M8676">
        <v>1</v>
      </c>
      <c r="N8676">
        <v>102724904</v>
      </c>
      <c r="O8676" t="s">
        <v>28819</v>
      </c>
      <c r="P8676">
        <v>1481056</v>
      </c>
      <c r="Q8676" t="s">
        <v>28815</v>
      </c>
      <c r="R8676" t="s">
        <v>28816</v>
      </c>
      <c r="S8676" t="s">
        <v>36908</v>
      </c>
      <c r="T8676">
        <v>1</v>
      </c>
      <c r="U8676">
        <v>1</v>
      </c>
      <c r="V8676">
        <v>-1.43336050010232</v>
      </c>
      <c r="W8676">
        <v>0.20525741147413201</v>
      </c>
      <c r="X8676">
        <v>0.704072456322962</v>
      </c>
      <c r="Y8676">
        <v>-22.344023945425601</v>
      </c>
      <c r="Z8676">
        <v>1</v>
      </c>
      <c r="AA8676">
        <v>1</v>
      </c>
      <c r="AB8676">
        <v>-1.1265751968655899</v>
      </c>
      <c r="AC8676">
        <v>0.32081866871113202</v>
      </c>
      <c r="AD8676">
        <v>0.68773325147593101</v>
      </c>
      <c r="AE8676">
        <v>-0.49087479772236398</v>
      </c>
      <c r="AF8676">
        <v>0.98343762640780896</v>
      </c>
      <c r="AG8676">
        <v>1</v>
      </c>
      <c r="AH8676">
        <v>-1.08672862481213</v>
      </c>
      <c r="AI8676">
        <v>0.24456414000292601</v>
      </c>
      <c r="AJ8676">
        <v>0.78121606160956403</v>
      </c>
      <c r="AK8676">
        <v>-22.596732228431399</v>
      </c>
    </row>
    <row r="8677" spans="1:37" x14ac:dyDescent="0.2">
      <c r="A8677" t="s">
        <v>28519</v>
      </c>
      <c r="B8677">
        <v>44761228</v>
      </c>
      <c r="C8677">
        <v>44761379</v>
      </c>
      <c r="D8677">
        <v>152</v>
      </c>
      <c r="E8677" t="s">
        <v>28837</v>
      </c>
      <c r="F8677">
        <v>4</v>
      </c>
      <c r="G8677" t="s">
        <v>28830</v>
      </c>
      <c r="H8677" t="s">
        <v>31000</v>
      </c>
      <c r="I8677">
        <v>9</v>
      </c>
      <c r="J8677">
        <v>43128968</v>
      </c>
      <c r="K8677">
        <v>43131569</v>
      </c>
      <c r="L8677">
        <v>2602</v>
      </c>
      <c r="M8677">
        <v>1</v>
      </c>
      <c r="N8677">
        <v>102724904</v>
      </c>
      <c r="O8677" t="s">
        <v>28819</v>
      </c>
      <c r="P8677">
        <v>1632260</v>
      </c>
      <c r="Q8677" t="s">
        <v>28815</v>
      </c>
      <c r="R8677" t="s">
        <v>28816</v>
      </c>
      <c r="S8677" t="s">
        <v>36908</v>
      </c>
      <c r="T8677">
        <v>0.36175652054861202</v>
      </c>
      <c r="U8677">
        <v>0.61461982054267605</v>
      </c>
      <c r="V8677">
        <v>0.79776562603810497</v>
      </c>
      <c r="W8677">
        <v>3.4734740880334999E-2</v>
      </c>
      <c r="X8677">
        <v>0.704072456322962</v>
      </c>
      <c r="Y8677">
        <v>-24.232687208326901</v>
      </c>
      <c r="Z8677">
        <v>0.94067464303402304</v>
      </c>
      <c r="AA8677">
        <v>0.99919698600769702</v>
      </c>
      <c r="AB8677">
        <v>-0.165708411617597</v>
      </c>
      <c r="AC8677">
        <v>1.49618545669837E-2</v>
      </c>
      <c r="AD8677">
        <v>0.57684129297949804</v>
      </c>
      <c r="AE8677">
        <v>-3.7430246467072399</v>
      </c>
      <c r="AF8677">
        <v>7.3108539881442502E-2</v>
      </c>
      <c r="AG8677">
        <v>0.61358003653225202</v>
      </c>
      <c r="AH8677">
        <v>1.72737615523448</v>
      </c>
      <c r="AI8677">
        <v>8.86214943098146E-2</v>
      </c>
      <c r="AJ8677">
        <v>0.78121606160956403</v>
      </c>
      <c r="AK8677">
        <v>-23.531795334587699</v>
      </c>
    </row>
    <row r="8678" spans="1:37" x14ac:dyDescent="0.2">
      <c r="A8678" t="s">
        <v>28519</v>
      </c>
      <c r="B8678">
        <v>44761422</v>
      </c>
      <c r="C8678">
        <v>44761712</v>
      </c>
      <c r="D8678">
        <v>291</v>
      </c>
      <c r="E8678" t="s">
        <v>28838</v>
      </c>
      <c r="F8678">
        <v>2</v>
      </c>
      <c r="G8678" t="s">
        <v>28839</v>
      </c>
      <c r="H8678" t="s">
        <v>31000</v>
      </c>
      <c r="I8678">
        <v>9</v>
      </c>
      <c r="J8678">
        <v>43128968</v>
      </c>
      <c r="K8678">
        <v>43131569</v>
      </c>
      <c r="L8678">
        <v>2602</v>
      </c>
      <c r="M8678">
        <v>1</v>
      </c>
      <c r="N8678">
        <v>102724904</v>
      </c>
      <c r="O8678" t="s">
        <v>28819</v>
      </c>
      <c r="P8678">
        <v>1632454</v>
      </c>
      <c r="Q8678" t="s">
        <v>28815</v>
      </c>
      <c r="R8678" t="s">
        <v>28816</v>
      </c>
      <c r="S8678" t="s">
        <v>36908</v>
      </c>
      <c r="T8678">
        <v>0.36175652054861202</v>
      </c>
      <c r="U8678">
        <v>0.61461982054267605</v>
      </c>
      <c r="V8678">
        <v>0.79776562603810497</v>
      </c>
      <c r="W8678">
        <v>3.4734740880334999E-2</v>
      </c>
      <c r="X8678">
        <v>0.704072456322962</v>
      </c>
      <c r="Y8678">
        <v>-24.232687208326901</v>
      </c>
      <c r="Z8678">
        <v>0.94067464303402304</v>
      </c>
      <c r="AA8678">
        <v>0.99919698600769702</v>
      </c>
      <c r="AB8678">
        <v>-0.165708411617597</v>
      </c>
      <c r="AC8678">
        <v>1.49618545669837E-2</v>
      </c>
      <c r="AD8678">
        <v>0.57684129297949804</v>
      </c>
      <c r="AE8678">
        <v>-3.7430246467072399</v>
      </c>
      <c r="AF8678">
        <v>7.3108539881442502E-2</v>
      </c>
      <c r="AG8678">
        <v>0.61358003653225202</v>
      </c>
      <c r="AH8678">
        <v>1.72737615523448</v>
      </c>
      <c r="AI8678">
        <v>8.86214943098146E-2</v>
      </c>
      <c r="AJ8678">
        <v>0.78121606160956403</v>
      </c>
      <c r="AK8678">
        <v>-23.531795334587699</v>
      </c>
    </row>
    <row r="8679" spans="1:37" x14ac:dyDescent="0.2">
      <c r="A8679" t="s">
        <v>28519</v>
      </c>
      <c r="B8679">
        <v>44774829</v>
      </c>
      <c r="C8679">
        <v>44774980</v>
      </c>
      <c r="D8679">
        <v>152</v>
      </c>
      <c r="E8679" t="s">
        <v>28840</v>
      </c>
      <c r="F8679">
        <v>4</v>
      </c>
      <c r="G8679" t="s">
        <v>28830</v>
      </c>
      <c r="H8679" t="s">
        <v>31000</v>
      </c>
      <c r="I8679">
        <v>9</v>
      </c>
      <c r="J8679">
        <v>43128968</v>
      </c>
      <c r="K8679">
        <v>43131569</v>
      </c>
      <c r="L8679">
        <v>2602</v>
      </c>
      <c r="M8679">
        <v>1</v>
      </c>
      <c r="N8679">
        <v>102724904</v>
      </c>
      <c r="O8679" t="s">
        <v>28819</v>
      </c>
      <c r="P8679">
        <v>1645861</v>
      </c>
      <c r="Q8679" t="s">
        <v>28815</v>
      </c>
      <c r="R8679" t="s">
        <v>28816</v>
      </c>
      <c r="S8679" t="s">
        <v>36908</v>
      </c>
      <c r="T8679">
        <v>0.27938500886818901</v>
      </c>
      <c r="U8679">
        <v>0.603102917160658</v>
      </c>
      <c r="V8679">
        <v>2.1394315871370502</v>
      </c>
      <c r="W8679">
        <v>3.4734740880334999E-2</v>
      </c>
      <c r="X8679">
        <v>0.704072456322962</v>
      </c>
      <c r="Y8679">
        <v>-23.672495399556102</v>
      </c>
      <c r="Z8679">
        <v>0.84656969890195799</v>
      </c>
      <c r="AA8679">
        <v>0.971114744068449</v>
      </c>
      <c r="AB8679">
        <v>1.17595754987904</v>
      </c>
      <c r="AC8679">
        <v>1.8929741367386999E-2</v>
      </c>
      <c r="AD8679">
        <v>0.57684129297949804</v>
      </c>
      <c r="AE8679">
        <v>-2.5978706638408902</v>
      </c>
      <c r="AF8679">
        <v>5.5795007336852401E-2</v>
      </c>
      <c r="AG8679">
        <v>0.55031998689510797</v>
      </c>
      <c r="AH8679">
        <v>3.0690418953747098</v>
      </c>
      <c r="AI8679">
        <v>8.86214943098146E-2</v>
      </c>
      <c r="AJ8679">
        <v>0.78121606160956403</v>
      </c>
      <c r="AK8679">
        <v>-23.151869794345501</v>
      </c>
    </row>
    <row r="8680" spans="1:37" x14ac:dyDescent="0.2">
      <c r="A8680" t="s">
        <v>28519</v>
      </c>
      <c r="B8680">
        <v>44775023</v>
      </c>
      <c r="C8680">
        <v>44775173</v>
      </c>
      <c r="D8680">
        <v>151</v>
      </c>
      <c r="E8680" t="s">
        <v>28841</v>
      </c>
      <c r="F8680">
        <v>0</v>
      </c>
      <c r="G8680" t="s">
        <v>28842</v>
      </c>
      <c r="H8680" t="s">
        <v>31000</v>
      </c>
      <c r="I8680">
        <v>9</v>
      </c>
      <c r="J8680">
        <v>43128968</v>
      </c>
      <c r="K8680">
        <v>43131569</v>
      </c>
      <c r="L8680">
        <v>2602</v>
      </c>
      <c r="M8680">
        <v>1</v>
      </c>
      <c r="N8680">
        <v>102724904</v>
      </c>
      <c r="O8680" t="s">
        <v>28819</v>
      </c>
      <c r="P8680">
        <v>1646055</v>
      </c>
      <c r="Q8680" t="s">
        <v>28815</v>
      </c>
      <c r="R8680" t="s">
        <v>28816</v>
      </c>
      <c r="S8680" t="s">
        <v>36908</v>
      </c>
      <c r="T8680">
        <v>0.27938500886818901</v>
      </c>
      <c r="U8680">
        <v>0.603102917160658</v>
      </c>
      <c r="V8680">
        <v>2.1394315871370502</v>
      </c>
      <c r="W8680">
        <v>3.4734740880334999E-2</v>
      </c>
      <c r="X8680">
        <v>0.704072456322962</v>
      </c>
      <c r="Y8680">
        <v>-23.672495399556102</v>
      </c>
      <c r="Z8680">
        <v>0.84656969890195799</v>
      </c>
      <c r="AA8680">
        <v>0.971114744068449</v>
      </c>
      <c r="AB8680">
        <v>1.17595754987904</v>
      </c>
      <c r="AC8680">
        <v>1.8929741367386999E-2</v>
      </c>
      <c r="AD8680">
        <v>0.57684129297949804</v>
      </c>
      <c r="AE8680">
        <v>-2.5978706638408902</v>
      </c>
      <c r="AF8680">
        <v>5.5795007336852401E-2</v>
      </c>
      <c r="AG8680">
        <v>0.55031998689510797</v>
      </c>
      <c r="AH8680">
        <v>3.0690418953747098</v>
      </c>
      <c r="AI8680">
        <v>8.86214943098146E-2</v>
      </c>
      <c r="AJ8680">
        <v>0.78121606160956403</v>
      </c>
      <c r="AK8680">
        <v>-23.151869794345501</v>
      </c>
    </row>
    <row r="8681" spans="1:37" x14ac:dyDescent="0.2">
      <c r="A8681" t="s">
        <v>28519</v>
      </c>
      <c r="B8681">
        <v>44877314</v>
      </c>
      <c r="C8681">
        <v>44877465</v>
      </c>
      <c r="D8681">
        <v>152</v>
      </c>
      <c r="E8681" t="s">
        <v>28843</v>
      </c>
      <c r="F8681">
        <v>4</v>
      </c>
      <c r="G8681" t="s">
        <v>28830</v>
      </c>
      <c r="H8681" t="s">
        <v>31000</v>
      </c>
      <c r="I8681">
        <v>9</v>
      </c>
      <c r="J8681">
        <v>43128968</v>
      </c>
      <c r="K8681">
        <v>43131569</v>
      </c>
      <c r="L8681">
        <v>2602</v>
      </c>
      <c r="M8681">
        <v>1</v>
      </c>
      <c r="N8681">
        <v>102724904</v>
      </c>
      <c r="O8681" t="s">
        <v>28819</v>
      </c>
      <c r="P8681">
        <v>1748346</v>
      </c>
      <c r="Q8681" t="s">
        <v>28815</v>
      </c>
      <c r="R8681" t="s">
        <v>28816</v>
      </c>
      <c r="S8681" t="s">
        <v>36908</v>
      </c>
      <c r="T8681">
        <v>0.13593351853091001</v>
      </c>
      <c r="U8681">
        <v>0.603102917160658</v>
      </c>
      <c r="V8681">
        <v>2.9693377863018702</v>
      </c>
      <c r="W8681">
        <v>6.2825850358688304E-2</v>
      </c>
      <c r="X8681">
        <v>0.704072456322962</v>
      </c>
      <c r="Y8681">
        <v>-23.638902319157001</v>
      </c>
      <c r="Z8681">
        <v>0.45710774983416202</v>
      </c>
      <c r="AA8681">
        <v>0.84435025072159198</v>
      </c>
      <c r="AB8681">
        <v>2.00586375698474</v>
      </c>
      <c r="AC8681">
        <v>3.8973940422527102E-2</v>
      </c>
      <c r="AD8681">
        <v>0.57684129297949804</v>
      </c>
      <c r="AE8681">
        <v>-4.1492387776608002</v>
      </c>
      <c r="AF8681">
        <v>2.1096188558141001E-2</v>
      </c>
      <c r="AG8681">
        <v>0.476038960109122</v>
      </c>
      <c r="AH8681">
        <v>3.8989477523749501</v>
      </c>
      <c r="AI8681">
        <v>0.123911202140572</v>
      </c>
      <c r="AJ8681">
        <v>0.78121606160956403</v>
      </c>
      <c r="AK8681">
        <v>-22.898589346672999</v>
      </c>
    </row>
    <row r="8682" spans="1:37" x14ac:dyDescent="0.2">
      <c r="A8682" t="s">
        <v>28519</v>
      </c>
      <c r="B8682">
        <v>44877509</v>
      </c>
      <c r="C8682">
        <v>44877658</v>
      </c>
      <c r="D8682">
        <v>150</v>
      </c>
      <c r="E8682" t="s">
        <v>28844</v>
      </c>
      <c r="F8682">
        <v>0</v>
      </c>
      <c r="G8682" t="s">
        <v>28845</v>
      </c>
      <c r="H8682" t="s">
        <v>31000</v>
      </c>
      <c r="I8682">
        <v>9</v>
      </c>
      <c r="J8682">
        <v>43128968</v>
      </c>
      <c r="K8682">
        <v>43131569</v>
      </c>
      <c r="L8682">
        <v>2602</v>
      </c>
      <c r="M8682">
        <v>1</v>
      </c>
      <c r="N8682">
        <v>102724904</v>
      </c>
      <c r="O8682" t="s">
        <v>28819</v>
      </c>
      <c r="P8682">
        <v>1748541</v>
      </c>
      <c r="Q8682" t="s">
        <v>28815</v>
      </c>
      <c r="R8682" t="s">
        <v>28816</v>
      </c>
      <c r="S8682" t="s">
        <v>36908</v>
      </c>
      <c r="T8682">
        <v>0.13593351853091001</v>
      </c>
      <c r="U8682">
        <v>0.603102917160658</v>
      </c>
      <c r="V8682">
        <v>2.9693377863018702</v>
      </c>
      <c r="W8682">
        <v>6.2825850358688304E-2</v>
      </c>
      <c r="X8682">
        <v>0.704072456322962</v>
      </c>
      <c r="Y8682">
        <v>-23.638902319157001</v>
      </c>
      <c r="Z8682">
        <v>0.45710774983416202</v>
      </c>
      <c r="AA8682">
        <v>0.84435025072159198</v>
      </c>
      <c r="AB8682">
        <v>2.00586375698474</v>
      </c>
      <c r="AC8682">
        <v>3.8973940422527102E-2</v>
      </c>
      <c r="AD8682">
        <v>0.57684129297949804</v>
      </c>
      <c r="AE8682">
        <v>-4.1492387776608002</v>
      </c>
      <c r="AF8682">
        <v>2.1096188558141001E-2</v>
      </c>
      <c r="AG8682">
        <v>0.476038960109122</v>
      </c>
      <c r="AH8682">
        <v>3.8989477523749501</v>
      </c>
      <c r="AI8682">
        <v>0.123911202140572</v>
      </c>
      <c r="AJ8682">
        <v>0.78121606160956403</v>
      </c>
      <c r="AK8682">
        <v>-22.898589346672999</v>
      </c>
    </row>
    <row r="8683" spans="1:37" x14ac:dyDescent="0.2">
      <c r="A8683" t="s">
        <v>28519</v>
      </c>
      <c r="B8683">
        <v>44916265</v>
      </c>
      <c r="C8683">
        <v>44916563</v>
      </c>
      <c r="D8683">
        <v>299</v>
      </c>
      <c r="E8683" t="s">
        <v>28846</v>
      </c>
      <c r="F8683">
        <v>5</v>
      </c>
      <c r="G8683" t="s">
        <v>28847</v>
      </c>
      <c r="H8683" t="s">
        <v>31000</v>
      </c>
      <c r="I8683">
        <v>9</v>
      </c>
      <c r="J8683">
        <v>43128968</v>
      </c>
      <c r="K8683">
        <v>43131569</v>
      </c>
      <c r="L8683">
        <v>2602</v>
      </c>
      <c r="M8683">
        <v>1</v>
      </c>
      <c r="N8683">
        <v>102724904</v>
      </c>
      <c r="O8683" t="s">
        <v>28819</v>
      </c>
      <c r="P8683">
        <v>1787297</v>
      </c>
      <c r="Q8683" t="s">
        <v>28815</v>
      </c>
      <c r="R8683" t="s">
        <v>28816</v>
      </c>
      <c r="S8683" t="s">
        <v>36908</v>
      </c>
      <c r="T8683">
        <v>0.56406429660705903</v>
      </c>
      <c r="U8683">
        <v>0.81221535514739296</v>
      </c>
      <c r="V8683">
        <v>1.3427104212483101</v>
      </c>
      <c r="W8683">
        <v>0.114597465318173</v>
      </c>
      <c r="X8683">
        <v>0.704072456322962</v>
      </c>
      <c r="Y8683">
        <v>-3.99302967700139</v>
      </c>
      <c r="Z8683">
        <v>0.88101408841046702</v>
      </c>
      <c r="AA8683">
        <v>0.99919698600769702</v>
      </c>
      <c r="AB8683">
        <v>0.55714354627249696</v>
      </c>
      <c r="AC8683">
        <v>0.17292042737038901</v>
      </c>
      <c r="AD8683">
        <v>0.68253123924728298</v>
      </c>
      <c r="AE8683">
        <v>-2.52292400723065</v>
      </c>
      <c r="AF8683">
        <v>0.35688019559054202</v>
      </c>
      <c r="AG8683">
        <v>0.75445797245062596</v>
      </c>
      <c r="AH8683">
        <v>1.87505015000711</v>
      </c>
      <c r="AI8683">
        <v>0.14662752301197801</v>
      </c>
      <c r="AJ8683">
        <v>0.78121606160956403</v>
      </c>
      <c r="AK8683">
        <v>-3.4294640236519198</v>
      </c>
    </row>
    <row r="8684" spans="1:37" x14ac:dyDescent="0.2">
      <c r="A8684" t="s">
        <v>28519</v>
      </c>
      <c r="B8684">
        <v>44916606</v>
      </c>
      <c r="C8684">
        <v>44916758</v>
      </c>
      <c r="D8684">
        <v>153</v>
      </c>
      <c r="E8684" t="s">
        <v>28848</v>
      </c>
      <c r="F8684">
        <v>1</v>
      </c>
      <c r="G8684" t="s">
        <v>28849</v>
      </c>
      <c r="H8684" t="s">
        <v>31000</v>
      </c>
      <c r="I8684">
        <v>9</v>
      </c>
      <c r="J8684">
        <v>43128968</v>
      </c>
      <c r="K8684">
        <v>43131569</v>
      </c>
      <c r="L8684">
        <v>2602</v>
      </c>
      <c r="M8684">
        <v>1</v>
      </c>
      <c r="N8684">
        <v>102724904</v>
      </c>
      <c r="O8684" t="s">
        <v>28819</v>
      </c>
      <c r="P8684">
        <v>1787638</v>
      </c>
      <c r="Q8684" t="s">
        <v>28815</v>
      </c>
      <c r="R8684" t="s">
        <v>28816</v>
      </c>
      <c r="S8684" t="s">
        <v>36908</v>
      </c>
      <c r="T8684">
        <v>0.56406429660705903</v>
      </c>
      <c r="U8684">
        <v>0.81221535514739296</v>
      </c>
      <c r="V8684">
        <v>1.3427104212483101</v>
      </c>
      <c r="W8684">
        <v>0.114597465318173</v>
      </c>
      <c r="X8684">
        <v>0.704072456322962</v>
      </c>
      <c r="Y8684">
        <v>-3.99302967700139</v>
      </c>
      <c r="Z8684">
        <v>0.88101408841046702</v>
      </c>
      <c r="AA8684">
        <v>0.99919698600769702</v>
      </c>
      <c r="AB8684">
        <v>0.55714354627249696</v>
      </c>
      <c r="AC8684">
        <v>0.17292042737038901</v>
      </c>
      <c r="AD8684">
        <v>0.68253123924728298</v>
      </c>
      <c r="AE8684">
        <v>-2.52292400723065</v>
      </c>
      <c r="AF8684">
        <v>0.35688019559054202</v>
      </c>
      <c r="AG8684">
        <v>0.75445797245062596</v>
      </c>
      <c r="AH8684">
        <v>1.87505015000711</v>
      </c>
      <c r="AI8684">
        <v>0.14662752301197801</v>
      </c>
      <c r="AJ8684">
        <v>0.78121606160956403</v>
      </c>
      <c r="AK8684">
        <v>-3.4294640236519198</v>
      </c>
    </row>
    <row r="8685" spans="1:37" x14ac:dyDescent="0.2">
      <c r="A8685" t="s">
        <v>28519</v>
      </c>
      <c r="B8685">
        <v>44934649</v>
      </c>
      <c r="C8685">
        <v>44934938</v>
      </c>
      <c r="D8685">
        <v>290</v>
      </c>
      <c r="E8685" t="s">
        <v>28850</v>
      </c>
      <c r="F8685">
        <v>5</v>
      </c>
      <c r="G8685" t="s">
        <v>28851</v>
      </c>
      <c r="H8685" t="s">
        <v>31000</v>
      </c>
      <c r="I8685">
        <v>9</v>
      </c>
      <c r="J8685">
        <v>43128968</v>
      </c>
      <c r="K8685">
        <v>43131569</v>
      </c>
      <c r="L8685">
        <v>2602</v>
      </c>
      <c r="M8685">
        <v>1</v>
      </c>
      <c r="N8685">
        <v>102724904</v>
      </c>
      <c r="O8685" t="s">
        <v>28819</v>
      </c>
      <c r="P8685">
        <v>1805681</v>
      </c>
      <c r="Q8685" t="s">
        <v>28815</v>
      </c>
      <c r="R8685" t="s">
        <v>28816</v>
      </c>
      <c r="S8685" t="s">
        <v>36908</v>
      </c>
      <c r="T8685">
        <v>0.38451713107202101</v>
      </c>
      <c r="U8685">
        <v>0.64228493218500304</v>
      </c>
      <c r="V8685">
        <v>1.81678278356381</v>
      </c>
      <c r="W8685">
        <v>3.4734740880334999E-2</v>
      </c>
      <c r="X8685">
        <v>0.704072456322962</v>
      </c>
      <c r="Y8685">
        <v>-24.282059538231401</v>
      </c>
      <c r="Z8685">
        <v>0.96438376098710099</v>
      </c>
      <c r="AA8685">
        <v>0.99919698600769702</v>
      </c>
      <c r="AB8685">
        <v>0.85330873115569905</v>
      </c>
      <c r="AC8685">
        <v>1.3812710117870899E-2</v>
      </c>
      <c r="AD8685">
        <v>0.57684129297949804</v>
      </c>
      <c r="AE8685">
        <v>-4.7923959967351601</v>
      </c>
      <c r="AF8685">
        <v>7.8063840804869597E-2</v>
      </c>
      <c r="AG8685">
        <v>0.63384817793364701</v>
      </c>
      <c r="AH8685">
        <v>2.74639321555247</v>
      </c>
      <c r="AI8685">
        <v>8.86214943098146E-2</v>
      </c>
      <c r="AJ8685">
        <v>0.78121606160956403</v>
      </c>
      <c r="AK8685">
        <v>-23.496852648694599</v>
      </c>
    </row>
    <row r="8686" spans="1:37" x14ac:dyDescent="0.2">
      <c r="A8686" t="s">
        <v>28519</v>
      </c>
      <c r="B8686">
        <v>44934982</v>
      </c>
      <c r="C8686">
        <v>44935133</v>
      </c>
      <c r="D8686">
        <v>152</v>
      </c>
      <c r="E8686" t="s">
        <v>28852</v>
      </c>
      <c r="F8686">
        <v>0</v>
      </c>
      <c r="G8686" t="s">
        <v>28853</v>
      </c>
      <c r="H8686" t="s">
        <v>31000</v>
      </c>
      <c r="I8686">
        <v>9</v>
      </c>
      <c r="J8686">
        <v>43128968</v>
      </c>
      <c r="K8686">
        <v>43131569</v>
      </c>
      <c r="L8686">
        <v>2602</v>
      </c>
      <c r="M8686">
        <v>1</v>
      </c>
      <c r="N8686">
        <v>102724904</v>
      </c>
      <c r="O8686" t="s">
        <v>28819</v>
      </c>
      <c r="P8686">
        <v>1806014</v>
      </c>
      <c r="Q8686" t="s">
        <v>28815</v>
      </c>
      <c r="R8686" t="s">
        <v>28816</v>
      </c>
      <c r="S8686" t="s">
        <v>36908</v>
      </c>
      <c r="T8686">
        <v>0.38451713107202101</v>
      </c>
      <c r="U8686">
        <v>0.64228493218500304</v>
      </c>
      <c r="V8686">
        <v>1.81678278356381</v>
      </c>
      <c r="W8686">
        <v>3.4734740880334999E-2</v>
      </c>
      <c r="X8686">
        <v>0.704072456322962</v>
      </c>
      <c r="Y8686">
        <v>-24.282059538231401</v>
      </c>
      <c r="Z8686">
        <v>0.96438376098710099</v>
      </c>
      <c r="AA8686">
        <v>0.99919698600769702</v>
      </c>
      <c r="AB8686">
        <v>0.85330873115569905</v>
      </c>
      <c r="AC8686">
        <v>1.3812710117870899E-2</v>
      </c>
      <c r="AD8686">
        <v>0.57684129297949804</v>
      </c>
      <c r="AE8686">
        <v>-4.7923959967351601</v>
      </c>
      <c r="AF8686">
        <v>7.8063840804869597E-2</v>
      </c>
      <c r="AG8686">
        <v>0.63384817793364701</v>
      </c>
      <c r="AH8686">
        <v>2.74639321555247</v>
      </c>
      <c r="AI8686">
        <v>8.86214943098146E-2</v>
      </c>
      <c r="AJ8686">
        <v>0.78121606160956403</v>
      </c>
      <c r="AK8686">
        <v>-23.496852648694599</v>
      </c>
    </row>
    <row r="8687" spans="1:37" x14ac:dyDescent="0.2">
      <c r="A8687" t="s">
        <v>28519</v>
      </c>
      <c r="B8687">
        <v>44936005</v>
      </c>
      <c r="C8687">
        <v>44936299</v>
      </c>
      <c r="D8687">
        <v>295</v>
      </c>
      <c r="E8687" t="s">
        <v>28854</v>
      </c>
      <c r="F8687">
        <v>5</v>
      </c>
      <c r="G8687" t="s">
        <v>28855</v>
      </c>
      <c r="H8687" t="s">
        <v>31000</v>
      </c>
      <c r="I8687">
        <v>9</v>
      </c>
      <c r="J8687">
        <v>43128968</v>
      </c>
      <c r="K8687">
        <v>43131569</v>
      </c>
      <c r="L8687">
        <v>2602</v>
      </c>
      <c r="M8687">
        <v>1</v>
      </c>
      <c r="N8687">
        <v>102724904</v>
      </c>
      <c r="O8687" t="s">
        <v>28819</v>
      </c>
      <c r="P8687">
        <v>1807037</v>
      </c>
      <c r="Q8687" t="s">
        <v>28815</v>
      </c>
      <c r="R8687" t="s">
        <v>28816</v>
      </c>
      <c r="S8687" t="s">
        <v>36908</v>
      </c>
      <c r="T8687">
        <v>0.506551998792793</v>
      </c>
      <c r="U8687">
        <v>0.78288571403930396</v>
      </c>
      <c r="V8687">
        <v>2.4936309168827502</v>
      </c>
      <c r="W8687">
        <v>0.20525741147413201</v>
      </c>
      <c r="X8687">
        <v>0.704072456322962</v>
      </c>
      <c r="Y8687">
        <v>-22.986331060672999</v>
      </c>
      <c r="Z8687">
        <v>0.93459220503170903</v>
      </c>
      <c r="AA8687">
        <v>0.99919698600769702</v>
      </c>
      <c r="AB8687">
        <v>1.53015692453888</v>
      </c>
      <c r="AC8687">
        <v>0.30184355666711699</v>
      </c>
      <c r="AD8687">
        <v>0.68253123924728298</v>
      </c>
      <c r="AE8687">
        <v>-2.4966684990532699</v>
      </c>
      <c r="AF8687">
        <v>0.205398459628826</v>
      </c>
      <c r="AG8687">
        <v>0.68151250837662902</v>
      </c>
      <c r="AH8687">
        <v>3.4232408829558199</v>
      </c>
      <c r="AI8687">
        <v>0.24456414000292601</v>
      </c>
      <c r="AJ8687">
        <v>0.78121606160956403</v>
      </c>
      <c r="AK8687">
        <v>-22.488008819949201</v>
      </c>
    </row>
    <row r="8688" spans="1:37" x14ac:dyDescent="0.2">
      <c r="A8688" t="s">
        <v>28519</v>
      </c>
      <c r="B8688">
        <v>44936343</v>
      </c>
      <c r="C8688">
        <v>44936492</v>
      </c>
      <c r="D8688">
        <v>150</v>
      </c>
      <c r="E8688" t="s">
        <v>28856</v>
      </c>
      <c r="F8688">
        <v>0</v>
      </c>
      <c r="G8688" t="s">
        <v>28857</v>
      </c>
      <c r="H8688" t="s">
        <v>31000</v>
      </c>
      <c r="I8688">
        <v>9</v>
      </c>
      <c r="J8688">
        <v>43128968</v>
      </c>
      <c r="K8688">
        <v>43131569</v>
      </c>
      <c r="L8688">
        <v>2602</v>
      </c>
      <c r="M8688">
        <v>1</v>
      </c>
      <c r="N8688">
        <v>102724904</v>
      </c>
      <c r="O8688" t="s">
        <v>28819</v>
      </c>
      <c r="P8688">
        <v>1807375</v>
      </c>
      <c r="Q8688" t="s">
        <v>28815</v>
      </c>
      <c r="R8688" t="s">
        <v>28816</v>
      </c>
      <c r="S8688" t="s">
        <v>36908</v>
      </c>
      <c r="T8688">
        <v>0.506551998792793</v>
      </c>
      <c r="U8688">
        <v>0.78288571403930396</v>
      </c>
      <c r="V8688">
        <v>2.4936309168827502</v>
      </c>
      <c r="W8688">
        <v>0.20525741147413201</v>
      </c>
      <c r="X8688">
        <v>0.704072456322962</v>
      </c>
      <c r="Y8688">
        <v>-22.986331060672999</v>
      </c>
      <c r="Z8688">
        <v>0.93459220503170903</v>
      </c>
      <c r="AA8688">
        <v>0.99919698600769702</v>
      </c>
      <c r="AB8688">
        <v>1.53015692453888</v>
      </c>
      <c r="AC8688">
        <v>0.30184355666711699</v>
      </c>
      <c r="AD8688">
        <v>0.68253123924728298</v>
      </c>
      <c r="AE8688">
        <v>-2.4966684990532699</v>
      </c>
      <c r="AF8688">
        <v>0.205398459628826</v>
      </c>
      <c r="AG8688">
        <v>0.68151250837662902</v>
      </c>
      <c r="AH8688">
        <v>3.4232408829558199</v>
      </c>
      <c r="AI8688">
        <v>0.24456414000292601</v>
      </c>
      <c r="AJ8688">
        <v>0.78121606160956403</v>
      </c>
      <c r="AK8688">
        <v>-22.488008819949201</v>
      </c>
    </row>
    <row r="8689" spans="1:37" x14ac:dyDescent="0.2">
      <c r="A8689" t="s">
        <v>28519</v>
      </c>
      <c r="B8689">
        <v>45156962</v>
      </c>
      <c r="C8689">
        <v>45157251</v>
      </c>
      <c r="D8689">
        <v>290</v>
      </c>
      <c r="E8689" t="s">
        <v>28858</v>
      </c>
      <c r="F8689">
        <v>5</v>
      </c>
      <c r="G8689" t="s">
        <v>28859</v>
      </c>
      <c r="H8689" t="s">
        <v>31000</v>
      </c>
      <c r="I8689">
        <v>9</v>
      </c>
      <c r="J8689">
        <v>43128968</v>
      </c>
      <c r="K8689">
        <v>43131569</v>
      </c>
      <c r="L8689">
        <v>2602</v>
      </c>
      <c r="M8689">
        <v>1</v>
      </c>
      <c r="N8689">
        <v>102724904</v>
      </c>
      <c r="O8689" t="s">
        <v>28819</v>
      </c>
      <c r="P8689">
        <v>2027994</v>
      </c>
      <c r="Q8689" t="s">
        <v>28815</v>
      </c>
      <c r="R8689" t="s">
        <v>28816</v>
      </c>
      <c r="S8689" t="s">
        <v>36908</v>
      </c>
      <c r="T8689">
        <v>0.64637634365716901</v>
      </c>
      <c r="U8689">
        <v>0.84931184682313698</v>
      </c>
      <c r="V8689">
        <v>-0.35720633217567399</v>
      </c>
      <c r="W8689">
        <v>6.2825850358688304E-2</v>
      </c>
      <c r="X8689">
        <v>0.704072456322962</v>
      </c>
      <c r="Y8689">
        <v>-23.529347490949299</v>
      </c>
      <c r="Z8689">
        <v>0.79590556428138504</v>
      </c>
      <c r="AA8689">
        <v>0.927284221282906</v>
      </c>
      <c r="AB8689">
        <v>-1.3206802639350099</v>
      </c>
      <c r="AC8689">
        <v>4.8767042925850802E-2</v>
      </c>
      <c r="AD8689">
        <v>0.57684129297949804</v>
      </c>
      <c r="AE8689">
        <v>-3.0396849293295598</v>
      </c>
      <c r="AF8689">
        <v>0.20786922184425</v>
      </c>
      <c r="AG8689">
        <v>0.68151250837662902</v>
      </c>
      <c r="AH8689">
        <v>0.572404197020697</v>
      </c>
      <c r="AI8689">
        <v>0.123911202140572</v>
      </c>
      <c r="AJ8689">
        <v>0.78121606160956403</v>
      </c>
      <c r="AK8689">
        <v>-22.924729906373798</v>
      </c>
    </row>
    <row r="8690" spans="1:37" x14ac:dyDescent="0.2">
      <c r="A8690" t="s">
        <v>28519</v>
      </c>
      <c r="B8690">
        <v>45157295</v>
      </c>
      <c r="C8690">
        <v>45157446</v>
      </c>
      <c r="D8690">
        <v>152</v>
      </c>
      <c r="E8690" t="s">
        <v>28860</v>
      </c>
      <c r="F8690">
        <v>0</v>
      </c>
      <c r="G8690" t="s">
        <v>28861</v>
      </c>
      <c r="H8690" t="s">
        <v>31000</v>
      </c>
      <c r="I8690">
        <v>9</v>
      </c>
      <c r="J8690">
        <v>43128968</v>
      </c>
      <c r="K8690">
        <v>43131569</v>
      </c>
      <c r="L8690">
        <v>2602</v>
      </c>
      <c r="M8690">
        <v>1</v>
      </c>
      <c r="N8690">
        <v>102724904</v>
      </c>
      <c r="O8690" t="s">
        <v>28819</v>
      </c>
      <c r="P8690">
        <v>2028327</v>
      </c>
      <c r="Q8690" t="s">
        <v>28815</v>
      </c>
      <c r="R8690" t="s">
        <v>28816</v>
      </c>
      <c r="S8690" t="s">
        <v>36908</v>
      </c>
      <c r="T8690">
        <v>0.64637634365716901</v>
      </c>
      <c r="U8690">
        <v>0.84931184682313698</v>
      </c>
      <c r="V8690">
        <v>-0.35720633217567399</v>
      </c>
      <c r="W8690">
        <v>6.2825850358688304E-2</v>
      </c>
      <c r="X8690">
        <v>0.704072456322962</v>
      </c>
      <c r="Y8690">
        <v>-23.529347490949299</v>
      </c>
      <c r="Z8690">
        <v>0.79590556428138504</v>
      </c>
      <c r="AA8690">
        <v>0.927284221282906</v>
      </c>
      <c r="AB8690">
        <v>-1.3206802639350099</v>
      </c>
      <c r="AC8690">
        <v>4.8767042925850802E-2</v>
      </c>
      <c r="AD8690">
        <v>0.57684129297949804</v>
      </c>
      <c r="AE8690">
        <v>-3.0396849293295598</v>
      </c>
      <c r="AF8690">
        <v>0.20786922184425</v>
      </c>
      <c r="AG8690">
        <v>0.68151250837662902</v>
      </c>
      <c r="AH8690">
        <v>0.572404197020697</v>
      </c>
      <c r="AI8690">
        <v>0.123911202140572</v>
      </c>
      <c r="AJ8690">
        <v>0.78121606160956403</v>
      </c>
      <c r="AK8690">
        <v>-22.924729906373798</v>
      </c>
    </row>
    <row r="8691" spans="1:37" x14ac:dyDescent="0.2">
      <c r="A8691" t="s">
        <v>28519</v>
      </c>
      <c r="B8691">
        <v>60579146</v>
      </c>
      <c r="C8691">
        <v>60579301</v>
      </c>
      <c r="D8691">
        <v>156</v>
      </c>
      <c r="E8691" t="s">
        <v>28862</v>
      </c>
      <c r="F8691">
        <v>0</v>
      </c>
      <c r="G8691" t="s">
        <v>28863</v>
      </c>
      <c r="H8691" t="s">
        <v>31000</v>
      </c>
      <c r="I8691">
        <v>9</v>
      </c>
      <c r="J8691">
        <v>60914407</v>
      </c>
      <c r="K8691">
        <v>60920653</v>
      </c>
      <c r="L8691">
        <v>6247</v>
      </c>
      <c r="M8691">
        <v>1</v>
      </c>
      <c r="N8691">
        <v>727905</v>
      </c>
      <c r="O8691" t="s">
        <v>28864</v>
      </c>
      <c r="P8691">
        <v>-335106</v>
      </c>
      <c r="Q8691" t="s">
        <v>28865</v>
      </c>
      <c r="R8691" t="s">
        <v>28866</v>
      </c>
      <c r="S8691" t="s">
        <v>36913</v>
      </c>
      <c r="T8691">
        <v>0.506551998792793</v>
      </c>
      <c r="U8691">
        <v>0.78288571403930396</v>
      </c>
      <c r="V8691">
        <v>3.2682460323209499</v>
      </c>
      <c r="W8691">
        <v>0.38920677604595899</v>
      </c>
      <c r="X8691">
        <v>0.704072456322962</v>
      </c>
      <c r="Y8691">
        <v>-22.6587268569467</v>
      </c>
      <c r="Z8691">
        <v>0.93459220503170903</v>
      </c>
      <c r="AA8691">
        <v>0.99919698600769702</v>
      </c>
      <c r="AB8691">
        <v>2.30477201210133</v>
      </c>
      <c r="AC8691">
        <v>0.92091778829119397</v>
      </c>
      <c r="AD8691">
        <v>0.94068432309766403</v>
      </c>
      <c r="AE8691">
        <v>-0.83872864659069601</v>
      </c>
      <c r="AF8691">
        <v>0.205398459628826</v>
      </c>
      <c r="AG8691">
        <v>0.68151250837662902</v>
      </c>
      <c r="AH8691">
        <v>4.1978557523772499</v>
      </c>
      <c r="AI8691">
        <v>0.24456414000292601</v>
      </c>
      <c r="AJ8691">
        <v>0.78121606160956403</v>
      </c>
      <c r="AK8691">
        <v>-22.733922657221001</v>
      </c>
    </row>
    <row r="8692" spans="1:37" x14ac:dyDescent="0.2">
      <c r="A8692" t="s">
        <v>28519</v>
      </c>
      <c r="B8692">
        <v>60579326</v>
      </c>
      <c r="C8692">
        <v>60579482</v>
      </c>
      <c r="D8692">
        <v>157</v>
      </c>
      <c r="E8692" t="s">
        <v>28867</v>
      </c>
      <c r="F8692">
        <v>4</v>
      </c>
      <c r="G8692" t="s">
        <v>28868</v>
      </c>
      <c r="H8692" t="s">
        <v>31000</v>
      </c>
      <c r="I8692">
        <v>9</v>
      </c>
      <c r="J8692">
        <v>60914407</v>
      </c>
      <c r="K8692">
        <v>60920653</v>
      </c>
      <c r="L8692">
        <v>6247</v>
      </c>
      <c r="M8692">
        <v>1</v>
      </c>
      <c r="N8692">
        <v>727905</v>
      </c>
      <c r="O8692" t="s">
        <v>28864</v>
      </c>
      <c r="P8692">
        <v>-334925</v>
      </c>
      <c r="Q8692" t="s">
        <v>28865</v>
      </c>
      <c r="R8692" t="s">
        <v>28866</v>
      </c>
      <c r="S8692" t="s">
        <v>36913</v>
      </c>
      <c r="T8692">
        <v>0.506551998792793</v>
      </c>
      <c r="U8692">
        <v>0.78288571403930396</v>
      </c>
      <c r="V8692">
        <v>3.2682460323209499</v>
      </c>
      <c r="W8692">
        <v>0.38920677604595899</v>
      </c>
      <c r="X8692">
        <v>0.704072456322962</v>
      </c>
      <c r="Y8692">
        <v>-22.6587268569467</v>
      </c>
      <c r="Z8692">
        <v>0.93459220503170903</v>
      </c>
      <c r="AA8692">
        <v>0.99919698600769702</v>
      </c>
      <c r="AB8692">
        <v>2.30477201210133</v>
      </c>
      <c r="AC8692">
        <v>0.92091778829119397</v>
      </c>
      <c r="AD8692">
        <v>0.94068432309766403</v>
      </c>
      <c r="AE8692">
        <v>-0.83872864659069601</v>
      </c>
      <c r="AF8692">
        <v>0.205398459628826</v>
      </c>
      <c r="AG8692">
        <v>0.68151250837662902</v>
      </c>
      <c r="AH8692">
        <v>4.1978557523772499</v>
      </c>
      <c r="AI8692">
        <v>0.24456414000292601</v>
      </c>
      <c r="AJ8692">
        <v>0.78121606160956403</v>
      </c>
      <c r="AK8692">
        <v>-22.733922657221001</v>
      </c>
    </row>
    <row r="8693" spans="1:37" x14ac:dyDescent="0.2">
      <c r="A8693" t="s">
        <v>28519</v>
      </c>
      <c r="B8693">
        <v>60579482</v>
      </c>
      <c r="C8693">
        <v>60579638</v>
      </c>
      <c r="D8693">
        <v>157</v>
      </c>
      <c r="E8693" t="s">
        <v>28869</v>
      </c>
      <c r="F8693">
        <v>1</v>
      </c>
      <c r="G8693" t="s">
        <v>28870</v>
      </c>
      <c r="H8693" t="s">
        <v>31000</v>
      </c>
      <c r="I8693">
        <v>9</v>
      </c>
      <c r="J8693">
        <v>60914407</v>
      </c>
      <c r="K8693">
        <v>60920653</v>
      </c>
      <c r="L8693">
        <v>6247</v>
      </c>
      <c r="M8693">
        <v>1</v>
      </c>
      <c r="N8693">
        <v>727905</v>
      </c>
      <c r="O8693" t="s">
        <v>28864</v>
      </c>
      <c r="P8693">
        <v>-334769</v>
      </c>
      <c r="Q8693" t="s">
        <v>28865</v>
      </c>
      <c r="R8693" t="s">
        <v>28866</v>
      </c>
      <c r="S8693" t="s">
        <v>36913</v>
      </c>
      <c r="T8693">
        <v>0.506551998792793</v>
      </c>
      <c r="U8693">
        <v>0.78288571403930396</v>
      </c>
      <c r="V8693">
        <v>3.2682460323209499</v>
      </c>
      <c r="W8693">
        <v>0.38920677604595899</v>
      </c>
      <c r="X8693">
        <v>0.704072456322962</v>
      </c>
      <c r="Y8693">
        <v>-22.6587268569467</v>
      </c>
      <c r="Z8693">
        <v>0.93459220503170903</v>
      </c>
      <c r="AA8693">
        <v>0.99919698600769702</v>
      </c>
      <c r="AB8693">
        <v>2.30477201210133</v>
      </c>
      <c r="AC8693">
        <v>0.92091778829119397</v>
      </c>
      <c r="AD8693">
        <v>0.94068432309766403</v>
      </c>
      <c r="AE8693">
        <v>-0.83872864659069601</v>
      </c>
      <c r="AF8693">
        <v>0.205398459628826</v>
      </c>
      <c r="AG8693">
        <v>0.68151250837662902</v>
      </c>
      <c r="AH8693">
        <v>4.1978557523772499</v>
      </c>
      <c r="AI8693">
        <v>0.24456414000292601</v>
      </c>
      <c r="AJ8693">
        <v>0.78121606160956403</v>
      </c>
      <c r="AK8693">
        <v>-22.733922657221001</v>
      </c>
    </row>
    <row r="8694" spans="1:37" x14ac:dyDescent="0.2">
      <c r="A8694" t="s">
        <v>28519</v>
      </c>
      <c r="B8694">
        <v>60591391</v>
      </c>
      <c r="C8694">
        <v>60591551</v>
      </c>
      <c r="D8694">
        <v>161</v>
      </c>
      <c r="E8694" t="s">
        <v>28871</v>
      </c>
      <c r="F8694">
        <v>0</v>
      </c>
      <c r="G8694" t="s">
        <v>28872</v>
      </c>
      <c r="H8694" t="s">
        <v>31000</v>
      </c>
      <c r="I8694">
        <v>9</v>
      </c>
      <c r="J8694">
        <v>60914407</v>
      </c>
      <c r="K8694">
        <v>60920653</v>
      </c>
      <c r="L8694">
        <v>6247</v>
      </c>
      <c r="M8694">
        <v>1</v>
      </c>
      <c r="N8694">
        <v>727905</v>
      </c>
      <c r="O8694" t="s">
        <v>28864</v>
      </c>
      <c r="P8694">
        <v>-322856</v>
      </c>
      <c r="Q8694" t="s">
        <v>28865</v>
      </c>
      <c r="R8694" t="s">
        <v>28866</v>
      </c>
      <c r="S8694" t="s">
        <v>36913</v>
      </c>
      <c r="T8694">
        <v>0.71358797567551802</v>
      </c>
      <c r="U8694">
        <v>0.92221100055458705</v>
      </c>
      <c r="V8694">
        <v>-1.17237456845133</v>
      </c>
      <c r="W8694">
        <v>0.37616252727257599</v>
      </c>
      <c r="X8694">
        <v>0.704072456322962</v>
      </c>
      <c r="Y8694">
        <v>-0.22585783992283101</v>
      </c>
      <c r="Z8694">
        <v>0.64620678394292497</v>
      </c>
      <c r="AA8694">
        <v>0.84521697243271998</v>
      </c>
      <c r="AB8694">
        <v>-1.08294770517365</v>
      </c>
      <c r="AC8694">
        <v>0.92925448489946505</v>
      </c>
      <c r="AD8694">
        <v>0.94369463995043001</v>
      </c>
      <c r="AE8694">
        <v>-1.22585774166538</v>
      </c>
      <c r="AF8694">
        <v>0.85261502370915898</v>
      </c>
      <c r="AG8694">
        <v>0.95630444646858903</v>
      </c>
      <c r="AH8694">
        <v>-0.78291685835281599</v>
      </c>
      <c r="AI8694">
        <v>5.76815991929037E-2</v>
      </c>
      <c r="AJ8694">
        <v>0.78121606160956403</v>
      </c>
      <c r="AK8694">
        <v>0.64289755739223498</v>
      </c>
    </row>
    <row r="8695" spans="1:37" x14ac:dyDescent="0.2">
      <c r="A8695" t="s">
        <v>28519</v>
      </c>
      <c r="B8695">
        <v>60591581</v>
      </c>
      <c r="C8695">
        <v>60591802</v>
      </c>
      <c r="D8695">
        <v>222</v>
      </c>
      <c r="E8695" t="s">
        <v>28873</v>
      </c>
      <c r="F8695">
        <v>2</v>
      </c>
      <c r="G8695" t="s">
        <v>28874</v>
      </c>
      <c r="H8695" t="s">
        <v>31000</v>
      </c>
      <c r="I8695">
        <v>9</v>
      </c>
      <c r="J8695">
        <v>60914407</v>
      </c>
      <c r="K8695">
        <v>60920653</v>
      </c>
      <c r="L8695">
        <v>6247</v>
      </c>
      <c r="M8695">
        <v>1</v>
      </c>
      <c r="N8695">
        <v>727905</v>
      </c>
      <c r="O8695" t="s">
        <v>28864</v>
      </c>
      <c r="P8695">
        <v>-322605</v>
      </c>
      <c r="Q8695" t="s">
        <v>28865</v>
      </c>
      <c r="R8695" t="s">
        <v>28866</v>
      </c>
      <c r="S8695" t="s">
        <v>36913</v>
      </c>
      <c r="T8695">
        <v>0.71358797567551802</v>
      </c>
      <c r="U8695">
        <v>0.92221100055458705</v>
      </c>
      <c r="V8695">
        <v>-1.17237456845133</v>
      </c>
      <c r="W8695">
        <v>0.37616252727257599</v>
      </c>
      <c r="X8695">
        <v>0.704072456322962</v>
      </c>
      <c r="Y8695">
        <v>-0.22585783992283101</v>
      </c>
      <c r="Z8695">
        <v>0.64620678394292497</v>
      </c>
      <c r="AA8695">
        <v>0.84521697243271998</v>
      </c>
      <c r="AB8695">
        <v>-1.08294770517365</v>
      </c>
      <c r="AC8695">
        <v>0.92925448489946505</v>
      </c>
      <c r="AD8695">
        <v>0.94369463995043001</v>
      </c>
      <c r="AE8695">
        <v>-1.22585774166538</v>
      </c>
      <c r="AF8695">
        <v>0.85261502370915898</v>
      </c>
      <c r="AG8695">
        <v>0.95630444646858903</v>
      </c>
      <c r="AH8695">
        <v>-0.78291685835281599</v>
      </c>
      <c r="AI8695">
        <v>5.76815991929037E-2</v>
      </c>
      <c r="AJ8695">
        <v>0.78121606160956403</v>
      </c>
      <c r="AK8695">
        <v>0.64289755739223498</v>
      </c>
    </row>
    <row r="8696" spans="1:37" x14ac:dyDescent="0.2">
      <c r="A8696" t="s">
        <v>28519</v>
      </c>
      <c r="B8696">
        <v>60609936</v>
      </c>
      <c r="C8696">
        <v>60610086</v>
      </c>
      <c r="D8696">
        <v>151</v>
      </c>
      <c r="E8696" t="s">
        <v>28875</v>
      </c>
      <c r="F8696">
        <v>0</v>
      </c>
      <c r="G8696" t="s">
        <v>28876</v>
      </c>
      <c r="H8696" t="s">
        <v>31000</v>
      </c>
      <c r="I8696">
        <v>9</v>
      </c>
      <c r="J8696">
        <v>60914407</v>
      </c>
      <c r="K8696">
        <v>60920653</v>
      </c>
      <c r="L8696">
        <v>6247</v>
      </c>
      <c r="M8696">
        <v>1</v>
      </c>
      <c r="N8696">
        <v>727905</v>
      </c>
      <c r="O8696" t="s">
        <v>28864</v>
      </c>
      <c r="P8696">
        <v>-304321</v>
      </c>
      <c r="Q8696" t="s">
        <v>28865</v>
      </c>
      <c r="R8696" t="s">
        <v>28866</v>
      </c>
      <c r="S8696" t="s">
        <v>36913</v>
      </c>
      <c r="T8696">
        <v>0.506551998792793</v>
      </c>
      <c r="U8696">
        <v>0.78288571403930396</v>
      </c>
      <c r="V8696">
        <v>2.67547661477249</v>
      </c>
      <c r="W8696">
        <v>0.20525741147413201</v>
      </c>
      <c r="X8696">
        <v>0.704072456322962</v>
      </c>
      <c r="Y8696">
        <v>-22.986331060672999</v>
      </c>
      <c r="Z8696">
        <v>0.93459220503170903</v>
      </c>
      <c r="AA8696">
        <v>0.99919698600769702</v>
      </c>
      <c r="AB8696">
        <v>1.7120026068401399</v>
      </c>
      <c r="AC8696">
        <v>0.30184355666711699</v>
      </c>
      <c r="AD8696">
        <v>0.68253123924728298</v>
      </c>
      <c r="AE8696">
        <v>-1.9117063249577699</v>
      </c>
      <c r="AF8696">
        <v>0.205398459628826</v>
      </c>
      <c r="AG8696">
        <v>0.68151250837662902</v>
      </c>
      <c r="AH8696">
        <v>3.6050865808455601</v>
      </c>
      <c r="AI8696">
        <v>0.24456414000292601</v>
      </c>
      <c r="AJ8696">
        <v>0.78121606160956403</v>
      </c>
      <c r="AK8696">
        <v>-22.6427538711695</v>
      </c>
    </row>
    <row r="8697" spans="1:37" x14ac:dyDescent="0.2">
      <c r="A8697" t="s">
        <v>28519</v>
      </c>
      <c r="B8697">
        <v>60610114</v>
      </c>
      <c r="C8697">
        <v>60610280</v>
      </c>
      <c r="D8697">
        <v>167</v>
      </c>
      <c r="E8697" t="s">
        <v>28877</v>
      </c>
      <c r="F8697">
        <v>4</v>
      </c>
      <c r="G8697" t="s">
        <v>28878</v>
      </c>
      <c r="H8697" t="s">
        <v>31000</v>
      </c>
      <c r="I8697">
        <v>9</v>
      </c>
      <c r="J8697">
        <v>60914407</v>
      </c>
      <c r="K8697">
        <v>60920653</v>
      </c>
      <c r="L8697">
        <v>6247</v>
      </c>
      <c r="M8697">
        <v>1</v>
      </c>
      <c r="N8697">
        <v>727905</v>
      </c>
      <c r="O8697" t="s">
        <v>28864</v>
      </c>
      <c r="P8697">
        <v>-304127</v>
      </c>
      <c r="Q8697" t="s">
        <v>28865</v>
      </c>
      <c r="R8697" t="s">
        <v>28866</v>
      </c>
      <c r="S8697" t="s">
        <v>36913</v>
      </c>
      <c r="T8697">
        <v>0.506551998792793</v>
      </c>
      <c r="U8697">
        <v>0.78288571403930396</v>
      </c>
      <c r="V8697">
        <v>2.67547661477249</v>
      </c>
      <c r="W8697">
        <v>0.20525741147413201</v>
      </c>
      <c r="X8697">
        <v>0.704072456322962</v>
      </c>
      <c r="Y8697">
        <v>-22.986331060672999</v>
      </c>
      <c r="Z8697">
        <v>0.93459220503170903</v>
      </c>
      <c r="AA8697">
        <v>0.99919698600769702</v>
      </c>
      <c r="AB8697">
        <v>1.7120026068401399</v>
      </c>
      <c r="AC8697">
        <v>0.30184355666711699</v>
      </c>
      <c r="AD8697">
        <v>0.68253123924728298</v>
      </c>
      <c r="AE8697">
        <v>-1.9117063249577699</v>
      </c>
      <c r="AF8697">
        <v>0.205398459628826</v>
      </c>
      <c r="AG8697">
        <v>0.68151250837662902</v>
      </c>
      <c r="AH8697">
        <v>3.6050865808455601</v>
      </c>
      <c r="AI8697">
        <v>0.24456414000292601</v>
      </c>
      <c r="AJ8697">
        <v>0.78121606160956403</v>
      </c>
      <c r="AK8697">
        <v>-22.6427538711695</v>
      </c>
    </row>
    <row r="8698" spans="1:37" x14ac:dyDescent="0.2">
      <c r="A8698" t="s">
        <v>28519</v>
      </c>
      <c r="B8698">
        <v>60610280</v>
      </c>
      <c r="C8698">
        <v>60610446</v>
      </c>
      <c r="D8698">
        <v>167</v>
      </c>
      <c r="E8698" t="s">
        <v>28879</v>
      </c>
      <c r="F8698">
        <v>3</v>
      </c>
      <c r="G8698" t="s">
        <v>28880</v>
      </c>
      <c r="H8698" t="s">
        <v>31000</v>
      </c>
      <c r="I8698">
        <v>9</v>
      </c>
      <c r="J8698">
        <v>60914407</v>
      </c>
      <c r="K8698">
        <v>60920653</v>
      </c>
      <c r="L8698">
        <v>6247</v>
      </c>
      <c r="M8698">
        <v>1</v>
      </c>
      <c r="N8698">
        <v>727905</v>
      </c>
      <c r="O8698" t="s">
        <v>28864</v>
      </c>
      <c r="P8698">
        <v>-303961</v>
      </c>
      <c r="Q8698" t="s">
        <v>28865</v>
      </c>
      <c r="R8698" t="s">
        <v>28866</v>
      </c>
      <c r="S8698" t="s">
        <v>36913</v>
      </c>
      <c r="T8698">
        <v>0.506551998792793</v>
      </c>
      <c r="U8698">
        <v>0.78288571403930396</v>
      </c>
      <c r="V8698">
        <v>2.67547661477249</v>
      </c>
      <c r="W8698">
        <v>0.20525741147413201</v>
      </c>
      <c r="X8698">
        <v>0.704072456322962</v>
      </c>
      <c r="Y8698">
        <v>-22.986331060672999</v>
      </c>
      <c r="Z8698">
        <v>0.93459220503170903</v>
      </c>
      <c r="AA8698">
        <v>0.99919698600769702</v>
      </c>
      <c r="AB8698">
        <v>1.7120026068401399</v>
      </c>
      <c r="AC8698">
        <v>0.30184355666711699</v>
      </c>
      <c r="AD8698">
        <v>0.68253123924728298</v>
      </c>
      <c r="AE8698">
        <v>-1.9117063249577699</v>
      </c>
      <c r="AF8698">
        <v>0.205398459628826</v>
      </c>
      <c r="AG8698">
        <v>0.68151250837662902</v>
      </c>
      <c r="AH8698">
        <v>3.6050865808455601</v>
      </c>
      <c r="AI8698">
        <v>0.24456414000292601</v>
      </c>
      <c r="AJ8698">
        <v>0.78121606160956403</v>
      </c>
      <c r="AK8698">
        <v>-22.6427538711695</v>
      </c>
    </row>
    <row r="8699" spans="1:37" x14ac:dyDescent="0.2">
      <c r="A8699" t="s">
        <v>28519</v>
      </c>
      <c r="B8699">
        <v>60631352</v>
      </c>
      <c r="C8699">
        <v>60631520</v>
      </c>
      <c r="D8699">
        <v>169</v>
      </c>
      <c r="E8699" t="s">
        <v>28881</v>
      </c>
      <c r="F8699">
        <v>1</v>
      </c>
      <c r="G8699" t="s">
        <v>28882</v>
      </c>
      <c r="H8699" t="s">
        <v>31000</v>
      </c>
      <c r="I8699">
        <v>9</v>
      </c>
      <c r="J8699">
        <v>60914407</v>
      </c>
      <c r="K8699">
        <v>60920653</v>
      </c>
      <c r="L8699">
        <v>6247</v>
      </c>
      <c r="M8699">
        <v>1</v>
      </c>
      <c r="N8699">
        <v>727905</v>
      </c>
      <c r="O8699" t="s">
        <v>28864</v>
      </c>
      <c r="P8699">
        <v>-282887</v>
      </c>
      <c r="Q8699" t="s">
        <v>28865</v>
      </c>
      <c r="R8699" t="s">
        <v>28866</v>
      </c>
      <c r="S8699" t="s">
        <v>36913</v>
      </c>
      <c r="T8699">
        <v>0.97979524468909096</v>
      </c>
      <c r="U8699">
        <v>1</v>
      </c>
      <c r="V8699">
        <v>7.9550225237518299E-2</v>
      </c>
      <c r="W8699">
        <v>0.50039843522710903</v>
      </c>
      <c r="X8699">
        <v>0.78363289935355196</v>
      </c>
      <c r="Y8699">
        <v>0.912487515710103</v>
      </c>
      <c r="Z8699">
        <v>0.82095374834302304</v>
      </c>
      <c r="AA8699">
        <v>0.95070810395168004</v>
      </c>
      <c r="AB8699">
        <v>-0.25623154385526697</v>
      </c>
      <c r="AC8699">
        <v>0.92523690913815004</v>
      </c>
      <c r="AD8699">
        <v>0.94115954365910703</v>
      </c>
      <c r="AE8699">
        <v>-8.75123370151734E-2</v>
      </c>
      <c r="AF8699">
        <v>0.78096665068996296</v>
      </c>
      <c r="AG8699">
        <v>0.89109926080456503</v>
      </c>
      <c r="AH8699">
        <v>0.37823003193995502</v>
      </c>
      <c r="AI8699">
        <v>0.15444981296854099</v>
      </c>
      <c r="AJ8699">
        <v>0.78121606160956403</v>
      </c>
      <c r="AK8699">
        <v>1.7812427534294299</v>
      </c>
    </row>
    <row r="8700" spans="1:37" x14ac:dyDescent="0.2">
      <c r="A8700" t="s">
        <v>28519</v>
      </c>
      <c r="B8700">
        <v>60631520</v>
      </c>
      <c r="C8700">
        <v>60631688</v>
      </c>
      <c r="D8700">
        <v>169</v>
      </c>
      <c r="E8700" t="s">
        <v>28883</v>
      </c>
      <c r="F8700">
        <v>2</v>
      </c>
      <c r="G8700" t="s">
        <v>28884</v>
      </c>
      <c r="H8700" t="s">
        <v>31000</v>
      </c>
      <c r="I8700">
        <v>9</v>
      </c>
      <c r="J8700">
        <v>60914407</v>
      </c>
      <c r="K8700">
        <v>60920653</v>
      </c>
      <c r="L8700">
        <v>6247</v>
      </c>
      <c r="M8700">
        <v>1</v>
      </c>
      <c r="N8700">
        <v>727905</v>
      </c>
      <c r="O8700" t="s">
        <v>28864</v>
      </c>
      <c r="P8700">
        <v>-282719</v>
      </c>
      <c r="Q8700" t="s">
        <v>28865</v>
      </c>
      <c r="R8700" t="s">
        <v>28866</v>
      </c>
      <c r="S8700" t="s">
        <v>36913</v>
      </c>
      <c r="T8700">
        <v>0.97979524468909096</v>
      </c>
      <c r="U8700">
        <v>1</v>
      </c>
      <c r="V8700">
        <v>7.9550225237518299E-2</v>
      </c>
      <c r="W8700">
        <v>0.50039843522710903</v>
      </c>
      <c r="X8700">
        <v>0.78363289935355196</v>
      </c>
      <c r="Y8700">
        <v>0.912487515710103</v>
      </c>
      <c r="Z8700">
        <v>0.82095374834302304</v>
      </c>
      <c r="AA8700">
        <v>0.95070810395168004</v>
      </c>
      <c r="AB8700">
        <v>-0.25623154385526697</v>
      </c>
      <c r="AC8700">
        <v>0.92523690913815004</v>
      </c>
      <c r="AD8700">
        <v>0.94115954365910703</v>
      </c>
      <c r="AE8700">
        <v>-8.75123370151734E-2</v>
      </c>
      <c r="AF8700">
        <v>0.78096665068996296</v>
      </c>
      <c r="AG8700">
        <v>0.89109926080456503</v>
      </c>
      <c r="AH8700">
        <v>0.37823003193995502</v>
      </c>
      <c r="AI8700">
        <v>0.15444981296854099</v>
      </c>
      <c r="AJ8700">
        <v>0.78121606160956403</v>
      </c>
      <c r="AK8700">
        <v>1.7812427534294299</v>
      </c>
    </row>
    <row r="8701" spans="1:37" x14ac:dyDescent="0.2">
      <c r="A8701" t="s">
        <v>28519</v>
      </c>
      <c r="B8701">
        <v>60631688</v>
      </c>
      <c r="C8701">
        <v>60631856</v>
      </c>
      <c r="D8701">
        <v>169</v>
      </c>
      <c r="E8701" t="s">
        <v>28885</v>
      </c>
      <c r="F8701">
        <v>1</v>
      </c>
      <c r="G8701" t="s">
        <v>28886</v>
      </c>
      <c r="H8701" t="s">
        <v>31000</v>
      </c>
      <c r="I8701">
        <v>9</v>
      </c>
      <c r="J8701">
        <v>60914407</v>
      </c>
      <c r="K8701">
        <v>60920653</v>
      </c>
      <c r="L8701">
        <v>6247</v>
      </c>
      <c r="M8701">
        <v>1</v>
      </c>
      <c r="N8701">
        <v>727905</v>
      </c>
      <c r="O8701" t="s">
        <v>28864</v>
      </c>
      <c r="P8701">
        <v>-282551</v>
      </c>
      <c r="Q8701" t="s">
        <v>28865</v>
      </c>
      <c r="R8701" t="s">
        <v>28866</v>
      </c>
      <c r="S8701" t="s">
        <v>36913</v>
      </c>
      <c r="T8701">
        <v>0.97979524468909096</v>
      </c>
      <c r="U8701">
        <v>1</v>
      </c>
      <c r="V8701">
        <v>7.9550225237518299E-2</v>
      </c>
      <c r="W8701">
        <v>0.50039843522710903</v>
      </c>
      <c r="X8701">
        <v>0.78363289935355196</v>
      </c>
      <c r="Y8701">
        <v>0.912487515710103</v>
      </c>
      <c r="Z8701">
        <v>0.82095374834302304</v>
      </c>
      <c r="AA8701">
        <v>0.95070810395168004</v>
      </c>
      <c r="AB8701">
        <v>-0.25623154385526697</v>
      </c>
      <c r="AC8701">
        <v>0.92523690913815004</v>
      </c>
      <c r="AD8701">
        <v>0.94115954365910703</v>
      </c>
      <c r="AE8701">
        <v>-8.75123370151734E-2</v>
      </c>
      <c r="AF8701">
        <v>0.78096665068996296</v>
      </c>
      <c r="AG8701">
        <v>0.89109926080456503</v>
      </c>
      <c r="AH8701">
        <v>0.37823003193995502</v>
      </c>
      <c r="AI8701">
        <v>0.15444981296854099</v>
      </c>
      <c r="AJ8701">
        <v>0.78121606160956403</v>
      </c>
      <c r="AK8701">
        <v>1.7812427534294299</v>
      </c>
    </row>
    <row r="8702" spans="1:37" x14ac:dyDescent="0.2">
      <c r="A8702" t="s">
        <v>28519</v>
      </c>
      <c r="B8702">
        <v>60632240</v>
      </c>
      <c r="C8702">
        <v>60632390</v>
      </c>
      <c r="D8702">
        <v>151</v>
      </c>
      <c r="E8702" t="s">
        <v>28887</v>
      </c>
      <c r="F8702">
        <v>2</v>
      </c>
      <c r="G8702" t="s">
        <v>28888</v>
      </c>
      <c r="H8702" t="s">
        <v>31000</v>
      </c>
      <c r="I8702">
        <v>9</v>
      </c>
      <c r="J8702">
        <v>60914407</v>
      </c>
      <c r="K8702">
        <v>60920653</v>
      </c>
      <c r="L8702">
        <v>6247</v>
      </c>
      <c r="M8702">
        <v>1</v>
      </c>
      <c r="N8702">
        <v>727905</v>
      </c>
      <c r="O8702" t="s">
        <v>28864</v>
      </c>
      <c r="P8702">
        <v>-282017</v>
      </c>
      <c r="Q8702" t="s">
        <v>28865</v>
      </c>
      <c r="R8702" t="s">
        <v>28866</v>
      </c>
      <c r="S8702" t="s">
        <v>36913</v>
      </c>
      <c r="T8702">
        <v>0.56406429660705903</v>
      </c>
      <c r="U8702">
        <v>0.81221535514739296</v>
      </c>
      <c r="V8702">
        <v>0.74417840219449705</v>
      </c>
      <c r="W8702">
        <v>0.29324917109342202</v>
      </c>
      <c r="X8702">
        <v>0.704072456322962</v>
      </c>
      <c r="Y8702">
        <v>-1.6062202396126</v>
      </c>
      <c r="Z8702">
        <v>0.88101408841046702</v>
      </c>
      <c r="AA8702">
        <v>0.99919698600769702</v>
      </c>
      <c r="AB8702">
        <v>0.149196923835274</v>
      </c>
      <c r="AC8702">
        <v>0.28313057502302003</v>
      </c>
      <c r="AD8702">
        <v>0.68253123924728298</v>
      </c>
      <c r="AE8702">
        <v>-1.6150340347868899</v>
      </c>
      <c r="AF8702">
        <v>0.38384016522714498</v>
      </c>
      <c r="AG8702">
        <v>0.79739253046287295</v>
      </c>
      <c r="AH8702">
        <v>1.1236517551373599</v>
      </c>
      <c r="AI8702">
        <v>0.40462629043213499</v>
      </c>
      <c r="AJ8702">
        <v>0.78121606160956403</v>
      </c>
      <c r="AK8702">
        <v>-1.0800530504132999</v>
      </c>
    </row>
    <row r="8703" spans="1:37" x14ac:dyDescent="0.2">
      <c r="A8703" t="s">
        <v>28519</v>
      </c>
      <c r="B8703">
        <v>60632390</v>
      </c>
      <c r="C8703">
        <v>60632540</v>
      </c>
      <c r="D8703">
        <v>151</v>
      </c>
      <c r="E8703" t="s">
        <v>28889</v>
      </c>
      <c r="F8703">
        <v>1</v>
      </c>
      <c r="G8703" t="s">
        <v>28890</v>
      </c>
      <c r="H8703" t="s">
        <v>31000</v>
      </c>
      <c r="I8703">
        <v>9</v>
      </c>
      <c r="J8703">
        <v>60914407</v>
      </c>
      <c r="K8703">
        <v>60920653</v>
      </c>
      <c r="L8703">
        <v>6247</v>
      </c>
      <c r="M8703">
        <v>1</v>
      </c>
      <c r="N8703">
        <v>727905</v>
      </c>
      <c r="O8703" t="s">
        <v>28864</v>
      </c>
      <c r="P8703">
        <v>-281867</v>
      </c>
      <c r="Q8703" t="s">
        <v>28865</v>
      </c>
      <c r="R8703" t="s">
        <v>28866</v>
      </c>
      <c r="S8703" t="s">
        <v>36913</v>
      </c>
      <c r="T8703">
        <v>0.56406429660705903</v>
      </c>
      <c r="U8703">
        <v>0.81221535514739296</v>
      </c>
      <c r="V8703">
        <v>1.22575314131473</v>
      </c>
      <c r="W8703">
        <v>0.25895104138372799</v>
      </c>
      <c r="X8703">
        <v>0.704072456322962</v>
      </c>
      <c r="Y8703">
        <v>-2.1819093894805701</v>
      </c>
      <c r="Z8703">
        <v>0.90073215898797998</v>
      </c>
      <c r="AA8703">
        <v>0.99919698600769702</v>
      </c>
      <c r="AB8703">
        <v>0.46520534749380898</v>
      </c>
      <c r="AC8703">
        <v>0.26293656945844301</v>
      </c>
      <c r="AD8703">
        <v>0.68253123924728298</v>
      </c>
      <c r="AE8703">
        <v>-2.1913355811284898</v>
      </c>
      <c r="AF8703">
        <v>0.35688019559054202</v>
      </c>
      <c r="AG8703">
        <v>0.75445797245062596</v>
      </c>
      <c r="AH8703">
        <v>1.7370048590049501</v>
      </c>
      <c r="AI8703">
        <v>0.36501215707259999</v>
      </c>
      <c r="AJ8703">
        <v>0.78121606160956403</v>
      </c>
      <c r="AK8703">
        <v>-1.5515555906140901</v>
      </c>
    </row>
    <row r="8704" spans="1:37" x14ac:dyDescent="0.2">
      <c r="A8704" t="s">
        <v>28519</v>
      </c>
      <c r="B8704">
        <v>60632561</v>
      </c>
      <c r="C8704">
        <v>60632721</v>
      </c>
      <c r="D8704">
        <v>161</v>
      </c>
      <c r="E8704" t="s">
        <v>28891</v>
      </c>
      <c r="F8704">
        <v>4</v>
      </c>
      <c r="G8704" t="s">
        <v>28892</v>
      </c>
      <c r="H8704" t="s">
        <v>31000</v>
      </c>
      <c r="I8704">
        <v>9</v>
      </c>
      <c r="J8704">
        <v>60914407</v>
      </c>
      <c r="K8704">
        <v>60920653</v>
      </c>
      <c r="L8704">
        <v>6247</v>
      </c>
      <c r="M8704">
        <v>1</v>
      </c>
      <c r="N8704">
        <v>727905</v>
      </c>
      <c r="O8704" t="s">
        <v>28864</v>
      </c>
      <c r="P8704">
        <v>-281686</v>
      </c>
      <c r="Q8704" t="s">
        <v>28865</v>
      </c>
      <c r="R8704" t="s">
        <v>28866</v>
      </c>
      <c r="S8704" t="s">
        <v>36913</v>
      </c>
      <c r="T8704">
        <v>0.51158227774439802</v>
      </c>
      <c r="U8704">
        <v>0.78912267201654895</v>
      </c>
      <c r="V8704">
        <v>1.30884783215212</v>
      </c>
      <c r="W8704">
        <v>0.25895104138372799</v>
      </c>
      <c r="X8704">
        <v>0.704072456322962</v>
      </c>
      <c r="Y8704">
        <v>-2.1525701209933699</v>
      </c>
      <c r="Z8704">
        <v>0.86136950807447199</v>
      </c>
      <c r="AA8704">
        <v>0.98539817825818199</v>
      </c>
      <c r="AB8704">
        <v>0.54830003833119101</v>
      </c>
      <c r="AC8704">
        <v>0.26293656945844301</v>
      </c>
      <c r="AD8704">
        <v>0.68253123924728298</v>
      </c>
      <c r="AE8704">
        <v>-2.16199631264129</v>
      </c>
      <c r="AF8704">
        <v>0.33114521554062298</v>
      </c>
      <c r="AG8704">
        <v>0.71511874382948204</v>
      </c>
      <c r="AH8704">
        <v>1.79872753993886</v>
      </c>
      <c r="AI8704">
        <v>0.36501215707259999</v>
      </c>
      <c r="AJ8704">
        <v>0.78121606160956403</v>
      </c>
      <c r="AK8704">
        <v>-1.5267238651303701</v>
      </c>
    </row>
    <row r="8705" spans="1:37" x14ac:dyDescent="0.2">
      <c r="A8705" t="s">
        <v>28519</v>
      </c>
      <c r="B8705">
        <v>60632721</v>
      </c>
      <c r="C8705">
        <v>60632881</v>
      </c>
      <c r="D8705">
        <v>161</v>
      </c>
      <c r="E8705" t="s">
        <v>28893</v>
      </c>
      <c r="F8705">
        <v>1</v>
      </c>
      <c r="G8705" t="s">
        <v>28894</v>
      </c>
      <c r="H8705" t="s">
        <v>31000</v>
      </c>
      <c r="I8705">
        <v>9</v>
      </c>
      <c r="J8705">
        <v>60914407</v>
      </c>
      <c r="K8705">
        <v>60920653</v>
      </c>
      <c r="L8705">
        <v>6247</v>
      </c>
      <c r="M8705">
        <v>1</v>
      </c>
      <c r="N8705">
        <v>727905</v>
      </c>
      <c r="O8705" t="s">
        <v>28864</v>
      </c>
      <c r="P8705">
        <v>-281526</v>
      </c>
      <c r="Q8705" t="s">
        <v>28865</v>
      </c>
      <c r="R8705" t="s">
        <v>28866</v>
      </c>
      <c r="S8705" t="s">
        <v>36913</v>
      </c>
      <c r="T8705">
        <v>0.51158227774439802</v>
      </c>
      <c r="U8705">
        <v>0.78912267201654895</v>
      </c>
      <c r="V8705">
        <v>1.30884783215212</v>
      </c>
      <c r="W8705">
        <v>0.25895104138372799</v>
      </c>
      <c r="X8705">
        <v>0.704072456322962</v>
      </c>
      <c r="Y8705">
        <v>-2.00234922438421</v>
      </c>
      <c r="Z8705">
        <v>0.86136950807447199</v>
      </c>
      <c r="AA8705">
        <v>0.98539817825818199</v>
      </c>
      <c r="AB8705">
        <v>0.54830003833119101</v>
      </c>
      <c r="AC8705">
        <v>0.26293656945844301</v>
      </c>
      <c r="AD8705">
        <v>0.68253123924728298</v>
      </c>
      <c r="AE8705">
        <v>-2.0844396940208898</v>
      </c>
      <c r="AF8705">
        <v>0.33114521554062298</v>
      </c>
      <c r="AG8705">
        <v>0.71511874382948204</v>
      </c>
      <c r="AH8705">
        <v>1.79872753993886</v>
      </c>
      <c r="AI8705">
        <v>0.36501215707259999</v>
      </c>
      <c r="AJ8705">
        <v>0.78121606160956403</v>
      </c>
      <c r="AK8705">
        <v>-1.37650296852121</v>
      </c>
    </row>
    <row r="8706" spans="1:37" x14ac:dyDescent="0.2">
      <c r="A8706" t="s">
        <v>28519</v>
      </c>
      <c r="B8706">
        <v>60655185</v>
      </c>
      <c r="C8706">
        <v>60655333</v>
      </c>
      <c r="D8706">
        <v>149</v>
      </c>
      <c r="E8706" t="s">
        <v>28895</v>
      </c>
      <c r="F8706">
        <v>1</v>
      </c>
      <c r="G8706" t="s">
        <v>28896</v>
      </c>
      <c r="H8706" t="s">
        <v>31000</v>
      </c>
      <c r="I8706">
        <v>9</v>
      </c>
      <c r="J8706">
        <v>60914407</v>
      </c>
      <c r="K8706">
        <v>60920653</v>
      </c>
      <c r="L8706">
        <v>6247</v>
      </c>
      <c r="M8706">
        <v>1</v>
      </c>
      <c r="N8706">
        <v>727905</v>
      </c>
      <c r="O8706" t="s">
        <v>28864</v>
      </c>
      <c r="P8706">
        <v>-259074</v>
      </c>
      <c r="Q8706" t="s">
        <v>28865</v>
      </c>
      <c r="R8706" t="s">
        <v>28866</v>
      </c>
      <c r="S8706" t="s">
        <v>36913</v>
      </c>
      <c r="T8706">
        <v>0.97979524468909096</v>
      </c>
      <c r="U8706">
        <v>1</v>
      </c>
      <c r="V8706">
        <v>-1.34033912237366</v>
      </c>
      <c r="W8706">
        <v>0.55921050581604403</v>
      </c>
      <c r="X8706">
        <v>0.85516106823402505</v>
      </c>
      <c r="Y8706">
        <v>-7.1465005424589903E-2</v>
      </c>
      <c r="Z8706">
        <v>0.77106595307541304</v>
      </c>
      <c r="AA8706">
        <v>0.90715953597453902</v>
      </c>
      <c r="AB8706">
        <v>-1.2401839969084201</v>
      </c>
      <c r="AC8706">
        <v>0.87571881649376604</v>
      </c>
      <c r="AD8706">
        <v>0.94068432309766403</v>
      </c>
      <c r="AE8706">
        <v>-1.0714647876896799</v>
      </c>
      <c r="AF8706">
        <v>0.83161262987502205</v>
      </c>
      <c r="AG8706">
        <v>0.93643259101490195</v>
      </c>
      <c r="AH8706">
        <v>-0.90646608151774299</v>
      </c>
      <c r="AI8706">
        <v>0.17429946207342401</v>
      </c>
      <c r="AJ8706">
        <v>0.78121606160956403</v>
      </c>
      <c r="AK8706">
        <v>0.79729029012200203</v>
      </c>
    </row>
    <row r="8707" spans="1:37" x14ac:dyDescent="0.2">
      <c r="A8707" t="s">
        <v>28519</v>
      </c>
      <c r="B8707">
        <v>60655385</v>
      </c>
      <c r="C8707">
        <v>60655675</v>
      </c>
      <c r="D8707">
        <v>291</v>
      </c>
      <c r="E8707" t="s">
        <v>28897</v>
      </c>
      <c r="F8707">
        <v>3</v>
      </c>
      <c r="G8707" t="s">
        <v>28898</v>
      </c>
      <c r="H8707" t="s">
        <v>31000</v>
      </c>
      <c r="I8707">
        <v>9</v>
      </c>
      <c r="J8707">
        <v>60914407</v>
      </c>
      <c r="K8707">
        <v>60920653</v>
      </c>
      <c r="L8707">
        <v>6247</v>
      </c>
      <c r="M8707">
        <v>1</v>
      </c>
      <c r="N8707">
        <v>727905</v>
      </c>
      <c r="O8707" t="s">
        <v>28864</v>
      </c>
      <c r="P8707">
        <v>-258732</v>
      </c>
      <c r="Q8707" t="s">
        <v>28865</v>
      </c>
      <c r="R8707" t="s">
        <v>28866</v>
      </c>
      <c r="S8707" t="s">
        <v>36913</v>
      </c>
      <c r="T8707">
        <v>0.97979524468909096</v>
      </c>
      <c r="U8707">
        <v>1</v>
      </c>
      <c r="V8707">
        <v>-1.34033912237366</v>
      </c>
      <c r="W8707">
        <v>0.55921050581604403</v>
      </c>
      <c r="X8707">
        <v>0.85516106823402505</v>
      </c>
      <c r="Y8707">
        <v>-7.1465005424589903E-2</v>
      </c>
      <c r="Z8707">
        <v>0.77106595307541304</v>
      </c>
      <c r="AA8707">
        <v>0.90715953597453902</v>
      </c>
      <c r="AB8707">
        <v>-1.2401839969084201</v>
      </c>
      <c r="AC8707">
        <v>0.87571881649376604</v>
      </c>
      <c r="AD8707">
        <v>0.94068432309766403</v>
      </c>
      <c r="AE8707">
        <v>-1.0714647876896799</v>
      </c>
      <c r="AF8707">
        <v>0.83161262987502205</v>
      </c>
      <c r="AG8707">
        <v>0.93643259101490195</v>
      </c>
      <c r="AH8707">
        <v>-0.90646608151774299</v>
      </c>
      <c r="AI8707">
        <v>0.17429946207342401</v>
      </c>
      <c r="AJ8707">
        <v>0.78121606160956403</v>
      </c>
      <c r="AK8707">
        <v>0.79729029012200203</v>
      </c>
    </row>
    <row r="8708" spans="1:37" x14ac:dyDescent="0.2">
      <c r="A8708" t="s">
        <v>28519</v>
      </c>
      <c r="B8708">
        <v>61659792</v>
      </c>
      <c r="C8708">
        <v>61659871</v>
      </c>
      <c r="D8708">
        <v>80</v>
      </c>
      <c r="E8708" t="s">
        <v>28899</v>
      </c>
      <c r="F8708">
        <v>3</v>
      </c>
      <c r="G8708" t="s">
        <v>28900</v>
      </c>
      <c r="H8708" t="s">
        <v>36914</v>
      </c>
      <c r="I8708">
        <v>9</v>
      </c>
      <c r="J8708">
        <v>61615835</v>
      </c>
      <c r="K8708">
        <v>61627683</v>
      </c>
      <c r="L8708">
        <v>11849</v>
      </c>
      <c r="M8708">
        <v>1</v>
      </c>
      <c r="N8708">
        <v>112488742</v>
      </c>
      <c r="O8708" t="s">
        <v>28901</v>
      </c>
      <c r="P8708">
        <v>43957</v>
      </c>
      <c r="Q8708" t="s">
        <v>40</v>
      </c>
      <c r="R8708" t="s">
        <v>28902</v>
      </c>
      <c r="S8708" t="s">
        <v>36915</v>
      </c>
      <c r="T8708">
        <v>0.986193713845678</v>
      </c>
      <c r="U8708">
        <v>1</v>
      </c>
      <c r="V8708">
        <v>-0.16315519153534799</v>
      </c>
      <c r="W8708">
        <v>0.77546088959555404</v>
      </c>
      <c r="X8708">
        <v>0.95159051474143896</v>
      </c>
      <c r="Y8708">
        <v>-0.23480929708850301</v>
      </c>
      <c r="Z8708">
        <v>0.65156547136931298</v>
      </c>
      <c r="AA8708">
        <v>0.84521697243271998</v>
      </c>
      <c r="AB8708">
        <v>-0.52176089991236896</v>
      </c>
      <c r="AC8708">
        <v>0.17348703864847601</v>
      </c>
      <c r="AD8708">
        <v>0.68253123924728298</v>
      </c>
      <c r="AE8708">
        <v>-1.0457139902403101</v>
      </c>
      <c r="AF8708">
        <v>0.71958889798754</v>
      </c>
      <c r="AG8708">
        <v>0.85852219000012497</v>
      </c>
      <c r="AH8708">
        <v>0.23738751800907901</v>
      </c>
      <c r="AI8708">
        <v>0.50715031969376001</v>
      </c>
      <c r="AJ8708">
        <v>0.78121606160956403</v>
      </c>
      <c r="AK8708">
        <v>0.498654268597441</v>
      </c>
    </row>
    <row r="8709" spans="1:37" x14ac:dyDescent="0.2">
      <c r="A8709" t="s">
        <v>28519</v>
      </c>
      <c r="B8709">
        <v>62534800</v>
      </c>
      <c r="C8709">
        <v>62534947</v>
      </c>
      <c r="D8709">
        <v>148</v>
      </c>
      <c r="E8709" t="s">
        <v>28903</v>
      </c>
      <c r="F8709">
        <v>2</v>
      </c>
      <c r="G8709" t="s">
        <v>28904</v>
      </c>
      <c r="H8709" t="s">
        <v>31032</v>
      </c>
      <c r="I8709">
        <v>9</v>
      </c>
      <c r="J8709">
        <v>62532378</v>
      </c>
      <c r="K8709">
        <v>62533858</v>
      </c>
      <c r="L8709">
        <v>1481</v>
      </c>
      <c r="M8709">
        <v>1</v>
      </c>
      <c r="N8709">
        <v>103908604</v>
      </c>
      <c r="O8709" t="s">
        <v>28905</v>
      </c>
      <c r="P8709">
        <v>2422</v>
      </c>
      <c r="Q8709" t="s">
        <v>40</v>
      </c>
      <c r="R8709" t="s">
        <v>28906</v>
      </c>
      <c r="S8709" t="s">
        <v>36916</v>
      </c>
      <c r="T8709">
        <v>0.35387198439864398</v>
      </c>
      <c r="U8709">
        <v>0.603102917160658</v>
      </c>
      <c r="V8709">
        <v>-23.3563646996698</v>
      </c>
      <c r="W8709">
        <v>0.29261482077562401</v>
      </c>
      <c r="X8709">
        <v>0.704072456322962</v>
      </c>
      <c r="Y8709">
        <v>23.500754596210601</v>
      </c>
      <c r="Z8709">
        <v>0.184235113180511</v>
      </c>
      <c r="AA8709">
        <v>0.72610664078822296</v>
      </c>
      <c r="AB8709">
        <v>-23.3563646996698</v>
      </c>
      <c r="AC8709">
        <v>0.45677901822897599</v>
      </c>
      <c r="AD8709">
        <v>0.82872126865393902</v>
      </c>
      <c r="AE8709">
        <v>22.500754717757101</v>
      </c>
      <c r="AF8709">
        <v>0.501741946288212</v>
      </c>
      <c r="AG8709">
        <v>0.80674443595273604</v>
      </c>
      <c r="AH8709">
        <v>-22.426754149107701</v>
      </c>
      <c r="AI8709">
        <v>0.14667288820271701</v>
      </c>
      <c r="AJ8709">
        <v>0.78121606160956403</v>
      </c>
      <c r="AK8709">
        <v>23.500754596210601</v>
      </c>
    </row>
    <row r="8710" spans="1:37" x14ac:dyDescent="0.2">
      <c r="A8710" t="s">
        <v>28519</v>
      </c>
      <c r="B8710">
        <v>62833640</v>
      </c>
      <c r="C8710">
        <v>62833802</v>
      </c>
      <c r="D8710">
        <v>163</v>
      </c>
      <c r="E8710" t="s">
        <v>28907</v>
      </c>
      <c r="F8710">
        <v>11</v>
      </c>
      <c r="G8710" t="s">
        <v>28908</v>
      </c>
      <c r="H8710" t="s">
        <v>31000</v>
      </c>
      <c r="I8710">
        <v>9</v>
      </c>
      <c r="J8710">
        <v>62837139</v>
      </c>
      <c r="K8710">
        <v>62838302</v>
      </c>
      <c r="L8710">
        <v>1164</v>
      </c>
      <c r="M8710">
        <v>2</v>
      </c>
      <c r="N8710">
        <v>100132249</v>
      </c>
      <c r="O8710" t="s">
        <v>28909</v>
      </c>
      <c r="P8710">
        <v>4500</v>
      </c>
      <c r="Q8710" t="s">
        <v>28910</v>
      </c>
      <c r="R8710" t="s">
        <v>28911</v>
      </c>
      <c r="S8710" t="s">
        <v>36917</v>
      </c>
      <c r="T8710">
        <v>7.3374270299014499E-2</v>
      </c>
      <c r="U8710">
        <v>0.603102917160658</v>
      </c>
      <c r="V8710">
        <v>24.934725182386099</v>
      </c>
      <c r="W8710">
        <v>0.89107655920673101</v>
      </c>
      <c r="X8710">
        <v>0.95159051474143896</v>
      </c>
      <c r="Y8710">
        <v>4.5354381135151201</v>
      </c>
      <c r="Z8710">
        <v>0.203350924423461</v>
      </c>
      <c r="AA8710">
        <v>0.72610664078822296</v>
      </c>
      <c r="AB8710">
        <v>23.971251101147701</v>
      </c>
      <c r="AC8710">
        <v>0.85817338719172098</v>
      </c>
      <c r="AD8710">
        <v>0.94068432309766403</v>
      </c>
      <c r="AE8710">
        <v>3.75928495957745</v>
      </c>
      <c r="AF8710">
        <v>1.3497623430991999E-2</v>
      </c>
      <c r="AG8710">
        <v>0.476038960109122</v>
      </c>
      <c r="AH8710">
        <v>24.934725182386099</v>
      </c>
      <c r="AI8710">
        <v>0.91725052871964496</v>
      </c>
      <c r="AJ8710">
        <v>0.98621344597861504</v>
      </c>
      <c r="AK8710">
        <v>3.3285291830579999</v>
      </c>
    </row>
    <row r="8711" spans="1:37" x14ac:dyDescent="0.2">
      <c r="A8711" t="s">
        <v>28519</v>
      </c>
      <c r="B8711">
        <v>62833830</v>
      </c>
      <c r="C8711">
        <v>62833984</v>
      </c>
      <c r="D8711">
        <v>155</v>
      </c>
      <c r="E8711" t="s">
        <v>28912</v>
      </c>
      <c r="F8711">
        <v>7</v>
      </c>
      <c r="G8711" t="s">
        <v>28913</v>
      </c>
      <c r="H8711" t="s">
        <v>31000</v>
      </c>
      <c r="I8711">
        <v>9</v>
      </c>
      <c r="J8711">
        <v>62837139</v>
      </c>
      <c r="K8711">
        <v>62838302</v>
      </c>
      <c r="L8711">
        <v>1164</v>
      </c>
      <c r="M8711">
        <v>2</v>
      </c>
      <c r="N8711">
        <v>100132249</v>
      </c>
      <c r="O8711" t="s">
        <v>28909</v>
      </c>
      <c r="P8711">
        <v>4318</v>
      </c>
      <c r="Q8711" t="s">
        <v>28910</v>
      </c>
      <c r="R8711" t="s">
        <v>28911</v>
      </c>
      <c r="S8711" t="s">
        <v>36917</v>
      </c>
      <c r="T8711">
        <v>0.29910708687459298</v>
      </c>
      <c r="U8711">
        <v>0.603102917160658</v>
      </c>
      <c r="V8711">
        <v>1.7946657151332199</v>
      </c>
      <c r="W8711">
        <v>0.73420570613580904</v>
      </c>
      <c r="X8711">
        <v>0.95159051474143896</v>
      </c>
      <c r="Y8711">
        <v>1.5222128643711099</v>
      </c>
      <c r="Z8711">
        <v>0.693404429441695</v>
      </c>
      <c r="AA8711">
        <v>0.84521697243271998</v>
      </c>
      <c r="AB8711">
        <v>0.83119163389473605</v>
      </c>
      <c r="AC8711">
        <v>0.63966253792798</v>
      </c>
      <c r="AD8711">
        <v>0.87989882095915395</v>
      </c>
      <c r="AE8711">
        <v>0.74605971043344299</v>
      </c>
      <c r="AF8711">
        <v>7.5586582389297496E-2</v>
      </c>
      <c r="AG8711">
        <v>0.61808266485207697</v>
      </c>
      <c r="AH8711">
        <v>2.7242762460346301</v>
      </c>
      <c r="AI8711">
        <v>0.84178376985732795</v>
      </c>
      <c r="AJ8711">
        <v>0.95896800690842199</v>
      </c>
      <c r="AK8711">
        <v>1.90734031291767</v>
      </c>
    </row>
    <row r="8712" spans="1:37" x14ac:dyDescent="0.2">
      <c r="A8712" t="s">
        <v>28519</v>
      </c>
      <c r="B8712">
        <v>62833984</v>
      </c>
      <c r="C8712">
        <v>62834138</v>
      </c>
      <c r="D8712">
        <v>155</v>
      </c>
      <c r="E8712" t="s">
        <v>28914</v>
      </c>
      <c r="F8712">
        <v>3</v>
      </c>
      <c r="G8712" t="s">
        <v>28915</v>
      </c>
      <c r="H8712" t="s">
        <v>31000</v>
      </c>
      <c r="I8712">
        <v>9</v>
      </c>
      <c r="J8712">
        <v>62837139</v>
      </c>
      <c r="K8712">
        <v>62838302</v>
      </c>
      <c r="L8712">
        <v>1164</v>
      </c>
      <c r="M8712">
        <v>2</v>
      </c>
      <c r="N8712">
        <v>100132249</v>
      </c>
      <c r="O8712" t="s">
        <v>28909</v>
      </c>
      <c r="P8712">
        <v>4164</v>
      </c>
      <c r="Q8712" t="s">
        <v>28910</v>
      </c>
      <c r="R8712" t="s">
        <v>28911</v>
      </c>
      <c r="S8712" t="s">
        <v>36917</v>
      </c>
      <c r="T8712">
        <v>0.323300140219206</v>
      </c>
      <c r="U8712">
        <v>0.603102917160658</v>
      </c>
      <c r="V8712">
        <v>-2.37821016502032E-2</v>
      </c>
      <c r="W8712">
        <v>0.69201225521665499</v>
      </c>
      <c r="X8712">
        <v>0.95159051474143896</v>
      </c>
      <c r="Y8712">
        <v>-0.93721851963501701</v>
      </c>
      <c r="Z8712">
        <v>0.72004451969238803</v>
      </c>
      <c r="AA8712">
        <v>0.86308114850689799</v>
      </c>
      <c r="AB8712">
        <v>-0.98725607489316403</v>
      </c>
      <c r="AC8712">
        <v>0.615069744472027</v>
      </c>
      <c r="AD8712">
        <v>0.87989882095915395</v>
      </c>
      <c r="AE8712">
        <v>-1.2453040250076499</v>
      </c>
      <c r="AF8712">
        <v>8.1749245526768599E-2</v>
      </c>
      <c r="AG8712">
        <v>0.65061123681304101</v>
      </c>
      <c r="AH8712">
        <v>0.90582842925120499</v>
      </c>
      <c r="AI8712">
        <v>0.81350599864527495</v>
      </c>
      <c r="AJ8712">
        <v>0.94390293416205995</v>
      </c>
      <c r="AK8712">
        <v>-0.40817478261988499</v>
      </c>
    </row>
    <row r="8713" spans="1:37" x14ac:dyDescent="0.2">
      <c r="A8713" t="s">
        <v>28519</v>
      </c>
      <c r="B8713">
        <v>62837778</v>
      </c>
      <c r="C8713">
        <v>62837937</v>
      </c>
      <c r="D8713">
        <v>160</v>
      </c>
      <c r="E8713" t="s">
        <v>28916</v>
      </c>
      <c r="F8713">
        <v>11</v>
      </c>
      <c r="G8713" t="s">
        <v>28917</v>
      </c>
      <c r="H8713" t="s">
        <v>30987</v>
      </c>
      <c r="I8713">
        <v>9</v>
      </c>
      <c r="J8713">
        <v>62837139</v>
      </c>
      <c r="K8713">
        <v>62838302</v>
      </c>
      <c r="L8713">
        <v>1164</v>
      </c>
      <c r="M8713">
        <v>2</v>
      </c>
      <c r="N8713">
        <v>100132249</v>
      </c>
      <c r="O8713" t="s">
        <v>28909</v>
      </c>
      <c r="P8713">
        <v>365</v>
      </c>
      <c r="Q8713" t="s">
        <v>28910</v>
      </c>
      <c r="R8713" t="s">
        <v>28911</v>
      </c>
      <c r="S8713" t="s">
        <v>36917</v>
      </c>
      <c r="T8713">
        <v>0.152084254673993</v>
      </c>
      <c r="U8713">
        <v>0.603102917160658</v>
      </c>
      <c r="V8713">
        <v>24.932598825718099</v>
      </c>
      <c r="W8713">
        <v>0.49709177864118298</v>
      </c>
      <c r="X8713">
        <v>0.78363289935355196</v>
      </c>
      <c r="Y8713">
        <v>8.0668340096339594E-2</v>
      </c>
      <c r="Z8713">
        <v>0.203350924423461</v>
      </c>
      <c r="AA8713">
        <v>0.72610664078822296</v>
      </c>
      <c r="AB8713">
        <v>24.509410754491299</v>
      </c>
      <c r="AC8713">
        <v>0.63966253792798</v>
      </c>
      <c r="AD8713">
        <v>0.87989882095915395</v>
      </c>
      <c r="AE8713">
        <v>-0.29014677330074901</v>
      </c>
      <c r="AF8713">
        <v>0.22065000948199101</v>
      </c>
      <c r="AG8713">
        <v>0.68151250837662902</v>
      </c>
      <c r="AH8713">
        <v>2.13840706573093</v>
      </c>
      <c r="AI8713">
        <v>0.43521265639500101</v>
      </c>
      <c r="AJ8713">
        <v>0.78121606160956403</v>
      </c>
      <c r="AK8713">
        <v>0.38618214104479198</v>
      </c>
    </row>
    <row r="8714" spans="1:37" x14ac:dyDescent="0.2">
      <c r="A8714" t="s">
        <v>28519</v>
      </c>
      <c r="B8714">
        <v>62837937</v>
      </c>
      <c r="C8714">
        <v>62838096</v>
      </c>
      <c r="D8714">
        <v>160</v>
      </c>
      <c r="E8714" t="s">
        <v>28918</v>
      </c>
      <c r="F8714">
        <v>10</v>
      </c>
      <c r="G8714" t="s">
        <v>28919</v>
      </c>
      <c r="H8714" t="s">
        <v>30987</v>
      </c>
      <c r="I8714">
        <v>9</v>
      </c>
      <c r="J8714">
        <v>62837139</v>
      </c>
      <c r="K8714">
        <v>62838302</v>
      </c>
      <c r="L8714">
        <v>1164</v>
      </c>
      <c r="M8714">
        <v>2</v>
      </c>
      <c r="N8714">
        <v>100132249</v>
      </c>
      <c r="O8714" t="s">
        <v>28909</v>
      </c>
      <c r="P8714">
        <v>206</v>
      </c>
      <c r="Q8714" t="s">
        <v>28910</v>
      </c>
      <c r="R8714" t="s">
        <v>28911</v>
      </c>
      <c r="S8714" t="s">
        <v>36917</v>
      </c>
      <c r="T8714">
        <v>0.152084254673993</v>
      </c>
      <c r="U8714">
        <v>0.603102917160658</v>
      </c>
      <c r="V8714">
        <v>25.329913008640801</v>
      </c>
      <c r="W8714">
        <v>0.46193634366738701</v>
      </c>
      <c r="X8714">
        <v>0.75726018452522603</v>
      </c>
      <c r="Y8714">
        <v>0.62259725122931497</v>
      </c>
      <c r="Z8714">
        <v>0.203350924423461</v>
      </c>
      <c r="AA8714">
        <v>0.72610664078822296</v>
      </c>
      <c r="AB8714">
        <v>24.968002533567699</v>
      </c>
      <c r="AC8714">
        <v>0.615069744472027</v>
      </c>
      <c r="AD8714">
        <v>0.87989882095915395</v>
      </c>
      <c r="AE8714">
        <v>0.130957603572781</v>
      </c>
      <c r="AF8714">
        <v>0.22065000948199101</v>
      </c>
      <c r="AG8714">
        <v>0.68151250837662902</v>
      </c>
      <c r="AH8714">
        <v>1.9507588140501999</v>
      </c>
      <c r="AI8714">
        <v>0.414159359489496</v>
      </c>
      <c r="AJ8714">
        <v>0.78121606160956403</v>
      </c>
      <c r="AK8714">
        <v>0.87096924618749805</v>
      </c>
    </row>
    <row r="8715" spans="1:37" x14ac:dyDescent="0.2">
      <c r="A8715" t="s">
        <v>28519</v>
      </c>
      <c r="B8715">
        <v>62838096</v>
      </c>
      <c r="C8715">
        <v>62838255</v>
      </c>
      <c r="D8715">
        <v>160</v>
      </c>
      <c r="E8715" t="s">
        <v>28920</v>
      </c>
      <c r="F8715">
        <v>13</v>
      </c>
      <c r="G8715" t="s">
        <v>28921</v>
      </c>
      <c r="H8715" t="s">
        <v>30987</v>
      </c>
      <c r="I8715">
        <v>9</v>
      </c>
      <c r="J8715">
        <v>62837139</v>
      </c>
      <c r="K8715">
        <v>62838302</v>
      </c>
      <c r="L8715">
        <v>1164</v>
      </c>
      <c r="M8715">
        <v>2</v>
      </c>
      <c r="N8715">
        <v>100132249</v>
      </c>
      <c r="O8715" t="s">
        <v>28909</v>
      </c>
      <c r="P8715">
        <v>47</v>
      </c>
      <c r="Q8715" t="s">
        <v>28910</v>
      </c>
      <c r="R8715" t="s">
        <v>28911</v>
      </c>
      <c r="S8715" t="s">
        <v>36917</v>
      </c>
      <c r="T8715">
        <v>0.152084254673993</v>
      </c>
      <c r="U8715">
        <v>0.603102917160658</v>
      </c>
      <c r="V8715">
        <v>25.329913008640801</v>
      </c>
      <c r="W8715">
        <v>0.46193634366738701</v>
      </c>
      <c r="X8715">
        <v>0.75726018452522603</v>
      </c>
      <c r="Y8715">
        <v>0.62259725122931497</v>
      </c>
      <c r="Z8715">
        <v>0.203350924423461</v>
      </c>
      <c r="AA8715">
        <v>0.72610664078822296</v>
      </c>
      <c r="AB8715">
        <v>24.968002533567699</v>
      </c>
      <c r="AC8715">
        <v>0.615069744472027</v>
      </c>
      <c r="AD8715">
        <v>0.87989882095915395</v>
      </c>
      <c r="AE8715">
        <v>0.130957603572781</v>
      </c>
      <c r="AF8715">
        <v>0.22065000948199101</v>
      </c>
      <c r="AG8715">
        <v>0.68151250837662902</v>
      </c>
      <c r="AH8715">
        <v>1.9507588140501999</v>
      </c>
      <c r="AI8715">
        <v>0.414159359489496</v>
      </c>
      <c r="AJ8715">
        <v>0.78121606160956403</v>
      </c>
      <c r="AK8715">
        <v>0.87096924618749805</v>
      </c>
    </row>
    <row r="8716" spans="1:37" x14ac:dyDescent="0.2">
      <c r="A8716" t="s">
        <v>28519</v>
      </c>
      <c r="B8716">
        <v>62838255</v>
      </c>
      <c r="C8716">
        <v>62838414</v>
      </c>
      <c r="D8716">
        <v>160</v>
      </c>
      <c r="E8716" t="s">
        <v>28922</v>
      </c>
      <c r="F8716">
        <v>16</v>
      </c>
      <c r="G8716" t="s">
        <v>28923</v>
      </c>
      <c r="H8716" t="s">
        <v>30987</v>
      </c>
      <c r="I8716">
        <v>9</v>
      </c>
      <c r="J8716">
        <v>62837139</v>
      </c>
      <c r="K8716">
        <v>62838302</v>
      </c>
      <c r="L8716">
        <v>1164</v>
      </c>
      <c r="M8716">
        <v>2</v>
      </c>
      <c r="N8716">
        <v>100132249</v>
      </c>
      <c r="O8716" t="s">
        <v>28909</v>
      </c>
      <c r="P8716">
        <v>0</v>
      </c>
      <c r="Q8716" t="s">
        <v>28910</v>
      </c>
      <c r="R8716" t="s">
        <v>28911</v>
      </c>
      <c r="S8716" t="s">
        <v>36917</v>
      </c>
      <c r="T8716">
        <v>0.152084254673993</v>
      </c>
      <c r="U8716">
        <v>0.603102917160658</v>
      </c>
      <c r="V8716">
        <v>25.329913008640801</v>
      </c>
      <c r="W8716">
        <v>0.46193634366738701</v>
      </c>
      <c r="X8716">
        <v>0.75726018452522603</v>
      </c>
      <c r="Y8716">
        <v>0.62259725122931497</v>
      </c>
      <c r="Z8716">
        <v>0.203350924423461</v>
      </c>
      <c r="AA8716">
        <v>0.72610664078822296</v>
      </c>
      <c r="AB8716">
        <v>24.968002533567699</v>
      </c>
      <c r="AC8716">
        <v>0.615069744472027</v>
      </c>
      <c r="AD8716">
        <v>0.87989882095915395</v>
      </c>
      <c r="AE8716">
        <v>0.130957603572781</v>
      </c>
      <c r="AF8716">
        <v>0.22065000948199101</v>
      </c>
      <c r="AG8716">
        <v>0.68151250837662902</v>
      </c>
      <c r="AH8716">
        <v>1.9507588140501999</v>
      </c>
      <c r="AI8716">
        <v>0.414159359489496</v>
      </c>
      <c r="AJ8716">
        <v>0.78121606160956403</v>
      </c>
      <c r="AK8716">
        <v>0.87096924618749805</v>
      </c>
    </row>
    <row r="8717" spans="1:37" x14ac:dyDescent="0.2">
      <c r="A8717" t="s">
        <v>28519</v>
      </c>
      <c r="B8717">
        <v>62899842</v>
      </c>
      <c r="C8717">
        <v>62899984</v>
      </c>
      <c r="D8717">
        <v>143</v>
      </c>
      <c r="E8717" t="s">
        <v>28924</v>
      </c>
      <c r="F8717">
        <v>1</v>
      </c>
      <c r="G8717" t="s">
        <v>28925</v>
      </c>
      <c r="H8717" t="s">
        <v>30999</v>
      </c>
      <c r="I8717">
        <v>9</v>
      </c>
      <c r="J8717">
        <v>62867203</v>
      </c>
      <c r="K8717">
        <v>62898095</v>
      </c>
      <c r="L8717">
        <v>30893</v>
      </c>
      <c r="M8717">
        <v>2</v>
      </c>
      <c r="N8717">
        <v>403323</v>
      </c>
      <c r="O8717" t="s">
        <v>28926</v>
      </c>
      <c r="P8717">
        <v>-1747</v>
      </c>
      <c r="Q8717" t="s">
        <v>40</v>
      </c>
      <c r="R8717" t="s">
        <v>28927</v>
      </c>
      <c r="S8717" t="s">
        <v>36918</v>
      </c>
      <c r="T8717">
        <v>0.17308923567461099</v>
      </c>
      <c r="U8717">
        <v>0.603102917160658</v>
      </c>
      <c r="V8717">
        <v>-23.277007440458299</v>
      </c>
      <c r="W8717">
        <v>0.89107655920673101</v>
      </c>
      <c r="X8717">
        <v>0.95159051474143896</v>
      </c>
      <c r="Y8717">
        <v>3.8499918754870399</v>
      </c>
      <c r="Z8717">
        <v>0.26789404493740199</v>
      </c>
      <c r="AA8717">
        <v>0.72610664078822296</v>
      </c>
      <c r="AB8717">
        <v>-0.29247558189973699</v>
      </c>
      <c r="AC8717">
        <v>0.85817338719172098</v>
      </c>
      <c r="AD8717">
        <v>0.94068432309766403</v>
      </c>
      <c r="AE8717">
        <v>3.5058266825181299</v>
      </c>
      <c r="AF8717">
        <v>0.22065000948199101</v>
      </c>
      <c r="AG8717">
        <v>0.68151250837662902</v>
      </c>
      <c r="AH8717">
        <v>-23.6787331863089</v>
      </c>
      <c r="AI8717">
        <v>0.91725052871964496</v>
      </c>
      <c r="AJ8717">
        <v>0.98621344597861504</v>
      </c>
      <c r="AK8717">
        <v>1.7449988924345201</v>
      </c>
    </row>
    <row r="8718" spans="1:37" x14ac:dyDescent="0.2">
      <c r="A8718" t="s">
        <v>28519</v>
      </c>
      <c r="B8718">
        <v>62907989</v>
      </c>
      <c r="C8718">
        <v>62908146</v>
      </c>
      <c r="D8718">
        <v>158</v>
      </c>
      <c r="E8718" t="s">
        <v>28928</v>
      </c>
      <c r="F8718">
        <v>5</v>
      </c>
      <c r="G8718" t="s">
        <v>28929</v>
      </c>
      <c r="H8718" t="s">
        <v>31000</v>
      </c>
      <c r="I8718">
        <v>9</v>
      </c>
      <c r="J8718">
        <v>62867203</v>
      </c>
      <c r="K8718">
        <v>62898095</v>
      </c>
      <c r="L8718">
        <v>30893</v>
      </c>
      <c r="M8718">
        <v>2</v>
      </c>
      <c r="N8718">
        <v>403323</v>
      </c>
      <c r="O8718" t="s">
        <v>28926</v>
      </c>
      <c r="P8718">
        <v>-9894</v>
      </c>
      <c r="Q8718" t="s">
        <v>40</v>
      </c>
      <c r="R8718" t="s">
        <v>28927</v>
      </c>
      <c r="S8718" t="s">
        <v>36918</v>
      </c>
      <c r="T8718">
        <v>0.32911398597860803</v>
      </c>
      <c r="U8718">
        <v>0.603102917160658</v>
      </c>
      <c r="V8718">
        <v>21.275398567898399</v>
      </c>
      <c r="W8718">
        <v>0.69201225521665499</v>
      </c>
      <c r="X8718">
        <v>0.95159051474143896</v>
      </c>
      <c r="Y8718">
        <v>-8.2458172840331703E-2</v>
      </c>
      <c r="Z8718">
        <v>0.203350924423461</v>
      </c>
      <c r="AA8718">
        <v>0.72610664078822296</v>
      </c>
      <c r="AB8718">
        <v>24.2759230611086</v>
      </c>
      <c r="AC8718">
        <v>0.30184355666711699</v>
      </c>
      <c r="AD8718">
        <v>0.68253123924728298</v>
      </c>
      <c r="AE8718">
        <v>-1.0824580938913</v>
      </c>
      <c r="AF8718">
        <v>0.98343762640780896</v>
      </c>
      <c r="AG8718">
        <v>1</v>
      </c>
      <c r="AH8718">
        <v>-2.86845691527988</v>
      </c>
      <c r="AI8718">
        <v>0.95029317176085903</v>
      </c>
      <c r="AJ8718">
        <v>0.98621344597861504</v>
      </c>
      <c r="AK8718">
        <v>0.786297232285746</v>
      </c>
    </row>
    <row r="8719" spans="1:37" x14ac:dyDescent="0.2">
      <c r="A8719" t="s">
        <v>28519</v>
      </c>
      <c r="B8719">
        <v>62908146</v>
      </c>
      <c r="C8719">
        <v>62908303</v>
      </c>
      <c r="D8719">
        <v>158</v>
      </c>
      <c r="E8719" t="s">
        <v>28930</v>
      </c>
      <c r="F8719">
        <v>3</v>
      </c>
      <c r="G8719" t="s">
        <v>28931</v>
      </c>
      <c r="H8719" t="s">
        <v>31000</v>
      </c>
      <c r="I8719">
        <v>9</v>
      </c>
      <c r="J8719">
        <v>62867203</v>
      </c>
      <c r="K8719">
        <v>62898095</v>
      </c>
      <c r="L8719">
        <v>30893</v>
      </c>
      <c r="M8719">
        <v>2</v>
      </c>
      <c r="N8719">
        <v>403323</v>
      </c>
      <c r="O8719" t="s">
        <v>28926</v>
      </c>
      <c r="P8719">
        <v>-10051</v>
      </c>
      <c r="Q8719" t="s">
        <v>40</v>
      </c>
      <c r="R8719" t="s">
        <v>28927</v>
      </c>
      <c r="S8719" t="s">
        <v>36918</v>
      </c>
      <c r="T8719">
        <v>0.32911398597860803</v>
      </c>
      <c r="U8719">
        <v>0.603102917160658</v>
      </c>
      <c r="V8719">
        <v>21.275398567898399</v>
      </c>
      <c r="W8719">
        <v>0.69201225521665499</v>
      </c>
      <c r="X8719">
        <v>0.95159051474143896</v>
      </c>
      <c r="Y8719">
        <v>-8.2458172840331703E-2</v>
      </c>
      <c r="Z8719">
        <v>0.203350924423461</v>
      </c>
      <c r="AA8719">
        <v>0.72610664078822296</v>
      </c>
      <c r="AB8719">
        <v>24.2759230611086</v>
      </c>
      <c r="AC8719">
        <v>0.30184355666711699</v>
      </c>
      <c r="AD8719">
        <v>0.68253123924728298</v>
      </c>
      <c r="AE8719">
        <v>-1.0824580938913</v>
      </c>
      <c r="AF8719">
        <v>0.98343762640780896</v>
      </c>
      <c r="AG8719">
        <v>1</v>
      </c>
      <c r="AH8719">
        <v>-2.86845691527988</v>
      </c>
      <c r="AI8719">
        <v>0.95029317176085903</v>
      </c>
      <c r="AJ8719">
        <v>0.98621344597861504</v>
      </c>
      <c r="AK8719">
        <v>0.786297232285746</v>
      </c>
    </row>
    <row r="8720" spans="1:37" x14ac:dyDescent="0.2">
      <c r="A8720" t="s">
        <v>28519</v>
      </c>
      <c r="B8720">
        <v>62908303</v>
      </c>
      <c r="C8720">
        <v>62908460</v>
      </c>
      <c r="D8720">
        <v>158</v>
      </c>
      <c r="E8720" t="s">
        <v>28932</v>
      </c>
      <c r="F8720">
        <v>1</v>
      </c>
      <c r="G8720" t="s">
        <v>28933</v>
      </c>
      <c r="H8720" t="s">
        <v>31000</v>
      </c>
      <c r="I8720">
        <v>9</v>
      </c>
      <c r="J8720">
        <v>62867203</v>
      </c>
      <c r="K8720">
        <v>62898095</v>
      </c>
      <c r="L8720">
        <v>30893</v>
      </c>
      <c r="M8720">
        <v>2</v>
      </c>
      <c r="N8720">
        <v>403323</v>
      </c>
      <c r="O8720" t="s">
        <v>28926</v>
      </c>
      <c r="P8720">
        <v>-10208</v>
      </c>
      <c r="Q8720" t="s">
        <v>40</v>
      </c>
      <c r="R8720" t="s">
        <v>28927</v>
      </c>
      <c r="S8720" t="s">
        <v>36918</v>
      </c>
      <c r="T8720">
        <v>0.32911398597860803</v>
      </c>
      <c r="U8720">
        <v>0.603102917160658</v>
      </c>
      <c r="V8720">
        <v>21.275398567898399</v>
      </c>
      <c r="W8720">
        <v>0.69201225521665499</v>
      </c>
      <c r="X8720">
        <v>0.95159051474143896</v>
      </c>
      <c r="Y8720">
        <v>-8.2458172840331703E-2</v>
      </c>
      <c r="Z8720">
        <v>0.203350924423461</v>
      </c>
      <c r="AA8720">
        <v>0.72610664078822296</v>
      </c>
      <c r="AB8720">
        <v>24.2759230611086</v>
      </c>
      <c r="AC8720">
        <v>0.30184355666711699</v>
      </c>
      <c r="AD8720">
        <v>0.68253123924728298</v>
      </c>
      <c r="AE8720">
        <v>-1.0824580938913</v>
      </c>
      <c r="AF8720">
        <v>0.98343762640780896</v>
      </c>
      <c r="AG8720">
        <v>1</v>
      </c>
      <c r="AH8720">
        <v>-2.86845691527988</v>
      </c>
      <c r="AI8720">
        <v>0.95029317176085903</v>
      </c>
      <c r="AJ8720">
        <v>0.98621344597861504</v>
      </c>
      <c r="AK8720">
        <v>0.786297232285746</v>
      </c>
    </row>
    <row r="8721" spans="1:37" x14ac:dyDescent="0.2">
      <c r="A8721" t="s">
        <v>28519</v>
      </c>
      <c r="B8721">
        <v>62912676</v>
      </c>
      <c r="C8721">
        <v>62912824</v>
      </c>
      <c r="D8721">
        <v>149</v>
      </c>
      <c r="E8721" t="s">
        <v>28934</v>
      </c>
      <c r="F8721">
        <v>3</v>
      </c>
      <c r="G8721" t="s">
        <v>28935</v>
      </c>
      <c r="H8721" t="s">
        <v>31000</v>
      </c>
      <c r="I8721">
        <v>9</v>
      </c>
      <c r="J8721">
        <v>62867203</v>
      </c>
      <c r="K8721">
        <v>62898095</v>
      </c>
      <c r="L8721">
        <v>30893</v>
      </c>
      <c r="M8721">
        <v>2</v>
      </c>
      <c r="N8721">
        <v>403323</v>
      </c>
      <c r="O8721" t="s">
        <v>28926</v>
      </c>
      <c r="P8721">
        <v>-14581</v>
      </c>
      <c r="Q8721" t="s">
        <v>40</v>
      </c>
      <c r="R8721" t="s">
        <v>28927</v>
      </c>
      <c r="S8721" t="s">
        <v>36918</v>
      </c>
      <c r="T8721">
        <v>0.97213403838398904</v>
      </c>
      <c r="U8721">
        <v>1</v>
      </c>
      <c r="V8721">
        <v>0.79396169337094702</v>
      </c>
      <c r="W8721">
        <v>0.20525741147413201</v>
      </c>
      <c r="X8721">
        <v>0.704072456322962</v>
      </c>
      <c r="Y8721">
        <v>-23.578694879936101</v>
      </c>
      <c r="Z8721">
        <v>0.69013698642955401</v>
      </c>
      <c r="AA8721">
        <v>0.84521697243271998</v>
      </c>
      <c r="AB8721">
        <v>-0.16951227786769099</v>
      </c>
      <c r="AC8721">
        <v>7.0489011448141195E-2</v>
      </c>
      <c r="AD8721">
        <v>0.57684129297949804</v>
      </c>
      <c r="AE8721">
        <v>-23.578694879936101</v>
      </c>
      <c r="AF8721">
        <v>0.61410715005536498</v>
      </c>
      <c r="AG8721">
        <v>0.80674443595273604</v>
      </c>
      <c r="AH8721">
        <v>1.7235721132714099</v>
      </c>
      <c r="AI8721">
        <v>0.35038410267202102</v>
      </c>
      <c r="AJ8721">
        <v>0.78121606160956403</v>
      </c>
      <c r="AK8721">
        <v>-22.709939508341801</v>
      </c>
    </row>
    <row r="8722" spans="1:37" x14ac:dyDescent="0.2">
      <c r="A8722" t="s">
        <v>28519</v>
      </c>
      <c r="B8722">
        <v>63193260</v>
      </c>
      <c r="C8722">
        <v>63193411</v>
      </c>
      <c r="D8722">
        <v>152</v>
      </c>
      <c r="E8722" t="s">
        <v>28936</v>
      </c>
      <c r="F8722">
        <v>2</v>
      </c>
      <c r="G8722" t="s">
        <v>28937</v>
      </c>
      <c r="H8722" t="s">
        <v>31000</v>
      </c>
      <c r="I8722">
        <v>9</v>
      </c>
      <c r="J8722">
        <v>63111255</v>
      </c>
      <c r="K8722">
        <v>63127100</v>
      </c>
      <c r="L8722">
        <v>15846</v>
      </c>
      <c r="M8722">
        <v>2</v>
      </c>
      <c r="N8722">
        <v>286297</v>
      </c>
      <c r="O8722" t="s">
        <v>28938</v>
      </c>
      <c r="P8722">
        <v>-66160</v>
      </c>
      <c r="Q8722" t="s">
        <v>40</v>
      </c>
      <c r="R8722" t="s">
        <v>28939</v>
      </c>
      <c r="S8722" t="s">
        <v>36908</v>
      </c>
      <c r="T8722">
        <v>7.3374270299014499E-2</v>
      </c>
      <c r="U8722">
        <v>0.603102917160658</v>
      </c>
      <c r="V8722">
        <v>24.599545001513199</v>
      </c>
      <c r="W8722">
        <v>0.51983398034510298</v>
      </c>
      <c r="X8722">
        <v>0.80882182551604798</v>
      </c>
      <c r="Y8722">
        <v>-0.57712159981300004</v>
      </c>
      <c r="Z8722">
        <v>6.2807925220854099E-2</v>
      </c>
      <c r="AA8722">
        <v>0.72610664078822296</v>
      </c>
      <c r="AB8722">
        <v>24.355484629626599</v>
      </c>
      <c r="AC8722">
        <v>0.12341155397916399</v>
      </c>
      <c r="AD8722">
        <v>0.68253123924728298</v>
      </c>
      <c r="AE8722">
        <v>-1.5771215079349801</v>
      </c>
      <c r="AF8722">
        <v>0.335122776002587</v>
      </c>
      <c r="AG8722">
        <v>0.71916631056622005</v>
      </c>
      <c r="AH8722">
        <v>1.6292490065360501</v>
      </c>
      <c r="AI8722">
        <v>0.93994311981466405</v>
      </c>
      <c r="AJ8722">
        <v>0.98621344597861504</v>
      </c>
      <c r="AK8722">
        <v>0.29163381603350402</v>
      </c>
    </row>
    <row r="8723" spans="1:37" x14ac:dyDescent="0.2">
      <c r="A8723" t="s">
        <v>28519</v>
      </c>
      <c r="B8723">
        <v>63267028</v>
      </c>
      <c r="C8723">
        <v>63267179</v>
      </c>
      <c r="D8723">
        <v>152</v>
      </c>
      <c r="E8723" t="s">
        <v>28940</v>
      </c>
      <c r="F8723">
        <v>2</v>
      </c>
      <c r="G8723" t="s">
        <v>28941</v>
      </c>
      <c r="H8723" t="s">
        <v>31000</v>
      </c>
      <c r="I8723">
        <v>9</v>
      </c>
      <c r="J8723">
        <v>63330326</v>
      </c>
      <c r="K8723">
        <v>63338755</v>
      </c>
      <c r="L8723">
        <v>8430</v>
      </c>
      <c r="M8723">
        <v>1</v>
      </c>
      <c r="N8723">
        <v>100996643</v>
      </c>
      <c r="O8723" t="s">
        <v>28942</v>
      </c>
      <c r="P8723">
        <v>-63147</v>
      </c>
      <c r="Q8723" t="s">
        <v>28943</v>
      </c>
      <c r="R8723" t="s">
        <v>28944</v>
      </c>
      <c r="S8723" t="s">
        <v>36908</v>
      </c>
      <c r="T8723">
        <v>7.3374270299014499E-2</v>
      </c>
      <c r="U8723">
        <v>0.603102917160658</v>
      </c>
      <c r="V8723">
        <v>24.7254039465336</v>
      </c>
      <c r="W8723">
        <v>0.54712176940017698</v>
      </c>
      <c r="X8723">
        <v>0.84261847258371703</v>
      </c>
      <c r="Y8723">
        <v>-0.68326045090675502</v>
      </c>
      <c r="Z8723">
        <v>6.2807925220854099E-2</v>
      </c>
      <c r="AA8723">
        <v>0.72610664078822296</v>
      </c>
      <c r="AB8723">
        <v>24.437854404899301</v>
      </c>
      <c r="AC8723">
        <v>0.130581117781253</v>
      </c>
      <c r="AD8723">
        <v>0.68253123924728298</v>
      </c>
      <c r="AE8723">
        <v>-1.6832603598635301</v>
      </c>
      <c r="AF8723">
        <v>0.35044498323680101</v>
      </c>
      <c r="AG8723">
        <v>0.74289508271920801</v>
      </c>
      <c r="AH8723">
        <v>1.7426988145918101</v>
      </c>
      <c r="AI8723">
        <v>0.915996609709537</v>
      </c>
      <c r="AJ8723">
        <v>0.98621344597861504</v>
      </c>
      <c r="AK8723">
        <v>0.18549496897773099</v>
      </c>
    </row>
    <row r="8724" spans="1:37" x14ac:dyDescent="0.2">
      <c r="A8724" t="s">
        <v>28519</v>
      </c>
      <c r="B8724">
        <v>63300547</v>
      </c>
      <c r="C8724">
        <v>63300834</v>
      </c>
      <c r="D8724">
        <v>288</v>
      </c>
      <c r="E8724" t="s">
        <v>28945</v>
      </c>
      <c r="F8724">
        <v>2</v>
      </c>
      <c r="G8724" t="s">
        <v>28946</v>
      </c>
      <c r="H8724" t="s">
        <v>36919</v>
      </c>
      <c r="I8724">
        <v>9</v>
      </c>
      <c r="J8724">
        <v>63330326</v>
      </c>
      <c r="K8724">
        <v>63338755</v>
      </c>
      <c r="L8724">
        <v>8430</v>
      </c>
      <c r="M8724">
        <v>1</v>
      </c>
      <c r="N8724">
        <v>100996643</v>
      </c>
      <c r="O8724" t="s">
        <v>28942</v>
      </c>
      <c r="P8724">
        <v>-29492</v>
      </c>
      <c r="Q8724" t="s">
        <v>28943</v>
      </c>
      <c r="R8724" t="s">
        <v>28944</v>
      </c>
      <c r="S8724" t="s">
        <v>36908</v>
      </c>
      <c r="T8724">
        <v>0.35387198439864398</v>
      </c>
      <c r="U8724">
        <v>0.603102917160658</v>
      </c>
      <c r="V8724">
        <v>-23.279531579323599</v>
      </c>
      <c r="W8724" t="s">
        <v>40</v>
      </c>
      <c r="X8724" t="s">
        <v>40</v>
      </c>
      <c r="Y8724">
        <v>0</v>
      </c>
      <c r="Z8724">
        <v>0.184235113180511</v>
      </c>
      <c r="AA8724">
        <v>0.72610664078822296</v>
      </c>
      <c r="AB8724">
        <v>-23.279531579323599</v>
      </c>
      <c r="AC8724">
        <v>0.45677901822897599</v>
      </c>
      <c r="AD8724">
        <v>0.82872126865393902</v>
      </c>
      <c r="AE8724">
        <v>22.423921603359702</v>
      </c>
      <c r="AF8724">
        <v>0.501741946288212</v>
      </c>
      <c r="AG8724">
        <v>0.80674443595273604</v>
      </c>
      <c r="AH8724">
        <v>-22.349921035410102</v>
      </c>
      <c r="AI8724">
        <v>0.52399907623471598</v>
      </c>
      <c r="AJ8724">
        <v>0.78121606160956403</v>
      </c>
      <c r="AK8724">
        <v>-22.279531721012901</v>
      </c>
    </row>
    <row r="8725" spans="1:37" x14ac:dyDescent="0.2">
      <c r="A8725" t="s">
        <v>28519</v>
      </c>
      <c r="B8725">
        <v>63482158</v>
      </c>
      <c r="C8725">
        <v>63482302</v>
      </c>
      <c r="D8725">
        <v>145</v>
      </c>
      <c r="E8725" t="s">
        <v>28947</v>
      </c>
      <c r="F8725">
        <v>2</v>
      </c>
      <c r="G8725" t="s">
        <v>28784</v>
      </c>
      <c r="H8725" t="s">
        <v>31000</v>
      </c>
      <c r="I8725">
        <v>9</v>
      </c>
      <c r="J8725">
        <v>63334598</v>
      </c>
      <c r="K8725">
        <v>63343660</v>
      </c>
      <c r="L8725">
        <v>9063</v>
      </c>
      <c r="M8725">
        <v>1</v>
      </c>
      <c r="N8725">
        <v>100996643</v>
      </c>
      <c r="O8725" t="s">
        <v>28948</v>
      </c>
      <c r="P8725">
        <v>147560</v>
      </c>
      <c r="Q8725" t="s">
        <v>28943</v>
      </c>
      <c r="R8725" t="s">
        <v>28944</v>
      </c>
      <c r="S8725" t="s">
        <v>36908</v>
      </c>
      <c r="T8725">
        <v>0.32911398597860803</v>
      </c>
      <c r="U8725">
        <v>0.603102917160658</v>
      </c>
      <c r="V8725">
        <v>24.445323064110902</v>
      </c>
      <c r="W8725">
        <v>0.38920677604595899</v>
      </c>
      <c r="X8725">
        <v>0.704072456322962</v>
      </c>
      <c r="Y8725">
        <v>-24.243689212414299</v>
      </c>
      <c r="Z8725">
        <v>0.306975110376564</v>
      </c>
      <c r="AA8725">
        <v>0.72610664078822296</v>
      </c>
      <c r="AB8725">
        <v>24.302061820715601</v>
      </c>
      <c r="AC8725">
        <v>0.71753805159658501</v>
      </c>
      <c r="AD8725">
        <v>0.87989882095915395</v>
      </c>
      <c r="AE8725">
        <v>-1.1095774261470299</v>
      </c>
      <c r="AF8725">
        <v>0.61410715005536498</v>
      </c>
      <c r="AG8725">
        <v>0.80674443595273604</v>
      </c>
      <c r="AH8725">
        <v>1.3852118510392</v>
      </c>
      <c r="AI8725">
        <v>0.35038410267202102</v>
      </c>
      <c r="AJ8725">
        <v>0.78121606160956403</v>
      </c>
      <c r="AK8725">
        <v>-24.195146622164199</v>
      </c>
    </row>
    <row r="8726" spans="1:37" x14ac:dyDescent="0.2">
      <c r="A8726" t="s">
        <v>28519</v>
      </c>
      <c r="B8726">
        <v>63685417</v>
      </c>
      <c r="C8726">
        <v>63685600</v>
      </c>
      <c r="D8726">
        <v>184</v>
      </c>
      <c r="E8726" t="s">
        <v>28949</v>
      </c>
      <c r="F8726">
        <v>1</v>
      </c>
      <c r="G8726" t="s">
        <v>28950</v>
      </c>
      <c r="H8726" t="s">
        <v>31000</v>
      </c>
      <c r="I8726">
        <v>9</v>
      </c>
      <c r="J8726">
        <v>63819574</v>
      </c>
      <c r="K8726">
        <v>63819654</v>
      </c>
      <c r="L8726">
        <v>81</v>
      </c>
      <c r="M8726">
        <v>1</v>
      </c>
      <c r="N8726">
        <v>100616194</v>
      </c>
      <c r="O8726" t="s">
        <v>28951</v>
      </c>
      <c r="P8726">
        <v>-133974</v>
      </c>
      <c r="Q8726" t="s">
        <v>28952</v>
      </c>
      <c r="R8726" t="s">
        <v>28953</v>
      </c>
      <c r="S8726" t="s">
        <v>36920</v>
      </c>
      <c r="T8726">
        <v>0.152084254673993</v>
      </c>
      <c r="U8726">
        <v>0.603102917160658</v>
      </c>
      <c r="V8726">
        <v>23.5318406309372</v>
      </c>
      <c r="W8726">
        <v>0.89107655920673101</v>
      </c>
      <c r="X8726">
        <v>0.95159051474143896</v>
      </c>
      <c r="Y8726">
        <v>2.04938002739806</v>
      </c>
      <c r="Z8726">
        <v>0.306975110376564</v>
      </c>
      <c r="AA8726">
        <v>0.72610664078822296</v>
      </c>
      <c r="AB8726">
        <v>22.56836661997</v>
      </c>
      <c r="AC8726">
        <v>0.75388744886274095</v>
      </c>
      <c r="AD8726">
        <v>0.87989882095915395</v>
      </c>
      <c r="AE8726">
        <v>1.0493801734547501</v>
      </c>
      <c r="AF8726">
        <v>4.6407610929182198E-2</v>
      </c>
      <c r="AG8726">
        <v>0.476038960109122</v>
      </c>
      <c r="AH8726">
        <v>23.5318406309372</v>
      </c>
      <c r="AI8726">
        <v>0.56157887380500204</v>
      </c>
      <c r="AJ8726">
        <v>0.78121606160956403</v>
      </c>
      <c r="AK8726">
        <v>2.9181349946928199</v>
      </c>
    </row>
    <row r="8727" spans="1:37" x14ac:dyDescent="0.2">
      <c r="A8727" t="s">
        <v>28519</v>
      </c>
      <c r="B8727">
        <v>63685600</v>
      </c>
      <c r="C8727">
        <v>63685783</v>
      </c>
      <c r="D8727">
        <v>184</v>
      </c>
      <c r="E8727" t="s">
        <v>28954</v>
      </c>
      <c r="F8727">
        <v>1</v>
      </c>
      <c r="G8727" t="s">
        <v>28955</v>
      </c>
      <c r="H8727" t="s">
        <v>31000</v>
      </c>
      <c r="I8727">
        <v>9</v>
      </c>
      <c r="J8727">
        <v>63819574</v>
      </c>
      <c r="K8727">
        <v>63819654</v>
      </c>
      <c r="L8727">
        <v>81</v>
      </c>
      <c r="M8727">
        <v>1</v>
      </c>
      <c r="N8727">
        <v>100616194</v>
      </c>
      <c r="O8727" t="s">
        <v>28951</v>
      </c>
      <c r="P8727">
        <v>-133791</v>
      </c>
      <c r="Q8727" t="s">
        <v>28952</v>
      </c>
      <c r="R8727" t="s">
        <v>28953</v>
      </c>
      <c r="S8727" t="s">
        <v>36920</v>
      </c>
      <c r="T8727">
        <v>0.152084254673993</v>
      </c>
      <c r="U8727">
        <v>0.603102917160658</v>
      </c>
      <c r="V8727">
        <v>23.706827594804999</v>
      </c>
      <c r="W8727">
        <v>0.89107655920673101</v>
      </c>
      <c r="X8727">
        <v>0.95159051474143896</v>
      </c>
      <c r="Y8727">
        <v>2.2717724278692701</v>
      </c>
      <c r="Z8727">
        <v>0.306975110376564</v>
      </c>
      <c r="AA8727">
        <v>0.72610664078822296</v>
      </c>
      <c r="AB8727">
        <v>22.743353570929699</v>
      </c>
      <c r="AC8727">
        <v>0.75388744886274095</v>
      </c>
      <c r="AD8727">
        <v>0.87989882095915395</v>
      </c>
      <c r="AE8727">
        <v>1.27177255306072</v>
      </c>
      <c r="AF8727">
        <v>4.6407610929182198E-2</v>
      </c>
      <c r="AG8727">
        <v>0.476038960109122</v>
      </c>
      <c r="AH8727">
        <v>23.706827594804999</v>
      </c>
      <c r="AI8727">
        <v>0.56157887380500204</v>
      </c>
      <c r="AJ8727">
        <v>0.78121606160956403</v>
      </c>
      <c r="AK8727">
        <v>3.1405273951640198</v>
      </c>
    </row>
    <row r="8728" spans="1:37" x14ac:dyDescent="0.2">
      <c r="A8728" t="s">
        <v>28519</v>
      </c>
      <c r="B8728">
        <v>63685783</v>
      </c>
      <c r="C8728">
        <v>63685966</v>
      </c>
      <c r="D8728">
        <v>184</v>
      </c>
      <c r="E8728" t="s">
        <v>28956</v>
      </c>
      <c r="F8728">
        <v>1</v>
      </c>
      <c r="G8728" t="s">
        <v>28957</v>
      </c>
      <c r="H8728" t="s">
        <v>31000</v>
      </c>
      <c r="I8728">
        <v>9</v>
      </c>
      <c r="J8728">
        <v>63819574</v>
      </c>
      <c r="K8728">
        <v>63819654</v>
      </c>
      <c r="L8728">
        <v>81</v>
      </c>
      <c r="M8728">
        <v>1</v>
      </c>
      <c r="N8728">
        <v>100616194</v>
      </c>
      <c r="O8728" t="s">
        <v>28951</v>
      </c>
      <c r="P8728">
        <v>-133608</v>
      </c>
      <c r="Q8728" t="s">
        <v>28952</v>
      </c>
      <c r="R8728" t="s">
        <v>28953</v>
      </c>
      <c r="S8728" t="s">
        <v>36920</v>
      </c>
      <c r="T8728">
        <v>0.152084254673993</v>
      </c>
      <c r="U8728">
        <v>0.603102917160658</v>
      </c>
      <c r="V8728">
        <v>23.706827594804999</v>
      </c>
      <c r="W8728">
        <v>0.89107655920673101</v>
      </c>
      <c r="X8728">
        <v>0.95159051474143896</v>
      </c>
      <c r="Y8728">
        <v>2.2717724278692701</v>
      </c>
      <c r="Z8728">
        <v>0.306975110376564</v>
      </c>
      <c r="AA8728">
        <v>0.72610664078822296</v>
      </c>
      <c r="AB8728">
        <v>22.743353570929699</v>
      </c>
      <c r="AC8728">
        <v>0.75388744886274095</v>
      </c>
      <c r="AD8728">
        <v>0.87989882095915395</v>
      </c>
      <c r="AE8728">
        <v>1.27177255306072</v>
      </c>
      <c r="AF8728">
        <v>4.6407610929182198E-2</v>
      </c>
      <c r="AG8728">
        <v>0.476038960109122</v>
      </c>
      <c r="AH8728">
        <v>23.706827594804999</v>
      </c>
      <c r="AI8728">
        <v>0.56157887380500204</v>
      </c>
      <c r="AJ8728">
        <v>0.78121606160956403</v>
      </c>
      <c r="AK8728">
        <v>3.1405273951640198</v>
      </c>
    </row>
    <row r="8729" spans="1:37" x14ac:dyDescent="0.2">
      <c r="A8729" t="s">
        <v>28519</v>
      </c>
      <c r="B8729">
        <v>64020872</v>
      </c>
      <c r="C8729">
        <v>64021034</v>
      </c>
      <c r="D8729">
        <v>163</v>
      </c>
      <c r="E8729" t="s">
        <v>28958</v>
      </c>
      <c r="F8729">
        <v>8</v>
      </c>
      <c r="G8729" t="s">
        <v>28959</v>
      </c>
      <c r="H8729" t="s">
        <v>36921</v>
      </c>
      <c r="I8729">
        <v>9</v>
      </c>
      <c r="J8729">
        <v>64017002</v>
      </c>
      <c r="K8729">
        <v>64060410</v>
      </c>
      <c r="L8729">
        <v>43409</v>
      </c>
      <c r="M8729">
        <v>1</v>
      </c>
      <c r="N8729">
        <v>644316</v>
      </c>
      <c r="O8729" t="s">
        <v>28960</v>
      </c>
      <c r="P8729">
        <v>3870</v>
      </c>
      <c r="Q8729" t="s">
        <v>40</v>
      </c>
      <c r="R8729" t="s">
        <v>28961</v>
      </c>
      <c r="S8729" t="s">
        <v>36922</v>
      </c>
      <c r="T8729">
        <v>0.56354823081344896</v>
      </c>
      <c r="U8729">
        <v>0.81214233890638399</v>
      </c>
      <c r="V8729">
        <v>-4.4121691734795201</v>
      </c>
      <c r="W8729">
        <v>0.94541066367716797</v>
      </c>
      <c r="X8729">
        <v>0.95159051474143896</v>
      </c>
      <c r="Y8729">
        <v>-3.49554558345779</v>
      </c>
      <c r="Z8729">
        <v>0.23404878042441499</v>
      </c>
      <c r="AA8729">
        <v>0.72610664078822296</v>
      </c>
      <c r="AB8729">
        <v>-5.37564242111499</v>
      </c>
      <c r="AC8729">
        <v>0.92091778829119397</v>
      </c>
      <c r="AD8729">
        <v>0.94068432309766403</v>
      </c>
      <c r="AE8729">
        <v>-1.2172352417982499</v>
      </c>
      <c r="AF8729">
        <v>0.98343762640780896</v>
      </c>
      <c r="AG8729">
        <v>1</v>
      </c>
      <c r="AH8729">
        <v>-3.4825585405710902</v>
      </c>
      <c r="AI8729">
        <v>0.98342151819761803</v>
      </c>
      <c r="AJ8729">
        <v>0.98789258377071898</v>
      </c>
      <c r="AK8729">
        <v>-3.3381686814853899</v>
      </c>
    </row>
    <row r="8730" spans="1:37" x14ac:dyDescent="0.2">
      <c r="A8730" t="s">
        <v>28519</v>
      </c>
      <c r="B8730">
        <v>64021034</v>
      </c>
      <c r="C8730">
        <v>64021196</v>
      </c>
      <c r="D8730">
        <v>163</v>
      </c>
      <c r="E8730" t="s">
        <v>28962</v>
      </c>
      <c r="F8730">
        <v>10</v>
      </c>
      <c r="G8730" t="s">
        <v>28963</v>
      </c>
      <c r="H8730" t="s">
        <v>36921</v>
      </c>
      <c r="I8730">
        <v>9</v>
      </c>
      <c r="J8730">
        <v>64017002</v>
      </c>
      <c r="K8730">
        <v>64060410</v>
      </c>
      <c r="L8730">
        <v>43409</v>
      </c>
      <c r="M8730">
        <v>1</v>
      </c>
      <c r="N8730">
        <v>644316</v>
      </c>
      <c r="O8730" t="s">
        <v>28960</v>
      </c>
      <c r="P8730">
        <v>4032</v>
      </c>
      <c r="Q8730" t="s">
        <v>40</v>
      </c>
      <c r="R8730" t="s">
        <v>28961</v>
      </c>
      <c r="S8730" t="s">
        <v>36922</v>
      </c>
      <c r="T8730">
        <v>0.56354823081344896</v>
      </c>
      <c r="U8730">
        <v>0.81214233890638399</v>
      </c>
      <c r="V8730">
        <v>-4.4121691734795201</v>
      </c>
      <c r="W8730">
        <v>0.94541066367716797</v>
      </c>
      <c r="X8730">
        <v>0.95159051474143896</v>
      </c>
      <c r="Y8730">
        <v>-3.49554558345779</v>
      </c>
      <c r="Z8730">
        <v>0.23404878042441499</v>
      </c>
      <c r="AA8730">
        <v>0.72610664078822296</v>
      </c>
      <c r="AB8730">
        <v>-5.37564242111499</v>
      </c>
      <c r="AC8730">
        <v>0.92091778829119397</v>
      </c>
      <c r="AD8730">
        <v>0.94068432309766403</v>
      </c>
      <c r="AE8730">
        <v>-1.2172352417982499</v>
      </c>
      <c r="AF8730">
        <v>0.98343762640780896</v>
      </c>
      <c r="AG8730">
        <v>1</v>
      </c>
      <c r="AH8730">
        <v>-3.4825585405710902</v>
      </c>
      <c r="AI8730">
        <v>0.98342151819761803</v>
      </c>
      <c r="AJ8730">
        <v>0.98789258377071898</v>
      </c>
      <c r="AK8730">
        <v>-3.3381686814853899</v>
      </c>
    </row>
    <row r="8731" spans="1:37" x14ac:dyDescent="0.2">
      <c r="A8731" t="s">
        <v>28519</v>
      </c>
      <c r="B8731">
        <v>64021196</v>
      </c>
      <c r="C8731">
        <v>64021358</v>
      </c>
      <c r="D8731">
        <v>163</v>
      </c>
      <c r="E8731" t="s">
        <v>28964</v>
      </c>
      <c r="F8731">
        <v>9</v>
      </c>
      <c r="G8731" t="s">
        <v>28965</v>
      </c>
      <c r="H8731" t="s">
        <v>36921</v>
      </c>
      <c r="I8731">
        <v>9</v>
      </c>
      <c r="J8731">
        <v>64017002</v>
      </c>
      <c r="K8731">
        <v>64060410</v>
      </c>
      <c r="L8731">
        <v>43409</v>
      </c>
      <c r="M8731">
        <v>1</v>
      </c>
      <c r="N8731">
        <v>644316</v>
      </c>
      <c r="O8731" t="s">
        <v>28960</v>
      </c>
      <c r="P8731">
        <v>4194</v>
      </c>
      <c r="Q8731" t="s">
        <v>40</v>
      </c>
      <c r="R8731" t="s">
        <v>28961</v>
      </c>
      <c r="S8731" t="s">
        <v>36922</v>
      </c>
      <c r="T8731">
        <v>0.56354823081344896</v>
      </c>
      <c r="U8731">
        <v>0.81214233890638399</v>
      </c>
      <c r="V8731">
        <v>-4.3402052049792497</v>
      </c>
      <c r="W8731">
        <v>0.94541066367716797</v>
      </c>
      <c r="X8731">
        <v>0.95159051474143896</v>
      </c>
      <c r="Y8731">
        <v>-3.49554558345779</v>
      </c>
      <c r="Z8731">
        <v>0.23404878042441499</v>
      </c>
      <c r="AA8731">
        <v>0.72610664078822296</v>
      </c>
      <c r="AB8731">
        <v>-5.3036784526147196</v>
      </c>
      <c r="AC8731">
        <v>0.92091778829119397</v>
      </c>
      <c r="AD8731">
        <v>0.94068432309766403</v>
      </c>
      <c r="AE8731">
        <v>-1.3887926236469701</v>
      </c>
      <c r="AF8731">
        <v>0.98343762640780896</v>
      </c>
      <c r="AG8731">
        <v>1</v>
      </c>
      <c r="AH8731">
        <v>-3.4105945740757702</v>
      </c>
      <c r="AI8731">
        <v>0.98342151819761803</v>
      </c>
      <c r="AJ8731">
        <v>0.98789258377071898</v>
      </c>
      <c r="AK8731">
        <v>-3.2662047152011202</v>
      </c>
    </row>
    <row r="8732" spans="1:37" x14ac:dyDescent="0.2">
      <c r="A8732" t="s">
        <v>28519</v>
      </c>
      <c r="B8732">
        <v>64368317</v>
      </c>
      <c r="C8732">
        <v>64368469</v>
      </c>
      <c r="D8732">
        <v>153</v>
      </c>
      <c r="E8732" t="s">
        <v>28966</v>
      </c>
      <c r="F8732">
        <v>11</v>
      </c>
      <c r="G8732" t="s">
        <v>28967</v>
      </c>
      <c r="H8732" t="s">
        <v>30987</v>
      </c>
      <c r="I8732">
        <v>9</v>
      </c>
      <c r="J8732">
        <v>64369394</v>
      </c>
      <c r="K8732">
        <v>64412691</v>
      </c>
      <c r="L8732">
        <v>43298</v>
      </c>
      <c r="M8732">
        <v>1</v>
      </c>
      <c r="N8732">
        <v>110006327</v>
      </c>
      <c r="O8732" t="s">
        <v>28968</v>
      </c>
      <c r="P8732">
        <v>-925</v>
      </c>
      <c r="Q8732" t="s">
        <v>40</v>
      </c>
      <c r="R8732" t="s">
        <v>28969</v>
      </c>
      <c r="S8732" t="s">
        <v>36923</v>
      </c>
      <c r="T8732">
        <v>0.97213403838398904</v>
      </c>
      <c r="U8732">
        <v>1</v>
      </c>
      <c r="V8732">
        <v>3.0458953476083299</v>
      </c>
      <c r="W8732">
        <v>0.20525741147413201</v>
      </c>
      <c r="X8732">
        <v>0.704072456322962</v>
      </c>
      <c r="Y8732">
        <v>-24.746324958381301</v>
      </c>
      <c r="Z8732">
        <v>0.69013698642955401</v>
      </c>
      <c r="AA8732">
        <v>0.84521697243271998</v>
      </c>
      <c r="AB8732">
        <v>2.0824212713635299</v>
      </c>
      <c r="AC8732">
        <v>7.0489011448141195E-2</v>
      </c>
      <c r="AD8732">
        <v>0.57684129297949804</v>
      </c>
      <c r="AE8732">
        <v>-24.746324958381301</v>
      </c>
      <c r="AF8732">
        <v>0.61410715005536498</v>
      </c>
      <c r="AG8732">
        <v>0.80674443595273604</v>
      </c>
      <c r="AH8732">
        <v>3.9755056443044601</v>
      </c>
      <c r="AI8732">
        <v>0.35038410267202102</v>
      </c>
      <c r="AJ8732">
        <v>0.78121606160956403</v>
      </c>
      <c r="AK8732">
        <v>-23.877569534005701</v>
      </c>
    </row>
    <row r="8733" spans="1:37" x14ac:dyDescent="0.2">
      <c r="A8733" t="s">
        <v>28519</v>
      </c>
      <c r="B8733">
        <v>64368505</v>
      </c>
      <c r="C8733">
        <v>64368651</v>
      </c>
      <c r="D8733">
        <v>147</v>
      </c>
      <c r="E8733" t="s">
        <v>28970</v>
      </c>
      <c r="F8733">
        <v>11</v>
      </c>
      <c r="G8733" t="s">
        <v>28971</v>
      </c>
      <c r="H8733" t="s">
        <v>30987</v>
      </c>
      <c r="I8733">
        <v>9</v>
      </c>
      <c r="J8733">
        <v>64369394</v>
      </c>
      <c r="K8733">
        <v>64412691</v>
      </c>
      <c r="L8733">
        <v>43298</v>
      </c>
      <c r="M8733">
        <v>1</v>
      </c>
      <c r="N8733">
        <v>110006327</v>
      </c>
      <c r="O8733" t="s">
        <v>28968</v>
      </c>
      <c r="P8733">
        <v>-743</v>
      </c>
      <c r="Q8733" t="s">
        <v>40</v>
      </c>
      <c r="R8733" t="s">
        <v>28969</v>
      </c>
      <c r="S8733" t="s">
        <v>36923</v>
      </c>
      <c r="T8733">
        <v>0.97213403838398904</v>
      </c>
      <c r="U8733">
        <v>1</v>
      </c>
      <c r="V8733">
        <v>3.0458953476083299</v>
      </c>
      <c r="W8733">
        <v>0.20525741147413201</v>
      </c>
      <c r="X8733">
        <v>0.704072456322962</v>
      </c>
      <c r="Y8733">
        <v>-24.746324958381301</v>
      </c>
      <c r="Z8733">
        <v>0.69013698642955401</v>
      </c>
      <c r="AA8733">
        <v>0.84521697243271998</v>
      </c>
      <c r="AB8733">
        <v>2.0824212713635299</v>
      </c>
      <c r="AC8733">
        <v>7.0489011448141195E-2</v>
      </c>
      <c r="AD8733">
        <v>0.57684129297949804</v>
      </c>
      <c r="AE8733">
        <v>-24.746324958381301</v>
      </c>
      <c r="AF8733">
        <v>0.61410715005536498</v>
      </c>
      <c r="AG8733">
        <v>0.80674443595273604</v>
      </c>
      <c r="AH8733">
        <v>3.9755056443044601</v>
      </c>
      <c r="AI8733">
        <v>0.35038410267202102</v>
      </c>
      <c r="AJ8733">
        <v>0.78121606160956403</v>
      </c>
      <c r="AK8733">
        <v>-23.877569534005701</v>
      </c>
    </row>
    <row r="8734" spans="1:37" x14ac:dyDescent="0.2">
      <c r="A8734" t="s">
        <v>28519</v>
      </c>
      <c r="B8734">
        <v>64571574</v>
      </c>
      <c r="C8734">
        <v>64571726</v>
      </c>
      <c r="D8734">
        <v>153</v>
      </c>
      <c r="E8734" t="s">
        <v>28972</v>
      </c>
      <c r="F8734">
        <v>2</v>
      </c>
      <c r="G8734" t="s">
        <v>28778</v>
      </c>
      <c r="H8734" t="s">
        <v>31000</v>
      </c>
      <c r="I8734">
        <v>9</v>
      </c>
      <c r="J8734">
        <v>64637845</v>
      </c>
      <c r="K8734">
        <v>64652556</v>
      </c>
      <c r="L8734">
        <v>14712</v>
      </c>
      <c r="M8734">
        <v>1</v>
      </c>
      <c r="N8734">
        <v>101929583</v>
      </c>
      <c r="O8734" t="s">
        <v>28973</v>
      </c>
      <c r="P8734">
        <v>-66119</v>
      </c>
      <c r="Q8734" t="s">
        <v>28974</v>
      </c>
      <c r="R8734" t="s">
        <v>28975</v>
      </c>
      <c r="S8734" t="s">
        <v>36908</v>
      </c>
      <c r="T8734">
        <v>7.3374270299014499E-2</v>
      </c>
      <c r="U8734">
        <v>0.603102917160658</v>
      </c>
      <c r="V8734">
        <v>25.272013258493999</v>
      </c>
      <c r="W8734">
        <v>0.787510172938932</v>
      </c>
      <c r="X8734">
        <v>0.95159051474143896</v>
      </c>
      <c r="Y8734">
        <v>-0.893422806660364</v>
      </c>
      <c r="Z8734">
        <v>9.2719649676713103E-2</v>
      </c>
      <c r="AA8734">
        <v>0.72610664078822296</v>
      </c>
      <c r="AB8734">
        <v>24.723453356914401</v>
      </c>
      <c r="AC8734">
        <v>0.28052061913125698</v>
      </c>
      <c r="AD8734">
        <v>0.68253123924728298</v>
      </c>
      <c r="AE8734">
        <v>-1.8934227242342201</v>
      </c>
      <c r="AF8734">
        <v>0.164438489855599</v>
      </c>
      <c r="AG8734">
        <v>0.68151250837662902</v>
      </c>
      <c r="AH8734">
        <v>2.58545555926968</v>
      </c>
      <c r="AI8734">
        <v>0.69444917998461897</v>
      </c>
      <c r="AJ8734">
        <v>0.862196742697804</v>
      </c>
      <c r="AK8734">
        <v>-2.46673765945007E-2</v>
      </c>
    </row>
    <row r="8735" spans="1:37" x14ac:dyDescent="0.2">
      <c r="A8735" t="s">
        <v>28519</v>
      </c>
      <c r="B8735">
        <v>64888391</v>
      </c>
      <c r="C8735">
        <v>64888533</v>
      </c>
      <c r="D8735">
        <v>143</v>
      </c>
      <c r="E8735" t="s">
        <v>28976</v>
      </c>
      <c r="F8735">
        <v>7</v>
      </c>
      <c r="G8735" t="s">
        <v>28977</v>
      </c>
      <c r="H8735" t="s">
        <v>30987</v>
      </c>
      <c r="I8735">
        <v>9</v>
      </c>
      <c r="J8735">
        <v>64878790</v>
      </c>
      <c r="K8735">
        <v>64889063</v>
      </c>
      <c r="L8735">
        <v>10274</v>
      </c>
      <c r="M8735">
        <v>2</v>
      </c>
      <c r="N8735">
        <v>100132154</v>
      </c>
      <c r="O8735" t="s">
        <v>28978</v>
      </c>
      <c r="P8735">
        <v>530</v>
      </c>
      <c r="Q8735" t="s">
        <v>40</v>
      </c>
      <c r="R8735" t="s">
        <v>28979</v>
      </c>
      <c r="S8735" t="s">
        <v>33516</v>
      </c>
      <c r="T8735">
        <v>0.81552205059223704</v>
      </c>
      <c r="U8735">
        <v>1</v>
      </c>
      <c r="V8735">
        <v>1.76824164401464</v>
      </c>
      <c r="W8735">
        <v>0.14614232260548901</v>
      </c>
      <c r="X8735">
        <v>0.704072456322962</v>
      </c>
      <c r="Y8735">
        <v>-1.5582075651532099</v>
      </c>
      <c r="Z8735">
        <v>0.97907328908254199</v>
      </c>
      <c r="AA8735">
        <v>1</v>
      </c>
      <c r="AB8735">
        <v>1.04371717346264</v>
      </c>
      <c r="AC8735">
        <v>0.11287364294053499</v>
      </c>
      <c r="AD8735">
        <v>0.68253123924728298</v>
      </c>
      <c r="AE8735">
        <v>-2.1768800098573999</v>
      </c>
      <c r="AF8735">
        <v>0.65185476709410495</v>
      </c>
      <c r="AG8735">
        <v>0.80799183805219899</v>
      </c>
      <c r="AH8735">
        <v>2.0339304951302499</v>
      </c>
      <c r="AI8735">
        <v>0.24817472599531801</v>
      </c>
      <c r="AJ8735">
        <v>0.78121606160956403</v>
      </c>
      <c r="AK8735">
        <v>-0.80697089251133203</v>
      </c>
    </row>
    <row r="8736" spans="1:37" x14ac:dyDescent="0.2">
      <c r="A8736" t="s">
        <v>28519</v>
      </c>
      <c r="B8736">
        <v>64888533</v>
      </c>
      <c r="C8736">
        <v>64888675</v>
      </c>
      <c r="D8736">
        <v>143</v>
      </c>
      <c r="E8736" t="s">
        <v>28980</v>
      </c>
      <c r="F8736">
        <v>7</v>
      </c>
      <c r="G8736" t="s">
        <v>28981</v>
      </c>
      <c r="H8736" t="s">
        <v>30987</v>
      </c>
      <c r="I8736">
        <v>9</v>
      </c>
      <c r="J8736">
        <v>64878790</v>
      </c>
      <c r="K8736">
        <v>64889063</v>
      </c>
      <c r="L8736">
        <v>10274</v>
      </c>
      <c r="M8736">
        <v>2</v>
      </c>
      <c r="N8736">
        <v>100132154</v>
      </c>
      <c r="O8736" t="s">
        <v>28978</v>
      </c>
      <c r="P8736">
        <v>388</v>
      </c>
      <c r="Q8736" t="s">
        <v>40</v>
      </c>
      <c r="R8736" t="s">
        <v>28979</v>
      </c>
      <c r="S8736" t="s">
        <v>33516</v>
      </c>
      <c r="T8736">
        <v>0.81552205059223704</v>
      </c>
      <c r="U8736">
        <v>1</v>
      </c>
      <c r="V8736">
        <v>1.76824164401464</v>
      </c>
      <c r="W8736">
        <v>0.14614232260548901</v>
      </c>
      <c r="X8736">
        <v>0.704072456322962</v>
      </c>
      <c r="Y8736">
        <v>-1.5582075651532099</v>
      </c>
      <c r="Z8736">
        <v>0.97907328908254199</v>
      </c>
      <c r="AA8736">
        <v>1</v>
      </c>
      <c r="AB8736">
        <v>1.04371717346264</v>
      </c>
      <c r="AC8736">
        <v>0.11287364294053499</v>
      </c>
      <c r="AD8736">
        <v>0.68253123924728298</v>
      </c>
      <c r="AE8736">
        <v>-2.1768800098573999</v>
      </c>
      <c r="AF8736">
        <v>0.65185476709410495</v>
      </c>
      <c r="AG8736">
        <v>0.80799183805219899</v>
      </c>
      <c r="AH8736">
        <v>2.0339304951302499</v>
      </c>
      <c r="AI8736">
        <v>0.24817472599531801</v>
      </c>
      <c r="AJ8736">
        <v>0.78121606160956403</v>
      </c>
      <c r="AK8736">
        <v>-0.80697089251133203</v>
      </c>
    </row>
    <row r="8737" spans="1:37" x14ac:dyDescent="0.2">
      <c r="A8737" t="s">
        <v>28519</v>
      </c>
      <c r="B8737">
        <v>65458981</v>
      </c>
      <c r="C8737">
        <v>65459127</v>
      </c>
      <c r="D8737">
        <v>147</v>
      </c>
      <c r="E8737" t="s">
        <v>28982</v>
      </c>
      <c r="F8737">
        <v>3</v>
      </c>
      <c r="G8737" t="s">
        <v>28983</v>
      </c>
      <c r="H8737" t="s">
        <v>31000</v>
      </c>
      <c r="I8737">
        <v>9</v>
      </c>
      <c r="J8737">
        <v>65282101</v>
      </c>
      <c r="K8737">
        <v>65285209</v>
      </c>
      <c r="L8737">
        <v>3109</v>
      </c>
      <c r="M8737">
        <v>2</v>
      </c>
      <c r="N8737">
        <v>653427</v>
      </c>
      <c r="O8737" t="s">
        <v>28984</v>
      </c>
      <c r="P8737">
        <v>-173772</v>
      </c>
      <c r="Q8737" t="s">
        <v>28985</v>
      </c>
      <c r="R8737" t="s">
        <v>28986</v>
      </c>
      <c r="S8737" t="s">
        <v>36924</v>
      </c>
      <c r="T8737" t="s">
        <v>40</v>
      </c>
      <c r="U8737" t="s">
        <v>40</v>
      </c>
      <c r="V8737">
        <v>0</v>
      </c>
      <c r="W8737">
        <v>0.29261482077562401</v>
      </c>
      <c r="X8737">
        <v>0.704072456322962</v>
      </c>
      <c r="Y8737">
        <v>22.951565083449498</v>
      </c>
      <c r="Z8737" t="s">
        <v>40</v>
      </c>
      <c r="AA8737" t="s">
        <v>40</v>
      </c>
      <c r="AB8737">
        <v>0</v>
      </c>
      <c r="AC8737">
        <v>0.45677901822897599</v>
      </c>
      <c r="AD8737">
        <v>0.82872126865393902</v>
      </c>
      <c r="AE8737">
        <v>21.951565261304101</v>
      </c>
      <c r="AF8737" t="s">
        <v>40</v>
      </c>
      <c r="AG8737" t="s">
        <v>40</v>
      </c>
      <c r="AH8737">
        <v>0</v>
      </c>
      <c r="AI8737">
        <v>0.14667288820271701</v>
      </c>
      <c r="AJ8737">
        <v>0.78121606160956403</v>
      </c>
      <c r="AK8737">
        <v>22.951565083449498</v>
      </c>
    </row>
    <row r="8738" spans="1:37" x14ac:dyDescent="0.2">
      <c r="A8738" t="s">
        <v>28519</v>
      </c>
      <c r="B8738">
        <v>65506993</v>
      </c>
      <c r="C8738">
        <v>65507140</v>
      </c>
      <c r="D8738">
        <v>148</v>
      </c>
      <c r="E8738" t="s">
        <v>28987</v>
      </c>
      <c r="F8738">
        <v>3</v>
      </c>
      <c r="G8738" t="s">
        <v>28988</v>
      </c>
      <c r="H8738" t="s">
        <v>31000</v>
      </c>
      <c r="I8738">
        <v>9</v>
      </c>
      <c r="J8738">
        <v>65668805</v>
      </c>
      <c r="K8738">
        <v>65681662</v>
      </c>
      <c r="L8738">
        <v>12858</v>
      </c>
      <c r="M8738">
        <v>1</v>
      </c>
      <c r="N8738">
        <v>220869</v>
      </c>
      <c r="O8738" t="s">
        <v>28989</v>
      </c>
      <c r="P8738">
        <v>-161665</v>
      </c>
      <c r="Q8738" t="s">
        <v>28990</v>
      </c>
      <c r="R8738" t="s">
        <v>28991</v>
      </c>
      <c r="S8738" t="s">
        <v>36925</v>
      </c>
      <c r="T8738">
        <v>0.152084254673993</v>
      </c>
      <c r="U8738">
        <v>0.603102917160658</v>
      </c>
      <c r="V8738">
        <v>24.358942412441401</v>
      </c>
      <c r="W8738">
        <v>0.89107655920673101</v>
      </c>
      <c r="X8738">
        <v>0.95159051474143896</v>
      </c>
      <c r="Y8738">
        <v>1.2736661847391799</v>
      </c>
      <c r="Z8738">
        <v>0.306975110376564</v>
      </c>
      <c r="AA8738">
        <v>0.72610664078822296</v>
      </c>
      <c r="AB8738">
        <v>23.395468352164499</v>
      </c>
      <c r="AC8738">
        <v>0.75388744886274095</v>
      </c>
      <c r="AD8738">
        <v>0.87989882095915395</v>
      </c>
      <c r="AE8738">
        <v>0.27366628032965501</v>
      </c>
      <c r="AF8738">
        <v>4.6407610929182198E-2</v>
      </c>
      <c r="AG8738">
        <v>0.476038960109122</v>
      </c>
      <c r="AH8738">
        <v>24.358942412441401</v>
      </c>
      <c r="AI8738">
        <v>0.56157887380500204</v>
      </c>
      <c r="AJ8738">
        <v>0.78121606160956403</v>
      </c>
      <c r="AK8738">
        <v>2.1424214605406302</v>
      </c>
    </row>
    <row r="8739" spans="1:37" x14ac:dyDescent="0.2">
      <c r="A8739" t="s">
        <v>28519</v>
      </c>
      <c r="B8739">
        <v>65507140</v>
      </c>
      <c r="C8739">
        <v>65507287</v>
      </c>
      <c r="D8739">
        <v>148</v>
      </c>
      <c r="E8739" t="s">
        <v>28992</v>
      </c>
      <c r="F8739">
        <v>2</v>
      </c>
      <c r="G8739" t="s">
        <v>28993</v>
      </c>
      <c r="H8739" t="s">
        <v>31000</v>
      </c>
      <c r="I8739">
        <v>9</v>
      </c>
      <c r="J8739">
        <v>65668805</v>
      </c>
      <c r="K8739">
        <v>65681662</v>
      </c>
      <c r="L8739">
        <v>12858</v>
      </c>
      <c r="M8739">
        <v>1</v>
      </c>
      <c r="N8739">
        <v>220869</v>
      </c>
      <c r="O8739" t="s">
        <v>28989</v>
      </c>
      <c r="P8739">
        <v>-161518</v>
      </c>
      <c r="Q8739" t="s">
        <v>28990</v>
      </c>
      <c r="R8739" t="s">
        <v>28991</v>
      </c>
      <c r="S8739" t="s">
        <v>36925</v>
      </c>
      <c r="T8739">
        <v>0.152084254673993</v>
      </c>
      <c r="U8739">
        <v>0.603102917160658</v>
      </c>
      <c r="V8739">
        <v>24.358942412441401</v>
      </c>
      <c r="W8739">
        <v>0.89107655920673101</v>
      </c>
      <c r="X8739">
        <v>0.95159051474143896</v>
      </c>
      <c r="Y8739">
        <v>1.2736661847391799</v>
      </c>
      <c r="Z8739">
        <v>0.306975110376564</v>
      </c>
      <c r="AA8739">
        <v>0.72610664078822296</v>
      </c>
      <c r="AB8739">
        <v>23.395468352164499</v>
      </c>
      <c r="AC8739">
        <v>0.75388744886274095</v>
      </c>
      <c r="AD8739">
        <v>0.87989882095915395</v>
      </c>
      <c r="AE8739">
        <v>0.27366628032965501</v>
      </c>
      <c r="AF8739">
        <v>4.6407610929182198E-2</v>
      </c>
      <c r="AG8739">
        <v>0.476038960109122</v>
      </c>
      <c r="AH8739">
        <v>24.358942412441401</v>
      </c>
      <c r="AI8739">
        <v>0.56157887380500204</v>
      </c>
      <c r="AJ8739">
        <v>0.78121606160956403</v>
      </c>
      <c r="AK8739">
        <v>2.1424214605406302</v>
      </c>
    </row>
    <row r="8740" spans="1:37" x14ac:dyDescent="0.2">
      <c r="A8740" t="s">
        <v>28519</v>
      </c>
      <c r="B8740">
        <v>65911022</v>
      </c>
      <c r="C8740">
        <v>65911308</v>
      </c>
      <c r="D8740">
        <v>287</v>
      </c>
      <c r="E8740" t="s">
        <v>28994</v>
      </c>
      <c r="F8740">
        <v>2</v>
      </c>
      <c r="G8740" t="s">
        <v>28995</v>
      </c>
      <c r="H8740" t="s">
        <v>31000</v>
      </c>
      <c r="I8740">
        <v>9</v>
      </c>
      <c r="J8740">
        <v>65878766</v>
      </c>
      <c r="K8740">
        <v>65894790</v>
      </c>
      <c r="L8740">
        <v>16025</v>
      </c>
      <c r="M8740">
        <v>1</v>
      </c>
      <c r="N8740">
        <v>112267859</v>
      </c>
      <c r="O8740" t="s">
        <v>28996</v>
      </c>
      <c r="P8740">
        <v>32256</v>
      </c>
      <c r="Q8740" t="s">
        <v>28997</v>
      </c>
      <c r="R8740" t="s">
        <v>28998</v>
      </c>
      <c r="S8740" t="s">
        <v>34040</v>
      </c>
      <c r="T8740">
        <v>0.35387198439864398</v>
      </c>
      <c r="U8740">
        <v>0.603102917160658</v>
      </c>
      <c r="V8740">
        <v>-23.642101627221798</v>
      </c>
      <c r="W8740" t="s">
        <v>40</v>
      </c>
      <c r="X8740" t="s">
        <v>40</v>
      </c>
      <c r="Y8740">
        <v>0</v>
      </c>
      <c r="Z8740">
        <v>0.184235113180511</v>
      </c>
      <c r="AA8740">
        <v>0.72610664078822296</v>
      </c>
      <c r="AB8740">
        <v>-23.642101627221798</v>
      </c>
      <c r="AC8740">
        <v>0.45677901822897599</v>
      </c>
      <c r="AD8740">
        <v>0.82872126865393902</v>
      </c>
      <c r="AE8740">
        <v>22.7864916257688</v>
      </c>
      <c r="AF8740">
        <v>0.501741946288212</v>
      </c>
      <c r="AG8740">
        <v>0.80674443595273604</v>
      </c>
      <c r="AH8740">
        <v>-22.7124910548205</v>
      </c>
      <c r="AI8740">
        <v>0.52399907623471598</v>
      </c>
      <c r="AJ8740">
        <v>0.78121606160956403</v>
      </c>
      <c r="AK8740">
        <v>-22.6421017374246</v>
      </c>
    </row>
    <row r="8741" spans="1:37" x14ac:dyDescent="0.2">
      <c r="A8741" t="s">
        <v>28519</v>
      </c>
      <c r="B8741">
        <v>65944661</v>
      </c>
      <c r="C8741">
        <v>65944813</v>
      </c>
      <c r="D8741">
        <v>153</v>
      </c>
      <c r="E8741" t="s">
        <v>28999</v>
      </c>
      <c r="F8741">
        <v>2</v>
      </c>
      <c r="G8741" t="s">
        <v>29000</v>
      </c>
      <c r="H8741" t="s">
        <v>31000</v>
      </c>
      <c r="I8741">
        <v>9</v>
      </c>
      <c r="J8741">
        <v>65878766</v>
      </c>
      <c r="K8741">
        <v>65894790</v>
      </c>
      <c r="L8741">
        <v>16025</v>
      </c>
      <c r="M8741">
        <v>1</v>
      </c>
      <c r="N8741">
        <v>112267859</v>
      </c>
      <c r="O8741" t="s">
        <v>28996</v>
      </c>
      <c r="P8741">
        <v>65895</v>
      </c>
      <c r="Q8741" t="s">
        <v>28997</v>
      </c>
      <c r="R8741" t="s">
        <v>28998</v>
      </c>
      <c r="S8741" t="s">
        <v>34040</v>
      </c>
      <c r="T8741">
        <v>7.3374270299014499E-2</v>
      </c>
      <c r="U8741">
        <v>0.603102917160658</v>
      </c>
      <c r="V8741">
        <v>24.530656509707999</v>
      </c>
      <c r="W8741">
        <v>0.82227413402121297</v>
      </c>
      <c r="X8741">
        <v>0.95159051474143896</v>
      </c>
      <c r="Y8741">
        <v>-0.230262361743544</v>
      </c>
      <c r="Z8741">
        <v>9.2719649676713103E-2</v>
      </c>
      <c r="AA8741">
        <v>0.72610664078822296</v>
      </c>
      <c r="AB8741">
        <v>24.0248555781879</v>
      </c>
      <c r="AC8741">
        <v>0.29469812559629099</v>
      </c>
      <c r="AD8741">
        <v>0.68253123924728298</v>
      </c>
      <c r="AE8741">
        <v>-1.23026226209344</v>
      </c>
      <c r="AF8741">
        <v>0.164438489855599</v>
      </c>
      <c r="AG8741">
        <v>0.68151250837662902</v>
      </c>
      <c r="AH8741">
        <v>2.4214953996981601</v>
      </c>
      <c r="AI8741">
        <v>0.67042866055193195</v>
      </c>
      <c r="AJ8741">
        <v>0.84166368640718703</v>
      </c>
      <c r="AK8741">
        <v>0.63849303480236097</v>
      </c>
    </row>
    <row r="8742" spans="1:37" x14ac:dyDescent="0.2">
      <c r="A8742" t="s">
        <v>28519</v>
      </c>
      <c r="B8742">
        <v>66068273</v>
      </c>
      <c r="C8742">
        <v>66068563</v>
      </c>
      <c r="D8742">
        <v>291</v>
      </c>
      <c r="E8742" t="s">
        <v>29001</v>
      </c>
      <c r="F8742">
        <v>1</v>
      </c>
      <c r="G8742" t="s">
        <v>29002</v>
      </c>
      <c r="H8742" t="s">
        <v>36926</v>
      </c>
      <c r="I8742">
        <v>9</v>
      </c>
      <c r="J8742">
        <v>66047087</v>
      </c>
      <c r="K8742">
        <v>66055006</v>
      </c>
      <c r="L8742">
        <v>7920</v>
      </c>
      <c r="M8742">
        <v>2</v>
      </c>
      <c r="N8742">
        <v>105379252</v>
      </c>
      <c r="O8742" t="s">
        <v>29003</v>
      </c>
      <c r="P8742">
        <v>-13267</v>
      </c>
      <c r="Q8742" t="s">
        <v>29004</v>
      </c>
      <c r="R8742" t="s">
        <v>29005</v>
      </c>
      <c r="S8742" t="s">
        <v>36927</v>
      </c>
      <c r="T8742">
        <v>0.97213403838398904</v>
      </c>
      <c r="U8742">
        <v>1</v>
      </c>
      <c r="V8742">
        <v>2.8679298207383801</v>
      </c>
      <c r="W8742">
        <v>0.427323497058756</v>
      </c>
      <c r="X8742">
        <v>0.73460997439807996</v>
      </c>
      <c r="Y8742">
        <v>-2.1373353751404398</v>
      </c>
      <c r="Z8742">
        <v>0.66713806400786302</v>
      </c>
      <c r="AA8742">
        <v>0.84521697243271998</v>
      </c>
      <c r="AB8742">
        <v>2.2703323795817099</v>
      </c>
      <c r="AC8742">
        <v>0.122775156056933</v>
      </c>
      <c r="AD8742">
        <v>0.68253123924728298</v>
      </c>
      <c r="AE8742">
        <v>-3.1373351367000999</v>
      </c>
      <c r="AF8742">
        <v>0.77173648502780101</v>
      </c>
      <c r="AG8742">
        <v>0.88417364479730298</v>
      </c>
      <c r="AH8742">
        <v>2.2092387515569101</v>
      </c>
      <c r="AI8742">
        <v>0.81350599864527495</v>
      </c>
      <c r="AJ8742">
        <v>0.94390293416205995</v>
      </c>
      <c r="AK8742">
        <v>-1.2685799531903801</v>
      </c>
    </row>
    <row r="8743" spans="1:37" x14ac:dyDescent="0.2">
      <c r="A8743" t="s">
        <v>28519</v>
      </c>
      <c r="B8743">
        <v>66068659</v>
      </c>
      <c r="C8743">
        <v>66068958</v>
      </c>
      <c r="D8743">
        <v>300</v>
      </c>
      <c r="E8743" t="s">
        <v>29006</v>
      </c>
      <c r="F8743">
        <v>2</v>
      </c>
      <c r="G8743" t="s">
        <v>29007</v>
      </c>
      <c r="H8743" t="s">
        <v>36926</v>
      </c>
      <c r="I8743">
        <v>9</v>
      </c>
      <c r="J8743">
        <v>66047087</v>
      </c>
      <c r="K8743">
        <v>66055006</v>
      </c>
      <c r="L8743">
        <v>7920</v>
      </c>
      <c r="M8743">
        <v>2</v>
      </c>
      <c r="N8743">
        <v>105379252</v>
      </c>
      <c r="O8743" t="s">
        <v>29003</v>
      </c>
      <c r="P8743">
        <v>-13653</v>
      </c>
      <c r="Q8743" t="s">
        <v>29004</v>
      </c>
      <c r="R8743" t="s">
        <v>29005</v>
      </c>
      <c r="S8743" t="s">
        <v>36927</v>
      </c>
      <c r="T8743">
        <v>0.97213403838398904</v>
      </c>
      <c r="U8743">
        <v>1</v>
      </c>
      <c r="V8743">
        <v>0.77919483740169104</v>
      </c>
      <c r="W8743">
        <v>0.113079289867903</v>
      </c>
      <c r="X8743">
        <v>0.704072456322962</v>
      </c>
      <c r="Y8743">
        <v>-25.1390212257499</v>
      </c>
      <c r="Z8743">
        <v>0.96726857278496403</v>
      </c>
      <c r="AA8743">
        <v>0.99919698600769702</v>
      </c>
      <c r="AB8743">
        <v>-9.7213393461060102E-2</v>
      </c>
      <c r="AC8743">
        <v>2.4853262407310801E-2</v>
      </c>
      <c r="AD8743">
        <v>0.57684129297949804</v>
      </c>
      <c r="AE8743">
        <v>-25.1390212257499</v>
      </c>
      <c r="AF8743">
        <v>0.98343762640780896</v>
      </c>
      <c r="AG8743">
        <v>1</v>
      </c>
      <c r="AH8743">
        <v>1.56910630905459</v>
      </c>
      <c r="AI8743">
        <v>0.24456414000292601</v>
      </c>
      <c r="AJ8743">
        <v>0.78121606160956403</v>
      </c>
      <c r="AK8743">
        <v>-24.2702657912834</v>
      </c>
    </row>
    <row r="8744" spans="1:37" x14ac:dyDescent="0.2">
      <c r="A8744" t="s">
        <v>28519</v>
      </c>
      <c r="B8744">
        <v>66153729</v>
      </c>
      <c r="C8744">
        <v>66153875</v>
      </c>
      <c r="D8744">
        <v>147</v>
      </c>
      <c r="E8744" t="s">
        <v>29008</v>
      </c>
      <c r="F8744">
        <v>10</v>
      </c>
      <c r="G8744" t="s">
        <v>29009</v>
      </c>
      <c r="H8744" t="s">
        <v>30987</v>
      </c>
      <c r="I8744">
        <v>9</v>
      </c>
      <c r="J8744">
        <v>66109394</v>
      </c>
      <c r="K8744">
        <v>66152966</v>
      </c>
      <c r="L8744">
        <v>43573</v>
      </c>
      <c r="M8744">
        <v>2</v>
      </c>
      <c r="N8744">
        <v>441425</v>
      </c>
      <c r="O8744" t="s">
        <v>29010</v>
      </c>
      <c r="P8744">
        <v>-763</v>
      </c>
      <c r="Q8744" t="s">
        <v>40</v>
      </c>
      <c r="R8744" t="s">
        <v>29011</v>
      </c>
      <c r="S8744" t="s">
        <v>36928</v>
      </c>
      <c r="T8744">
        <v>0.29910708687459298</v>
      </c>
      <c r="U8744">
        <v>0.603102917160658</v>
      </c>
      <c r="V8744">
        <v>-4.4298653341148198</v>
      </c>
      <c r="W8744">
        <v>0.113079289867903</v>
      </c>
      <c r="X8744">
        <v>0.704072456322962</v>
      </c>
      <c r="Y8744">
        <v>-25.0969099951743</v>
      </c>
      <c r="Z8744">
        <v>7.9061682797739105E-2</v>
      </c>
      <c r="AA8744">
        <v>0.72610664078822296</v>
      </c>
      <c r="AB8744">
        <v>-5.3933389181255604</v>
      </c>
      <c r="AC8744">
        <v>0.122775156056933</v>
      </c>
      <c r="AD8744">
        <v>0.68253123924728298</v>
      </c>
      <c r="AE8744">
        <v>-1.8653271196172101</v>
      </c>
      <c r="AF8744">
        <v>0.68997179462344205</v>
      </c>
      <c r="AG8744">
        <v>0.83846513202101103</v>
      </c>
      <c r="AH8744">
        <v>-3.5002546858652801</v>
      </c>
      <c r="AI8744">
        <v>0.17351581260912399</v>
      </c>
      <c r="AJ8744">
        <v>0.78121606160956403</v>
      </c>
      <c r="AK8744">
        <v>-24.767643140058698</v>
      </c>
    </row>
    <row r="8745" spans="1:37" x14ac:dyDescent="0.2">
      <c r="A8745" t="s">
        <v>28519</v>
      </c>
      <c r="B8745">
        <v>66153875</v>
      </c>
      <c r="C8745">
        <v>66154021</v>
      </c>
      <c r="D8745">
        <v>147</v>
      </c>
      <c r="E8745" t="s">
        <v>29012</v>
      </c>
      <c r="F8745">
        <v>10</v>
      </c>
      <c r="G8745" t="s">
        <v>29013</v>
      </c>
      <c r="H8745" t="s">
        <v>30987</v>
      </c>
      <c r="I8745">
        <v>9</v>
      </c>
      <c r="J8745">
        <v>66109394</v>
      </c>
      <c r="K8745">
        <v>66152966</v>
      </c>
      <c r="L8745">
        <v>43573</v>
      </c>
      <c r="M8745">
        <v>2</v>
      </c>
      <c r="N8745">
        <v>441425</v>
      </c>
      <c r="O8745" t="s">
        <v>29010</v>
      </c>
      <c r="P8745">
        <v>-909</v>
      </c>
      <c r="Q8745" t="s">
        <v>40</v>
      </c>
      <c r="R8745" t="s">
        <v>29011</v>
      </c>
      <c r="S8745" t="s">
        <v>36928</v>
      </c>
      <c r="T8745">
        <v>0.323300140219206</v>
      </c>
      <c r="U8745">
        <v>0.603102917160658</v>
      </c>
      <c r="V8745">
        <v>-4.1627045515996599</v>
      </c>
      <c r="W8745">
        <v>0.113079289867903</v>
      </c>
      <c r="X8745">
        <v>0.704072456322962</v>
      </c>
      <c r="Y8745">
        <v>-25.331937126990301</v>
      </c>
      <c r="Z8745">
        <v>8.5374905317322697E-2</v>
      </c>
      <c r="AA8745">
        <v>0.72610664078822296</v>
      </c>
      <c r="AB8745">
        <v>-5.1261781356103997</v>
      </c>
      <c r="AC8745">
        <v>0.10683406973163299</v>
      </c>
      <c r="AD8745">
        <v>0.68253123924728298</v>
      </c>
      <c r="AE8745">
        <v>-5.5597844052951002</v>
      </c>
      <c r="AF8745">
        <v>0.71688106396828499</v>
      </c>
      <c r="AG8745">
        <v>0.85584456000972498</v>
      </c>
      <c r="AH8745">
        <v>-3.2330939082039398</v>
      </c>
      <c r="AI8745">
        <v>0.17351581260912399</v>
      </c>
      <c r="AJ8745">
        <v>0.78121606160956403</v>
      </c>
      <c r="AK8745">
        <v>-24.512849017568499</v>
      </c>
    </row>
    <row r="8746" spans="1:37" x14ac:dyDescent="0.2">
      <c r="A8746" t="s">
        <v>28519</v>
      </c>
      <c r="B8746">
        <v>66154058</v>
      </c>
      <c r="C8746">
        <v>66154215</v>
      </c>
      <c r="D8746">
        <v>158</v>
      </c>
      <c r="E8746" t="s">
        <v>29014</v>
      </c>
      <c r="F8746">
        <v>10</v>
      </c>
      <c r="G8746" t="s">
        <v>29015</v>
      </c>
      <c r="H8746" t="s">
        <v>30999</v>
      </c>
      <c r="I8746">
        <v>9</v>
      </c>
      <c r="J8746">
        <v>66109394</v>
      </c>
      <c r="K8746">
        <v>66152966</v>
      </c>
      <c r="L8746">
        <v>43573</v>
      </c>
      <c r="M8746">
        <v>2</v>
      </c>
      <c r="N8746">
        <v>441425</v>
      </c>
      <c r="O8746" t="s">
        <v>29010</v>
      </c>
      <c r="P8746">
        <v>-1092</v>
      </c>
      <c r="Q8746" t="s">
        <v>40</v>
      </c>
      <c r="R8746" t="s">
        <v>29011</v>
      </c>
      <c r="S8746" t="s">
        <v>36928</v>
      </c>
      <c r="T8746">
        <v>0.17308923567461099</v>
      </c>
      <c r="U8746">
        <v>0.603102917160658</v>
      </c>
      <c r="V8746">
        <v>-25.385746210418802</v>
      </c>
      <c r="W8746">
        <v>0.20525741147413201</v>
      </c>
      <c r="X8746">
        <v>0.704072456322962</v>
      </c>
      <c r="Y8746">
        <v>-25.2545016802747</v>
      </c>
      <c r="Z8746">
        <v>5.50355599158565E-2</v>
      </c>
      <c r="AA8746">
        <v>0.72610664078822296</v>
      </c>
      <c r="AB8746">
        <v>-25.385746210418802</v>
      </c>
      <c r="AC8746">
        <v>7.0489011448141195E-2</v>
      </c>
      <c r="AD8746">
        <v>0.57684129297949804</v>
      </c>
      <c r="AE8746">
        <v>-25.2545016802747</v>
      </c>
      <c r="AF8746">
        <v>0.32549523997010099</v>
      </c>
      <c r="AG8746">
        <v>0.70473078222419605</v>
      </c>
      <c r="AH8746">
        <v>-24.456135568084299</v>
      </c>
      <c r="AI8746">
        <v>0.35038410267202102</v>
      </c>
      <c r="AJ8746">
        <v>0.78121606160956403</v>
      </c>
      <c r="AK8746">
        <v>-24.385746243326999</v>
      </c>
    </row>
    <row r="8747" spans="1:37" x14ac:dyDescent="0.2">
      <c r="A8747" t="s">
        <v>28519</v>
      </c>
      <c r="B8747">
        <v>67080368</v>
      </c>
      <c r="C8747">
        <v>67080431</v>
      </c>
      <c r="D8747">
        <v>64</v>
      </c>
      <c r="E8747" t="s">
        <v>29016</v>
      </c>
      <c r="F8747">
        <v>2</v>
      </c>
      <c r="G8747" t="s">
        <v>29017</v>
      </c>
      <c r="H8747" t="s">
        <v>36929</v>
      </c>
      <c r="I8747">
        <v>9</v>
      </c>
      <c r="J8747">
        <v>67059560</v>
      </c>
      <c r="K8747">
        <v>67293468</v>
      </c>
      <c r="L8747">
        <v>233909</v>
      </c>
      <c r="M8747">
        <v>1</v>
      </c>
      <c r="N8747">
        <v>643827</v>
      </c>
      <c r="O8747" t="s">
        <v>29018</v>
      </c>
      <c r="P8747">
        <v>20808</v>
      </c>
      <c r="Q8747" t="s">
        <v>40</v>
      </c>
      <c r="R8747" t="s">
        <v>29019</v>
      </c>
      <c r="S8747" t="s">
        <v>36930</v>
      </c>
      <c r="T8747">
        <v>0.97213403838398904</v>
      </c>
      <c r="U8747">
        <v>1</v>
      </c>
      <c r="V8747">
        <v>0.16692064288016001</v>
      </c>
      <c r="W8747">
        <v>0.20525741147413201</v>
      </c>
      <c r="X8747">
        <v>0.704072456322962</v>
      </c>
      <c r="Y8747">
        <v>-25.060177699345299</v>
      </c>
      <c r="Z8747">
        <v>0.66713806400786302</v>
      </c>
      <c r="AA8747">
        <v>0.84521697243271998</v>
      </c>
      <c r="AB8747">
        <v>0.98708748735043805</v>
      </c>
      <c r="AC8747">
        <v>0.63966253792798</v>
      </c>
      <c r="AD8747">
        <v>0.87989882095915395</v>
      </c>
      <c r="AE8747">
        <v>-0.102366527527137</v>
      </c>
      <c r="AF8747">
        <v>0.74414648978297804</v>
      </c>
      <c r="AG8747">
        <v>0.86906519844104402</v>
      </c>
      <c r="AH8747">
        <v>-0.75626278047581097</v>
      </c>
      <c r="AI8747">
        <v>0.17351581260912399</v>
      </c>
      <c r="AJ8747">
        <v>0.78121606160956403</v>
      </c>
      <c r="AK8747">
        <v>-25.5356861287352</v>
      </c>
    </row>
    <row r="8748" spans="1:37" x14ac:dyDescent="0.2">
      <c r="A8748" t="s">
        <v>28519</v>
      </c>
      <c r="B8748">
        <v>67858069</v>
      </c>
      <c r="C8748">
        <v>67858222</v>
      </c>
      <c r="D8748">
        <v>154</v>
      </c>
      <c r="E8748" t="s">
        <v>29020</v>
      </c>
      <c r="F8748">
        <v>10</v>
      </c>
      <c r="G8748" t="s">
        <v>29021</v>
      </c>
      <c r="H8748" t="s">
        <v>30987</v>
      </c>
      <c r="I8748">
        <v>9</v>
      </c>
      <c r="J8748">
        <v>67858931</v>
      </c>
      <c r="K8748">
        <v>67902394</v>
      </c>
      <c r="L8748">
        <v>43464</v>
      </c>
      <c r="M8748">
        <v>1</v>
      </c>
      <c r="N8748">
        <v>84210</v>
      </c>
      <c r="O8748" t="s">
        <v>29022</v>
      </c>
      <c r="P8748">
        <v>-709</v>
      </c>
      <c r="Q8748" t="s">
        <v>29023</v>
      </c>
      <c r="R8748" t="s">
        <v>29024</v>
      </c>
      <c r="S8748" t="s">
        <v>36931</v>
      </c>
      <c r="T8748">
        <v>0.35387198439864398</v>
      </c>
      <c r="U8748">
        <v>0.603102917160658</v>
      </c>
      <c r="V8748">
        <v>-23.5367509561815</v>
      </c>
      <c r="W8748">
        <v>0.38920677604595899</v>
      </c>
      <c r="X8748">
        <v>0.704072456322962</v>
      </c>
      <c r="Y8748">
        <v>-23.4055064341938</v>
      </c>
      <c r="Z8748">
        <v>0.184235113180511</v>
      </c>
      <c r="AA8748">
        <v>0.72610664078822296</v>
      </c>
      <c r="AB8748">
        <v>-23.5367509561815</v>
      </c>
      <c r="AC8748">
        <v>0.21073619169722799</v>
      </c>
      <c r="AD8748">
        <v>0.68253123924728298</v>
      </c>
      <c r="AE8748">
        <v>-23.4055064341938</v>
      </c>
      <c r="AF8748">
        <v>0.501741946288212</v>
      </c>
      <c r="AG8748">
        <v>0.80674443595273604</v>
      </c>
      <c r="AH8748">
        <v>-22.607140391333601</v>
      </c>
      <c r="AI8748">
        <v>0.52399907623471598</v>
      </c>
      <c r="AJ8748">
        <v>0.78121606160956403</v>
      </c>
      <c r="AK8748">
        <v>-22.536751074732798</v>
      </c>
    </row>
    <row r="8749" spans="1:37" x14ac:dyDescent="0.2">
      <c r="A8749" t="s">
        <v>28519</v>
      </c>
      <c r="B8749">
        <v>67858257</v>
      </c>
      <c r="C8749">
        <v>67858403</v>
      </c>
      <c r="D8749">
        <v>147</v>
      </c>
      <c r="E8749" t="s">
        <v>29025</v>
      </c>
      <c r="F8749">
        <v>11</v>
      </c>
      <c r="G8749" t="s">
        <v>29026</v>
      </c>
      <c r="H8749" t="s">
        <v>30987</v>
      </c>
      <c r="I8749">
        <v>9</v>
      </c>
      <c r="J8749">
        <v>67858931</v>
      </c>
      <c r="K8749">
        <v>67902394</v>
      </c>
      <c r="L8749">
        <v>43464</v>
      </c>
      <c r="M8749">
        <v>1</v>
      </c>
      <c r="N8749">
        <v>84210</v>
      </c>
      <c r="O8749" t="s">
        <v>29022</v>
      </c>
      <c r="P8749">
        <v>-528</v>
      </c>
      <c r="Q8749" t="s">
        <v>29023</v>
      </c>
      <c r="R8749" t="s">
        <v>29024</v>
      </c>
      <c r="S8749" t="s">
        <v>36931</v>
      </c>
      <c r="T8749">
        <v>0.35387198439864398</v>
      </c>
      <c r="U8749">
        <v>0.603102917160658</v>
      </c>
      <c r="V8749">
        <v>-23.5367509561815</v>
      </c>
      <c r="W8749">
        <v>0.38920677604595899</v>
      </c>
      <c r="X8749">
        <v>0.704072456322962</v>
      </c>
      <c r="Y8749">
        <v>-23.4055064341938</v>
      </c>
      <c r="Z8749">
        <v>0.184235113180511</v>
      </c>
      <c r="AA8749">
        <v>0.72610664078822296</v>
      </c>
      <c r="AB8749">
        <v>-23.5367509561815</v>
      </c>
      <c r="AC8749">
        <v>0.21073619169722799</v>
      </c>
      <c r="AD8749">
        <v>0.68253123924728298</v>
      </c>
      <c r="AE8749">
        <v>-23.4055064341938</v>
      </c>
      <c r="AF8749">
        <v>0.501741946288212</v>
      </c>
      <c r="AG8749">
        <v>0.80674443595273604</v>
      </c>
      <c r="AH8749">
        <v>-22.607140391333601</v>
      </c>
      <c r="AI8749">
        <v>0.52399907623471598</v>
      </c>
      <c r="AJ8749">
        <v>0.78121606160956403</v>
      </c>
      <c r="AK8749">
        <v>-22.536751074732798</v>
      </c>
    </row>
    <row r="8750" spans="1:37" x14ac:dyDescent="0.2">
      <c r="A8750" t="s">
        <v>28519</v>
      </c>
      <c r="B8750">
        <v>67858403</v>
      </c>
      <c r="C8750">
        <v>67858549</v>
      </c>
      <c r="D8750">
        <v>147</v>
      </c>
      <c r="E8750" t="s">
        <v>29027</v>
      </c>
      <c r="F8750">
        <v>10</v>
      </c>
      <c r="G8750" t="s">
        <v>29028</v>
      </c>
      <c r="H8750" t="s">
        <v>30987</v>
      </c>
      <c r="I8750">
        <v>9</v>
      </c>
      <c r="J8750">
        <v>67858931</v>
      </c>
      <c r="K8750">
        <v>67902394</v>
      </c>
      <c r="L8750">
        <v>43464</v>
      </c>
      <c r="M8750">
        <v>1</v>
      </c>
      <c r="N8750">
        <v>84210</v>
      </c>
      <c r="O8750" t="s">
        <v>29022</v>
      </c>
      <c r="P8750">
        <v>-382</v>
      </c>
      <c r="Q8750" t="s">
        <v>29023</v>
      </c>
      <c r="R8750" t="s">
        <v>29024</v>
      </c>
      <c r="S8750" t="s">
        <v>36931</v>
      </c>
      <c r="T8750">
        <v>0.97213403838398904</v>
      </c>
      <c r="U8750">
        <v>1</v>
      </c>
      <c r="V8750">
        <v>1.03142882633836</v>
      </c>
      <c r="W8750">
        <v>0.20525741147413201</v>
      </c>
      <c r="X8750">
        <v>0.704072456322962</v>
      </c>
      <c r="Y8750">
        <v>-24.479185681004399</v>
      </c>
      <c r="Z8750">
        <v>0.69013698642955401</v>
      </c>
      <c r="AA8750">
        <v>0.84521697243271998</v>
      </c>
      <c r="AB8750">
        <v>6.7954779501246898E-2</v>
      </c>
      <c r="AC8750">
        <v>7.0489011448141195E-2</v>
      </c>
      <c r="AD8750">
        <v>0.57684129297949804</v>
      </c>
      <c r="AE8750">
        <v>-24.479185681004399</v>
      </c>
      <c r="AF8750">
        <v>0.61410715005536498</v>
      </c>
      <c r="AG8750">
        <v>0.80674443595273604</v>
      </c>
      <c r="AH8750">
        <v>1.9610393482819299</v>
      </c>
      <c r="AI8750">
        <v>0.35038410267202102</v>
      </c>
      <c r="AJ8750">
        <v>0.78121606160956403</v>
      </c>
      <c r="AK8750">
        <v>-23.610430265242901</v>
      </c>
    </row>
    <row r="8751" spans="1:37" x14ac:dyDescent="0.2">
      <c r="A8751" t="s">
        <v>28519</v>
      </c>
      <c r="B8751">
        <v>68329121</v>
      </c>
      <c r="C8751">
        <v>68329275</v>
      </c>
      <c r="D8751">
        <v>155</v>
      </c>
      <c r="E8751" t="s">
        <v>29029</v>
      </c>
      <c r="F8751">
        <v>1</v>
      </c>
      <c r="G8751" t="s">
        <v>29030</v>
      </c>
      <c r="H8751" t="s">
        <v>30987</v>
      </c>
      <c r="I8751">
        <v>9</v>
      </c>
      <c r="J8751">
        <v>68328308</v>
      </c>
      <c r="K8751">
        <v>68406345</v>
      </c>
      <c r="L8751">
        <v>78038</v>
      </c>
      <c r="M8751">
        <v>1</v>
      </c>
      <c r="N8751">
        <v>5239</v>
      </c>
      <c r="O8751" t="s">
        <v>29031</v>
      </c>
      <c r="P8751">
        <v>813</v>
      </c>
      <c r="Q8751" t="s">
        <v>29032</v>
      </c>
      <c r="R8751" t="s">
        <v>29033</v>
      </c>
      <c r="S8751" t="s">
        <v>36932</v>
      </c>
      <c r="T8751" t="s">
        <v>40</v>
      </c>
      <c r="U8751" t="s">
        <v>40</v>
      </c>
      <c r="V8751">
        <v>0</v>
      </c>
      <c r="W8751">
        <v>0.38920677604595899</v>
      </c>
      <c r="X8751">
        <v>0.704072456322962</v>
      </c>
      <c r="Y8751">
        <v>-23.378909893360799</v>
      </c>
      <c r="Z8751">
        <v>0.48464167878831399</v>
      </c>
      <c r="AA8751">
        <v>0.84435025072159198</v>
      </c>
      <c r="AB8751">
        <v>22.617069722560998</v>
      </c>
      <c r="AC8751">
        <v>0.21073619169722799</v>
      </c>
      <c r="AD8751">
        <v>0.68253123924728298</v>
      </c>
      <c r="AE8751">
        <v>-23.378909893360799</v>
      </c>
      <c r="AF8751">
        <v>0.501741946288212</v>
      </c>
      <c r="AG8751">
        <v>0.80674443595273604</v>
      </c>
      <c r="AH8751">
        <v>-22.580543852286201</v>
      </c>
      <c r="AI8751">
        <v>0.52399907623471598</v>
      </c>
      <c r="AJ8751">
        <v>0.78121606160956403</v>
      </c>
      <c r="AK8751">
        <v>-22.510154535895499</v>
      </c>
    </row>
    <row r="8752" spans="1:37" x14ac:dyDescent="0.2">
      <c r="A8752" t="s">
        <v>28519</v>
      </c>
      <c r="B8752">
        <v>68329275</v>
      </c>
      <c r="C8752">
        <v>68329429</v>
      </c>
      <c r="D8752">
        <v>155</v>
      </c>
      <c r="E8752" t="s">
        <v>29034</v>
      </c>
      <c r="F8752">
        <v>2</v>
      </c>
      <c r="G8752" t="s">
        <v>29035</v>
      </c>
      <c r="H8752" t="s">
        <v>30987</v>
      </c>
      <c r="I8752">
        <v>9</v>
      </c>
      <c r="J8752">
        <v>68328308</v>
      </c>
      <c r="K8752">
        <v>68406345</v>
      </c>
      <c r="L8752">
        <v>78038</v>
      </c>
      <c r="M8752">
        <v>1</v>
      </c>
      <c r="N8752">
        <v>5239</v>
      </c>
      <c r="O8752" t="s">
        <v>29031</v>
      </c>
      <c r="P8752">
        <v>967</v>
      </c>
      <c r="Q8752" t="s">
        <v>29032</v>
      </c>
      <c r="R8752" t="s">
        <v>29033</v>
      </c>
      <c r="S8752" t="s">
        <v>36932</v>
      </c>
      <c r="T8752" t="s">
        <v>40</v>
      </c>
      <c r="U8752" t="s">
        <v>40</v>
      </c>
      <c r="V8752">
        <v>0</v>
      </c>
      <c r="W8752">
        <v>0.38920677604595899</v>
      </c>
      <c r="X8752">
        <v>0.704072456322962</v>
      </c>
      <c r="Y8752">
        <v>-23.378909893360799</v>
      </c>
      <c r="Z8752">
        <v>0.48464167878831399</v>
      </c>
      <c r="AA8752">
        <v>0.84435025072159198</v>
      </c>
      <c r="AB8752">
        <v>22.617069722560998</v>
      </c>
      <c r="AC8752">
        <v>0.21073619169722799</v>
      </c>
      <c r="AD8752">
        <v>0.68253123924728298</v>
      </c>
      <c r="AE8752">
        <v>-23.378909893360799</v>
      </c>
      <c r="AF8752">
        <v>0.501741946288212</v>
      </c>
      <c r="AG8752">
        <v>0.80674443595273604</v>
      </c>
      <c r="AH8752">
        <v>-22.580543852286201</v>
      </c>
      <c r="AI8752">
        <v>0.52399907623471598</v>
      </c>
      <c r="AJ8752">
        <v>0.78121606160956403</v>
      </c>
      <c r="AK8752">
        <v>-22.510154535895499</v>
      </c>
    </row>
    <row r="8753" spans="1:37" x14ac:dyDescent="0.2">
      <c r="A8753" t="s">
        <v>28519</v>
      </c>
      <c r="B8753">
        <v>68960925</v>
      </c>
      <c r="C8753">
        <v>68961079</v>
      </c>
      <c r="D8753">
        <v>155</v>
      </c>
      <c r="E8753" t="s">
        <v>29036</v>
      </c>
      <c r="F8753">
        <v>13</v>
      </c>
      <c r="G8753" t="s">
        <v>29037</v>
      </c>
      <c r="H8753" t="s">
        <v>36933</v>
      </c>
      <c r="I8753">
        <v>9</v>
      </c>
      <c r="J8753">
        <v>68956994</v>
      </c>
      <c r="K8753">
        <v>68975843</v>
      </c>
      <c r="L8753">
        <v>18850</v>
      </c>
      <c r="M8753">
        <v>2</v>
      </c>
      <c r="N8753">
        <v>101927069</v>
      </c>
      <c r="O8753" t="s">
        <v>29038</v>
      </c>
      <c r="P8753">
        <v>14764</v>
      </c>
      <c r="Q8753" t="s">
        <v>40</v>
      </c>
      <c r="R8753" t="s">
        <v>29039</v>
      </c>
      <c r="S8753" t="s">
        <v>36934</v>
      </c>
      <c r="T8753">
        <v>0.77331257643256401</v>
      </c>
      <c r="U8753">
        <v>0.99030313207375298</v>
      </c>
      <c r="V8753">
        <v>4.2275358231895897E-2</v>
      </c>
      <c r="W8753">
        <v>0.55641556840023199</v>
      </c>
      <c r="X8753">
        <v>0.85339986972049997</v>
      </c>
      <c r="Y8753">
        <v>-0.425114758867215</v>
      </c>
      <c r="Z8753">
        <v>0.46310830314274198</v>
      </c>
      <c r="AA8753">
        <v>0.84435025072159198</v>
      </c>
      <c r="AB8753">
        <v>0.63765506769377001</v>
      </c>
      <c r="AC8753">
        <v>0.53512472947618595</v>
      </c>
      <c r="AD8753">
        <v>0.87989882095915395</v>
      </c>
      <c r="AE8753">
        <v>-0.27997895809816498</v>
      </c>
      <c r="AF8753">
        <v>0.79657835494922502</v>
      </c>
      <c r="AG8753">
        <v>0.904663719140269</v>
      </c>
      <c r="AH8753">
        <v>-0.56845784127384702</v>
      </c>
      <c r="AI8753">
        <v>0.63555714432361998</v>
      </c>
      <c r="AJ8753">
        <v>0.81138675186727105</v>
      </c>
      <c r="AK8753">
        <v>-0.359985450417598</v>
      </c>
    </row>
    <row r="8754" spans="1:37" x14ac:dyDescent="0.2">
      <c r="A8754" t="s">
        <v>28519</v>
      </c>
      <c r="B8754">
        <v>68961079</v>
      </c>
      <c r="C8754">
        <v>68961233</v>
      </c>
      <c r="D8754">
        <v>155</v>
      </c>
      <c r="E8754" t="s">
        <v>29040</v>
      </c>
      <c r="F8754">
        <v>12</v>
      </c>
      <c r="G8754" t="s">
        <v>29041</v>
      </c>
      <c r="H8754" t="s">
        <v>36933</v>
      </c>
      <c r="I8754">
        <v>9</v>
      </c>
      <c r="J8754">
        <v>68956994</v>
      </c>
      <c r="K8754">
        <v>68975843</v>
      </c>
      <c r="L8754">
        <v>18850</v>
      </c>
      <c r="M8754">
        <v>2</v>
      </c>
      <c r="N8754">
        <v>101927069</v>
      </c>
      <c r="O8754" t="s">
        <v>29038</v>
      </c>
      <c r="P8754">
        <v>14610</v>
      </c>
      <c r="Q8754" t="s">
        <v>40</v>
      </c>
      <c r="R8754" t="s">
        <v>29039</v>
      </c>
      <c r="S8754" t="s">
        <v>36934</v>
      </c>
      <c r="T8754">
        <v>0.77331257643256401</v>
      </c>
      <c r="U8754">
        <v>0.99030313207375298</v>
      </c>
      <c r="V8754">
        <v>4.2275358231895897E-2</v>
      </c>
      <c r="W8754">
        <v>0.55641556840023199</v>
      </c>
      <c r="X8754">
        <v>0.85339986972049997</v>
      </c>
      <c r="Y8754">
        <v>-0.425114758867215</v>
      </c>
      <c r="Z8754">
        <v>0.46310830314274198</v>
      </c>
      <c r="AA8754">
        <v>0.84435025072159198</v>
      </c>
      <c r="AB8754">
        <v>0.63765506769377001</v>
      </c>
      <c r="AC8754">
        <v>0.53512472947618595</v>
      </c>
      <c r="AD8754">
        <v>0.87989882095915395</v>
      </c>
      <c r="AE8754">
        <v>-0.27997895809816498</v>
      </c>
      <c r="AF8754">
        <v>0.79657835494922502</v>
      </c>
      <c r="AG8754">
        <v>0.904663719140269</v>
      </c>
      <c r="AH8754">
        <v>-0.56845784127384702</v>
      </c>
      <c r="AI8754">
        <v>0.63555714432361998</v>
      </c>
      <c r="AJ8754">
        <v>0.81138675186727105</v>
      </c>
      <c r="AK8754">
        <v>-0.359985450417598</v>
      </c>
    </row>
    <row r="8755" spans="1:37" x14ac:dyDescent="0.2">
      <c r="A8755" t="s">
        <v>28519</v>
      </c>
      <c r="B8755">
        <v>69442205</v>
      </c>
      <c r="C8755">
        <v>69442352</v>
      </c>
      <c r="D8755">
        <v>148</v>
      </c>
      <c r="E8755" t="s">
        <v>29042</v>
      </c>
      <c r="F8755">
        <v>1</v>
      </c>
      <c r="G8755" t="s">
        <v>29043</v>
      </c>
      <c r="H8755" t="s">
        <v>36935</v>
      </c>
      <c r="I8755">
        <v>9</v>
      </c>
      <c r="J8755">
        <v>69456279</v>
      </c>
      <c r="K8755">
        <v>69467948</v>
      </c>
      <c r="L8755">
        <v>11670</v>
      </c>
      <c r="M8755">
        <v>2</v>
      </c>
      <c r="N8755">
        <v>320</v>
      </c>
      <c r="O8755" t="s">
        <v>29044</v>
      </c>
      <c r="P8755">
        <v>25596</v>
      </c>
      <c r="Q8755" t="s">
        <v>29045</v>
      </c>
      <c r="R8755" t="s">
        <v>29046</v>
      </c>
      <c r="S8755" t="s">
        <v>36936</v>
      </c>
      <c r="T8755">
        <v>0.32911398597860803</v>
      </c>
      <c r="U8755">
        <v>0.603102917160658</v>
      </c>
      <c r="V8755">
        <v>23.9452167186301</v>
      </c>
      <c r="W8755">
        <v>0.38920677604595899</v>
      </c>
      <c r="X8755">
        <v>0.704072456322962</v>
      </c>
      <c r="Y8755">
        <v>-23.7435828708584</v>
      </c>
      <c r="Z8755">
        <v>0.48464167878831399</v>
      </c>
      <c r="AA8755">
        <v>0.84435025072159198</v>
      </c>
      <c r="AB8755">
        <v>22.981742679508699</v>
      </c>
      <c r="AC8755">
        <v>0.21073619169722799</v>
      </c>
      <c r="AD8755">
        <v>0.68253123924728298</v>
      </c>
      <c r="AE8755">
        <v>-23.7435828708584</v>
      </c>
      <c r="AF8755">
        <v>0.16793847098801201</v>
      </c>
      <c r="AG8755">
        <v>0.68151250837662902</v>
      </c>
      <c r="AH8755">
        <v>23.9452167186301</v>
      </c>
      <c r="AI8755">
        <v>0.52399907623471598</v>
      </c>
      <c r="AJ8755">
        <v>0.78121606160956403</v>
      </c>
      <c r="AK8755">
        <v>-22.8748274889901</v>
      </c>
    </row>
    <row r="8756" spans="1:37" x14ac:dyDescent="0.2">
      <c r="A8756" t="s">
        <v>28519</v>
      </c>
      <c r="B8756">
        <v>69477619</v>
      </c>
      <c r="C8756">
        <v>69477762</v>
      </c>
      <c r="D8756">
        <v>144</v>
      </c>
      <c r="E8756" t="s">
        <v>29047</v>
      </c>
      <c r="F8756">
        <v>1</v>
      </c>
      <c r="G8756" t="s">
        <v>29048</v>
      </c>
      <c r="H8756" t="s">
        <v>36937</v>
      </c>
      <c r="I8756">
        <v>9</v>
      </c>
      <c r="J8756">
        <v>69456279</v>
      </c>
      <c r="K8756">
        <v>69467948</v>
      </c>
      <c r="L8756">
        <v>11670</v>
      </c>
      <c r="M8756">
        <v>2</v>
      </c>
      <c r="N8756">
        <v>320</v>
      </c>
      <c r="O8756" t="s">
        <v>29044</v>
      </c>
      <c r="P8756">
        <v>-9671</v>
      </c>
      <c r="Q8756" t="s">
        <v>29045</v>
      </c>
      <c r="R8756" t="s">
        <v>29046</v>
      </c>
      <c r="S8756" t="s">
        <v>36936</v>
      </c>
      <c r="T8756">
        <v>0.893837570458904</v>
      </c>
      <c r="U8756">
        <v>1</v>
      </c>
      <c r="V8756">
        <v>-9.2395649154449204E-4</v>
      </c>
      <c r="W8756">
        <v>0.49658716295716598</v>
      </c>
      <c r="X8756">
        <v>0.78363289935355196</v>
      </c>
      <c r="Y8756">
        <v>-0.95830126774370095</v>
      </c>
      <c r="Z8756">
        <v>0.75938309852790498</v>
      </c>
      <c r="AA8756">
        <v>0.89706013715158295</v>
      </c>
      <c r="AB8756">
        <v>-7.4638461394858899E-2</v>
      </c>
      <c r="AC8756">
        <v>0.63040301540969901</v>
      </c>
      <c r="AD8756">
        <v>0.87989882095915395</v>
      </c>
      <c r="AE8756">
        <v>-0.78668289385974499</v>
      </c>
      <c r="AF8756">
        <v>0.88034949302985899</v>
      </c>
      <c r="AG8756">
        <v>0.98334985113752704</v>
      </c>
      <c r="AH8756">
        <v>7.1315076155207296E-2</v>
      </c>
      <c r="AI8756">
        <v>0.47425534039047501</v>
      </c>
      <c r="AJ8756">
        <v>0.78121606160956403</v>
      </c>
      <c r="AK8756">
        <v>-0.705497366557292</v>
      </c>
    </row>
    <row r="8757" spans="1:37" x14ac:dyDescent="0.2">
      <c r="A8757" t="s">
        <v>28519</v>
      </c>
      <c r="B8757">
        <v>69477762</v>
      </c>
      <c r="C8757">
        <v>69477905</v>
      </c>
      <c r="D8757">
        <v>144</v>
      </c>
      <c r="E8757" t="s">
        <v>29049</v>
      </c>
      <c r="F8757">
        <v>3</v>
      </c>
      <c r="G8757" t="s">
        <v>29050</v>
      </c>
      <c r="H8757" t="s">
        <v>36937</v>
      </c>
      <c r="I8757">
        <v>9</v>
      </c>
      <c r="J8757">
        <v>69456279</v>
      </c>
      <c r="K8757">
        <v>69467948</v>
      </c>
      <c r="L8757">
        <v>11670</v>
      </c>
      <c r="M8757">
        <v>2</v>
      </c>
      <c r="N8757">
        <v>320</v>
      </c>
      <c r="O8757" t="s">
        <v>29044</v>
      </c>
      <c r="P8757">
        <v>-9814</v>
      </c>
      <c r="Q8757" t="s">
        <v>29045</v>
      </c>
      <c r="R8757" t="s">
        <v>29046</v>
      </c>
      <c r="S8757" t="s">
        <v>36936</v>
      </c>
      <c r="T8757">
        <v>0.893837570458904</v>
      </c>
      <c r="U8757">
        <v>1</v>
      </c>
      <c r="V8757">
        <v>-9.2395649154449204E-4</v>
      </c>
      <c r="W8757">
        <v>0.49658716295716598</v>
      </c>
      <c r="X8757">
        <v>0.78363289935355196</v>
      </c>
      <c r="Y8757">
        <v>-0.95830126774370095</v>
      </c>
      <c r="Z8757">
        <v>0.75938309852790498</v>
      </c>
      <c r="AA8757">
        <v>0.89706013715158295</v>
      </c>
      <c r="AB8757">
        <v>-7.4638461394858899E-2</v>
      </c>
      <c r="AC8757">
        <v>0.63040301540969901</v>
      </c>
      <c r="AD8757">
        <v>0.87989882095915395</v>
      </c>
      <c r="AE8757">
        <v>-0.78668289385974499</v>
      </c>
      <c r="AF8757">
        <v>0.88034949302985899</v>
      </c>
      <c r="AG8757">
        <v>0.98334985113752704</v>
      </c>
      <c r="AH8757">
        <v>7.1315076155207296E-2</v>
      </c>
      <c r="AI8757">
        <v>0.47425534039047501</v>
      </c>
      <c r="AJ8757">
        <v>0.78121606160956403</v>
      </c>
      <c r="AK8757">
        <v>-0.705497366557292</v>
      </c>
    </row>
    <row r="8758" spans="1:37" x14ac:dyDescent="0.2">
      <c r="A8758" t="s">
        <v>28519</v>
      </c>
      <c r="B8758">
        <v>69506641</v>
      </c>
      <c r="C8758">
        <v>69506817</v>
      </c>
      <c r="D8758">
        <v>177</v>
      </c>
      <c r="E8758" t="s">
        <v>29051</v>
      </c>
      <c r="F8758">
        <v>3</v>
      </c>
      <c r="G8758" t="s">
        <v>29052</v>
      </c>
      <c r="H8758" t="s">
        <v>36938</v>
      </c>
      <c r="I8758">
        <v>9</v>
      </c>
      <c r="J8758">
        <v>69427532</v>
      </c>
      <c r="K8758">
        <v>69495534</v>
      </c>
      <c r="L8758">
        <v>68003</v>
      </c>
      <c r="M8758">
        <v>2</v>
      </c>
      <c r="N8758">
        <v>320</v>
      </c>
      <c r="O8758" t="s">
        <v>29053</v>
      </c>
      <c r="P8758">
        <v>-11107</v>
      </c>
      <c r="Q8758" t="s">
        <v>29045</v>
      </c>
      <c r="R8758" t="s">
        <v>29046</v>
      </c>
      <c r="S8758" t="s">
        <v>36936</v>
      </c>
      <c r="T8758">
        <v>0.81700515801777296</v>
      </c>
      <c r="U8758">
        <v>1</v>
      </c>
      <c r="V8758">
        <v>1.12936698074805</v>
      </c>
      <c r="W8758">
        <v>0.84478202091412002</v>
      </c>
      <c r="X8758">
        <v>0.95159051474143896</v>
      </c>
      <c r="Y8758">
        <v>-0.12417088923800999</v>
      </c>
      <c r="Z8758">
        <v>0.34784993484898802</v>
      </c>
      <c r="AA8758">
        <v>0.79924106483968504</v>
      </c>
      <c r="AB8758">
        <v>1.0945921988774301</v>
      </c>
      <c r="AC8758">
        <v>0.94550399709439303</v>
      </c>
      <c r="AD8758">
        <v>0.95851836279615199</v>
      </c>
      <c r="AE8758">
        <v>-0.44151061051157903</v>
      </c>
      <c r="AF8758">
        <v>0.67363821294864401</v>
      </c>
      <c r="AG8758">
        <v>0.83097648075118702</v>
      </c>
      <c r="AH8758">
        <v>0.53164488532235199</v>
      </c>
      <c r="AI8758">
        <v>0.69399378208240403</v>
      </c>
      <c r="AJ8758">
        <v>0.862196742697804</v>
      </c>
      <c r="AK8758">
        <v>0.199961228415202</v>
      </c>
    </row>
    <row r="8759" spans="1:37" x14ac:dyDescent="0.2">
      <c r="A8759" t="s">
        <v>28519</v>
      </c>
      <c r="B8759">
        <v>69506817</v>
      </c>
      <c r="C8759">
        <v>69506993</v>
      </c>
      <c r="D8759">
        <v>177</v>
      </c>
      <c r="E8759" t="s">
        <v>29054</v>
      </c>
      <c r="F8759">
        <v>1</v>
      </c>
      <c r="G8759" t="s">
        <v>29055</v>
      </c>
      <c r="H8759" t="s">
        <v>36938</v>
      </c>
      <c r="I8759">
        <v>9</v>
      </c>
      <c r="J8759">
        <v>69427532</v>
      </c>
      <c r="K8759">
        <v>69495534</v>
      </c>
      <c r="L8759">
        <v>68003</v>
      </c>
      <c r="M8759">
        <v>2</v>
      </c>
      <c r="N8759">
        <v>320</v>
      </c>
      <c r="O8759" t="s">
        <v>29053</v>
      </c>
      <c r="P8759">
        <v>-11283</v>
      </c>
      <c r="Q8759" t="s">
        <v>29045</v>
      </c>
      <c r="R8759" t="s">
        <v>29046</v>
      </c>
      <c r="S8759" t="s">
        <v>36936</v>
      </c>
      <c r="T8759">
        <v>0.81700515801777296</v>
      </c>
      <c r="U8759">
        <v>1</v>
      </c>
      <c r="V8759">
        <v>1.12936698074805</v>
      </c>
      <c r="W8759">
        <v>0.86842423380997003</v>
      </c>
      <c r="X8759">
        <v>0.95159051474143896</v>
      </c>
      <c r="Y8759">
        <v>-7.0512805098866593E-2</v>
      </c>
      <c r="Z8759">
        <v>0.35702156868269702</v>
      </c>
      <c r="AA8759">
        <v>0.81524192977458898</v>
      </c>
      <c r="AB8759">
        <v>1.0645266986925499</v>
      </c>
      <c r="AC8759">
        <v>0.93190980414328495</v>
      </c>
      <c r="AD8759">
        <v>0.94628766631465999</v>
      </c>
      <c r="AE8759">
        <v>-0.387852526372435</v>
      </c>
      <c r="AF8759">
        <v>0.67363821294864401</v>
      </c>
      <c r="AG8759">
        <v>0.83097648075118702</v>
      </c>
      <c r="AH8759">
        <v>0.57317511487617401</v>
      </c>
      <c r="AI8759">
        <v>0.70724601668357101</v>
      </c>
      <c r="AJ8759">
        <v>0.87428307377428305</v>
      </c>
      <c r="AK8759">
        <v>0.23653153790251399</v>
      </c>
    </row>
    <row r="8760" spans="1:37" x14ac:dyDescent="0.2">
      <c r="A8760" t="s">
        <v>28519</v>
      </c>
      <c r="B8760">
        <v>70204142</v>
      </c>
      <c r="C8760">
        <v>70204318</v>
      </c>
      <c r="D8760">
        <v>177</v>
      </c>
      <c r="E8760" t="s">
        <v>29056</v>
      </c>
      <c r="F8760">
        <v>1</v>
      </c>
      <c r="G8760" t="s">
        <v>29057</v>
      </c>
      <c r="H8760" t="s">
        <v>36939</v>
      </c>
      <c r="I8760">
        <v>9</v>
      </c>
      <c r="J8760">
        <v>70194058</v>
      </c>
      <c r="K8760">
        <v>70229311</v>
      </c>
      <c r="L8760">
        <v>35254</v>
      </c>
      <c r="M8760">
        <v>2</v>
      </c>
      <c r="N8760">
        <v>100507299</v>
      </c>
      <c r="O8760" t="s">
        <v>29058</v>
      </c>
      <c r="P8760">
        <v>24993</v>
      </c>
      <c r="Q8760" t="s">
        <v>40</v>
      </c>
      <c r="R8760" t="s">
        <v>29059</v>
      </c>
      <c r="S8760" t="s">
        <v>36940</v>
      </c>
      <c r="T8760">
        <v>0.60318812523568999</v>
      </c>
      <c r="U8760">
        <v>0.82125442047224695</v>
      </c>
      <c r="V8760">
        <v>-0.72247553088229599</v>
      </c>
      <c r="W8760">
        <v>0.73420570613580904</v>
      </c>
      <c r="X8760">
        <v>0.95159051474143896</v>
      </c>
      <c r="Y8760">
        <v>0.181524267520002</v>
      </c>
      <c r="Z8760">
        <v>0.55428001561304696</v>
      </c>
      <c r="AA8760">
        <v>0.84521697243271998</v>
      </c>
      <c r="AB8760">
        <v>-0.29467511218433101</v>
      </c>
      <c r="AC8760">
        <v>0.63966253792798</v>
      </c>
      <c r="AD8760">
        <v>0.87989882095915395</v>
      </c>
      <c r="AE8760">
        <v>-0.12595588290264301</v>
      </c>
      <c r="AF8760">
        <v>0.71688106396828499</v>
      </c>
      <c r="AG8760">
        <v>0.85584456000972498</v>
      </c>
      <c r="AH8760">
        <v>-0.74657701538211896</v>
      </c>
      <c r="AI8760">
        <v>0.84178376985732795</v>
      </c>
      <c r="AJ8760">
        <v>0.95896800690842199</v>
      </c>
      <c r="AK8760">
        <v>0.392917074549819</v>
      </c>
    </row>
    <row r="8761" spans="1:37" x14ac:dyDescent="0.2">
      <c r="A8761" t="s">
        <v>28519</v>
      </c>
      <c r="B8761">
        <v>70204318</v>
      </c>
      <c r="C8761">
        <v>70204494</v>
      </c>
      <c r="D8761">
        <v>177</v>
      </c>
      <c r="E8761" t="s">
        <v>29060</v>
      </c>
      <c r="F8761">
        <v>2</v>
      </c>
      <c r="G8761" t="s">
        <v>29061</v>
      </c>
      <c r="H8761" t="s">
        <v>36939</v>
      </c>
      <c r="I8761">
        <v>9</v>
      </c>
      <c r="J8761">
        <v>70194058</v>
      </c>
      <c r="K8761">
        <v>70229311</v>
      </c>
      <c r="L8761">
        <v>35254</v>
      </c>
      <c r="M8761">
        <v>2</v>
      </c>
      <c r="N8761">
        <v>100507299</v>
      </c>
      <c r="O8761" t="s">
        <v>29058</v>
      </c>
      <c r="P8761">
        <v>24817</v>
      </c>
      <c r="Q8761" t="s">
        <v>40</v>
      </c>
      <c r="R8761" t="s">
        <v>29059</v>
      </c>
      <c r="S8761" t="s">
        <v>36940</v>
      </c>
      <c r="T8761">
        <v>0.60318812523568999</v>
      </c>
      <c r="U8761">
        <v>0.82125442047224695</v>
      </c>
      <c r="V8761">
        <v>-0.88816197800438401</v>
      </c>
      <c r="W8761">
        <v>0.69201225521665499</v>
      </c>
      <c r="X8761">
        <v>0.95159051474143896</v>
      </c>
      <c r="Y8761">
        <v>-0.15408716595045599</v>
      </c>
      <c r="Z8761">
        <v>0.53052895265546796</v>
      </c>
      <c r="AA8761">
        <v>0.84521697243271998</v>
      </c>
      <c r="AB8761">
        <v>-0.56312493684365506</v>
      </c>
      <c r="AC8761">
        <v>0.615069744472027</v>
      </c>
      <c r="AD8761">
        <v>0.87989882095915395</v>
      </c>
      <c r="AE8761">
        <v>-0.39440570598663099</v>
      </c>
      <c r="AF8761">
        <v>0.71688106396828499</v>
      </c>
      <c r="AG8761">
        <v>0.85584456000972498</v>
      </c>
      <c r="AH8761">
        <v>-0.75963133274866801</v>
      </c>
      <c r="AI8761">
        <v>0.81350599864527495</v>
      </c>
      <c r="AJ8761">
        <v>0.94390293416205995</v>
      </c>
      <c r="AK8761">
        <v>0.11575683947497301</v>
      </c>
    </row>
    <row r="8762" spans="1:37" x14ac:dyDescent="0.2">
      <c r="A8762" t="s">
        <v>28519</v>
      </c>
      <c r="B8762">
        <v>70418970</v>
      </c>
      <c r="C8762">
        <v>70419121</v>
      </c>
      <c r="D8762">
        <v>152</v>
      </c>
      <c r="E8762" t="s">
        <v>29062</v>
      </c>
      <c r="F8762">
        <v>22</v>
      </c>
      <c r="G8762" t="s">
        <v>29063</v>
      </c>
      <c r="H8762" t="s">
        <v>31000</v>
      </c>
      <c r="I8762">
        <v>9</v>
      </c>
      <c r="J8762">
        <v>70384604</v>
      </c>
      <c r="K8762">
        <v>70414657</v>
      </c>
      <c r="L8762">
        <v>30054</v>
      </c>
      <c r="M8762">
        <v>2</v>
      </c>
      <c r="N8762">
        <v>687</v>
      </c>
      <c r="O8762" t="s">
        <v>29064</v>
      </c>
      <c r="P8762">
        <v>-4313</v>
      </c>
      <c r="Q8762" t="s">
        <v>29065</v>
      </c>
      <c r="R8762" t="s">
        <v>29066</v>
      </c>
      <c r="S8762" t="s">
        <v>36941</v>
      </c>
      <c r="T8762">
        <v>0.32911398597860803</v>
      </c>
      <c r="U8762">
        <v>0.603102917160658</v>
      </c>
      <c r="V8762">
        <v>22.0006238448365</v>
      </c>
      <c r="W8762">
        <v>0.29261482077562401</v>
      </c>
      <c r="X8762">
        <v>0.704072456322962</v>
      </c>
      <c r="Y8762">
        <v>20.8013421730837</v>
      </c>
      <c r="Z8762">
        <v>0.203350924423461</v>
      </c>
      <c r="AA8762">
        <v>0.72610664078822296</v>
      </c>
      <c r="AB8762">
        <v>22.226433651468501</v>
      </c>
      <c r="AC8762">
        <v>0.17695932866387601</v>
      </c>
      <c r="AD8762">
        <v>0.68253123924728298</v>
      </c>
      <c r="AE8762">
        <v>22.2639083493487</v>
      </c>
      <c r="AF8762">
        <v>0.98343762640780896</v>
      </c>
      <c r="AG8762">
        <v>1</v>
      </c>
      <c r="AH8762">
        <v>0.64341043629035499</v>
      </c>
      <c r="AI8762">
        <v>0.98342151819761803</v>
      </c>
      <c r="AJ8762">
        <v>0.98789258377071898</v>
      </c>
      <c r="AK8762">
        <v>-1.0293655059967901</v>
      </c>
    </row>
    <row r="8763" spans="1:37" x14ac:dyDescent="0.2">
      <c r="A8763" t="s">
        <v>28519</v>
      </c>
      <c r="B8763">
        <v>70419133</v>
      </c>
      <c r="C8763">
        <v>70419432</v>
      </c>
      <c r="D8763">
        <v>300</v>
      </c>
      <c r="E8763" t="s">
        <v>29067</v>
      </c>
      <c r="F8763">
        <v>22</v>
      </c>
      <c r="G8763" t="s">
        <v>29068</v>
      </c>
      <c r="H8763" t="s">
        <v>31000</v>
      </c>
      <c r="I8763">
        <v>9</v>
      </c>
      <c r="J8763">
        <v>70384604</v>
      </c>
      <c r="K8763">
        <v>70414657</v>
      </c>
      <c r="L8763">
        <v>30054</v>
      </c>
      <c r="M8763">
        <v>2</v>
      </c>
      <c r="N8763">
        <v>687</v>
      </c>
      <c r="O8763" t="s">
        <v>29064</v>
      </c>
      <c r="P8763">
        <v>-4476</v>
      </c>
      <c r="Q8763" t="s">
        <v>29065</v>
      </c>
      <c r="R8763" t="s">
        <v>29066</v>
      </c>
      <c r="S8763" t="s">
        <v>36941</v>
      </c>
      <c r="T8763">
        <v>0.583211159830616</v>
      </c>
      <c r="U8763">
        <v>0.81360520874211995</v>
      </c>
      <c r="V8763">
        <v>-1.2387464587300601</v>
      </c>
      <c r="W8763">
        <v>0.49709177864118298</v>
      </c>
      <c r="X8763">
        <v>0.78363289935355196</v>
      </c>
      <c r="Y8763">
        <v>-1.49564864980985</v>
      </c>
      <c r="Z8763">
        <v>0.51787522577244804</v>
      </c>
      <c r="AA8763">
        <v>0.84521697243271998</v>
      </c>
      <c r="AB8763">
        <v>-1.5254097525635</v>
      </c>
      <c r="AC8763">
        <v>0.44346611787992302</v>
      </c>
      <c r="AD8763">
        <v>0.82872126865393902</v>
      </c>
      <c r="AE8763">
        <v>-1.3566905253808901</v>
      </c>
      <c r="AF8763">
        <v>0.73123338343369804</v>
      </c>
      <c r="AG8763">
        <v>0.86437216336234302</v>
      </c>
      <c r="AH8763">
        <v>-0.62130529955462999</v>
      </c>
      <c r="AI8763">
        <v>0.69444917998461897</v>
      </c>
      <c r="AJ8763">
        <v>0.862196742697804</v>
      </c>
      <c r="AK8763">
        <v>-1.0621887507711001</v>
      </c>
    </row>
    <row r="8764" spans="1:37" x14ac:dyDescent="0.2">
      <c r="A8764" t="s">
        <v>28519</v>
      </c>
      <c r="B8764">
        <v>70419512</v>
      </c>
      <c r="C8764">
        <v>70419664</v>
      </c>
      <c r="D8764">
        <v>153</v>
      </c>
      <c r="E8764" t="s">
        <v>29069</v>
      </c>
      <c r="F8764">
        <v>6</v>
      </c>
      <c r="G8764" t="s">
        <v>29070</v>
      </c>
      <c r="H8764" t="s">
        <v>31000</v>
      </c>
      <c r="I8764">
        <v>9</v>
      </c>
      <c r="J8764">
        <v>70384604</v>
      </c>
      <c r="K8764">
        <v>70414657</v>
      </c>
      <c r="L8764">
        <v>30054</v>
      </c>
      <c r="M8764">
        <v>2</v>
      </c>
      <c r="N8764">
        <v>687</v>
      </c>
      <c r="O8764" t="s">
        <v>29064</v>
      </c>
      <c r="P8764">
        <v>-4855</v>
      </c>
      <c r="Q8764" t="s">
        <v>29065</v>
      </c>
      <c r="R8764" t="s">
        <v>29066</v>
      </c>
      <c r="S8764" t="s">
        <v>36941</v>
      </c>
      <c r="T8764">
        <v>1</v>
      </c>
      <c r="U8764">
        <v>1</v>
      </c>
      <c r="V8764">
        <v>-2.147929192116</v>
      </c>
      <c r="W8764">
        <v>0.94541066367716797</v>
      </c>
      <c r="X8764">
        <v>0.95159051474143896</v>
      </c>
      <c r="Y8764">
        <v>-1.9426840989740199</v>
      </c>
      <c r="Z8764">
        <v>0.65379035313853895</v>
      </c>
      <c r="AA8764">
        <v>0.84521697243271998</v>
      </c>
      <c r="AB8764">
        <v>-3.1114030293195101</v>
      </c>
      <c r="AC8764">
        <v>0.71753805159658501</v>
      </c>
      <c r="AD8764">
        <v>0.87989882095915395</v>
      </c>
      <c r="AE8764">
        <v>-2.9426838122026502</v>
      </c>
      <c r="AF8764">
        <v>0.64997455747578503</v>
      </c>
      <c r="AG8764">
        <v>0.80674443595273604</v>
      </c>
      <c r="AH8764">
        <v>-1.21831858163218</v>
      </c>
      <c r="AI8764">
        <v>0.59609816080359102</v>
      </c>
      <c r="AJ8764">
        <v>0.78121606160956403</v>
      </c>
      <c r="AK8764">
        <v>-1.07392869387706</v>
      </c>
    </row>
    <row r="8765" spans="1:37" x14ac:dyDescent="0.2">
      <c r="A8765" t="s">
        <v>28519</v>
      </c>
      <c r="B8765">
        <v>70717913</v>
      </c>
      <c r="C8765">
        <v>70718066</v>
      </c>
      <c r="D8765">
        <v>154</v>
      </c>
      <c r="E8765" t="s">
        <v>29071</v>
      </c>
      <c r="F8765">
        <v>2</v>
      </c>
      <c r="G8765" t="s">
        <v>29072</v>
      </c>
      <c r="H8765" t="s">
        <v>36942</v>
      </c>
      <c r="I8765">
        <v>9</v>
      </c>
      <c r="J8765">
        <v>70809975</v>
      </c>
      <c r="K8765">
        <v>70810084</v>
      </c>
      <c r="L8765">
        <v>110</v>
      </c>
      <c r="M8765">
        <v>2</v>
      </c>
      <c r="N8765">
        <v>406987</v>
      </c>
      <c r="O8765" t="s">
        <v>29073</v>
      </c>
      <c r="P8765">
        <v>92018</v>
      </c>
      <c r="Q8765" t="s">
        <v>29074</v>
      </c>
      <c r="R8765" t="s">
        <v>29075</v>
      </c>
      <c r="S8765" t="s">
        <v>36943</v>
      </c>
      <c r="T8765">
        <v>0.97213403838398904</v>
      </c>
      <c r="U8765">
        <v>1</v>
      </c>
      <c r="V8765">
        <v>8.9800995113672594E-2</v>
      </c>
      <c r="W8765">
        <v>0.29261482077562401</v>
      </c>
      <c r="X8765">
        <v>0.704072456322962</v>
      </c>
      <c r="Y8765">
        <v>23.5506324645708</v>
      </c>
      <c r="Z8765">
        <v>0.69013698642955401</v>
      </c>
      <c r="AA8765">
        <v>0.84521697243271998</v>
      </c>
      <c r="AB8765">
        <v>-0.87367301144509202</v>
      </c>
      <c r="AC8765">
        <v>0.27780950890804001</v>
      </c>
      <c r="AD8765">
        <v>0.68253123924728298</v>
      </c>
      <c r="AE8765">
        <v>23.540959275904498</v>
      </c>
      <c r="AF8765">
        <v>0.61410715005536498</v>
      </c>
      <c r="AG8765">
        <v>0.80674443595273604</v>
      </c>
      <c r="AH8765">
        <v>1.0194115482156301</v>
      </c>
      <c r="AI8765">
        <v>0.56157887380500204</v>
      </c>
      <c r="AJ8765">
        <v>0.78121606160956403</v>
      </c>
      <c r="AK8765">
        <v>1.1638014388439899</v>
      </c>
    </row>
    <row r="8766" spans="1:37" x14ac:dyDescent="0.2">
      <c r="A8766" t="s">
        <v>28519</v>
      </c>
      <c r="B8766">
        <v>70718126</v>
      </c>
      <c r="C8766">
        <v>70718278</v>
      </c>
      <c r="D8766">
        <v>153</v>
      </c>
      <c r="E8766" t="s">
        <v>29076</v>
      </c>
      <c r="F8766">
        <v>2</v>
      </c>
      <c r="G8766" t="s">
        <v>29077</v>
      </c>
      <c r="H8766" t="s">
        <v>36942</v>
      </c>
      <c r="I8766">
        <v>9</v>
      </c>
      <c r="J8766">
        <v>70809975</v>
      </c>
      <c r="K8766">
        <v>70810084</v>
      </c>
      <c r="L8766">
        <v>110</v>
      </c>
      <c r="M8766">
        <v>2</v>
      </c>
      <c r="N8766">
        <v>406987</v>
      </c>
      <c r="O8766" t="s">
        <v>29073</v>
      </c>
      <c r="P8766">
        <v>91806</v>
      </c>
      <c r="Q8766" t="s">
        <v>29074</v>
      </c>
      <c r="R8766" t="s">
        <v>29075</v>
      </c>
      <c r="S8766" t="s">
        <v>36943</v>
      </c>
      <c r="T8766">
        <v>1</v>
      </c>
      <c r="U8766">
        <v>1</v>
      </c>
      <c r="V8766">
        <v>-0.32523646296653103</v>
      </c>
      <c r="W8766">
        <v>0.29261482077562401</v>
      </c>
      <c r="X8766">
        <v>0.704072456322962</v>
      </c>
      <c r="Y8766">
        <v>23.135595004430701</v>
      </c>
      <c r="Z8766">
        <v>0.65379035313853895</v>
      </c>
      <c r="AA8766">
        <v>0.84521697243271998</v>
      </c>
      <c r="AB8766">
        <v>-1.2887104303865899</v>
      </c>
      <c r="AC8766">
        <v>0.27780950890804001</v>
      </c>
      <c r="AD8766">
        <v>0.68253123924728298</v>
      </c>
      <c r="AE8766">
        <v>23.3469270209707</v>
      </c>
      <c r="AF8766">
        <v>0.64997455747578503</v>
      </c>
      <c r="AG8766">
        <v>0.80674443595273604</v>
      </c>
      <c r="AH8766">
        <v>0.60437409013542298</v>
      </c>
      <c r="AI8766">
        <v>0.59609816080359102</v>
      </c>
      <c r="AJ8766">
        <v>0.78121606160956403</v>
      </c>
      <c r="AK8766">
        <v>0.74876397870385403</v>
      </c>
    </row>
    <row r="8767" spans="1:37" x14ac:dyDescent="0.2">
      <c r="A8767" t="s">
        <v>28519</v>
      </c>
      <c r="B8767">
        <v>70735905</v>
      </c>
      <c r="C8767">
        <v>70736058</v>
      </c>
      <c r="D8767">
        <v>154</v>
      </c>
      <c r="E8767" t="s">
        <v>29078</v>
      </c>
      <c r="F8767">
        <v>2</v>
      </c>
      <c r="G8767" t="s">
        <v>29079</v>
      </c>
      <c r="H8767" t="s">
        <v>36942</v>
      </c>
      <c r="I8767">
        <v>9</v>
      </c>
      <c r="J8767">
        <v>70809975</v>
      </c>
      <c r="K8767">
        <v>70810084</v>
      </c>
      <c r="L8767">
        <v>110</v>
      </c>
      <c r="M8767">
        <v>2</v>
      </c>
      <c r="N8767">
        <v>406987</v>
      </c>
      <c r="O8767" t="s">
        <v>29073</v>
      </c>
      <c r="P8767">
        <v>74026</v>
      </c>
      <c r="Q8767" t="s">
        <v>29074</v>
      </c>
      <c r="R8767" t="s">
        <v>29075</v>
      </c>
      <c r="S8767" t="s">
        <v>36943</v>
      </c>
      <c r="T8767">
        <v>0.97213403838398904</v>
      </c>
      <c r="U8767">
        <v>1</v>
      </c>
      <c r="V8767">
        <v>8.9800995113672594E-2</v>
      </c>
      <c r="W8767">
        <v>0.29261482077562401</v>
      </c>
      <c r="X8767">
        <v>0.704072456322962</v>
      </c>
      <c r="Y8767">
        <v>23.5506324645708</v>
      </c>
      <c r="Z8767">
        <v>0.69013698642955401</v>
      </c>
      <c r="AA8767">
        <v>0.84521697243271998</v>
      </c>
      <c r="AB8767">
        <v>-0.87367301144509202</v>
      </c>
      <c r="AC8767">
        <v>0.27780950890804001</v>
      </c>
      <c r="AD8767">
        <v>0.68253123924728298</v>
      </c>
      <c r="AE8767">
        <v>23.540959275904498</v>
      </c>
      <c r="AF8767">
        <v>0.61410715005536498</v>
      </c>
      <c r="AG8767">
        <v>0.80674443595273604</v>
      </c>
      <c r="AH8767">
        <v>1.0194115482156301</v>
      </c>
      <c r="AI8767">
        <v>0.56157887380500204</v>
      </c>
      <c r="AJ8767">
        <v>0.78121606160956403</v>
      </c>
      <c r="AK8767">
        <v>1.1638014388439899</v>
      </c>
    </row>
    <row r="8768" spans="1:37" x14ac:dyDescent="0.2">
      <c r="A8768" t="s">
        <v>28519</v>
      </c>
      <c r="B8768">
        <v>70736119</v>
      </c>
      <c r="C8768">
        <v>70736271</v>
      </c>
      <c r="D8768">
        <v>153</v>
      </c>
      <c r="E8768" t="s">
        <v>29080</v>
      </c>
      <c r="F8768">
        <v>2</v>
      </c>
      <c r="G8768" t="s">
        <v>29077</v>
      </c>
      <c r="H8768" t="s">
        <v>36942</v>
      </c>
      <c r="I8768">
        <v>9</v>
      </c>
      <c r="J8768">
        <v>70809975</v>
      </c>
      <c r="K8768">
        <v>70810084</v>
      </c>
      <c r="L8768">
        <v>110</v>
      </c>
      <c r="M8768">
        <v>2</v>
      </c>
      <c r="N8768">
        <v>406987</v>
      </c>
      <c r="O8768" t="s">
        <v>29073</v>
      </c>
      <c r="P8768">
        <v>73813</v>
      </c>
      <c r="Q8768" t="s">
        <v>29074</v>
      </c>
      <c r="R8768" t="s">
        <v>29075</v>
      </c>
      <c r="S8768" t="s">
        <v>36943</v>
      </c>
      <c r="T8768">
        <v>0.97213403838398904</v>
      </c>
      <c r="U8768">
        <v>1</v>
      </c>
      <c r="V8768">
        <v>0.312193390262125</v>
      </c>
      <c r="W8768">
        <v>0.29261482077562401</v>
      </c>
      <c r="X8768">
        <v>0.704072456322962</v>
      </c>
      <c r="Y8768">
        <v>23.357987403402099</v>
      </c>
      <c r="Z8768">
        <v>0.69013698642955401</v>
      </c>
      <c r="AA8768">
        <v>0.84521697243271998</v>
      </c>
      <c r="AB8768">
        <v>-0.65128059952290995</v>
      </c>
      <c r="AC8768">
        <v>0.27780950890804001</v>
      </c>
      <c r="AD8768">
        <v>0.68253123924728298</v>
      </c>
      <c r="AE8768">
        <v>23.242145419762601</v>
      </c>
      <c r="AF8768">
        <v>0.61410715005536498</v>
      </c>
      <c r="AG8768">
        <v>0.80674443595273604</v>
      </c>
      <c r="AH8768">
        <v>1.2418039036952</v>
      </c>
      <c r="AI8768">
        <v>0.56157887380500204</v>
      </c>
      <c r="AJ8768">
        <v>0.78121606160956403</v>
      </c>
      <c r="AK8768">
        <v>1.38619378926507</v>
      </c>
    </row>
    <row r="8769" spans="1:37" x14ac:dyDescent="0.2">
      <c r="A8769" t="s">
        <v>28519</v>
      </c>
      <c r="B8769">
        <v>71963648</v>
      </c>
      <c r="C8769">
        <v>71963801</v>
      </c>
      <c r="D8769">
        <v>154</v>
      </c>
      <c r="E8769" t="s">
        <v>29081</v>
      </c>
      <c r="F8769">
        <v>8</v>
      </c>
      <c r="G8769" t="s">
        <v>29082</v>
      </c>
      <c r="H8769" t="s">
        <v>36944</v>
      </c>
      <c r="I8769">
        <v>9</v>
      </c>
      <c r="J8769">
        <v>71911802</v>
      </c>
      <c r="K8769">
        <v>71972843</v>
      </c>
      <c r="L8769">
        <v>61042</v>
      </c>
      <c r="M8769">
        <v>1</v>
      </c>
      <c r="N8769">
        <v>138241</v>
      </c>
      <c r="O8769" t="s">
        <v>29083</v>
      </c>
      <c r="P8769">
        <v>51846</v>
      </c>
      <c r="Q8769" t="s">
        <v>29084</v>
      </c>
      <c r="R8769" t="s">
        <v>29085</v>
      </c>
      <c r="S8769" t="s">
        <v>36945</v>
      </c>
      <c r="T8769">
        <v>0.54421053469192604</v>
      </c>
      <c r="U8769">
        <v>0.80321479550967601</v>
      </c>
      <c r="V8769">
        <v>0.74367043157810098</v>
      </c>
      <c r="W8769">
        <v>0.20525741147413201</v>
      </c>
      <c r="X8769">
        <v>0.704072456322962</v>
      </c>
      <c r="Y8769">
        <v>-24.640566024920599</v>
      </c>
      <c r="Z8769">
        <v>0.96726857278496403</v>
      </c>
      <c r="AA8769">
        <v>0.99919698600769702</v>
      </c>
      <c r="AB8769">
        <v>-0.21980362155018399</v>
      </c>
      <c r="AC8769">
        <v>0.283630615332017</v>
      </c>
      <c r="AD8769">
        <v>0.68253123924728298</v>
      </c>
      <c r="AE8769">
        <v>-5.1509024834243604</v>
      </c>
      <c r="AF8769">
        <v>0.22065000948199101</v>
      </c>
      <c r="AG8769">
        <v>0.68151250837662902</v>
      </c>
      <c r="AH8769">
        <v>1.67328099070794</v>
      </c>
      <c r="AI8769">
        <v>0.24456414000292601</v>
      </c>
      <c r="AJ8769">
        <v>0.78121606160956403</v>
      </c>
      <c r="AK8769">
        <v>-23.8373867608707</v>
      </c>
    </row>
    <row r="8770" spans="1:37" x14ac:dyDescent="0.2">
      <c r="A8770" t="s">
        <v>28519</v>
      </c>
      <c r="B8770">
        <v>71963801</v>
      </c>
      <c r="C8770">
        <v>71963954</v>
      </c>
      <c r="D8770">
        <v>154</v>
      </c>
      <c r="E8770" t="s">
        <v>29086</v>
      </c>
      <c r="F8770">
        <v>7</v>
      </c>
      <c r="G8770" t="s">
        <v>29087</v>
      </c>
      <c r="H8770" t="s">
        <v>36944</v>
      </c>
      <c r="I8770">
        <v>9</v>
      </c>
      <c r="J8770">
        <v>71911802</v>
      </c>
      <c r="K8770">
        <v>71972843</v>
      </c>
      <c r="L8770">
        <v>61042</v>
      </c>
      <c r="M8770">
        <v>1</v>
      </c>
      <c r="N8770">
        <v>138241</v>
      </c>
      <c r="O8770" t="s">
        <v>29083</v>
      </c>
      <c r="P8770">
        <v>51999</v>
      </c>
      <c r="Q8770" t="s">
        <v>29084</v>
      </c>
      <c r="R8770" t="s">
        <v>29085</v>
      </c>
      <c r="S8770" t="s">
        <v>36945</v>
      </c>
      <c r="T8770">
        <v>0.54421053469192604</v>
      </c>
      <c r="U8770">
        <v>0.80321479550967601</v>
      </c>
      <c r="V8770">
        <v>0.74367043157810098</v>
      </c>
      <c r="W8770">
        <v>0.20525741147413201</v>
      </c>
      <c r="X8770">
        <v>0.704072456322962</v>
      </c>
      <c r="Y8770">
        <v>-24.640566024920599</v>
      </c>
      <c r="Z8770">
        <v>0.96726857278496403</v>
      </c>
      <c r="AA8770">
        <v>0.99919698600769702</v>
      </c>
      <c r="AB8770">
        <v>-0.21980362155018399</v>
      </c>
      <c r="AC8770">
        <v>0.283630615332017</v>
      </c>
      <c r="AD8770">
        <v>0.68253123924728298</v>
      </c>
      <c r="AE8770">
        <v>-5.1509024834243604</v>
      </c>
      <c r="AF8770">
        <v>0.22065000948199101</v>
      </c>
      <c r="AG8770">
        <v>0.68151250837662902</v>
      </c>
      <c r="AH8770">
        <v>1.67328099070794</v>
      </c>
      <c r="AI8770">
        <v>0.24456414000292601</v>
      </c>
      <c r="AJ8770">
        <v>0.78121606160956403</v>
      </c>
      <c r="AK8770">
        <v>-23.8373867608707</v>
      </c>
    </row>
    <row r="8771" spans="1:37" x14ac:dyDescent="0.2">
      <c r="A8771" t="s">
        <v>28519</v>
      </c>
      <c r="B8771">
        <v>71963954</v>
      </c>
      <c r="C8771">
        <v>71964107</v>
      </c>
      <c r="D8771">
        <v>154</v>
      </c>
      <c r="E8771" t="s">
        <v>29088</v>
      </c>
      <c r="F8771">
        <v>4</v>
      </c>
      <c r="G8771" t="s">
        <v>29089</v>
      </c>
      <c r="H8771" t="s">
        <v>36944</v>
      </c>
      <c r="I8771">
        <v>9</v>
      </c>
      <c r="J8771">
        <v>71911802</v>
      </c>
      <c r="K8771">
        <v>71972843</v>
      </c>
      <c r="L8771">
        <v>61042</v>
      </c>
      <c r="M8771">
        <v>1</v>
      </c>
      <c r="N8771">
        <v>138241</v>
      </c>
      <c r="O8771" t="s">
        <v>29083</v>
      </c>
      <c r="P8771">
        <v>52152</v>
      </c>
      <c r="Q8771" t="s">
        <v>29084</v>
      </c>
      <c r="R8771" t="s">
        <v>29085</v>
      </c>
      <c r="S8771" t="s">
        <v>36945</v>
      </c>
      <c r="T8771">
        <v>0.583211159830616</v>
      </c>
      <c r="U8771">
        <v>0.81360520874211995</v>
      </c>
      <c r="V8771">
        <v>-0.15561890950513199</v>
      </c>
      <c r="W8771">
        <v>0.20525741147413201</v>
      </c>
      <c r="X8771">
        <v>0.704072456322962</v>
      </c>
      <c r="Y8771">
        <v>-24.129414084623299</v>
      </c>
      <c r="Z8771">
        <v>1</v>
      </c>
      <c r="AA8771">
        <v>1</v>
      </c>
      <c r="AB8771">
        <v>-1.1190929013407001</v>
      </c>
      <c r="AC8771">
        <v>0.283630615332017</v>
      </c>
      <c r="AD8771">
        <v>0.68253123924728298</v>
      </c>
      <c r="AE8771">
        <v>-4.6397505431270902</v>
      </c>
      <c r="AF8771">
        <v>0.23669707478149901</v>
      </c>
      <c r="AG8771">
        <v>0.69020448338054297</v>
      </c>
      <c r="AH8771">
        <v>0.77399164962470501</v>
      </c>
      <c r="AI8771">
        <v>0.24456414000292601</v>
      </c>
      <c r="AJ8771">
        <v>0.78121606160956403</v>
      </c>
      <c r="AK8771">
        <v>-23.3532385247393</v>
      </c>
    </row>
    <row r="8772" spans="1:37" x14ac:dyDescent="0.2">
      <c r="A8772" t="s">
        <v>28519</v>
      </c>
      <c r="B8772">
        <v>72480166</v>
      </c>
      <c r="C8772">
        <v>72480337</v>
      </c>
      <c r="D8772">
        <v>172</v>
      </c>
      <c r="E8772" t="s">
        <v>29090</v>
      </c>
      <c r="F8772">
        <v>9</v>
      </c>
      <c r="G8772" t="s">
        <v>29091</v>
      </c>
      <c r="H8772" t="s">
        <v>31000</v>
      </c>
      <c r="I8772">
        <v>9</v>
      </c>
      <c r="J8772">
        <v>72521608</v>
      </c>
      <c r="K8772">
        <v>72627969</v>
      </c>
      <c r="L8772">
        <v>106362</v>
      </c>
      <c r="M8772">
        <v>1</v>
      </c>
      <c r="N8772">
        <v>117531</v>
      </c>
      <c r="O8772" t="s">
        <v>29092</v>
      </c>
      <c r="P8772">
        <v>-41271</v>
      </c>
      <c r="Q8772" t="s">
        <v>29093</v>
      </c>
      <c r="R8772" t="s">
        <v>29094</v>
      </c>
      <c r="S8772" t="s">
        <v>36946</v>
      </c>
      <c r="T8772">
        <v>0.17308923567461099</v>
      </c>
      <c r="U8772">
        <v>0.603102917160658</v>
      </c>
      <c r="V8772">
        <v>-25.349069295767698</v>
      </c>
      <c r="W8772">
        <v>0.20525741147413201</v>
      </c>
      <c r="X8772">
        <v>0.704072456322962</v>
      </c>
      <c r="Y8772">
        <v>-25.170588848339701</v>
      </c>
      <c r="Z8772">
        <v>0.48462788743282897</v>
      </c>
      <c r="AA8772">
        <v>0.84435025072159198</v>
      </c>
      <c r="AB8772">
        <v>-2.4132566070536501</v>
      </c>
      <c r="AC8772">
        <v>0.59090205226999604</v>
      </c>
      <c r="AD8772">
        <v>0.87989882095915395</v>
      </c>
      <c r="AE8772">
        <v>-2.06981348888882</v>
      </c>
      <c r="AF8772">
        <v>0.15203231574161999</v>
      </c>
      <c r="AG8772">
        <v>0.68151250837662902</v>
      </c>
      <c r="AH8772">
        <v>-24.8509685932442</v>
      </c>
      <c r="AI8772">
        <v>0.17351581260912399</v>
      </c>
      <c r="AJ8772">
        <v>0.78121606160956403</v>
      </c>
      <c r="AK8772">
        <v>-24.780579267736499</v>
      </c>
    </row>
    <row r="8773" spans="1:37" x14ac:dyDescent="0.2">
      <c r="A8773" t="s">
        <v>28519</v>
      </c>
      <c r="B8773">
        <v>72480337</v>
      </c>
      <c r="C8773">
        <v>72480508</v>
      </c>
      <c r="D8773">
        <v>172</v>
      </c>
      <c r="E8773" t="s">
        <v>29095</v>
      </c>
      <c r="F8773">
        <v>8</v>
      </c>
      <c r="G8773" t="s">
        <v>29096</v>
      </c>
      <c r="H8773" t="s">
        <v>31000</v>
      </c>
      <c r="I8773">
        <v>9</v>
      </c>
      <c r="J8773">
        <v>72521608</v>
      </c>
      <c r="K8773">
        <v>72627969</v>
      </c>
      <c r="L8773">
        <v>106362</v>
      </c>
      <c r="M8773">
        <v>1</v>
      </c>
      <c r="N8773">
        <v>117531</v>
      </c>
      <c r="O8773" t="s">
        <v>29092</v>
      </c>
      <c r="P8773">
        <v>-41100</v>
      </c>
      <c r="Q8773" t="s">
        <v>29093</v>
      </c>
      <c r="R8773" t="s">
        <v>29094</v>
      </c>
      <c r="S8773" t="s">
        <v>36946</v>
      </c>
      <c r="T8773">
        <v>0.17308923567461099</v>
      </c>
      <c r="U8773">
        <v>0.603102917160658</v>
      </c>
      <c r="V8773">
        <v>-25.349069295767698</v>
      </c>
      <c r="W8773">
        <v>0.20525741147413201</v>
      </c>
      <c r="X8773">
        <v>0.704072456322962</v>
      </c>
      <c r="Y8773">
        <v>-25.170588848339701</v>
      </c>
      <c r="Z8773">
        <v>0.48462788743282897</v>
      </c>
      <c r="AA8773">
        <v>0.84435025072159198</v>
      </c>
      <c r="AB8773">
        <v>-2.4132566070536501</v>
      </c>
      <c r="AC8773">
        <v>0.59090205226999604</v>
      </c>
      <c r="AD8773">
        <v>0.87989882095915395</v>
      </c>
      <c r="AE8773">
        <v>-2.06981348888882</v>
      </c>
      <c r="AF8773">
        <v>0.15203231574161999</v>
      </c>
      <c r="AG8773">
        <v>0.68151250837662902</v>
      </c>
      <c r="AH8773">
        <v>-24.8509685932442</v>
      </c>
      <c r="AI8773">
        <v>0.17351581260912399</v>
      </c>
      <c r="AJ8773">
        <v>0.78121606160956403</v>
      </c>
      <c r="AK8773">
        <v>-24.780579267736499</v>
      </c>
    </row>
    <row r="8774" spans="1:37" x14ac:dyDescent="0.2">
      <c r="A8774" t="s">
        <v>28519</v>
      </c>
      <c r="B8774">
        <v>74424861</v>
      </c>
      <c r="C8774">
        <v>74425036</v>
      </c>
      <c r="D8774">
        <v>176</v>
      </c>
      <c r="E8774" t="s">
        <v>29097</v>
      </c>
      <c r="F8774">
        <v>2</v>
      </c>
      <c r="G8774" t="s">
        <v>29098</v>
      </c>
      <c r="H8774" t="s">
        <v>31000</v>
      </c>
      <c r="I8774">
        <v>9</v>
      </c>
      <c r="J8774">
        <v>74371820</v>
      </c>
      <c r="K8774">
        <v>74384578</v>
      </c>
      <c r="L8774">
        <v>12759</v>
      </c>
      <c r="M8774">
        <v>1</v>
      </c>
      <c r="N8774">
        <v>101927358</v>
      </c>
      <c r="O8774" t="s">
        <v>29099</v>
      </c>
      <c r="P8774">
        <v>53041</v>
      </c>
      <c r="Q8774" t="s">
        <v>29100</v>
      </c>
      <c r="R8774" t="s">
        <v>29101</v>
      </c>
      <c r="S8774" t="s">
        <v>36947</v>
      </c>
      <c r="T8774">
        <v>0.35387198439864398</v>
      </c>
      <c r="U8774">
        <v>0.603102917160658</v>
      </c>
      <c r="V8774">
        <v>-23.101828220686102</v>
      </c>
      <c r="W8774">
        <v>0.38920677604595899</v>
      </c>
      <c r="X8774">
        <v>0.704072456322962</v>
      </c>
      <c r="Y8774">
        <v>-20.312358311933401</v>
      </c>
      <c r="Z8774">
        <v>0.65379035313853895</v>
      </c>
      <c r="AA8774">
        <v>0.84521697243271998</v>
      </c>
      <c r="AB8774">
        <v>-3.5513094007655899</v>
      </c>
      <c r="AC8774">
        <v>0.75388744886274095</v>
      </c>
      <c r="AD8774">
        <v>0.87989882095915395</v>
      </c>
      <c r="AE8774">
        <v>1.9338599478240599</v>
      </c>
      <c r="AF8774">
        <v>0.32549523997010099</v>
      </c>
      <c r="AG8774">
        <v>0.70473078222419605</v>
      </c>
      <c r="AH8774">
        <v>-22.3843688592059</v>
      </c>
      <c r="AI8774">
        <v>0.35038410267202102</v>
      </c>
      <c r="AJ8774">
        <v>0.78121606160956403</v>
      </c>
      <c r="AK8774">
        <v>-22.313979544490302</v>
      </c>
    </row>
    <row r="8775" spans="1:37" x14ac:dyDescent="0.2">
      <c r="A8775" t="s">
        <v>28519</v>
      </c>
      <c r="B8775">
        <v>74425036</v>
      </c>
      <c r="C8775">
        <v>74425211</v>
      </c>
      <c r="D8775">
        <v>176</v>
      </c>
      <c r="E8775" t="s">
        <v>29102</v>
      </c>
      <c r="F8775">
        <v>3</v>
      </c>
      <c r="G8775" t="s">
        <v>29103</v>
      </c>
      <c r="H8775" t="s">
        <v>31000</v>
      </c>
      <c r="I8775">
        <v>9</v>
      </c>
      <c r="J8775">
        <v>74371820</v>
      </c>
      <c r="K8775">
        <v>74384578</v>
      </c>
      <c r="L8775">
        <v>12759</v>
      </c>
      <c r="M8775">
        <v>1</v>
      </c>
      <c r="N8775">
        <v>101927358</v>
      </c>
      <c r="O8775" t="s">
        <v>29099</v>
      </c>
      <c r="P8775">
        <v>53216</v>
      </c>
      <c r="Q8775" t="s">
        <v>29100</v>
      </c>
      <c r="R8775" t="s">
        <v>29101</v>
      </c>
      <c r="S8775" t="s">
        <v>36947</v>
      </c>
      <c r="T8775">
        <v>0.35387198439864398</v>
      </c>
      <c r="U8775">
        <v>0.603102917160658</v>
      </c>
      <c r="V8775">
        <v>-23.101828220686102</v>
      </c>
      <c r="W8775">
        <v>0.38920677604595899</v>
      </c>
      <c r="X8775">
        <v>0.704072456322962</v>
      </c>
      <c r="Y8775">
        <v>-20.312358311933401</v>
      </c>
      <c r="Z8775">
        <v>0.65379035313853895</v>
      </c>
      <c r="AA8775">
        <v>0.84521697243271998</v>
      </c>
      <c r="AB8775">
        <v>-3.5513094007655899</v>
      </c>
      <c r="AC8775">
        <v>0.75388744886274095</v>
      </c>
      <c r="AD8775">
        <v>0.87989882095915395</v>
      </c>
      <c r="AE8775">
        <v>1.9338599478240599</v>
      </c>
      <c r="AF8775">
        <v>0.32549523997010099</v>
      </c>
      <c r="AG8775">
        <v>0.70473078222419605</v>
      </c>
      <c r="AH8775">
        <v>-22.3843688592059</v>
      </c>
      <c r="AI8775">
        <v>0.35038410267202102</v>
      </c>
      <c r="AJ8775">
        <v>0.78121606160956403</v>
      </c>
      <c r="AK8775">
        <v>-22.313979544490302</v>
      </c>
    </row>
    <row r="8776" spans="1:37" x14ac:dyDescent="0.2">
      <c r="A8776" t="s">
        <v>28519</v>
      </c>
      <c r="B8776">
        <v>74799975</v>
      </c>
      <c r="C8776">
        <v>74800108</v>
      </c>
      <c r="D8776">
        <v>134</v>
      </c>
      <c r="E8776" t="s">
        <v>29104</v>
      </c>
      <c r="F8776">
        <v>6</v>
      </c>
      <c r="G8776" t="s">
        <v>29105</v>
      </c>
      <c r="H8776" t="s">
        <v>36948</v>
      </c>
      <c r="I8776">
        <v>9</v>
      </c>
      <c r="J8776">
        <v>74820232</v>
      </c>
      <c r="K8776">
        <v>74834057</v>
      </c>
      <c r="L8776">
        <v>13826</v>
      </c>
      <c r="M8776">
        <v>2</v>
      </c>
      <c r="N8776">
        <v>140803</v>
      </c>
      <c r="O8776" t="s">
        <v>29106</v>
      </c>
      <c r="P8776">
        <v>33949</v>
      </c>
      <c r="Q8776" t="s">
        <v>29107</v>
      </c>
      <c r="R8776" t="s">
        <v>29108</v>
      </c>
      <c r="S8776" t="s">
        <v>36949</v>
      </c>
      <c r="T8776">
        <v>0.520663594717519</v>
      </c>
      <c r="U8776">
        <v>0.79931571560609904</v>
      </c>
      <c r="V8776">
        <v>1.1014702247645001</v>
      </c>
      <c r="W8776">
        <v>0.89730945587866995</v>
      </c>
      <c r="X8776">
        <v>0.95159051474143896</v>
      </c>
      <c r="Y8776">
        <v>8.7893501212073205E-2</v>
      </c>
      <c r="Z8776">
        <v>0.161236356594156</v>
      </c>
      <c r="AA8776">
        <v>0.72610664078822296</v>
      </c>
      <c r="AB8776">
        <v>1.5168866577198099</v>
      </c>
      <c r="AC8776">
        <v>0.98228897762494705</v>
      </c>
      <c r="AD8776">
        <v>0.986648090957843</v>
      </c>
      <c r="AE8776">
        <v>-0.14495074953544701</v>
      </c>
      <c r="AF8776">
        <v>0.78929454856236003</v>
      </c>
      <c r="AG8776">
        <v>0.89850360186608702</v>
      </c>
      <c r="AH8776">
        <v>-6.3521153738204494E-2</v>
      </c>
      <c r="AI8776">
        <v>0.78040718902236605</v>
      </c>
      <c r="AJ8776">
        <v>0.92808185275216604</v>
      </c>
      <c r="AK8776">
        <v>0.26398647087583799</v>
      </c>
    </row>
    <row r="8777" spans="1:37" x14ac:dyDescent="0.2">
      <c r="A8777" t="s">
        <v>28519</v>
      </c>
      <c r="B8777">
        <v>74877979</v>
      </c>
      <c r="C8777">
        <v>74878145</v>
      </c>
      <c r="D8777">
        <v>167</v>
      </c>
      <c r="E8777" t="s">
        <v>29109</v>
      </c>
      <c r="F8777">
        <v>1</v>
      </c>
      <c r="G8777" t="s">
        <v>29110</v>
      </c>
      <c r="H8777" t="s">
        <v>36950</v>
      </c>
      <c r="I8777">
        <v>9</v>
      </c>
      <c r="J8777">
        <v>74722495</v>
      </c>
      <c r="K8777">
        <v>74887347</v>
      </c>
      <c r="L8777">
        <v>164853</v>
      </c>
      <c r="M8777">
        <v>2</v>
      </c>
      <c r="N8777">
        <v>140803</v>
      </c>
      <c r="O8777" t="s">
        <v>29111</v>
      </c>
      <c r="P8777">
        <v>9202</v>
      </c>
      <c r="Q8777" t="s">
        <v>29107</v>
      </c>
      <c r="R8777" t="s">
        <v>29108</v>
      </c>
      <c r="S8777" t="s">
        <v>36949</v>
      </c>
      <c r="T8777">
        <v>0.32911398597860803</v>
      </c>
      <c r="U8777">
        <v>0.603102917160658</v>
      </c>
      <c r="V8777">
        <v>24.475731407845998</v>
      </c>
      <c r="W8777">
        <v>0.94541066367716797</v>
      </c>
      <c r="X8777">
        <v>0.95159051474143896</v>
      </c>
      <c r="Y8777">
        <v>-0.74546310105133295</v>
      </c>
      <c r="Z8777">
        <v>0.306975110376564</v>
      </c>
      <c r="AA8777">
        <v>0.72610664078822296</v>
      </c>
      <c r="AB8777">
        <v>24.090221497663499</v>
      </c>
      <c r="AC8777">
        <v>0.71753805159658501</v>
      </c>
      <c r="AD8777">
        <v>0.87989882095915395</v>
      </c>
      <c r="AE8777">
        <v>-1.74546298183115</v>
      </c>
      <c r="AF8777">
        <v>0.61410715005536498</v>
      </c>
      <c r="AG8777">
        <v>0.80674443595273604</v>
      </c>
      <c r="AH8777">
        <v>2.0210974026196</v>
      </c>
      <c r="AI8777">
        <v>0.59609816080359102</v>
      </c>
      <c r="AJ8777">
        <v>0.78121606160956403</v>
      </c>
      <c r="AK8777">
        <v>0.12329230692569799</v>
      </c>
    </row>
    <row r="8778" spans="1:37" x14ac:dyDescent="0.2">
      <c r="A8778" t="s">
        <v>28519</v>
      </c>
      <c r="B8778">
        <v>74878145</v>
      </c>
      <c r="C8778">
        <v>74878311</v>
      </c>
      <c r="D8778">
        <v>167</v>
      </c>
      <c r="E8778" t="s">
        <v>29112</v>
      </c>
      <c r="F8778">
        <v>0</v>
      </c>
      <c r="G8778" t="s">
        <v>29113</v>
      </c>
      <c r="H8778" t="s">
        <v>36950</v>
      </c>
      <c r="I8778">
        <v>9</v>
      </c>
      <c r="J8778">
        <v>74722495</v>
      </c>
      <c r="K8778">
        <v>74887347</v>
      </c>
      <c r="L8778">
        <v>164853</v>
      </c>
      <c r="M8778">
        <v>2</v>
      </c>
      <c r="N8778">
        <v>140803</v>
      </c>
      <c r="O8778" t="s">
        <v>29111</v>
      </c>
      <c r="P8778">
        <v>9036</v>
      </c>
      <c r="Q8778" t="s">
        <v>29107</v>
      </c>
      <c r="R8778" t="s">
        <v>29108</v>
      </c>
      <c r="S8778" t="s">
        <v>36949</v>
      </c>
      <c r="T8778">
        <v>5.5993553055195801E-2</v>
      </c>
      <c r="U8778">
        <v>0.603102917160658</v>
      </c>
      <c r="V8778">
        <v>-0.85860071129573001</v>
      </c>
      <c r="W8778">
        <v>0.76636462260372096</v>
      </c>
      <c r="X8778">
        <v>0.95159051474143896</v>
      </c>
      <c r="Y8778">
        <v>2.5291472266719E-2</v>
      </c>
      <c r="Z8778">
        <v>0.27795771809905001</v>
      </c>
      <c r="AA8778">
        <v>0.72610664078822296</v>
      </c>
      <c r="AB8778">
        <v>-0.417909304578719</v>
      </c>
      <c r="AC8778">
        <v>0.85433017910147802</v>
      </c>
      <c r="AD8778">
        <v>0.94068432309766403</v>
      </c>
      <c r="AE8778">
        <v>-3.0814546688938502E-2</v>
      </c>
      <c r="AF8778">
        <v>4.0178998840505603E-2</v>
      </c>
      <c r="AG8778">
        <v>0.476038960109122</v>
      </c>
      <c r="AH8778">
        <v>-0.82805845253045995</v>
      </c>
      <c r="AI8778">
        <v>0.76999058984455304</v>
      </c>
      <c r="AJ8778">
        <v>0.92462638117979401</v>
      </c>
      <c r="AK8778">
        <v>6.4958277064087702E-2</v>
      </c>
    </row>
    <row r="8779" spans="1:37" x14ac:dyDescent="0.2">
      <c r="A8779" t="s">
        <v>28519</v>
      </c>
      <c r="B8779">
        <v>74935940</v>
      </c>
      <c r="C8779">
        <v>74936083</v>
      </c>
      <c r="D8779">
        <v>144</v>
      </c>
      <c r="E8779" t="s">
        <v>29114</v>
      </c>
      <c r="F8779">
        <v>0</v>
      </c>
      <c r="G8779" t="s">
        <v>29115</v>
      </c>
      <c r="H8779" t="s">
        <v>31000</v>
      </c>
      <c r="I8779">
        <v>9</v>
      </c>
      <c r="J8779">
        <v>74946583</v>
      </c>
      <c r="K8779">
        <v>74952912</v>
      </c>
      <c r="L8779">
        <v>6330</v>
      </c>
      <c r="M8779">
        <v>2</v>
      </c>
      <c r="N8779">
        <v>55071</v>
      </c>
      <c r="O8779" t="s">
        <v>29116</v>
      </c>
      <c r="P8779">
        <v>16829</v>
      </c>
      <c r="Q8779" t="s">
        <v>29117</v>
      </c>
      <c r="R8779" t="s">
        <v>29118</v>
      </c>
      <c r="S8779" t="s">
        <v>36951</v>
      </c>
      <c r="T8779">
        <v>0.70549491980374002</v>
      </c>
      <c r="U8779">
        <v>0.91364628527863401</v>
      </c>
      <c r="V8779">
        <v>0.49198318070847602</v>
      </c>
      <c r="W8779">
        <v>0.26072736945667702</v>
      </c>
      <c r="X8779">
        <v>0.704072456322962</v>
      </c>
      <c r="Y8779">
        <v>-0.99043507375664697</v>
      </c>
      <c r="Z8779">
        <v>0.73818505715156901</v>
      </c>
      <c r="AA8779">
        <v>0.87994156500776499</v>
      </c>
      <c r="AB8779">
        <v>0.32109475294726397</v>
      </c>
      <c r="AC8779">
        <v>0.113851191299671</v>
      </c>
      <c r="AD8779">
        <v>0.68253123924728298</v>
      </c>
      <c r="AE8779">
        <v>-1.57193716583126</v>
      </c>
      <c r="AF8779">
        <v>0.67247421894139803</v>
      </c>
      <c r="AG8779">
        <v>0.82976236157003302</v>
      </c>
      <c r="AH8779">
        <v>0.43559690382404398</v>
      </c>
      <c r="AI8779">
        <v>0.491169167354572</v>
      </c>
      <c r="AJ8779">
        <v>0.78121606160956403</v>
      </c>
      <c r="AK8779">
        <v>-0.310622741855693</v>
      </c>
    </row>
    <row r="8780" spans="1:37" x14ac:dyDescent="0.2">
      <c r="A8780" t="s">
        <v>28519</v>
      </c>
      <c r="B8780">
        <v>75345157</v>
      </c>
      <c r="C8780">
        <v>75345308</v>
      </c>
      <c r="D8780">
        <v>152</v>
      </c>
      <c r="E8780" t="s">
        <v>29119</v>
      </c>
      <c r="F8780">
        <v>1</v>
      </c>
      <c r="G8780" t="s">
        <v>29120</v>
      </c>
      <c r="H8780" t="s">
        <v>31000</v>
      </c>
      <c r="I8780">
        <v>9</v>
      </c>
      <c r="J8780">
        <v>75088514</v>
      </c>
      <c r="K8780">
        <v>75147265</v>
      </c>
      <c r="L8780">
        <v>58752</v>
      </c>
      <c r="M8780">
        <v>1</v>
      </c>
      <c r="N8780">
        <v>26578</v>
      </c>
      <c r="O8780" t="s">
        <v>29121</v>
      </c>
      <c r="P8780">
        <v>256643</v>
      </c>
      <c r="Q8780" t="s">
        <v>29122</v>
      </c>
      <c r="R8780" t="s">
        <v>29123</v>
      </c>
      <c r="S8780" t="s">
        <v>36952</v>
      </c>
      <c r="T8780">
        <v>0.32911398597860803</v>
      </c>
      <c r="U8780">
        <v>0.603102917160658</v>
      </c>
      <c r="V8780">
        <v>23.8603605949666</v>
      </c>
      <c r="W8780">
        <v>0.94541066367716797</v>
      </c>
      <c r="X8780">
        <v>0.95159051474143896</v>
      </c>
      <c r="Y8780">
        <v>-0.22168273155260301</v>
      </c>
      <c r="Z8780">
        <v>0.306975110376564</v>
      </c>
      <c r="AA8780">
        <v>0.72610664078822296</v>
      </c>
      <c r="AB8780">
        <v>23.6695516482207</v>
      </c>
      <c r="AC8780">
        <v>0.71753805159658501</v>
      </c>
      <c r="AD8780">
        <v>0.87989882095915395</v>
      </c>
      <c r="AE8780">
        <v>-1.2216826045182301</v>
      </c>
      <c r="AF8780">
        <v>0.61410715005536498</v>
      </c>
      <c r="AG8780">
        <v>0.80674443595273604</v>
      </c>
      <c r="AH8780">
        <v>1.4973170195500201</v>
      </c>
      <c r="AI8780">
        <v>0.59609816080359102</v>
      </c>
      <c r="AJ8780">
        <v>0.78121606160956403</v>
      </c>
      <c r="AK8780">
        <v>0.64707264517507801</v>
      </c>
    </row>
    <row r="8781" spans="1:37" x14ac:dyDescent="0.2">
      <c r="A8781" t="s">
        <v>28519</v>
      </c>
      <c r="B8781">
        <v>76523674</v>
      </c>
      <c r="C8781">
        <v>76523818</v>
      </c>
      <c r="D8781">
        <v>145</v>
      </c>
      <c r="E8781" t="s">
        <v>29124</v>
      </c>
      <c r="F8781">
        <v>10</v>
      </c>
      <c r="G8781" t="s">
        <v>29125</v>
      </c>
      <c r="H8781" t="s">
        <v>36953</v>
      </c>
      <c r="I8781">
        <v>9</v>
      </c>
      <c r="J8781">
        <v>76459283</v>
      </c>
      <c r="K8781">
        <v>76651203</v>
      </c>
      <c r="L8781">
        <v>191921</v>
      </c>
      <c r="M8781">
        <v>1</v>
      </c>
      <c r="N8781">
        <v>105376095</v>
      </c>
      <c r="O8781" t="s">
        <v>29126</v>
      </c>
      <c r="P8781">
        <v>64391</v>
      </c>
      <c r="Q8781" t="s">
        <v>40</v>
      </c>
      <c r="R8781" t="s">
        <v>29127</v>
      </c>
      <c r="S8781" t="s">
        <v>36954</v>
      </c>
      <c r="T8781">
        <v>0.61378204920830604</v>
      </c>
      <c r="U8781">
        <v>0.83217249244743297</v>
      </c>
      <c r="V8781">
        <v>-0.34548313253284002</v>
      </c>
      <c r="W8781">
        <v>0.113079289867903</v>
      </c>
      <c r="X8781">
        <v>0.704072456322962</v>
      </c>
      <c r="Y8781">
        <v>-24.299863061285201</v>
      </c>
      <c r="Z8781">
        <v>0.82095374834302304</v>
      </c>
      <c r="AA8781">
        <v>0.95070810395168004</v>
      </c>
      <c r="AB8781">
        <v>-1.3089571988028399</v>
      </c>
      <c r="AC8781">
        <v>0.29469812559629099</v>
      </c>
      <c r="AD8781">
        <v>0.68253123924728298</v>
      </c>
      <c r="AE8781">
        <v>-0.30849306737301901</v>
      </c>
      <c r="AF8781">
        <v>0.196302067133383</v>
      </c>
      <c r="AG8781">
        <v>0.68151250837662902</v>
      </c>
      <c r="AH8781">
        <v>0.58412749632213401</v>
      </c>
      <c r="AI8781">
        <v>0.123911202140572</v>
      </c>
      <c r="AJ8781">
        <v>0.78121606160956403</v>
      </c>
      <c r="AK8781">
        <v>-24.653977187914201</v>
      </c>
    </row>
    <row r="8782" spans="1:37" x14ac:dyDescent="0.2">
      <c r="A8782" t="s">
        <v>28519</v>
      </c>
      <c r="B8782">
        <v>76523818</v>
      </c>
      <c r="C8782">
        <v>76523962</v>
      </c>
      <c r="D8782">
        <v>145</v>
      </c>
      <c r="E8782" t="s">
        <v>29128</v>
      </c>
      <c r="F8782">
        <v>7</v>
      </c>
      <c r="G8782" t="s">
        <v>29129</v>
      </c>
      <c r="H8782" t="s">
        <v>36953</v>
      </c>
      <c r="I8782">
        <v>9</v>
      </c>
      <c r="J8782">
        <v>76459283</v>
      </c>
      <c r="K8782">
        <v>76651203</v>
      </c>
      <c r="L8782">
        <v>191921</v>
      </c>
      <c r="M8782">
        <v>1</v>
      </c>
      <c r="N8782">
        <v>105376095</v>
      </c>
      <c r="O8782" t="s">
        <v>29126</v>
      </c>
      <c r="P8782">
        <v>64535</v>
      </c>
      <c r="Q8782" t="s">
        <v>40</v>
      </c>
      <c r="R8782" t="s">
        <v>29127</v>
      </c>
      <c r="S8782" t="s">
        <v>36954</v>
      </c>
      <c r="T8782">
        <v>0.60318812523568999</v>
      </c>
      <c r="U8782">
        <v>0.82125442047224695</v>
      </c>
      <c r="V8782">
        <v>-0.61225672629118</v>
      </c>
      <c r="W8782">
        <v>0.38920677604595899</v>
      </c>
      <c r="X8782">
        <v>0.704072456322962</v>
      </c>
      <c r="Y8782">
        <v>-24.033089469377501</v>
      </c>
      <c r="Z8782">
        <v>0.250572619160632</v>
      </c>
      <c r="AA8782">
        <v>0.72610664078822296</v>
      </c>
      <c r="AB8782">
        <v>-1.5757307808404899</v>
      </c>
      <c r="AC8782">
        <v>0.88945902157151002</v>
      </c>
      <c r="AD8782">
        <v>0.94068432309766403</v>
      </c>
      <c r="AE8782">
        <v>-4.1719475465313301E-2</v>
      </c>
      <c r="AF8782">
        <v>1</v>
      </c>
      <c r="AG8782">
        <v>1</v>
      </c>
      <c r="AH8782">
        <v>0.31735390256379398</v>
      </c>
      <c r="AI8782">
        <v>0.24456414000292601</v>
      </c>
      <c r="AJ8782">
        <v>0.78121606160956403</v>
      </c>
      <c r="AK8782">
        <v>-24.545662193182</v>
      </c>
    </row>
    <row r="8783" spans="1:37" x14ac:dyDescent="0.2">
      <c r="A8783" t="s">
        <v>28519</v>
      </c>
      <c r="B8783">
        <v>76851398</v>
      </c>
      <c r="C8783">
        <v>76851561</v>
      </c>
      <c r="D8783">
        <v>164</v>
      </c>
      <c r="E8783" t="s">
        <v>29130</v>
      </c>
      <c r="F8783">
        <v>5</v>
      </c>
      <c r="G8783" t="s">
        <v>29131</v>
      </c>
      <c r="H8783" t="s">
        <v>36955</v>
      </c>
      <c r="I8783">
        <v>9</v>
      </c>
      <c r="J8783">
        <v>76846599</v>
      </c>
      <c r="K8783">
        <v>76869182</v>
      </c>
      <c r="L8783">
        <v>22584</v>
      </c>
      <c r="M8783">
        <v>2</v>
      </c>
      <c r="N8783">
        <v>158471</v>
      </c>
      <c r="O8783" t="s">
        <v>29132</v>
      </c>
      <c r="P8783">
        <v>17621</v>
      </c>
      <c r="Q8783" t="s">
        <v>29133</v>
      </c>
      <c r="R8783" t="s">
        <v>29134</v>
      </c>
      <c r="S8783" t="s">
        <v>36956</v>
      </c>
      <c r="T8783">
        <v>1</v>
      </c>
      <c r="U8783">
        <v>1</v>
      </c>
      <c r="V8783">
        <v>-0.12323085923818</v>
      </c>
      <c r="W8783" t="s">
        <v>40</v>
      </c>
      <c r="X8783" t="s">
        <v>40</v>
      </c>
      <c r="Y8783">
        <v>0</v>
      </c>
      <c r="Z8783">
        <v>0.65379035313853895</v>
      </c>
      <c r="AA8783">
        <v>0.84521697243271998</v>
      </c>
      <c r="AB8783">
        <v>-1.0867049078378801</v>
      </c>
      <c r="AC8783">
        <v>0.27780950890804001</v>
      </c>
      <c r="AD8783">
        <v>0.68253123924728298</v>
      </c>
      <c r="AE8783">
        <v>24.290157187474499</v>
      </c>
      <c r="AF8783">
        <v>0.64997455747578503</v>
      </c>
      <c r="AG8783">
        <v>0.80674443595273604</v>
      </c>
      <c r="AH8783">
        <v>0.80637974696169301</v>
      </c>
      <c r="AI8783">
        <v>0.35038410267202102</v>
      </c>
      <c r="AJ8783">
        <v>0.78121606160956403</v>
      </c>
      <c r="AK8783">
        <v>-24.145767285541901</v>
      </c>
    </row>
    <row r="8784" spans="1:37" x14ac:dyDescent="0.2">
      <c r="A8784" t="s">
        <v>28519</v>
      </c>
      <c r="B8784">
        <v>76999044</v>
      </c>
      <c r="C8784">
        <v>76999195</v>
      </c>
      <c r="D8784">
        <v>152</v>
      </c>
      <c r="E8784" t="s">
        <v>29135</v>
      </c>
      <c r="F8784">
        <v>0</v>
      </c>
      <c r="G8784" t="s">
        <v>29136</v>
      </c>
      <c r="H8784" t="s">
        <v>31000</v>
      </c>
      <c r="I8784">
        <v>9</v>
      </c>
      <c r="J8784">
        <v>77019655</v>
      </c>
      <c r="K8784">
        <v>77020953</v>
      </c>
      <c r="L8784">
        <v>1299</v>
      </c>
      <c r="M8784">
        <v>1</v>
      </c>
      <c r="N8784">
        <v>442425</v>
      </c>
      <c r="O8784" t="s">
        <v>29137</v>
      </c>
      <c r="P8784">
        <v>-20460</v>
      </c>
      <c r="Q8784" t="s">
        <v>29138</v>
      </c>
      <c r="R8784" t="s">
        <v>29139</v>
      </c>
      <c r="S8784" t="s">
        <v>36957</v>
      </c>
      <c r="T8784">
        <v>0.32911398597860803</v>
      </c>
      <c r="U8784">
        <v>0.603102917160658</v>
      </c>
      <c r="V8784">
        <v>22.576771568725501</v>
      </c>
      <c r="W8784">
        <v>0.123414495547065</v>
      </c>
      <c r="X8784">
        <v>0.704072456322962</v>
      </c>
      <c r="Y8784">
        <v>23.488481724752798</v>
      </c>
      <c r="Z8784">
        <v>0.306975110376564</v>
      </c>
      <c r="AA8784">
        <v>0.72610664078822296</v>
      </c>
      <c r="AB8784">
        <v>22.451007148370799</v>
      </c>
      <c r="AC8784">
        <v>0.27780950890804001</v>
      </c>
      <c r="AD8784">
        <v>0.68253123924728298</v>
      </c>
      <c r="AE8784">
        <v>22.488481847337599</v>
      </c>
      <c r="AF8784">
        <v>0.61410715005536498</v>
      </c>
      <c r="AG8784">
        <v>0.80674443595273604</v>
      </c>
      <c r="AH8784">
        <v>1.3451780130847699</v>
      </c>
      <c r="AI8784">
        <v>3.6185182304427702E-2</v>
      </c>
      <c r="AJ8784">
        <v>0.78121606160956403</v>
      </c>
      <c r="AK8784">
        <v>23.488481724752798</v>
      </c>
    </row>
    <row r="8785" spans="1:37" x14ac:dyDescent="0.2">
      <c r="A8785" t="s">
        <v>28519</v>
      </c>
      <c r="B8785">
        <v>78410249</v>
      </c>
      <c r="C8785">
        <v>78410400</v>
      </c>
      <c r="D8785">
        <v>152</v>
      </c>
      <c r="E8785" t="s">
        <v>29140</v>
      </c>
      <c r="F8785">
        <v>9</v>
      </c>
      <c r="G8785" t="s">
        <v>29141</v>
      </c>
      <c r="H8785" t="s">
        <v>31000</v>
      </c>
      <c r="I8785">
        <v>9</v>
      </c>
      <c r="J8785">
        <v>78297143</v>
      </c>
      <c r="K8785">
        <v>78329454</v>
      </c>
      <c r="L8785">
        <v>32312</v>
      </c>
      <c r="M8785">
        <v>1</v>
      </c>
      <c r="N8785">
        <v>29968</v>
      </c>
      <c r="O8785" t="s">
        <v>29142</v>
      </c>
      <c r="P8785">
        <v>113106</v>
      </c>
      <c r="Q8785" t="s">
        <v>29143</v>
      </c>
      <c r="R8785" t="s">
        <v>29144</v>
      </c>
      <c r="S8785" t="s">
        <v>36958</v>
      </c>
      <c r="T8785" t="s">
        <v>40</v>
      </c>
      <c r="U8785" t="s">
        <v>40</v>
      </c>
      <c r="V8785">
        <v>0</v>
      </c>
      <c r="W8785">
        <v>0.20525741147413201</v>
      </c>
      <c r="X8785">
        <v>0.704072456322962</v>
      </c>
      <c r="Y8785">
        <v>-23.513491315493301</v>
      </c>
      <c r="Z8785">
        <v>0.306975110376564</v>
      </c>
      <c r="AA8785">
        <v>0.72610664078822296</v>
      </c>
      <c r="AB8785">
        <v>22.7516511364989</v>
      </c>
      <c r="AC8785">
        <v>7.0489011448141195E-2</v>
      </c>
      <c r="AD8785">
        <v>0.57684129297949804</v>
      </c>
      <c r="AE8785">
        <v>-23.513491315493301</v>
      </c>
      <c r="AF8785">
        <v>0.32549523997010099</v>
      </c>
      <c r="AG8785">
        <v>0.70473078222419605</v>
      </c>
      <c r="AH8785">
        <v>-22.715125265712</v>
      </c>
      <c r="AI8785">
        <v>0.35038410267202102</v>
      </c>
      <c r="AJ8785">
        <v>0.78121606160956403</v>
      </c>
      <c r="AK8785">
        <v>-22.644735948297001</v>
      </c>
    </row>
    <row r="8786" spans="1:37" x14ac:dyDescent="0.2">
      <c r="A8786" t="s">
        <v>28519</v>
      </c>
      <c r="B8786">
        <v>78410400</v>
      </c>
      <c r="C8786">
        <v>78410551</v>
      </c>
      <c r="D8786">
        <v>152</v>
      </c>
      <c r="E8786" t="s">
        <v>29145</v>
      </c>
      <c r="F8786">
        <v>1</v>
      </c>
      <c r="G8786" t="s">
        <v>29146</v>
      </c>
      <c r="H8786" t="s">
        <v>31000</v>
      </c>
      <c r="I8786">
        <v>9</v>
      </c>
      <c r="J8786">
        <v>78297143</v>
      </c>
      <c r="K8786">
        <v>78329454</v>
      </c>
      <c r="L8786">
        <v>32312</v>
      </c>
      <c r="M8786">
        <v>1</v>
      </c>
      <c r="N8786">
        <v>29968</v>
      </c>
      <c r="O8786" t="s">
        <v>29142</v>
      </c>
      <c r="P8786">
        <v>113257</v>
      </c>
      <c r="Q8786" t="s">
        <v>29143</v>
      </c>
      <c r="R8786" t="s">
        <v>29144</v>
      </c>
      <c r="S8786" t="s">
        <v>36958</v>
      </c>
      <c r="T8786" t="s">
        <v>40</v>
      </c>
      <c r="U8786" t="s">
        <v>40</v>
      </c>
      <c r="V8786">
        <v>0</v>
      </c>
      <c r="W8786">
        <v>0.20525741147413201</v>
      </c>
      <c r="X8786">
        <v>0.704072456322962</v>
      </c>
      <c r="Y8786">
        <v>-23.513491315493301</v>
      </c>
      <c r="Z8786">
        <v>0.306975110376564</v>
      </c>
      <c r="AA8786">
        <v>0.72610664078822296</v>
      </c>
      <c r="AB8786">
        <v>22.7516511364989</v>
      </c>
      <c r="AC8786">
        <v>7.0489011448141195E-2</v>
      </c>
      <c r="AD8786">
        <v>0.57684129297949804</v>
      </c>
      <c r="AE8786">
        <v>-23.513491315493301</v>
      </c>
      <c r="AF8786">
        <v>0.32549523997010099</v>
      </c>
      <c r="AG8786">
        <v>0.70473078222419605</v>
      </c>
      <c r="AH8786">
        <v>-22.715125265712</v>
      </c>
      <c r="AI8786">
        <v>0.35038410267202102</v>
      </c>
      <c r="AJ8786">
        <v>0.78121606160956403</v>
      </c>
      <c r="AK8786">
        <v>-22.644735948297001</v>
      </c>
    </row>
    <row r="8787" spans="1:37" x14ac:dyDescent="0.2">
      <c r="A8787" t="s">
        <v>28519</v>
      </c>
      <c r="B8787">
        <v>78735644</v>
      </c>
      <c r="C8787">
        <v>78735784</v>
      </c>
      <c r="D8787">
        <v>141</v>
      </c>
      <c r="E8787" t="s">
        <v>29147</v>
      </c>
      <c r="F8787">
        <v>2</v>
      </c>
      <c r="G8787" t="s">
        <v>29148</v>
      </c>
      <c r="H8787" t="s">
        <v>31000</v>
      </c>
      <c r="I8787">
        <v>9</v>
      </c>
      <c r="J8787">
        <v>79135424</v>
      </c>
      <c r="K8787">
        <v>79145666</v>
      </c>
      <c r="L8787">
        <v>10243</v>
      </c>
      <c r="M8787">
        <v>2</v>
      </c>
      <c r="N8787">
        <v>101927450</v>
      </c>
      <c r="O8787" t="s">
        <v>29149</v>
      </c>
      <c r="P8787">
        <v>409882</v>
      </c>
      <c r="Q8787" t="s">
        <v>29150</v>
      </c>
      <c r="R8787" t="s">
        <v>29151</v>
      </c>
      <c r="S8787" t="s">
        <v>36959</v>
      </c>
      <c r="T8787">
        <v>0.26210647847327101</v>
      </c>
      <c r="U8787">
        <v>0.603102917160658</v>
      </c>
      <c r="V8787">
        <v>0.86826134226514196</v>
      </c>
      <c r="W8787">
        <v>0.31811587392690699</v>
      </c>
      <c r="X8787">
        <v>0.704072456322962</v>
      </c>
      <c r="Y8787">
        <v>-0.65326734093044403</v>
      </c>
      <c r="Z8787">
        <v>0.75001836851567105</v>
      </c>
      <c r="AA8787">
        <v>0.88976735776621296</v>
      </c>
      <c r="AB8787">
        <v>0.22904111903980101</v>
      </c>
      <c r="AC8787">
        <v>0.25079843867297003</v>
      </c>
      <c r="AD8787">
        <v>0.68253123924728298</v>
      </c>
      <c r="AE8787">
        <v>-0.82278296201914403</v>
      </c>
      <c r="AF8787">
        <v>8.4942898313150494E-2</v>
      </c>
      <c r="AG8787">
        <v>0.66967791394278897</v>
      </c>
      <c r="AH8787">
        <v>1.2736679210951101</v>
      </c>
      <c r="AI8787">
        <v>0.46600532834043901</v>
      </c>
      <c r="AJ8787">
        <v>0.78121606160956403</v>
      </c>
      <c r="AK8787">
        <v>-0.27897769944668399</v>
      </c>
    </row>
    <row r="8788" spans="1:37" x14ac:dyDescent="0.2">
      <c r="A8788" t="s">
        <v>28519</v>
      </c>
      <c r="B8788">
        <v>79439553</v>
      </c>
      <c r="C8788">
        <v>79439727</v>
      </c>
      <c r="D8788">
        <v>175</v>
      </c>
      <c r="E8788" t="s">
        <v>29152</v>
      </c>
      <c r="F8788">
        <v>3</v>
      </c>
      <c r="G8788" t="s">
        <v>29153</v>
      </c>
      <c r="H8788" t="s">
        <v>31000</v>
      </c>
      <c r="I8788">
        <v>9</v>
      </c>
      <c r="J8788">
        <v>79517953</v>
      </c>
      <c r="K8788">
        <v>79532321</v>
      </c>
      <c r="L8788">
        <v>14369</v>
      </c>
      <c r="M8788">
        <v>2</v>
      </c>
      <c r="N8788">
        <v>102723932</v>
      </c>
      <c r="O8788" t="s">
        <v>29154</v>
      </c>
      <c r="P8788">
        <v>92594</v>
      </c>
      <c r="Q8788" t="s">
        <v>29155</v>
      </c>
      <c r="R8788" t="s">
        <v>29156</v>
      </c>
      <c r="S8788" t="s">
        <v>36960</v>
      </c>
      <c r="T8788">
        <v>0.97213403838398904</v>
      </c>
      <c r="U8788">
        <v>1</v>
      </c>
      <c r="V8788">
        <v>0.67647080912543101</v>
      </c>
      <c r="W8788" t="s">
        <v>40</v>
      </c>
      <c r="X8788" t="s">
        <v>40</v>
      </c>
      <c r="Y8788">
        <v>0</v>
      </c>
      <c r="Z8788">
        <v>0.69013698642955401</v>
      </c>
      <c r="AA8788">
        <v>0.84521697243271998</v>
      </c>
      <c r="AB8788">
        <v>-0.287003204363449</v>
      </c>
      <c r="AC8788">
        <v>0.27780950890804001</v>
      </c>
      <c r="AD8788">
        <v>0.68253123924728298</v>
      </c>
      <c r="AE8788">
        <v>23.366954387091699</v>
      </c>
      <c r="AF8788">
        <v>0.61410715005536498</v>
      </c>
      <c r="AG8788">
        <v>0.80674443595273604</v>
      </c>
      <c r="AH8788">
        <v>1.60608131306115</v>
      </c>
      <c r="AI8788">
        <v>0.35038410267202102</v>
      </c>
      <c r="AJ8788">
        <v>0.78121606160956403</v>
      </c>
      <c r="AK8788">
        <v>-23.222564491794198</v>
      </c>
    </row>
    <row r="8789" spans="1:37" x14ac:dyDescent="0.2">
      <c r="A8789" t="s">
        <v>28519</v>
      </c>
      <c r="B8789">
        <v>79439727</v>
      </c>
      <c r="C8789">
        <v>79439901</v>
      </c>
      <c r="D8789">
        <v>175</v>
      </c>
      <c r="E8789" t="s">
        <v>29157</v>
      </c>
      <c r="F8789">
        <v>1</v>
      </c>
      <c r="G8789" t="s">
        <v>29158</v>
      </c>
      <c r="H8789" t="s">
        <v>31000</v>
      </c>
      <c r="I8789">
        <v>9</v>
      </c>
      <c r="J8789">
        <v>79517953</v>
      </c>
      <c r="K8789">
        <v>79532321</v>
      </c>
      <c r="L8789">
        <v>14369</v>
      </c>
      <c r="M8789">
        <v>2</v>
      </c>
      <c r="N8789">
        <v>102723932</v>
      </c>
      <c r="O8789" t="s">
        <v>29154</v>
      </c>
      <c r="P8789">
        <v>92420</v>
      </c>
      <c r="Q8789" t="s">
        <v>29155</v>
      </c>
      <c r="R8789" t="s">
        <v>29156</v>
      </c>
      <c r="S8789" t="s">
        <v>36960</v>
      </c>
      <c r="T8789">
        <v>0.97213403838398904</v>
      </c>
      <c r="U8789">
        <v>1</v>
      </c>
      <c r="V8789">
        <v>0.483825747797473</v>
      </c>
      <c r="W8789" t="s">
        <v>40</v>
      </c>
      <c r="X8789" t="s">
        <v>40</v>
      </c>
      <c r="Y8789">
        <v>0</v>
      </c>
      <c r="Z8789">
        <v>0.69013698642955401</v>
      </c>
      <c r="AA8789">
        <v>0.84521697243271998</v>
      </c>
      <c r="AB8789">
        <v>-0.479648249907695</v>
      </c>
      <c r="AC8789">
        <v>0.27780950890804001</v>
      </c>
      <c r="AD8789">
        <v>0.68253123924728298</v>
      </c>
      <c r="AE8789">
        <v>23.2537955777753</v>
      </c>
      <c r="AF8789">
        <v>0.61410715005536498</v>
      </c>
      <c r="AG8789">
        <v>0.80674443595273604</v>
      </c>
      <c r="AH8789">
        <v>1.41343625173319</v>
      </c>
      <c r="AI8789">
        <v>0.35038410267202102</v>
      </c>
      <c r="AJ8789">
        <v>0.78121606160956403</v>
      </c>
      <c r="AK8789">
        <v>-23.109405683623301</v>
      </c>
    </row>
    <row r="8790" spans="1:37" x14ac:dyDescent="0.2">
      <c r="A8790" t="s">
        <v>28519</v>
      </c>
      <c r="B8790">
        <v>79569615</v>
      </c>
      <c r="C8790">
        <v>79569818</v>
      </c>
      <c r="D8790">
        <v>204</v>
      </c>
      <c r="E8790" t="s">
        <v>29159</v>
      </c>
      <c r="F8790">
        <v>0</v>
      </c>
      <c r="G8790" t="s">
        <v>29160</v>
      </c>
      <c r="H8790" t="s">
        <v>30999</v>
      </c>
      <c r="I8790">
        <v>9</v>
      </c>
      <c r="J8790">
        <v>79517811</v>
      </c>
      <c r="K8790">
        <v>79567802</v>
      </c>
      <c r="L8790">
        <v>49992</v>
      </c>
      <c r="M8790">
        <v>2</v>
      </c>
      <c r="N8790">
        <v>102723932</v>
      </c>
      <c r="O8790" t="s">
        <v>29161</v>
      </c>
      <c r="P8790">
        <v>-1813</v>
      </c>
      <c r="Q8790" t="s">
        <v>29155</v>
      </c>
      <c r="R8790" t="s">
        <v>29156</v>
      </c>
      <c r="S8790" t="s">
        <v>36960</v>
      </c>
      <c r="T8790">
        <v>0.318831239190626</v>
      </c>
      <c r="U8790">
        <v>0.603102917160658</v>
      </c>
      <c r="V8790">
        <v>1.64838543389323</v>
      </c>
      <c r="W8790">
        <v>0.65813138465521204</v>
      </c>
      <c r="X8790">
        <v>0.950310876473066</v>
      </c>
      <c r="Y8790">
        <v>-0.45147607450085298</v>
      </c>
      <c r="Z8790">
        <v>0.38257832033911998</v>
      </c>
      <c r="AA8790">
        <v>0.84435025072159198</v>
      </c>
      <c r="AB8790">
        <v>1.2675219508351201</v>
      </c>
      <c r="AC8790">
        <v>0.27240527852744001</v>
      </c>
      <c r="AD8790">
        <v>0.68253123924728298</v>
      </c>
      <c r="AE8790">
        <v>-0.80403508329376205</v>
      </c>
      <c r="AF8790">
        <v>0.39777555045733098</v>
      </c>
      <c r="AG8790">
        <v>0.80674443595273604</v>
      </c>
      <c r="AH8790">
        <v>1.2644717240219301</v>
      </c>
      <c r="AI8790">
        <v>0.88957369700771005</v>
      </c>
      <c r="AJ8790">
        <v>0.98621344597861504</v>
      </c>
      <c r="AK8790">
        <v>-7.2791449958961299E-3</v>
      </c>
    </row>
    <row r="8791" spans="1:37" x14ac:dyDescent="0.2">
      <c r="A8791" t="s">
        <v>28519</v>
      </c>
      <c r="B8791">
        <v>79980849</v>
      </c>
      <c r="C8791">
        <v>79980991</v>
      </c>
      <c r="D8791">
        <v>143</v>
      </c>
      <c r="E8791" t="s">
        <v>29162</v>
      </c>
      <c r="F8791">
        <v>0</v>
      </c>
      <c r="G8791" t="s">
        <v>29163</v>
      </c>
      <c r="H8791" t="s">
        <v>36961</v>
      </c>
      <c r="I8791">
        <v>9</v>
      </c>
      <c r="J8791">
        <v>79975023</v>
      </c>
      <c r="K8791">
        <v>79990064</v>
      </c>
      <c r="L8791">
        <v>15042</v>
      </c>
      <c r="M8791">
        <v>1</v>
      </c>
      <c r="N8791">
        <v>101927477</v>
      </c>
      <c r="O8791" t="s">
        <v>29164</v>
      </c>
      <c r="P8791">
        <v>5826</v>
      </c>
      <c r="Q8791" t="s">
        <v>40</v>
      </c>
      <c r="R8791" t="s">
        <v>29165</v>
      </c>
      <c r="S8791" t="s">
        <v>36962</v>
      </c>
      <c r="T8791">
        <v>0.32911398597860803</v>
      </c>
      <c r="U8791">
        <v>0.603102917160658</v>
      </c>
      <c r="V8791">
        <v>24.097219803143201</v>
      </c>
      <c r="W8791">
        <v>0.89107655920673101</v>
      </c>
      <c r="X8791">
        <v>0.95159051474143896</v>
      </c>
      <c r="Y8791">
        <v>1.15368298455763</v>
      </c>
      <c r="Z8791">
        <v>0.306975110376564</v>
      </c>
      <c r="AA8791">
        <v>0.72610664078822296</v>
      </c>
      <c r="AB8791">
        <v>24.638563139230101</v>
      </c>
      <c r="AC8791">
        <v>0.75388744886274095</v>
      </c>
      <c r="AD8791">
        <v>0.87989882095915395</v>
      </c>
      <c r="AE8791">
        <v>0.15368302610975099</v>
      </c>
      <c r="AF8791">
        <v>0.64997455747578503</v>
      </c>
      <c r="AG8791">
        <v>0.80674443595273604</v>
      </c>
      <c r="AH8791">
        <v>0.121951400071642</v>
      </c>
      <c r="AI8791">
        <v>0.56157887380500204</v>
      </c>
      <c r="AJ8791">
        <v>0.78121606160956403</v>
      </c>
      <c r="AK8791">
        <v>2.0224383749112498</v>
      </c>
    </row>
    <row r="8792" spans="1:37" x14ac:dyDescent="0.2">
      <c r="A8792" t="s">
        <v>28519</v>
      </c>
      <c r="B8792">
        <v>80277888</v>
      </c>
      <c r="C8792">
        <v>80277962</v>
      </c>
      <c r="D8792">
        <v>75</v>
      </c>
      <c r="E8792" t="s">
        <v>29166</v>
      </c>
      <c r="F8792">
        <v>0</v>
      </c>
      <c r="G8792" t="s">
        <v>29167</v>
      </c>
      <c r="H8792" t="s">
        <v>31000</v>
      </c>
      <c r="I8792">
        <v>9</v>
      </c>
      <c r="J8792">
        <v>80030579</v>
      </c>
      <c r="K8792">
        <v>80034555</v>
      </c>
      <c r="L8792">
        <v>3977</v>
      </c>
      <c r="M8792">
        <v>1</v>
      </c>
      <c r="N8792">
        <v>101927477</v>
      </c>
      <c r="O8792" t="s">
        <v>29168</v>
      </c>
      <c r="P8792">
        <v>247309</v>
      </c>
      <c r="Q8792" t="s">
        <v>40</v>
      </c>
      <c r="R8792" t="s">
        <v>29165</v>
      </c>
      <c r="S8792" t="s">
        <v>36962</v>
      </c>
      <c r="T8792">
        <v>8.5797137949573096E-2</v>
      </c>
      <c r="U8792">
        <v>0.603102917160658</v>
      </c>
      <c r="V8792">
        <v>-4.3667038041296804</v>
      </c>
      <c r="W8792">
        <v>0.43625444195794799</v>
      </c>
      <c r="X8792">
        <v>0.74754190735349901</v>
      </c>
      <c r="Y8792">
        <v>0.276563360402383</v>
      </c>
      <c r="Z8792">
        <v>0.32763050729065901</v>
      </c>
      <c r="AA8792">
        <v>0.76323109848785398</v>
      </c>
      <c r="AB8792">
        <v>-0.55545619876889296</v>
      </c>
      <c r="AC8792">
        <v>0.510642762757331</v>
      </c>
      <c r="AD8792">
        <v>0.87989882095915395</v>
      </c>
      <c r="AE8792">
        <v>0.41844683824434797</v>
      </c>
      <c r="AF8792">
        <v>7.78176861322252E-2</v>
      </c>
      <c r="AG8792">
        <v>0.63384817793364701</v>
      </c>
      <c r="AH8792">
        <v>-4.5860362831738</v>
      </c>
      <c r="AI8792">
        <v>0.491169167354572</v>
      </c>
      <c r="AJ8792">
        <v>0.78121606160956403</v>
      </c>
      <c r="AK8792">
        <v>2.9273128029301699E-3</v>
      </c>
    </row>
    <row r="8793" spans="1:37" x14ac:dyDescent="0.2">
      <c r="A8793" t="s">
        <v>28519</v>
      </c>
      <c r="B8793">
        <v>80278054</v>
      </c>
      <c r="C8793">
        <v>80278334</v>
      </c>
      <c r="D8793">
        <v>281</v>
      </c>
      <c r="E8793" t="s">
        <v>29169</v>
      </c>
      <c r="F8793">
        <v>7</v>
      </c>
      <c r="G8793" t="s">
        <v>29170</v>
      </c>
      <c r="H8793" t="s">
        <v>31000</v>
      </c>
      <c r="I8793">
        <v>9</v>
      </c>
      <c r="J8793">
        <v>80030579</v>
      </c>
      <c r="K8793">
        <v>80034555</v>
      </c>
      <c r="L8793">
        <v>3977</v>
      </c>
      <c r="M8793">
        <v>1</v>
      </c>
      <c r="N8793">
        <v>101927477</v>
      </c>
      <c r="O8793" t="s">
        <v>29168</v>
      </c>
      <c r="P8793">
        <v>247475</v>
      </c>
      <c r="Q8793" t="s">
        <v>40</v>
      </c>
      <c r="R8793" t="s">
        <v>29165</v>
      </c>
      <c r="S8793" t="s">
        <v>36962</v>
      </c>
      <c r="T8793">
        <v>8.5797137949573096E-2</v>
      </c>
      <c r="U8793">
        <v>0.603102917160658</v>
      </c>
      <c r="V8793">
        <v>-4.5463796872249604</v>
      </c>
      <c r="W8793">
        <v>0.43625444195794799</v>
      </c>
      <c r="X8793">
        <v>0.74754190735349901</v>
      </c>
      <c r="Y8793">
        <v>0.11061045997612499</v>
      </c>
      <c r="Z8793">
        <v>0.32763050729065901</v>
      </c>
      <c r="AA8793">
        <v>0.76323109848785398</v>
      </c>
      <c r="AB8793">
        <v>-0.666781418884281</v>
      </c>
      <c r="AC8793">
        <v>0.510642762757331</v>
      </c>
      <c r="AD8793">
        <v>0.87989882095915395</v>
      </c>
      <c r="AE8793">
        <v>0.34911453164411199</v>
      </c>
      <c r="AF8793">
        <v>7.78176861322252E-2</v>
      </c>
      <c r="AG8793">
        <v>0.63384817793364701</v>
      </c>
      <c r="AH8793">
        <v>-4.7069961435004899</v>
      </c>
      <c r="AI8793">
        <v>0.491169167354572</v>
      </c>
      <c r="AJ8793">
        <v>0.78121606160956403</v>
      </c>
      <c r="AK8793">
        <v>-0.16637025884993201</v>
      </c>
    </row>
    <row r="8794" spans="1:37" x14ac:dyDescent="0.2">
      <c r="A8794" t="s">
        <v>28519</v>
      </c>
      <c r="B8794">
        <v>80731176</v>
      </c>
      <c r="C8794">
        <v>80731358</v>
      </c>
      <c r="D8794">
        <v>183</v>
      </c>
      <c r="E8794" t="s">
        <v>29171</v>
      </c>
      <c r="F8794">
        <v>1</v>
      </c>
      <c r="G8794" t="s">
        <v>29172</v>
      </c>
      <c r="H8794" t="s">
        <v>31000</v>
      </c>
      <c r="I8794">
        <v>9</v>
      </c>
      <c r="J8794">
        <v>80869758</v>
      </c>
      <c r="K8794">
        <v>80871295</v>
      </c>
      <c r="L8794">
        <v>1538</v>
      </c>
      <c r="M8794">
        <v>2</v>
      </c>
      <c r="N8794">
        <v>105376105</v>
      </c>
      <c r="O8794" t="s">
        <v>29173</v>
      </c>
      <c r="P8794">
        <v>139937</v>
      </c>
      <c r="Q8794" t="s">
        <v>40</v>
      </c>
      <c r="R8794" t="s">
        <v>29174</v>
      </c>
      <c r="S8794" t="s">
        <v>36963</v>
      </c>
      <c r="T8794" t="s">
        <v>40</v>
      </c>
      <c r="U8794" t="s">
        <v>40</v>
      </c>
      <c r="V8794">
        <v>0</v>
      </c>
      <c r="W8794">
        <v>0.38920677604595899</v>
      </c>
      <c r="X8794">
        <v>0.704072456322962</v>
      </c>
      <c r="Y8794">
        <v>-24.087359553734299</v>
      </c>
      <c r="Z8794">
        <v>0.306975110376564</v>
      </c>
      <c r="AA8794">
        <v>0.72610664078822296</v>
      </c>
      <c r="AB8794">
        <v>24.172206414174401</v>
      </c>
      <c r="AC8794">
        <v>0.71753805159658501</v>
      </c>
      <c r="AD8794">
        <v>0.87989882095915395</v>
      </c>
      <c r="AE8794">
        <v>-1.0492422417159899</v>
      </c>
      <c r="AF8794">
        <v>0.32549523997010099</v>
      </c>
      <c r="AG8794">
        <v>0.70473078222419605</v>
      </c>
      <c r="AH8794">
        <v>-24.135680540106101</v>
      </c>
      <c r="AI8794">
        <v>0.35038410267202102</v>
      </c>
      <c r="AJ8794">
        <v>0.78121606160956403</v>
      </c>
      <c r="AK8794">
        <v>-24.065291216128301</v>
      </c>
    </row>
    <row r="8795" spans="1:37" x14ac:dyDescent="0.2">
      <c r="A8795" t="s">
        <v>28519</v>
      </c>
      <c r="B8795">
        <v>80746753</v>
      </c>
      <c r="C8795">
        <v>80746917</v>
      </c>
      <c r="D8795">
        <v>165</v>
      </c>
      <c r="E8795" t="s">
        <v>29175</v>
      </c>
      <c r="F8795">
        <v>0</v>
      </c>
      <c r="G8795" t="s">
        <v>29176</v>
      </c>
      <c r="H8795" t="s">
        <v>31000</v>
      </c>
      <c r="I8795">
        <v>9</v>
      </c>
      <c r="J8795">
        <v>80869758</v>
      </c>
      <c r="K8795">
        <v>80871295</v>
      </c>
      <c r="L8795">
        <v>1538</v>
      </c>
      <c r="M8795">
        <v>2</v>
      </c>
      <c r="N8795">
        <v>105376105</v>
      </c>
      <c r="O8795" t="s">
        <v>29173</v>
      </c>
      <c r="P8795">
        <v>124378</v>
      </c>
      <c r="Q8795" t="s">
        <v>40</v>
      </c>
      <c r="R8795" t="s">
        <v>29174</v>
      </c>
      <c r="S8795" t="s">
        <v>36963</v>
      </c>
      <c r="T8795">
        <v>0.583211159830616</v>
      </c>
      <c r="U8795">
        <v>0.81360520874211995</v>
      </c>
      <c r="V8795">
        <v>-0.526251464524219</v>
      </c>
      <c r="W8795">
        <v>0.89107655920673101</v>
      </c>
      <c r="X8795">
        <v>0.95159051474143896</v>
      </c>
      <c r="Y8795">
        <v>1.4644172142207601</v>
      </c>
      <c r="Z8795">
        <v>1</v>
      </c>
      <c r="AA8795">
        <v>1</v>
      </c>
      <c r="AB8795">
        <v>-1.4897252839336399</v>
      </c>
      <c r="AC8795">
        <v>0.85817338719172098</v>
      </c>
      <c r="AD8795">
        <v>0.94068432309766403</v>
      </c>
      <c r="AE8795">
        <v>2.13142286421908</v>
      </c>
      <c r="AF8795">
        <v>0.23669707478149901</v>
      </c>
      <c r="AG8795">
        <v>0.69020448338054297</v>
      </c>
      <c r="AH8795">
        <v>0.40335900617769299</v>
      </c>
      <c r="AI8795">
        <v>0.95029317176085903</v>
      </c>
      <c r="AJ8795">
        <v>0.98621344597861504</v>
      </c>
      <c r="AK8795">
        <v>-0.24199118843241499</v>
      </c>
    </row>
    <row r="8796" spans="1:37" x14ac:dyDescent="0.2">
      <c r="A8796" t="s">
        <v>28519</v>
      </c>
      <c r="B8796">
        <v>80746917</v>
      </c>
      <c r="C8796">
        <v>80747081</v>
      </c>
      <c r="D8796">
        <v>165</v>
      </c>
      <c r="E8796" t="s">
        <v>29177</v>
      </c>
      <c r="F8796">
        <v>2</v>
      </c>
      <c r="G8796" t="s">
        <v>29178</v>
      </c>
      <c r="H8796" t="s">
        <v>31000</v>
      </c>
      <c r="I8796">
        <v>9</v>
      </c>
      <c r="J8796">
        <v>80869758</v>
      </c>
      <c r="K8796">
        <v>80871295</v>
      </c>
      <c r="L8796">
        <v>1538</v>
      </c>
      <c r="M8796">
        <v>2</v>
      </c>
      <c r="N8796">
        <v>105376105</v>
      </c>
      <c r="O8796" t="s">
        <v>29173</v>
      </c>
      <c r="P8796">
        <v>124214</v>
      </c>
      <c r="Q8796" t="s">
        <v>40</v>
      </c>
      <c r="R8796" t="s">
        <v>29174</v>
      </c>
      <c r="S8796" t="s">
        <v>36963</v>
      </c>
      <c r="T8796">
        <v>0.583211159830616</v>
      </c>
      <c r="U8796">
        <v>0.81360520874211995</v>
      </c>
      <c r="V8796">
        <v>-0.526251464524219</v>
      </c>
      <c r="W8796">
        <v>0.89107655920673101</v>
      </c>
      <c r="X8796">
        <v>0.95159051474143896</v>
      </c>
      <c r="Y8796">
        <v>1.4644172142207601</v>
      </c>
      <c r="Z8796">
        <v>1</v>
      </c>
      <c r="AA8796">
        <v>1</v>
      </c>
      <c r="AB8796">
        <v>-1.4897252839336399</v>
      </c>
      <c r="AC8796">
        <v>0.85817338719172098</v>
      </c>
      <c r="AD8796">
        <v>0.94068432309766403</v>
      </c>
      <c r="AE8796">
        <v>2.13142286421908</v>
      </c>
      <c r="AF8796">
        <v>0.23669707478149901</v>
      </c>
      <c r="AG8796">
        <v>0.69020448338054297</v>
      </c>
      <c r="AH8796">
        <v>0.40335900617769299</v>
      </c>
      <c r="AI8796">
        <v>0.95029317176085903</v>
      </c>
      <c r="AJ8796">
        <v>0.98621344597861504</v>
      </c>
      <c r="AK8796">
        <v>-0.24199118843241499</v>
      </c>
    </row>
    <row r="8797" spans="1:37" x14ac:dyDescent="0.2">
      <c r="A8797" t="s">
        <v>28519</v>
      </c>
      <c r="B8797">
        <v>80747081</v>
      </c>
      <c r="C8797">
        <v>80747245</v>
      </c>
      <c r="D8797">
        <v>165</v>
      </c>
      <c r="E8797" t="s">
        <v>29179</v>
      </c>
      <c r="F8797">
        <v>0</v>
      </c>
      <c r="G8797" t="s">
        <v>29180</v>
      </c>
      <c r="H8797" t="s">
        <v>31000</v>
      </c>
      <c r="I8797">
        <v>9</v>
      </c>
      <c r="J8797">
        <v>80869758</v>
      </c>
      <c r="K8797">
        <v>80871295</v>
      </c>
      <c r="L8797">
        <v>1538</v>
      </c>
      <c r="M8797">
        <v>2</v>
      </c>
      <c r="N8797">
        <v>105376105</v>
      </c>
      <c r="O8797" t="s">
        <v>29173</v>
      </c>
      <c r="P8797">
        <v>124050</v>
      </c>
      <c r="Q8797" t="s">
        <v>40</v>
      </c>
      <c r="R8797" t="s">
        <v>29174</v>
      </c>
      <c r="S8797" t="s">
        <v>36963</v>
      </c>
      <c r="T8797">
        <v>0.583211159830616</v>
      </c>
      <c r="U8797">
        <v>0.81360520874211995</v>
      </c>
      <c r="V8797">
        <v>-0.526251464524219</v>
      </c>
      <c r="W8797">
        <v>0.89107655920673101</v>
      </c>
      <c r="X8797">
        <v>0.95159051474143896</v>
      </c>
      <c r="Y8797">
        <v>1.4644172142207601</v>
      </c>
      <c r="Z8797">
        <v>1</v>
      </c>
      <c r="AA8797">
        <v>1</v>
      </c>
      <c r="AB8797">
        <v>-1.4897252839336399</v>
      </c>
      <c r="AC8797">
        <v>0.85817338719172098</v>
      </c>
      <c r="AD8797">
        <v>0.94068432309766403</v>
      </c>
      <c r="AE8797">
        <v>2.13142286421908</v>
      </c>
      <c r="AF8797">
        <v>0.23669707478149901</v>
      </c>
      <c r="AG8797">
        <v>0.69020448338054297</v>
      </c>
      <c r="AH8797">
        <v>0.40335900617769299</v>
      </c>
      <c r="AI8797">
        <v>0.95029317176085903</v>
      </c>
      <c r="AJ8797">
        <v>0.98621344597861504</v>
      </c>
      <c r="AK8797">
        <v>-0.24199118843241499</v>
      </c>
    </row>
    <row r="8798" spans="1:37" x14ac:dyDescent="0.2">
      <c r="A8798" t="s">
        <v>28519</v>
      </c>
      <c r="B8798">
        <v>83034412</v>
      </c>
      <c r="C8798">
        <v>83034677</v>
      </c>
      <c r="D8798">
        <v>266</v>
      </c>
      <c r="E8798" t="s">
        <v>29181</v>
      </c>
      <c r="F8798">
        <v>2</v>
      </c>
      <c r="G8798" t="s">
        <v>29182</v>
      </c>
      <c r="H8798" t="s">
        <v>36964</v>
      </c>
      <c r="I8798">
        <v>9</v>
      </c>
      <c r="J8798">
        <v>82979590</v>
      </c>
      <c r="K8798">
        <v>83063142</v>
      </c>
      <c r="L8798">
        <v>83553</v>
      </c>
      <c r="M8798">
        <v>2</v>
      </c>
      <c r="N8798">
        <v>158158</v>
      </c>
      <c r="O8798" t="s">
        <v>29183</v>
      </c>
      <c r="P8798">
        <v>28465</v>
      </c>
      <c r="Q8798" t="s">
        <v>29184</v>
      </c>
      <c r="R8798" t="s">
        <v>29185</v>
      </c>
      <c r="S8798" t="s">
        <v>36965</v>
      </c>
      <c r="T8798">
        <v>1</v>
      </c>
      <c r="U8798">
        <v>1</v>
      </c>
      <c r="V8798">
        <v>-1.43063604407433</v>
      </c>
      <c r="W8798">
        <v>0.38920677604595899</v>
      </c>
      <c r="X8798">
        <v>0.704072456322962</v>
      </c>
      <c r="Y8798">
        <v>-21.561915990580601</v>
      </c>
      <c r="Z8798">
        <v>0.65379035313853895</v>
      </c>
      <c r="AA8798">
        <v>0.84521697243271998</v>
      </c>
      <c r="AB8798">
        <v>-2.3941097830881701</v>
      </c>
      <c r="AC8798">
        <v>0.75388744886274095</v>
      </c>
      <c r="AD8798">
        <v>0.87989882095915395</v>
      </c>
      <c r="AE8798">
        <v>0.77665987548683402</v>
      </c>
      <c r="AF8798">
        <v>0.64997455747578503</v>
      </c>
      <c r="AG8798">
        <v>0.80674443595273604</v>
      </c>
      <c r="AH8798">
        <v>-0.50102550797332501</v>
      </c>
      <c r="AI8798">
        <v>0.35038410267202102</v>
      </c>
      <c r="AJ8798">
        <v>0.78121606160956403</v>
      </c>
      <c r="AK8798">
        <v>-22.630669874949302</v>
      </c>
    </row>
    <row r="8799" spans="1:37" x14ac:dyDescent="0.2">
      <c r="A8799" t="s">
        <v>28519</v>
      </c>
      <c r="B8799">
        <v>83571781</v>
      </c>
      <c r="C8799">
        <v>83571932</v>
      </c>
      <c r="D8799">
        <v>152</v>
      </c>
      <c r="E8799" t="s">
        <v>29186</v>
      </c>
      <c r="F8799">
        <v>1</v>
      </c>
      <c r="G8799" t="s">
        <v>29187</v>
      </c>
      <c r="H8799" t="s">
        <v>31000</v>
      </c>
      <c r="I8799">
        <v>9</v>
      </c>
      <c r="J8799">
        <v>83242990</v>
      </c>
      <c r="K8799">
        <v>83538546</v>
      </c>
      <c r="L8799">
        <v>295557</v>
      </c>
      <c r="M8799">
        <v>2</v>
      </c>
      <c r="N8799">
        <v>257019</v>
      </c>
      <c r="O8799" t="s">
        <v>29188</v>
      </c>
      <c r="P8799">
        <v>-33235</v>
      </c>
      <c r="Q8799" t="s">
        <v>29189</v>
      </c>
      <c r="R8799" t="s">
        <v>29190</v>
      </c>
      <c r="S8799" t="s">
        <v>36966</v>
      </c>
      <c r="T8799">
        <v>0.38451713107202101</v>
      </c>
      <c r="U8799">
        <v>0.64228493218500304</v>
      </c>
      <c r="V8799">
        <v>-2.3672121223497702</v>
      </c>
      <c r="W8799">
        <v>9.4160579171926398E-2</v>
      </c>
      <c r="X8799">
        <v>0.704072456322962</v>
      </c>
      <c r="Y8799">
        <v>-1.52655405132107</v>
      </c>
      <c r="Z8799">
        <v>1</v>
      </c>
      <c r="AA8799">
        <v>1</v>
      </c>
      <c r="AB8799">
        <v>0.56405263528387894</v>
      </c>
      <c r="AC8799">
        <v>0.20574231368212401</v>
      </c>
      <c r="AD8799">
        <v>0.68253123924728298</v>
      </c>
      <c r="AE8799">
        <v>-1.30307399182918</v>
      </c>
      <c r="AF8799">
        <v>0.18921770843194</v>
      </c>
      <c r="AG8799">
        <v>0.68151250837662902</v>
      </c>
      <c r="AH8799">
        <v>-3.2699001366699698</v>
      </c>
      <c r="AI8799">
        <v>0.106386577072326</v>
      </c>
      <c r="AJ8799">
        <v>0.78121606160956403</v>
      </c>
      <c r="AK8799">
        <v>-1.12541575922088</v>
      </c>
    </row>
    <row r="8800" spans="1:37" x14ac:dyDescent="0.2">
      <c r="A8800" t="s">
        <v>28519</v>
      </c>
      <c r="B8800">
        <v>83716759</v>
      </c>
      <c r="C8800">
        <v>83716909</v>
      </c>
      <c r="D8800">
        <v>151</v>
      </c>
      <c r="E8800" t="s">
        <v>29191</v>
      </c>
      <c r="F8800">
        <v>0</v>
      </c>
      <c r="G8800" t="s">
        <v>29192</v>
      </c>
      <c r="H8800" t="s">
        <v>31000</v>
      </c>
      <c r="I8800">
        <v>9</v>
      </c>
      <c r="J8800">
        <v>83708254</v>
      </c>
      <c r="K8800">
        <v>83713496</v>
      </c>
      <c r="L8800">
        <v>5243</v>
      </c>
      <c r="M8800">
        <v>1</v>
      </c>
      <c r="N8800">
        <v>105376114</v>
      </c>
      <c r="O8800" t="s">
        <v>29193</v>
      </c>
      <c r="P8800">
        <v>8505</v>
      </c>
      <c r="Q8800" t="s">
        <v>29194</v>
      </c>
      <c r="R8800" t="s">
        <v>29195</v>
      </c>
      <c r="S8800" t="s">
        <v>36967</v>
      </c>
      <c r="T8800">
        <v>0.97213403838398904</v>
      </c>
      <c r="U8800">
        <v>1</v>
      </c>
      <c r="V8800">
        <v>0.366375212447212</v>
      </c>
      <c r="W8800">
        <v>0.89107655920673101</v>
      </c>
      <c r="X8800">
        <v>0.95159051474143896</v>
      </c>
      <c r="Y8800">
        <v>0.57162027696180295</v>
      </c>
      <c r="Z8800">
        <v>0.69013698642955401</v>
      </c>
      <c r="AA8800">
        <v>0.84521697243271998</v>
      </c>
      <c r="AB8800">
        <v>-0.59709863545886099</v>
      </c>
      <c r="AC8800">
        <v>0.75388744886274095</v>
      </c>
      <c r="AD8800">
        <v>0.87989882095915395</v>
      </c>
      <c r="AE8800">
        <v>-0.42837944696938202</v>
      </c>
      <c r="AF8800">
        <v>0.61410715005536498</v>
      </c>
      <c r="AG8800">
        <v>0.80674443595273604</v>
      </c>
      <c r="AH8800">
        <v>1.2959855456196001</v>
      </c>
      <c r="AI8800">
        <v>0.56157887380500204</v>
      </c>
      <c r="AJ8800">
        <v>0.78121606160956403</v>
      </c>
      <c r="AK8800">
        <v>1.44037540474735</v>
      </c>
    </row>
    <row r="8801" spans="1:37" x14ac:dyDescent="0.2">
      <c r="A8801" t="s">
        <v>28519</v>
      </c>
      <c r="B8801">
        <v>83716909</v>
      </c>
      <c r="C8801">
        <v>83717059</v>
      </c>
      <c r="D8801">
        <v>151</v>
      </c>
      <c r="E8801" t="s">
        <v>29196</v>
      </c>
      <c r="F8801">
        <v>3</v>
      </c>
      <c r="G8801" t="s">
        <v>29197</v>
      </c>
      <c r="H8801" t="s">
        <v>31000</v>
      </c>
      <c r="I8801">
        <v>9</v>
      </c>
      <c r="J8801">
        <v>83708254</v>
      </c>
      <c r="K8801">
        <v>83713496</v>
      </c>
      <c r="L8801">
        <v>5243</v>
      </c>
      <c r="M8801">
        <v>1</v>
      </c>
      <c r="N8801">
        <v>105376114</v>
      </c>
      <c r="O8801" t="s">
        <v>29193</v>
      </c>
      <c r="P8801">
        <v>8655</v>
      </c>
      <c r="Q8801" t="s">
        <v>29194</v>
      </c>
      <c r="R8801" t="s">
        <v>29195</v>
      </c>
      <c r="S8801" t="s">
        <v>36967</v>
      </c>
      <c r="T8801">
        <v>1</v>
      </c>
      <c r="U8801">
        <v>1</v>
      </c>
      <c r="V8801">
        <v>-0.21858716340268999</v>
      </c>
      <c r="W8801">
        <v>0.94541066367716797</v>
      </c>
      <c r="X8801">
        <v>0.95159051474143896</v>
      </c>
      <c r="Y8801">
        <v>-1.33420869956006E-2</v>
      </c>
      <c r="Z8801">
        <v>0.65379035313853895</v>
      </c>
      <c r="AA8801">
        <v>0.84521697243271998</v>
      </c>
      <c r="AB8801">
        <v>-1.18206101130876</v>
      </c>
      <c r="AC8801">
        <v>0.71753805159658501</v>
      </c>
      <c r="AD8801">
        <v>0.87989882095915395</v>
      </c>
      <c r="AE8801">
        <v>-1.01334181092678</v>
      </c>
      <c r="AF8801">
        <v>0.64997455747578503</v>
      </c>
      <c r="AG8801">
        <v>0.80674443595273604</v>
      </c>
      <c r="AH8801">
        <v>0.71102328274841098</v>
      </c>
      <c r="AI8801">
        <v>0.59609816080359102</v>
      </c>
      <c r="AJ8801">
        <v>0.78121606160956403</v>
      </c>
      <c r="AK8801">
        <v>0.85541315376864901</v>
      </c>
    </row>
    <row r="8802" spans="1:37" x14ac:dyDescent="0.2">
      <c r="A8802" t="s">
        <v>28519</v>
      </c>
      <c r="B8802">
        <v>83717215</v>
      </c>
      <c r="C8802">
        <v>83717407</v>
      </c>
      <c r="D8802">
        <v>193</v>
      </c>
      <c r="E8802" t="s">
        <v>29198</v>
      </c>
      <c r="F8802">
        <v>4</v>
      </c>
      <c r="G8802" t="s">
        <v>29199</v>
      </c>
      <c r="H8802" t="s">
        <v>31000</v>
      </c>
      <c r="I8802">
        <v>9</v>
      </c>
      <c r="J8802">
        <v>83708254</v>
      </c>
      <c r="K8802">
        <v>83713496</v>
      </c>
      <c r="L8802">
        <v>5243</v>
      </c>
      <c r="M8802">
        <v>1</v>
      </c>
      <c r="N8802">
        <v>105376114</v>
      </c>
      <c r="O8802" t="s">
        <v>29193</v>
      </c>
      <c r="P8802">
        <v>8961</v>
      </c>
      <c r="Q8802" t="s">
        <v>29194</v>
      </c>
      <c r="R8802" t="s">
        <v>29195</v>
      </c>
      <c r="S8802" t="s">
        <v>36967</v>
      </c>
      <c r="T8802">
        <v>1</v>
      </c>
      <c r="U8802">
        <v>1</v>
      </c>
      <c r="V8802">
        <v>-0.63362456581527704</v>
      </c>
      <c r="W8802">
        <v>0.94541066367716797</v>
      </c>
      <c r="X8802">
        <v>0.95159051474143896</v>
      </c>
      <c r="Y8802">
        <v>-0.42837949425150001</v>
      </c>
      <c r="Z8802">
        <v>0.65379035313853895</v>
      </c>
      <c r="AA8802">
        <v>0.84521697243271998</v>
      </c>
      <c r="AB8802">
        <v>-1.59709832169845</v>
      </c>
      <c r="AC8802">
        <v>0.71753805159658501</v>
      </c>
      <c r="AD8802">
        <v>0.87989882095915395</v>
      </c>
      <c r="AE8802">
        <v>-1.42837912615978</v>
      </c>
      <c r="AF8802">
        <v>0.64997455747578503</v>
      </c>
      <c r="AG8802">
        <v>0.80674443595273604</v>
      </c>
      <c r="AH8802">
        <v>0.29598588033582401</v>
      </c>
      <c r="AI8802">
        <v>0.59609816080359102</v>
      </c>
      <c r="AJ8802">
        <v>0.78121606160956403</v>
      </c>
      <c r="AK8802">
        <v>0.44037574651275002</v>
      </c>
    </row>
    <row r="8803" spans="1:37" x14ac:dyDescent="0.2">
      <c r="A8803" t="s">
        <v>28519</v>
      </c>
      <c r="B8803">
        <v>86302711</v>
      </c>
      <c r="C8803">
        <v>86302755</v>
      </c>
      <c r="D8803">
        <v>45</v>
      </c>
      <c r="E8803" t="s">
        <v>29200</v>
      </c>
      <c r="F8803">
        <v>1</v>
      </c>
      <c r="G8803" t="s">
        <v>29201</v>
      </c>
      <c r="H8803" t="s">
        <v>36968</v>
      </c>
      <c r="I8803">
        <v>9</v>
      </c>
      <c r="J8803">
        <v>86287735</v>
      </c>
      <c r="K8803">
        <v>86319644</v>
      </c>
      <c r="L8803">
        <v>31910</v>
      </c>
      <c r="M8803">
        <v>2</v>
      </c>
      <c r="N8803">
        <v>79670</v>
      </c>
      <c r="O8803" t="s">
        <v>29202</v>
      </c>
      <c r="P8803">
        <v>16889</v>
      </c>
      <c r="Q8803" t="s">
        <v>29203</v>
      </c>
      <c r="R8803" t="s">
        <v>29204</v>
      </c>
      <c r="S8803" t="s">
        <v>36969</v>
      </c>
      <c r="T8803">
        <v>0.37540393893975199</v>
      </c>
      <c r="U8803">
        <v>0.63021465694884504</v>
      </c>
      <c r="V8803">
        <v>-0.71836730279973204</v>
      </c>
      <c r="W8803">
        <v>0.94541066367716797</v>
      </c>
      <c r="X8803">
        <v>0.95159051474143896</v>
      </c>
      <c r="Y8803">
        <v>-1.67507422593882</v>
      </c>
      <c r="Z8803">
        <v>9.92220743461492E-2</v>
      </c>
      <c r="AA8803">
        <v>0.72610664078822296</v>
      </c>
      <c r="AB8803">
        <v>-1.6818412634617199</v>
      </c>
      <c r="AC8803">
        <v>0.615069744472027</v>
      </c>
      <c r="AD8803">
        <v>0.87989882095915395</v>
      </c>
      <c r="AE8803">
        <v>0.14778343052138901</v>
      </c>
      <c r="AF8803">
        <v>0.77173648502780101</v>
      </c>
      <c r="AG8803">
        <v>0.88417364479730298</v>
      </c>
      <c r="AH8803">
        <v>0.21124327477638399</v>
      </c>
      <c r="AI8803">
        <v>0.75770813086964806</v>
      </c>
      <c r="AJ8803">
        <v>0.91200148566411499</v>
      </c>
      <c r="AK8803">
        <v>-2.1690401181408698</v>
      </c>
    </row>
    <row r="8804" spans="1:37" x14ac:dyDescent="0.2">
      <c r="A8804" t="s">
        <v>28519</v>
      </c>
      <c r="B8804">
        <v>87126188</v>
      </c>
      <c r="C8804">
        <v>87126363</v>
      </c>
      <c r="D8804">
        <v>176</v>
      </c>
      <c r="E8804" t="s">
        <v>29205</v>
      </c>
      <c r="F8804">
        <v>0</v>
      </c>
      <c r="G8804" t="s">
        <v>29206</v>
      </c>
      <c r="H8804" t="s">
        <v>31000</v>
      </c>
      <c r="I8804">
        <v>9</v>
      </c>
      <c r="J8804">
        <v>87148644</v>
      </c>
      <c r="K8804">
        <v>87159556</v>
      </c>
      <c r="L8804">
        <v>10913</v>
      </c>
      <c r="M8804">
        <v>1</v>
      </c>
      <c r="N8804">
        <v>401535</v>
      </c>
      <c r="O8804" t="s">
        <v>29207</v>
      </c>
      <c r="P8804">
        <v>-22281</v>
      </c>
      <c r="Q8804" t="s">
        <v>29208</v>
      </c>
      <c r="R8804" t="s">
        <v>29209</v>
      </c>
      <c r="S8804" t="s">
        <v>36970</v>
      </c>
      <c r="T8804">
        <v>0.152084254673993</v>
      </c>
      <c r="U8804">
        <v>0.603102917160658</v>
      </c>
      <c r="V8804">
        <v>23.7257686175281</v>
      </c>
      <c r="W8804">
        <v>0.94541066367716797</v>
      </c>
      <c r="X8804">
        <v>0.95159051474143896</v>
      </c>
      <c r="Y8804">
        <v>-1.5185178807880999</v>
      </c>
      <c r="Z8804">
        <v>0.306975110376564</v>
      </c>
      <c r="AA8804">
        <v>0.72610664078822296</v>
      </c>
      <c r="AB8804">
        <v>22.7622945923471</v>
      </c>
      <c r="AC8804">
        <v>0.71753805159658501</v>
      </c>
      <c r="AD8804">
        <v>0.87989882095915395</v>
      </c>
      <c r="AE8804">
        <v>-2.5185174393655698</v>
      </c>
      <c r="AF8804">
        <v>4.6407610929182198E-2</v>
      </c>
      <c r="AG8804">
        <v>0.476038960109122</v>
      </c>
      <c r="AH8804">
        <v>23.7257686175281</v>
      </c>
      <c r="AI8804">
        <v>0.59609816080359102</v>
      </c>
      <c r="AJ8804">
        <v>0.78121606160956403</v>
      </c>
      <c r="AK8804">
        <v>-0.64976254134656597</v>
      </c>
    </row>
    <row r="8805" spans="1:37" x14ac:dyDescent="0.2">
      <c r="A8805" t="s">
        <v>28519</v>
      </c>
      <c r="B8805">
        <v>87668005</v>
      </c>
      <c r="C8805">
        <v>87668147</v>
      </c>
      <c r="D8805">
        <v>143</v>
      </c>
      <c r="E8805" t="s">
        <v>29210</v>
      </c>
      <c r="F8805">
        <v>0</v>
      </c>
      <c r="G8805" t="s">
        <v>29211</v>
      </c>
      <c r="H8805" t="s">
        <v>30987</v>
      </c>
      <c r="I8805">
        <v>9</v>
      </c>
      <c r="J8805">
        <v>87668453</v>
      </c>
      <c r="K8805">
        <v>87681522</v>
      </c>
      <c r="L8805">
        <v>13070</v>
      </c>
      <c r="M8805">
        <v>1</v>
      </c>
      <c r="N8805">
        <v>1612</v>
      </c>
      <c r="O8805" t="s">
        <v>29212</v>
      </c>
      <c r="P8805">
        <v>-306</v>
      </c>
      <c r="Q8805" t="s">
        <v>29213</v>
      </c>
      <c r="R8805" t="s">
        <v>29214</v>
      </c>
      <c r="S8805" t="s">
        <v>36971</v>
      </c>
      <c r="T8805">
        <v>0.60318812523568999</v>
      </c>
      <c r="U8805">
        <v>0.82125442047224695</v>
      </c>
      <c r="V8805">
        <v>-1.0034470094933801</v>
      </c>
      <c r="W8805">
        <v>0.69201225521665499</v>
      </c>
      <c r="X8805">
        <v>0.95159051474143896</v>
      </c>
      <c r="Y8805">
        <v>-0.70109559980151903</v>
      </c>
      <c r="Z8805">
        <v>0.79590556428138504</v>
      </c>
      <c r="AA8805">
        <v>0.927284221282906</v>
      </c>
      <c r="AB8805">
        <v>-0.65441234622604505</v>
      </c>
      <c r="AC8805">
        <v>0.87571881649376604</v>
      </c>
      <c r="AD8805">
        <v>0.94068432309766403</v>
      </c>
      <c r="AE8805">
        <v>-0.75136082810907001</v>
      </c>
      <c r="AF8805">
        <v>0.52353792694692403</v>
      </c>
      <c r="AG8805">
        <v>0.80674443595273604</v>
      </c>
      <c r="AH8805">
        <v>-0.84348313368913197</v>
      </c>
      <c r="AI8805">
        <v>0.61187545788734798</v>
      </c>
      <c r="AJ8805">
        <v>0.792270719854135</v>
      </c>
      <c r="AK8805">
        <v>-0.39142283059687699</v>
      </c>
    </row>
    <row r="8806" spans="1:37" x14ac:dyDescent="0.2">
      <c r="A8806" t="s">
        <v>28519</v>
      </c>
      <c r="B8806">
        <v>87838979</v>
      </c>
      <c r="C8806">
        <v>87839121</v>
      </c>
      <c r="D8806">
        <v>143</v>
      </c>
      <c r="E8806" t="s">
        <v>29215</v>
      </c>
      <c r="F8806">
        <v>1</v>
      </c>
      <c r="G8806" t="s">
        <v>29216</v>
      </c>
      <c r="H8806" t="s">
        <v>31000</v>
      </c>
      <c r="I8806">
        <v>9</v>
      </c>
      <c r="J8806">
        <v>87844154</v>
      </c>
      <c r="K8806">
        <v>87847314</v>
      </c>
      <c r="L8806">
        <v>3161</v>
      </c>
      <c r="M8806">
        <v>1</v>
      </c>
      <c r="N8806">
        <v>1518</v>
      </c>
      <c r="O8806" t="s">
        <v>29217</v>
      </c>
      <c r="P8806">
        <v>-5033</v>
      </c>
      <c r="Q8806" t="s">
        <v>40</v>
      </c>
      <c r="R8806" t="s">
        <v>29218</v>
      </c>
      <c r="S8806" t="s">
        <v>36972</v>
      </c>
      <c r="T8806">
        <v>0.323300140219206</v>
      </c>
      <c r="U8806">
        <v>0.603102917160658</v>
      </c>
      <c r="V8806">
        <v>3.3420179413163498E-2</v>
      </c>
      <c r="W8806">
        <v>0.69201225521665499</v>
      </c>
      <c r="X8806">
        <v>0.95159051474143896</v>
      </c>
      <c r="Y8806">
        <v>-0.60670041493985505</v>
      </c>
      <c r="Z8806">
        <v>0.49716615025021699</v>
      </c>
      <c r="AA8806">
        <v>0.84521697243271998</v>
      </c>
      <c r="AB8806">
        <v>0.13213910138179399</v>
      </c>
      <c r="AC8806">
        <v>0.92523690913815004</v>
      </c>
      <c r="AD8806">
        <v>0.94115954365910703</v>
      </c>
      <c r="AE8806">
        <v>-0.18605031606</v>
      </c>
      <c r="AF8806">
        <v>0.232469990197017</v>
      </c>
      <c r="AG8806">
        <v>0.69020448338054297</v>
      </c>
      <c r="AH8806">
        <v>-8.0015947052028802E-2</v>
      </c>
      <c r="AI8806">
        <v>0.58910493252618501</v>
      </c>
      <c r="AJ8806">
        <v>0.78121606160956403</v>
      </c>
      <c r="AK8806">
        <v>-0.67135655711161801</v>
      </c>
    </row>
    <row r="8807" spans="1:37" x14ac:dyDescent="0.2">
      <c r="A8807" t="s">
        <v>28519</v>
      </c>
      <c r="B8807">
        <v>88623141</v>
      </c>
      <c r="C8807">
        <v>88623232</v>
      </c>
      <c r="D8807">
        <v>92</v>
      </c>
      <c r="E8807" t="s">
        <v>29219</v>
      </c>
      <c r="F8807">
        <v>1</v>
      </c>
      <c r="G8807" t="s">
        <v>29220</v>
      </c>
      <c r="H8807" t="s">
        <v>31000</v>
      </c>
      <c r="I8807">
        <v>9</v>
      </c>
      <c r="J8807">
        <v>88627195</v>
      </c>
      <c r="K8807">
        <v>88652120</v>
      </c>
      <c r="L8807">
        <v>24926</v>
      </c>
      <c r="M8807">
        <v>2</v>
      </c>
      <c r="N8807">
        <v>286238</v>
      </c>
      <c r="O8807" t="s">
        <v>29221</v>
      </c>
      <c r="P8807">
        <v>28888</v>
      </c>
      <c r="Q8807" t="s">
        <v>29222</v>
      </c>
      <c r="R8807" t="s">
        <v>29223</v>
      </c>
      <c r="S8807" t="s">
        <v>36973</v>
      </c>
      <c r="T8807">
        <v>0.124296549490194</v>
      </c>
      <c r="U8807">
        <v>0.603102917160658</v>
      </c>
      <c r="V8807">
        <v>6.6834017290217096</v>
      </c>
      <c r="W8807">
        <v>0.92840768905355797</v>
      </c>
      <c r="X8807">
        <v>0.95159051474143896</v>
      </c>
      <c r="Y8807">
        <v>0.67353377449747598</v>
      </c>
      <c r="Z8807">
        <v>0.20097529916239401</v>
      </c>
      <c r="AA8807">
        <v>0.72610664078822296</v>
      </c>
      <c r="AB8807">
        <v>6.0754017741535797</v>
      </c>
      <c r="AC8807">
        <v>0.81922298313198505</v>
      </c>
      <c r="AD8807">
        <v>0.93949447398230601</v>
      </c>
      <c r="AE8807">
        <v>3.4599326346669401E-2</v>
      </c>
      <c r="AF8807">
        <v>0.118503136899185</v>
      </c>
      <c r="AG8807">
        <v>0.68151250837662902</v>
      </c>
      <c r="AH8807">
        <v>2.7877563624197701</v>
      </c>
      <c r="AI8807">
        <v>1</v>
      </c>
      <c r="AJ8807">
        <v>1</v>
      </c>
      <c r="AK8807">
        <v>1.08318502943622</v>
      </c>
    </row>
    <row r="8808" spans="1:37" x14ac:dyDescent="0.2">
      <c r="A8808" t="s">
        <v>28519</v>
      </c>
      <c r="B8808">
        <v>88623239</v>
      </c>
      <c r="C8808">
        <v>88623529</v>
      </c>
      <c r="D8808">
        <v>291</v>
      </c>
      <c r="E8808" t="s">
        <v>29224</v>
      </c>
      <c r="F8808">
        <v>1</v>
      </c>
      <c r="G8808" t="s">
        <v>29225</v>
      </c>
      <c r="H8808" t="s">
        <v>31000</v>
      </c>
      <c r="I8808">
        <v>9</v>
      </c>
      <c r="J8808">
        <v>88627195</v>
      </c>
      <c r="K8808">
        <v>88652120</v>
      </c>
      <c r="L8808">
        <v>24926</v>
      </c>
      <c r="M8808">
        <v>2</v>
      </c>
      <c r="N8808">
        <v>286238</v>
      </c>
      <c r="O8808" t="s">
        <v>29221</v>
      </c>
      <c r="P8808">
        <v>28591</v>
      </c>
      <c r="Q8808" t="s">
        <v>29222</v>
      </c>
      <c r="R8808" t="s">
        <v>29223</v>
      </c>
      <c r="S8808" t="s">
        <v>36973</v>
      </c>
      <c r="T8808">
        <v>0.124296549490194</v>
      </c>
      <c r="U8808">
        <v>0.603102917160658</v>
      </c>
      <c r="V8808">
        <v>6.7318434508145399</v>
      </c>
      <c r="W8808">
        <v>0.92840768905355797</v>
      </c>
      <c r="X8808">
        <v>0.95159051474143896</v>
      </c>
      <c r="Y8808">
        <v>0.68389399083762203</v>
      </c>
      <c r="Z8808">
        <v>0.20097529916239401</v>
      </c>
      <c r="AA8808">
        <v>0.72610664078822296</v>
      </c>
      <c r="AB8808">
        <v>6.1134023846803398</v>
      </c>
      <c r="AC8808">
        <v>0.81922298313198505</v>
      </c>
      <c r="AD8808">
        <v>0.93949447398230601</v>
      </c>
      <c r="AE8808">
        <v>5.3326505924247397E-2</v>
      </c>
      <c r="AF8808">
        <v>0.118503136899185</v>
      </c>
      <c r="AG8808">
        <v>0.68151250837662902</v>
      </c>
      <c r="AH8808">
        <v>2.8361980842125898</v>
      </c>
      <c r="AI8808">
        <v>1</v>
      </c>
      <c r="AJ8808">
        <v>1</v>
      </c>
      <c r="AK8808">
        <v>1.0803673297684799</v>
      </c>
    </row>
    <row r="8809" spans="1:37" x14ac:dyDescent="0.2">
      <c r="A8809" t="s">
        <v>28519</v>
      </c>
      <c r="B8809">
        <v>89480224</v>
      </c>
      <c r="C8809">
        <v>89480379</v>
      </c>
      <c r="D8809">
        <v>156</v>
      </c>
      <c r="E8809" t="s">
        <v>29226</v>
      </c>
      <c r="F8809">
        <v>4</v>
      </c>
      <c r="G8809" t="s">
        <v>29227</v>
      </c>
      <c r="H8809" t="s">
        <v>30987</v>
      </c>
      <c r="I8809">
        <v>9</v>
      </c>
      <c r="J8809">
        <v>89402925</v>
      </c>
      <c r="K8809">
        <v>89479890</v>
      </c>
      <c r="L8809">
        <v>76966</v>
      </c>
      <c r="M8809">
        <v>2</v>
      </c>
      <c r="N8809">
        <v>10507</v>
      </c>
      <c r="O8809" t="s">
        <v>29228</v>
      </c>
      <c r="P8809">
        <v>-334</v>
      </c>
      <c r="Q8809" t="s">
        <v>29229</v>
      </c>
      <c r="R8809" t="s">
        <v>29230</v>
      </c>
      <c r="S8809" t="s">
        <v>36974</v>
      </c>
      <c r="T8809">
        <v>0.152084254673993</v>
      </c>
      <c r="U8809">
        <v>0.603102917160658</v>
      </c>
      <c r="V8809">
        <v>22.212358791379501</v>
      </c>
      <c r="W8809">
        <v>0.20525741147413201</v>
      </c>
      <c r="X8809">
        <v>0.704072456322962</v>
      </c>
      <c r="Y8809">
        <v>-22.010724974742601</v>
      </c>
      <c r="Z8809">
        <v>0.306975110376564</v>
      </c>
      <c r="AA8809">
        <v>0.72610664078822296</v>
      </c>
      <c r="AB8809">
        <v>21.248884949445301</v>
      </c>
      <c r="AC8809">
        <v>7.0489011448141195E-2</v>
      </c>
      <c r="AD8809">
        <v>0.57684129297949804</v>
      </c>
      <c r="AE8809">
        <v>-22.010724974742601</v>
      </c>
      <c r="AF8809">
        <v>4.6407610929182198E-2</v>
      </c>
      <c r="AG8809">
        <v>0.476038960109122</v>
      </c>
      <c r="AH8809">
        <v>22.212358791379501</v>
      </c>
      <c r="AI8809">
        <v>0.35038410267202102</v>
      </c>
      <c r="AJ8809">
        <v>0.78121606160956403</v>
      </c>
      <c r="AK8809">
        <v>-21.141969790061601</v>
      </c>
    </row>
    <row r="8810" spans="1:37" x14ac:dyDescent="0.2">
      <c r="A8810" t="s">
        <v>28519</v>
      </c>
      <c r="B8810">
        <v>89480379</v>
      </c>
      <c r="C8810">
        <v>89480534</v>
      </c>
      <c r="D8810">
        <v>156</v>
      </c>
      <c r="E8810" t="s">
        <v>29231</v>
      </c>
      <c r="F8810">
        <v>10</v>
      </c>
      <c r="G8810" t="s">
        <v>29232</v>
      </c>
      <c r="H8810" t="s">
        <v>30987</v>
      </c>
      <c r="I8810">
        <v>9</v>
      </c>
      <c r="J8810">
        <v>89402925</v>
      </c>
      <c r="K8810">
        <v>89479890</v>
      </c>
      <c r="L8810">
        <v>76966</v>
      </c>
      <c r="M8810">
        <v>2</v>
      </c>
      <c r="N8810">
        <v>10507</v>
      </c>
      <c r="O8810" t="s">
        <v>29228</v>
      </c>
      <c r="P8810">
        <v>-489</v>
      </c>
      <c r="Q8810" t="s">
        <v>29229</v>
      </c>
      <c r="R8810" t="s">
        <v>29230</v>
      </c>
      <c r="S8810" t="s">
        <v>36974</v>
      </c>
      <c r="T8810">
        <v>0.152084254673993</v>
      </c>
      <c r="U8810">
        <v>0.603102917160658</v>
      </c>
      <c r="V8810">
        <v>22.212358791379501</v>
      </c>
      <c r="W8810">
        <v>0.20525741147413201</v>
      </c>
      <c r="X8810">
        <v>0.704072456322962</v>
      </c>
      <c r="Y8810">
        <v>-22.010724974742601</v>
      </c>
      <c r="Z8810">
        <v>0.306975110376564</v>
      </c>
      <c r="AA8810">
        <v>0.72610664078822296</v>
      </c>
      <c r="AB8810">
        <v>21.248884949445301</v>
      </c>
      <c r="AC8810">
        <v>7.0489011448141195E-2</v>
      </c>
      <c r="AD8810">
        <v>0.57684129297949804</v>
      </c>
      <c r="AE8810">
        <v>-22.010724974742601</v>
      </c>
      <c r="AF8810">
        <v>4.6407610929182198E-2</v>
      </c>
      <c r="AG8810">
        <v>0.476038960109122</v>
      </c>
      <c r="AH8810">
        <v>22.212358791379501</v>
      </c>
      <c r="AI8810">
        <v>0.35038410267202102</v>
      </c>
      <c r="AJ8810">
        <v>0.78121606160956403</v>
      </c>
      <c r="AK8810">
        <v>-21.141969790061601</v>
      </c>
    </row>
    <row r="8811" spans="1:37" x14ac:dyDescent="0.2">
      <c r="A8811" t="s">
        <v>28519</v>
      </c>
      <c r="B8811">
        <v>89480534</v>
      </c>
      <c r="C8811">
        <v>89480689</v>
      </c>
      <c r="D8811">
        <v>156</v>
      </c>
      <c r="E8811" t="s">
        <v>29233</v>
      </c>
      <c r="F8811">
        <v>10</v>
      </c>
      <c r="G8811" t="s">
        <v>29234</v>
      </c>
      <c r="H8811" t="s">
        <v>30987</v>
      </c>
      <c r="I8811">
        <v>9</v>
      </c>
      <c r="J8811">
        <v>89402925</v>
      </c>
      <c r="K8811">
        <v>89479890</v>
      </c>
      <c r="L8811">
        <v>76966</v>
      </c>
      <c r="M8811">
        <v>2</v>
      </c>
      <c r="N8811">
        <v>10507</v>
      </c>
      <c r="O8811" t="s">
        <v>29228</v>
      </c>
      <c r="P8811">
        <v>-644</v>
      </c>
      <c r="Q8811" t="s">
        <v>29229</v>
      </c>
      <c r="R8811" t="s">
        <v>29230</v>
      </c>
      <c r="S8811" t="s">
        <v>36974</v>
      </c>
      <c r="T8811">
        <v>0.152084254673993</v>
      </c>
      <c r="U8811">
        <v>0.603102917160658</v>
      </c>
      <c r="V8811">
        <v>22.212358791379501</v>
      </c>
      <c r="W8811">
        <v>0.20525741147413201</v>
      </c>
      <c r="X8811">
        <v>0.704072456322962</v>
      </c>
      <c r="Y8811">
        <v>-22.010724974742601</v>
      </c>
      <c r="Z8811">
        <v>0.306975110376564</v>
      </c>
      <c r="AA8811">
        <v>0.72610664078822296</v>
      </c>
      <c r="AB8811">
        <v>21.248884949445301</v>
      </c>
      <c r="AC8811">
        <v>7.0489011448141195E-2</v>
      </c>
      <c r="AD8811">
        <v>0.57684129297949804</v>
      </c>
      <c r="AE8811">
        <v>-22.010724974742601</v>
      </c>
      <c r="AF8811">
        <v>4.6407610929182198E-2</v>
      </c>
      <c r="AG8811">
        <v>0.476038960109122</v>
      </c>
      <c r="AH8811">
        <v>22.212358791379501</v>
      </c>
      <c r="AI8811">
        <v>0.35038410267202102</v>
      </c>
      <c r="AJ8811">
        <v>0.78121606160956403</v>
      </c>
      <c r="AK8811">
        <v>-21.141969790061601</v>
      </c>
    </row>
    <row r="8812" spans="1:37" x14ac:dyDescent="0.2">
      <c r="A8812" t="s">
        <v>28519</v>
      </c>
      <c r="B8812">
        <v>90307499</v>
      </c>
      <c r="C8812">
        <v>90307668</v>
      </c>
      <c r="D8812">
        <v>170</v>
      </c>
      <c r="E8812" t="s">
        <v>29235</v>
      </c>
      <c r="F8812">
        <v>1</v>
      </c>
      <c r="G8812" t="s">
        <v>29236</v>
      </c>
      <c r="H8812" t="s">
        <v>36975</v>
      </c>
      <c r="I8812">
        <v>9</v>
      </c>
      <c r="J8812">
        <v>90300885</v>
      </c>
      <c r="K8812">
        <v>90427954</v>
      </c>
      <c r="L8812">
        <v>127070</v>
      </c>
      <c r="M8812">
        <v>2</v>
      </c>
      <c r="N8812">
        <v>101927873</v>
      </c>
      <c r="O8812" t="s">
        <v>29237</v>
      </c>
      <c r="P8812">
        <v>120286</v>
      </c>
      <c r="Q8812" t="s">
        <v>29238</v>
      </c>
      <c r="R8812" t="s">
        <v>29239</v>
      </c>
      <c r="S8812" t="s">
        <v>36976</v>
      </c>
      <c r="T8812">
        <v>0.35387198439864398</v>
      </c>
      <c r="U8812">
        <v>0.603102917160658</v>
      </c>
      <c r="V8812">
        <v>-21.288414402537601</v>
      </c>
      <c r="W8812">
        <v>0.38920677604595899</v>
      </c>
      <c r="X8812">
        <v>0.704072456322962</v>
      </c>
      <c r="Y8812">
        <v>-21.157169922904998</v>
      </c>
      <c r="Z8812">
        <v>0.184235113180511</v>
      </c>
      <c r="AA8812">
        <v>0.72610664078822296</v>
      </c>
      <c r="AB8812">
        <v>-21.288414402537601</v>
      </c>
      <c r="AC8812">
        <v>0.21073619169722799</v>
      </c>
      <c r="AD8812">
        <v>0.68253123924728298</v>
      </c>
      <c r="AE8812">
        <v>-21.157169922904998</v>
      </c>
      <c r="AF8812">
        <v>0.501741946288212</v>
      </c>
      <c r="AG8812">
        <v>0.80674443595273604</v>
      </c>
      <c r="AH8812">
        <v>-20.3588042400619</v>
      </c>
      <c r="AI8812">
        <v>0.52399907623471598</v>
      </c>
      <c r="AJ8812">
        <v>0.78121606160956403</v>
      </c>
      <c r="AK8812">
        <v>-20.288414965816099</v>
      </c>
    </row>
    <row r="8813" spans="1:37" x14ac:dyDescent="0.2">
      <c r="A8813" t="s">
        <v>28519</v>
      </c>
      <c r="B8813">
        <v>90307721</v>
      </c>
      <c r="C8813">
        <v>90307905</v>
      </c>
      <c r="D8813">
        <v>185</v>
      </c>
      <c r="E8813" t="s">
        <v>29240</v>
      </c>
      <c r="F8813">
        <v>1</v>
      </c>
      <c r="G8813" t="s">
        <v>29241</v>
      </c>
      <c r="H8813" t="s">
        <v>36975</v>
      </c>
      <c r="I8813">
        <v>9</v>
      </c>
      <c r="J8813">
        <v>90300885</v>
      </c>
      <c r="K8813">
        <v>90427954</v>
      </c>
      <c r="L8813">
        <v>127070</v>
      </c>
      <c r="M8813">
        <v>2</v>
      </c>
      <c r="N8813">
        <v>101927873</v>
      </c>
      <c r="O8813" t="s">
        <v>29237</v>
      </c>
      <c r="P8813">
        <v>120049</v>
      </c>
      <c r="Q8813" t="s">
        <v>29238</v>
      </c>
      <c r="R8813" t="s">
        <v>29239</v>
      </c>
      <c r="S8813" t="s">
        <v>36976</v>
      </c>
      <c r="T8813">
        <v>0.35387198439864398</v>
      </c>
      <c r="U8813">
        <v>0.603102917160658</v>
      </c>
      <c r="V8813">
        <v>-21.288414402537601</v>
      </c>
      <c r="W8813">
        <v>0.38920677604595899</v>
      </c>
      <c r="X8813">
        <v>0.704072456322962</v>
      </c>
      <c r="Y8813">
        <v>-21.157169922904998</v>
      </c>
      <c r="Z8813">
        <v>0.184235113180511</v>
      </c>
      <c r="AA8813">
        <v>0.72610664078822296</v>
      </c>
      <c r="AB8813">
        <v>-21.288414402537601</v>
      </c>
      <c r="AC8813">
        <v>0.21073619169722799</v>
      </c>
      <c r="AD8813">
        <v>0.68253123924728298</v>
      </c>
      <c r="AE8813">
        <v>-21.157169922904998</v>
      </c>
      <c r="AF8813">
        <v>0.501741946288212</v>
      </c>
      <c r="AG8813">
        <v>0.80674443595273604</v>
      </c>
      <c r="AH8813">
        <v>-20.3588042400619</v>
      </c>
      <c r="AI8813">
        <v>0.52399907623471598</v>
      </c>
      <c r="AJ8813">
        <v>0.78121606160956403</v>
      </c>
      <c r="AK8813">
        <v>-20.288414965816099</v>
      </c>
    </row>
    <row r="8814" spans="1:37" x14ac:dyDescent="0.2">
      <c r="A8814" t="s">
        <v>28519</v>
      </c>
      <c r="B8814">
        <v>90482565</v>
      </c>
      <c r="C8814">
        <v>90482716</v>
      </c>
      <c r="D8814">
        <v>152</v>
      </c>
      <c r="E8814" t="s">
        <v>29242</v>
      </c>
      <c r="F8814">
        <v>0</v>
      </c>
      <c r="G8814" t="s">
        <v>29243</v>
      </c>
      <c r="H8814" t="s">
        <v>36977</v>
      </c>
      <c r="I8814">
        <v>9</v>
      </c>
      <c r="J8814">
        <v>90463524</v>
      </c>
      <c r="K8814">
        <v>90466945</v>
      </c>
      <c r="L8814">
        <v>3422</v>
      </c>
      <c r="M8814">
        <v>2</v>
      </c>
      <c r="N8814">
        <v>340515</v>
      </c>
      <c r="O8814" t="s">
        <v>29244</v>
      </c>
      <c r="P8814">
        <v>-15620</v>
      </c>
      <c r="Q8814" t="s">
        <v>40</v>
      </c>
      <c r="R8814" t="s">
        <v>29245</v>
      </c>
      <c r="S8814" t="s">
        <v>36978</v>
      </c>
      <c r="T8814">
        <v>9.4083054235740204E-2</v>
      </c>
      <c r="U8814">
        <v>0.603102917160658</v>
      </c>
      <c r="V8814">
        <v>1.24106069511427</v>
      </c>
      <c r="W8814">
        <v>0.57869446988882101</v>
      </c>
      <c r="X8814">
        <v>0.88271909659727799</v>
      </c>
      <c r="Y8814">
        <v>-0.60138979107184198</v>
      </c>
      <c r="Z8814">
        <v>0.24212288802477699</v>
      </c>
      <c r="AA8814">
        <v>0.72610664078822296</v>
      </c>
      <c r="AB8814">
        <v>0.888407289104436</v>
      </c>
      <c r="AC8814">
        <v>0.32759266010479698</v>
      </c>
      <c r="AD8814">
        <v>0.69790171849690597</v>
      </c>
      <c r="AE8814">
        <v>-0.88024212804537205</v>
      </c>
      <c r="AF8814">
        <v>6.2318679607865399E-2</v>
      </c>
      <c r="AG8814">
        <v>0.57889197891446198</v>
      </c>
      <c r="AH8814">
        <v>1.0419483259133999</v>
      </c>
      <c r="AI8814">
        <v>0.89809633514456899</v>
      </c>
      <c r="AJ8814">
        <v>0.98621344597861504</v>
      </c>
      <c r="AK8814">
        <v>-0.16890010074498901</v>
      </c>
    </row>
    <row r="8815" spans="1:37" x14ac:dyDescent="0.2">
      <c r="A8815" t="s">
        <v>28519</v>
      </c>
      <c r="B8815">
        <v>90499174</v>
      </c>
      <c r="C8815">
        <v>90499315</v>
      </c>
      <c r="D8815">
        <v>142</v>
      </c>
      <c r="E8815" t="s">
        <v>29246</v>
      </c>
      <c r="F8815">
        <v>0</v>
      </c>
      <c r="G8815" t="s">
        <v>29247</v>
      </c>
      <c r="H8815" t="s">
        <v>31032</v>
      </c>
      <c r="I8815">
        <v>9</v>
      </c>
      <c r="J8815">
        <v>90463100</v>
      </c>
      <c r="K8815">
        <v>90501790</v>
      </c>
      <c r="L8815">
        <v>38691</v>
      </c>
      <c r="M8815">
        <v>2</v>
      </c>
      <c r="N8815">
        <v>340515</v>
      </c>
      <c r="O8815" t="s">
        <v>29248</v>
      </c>
      <c r="P8815">
        <v>2475</v>
      </c>
      <c r="Q8815" t="s">
        <v>40</v>
      </c>
      <c r="R8815" t="s">
        <v>29245</v>
      </c>
      <c r="S8815" t="s">
        <v>36978</v>
      </c>
      <c r="T8815">
        <v>0.583211159830616</v>
      </c>
      <c r="U8815">
        <v>0.81360520874211995</v>
      </c>
      <c r="V8815">
        <v>0.20926614973704799</v>
      </c>
      <c r="W8815">
        <v>0.94541066367716797</v>
      </c>
      <c r="X8815">
        <v>0.95159051474143896</v>
      </c>
      <c r="Y8815">
        <v>-0.42400992896227602</v>
      </c>
      <c r="Z8815">
        <v>0.693404429441695</v>
      </c>
      <c r="AA8815">
        <v>0.84521697243271998</v>
      </c>
      <c r="AB8815">
        <v>0.37028050776964699</v>
      </c>
      <c r="AC8815">
        <v>0.615069744472027</v>
      </c>
      <c r="AD8815">
        <v>0.87989882095915395</v>
      </c>
      <c r="AE8815">
        <v>0.538999732826552</v>
      </c>
      <c r="AF8815">
        <v>0.52568734144070195</v>
      </c>
      <c r="AG8815">
        <v>0.80674443595273604</v>
      </c>
      <c r="AH8815">
        <v>-6.24452226780901E-2</v>
      </c>
      <c r="AI8815">
        <v>0.78546927494779295</v>
      </c>
      <c r="AJ8815">
        <v>0.92808185275216604</v>
      </c>
      <c r="AK8815">
        <v>-1.03284193131539</v>
      </c>
    </row>
    <row r="8816" spans="1:37" x14ac:dyDescent="0.2">
      <c r="A8816" t="s">
        <v>28519</v>
      </c>
      <c r="B8816">
        <v>90499315</v>
      </c>
      <c r="C8816">
        <v>90499456</v>
      </c>
      <c r="D8816">
        <v>142</v>
      </c>
      <c r="E8816" t="s">
        <v>29249</v>
      </c>
      <c r="F8816">
        <v>2</v>
      </c>
      <c r="G8816" t="s">
        <v>29250</v>
      </c>
      <c r="H8816" t="s">
        <v>31032</v>
      </c>
      <c r="I8816">
        <v>9</v>
      </c>
      <c r="J8816">
        <v>90463100</v>
      </c>
      <c r="K8816">
        <v>90501790</v>
      </c>
      <c r="L8816">
        <v>38691</v>
      </c>
      <c r="M8816">
        <v>2</v>
      </c>
      <c r="N8816">
        <v>340515</v>
      </c>
      <c r="O8816" t="s">
        <v>29248</v>
      </c>
      <c r="P8816">
        <v>2334</v>
      </c>
      <c r="Q8816" t="s">
        <v>40</v>
      </c>
      <c r="R8816" t="s">
        <v>29245</v>
      </c>
      <c r="S8816" t="s">
        <v>36978</v>
      </c>
      <c r="T8816">
        <v>0.583211159830616</v>
      </c>
      <c r="U8816">
        <v>0.81360520874211995</v>
      </c>
      <c r="V8816">
        <v>0.20926614973704799</v>
      </c>
      <c r="W8816">
        <v>0.94541066367716797</v>
      </c>
      <c r="X8816">
        <v>0.95159051474143896</v>
      </c>
      <c r="Y8816">
        <v>-0.42400992896227602</v>
      </c>
      <c r="Z8816">
        <v>0.693404429441695</v>
      </c>
      <c r="AA8816">
        <v>0.84521697243271998</v>
      </c>
      <c r="AB8816">
        <v>0.37028050776964699</v>
      </c>
      <c r="AC8816">
        <v>0.615069744472027</v>
      </c>
      <c r="AD8816">
        <v>0.87989882095915395</v>
      </c>
      <c r="AE8816">
        <v>0.538999732826552</v>
      </c>
      <c r="AF8816">
        <v>0.52568734144070195</v>
      </c>
      <c r="AG8816">
        <v>0.80674443595273604</v>
      </c>
      <c r="AH8816">
        <v>-6.24452226780901E-2</v>
      </c>
      <c r="AI8816">
        <v>0.78546927494779295</v>
      </c>
      <c r="AJ8816">
        <v>0.92808185275216604</v>
      </c>
      <c r="AK8816">
        <v>-1.03284193131539</v>
      </c>
    </row>
    <row r="8817" spans="1:37" x14ac:dyDescent="0.2">
      <c r="A8817" t="s">
        <v>28519</v>
      </c>
      <c r="B8817">
        <v>90964321</v>
      </c>
      <c r="C8817">
        <v>90964588</v>
      </c>
      <c r="D8817">
        <v>268</v>
      </c>
      <c r="E8817" t="s">
        <v>29251</v>
      </c>
      <c r="F8817">
        <v>8</v>
      </c>
      <c r="G8817" t="s">
        <v>29252</v>
      </c>
      <c r="H8817" t="s">
        <v>30987</v>
      </c>
      <c r="I8817">
        <v>9</v>
      </c>
      <c r="J8817">
        <v>90957260</v>
      </c>
      <c r="K8817">
        <v>90965393</v>
      </c>
      <c r="L8817">
        <v>8134</v>
      </c>
      <c r="M8817">
        <v>2</v>
      </c>
      <c r="N8817">
        <v>105379829</v>
      </c>
      <c r="O8817" t="s">
        <v>29253</v>
      </c>
      <c r="P8817">
        <v>805</v>
      </c>
      <c r="Q8817" t="s">
        <v>40</v>
      </c>
      <c r="R8817" t="s">
        <v>29254</v>
      </c>
      <c r="S8817" t="s">
        <v>36979</v>
      </c>
      <c r="T8817">
        <v>0.54421053469192604</v>
      </c>
      <c r="U8817">
        <v>0.80321479550967601</v>
      </c>
      <c r="V8817">
        <v>1.2711633502191</v>
      </c>
      <c r="W8817">
        <v>0.46193634366738701</v>
      </c>
      <c r="X8817">
        <v>0.75726018452522603</v>
      </c>
      <c r="Y8817">
        <v>1.4764084498601799</v>
      </c>
      <c r="Z8817">
        <v>0.96726857278496403</v>
      </c>
      <c r="AA8817">
        <v>0.99919698600769702</v>
      </c>
      <c r="AB8817">
        <v>0.30768927743674002</v>
      </c>
      <c r="AC8817">
        <v>0.88945902157151002</v>
      </c>
      <c r="AD8817">
        <v>0.94068432309766403</v>
      </c>
      <c r="AE8817">
        <v>0.47640850105271398</v>
      </c>
      <c r="AF8817">
        <v>0.22065000948199101</v>
      </c>
      <c r="AG8817">
        <v>0.68151250837662902</v>
      </c>
      <c r="AH8817">
        <v>2.2007739046550299</v>
      </c>
      <c r="AI8817">
        <v>0.183554312780425</v>
      </c>
      <c r="AJ8817">
        <v>0.78121606160956403</v>
      </c>
      <c r="AK8817">
        <v>2.3451637989092702</v>
      </c>
    </row>
    <row r="8818" spans="1:37" x14ac:dyDescent="0.2">
      <c r="A8818" t="s">
        <v>28519</v>
      </c>
      <c r="B8818">
        <v>91068169</v>
      </c>
      <c r="C8818">
        <v>91068311</v>
      </c>
      <c r="D8818">
        <v>143</v>
      </c>
      <c r="E8818" t="s">
        <v>29255</v>
      </c>
      <c r="F8818">
        <v>0</v>
      </c>
      <c r="G8818" t="s">
        <v>29256</v>
      </c>
      <c r="H8818" t="s">
        <v>31000</v>
      </c>
      <c r="I8818">
        <v>9</v>
      </c>
      <c r="J8818">
        <v>91077138</v>
      </c>
      <c r="K8818">
        <v>91102507</v>
      </c>
      <c r="L8818">
        <v>25370</v>
      </c>
      <c r="M8818">
        <v>2</v>
      </c>
      <c r="N8818">
        <v>100507103</v>
      </c>
      <c r="O8818" t="s">
        <v>29257</v>
      </c>
      <c r="P8818">
        <v>34196</v>
      </c>
      <c r="Q8818" t="s">
        <v>40</v>
      </c>
      <c r="R8818" t="s">
        <v>29258</v>
      </c>
      <c r="S8818" t="s">
        <v>36980</v>
      </c>
      <c r="T8818">
        <v>0.97213403838398904</v>
      </c>
      <c r="U8818">
        <v>1</v>
      </c>
      <c r="V8818">
        <v>1.1208937030314401</v>
      </c>
      <c r="W8818">
        <v>0.38920677604595899</v>
      </c>
      <c r="X8818">
        <v>0.704072456322962</v>
      </c>
      <c r="Y8818">
        <v>-24.033089469377501</v>
      </c>
      <c r="Z8818">
        <v>0.69013698642955401</v>
      </c>
      <c r="AA8818">
        <v>0.84521697243271998</v>
      </c>
      <c r="AB8818">
        <v>0.157419648482129</v>
      </c>
      <c r="AC8818">
        <v>0.71753805159658501</v>
      </c>
      <c r="AD8818">
        <v>0.87989882095915395</v>
      </c>
      <c r="AE8818">
        <v>-1.77486981482719</v>
      </c>
      <c r="AF8818">
        <v>0.61410715005536498</v>
      </c>
      <c r="AG8818">
        <v>0.80674443595273604</v>
      </c>
      <c r="AH8818">
        <v>2.0505042313420598</v>
      </c>
      <c r="AI8818">
        <v>0.35038410267202102</v>
      </c>
      <c r="AJ8818">
        <v>0.78121606160956403</v>
      </c>
      <c r="AK8818">
        <v>-23.732657377441502</v>
      </c>
    </row>
    <row r="8819" spans="1:37" x14ac:dyDescent="0.2">
      <c r="A8819" t="s">
        <v>28519</v>
      </c>
      <c r="B8819">
        <v>91068379</v>
      </c>
      <c r="C8819">
        <v>91068526</v>
      </c>
      <c r="D8819">
        <v>148</v>
      </c>
      <c r="E8819" t="s">
        <v>29259</v>
      </c>
      <c r="F8819">
        <v>1</v>
      </c>
      <c r="G8819" t="s">
        <v>29260</v>
      </c>
      <c r="H8819" t="s">
        <v>31000</v>
      </c>
      <c r="I8819">
        <v>9</v>
      </c>
      <c r="J8819">
        <v>91077138</v>
      </c>
      <c r="K8819">
        <v>91102507</v>
      </c>
      <c r="L8819">
        <v>25370</v>
      </c>
      <c r="M8819">
        <v>2</v>
      </c>
      <c r="N8819">
        <v>100507103</v>
      </c>
      <c r="O8819" t="s">
        <v>29257</v>
      </c>
      <c r="P8819">
        <v>33981</v>
      </c>
      <c r="Q8819" t="s">
        <v>40</v>
      </c>
      <c r="R8819" t="s">
        <v>29258</v>
      </c>
      <c r="S8819" t="s">
        <v>36980</v>
      </c>
      <c r="T8819">
        <v>0.97213403838398904</v>
      </c>
      <c r="U8819">
        <v>1</v>
      </c>
      <c r="V8819">
        <v>1.1208937030314401</v>
      </c>
      <c r="W8819">
        <v>0.38920677604595899</v>
      </c>
      <c r="X8819">
        <v>0.704072456322962</v>
      </c>
      <c r="Y8819">
        <v>-24.033089469377501</v>
      </c>
      <c r="Z8819">
        <v>0.69013698642955401</v>
      </c>
      <c r="AA8819">
        <v>0.84521697243271998</v>
      </c>
      <c r="AB8819">
        <v>0.157419648482129</v>
      </c>
      <c r="AC8819">
        <v>0.71753805159658501</v>
      </c>
      <c r="AD8819">
        <v>0.87989882095915395</v>
      </c>
      <c r="AE8819">
        <v>-1.77486981482719</v>
      </c>
      <c r="AF8819">
        <v>0.61410715005536498</v>
      </c>
      <c r="AG8819">
        <v>0.80674443595273604</v>
      </c>
      <c r="AH8819">
        <v>2.0505042313420598</v>
      </c>
      <c r="AI8819">
        <v>0.35038410267202102</v>
      </c>
      <c r="AJ8819">
        <v>0.78121606160956403</v>
      </c>
      <c r="AK8819">
        <v>-23.732657377441502</v>
      </c>
    </row>
    <row r="8820" spans="1:37" x14ac:dyDescent="0.2">
      <c r="A8820" t="s">
        <v>28519</v>
      </c>
      <c r="B8820">
        <v>91576625</v>
      </c>
      <c r="C8820">
        <v>91576809</v>
      </c>
      <c r="D8820">
        <v>185</v>
      </c>
      <c r="E8820" t="s">
        <v>29261</v>
      </c>
      <c r="F8820">
        <v>0</v>
      </c>
      <c r="G8820" t="s">
        <v>29262</v>
      </c>
      <c r="H8820" t="s">
        <v>36981</v>
      </c>
      <c r="I8820">
        <v>9</v>
      </c>
      <c r="J8820">
        <v>91636251</v>
      </c>
      <c r="K8820">
        <v>91636361</v>
      </c>
      <c r="L8820">
        <v>111</v>
      </c>
      <c r="M8820">
        <v>1</v>
      </c>
      <c r="N8820">
        <v>100500821</v>
      </c>
      <c r="O8820" t="s">
        <v>29263</v>
      </c>
      <c r="P8820">
        <v>-59442</v>
      </c>
      <c r="Q8820" t="s">
        <v>29264</v>
      </c>
      <c r="R8820" t="s">
        <v>29265</v>
      </c>
      <c r="S8820" t="s">
        <v>36982</v>
      </c>
      <c r="T8820">
        <v>0.35387198439864398</v>
      </c>
      <c r="U8820">
        <v>0.603102917160658</v>
      </c>
      <c r="V8820">
        <v>-20.926150417580001</v>
      </c>
      <c r="W8820">
        <v>5.4349643961368002E-2</v>
      </c>
      <c r="X8820">
        <v>0.704072456322962</v>
      </c>
      <c r="Y8820">
        <v>26.268523382997699</v>
      </c>
      <c r="Z8820">
        <v>0.64127342146525201</v>
      </c>
      <c r="AA8820">
        <v>0.84521697243271998</v>
      </c>
      <c r="AB8820">
        <v>4.6580152329087099</v>
      </c>
      <c r="AC8820">
        <v>0.114586611961368</v>
      </c>
      <c r="AD8820">
        <v>0.68253123924728298</v>
      </c>
      <c r="AE8820">
        <v>25.652086759036401</v>
      </c>
      <c r="AF8820">
        <v>0.15203231574161999</v>
      </c>
      <c r="AG8820">
        <v>0.68151250837662902</v>
      </c>
      <c r="AH8820">
        <v>-25.578086179032699</v>
      </c>
      <c r="AI8820">
        <v>5.2175397303601399E-2</v>
      </c>
      <c r="AJ8820">
        <v>0.78121606160956403</v>
      </c>
      <c r="AK8820">
        <v>2.8595911276839798</v>
      </c>
    </row>
    <row r="8821" spans="1:37" x14ac:dyDescent="0.2">
      <c r="A8821" t="s">
        <v>28519</v>
      </c>
      <c r="B8821">
        <v>91576809</v>
      </c>
      <c r="C8821">
        <v>91576993</v>
      </c>
      <c r="D8821">
        <v>185</v>
      </c>
      <c r="E8821" t="s">
        <v>29266</v>
      </c>
      <c r="F8821">
        <v>1</v>
      </c>
      <c r="G8821" t="s">
        <v>29267</v>
      </c>
      <c r="H8821" t="s">
        <v>36981</v>
      </c>
      <c r="I8821">
        <v>9</v>
      </c>
      <c r="J8821">
        <v>91636251</v>
      </c>
      <c r="K8821">
        <v>91636361</v>
      </c>
      <c r="L8821">
        <v>111</v>
      </c>
      <c r="M8821">
        <v>1</v>
      </c>
      <c r="N8821">
        <v>100500821</v>
      </c>
      <c r="O8821" t="s">
        <v>29263</v>
      </c>
      <c r="P8821">
        <v>-59258</v>
      </c>
      <c r="Q8821" t="s">
        <v>29264</v>
      </c>
      <c r="R8821" t="s">
        <v>29265</v>
      </c>
      <c r="S8821" t="s">
        <v>36982</v>
      </c>
      <c r="T8821">
        <v>0.35387198439864398</v>
      </c>
      <c r="U8821">
        <v>0.603102917160658</v>
      </c>
      <c r="V8821">
        <v>-20.926150417580001</v>
      </c>
      <c r="W8821">
        <v>5.4349643961368002E-2</v>
      </c>
      <c r="X8821">
        <v>0.704072456322962</v>
      </c>
      <c r="Y8821">
        <v>26.268523382997699</v>
      </c>
      <c r="Z8821">
        <v>0.64127342146525201</v>
      </c>
      <c r="AA8821">
        <v>0.84521697243271998</v>
      </c>
      <c r="AB8821">
        <v>4.6580152329087099</v>
      </c>
      <c r="AC8821">
        <v>0.114586611961368</v>
      </c>
      <c r="AD8821">
        <v>0.68253123924728298</v>
      </c>
      <c r="AE8821">
        <v>25.652086759036401</v>
      </c>
      <c r="AF8821">
        <v>0.15203231574161999</v>
      </c>
      <c r="AG8821">
        <v>0.68151250837662902</v>
      </c>
      <c r="AH8821">
        <v>-25.578086179032699</v>
      </c>
      <c r="AI8821">
        <v>5.2175397303601399E-2</v>
      </c>
      <c r="AJ8821">
        <v>0.78121606160956403</v>
      </c>
      <c r="AK8821">
        <v>2.8595911276839798</v>
      </c>
    </row>
    <row r="8822" spans="1:37" x14ac:dyDescent="0.2">
      <c r="A8822" t="s">
        <v>28519</v>
      </c>
      <c r="B8822">
        <v>91576993</v>
      </c>
      <c r="C8822">
        <v>91577177</v>
      </c>
      <c r="D8822">
        <v>185</v>
      </c>
      <c r="E8822" t="s">
        <v>29268</v>
      </c>
      <c r="F8822">
        <v>0</v>
      </c>
      <c r="G8822" t="s">
        <v>29269</v>
      </c>
      <c r="H8822" t="s">
        <v>36981</v>
      </c>
      <c r="I8822">
        <v>9</v>
      </c>
      <c r="J8822">
        <v>91636251</v>
      </c>
      <c r="K8822">
        <v>91636361</v>
      </c>
      <c r="L8822">
        <v>111</v>
      </c>
      <c r="M8822">
        <v>1</v>
      </c>
      <c r="N8822">
        <v>100500821</v>
      </c>
      <c r="O8822" t="s">
        <v>29263</v>
      </c>
      <c r="P8822">
        <v>-59074</v>
      </c>
      <c r="Q8822" t="s">
        <v>29264</v>
      </c>
      <c r="R8822" t="s">
        <v>29265</v>
      </c>
      <c r="S8822" t="s">
        <v>36982</v>
      </c>
      <c r="T8822">
        <v>0.35387198439864398</v>
      </c>
      <c r="U8822">
        <v>0.603102917160658</v>
      </c>
      <c r="V8822">
        <v>-20.926150417580001</v>
      </c>
      <c r="W8822">
        <v>5.4349643961368002E-2</v>
      </c>
      <c r="X8822">
        <v>0.704072456322962</v>
      </c>
      <c r="Y8822">
        <v>26.268523382997699</v>
      </c>
      <c r="Z8822">
        <v>0.64127342146525201</v>
      </c>
      <c r="AA8822">
        <v>0.84521697243271998</v>
      </c>
      <c r="AB8822">
        <v>4.6580152329087099</v>
      </c>
      <c r="AC8822">
        <v>0.114586611961368</v>
      </c>
      <c r="AD8822">
        <v>0.68253123924728298</v>
      </c>
      <c r="AE8822">
        <v>25.652086759036401</v>
      </c>
      <c r="AF8822">
        <v>0.15203231574161999</v>
      </c>
      <c r="AG8822">
        <v>0.68151250837662902</v>
      </c>
      <c r="AH8822">
        <v>-25.578086179032699</v>
      </c>
      <c r="AI8822">
        <v>5.2175397303601399E-2</v>
      </c>
      <c r="AJ8822">
        <v>0.78121606160956403</v>
      </c>
      <c r="AK8822">
        <v>2.8595911276839798</v>
      </c>
    </row>
    <row r="8823" spans="1:37" x14ac:dyDescent="0.2">
      <c r="A8823" t="s">
        <v>28519</v>
      </c>
      <c r="B8823">
        <v>92808749</v>
      </c>
      <c r="C8823">
        <v>92808909</v>
      </c>
      <c r="D8823">
        <v>161</v>
      </c>
      <c r="E8823" t="s">
        <v>29270</v>
      </c>
      <c r="F8823">
        <v>6</v>
      </c>
      <c r="G8823" t="s">
        <v>29271</v>
      </c>
      <c r="H8823" t="s">
        <v>30987</v>
      </c>
      <c r="I8823">
        <v>9</v>
      </c>
      <c r="J8823">
        <v>92809388</v>
      </c>
      <c r="K8823">
        <v>92888693</v>
      </c>
      <c r="L8823">
        <v>79306</v>
      </c>
      <c r="M8823">
        <v>1</v>
      </c>
      <c r="N8823">
        <v>138649</v>
      </c>
      <c r="O8823" t="s">
        <v>29272</v>
      </c>
      <c r="P8823">
        <v>-479</v>
      </c>
      <c r="Q8823" t="s">
        <v>29273</v>
      </c>
      <c r="R8823" t="s">
        <v>29274</v>
      </c>
      <c r="S8823" t="s">
        <v>36983</v>
      </c>
      <c r="T8823">
        <v>0.32911398597860803</v>
      </c>
      <c r="U8823">
        <v>0.603102917160658</v>
      </c>
      <c r="V8823">
        <v>25.182288633015599</v>
      </c>
      <c r="W8823">
        <v>0.38920677604595899</v>
      </c>
      <c r="X8823">
        <v>0.704072456322962</v>
      </c>
      <c r="Y8823">
        <v>-24.9806547775298</v>
      </c>
      <c r="Z8823">
        <v>0.48464167878831399</v>
      </c>
      <c r="AA8823">
        <v>0.84435025072159198</v>
      </c>
      <c r="AB8823">
        <v>24.218814545038398</v>
      </c>
      <c r="AC8823">
        <v>0.21073619169722799</v>
      </c>
      <c r="AD8823">
        <v>0.68253123924728298</v>
      </c>
      <c r="AE8823">
        <v>-24.9806547775298</v>
      </c>
      <c r="AF8823">
        <v>0.16793847098801201</v>
      </c>
      <c r="AG8823">
        <v>0.68151250837662902</v>
      </c>
      <c r="AH8823">
        <v>25.182288633015599</v>
      </c>
      <c r="AI8823">
        <v>0.52399907623471598</v>
      </c>
      <c r="AJ8823">
        <v>0.78121606160956403</v>
      </c>
      <c r="AK8823">
        <v>-24.1118993468057</v>
      </c>
    </row>
    <row r="8824" spans="1:37" x14ac:dyDescent="0.2">
      <c r="A8824" t="s">
        <v>28519</v>
      </c>
      <c r="B8824">
        <v>92808909</v>
      </c>
      <c r="C8824">
        <v>92809069</v>
      </c>
      <c r="D8824">
        <v>161</v>
      </c>
      <c r="E8824" t="s">
        <v>29275</v>
      </c>
      <c r="F8824">
        <v>13</v>
      </c>
      <c r="G8824" t="s">
        <v>29276</v>
      </c>
      <c r="H8824" t="s">
        <v>30987</v>
      </c>
      <c r="I8824">
        <v>9</v>
      </c>
      <c r="J8824">
        <v>92809388</v>
      </c>
      <c r="K8824">
        <v>92888693</v>
      </c>
      <c r="L8824">
        <v>79306</v>
      </c>
      <c r="M8824">
        <v>1</v>
      </c>
      <c r="N8824">
        <v>138649</v>
      </c>
      <c r="O8824" t="s">
        <v>29272</v>
      </c>
      <c r="P8824">
        <v>-319</v>
      </c>
      <c r="Q8824" t="s">
        <v>29273</v>
      </c>
      <c r="R8824" t="s">
        <v>29274</v>
      </c>
      <c r="S8824" t="s">
        <v>36983</v>
      </c>
      <c r="T8824">
        <v>0.32911398597860803</v>
      </c>
      <c r="U8824">
        <v>0.603102917160658</v>
      </c>
      <c r="V8824">
        <v>25.182288633015599</v>
      </c>
      <c r="W8824">
        <v>0.38920677604595899</v>
      </c>
      <c r="X8824">
        <v>0.704072456322962</v>
      </c>
      <c r="Y8824">
        <v>-24.9806547775298</v>
      </c>
      <c r="Z8824">
        <v>0.48464167878831399</v>
      </c>
      <c r="AA8824">
        <v>0.84435025072159198</v>
      </c>
      <c r="AB8824">
        <v>24.218814545038398</v>
      </c>
      <c r="AC8824">
        <v>0.21073619169722799</v>
      </c>
      <c r="AD8824">
        <v>0.68253123924728298</v>
      </c>
      <c r="AE8824">
        <v>-24.9806547775298</v>
      </c>
      <c r="AF8824">
        <v>0.16793847098801201</v>
      </c>
      <c r="AG8824">
        <v>0.68151250837662902</v>
      </c>
      <c r="AH8824">
        <v>25.182288633015599</v>
      </c>
      <c r="AI8824">
        <v>0.52399907623471598</v>
      </c>
      <c r="AJ8824">
        <v>0.78121606160956403</v>
      </c>
      <c r="AK8824">
        <v>-24.1118993468057</v>
      </c>
    </row>
    <row r="8825" spans="1:37" x14ac:dyDescent="0.2">
      <c r="A8825" t="s">
        <v>28519</v>
      </c>
      <c r="B8825">
        <v>92809086</v>
      </c>
      <c r="C8825">
        <v>92809264</v>
      </c>
      <c r="D8825">
        <v>179</v>
      </c>
      <c r="E8825" t="s">
        <v>29277</v>
      </c>
      <c r="F8825">
        <v>19</v>
      </c>
      <c r="G8825" t="s">
        <v>29278</v>
      </c>
      <c r="H8825" t="s">
        <v>30987</v>
      </c>
      <c r="I8825">
        <v>9</v>
      </c>
      <c r="J8825">
        <v>92809388</v>
      </c>
      <c r="K8825">
        <v>92888693</v>
      </c>
      <c r="L8825">
        <v>79306</v>
      </c>
      <c r="M8825">
        <v>1</v>
      </c>
      <c r="N8825">
        <v>138649</v>
      </c>
      <c r="O8825" t="s">
        <v>29272</v>
      </c>
      <c r="P8825">
        <v>-124</v>
      </c>
      <c r="Q8825" t="s">
        <v>29273</v>
      </c>
      <c r="R8825" t="s">
        <v>29274</v>
      </c>
      <c r="S8825" t="s">
        <v>36983</v>
      </c>
      <c r="T8825">
        <v>0.32911398597860803</v>
      </c>
      <c r="U8825">
        <v>0.603102917160658</v>
      </c>
      <c r="V8825">
        <v>25.182288633015599</v>
      </c>
      <c r="W8825">
        <v>0.38920677604595899</v>
      </c>
      <c r="X8825">
        <v>0.704072456322962</v>
      </c>
      <c r="Y8825">
        <v>-24.9806547775298</v>
      </c>
      <c r="Z8825">
        <v>0.48464167878831399</v>
      </c>
      <c r="AA8825">
        <v>0.84435025072159198</v>
      </c>
      <c r="AB8825">
        <v>24.218814545038398</v>
      </c>
      <c r="AC8825">
        <v>0.21073619169722799</v>
      </c>
      <c r="AD8825">
        <v>0.68253123924728298</v>
      </c>
      <c r="AE8825">
        <v>-24.9806547775298</v>
      </c>
      <c r="AF8825">
        <v>0.16793847098801201</v>
      </c>
      <c r="AG8825">
        <v>0.68151250837662902</v>
      </c>
      <c r="AH8825">
        <v>25.182288633015599</v>
      </c>
      <c r="AI8825">
        <v>0.52399907623471598</v>
      </c>
      <c r="AJ8825">
        <v>0.78121606160956403</v>
      </c>
      <c r="AK8825">
        <v>-24.1118993468057</v>
      </c>
    </row>
    <row r="8826" spans="1:37" x14ac:dyDescent="0.2">
      <c r="A8826" t="s">
        <v>28519</v>
      </c>
      <c r="B8826">
        <v>93126439</v>
      </c>
      <c r="C8826">
        <v>93126584</v>
      </c>
      <c r="D8826">
        <v>146</v>
      </c>
      <c r="E8826" t="s">
        <v>29279</v>
      </c>
      <c r="F8826">
        <v>9</v>
      </c>
      <c r="G8826" t="s">
        <v>29280</v>
      </c>
      <c r="H8826" t="s">
        <v>30987</v>
      </c>
      <c r="I8826">
        <v>9</v>
      </c>
      <c r="J8826">
        <v>93121497</v>
      </c>
      <c r="K8826">
        <v>93126190</v>
      </c>
      <c r="L8826">
        <v>4694</v>
      </c>
      <c r="M8826">
        <v>2</v>
      </c>
      <c r="N8826">
        <v>4814</v>
      </c>
      <c r="O8826" t="s">
        <v>29281</v>
      </c>
      <c r="P8826">
        <v>-249</v>
      </c>
      <c r="Q8826" t="s">
        <v>29282</v>
      </c>
      <c r="R8826" t="s">
        <v>29283</v>
      </c>
      <c r="S8826" t="s">
        <v>36984</v>
      </c>
      <c r="T8826">
        <v>1</v>
      </c>
      <c r="U8826">
        <v>1</v>
      </c>
      <c r="V8826">
        <v>5.0109899931576898E-2</v>
      </c>
      <c r="W8826">
        <v>0.38920677604595899</v>
      </c>
      <c r="X8826">
        <v>0.704072456322962</v>
      </c>
      <c r="Y8826">
        <v>-23.5529693180337</v>
      </c>
      <c r="Z8826">
        <v>0.65379035313853895</v>
      </c>
      <c r="AA8826">
        <v>0.84521697243271998</v>
      </c>
      <c r="AB8826">
        <v>-0.913364125833525</v>
      </c>
      <c r="AC8826">
        <v>0.71753805159658501</v>
      </c>
      <c r="AD8826">
        <v>0.87989882095915395</v>
      </c>
      <c r="AE8826">
        <v>-0.74464490249911797</v>
      </c>
      <c r="AF8826">
        <v>0.64997455747578503</v>
      </c>
      <c r="AG8826">
        <v>0.80674443595273604</v>
      </c>
      <c r="AH8826">
        <v>0.97972047520123595</v>
      </c>
      <c r="AI8826">
        <v>0.35038410267202102</v>
      </c>
      <c r="AJ8826">
        <v>0.78121606160956403</v>
      </c>
      <c r="AK8826">
        <v>-23.674109761959102</v>
      </c>
    </row>
    <row r="8827" spans="1:37" x14ac:dyDescent="0.2">
      <c r="A8827" t="s">
        <v>28519</v>
      </c>
      <c r="B8827">
        <v>93126584</v>
      </c>
      <c r="C8827">
        <v>93126729</v>
      </c>
      <c r="D8827">
        <v>146</v>
      </c>
      <c r="E8827" t="s">
        <v>29284</v>
      </c>
      <c r="F8827">
        <v>8</v>
      </c>
      <c r="G8827" t="s">
        <v>29285</v>
      </c>
      <c r="H8827" t="s">
        <v>30987</v>
      </c>
      <c r="I8827">
        <v>9</v>
      </c>
      <c r="J8827">
        <v>93121497</v>
      </c>
      <c r="K8827">
        <v>93126190</v>
      </c>
      <c r="L8827">
        <v>4694</v>
      </c>
      <c r="M8827">
        <v>2</v>
      </c>
      <c r="N8827">
        <v>4814</v>
      </c>
      <c r="O8827" t="s">
        <v>29281</v>
      </c>
      <c r="P8827">
        <v>-394</v>
      </c>
      <c r="Q8827" t="s">
        <v>29282</v>
      </c>
      <c r="R8827" t="s">
        <v>29283</v>
      </c>
      <c r="S8827" t="s">
        <v>36984</v>
      </c>
      <c r="T8827">
        <v>1</v>
      </c>
      <c r="U8827">
        <v>1</v>
      </c>
      <c r="V8827">
        <v>5.0109899931576898E-2</v>
      </c>
      <c r="W8827">
        <v>0.38920677604595899</v>
      </c>
      <c r="X8827">
        <v>0.704072456322962</v>
      </c>
      <c r="Y8827">
        <v>-23.5529693180337</v>
      </c>
      <c r="Z8827">
        <v>0.65379035313853895</v>
      </c>
      <c r="AA8827">
        <v>0.84521697243271998</v>
      </c>
      <c r="AB8827">
        <v>-0.913364125833525</v>
      </c>
      <c r="AC8827">
        <v>0.71753805159658501</v>
      </c>
      <c r="AD8827">
        <v>0.87989882095915395</v>
      </c>
      <c r="AE8827">
        <v>-0.74464490249911797</v>
      </c>
      <c r="AF8827">
        <v>0.64997455747578503</v>
      </c>
      <c r="AG8827">
        <v>0.80674443595273604</v>
      </c>
      <c r="AH8827">
        <v>0.97972047520123595</v>
      </c>
      <c r="AI8827">
        <v>0.35038410267202102</v>
      </c>
      <c r="AJ8827">
        <v>0.78121606160956403</v>
      </c>
      <c r="AK8827">
        <v>-23.674109761959102</v>
      </c>
    </row>
    <row r="8828" spans="1:37" x14ac:dyDescent="0.2">
      <c r="A8828" t="s">
        <v>28519</v>
      </c>
      <c r="B8828">
        <v>93267626</v>
      </c>
      <c r="C8828">
        <v>93267790</v>
      </c>
      <c r="D8828">
        <v>165</v>
      </c>
      <c r="E8828" t="s">
        <v>29286</v>
      </c>
      <c r="F8828">
        <v>4</v>
      </c>
      <c r="G8828" t="s">
        <v>29287</v>
      </c>
      <c r="H8828" t="s">
        <v>30987</v>
      </c>
      <c r="I8828">
        <v>9</v>
      </c>
      <c r="J8828">
        <v>93267020</v>
      </c>
      <c r="K8828">
        <v>93267815</v>
      </c>
      <c r="L8828">
        <v>796</v>
      </c>
      <c r="M8828">
        <v>1</v>
      </c>
      <c r="N8828">
        <v>65268</v>
      </c>
      <c r="O8828" t="s">
        <v>29288</v>
      </c>
      <c r="P8828">
        <v>606</v>
      </c>
      <c r="Q8828" t="s">
        <v>29289</v>
      </c>
      <c r="R8828" t="s">
        <v>29290</v>
      </c>
      <c r="S8828" t="s">
        <v>36985</v>
      </c>
      <c r="T8828">
        <v>0.152084254673993</v>
      </c>
      <c r="U8828">
        <v>0.603102917160658</v>
      </c>
      <c r="V8828">
        <v>25.140032337370499</v>
      </c>
      <c r="W8828">
        <v>0.123414495547065</v>
      </c>
      <c r="X8828">
        <v>0.704072456322962</v>
      </c>
      <c r="Y8828">
        <v>25.214032916863399</v>
      </c>
      <c r="Z8828">
        <v>0.306975110376564</v>
      </c>
      <c r="AA8828">
        <v>0.72610664078822296</v>
      </c>
      <c r="AB8828">
        <v>24.176558250463199</v>
      </c>
      <c r="AC8828">
        <v>0.27780950890804001</v>
      </c>
      <c r="AD8828">
        <v>0.68253123924728298</v>
      </c>
      <c r="AE8828">
        <v>24.2140329539309</v>
      </c>
      <c r="AF8828">
        <v>4.6407610929182198E-2</v>
      </c>
      <c r="AG8828">
        <v>0.476038960109122</v>
      </c>
      <c r="AH8828">
        <v>25.140032337370499</v>
      </c>
      <c r="AI8828">
        <v>3.6185182304427702E-2</v>
      </c>
      <c r="AJ8828">
        <v>0.78121606160956403</v>
      </c>
      <c r="AK8828">
        <v>25.214032916863399</v>
      </c>
    </row>
    <row r="8829" spans="1:37" x14ac:dyDescent="0.2">
      <c r="A8829" t="s">
        <v>28519</v>
      </c>
      <c r="B8829">
        <v>93267790</v>
      </c>
      <c r="C8829">
        <v>93267954</v>
      </c>
      <c r="D8829">
        <v>165</v>
      </c>
      <c r="E8829" t="s">
        <v>29291</v>
      </c>
      <c r="F8829">
        <v>10</v>
      </c>
      <c r="G8829" t="s">
        <v>29292</v>
      </c>
      <c r="H8829" t="s">
        <v>30987</v>
      </c>
      <c r="I8829">
        <v>9</v>
      </c>
      <c r="J8829">
        <v>93267020</v>
      </c>
      <c r="K8829">
        <v>93267815</v>
      </c>
      <c r="L8829">
        <v>796</v>
      </c>
      <c r="M8829">
        <v>1</v>
      </c>
      <c r="N8829">
        <v>65268</v>
      </c>
      <c r="O8829" t="s">
        <v>29288</v>
      </c>
      <c r="P8829">
        <v>770</v>
      </c>
      <c r="Q8829" t="s">
        <v>29289</v>
      </c>
      <c r="R8829" t="s">
        <v>29290</v>
      </c>
      <c r="S8829" t="s">
        <v>36985</v>
      </c>
      <c r="T8829">
        <v>0.152084254673993</v>
      </c>
      <c r="U8829">
        <v>0.603102917160658</v>
      </c>
      <c r="V8829">
        <v>25.140032337370499</v>
      </c>
      <c r="W8829">
        <v>0.123414495547065</v>
      </c>
      <c r="X8829">
        <v>0.704072456322962</v>
      </c>
      <c r="Y8829">
        <v>25.214032916863399</v>
      </c>
      <c r="Z8829">
        <v>0.306975110376564</v>
      </c>
      <c r="AA8829">
        <v>0.72610664078822296</v>
      </c>
      <c r="AB8829">
        <v>24.176558250463199</v>
      </c>
      <c r="AC8829">
        <v>0.27780950890804001</v>
      </c>
      <c r="AD8829">
        <v>0.68253123924728298</v>
      </c>
      <c r="AE8829">
        <v>24.2140329539309</v>
      </c>
      <c r="AF8829">
        <v>4.6407610929182198E-2</v>
      </c>
      <c r="AG8829">
        <v>0.476038960109122</v>
      </c>
      <c r="AH8829">
        <v>25.140032337370499</v>
      </c>
      <c r="AI8829">
        <v>3.6185182304427702E-2</v>
      </c>
      <c r="AJ8829">
        <v>0.78121606160956403</v>
      </c>
      <c r="AK8829">
        <v>25.214032916863399</v>
      </c>
    </row>
    <row r="8830" spans="1:37" x14ac:dyDescent="0.2">
      <c r="A8830" t="s">
        <v>28519</v>
      </c>
      <c r="B8830">
        <v>93267954</v>
      </c>
      <c r="C8830">
        <v>93268118</v>
      </c>
      <c r="D8830">
        <v>165</v>
      </c>
      <c r="E8830" t="s">
        <v>29293</v>
      </c>
      <c r="F8830">
        <v>6</v>
      </c>
      <c r="G8830" t="s">
        <v>29294</v>
      </c>
      <c r="H8830" t="s">
        <v>30987</v>
      </c>
      <c r="I8830">
        <v>9</v>
      </c>
      <c r="J8830">
        <v>93267020</v>
      </c>
      <c r="K8830">
        <v>93267815</v>
      </c>
      <c r="L8830">
        <v>796</v>
      </c>
      <c r="M8830">
        <v>1</v>
      </c>
      <c r="N8830">
        <v>65268</v>
      </c>
      <c r="O8830" t="s">
        <v>29288</v>
      </c>
      <c r="P8830">
        <v>934</v>
      </c>
      <c r="Q8830" t="s">
        <v>29289</v>
      </c>
      <c r="R8830" t="s">
        <v>29290</v>
      </c>
      <c r="S8830" t="s">
        <v>36985</v>
      </c>
      <c r="T8830">
        <v>0.152084254673993</v>
      </c>
      <c r="U8830">
        <v>0.603102917160658</v>
      </c>
      <c r="V8830">
        <v>25.140032337370499</v>
      </c>
      <c r="W8830">
        <v>0.123414495547065</v>
      </c>
      <c r="X8830">
        <v>0.704072456322962</v>
      </c>
      <c r="Y8830">
        <v>25.214032916863399</v>
      </c>
      <c r="Z8830">
        <v>0.306975110376564</v>
      </c>
      <c r="AA8830">
        <v>0.72610664078822296</v>
      </c>
      <c r="AB8830">
        <v>24.176558250463199</v>
      </c>
      <c r="AC8830">
        <v>0.27780950890804001</v>
      </c>
      <c r="AD8830">
        <v>0.68253123924728298</v>
      </c>
      <c r="AE8830">
        <v>24.2140329539309</v>
      </c>
      <c r="AF8830">
        <v>4.6407610929182198E-2</v>
      </c>
      <c r="AG8830">
        <v>0.476038960109122</v>
      </c>
      <c r="AH8830">
        <v>25.140032337370499</v>
      </c>
      <c r="AI8830">
        <v>3.6185182304427702E-2</v>
      </c>
      <c r="AJ8830">
        <v>0.78121606160956403</v>
      </c>
      <c r="AK8830">
        <v>25.214032916863399</v>
      </c>
    </row>
    <row r="8831" spans="1:37" x14ac:dyDescent="0.2">
      <c r="A8831" t="s">
        <v>28519</v>
      </c>
      <c r="B8831">
        <v>94573196</v>
      </c>
      <c r="C8831">
        <v>94573476</v>
      </c>
      <c r="D8831">
        <v>281</v>
      </c>
      <c r="E8831" t="s">
        <v>29295</v>
      </c>
      <c r="F8831">
        <v>2</v>
      </c>
      <c r="G8831" t="s">
        <v>29296</v>
      </c>
      <c r="H8831" t="s">
        <v>36986</v>
      </c>
      <c r="I8831">
        <v>9</v>
      </c>
      <c r="J8831">
        <v>94555083</v>
      </c>
      <c r="K8831">
        <v>94570916</v>
      </c>
      <c r="L8831">
        <v>15834</v>
      </c>
      <c r="M8831">
        <v>1</v>
      </c>
      <c r="N8831">
        <v>101928099</v>
      </c>
      <c r="O8831" t="s">
        <v>29297</v>
      </c>
      <c r="P8831">
        <v>18113</v>
      </c>
      <c r="Q8831" t="s">
        <v>40</v>
      </c>
      <c r="R8831" t="s">
        <v>29298</v>
      </c>
      <c r="S8831" t="s">
        <v>36987</v>
      </c>
      <c r="T8831">
        <v>0.85181912317572905</v>
      </c>
      <c r="U8831">
        <v>1</v>
      </c>
      <c r="V8831">
        <v>0.155310488287977</v>
      </c>
      <c r="W8831">
        <v>0.18126732448461699</v>
      </c>
      <c r="X8831">
        <v>0.704072456322962</v>
      </c>
      <c r="Y8831">
        <v>-0.94231522412676405</v>
      </c>
      <c r="Z8831">
        <v>0.236917265570253</v>
      </c>
      <c r="AA8831">
        <v>0.72610664078822296</v>
      </c>
      <c r="AB8831">
        <v>-0.32901334270733001</v>
      </c>
      <c r="AC8831">
        <v>6.7762699161941997E-2</v>
      </c>
      <c r="AD8831">
        <v>0.57684129297949804</v>
      </c>
      <c r="AE8831">
        <v>-1.1405656794905801</v>
      </c>
      <c r="AF8831">
        <v>0.50159178283254902</v>
      </c>
      <c r="AG8831">
        <v>0.80674443595273604</v>
      </c>
      <c r="AH8831">
        <v>0.58126114820943597</v>
      </c>
      <c r="AI8831">
        <v>0.50838553937539999</v>
      </c>
      <c r="AJ8831">
        <v>0.78121606160956403</v>
      </c>
      <c r="AK8831">
        <v>-0.47355395167896702</v>
      </c>
    </row>
    <row r="8832" spans="1:37" x14ac:dyDescent="0.2">
      <c r="A8832" t="s">
        <v>28519</v>
      </c>
      <c r="B8832">
        <v>94591082</v>
      </c>
      <c r="C8832">
        <v>94591228</v>
      </c>
      <c r="D8832">
        <v>147</v>
      </c>
      <c r="E8832" t="s">
        <v>29299</v>
      </c>
      <c r="F8832">
        <v>15</v>
      </c>
      <c r="G8832" t="s">
        <v>29300</v>
      </c>
      <c r="H8832" t="s">
        <v>31032</v>
      </c>
      <c r="I8832">
        <v>9</v>
      </c>
      <c r="J8832">
        <v>94558720</v>
      </c>
      <c r="K8832">
        <v>94593824</v>
      </c>
      <c r="L8832">
        <v>35105</v>
      </c>
      <c r="M8832">
        <v>2</v>
      </c>
      <c r="N8832">
        <v>8789</v>
      </c>
      <c r="O8832" t="s">
        <v>29301</v>
      </c>
      <c r="P8832">
        <v>2596</v>
      </c>
      <c r="Q8832" t="s">
        <v>29302</v>
      </c>
      <c r="R8832" t="s">
        <v>29303</v>
      </c>
      <c r="S8832" t="s">
        <v>36988</v>
      </c>
      <c r="T8832">
        <v>0.97213403838398904</v>
      </c>
      <c r="U8832">
        <v>1</v>
      </c>
      <c r="V8832">
        <v>2.2759844989849101</v>
      </c>
      <c r="W8832">
        <v>0.38920677604595899</v>
      </c>
      <c r="X8832">
        <v>0.704072456322962</v>
      </c>
      <c r="Y8832">
        <v>-21.7421322179847</v>
      </c>
      <c r="Z8832">
        <v>0.69013698642955401</v>
      </c>
      <c r="AA8832">
        <v>0.84521697243271998</v>
      </c>
      <c r="AB8832">
        <v>1.31251044866737</v>
      </c>
      <c r="AC8832">
        <v>0.75388744886274095</v>
      </c>
      <c r="AD8832">
        <v>0.87989882095915395</v>
      </c>
      <c r="AE8832">
        <v>1.48122964772386</v>
      </c>
      <c r="AF8832">
        <v>0.61410715005536498</v>
      </c>
      <c r="AG8832">
        <v>0.80674443595273604</v>
      </c>
      <c r="AH8832">
        <v>3.2055948313381699</v>
      </c>
      <c r="AI8832">
        <v>0.35038410267202102</v>
      </c>
      <c r="AJ8832">
        <v>0.78121606160956403</v>
      </c>
      <c r="AK8832">
        <v>-23.362058276266001</v>
      </c>
    </row>
    <row r="8833" spans="1:37" x14ac:dyDescent="0.2">
      <c r="A8833" t="s">
        <v>28519</v>
      </c>
      <c r="B8833">
        <v>94591228</v>
      </c>
      <c r="C8833">
        <v>94591374</v>
      </c>
      <c r="D8833">
        <v>147</v>
      </c>
      <c r="E8833" t="s">
        <v>29304</v>
      </c>
      <c r="F8833">
        <v>9</v>
      </c>
      <c r="G8833" t="s">
        <v>29305</v>
      </c>
      <c r="H8833" t="s">
        <v>31032</v>
      </c>
      <c r="I8833">
        <v>9</v>
      </c>
      <c r="J8833">
        <v>94558720</v>
      </c>
      <c r="K8833">
        <v>94593824</v>
      </c>
      <c r="L8833">
        <v>35105</v>
      </c>
      <c r="M8833">
        <v>2</v>
      </c>
      <c r="N8833">
        <v>8789</v>
      </c>
      <c r="O8833" t="s">
        <v>29301</v>
      </c>
      <c r="P8833">
        <v>2450</v>
      </c>
      <c r="Q8833" t="s">
        <v>29302</v>
      </c>
      <c r="R8833" t="s">
        <v>29303</v>
      </c>
      <c r="S8833" t="s">
        <v>36988</v>
      </c>
      <c r="T8833">
        <v>0.97213403838398904</v>
      </c>
      <c r="U8833">
        <v>1</v>
      </c>
      <c r="V8833">
        <v>2.2759844989849101</v>
      </c>
      <c r="W8833">
        <v>0.38920677604595899</v>
      </c>
      <c r="X8833">
        <v>0.704072456322962</v>
      </c>
      <c r="Y8833">
        <v>-21.7421322179847</v>
      </c>
      <c r="Z8833">
        <v>0.69013698642955401</v>
      </c>
      <c r="AA8833">
        <v>0.84521697243271998</v>
      </c>
      <c r="AB8833">
        <v>1.31251044866737</v>
      </c>
      <c r="AC8833">
        <v>0.75388744886274095</v>
      </c>
      <c r="AD8833">
        <v>0.87989882095915395</v>
      </c>
      <c r="AE8833">
        <v>1.48122964772386</v>
      </c>
      <c r="AF8833">
        <v>0.61410715005536498</v>
      </c>
      <c r="AG8833">
        <v>0.80674443595273604</v>
      </c>
      <c r="AH8833">
        <v>3.2055948313381699</v>
      </c>
      <c r="AI8833">
        <v>0.35038410267202102</v>
      </c>
      <c r="AJ8833">
        <v>0.78121606160956403</v>
      </c>
      <c r="AK8833">
        <v>-23.362058276266001</v>
      </c>
    </row>
    <row r="8834" spans="1:37" x14ac:dyDescent="0.2">
      <c r="A8834" t="s">
        <v>28519</v>
      </c>
      <c r="B8834">
        <v>94885171</v>
      </c>
      <c r="C8834">
        <v>94885381</v>
      </c>
      <c r="D8834">
        <v>211</v>
      </c>
      <c r="E8834" t="s">
        <v>29306</v>
      </c>
      <c r="F8834">
        <v>1</v>
      </c>
      <c r="G8834" t="s">
        <v>29307</v>
      </c>
      <c r="H8834" t="s">
        <v>36989</v>
      </c>
      <c r="I8834">
        <v>9</v>
      </c>
      <c r="J8834">
        <v>94920215</v>
      </c>
      <c r="K8834">
        <v>94935356</v>
      </c>
      <c r="L8834">
        <v>15142</v>
      </c>
      <c r="M8834">
        <v>1</v>
      </c>
      <c r="N8834">
        <v>84909</v>
      </c>
      <c r="O8834" t="s">
        <v>29308</v>
      </c>
      <c r="P8834">
        <v>-34834</v>
      </c>
      <c r="Q8834" t="s">
        <v>29309</v>
      </c>
      <c r="R8834" t="s">
        <v>29310</v>
      </c>
      <c r="S8834" t="s">
        <v>36990</v>
      </c>
      <c r="T8834">
        <v>0.32911398597860803</v>
      </c>
      <c r="U8834">
        <v>0.603102917160658</v>
      </c>
      <c r="V8834">
        <v>25.358286039779401</v>
      </c>
      <c r="W8834">
        <v>0.123414495547065</v>
      </c>
      <c r="X8834">
        <v>0.704072456322962</v>
      </c>
      <c r="Y8834">
        <v>25.918639420594999</v>
      </c>
      <c r="Z8834">
        <v>0.306975110376564</v>
      </c>
      <c r="AA8834">
        <v>0.72610664078822296</v>
      </c>
      <c r="AB8834">
        <v>24.8811647391185</v>
      </c>
      <c r="AC8834">
        <v>0.27780950890804001</v>
      </c>
      <c r="AD8834">
        <v>0.68253123924728298</v>
      </c>
      <c r="AE8834">
        <v>24.918639443339998</v>
      </c>
      <c r="AF8834">
        <v>0.61410715005536498</v>
      </c>
      <c r="AG8834">
        <v>0.80674443595273604</v>
      </c>
      <c r="AH8834">
        <v>2.3186896174951199</v>
      </c>
      <c r="AI8834">
        <v>3.6185182304427702E-2</v>
      </c>
      <c r="AJ8834">
        <v>0.78121606160956403</v>
      </c>
      <c r="AK8834">
        <v>25.918639420594999</v>
      </c>
    </row>
    <row r="8835" spans="1:37" x14ac:dyDescent="0.2">
      <c r="A8835" t="s">
        <v>28519</v>
      </c>
      <c r="B8835">
        <v>94885381</v>
      </c>
      <c r="C8835">
        <v>94885591</v>
      </c>
      <c r="D8835">
        <v>211</v>
      </c>
      <c r="E8835" t="s">
        <v>29311</v>
      </c>
      <c r="F8835">
        <v>2</v>
      </c>
      <c r="G8835" t="s">
        <v>29312</v>
      </c>
      <c r="H8835" t="s">
        <v>36989</v>
      </c>
      <c r="I8835">
        <v>9</v>
      </c>
      <c r="J8835">
        <v>94920215</v>
      </c>
      <c r="K8835">
        <v>94935356</v>
      </c>
      <c r="L8835">
        <v>15142</v>
      </c>
      <c r="M8835">
        <v>1</v>
      </c>
      <c r="N8835">
        <v>84909</v>
      </c>
      <c r="O8835" t="s">
        <v>29308</v>
      </c>
      <c r="P8835">
        <v>-34624</v>
      </c>
      <c r="Q8835" t="s">
        <v>29309</v>
      </c>
      <c r="R8835" t="s">
        <v>29310</v>
      </c>
      <c r="S8835" t="s">
        <v>36990</v>
      </c>
      <c r="T8835">
        <v>0.32911398597860803</v>
      </c>
      <c r="U8835">
        <v>0.603102917160658</v>
      </c>
      <c r="V8835">
        <v>25.358286039779401</v>
      </c>
      <c r="W8835">
        <v>0.123414495547065</v>
      </c>
      <c r="X8835">
        <v>0.704072456322962</v>
      </c>
      <c r="Y8835">
        <v>25.918639420594999</v>
      </c>
      <c r="Z8835">
        <v>0.306975110376564</v>
      </c>
      <c r="AA8835">
        <v>0.72610664078822296</v>
      </c>
      <c r="AB8835">
        <v>24.8811647391185</v>
      </c>
      <c r="AC8835">
        <v>0.27780950890804001</v>
      </c>
      <c r="AD8835">
        <v>0.68253123924728298</v>
      </c>
      <c r="AE8835">
        <v>24.918639443339998</v>
      </c>
      <c r="AF8835">
        <v>0.61410715005536498</v>
      </c>
      <c r="AG8835">
        <v>0.80674443595273604</v>
      </c>
      <c r="AH8835">
        <v>2.3186896174951199</v>
      </c>
      <c r="AI8835">
        <v>3.6185182304427702E-2</v>
      </c>
      <c r="AJ8835">
        <v>0.78121606160956403</v>
      </c>
      <c r="AK8835">
        <v>25.918639420594999</v>
      </c>
    </row>
    <row r="8836" spans="1:37" x14ac:dyDescent="0.2">
      <c r="A8836" t="s">
        <v>28519</v>
      </c>
      <c r="B8836">
        <v>95103160</v>
      </c>
      <c r="C8836">
        <v>95103326</v>
      </c>
      <c r="D8836">
        <v>167</v>
      </c>
      <c r="E8836" t="s">
        <v>29313</v>
      </c>
      <c r="F8836">
        <v>3</v>
      </c>
      <c r="G8836" t="s">
        <v>29314</v>
      </c>
      <c r="H8836" t="s">
        <v>36991</v>
      </c>
      <c r="I8836">
        <v>9</v>
      </c>
      <c r="J8836">
        <v>95099200</v>
      </c>
      <c r="K8836">
        <v>95113606</v>
      </c>
      <c r="L8836">
        <v>14407</v>
      </c>
      <c r="M8836">
        <v>2</v>
      </c>
      <c r="N8836">
        <v>2176</v>
      </c>
      <c r="O8836" t="s">
        <v>29315</v>
      </c>
      <c r="P8836">
        <v>10280</v>
      </c>
      <c r="Q8836" t="s">
        <v>29316</v>
      </c>
      <c r="R8836" t="s">
        <v>29317</v>
      </c>
      <c r="S8836" t="s">
        <v>36992</v>
      </c>
      <c r="T8836">
        <v>0.97213403838398904</v>
      </c>
      <c r="U8836">
        <v>1</v>
      </c>
      <c r="V8836">
        <v>0.56402640105248003</v>
      </c>
      <c r="W8836">
        <v>0.29261482077562401</v>
      </c>
      <c r="X8836">
        <v>0.704072456322962</v>
      </c>
      <c r="Y8836">
        <v>24.110203617858001</v>
      </c>
      <c r="Z8836">
        <v>0.69013698642955401</v>
      </c>
      <c r="AA8836">
        <v>0.84521697243271998</v>
      </c>
      <c r="AB8836">
        <v>-0.399447643255118</v>
      </c>
      <c r="AC8836">
        <v>0.27780950890804001</v>
      </c>
      <c r="AD8836">
        <v>0.68253123924728298</v>
      </c>
      <c r="AE8836">
        <v>23.884395933962601</v>
      </c>
      <c r="AF8836">
        <v>0.61410715005536498</v>
      </c>
      <c r="AG8836">
        <v>0.80674443595273604</v>
      </c>
      <c r="AH8836">
        <v>1.4936369609903399</v>
      </c>
      <c r="AI8836">
        <v>0.56157887380500204</v>
      </c>
      <c r="AJ8836">
        <v>0.78121606160956403</v>
      </c>
      <c r="AK8836">
        <v>1.63802685432505</v>
      </c>
    </row>
    <row r="8837" spans="1:37" x14ac:dyDescent="0.2">
      <c r="A8837" t="s">
        <v>28519</v>
      </c>
      <c r="B8837">
        <v>95103326</v>
      </c>
      <c r="C8837">
        <v>95103492</v>
      </c>
      <c r="D8837">
        <v>167</v>
      </c>
      <c r="E8837" t="s">
        <v>29318</v>
      </c>
      <c r="F8837">
        <v>2</v>
      </c>
      <c r="G8837" t="s">
        <v>29319</v>
      </c>
      <c r="H8837" t="s">
        <v>36991</v>
      </c>
      <c r="I8837">
        <v>9</v>
      </c>
      <c r="J8837">
        <v>95099200</v>
      </c>
      <c r="K8837">
        <v>95113606</v>
      </c>
      <c r="L8837">
        <v>14407</v>
      </c>
      <c r="M8837">
        <v>2</v>
      </c>
      <c r="N8837">
        <v>2176</v>
      </c>
      <c r="O8837" t="s">
        <v>29315</v>
      </c>
      <c r="P8837">
        <v>10114</v>
      </c>
      <c r="Q8837" t="s">
        <v>29316</v>
      </c>
      <c r="R8837" t="s">
        <v>29317</v>
      </c>
      <c r="S8837" t="s">
        <v>36992</v>
      </c>
      <c r="T8837">
        <v>0.97213403838398904</v>
      </c>
      <c r="U8837">
        <v>1</v>
      </c>
      <c r="V8837">
        <v>1.01148535566095</v>
      </c>
      <c r="W8837">
        <v>0.29261482077562401</v>
      </c>
      <c r="X8837">
        <v>0.704072456322962</v>
      </c>
      <c r="Y8837">
        <v>24.5576625735847</v>
      </c>
      <c r="Z8837">
        <v>0.69013698642955401</v>
      </c>
      <c r="AA8837">
        <v>0.84521697243271998</v>
      </c>
      <c r="AB8837">
        <v>4.8011290108746503E-2</v>
      </c>
      <c r="AC8837">
        <v>0.27780950890804001</v>
      </c>
      <c r="AD8837">
        <v>0.68253123924728298</v>
      </c>
      <c r="AE8837">
        <v>24.162528150397101</v>
      </c>
      <c r="AF8837">
        <v>0.61410715005536498</v>
      </c>
      <c r="AG8837">
        <v>0.80674443595273604</v>
      </c>
      <c r="AH8837">
        <v>1.9410959155988099</v>
      </c>
      <c r="AI8837">
        <v>0.56157887380500204</v>
      </c>
      <c r="AJ8837">
        <v>0.78121606160956403</v>
      </c>
      <c r="AK8837">
        <v>2.0854858100516598</v>
      </c>
    </row>
    <row r="8838" spans="1:37" x14ac:dyDescent="0.2">
      <c r="A8838" t="s">
        <v>28519</v>
      </c>
      <c r="B8838">
        <v>95103492</v>
      </c>
      <c r="C8838">
        <v>95103658</v>
      </c>
      <c r="D8838">
        <v>167</v>
      </c>
      <c r="E8838" t="s">
        <v>29320</v>
      </c>
      <c r="F8838">
        <v>5</v>
      </c>
      <c r="G8838" t="s">
        <v>29321</v>
      </c>
      <c r="H8838" t="s">
        <v>36991</v>
      </c>
      <c r="I8838">
        <v>9</v>
      </c>
      <c r="J8838">
        <v>95099200</v>
      </c>
      <c r="K8838">
        <v>95113606</v>
      </c>
      <c r="L8838">
        <v>14407</v>
      </c>
      <c r="M8838">
        <v>2</v>
      </c>
      <c r="N8838">
        <v>2176</v>
      </c>
      <c r="O8838" t="s">
        <v>29315</v>
      </c>
      <c r="P8838">
        <v>9948</v>
      </c>
      <c r="Q8838" t="s">
        <v>29316</v>
      </c>
      <c r="R8838" t="s">
        <v>29317</v>
      </c>
      <c r="S8838" t="s">
        <v>36992</v>
      </c>
      <c r="T8838">
        <v>0.97213403838398904</v>
      </c>
      <c r="U8838">
        <v>1</v>
      </c>
      <c r="V8838">
        <v>1.42652281361373</v>
      </c>
      <c r="W8838">
        <v>0.29261482077562401</v>
      </c>
      <c r="X8838">
        <v>0.704072456322962</v>
      </c>
      <c r="Y8838">
        <v>24.5576625735847</v>
      </c>
      <c r="Z8838">
        <v>0.69013698642955401</v>
      </c>
      <c r="AA8838">
        <v>0.84521697243271998</v>
      </c>
      <c r="AB8838">
        <v>0.46304874806152602</v>
      </c>
      <c r="AC8838">
        <v>0.27780950890804001</v>
      </c>
      <c r="AD8838">
        <v>0.68253123924728298</v>
      </c>
      <c r="AE8838">
        <v>24.033398901141201</v>
      </c>
      <c r="AF8838">
        <v>0.61410715005536498</v>
      </c>
      <c r="AG8838">
        <v>0.80674443595273604</v>
      </c>
      <c r="AH8838">
        <v>2.3561333361613501</v>
      </c>
      <c r="AI8838">
        <v>0.56157887380500204</v>
      </c>
      <c r="AJ8838">
        <v>0.78121606160956403</v>
      </c>
      <c r="AK8838">
        <v>2.5005232266783901</v>
      </c>
    </row>
    <row r="8839" spans="1:37" x14ac:dyDescent="0.2">
      <c r="A8839" t="s">
        <v>28519</v>
      </c>
      <c r="B8839">
        <v>95527793</v>
      </c>
      <c r="C8839">
        <v>95528092</v>
      </c>
      <c r="D8839">
        <v>300</v>
      </c>
      <c r="E8839" t="s">
        <v>29322</v>
      </c>
      <c r="F8839">
        <v>4</v>
      </c>
      <c r="G8839" t="s">
        <v>29323</v>
      </c>
      <c r="H8839" t="s">
        <v>31000</v>
      </c>
      <c r="I8839">
        <v>9</v>
      </c>
      <c r="J8839">
        <v>95481829</v>
      </c>
      <c r="K8839">
        <v>95517057</v>
      </c>
      <c r="L8839">
        <v>35229</v>
      </c>
      <c r="M8839">
        <v>2</v>
      </c>
      <c r="N8839">
        <v>5727</v>
      </c>
      <c r="O8839" t="s">
        <v>29324</v>
      </c>
      <c r="P8839">
        <v>-10736</v>
      </c>
      <c r="Q8839" t="s">
        <v>29325</v>
      </c>
      <c r="R8839" t="s">
        <v>29326</v>
      </c>
      <c r="S8839" t="s">
        <v>36993</v>
      </c>
      <c r="T8839">
        <v>0.152084254673993</v>
      </c>
      <c r="U8839">
        <v>0.603102917160658</v>
      </c>
      <c r="V8839">
        <v>24.965540958880698</v>
      </c>
      <c r="W8839">
        <v>0.23378313855274899</v>
      </c>
      <c r="X8839">
        <v>0.704072456322962</v>
      </c>
      <c r="Y8839">
        <v>1.40471748093255</v>
      </c>
      <c r="Z8839">
        <v>0.136920528570767</v>
      </c>
      <c r="AA8839">
        <v>0.72610664078822296</v>
      </c>
      <c r="AB8839">
        <v>24.884338831619601</v>
      </c>
      <c r="AC8839">
        <v>0.615069744472027</v>
      </c>
      <c r="AD8839">
        <v>0.87989882095915395</v>
      </c>
      <c r="AE8839">
        <v>0.40471751400391898</v>
      </c>
      <c r="AF8839">
        <v>0.45724430223818102</v>
      </c>
      <c r="AG8839">
        <v>0.80674443595273604</v>
      </c>
      <c r="AH8839">
        <v>1.2459233853698299</v>
      </c>
      <c r="AI8839">
        <v>5.6729316954765997E-2</v>
      </c>
      <c r="AJ8839">
        <v>0.78121606160956403</v>
      </c>
      <c r="AK8839">
        <v>2.2734728753207198</v>
      </c>
    </row>
    <row r="8840" spans="1:37" x14ac:dyDescent="0.2">
      <c r="A8840" t="s">
        <v>28519</v>
      </c>
      <c r="B8840">
        <v>95528156</v>
      </c>
      <c r="C8840">
        <v>95528446</v>
      </c>
      <c r="D8840">
        <v>291</v>
      </c>
      <c r="E8840" t="s">
        <v>29327</v>
      </c>
      <c r="F8840">
        <v>4</v>
      </c>
      <c r="G8840" t="s">
        <v>29328</v>
      </c>
      <c r="H8840" t="s">
        <v>31000</v>
      </c>
      <c r="I8840">
        <v>9</v>
      </c>
      <c r="J8840">
        <v>95481829</v>
      </c>
      <c r="K8840">
        <v>95517057</v>
      </c>
      <c r="L8840">
        <v>35229</v>
      </c>
      <c r="M8840">
        <v>2</v>
      </c>
      <c r="N8840">
        <v>5727</v>
      </c>
      <c r="O8840" t="s">
        <v>29324</v>
      </c>
      <c r="P8840">
        <v>-11099</v>
      </c>
      <c r="Q8840" t="s">
        <v>29325</v>
      </c>
      <c r="R8840" t="s">
        <v>29326</v>
      </c>
      <c r="S8840" t="s">
        <v>36993</v>
      </c>
      <c r="T8840">
        <v>0.152084254673993</v>
      </c>
      <c r="U8840">
        <v>0.603102917160658</v>
      </c>
      <c r="V8840">
        <v>25.0970943432601</v>
      </c>
      <c r="W8840">
        <v>0.25384545422922999</v>
      </c>
      <c r="X8840">
        <v>0.704072456322962</v>
      </c>
      <c r="Y8840">
        <v>1.11541525547563</v>
      </c>
      <c r="Z8840">
        <v>0.136920528570767</v>
      </c>
      <c r="AA8840">
        <v>0.72610664078822296</v>
      </c>
      <c r="AB8840">
        <v>25.194701469268399</v>
      </c>
      <c r="AC8840">
        <v>0.63966253792798</v>
      </c>
      <c r="AD8840">
        <v>0.87989882095915395</v>
      </c>
      <c r="AE8840">
        <v>0.115415284003747</v>
      </c>
      <c r="AF8840">
        <v>0.50230584886502705</v>
      </c>
      <c r="AG8840">
        <v>0.80674443595273604</v>
      </c>
      <c r="AH8840">
        <v>0.88031883564782998</v>
      </c>
      <c r="AI8840">
        <v>6.1609259122097297E-2</v>
      </c>
      <c r="AJ8840">
        <v>0.78121606160956403</v>
      </c>
      <c r="AK8840">
        <v>1.98417067113837</v>
      </c>
    </row>
    <row r="8841" spans="1:37" x14ac:dyDescent="0.2">
      <c r="A8841" t="s">
        <v>28519</v>
      </c>
      <c r="B8841">
        <v>95698165</v>
      </c>
      <c r="C8841">
        <v>95698340</v>
      </c>
      <c r="D8841">
        <v>176</v>
      </c>
      <c r="E8841" t="s">
        <v>29329</v>
      </c>
      <c r="F8841">
        <v>3</v>
      </c>
      <c r="G8841" t="s">
        <v>7599</v>
      </c>
      <c r="H8841" t="s">
        <v>36994</v>
      </c>
      <c r="I8841">
        <v>9</v>
      </c>
      <c r="J8841">
        <v>95772589</v>
      </c>
      <c r="K8841">
        <v>95776282</v>
      </c>
      <c r="L8841">
        <v>3694</v>
      </c>
      <c r="M8841">
        <v>1</v>
      </c>
      <c r="N8841">
        <v>105376161</v>
      </c>
      <c r="O8841" t="s">
        <v>29330</v>
      </c>
      <c r="P8841">
        <v>-74249</v>
      </c>
      <c r="Q8841" t="s">
        <v>40</v>
      </c>
      <c r="R8841" t="s">
        <v>29331</v>
      </c>
      <c r="S8841" t="s">
        <v>36995</v>
      </c>
      <c r="T8841">
        <v>0.56354823081344896</v>
      </c>
      <c r="U8841">
        <v>0.81214233890638399</v>
      </c>
      <c r="V8841">
        <v>-2.98157376492611</v>
      </c>
      <c r="W8841">
        <v>0.94541066367716797</v>
      </c>
      <c r="X8841">
        <v>0.95159051474143896</v>
      </c>
      <c r="Y8841">
        <v>-1.6577174991772401</v>
      </c>
      <c r="Z8841">
        <v>0.23404878042441499</v>
      </c>
      <c r="AA8841">
        <v>0.72610664078822296</v>
      </c>
      <c r="AB8841">
        <v>-3.9450473153584298</v>
      </c>
      <c r="AC8841">
        <v>0.88945902157151002</v>
      </c>
      <c r="AD8841">
        <v>0.94068432309766403</v>
      </c>
      <c r="AE8841">
        <v>-0.205126920172921</v>
      </c>
      <c r="AF8841">
        <v>0.98343762640780896</v>
      </c>
      <c r="AG8841">
        <v>1</v>
      </c>
      <c r="AH8841">
        <v>-2.0519631619740499</v>
      </c>
      <c r="AI8841">
        <v>0.98342151819761803</v>
      </c>
      <c r="AJ8841">
        <v>0.98789258377071898</v>
      </c>
      <c r="AK8841">
        <v>-1.90757329010497</v>
      </c>
    </row>
    <row r="8842" spans="1:37" x14ac:dyDescent="0.2">
      <c r="A8842" t="s">
        <v>28519</v>
      </c>
      <c r="B8842">
        <v>95698340</v>
      </c>
      <c r="C8842">
        <v>95698515</v>
      </c>
      <c r="D8842">
        <v>176</v>
      </c>
      <c r="E8842" t="s">
        <v>29332</v>
      </c>
      <c r="F8842">
        <v>2</v>
      </c>
      <c r="G8842" t="s">
        <v>29333</v>
      </c>
      <c r="H8842" t="s">
        <v>36994</v>
      </c>
      <c r="I8842">
        <v>9</v>
      </c>
      <c r="J8842">
        <v>95772589</v>
      </c>
      <c r="K8842">
        <v>95776282</v>
      </c>
      <c r="L8842">
        <v>3694</v>
      </c>
      <c r="M8842">
        <v>1</v>
      </c>
      <c r="N8842">
        <v>105376161</v>
      </c>
      <c r="O8842" t="s">
        <v>29330</v>
      </c>
      <c r="P8842">
        <v>-74074</v>
      </c>
      <c r="Q8842" t="s">
        <v>40</v>
      </c>
      <c r="R8842" t="s">
        <v>29331</v>
      </c>
      <c r="S8842" t="s">
        <v>36995</v>
      </c>
      <c r="T8842">
        <v>0.17308923567461099</v>
      </c>
      <c r="U8842">
        <v>0.603102917160658</v>
      </c>
      <c r="V8842">
        <v>-24.0305289553737</v>
      </c>
      <c r="W8842">
        <v>0.38920677604595899</v>
      </c>
      <c r="X8842">
        <v>0.704072456322962</v>
      </c>
      <c r="Y8842">
        <v>-22.5981516095177</v>
      </c>
      <c r="Z8842">
        <v>5.50355599158565E-2</v>
      </c>
      <c r="AA8842">
        <v>0.72610664078822296</v>
      </c>
      <c r="AB8842">
        <v>-24.0305289553737</v>
      </c>
      <c r="AC8842">
        <v>0.75388744886274095</v>
      </c>
      <c r="AD8842">
        <v>0.87989882095915395</v>
      </c>
      <c r="AE8842">
        <v>-0.17423000615800899</v>
      </c>
      <c r="AF8842">
        <v>0.32549523997010099</v>
      </c>
      <c r="AG8842">
        <v>0.70473078222419605</v>
      </c>
      <c r="AH8842">
        <v>-23.100918359437699</v>
      </c>
      <c r="AI8842">
        <v>0.35038410267202102</v>
      </c>
      <c r="AJ8842">
        <v>0.78121606160956403</v>
      </c>
      <c r="AK8842">
        <v>-23.030529039564499</v>
      </c>
    </row>
    <row r="8843" spans="1:37" x14ac:dyDescent="0.2">
      <c r="A8843" t="s">
        <v>28519</v>
      </c>
      <c r="B8843">
        <v>96001655</v>
      </c>
      <c r="C8843">
        <v>96001819</v>
      </c>
      <c r="D8843">
        <v>165</v>
      </c>
      <c r="E8843" t="s">
        <v>29334</v>
      </c>
      <c r="F8843">
        <v>11</v>
      </c>
      <c r="G8843" t="s">
        <v>29335</v>
      </c>
      <c r="H8843" t="s">
        <v>36996</v>
      </c>
      <c r="I8843">
        <v>9</v>
      </c>
      <c r="J8843">
        <v>95994214</v>
      </c>
      <c r="K8843">
        <v>96005383</v>
      </c>
      <c r="L8843">
        <v>11170</v>
      </c>
      <c r="M8843">
        <v>1</v>
      </c>
      <c r="N8843">
        <v>375748</v>
      </c>
      <c r="O8843" t="s">
        <v>29336</v>
      </c>
      <c r="P8843">
        <v>7441</v>
      </c>
      <c r="Q8843" t="s">
        <v>29337</v>
      </c>
      <c r="R8843" t="s">
        <v>29338</v>
      </c>
      <c r="S8843" t="s">
        <v>36997</v>
      </c>
      <c r="T8843">
        <v>0.583211159830616</v>
      </c>
      <c r="U8843">
        <v>0.81360520874211995</v>
      </c>
      <c r="V8843">
        <v>-0.59794162060949296</v>
      </c>
      <c r="W8843">
        <v>0.38920677604595899</v>
      </c>
      <c r="X8843">
        <v>0.704072456322962</v>
      </c>
      <c r="Y8843">
        <v>-22.573657997812798</v>
      </c>
      <c r="Z8843">
        <v>1</v>
      </c>
      <c r="AA8843">
        <v>1</v>
      </c>
      <c r="AB8843">
        <v>-1.56141558612617</v>
      </c>
      <c r="AC8843">
        <v>0.88945902157151002</v>
      </c>
      <c r="AD8843">
        <v>0.94068432309766403</v>
      </c>
      <c r="AE8843">
        <v>0.35947376575652401</v>
      </c>
      <c r="AF8843">
        <v>0.23669707478149901</v>
      </c>
      <c r="AG8843">
        <v>0.69020448338054297</v>
      </c>
      <c r="AH8843">
        <v>0.33166895179178102</v>
      </c>
      <c r="AI8843">
        <v>0.24456414000292601</v>
      </c>
      <c r="AJ8843">
        <v>0.78121606160956403</v>
      </c>
      <c r="AK8843">
        <v>-23.346295657834698</v>
      </c>
    </row>
    <row r="8844" spans="1:37" x14ac:dyDescent="0.2">
      <c r="A8844" t="s">
        <v>28519</v>
      </c>
      <c r="B8844">
        <v>96001819</v>
      </c>
      <c r="C8844">
        <v>96001983</v>
      </c>
      <c r="D8844">
        <v>165</v>
      </c>
      <c r="E8844" t="s">
        <v>29339</v>
      </c>
      <c r="F8844">
        <v>9</v>
      </c>
      <c r="G8844" t="s">
        <v>29340</v>
      </c>
      <c r="H8844" t="s">
        <v>36996</v>
      </c>
      <c r="I8844">
        <v>9</v>
      </c>
      <c r="J8844">
        <v>95994214</v>
      </c>
      <c r="K8844">
        <v>96005383</v>
      </c>
      <c r="L8844">
        <v>11170</v>
      </c>
      <c r="M8844">
        <v>1</v>
      </c>
      <c r="N8844">
        <v>375748</v>
      </c>
      <c r="O8844" t="s">
        <v>29336</v>
      </c>
      <c r="P8844">
        <v>7605</v>
      </c>
      <c r="Q8844" t="s">
        <v>29337</v>
      </c>
      <c r="R8844" t="s">
        <v>29338</v>
      </c>
      <c r="S8844" t="s">
        <v>36997</v>
      </c>
      <c r="T8844">
        <v>0.583211159830616</v>
      </c>
      <c r="U8844">
        <v>0.81360520874211995</v>
      </c>
      <c r="V8844">
        <v>-0.59794162060949296</v>
      </c>
      <c r="W8844">
        <v>0.38920677604595899</v>
      </c>
      <c r="X8844">
        <v>0.704072456322962</v>
      </c>
      <c r="Y8844">
        <v>-22.573657997812798</v>
      </c>
      <c r="Z8844">
        <v>1</v>
      </c>
      <c r="AA8844">
        <v>1</v>
      </c>
      <c r="AB8844">
        <v>-1.56141558612617</v>
      </c>
      <c r="AC8844">
        <v>0.88945902157151002</v>
      </c>
      <c r="AD8844">
        <v>0.94068432309766403</v>
      </c>
      <c r="AE8844">
        <v>0.35947376575652401</v>
      </c>
      <c r="AF8844">
        <v>0.23669707478149901</v>
      </c>
      <c r="AG8844">
        <v>0.69020448338054297</v>
      </c>
      <c r="AH8844">
        <v>0.33166895179178102</v>
      </c>
      <c r="AI8844">
        <v>0.24456414000292601</v>
      </c>
      <c r="AJ8844">
        <v>0.78121606160956403</v>
      </c>
      <c r="AK8844">
        <v>-23.346295657834698</v>
      </c>
    </row>
    <row r="8845" spans="1:37" x14ac:dyDescent="0.2">
      <c r="A8845" t="s">
        <v>28519</v>
      </c>
      <c r="B8845">
        <v>96472881</v>
      </c>
      <c r="C8845">
        <v>96473032</v>
      </c>
      <c r="D8845">
        <v>152</v>
      </c>
      <c r="E8845" t="s">
        <v>29341</v>
      </c>
      <c r="F8845">
        <v>4</v>
      </c>
      <c r="G8845" t="s">
        <v>29342</v>
      </c>
      <c r="H8845" t="s">
        <v>36998</v>
      </c>
      <c r="I8845">
        <v>9</v>
      </c>
      <c r="J8845">
        <v>96483025</v>
      </c>
      <c r="K8845">
        <v>96491336</v>
      </c>
      <c r="L8845">
        <v>8312</v>
      </c>
      <c r="M8845">
        <v>1</v>
      </c>
      <c r="N8845">
        <v>22927</v>
      </c>
      <c r="O8845" t="s">
        <v>29343</v>
      </c>
      <c r="P8845">
        <v>-9993</v>
      </c>
      <c r="Q8845" t="s">
        <v>29344</v>
      </c>
      <c r="R8845" t="s">
        <v>29345</v>
      </c>
      <c r="S8845" t="s">
        <v>36999</v>
      </c>
      <c r="T8845">
        <v>1</v>
      </c>
      <c r="U8845">
        <v>1</v>
      </c>
      <c r="V8845">
        <v>-0.32395959202306701</v>
      </c>
      <c r="W8845">
        <v>0.113079289867903</v>
      </c>
      <c r="X8845">
        <v>0.704072456322962</v>
      </c>
      <c r="Y8845">
        <v>-25.8500119446811</v>
      </c>
      <c r="Z8845">
        <v>1</v>
      </c>
      <c r="AA8845">
        <v>1</v>
      </c>
      <c r="AB8845">
        <v>-0.34983962502659299</v>
      </c>
      <c r="AC8845">
        <v>2.4853262407310801E-2</v>
      </c>
      <c r="AD8845">
        <v>0.57684129297949804</v>
      </c>
      <c r="AE8845">
        <v>-25.8500119446811</v>
      </c>
      <c r="AF8845">
        <v>1</v>
      </c>
      <c r="AG8845">
        <v>1</v>
      </c>
      <c r="AH8845">
        <v>-0.156837280654536</v>
      </c>
      <c r="AI8845">
        <v>0.24456414000292601</v>
      </c>
      <c r="AJ8845">
        <v>0.78121606160956403</v>
      </c>
      <c r="AK8845">
        <v>-24.981256497664099</v>
      </c>
    </row>
    <row r="8846" spans="1:37" x14ac:dyDescent="0.2">
      <c r="A8846" t="s">
        <v>28519</v>
      </c>
      <c r="B8846">
        <v>96620650</v>
      </c>
      <c r="C8846">
        <v>96620801</v>
      </c>
      <c r="D8846">
        <v>152</v>
      </c>
      <c r="E8846" t="s">
        <v>29346</v>
      </c>
      <c r="F8846">
        <v>3</v>
      </c>
      <c r="G8846" t="s">
        <v>29347</v>
      </c>
      <c r="H8846" t="s">
        <v>30987</v>
      </c>
      <c r="I8846">
        <v>9</v>
      </c>
      <c r="J8846">
        <v>96500113</v>
      </c>
      <c r="K8846">
        <v>96619843</v>
      </c>
      <c r="L8846">
        <v>119731</v>
      </c>
      <c r="M8846">
        <v>2</v>
      </c>
      <c r="N8846">
        <v>8555</v>
      </c>
      <c r="O8846" t="s">
        <v>29348</v>
      </c>
      <c r="P8846">
        <v>-807</v>
      </c>
      <c r="Q8846" t="s">
        <v>29349</v>
      </c>
      <c r="R8846" t="s">
        <v>29350</v>
      </c>
      <c r="S8846" t="s">
        <v>37000</v>
      </c>
      <c r="T8846">
        <v>0.32911398597860803</v>
      </c>
      <c r="U8846">
        <v>0.603102917160658</v>
      </c>
      <c r="V8846">
        <v>22.2753982837066</v>
      </c>
      <c r="W8846">
        <v>0.73420570613580904</v>
      </c>
      <c r="X8846">
        <v>0.95159051474143896</v>
      </c>
      <c r="Y8846">
        <v>0.99786275743715203</v>
      </c>
      <c r="Z8846">
        <v>0.203350924423461</v>
      </c>
      <c r="AA8846">
        <v>0.72610664078822296</v>
      </c>
      <c r="AB8846">
        <v>23.759738244209402</v>
      </c>
      <c r="AC8846">
        <v>0.32081866871113202</v>
      </c>
      <c r="AD8846">
        <v>0.68773325147593101</v>
      </c>
      <c r="AE8846">
        <v>-2.1371630827213702E-3</v>
      </c>
      <c r="AF8846">
        <v>0.98343762640780896</v>
      </c>
      <c r="AG8846">
        <v>1</v>
      </c>
      <c r="AH8846">
        <v>-1.15571310595184</v>
      </c>
      <c r="AI8846">
        <v>0.91725052871964496</v>
      </c>
      <c r="AJ8846">
        <v>0.98621344597861504</v>
      </c>
      <c r="AK8846">
        <v>1.8666180930383001</v>
      </c>
    </row>
    <row r="8847" spans="1:37" x14ac:dyDescent="0.2">
      <c r="A8847" t="s">
        <v>28519</v>
      </c>
      <c r="B8847">
        <v>96700709</v>
      </c>
      <c r="C8847">
        <v>96700878</v>
      </c>
      <c r="D8847">
        <v>170</v>
      </c>
      <c r="E8847" t="s">
        <v>29351</v>
      </c>
      <c r="F8847">
        <v>5</v>
      </c>
      <c r="G8847" t="s">
        <v>29352</v>
      </c>
      <c r="H8847" t="s">
        <v>37001</v>
      </c>
      <c r="I8847">
        <v>9</v>
      </c>
      <c r="J8847">
        <v>96726730</v>
      </c>
      <c r="K8847">
        <v>96727469</v>
      </c>
      <c r="L8847">
        <v>740</v>
      </c>
      <c r="M8847">
        <v>1</v>
      </c>
      <c r="N8847">
        <v>441455</v>
      </c>
      <c r="O8847" t="s">
        <v>29353</v>
      </c>
      <c r="P8847">
        <v>-25852</v>
      </c>
      <c r="Q8847" t="s">
        <v>40</v>
      </c>
      <c r="R8847" t="s">
        <v>29354</v>
      </c>
      <c r="S8847" t="s">
        <v>37002</v>
      </c>
      <c r="T8847">
        <v>0.97213403838398904</v>
      </c>
      <c r="U8847">
        <v>1</v>
      </c>
      <c r="V8847">
        <v>3.6361031964152901</v>
      </c>
      <c r="W8847">
        <v>0.90129300205075202</v>
      </c>
      <c r="X8847">
        <v>0.95159051474143896</v>
      </c>
      <c r="Y8847">
        <v>0.19085377474683099</v>
      </c>
      <c r="Z8847">
        <v>0.66713806400786302</v>
      </c>
      <c r="AA8847">
        <v>0.84521697243271998</v>
      </c>
      <c r="AB8847">
        <v>3.6758213426180602</v>
      </c>
      <c r="AC8847">
        <v>0.87571881649376604</v>
      </c>
      <c r="AD8847">
        <v>0.94068432309766403</v>
      </c>
      <c r="AE8847">
        <v>-0.71933044264053203</v>
      </c>
      <c r="AF8847">
        <v>0.77173648502780101</v>
      </c>
      <c r="AG8847">
        <v>0.88417364479730298</v>
      </c>
      <c r="AH8847">
        <v>0.87715111541373603</v>
      </c>
      <c r="AI8847">
        <v>0.67042866055193195</v>
      </c>
      <c r="AJ8847">
        <v>0.84166368640718703</v>
      </c>
      <c r="AK8847">
        <v>0.97477171543646801</v>
      </c>
    </row>
    <row r="8848" spans="1:37" x14ac:dyDescent="0.2">
      <c r="A8848" t="s">
        <v>28519</v>
      </c>
      <c r="B8848">
        <v>96700878</v>
      </c>
      <c r="C8848">
        <v>96701047</v>
      </c>
      <c r="D8848">
        <v>170</v>
      </c>
      <c r="E8848" t="s">
        <v>29355</v>
      </c>
      <c r="F8848">
        <v>9</v>
      </c>
      <c r="G8848" t="s">
        <v>29356</v>
      </c>
      <c r="H8848" t="s">
        <v>37001</v>
      </c>
      <c r="I8848">
        <v>9</v>
      </c>
      <c r="J8848">
        <v>96726730</v>
      </c>
      <c r="K8848">
        <v>96727469</v>
      </c>
      <c r="L8848">
        <v>740</v>
      </c>
      <c r="M8848">
        <v>1</v>
      </c>
      <c r="N8848">
        <v>441455</v>
      </c>
      <c r="O8848" t="s">
        <v>29353</v>
      </c>
      <c r="P8848">
        <v>-25683</v>
      </c>
      <c r="Q8848" t="s">
        <v>40</v>
      </c>
      <c r="R8848" t="s">
        <v>29354</v>
      </c>
      <c r="S8848" t="s">
        <v>37002</v>
      </c>
      <c r="T8848">
        <v>0.506551998792793</v>
      </c>
      <c r="U8848">
        <v>0.78288571403930396</v>
      </c>
      <c r="V8848">
        <v>4.1702973386133602</v>
      </c>
      <c r="W8848">
        <v>0.89279167466019005</v>
      </c>
      <c r="X8848">
        <v>0.95159051474143896</v>
      </c>
      <c r="Y8848">
        <v>0.99949190829448298</v>
      </c>
      <c r="Z8848">
        <v>0.45710774983416202</v>
      </c>
      <c r="AA8848">
        <v>0.84435025072159198</v>
      </c>
      <c r="AB8848">
        <v>3.9669194797082898</v>
      </c>
      <c r="AC8848">
        <v>0.53583471352073098</v>
      </c>
      <c r="AD8848">
        <v>0.87989882095915395</v>
      </c>
      <c r="AE8848">
        <v>3.6451574599672298E-2</v>
      </c>
      <c r="AF8848">
        <v>0.70676954854459395</v>
      </c>
      <c r="AG8848">
        <v>0.85225920482806805</v>
      </c>
      <c r="AH8848">
        <v>1.41134525761181</v>
      </c>
      <c r="AI8848">
        <v>0.84469820681520702</v>
      </c>
      <c r="AJ8848">
        <v>0.95957881738831197</v>
      </c>
      <c r="AK8848">
        <v>1.8077047466810401</v>
      </c>
    </row>
    <row r="8849" spans="1:37" x14ac:dyDescent="0.2">
      <c r="A8849" t="s">
        <v>28519</v>
      </c>
      <c r="B8849">
        <v>96701047</v>
      </c>
      <c r="C8849">
        <v>96701216</v>
      </c>
      <c r="D8849">
        <v>170</v>
      </c>
      <c r="E8849" t="s">
        <v>29357</v>
      </c>
      <c r="F8849">
        <v>9</v>
      </c>
      <c r="G8849" t="s">
        <v>29358</v>
      </c>
      <c r="H8849" t="s">
        <v>37001</v>
      </c>
      <c r="I8849">
        <v>9</v>
      </c>
      <c r="J8849">
        <v>96726730</v>
      </c>
      <c r="K8849">
        <v>96727469</v>
      </c>
      <c r="L8849">
        <v>740</v>
      </c>
      <c r="M8849">
        <v>1</v>
      </c>
      <c r="N8849">
        <v>441455</v>
      </c>
      <c r="O8849" t="s">
        <v>29353</v>
      </c>
      <c r="P8849">
        <v>-25514</v>
      </c>
      <c r="Q8849" t="s">
        <v>40</v>
      </c>
      <c r="R8849" t="s">
        <v>29354</v>
      </c>
      <c r="S8849" t="s">
        <v>37002</v>
      </c>
      <c r="T8849">
        <v>0.32911398597860803</v>
      </c>
      <c r="U8849">
        <v>0.603102917160658</v>
      </c>
      <c r="V8849">
        <v>23.296234314096001</v>
      </c>
      <c r="W8849">
        <v>0.89107655920673101</v>
      </c>
      <c r="X8849">
        <v>0.95159051474143896</v>
      </c>
      <c r="Y8849">
        <v>2.0268894726253901</v>
      </c>
      <c r="Z8849">
        <v>0.48464167878831399</v>
      </c>
      <c r="AA8849">
        <v>0.84435025072159198</v>
      </c>
      <c r="AB8849">
        <v>22.332760323176601</v>
      </c>
      <c r="AC8849">
        <v>0.75388744886274095</v>
      </c>
      <c r="AD8849">
        <v>0.87989882095915395</v>
      </c>
      <c r="AE8849">
        <v>1.0268895121486299</v>
      </c>
      <c r="AF8849">
        <v>0.16793847098801201</v>
      </c>
      <c r="AG8849">
        <v>0.68151250837662902</v>
      </c>
      <c r="AH8849">
        <v>23.296234314096001</v>
      </c>
      <c r="AI8849">
        <v>0.56157887380500204</v>
      </c>
      <c r="AJ8849">
        <v>0.78121606160956403</v>
      </c>
      <c r="AK8849">
        <v>2.8956448062916502</v>
      </c>
    </row>
    <row r="8850" spans="1:37" x14ac:dyDescent="0.2">
      <c r="A8850" t="s">
        <v>28519</v>
      </c>
      <c r="B8850">
        <v>96701216</v>
      </c>
      <c r="C8850">
        <v>96701385</v>
      </c>
      <c r="D8850">
        <v>170</v>
      </c>
      <c r="E8850" t="s">
        <v>29359</v>
      </c>
      <c r="F8850">
        <v>7</v>
      </c>
      <c r="G8850" t="s">
        <v>29360</v>
      </c>
      <c r="H8850" t="s">
        <v>37001</v>
      </c>
      <c r="I8850">
        <v>9</v>
      </c>
      <c r="J8850">
        <v>96726730</v>
      </c>
      <c r="K8850">
        <v>96727469</v>
      </c>
      <c r="L8850">
        <v>740</v>
      </c>
      <c r="M8850">
        <v>1</v>
      </c>
      <c r="N8850">
        <v>441455</v>
      </c>
      <c r="O8850" t="s">
        <v>29353</v>
      </c>
      <c r="P8850">
        <v>-25345</v>
      </c>
      <c r="Q8850" t="s">
        <v>40</v>
      </c>
      <c r="R8850" t="s">
        <v>29354</v>
      </c>
      <c r="S8850" t="s">
        <v>37002</v>
      </c>
      <c r="T8850">
        <v>0.32911398597860803</v>
      </c>
      <c r="U8850">
        <v>0.603102917160658</v>
      </c>
      <c r="V8850">
        <v>23.296234314096001</v>
      </c>
      <c r="W8850">
        <v>0.89107655920673101</v>
      </c>
      <c r="X8850">
        <v>0.95159051474143896</v>
      </c>
      <c r="Y8850">
        <v>1.94442731475831</v>
      </c>
      <c r="Z8850">
        <v>0.48464167878831399</v>
      </c>
      <c r="AA8850">
        <v>0.84435025072159198</v>
      </c>
      <c r="AB8850">
        <v>22.332760323176601</v>
      </c>
      <c r="AC8850">
        <v>0.75388744886274095</v>
      </c>
      <c r="AD8850">
        <v>0.87989882095915395</v>
      </c>
      <c r="AE8850">
        <v>0.94442735660644805</v>
      </c>
      <c r="AF8850">
        <v>0.16793847098801201</v>
      </c>
      <c r="AG8850">
        <v>0.68151250837662902</v>
      </c>
      <c r="AH8850">
        <v>23.296234314096001</v>
      </c>
      <c r="AI8850">
        <v>0.56157887380500204</v>
      </c>
      <c r="AJ8850">
        <v>0.78121606160956403</v>
      </c>
      <c r="AK8850">
        <v>2.8131826484245699</v>
      </c>
    </row>
    <row r="8851" spans="1:37" x14ac:dyDescent="0.2">
      <c r="A8851" t="s">
        <v>28519</v>
      </c>
      <c r="B8851">
        <v>97141464</v>
      </c>
      <c r="C8851">
        <v>97141616</v>
      </c>
      <c r="D8851">
        <v>153</v>
      </c>
      <c r="E8851" t="s">
        <v>29361</v>
      </c>
      <c r="F8851">
        <v>0</v>
      </c>
      <c r="G8851" t="s">
        <v>29362</v>
      </c>
      <c r="H8851" t="s">
        <v>37003</v>
      </c>
      <c r="I8851">
        <v>9</v>
      </c>
      <c r="J8851">
        <v>97032655</v>
      </c>
      <c r="K8851">
        <v>97156556</v>
      </c>
      <c r="L8851">
        <v>123902</v>
      </c>
      <c r="M8851">
        <v>2</v>
      </c>
      <c r="N8851">
        <v>1515</v>
      </c>
      <c r="O8851" t="s">
        <v>29363</v>
      </c>
      <c r="P8851">
        <v>14940</v>
      </c>
      <c r="Q8851" t="s">
        <v>29364</v>
      </c>
      <c r="R8851" t="s">
        <v>29365</v>
      </c>
      <c r="S8851" t="s">
        <v>37004</v>
      </c>
      <c r="T8851">
        <v>0.152084254673993</v>
      </c>
      <c r="U8851">
        <v>0.603102917160658</v>
      </c>
      <c r="V8851">
        <v>24.398223373301501</v>
      </c>
      <c r="W8851">
        <v>0.65075386537994595</v>
      </c>
      <c r="X8851">
        <v>0.94119559056004798</v>
      </c>
      <c r="Y8851">
        <v>-1.10884090187205</v>
      </c>
      <c r="Z8851">
        <v>0.136920528570767</v>
      </c>
      <c r="AA8851">
        <v>0.72610664078822296</v>
      </c>
      <c r="AB8851">
        <v>24.658267328244101</v>
      </c>
      <c r="AC8851">
        <v>0.56718065613419599</v>
      </c>
      <c r="AD8851">
        <v>0.87989882095915395</v>
      </c>
      <c r="AE8851">
        <v>-1.3969044769633201</v>
      </c>
      <c r="AF8851">
        <v>0.50230584886502705</v>
      </c>
      <c r="AG8851">
        <v>0.80674443595273604</v>
      </c>
      <c r="AH8851">
        <v>0.58299312464384101</v>
      </c>
      <c r="AI8851">
        <v>0.78546927494779295</v>
      </c>
      <c r="AJ8851">
        <v>0.92808185275216604</v>
      </c>
      <c r="AK8851">
        <v>-0.55550422146360101</v>
      </c>
    </row>
    <row r="8852" spans="1:37" x14ac:dyDescent="0.2">
      <c r="A8852" t="s">
        <v>28519</v>
      </c>
      <c r="B8852">
        <v>97141616</v>
      </c>
      <c r="C8852">
        <v>97141768</v>
      </c>
      <c r="D8852">
        <v>153</v>
      </c>
      <c r="E8852" t="s">
        <v>29366</v>
      </c>
      <c r="F8852">
        <v>1</v>
      </c>
      <c r="G8852" t="s">
        <v>29367</v>
      </c>
      <c r="H8852" t="s">
        <v>37003</v>
      </c>
      <c r="I8852">
        <v>9</v>
      </c>
      <c r="J8852">
        <v>97032655</v>
      </c>
      <c r="K8852">
        <v>97156556</v>
      </c>
      <c r="L8852">
        <v>123902</v>
      </c>
      <c r="M8852">
        <v>2</v>
      </c>
      <c r="N8852">
        <v>1515</v>
      </c>
      <c r="O8852" t="s">
        <v>29363</v>
      </c>
      <c r="P8852">
        <v>14788</v>
      </c>
      <c r="Q8852" t="s">
        <v>29364</v>
      </c>
      <c r="R8852" t="s">
        <v>29365</v>
      </c>
      <c r="S8852" t="s">
        <v>37004</v>
      </c>
      <c r="T8852">
        <v>0.152084254673993</v>
      </c>
      <c r="U8852">
        <v>0.603102917160658</v>
      </c>
      <c r="V8852">
        <v>22.293324544765099</v>
      </c>
      <c r="W8852">
        <v>0.69201225521665499</v>
      </c>
      <c r="X8852">
        <v>0.95159051474143896</v>
      </c>
      <c r="Y8852">
        <v>-1.2982916026781699</v>
      </c>
      <c r="Z8852">
        <v>0.136920528570767</v>
      </c>
      <c r="AA8852">
        <v>0.72610664078822296</v>
      </c>
      <c r="AB8852">
        <v>22.0478896553293</v>
      </c>
      <c r="AC8852">
        <v>0.59090205226999604</v>
      </c>
      <c r="AD8852">
        <v>0.87989882095915395</v>
      </c>
      <c r="AE8852">
        <v>-1.3774634675800499</v>
      </c>
      <c r="AF8852">
        <v>0.47948624871920598</v>
      </c>
      <c r="AG8852">
        <v>0.80674443595273604</v>
      </c>
      <c r="AH8852">
        <v>1.6327517903561899</v>
      </c>
      <c r="AI8852">
        <v>0.81350599864527495</v>
      </c>
      <c r="AJ8852">
        <v>0.94390293416205995</v>
      </c>
      <c r="AK8852">
        <v>-0.80807025456814696</v>
      </c>
    </row>
    <row r="8853" spans="1:37" x14ac:dyDescent="0.2">
      <c r="A8853" t="s">
        <v>28519</v>
      </c>
      <c r="B8853">
        <v>98727558</v>
      </c>
      <c r="C8853">
        <v>98727699</v>
      </c>
      <c r="D8853">
        <v>142</v>
      </c>
      <c r="E8853" t="s">
        <v>29368</v>
      </c>
      <c r="F8853">
        <v>6</v>
      </c>
      <c r="G8853" t="s">
        <v>29369</v>
      </c>
      <c r="H8853" t="s">
        <v>31000</v>
      </c>
      <c r="I8853">
        <v>9</v>
      </c>
      <c r="J8853">
        <v>98288109</v>
      </c>
      <c r="K8853">
        <v>98708935</v>
      </c>
      <c r="L8853">
        <v>420827</v>
      </c>
      <c r="M8853">
        <v>2</v>
      </c>
      <c r="N8853">
        <v>9568</v>
      </c>
      <c r="O8853" t="s">
        <v>29370</v>
      </c>
      <c r="P8853">
        <v>-18623</v>
      </c>
      <c r="Q8853" t="s">
        <v>29371</v>
      </c>
      <c r="R8853" t="s">
        <v>29372</v>
      </c>
      <c r="S8853" t="s">
        <v>37005</v>
      </c>
      <c r="T8853">
        <v>0.17308923567461099</v>
      </c>
      <c r="U8853">
        <v>0.603102917160658</v>
      </c>
      <c r="V8853">
        <v>-24.5026555793158</v>
      </c>
      <c r="W8853" t="s">
        <v>40</v>
      </c>
      <c r="X8853" t="s">
        <v>40</v>
      </c>
      <c r="Y8853">
        <v>0</v>
      </c>
      <c r="Z8853">
        <v>5.50355599158565E-2</v>
      </c>
      <c r="AA8853">
        <v>0.72610664078822296</v>
      </c>
      <c r="AB8853">
        <v>-24.5026555793158</v>
      </c>
      <c r="AC8853">
        <v>0.27780950890804001</v>
      </c>
      <c r="AD8853">
        <v>0.68253123924728298</v>
      </c>
      <c r="AE8853">
        <v>23.647045537783601</v>
      </c>
      <c r="AF8853">
        <v>0.32549523997010099</v>
      </c>
      <c r="AG8853">
        <v>0.70473078222419605</v>
      </c>
      <c r="AH8853">
        <v>-23.5730449621201</v>
      </c>
      <c r="AI8853">
        <v>0.35038410267202102</v>
      </c>
      <c r="AJ8853">
        <v>0.78121606160956403</v>
      </c>
      <c r="AK8853">
        <v>-23.502655640008999</v>
      </c>
    </row>
    <row r="8854" spans="1:37" x14ac:dyDescent="0.2">
      <c r="A8854" t="s">
        <v>28519</v>
      </c>
      <c r="B8854">
        <v>98727699</v>
      </c>
      <c r="C8854">
        <v>98727840</v>
      </c>
      <c r="D8854">
        <v>142</v>
      </c>
      <c r="E8854" t="s">
        <v>29373</v>
      </c>
      <c r="F8854">
        <v>1</v>
      </c>
      <c r="G8854" t="s">
        <v>29374</v>
      </c>
      <c r="H8854" t="s">
        <v>31000</v>
      </c>
      <c r="I8854">
        <v>9</v>
      </c>
      <c r="J8854">
        <v>98288109</v>
      </c>
      <c r="K8854">
        <v>98708935</v>
      </c>
      <c r="L8854">
        <v>420827</v>
      </c>
      <c r="M8854">
        <v>2</v>
      </c>
      <c r="N8854">
        <v>9568</v>
      </c>
      <c r="O8854" t="s">
        <v>29370</v>
      </c>
      <c r="P8854">
        <v>-18764</v>
      </c>
      <c r="Q8854" t="s">
        <v>29371</v>
      </c>
      <c r="R8854" t="s">
        <v>29372</v>
      </c>
      <c r="S8854" t="s">
        <v>37005</v>
      </c>
      <c r="T8854">
        <v>0.17308923567461099</v>
      </c>
      <c r="U8854">
        <v>0.603102917160658</v>
      </c>
      <c r="V8854">
        <v>-24.669225642719798</v>
      </c>
      <c r="W8854" t="s">
        <v>40</v>
      </c>
      <c r="X8854" t="s">
        <v>40</v>
      </c>
      <c r="Y8854">
        <v>0</v>
      </c>
      <c r="Z8854">
        <v>5.50355599158565E-2</v>
      </c>
      <c r="AA8854">
        <v>0.72610664078822296</v>
      </c>
      <c r="AB8854">
        <v>-24.669225642719798</v>
      </c>
      <c r="AC8854">
        <v>0.27780950890804001</v>
      </c>
      <c r="AD8854">
        <v>0.68253123924728298</v>
      </c>
      <c r="AE8854">
        <v>23.8136155958301</v>
      </c>
      <c r="AF8854">
        <v>0.32549523997010099</v>
      </c>
      <c r="AG8854">
        <v>0.70473078222419605</v>
      </c>
      <c r="AH8854">
        <v>-23.739615019536402</v>
      </c>
      <c r="AI8854">
        <v>0.35038410267202102</v>
      </c>
      <c r="AJ8854">
        <v>0.78121606160956403</v>
      </c>
      <c r="AK8854">
        <v>-23.669225696794999</v>
      </c>
    </row>
    <row r="8855" spans="1:37" x14ac:dyDescent="0.2">
      <c r="A8855" t="s">
        <v>28519</v>
      </c>
      <c r="B8855">
        <v>98727840</v>
      </c>
      <c r="C8855">
        <v>98727981</v>
      </c>
      <c r="D8855">
        <v>142</v>
      </c>
      <c r="E8855" t="s">
        <v>29375</v>
      </c>
      <c r="F8855">
        <v>3</v>
      </c>
      <c r="G8855" t="s">
        <v>29376</v>
      </c>
      <c r="H8855" t="s">
        <v>31000</v>
      </c>
      <c r="I8855">
        <v>9</v>
      </c>
      <c r="J8855">
        <v>98288109</v>
      </c>
      <c r="K8855">
        <v>98708935</v>
      </c>
      <c r="L8855">
        <v>420827</v>
      </c>
      <c r="M8855">
        <v>2</v>
      </c>
      <c r="N8855">
        <v>9568</v>
      </c>
      <c r="O8855" t="s">
        <v>29370</v>
      </c>
      <c r="P8855">
        <v>-18905</v>
      </c>
      <c r="Q8855" t="s">
        <v>29371</v>
      </c>
      <c r="R8855" t="s">
        <v>29372</v>
      </c>
      <c r="S8855" t="s">
        <v>37005</v>
      </c>
      <c r="T8855">
        <v>0.17308923567461099</v>
      </c>
      <c r="U8855">
        <v>0.603102917160658</v>
      </c>
      <c r="V8855">
        <v>-24.669225642719798</v>
      </c>
      <c r="W8855" t="s">
        <v>40</v>
      </c>
      <c r="X8855" t="s">
        <v>40</v>
      </c>
      <c r="Y8855">
        <v>0</v>
      </c>
      <c r="Z8855">
        <v>5.50355599158565E-2</v>
      </c>
      <c r="AA8855">
        <v>0.72610664078822296</v>
      </c>
      <c r="AB8855">
        <v>-24.669225642719798</v>
      </c>
      <c r="AC8855">
        <v>0.27780950890804001</v>
      </c>
      <c r="AD8855">
        <v>0.68253123924728298</v>
      </c>
      <c r="AE8855">
        <v>23.8136155958301</v>
      </c>
      <c r="AF8855">
        <v>0.32549523997010099</v>
      </c>
      <c r="AG8855">
        <v>0.70473078222419605</v>
      </c>
      <c r="AH8855">
        <v>-23.739615019536402</v>
      </c>
      <c r="AI8855">
        <v>0.35038410267202102</v>
      </c>
      <c r="AJ8855">
        <v>0.78121606160956403</v>
      </c>
      <c r="AK8855">
        <v>-23.669225696794999</v>
      </c>
    </row>
    <row r="8856" spans="1:37" x14ac:dyDescent="0.2">
      <c r="A8856" t="s">
        <v>28519</v>
      </c>
      <c r="B8856">
        <v>100752987</v>
      </c>
      <c r="C8856">
        <v>100753179</v>
      </c>
      <c r="D8856">
        <v>193</v>
      </c>
      <c r="E8856" t="s">
        <v>29377</v>
      </c>
      <c r="F8856">
        <v>0</v>
      </c>
      <c r="G8856" t="s">
        <v>29378</v>
      </c>
      <c r="H8856" t="s">
        <v>31000</v>
      </c>
      <c r="I8856">
        <v>9</v>
      </c>
      <c r="J8856">
        <v>100578079</v>
      </c>
      <c r="K8856">
        <v>100588389</v>
      </c>
      <c r="L8856">
        <v>10311</v>
      </c>
      <c r="M8856">
        <v>1</v>
      </c>
      <c r="N8856">
        <v>347273</v>
      </c>
      <c r="O8856" t="s">
        <v>29379</v>
      </c>
      <c r="P8856">
        <v>174908</v>
      </c>
      <c r="Q8856" t="s">
        <v>29380</v>
      </c>
      <c r="R8856" t="s">
        <v>29381</v>
      </c>
      <c r="S8856" t="s">
        <v>37006</v>
      </c>
      <c r="T8856">
        <v>0.97213403838398904</v>
      </c>
      <c r="U8856">
        <v>1</v>
      </c>
      <c r="V8856">
        <v>4.2699797020283103</v>
      </c>
      <c r="W8856">
        <v>0.38920677604595899</v>
      </c>
      <c r="X8856">
        <v>0.704072456322962</v>
      </c>
      <c r="Y8856">
        <v>-24.533195816404401</v>
      </c>
      <c r="Z8856">
        <v>0.93459220503170903</v>
      </c>
      <c r="AA8856">
        <v>0.99919698600769702</v>
      </c>
      <c r="AB8856">
        <v>3.6025830682856799</v>
      </c>
      <c r="AC8856">
        <v>0.92091778829119397</v>
      </c>
      <c r="AD8856">
        <v>0.94068432309766403</v>
      </c>
      <c r="AE8856">
        <v>-2.5494402668990501</v>
      </c>
      <c r="AF8856">
        <v>0.98343762640780896</v>
      </c>
      <c r="AG8856">
        <v>1</v>
      </c>
      <c r="AH8856">
        <v>2.8250746834533702</v>
      </c>
      <c r="AI8856">
        <v>0.24456414000292601</v>
      </c>
      <c r="AJ8856">
        <v>0.78121606160956403</v>
      </c>
      <c r="AK8856">
        <v>-24.023091426007699</v>
      </c>
    </row>
    <row r="8857" spans="1:37" x14ac:dyDescent="0.2">
      <c r="A8857" t="s">
        <v>28519</v>
      </c>
      <c r="B8857">
        <v>101107235</v>
      </c>
      <c r="C8857">
        <v>101107399</v>
      </c>
      <c r="D8857">
        <v>165</v>
      </c>
      <c r="E8857" t="s">
        <v>29382</v>
      </c>
      <c r="F8857">
        <v>1</v>
      </c>
      <c r="G8857" t="s">
        <v>15517</v>
      </c>
      <c r="H8857" t="s">
        <v>37007</v>
      </c>
      <c r="I8857">
        <v>9</v>
      </c>
      <c r="J8857">
        <v>101131522</v>
      </c>
      <c r="K8857">
        <v>101286160</v>
      </c>
      <c r="L8857">
        <v>154639</v>
      </c>
      <c r="M8857">
        <v>1</v>
      </c>
      <c r="N8857">
        <v>54886</v>
      </c>
      <c r="O8857" t="s">
        <v>29383</v>
      </c>
      <c r="P8857">
        <v>-24123</v>
      </c>
      <c r="Q8857" t="s">
        <v>29384</v>
      </c>
      <c r="R8857" t="s">
        <v>29385</v>
      </c>
      <c r="S8857" t="s">
        <v>37008</v>
      </c>
      <c r="T8857">
        <v>0.18934726958175399</v>
      </c>
      <c r="U8857">
        <v>0.603102917160658</v>
      </c>
      <c r="V8857">
        <v>0.633573140917847</v>
      </c>
      <c r="W8857">
        <v>0.48368132150729998</v>
      </c>
      <c r="X8857">
        <v>0.78363289935355196</v>
      </c>
      <c r="Y8857">
        <v>-0.40224862261697902</v>
      </c>
      <c r="Z8857">
        <v>0.42541208246315698</v>
      </c>
      <c r="AA8857">
        <v>0.84435025072159198</v>
      </c>
      <c r="AB8857">
        <v>0.30591230757418802</v>
      </c>
      <c r="AC8857">
        <v>0.16370789703320299</v>
      </c>
      <c r="AD8857">
        <v>0.68253123924728298</v>
      </c>
      <c r="AE8857">
        <v>-0.752164438523935</v>
      </c>
      <c r="AF8857">
        <v>0.12992847070423599</v>
      </c>
      <c r="AG8857">
        <v>0.68151250837662902</v>
      </c>
      <c r="AH8857">
        <v>0.70061426046151698</v>
      </c>
      <c r="AI8857">
        <v>1</v>
      </c>
      <c r="AJ8857">
        <v>1</v>
      </c>
      <c r="AK8857">
        <v>2.73263693670561E-2</v>
      </c>
    </row>
    <row r="8858" spans="1:37" x14ac:dyDescent="0.2">
      <c r="A8858" t="s">
        <v>28519</v>
      </c>
      <c r="B8858">
        <v>101107399</v>
      </c>
      <c r="C8858">
        <v>101107563</v>
      </c>
      <c r="D8858">
        <v>165</v>
      </c>
      <c r="E8858" t="s">
        <v>29386</v>
      </c>
      <c r="F8858">
        <v>4</v>
      </c>
      <c r="G8858" t="s">
        <v>20774</v>
      </c>
      <c r="H8858" t="s">
        <v>37007</v>
      </c>
      <c r="I8858">
        <v>9</v>
      </c>
      <c r="J8858">
        <v>101131522</v>
      </c>
      <c r="K8858">
        <v>101286160</v>
      </c>
      <c r="L8858">
        <v>154639</v>
      </c>
      <c r="M8858">
        <v>1</v>
      </c>
      <c r="N8858">
        <v>54886</v>
      </c>
      <c r="O8858" t="s">
        <v>29383</v>
      </c>
      <c r="P8858">
        <v>-23959</v>
      </c>
      <c r="Q8858" t="s">
        <v>29384</v>
      </c>
      <c r="R8858" t="s">
        <v>29385</v>
      </c>
      <c r="S8858" t="s">
        <v>37008</v>
      </c>
      <c r="T8858">
        <v>0.231757158175602</v>
      </c>
      <c r="U8858">
        <v>0.603102917160658</v>
      </c>
      <c r="V8858">
        <v>0.50626963175824702</v>
      </c>
      <c r="W8858">
        <v>0.44939415267535698</v>
      </c>
      <c r="X8858">
        <v>0.75726018452522603</v>
      </c>
      <c r="Y8858">
        <v>-0.48010186426182899</v>
      </c>
      <c r="Z8858">
        <v>0.48969660507148099</v>
      </c>
      <c r="AA8858">
        <v>0.84521697243271998</v>
      </c>
      <c r="AB8858">
        <v>0.17860879841458799</v>
      </c>
      <c r="AC8858">
        <v>0.148746275099819</v>
      </c>
      <c r="AD8858">
        <v>0.68253123924728298</v>
      </c>
      <c r="AE8858">
        <v>-0.83001768016878497</v>
      </c>
      <c r="AF8858">
        <v>0.14910578856536499</v>
      </c>
      <c r="AG8858">
        <v>0.68151250837662902</v>
      </c>
      <c r="AH8858">
        <v>0.62921526473237799</v>
      </c>
      <c r="AI8858">
        <v>0.97859889557458402</v>
      </c>
      <c r="AJ8858">
        <v>0.98789258377071898</v>
      </c>
      <c r="AK8858">
        <v>-3.0497682806609E-2</v>
      </c>
    </row>
    <row r="8859" spans="1:37" x14ac:dyDescent="0.2">
      <c r="A8859" t="s">
        <v>28519</v>
      </c>
      <c r="B8859">
        <v>101107563</v>
      </c>
      <c r="C8859">
        <v>101107727</v>
      </c>
      <c r="D8859">
        <v>165</v>
      </c>
      <c r="E8859" t="s">
        <v>29387</v>
      </c>
      <c r="F8859">
        <v>2</v>
      </c>
      <c r="G8859" t="s">
        <v>18693</v>
      </c>
      <c r="H8859" t="s">
        <v>37007</v>
      </c>
      <c r="I8859">
        <v>9</v>
      </c>
      <c r="J8859">
        <v>101131522</v>
      </c>
      <c r="K8859">
        <v>101286160</v>
      </c>
      <c r="L8859">
        <v>154639</v>
      </c>
      <c r="M8859">
        <v>1</v>
      </c>
      <c r="N8859">
        <v>54886</v>
      </c>
      <c r="O8859" t="s">
        <v>29383</v>
      </c>
      <c r="P8859">
        <v>-23795</v>
      </c>
      <c r="Q8859" t="s">
        <v>29384</v>
      </c>
      <c r="R8859" t="s">
        <v>29385</v>
      </c>
      <c r="S8859" t="s">
        <v>37008</v>
      </c>
      <c r="T8859">
        <v>0.231757158175602</v>
      </c>
      <c r="U8859">
        <v>0.603102917160658</v>
      </c>
      <c r="V8859">
        <v>0.50626963175824702</v>
      </c>
      <c r="W8859">
        <v>0.44939415267535698</v>
      </c>
      <c r="X8859">
        <v>0.75726018452522603</v>
      </c>
      <c r="Y8859">
        <v>-0.48010186426182899</v>
      </c>
      <c r="Z8859">
        <v>0.48969660507148099</v>
      </c>
      <c r="AA8859">
        <v>0.84521697243271998</v>
      </c>
      <c r="AB8859">
        <v>0.17860879841458799</v>
      </c>
      <c r="AC8859">
        <v>0.148746275099819</v>
      </c>
      <c r="AD8859">
        <v>0.68253123924728298</v>
      </c>
      <c r="AE8859">
        <v>-0.83001768016878497</v>
      </c>
      <c r="AF8859">
        <v>0.14910578856536499</v>
      </c>
      <c r="AG8859">
        <v>0.68151250837662902</v>
      </c>
      <c r="AH8859">
        <v>0.62921526473237799</v>
      </c>
      <c r="AI8859">
        <v>0.97859889557458402</v>
      </c>
      <c r="AJ8859">
        <v>0.98789258377071898</v>
      </c>
      <c r="AK8859">
        <v>-3.0497682806609E-2</v>
      </c>
    </row>
    <row r="8860" spans="1:37" x14ac:dyDescent="0.2">
      <c r="A8860" t="s">
        <v>28519</v>
      </c>
      <c r="B8860">
        <v>101552328</v>
      </c>
      <c r="C8860">
        <v>101552414</v>
      </c>
      <c r="D8860">
        <v>87</v>
      </c>
      <c r="E8860" t="s">
        <v>29388</v>
      </c>
      <c r="F8860">
        <v>3</v>
      </c>
      <c r="G8860" t="s">
        <v>29389</v>
      </c>
      <c r="H8860" t="s">
        <v>37009</v>
      </c>
      <c r="I8860">
        <v>9</v>
      </c>
      <c r="J8860">
        <v>101560681</v>
      </c>
      <c r="K8860">
        <v>101561452</v>
      </c>
      <c r="L8860">
        <v>772</v>
      </c>
      <c r="M8860">
        <v>1</v>
      </c>
      <c r="N8860">
        <v>56254</v>
      </c>
      <c r="O8860" t="s">
        <v>29390</v>
      </c>
      <c r="P8860">
        <v>-8267</v>
      </c>
      <c r="Q8860" t="s">
        <v>29391</v>
      </c>
      <c r="R8860" t="s">
        <v>29392</v>
      </c>
      <c r="S8860" t="s">
        <v>37010</v>
      </c>
      <c r="T8860">
        <v>0.26756855710181499</v>
      </c>
      <c r="U8860">
        <v>0.603102917160658</v>
      </c>
      <c r="V8860">
        <v>0.40345409704131702</v>
      </c>
      <c r="W8860">
        <v>0.50289439806509895</v>
      </c>
      <c r="X8860">
        <v>0.78740355349218105</v>
      </c>
      <c r="Y8860">
        <v>0.167587333824669</v>
      </c>
      <c r="Z8860">
        <v>0.47567981025411199</v>
      </c>
      <c r="AA8860">
        <v>0.84435025072159198</v>
      </c>
      <c r="AB8860">
        <v>0.22861338483160901</v>
      </c>
      <c r="AC8860">
        <v>0.55149249738903805</v>
      </c>
      <c r="AD8860">
        <v>0.87989882095915395</v>
      </c>
      <c r="AE8860">
        <v>7.1959042251191999E-2</v>
      </c>
      <c r="AF8860">
        <v>0.233122072955431</v>
      </c>
      <c r="AG8860">
        <v>0.69020448338054297</v>
      </c>
      <c r="AH8860">
        <v>0.39470891077897602</v>
      </c>
      <c r="AI8860">
        <v>0.41781935593052499</v>
      </c>
      <c r="AJ8860">
        <v>0.78121606160956403</v>
      </c>
      <c r="AK8860">
        <v>0.181287590458104</v>
      </c>
    </row>
    <row r="8861" spans="1:37" x14ac:dyDescent="0.2">
      <c r="A8861" t="s">
        <v>28519</v>
      </c>
      <c r="B8861">
        <v>102223025</v>
      </c>
      <c r="C8861">
        <v>102223187</v>
      </c>
      <c r="D8861">
        <v>163</v>
      </c>
      <c r="E8861" t="s">
        <v>29393</v>
      </c>
      <c r="F8861">
        <v>0</v>
      </c>
      <c r="G8861" t="s">
        <v>29394</v>
      </c>
      <c r="H8861" t="s">
        <v>31000</v>
      </c>
      <c r="I8861">
        <v>9</v>
      </c>
      <c r="J8861">
        <v>102519636</v>
      </c>
      <c r="K8861">
        <v>102657514</v>
      </c>
      <c r="L8861">
        <v>137879</v>
      </c>
      <c r="M8861">
        <v>1</v>
      </c>
      <c r="N8861">
        <v>414319</v>
      </c>
      <c r="O8861" t="s">
        <v>29395</v>
      </c>
      <c r="P8861">
        <v>-296449</v>
      </c>
      <c r="Q8861" t="s">
        <v>29396</v>
      </c>
      <c r="R8861" t="s">
        <v>29397</v>
      </c>
      <c r="S8861" t="s">
        <v>37011</v>
      </c>
      <c r="T8861">
        <v>0.35387198439864398</v>
      </c>
      <c r="U8861">
        <v>0.603102917160658</v>
      </c>
      <c r="V8861">
        <v>-23.288413980078602</v>
      </c>
      <c r="W8861">
        <v>0.428214032775322</v>
      </c>
      <c r="X8861">
        <v>0.73460997439807996</v>
      </c>
      <c r="Y8861">
        <v>2.0431662247769302</v>
      </c>
      <c r="Z8861">
        <v>0.69013698642955401</v>
      </c>
      <c r="AA8861">
        <v>0.84521697243271998</v>
      </c>
      <c r="AB8861">
        <v>-0.202619044963043</v>
      </c>
      <c r="AC8861">
        <v>0.85817338719172098</v>
      </c>
      <c r="AD8861">
        <v>0.94068432309766403</v>
      </c>
      <c r="AE8861">
        <v>1.0431662621981199</v>
      </c>
      <c r="AF8861">
        <v>0.32549523997010099</v>
      </c>
      <c r="AG8861">
        <v>0.70473078222419605</v>
      </c>
      <c r="AH8861">
        <v>-23.744954454015101</v>
      </c>
      <c r="AI8861">
        <v>0.170234813229591</v>
      </c>
      <c r="AJ8861">
        <v>0.78121606160956403</v>
      </c>
      <c r="AK8861">
        <v>2.9119215640904001</v>
      </c>
    </row>
    <row r="8862" spans="1:37" x14ac:dyDescent="0.2">
      <c r="A8862" t="s">
        <v>28519</v>
      </c>
      <c r="B8862">
        <v>102223187</v>
      </c>
      <c r="C8862">
        <v>102223349</v>
      </c>
      <c r="D8862">
        <v>163</v>
      </c>
      <c r="E8862" t="s">
        <v>29398</v>
      </c>
      <c r="F8862">
        <v>1</v>
      </c>
      <c r="G8862" t="s">
        <v>29399</v>
      </c>
      <c r="H8862" t="s">
        <v>31000</v>
      </c>
      <c r="I8862">
        <v>9</v>
      </c>
      <c r="J8862">
        <v>102519636</v>
      </c>
      <c r="K8862">
        <v>102657514</v>
      </c>
      <c r="L8862">
        <v>137879</v>
      </c>
      <c r="M8862">
        <v>1</v>
      </c>
      <c r="N8862">
        <v>414319</v>
      </c>
      <c r="O8862" t="s">
        <v>29395</v>
      </c>
      <c r="P8862">
        <v>-296287</v>
      </c>
      <c r="Q8862" t="s">
        <v>29396</v>
      </c>
      <c r="R8862" t="s">
        <v>29397</v>
      </c>
      <c r="S8862" t="s">
        <v>37011</v>
      </c>
      <c r="T8862">
        <v>0.35387198439864398</v>
      </c>
      <c r="U8862">
        <v>0.603102917160658</v>
      </c>
      <c r="V8862">
        <v>-23.288413980078602</v>
      </c>
      <c r="W8862">
        <v>0.428214032775322</v>
      </c>
      <c r="X8862">
        <v>0.73460997439807996</v>
      </c>
      <c r="Y8862">
        <v>2.0431662247769302</v>
      </c>
      <c r="Z8862">
        <v>0.69013698642955401</v>
      </c>
      <c r="AA8862">
        <v>0.84521697243271998</v>
      </c>
      <c r="AB8862">
        <v>-0.202619044963043</v>
      </c>
      <c r="AC8862">
        <v>0.85817338719172098</v>
      </c>
      <c r="AD8862">
        <v>0.94068432309766403</v>
      </c>
      <c r="AE8862">
        <v>1.0431662621981199</v>
      </c>
      <c r="AF8862">
        <v>0.32549523997010099</v>
      </c>
      <c r="AG8862">
        <v>0.70473078222419605</v>
      </c>
      <c r="AH8862">
        <v>-23.744954454015101</v>
      </c>
      <c r="AI8862">
        <v>0.170234813229591</v>
      </c>
      <c r="AJ8862">
        <v>0.78121606160956403</v>
      </c>
      <c r="AK8862">
        <v>2.9119215640904001</v>
      </c>
    </row>
    <row r="8863" spans="1:37" x14ac:dyDescent="0.2">
      <c r="A8863" t="s">
        <v>28519</v>
      </c>
      <c r="B8863">
        <v>102486795</v>
      </c>
      <c r="C8863">
        <v>102486955</v>
      </c>
      <c r="D8863">
        <v>161</v>
      </c>
      <c r="E8863" t="s">
        <v>29400</v>
      </c>
      <c r="F8863">
        <v>1</v>
      </c>
      <c r="G8863" t="s">
        <v>29401</v>
      </c>
      <c r="H8863" t="s">
        <v>37012</v>
      </c>
      <c r="I8863">
        <v>9</v>
      </c>
      <c r="J8863">
        <v>102519636</v>
      </c>
      <c r="K8863">
        <v>102657514</v>
      </c>
      <c r="L8863">
        <v>137879</v>
      </c>
      <c r="M8863">
        <v>1</v>
      </c>
      <c r="N8863">
        <v>414319</v>
      </c>
      <c r="O8863" t="s">
        <v>29395</v>
      </c>
      <c r="P8863">
        <v>-32681</v>
      </c>
      <c r="Q8863" t="s">
        <v>29396</v>
      </c>
      <c r="R8863" t="s">
        <v>29397</v>
      </c>
      <c r="S8863" t="s">
        <v>37011</v>
      </c>
      <c r="T8863">
        <v>0.644035865418358</v>
      </c>
      <c r="U8863">
        <v>0.84904924635754497</v>
      </c>
      <c r="V8863">
        <v>1.47244973007705</v>
      </c>
      <c r="W8863">
        <v>0.89107655920673101</v>
      </c>
      <c r="X8863">
        <v>0.95159051474143896</v>
      </c>
      <c r="Y8863">
        <v>5.0120816802560499</v>
      </c>
      <c r="Z8863">
        <v>0.26789404493740199</v>
      </c>
      <c r="AA8863">
        <v>0.72610664078822296</v>
      </c>
      <c r="AB8863">
        <v>0.50897564433835896</v>
      </c>
      <c r="AC8863">
        <v>0.85817338719172098</v>
      </c>
      <c r="AD8863">
        <v>0.94068432309766403</v>
      </c>
      <c r="AE8863">
        <v>4.4352563343962501</v>
      </c>
      <c r="AF8863">
        <v>0.98343762640780896</v>
      </c>
      <c r="AG8863">
        <v>1</v>
      </c>
      <c r="AH8863">
        <v>2.4020603011355299</v>
      </c>
      <c r="AI8863">
        <v>0.91725052871964496</v>
      </c>
      <c r="AJ8863">
        <v>0.98621344597861504</v>
      </c>
      <c r="AK8863">
        <v>2.54645019782141</v>
      </c>
    </row>
    <row r="8864" spans="1:37" x14ac:dyDescent="0.2">
      <c r="A8864" t="s">
        <v>28519</v>
      </c>
      <c r="B8864">
        <v>102486955</v>
      </c>
      <c r="C8864">
        <v>102487115</v>
      </c>
      <c r="D8864">
        <v>161</v>
      </c>
      <c r="E8864" t="s">
        <v>29402</v>
      </c>
      <c r="F8864">
        <v>7</v>
      </c>
      <c r="G8864" t="s">
        <v>29403</v>
      </c>
      <c r="H8864" t="s">
        <v>37012</v>
      </c>
      <c r="I8864">
        <v>9</v>
      </c>
      <c r="J8864">
        <v>102519636</v>
      </c>
      <c r="K8864">
        <v>102657514</v>
      </c>
      <c r="L8864">
        <v>137879</v>
      </c>
      <c r="M8864">
        <v>1</v>
      </c>
      <c r="N8864">
        <v>414319</v>
      </c>
      <c r="O8864" t="s">
        <v>29395</v>
      </c>
      <c r="P8864">
        <v>-32521</v>
      </c>
      <c r="Q8864" t="s">
        <v>29396</v>
      </c>
      <c r="R8864" t="s">
        <v>29397</v>
      </c>
      <c r="S8864" t="s">
        <v>37011</v>
      </c>
      <c r="T8864">
        <v>0.644035865418358</v>
      </c>
      <c r="U8864">
        <v>0.84904924635754497</v>
      </c>
      <c r="V8864">
        <v>1.6530219709837399</v>
      </c>
      <c r="W8864">
        <v>0.89107655920673101</v>
      </c>
      <c r="X8864">
        <v>0.95159051474143896</v>
      </c>
      <c r="Y8864">
        <v>5.1926539213994998</v>
      </c>
      <c r="Z8864">
        <v>0.26789404493740199</v>
      </c>
      <c r="AA8864">
        <v>0.72610664078822296</v>
      </c>
      <c r="AB8864">
        <v>0.68954788074667295</v>
      </c>
      <c r="AC8864">
        <v>0.85817338719172098</v>
      </c>
      <c r="AD8864">
        <v>0.94068432309766403</v>
      </c>
      <c r="AE8864">
        <v>4.57202200693267</v>
      </c>
      <c r="AF8864">
        <v>0.98343762640780896</v>
      </c>
      <c r="AG8864">
        <v>1</v>
      </c>
      <c r="AH8864">
        <v>2.58263254204221</v>
      </c>
      <c r="AI8864">
        <v>0.91725052871964496</v>
      </c>
      <c r="AJ8864">
        <v>0.98621344597861504</v>
      </c>
      <c r="AK8864">
        <v>2.7270224389648599</v>
      </c>
    </row>
    <row r="8865" spans="1:37" x14ac:dyDescent="0.2">
      <c r="A8865" t="s">
        <v>28519</v>
      </c>
      <c r="B8865">
        <v>104010612</v>
      </c>
      <c r="C8865">
        <v>104010763</v>
      </c>
      <c r="D8865">
        <v>152</v>
      </c>
      <c r="E8865" t="s">
        <v>29404</v>
      </c>
      <c r="F8865">
        <v>1</v>
      </c>
      <c r="G8865" t="s">
        <v>29405</v>
      </c>
      <c r="H8865" t="s">
        <v>31000</v>
      </c>
      <c r="I8865">
        <v>9</v>
      </c>
      <c r="J8865">
        <v>103999755</v>
      </c>
      <c r="K8865">
        <v>104000469</v>
      </c>
      <c r="L8865">
        <v>715</v>
      </c>
      <c r="M8865">
        <v>1</v>
      </c>
      <c r="N8865">
        <v>101928523</v>
      </c>
      <c r="O8865" t="s">
        <v>29406</v>
      </c>
      <c r="P8865">
        <v>10857</v>
      </c>
      <c r="Q8865" t="s">
        <v>29407</v>
      </c>
      <c r="R8865" t="s">
        <v>29408</v>
      </c>
      <c r="S8865" t="s">
        <v>37013</v>
      </c>
      <c r="T8865">
        <v>0.35387198439864398</v>
      </c>
      <c r="U8865">
        <v>0.603102917160658</v>
      </c>
      <c r="V8865">
        <v>-20.3211453465</v>
      </c>
      <c r="W8865">
        <v>0.29261482077562401</v>
      </c>
      <c r="X8865">
        <v>0.704072456322962</v>
      </c>
      <c r="Y8865">
        <v>20.465535150950799</v>
      </c>
      <c r="Z8865">
        <v>0.69013698642955401</v>
      </c>
      <c r="AA8865">
        <v>0.84521697243271998</v>
      </c>
      <c r="AB8865">
        <v>2.0945348497393299</v>
      </c>
      <c r="AC8865">
        <v>0.27780950890804001</v>
      </c>
      <c r="AD8865">
        <v>0.68253123924728298</v>
      </c>
      <c r="AE8865">
        <v>22.624460626983701</v>
      </c>
      <c r="AF8865">
        <v>0.32549523997010099</v>
      </c>
      <c r="AG8865">
        <v>0.70473078222419605</v>
      </c>
      <c r="AH8865">
        <v>-22.550460057282901</v>
      </c>
      <c r="AI8865">
        <v>0.59609816080359102</v>
      </c>
      <c r="AJ8865">
        <v>0.78121606160956403</v>
      </c>
      <c r="AK8865">
        <v>-1.8432298612073701</v>
      </c>
    </row>
    <row r="8866" spans="1:37" x14ac:dyDescent="0.2">
      <c r="A8866" t="s">
        <v>28519</v>
      </c>
      <c r="B8866">
        <v>104010935</v>
      </c>
      <c r="C8866">
        <v>104011086</v>
      </c>
      <c r="D8866">
        <v>152</v>
      </c>
      <c r="E8866" t="s">
        <v>29409</v>
      </c>
      <c r="F8866">
        <v>2</v>
      </c>
      <c r="G8866" t="s">
        <v>29410</v>
      </c>
      <c r="H8866" t="s">
        <v>31000</v>
      </c>
      <c r="I8866">
        <v>9</v>
      </c>
      <c r="J8866">
        <v>103999755</v>
      </c>
      <c r="K8866">
        <v>104000469</v>
      </c>
      <c r="L8866">
        <v>715</v>
      </c>
      <c r="M8866">
        <v>1</v>
      </c>
      <c r="N8866">
        <v>101928523</v>
      </c>
      <c r="O8866" t="s">
        <v>29406</v>
      </c>
      <c r="P8866">
        <v>11180</v>
      </c>
      <c r="Q8866" t="s">
        <v>29407</v>
      </c>
      <c r="R8866" t="s">
        <v>29408</v>
      </c>
      <c r="S8866" t="s">
        <v>37013</v>
      </c>
      <c r="T8866">
        <v>0.35387198439864398</v>
      </c>
      <c r="U8866">
        <v>0.603102917160658</v>
      </c>
      <c r="V8866">
        <v>-20.3211453465</v>
      </c>
      <c r="W8866">
        <v>0.29261482077562401</v>
      </c>
      <c r="X8866">
        <v>0.704072456322962</v>
      </c>
      <c r="Y8866">
        <v>20.465535150950799</v>
      </c>
      <c r="Z8866">
        <v>0.69013698642955401</v>
      </c>
      <c r="AA8866">
        <v>0.84521697243271998</v>
      </c>
      <c r="AB8866">
        <v>2.0945348497393299</v>
      </c>
      <c r="AC8866">
        <v>0.27780950890804001</v>
      </c>
      <c r="AD8866">
        <v>0.68253123924728298</v>
      </c>
      <c r="AE8866">
        <v>22.624460626983701</v>
      </c>
      <c r="AF8866">
        <v>0.32549523997010099</v>
      </c>
      <c r="AG8866">
        <v>0.70473078222419605</v>
      </c>
      <c r="AH8866">
        <v>-22.550460057282901</v>
      </c>
      <c r="AI8866">
        <v>0.59609816080359102</v>
      </c>
      <c r="AJ8866">
        <v>0.78121606160956403</v>
      </c>
      <c r="AK8866">
        <v>-1.8432298612073701</v>
      </c>
    </row>
    <row r="8867" spans="1:37" x14ac:dyDescent="0.2">
      <c r="A8867" t="s">
        <v>28519</v>
      </c>
      <c r="B8867">
        <v>104219901</v>
      </c>
      <c r="C8867">
        <v>104220051</v>
      </c>
      <c r="D8867">
        <v>151</v>
      </c>
      <c r="E8867" t="s">
        <v>29411</v>
      </c>
      <c r="F8867">
        <v>3</v>
      </c>
      <c r="G8867" t="s">
        <v>29412</v>
      </c>
      <c r="H8867" t="s">
        <v>31000</v>
      </c>
      <c r="I8867">
        <v>9</v>
      </c>
      <c r="J8867">
        <v>104270228</v>
      </c>
      <c r="K8867">
        <v>104277826</v>
      </c>
      <c r="L8867">
        <v>7599</v>
      </c>
      <c r="M8867">
        <v>1</v>
      </c>
      <c r="N8867">
        <v>105376194</v>
      </c>
      <c r="O8867" t="s">
        <v>29413</v>
      </c>
      <c r="P8867">
        <v>-50177</v>
      </c>
      <c r="Q8867" t="s">
        <v>40</v>
      </c>
      <c r="R8867" t="s">
        <v>29414</v>
      </c>
      <c r="S8867" t="s">
        <v>37014</v>
      </c>
      <c r="T8867">
        <v>0.97213403838398904</v>
      </c>
      <c r="U8867">
        <v>1</v>
      </c>
      <c r="V8867">
        <v>0.68207135956989096</v>
      </c>
      <c r="W8867">
        <v>0.20525741147413201</v>
      </c>
      <c r="X8867">
        <v>0.704072456322962</v>
      </c>
      <c r="Y8867">
        <v>-23.6101807843994</v>
      </c>
      <c r="Z8867">
        <v>0.69013698642955401</v>
      </c>
      <c r="AA8867">
        <v>0.84521697243271998</v>
      </c>
      <c r="AB8867">
        <v>-0.28140261042053799</v>
      </c>
      <c r="AC8867">
        <v>7.0489011448141195E-2</v>
      </c>
      <c r="AD8867">
        <v>0.57684129297949804</v>
      </c>
      <c r="AE8867">
        <v>-23.6101807843994</v>
      </c>
      <c r="AF8867">
        <v>0.61410715005536498</v>
      </c>
      <c r="AG8867">
        <v>0.80674443595273604</v>
      </c>
      <c r="AH8867">
        <v>1.6116817963841401</v>
      </c>
      <c r="AI8867">
        <v>0.35038410267202102</v>
      </c>
      <c r="AJ8867">
        <v>0.78121606160956403</v>
      </c>
      <c r="AK8867">
        <v>-22.7414254107515</v>
      </c>
    </row>
    <row r="8868" spans="1:37" x14ac:dyDescent="0.2">
      <c r="A8868" t="s">
        <v>28519</v>
      </c>
      <c r="B8868">
        <v>105234404</v>
      </c>
      <c r="C8868">
        <v>105234606</v>
      </c>
      <c r="D8868">
        <v>203</v>
      </c>
      <c r="E8868" t="s">
        <v>29415</v>
      </c>
      <c r="F8868">
        <v>2</v>
      </c>
      <c r="G8868" t="s">
        <v>29416</v>
      </c>
      <c r="H8868" t="s">
        <v>37015</v>
      </c>
      <c r="I8868">
        <v>9</v>
      </c>
      <c r="J8868">
        <v>105025932</v>
      </c>
      <c r="K8868">
        <v>105239221</v>
      </c>
      <c r="L8868">
        <v>213290</v>
      </c>
      <c r="M8868">
        <v>2</v>
      </c>
      <c r="N8868">
        <v>112268038</v>
      </c>
      <c r="O8868" t="s">
        <v>29417</v>
      </c>
      <c r="P8868">
        <v>4615</v>
      </c>
      <c r="Q8868" t="s">
        <v>40</v>
      </c>
      <c r="R8868" t="s">
        <v>29418</v>
      </c>
      <c r="S8868" t="s">
        <v>37016</v>
      </c>
      <c r="T8868">
        <v>0.35387198439864398</v>
      </c>
      <c r="U8868">
        <v>0.603102917160658</v>
      </c>
      <c r="V8868">
        <v>-22.688993540804599</v>
      </c>
      <c r="W8868">
        <v>0.38920677604595899</v>
      </c>
      <c r="X8868">
        <v>0.704072456322962</v>
      </c>
      <c r="Y8868">
        <v>-22.5577490278461</v>
      </c>
      <c r="Z8868">
        <v>0.69013698642955401</v>
      </c>
      <c r="AA8868">
        <v>0.84521697243271998</v>
      </c>
      <c r="AB8868">
        <v>-0.46682543971471502</v>
      </c>
      <c r="AC8868">
        <v>0.75388744886274095</v>
      </c>
      <c r="AD8868">
        <v>0.87989882095915395</v>
      </c>
      <c r="AE8868">
        <v>-0.29810622889836702</v>
      </c>
      <c r="AF8868">
        <v>0.32549523997010099</v>
      </c>
      <c r="AG8868">
        <v>0.70473078222419605</v>
      </c>
      <c r="AH8868">
        <v>-22.988198377452299</v>
      </c>
      <c r="AI8868">
        <v>0.35038410267202102</v>
      </c>
      <c r="AJ8868">
        <v>0.78121606160956403</v>
      </c>
      <c r="AK8868">
        <v>-22.917809058230599</v>
      </c>
    </row>
    <row r="8869" spans="1:37" x14ac:dyDescent="0.2">
      <c r="A8869" t="s">
        <v>28519</v>
      </c>
      <c r="B8869">
        <v>105782284</v>
      </c>
      <c r="C8869">
        <v>105782426</v>
      </c>
      <c r="D8869">
        <v>143</v>
      </c>
      <c r="E8869" t="s">
        <v>29419</v>
      </c>
      <c r="F8869">
        <v>3</v>
      </c>
      <c r="G8869" t="s">
        <v>29420</v>
      </c>
      <c r="H8869" t="s">
        <v>31000</v>
      </c>
      <c r="I8869">
        <v>9</v>
      </c>
      <c r="J8869">
        <v>105721687</v>
      </c>
      <c r="K8869">
        <v>105749282</v>
      </c>
      <c r="L8869">
        <v>27596</v>
      </c>
      <c r="M8869">
        <v>1</v>
      </c>
      <c r="N8869">
        <v>55151</v>
      </c>
      <c r="O8869" t="s">
        <v>29421</v>
      </c>
      <c r="P8869">
        <v>60597</v>
      </c>
      <c r="Q8869" t="s">
        <v>29422</v>
      </c>
      <c r="R8869" t="s">
        <v>29423</v>
      </c>
      <c r="S8869" t="s">
        <v>37017</v>
      </c>
      <c r="T8869">
        <v>0.97213403838398904</v>
      </c>
      <c r="U8869">
        <v>1</v>
      </c>
      <c r="V8869">
        <v>2.9568471992312002</v>
      </c>
      <c r="W8869">
        <v>0.86214887914709604</v>
      </c>
      <c r="X8869">
        <v>0.95159051474143896</v>
      </c>
      <c r="Y8869">
        <v>0.16251118028183201</v>
      </c>
      <c r="Z8869">
        <v>0.93459220503170903</v>
      </c>
      <c r="AA8869">
        <v>0.99919698600769702</v>
      </c>
      <c r="AB8869">
        <v>2.40910843694836</v>
      </c>
      <c r="AC8869">
        <v>0.615069744472027</v>
      </c>
      <c r="AD8869">
        <v>0.87989882095915395</v>
      </c>
      <c r="AE8869">
        <v>-0.837488698455091</v>
      </c>
      <c r="AF8869">
        <v>0.98343762640780896</v>
      </c>
      <c r="AG8869">
        <v>1</v>
      </c>
      <c r="AH8869">
        <v>2.09168324938191</v>
      </c>
      <c r="AI8869">
        <v>0.414159359489496</v>
      </c>
      <c r="AJ8869">
        <v>0.78121606160956403</v>
      </c>
      <c r="AK8869">
        <v>1.03126653488565</v>
      </c>
    </row>
    <row r="8870" spans="1:37" x14ac:dyDescent="0.2">
      <c r="A8870" t="s">
        <v>28519</v>
      </c>
      <c r="B8870">
        <v>105782426</v>
      </c>
      <c r="C8870">
        <v>105782568</v>
      </c>
      <c r="D8870">
        <v>143</v>
      </c>
      <c r="E8870" t="s">
        <v>29424</v>
      </c>
      <c r="F8870">
        <v>1</v>
      </c>
      <c r="G8870" t="s">
        <v>29425</v>
      </c>
      <c r="H8870" t="s">
        <v>31000</v>
      </c>
      <c r="I8870">
        <v>9</v>
      </c>
      <c r="J8870">
        <v>105721687</v>
      </c>
      <c r="K8870">
        <v>105749282</v>
      </c>
      <c r="L8870">
        <v>27596</v>
      </c>
      <c r="M8870">
        <v>1</v>
      </c>
      <c r="N8870">
        <v>55151</v>
      </c>
      <c r="O8870" t="s">
        <v>29421</v>
      </c>
      <c r="P8870">
        <v>60739</v>
      </c>
      <c r="Q8870" t="s">
        <v>29422</v>
      </c>
      <c r="R8870" t="s">
        <v>29423</v>
      </c>
      <c r="S8870" t="s">
        <v>37017</v>
      </c>
      <c r="T8870">
        <v>0.97213403838398904</v>
      </c>
      <c r="U8870">
        <v>1</v>
      </c>
      <c r="V8870">
        <v>2.9568471992312002</v>
      </c>
      <c r="W8870">
        <v>0.86214887914709604</v>
      </c>
      <c r="X8870">
        <v>0.95159051474143896</v>
      </c>
      <c r="Y8870">
        <v>0.16251118028183201</v>
      </c>
      <c r="Z8870">
        <v>0.93459220503170903</v>
      </c>
      <c r="AA8870">
        <v>0.99919698600769702</v>
      </c>
      <c r="AB8870">
        <v>2.40910843694836</v>
      </c>
      <c r="AC8870">
        <v>0.615069744472027</v>
      </c>
      <c r="AD8870">
        <v>0.87989882095915395</v>
      </c>
      <c r="AE8870">
        <v>-0.837488698455091</v>
      </c>
      <c r="AF8870">
        <v>0.98343762640780896</v>
      </c>
      <c r="AG8870">
        <v>1</v>
      </c>
      <c r="AH8870">
        <v>2.09168324938191</v>
      </c>
      <c r="AI8870">
        <v>0.414159359489496</v>
      </c>
      <c r="AJ8870">
        <v>0.78121606160956403</v>
      </c>
      <c r="AK8870">
        <v>1.03126653488565</v>
      </c>
    </row>
    <row r="8871" spans="1:37" x14ac:dyDescent="0.2">
      <c r="A8871" t="s">
        <v>28519</v>
      </c>
      <c r="B8871">
        <v>107974813</v>
      </c>
      <c r="C8871">
        <v>107974955</v>
      </c>
      <c r="D8871">
        <v>143</v>
      </c>
      <c r="E8871" t="s">
        <v>29426</v>
      </c>
      <c r="F8871">
        <v>1</v>
      </c>
      <c r="G8871" t="s">
        <v>29427</v>
      </c>
      <c r="H8871" t="s">
        <v>31000</v>
      </c>
      <c r="I8871">
        <v>9</v>
      </c>
      <c r="J8871">
        <v>107488989</v>
      </c>
      <c r="K8871">
        <v>107490482</v>
      </c>
      <c r="L8871">
        <v>1494</v>
      </c>
      <c r="M8871">
        <v>2</v>
      </c>
      <c r="N8871">
        <v>9314</v>
      </c>
      <c r="O8871" t="s">
        <v>29428</v>
      </c>
      <c r="P8871">
        <v>-484331</v>
      </c>
      <c r="Q8871" t="s">
        <v>29429</v>
      </c>
      <c r="R8871" t="s">
        <v>27753</v>
      </c>
      <c r="S8871" t="s">
        <v>37018</v>
      </c>
      <c r="T8871">
        <v>0.79312736691771701</v>
      </c>
      <c r="U8871">
        <v>1</v>
      </c>
      <c r="V8871">
        <v>0.60227128027778198</v>
      </c>
      <c r="W8871">
        <v>0.80355702418852404</v>
      </c>
      <c r="X8871">
        <v>0.95159051474143896</v>
      </c>
      <c r="Y8871">
        <v>-0.195330301317515</v>
      </c>
      <c r="Z8871">
        <v>0.31845710502607699</v>
      </c>
      <c r="AA8871">
        <v>0.74714002378671995</v>
      </c>
      <c r="AB8871">
        <v>0.80009147764233102</v>
      </c>
      <c r="AC8871">
        <v>0.84121786918977903</v>
      </c>
      <c r="AD8871">
        <v>0.94068432309766403</v>
      </c>
      <c r="AE8871">
        <v>-0.357033471997876</v>
      </c>
      <c r="AF8871">
        <v>0.69683443323581395</v>
      </c>
      <c r="AG8871">
        <v>0.84602518248724801</v>
      </c>
      <c r="AH8871">
        <v>5.2721474948863797E-2</v>
      </c>
      <c r="AI8871">
        <v>0.558347700443385</v>
      </c>
      <c r="AJ8871">
        <v>0.78121606160956403</v>
      </c>
      <c r="AK8871">
        <v>2.4055115175914001E-2</v>
      </c>
    </row>
    <row r="8872" spans="1:37" x14ac:dyDescent="0.2">
      <c r="A8872" t="s">
        <v>28519</v>
      </c>
      <c r="B8872">
        <v>108501683</v>
      </c>
      <c r="C8872">
        <v>108501857</v>
      </c>
      <c r="D8872">
        <v>175</v>
      </c>
      <c r="E8872" t="s">
        <v>29430</v>
      </c>
      <c r="F8872">
        <v>4</v>
      </c>
      <c r="G8872" t="s">
        <v>29431</v>
      </c>
      <c r="H8872" t="s">
        <v>31000</v>
      </c>
      <c r="I8872">
        <v>9</v>
      </c>
      <c r="J8872">
        <v>108854588</v>
      </c>
      <c r="K8872">
        <v>108855986</v>
      </c>
      <c r="L8872">
        <v>1399</v>
      </c>
      <c r="M8872">
        <v>2</v>
      </c>
      <c r="N8872">
        <v>10880</v>
      </c>
      <c r="O8872" t="s">
        <v>29432</v>
      </c>
      <c r="P8872">
        <v>354129</v>
      </c>
      <c r="Q8872" t="s">
        <v>29433</v>
      </c>
      <c r="R8872" t="s">
        <v>29434</v>
      </c>
      <c r="S8872" t="s">
        <v>37019</v>
      </c>
      <c r="T8872">
        <v>0.32911398597860803</v>
      </c>
      <c r="U8872">
        <v>0.603102917160658</v>
      </c>
      <c r="V8872">
        <v>20.576772260572799</v>
      </c>
      <c r="W8872">
        <v>0.29261482077562401</v>
      </c>
      <c r="X8872">
        <v>0.704072456322962</v>
      </c>
      <c r="Y8872">
        <v>20.650772795893399</v>
      </c>
      <c r="Z8872">
        <v>0.203350924423461</v>
      </c>
      <c r="AA8872">
        <v>0.72610664078822296</v>
      </c>
      <c r="AB8872">
        <v>23.947666288339001</v>
      </c>
      <c r="AC8872">
        <v>0.17695932866387601</v>
      </c>
      <c r="AD8872">
        <v>0.68253123924728298</v>
      </c>
      <c r="AE8872">
        <v>23.985140991471301</v>
      </c>
      <c r="AF8872">
        <v>0.98343762640780896</v>
      </c>
      <c r="AG8872">
        <v>1</v>
      </c>
      <c r="AH8872">
        <v>-3.2610193986517402</v>
      </c>
      <c r="AI8872">
        <v>0.98342151819761803</v>
      </c>
      <c r="AJ8872">
        <v>0.98789258377071898</v>
      </c>
      <c r="AK8872">
        <v>-3.1166295402509099</v>
      </c>
    </row>
    <row r="8873" spans="1:37" x14ac:dyDescent="0.2">
      <c r="A8873" t="s">
        <v>28519</v>
      </c>
      <c r="B8873">
        <v>108501857</v>
      </c>
      <c r="C8873">
        <v>108502031</v>
      </c>
      <c r="D8873">
        <v>175</v>
      </c>
      <c r="E8873" t="s">
        <v>29435</v>
      </c>
      <c r="F8873">
        <v>2</v>
      </c>
      <c r="G8873" t="s">
        <v>29436</v>
      </c>
      <c r="H8873" t="s">
        <v>31000</v>
      </c>
      <c r="I8873">
        <v>9</v>
      </c>
      <c r="J8873">
        <v>108854588</v>
      </c>
      <c r="K8873">
        <v>108855986</v>
      </c>
      <c r="L8873">
        <v>1399</v>
      </c>
      <c r="M8873">
        <v>2</v>
      </c>
      <c r="N8873">
        <v>10880</v>
      </c>
      <c r="O8873" t="s">
        <v>29432</v>
      </c>
      <c r="P8873">
        <v>353955</v>
      </c>
      <c r="Q8873" t="s">
        <v>29433</v>
      </c>
      <c r="R8873" t="s">
        <v>29434</v>
      </c>
      <c r="S8873" t="s">
        <v>37019</v>
      </c>
      <c r="T8873">
        <v>0.32911398597860803</v>
      </c>
      <c r="U8873">
        <v>0.603102917160658</v>
      </c>
      <c r="V8873">
        <v>20.576772260572799</v>
      </c>
      <c r="W8873">
        <v>0.29261482077562401</v>
      </c>
      <c r="X8873">
        <v>0.704072456322962</v>
      </c>
      <c r="Y8873">
        <v>20.650772795893399</v>
      </c>
      <c r="Z8873">
        <v>0.203350924423461</v>
      </c>
      <c r="AA8873">
        <v>0.72610664078822296</v>
      </c>
      <c r="AB8873">
        <v>23.947666288339001</v>
      </c>
      <c r="AC8873">
        <v>0.17695932866387601</v>
      </c>
      <c r="AD8873">
        <v>0.68253123924728298</v>
      </c>
      <c r="AE8873">
        <v>23.985140991471301</v>
      </c>
      <c r="AF8873">
        <v>0.98343762640780896</v>
      </c>
      <c r="AG8873">
        <v>1</v>
      </c>
      <c r="AH8873">
        <v>-3.2610193986517402</v>
      </c>
      <c r="AI8873">
        <v>0.98342151819761803</v>
      </c>
      <c r="AJ8873">
        <v>0.98789258377071898</v>
      </c>
      <c r="AK8873">
        <v>-3.1166295402509099</v>
      </c>
    </row>
    <row r="8874" spans="1:37" x14ac:dyDescent="0.2">
      <c r="A8874" t="s">
        <v>28519</v>
      </c>
      <c r="B8874">
        <v>108577193</v>
      </c>
      <c r="C8874">
        <v>108577344</v>
      </c>
      <c r="D8874">
        <v>152</v>
      </c>
      <c r="E8874" t="s">
        <v>29437</v>
      </c>
      <c r="F8874">
        <v>1</v>
      </c>
      <c r="G8874" t="s">
        <v>29438</v>
      </c>
      <c r="H8874" t="s">
        <v>31000</v>
      </c>
      <c r="I8874">
        <v>9</v>
      </c>
      <c r="J8874">
        <v>108854588</v>
      </c>
      <c r="K8874">
        <v>108855986</v>
      </c>
      <c r="L8874">
        <v>1399</v>
      </c>
      <c r="M8874">
        <v>2</v>
      </c>
      <c r="N8874">
        <v>10880</v>
      </c>
      <c r="O8874" t="s">
        <v>29432</v>
      </c>
      <c r="P8874">
        <v>278642</v>
      </c>
      <c r="Q8874" t="s">
        <v>29433</v>
      </c>
      <c r="R8874" t="s">
        <v>29434</v>
      </c>
      <c r="S8874" t="s">
        <v>37019</v>
      </c>
      <c r="T8874">
        <v>7.3374270299014499E-2</v>
      </c>
      <c r="U8874">
        <v>0.603102917160658</v>
      </c>
      <c r="V8874">
        <v>25.673559076725201</v>
      </c>
      <c r="W8874">
        <v>2.39885875359181E-2</v>
      </c>
      <c r="X8874">
        <v>0.704072456322962</v>
      </c>
      <c r="Y8874">
        <v>25.9983014489368</v>
      </c>
      <c r="Z8874">
        <v>0.136920528570767</v>
      </c>
      <c r="AA8874">
        <v>0.72610664078822296</v>
      </c>
      <c r="AB8874">
        <v>24.960826766174101</v>
      </c>
      <c r="AC8874">
        <v>0.114586611961368</v>
      </c>
      <c r="AD8874">
        <v>0.68253123924728298</v>
      </c>
      <c r="AE8874">
        <v>24.99830147046</v>
      </c>
      <c r="AF8874">
        <v>6.4397970358010495E-2</v>
      </c>
      <c r="AG8874">
        <v>0.57889197891446198</v>
      </c>
      <c r="AH8874">
        <v>3.3973054715444402</v>
      </c>
      <c r="AI8874">
        <v>2.4416667228014501E-3</v>
      </c>
      <c r="AJ8874">
        <v>0.78121606160956403</v>
      </c>
      <c r="AK8874">
        <v>25.9983014489368</v>
      </c>
    </row>
    <row r="8875" spans="1:37" x14ac:dyDescent="0.2">
      <c r="A8875" t="s">
        <v>28519</v>
      </c>
      <c r="B8875">
        <v>109207078</v>
      </c>
      <c r="C8875">
        <v>109207227</v>
      </c>
      <c r="D8875">
        <v>150</v>
      </c>
      <c r="E8875" t="s">
        <v>29439</v>
      </c>
      <c r="F8875">
        <v>1</v>
      </c>
      <c r="G8875" t="s">
        <v>29440</v>
      </c>
      <c r="H8875" t="s">
        <v>37020</v>
      </c>
      <c r="I8875">
        <v>9</v>
      </c>
      <c r="J8875">
        <v>109130293</v>
      </c>
      <c r="K8875">
        <v>109167249</v>
      </c>
      <c r="L8875">
        <v>36957</v>
      </c>
      <c r="M8875">
        <v>2</v>
      </c>
      <c r="N8875">
        <v>23732</v>
      </c>
      <c r="O8875" t="s">
        <v>29441</v>
      </c>
      <c r="P8875">
        <v>-39829</v>
      </c>
      <c r="Q8875" t="s">
        <v>29442</v>
      </c>
      <c r="R8875" t="s">
        <v>29443</v>
      </c>
      <c r="S8875" t="s">
        <v>37021</v>
      </c>
      <c r="T8875">
        <v>0.152084254673993</v>
      </c>
      <c r="U8875">
        <v>0.603102917160658</v>
      </c>
      <c r="V8875">
        <v>23.694422999526498</v>
      </c>
      <c r="W8875">
        <v>0.20525741147413201</v>
      </c>
      <c r="X8875">
        <v>0.704072456322962</v>
      </c>
      <c r="Y8875">
        <v>-23.492789154298499</v>
      </c>
      <c r="Z8875">
        <v>0.306975110376564</v>
      </c>
      <c r="AA8875">
        <v>0.72610664078822296</v>
      </c>
      <c r="AB8875">
        <v>22.730948976515499</v>
      </c>
      <c r="AC8875">
        <v>7.0489011448141195E-2</v>
      </c>
      <c r="AD8875">
        <v>0.57684129297949804</v>
      </c>
      <c r="AE8875">
        <v>-23.492789154298499</v>
      </c>
      <c r="AF8875">
        <v>4.6407610929182198E-2</v>
      </c>
      <c r="AG8875">
        <v>0.476038960109122</v>
      </c>
      <c r="AH8875">
        <v>23.694422999526498</v>
      </c>
      <c r="AI8875">
        <v>0.35038410267202102</v>
      </c>
      <c r="AJ8875">
        <v>0.78121606160956403</v>
      </c>
      <c r="AK8875">
        <v>-22.624033788540601</v>
      </c>
    </row>
    <row r="8876" spans="1:37" x14ac:dyDescent="0.2">
      <c r="A8876" t="s">
        <v>28519</v>
      </c>
      <c r="B8876">
        <v>109207227</v>
      </c>
      <c r="C8876">
        <v>109207376</v>
      </c>
      <c r="D8876">
        <v>150</v>
      </c>
      <c r="E8876" t="s">
        <v>29444</v>
      </c>
      <c r="F8876">
        <v>3</v>
      </c>
      <c r="G8876" t="s">
        <v>29445</v>
      </c>
      <c r="H8876" t="s">
        <v>37020</v>
      </c>
      <c r="I8876">
        <v>9</v>
      </c>
      <c r="J8876">
        <v>109130293</v>
      </c>
      <c r="K8876">
        <v>109167249</v>
      </c>
      <c r="L8876">
        <v>36957</v>
      </c>
      <c r="M8876">
        <v>2</v>
      </c>
      <c r="N8876">
        <v>23732</v>
      </c>
      <c r="O8876" t="s">
        <v>29441</v>
      </c>
      <c r="P8876">
        <v>-39978</v>
      </c>
      <c r="Q8876" t="s">
        <v>29442</v>
      </c>
      <c r="R8876" t="s">
        <v>29443</v>
      </c>
      <c r="S8876" t="s">
        <v>37021</v>
      </c>
      <c r="T8876">
        <v>0.152084254673993</v>
      </c>
      <c r="U8876">
        <v>0.603102917160658</v>
      </c>
      <c r="V8876">
        <v>23.694422999526498</v>
      </c>
      <c r="W8876">
        <v>0.20525741147413201</v>
      </c>
      <c r="X8876">
        <v>0.704072456322962</v>
      </c>
      <c r="Y8876">
        <v>-23.492789154298499</v>
      </c>
      <c r="Z8876">
        <v>0.306975110376564</v>
      </c>
      <c r="AA8876">
        <v>0.72610664078822296</v>
      </c>
      <c r="AB8876">
        <v>22.730948976515499</v>
      </c>
      <c r="AC8876">
        <v>7.0489011448141195E-2</v>
      </c>
      <c r="AD8876">
        <v>0.57684129297949804</v>
      </c>
      <c r="AE8876">
        <v>-23.492789154298499</v>
      </c>
      <c r="AF8876">
        <v>4.6407610929182198E-2</v>
      </c>
      <c r="AG8876">
        <v>0.476038960109122</v>
      </c>
      <c r="AH8876">
        <v>23.694422999526498</v>
      </c>
      <c r="AI8876">
        <v>0.35038410267202102</v>
      </c>
      <c r="AJ8876">
        <v>0.78121606160956403</v>
      </c>
      <c r="AK8876">
        <v>-22.624033788540601</v>
      </c>
    </row>
    <row r="8877" spans="1:37" x14ac:dyDescent="0.2">
      <c r="A8877" t="s">
        <v>28519</v>
      </c>
      <c r="B8877">
        <v>109207376</v>
      </c>
      <c r="C8877">
        <v>109207525</v>
      </c>
      <c r="D8877">
        <v>150</v>
      </c>
      <c r="E8877" t="s">
        <v>29446</v>
      </c>
      <c r="F8877">
        <v>1</v>
      </c>
      <c r="G8877" t="s">
        <v>29447</v>
      </c>
      <c r="H8877" t="s">
        <v>37020</v>
      </c>
      <c r="I8877">
        <v>9</v>
      </c>
      <c r="J8877">
        <v>109130293</v>
      </c>
      <c r="K8877">
        <v>109167249</v>
      </c>
      <c r="L8877">
        <v>36957</v>
      </c>
      <c r="M8877">
        <v>2</v>
      </c>
      <c r="N8877">
        <v>23732</v>
      </c>
      <c r="O8877" t="s">
        <v>29441</v>
      </c>
      <c r="P8877">
        <v>-40127</v>
      </c>
      <c r="Q8877" t="s">
        <v>29442</v>
      </c>
      <c r="R8877" t="s">
        <v>29443</v>
      </c>
      <c r="S8877" t="s">
        <v>37021</v>
      </c>
      <c r="T8877">
        <v>0.152084254673993</v>
      </c>
      <c r="U8877">
        <v>0.603102917160658</v>
      </c>
      <c r="V8877">
        <v>23.694422999526498</v>
      </c>
      <c r="W8877">
        <v>0.20525741147413201</v>
      </c>
      <c r="X8877">
        <v>0.704072456322962</v>
      </c>
      <c r="Y8877">
        <v>-23.492789154298499</v>
      </c>
      <c r="Z8877">
        <v>0.306975110376564</v>
      </c>
      <c r="AA8877">
        <v>0.72610664078822296</v>
      </c>
      <c r="AB8877">
        <v>22.730948976515499</v>
      </c>
      <c r="AC8877">
        <v>7.0489011448141195E-2</v>
      </c>
      <c r="AD8877">
        <v>0.57684129297949804</v>
      </c>
      <c r="AE8877">
        <v>-23.492789154298499</v>
      </c>
      <c r="AF8877">
        <v>4.6407610929182198E-2</v>
      </c>
      <c r="AG8877">
        <v>0.476038960109122</v>
      </c>
      <c r="AH8877">
        <v>23.694422999526498</v>
      </c>
      <c r="AI8877">
        <v>0.35038410267202102</v>
      </c>
      <c r="AJ8877">
        <v>0.78121606160956403</v>
      </c>
      <c r="AK8877">
        <v>-22.624033788540601</v>
      </c>
    </row>
    <row r="8878" spans="1:37" x14ac:dyDescent="0.2">
      <c r="A8878" t="s">
        <v>28519</v>
      </c>
      <c r="B8878">
        <v>109374935</v>
      </c>
      <c r="C8878">
        <v>109375086</v>
      </c>
      <c r="D8878">
        <v>152</v>
      </c>
      <c r="E8878" t="s">
        <v>29448</v>
      </c>
      <c r="F8878">
        <v>1</v>
      </c>
      <c r="G8878" t="s">
        <v>29449</v>
      </c>
      <c r="H8878" t="s">
        <v>31000</v>
      </c>
      <c r="I8878">
        <v>9</v>
      </c>
      <c r="J8878">
        <v>109389237</v>
      </c>
      <c r="K8878">
        <v>109397770</v>
      </c>
      <c r="L8878">
        <v>8534</v>
      </c>
      <c r="M8878">
        <v>2</v>
      </c>
      <c r="N8878">
        <v>5774</v>
      </c>
      <c r="O8878" t="s">
        <v>29450</v>
      </c>
      <c r="P8878">
        <v>22684</v>
      </c>
      <c r="Q8878" t="s">
        <v>29451</v>
      </c>
      <c r="R8878" t="s">
        <v>29452</v>
      </c>
      <c r="S8878" t="s">
        <v>37022</v>
      </c>
      <c r="T8878">
        <v>0.35387198439864398</v>
      </c>
      <c r="U8878">
        <v>0.603102917160658</v>
      </c>
      <c r="V8878">
        <v>-23.303258050781601</v>
      </c>
      <c r="W8878">
        <v>0.89107655920673101</v>
      </c>
      <c r="X8878">
        <v>0.95159051474143896</v>
      </c>
      <c r="Y8878">
        <v>0.35597256101110097</v>
      </c>
      <c r="Z8878">
        <v>0.69013698642955401</v>
      </c>
      <c r="AA8878">
        <v>0.84521697243271998</v>
      </c>
      <c r="AB8878">
        <v>-0.81274653886035597</v>
      </c>
      <c r="AC8878">
        <v>0.75388744886274095</v>
      </c>
      <c r="AD8878">
        <v>0.87989882095915395</v>
      </c>
      <c r="AE8878">
        <v>-0.64402731971512195</v>
      </c>
      <c r="AF8878">
        <v>0.32549523997010099</v>
      </c>
      <c r="AG8878">
        <v>0.70473078222419605</v>
      </c>
      <c r="AH8878">
        <v>-23.4143755874207</v>
      </c>
      <c r="AI8878">
        <v>0.56157887380500204</v>
      </c>
      <c r="AJ8878">
        <v>0.78121606160956403</v>
      </c>
      <c r="AK8878">
        <v>1.22472790162876</v>
      </c>
    </row>
    <row r="8879" spans="1:37" x14ac:dyDescent="0.2">
      <c r="A8879" t="s">
        <v>28519</v>
      </c>
      <c r="B8879">
        <v>109434071</v>
      </c>
      <c r="C8879">
        <v>109434237</v>
      </c>
      <c r="D8879">
        <v>167</v>
      </c>
      <c r="E8879" t="s">
        <v>29453</v>
      </c>
      <c r="F8879">
        <v>1</v>
      </c>
      <c r="G8879" t="s">
        <v>29454</v>
      </c>
      <c r="H8879" t="s">
        <v>37023</v>
      </c>
      <c r="I8879">
        <v>9</v>
      </c>
      <c r="J8879">
        <v>109375694</v>
      </c>
      <c r="K8879">
        <v>109451384</v>
      </c>
      <c r="L8879">
        <v>75691</v>
      </c>
      <c r="M8879">
        <v>2</v>
      </c>
      <c r="N8879">
        <v>5774</v>
      </c>
      <c r="O8879" t="s">
        <v>29455</v>
      </c>
      <c r="P8879">
        <v>17147</v>
      </c>
      <c r="Q8879" t="s">
        <v>29451</v>
      </c>
      <c r="R8879" t="s">
        <v>29452</v>
      </c>
      <c r="S8879" t="s">
        <v>37022</v>
      </c>
      <c r="T8879">
        <v>0.17308923567461099</v>
      </c>
      <c r="U8879">
        <v>0.603102917160658</v>
      </c>
      <c r="V8879">
        <v>-23.840059992077101</v>
      </c>
      <c r="W8879">
        <v>0.38920677604595899</v>
      </c>
      <c r="X8879">
        <v>0.704072456322962</v>
      </c>
      <c r="Y8879">
        <v>-23.598151495905999</v>
      </c>
      <c r="Z8879">
        <v>5.50355599158565E-2</v>
      </c>
      <c r="AA8879">
        <v>0.72610664078822296</v>
      </c>
      <c r="AB8879">
        <v>-23.840059992077101</v>
      </c>
      <c r="AC8879">
        <v>0.71753805159658501</v>
      </c>
      <c r="AD8879">
        <v>0.87989882095915395</v>
      </c>
      <c r="AE8879">
        <v>-4.3731863966802296</v>
      </c>
      <c r="AF8879">
        <v>0.32549523997010099</v>
      </c>
      <c r="AG8879">
        <v>0.70473078222419605</v>
      </c>
      <c r="AH8879">
        <v>-22.910449406891701</v>
      </c>
      <c r="AI8879">
        <v>0.35038410267202102</v>
      </c>
      <c r="AJ8879">
        <v>0.78121606160956403</v>
      </c>
      <c r="AK8879">
        <v>-22.8400600881501</v>
      </c>
    </row>
    <row r="8880" spans="1:37" x14ac:dyDescent="0.2">
      <c r="A8880" t="s">
        <v>28519</v>
      </c>
      <c r="B8880">
        <v>109434237</v>
      </c>
      <c r="C8880">
        <v>109434403</v>
      </c>
      <c r="D8880">
        <v>167</v>
      </c>
      <c r="E8880" t="s">
        <v>29456</v>
      </c>
      <c r="F8880">
        <v>2</v>
      </c>
      <c r="G8880" t="s">
        <v>29457</v>
      </c>
      <c r="H8880" t="s">
        <v>37023</v>
      </c>
      <c r="I8880">
        <v>9</v>
      </c>
      <c r="J8880">
        <v>109375694</v>
      </c>
      <c r="K8880">
        <v>109451384</v>
      </c>
      <c r="L8880">
        <v>75691</v>
      </c>
      <c r="M8880">
        <v>2</v>
      </c>
      <c r="N8880">
        <v>5774</v>
      </c>
      <c r="O8880" t="s">
        <v>29455</v>
      </c>
      <c r="P8880">
        <v>16981</v>
      </c>
      <c r="Q8880" t="s">
        <v>29451</v>
      </c>
      <c r="R8880" t="s">
        <v>29452</v>
      </c>
      <c r="S8880" t="s">
        <v>37022</v>
      </c>
      <c r="T8880">
        <v>0.17308923567461099</v>
      </c>
      <c r="U8880">
        <v>0.603102917160658</v>
      </c>
      <c r="V8880">
        <v>-23.840059992077101</v>
      </c>
      <c r="W8880">
        <v>0.38920677604595899</v>
      </c>
      <c r="X8880">
        <v>0.704072456322962</v>
      </c>
      <c r="Y8880">
        <v>-23.598151495905999</v>
      </c>
      <c r="Z8880">
        <v>5.50355599158565E-2</v>
      </c>
      <c r="AA8880">
        <v>0.72610664078822296</v>
      </c>
      <c r="AB8880">
        <v>-23.840059992077101</v>
      </c>
      <c r="AC8880">
        <v>0.71753805159658501</v>
      </c>
      <c r="AD8880">
        <v>0.87989882095915395</v>
      </c>
      <c r="AE8880">
        <v>-4.3731863966802296</v>
      </c>
      <c r="AF8880">
        <v>0.32549523997010099</v>
      </c>
      <c r="AG8880">
        <v>0.70473078222419605</v>
      </c>
      <c r="AH8880">
        <v>-22.910449406891701</v>
      </c>
      <c r="AI8880">
        <v>0.35038410267202102</v>
      </c>
      <c r="AJ8880">
        <v>0.78121606160956403</v>
      </c>
      <c r="AK8880">
        <v>-22.8400600881501</v>
      </c>
    </row>
    <row r="8881" spans="1:37" x14ac:dyDescent="0.2">
      <c r="A8881" t="s">
        <v>28519</v>
      </c>
      <c r="B8881">
        <v>110300480</v>
      </c>
      <c r="C8881">
        <v>110300634</v>
      </c>
      <c r="D8881">
        <v>155</v>
      </c>
      <c r="E8881" t="s">
        <v>29458</v>
      </c>
      <c r="F8881">
        <v>1</v>
      </c>
      <c r="G8881" t="s">
        <v>29459</v>
      </c>
      <c r="H8881" t="s">
        <v>31000</v>
      </c>
      <c r="I8881">
        <v>9</v>
      </c>
      <c r="J8881">
        <v>110303587</v>
      </c>
      <c r="K8881">
        <v>110337808</v>
      </c>
      <c r="L8881">
        <v>34222</v>
      </c>
      <c r="M8881">
        <v>2</v>
      </c>
      <c r="N8881">
        <v>255220</v>
      </c>
      <c r="O8881" t="s">
        <v>29460</v>
      </c>
      <c r="P8881">
        <v>37174</v>
      </c>
      <c r="Q8881" t="s">
        <v>29461</v>
      </c>
      <c r="R8881" t="s">
        <v>29462</v>
      </c>
      <c r="S8881" t="s">
        <v>37024</v>
      </c>
      <c r="T8881">
        <v>0.323300140219206</v>
      </c>
      <c r="U8881">
        <v>0.603102917160658</v>
      </c>
      <c r="V8881">
        <v>0.42242915907355899</v>
      </c>
      <c r="W8881">
        <v>8.7799838110657794E-2</v>
      </c>
      <c r="X8881">
        <v>0.704072456322962</v>
      </c>
      <c r="Y8881">
        <v>5.4882856342050603</v>
      </c>
      <c r="Z8881">
        <v>0.17256787465339901</v>
      </c>
      <c r="AA8881">
        <v>0.72610664078822296</v>
      </c>
      <c r="AB8881">
        <v>1.71679698658349</v>
      </c>
      <c r="AC8881">
        <v>6.4991730842048595E-2</v>
      </c>
      <c r="AD8881">
        <v>0.57684129297949804</v>
      </c>
      <c r="AE8881">
        <v>5.1728901861839303</v>
      </c>
      <c r="AF8881">
        <v>0.93653850332670097</v>
      </c>
      <c r="AG8881">
        <v>1</v>
      </c>
      <c r="AH8881">
        <v>-1.19100376946881</v>
      </c>
      <c r="AI8881">
        <v>0.26667630384348201</v>
      </c>
      <c r="AJ8881">
        <v>0.78121606160956403</v>
      </c>
      <c r="AK8881">
        <v>1.8013151794837401</v>
      </c>
    </row>
    <row r="8882" spans="1:37" x14ac:dyDescent="0.2">
      <c r="A8882" t="s">
        <v>28519</v>
      </c>
      <c r="B8882">
        <v>110417689</v>
      </c>
      <c r="C8882">
        <v>110417865</v>
      </c>
      <c r="D8882">
        <v>177</v>
      </c>
      <c r="E8882" t="s">
        <v>29463</v>
      </c>
      <c r="F8882">
        <v>3</v>
      </c>
      <c r="G8882" t="s">
        <v>1086</v>
      </c>
      <c r="H8882" t="s">
        <v>37025</v>
      </c>
      <c r="I8882">
        <v>9</v>
      </c>
      <c r="J8882">
        <v>110376811</v>
      </c>
      <c r="K8882">
        <v>110379378</v>
      </c>
      <c r="L8882">
        <v>2568</v>
      </c>
      <c r="M8882">
        <v>2</v>
      </c>
      <c r="N8882">
        <v>79987</v>
      </c>
      <c r="O8882" t="s">
        <v>29464</v>
      </c>
      <c r="P8882">
        <v>-38311</v>
      </c>
      <c r="Q8882" t="s">
        <v>29465</v>
      </c>
      <c r="R8882" t="s">
        <v>29466</v>
      </c>
      <c r="S8882" t="s">
        <v>37026</v>
      </c>
      <c r="T8882">
        <v>0.18271408709128401</v>
      </c>
      <c r="U8882">
        <v>0.603102917160658</v>
      </c>
      <c r="V8882">
        <v>1.7333088601312501</v>
      </c>
      <c r="W8882">
        <v>0.37098050208070799</v>
      </c>
      <c r="X8882">
        <v>0.704072456322962</v>
      </c>
      <c r="Y8882">
        <v>-0.69771513653413297</v>
      </c>
      <c r="Z8882">
        <v>0.16333534536573299</v>
      </c>
      <c r="AA8882">
        <v>0.72610664078822296</v>
      </c>
      <c r="AB8882">
        <v>1.6265048212883899</v>
      </c>
      <c r="AC8882">
        <v>0.12154804296762001</v>
      </c>
      <c r="AD8882">
        <v>0.68253123924728298</v>
      </c>
      <c r="AE8882">
        <v>-1.2263274757628799</v>
      </c>
      <c r="AF8882">
        <v>0.38627806138285398</v>
      </c>
      <c r="AG8882">
        <v>0.80137507026663102</v>
      </c>
      <c r="AH8882">
        <v>0.827956444033627</v>
      </c>
      <c r="AI8882">
        <v>0.89590457150226999</v>
      </c>
      <c r="AJ8882">
        <v>0.98621344597861504</v>
      </c>
      <c r="AK8882">
        <v>-8.8170285395582595E-2</v>
      </c>
    </row>
    <row r="8883" spans="1:37" x14ac:dyDescent="0.2">
      <c r="A8883" t="s">
        <v>28519</v>
      </c>
      <c r="B8883">
        <v>110417865</v>
      </c>
      <c r="C8883">
        <v>110418041</v>
      </c>
      <c r="D8883">
        <v>177</v>
      </c>
      <c r="E8883" t="s">
        <v>29467</v>
      </c>
      <c r="F8883">
        <v>2</v>
      </c>
      <c r="G8883" t="s">
        <v>29468</v>
      </c>
      <c r="H8883" t="s">
        <v>37025</v>
      </c>
      <c r="I8883">
        <v>9</v>
      </c>
      <c r="J8883">
        <v>110376811</v>
      </c>
      <c r="K8883">
        <v>110379378</v>
      </c>
      <c r="L8883">
        <v>2568</v>
      </c>
      <c r="M8883">
        <v>2</v>
      </c>
      <c r="N8883">
        <v>79987</v>
      </c>
      <c r="O8883" t="s">
        <v>29464</v>
      </c>
      <c r="P8883">
        <v>-38487</v>
      </c>
      <c r="Q8883" t="s">
        <v>29465</v>
      </c>
      <c r="R8883" t="s">
        <v>29466</v>
      </c>
      <c r="S8883" t="s">
        <v>37026</v>
      </c>
      <c r="T8883">
        <v>0.18271408709128401</v>
      </c>
      <c r="U8883">
        <v>0.603102917160658</v>
      </c>
      <c r="V8883">
        <v>1.7333088601312501</v>
      </c>
      <c r="W8883">
        <v>0.37098050208070799</v>
      </c>
      <c r="X8883">
        <v>0.704072456322962</v>
      </c>
      <c r="Y8883">
        <v>-0.69771513653413297</v>
      </c>
      <c r="Z8883">
        <v>0.16333534536573299</v>
      </c>
      <c r="AA8883">
        <v>0.72610664078822296</v>
      </c>
      <c r="AB8883">
        <v>1.6265048212883899</v>
      </c>
      <c r="AC8883">
        <v>0.12154804296762001</v>
      </c>
      <c r="AD8883">
        <v>0.68253123924728298</v>
      </c>
      <c r="AE8883">
        <v>-1.2263274757628799</v>
      </c>
      <c r="AF8883">
        <v>0.38627806138285398</v>
      </c>
      <c r="AG8883">
        <v>0.80137507026663102</v>
      </c>
      <c r="AH8883">
        <v>0.827956444033627</v>
      </c>
      <c r="AI8883">
        <v>0.89590457150226999</v>
      </c>
      <c r="AJ8883">
        <v>0.98621344597861504</v>
      </c>
      <c r="AK8883">
        <v>-8.8170285395582595E-2</v>
      </c>
    </row>
    <row r="8884" spans="1:37" x14ac:dyDescent="0.2">
      <c r="A8884" t="s">
        <v>28519</v>
      </c>
      <c r="B8884">
        <v>110791684</v>
      </c>
      <c r="C8884">
        <v>110791860</v>
      </c>
      <c r="D8884">
        <v>177</v>
      </c>
      <c r="E8884" t="s">
        <v>29469</v>
      </c>
      <c r="F8884">
        <v>3</v>
      </c>
      <c r="G8884" t="s">
        <v>1086</v>
      </c>
      <c r="H8884" t="s">
        <v>37027</v>
      </c>
      <c r="I8884">
        <v>9</v>
      </c>
      <c r="J8884">
        <v>110775347</v>
      </c>
      <c r="K8884">
        <v>110788101</v>
      </c>
      <c r="L8884">
        <v>12755</v>
      </c>
      <c r="M8884">
        <v>1</v>
      </c>
      <c r="N8884">
        <v>4593</v>
      </c>
      <c r="O8884" t="s">
        <v>29470</v>
      </c>
      <c r="P8884">
        <v>16337</v>
      </c>
      <c r="Q8884" t="s">
        <v>29471</v>
      </c>
      <c r="R8884" t="s">
        <v>29472</v>
      </c>
      <c r="S8884" t="s">
        <v>37028</v>
      </c>
      <c r="T8884">
        <v>0.40813288918773499</v>
      </c>
      <c r="U8884">
        <v>0.67783928265172699</v>
      </c>
      <c r="V8884">
        <v>-1.80255382270743</v>
      </c>
      <c r="W8884">
        <v>0.76799666329999805</v>
      </c>
      <c r="X8884">
        <v>0.95159051474143896</v>
      </c>
      <c r="Y8884">
        <v>-5.42217794870644E-2</v>
      </c>
      <c r="Z8884">
        <v>0.32528608836712503</v>
      </c>
      <c r="AA8884">
        <v>0.76096925162207596</v>
      </c>
      <c r="AB8884">
        <v>-1.5841360104042299</v>
      </c>
      <c r="AC8884">
        <v>0.27240527852744001</v>
      </c>
      <c r="AD8884">
        <v>0.68253123924728298</v>
      </c>
      <c r="AE8884">
        <v>-0.87277609345305396</v>
      </c>
      <c r="AF8884">
        <v>0.568258022633366</v>
      </c>
      <c r="AG8884">
        <v>0.80674443595273604</v>
      </c>
      <c r="AH8884">
        <v>-1.30203573022371</v>
      </c>
      <c r="AI8884">
        <v>0.77157950328981695</v>
      </c>
      <c r="AJ8884">
        <v>0.92593531495273496</v>
      </c>
      <c r="AK8884">
        <v>0.66836312472357096</v>
      </c>
    </row>
    <row r="8885" spans="1:37" x14ac:dyDescent="0.2">
      <c r="A8885" t="s">
        <v>28519</v>
      </c>
      <c r="B8885">
        <v>110791860</v>
      </c>
      <c r="C8885">
        <v>110792036</v>
      </c>
      <c r="D8885">
        <v>177</v>
      </c>
      <c r="E8885" t="s">
        <v>29473</v>
      </c>
      <c r="F8885">
        <v>1</v>
      </c>
      <c r="G8885" t="s">
        <v>1901</v>
      </c>
      <c r="H8885" t="s">
        <v>37027</v>
      </c>
      <c r="I8885">
        <v>9</v>
      </c>
      <c r="J8885">
        <v>110775347</v>
      </c>
      <c r="K8885">
        <v>110788101</v>
      </c>
      <c r="L8885">
        <v>12755</v>
      </c>
      <c r="M8885">
        <v>1</v>
      </c>
      <c r="N8885">
        <v>4593</v>
      </c>
      <c r="O8885" t="s">
        <v>29470</v>
      </c>
      <c r="P8885">
        <v>16513</v>
      </c>
      <c r="Q8885" t="s">
        <v>29471</v>
      </c>
      <c r="R8885" t="s">
        <v>29472</v>
      </c>
      <c r="S8885" t="s">
        <v>37028</v>
      </c>
      <c r="T8885">
        <v>0.40813288918773499</v>
      </c>
      <c r="U8885">
        <v>0.67783928265172699</v>
      </c>
      <c r="V8885">
        <v>-1.80255382270743</v>
      </c>
      <c r="W8885">
        <v>0.76799666329999805</v>
      </c>
      <c r="X8885">
        <v>0.95159051474143896</v>
      </c>
      <c r="Y8885">
        <v>-5.42217794870644E-2</v>
      </c>
      <c r="Z8885">
        <v>0.32528608836712503</v>
      </c>
      <c r="AA8885">
        <v>0.76096925162207596</v>
      </c>
      <c r="AB8885">
        <v>-1.5841360104042299</v>
      </c>
      <c r="AC8885">
        <v>0.27240527852744001</v>
      </c>
      <c r="AD8885">
        <v>0.68253123924728298</v>
      </c>
      <c r="AE8885">
        <v>-0.87277609345305396</v>
      </c>
      <c r="AF8885">
        <v>0.568258022633366</v>
      </c>
      <c r="AG8885">
        <v>0.80674443595273604</v>
      </c>
      <c r="AH8885">
        <v>-1.30203573022371</v>
      </c>
      <c r="AI8885">
        <v>0.77157950328981695</v>
      </c>
      <c r="AJ8885">
        <v>0.92593531495273496</v>
      </c>
      <c r="AK8885">
        <v>0.66836312472357096</v>
      </c>
    </row>
    <row r="8886" spans="1:37" x14ac:dyDescent="0.2">
      <c r="A8886" t="s">
        <v>28519</v>
      </c>
      <c r="B8886">
        <v>111216885</v>
      </c>
      <c r="C8886">
        <v>111217027</v>
      </c>
      <c r="D8886">
        <v>143</v>
      </c>
      <c r="E8886" t="s">
        <v>29474</v>
      </c>
      <c r="F8886">
        <v>0</v>
      </c>
      <c r="G8886" t="s">
        <v>29475</v>
      </c>
      <c r="H8886" t="s">
        <v>37029</v>
      </c>
      <c r="I8886">
        <v>9</v>
      </c>
      <c r="J8886">
        <v>111271156</v>
      </c>
      <c r="K8886">
        <v>111271214</v>
      </c>
      <c r="L8886">
        <v>59</v>
      </c>
      <c r="M8886">
        <v>2</v>
      </c>
      <c r="N8886">
        <v>102465800</v>
      </c>
      <c r="O8886" t="s">
        <v>29476</v>
      </c>
      <c r="P8886">
        <v>54187</v>
      </c>
      <c r="Q8886" t="s">
        <v>29477</v>
      </c>
      <c r="R8886" t="s">
        <v>29478</v>
      </c>
      <c r="S8886" t="s">
        <v>37030</v>
      </c>
      <c r="T8886">
        <v>0.76553425578064005</v>
      </c>
      <c r="U8886">
        <v>0.98077402964937099</v>
      </c>
      <c r="V8886">
        <v>0.25400595169041401</v>
      </c>
      <c r="W8886">
        <v>0.85739061170441999</v>
      </c>
      <c r="X8886">
        <v>0.95159051474143896</v>
      </c>
      <c r="Y8886">
        <v>-0.41408394593439701</v>
      </c>
      <c r="Z8886">
        <v>0.43893771721163999</v>
      </c>
      <c r="AA8886">
        <v>0.84435025072159198</v>
      </c>
      <c r="AB8886">
        <v>-0.54610330235698501</v>
      </c>
      <c r="AC8886">
        <v>0.55497112122419601</v>
      </c>
      <c r="AD8886">
        <v>0.87989882095915395</v>
      </c>
      <c r="AE8886">
        <v>-0.73112449001608404</v>
      </c>
      <c r="AF8886">
        <v>0.93997560336455299</v>
      </c>
      <c r="AG8886">
        <v>1</v>
      </c>
      <c r="AH8886">
        <v>0.999438835252344</v>
      </c>
      <c r="AI8886">
        <v>0.915996609709537</v>
      </c>
      <c r="AJ8886">
        <v>0.98621344597861504</v>
      </c>
      <c r="AK8886">
        <v>-5.1285056459876802E-3</v>
      </c>
    </row>
    <row r="8887" spans="1:37" x14ac:dyDescent="0.2">
      <c r="A8887" t="s">
        <v>28519</v>
      </c>
      <c r="B8887">
        <v>111958267</v>
      </c>
      <c r="C8887">
        <v>111958472</v>
      </c>
      <c r="D8887">
        <v>206</v>
      </c>
      <c r="E8887" t="s">
        <v>29479</v>
      </c>
      <c r="F8887">
        <v>2</v>
      </c>
      <c r="G8887" t="s">
        <v>29480</v>
      </c>
      <c r="H8887" t="s">
        <v>31000</v>
      </c>
      <c r="I8887">
        <v>9</v>
      </c>
      <c r="J8887">
        <v>111932100</v>
      </c>
      <c r="K8887">
        <v>111932169</v>
      </c>
      <c r="L8887">
        <v>70</v>
      </c>
      <c r="M8887">
        <v>1</v>
      </c>
      <c r="N8887">
        <v>100616114</v>
      </c>
      <c r="O8887" t="s">
        <v>29481</v>
      </c>
      <c r="P8887">
        <v>26167</v>
      </c>
      <c r="Q8887" t="s">
        <v>29482</v>
      </c>
      <c r="R8887" t="s">
        <v>29483</v>
      </c>
      <c r="S8887" t="s">
        <v>37031</v>
      </c>
      <c r="T8887">
        <v>0.716310567274413</v>
      </c>
      <c r="U8887">
        <v>0.92559247890367602</v>
      </c>
      <c r="V8887">
        <v>6.3907520062042006E-2</v>
      </c>
      <c r="W8887">
        <v>0.96538593103241299</v>
      </c>
      <c r="X8887">
        <v>0.96983821710354101</v>
      </c>
      <c r="Y8887">
        <v>-0.17225997640629301</v>
      </c>
      <c r="Z8887">
        <v>0.87090215538649696</v>
      </c>
      <c r="AA8887">
        <v>0.99338226415155695</v>
      </c>
      <c r="AB8887">
        <v>6.7191885965598899E-2</v>
      </c>
      <c r="AC8887">
        <v>0.280168385882755</v>
      </c>
      <c r="AD8887">
        <v>0.68253123924728298</v>
      </c>
      <c r="AE8887">
        <v>-1.11823918184853</v>
      </c>
      <c r="AF8887">
        <v>0.41098817728579001</v>
      </c>
      <c r="AG8887">
        <v>0.80674443595273604</v>
      </c>
      <c r="AH8887">
        <v>2.9921426643891899E-2</v>
      </c>
      <c r="AI8887">
        <v>0.20571548390015901</v>
      </c>
      <c r="AJ8887">
        <v>0.78121606160956403</v>
      </c>
      <c r="AK8887">
        <v>0.65669546474121698</v>
      </c>
    </row>
    <row r="8888" spans="1:37" x14ac:dyDescent="0.2">
      <c r="A8888" t="s">
        <v>28519</v>
      </c>
      <c r="B8888">
        <v>112244227</v>
      </c>
      <c r="C8888">
        <v>112244407</v>
      </c>
      <c r="D8888">
        <v>181</v>
      </c>
      <c r="E8888" t="s">
        <v>29484</v>
      </c>
      <c r="F8888">
        <v>1</v>
      </c>
      <c r="G8888" t="s">
        <v>29485</v>
      </c>
      <c r="H8888" t="s">
        <v>37032</v>
      </c>
      <c r="I8888">
        <v>9</v>
      </c>
      <c r="J8888">
        <v>112040785</v>
      </c>
      <c r="K8888">
        <v>112175297</v>
      </c>
      <c r="L8888">
        <v>134513</v>
      </c>
      <c r="M8888">
        <v>2</v>
      </c>
      <c r="N8888">
        <v>64420</v>
      </c>
      <c r="O8888" t="s">
        <v>29486</v>
      </c>
      <c r="P8888">
        <v>-68930</v>
      </c>
      <c r="Q8888" t="s">
        <v>29487</v>
      </c>
      <c r="R8888" t="s">
        <v>29488</v>
      </c>
      <c r="S8888" t="s">
        <v>37033</v>
      </c>
      <c r="T8888" t="s">
        <v>40</v>
      </c>
      <c r="U8888" t="s">
        <v>40</v>
      </c>
      <c r="V8888">
        <v>0</v>
      </c>
      <c r="W8888" t="s">
        <v>40</v>
      </c>
      <c r="X8888" t="s">
        <v>40</v>
      </c>
      <c r="Y8888">
        <v>0</v>
      </c>
      <c r="Z8888">
        <v>0.48464167878831399</v>
      </c>
      <c r="AA8888">
        <v>0.84435025072159198</v>
      </c>
      <c r="AB8888">
        <v>21.217601182050402</v>
      </c>
      <c r="AC8888">
        <v>0.45677901822897599</v>
      </c>
      <c r="AD8888">
        <v>0.82872126865393902</v>
      </c>
      <c r="AE8888">
        <v>21.2550758722994</v>
      </c>
      <c r="AF8888">
        <v>0.501741946288212</v>
      </c>
      <c r="AG8888">
        <v>0.80674443595273604</v>
      </c>
      <c r="AH8888">
        <v>-21.1810753211949</v>
      </c>
      <c r="AI8888">
        <v>0.52399907623471598</v>
      </c>
      <c r="AJ8888">
        <v>0.78121606160956403</v>
      </c>
      <c r="AK8888">
        <v>-21.110686023642799</v>
      </c>
    </row>
    <row r="8889" spans="1:37" x14ac:dyDescent="0.2">
      <c r="A8889" t="s">
        <v>28519</v>
      </c>
      <c r="B8889">
        <v>112244407</v>
      </c>
      <c r="C8889">
        <v>112244587</v>
      </c>
      <c r="D8889">
        <v>181</v>
      </c>
      <c r="E8889" t="s">
        <v>29489</v>
      </c>
      <c r="F8889">
        <v>1</v>
      </c>
      <c r="G8889" t="s">
        <v>29490</v>
      </c>
      <c r="H8889" t="s">
        <v>37032</v>
      </c>
      <c r="I8889">
        <v>9</v>
      </c>
      <c r="J8889">
        <v>112040785</v>
      </c>
      <c r="K8889">
        <v>112175297</v>
      </c>
      <c r="L8889">
        <v>134513</v>
      </c>
      <c r="M8889">
        <v>2</v>
      </c>
      <c r="N8889">
        <v>64420</v>
      </c>
      <c r="O8889" t="s">
        <v>29486</v>
      </c>
      <c r="P8889">
        <v>-69110</v>
      </c>
      <c r="Q8889" t="s">
        <v>29487</v>
      </c>
      <c r="R8889" t="s">
        <v>29488</v>
      </c>
      <c r="S8889" t="s">
        <v>37033</v>
      </c>
      <c r="T8889" t="s">
        <v>40</v>
      </c>
      <c r="U8889" t="s">
        <v>40</v>
      </c>
      <c r="V8889">
        <v>0</v>
      </c>
      <c r="W8889" t="s">
        <v>40</v>
      </c>
      <c r="X8889" t="s">
        <v>40</v>
      </c>
      <c r="Y8889">
        <v>0</v>
      </c>
      <c r="Z8889">
        <v>0.48464167878831399</v>
      </c>
      <c r="AA8889">
        <v>0.84435025072159198</v>
      </c>
      <c r="AB8889">
        <v>21.217601182050402</v>
      </c>
      <c r="AC8889">
        <v>0.45677901822897599</v>
      </c>
      <c r="AD8889">
        <v>0.82872126865393902</v>
      </c>
      <c r="AE8889">
        <v>21.2550758722994</v>
      </c>
      <c r="AF8889">
        <v>0.501741946288212</v>
      </c>
      <c r="AG8889">
        <v>0.80674443595273604</v>
      </c>
      <c r="AH8889">
        <v>-21.1810753211949</v>
      </c>
      <c r="AI8889">
        <v>0.52399907623471598</v>
      </c>
      <c r="AJ8889">
        <v>0.78121606160956403</v>
      </c>
      <c r="AK8889">
        <v>-21.110686023642799</v>
      </c>
    </row>
    <row r="8890" spans="1:37" x14ac:dyDescent="0.2">
      <c r="A8890" t="s">
        <v>28519</v>
      </c>
      <c r="B8890">
        <v>112244587</v>
      </c>
      <c r="C8890">
        <v>112244767</v>
      </c>
      <c r="D8890">
        <v>181</v>
      </c>
      <c r="E8890" t="s">
        <v>29491</v>
      </c>
      <c r="F8890">
        <v>2</v>
      </c>
      <c r="G8890" t="s">
        <v>29492</v>
      </c>
      <c r="H8890" t="s">
        <v>37032</v>
      </c>
      <c r="I8890">
        <v>9</v>
      </c>
      <c r="J8890">
        <v>112040785</v>
      </c>
      <c r="K8890">
        <v>112175297</v>
      </c>
      <c r="L8890">
        <v>134513</v>
      </c>
      <c r="M8890">
        <v>2</v>
      </c>
      <c r="N8890">
        <v>64420</v>
      </c>
      <c r="O8890" t="s">
        <v>29486</v>
      </c>
      <c r="P8890">
        <v>-69290</v>
      </c>
      <c r="Q8890" t="s">
        <v>29487</v>
      </c>
      <c r="R8890" t="s">
        <v>29488</v>
      </c>
      <c r="S8890" t="s">
        <v>37033</v>
      </c>
      <c r="T8890" t="s">
        <v>40</v>
      </c>
      <c r="U8890" t="s">
        <v>40</v>
      </c>
      <c r="V8890">
        <v>0</v>
      </c>
      <c r="W8890" t="s">
        <v>40</v>
      </c>
      <c r="X8890" t="s">
        <v>40</v>
      </c>
      <c r="Y8890">
        <v>0</v>
      </c>
      <c r="Z8890">
        <v>0.48464167878831399</v>
      </c>
      <c r="AA8890">
        <v>0.84435025072159198</v>
      </c>
      <c r="AB8890">
        <v>21.217601182050402</v>
      </c>
      <c r="AC8890">
        <v>0.45677901822897599</v>
      </c>
      <c r="AD8890">
        <v>0.82872126865393902</v>
      </c>
      <c r="AE8890">
        <v>21.2550758722994</v>
      </c>
      <c r="AF8890">
        <v>0.501741946288212</v>
      </c>
      <c r="AG8890">
        <v>0.80674443595273604</v>
      </c>
      <c r="AH8890">
        <v>-21.1810753211949</v>
      </c>
      <c r="AI8890">
        <v>0.52399907623471598</v>
      </c>
      <c r="AJ8890">
        <v>0.78121606160956403</v>
      </c>
      <c r="AK8890">
        <v>-21.110686023642799</v>
      </c>
    </row>
    <row r="8891" spans="1:37" x14ac:dyDescent="0.2">
      <c r="A8891" t="s">
        <v>28519</v>
      </c>
      <c r="B8891">
        <v>112518097</v>
      </c>
      <c r="C8891">
        <v>112518159</v>
      </c>
      <c r="D8891">
        <v>63</v>
      </c>
      <c r="E8891" t="s">
        <v>29493</v>
      </c>
      <c r="F8891">
        <v>0</v>
      </c>
      <c r="G8891" t="s">
        <v>29494</v>
      </c>
      <c r="H8891" t="s">
        <v>37034</v>
      </c>
      <c r="I8891">
        <v>9</v>
      </c>
      <c r="J8891">
        <v>112484442</v>
      </c>
      <c r="K8891">
        <v>112487204</v>
      </c>
      <c r="L8891">
        <v>2763</v>
      </c>
      <c r="M8891">
        <v>2</v>
      </c>
      <c r="N8891">
        <v>100133204</v>
      </c>
      <c r="O8891" t="s">
        <v>29495</v>
      </c>
      <c r="P8891">
        <v>-30893</v>
      </c>
      <c r="Q8891" t="s">
        <v>40</v>
      </c>
      <c r="R8891" t="s">
        <v>29496</v>
      </c>
      <c r="S8891" t="s">
        <v>37035</v>
      </c>
      <c r="T8891">
        <v>0.66529672089360303</v>
      </c>
      <c r="U8891">
        <v>0.86932901864593903</v>
      </c>
      <c r="V8891">
        <v>0.28521309182003801</v>
      </c>
      <c r="W8891">
        <v>0.54946084129086903</v>
      </c>
      <c r="X8891">
        <v>0.84563756222104902</v>
      </c>
      <c r="Y8891">
        <v>-0.251142477316394</v>
      </c>
      <c r="Z8891">
        <v>0.56530805819767505</v>
      </c>
      <c r="AA8891">
        <v>0.84521697243271998</v>
      </c>
      <c r="AB8891">
        <v>-0.12742859775726201</v>
      </c>
      <c r="AC8891">
        <v>0.85935082110355998</v>
      </c>
      <c r="AD8891">
        <v>0.94068432309766403</v>
      </c>
      <c r="AE8891">
        <v>-0.250285306607479</v>
      </c>
      <c r="AF8891">
        <v>0.84071994704519204</v>
      </c>
      <c r="AG8891">
        <v>0.944684341665191</v>
      </c>
      <c r="AH8891">
        <v>0.59228600626362204</v>
      </c>
      <c r="AI8891">
        <v>0.41569901244523699</v>
      </c>
      <c r="AJ8891">
        <v>0.78121606160956403</v>
      </c>
      <c r="AK8891">
        <v>-0.14361161354558699</v>
      </c>
    </row>
    <row r="8892" spans="1:37" x14ac:dyDescent="0.2">
      <c r="A8892" t="s">
        <v>28519</v>
      </c>
      <c r="B8892">
        <v>112803223</v>
      </c>
      <c r="C8892">
        <v>112803396</v>
      </c>
      <c r="D8892">
        <v>174</v>
      </c>
      <c r="E8892" t="s">
        <v>29497</v>
      </c>
      <c r="F8892">
        <v>2</v>
      </c>
      <c r="G8892" t="s">
        <v>4755</v>
      </c>
      <c r="H8892" t="s">
        <v>37036</v>
      </c>
      <c r="I8892">
        <v>9</v>
      </c>
      <c r="J8892">
        <v>112838585</v>
      </c>
      <c r="K8892">
        <v>112866525</v>
      </c>
      <c r="L8892">
        <v>27941</v>
      </c>
      <c r="M8892">
        <v>1</v>
      </c>
      <c r="N8892">
        <v>401548</v>
      </c>
      <c r="O8892" t="s">
        <v>29498</v>
      </c>
      <c r="P8892">
        <v>-35189</v>
      </c>
      <c r="Q8892" t="s">
        <v>29499</v>
      </c>
      <c r="R8892" t="s">
        <v>29500</v>
      </c>
      <c r="S8892" t="s">
        <v>37037</v>
      </c>
      <c r="T8892">
        <v>0.203028159532161</v>
      </c>
      <c r="U8892">
        <v>0.603102917160658</v>
      </c>
      <c r="V8892">
        <v>1.43941628168062</v>
      </c>
      <c r="W8892">
        <v>0.81532649664046897</v>
      </c>
      <c r="X8892">
        <v>0.95159051474143896</v>
      </c>
      <c r="Y8892">
        <v>-1.3691492458193799</v>
      </c>
      <c r="Z8892">
        <v>0.32176590149258399</v>
      </c>
      <c r="AA8892">
        <v>0.75356235478932998</v>
      </c>
      <c r="AB8892">
        <v>0.87692020959963801</v>
      </c>
      <c r="AC8892">
        <v>0.80850040067199702</v>
      </c>
      <c r="AD8892">
        <v>0.92914968646887097</v>
      </c>
      <c r="AE8892">
        <v>-0.75630611354723998</v>
      </c>
      <c r="AF8892">
        <v>0.20042456606099299</v>
      </c>
      <c r="AG8892">
        <v>0.68151250837662902</v>
      </c>
      <c r="AH8892">
        <v>1.4990857291345101</v>
      </c>
      <c r="AI8892">
        <v>0.79977397178394605</v>
      </c>
      <c r="AJ8892">
        <v>0.94234038851820201</v>
      </c>
      <c r="AK8892">
        <v>-1.23010701174967</v>
      </c>
    </row>
    <row r="8893" spans="1:37" x14ac:dyDescent="0.2">
      <c r="A8893" t="s">
        <v>28519</v>
      </c>
      <c r="B8893">
        <v>112803396</v>
      </c>
      <c r="C8893">
        <v>112803569</v>
      </c>
      <c r="D8893">
        <v>174</v>
      </c>
      <c r="E8893" t="s">
        <v>29501</v>
      </c>
      <c r="F8893">
        <v>3</v>
      </c>
      <c r="G8893" t="s">
        <v>29502</v>
      </c>
      <c r="H8893" t="s">
        <v>37036</v>
      </c>
      <c r="I8893">
        <v>9</v>
      </c>
      <c r="J8893">
        <v>112838585</v>
      </c>
      <c r="K8893">
        <v>112866525</v>
      </c>
      <c r="L8893">
        <v>27941</v>
      </c>
      <c r="M8893">
        <v>1</v>
      </c>
      <c r="N8893">
        <v>401548</v>
      </c>
      <c r="O8893" t="s">
        <v>29498</v>
      </c>
      <c r="P8893">
        <v>-35016</v>
      </c>
      <c r="Q8893" t="s">
        <v>29499</v>
      </c>
      <c r="R8893" t="s">
        <v>29500</v>
      </c>
      <c r="S8893" t="s">
        <v>37037</v>
      </c>
      <c r="T8893">
        <v>0.203028159532161</v>
      </c>
      <c r="U8893">
        <v>0.603102917160658</v>
      </c>
      <c r="V8893">
        <v>1.43941628168062</v>
      </c>
      <c r="W8893">
        <v>0.81532649664046897</v>
      </c>
      <c r="X8893">
        <v>0.95159051474143896</v>
      </c>
      <c r="Y8893">
        <v>-1.3691492458193799</v>
      </c>
      <c r="Z8893">
        <v>0.32176590149258399</v>
      </c>
      <c r="AA8893">
        <v>0.75356235478932998</v>
      </c>
      <c r="AB8893">
        <v>0.87692020959963801</v>
      </c>
      <c r="AC8893">
        <v>0.80850040067199702</v>
      </c>
      <c r="AD8893">
        <v>0.92914968646887097</v>
      </c>
      <c r="AE8893">
        <v>-0.75630611354723998</v>
      </c>
      <c r="AF8893">
        <v>0.20042456606099299</v>
      </c>
      <c r="AG8893">
        <v>0.68151250837662902</v>
      </c>
      <c r="AH8893">
        <v>1.4990857291345101</v>
      </c>
      <c r="AI8893">
        <v>0.79977397178394605</v>
      </c>
      <c r="AJ8893">
        <v>0.94234038851820201</v>
      </c>
      <c r="AK8893">
        <v>-1.23010701174967</v>
      </c>
    </row>
    <row r="8894" spans="1:37" x14ac:dyDescent="0.2">
      <c r="A8894" t="s">
        <v>28519</v>
      </c>
      <c r="B8894">
        <v>112803569</v>
      </c>
      <c r="C8894">
        <v>112803742</v>
      </c>
      <c r="D8894">
        <v>174</v>
      </c>
      <c r="E8894" t="s">
        <v>29503</v>
      </c>
      <c r="F8894">
        <v>4</v>
      </c>
      <c r="G8894" t="s">
        <v>29504</v>
      </c>
      <c r="H8894" t="s">
        <v>37036</v>
      </c>
      <c r="I8894">
        <v>9</v>
      </c>
      <c r="J8894">
        <v>112838585</v>
      </c>
      <c r="K8894">
        <v>112866525</v>
      </c>
      <c r="L8894">
        <v>27941</v>
      </c>
      <c r="M8894">
        <v>1</v>
      </c>
      <c r="N8894">
        <v>401548</v>
      </c>
      <c r="O8894" t="s">
        <v>29498</v>
      </c>
      <c r="P8894">
        <v>-34843</v>
      </c>
      <c r="Q8894" t="s">
        <v>29499</v>
      </c>
      <c r="R8894" t="s">
        <v>29500</v>
      </c>
      <c r="S8894" t="s">
        <v>37037</v>
      </c>
      <c r="T8894">
        <v>0.21750446423729</v>
      </c>
      <c r="U8894">
        <v>0.603102917160658</v>
      </c>
      <c r="V8894">
        <v>1.2379022959497501</v>
      </c>
      <c r="W8894">
        <v>0.81532649664046897</v>
      </c>
      <c r="X8894">
        <v>0.95159051474143896</v>
      </c>
      <c r="Y8894">
        <v>-1.3691492458193799</v>
      </c>
      <c r="Z8894">
        <v>0.33356404724495398</v>
      </c>
      <c r="AA8894">
        <v>0.77451289843194504</v>
      </c>
      <c r="AB8894">
        <v>0.62934111666551096</v>
      </c>
      <c r="AC8894">
        <v>0.79066815967209603</v>
      </c>
      <c r="AD8894">
        <v>0.91249851035406704</v>
      </c>
      <c r="AE8894">
        <v>-1.1648297165401</v>
      </c>
      <c r="AF8894">
        <v>0.22709701647578301</v>
      </c>
      <c r="AG8894">
        <v>0.69020448338054297</v>
      </c>
      <c r="AH8894">
        <v>1.46574604397455</v>
      </c>
      <c r="AI8894">
        <v>0.913438298990912</v>
      </c>
      <c r="AJ8894">
        <v>0.98621344597861504</v>
      </c>
      <c r="AK8894">
        <v>-1.0033385516465301</v>
      </c>
    </row>
    <row r="8895" spans="1:37" x14ac:dyDescent="0.2">
      <c r="A8895" t="s">
        <v>28519</v>
      </c>
      <c r="B8895">
        <v>112954361</v>
      </c>
      <c r="C8895">
        <v>112954516</v>
      </c>
      <c r="D8895">
        <v>156</v>
      </c>
      <c r="E8895" t="s">
        <v>29505</v>
      </c>
      <c r="F8895">
        <v>4</v>
      </c>
      <c r="G8895" t="s">
        <v>29506</v>
      </c>
      <c r="H8895" t="s">
        <v>31000</v>
      </c>
      <c r="I8895">
        <v>9</v>
      </c>
      <c r="J8895">
        <v>112973150</v>
      </c>
      <c r="K8895">
        <v>113012193</v>
      </c>
      <c r="L8895">
        <v>39044</v>
      </c>
      <c r="M8895">
        <v>2</v>
      </c>
      <c r="N8895">
        <v>169834</v>
      </c>
      <c r="O8895" t="s">
        <v>29507</v>
      </c>
      <c r="P8895">
        <v>57677</v>
      </c>
      <c r="Q8895" t="s">
        <v>29508</v>
      </c>
      <c r="R8895" t="s">
        <v>29509</v>
      </c>
      <c r="S8895" t="s">
        <v>37038</v>
      </c>
      <c r="T8895">
        <v>0.54421053469192604</v>
      </c>
      <c r="U8895">
        <v>0.80321479550967601</v>
      </c>
      <c r="V8895">
        <v>1.80175548249303</v>
      </c>
      <c r="W8895">
        <v>0.123414495547065</v>
      </c>
      <c r="X8895">
        <v>0.704072456322962</v>
      </c>
      <c r="Y8895">
        <v>23.807632906779698</v>
      </c>
      <c r="Z8895">
        <v>0.96726857278496403</v>
      </c>
      <c r="AA8895">
        <v>0.99919698600769702</v>
      </c>
      <c r="AB8895">
        <v>0.838281493646444</v>
      </c>
      <c r="AC8895">
        <v>0.114586611961368</v>
      </c>
      <c r="AD8895">
        <v>0.68253123924728298</v>
      </c>
      <c r="AE8895">
        <v>23.6352986207303</v>
      </c>
      <c r="AF8895">
        <v>0.22065000948199101</v>
      </c>
      <c r="AG8895">
        <v>0.68151250837662902</v>
      </c>
      <c r="AH8895">
        <v>2.7313657059188201</v>
      </c>
      <c r="AI8895">
        <v>0.414159359489496</v>
      </c>
      <c r="AJ8895">
        <v>0.78121606160956403</v>
      </c>
      <c r="AK8895">
        <v>1.51247269528207</v>
      </c>
    </row>
    <row r="8896" spans="1:37" x14ac:dyDescent="0.2">
      <c r="A8896" t="s">
        <v>28519</v>
      </c>
      <c r="B8896">
        <v>112954516</v>
      </c>
      <c r="C8896">
        <v>112954671</v>
      </c>
      <c r="D8896">
        <v>156</v>
      </c>
      <c r="E8896" t="s">
        <v>29510</v>
      </c>
      <c r="F8896">
        <v>0</v>
      </c>
      <c r="G8896" t="s">
        <v>29511</v>
      </c>
      <c r="H8896" t="s">
        <v>31000</v>
      </c>
      <c r="I8896">
        <v>9</v>
      </c>
      <c r="J8896">
        <v>112973150</v>
      </c>
      <c r="K8896">
        <v>113012193</v>
      </c>
      <c r="L8896">
        <v>39044</v>
      </c>
      <c r="M8896">
        <v>2</v>
      </c>
      <c r="N8896">
        <v>169834</v>
      </c>
      <c r="O8896" t="s">
        <v>29507</v>
      </c>
      <c r="P8896">
        <v>57522</v>
      </c>
      <c r="Q8896" t="s">
        <v>29508</v>
      </c>
      <c r="R8896" t="s">
        <v>29509</v>
      </c>
      <c r="S8896" t="s">
        <v>37038</v>
      </c>
      <c r="T8896">
        <v>0.54421053469192604</v>
      </c>
      <c r="U8896">
        <v>0.80321479550967601</v>
      </c>
      <c r="V8896">
        <v>1.80175548249303</v>
      </c>
      <c r="W8896">
        <v>0.123414495547065</v>
      </c>
      <c r="X8896">
        <v>0.704072456322962</v>
      </c>
      <c r="Y8896">
        <v>23.807632906779698</v>
      </c>
      <c r="Z8896">
        <v>0.96726857278496403</v>
      </c>
      <c r="AA8896">
        <v>0.99919698600769702</v>
      </c>
      <c r="AB8896">
        <v>0.838281493646444</v>
      </c>
      <c r="AC8896">
        <v>0.114586611961368</v>
      </c>
      <c r="AD8896">
        <v>0.68253123924728298</v>
      </c>
      <c r="AE8896">
        <v>23.6352986207303</v>
      </c>
      <c r="AF8896">
        <v>0.22065000948199101</v>
      </c>
      <c r="AG8896">
        <v>0.68151250837662902</v>
      </c>
      <c r="AH8896">
        <v>2.7313657059188201</v>
      </c>
      <c r="AI8896">
        <v>0.414159359489496</v>
      </c>
      <c r="AJ8896">
        <v>0.78121606160956403</v>
      </c>
      <c r="AK8896">
        <v>1.51247269528207</v>
      </c>
    </row>
    <row r="8897" spans="1:37" x14ac:dyDescent="0.2">
      <c r="A8897" t="s">
        <v>28519</v>
      </c>
      <c r="B8897">
        <v>112954671</v>
      </c>
      <c r="C8897">
        <v>112954826</v>
      </c>
      <c r="D8897">
        <v>156</v>
      </c>
      <c r="E8897" t="s">
        <v>29512</v>
      </c>
      <c r="F8897">
        <v>0</v>
      </c>
      <c r="G8897" t="s">
        <v>29513</v>
      </c>
      <c r="H8897" t="s">
        <v>31000</v>
      </c>
      <c r="I8897">
        <v>9</v>
      </c>
      <c r="J8897">
        <v>112973150</v>
      </c>
      <c r="K8897">
        <v>113012193</v>
      </c>
      <c r="L8897">
        <v>39044</v>
      </c>
      <c r="M8897">
        <v>2</v>
      </c>
      <c r="N8897">
        <v>169834</v>
      </c>
      <c r="O8897" t="s">
        <v>29507</v>
      </c>
      <c r="P8897">
        <v>57367</v>
      </c>
      <c r="Q8897" t="s">
        <v>29508</v>
      </c>
      <c r="R8897" t="s">
        <v>29509</v>
      </c>
      <c r="S8897" t="s">
        <v>37038</v>
      </c>
      <c r="T8897">
        <v>0.506551998792793</v>
      </c>
      <c r="U8897">
        <v>0.78288571403930396</v>
      </c>
      <c r="V8897">
        <v>2.8017549865804598</v>
      </c>
      <c r="W8897">
        <v>0.123414495547065</v>
      </c>
      <c r="X8897">
        <v>0.704072456322962</v>
      </c>
      <c r="Y8897">
        <v>23.593201786861702</v>
      </c>
      <c r="Z8897">
        <v>0.93459220503170903</v>
      </c>
      <c r="AA8897">
        <v>0.99919698600769702</v>
      </c>
      <c r="AB8897">
        <v>1.8382809977338801</v>
      </c>
      <c r="AC8897">
        <v>0.114586611961368</v>
      </c>
      <c r="AD8897">
        <v>0.68253123924728298</v>
      </c>
      <c r="AE8897">
        <v>23.4185243635166</v>
      </c>
      <c r="AF8897">
        <v>0.205398459628826</v>
      </c>
      <c r="AG8897">
        <v>0.68151250837662902</v>
      </c>
      <c r="AH8897">
        <v>3.7313647613239</v>
      </c>
      <c r="AI8897">
        <v>0.393720794027765</v>
      </c>
      <c r="AJ8897">
        <v>0.78121606160956403</v>
      </c>
      <c r="AK8897">
        <v>1.5178455825686501</v>
      </c>
    </row>
    <row r="8898" spans="1:37" x14ac:dyDescent="0.2">
      <c r="A8898" t="s">
        <v>28519</v>
      </c>
      <c r="B8898">
        <v>113442651</v>
      </c>
      <c r="C8898">
        <v>113442834</v>
      </c>
      <c r="D8898">
        <v>184</v>
      </c>
      <c r="E8898" t="s">
        <v>29514</v>
      </c>
      <c r="F8898">
        <v>2</v>
      </c>
      <c r="G8898" t="s">
        <v>29515</v>
      </c>
      <c r="H8898" t="s">
        <v>30999</v>
      </c>
      <c r="I8898">
        <v>9</v>
      </c>
      <c r="J8898">
        <v>113444731</v>
      </c>
      <c r="K8898">
        <v>113597738</v>
      </c>
      <c r="L8898">
        <v>153008</v>
      </c>
      <c r="M8898">
        <v>1</v>
      </c>
      <c r="N8898">
        <v>5998</v>
      </c>
      <c r="O8898" t="s">
        <v>29516</v>
      </c>
      <c r="P8898">
        <v>-1897</v>
      </c>
      <c r="Q8898" t="s">
        <v>29517</v>
      </c>
      <c r="R8898" t="s">
        <v>29518</v>
      </c>
      <c r="S8898" t="s">
        <v>37039</v>
      </c>
      <c r="T8898">
        <v>0.29185820430763498</v>
      </c>
      <c r="U8898">
        <v>0.603102917160658</v>
      </c>
      <c r="V8898">
        <v>0.19556209123902701</v>
      </c>
      <c r="W8898">
        <v>0.33377222430694597</v>
      </c>
      <c r="X8898">
        <v>0.704072456322962</v>
      </c>
      <c r="Y8898">
        <v>-1.0639338142675601</v>
      </c>
      <c r="Z8898">
        <v>0.73425615203250505</v>
      </c>
      <c r="AA8898">
        <v>0.87772274965221897</v>
      </c>
      <c r="AB8898">
        <v>-8.7456553179713403E-2</v>
      </c>
      <c r="AC8898">
        <v>0.40395058126495498</v>
      </c>
      <c r="AD8898">
        <v>0.82872126865393902</v>
      </c>
      <c r="AE8898">
        <v>-0.798033439108224</v>
      </c>
      <c r="AF8898">
        <v>0.16161260806174399</v>
      </c>
      <c r="AG8898">
        <v>0.68151250837662902</v>
      </c>
      <c r="AH8898">
        <v>0.39636545028081699</v>
      </c>
      <c r="AI8898">
        <v>0.461476873599447</v>
      </c>
      <c r="AJ8898">
        <v>0.78121606160956403</v>
      </c>
      <c r="AK8898">
        <v>-0.83216734913371904</v>
      </c>
    </row>
    <row r="8899" spans="1:37" x14ac:dyDescent="0.2">
      <c r="A8899" t="s">
        <v>28519</v>
      </c>
      <c r="B8899">
        <v>113442834</v>
      </c>
      <c r="C8899">
        <v>113443017</v>
      </c>
      <c r="D8899">
        <v>184</v>
      </c>
      <c r="E8899" t="s">
        <v>29519</v>
      </c>
      <c r="F8899">
        <v>3</v>
      </c>
      <c r="G8899" t="s">
        <v>29520</v>
      </c>
      <c r="H8899" t="s">
        <v>30999</v>
      </c>
      <c r="I8899">
        <v>9</v>
      </c>
      <c r="J8899">
        <v>113444731</v>
      </c>
      <c r="K8899">
        <v>113597738</v>
      </c>
      <c r="L8899">
        <v>153008</v>
      </c>
      <c r="M8899">
        <v>1</v>
      </c>
      <c r="N8899">
        <v>5998</v>
      </c>
      <c r="O8899" t="s">
        <v>29516</v>
      </c>
      <c r="P8899">
        <v>-1714</v>
      </c>
      <c r="Q8899" t="s">
        <v>29517</v>
      </c>
      <c r="R8899" t="s">
        <v>29518</v>
      </c>
      <c r="S8899" t="s">
        <v>37039</v>
      </c>
      <c r="T8899">
        <v>0.30474279139744498</v>
      </c>
      <c r="U8899">
        <v>0.603102917160658</v>
      </c>
      <c r="V8899">
        <v>6.9169129091903606E-2</v>
      </c>
      <c r="W8899">
        <v>0.33377222430694597</v>
      </c>
      <c r="X8899">
        <v>0.704072456322962</v>
      </c>
      <c r="Y8899">
        <v>-0.96708471166460097</v>
      </c>
      <c r="Z8899">
        <v>0.74707702712458401</v>
      </c>
      <c r="AA8899">
        <v>0.88689192764552804</v>
      </c>
      <c r="AB8899">
        <v>-0.16501363058584401</v>
      </c>
      <c r="AC8899">
        <v>0.41323041697062501</v>
      </c>
      <c r="AD8899">
        <v>0.82872126865393902</v>
      </c>
      <c r="AE8899">
        <v>-0.70118433650526002</v>
      </c>
      <c r="AF8899">
        <v>0.172152239366684</v>
      </c>
      <c r="AG8899">
        <v>0.68151250837662902</v>
      </c>
      <c r="AH8899">
        <v>0.26997248813369401</v>
      </c>
      <c r="AI8899">
        <v>0.461476873599447</v>
      </c>
      <c r="AJ8899">
        <v>0.78121606160956403</v>
      </c>
      <c r="AK8899">
        <v>-0.77063901867509499</v>
      </c>
    </row>
    <row r="8900" spans="1:37" x14ac:dyDescent="0.2">
      <c r="A8900" t="s">
        <v>28519</v>
      </c>
      <c r="B8900">
        <v>113682901</v>
      </c>
      <c r="C8900">
        <v>113683050</v>
      </c>
      <c r="D8900">
        <v>150</v>
      </c>
      <c r="E8900" t="s">
        <v>29521</v>
      </c>
      <c r="F8900">
        <v>1</v>
      </c>
      <c r="G8900" t="s">
        <v>29522</v>
      </c>
      <c r="H8900" t="s">
        <v>33463</v>
      </c>
      <c r="I8900">
        <v>9</v>
      </c>
      <c r="J8900">
        <v>113650956</v>
      </c>
      <c r="K8900">
        <v>113682855</v>
      </c>
      <c r="L8900">
        <v>31900</v>
      </c>
      <c r="M8900">
        <v>1</v>
      </c>
      <c r="N8900">
        <v>105376223</v>
      </c>
      <c r="O8900" t="s">
        <v>29523</v>
      </c>
      <c r="P8900">
        <v>31945</v>
      </c>
      <c r="Q8900" t="s">
        <v>40</v>
      </c>
      <c r="R8900" t="s">
        <v>29524</v>
      </c>
      <c r="S8900" t="s">
        <v>37040</v>
      </c>
      <c r="T8900">
        <v>0.506551998792793</v>
      </c>
      <c r="U8900">
        <v>0.78288571403930396</v>
      </c>
      <c r="V8900">
        <v>1.66997564940381</v>
      </c>
      <c r="W8900">
        <v>0.280953098756627</v>
      </c>
      <c r="X8900">
        <v>0.704072456322962</v>
      </c>
      <c r="Y8900">
        <v>-0.98119909283110596</v>
      </c>
      <c r="Z8900">
        <v>0.43777911271820902</v>
      </c>
      <c r="AA8900">
        <v>0.84435025072159198</v>
      </c>
      <c r="AB8900">
        <v>2.1440148789374098</v>
      </c>
      <c r="AC8900">
        <v>5.2459583805477703E-2</v>
      </c>
      <c r="AD8900">
        <v>0.57684129297949804</v>
      </c>
      <c r="AE8900">
        <v>-1.98119902353962</v>
      </c>
      <c r="AF8900">
        <v>0.78096665068996296</v>
      </c>
      <c r="AG8900">
        <v>0.89109926080456503</v>
      </c>
      <c r="AH8900">
        <v>-2.7513437450763501E-2</v>
      </c>
      <c r="AI8900">
        <v>0.63502732279614804</v>
      </c>
      <c r="AJ8900">
        <v>0.81104508058742797</v>
      </c>
      <c r="AK8900">
        <v>-0.11244365510517</v>
      </c>
    </row>
    <row r="8901" spans="1:37" x14ac:dyDescent="0.2">
      <c r="A8901" t="s">
        <v>28519</v>
      </c>
      <c r="B8901">
        <v>113708905</v>
      </c>
      <c r="C8901">
        <v>113709058</v>
      </c>
      <c r="D8901">
        <v>154</v>
      </c>
      <c r="E8901" t="s">
        <v>29525</v>
      </c>
      <c r="F8901">
        <v>0</v>
      </c>
      <c r="G8901" t="s">
        <v>29526</v>
      </c>
      <c r="H8901" t="s">
        <v>31000</v>
      </c>
      <c r="I8901">
        <v>9</v>
      </c>
      <c r="J8901">
        <v>113650956</v>
      </c>
      <c r="K8901">
        <v>113682855</v>
      </c>
      <c r="L8901">
        <v>31900</v>
      </c>
      <c r="M8901">
        <v>1</v>
      </c>
      <c r="N8901">
        <v>105376223</v>
      </c>
      <c r="O8901" t="s">
        <v>29523</v>
      </c>
      <c r="P8901">
        <v>57949</v>
      </c>
      <c r="Q8901" t="s">
        <v>40</v>
      </c>
      <c r="R8901" t="s">
        <v>29524</v>
      </c>
      <c r="S8901" t="s">
        <v>37040</v>
      </c>
      <c r="T8901">
        <v>0.583211159830616</v>
      </c>
      <c r="U8901">
        <v>0.81360520874211995</v>
      </c>
      <c r="V8901">
        <v>-1.0833571636179</v>
      </c>
      <c r="W8901">
        <v>0.65075386537994595</v>
      </c>
      <c r="X8901">
        <v>0.94119559056004798</v>
      </c>
      <c r="Y8901">
        <v>-2.6233095030936902</v>
      </c>
      <c r="Z8901">
        <v>0.693404429441695</v>
      </c>
      <c r="AA8901">
        <v>0.84521697243271998</v>
      </c>
      <c r="AB8901">
        <v>-0.31508861053211401</v>
      </c>
      <c r="AC8901">
        <v>0.615069744472027</v>
      </c>
      <c r="AD8901">
        <v>0.87989882095915395</v>
      </c>
      <c r="AE8901">
        <v>-0.79780055812038897</v>
      </c>
      <c r="AF8901">
        <v>0.52568734144070195</v>
      </c>
      <c r="AG8901">
        <v>0.80674443595273604</v>
      </c>
      <c r="AH8901">
        <v>-1.18466016948065</v>
      </c>
      <c r="AI8901">
        <v>0.75770813086964806</v>
      </c>
      <c r="AJ8901">
        <v>0.91200148566411499</v>
      </c>
      <c r="AK8901">
        <v>-2.6155587073408499</v>
      </c>
    </row>
    <row r="8902" spans="1:37" x14ac:dyDescent="0.2">
      <c r="A8902" t="s">
        <v>28519</v>
      </c>
      <c r="B8902">
        <v>114091600</v>
      </c>
      <c r="C8902">
        <v>114091760</v>
      </c>
      <c r="D8902">
        <v>161</v>
      </c>
      <c r="E8902" t="s">
        <v>29527</v>
      </c>
      <c r="F8902">
        <v>1</v>
      </c>
      <c r="G8902" t="s">
        <v>29528</v>
      </c>
      <c r="H8902" t="s">
        <v>30987</v>
      </c>
      <c r="I8902">
        <v>9</v>
      </c>
      <c r="J8902">
        <v>114091638</v>
      </c>
      <c r="K8902">
        <v>114092451</v>
      </c>
      <c r="L8902">
        <v>814</v>
      </c>
      <c r="M8902">
        <v>2</v>
      </c>
      <c r="N8902">
        <v>113220</v>
      </c>
      <c r="O8902" t="s">
        <v>29529</v>
      </c>
      <c r="P8902">
        <v>691</v>
      </c>
      <c r="Q8902" t="s">
        <v>29530</v>
      </c>
      <c r="R8902" t="s">
        <v>29531</v>
      </c>
      <c r="S8902" t="s">
        <v>37041</v>
      </c>
      <c r="T8902" t="s">
        <v>40</v>
      </c>
      <c r="U8902" t="s">
        <v>40</v>
      </c>
      <c r="V8902">
        <v>0</v>
      </c>
      <c r="W8902">
        <v>0.38920677604595899</v>
      </c>
      <c r="X8902">
        <v>0.704072456322962</v>
      </c>
      <c r="Y8902">
        <v>-23.312357342420501</v>
      </c>
      <c r="Z8902">
        <v>0.306975110376564</v>
      </c>
      <c r="AA8902">
        <v>0.72610664078822296</v>
      </c>
      <c r="AB8902">
        <v>24.194436159283502</v>
      </c>
      <c r="AC8902">
        <v>0.75388744886274095</v>
      </c>
      <c r="AD8902">
        <v>0.87989882095915395</v>
      </c>
      <c r="AE8902">
        <v>0.363189830392327</v>
      </c>
      <c r="AF8902">
        <v>0.32549523997010099</v>
      </c>
      <c r="AG8902">
        <v>0.70473078222419605</v>
      </c>
      <c r="AH8902">
        <v>-24.157910285185299</v>
      </c>
      <c r="AI8902">
        <v>0.35038410267202102</v>
      </c>
      <c r="AJ8902">
        <v>0.78121606160956403</v>
      </c>
      <c r="AK8902">
        <v>-24.0875209611477</v>
      </c>
    </row>
    <row r="8903" spans="1:37" x14ac:dyDescent="0.2">
      <c r="A8903" t="s">
        <v>28519</v>
      </c>
      <c r="B8903">
        <v>114091760</v>
      </c>
      <c r="C8903">
        <v>114091920</v>
      </c>
      <c r="D8903">
        <v>161</v>
      </c>
      <c r="E8903" t="s">
        <v>29532</v>
      </c>
      <c r="F8903">
        <v>2</v>
      </c>
      <c r="G8903" t="s">
        <v>29533</v>
      </c>
      <c r="H8903" t="s">
        <v>30987</v>
      </c>
      <c r="I8903">
        <v>9</v>
      </c>
      <c r="J8903">
        <v>114091638</v>
      </c>
      <c r="K8903">
        <v>114092451</v>
      </c>
      <c r="L8903">
        <v>814</v>
      </c>
      <c r="M8903">
        <v>2</v>
      </c>
      <c r="N8903">
        <v>113220</v>
      </c>
      <c r="O8903" t="s">
        <v>29529</v>
      </c>
      <c r="P8903">
        <v>531</v>
      </c>
      <c r="Q8903" t="s">
        <v>29530</v>
      </c>
      <c r="R8903" t="s">
        <v>29531</v>
      </c>
      <c r="S8903" t="s">
        <v>37041</v>
      </c>
      <c r="T8903" t="s">
        <v>40</v>
      </c>
      <c r="U8903" t="s">
        <v>40</v>
      </c>
      <c r="V8903">
        <v>0</v>
      </c>
      <c r="W8903">
        <v>0.38920677604595899</v>
      </c>
      <c r="X8903">
        <v>0.704072456322962</v>
      </c>
      <c r="Y8903">
        <v>-23.312357342420501</v>
      </c>
      <c r="Z8903">
        <v>0.306975110376564</v>
      </c>
      <c r="AA8903">
        <v>0.72610664078822296</v>
      </c>
      <c r="AB8903">
        <v>24.262862669060599</v>
      </c>
      <c r="AC8903">
        <v>0.75388744886274095</v>
      </c>
      <c r="AD8903">
        <v>0.87989882095915395</v>
      </c>
      <c r="AE8903">
        <v>0.462725496764746</v>
      </c>
      <c r="AF8903">
        <v>0.32549523997010099</v>
      </c>
      <c r="AG8903">
        <v>0.70473078222419605</v>
      </c>
      <c r="AH8903">
        <v>-24.226336794873099</v>
      </c>
      <c r="AI8903">
        <v>0.35038410267202102</v>
      </c>
      <c r="AJ8903">
        <v>0.78121606160956403</v>
      </c>
      <c r="AK8903">
        <v>-24.155947470657001</v>
      </c>
    </row>
    <row r="8904" spans="1:37" x14ac:dyDescent="0.2">
      <c r="A8904" t="s">
        <v>28519</v>
      </c>
      <c r="B8904">
        <v>116300353</v>
      </c>
      <c r="C8904">
        <v>116300495</v>
      </c>
      <c r="D8904">
        <v>143</v>
      </c>
      <c r="E8904" t="s">
        <v>29534</v>
      </c>
      <c r="F8904">
        <v>0</v>
      </c>
      <c r="G8904" t="s">
        <v>29535</v>
      </c>
      <c r="H8904" t="s">
        <v>37042</v>
      </c>
      <c r="I8904">
        <v>9</v>
      </c>
      <c r="J8904">
        <v>116285829</v>
      </c>
      <c r="K8904">
        <v>116288769</v>
      </c>
      <c r="L8904">
        <v>2941</v>
      </c>
      <c r="M8904">
        <v>2</v>
      </c>
      <c r="N8904">
        <v>103611155</v>
      </c>
      <c r="O8904" t="s">
        <v>29536</v>
      </c>
      <c r="P8904">
        <v>-11584</v>
      </c>
      <c r="Q8904" t="s">
        <v>40</v>
      </c>
      <c r="R8904" t="s">
        <v>29537</v>
      </c>
      <c r="S8904" t="s">
        <v>37043</v>
      </c>
      <c r="T8904">
        <v>0.254431078355565</v>
      </c>
      <c r="U8904">
        <v>0.603102917160658</v>
      </c>
      <c r="V8904">
        <v>5.8557243022972196</v>
      </c>
      <c r="W8904">
        <v>6.73166250536541E-2</v>
      </c>
      <c r="X8904">
        <v>0.704072456322962</v>
      </c>
      <c r="Y8904">
        <v>-2.7762488502662701</v>
      </c>
      <c r="Z8904">
        <v>0.134874576471674</v>
      </c>
      <c r="AA8904">
        <v>0.72610664078822296</v>
      </c>
      <c r="AB8904">
        <v>5.5927122950747403</v>
      </c>
      <c r="AC8904">
        <v>1.6523742465972501E-2</v>
      </c>
      <c r="AD8904">
        <v>0.57684129297949804</v>
      </c>
      <c r="AE8904">
        <v>-3.60097864753565</v>
      </c>
      <c r="AF8904">
        <v>0.67109431483023196</v>
      </c>
      <c r="AG8904">
        <v>0.82872427962984296</v>
      </c>
      <c r="AH8904">
        <v>1.6367571013818201</v>
      </c>
      <c r="AI8904">
        <v>0.217040799740359</v>
      </c>
      <c r="AJ8904">
        <v>0.78121606160956403</v>
      </c>
      <c r="AK8904">
        <v>-1.9297924584744599</v>
      </c>
    </row>
    <row r="8905" spans="1:37" x14ac:dyDescent="0.2">
      <c r="A8905" t="s">
        <v>28519</v>
      </c>
      <c r="B8905">
        <v>116425805</v>
      </c>
      <c r="C8905">
        <v>116425956</v>
      </c>
      <c r="D8905">
        <v>152</v>
      </c>
      <c r="E8905" t="s">
        <v>29538</v>
      </c>
      <c r="F8905">
        <v>6</v>
      </c>
      <c r="G8905" t="s">
        <v>29539</v>
      </c>
      <c r="H8905" t="s">
        <v>31003</v>
      </c>
      <c r="I8905">
        <v>9</v>
      </c>
      <c r="J8905">
        <v>116437223</v>
      </c>
      <c r="K8905">
        <v>116440735</v>
      </c>
      <c r="L8905">
        <v>3513</v>
      </c>
      <c r="M8905">
        <v>2</v>
      </c>
      <c r="N8905">
        <v>23245</v>
      </c>
      <c r="O8905" t="s">
        <v>29540</v>
      </c>
      <c r="P8905">
        <v>14779</v>
      </c>
      <c r="Q8905" t="s">
        <v>29541</v>
      </c>
      <c r="R8905" t="s">
        <v>29542</v>
      </c>
      <c r="S8905" t="s">
        <v>37044</v>
      </c>
      <c r="T8905">
        <v>0.506551998792793</v>
      </c>
      <c r="U8905">
        <v>0.78288571403930396</v>
      </c>
      <c r="V8905">
        <v>4.0854577028611896</v>
      </c>
      <c r="W8905">
        <v>2.39885875359181E-2</v>
      </c>
      <c r="X8905">
        <v>0.704072456322962</v>
      </c>
      <c r="Y8905">
        <v>25.657702317442698</v>
      </c>
      <c r="Z8905">
        <v>0.64127342146525201</v>
      </c>
      <c r="AA8905">
        <v>0.84521697243271998</v>
      </c>
      <c r="AB8905">
        <v>3.6327722651119001</v>
      </c>
      <c r="AC8905">
        <v>0.114586611961368</v>
      </c>
      <c r="AD8905">
        <v>0.68253123924728298</v>
      </c>
      <c r="AE8905">
        <v>24.6577023446971</v>
      </c>
      <c r="AF8905">
        <v>0.45724430223818102</v>
      </c>
      <c r="AG8905">
        <v>0.80674443595273604</v>
      </c>
      <c r="AH8905">
        <v>2.0389560541066198</v>
      </c>
      <c r="AI8905">
        <v>2.4416667228014501E-3</v>
      </c>
      <c r="AJ8905">
        <v>0.78121606160956403</v>
      </c>
      <c r="AK8905">
        <v>25.657702317442698</v>
      </c>
    </row>
    <row r="8906" spans="1:37" x14ac:dyDescent="0.2">
      <c r="A8906" t="s">
        <v>28519</v>
      </c>
      <c r="B8906">
        <v>116797350</v>
      </c>
      <c r="C8906">
        <v>116797595</v>
      </c>
      <c r="D8906">
        <v>246</v>
      </c>
      <c r="E8906" t="s">
        <v>29543</v>
      </c>
      <c r="F8906">
        <v>0</v>
      </c>
      <c r="G8906" t="s">
        <v>29544</v>
      </c>
      <c r="H8906" t="s">
        <v>37045</v>
      </c>
      <c r="I8906">
        <v>9</v>
      </c>
      <c r="J8906">
        <v>116838144</v>
      </c>
      <c r="K8906">
        <v>116877264</v>
      </c>
      <c r="L8906">
        <v>39121</v>
      </c>
      <c r="M8906">
        <v>1</v>
      </c>
      <c r="N8906">
        <v>105376239</v>
      </c>
      <c r="O8906" t="s">
        <v>29545</v>
      </c>
      <c r="P8906">
        <v>-40549</v>
      </c>
      <c r="Q8906" t="s">
        <v>40</v>
      </c>
      <c r="R8906" t="s">
        <v>29546</v>
      </c>
      <c r="S8906" t="s">
        <v>37046</v>
      </c>
      <c r="T8906">
        <v>0.37368510605508498</v>
      </c>
      <c r="U8906">
        <v>0.63021465694884504</v>
      </c>
      <c r="V8906">
        <v>0.48858101274787002</v>
      </c>
      <c r="W8906">
        <v>0.376463419511747</v>
      </c>
      <c r="X8906">
        <v>0.704072456322962</v>
      </c>
      <c r="Y8906">
        <v>0.28156544048820198</v>
      </c>
      <c r="Z8906">
        <v>0.98568434564109397</v>
      </c>
      <c r="AA8906">
        <v>1</v>
      </c>
      <c r="AB8906">
        <v>-0.20765992242154699</v>
      </c>
      <c r="AC8906">
        <v>0.81092080249869003</v>
      </c>
      <c r="AD8906">
        <v>0.93181588003811799</v>
      </c>
      <c r="AE8906">
        <v>8.5556725512033402E-2</v>
      </c>
      <c r="AF8906">
        <v>9.3089939600922905E-2</v>
      </c>
      <c r="AG8906">
        <v>0.68151250837662902</v>
      </c>
      <c r="AH8906">
        <v>1.0711793169099899</v>
      </c>
      <c r="AI8906">
        <v>0.14497286136413301</v>
      </c>
      <c r="AJ8906">
        <v>0.78121606160956403</v>
      </c>
      <c r="AK8906">
        <v>0.343792693061796</v>
      </c>
    </row>
    <row r="8907" spans="1:37" x14ac:dyDescent="0.2">
      <c r="A8907" t="s">
        <v>28519</v>
      </c>
      <c r="B8907">
        <v>117386559</v>
      </c>
      <c r="C8907">
        <v>117386794</v>
      </c>
      <c r="D8907">
        <v>236</v>
      </c>
      <c r="E8907" t="s">
        <v>29547</v>
      </c>
      <c r="F8907">
        <v>1</v>
      </c>
      <c r="G8907" t="s">
        <v>29548</v>
      </c>
      <c r="H8907" t="s">
        <v>37047</v>
      </c>
      <c r="I8907">
        <v>9</v>
      </c>
      <c r="J8907">
        <v>116425590</v>
      </c>
      <c r="K8907">
        <v>117415039</v>
      </c>
      <c r="L8907">
        <v>989450</v>
      </c>
      <c r="M8907">
        <v>2</v>
      </c>
      <c r="N8907">
        <v>23245</v>
      </c>
      <c r="O8907" t="s">
        <v>29549</v>
      </c>
      <c r="P8907">
        <v>28245</v>
      </c>
      <c r="Q8907" t="s">
        <v>29541</v>
      </c>
      <c r="R8907" t="s">
        <v>29542</v>
      </c>
      <c r="S8907" t="s">
        <v>37044</v>
      </c>
      <c r="T8907">
        <v>0.506551998792793</v>
      </c>
      <c r="U8907">
        <v>0.78288571403930396</v>
      </c>
      <c r="V8907">
        <v>1.87541982127633</v>
      </c>
      <c r="W8907">
        <v>0.76799666329999805</v>
      </c>
      <c r="X8907">
        <v>0.95159051474143896</v>
      </c>
      <c r="Y8907">
        <v>2.5415148598370401</v>
      </c>
      <c r="Z8907">
        <v>0.14185394138545701</v>
      </c>
      <c r="AA8907">
        <v>0.72610664078822296</v>
      </c>
      <c r="AB8907">
        <v>4.2806558638735703</v>
      </c>
      <c r="AC8907">
        <v>0.159177745360401</v>
      </c>
      <c r="AD8907">
        <v>0.68253123924728298</v>
      </c>
      <c r="AE8907">
        <v>1.5415148816494699</v>
      </c>
      <c r="AF8907">
        <v>0.62342812055430197</v>
      </c>
      <c r="AG8907">
        <v>0.80674443595273604</v>
      </c>
      <c r="AH8907">
        <v>-2.2654006482867399</v>
      </c>
      <c r="AI8907">
        <v>0.60469107925277399</v>
      </c>
      <c r="AJ8907">
        <v>0.78946725034689702</v>
      </c>
      <c r="AK8907">
        <v>3.4102702216523699</v>
      </c>
    </row>
    <row r="8908" spans="1:37" x14ac:dyDescent="0.2">
      <c r="A8908" t="s">
        <v>28519</v>
      </c>
      <c r="B8908">
        <v>118728183</v>
      </c>
      <c r="C8908">
        <v>118728335</v>
      </c>
      <c r="D8908">
        <v>153</v>
      </c>
      <c r="E8908" t="s">
        <v>29550</v>
      </c>
      <c r="F8908">
        <v>2</v>
      </c>
      <c r="G8908" t="s">
        <v>29551</v>
      </c>
      <c r="H8908" t="s">
        <v>37048</v>
      </c>
      <c r="I8908">
        <v>9</v>
      </c>
      <c r="J8908">
        <v>118687758</v>
      </c>
      <c r="K8908">
        <v>118732772</v>
      </c>
      <c r="L8908">
        <v>45015</v>
      </c>
      <c r="M8908">
        <v>2</v>
      </c>
      <c r="N8908">
        <v>102724929</v>
      </c>
      <c r="O8908" t="s">
        <v>29552</v>
      </c>
      <c r="P8908">
        <v>4437</v>
      </c>
      <c r="Q8908" t="s">
        <v>29553</v>
      </c>
      <c r="R8908" t="s">
        <v>29554</v>
      </c>
      <c r="S8908" t="s">
        <v>37049</v>
      </c>
      <c r="T8908">
        <v>0.35387198439864398</v>
      </c>
      <c r="U8908">
        <v>0.603102917160658</v>
      </c>
      <c r="V8908">
        <v>-23.314358554603601</v>
      </c>
      <c r="W8908">
        <v>0.38920677604595899</v>
      </c>
      <c r="X8908">
        <v>0.704072456322962</v>
      </c>
      <c r="Y8908">
        <v>-23.183114034497699</v>
      </c>
      <c r="Z8908">
        <v>0.65379035313853895</v>
      </c>
      <c r="AA8908">
        <v>0.84521697243271998</v>
      </c>
      <c r="AB8908">
        <v>-1.75192433169714</v>
      </c>
      <c r="AC8908">
        <v>0.71753805159658501</v>
      </c>
      <c r="AD8908">
        <v>0.87989882095915395</v>
      </c>
      <c r="AE8908">
        <v>-1.58320511811716</v>
      </c>
      <c r="AF8908">
        <v>0.32549523997010099</v>
      </c>
      <c r="AG8908">
        <v>0.70473078222419605</v>
      </c>
      <c r="AH8908">
        <v>-23.018314698481898</v>
      </c>
      <c r="AI8908">
        <v>0.35038410267202102</v>
      </c>
      <c r="AJ8908">
        <v>0.78121606160956403</v>
      </c>
      <c r="AK8908">
        <v>-22.947925379081099</v>
      </c>
    </row>
    <row r="8909" spans="1:37" x14ac:dyDescent="0.2">
      <c r="A8909" t="s">
        <v>28519</v>
      </c>
      <c r="B8909">
        <v>119177206</v>
      </c>
      <c r="C8909">
        <v>119177388</v>
      </c>
      <c r="D8909">
        <v>183</v>
      </c>
      <c r="E8909" t="s">
        <v>29555</v>
      </c>
      <c r="F8909">
        <v>4</v>
      </c>
      <c r="G8909" t="s">
        <v>29556</v>
      </c>
      <c r="H8909" t="s">
        <v>37050</v>
      </c>
      <c r="I8909">
        <v>9</v>
      </c>
      <c r="J8909">
        <v>119153458</v>
      </c>
      <c r="K8909">
        <v>119208886</v>
      </c>
      <c r="L8909">
        <v>55429</v>
      </c>
      <c r="M8909">
        <v>2</v>
      </c>
      <c r="N8909">
        <v>1620</v>
      </c>
      <c r="O8909" t="s">
        <v>29557</v>
      </c>
      <c r="P8909">
        <v>31498</v>
      </c>
      <c r="Q8909" t="s">
        <v>29558</v>
      </c>
      <c r="R8909" t="s">
        <v>29559</v>
      </c>
      <c r="S8909" t="s">
        <v>37051</v>
      </c>
      <c r="T8909" t="s">
        <v>40</v>
      </c>
      <c r="U8909" t="s">
        <v>40</v>
      </c>
      <c r="V8909">
        <v>0</v>
      </c>
      <c r="W8909">
        <v>0.29261482077562401</v>
      </c>
      <c r="X8909">
        <v>0.704072456322962</v>
      </c>
      <c r="Y8909">
        <v>23.6086964184355</v>
      </c>
      <c r="Z8909">
        <v>0.48464167878831399</v>
      </c>
      <c r="AA8909">
        <v>0.84435025072159198</v>
      </c>
      <c r="AB8909">
        <v>22.571221831737201</v>
      </c>
      <c r="AC8909">
        <v>0.45677901822897599</v>
      </c>
      <c r="AD8909">
        <v>0.82872126865393902</v>
      </c>
      <c r="AE8909">
        <v>22.608696531219898</v>
      </c>
      <c r="AF8909">
        <v>0.501741946288212</v>
      </c>
      <c r="AG8909">
        <v>0.80674443595273604</v>
      </c>
      <c r="AH8909">
        <v>-22.534695961648101</v>
      </c>
      <c r="AI8909">
        <v>0.14667288820271701</v>
      </c>
      <c r="AJ8909">
        <v>0.78121606160956403</v>
      </c>
      <c r="AK8909">
        <v>23.6086964184355</v>
      </c>
    </row>
    <row r="8910" spans="1:37" x14ac:dyDescent="0.2">
      <c r="A8910" t="s">
        <v>28519</v>
      </c>
      <c r="B8910">
        <v>119177388</v>
      </c>
      <c r="C8910">
        <v>119177570</v>
      </c>
      <c r="D8910">
        <v>183</v>
      </c>
      <c r="E8910" t="s">
        <v>29560</v>
      </c>
      <c r="F8910">
        <v>4</v>
      </c>
      <c r="G8910" t="s">
        <v>29561</v>
      </c>
      <c r="H8910" t="s">
        <v>37050</v>
      </c>
      <c r="I8910">
        <v>9</v>
      </c>
      <c r="J8910">
        <v>119153458</v>
      </c>
      <c r="K8910">
        <v>119208886</v>
      </c>
      <c r="L8910">
        <v>55429</v>
      </c>
      <c r="M8910">
        <v>2</v>
      </c>
      <c r="N8910">
        <v>1620</v>
      </c>
      <c r="O8910" t="s">
        <v>29557</v>
      </c>
      <c r="P8910">
        <v>31316</v>
      </c>
      <c r="Q8910" t="s">
        <v>29558</v>
      </c>
      <c r="R8910" t="s">
        <v>29559</v>
      </c>
      <c r="S8910" t="s">
        <v>37051</v>
      </c>
      <c r="T8910" t="s">
        <v>40</v>
      </c>
      <c r="U8910" t="s">
        <v>40</v>
      </c>
      <c r="V8910">
        <v>0</v>
      </c>
      <c r="W8910">
        <v>0.29261482077562401</v>
      </c>
      <c r="X8910">
        <v>0.704072456322962</v>
      </c>
      <c r="Y8910">
        <v>23.6086964184355</v>
      </c>
      <c r="Z8910">
        <v>0.48464167878831399</v>
      </c>
      <c r="AA8910">
        <v>0.84435025072159198</v>
      </c>
      <c r="AB8910">
        <v>22.571221831737201</v>
      </c>
      <c r="AC8910">
        <v>0.45677901822897599</v>
      </c>
      <c r="AD8910">
        <v>0.82872126865393902</v>
      </c>
      <c r="AE8910">
        <v>22.608696531219898</v>
      </c>
      <c r="AF8910">
        <v>0.501741946288212</v>
      </c>
      <c r="AG8910">
        <v>0.80674443595273604</v>
      </c>
      <c r="AH8910">
        <v>-22.534695961648101</v>
      </c>
      <c r="AI8910">
        <v>0.14667288820271701</v>
      </c>
      <c r="AJ8910">
        <v>0.78121606160956403</v>
      </c>
      <c r="AK8910">
        <v>23.6086964184355</v>
      </c>
    </row>
    <row r="8911" spans="1:37" x14ac:dyDescent="0.2">
      <c r="A8911" t="s">
        <v>28519</v>
      </c>
      <c r="B8911">
        <v>120386235</v>
      </c>
      <c r="C8911">
        <v>120386533</v>
      </c>
      <c r="D8911">
        <v>299</v>
      </c>
      <c r="E8911" t="s">
        <v>29562</v>
      </c>
      <c r="F8911">
        <v>8</v>
      </c>
      <c r="G8911" t="s">
        <v>29563</v>
      </c>
      <c r="H8911" t="s">
        <v>31000</v>
      </c>
      <c r="I8911">
        <v>9</v>
      </c>
      <c r="J8911">
        <v>120389195</v>
      </c>
      <c r="K8911">
        <v>120390277</v>
      </c>
      <c r="L8911">
        <v>1083</v>
      </c>
      <c r="M8911">
        <v>2</v>
      </c>
      <c r="N8911">
        <v>55755</v>
      </c>
      <c r="O8911" t="s">
        <v>29564</v>
      </c>
      <c r="P8911">
        <v>3744</v>
      </c>
      <c r="Q8911" t="s">
        <v>29565</v>
      </c>
      <c r="R8911" t="s">
        <v>29566</v>
      </c>
      <c r="S8911" t="s">
        <v>37052</v>
      </c>
      <c r="T8911">
        <v>1</v>
      </c>
      <c r="U8911">
        <v>1</v>
      </c>
      <c r="V8911">
        <v>-1.5293695838255399</v>
      </c>
      <c r="W8911">
        <v>0.89107655920673101</v>
      </c>
      <c r="X8911">
        <v>0.95159051474143896</v>
      </c>
      <c r="Y8911">
        <v>1.87539332490963</v>
      </c>
      <c r="Z8911">
        <v>0.65379035313853895</v>
      </c>
      <c r="AA8911">
        <v>0.84521697243271998</v>
      </c>
      <c r="AB8911">
        <v>-2.4928435550641801</v>
      </c>
      <c r="AC8911">
        <v>0.75388744886274095</v>
      </c>
      <c r="AD8911">
        <v>0.87989882095915395</v>
      </c>
      <c r="AE8911">
        <v>0.87539337530222705</v>
      </c>
      <c r="AF8911">
        <v>0.64997455747578503</v>
      </c>
      <c r="AG8911">
        <v>0.80674443595273604</v>
      </c>
      <c r="AH8911">
        <v>-0.59975896210953406</v>
      </c>
      <c r="AI8911">
        <v>0.56157887380500204</v>
      </c>
      <c r="AJ8911">
        <v>0.78121606160956403</v>
      </c>
      <c r="AK8911">
        <v>2.7441486388951302</v>
      </c>
    </row>
    <row r="8912" spans="1:37" x14ac:dyDescent="0.2">
      <c r="A8912" t="s">
        <v>28519</v>
      </c>
      <c r="B8912">
        <v>120746491</v>
      </c>
      <c r="C8912">
        <v>120746702</v>
      </c>
      <c r="D8912">
        <v>212</v>
      </c>
      <c r="E8912" t="s">
        <v>29567</v>
      </c>
      <c r="F8912">
        <v>12</v>
      </c>
      <c r="G8912" t="s">
        <v>29568</v>
      </c>
      <c r="H8912" t="s">
        <v>31000</v>
      </c>
      <c r="I8912">
        <v>9</v>
      </c>
      <c r="J8912">
        <v>120751978</v>
      </c>
      <c r="K8912">
        <v>120776655</v>
      </c>
      <c r="L8912">
        <v>24678</v>
      </c>
      <c r="M8912">
        <v>2</v>
      </c>
      <c r="N8912">
        <v>26190</v>
      </c>
      <c r="O8912" t="s">
        <v>29569</v>
      </c>
      <c r="P8912">
        <v>29953</v>
      </c>
      <c r="Q8912" t="s">
        <v>29570</v>
      </c>
      <c r="R8912" t="s">
        <v>29571</v>
      </c>
      <c r="S8912" t="s">
        <v>37053</v>
      </c>
      <c r="T8912">
        <v>1</v>
      </c>
      <c r="U8912">
        <v>1</v>
      </c>
      <c r="V8912">
        <v>-0.10156717919200101</v>
      </c>
      <c r="W8912">
        <v>0.20525741147413201</v>
      </c>
      <c r="X8912">
        <v>0.704072456322962</v>
      </c>
      <c r="Y8912">
        <v>-25.121628128055502</v>
      </c>
      <c r="Z8912">
        <v>0.65379035313853895</v>
      </c>
      <c r="AA8912">
        <v>0.84521697243271998</v>
      </c>
      <c r="AB8912">
        <v>-1.06504123374131</v>
      </c>
      <c r="AC8912">
        <v>7.0489011448141195E-2</v>
      </c>
      <c r="AD8912">
        <v>0.57684129297949804</v>
      </c>
      <c r="AE8912">
        <v>-25.121628128055502</v>
      </c>
      <c r="AF8912">
        <v>0.64997455747578503</v>
      </c>
      <c r="AG8912">
        <v>0.80674443595273604</v>
      </c>
      <c r="AH8912">
        <v>0.82804343129181701</v>
      </c>
      <c r="AI8912">
        <v>0.35038410267202102</v>
      </c>
      <c r="AJ8912">
        <v>0.78121606160956403</v>
      </c>
      <c r="AK8912">
        <v>-24.252872693980301</v>
      </c>
    </row>
    <row r="8913" spans="1:37" x14ac:dyDescent="0.2">
      <c r="A8913" t="s">
        <v>28519</v>
      </c>
      <c r="B8913">
        <v>120746702</v>
      </c>
      <c r="C8913">
        <v>120746913</v>
      </c>
      <c r="D8913">
        <v>212</v>
      </c>
      <c r="E8913" t="s">
        <v>29572</v>
      </c>
      <c r="F8913">
        <v>6</v>
      </c>
      <c r="G8913" t="s">
        <v>29573</v>
      </c>
      <c r="H8913" t="s">
        <v>31000</v>
      </c>
      <c r="I8913">
        <v>9</v>
      </c>
      <c r="J8913">
        <v>120751978</v>
      </c>
      <c r="K8913">
        <v>120776655</v>
      </c>
      <c r="L8913">
        <v>24678</v>
      </c>
      <c r="M8913">
        <v>2</v>
      </c>
      <c r="N8913">
        <v>26190</v>
      </c>
      <c r="O8913" t="s">
        <v>29569</v>
      </c>
      <c r="P8913">
        <v>29742</v>
      </c>
      <c r="Q8913" t="s">
        <v>29570</v>
      </c>
      <c r="R8913" t="s">
        <v>29571</v>
      </c>
      <c r="S8913" t="s">
        <v>37053</v>
      </c>
      <c r="T8913">
        <v>1</v>
      </c>
      <c r="U8913">
        <v>1</v>
      </c>
      <c r="V8913">
        <v>-0.10156717919200101</v>
      </c>
      <c r="W8913">
        <v>0.20525741147413201</v>
      </c>
      <c r="X8913">
        <v>0.704072456322962</v>
      </c>
      <c r="Y8913">
        <v>-25.121628128055502</v>
      </c>
      <c r="Z8913">
        <v>0.65379035313853895</v>
      </c>
      <c r="AA8913">
        <v>0.84521697243271998</v>
      </c>
      <c r="AB8913">
        <v>-1.06504123374131</v>
      </c>
      <c r="AC8913">
        <v>7.0489011448141195E-2</v>
      </c>
      <c r="AD8913">
        <v>0.57684129297949804</v>
      </c>
      <c r="AE8913">
        <v>-25.121628128055502</v>
      </c>
      <c r="AF8913">
        <v>0.64997455747578503</v>
      </c>
      <c r="AG8913">
        <v>0.80674443595273604</v>
      </c>
      <c r="AH8913">
        <v>0.82804343129181701</v>
      </c>
      <c r="AI8913">
        <v>0.35038410267202102</v>
      </c>
      <c r="AJ8913">
        <v>0.78121606160956403</v>
      </c>
      <c r="AK8913">
        <v>-24.252872693980301</v>
      </c>
    </row>
    <row r="8914" spans="1:37" x14ac:dyDescent="0.2">
      <c r="A8914" t="s">
        <v>28519</v>
      </c>
      <c r="B8914">
        <v>120948118</v>
      </c>
      <c r="C8914">
        <v>120948310</v>
      </c>
      <c r="D8914">
        <v>193</v>
      </c>
      <c r="E8914" t="s">
        <v>29574</v>
      </c>
      <c r="F8914">
        <v>0</v>
      </c>
      <c r="G8914" t="s">
        <v>29575</v>
      </c>
      <c r="H8914" t="s">
        <v>37054</v>
      </c>
      <c r="I8914">
        <v>9</v>
      </c>
      <c r="J8914">
        <v>120902393</v>
      </c>
      <c r="K8914">
        <v>120929173</v>
      </c>
      <c r="L8914">
        <v>26781</v>
      </c>
      <c r="M8914">
        <v>2</v>
      </c>
      <c r="N8914">
        <v>7185</v>
      </c>
      <c r="O8914" t="s">
        <v>29576</v>
      </c>
      <c r="P8914">
        <v>-18945</v>
      </c>
      <c r="Q8914" t="s">
        <v>29577</v>
      </c>
      <c r="R8914" t="s">
        <v>29578</v>
      </c>
      <c r="S8914" t="s">
        <v>37055</v>
      </c>
      <c r="T8914">
        <v>0.17308923567461099</v>
      </c>
      <c r="U8914">
        <v>0.603102917160658</v>
      </c>
      <c r="V8914">
        <v>-22.266695172560699</v>
      </c>
      <c r="W8914">
        <v>0.89107655920673101</v>
      </c>
      <c r="X8914">
        <v>0.95159051474143896</v>
      </c>
      <c r="Y8914">
        <v>1.8496401057643399</v>
      </c>
      <c r="Z8914">
        <v>0.23404878042441499</v>
      </c>
      <c r="AA8914">
        <v>0.72610664078822296</v>
      </c>
      <c r="AB8914">
        <v>-2.4359761877476802</v>
      </c>
      <c r="AC8914">
        <v>0.59090205226999604</v>
      </c>
      <c r="AD8914">
        <v>0.87989882095915395</v>
      </c>
      <c r="AE8914">
        <v>1.7721915805650501</v>
      </c>
      <c r="AF8914">
        <v>0.22065000948199101</v>
      </c>
      <c r="AG8914">
        <v>0.68151250837662902</v>
      </c>
      <c r="AH8914">
        <v>-21.762755149932701</v>
      </c>
      <c r="AI8914">
        <v>0.84178376985732795</v>
      </c>
      <c r="AJ8914">
        <v>0.95896800690842199</v>
      </c>
      <c r="AK8914">
        <v>0.84416180114190298</v>
      </c>
    </row>
    <row r="8915" spans="1:37" x14ac:dyDescent="0.2">
      <c r="A8915" t="s">
        <v>28519</v>
      </c>
      <c r="B8915">
        <v>121284411</v>
      </c>
      <c r="C8915">
        <v>121284553</v>
      </c>
      <c r="D8915">
        <v>143</v>
      </c>
      <c r="E8915" t="s">
        <v>29579</v>
      </c>
      <c r="F8915">
        <v>3</v>
      </c>
      <c r="G8915" t="s">
        <v>29580</v>
      </c>
      <c r="H8915" t="s">
        <v>30987</v>
      </c>
      <c r="I8915">
        <v>9</v>
      </c>
      <c r="J8915">
        <v>121280768</v>
      </c>
      <c r="K8915">
        <v>121285530</v>
      </c>
      <c r="L8915">
        <v>4763</v>
      </c>
      <c r="M8915">
        <v>2</v>
      </c>
      <c r="N8915">
        <v>57000</v>
      </c>
      <c r="O8915" t="s">
        <v>29581</v>
      </c>
      <c r="P8915">
        <v>977</v>
      </c>
      <c r="Q8915" t="s">
        <v>29582</v>
      </c>
      <c r="R8915" t="s">
        <v>29583</v>
      </c>
      <c r="S8915" t="s">
        <v>37056</v>
      </c>
      <c r="T8915">
        <v>0.35387198439864398</v>
      </c>
      <c r="U8915">
        <v>0.603102917160658</v>
      </c>
      <c r="V8915">
        <v>-24.096074775411701</v>
      </c>
      <c r="W8915">
        <v>0.29261482077562401</v>
      </c>
      <c r="X8915">
        <v>0.704072456322962</v>
      </c>
      <c r="Y8915">
        <v>24.240464677084901</v>
      </c>
      <c r="Z8915">
        <v>0.65379035313853895</v>
      </c>
      <c r="AA8915">
        <v>0.84521697243271998</v>
      </c>
      <c r="AB8915">
        <v>-1.0742092303105</v>
      </c>
      <c r="AC8915">
        <v>0.27780950890804001</v>
      </c>
      <c r="AD8915">
        <v>0.68253123924728298</v>
      </c>
      <c r="AE8915">
        <v>24.152742986629502</v>
      </c>
      <c r="AF8915">
        <v>0.32549523997010099</v>
      </c>
      <c r="AG8915">
        <v>0.70473078222419605</v>
      </c>
      <c r="AH8915">
        <v>-24.0787424092569</v>
      </c>
      <c r="AI8915">
        <v>0.56157887380500204</v>
      </c>
      <c r="AJ8915">
        <v>0.78121606160956403</v>
      </c>
      <c r="AK8915">
        <v>1.3255143228697099</v>
      </c>
    </row>
    <row r="8916" spans="1:37" x14ac:dyDescent="0.2">
      <c r="A8916" t="s">
        <v>28519</v>
      </c>
      <c r="B8916">
        <v>121459908</v>
      </c>
      <c r="C8916">
        <v>121460197</v>
      </c>
      <c r="D8916">
        <v>290</v>
      </c>
      <c r="E8916" t="s">
        <v>29584</v>
      </c>
      <c r="F8916">
        <v>3</v>
      </c>
      <c r="G8916" t="s">
        <v>29585</v>
      </c>
      <c r="H8916" t="s">
        <v>37057</v>
      </c>
      <c r="I8916">
        <v>9</v>
      </c>
      <c r="J8916">
        <v>121446911</v>
      </c>
      <c r="K8916">
        <v>121467922</v>
      </c>
      <c r="L8916">
        <v>21012</v>
      </c>
      <c r="M8916">
        <v>2</v>
      </c>
      <c r="N8916">
        <v>2681</v>
      </c>
      <c r="O8916" t="s">
        <v>29586</v>
      </c>
      <c r="P8916">
        <v>7725</v>
      </c>
      <c r="Q8916" t="s">
        <v>29587</v>
      </c>
      <c r="R8916" t="s">
        <v>29588</v>
      </c>
      <c r="S8916" t="s">
        <v>37058</v>
      </c>
      <c r="T8916">
        <v>0.34873404210730502</v>
      </c>
      <c r="U8916">
        <v>0.603102917160658</v>
      </c>
      <c r="V8916">
        <v>-1.77289269192482</v>
      </c>
      <c r="W8916">
        <v>0.58982449495234501</v>
      </c>
      <c r="X8916">
        <v>0.89526216254578295</v>
      </c>
      <c r="Y8916">
        <v>-0.91413239616540398</v>
      </c>
      <c r="Z8916">
        <v>0.456743688025605</v>
      </c>
      <c r="AA8916">
        <v>0.84435025072159198</v>
      </c>
      <c r="AB8916">
        <v>-1.29777635277961</v>
      </c>
      <c r="AC8916">
        <v>0.91971905611771898</v>
      </c>
      <c r="AD8916">
        <v>0.94068432309766403</v>
      </c>
      <c r="AE8916">
        <v>-1.35498773194485</v>
      </c>
      <c r="AF8916">
        <v>0.39902384492512899</v>
      </c>
      <c r="AG8916">
        <v>0.80674443595273604</v>
      </c>
      <c r="AH8916">
        <v>-1.4056692431583699</v>
      </c>
      <c r="AI8916">
        <v>0.35800953129639501</v>
      </c>
      <c r="AJ8916">
        <v>0.78121606160956403</v>
      </c>
      <c r="AK8916">
        <v>-0.31742891666025203</v>
      </c>
    </row>
    <row r="8917" spans="1:37" x14ac:dyDescent="0.2">
      <c r="A8917" t="s">
        <v>28519</v>
      </c>
      <c r="B8917">
        <v>122082723</v>
      </c>
      <c r="C8917">
        <v>122082996</v>
      </c>
      <c r="D8917">
        <v>274</v>
      </c>
      <c r="E8917" t="s">
        <v>29589</v>
      </c>
      <c r="F8917">
        <v>4</v>
      </c>
      <c r="G8917" t="s">
        <v>29590</v>
      </c>
      <c r="H8917" t="s">
        <v>37059</v>
      </c>
      <c r="I8917">
        <v>9</v>
      </c>
      <c r="J8917">
        <v>121988910</v>
      </c>
      <c r="K8917">
        <v>122092766</v>
      </c>
      <c r="L8917">
        <v>103857</v>
      </c>
      <c r="M8917">
        <v>2</v>
      </c>
      <c r="N8917">
        <v>158135</v>
      </c>
      <c r="O8917" t="s">
        <v>29591</v>
      </c>
      <c r="P8917">
        <v>9770</v>
      </c>
      <c r="Q8917" t="s">
        <v>29592</v>
      </c>
      <c r="R8917" t="s">
        <v>29593</v>
      </c>
      <c r="S8917" t="s">
        <v>37060</v>
      </c>
      <c r="T8917">
        <v>0.17308923567461099</v>
      </c>
      <c r="U8917">
        <v>0.603102917160658</v>
      </c>
      <c r="V8917">
        <v>-23.204246702934601</v>
      </c>
      <c r="W8917">
        <v>0.38920677604595899</v>
      </c>
      <c r="X8917">
        <v>0.704072456322962</v>
      </c>
      <c r="Y8917">
        <v>-22.686886896684999</v>
      </c>
      <c r="Z8917">
        <v>5.50355599158565E-2</v>
      </c>
      <c r="AA8917">
        <v>0.72610664078822296</v>
      </c>
      <c r="AB8917">
        <v>-23.204246702934601</v>
      </c>
      <c r="AC8917">
        <v>0.71753805159658501</v>
      </c>
      <c r="AD8917">
        <v>0.87989882095915395</v>
      </c>
      <c r="AE8917">
        <v>-2.42866637934709</v>
      </c>
      <c r="AF8917">
        <v>0.32549523997010099</v>
      </c>
      <c r="AG8917">
        <v>0.70473078222419605</v>
      </c>
      <c r="AH8917">
        <v>-22.274636165888399</v>
      </c>
      <c r="AI8917">
        <v>0.35038410267202102</v>
      </c>
      <c r="AJ8917">
        <v>0.78121606160956403</v>
      </c>
      <c r="AK8917">
        <v>-22.204246852214101</v>
      </c>
    </row>
    <row r="8918" spans="1:37" x14ac:dyDescent="0.2">
      <c r="A8918" t="s">
        <v>28519</v>
      </c>
      <c r="B8918">
        <v>122107226</v>
      </c>
      <c r="C8918">
        <v>122107434</v>
      </c>
      <c r="D8918">
        <v>209</v>
      </c>
      <c r="E8918" t="s">
        <v>29594</v>
      </c>
      <c r="F8918">
        <v>4</v>
      </c>
      <c r="G8918" t="s">
        <v>29595</v>
      </c>
      <c r="H8918" t="s">
        <v>31000</v>
      </c>
      <c r="I8918">
        <v>9</v>
      </c>
      <c r="J8918">
        <v>122120082</v>
      </c>
      <c r="K8918">
        <v>122120167</v>
      </c>
      <c r="L8918">
        <v>86</v>
      </c>
      <c r="M8918">
        <v>2</v>
      </c>
      <c r="N8918">
        <v>100616312</v>
      </c>
      <c r="O8918" t="s">
        <v>29596</v>
      </c>
      <c r="P8918">
        <v>12733</v>
      </c>
      <c r="Q8918" t="s">
        <v>29597</v>
      </c>
      <c r="R8918" t="s">
        <v>29598</v>
      </c>
      <c r="S8918" t="s">
        <v>37061</v>
      </c>
      <c r="T8918">
        <v>0.32911398597860803</v>
      </c>
      <c r="U8918">
        <v>0.603102917160658</v>
      </c>
      <c r="V8918">
        <v>23.713471021952898</v>
      </c>
      <c r="W8918">
        <v>0.29261482077562401</v>
      </c>
      <c r="X8918">
        <v>0.704072456322962</v>
      </c>
      <c r="Y8918">
        <v>23.787471598152401</v>
      </c>
      <c r="Z8918">
        <v>0.306975110376564</v>
      </c>
      <c r="AA8918">
        <v>0.72610664078822296</v>
      </c>
      <c r="AB8918">
        <v>23.2968908399722</v>
      </c>
      <c r="AC8918">
        <v>0.27780950890804001</v>
      </c>
      <c r="AD8918">
        <v>0.68253123924728298</v>
      </c>
      <c r="AE8918">
        <v>23.334365541801201</v>
      </c>
      <c r="AF8918">
        <v>0.61410715005536498</v>
      </c>
      <c r="AG8918">
        <v>0.80674443595273604</v>
      </c>
      <c r="AH8918">
        <v>2.1173583531755802</v>
      </c>
      <c r="AI8918">
        <v>0.56157887380500204</v>
      </c>
      <c r="AJ8918">
        <v>0.78121606160956403</v>
      </c>
      <c r="AK8918">
        <v>2.2617482345120798</v>
      </c>
    </row>
    <row r="8919" spans="1:37" x14ac:dyDescent="0.2">
      <c r="A8919" t="s">
        <v>28519</v>
      </c>
      <c r="B8919">
        <v>122107434</v>
      </c>
      <c r="C8919">
        <v>122107642</v>
      </c>
      <c r="D8919">
        <v>209</v>
      </c>
      <c r="E8919" t="s">
        <v>29599</v>
      </c>
      <c r="F8919">
        <v>3</v>
      </c>
      <c r="G8919" t="s">
        <v>29600</v>
      </c>
      <c r="H8919" t="s">
        <v>31000</v>
      </c>
      <c r="I8919">
        <v>9</v>
      </c>
      <c r="J8919">
        <v>122120082</v>
      </c>
      <c r="K8919">
        <v>122120167</v>
      </c>
      <c r="L8919">
        <v>86</v>
      </c>
      <c r="M8919">
        <v>2</v>
      </c>
      <c r="N8919">
        <v>100616312</v>
      </c>
      <c r="O8919" t="s">
        <v>29596</v>
      </c>
      <c r="P8919">
        <v>12525</v>
      </c>
      <c r="Q8919" t="s">
        <v>29597</v>
      </c>
      <c r="R8919" t="s">
        <v>29598</v>
      </c>
      <c r="S8919" t="s">
        <v>37061</v>
      </c>
      <c r="T8919">
        <v>0.32911398597860803</v>
      </c>
      <c r="U8919">
        <v>0.603102917160658</v>
      </c>
      <c r="V8919">
        <v>23.713471021952898</v>
      </c>
      <c r="W8919">
        <v>0.29261482077562401</v>
      </c>
      <c r="X8919">
        <v>0.704072456322962</v>
      </c>
      <c r="Y8919">
        <v>23.787471598152401</v>
      </c>
      <c r="Z8919">
        <v>0.306975110376564</v>
      </c>
      <c r="AA8919">
        <v>0.72610664078822296</v>
      </c>
      <c r="AB8919">
        <v>23.2968908399722</v>
      </c>
      <c r="AC8919">
        <v>0.27780950890804001</v>
      </c>
      <c r="AD8919">
        <v>0.68253123924728298</v>
      </c>
      <c r="AE8919">
        <v>23.334365541801201</v>
      </c>
      <c r="AF8919">
        <v>0.61410715005536498</v>
      </c>
      <c r="AG8919">
        <v>0.80674443595273604</v>
      </c>
      <c r="AH8919">
        <v>2.1173583531755802</v>
      </c>
      <c r="AI8919">
        <v>0.56157887380500204</v>
      </c>
      <c r="AJ8919">
        <v>0.78121606160956403</v>
      </c>
      <c r="AK8919">
        <v>2.2617482345120798</v>
      </c>
    </row>
    <row r="8920" spans="1:37" x14ac:dyDescent="0.2">
      <c r="A8920" t="s">
        <v>28519</v>
      </c>
      <c r="B8920">
        <v>124295018</v>
      </c>
      <c r="C8920">
        <v>124295192</v>
      </c>
      <c r="D8920">
        <v>175</v>
      </c>
      <c r="E8920" t="s">
        <v>29601</v>
      </c>
      <c r="F8920">
        <v>2</v>
      </c>
      <c r="G8920" t="s">
        <v>29602</v>
      </c>
      <c r="H8920" t="s">
        <v>31032</v>
      </c>
      <c r="I8920">
        <v>9</v>
      </c>
      <c r="J8920">
        <v>124292941</v>
      </c>
      <c r="K8920">
        <v>124352438</v>
      </c>
      <c r="L8920">
        <v>59498</v>
      </c>
      <c r="M8920">
        <v>1</v>
      </c>
      <c r="N8920">
        <v>10783</v>
      </c>
      <c r="O8920" t="s">
        <v>29603</v>
      </c>
      <c r="P8920">
        <v>2077</v>
      </c>
      <c r="Q8920" t="s">
        <v>29604</v>
      </c>
      <c r="R8920" t="s">
        <v>29605</v>
      </c>
      <c r="S8920" t="s">
        <v>37062</v>
      </c>
      <c r="T8920">
        <v>0.35387198439864398</v>
      </c>
      <c r="U8920">
        <v>0.603102917160658</v>
      </c>
      <c r="V8920">
        <v>-23.458338965874301</v>
      </c>
      <c r="W8920">
        <v>0.38920677604595899</v>
      </c>
      <c r="X8920">
        <v>0.704072456322962</v>
      </c>
      <c r="Y8920">
        <v>-23.3270944445173</v>
      </c>
      <c r="Z8920">
        <v>0.184235113180511</v>
      </c>
      <c r="AA8920">
        <v>0.72610664078822296</v>
      </c>
      <c r="AB8920">
        <v>-23.458338965874301</v>
      </c>
      <c r="AC8920">
        <v>0.21073619169722799</v>
      </c>
      <c r="AD8920">
        <v>0.68253123924728298</v>
      </c>
      <c r="AE8920">
        <v>-23.3270944445173</v>
      </c>
      <c r="AF8920">
        <v>0.501741946288212</v>
      </c>
      <c r="AG8920">
        <v>0.80674443595273604</v>
      </c>
      <c r="AH8920">
        <v>-22.5287284070175</v>
      </c>
      <c r="AI8920">
        <v>0.52399907623471598</v>
      </c>
      <c r="AJ8920">
        <v>0.78121606160956403</v>
      </c>
      <c r="AK8920">
        <v>-22.458339091047399</v>
      </c>
    </row>
    <row r="8921" spans="1:37" x14ac:dyDescent="0.2">
      <c r="A8921" t="s">
        <v>28519</v>
      </c>
      <c r="B8921">
        <v>124452882</v>
      </c>
      <c r="C8921">
        <v>124453052</v>
      </c>
      <c r="D8921">
        <v>171</v>
      </c>
      <c r="E8921" t="s">
        <v>29606</v>
      </c>
      <c r="F8921">
        <v>8</v>
      </c>
      <c r="G8921" t="s">
        <v>29607</v>
      </c>
      <c r="H8921" t="s">
        <v>30987</v>
      </c>
      <c r="I8921">
        <v>9</v>
      </c>
      <c r="J8921">
        <v>124453511</v>
      </c>
      <c r="K8921">
        <v>124469515</v>
      </c>
      <c r="L8921">
        <v>16005</v>
      </c>
      <c r="M8921">
        <v>1</v>
      </c>
      <c r="N8921">
        <v>347088</v>
      </c>
      <c r="O8921" t="s">
        <v>29608</v>
      </c>
      <c r="P8921">
        <v>-459</v>
      </c>
      <c r="Q8921" t="s">
        <v>29609</v>
      </c>
      <c r="R8921" t="s">
        <v>29610</v>
      </c>
      <c r="S8921" t="s">
        <v>37063</v>
      </c>
      <c r="T8921">
        <v>0.583211159830616</v>
      </c>
      <c r="U8921">
        <v>0.81360520874211995</v>
      </c>
      <c r="V8921">
        <v>-0.19629169223027501</v>
      </c>
      <c r="W8921">
        <v>0.428214032775322</v>
      </c>
      <c r="X8921">
        <v>0.73460997439807996</v>
      </c>
      <c r="Y8921">
        <v>4.5949210157406704</v>
      </c>
      <c r="Z8921">
        <v>0.693404429441695</v>
      </c>
      <c r="AA8921">
        <v>0.84521697243271998</v>
      </c>
      <c r="AB8921">
        <v>2.3848228161209201E-2</v>
      </c>
      <c r="AC8921">
        <v>0.56718065613419599</v>
      </c>
      <c r="AD8921">
        <v>0.87989882095915395</v>
      </c>
      <c r="AE8921">
        <v>4.2329150960267503</v>
      </c>
      <c r="AF8921">
        <v>0.52568734144070195</v>
      </c>
      <c r="AG8921">
        <v>0.80674443595273604</v>
      </c>
      <c r="AH8921">
        <v>-0.30712992092111002</v>
      </c>
      <c r="AI8921">
        <v>0.393720794027765</v>
      </c>
      <c r="AJ8921">
        <v>0.78121606160956403</v>
      </c>
      <c r="AK8921">
        <v>1.86639183617753</v>
      </c>
    </row>
    <row r="8922" spans="1:37" x14ac:dyDescent="0.2">
      <c r="A8922" t="s">
        <v>28519</v>
      </c>
      <c r="B8922">
        <v>124453052</v>
      </c>
      <c r="C8922">
        <v>124453222</v>
      </c>
      <c r="D8922">
        <v>171</v>
      </c>
      <c r="E8922" t="s">
        <v>29611</v>
      </c>
      <c r="F8922">
        <v>23</v>
      </c>
      <c r="G8922" t="s">
        <v>29612</v>
      </c>
      <c r="H8922" t="s">
        <v>30987</v>
      </c>
      <c r="I8922">
        <v>9</v>
      </c>
      <c r="J8922">
        <v>124453511</v>
      </c>
      <c r="K8922">
        <v>124469515</v>
      </c>
      <c r="L8922">
        <v>16005</v>
      </c>
      <c r="M8922">
        <v>1</v>
      </c>
      <c r="N8922">
        <v>347088</v>
      </c>
      <c r="O8922" t="s">
        <v>29608</v>
      </c>
      <c r="P8922">
        <v>-289</v>
      </c>
      <c r="Q8922" t="s">
        <v>29609</v>
      </c>
      <c r="R8922" t="s">
        <v>29610</v>
      </c>
      <c r="S8922" t="s">
        <v>37063</v>
      </c>
      <c r="T8922">
        <v>0.583211159830616</v>
      </c>
      <c r="U8922">
        <v>0.81360520874211995</v>
      </c>
      <c r="V8922">
        <v>-0.19629169223027501</v>
      </c>
      <c r="W8922">
        <v>0.428214032775322</v>
      </c>
      <c r="X8922">
        <v>0.73460997439807996</v>
      </c>
      <c r="Y8922">
        <v>4.6773227229190404</v>
      </c>
      <c r="Z8922">
        <v>0.693404429441695</v>
      </c>
      <c r="AA8922">
        <v>0.84521697243271998</v>
      </c>
      <c r="AB8922">
        <v>0.102424276984398</v>
      </c>
      <c r="AC8922">
        <v>0.56718065613419599</v>
      </c>
      <c r="AD8922">
        <v>0.87989882095915395</v>
      </c>
      <c r="AE8922">
        <v>4.2864043776286298</v>
      </c>
      <c r="AF8922">
        <v>0.52568734144070195</v>
      </c>
      <c r="AG8922">
        <v>0.80674443595273604</v>
      </c>
      <c r="AH8922">
        <v>-0.37941738297557298</v>
      </c>
      <c r="AI8922">
        <v>0.393720794027765</v>
      </c>
      <c r="AJ8922">
        <v>0.78121606160956403</v>
      </c>
      <c r="AK8922">
        <v>1.9487935433559</v>
      </c>
    </row>
    <row r="8923" spans="1:37" x14ac:dyDescent="0.2">
      <c r="A8923" t="s">
        <v>28519</v>
      </c>
      <c r="B8923">
        <v>124486915</v>
      </c>
      <c r="C8923">
        <v>124487160</v>
      </c>
      <c r="D8923">
        <v>246</v>
      </c>
      <c r="E8923" t="s">
        <v>29613</v>
      </c>
      <c r="F8923">
        <v>11</v>
      </c>
      <c r="G8923" t="s">
        <v>29614</v>
      </c>
      <c r="H8923" t="s">
        <v>37064</v>
      </c>
      <c r="I8923">
        <v>9</v>
      </c>
      <c r="J8923">
        <v>124482728</v>
      </c>
      <c r="K8923">
        <v>124500986</v>
      </c>
      <c r="L8923">
        <v>18259</v>
      </c>
      <c r="M8923">
        <v>2</v>
      </c>
      <c r="N8923">
        <v>2516</v>
      </c>
      <c r="O8923" t="s">
        <v>29615</v>
      </c>
      <c r="P8923">
        <v>13826</v>
      </c>
      <c r="Q8923" t="s">
        <v>29616</v>
      </c>
      <c r="R8923" t="s">
        <v>29617</v>
      </c>
      <c r="S8923" t="s">
        <v>37065</v>
      </c>
      <c r="T8923" t="s">
        <v>40</v>
      </c>
      <c r="U8923" t="s">
        <v>40</v>
      </c>
      <c r="V8923">
        <v>0</v>
      </c>
      <c r="W8923">
        <v>0.38920677604595899</v>
      </c>
      <c r="X8923">
        <v>0.704072456322962</v>
      </c>
      <c r="Y8923">
        <v>-24.388928470674401</v>
      </c>
      <c r="Z8923">
        <v>0.48464167878831399</v>
      </c>
      <c r="AA8923">
        <v>0.84435025072159198</v>
      </c>
      <c r="AB8923">
        <v>23.627088253553602</v>
      </c>
      <c r="AC8923">
        <v>0.21073619169722799</v>
      </c>
      <c r="AD8923">
        <v>0.68253123924728298</v>
      </c>
      <c r="AE8923">
        <v>-24.388928470674401</v>
      </c>
      <c r="AF8923">
        <v>0.501741946288212</v>
      </c>
      <c r="AG8923">
        <v>0.80674443595273604</v>
      </c>
      <c r="AH8923">
        <v>-23.590562380383702</v>
      </c>
      <c r="AI8923">
        <v>0.52399907623471598</v>
      </c>
      <c r="AJ8923">
        <v>0.78121606160956403</v>
      </c>
      <c r="AK8923">
        <v>-23.5201730582029</v>
      </c>
    </row>
    <row r="8924" spans="1:37" x14ac:dyDescent="0.2">
      <c r="A8924" t="s">
        <v>28519</v>
      </c>
      <c r="B8924">
        <v>124507183</v>
      </c>
      <c r="C8924">
        <v>124507327</v>
      </c>
      <c r="D8924">
        <v>145</v>
      </c>
      <c r="E8924" t="s">
        <v>29618</v>
      </c>
      <c r="F8924">
        <v>5</v>
      </c>
      <c r="G8924" t="s">
        <v>29619</v>
      </c>
      <c r="H8924" t="s">
        <v>30987</v>
      </c>
      <c r="I8924">
        <v>9</v>
      </c>
      <c r="J8924">
        <v>124500427</v>
      </c>
      <c r="K8924">
        <v>124507235</v>
      </c>
      <c r="L8924">
        <v>6809</v>
      </c>
      <c r="M8924">
        <v>2</v>
      </c>
      <c r="N8924">
        <v>2516</v>
      </c>
      <c r="O8924" t="s">
        <v>29620</v>
      </c>
      <c r="P8924">
        <v>0</v>
      </c>
      <c r="Q8924" t="s">
        <v>29616</v>
      </c>
      <c r="R8924" t="s">
        <v>29617</v>
      </c>
      <c r="S8924" t="s">
        <v>37065</v>
      </c>
      <c r="T8924">
        <v>0.152084254673993</v>
      </c>
      <c r="U8924">
        <v>0.603102917160658</v>
      </c>
      <c r="V8924">
        <v>25.435885754813</v>
      </c>
      <c r="W8924">
        <v>0.86214887914709604</v>
      </c>
      <c r="X8924">
        <v>0.95159051474143896</v>
      </c>
      <c r="Y8924">
        <v>-0.238441464992413</v>
      </c>
      <c r="Z8924">
        <v>0.136920528570767</v>
      </c>
      <c r="AA8924">
        <v>0.72610664078822296</v>
      </c>
      <c r="AB8924">
        <v>25.862308338023698</v>
      </c>
      <c r="AC8924">
        <v>0.90042941727307502</v>
      </c>
      <c r="AD8924">
        <v>0.94068432309766403</v>
      </c>
      <c r="AE8924">
        <v>-0.71310305754715997</v>
      </c>
      <c r="AF8924">
        <v>0.52568734144070195</v>
      </c>
      <c r="AG8924">
        <v>0.80674443595273604</v>
      </c>
      <c r="AH8924">
        <v>0.30347266937242001</v>
      </c>
      <c r="AI8924">
        <v>0.64674041799899995</v>
      </c>
      <c r="AJ8924">
        <v>0.82002337464554198</v>
      </c>
      <c r="AK8924">
        <v>0.24339734842621699</v>
      </c>
    </row>
    <row r="8925" spans="1:37" x14ac:dyDescent="0.2">
      <c r="A8925" t="s">
        <v>28519</v>
      </c>
      <c r="B8925">
        <v>124507327</v>
      </c>
      <c r="C8925">
        <v>124507471</v>
      </c>
      <c r="D8925">
        <v>145</v>
      </c>
      <c r="E8925" t="s">
        <v>29621</v>
      </c>
      <c r="F8925">
        <v>11</v>
      </c>
      <c r="G8925" t="s">
        <v>29622</v>
      </c>
      <c r="H8925" t="s">
        <v>30987</v>
      </c>
      <c r="I8925">
        <v>9</v>
      </c>
      <c r="J8925">
        <v>124481236</v>
      </c>
      <c r="K8925">
        <v>124507399</v>
      </c>
      <c r="L8925">
        <v>26164</v>
      </c>
      <c r="M8925">
        <v>2</v>
      </c>
      <c r="N8925">
        <v>2516</v>
      </c>
      <c r="O8925" t="s">
        <v>29623</v>
      </c>
      <c r="P8925">
        <v>0</v>
      </c>
      <c r="Q8925" t="s">
        <v>29616</v>
      </c>
      <c r="R8925" t="s">
        <v>29617</v>
      </c>
      <c r="S8925" t="s">
        <v>37065</v>
      </c>
      <c r="T8925">
        <v>0.152084254673993</v>
      </c>
      <c r="U8925">
        <v>0.603102917160658</v>
      </c>
      <c r="V8925">
        <v>25.435885754813</v>
      </c>
      <c r="W8925">
        <v>0.86214887914709604</v>
      </c>
      <c r="X8925">
        <v>0.95159051474143896</v>
      </c>
      <c r="Y8925">
        <v>-0.238441464992413</v>
      </c>
      <c r="Z8925">
        <v>0.136920528570767</v>
      </c>
      <c r="AA8925">
        <v>0.72610664078822296</v>
      </c>
      <c r="AB8925">
        <v>25.862308338023698</v>
      </c>
      <c r="AC8925">
        <v>0.90042941727307502</v>
      </c>
      <c r="AD8925">
        <v>0.94068432309766403</v>
      </c>
      <c r="AE8925">
        <v>-0.71310305754715997</v>
      </c>
      <c r="AF8925">
        <v>0.52568734144070195</v>
      </c>
      <c r="AG8925">
        <v>0.80674443595273604</v>
      </c>
      <c r="AH8925">
        <v>0.30347266937242001</v>
      </c>
      <c r="AI8925">
        <v>0.64674041799899995</v>
      </c>
      <c r="AJ8925">
        <v>0.82002337464554198</v>
      </c>
      <c r="AK8925">
        <v>0.24339734842621699</v>
      </c>
    </row>
    <row r="8926" spans="1:37" x14ac:dyDescent="0.2">
      <c r="A8926" t="s">
        <v>28519</v>
      </c>
      <c r="B8926">
        <v>124507471</v>
      </c>
      <c r="C8926">
        <v>124507615</v>
      </c>
      <c r="D8926">
        <v>145</v>
      </c>
      <c r="E8926" t="s">
        <v>29624</v>
      </c>
      <c r="F8926">
        <v>4</v>
      </c>
      <c r="G8926" t="s">
        <v>29625</v>
      </c>
      <c r="H8926" t="s">
        <v>30987</v>
      </c>
      <c r="I8926">
        <v>9</v>
      </c>
      <c r="J8926">
        <v>124481236</v>
      </c>
      <c r="K8926">
        <v>124507420</v>
      </c>
      <c r="L8926">
        <v>26185</v>
      </c>
      <c r="M8926">
        <v>2</v>
      </c>
      <c r="N8926">
        <v>2516</v>
      </c>
      <c r="O8926" t="s">
        <v>29626</v>
      </c>
      <c r="P8926">
        <v>-51</v>
      </c>
      <c r="Q8926" t="s">
        <v>29616</v>
      </c>
      <c r="R8926" t="s">
        <v>29617</v>
      </c>
      <c r="S8926" t="s">
        <v>37065</v>
      </c>
      <c r="T8926">
        <v>0.152084254673993</v>
      </c>
      <c r="U8926">
        <v>0.603102917160658</v>
      </c>
      <c r="V8926">
        <v>25.1181119768993</v>
      </c>
      <c r="W8926">
        <v>0.86214887914709604</v>
      </c>
      <c r="X8926">
        <v>0.95159051474143896</v>
      </c>
      <c r="Y8926">
        <v>-0.152794605699382</v>
      </c>
      <c r="Z8926">
        <v>0.136920528570767</v>
      </c>
      <c r="AA8926">
        <v>0.72610664078822296</v>
      </c>
      <c r="AB8926">
        <v>25.701184703562902</v>
      </c>
      <c r="AC8926">
        <v>0.92523690913815004</v>
      </c>
      <c r="AD8926">
        <v>0.94115954365910703</v>
      </c>
      <c r="AE8926">
        <v>-0.59388539594940204</v>
      </c>
      <c r="AF8926">
        <v>0.50230584886502705</v>
      </c>
      <c r="AG8926">
        <v>0.80674443595273604</v>
      </c>
      <c r="AH8926">
        <v>5.8013985244333703E-2</v>
      </c>
      <c r="AI8926">
        <v>0.67042866055193195</v>
      </c>
      <c r="AJ8926">
        <v>0.84166368640718703</v>
      </c>
      <c r="AK8926">
        <v>0.281305955881472</v>
      </c>
    </row>
    <row r="8927" spans="1:37" x14ac:dyDescent="0.2">
      <c r="A8927" t="s">
        <v>28519</v>
      </c>
      <c r="B8927">
        <v>124838554</v>
      </c>
      <c r="C8927">
        <v>124838697</v>
      </c>
      <c r="D8927">
        <v>144</v>
      </c>
      <c r="E8927" t="s">
        <v>29627</v>
      </c>
      <c r="F8927">
        <v>4</v>
      </c>
      <c r="G8927" t="s">
        <v>29628</v>
      </c>
      <c r="H8927" t="s">
        <v>31000</v>
      </c>
      <c r="I8927">
        <v>9</v>
      </c>
      <c r="J8927">
        <v>124853417</v>
      </c>
      <c r="K8927">
        <v>124857890</v>
      </c>
      <c r="L8927">
        <v>4474</v>
      </c>
      <c r="M8927">
        <v>1</v>
      </c>
      <c r="N8927">
        <v>401551</v>
      </c>
      <c r="O8927" t="s">
        <v>29629</v>
      </c>
      <c r="P8927">
        <v>-14720</v>
      </c>
      <c r="Q8927" t="s">
        <v>29630</v>
      </c>
      <c r="R8927" t="s">
        <v>29631</v>
      </c>
      <c r="S8927" t="s">
        <v>37066</v>
      </c>
      <c r="T8927">
        <v>0.89923478520719502</v>
      </c>
      <c r="U8927">
        <v>1</v>
      </c>
      <c r="V8927">
        <v>3.4031540820742898</v>
      </c>
      <c r="W8927">
        <v>0.73420570613580904</v>
      </c>
      <c r="X8927">
        <v>0.95159051474143896</v>
      </c>
      <c r="Y8927">
        <v>1.17432411745036</v>
      </c>
      <c r="Z8927">
        <v>0.87157672656278196</v>
      </c>
      <c r="AA8927">
        <v>0.99338226415155695</v>
      </c>
      <c r="AB8927">
        <v>2.4956367699247499</v>
      </c>
      <c r="AC8927">
        <v>0.92523690913815004</v>
      </c>
      <c r="AD8927">
        <v>0.94115954365910703</v>
      </c>
      <c r="AE8927">
        <v>0.37179507486719698</v>
      </c>
      <c r="AF8927">
        <v>0.68260490708937005</v>
      </c>
      <c r="AG8927">
        <v>0.83811790161578203</v>
      </c>
      <c r="AH8927">
        <v>3.8489206406657899</v>
      </c>
      <c r="AI8927">
        <v>0.63502732279614804</v>
      </c>
      <c r="AJ8927">
        <v>0.81104508058742797</v>
      </c>
      <c r="AK8927">
        <v>1.6943054346331401</v>
      </c>
    </row>
    <row r="8928" spans="1:37" x14ac:dyDescent="0.2">
      <c r="A8928" t="s">
        <v>28519</v>
      </c>
      <c r="B8928">
        <v>124838697</v>
      </c>
      <c r="C8928">
        <v>124838840</v>
      </c>
      <c r="D8928">
        <v>144</v>
      </c>
      <c r="E8928" t="s">
        <v>29632</v>
      </c>
      <c r="F8928">
        <v>16</v>
      </c>
      <c r="G8928" t="s">
        <v>29633</v>
      </c>
      <c r="H8928" t="s">
        <v>31000</v>
      </c>
      <c r="I8928">
        <v>9</v>
      </c>
      <c r="J8928">
        <v>124853417</v>
      </c>
      <c r="K8928">
        <v>124857890</v>
      </c>
      <c r="L8928">
        <v>4474</v>
      </c>
      <c r="M8928">
        <v>1</v>
      </c>
      <c r="N8928">
        <v>401551</v>
      </c>
      <c r="O8928" t="s">
        <v>29629</v>
      </c>
      <c r="P8928">
        <v>-14577</v>
      </c>
      <c r="Q8928" t="s">
        <v>29630</v>
      </c>
      <c r="R8928" t="s">
        <v>29631</v>
      </c>
      <c r="S8928" t="s">
        <v>37066</v>
      </c>
      <c r="T8928">
        <v>0.89923478520719502</v>
      </c>
      <c r="U8928">
        <v>1</v>
      </c>
      <c r="V8928">
        <v>3.7561146585668399</v>
      </c>
      <c r="W8928">
        <v>0.73420570613580904</v>
      </c>
      <c r="X8928">
        <v>0.95159051474143896</v>
      </c>
      <c r="Y8928">
        <v>0.35568723734566898</v>
      </c>
      <c r="Z8928">
        <v>0.87157672656278196</v>
      </c>
      <c r="AA8928">
        <v>0.99338226415155695</v>
      </c>
      <c r="AB8928">
        <v>2.8366364072206798</v>
      </c>
      <c r="AC8928">
        <v>0.92523690913815004</v>
      </c>
      <c r="AD8928">
        <v>0.94115954365910703</v>
      </c>
      <c r="AE8928">
        <v>-0.446841805237495</v>
      </c>
      <c r="AF8928">
        <v>0.68260490708937005</v>
      </c>
      <c r="AG8928">
        <v>0.83811790161578203</v>
      </c>
      <c r="AH8928">
        <v>4.2018812171583404</v>
      </c>
      <c r="AI8928">
        <v>0.63502732279614804</v>
      </c>
      <c r="AJ8928">
        <v>0.81104508058742797</v>
      </c>
      <c r="AK8928">
        <v>1.01648002973429</v>
      </c>
    </row>
    <row r="8929" spans="1:37" x14ac:dyDescent="0.2">
      <c r="A8929" t="s">
        <v>28519</v>
      </c>
      <c r="B8929">
        <v>124838840</v>
      </c>
      <c r="C8929">
        <v>124838983</v>
      </c>
      <c r="D8929">
        <v>144</v>
      </c>
      <c r="E8929" t="s">
        <v>29634</v>
      </c>
      <c r="F8929">
        <v>11</v>
      </c>
      <c r="G8929" t="s">
        <v>29635</v>
      </c>
      <c r="H8929" t="s">
        <v>31000</v>
      </c>
      <c r="I8929">
        <v>9</v>
      </c>
      <c r="J8929">
        <v>124853417</v>
      </c>
      <c r="K8929">
        <v>124857890</v>
      </c>
      <c r="L8929">
        <v>4474</v>
      </c>
      <c r="M8929">
        <v>1</v>
      </c>
      <c r="N8929">
        <v>401551</v>
      </c>
      <c r="O8929" t="s">
        <v>29629</v>
      </c>
      <c r="P8929">
        <v>-14434</v>
      </c>
      <c r="Q8929" t="s">
        <v>29630</v>
      </c>
      <c r="R8929" t="s">
        <v>29631</v>
      </c>
      <c r="S8929" t="s">
        <v>37066</v>
      </c>
      <c r="T8929">
        <v>0.89923478520719502</v>
      </c>
      <c r="U8929">
        <v>1</v>
      </c>
      <c r="V8929">
        <v>3.7561146585668399</v>
      </c>
      <c r="W8929">
        <v>0.73420570613580904</v>
      </c>
      <c r="X8929">
        <v>0.95159051474143896</v>
      </c>
      <c r="Y8929">
        <v>0.35568723734566898</v>
      </c>
      <c r="Z8929">
        <v>0.87157672656278196</v>
      </c>
      <c r="AA8929">
        <v>0.99338226415155695</v>
      </c>
      <c r="AB8929">
        <v>2.8366364072206798</v>
      </c>
      <c r="AC8929">
        <v>0.92523690913815004</v>
      </c>
      <c r="AD8929">
        <v>0.94115954365910703</v>
      </c>
      <c r="AE8929">
        <v>-0.446841805237495</v>
      </c>
      <c r="AF8929">
        <v>0.68260490708937005</v>
      </c>
      <c r="AG8929">
        <v>0.83811790161578203</v>
      </c>
      <c r="AH8929">
        <v>4.2018812171583404</v>
      </c>
      <c r="AI8929">
        <v>0.63502732279614804</v>
      </c>
      <c r="AJ8929">
        <v>0.81104508058742797</v>
      </c>
      <c r="AK8929">
        <v>1.01648002973429</v>
      </c>
    </row>
    <row r="8930" spans="1:37" x14ac:dyDescent="0.2">
      <c r="A8930" t="s">
        <v>28519</v>
      </c>
      <c r="B8930">
        <v>125430447</v>
      </c>
      <c r="C8930">
        <v>125430621</v>
      </c>
      <c r="D8930">
        <v>175</v>
      </c>
      <c r="E8930" t="s">
        <v>29636</v>
      </c>
      <c r="F8930">
        <v>8</v>
      </c>
      <c r="G8930" t="s">
        <v>29637</v>
      </c>
      <c r="H8930" t="s">
        <v>37067</v>
      </c>
      <c r="I8930">
        <v>9</v>
      </c>
      <c r="J8930">
        <v>125426169</v>
      </c>
      <c r="K8930">
        <v>125438509</v>
      </c>
      <c r="L8930">
        <v>12341</v>
      </c>
      <c r="M8930">
        <v>1</v>
      </c>
      <c r="N8930">
        <v>112268055</v>
      </c>
      <c r="O8930" t="s">
        <v>29638</v>
      </c>
      <c r="P8930">
        <v>4278</v>
      </c>
      <c r="Q8930" t="s">
        <v>40</v>
      </c>
      <c r="R8930" t="s">
        <v>29639</v>
      </c>
      <c r="S8930" t="s">
        <v>37068</v>
      </c>
      <c r="T8930">
        <v>0.35387198439864398</v>
      </c>
      <c r="U8930">
        <v>0.603102917160658</v>
      </c>
      <c r="V8930">
        <v>-23.5367509561815</v>
      </c>
      <c r="W8930">
        <v>0.94541066367716797</v>
      </c>
      <c r="X8930">
        <v>0.95159051474143896</v>
      </c>
      <c r="Y8930">
        <v>-2.6041642611100602</v>
      </c>
      <c r="Z8930">
        <v>0.65379035313853895</v>
      </c>
      <c r="AA8930">
        <v>0.84521697243271998</v>
      </c>
      <c r="AB8930">
        <v>-3.7728826574745802</v>
      </c>
      <c r="AC8930">
        <v>0.71753805159658501</v>
      </c>
      <c r="AD8930">
        <v>0.87989882095915395</v>
      </c>
      <c r="AE8930">
        <v>-3.6041634716203501</v>
      </c>
      <c r="AF8930">
        <v>0.32549523997010099</v>
      </c>
      <c r="AG8930">
        <v>0.70473078222419605</v>
      </c>
      <c r="AH8930">
        <v>-22.790926344843601</v>
      </c>
      <c r="AI8930">
        <v>0.59609816080359102</v>
      </c>
      <c r="AJ8930">
        <v>0.78121606160956403</v>
      </c>
      <c r="AK8930">
        <v>-1.7354089016490499</v>
      </c>
    </row>
    <row r="8931" spans="1:37" x14ac:dyDescent="0.2">
      <c r="A8931" t="s">
        <v>28519</v>
      </c>
      <c r="B8931">
        <v>126384603</v>
      </c>
      <c r="C8931">
        <v>126384756</v>
      </c>
      <c r="D8931">
        <v>154</v>
      </c>
      <c r="E8931" t="s">
        <v>29640</v>
      </c>
      <c r="F8931">
        <v>2</v>
      </c>
      <c r="G8931" t="s">
        <v>29641</v>
      </c>
      <c r="H8931" t="s">
        <v>37069</v>
      </c>
      <c r="I8931">
        <v>9</v>
      </c>
      <c r="J8931">
        <v>126395640</v>
      </c>
      <c r="K8931">
        <v>126448409</v>
      </c>
      <c r="L8931">
        <v>52770</v>
      </c>
      <c r="M8931">
        <v>1</v>
      </c>
      <c r="N8931">
        <v>89853</v>
      </c>
      <c r="O8931" t="s">
        <v>29642</v>
      </c>
      <c r="P8931">
        <v>-10884</v>
      </c>
      <c r="Q8931" t="s">
        <v>29643</v>
      </c>
      <c r="R8931" t="s">
        <v>29644</v>
      </c>
      <c r="S8931" t="s">
        <v>37070</v>
      </c>
      <c r="T8931">
        <v>0.35387198439864398</v>
      </c>
      <c r="U8931">
        <v>0.603102917160658</v>
      </c>
      <c r="V8931">
        <v>-22.461821562491998</v>
      </c>
      <c r="W8931">
        <v>0.94541066367716797</v>
      </c>
      <c r="X8931">
        <v>0.95159051474143896</v>
      </c>
      <c r="Y8931">
        <v>-0.37901179169466898</v>
      </c>
      <c r="Z8931">
        <v>0.69013698642955401</v>
      </c>
      <c r="AA8931">
        <v>0.84521697243271998</v>
      </c>
      <c r="AB8931">
        <v>-0.309175720514626</v>
      </c>
      <c r="AC8931">
        <v>0.88945902157151002</v>
      </c>
      <c r="AD8931">
        <v>0.94068432309766403</v>
      </c>
      <c r="AE8931">
        <v>0.36928668093226502</v>
      </c>
      <c r="AF8931">
        <v>0.32549523997010099</v>
      </c>
      <c r="AG8931">
        <v>0.70473078222419605</v>
      </c>
      <c r="AH8931">
        <v>-22.853506927304799</v>
      </c>
      <c r="AI8931">
        <v>0.98342151819761803</v>
      </c>
      <c r="AJ8931">
        <v>0.98789258377071898</v>
      </c>
      <c r="AK8931">
        <v>-0.83155234762750097</v>
      </c>
    </row>
    <row r="8932" spans="1:37" x14ac:dyDescent="0.2">
      <c r="A8932" t="s">
        <v>28519</v>
      </c>
      <c r="B8932">
        <v>126384760</v>
      </c>
      <c r="C8932">
        <v>126384918</v>
      </c>
      <c r="D8932">
        <v>159</v>
      </c>
      <c r="E8932" t="s">
        <v>29645</v>
      </c>
      <c r="F8932">
        <v>1</v>
      </c>
      <c r="G8932" t="s">
        <v>29646</v>
      </c>
      <c r="H8932" t="s">
        <v>37069</v>
      </c>
      <c r="I8932">
        <v>9</v>
      </c>
      <c r="J8932">
        <v>126395640</v>
      </c>
      <c r="K8932">
        <v>126448409</v>
      </c>
      <c r="L8932">
        <v>52770</v>
      </c>
      <c r="M8932">
        <v>1</v>
      </c>
      <c r="N8932">
        <v>89853</v>
      </c>
      <c r="O8932" t="s">
        <v>29642</v>
      </c>
      <c r="P8932">
        <v>-10722</v>
      </c>
      <c r="Q8932" t="s">
        <v>29643</v>
      </c>
      <c r="R8932" t="s">
        <v>29644</v>
      </c>
      <c r="S8932" t="s">
        <v>37070</v>
      </c>
      <c r="T8932">
        <v>0.35387198439864398</v>
      </c>
      <c r="U8932">
        <v>0.603102917160658</v>
      </c>
      <c r="V8932">
        <v>-22.461821562491998</v>
      </c>
      <c r="W8932">
        <v>0.94541066367716797</v>
      </c>
      <c r="X8932">
        <v>0.95159051474143896</v>
      </c>
      <c r="Y8932">
        <v>-0.37901179169466898</v>
      </c>
      <c r="Z8932">
        <v>0.69013698642955401</v>
      </c>
      <c r="AA8932">
        <v>0.84521697243271998</v>
      </c>
      <c r="AB8932">
        <v>-0.309175720514626</v>
      </c>
      <c r="AC8932">
        <v>0.88945902157151002</v>
      </c>
      <c r="AD8932">
        <v>0.94068432309766403</v>
      </c>
      <c r="AE8932">
        <v>0.36928668093226502</v>
      </c>
      <c r="AF8932">
        <v>0.32549523997010099</v>
      </c>
      <c r="AG8932">
        <v>0.70473078222419605</v>
      </c>
      <c r="AH8932">
        <v>-22.853506927304799</v>
      </c>
      <c r="AI8932">
        <v>0.98342151819761803</v>
      </c>
      <c r="AJ8932">
        <v>0.98789258377071898</v>
      </c>
      <c r="AK8932">
        <v>-0.83155234762750097</v>
      </c>
    </row>
    <row r="8933" spans="1:37" x14ac:dyDescent="0.2">
      <c r="A8933" t="s">
        <v>28519</v>
      </c>
      <c r="B8933">
        <v>126630869</v>
      </c>
      <c r="C8933">
        <v>126631023</v>
      </c>
      <c r="D8933">
        <v>155</v>
      </c>
      <c r="E8933" t="s">
        <v>29647</v>
      </c>
      <c r="F8933">
        <v>7</v>
      </c>
      <c r="G8933" t="s">
        <v>29648</v>
      </c>
      <c r="H8933" t="s">
        <v>37071</v>
      </c>
      <c r="I8933">
        <v>9</v>
      </c>
      <c r="J8933">
        <v>126613928</v>
      </c>
      <c r="K8933">
        <v>126701032</v>
      </c>
      <c r="L8933">
        <v>87105</v>
      </c>
      <c r="M8933">
        <v>1</v>
      </c>
      <c r="N8933">
        <v>4010</v>
      </c>
      <c r="O8933" t="s">
        <v>29649</v>
      </c>
      <c r="P8933">
        <v>16941</v>
      </c>
      <c r="Q8933" t="s">
        <v>29650</v>
      </c>
      <c r="R8933" t="s">
        <v>29651</v>
      </c>
      <c r="S8933" t="s">
        <v>37072</v>
      </c>
      <c r="T8933" t="s">
        <v>40</v>
      </c>
      <c r="U8933" t="s">
        <v>40</v>
      </c>
      <c r="V8933">
        <v>0</v>
      </c>
      <c r="W8933">
        <v>0.29261482077562401</v>
      </c>
      <c r="X8933">
        <v>0.704072456322962</v>
      </c>
      <c r="Y8933">
        <v>24.659436365199301</v>
      </c>
      <c r="Z8933">
        <v>0.306975110376564</v>
      </c>
      <c r="AA8933">
        <v>0.72610664078822296</v>
      </c>
      <c r="AB8933">
        <v>24.2799176660535</v>
      </c>
      <c r="AC8933">
        <v>0.27780950890804001</v>
      </c>
      <c r="AD8933">
        <v>0.68253123924728298</v>
      </c>
      <c r="AE8933">
        <v>24.317392369656101</v>
      </c>
      <c r="AF8933">
        <v>0.32549523997010099</v>
      </c>
      <c r="AG8933">
        <v>0.70473078222419605</v>
      </c>
      <c r="AH8933">
        <v>-24.243391791844399</v>
      </c>
      <c r="AI8933">
        <v>0.56157887380500204</v>
      </c>
      <c r="AJ8933">
        <v>0.78121606160956403</v>
      </c>
      <c r="AK8933">
        <v>1.9356339231859401</v>
      </c>
    </row>
    <row r="8934" spans="1:37" x14ac:dyDescent="0.2">
      <c r="A8934" t="s">
        <v>28519</v>
      </c>
      <c r="B8934">
        <v>126631089</v>
      </c>
      <c r="C8934">
        <v>126631388</v>
      </c>
      <c r="D8934">
        <v>300</v>
      </c>
      <c r="E8934" t="s">
        <v>29652</v>
      </c>
      <c r="F8934">
        <v>7</v>
      </c>
      <c r="G8934" t="s">
        <v>29653</v>
      </c>
      <c r="H8934" t="s">
        <v>37071</v>
      </c>
      <c r="I8934">
        <v>9</v>
      </c>
      <c r="J8934">
        <v>126613928</v>
      </c>
      <c r="K8934">
        <v>126701032</v>
      </c>
      <c r="L8934">
        <v>87105</v>
      </c>
      <c r="M8934">
        <v>1</v>
      </c>
      <c r="N8934">
        <v>4010</v>
      </c>
      <c r="O8934" t="s">
        <v>29649</v>
      </c>
      <c r="P8934">
        <v>17161</v>
      </c>
      <c r="Q8934" t="s">
        <v>29650</v>
      </c>
      <c r="R8934" t="s">
        <v>29651</v>
      </c>
      <c r="S8934" t="s">
        <v>37072</v>
      </c>
      <c r="T8934" t="s">
        <v>40</v>
      </c>
      <c r="U8934" t="s">
        <v>40</v>
      </c>
      <c r="V8934">
        <v>0</v>
      </c>
      <c r="W8934">
        <v>0.29261482077562401</v>
      </c>
      <c r="X8934">
        <v>0.704072456322962</v>
      </c>
      <c r="Y8934">
        <v>24.659436365199301</v>
      </c>
      <c r="Z8934">
        <v>0.306975110376564</v>
      </c>
      <c r="AA8934">
        <v>0.72610664078822296</v>
      </c>
      <c r="AB8934">
        <v>24.2799176660535</v>
      </c>
      <c r="AC8934">
        <v>0.27780950890804001</v>
      </c>
      <c r="AD8934">
        <v>0.68253123924728298</v>
      </c>
      <c r="AE8934">
        <v>24.317392369656101</v>
      </c>
      <c r="AF8934">
        <v>0.32549523997010099</v>
      </c>
      <c r="AG8934">
        <v>0.70473078222419605</v>
      </c>
      <c r="AH8934">
        <v>-24.243391791844399</v>
      </c>
      <c r="AI8934">
        <v>0.56157887380500204</v>
      </c>
      <c r="AJ8934">
        <v>0.78121606160956403</v>
      </c>
      <c r="AK8934">
        <v>1.9356339231859401</v>
      </c>
    </row>
    <row r="8935" spans="1:37" x14ac:dyDescent="0.2">
      <c r="A8935" t="s">
        <v>28519</v>
      </c>
      <c r="B8935">
        <v>127048589</v>
      </c>
      <c r="C8935">
        <v>127048731</v>
      </c>
      <c r="D8935">
        <v>143</v>
      </c>
      <c r="E8935" t="s">
        <v>29654</v>
      </c>
      <c r="F8935">
        <v>2</v>
      </c>
      <c r="G8935" t="s">
        <v>29655</v>
      </c>
      <c r="H8935" t="s">
        <v>30999</v>
      </c>
      <c r="I8935">
        <v>9</v>
      </c>
      <c r="J8935">
        <v>127050056</v>
      </c>
      <c r="K8935">
        <v>127079853</v>
      </c>
      <c r="L8935">
        <v>29798</v>
      </c>
      <c r="M8935">
        <v>1</v>
      </c>
      <c r="N8935">
        <v>9649</v>
      </c>
      <c r="O8935" t="s">
        <v>29656</v>
      </c>
      <c r="P8935">
        <v>-1325</v>
      </c>
      <c r="Q8935" t="s">
        <v>29657</v>
      </c>
      <c r="R8935" t="s">
        <v>29658</v>
      </c>
      <c r="S8935" t="s">
        <v>37073</v>
      </c>
      <c r="T8935">
        <v>0.152084254673993</v>
      </c>
      <c r="U8935">
        <v>0.603102917160658</v>
      </c>
      <c r="V8935">
        <v>25.547550013588999</v>
      </c>
      <c r="W8935">
        <v>5.4349643961368002E-2</v>
      </c>
      <c r="X8935">
        <v>0.704072456322962</v>
      </c>
      <c r="Y8935">
        <v>26.0329564608586</v>
      </c>
      <c r="Z8935">
        <v>0.203350924423461</v>
      </c>
      <c r="AA8935">
        <v>0.72610664078822296</v>
      </c>
      <c r="AB8935">
        <v>24.995481777558201</v>
      </c>
      <c r="AC8935">
        <v>0.17695932866387601</v>
      </c>
      <c r="AD8935">
        <v>0.68253123924728298</v>
      </c>
      <c r="AE8935">
        <v>25.032956481871</v>
      </c>
      <c r="AF8935">
        <v>0.205398459628826</v>
      </c>
      <c r="AG8935">
        <v>0.68151250837662902</v>
      </c>
      <c r="AH8935">
        <v>2.5995440265981702</v>
      </c>
      <c r="AI8935">
        <v>9.3920812249066992E-3</v>
      </c>
      <c r="AJ8935">
        <v>0.78121606160956403</v>
      </c>
      <c r="AK8935">
        <v>26.0329564608586</v>
      </c>
    </row>
    <row r="8936" spans="1:37" x14ac:dyDescent="0.2">
      <c r="A8936" t="s">
        <v>28519</v>
      </c>
      <c r="B8936">
        <v>127499173</v>
      </c>
      <c r="C8936">
        <v>127499355</v>
      </c>
      <c r="D8936">
        <v>183</v>
      </c>
      <c r="E8936" t="s">
        <v>29659</v>
      </c>
      <c r="F8936">
        <v>4</v>
      </c>
      <c r="G8936" t="s">
        <v>29660</v>
      </c>
      <c r="H8936" t="s">
        <v>37074</v>
      </c>
      <c r="I8936">
        <v>9</v>
      </c>
      <c r="J8936">
        <v>127487620</v>
      </c>
      <c r="K8936">
        <v>127503483</v>
      </c>
      <c r="L8936">
        <v>15864</v>
      </c>
      <c r="M8936">
        <v>1</v>
      </c>
      <c r="N8936">
        <v>90678</v>
      </c>
      <c r="O8936" t="s">
        <v>29661</v>
      </c>
      <c r="P8936">
        <v>11553</v>
      </c>
      <c r="Q8936" t="s">
        <v>29662</v>
      </c>
      <c r="R8936" t="s">
        <v>29663</v>
      </c>
      <c r="S8936" t="s">
        <v>37075</v>
      </c>
      <c r="T8936">
        <v>0.34873404210730502</v>
      </c>
      <c r="U8936">
        <v>0.603102917160658</v>
      </c>
      <c r="V8936">
        <v>-0.98684728045635906</v>
      </c>
      <c r="W8936">
        <v>0.20843604494082099</v>
      </c>
      <c r="X8936">
        <v>0.704072456322962</v>
      </c>
      <c r="Y8936">
        <v>-2.96690039876562</v>
      </c>
      <c r="Z8936">
        <v>0.616799557564497</v>
      </c>
      <c r="AA8936">
        <v>0.84521697243271998</v>
      </c>
      <c r="AB8936">
        <v>-0.56775344066614697</v>
      </c>
      <c r="AC8936">
        <v>0.23678784039731501</v>
      </c>
      <c r="AD8936">
        <v>0.68253123924728298</v>
      </c>
      <c r="AE8936">
        <v>-1.61000634456683</v>
      </c>
      <c r="AF8936">
        <v>0.291521943755501</v>
      </c>
      <c r="AG8936">
        <v>0.70473078222419605</v>
      </c>
      <c r="AH8936">
        <v>-0.88294127664090805</v>
      </c>
      <c r="AI8936">
        <v>0.27865529397908201</v>
      </c>
      <c r="AJ8936">
        <v>0.78121606160956403</v>
      </c>
      <c r="AK8936">
        <v>-2.6197884196175201</v>
      </c>
    </row>
    <row r="8937" spans="1:37" x14ac:dyDescent="0.2">
      <c r="A8937" t="s">
        <v>28519</v>
      </c>
      <c r="B8937">
        <v>127499355</v>
      </c>
      <c r="C8937">
        <v>127499537</v>
      </c>
      <c r="D8937">
        <v>183</v>
      </c>
      <c r="E8937" t="s">
        <v>29664</v>
      </c>
      <c r="F8937">
        <v>1</v>
      </c>
      <c r="G8937" t="s">
        <v>29665</v>
      </c>
      <c r="H8937" t="s">
        <v>37074</v>
      </c>
      <c r="I8937">
        <v>9</v>
      </c>
      <c r="J8937">
        <v>127487620</v>
      </c>
      <c r="K8937">
        <v>127503483</v>
      </c>
      <c r="L8937">
        <v>15864</v>
      </c>
      <c r="M8937">
        <v>1</v>
      </c>
      <c r="N8937">
        <v>90678</v>
      </c>
      <c r="O8937" t="s">
        <v>29661</v>
      </c>
      <c r="P8937">
        <v>11735</v>
      </c>
      <c r="Q8937" t="s">
        <v>29662</v>
      </c>
      <c r="R8937" t="s">
        <v>29663</v>
      </c>
      <c r="S8937" t="s">
        <v>37075</v>
      </c>
      <c r="T8937">
        <v>0.34873404210730502</v>
      </c>
      <c r="U8937">
        <v>0.603102917160658</v>
      </c>
      <c r="V8937">
        <v>-0.98684728045635906</v>
      </c>
      <c r="W8937">
        <v>0.20843604494082099</v>
      </c>
      <c r="X8937">
        <v>0.704072456322962</v>
      </c>
      <c r="Y8937">
        <v>-2.96690039876562</v>
      </c>
      <c r="Z8937">
        <v>0.616799557564497</v>
      </c>
      <c r="AA8937">
        <v>0.84521697243271998</v>
      </c>
      <c r="AB8937">
        <v>-0.56775344066614697</v>
      </c>
      <c r="AC8937">
        <v>0.23678784039731501</v>
      </c>
      <c r="AD8937">
        <v>0.68253123924728298</v>
      </c>
      <c r="AE8937">
        <v>-1.61000634456683</v>
      </c>
      <c r="AF8937">
        <v>0.291521943755501</v>
      </c>
      <c r="AG8937">
        <v>0.70473078222419605</v>
      </c>
      <c r="AH8937">
        <v>-0.88294127664090805</v>
      </c>
      <c r="AI8937">
        <v>0.27865529397908201</v>
      </c>
      <c r="AJ8937">
        <v>0.78121606160956403</v>
      </c>
      <c r="AK8937">
        <v>-2.6197884196175201</v>
      </c>
    </row>
    <row r="8938" spans="1:37" x14ac:dyDescent="0.2">
      <c r="A8938" t="s">
        <v>28519</v>
      </c>
      <c r="B8938">
        <v>127508208</v>
      </c>
      <c r="C8938">
        <v>127508378</v>
      </c>
      <c r="D8938">
        <v>171</v>
      </c>
      <c r="E8938" t="s">
        <v>29666</v>
      </c>
      <c r="F8938">
        <v>8</v>
      </c>
      <c r="G8938" t="s">
        <v>29667</v>
      </c>
      <c r="H8938" t="s">
        <v>37076</v>
      </c>
      <c r="I8938">
        <v>9</v>
      </c>
      <c r="J8938">
        <v>127509888</v>
      </c>
      <c r="K8938">
        <v>127516893</v>
      </c>
      <c r="L8938">
        <v>7006</v>
      </c>
      <c r="M8938">
        <v>2</v>
      </c>
      <c r="N8938">
        <v>64855</v>
      </c>
      <c r="O8938" t="s">
        <v>29668</v>
      </c>
      <c r="P8938">
        <v>8515</v>
      </c>
      <c r="Q8938" t="s">
        <v>29669</v>
      </c>
      <c r="R8938" t="s">
        <v>29670</v>
      </c>
      <c r="S8938" t="s">
        <v>37077</v>
      </c>
      <c r="T8938">
        <v>0.97213403838398904</v>
      </c>
      <c r="U8938">
        <v>1</v>
      </c>
      <c r="V8938">
        <v>4.3937673112524198</v>
      </c>
      <c r="W8938">
        <v>0.24279500649351901</v>
      </c>
      <c r="X8938">
        <v>0.704072456322962</v>
      </c>
      <c r="Y8938">
        <v>-1.17589233186622</v>
      </c>
      <c r="Z8938">
        <v>0.45710774983416202</v>
      </c>
      <c r="AA8938">
        <v>0.84435025072159198</v>
      </c>
      <c r="AB8938">
        <v>4.98797835422201</v>
      </c>
      <c r="AC8938">
        <v>4.5295221746086002E-2</v>
      </c>
      <c r="AD8938">
        <v>0.57684129297949804</v>
      </c>
      <c r="AE8938">
        <v>-2.1758922683490298</v>
      </c>
      <c r="AF8938">
        <v>0.54505380959242</v>
      </c>
      <c r="AG8938">
        <v>0.80674443595273604</v>
      </c>
      <c r="AH8938">
        <v>4.5075105459597498E-3</v>
      </c>
      <c r="AI8938">
        <v>0.58910493252618501</v>
      </c>
      <c r="AJ8938">
        <v>0.78121606160956403</v>
      </c>
      <c r="AK8938">
        <v>-0.30713688836853398</v>
      </c>
    </row>
    <row r="8939" spans="1:37" x14ac:dyDescent="0.2">
      <c r="A8939" t="s">
        <v>28519</v>
      </c>
      <c r="B8939">
        <v>127508391</v>
      </c>
      <c r="C8939">
        <v>127508691</v>
      </c>
      <c r="D8939">
        <v>301</v>
      </c>
      <c r="E8939" t="s">
        <v>29671</v>
      </c>
      <c r="F8939">
        <v>14</v>
      </c>
      <c r="G8939" t="s">
        <v>29672</v>
      </c>
      <c r="H8939" t="s">
        <v>37078</v>
      </c>
      <c r="I8939">
        <v>9</v>
      </c>
      <c r="J8939">
        <v>127509888</v>
      </c>
      <c r="K8939">
        <v>127516893</v>
      </c>
      <c r="L8939">
        <v>7006</v>
      </c>
      <c r="M8939">
        <v>2</v>
      </c>
      <c r="N8939">
        <v>64855</v>
      </c>
      <c r="O8939" t="s">
        <v>29668</v>
      </c>
      <c r="P8939">
        <v>8202</v>
      </c>
      <c r="Q8939" t="s">
        <v>29669</v>
      </c>
      <c r="R8939" t="s">
        <v>29670</v>
      </c>
      <c r="S8939" t="s">
        <v>37077</v>
      </c>
      <c r="T8939">
        <v>0.97213403838398904</v>
      </c>
      <c r="U8939">
        <v>1</v>
      </c>
      <c r="V8939">
        <v>4.3937673112524198</v>
      </c>
      <c r="W8939">
        <v>0.24279500649351901</v>
      </c>
      <c r="X8939">
        <v>0.704072456322962</v>
      </c>
      <c r="Y8939">
        <v>-1.17589233186622</v>
      </c>
      <c r="Z8939">
        <v>0.45710774983416202</v>
      </c>
      <c r="AA8939">
        <v>0.84435025072159198</v>
      </c>
      <c r="AB8939">
        <v>4.98797835422201</v>
      </c>
      <c r="AC8939">
        <v>4.5295221746086002E-2</v>
      </c>
      <c r="AD8939">
        <v>0.57684129297949804</v>
      </c>
      <c r="AE8939">
        <v>-2.1758922683490298</v>
      </c>
      <c r="AF8939">
        <v>0.54505380959242</v>
      </c>
      <c r="AG8939">
        <v>0.80674443595273604</v>
      </c>
      <c r="AH8939">
        <v>4.5075105459597498E-3</v>
      </c>
      <c r="AI8939">
        <v>0.58910493252618501</v>
      </c>
      <c r="AJ8939">
        <v>0.78121606160956403</v>
      </c>
      <c r="AK8939">
        <v>-0.30713688836853398</v>
      </c>
    </row>
    <row r="8940" spans="1:37" x14ac:dyDescent="0.2">
      <c r="A8940" t="s">
        <v>28519</v>
      </c>
      <c r="B8940">
        <v>128603893</v>
      </c>
      <c r="C8940">
        <v>128604051</v>
      </c>
      <c r="D8940">
        <v>159</v>
      </c>
      <c r="E8940" t="s">
        <v>29673</v>
      </c>
      <c r="F8940">
        <v>5</v>
      </c>
      <c r="G8940" t="s">
        <v>29674</v>
      </c>
      <c r="H8940" t="s">
        <v>30999</v>
      </c>
      <c r="I8940">
        <v>9</v>
      </c>
      <c r="J8940">
        <v>128605327</v>
      </c>
      <c r="K8940">
        <v>128608181</v>
      </c>
      <c r="L8940">
        <v>2855</v>
      </c>
      <c r="M8940">
        <v>1</v>
      </c>
      <c r="N8940">
        <v>6709</v>
      </c>
      <c r="O8940" t="s">
        <v>29675</v>
      </c>
      <c r="P8940">
        <v>-1276</v>
      </c>
      <c r="Q8940" t="s">
        <v>29676</v>
      </c>
      <c r="R8940" t="s">
        <v>29677</v>
      </c>
      <c r="S8940" t="s">
        <v>37079</v>
      </c>
      <c r="T8940">
        <v>0.16869595235821</v>
      </c>
      <c r="U8940">
        <v>0.603102917160658</v>
      </c>
      <c r="V8940">
        <v>-2.0403658686661701</v>
      </c>
      <c r="W8940">
        <v>0.20843604494082099</v>
      </c>
      <c r="X8940">
        <v>0.704072456322962</v>
      </c>
      <c r="Y8940">
        <v>-5.1737623190627504</v>
      </c>
      <c r="Z8940">
        <v>7.6520396504337201E-2</v>
      </c>
      <c r="AA8940">
        <v>0.72610664078822296</v>
      </c>
      <c r="AB8940">
        <v>-2.8882969064099102</v>
      </c>
      <c r="AC8940">
        <v>0.130581117781253</v>
      </c>
      <c r="AD8940">
        <v>0.68253123924728298</v>
      </c>
      <c r="AE8940">
        <v>-1.77478259475523</v>
      </c>
      <c r="AF8940">
        <v>0.36620419616503802</v>
      </c>
      <c r="AG8940">
        <v>0.76871240086303505</v>
      </c>
      <c r="AH8940">
        <v>-1.1383413796631501</v>
      </c>
      <c r="AI8940">
        <v>0.39040041954585702</v>
      </c>
      <c r="AJ8940">
        <v>0.78121606160956403</v>
      </c>
      <c r="AK8940">
        <v>-4.8509185673933697</v>
      </c>
    </row>
    <row r="8941" spans="1:37" x14ac:dyDescent="0.2">
      <c r="A8941" t="s">
        <v>28519</v>
      </c>
      <c r="B8941">
        <v>128841948</v>
      </c>
      <c r="C8941">
        <v>128842110</v>
      </c>
      <c r="D8941">
        <v>163</v>
      </c>
      <c r="E8941" t="s">
        <v>29678</v>
      </c>
      <c r="F8941">
        <v>1</v>
      </c>
      <c r="G8941" t="s">
        <v>29679</v>
      </c>
      <c r="H8941" t="s">
        <v>37080</v>
      </c>
      <c r="I8941">
        <v>9</v>
      </c>
      <c r="J8941">
        <v>128838275</v>
      </c>
      <c r="K8941">
        <v>128845408</v>
      </c>
      <c r="L8941">
        <v>7134</v>
      </c>
      <c r="M8941">
        <v>2</v>
      </c>
      <c r="N8941">
        <v>883</v>
      </c>
      <c r="O8941" t="s">
        <v>29680</v>
      </c>
      <c r="P8941">
        <v>3298</v>
      </c>
      <c r="Q8941" t="s">
        <v>29681</v>
      </c>
      <c r="R8941" t="s">
        <v>29682</v>
      </c>
      <c r="S8941" t="s">
        <v>37081</v>
      </c>
      <c r="T8941">
        <v>0.56354823081344896</v>
      </c>
      <c r="U8941">
        <v>0.81214233890638399</v>
      </c>
      <c r="V8941">
        <v>-2.9743175186517301</v>
      </c>
      <c r="W8941">
        <v>0.89107655920673101</v>
      </c>
      <c r="X8941">
        <v>0.95159051474143896</v>
      </c>
      <c r="Y8941">
        <v>1.3636097109829599</v>
      </c>
      <c r="Z8941">
        <v>0.23404878042441499</v>
      </c>
      <c r="AA8941">
        <v>0.72610664078822296</v>
      </c>
      <c r="AB8941">
        <v>-3.9377907106825698</v>
      </c>
      <c r="AC8941">
        <v>0.88945902157151002</v>
      </c>
      <c r="AD8941">
        <v>0.94068432309766403</v>
      </c>
      <c r="AE8941">
        <v>0.60018708010321498</v>
      </c>
      <c r="AF8941">
        <v>0.98343762640780896</v>
      </c>
      <c r="AG8941">
        <v>1</v>
      </c>
      <c r="AH8941">
        <v>-2.0447069594815899</v>
      </c>
      <c r="AI8941">
        <v>0.91725052871964496</v>
      </c>
      <c r="AJ8941">
        <v>0.98621344597861504</v>
      </c>
      <c r="AK8941">
        <v>1.7689548850239301</v>
      </c>
    </row>
    <row r="8942" spans="1:37" x14ac:dyDescent="0.2">
      <c r="A8942" t="s">
        <v>28519</v>
      </c>
      <c r="B8942">
        <v>128842110</v>
      </c>
      <c r="C8942">
        <v>128842272</v>
      </c>
      <c r="D8942">
        <v>163</v>
      </c>
      <c r="E8942" t="s">
        <v>29683</v>
      </c>
      <c r="F8942">
        <v>2</v>
      </c>
      <c r="G8942" t="s">
        <v>29684</v>
      </c>
      <c r="H8942" t="s">
        <v>37080</v>
      </c>
      <c r="I8942">
        <v>9</v>
      </c>
      <c r="J8942">
        <v>128838275</v>
      </c>
      <c r="K8942">
        <v>128845408</v>
      </c>
      <c r="L8942">
        <v>7134</v>
      </c>
      <c r="M8942">
        <v>2</v>
      </c>
      <c r="N8942">
        <v>883</v>
      </c>
      <c r="O8942" t="s">
        <v>29680</v>
      </c>
      <c r="P8942">
        <v>3136</v>
      </c>
      <c r="Q8942" t="s">
        <v>29681</v>
      </c>
      <c r="R8942" t="s">
        <v>29682</v>
      </c>
      <c r="S8942" t="s">
        <v>37081</v>
      </c>
      <c r="T8942">
        <v>0.56354823081344896</v>
      </c>
      <c r="U8942">
        <v>0.81214233890638399</v>
      </c>
      <c r="V8942">
        <v>-2.9743175186517301</v>
      </c>
      <c r="W8942">
        <v>0.89107655920673101</v>
      </c>
      <c r="X8942">
        <v>0.95159051474143896</v>
      </c>
      <c r="Y8942">
        <v>1.3636097109829599</v>
      </c>
      <c r="Z8942">
        <v>0.23404878042441499</v>
      </c>
      <c r="AA8942">
        <v>0.72610664078822296</v>
      </c>
      <c r="AB8942">
        <v>-3.9377907106825698</v>
      </c>
      <c r="AC8942">
        <v>0.88945902157151002</v>
      </c>
      <c r="AD8942">
        <v>0.94068432309766403</v>
      </c>
      <c r="AE8942">
        <v>0.60018708010321498</v>
      </c>
      <c r="AF8942">
        <v>0.98343762640780896</v>
      </c>
      <c r="AG8942">
        <v>1</v>
      </c>
      <c r="AH8942">
        <v>-2.0447069594815899</v>
      </c>
      <c r="AI8942">
        <v>0.91725052871964496</v>
      </c>
      <c r="AJ8942">
        <v>0.98621344597861504</v>
      </c>
      <c r="AK8942">
        <v>1.7689548850239301</v>
      </c>
    </row>
    <row r="8943" spans="1:37" x14ac:dyDescent="0.2">
      <c r="A8943" t="s">
        <v>28519</v>
      </c>
      <c r="B8943">
        <v>129240096</v>
      </c>
      <c r="C8943">
        <v>129240129</v>
      </c>
      <c r="D8943">
        <v>34</v>
      </c>
      <c r="E8943" t="s">
        <v>29685</v>
      </c>
      <c r="F8943">
        <v>3</v>
      </c>
      <c r="G8943" t="s">
        <v>29686</v>
      </c>
      <c r="H8943" t="s">
        <v>37082</v>
      </c>
      <c r="I8943">
        <v>9</v>
      </c>
      <c r="J8943">
        <v>129258354</v>
      </c>
      <c r="K8943">
        <v>129259865</v>
      </c>
      <c r="L8943">
        <v>1512</v>
      </c>
      <c r="M8943">
        <v>1</v>
      </c>
      <c r="N8943">
        <v>105376290</v>
      </c>
      <c r="O8943" t="s">
        <v>29687</v>
      </c>
      <c r="P8943">
        <v>-18225</v>
      </c>
      <c r="Q8943" t="s">
        <v>40</v>
      </c>
      <c r="R8943" t="s">
        <v>29688</v>
      </c>
      <c r="S8943" t="s">
        <v>37083</v>
      </c>
      <c r="T8943">
        <v>0.35387198439864398</v>
      </c>
      <c r="U8943">
        <v>0.603102917160658</v>
      </c>
      <c r="V8943">
        <v>-24.0933302400997</v>
      </c>
      <c r="W8943">
        <v>0.29261482077562401</v>
      </c>
      <c r="X8943">
        <v>0.704072456322962</v>
      </c>
      <c r="Y8943">
        <v>24.237720141758199</v>
      </c>
      <c r="Z8943">
        <v>0.184235113180511</v>
      </c>
      <c r="AA8943">
        <v>0.72610664078822296</v>
      </c>
      <c r="AB8943">
        <v>-24.0933302400997</v>
      </c>
      <c r="AC8943">
        <v>0.45677901822897599</v>
      </c>
      <c r="AD8943">
        <v>0.82872126865393902</v>
      </c>
      <c r="AE8943">
        <v>23.237720214686099</v>
      </c>
      <c r="AF8943">
        <v>0.501741946288212</v>
      </c>
      <c r="AG8943">
        <v>0.80674443595273604</v>
      </c>
      <c r="AH8943">
        <v>-23.163719640918998</v>
      </c>
      <c r="AI8943">
        <v>0.14667288820271701</v>
      </c>
      <c r="AJ8943">
        <v>0.78121606160956403</v>
      </c>
      <c r="AK8943">
        <v>24.237720141758199</v>
      </c>
    </row>
    <row r="8944" spans="1:37" x14ac:dyDescent="0.2">
      <c r="A8944" t="s">
        <v>28519</v>
      </c>
      <c r="B8944">
        <v>129266114</v>
      </c>
      <c r="C8944">
        <v>129266261</v>
      </c>
      <c r="D8944">
        <v>148</v>
      </c>
      <c r="E8944" t="s">
        <v>29689</v>
      </c>
      <c r="F8944">
        <v>3</v>
      </c>
      <c r="G8944" t="s">
        <v>29690</v>
      </c>
      <c r="H8944" t="s">
        <v>31000</v>
      </c>
      <c r="I8944">
        <v>9</v>
      </c>
      <c r="J8944">
        <v>129258354</v>
      </c>
      <c r="K8944">
        <v>129259865</v>
      </c>
      <c r="L8944">
        <v>1512</v>
      </c>
      <c r="M8944">
        <v>1</v>
      </c>
      <c r="N8944">
        <v>105376290</v>
      </c>
      <c r="O8944" t="s">
        <v>29687</v>
      </c>
      <c r="P8944">
        <v>7760</v>
      </c>
      <c r="Q8944" t="s">
        <v>40</v>
      </c>
      <c r="R8944" t="s">
        <v>29688</v>
      </c>
      <c r="S8944" t="s">
        <v>37083</v>
      </c>
      <c r="T8944">
        <v>1</v>
      </c>
      <c r="U8944">
        <v>1</v>
      </c>
      <c r="V8944">
        <v>-0.40455843329185798</v>
      </c>
      <c r="W8944">
        <v>0.94541066367716797</v>
      </c>
      <c r="X8944">
        <v>0.95159051474143896</v>
      </c>
      <c r="Y8944">
        <v>-0.19931334106857701</v>
      </c>
      <c r="Z8944">
        <v>0.65379035313853895</v>
      </c>
      <c r="AA8944">
        <v>0.84521697243271998</v>
      </c>
      <c r="AB8944">
        <v>-1.3680323819987299</v>
      </c>
      <c r="AC8944">
        <v>0.71753805159658501</v>
      </c>
      <c r="AD8944">
        <v>0.87989882095915395</v>
      </c>
      <c r="AE8944">
        <v>-1.19931316580056</v>
      </c>
      <c r="AF8944">
        <v>0.64997455747578503</v>
      </c>
      <c r="AG8944">
        <v>0.80674443595273604</v>
      </c>
      <c r="AH8944">
        <v>0.52505211271265895</v>
      </c>
      <c r="AI8944">
        <v>0.59609816080359102</v>
      </c>
      <c r="AJ8944">
        <v>0.78121606160956403</v>
      </c>
      <c r="AK8944">
        <v>0.66944199954908701</v>
      </c>
    </row>
    <row r="8945" spans="1:37" x14ac:dyDescent="0.2">
      <c r="A8945" t="s">
        <v>28519</v>
      </c>
      <c r="B8945">
        <v>129266261</v>
      </c>
      <c r="C8945">
        <v>129266408</v>
      </c>
      <c r="D8945">
        <v>148</v>
      </c>
      <c r="E8945" t="s">
        <v>29691</v>
      </c>
      <c r="F8945">
        <v>0</v>
      </c>
      <c r="G8945" t="s">
        <v>29692</v>
      </c>
      <c r="H8945" t="s">
        <v>31000</v>
      </c>
      <c r="I8945">
        <v>9</v>
      </c>
      <c r="J8945">
        <v>129258354</v>
      </c>
      <c r="K8945">
        <v>129259865</v>
      </c>
      <c r="L8945">
        <v>1512</v>
      </c>
      <c r="M8945">
        <v>1</v>
      </c>
      <c r="N8945">
        <v>105376290</v>
      </c>
      <c r="O8945" t="s">
        <v>29687</v>
      </c>
      <c r="P8945">
        <v>7907</v>
      </c>
      <c r="Q8945" t="s">
        <v>40</v>
      </c>
      <c r="R8945" t="s">
        <v>29688</v>
      </c>
      <c r="S8945" t="s">
        <v>37083</v>
      </c>
      <c r="T8945">
        <v>1</v>
      </c>
      <c r="U8945">
        <v>1</v>
      </c>
      <c r="V8945">
        <v>-0.40455843329185798</v>
      </c>
      <c r="W8945">
        <v>0.94541066367716797</v>
      </c>
      <c r="X8945">
        <v>0.95159051474143896</v>
      </c>
      <c r="Y8945">
        <v>-0.19931334106857701</v>
      </c>
      <c r="Z8945">
        <v>0.65379035313853895</v>
      </c>
      <c r="AA8945">
        <v>0.84521697243271998</v>
      </c>
      <c r="AB8945">
        <v>-1.3680323819987299</v>
      </c>
      <c r="AC8945">
        <v>0.71753805159658501</v>
      </c>
      <c r="AD8945">
        <v>0.87989882095915395</v>
      </c>
      <c r="AE8945">
        <v>-1.19931316580056</v>
      </c>
      <c r="AF8945">
        <v>0.64997455747578503</v>
      </c>
      <c r="AG8945">
        <v>0.80674443595273604</v>
      </c>
      <c r="AH8945">
        <v>0.52505211271265895</v>
      </c>
      <c r="AI8945">
        <v>0.59609816080359102</v>
      </c>
      <c r="AJ8945">
        <v>0.78121606160956403</v>
      </c>
      <c r="AK8945">
        <v>0.66944199954908701</v>
      </c>
    </row>
    <row r="8946" spans="1:37" x14ac:dyDescent="0.2">
      <c r="A8946" t="s">
        <v>28519</v>
      </c>
      <c r="B8946">
        <v>129719307</v>
      </c>
      <c r="C8946">
        <v>129719463</v>
      </c>
      <c r="D8946">
        <v>157</v>
      </c>
      <c r="E8946" t="s">
        <v>29693</v>
      </c>
      <c r="F8946">
        <v>23</v>
      </c>
      <c r="G8946" t="s">
        <v>29694</v>
      </c>
      <c r="H8946" t="s">
        <v>30987</v>
      </c>
      <c r="I8946">
        <v>9</v>
      </c>
      <c r="J8946">
        <v>129712896</v>
      </c>
      <c r="K8946">
        <v>129718635</v>
      </c>
      <c r="L8946">
        <v>5740</v>
      </c>
      <c r="M8946">
        <v>2</v>
      </c>
      <c r="N8946">
        <v>101929437</v>
      </c>
      <c r="O8946" t="s">
        <v>29695</v>
      </c>
      <c r="P8946">
        <v>-672</v>
      </c>
      <c r="Q8946" t="s">
        <v>29696</v>
      </c>
      <c r="R8946" t="s">
        <v>29697</v>
      </c>
      <c r="S8946" t="s">
        <v>37084</v>
      </c>
      <c r="T8946">
        <v>0.97213403838398904</v>
      </c>
      <c r="U8946">
        <v>1</v>
      </c>
      <c r="V8946">
        <v>1.3015457673111701</v>
      </c>
      <c r="W8946">
        <v>0.29261482077562401</v>
      </c>
      <c r="X8946">
        <v>0.704072456322962</v>
      </c>
      <c r="Y8946">
        <v>24.962801348500101</v>
      </c>
      <c r="Z8946">
        <v>0.69013698642955401</v>
      </c>
      <c r="AA8946">
        <v>0.84521697243271998</v>
      </c>
      <c r="AB8946">
        <v>0.33807168745497002</v>
      </c>
      <c r="AC8946">
        <v>0.27780950890804001</v>
      </c>
      <c r="AD8946">
        <v>0.68253123924728298</v>
      </c>
      <c r="AE8946">
        <v>24.4747508989315</v>
      </c>
      <c r="AF8946">
        <v>0.61410715005536498</v>
      </c>
      <c r="AG8946">
        <v>0.80674443595273604</v>
      </c>
      <c r="AH8946">
        <v>2.2311563358489201</v>
      </c>
      <c r="AI8946">
        <v>0.56157887380500204</v>
      </c>
      <c r="AJ8946">
        <v>0.78121606160956403</v>
      </c>
      <c r="AK8946">
        <v>2.3755462319598601</v>
      </c>
    </row>
    <row r="8947" spans="1:37" x14ac:dyDescent="0.2">
      <c r="A8947" t="s">
        <v>28519</v>
      </c>
      <c r="B8947">
        <v>129877458</v>
      </c>
      <c r="C8947">
        <v>129877622</v>
      </c>
      <c r="D8947">
        <v>165</v>
      </c>
      <c r="E8947" t="s">
        <v>29698</v>
      </c>
      <c r="F8947">
        <v>3</v>
      </c>
      <c r="G8947" t="s">
        <v>29699</v>
      </c>
      <c r="H8947" t="s">
        <v>30999</v>
      </c>
      <c r="I8947">
        <v>9</v>
      </c>
      <c r="J8947">
        <v>129879373</v>
      </c>
      <c r="K8947">
        <v>129881828</v>
      </c>
      <c r="L8947">
        <v>2456</v>
      </c>
      <c r="M8947">
        <v>1</v>
      </c>
      <c r="N8947">
        <v>10868</v>
      </c>
      <c r="O8947" t="s">
        <v>29700</v>
      </c>
      <c r="P8947">
        <v>-1751</v>
      </c>
      <c r="Q8947" t="s">
        <v>29701</v>
      </c>
      <c r="R8947" t="s">
        <v>29702</v>
      </c>
      <c r="S8947" t="s">
        <v>37085</v>
      </c>
      <c r="T8947">
        <v>0.152084254673993</v>
      </c>
      <c r="U8947">
        <v>0.603102917160658</v>
      </c>
      <c r="V8947">
        <v>23.0469074095321</v>
      </c>
      <c r="W8947">
        <v>0.73420570613580904</v>
      </c>
      <c r="X8947">
        <v>0.95159051474143896</v>
      </c>
      <c r="Y8947">
        <v>0.591770443119367</v>
      </c>
      <c r="Z8947">
        <v>0.203350924423461</v>
      </c>
      <c r="AA8947">
        <v>0.72610664078822296</v>
      </c>
      <c r="AB8947">
        <v>23.250143341919198</v>
      </c>
      <c r="AC8947">
        <v>0.32081866871113202</v>
      </c>
      <c r="AD8947">
        <v>0.68773325147593101</v>
      </c>
      <c r="AE8947">
        <v>-0.40822942984625599</v>
      </c>
      <c r="AF8947">
        <v>0.23669707478149901</v>
      </c>
      <c r="AG8947">
        <v>0.69020448338054297</v>
      </c>
      <c r="AH8947">
        <v>0.68386383411552798</v>
      </c>
      <c r="AI8947">
        <v>0.91725052871964496</v>
      </c>
      <c r="AJ8947">
        <v>0.98621344597861504</v>
      </c>
      <c r="AK8947">
        <v>1.4605257516843899</v>
      </c>
    </row>
    <row r="8948" spans="1:37" x14ac:dyDescent="0.2">
      <c r="A8948" t="s">
        <v>28519</v>
      </c>
      <c r="B8948">
        <v>129877622</v>
      </c>
      <c r="C8948">
        <v>129877786</v>
      </c>
      <c r="D8948">
        <v>165</v>
      </c>
      <c r="E8948" t="s">
        <v>29703</v>
      </c>
      <c r="F8948">
        <v>5</v>
      </c>
      <c r="G8948" t="s">
        <v>29704</v>
      </c>
      <c r="H8948" t="s">
        <v>30999</v>
      </c>
      <c r="I8948">
        <v>9</v>
      </c>
      <c r="J8948">
        <v>129879373</v>
      </c>
      <c r="K8948">
        <v>129881828</v>
      </c>
      <c r="L8948">
        <v>2456</v>
      </c>
      <c r="M8948">
        <v>1</v>
      </c>
      <c r="N8948">
        <v>10868</v>
      </c>
      <c r="O8948" t="s">
        <v>29700</v>
      </c>
      <c r="P8948">
        <v>-1587</v>
      </c>
      <c r="Q8948" t="s">
        <v>29701</v>
      </c>
      <c r="R8948" t="s">
        <v>29702</v>
      </c>
      <c r="S8948" t="s">
        <v>37085</v>
      </c>
      <c r="T8948">
        <v>0.152084254673993</v>
      </c>
      <c r="U8948">
        <v>0.603102917160658</v>
      </c>
      <c r="V8948">
        <v>23.0469074095321</v>
      </c>
      <c r="W8948">
        <v>0.73420570613580904</v>
      </c>
      <c r="X8948">
        <v>0.95159051474143896</v>
      </c>
      <c r="Y8948">
        <v>0.591770443119367</v>
      </c>
      <c r="Z8948">
        <v>0.203350924423461</v>
      </c>
      <c r="AA8948">
        <v>0.72610664078822296</v>
      </c>
      <c r="AB8948">
        <v>23.250143341919198</v>
      </c>
      <c r="AC8948">
        <v>0.32081866871113202</v>
      </c>
      <c r="AD8948">
        <v>0.68773325147593101</v>
      </c>
      <c r="AE8948">
        <v>-0.40822942984625599</v>
      </c>
      <c r="AF8948">
        <v>0.23669707478149901</v>
      </c>
      <c r="AG8948">
        <v>0.69020448338054297</v>
      </c>
      <c r="AH8948">
        <v>0.68386383411552798</v>
      </c>
      <c r="AI8948">
        <v>0.91725052871964496</v>
      </c>
      <c r="AJ8948">
        <v>0.98621344597861504</v>
      </c>
      <c r="AK8948">
        <v>1.4605257516843899</v>
      </c>
    </row>
    <row r="8949" spans="1:37" x14ac:dyDescent="0.2">
      <c r="A8949" t="s">
        <v>28519</v>
      </c>
      <c r="B8949">
        <v>130152288</v>
      </c>
      <c r="C8949">
        <v>130152431</v>
      </c>
      <c r="D8949">
        <v>144</v>
      </c>
      <c r="E8949" t="s">
        <v>29705</v>
      </c>
      <c r="F8949">
        <v>2</v>
      </c>
      <c r="G8949" t="s">
        <v>29706</v>
      </c>
      <c r="H8949" t="s">
        <v>31000</v>
      </c>
      <c r="I8949">
        <v>9</v>
      </c>
      <c r="J8949">
        <v>130140610</v>
      </c>
      <c r="K8949">
        <v>130144219</v>
      </c>
      <c r="L8949">
        <v>3610</v>
      </c>
      <c r="M8949">
        <v>2</v>
      </c>
      <c r="N8949">
        <v>401554</v>
      </c>
      <c r="O8949" t="s">
        <v>29707</v>
      </c>
      <c r="P8949">
        <v>-8069</v>
      </c>
      <c r="Q8949" t="s">
        <v>29708</v>
      </c>
      <c r="R8949" t="s">
        <v>29709</v>
      </c>
      <c r="S8949" t="s">
        <v>37086</v>
      </c>
      <c r="T8949">
        <v>0.89923478520719502</v>
      </c>
      <c r="U8949">
        <v>1</v>
      </c>
      <c r="V8949">
        <v>1.38931930991764</v>
      </c>
      <c r="W8949">
        <v>0.280953098756627</v>
      </c>
      <c r="X8949">
        <v>0.704072456322962</v>
      </c>
      <c r="Y8949">
        <v>-1.0828772722567599</v>
      </c>
      <c r="Z8949">
        <v>0.89710062530600898</v>
      </c>
      <c r="AA8949">
        <v>0.99919698600769702</v>
      </c>
      <c r="AB8949">
        <v>0.96742141900448797</v>
      </c>
      <c r="AC8949">
        <v>0.138069679189123</v>
      </c>
      <c r="AD8949">
        <v>0.68253123924728298</v>
      </c>
      <c r="AE8949">
        <v>-1.4096928806440501</v>
      </c>
      <c r="AF8949">
        <v>0.70676954854459395</v>
      </c>
      <c r="AG8949">
        <v>0.85225920482806805</v>
      </c>
      <c r="AH8949">
        <v>1.22365330987744</v>
      </c>
      <c r="AI8949">
        <v>0.47881565140445098</v>
      </c>
      <c r="AJ8949">
        <v>0.78121606160956403</v>
      </c>
      <c r="AK8949">
        <v>-0.51498391831004697</v>
      </c>
    </row>
    <row r="8950" spans="1:37" x14ac:dyDescent="0.2">
      <c r="A8950" t="s">
        <v>28519</v>
      </c>
      <c r="B8950">
        <v>130152442</v>
      </c>
      <c r="C8950">
        <v>130152644</v>
      </c>
      <c r="D8950">
        <v>203</v>
      </c>
      <c r="E8950" t="s">
        <v>29710</v>
      </c>
      <c r="F8950">
        <v>2</v>
      </c>
      <c r="G8950" t="s">
        <v>29711</v>
      </c>
      <c r="H8950" t="s">
        <v>31000</v>
      </c>
      <c r="I8950">
        <v>9</v>
      </c>
      <c r="J8950">
        <v>130140610</v>
      </c>
      <c r="K8950">
        <v>130144219</v>
      </c>
      <c r="L8950">
        <v>3610</v>
      </c>
      <c r="M8950">
        <v>2</v>
      </c>
      <c r="N8950">
        <v>401554</v>
      </c>
      <c r="O8950" t="s">
        <v>29707</v>
      </c>
      <c r="P8950">
        <v>-8223</v>
      </c>
      <c r="Q8950" t="s">
        <v>29708</v>
      </c>
      <c r="R8950" t="s">
        <v>29709</v>
      </c>
      <c r="S8950" t="s">
        <v>37086</v>
      </c>
      <c r="T8950">
        <v>0.89923478520719502</v>
      </c>
      <c r="U8950">
        <v>1</v>
      </c>
      <c r="V8950">
        <v>1.38931930991764</v>
      </c>
      <c r="W8950">
        <v>0.280953098756627</v>
      </c>
      <c r="X8950">
        <v>0.704072456322962</v>
      </c>
      <c r="Y8950">
        <v>-1.0828772722567599</v>
      </c>
      <c r="Z8950">
        <v>0.89710062530600898</v>
      </c>
      <c r="AA8950">
        <v>0.99919698600769702</v>
      </c>
      <c r="AB8950">
        <v>0.96742141900448797</v>
      </c>
      <c r="AC8950">
        <v>0.138069679189123</v>
      </c>
      <c r="AD8950">
        <v>0.68253123924728298</v>
      </c>
      <c r="AE8950">
        <v>-1.4096928806440501</v>
      </c>
      <c r="AF8950">
        <v>0.70676954854459395</v>
      </c>
      <c r="AG8950">
        <v>0.85225920482806805</v>
      </c>
      <c r="AH8950">
        <v>1.22365330987744</v>
      </c>
      <c r="AI8950">
        <v>0.47881565140445098</v>
      </c>
      <c r="AJ8950">
        <v>0.78121606160956403</v>
      </c>
      <c r="AK8950">
        <v>-0.51498391831004697</v>
      </c>
    </row>
    <row r="8951" spans="1:37" x14ac:dyDescent="0.2">
      <c r="A8951" t="s">
        <v>28519</v>
      </c>
      <c r="B8951">
        <v>130168219</v>
      </c>
      <c r="C8951">
        <v>130168474</v>
      </c>
      <c r="D8951">
        <v>256</v>
      </c>
      <c r="E8951" t="s">
        <v>29712</v>
      </c>
      <c r="F8951">
        <v>4</v>
      </c>
      <c r="G8951" t="s">
        <v>29713</v>
      </c>
      <c r="H8951" t="s">
        <v>31000</v>
      </c>
      <c r="I8951">
        <v>9</v>
      </c>
      <c r="J8951">
        <v>130172404</v>
      </c>
      <c r="K8951">
        <v>130237303</v>
      </c>
      <c r="L8951">
        <v>64900</v>
      </c>
      <c r="M8951">
        <v>1</v>
      </c>
      <c r="N8951">
        <v>23413</v>
      </c>
      <c r="O8951" t="s">
        <v>29714</v>
      </c>
      <c r="P8951">
        <v>-3930</v>
      </c>
      <c r="Q8951" t="s">
        <v>29715</v>
      </c>
      <c r="R8951" t="s">
        <v>29716</v>
      </c>
      <c r="S8951" t="s">
        <v>37087</v>
      </c>
      <c r="T8951">
        <v>0.54838579006279198</v>
      </c>
      <c r="U8951">
        <v>0.80790383320748305</v>
      </c>
      <c r="V8951">
        <v>0.194326129345638</v>
      </c>
      <c r="W8951">
        <v>0.15496970871344301</v>
      </c>
      <c r="X8951">
        <v>0.704072456322962</v>
      </c>
      <c r="Y8951">
        <v>-1.2283070657220001</v>
      </c>
      <c r="Z8951">
        <v>0.53542199065044804</v>
      </c>
      <c r="AA8951">
        <v>0.84521697243271998</v>
      </c>
      <c r="AB8951">
        <v>2.7175292149178099E-3</v>
      </c>
      <c r="AC8951">
        <v>2.6415882173809701E-2</v>
      </c>
      <c r="AD8951">
        <v>0.57684129297949804</v>
      </c>
      <c r="AE8951">
        <v>-1.4798160432412799</v>
      </c>
      <c r="AF8951">
        <v>0.66898193869646905</v>
      </c>
      <c r="AG8951">
        <v>0.82644737830132498</v>
      </c>
      <c r="AH8951">
        <v>0.299421482886571</v>
      </c>
      <c r="AI8951">
        <v>0.63416850807555403</v>
      </c>
      <c r="AJ8951">
        <v>0.81104508058742797</v>
      </c>
      <c r="AK8951">
        <v>-0.66962712952815295</v>
      </c>
    </row>
    <row r="8952" spans="1:37" x14ac:dyDescent="0.2">
      <c r="A8952" t="s">
        <v>28519</v>
      </c>
      <c r="B8952">
        <v>130168503</v>
      </c>
      <c r="C8952">
        <v>130168687</v>
      </c>
      <c r="D8952">
        <v>185</v>
      </c>
      <c r="E8952" t="s">
        <v>29717</v>
      </c>
      <c r="F8952">
        <v>1</v>
      </c>
      <c r="G8952" t="s">
        <v>29718</v>
      </c>
      <c r="H8952" t="s">
        <v>31000</v>
      </c>
      <c r="I8952">
        <v>9</v>
      </c>
      <c r="J8952">
        <v>130172404</v>
      </c>
      <c r="K8952">
        <v>130237303</v>
      </c>
      <c r="L8952">
        <v>64900</v>
      </c>
      <c r="M8952">
        <v>1</v>
      </c>
      <c r="N8952">
        <v>23413</v>
      </c>
      <c r="O8952" t="s">
        <v>29714</v>
      </c>
      <c r="P8952">
        <v>-3717</v>
      </c>
      <c r="Q8952" t="s">
        <v>29715</v>
      </c>
      <c r="R8952" t="s">
        <v>29716</v>
      </c>
      <c r="S8952" t="s">
        <v>37087</v>
      </c>
      <c r="T8952">
        <v>0.54838579006279198</v>
      </c>
      <c r="U8952">
        <v>0.80790383320748305</v>
      </c>
      <c r="V8952">
        <v>0.22387218174649201</v>
      </c>
      <c r="W8952">
        <v>0.15496970871344301</v>
      </c>
      <c r="X8952">
        <v>0.704072456322962</v>
      </c>
      <c r="Y8952">
        <v>-1.22104341271058</v>
      </c>
      <c r="Z8952">
        <v>0.53542199065044804</v>
      </c>
      <c r="AA8952">
        <v>0.84521697243271998</v>
      </c>
      <c r="AB8952">
        <v>2.8722169426273501E-2</v>
      </c>
      <c r="AC8952">
        <v>2.6415882173809701E-2</v>
      </c>
      <c r="AD8952">
        <v>0.57684129297949804</v>
      </c>
      <c r="AE8952">
        <v>-1.4824882963941901</v>
      </c>
      <c r="AF8952">
        <v>0.66898193869646905</v>
      </c>
      <c r="AG8952">
        <v>0.82644737830132498</v>
      </c>
      <c r="AH8952">
        <v>0.31979504350482102</v>
      </c>
      <c r="AI8952">
        <v>0.63416850807555403</v>
      </c>
      <c r="AJ8952">
        <v>0.81104508058742797</v>
      </c>
      <c r="AK8952">
        <v>-0.65901299531649205</v>
      </c>
    </row>
    <row r="8953" spans="1:37" x14ac:dyDescent="0.2">
      <c r="A8953" t="s">
        <v>28519</v>
      </c>
      <c r="B8953">
        <v>130168687</v>
      </c>
      <c r="C8953">
        <v>130168871</v>
      </c>
      <c r="D8953">
        <v>185</v>
      </c>
      <c r="E8953" t="s">
        <v>29719</v>
      </c>
      <c r="F8953">
        <v>2</v>
      </c>
      <c r="G8953" t="s">
        <v>29720</v>
      </c>
      <c r="H8953" t="s">
        <v>31000</v>
      </c>
      <c r="I8953">
        <v>9</v>
      </c>
      <c r="J8953">
        <v>130172404</v>
      </c>
      <c r="K8953">
        <v>130237303</v>
      </c>
      <c r="L8953">
        <v>64900</v>
      </c>
      <c r="M8953">
        <v>1</v>
      </c>
      <c r="N8953">
        <v>23413</v>
      </c>
      <c r="O8953" t="s">
        <v>29714</v>
      </c>
      <c r="P8953">
        <v>-3533</v>
      </c>
      <c r="Q8953" t="s">
        <v>29715</v>
      </c>
      <c r="R8953" t="s">
        <v>29716</v>
      </c>
      <c r="S8953" t="s">
        <v>37087</v>
      </c>
      <c r="T8953">
        <v>0.35387198439864398</v>
      </c>
      <c r="U8953">
        <v>0.603102917160658</v>
      </c>
      <c r="V8953">
        <v>-20.729396745431799</v>
      </c>
      <c r="W8953">
        <v>0.428214032775322</v>
      </c>
      <c r="X8953">
        <v>0.73460997439807996</v>
      </c>
      <c r="Y8953">
        <v>2.18970073788382</v>
      </c>
      <c r="Z8953">
        <v>0.93459220503170903</v>
      </c>
      <c r="AA8953">
        <v>0.99919698600769702</v>
      </c>
      <c r="AB8953">
        <v>1.0209817879332499</v>
      </c>
      <c r="AC8953">
        <v>0.85817338719172098</v>
      </c>
      <c r="AD8953">
        <v>0.94068432309766403</v>
      </c>
      <c r="AE8953">
        <v>1.1897009371103699</v>
      </c>
      <c r="AF8953">
        <v>0.22065000948199101</v>
      </c>
      <c r="AG8953">
        <v>0.68151250837662902</v>
      </c>
      <c r="AH8953">
        <v>-22.053381638407998</v>
      </c>
      <c r="AI8953">
        <v>0.170234813229591</v>
      </c>
      <c r="AJ8953">
        <v>0.78121606160956403</v>
      </c>
      <c r="AK8953">
        <v>3.0584554537809598</v>
      </c>
    </row>
    <row r="8954" spans="1:37" x14ac:dyDescent="0.2">
      <c r="A8954" t="s">
        <v>28519</v>
      </c>
      <c r="B8954">
        <v>130168871</v>
      </c>
      <c r="C8954">
        <v>130169055</v>
      </c>
      <c r="D8954">
        <v>185</v>
      </c>
      <c r="E8954" t="s">
        <v>29721</v>
      </c>
      <c r="F8954">
        <v>4</v>
      </c>
      <c r="G8954" t="s">
        <v>29722</v>
      </c>
      <c r="H8954" t="s">
        <v>31000</v>
      </c>
      <c r="I8954">
        <v>9</v>
      </c>
      <c r="J8954">
        <v>130172404</v>
      </c>
      <c r="K8954">
        <v>130237303</v>
      </c>
      <c r="L8954">
        <v>64900</v>
      </c>
      <c r="M8954">
        <v>1</v>
      </c>
      <c r="N8954">
        <v>23413</v>
      </c>
      <c r="O8954" t="s">
        <v>29714</v>
      </c>
      <c r="P8954">
        <v>-3349</v>
      </c>
      <c r="Q8954" t="s">
        <v>29715</v>
      </c>
      <c r="R8954" t="s">
        <v>29716</v>
      </c>
      <c r="S8954" t="s">
        <v>37087</v>
      </c>
      <c r="T8954" t="s">
        <v>40</v>
      </c>
      <c r="U8954" t="s">
        <v>40</v>
      </c>
      <c r="V8954">
        <v>0</v>
      </c>
      <c r="W8954">
        <v>0.123414495547065</v>
      </c>
      <c r="X8954">
        <v>0.704072456322962</v>
      </c>
      <c r="Y8954">
        <v>22.787853029071499</v>
      </c>
      <c r="Z8954">
        <v>0.306975110376564</v>
      </c>
      <c r="AA8954">
        <v>0.72610664078822296</v>
      </c>
      <c r="AB8954">
        <v>21.750378533365001</v>
      </c>
      <c r="AC8954">
        <v>0.27780950890804001</v>
      </c>
      <c r="AD8954">
        <v>0.68253123924728298</v>
      </c>
      <c r="AE8954">
        <v>21.787853228298101</v>
      </c>
      <c r="AF8954">
        <v>0.32549523997010099</v>
      </c>
      <c r="AG8954">
        <v>0.70473078222419605</v>
      </c>
      <c r="AH8954">
        <v>-21.713852667825499</v>
      </c>
      <c r="AI8954">
        <v>3.6185182304427702E-2</v>
      </c>
      <c r="AJ8954">
        <v>0.78121606160956403</v>
      </c>
      <c r="AK8954">
        <v>22.787853029071499</v>
      </c>
    </row>
    <row r="8955" spans="1:37" x14ac:dyDescent="0.2">
      <c r="A8955" t="s">
        <v>28519</v>
      </c>
      <c r="B8955">
        <v>130265252</v>
      </c>
      <c r="C8955">
        <v>130265410</v>
      </c>
      <c r="D8955">
        <v>159</v>
      </c>
      <c r="E8955" t="s">
        <v>29723</v>
      </c>
      <c r="F8955">
        <v>5</v>
      </c>
      <c r="G8955" t="s">
        <v>29724</v>
      </c>
      <c r="H8955" t="s">
        <v>30987</v>
      </c>
      <c r="I8955">
        <v>9</v>
      </c>
      <c r="J8955">
        <v>130265760</v>
      </c>
      <c r="K8955">
        <v>130434123</v>
      </c>
      <c r="L8955">
        <v>168364</v>
      </c>
      <c r="M8955">
        <v>1</v>
      </c>
      <c r="N8955">
        <v>256158</v>
      </c>
      <c r="O8955" t="s">
        <v>29725</v>
      </c>
      <c r="P8955">
        <v>-350</v>
      </c>
      <c r="Q8955" t="s">
        <v>29726</v>
      </c>
      <c r="R8955" t="s">
        <v>29727</v>
      </c>
      <c r="S8955" t="s">
        <v>37088</v>
      </c>
      <c r="T8955">
        <v>0.152084254673993</v>
      </c>
      <c r="U8955">
        <v>0.603102917160658</v>
      </c>
      <c r="V8955">
        <v>25.258143434956398</v>
      </c>
      <c r="W8955">
        <v>0.94541066367716797</v>
      </c>
      <c r="X8955">
        <v>0.95159051474143896</v>
      </c>
      <c r="Y8955">
        <v>8.8856390339174501E-2</v>
      </c>
      <c r="Z8955">
        <v>0.306975110376564</v>
      </c>
      <c r="AA8955">
        <v>0.72610664078822296</v>
      </c>
      <c r="AB8955">
        <v>24.2946693451354</v>
      </c>
      <c r="AC8955">
        <v>0.71753805159658501</v>
      </c>
      <c r="AD8955">
        <v>0.87989882095915395</v>
      </c>
      <c r="AE8955">
        <v>-0.91114353663247705</v>
      </c>
      <c r="AF8955">
        <v>4.6407610929182198E-2</v>
      </c>
      <c r="AG8955">
        <v>0.476038960109122</v>
      </c>
      <c r="AH8955">
        <v>25.258143434956398</v>
      </c>
      <c r="AI8955">
        <v>0.59609816080359102</v>
      </c>
      <c r="AJ8955">
        <v>0.78121606160956403</v>
      </c>
      <c r="AK8955">
        <v>0.95761179290072596</v>
      </c>
    </row>
    <row r="8956" spans="1:37" x14ac:dyDescent="0.2">
      <c r="A8956" t="s">
        <v>28519</v>
      </c>
      <c r="B8956">
        <v>130265410</v>
      </c>
      <c r="C8956">
        <v>130265568</v>
      </c>
      <c r="D8956">
        <v>159</v>
      </c>
      <c r="E8956" t="s">
        <v>29728</v>
      </c>
      <c r="F8956">
        <v>13</v>
      </c>
      <c r="G8956" t="s">
        <v>29729</v>
      </c>
      <c r="H8956" t="s">
        <v>30987</v>
      </c>
      <c r="I8956">
        <v>9</v>
      </c>
      <c r="J8956">
        <v>130265760</v>
      </c>
      <c r="K8956">
        <v>130434123</v>
      </c>
      <c r="L8956">
        <v>168364</v>
      </c>
      <c r="M8956">
        <v>1</v>
      </c>
      <c r="N8956">
        <v>256158</v>
      </c>
      <c r="O8956" t="s">
        <v>29725</v>
      </c>
      <c r="P8956">
        <v>-192</v>
      </c>
      <c r="Q8956" t="s">
        <v>29726</v>
      </c>
      <c r="R8956" t="s">
        <v>29727</v>
      </c>
      <c r="S8956" t="s">
        <v>37088</v>
      </c>
      <c r="T8956">
        <v>0.152084254673993</v>
      </c>
      <c r="U8956">
        <v>0.603102917160658</v>
      </c>
      <c r="V8956">
        <v>25.313301939571399</v>
      </c>
      <c r="W8956">
        <v>0.94541066367716797</v>
      </c>
      <c r="X8956">
        <v>0.95159051474143896</v>
      </c>
      <c r="Y8956">
        <v>0.204333602141545</v>
      </c>
      <c r="Z8956">
        <v>0.306975110376564</v>
      </c>
      <c r="AA8956">
        <v>0.72610664078822296</v>
      </c>
      <c r="AB8956">
        <v>24.3498278484692</v>
      </c>
      <c r="AC8956">
        <v>0.71753805159658501</v>
      </c>
      <c r="AD8956">
        <v>0.87989882095915395</v>
      </c>
      <c r="AE8956">
        <v>-0.79566633044767199</v>
      </c>
      <c r="AF8956">
        <v>4.6407610929182198E-2</v>
      </c>
      <c r="AG8956">
        <v>0.476038960109122</v>
      </c>
      <c r="AH8956">
        <v>25.313301939571399</v>
      </c>
      <c r="AI8956">
        <v>0.59609816080359102</v>
      </c>
      <c r="AJ8956">
        <v>0.78121606160956403</v>
      </c>
      <c r="AK8956">
        <v>1.0730890047031001</v>
      </c>
    </row>
    <row r="8957" spans="1:37" x14ac:dyDescent="0.2">
      <c r="A8957" t="s">
        <v>28519</v>
      </c>
      <c r="B8957">
        <v>130265649</v>
      </c>
      <c r="C8957">
        <v>130265936</v>
      </c>
      <c r="D8957">
        <v>288</v>
      </c>
      <c r="E8957" t="s">
        <v>29730</v>
      </c>
      <c r="F8957">
        <v>37</v>
      </c>
      <c r="G8957" t="s">
        <v>29731</v>
      </c>
      <c r="H8957" t="s">
        <v>30987</v>
      </c>
      <c r="I8957">
        <v>9</v>
      </c>
      <c r="J8957">
        <v>130265760</v>
      </c>
      <c r="K8957">
        <v>130434123</v>
      </c>
      <c r="L8957">
        <v>168364</v>
      </c>
      <c r="M8957">
        <v>1</v>
      </c>
      <c r="N8957">
        <v>256158</v>
      </c>
      <c r="O8957" t="s">
        <v>29725</v>
      </c>
      <c r="P8957">
        <v>0</v>
      </c>
      <c r="Q8957" t="s">
        <v>29726</v>
      </c>
      <c r="R8957" t="s">
        <v>29727</v>
      </c>
      <c r="S8957" t="s">
        <v>37088</v>
      </c>
      <c r="T8957">
        <v>0.152084254673993</v>
      </c>
      <c r="U8957">
        <v>0.603102917160658</v>
      </c>
      <c r="V8957">
        <v>25.2503508609025</v>
      </c>
      <c r="W8957">
        <v>0.89107655920673101</v>
      </c>
      <c r="X8957">
        <v>0.95159051474143896</v>
      </c>
      <c r="Y8957">
        <v>0.32986447716471201</v>
      </c>
      <c r="Z8957">
        <v>0.306975110376564</v>
      </c>
      <c r="AA8957">
        <v>0.72610664078822296</v>
      </c>
      <c r="AB8957">
        <v>24.286876771266499</v>
      </c>
      <c r="AC8957">
        <v>0.75388744886274095</v>
      </c>
      <c r="AD8957">
        <v>0.87989882095915395</v>
      </c>
      <c r="AE8957">
        <v>-0.67013545542450403</v>
      </c>
      <c r="AF8957">
        <v>4.6407610929182198E-2</v>
      </c>
      <c r="AG8957">
        <v>0.476038960109122</v>
      </c>
      <c r="AH8957">
        <v>25.2503508609025</v>
      </c>
      <c r="AI8957">
        <v>0.56157887380500204</v>
      </c>
      <c r="AJ8957">
        <v>0.78121606160956403</v>
      </c>
      <c r="AK8957">
        <v>1.1986198738935201</v>
      </c>
    </row>
    <row r="8958" spans="1:37" x14ac:dyDescent="0.2">
      <c r="A8958" t="s">
        <v>28519</v>
      </c>
      <c r="B8958">
        <v>130929734</v>
      </c>
      <c r="C8958">
        <v>130929888</v>
      </c>
      <c r="D8958">
        <v>155</v>
      </c>
      <c r="E8958" t="s">
        <v>29732</v>
      </c>
      <c r="F8958">
        <v>13</v>
      </c>
      <c r="G8958" t="s">
        <v>29733</v>
      </c>
      <c r="H8958" t="s">
        <v>30987</v>
      </c>
      <c r="I8958">
        <v>9</v>
      </c>
      <c r="J8958">
        <v>130902440</v>
      </c>
      <c r="K8958">
        <v>130929979</v>
      </c>
      <c r="L8958">
        <v>27540</v>
      </c>
      <c r="M8958">
        <v>2</v>
      </c>
      <c r="N8958">
        <v>84929</v>
      </c>
      <c r="O8958" t="s">
        <v>29734</v>
      </c>
      <c r="P8958">
        <v>91</v>
      </c>
      <c r="Q8958" t="s">
        <v>29735</v>
      </c>
      <c r="R8958" t="s">
        <v>29736</v>
      </c>
      <c r="S8958" t="s">
        <v>37089</v>
      </c>
      <c r="T8958">
        <v>1</v>
      </c>
      <c r="U8958">
        <v>1</v>
      </c>
      <c r="V8958">
        <v>-0.473057507248204</v>
      </c>
      <c r="W8958">
        <v>0.29261482077562401</v>
      </c>
      <c r="X8958">
        <v>0.704072456322962</v>
      </c>
      <c r="Y8958">
        <v>24.1355949261532</v>
      </c>
      <c r="Z8958">
        <v>0.65379035313853895</v>
      </c>
      <c r="AA8958">
        <v>0.84521697243271998</v>
      </c>
      <c r="AB8958">
        <v>-1.4365315529456699</v>
      </c>
      <c r="AC8958">
        <v>0.27780950890804001</v>
      </c>
      <c r="AD8958">
        <v>0.68253123924728298</v>
      </c>
      <c r="AE8958">
        <v>24.432757252335399</v>
      </c>
      <c r="AF8958">
        <v>0.64997455747578503</v>
      </c>
      <c r="AG8958">
        <v>0.80674443595273604</v>
      </c>
      <c r="AH8958">
        <v>0.45655311115193897</v>
      </c>
      <c r="AI8958">
        <v>0.59609816080359102</v>
      </c>
      <c r="AJ8958">
        <v>0.78121606160956403</v>
      </c>
      <c r="AK8958">
        <v>0.60094301071372702</v>
      </c>
    </row>
    <row r="8959" spans="1:37" x14ac:dyDescent="0.2">
      <c r="A8959" t="s">
        <v>28519</v>
      </c>
      <c r="B8959">
        <v>130929888</v>
      </c>
      <c r="C8959">
        <v>130930042</v>
      </c>
      <c r="D8959">
        <v>155</v>
      </c>
      <c r="E8959" t="s">
        <v>29737</v>
      </c>
      <c r="F8959">
        <v>14</v>
      </c>
      <c r="G8959" t="s">
        <v>29738</v>
      </c>
      <c r="H8959" t="s">
        <v>30987</v>
      </c>
      <c r="I8959">
        <v>9</v>
      </c>
      <c r="J8959">
        <v>130902440</v>
      </c>
      <c r="K8959">
        <v>130929979</v>
      </c>
      <c r="L8959">
        <v>27540</v>
      </c>
      <c r="M8959">
        <v>2</v>
      </c>
      <c r="N8959">
        <v>84929</v>
      </c>
      <c r="O8959" t="s">
        <v>29734</v>
      </c>
      <c r="P8959">
        <v>0</v>
      </c>
      <c r="Q8959" t="s">
        <v>29735</v>
      </c>
      <c r="R8959" t="s">
        <v>29736</v>
      </c>
      <c r="S8959" t="s">
        <v>37089</v>
      </c>
      <c r="T8959">
        <v>1</v>
      </c>
      <c r="U8959">
        <v>1</v>
      </c>
      <c r="V8959">
        <v>-0.56616690792956204</v>
      </c>
      <c r="W8959">
        <v>0.29261482077562401</v>
      </c>
      <c r="X8959">
        <v>0.704072456322962</v>
      </c>
      <c r="Y8959">
        <v>24.1355949261532</v>
      </c>
      <c r="Z8959">
        <v>0.65379035313853895</v>
      </c>
      <c r="AA8959">
        <v>0.84521697243271998</v>
      </c>
      <c r="AB8959">
        <v>-1.5296409536270299</v>
      </c>
      <c r="AC8959">
        <v>0.27780950890804001</v>
      </c>
      <c r="AD8959">
        <v>0.68253123924728298</v>
      </c>
      <c r="AE8959">
        <v>24.488700134928301</v>
      </c>
      <c r="AF8959">
        <v>0.64997455747578503</v>
      </c>
      <c r="AG8959">
        <v>0.80674443595273604</v>
      </c>
      <c r="AH8959">
        <v>0.36344371382736002</v>
      </c>
      <c r="AI8959">
        <v>0.59609816080359102</v>
      </c>
      <c r="AJ8959">
        <v>0.78121606160956403</v>
      </c>
      <c r="AK8959">
        <v>0.50783361374249303</v>
      </c>
    </row>
    <row r="8960" spans="1:37" x14ac:dyDescent="0.2">
      <c r="A8960" t="s">
        <v>28519</v>
      </c>
      <c r="B8960">
        <v>130930042</v>
      </c>
      <c r="C8960">
        <v>130930196</v>
      </c>
      <c r="D8960">
        <v>155</v>
      </c>
      <c r="E8960" t="s">
        <v>29739</v>
      </c>
      <c r="F8960">
        <v>6</v>
      </c>
      <c r="G8960" t="s">
        <v>29740</v>
      </c>
      <c r="H8960" t="s">
        <v>30987</v>
      </c>
      <c r="I8960">
        <v>9</v>
      </c>
      <c r="J8960">
        <v>130902440</v>
      </c>
      <c r="K8960">
        <v>130929979</v>
      </c>
      <c r="L8960">
        <v>27540</v>
      </c>
      <c r="M8960">
        <v>2</v>
      </c>
      <c r="N8960">
        <v>84929</v>
      </c>
      <c r="O8960" t="s">
        <v>29734</v>
      </c>
      <c r="P8960">
        <v>-63</v>
      </c>
      <c r="Q8960" t="s">
        <v>29735</v>
      </c>
      <c r="R8960" t="s">
        <v>29736</v>
      </c>
      <c r="S8960" t="s">
        <v>37089</v>
      </c>
      <c r="T8960">
        <v>1</v>
      </c>
      <c r="U8960">
        <v>1</v>
      </c>
      <c r="V8960">
        <v>-0.98120437974264496</v>
      </c>
      <c r="W8960">
        <v>0.29261482077562401</v>
      </c>
      <c r="X8960">
        <v>0.704072456322962</v>
      </c>
      <c r="Y8960">
        <v>23.720557452966901</v>
      </c>
      <c r="Z8960">
        <v>0.65379035313853895</v>
      </c>
      <c r="AA8960">
        <v>0.84521697243271998</v>
      </c>
      <c r="AB8960">
        <v>-1.94467839934764</v>
      </c>
      <c r="AC8960">
        <v>0.27780950890804001</v>
      </c>
      <c r="AD8960">
        <v>0.68253123924728298</v>
      </c>
      <c r="AE8960">
        <v>24.340119947742199</v>
      </c>
      <c r="AF8960">
        <v>0.64997455747578503</v>
      </c>
      <c r="AG8960">
        <v>0.80674443595273604</v>
      </c>
      <c r="AH8960">
        <v>-5.1593757985723403E-2</v>
      </c>
      <c r="AI8960">
        <v>0.59609816080359102</v>
      </c>
      <c r="AJ8960">
        <v>0.78121606160956403</v>
      </c>
      <c r="AK8960">
        <v>9.2796140556122605E-2</v>
      </c>
    </row>
    <row r="8961" spans="1:37" x14ac:dyDescent="0.2">
      <c r="A8961" t="s">
        <v>28519</v>
      </c>
      <c r="B8961">
        <v>131786104</v>
      </c>
      <c r="C8961">
        <v>131786255</v>
      </c>
      <c r="D8961">
        <v>152</v>
      </c>
      <c r="E8961" t="s">
        <v>29741</v>
      </c>
      <c r="F8961">
        <v>2</v>
      </c>
      <c r="G8961" t="s">
        <v>29742</v>
      </c>
      <c r="H8961" t="s">
        <v>31000</v>
      </c>
      <c r="I8961">
        <v>9</v>
      </c>
      <c r="J8961">
        <v>131576775</v>
      </c>
      <c r="K8961">
        <v>131740076</v>
      </c>
      <c r="L8961">
        <v>163302</v>
      </c>
      <c r="M8961">
        <v>2</v>
      </c>
      <c r="N8961">
        <v>2889</v>
      </c>
      <c r="O8961" t="s">
        <v>29743</v>
      </c>
      <c r="P8961">
        <v>-46028</v>
      </c>
      <c r="Q8961" t="s">
        <v>29744</v>
      </c>
      <c r="R8961" t="s">
        <v>29745</v>
      </c>
      <c r="S8961" t="s">
        <v>37090</v>
      </c>
      <c r="T8961" t="s">
        <v>40</v>
      </c>
      <c r="U8961" t="s">
        <v>40</v>
      </c>
      <c r="V8961">
        <v>0</v>
      </c>
      <c r="W8961">
        <v>0.123414495547065</v>
      </c>
      <c r="X8961">
        <v>0.704072456322962</v>
      </c>
      <c r="Y8961">
        <v>22.7378438065493</v>
      </c>
      <c r="Z8961">
        <v>0.306975110376564</v>
      </c>
      <c r="AA8961">
        <v>0.72610664078822296</v>
      </c>
      <c r="AB8961">
        <v>21.700369318239598</v>
      </c>
      <c r="AC8961">
        <v>0.27780950890804001</v>
      </c>
      <c r="AD8961">
        <v>0.68253123924728298</v>
      </c>
      <c r="AE8961">
        <v>21.7378440128028</v>
      </c>
      <c r="AF8961">
        <v>0.32549523997010099</v>
      </c>
      <c r="AG8961">
        <v>0.70473078222419605</v>
      </c>
      <c r="AH8961">
        <v>-21.663843453070001</v>
      </c>
      <c r="AI8961">
        <v>3.6185182304427702E-2</v>
      </c>
      <c r="AJ8961">
        <v>0.78121606160956403</v>
      </c>
      <c r="AK8961">
        <v>22.7378438065493</v>
      </c>
    </row>
    <row r="8962" spans="1:37" x14ac:dyDescent="0.2">
      <c r="A8962" t="s">
        <v>28519</v>
      </c>
      <c r="B8962">
        <v>131786255</v>
      </c>
      <c r="C8962">
        <v>131786406</v>
      </c>
      <c r="D8962">
        <v>152</v>
      </c>
      <c r="E8962" t="s">
        <v>29746</v>
      </c>
      <c r="F8962">
        <v>2</v>
      </c>
      <c r="G8962" t="s">
        <v>29747</v>
      </c>
      <c r="H8962" t="s">
        <v>31000</v>
      </c>
      <c r="I8962">
        <v>9</v>
      </c>
      <c r="J8962">
        <v>131576775</v>
      </c>
      <c r="K8962">
        <v>131740076</v>
      </c>
      <c r="L8962">
        <v>163302</v>
      </c>
      <c r="M8962">
        <v>2</v>
      </c>
      <c r="N8962">
        <v>2889</v>
      </c>
      <c r="O8962" t="s">
        <v>29743</v>
      </c>
      <c r="P8962">
        <v>-46179</v>
      </c>
      <c r="Q8962" t="s">
        <v>29744</v>
      </c>
      <c r="R8962" t="s">
        <v>29745</v>
      </c>
      <c r="S8962" t="s">
        <v>37090</v>
      </c>
      <c r="T8962" t="s">
        <v>40</v>
      </c>
      <c r="U8962" t="s">
        <v>40</v>
      </c>
      <c r="V8962">
        <v>0</v>
      </c>
      <c r="W8962">
        <v>0.123414495547065</v>
      </c>
      <c r="X8962">
        <v>0.704072456322962</v>
      </c>
      <c r="Y8962">
        <v>23.937919110931201</v>
      </c>
      <c r="Z8962">
        <v>0.306975110376564</v>
      </c>
      <c r="AA8962">
        <v>0.72610664078822296</v>
      </c>
      <c r="AB8962">
        <v>22.900444500009801</v>
      </c>
      <c r="AC8962">
        <v>0.27780950890804001</v>
      </c>
      <c r="AD8962">
        <v>0.68253123924728298</v>
      </c>
      <c r="AE8962">
        <v>22.9379192007037</v>
      </c>
      <c r="AF8962">
        <v>0.32549523997010099</v>
      </c>
      <c r="AG8962">
        <v>0.70473078222419605</v>
      </c>
      <c r="AH8962">
        <v>-22.863918628709602</v>
      </c>
      <c r="AI8962">
        <v>3.6185182304427702E-2</v>
      </c>
      <c r="AJ8962">
        <v>0.78121606160956403</v>
      </c>
      <c r="AK8962">
        <v>23.937919110931201</v>
      </c>
    </row>
    <row r="8963" spans="1:37" x14ac:dyDescent="0.2">
      <c r="A8963" t="s">
        <v>28519</v>
      </c>
      <c r="B8963">
        <v>131786406</v>
      </c>
      <c r="C8963">
        <v>131786557</v>
      </c>
      <c r="D8963">
        <v>152</v>
      </c>
      <c r="E8963" t="s">
        <v>29748</v>
      </c>
      <c r="F8963">
        <v>0</v>
      </c>
      <c r="G8963" t="s">
        <v>29749</v>
      </c>
      <c r="H8963" t="s">
        <v>31000</v>
      </c>
      <c r="I8963">
        <v>9</v>
      </c>
      <c r="J8963">
        <v>131576775</v>
      </c>
      <c r="K8963">
        <v>131740076</v>
      </c>
      <c r="L8963">
        <v>163302</v>
      </c>
      <c r="M8963">
        <v>2</v>
      </c>
      <c r="N8963">
        <v>2889</v>
      </c>
      <c r="O8963" t="s">
        <v>29743</v>
      </c>
      <c r="P8963">
        <v>-46330</v>
      </c>
      <c r="Q8963" t="s">
        <v>29744</v>
      </c>
      <c r="R8963" t="s">
        <v>29745</v>
      </c>
      <c r="S8963" t="s">
        <v>37090</v>
      </c>
      <c r="T8963" t="s">
        <v>40</v>
      </c>
      <c r="U8963" t="s">
        <v>40</v>
      </c>
      <c r="V8963">
        <v>0</v>
      </c>
      <c r="W8963">
        <v>0.123414495547065</v>
      </c>
      <c r="X8963">
        <v>0.704072456322962</v>
      </c>
      <c r="Y8963">
        <v>23.937919110931201</v>
      </c>
      <c r="Z8963">
        <v>0.306975110376564</v>
      </c>
      <c r="AA8963">
        <v>0.72610664078822296</v>
      </c>
      <c r="AB8963">
        <v>22.900444500009801</v>
      </c>
      <c r="AC8963">
        <v>0.27780950890804001</v>
      </c>
      <c r="AD8963">
        <v>0.68253123924728298</v>
      </c>
      <c r="AE8963">
        <v>22.9379192007037</v>
      </c>
      <c r="AF8963">
        <v>0.32549523997010099</v>
      </c>
      <c r="AG8963">
        <v>0.70473078222419605</v>
      </c>
      <c r="AH8963">
        <v>-22.863918628709602</v>
      </c>
      <c r="AI8963">
        <v>3.6185182304427702E-2</v>
      </c>
      <c r="AJ8963">
        <v>0.78121606160956403</v>
      </c>
      <c r="AK8963">
        <v>23.937919110931201</v>
      </c>
    </row>
    <row r="8964" spans="1:37" x14ac:dyDescent="0.2">
      <c r="A8964" t="s">
        <v>28519</v>
      </c>
      <c r="B8964">
        <v>132215575</v>
      </c>
      <c r="C8964">
        <v>132215766</v>
      </c>
      <c r="D8964">
        <v>192</v>
      </c>
      <c r="E8964" t="s">
        <v>29750</v>
      </c>
      <c r="F8964">
        <v>2</v>
      </c>
      <c r="G8964" t="s">
        <v>29751</v>
      </c>
      <c r="H8964" t="s">
        <v>37091</v>
      </c>
      <c r="I8964">
        <v>9</v>
      </c>
      <c r="J8964">
        <v>132240608</v>
      </c>
      <c r="K8964">
        <v>132242173</v>
      </c>
      <c r="L8964">
        <v>1566</v>
      </c>
      <c r="M8964">
        <v>1</v>
      </c>
      <c r="N8964">
        <v>84628</v>
      </c>
      <c r="O8964" t="s">
        <v>29752</v>
      </c>
      <c r="P8964">
        <v>-24842</v>
      </c>
      <c r="Q8964" t="s">
        <v>29753</v>
      </c>
      <c r="R8964" t="s">
        <v>29754</v>
      </c>
      <c r="S8964" t="s">
        <v>37092</v>
      </c>
      <c r="T8964">
        <v>0.97979524468909096</v>
      </c>
      <c r="U8964">
        <v>1</v>
      </c>
      <c r="V8964">
        <v>-9.7808110417315491E-3</v>
      </c>
      <c r="W8964">
        <v>0.52938914056192898</v>
      </c>
      <c r="X8964">
        <v>0.81997475101605799</v>
      </c>
      <c r="Y8964">
        <v>0.56923391047788396</v>
      </c>
      <c r="Z8964">
        <v>0.48698330763025399</v>
      </c>
      <c r="AA8964">
        <v>0.84521697243271998</v>
      </c>
      <c r="AB8964">
        <v>1.57296918686887</v>
      </c>
      <c r="AC8964">
        <v>0.439120552379898</v>
      </c>
      <c r="AD8964">
        <v>0.82872126865393902</v>
      </c>
      <c r="AE8964">
        <v>0.67961991866361504</v>
      </c>
      <c r="AF8964">
        <v>0.532824821464146</v>
      </c>
      <c r="AG8964">
        <v>0.80674443595273604</v>
      </c>
      <c r="AH8964">
        <v>-1.5602693807699499</v>
      </c>
      <c r="AI8964">
        <v>0.72005566671916099</v>
      </c>
      <c r="AJ8964">
        <v>0.88551770304185196</v>
      </c>
      <c r="AK8964">
        <v>0.16261174026500499</v>
      </c>
    </row>
    <row r="8965" spans="1:37" x14ac:dyDescent="0.2">
      <c r="A8965" t="s">
        <v>28519</v>
      </c>
      <c r="B8965">
        <v>132241613</v>
      </c>
      <c r="C8965">
        <v>132241771</v>
      </c>
      <c r="D8965">
        <v>159</v>
      </c>
      <c r="E8965" t="s">
        <v>29755</v>
      </c>
      <c r="F8965">
        <v>16</v>
      </c>
      <c r="G8965" t="s">
        <v>29756</v>
      </c>
      <c r="H8965" t="s">
        <v>30987</v>
      </c>
      <c r="I8965">
        <v>9</v>
      </c>
      <c r="J8965">
        <v>132241441</v>
      </c>
      <c r="K8965">
        <v>132242169</v>
      </c>
      <c r="L8965">
        <v>729</v>
      </c>
      <c r="M8965">
        <v>1</v>
      </c>
      <c r="N8965">
        <v>84628</v>
      </c>
      <c r="O8965" t="s">
        <v>29757</v>
      </c>
      <c r="P8965">
        <v>172</v>
      </c>
      <c r="Q8965" t="s">
        <v>29753</v>
      </c>
      <c r="R8965" t="s">
        <v>29754</v>
      </c>
      <c r="S8965" t="s">
        <v>37092</v>
      </c>
      <c r="T8965">
        <v>7.3374270299014499E-2</v>
      </c>
      <c r="U8965">
        <v>0.603102917160658</v>
      </c>
      <c r="V8965">
        <v>25.923661296116201</v>
      </c>
      <c r="W8965">
        <v>0.25384545422922999</v>
      </c>
      <c r="X8965">
        <v>0.704072456322962</v>
      </c>
      <c r="Y8965">
        <v>0.96820990030393606</v>
      </c>
      <c r="Z8965">
        <v>0.136920528570767</v>
      </c>
      <c r="AA8965">
        <v>0.72610664078822296</v>
      </c>
      <c r="AB8965">
        <v>25.254150746534702</v>
      </c>
      <c r="AC8965">
        <v>0.44346611787992302</v>
      </c>
      <c r="AD8965">
        <v>0.82872126865393902</v>
      </c>
      <c r="AE8965">
        <v>4.3286733049222601E-3</v>
      </c>
      <c r="AF8965">
        <v>6.9808448882277996E-2</v>
      </c>
      <c r="AG8965">
        <v>0.60400337402173399</v>
      </c>
      <c r="AH8965">
        <v>3.14558028828101</v>
      </c>
      <c r="AI8965">
        <v>0.15444981296854099</v>
      </c>
      <c r="AJ8965">
        <v>0.78121606160956403</v>
      </c>
      <c r="AK8965">
        <v>1.77903344553487</v>
      </c>
    </row>
    <row r="8966" spans="1:37" x14ac:dyDescent="0.2">
      <c r="A8966" t="s">
        <v>28519</v>
      </c>
      <c r="B8966">
        <v>132241771</v>
      </c>
      <c r="C8966">
        <v>132241929</v>
      </c>
      <c r="D8966">
        <v>159</v>
      </c>
      <c r="E8966" t="s">
        <v>29758</v>
      </c>
      <c r="F8966">
        <v>16</v>
      </c>
      <c r="G8966" t="s">
        <v>29759</v>
      </c>
      <c r="H8966" t="s">
        <v>30987</v>
      </c>
      <c r="I8966">
        <v>9</v>
      </c>
      <c r="J8966">
        <v>132241441</v>
      </c>
      <c r="K8966">
        <v>132242169</v>
      </c>
      <c r="L8966">
        <v>729</v>
      </c>
      <c r="M8966">
        <v>1</v>
      </c>
      <c r="N8966">
        <v>84628</v>
      </c>
      <c r="O8966" t="s">
        <v>29757</v>
      </c>
      <c r="P8966">
        <v>330</v>
      </c>
      <c r="Q8966" t="s">
        <v>29753</v>
      </c>
      <c r="R8966" t="s">
        <v>29754</v>
      </c>
      <c r="S8966" t="s">
        <v>37092</v>
      </c>
      <c r="T8966">
        <v>7.3374270299014499E-2</v>
      </c>
      <c r="U8966">
        <v>0.603102917160658</v>
      </c>
      <c r="V8966">
        <v>25.923661296116201</v>
      </c>
      <c r="W8966">
        <v>0.25384545422922999</v>
      </c>
      <c r="X8966">
        <v>0.704072456322962</v>
      </c>
      <c r="Y8966">
        <v>0.96820990030393606</v>
      </c>
      <c r="Z8966">
        <v>0.136920528570767</v>
      </c>
      <c r="AA8966">
        <v>0.72610664078822296</v>
      </c>
      <c r="AB8966">
        <v>25.254150746534702</v>
      </c>
      <c r="AC8966">
        <v>0.44346611787992302</v>
      </c>
      <c r="AD8966">
        <v>0.82872126865393902</v>
      </c>
      <c r="AE8966">
        <v>4.3286733049222601E-3</v>
      </c>
      <c r="AF8966">
        <v>6.9808448882277996E-2</v>
      </c>
      <c r="AG8966">
        <v>0.60400337402173399</v>
      </c>
      <c r="AH8966">
        <v>3.14558028828101</v>
      </c>
      <c r="AI8966">
        <v>0.15444981296854099</v>
      </c>
      <c r="AJ8966">
        <v>0.78121606160956403</v>
      </c>
      <c r="AK8966">
        <v>1.77903344553487</v>
      </c>
    </row>
    <row r="8967" spans="1:37" x14ac:dyDescent="0.2">
      <c r="A8967" t="s">
        <v>28519</v>
      </c>
      <c r="B8967">
        <v>132243480</v>
      </c>
      <c r="C8967">
        <v>132243630</v>
      </c>
      <c r="D8967">
        <v>151</v>
      </c>
      <c r="E8967" t="s">
        <v>29760</v>
      </c>
      <c r="F8967">
        <v>4</v>
      </c>
      <c r="G8967" t="s">
        <v>29761</v>
      </c>
      <c r="H8967" t="s">
        <v>31032</v>
      </c>
      <c r="I8967">
        <v>9</v>
      </c>
      <c r="J8967">
        <v>132241441</v>
      </c>
      <c r="K8967">
        <v>132242169</v>
      </c>
      <c r="L8967">
        <v>729</v>
      </c>
      <c r="M8967">
        <v>1</v>
      </c>
      <c r="N8967">
        <v>84628</v>
      </c>
      <c r="O8967" t="s">
        <v>29757</v>
      </c>
      <c r="P8967">
        <v>2039</v>
      </c>
      <c r="Q8967" t="s">
        <v>29753</v>
      </c>
      <c r="R8967" t="s">
        <v>29754</v>
      </c>
      <c r="S8967" t="s">
        <v>37092</v>
      </c>
      <c r="T8967">
        <v>0.32911398597860803</v>
      </c>
      <c r="U8967">
        <v>0.603102917160658</v>
      </c>
      <c r="V8967">
        <v>24.243234181140199</v>
      </c>
      <c r="W8967">
        <v>0.29261482077562401</v>
      </c>
      <c r="X8967">
        <v>0.704072456322962</v>
      </c>
      <c r="Y8967">
        <v>24.3172347589515</v>
      </c>
      <c r="Z8967">
        <v>0.306975110376564</v>
      </c>
      <c r="AA8967">
        <v>0.72610664078822296</v>
      </c>
      <c r="AB8967">
        <v>23.7299968075869</v>
      </c>
      <c r="AC8967">
        <v>0.27780950890804001</v>
      </c>
      <c r="AD8967">
        <v>0.68253123924728298</v>
      </c>
      <c r="AE8967">
        <v>23.767471510346901</v>
      </c>
      <c r="AF8967">
        <v>0.61410715005536498</v>
      </c>
      <c r="AG8967">
        <v>0.80674443595273604</v>
      </c>
      <c r="AH8967">
        <v>2.4490422227999402</v>
      </c>
      <c r="AI8967">
        <v>0.56157887380500204</v>
      </c>
      <c r="AJ8967">
        <v>0.78121606160956403</v>
      </c>
      <c r="AK8967">
        <v>2.59343210866732</v>
      </c>
    </row>
    <row r="8968" spans="1:37" x14ac:dyDescent="0.2">
      <c r="A8968" t="s">
        <v>28519</v>
      </c>
      <c r="B8968">
        <v>132243630</v>
      </c>
      <c r="C8968">
        <v>132243780</v>
      </c>
      <c r="D8968">
        <v>151</v>
      </c>
      <c r="E8968" t="s">
        <v>29762</v>
      </c>
      <c r="F8968">
        <v>1</v>
      </c>
      <c r="G8968" t="s">
        <v>29763</v>
      </c>
      <c r="H8968" t="s">
        <v>31032</v>
      </c>
      <c r="I8968">
        <v>9</v>
      </c>
      <c r="J8968">
        <v>132241441</v>
      </c>
      <c r="K8968">
        <v>132242169</v>
      </c>
      <c r="L8968">
        <v>729</v>
      </c>
      <c r="M8968">
        <v>1</v>
      </c>
      <c r="N8968">
        <v>84628</v>
      </c>
      <c r="O8968" t="s">
        <v>29757</v>
      </c>
      <c r="P8968">
        <v>2189</v>
      </c>
      <c r="Q8968" t="s">
        <v>29753</v>
      </c>
      <c r="R8968" t="s">
        <v>29754</v>
      </c>
      <c r="S8968" t="s">
        <v>37092</v>
      </c>
      <c r="T8968">
        <v>0.32911398597860803</v>
      </c>
      <c r="U8968">
        <v>0.603102917160658</v>
      </c>
      <c r="V8968">
        <v>24.243234181140199</v>
      </c>
      <c r="W8968">
        <v>0.29261482077562401</v>
      </c>
      <c r="X8968">
        <v>0.704072456322962</v>
      </c>
      <c r="Y8968">
        <v>24.3172347589515</v>
      </c>
      <c r="Z8968">
        <v>0.306975110376564</v>
      </c>
      <c r="AA8968">
        <v>0.72610664078822296</v>
      </c>
      <c r="AB8968">
        <v>24.349320107704902</v>
      </c>
      <c r="AC8968">
        <v>0.27780950890804001</v>
      </c>
      <c r="AD8968">
        <v>0.68253123924728298</v>
      </c>
      <c r="AE8968">
        <v>24.3867948113928</v>
      </c>
      <c r="AF8968">
        <v>0.64997455747578503</v>
      </c>
      <c r="AG8968">
        <v>0.80674443595273604</v>
      </c>
      <c r="AH8968">
        <v>0.86407998654963003</v>
      </c>
      <c r="AI8968">
        <v>0.59609816080359102</v>
      </c>
      <c r="AJ8968">
        <v>0.78121606160956403</v>
      </c>
      <c r="AK8968">
        <v>1.0084698856405501</v>
      </c>
    </row>
    <row r="8969" spans="1:37" x14ac:dyDescent="0.2">
      <c r="A8969" t="s">
        <v>28519</v>
      </c>
      <c r="B8969">
        <v>132243780</v>
      </c>
      <c r="C8969">
        <v>132243930</v>
      </c>
      <c r="D8969">
        <v>151</v>
      </c>
      <c r="E8969" t="s">
        <v>29764</v>
      </c>
      <c r="F8969">
        <v>4</v>
      </c>
      <c r="G8969" t="s">
        <v>29765</v>
      </c>
      <c r="H8969" t="s">
        <v>31032</v>
      </c>
      <c r="I8969">
        <v>9</v>
      </c>
      <c r="J8969">
        <v>132241441</v>
      </c>
      <c r="K8969">
        <v>132242169</v>
      </c>
      <c r="L8969">
        <v>729</v>
      </c>
      <c r="M8969">
        <v>1</v>
      </c>
      <c r="N8969">
        <v>84628</v>
      </c>
      <c r="O8969" t="s">
        <v>29757</v>
      </c>
      <c r="P8969">
        <v>2339</v>
      </c>
      <c r="Q8969" t="s">
        <v>29753</v>
      </c>
      <c r="R8969" t="s">
        <v>29754</v>
      </c>
      <c r="S8969" t="s">
        <v>37092</v>
      </c>
      <c r="T8969">
        <v>0.32911398597860803</v>
      </c>
      <c r="U8969">
        <v>0.603102917160658</v>
      </c>
      <c r="V8969">
        <v>24.243234181140199</v>
      </c>
      <c r="W8969">
        <v>0.29261482077562401</v>
      </c>
      <c r="X8969">
        <v>0.704072456322962</v>
      </c>
      <c r="Y8969">
        <v>24.3172347589515</v>
      </c>
      <c r="Z8969">
        <v>0.306975110376564</v>
      </c>
      <c r="AA8969">
        <v>0.72610664078822296</v>
      </c>
      <c r="AB8969">
        <v>24.349320107704902</v>
      </c>
      <c r="AC8969">
        <v>0.27780950890804001</v>
      </c>
      <c r="AD8969">
        <v>0.68253123924728298</v>
      </c>
      <c r="AE8969">
        <v>24.3867948113928</v>
      </c>
      <c r="AF8969">
        <v>0.64997455747578503</v>
      </c>
      <c r="AG8969">
        <v>0.80674443595273604</v>
      </c>
      <c r="AH8969">
        <v>0.86407998654963003</v>
      </c>
      <c r="AI8969">
        <v>0.59609816080359102</v>
      </c>
      <c r="AJ8969">
        <v>0.78121606160956403</v>
      </c>
      <c r="AK8969">
        <v>1.0084698856405501</v>
      </c>
    </row>
    <row r="8970" spans="1:37" x14ac:dyDescent="0.2">
      <c r="A8970" t="s">
        <v>28519</v>
      </c>
      <c r="B8970">
        <v>132841227</v>
      </c>
      <c r="C8970">
        <v>132841419</v>
      </c>
      <c r="D8970">
        <v>193</v>
      </c>
      <c r="E8970" t="s">
        <v>29766</v>
      </c>
      <c r="F8970">
        <v>8</v>
      </c>
      <c r="G8970" t="s">
        <v>29767</v>
      </c>
      <c r="H8970" t="s">
        <v>37093</v>
      </c>
      <c r="I8970">
        <v>9</v>
      </c>
      <c r="J8970">
        <v>132861396</v>
      </c>
      <c r="K8970">
        <v>132863712</v>
      </c>
      <c r="L8970">
        <v>2317</v>
      </c>
      <c r="M8970">
        <v>2</v>
      </c>
      <c r="N8970">
        <v>158067</v>
      </c>
      <c r="O8970" t="s">
        <v>29768</v>
      </c>
      <c r="P8970">
        <v>22293</v>
      </c>
      <c r="Q8970" t="s">
        <v>29769</v>
      </c>
      <c r="R8970" t="s">
        <v>29770</v>
      </c>
      <c r="S8970" t="s">
        <v>37094</v>
      </c>
      <c r="T8970">
        <v>0.21017611762858501</v>
      </c>
      <c r="U8970">
        <v>0.603102917160658</v>
      </c>
      <c r="V8970">
        <v>-2.84732481222489</v>
      </c>
      <c r="W8970">
        <v>0.77818952704115196</v>
      </c>
      <c r="X8970">
        <v>0.95159051474143896</v>
      </c>
      <c r="Y8970">
        <v>-1.21661670785711</v>
      </c>
      <c r="Z8970">
        <v>0.26179821207314502</v>
      </c>
      <c r="AA8970">
        <v>0.72610664078822296</v>
      </c>
      <c r="AB8970">
        <v>-1.07807057042671</v>
      </c>
      <c r="AC8970">
        <v>0.31534619028779298</v>
      </c>
      <c r="AD8970">
        <v>0.68773325147593101</v>
      </c>
      <c r="AE8970">
        <v>-1.54165324782552</v>
      </c>
      <c r="AF8970">
        <v>0.27169727903753299</v>
      </c>
      <c r="AG8970">
        <v>0.70473078222419605</v>
      </c>
      <c r="AH8970">
        <v>-2.7228587945527001</v>
      </c>
      <c r="AI8970">
        <v>0.65495529014034304</v>
      </c>
      <c r="AJ8970">
        <v>0.82953256346422599</v>
      </c>
      <c r="AK8970">
        <v>-0.62531093707151497</v>
      </c>
    </row>
    <row r="8971" spans="1:37" x14ac:dyDescent="0.2">
      <c r="A8971" t="s">
        <v>28519</v>
      </c>
      <c r="B8971">
        <v>133271317</v>
      </c>
      <c r="C8971">
        <v>133271516</v>
      </c>
      <c r="D8971">
        <v>200</v>
      </c>
      <c r="E8971" t="s">
        <v>29771</v>
      </c>
      <c r="F8971">
        <v>4</v>
      </c>
      <c r="G8971" t="s">
        <v>29772</v>
      </c>
      <c r="H8971" t="s">
        <v>37095</v>
      </c>
      <c r="I8971">
        <v>9</v>
      </c>
      <c r="J8971">
        <v>133250732</v>
      </c>
      <c r="K8971">
        <v>133275214</v>
      </c>
      <c r="L8971">
        <v>24483</v>
      </c>
      <c r="M8971">
        <v>2</v>
      </c>
      <c r="N8971">
        <v>28</v>
      </c>
      <c r="O8971" t="s">
        <v>29773</v>
      </c>
      <c r="P8971">
        <v>3698</v>
      </c>
      <c r="Q8971" t="s">
        <v>29774</v>
      </c>
      <c r="R8971" t="s">
        <v>29775</v>
      </c>
      <c r="S8971" t="s">
        <v>37096</v>
      </c>
      <c r="T8971">
        <v>0.29910708687459298</v>
      </c>
      <c r="U8971">
        <v>0.603102917160658</v>
      </c>
      <c r="V8971">
        <v>-2.2042560093729202</v>
      </c>
      <c r="W8971">
        <v>0.46193634366738701</v>
      </c>
      <c r="X8971">
        <v>0.75726018452522603</v>
      </c>
      <c r="Y8971">
        <v>0.96746004304570499</v>
      </c>
      <c r="Z8971">
        <v>7.9061682797739105E-2</v>
      </c>
      <c r="AA8971">
        <v>0.72610664078822296</v>
      </c>
      <c r="AB8971">
        <v>-3.16772955980524</v>
      </c>
      <c r="AC8971">
        <v>0.615069744472027</v>
      </c>
      <c r="AD8971">
        <v>0.87989882095915395</v>
      </c>
      <c r="AE8971">
        <v>0.57357847994364397</v>
      </c>
      <c r="AF8971">
        <v>0.68997179462344205</v>
      </c>
      <c r="AG8971">
        <v>0.83846513202101103</v>
      </c>
      <c r="AH8971">
        <v>-1.2746454557945801</v>
      </c>
      <c r="AI8971">
        <v>0.414159359489496</v>
      </c>
      <c r="AJ8971">
        <v>0.78121606160956403</v>
      </c>
      <c r="AK8971">
        <v>0.95380246471713703</v>
      </c>
    </row>
    <row r="8972" spans="1:37" x14ac:dyDescent="0.2">
      <c r="A8972" t="s">
        <v>28519</v>
      </c>
      <c r="B8972">
        <v>133271516</v>
      </c>
      <c r="C8972">
        <v>133271715</v>
      </c>
      <c r="D8972">
        <v>200</v>
      </c>
      <c r="E8972" t="s">
        <v>29776</v>
      </c>
      <c r="F8972">
        <v>1</v>
      </c>
      <c r="G8972" t="s">
        <v>29777</v>
      </c>
      <c r="H8972" t="s">
        <v>37095</v>
      </c>
      <c r="I8972">
        <v>9</v>
      </c>
      <c r="J8972">
        <v>133250732</v>
      </c>
      <c r="K8972">
        <v>133275214</v>
      </c>
      <c r="L8972">
        <v>24483</v>
      </c>
      <c r="M8972">
        <v>2</v>
      </c>
      <c r="N8972">
        <v>28</v>
      </c>
      <c r="O8972" t="s">
        <v>29773</v>
      </c>
      <c r="P8972">
        <v>3499</v>
      </c>
      <c r="Q8972" t="s">
        <v>29774</v>
      </c>
      <c r="R8972" t="s">
        <v>29775</v>
      </c>
      <c r="S8972" t="s">
        <v>37096</v>
      </c>
      <c r="T8972">
        <v>0.29910708687459298</v>
      </c>
      <c r="U8972">
        <v>0.603102917160658</v>
      </c>
      <c r="V8972">
        <v>-2.2042560093729202</v>
      </c>
      <c r="W8972">
        <v>0.46193634366738701</v>
      </c>
      <c r="X8972">
        <v>0.75726018452522603</v>
      </c>
      <c r="Y8972">
        <v>0.96746004304570499</v>
      </c>
      <c r="Z8972">
        <v>7.9061682797739105E-2</v>
      </c>
      <c r="AA8972">
        <v>0.72610664078822296</v>
      </c>
      <c r="AB8972">
        <v>-3.16772955980524</v>
      </c>
      <c r="AC8972">
        <v>0.615069744472027</v>
      </c>
      <c r="AD8972">
        <v>0.87989882095915395</v>
      </c>
      <c r="AE8972">
        <v>0.57357847994364397</v>
      </c>
      <c r="AF8972">
        <v>0.68997179462344205</v>
      </c>
      <c r="AG8972">
        <v>0.83846513202101103</v>
      </c>
      <c r="AH8972">
        <v>-1.2746454557945801</v>
      </c>
      <c r="AI8972">
        <v>0.414159359489496</v>
      </c>
      <c r="AJ8972">
        <v>0.78121606160956403</v>
      </c>
      <c r="AK8972">
        <v>0.95380246471713703</v>
      </c>
    </row>
    <row r="8973" spans="1:37" x14ac:dyDescent="0.2">
      <c r="A8973" t="s">
        <v>28519</v>
      </c>
      <c r="B8973">
        <v>133511206</v>
      </c>
      <c r="C8973">
        <v>133511350</v>
      </c>
      <c r="D8973">
        <v>145</v>
      </c>
      <c r="E8973" t="s">
        <v>29778</v>
      </c>
      <c r="F8973">
        <v>8</v>
      </c>
      <c r="G8973" t="s">
        <v>29779</v>
      </c>
      <c r="H8973" t="s">
        <v>31000</v>
      </c>
      <c r="I8973">
        <v>9</v>
      </c>
      <c r="J8973">
        <v>133514586</v>
      </c>
      <c r="K8973">
        <v>133524959</v>
      </c>
      <c r="L8973">
        <v>10374</v>
      </c>
      <c r="M8973">
        <v>2</v>
      </c>
      <c r="N8973">
        <v>389827</v>
      </c>
      <c r="O8973" t="s">
        <v>29780</v>
      </c>
      <c r="P8973">
        <v>13609</v>
      </c>
      <c r="Q8973" t="s">
        <v>29781</v>
      </c>
      <c r="R8973" t="s">
        <v>29782</v>
      </c>
      <c r="S8973" t="s">
        <v>37097</v>
      </c>
      <c r="T8973">
        <v>0.32911398597860803</v>
      </c>
      <c r="U8973">
        <v>0.603102917160658</v>
      </c>
      <c r="V8973">
        <v>24.735945244251401</v>
      </c>
      <c r="W8973">
        <v>0.29261482077562401</v>
      </c>
      <c r="X8973">
        <v>0.704072456322962</v>
      </c>
      <c r="Y8973">
        <v>24.350253970056698</v>
      </c>
      <c r="Z8973">
        <v>0.306975110376564</v>
      </c>
      <c r="AA8973">
        <v>0.72610664078822296</v>
      </c>
      <c r="AB8973">
        <v>24.5608574473301</v>
      </c>
      <c r="AC8973">
        <v>0.27780950890804001</v>
      </c>
      <c r="AD8973">
        <v>0.68253123924728298</v>
      </c>
      <c r="AE8973">
        <v>24.598332151253999</v>
      </c>
      <c r="AF8973">
        <v>0.61410715005536498</v>
      </c>
      <c r="AG8973">
        <v>0.80674443595273604</v>
      </c>
      <c r="AH8973">
        <v>1.45969178108232</v>
      </c>
      <c r="AI8973">
        <v>0.59609816080359102</v>
      </c>
      <c r="AJ8973">
        <v>0.78121606160956403</v>
      </c>
      <c r="AK8973">
        <v>0.68469799690229505</v>
      </c>
    </row>
    <row r="8974" spans="1:37" x14ac:dyDescent="0.2">
      <c r="A8974" t="s">
        <v>28519</v>
      </c>
      <c r="B8974">
        <v>133511350</v>
      </c>
      <c r="C8974">
        <v>133511494</v>
      </c>
      <c r="D8974">
        <v>145</v>
      </c>
      <c r="E8974" t="s">
        <v>29783</v>
      </c>
      <c r="F8974">
        <v>9</v>
      </c>
      <c r="G8974" t="s">
        <v>29784</v>
      </c>
      <c r="H8974" t="s">
        <v>31000</v>
      </c>
      <c r="I8974">
        <v>9</v>
      </c>
      <c r="J8974">
        <v>133514586</v>
      </c>
      <c r="K8974">
        <v>133524959</v>
      </c>
      <c r="L8974">
        <v>10374</v>
      </c>
      <c r="M8974">
        <v>2</v>
      </c>
      <c r="N8974">
        <v>389827</v>
      </c>
      <c r="O8974" t="s">
        <v>29780</v>
      </c>
      <c r="P8974">
        <v>13465</v>
      </c>
      <c r="Q8974" t="s">
        <v>29781</v>
      </c>
      <c r="R8974" t="s">
        <v>29782</v>
      </c>
      <c r="S8974" t="s">
        <v>37097</v>
      </c>
      <c r="T8974">
        <v>0.32911398597860803</v>
      </c>
      <c r="U8974">
        <v>0.603102917160658</v>
      </c>
      <c r="V8974">
        <v>24.735945244251401</v>
      </c>
      <c r="W8974">
        <v>0.29261482077562401</v>
      </c>
      <c r="X8974">
        <v>0.704072456322962</v>
      </c>
      <c r="Y8974">
        <v>24.350253970056698</v>
      </c>
      <c r="Z8974">
        <v>0.306975110376564</v>
      </c>
      <c r="AA8974">
        <v>0.72610664078822296</v>
      </c>
      <c r="AB8974">
        <v>24.5608574473301</v>
      </c>
      <c r="AC8974">
        <v>0.27780950890804001</v>
      </c>
      <c r="AD8974">
        <v>0.68253123924728298</v>
      </c>
      <c r="AE8974">
        <v>24.598332151253999</v>
      </c>
      <c r="AF8974">
        <v>0.61410715005536498</v>
      </c>
      <c r="AG8974">
        <v>0.80674443595273604</v>
      </c>
      <c r="AH8974">
        <v>1.45969178108232</v>
      </c>
      <c r="AI8974">
        <v>0.59609816080359102</v>
      </c>
      <c r="AJ8974">
        <v>0.78121606160956403</v>
      </c>
      <c r="AK8974">
        <v>0.68469799690229505</v>
      </c>
    </row>
    <row r="8975" spans="1:37" x14ac:dyDescent="0.2">
      <c r="A8975" t="s">
        <v>28519</v>
      </c>
      <c r="B8975">
        <v>133583528</v>
      </c>
      <c r="C8975">
        <v>133583678</v>
      </c>
      <c r="D8975">
        <v>151</v>
      </c>
      <c r="E8975" t="s">
        <v>29785</v>
      </c>
      <c r="F8975">
        <v>7</v>
      </c>
      <c r="G8975" t="s">
        <v>29786</v>
      </c>
      <c r="H8975" t="s">
        <v>31032</v>
      </c>
      <c r="I8975">
        <v>9</v>
      </c>
      <c r="J8975">
        <v>133577081</v>
      </c>
      <c r="K8975">
        <v>133586197</v>
      </c>
      <c r="L8975">
        <v>9117</v>
      </c>
      <c r="M8975">
        <v>2</v>
      </c>
      <c r="N8975">
        <v>642968</v>
      </c>
      <c r="O8975" t="s">
        <v>29787</v>
      </c>
      <c r="P8975">
        <v>2519</v>
      </c>
      <c r="Q8975" t="s">
        <v>29788</v>
      </c>
      <c r="R8975" t="s">
        <v>29789</v>
      </c>
      <c r="S8975" t="s">
        <v>37098</v>
      </c>
      <c r="T8975">
        <v>0.97213403838398904</v>
      </c>
      <c r="U8975">
        <v>1</v>
      </c>
      <c r="V8975">
        <v>0.14739474712978801</v>
      </c>
      <c r="W8975">
        <v>0.38920677604595899</v>
      </c>
      <c r="X8975">
        <v>0.704072456322962</v>
      </c>
      <c r="Y8975">
        <v>-23.895585954031699</v>
      </c>
      <c r="Z8975">
        <v>0.69013698642955401</v>
      </c>
      <c r="AA8975">
        <v>0.84521697243271998</v>
      </c>
      <c r="AB8975">
        <v>-0.81607930047696797</v>
      </c>
      <c r="AC8975">
        <v>0.71753805159658501</v>
      </c>
      <c r="AD8975">
        <v>0.87989882095915395</v>
      </c>
      <c r="AE8975">
        <v>-0.80137091660746296</v>
      </c>
      <c r="AF8975">
        <v>0.61410715005536498</v>
      </c>
      <c r="AG8975">
        <v>0.80674443595273604</v>
      </c>
      <c r="AH8975">
        <v>1.0770053386832801</v>
      </c>
      <c r="AI8975">
        <v>0.35038410267202102</v>
      </c>
      <c r="AJ8975">
        <v>0.78121606160956403</v>
      </c>
      <c r="AK8975">
        <v>-23.988841487733399</v>
      </c>
    </row>
    <row r="8976" spans="1:37" x14ac:dyDescent="0.2">
      <c r="A8976" t="s">
        <v>28519</v>
      </c>
      <c r="B8976">
        <v>133583678</v>
      </c>
      <c r="C8976">
        <v>133583828</v>
      </c>
      <c r="D8976">
        <v>151</v>
      </c>
      <c r="E8976" t="s">
        <v>29790</v>
      </c>
      <c r="F8976">
        <v>6</v>
      </c>
      <c r="G8976" t="s">
        <v>29791</v>
      </c>
      <c r="H8976" t="s">
        <v>31032</v>
      </c>
      <c r="I8976">
        <v>9</v>
      </c>
      <c r="J8976">
        <v>133577081</v>
      </c>
      <c r="K8976">
        <v>133586197</v>
      </c>
      <c r="L8976">
        <v>9117</v>
      </c>
      <c r="M8976">
        <v>2</v>
      </c>
      <c r="N8976">
        <v>642968</v>
      </c>
      <c r="O8976" t="s">
        <v>29787</v>
      </c>
      <c r="P8976">
        <v>2369</v>
      </c>
      <c r="Q8976" t="s">
        <v>29788</v>
      </c>
      <c r="R8976" t="s">
        <v>29789</v>
      </c>
      <c r="S8976" t="s">
        <v>37098</v>
      </c>
      <c r="T8976">
        <v>0.97213403838398904</v>
      </c>
      <c r="U8976">
        <v>1</v>
      </c>
      <c r="V8976">
        <v>0.14739474712978801</v>
      </c>
      <c r="W8976">
        <v>0.38920677604595899</v>
      </c>
      <c r="X8976">
        <v>0.704072456322962</v>
      </c>
      <c r="Y8976">
        <v>-23.895585954031699</v>
      </c>
      <c r="Z8976">
        <v>0.69013698642955401</v>
      </c>
      <c r="AA8976">
        <v>0.84521697243271998</v>
      </c>
      <c r="AB8976">
        <v>-0.81607930047696797</v>
      </c>
      <c r="AC8976">
        <v>0.71753805159658501</v>
      </c>
      <c r="AD8976">
        <v>0.87989882095915395</v>
      </c>
      <c r="AE8976">
        <v>-0.80137091660746296</v>
      </c>
      <c r="AF8976">
        <v>0.61410715005536498</v>
      </c>
      <c r="AG8976">
        <v>0.80674443595273604</v>
      </c>
      <c r="AH8976">
        <v>1.0770053386832801</v>
      </c>
      <c r="AI8976">
        <v>0.35038410267202102</v>
      </c>
      <c r="AJ8976">
        <v>0.78121606160956403</v>
      </c>
      <c r="AK8976">
        <v>-23.988841487733399</v>
      </c>
    </row>
    <row r="8977" spans="1:37" x14ac:dyDescent="0.2">
      <c r="A8977" t="s">
        <v>28519</v>
      </c>
      <c r="B8977">
        <v>133912525</v>
      </c>
      <c r="C8977">
        <v>133912707</v>
      </c>
      <c r="D8977">
        <v>183</v>
      </c>
      <c r="E8977" t="s">
        <v>29792</v>
      </c>
      <c r="F8977">
        <v>8</v>
      </c>
      <c r="G8977" t="s">
        <v>29793</v>
      </c>
      <c r="H8977" t="s">
        <v>37099</v>
      </c>
      <c r="I8977">
        <v>9</v>
      </c>
      <c r="J8977">
        <v>133925851</v>
      </c>
      <c r="K8977">
        <v>133939301</v>
      </c>
      <c r="L8977">
        <v>13451</v>
      </c>
      <c r="M8977">
        <v>2</v>
      </c>
      <c r="N8977">
        <v>7410</v>
      </c>
      <c r="O8977" t="s">
        <v>29794</v>
      </c>
      <c r="P8977">
        <v>26594</v>
      </c>
      <c r="Q8977" t="s">
        <v>29795</v>
      </c>
      <c r="R8977" t="s">
        <v>29796</v>
      </c>
      <c r="S8977" t="s">
        <v>37100</v>
      </c>
      <c r="T8977" t="s">
        <v>40</v>
      </c>
      <c r="U8977" t="s">
        <v>40</v>
      </c>
      <c r="V8977">
        <v>0</v>
      </c>
      <c r="W8977">
        <v>0.123414495547065</v>
      </c>
      <c r="X8977">
        <v>0.704072456322962</v>
      </c>
      <c r="Y8977">
        <v>25.229572273090302</v>
      </c>
      <c r="Z8977">
        <v>0.306975110376564</v>
      </c>
      <c r="AA8977">
        <v>0.72610664078822296</v>
      </c>
      <c r="AB8977">
        <v>23.113211033185301</v>
      </c>
      <c r="AC8977">
        <v>0.17695932866387601</v>
      </c>
      <c r="AD8977">
        <v>0.68253123924728298</v>
      </c>
      <c r="AE8977">
        <v>24.286704286932199</v>
      </c>
      <c r="AF8977">
        <v>0.32549523997010099</v>
      </c>
      <c r="AG8977">
        <v>0.70473078222419605</v>
      </c>
      <c r="AH8977">
        <v>-23.076685161237201</v>
      </c>
      <c r="AI8977">
        <v>0.170234813229591</v>
      </c>
      <c r="AJ8977">
        <v>0.78121606160956403</v>
      </c>
      <c r="AK8977">
        <v>5.77405171325191</v>
      </c>
    </row>
    <row r="8978" spans="1:37" x14ac:dyDescent="0.2">
      <c r="A8978" t="s">
        <v>28519</v>
      </c>
      <c r="B8978">
        <v>133959195</v>
      </c>
      <c r="C8978">
        <v>133959336</v>
      </c>
      <c r="D8978">
        <v>142</v>
      </c>
      <c r="E8978" t="s">
        <v>29797</v>
      </c>
      <c r="F8978">
        <v>2</v>
      </c>
      <c r="G8978" t="s">
        <v>29798</v>
      </c>
      <c r="H8978" t="s">
        <v>37101</v>
      </c>
      <c r="I8978">
        <v>9</v>
      </c>
      <c r="J8978">
        <v>133925851</v>
      </c>
      <c r="K8978">
        <v>133939301</v>
      </c>
      <c r="L8978">
        <v>13451</v>
      </c>
      <c r="M8978">
        <v>2</v>
      </c>
      <c r="N8978">
        <v>7410</v>
      </c>
      <c r="O8978" t="s">
        <v>29794</v>
      </c>
      <c r="P8978">
        <v>-19894</v>
      </c>
      <c r="Q8978" t="s">
        <v>29795</v>
      </c>
      <c r="R8978" t="s">
        <v>29796</v>
      </c>
      <c r="S8978" t="s">
        <v>37100</v>
      </c>
      <c r="T8978">
        <v>0.32911398597860803</v>
      </c>
      <c r="U8978">
        <v>0.603102917160658</v>
      </c>
      <c r="V8978">
        <v>23.933474477236398</v>
      </c>
      <c r="W8978">
        <v>0.89107655920673101</v>
      </c>
      <c r="X8978">
        <v>0.95159051474143896</v>
      </c>
      <c r="Y8978">
        <v>0.92016404888637704</v>
      </c>
      <c r="Z8978">
        <v>0.48464167878831399</v>
      </c>
      <c r="AA8978">
        <v>0.84435025072159198</v>
      </c>
      <c r="AB8978">
        <v>22.970000438808398</v>
      </c>
      <c r="AC8978">
        <v>0.75388744886274095</v>
      </c>
      <c r="AD8978">
        <v>0.87989882095915395</v>
      </c>
      <c r="AE8978">
        <v>-7.9835896389139599E-2</v>
      </c>
      <c r="AF8978">
        <v>0.16793847098801201</v>
      </c>
      <c r="AG8978">
        <v>0.68151250837662902</v>
      </c>
      <c r="AH8978">
        <v>23.933474477236398</v>
      </c>
      <c r="AI8978">
        <v>0.56157887380500204</v>
      </c>
      <c r="AJ8978">
        <v>0.78121606160956403</v>
      </c>
      <c r="AK8978">
        <v>1.7889194300611999</v>
      </c>
    </row>
    <row r="8979" spans="1:37" x14ac:dyDescent="0.2">
      <c r="A8979" t="s">
        <v>28519</v>
      </c>
      <c r="B8979">
        <v>133959336</v>
      </c>
      <c r="C8979">
        <v>133959477</v>
      </c>
      <c r="D8979">
        <v>142</v>
      </c>
      <c r="E8979" t="s">
        <v>29799</v>
      </c>
      <c r="F8979">
        <v>4</v>
      </c>
      <c r="G8979" t="s">
        <v>29800</v>
      </c>
      <c r="H8979" t="s">
        <v>37101</v>
      </c>
      <c r="I8979">
        <v>9</v>
      </c>
      <c r="J8979">
        <v>133925851</v>
      </c>
      <c r="K8979">
        <v>133939301</v>
      </c>
      <c r="L8979">
        <v>13451</v>
      </c>
      <c r="M8979">
        <v>2</v>
      </c>
      <c r="N8979">
        <v>7410</v>
      </c>
      <c r="O8979" t="s">
        <v>29794</v>
      </c>
      <c r="P8979">
        <v>-20035</v>
      </c>
      <c r="Q8979" t="s">
        <v>29795</v>
      </c>
      <c r="R8979" t="s">
        <v>29796</v>
      </c>
      <c r="S8979" t="s">
        <v>37100</v>
      </c>
      <c r="T8979">
        <v>0.32911398597860803</v>
      </c>
      <c r="U8979">
        <v>0.603102917160658</v>
      </c>
      <c r="V8979">
        <v>23.933474477236398</v>
      </c>
      <c r="W8979">
        <v>0.89107655920673101</v>
      </c>
      <c r="X8979">
        <v>0.95159051474143896</v>
      </c>
      <c r="Y8979">
        <v>0.92016404888637704</v>
      </c>
      <c r="Z8979">
        <v>0.48464167878831399</v>
      </c>
      <c r="AA8979">
        <v>0.84435025072159198</v>
      </c>
      <c r="AB8979">
        <v>22.970000438808398</v>
      </c>
      <c r="AC8979">
        <v>0.75388744886274095</v>
      </c>
      <c r="AD8979">
        <v>0.87989882095915395</v>
      </c>
      <c r="AE8979">
        <v>-7.9835896389139599E-2</v>
      </c>
      <c r="AF8979">
        <v>0.16793847098801201</v>
      </c>
      <c r="AG8979">
        <v>0.68151250837662902</v>
      </c>
      <c r="AH8979">
        <v>23.933474477236398</v>
      </c>
      <c r="AI8979">
        <v>0.56157887380500204</v>
      </c>
      <c r="AJ8979">
        <v>0.78121606160956403</v>
      </c>
      <c r="AK8979">
        <v>1.7889194300611999</v>
      </c>
    </row>
    <row r="8980" spans="1:37" x14ac:dyDescent="0.2">
      <c r="A8980" t="s">
        <v>28519</v>
      </c>
      <c r="B8980">
        <v>134053210</v>
      </c>
      <c r="C8980">
        <v>134053402</v>
      </c>
      <c r="D8980">
        <v>193</v>
      </c>
      <c r="E8980" t="s">
        <v>29801</v>
      </c>
      <c r="F8980">
        <v>10</v>
      </c>
      <c r="G8980" t="s">
        <v>29802</v>
      </c>
      <c r="H8980" t="s">
        <v>30987</v>
      </c>
      <c r="I8980">
        <v>9</v>
      </c>
      <c r="J8980">
        <v>134053418</v>
      </c>
      <c r="K8980">
        <v>134054140</v>
      </c>
      <c r="L8980">
        <v>723</v>
      </c>
      <c r="M8980">
        <v>2</v>
      </c>
      <c r="N8980">
        <v>8019</v>
      </c>
      <c r="O8980" t="s">
        <v>29803</v>
      </c>
      <c r="P8980">
        <v>738</v>
      </c>
      <c r="Q8980" t="s">
        <v>29804</v>
      </c>
      <c r="R8980" t="s">
        <v>29805</v>
      </c>
      <c r="S8980" t="s">
        <v>37102</v>
      </c>
      <c r="T8980">
        <v>1</v>
      </c>
      <c r="U8980">
        <v>1</v>
      </c>
      <c r="V8980">
        <v>-1.7924043943774499</v>
      </c>
      <c r="W8980">
        <v>0.38920677604595899</v>
      </c>
      <c r="X8980">
        <v>0.704072456322962</v>
      </c>
      <c r="Y8980">
        <v>-22.073764465165802</v>
      </c>
      <c r="Z8980">
        <v>0.65379035313853895</v>
      </c>
      <c r="AA8980">
        <v>0.84521697243271998</v>
      </c>
      <c r="AB8980">
        <v>-2.75587824837018</v>
      </c>
      <c r="AC8980">
        <v>0.75388744886274095</v>
      </c>
      <c r="AD8980">
        <v>0.87989882095915395</v>
      </c>
      <c r="AE8980">
        <v>1.1384281886696499</v>
      </c>
      <c r="AF8980">
        <v>0.64997455747578503</v>
      </c>
      <c r="AG8980">
        <v>0.80674443595273604</v>
      </c>
      <c r="AH8980">
        <v>-0.86279379649864796</v>
      </c>
      <c r="AI8980">
        <v>0.35038410267202102</v>
      </c>
      <c r="AJ8980">
        <v>0.78121606160956403</v>
      </c>
      <c r="AK8980">
        <v>-23.4182358215261</v>
      </c>
    </row>
    <row r="8981" spans="1:37" x14ac:dyDescent="0.2">
      <c r="A8981" t="s">
        <v>28519</v>
      </c>
      <c r="B8981">
        <v>134053402</v>
      </c>
      <c r="C8981">
        <v>134053594</v>
      </c>
      <c r="D8981">
        <v>193</v>
      </c>
      <c r="E8981" t="s">
        <v>29806</v>
      </c>
      <c r="F8981">
        <v>17</v>
      </c>
      <c r="G8981" t="s">
        <v>29807</v>
      </c>
      <c r="H8981" t="s">
        <v>30987</v>
      </c>
      <c r="I8981">
        <v>9</v>
      </c>
      <c r="J8981">
        <v>134053418</v>
      </c>
      <c r="K8981">
        <v>134054140</v>
      </c>
      <c r="L8981">
        <v>723</v>
      </c>
      <c r="M8981">
        <v>2</v>
      </c>
      <c r="N8981">
        <v>8019</v>
      </c>
      <c r="O8981" t="s">
        <v>29803</v>
      </c>
      <c r="P8981">
        <v>546</v>
      </c>
      <c r="Q8981" t="s">
        <v>29804</v>
      </c>
      <c r="R8981" t="s">
        <v>29805</v>
      </c>
      <c r="S8981" t="s">
        <v>37102</v>
      </c>
      <c r="T8981">
        <v>1</v>
      </c>
      <c r="U8981">
        <v>1</v>
      </c>
      <c r="V8981">
        <v>-2.33297275010157</v>
      </c>
      <c r="W8981">
        <v>0.38920677604595899</v>
      </c>
      <c r="X8981">
        <v>0.704072456322962</v>
      </c>
      <c r="Y8981">
        <v>-22.073764465165802</v>
      </c>
      <c r="Z8981">
        <v>0.65379035313853895</v>
      </c>
      <c r="AA8981">
        <v>0.84521697243271998</v>
      </c>
      <c r="AB8981">
        <v>-3.2964466040942999</v>
      </c>
      <c r="AC8981">
        <v>0.75388744886274095</v>
      </c>
      <c r="AD8981">
        <v>0.87989882095915395</v>
      </c>
      <c r="AE8981">
        <v>1.6789965236387201</v>
      </c>
      <c r="AF8981">
        <v>0.64997455747578503</v>
      </c>
      <c r="AG8981">
        <v>0.80674443595273604</v>
      </c>
      <c r="AH8981">
        <v>-1.4033621290259599</v>
      </c>
      <c r="AI8981">
        <v>0.35038410267202102</v>
      </c>
      <c r="AJ8981">
        <v>0.78121606160956403</v>
      </c>
      <c r="AK8981">
        <v>-23.858148330346101</v>
      </c>
    </row>
    <row r="8982" spans="1:37" x14ac:dyDescent="0.2">
      <c r="A8982" t="s">
        <v>28519</v>
      </c>
      <c r="B8982">
        <v>134072470</v>
      </c>
      <c r="C8982">
        <v>134072616</v>
      </c>
      <c r="D8982">
        <v>147</v>
      </c>
      <c r="E8982" t="s">
        <v>29808</v>
      </c>
      <c r="F8982">
        <v>2</v>
      </c>
      <c r="G8982" t="s">
        <v>29809</v>
      </c>
      <c r="H8982" t="s">
        <v>31000</v>
      </c>
      <c r="I8982">
        <v>9</v>
      </c>
      <c r="J8982">
        <v>134036028</v>
      </c>
      <c r="K8982">
        <v>134068535</v>
      </c>
      <c r="L8982">
        <v>32508</v>
      </c>
      <c r="M8982">
        <v>2</v>
      </c>
      <c r="N8982">
        <v>8019</v>
      </c>
      <c r="O8982" t="s">
        <v>29810</v>
      </c>
      <c r="P8982">
        <v>-3935</v>
      </c>
      <c r="Q8982" t="s">
        <v>29804</v>
      </c>
      <c r="R8982" t="s">
        <v>29805</v>
      </c>
      <c r="S8982" t="s">
        <v>37102</v>
      </c>
      <c r="T8982">
        <v>0.35387198439864398</v>
      </c>
      <c r="U8982">
        <v>0.603102917160658</v>
      </c>
      <c r="V8982">
        <v>-21.386831288794099</v>
      </c>
      <c r="W8982" t="s">
        <v>40</v>
      </c>
      <c r="X8982" t="s">
        <v>40</v>
      </c>
      <c r="Y8982">
        <v>0</v>
      </c>
      <c r="Z8982">
        <v>0.184235113180511</v>
      </c>
      <c r="AA8982">
        <v>0.72610664078822296</v>
      </c>
      <c r="AB8982">
        <v>-21.386831288794099</v>
      </c>
      <c r="AC8982">
        <v>0.45677901822897599</v>
      </c>
      <c r="AD8982">
        <v>0.82872126865393902</v>
      </c>
      <c r="AE8982">
        <v>20.5312216240476</v>
      </c>
      <c r="AF8982">
        <v>0.501741946288212</v>
      </c>
      <c r="AG8982">
        <v>0.80674443595273604</v>
      </c>
      <c r="AH8982">
        <v>-20.457221092711901</v>
      </c>
      <c r="AI8982">
        <v>0.52399907623471598</v>
      </c>
      <c r="AJ8982">
        <v>0.78121606160956403</v>
      </c>
      <c r="AK8982">
        <v>-20.386831814928499</v>
      </c>
    </row>
    <row r="8983" spans="1:37" x14ac:dyDescent="0.2">
      <c r="A8983" t="s">
        <v>28519</v>
      </c>
      <c r="B8983">
        <v>134072616</v>
      </c>
      <c r="C8983">
        <v>134072762</v>
      </c>
      <c r="D8983">
        <v>147</v>
      </c>
      <c r="E8983" t="s">
        <v>29811</v>
      </c>
      <c r="F8983">
        <v>2</v>
      </c>
      <c r="G8983" t="s">
        <v>29812</v>
      </c>
      <c r="H8983" t="s">
        <v>31000</v>
      </c>
      <c r="I8983">
        <v>9</v>
      </c>
      <c r="J8983">
        <v>134036028</v>
      </c>
      <c r="K8983">
        <v>134068535</v>
      </c>
      <c r="L8983">
        <v>32508</v>
      </c>
      <c r="M8983">
        <v>2</v>
      </c>
      <c r="N8983">
        <v>8019</v>
      </c>
      <c r="O8983" t="s">
        <v>29810</v>
      </c>
      <c r="P8983">
        <v>-4081</v>
      </c>
      <c r="Q8983" t="s">
        <v>29804</v>
      </c>
      <c r="R8983" t="s">
        <v>29805</v>
      </c>
      <c r="S8983" t="s">
        <v>37102</v>
      </c>
      <c r="T8983">
        <v>0.35387198439864398</v>
      </c>
      <c r="U8983">
        <v>0.603102917160658</v>
      </c>
      <c r="V8983">
        <v>-21.386831288794099</v>
      </c>
      <c r="W8983" t="s">
        <v>40</v>
      </c>
      <c r="X8983" t="s">
        <v>40</v>
      </c>
      <c r="Y8983">
        <v>0</v>
      </c>
      <c r="Z8983">
        <v>0.184235113180511</v>
      </c>
      <c r="AA8983">
        <v>0.72610664078822296</v>
      </c>
      <c r="AB8983">
        <v>-21.386831288794099</v>
      </c>
      <c r="AC8983">
        <v>0.45677901822897599</v>
      </c>
      <c r="AD8983">
        <v>0.82872126865393902</v>
      </c>
      <c r="AE8983">
        <v>20.5312216240476</v>
      </c>
      <c r="AF8983">
        <v>0.501741946288212</v>
      </c>
      <c r="AG8983">
        <v>0.80674443595273604</v>
      </c>
      <c r="AH8983">
        <v>-20.457221092711901</v>
      </c>
      <c r="AI8983">
        <v>0.52399907623471598</v>
      </c>
      <c r="AJ8983">
        <v>0.78121606160956403</v>
      </c>
      <c r="AK8983">
        <v>-20.386831814928499</v>
      </c>
    </row>
    <row r="8984" spans="1:37" x14ac:dyDescent="0.2">
      <c r="A8984" t="s">
        <v>28519</v>
      </c>
      <c r="B8984">
        <v>134293401</v>
      </c>
      <c r="C8984">
        <v>134293550</v>
      </c>
      <c r="D8984">
        <v>150</v>
      </c>
      <c r="E8984" t="s">
        <v>29813</v>
      </c>
      <c r="F8984">
        <v>3</v>
      </c>
      <c r="G8984" t="s">
        <v>29814</v>
      </c>
      <c r="H8984" t="s">
        <v>30999</v>
      </c>
      <c r="I8984">
        <v>9</v>
      </c>
      <c r="J8984">
        <v>134293931</v>
      </c>
      <c r="K8984">
        <v>134295397</v>
      </c>
      <c r="L8984">
        <v>1467</v>
      </c>
      <c r="M8984">
        <v>2</v>
      </c>
      <c r="N8984">
        <v>105376310</v>
      </c>
      <c r="O8984" t="s">
        <v>29815</v>
      </c>
      <c r="P8984">
        <v>1847</v>
      </c>
      <c r="Q8984" t="s">
        <v>29816</v>
      </c>
      <c r="R8984" t="s">
        <v>29817</v>
      </c>
      <c r="S8984" t="s">
        <v>37103</v>
      </c>
      <c r="T8984">
        <v>0.35387198439864398</v>
      </c>
      <c r="U8984">
        <v>0.603102917160658</v>
      </c>
      <c r="V8984">
        <v>-24.5111122545777</v>
      </c>
      <c r="W8984">
        <v>0.123414495547065</v>
      </c>
      <c r="X8984">
        <v>0.704072456322962</v>
      </c>
      <c r="Y8984">
        <v>25.493735774884001</v>
      </c>
      <c r="Z8984">
        <v>0.65379035313853895</v>
      </c>
      <c r="AA8984">
        <v>0.84521697243271998</v>
      </c>
      <c r="AB8984">
        <v>-1.2370738104308201</v>
      </c>
      <c r="AC8984">
        <v>0.27780950890804001</v>
      </c>
      <c r="AD8984">
        <v>0.68253123924728298</v>
      </c>
      <c r="AE8984">
        <v>24.493735805418801</v>
      </c>
      <c r="AF8984">
        <v>0.32549523997010099</v>
      </c>
      <c r="AG8984">
        <v>0.70473078222419605</v>
      </c>
      <c r="AH8984">
        <v>-24.4197352271892</v>
      </c>
      <c r="AI8984">
        <v>3.6185182304427702E-2</v>
      </c>
      <c r="AJ8984">
        <v>0.78121606160956403</v>
      </c>
      <c r="AK8984">
        <v>25.493735774884001</v>
      </c>
    </row>
    <row r="8985" spans="1:37" x14ac:dyDescent="0.2">
      <c r="A8985" t="s">
        <v>28519</v>
      </c>
      <c r="B8985">
        <v>134293641</v>
      </c>
      <c r="C8985">
        <v>134293940</v>
      </c>
      <c r="D8985">
        <v>300</v>
      </c>
      <c r="E8985" t="s">
        <v>29818</v>
      </c>
      <c r="F8985">
        <v>13</v>
      </c>
      <c r="G8985" t="s">
        <v>29819</v>
      </c>
      <c r="H8985" t="s">
        <v>30999</v>
      </c>
      <c r="I8985">
        <v>9</v>
      </c>
      <c r="J8985">
        <v>134293931</v>
      </c>
      <c r="K8985">
        <v>134295397</v>
      </c>
      <c r="L8985">
        <v>1467</v>
      </c>
      <c r="M8985">
        <v>2</v>
      </c>
      <c r="N8985">
        <v>105376310</v>
      </c>
      <c r="O8985" t="s">
        <v>29815</v>
      </c>
      <c r="P8985">
        <v>1457</v>
      </c>
      <c r="Q8985" t="s">
        <v>29816</v>
      </c>
      <c r="R8985" t="s">
        <v>29817</v>
      </c>
      <c r="S8985" t="s">
        <v>37103</v>
      </c>
      <c r="T8985">
        <v>0.35387198439864398</v>
      </c>
      <c r="U8985">
        <v>0.603102917160658</v>
      </c>
      <c r="V8985">
        <v>-24.5111122545777</v>
      </c>
      <c r="W8985">
        <v>0.123414495547065</v>
      </c>
      <c r="X8985">
        <v>0.704072456322962</v>
      </c>
      <c r="Y8985">
        <v>25.493735774884001</v>
      </c>
      <c r="Z8985">
        <v>0.65379035313853895</v>
      </c>
      <c r="AA8985">
        <v>0.84521697243271998</v>
      </c>
      <c r="AB8985">
        <v>-1.2370738104308201</v>
      </c>
      <c r="AC8985">
        <v>0.27780950890804001</v>
      </c>
      <c r="AD8985">
        <v>0.68253123924728298</v>
      </c>
      <c r="AE8985">
        <v>24.493735805418801</v>
      </c>
      <c r="AF8985">
        <v>0.32549523997010099</v>
      </c>
      <c r="AG8985">
        <v>0.70473078222419605</v>
      </c>
      <c r="AH8985">
        <v>-24.4197352271892</v>
      </c>
      <c r="AI8985">
        <v>3.6185182304427702E-2</v>
      </c>
      <c r="AJ8985">
        <v>0.78121606160956403</v>
      </c>
      <c r="AK8985">
        <v>25.493735774884001</v>
      </c>
    </row>
    <row r="8986" spans="1:37" x14ac:dyDescent="0.2">
      <c r="A8986" t="s">
        <v>28519</v>
      </c>
      <c r="B8986">
        <v>134731175</v>
      </c>
      <c r="C8986">
        <v>134731328</v>
      </c>
      <c r="D8986">
        <v>154</v>
      </c>
      <c r="E8986" t="s">
        <v>29820</v>
      </c>
      <c r="F8986">
        <v>5</v>
      </c>
      <c r="G8986" t="s">
        <v>29821</v>
      </c>
      <c r="H8986" t="s">
        <v>30987</v>
      </c>
      <c r="I8986">
        <v>9</v>
      </c>
      <c r="J8986">
        <v>134731593</v>
      </c>
      <c r="K8986">
        <v>134732669</v>
      </c>
      <c r="L8986">
        <v>1077</v>
      </c>
      <c r="M8986">
        <v>1</v>
      </c>
      <c r="N8986">
        <v>1289</v>
      </c>
      <c r="O8986" t="s">
        <v>29822</v>
      </c>
      <c r="P8986">
        <v>-265</v>
      </c>
      <c r="Q8986" t="s">
        <v>29823</v>
      </c>
      <c r="R8986" t="s">
        <v>29824</v>
      </c>
      <c r="S8986" t="s">
        <v>37104</v>
      </c>
      <c r="T8986">
        <v>0.509465398933029</v>
      </c>
      <c r="U8986">
        <v>0.78683098603356005</v>
      </c>
      <c r="V8986">
        <v>-0.33542210256270799</v>
      </c>
      <c r="W8986">
        <v>1</v>
      </c>
      <c r="X8986">
        <v>1</v>
      </c>
      <c r="Y8986">
        <v>0.48233272048320802</v>
      </c>
      <c r="Z8986">
        <v>0.43489442031229503</v>
      </c>
      <c r="AA8986">
        <v>0.84435025072159198</v>
      </c>
      <c r="AB8986">
        <v>-0.33174264699022998</v>
      </c>
      <c r="AC8986">
        <v>0.94690182253896205</v>
      </c>
      <c r="AD8986">
        <v>0.95962093624129896</v>
      </c>
      <c r="AE8986">
        <v>0.41822944034876902</v>
      </c>
      <c r="AF8986">
        <v>0.66727814854167899</v>
      </c>
      <c r="AG8986">
        <v>0.82456322678848704</v>
      </c>
      <c r="AH8986">
        <v>-0.18891579511242401</v>
      </c>
      <c r="AI8986">
        <v>0.89832463431406295</v>
      </c>
      <c r="AJ8986">
        <v>0.98621344597861504</v>
      </c>
      <c r="AK8986">
        <v>0.31283900028749501</v>
      </c>
    </row>
    <row r="8987" spans="1:37" x14ac:dyDescent="0.2">
      <c r="A8987" t="s">
        <v>28519</v>
      </c>
      <c r="B8987">
        <v>134845732</v>
      </c>
      <c r="C8987">
        <v>134845883</v>
      </c>
      <c r="D8987">
        <v>152</v>
      </c>
      <c r="E8987" t="s">
        <v>29825</v>
      </c>
      <c r="F8987">
        <v>0</v>
      </c>
      <c r="G8987" t="s">
        <v>29826</v>
      </c>
      <c r="H8987" t="s">
        <v>31000</v>
      </c>
      <c r="I8987">
        <v>9</v>
      </c>
      <c r="J8987">
        <v>134849298</v>
      </c>
      <c r="K8987">
        <v>134849369</v>
      </c>
      <c r="L8987">
        <v>72</v>
      </c>
      <c r="M8987">
        <v>2</v>
      </c>
      <c r="N8987">
        <v>100616333</v>
      </c>
      <c r="O8987" t="s">
        <v>29827</v>
      </c>
      <c r="P8987">
        <v>3486</v>
      </c>
      <c r="Q8987" t="s">
        <v>29828</v>
      </c>
      <c r="R8987" t="s">
        <v>29829</v>
      </c>
      <c r="S8987" t="s">
        <v>37105</v>
      </c>
      <c r="T8987">
        <v>0.32911398597860803</v>
      </c>
      <c r="U8987">
        <v>0.603102917160658</v>
      </c>
      <c r="V8987">
        <v>22.360254396547798</v>
      </c>
      <c r="W8987">
        <v>0.38920677604595899</v>
      </c>
      <c r="X8987">
        <v>0.704072456322962</v>
      </c>
      <c r="Y8987">
        <v>-22.158620575571899</v>
      </c>
      <c r="Z8987">
        <v>0.48464167878831399</v>
      </c>
      <c r="AA8987">
        <v>0.84435025072159198</v>
      </c>
      <c r="AB8987">
        <v>21.396780527133298</v>
      </c>
      <c r="AC8987">
        <v>0.21073619169722799</v>
      </c>
      <c r="AD8987">
        <v>0.68253123924728298</v>
      </c>
      <c r="AE8987">
        <v>-22.158620575571899</v>
      </c>
      <c r="AF8987">
        <v>0.16793847098801201</v>
      </c>
      <c r="AG8987">
        <v>0.68151250837662902</v>
      </c>
      <c r="AH8987">
        <v>22.360254396547798</v>
      </c>
      <c r="AI8987">
        <v>0.52399907623471598</v>
      </c>
      <c r="AJ8987">
        <v>0.78121606160956403</v>
      </c>
      <c r="AK8987">
        <v>-21.289865363410598</v>
      </c>
    </row>
    <row r="8988" spans="1:37" x14ac:dyDescent="0.2">
      <c r="A8988" t="s">
        <v>28519</v>
      </c>
      <c r="B8988">
        <v>134910374</v>
      </c>
      <c r="C8988">
        <v>134910523</v>
      </c>
      <c r="D8988">
        <v>150</v>
      </c>
      <c r="E8988" t="s">
        <v>29830</v>
      </c>
      <c r="F8988">
        <v>3</v>
      </c>
      <c r="G8988" t="s">
        <v>29831</v>
      </c>
      <c r="H8988" t="s">
        <v>37106</v>
      </c>
      <c r="I8988">
        <v>9</v>
      </c>
      <c r="J8988">
        <v>134903232</v>
      </c>
      <c r="K8988">
        <v>134917912</v>
      </c>
      <c r="L8988">
        <v>14681</v>
      </c>
      <c r="M8988">
        <v>2</v>
      </c>
      <c r="N8988">
        <v>2219</v>
      </c>
      <c r="O8988" t="s">
        <v>29832</v>
      </c>
      <c r="P8988">
        <v>7389</v>
      </c>
      <c r="Q8988" t="s">
        <v>29833</v>
      </c>
      <c r="R8988" t="s">
        <v>29834</v>
      </c>
      <c r="S8988" t="s">
        <v>37107</v>
      </c>
      <c r="T8988">
        <v>0.38751434495075798</v>
      </c>
      <c r="U8988">
        <v>0.64691987259236905</v>
      </c>
      <c r="V8988">
        <v>-0.59725435754129297</v>
      </c>
      <c r="W8988">
        <v>0.252992557558123</v>
      </c>
      <c r="X8988">
        <v>0.704072456322962</v>
      </c>
      <c r="Y8988">
        <v>1.3384706582384001</v>
      </c>
      <c r="Z8988">
        <v>0.21491490911831501</v>
      </c>
      <c r="AA8988">
        <v>0.72610664078822296</v>
      </c>
      <c r="AB8988">
        <v>-0.59040260141892598</v>
      </c>
      <c r="AC8988">
        <v>0.40514163280681498</v>
      </c>
      <c r="AD8988">
        <v>0.82872126865393902</v>
      </c>
      <c r="AE8988">
        <v>0.96697361784950497</v>
      </c>
      <c r="AF8988">
        <v>0.66727814854167899</v>
      </c>
      <c r="AG8988">
        <v>0.82456322678848704</v>
      </c>
      <c r="AH8988">
        <v>-0.34922912446947801</v>
      </c>
      <c r="AI8988">
        <v>0.240701712102873</v>
      </c>
      <c r="AJ8988">
        <v>0.78121606160956403</v>
      </c>
      <c r="AK8988">
        <v>1.1092586608786199</v>
      </c>
    </row>
    <row r="8989" spans="1:37" x14ac:dyDescent="0.2">
      <c r="A8989" t="s">
        <v>28519</v>
      </c>
      <c r="B8989">
        <v>134910539</v>
      </c>
      <c r="C8989">
        <v>134910681</v>
      </c>
      <c r="D8989">
        <v>143</v>
      </c>
      <c r="E8989" t="s">
        <v>29835</v>
      </c>
      <c r="F8989">
        <v>2</v>
      </c>
      <c r="G8989" t="s">
        <v>29836</v>
      </c>
      <c r="H8989" t="s">
        <v>37106</v>
      </c>
      <c r="I8989">
        <v>9</v>
      </c>
      <c r="J8989">
        <v>134903232</v>
      </c>
      <c r="K8989">
        <v>134917912</v>
      </c>
      <c r="L8989">
        <v>14681</v>
      </c>
      <c r="M8989">
        <v>2</v>
      </c>
      <c r="N8989">
        <v>2219</v>
      </c>
      <c r="O8989" t="s">
        <v>29832</v>
      </c>
      <c r="P8989">
        <v>7231</v>
      </c>
      <c r="Q8989" t="s">
        <v>29833</v>
      </c>
      <c r="R8989" t="s">
        <v>29834</v>
      </c>
      <c r="S8989" t="s">
        <v>37107</v>
      </c>
      <c r="T8989">
        <v>0.38751434495075798</v>
      </c>
      <c r="U8989">
        <v>0.64691987259236905</v>
      </c>
      <c r="V8989">
        <v>-0.59725435754129297</v>
      </c>
      <c r="W8989">
        <v>0.252992557558123</v>
      </c>
      <c r="X8989">
        <v>0.704072456322962</v>
      </c>
      <c r="Y8989">
        <v>1.3384706582384001</v>
      </c>
      <c r="Z8989">
        <v>0.21491490911831501</v>
      </c>
      <c r="AA8989">
        <v>0.72610664078822296</v>
      </c>
      <c r="AB8989">
        <v>-0.59040260141892598</v>
      </c>
      <c r="AC8989">
        <v>0.40514163280681498</v>
      </c>
      <c r="AD8989">
        <v>0.82872126865393902</v>
      </c>
      <c r="AE8989">
        <v>0.96697361784950497</v>
      </c>
      <c r="AF8989">
        <v>0.66727814854167899</v>
      </c>
      <c r="AG8989">
        <v>0.82456322678848704</v>
      </c>
      <c r="AH8989">
        <v>-0.34922912446947801</v>
      </c>
      <c r="AI8989">
        <v>0.240701712102873</v>
      </c>
      <c r="AJ8989">
        <v>0.78121606160956403</v>
      </c>
      <c r="AK8989">
        <v>1.1092586608786199</v>
      </c>
    </row>
    <row r="8990" spans="1:37" x14ac:dyDescent="0.2">
      <c r="A8990" t="s">
        <v>28519</v>
      </c>
      <c r="B8990">
        <v>134951377</v>
      </c>
      <c r="C8990">
        <v>134951531</v>
      </c>
      <c r="D8990">
        <v>155</v>
      </c>
      <c r="E8990" t="s">
        <v>29837</v>
      </c>
      <c r="F8990">
        <v>2</v>
      </c>
      <c r="G8990" t="s">
        <v>29838</v>
      </c>
      <c r="H8990" t="s">
        <v>31000</v>
      </c>
      <c r="I8990">
        <v>9</v>
      </c>
      <c r="J8990">
        <v>134936933</v>
      </c>
      <c r="K8990">
        <v>134943195</v>
      </c>
      <c r="L8990">
        <v>6263</v>
      </c>
      <c r="M8990">
        <v>1</v>
      </c>
      <c r="N8990">
        <v>105376314</v>
      </c>
      <c r="O8990" t="s">
        <v>29839</v>
      </c>
      <c r="P8990">
        <v>14444</v>
      </c>
      <c r="Q8990" t="s">
        <v>40</v>
      </c>
      <c r="R8990" t="s">
        <v>29840</v>
      </c>
      <c r="S8990" t="s">
        <v>37108</v>
      </c>
      <c r="T8990">
        <v>1</v>
      </c>
      <c r="U8990">
        <v>1</v>
      </c>
      <c r="V8990">
        <v>-0.70306650874472398</v>
      </c>
      <c r="W8990">
        <v>0.29261482077562401</v>
      </c>
      <c r="X8990">
        <v>0.704072456322962</v>
      </c>
      <c r="Y8990">
        <v>23.458126966802499</v>
      </c>
      <c r="Z8990">
        <v>0.65379035313853895</v>
      </c>
      <c r="AA8990">
        <v>0.84521697243271998</v>
      </c>
      <c r="AB8990">
        <v>-1.6665405075281601</v>
      </c>
      <c r="AC8990">
        <v>0.27780950890804001</v>
      </c>
      <c r="AD8990">
        <v>0.68253123924728298</v>
      </c>
      <c r="AE8990">
        <v>23.896078795015899</v>
      </c>
      <c r="AF8990">
        <v>0.64997455747578503</v>
      </c>
      <c r="AG8990">
        <v>0.80674443595273604</v>
      </c>
      <c r="AH8990">
        <v>0.22654409012507201</v>
      </c>
      <c r="AI8990">
        <v>0.59609816080359102</v>
      </c>
      <c r="AJ8990">
        <v>0.78121606160956403</v>
      </c>
      <c r="AK8990">
        <v>0.37093398516187498</v>
      </c>
    </row>
    <row r="8991" spans="1:37" x14ac:dyDescent="0.2">
      <c r="A8991" t="s">
        <v>28519</v>
      </c>
      <c r="B8991">
        <v>134951551</v>
      </c>
      <c r="C8991">
        <v>134951704</v>
      </c>
      <c r="D8991">
        <v>154</v>
      </c>
      <c r="E8991" t="s">
        <v>29841</v>
      </c>
      <c r="F8991">
        <v>5</v>
      </c>
      <c r="G8991" t="s">
        <v>29842</v>
      </c>
      <c r="H8991" t="s">
        <v>31000</v>
      </c>
      <c r="I8991">
        <v>9</v>
      </c>
      <c r="J8991">
        <v>134936933</v>
      </c>
      <c r="K8991">
        <v>134943195</v>
      </c>
      <c r="L8991">
        <v>6263</v>
      </c>
      <c r="M8991">
        <v>1</v>
      </c>
      <c r="N8991">
        <v>105376314</v>
      </c>
      <c r="O8991" t="s">
        <v>29839</v>
      </c>
      <c r="P8991">
        <v>14618</v>
      </c>
      <c r="Q8991" t="s">
        <v>40</v>
      </c>
      <c r="R8991" t="s">
        <v>29840</v>
      </c>
      <c r="S8991" t="s">
        <v>37108</v>
      </c>
      <c r="T8991">
        <v>1</v>
      </c>
      <c r="U8991">
        <v>1</v>
      </c>
      <c r="V8991">
        <v>-0.70306650874472398</v>
      </c>
      <c r="W8991">
        <v>0.29261482077562401</v>
      </c>
      <c r="X8991">
        <v>0.704072456322962</v>
      </c>
      <c r="Y8991">
        <v>23.458126966802499</v>
      </c>
      <c r="Z8991">
        <v>0.65379035313853895</v>
      </c>
      <c r="AA8991">
        <v>0.84521697243271998</v>
      </c>
      <c r="AB8991">
        <v>-1.6665405075281601</v>
      </c>
      <c r="AC8991">
        <v>0.27780950890804001</v>
      </c>
      <c r="AD8991">
        <v>0.68253123924728298</v>
      </c>
      <c r="AE8991">
        <v>23.896078795015899</v>
      </c>
      <c r="AF8991">
        <v>0.64997455747578503</v>
      </c>
      <c r="AG8991">
        <v>0.80674443595273604</v>
      </c>
      <c r="AH8991">
        <v>0.22654409012507201</v>
      </c>
      <c r="AI8991">
        <v>0.59609816080359102</v>
      </c>
      <c r="AJ8991">
        <v>0.78121606160956403</v>
      </c>
      <c r="AK8991">
        <v>0.37093398516187498</v>
      </c>
    </row>
    <row r="8992" spans="1:37" x14ac:dyDescent="0.2">
      <c r="A8992" t="s">
        <v>28519</v>
      </c>
      <c r="B8992">
        <v>135161544</v>
      </c>
      <c r="C8992">
        <v>135161624</v>
      </c>
      <c r="D8992">
        <v>81</v>
      </c>
      <c r="E8992" t="s">
        <v>29843</v>
      </c>
      <c r="F8992">
        <v>2</v>
      </c>
      <c r="G8992" t="s">
        <v>29844</v>
      </c>
      <c r="H8992" t="s">
        <v>31000</v>
      </c>
      <c r="I8992">
        <v>9</v>
      </c>
      <c r="J8992">
        <v>135105640</v>
      </c>
      <c r="K8992">
        <v>135120911</v>
      </c>
      <c r="L8992">
        <v>15272</v>
      </c>
      <c r="M8992">
        <v>1</v>
      </c>
      <c r="N8992">
        <v>10439</v>
      </c>
      <c r="O8992" t="s">
        <v>29845</v>
      </c>
      <c r="P8992">
        <v>55904</v>
      </c>
      <c r="Q8992" t="s">
        <v>29846</v>
      </c>
      <c r="R8992" t="s">
        <v>29847</v>
      </c>
      <c r="S8992" t="s">
        <v>37109</v>
      </c>
      <c r="T8992">
        <v>0.275632952581295</v>
      </c>
      <c r="U8992">
        <v>0.603102917160658</v>
      </c>
      <c r="V8992">
        <v>-0.57662757353171401</v>
      </c>
      <c r="W8992">
        <v>0.76075014751339898</v>
      </c>
      <c r="X8992">
        <v>0.95159051474143896</v>
      </c>
      <c r="Y8992">
        <v>0.25465093773567299</v>
      </c>
      <c r="Z8992">
        <v>0.16218098540675499</v>
      </c>
      <c r="AA8992">
        <v>0.72610664078822296</v>
      </c>
      <c r="AB8992">
        <v>-0.73680874539598196</v>
      </c>
      <c r="AC8992">
        <v>0.92549871468939804</v>
      </c>
      <c r="AD8992">
        <v>0.94132267342367504</v>
      </c>
      <c r="AE8992">
        <v>-0.13313073730519701</v>
      </c>
      <c r="AF8992">
        <v>0.47948102548289101</v>
      </c>
      <c r="AG8992">
        <v>0.80674443595273604</v>
      </c>
      <c r="AH8992">
        <v>-0.20852142189058601</v>
      </c>
      <c r="AI8992">
        <v>0.53539764851065197</v>
      </c>
      <c r="AJ8992">
        <v>0.78121606160956403</v>
      </c>
      <c r="AK8992">
        <v>0.51840991478350096</v>
      </c>
    </row>
    <row r="8993" spans="1:37" x14ac:dyDescent="0.2">
      <c r="A8993" t="s">
        <v>28519</v>
      </c>
      <c r="B8993">
        <v>135256561</v>
      </c>
      <c r="C8993">
        <v>135256710</v>
      </c>
      <c r="D8993">
        <v>150</v>
      </c>
      <c r="E8993" t="s">
        <v>29848</v>
      </c>
      <c r="F8993">
        <v>6</v>
      </c>
      <c r="G8993" t="s">
        <v>29849</v>
      </c>
      <c r="H8993" t="s">
        <v>31000</v>
      </c>
      <c r="I8993">
        <v>9</v>
      </c>
      <c r="J8993">
        <v>135245696</v>
      </c>
      <c r="K8993">
        <v>135252708</v>
      </c>
      <c r="L8993">
        <v>7013</v>
      </c>
      <c r="M8993">
        <v>2</v>
      </c>
      <c r="N8993">
        <v>107987138</v>
      </c>
      <c r="O8993" t="s">
        <v>29850</v>
      </c>
      <c r="P8993">
        <v>-3853</v>
      </c>
      <c r="Q8993" t="s">
        <v>40</v>
      </c>
      <c r="R8993" t="s">
        <v>29851</v>
      </c>
      <c r="S8993" t="s">
        <v>37110</v>
      </c>
      <c r="T8993">
        <v>0.32911398597860803</v>
      </c>
      <c r="U8993">
        <v>0.603102917160658</v>
      </c>
      <c r="V8993">
        <v>24.415661064764301</v>
      </c>
      <c r="W8993" t="s">
        <v>40</v>
      </c>
      <c r="X8993" t="s">
        <v>40</v>
      </c>
      <c r="Y8993">
        <v>0</v>
      </c>
      <c r="Z8993">
        <v>0.48464167878831399</v>
      </c>
      <c r="AA8993">
        <v>0.84435025072159198</v>
      </c>
      <c r="AB8993">
        <v>23.452187002031799</v>
      </c>
      <c r="AC8993">
        <v>0.45677901822897599</v>
      </c>
      <c r="AD8993">
        <v>0.82872126865393902</v>
      </c>
      <c r="AE8993">
        <v>23.489661704227199</v>
      </c>
      <c r="AF8993">
        <v>0.16793847098801201</v>
      </c>
      <c r="AG8993">
        <v>0.68151250837662902</v>
      </c>
      <c r="AH8993">
        <v>24.415661064764301</v>
      </c>
      <c r="AI8993">
        <v>0.52399907623471598</v>
      </c>
      <c r="AJ8993">
        <v>0.78121606160956403</v>
      </c>
      <c r="AK8993">
        <v>-23.3452718077851</v>
      </c>
    </row>
    <row r="8994" spans="1:37" x14ac:dyDescent="0.2">
      <c r="A8994" t="s">
        <v>28519</v>
      </c>
      <c r="B8994">
        <v>135332407</v>
      </c>
      <c r="C8994">
        <v>135332588</v>
      </c>
      <c r="D8994">
        <v>182</v>
      </c>
      <c r="E8994" t="s">
        <v>29852</v>
      </c>
      <c r="F8994">
        <v>0</v>
      </c>
      <c r="G8994" t="s">
        <v>29853</v>
      </c>
      <c r="H8994" t="s">
        <v>31000</v>
      </c>
      <c r="I8994">
        <v>9</v>
      </c>
      <c r="J8994">
        <v>135343249</v>
      </c>
      <c r="K8994">
        <v>135346562</v>
      </c>
      <c r="L8994">
        <v>3314</v>
      </c>
      <c r="M8994">
        <v>1</v>
      </c>
      <c r="N8994">
        <v>157927</v>
      </c>
      <c r="O8994" t="s">
        <v>29854</v>
      </c>
      <c r="P8994">
        <v>-10661</v>
      </c>
      <c r="Q8994" t="s">
        <v>29855</v>
      </c>
      <c r="R8994" t="s">
        <v>29856</v>
      </c>
      <c r="S8994" t="s">
        <v>37111</v>
      </c>
      <c r="T8994">
        <v>0.32974938677068999</v>
      </c>
      <c r="U8994">
        <v>0.603102917160658</v>
      </c>
      <c r="V8994">
        <v>-0.17696786741750201</v>
      </c>
      <c r="W8994">
        <v>0.575100249182802</v>
      </c>
      <c r="X8994">
        <v>0.87773343134207504</v>
      </c>
      <c r="Y8994">
        <v>-0.63139091977037698</v>
      </c>
      <c r="Z8994">
        <v>0.47649837731657002</v>
      </c>
      <c r="AA8994">
        <v>0.84435025072159198</v>
      </c>
      <c r="AB8994">
        <v>-0.13922087762702201</v>
      </c>
      <c r="AC8994">
        <v>0.96458668088952204</v>
      </c>
      <c r="AD8994">
        <v>0.973397607509218</v>
      </c>
      <c r="AE8994">
        <v>-0.340379117125857</v>
      </c>
      <c r="AF8994">
        <v>0.31210527492770401</v>
      </c>
      <c r="AG8994">
        <v>0.70473078222419605</v>
      </c>
      <c r="AH8994">
        <v>-0.130090170516277</v>
      </c>
      <c r="AI8994">
        <v>0.352736335192536</v>
      </c>
      <c r="AJ8994">
        <v>0.78121606160956403</v>
      </c>
      <c r="AK8994">
        <v>-0.58773653724783703</v>
      </c>
    </row>
    <row r="8995" spans="1:37" x14ac:dyDescent="0.2">
      <c r="A8995" t="s">
        <v>28519</v>
      </c>
      <c r="B8995">
        <v>135726118</v>
      </c>
      <c r="C8995">
        <v>135726298</v>
      </c>
      <c r="D8995">
        <v>181</v>
      </c>
      <c r="E8995" t="s">
        <v>29857</v>
      </c>
      <c r="F8995">
        <v>6</v>
      </c>
      <c r="G8995" t="s">
        <v>29858</v>
      </c>
      <c r="H8995" t="s">
        <v>37112</v>
      </c>
      <c r="I8995">
        <v>9</v>
      </c>
      <c r="J8995">
        <v>135736517</v>
      </c>
      <c r="K8995">
        <v>135793618</v>
      </c>
      <c r="L8995">
        <v>57102</v>
      </c>
      <c r="M8995">
        <v>1</v>
      </c>
      <c r="N8995">
        <v>57582</v>
      </c>
      <c r="O8995" t="s">
        <v>29859</v>
      </c>
      <c r="P8995">
        <v>-10219</v>
      </c>
      <c r="Q8995" t="s">
        <v>29860</v>
      </c>
      <c r="R8995" t="s">
        <v>29861</v>
      </c>
      <c r="S8995" t="s">
        <v>37113</v>
      </c>
      <c r="T8995">
        <v>0.152084254673993</v>
      </c>
      <c r="U8995">
        <v>0.603102917160658</v>
      </c>
      <c r="V8995">
        <v>24.5723280023368</v>
      </c>
      <c r="W8995">
        <v>0.20525741147413201</v>
      </c>
      <c r="X8995">
        <v>0.704072456322962</v>
      </c>
      <c r="Y8995">
        <v>-24.370694149841999</v>
      </c>
      <c r="Z8995">
        <v>0.306975110376564</v>
      </c>
      <c r="AA8995">
        <v>0.72610664078822296</v>
      </c>
      <c r="AB8995">
        <v>23.6088539333022</v>
      </c>
      <c r="AC8995">
        <v>7.0489011448141195E-2</v>
      </c>
      <c r="AD8995">
        <v>0.57684129297949804</v>
      </c>
      <c r="AE8995">
        <v>-24.370694149841999</v>
      </c>
      <c r="AF8995">
        <v>4.6407610929182198E-2</v>
      </c>
      <c r="AG8995">
        <v>0.476038960109122</v>
      </c>
      <c r="AH8995">
        <v>24.5723280023368</v>
      </c>
      <c r="AI8995">
        <v>0.35038410267202102</v>
      </c>
      <c r="AJ8995">
        <v>0.78121606160956403</v>
      </c>
      <c r="AK8995">
        <v>-23.501938738060399</v>
      </c>
    </row>
    <row r="8996" spans="1:37" x14ac:dyDescent="0.2">
      <c r="A8996" t="s">
        <v>28519</v>
      </c>
      <c r="B8996">
        <v>135737268</v>
      </c>
      <c r="C8996">
        <v>135737568</v>
      </c>
      <c r="D8996">
        <v>301</v>
      </c>
      <c r="E8996" t="s">
        <v>29862</v>
      </c>
      <c r="F8996">
        <v>10</v>
      </c>
      <c r="G8996" t="s">
        <v>29863</v>
      </c>
      <c r="H8996" t="s">
        <v>30987</v>
      </c>
      <c r="I8996">
        <v>9</v>
      </c>
      <c r="J8996">
        <v>135736960</v>
      </c>
      <c r="K8996">
        <v>135750177</v>
      </c>
      <c r="L8996">
        <v>13218</v>
      </c>
      <c r="M8996">
        <v>1</v>
      </c>
      <c r="N8996">
        <v>57582</v>
      </c>
      <c r="O8996" t="s">
        <v>29864</v>
      </c>
      <c r="P8996">
        <v>308</v>
      </c>
      <c r="Q8996" t="s">
        <v>29860</v>
      </c>
      <c r="R8996" t="s">
        <v>29861</v>
      </c>
      <c r="S8996" t="s">
        <v>37113</v>
      </c>
      <c r="T8996" t="s">
        <v>40</v>
      </c>
      <c r="U8996" t="s">
        <v>40</v>
      </c>
      <c r="V8996">
        <v>0</v>
      </c>
      <c r="W8996">
        <v>0.38920677604595899</v>
      </c>
      <c r="X8996">
        <v>0.704072456322962</v>
      </c>
      <c r="Y8996">
        <v>-23.7414799433549</v>
      </c>
      <c r="Z8996">
        <v>0.48464167878831399</v>
      </c>
      <c r="AA8996">
        <v>0.84435025072159198</v>
      </c>
      <c r="AB8996">
        <v>22.979639752109399</v>
      </c>
      <c r="AC8996">
        <v>0.21073619169722799</v>
      </c>
      <c r="AD8996">
        <v>0.68253123924728298</v>
      </c>
      <c r="AE8996">
        <v>-23.7414799433549</v>
      </c>
      <c r="AF8996">
        <v>0.501741946288212</v>
      </c>
      <c r="AG8996">
        <v>0.80674443595273604</v>
      </c>
      <c r="AH8996">
        <v>-22.943113880556801</v>
      </c>
      <c r="AI8996">
        <v>0.52399907623471598</v>
      </c>
      <c r="AJ8996">
        <v>0.78121606160956403</v>
      </c>
      <c r="AK8996">
        <v>-22.872724561610401</v>
      </c>
    </row>
    <row r="8997" spans="1:37" x14ac:dyDescent="0.2">
      <c r="A8997" t="s">
        <v>28519</v>
      </c>
      <c r="B8997">
        <v>135838572</v>
      </c>
      <c r="C8997">
        <v>135838751</v>
      </c>
      <c r="D8997">
        <v>180</v>
      </c>
      <c r="E8997" t="s">
        <v>29865</v>
      </c>
      <c r="F8997">
        <v>9</v>
      </c>
      <c r="G8997" t="s">
        <v>29866</v>
      </c>
      <c r="H8997" t="s">
        <v>37114</v>
      </c>
      <c r="I8997">
        <v>9</v>
      </c>
      <c r="J8997">
        <v>135810423</v>
      </c>
      <c r="K8997">
        <v>135826409</v>
      </c>
      <c r="L8997">
        <v>15987</v>
      </c>
      <c r="M8997">
        <v>2</v>
      </c>
      <c r="N8997">
        <v>157922</v>
      </c>
      <c r="O8997" t="s">
        <v>29867</v>
      </c>
      <c r="P8997">
        <v>-12163</v>
      </c>
      <c r="Q8997" t="s">
        <v>29868</v>
      </c>
      <c r="R8997" t="s">
        <v>29869</v>
      </c>
      <c r="S8997" t="s">
        <v>37115</v>
      </c>
      <c r="T8997">
        <v>0.64637634365716901</v>
      </c>
      <c r="U8997">
        <v>0.84931184682313698</v>
      </c>
      <c r="V8997">
        <v>1.0138499980237099</v>
      </c>
      <c r="W8997">
        <v>0.77131238386100998</v>
      </c>
      <c r="X8997">
        <v>0.95159051474143896</v>
      </c>
      <c r="Y8997">
        <v>1.0309982277879799</v>
      </c>
      <c r="Z8997">
        <v>0.94067464303402304</v>
      </c>
      <c r="AA8997">
        <v>0.99919698600769702</v>
      </c>
      <c r="AB8997">
        <v>0.50432986664448598</v>
      </c>
      <c r="AC8997">
        <v>0.55497112122419601</v>
      </c>
      <c r="AD8997">
        <v>0.87989882095915395</v>
      </c>
      <c r="AE8997">
        <v>3.0998287163648899E-2</v>
      </c>
      <c r="AF8997">
        <v>0.39902384492512899</v>
      </c>
      <c r="AG8997">
        <v>0.80674443595273604</v>
      </c>
      <c r="AH8997">
        <v>1.16849018008289</v>
      </c>
      <c r="AI8997">
        <v>0.28468808529052497</v>
      </c>
      <c r="AJ8997">
        <v>0.78121606160956403</v>
      </c>
      <c r="AK8997">
        <v>1.8997535942802199</v>
      </c>
    </row>
    <row r="8998" spans="1:37" x14ac:dyDescent="0.2">
      <c r="A8998" t="s">
        <v>28519</v>
      </c>
      <c r="B8998">
        <v>135838783</v>
      </c>
      <c r="C8998">
        <v>135838931</v>
      </c>
      <c r="D8998">
        <v>149</v>
      </c>
      <c r="E8998" t="s">
        <v>29870</v>
      </c>
      <c r="F8998">
        <v>8</v>
      </c>
      <c r="G8998" t="s">
        <v>29871</v>
      </c>
      <c r="H8998" t="s">
        <v>37114</v>
      </c>
      <c r="I8998">
        <v>9</v>
      </c>
      <c r="J8998">
        <v>135810423</v>
      </c>
      <c r="K8998">
        <v>135826409</v>
      </c>
      <c r="L8998">
        <v>15987</v>
      </c>
      <c r="M8998">
        <v>2</v>
      </c>
      <c r="N8998">
        <v>157922</v>
      </c>
      <c r="O8998" t="s">
        <v>29867</v>
      </c>
      <c r="P8998">
        <v>-12374</v>
      </c>
      <c r="Q8998" t="s">
        <v>29868</v>
      </c>
      <c r="R8998" t="s">
        <v>29869</v>
      </c>
      <c r="S8998" t="s">
        <v>37115</v>
      </c>
      <c r="T8998">
        <v>0.64637634365716901</v>
      </c>
      <c r="U8998">
        <v>0.84931184682313698</v>
      </c>
      <c r="V8998">
        <v>1.0138499980237099</v>
      </c>
      <c r="W8998">
        <v>0.77131238386100998</v>
      </c>
      <c r="X8998">
        <v>0.95159051474143896</v>
      </c>
      <c r="Y8998">
        <v>1.0309982277879799</v>
      </c>
      <c r="Z8998">
        <v>0.94067464303402304</v>
      </c>
      <c r="AA8998">
        <v>0.99919698600769702</v>
      </c>
      <c r="AB8998">
        <v>0.50432986664448598</v>
      </c>
      <c r="AC8998">
        <v>0.55497112122419601</v>
      </c>
      <c r="AD8998">
        <v>0.87989882095915395</v>
      </c>
      <c r="AE8998">
        <v>3.0998287163648899E-2</v>
      </c>
      <c r="AF8998">
        <v>0.39902384492512899</v>
      </c>
      <c r="AG8998">
        <v>0.80674443595273604</v>
      </c>
      <c r="AH8998">
        <v>1.16849018008289</v>
      </c>
      <c r="AI8998">
        <v>0.28468808529052497</v>
      </c>
      <c r="AJ8998">
        <v>0.78121606160956403</v>
      </c>
      <c r="AK8998">
        <v>1.8997535942802199</v>
      </c>
    </row>
    <row r="8999" spans="1:37" x14ac:dyDescent="0.2">
      <c r="A8999" t="s">
        <v>28519</v>
      </c>
      <c r="B8999">
        <v>135838931</v>
      </c>
      <c r="C8999">
        <v>135839079</v>
      </c>
      <c r="D8999">
        <v>149</v>
      </c>
      <c r="E8999" t="s">
        <v>29872</v>
      </c>
      <c r="F8999">
        <v>5</v>
      </c>
      <c r="G8999" t="s">
        <v>29873</v>
      </c>
      <c r="H8999" t="s">
        <v>37114</v>
      </c>
      <c r="I8999">
        <v>9</v>
      </c>
      <c r="J8999">
        <v>135810423</v>
      </c>
      <c r="K8999">
        <v>135826409</v>
      </c>
      <c r="L8999">
        <v>15987</v>
      </c>
      <c r="M8999">
        <v>2</v>
      </c>
      <c r="N8999">
        <v>157922</v>
      </c>
      <c r="O8999" t="s">
        <v>29867</v>
      </c>
      <c r="P8999">
        <v>-12522</v>
      </c>
      <c r="Q8999" t="s">
        <v>29868</v>
      </c>
      <c r="R8999" t="s">
        <v>29869</v>
      </c>
      <c r="S8999" t="s">
        <v>37115</v>
      </c>
      <c r="T8999">
        <v>0.64637634365716901</v>
      </c>
      <c r="U8999">
        <v>0.84931184682313698</v>
      </c>
      <c r="V8999">
        <v>1.0138499980237099</v>
      </c>
      <c r="W8999">
        <v>0.77131238386100998</v>
      </c>
      <c r="X8999">
        <v>0.95159051474143896</v>
      </c>
      <c r="Y8999">
        <v>1.0309982277879799</v>
      </c>
      <c r="Z8999">
        <v>0.94067464303402304</v>
      </c>
      <c r="AA8999">
        <v>0.99919698600769702</v>
      </c>
      <c r="AB8999">
        <v>0.50432986664448598</v>
      </c>
      <c r="AC8999">
        <v>0.55497112122419601</v>
      </c>
      <c r="AD8999">
        <v>0.87989882095915395</v>
      </c>
      <c r="AE8999">
        <v>3.0998287163648899E-2</v>
      </c>
      <c r="AF8999">
        <v>0.39902384492512899</v>
      </c>
      <c r="AG8999">
        <v>0.80674443595273604</v>
      </c>
      <c r="AH8999">
        <v>1.16849018008289</v>
      </c>
      <c r="AI8999">
        <v>0.28468808529052497</v>
      </c>
      <c r="AJ8999">
        <v>0.78121606160956403</v>
      </c>
      <c r="AK8999">
        <v>1.8997535942802199</v>
      </c>
    </row>
    <row r="9000" spans="1:37" x14ac:dyDescent="0.2">
      <c r="A9000" t="s">
        <v>28519</v>
      </c>
      <c r="B9000">
        <v>135882925</v>
      </c>
      <c r="C9000">
        <v>135883110</v>
      </c>
      <c r="D9000">
        <v>186</v>
      </c>
      <c r="E9000" t="s">
        <v>29874</v>
      </c>
      <c r="F9000">
        <v>5</v>
      </c>
      <c r="G9000" t="s">
        <v>29875</v>
      </c>
      <c r="H9000" t="s">
        <v>30987</v>
      </c>
      <c r="I9000">
        <v>9</v>
      </c>
      <c r="J9000">
        <v>135809581</v>
      </c>
      <c r="K9000">
        <v>135882897</v>
      </c>
      <c r="L9000">
        <v>73317</v>
      </c>
      <c r="M9000">
        <v>2</v>
      </c>
      <c r="N9000">
        <v>157922</v>
      </c>
      <c r="O9000" t="s">
        <v>29876</v>
      </c>
      <c r="P9000">
        <v>-28</v>
      </c>
      <c r="Q9000" t="s">
        <v>29868</v>
      </c>
      <c r="R9000" t="s">
        <v>29869</v>
      </c>
      <c r="S9000" t="s">
        <v>37115</v>
      </c>
      <c r="T9000">
        <v>0.32911398597860803</v>
      </c>
      <c r="U9000">
        <v>0.603102917160658</v>
      </c>
      <c r="V9000">
        <v>23.097219883530698</v>
      </c>
      <c r="W9000">
        <v>0.20525741147413201</v>
      </c>
      <c r="X9000">
        <v>0.704072456322962</v>
      </c>
      <c r="Y9000">
        <v>-24.7593033123391</v>
      </c>
      <c r="Z9000">
        <v>0.306975110376564</v>
      </c>
      <c r="AA9000">
        <v>0.72610664078822296</v>
      </c>
      <c r="AB9000">
        <v>23.997463084874401</v>
      </c>
      <c r="AC9000">
        <v>7.0489011448141195E-2</v>
      </c>
      <c r="AD9000">
        <v>0.57684129297949804</v>
      </c>
      <c r="AE9000">
        <v>-24.7593033123391</v>
      </c>
      <c r="AF9000">
        <v>0.64997455747578503</v>
      </c>
      <c r="AG9000">
        <v>0.80674443595273604</v>
      </c>
      <c r="AH9000">
        <v>-0.40023310007559298</v>
      </c>
      <c r="AI9000">
        <v>0.35038410267202102</v>
      </c>
      <c r="AJ9000">
        <v>0.78121606160956403</v>
      </c>
      <c r="AK9000">
        <v>-23.890547887584301</v>
      </c>
    </row>
    <row r="9001" spans="1:37" x14ac:dyDescent="0.2">
      <c r="A9001" t="s">
        <v>28519</v>
      </c>
      <c r="B9001">
        <v>135921812</v>
      </c>
      <c r="C9001">
        <v>135921962</v>
      </c>
      <c r="D9001">
        <v>151</v>
      </c>
      <c r="E9001" t="s">
        <v>29877</v>
      </c>
      <c r="F9001">
        <v>6</v>
      </c>
      <c r="G9001" t="s">
        <v>29878</v>
      </c>
      <c r="H9001" t="s">
        <v>31000</v>
      </c>
      <c r="I9001">
        <v>9</v>
      </c>
      <c r="J9001">
        <v>135907812</v>
      </c>
      <c r="K9001">
        <v>135913513</v>
      </c>
      <c r="L9001">
        <v>5702</v>
      </c>
      <c r="M9001">
        <v>1</v>
      </c>
      <c r="N9001">
        <v>107987141</v>
      </c>
      <c r="O9001" t="s">
        <v>29879</v>
      </c>
      <c r="P9001">
        <v>14000</v>
      </c>
      <c r="Q9001" t="s">
        <v>40</v>
      </c>
      <c r="R9001" t="s">
        <v>29880</v>
      </c>
      <c r="S9001" t="s">
        <v>37116</v>
      </c>
      <c r="T9001">
        <v>0.97213403838398904</v>
      </c>
      <c r="U9001">
        <v>1</v>
      </c>
      <c r="V9001">
        <v>2.2642294829048599</v>
      </c>
      <c r="W9001">
        <v>0.89107655920673101</v>
      </c>
      <c r="X9001">
        <v>0.95159051474143896</v>
      </c>
      <c r="Y9001">
        <v>2.4694745697718199</v>
      </c>
      <c r="Z9001">
        <v>0.69013698642955401</v>
      </c>
      <c r="AA9001">
        <v>0.84521697243271998</v>
      </c>
      <c r="AB9001">
        <v>1.30075541107023</v>
      </c>
      <c r="AC9001">
        <v>0.75388744886274095</v>
      </c>
      <c r="AD9001">
        <v>0.87989882095915395</v>
      </c>
      <c r="AE9001">
        <v>1.46947462191208</v>
      </c>
      <c r="AF9001">
        <v>0.61410715005536498</v>
      </c>
      <c r="AG9001">
        <v>0.80674443595273604</v>
      </c>
      <c r="AH9001">
        <v>3.1938399164604601</v>
      </c>
      <c r="AI9001">
        <v>0.56157887380500204</v>
      </c>
      <c r="AJ9001">
        <v>0.78121606160956403</v>
      </c>
      <c r="AK9001">
        <v>3.3382297979405702</v>
      </c>
    </row>
    <row r="9002" spans="1:37" x14ac:dyDescent="0.2">
      <c r="A9002" t="s">
        <v>28519</v>
      </c>
      <c r="B9002">
        <v>135921962</v>
      </c>
      <c r="C9002">
        <v>135922112</v>
      </c>
      <c r="D9002">
        <v>151</v>
      </c>
      <c r="E9002" t="s">
        <v>29881</v>
      </c>
      <c r="F9002">
        <v>5</v>
      </c>
      <c r="G9002" t="s">
        <v>29882</v>
      </c>
      <c r="H9002" t="s">
        <v>31000</v>
      </c>
      <c r="I9002">
        <v>9</v>
      </c>
      <c r="J9002">
        <v>135907812</v>
      </c>
      <c r="K9002">
        <v>135913513</v>
      </c>
      <c r="L9002">
        <v>5702</v>
      </c>
      <c r="M9002">
        <v>1</v>
      </c>
      <c r="N9002">
        <v>107987141</v>
      </c>
      <c r="O9002" t="s">
        <v>29879</v>
      </c>
      <c r="P9002">
        <v>14150</v>
      </c>
      <c r="Q9002" t="s">
        <v>40</v>
      </c>
      <c r="R9002" t="s">
        <v>29880</v>
      </c>
      <c r="S9002" t="s">
        <v>37116</v>
      </c>
      <c r="T9002">
        <v>1</v>
      </c>
      <c r="U9002">
        <v>1</v>
      </c>
      <c r="V9002">
        <v>-0.39873530778483202</v>
      </c>
      <c r="W9002">
        <v>0.94541066367716797</v>
      </c>
      <c r="X9002">
        <v>0.95159051474143896</v>
      </c>
      <c r="Y9002">
        <v>-0.19349019977189699</v>
      </c>
      <c r="Z9002">
        <v>0.65379035313853895</v>
      </c>
      <c r="AA9002">
        <v>0.84521697243271998</v>
      </c>
      <c r="AB9002">
        <v>-1.3622093796194601</v>
      </c>
      <c r="AC9002">
        <v>0.71753805159658501</v>
      </c>
      <c r="AD9002">
        <v>0.87989882095915395</v>
      </c>
      <c r="AE9002">
        <v>-1.19349014763164</v>
      </c>
      <c r="AF9002">
        <v>0.64997455747578503</v>
      </c>
      <c r="AG9002">
        <v>0.80674443595273604</v>
      </c>
      <c r="AH9002">
        <v>0.53087532665749904</v>
      </c>
      <c r="AI9002">
        <v>0.59609816080359102</v>
      </c>
      <c r="AJ9002">
        <v>0.78121606160956403</v>
      </c>
      <c r="AK9002">
        <v>0.67526522928357902</v>
      </c>
    </row>
    <row r="9003" spans="1:37" x14ac:dyDescent="0.2">
      <c r="A9003" t="s">
        <v>28519</v>
      </c>
      <c r="B9003">
        <v>135922142</v>
      </c>
      <c r="C9003">
        <v>135922316</v>
      </c>
      <c r="D9003">
        <v>175</v>
      </c>
      <c r="E9003" t="s">
        <v>29883</v>
      </c>
      <c r="F9003">
        <v>3</v>
      </c>
      <c r="G9003" t="s">
        <v>29884</v>
      </c>
      <c r="H9003" t="s">
        <v>31000</v>
      </c>
      <c r="I9003">
        <v>9</v>
      </c>
      <c r="J9003">
        <v>135907812</v>
      </c>
      <c r="K9003">
        <v>135913513</v>
      </c>
      <c r="L9003">
        <v>5702</v>
      </c>
      <c r="M9003">
        <v>1</v>
      </c>
      <c r="N9003">
        <v>107987141</v>
      </c>
      <c r="O9003" t="s">
        <v>29879</v>
      </c>
      <c r="P9003">
        <v>14330</v>
      </c>
      <c r="Q9003" t="s">
        <v>40</v>
      </c>
      <c r="R9003" t="s">
        <v>29880</v>
      </c>
      <c r="S9003" t="s">
        <v>37116</v>
      </c>
      <c r="T9003">
        <v>1</v>
      </c>
      <c r="U9003">
        <v>1</v>
      </c>
      <c r="V9003">
        <v>-0.39873530778483202</v>
      </c>
      <c r="W9003">
        <v>0.94541066367716797</v>
      </c>
      <c r="X9003">
        <v>0.95159051474143896</v>
      </c>
      <c r="Y9003">
        <v>-0.19349019977189699</v>
      </c>
      <c r="Z9003">
        <v>0.65379035313853895</v>
      </c>
      <c r="AA9003">
        <v>0.84521697243271998</v>
      </c>
      <c r="AB9003">
        <v>-1.3622093796194601</v>
      </c>
      <c r="AC9003">
        <v>0.71753805159658501</v>
      </c>
      <c r="AD9003">
        <v>0.87989882095915395</v>
      </c>
      <c r="AE9003">
        <v>-1.19349014763164</v>
      </c>
      <c r="AF9003">
        <v>0.64997455747578503</v>
      </c>
      <c r="AG9003">
        <v>0.80674443595273604</v>
      </c>
      <c r="AH9003">
        <v>0.53087532665749904</v>
      </c>
      <c r="AI9003">
        <v>0.59609816080359102</v>
      </c>
      <c r="AJ9003">
        <v>0.78121606160956403</v>
      </c>
      <c r="AK9003">
        <v>0.67526522928357902</v>
      </c>
    </row>
    <row r="9004" spans="1:37" x14ac:dyDescent="0.2">
      <c r="A9004" t="s">
        <v>28519</v>
      </c>
      <c r="B9004">
        <v>135994104</v>
      </c>
      <c r="C9004">
        <v>135994250</v>
      </c>
      <c r="D9004">
        <v>147</v>
      </c>
      <c r="E9004" t="s">
        <v>29885</v>
      </c>
      <c r="F9004">
        <v>5</v>
      </c>
      <c r="G9004" t="s">
        <v>29886</v>
      </c>
      <c r="H9004" t="s">
        <v>31000</v>
      </c>
      <c r="I9004">
        <v>9</v>
      </c>
      <c r="J9004">
        <v>136016291</v>
      </c>
      <c r="K9004">
        <v>136019480</v>
      </c>
      <c r="L9004">
        <v>3190</v>
      </c>
      <c r="M9004">
        <v>2</v>
      </c>
      <c r="N9004">
        <v>138151</v>
      </c>
      <c r="O9004" t="s">
        <v>29887</v>
      </c>
      <c r="P9004">
        <v>25230</v>
      </c>
      <c r="Q9004" t="s">
        <v>29888</v>
      </c>
      <c r="R9004" t="s">
        <v>29889</v>
      </c>
      <c r="S9004" t="s">
        <v>37117</v>
      </c>
      <c r="T9004">
        <v>0.35387198439864398</v>
      </c>
      <c r="U9004">
        <v>0.603102917160658</v>
      </c>
      <c r="V9004">
        <v>-23.818131313838901</v>
      </c>
      <c r="W9004">
        <v>0.38920677604595899</v>
      </c>
      <c r="X9004">
        <v>0.704072456322962</v>
      </c>
      <c r="Y9004">
        <v>-23.6868867898506</v>
      </c>
      <c r="Z9004">
        <v>0.184235113180511</v>
      </c>
      <c r="AA9004">
        <v>0.72610664078822296</v>
      </c>
      <c r="AB9004">
        <v>-23.818131313838901</v>
      </c>
      <c r="AC9004">
        <v>0.21073619169722799</v>
      </c>
      <c r="AD9004">
        <v>0.68253123924728298</v>
      </c>
      <c r="AE9004">
        <v>-23.6868867898506</v>
      </c>
      <c r="AF9004">
        <v>0.501741946288212</v>
      </c>
      <c r="AG9004">
        <v>0.80674443595273604</v>
      </c>
      <c r="AH9004">
        <v>-22.888520729984801</v>
      </c>
      <c r="AI9004">
        <v>0.52399907623471598</v>
      </c>
      <c r="AJ9004">
        <v>0.78121606160956403</v>
      </c>
      <c r="AK9004">
        <v>-22.818131411383298</v>
      </c>
    </row>
    <row r="9005" spans="1:37" x14ac:dyDescent="0.2">
      <c r="A9005" t="s">
        <v>28519</v>
      </c>
      <c r="B9005">
        <v>135994250</v>
      </c>
      <c r="C9005">
        <v>135994396</v>
      </c>
      <c r="D9005">
        <v>147</v>
      </c>
      <c r="E9005" t="s">
        <v>29890</v>
      </c>
      <c r="F9005">
        <v>2</v>
      </c>
      <c r="G9005" t="s">
        <v>29891</v>
      </c>
      <c r="H9005" t="s">
        <v>31000</v>
      </c>
      <c r="I9005">
        <v>9</v>
      </c>
      <c r="J9005">
        <v>136016291</v>
      </c>
      <c r="K9005">
        <v>136019480</v>
      </c>
      <c r="L9005">
        <v>3190</v>
      </c>
      <c r="M9005">
        <v>2</v>
      </c>
      <c r="N9005">
        <v>138151</v>
      </c>
      <c r="O9005" t="s">
        <v>29887</v>
      </c>
      <c r="P9005">
        <v>25084</v>
      </c>
      <c r="Q9005" t="s">
        <v>29888</v>
      </c>
      <c r="R9005" t="s">
        <v>29889</v>
      </c>
      <c r="S9005" t="s">
        <v>37117</v>
      </c>
      <c r="T9005">
        <v>0.97213403838398904</v>
      </c>
      <c r="U9005">
        <v>1</v>
      </c>
      <c r="V9005">
        <v>0.12708540479121899</v>
      </c>
      <c r="W9005">
        <v>0.20525741147413201</v>
      </c>
      <c r="X9005">
        <v>0.704072456322962</v>
      </c>
      <c r="Y9005">
        <v>-24.715513270554801</v>
      </c>
      <c r="Z9005">
        <v>0.69013698642955401</v>
      </c>
      <c r="AA9005">
        <v>0.84521697243271998</v>
      </c>
      <c r="AB9005">
        <v>-0.83638863433018895</v>
      </c>
      <c r="AC9005">
        <v>7.0489011448141195E-2</v>
      </c>
      <c r="AD9005">
        <v>0.57684129297949804</v>
      </c>
      <c r="AE9005">
        <v>-24.715513270554801</v>
      </c>
      <c r="AF9005">
        <v>0.61410715005536498</v>
      </c>
      <c r="AG9005">
        <v>0.80674443595273604</v>
      </c>
      <c r="AH9005">
        <v>1.05669598864532</v>
      </c>
      <c r="AI9005">
        <v>0.35038410267202102</v>
      </c>
      <c r="AJ9005">
        <v>0.78121606160956403</v>
      </c>
      <c r="AK9005">
        <v>-23.846757847093301</v>
      </c>
    </row>
    <row r="9006" spans="1:37" x14ac:dyDescent="0.2">
      <c r="A9006" t="s">
        <v>28519</v>
      </c>
      <c r="B9006">
        <v>136050650</v>
      </c>
      <c r="C9006">
        <v>136050806</v>
      </c>
      <c r="D9006">
        <v>157</v>
      </c>
      <c r="E9006" t="s">
        <v>29892</v>
      </c>
      <c r="F9006">
        <v>10</v>
      </c>
      <c r="G9006" t="s">
        <v>29893</v>
      </c>
      <c r="H9006" t="s">
        <v>30987</v>
      </c>
      <c r="I9006">
        <v>9</v>
      </c>
      <c r="J9006">
        <v>136006537</v>
      </c>
      <c r="K9006">
        <v>136050580</v>
      </c>
      <c r="L9006">
        <v>44044</v>
      </c>
      <c r="M9006">
        <v>2</v>
      </c>
      <c r="N9006">
        <v>138151</v>
      </c>
      <c r="O9006" t="s">
        <v>29894</v>
      </c>
      <c r="P9006">
        <v>-70</v>
      </c>
      <c r="Q9006" t="s">
        <v>29888</v>
      </c>
      <c r="R9006" t="s">
        <v>29889</v>
      </c>
      <c r="S9006" t="s">
        <v>37117</v>
      </c>
      <c r="T9006">
        <v>1</v>
      </c>
      <c r="U9006">
        <v>1</v>
      </c>
      <c r="V9006">
        <v>-0.33807187512625098</v>
      </c>
      <c r="W9006">
        <v>2.39885875359181E-2</v>
      </c>
      <c r="X9006">
        <v>0.704072456322962</v>
      </c>
      <c r="Y9006">
        <v>25.856231072960899</v>
      </c>
      <c r="Z9006">
        <v>1</v>
      </c>
      <c r="AA9006">
        <v>1</v>
      </c>
      <c r="AB9006">
        <v>-0.15653603978434699</v>
      </c>
      <c r="AC9006">
        <v>0.114586611961368</v>
      </c>
      <c r="AD9006">
        <v>0.68253123924728298</v>
      </c>
      <c r="AE9006">
        <v>24.8562310967115</v>
      </c>
      <c r="AF9006">
        <v>0.98343762640780896</v>
      </c>
      <c r="AG9006">
        <v>1</v>
      </c>
      <c r="AH9006">
        <v>-0.34411603266087698</v>
      </c>
      <c r="AI9006">
        <v>2.4416667228014501E-3</v>
      </c>
      <c r="AJ9006">
        <v>0.78121606160956403</v>
      </c>
      <c r="AK9006">
        <v>25.856231072960899</v>
      </c>
    </row>
    <row r="9007" spans="1:37" x14ac:dyDescent="0.2">
      <c r="A9007" t="s">
        <v>28519</v>
      </c>
      <c r="B9007">
        <v>136050806</v>
      </c>
      <c r="C9007">
        <v>136050962</v>
      </c>
      <c r="D9007">
        <v>157</v>
      </c>
      <c r="E9007" t="s">
        <v>29895</v>
      </c>
      <c r="F9007">
        <v>11</v>
      </c>
      <c r="G9007" t="s">
        <v>29896</v>
      </c>
      <c r="H9007" t="s">
        <v>30987</v>
      </c>
      <c r="I9007">
        <v>9</v>
      </c>
      <c r="J9007">
        <v>136006537</v>
      </c>
      <c r="K9007">
        <v>136050580</v>
      </c>
      <c r="L9007">
        <v>44044</v>
      </c>
      <c r="M9007">
        <v>2</v>
      </c>
      <c r="N9007">
        <v>138151</v>
      </c>
      <c r="O9007" t="s">
        <v>29894</v>
      </c>
      <c r="P9007">
        <v>-226</v>
      </c>
      <c r="Q9007" t="s">
        <v>29888</v>
      </c>
      <c r="R9007" t="s">
        <v>29889</v>
      </c>
      <c r="S9007" t="s">
        <v>37117</v>
      </c>
      <c r="T9007">
        <v>1</v>
      </c>
      <c r="U9007">
        <v>1</v>
      </c>
      <c r="V9007">
        <v>-0.200568359696882</v>
      </c>
      <c r="W9007">
        <v>2.39885875359181E-2</v>
      </c>
      <c r="X9007">
        <v>0.704072456322962</v>
      </c>
      <c r="Y9007">
        <v>25.895109956038201</v>
      </c>
      <c r="Z9007">
        <v>1</v>
      </c>
      <c r="AA9007">
        <v>1</v>
      </c>
      <c r="AB9007">
        <v>-9.2731262234423698E-2</v>
      </c>
      <c r="AC9007">
        <v>0.114586611961368</v>
      </c>
      <c r="AD9007">
        <v>0.68253123924728298</v>
      </c>
      <c r="AE9007">
        <v>24.895109979157201</v>
      </c>
      <c r="AF9007">
        <v>0.98343762640780896</v>
      </c>
      <c r="AG9007">
        <v>1</v>
      </c>
      <c r="AH9007">
        <v>-0.206612517231507</v>
      </c>
      <c r="AI9007">
        <v>2.4416667228014501E-3</v>
      </c>
      <c r="AJ9007">
        <v>0.78121606160956403</v>
      </c>
      <c r="AK9007">
        <v>25.895109956038201</v>
      </c>
    </row>
    <row r="9008" spans="1:37" x14ac:dyDescent="0.2">
      <c r="A9008" t="s">
        <v>28519</v>
      </c>
      <c r="B9008">
        <v>136297139</v>
      </c>
      <c r="C9008">
        <v>136297286</v>
      </c>
      <c r="D9008">
        <v>148</v>
      </c>
      <c r="E9008" t="s">
        <v>29897</v>
      </c>
      <c r="F9008">
        <v>8</v>
      </c>
      <c r="G9008" t="s">
        <v>29898</v>
      </c>
      <c r="H9008" t="s">
        <v>37118</v>
      </c>
      <c r="I9008">
        <v>9</v>
      </c>
      <c r="J9008">
        <v>136281385</v>
      </c>
      <c r="K9008">
        <v>136304070</v>
      </c>
      <c r="L9008">
        <v>22686</v>
      </c>
      <c r="M9008">
        <v>2</v>
      </c>
      <c r="N9008">
        <v>399693</v>
      </c>
      <c r="O9008" t="s">
        <v>29899</v>
      </c>
      <c r="P9008">
        <v>6784</v>
      </c>
      <c r="Q9008" t="s">
        <v>29900</v>
      </c>
      <c r="R9008" t="s">
        <v>29901</v>
      </c>
      <c r="S9008" t="s">
        <v>37119</v>
      </c>
      <c r="T9008">
        <v>0.152084254673993</v>
      </c>
      <c r="U9008">
        <v>0.603102917160658</v>
      </c>
      <c r="V9008">
        <v>25.275582307371</v>
      </c>
      <c r="W9008">
        <v>0.29261482077562401</v>
      </c>
      <c r="X9008">
        <v>0.704072456322962</v>
      </c>
      <c r="Y9008">
        <v>24.3602474176523</v>
      </c>
      <c r="Z9008">
        <v>0.306975110376564</v>
      </c>
      <c r="AA9008">
        <v>0.72610664078822296</v>
      </c>
      <c r="AB9008">
        <v>24.312108217139599</v>
      </c>
      <c r="AC9008">
        <v>0.27780950890804001</v>
      </c>
      <c r="AD9008">
        <v>0.68253123924728298</v>
      </c>
      <c r="AE9008">
        <v>24.3495829207823</v>
      </c>
      <c r="AF9008">
        <v>4.6407610929182198E-2</v>
      </c>
      <c r="AG9008">
        <v>0.476038960109122</v>
      </c>
      <c r="AH9008">
        <v>25.275582307371</v>
      </c>
      <c r="AI9008">
        <v>0.56157887380500204</v>
      </c>
      <c r="AJ9008">
        <v>0.78121606160956403</v>
      </c>
      <c r="AK9008">
        <v>1.1657982408768801</v>
      </c>
    </row>
    <row r="9009" spans="1:37" x14ac:dyDescent="0.2">
      <c r="A9009" t="s">
        <v>28519</v>
      </c>
      <c r="B9009">
        <v>136297286</v>
      </c>
      <c r="C9009">
        <v>136297433</v>
      </c>
      <c r="D9009">
        <v>148</v>
      </c>
      <c r="E9009" t="s">
        <v>29902</v>
      </c>
      <c r="F9009">
        <v>5</v>
      </c>
      <c r="G9009" t="s">
        <v>29903</v>
      </c>
      <c r="H9009" t="s">
        <v>37118</v>
      </c>
      <c r="I9009">
        <v>9</v>
      </c>
      <c r="J9009">
        <v>136281385</v>
      </c>
      <c r="K9009">
        <v>136304070</v>
      </c>
      <c r="L9009">
        <v>22686</v>
      </c>
      <c r="M9009">
        <v>2</v>
      </c>
      <c r="N9009">
        <v>399693</v>
      </c>
      <c r="O9009" t="s">
        <v>29899</v>
      </c>
      <c r="P9009">
        <v>6637</v>
      </c>
      <c r="Q9009" t="s">
        <v>29900</v>
      </c>
      <c r="R9009" t="s">
        <v>29901</v>
      </c>
      <c r="S9009" t="s">
        <v>37119</v>
      </c>
      <c r="T9009">
        <v>0.152084254673993</v>
      </c>
      <c r="U9009">
        <v>0.603102917160658</v>
      </c>
      <c r="V9009">
        <v>25.275582307371</v>
      </c>
      <c r="W9009">
        <v>0.29261482077562401</v>
      </c>
      <c r="X9009">
        <v>0.704072456322962</v>
      </c>
      <c r="Y9009">
        <v>24.3602474176523</v>
      </c>
      <c r="Z9009">
        <v>0.306975110376564</v>
      </c>
      <c r="AA9009">
        <v>0.72610664078822296</v>
      </c>
      <c r="AB9009">
        <v>24.312108217139599</v>
      </c>
      <c r="AC9009">
        <v>0.27780950890804001</v>
      </c>
      <c r="AD9009">
        <v>0.68253123924728298</v>
      </c>
      <c r="AE9009">
        <v>24.3495829207823</v>
      </c>
      <c r="AF9009">
        <v>4.6407610929182198E-2</v>
      </c>
      <c r="AG9009">
        <v>0.476038960109122</v>
      </c>
      <c r="AH9009">
        <v>25.275582307371</v>
      </c>
      <c r="AI9009">
        <v>0.56157887380500204</v>
      </c>
      <c r="AJ9009">
        <v>0.78121606160956403</v>
      </c>
      <c r="AK9009">
        <v>1.1657982408768801</v>
      </c>
    </row>
    <row r="9010" spans="1:37" x14ac:dyDescent="0.2">
      <c r="A9010" t="s">
        <v>28519</v>
      </c>
      <c r="B9010">
        <v>136341061</v>
      </c>
      <c r="C9010">
        <v>136341206</v>
      </c>
      <c r="D9010">
        <v>146</v>
      </c>
      <c r="E9010" t="s">
        <v>29904</v>
      </c>
      <c r="F9010">
        <v>6</v>
      </c>
      <c r="G9010" t="s">
        <v>29905</v>
      </c>
      <c r="H9010" t="s">
        <v>31003</v>
      </c>
      <c r="I9010">
        <v>9</v>
      </c>
      <c r="J9010">
        <v>136331983</v>
      </c>
      <c r="K9010">
        <v>136359605</v>
      </c>
      <c r="L9010">
        <v>27623</v>
      </c>
      <c r="M9010">
        <v>1</v>
      </c>
      <c r="N9010">
        <v>26086</v>
      </c>
      <c r="O9010" t="s">
        <v>29906</v>
      </c>
      <c r="P9010">
        <v>9078</v>
      </c>
      <c r="Q9010" t="s">
        <v>29907</v>
      </c>
      <c r="R9010" t="s">
        <v>29908</v>
      </c>
      <c r="S9010" t="s">
        <v>37120</v>
      </c>
      <c r="T9010">
        <v>0.17308923567461099</v>
      </c>
      <c r="U9010">
        <v>0.603102917160658</v>
      </c>
      <c r="V9010">
        <v>-24.556230442074401</v>
      </c>
      <c r="W9010">
        <v>0.20525741147413201</v>
      </c>
      <c r="X9010">
        <v>0.704072456322962</v>
      </c>
      <c r="Y9010">
        <v>-24.424985914365799</v>
      </c>
      <c r="Z9010">
        <v>5.50355599158565E-2</v>
      </c>
      <c r="AA9010">
        <v>0.72610664078822296</v>
      </c>
      <c r="AB9010">
        <v>-24.556230442074401</v>
      </c>
      <c r="AC9010">
        <v>7.0489011448141195E-2</v>
      </c>
      <c r="AD9010">
        <v>0.57684129297949804</v>
      </c>
      <c r="AE9010">
        <v>-24.424985914365799</v>
      </c>
      <c r="AF9010">
        <v>0.32549523997010099</v>
      </c>
      <c r="AG9010">
        <v>0.70473078222419605</v>
      </c>
      <c r="AH9010">
        <v>-23.626619822876901</v>
      </c>
      <c r="AI9010">
        <v>0.35038410267202102</v>
      </c>
      <c r="AJ9010">
        <v>0.78121606160956403</v>
      </c>
      <c r="AK9010">
        <v>-23.556230500555099</v>
      </c>
    </row>
    <row r="9011" spans="1:37" x14ac:dyDescent="0.2">
      <c r="A9011" t="s">
        <v>28519</v>
      </c>
      <c r="B9011">
        <v>136341206</v>
      </c>
      <c r="C9011">
        <v>136341351</v>
      </c>
      <c r="D9011">
        <v>146</v>
      </c>
      <c r="E9011" t="s">
        <v>29909</v>
      </c>
      <c r="F9011">
        <v>3</v>
      </c>
      <c r="G9011" t="s">
        <v>29910</v>
      </c>
      <c r="H9011" t="s">
        <v>31003</v>
      </c>
      <c r="I9011">
        <v>9</v>
      </c>
      <c r="J9011">
        <v>136331983</v>
      </c>
      <c r="K9011">
        <v>136359605</v>
      </c>
      <c r="L9011">
        <v>27623</v>
      </c>
      <c r="M9011">
        <v>1</v>
      </c>
      <c r="N9011">
        <v>26086</v>
      </c>
      <c r="O9011" t="s">
        <v>29906</v>
      </c>
      <c r="P9011">
        <v>9223</v>
      </c>
      <c r="Q9011" t="s">
        <v>29907</v>
      </c>
      <c r="R9011" t="s">
        <v>29908</v>
      </c>
      <c r="S9011" t="s">
        <v>37120</v>
      </c>
      <c r="T9011">
        <v>0.17308923567461099</v>
      </c>
      <c r="U9011">
        <v>0.603102917160658</v>
      </c>
      <c r="V9011">
        <v>-25.201254040448301</v>
      </c>
      <c r="W9011">
        <v>0.20525741147413201</v>
      </c>
      <c r="X9011">
        <v>0.704072456322962</v>
      </c>
      <c r="Y9011">
        <v>-25.070009510731701</v>
      </c>
      <c r="Z9011">
        <v>5.50355599158565E-2</v>
      </c>
      <c r="AA9011">
        <v>0.72610664078822296</v>
      </c>
      <c r="AB9011">
        <v>-25.201254040448301</v>
      </c>
      <c r="AC9011">
        <v>7.0489011448141195E-2</v>
      </c>
      <c r="AD9011">
        <v>0.57684129297949804</v>
      </c>
      <c r="AE9011">
        <v>-25.070009510731701</v>
      </c>
      <c r="AF9011">
        <v>0.32549523997010099</v>
      </c>
      <c r="AG9011">
        <v>0.70473078222419605</v>
      </c>
      <c r="AH9011">
        <v>-24.2716434021754</v>
      </c>
      <c r="AI9011">
        <v>0.35038410267202102</v>
      </c>
      <c r="AJ9011">
        <v>0.78121606160956403</v>
      </c>
      <c r="AK9011">
        <v>-24.2012540778457</v>
      </c>
    </row>
    <row r="9012" spans="1:37" x14ac:dyDescent="0.2">
      <c r="A9012" t="s">
        <v>28519</v>
      </c>
      <c r="B9012">
        <v>136341356</v>
      </c>
      <c r="C9012">
        <v>136341512</v>
      </c>
      <c r="D9012">
        <v>157</v>
      </c>
      <c r="E9012" t="s">
        <v>29911</v>
      </c>
      <c r="F9012">
        <v>5</v>
      </c>
      <c r="G9012" t="s">
        <v>29912</v>
      </c>
      <c r="H9012" t="s">
        <v>31003</v>
      </c>
      <c r="I9012">
        <v>9</v>
      </c>
      <c r="J9012">
        <v>136331983</v>
      </c>
      <c r="K9012">
        <v>136359605</v>
      </c>
      <c r="L9012">
        <v>27623</v>
      </c>
      <c r="M9012">
        <v>1</v>
      </c>
      <c r="N9012">
        <v>26086</v>
      </c>
      <c r="O9012" t="s">
        <v>29906</v>
      </c>
      <c r="P9012">
        <v>9373</v>
      </c>
      <c r="Q9012" t="s">
        <v>29907</v>
      </c>
      <c r="R9012" t="s">
        <v>29908</v>
      </c>
      <c r="S9012" t="s">
        <v>37120</v>
      </c>
      <c r="T9012">
        <v>0.17308923567461099</v>
      </c>
      <c r="U9012">
        <v>0.603102917160658</v>
      </c>
      <c r="V9012">
        <v>-25.201254040448301</v>
      </c>
      <c r="W9012">
        <v>0.20525741147413201</v>
      </c>
      <c r="X9012">
        <v>0.704072456322962</v>
      </c>
      <c r="Y9012">
        <v>-25.070009510731701</v>
      </c>
      <c r="Z9012">
        <v>5.50355599158565E-2</v>
      </c>
      <c r="AA9012">
        <v>0.72610664078822296</v>
      </c>
      <c r="AB9012">
        <v>-25.201254040448301</v>
      </c>
      <c r="AC9012">
        <v>7.0489011448141195E-2</v>
      </c>
      <c r="AD9012">
        <v>0.57684129297949804</v>
      </c>
      <c r="AE9012">
        <v>-25.070009510731701</v>
      </c>
      <c r="AF9012">
        <v>0.32549523997010099</v>
      </c>
      <c r="AG9012">
        <v>0.70473078222419605</v>
      </c>
      <c r="AH9012">
        <v>-24.2716434021754</v>
      </c>
      <c r="AI9012">
        <v>0.35038410267202102</v>
      </c>
      <c r="AJ9012">
        <v>0.78121606160956403</v>
      </c>
      <c r="AK9012">
        <v>-24.2012540778457</v>
      </c>
    </row>
    <row r="9013" spans="1:37" x14ac:dyDescent="0.2">
      <c r="A9013" t="s">
        <v>28519</v>
      </c>
      <c r="B9013">
        <v>136367766</v>
      </c>
      <c r="C9013">
        <v>136367928</v>
      </c>
      <c r="D9013">
        <v>163</v>
      </c>
      <c r="E9013" t="s">
        <v>29913</v>
      </c>
      <c r="F9013">
        <v>14</v>
      </c>
      <c r="G9013" t="s">
        <v>29914</v>
      </c>
      <c r="H9013" t="s">
        <v>30987</v>
      </c>
      <c r="I9013">
        <v>9</v>
      </c>
      <c r="J9013">
        <v>136363992</v>
      </c>
      <c r="K9013">
        <v>136367804</v>
      </c>
      <c r="L9013">
        <v>3813</v>
      </c>
      <c r="M9013">
        <v>2</v>
      </c>
      <c r="N9013">
        <v>64170</v>
      </c>
      <c r="O9013" t="s">
        <v>29915</v>
      </c>
      <c r="P9013">
        <v>0</v>
      </c>
      <c r="Q9013" t="s">
        <v>29916</v>
      </c>
      <c r="R9013" t="s">
        <v>29917</v>
      </c>
      <c r="S9013" t="s">
        <v>37121</v>
      </c>
      <c r="T9013" t="s">
        <v>40</v>
      </c>
      <c r="U9013" t="s">
        <v>40</v>
      </c>
      <c r="V9013">
        <v>0</v>
      </c>
      <c r="W9013" t="s">
        <v>40</v>
      </c>
      <c r="X9013" t="s">
        <v>40</v>
      </c>
      <c r="Y9013">
        <v>0</v>
      </c>
      <c r="Z9013">
        <v>0.306975110376564</v>
      </c>
      <c r="AA9013">
        <v>0.72610664078822296</v>
      </c>
      <c r="AB9013">
        <v>22.396014988260202</v>
      </c>
      <c r="AC9013">
        <v>0.27780950890804001</v>
      </c>
      <c r="AD9013">
        <v>0.68253123924728298</v>
      </c>
      <c r="AE9013">
        <v>22.433489686976301</v>
      </c>
      <c r="AF9013">
        <v>0.32549523997010099</v>
      </c>
      <c r="AG9013">
        <v>0.70473078222419605</v>
      </c>
      <c r="AH9013">
        <v>-22.359489118937599</v>
      </c>
      <c r="AI9013">
        <v>0.35038410267202102</v>
      </c>
      <c r="AJ9013">
        <v>0.78121606160956403</v>
      </c>
      <c r="AK9013">
        <v>-22.289099804451201</v>
      </c>
    </row>
    <row r="9014" spans="1:37" x14ac:dyDescent="0.2">
      <c r="A9014" t="s">
        <v>28519</v>
      </c>
      <c r="B9014">
        <v>136368108</v>
      </c>
      <c r="C9014">
        <v>136368407</v>
      </c>
      <c r="D9014">
        <v>300</v>
      </c>
      <c r="E9014" t="s">
        <v>29918</v>
      </c>
      <c r="F9014">
        <v>17</v>
      </c>
      <c r="G9014" t="s">
        <v>29919</v>
      </c>
      <c r="H9014" t="s">
        <v>30987</v>
      </c>
      <c r="I9014">
        <v>9</v>
      </c>
      <c r="J9014">
        <v>136363992</v>
      </c>
      <c r="K9014">
        <v>136367804</v>
      </c>
      <c r="L9014">
        <v>3813</v>
      </c>
      <c r="M9014">
        <v>2</v>
      </c>
      <c r="N9014">
        <v>64170</v>
      </c>
      <c r="O9014" t="s">
        <v>29915</v>
      </c>
      <c r="P9014">
        <v>-304</v>
      </c>
      <c r="Q9014" t="s">
        <v>29916</v>
      </c>
      <c r="R9014" t="s">
        <v>29917</v>
      </c>
      <c r="S9014" t="s">
        <v>37121</v>
      </c>
      <c r="T9014" t="s">
        <v>40</v>
      </c>
      <c r="U9014" t="s">
        <v>40</v>
      </c>
      <c r="V9014">
        <v>0</v>
      </c>
      <c r="W9014" t="s">
        <v>40</v>
      </c>
      <c r="X9014" t="s">
        <v>40</v>
      </c>
      <c r="Y9014">
        <v>0</v>
      </c>
      <c r="Z9014">
        <v>0.306975110376564</v>
      </c>
      <c r="AA9014">
        <v>0.72610664078822296</v>
      </c>
      <c r="AB9014">
        <v>22.396014988260202</v>
      </c>
      <c r="AC9014">
        <v>0.27780950890804001</v>
      </c>
      <c r="AD9014">
        <v>0.68253123924728298</v>
      </c>
      <c r="AE9014">
        <v>22.433489686976301</v>
      </c>
      <c r="AF9014">
        <v>0.32549523997010099</v>
      </c>
      <c r="AG9014">
        <v>0.70473078222419605</v>
      </c>
      <c r="AH9014">
        <v>-22.359489118937599</v>
      </c>
      <c r="AI9014">
        <v>0.35038410267202102</v>
      </c>
      <c r="AJ9014">
        <v>0.78121606160956403</v>
      </c>
      <c r="AK9014">
        <v>-22.289099804451201</v>
      </c>
    </row>
    <row r="9015" spans="1:37" x14ac:dyDescent="0.2">
      <c r="A9015" t="s">
        <v>28519</v>
      </c>
      <c r="B9015">
        <v>136387141</v>
      </c>
      <c r="C9015">
        <v>136387292</v>
      </c>
      <c r="D9015">
        <v>152</v>
      </c>
      <c r="E9015" t="s">
        <v>29920</v>
      </c>
      <c r="F9015">
        <v>3</v>
      </c>
      <c r="G9015" t="s">
        <v>29921</v>
      </c>
      <c r="H9015" t="s">
        <v>37122</v>
      </c>
      <c r="I9015">
        <v>9</v>
      </c>
      <c r="J9015">
        <v>136384778</v>
      </c>
      <c r="K9015">
        <v>136394819</v>
      </c>
      <c r="L9015">
        <v>10042</v>
      </c>
      <c r="M9015">
        <v>2</v>
      </c>
      <c r="N9015">
        <v>6621</v>
      </c>
      <c r="O9015" t="s">
        <v>29922</v>
      </c>
      <c r="P9015">
        <v>7527</v>
      </c>
      <c r="Q9015" t="s">
        <v>29923</v>
      </c>
      <c r="R9015" t="s">
        <v>29924</v>
      </c>
      <c r="S9015" t="s">
        <v>37123</v>
      </c>
      <c r="T9015">
        <v>0.97213403838398904</v>
      </c>
      <c r="U9015">
        <v>1</v>
      </c>
      <c r="V9015">
        <v>0.56073415810062599</v>
      </c>
      <c r="W9015">
        <v>0.38920677604595899</v>
      </c>
      <c r="X9015">
        <v>0.704072456322962</v>
      </c>
      <c r="Y9015">
        <v>-23.183114034497699</v>
      </c>
      <c r="Z9015">
        <v>0.69013698642955401</v>
      </c>
      <c r="AA9015">
        <v>0.84521697243271998</v>
      </c>
      <c r="AB9015">
        <v>-0.40273987679449302</v>
      </c>
      <c r="AC9015">
        <v>0.75388744886274095</v>
      </c>
      <c r="AD9015">
        <v>0.87989882095915395</v>
      </c>
      <c r="AE9015">
        <v>-0.234020655958358</v>
      </c>
      <c r="AF9015">
        <v>0.61410715005536498</v>
      </c>
      <c r="AG9015">
        <v>0.80674443595273604</v>
      </c>
      <c r="AH9015">
        <v>1.4903447050717</v>
      </c>
      <c r="AI9015">
        <v>0.35038410267202102</v>
      </c>
      <c r="AJ9015">
        <v>0.78121606160956403</v>
      </c>
      <c r="AK9015">
        <v>-23.580263835306301</v>
      </c>
    </row>
    <row r="9016" spans="1:37" x14ac:dyDescent="0.2">
      <c r="A9016" t="s">
        <v>28519</v>
      </c>
      <c r="B9016">
        <v>136395075</v>
      </c>
      <c r="C9016">
        <v>136395223</v>
      </c>
      <c r="D9016">
        <v>149</v>
      </c>
      <c r="E9016" t="s">
        <v>29925</v>
      </c>
      <c r="F9016">
        <v>5</v>
      </c>
      <c r="G9016" t="s">
        <v>29926</v>
      </c>
      <c r="H9016" t="s">
        <v>30987</v>
      </c>
      <c r="I9016">
        <v>9</v>
      </c>
      <c r="J9016">
        <v>136393133</v>
      </c>
      <c r="K9016">
        <v>136394846</v>
      </c>
      <c r="L9016">
        <v>1714</v>
      </c>
      <c r="M9016">
        <v>2</v>
      </c>
      <c r="N9016">
        <v>6621</v>
      </c>
      <c r="O9016" t="s">
        <v>29927</v>
      </c>
      <c r="P9016">
        <v>-229</v>
      </c>
      <c r="Q9016" t="s">
        <v>29923</v>
      </c>
      <c r="R9016" t="s">
        <v>29924</v>
      </c>
      <c r="S9016" t="s">
        <v>37123</v>
      </c>
      <c r="T9016">
        <v>1</v>
      </c>
      <c r="U9016">
        <v>1</v>
      </c>
      <c r="V9016">
        <v>-1.2268322109952801</v>
      </c>
      <c r="W9016">
        <v>0.38920677604595899</v>
      </c>
      <c r="X9016">
        <v>0.704072456322962</v>
      </c>
      <c r="Y9016">
        <v>-22.6587268569467</v>
      </c>
      <c r="Z9016">
        <v>0.65379035313853895</v>
      </c>
      <c r="AA9016">
        <v>0.84521697243271998</v>
      </c>
      <c r="AB9016">
        <v>-2.1903061549820499</v>
      </c>
      <c r="AC9016">
        <v>0.75388744886274095</v>
      </c>
      <c r="AD9016">
        <v>0.87989882095915395</v>
      </c>
      <c r="AE9016">
        <v>0.57285601861038404</v>
      </c>
      <c r="AF9016">
        <v>0.64997455747578503</v>
      </c>
      <c r="AG9016">
        <v>0.80674443595273604</v>
      </c>
      <c r="AH9016">
        <v>-0.29722161212548298</v>
      </c>
      <c r="AI9016">
        <v>0.35038410267202102</v>
      </c>
      <c r="AJ9016">
        <v>0.78121606160956403</v>
      </c>
      <c r="AK9016">
        <v>-23.579722026138899</v>
      </c>
    </row>
    <row r="9017" spans="1:37" x14ac:dyDescent="0.2">
      <c r="A9017" t="s">
        <v>28519</v>
      </c>
      <c r="B9017">
        <v>136395223</v>
      </c>
      <c r="C9017">
        <v>136395371</v>
      </c>
      <c r="D9017">
        <v>149</v>
      </c>
      <c r="E9017" t="s">
        <v>29928</v>
      </c>
      <c r="F9017">
        <v>6</v>
      </c>
      <c r="G9017" t="s">
        <v>29929</v>
      </c>
      <c r="H9017" t="s">
        <v>30987</v>
      </c>
      <c r="I9017">
        <v>9</v>
      </c>
      <c r="J9017">
        <v>136393133</v>
      </c>
      <c r="K9017">
        <v>136394846</v>
      </c>
      <c r="L9017">
        <v>1714</v>
      </c>
      <c r="M9017">
        <v>2</v>
      </c>
      <c r="N9017">
        <v>6621</v>
      </c>
      <c r="O9017" t="s">
        <v>29927</v>
      </c>
      <c r="P9017">
        <v>-377</v>
      </c>
      <c r="Q9017" t="s">
        <v>29923</v>
      </c>
      <c r="R9017" t="s">
        <v>29924</v>
      </c>
      <c r="S9017" t="s">
        <v>37123</v>
      </c>
      <c r="T9017">
        <v>0.97213403838398904</v>
      </c>
      <c r="U9017">
        <v>1</v>
      </c>
      <c r="V9017">
        <v>0.510133250548089</v>
      </c>
      <c r="W9017">
        <v>0.38920677604595899</v>
      </c>
      <c r="X9017">
        <v>0.704072456322962</v>
      </c>
      <c r="Y9017">
        <v>-24.3956922985967</v>
      </c>
      <c r="Z9017">
        <v>0.69013698642955401</v>
      </c>
      <c r="AA9017">
        <v>0.84521697243271998</v>
      </c>
      <c r="AB9017">
        <v>-0.45334081943035398</v>
      </c>
      <c r="AC9017">
        <v>0.71753805159658501</v>
      </c>
      <c r="AD9017">
        <v>0.87989882095915395</v>
      </c>
      <c r="AE9017">
        <v>-1.1641094230395601</v>
      </c>
      <c r="AF9017">
        <v>0.61410715005536498</v>
      </c>
      <c r="AG9017">
        <v>0.80674443595273604</v>
      </c>
      <c r="AH9017">
        <v>1.43974384941788</v>
      </c>
      <c r="AI9017">
        <v>0.35038410267202102</v>
      </c>
      <c r="AJ9017">
        <v>0.78121606160956403</v>
      </c>
      <c r="AK9017">
        <v>-24.323755045463599</v>
      </c>
    </row>
    <row r="9018" spans="1:37" x14ac:dyDescent="0.2">
      <c r="A9018" t="s">
        <v>28519</v>
      </c>
      <c r="B9018">
        <v>136395537</v>
      </c>
      <c r="C9018">
        <v>136395836</v>
      </c>
      <c r="D9018">
        <v>300</v>
      </c>
      <c r="E9018" t="s">
        <v>29930</v>
      </c>
      <c r="F9018">
        <v>10</v>
      </c>
      <c r="G9018" t="s">
        <v>29931</v>
      </c>
      <c r="H9018" t="s">
        <v>30987</v>
      </c>
      <c r="I9018">
        <v>9</v>
      </c>
      <c r="J9018">
        <v>136393133</v>
      </c>
      <c r="K9018">
        <v>136394846</v>
      </c>
      <c r="L9018">
        <v>1714</v>
      </c>
      <c r="M9018">
        <v>2</v>
      </c>
      <c r="N9018">
        <v>6621</v>
      </c>
      <c r="O9018" t="s">
        <v>29927</v>
      </c>
      <c r="P9018">
        <v>-691</v>
      </c>
      <c r="Q9018" t="s">
        <v>29923</v>
      </c>
      <c r="R9018" t="s">
        <v>29924</v>
      </c>
      <c r="S9018" t="s">
        <v>37123</v>
      </c>
      <c r="T9018">
        <v>0.97213403838398904</v>
      </c>
      <c r="U9018">
        <v>1</v>
      </c>
      <c r="V9018">
        <v>0.510133250548089</v>
      </c>
      <c r="W9018">
        <v>0.38920677604595899</v>
      </c>
      <c r="X9018">
        <v>0.704072456322962</v>
      </c>
      <c r="Y9018">
        <v>-24.3956922985967</v>
      </c>
      <c r="Z9018">
        <v>0.69013698642955401</v>
      </c>
      <c r="AA9018">
        <v>0.84521697243271998</v>
      </c>
      <c r="AB9018">
        <v>-0.45334081943035398</v>
      </c>
      <c r="AC9018">
        <v>0.71753805159658501</v>
      </c>
      <c r="AD9018">
        <v>0.87989882095915395</v>
      </c>
      <c r="AE9018">
        <v>-1.1641094230395601</v>
      </c>
      <c r="AF9018">
        <v>0.61410715005536498</v>
      </c>
      <c r="AG9018">
        <v>0.80674443595273604</v>
      </c>
      <c r="AH9018">
        <v>1.43974384941788</v>
      </c>
      <c r="AI9018">
        <v>0.35038410267202102</v>
      </c>
      <c r="AJ9018">
        <v>0.78121606160956403</v>
      </c>
      <c r="AK9018">
        <v>-24.323755045463599</v>
      </c>
    </row>
    <row r="9019" spans="1:37" x14ac:dyDescent="0.2">
      <c r="A9019" t="s">
        <v>28519</v>
      </c>
      <c r="B9019">
        <v>136407052</v>
      </c>
      <c r="C9019">
        <v>136407198</v>
      </c>
      <c r="D9019">
        <v>147</v>
      </c>
      <c r="E9019" t="s">
        <v>29932</v>
      </c>
      <c r="F9019">
        <v>10</v>
      </c>
      <c r="G9019" t="s">
        <v>29933</v>
      </c>
      <c r="H9019" t="s">
        <v>30987</v>
      </c>
      <c r="I9019">
        <v>9</v>
      </c>
      <c r="J9019">
        <v>136402665</v>
      </c>
      <c r="K9019">
        <v>136407185</v>
      </c>
      <c r="L9019">
        <v>4521</v>
      </c>
      <c r="M9019">
        <v>2</v>
      </c>
      <c r="N9019">
        <v>10807</v>
      </c>
      <c r="O9019" t="s">
        <v>29934</v>
      </c>
      <c r="P9019">
        <v>0</v>
      </c>
      <c r="Q9019" t="s">
        <v>29935</v>
      </c>
      <c r="R9019" t="s">
        <v>29936</v>
      </c>
      <c r="S9019" t="s">
        <v>37124</v>
      </c>
      <c r="T9019">
        <v>0.17308923567461099</v>
      </c>
      <c r="U9019">
        <v>0.603102917160658</v>
      </c>
      <c r="V9019">
        <v>-21.757679938451599</v>
      </c>
      <c r="W9019">
        <v>0.20525741147413201</v>
      </c>
      <c r="X9019">
        <v>0.704072456322962</v>
      </c>
      <c r="Y9019">
        <v>-24.047706981373199</v>
      </c>
      <c r="Z9019">
        <v>0.26789404493740199</v>
      </c>
      <c r="AA9019">
        <v>0.72610664078822296</v>
      </c>
      <c r="AB9019">
        <v>1.3739628896602001</v>
      </c>
      <c r="AC9019">
        <v>0.283630615332017</v>
      </c>
      <c r="AD9019">
        <v>0.68253123924728298</v>
      </c>
      <c r="AE9019">
        <v>-4.2755542596779703</v>
      </c>
      <c r="AF9019">
        <v>0.22065000948199101</v>
      </c>
      <c r="AG9019">
        <v>0.68151250837662902</v>
      </c>
      <c r="AH9019">
        <v>-23.367444231029399</v>
      </c>
      <c r="AI9019">
        <v>0.24456414000292601</v>
      </c>
      <c r="AJ9019">
        <v>0.78121606160956403</v>
      </c>
      <c r="AK9019">
        <v>-23.297054909803599</v>
      </c>
    </row>
    <row r="9020" spans="1:37" x14ac:dyDescent="0.2">
      <c r="A9020" t="s">
        <v>28519</v>
      </c>
      <c r="B9020">
        <v>136414803</v>
      </c>
      <c r="C9020">
        <v>136415029</v>
      </c>
      <c r="D9020">
        <v>227</v>
      </c>
      <c r="E9020" t="s">
        <v>29937</v>
      </c>
      <c r="F9020">
        <v>3</v>
      </c>
      <c r="G9020" t="s">
        <v>29938</v>
      </c>
      <c r="H9020" t="s">
        <v>30999</v>
      </c>
      <c r="I9020">
        <v>9</v>
      </c>
      <c r="J9020">
        <v>136416067</v>
      </c>
      <c r="K9020">
        <v>136420933</v>
      </c>
      <c r="L9020">
        <v>4867</v>
      </c>
      <c r="M9020">
        <v>1</v>
      </c>
      <c r="N9020">
        <v>23203</v>
      </c>
      <c r="O9020" t="s">
        <v>29939</v>
      </c>
      <c r="P9020">
        <v>-1038</v>
      </c>
      <c r="Q9020" t="s">
        <v>29940</v>
      </c>
      <c r="R9020" t="s">
        <v>29941</v>
      </c>
      <c r="S9020" t="s">
        <v>37125</v>
      </c>
      <c r="T9020">
        <v>0.35387198439864398</v>
      </c>
      <c r="U9020">
        <v>0.603102917160658</v>
      </c>
      <c r="V9020">
        <v>-22.608371203022902</v>
      </c>
      <c r="W9020">
        <v>0.29261482077562401</v>
      </c>
      <c r="X9020">
        <v>0.704072456322962</v>
      </c>
      <c r="Y9020">
        <v>22.951565083449498</v>
      </c>
      <c r="Z9020">
        <v>0.184235113180511</v>
      </c>
      <c r="AA9020">
        <v>0.72610664078822296</v>
      </c>
      <c r="AB9020">
        <v>-22.608371203022902</v>
      </c>
      <c r="AC9020">
        <v>0.27780950890804001</v>
      </c>
      <c r="AD9020">
        <v>0.68253123924728298</v>
      </c>
      <c r="AE9020">
        <v>22.8555847905516</v>
      </c>
      <c r="AF9020">
        <v>0.501741946288212</v>
      </c>
      <c r="AG9020">
        <v>0.80674443595273604</v>
      </c>
      <c r="AH9020">
        <v>-21.6787607350462</v>
      </c>
      <c r="AI9020">
        <v>0.56157887380500204</v>
      </c>
      <c r="AJ9020">
        <v>0.78121606160956403</v>
      </c>
      <c r="AK9020">
        <v>1.3431936548071699</v>
      </c>
    </row>
    <row r="9021" spans="1:37" x14ac:dyDescent="0.2">
      <c r="A9021" t="s">
        <v>28519</v>
      </c>
      <c r="B9021">
        <v>136517520</v>
      </c>
      <c r="C9021">
        <v>136517677</v>
      </c>
      <c r="D9021">
        <v>158</v>
      </c>
      <c r="E9021" t="s">
        <v>29942</v>
      </c>
      <c r="F9021">
        <v>4</v>
      </c>
      <c r="G9021" t="s">
        <v>29943</v>
      </c>
      <c r="H9021" t="s">
        <v>30999</v>
      </c>
      <c r="I9021">
        <v>9</v>
      </c>
      <c r="J9021">
        <v>136519568</v>
      </c>
      <c r="K9021">
        <v>136519626</v>
      </c>
      <c r="L9021">
        <v>59</v>
      </c>
      <c r="M9021">
        <v>2</v>
      </c>
      <c r="N9021">
        <v>100616242</v>
      </c>
      <c r="O9021" t="s">
        <v>29944</v>
      </c>
      <c r="P9021">
        <v>1949</v>
      </c>
      <c r="Q9021" t="s">
        <v>29945</v>
      </c>
      <c r="R9021" t="s">
        <v>29946</v>
      </c>
      <c r="S9021" t="s">
        <v>37126</v>
      </c>
      <c r="T9021">
        <v>0.32911398597860803</v>
      </c>
      <c r="U9021">
        <v>0.603102917160658</v>
      </c>
      <c r="V9021">
        <v>20.7752924317432</v>
      </c>
      <c r="W9021">
        <v>0.89107655920673101</v>
      </c>
      <c r="X9021">
        <v>0.95159051474143896</v>
      </c>
      <c r="Y9021">
        <v>3.4483477836755201</v>
      </c>
      <c r="Z9021">
        <v>0.306975110376564</v>
      </c>
      <c r="AA9021">
        <v>0.72610664078822296</v>
      </c>
      <c r="AB9021">
        <v>23.136256259242401</v>
      </c>
      <c r="AC9021">
        <v>0.75388744886274095</v>
      </c>
      <c r="AD9021">
        <v>0.87989882095915395</v>
      </c>
      <c r="AE9021">
        <v>2.4483478683651101</v>
      </c>
      <c r="AF9021">
        <v>0.64997455747578503</v>
      </c>
      <c r="AG9021">
        <v>0.80674443595273604</v>
      </c>
      <c r="AH9021">
        <v>-2.1727135552475798</v>
      </c>
      <c r="AI9021">
        <v>0.56157887380500204</v>
      </c>
      <c r="AJ9021">
        <v>0.78121606160956403</v>
      </c>
      <c r="AK9021">
        <v>4.3171024867165997</v>
      </c>
    </row>
    <row r="9022" spans="1:37" x14ac:dyDescent="0.2">
      <c r="A9022" t="s">
        <v>28519</v>
      </c>
      <c r="B9022">
        <v>136517719</v>
      </c>
      <c r="C9022">
        <v>136517867</v>
      </c>
      <c r="D9022">
        <v>149</v>
      </c>
      <c r="E9022" t="s">
        <v>29947</v>
      </c>
      <c r="F9022">
        <v>17</v>
      </c>
      <c r="G9022" t="s">
        <v>29948</v>
      </c>
      <c r="H9022" t="s">
        <v>30999</v>
      </c>
      <c r="I9022">
        <v>9</v>
      </c>
      <c r="J9022">
        <v>136519568</v>
      </c>
      <c r="K9022">
        <v>136519626</v>
      </c>
      <c r="L9022">
        <v>59</v>
      </c>
      <c r="M9022">
        <v>2</v>
      </c>
      <c r="N9022">
        <v>100616242</v>
      </c>
      <c r="O9022" t="s">
        <v>29944</v>
      </c>
      <c r="P9022">
        <v>1759</v>
      </c>
      <c r="Q9022" t="s">
        <v>29945</v>
      </c>
      <c r="R9022" t="s">
        <v>29946</v>
      </c>
      <c r="S9022" t="s">
        <v>37126</v>
      </c>
      <c r="T9022" t="s">
        <v>40</v>
      </c>
      <c r="U9022" t="s">
        <v>40</v>
      </c>
      <c r="V9022">
        <v>0</v>
      </c>
      <c r="W9022">
        <v>0.29261482077562401</v>
      </c>
      <c r="X9022">
        <v>0.704072456322962</v>
      </c>
      <c r="Y9022">
        <v>24.022006474830299</v>
      </c>
      <c r="Z9022">
        <v>0.48464167878831399</v>
      </c>
      <c r="AA9022">
        <v>0.84435025072159198</v>
      </c>
      <c r="AB9022">
        <v>22.984531858558601</v>
      </c>
      <c r="AC9022">
        <v>0.45677901822897599</v>
      </c>
      <c r="AD9022">
        <v>0.82872126865393902</v>
      </c>
      <c r="AE9022">
        <v>23.022006559519902</v>
      </c>
      <c r="AF9022">
        <v>0.501741946288212</v>
      </c>
      <c r="AG9022">
        <v>0.80674443595273604</v>
      </c>
      <c r="AH9022">
        <v>-22.9480059869908</v>
      </c>
      <c r="AI9022">
        <v>0.14667288820271701</v>
      </c>
      <c r="AJ9022">
        <v>0.78121606160956403</v>
      </c>
      <c r="AK9022">
        <v>24.022006474830299</v>
      </c>
    </row>
    <row r="9023" spans="1:37" x14ac:dyDescent="0.2">
      <c r="A9023" t="s">
        <v>28519</v>
      </c>
      <c r="B9023">
        <v>136517867</v>
      </c>
      <c r="C9023">
        <v>136518015</v>
      </c>
      <c r="D9023">
        <v>149</v>
      </c>
      <c r="E9023" t="s">
        <v>29949</v>
      </c>
      <c r="F9023">
        <v>7</v>
      </c>
      <c r="G9023" t="s">
        <v>29950</v>
      </c>
      <c r="H9023" t="s">
        <v>30999</v>
      </c>
      <c r="I9023">
        <v>9</v>
      </c>
      <c r="J9023">
        <v>136519568</v>
      </c>
      <c r="K9023">
        <v>136519626</v>
      </c>
      <c r="L9023">
        <v>59</v>
      </c>
      <c r="M9023">
        <v>2</v>
      </c>
      <c r="N9023">
        <v>100616242</v>
      </c>
      <c r="O9023" t="s">
        <v>29944</v>
      </c>
      <c r="P9023">
        <v>1611</v>
      </c>
      <c r="Q9023" t="s">
        <v>29945</v>
      </c>
      <c r="R9023" t="s">
        <v>29946</v>
      </c>
      <c r="S9023" t="s">
        <v>37126</v>
      </c>
      <c r="T9023" t="s">
        <v>40</v>
      </c>
      <c r="U9023" t="s">
        <v>40</v>
      </c>
      <c r="V9023">
        <v>0</v>
      </c>
      <c r="W9023">
        <v>0.29261482077562401</v>
      </c>
      <c r="X9023">
        <v>0.704072456322962</v>
      </c>
      <c r="Y9023">
        <v>24.022006474830299</v>
      </c>
      <c r="Z9023">
        <v>0.48464167878831399</v>
      </c>
      <c r="AA9023">
        <v>0.84435025072159198</v>
      </c>
      <c r="AB9023">
        <v>22.984531858558601</v>
      </c>
      <c r="AC9023">
        <v>0.45677901822897599</v>
      </c>
      <c r="AD9023">
        <v>0.82872126865393902</v>
      </c>
      <c r="AE9023">
        <v>23.022006559519902</v>
      </c>
      <c r="AF9023">
        <v>0.501741946288212</v>
      </c>
      <c r="AG9023">
        <v>0.80674443595273604</v>
      </c>
      <c r="AH9023">
        <v>-22.9480059869908</v>
      </c>
      <c r="AI9023">
        <v>0.14667288820271701</v>
      </c>
      <c r="AJ9023">
        <v>0.78121606160956403</v>
      </c>
      <c r="AK9023">
        <v>24.022006474830299</v>
      </c>
    </row>
    <row r="9024" spans="1:37" x14ac:dyDescent="0.2">
      <c r="A9024" t="s">
        <v>28519</v>
      </c>
      <c r="B9024">
        <v>136520528</v>
      </c>
      <c r="C9024">
        <v>136520679</v>
      </c>
      <c r="D9024">
        <v>152</v>
      </c>
      <c r="E9024" t="s">
        <v>29951</v>
      </c>
      <c r="F9024">
        <v>6</v>
      </c>
      <c r="G9024" t="s">
        <v>29952</v>
      </c>
      <c r="H9024" t="s">
        <v>30987</v>
      </c>
      <c r="I9024">
        <v>9</v>
      </c>
      <c r="J9024">
        <v>136519568</v>
      </c>
      <c r="K9024">
        <v>136519626</v>
      </c>
      <c r="L9024">
        <v>59</v>
      </c>
      <c r="M9024">
        <v>2</v>
      </c>
      <c r="N9024">
        <v>100616242</v>
      </c>
      <c r="O9024" t="s">
        <v>29944</v>
      </c>
      <c r="P9024">
        <v>-902</v>
      </c>
      <c r="Q9024" t="s">
        <v>29945</v>
      </c>
      <c r="R9024" t="s">
        <v>29946</v>
      </c>
      <c r="S9024" t="s">
        <v>37126</v>
      </c>
      <c r="T9024">
        <v>0.152084254673993</v>
      </c>
      <c r="U9024">
        <v>0.603102917160658</v>
      </c>
      <c r="V9024">
        <v>25.297484774593201</v>
      </c>
      <c r="W9024">
        <v>0.89107655920673101</v>
      </c>
      <c r="X9024">
        <v>0.95159051474143896</v>
      </c>
      <c r="Y9024">
        <v>1.46631131393522</v>
      </c>
      <c r="Z9024">
        <v>0.306975110376564</v>
      </c>
      <c r="AA9024">
        <v>0.72610664078822296</v>
      </c>
      <c r="AB9024">
        <v>24.3340106838534</v>
      </c>
      <c r="AC9024">
        <v>0.75388744886274095</v>
      </c>
      <c r="AD9024">
        <v>0.87989882095915395</v>
      </c>
      <c r="AE9024">
        <v>0.466311361730461</v>
      </c>
      <c r="AF9024">
        <v>4.6407610929182198E-2</v>
      </c>
      <c r="AG9024">
        <v>0.476038960109122</v>
      </c>
      <c r="AH9024">
        <v>25.297484774593201</v>
      </c>
      <c r="AI9024">
        <v>0.56157887380500204</v>
      </c>
      <c r="AJ9024">
        <v>0.78121606160956403</v>
      </c>
      <c r="AK9024">
        <v>2.3350666715596402</v>
      </c>
    </row>
    <row r="9025" spans="1:37" x14ac:dyDescent="0.2">
      <c r="A9025" t="s">
        <v>28519</v>
      </c>
      <c r="B9025">
        <v>136520679</v>
      </c>
      <c r="C9025">
        <v>136520830</v>
      </c>
      <c r="D9025">
        <v>152</v>
      </c>
      <c r="E9025" t="s">
        <v>29953</v>
      </c>
      <c r="F9025">
        <v>4</v>
      </c>
      <c r="G9025" t="s">
        <v>29954</v>
      </c>
      <c r="H9025" t="s">
        <v>30999</v>
      </c>
      <c r="I9025">
        <v>9</v>
      </c>
      <c r="J9025">
        <v>136519568</v>
      </c>
      <c r="K9025">
        <v>136519626</v>
      </c>
      <c r="L9025">
        <v>59</v>
      </c>
      <c r="M9025">
        <v>2</v>
      </c>
      <c r="N9025">
        <v>100616242</v>
      </c>
      <c r="O9025" t="s">
        <v>29944</v>
      </c>
      <c r="P9025">
        <v>-1053</v>
      </c>
      <c r="Q9025" t="s">
        <v>29945</v>
      </c>
      <c r="R9025" t="s">
        <v>29946</v>
      </c>
      <c r="S9025" t="s">
        <v>37126</v>
      </c>
      <c r="T9025">
        <v>0.152084254673993</v>
      </c>
      <c r="U9025">
        <v>0.603102917160658</v>
      </c>
      <c r="V9025">
        <v>25.818731865763901</v>
      </c>
      <c r="W9025">
        <v>0.94541066367716797</v>
      </c>
      <c r="X9025">
        <v>0.95159051474143896</v>
      </c>
      <c r="Y9025">
        <v>0.18620347242789101</v>
      </c>
      <c r="Z9025">
        <v>0.306975110376564</v>
      </c>
      <c r="AA9025">
        <v>0.72610664078822296</v>
      </c>
      <c r="AB9025">
        <v>24.855257764946199</v>
      </c>
      <c r="AC9025">
        <v>0.71753805159658501</v>
      </c>
      <c r="AD9025">
        <v>0.87989882095915395</v>
      </c>
      <c r="AE9025">
        <v>-0.81379647977686798</v>
      </c>
      <c r="AF9025">
        <v>4.6407610929182198E-2</v>
      </c>
      <c r="AG9025">
        <v>0.476038960109122</v>
      </c>
      <c r="AH9025">
        <v>25.818731865763901</v>
      </c>
      <c r="AI9025">
        <v>0.59609816080359102</v>
      </c>
      <c r="AJ9025">
        <v>0.78121606160956403</v>
      </c>
      <c r="AK9025">
        <v>1.0549588942272099</v>
      </c>
    </row>
    <row r="9026" spans="1:37" x14ac:dyDescent="0.2">
      <c r="A9026" t="s">
        <v>28519</v>
      </c>
      <c r="B9026">
        <v>136520879</v>
      </c>
      <c r="C9026">
        <v>136521179</v>
      </c>
      <c r="D9026">
        <v>301</v>
      </c>
      <c r="E9026" t="s">
        <v>29955</v>
      </c>
      <c r="F9026">
        <v>16</v>
      </c>
      <c r="G9026" t="s">
        <v>29956</v>
      </c>
      <c r="H9026" t="s">
        <v>30999</v>
      </c>
      <c r="I9026">
        <v>9</v>
      </c>
      <c r="J9026">
        <v>136519568</v>
      </c>
      <c r="K9026">
        <v>136519626</v>
      </c>
      <c r="L9026">
        <v>59</v>
      </c>
      <c r="M9026">
        <v>2</v>
      </c>
      <c r="N9026">
        <v>100616242</v>
      </c>
      <c r="O9026" t="s">
        <v>29944</v>
      </c>
      <c r="P9026">
        <v>-1253</v>
      </c>
      <c r="Q9026" t="s">
        <v>29945</v>
      </c>
      <c r="R9026" t="s">
        <v>29946</v>
      </c>
      <c r="S9026" t="s">
        <v>37126</v>
      </c>
      <c r="T9026">
        <v>0.152084254673993</v>
      </c>
      <c r="U9026">
        <v>0.603102917160658</v>
      </c>
      <c r="V9026">
        <v>25.818731865763901</v>
      </c>
      <c r="W9026">
        <v>0.94541066367716797</v>
      </c>
      <c r="X9026">
        <v>0.95159051474143896</v>
      </c>
      <c r="Y9026">
        <v>0.18620347242789101</v>
      </c>
      <c r="Z9026">
        <v>0.306975110376564</v>
      </c>
      <c r="AA9026">
        <v>0.72610664078822296</v>
      </c>
      <c r="AB9026">
        <v>24.855257764946199</v>
      </c>
      <c r="AC9026">
        <v>0.71753805159658501</v>
      </c>
      <c r="AD9026">
        <v>0.87989882095915395</v>
      </c>
      <c r="AE9026">
        <v>-0.81379647977686798</v>
      </c>
      <c r="AF9026">
        <v>4.6407610929182198E-2</v>
      </c>
      <c r="AG9026">
        <v>0.476038960109122</v>
      </c>
      <c r="AH9026">
        <v>25.818731865763901</v>
      </c>
      <c r="AI9026">
        <v>0.59609816080359102</v>
      </c>
      <c r="AJ9026">
        <v>0.78121606160956403</v>
      </c>
      <c r="AK9026">
        <v>1.0549588942272099</v>
      </c>
    </row>
    <row r="9027" spans="1:37" x14ac:dyDescent="0.2">
      <c r="A9027" t="s">
        <v>28519</v>
      </c>
      <c r="B9027">
        <v>136712722</v>
      </c>
      <c r="C9027">
        <v>136712923</v>
      </c>
      <c r="D9027">
        <v>202</v>
      </c>
      <c r="E9027" t="s">
        <v>29957</v>
      </c>
      <c r="F9027">
        <v>25</v>
      </c>
      <c r="G9027" t="s">
        <v>29958</v>
      </c>
      <c r="H9027" t="s">
        <v>30987</v>
      </c>
      <c r="I9027">
        <v>9</v>
      </c>
      <c r="J9027">
        <v>136712572</v>
      </c>
      <c r="K9027">
        <v>136724742</v>
      </c>
      <c r="L9027">
        <v>12171</v>
      </c>
      <c r="M9027">
        <v>1</v>
      </c>
      <c r="N9027">
        <v>138311</v>
      </c>
      <c r="O9027" t="s">
        <v>29959</v>
      </c>
      <c r="P9027">
        <v>150</v>
      </c>
      <c r="Q9027" t="s">
        <v>29960</v>
      </c>
      <c r="R9027" t="s">
        <v>29961</v>
      </c>
      <c r="S9027" t="s">
        <v>37127</v>
      </c>
      <c r="T9027">
        <v>0.506551998792793</v>
      </c>
      <c r="U9027">
        <v>0.78288571403930396</v>
      </c>
      <c r="V9027">
        <v>1.8430822947872301</v>
      </c>
      <c r="W9027">
        <v>0.20525741147413201</v>
      </c>
      <c r="X9027">
        <v>0.704072456322962</v>
      </c>
      <c r="Y9027">
        <v>-25.728641337694398</v>
      </c>
      <c r="Z9027">
        <v>0.93459220503170903</v>
      </c>
      <c r="AA9027">
        <v>0.99919698600769702</v>
      </c>
      <c r="AB9027">
        <v>0.87960819224655595</v>
      </c>
      <c r="AC9027">
        <v>0.283630615332017</v>
      </c>
      <c r="AD9027">
        <v>0.68253123924728298</v>
      </c>
      <c r="AE9027">
        <v>-2.4970584621373</v>
      </c>
      <c r="AF9027">
        <v>0.205398459628826</v>
      </c>
      <c r="AG9027">
        <v>0.68151250837662902</v>
      </c>
      <c r="AH9027">
        <v>2.7726928936570299</v>
      </c>
      <c r="AI9027">
        <v>0.24456414000292601</v>
      </c>
      <c r="AJ9027">
        <v>0.78121606160956403</v>
      </c>
      <c r="AK9027">
        <v>-25.230230893471301</v>
      </c>
    </row>
    <row r="9028" spans="1:37" x14ac:dyDescent="0.2">
      <c r="A9028" t="s">
        <v>28519</v>
      </c>
      <c r="B9028">
        <v>136712923</v>
      </c>
      <c r="C9028">
        <v>136713124</v>
      </c>
      <c r="D9028">
        <v>202</v>
      </c>
      <c r="E9028" t="s">
        <v>29962</v>
      </c>
      <c r="F9028">
        <v>12</v>
      </c>
      <c r="G9028" t="s">
        <v>29963</v>
      </c>
      <c r="H9028" t="s">
        <v>30987</v>
      </c>
      <c r="I9028">
        <v>9</v>
      </c>
      <c r="J9028">
        <v>136712572</v>
      </c>
      <c r="K9028">
        <v>136724742</v>
      </c>
      <c r="L9028">
        <v>12171</v>
      </c>
      <c r="M9028">
        <v>1</v>
      </c>
      <c r="N9028">
        <v>138311</v>
      </c>
      <c r="O9028" t="s">
        <v>29959</v>
      </c>
      <c r="P9028">
        <v>351</v>
      </c>
      <c r="Q9028" t="s">
        <v>29960</v>
      </c>
      <c r="R9028" t="s">
        <v>29961</v>
      </c>
      <c r="S9028" t="s">
        <v>37127</v>
      </c>
      <c r="T9028">
        <v>0.506551998792793</v>
      </c>
      <c r="U9028">
        <v>0.78288571403930396</v>
      </c>
      <c r="V9028">
        <v>1.8430822947872301</v>
      </c>
      <c r="W9028">
        <v>0.20525741147413201</v>
      </c>
      <c r="X9028">
        <v>0.704072456322962</v>
      </c>
      <c r="Y9028">
        <v>-25.728641337694398</v>
      </c>
      <c r="Z9028">
        <v>0.93459220503170903</v>
      </c>
      <c r="AA9028">
        <v>0.99919698600769702</v>
      </c>
      <c r="AB9028">
        <v>0.87960819224655595</v>
      </c>
      <c r="AC9028">
        <v>0.283630615332017</v>
      </c>
      <c r="AD9028">
        <v>0.68253123924728298</v>
      </c>
      <c r="AE9028">
        <v>-2.4970584621373</v>
      </c>
      <c r="AF9028">
        <v>0.205398459628826</v>
      </c>
      <c r="AG9028">
        <v>0.68151250837662902</v>
      </c>
      <c r="AH9028">
        <v>2.7726928936570299</v>
      </c>
      <c r="AI9028">
        <v>0.24456414000292601</v>
      </c>
      <c r="AJ9028">
        <v>0.78121606160956403</v>
      </c>
      <c r="AK9028">
        <v>-25.230230893471301</v>
      </c>
    </row>
    <row r="9029" spans="1:37" x14ac:dyDescent="0.2">
      <c r="A9029" t="s">
        <v>28519</v>
      </c>
      <c r="B9029">
        <v>136746651</v>
      </c>
      <c r="C9029">
        <v>136746803</v>
      </c>
      <c r="D9029">
        <v>153</v>
      </c>
      <c r="E9029" t="s">
        <v>29964</v>
      </c>
      <c r="F9029">
        <v>5</v>
      </c>
      <c r="G9029" t="s">
        <v>29965</v>
      </c>
      <c r="H9029" t="s">
        <v>30987</v>
      </c>
      <c r="I9029">
        <v>9</v>
      </c>
      <c r="J9029">
        <v>136746893</v>
      </c>
      <c r="K9029">
        <v>136746970</v>
      </c>
      <c r="L9029">
        <v>78</v>
      </c>
      <c r="M9029">
        <v>2</v>
      </c>
      <c r="N9029">
        <v>102465431</v>
      </c>
      <c r="O9029" t="s">
        <v>29966</v>
      </c>
      <c r="P9029">
        <v>167</v>
      </c>
      <c r="Q9029" t="s">
        <v>29967</v>
      </c>
      <c r="R9029" t="s">
        <v>29968</v>
      </c>
      <c r="S9029" t="s">
        <v>37128</v>
      </c>
      <c r="T9029">
        <v>0.32911398597860803</v>
      </c>
      <c r="U9029">
        <v>0.603102917160658</v>
      </c>
      <c r="V9029">
        <v>24.734829669823402</v>
      </c>
      <c r="W9029">
        <v>0.94541066367716797</v>
      </c>
      <c r="X9029">
        <v>0.95159051474143896</v>
      </c>
      <c r="Y9029">
        <v>-9.6151863467667395E-2</v>
      </c>
      <c r="Z9029">
        <v>0.306975110376564</v>
      </c>
      <c r="AA9029">
        <v>0.72610664078822296</v>
      </c>
      <c r="AB9029">
        <v>24.597405691064001</v>
      </c>
      <c r="AC9029">
        <v>0.71753805159658501</v>
      </c>
      <c r="AD9029">
        <v>0.87989882095915395</v>
      </c>
      <c r="AE9029">
        <v>-1.09615179995048</v>
      </c>
      <c r="AF9029">
        <v>0.61410715005536498</v>
      </c>
      <c r="AG9029">
        <v>0.80674443595273604</v>
      </c>
      <c r="AH9029">
        <v>1.3717862281272</v>
      </c>
      <c r="AI9029">
        <v>0.59609816080359102</v>
      </c>
      <c r="AJ9029">
        <v>0.78121606160956403</v>
      </c>
      <c r="AK9029">
        <v>0.77260355416640503</v>
      </c>
    </row>
    <row r="9030" spans="1:37" x14ac:dyDescent="0.2">
      <c r="A9030" t="s">
        <v>28519</v>
      </c>
      <c r="B9030">
        <v>136746985</v>
      </c>
      <c r="C9030">
        <v>136747283</v>
      </c>
      <c r="D9030">
        <v>299</v>
      </c>
      <c r="E9030" t="s">
        <v>29969</v>
      </c>
      <c r="F9030">
        <v>6</v>
      </c>
      <c r="G9030" t="s">
        <v>29970</v>
      </c>
      <c r="H9030" t="s">
        <v>30987</v>
      </c>
      <c r="I9030">
        <v>9</v>
      </c>
      <c r="J9030">
        <v>136746893</v>
      </c>
      <c r="K9030">
        <v>136746970</v>
      </c>
      <c r="L9030">
        <v>78</v>
      </c>
      <c r="M9030">
        <v>2</v>
      </c>
      <c r="N9030">
        <v>102465431</v>
      </c>
      <c r="O9030" t="s">
        <v>29966</v>
      </c>
      <c r="P9030">
        <v>-15</v>
      </c>
      <c r="Q9030" t="s">
        <v>29967</v>
      </c>
      <c r="R9030" t="s">
        <v>29968</v>
      </c>
      <c r="S9030" t="s">
        <v>37128</v>
      </c>
      <c r="T9030">
        <v>0.32911398597860803</v>
      </c>
      <c r="U9030">
        <v>0.603102917160658</v>
      </c>
      <c r="V9030">
        <v>24.734829669823402</v>
      </c>
      <c r="W9030">
        <v>0.94541066367716797</v>
      </c>
      <c r="X9030">
        <v>0.95159051474143896</v>
      </c>
      <c r="Y9030">
        <v>-9.6151863467667395E-2</v>
      </c>
      <c r="Z9030">
        <v>0.306975110376564</v>
      </c>
      <c r="AA9030">
        <v>0.72610664078822296</v>
      </c>
      <c r="AB9030">
        <v>24.597405691064001</v>
      </c>
      <c r="AC9030">
        <v>0.71753805159658501</v>
      </c>
      <c r="AD9030">
        <v>0.87989882095915395</v>
      </c>
      <c r="AE9030">
        <v>-1.09615179995048</v>
      </c>
      <c r="AF9030">
        <v>0.61410715005536498</v>
      </c>
      <c r="AG9030">
        <v>0.80674443595273604</v>
      </c>
      <c r="AH9030">
        <v>1.3717862281272</v>
      </c>
      <c r="AI9030">
        <v>0.59609816080359102</v>
      </c>
      <c r="AJ9030">
        <v>0.78121606160956403</v>
      </c>
      <c r="AK9030">
        <v>0.77260355416640503</v>
      </c>
    </row>
    <row r="9031" spans="1:37" x14ac:dyDescent="0.2">
      <c r="A9031" t="s">
        <v>28519</v>
      </c>
      <c r="B9031">
        <v>136855316</v>
      </c>
      <c r="C9031">
        <v>136855458</v>
      </c>
      <c r="D9031">
        <v>143</v>
      </c>
      <c r="E9031" t="s">
        <v>29971</v>
      </c>
      <c r="F9031">
        <v>2</v>
      </c>
      <c r="G9031" t="s">
        <v>29972</v>
      </c>
      <c r="H9031" t="s">
        <v>30987</v>
      </c>
      <c r="I9031">
        <v>9</v>
      </c>
      <c r="J9031">
        <v>136855559</v>
      </c>
      <c r="K9031">
        <v>136856219</v>
      </c>
      <c r="L9031">
        <v>661</v>
      </c>
      <c r="M9031">
        <v>1</v>
      </c>
      <c r="N9031">
        <v>158056</v>
      </c>
      <c r="O9031" t="s">
        <v>29973</v>
      </c>
      <c r="P9031">
        <v>-101</v>
      </c>
      <c r="Q9031" t="s">
        <v>29974</v>
      </c>
      <c r="R9031" t="s">
        <v>29975</v>
      </c>
      <c r="S9031" t="s">
        <v>37129</v>
      </c>
      <c r="T9031" t="s">
        <v>40</v>
      </c>
      <c r="U9031" t="s">
        <v>40</v>
      </c>
      <c r="V9031">
        <v>0</v>
      </c>
      <c r="W9031">
        <v>0.94541066367716797</v>
      </c>
      <c r="X9031">
        <v>0.95159051474143896</v>
      </c>
      <c r="Y9031">
        <v>-0.13278352491932099</v>
      </c>
      <c r="Z9031">
        <v>0.306975110376564</v>
      </c>
      <c r="AA9031">
        <v>0.72610664078822296</v>
      </c>
      <c r="AB9031">
        <v>23.789835257018598</v>
      </c>
      <c r="AC9031">
        <v>0.71753805159658501</v>
      </c>
      <c r="AD9031">
        <v>0.87989882095915395</v>
      </c>
      <c r="AE9031">
        <v>-1.132783412135</v>
      </c>
      <c r="AF9031">
        <v>0.32549523997010099</v>
      </c>
      <c r="AG9031">
        <v>0.70473078222419605</v>
      </c>
      <c r="AH9031">
        <v>-23.753309383544199</v>
      </c>
      <c r="AI9031">
        <v>0.59609816080359102</v>
      </c>
      <c r="AJ9031">
        <v>0.78121606160956403</v>
      </c>
      <c r="AK9031">
        <v>0.73597185682517297</v>
      </c>
    </row>
    <row r="9032" spans="1:37" x14ac:dyDescent="0.2">
      <c r="A9032" t="s">
        <v>28519</v>
      </c>
      <c r="B9032">
        <v>136855600</v>
      </c>
      <c r="C9032">
        <v>136855742</v>
      </c>
      <c r="D9032">
        <v>143</v>
      </c>
      <c r="E9032" t="s">
        <v>29976</v>
      </c>
      <c r="F9032">
        <v>6</v>
      </c>
      <c r="G9032" t="s">
        <v>29977</v>
      </c>
      <c r="H9032" t="s">
        <v>30987</v>
      </c>
      <c r="I9032">
        <v>9</v>
      </c>
      <c r="J9032">
        <v>136855559</v>
      </c>
      <c r="K9032">
        <v>136856219</v>
      </c>
      <c r="L9032">
        <v>661</v>
      </c>
      <c r="M9032">
        <v>1</v>
      </c>
      <c r="N9032">
        <v>158056</v>
      </c>
      <c r="O9032" t="s">
        <v>29973</v>
      </c>
      <c r="P9032">
        <v>41</v>
      </c>
      <c r="Q9032" t="s">
        <v>29974</v>
      </c>
      <c r="R9032" t="s">
        <v>29975</v>
      </c>
      <c r="S9032" t="s">
        <v>37129</v>
      </c>
      <c r="T9032">
        <v>0.35387198439864398</v>
      </c>
      <c r="U9032">
        <v>0.603102917160658</v>
      </c>
      <c r="V9032">
        <v>-20.080574136598401</v>
      </c>
      <c r="W9032">
        <v>0.29261482077562401</v>
      </c>
      <c r="X9032">
        <v>0.704072456322962</v>
      </c>
      <c r="Y9032">
        <v>23.801341482279899</v>
      </c>
      <c r="Z9032">
        <v>0.64127342146525201</v>
      </c>
      <c r="AA9032">
        <v>0.84521697243271998</v>
      </c>
      <c r="AB9032">
        <v>3.8840790257581799</v>
      </c>
      <c r="AC9032">
        <v>0.114586611961368</v>
      </c>
      <c r="AD9032">
        <v>0.68253123924728298</v>
      </c>
      <c r="AE9032">
        <v>24.053805551488701</v>
      </c>
      <c r="AF9032">
        <v>0.15203231574161999</v>
      </c>
      <c r="AG9032">
        <v>0.68151250837662902</v>
      </c>
      <c r="AH9032">
        <v>-23.979804974405099</v>
      </c>
      <c r="AI9032">
        <v>0.81350599864527495</v>
      </c>
      <c r="AJ9032">
        <v>0.94390293416205995</v>
      </c>
      <c r="AK9032">
        <v>0.67713127221066305</v>
      </c>
    </row>
    <row r="9033" spans="1:37" x14ac:dyDescent="0.2">
      <c r="A9033" t="s">
        <v>28519</v>
      </c>
      <c r="B9033">
        <v>136950066</v>
      </c>
      <c r="C9033">
        <v>136950259</v>
      </c>
      <c r="D9033">
        <v>194</v>
      </c>
      <c r="E9033" t="s">
        <v>29978</v>
      </c>
      <c r="F9033">
        <v>18</v>
      </c>
      <c r="G9033" t="s">
        <v>29979</v>
      </c>
      <c r="H9033" t="s">
        <v>30987</v>
      </c>
      <c r="I9033">
        <v>9</v>
      </c>
      <c r="J9033">
        <v>136949551</v>
      </c>
      <c r="K9033">
        <v>136953074</v>
      </c>
      <c r="L9033">
        <v>3524</v>
      </c>
      <c r="M9033">
        <v>1</v>
      </c>
      <c r="N9033">
        <v>286256</v>
      </c>
      <c r="O9033" t="s">
        <v>29980</v>
      </c>
      <c r="P9033">
        <v>515</v>
      </c>
      <c r="Q9033" t="s">
        <v>29981</v>
      </c>
      <c r="R9033" t="s">
        <v>29982</v>
      </c>
      <c r="S9033" t="s">
        <v>37130</v>
      </c>
      <c r="T9033">
        <v>0.32911398597860803</v>
      </c>
      <c r="U9033">
        <v>0.603102917160658</v>
      </c>
      <c r="V9033">
        <v>24.189319045537101</v>
      </c>
      <c r="W9033">
        <v>0.20525741147413201</v>
      </c>
      <c r="X9033">
        <v>0.704072456322962</v>
      </c>
      <c r="Y9033">
        <v>-24.235440207726601</v>
      </c>
      <c r="Z9033">
        <v>0.306975110376564</v>
      </c>
      <c r="AA9033">
        <v>0.72610664078822296</v>
      </c>
      <c r="AB9033">
        <v>23.473599995734101</v>
      </c>
      <c r="AC9033">
        <v>7.0489011448141195E-2</v>
      </c>
      <c r="AD9033">
        <v>0.57684129297949804</v>
      </c>
      <c r="AE9033">
        <v>-24.235440207726601</v>
      </c>
      <c r="AF9033">
        <v>0.61410715005536498</v>
      </c>
      <c r="AG9033">
        <v>0.80674443595273604</v>
      </c>
      <c r="AH9033">
        <v>3.4161295402746301</v>
      </c>
      <c r="AI9033">
        <v>0.35038410267202102</v>
      </c>
      <c r="AJ9033">
        <v>0.78121606160956403</v>
      </c>
      <c r="AK9033">
        <v>-23.366684801344899</v>
      </c>
    </row>
    <row r="9034" spans="1:37" x14ac:dyDescent="0.2">
      <c r="A9034" t="s">
        <v>28519</v>
      </c>
      <c r="B9034">
        <v>136993086</v>
      </c>
      <c r="C9034">
        <v>136993236</v>
      </c>
      <c r="D9034">
        <v>151</v>
      </c>
      <c r="E9034" t="s">
        <v>29983</v>
      </c>
      <c r="F9034">
        <v>8</v>
      </c>
      <c r="G9034" t="s">
        <v>29984</v>
      </c>
      <c r="H9034" t="s">
        <v>30987</v>
      </c>
      <c r="I9034">
        <v>9</v>
      </c>
      <c r="J9034">
        <v>136993381</v>
      </c>
      <c r="K9034">
        <v>136993977</v>
      </c>
      <c r="L9034">
        <v>597</v>
      </c>
      <c r="M9034">
        <v>1</v>
      </c>
      <c r="N9034">
        <v>286257</v>
      </c>
      <c r="O9034" t="s">
        <v>29985</v>
      </c>
      <c r="P9034">
        <v>-145</v>
      </c>
      <c r="Q9034" t="s">
        <v>29986</v>
      </c>
      <c r="R9034" t="s">
        <v>29987</v>
      </c>
      <c r="S9034" t="s">
        <v>37131</v>
      </c>
      <c r="T9034">
        <v>0.506551998792793</v>
      </c>
      <c r="U9034">
        <v>0.78288571403930396</v>
      </c>
      <c r="V9034">
        <v>4.6719501738633102</v>
      </c>
      <c r="W9034">
        <v>0.65075386537994595</v>
      </c>
      <c r="X9034">
        <v>0.94119559056004798</v>
      </c>
      <c r="Y9034">
        <v>-4.3259264590408497</v>
      </c>
      <c r="Z9034">
        <v>0.93459220503170903</v>
      </c>
      <c r="AA9034">
        <v>0.99919698600769702</v>
      </c>
      <c r="AB9034">
        <v>3.7084760704093398</v>
      </c>
      <c r="AC9034">
        <v>0.283630615332017</v>
      </c>
      <c r="AD9034">
        <v>0.68253123924728298</v>
      </c>
      <c r="AE9034">
        <v>-5.32592596083978</v>
      </c>
      <c r="AF9034">
        <v>0.205398459628826</v>
      </c>
      <c r="AG9034">
        <v>0.68151250837662902</v>
      </c>
      <c r="AH9034">
        <v>5.6015603477708504</v>
      </c>
      <c r="AI9034">
        <v>0.98342151819761803</v>
      </c>
      <c r="AJ9034">
        <v>0.98789258377071898</v>
      </c>
      <c r="AK9034">
        <v>-3.4571710128400301</v>
      </c>
    </row>
    <row r="9035" spans="1:37" x14ac:dyDescent="0.2">
      <c r="A9035" t="s">
        <v>28519</v>
      </c>
      <c r="B9035">
        <v>136993236</v>
      </c>
      <c r="C9035">
        <v>136993386</v>
      </c>
      <c r="D9035">
        <v>151</v>
      </c>
      <c r="E9035" t="s">
        <v>29988</v>
      </c>
      <c r="F9035">
        <v>2</v>
      </c>
      <c r="G9035" t="s">
        <v>29989</v>
      </c>
      <c r="H9035" t="s">
        <v>30987</v>
      </c>
      <c r="I9035">
        <v>9</v>
      </c>
      <c r="J9035">
        <v>136993381</v>
      </c>
      <c r="K9035">
        <v>136993977</v>
      </c>
      <c r="L9035">
        <v>597</v>
      </c>
      <c r="M9035">
        <v>1</v>
      </c>
      <c r="N9035">
        <v>286257</v>
      </c>
      <c r="O9035" t="s">
        <v>29985</v>
      </c>
      <c r="P9035">
        <v>0</v>
      </c>
      <c r="Q9035" t="s">
        <v>29986</v>
      </c>
      <c r="R9035" t="s">
        <v>29987</v>
      </c>
      <c r="S9035" t="s">
        <v>37131</v>
      </c>
      <c r="T9035">
        <v>0.506551998792793</v>
      </c>
      <c r="U9035">
        <v>0.78288571403930396</v>
      </c>
      <c r="V9035">
        <v>4.6719501738633102</v>
      </c>
      <c r="W9035">
        <v>0.65075386537994595</v>
      </c>
      <c r="X9035">
        <v>0.94119559056004798</v>
      </c>
      <c r="Y9035">
        <v>-4.3259264590408497</v>
      </c>
      <c r="Z9035">
        <v>0.93459220503170903</v>
      </c>
      <c r="AA9035">
        <v>0.99919698600769702</v>
      </c>
      <c r="AB9035">
        <v>3.7084760704093398</v>
      </c>
      <c r="AC9035">
        <v>0.283630615332017</v>
      </c>
      <c r="AD9035">
        <v>0.68253123924728298</v>
      </c>
      <c r="AE9035">
        <v>-5.32592596083978</v>
      </c>
      <c r="AF9035">
        <v>0.205398459628826</v>
      </c>
      <c r="AG9035">
        <v>0.68151250837662902</v>
      </c>
      <c r="AH9035">
        <v>5.6015603477708504</v>
      </c>
      <c r="AI9035">
        <v>0.98342151819761803</v>
      </c>
      <c r="AJ9035">
        <v>0.98789258377071898</v>
      </c>
      <c r="AK9035">
        <v>-3.4571710128400301</v>
      </c>
    </row>
    <row r="9036" spans="1:37" x14ac:dyDescent="0.2">
      <c r="A9036" t="s">
        <v>28519</v>
      </c>
      <c r="B9036">
        <v>137018954</v>
      </c>
      <c r="C9036">
        <v>137019103</v>
      </c>
      <c r="D9036">
        <v>150</v>
      </c>
      <c r="E9036" t="s">
        <v>29990</v>
      </c>
      <c r="F9036">
        <v>6</v>
      </c>
      <c r="G9036" t="s">
        <v>29991</v>
      </c>
      <c r="H9036" t="s">
        <v>30987</v>
      </c>
      <c r="I9036">
        <v>9</v>
      </c>
      <c r="J9036">
        <v>137018955</v>
      </c>
      <c r="K9036">
        <v>137019363</v>
      </c>
      <c r="L9036">
        <v>409</v>
      </c>
      <c r="M9036">
        <v>2</v>
      </c>
      <c r="N9036">
        <v>20</v>
      </c>
      <c r="O9036" t="s">
        <v>29992</v>
      </c>
      <c r="P9036">
        <v>260</v>
      </c>
      <c r="Q9036" t="s">
        <v>29993</v>
      </c>
      <c r="R9036" t="s">
        <v>29994</v>
      </c>
      <c r="S9036" t="s">
        <v>37132</v>
      </c>
      <c r="T9036">
        <v>1</v>
      </c>
      <c r="U9036">
        <v>1</v>
      </c>
      <c r="V9036">
        <v>-0.68377143024249298</v>
      </c>
      <c r="W9036">
        <v>0.20525741147413201</v>
      </c>
      <c r="X9036">
        <v>0.704072456322962</v>
      </c>
      <c r="Y9036">
        <v>-24.971730369108599</v>
      </c>
      <c r="Z9036">
        <v>0.50730577232210405</v>
      </c>
      <c r="AA9036">
        <v>0.84521697243271998</v>
      </c>
      <c r="AB9036">
        <v>-1.64724549485162</v>
      </c>
      <c r="AC9036">
        <v>0.615069744472027</v>
      </c>
      <c r="AD9036">
        <v>0.87989882095915395</v>
      </c>
      <c r="AE9036">
        <v>-1.36999617639543</v>
      </c>
      <c r="AF9036">
        <v>0.50230584886502705</v>
      </c>
      <c r="AG9036">
        <v>0.80674443595273604</v>
      </c>
      <c r="AH9036">
        <v>0.24583920666867101</v>
      </c>
      <c r="AI9036">
        <v>0.17351581260912399</v>
      </c>
      <c r="AJ9036">
        <v>0.78121606160956403</v>
      </c>
      <c r="AK9036">
        <v>-24.815978494581401</v>
      </c>
    </row>
    <row r="9037" spans="1:37" x14ac:dyDescent="0.2">
      <c r="A9037" t="s">
        <v>28519</v>
      </c>
      <c r="B9037">
        <v>137019103</v>
      </c>
      <c r="C9037">
        <v>137019252</v>
      </c>
      <c r="D9037">
        <v>150</v>
      </c>
      <c r="E9037" t="s">
        <v>29995</v>
      </c>
      <c r="F9037">
        <v>10</v>
      </c>
      <c r="G9037" t="s">
        <v>29996</v>
      </c>
      <c r="H9037" t="s">
        <v>30987</v>
      </c>
      <c r="I9037">
        <v>9</v>
      </c>
      <c r="J9037">
        <v>137018955</v>
      </c>
      <c r="K9037">
        <v>137019363</v>
      </c>
      <c r="L9037">
        <v>409</v>
      </c>
      <c r="M9037">
        <v>2</v>
      </c>
      <c r="N9037">
        <v>20</v>
      </c>
      <c r="O9037" t="s">
        <v>29992</v>
      </c>
      <c r="P9037">
        <v>111</v>
      </c>
      <c r="Q9037" t="s">
        <v>29993</v>
      </c>
      <c r="R9037" t="s">
        <v>29994</v>
      </c>
      <c r="S9037" t="s">
        <v>37132</v>
      </c>
      <c r="T9037">
        <v>1</v>
      </c>
      <c r="U9037">
        <v>1</v>
      </c>
      <c r="V9037">
        <v>-0.68377143024249298</v>
      </c>
      <c r="W9037">
        <v>0.20525741147413201</v>
      </c>
      <c r="X9037">
        <v>0.704072456322962</v>
      </c>
      <c r="Y9037">
        <v>-24.971730369108599</v>
      </c>
      <c r="Z9037">
        <v>0.50730577232210405</v>
      </c>
      <c r="AA9037">
        <v>0.84521697243271998</v>
      </c>
      <c r="AB9037">
        <v>-1.64724549485162</v>
      </c>
      <c r="AC9037">
        <v>0.615069744472027</v>
      </c>
      <c r="AD9037">
        <v>0.87989882095915395</v>
      </c>
      <c r="AE9037">
        <v>-1.36999617639543</v>
      </c>
      <c r="AF9037">
        <v>0.50230584886502705</v>
      </c>
      <c r="AG9037">
        <v>0.80674443595273604</v>
      </c>
      <c r="AH9037">
        <v>0.24583920666867101</v>
      </c>
      <c r="AI9037">
        <v>0.17351581260912399</v>
      </c>
      <c r="AJ9037">
        <v>0.78121606160956403</v>
      </c>
      <c r="AK9037">
        <v>-24.815978494581401</v>
      </c>
    </row>
    <row r="9038" spans="1:37" x14ac:dyDescent="0.2">
      <c r="A9038" t="s">
        <v>28519</v>
      </c>
      <c r="B9038">
        <v>137020721</v>
      </c>
      <c r="C9038">
        <v>137020873</v>
      </c>
      <c r="D9038">
        <v>153</v>
      </c>
      <c r="E9038" t="s">
        <v>29997</v>
      </c>
      <c r="F9038">
        <v>9</v>
      </c>
      <c r="G9038" t="s">
        <v>29998</v>
      </c>
      <c r="H9038" t="s">
        <v>30987</v>
      </c>
      <c r="I9038">
        <v>9</v>
      </c>
      <c r="J9038">
        <v>137018783</v>
      </c>
      <c r="K9038">
        <v>137020805</v>
      </c>
      <c r="L9038">
        <v>2023</v>
      </c>
      <c r="M9038">
        <v>2</v>
      </c>
      <c r="N9038">
        <v>20</v>
      </c>
      <c r="O9038" t="s">
        <v>29999</v>
      </c>
      <c r="P9038">
        <v>0</v>
      </c>
      <c r="Q9038" t="s">
        <v>29993</v>
      </c>
      <c r="R9038" t="s">
        <v>29994</v>
      </c>
      <c r="S9038" t="s">
        <v>37132</v>
      </c>
      <c r="T9038">
        <v>0.35387198439864398</v>
      </c>
      <c r="U9038">
        <v>0.603102917160658</v>
      </c>
      <c r="V9038">
        <v>-24.2775629058732</v>
      </c>
      <c r="W9038">
        <v>0.38920677604595899</v>
      </c>
      <c r="X9038">
        <v>0.704072456322962</v>
      </c>
      <c r="Y9038">
        <v>-24.1463183793512</v>
      </c>
      <c r="Z9038">
        <v>0.65379035313853895</v>
      </c>
      <c r="AA9038">
        <v>0.84521697243271998</v>
      </c>
      <c r="AB9038">
        <v>-1.2769202948656899</v>
      </c>
      <c r="AC9038">
        <v>0.71753805159658501</v>
      </c>
      <c r="AD9038">
        <v>0.87989882095915395</v>
      </c>
      <c r="AE9038">
        <v>-1.1082010673329401</v>
      </c>
      <c r="AF9038">
        <v>0.32549523997010099</v>
      </c>
      <c r="AG9038">
        <v>0.70473078222419605</v>
      </c>
      <c r="AH9038">
        <v>-24.1687621185613</v>
      </c>
      <c r="AI9038">
        <v>0.35038410267202102</v>
      </c>
      <c r="AJ9038">
        <v>0.78121606160956403</v>
      </c>
      <c r="AK9038">
        <v>-24.0983727944948</v>
      </c>
    </row>
    <row r="9039" spans="1:37" x14ac:dyDescent="0.2">
      <c r="A9039" t="s">
        <v>28519</v>
      </c>
      <c r="B9039">
        <v>137020873</v>
      </c>
      <c r="C9039">
        <v>137021025</v>
      </c>
      <c r="D9039">
        <v>153</v>
      </c>
      <c r="E9039" t="s">
        <v>30000</v>
      </c>
      <c r="F9039">
        <v>6</v>
      </c>
      <c r="G9039" t="s">
        <v>30001</v>
      </c>
      <c r="H9039" t="s">
        <v>30987</v>
      </c>
      <c r="I9039">
        <v>9</v>
      </c>
      <c r="J9039">
        <v>137018783</v>
      </c>
      <c r="K9039">
        <v>137020805</v>
      </c>
      <c r="L9039">
        <v>2023</v>
      </c>
      <c r="M9039">
        <v>2</v>
      </c>
      <c r="N9039">
        <v>20</v>
      </c>
      <c r="O9039" t="s">
        <v>29999</v>
      </c>
      <c r="P9039">
        <v>-68</v>
      </c>
      <c r="Q9039" t="s">
        <v>29993</v>
      </c>
      <c r="R9039" t="s">
        <v>29994</v>
      </c>
      <c r="S9039" t="s">
        <v>37132</v>
      </c>
      <c r="T9039">
        <v>0.35387198439864398</v>
      </c>
      <c r="U9039">
        <v>0.603102917160658</v>
      </c>
      <c r="V9039">
        <v>-24.2775629058732</v>
      </c>
      <c r="W9039">
        <v>0.38920677604595899</v>
      </c>
      <c r="X9039">
        <v>0.704072456322962</v>
      </c>
      <c r="Y9039">
        <v>-24.1463183793512</v>
      </c>
      <c r="Z9039">
        <v>0.65379035313853895</v>
      </c>
      <c r="AA9039">
        <v>0.84521697243271998</v>
      </c>
      <c r="AB9039">
        <v>-1.2769202948656899</v>
      </c>
      <c r="AC9039">
        <v>0.71753805159658501</v>
      </c>
      <c r="AD9039">
        <v>0.87989882095915395</v>
      </c>
      <c r="AE9039">
        <v>-1.1082010673329401</v>
      </c>
      <c r="AF9039">
        <v>0.32549523997010099</v>
      </c>
      <c r="AG9039">
        <v>0.70473078222419605</v>
      </c>
      <c r="AH9039">
        <v>-24.1687621185613</v>
      </c>
      <c r="AI9039">
        <v>0.35038410267202102</v>
      </c>
      <c r="AJ9039">
        <v>0.78121606160956403</v>
      </c>
      <c r="AK9039">
        <v>-24.0983727944948</v>
      </c>
    </row>
    <row r="9040" spans="1:37" x14ac:dyDescent="0.2">
      <c r="A9040" t="s">
        <v>28519</v>
      </c>
      <c r="B9040">
        <v>137065275</v>
      </c>
      <c r="C9040">
        <v>137065440</v>
      </c>
      <c r="D9040">
        <v>166</v>
      </c>
      <c r="E9040" t="s">
        <v>30002</v>
      </c>
      <c r="F9040">
        <v>3</v>
      </c>
      <c r="G9040" t="s">
        <v>30003</v>
      </c>
      <c r="H9040" t="s">
        <v>37133</v>
      </c>
      <c r="I9040">
        <v>9</v>
      </c>
      <c r="J9040">
        <v>137062127</v>
      </c>
      <c r="K9040">
        <v>137070557</v>
      </c>
      <c r="L9040">
        <v>8431</v>
      </c>
      <c r="M9040">
        <v>2</v>
      </c>
      <c r="N9040">
        <v>89958</v>
      </c>
      <c r="O9040" t="s">
        <v>30004</v>
      </c>
      <c r="P9040">
        <v>5117</v>
      </c>
      <c r="Q9040" t="s">
        <v>30005</v>
      </c>
      <c r="R9040" t="s">
        <v>30006</v>
      </c>
      <c r="S9040" t="s">
        <v>37134</v>
      </c>
      <c r="T9040">
        <v>0.254431078355565</v>
      </c>
      <c r="U9040">
        <v>0.603102917160658</v>
      </c>
      <c r="V9040">
        <v>6.1312134140952796</v>
      </c>
      <c r="W9040">
        <v>0.46193634366738701</v>
      </c>
      <c r="X9040">
        <v>0.75726018452522603</v>
      </c>
      <c r="Y9040">
        <v>1.1780391645500701</v>
      </c>
      <c r="Z9040">
        <v>0.64127342146525201</v>
      </c>
      <c r="AA9040">
        <v>0.84521697243271998</v>
      </c>
      <c r="AB9040">
        <v>5.1677393035628798</v>
      </c>
      <c r="AC9040">
        <v>0.615069744472027</v>
      </c>
      <c r="AD9040">
        <v>0.87989882095915395</v>
      </c>
      <c r="AE9040">
        <v>0.210837023006961</v>
      </c>
      <c r="AF9040">
        <v>6.4397970358010495E-2</v>
      </c>
      <c r="AG9040">
        <v>0.57889197891446198</v>
      </c>
      <c r="AH9040">
        <v>7.0608231888387296</v>
      </c>
      <c r="AI9040">
        <v>0.393720794027765</v>
      </c>
      <c r="AJ9040">
        <v>0.78121606160956403</v>
      </c>
      <c r="AK9040">
        <v>1.9860829534151601</v>
      </c>
    </row>
    <row r="9041" spans="1:37" x14ac:dyDescent="0.2">
      <c r="A9041" t="s">
        <v>28519</v>
      </c>
      <c r="B9041">
        <v>137065473</v>
      </c>
      <c r="C9041">
        <v>137065671</v>
      </c>
      <c r="D9041">
        <v>199</v>
      </c>
      <c r="E9041" t="s">
        <v>30007</v>
      </c>
      <c r="F9041">
        <v>10</v>
      </c>
      <c r="G9041" t="s">
        <v>30008</v>
      </c>
      <c r="H9041" t="s">
        <v>37135</v>
      </c>
      <c r="I9041">
        <v>9</v>
      </c>
      <c r="J9041">
        <v>137062127</v>
      </c>
      <c r="K9041">
        <v>137070557</v>
      </c>
      <c r="L9041">
        <v>8431</v>
      </c>
      <c r="M9041">
        <v>2</v>
      </c>
      <c r="N9041">
        <v>89958</v>
      </c>
      <c r="O9041" t="s">
        <v>30004</v>
      </c>
      <c r="P9041">
        <v>4886</v>
      </c>
      <c r="Q9041" t="s">
        <v>30005</v>
      </c>
      <c r="R9041" t="s">
        <v>30006</v>
      </c>
      <c r="S9041" t="s">
        <v>37134</v>
      </c>
      <c r="T9041">
        <v>0.254431078355565</v>
      </c>
      <c r="U9041">
        <v>0.603102917160658</v>
      </c>
      <c r="V9041">
        <v>6.1312134140952796</v>
      </c>
      <c r="W9041">
        <v>0.46193634366738701</v>
      </c>
      <c r="X9041">
        <v>0.75726018452522603</v>
      </c>
      <c r="Y9041">
        <v>1.1780391645500701</v>
      </c>
      <c r="Z9041">
        <v>0.64127342146525201</v>
      </c>
      <c r="AA9041">
        <v>0.84521697243271998</v>
      </c>
      <c r="AB9041">
        <v>5.1677393035628798</v>
      </c>
      <c r="AC9041">
        <v>0.615069744472027</v>
      </c>
      <c r="AD9041">
        <v>0.87989882095915395</v>
      </c>
      <c r="AE9041">
        <v>0.210837023006961</v>
      </c>
      <c r="AF9041">
        <v>6.4397970358010495E-2</v>
      </c>
      <c r="AG9041">
        <v>0.57889197891446198</v>
      </c>
      <c r="AH9041">
        <v>7.0608231888387296</v>
      </c>
      <c r="AI9041">
        <v>0.393720794027765</v>
      </c>
      <c r="AJ9041">
        <v>0.78121606160956403</v>
      </c>
      <c r="AK9041">
        <v>1.9860829534151601</v>
      </c>
    </row>
    <row r="9042" spans="1:37" x14ac:dyDescent="0.2">
      <c r="A9042" t="s">
        <v>28519</v>
      </c>
      <c r="B9042">
        <v>137107632</v>
      </c>
      <c r="C9042">
        <v>137107775</v>
      </c>
      <c r="D9042">
        <v>144</v>
      </c>
      <c r="E9042" t="s">
        <v>30009</v>
      </c>
      <c r="F9042">
        <v>10</v>
      </c>
      <c r="G9042" t="s">
        <v>30010</v>
      </c>
      <c r="H9042" t="s">
        <v>30987</v>
      </c>
      <c r="I9042">
        <v>9</v>
      </c>
      <c r="J9042">
        <v>137107133</v>
      </c>
      <c r="K9042">
        <v>137108970</v>
      </c>
      <c r="L9042">
        <v>1838</v>
      </c>
      <c r="M9042">
        <v>1</v>
      </c>
      <c r="N9042">
        <v>11253</v>
      </c>
      <c r="O9042" t="s">
        <v>30011</v>
      </c>
      <c r="P9042">
        <v>499</v>
      </c>
      <c r="Q9042" t="s">
        <v>30012</v>
      </c>
      <c r="R9042" t="s">
        <v>30013</v>
      </c>
      <c r="S9042" t="s">
        <v>37136</v>
      </c>
      <c r="T9042">
        <v>0.152084254673993</v>
      </c>
      <c r="U9042">
        <v>0.603102917160658</v>
      </c>
      <c r="V9042">
        <v>25.201826478793201</v>
      </c>
      <c r="W9042">
        <v>0.38920677604595899</v>
      </c>
      <c r="X9042">
        <v>0.704072456322962</v>
      </c>
      <c r="Y9042">
        <v>-24.158620344457901</v>
      </c>
      <c r="Z9042">
        <v>0.306975110376564</v>
      </c>
      <c r="AA9042">
        <v>0.72610664078822296</v>
      </c>
      <c r="AB9042">
        <v>24.238352390331698</v>
      </c>
      <c r="AC9042">
        <v>0.71753805159658501</v>
      </c>
      <c r="AD9042">
        <v>0.87989882095915395</v>
      </c>
      <c r="AE9042">
        <v>-1.06078934744092</v>
      </c>
      <c r="AF9042">
        <v>4.6407610929182198E-2</v>
      </c>
      <c r="AG9042">
        <v>0.476038960109122</v>
      </c>
      <c r="AH9042">
        <v>25.201826478793201</v>
      </c>
      <c r="AI9042">
        <v>0.35038410267202102</v>
      </c>
      <c r="AJ9042">
        <v>0.78121606160956403</v>
      </c>
      <c r="AK9042">
        <v>-24.131437192022599</v>
      </c>
    </row>
    <row r="9043" spans="1:37" x14ac:dyDescent="0.2">
      <c r="A9043" t="s">
        <v>28519</v>
      </c>
      <c r="B9043">
        <v>137107775</v>
      </c>
      <c r="C9043">
        <v>137107918</v>
      </c>
      <c r="D9043">
        <v>144</v>
      </c>
      <c r="E9043" t="s">
        <v>30014</v>
      </c>
      <c r="F9043">
        <v>3</v>
      </c>
      <c r="G9043" t="s">
        <v>30015</v>
      </c>
      <c r="H9043" t="s">
        <v>30987</v>
      </c>
      <c r="I9043">
        <v>9</v>
      </c>
      <c r="J9043">
        <v>137107133</v>
      </c>
      <c r="K9043">
        <v>137108970</v>
      </c>
      <c r="L9043">
        <v>1838</v>
      </c>
      <c r="M9043">
        <v>1</v>
      </c>
      <c r="N9043">
        <v>11253</v>
      </c>
      <c r="O9043" t="s">
        <v>30011</v>
      </c>
      <c r="P9043">
        <v>642</v>
      </c>
      <c r="Q9043" t="s">
        <v>30012</v>
      </c>
      <c r="R9043" t="s">
        <v>30013</v>
      </c>
      <c r="S9043" t="s">
        <v>37136</v>
      </c>
      <c r="T9043">
        <v>0.152084254673993</v>
      </c>
      <c r="U9043">
        <v>0.603102917160658</v>
      </c>
      <c r="V9043">
        <v>25.201826478793201</v>
      </c>
      <c r="W9043">
        <v>0.38920677604595899</v>
      </c>
      <c r="X9043">
        <v>0.704072456322962</v>
      </c>
      <c r="Y9043">
        <v>-24.158620344457901</v>
      </c>
      <c r="Z9043">
        <v>0.306975110376564</v>
      </c>
      <c r="AA9043">
        <v>0.72610664078822296</v>
      </c>
      <c r="AB9043">
        <v>24.238352390331698</v>
      </c>
      <c r="AC9043">
        <v>0.71753805159658501</v>
      </c>
      <c r="AD9043">
        <v>0.87989882095915395</v>
      </c>
      <c r="AE9043">
        <v>-1.06078934744092</v>
      </c>
      <c r="AF9043">
        <v>4.6407610929182198E-2</v>
      </c>
      <c r="AG9043">
        <v>0.476038960109122</v>
      </c>
      <c r="AH9043">
        <v>25.201826478793201</v>
      </c>
      <c r="AI9043">
        <v>0.35038410267202102</v>
      </c>
      <c r="AJ9043">
        <v>0.78121606160956403</v>
      </c>
      <c r="AK9043">
        <v>-24.131437192022599</v>
      </c>
    </row>
    <row r="9044" spans="1:37" x14ac:dyDescent="0.2">
      <c r="A9044" t="s">
        <v>28519</v>
      </c>
      <c r="B9044">
        <v>137138784</v>
      </c>
      <c r="C9044">
        <v>137138970</v>
      </c>
      <c r="D9044">
        <v>187</v>
      </c>
      <c r="E9044" t="s">
        <v>30016</v>
      </c>
      <c r="F9044">
        <v>17</v>
      </c>
      <c r="G9044" t="s">
        <v>30017</v>
      </c>
      <c r="H9044" t="s">
        <v>30987</v>
      </c>
      <c r="I9044">
        <v>9</v>
      </c>
      <c r="J9044">
        <v>137139154</v>
      </c>
      <c r="K9044">
        <v>137168756</v>
      </c>
      <c r="L9044">
        <v>29603</v>
      </c>
      <c r="M9044">
        <v>1</v>
      </c>
      <c r="N9044">
        <v>2902</v>
      </c>
      <c r="O9044" t="s">
        <v>30018</v>
      </c>
      <c r="P9044">
        <v>-184</v>
      </c>
      <c r="Q9044" t="s">
        <v>30019</v>
      </c>
      <c r="R9044" t="s">
        <v>30020</v>
      </c>
      <c r="S9044" t="s">
        <v>37137</v>
      </c>
      <c r="T9044" t="s">
        <v>40</v>
      </c>
      <c r="U9044" t="s">
        <v>40</v>
      </c>
      <c r="V9044">
        <v>0</v>
      </c>
      <c r="W9044">
        <v>0.123414495547065</v>
      </c>
      <c r="X9044">
        <v>0.704072456322962</v>
      </c>
      <c r="Y9044">
        <v>23.383018085918501</v>
      </c>
      <c r="Z9044">
        <v>0.48464167878831399</v>
      </c>
      <c r="AA9044">
        <v>0.84435025072159198</v>
      </c>
      <c r="AB9044">
        <v>22.049745123656098</v>
      </c>
      <c r="AC9044">
        <v>0.27780950890804001</v>
      </c>
      <c r="AD9044">
        <v>0.68253123924728298</v>
      </c>
      <c r="AE9044">
        <v>22.383018217800299</v>
      </c>
      <c r="AF9044">
        <v>0.501741946288212</v>
      </c>
      <c r="AG9044">
        <v>0.80674443595273604</v>
      </c>
      <c r="AH9044">
        <v>-22.013219256151601</v>
      </c>
      <c r="AI9044">
        <v>3.6185182304427702E-2</v>
      </c>
      <c r="AJ9044">
        <v>0.78121606160956403</v>
      </c>
      <c r="AK9044">
        <v>23.383018085918501</v>
      </c>
    </row>
    <row r="9045" spans="1:37" x14ac:dyDescent="0.2">
      <c r="A9045" t="s">
        <v>28519</v>
      </c>
      <c r="B9045">
        <v>137138970</v>
      </c>
      <c r="C9045">
        <v>137139156</v>
      </c>
      <c r="D9045">
        <v>187</v>
      </c>
      <c r="E9045" t="s">
        <v>30021</v>
      </c>
      <c r="F9045">
        <v>29</v>
      </c>
      <c r="G9045" t="s">
        <v>30022</v>
      </c>
      <c r="H9045" t="s">
        <v>30987</v>
      </c>
      <c r="I9045">
        <v>9</v>
      </c>
      <c r="J9045">
        <v>137139154</v>
      </c>
      <c r="K9045">
        <v>137168756</v>
      </c>
      <c r="L9045">
        <v>29603</v>
      </c>
      <c r="M9045">
        <v>1</v>
      </c>
      <c r="N9045">
        <v>2902</v>
      </c>
      <c r="O9045" t="s">
        <v>30018</v>
      </c>
      <c r="P9045">
        <v>0</v>
      </c>
      <c r="Q9045" t="s">
        <v>30019</v>
      </c>
      <c r="R9045" t="s">
        <v>30020</v>
      </c>
      <c r="S9045" t="s">
        <v>37137</v>
      </c>
      <c r="T9045" t="s">
        <v>40</v>
      </c>
      <c r="U9045" t="s">
        <v>40</v>
      </c>
      <c r="V9045">
        <v>0</v>
      </c>
      <c r="W9045">
        <v>0.123414495547065</v>
      </c>
      <c r="X9045">
        <v>0.704072456322962</v>
      </c>
      <c r="Y9045">
        <v>23.383018085918501</v>
      </c>
      <c r="Z9045">
        <v>0.48464167878831399</v>
      </c>
      <c r="AA9045">
        <v>0.84435025072159198</v>
      </c>
      <c r="AB9045">
        <v>22.049745123656098</v>
      </c>
      <c r="AC9045">
        <v>0.27780950890804001</v>
      </c>
      <c r="AD9045">
        <v>0.68253123924728298</v>
      </c>
      <c r="AE9045">
        <v>22.383018217800299</v>
      </c>
      <c r="AF9045">
        <v>0.501741946288212</v>
      </c>
      <c r="AG9045">
        <v>0.80674443595273604</v>
      </c>
      <c r="AH9045">
        <v>-22.013219256151601</v>
      </c>
      <c r="AI9045">
        <v>3.6185182304427702E-2</v>
      </c>
      <c r="AJ9045">
        <v>0.78121606160956403</v>
      </c>
      <c r="AK9045">
        <v>23.383018085918501</v>
      </c>
    </row>
    <row r="9046" spans="1:37" x14ac:dyDescent="0.2">
      <c r="A9046" t="s">
        <v>28519</v>
      </c>
      <c r="B9046">
        <v>137156727</v>
      </c>
      <c r="C9046">
        <v>137156923</v>
      </c>
      <c r="D9046">
        <v>197</v>
      </c>
      <c r="E9046" t="s">
        <v>30023</v>
      </c>
      <c r="F9046">
        <v>23</v>
      </c>
      <c r="G9046" t="s">
        <v>30024</v>
      </c>
      <c r="H9046" t="s">
        <v>30987</v>
      </c>
      <c r="I9046">
        <v>9</v>
      </c>
      <c r="J9046">
        <v>137156976</v>
      </c>
      <c r="K9046">
        <v>137158717</v>
      </c>
      <c r="L9046">
        <v>1742</v>
      </c>
      <c r="M9046">
        <v>1</v>
      </c>
      <c r="N9046">
        <v>2902</v>
      </c>
      <c r="O9046" t="s">
        <v>30025</v>
      </c>
      <c r="P9046">
        <v>-53</v>
      </c>
      <c r="Q9046" t="s">
        <v>30019</v>
      </c>
      <c r="R9046" t="s">
        <v>30020</v>
      </c>
      <c r="S9046" t="s">
        <v>37137</v>
      </c>
      <c r="T9046">
        <v>0.506551998792793</v>
      </c>
      <c r="U9046">
        <v>0.78288571403930396</v>
      </c>
      <c r="V9046">
        <v>2.5429028303485399</v>
      </c>
      <c r="W9046">
        <v>0.123414495547065</v>
      </c>
      <c r="X9046">
        <v>0.704072456322962</v>
      </c>
      <c r="Y9046">
        <v>24.829627407883802</v>
      </c>
      <c r="Z9046">
        <v>0.93459220503170903</v>
      </c>
      <c r="AA9046">
        <v>0.99919698600769702</v>
      </c>
      <c r="AB9046">
        <v>1.57942875475878</v>
      </c>
      <c r="AC9046">
        <v>0.17695932866387601</v>
      </c>
      <c r="AD9046">
        <v>0.68253123924728298</v>
      </c>
      <c r="AE9046">
        <v>24.068630610777898</v>
      </c>
      <c r="AF9046">
        <v>0.205398459628826</v>
      </c>
      <c r="AG9046">
        <v>0.68151250837662902</v>
      </c>
      <c r="AH9046">
        <v>3.4725132339149098</v>
      </c>
      <c r="AI9046">
        <v>0.170234813229591</v>
      </c>
      <c r="AJ9046">
        <v>0.78121606160956403</v>
      </c>
      <c r="AK9046">
        <v>3.6169031124358999</v>
      </c>
    </row>
    <row r="9047" spans="1:37" x14ac:dyDescent="0.2">
      <c r="A9047" t="s">
        <v>28519</v>
      </c>
      <c r="B9047">
        <v>137156923</v>
      </c>
      <c r="C9047">
        <v>137157119</v>
      </c>
      <c r="D9047">
        <v>197</v>
      </c>
      <c r="E9047" t="s">
        <v>30026</v>
      </c>
      <c r="F9047">
        <v>17</v>
      </c>
      <c r="G9047" t="s">
        <v>30027</v>
      </c>
      <c r="H9047" t="s">
        <v>30987</v>
      </c>
      <c r="I9047">
        <v>9</v>
      </c>
      <c r="J9047">
        <v>137156976</v>
      </c>
      <c r="K9047">
        <v>137158717</v>
      </c>
      <c r="L9047">
        <v>1742</v>
      </c>
      <c r="M9047">
        <v>1</v>
      </c>
      <c r="N9047">
        <v>2902</v>
      </c>
      <c r="O9047" t="s">
        <v>30025</v>
      </c>
      <c r="P9047">
        <v>0</v>
      </c>
      <c r="Q9047" t="s">
        <v>30019</v>
      </c>
      <c r="R9047" t="s">
        <v>30020</v>
      </c>
      <c r="S9047" t="s">
        <v>37137</v>
      </c>
      <c r="T9047">
        <v>0.97213403838398904</v>
      </c>
      <c r="U9047">
        <v>1</v>
      </c>
      <c r="V9047">
        <v>0.97563715709078602</v>
      </c>
      <c r="W9047">
        <v>0.29261482077562401</v>
      </c>
      <c r="X9047">
        <v>0.704072456322962</v>
      </c>
      <c r="Y9047">
        <v>23.262361729626001</v>
      </c>
      <c r="Z9047">
        <v>0.69013698642955401</v>
      </c>
      <c r="AA9047">
        <v>0.84521697243271998</v>
      </c>
      <c r="AB9047">
        <v>1.21631765016078E-2</v>
      </c>
      <c r="AC9047">
        <v>0.27780950890804001</v>
      </c>
      <c r="AD9047">
        <v>0.68253123924728298</v>
      </c>
      <c r="AE9047">
        <v>22.879604692062699</v>
      </c>
      <c r="AF9047">
        <v>0.61410715005536498</v>
      </c>
      <c r="AG9047">
        <v>0.80674443595273604</v>
      </c>
      <c r="AH9047">
        <v>1.9052475606571599</v>
      </c>
      <c r="AI9047">
        <v>0.56157887380500204</v>
      </c>
      <c r="AJ9047">
        <v>0.78121606160956403</v>
      </c>
      <c r="AK9047">
        <v>2.0496374341781101</v>
      </c>
    </row>
    <row r="9048" spans="1:37" x14ac:dyDescent="0.2">
      <c r="A9048" t="s">
        <v>28519</v>
      </c>
      <c r="B9048">
        <v>137157144</v>
      </c>
      <c r="C9048">
        <v>137157309</v>
      </c>
      <c r="D9048">
        <v>166</v>
      </c>
      <c r="E9048" t="s">
        <v>30028</v>
      </c>
      <c r="F9048">
        <v>10</v>
      </c>
      <c r="G9048" t="s">
        <v>30029</v>
      </c>
      <c r="H9048" t="s">
        <v>30987</v>
      </c>
      <c r="I9048">
        <v>9</v>
      </c>
      <c r="J9048">
        <v>137156976</v>
      </c>
      <c r="K9048">
        <v>137158717</v>
      </c>
      <c r="L9048">
        <v>1742</v>
      </c>
      <c r="M9048">
        <v>1</v>
      </c>
      <c r="N9048">
        <v>2902</v>
      </c>
      <c r="O9048" t="s">
        <v>30025</v>
      </c>
      <c r="P9048">
        <v>168</v>
      </c>
      <c r="Q9048" t="s">
        <v>30019</v>
      </c>
      <c r="R9048" t="s">
        <v>30020</v>
      </c>
      <c r="S9048" t="s">
        <v>37137</v>
      </c>
      <c r="T9048">
        <v>0.97213403838398904</v>
      </c>
      <c r="U9048">
        <v>1</v>
      </c>
      <c r="V9048">
        <v>0.97563715709078602</v>
      </c>
      <c r="W9048">
        <v>0.29261482077562401</v>
      </c>
      <c r="X9048">
        <v>0.704072456322962</v>
      </c>
      <c r="Y9048">
        <v>23.262361729626001</v>
      </c>
      <c r="Z9048">
        <v>0.69013698642955401</v>
      </c>
      <c r="AA9048">
        <v>0.84521697243271998</v>
      </c>
      <c r="AB9048">
        <v>1.21631765016078E-2</v>
      </c>
      <c r="AC9048">
        <v>0.27780950890804001</v>
      </c>
      <c r="AD9048">
        <v>0.68253123924728298</v>
      </c>
      <c r="AE9048">
        <v>22.879604692062699</v>
      </c>
      <c r="AF9048">
        <v>0.61410715005536498</v>
      </c>
      <c r="AG9048">
        <v>0.80674443595273604</v>
      </c>
      <c r="AH9048">
        <v>1.9052475606571599</v>
      </c>
      <c r="AI9048">
        <v>0.56157887380500204</v>
      </c>
      <c r="AJ9048">
        <v>0.78121606160956403</v>
      </c>
      <c r="AK9048">
        <v>2.0496374341781101</v>
      </c>
    </row>
    <row r="9049" spans="1:37" x14ac:dyDescent="0.2">
      <c r="A9049" t="s">
        <v>28519</v>
      </c>
      <c r="B9049">
        <v>137168252</v>
      </c>
      <c r="C9049">
        <v>137168464</v>
      </c>
      <c r="D9049">
        <v>213</v>
      </c>
      <c r="E9049" t="s">
        <v>30030</v>
      </c>
      <c r="F9049">
        <v>15</v>
      </c>
      <c r="G9049" t="s">
        <v>30031</v>
      </c>
      <c r="H9049" t="s">
        <v>30987</v>
      </c>
      <c r="I9049">
        <v>9</v>
      </c>
      <c r="J9049">
        <v>137169186</v>
      </c>
      <c r="K9049">
        <v>137169270</v>
      </c>
      <c r="L9049">
        <v>85</v>
      </c>
      <c r="M9049">
        <v>2</v>
      </c>
      <c r="N9049">
        <v>100500811</v>
      </c>
      <c r="O9049" t="s">
        <v>30032</v>
      </c>
      <c r="P9049">
        <v>806</v>
      </c>
      <c r="Q9049" t="s">
        <v>30033</v>
      </c>
      <c r="R9049" t="s">
        <v>30034</v>
      </c>
      <c r="S9049" t="s">
        <v>37138</v>
      </c>
      <c r="T9049">
        <v>0.32911398597860803</v>
      </c>
      <c r="U9049">
        <v>0.603102917160658</v>
      </c>
      <c r="V9049">
        <v>24.734829669823402</v>
      </c>
      <c r="W9049">
        <v>0.94541066367716797</v>
      </c>
      <c r="X9049">
        <v>0.95159051474143896</v>
      </c>
      <c r="Y9049">
        <v>-0.99666829151860503</v>
      </c>
      <c r="Z9049">
        <v>0.48464167878831399</v>
      </c>
      <c r="AA9049">
        <v>0.84435025072159198</v>
      </c>
      <c r="AB9049">
        <v>23.7713555949362</v>
      </c>
      <c r="AC9049">
        <v>0.71753805159658501</v>
      </c>
      <c r="AD9049">
        <v>0.87989882095915395</v>
      </c>
      <c r="AE9049">
        <v>-1.9966681729489</v>
      </c>
      <c r="AF9049">
        <v>0.16793847098801201</v>
      </c>
      <c r="AG9049">
        <v>0.68151250837662902</v>
      </c>
      <c r="AH9049">
        <v>24.734829669823402</v>
      </c>
      <c r="AI9049">
        <v>0.59609816080359102</v>
      </c>
      <c r="AJ9049">
        <v>0.78121606160956403</v>
      </c>
      <c r="AK9049">
        <v>-0.12791287388453301</v>
      </c>
    </row>
    <row r="9050" spans="1:37" x14ac:dyDescent="0.2">
      <c r="A9050" t="s">
        <v>28519</v>
      </c>
      <c r="B9050">
        <v>137175054</v>
      </c>
      <c r="C9050">
        <v>137175216</v>
      </c>
      <c r="D9050">
        <v>163</v>
      </c>
      <c r="E9050" t="s">
        <v>30035</v>
      </c>
      <c r="F9050">
        <v>7</v>
      </c>
      <c r="G9050" t="s">
        <v>30036</v>
      </c>
      <c r="H9050" t="s">
        <v>30987</v>
      </c>
      <c r="I9050">
        <v>9</v>
      </c>
      <c r="J9050">
        <v>137175332</v>
      </c>
      <c r="K9050">
        <v>137176072</v>
      </c>
      <c r="L9050">
        <v>741</v>
      </c>
      <c r="M9050">
        <v>2</v>
      </c>
      <c r="N9050">
        <v>29882</v>
      </c>
      <c r="O9050" t="s">
        <v>30037</v>
      </c>
      <c r="P9050">
        <v>856</v>
      </c>
      <c r="Q9050" t="s">
        <v>30038</v>
      </c>
      <c r="R9050" t="s">
        <v>30039</v>
      </c>
      <c r="S9050" t="s">
        <v>37139</v>
      </c>
      <c r="T9050">
        <v>0.32911398597860803</v>
      </c>
      <c r="U9050">
        <v>0.603102917160658</v>
      </c>
      <c r="V9050">
        <v>23.299888837202701</v>
      </c>
      <c r="W9050">
        <v>0.89107655920673101</v>
      </c>
      <c r="X9050">
        <v>0.95159051474143896</v>
      </c>
      <c r="Y9050">
        <v>1.21325807963851</v>
      </c>
      <c r="Z9050">
        <v>0.306975110376564</v>
      </c>
      <c r="AA9050">
        <v>0.72610664078822296</v>
      </c>
      <c r="AB9050">
        <v>23.8800940655461</v>
      </c>
      <c r="AC9050">
        <v>0.75388744886274095</v>
      </c>
      <c r="AD9050">
        <v>0.87989882095915395</v>
      </c>
      <c r="AE9050">
        <v>0.213258148929997</v>
      </c>
      <c r="AF9050">
        <v>0.64997455747578503</v>
      </c>
      <c r="AG9050">
        <v>0.80674443595273604</v>
      </c>
      <c r="AH9050">
        <v>6.2376265433978097E-2</v>
      </c>
      <c r="AI9050">
        <v>0.56157887380500204</v>
      </c>
      <c r="AJ9050">
        <v>0.78121606160956403</v>
      </c>
      <c r="AK9050">
        <v>2.0820134136413899</v>
      </c>
    </row>
    <row r="9051" spans="1:37" x14ac:dyDescent="0.2">
      <c r="A9051" t="s">
        <v>28519</v>
      </c>
      <c r="B9051">
        <v>137175216</v>
      </c>
      <c r="C9051">
        <v>137175378</v>
      </c>
      <c r="D9051">
        <v>163</v>
      </c>
      <c r="E9051" t="s">
        <v>30040</v>
      </c>
      <c r="F9051">
        <v>12</v>
      </c>
      <c r="G9051" t="s">
        <v>30041</v>
      </c>
      <c r="H9051" t="s">
        <v>30987</v>
      </c>
      <c r="I9051">
        <v>9</v>
      </c>
      <c r="J9051">
        <v>137175332</v>
      </c>
      <c r="K9051">
        <v>137176072</v>
      </c>
      <c r="L9051">
        <v>741</v>
      </c>
      <c r="M9051">
        <v>2</v>
      </c>
      <c r="N9051">
        <v>29882</v>
      </c>
      <c r="O9051" t="s">
        <v>30037</v>
      </c>
      <c r="P9051">
        <v>694</v>
      </c>
      <c r="Q9051" t="s">
        <v>30038</v>
      </c>
      <c r="R9051" t="s">
        <v>30039</v>
      </c>
      <c r="S9051" t="s">
        <v>37139</v>
      </c>
      <c r="T9051">
        <v>0.32911398597860803</v>
      </c>
      <c r="U9051">
        <v>0.603102917160658</v>
      </c>
      <c r="V9051">
        <v>23.299888837202701</v>
      </c>
      <c r="W9051">
        <v>0.89107655920673101</v>
      </c>
      <c r="X9051">
        <v>0.95159051474143896</v>
      </c>
      <c r="Y9051">
        <v>1.21325807963851</v>
      </c>
      <c r="Z9051">
        <v>0.306975110376564</v>
      </c>
      <c r="AA9051">
        <v>0.72610664078822296</v>
      </c>
      <c r="AB9051">
        <v>23.8800940655461</v>
      </c>
      <c r="AC9051">
        <v>0.75388744886274095</v>
      </c>
      <c r="AD9051">
        <v>0.87989882095915395</v>
      </c>
      <c r="AE9051">
        <v>0.213258148929997</v>
      </c>
      <c r="AF9051">
        <v>0.64997455747578503</v>
      </c>
      <c r="AG9051">
        <v>0.80674443595273604</v>
      </c>
      <c r="AH9051">
        <v>6.2376265433978097E-2</v>
      </c>
      <c r="AI9051">
        <v>0.56157887380500204</v>
      </c>
      <c r="AJ9051">
        <v>0.78121606160956403</v>
      </c>
      <c r="AK9051">
        <v>2.0820134136413899</v>
      </c>
    </row>
    <row r="9052" spans="1:37" x14ac:dyDescent="0.2">
      <c r="A9052" t="s">
        <v>28519</v>
      </c>
      <c r="B9052">
        <v>137175378</v>
      </c>
      <c r="C9052">
        <v>137175540</v>
      </c>
      <c r="D9052">
        <v>163</v>
      </c>
      <c r="E9052" t="s">
        <v>30042</v>
      </c>
      <c r="F9052">
        <v>12</v>
      </c>
      <c r="G9052" t="s">
        <v>30043</v>
      </c>
      <c r="H9052" t="s">
        <v>30987</v>
      </c>
      <c r="I9052">
        <v>9</v>
      </c>
      <c r="J9052">
        <v>137175332</v>
      </c>
      <c r="K9052">
        <v>137176072</v>
      </c>
      <c r="L9052">
        <v>741</v>
      </c>
      <c r="M9052">
        <v>2</v>
      </c>
      <c r="N9052">
        <v>29882</v>
      </c>
      <c r="O9052" t="s">
        <v>30037</v>
      </c>
      <c r="P9052">
        <v>532</v>
      </c>
      <c r="Q9052" t="s">
        <v>30038</v>
      </c>
      <c r="R9052" t="s">
        <v>30039</v>
      </c>
      <c r="S9052" t="s">
        <v>37139</v>
      </c>
      <c r="T9052">
        <v>0.32911398597860803</v>
      </c>
      <c r="U9052">
        <v>0.603102917160658</v>
      </c>
      <c r="V9052">
        <v>22.884851384491899</v>
      </c>
      <c r="W9052">
        <v>0.89107655920673101</v>
      </c>
      <c r="X9052">
        <v>0.95159051474143896</v>
      </c>
      <c r="Y9052">
        <v>1.62829552536413</v>
      </c>
      <c r="Z9052">
        <v>0.306975110376564</v>
      </c>
      <c r="AA9052">
        <v>0.72610664078822296</v>
      </c>
      <c r="AB9052">
        <v>23.750750937976999</v>
      </c>
      <c r="AC9052">
        <v>0.75388744886274095</v>
      </c>
      <c r="AD9052">
        <v>0.87989882095915395</v>
      </c>
      <c r="AE9052">
        <v>0.62829559465561002</v>
      </c>
      <c r="AF9052">
        <v>0.64997455747578503</v>
      </c>
      <c r="AG9052">
        <v>0.80674443595273604</v>
      </c>
      <c r="AH9052">
        <v>-0.35266118727683798</v>
      </c>
      <c r="AI9052">
        <v>0.56157887380500204</v>
      </c>
      <c r="AJ9052">
        <v>0.78121606160956403</v>
      </c>
      <c r="AK9052">
        <v>2.4970508151273898</v>
      </c>
    </row>
    <row r="9053" spans="1:37" x14ac:dyDescent="0.2">
      <c r="A9053" t="s">
        <v>28519</v>
      </c>
      <c r="B9053">
        <v>137179648</v>
      </c>
      <c r="C9053">
        <v>137179808</v>
      </c>
      <c r="D9053">
        <v>161</v>
      </c>
      <c r="E9053" t="s">
        <v>30044</v>
      </c>
      <c r="F9053">
        <v>4</v>
      </c>
      <c r="G9053" t="s">
        <v>30045</v>
      </c>
      <c r="H9053" t="s">
        <v>30987</v>
      </c>
      <c r="I9053">
        <v>9</v>
      </c>
      <c r="J9053">
        <v>137175275</v>
      </c>
      <c r="K9053">
        <v>137180477</v>
      </c>
      <c r="L9053">
        <v>5203</v>
      </c>
      <c r="M9053">
        <v>2</v>
      </c>
      <c r="N9053">
        <v>29882</v>
      </c>
      <c r="O9053" t="s">
        <v>30046</v>
      </c>
      <c r="P9053">
        <v>669</v>
      </c>
      <c r="Q9053" t="s">
        <v>30038</v>
      </c>
      <c r="R9053" t="s">
        <v>30039</v>
      </c>
      <c r="S9053" t="s">
        <v>37139</v>
      </c>
      <c r="T9053">
        <v>1</v>
      </c>
      <c r="U9053">
        <v>1</v>
      </c>
      <c r="V9053">
        <v>-0.70220587509807997</v>
      </c>
      <c r="W9053">
        <v>0.65075386537994595</v>
      </c>
      <c r="X9053">
        <v>0.94119559056004798</v>
      </c>
      <c r="Y9053">
        <v>-4.1288789945436699</v>
      </c>
      <c r="Z9053">
        <v>0.72004451969238803</v>
      </c>
      <c r="AA9053">
        <v>0.86308114850689799</v>
      </c>
      <c r="AB9053">
        <v>-0.82243524665572898</v>
      </c>
      <c r="AC9053">
        <v>0.59090205226999604</v>
      </c>
      <c r="AD9053">
        <v>0.87989882095915395</v>
      </c>
      <c r="AE9053">
        <v>-1.82689199688574</v>
      </c>
      <c r="AF9053">
        <v>0.74414648978297804</v>
      </c>
      <c r="AG9053">
        <v>0.86906519844104402</v>
      </c>
      <c r="AH9053">
        <v>-0.32332437488169702</v>
      </c>
      <c r="AI9053">
        <v>0.75770813086964806</v>
      </c>
      <c r="AJ9053">
        <v>0.91200148566411499</v>
      </c>
      <c r="AK9053">
        <v>-3.7644714314993499</v>
      </c>
    </row>
    <row r="9054" spans="1:37" x14ac:dyDescent="0.2">
      <c r="A9054" t="s">
        <v>28519</v>
      </c>
      <c r="B9054">
        <v>137179808</v>
      </c>
      <c r="C9054">
        <v>137179968</v>
      </c>
      <c r="D9054">
        <v>161</v>
      </c>
      <c r="E9054" t="s">
        <v>30047</v>
      </c>
      <c r="F9054">
        <v>6</v>
      </c>
      <c r="G9054" t="s">
        <v>30048</v>
      </c>
      <c r="H9054" t="s">
        <v>30987</v>
      </c>
      <c r="I9054">
        <v>9</v>
      </c>
      <c r="J9054">
        <v>137175275</v>
      </c>
      <c r="K9054">
        <v>137180477</v>
      </c>
      <c r="L9054">
        <v>5203</v>
      </c>
      <c r="M9054">
        <v>2</v>
      </c>
      <c r="N9054">
        <v>29882</v>
      </c>
      <c r="O9054" t="s">
        <v>30046</v>
      </c>
      <c r="P9054">
        <v>509</v>
      </c>
      <c r="Q9054" t="s">
        <v>30038</v>
      </c>
      <c r="R9054" t="s">
        <v>30039</v>
      </c>
      <c r="S9054" t="s">
        <v>37139</v>
      </c>
      <c r="T9054">
        <v>1</v>
      </c>
      <c r="U9054">
        <v>1</v>
      </c>
      <c r="V9054">
        <v>-0.161637523037933</v>
      </c>
      <c r="W9054">
        <v>0.65075386537994595</v>
      </c>
      <c r="X9054">
        <v>0.94119559056004798</v>
      </c>
      <c r="Y9054">
        <v>-4.2418517986591802</v>
      </c>
      <c r="Z9054">
        <v>0.72004451969238803</v>
      </c>
      <c r="AA9054">
        <v>0.86308114850689799</v>
      </c>
      <c r="AB9054">
        <v>-0.37686755892261598</v>
      </c>
      <c r="AC9054">
        <v>0.59090205226999604</v>
      </c>
      <c r="AD9054">
        <v>0.87989882095915395</v>
      </c>
      <c r="AE9054">
        <v>-1.44574800790367</v>
      </c>
      <c r="AF9054">
        <v>0.74414648978297804</v>
      </c>
      <c r="AG9054">
        <v>0.86906519844104402</v>
      </c>
      <c r="AH9054">
        <v>0.10917902437111</v>
      </c>
      <c r="AI9054">
        <v>0.75770813086964806</v>
      </c>
      <c r="AJ9054">
        <v>0.91200148566411499</v>
      </c>
      <c r="AK9054">
        <v>-4.0172795493699001</v>
      </c>
    </row>
    <row r="9055" spans="1:37" x14ac:dyDescent="0.2">
      <c r="A9055" t="s">
        <v>28519</v>
      </c>
      <c r="B9055">
        <v>137179968</v>
      </c>
      <c r="C9055">
        <v>137180128</v>
      </c>
      <c r="D9055">
        <v>161</v>
      </c>
      <c r="E9055" t="s">
        <v>30049</v>
      </c>
      <c r="F9055">
        <v>10</v>
      </c>
      <c r="G9055" t="s">
        <v>30050</v>
      </c>
      <c r="H9055" t="s">
        <v>30987</v>
      </c>
      <c r="I9055">
        <v>9</v>
      </c>
      <c r="J9055">
        <v>137175275</v>
      </c>
      <c r="K9055">
        <v>137180477</v>
      </c>
      <c r="L9055">
        <v>5203</v>
      </c>
      <c r="M9055">
        <v>2</v>
      </c>
      <c r="N9055">
        <v>29882</v>
      </c>
      <c r="O9055" t="s">
        <v>30046</v>
      </c>
      <c r="P9055">
        <v>349</v>
      </c>
      <c r="Q9055" t="s">
        <v>30038</v>
      </c>
      <c r="R9055" t="s">
        <v>30039</v>
      </c>
      <c r="S9055" t="s">
        <v>37139</v>
      </c>
      <c r="T9055">
        <v>1</v>
      </c>
      <c r="U9055">
        <v>1</v>
      </c>
      <c r="V9055">
        <v>-4.6160310420738399E-2</v>
      </c>
      <c r="W9055">
        <v>0.65075386537994595</v>
      </c>
      <c r="X9055">
        <v>0.94119559056004798</v>
      </c>
      <c r="Y9055">
        <v>-4.1665582681748301</v>
      </c>
      <c r="Z9055">
        <v>0.72004451969238803</v>
      </c>
      <c r="AA9055">
        <v>0.86308114850689799</v>
      </c>
      <c r="AB9055">
        <v>-0.26139034630542202</v>
      </c>
      <c r="AC9055">
        <v>0.59090205226999604</v>
      </c>
      <c r="AD9055">
        <v>0.87989882095915395</v>
      </c>
      <c r="AE9055">
        <v>-1.3704544774193199</v>
      </c>
      <c r="AF9055">
        <v>0.74414648978297804</v>
      </c>
      <c r="AG9055">
        <v>0.86906519844104402</v>
      </c>
      <c r="AH9055">
        <v>0.18124261188885099</v>
      </c>
      <c r="AI9055">
        <v>0.75770813086964806</v>
      </c>
      <c r="AJ9055">
        <v>0.91200148566411499</v>
      </c>
      <c r="AK9055">
        <v>-3.9695575368407998</v>
      </c>
    </row>
    <row r="9056" spans="1:37" x14ac:dyDescent="0.2">
      <c r="A9056" t="s">
        <v>28519</v>
      </c>
      <c r="B9056">
        <v>137278819</v>
      </c>
      <c r="C9056">
        <v>137278982</v>
      </c>
      <c r="D9056">
        <v>164</v>
      </c>
      <c r="E9056" t="s">
        <v>30051</v>
      </c>
      <c r="F9056">
        <v>21</v>
      </c>
      <c r="G9056" t="s">
        <v>30052</v>
      </c>
      <c r="H9056" t="s">
        <v>30999</v>
      </c>
      <c r="I9056">
        <v>9</v>
      </c>
      <c r="J9056">
        <v>137277726</v>
      </c>
      <c r="K9056">
        <v>137282641</v>
      </c>
      <c r="L9056">
        <v>4916</v>
      </c>
      <c r="M9056">
        <v>1</v>
      </c>
      <c r="N9056">
        <v>54863</v>
      </c>
      <c r="O9056" t="s">
        <v>30053</v>
      </c>
      <c r="P9056">
        <v>1093</v>
      </c>
      <c r="Q9056" t="s">
        <v>30054</v>
      </c>
      <c r="R9056" t="s">
        <v>30055</v>
      </c>
      <c r="S9056" t="s">
        <v>37140</v>
      </c>
      <c r="T9056">
        <v>0.152084254673993</v>
      </c>
      <c r="U9056">
        <v>0.603102917160658</v>
      </c>
      <c r="V9056">
        <v>24.311074097385401</v>
      </c>
      <c r="W9056">
        <v>0.89107655920673101</v>
      </c>
      <c r="X9056">
        <v>0.95159051474143896</v>
      </c>
      <c r="Y9056">
        <v>1.9079713493297701</v>
      </c>
      <c r="Z9056">
        <v>0.306975110376564</v>
      </c>
      <c r="AA9056">
        <v>0.72610664078822296</v>
      </c>
      <c r="AB9056">
        <v>23.347600039257401</v>
      </c>
      <c r="AC9056">
        <v>0.75388744886274095</v>
      </c>
      <c r="AD9056">
        <v>0.87989882095915395</v>
      </c>
      <c r="AE9056">
        <v>0.90797143641664502</v>
      </c>
      <c r="AF9056">
        <v>4.6407610929182198E-2</v>
      </c>
      <c r="AG9056">
        <v>0.476038960109122</v>
      </c>
      <c r="AH9056">
        <v>24.311074097385401</v>
      </c>
      <c r="AI9056">
        <v>0.56157887380500204</v>
      </c>
      <c r="AJ9056">
        <v>0.78121606160956403</v>
      </c>
      <c r="AK9056">
        <v>2.77672654606938</v>
      </c>
    </row>
    <row r="9057" spans="1:37" x14ac:dyDescent="0.2">
      <c r="A9057" t="s">
        <v>28519</v>
      </c>
      <c r="B9057">
        <v>137278982</v>
      </c>
      <c r="C9057">
        <v>137279145</v>
      </c>
      <c r="D9057">
        <v>164</v>
      </c>
      <c r="E9057" t="s">
        <v>30056</v>
      </c>
      <c r="F9057">
        <v>21</v>
      </c>
      <c r="G9057" t="s">
        <v>30057</v>
      </c>
      <c r="H9057" t="s">
        <v>30999</v>
      </c>
      <c r="I9057">
        <v>9</v>
      </c>
      <c r="J9057">
        <v>137277726</v>
      </c>
      <c r="K9057">
        <v>137282641</v>
      </c>
      <c r="L9057">
        <v>4916</v>
      </c>
      <c r="M9057">
        <v>1</v>
      </c>
      <c r="N9057">
        <v>54863</v>
      </c>
      <c r="O9057" t="s">
        <v>30053</v>
      </c>
      <c r="P9057">
        <v>1256</v>
      </c>
      <c r="Q9057" t="s">
        <v>30054</v>
      </c>
      <c r="R9057" t="s">
        <v>30055</v>
      </c>
      <c r="S9057" t="s">
        <v>37140</v>
      </c>
      <c r="T9057">
        <v>0.152084254673993</v>
      </c>
      <c r="U9057">
        <v>0.603102917160658</v>
      </c>
      <c r="V9057">
        <v>24.311074097385401</v>
      </c>
      <c r="W9057">
        <v>0.89107655920673101</v>
      </c>
      <c r="X9057">
        <v>0.95159051474143896</v>
      </c>
      <c r="Y9057">
        <v>1.9079713493297701</v>
      </c>
      <c r="Z9057">
        <v>0.306975110376564</v>
      </c>
      <c r="AA9057">
        <v>0.72610664078822296</v>
      </c>
      <c r="AB9057">
        <v>23.347600039257401</v>
      </c>
      <c r="AC9057">
        <v>0.75388744886274095</v>
      </c>
      <c r="AD9057">
        <v>0.87989882095915395</v>
      </c>
      <c r="AE9057">
        <v>0.90797143641664502</v>
      </c>
      <c r="AF9057">
        <v>4.6407610929182198E-2</v>
      </c>
      <c r="AG9057">
        <v>0.476038960109122</v>
      </c>
      <c r="AH9057">
        <v>24.311074097385401</v>
      </c>
      <c r="AI9057">
        <v>0.56157887380500204</v>
      </c>
      <c r="AJ9057">
        <v>0.78121606160956403</v>
      </c>
      <c r="AK9057">
        <v>2.77672654606938</v>
      </c>
    </row>
    <row r="9058" spans="1:37" x14ac:dyDescent="0.2">
      <c r="A9058" t="s">
        <v>28519</v>
      </c>
      <c r="B9058">
        <v>137279145</v>
      </c>
      <c r="C9058">
        <v>137279308</v>
      </c>
      <c r="D9058">
        <v>164</v>
      </c>
      <c r="E9058" t="s">
        <v>30058</v>
      </c>
      <c r="F9058">
        <v>20</v>
      </c>
      <c r="G9058" t="s">
        <v>30059</v>
      </c>
      <c r="H9058" t="s">
        <v>30999</v>
      </c>
      <c r="I9058">
        <v>9</v>
      </c>
      <c r="J9058">
        <v>137277726</v>
      </c>
      <c r="K9058">
        <v>137282641</v>
      </c>
      <c r="L9058">
        <v>4916</v>
      </c>
      <c r="M9058">
        <v>1</v>
      </c>
      <c r="N9058">
        <v>54863</v>
      </c>
      <c r="O9058" t="s">
        <v>30053</v>
      </c>
      <c r="P9058">
        <v>1419</v>
      </c>
      <c r="Q9058" t="s">
        <v>30054</v>
      </c>
      <c r="R9058" t="s">
        <v>30055</v>
      </c>
      <c r="S9058" t="s">
        <v>37140</v>
      </c>
      <c r="T9058">
        <v>0.152084254673993</v>
      </c>
      <c r="U9058">
        <v>0.603102917160658</v>
      </c>
      <c r="V9058">
        <v>24.1976466665777</v>
      </c>
      <c r="W9058">
        <v>0.89107655920673101</v>
      </c>
      <c r="X9058">
        <v>0.95159051474143896</v>
      </c>
      <c r="Y9058">
        <v>1.75596826556104</v>
      </c>
      <c r="Z9058">
        <v>0.306975110376564</v>
      </c>
      <c r="AA9058">
        <v>0.72610664078822296</v>
      </c>
      <c r="AB9058">
        <v>23.2341726138357</v>
      </c>
      <c r="AC9058">
        <v>0.75388744886274095</v>
      </c>
      <c r="AD9058">
        <v>0.87989882095915395</v>
      </c>
      <c r="AE9058">
        <v>0.75596836232423303</v>
      </c>
      <c r="AF9058">
        <v>4.6407610929182198E-2</v>
      </c>
      <c r="AG9058">
        <v>0.476038960109122</v>
      </c>
      <c r="AH9058">
        <v>24.1976466665777</v>
      </c>
      <c r="AI9058">
        <v>0.56157887380500204</v>
      </c>
      <c r="AJ9058">
        <v>0.78121606160956403</v>
      </c>
      <c r="AK9058">
        <v>2.6247234623006399</v>
      </c>
    </row>
    <row r="9059" spans="1:37" x14ac:dyDescent="0.2">
      <c r="A9059" t="s">
        <v>28519</v>
      </c>
      <c r="B9059">
        <v>137351176</v>
      </c>
      <c r="C9059">
        <v>137351360</v>
      </c>
      <c r="D9059">
        <v>185</v>
      </c>
      <c r="E9059" t="s">
        <v>30060</v>
      </c>
      <c r="F9059">
        <v>6</v>
      </c>
      <c r="G9059" t="s">
        <v>30061</v>
      </c>
      <c r="H9059" t="s">
        <v>30999</v>
      </c>
      <c r="I9059">
        <v>9</v>
      </c>
      <c r="J9059">
        <v>137306917</v>
      </c>
      <c r="K9059">
        <v>137352984</v>
      </c>
      <c r="L9059">
        <v>46068</v>
      </c>
      <c r="M9059">
        <v>2</v>
      </c>
      <c r="N9059">
        <v>54932</v>
      </c>
      <c r="O9059" t="s">
        <v>30062</v>
      </c>
      <c r="P9059">
        <v>1624</v>
      </c>
      <c r="Q9059" t="s">
        <v>30063</v>
      </c>
      <c r="R9059" t="s">
        <v>30064</v>
      </c>
      <c r="S9059" t="s">
        <v>37141</v>
      </c>
      <c r="T9059">
        <v>0.152084254673993</v>
      </c>
      <c r="U9059">
        <v>0.603102917160658</v>
      </c>
      <c r="V9059">
        <v>25.647970973993601</v>
      </c>
      <c r="W9059">
        <v>0.65075386537994595</v>
      </c>
      <c r="X9059">
        <v>0.94119559056004798</v>
      </c>
      <c r="Y9059">
        <v>-4.5942549660352103</v>
      </c>
      <c r="Z9059">
        <v>0.203350924423461</v>
      </c>
      <c r="AA9059">
        <v>0.72610664078822296</v>
      </c>
      <c r="AB9059">
        <v>24.733011083107201</v>
      </c>
      <c r="AC9059">
        <v>0.283630615332017</v>
      </c>
      <c r="AD9059">
        <v>0.68253123924728298</v>
      </c>
      <c r="AE9059">
        <v>-5.5942542038294603</v>
      </c>
      <c r="AF9059">
        <v>0.205398459628826</v>
      </c>
      <c r="AG9059">
        <v>0.68151250837662902</v>
      </c>
      <c r="AH9059">
        <v>5.8698885620948902</v>
      </c>
      <c r="AI9059">
        <v>0.98342151819761803</v>
      </c>
      <c r="AJ9059">
        <v>0.98789258377071898</v>
      </c>
      <c r="AK9059">
        <v>-3.7254995253803802</v>
      </c>
    </row>
    <row r="9060" spans="1:37" x14ac:dyDescent="0.2">
      <c r="A9060" t="s">
        <v>28519</v>
      </c>
      <c r="B9060">
        <v>137351360</v>
      </c>
      <c r="C9060">
        <v>137351544</v>
      </c>
      <c r="D9060">
        <v>185</v>
      </c>
      <c r="E9060" t="s">
        <v>30065</v>
      </c>
      <c r="F9060">
        <v>10</v>
      </c>
      <c r="G9060" t="s">
        <v>30066</v>
      </c>
      <c r="H9060" t="s">
        <v>30999</v>
      </c>
      <c r="I9060">
        <v>9</v>
      </c>
      <c r="J9060">
        <v>137306917</v>
      </c>
      <c r="K9060">
        <v>137352984</v>
      </c>
      <c r="L9060">
        <v>46068</v>
      </c>
      <c r="M9060">
        <v>2</v>
      </c>
      <c r="N9060">
        <v>54932</v>
      </c>
      <c r="O9060" t="s">
        <v>30062</v>
      </c>
      <c r="P9060">
        <v>1440</v>
      </c>
      <c r="Q9060" t="s">
        <v>30063</v>
      </c>
      <c r="R9060" t="s">
        <v>30064</v>
      </c>
      <c r="S9060" t="s">
        <v>37141</v>
      </c>
      <c r="T9060">
        <v>0.152084254673993</v>
      </c>
      <c r="U9060">
        <v>0.603102917160658</v>
      </c>
      <c r="V9060">
        <v>25.446383194753199</v>
      </c>
      <c r="W9060">
        <v>0.65075386537994595</v>
      </c>
      <c r="X9060">
        <v>0.94119559056004798</v>
      </c>
      <c r="Y9060">
        <v>-4.3926671874120604</v>
      </c>
      <c r="Z9060">
        <v>0.203350924423461</v>
      </c>
      <c r="AA9060">
        <v>0.72610664078822296</v>
      </c>
      <c r="AB9060">
        <v>24.538560009512601</v>
      </c>
      <c r="AC9060">
        <v>0.283630615332017</v>
      </c>
      <c r="AD9060">
        <v>0.68253123924728298</v>
      </c>
      <c r="AE9060">
        <v>-5.3926664252062997</v>
      </c>
      <c r="AF9060">
        <v>0.205398459628826</v>
      </c>
      <c r="AG9060">
        <v>0.68151250837662902</v>
      </c>
      <c r="AH9060">
        <v>5.6683007828545202</v>
      </c>
      <c r="AI9060">
        <v>0.98342151819761803</v>
      </c>
      <c r="AJ9060">
        <v>0.98789258377071898</v>
      </c>
      <c r="AK9060">
        <v>-3.5239117506662998</v>
      </c>
    </row>
    <row r="9061" spans="1:37" x14ac:dyDescent="0.2">
      <c r="A9061" t="s">
        <v>28519</v>
      </c>
      <c r="B9061">
        <v>137365519</v>
      </c>
      <c r="C9061">
        <v>137365677</v>
      </c>
      <c r="D9061">
        <v>159</v>
      </c>
      <c r="E9061" t="s">
        <v>30067</v>
      </c>
      <c r="F9061">
        <v>5</v>
      </c>
      <c r="G9061" t="s">
        <v>30068</v>
      </c>
      <c r="H9061" t="s">
        <v>30987</v>
      </c>
      <c r="I9061">
        <v>9</v>
      </c>
      <c r="J9061">
        <v>137343159</v>
      </c>
      <c r="K9061">
        <v>137366541</v>
      </c>
      <c r="L9061">
        <v>23383</v>
      </c>
      <c r="M9061">
        <v>2</v>
      </c>
      <c r="N9061">
        <v>54932</v>
      </c>
      <c r="O9061" t="s">
        <v>30069</v>
      </c>
      <c r="P9061">
        <v>864</v>
      </c>
      <c r="Q9061" t="s">
        <v>30063</v>
      </c>
      <c r="R9061" t="s">
        <v>30064</v>
      </c>
      <c r="S9061" t="s">
        <v>37141</v>
      </c>
      <c r="T9061">
        <v>0.60318812523568999</v>
      </c>
      <c r="U9061">
        <v>0.82125442047224695</v>
      </c>
      <c r="V9061">
        <v>-3.1838964920334498</v>
      </c>
      <c r="W9061">
        <v>0.94541066367716797</v>
      </c>
      <c r="X9061">
        <v>0.95159051474143896</v>
      </c>
      <c r="Y9061">
        <v>-3.07491526340463</v>
      </c>
      <c r="Z9061">
        <v>0.250572619160632</v>
      </c>
      <c r="AA9061">
        <v>0.72610664078822296</v>
      </c>
      <c r="AB9061">
        <v>-4.14736968406429</v>
      </c>
      <c r="AC9061">
        <v>0.92091778829119397</v>
      </c>
      <c r="AD9061">
        <v>0.94068432309766403</v>
      </c>
      <c r="AE9061">
        <v>-2.9546949652409999</v>
      </c>
      <c r="AF9061">
        <v>1</v>
      </c>
      <c r="AG9061">
        <v>1</v>
      </c>
      <c r="AH9061">
        <v>-2.25428591759285</v>
      </c>
      <c r="AI9061">
        <v>0.98342151819761803</v>
      </c>
      <c r="AJ9061">
        <v>0.98789258377071898</v>
      </c>
      <c r="AK9061">
        <v>-2.3632997792416699</v>
      </c>
    </row>
    <row r="9062" spans="1:37" x14ac:dyDescent="0.2">
      <c r="A9062" t="s">
        <v>28519</v>
      </c>
      <c r="B9062">
        <v>137365677</v>
      </c>
      <c r="C9062">
        <v>137365835</v>
      </c>
      <c r="D9062">
        <v>159</v>
      </c>
      <c r="E9062" t="s">
        <v>30070</v>
      </c>
      <c r="F9062">
        <v>4</v>
      </c>
      <c r="G9062" t="s">
        <v>30071</v>
      </c>
      <c r="H9062" t="s">
        <v>30987</v>
      </c>
      <c r="I9062">
        <v>9</v>
      </c>
      <c r="J9062">
        <v>137343159</v>
      </c>
      <c r="K9062">
        <v>137366541</v>
      </c>
      <c r="L9062">
        <v>23383</v>
      </c>
      <c r="M9062">
        <v>2</v>
      </c>
      <c r="N9062">
        <v>54932</v>
      </c>
      <c r="O9062" t="s">
        <v>30069</v>
      </c>
      <c r="P9062">
        <v>706</v>
      </c>
      <c r="Q9062" t="s">
        <v>30063</v>
      </c>
      <c r="R9062" t="s">
        <v>30064</v>
      </c>
      <c r="S9062" t="s">
        <v>37141</v>
      </c>
      <c r="T9062">
        <v>0.60318812523568999</v>
      </c>
      <c r="U9062">
        <v>0.82125442047224695</v>
      </c>
      <c r="V9062">
        <v>-3.1838964920334498</v>
      </c>
      <c r="W9062">
        <v>0.94541066367716797</v>
      </c>
      <c r="X9062">
        <v>0.95159051474143896</v>
      </c>
      <c r="Y9062">
        <v>-3.07491526340463</v>
      </c>
      <c r="Z9062">
        <v>0.250572619160632</v>
      </c>
      <c r="AA9062">
        <v>0.72610664078822296</v>
      </c>
      <c r="AB9062">
        <v>-4.14736968406429</v>
      </c>
      <c r="AC9062">
        <v>0.92091778829119397</v>
      </c>
      <c r="AD9062">
        <v>0.94068432309766403</v>
      </c>
      <c r="AE9062">
        <v>-2.9546949652409999</v>
      </c>
      <c r="AF9062">
        <v>1</v>
      </c>
      <c r="AG9062">
        <v>1</v>
      </c>
      <c r="AH9062">
        <v>-2.25428591759285</v>
      </c>
      <c r="AI9062">
        <v>0.98342151819761803</v>
      </c>
      <c r="AJ9062">
        <v>0.98789258377071898</v>
      </c>
      <c r="AK9062">
        <v>-2.3632997792416699</v>
      </c>
    </row>
    <row r="9063" spans="1:37" x14ac:dyDescent="0.2">
      <c r="A9063" t="s">
        <v>28519</v>
      </c>
      <c r="B9063">
        <v>137383349</v>
      </c>
      <c r="C9063">
        <v>137383503</v>
      </c>
      <c r="D9063">
        <v>155</v>
      </c>
      <c r="E9063" t="s">
        <v>30072</v>
      </c>
      <c r="F9063">
        <v>8</v>
      </c>
      <c r="G9063" t="s">
        <v>30073</v>
      </c>
      <c r="H9063" t="s">
        <v>37142</v>
      </c>
      <c r="I9063">
        <v>9</v>
      </c>
      <c r="J9063">
        <v>137353900</v>
      </c>
      <c r="K9063">
        <v>137395408</v>
      </c>
      <c r="L9063">
        <v>41509</v>
      </c>
      <c r="M9063">
        <v>2</v>
      </c>
      <c r="N9063">
        <v>54932</v>
      </c>
      <c r="O9063" t="s">
        <v>30074</v>
      </c>
      <c r="P9063">
        <v>11905</v>
      </c>
      <c r="Q9063" t="s">
        <v>30063</v>
      </c>
      <c r="R9063" t="s">
        <v>30064</v>
      </c>
      <c r="S9063" t="s">
        <v>37141</v>
      </c>
      <c r="T9063">
        <v>0.35387198439864398</v>
      </c>
      <c r="U9063">
        <v>0.603102917160658</v>
      </c>
      <c r="V9063">
        <v>-24.4803397453169</v>
      </c>
      <c r="W9063">
        <v>0.38920677604595899</v>
      </c>
      <c r="X9063">
        <v>0.704072456322962</v>
      </c>
      <c r="Y9063">
        <v>-24.271994628402201</v>
      </c>
      <c r="Z9063">
        <v>0.65379035313853895</v>
      </c>
      <c r="AA9063">
        <v>0.84521697243271998</v>
      </c>
      <c r="AB9063">
        <v>-0.97018533017858499</v>
      </c>
      <c r="AC9063">
        <v>0.75388744886274095</v>
      </c>
      <c r="AD9063">
        <v>0.87989882095915395</v>
      </c>
      <c r="AE9063">
        <v>-0.64726492385156897</v>
      </c>
      <c r="AF9063">
        <v>0.32549523997010099</v>
      </c>
      <c r="AG9063">
        <v>0.70473078222419605</v>
      </c>
      <c r="AH9063">
        <v>-24.512693765758801</v>
      </c>
      <c r="AI9063">
        <v>0.35038410267202102</v>
      </c>
      <c r="AJ9063">
        <v>0.78121606160956403</v>
      </c>
      <c r="AK9063">
        <v>-24.442304440881099</v>
      </c>
    </row>
    <row r="9064" spans="1:37" x14ac:dyDescent="0.2">
      <c r="A9064" t="s">
        <v>28519</v>
      </c>
      <c r="B9064">
        <v>137383514</v>
      </c>
      <c r="C9064">
        <v>137383673</v>
      </c>
      <c r="D9064">
        <v>160</v>
      </c>
      <c r="E9064" t="s">
        <v>30075</v>
      </c>
      <c r="F9064">
        <v>5</v>
      </c>
      <c r="G9064" t="s">
        <v>30076</v>
      </c>
      <c r="H9064" t="s">
        <v>37143</v>
      </c>
      <c r="I9064">
        <v>9</v>
      </c>
      <c r="J9064">
        <v>137353900</v>
      </c>
      <c r="K9064">
        <v>137395408</v>
      </c>
      <c r="L9064">
        <v>41509</v>
      </c>
      <c r="M9064">
        <v>2</v>
      </c>
      <c r="N9064">
        <v>54932</v>
      </c>
      <c r="O9064" t="s">
        <v>30074</v>
      </c>
      <c r="P9064">
        <v>11735</v>
      </c>
      <c r="Q9064" t="s">
        <v>30063</v>
      </c>
      <c r="R9064" t="s">
        <v>30064</v>
      </c>
      <c r="S9064" t="s">
        <v>37141</v>
      </c>
      <c r="T9064">
        <v>0.35387198439864398</v>
      </c>
      <c r="U9064">
        <v>0.603102917160658</v>
      </c>
      <c r="V9064">
        <v>-24.4803397453169</v>
      </c>
      <c r="W9064">
        <v>0.94541066367716797</v>
      </c>
      <c r="X9064">
        <v>0.95159051474143896</v>
      </c>
      <c r="Y9064">
        <v>-0.41991314442799899</v>
      </c>
      <c r="Z9064">
        <v>1</v>
      </c>
      <c r="AA9064">
        <v>1</v>
      </c>
      <c r="AB9064">
        <v>-0.27644205523023102</v>
      </c>
      <c r="AC9064">
        <v>0.88945902157151002</v>
      </c>
      <c r="AD9064">
        <v>0.94068432309766403</v>
      </c>
      <c r="AE9064">
        <v>1.75291696544949E-2</v>
      </c>
      <c r="AF9064">
        <v>0.22065000948199101</v>
      </c>
      <c r="AG9064">
        <v>0.68151250837662902</v>
      </c>
      <c r="AH9064">
        <v>-24.891748645551701</v>
      </c>
      <c r="AI9064">
        <v>0.98342151819761803</v>
      </c>
      <c r="AJ9064">
        <v>0.98789258377071898</v>
      </c>
      <c r="AK9064">
        <v>-0.59022295690686299</v>
      </c>
    </row>
    <row r="9065" spans="1:37" x14ac:dyDescent="0.2">
      <c r="A9065" t="s">
        <v>28519</v>
      </c>
      <c r="B9065">
        <v>137486252</v>
      </c>
      <c r="C9065">
        <v>137486420</v>
      </c>
      <c r="D9065">
        <v>169</v>
      </c>
      <c r="E9065" t="s">
        <v>30077</v>
      </c>
      <c r="F9065">
        <v>12</v>
      </c>
      <c r="G9065" t="s">
        <v>30078</v>
      </c>
      <c r="H9065" t="s">
        <v>37144</v>
      </c>
      <c r="I9065">
        <v>9</v>
      </c>
      <c r="J9065">
        <v>137459953</v>
      </c>
      <c r="K9065">
        <v>137480727</v>
      </c>
      <c r="L9065">
        <v>20775</v>
      </c>
      <c r="M9065">
        <v>2</v>
      </c>
      <c r="N9065">
        <v>375775</v>
      </c>
      <c r="O9065" t="s">
        <v>30079</v>
      </c>
      <c r="P9065">
        <v>-5525</v>
      </c>
      <c r="Q9065" t="s">
        <v>30080</v>
      </c>
      <c r="R9065" t="s">
        <v>30081</v>
      </c>
      <c r="S9065" t="s">
        <v>37145</v>
      </c>
      <c r="T9065">
        <v>0.152084254673993</v>
      </c>
      <c r="U9065">
        <v>0.603102917160658</v>
      </c>
      <c r="V9065">
        <v>24.988786127682399</v>
      </c>
      <c r="W9065">
        <v>0.20525741147413201</v>
      </c>
      <c r="X9065">
        <v>0.704072456322962</v>
      </c>
      <c r="Y9065">
        <v>-24.787152273012399</v>
      </c>
      <c r="Z9065">
        <v>0.306975110376564</v>
      </c>
      <c r="AA9065">
        <v>0.72610664078822296</v>
      </c>
      <c r="AB9065">
        <v>24.025312044872098</v>
      </c>
      <c r="AC9065">
        <v>7.0489011448141195E-2</v>
      </c>
      <c r="AD9065">
        <v>0.57684129297949804</v>
      </c>
      <c r="AE9065">
        <v>-24.787152273012399</v>
      </c>
      <c r="AF9065">
        <v>4.6407610929182198E-2</v>
      </c>
      <c r="AG9065">
        <v>0.476038960109122</v>
      </c>
      <c r="AH9065">
        <v>24.988786127682399</v>
      </c>
      <c r="AI9065">
        <v>0.35038410267202102</v>
      </c>
      <c r="AJ9065">
        <v>0.78121606160956403</v>
      </c>
      <c r="AK9065">
        <v>-23.918396847455298</v>
      </c>
    </row>
    <row r="9066" spans="1:37" x14ac:dyDescent="0.2">
      <c r="A9066" t="s">
        <v>28519</v>
      </c>
      <c r="B9066">
        <v>137500302</v>
      </c>
      <c r="C9066">
        <v>137500453</v>
      </c>
      <c r="D9066">
        <v>152</v>
      </c>
      <c r="E9066" t="s">
        <v>30082</v>
      </c>
      <c r="F9066">
        <v>5</v>
      </c>
      <c r="G9066" t="s">
        <v>30083</v>
      </c>
      <c r="H9066" t="s">
        <v>37146</v>
      </c>
      <c r="I9066">
        <v>9</v>
      </c>
      <c r="J9066">
        <v>137459953</v>
      </c>
      <c r="K9066">
        <v>137480727</v>
      </c>
      <c r="L9066">
        <v>20775</v>
      </c>
      <c r="M9066">
        <v>2</v>
      </c>
      <c r="N9066">
        <v>375775</v>
      </c>
      <c r="O9066" t="s">
        <v>30079</v>
      </c>
      <c r="P9066">
        <v>-19575</v>
      </c>
      <c r="Q9066" t="s">
        <v>30080</v>
      </c>
      <c r="R9066" t="s">
        <v>30081</v>
      </c>
      <c r="S9066" t="s">
        <v>37145</v>
      </c>
      <c r="T9066">
        <v>0.152084254673993</v>
      </c>
      <c r="U9066">
        <v>0.603102917160658</v>
      </c>
      <c r="V9066">
        <v>25.572327973420901</v>
      </c>
      <c r="W9066">
        <v>0.20525741147413201</v>
      </c>
      <c r="X9066">
        <v>0.704072456322962</v>
      </c>
      <c r="Y9066">
        <v>-25.370694116588702</v>
      </c>
      <c r="Z9066">
        <v>0.306975110376564</v>
      </c>
      <c r="AA9066">
        <v>0.72610664078822296</v>
      </c>
      <c r="AB9066">
        <v>24.6088538769162</v>
      </c>
      <c r="AC9066">
        <v>7.0489011448141195E-2</v>
      </c>
      <c r="AD9066">
        <v>0.57684129297949804</v>
      </c>
      <c r="AE9066">
        <v>-25.370694116588702</v>
      </c>
      <c r="AF9066">
        <v>4.6407610929182198E-2</v>
      </c>
      <c r="AG9066">
        <v>0.476038960109122</v>
      </c>
      <c r="AH9066">
        <v>25.572327973420901</v>
      </c>
      <c r="AI9066">
        <v>0.35038410267202102</v>
      </c>
      <c r="AJ9066">
        <v>0.78121606160956403</v>
      </c>
      <c r="AK9066">
        <v>-24.501938677337002</v>
      </c>
    </row>
    <row r="9067" spans="1:37" x14ac:dyDescent="0.2">
      <c r="A9067" t="s">
        <v>28519</v>
      </c>
      <c r="B9067">
        <v>137500577</v>
      </c>
      <c r="C9067">
        <v>137500875</v>
      </c>
      <c r="D9067">
        <v>299</v>
      </c>
      <c r="E9067" t="s">
        <v>30084</v>
      </c>
      <c r="F9067">
        <v>16</v>
      </c>
      <c r="G9067" t="s">
        <v>30085</v>
      </c>
      <c r="H9067" t="s">
        <v>37147</v>
      </c>
      <c r="I9067">
        <v>9</v>
      </c>
      <c r="J9067">
        <v>137459953</v>
      </c>
      <c r="K9067">
        <v>137480727</v>
      </c>
      <c r="L9067">
        <v>20775</v>
      </c>
      <c r="M9067">
        <v>2</v>
      </c>
      <c r="N9067">
        <v>375775</v>
      </c>
      <c r="O9067" t="s">
        <v>30079</v>
      </c>
      <c r="P9067">
        <v>-19850</v>
      </c>
      <c r="Q9067" t="s">
        <v>30080</v>
      </c>
      <c r="R9067" t="s">
        <v>30081</v>
      </c>
      <c r="S9067" t="s">
        <v>37145</v>
      </c>
      <c r="T9067">
        <v>0.152084254673993</v>
      </c>
      <c r="U9067">
        <v>0.603102917160658</v>
      </c>
      <c r="V9067">
        <v>25.572327973420901</v>
      </c>
      <c r="W9067">
        <v>0.20525741147413201</v>
      </c>
      <c r="X9067">
        <v>0.704072456322962</v>
      </c>
      <c r="Y9067">
        <v>-25.370694116588702</v>
      </c>
      <c r="Z9067">
        <v>0.306975110376564</v>
      </c>
      <c r="AA9067">
        <v>0.72610664078822296</v>
      </c>
      <c r="AB9067">
        <v>24.6088538769162</v>
      </c>
      <c r="AC9067">
        <v>7.0489011448141195E-2</v>
      </c>
      <c r="AD9067">
        <v>0.57684129297949804</v>
      </c>
      <c r="AE9067">
        <v>-25.370694116588702</v>
      </c>
      <c r="AF9067">
        <v>4.6407610929182198E-2</v>
      </c>
      <c r="AG9067">
        <v>0.476038960109122</v>
      </c>
      <c r="AH9067">
        <v>25.572327973420901</v>
      </c>
      <c r="AI9067">
        <v>0.35038410267202102</v>
      </c>
      <c r="AJ9067">
        <v>0.78121606160956403</v>
      </c>
      <c r="AK9067">
        <v>-24.501938677337002</v>
      </c>
    </row>
    <row r="9068" spans="1:37" x14ac:dyDescent="0.2">
      <c r="A9068" t="s">
        <v>28519</v>
      </c>
      <c r="B9068">
        <v>137999592</v>
      </c>
      <c r="C9068">
        <v>137999739</v>
      </c>
      <c r="D9068">
        <v>148</v>
      </c>
      <c r="E9068" t="s">
        <v>30086</v>
      </c>
      <c r="F9068">
        <v>2</v>
      </c>
      <c r="G9068" t="s">
        <v>30087</v>
      </c>
      <c r="H9068" t="s">
        <v>37148</v>
      </c>
      <c r="I9068">
        <v>9</v>
      </c>
      <c r="J9068">
        <v>138075869</v>
      </c>
      <c r="K9068">
        <v>138105778</v>
      </c>
      <c r="L9068">
        <v>29910</v>
      </c>
      <c r="M9068">
        <v>1</v>
      </c>
      <c r="N9068">
        <v>774</v>
      </c>
      <c r="O9068" t="s">
        <v>30088</v>
      </c>
      <c r="P9068">
        <v>-76130</v>
      </c>
      <c r="Q9068" t="s">
        <v>30089</v>
      </c>
      <c r="R9068" t="s">
        <v>30090</v>
      </c>
      <c r="S9068" t="s">
        <v>37149</v>
      </c>
      <c r="T9068">
        <v>0.506551998792793</v>
      </c>
      <c r="U9068">
        <v>0.78288571403930396</v>
      </c>
      <c r="V9068">
        <v>2.5140752563270299</v>
      </c>
      <c r="W9068">
        <v>6.2825850358688304E-2</v>
      </c>
      <c r="X9068">
        <v>0.704072456322962</v>
      </c>
      <c r="Y9068">
        <v>-24.335909121783899</v>
      </c>
      <c r="Z9068">
        <v>0.43777911271820902</v>
      </c>
      <c r="AA9068">
        <v>0.84435025072159198</v>
      </c>
      <c r="AB9068">
        <v>3.1782751013241</v>
      </c>
      <c r="AC9068">
        <v>4.2034118895040197E-2</v>
      </c>
      <c r="AD9068">
        <v>0.57684129297949804</v>
      </c>
      <c r="AE9068">
        <v>-4.6657945973127504</v>
      </c>
      <c r="AF9068">
        <v>0.73123338343369804</v>
      </c>
      <c r="AG9068">
        <v>0.86437216336234302</v>
      </c>
      <c r="AH9068">
        <v>-0.18520510943486701</v>
      </c>
      <c r="AI9068">
        <v>0.123911202140572</v>
      </c>
      <c r="AJ9068">
        <v>0.78121606160956403</v>
      </c>
      <c r="AK9068">
        <v>-23.5581284098024</v>
      </c>
    </row>
    <row r="9069" spans="1:37" x14ac:dyDescent="0.2">
      <c r="A9069" t="s">
        <v>28519</v>
      </c>
      <c r="B9069">
        <v>137999805</v>
      </c>
      <c r="C9069">
        <v>137999931</v>
      </c>
      <c r="D9069">
        <v>127</v>
      </c>
      <c r="E9069" t="s">
        <v>30091</v>
      </c>
      <c r="F9069">
        <v>0</v>
      </c>
      <c r="G9069" t="s">
        <v>30092</v>
      </c>
      <c r="H9069" t="s">
        <v>37148</v>
      </c>
      <c r="I9069">
        <v>9</v>
      </c>
      <c r="J9069">
        <v>138075869</v>
      </c>
      <c r="K9069">
        <v>138105778</v>
      </c>
      <c r="L9069">
        <v>29910</v>
      </c>
      <c r="M9069">
        <v>1</v>
      </c>
      <c r="N9069">
        <v>774</v>
      </c>
      <c r="O9069" t="s">
        <v>30088</v>
      </c>
      <c r="P9069">
        <v>-75938</v>
      </c>
      <c r="Q9069" t="s">
        <v>30089</v>
      </c>
      <c r="R9069" t="s">
        <v>30090</v>
      </c>
      <c r="S9069" t="s">
        <v>37149</v>
      </c>
      <c r="T9069">
        <v>0.506551998792793</v>
      </c>
      <c r="U9069">
        <v>0.78288571403930396</v>
      </c>
      <c r="V9069">
        <v>2.5140752563270299</v>
      </c>
      <c r="W9069">
        <v>6.2825850358688304E-2</v>
      </c>
      <c r="X9069">
        <v>0.704072456322962</v>
      </c>
      <c r="Y9069">
        <v>-24.335909121783899</v>
      </c>
      <c r="Z9069">
        <v>0.43777911271820902</v>
      </c>
      <c r="AA9069">
        <v>0.84435025072159198</v>
      </c>
      <c r="AB9069">
        <v>3.1782751013241</v>
      </c>
      <c r="AC9069">
        <v>4.2034118895040197E-2</v>
      </c>
      <c r="AD9069">
        <v>0.57684129297949804</v>
      </c>
      <c r="AE9069">
        <v>-4.6657945973127504</v>
      </c>
      <c r="AF9069">
        <v>0.73123338343369804</v>
      </c>
      <c r="AG9069">
        <v>0.86437216336234302</v>
      </c>
      <c r="AH9069">
        <v>-0.18520510943486701</v>
      </c>
      <c r="AI9069">
        <v>0.123911202140572</v>
      </c>
      <c r="AJ9069">
        <v>0.78121606160956403</v>
      </c>
      <c r="AK9069">
        <v>-23.5581284098024</v>
      </c>
    </row>
    <row r="9070" spans="1:37" x14ac:dyDescent="0.2">
      <c r="A9070" t="s">
        <v>28519</v>
      </c>
      <c r="B9070">
        <v>138282641</v>
      </c>
      <c r="C9070">
        <v>138282880</v>
      </c>
      <c r="D9070">
        <v>240</v>
      </c>
      <c r="E9070" t="s">
        <v>30093</v>
      </c>
      <c r="F9070">
        <v>5</v>
      </c>
      <c r="G9070" t="s">
        <v>30094</v>
      </c>
      <c r="H9070" t="s">
        <v>31000</v>
      </c>
      <c r="I9070">
        <v>9</v>
      </c>
      <c r="J9070">
        <v>138243620</v>
      </c>
      <c r="K9070">
        <v>138253217</v>
      </c>
      <c r="L9070">
        <v>9598</v>
      </c>
      <c r="M9070">
        <v>1</v>
      </c>
      <c r="N9070">
        <v>100132403</v>
      </c>
      <c r="O9070" t="s">
        <v>30095</v>
      </c>
      <c r="P9070">
        <v>39021</v>
      </c>
      <c r="Q9070" t="s">
        <v>40</v>
      </c>
      <c r="R9070" t="s">
        <v>30096</v>
      </c>
      <c r="S9070" t="s">
        <v>37150</v>
      </c>
      <c r="T9070">
        <v>0.97213403838398904</v>
      </c>
      <c r="U9070">
        <v>1</v>
      </c>
      <c r="V9070">
        <v>0.817948259996094</v>
      </c>
      <c r="W9070">
        <v>0.113079289867903</v>
      </c>
      <c r="X9070">
        <v>0.704072456322962</v>
      </c>
      <c r="Y9070">
        <v>-22.738588669816998</v>
      </c>
      <c r="Z9070">
        <v>0.64127342146525201</v>
      </c>
      <c r="AA9070">
        <v>0.84521697243271998</v>
      </c>
      <c r="AB9070">
        <v>1.47087605884811</v>
      </c>
      <c r="AC9070">
        <v>0.131413828155275</v>
      </c>
      <c r="AD9070">
        <v>0.68253123924728298</v>
      </c>
      <c r="AE9070">
        <v>-2.0666575466903199</v>
      </c>
      <c r="AF9070">
        <v>0.71688106396828499</v>
      </c>
      <c r="AG9070">
        <v>0.85584456000972498</v>
      </c>
      <c r="AH9070">
        <v>-0.412350402370116</v>
      </c>
      <c r="AI9070">
        <v>0.17351581260912399</v>
      </c>
      <c r="AJ9070">
        <v>0.78121606160956403</v>
      </c>
      <c r="AK9070">
        <v>-22.349470923944502</v>
      </c>
    </row>
    <row r="9071" spans="1:37" x14ac:dyDescent="0.2">
      <c r="A9071" t="s">
        <v>28519</v>
      </c>
      <c r="B9071">
        <v>138282884</v>
      </c>
      <c r="C9071">
        <v>138282997</v>
      </c>
      <c r="D9071">
        <v>114</v>
      </c>
      <c r="E9071" t="s">
        <v>30097</v>
      </c>
      <c r="F9071">
        <v>2</v>
      </c>
      <c r="G9071" t="s">
        <v>30098</v>
      </c>
      <c r="H9071" t="s">
        <v>31000</v>
      </c>
      <c r="I9071">
        <v>9</v>
      </c>
      <c r="J9071">
        <v>138243620</v>
      </c>
      <c r="K9071">
        <v>138253217</v>
      </c>
      <c r="L9071">
        <v>9598</v>
      </c>
      <c r="M9071">
        <v>1</v>
      </c>
      <c r="N9071">
        <v>100132403</v>
      </c>
      <c r="O9071" t="s">
        <v>30095</v>
      </c>
      <c r="P9071">
        <v>39264</v>
      </c>
      <c r="Q9071" t="s">
        <v>40</v>
      </c>
      <c r="R9071" t="s">
        <v>30096</v>
      </c>
      <c r="S9071" t="s">
        <v>37150</v>
      </c>
      <c r="T9071">
        <v>0.97213403838398904</v>
      </c>
      <c r="U9071">
        <v>1</v>
      </c>
      <c r="V9071">
        <v>0.817948259996094</v>
      </c>
      <c r="W9071">
        <v>0.113079289867903</v>
      </c>
      <c r="X9071">
        <v>0.704072456322962</v>
      </c>
      <c r="Y9071">
        <v>-22.738588669816998</v>
      </c>
      <c r="Z9071">
        <v>0.64127342146525201</v>
      </c>
      <c r="AA9071">
        <v>0.84521697243271998</v>
      </c>
      <c r="AB9071">
        <v>1.47087605884811</v>
      </c>
      <c r="AC9071">
        <v>0.131413828155275</v>
      </c>
      <c r="AD9071">
        <v>0.68253123924728298</v>
      </c>
      <c r="AE9071">
        <v>-2.0666575466903199</v>
      </c>
      <c r="AF9071">
        <v>0.71688106396828499</v>
      </c>
      <c r="AG9071">
        <v>0.85584456000972498</v>
      </c>
      <c r="AH9071">
        <v>-0.412350402370116</v>
      </c>
      <c r="AI9071">
        <v>0.17351581260912399</v>
      </c>
      <c r="AJ9071">
        <v>0.78121606160956403</v>
      </c>
      <c r="AK9071">
        <v>-22.349470923944502</v>
      </c>
    </row>
    <row r="9072" spans="1:37" x14ac:dyDescent="0.2">
      <c r="A9072" t="s">
        <v>30099</v>
      </c>
      <c r="B9072">
        <v>327683</v>
      </c>
      <c r="C9072">
        <v>327892</v>
      </c>
      <c r="D9072">
        <v>210</v>
      </c>
      <c r="E9072" t="s">
        <v>30100</v>
      </c>
      <c r="F9072">
        <v>15</v>
      </c>
      <c r="G9072" t="s">
        <v>30101</v>
      </c>
      <c r="H9072" t="s">
        <v>31000</v>
      </c>
      <c r="I9072">
        <v>23</v>
      </c>
      <c r="J9072">
        <v>304759</v>
      </c>
      <c r="K9072">
        <v>318796</v>
      </c>
      <c r="L9072">
        <v>14038</v>
      </c>
      <c r="M9072">
        <v>2</v>
      </c>
      <c r="N9072">
        <v>8225</v>
      </c>
      <c r="O9072" t="s">
        <v>30102</v>
      </c>
      <c r="P9072">
        <v>-8887</v>
      </c>
      <c r="Q9072" t="s">
        <v>30103</v>
      </c>
      <c r="R9072" t="s">
        <v>30104</v>
      </c>
      <c r="S9072" t="s">
        <v>37151</v>
      </c>
      <c r="T9072">
        <v>0.506551998792793</v>
      </c>
      <c r="U9072">
        <v>0.78288571403930396</v>
      </c>
      <c r="V9072">
        <v>1.4851072569583901</v>
      </c>
      <c r="W9072">
        <v>0.89107655920673101</v>
      </c>
      <c r="X9072">
        <v>0.95159051474143896</v>
      </c>
      <c r="Y9072">
        <v>0.49215162986684602</v>
      </c>
      <c r="Z9072">
        <v>0.93459220503170903</v>
      </c>
      <c r="AA9072">
        <v>0.99919698600769702</v>
      </c>
      <c r="AB9072">
        <v>0.52163316242027802</v>
      </c>
      <c r="AC9072">
        <v>0.88945902157151002</v>
      </c>
      <c r="AD9072">
        <v>0.94068432309766403</v>
      </c>
      <c r="AE9072">
        <v>0.25589868584254699</v>
      </c>
      <c r="AF9072">
        <v>0.205398459628826</v>
      </c>
      <c r="AG9072">
        <v>0.68151250837662902</v>
      </c>
      <c r="AH9072">
        <v>2.4147178505863001</v>
      </c>
      <c r="AI9072">
        <v>0.91725052871964496</v>
      </c>
      <c r="AJ9072">
        <v>0.98621344597861504</v>
      </c>
      <c r="AK9072">
        <v>0.50419900004437301</v>
      </c>
    </row>
    <row r="9073" spans="1:37" x14ac:dyDescent="0.2">
      <c r="A9073" t="s">
        <v>30099</v>
      </c>
      <c r="B9073">
        <v>327892</v>
      </c>
      <c r="C9073">
        <v>328101</v>
      </c>
      <c r="D9073">
        <v>210</v>
      </c>
      <c r="E9073" t="s">
        <v>30105</v>
      </c>
      <c r="F9073">
        <v>16</v>
      </c>
      <c r="G9073" t="s">
        <v>30106</v>
      </c>
      <c r="H9073" t="s">
        <v>31000</v>
      </c>
      <c r="I9073">
        <v>23</v>
      </c>
      <c r="J9073">
        <v>304759</v>
      </c>
      <c r="K9073">
        <v>318796</v>
      </c>
      <c r="L9073">
        <v>14038</v>
      </c>
      <c r="M9073">
        <v>2</v>
      </c>
      <c r="N9073">
        <v>8225</v>
      </c>
      <c r="O9073" t="s">
        <v>30102</v>
      </c>
      <c r="P9073">
        <v>-9096</v>
      </c>
      <c r="Q9073" t="s">
        <v>30103</v>
      </c>
      <c r="R9073" t="s">
        <v>30104</v>
      </c>
      <c r="S9073" t="s">
        <v>37151</v>
      </c>
      <c r="T9073">
        <v>0.506551998792793</v>
      </c>
      <c r="U9073">
        <v>0.78288571403930396</v>
      </c>
      <c r="V9073">
        <v>1.6236225986969399</v>
      </c>
      <c r="W9073">
        <v>0.89107655920673101</v>
      </c>
      <c r="X9073">
        <v>0.95159051474143896</v>
      </c>
      <c r="Y9073">
        <v>0.74007913466233699</v>
      </c>
      <c r="Z9073">
        <v>0.93459220503170903</v>
      </c>
      <c r="AA9073">
        <v>0.99919698600769702</v>
      </c>
      <c r="AB9073">
        <v>0.66014850146399795</v>
      </c>
      <c r="AC9073">
        <v>0.88945902157151002</v>
      </c>
      <c r="AD9073">
        <v>0.94068432309766403</v>
      </c>
      <c r="AE9073">
        <v>0.40701826273702202</v>
      </c>
      <c r="AF9073">
        <v>0.205398459628826</v>
      </c>
      <c r="AG9073">
        <v>0.68151250837662902</v>
      </c>
      <c r="AH9073">
        <v>2.5532331923248499</v>
      </c>
      <c r="AI9073">
        <v>0.91725052871964496</v>
      </c>
      <c r="AJ9073">
        <v>0.98621344597861504</v>
      </c>
      <c r="AK9073">
        <v>0.75212650483986399</v>
      </c>
    </row>
    <row r="9074" spans="1:37" x14ac:dyDescent="0.2">
      <c r="A9074" t="s">
        <v>30099</v>
      </c>
      <c r="B9074">
        <v>449965</v>
      </c>
      <c r="C9074">
        <v>450121</v>
      </c>
      <c r="D9074">
        <v>157</v>
      </c>
      <c r="E9074" t="s">
        <v>30107</v>
      </c>
      <c r="F9074">
        <v>1</v>
      </c>
      <c r="G9074" t="s">
        <v>30108</v>
      </c>
      <c r="H9074" t="s">
        <v>31000</v>
      </c>
      <c r="I9074">
        <v>23</v>
      </c>
      <c r="J9074">
        <v>344896</v>
      </c>
      <c r="K9074">
        <v>386955</v>
      </c>
      <c r="L9074">
        <v>42060</v>
      </c>
      <c r="M9074">
        <v>2</v>
      </c>
      <c r="N9074">
        <v>28227</v>
      </c>
      <c r="O9074" t="s">
        <v>30109</v>
      </c>
      <c r="P9074">
        <v>-63010</v>
      </c>
      <c r="Q9074" t="s">
        <v>30110</v>
      </c>
      <c r="R9074" t="s">
        <v>30111</v>
      </c>
      <c r="S9074" t="s">
        <v>37152</v>
      </c>
      <c r="T9074">
        <v>0.152084254673993</v>
      </c>
      <c r="U9074">
        <v>0.603102917160658</v>
      </c>
      <c r="V9074">
        <v>23.059647755088999</v>
      </c>
      <c r="W9074">
        <v>5.4349643961368002E-2</v>
      </c>
      <c r="X9074">
        <v>0.704072456322962</v>
      </c>
      <c r="Y9074">
        <v>24.8918645861859</v>
      </c>
      <c r="Z9074">
        <v>0.203350924423461</v>
      </c>
      <c r="AA9074">
        <v>0.72610664078822296</v>
      </c>
      <c r="AB9074">
        <v>23.8543899295485</v>
      </c>
      <c r="AC9074">
        <v>0.17695932866387601</v>
      </c>
      <c r="AD9074">
        <v>0.68253123924728298</v>
      </c>
      <c r="AE9074">
        <v>23.891864632528101</v>
      </c>
      <c r="AF9074">
        <v>0.23669707478149901</v>
      </c>
      <c r="AG9074">
        <v>0.69020448338054297</v>
      </c>
      <c r="AH9074">
        <v>-0.25265568628907698</v>
      </c>
      <c r="AI9074">
        <v>9.3920812249066992E-3</v>
      </c>
      <c r="AJ9074">
        <v>0.78121606160956403</v>
      </c>
      <c r="AK9074">
        <v>24.8918645861859</v>
      </c>
    </row>
    <row r="9075" spans="1:37" x14ac:dyDescent="0.2">
      <c r="A9075" t="s">
        <v>30099</v>
      </c>
      <c r="B9075">
        <v>450433</v>
      </c>
      <c r="C9075">
        <v>450589</v>
      </c>
      <c r="D9075">
        <v>157</v>
      </c>
      <c r="E9075" t="s">
        <v>30112</v>
      </c>
      <c r="F9075">
        <v>2</v>
      </c>
      <c r="G9075" t="s">
        <v>30113</v>
      </c>
      <c r="H9075" t="s">
        <v>31000</v>
      </c>
      <c r="I9075">
        <v>23</v>
      </c>
      <c r="J9075">
        <v>344896</v>
      </c>
      <c r="K9075">
        <v>386955</v>
      </c>
      <c r="L9075">
        <v>42060</v>
      </c>
      <c r="M9075">
        <v>2</v>
      </c>
      <c r="N9075">
        <v>28227</v>
      </c>
      <c r="O9075" t="s">
        <v>30109</v>
      </c>
      <c r="P9075">
        <v>-63478</v>
      </c>
      <c r="Q9075" t="s">
        <v>30110</v>
      </c>
      <c r="R9075" t="s">
        <v>30111</v>
      </c>
      <c r="S9075" t="s">
        <v>37152</v>
      </c>
      <c r="T9075">
        <v>1</v>
      </c>
      <c r="U9075">
        <v>1</v>
      </c>
      <c r="V9075">
        <v>-1.0419539928665</v>
      </c>
      <c r="W9075">
        <v>0.123414495547065</v>
      </c>
      <c r="X9075">
        <v>0.704072456322962</v>
      </c>
      <c r="Y9075">
        <v>23.317272074690901</v>
      </c>
      <c r="Z9075">
        <v>1</v>
      </c>
      <c r="AA9075">
        <v>1</v>
      </c>
      <c r="AB9075">
        <v>-0.93292633566527805</v>
      </c>
      <c r="AC9075">
        <v>0.17695932866387601</v>
      </c>
      <c r="AD9075">
        <v>0.68253123924728298</v>
      </c>
      <c r="AE9075">
        <v>23.3373304398458</v>
      </c>
      <c r="AF9075">
        <v>0.98343762640780896</v>
      </c>
      <c r="AG9075">
        <v>1</v>
      </c>
      <c r="AH9075">
        <v>-0.70710172156066198</v>
      </c>
      <c r="AI9075">
        <v>0.197630579561902</v>
      </c>
      <c r="AJ9075">
        <v>0.78121606160956403</v>
      </c>
      <c r="AK9075">
        <v>1.1045480760527999</v>
      </c>
    </row>
    <row r="9076" spans="1:37" x14ac:dyDescent="0.2">
      <c r="A9076" t="s">
        <v>30099</v>
      </c>
      <c r="B9076">
        <v>450589</v>
      </c>
      <c r="C9076">
        <v>450745</v>
      </c>
      <c r="D9076">
        <v>157</v>
      </c>
      <c r="E9076" t="s">
        <v>30114</v>
      </c>
      <c r="F9076">
        <v>3</v>
      </c>
      <c r="G9076" t="s">
        <v>30115</v>
      </c>
      <c r="H9076" t="s">
        <v>31000</v>
      </c>
      <c r="I9076">
        <v>23</v>
      </c>
      <c r="J9076">
        <v>344896</v>
      </c>
      <c r="K9076">
        <v>386955</v>
      </c>
      <c r="L9076">
        <v>42060</v>
      </c>
      <c r="M9076">
        <v>2</v>
      </c>
      <c r="N9076">
        <v>28227</v>
      </c>
      <c r="O9076" t="s">
        <v>30109</v>
      </c>
      <c r="P9076">
        <v>-63634</v>
      </c>
      <c r="Q9076" t="s">
        <v>30110</v>
      </c>
      <c r="R9076" t="s">
        <v>30111</v>
      </c>
      <c r="S9076" t="s">
        <v>37152</v>
      </c>
      <c r="T9076">
        <v>1</v>
      </c>
      <c r="U9076">
        <v>1</v>
      </c>
      <c r="V9076">
        <v>-1.0419539928665</v>
      </c>
      <c r="W9076">
        <v>0.123414495547065</v>
      </c>
      <c r="X9076">
        <v>0.704072456322962</v>
      </c>
      <c r="Y9076">
        <v>23.317272074690901</v>
      </c>
      <c r="Z9076">
        <v>1</v>
      </c>
      <c r="AA9076">
        <v>1</v>
      </c>
      <c r="AB9076">
        <v>-0.93292633566527805</v>
      </c>
      <c r="AC9076">
        <v>0.17695932866387601</v>
      </c>
      <c r="AD9076">
        <v>0.68253123924728298</v>
      </c>
      <c r="AE9076">
        <v>23.3373304398458</v>
      </c>
      <c r="AF9076">
        <v>0.98343762640780896</v>
      </c>
      <c r="AG9076">
        <v>1</v>
      </c>
      <c r="AH9076">
        <v>-0.70710172156066198</v>
      </c>
      <c r="AI9076">
        <v>0.197630579561902</v>
      </c>
      <c r="AJ9076">
        <v>0.78121606160956403</v>
      </c>
      <c r="AK9076">
        <v>1.1045480760527999</v>
      </c>
    </row>
    <row r="9077" spans="1:37" x14ac:dyDescent="0.2">
      <c r="A9077" t="s">
        <v>30099</v>
      </c>
      <c r="B9077">
        <v>469929</v>
      </c>
      <c r="C9077">
        <v>470100</v>
      </c>
      <c r="D9077">
        <v>172</v>
      </c>
      <c r="E9077" t="s">
        <v>30116</v>
      </c>
      <c r="F9077">
        <v>1</v>
      </c>
      <c r="G9077" t="s">
        <v>30117</v>
      </c>
      <c r="H9077" t="s">
        <v>31000</v>
      </c>
      <c r="I9077">
        <v>23</v>
      </c>
      <c r="J9077">
        <v>344896</v>
      </c>
      <c r="K9077">
        <v>386955</v>
      </c>
      <c r="L9077">
        <v>42060</v>
      </c>
      <c r="M9077">
        <v>2</v>
      </c>
      <c r="N9077">
        <v>28227</v>
      </c>
      <c r="O9077" t="s">
        <v>30109</v>
      </c>
      <c r="P9077">
        <v>-82974</v>
      </c>
      <c r="Q9077" t="s">
        <v>30110</v>
      </c>
      <c r="R9077" t="s">
        <v>30111</v>
      </c>
      <c r="S9077" t="s">
        <v>37152</v>
      </c>
      <c r="T9077">
        <v>0.35387198439864398</v>
      </c>
      <c r="U9077">
        <v>0.603102917160658</v>
      </c>
      <c r="V9077">
        <v>-21.729396330502201</v>
      </c>
      <c r="W9077">
        <v>0.38920677604595899</v>
      </c>
      <c r="X9077">
        <v>0.704072456322962</v>
      </c>
      <c r="Y9077">
        <v>-21.598151836741099</v>
      </c>
      <c r="Z9077">
        <v>0.184235113180511</v>
      </c>
      <c r="AA9077">
        <v>0.72610664078822296</v>
      </c>
      <c r="AB9077">
        <v>-21.729396330502201</v>
      </c>
      <c r="AC9077">
        <v>0.21073619169722799</v>
      </c>
      <c r="AD9077">
        <v>0.68253123924728298</v>
      </c>
      <c r="AE9077">
        <v>-21.598151836741099</v>
      </c>
      <c r="AF9077">
        <v>0.501741946288212</v>
      </c>
      <c r="AG9077">
        <v>0.80674443595273604</v>
      </c>
      <c r="AH9077">
        <v>-20.7997860338061</v>
      </c>
      <c r="AI9077">
        <v>0.52399907623471598</v>
      </c>
      <c r="AJ9077">
        <v>0.78121606160956403</v>
      </c>
      <c r="AK9077">
        <v>-20.729396745431799</v>
      </c>
    </row>
    <row r="9078" spans="1:37" x14ac:dyDescent="0.2">
      <c r="A9078" t="s">
        <v>30099</v>
      </c>
      <c r="B9078">
        <v>470100</v>
      </c>
      <c r="C9078">
        <v>470271</v>
      </c>
      <c r="D9078">
        <v>172</v>
      </c>
      <c r="E9078" t="s">
        <v>30118</v>
      </c>
      <c r="F9078">
        <v>4</v>
      </c>
      <c r="G9078" t="s">
        <v>30119</v>
      </c>
      <c r="H9078" t="s">
        <v>31000</v>
      </c>
      <c r="I9078">
        <v>23</v>
      </c>
      <c r="J9078">
        <v>344896</v>
      </c>
      <c r="K9078">
        <v>386955</v>
      </c>
      <c r="L9078">
        <v>42060</v>
      </c>
      <c r="M9078">
        <v>2</v>
      </c>
      <c r="N9078">
        <v>28227</v>
      </c>
      <c r="O9078" t="s">
        <v>30109</v>
      </c>
      <c r="P9078">
        <v>-83145</v>
      </c>
      <c r="Q9078" t="s">
        <v>30110</v>
      </c>
      <c r="R9078" t="s">
        <v>30111</v>
      </c>
      <c r="S9078" t="s">
        <v>37152</v>
      </c>
      <c r="T9078">
        <v>0.35387198439864398</v>
      </c>
      <c r="U9078">
        <v>0.603102917160658</v>
      </c>
      <c r="V9078">
        <v>-21.729396330502201</v>
      </c>
      <c r="W9078">
        <v>0.38920677604595899</v>
      </c>
      <c r="X9078">
        <v>0.704072456322962</v>
      </c>
      <c r="Y9078">
        <v>-21.598151836741099</v>
      </c>
      <c r="Z9078">
        <v>0.184235113180511</v>
      </c>
      <c r="AA9078">
        <v>0.72610664078822296</v>
      </c>
      <c r="AB9078">
        <v>-21.729396330502201</v>
      </c>
      <c r="AC9078">
        <v>0.21073619169722799</v>
      </c>
      <c r="AD9078">
        <v>0.68253123924728298</v>
      </c>
      <c r="AE9078">
        <v>-21.598151836741099</v>
      </c>
      <c r="AF9078">
        <v>0.501741946288212</v>
      </c>
      <c r="AG9078">
        <v>0.80674443595273604</v>
      </c>
      <c r="AH9078">
        <v>-20.7997860338061</v>
      </c>
      <c r="AI9078">
        <v>0.52399907623471598</v>
      </c>
      <c r="AJ9078">
        <v>0.78121606160956403</v>
      </c>
      <c r="AK9078">
        <v>-20.729396745431799</v>
      </c>
    </row>
    <row r="9079" spans="1:37" x14ac:dyDescent="0.2">
      <c r="A9079" t="s">
        <v>30099</v>
      </c>
      <c r="B9079">
        <v>839641</v>
      </c>
      <c r="C9079">
        <v>839784</v>
      </c>
      <c r="D9079">
        <v>144</v>
      </c>
      <c r="E9079" t="s">
        <v>30120</v>
      </c>
      <c r="F9079">
        <v>3</v>
      </c>
      <c r="G9079" t="s">
        <v>30121</v>
      </c>
      <c r="H9079" t="s">
        <v>31000</v>
      </c>
      <c r="I9079">
        <v>23</v>
      </c>
      <c r="J9079">
        <v>630807</v>
      </c>
      <c r="K9079">
        <v>659411</v>
      </c>
      <c r="L9079">
        <v>28605</v>
      </c>
      <c r="M9079">
        <v>1</v>
      </c>
      <c r="N9079">
        <v>6473</v>
      </c>
      <c r="O9079" t="s">
        <v>30122</v>
      </c>
      <c r="P9079">
        <v>208834</v>
      </c>
      <c r="Q9079" t="s">
        <v>30123</v>
      </c>
      <c r="R9079" t="s">
        <v>30124</v>
      </c>
      <c r="S9079" t="s">
        <v>37153</v>
      </c>
      <c r="T9079">
        <v>0.152084254673993</v>
      </c>
      <c r="U9079">
        <v>0.603102917160658</v>
      </c>
      <c r="V9079">
        <v>25.160738225543799</v>
      </c>
      <c r="W9079">
        <v>0.20525741147413201</v>
      </c>
      <c r="X9079">
        <v>0.704072456322962</v>
      </c>
      <c r="Y9079">
        <v>-24.9591043701435</v>
      </c>
      <c r="Z9079">
        <v>0.306975110376564</v>
      </c>
      <c r="AA9079">
        <v>0.72610664078822296</v>
      </c>
      <c r="AB9079">
        <v>24.197264138108299</v>
      </c>
      <c r="AC9079">
        <v>7.0489011448141195E-2</v>
      </c>
      <c r="AD9079">
        <v>0.57684129297949804</v>
      </c>
      <c r="AE9079">
        <v>-24.9591043701435</v>
      </c>
      <c r="AF9079">
        <v>4.6407610929182198E-2</v>
      </c>
      <c r="AG9079">
        <v>0.476038960109122</v>
      </c>
      <c r="AH9079">
        <v>25.160738225543799</v>
      </c>
      <c r="AI9079">
        <v>0.35038410267202102</v>
      </c>
      <c r="AJ9079">
        <v>0.78121606160956403</v>
      </c>
      <c r="AK9079">
        <v>-24.090348939961199</v>
      </c>
    </row>
    <row r="9080" spans="1:37" x14ac:dyDescent="0.2">
      <c r="A9080" t="s">
        <v>30099</v>
      </c>
      <c r="B9080">
        <v>839784</v>
      </c>
      <c r="C9080">
        <v>839927</v>
      </c>
      <c r="D9080">
        <v>144</v>
      </c>
      <c r="E9080" t="s">
        <v>30125</v>
      </c>
      <c r="F9080">
        <v>4</v>
      </c>
      <c r="G9080" t="s">
        <v>30126</v>
      </c>
      <c r="H9080" t="s">
        <v>31000</v>
      </c>
      <c r="I9080">
        <v>23</v>
      </c>
      <c r="J9080">
        <v>630807</v>
      </c>
      <c r="K9080">
        <v>659411</v>
      </c>
      <c r="L9080">
        <v>28605</v>
      </c>
      <c r="M9080">
        <v>1</v>
      </c>
      <c r="N9080">
        <v>6473</v>
      </c>
      <c r="O9080" t="s">
        <v>30122</v>
      </c>
      <c r="P9080">
        <v>208977</v>
      </c>
      <c r="Q9080" t="s">
        <v>30123</v>
      </c>
      <c r="R9080" t="s">
        <v>30124</v>
      </c>
      <c r="S9080" t="s">
        <v>37153</v>
      </c>
      <c r="T9080">
        <v>0.152084254673993</v>
      </c>
      <c r="U9080">
        <v>0.603102917160658</v>
      </c>
      <c r="V9080">
        <v>25.160738225543799</v>
      </c>
      <c r="W9080">
        <v>0.20525741147413201</v>
      </c>
      <c r="X9080">
        <v>0.704072456322962</v>
      </c>
      <c r="Y9080">
        <v>-24.9591043701435</v>
      </c>
      <c r="Z9080">
        <v>0.306975110376564</v>
      </c>
      <c r="AA9080">
        <v>0.72610664078822296</v>
      </c>
      <c r="AB9080">
        <v>24.197264138108299</v>
      </c>
      <c r="AC9080">
        <v>7.0489011448141195E-2</v>
      </c>
      <c r="AD9080">
        <v>0.57684129297949804</v>
      </c>
      <c r="AE9080">
        <v>-24.9591043701435</v>
      </c>
      <c r="AF9080">
        <v>4.6407610929182198E-2</v>
      </c>
      <c r="AG9080">
        <v>0.476038960109122</v>
      </c>
      <c r="AH9080">
        <v>25.160738225543799</v>
      </c>
      <c r="AI9080">
        <v>0.35038410267202102</v>
      </c>
      <c r="AJ9080">
        <v>0.78121606160956403</v>
      </c>
      <c r="AK9080">
        <v>-24.090348939961199</v>
      </c>
    </row>
    <row r="9081" spans="1:37" x14ac:dyDescent="0.2">
      <c r="A9081" t="s">
        <v>30099</v>
      </c>
      <c r="B9081">
        <v>840356</v>
      </c>
      <c r="C9081">
        <v>840499</v>
      </c>
      <c r="D9081">
        <v>144</v>
      </c>
      <c r="E9081" t="s">
        <v>30127</v>
      </c>
      <c r="F9081">
        <v>3</v>
      </c>
      <c r="G9081" t="s">
        <v>30128</v>
      </c>
      <c r="H9081" t="s">
        <v>31000</v>
      </c>
      <c r="I9081">
        <v>23</v>
      </c>
      <c r="J9081">
        <v>630807</v>
      </c>
      <c r="K9081">
        <v>659411</v>
      </c>
      <c r="L9081">
        <v>28605</v>
      </c>
      <c r="M9081">
        <v>1</v>
      </c>
      <c r="N9081">
        <v>6473</v>
      </c>
      <c r="O9081" t="s">
        <v>30122</v>
      </c>
      <c r="P9081">
        <v>209549</v>
      </c>
      <c r="Q9081" t="s">
        <v>30123</v>
      </c>
      <c r="R9081" t="s">
        <v>30124</v>
      </c>
      <c r="S9081" t="s">
        <v>37153</v>
      </c>
      <c r="T9081">
        <v>0.152084254673993</v>
      </c>
      <c r="U9081">
        <v>0.603102917160658</v>
      </c>
      <c r="V9081">
        <v>25.015623164286001</v>
      </c>
      <c r="W9081">
        <v>0.20525741147413201</v>
      </c>
      <c r="X9081">
        <v>0.704072456322962</v>
      </c>
      <c r="Y9081">
        <v>-24.8139893094963</v>
      </c>
      <c r="Z9081">
        <v>0.306975110376564</v>
      </c>
      <c r="AA9081">
        <v>0.72610664078822296</v>
      </c>
      <c r="AB9081">
        <v>24.052149080717101</v>
      </c>
      <c r="AC9081">
        <v>7.0489011448141195E-2</v>
      </c>
      <c r="AD9081">
        <v>0.57684129297949804</v>
      </c>
      <c r="AE9081">
        <v>-24.8139893094963</v>
      </c>
      <c r="AF9081">
        <v>4.6407610929182198E-2</v>
      </c>
      <c r="AG9081">
        <v>0.476038960109122</v>
      </c>
      <c r="AH9081">
        <v>25.015623164286001</v>
      </c>
      <c r="AI9081">
        <v>0.35038410267202102</v>
      </c>
      <c r="AJ9081">
        <v>0.78121606160956403</v>
      </c>
      <c r="AK9081">
        <v>-23.945233883180499</v>
      </c>
    </row>
    <row r="9082" spans="1:37" x14ac:dyDescent="0.2">
      <c r="A9082" t="s">
        <v>30099</v>
      </c>
      <c r="B9082">
        <v>840499</v>
      </c>
      <c r="C9082">
        <v>840642</v>
      </c>
      <c r="D9082">
        <v>144</v>
      </c>
      <c r="E9082" t="s">
        <v>30129</v>
      </c>
      <c r="F9082">
        <v>3</v>
      </c>
      <c r="G9082" t="s">
        <v>30130</v>
      </c>
      <c r="H9082" t="s">
        <v>31000</v>
      </c>
      <c r="I9082">
        <v>23</v>
      </c>
      <c r="J9082">
        <v>630807</v>
      </c>
      <c r="K9082">
        <v>659411</v>
      </c>
      <c r="L9082">
        <v>28605</v>
      </c>
      <c r="M9082">
        <v>1</v>
      </c>
      <c r="N9082">
        <v>6473</v>
      </c>
      <c r="O9082" t="s">
        <v>30122</v>
      </c>
      <c r="P9082">
        <v>209692</v>
      </c>
      <c r="Q9082" t="s">
        <v>30123</v>
      </c>
      <c r="R9082" t="s">
        <v>30124</v>
      </c>
      <c r="S9082" t="s">
        <v>37153</v>
      </c>
      <c r="T9082">
        <v>0.152084254673993</v>
      </c>
      <c r="U9082">
        <v>0.603102917160658</v>
      </c>
      <c r="V9082">
        <v>25.015623164286001</v>
      </c>
      <c r="W9082">
        <v>0.20525741147413201</v>
      </c>
      <c r="X9082">
        <v>0.704072456322962</v>
      </c>
      <c r="Y9082">
        <v>-24.8139893094963</v>
      </c>
      <c r="Z9082">
        <v>0.306975110376564</v>
      </c>
      <c r="AA9082">
        <v>0.72610664078822296</v>
      </c>
      <c r="AB9082">
        <v>24.052149080717101</v>
      </c>
      <c r="AC9082">
        <v>7.0489011448141195E-2</v>
      </c>
      <c r="AD9082">
        <v>0.57684129297949804</v>
      </c>
      <c r="AE9082">
        <v>-24.8139893094963</v>
      </c>
      <c r="AF9082">
        <v>4.6407610929182198E-2</v>
      </c>
      <c r="AG9082">
        <v>0.476038960109122</v>
      </c>
      <c r="AH9082">
        <v>25.015623164286001</v>
      </c>
      <c r="AI9082">
        <v>0.35038410267202102</v>
      </c>
      <c r="AJ9082">
        <v>0.78121606160956403</v>
      </c>
      <c r="AK9082">
        <v>-23.945233883180499</v>
      </c>
    </row>
    <row r="9083" spans="1:37" x14ac:dyDescent="0.2">
      <c r="A9083" t="s">
        <v>30099</v>
      </c>
      <c r="B9083">
        <v>912181</v>
      </c>
      <c r="C9083">
        <v>912406</v>
      </c>
      <c r="D9083">
        <v>226</v>
      </c>
      <c r="E9083" t="s">
        <v>30131</v>
      </c>
      <c r="F9083">
        <v>6</v>
      </c>
      <c r="G9083" t="s">
        <v>30132</v>
      </c>
      <c r="H9083" t="s">
        <v>31000</v>
      </c>
      <c r="I9083">
        <v>23</v>
      </c>
      <c r="J9083">
        <v>630807</v>
      </c>
      <c r="K9083">
        <v>659411</v>
      </c>
      <c r="L9083">
        <v>28605</v>
      </c>
      <c r="M9083">
        <v>1</v>
      </c>
      <c r="N9083">
        <v>6473</v>
      </c>
      <c r="O9083" t="s">
        <v>30122</v>
      </c>
      <c r="P9083">
        <v>281374</v>
      </c>
      <c r="Q9083" t="s">
        <v>30123</v>
      </c>
      <c r="R9083" t="s">
        <v>30124</v>
      </c>
      <c r="S9083" t="s">
        <v>37153</v>
      </c>
      <c r="T9083">
        <v>7.3374270299014499E-2</v>
      </c>
      <c r="U9083">
        <v>0.603102917160658</v>
      </c>
      <c r="V9083">
        <v>27.109106385116998</v>
      </c>
      <c r="W9083">
        <v>0.20525741147413201</v>
      </c>
      <c r="X9083">
        <v>0.704072456322962</v>
      </c>
      <c r="Y9083">
        <v>-26.153494811550399</v>
      </c>
      <c r="Z9083">
        <v>0.136920528570767</v>
      </c>
      <c r="AA9083">
        <v>0.72610664078822296</v>
      </c>
      <c r="AB9083">
        <v>26.3638453874273</v>
      </c>
      <c r="AC9083">
        <v>0.615069744472027</v>
      </c>
      <c r="AD9083">
        <v>0.87989882095915395</v>
      </c>
      <c r="AE9083">
        <v>-0.78053045919467801</v>
      </c>
      <c r="AF9083">
        <v>6.4397970358010495E-2</v>
      </c>
      <c r="AG9083">
        <v>0.57889197891446198</v>
      </c>
      <c r="AH9083">
        <v>3.6144749832784799</v>
      </c>
      <c r="AI9083">
        <v>0.17351581260912399</v>
      </c>
      <c r="AJ9083">
        <v>0.78121606160956403</v>
      </c>
      <c r="AK9083">
        <v>-26.256930184795898</v>
      </c>
    </row>
    <row r="9084" spans="1:37" x14ac:dyDescent="0.2">
      <c r="A9084" t="s">
        <v>30099</v>
      </c>
      <c r="B9084">
        <v>912408</v>
      </c>
      <c r="C9084">
        <v>912550</v>
      </c>
      <c r="D9084">
        <v>143</v>
      </c>
      <c r="E9084" t="s">
        <v>30133</v>
      </c>
      <c r="F9084">
        <v>6</v>
      </c>
      <c r="G9084" t="s">
        <v>30134</v>
      </c>
      <c r="H9084" t="s">
        <v>31000</v>
      </c>
      <c r="I9084">
        <v>23</v>
      </c>
      <c r="J9084">
        <v>630807</v>
      </c>
      <c r="K9084">
        <v>659411</v>
      </c>
      <c r="L9084">
        <v>28605</v>
      </c>
      <c r="M9084">
        <v>1</v>
      </c>
      <c r="N9084">
        <v>6473</v>
      </c>
      <c r="O9084" t="s">
        <v>30122</v>
      </c>
      <c r="P9084">
        <v>281601</v>
      </c>
      <c r="Q9084" t="s">
        <v>30123</v>
      </c>
      <c r="R9084" t="s">
        <v>30124</v>
      </c>
      <c r="S9084" t="s">
        <v>37153</v>
      </c>
      <c r="T9084">
        <v>7.3374270299014499E-2</v>
      </c>
      <c r="U9084">
        <v>0.603102917160658</v>
      </c>
      <c r="V9084">
        <v>27.109106385116998</v>
      </c>
      <c r="W9084">
        <v>0.20525741147413201</v>
      </c>
      <c r="X9084">
        <v>0.704072456322962</v>
      </c>
      <c r="Y9084">
        <v>-26.153494811550399</v>
      </c>
      <c r="Z9084">
        <v>0.136920528570767</v>
      </c>
      <c r="AA9084">
        <v>0.72610664078822296</v>
      </c>
      <c r="AB9084">
        <v>26.3638453874273</v>
      </c>
      <c r="AC9084">
        <v>0.615069744472027</v>
      </c>
      <c r="AD9084">
        <v>0.87989882095915395</v>
      </c>
      <c r="AE9084">
        <v>-0.78053045919467801</v>
      </c>
      <c r="AF9084">
        <v>6.4397970358010495E-2</v>
      </c>
      <c r="AG9084">
        <v>0.57889197891446198</v>
      </c>
      <c r="AH9084">
        <v>3.6144749832784799</v>
      </c>
      <c r="AI9084">
        <v>0.17351581260912399</v>
      </c>
      <c r="AJ9084">
        <v>0.78121606160956403</v>
      </c>
      <c r="AK9084">
        <v>-26.256930184795898</v>
      </c>
    </row>
    <row r="9085" spans="1:37" x14ac:dyDescent="0.2">
      <c r="A9085" t="s">
        <v>30099</v>
      </c>
      <c r="B9085">
        <v>1391721</v>
      </c>
      <c r="C9085">
        <v>1391991</v>
      </c>
      <c r="D9085">
        <v>271</v>
      </c>
      <c r="E9085" t="s">
        <v>30135</v>
      </c>
      <c r="F9085">
        <v>37</v>
      </c>
      <c r="G9085" t="s">
        <v>30136</v>
      </c>
      <c r="H9085" t="s">
        <v>30987</v>
      </c>
      <c r="I9085">
        <v>23</v>
      </c>
      <c r="J9085">
        <v>1387345</v>
      </c>
      <c r="K9085">
        <v>1392088</v>
      </c>
      <c r="L9085">
        <v>4744</v>
      </c>
      <c r="M9085">
        <v>2</v>
      </c>
      <c r="N9085">
        <v>293</v>
      </c>
      <c r="O9085" t="s">
        <v>30137</v>
      </c>
      <c r="P9085">
        <v>97</v>
      </c>
      <c r="Q9085" t="s">
        <v>30138</v>
      </c>
      <c r="R9085" t="s">
        <v>30139</v>
      </c>
      <c r="S9085" t="s">
        <v>37154</v>
      </c>
      <c r="T9085">
        <v>0.35387198439864398</v>
      </c>
      <c r="U9085">
        <v>0.603102917160658</v>
      </c>
      <c r="V9085">
        <v>-24.140059389217399</v>
      </c>
      <c r="W9085">
        <v>0.20525741147413201</v>
      </c>
      <c r="X9085">
        <v>0.704072456322962</v>
      </c>
      <c r="Y9085">
        <v>-25.421165979706899</v>
      </c>
      <c r="Z9085">
        <v>0.69013698642955401</v>
      </c>
      <c r="AA9085">
        <v>0.84521697243271998</v>
      </c>
      <c r="AB9085">
        <v>-0.160419724321435</v>
      </c>
      <c r="AC9085">
        <v>7.0489011448141195E-2</v>
      </c>
      <c r="AD9085">
        <v>0.57684129297949804</v>
      </c>
      <c r="AE9085">
        <v>-25.421165979706899</v>
      </c>
      <c r="AF9085">
        <v>0.32549523997010099</v>
      </c>
      <c r="AG9085">
        <v>0.70473078222419605</v>
      </c>
      <c r="AH9085">
        <v>-24.622799864609998</v>
      </c>
      <c r="AI9085">
        <v>0.35038410267202102</v>
      </c>
      <c r="AJ9085">
        <v>0.78121606160956403</v>
      </c>
      <c r="AK9085">
        <v>-24.552410539510799</v>
      </c>
    </row>
    <row r="9086" spans="1:37" x14ac:dyDescent="0.2">
      <c r="A9086" t="s">
        <v>30099</v>
      </c>
      <c r="B9086">
        <v>1420063</v>
      </c>
      <c r="C9086">
        <v>1420184</v>
      </c>
      <c r="D9086">
        <v>122</v>
      </c>
      <c r="E9086" t="s">
        <v>30140</v>
      </c>
      <c r="F9086">
        <v>1</v>
      </c>
      <c r="G9086" t="s">
        <v>30141</v>
      </c>
      <c r="H9086" t="s">
        <v>37155</v>
      </c>
      <c r="I9086">
        <v>23</v>
      </c>
      <c r="J9086">
        <v>1427727</v>
      </c>
      <c r="K9086">
        <v>1435391</v>
      </c>
      <c r="L9086">
        <v>7665</v>
      </c>
      <c r="M9086">
        <v>2</v>
      </c>
      <c r="N9086">
        <v>8623</v>
      </c>
      <c r="O9086" t="s">
        <v>30142</v>
      </c>
      <c r="P9086">
        <v>15207</v>
      </c>
      <c r="Q9086" t="s">
        <v>30143</v>
      </c>
      <c r="R9086" t="s">
        <v>30144</v>
      </c>
      <c r="S9086" t="s">
        <v>37156</v>
      </c>
      <c r="T9086">
        <v>0.58193367309619304</v>
      </c>
      <c r="U9086">
        <v>0.81360520874211995</v>
      </c>
      <c r="V9086">
        <v>1.03044559780116</v>
      </c>
      <c r="W9086">
        <v>0.427323497058756</v>
      </c>
      <c r="X9086">
        <v>0.73460997439807996</v>
      </c>
      <c r="Y9086">
        <v>-0.96590657090834797</v>
      </c>
      <c r="Z9086">
        <v>0.893434591003479</v>
      </c>
      <c r="AA9086">
        <v>0.99919698600769702</v>
      </c>
      <c r="AB9086">
        <v>0.42064132117136299</v>
      </c>
      <c r="AC9086">
        <v>0.48049084149264598</v>
      </c>
      <c r="AD9086">
        <v>0.860469897539898</v>
      </c>
      <c r="AE9086">
        <v>-1.0419012418187601</v>
      </c>
      <c r="AF9086">
        <v>0.35044498323680101</v>
      </c>
      <c r="AG9086">
        <v>0.74289508271920801</v>
      </c>
      <c r="AH9086">
        <v>1.33671227044976</v>
      </c>
      <c r="AI9086">
        <v>0.46030466842151802</v>
      </c>
      <c r="AJ9086">
        <v>0.78121606160956403</v>
      </c>
      <c r="AK9086">
        <v>-0.56131612643536899</v>
      </c>
    </row>
    <row r="9087" spans="1:37" x14ac:dyDescent="0.2">
      <c r="A9087" t="s">
        <v>30099</v>
      </c>
      <c r="B9087">
        <v>1420273</v>
      </c>
      <c r="C9087">
        <v>1420424</v>
      </c>
      <c r="D9087">
        <v>152</v>
      </c>
      <c r="E9087" t="s">
        <v>30145</v>
      </c>
      <c r="F9087">
        <v>0</v>
      </c>
      <c r="G9087" t="s">
        <v>30146</v>
      </c>
      <c r="H9087" t="s">
        <v>37155</v>
      </c>
      <c r="I9087">
        <v>23</v>
      </c>
      <c r="J9087">
        <v>1427727</v>
      </c>
      <c r="K9087">
        <v>1435391</v>
      </c>
      <c r="L9087">
        <v>7665</v>
      </c>
      <c r="M9087">
        <v>2</v>
      </c>
      <c r="N9087">
        <v>8623</v>
      </c>
      <c r="O9087" t="s">
        <v>30142</v>
      </c>
      <c r="P9087">
        <v>14967</v>
      </c>
      <c r="Q9087" t="s">
        <v>30143</v>
      </c>
      <c r="R9087" t="s">
        <v>30144</v>
      </c>
      <c r="S9087" t="s">
        <v>37156</v>
      </c>
      <c r="T9087">
        <v>0.21750446423729</v>
      </c>
      <c r="U9087">
        <v>0.603102917160658</v>
      </c>
      <c r="V9087">
        <v>1.11013792656746</v>
      </c>
      <c r="W9087">
        <v>0.603737492139787</v>
      </c>
      <c r="X9087">
        <v>0.91126914691574001</v>
      </c>
      <c r="Y9087">
        <v>-0.30502017014113803</v>
      </c>
      <c r="Z9087">
        <v>0.53761561925337997</v>
      </c>
      <c r="AA9087">
        <v>0.84521697243271998</v>
      </c>
      <c r="AB9087">
        <v>0.47627789837444101</v>
      </c>
      <c r="AC9087">
        <v>0.61246564608966003</v>
      </c>
      <c r="AD9087">
        <v>0.87989882095915395</v>
      </c>
      <c r="AE9087">
        <v>-0.72977359173286505</v>
      </c>
      <c r="AF9087">
        <v>7.1114115128453004E-2</v>
      </c>
      <c r="AG9087">
        <v>0.61185974917602803</v>
      </c>
      <c r="AH9087">
        <v>1.4283922846350801</v>
      </c>
      <c r="AI9087">
        <v>0.63148217930047101</v>
      </c>
      <c r="AJ9087">
        <v>0.81104508058742797</v>
      </c>
      <c r="AK9087">
        <v>0.15491677818630001</v>
      </c>
    </row>
    <row r="9088" spans="1:37" x14ac:dyDescent="0.2">
      <c r="A9088" t="s">
        <v>30099</v>
      </c>
      <c r="B9088">
        <v>1420424</v>
      </c>
      <c r="C9088">
        <v>1420575</v>
      </c>
      <c r="D9088">
        <v>152</v>
      </c>
      <c r="E9088" t="s">
        <v>30147</v>
      </c>
      <c r="F9088">
        <v>7</v>
      </c>
      <c r="G9088" t="s">
        <v>30148</v>
      </c>
      <c r="H9088" t="s">
        <v>37155</v>
      </c>
      <c r="I9088">
        <v>23</v>
      </c>
      <c r="J9088">
        <v>1427727</v>
      </c>
      <c r="K9088">
        <v>1435391</v>
      </c>
      <c r="L9088">
        <v>7665</v>
      </c>
      <c r="M9088">
        <v>2</v>
      </c>
      <c r="N9088">
        <v>8623</v>
      </c>
      <c r="O9088" t="s">
        <v>30142</v>
      </c>
      <c r="P9088">
        <v>14816</v>
      </c>
      <c r="Q9088" t="s">
        <v>30143</v>
      </c>
      <c r="R9088" t="s">
        <v>30144</v>
      </c>
      <c r="S9088" t="s">
        <v>37156</v>
      </c>
      <c r="T9088">
        <v>0.21750446423729</v>
      </c>
      <c r="U9088">
        <v>0.603102917160658</v>
      </c>
      <c r="V9088">
        <v>1.11013792656746</v>
      </c>
      <c r="W9088">
        <v>0.603737492139787</v>
      </c>
      <c r="X9088">
        <v>0.91126914691574001</v>
      </c>
      <c r="Y9088">
        <v>-0.30502017014113803</v>
      </c>
      <c r="Z9088">
        <v>0.53761561925337997</v>
      </c>
      <c r="AA9088">
        <v>0.84521697243271998</v>
      </c>
      <c r="AB9088">
        <v>0.47627789837444101</v>
      </c>
      <c r="AC9088">
        <v>0.61246564608966003</v>
      </c>
      <c r="AD9088">
        <v>0.87989882095915395</v>
      </c>
      <c r="AE9088">
        <v>-0.72977359173286505</v>
      </c>
      <c r="AF9088">
        <v>7.1114115128453004E-2</v>
      </c>
      <c r="AG9088">
        <v>0.61185974917602803</v>
      </c>
      <c r="AH9088">
        <v>1.4283922846350801</v>
      </c>
      <c r="AI9088">
        <v>0.63148217930047101</v>
      </c>
      <c r="AJ9088">
        <v>0.81104508058742797</v>
      </c>
      <c r="AK9088">
        <v>0.15491677818630001</v>
      </c>
    </row>
    <row r="9089" spans="1:37" x14ac:dyDescent="0.2">
      <c r="A9089" t="s">
        <v>30099</v>
      </c>
      <c r="B9089">
        <v>2251507</v>
      </c>
      <c r="C9089">
        <v>2251658</v>
      </c>
      <c r="D9089">
        <v>152</v>
      </c>
      <c r="E9089" t="s">
        <v>30149</v>
      </c>
      <c r="F9089">
        <v>4</v>
      </c>
      <c r="G9089" t="s">
        <v>30150</v>
      </c>
      <c r="H9089" t="s">
        <v>37157</v>
      </c>
      <c r="I9089">
        <v>23</v>
      </c>
      <c r="J9089">
        <v>2261394</v>
      </c>
      <c r="K9089">
        <v>2266937</v>
      </c>
      <c r="L9089">
        <v>5544</v>
      </c>
      <c r="M9089">
        <v>2</v>
      </c>
      <c r="N9089">
        <v>207063</v>
      </c>
      <c r="O9089" t="s">
        <v>30151</v>
      </c>
      <c r="P9089">
        <v>15279</v>
      </c>
      <c r="Q9089" t="s">
        <v>30152</v>
      </c>
      <c r="R9089" t="s">
        <v>30153</v>
      </c>
      <c r="S9089" t="s">
        <v>37158</v>
      </c>
      <c r="T9089">
        <v>0.506551998792793</v>
      </c>
      <c r="U9089">
        <v>0.78288571403930396</v>
      </c>
      <c r="V9089">
        <v>4.5958612729716002</v>
      </c>
      <c r="W9089">
        <v>0.94541066367716797</v>
      </c>
      <c r="X9089">
        <v>0.95159051474143896</v>
      </c>
      <c r="Y9089">
        <v>-9.8927648320349407E-2</v>
      </c>
      <c r="Z9089">
        <v>0.93459220503170903</v>
      </c>
      <c r="AA9089">
        <v>0.99919698600769702</v>
      </c>
      <c r="AB9089">
        <v>3.6323871989471899</v>
      </c>
      <c r="AC9089">
        <v>0.92091778829119397</v>
      </c>
      <c r="AD9089">
        <v>0.94068432309766403</v>
      </c>
      <c r="AE9089">
        <v>-0.96180010499134205</v>
      </c>
      <c r="AF9089">
        <v>0.205398459628826</v>
      </c>
      <c r="AG9089">
        <v>0.68151250837662902</v>
      </c>
      <c r="AH9089">
        <v>5.52547079469762</v>
      </c>
      <c r="AI9089">
        <v>0.95029317176085903</v>
      </c>
      <c r="AJ9089">
        <v>0.98621344597861504</v>
      </c>
      <c r="AK9089">
        <v>0.66292630301853195</v>
      </c>
    </row>
    <row r="9090" spans="1:37" x14ac:dyDescent="0.2">
      <c r="A9090" t="s">
        <v>30099</v>
      </c>
      <c r="B9090">
        <v>2349776</v>
      </c>
      <c r="C9090">
        <v>2349949</v>
      </c>
      <c r="D9090">
        <v>174</v>
      </c>
      <c r="E9090" t="s">
        <v>30154</v>
      </c>
      <c r="F9090">
        <v>9</v>
      </c>
      <c r="G9090" t="s">
        <v>30155</v>
      </c>
      <c r="H9090" t="s">
        <v>37159</v>
      </c>
      <c r="I9090">
        <v>23</v>
      </c>
      <c r="J9090">
        <v>2261394</v>
      </c>
      <c r="K9090">
        <v>2266937</v>
      </c>
      <c r="L9090">
        <v>5544</v>
      </c>
      <c r="M9090">
        <v>2</v>
      </c>
      <c r="N9090">
        <v>207063</v>
      </c>
      <c r="O9090" t="s">
        <v>30151</v>
      </c>
      <c r="P9090">
        <v>-82839</v>
      </c>
      <c r="Q9090" t="s">
        <v>30152</v>
      </c>
      <c r="R9090" t="s">
        <v>30153</v>
      </c>
      <c r="S9090" t="s">
        <v>37158</v>
      </c>
      <c r="T9090">
        <v>0.152084254673993</v>
      </c>
      <c r="U9090">
        <v>0.603102917160658</v>
      </c>
      <c r="V9090">
        <v>25.270297925356701</v>
      </c>
      <c r="W9090">
        <v>0.38920677604595899</v>
      </c>
      <c r="X9090">
        <v>0.704072456322962</v>
      </c>
      <c r="Y9090">
        <v>-24.658726693536501</v>
      </c>
      <c r="Z9090">
        <v>0.306975110376564</v>
      </c>
      <c r="AA9090">
        <v>0.72610664078822296</v>
      </c>
      <c r="AB9090">
        <v>24.306823835249102</v>
      </c>
      <c r="AC9090">
        <v>0.71753805159658501</v>
      </c>
      <c r="AD9090">
        <v>0.87989882095915395</v>
      </c>
      <c r="AE9090">
        <v>-2.3298373557885101</v>
      </c>
      <c r="AF9090">
        <v>4.6407610929182198E-2</v>
      </c>
      <c r="AG9090">
        <v>0.476038960109122</v>
      </c>
      <c r="AH9090">
        <v>25.270297925356701</v>
      </c>
      <c r="AI9090">
        <v>0.35038410267202102</v>
      </c>
      <c r="AJ9090">
        <v>0.78121606160956403</v>
      </c>
      <c r="AK9090">
        <v>-24.19990863668</v>
      </c>
    </row>
    <row r="9091" spans="1:37" x14ac:dyDescent="0.2">
      <c r="A9091" t="s">
        <v>30099</v>
      </c>
      <c r="B9091">
        <v>2349949</v>
      </c>
      <c r="C9091">
        <v>2350122</v>
      </c>
      <c r="D9091">
        <v>174</v>
      </c>
      <c r="E9091" t="s">
        <v>30156</v>
      </c>
      <c r="F9091">
        <v>7</v>
      </c>
      <c r="G9091" t="s">
        <v>30157</v>
      </c>
      <c r="H9091" t="s">
        <v>37159</v>
      </c>
      <c r="I9091">
        <v>23</v>
      </c>
      <c r="J9091">
        <v>2261394</v>
      </c>
      <c r="K9091">
        <v>2266937</v>
      </c>
      <c r="L9091">
        <v>5544</v>
      </c>
      <c r="M9091">
        <v>2</v>
      </c>
      <c r="N9091">
        <v>207063</v>
      </c>
      <c r="O9091" t="s">
        <v>30151</v>
      </c>
      <c r="P9091">
        <v>-83012</v>
      </c>
      <c r="Q9091" t="s">
        <v>30152</v>
      </c>
      <c r="R9091" t="s">
        <v>30153</v>
      </c>
      <c r="S9091" t="s">
        <v>37158</v>
      </c>
      <c r="T9091">
        <v>0.152084254673993</v>
      </c>
      <c r="U9091">
        <v>0.603102917160658</v>
      </c>
      <c r="V9091">
        <v>25.270297925356701</v>
      </c>
      <c r="W9091">
        <v>0.38920677604595899</v>
      </c>
      <c r="X9091">
        <v>0.704072456322962</v>
      </c>
      <c r="Y9091">
        <v>-24.658726693536501</v>
      </c>
      <c r="Z9091">
        <v>0.306975110376564</v>
      </c>
      <c r="AA9091">
        <v>0.72610664078822296</v>
      </c>
      <c r="AB9091">
        <v>24.306823835249102</v>
      </c>
      <c r="AC9091">
        <v>0.71753805159658501</v>
      </c>
      <c r="AD9091">
        <v>0.87989882095915395</v>
      </c>
      <c r="AE9091">
        <v>-2.3298373557885101</v>
      </c>
      <c r="AF9091">
        <v>4.6407610929182198E-2</v>
      </c>
      <c r="AG9091">
        <v>0.476038960109122</v>
      </c>
      <c r="AH9091">
        <v>25.270297925356701</v>
      </c>
      <c r="AI9091">
        <v>0.35038410267202102</v>
      </c>
      <c r="AJ9091">
        <v>0.78121606160956403</v>
      </c>
      <c r="AK9091">
        <v>-24.19990863668</v>
      </c>
    </row>
    <row r="9092" spans="1:37" x14ac:dyDescent="0.2">
      <c r="A9092" t="s">
        <v>30099</v>
      </c>
      <c r="B9092">
        <v>2350122</v>
      </c>
      <c r="C9092">
        <v>2350295</v>
      </c>
      <c r="D9092">
        <v>174</v>
      </c>
      <c r="E9092" t="s">
        <v>30158</v>
      </c>
      <c r="F9092">
        <v>4</v>
      </c>
      <c r="G9092" t="s">
        <v>30159</v>
      </c>
      <c r="H9092" t="s">
        <v>37159</v>
      </c>
      <c r="I9092">
        <v>23</v>
      </c>
      <c r="J9092">
        <v>2261394</v>
      </c>
      <c r="K9092">
        <v>2266937</v>
      </c>
      <c r="L9092">
        <v>5544</v>
      </c>
      <c r="M9092">
        <v>2</v>
      </c>
      <c r="N9092">
        <v>207063</v>
      </c>
      <c r="O9092" t="s">
        <v>30151</v>
      </c>
      <c r="P9092">
        <v>-83185</v>
      </c>
      <c r="Q9092" t="s">
        <v>30152</v>
      </c>
      <c r="R9092" t="s">
        <v>30153</v>
      </c>
      <c r="S9092" t="s">
        <v>37158</v>
      </c>
      <c r="T9092">
        <v>0.152084254673993</v>
      </c>
      <c r="U9092">
        <v>0.603102917160658</v>
      </c>
      <c r="V9092">
        <v>25.270297925356701</v>
      </c>
      <c r="W9092">
        <v>0.38920677604595899</v>
      </c>
      <c r="X9092">
        <v>0.704072456322962</v>
      </c>
      <c r="Y9092">
        <v>-24.658726693536501</v>
      </c>
      <c r="Z9092">
        <v>0.306975110376564</v>
      </c>
      <c r="AA9092">
        <v>0.72610664078822296</v>
      </c>
      <c r="AB9092">
        <v>24.306823835249102</v>
      </c>
      <c r="AC9092">
        <v>0.71753805159658501</v>
      </c>
      <c r="AD9092">
        <v>0.87989882095915395</v>
      </c>
      <c r="AE9092">
        <v>-2.3298373557885101</v>
      </c>
      <c r="AF9092">
        <v>4.6407610929182198E-2</v>
      </c>
      <c r="AG9092">
        <v>0.476038960109122</v>
      </c>
      <c r="AH9092">
        <v>25.270297925356701</v>
      </c>
      <c r="AI9092">
        <v>0.35038410267202102</v>
      </c>
      <c r="AJ9092">
        <v>0.78121606160956403</v>
      </c>
      <c r="AK9092">
        <v>-24.19990863668</v>
      </c>
    </row>
    <row r="9093" spans="1:37" x14ac:dyDescent="0.2">
      <c r="A9093" t="s">
        <v>30099</v>
      </c>
      <c r="B9093">
        <v>2350295</v>
      </c>
      <c r="C9093">
        <v>2350468</v>
      </c>
      <c r="D9093">
        <v>174</v>
      </c>
      <c r="E9093" t="s">
        <v>30160</v>
      </c>
      <c r="F9093">
        <v>4</v>
      </c>
      <c r="G9093" t="s">
        <v>30161</v>
      </c>
      <c r="H9093" t="s">
        <v>37159</v>
      </c>
      <c r="I9093">
        <v>23</v>
      </c>
      <c r="J9093">
        <v>2261394</v>
      </c>
      <c r="K9093">
        <v>2266937</v>
      </c>
      <c r="L9093">
        <v>5544</v>
      </c>
      <c r="M9093">
        <v>2</v>
      </c>
      <c r="N9093">
        <v>207063</v>
      </c>
      <c r="O9093" t="s">
        <v>30151</v>
      </c>
      <c r="P9093">
        <v>-83358</v>
      </c>
      <c r="Q9093" t="s">
        <v>30152</v>
      </c>
      <c r="R9093" t="s">
        <v>30153</v>
      </c>
      <c r="S9093" t="s">
        <v>37158</v>
      </c>
      <c r="T9093">
        <v>0.152084254673993</v>
      </c>
      <c r="U9093">
        <v>0.603102917160658</v>
      </c>
      <c r="V9093">
        <v>25.270297925356701</v>
      </c>
      <c r="W9093">
        <v>0.38920677604595899</v>
      </c>
      <c r="X9093">
        <v>0.704072456322962</v>
      </c>
      <c r="Y9093">
        <v>-24.658726693536501</v>
      </c>
      <c r="Z9093">
        <v>0.306975110376564</v>
      </c>
      <c r="AA9093">
        <v>0.72610664078822296</v>
      </c>
      <c r="AB9093">
        <v>24.306823835249102</v>
      </c>
      <c r="AC9093">
        <v>0.71753805159658501</v>
      </c>
      <c r="AD9093">
        <v>0.87989882095915395</v>
      </c>
      <c r="AE9093">
        <v>-2.3298373557885101</v>
      </c>
      <c r="AF9093">
        <v>4.6407610929182198E-2</v>
      </c>
      <c r="AG9093">
        <v>0.476038960109122</v>
      </c>
      <c r="AH9093">
        <v>25.270297925356701</v>
      </c>
      <c r="AI9093">
        <v>0.35038410267202102</v>
      </c>
      <c r="AJ9093">
        <v>0.78121606160956403</v>
      </c>
      <c r="AK9093">
        <v>-24.19990863668</v>
      </c>
    </row>
    <row r="9094" spans="1:37" x14ac:dyDescent="0.2">
      <c r="A9094" t="s">
        <v>30099</v>
      </c>
      <c r="B9094">
        <v>2449567</v>
      </c>
      <c r="C9094">
        <v>2449739</v>
      </c>
      <c r="D9094">
        <v>173</v>
      </c>
      <c r="E9094" t="s">
        <v>30162</v>
      </c>
      <c r="F9094">
        <v>4</v>
      </c>
      <c r="G9094" t="s">
        <v>30163</v>
      </c>
      <c r="H9094" t="s">
        <v>37160</v>
      </c>
      <c r="I9094">
        <v>23</v>
      </c>
      <c r="J9094">
        <v>2488186</v>
      </c>
      <c r="K9094">
        <v>2500555</v>
      </c>
      <c r="L9094">
        <v>12370</v>
      </c>
      <c r="M9094">
        <v>2</v>
      </c>
      <c r="N9094">
        <v>9189</v>
      </c>
      <c r="O9094" t="s">
        <v>30164</v>
      </c>
      <c r="P9094">
        <v>50816</v>
      </c>
      <c r="Q9094" t="s">
        <v>30165</v>
      </c>
      <c r="R9094" t="s">
        <v>30166</v>
      </c>
      <c r="S9094" t="s">
        <v>37161</v>
      </c>
      <c r="T9094">
        <v>0.32911398597860803</v>
      </c>
      <c r="U9094">
        <v>0.603102917160658</v>
      </c>
      <c r="V9094">
        <v>23.510289220429801</v>
      </c>
      <c r="W9094">
        <v>0.89107655920673101</v>
      </c>
      <c r="X9094">
        <v>0.95159051474143896</v>
      </c>
      <c r="Y9094">
        <v>2.0127344938885301</v>
      </c>
      <c r="Z9094">
        <v>0.306975110376564</v>
      </c>
      <c r="AA9094">
        <v>0.72610664078822296</v>
      </c>
      <c r="AB9094">
        <v>22.925295672287401</v>
      </c>
      <c r="AC9094">
        <v>0.75388744886274095</v>
      </c>
      <c r="AD9094">
        <v>0.87989882095915395</v>
      </c>
      <c r="AE9094">
        <v>1.0127346085971001</v>
      </c>
      <c r="AF9094">
        <v>0.61410715005536498</v>
      </c>
      <c r="AG9094">
        <v>0.80674443595273604</v>
      </c>
      <c r="AH9094">
        <v>2.7370997151672598</v>
      </c>
      <c r="AI9094">
        <v>0.56157887380500204</v>
      </c>
      <c r="AJ9094">
        <v>0.78121606160956403</v>
      </c>
      <c r="AK9094">
        <v>2.8814895782127699</v>
      </c>
    </row>
    <row r="9095" spans="1:37" x14ac:dyDescent="0.2">
      <c r="A9095" t="s">
        <v>30099</v>
      </c>
      <c r="B9095">
        <v>3118892</v>
      </c>
      <c r="C9095">
        <v>3119129</v>
      </c>
      <c r="D9095">
        <v>238</v>
      </c>
      <c r="E9095" t="s">
        <v>30167</v>
      </c>
      <c r="F9095">
        <v>2</v>
      </c>
      <c r="G9095" t="s">
        <v>30168</v>
      </c>
      <c r="H9095" t="s">
        <v>31000</v>
      </c>
      <c r="I9095">
        <v>23</v>
      </c>
      <c r="J9095">
        <v>3066833</v>
      </c>
      <c r="K9095">
        <v>3112706</v>
      </c>
      <c r="L9095">
        <v>45874</v>
      </c>
      <c r="M9095">
        <v>1</v>
      </c>
      <c r="N9095">
        <v>416</v>
      </c>
      <c r="O9095" t="s">
        <v>30169</v>
      </c>
      <c r="P9095">
        <v>52059</v>
      </c>
      <c r="Q9095" t="s">
        <v>30170</v>
      </c>
      <c r="R9095" t="s">
        <v>30171</v>
      </c>
      <c r="S9095" t="s">
        <v>37162</v>
      </c>
      <c r="T9095">
        <v>0.32911398597860803</v>
      </c>
      <c r="U9095">
        <v>0.603102917160658</v>
      </c>
      <c r="V9095">
        <v>26.082752941871899</v>
      </c>
      <c r="W9095">
        <v>0.65075386537994595</v>
      </c>
      <c r="X9095">
        <v>0.94119559056004798</v>
      </c>
      <c r="Y9095">
        <v>-2.15284326953911</v>
      </c>
      <c r="Z9095">
        <v>0.306975110376564</v>
      </c>
      <c r="AA9095">
        <v>0.72610664078822296</v>
      </c>
      <c r="AB9095">
        <v>25.801999605757601</v>
      </c>
      <c r="AC9095">
        <v>0.283630615332017</v>
      </c>
      <c r="AD9095">
        <v>0.68253123924728298</v>
      </c>
      <c r="AE9095">
        <v>-3.1528432048647201</v>
      </c>
      <c r="AF9095">
        <v>0.61410715005536498</v>
      </c>
      <c r="AG9095">
        <v>0.80674443595273604</v>
      </c>
      <c r="AH9095">
        <v>1.72460167384841</v>
      </c>
      <c r="AI9095">
        <v>0.98342151819761803</v>
      </c>
      <c r="AJ9095">
        <v>0.98789258377071898</v>
      </c>
      <c r="AK9095">
        <v>-1.2840878148313599</v>
      </c>
    </row>
    <row r="9096" spans="1:37" x14ac:dyDescent="0.2">
      <c r="A9096" t="s">
        <v>30099</v>
      </c>
      <c r="B9096">
        <v>3633500</v>
      </c>
      <c r="C9096">
        <v>3633642</v>
      </c>
      <c r="D9096">
        <v>143</v>
      </c>
      <c r="E9096" t="s">
        <v>30172</v>
      </c>
      <c r="F9096">
        <v>0</v>
      </c>
      <c r="G9096" t="s">
        <v>30173</v>
      </c>
      <c r="H9096" t="s">
        <v>37163</v>
      </c>
      <c r="I9096">
        <v>23</v>
      </c>
      <c r="J9096">
        <v>3608625</v>
      </c>
      <c r="K9096">
        <v>3612281</v>
      </c>
      <c r="L9096">
        <v>3657</v>
      </c>
      <c r="M9096">
        <v>2</v>
      </c>
      <c r="N9096">
        <v>5613</v>
      </c>
      <c r="O9096" t="s">
        <v>30174</v>
      </c>
      <c r="P9096">
        <v>-21219</v>
      </c>
      <c r="Q9096" t="s">
        <v>30175</v>
      </c>
      <c r="R9096" t="s">
        <v>30176</v>
      </c>
      <c r="S9096" t="s">
        <v>37164</v>
      </c>
      <c r="T9096">
        <v>0.152084254673993</v>
      </c>
      <c r="U9096">
        <v>0.603102917160658</v>
      </c>
      <c r="V9096">
        <v>25.3186553740737</v>
      </c>
      <c r="W9096">
        <v>0.20525741147413201</v>
      </c>
      <c r="X9096">
        <v>0.704072456322962</v>
      </c>
      <c r="Y9096">
        <v>-25.117021518075301</v>
      </c>
      <c r="Z9096">
        <v>0.306975110376564</v>
      </c>
      <c r="AA9096">
        <v>0.72610664078822296</v>
      </c>
      <c r="AB9096">
        <v>24.355181282849699</v>
      </c>
      <c r="AC9096">
        <v>7.0489011448141195E-2</v>
      </c>
      <c r="AD9096">
        <v>0.57684129297949804</v>
      </c>
      <c r="AE9096">
        <v>-25.117021518075301</v>
      </c>
      <c r="AF9096">
        <v>4.6407610929182198E-2</v>
      </c>
      <c r="AG9096">
        <v>0.476038960109122</v>
      </c>
      <c r="AH9096">
        <v>25.3186553740737</v>
      </c>
      <c r="AI9096">
        <v>0.35038410267202102</v>
      </c>
      <c r="AJ9096">
        <v>0.78121606160956403</v>
      </c>
      <c r="AK9096">
        <v>-24.248266084104401</v>
      </c>
    </row>
    <row r="9097" spans="1:37" x14ac:dyDescent="0.2">
      <c r="A9097" t="s">
        <v>30099</v>
      </c>
      <c r="B9097">
        <v>4214100</v>
      </c>
      <c r="C9097">
        <v>4214242</v>
      </c>
      <c r="D9097">
        <v>143</v>
      </c>
      <c r="E9097" t="s">
        <v>30177</v>
      </c>
      <c r="F9097">
        <v>2</v>
      </c>
      <c r="G9097" t="s">
        <v>30178</v>
      </c>
      <c r="H9097" t="s">
        <v>31000</v>
      </c>
      <c r="I9097">
        <v>23</v>
      </c>
      <c r="J9097">
        <v>3929869</v>
      </c>
      <c r="K9097">
        <v>3937855</v>
      </c>
      <c r="L9097">
        <v>7987</v>
      </c>
      <c r="M9097">
        <v>2</v>
      </c>
      <c r="N9097">
        <v>107987330</v>
      </c>
      <c r="O9097" t="s">
        <v>30179</v>
      </c>
      <c r="P9097">
        <v>-276245</v>
      </c>
      <c r="Q9097" t="s">
        <v>40</v>
      </c>
      <c r="R9097" t="s">
        <v>30180</v>
      </c>
      <c r="S9097" t="s">
        <v>37165</v>
      </c>
      <c r="T9097">
        <v>0.93943752600822705</v>
      </c>
      <c r="U9097">
        <v>1</v>
      </c>
      <c r="V9097">
        <v>0.93529393110834802</v>
      </c>
      <c r="W9097">
        <v>6.2825850358688304E-2</v>
      </c>
      <c r="X9097">
        <v>0.704072456322962</v>
      </c>
      <c r="Y9097">
        <v>-26.285623336492201</v>
      </c>
      <c r="Z9097">
        <v>0.84618586979904598</v>
      </c>
      <c r="AA9097">
        <v>0.971114744068449</v>
      </c>
      <c r="AB9097">
        <v>0.37564868809525698</v>
      </c>
      <c r="AC9097">
        <v>4.2034118895040197E-2</v>
      </c>
      <c r="AD9097">
        <v>0.57684129297949804</v>
      </c>
      <c r="AE9097">
        <v>-3.9886065527271</v>
      </c>
      <c r="AF9097">
        <v>0.73123338343369804</v>
      </c>
      <c r="AG9097">
        <v>0.86437216336234302</v>
      </c>
      <c r="AH9097">
        <v>1.19743912126353</v>
      </c>
      <c r="AI9097">
        <v>0.123911202140572</v>
      </c>
      <c r="AJ9097">
        <v>0.78121606160956403</v>
      </c>
      <c r="AK9097">
        <v>-25.559712024317701</v>
      </c>
    </row>
    <row r="9098" spans="1:37" x14ac:dyDescent="0.2">
      <c r="A9098" t="s">
        <v>30099</v>
      </c>
      <c r="B9098">
        <v>5001944</v>
      </c>
      <c r="C9098">
        <v>5002092</v>
      </c>
      <c r="D9098">
        <v>149</v>
      </c>
      <c r="E9098" t="s">
        <v>30181</v>
      </c>
      <c r="F9098">
        <v>1</v>
      </c>
      <c r="G9098" t="s">
        <v>30182</v>
      </c>
      <c r="H9098" t="s">
        <v>31000</v>
      </c>
      <c r="I9098">
        <v>23</v>
      </c>
      <c r="J9098">
        <v>4627200</v>
      </c>
      <c r="K9098">
        <v>4633572</v>
      </c>
      <c r="L9098">
        <v>6373</v>
      </c>
      <c r="M9098">
        <v>2</v>
      </c>
      <c r="N9098">
        <v>101928201</v>
      </c>
      <c r="O9098" t="s">
        <v>30183</v>
      </c>
      <c r="P9098">
        <v>-368372</v>
      </c>
      <c r="Q9098" t="s">
        <v>30184</v>
      </c>
      <c r="R9098" t="s">
        <v>30185</v>
      </c>
      <c r="S9098" t="s">
        <v>37166</v>
      </c>
      <c r="T9098">
        <v>1</v>
      </c>
      <c r="U9098">
        <v>1</v>
      </c>
      <c r="V9098">
        <v>-1.45787691729104</v>
      </c>
      <c r="W9098">
        <v>0.20525741147413201</v>
      </c>
      <c r="X9098">
        <v>0.704072456322962</v>
      </c>
      <c r="Y9098">
        <v>-24.116308530449398</v>
      </c>
      <c r="Z9098">
        <v>0.65379035313853895</v>
      </c>
      <c r="AA9098">
        <v>0.84521697243271998</v>
      </c>
      <c r="AB9098">
        <v>-2.4213507867055402</v>
      </c>
      <c r="AC9098">
        <v>7.0489011448141195E-2</v>
      </c>
      <c r="AD9098">
        <v>0.57684129297949804</v>
      </c>
      <c r="AE9098">
        <v>-24.116308530449398</v>
      </c>
      <c r="AF9098">
        <v>0.64997455747578503</v>
      </c>
      <c r="AG9098">
        <v>0.80674443595273604</v>
      </c>
      <c r="AH9098">
        <v>-0.52826633343694196</v>
      </c>
      <c r="AI9098">
        <v>0.35038410267202102</v>
      </c>
      <c r="AJ9098">
        <v>0.78121606160956403</v>
      </c>
      <c r="AK9098">
        <v>-23.247553129261899</v>
      </c>
    </row>
    <row r="9099" spans="1:37" x14ac:dyDescent="0.2">
      <c r="A9099" t="s">
        <v>30099</v>
      </c>
      <c r="B9099">
        <v>5002092</v>
      </c>
      <c r="C9099">
        <v>5002240</v>
      </c>
      <c r="D9099">
        <v>149</v>
      </c>
      <c r="E9099" t="s">
        <v>30186</v>
      </c>
      <c r="F9099">
        <v>1</v>
      </c>
      <c r="G9099" t="s">
        <v>30187</v>
      </c>
      <c r="H9099" t="s">
        <v>31000</v>
      </c>
      <c r="I9099">
        <v>23</v>
      </c>
      <c r="J9099">
        <v>4627200</v>
      </c>
      <c r="K9099">
        <v>4633572</v>
      </c>
      <c r="L9099">
        <v>6373</v>
      </c>
      <c r="M9099">
        <v>2</v>
      </c>
      <c r="N9099">
        <v>101928201</v>
      </c>
      <c r="O9099" t="s">
        <v>30183</v>
      </c>
      <c r="P9099">
        <v>-368520</v>
      </c>
      <c r="Q9099" t="s">
        <v>30184</v>
      </c>
      <c r="R9099" t="s">
        <v>30185</v>
      </c>
      <c r="S9099" t="s">
        <v>37166</v>
      </c>
      <c r="T9099">
        <v>1</v>
      </c>
      <c r="U9099">
        <v>1</v>
      </c>
      <c r="V9099">
        <v>-1.45787691729104</v>
      </c>
      <c r="W9099">
        <v>0.20525741147413201</v>
      </c>
      <c r="X9099">
        <v>0.704072456322962</v>
      </c>
      <c r="Y9099">
        <v>-24.116308530449398</v>
      </c>
      <c r="Z9099">
        <v>0.65379035313853895</v>
      </c>
      <c r="AA9099">
        <v>0.84521697243271998</v>
      </c>
      <c r="AB9099">
        <v>-2.4213507867055402</v>
      </c>
      <c r="AC9099">
        <v>7.0489011448141195E-2</v>
      </c>
      <c r="AD9099">
        <v>0.57684129297949804</v>
      </c>
      <c r="AE9099">
        <v>-24.116308530449398</v>
      </c>
      <c r="AF9099">
        <v>0.64997455747578503</v>
      </c>
      <c r="AG9099">
        <v>0.80674443595273604</v>
      </c>
      <c r="AH9099">
        <v>-0.52826633343694196</v>
      </c>
      <c r="AI9099">
        <v>0.35038410267202102</v>
      </c>
      <c r="AJ9099">
        <v>0.78121606160956403</v>
      </c>
      <c r="AK9099">
        <v>-23.247553129261899</v>
      </c>
    </row>
    <row r="9100" spans="1:37" x14ac:dyDescent="0.2">
      <c r="A9100" t="s">
        <v>30099</v>
      </c>
      <c r="B9100">
        <v>5002240</v>
      </c>
      <c r="C9100">
        <v>5002388</v>
      </c>
      <c r="D9100">
        <v>149</v>
      </c>
      <c r="E9100" t="s">
        <v>30188</v>
      </c>
      <c r="F9100">
        <v>0</v>
      </c>
      <c r="G9100" t="s">
        <v>30189</v>
      </c>
      <c r="H9100" t="s">
        <v>31000</v>
      </c>
      <c r="I9100">
        <v>23</v>
      </c>
      <c r="J9100">
        <v>4627200</v>
      </c>
      <c r="K9100">
        <v>4633572</v>
      </c>
      <c r="L9100">
        <v>6373</v>
      </c>
      <c r="M9100">
        <v>2</v>
      </c>
      <c r="N9100">
        <v>101928201</v>
      </c>
      <c r="O9100" t="s">
        <v>30183</v>
      </c>
      <c r="P9100">
        <v>-368668</v>
      </c>
      <c r="Q9100" t="s">
        <v>30184</v>
      </c>
      <c r="R9100" t="s">
        <v>30185</v>
      </c>
      <c r="S9100" t="s">
        <v>37166</v>
      </c>
      <c r="T9100">
        <v>1</v>
      </c>
      <c r="U9100">
        <v>1</v>
      </c>
      <c r="V9100">
        <v>-1.45787691729104</v>
      </c>
      <c r="W9100">
        <v>0.20525741147413201</v>
      </c>
      <c r="X9100">
        <v>0.704072456322962</v>
      </c>
      <c r="Y9100">
        <v>-24.116308530449398</v>
      </c>
      <c r="Z9100">
        <v>0.65379035313853895</v>
      </c>
      <c r="AA9100">
        <v>0.84521697243271998</v>
      </c>
      <c r="AB9100">
        <v>-2.4213507867055402</v>
      </c>
      <c r="AC9100">
        <v>7.0489011448141195E-2</v>
      </c>
      <c r="AD9100">
        <v>0.57684129297949804</v>
      </c>
      <c r="AE9100">
        <v>-24.116308530449398</v>
      </c>
      <c r="AF9100">
        <v>0.64997455747578503</v>
      </c>
      <c r="AG9100">
        <v>0.80674443595273604</v>
      </c>
      <c r="AH9100">
        <v>-0.52826633343694196</v>
      </c>
      <c r="AI9100">
        <v>0.35038410267202102</v>
      </c>
      <c r="AJ9100">
        <v>0.78121606160956403</v>
      </c>
      <c r="AK9100">
        <v>-23.247553129261899</v>
      </c>
    </row>
    <row r="9101" spans="1:37" x14ac:dyDescent="0.2">
      <c r="A9101" t="s">
        <v>30099</v>
      </c>
      <c r="B9101">
        <v>6168842</v>
      </c>
      <c r="C9101">
        <v>6168984</v>
      </c>
      <c r="D9101">
        <v>143</v>
      </c>
      <c r="E9101" t="s">
        <v>30190</v>
      </c>
      <c r="F9101">
        <v>1</v>
      </c>
      <c r="G9101" t="s">
        <v>30191</v>
      </c>
      <c r="H9101" t="s">
        <v>37167</v>
      </c>
      <c r="I9101">
        <v>23</v>
      </c>
      <c r="J9101">
        <v>5892204</v>
      </c>
      <c r="K9101">
        <v>6151466</v>
      </c>
      <c r="L9101">
        <v>259263</v>
      </c>
      <c r="M9101">
        <v>2</v>
      </c>
      <c r="N9101">
        <v>57502</v>
      </c>
      <c r="O9101" t="s">
        <v>30192</v>
      </c>
      <c r="P9101">
        <v>-17376</v>
      </c>
      <c r="Q9101" t="s">
        <v>30193</v>
      </c>
      <c r="R9101" t="s">
        <v>30194</v>
      </c>
      <c r="S9101" t="s">
        <v>37168</v>
      </c>
      <c r="T9101">
        <v>0.97213403838398904</v>
      </c>
      <c r="U9101">
        <v>1</v>
      </c>
      <c r="V9101">
        <v>0.78266664458851998</v>
      </c>
      <c r="W9101">
        <v>0.29261482077562401</v>
      </c>
      <c r="X9101">
        <v>0.704072456322962</v>
      </c>
      <c r="Y9101">
        <v>23.650772029096</v>
      </c>
      <c r="Z9101">
        <v>0.69013698642955401</v>
      </c>
      <c r="AA9101">
        <v>0.84521697243271998</v>
      </c>
      <c r="AB9101">
        <v>-0.18080736984384799</v>
      </c>
      <c r="AC9101">
        <v>0.27780950890804001</v>
      </c>
      <c r="AD9101">
        <v>0.68253123924728298</v>
      </c>
      <c r="AE9101">
        <v>23.3381516128707</v>
      </c>
      <c r="AF9101">
        <v>0.61410715005536498</v>
      </c>
      <c r="AG9101">
        <v>0.80674443595273604</v>
      </c>
      <c r="AH9101">
        <v>1.71227713722395</v>
      </c>
      <c r="AI9101">
        <v>0.56157887380500204</v>
      </c>
      <c r="AJ9101">
        <v>0.78121606160956403</v>
      </c>
      <c r="AK9101">
        <v>1.85666702190181</v>
      </c>
    </row>
    <row r="9102" spans="1:37" x14ac:dyDescent="0.2">
      <c r="A9102" t="s">
        <v>30099</v>
      </c>
      <c r="B9102">
        <v>7631940</v>
      </c>
      <c r="C9102">
        <v>7632152</v>
      </c>
      <c r="D9102">
        <v>213</v>
      </c>
      <c r="E9102" t="s">
        <v>30195</v>
      </c>
      <c r="F9102">
        <v>2</v>
      </c>
      <c r="G9102" t="s">
        <v>30196</v>
      </c>
      <c r="H9102" t="s">
        <v>37169</v>
      </c>
      <c r="I9102">
        <v>23</v>
      </c>
      <c r="J9102">
        <v>7842262</v>
      </c>
      <c r="K9102">
        <v>7844143</v>
      </c>
      <c r="L9102">
        <v>1882</v>
      </c>
      <c r="M9102">
        <v>1</v>
      </c>
      <c r="N9102">
        <v>26609</v>
      </c>
      <c r="O9102" t="s">
        <v>30197</v>
      </c>
      <c r="P9102">
        <v>-210110</v>
      </c>
      <c r="Q9102" t="s">
        <v>30198</v>
      </c>
      <c r="R9102" t="s">
        <v>30199</v>
      </c>
      <c r="S9102" t="s">
        <v>37170</v>
      </c>
      <c r="T9102">
        <v>0.35387198439864398</v>
      </c>
      <c r="U9102">
        <v>0.603102917160658</v>
      </c>
      <c r="V9102">
        <v>-21.288414402537601</v>
      </c>
      <c r="W9102">
        <v>0.38920677604595899</v>
      </c>
      <c r="X9102">
        <v>0.704072456322962</v>
      </c>
      <c r="Y9102">
        <v>-21.157169922904998</v>
      </c>
      <c r="Z9102">
        <v>0.184235113180511</v>
      </c>
      <c r="AA9102">
        <v>0.72610664078822296</v>
      </c>
      <c r="AB9102">
        <v>-21.288414402537601</v>
      </c>
      <c r="AC9102">
        <v>0.21073619169722799</v>
      </c>
      <c r="AD9102">
        <v>0.68253123924728298</v>
      </c>
      <c r="AE9102">
        <v>-21.157169922904998</v>
      </c>
      <c r="AF9102">
        <v>0.501741946288212</v>
      </c>
      <c r="AG9102">
        <v>0.80674443595273604</v>
      </c>
      <c r="AH9102">
        <v>-20.3588042400619</v>
      </c>
      <c r="AI9102">
        <v>0.52399907623471598</v>
      </c>
      <c r="AJ9102">
        <v>0.78121606160956403</v>
      </c>
      <c r="AK9102">
        <v>-20.288414965816099</v>
      </c>
    </row>
    <row r="9103" spans="1:37" x14ac:dyDescent="0.2">
      <c r="A9103" t="s">
        <v>30099</v>
      </c>
      <c r="B9103">
        <v>9973363</v>
      </c>
      <c r="C9103">
        <v>9973662</v>
      </c>
      <c r="D9103">
        <v>300</v>
      </c>
      <c r="E9103" t="s">
        <v>30200</v>
      </c>
      <c r="F9103">
        <v>2</v>
      </c>
      <c r="G9103" t="s">
        <v>30201</v>
      </c>
      <c r="H9103" t="s">
        <v>31000</v>
      </c>
      <c r="I9103">
        <v>23</v>
      </c>
      <c r="J9103">
        <v>9967358</v>
      </c>
      <c r="K9103">
        <v>9968352</v>
      </c>
      <c r="L9103">
        <v>995</v>
      </c>
      <c r="M9103">
        <v>1</v>
      </c>
      <c r="N9103">
        <v>100288814</v>
      </c>
      <c r="O9103" t="s">
        <v>30202</v>
      </c>
      <c r="P9103">
        <v>6005</v>
      </c>
      <c r="Q9103" t="s">
        <v>30203</v>
      </c>
      <c r="R9103" t="s">
        <v>30204</v>
      </c>
      <c r="S9103" t="s">
        <v>37171</v>
      </c>
      <c r="T9103">
        <v>0.126844169841142</v>
      </c>
      <c r="U9103">
        <v>0.603102917160658</v>
      </c>
      <c r="V9103">
        <v>-1.65166908488632</v>
      </c>
      <c r="W9103">
        <v>2.42318375043909E-2</v>
      </c>
      <c r="X9103">
        <v>0.704072456322962</v>
      </c>
      <c r="Y9103">
        <v>-2.53096881113136</v>
      </c>
      <c r="Z9103">
        <v>0.51426458337382197</v>
      </c>
      <c r="AA9103">
        <v>0.84521697243271998</v>
      </c>
      <c r="AB9103">
        <v>-0.56300169376954201</v>
      </c>
      <c r="AC9103">
        <v>0.124602511451537</v>
      </c>
      <c r="AD9103">
        <v>0.68253123924728298</v>
      </c>
      <c r="AE9103">
        <v>-1.1746652314272199</v>
      </c>
      <c r="AF9103">
        <v>6.1997771360567701E-2</v>
      </c>
      <c r="AG9103">
        <v>0.57889197891446198</v>
      </c>
      <c r="AH9103">
        <v>-1.68846662039731</v>
      </c>
      <c r="AI9103">
        <v>2.4053723823116699E-2</v>
      </c>
      <c r="AJ9103">
        <v>0.78121606160956403</v>
      </c>
      <c r="AK9103">
        <v>-2.3302954360389898</v>
      </c>
    </row>
    <row r="9104" spans="1:37" x14ac:dyDescent="0.2">
      <c r="A9104" t="s">
        <v>30099</v>
      </c>
      <c r="B9104">
        <v>11707687</v>
      </c>
      <c r="C9104">
        <v>11707854</v>
      </c>
      <c r="D9104">
        <v>168</v>
      </c>
      <c r="E9104" t="s">
        <v>30205</v>
      </c>
      <c r="F9104">
        <v>4</v>
      </c>
      <c r="G9104" t="s">
        <v>30206</v>
      </c>
      <c r="H9104" t="s">
        <v>37172</v>
      </c>
      <c r="I9104">
        <v>23</v>
      </c>
      <c r="J9104">
        <v>11137544</v>
      </c>
      <c r="K9104">
        <v>11665920</v>
      </c>
      <c r="L9104">
        <v>528377</v>
      </c>
      <c r="M9104">
        <v>2</v>
      </c>
      <c r="N9104">
        <v>395</v>
      </c>
      <c r="O9104" t="s">
        <v>30207</v>
      </c>
      <c r="P9104">
        <v>-41767</v>
      </c>
      <c r="Q9104" t="s">
        <v>30208</v>
      </c>
      <c r="R9104" t="s">
        <v>30209</v>
      </c>
      <c r="S9104" t="s">
        <v>37173</v>
      </c>
      <c r="T9104">
        <v>0.13141065083725101</v>
      </c>
      <c r="U9104">
        <v>0.603102917160658</v>
      </c>
      <c r="V9104">
        <v>1.31196274902931</v>
      </c>
      <c r="W9104">
        <v>0.43856558290617398</v>
      </c>
      <c r="X9104">
        <v>0.75006304498947596</v>
      </c>
      <c r="Y9104">
        <v>-0.56786851777486103</v>
      </c>
      <c r="Z9104">
        <v>0.52366912490172801</v>
      </c>
      <c r="AA9104">
        <v>0.84521697243271998</v>
      </c>
      <c r="AB9104">
        <v>0.71385652178171</v>
      </c>
      <c r="AC9104">
        <v>0.64945584937336098</v>
      </c>
      <c r="AD9104">
        <v>0.87989882095915395</v>
      </c>
      <c r="AE9104">
        <v>-0.32947689660413199</v>
      </c>
      <c r="AF9104">
        <v>2.85573014443356E-2</v>
      </c>
      <c r="AG9104">
        <v>0.476038960109122</v>
      </c>
      <c r="AH9104">
        <v>1.49183250230542</v>
      </c>
      <c r="AI9104">
        <v>0.40368121354544001</v>
      </c>
      <c r="AJ9104">
        <v>0.78121606160956403</v>
      </c>
      <c r="AK9104">
        <v>-0.51268083072920501</v>
      </c>
    </row>
    <row r="9105" spans="1:37" x14ac:dyDescent="0.2">
      <c r="A9105" t="s">
        <v>30099</v>
      </c>
      <c r="B9105">
        <v>11707854</v>
      </c>
      <c r="C9105">
        <v>11708021</v>
      </c>
      <c r="D9105">
        <v>168</v>
      </c>
      <c r="E9105" t="s">
        <v>30210</v>
      </c>
      <c r="F9105">
        <v>4</v>
      </c>
      <c r="G9105" t="s">
        <v>30211</v>
      </c>
      <c r="H9105" t="s">
        <v>37172</v>
      </c>
      <c r="I9105">
        <v>23</v>
      </c>
      <c r="J9105">
        <v>11137544</v>
      </c>
      <c r="K9105">
        <v>11665920</v>
      </c>
      <c r="L9105">
        <v>528377</v>
      </c>
      <c r="M9105">
        <v>2</v>
      </c>
      <c r="N9105">
        <v>395</v>
      </c>
      <c r="O9105" t="s">
        <v>30207</v>
      </c>
      <c r="P9105">
        <v>-41934</v>
      </c>
      <c r="Q9105" t="s">
        <v>30208</v>
      </c>
      <c r="R9105" t="s">
        <v>30209</v>
      </c>
      <c r="S9105" t="s">
        <v>37173</v>
      </c>
      <c r="T9105">
        <v>0.11561539840153</v>
      </c>
      <c r="U9105">
        <v>0.603102917160658</v>
      </c>
      <c r="V9105">
        <v>1.5466718519737901</v>
      </c>
      <c r="W9105">
        <v>0.43856558290617398</v>
      </c>
      <c r="X9105">
        <v>0.75006304498947596</v>
      </c>
      <c r="Y9105">
        <v>-0.39541296948050803</v>
      </c>
      <c r="Z9105">
        <v>0.496810868516603</v>
      </c>
      <c r="AA9105">
        <v>0.84521697243271998</v>
      </c>
      <c r="AB9105">
        <v>0.89927066461453498</v>
      </c>
      <c r="AC9105">
        <v>0.64945584937336098</v>
      </c>
      <c r="AD9105">
        <v>0.87989882095915395</v>
      </c>
      <c r="AE9105">
        <v>-0.23765437513038201</v>
      </c>
      <c r="AF9105">
        <v>2.56245909717858E-2</v>
      </c>
      <c r="AG9105">
        <v>0.476038960109122</v>
      </c>
      <c r="AH9105">
        <v>1.7265416052498901</v>
      </c>
      <c r="AI9105">
        <v>0.39188400991394501</v>
      </c>
      <c r="AJ9105">
        <v>0.78121606160956403</v>
      </c>
      <c r="AK9105">
        <v>-0.35300980120862102</v>
      </c>
    </row>
    <row r="9106" spans="1:37" x14ac:dyDescent="0.2">
      <c r="A9106" t="s">
        <v>30099</v>
      </c>
      <c r="B9106">
        <v>11708021</v>
      </c>
      <c r="C9106">
        <v>11708188</v>
      </c>
      <c r="D9106">
        <v>168</v>
      </c>
      <c r="E9106" t="s">
        <v>30212</v>
      </c>
      <c r="F9106">
        <v>1</v>
      </c>
      <c r="G9106" t="s">
        <v>30213</v>
      </c>
      <c r="H9106" t="s">
        <v>37172</v>
      </c>
      <c r="I9106">
        <v>23</v>
      </c>
      <c r="J9106">
        <v>11137544</v>
      </c>
      <c r="K9106">
        <v>11665920</v>
      </c>
      <c r="L9106">
        <v>528377</v>
      </c>
      <c r="M9106">
        <v>2</v>
      </c>
      <c r="N9106">
        <v>395</v>
      </c>
      <c r="O9106" t="s">
        <v>30207</v>
      </c>
      <c r="P9106">
        <v>-42101</v>
      </c>
      <c r="Q9106" t="s">
        <v>30208</v>
      </c>
      <c r="R9106" t="s">
        <v>30209</v>
      </c>
      <c r="S9106" t="s">
        <v>37173</v>
      </c>
      <c r="T9106">
        <v>0.11561539840153</v>
      </c>
      <c r="U9106">
        <v>0.603102917160658</v>
      </c>
      <c r="V9106">
        <v>1.5466718519737901</v>
      </c>
      <c r="W9106">
        <v>0.43856558290617398</v>
      </c>
      <c r="X9106">
        <v>0.75006304498947596</v>
      </c>
      <c r="Y9106">
        <v>-0.39541296948050803</v>
      </c>
      <c r="Z9106">
        <v>0.496810868516603</v>
      </c>
      <c r="AA9106">
        <v>0.84521697243271998</v>
      </c>
      <c r="AB9106">
        <v>0.89927066461453498</v>
      </c>
      <c r="AC9106">
        <v>0.64945584937336098</v>
      </c>
      <c r="AD9106">
        <v>0.87989882095915395</v>
      </c>
      <c r="AE9106">
        <v>-0.23765437513038201</v>
      </c>
      <c r="AF9106">
        <v>2.56245909717858E-2</v>
      </c>
      <c r="AG9106">
        <v>0.476038960109122</v>
      </c>
      <c r="AH9106">
        <v>1.7265416052498901</v>
      </c>
      <c r="AI9106">
        <v>0.39188400991394501</v>
      </c>
      <c r="AJ9106">
        <v>0.78121606160956403</v>
      </c>
      <c r="AK9106">
        <v>-0.35300980120862102</v>
      </c>
    </row>
    <row r="9107" spans="1:37" x14ac:dyDescent="0.2">
      <c r="A9107" t="s">
        <v>30099</v>
      </c>
      <c r="B9107">
        <v>11940375</v>
      </c>
      <c r="C9107">
        <v>11940551</v>
      </c>
      <c r="D9107">
        <v>177</v>
      </c>
      <c r="E9107" t="s">
        <v>30214</v>
      </c>
      <c r="F9107">
        <v>2</v>
      </c>
      <c r="G9107" t="s">
        <v>3938</v>
      </c>
      <c r="H9107" t="s">
        <v>37174</v>
      </c>
      <c r="I9107">
        <v>23</v>
      </c>
      <c r="J9107">
        <v>11877861</v>
      </c>
      <c r="K9107">
        <v>11914677</v>
      </c>
      <c r="L9107">
        <v>36817</v>
      </c>
      <c r="M9107">
        <v>1</v>
      </c>
      <c r="N9107">
        <v>9758</v>
      </c>
      <c r="O9107" t="s">
        <v>30215</v>
      </c>
      <c r="P9107">
        <v>62514</v>
      </c>
      <c r="Q9107" t="s">
        <v>30216</v>
      </c>
      <c r="R9107" t="s">
        <v>30217</v>
      </c>
      <c r="S9107" t="s">
        <v>37175</v>
      </c>
      <c r="T9107">
        <v>0.33643455668243599</v>
      </c>
      <c r="U9107">
        <v>0.603102917160658</v>
      </c>
      <c r="V9107">
        <v>1.61937855613785</v>
      </c>
      <c r="W9107">
        <v>0.12445533622208201</v>
      </c>
      <c r="X9107">
        <v>0.704072456322962</v>
      </c>
      <c r="Y9107">
        <v>-3.4468482209360198</v>
      </c>
      <c r="Z9107">
        <v>0.70245478132619499</v>
      </c>
      <c r="AA9107">
        <v>0.85307320983996804</v>
      </c>
      <c r="AB9107">
        <v>0.86417766445691202</v>
      </c>
      <c r="AC9107">
        <v>0.31534619028779298</v>
      </c>
      <c r="AD9107">
        <v>0.68773325147593101</v>
      </c>
      <c r="AE9107">
        <v>-1.7873284046920099</v>
      </c>
      <c r="AF9107">
        <v>0.16852073377431601</v>
      </c>
      <c r="AG9107">
        <v>0.68151250837662902</v>
      </c>
      <c r="AH9107">
        <v>2.0085255528402599</v>
      </c>
      <c r="AI9107">
        <v>0.108189483353631</v>
      </c>
      <c r="AJ9107">
        <v>0.78121606160956403</v>
      </c>
      <c r="AK9107">
        <v>-3.0664960380998201</v>
      </c>
    </row>
    <row r="9108" spans="1:37" x14ac:dyDescent="0.2">
      <c r="A9108" t="s">
        <v>30099</v>
      </c>
      <c r="B9108">
        <v>11940551</v>
      </c>
      <c r="C9108">
        <v>11940727</v>
      </c>
      <c r="D9108">
        <v>177</v>
      </c>
      <c r="E9108" t="s">
        <v>30218</v>
      </c>
      <c r="F9108">
        <v>3</v>
      </c>
      <c r="G9108" t="s">
        <v>6225</v>
      </c>
      <c r="H9108" t="s">
        <v>37174</v>
      </c>
      <c r="I9108">
        <v>23</v>
      </c>
      <c r="J9108">
        <v>11877861</v>
      </c>
      <c r="K9108">
        <v>11914677</v>
      </c>
      <c r="L9108">
        <v>36817</v>
      </c>
      <c r="M9108">
        <v>1</v>
      </c>
      <c r="N9108">
        <v>9758</v>
      </c>
      <c r="O9108" t="s">
        <v>30215</v>
      </c>
      <c r="P9108">
        <v>62690</v>
      </c>
      <c r="Q9108" t="s">
        <v>30216</v>
      </c>
      <c r="R9108" t="s">
        <v>30217</v>
      </c>
      <c r="S9108" t="s">
        <v>37175</v>
      </c>
      <c r="T9108">
        <v>0.37570211384917401</v>
      </c>
      <c r="U9108">
        <v>0.63021465694884504</v>
      </c>
      <c r="V9108">
        <v>1.4696708912655601</v>
      </c>
      <c r="W9108">
        <v>0.12445533622208201</v>
      </c>
      <c r="X9108">
        <v>0.704072456322962</v>
      </c>
      <c r="Y9108">
        <v>-3.4468482209360198</v>
      </c>
      <c r="Z9108">
        <v>0.73818505715156901</v>
      </c>
      <c r="AA9108">
        <v>0.87994156500776499</v>
      </c>
      <c r="AB9108">
        <v>0.71446999958461999</v>
      </c>
      <c r="AC9108">
        <v>0.326600008673752</v>
      </c>
      <c r="AD9108">
        <v>0.69594674638172704</v>
      </c>
      <c r="AE9108">
        <v>-1.6801614523280799</v>
      </c>
      <c r="AF9108">
        <v>0.18396091755772201</v>
      </c>
      <c r="AG9108">
        <v>0.68151250837662902</v>
      </c>
      <c r="AH9108">
        <v>1.9039474653927999</v>
      </c>
      <c r="AI9108">
        <v>0.108189483353631</v>
      </c>
      <c r="AJ9108">
        <v>0.78121606160956403</v>
      </c>
      <c r="AK9108">
        <v>-3.1039615690126299</v>
      </c>
    </row>
    <row r="9109" spans="1:37" x14ac:dyDescent="0.2">
      <c r="A9109" t="s">
        <v>30099</v>
      </c>
      <c r="B9109">
        <v>12226183</v>
      </c>
      <c r="C9109">
        <v>12226248</v>
      </c>
      <c r="D9109">
        <v>66</v>
      </c>
      <c r="E9109" t="s">
        <v>30219</v>
      </c>
      <c r="F9109">
        <v>2</v>
      </c>
      <c r="G9109" t="s">
        <v>30220</v>
      </c>
      <c r="H9109" t="s">
        <v>37174</v>
      </c>
      <c r="I9109">
        <v>23</v>
      </c>
      <c r="J9109">
        <v>12138881</v>
      </c>
      <c r="K9109">
        <v>12724496</v>
      </c>
      <c r="L9109">
        <v>585616</v>
      </c>
      <c r="M9109">
        <v>1</v>
      </c>
      <c r="N9109">
        <v>9758</v>
      </c>
      <c r="O9109" t="s">
        <v>30221</v>
      </c>
      <c r="P9109">
        <v>87302</v>
      </c>
      <c r="Q9109" t="s">
        <v>30216</v>
      </c>
      <c r="R9109" t="s">
        <v>30217</v>
      </c>
      <c r="S9109" t="s">
        <v>37175</v>
      </c>
      <c r="T9109">
        <v>0.750300714701709</v>
      </c>
      <c r="U9109">
        <v>0.96479870858931804</v>
      </c>
      <c r="V9109">
        <v>-0.30469381716243099</v>
      </c>
      <c r="W9109">
        <v>0.62205600777902503</v>
      </c>
      <c r="X9109">
        <v>0.93418231132915297</v>
      </c>
      <c r="Y9109">
        <v>0.199485342313867</v>
      </c>
      <c r="Z9109">
        <v>0.85422689486161396</v>
      </c>
      <c r="AA9109">
        <v>0.97878367093016805</v>
      </c>
      <c r="AB9109">
        <v>-0.31300926155283498</v>
      </c>
      <c r="AC9109">
        <v>0.98228897762494705</v>
      </c>
      <c r="AD9109">
        <v>0.986648090957843</v>
      </c>
      <c r="AE9109">
        <v>-0.22990488441884999</v>
      </c>
      <c r="AF9109">
        <v>0.71871608795844</v>
      </c>
      <c r="AG9109">
        <v>0.85770254964223402</v>
      </c>
      <c r="AH9109">
        <v>-0.16073123349537599</v>
      </c>
      <c r="AI9109">
        <v>0.34675048361475502</v>
      </c>
      <c r="AJ9109">
        <v>0.78121606160956403</v>
      </c>
      <c r="AK9109">
        <v>0.52206718883631398</v>
      </c>
    </row>
    <row r="9110" spans="1:37" x14ac:dyDescent="0.2">
      <c r="A9110" t="s">
        <v>30099</v>
      </c>
      <c r="B9110">
        <v>16313276</v>
      </c>
      <c r="C9110">
        <v>16313427</v>
      </c>
      <c r="D9110">
        <v>152</v>
      </c>
      <c r="E9110" t="s">
        <v>30222</v>
      </c>
      <c r="F9110">
        <v>3</v>
      </c>
      <c r="G9110" t="s">
        <v>30223</v>
      </c>
      <c r="H9110" t="s">
        <v>31000</v>
      </c>
      <c r="I9110">
        <v>23</v>
      </c>
      <c r="J9110">
        <v>16167713</v>
      </c>
      <c r="K9110">
        <v>16171464</v>
      </c>
      <c r="L9110">
        <v>3752</v>
      </c>
      <c r="M9110">
        <v>1</v>
      </c>
      <c r="N9110">
        <v>645864</v>
      </c>
      <c r="O9110" t="s">
        <v>30224</v>
      </c>
      <c r="P9110">
        <v>145563</v>
      </c>
      <c r="Q9110" t="s">
        <v>30225</v>
      </c>
      <c r="R9110" t="s">
        <v>30226</v>
      </c>
      <c r="S9110" t="s">
        <v>37176</v>
      </c>
      <c r="T9110">
        <v>0.240587104671457</v>
      </c>
      <c r="U9110">
        <v>0.603102917160658</v>
      </c>
      <c r="V9110">
        <v>-1.63151463371243</v>
      </c>
      <c r="W9110">
        <v>0.33769067065816699</v>
      </c>
      <c r="X9110">
        <v>0.704072456322962</v>
      </c>
      <c r="Y9110">
        <v>0.641307771512444</v>
      </c>
      <c r="Z9110">
        <v>0.56408683099649504</v>
      </c>
      <c r="AA9110">
        <v>0.84521697243271998</v>
      </c>
      <c r="AB9110">
        <v>-0.61470960582749001</v>
      </c>
      <c r="AC9110">
        <v>0.31878297124266503</v>
      </c>
      <c r="AD9110">
        <v>0.68773325147593101</v>
      </c>
      <c r="AE9110">
        <v>0.93937534839172898</v>
      </c>
      <c r="AF9110">
        <v>0.16745827630447899</v>
      </c>
      <c r="AG9110">
        <v>0.68151250837662902</v>
      </c>
      <c r="AH9110">
        <v>-1.6320342069346301</v>
      </c>
      <c r="AI9110">
        <v>0.52251282494029905</v>
      </c>
      <c r="AJ9110">
        <v>0.78121606160956403</v>
      </c>
      <c r="AK9110">
        <v>-1.59491363263175E-2</v>
      </c>
    </row>
    <row r="9111" spans="1:37" x14ac:dyDescent="0.2">
      <c r="A9111" t="s">
        <v>30099</v>
      </c>
      <c r="B9111">
        <v>16313431</v>
      </c>
      <c r="C9111">
        <v>16313490</v>
      </c>
      <c r="D9111">
        <v>60</v>
      </c>
      <c r="E9111" t="s">
        <v>30227</v>
      </c>
      <c r="F9111">
        <v>2</v>
      </c>
      <c r="G9111" t="s">
        <v>30228</v>
      </c>
      <c r="H9111" t="s">
        <v>31000</v>
      </c>
      <c r="I9111">
        <v>23</v>
      </c>
      <c r="J9111">
        <v>16167713</v>
      </c>
      <c r="K9111">
        <v>16171464</v>
      </c>
      <c r="L9111">
        <v>3752</v>
      </c>
      <c r="M9111">
        <v>1</v>
      </c>
      <c r="N9111">
        <v>645864</v>
      </c>
      <c r="O9111" t="s">
        <v>30224</v>
      </c>
      <c r="P9111">
        <v>145718</v>
      </c>
      <c r="Q9111" t="s">
        <v>30225</v>
      </c>
      <c r="R9111" t="s">
        <v>30226</v>
      </c>
      <c r="S9111" t="s">
        <v>37176</v>
      </c>
      <c r="T9111">
        <v>0.240587104671457</v>
      </c>
      <c r="U9111">
        <v>0.603102917160658</v>
      </c>
      <c r="V9111">
        <v>-1.63151463371243</v>
      </c>
      <c r="W9111">
        <v>0.33769067065816699</v>
      </c>
      <c r="X9111">
        <v>0.704072456322962</v>
      </c>
      <c r="Y9111">
        <v>0.641307771512444</v>
      </c>
      <c r="Z9111">
        <v>0.56408683099649504</v>
      </c>
      <c r="AA9111">
        <v>0.84521697243271998</v>
      </c>
      <c r="AB9111">
        <v>-0.61470960582749001</v>
      </c>
      <c r="AC9111">
        <v>0.31878297124266503</v>
      </c>
      <c r="AD9111">
        <v>0.68773325147593101</v>
      </c>
      <c r="AE9111">
        <v>0.93937534839172898</v>
      </c>
      <c r="AF9111">
        <v>0.16745827630447899</v>
      </c>
      <c r="AG9111">
        <v>0.68151250837662902</v>
      </c>
      <c r="AH9111">
        <v>-1.6320342069346301</v>
      </c>
      <c r="AI9111">
        <v>0.52251282494029905</v>
      </c>
      <c r="AJ9111">
        <v>0.78121606160956403</v>
      </c>
      <c r="AK9111">
        <v>-1.59491363263175E-2</v>
      </c>
    </row>
    <row r="9112" spans="1:37" x14ac:dyDescent="0.2">
      <c r="A9112" t="s">
        <v>30099</v>
      </c>
      <c r="B9112">
        <v>19387885</v>
      </c>
      <c r="C9112">
        <v>19388036</v>
      </c>
      <c r="D9112">
        <v>152</v>
      </c>
      <c r="E9112" t="s">
        <v>30229</v>
      </c>
      <c r="F9112">
        <v>3</v>
      </c>
      <c r="G9112" t="s">
        <v>30230</v>
      </c>
      <c r="H9112" t="s">
        <v>37177</v>
      </c>
      <c r="I9112">
        <v>23</v>
      </c>
      <c r="J9112">
        <v>19360060</v>
      </c>
      <c r="K9112">
        <v>19373178</v>
      </c>
      <c r="L9112">
        <v>13119</v>
      </c>
      <c r="M9112">
        <v>2</v>
      </c>
      <c r="N9112">
        <v>389840</v>
      </c>
      <c r="O9112" t="s">
        <v>30231</v>
      </c>
      <c r="P9112">
        <v>-14707</v>
      </c>
      <c r="Q9112" t="s">
        <v>30232</v>
      </c>
      <c r="R9112" t="s">
        <v>30233</v>
      </c>
      <c r="S9112" t="s">
        <v>37178</v>
      </c>
      <c r="T9112" t="s">
        <v>40</v>
      </c>
      <c r="U9112" t="s">
        <v>40</v>
      </c>
      <c r="V9112">
        <v>0</v>
      </c>
      <c r="W9112" t="s">
        <v>40</v>
      </c>
      <c r="X9112" t="s">
        <v>40</v>
      </c>
      <c r="Y9112">
        <v>0</v>
      </c>
      <c r="Z9112" t="s">
        <v>40</v>
      </c>
      <c r="AA9112" t="s">
        <v>40</v>
      </c>
      <c r="AB9112">
        <v>0</v>
      </c>
      <c r="AC9112" t="s">
        <v>40</v>
      </c>
      <c r="AD9112" t="s">
        <v>40</v>
      </c>
      <c r="AE9112">
        <v>0</v>
      </c>
      <c r="AF9112" t="s">
        <v>40</v>
      </c>
      <c r="AG9112" t="s">
        <v>40</v>
      </c>
      <c r="AH9112">
        <v>0</v>
      </c>
      <c r="AI9112" t="s">
        <v>40</v>
      </c>
      <c r="AJ9112" t="s">
        <v>40</v>
      </c>
      <c r="AK9112">
        <v>0</v>
      </c>
    </row>
    <row r="9113" spans="1:37" x14ac:dyDescent="0.2">
      <c r="A9113" t="s">
        <v>30099</v>
      </c>
      <c r="B9113">
        <v>19524970</v>
      </c>
      <c r="C9113">
        <v>19525124</v>
      </c>
      <c r="D9113">
        <v>155</v>
      </c>
      <c r="E9113" t="s">
        <v>30234</v>
      </c>
      <c r="F9113">
        <v>1</v>
      </c>
      <c r="G9113" t="s">
        <v>30235</v>
      </c>
      <c r="H9113" t="s">
        <v>31000</v>
      </c>
      <c r="I9113">
        <v>23</v>
      </c>
      <c r="J9113">
        <v>19360059</v>
      </c>
      <c r="K9113">
        <v>19515508</v>
      </c>
      <c r="L9113">
        <v>155450</v>
      </c>
      <c r="M9113">
        <v>2</v>
      </c>
      <c r="N9113">
        <v>389840</v>
      </c>
      <c r="O9113" t="s">
        <v>30236</v>
      </c>
      <c r="P9113">
        <v>-9462</v>
      </c>
      <c r="Q9113" t="s">
        <v>30232</v>
      </c>
      <c r="R9113" t="s">
        <v>30233</v>
      </c>
      <c r="S9113" t="s">
        <v>37178</v>
      </c>
      <c r="T9113">
        <v>0.32911398597860803</v>
      </c>
      <c r="U9113">
        <v>0.603102917160658</v>
      </c>
      <c r="V9113">
        <v>23.360254262568699</v>
      </c>
      <c r="W9113">
        <v>0.89107655920673101</v>
      </c>
      <c r="X9113">
        <v>0.95159051474143896</v>
      </c>
      <c r="Y9113">
        <v>1.3939007439748501</v>
      </c>
      <c r="Z9113">
        <v>0.306975110376564</v>
      </c>
      <c r="AA9113">
        <v>0.72610664078822296</v>
      </c>
      <c r="AB9113">
        <v>24.0616540680419</v>
      </c>
      <c r="AC9113">
        <v>0.75388744886274095</v>
      </c>
      <c r="AD9113">
        <v>0.87989882095915395</v>
      </c>
      <c r="AE9113">
        <v>0.39390080260610799</v>
      </c>
      <c r="AF9113">
        <v>0.64997455747578503</v>
      </c>
      <c r="AG9113">
        <v>0.80674443595273604</v>
      </c>
      <c r="AH9113">
        <v>-0.11826638626126799</v>
      </c>
      <c r="AI9113">
        <v>0.56157887380500204</v>
      </c>
      <c r="AJ9113">
        <v>0.78121606160956403</v>
      </c>
      <c r="AK9113">
        <v>2.26265608341639</v>
      </c>
    </row>
    <row r="9114" spans="1:37" x14ac:dyDescent="0.2">
      <c r="A9114" t="s">
        <v>30099</v>
      </c>
      <c r="B9114">
        <v>19912415</v>
      </c>
      <c r="C9114">
        <v>19912554</v>
      </c>
      <c r="D9114">
        <v>140</v>
      </c>
      <c r="E9114" t="s">
        <v>30237</v>
      </c>
      <c r="F9114">
        <v>1</v>
      </c>
      <c r="G9114" t="s">
        <v>30238</v>
      </c>
      <c r="H9114" t="s">
        <v>31032</v>
      </c>
      <c r="I9114">
        <v>23</v>
      </c>
      <c r="J9114">
        <v>19914163</v>
      </c>
      <c r="K9114">
        <v>19915035</v>
      </c>
      <c r="L9114">
        <v>873</v>
      </c>
      <c r="M9114">
        <v>2</v>
      </c>
      <c r="N9114">
        <v>256643</v>
      </c>
      <c r="O9114" t="s">
        <v>30239</v>
      </c>
      <c r="P9114">
        <v>2481</v>
      </c>
      <c r="Q9114" t="s">
        <v>30240</v>
      </c>
      <c r="R9114" t="s">
        <v>30241</v>
      </c>
      <c r="S9114" t="s">
        <v>37179</v>
      </c>
      <c r="T9114">
        <v>0.152084254673993</v>
      </c>
      <c r="U9114">
        <v>0.603102917160658</v>
      </c>
      <c r="V9114">
        <v>24.677302710363101</v>
      </c>
      <c r="W9114">
        <v>0.29261482077562401</v>
      </c>
      <c r="X9114">
        <v>0.704072456322962</v>
      </c>
      <c r="Y9114">
        <v>23.9727001020748</v>
      </c>
      <c r="Z9114">
        <v>0.306975110376564</v>
      </c>
      <c r="AA9114">
        <v>0.72610664078822296</v>
      </c>
      <c r="AB9114">
        <v>23.713828637472801</v>
      </c>
      <c r="AC9114">
        <v>0.27780950890804001</v>
      </c>
      <c r="AD9114">
        <v>0.68253123924728298</v>
      </c>
      <c r="AE9114">
        <v>23.751303340202799</v>
      </c>
      <c r="AF9114">
        <v>4.6407610929182198E-2</v>
      </c>
      <c r="AG9114">
        <v>0.476038960109122</v>
      </c>
      <c r="AH9114">
        <v>24.677302710363101</v>
      </c>
      <c r="AI9114">
        <v>0.56157887380500204</v>
      </c>
      <c r="AJ9114">
        <v>0.78121606160956403</v>
      </c>
      <c r="AK9114">
        <v>1.62742815891191</v>
      </c>
    </row>
    <row r="9115" spans="1:37" x14ac:dyDescent="0.2">
      <c r="A9115" t="s">
        <v>30099</v>
      </c>
      <c r="B9115">
        <v>21560582</v>
      </c>
      <c r="C9115">
        <v>21560733</v>
      </c>
      <c r="D9115">
        <v>152</v>
      </c>
      <c r="E9115" t="s">
        <v>30242</v>
      </c>
      <c r="F9115">
        <v>2</v>
      </c>
      <c r="G9115" t="s">
        <v>30243</v>
      </c>
      <c r="H9115" t="s">
        <v>37180</v>
      </c>
      <c r="I9115">
        <v>23</v>
      </c>
      <c r="J9115">
        <v>21537868</v>
      </c>
      <c r="K9115">
        <v>21654108</v>
      </c>
      <c r="L9115">
        <v>116241</v>
      </c>
      <c r="M9115">
        <v>1</v>
      </c>
      <c r="N9115">
        <v>22866</v>
      </c>
      <c r="O9115" t="s">
        <v>30244</v>
      </c>
      <c r="P9115">
        <v>22714</v>
      </c>
      <c r="Q9115" t="s">
        <v>30245</v>
      </c>
      <c r="R9115" t="s">
        <v>30246</v>
      </c>
      <c r="S9115" t="s">
        <v>37181</v>
      </c>
      <c r="T9115">
        <v>0.35387198439864398</v>
      </c>
      <c r="U9115">
        <v>0.603102917160658</v>
      </c>
      <c r="V9115">
        <v>-24.6265894673563</v>
      </c>
      <c r="W9115">
        <v>0.123414495547065</v>
      </c>
      <c r="X9115">
        <v>0.704072456322962</v>
      </c>
      <c r="Y9115">
        <v>25.332203504680901</v>
      </c>
      <c r="Z9115">
        <v>0.65379035313853895</v>
      </c>
      <c r="AA9115">
        <v>0.84521697243271998</v>
      </c>
      <c r="AB9115">
        <v>-1.96550461812777</v>
      </c>
      <c r="AC9115">
        <v>0.27780950890804001</v>
      </c>
      <c r="AD9115">
        <v>0.68253123924728298</v>
      </c>
      <c r="AE9115">
        <v>24.332203538833401</v>
      </c>
      <c r="AF9115">
        <v>0.32549523997010099</v>
      </c>
      <c r="AG9115">
        <v>0.70473078222419605</v>
      </c>
      <c r="AH9115">
        <v>-24.258202960984601</v>
      </c>
      <c r="AI9115">
        <v>3.6185182304427702E-2</v>
      </c>
      <c r="AJ9115">
        <v>0.78121606160956403</v>
      </c>
      <c r="AK9115">
        <v>25.332203504680901</v>
      </c>
    </row>
    <row r="9116" spans="1:37" x14ac:dyDescent="0.2">
      <c r="A9116" t="s">
        <v>30099</v>
      </c>
      <c r="B9116">
        <v>21967645</v>
      </c>
      <c r="C9116">
        <v>21967798</v>
      </c>
      <c r="D9116">
        <v>154</v>
      </c>
      <c r="E9116" t="s">
        <v>30247</v>
      </c>
      <c r="F9116">
        <v>3</v>
      </c>
      <c r="G9116" t="s">
        <v>30248</v>
      </c>
      <c r="H9116" t="s">
        <v>37182</v>
      </c>
      <c r="I9116">
        <v>23</v>
      </c>
      <c r="J9116">
        <v>21941045</v>
      </c>
      <c r="K9116">
        <v>21978111</v>
      </c>
      <c r="L9116">
        <v>37067</v>
      </c>
      <c r="M9116">
        <v>1</v>
      </c>
      <c r="N9116">
        <v>6611</v>
      </c>
      <c r="O9116" t="s">
        <v>30249</v>
      </c>
      <c r="P9116">
        <v>26600</v>
      </c>
      <c r="Q9116" t="s">
        <v>30250</v>
      </c>
      <c r="R9116" t="s">
        <v>30251</v>
      </c>
      <c r="S9116" t="s">
        <v>37183</v>
      </c>
      <c r="T9116" t="s">
        <v>40</v>
      </c>
      <c r="U9116" t="s">
        <v>40</v>
      </c>
      <c r="V9116">
        <v>0</v>
      </c>
      <c r="W9116">
        <v>0.29261482077562401</v>
      </c>
      <c r="X9116">
        <v>0.704072456322962</v>
      </c>
      <c r="Y9116">
        <v>24.386303950105599</v>
      </c>
      <c r="Z9116">
        <v>0.306975110376564</v>
      </c>
      <c r="AA9116">
        <v>0.72610664078822296</v>
      </c>
      <c r="AB9116">
        <v>24.036785337928301</v>
      </c>
      <c r="AC9116">
        <v>0.27780950890804001</v>
      </c>
      <c r="AD9116">
        <v>0.68253123924728298</v>
      </c>
      <c r="AE9116">
        <v>24.074260041197601</v>
      </c>
      <c r="AF9116">
        <v>0.32549523997010099</v>
      </c>
      <c r="AG9116">
        <v>0.70473078222419605</v>
      </c>
      <c r="AH9116">
        <v>-24.000259464052601</v>
      </c>
      <c r="AI9116">
        <v>0.56157887380500204</v>
      </c>
      <c r="AJ9116">
        <v>0.78121606160956403</v>
      </c>
      <c r="AK9116">
        <v>1.85514655628166</v>
      </c>
    </row>
    <row r="9117" spans="1:37" x14ac:dyDescent="0.2">
      <c r="A9117" t="s">
        <v>30099</v>
      </c>
      <c r="B9117">
        <v>21967942</v>
      </c>
      <c r="C9117">
        <v>21968133</v>
      </c>
      <c r="D9117">
        <v>192</v>
      </c>
      <c r="E9117" t="s">
        <v>30252</v>
      </c>
      <c r="F9117">
        <v>5</v>
      </c>
      <c r="G9117" t="s">
        <v>30253</v>
      </c>
      <c r="H9117" t="s">
        <v>37182</v>
      </c>
      <c r="I9117">
        <v>23</v>
      </c>
      <c r="J9117">
        <v>21941045</v>
      </c>
      <c r="K9117">
        <v>21978111</v>
      </c>
      <c r="L9117">
        <v>37067</v>
      </c>
      <c r="M9117">
        <v>1</v>
      </c>
      <c r="N9117">
        <v>6611</v>
      </c>
      <c r="O9117" t="s">
        <v>30249</v>
      </c>
      <c r="P9117">
        <v>26897</v>
      </c>
      <c r="Q9117" t="s">
        <v>30250</v>
      </c>
      <c r="R9117" t="s">
        <v>30251</v>
      </c>
      <c r="S9117" t="s">
        <v>37183</v>
      </c>
      <c r="T9117" t="s">
        <v>40</v>
      </c>
      <c r="U9117" t="s">
        <v>40</v>
      </c>
      <c r="V9117">
        <v>0</v>
      </c>
      <c r="W9117">
        <v>0.29261482077562401</v>
      </c>
      <c r="X9117">
        <v>0.704072456322962</v>
      </c>
      <c r="Y9117">
        <v>24.386303950105599</v>
      </c>
      <c r="Z9117">
        <v>0.306975110376564</v>
      </c>
      <c r="AA9117">
        <v>0.72610664078822296</v>
      </c>
      <c r="AB9117">
        <v>23.871315191853999</v>
      </c>
      <c r="AC9117">
        <v>0.27780950890804001</v>
      </c>
      <c r="AD9117">
        <v>0.68253123924728298</v>
      </c>
      <c r="AE9117">
        <v>23.908789894862</v>
      </c>
      <c r="AF9117">
        <v>0.32549523997010099</v>
      </c>
      <c r="AG9117">
        <v>0.70473078222419605</v>
      </c>
      <c r="AH9117">
        <v>-23.834789318239501</v>
      </c>
      <c r="AI9117">
        <v>0.56157887380500204</v>
      </c>
      <c r="AJ9117">
        <v>0.78121606160956403</v>
      </c>
      <c r="AK9117">
        <v>2.3405732882424002</v>
      </c>
    </row>
    <row r="9118" spans="1:37" x14ac:dyDescent="0.2">
      <c r="A9118" t="s">
        <v>30099</v>
      </c>
      <c r="B9118">
        <v>22425655</v>
      </c>
      <c r="C9118">
        <v>22425818</v>
      </c>
      <c r="D9118">
        <v>164</v>
      </c>
      <c r="E9118" t="s">
        <v>30254</v>
      </c>
      <c r="F9118">
        <v>0</v>
      </c>
      <c r="G9118" t="s">
        <v>30255</v>
      </c>
      <c r="H9118" t="s">
        <v>37184</v>
      </c>
      <c r="I9118">
        <v>23</v>
      </c>
      <c r="J9118">
        <v>22272913</v>
      </c>
      <c r="K9118">
        <v>22274461</v>
      </c>
      <c r="L9118">
        <v>1549</v>
      </c>
      <c r="M9118">
        <v>1</v>
      </c>
      <c r="N9118">
        <v>158506</v>
      </c>
      <c r="O9118" t="s">
        <v>30256</v>
      </c>
      <c r="P9118">
        <v>152742</v>
      </c>
      <c r="Q9118" t="s">
        <v>30257</v>
      </c>
      <c r="R9118" t="s">
        <v>30258</v>
      </c>
      <c r="S9118" t="s">
        <v>37185</v>
      </c>
      <c r="T9118">
        <v>0.54421053469192604</v>
      </c>
      <c r="U9118">
        <v>0.80321479550967601</v>
      </c>
      <c r="V9118">
        <v>0.90047574325738</v>
      </c>
      <c r="W9118">
        <v>0.47227206410946598</v>
      </c>
      <c r="X9118">
        <v>0.76972988596612002</v>
      </c>
      <c r="Y9118">
        <v>1.1946677650573201</v>
      </c>
      <c r="Z9118">
        <v>0.356094662962533</v>
      </c>
      <c r="AA9118">
        <v>0.81332655330779302</v>
      </c>
      <c r="AB9118">
        <v>1.23005496215562</v>
      </c>
      <c r="AC9118">
        <v>0.80663457842721298</v>
      </c>
      <c r="AD9118">
        <v>0.927694743810204</v>
      </c>
      <c r="AE9118">
        <v>0.59174984276794096</v>
      </c>
      <c r="AF9118">
        <v>1</v>
      </c>
      <c r="AG9118">
        <v>1</v>
      </c>
      <c r="AH9118">
        <v>-9.3162219112726905E-3</v>
      </c>
      <c r="AI9118">
        <v>0.28468808529052497</v>
      </c>
      <c r="AJ9118">
        <v>0.78121606160956403</v>
      </c>
      <c r="AK9118">
        <v>1.38616331873104</v>
      </c>
    </row>
    <row r="9119" spans="1:37" x14ac:dyDescent="0.2">
      <c r="A9119" t="s">
        <v>30099</v>
      </c>
      <c r="B9119">
        <v>23687823</v>
      </c>
      <c r="C9119">
        <v>23688038</v>
      </c>
      <c r="D9119">
        <v>216</v>
      </c>
      <c r="E9119" t="s">
        <v>30259</v>
      </c>
      <c r="F9119">
        <v>3</v>
      </c>
      <c r="G9119" t="s">
        <v>30260</v>
      </c>
      <c r="H9119" t="s">
        <v>31000</v>
      </c>
      <c r="I9119">
        <v>23</v>
      </c>
      <c r="J9119">
        <v>23674999</v>
      </c>
      <c r="K9119">
        <v>23686395</v>
      </c>
      <c r="L9119">
        <v>11397</v>
      </c>
      <c r="M9119">
        <v>1</v>
      </c>
      <c r="N9119">
        <v>10549</v>
      </c>
      <c r="O9119" t="s">
        <v>30261</v>
      </c>
      <c r="P9119">
        <v>12824</v>
      </c>
      <c r="Q9119" t="s">
        <v>30262</v>
      </c>
      <c r="R9119" t="s">
        <v>30263</v>
      </c>
      <c r="S9119" t="s">
        <v>37186</v>
      </c>
      <c r="T9119">
        <v>0.54741623221902402</v>
      </c>
      <c r="U9119">
        <v>0.80702044979611498</v>
      </c>
      <c r="V9119">
        <v>0.29769005153651601</v>
      </c>
      <c r="W9119">
        <v>0.369799504186965</v>
      </c>
      <c r="X9119">
        <v>0.704072456322962</v>
      </c>
      <c r="Y9119">
        <v>0.29781308583514099</v>
      </c>
      <c r="Z9119">
        <v>0.435085212402753</v>
      </c>
      <c r="AA9119">
        <v>0.84435025072159198</v>
      </c>
      <c r="AB9119">
        <v>0.39146436641565302</v>
      </c>
      <c r="AC9119">
        <v>0.72264339513910503</v>
      </c>
      <c r="AD9119">
        <v>0.87989882095915395</v>
      </c>
      <c r="AE9119">
        <v>-0.123158402988275</v>
      </c>
      <c r="AF9119">
        <v>0.834619853548768</v>
      </c>
      <c r="AG9119">
        <v>0.93874396783165603</v>
      </c>
      <c r="AH9119">
        <v>4.7524397087602997E-2</v>
      </c>
      <c r="AI9119">
        <v>0.214542748275691</v>
      </c>
      <c r="AJ9119">
        <v>0.78121606160956403</v>
      </c>
      <c r="AK9119">
        <v>0.58017030970904904</v>
      </c>
    </row>
    <row r="9120" spans="1:37" x14ac:dyDescent="0.2">
      <c r="A9120" t="s">
        <v>30099</v>
      </c>
      <c r="B9120">
        <v>24011581</v>
      </c>
      <c r="C9120">
        <v>24011741</v>
      </c>
      <c r="D9120">
        <v>161</v>
      </c>
      <c r="E9120" t="s">
        <v>30264</v>
      </c>
      <c r="F9120">
        <v>1</v>
      </c>
      <c r="G9120" t="s">
        <v>30265</v>
      </c>
      <c r="H9120" t="s">
        <v>37187</v>
      </c>
      <c r="I9120">
        <v>23</v>
      </c>
      <c r="J9120">
        <v>23986399</v>
      </c>
      <c r="K9120">
        <v>24024795</v>
      </c>
      <c r="L9120">
        <v>38397</v>
      </c>
      <c r="M9120">
        <v>2</v>
      </c>
      <c r="N9120">
        <v>80311</v>
      </c>
      <c r="O9120" t="s">
        <v>30266</v>
      </c>
      <c r="P9120">
        <v>13054</v>
      </c>
      <c r="Q9120" t="s">
        <v>30267</v>
      </c>
      <c r="R9120" t="s">
        <v>30268</v>
      </c>
      <c r="S9120" t="s">
        <v>37188</v>
      </c>
      <c r="T9120">
        <v>1</v>
      </c>
      <c r="U9120">
        <v>1</v>
      </c>
      <c r="V9120">
        <v>-0.90721964588231696</v>
      </c>
      <c r="W9120">
        <v>0.85739061170441999</v>
      </c>
      <c r="X9120">
        <v>0.95159051474143896</v>
      </c>
      <c r="Y9120">
        <v>-0.33754373160916501</v>
      </c>
      <c r="Z9120">
        <v>0.57278058406279897</v>
      </c>
      <c r="AA9120">
        <v>0.84521697243271998</v>
      </c>
      <c r="AB9120">
        <v>0.14649639596883701</v>
      </c>
      <c r="AC9120">
        <v>0.92925448489946505</v>
      </c>
      <c r="AD9120">
        <v>0.94369463995043001</v>
      </c>
      <c r="AE9120">
        <v>0.45090699809536799</v>
      </c>
      <c r="AF9120">
        <v>0.568258022633366</v>
      </c>
      <c r="AG9120">
        <v>0.80674443595273604</v>
      </c>
      <c r="AH9120">
        <v>-1.3268667560282501</v>
      </c>
      <c r="AI9120">
        <v>0.72005566671916099</v>
      </c>
      <c r="AJ9120">
        <v>0.88551770304185196</v>
      </c>
      <c r="AK9120">
        <v>-0.84985036489085897</v>
      </c>
    </row>
    <row r="9121" spans="1:37" x14ac:dyDescent="0.2">
      <c r="A9121" t="s">
        <v>30099</v>
      </c>
      <c r="B9121">
        <v>24049800</v>
      </c>
      <c r="C9121">
        <v>24049951</v>
      </c>
      <c r="D9121">
        <v>152</v>
      </c>
      <c r="E9121" t="s">
        <v>30269</v>
      </c>
      <c r="F9121">
        <v>10</v>
      </c>
      <c r="G9121" t="s">
        <v>30270</v>
      </c>
      <c r="H9121" t="s">
        <v>31000</v>
      </c>
      <c r="I9121">
        <v>23</v>
      </c>
      <c r="J9121">
        <v>24054946</v>
      </c>
      <c r="K9121">
        <v>24062626</v>
      </c>
      <c r="L9121">
        <v>7681</v>
      </c>
      <c r="M9121">
        <v>1</v>
      </c>
      <c r="N9121">
        <v>1968</v>
      </c>
      <c r="O9121" t="s">
        <v>30271</v>
      </c>
      <c r="P9121">
        <v>-4995</v>
      </c>
      <c r="Q9121" t="s">
        <v>30272</v>
      </c>
      <c r="R9121" t="s">
        <v>30273</v>
      </c>
      <c r="S9121" t="s">
        <v>37189</v>
      </c>
      <c r="T9121">
        <v>0.97213403838398904</v>
      </c>
      <c r="U9121">
        <v>1</v>
      </c>
      <c r="V9121">
        <v>2.0804599228494798</v>
      </c>
      <c r="W9121">
        <v>0.89107655920673101</v>
      </c>
      <c r="X9121">
        <v>0.95159051474143896</v>
      </c>
      <c r="Y9121">
        <v>0.464542779432294</v>
      </c>
      <c r="Z9121">
        <v>0.93459220503170903</v>
      </c>
      <c r="AA9121">
        <v>0.99919698600769702</v>
      </c>
      <c r="AB9121">
        <v>2.21452976347893</v>
      </c>
      <c r="AC9121">
        <v>0.88945902157151002</v>
      </c>
      <c r="AD9121">
        <v>0.94068432309766403</v>
      </c>
      <c r="AE9121">
        <v>-0.25118982029224701</v>
      </c>
      <c r="AF9121">
        <v>1</v>
      </c>
      <c r="AG9121">
        <v>1</v>
      </c>
      <c r="AH9121">
        <v>0.52682422083814595</v>
      </c>
      <c r="AI9121">
        <v>0.91725052871964496</v>
      </c>
      <c r="AJ9121">
        <v>0.98621344597861504</v>
      </c>
      <c r="AK9121">
        <v>1.0133786751926299</v>
      </c>
    </row>
    <row r="9122" spans="1:37" x14ac:dyDescent="0.2">
      <c r="A9122" t="s">
        <v>30099</v>
      </c>
      <c r="B9122">
        <v>24049951</v>
      </c>
      <c r="C9122">
        <v>24050102</v>
      </c>
      <c r="D9122">
        <v>152</v>
      </c>
      <c r="E9122" t="s">
        <v>30274</v>
      </c>
      <c r="F9122">
        <v>9</v>
      </c>
      <c r="G9122" t="s">
        <v>30275</v>
      </c>
      <c r="H9122" t="s">
        <v>31000</v>
      </c>
      <c r="I9122">
        <v>23</v>
      </c>
      <c r="J9122">
        <v>24054946</v>
      </c>
      <c r="K9122">
        <v>24062626</v>
      </c>
      <c r="L9122">
        <v>7681</v>
      </c>
      <c r="M9122">
        <v>1</v>
      </c>
      <c r="N9122">
        <v>1968</v>
      </c>
      <c r="O9122" t="s">
        <v>30271</v>
      </c>
      <c r="P9122">
        <v>-4844</v>
      </c>
      <c r="Q9122" t="s">
        <v>30272</v>
      </c>
      <c r="R9122" t="s">
        <v>30273</v>
      </c>
      <c r="S9122" t="s">
        <v>37189</v>
      </c>
      <c r="T9122">
        <v>0.97213403838398904</v>
      </c>
      <c r="U9122">
        <v>1</v>
      </c>
      <c r="V9122">
        <v>2.0804599228494798</v>
      </c>
      <c r="W9122">
        <v>0.89107655920673101</v>
      </c>
      <c r="X9122">
        <v>0.95159051474143896</v>
      </c>
      <c r="Y9122">
        <v>1.1426146253331599</v>
      </c>
      <c r="Z9122">
        <v>0.93459220503170903</v>
      </c>
      <c r="AA9122">
        <v>0.99919698600769702</v>
      </c>
      <c r="AB9122">
        <v>2.6146448173814498</v>
      </c>
      <c r="AC9122">
        <v>0.88945902157151002</v>
      </c>
      <c r="AD9122">
        <v>0.94068432309766403</v>
      </c>
      <c r="AE9122">
        <v>0.32672962856587401</v>
      </c>
      <c r="AF9122">
        <v>1</v>
      </c>
      <c r="AG9122">
        <v>1</v>
      </c>
      <c r="AH9122">
        <v>-5.1095223515053703E-2</v>
      </c>
      <c r="AI9122">
        <v>0.91725052871964496</v>
      </c>
      <c r="AJ9122">
        <v>0.98621344597861504</v>
      </c>
      <c r="AK9122">
        <v>1.6914505210935</v>
      </c>
    </row>
    <row r="9123" spans="1:37" x14ac:dyDescent="0.2">
      <c r="A9123" t="s">
        <v>30099</v>
      </c>
      <c r="B9123">
        <v>24050102</v>
      </c>
      <c r="C9123">
        <v>24050253</v>
      </c>
      <c r="D9123">
        <v>152</v>
      </c>
      <c r="E9123" t="s">
        <v>30276</v>
      </c>
      <c r="F9123">
        <v>3</v>
      </c>
      <c r="G9123" t="s">
        <v>30277</v>
      </c>
      <c r="H9123" t="s">
        <v>31000</v>
      </c>
      <c r="I9123">
        <v>23</v>
      </c>
      <c r="J9123">
        <v>24054946</v>
      </c>
      <c r="K9123">
        <v>24062626</v>
      </c>
      <c r="L9123">
        <v>7681</v>
      </c>
      <c r="M9123">
        <v>1</v>
      </c>
      <c r="N9123">
        <v>1968</v>
      </c>
      <c r="O9123" t="s">
        <v>30271</v>
      </c>
      <c r="P9123">
        <v>-4693</v>
      </c>
      <c r="Q9123" t="s">
        <v>30272</v>
      </c>
      <c r="R9123" t="s">
        <v>30273</v>
      </c>
      <c r="S9123" t="s">
        <v>37189</v>
      </c>
      <c r="T9123">
        <v>0.97213403838398904</v>
      </c>
      <c r="U9123">
        <v>1</v>
      </c>
      <c r="V9123">
        <v>2.0804599228494798</v>
      </c>
      <c r="W9123">
        <v>0.89107655920673101</v>
      </c>
      <c r="X9123">
        <v>0.95159051474143896</v>
      </c>
      <c r="Y9123">
        <v>1.1426146253331599</v>
      </c>
      <c r="Z9123">
        <v>0.93459220503170903</v>
      </c>
      <c r="AA9123">
        <v>0.99919698600769702</v>
      </c>
      <c r="AB9123">
        <v>2.6146448173814498</v>
      </c>
      <c r="AC9123">
        <v>0.88945902157151002</v>
      </c>
      <c r="AD9123">
        <v>0.94068432309766403</v>
      </c>
      <c r="AE9123">
        <v>0.32672962856587401</v>
      </c>
      <c r="AF9123">
        <v>1</v>
      </c>
      <c r="AG9123">
        <v>1</v>
      </c>
      <c r="AH9123">
        <v>-5.1095223515053703E-2</v>
      </c>
      <c r="AI9123">
        <v>0.91725052871964496</v>
      </c>
      <c r="AJ9123">
        <v>0.98621344597861504</v>
      </c>
      <c r="AK9123">
        <v>1.6914505210935</v>
      </c>
    </row>
    <row r="9124" spans="1:37" x14ac:dyDescent="0.2">
      <c r="A9124" t="s">
        <v>30099</v>
      </c>
      <c r="B9124">
        <v>26205009</v>
      </c>
      <c r="C9124">
        <v>26205150</v>
      </c>
      <c r="D9124">
        <v>142</v>
      </c>
      <c r="E9124" t="s">
        <v>30278</v>
      </c>
      <c r="F9124">
        <v>11</v>
      </c>
      <c r="G9124" t="s">
        <v>30279</v>
      </c>
      <c r="H9124" t="s">
        <v>31000</v>
      </c>
      <c r="I9124">
        <v>23</v>
      </c>
      <c r="J9124">
        <v>26216169</v>
      </c>
      <c r="K9124">
        <v>26218270</v>
      </c>
      <c r="L9124">
        <v>2102</v>
      </c>
      <c r="M9124">
        <v>1</v>
      </c>
      <c r="N9124">
        <v>347541</v>
      </c>
      <c r="O9124" t="s">
        <v>30280</v>
      </c>
      <c r="P9124">
        <v>-11019</v>
      </c>
      <c r="Q9124" t="s">
        <v>30281</v>
      </c>
      <c r="R9124" t="s">
        <v>30282</v>
      </c>
      <c r="S9124" t="s">
        <v>37190</v>
      </c>
      <c r="T9124">
        <v>0.97213403838398904</v>
      </c>
      <c r="U9124">
        <v>1</v>
      </c>
      <c r="V9124">
        <v>0.69412597262560405</v>
      </c>
      <c r="W9124">
        <v>0.69201225521665499</v>
      </c>
      <c r="X9124">
        <v>0.95159051474143896</v>
      </c>
      <c r="Y9124">
        <v>-0.92863607637245804</v>
      </c>
      <c r="Z9124">
        <v>0.69013698642955401</v>
      </c>
      <c r="AA9124">
        <v>0.84521697243271998</v>
      </c>
      <c r="AB9124">
        <v>-0.26934810043719398</v>
      </c>
      <c r="AC9124">
        <v>0.30184355666711699</v>
      </c>
      <c r="AD9124">
        <v>0.68253123924728298</v>
      </c>
      <c r="AE9124">
        <v>-1.9286360052306299</v>
      </c>
      <c r="AF9124">
        <v>0.61410715005536498</v>
      </c>
      <c r="AG9124">
        <v>0.80674443595273604</v>
      </c>
      <c r="AH9124">
        <v>1.6237365662857599</v>
      </c>
      <c r="AI9124">
        <v>0.95029317176085903</v>
      </c>
      <c r="AJ9124">
        <v>0.98621344597861504</v>
      </c>
      <c r="AK9124">
        <v>-5.9880640525461798E-2</v>
      </c>
    </row>
    <row r="9125" spans="1:37" x14ac:dyDescent="0.2">
      <c r="A9125" t="s">
        <v>30099</v>
      </c>
      <c r="B9125">
        <v>26205150</v>
      </c>
      <c r="C9125">
        <v>26205291</v>
      </c>
      <c r="D9125">
        <v>142</v>
      </c>
      <c r="E9125" t="s">
        <v>30283</v>
      </c>
      <c r="F9125">
        <v>2</v>
      </c>
      <c r="G9125" t="s">
        <v>30284</v>
      </c>
      <c r="H9125" t="s">
        <v>31000</v>
      </c>
      <c r="I9125">
        <v>23</v>
      </c>
      <c r="J9125">
        <v>26216169</v>
      </c>
      <c r="K9125">
        <v>26218270</v>
      </c>
      <c r="L9125">
        <v>2102</v>
      </c>
      <c r="M9125">
        <v>1</v>
      </c>
      <c r="N9125">
        <v>347541</v>
      </c>
      <c r="O9125" t="s">
        <v>30280</v>
      </c>
      <c r="P9125">
        <v>-10878</v>
      </c>
      <c r="Q9125" t="s">
        <v>30281</v>
      </c>
      <c r="R9125" t="s">
        <v>30282</v>
      </c>
      <c r="S9125" t="s">
        <v>37190</v>
      </c>
      <c r="T9125">
        <v>0.97213403838398904</v>
      </c>
      <c r="U9125">
        <v>1</v>
      </c>
      <c r="V9125">
        <v>0.69412597262560405</v>
      </c>
      <c r="W9125">
        <v>0.69201225521665499</v>
      </c>
      <c r="X9125">
        <v>0.95159051474143896</v>
      </c>
      <c r="Y9125">
        <v>-0.92863607637245804</v>
      </c>
      <c r="Z9125">
        <v>0.69013698642955401</v>
      </c>
      <c r="AA9125">
        <v>0.84521697243271998</v>
      </c>
      <c r="AB9125">
        <v>-0.26934810043719398</v>
      </c>
      <c r="AC9125">
        <v>0.30184355666711699</v>
      </c>
      <c r="AD9125">
        <v>0.68253123924728298</v>
      </c>
      <c r="AE9125">
        <v>-1.9286360052306299</v>
      </c>
      <c r="AF9125">
        <v>0.61410715005536498</v>
      </c>
      <c r="AG9125">
        <v>0.80674443595273604</v>
      </c>
      <c r="AH9125">
        <v>1.6237365662857599</v>
      </c>
      <c r="AI9125">
        <v>0.95029317176085903</v>
      </c>
      <c r="AJ9125">
        <v>0.98621344597861504</v>
      </c>
      <c r="AK9125">
        <v>-5.9880640525461798E-2</v>
      </c>
    </row>
    <row r="9126" spans="1:37" x14ac:dyDescent="0.2">
      <c r="A9126" t="s">
        <v>30099</v>
      </c>
      <c r="B9126">
        <v>26319508</v>
      </c>
      <c r="C9126">
        <v>26319684</v>
      </c>
      <c r="D9126">
        <v>177</v>
      </c>
      <c r="E9126" t="s">
        <v>30285</v>
      </c>
      <c r="F9126">
        <v>2</v>
      </c>
      <c r="G9126" t="s">
        <v>3938</v>
      </c>
      <c r="H9126" t="s">
        <v>31000</v>
      </c>
      <c r="I9126">
        <v>23</v>
      </c>
      <c r="J9126">
        <v>26216169</v>
      </c>
      <c r="K9126">
        <v>26218270</v>
      </c>
      <c r="L9126">
        <v>2102</v>
      </c>
      <c r="M9126">
        <v>1</v>
      </c>
      <c r="N9126">
        <v>347541</v>
      </c>
      <c r="O9126" t="s">
        <v>30280</v>
      </c>
      <c r="P9126">
        <v>103339</v>
      </c>
      <c r="Q9126" t="s">
        <v>30281</v>
      </c>
      <c r="R9126" t="s">
        <v>30282</v>
      </c>
      <c r="S9126" t="s">
        <v>37190</v>
      </c>
      <c r="T9126">
        <v>0.36732596971954701</v>
      </c>
      <c r="U9126">
        <v>0.62202336731472296</v>
      </c>
      <c r="V9126">
        <v>0.59974078080536597</v>
      </c>
      <c r="W9126">
        <v>0.28077711445294801</v>
      </c>
      <c r="X9126">
        <v>0.704072456322962</v>
      </c>
      <c r="Y9126">
        <v>-0.84639971012568804</v>
      </c>
      <c r="Z9126">
        <v>0.61371177842344105</v>
      </c>
      <c r="AA9126">
        <v>0.84521697243271998</v>
      </c>
      <c r="AB9126">
        <v>0.50948477225306499</v>
      </c>
      <c r="AC9126">
        <v>0.25283812999006899</v>
      </c>
      <c r="AD9126">
        <v>0.68253123924728298</v>
      </c>
      <c r="AE9126">
        <v>-0.69016604295827499</v>
      </c>
      <c r="AF9126">
        <v>0.31927654025551</v>
      </c>
      <c r="AG9126">
        <v>0.70473078222419605</v>
      </c>
      <c r="AH9126">
        <v>0.391559358331666</v>
      </c>
      <c r="AI9126">
        <v>0.52442412206460698</v>
      </c>
      <c r="AJ9126">
        <v>0.78121606160956403</v>
      </c>
      <c r="AK9126">
        <v>-0.62338549438186497</v>
      </c>
    </row>
    <row r="9127" spans="1:37" x14ac:dyDescent="0.2">
      <c r="A9127" t="s">
        <v>30099</v>
      </c>
      <c r="B9127">
        <v>26319684</v>
      </c>
      <c r="C9127">
        <v>26319860</v>
      </c>
      <c r="D9127">
        <v>177</v>
      </c>
      <c r="E9127" t="s">
        <v>30286</v>
      </c>
      <c r="F9127">
        <v>3</v>
      </c>
      <c r="G9127" t="s">
        <v>1236</v>
      </c>
      <c r="H9127" t="s">
        <v>31000</v>
      </c>
      <c r="I9127">
        <v>23</v>
      </c>
      <c r="J9127">
        <v>26216169</v>
      </c>
      <c r="K9127">
        <v>26218270</v>
      </c>
      <c r="L9127">
        <v>2102</v>
      </c>
      <c r="M9127">
        <v>1</v>
      </c>
      <c r="N9127">
        <v>347541</v>
      </c>
      <c r="O9127" t="s">
        <v>30280</v>
      </c>
      <c r="P9127">
        <v>103515</v>
      </c>
      <c r="Q9127" t="s">
        <v>30281</v>
      </c>
      <c r="R9127" t="s">
        <v>30282</v>
      </c>
      <c r="S9127" t="s">
        <v>37190</v>
      </c>
      <c r="T9127">
        <v>0.36732596971954701</v>
      </c>
      <c r="U9127">
        <v>0.62202336731472296</v>
      </c>
      <c r="V9127">
        <v>0.59974078080536597</v>
      </c>
      <c r="W9127">
        <v>0.28077711445294801</v>
      </c>
      <c r="X9127">
        <v>0.704072456322962</v>
      </c>
      <c r="Y9127">
        <v>-0.84639971012568804</v>
      </c>
      <c r="Z9127">
        <v>0.61371177842344105</v>
      </c>
      <c r="AA9127">
        <v>0.84521697243271998</v>
      </c>
      <c r="AB9127">
        <v>0.50948477225306499</v>
      </c>
      <c r="AC9127">
        <v>0.25283812999006899</v>
      </c>
      <c r="AD9127">
        <v>0.68253123924728298</v>
      </c>
      <c r="AE9127">
        <v>-0.69016604295827499</v>
      </c>
      <c r="AF9127">
        <v>0.31927654025551</v>
      </c>
      <c r="AG9127">
        <v>0.70473078222419605</v>
      </c>
      <c r="AH9127">
        <v>0.391559358331666</v>
      </c>
      <c r="AI9127">
        <v>0.52442412206460698</v>
      </c>
      <c r="AJ9127">
        <v>0.78121606160956403</v>
      </c>
      <c r="AK9127">
        <v>-0.62338549438186497</v>
      </c>
    </row>
    <row r="9128" spans="1:37" x14ac:dyDescent="0.2">
      <c r="A9128" t="s">
        <v>30099</v>
      </c>
      <c r="B9128">
        <v>30148461</v>
      </c>
      <c r="C9128">
        <v>30148631</v>
      </c>
      <c r="D9128">
        <v>171</v>
      </c>
      <c r="E9128" t="s">
        <v>30287</v>
      </c>
      <c r="F9128">
        <v>4</v>
      </c>
      <c r="G9128" t="s">
        <v>30288</v>
      </c>
      <c r="H9128" t="s">
        <v>31000</v>
      </c>
      <c r="I9128">
        <v>23</v>
      </c>
      <c r="J9128">
        <v>30215563</v>
      </c>
      <c r="K9128">
        <v>30220089</v>
      </c>
      <c r="L9128">
        <v>4527</v>
      </c>
      <c r="M9128">
        <v>1</v>
      </c>
      <c r="N9128">
        <v>4113</v>
      </c>
      <c r="O9128" t="s">
        <v>30289</v>
      </c>
      <c r="P9128">
        <v>-66932</v>
      </c>
      <c r="Q9128" t="s">
        <v>30290</v>
      </c>
      <c r="R9128" t="s">
        <v>30291</v>
      </c>
      <c r="S9128" t="s">
        <v>37191</v>
      </c>
      <c r="T9128">
        <v>1</v>
      </c>
      <c r="U9128">
        <v>1</v>
      </c>
      <c r="V9128">
        <v>-1.60827103377568</v>
      </c>
      <c r="W9128">
        <v>0.20525741147413201</v>
      </c>
      <c r="X9128">
        <v>0.704072456322962</v>
      </c>
      <c r="Y9128">
        <v>-23.644495780045201</v>
      </c>
      <c r="Z9128">
        <v>0.65379035313853895</v>
      </c>
      <c r="AA9128">
        <v>0.84521697243271998</v>
      </c>
      <c r="AB9128">
        <v>-2.57174477591004</v>
      </c>
      <c r="AC9128">
        <v>7.0489011448141195E-2</v>
      </c>
      <c r="AD9128">
        <v>0.57684129297949804</v>
      </c>
      <c r="AE9128">
        <v>-23.644495780045201</v>
      </c>
      <c r="AF9128">
        <v>0.64997455747578503</v>
      </c>
      <c r="AG9128">
        <v>0.80674443595273604</v>
      </c>
      <c r="AH9128">
        <v>-0.67866048094359199</v>
      </c>
      <c r="AI9128">
        <v>0.35038410267202102</v>
      </c>
      <c r="AJ9128">
        <v>0.78121606160956403</v>
      </c>
      <c r="AK9128">
        <v>-22.7757404042096</v>
      </c>
    </row>
    <row r="9129" spans="1:37" x14ac:dyDescent="0.2">
      <c r="A9129" t="s">
        <v>30099</v>
      </c>
      <c r="B9129">
        <v>36470276</v>
      </c>
      <c r="C9129">
        <v>36470451</v>
      </c>
      <c r="D9129">
        <v>176</v>
      </c>
      <c r="E9129" t="s">
        <v>30292</v>
      </c>
      <c r="F9129">
        <v>1</v>
      </c>
      <c r="G9129" t="s">
        <v>30293</v>
      </c>
      <c r="H9129" t="s">
        <v>31000</v>
      </c>
      <c r="I9129">
        <v>23</v>
      </c>
      <c r="J9129">
        <v>36365626</v>
      </c>
      <c r="K9129">
        <v>36440292</v>
      </c>
      <c r="L9129">
        <v>74667</v>
      </c>
      <c r="M9129">
        <v>2</v>
      </c>
      <c r="N9129">
        <v>101928627</v>
      </c>
      <c r="O9129" t="s">
        <v>30294</v>
      </c>
      <c r="P9129">
        <v>-29984</v>
      </c>
      <c r="Q9129" t="s">
        <v>30295</v>
      </c>
      <c r="R9129" t="s">
        <v>30296</v>
      </c>
      <c r="S9129" t="s">
        <v>37192</v>
      </c>
      <c r="T9129">
        <v>8.8407481283857503E-2</v>
      </c>
      <c r="U9129">
        <v>0.603102917160658</v>
      </c>
      <c r="V9129">
        <v>-22.642630872421801</v>
      </c>
      <c r="W9129">
        <v>0.90129300205075202</v>
      </c>
      <c r="X9129">
        <v>0.95159051474143896</v>
      </c>
      <c r="Y9129">
        <v>0.202630973827645</v>
      </c>
      <c r="Z9129">
        <v>1.7313209044554401E-2</v>
      </c>
      <c r="AA9129">
        <v>0.72610664078822296</v>
      </c>
      <c r="AB9129">
        <v>-22.642630872421801</v>
      </c>
      <c r="AC9129">
        <v>0.59090205226999604</v>
      </c>
      <c r="AD9129">
        <v>0.87989882095915395</v>
      </c>
      <c r="AE9129">
        <v>-0.79736876404206802</v>
      </c>
      <c r="AF9129">
        <v>0.22065000948199101</v>
      </c>
      <c r="AG9129">
        <v>0.68151250837662902</v>
      </c>
      <c r="AH9129">
        <v>-21.713020399654699</v>
      </c>
      <c r="AI9129">
        <v>0.43521265639500101</v>
      </c>
      <c r="AJ9129">
        <v>0.78121606160956403</v>
      </c>
      <c r="AK9129">
        <v>1.0713861913534499</v>
      </c>
    </row>
    <row r="9130" spans="1:37" x14ac:dyDescent="0.2">
      <c r="A9130" t="s">
        <v>30099</v>
      </c>
      <c r="B9130">
        <v>36470451</v>
      </c>
      <c r="C9130">
        <v>36470626</v>
      </c>
      <c r="D9130">
        <v>176</v>
      </c>
      <c r="E9130" t="s">
        <v>30297</v>
      </c>
      <c r="F9130">
        <v>3</v>
      </c>
      <c r="G9130" t="s">
        <v>15447</v>
      </c>
      <c r="H9130" t="s">
        <v>31000</v>
      </c>
      <c r="I9130">
        <v>23</v>
      </c>
      <c r="J9130">
        <v>36365626</v>
      </c>
      <c r="K9130">
        <v>36440292</v>
      </c>
      <c r="L9130">
        <v>74667</v>
      </c>
      <c r="M9130">
        <v>2</v>
      </c>
      <c r="N9130">
        <v>101928627</v>
      </c>
      <c r="O9130" t="s">
        <v>30294</v>
      </c>
      <c r="P9130">
        <v>-30159</v>
      </c>
      <c r="Q9130" t="s">
        <v>30295</v>
      </c>
      <c r="R9130" t="s">
        <v>30296</v>
      </c>
      <c r="S9130" t="s">
        <v>37192</v>
      </c>
      <c r="T9130">
        <v>8.8407481283857503E-2</v>
      </c>
      <c r="U9130">
        <v>0.603102917160658</v>
      </c>
      <c r="V9130">
        <v>-22.642630872421801</v>
      </c>
      <c r="W9130">
        <v>0.90129300205075202</v>
      </c>
      <c r="X9130">
        <v>0.95159051474143896</v>
      </c>
      <c r="Y9130">
        <v>0.202630973827645</v>
      </c>
      <c r="Z9130">
        <v>1.7313209044554401E-2</v>
      </c>
      <c r="AA9130">
        <v>0.72610664078822296</v>
      </c>
      <c r="AB9130">
        <v>-22.642630872421801</v>
      </c>
      <c r="AC9130">
        <v>0.59090205226999604</v>
      </c>
      <c r="AD9130">
        <v>0.87989882095915395</v>
      </c>
      <c r="AE9130">
        <v>-0.79736876404206802</v>
      </c>
      <c r="AF9130">
        <v>0.22065000948199101</v>
      </c>
      <c r="AG9130">
        <v>0.68151250837662902</v>
      </c>
      <c r="AH9130">
        <v>-21.713020399654699</v>
      </c>
      <c r="AI9130">
        <v>0.43521265639500101</v>
      </c>
      <c r="AJ9130">
        <v>0.78121606160956403</v>
      </c>
      <c r="AK9130">
        <v>1.0713861913534499</v>
      </c>
    </row>
    <row r="9131" spans="1:37" x14ac:dyDescent="0.2">
      <c r="A9131" t="s">
        <v>30099</v>
      </c>
      <c r="B9131">
        <v>37398908</v>
      </c>
      <c r="C9131">
        <v>37399059</v>
      </c>
      <c r="D9131">
        <v>152</v>
      </c>
      <c r="E9131" t="s">
        <v>30298</v>
      </c>
      <c r="F9131">
        <v>2</v>
      </c>
      <c r="G9131" t="s">
        <v>30299</v>
      </c>
      <c r="H9131" t="s">
        <v>37193</v>
      </c>
      <c r="I9131">
        <v>23</v>
      </c>
      <c r="J9131">
        <v>37425752</v>
      </c>
      <c r="K9131">
        <v>37453646</v>
      </c>
      <c r="L9131">
        <v>27895</v>
      </c>
      <c r="M9131">
        <v>1</v>
      </c>
      <c r="N9131">
        <v>5638</v>
      </c>
      <c r="O9131" t="s">
        <v>30300</v>
      </c>
      <c r="P9131">
        <v>-26693</v>
      </c>
      <c r="Q9131" t="s">
        <v>30301</v>
      </c>
      <c r="R9131" t="s">
        <v>30302</v>
      </c>
      <c r="S9131" t="s">
        <v>37194</v>
      </c>
      <c r="T9131">
        <v>0.60318812523568999</v>
      </c>
      <c r="U9131">
        <v>0.82125442047224695</v>
      </c>
      <c r="V9131">
        <v>-0.76704045900358298</v>
      </c>
      <c r="W9131">
        <v>0.45677437087276901</v>
      </c>
      <c r="X9131">
        <v>0.75726018452522603</v>
      </c>
      <c r="Y9131">
        <v>0.22287975243251401</v>
      </c>
      <c r="Z9131">
        <v>0.53052895265546796</v>
      </c>
      <c r="AA9131">
        <v>0.84521697243271998</v>
      </c>
      <c r="AB9131">
        <v>-1.0224823571722601</v>
      </c>
      <c r="AC9131">
        <v>0.131413828155275</v>
      </c>
      <c r="AD9131">
        <v>0.68253123924728298</v>
      </c>
      <c r="AE9131">
        <v>-0.77712018205711497</v>
      </c>
      <c r="AF9131">
        <v>0.74414648978297804</v>
      </c>
      <c r="AG9131">
        <v>0.86906519844104402</v>
      </c>
      <c r="AH9131">
        <v>-0.27526838621065403</v>
      </c>
      <c r="AI9131">
        <v>0.84178376985732795</v>
      </c>
      <c r="AJ9131">
        <v>0.95896800690842199</v>
      </c>
      <c r="AK9131">
        <v>1.0916351559961199</v>
      </c>
    </row>
    <row r="9132" spans="1:37" x14ac:dyDescent="0.2">
      <c r="A9132" t="s">
        <v>30099</v>
      </c>
      <c r="B9132">
        <v>39280977</v>
      </c>
      <c r="C9132">
        <v>39281128</v>
      </c>
      <c r="D9132">
        <v>152</v>
      </c>
      <c r="E9132" t="s">
        <v>30303</v>
      </c>
      <c r="F9132">
        <v>2</v>
      </c>
      <c r="G9132" t="s">
        <v>30304</v>
      </c>
      <c r="H9132" t="s">
        <v>37195</v>
      </c>
      <c r="I9132">
        <v>23</v>
      </c>
      <c r="J9132">
        <v>39138146</v>
      </c>
      <c r="K9132">
        <v>39299786</v>
      </c>
      <c r="L9132">
        <v>161641</v>
      </c>
      <c r="M9132">
        <v>2</v>
      </c>
      <c r="N9132">
        <v>105373175</v>
      </c>
      <c r="O9132" t="s">
        <v>30305</v>
      </c>
      <c r="P9132">
        <v>18658</v>
      </c>
      <c r="Q9132" t="s">
        <v>40</v>
      </c>
      <c r="R9132" t="s">
        <v>30306</v>
      </c>
      <c r="S9132" t="s">
        <v>37196</v>
      </c>
      <c r="T9132">
        <v>0.32911398597860803</v>
      </c>
      <c r="U9132">
        <v>0.603102917160658</v>
      </c>
      <c r="V9132">
        <v>22.2753982837066</v>
      </c>
      <c r="W9132">
        <v>0.38920677604595899</v>
      </c>
      <c r="X9132">
        <v>0.704072456322962</v>
      </c>
      <c r="Y9132">
        <v>-22.073764465165802</v>
      </c>
      <c r="Z9132">
        <v>0.48464167878831399</v>
      </c>
      <c r="AA9132">
        <v>0.84435025072159198</v>
      </c>
      <c r="AB9132">
        <v>21.311924429713901</v>
      </c>
      <c r="AC9132">
        <v>0.21073619169722799</v>
      </c>
      <c r="AD9132">
        <v>0.68253123924728298</v>
      </c>
      <c r="AE9132">
        <v>-22.073764465165802</v>
      </c>
      <c r="AF9132">
        <v>0.16793847098801201</v>
      </c>
      <c r="AG9132">
        <v>0.68151250837662902</v>
      </c>
      <c r="AH9132">
        <v>22.2753982837066</v>
      </c>
      <c r="AI9132">
        <v>0.52399907623471598</v>
      </c>
      <c r="AJ9132">
        <v>0.78121606160956403</v>
      </c>
      <c r="AK9132">
        <v>-21.205009268426199</v>
      </c>
    </row>
    <row r="9133" spans="1:37" x14ac:dyDescent="0.2">
      <c r="A9133" t="s">
        <v>30099</v>
      </c>
      <c r="B9133">
        <v>40100139</v>
      </c>
      <c r="C9133">
        <v>40100327</v>
      </c>
      <c r="D9133">
        <v>189</v>
      </c>
      <c r="E9133" t="s">
        <v>30307</v>
      </c>
      <c r="F9133">
        <v>6</v>
      </c>
      <c r="G9133" t="s">
        <v>30308</v>
      </c>
      <c r="H9133" t="s">
        <v>30987</v>
      </c>
      <c r="I9133">
        <v>23</v>
      </c>
      <c r="J9133">
        <v>40051251</v>
      </c>
      <c r="K9133">
        <v>40099167</v>
      </c>
      <c r="L9133">
        <v>47917</v>
      </c>
      <c r="M9133">
        <v>2</v>
      </c>
      <c r="N9133">
        <v>54880</v>
      </c>
      <c r="O9133" t="s">
        <v>30309</v>
      </c>
      <c r="P9133">
        <v>-972</v>
      </c>
      <c r="Q9133" t="s">
        <v>30310</v>
      </c>
      <c r="R9133" t="s">
        <v>30311</v>
      </c>
      <c r="S9133" t="s">
        <v>37197</v>
      </c>
      <c r="T9133">
        <v>0.35387198439864398</v>
      </c>
      <c r="U9133">
        <v>0.603102917160658</v>
      </c>
      <c r="V9133">
        <v>-23.193333628537498</v>
      </c>
      <c r="W9133">
        <v>0.38920677604595899</v>
      </c>
      <c r="X9133">
        <v>0.704072456322962</v>
      </c>
      <c r="Y9133">
        <v>-23.848360119162301</v>
      </c>
      <c r="Z9133">
        <v>0.69013698642955401</v>
      </c>
      <c r="AA9133">
        <v>0.84521697243271998</v>
      </c>
      <c r="AB9133">
        <v>-0.106813705730435</v>
      </c>
      <c r="AC9133">
        <v>0.71753805159658501</v>
      </c>
      <c r="AD9133">
        <v>0.87989882095915395</v>
      </c>
      <c r="AE9133">
        <v>-1.5106364595267201</v>
      </c>
      <c r="AF9133">
        <v>0.32549523997010099</v>
      </c>
      <c r="AG9133">
        <v>0.70473078222419605</v>
      </c>
      <c r="AH9133">
        <v>-23.7097732364244</v>
      </c>
      <c r="AI9133">
        <v>0.35038410267202102</v>
      </c>
      <c r="AJ9133">
        <v>0.78121606160956403</v>
      </c>
      <c r="AK9133">
        <v>-23.639383913790699</v>
      </c>
    </row>
    <row r="9134" spans="1:37" x14ac:dyDescent="0.2">
      <c r="A9134" t="s">
        <v>30099</v>
      </c>
      <c r="B9134">
        <v>40100327</v>
      </c>
      <c r="C9134">
        <v>40100515</v>
      </c>
      <c r="D9134">
        <v>189</v>
      </c>
      <c r="E9134" t="s">
        <v>30312</v>
      </c>
      <c r="F9134">
        <v>14</v>
      </c>
      <c r="G9134" t="s">
        <v>30313</v>
      </c>
      <c r="H9134" t="s">
        <v>30999</v>
      </c>
      <c r="I9134">
        <v>23</v>
      </c>
      <c r="J9134">
        <v>40051251</v>
      </c>
      <c r="K9134">
        <v>40099167</v>
      </c>
      <c r="L9134">
        <v>47917</v>
      </c>
      <c r="M9134">
        <v>2</v>
      </c>
      <c r="N9134">
        <v>54880</v>
      </c>
      <c r="O9134" t="s">
        <v>30309</v>
      </c>
      <c r="P9134">
        <v>-1160</v>
      </c>
      <c r="Q9134" t="s">
        <v>30310</v>
      </c>
      <c r="R9134" t="s">
        <v>30311</v>
      </c>
      <c r="S9134" t="s">
        <v>37197</v>
      </c>
      <c r="T9134">
        <v>0.35387198439864398</v>
      </c>
      <c r="U9134">
        <v>0.603102917160658</v>
      </c>
      <c r="V9134">
        <v>-23.193333628537498</v>
      </c>
      <c r="W9134">
        <v>0.38920677604595899</v>
      </c>
      <c r="X9134">
        <v>0.704072456322962</v>
      </c>
      <c r="Y9134">
        <v>-23.973890993285998</v>
      </c>
      <c r="Z9134">
        <v>0.69013698642955401</v>
      </c>
      <c r="AA9134">
        <v>0.84521697243271998</v>
      </c>
      <c r="AB9134">
        <v>1.8717162855769898E-2</v>
      </c>
      <c r="AC9134">
        <v>0.71753805159658501</v>
      </c>
      <c r="AD9134">
        <v>0.87989882095915395</v>
      </c>
      <c r="AE9134">
        <v>-1.6361673336504301</v>
      </c>
      <c r="AF9134">
        <v>0.32549523997010099</v>
      </c>
      <c r="AG9134">
        <v>0.70473078222419605</v>
      </c>
      <c r="AH9134">
        <v>-23.790489821535498</v>
      </c>
      <c r="AI9134">
        <v>0.35038410267202102</v>
      </c>
      <c r="AJ9134">
        <v>0.78121606160956403</v>
      </c>
      <c r="AK9134">
        <v>-23.7201004986157</v>
      </c>
    </row>
    <row r="9135" spans="1:37" x14ac:dyDescent="0.2">
      <c r="A9135" t="s">
        <v>30099</v>
      </c>
      <c r="B9135">
        <v>41577578</v>
      </c>
      <c r="C9135">
        <v>41577719</v>
      </c>
      <c r="D9135">
        <v>142</v>
      </c>
      <c r="E9135" t="s">
        <v>30314</v>
      </c>
      <c r="F9135">
        <v>0</v>
      </c>
      <c r="G9135" t="s">
        <v>30315</v>
      </c>
      <c r="H9135" t="s">
        <v>30987</v>
      </c>
      <c r="I9135">
        <v>23</v>
      </c>
      <c r="J9135">
        <v>41552679</v>
      </c>
      <c r="K9135">
        <v>41578453</v>
      </c>
      <c r="L9135">
        <v>25775</v>
      </c>
      <c r="M9135">
        <v>2</v>
      </c>
      <c r="N9135">
        <v>8573</v>
      </c>
      <c r="O9135" t="s">
        <v>30316</v>
      </c>
      <c r="P9135">
        <v>734</v>
      </c>
      <c r="Q9135" t="s">
        <v>30317</v>
      </c>
      <c r="R9135" t="s">
        <v>30318</v>
      </c>
      <c r="S9135" t="s">
        <v>37198</v>
      </c>
      <c r="T9135">
        <v>0.81495682781172896</v>
      </c>
      <c r="U9135">
        <v>1</v>
      </c>
      <c r="V9135">
        <v>9.8927114417630399E-2</v>
      </c>
      <c r="W9135">
        <v>2.44349605231482E-2</v>
      </c>
      <c r="X9135">
        <v>0.704072456322962</v>
      </c>
      <c r="Y9135">
        <v>1.46832080003124</v>
      </c>
      <c r="Z9135">
        <v>0.70516653376298799</v>
      </c>
      <c r="AA9135">
        <v>0.85602859167651602</v>
      </c>
      <c r="AB9135">
        <v>0.367582105043883</v>
      </c>
      <c r="AC9135">
        <v>0.100077770822856</v>
      </c>
      <c r="AD9135">
        <v>0.68253123924728298</v>
      </c>
      <c r="AE9135">
        <v>0.87785442451757201</v>
      </c>
      <c r="AF9135">
        <v>0.47444046051788202</v>
      </c>
      <c r="AG9135">
        <v>0.80674443595273604</v>
      </c>
      <c r="AH9135">
        <v>-0.22004983531695299</v>
      </c>
      <c r="AI9135">
        <v>1.29225961952528E-2</v>
      </c>
      <c r="AJ9135">
        <v>0.78121606160956403</v>
      </c>
      <c r="AK9135">
        <v>1.5294561376879301</v>
      </c>
    </row>
    <row r="9136" spans="1:37" x14ac:dyDescent="0.2">
      <c r="A9136" t="s">
        <v>30099</v>
      </c>
      <c r="B9136">
        <v>42888773</v>
      </c>
      <c r="C9136">
        <v>42888945</v>
      </c>
      <c r="D9136">
        <v>173</v>
      </c>
      <c r="E9136" t="s">
        <v>30319</v>
      </c>
      <c r="F9136">
        <v>3</v>
      </c>
      <c r="G9136" t="s">
        <v>30320</v>
      </c>
      <c r="H9136" t="s">
        <v>31000</v>
      </c>
      <c r="I9136">
        <v>23</v>
      </c>
      <c r="J9136">
        <v>42777366</v>
      </c>
      <c r="K9136">
        <v>42778163</v>
      </c>
      <c r="L9136">
        <v>798</v>
      </c>
      <c r="M9136">
        <v>2</v>
      </c>
      <c r="N9136">
        <v>80316</v>
      </c>
      <c r="O9136" t="s">
        <v>30321</v>
      </c>
      <c r="P9136">
        <v>-110610</v>
      </c>
      <c r="Q9136" t="s">
        <v>30322</v>
      </c>
      <c r="R9136" t="s">
        <v>30323</v>
      </c>
      <c r="S9136" t="s">
        <v>37199</v>
      </c>
      <c r="T9136">
        <v>0.97979524468909096</v>
      </c>
      <c r="U9136">
        <v>1</v>
      </c>
      <c r="V9136">
        <v>-0.775257886479502</v>
      </c>
      <c r="W9136">
        <v>0.371855812393517</v>
      </c>
      <c r="X9136">
        <v>0.704072456322962</v>
      </c>
      <c r="Y9136">
        <v>-2.3957262618399202</v>
      </c>
      <c r="Z9136">
        <v>0.48462788743282897</v>
      </c>
      <c r="AA9136">
        <v>0.84435025072159198</v>
      </c>
      <c r="AB9136">
        <v>-1.73873167540963</v>
      </c>
      <c r="AC9136">
        <v>0.10683406973163299</v>
      </c>
      <c r="AD9136">
        <v>0.68253123924728298</v>
      </c>
      <c r="AE9136">
        <v>-3.3957253789952602</v>
      </c>
      <c r="AF9136">
        <v>0.52568734144070195</v>
      </c>
      <c r="AG9136">
        <v>0.80674443595273604</v>
      </c>
      <c r="AH9136">
        <v>0.154352599189712</v>
      </c>
      <c r="AI9136">
        <v>0.75770813086964806</v>
      </c>
      <c r="AJ9136">
        <v>0.91200148566411499</v>
      </c>
      <c r="AK9136">
        <v>-1.5269709337058801</v>
      </c>
    </row>
    <row r="9137" spans="1:37" x14ac:dyDescent="0.2">
      <c r="A9137" t="s">
        <v>30099</v>
      </c>
      <c r="B9137">
        <v>42888945</v>
      </c>
      <c r="C9137">
        <v>42889117</v>
      </c>
      <c r="D9137">
        <v>173</v>
      </c>
      <c r="E9137" t="s">
        <v>30324</v>
      </c>
      <c r="F9137">
        <v>3</v>
      </c>
      <c r="G9137" t="s">
        <v>30325</v>
      </c>
      <c r="H9137" t="s">
        <v>31000</v>
      </c>
      <c r="I9137">
        <v>23</v>
      </c>
      <c r="J9137">
        <v>42777366</v>
      </c>
      <c r="K9137">
        <v>42778163</v>
      </c>
      <c r="L9137">
        <v>798</v>
      </c>
      <c r="M9137">
        <v>2</v>
      </c>
      <c r="N9137">
        <v>80316</v>
      </c>
      <c r="O9137" t="s">
        <v>30321</v>
      </c>
      <c r="P9137">
        <v>-110782</v>
      </c>
      <c r="Q9137" t="s">
        <v>30322</v>
      </c>
      <c r="R9137" t="s">
        <v>30323</v>
      </c>
      <c r="S9137" t="s">
        <v>37199</v>
      </c>
      <c r="T9137">
        <v>0.97979524468909096</v>
      </c>
      <c r="U9137">
        <v>1</v>
      </c>
      <c r="V9137">
        <v>-0.775257886479502</v>
      </c>
      <c r="W9137">
        <v>0.371855812393517</v>
      </c>
      <c r="X9137">
        <v>0.704072456322962</v>
      </c>
      <c r="Y9137">
        <v>-2.3957262618399202</v>
      </c>
      <c r="Z9137">
        <v>0.48462788743282897</v>
      </c>
      <c r="AA9137">
        <v>0.84435025072159198</v>
      </c>
      <c r="AB9137">
        <v>-1.73873167540963</v>
      </c>
      <c r="AC9137">
        <v>0.10683406973163299</v>
      </c>
      <c r="AD9137">
        <v>0.68253123924728298</v>
      </c>
      <c r="AE9137">
        <v>-3.3957253789952602</v>
      </c>
      <c r="AF9137">
        <v>0.52568734144070195</v>
      </c>
      <c r="AG9137">
        <v>0.80674443595273604</v>
      </c>
      <c r="AH9137">
        <v>0.154352599189712</v>
      </c>
      <c r="AI9137">
        <v>0.75770813086964806</v>
      </c>
      <c r="AJ9137">
        <v>0.91200148566411499</v>
      </c>
      <c r="AK9137">
        <v>-1.5269709337058801</v>
      </c>
    </row>
    <row r="9138" spans="1:37" x14ac:dyDescent="0.2">
      <c r="A9138" t="s">
        <v>30099</v>
      </c>
      <c r="B9138">
        <v>42889117</v>
      </c>
      <c r="C9138">
        <v>42889289</v>
      </c>
      <c r="D9138">
        <v>173</v>
      </c>
      <c r="E9138" t="s">
        <v>30326</v>
      </c>
      <c r="F9138">
        <v>1</v>
      </c>
      <c r="G9138" t="s">
        <v>30327</v>
      </c>
      <c r="H9138" t="s">
        <v>31000</v>
      </c>
      <c r="I9138">
        <v>23</v>
      </c>
      <c r="J9138">
        <v>42777366</v>
      </c>
      <c r="K9138">
        <v>42778163</v>
      </c>
      <c r="L9138">
        <v>798</v>
      </c>
      <c r="M9138">
        <v>2</v>
      </c>
      <c r="N9138">
        <v>80316</v>
      </c>
      <c r="O9138" t="s">
        <v>30321</v>
      </c>
      <c r="P9138">
        <v>-110954</v>
      </c>
      <c r="Q9138" t="s">
        <v>30322</v>
      </c>
      <c r="R9138" t="s">
        <v>30323</v>
      </c>
      <c r="S9138" t="s">
        <v>37199</v>
      </c>
      <c r="T9138">
        <v>0.97979524468909096</v>
      </c>
      <c r="U9138">
        <v>1</v>
      </c>
      <c r="V9138">
        <v>-0.775257886479502</v>
      </c>
      <c r="W9138">
        <v>0.371855812393517</v>
      </c>
      <c r="X9138">
        <v>0.704072456322962</v>
      </c>
      <c r="Y9138">
        <v>-2.3957262618399202</v>
      </c>
      <c r="Z9138">
        <v>0.48462788743282897</v>
      </c>
      <c r="AA9138">
        <v>0.84435025072159198</v>
      </c>
      <c r="AB9138">
        <v>-1.73873167540963</v>
      </c>
      <c r="AC9138">
        <v>0.10683406973163299</v>
      </c>
      <c r="AD9138">
        <v>0.68253123924728298</v>
      </c>
      <c r="AE9138">
        <v>-3.3957253789952602</v>
      </c>
      <c r="AF9138">
        <v>0.52568734144070195</v>
      </c>
      <c r="AG9138">
        <v>0.80674443595273604</v>
      </c>
      <c r="AH9138">
        <v>0.154352599189712</v>
      </c>
      <c r="AI9138">
        <v>0.75770813086964806</v>
      </c>
      <c r="AJ9138">
        <v>0.91200148566411499</v>
      </c>
      <c r="AK9138">
        <v>-1.5269709337058801</v>
      </c>
    </row>
    <row r="9139" spans="1:37" x14ac:dyDescent="0.2">
      <c r="A9139" t="s">
        <v>30099</v>
      </c>
      <c r="B9139">
        <v>43311291</v>
      </c>
      <c r="C9139">
        <v>43311455</v>
      </c>
      <c r="D9139">
        <v>165</v>
      </c>
      <c r="E9139" t="s">
        <v>30328</v>
      </c>
      <c r="F9139">
        <v>1</v>
      </c>
      <c r="G9139" t="s">
        <v>15517</v>
      </c>
      <c r="H9139" t="s">
        <v>37200</v>
      </c>
      <c r="I9139">
        <v>23</v>
      </c>
      <c r="J9139">
        <v>43176994</v>
      </c>
      <c r="K9139">
        <v>43226598</v>
      </c>
      <c r="L9139">
        <v>49605</v>
      </c>
      <c r="M9139">
        <v>1</v>
      </c>
      <c r="N9139">
        <v>101927501</v>
      </c>
      <c r="O9139" t="s">
        <v>30329</v>
      </c>
      <c r="P9139">
        <v>134297</v>
      </c>
      <c r="Q9139" t="s">
        <v>30330</v>
      </c>
      <c r="R9139" t="s">
        <v>30331</v>
      </c>
      <c r="S9139" t="s">
        <v>37201</v>
      </c>
      <c r="T9139">
        <v>0.15717073238575799</v>
      </c>
      <c r="U9139">
        <v>0.603102917160658</v>
      </c>
      <c r="V9139">
        <v>0.99402929122577</v>
      </c>
      <c r="W9139">
        <v>0.50712339315689303</v>
      </c>
      <c r="X9139">
        <v>0.79281990064911001</v>
      </c>
      <c r="Y9139">
        <v>-0.52276975222087696</v>
      </c>
      <c r="Z9139">
        <v>0.44392242447661201</v>
      </c>
      <c r="AA9139">
        <v>0.84435025072159198</v>
      </c>
      <c r="AB9139">
        <v>0.52766411877527297</v>
      </c>
      <c r="AC9139">
        <v>0.43148596675842199</v>
      </c>
      <c r="AD9139">
        <v>0.82872126865393902</v>
      </c>
      <c r="AE9139">
        <v>-0.584234839657921</v>
      </c>
      <c r="AF9139">
        <v>8.8667064874451307E-2</v>
      </c>
      <c r="AG9139">
        <v>0.68151250837662902</v>
      </c>
      <c r="AH9139">
        <v>1.0914796060438301</v>
      </c>
      <c r="AI9139">
        <v>0.76642659298509397</v>
      </c>
      <c r="AJ9139">
        <v>0.92070404956656005</v>
      </c>
      <c r="AK9139">
        <v>-0.264733363958437</v>
      </c>
    </row>
    <row r="9140" spans="1:37" x14ac:dyDescent="0.2">
      <c r="A9140" t="s">
        <v>30099</v>
      </c>
      <c r="B9140">
        <v>43311455</v>
      </c>
      <c r="C9140">
        <v>43311619</v>
      </c>
      <c r="D9140">
        <v>165</v>
      </c>
      <c r="E9140" t="s">
        <v>30332</v>
      </c>
      <c r="F9140">
        <v>4</v>
      </c>
      <c r="G9140" t="s">
        <v>20774</v>
      </c>
      <c r="H9140" t="s">
        <v>37200</v>
      </c>
      <c r="I9140">
        <v>23</v>
      </c>
      <c r="J9140">
        <v>43176994</v>
      </c>
      <c r="K9140">
        <v>43226598</v>
      </c>
      <c r="L9140">
        <v>49605</v>
      </c>
      <c r="M9140">
        <v>1</v>
      </c>
      <c r="N9140">
        <v>101927501</v>
      </c>
      <c r="O9140" t="s">
        <v>30329</v>
      </c>
      <c r="P9140">
        <v>134461</v>
      </c>
      <c r="Q9140" t="s">
        <v>30330</v>
      </c>
      <c r="R9140" t="s">
        <v>30331</v>
      </c>
      <c r="S9140" t="s">
        <v>37201</v>
      </c>
      <c r="T9140">
        <v>0.15717073238575799</v>
      </c>
      <c r="U9140">
        <v>0.603102917160658</v>
      </c>
      <c r="V9140">
        <v>0.88232869927719004</v>
      </c>
      <c r="W9140">
        <v>0.50712339315689303</v>
      </c>
      <c r="X9140">
        <v>0.79281990064911001</v>
      </c>
      <c r="Y9140">
        <v>-0.58767531206539403</v>
      </c>
      <c r="Z9140">
        <v>0.45400166210133902</v>
      </c>
      <c r="AA9140">
        <v>0.84435025072159198</v>
      </c>
      <c r="AB9140">
        <v>0.41596352682669302</v>
      </c>
      <c r="AC9140">
        <v>0.42204929527720902</v>
      </c>
      <c r="AD9140">
        <v>0.82872126865393902</v>
      </c>
      <c r="AE9140">
        <v>-0.64914039950243696</v>
      </c>
      <c r="AF9140">
        <v>8.8667064874451307E-2</v>
      </c>
      <c r="AG9140">
        <v>0.68151250837662902</v>
      </c>
      <c r="AH9140">
        <v>1.0276778230300201</v>
      </c>
      <c r="AI9140">
        <v>0.76642659298509397</v>
      </c>
      <c r="AJ9140">
        <v>0.92070404956656005</v>
      </c>
      <c r="AK9140">
        <v>-0.307566516666892</v>
      </c>
    </row>
    <row r="9141" spans="1:37" x14ac:dyDescent="0.2">
      <c r="A9141" t="s">
        <v>30099</v>
      </c>
      <c r="B9141">
        <v>43311619</v>
      </c>
      <c r="C9141">
        <v>43311783</v>
      </c>
      <c r="D9141">
        <v>165</v>
      </c>
      <c r="E9141" t="s">
        <v>30333</v>
      </c>
      <c r="F9141">
        <v>1</v>
      </c>
      <c r="G9141" t="s">
        <v>20776</v>
      </c>
      <c r="H9141" t="s">
        <v>37200</v>
      </c>
      <c r="I9141">
        <v>23</v>
      </c>
      <c r="J9141">
        <v>43176994</v>
      </c>
      <c r="K9141">
        <v>43226598</v>
      </c>
      <c r="L9141">
        <v>49605</v>
      </c>
      <c r="M9141">
        <v>1</v>
      </c>
      <c r="N9141">
        <v>101927501</v>
      </c>
      <c r="O9141" t="s">
        <v>30329</v>
      </c>
      <c r="P9141">
        <v>134625</v>
      </c>
      <c r="Q9141" t="s">
        <v>30330</v>
      </c>
      <c r="R9141" t="s">
        <v>30331</v>
      </c>
      <c r="S9141" t="s">
        <v>37201</v>
      </c>
      <c r="T9141">
        <v>0.15717073238575799</v>
      </c>
      <c r="U9141">
        <v>0.603102917160658</v>
      </c>
      <c r="V9141">
        <v>0.88232869927719004</v>
      </c>
      <c r="W9141">
        <v>0.50712339315689303</v>
      </c>
      <c r="X9141">
        <v>0.79281990064911001</v>
      </c>
      <c r="Y9141">
        <v>-0.58767531206539403</v>
      </c>
      <c r="Z9141">
        <v>0.45400166210133902</v>
      </c>
      <c r="AA9141">
        <v>0.84435025072159198</v>
      </c>
      <c r="AB9141">
        <v>0.41596352682669302</v>
      </c>
      <c r="AC9141">
        <v>0.42204929527720902</v>
      </c>
      <c r="AD9141">
        <v>0.82872126865393902</v>
      </c>
      <c r="AE9141">
        <v>-0.64914039950243696</v>
      </c>
      <c r="AF9141">
        <v>8.8667064874451307E-2</v>
      </c>
      <c r="AG9141">
        <v>0.68151250837662902</v>
      </c>
      <c r="AH9141">
        <v>1.0276778230300201</v>
      </c>
      <c r="AI9141">
        <v>0.76642659298509397</v>
      </c>
      <c r="AJ9141">
        <v>0.92070404956656005</v>
      </c>
      <c r="AK9141">
        <v>-0.307566516666892</v>
      </c>
    </row>
    <row r="9142" spans="1:37" x14ac:dyDescent="0.2">
      <c r="A9142" t="s">
        <v>30099</v>
      </c>
      <c r="B9142">
        <v>45576304</v>
      </c>
      <c r="C9142">
        <v>45576555</v>
      </c>
      <c r="D9142">
        <v>252</v>
      </c>
      <c r="E9142" t="s">
        <v>30334</v>
      </c>
      <c r="F9142">
        <v>2</v>
      </c>
      <c r="G9142" t="s">
        <v>30335</v>
      </c>
      <c r="H9142" t="s">
        <v>37202</v>
      </c>
      <c r="I9142">
        <v>23</v>
      </c>
      <c r="J9142">
        <v>45510484</v>
      </c>
      <c r="K9142">
        <v>45630202</v>
      </c>
      <c r="L9142">
        <v>119719</v>
      </c>
      <c r="M9142">
        <v>1</v>
      </c>
      <c r="N9142">
        <v>101927528</v>
      </c>
      <c r="O9142" t="s">
        <v>30336</v>
      </c>
      <c r="P9142">
        <v>65820</v>
      </c>
      <c r="Q9142" t="s">
        <v>30337</v>
      </c>
      <c r="R9142" t="s">
        <v>30338</v>
      </c>
      <c r="S9142" t="s">
        <v>37203</v>
      </c>
      <c r="T9142">
        <v>0.32911398597860803</v>
      </c>
      <c r="U9142">
        <v>0.603102917160658</v>
      </c>
      <c r="V9142">
        <v>23.775291728352698</v>
      </c>
      <c r="W9142">
        <v>0.73420570613580904</v>
      </c>
      <c r="X9142">
        <v>0.95159051474143896</v>
      </c>
      <c r="Y9142">
        <v>0.247079126970871</v>
      </c>
      <c r="Z9142">
        <v>9.2719649676713103E-2</v>
      </c>
      <c r="AA9142">
        <v>0.72610664078822296</v>
      </c>
      <c r="AB9142">
        <v>25.187493102537701</v>
      </c>
      <c r="AC9142">
        <v>0.97504645870380702</v>
      </c>
      <c r="AD9142">
        <v>0.98031027550246497</v>
      </c>
      <c r="AE9142">
        <v>1.1536072559333901</v>
      </c>
      <c r="AF9142">
        <v>0.52353792694692403</v>
      </c>
      <c r="AG9142">
        <v>0.80674443595273604</v>
      </c>
      <c r="AH9142">
        <v>-1.0668771375334101</v>
      </c>
      <c r="AI9142">
        <v>0.61187545788734798</v>
      </c>
      <c r="AJ9142">
        <v>0.792270719854135</v>
      </c>
      <c r="AK9142">
        <v>-0.76981032615346001</v>
      </c>
    </row>
    <row r="9143" spans="1:37" x14ac:dyDescent="0.2">
      <c r="A9143" t="s">
        <v>30099</v>
      </c>
      <c r="B9143">
        <v>48973539</v>
      </c>
      <c r="C9143">
        <v>48973690</v>
      </c>
      <c r="D9143">
        <v>152</v>
      </c>
      <c r="E9143" t="s">
        <v>30339</v>
      </c>
      <c r="F9143">
        <v>2</v>
      </c>
      <c r="G9143" t="s">
        <v>30340</v>
      </c>
      <c r="H9143" t="s">
        <v>30999</v>
      </c>
      <c r="I9143">
        <v>23</v>
      </c>
      <c r="J9143">
        <v>48961380</v>
      </c>
      <c r="K9143">
        <v>48971844</v>
      </c>
      <c r="L9143">
        <v>10465</v>
      </c>
      <c r="M9143">
        <v>2</v>
      </c>
      <c r="N9143">
        <v>3750</v>
      </c>
      <c r="O9143" t="s">
        <v>30341</v>
      </c>
      <c r="P9143">
        <v>-1695</v>
      </c>
      <c r="Q9143" t="s">
        <v>30342</v>
      </c>
      <c r="R9143" t="s">
        <v>30343</v>
      </c>
      <c r="S9143" t="s">
        <v>37204</v>
      </c>
      <c r="T9143">
        <v>0.97213403838398904</v>
      </c>
      <c r="U9143">
        <v>1</v>
      </c>
      <c r="V9143">
        <v>2.28911178256815</v>
      </c>
      <c r="W9143">
        <v>0.89279167466019005</v>
      </c>
      <c r="X9143">
        <v>0.95159051474143896</v>
      </c>
      <c r="Y9143">
        <v>0.61849874583935704</v>
      </c>
      <c r="Z9143">
        <v>0.45710774983416202</v>
      </c>
      <c r="AA9143">
        <v>0.84435025072159198</v>
      </c>
      <c r="AB9143">
        <v>3.1344010012435199</v>
      </c>
      <c r="AC9143">
        <v>0.53583471352073098</v>
      </c>
      <c r="AD9143">
        <v>0.87989882095915395</v>
      </c>
      <c r="AE9143">
        <v>-0.34275424552943301</v>
      </c>
      <c r="AF9143">
        <v>0.52353792694692403</v>
      </c>
      <c r="AG9143">
        <v>0.80674443595273604</v>
      </c>
      <c r="AH9143">
        <v>-0.44267816523078801</v>
      </c>
      <c r="AI9143">
        <v>0.84469820681520702</v>
      </c>
      <c r="AJ9143">
        <v>0.95957881738831197</v>
      </c>
      <c r="AK9143">
        <v>1.43828709436465</v>
      </c>
    </row>
    <row r="9144" spans="1:37" x14ac:dyDescent="0.2">
      <c r="A9144" t="s">
        <v>30099</v>
      </c>
      <c r="B9144">
        <v>50060735</v>
      </c>
      <c r="C9144">
        <v>50060909</v>
      </c>
      <c r="D9144">
        <v>175</v>
      </c>
      <c r="E9144" t="s">
        <v>30344</v>
      </c>
      <c r="F9144">
        <v>2</v>
      </c>
      <c r="G9144" t="s">
        <v>30345</v>
      </c>
      <c r="H9144" t="s">
        <v>37205</v>
      </c>
      <c r="I9144">
        <v>23</v>
      </c>
      <c r="J9144">
        <v>50067576</v>
      </c>
      <c r="K9144">
        <v>50092406</v>
      </c>
      <c r="L9144">
        <v>24831</v>
      </c>
      <c r="M9144">
        <v>1</v>
      </c>
      <c r="N9144">
        <v>1184</v>
      </c>
      <c r="O9144" t="s">
        <v>30346</v>
      </c>
      <c r="P9144">
        <v>-6667</v>
      </c>
      <c r="Q9144" t="s">
        <v>30347</v>
      </c>
      <c r="R9144" t="s">
        <v>30348</v>
      </c>
      <c r="S9144" t="s">
        <v>37206</v>
      </c>
      <c r="T9144">
        <v>1</v>
      </c>
      <c r="U9144">
        <v>1</v>
      </c>
      <c r="V9144">
        <v>-1.4800105510612001</v>
      </c>
      <c r="W9144">
        <v>0.20525741147413201</v>
      </c>
      <c r="X9144">
        <v>0.704072456322962</v>
      </c>
      <c r="Y9144">
        <v>-21.565222942578</v>
      </c>
      <c r="Z9144">
        <v>1</v>
      </c>
      <c r="AA9144">
        <v>1</v>
      </c>
      <c r="AB9144">
        <v>-0.97651736298395098</v>
      </c>
      <c r="AC9144">
        <v>0.32081866871113202</v>
      </c>
      <c r="AD9144">
        <v>0.68773325147593101</v>
      </c>
      <c r="AE9144">
        <v>-0.640932342710405</v>
      </c>
      <c r="AF9144">
        <v>0.98343762640780896</v>
      </c>
      <c r="AG9144">
        <v>1</v>
      </c>
      <c r="AH9144">
        <v>-1.2306287786249901</v>
      </c>
      <c r="AI9144">
        <v>0.24456414000292601</v>
      </c>
      <c r="AJ9144">
        <v>0.78121606160956403</v>
      </c>
      <c r="AK9144">
        <v>-21.738786946144302</v>
      </c>
    </row>
    <row r="9145" spans="1:37" x14ac:dyDescent="0.2">
      <c r="A9145" t="s">
        <v>30099</v>
      </c>
      <c r="B9145">
        <v>50060909</v>
      </c>
      <c r="C9145">
        <v>50061083</v>
      </c>
      <c r="D9145">
        <v>175</v>
      </c>
      <c r="E9145" t="s">
        <v>30349</v>
      </c>
      <c r="F9145">
        <v>1</v>
      </c>
      <c r="G9145" t="s">
        <v>30350</v>
      </c>
      <c r="H9145" t="s">
        <v>37205</v>
      </c>
      <c r="I9145">
        <v>23</v>
      </c>
      <c r="J9145">
        <v>50067576</v>
      </c>
      <c r="K9145">
        <v>50092406</v>
      </c>
      <c r="L9145">
        <v>24831</v>
      </c>
      <c r="M9145">
        <v>1</v>
      </c>
      <c r="N9145">
        <v>1184</v>
      </c>
      <c r="O9145" t="s">
        <v>30346</v>
      </c>
      <c r="P9145">
        <v>-6493</v>
      </c>
      <c r="Q9145" t="s">
        <v>30347</v>
      </c>
      <c r="R9145" t="s">
        <v>30348</v>
      </c>
      <c r="S9145" t="s">
        <v>37206</v>
      </c>
      <c r="T9145">
        <v>1</v>
      </c>
      <c r="U9145">
        <v>1</v>
      </c>
      <c r="V9145">
        <v>-1.4800105510612001</v>
      </c>
      <c r="W9145">
        <v>0.20525741147413201</v>
      </c>
      <c r="X9145">
        <v>0.704072456322962</v>
      </c>
      <c r="Y9145">
        <v>-21.565222942578</v>
      </c>
      <c r="Z9145">
        <v>1</v>
      </c>
      <c r="AA9145">
        <v>1</v>
      </c>
      <c r="AB9145">
        <v>-0.97651736298395098</v>
      </c>
      <c r="AC9145">
        <v>0.32081866871113202</v>
      </c>
      <c r="AD9145">
        <v>0.68773325147593101</v>
      </c>
      <c r="AE9145">
        <v>-0.640932342710405</v>
      </c>
      <c r="AF9145">
        <v>0.98343762640780896</v>
      </c>
      <c r="AG9145">
        <v>1</v>
      </c>
      <c r="AH9145">
        <v>-1.2306287786249901</v>
      </c>
      <c r="AI9145">
        <v>0.24456414000292601</v>
      </c>
      <c r="AJ9145">
        <v>0.78121606160956403</v>
      </c>
      <c r="AK9145">
        <v>-21.738786946144302</v>
      </c>
    </row>
    <row r="9146" spans="1:37" x14ac:dyDescent="0.2">
      <c r="A9146" t="s">
        <v>30099</v>
      </c>
      <c r="B9146">
        <v>50910134</v>
      </c>
      <c r="C9146">
        <v>50910285</v>
      </c>
      <c r="D9146">
        <v>152</v>
      </c>
      <c r="E9146" t="s">
        <v>30351</v>
      </c>
      <c r="F9146">
        <v>1</v>
      </c>
      <c r="G9146" t="s">
        <v>30352</v>
      </c>
      <c r="H9146" t="s">
        <v>30987</v>
      </c>
      <c r="I9146">
        <v>23</v>
      </c>
      <c r="J9146">
        <v>50910735</v>
      </c>
      <c r="K9146">
        <v>50916641</v>
      </c>
      <c r="L9146">
        <v>5907</v>
      </c>
      <c r="M9146">
        <v>1</v>
      </c>
      <c r="N9146">
        <v>9210</v>
      </c>
      <c r="O9146" t="s">
        <v>30353</v>
      </c>
      <c r="P9146">
        <v>-450</v>
      </c>
      <c r="Q9146" t="s">
        <v>30354</v>
      </c>
      <c r="R9146" t="s">
        <v>30355</v>
      </c>
      <c r="S9146" t="s">
        <v>37207</v>
      </c>
      <c r="T9146">
        <v>0.27938500886818901</v>
      </c>
      <c r="U9146">
        <v>0.603102917160658</v>
      </c>
      <c r="V9146">
        <v>4.1315463612529797</v>
      </c>
      <c r="W9146">
        <v>1</v>
      </c>
      <c r="X9146">
        <v>1</v>
      </c>
      <c r="Y9146">
        <v>0.58086548761638901</v>
      </c>
      <c r="Z9146">
        <v>0.439044852312928</v>
      </c>
      <c r="AA9146">
        <v>0.84435025072159198</v>
      </c>
      <c r="AB9146">
        <v>3.7856041935230098</v>
      </c>
      <c r="AC9146">
        <v>0.50144808531121599</v>
      </c>
      <c r="AD9146">
        <v>0.87989882095915395</v>
      </c>
      <c r="AE9146">
        <v>-0.36168699255481601</v>
      </c>
      <c r="AF9146">
        <v>0.24829198047130099</v>
      </c>
      <c r="AG9146">
        <v>0.70473078222419605</v>
      </c>
      <c r="AH9146">
        <v>1.7510906619794899</v>
      </c>
      <c r="AI9146">
        <v>0.58629467067646002</v>
      </c>
      <c r="AJ9146">
        <v>0.78121606160956403</v>
      </c>
      <c r="AK9146">
        <v>1.37896445392591</v>
      </c>
    </row>
    <row r="9147" spans="1:37" x14ac:dyDescent="0.2">
      <c r="A9147" t="s">
        <v>30099</v>
      </c>
      <c r="B9147">
        <v>51645350</v>
      </c>
      <c r="C9147">
        <v>51645523</v>
      </c>
      <c r="D9147">
        <v>174</v>
      </c>
      <c r="E9147" t="s">
        <v>30356</v>
      </c>
      <c r="F9147">
        <v>3</v>
      </c>
      <c r="G9147" t="s">
        <v>30357</v>
      </c>
      <c r="H9147" t="s">
        <v>31000</v>
      </c>
      <c r="I9147">
        <v>23</v>
      </c>
      <c r="J9147">
        <v>51617020</v>
      </c>
      <c r="K9147">
        <v>51618912</v>
      </c>
      <c r="L9147">
        <v>1893</v>
      </c>
      <c r="M9147">
        <v>2</v>
      </c>
      <c r="N9147">
        <v>347549</v>
      </c>
      <c r="O9147" t="s">
        <v>30358</v>
      </c>
      <c r="P9147">
        <v>-26438</v>
      </c>
      <c r="Q9147" t="s">
        <v>30359</v>
      </c>
      <c r="R9147" t="s">
        <v>30360</v>
      </c>
      <c r="S9147" t="s">
        <v>37208</v>
      </c>
      <c r="T9147">
        <v>0.17308923567461099</v>
      </c>
      <c r="U9147">
        <v>0.603102917160658</v>
      </c>
      <c r="V9147">
        <v>-24.440006268421701</v>
      </c>
      <c r="W9147">
        <v>0.73420570613580904</v>
      </c>
      <c r="X9147">
        <v>0.95159051474143896</v>
      </c>
      <c r="Y9147">
        <v>1.21999830784652</v>
      </c>
      <c r="Z9147">
        <v>0.23404878042441499</v>
      </c>
      <c r="AA9147">
        <v>0.72610664078822296</v>
      </c>
      <c r="AB9147">
        <v>-4.8523544098456899</v>
      </c>
      <c r="AC9147">
        <v>0.32081866871113202</v>
      </c>
      <c r="AD9147">
        <v>0.68773325147593101</v>
      </c>
      <c r="AE9147">
        <v>0.21999838973447899</v>
      </c>
      <c r="AF9147">
        <v>0.22065000948199101</v>
      </c>
      <c r="AG9147">
        <v>0.68151250837662902</v>
      </c>
      <c r="AH9147">
        <v>-23.600286382964601</v>
      </c>
      <c r="AI9147">
        <v>0.91725052871964496</v>
      </c>
      <c r="AJ9147">
        <v>0.98621344597861504</v>
      </c>
      <c r="AK9147">
        <v>2.0887536169879701</v>
      </c>
    </row>
    <row r="9148" spans="1:37" x14ac:dyDescent="0.2">
      <c r="A9148" t="s">
        <v>30099</v>
      </c>
      <c r="B9148">
        <v>51645523</v>
      </c>
      <c r="C9148">
        <v>51645696</v>
      </c>
      <c r="D9148">
        <v>174</v>
      </c>
      <c r="E9148" t="s">
        <v>30361</v>
      </c>
      <c r="F9148">
        <v>2</v>
      </c>
      <c r="G9148" t="s">
        <v>30362</v>
      </c>
      <c r="H9148" t="s">
        <v>31000</v>
      </c>
      <c r="I9148">
        <v>23</v>
      </c>
      <c r="J9148">
        <v>51617020</v>
      </c>
      <c r="K9148">
        <v>51618912</v>
      </c>
      <c r="L9148">
        <v>1893</v>
      </c>
      <c r="M9148">
        <v>2</v>
      </c>
      <c r="N9148">
        <v>347549</v>
      </c>
      <c r="O9148" t="s">
        <v>30358</v>
      </c>
      <c r="P9148">
        <v>-26611</v>
      </c>
      <c r="Q9148" t="s">
        <v>30359</v>
      </c>
      <c r="R9148" t="s">
        <v>30360</v>
      </c>
      <c r="S9148" t="s">
        <v>37208</v>
      </c>
      <c r="T9148">
        <v>0.17308923567461099</v>
      </c>
      <c r="U9148">
        <v>0.603102917160658</v>
      </c>
      <c r="V9148">
        <v>-24.440006268421701</v>
      </c>
      <c r="W9148">
        <v>0.73420570613580904</v>
      </c>
      <c r="X9148">
        <v>0.95159051474143896</v>
      </c>
      <c r="Y9148">
        <v>1.21999830784652</v>
      </c>
      <c r="Z9148">
        <v>0.23404878042441499</v>
      </c>
      <c r="AA9148">
        <v>0.72610664078822296</v>
      </c>
      <c r="AB9148">
        <v>-4.8523544098456899</v>
      </c>
      <c r="AC9148">
        <v>0.32081866871113202</v>
      </c>
      <c r="AD9148">
        <v>0.68773325147593101</v>
      </c>
      <c r="AE9148">
        <v>0.21999838973447899</v>
      </c>
      <c r="AF9148">
        <v>0.22065000948199101</v>
      </c>
      <c r="AG9148">
        <v>0.68151250837662902</v>
      </c>
      <c r="AH9148">
        <v>-23.600286382964601</v>
      </c>
      <c r="AI9148">
        <v>0.91725052871964496</v>
      </c>
      <c r="AJ9148">
        <v>0.98621344597861504</v>
      </c>
      <c r="AK9148">
        <v>2.0887536169879701</v>
      </c>
    </row>
    <row r="9149" spans="1:37" x14ac:dyDescent="0.2">
      <c r="A9149" t="s">
        <v>30099</v>
      </c>
      <c r="B9149">
        <v>53546416</v>
      </c>
      <c r="C9149">
        <v>53546534</v>
      </c>
      <c r="D9149">
        <v>119</v>
      </c>
      <c r="E9149" t="s">
        <v>30363</v>
      </c>
      <c r="F9149">
        <v>3</v>
      </c>
      <c r="G9149" t="s">
        <v>30364</v>
      </c>
      <c r="H9149" t="s">
        <v>30999</v>
      </c>
      <c r="I9149">
        <v>23</v>
      </c>
      <c r="J9149">
        <v>53542443</v>
      </c>
      <c r="K9149">
        <v>53547809</v>
      </c>
      <c r="L9149">
        <v>5367</v>
      </c>
      <c r="M9149">
        <v>2</v>
      </c>
      <c r="N9149">
        <v>10075</v>
      </c>
      <c r="O9149" t="s">
        <v>30365</v>
      </c>
      <c r="P9149">
        <v>1275</v>
      </c>
      <c r="Q9149" t="s">
        <v>30366</v>
      </c>
      <c r="R9149" t="s">
        <v>30367</v>
      </c>
      <c r="S9149" t="s">
        <v>37209</v>
      </c>
      <c r="T9149">
        <v>1</v>
      </c>
      <c r="U9149">
        <v>1</v>
      </c>
      <c r="V9149">
        <v>-0.72906169492103701</v>
      </c>
      <c r="W9149">
        <v>0.29261482077562401</v>
      </c>
      <c r="X9149">
        <v>0.704072456322962</v>
      </c>
      <c r="Y9149">
        <v>22.972700189708899</v>
      </c>
      <c r="Z9149">
        <v>0.65379035313853895</v>
      </c>
      <c r="AA9149">
        <v>0.84521697243271998</v>
      </c>
      <c r="AB9149">
        <v>-1.69253564362791</v>
      </c>
      <c r="AC9149">
        <v>0.27780950890804001</v>
      </c>
      <c r="AD9149">
        <v>0.68253123924728298</v>
      </c>
      <c r="AE9149">
        <v>23.427107066049899</v>
      </c>
      <c r="AF9149">
        <v>0.64997455747578503</v>
      </c>
      <c r="AG9149">
        <v>0.80674443595273604</v>
      </c>
      <c r="AH9149">
        <v>0.20054887648420899</v>
      </c>
      <c r="AI9149">
        <v>0.59609816080359102</v>
      </c>
      <c r="AJ9149">
        <v>0.78121606160956403</v>
      </c>
      <c r="AK9149">
        <v>0.34493876599439799</v>
      </c>
    </row>
    <row r="9150" spans="1:37" x14ac:dyDescent="0.2">
      <c r="A9150" t="s">
        <v>30099</v>
      </c>
      <c r="B9150">
        <v>54508525</v>
      </c>
      <c r="C9150">
        <v>54508677</v>
      </c>
      <c r="D9150">
        <v>153</v>
      </c>
      <c r="E9150" t="s">
        <v>30368</v>
      </c>
      <c r="F9150">
        <v>3</v>
      </c>
      <c r="G9150" t="s">
        <v>30369</v>
      </c>
      <c r="H9150" t="s">
        <v>31000</v>
      </c>
      <c r="I9150">
        <v>23</v>
      </c>
      <c r="J9150">
        <v>54445454</v>
      </c>
      <c r="K9150">
        <v>54496234</v>
      </c>
      <c r="L9150">
        <v>50781</v>
      </c>
      <c r="M9150">
        <v>2</v>
      </c>
      <c r="N9150">
        <v>2245</v>
      </c>
      <c r="O9150" t="s">
        <v>30370</v>
      </c>
      <c r="P9150">
        <v>-12291</v>
      </c>
      <c r="Q9150" t="s">
        <v>30371</v>
      </c>
      <c r="R9150" t="s">
        <v>30372</v>
      </c>
      <c r="S9150" t="s">
        <v>37210</v>
      </c>
      <c r="T9150">
        <v>0.29994505899430401</v>
      </c>
      <c r="U9150">
        <v>0.603102917160658</v>
      </c>
      <c r="V9150">
        <v>0.70192547716749099</v>
      </c>
      <c r="W9150">
        <v>0.513416869021735</v>
      </c>
      <c r="X9150">
        <v>0.80037110442190895</v>
      </c>
      <c r="Y9150">
        <v>0.40240744720903199</v>
      </c>
      <c r="Z9150">
        <v>0.71468475098461104</v>
      </c>
      <c r="AA9150">
        <v>0.86308114850689799</v>
      </c>
      <c r="AB9150">
        <v>0.23505898921535501</v>
      </c>
      <c r="AC9150">
        <v>0.95856870600052901</v>
      </c>
      <c r="AD9150">
        <v>0.96774560396920295</v>
      </c>
      <c r="AE9150">
        <v>-0.117092065064512</v>
      </c>
      <c r="AF9150">
        <v>0.105022622524784</v>
      </c>
      <c r="AG9150">
        <v>0.68151250837662902</v>
      </c>
      <c r="AH9150">
        <v>0.92086998182728297</v>
      </c>
      <c r="AI9150">
        <v>0.21513257513053699</v>
      </c>
      <c r="AJ9150">
        <v>0.78121606160956403</v>
      </c>
      <c r="AK9150">
        <v>0.75360625871460396</v>
      </c>
    </row>
    <row r="9151" spans="1:37" x14ac:dyDescent="0.2">
      <c r="A9151" t="s">
        <v>30099</v>
      </c>
      <c r="B9151">
        <v>54769467</v>
      </c>
      <c r="C9151">
        <v>54769639</v>
      </c>
      <c r="D9151">
        <v>173</v>
      </c>
      <c r="E9151" t="s">
        <v>30373</v>
      </c>
      <c r="F9151">
        <v>1</v>
      </c>
      <c r="G9151" t="s">
        <v>30374</v>
      </c>
      <c r="H9151" t="s">
        <v>37211</v>
      </c>
      <c r="I9151">
        <v>23</v>
      </c>
      <c r="J9151">
        <v>54787197</v>
      </c>
      <c r="K9151">
        <v>54788608</v>
      </c>
      <c r="L9151">
        <v>1412</v>
      </c>
      <c r="M9151">
        <v>2</v>
      </c>
      <c r="N9151">
        <v>347365</v>
      </c>
      <c r="O9151" t="s">
        <v>30375</v>
      </c>
      <c r="P9151">
        <v>18969</v>
      </c>
      <c r="Q9151" t="s">
        <v>30376</v>
      </c>
      <c r="R9151" t="s">
        <v>30377</v>
      </c>
      <c r="S9151" t="s">
        <v>37212</v>
      </c>
      <c r="T9151">
        <v>0.87357319988972604</v>
      </c>
      <c r="U9151">
        <v>1</v>
      </c>
      <c r="V9151">
        <v>0.472171556757636</v>
      </c>
      <c r="W9151">
        <v>0.89730945587866995</v>
      </c>
      <c r="X9151">
        <v>0.95159051474143896</v>
      </c>
      <c r="Y9151">
        <v>-1.12220510660148</v>
      </c>
      <c r="Z9151">
        <v>0.94507083062437902</v>
      </c>
      <c r="AA9151">
        <v>0.99919698600769702</v>
      </c>
      <c r="AB9151">
        <v>0.14338160195928501</v>
      </c>
      <c r="AC9151">
        <v>0.92924308956147506</v>
      </c>
      <c r="AD9151">
        <v>0.94369463995043001</v>
      </c>
      <c r="AE9151">
        <v>-1.3835782004482</v>
      </c>
      <c r="AF9151">
        <v>0.77146136072067495</v>
      </c>
      <c r="AG9151">
        <v>0.88417364479730298</v>
      </c>
      <c r="AH9151">
        <v>0.61096139306392705</v>
      </c>
      <c r="AI9151">
        <v>0.72747556715707795</v>
      </c>
      <c r="AJ9151">
        <v>0.89405022688619795</v>
      </c>
      <c r="AK9151">
        <v>-0.57967260987957403</v>
      </c>
    </row>
    <row r="9152" spans="1:37" x14ac:dyDescent="0.2">
      <c r="A9152" t="s">
        <v>30099</v>
      </c>
      <c r="B9152">
        <v>54769639</v>
      </c>
      <c r="C9152">
        <v>54769811</v>
      </c>
      <c r="D9152">
        <v>173</v>
      </c>
      <c r="E9152" t="s">
        <v>30378</v>
      </c>
      <c r="F9152">
        <v>3</v>
      </c>
      <c r="G9152" t="s">
        <v>30379</v>
      </c>
      <c r="H9152" t="s">
        <v>37211</v>
      </c>
      <c r="I9152">
        <v>23</v>
      </c>
      <c r="J9152">
        <v>54787197</v>
      </c>
      <c r="K9152">
        <v>54788608</v>
      </c>
      <c r="L9152">
        <v>1412</v>
      </c>
      <c r="M9152">
        <v>2</v>
      </c>
      <c r="N9152">
        <v>347365</v>
      </c>
      <c r="O9152" t="s">
        <v>30375</v>
      </c>
      <c r="P9152">
        <v>18797</v>
      </c>
      <c r="Q9152" t="s">
        <v>30376</v>
      </c>
      <c r="R9152" t="s">
        <v>30377</v>
      </c>
      <c r="S9152" t="s">
        <v>37212</v>
      </c>
      <c r="T9152">
        <v>0.87357319988972604</v>
      </c>
      <c r="U9152">
        <v>1</v>
      </c>
      <c r="V9152">
        <v>0.472171556757636</v>
      </c>
      <c r="W9152">
        <v>0.89730945587866995</v>
      </c>
      <c r="X9152">
        <v>0.95159051474143896</v>
      </c>
      <c r="Y9152">
        <v>-1.12220510660148</v>
      </c>
      <c r="Z9152">
        <v>0.94507083062437902</v>
      </c>
      <c r="AA9152">
        <v>0.99919698600769702</v>
      </c>
      <c r="AB9152">
        <v>0.14338160195928501</v>
      </c>
      <c r="AC9152">
        <v>0.92924308956147506</v>
      </c>
      <c r="AD9152">
        <v>0.94369463995043001</v>
      </c>
      <c r="AE9152">
        <v>-1.3835782004482</v>
      </c>
      <c r="AF9152">
        <v>0.77146136072067495</v>
      </c>
      <c r="AG9152">
        <v>0.88417364479730298</v>
      </c>
      <c r="AH9152">
        <v>0.61096139306392705</v>
      </c>
      <c r="AI9152">
        <v>0.72747556715707795</v>
      </c>
      <c r="AJ9152">
        <v>0.89405022688619795</v>
      </c>
      <c r="AK9152">
        <v>-0.57967260987957403</v>
      </c>
    </row>
    <row r="9153" spans="1:37" x14ac:dyDescent="0.2">
      <c r="A9153" t="s">
        <v>30099</v>
      </c>
      <c r="B9153">
        <v>54769811</v>
      </c>
      <c r="C9153">
        <v>54769983</v>
      </c>
      <c r="D9153">
        <v>173</v>
      </c>
      <c r="E9153" t="s">
        <v>30380</v>
      </c>
      <c r="F9153">
        <v>4</v>
      </c>
      <c r="G9153" t="s">
        <v>30381</v>
      </c>
      <c r="H9153" t="s">
        <v>37211</v>
      </c>
      <c r="I9153">
        <v>23</v>
      </c>
      <c r="J9153">
        <v>54787197</v>
      </c>
      <c r="K9153">
        <v>54788608</v>
      </c>
      <c r="L9153">
        <v>1412</v>
      </c>
      <c r="M9153">
        <v>2</v>
      </c>
      <c r="N9153">
        <v>347365</v>
      </c>
      <c r="O9153" t="s">
        <v>30375</v>
      </c>
      <c r="P9153">
        <v>18625</v>
      </c>
      <c r="Q9153" t="s">
        <v>30376</v>
      </c>
      <c r="R9153" t="s">
        <v>30377</v>
      </c>
      <c r="S9153" t="s">
        <v>37212</v>
      </c>
      <c r="T9153">
        <v>0.48397429459972502</v>
      </c>
      <c r="U9153">
        <v>0.78288571403930396</v>
      </c>
      <c r="V9153">
        <v>-1.2398996205922701</v>
      </c>
      <c r="W9153">
        <v>0.32917217022884998</v>
      </c>
      <c r="X9153">
        <v>0.704072456322962</v>
      </c>
      <c r="Y9153">
        <v>0.11378973339359499</v>
      </c>
      <c r="Z9153">
        <v>0.61781742218040203</v>
      </c>
      <c r="AA9153">
        <v>0.84521697243271998</v>
      </c>
      <c r="AB9153">
        <v>-0.92792773879340795</v>
      </c>
      <c r="AC9153">
        <v>0.38518441043488399</v>
      </c>
      <c r="AD9153">
        <v>0.79966696394535197</v>
      </c>
      <c r="AE9153">
        <v>-0.14758336045312601</v>
      </c>
      <c r="AF9153">
        <v>0.48758826702229302</v>
      </c>
      <c r="AG9153">
        <v>0.80674443595273604</v>
      </c>
      <c r="AH9153">
        <v>-0.96371398506428196</v>
      </c>
      <c r="AI9153">
        <v>0.37693889584380802</v>
      </c>
      <c r="AJ9153">
        <v>0.78121606160956403</v>
      </c>
      <c r="AK9153">
        <v>0.30660513322879301</v>
      </c>
    </row>
    <row r="9154" spans="1:37" x14ac:dyDescent="0.2">
      <c r="A9154" t="s">
        <v>30099</v>
      </c>
      <c r="B9154">
        <v>55990586</v>
      </c>
      <c r="C9154">
        <v>55990704</v>
      </c>
      <c r="D9154">
        <v>119</v>
      </c>
      <c r="E9154" t="s">
        <v>30382</v>
      </c>
      <c r="F9154">
        <v>0</v>
      </c>
      <c r="G9154" t="s">
        <v>30383</v>
      </c>
      <c r="H9154" t="s">
        <v>37213</v>
      </c>
      <c r="I9154">
        <v>23</v>
      </c>
      <c r="J9154">
        <v>55908492</v>
      </c>
      <c r="K9154">
        <v>56205285</v>
      </c>
      <c r="L9154">
        <v>296794</v>
      </c>
      <c r="M9154">
        <v>1</v>
      </c>
      <c r="N9154">
        <v>11279</v>
      </c>
      <c r="O9154" t="s">
        <v>30384</v>
      </c>
      <c r="P9154">
        <v>82094</v>
      </c>
      <c r="Q9154" t="s">
        <v>30385</v>
      </c>
      <c r="R9154" t="s">
        <v>30386</v>
      </c>
      <c r="S9154" t="s">
        <v>37214</v>
      </c>
      <c r="T9154" t="s">
        <v>40</v>
      </c>
      <c r="U9154" t="s">
        <v>40</v>
      </c>
      <c r="V9154">
        <v>0</v>
      </c>
      <c r="W9154">
        <v>0.29261482077562401</v>
      </c>
      <c r="X9154">
        <v>0.704072456322962</v>
      </c>
      <c r="Y9154">
        <v>25.475126892583202</v>
      </c>
      <c r="Z9154" t="s">
        <v>40</v>
      </c>
      <c r="AA9154" t="s">
        <v>40</v>
      </c>
      <c r="AB9154">
        <v>0</v>
      </c>
      <c r="AC9154">
        <v>0.45677901822897599</v>
      </c>
      <c r="AD9154">
        <v>0.82872126865393902</v>
      </c>
      <c r="AE9154">
        <v>24.475126923514399</v>
      </c>
      <c r="AF9154" t="s">
        <v>40</v>
      </c>
      <c r="AG9154" t="s">
        <v>40</v>
      </c>
      <c r="AH9154">
        <v>0</v>
      </c>
      <c r="AI9154">
        <v>0.14667288820271701</v>
      </c>
      <c r="AJ9154">
        <v>0.78121606160956403</v>
      </c>
      <c r="AK9154">
        <v>25.475126892583202</v>
      </c>
    </row>
    <row r="9155" spans="1:37" x14ac:dyDescent="0.2">
      <c r="A9155" t="s">
        <v>30099</v>
      </c>
      <c r="B9155">
        <v>55990733</v>
      </c>
      <c r="C9155">
        <v>55990892</v>
      </c>
      <c r="D9155">
        <v>160</v>
      </c>
      <c r="E9155" t="s">
        <v>30387</v>
      </c>
      <c r="F9155">
        <v>2</v>
      </c>
      <c r="G9155" t="s">
        <v>30388</v>
      </c>
      <c r="H9155" t="s">
        <v>37213</v>
      </c>
      <c r="I9155">
        <v>23</v>
      </c>
      <c r="J9155">
        <v>55908492</v>
      </c>
      <c r="K9155">
        <v>56205285</v>
      </c>
      <c r="L9155">
        <v>296794</v>
      </c>
      <c r="M9155">
        <v>1</v>
      </c>
      <c r="N9155">
        <v>11279</v>
      </c>
      <c r="O9155" t="s">
        <v>30384</v>
      </c>
      <c r="P9155">
        <v>82241</v>
      </c>
      <c r="Q9155" t="s">
        <v>30385</v>
      </c>
      <c r="R9155" t="s">
        <v>30386</v>
      </c>
      <c r="S9155" t="s">
        <v>37214</v>
      </c>
      <c r="T9155" t="s">
        <v>40</v>
      </c>
      <c r="U9155" t="s">
        <v>40</v>
      </c>
      <c r="V9155">
        <v>0</v>
      </c>
      <c r="W9155">
        <v>0.29261482077562401</v>
      </c>
      <c r="X9155">
        <v>0.704072456322962</v>
      </c>
      <c r="Y9155">
        <v>25.475126892583202</v>
      </c>
      <c r="Z9155" t="s">
        <v>40</v>
      </c>
      <c r="AA9155" t="s">
        <v>40</v>
      </c>
      <c r="AB9155">
        <v>0</v>
      </c>
      <c r="AC9155">
        <v>0.45677901822897599</v>
      </c>
      <c r="AD9155">
        <v>0.82872126865393902</v>
      </c>
      <c r="AE9155">
        <v>24.475126923514399</v>
      </c>
      <c r="AF9155" t="s">
        <v>40</v>
      </c>
      <c r="AG9155" t="s">
        <v>40</v>
      </c>
      <c r="AH9155">
        <v>0</v>
      </c>
      <c r="AI9155">
        <v>0.14667288820271701</v>
      </c>
      <c r="AJ9155">
        <v>0.78121606160956403</v>
      </c>
      <c r="AK9155">
        <v>25.475126892583202</v>
      </c>
    </row>
    <row r="9156" spans="1:37" x14ac:dyDescent="0.2">
      <c r="A9156" t="s">
        <v>30099</v>
      </c>
      <c r="B9156">
        <v>56674496</v>
      </c>
      <c r="C9156">
        <v>56674638</v>
      </c>
      <c r="D9156">
        <v>143</v>
      </c>
      <c r="E9156" t="s">
        <v>30389</v>
      </c>
      <c r="F9156">
        <v>1</v>
      </c>
      <c r="G9156" t="s">
        <v>30390</v>
      </c>
      <c r="H9156" t="s">
        <v>31000</v>
      </c>
      <c r="I9156">
        <v>23</v>
      </c>
      <c r="J9156">
        <v>56729241</v>
      </c>
      <c r="K9156">
        <v>56817569</v>
      </c>
      <c r="L9156">
        <v>88329</v>
      </c>
      <c r="M9156">
        <v>1</v>
      </c>
      <c r="N9156">
        <v>550643</v>
      </c>
      <c r="O9156" t="s">
        <v>30391</v>
      </c>
      <c r="P9156">
        <v>-54603</v>
      </c>
      <c r="Q9156" t="s">
        <v>30392</v>
      </c>
      <c r="R9156" t="s">
        <v>30393</v>
      </c>
      <c r="S9156" t="s">
        <v>37215</v>
      </c>
      <c r="T9156" t="s">
        <v>40</v>
      </c>
      <c r="U9156" t="s">
        <v>40</v>
      </c>
      <c r="V9156">
        <v>0</v>
      </c>
      <c r="W9156" t="s">
        <v>40</v>
      </c>
      <c r="X9156" t="s">
        <v>40</v>
      </c>
      <c r="Y9156">
        <v>0</v>
      </c>
      <c r="Z9156">
        <v>0.306975110376564</v>
      </c>
      <c r="AA9156">
        <v>0.72610664078822296</v>
      </c>
      <c r="AB9156">
        <v>24.064857011511801</v>
      </c>
      <c r="AC9156">
        <v>0.27780950890804001</v>
      </c>
      <c r="AD9156">
        <v>0.68253123924728298</v>
      </c>
      <c r="AE9156">
        <v>24.102331714822501</v>
      </c>
      <c r="AF9156">
        <v>0.32549523997010099</v>
      </c>
      <c r="AG9156">
        <v>0.70473078222419605</v>
      </c>
      <c r="AH9156">
        <v>-24.028331137594702</v>
      </c>
      <c r="AI9156">
        <v>0.35038410267202102</v>
      </c>
      <c r="AJ9156">
        <v>0.78121606160956403</v>
      </c>
      <c r="AK9156">
        <v>-23.957941813919302</v>
      </c>
    </row>
    <row r="9157" spans="1:37" x14ac:dyDescent="0.2">
      <c r="A9157" t="s">
        <v>30099</v>
      </c>
      <c r="B9157">
        <v>62742889</v>
      </c>
      <c r="C9157">
        <v>62743063</v>
      </c>
      <c r="D9157">
        <v>175</v>
      </c>
      <c r="E9157" t="s">
        <v>30394</v>
      </c>
      <c r="F9157">
        <v>0</v>
      </c>
      <c r="G9157" t="s">
        <v>30395</v>
      </c>
      <c r="H9157" t="s">
        <v>31000</v>
      </c>
      <c r="I9157">
        <v>23</v>
      </c>
      <c r="J9157">
        <v>63349646</v>
      </c>
      <c r="K9157">
        <v>63352178</v>
      </c>
      <c r="L9157">
        <v>2533</v>
      </c>
      <c r="M9157">
        <v>1</v>
      </c>
      <c r="N9157">
        <v>100874033</v>
      </c>
      <c r="O9157" t="s">
        <v>30396</v>
      </c>
      <c r="P9157">
        <v>-606583</v>
      </c>
      <c r="Q9157" t="s">
        <v>40</v>
      </c>
      <c r="R9157" t="s">
        <v>30397</v>
      </c>
      <c r="S9157" t="s">
        <v>37216</v>
      </c>
      <c r="T9157">
        <v>0.35387198439864398</v>
      </c>
      <c r="U9157">
        <v>0.603102917160658</v>
      </c>
      <c r="V9157">
        <v>-23.779900065700399</v>
      </c>
      <c r="W9157">
        <v>0.29261482077562401</v>
      </c>
      <c r="X9157">
        <v>0.704072456322962</v>
      </c>
      <c r="Y9157">
        <v>20.8013421730837</v>
      </c>
      <c r="Z9157">
        <v>0.65379035313853895</v>
      </c>
      <c r="AA9157">
        <v>0.84521697243271998</v>
      </c>
      <c r="AB9157">
        <v>-4.0160317669935504</v>
      </c>
      <c r="AC9157">
        <v>0.27780950890804001</v>
      </c>
      <c r="AD9157">
        <v>0.68253123924728298</v>
      </c>
      <c r="AE9157">
        <v>23.081060215842101</v>
      </c>
      <c r="AF9157">
        <v>0.32549523997010099</v>
      </c>
      <c r="AG9157">
        <v>0.70473078222419605</v>
      </c>
      <c r="AH9157">
        <v>-23.0070596429555</v>
      </c>
      <c r="AI9157">
        <v>0.59609816080359102</v>
      </c>
      <c r="AJ9157">
        <v>0.78121606160956403</v>
      </c>
      <c r="AK9157">
        <v>-1.9785579927806001</v>
      </c>
    </row>
    <row r="9158" spans="1:37" x14ac:dyDescent="0.2">
      <c r="A9158" t="s">
        <v>30099</v>
      </c>
      <c r="B9158">
        <v>62743063</v>
      </c>
      <c r="C9158">
        <v>62743237</v>
      </c>
      <c r="D9158">
        <v>175</v>
      </c>
      <c r="E9158" t="s">
        <v>30398</v>
      </c>
      <c r="F9158">
        <v>2</v>
      </c>
      <c r="G9158" t="s">
        <v>30399</v>
      </c>
      <c r="H9158" t="s">
        <v>31000</v>
      </c>
      <c r="I9158">
        <v>23</v>
      </c>
      <c r="J9158">
        <v>63349646</v>
      </c>
      <c r="K9158">
        <v>63352178</v>
      </c>
      <c r="L9158">
        <v>2533</v>
      </c>
      <c r="M9158">
        <v>1</v>
      </c>
      <c r="N9158">
        <v>100874033</v>
      </c>
      <c r="O9158" t="s">
        <v>30396</v>
      </c>
      <c r="P9158">
        <v>-606409</v>
      </c>
      <c r="Q9158" t="s">
        <v>40</v>
      </c>
      <c r="R9158" t="s">
        <v>30397</v>
      </c>
      <c r="S9158" t="s">
        <v>37216</v>
      </c>
      <c r="T9158">
        <v>0.35387198439864398</v>
      </c>
      <c r="U9158">
        <v>0.603102917160658</v>
      </c>
      <c r="V9158">
        <v>-23.779900065700399</v>
      </c>
      <c r="W9158">
        <v>0.29261482077562401</v>
      </c>
      <c r="X9158">
        <v>0.704072456322962</v>
      </c>
      <c r="Y9158">
        <v>20.8013421730837</v>
      </c>
      <c r="Z9158">
        <v>0.65379035313853895</v>
      </c>
      <c r="AA9158">
        <v>0.84521697243271998</v>
      </c>
      <c r="AB9158">
        <v>-4.0160317669935504</v>
      </c>
      <c r="AC9158">
        <v>0.27780950890804001</v>
      </c>
      <c r="AD9158">
        <v>0.68253123924728298</v>
      </c>
      <c r="AE9158">
        <v>23.081060215842101</v>
      </c>
      <c r="AF9158">
        <v>0.32549523997010099</v>
      </c>
      <c r="AG9158">
        <v>0.70473078222419605</v>
      </c>
      <c r="AH9158">
        <v>-23.0070596429555</v>
      </c>
      <c r="AI9158">
        <v>0.59609816080359102</v>
      </c>
      <c r="AJ9158">
        <v>0.78121606160956403</v>
      </c>
      <c r="AK9158">
        <v>-1.9785579927806001</v>
      </c>
    </row>
    <row r="9159" spans="1:37" x14ac:dyDescent="0.2">
      <c r="A9159" t="s">
        <v>30099</v>
      </c>
      <c r="B9159">
        <v>64257435</v>
      </c>
      <c r="C9159">
        <v>64257611</v>
      </c>
      <c r="D9159">
        <v>177</v>
      </c>
      <c r="E9159" t="s">
        <v>30400</v>
      </c>
      <c r="F9159">
        <v>2</v>
      </c>
      <c r="G9159" t="s">
        <v>30401</v>
      </c>
      <c r="H9159" t="s">
        <v>31000</v>
      </c>
      <c r="I9159">
        <v>23</v>
      </c>
      <c r="J9159">
        <v>64224194</v>
      </c>
      <c r="K9159">
        <v>64230607</v>
      </c>
      <c r="L9159">
        <v>6414</v>
      </c>
      <c r="M9159">
        <v>2</v>
      </c>
      <c r="N9159">
        <v>142689</v>
      </c>
      <c r="O9159" t="s">
        <v>30402</v>
      </c>
      <c r="P9159">
        <v>-26828</v>
      </c>
      <c r="Q9159" t="s">
        <v>30403</v>
      </c>
      <c r="R9159" t="s">
        <v>30404</v>
      </c>
      <c r="S9159" t="s">
        <v>37217</v>
      </c>
      <c r="T9159">
        <v>0.29910708687459298</v>
      </c>
      <c r="U9159">
        <v>0.603102917160658</v>
      </c>
      <c r="V9159">
        <v>-2.09294152605688</v>
      </c>
      <c r="W9159">
        <v>0.82334044518041904</v>
      </c>
      <c r="X9159">
        <v>0.95159051474143896</v>
      </c>
      <c r="Y9159">
        <v>0.64681411413929202</v>
      </c>
      <c r="Z9159">
        <v>0.19592519711296399</v>
      </c>
      <c r="AA9159">
        <v>0.72610664078822296</v>
      </c>
      <c r="AB9159">
        <v>-2.0550203967218001</v>
      </c>
      <c r="AC9159">
        <v>0.97504645870380702</v>
      </c>
      <c r="AD9159">
        <v>0.98031027550246497</v>
      </c>
      <c r="AE9159">
        <v>0.30971196169658699</v>
      </c>
      <c r="AF9159">
        <v>0.48185193705156298</v>
      </c>
      <c r="AG9159">
        <v>0.80674443595273604</v>
      </c>
      <c r="AH9159">
        <v>-1.45454807240961</v>
      </c>
      <c r="AI9159">
        <v>0.64674041799899995</v>
      </c>
      <c r="AJ9159">
        <v>0.82002337464554198</v>
      </c>
      <c r="AK9159">
        <v>0.70459693820323499</v>
      </c>
    </row>
    <row r="9160" spans="1:37" x14ac:dyDescent="0.2">
      <c r="A9160" t="s">
        <v>30099</v>
      </c>
      <c r="B9160">
        <v>64257611</v>
      </c>
      <c r="C9160">
        <v>64257787</v>
      </c>
      <c r="D9160">
        <v>177</v>
      </c>
      <c r="E9160" t="s">
        <v>30405</v>
      </c>
      <c r="F9160">
        <v>2</v>
      </c>
      <c r="G9160" t="s">
        <v>2066</v>
      </c>
      <c r="H9160" t="s">
        <v>31000</v>
      </c>
      <c r="I9160">
        <v>23</v>
      </c>
      <c r="J9160">
        <v>64224194</v>
      </c>
      <c r="K9160">
        <v>64230607</v>
      </c>
      <c r="L9160">
        <v>6414</v>
      </c>
      <c r="M9160">
        <v>2</v>
      </c>
      <c r="N9160">
        <v>142689</v>
      </c>
      <c r="O9160" t="s">
        <v>30402</v>
      </c>
      <c r="P9160">
        <v>-27004</v>
      </c>
      <c r="Q9160" t="s">
        <v>30403</v>
      </c>
      <c r="R9160" t="s">
        <v>30404</v>
      </c>
      <c r="S9160" t="s">
        <v>37217</v>
      </c>
      <c r="T9160">
        <v>0.29910708687459298</v>
      </c>
      <c r="U9160">
        <v>0.603102917160658</v>
      </c>
      <c r="V9160">
        <v>-2.2694176704050499</v>
      </c>
      <c r="W9160">
        <v>0.82334044518041904</v>
      </c>
      <c r="X9160">
        <v>0.95159051474143896</v>
      </c>
      <c r="Y9160">
        <v>0.92409759203532404</v>
      </c>
      <c r="Z9160">
        <v>0.19592519711296399</v>
      </c>
      <c r="AA9160">
        <v>0.72610664078822296</v>
      </c>
      <c r="AB9160">
        <v>-2.2314965410699599</v>
      </c>
      <c r="AC9160">
        <v>0.97504645870380702</v>
      </c>
      <c r="AD9160">
        <v>0.98031027550246497</v>
      </c>
      <c r="AE9160">
        <v>0.49093489930267098</v>
      </c>
      <c r="AF9160">
        <v>0.48185193705156298</v>
      </c>
      <c r="AG9160">
        <v>0.80674443595273604</v>
      </c>
      <c r="AH9160">
        <v>-1.60033738160439</v>
      </c>
      <c r="AI9160">
        <v>0.64674041799899995</v>
      </c>
      <c r="AJ9160">
        <v>0.82002337464554198</v>
      </c>
      <c r="AK9160">
        <v>0.98188041609926702</v>
      </c>
    </row>
    <row r="9161" spans="1:37" x14ac:dyDescent="0.2">
      <c r="A9161" t="s">
        <v>30099</v>
      </c>
      <c r="B9161">
        <v>64913416</v>
      </c>
      <c r="C9161">
        <v>64913558</v>
      </c>
      <c r="D9161">
        <v>143</v>
      </c>
      <c r="E9161" t="s">
        <v>30406</v>
      </c>
      <c r="F9161">
        <v>1</v>
      </c>
      <c r="G9161" t="s">
        <v>30407</v>
      </c>
      <c r="H9161" t="s">
        <v>31000</v>
      </c>
      <c r="I9161">
        <v>23</v>
      </c>
      <c r="J9161">
        <v>64917780</v>
      </c>
      <c r="K9161">
        <v>64976387</v>
      </c>
      <c r="L9161">
        <v>58608</v>
      </c>
      <c r="M9161">
        <v>2</v>
      </c>
      <c r="N9161">
        <v>55906</v>
      </c>
      <c r="O9161" t="s">
        <v>30408</v>
      </c>
      <c r="P9161">
        <v>62829</v>
      </c>
      <c r="Q9161" t="s">
        <v>30409</v>
      </c>
      <c r="R9161" t="s">
        <v>30410</v>
      </c>
      <c r="S9161" t="s">
        <v>37218</v>
      </c>
      <c r="T9161" t="s">
        <v>40</v>
      </c>
      <c r="U9161" t="s">
        <v>40</v>
      </c>
      <c r="V9161">
        <v>0</v>
      </c>
      <c r="W9161">
        <v>0.29261482077562401</v>
      </c>
      <c r="X9161">
        <v>0.704072456322962</v>
      </c>
      <c r="Y9161">
        <v>23.720631154821699</v>
      </c>
      <c r="Z9161">
        <v>0.48464167878831399</v>
      </c>
      <c r="AA9161">
        <v>0.84435025072159198</v>
      </c>
      <c r="AB9161">
        <v>22.6831565592605</v>
      </c>
      <c r="AC9161">
        <v>0.45677901822897599</v>
      </c>
      <c r="AD9161">
        <v>0.82872126865393902</v>
      </c>
      <c r="AE9161">
        <v>22.720631259186298</v>
      </c>
      <c r="AF9161">
        <v>0.501741946288212</v>
      </c>
      <c r="AG9161">
        <v>0.80674443595273604</v>
      </c>
      <c r="AH9161">
        <v>-22.646630688728202</v>
      </c>
      <c r="AI9161">
        <v>0.14667288820271701</v>
      </c>
      <c r="AJ9161">
        <v>0.78121606160956403</v>
      </c>
      <c r="AK9161">
        <v>23.720631154821699</v>
      </c>
    </row>
    <row r="9162" spans="1:37" x14ac:dyDescent="0.2">
      <c r="A9162" t="s">
        <v>30099</v>
      </c>
      <c r="B9162">
        <v>66077144</v>
      </c>
      <c r="C9162">
        <v>66077311</v>
      </c>
      <c r="D9162">
        <v>168</v>
      </c>
      <c r="E9162" t="s">
        <v>30411</v>
      </c>
      <c r="F9162">
        <v>0</v>
      </c>
      <c r="G9162" t="s">
        <v>30412</v>
      </c>
      <c r="H9162" t="s">
        <v>31000</v>
      </c>
      <c r="I9162">
        <v>23</v>
      </c>
      <c r="J9162">
        <v>66021740</v>
      </c>
      <c r="K9162">
        <v>66040125</v>
      </c>
      <c r="L9162">
        <v>18386</v>
      </c>
      <c r="M9162">
        <v>2</v>
      </c>
      <c r="N9162">
        <v>11326</v>
      </c>
      <c r="O9162" t="s">
        <v>30413</v>
      </c>
      <c r="P9162">
        <v>-37019</v>
      </c>
      <c r="Q9162" t="s">
        <v>30414</v>
      </c>
      <c r="R9162" t="s">
        <v>30415</v>
      </c>
      <c r="S9162" t="s">
        <v>37219</v>
      </c>
      <c r="T9162">
        <v>0.92491960599920797</v>
      </c>
      <c r="U9162">
        <v>1</v>
      </c>
      <c r="V9162">
        <v>-0.39155429321574098</v>
      </c>
      <c r="W9162">
        <v>3.4734740880334999E-2</v>
      </c>
      <c r="X9162">
        <v>0.704072456322962</v>
      </c>
      <c r="Y9162">
        <v>-25.935256390980701</v>
      </c>
      <c r="Z9162">
        <v>0.46939012908815902</v>
      </c>
      <c r="AA9162">
        <v>0.84435025072159198</v>
      </c>
      <c r="AB9162">
        <v>-0.86103698572474796</v>
      </c>
      <c r="AC9162">
        <v>0.26200615630634</v>
      </c>
      <c r="AD9162">
        <v>0.68253123924728298</v>
      </c>
      <c r="AE9162">
        <v>-0.69948839454540002</v>
      </c>
      <c r="AF9162">
        <v>0.55305898210437998</v>
      </c>
      <c r="AG9162">
        <v>0.80674443595273604</v>
      </c>
      <c r="AH9162">
        <v>0.16348435565067301</v>
      </c>
      <c r="AI9162">
        <v>3.1891687287860099E-2</v>
      </c>
      <c r="AJ9162">
        <v>0.78121606160956403</v>
      </c>
      <c r="AK9162">
        <v>-26.078993117087599</v>
      </c>
    </row>
    <row r="9163" spans="1:37" x14ac:dyDescent="0.2">
      <c r="A9163" t="s">
        <v>30099</v>
      </c>
      <c r="B9163">
        <v>66185789</v>
      </c>
      <c r="C9163">
        <v>66185961</v>
      </c>
      <c r="D9163">
        <v>173</v>
      </c>
      <c r="E9163" t="s">
        <v>30416</v>
      </c>
      <c r="F9163">
        <v>1</v>
      </c>
      <c r="G9163" t="s">
        <v>30417</v>
      </c>
      <c r="H9163" t="s">
        <v>37220</v>
      </c>
      <c r="I9163">
        <v>23</v>
      </c>
      <c r="J9163">
        <v>66173794</v>
      </c>
      <c r="K9163">
        <v>66266860</v>
      </c>
      <c r="L9163">
        <v>93067</v>
      </c>
      <c r="M9163">
        <v>1</v>
      </c>
      <c r="N9163">
        <v>9843</v>
      </c>
      <c r="O9163" t="s">
        <v>30418</v>
      </c>
      <c r="P9163">
        <v>11995</v>
      </c>
      <c r="Q9163" t="s">
        <v>30419</v>
      </c>
      <c r="R9163" t="s">
        <v>30420</v>
      </c>
      <c r="S9163" t="s">
        <v>30421</v>
      </c>
      <c r="T9163">
        <v>7.62943505341033E-2</v>
      </c>
      <c r="U9163">
        <v>0.603102917160658</v>
      </c>
      <c r="V9163">
        <v>1.2264539294546299</v>
      </c>
      <c r="W9163">
        <v>0.76390048832322199</v>
      </c>
      <c r="X9163">
        <v>0.95159051474143896</v>
      </c>
      <c r="Y9163">
        <v>0.127992742076351</v>
      </c>
      <c r="Z9163">
        <v>0.26343859232688499</v>
      </c>
      <c r="AA9163">
        <v>0.72610664078822296</v>
      </c>
      <c r="AB9163">
        <v>0.89469633012997896</v>
      </c>
      <c r="AC9163">
        <v>0.56794529911470704</v>
      </c>
      <c r="AD9163">
        <v>0.87989882095915395</v>
      </c>
      <c r="AE9163">
        <v>-0.20010173330372599</v>
      </c>
      <c r="AF9163">
        <v>7.2084752966456805E-2</v>
      </c>
      <c r="AG9163">
        <v>0.61358003653225202</v>
      </c>
      <c r="AH9163">
        <v>1.00268255818067</v>
      </c>
      <c r="AI9163">
        <v>0.91286144885256104</v>
      </c>
      <c r="AJ9163">
        <v>0.98621344597861504</v>
      </c>
      <c r="AK9163">
        <v>0.378063546867967</v>
      </c>
    </row>
    <row r="9164" spans="1:37" x14ac:dyDescent="0.2">
      <c r="A9164" t="s">
        <v>30099</v>
      </c>
      <c r="B9164">
        <v>66185961</v>
      </c>
      <c r="C9164">
        <v>66186133</v>
      </c>
      <c r="D9164">
        <v>173</v>
      </c>
      <c r="E9164" t="s">
        <v>30422</v>
      </c>
      <c r="F9164">
        <v>4</v>
      </c>
      <c r="G9164" t="s">
        <v>9951</v>
      </c>
      <c r="H9164" t="s">
        <v>37220</v>
      </c>
      <c r="I9164">
        <v>23</v>
      </c>
      <c r="J9164">
        <v>66173794</v>
      </c>
      <c r="K9164">
        <v>66266860</v>
      </c>
      <c r="L9164">
        <v>93067</v>
      </c>
      <c r="M9164">
        <v>1</v>
      </c>
      <c r="N9164">
        <v>9843</v>
      </c>
      <c r="O9164" t="s">
        <v>30418</v>
      </c>
      <c r="P9164">
        <v>12167</v>
      </c>
      <c r="Q9164" t="s">
        <v>30419</v>
      </c>
      <c r="R9164" t="s">
        <v>30420</v>
      </c>
      <c r="S9164" t="s">
        <v>30421</v>
      </c>
      <c r="T9164">
        <v>7.62943505341033E-2</v>
      </c>
      <c r="U9164">
        <v>0.603102917160658</v>
      </c>
      <c r="V9164">
        <v>1.2264539294546299</v>
      </c>
      <c r="W9164">
        <v>0.76390048832322199</v>
      </c>
      <c r="X9164">
        <v>0.95159051474143896</v>
      </c>
      <c r="Y9164">
        <v>0.127992742076351</v>
      </c>
      <c r="Z9164">
        <v>0.26343859232688499</v>
      </c>
      <c r="AA9164">
        <v>0.72610664078822296</v>
      </c>
      <c r="AB9164">
        <v>0.89469633012997896</v>
      </c>
      <c r="AC9164">
        <v>0.56794529911470704</v>
      </c>
      <c r="AD9164">
        <v>0.87989882095915395</v>
      </c>
      <c r="AE9164">
        <v>-0.20010173330372599</v>
      </c>
      <c r="AF9164">
        <v>7.2084752966456805E-2</v>
      </c>
      <c r="AG9164">
        <v>0.61358003653225202</v>
      </c>
      <c r="AH9164">
        <v>1.00268255818067</v>
      </c>
      <c r="AI9164">
        <v>0.91286144885256104</v>
      </c>
      <c r="AJ9164">
        <v>0.98621344597861504</v>
      </c>
      <c r="AK9164">
        <v>0.378063546867967</v>
      </c>
    </row>
    <row r="9165" spans="1:37" x14ac:dyDescent="0.2">
      <c r="A9165" t="s">
        <v>30099</v>
      </c>
      <c r="B9165">
        <v>66186133</v>
      </c>
      <c r="C9165">
        <v>66186305</v>
      </c>
      <c r="D9165">
        <v>173</v>
      </c>
      <c r="E9165" t="s">
        <v>30423</v>
      </c>
      <c r="F9165">
        <v>4</v>
      </c>
      <c r="G9165" t="s">
        <v>30424</v>
      </c>
      <c r="H9165" t="s">
        <v>37220</v>
      </c>
      <c r="I9165">
        <v>23</v>
      </c>
      <c r="J9165">
        <v>66173794</v>
      </c>
      <c r="K9165">
        <v>66266860</v>
      </c>
      <c r="L9165">
        <v>93067</v>
      </c>
      <c r="M9165">
        <v>1</v>
      </c>
      <c r="N9165">
        <v>9843</v>
      </c>
      <c r="O9165" t="s">
        <v>30418</v>
      </c>
      <c r="P9165">
        <v>12339</v>
      </c>
      <c r="Q9165" t="s">
        <v>30419</v>
      </c>
      <c r="R9165" t="s">
        <v>30420</v>
      </c>
      <c r="S9165" t="s">
        <v>30421</v>
      </c>
      <c r="T9165">
        <v>7.62943505341033E-2</v>
      </c>
      <c r="U9165">
        <v>0.603102917160658</v>
      </c>
      <c r="V9165">
        <v>1.2264539294546299</v>
      </c>
      <c r="W9165">
        <v>0.76390048832322199</v>
      </c>
      <c r="X9165">
        <v>0.95159051474143896</v>
      </c>
      <c r="Y9165">
        <v>0.127992742076351</v>
      </c>
      <c r="Z9165">
        <v>0.26343859232688499</v>
      </c>
      <c r="AA9165">
        <v>0.72610664078822296</v>
      </c>
      <c r="AB9165">
        <v>0.89469633012997896</v>
      </c>
      <c r="AC9165">
        <v>0.56794529911470704</v>
      </c>
      <c r="AD9165">
        <v>0.87989882095915395</v>
      </c>
      <c r="AE9165">
        <v>-0.20010173330372599</v>
      </c>
      <c r="AF9165">
        <v>7.2084752966456805E-2</v>
      </c>
      <c r="AG9165">
        <v>0.61358003653225202</v>
      </c>
      <c r="AH9165">
        <v>1.00268255818067</v>
      </c>
      <c r="AI9165">
        <v>0.91286144885256104</v>
      </c>
      <c r="AJ9165">
        <v>0.98621344597861504</v>
      </c>
      <c r="AK9165">
        <v>0.378063546867967</v>
      </c>
    </row>
    <row r="9166" spans="1:37" x14ac:dyDescent="0.2">
      <c r="A9166" t="s">
        <v>30099</v>
      </c>
      <c r="B9166">
        <v>66187513</v>
      </c>
      <c r="C9166">
        <v>66187667</v>
      </c>
      <c r="D9166">
        <v>155</v>
      </c>
      <c r="E9166" t="s">
        <v>30425</v>
      </c>
      <c r="F9166">
        <v>2</v>
      </c>
      <c r="G9166" t="s">
        <v>30426</v>
      </c>
      <c r="H9166" t="s">
        <v>37220</v>
      </c>
      <c r="I9166">
        <v>23</v>
      </c>
      <c r="J9166">
        <v>66200452</v>
      </c>
      <c r="K9166">
        <v>66208261</v>
      </c>
      <c r="L9166">
        <v>7810</v>
      </c>
      <c r="M9166">
        <v>1</v>
      </c>
      <c r="N9166">
        <v>9843</v>
      </c>
      <c r="O9166" t="s">
        <v>30427</v>
      </c>
      <c r="P9166">
        <v>-12785</v>
      </c>
      <c r="Q9166" t="s">
        <v>30419</v>
      </c>
      <c r="R9166" t="s">
        <v>30420</v>
      </c>
      <c r="S9166" t="s">
        <v>30421</v>
      </c>
      <c r="T9166">
        <v>0.89923478520719502</v>
      </c>
      <c r="U9166">
        <v>1</v>
      </c>
      <c r="V9166">
        <v>0.621420565222641</v>
      </c>
      <c r="W9166">
        <v>0.47227206410946598</v>
      </c>
      <c r="X9166">
        <v>0.76972988596612002</v>
      </c>
      <c r="Y9166">
        <v>1.00694699450924</v>
      </c>
      <c r="Z9166">
        <v>0.48698330763025399</v>
      </c>
      <c r="AA9166">
        <v>0.84521697243271998</v>
      </c>
      <c r="AB9166">
        <v>1.1243609985959999</v>
      </c>
      <c r="AC9166">
        <v>0.439120552379898</v>
      </c>
      <c r="AD9166">
        <v>0.82872126865393902</v>
      </c>
      <c r="AE9166">
        <v>0.82258422295497602</v>
      </c>
      <c r="AF9166">
        <v>0.64232020130606005</v>
      </c>
      <c r="AG9166">
        <v>0.80674443595273604</v>
      </c>
      <c r="AH9166">
        <v>-0.29035062002652701</v>
      </c>
      <c r="AI9166">
        <v>0.62334203025950496</v>
      </c>
      <c r="AJ9166">
        <v>0.80316496274521099</v>
      </c>
      <c r="AK9166">
        <v>0.69820670052885703</v>
      </c>
    </row>
    <row r="9167" spans="1:37" x14ac:dyDescent="0.2">
      <c r="A9167" t="s">
        <v>30099</v>
      </c>
      <c r="B9167">
        <v>66187667</v>
      </c>
      <c r="C9167">
        <v>66187821</v>
      </c>
      <c r="D9167">
        <v>155</v>
      </c>
      <c r="E9167" t="s">
        <v>30428</v>
      </c>
      <c r="F9167">
        <v>1</v>
      </c>
      <c r="G9167" t="s">
        <v>30429</v>
      </c>
      <c r="H9167" t="s">
        <v>37220</v>
      </c>
      <c r="I9167">
        <v>23</v>
      </c>
      <c r="J9167">
        <v>66200452</v>
      </c>
      <c r="K9167">
        <v>66208261</v>
      </c>
      <c r="L9167">
        <v>7810</v>
      </c>
      <c r="M9167">
        <v>1</v>
      </c>
      <c r="N9167">
        <v>9843</v>
      </c>
      <c r="O9167" t="s">
        <v>30427</v>
      </c>
      <c r="P9167">
        <v>-12631</v>
      </c>
      <c r="Q9167" t="s">
        <v>30419</v>
      </c>
      <c r="R9167" t="s">
        <v>30420</v>
      </c>
      <c r="S9167" t="s">
        <v>30421</v>
      </c>
      <c r="T9167">
        <v>0.89923478520719502</v>
      </c>
      <c r="U9167">
        <v>1</v>
      </c>
      <c r="V9167">
        <v>0.621420565222641</v>
      </c>
      <c r="W9167">
        <v>0.47227206410946598</v>
      </c>
      <c r="X9167">
        <v>0.76972988596612002</v>
      </c>
      <c r="Y9167">
        <v>1.00694699450924</v>
      </c>
      <c r="Z9167">
        <v>0.48698330763025399</v>
      </c>
      <c r="AA9167">
        <v>0.84521697243271998</v>
      </c>
      <c r="AB9167">
        <v>1.1243609985959999</v>
      </c>
      <c r="AC9167">
        <v>0.439120552379898</v>
      </c>
      <c r="AD9167">
        <v>0.82872126865393902</v>
      </c>
      <c r="AE9167">
        <v>0.82258422295497602</v>
      </c>
      <c r="AF9167">
        <v>0.64232020130606005</v>
      </c>
      <c r="AG9167">
        <v>0.80674443595273604</v>
      </c>
      <c r="AH9167">
        <v>-0.29035062002652701</v>
      </c>
      <c r="AI9167">
        <v>0.62334203025950496</v>
      </c>
      <c r="AJ9167">
        <v>0.80316496274521099</v>
      </c>
      <c r="AK9167">
        <v>0.69820670052885703</v>
      </c>
    </row>
    <row r="9168" spans="1:37" x14ac:dyDescent="0.2">
      <c r="A9168" t="s">
        <v>30099</v>
      </c>
      <c r="B9168">
        <v>68203697</v>
      </c>
      <c r="C9168">
        <v>68203986</v>
      </c>
      <c r="D9168">
        <v>290</v>
      </c>
      <c r="E9168" t="s">
        <v>30430</v>
      </c>
      <c r="F9168">
        <v>2</v>
      </c>
      <c r="G9168" t="s">
        <v>30431</v>
      </c>
      <c r="H9168" t="s">
        <v>37221</v>
      </c>
      <c r="I9168">
        <v>23</v>
      </c>
      <c r="J9168">
        <v>68046907</v>
      </c>
      <c r="K9168">
        <v>68207011</v>
      </c>
      <c r="L9168">
        <v>160105</v>
      </c>
      <c r="M9168">
        <v>2</v>
      </c>
      <c r="N9168">
        <v>4983</v>
      </c>
      <c r="O9168" t="s">
        <v>30432</v>
      </c>
      <c r="P9168">
        <v>3025</v>
      </c>
      <c r="Q9168" t="s">
        <v>30433</v>
      </c>
      <c r="R9168" t="s">
        <v>30434</v>
      </c>
      <c r="S9168" t="s">
        <v>37222</v>
      </c>
      <c r="T9168">
        <v>3.3316426997606598E-2</v>
      </c>
      <c r="U9168">
        <v>0.603102917160658</v>
      </c>
      <c r="V9168">
        <v>2.6885014003261398</v>
      </c>
      <c r="W9168">
        <v>1</v>
      </c>
      <c r="X9168">
        <v>1</v>
      </c>
      <c r="Y9168">
        <v>0.42473355646890798</v>
      </c>
      <c r="Z9168">
        <v>2.0208446937932799E-2</v>
      </c>
      <c r="AA9168">
        <v>0.72610664078822296</v>
      </c>
      <c r="AB9168">
        <v>2.7156867234272299</v>
      </c>
      <c r="AC9168">
        <v>0.50607784703887404</v>
      </c>
      <c r="AD9168">
        <v>0.87989882095915395</v>
      </c>
      <c r="AE9168">
        <v>0.69470603139712295</v>
      </c>
      <c r="AF9168">
        <v>0.28146917374597802</v>
      </c>
      <c r="AG9168">
        <v>0.70473078222419605</v>
      </c>
      <c r="AH9168">
        <v>0.79839899304806095</v>
      </c>
      <c r="AI9168">
        <v>0.60931400513716305</v>
      </c>
      <c r="AJ9168">
        <v>0.792270719854135</v>
      </c>
      <c r="AK9168">
        <v>-6.5614267871740906E-2</v>
      </c>
    </row>
    <row r="9169" spans="1:37" x14ac:dyDescent="0.2">
      <c r="A9169" t="s">
        <v>30099</v>
      </c>
      <c r="B9169">
        <v>68899672</v>
      </c>
      <c r="C9169">
        <v>68899853</v>
      </c>
      <c r="D9169">
        <v>182</v>
      </c>
      <c r="E9169" t="s">
        <v>30435</v>
      </c>
      <c r="F9169">
        <v>1</v>
      </c>
      <c r="G9169" t="s">
        <v>30436</v>
      </c>
      <c r="H9169" t="s">
        <v>31000</v>
      </c>
      <c r="I9169">
        <v>23</v>
      </c>
      <c r="J9169">
        <v>68829021</v>
      </c>
      <c r="K9169">
        <v>68842160</v>
      </c>
      <c r="L9169">
        <v>13140</v>
      </c>
      <c r="M9169">
        <v>1</v>
      </c>
      <c r="N9169">
        <v>1947</v>
      </c>
      <c r="O9169" t="s">
        <v>30437</v>
      </c>
      <c r="P9169">
        <v>70651</v>
      </c>
      <c r="Q9169" t="s">
        <v>30438</v>
      </c>
      <c r="R9169" t="s">
        <v>30439</v>
      </c>
      <c r="S9169" t="s">
        <v>37223</v>
      </c>
      <c r="T9169">
        <v>0.84861289494299397</v>
      </c>
      <c r="U9169">
        <v>1</v>
      </c>
      <c r="V9169">
        <v>1.1687017812148399</v>
      </c>
      <c r="W9169">
        <v>0.21487136447640501</v>
      </c>
      <c r="X9169">
        <v>0.704072456322962</v>
      </c>
      <c r="Y9169">
        <v>2.9632814701594801</v>
      </c>
      <c r="Z9169">
        <v>0.49354464328629799</v>
      </c>
      <c r="AA9169">
        <v>0.84521697243271998</v>
      </c>
      <c r="AB9169">
        <v>0.205227685076176</v>
      </c>
      <c r="AC9169">
        <v>0.267575244339531</v>
      </c>
      <c r="AD9169">
        <v>0.68253123924728298</v>
      </c>
      <c r="AE9169">
        <v>2.4685188756326601</v>
      </c>
      <c r="AF9169">
        <v>0.32023896432112903</v>
      </c>
      <c r="AG9169">
        <v>0.70473078222419605</v>
      </c>
      <c r="AH9169">
        <v>2.0983123937249499</v>
      </c>
      <c r="AI9169">
        <v>0.27133919881670099</v>
      </c>
      <c r="AJ9169">
        <v>0.78121606160956403</v>
      </c>
      <c r="AK9169">
        <v>1.9438270273352301</v>
      </c>
    </row>
    <row r="9170" spans="1:37" x14ac:dyDescent="0.2">
      <c r="A9170" t="s">
        <v>30099</v>
      </c>
      <c r="B9170">
        <v>68899853</v>
      </c>
      <c r="C9170">
        <v>68900034</v>
      </c>
      <c r="D9170">
        <v>182</v>
      </c>
      <c r="E9170" t="s">
        <v>30440</v>
      </c>
      <c r="F9170">
        <v>0</v>
      </c>
      <c r="G9170" t="s">
        <v>30441</v>
      </c>
      <c r="H9170" t="s">
        <v>31000</v>
      </c>
      <c r="I9170">
        <v>23</v>
      </c>
      <c r="J9170">
        <v>68829021</v>
      </c>
      <c r="K9170">
        <v>68842160</v>
      </c>
      <c r="L9170">
        <v>13140</v>
      </c>
      <c r="M9170">
        <v>1</v>
      </c>
      <c r="N9170">
        <v>1947</v>
      </c>
      <c r="O9170" t="s">
        <v>30437</v>
      </c>
      <c r="P9170">
        <v>70832</v>
      </c>
      <c r="Q9170" t="s">
        <v>30438</v>
      </c>
      <c r="R9170" t="s">
        <v>30439</v>
      </c>
      <c r="S9170" t="s">
        <v>37223</v>
      </c>
      <c r="T9170">
        <v>0.84861289494299397</v>
      </c>
      <c r="U9170">
        <v>1</v>
      </c>
      <c r="V9170">
        <v>1.1687017812148399</v>
      </c>
      <c r="W9170">
        <v>0.21487136447640501</v>
      </c>
      <c r="X9170">
        <v>0.704072456322962</v>
      </c>
      <c r="Y9170">
        <v>2.9632814701594801</v>
      </c>
      <c r="Z9170">
        <v>0.49354464328629799</v>
      </c>
      <c r="AA9170">
        <v>0.84521697243271998</v>
      </c>
      <c r="AB9170">
        <v>0.205227685076176</v>
      </c>
      <c r="AC9170">
        <v>0.267575244339531</v>
      </c>
      <c r="AD9170">
        <v>0.68253123924728298</v>
      </c>
      <c r="AE9170">
        <v>2.4685188756326601</v>
      </c>
      <c r="AF9170">
        <v>0.32023896432112903</v>
      </c>
      <c r="AG9170">
        <v>0.70473078222419605</v>
      </c>
      <c r="AH9170">
        <v>2.0983123937249499</v>
      </c>
      <c r="AI9170">
        <v>0.27133919881670099</v>
      </c>
      <c r="AJ9170">
        <v>0.78121606160956403</v>
      </c>
      <c r="AK9170">
        <v>1.9438270273352301</v>
      </c>
    </row>
    <row r="9171" spans="1:37" x14ac:dyDescent="0.2">
      <c r="A9171" t="s">
        <v>30099</v>
      </c>
      <c r="B9171">
        <v>69149252</v>
      </c>
      <c r="C9171">
        <v>69149431</v>
      </c>
      <c r="D9171">
        <v>180</v>
      </c>
      <c r="E9171" t="s">
        <v>30442</v>
      </c>
      <c r="F9171">
        <v>5</v>
      </c>
      <c r="G9171" t="s">
        <v>30443</v>
      </c>
      <c r="H9171" t="s">
        <v>31000</v>
      </c>
      <c r="I9171">
        <v>23</v>
      </c>
      <c r="J9171">
        <v>69160854</v>
      </c>
      <c r="K9171">
        <v>69165437</v>
      </c>
      <c r="L9171">
        <v>4584</v>
      </c>
      <c r="M9171">
        <v>2</v>
      </c>
      <c r="N9171">
        <v>64219</v>
      </c>
      <c r="O9171" t="s">
        <v>30444</v>
      </c>
      <c r="P9171">
        <v>16006</v>
      </c>
      <c r="Q9171" t="s">
        <v>30445</v>
      </c>
      <c r="R9171" t="s">
        <v>30446</v>
      </c>
      <c r="S9171" t="s">
        <v>37224</v>
      </c>
      <c r="T9171">
        <v>0.35387198439864398</v>
      </c>
      <c r="U9171">
        <v>0.603102917160658</v>
      </c>
      <c r="V9171">
        <v>-23.314358554603601</v>
      </c>
      <c r="W9171">
        <v>0.38920677604595899</v>
      </c>
      <c r="X9171">
        <v>0.704072456322962</v>
      </c>
      <c r="Y9171">
        <v>-23.183114034497699</v>
      </c>
      <c r="Z9171">
        <v>0.65379035313853895</v>
      </c>
      <c r="AA9171">
        <v>0.84521697243271998</v>
      </c>
      <c r="AB9171">
        <v>-2.4836403433673202</v>
      </c>
      <c r="AC9171">
        <v>0.71753805159658501</v>
      </c>
      <c r="AD9171">
        <v>0.87989882095915395</v>
      </c>
      <c r="AE9171">
        <v>-2.3149211376780898</v>
      </c>
      <c r="AF9171">
        <v>0.32549523997010099</v>
      </c>
      <c r="AG9171">
        <v>0.70473078222419605</v>
      </c>
      <c r="AH9171">
        <v>-22.798389052726002</v>
      </c>
      <c r="AI9171">
        <v>0.35038410267202102</v>
      </c>
      <c r="AJ9171">
        <v>0.78121606160956403</v>
      </c>
      <c r="AK9171">
        <v>-22.7279997347235</v>
      </c>
    </row>
    <row r="9172" spans="1:37" x14ac:dyDescent="0.2">
      <c r="A9172" t="s">
        <v>30099</v>
      </c>
      <c r="B9172">
        <v>69149431</v>
      </c>
      <c r="C9172">
        <v>69149610</v>
      </c>
      <c r="D9172">
        <v>180</v>
      </c>
      <c r="E9172" t="s">
        <v>30447</v>
      </c>
      <c r="F9172">
        <v>4</v>
      </c>
      <c r="G9172" t="s">
        <v>30448</v>
      </c>
      <c r="H9172" t="s">
        <v>31000</v>
      </c>
      <c r="I9172">
        <v>23</v>
      </c>
      <c r="J9172">
        <v>69160854</v>
      </c>
      <c r="K9172">
        <v>69165437</v>
      </c>
      <c r="L9172">
        <v>4584</v>
      </c>
      <c r="M9172">
        <v>2</v>
      </c>
      <c r="N9172">
        <v>64219</v>
      </c>
      <c r="O9172" t="s">
        <v>30444</v>
      </c>
      <c r="P9172">
        <v>15827</v>
      </c>
      <c r="Q9172" t="s">
        <v>30445</v>
      </c>
      <c r="R9172" t="s">
        <v>30446</v>
      </c>
      <c r="S9172" t="s">
        <v>37224</v>
      </c>
      <c r="T9172">
        <v>0.35387198439864398</v>
      </c>
      <c r="U9172">
        <v>0.603102917160658</v>
      </c>
      <c r="V9172">
        <v>-23.314358554603601</v>
      </c>
      <c r="W9172">
        <v>0.38920677604595899</v>
      </c>
      <c r="X9172">
        <v>0.704072456322962</v>
      </c>
      <c r="Y9172">
        <v>-23.183114034497699</v>
      </c>
      <c r="Z9172">
        <v>0.65379035313853895</v>
      </c>
      <c r="AA9172">
        <v>0.84521697243271998</v>
      </c>
      <c r="AB9172">
        <v>-2.4836403433673202</v>
      </c>
      <c r="AC9172">
        <v>0.71753805159658501</v>
      </c>
      <c r="AD9172">
        <v>0.87989882095915395</v>
      </c>
      <c r="AE9172">
        <v>-2.3149211376780898</v>
      </c>
      <c r="AF9172">
        <v>0.32549523997010099</v>
      </c>
      <c r="AG9172">
        <v>0.70473078222419605</v>
      </c>
      <c r="AH9172">
        <v>-22.798389052726002</v>
      </c>
      <c r="AI9172">
        <v>0.35038410267202102</v>
      </c>
      <c r="AJ9172">
        <v>0.78121606160956403</v>
      </c>
      <c r="AK9172">
        <v>-22.7279997347235</v>
      </c>
    </row>
    <row r="9173" spans="1:37" x14ac:dyDescent="0.2">
      <c r="A9173" t="s">
        <v>30099</v>
      </c>
      <c r="B9173">
        <v>69361612</v>
      </c>
      <c r="C9173">
        <v>69361783</v>
      </c>
      <c r="D9173">
        <v>172</v>
      </c>
      <c r="E9173" t="s">
        <v>30449</v>
      </c>
      <c r="F9173">
        <v>3</v>
      </c>
      <c r="G9173" t="s">
        <v>30450</v>
      </c>
      <c r="H9173" t="s">
        <v>31000</v>
      </c>
      <c r="I9173">
        <v>23</v>
      </c>
      <c r="J9173">
        <v>69504326</v>
      </c>
      <c r="K9173">
        <v>69532508</v>
      </c>
      <c r="L9173">
        <v>28183</v>
      </c>
      <c r="M9173">
        <v>1</v>
      </c>
      <c r="N9173">
        <v>27112</v>
      </c>
      <c r="O9173" t="s">
        <v>30451</v>
      </c>
      <c r="P9173">
        <v>-142543</v>
      </c>
      <c r="Q9173" t="s">
        <v>30452</v>
      </c>
      <c r="R9173" t="s">
        <v>30453</v>
      </c>
      <c r="S9173" t="s">
        <v>37225</v>
      </c>
      <c r="T9173">
        <v>0.318831239190626</v>
      </c>
      <c r="U9173">
        <v>0.603102917160658</v>
      </c>
      <c r="V9173">
        <v>1.7065429168147599</v>
      </c>
      <c r="W9173">
        <v>0.60568426597767</v>
      </c>
      <c r="X9173">
        <v>0.91297319484330297</v>
      </c>
      <c r="Y9173">
        <v>-0.95751963210199698</v>
      </c>
      <c r="Z9173">
        <v>0.246878563082715</v>
      </c>
      <c r="AA9173">
        <v>0.72610664078822296</v>
      </c>
      <c r="AB9173">
        <v>1.77850246815649</v>
      </c>
      <c r="AC9173">
        <v>0.47061597426797702</v>
      </c>
      <c r="AD9173">
        <v>0.84851685276993005</v>
      </c>
      <c r="AE9173">
        <v>-1.2150084063411899</v>
      </c>
      <c r="AF9173">
        <v>0.58675682085458003</v>
      </c>
      <c r="AG9173">
        <v>0.80674443595273604</v>
      </c>
      <c r="AH9173">
        <v>0.54430558576896904</v>
      </c>
      <c r="AI9173">
        <v>0.75379676121094097</v>
      </c>
      <c r="AJ9173">
        <v>0.91200148566411499</v>
      </c>
      <c r="AK9173">
        <v>-0.452015397924311</v>
      </c>
    </row>
    <row r="9174" spans="1:37" x14ac:dyDescent="0.2">
      <c r="A9174" t="s">
        <v>30099</v>
      </c>
      <c r="B9174">
        <v>69361803</v>
      </c>
      <c r="C9174">
        <v>69362102</v>
      </c>
      <c r="D9174">
        <v>300</v>
      </c>
      <c r="E9174" t="s">
        <v>30454</v>
      </c>
      <c r="F9174">
        <v>1</v>
      </c>
      <c r="G9174" t="s">
        <v>30455</v>
      </c>
      <c r="H9174" t="s">
        <v>31000</v>
      </c>
      <c r="I9174">
        <v>23</v>
      </c>
      <c r="J9174">
        <v>69504326</v>
      </c>
      <c r="K9174">
        <v>69532508</v>
      </c>
      <c r="L9174">
        <v>28183</v>
      </c>
      <c r="M9174">
        <v>1</v>
      </c>
      <c r="N9174">
        <v>27112</v>
      </c>
      <c r="O9174" t="s">
        <v>30451</v>
      </c>
      <c r="P9174">
        <v>-142224</v>
      </c>
      <c r="Q9174" t="s">
        <v>30452</v>
      </c>
      <c r="R9174" t="s">
        <v>30453</v>
      </c>
      <c r="S9174" t="s">
        <v>37225</v>
      </c>
      <c r="T9174">
        <v>0.318831239190626</v>
      </c>
      <c r="U9174">
        <v>0.603102917160658</v>
      </c>
      <c r="V9174">
        <v>1.5729865357276001</v>
      </c>
      <c r="W9174">
        <v>0.60568426597767</v>
      </c>
      <c r="X9174">
        <v>0.91297319484330297</v>
      </c>
      <c r="Y9174">
        <v>-0.87730933782073195</v>
      </c>
      <c r="Z9174">
        <v>0.246878563082715</v>
      </c>
      <c r="AA9174">
        <v>0.72610664078822296</v>
      </c>
      <c r="AB9174">
        <v>1.7148872922946501</v>
      </c>
      <c r="AC9174">
        <v>0.48437838504573</v>
      </c>
      <c r="AD9174">
        <v>0.86676270983886905</v>
      </c>
      <c r="AE9174">
        <v>-1.13479811205992</v>
      </c>
      <c r="AF9174">
        <v>0.60349271879572197</v>
      </c>
      <c r="AG9174">
        <v>0.80674443595273604</v>
      </c>
      <c r="AH9174">
        <v>0.41074920468180598</v>
      </c>
      <c r="AI9174">
        <v>0.75379676121094097</v>
      </c>
      <c r="AJ9174">
        <v>0.91200148566411499</v>
      </c>
      <c r="AK9174">
        <v>-0.39004886711633302</v>
      </c>
    </row>
    <row r="9175" spans="1:37" x14ac:dyDescent="0.2">
      <c r="A9175" t="s">
        <v>30099</v>
      </c>
      <c r="B9175">
        <v>69827783</v>
      </c>
      <c r="C9175">
        <v>69827959</v>
      </c>
      <c r="D9175">
        <v>177</v>
      </c>
      <c r="E9175" t="s">
        <v>30456</v>
      </c>
      <c r="F9175">
        <v>1</v>
      </c>
      <c r="G9175" t="s">
        <v>30457</v>
      </c>
      <c r="H9175" t="s">
        <v>37226</v>
      </c>
      <c r="I9175">
        <v>23</v>
      </c>
      <c r="J9175">
        <v>69957024</v>
      </c>
      <c r="K9175">
        <v>70039469</v>
      </c>
      <c r="L9175">
        <v>82446</v>
      </c>
      <c r="M9175">
        <v>1</v>
      </c>
      <c r="N9175">
        <v>1896</v>
      </c>
      <c r="O9175" t="s">
        <v>30458</v>
      </c>
      <c r="P9175">
        <v>-129065</v>
      </c>
      <c r="Q9175" t="s">
        <v>30459</v>
      </c>
      <c r="R9175" t="s">
        <v>30460</v>
      </c>
      <c r="S9175" t="s">
        <v>37227</v>
      </c>
      <c r="T9175">
        <v>0.152084254673993</v>
      </c>
      <c r="U9175">
        <v>0.603102917160658</v>
      </c>
      <c r="V9175">
        <v>24.952396150372799</v>
      </c>
      <c r="W9175">
        <v>0.123414495547065</v>
      </c>
      <c r="X9175">
        <v>0.704072456322962</v>
      </c>
      <c r="Y9175">
        <v>25.026396729594602</v>
      </c>
      <c r="Z9175">
        <v>0.306975110376564</v>
      </c>
      <c r="AA9175">
        <v>0.72610664078822296</v>
      </c>
      <c r="AB9175">
        <v>23.988922068613999</v>
      </c>
      <c r="AC9175">
        <v>0.27780950890804001</v>
      </c>
      <c r="AD9175">
        <v>0.68253123924728298</v>
      </c>
      <c r="AE9175">
        <v>24.026396771810798</v>
      </c>
      <c r="AF9175">
        <v>4.6407610929182198E-2</v>
      </c>
      <c r="AG9175">
        <v>0.476038960109122</v>
      </c>
      <c r="AH9175">
        <v>24.952396150372799</v>
      </c>
      <c r="AI9175">
        <v>3.6185182304427702E-2</v>
      </c>
      <c r="AJ9175">
        <v>0.78121606160956403</v>
      </c>
      <c r="AK9175">
        <v>25.026396729594602</v>
      </c>
    </row>
    <row r="9176" spans="1:37" x14ac:dyDescent="0.2">
      <c r="A9176" t="s">
        <v>30099</v>
      </c>
      <c r="B9176">
        <v>69827959</v>
      </c>
      <c r="C9176">
        <v>69828135</v>
      </c>
      <c r="D9176">
        <v>177</v>
      </c>
      <c r="E9176" t="s">
        <v>30461</v>
      </c>
      <c r="F9176">
        <v>2</v>
      </c>
      <c r="G9176" t="s">
        <v>30462</v>
      </c>
      <c r="H9176" t="s">
        <v>37226</v>
      </c>
      <c r="I9176">
        <v>23</v>
      </c>
      <c r="J9176">
        <v>69957024</v>
      </c>
      <c r="K9176">
        <v>70039469</v>
      </c>
      <c r="L9176">
        <v>82446</v>
      </c>
      <c r="M9176">
        <v>1</v>
      </c>
      <c r="N9176">
        <v>1896</v>
      </c>
      <c r="O9176" t="s">
        <v>30458</v>
      </c>
      <c r="P9176">
        <v>-128889</v>
      </c>
      <c r="Q9176" t="s">
        <v>30459</v>
      </c>
      <c r="R9176" t="s">
        <v>30460</v>
      </c>
      <c r="S9176" t="s">
        <v>37227</v>
      </c>
      <c r="T9176">
        <v>0.152084254673993</v>
      </c>
      <c r="U9176">
        <v>0.603102917160658</v>
      </c>
      <c r="V9176">
        <v>24.952396150372799</v>
      </c>
      <c r="W9176">
        <v>0.123414495547065</v>
      </c>
      <c r="X9176">
        <v>0.704072456322962</v>
      </c>
      <c r="Y9176">
        <v>25.026396729594602</v>
      </c>
      <c r="Z9176">
        <v>0.306975110376564</v>
      </c>
      <c r="AA9176">
        <v>0.72610664078822296</v>
      </c>
      <c r="AB9176">
        <v>23.988922068613999</v>
      </c>
      <c r="AC9176">
        <v>0.27780950890804001</v>
      </c>
      <c r="AD9176">
        <v>0.68253123924728298</v>
      </c>
      <c r="AE9176">
        <v>24.026396771810798</v>
      </c>
      <c r="AF9176">
        <v>4.6407610929182198E-2</v>
      </c>
      <c r="AG9176">
        <v>0.476038960109122</v>
      </c>
      <c r="AH9176">
        <v>24.952396150372799</v>
      </c>
      <c r="AI9176">
        <v>3.6185182304427702E-2</v>
      </c>
      <c r="AJ9176">
        <v>0.78121606160956403</v>
      </c>
      <c r="AK9176">
        <v>25.026396729594602</v>
      </c>
    </row>
    <row r="9177" spans="1:37" x14ac:dyDescent="0.2">
      <c r="A9177" t="s">
        <v>30099</v>
      </c>
      <c r="B9177">
        <v>71148289</v>
      </c>
      <c r="C9177">
        <v>71148441</v>
      </c>
      <c r="D9177">
        <v>153</v>
      </c>
      <c r="E9177" t="s">
        <v>30463</v>
      </c>
      <c r="F9177">
        <v>2</v>
      </c>
      <c r="G9177" t="s">
        <v>30464</v>
      </c>
      <c r="H9177" t="s">
        <v>30987</v>
      </c>
      <c r="I9177">
        <v>23</v>
      </c>
      <c r="J9177">
        <v>71147743</v>
      </c>
      <c r="K9177">
        <v>71164817</v>
      </c>
      <c r="L9177">
        <v>17075</v>
      </c>
      <c r="M9177">
        <v>1</v>
      </c>
      <c r="N9177">
        <v>54413</v>
      </c>
      <c r="O9177" t="s">
        <v>30465</v>
      </c>
      <c r="P9177">
        <v>546</v>
      </c>
      <c r="Q9177" t="s">
        <v>30466</v>
      </c>
      <c r="R9177" t="s">
        <v>30467</v>
      </c>
      <c r="S9177" t="s">
        <v>37228</v>
      </c>
      <c r="T9177">
        <v>0.97213403838398904</v>
      </c>
      <c r="U9177">
        <v>1</v>
      </c>
      <c r="V9177">
        <v>1.0520825505637901</v>
      </c>
      <c r="W9177">
        <v>0.20525741147413201</v>
      </c>
      <c r="X9177">
        <v>0.704072456322962</v>
      </c>
      <c r="Y9177">
        <v>-25.8086045766373</v>
      </c>
      <c r="Z9177">
        <v>0.69013698642955401</v>
      </c>
      <c r="AA9177">
        <v>0.84521697243271998</v>
      </c>
      <c r="AB9177">
        <v>8.8608457136155797E-2</v>
      </c>
      <c r="AC9177">
        <v>7.0489011448141195E-2</v>
      </c>
      <c r="AD9177">
        <v>0.57684129297949804</v>
      </c>
      <c r="AE9177">
        <v>-25.8086045766373</v>
      </c>
      <c r="AF9177">
        <v>0.61410715005536498</v>
      </c>
      <c r="AG9177">
        <v>0.80674443595273604</v>
      </c>
      <c r="AH9177">
        <v>1.9816931623482299</v>
      </c>
      <c r="AI9177">
        <v>0.35038410267202102</v>
      </c>
      <c r="AJ9177">
        <v>0.78121606160956403</v>
      </c>
      <c r="AK9177">
        <v>-24.939849130194101</v>
      </c>
    </row>
    <row r="9178" spans="1:37" x14ac:dyDescent="0.2">
      <c r="A9178" t="s">
        <v>30099</v>
      </c>
      <c r="B9178">
        <v>71148600</v>
      </c>
      <c r="C9178">
        <v>71148752</v>
      </c>
      <c r="D9178">
        <v>153</v>
      </c>
      <c r="E9178" t="s">
        <v>30468</v>
      </c>
      <c r="F9178">
        <v>3</v>
      </c>
      <c r="G9178" t="s">
        <v>30469</v>
      </c>
      <c r="H9178" t="s">
        <v>30987</v>
      </c>
      <c r="I9178">
        <v>23</v>
      </c>
      <c r="J9178">
        <v>71147743</v>
      </c>
      <c r="K9178">
        <v>71164817</v>
      </c>
      <c r="L9178">
        <v>17075</v>
      </c>
      <c r="M9178">
        <v>1</v>
      </c>
      <c r="N9178">
        <v>54413</v>
      </c>
      <c r="O9178" t="s">
        <v>30465</v>
      </c>
      <c r="P9178">
        <v>857</v>
      </c>
      <c r="Q9178" t="s">
        <v>30466</v>
      </c>
      <c r="R9178" t="s">
        <v>30467</v>
      </c>
      <c r="S9178" t="s">
        <v>37228</v>
      </c>
      <c r="T9178">
        <v>0.97213403838398904</v>
      </c>
      <c r="U9178">
        <v>1</v>
      </c>
      <c r="V9178">
        <v>1.0520825505637901</v>
      </c>
      <c r="W9178">
        <v>0.20525741147413201</v>
      </c>
      <c r="X9178">
        <v>0.704072456322962</v>
      </c>
      <c r="Y9178">
        <v>-25.8086045766373</v>
      </c>
      <c r="Z9178">
        <v>0.69013698642955401</v>
      </c>
      <c r="AA9178">
        <v>0.84521697243271998</v>
      </c>
      <c r="AB9178">
        <v>8.8608457136155797E-2</v>
      </c>
      <c r="AC9178">
        <v>7.0489011448141195E-2</v>
      </c>
      <c r="AD9178">
        <v>0.57684129297949804</v>
      </c>
      <c r="AE9178">
        <v>-25.8086045766373</v>
      </c>
      <c r="AF9178">
        <v>0.61410715005536498</v>
      </c>
      <c r="AG9178">
        <v>0.80674443595273604</v>
      </c>
      <c r="AH9178">
        <v>1.9816931623482299</v>
      </c>
      <c r="AI9178">
        <v>0.35038410267202102</v>
      </c>
      <c r="AJ9178">
        <v>0.78121606160956403</v>
      </c>
      <c r="AK9178">
        <v>-24.939849130194101</v>
      </c>
    </row>
    <row r="9179" spans="1:37" x14ac:dyDescent="0.2">
      <c r="A9179" t="s">
        <v>30099</v>
      </c>
      <c r="B9179">
        <v>71947343</v>
      </c>
      <c r="C9179">
        <v>71947574</v>
      </c>
      <c r="D9179">
        <v>232</v>
      </c>
      <c r="E9179" t="s">
        <v>30470</v>
      </c>
      <c r="F9179">
        <v>4</v>
      </c>
      <c r="G9179" t="s">
        <v>30471</v>
      </c>
      <c r="H9179" t="s">
        <v>37229</v>
      </c>
      <c r="I9179">
        <v>23</v>
      </c>
      <c r="J9179">
        <v>71910845</v>
      </c>
      <c r="K9179">
        <v>72153286</v>
      </c>
      <c r="L9179">
        <v>242442</v>
      </c>
      <c r="M9179">
        <v>1</v>
      </c>
      <c r="N9179">
        <v>340527</v>
      </c>
      <c r="O9179" t="s">
        <v>30472</v>
      </c>
      <c r="P9179">
        <v>36498</v>
      </c>
      <c r="Q9179" t="s">
        <v>30473</v>
      </c>
      <c r="R9179" t="s">
        <v>30474</v>
      </c>
      <c r="S9179" t="s">
        <v>37230</v>
      </c>
      <c r="T9179">
        <v>0.97213403838398904</v>
      </c>
      <c r="U9179">
        <v>1</v>
      </c>
      <c r="V9179">
        <v>0.20352744366352599</v>
      </c>
      <c r="W9179">
        <v>0.38920677604595899</v>
      </c>
      <c r="X9179">
        <v>0.704072456322962</v>
      </c>
      <c r="Y9179">
        <v>-24.274097555951801</v>
      </c>
      <c r="Z9179">
        <v>0.96726857278496403</v>
      </c>
      <c r="AA9179">
        <v>0.99919698600769702</v>
      </c>
      <c r="AB9179">
        <v>-0.66482658909886405</v>
      </c>
      <c r="AC9179">
        <v>0.92091778829119397</v>
      </c>
      <c r="AD9179">
        <v>0.94068432309766403</v>
      </c>
      <c r="AE9179">
        <v>-0.75351164681809701</v>
      </c>
      <c r="AF9179">
        <v>0.98343762640780896</v>
      </c>
      <c r="AG9179">
        <v>1</v>
      </c>
      <c r="AH9179">
        <v>1.0291460738461899</v>
      </c>
      <c r="AI9179">
        <v>0.24456414000292601</v>
      </c>
      <c r="AJ9179">
        <v>0.78121606160956403</v>
      </c>
      <c r="AK9179">
        <v>-24.390842616685799</v>
      </c>
    </row>
    <row r="9180" spans="1:37" x14ac:dyDescent="0.2">
      <c r="A9180" t="s">
        <v>30099</v>
      </c>
      <c r="B9180">
        <v>73106729</v>
      </c>
      <c r="C9180">
        <v>73106905</v>
      </c>
      <c r="D9180">
        <v>177</v>
      </c>
      <c r="E9180" t="s">
        <v>30475</v>
      </c>
      <c r="F9180">
        <v>3</v>
      </c>
      <c r="G9180" t="s">
        <v>1086</v>
      </c>
      <c r="H9180" t="s">
        <v>31000</v>
      </c>
      <c r="I9180">
        <v>23</v>
      </c>
      <c r="J9180">
        <v>73126514</v>
      </c>
      <c r="K9180">
        <v>73127735</v>
      </c>
      <c r="L9180">
        <v>1222</v>
      </c>
      <c r="M9180">
        <v>2</v>
      </c>
      <c r="N9180">
        <v>645996</v>
      </c>
      <c r="O9180" t="s">
        <v>30476</v>
      </c>
      <c r="P9180">
        <v>20830</v>
      </c>
      <c r="Q9180" t="s">
        <v>30477</v>
      </c>
      <c r="R9180" t="s">
        <v>30478</v>
      </c>
      <c r="S9180" t="s">
        <v>37231</v>
      </c>
      <c r="T9180">
        <v>0.52825686009509298</v>
      </c>
      <c r="U9180">
        <v>0.80321479550967601</v>
      </c>
      <c r="V9180">
        <v>0.73382578486133798</v>
      </c>
      <c r="W9180">
        <v>0.59949205842810105</v>
      </c>
      <c r="X9180">
        <v>0.90745875924946495</v>
      </c>
      <c r="Y9180">
        <v>-0.36119553107677399</v>
      </c>
      <c r="Z9180">
        <v>0.73425615203250505</v>
      </c>
      <c r="AA9180">
        <v>0.87772274965221897</v>
      </c>
      <c r="AB9180">
        <v>0.60015073781265804</v>
      </c>
      <c r="AC9180">
        <v>0.55383987757983</v>
      </c>
      <c r="AD9180">
        <v>0.87989882095915395</v>
      </c>
      <c r="AE9180">
        <v>-0.40285873678296702</v>
      </c>
      <c r="AF9180">
        <v>0.46545835060993201</v>
      </c>
      <c r="AG9180">
        <v>0.80674443595273604</v>
      </c>
      <c r="AH9180">
        <v>0.505522539426839</v>
      </c>
      <c r="AI9180">
        <v>0.727858558905353</v>
      </c>
      <c r="AJ9180">
        <v>0.89410417187345703</v>
      </c>
      <c r="AK9180">
        <v>-0.17637048831030799</v>
      </c>
    </row>
    <row r="9181" spans="1:37" x14ac:dyDescent="0.2">
      <c r="A9181" t="s">
        <v>30099</v>
      </c>
      <c r="B9181">
        <v>73106905</v>
      </c>
      <c r="C9181">
        <v>73107081</v>
      </c>
      <c r="D9181">
        <v>177</v>
      </c>
      <c r="E9181" t="s">
        <v>30479</v>
      </c>
      <c r="F9181">
        <v>2</v>
      </c>
      <c r="G9181" t="s">
        <v>2290</v>
      </c>
      <c r="H9181" t="s">
        <v>31000</v>
      </c>
      <c r="I9181">
        <v>23</v>
      </c>
      <c r="J9181">
        <v>73126514</v>
      </c>
      <c r="K9181">
        <v>73127735</v>
      </c>
      <c r="L9181">
        <v>1222</v>
      </c>
      <c r="M9181">
        <v>2</v>
      </c>
      <c r="N9181">
        <v>645996</v>
      </c>
      <c r="O9181" t="s">
        <v>30476</v>
      </c>
      <c r="P9181">
        <v>20654</v>
      </c>
      <c r="Q9181" t="s">
        <v>30477</v>
      </c>
      <c r="R9181" t="s">
        <v>30478</v>
      </c>
      <c r="S9181" t="s">
        <v>37231</v>
      </c>
      <c r="T9181">
        <v>0.52825686009509298</v>
      </c>
      <c r="U9181">
        <v>0.80321479550967601</v>
      </c>
      <c r="V9181">
        <v>0.73382578486133798</v>
      </c>
      <c r="W9181">
        <v>0.59949205842810105</v>
      </c>
      <c r="X9181">
        <v>0.90745875924946495</v>
      </c>
      <c r="Y9181">
        <v>-0.36119553107677399</v>
      </c>
      <c r="Z9181">
        <v>0.73425615203250505</v>
      </c>
      <c r="AA9181">
        <v>0.87772274965221897</v>
      </c>
      <c r="AB9181">
        <v>0.60015073781265804</v>
      </c>
      <c r="AC9181">
        <v>0.55383987757983</v>
      </c>
      <c r="AD9181">
        <v>0.87989882095915395</v>
      </c>
      <c r="AE9181">
        <v>-0.40285873678296702</v>
      </c>
      <c r="AF9181">
        <v>0.46545835060993201</v>
      </c>
      <c r="AG9181">
        <v>0.80674443595273604</v>
      </c>
      <c r="AH9181">
        <v>0.505522539426839</v>
      </c>
      <c r="AI9181">
        <v>0.727858558905353</v>
      </c>
      <c r="AJ9181">
        <v>0.89410417187345703</v>
      </c>
      <c r="AK9181">
        <v>-0.17637048831030799</v>
      </c>
    </row>
    <row r="9182" spans="1:37" x14ac:dyDescent="0.2">
      <c r="A9182" t="s">
        <v>30099</v>
      </c>
      <c r="B9182">
        <v>74794062</v>
      </c>
      <c r="C9182">
        <v>74794244</v>
      </c>
      <c r="D9182">
        <v>183</v>
      </c>
      <c r="E9182" t="s">
        <v>30480</v>
      </c>
      <c r="F9182">
        <v>1</v>
      </c>
      <c r="G9182" t="s">
        <v>30481</v>
      </c>
      <c r="H9182" t="s">
        <v>37232</v>
      </c>
      <c r="I9182">
        <v>23</v>
      </c>
      <c r="J9182">
        <v>74732856</v>
      </c>
      <c r="K9182">
        <v>74925452</v>
      </c>
      <c r="L9182">
        <v>192597</v>
      </c>
      <c r="M9182">
        <v>2</v>
      </c>
      <c r="N9182">
        <v>340533</v>
      </c>
      <c r="O9182" t="s">
        <v>30482</v>
      </c>
      <c r="P9182">
        <v>131208</v>
      </c>
      <c r="Q9182" t="s">
        <v>30483</v>
      </c>
      <c r="R9182" t="s">
        <v>30484</v>
      </c>
      <c r="S9182" t="s">
        <v>37233</v>
      </c>
      <c r="T9182">
        <v>0.80077741380124101</v>
      </c>
      <c r="U9182">
        <v>1</v>
      </c>
      <c r="V9182">
        <v>1.9311733075745099</v>
      </c>
      <c r="W9182">
        <v>0.371855812393517</v>
      </c>
      <c r="X9182">
        <v>0.704072456322962</v>
      </c>
      <c r="Y9182">
        <v>-4.05187845615061</v>
      </c>
      <c r="Z9182">
        <v>0.51252366233786395</v>
      </c>
      <c r="AA9182">
        <v>0.84521697243271998</v>
      </c>
      <c r="AB9182">
        <v>1.4301601110737301</v>
      </c>
      <c r="AC9182">
        <v>0.73679936501090604</v>
      </c>
      <c r="AD9182">
        <v>0.87989882095915395</v>
      </c>
      <c r="AE9182">
        <v>-0.87513602585078898</v>
      </c>
      <c r="AF9182">
        <v>0.93997560336455299</v>
      </c>
      <c r="AG9182">
        <v>1</v>
      </c>
      <c r="AH9182">
        <v>1.6143661522758099</v>
      </c>
      <c r="AI9182">
        <v>0.29133101895795899</v>
      </c>
      <c r="AJ9182">
        <v>0.78121606160956403</v>
      </c>
      <c r="AK9182">
        <v>-4.0713986255074399</v>
      </c>
    </row>
    <row r="9183" spans="1:37" x14ac:dyDescent="0.2">
      <c r="A9183" t="s">
        <v>30099</v>
      </c>
      <c r="B9183">
        <v>74794244</v>
      </c>
      <c r="C9183">
        <v>74794426</v>
      </c>
      <c r="D9183">
        <v>183</v>
      </c>
      <c r="E9183" t="s">
        <v>30485</v>
      </c>
      <c r="F9183">
        <v>3</v>
      </c>
      <c r="G9183" t="s">
        <v>30486</v>
      </c>
      <c r="H9183" t="s">
        <v>37232</v>
      </c>
      <c r="I9183">
        <v>23</v>
      </c>
      <c r="J9183">
        <v>74732856</v>
      </c>
      <c r="K9183">
        <v>74925452</v>
      </c>
      <c r="L9183">
        <v>192597</v>
      </c>
      <c r="M9183">
        <v>2</v>
      </c>
      <c r="N9183">
        <v>340533</v>
      </c>
      <c r="O9183" t="s">
        <v>30482</v>
      </c>
      <c r="P9183">
        <v>131026</v>
      </c>
      <c r="Q9183" t="s">
        <v>30483</v>
      </c>
      <c r="R9183" t="s">
        <v>30484</v>
      </c>
      <c r="S9183" t="s">
        <v>37233</v>
      </c>
      <c r="T9183">
        <v>0.80077741380124101</v>
      </c>
      <c r="U9183">
        <v>1</v>
      </c>
      <c r="V9183">
        <v>2.01334613991791</v>
      </c>
      <c r="W9183">
        <v>0.371855812393517</v>
      </c>
      <c r="X9183">
        <v>0.704072456322962</v>
      </c>
      <c r="Y9183">
        <v>-4.1435740249380197</v>
      </c>
      <c r="Z9183">
        <v>0.51252366233786395</v>
      </c>
      <c r="AA9183">
        <v>0.84521697243271998</v>
      </c>
      <c r="AB9183">
        <v>1.49025858858855</v>
      </c>
      <c r="AC9183">
        <v>0.73679936501090604</v>
      </c>
      <c r="AD9183">
        <v>0.87989882095915395</v>
      </c>
      <c r="AE9183">
        <v>-0.966831594638206</v>
      </c>
      <c r="AF9183">
        <v>0.93997560336455299</v>
      </c>
      <c r="AG9183">
        <v>1</v>
      </c>
      <c r="AH9183">
        <v>1.69653898461921</v>
      </c>
      <c r="AI9183">
        <v>0.29133101895795899</v>
      </c>
      <c r="AJ9183">
        <v>0.78121606160956403</v>
      </c>
      <c r="AK9183">
        <v>-4.1216604526590004</v>
      </c>
    </row>
    <row r="9184" spans="1:37" x14ac:dyDescent="0.2">
      <c r="A9184" t="s">
        <v>30099</v>
      </c>
      <c r="B9184">
        <v>76006910</v>
      </c>
      <c r="C9184">
        <v>76007092</v>
      </c>
      <c r="D9184">
        <v>183</v>
      </c>
      <c r="E9184" t="s">
        <v>30487</v>
      </c>
      <c r="F9184">
        <v>1</v>
      </c>
      <c r="G9184" t="s">
        <v>30488</v>
      </c>
      <c r="H9184" t="s">
        <v>31000</v>
      </c>
      <c r="I9184">
        <v>23</v>
      </c>
      <c r="J9184">
        <v>76173040</v>
      </c>
      <c r="K9184">
        <v>76178196</v>
      </c>
      <c r="L9184">
        <v>5157</v>
      </c>
      <c r="M9184">
        <v>1</v>
      </c>
      <c r="N9184">
        <v>51260</v>
      </c>
      <c r="O9184" t="s">
        <v>30489</v>
      </c>
      <c r="P9184">
        <v>-165948</v>
      </c>
      <c r="Q9184" t="s">
        <v>30490</v>
      </c>
      <c r="R9184" t="s">
        <v>30491</v>
      </c>
      <c r="S9184" t="s">
        <v>37234</v>
      </c>
      <c r="T9184">
        <v>0.87043540568503497</v>
      </c>
      <c r="U9184">
        <v>1</v>
      </c>
      <c r="V9184">
        <v>0.50098598842236397</v>
      </c>
      <c r="W9184">
        <v>0.59250027494009705</v>
      </c>
      <c r="X9184">
        <v>0.89901800127251197</v>
      </c>
      <c r="Y9184">
        <v>-0.220584038804713</v>
      </c>
      <c r="Z9184">
        <v>0.72918959840865705</v>
      </c>
      <c r="AA9184">
        <v>0.87325662094258605</v>
      </c>
      <c r="AB9184">
        <v>0.73335003588968295</v>
      </c>
      <c r="AC9184">
        <v>0.85429489031214401</v>
      </c>
      <c r="AD9184">
        <v>0.94068432309766403</v>
      </c>
      <c r="AE9184">
        <v>-0.15367248367261099</v>
      </c>
      <c r="AF9184">
        <v>0.56920512723594996</v>
      </c>
      <c r="AG9184">
        <v>0.80674443595273604</v>
      </c>
      <c r="AH9184">
        <v>-2.3421220049623201E-2</v>
      </c>
      <c r="AI9184">
        <v>0.45248574025463001</v>
      </c>
      <c r="AJ9184">
        <v>0.78121606160956403</v>
      </c>
      <c r="AK9184">
        <v>-0.18068293029480501</v>
      </c>
    </row>
    <row r="9185" spans="1:37" x14ac:dyDescent="0.2">
      <c r="A9185" t="s">
        <v>30099</v>
      </c>
      <c r="B9185">
        <v>76007092</v>
      </c>
      <c r="C9185">
        <v>76007274</v>
      </c>
      <c r="D9185">
        <v>183</v>
      </c>
      <c r="E9185" t="s">
        <v>30492</v>
      </c>
      <c r="F9185">
        <v>3</v>
      </c>
      <c r="G9185" t="s">
        <v>30493</v>
      </c>
      <c r="H9185" t="s">
        <v>31000</v>
      </c>
      <c r="I9185">
        <v>23</v>
      </c>
      <c r="J9185">
        <v>76173040</v>
      </c>
      <c r="K9185">
        <v>76178196</v>
      </c>
      <c r="L9185">
        <v>5157</v>
      </c>
      <c r="M9185">
        <v>1</v>
      </c>
      <c r="N9185">
        <v>51260</v>
      </c>
      <c r="O9185" t="s">
        <v>30489</v>
      </c>
      <c r="P9185">
        <v>-165766</v>
      </c>
      <c r="Q9185" t="s">
        <v>30490</v>
      </c>
      <c r="R9185" t="s">
        <v>30491</v>
      </c>
      <c r="S9185" t="s">
        <v>37234</v>
      </c>
      <c r="T9185">
        <v>0.87043540568503497</v>
      </c>
      <c r="U9185">
        <v>1</v>
      </c>
      <c r="V9185">
        <v>0.50098598842236397</v>
      </c>
      <c r="W9185">
        <v>0.59250027494009705</v>
      </c>
      <c r="X9185">
        <v>0.89901800127251197</v>
      </c>
      <c r="Y9185">
        <v>-0.220584038804713</v>
      </c>
      <c r="Z9185">
        <v>0.72918959840865705</v>
      </c>
      <c r="AA9185">
        <v>0.87325662094258605</v>
      </c>
      <c r="AB9185">
        <v>0.73335003588968295</v>
      </c>
      <c r="AC9185">
        <v>0.85429489031214401</v>
      </c>
      <c r="AD9185">
        <v>0.94068432309766403</v>
      </c>
      <c r="AE9185">
        <v>-0.15367248367261099</v>
      </c>
      <c r="AF9185">
        <v>0.56920512723594996</v>
      </c>
      <c r="AG9185">
        <v>0.80674443595273604</v>
      </c>
      <c r="AH9185">
        <v>-2.3421220049623201E-2</v>
      </c>
      <c r="AI9185">
        <v>0.45248574025463001</v>
      </c>
      <c r="AJ9185">
        <v>0.78121606160956403</v>
      </c>
      <c r="AK9185">
        <v>-0.18068293029480501</v>
      </c>
    </row>
    <row r="9186" spans="1:37" x14ac:dyDescent="0.2">
      <c r="A9186" t="s">
        <v>30099</v>
      </c>
      <c r="B9186">
        <v>78655792</v>
      </c>
      <c r="C9186">
        <v>78656072</v>
      </c>
      <c r="D9186">
        <v>281</v>
      </c>
      <c r="E9186" t="s">
        <v>30494</v>
      </c>
      <c r="F9186">
        <v>1</v>
      </c>
      <c r="G9186" t="s">
        <v>30495</v>
      </c>
      <c r="H9186" t="s">
        <v>31003</v>
      </c>
      <c r="I9186">
        <v>23</v>
      </c>
      <c r="J9186">
        <v>78656068</v>
      </c>
      <c r="K9186">
        <v>78659328</v>
      </c>
      <c r="L9186">
        <v>3261</v>
      </c>
      <c r="M9186">
        <v>2</v>
      </c>
      <c r="N9186">
        <v>203430</v>
      </c>
      <c r="O9186" t="s">
        <v>30496</v>
      </c>
      <c r="P9186">
        <v>3256</v>
      </c>
      <c r="Q9186" t="s">
        <v>30497</v>
      </c>
      <c r="R9186" t="s">
        <v>30498</v>
      </c>
      <c r="S9186" t="s">
        <v>37235</v>
      </c>
      <c r="T9186">
        <v>0.94926522301609495</v>
      </c>
      <c r="U9186">
        <v>1</v>
      </c>
      <c r="V9186">
        <v>4.4665876534985003E-3</v>
      </c>
      <c r="W9186">
        <v>0.89279167466019005</v>
      </c>
      <c r="X9186">
        <v>0.95159051474143896</v>
      </c>
      <c r="Y9186">
        <v>0.70888433041518895</v>
      </c>
      <c r="Z9186">
        <v>0.43893771721163999</v>
      </c>
      <c r="AA9186">
        <v>0.84435025072159198</v>
      </c>
      <c r="AB9186">
        <v>-0.95900750976057803</v>
      </c>
      <c r="AC9186">
        <v>0.59421734404788495</v>
      </c>
      <c r="AD9186">
        <v>0.87989882095915395</v>
      </c>
      <c r="AE9186">
        <v>0.27071342714970598</v>
      </c>
      <c r="AF9186">
        <v>0.36620419616503802</v>
      </c>
      <c r="AG9186">
        <v>0.76871240086303505</v>
      </c>
      <c r="AH9186">
        <v>0.934077234387654</v>
      </c>
      <c r="AI9186">
        <v>0.86835292688536703</v>
      </c>
      <c r="AJ9186">
        <v>0.98188316820960198</v>
      </c>
      <c r="AK9186">
        <v>0.86137949599862795</v>
      </c>
    </row>
    <row r="9187" spans="1:37" x14ac:dyDescent="0.2">
      <c r="A9187" t="s">
        <v>30099</v>
      </c>
      <c r="B9187">
        <v>80405692</v>
      </c>
      <c r="C9187">
        <v>80405853</v>
      </c>
      <c r="D9187">
        <v>162</v>
      </c>
      <c r="E9187" t="s">
        <v>30499</v>
      </c>
      <c r="F9187">
        <v>1</v>
      </c>
      <c r="G9187" t="s">
        <v>30500</v>
      </c>
      <c r="H9187" t="s">
        <v>37236</v>
      </c>
      <c r="I9187">
        <v>23</v>
      </c>
      <c r="J9187">
        <v>80420447</v>
      </c>
      <c r="K9187">
        <v>80445309</v>
      </c>
      <c r="L9187">
        <v>24863</v>
      </c>
      <c r="M9187">
        <v>1</v>
      </c>
      <c r="N9187">
        <v>169966</v>
      </c>
      <c r="O9187" t="s">
        <v>30501</v>
      </c>
      <c r="P9187">
        <v>-14594</v>
      </c>
      <c r="Q9187" t="s">
        <v>30502</v>
      </c>
      <c r="R9187" t="s">
        <v>30503</v>
      </c>
      <c r="S9187" t="s">
        <v>37237</v>
      </c>
      <c r="T9187">
        <v>0.132198270029658</v>
      </c>
      <c r="U9187">
        <v>0.603102917160658</v>
      </c>
      <c r="V9187">
        <v>1.8540013905605901</v>
      </c>
      <c r="W9187">
        <v>0.33492717570344999</v>
      </c>
      <c r="X9187">
        <v>0.704072456322962</v>
      </c>
      <c r="Y9187">
        <v>0.64693631153144604</v>
      </c>
      <c r="Z9187">
        <v>0.34405403947441998</v>
      </c>
      <c r="AA9187">
        <v>0.79091307082366702</v>
      </c>
      <c r="AB9187">
        <v>1.23305047248393</v>
      </c>
      <c r="AC9187">
        <v>0.52456424229540999</v>
      </c>
      <c r="AD9187">
        <v>0.87989882095915395</v>
      </c>
      <c r="AE9187">
        <v>0.182225508348417</v>
      </c>
      <c r="AF9187">
        <v>7.9855479936892806E-2</v>
      </c>
      <c r="AG9187">
        <v>0.64612251601875004</v>
      </c>
      <c r="AH9187">
        <v>1.8405579632134501</v>
      </c>
      <c r="AI9187">
        <v>0.240667936565512</v>
      </c>
      <c r="AJ9187">
        <v>0.78121606160956403</v>
      </c>
      <c r="AK9187">
        <v>0.85477119377660504</v>
      </c>
    </row>
    <row r="9188" spans="1:37" x14ac:dyDescent="0.2">
      <c r="A9188" t="s">
        <v>30099</v>
      </c>
      <c r="B9188">
        <v>80405853</v>
      </c>
      <c r="C9188">
        <v>80406014</v>
      </c>
      <c r="D9188">
        <v>162</v>
      </c>
      <c r="E9188" t="s">
        <v>30504</v>
      </c>
      <c r="F9188">
        <v>4</v>
      </c>
      <c r="G9188" t="s">
        <v>30505</v>
      </c>
      <c r="H9188" t="s">
        <v>37236</v>
      </c>
      <c r="I9188">
        <v>23</v>
      </c>
      <c r="J9188">
        <v>80420447</v>
      </c>
      <c r="K9188">
        <v>80445309</v>
      </c>
      <c r="L9188">
        <v>24863</v>
      </c>
      <c r="M9188">
        <v>1</v>
      </c>
      <c r="N9188">
        <v>169966</v>
      </c>
      <c r="O9188" t="s">
        <v>30501</v>
      </c>
      <c r="P9188">
        <v>-14433</v>
      </c>
      <c r="Q9188" t="s">
        <v>30502</v>
      </c>
      <c r="R9188" t="s">
        <v>30503</v>
      </c>
      <c r="S9188" t="s">
        <v>37237</v>
      </c>
      <c r="T9188">
        <v>0.132198270029658</v>
      </c>
      <c r="U9188">
        <v>0.603102917160658</v>
      </c>
      <c r="V9188">
        <v>1.8540013905605901</v>
      </c>
      <c r="W9188">
        <v>0.33492717570344999</v>
      </c>
      <c r="X9188">
        <v>0.704072456322962</v>
      </c>
      <c r="Y9188">
        <v>0.64693631153144604</v>
      </c>
      <c r="Z9188">
        <v>0.34405403947441998</v>
      </c>
      <c r="AA9188">
        <v>0.79091307082366702</v>
      </c>
      <c r="AB9188">
        <v>1.23305047248393</v>
      </c>
      <c r="AC9188">
        <v>0.52456424229540999</v>
      </c>
      <c r="AD9188">
        <v>0.87989882095915395</v>
      </c>
      <c r="AE9188">
        <v>0.182225508348417</v>
      </c>
      <c r="AF9188">
        <v>7.9855479936892806E-2</v>
      </c>
      <c r="AG9188">
        <v>0.64612251601875004</v>
      </c>
      <c r="AH9188">
        <v>1.8405579632134501</v>
      </c>
      <c r="AI9188">
        <v>0.240667936565512</v>
      </c>
      <c r="AJ9188">
        <v>0.78121606160956403</v>
      </c>
      <c r="AK9188">
        <v>0.85477119377660504</v>
      </c>
    </row>
    <row r="9189" spans="1:37" x14ac:dyDescent="0.2">
      <c r="A9189" t="s">
        <v>30099</v>
      </c>
      <c r="B9189">
        <v>80406014</v>
      </c>
      <c r="C9189">
        <v>80406175</v>
      </c>
      <c r="D9189">
        <v>162</v>
      </c>
      <c r="E9189" t="s">
        <v>30506</v>
      </c>
      <c r="F9189">
        <v>0</v>
      </c>
      <c r="G9189" t="s">
        <v>30507</v>
      </c>
      <c r="H9189" t="s">
        <v>37236</v>
      </c>
      <c r="I9189">
        <v>23</v>
      </c>
      <c r="J9189">
        <v>80420447</v>
      </c>
      <c r="K9189">
        <v>80445309</v>
      </c>
      <c r="L9189">
        <v>24863</v>
      </c>
      <c r="M9189">
        <v>1</v>
      </c>
      <c r="N9189">
        <v>169966</v>
      </c>
      <c r="O9189" t="s">
        <v>30501</v>
      </c>
      <c r="P9189">
        <v>-14272</v>
      </c>
      <c r="Q9189" t="s">
        <v>30502</v>
      </c>
      <c r="R9189" t="s">
        <v>30503</v>
      </c>
      <c r="S9189" t="s">
        <v>37237</v>
      </c>
      <c r="T9189">
        <v>0.132198270029658</v>
      </c>
      <c r="U9189">
        <v>0.603102917160658</v>
      </c>
      <c r="V9189">
        <v>1.8540013905605901</v>
      </c>
      <c r="W9189">
        <v>0.33492717570344999</v>
      </c>
      <c r="X9189">
        <v>0.704072456322962</v>
      </c>
      <c r="Y9189">
        <v>0.64693631153144604</v>
      </c>
      <c r="Z9189">
        <v>0.34405403947441998</v>
      </c>
      <c r="AA9189">
        <v>0.79091307082366702</v>
      </c>
      <c r="AB9189">
        <v>1.23305047248393</v>
      </c>
      <c r="AC9189">
        <v>0.52456424229540999</v>
      </c>
      <c r="AD9189">
        <v>0.87989882095915395</v>
      </c>
      <c r="AE9189">
        <v>0.182225508348417</v>
      </c>
      <c r="AF9189">
        <v>7.9855479936892806E-2</v>
      </c>
      <c r="AG9189">
        <v>0.64612251601875004</v>
      </c>
      <c r="AH9189">
        <v>1.8405579632134501</v>
      </c>
      <c r="AI9189">
        <v>0.240667936565512</v>
      </c>
      <c r="AJ9189">
        <v>0.78121606160956403</v>
      </c>
      <c r="AK9189">
        <v>0.85477119377660504</v>
      </c>
    </row>
    <row r="9190" spans="1:37" x14ac:dyDescent="0.2">
      <c r="A9190" t="s">
        <v>30099</v>
      </c>
      <c r="B9190">
        <v>80556092</v>
      </c>
      <c r="C9190">
        <v>80556243</v>
      </c>
      <c r="D9190">
        <v>152</v>
      </c>
      <c r="E9190" t="s">
        <v>30508</v>
      </c>
      <c r="F9190">
        <v>0</v>
      </c>
      <c r="G9190" t="s">
        <v>30509</v>
      </c>
      <c r="H9190" t="s">
        <v>31000</v>
      </c>
      <c r="I9190">
        <v>23</v>
      </c>
      <c r="J9190">
        <v>80420447</v>
      </c>
      <c r="K9190">
        <v>80445309</v>
      </c>
      <c r="L9190">
        <v>24863</v>
      </c>
      <c r="M9190">
        <v>1</v>
      </c>
      <c r="N9190">
        <v>169966</v>
      </c>
      <c r="O9190" t="s">
        <v>30501</v>
      </c>
      <c r="P9190">
        <v>135645</v>
      </c>
      <c r="Q9190" t="s">
        <v>30502</v>
      </c>
      <c r="R9190" t="s">
        <v>30503</v>
      </c>
      <c r="S9190" t="s">
        <v>37237</v>
      </c>
      <c r="T9190">
        <v>0.97213403838398904</v>
      </c>
      <c r="U9190">
        <v>1</v>
      </c>
      <c r="V9190">
        <v>0.31417579366731702</v>
      </c>
      <c r="W9190">
        <v>0.20525741147413201</v>
      </c>
      <c r="X9190">
        <v>0.704072456322962</v>
      </c>
      <c r="Y9190">
        <v>-24.3988857573842</v>
      </c>
      <c r="Z9190">
        <v>0.69013698642955401</v>
      </c>
      <c r="AA9190">
        <v>0.84521697243271998</v>
      </c>
      <c r="AB9190">
        <v>-0.64929823092995798</v>
      </c>
      <c r="AC9190">
        <v>7.0489011448141195E-2</v>
      </c>
      <c r="AD9190">
        <v>0.57684129297949804</v>
      </c>
      <c r="AE9190">
        <v>-24.3988857573842</v>
      </c>
      <c r="AF9190">
        <v>0.61410715005536498</v>
      </c>
      <c r="AG9190">
        <v>0.80674443595273604</v>
      </c>
      <c r="AH9190">
        <v>1.2437863481032501</v>
      </c>
      <c r="AI9190">
        <v>0.35038410267202102</v>
      </c>
      <c r="AJ9190">
        <v>0.78121606160956403</v>
      </c>
      <c r="AK9190">
        <v>-23.530130344539501</v>
      </c>
    </row>
    <row r="9191" spans="1:37" x14ac:dyDescent="0.2">
      <c r="A9191" t="s">
        <v>30099</v>
      </c>
      <c r="B9191">
        <v>84740298</v>
      </c>
      <c r="C9191">
        <v>84740449</v>
      </c>
      <c r="D9191">
        <v>152</v>
      </c>
      <c r="E9191" t="s">
        <v>30510</v>
      </c>
      <c r="F9191">
        <v>0</v>
      </c>
      <c r="G9191" t="s">
        <v>30511</v>
      </c>
      <c r="H9191" t="s">
        <v>31000</v>
      </c>
      <c r="I9191">
        <v>23</v>
      </c>
      <c r="J9191">
        <v>84934113</v>
      </c>
      <c r="K9191">
        <v>84934895</v>
      </c>
      <c r="L9191">
        <v>783</v>
      </c>
      <c r="M9191">
        <v>1</v>
      </c>
      <c r="N9191">
        <v>100131816</v>
      </c>
      <c r="O9191" t="s">
        <v>30512</v>
      </c>
      <c r="P9191">
        <v>-193664</v>
      </c>
      <c r="Q9191" t="s">
        <v>30513</v>
      </c>
      <c r="R9191" t="s">
        <v>30514</v>
      </c>
      <c r="S9191" t="s">
        <v>37238</v>
      </c>
      <c r="T9191">
        <v>0.152084254673993</v>
      </c>
      <c r="U9191">
        <v>0.603102917160658</v>
      </c>
      <c r="V9191">
        <v>23.7085674009348</v>
      </c>
      <c r="W9191">
        <v>0.73420570613580904</v>
      </c>
      <c r="X9191">
        <v>0.95159051474143896</v>
      </c>
      <c r="Y9191">
        <v>2.46242463518077E-2</v>
      </c>
      <c r="Z9191">
        <v>0.136920528570767</v>
      </c>
      <c r="AA9191">
        <v>0.72610664078822296</v>
      </c>
      <c r="AB9191">
        <v>23.675947764788301</v>
      </c>
      <c r="AC9191">
        <v>0.615069744472027</v>
      </c>
      <c r="AD9191">
        <v>0.87989882095915395</v>
      </c>
      <c r="AE9191">
        <v>-0.77429244562583699</v>
      </c>
      <c r="AF9191">
        <v>0.45724430223818102</v>
      </c>
      <c r="AG9191">
        <v>0.80674443595273604</v>
      </c>
      <c r="AH9191">
        <v>1.1417724744737701</v>
      </c>
      <c r="AI9191">
        <v>0.84178376985732795</v>
      </c>
      <c r="AJ9191">
        <v>0.95896800690842199</v>
      </c>
      <c r="AK9191">
        <v>0.72258619139871705</v>
      </c>
    </row>
    <row r="9192" spans="1:37" x14ac:dyDescent="0.2">
      <c r="A9192" t="s">
        <v>30099</v>
      </c>
      <c r="B9192">
        <v>90315825</v>
      </c>
      <c r="C9192">
        <v>90316075</v>
      </c>
      <c r="D9192">
        <v>251</v>
      </c>
      <c r="E9192" t="s">
        <v>30515</v>
      </c>
      <c r="F9192">
        <v>20</v>
      </c>
      <c r="G9192" t="s">
        <v>30516</v>
      </c>
      <c r="H9192" t="s">
        <v>31000</v>
      </c>
      <c r="I9192">
        <v>23</v>
      </c>
      <c r="J9192">
        <v>89921908</v>
      </c>
      <c r="K9192">
        <v>89922883</v>
      </c>
      <c r="L9192">
        <v>976</v>
      </c>
      <c r="M9192">
        <v>1</v>
      </c>
      <c r="N9192">
        <v>90316</v>
      </c>
      <c r="O9192" t="s">
        <v>30517</v>
      </c>
      <c r="P9192">
        <v>393917</v>
      </c>
      <c r="Q9192" t="s">
        <v>30518</v>
      </c>
      <c r="R9192" t="s">
        <v>30519</v>
      </c>
      <c r="S9192" t="s">
        <v>37239</v>
      </c>
      <c r="T9192">
        <v>0.89923478520719502</v>
      </c>
      <c r="U9192">
        <v>1</v>
      </c>
      <c r="V9192">
        <v>1.98940947833195</v>
      </c>
      <c r="W9192">
        <v>0.13908311617253399</v>
      </c>
      <c r="X9192">
        <v>0.704072456322962</v>
      </c>
      <c r="Y9192">
        <v>2.3196755091471002</v>
      </c>
      <c r="Z9192">
        <v>0.616799557564497</v>
      </c>
      <c r="AA9192">
        <v>0.84521697243271998</v>
      </c>
      <c r="AB9192">
        <v>1.6569834207179399</v>
      </c>
      <c r="AC9192">
        <v>0.45427161340049899</v>
      </c>
      <c r="AD9192">
        <v>0.82872126865393902</v>
      </c>
      <c r="AE9192">
        <v>1.41284946584524</v>
      </c>
      <c r="AF9192">
        <v>0.89927706041417099</v>
      </c>
      <c r="AG9192">
        <v>1</v>
      </c>
      <c r="AH9192">
        <v>1.2984532494069001</v>
      </c>
      <c r="AI9192">
        <v>3.7165725316685598E-2</v>
      </c>
      <c r="AJ9192">
        <v>0.78121606160956403</v>
      </c>
      <c r="AK9192">
        <v>2.8377871563439001</v>
      </c>
    </row>
    <row r="9193" spans="1:37" x14ac:dyDescent="0.2">
      <c r="A9193" t="s">
        <v>30099</v>
      </c>
      <c r="B9193">
        <v>90521444</v>
      </c>
      <c r="C9193">
        <v>90521597</v>
      </c>
      <c r="D9193">
        <v>154</v>
      </c>
      <c r="E9193" t="s">
        <v>30520</v>
      </c>
      <c r="F9193">
        <v>13</v>
      </c>
      <c r="G9193" t="s">
        <v>30521</v>
      </c>
      <c r="H9193" t="s">
        <v>31000</v>
      </c>
      <c r="I9193">
        <v>23</v>
      </c>
      <c r="J9193">
        <v>89921908</v>
      </c>
      <c r="K9193">
        <v>89922883</v>
      </c>
      <c r="L9193">
        <v>976</v>
      </c>
      <c r="M9193">
        <v>1</v>
      </c>
      <c r="N9193">
        <v>90316</v>
      </c>
      <c r="O9193" t="s">
        <v>30517</v>
      </c>
      <c r="P9193">
        <v>599536</v>
      </c>
      <c r="Q9193" t="s">
        <v>30518</v>
      </c>
      <c r="R9193" t="s">
        <v>30519</v>
      </c>
      <c r="S9193" t="s">
        <v>37239</v>
      </c>
      <c r="T9193">
        <v>0.56354823081344896</v>
      </c>
      <c r="U9193">
        <v>0.81214233890638399</v>
      </c>
      <c r="V9193">
        <v>-2.4154422728610299</v>
      </c>
      <c r="W9193">
        <v>0.20525741147413201</v>
      </c>
      <c r="X9193">
        <v>0.704072456322962</v>
      </c>
      <c r="Y9193">
        <v>-21.882059706323599</v>
      </c>
      <c r="Z9193">
        <v>0.23404878042441499</v>
      </c>
      <c r="AA9193">
        <v>0.72610664078822296</v>
      </c>
      <c r="AB9193">
        <v>-3.3789155024381898</v>
      </c>
      <c r="AC9193">
        <v>0.32081866871113202</v>
      </c>
      <c r="AD9193">
        <v>0.68773325147593101</v>
      </c>
      <c r="AE9193">
        <v>-0.37280684740011399</v>
      </c>
      <c r="AF9193">
        <v>0.98343762640780896</v>
      </c>
      <c r="AG9193">
        <v>1</v>
      </c>
      <c r="AH9193">
        <v>-1.4858317604215501</v>
      </c>
      <c r="AI9193">
        <v>0.24456414000292601</v>
      </c>
      <c r="AJ9193">
        <v>0.78121606160956403</v>
      </c>
      <c r="AK9193">
        <v>-22.199765631425102</v>
      </c>
    </row>
    <row r="9194" spans="1:37" x14ac:dyDescent="0.2">
      <c r="A9194" t="s">
        <v>30099</v>
      </c>
      <c r="B9194">
        <v>90521597</v>
      </c>
      <c r="C9194">
        <v>90521750</v>
      </c>
      <c r="D9194">
        <v>154</v>
      </c>
      <c r="E9194" t="s">
        <v>30522</v>
      </c>
      <c r="F9194">
        <v>10</v>
      </c>
      <c r="G9194" t="s">
        <v>30523</v>
      </c>
      <c r="H9194" t="s">
        <v>31000</v>
      </c>
      <c r="I9194">
        <v>23</v>
      </c>
      <c r="J9194">
        <v>89921908</v>
      </c>
      <c r="K9194">
        <v>89922883</v>
      </c>
      <c r="L9194">
        <v>976</v>
      </c>
      <c r="M9194">
        <v>1</v>
      </c>
      <c r="N9194">
        <v>90316</v>
      </c>
      <c r="O9194" t="s">
        <v>30517</v>
      </c>
      <c r="P9194">
        <v>599689</v>
      </c>
      <c r="Q9194" t="s">
        <v>30518</v>
      </c>
      <c r="R9194" t="s">
        <v>30519</v>
      </c>
      <c r="S9194" t="s">
        <v>37239</v>
      </c>
      <c r="T9194">
        <v>0.56354823081344896</v>
      </c>
      <c r="U9194">
        <v>0.81214233890638399</v>
      </c>
      <c r="V9194">
        <v>-2.4154422728610299</v>
      </c>
      <c r="W9194">
        <v>0.20525741147413201</v>
      </c>
      <c r="X9194">
        <v>0.704072456322962</v>
      </c>
      <c r="Y9194">
        <v>-21.882059706323599</v>
      </c>
      <c r="Z9194">
        <v>0.23404878042441499</v>
      </c>
      <c r="AA9194">
        <v>0.72610664078822296</v>
      </c>
      <c r="AB9194">
        <v>-3.3789155024381898</v>
      </c>
      <c r="AC9194">
        <v>0.32081866871113202</v>
      </c>
      <c r="AD9194">
        <v>0.68773325147593101</v>
      </c>
      <c r="AE9194">
        <v>-0.37280684740011399</v>
      </c>
      <c r="AF9194">
        <v>0.98343762640780896</v>
      </c>
      <c r="AG9194">
        <v>1</v>
      </c>
      <c r="AH9194">
        <v>-1.4858317604215501</v>
      </c>
      <c r="AI9194">
        <v>0.24456414000292601</v>
      </c>
      <c r="AJ9194">
        <v>0.78121606160956403</v>
      </c>
      <c r="AK9194">
        <v>-22.199765631425102</v>
      </c>
    </row>
    <row r="9195" spans="1:37" x14ac:dyDescent="0.2">
      <c r="A9195" t="s">
        <v>30099</v>
      </c>
      <c r="B9195">
        <v>90521750</v>
      </c>
      <c r="C9195">
        <v>90521903</v>
      </c>
      <c r="D9195">
        <v>154</v>
      </c>
      <c r="E9195" t="s">
        <v>30524</v>
      </c>
      <c r="F9195">
        <v>3</v>
      </c>
      <c r="G9195" t="s">
        <v>30525</v>
      </c>
      <c r="H9195" t="s">
        <v>31000</v>
      </c>
      <c r="I9195">
        <v>23</v>
      </c>
      <c r="J9195">
        <v>89921908</v>
      </c>
      <c r="K9195">
        <v>89922883</v>
      </c>
      <c r="L9195">
        <v>976</v>
      </c>
      <c r="M9195">
        <v>1</v>
      </c>
      <c r="N9195">
        <v>90316</v>
      </c>
      <c r="O9195" t="s">
        <v>30517</v>
      </c>
      <c r="P9195">
        <v>599842</v>
      </c>
      <c r="Q9195" t="s">
        <v>30518</v>
      </c>
      <c r="R9195" t="s">
        <v>30519</v>
      </c>
      <c r="S9195" t="s">
        <v>37239</v>
      </c>
      <c r="T9195">
        <v>0.56354823081344896</v>
      </c>
      <c r="U9195">
        <v>0.81214233890638399</v>
      </c>
      <c r="V9195">
        <v>-2.4154422728610299</v>
      </c>
      <c r="W9195">
        <v>0.20525741147413201</v>
      </c>
      <c r="X9195">
        <v>0.704072456322962</v>
      </c>
      <c r="Y9195">
        <v>-21.882059706323599</v>
      </c>
      <c r="Z9195">
        <v>0.23404878042441499</v>
      </c>
      <c r="AA9195">
        <v>0.72610664078822296</v>
      </c>
      <c r="AB9195">
        <v>-3.3789155024381898</v>
      </c>
      <c r="AC9195">
        <v>0.32081866871113202</v>
      </c>
      <c r="AD9195">
        <v>0.68773325147593101</v>
      </c>
      <c r="AE9195">
        <v>-0.37280684740011399</v>
      </c>
      <c r="AF9195">
        <v>0.98343762640780896</v>
      </c>
      <c r="AG9195">
        <v>1</v>
      </c>
      <c r="AH9195">
        <v>-1.4858317604215501</v>
      </c>
      <c r="AI9195">
        <v>0.24456414000292601</v>
      </c>
      <c r="AJ9195">
        <v>0.78121606160956403</v>
      </c>
      <c r="AK9195">
        <v>-22.199765631425102</v>
      </c>
    </row>
    <row r="9196" spans="1:37" x14ac:dyDescent="0.2">
      <c r="A9196" t="s">
        <v>30099</v>
      </c>
      <c r="B9196">
        <v>96062903</v>
      </c>
      <c r="C9196">
        <v>96063079</v>
      </c>
      <c r="D9196">
        <v>177</v>
      </c>
      <c r="E9196" t="s">
        <v>30526</v>
      </c>
      <c r="F9196">
        <v>2</v>
      </c>
      <c r="G9196" t="s">
        <v>3938</v>
      </c>
      <c r="H9196" t="s">
        <v>31000</v>
      </c>
      <c r="I9196">
        <v>23</v>
      </c>
      <c r="J9196">
        <v>96337236</v>
      </c>
      <c r="K9196">
        <v>96337912</v>
      </c>
      <c r="L9196">
        <v>677</v>
      </c>
      <c r="M9196">
        <v>2</v>
      </c>
      <c r="N9196">
        <v>643486</v>
      </c>
      <c r="O9196" t="s">
        <v>30527</v>
      </c>
      <c r="P9196">
        <v>274833</v>
      </c>
      <c r="Q9196" t="s">
        <v>30528</v>
      </c>
      <c r="R9196" t="s">
        <v>30529</v>
      </c>
      <c r="S9196" t="s">
        <v>37240</v>
      </c>
      <c r="T9196">
        <v>9.9979874151535794E-2</v>
      </c>
      <c r="U9196">
        <v>0.603102917160658</v>
      </c>
      <c r="V9196">
        <v>0.74670278922870104</v>
      </c>
      <c r="W9196">
        <v>0.623938780237696</v>
      </c>
      <c r="X9196">
        <v>0.93636155804532695</v>
      </c>
      <c r="Y9196">
        <v>-0.48852460323317498</v>
      </c>
      <c r="Z9196">
        <v>0.26173354889363898</v>
      </c>
      <c r="AA9196">
        <v>0.72610664078822296</v>
      </c>
      <c r="AB9196">
        <v>0.48099096103481298</v>
      </c>
      <c r="AC9196">
        <v>0.41343887795567902</v>
      </c>
      <c r="AD9196">
        <v>0.82872126865393902</v>
      </c>
      <c r="AE9196">
        <v>-0.75355233399031496</v>
      </c>
      <c r="AF9196">
        <v>8.9320250329135695E-2</v>
      </c>
      <c r="AG9196">
        <v>0.68151250837662902</v>
      </c>
      <c r="AH9196">
        <v>0.68067190990999304</v>
      </c>
      <c r="AI9196">
        <v>0.95174198208692995</v>
      </c>
      <c r="AJ9196">
        <v>0.98705094785311798</v>
      </c>
      <c r="AK9196">
        <v>-9.6074143014631297E-2</v>
      </c>
    </row>
    <row r="9197" spans="1:37" x14ac:dyDescent="0.2">
      <c r="A9197" t="s">
        <v>30099</v>
      </c>
      <c r="B9197">
        <v>96063079</v>
      </c>
      <c r="C9197">
        <v>96063255</v>
      </c>
      <c r="D9197">
        <v>177</v>
      </c>
      <c r="E9197" t="s">
        <v>30530</v>
      </c>
      <c r="F9197">
        <v>3</v>
      </c>
      <c r="G9197" t="s">
        <v>1236</v>
      </c>
      <c r="H9197" t="s">
        <v>31000</v>
      </c>
      <c r="I9197">
        <v>23</v>
      </c>
      <c r="J9197">
        <v>96337236</v>
      </c>
      <c r="K9197">
        <v>96337912</v>
      </c>
      <c r="L9197">
        <v>677</v>
      </c>
      <c r="M9197">
        <v>2</v>
      </c>
      <c r="N9197">
        <v>643486</v>
      </c>
      <c r="O9197" t="s">
        <v>30527</v>
      </c>
      <c r="P9197">
        <v>274657</v>
      </c>
      <c r="Q9197" t="s">
        <v>30528</v>
      </c>
      <c r="R9197" t="s">
        <v>30529</v>
      </c>
      <c r="S9197" t="s">
        <v>37240</v>
      </c>
      <c r="T9197">
        <v>9.9979874151535794E-2</v>
      </c>
      <c r="U9197">
        <v>0.603102917160658</v>
      </c>
      <c r="V9197">
        <v>0.74670278922870104</v>
      </c>
      <c r="W9197">
        <v>0.623938780237696</v>
      </c>
      <c r="X9197">
        <v>0.93636155804532695</v>
      </c>
      <c r="Y9197">
        <v>-0.48852460323317498</v>
      </c>
      <c r="Z9197">
        <v>0.26173354889363898</v>
      </c>
      <c r="AA9197">
        <v>0.72610664078822296</v>
      </c>
      <c r="AB9197">
        <v>0.48099096103481298</v>
      </c>
      <c r="AC9197">
        <v>0.41343887795567902</v>
      </c>
      <c r="AD9197">
        <v>0.82872126865393902</v>
      </c>
      <c r="AE9197">
        <v>-0.75355233399031496</v>
      </c>
      <c r="AF9197">
        <v>8.9320250329135695E-2</v>
      </c>
      <c r="AG9197">
        <v>0.68151250837662902</v>
      </c>
      <c r="AH9197">
        <v>0.68067190990999304</v>
      </c>
      <c r="AI9197">
        <v>0.95174198208692995</v>
      </c>
      <c r="AJ9197">
        <v>0.98705094785311798</v>
      </c>
      <c r="AK9197">
        <v>-9.6074143014631297E-2</v>
      </c>
    </row>
    <row r="9198" spans="1:37" x14ac:dyDescent="0.2">
      <c r="A9198" t="s">
        <v>30099</v>
      </c>
      <c r="B9198">
        <v>98692586</v>
      </c>
      <c r="C9198">
        <v>98692750</v>
      </c>
      <c r="D9198">
        <v>165</v>
      </c>
      <c r="E9198" t="s">
        <v>30531</v>
      </c>
      <c r="F9198">
        <v>1</v>
      </c>
      <c r="G9198" t="s">
        <v>15517</v>
      </c>
      <c r="H9198" t="s">
        <v>37241</v>
      </c>
      <c r="I9198">
        <v>23</v>
      </c>
      <c r="J9198">
        <v>97533173</v>
      </c>
      <c r="K9198">
        <v>97617259</v>
      </c>
      <c r="L9198">
        <v>84087</v>
      </c>
      <c r="M9198">
        <v>2</v>
      </c>
      <c r="N9198">
        <v>10824</v>
      </c>
      <c r="O9198" t="s">
        <v>30532</v>
      </c>
      <c r="P9198">
        <v>-1075327</v>
      </c>
      <c r="Q9198" t="s">
        <v>30533</v>
      </c>
      <c r="R9198" t="s">
        <v>30534</v>
      </c>
      <c r="S9198" t="s">
        <v>37242</v>
      </c>
      <c r="T9198">
        <v>0.36175652054861202</v>
      </c>
      <c r="U9198">
        <v>0.61461982054267605</v>
      </c>
      <c r="V9198">
        <v>0.97269340957575501</v>
      </c>
      <c r="W9198">
        <v>0.51983398034510298</v>
      </c>
      <c r="X9198">
        <v>0.80882182551604798</v>
      </c>
      <c r="Y9198">
        <v>-1.04669725299751</v>
      </c>
      <c r="Z9198">
        <v>0.53761561925337997</v>
      </c>
      <c r="AA9198">
        <v>0.84521697243271998</v>
      </c>
      <c r="AB9198">
        <v>0.59275718145142697</v>
      </c>
      <c r="AC9198">
        <v>0.40970537951811198</v>
      </c>
      <c r="AD9198">
        <v>0.82872126865393902</v>
      </c>
      <c r="AE9198">
        <v>-1.13051278361109</v>
      </c>
      <c r="AF9198">
        <v>0.31960716442846498</v>
      </c>
      <c r="AG9198">
        <v>0.70473078222419605</v>
      </c>
      <c r="AH9198">
        <v>0.952390271528194</v>
      </c>
      <c r="AI9198">
        <v>0.68072179000195199</v>
      </c>
      <c r="AJ9198">
        <v>0.85136094490810099</v>
      </c>
      <c r="AK9198">
        <v>-0.61596615062368998</v>
      </c>
    </row>
    <row r="9199" spans="1:37" x14ac:dyDescent="0.2">
      <c r="A9199" t="s">
        <v>30099</v>
      </c>
      <c r="B9199">
        <v>98692750</v>
      </c>
      <c r="C9199">
        <v>98692914</v>
      </c>
      <c r="D9199">
        <v>165</v>
      </c>
      <c r="E9199" t="s">
        <v>30535</v>
      </c>
      <c r="F9199">
        <v>4</v>
      </c>
      <c r="G9199" t="s">
        <v>30536</v>
      </c>
      <c r="H9199" t="s">
        <v>37241</v>
      </c>
      <c r="I9199">
        <v>23</v>
      </c>
      <c r="J9199">
        <v>97533173</v>
      </c>
      <c r="K9199">
        <v>97617259</v>
      </c>
      <c r="L9199">
        <v>84087</v>
      </c>
      <c r="M9199">
        <v>2</v>
      </c>
      <c r="N9199">
        <v>10824</v>
      </c>
      <c r="O9199" t="s">
        <v>30532</v>
      </c>
      <c r="P9199">
        <v>-1075491</v>
      </c>
      <c r="Q9199" t="s">
        <v>30533</v>
      </c>
      <c r="R9199" t="s">
        <v>30534</v>
      </c>
      <c r="S9199" t="s">
        <v>37242</v>
      </c>
      <c r="T9199">
        <v>0.36175652054861202</v>
      </c>
      <c r="U9199">
        <v>0.61461982054267605</v>
      </c>
      <c r="V9199">
        <v>0.97269340957575501</v>
      </c>
      <c r="W9199">
        <v>0.51983398034510298</v>
      </c>
      <c r="X9199">
        <v>0.80882182551604798</v>
      </c>
      <c r="Y9199">
        <v>-1.04669725299751</v>
      </c>
      <c r="Z9199">
        <v>0.53761561925337997</v>
      </c>
      <c r="AA9199">
        <v>0.84521697243271998</v>
      </c>
      <c r="AB9199">
        <v>0.59275718145142697</v>
      </c>
      <c r="AC9199">
        <v>0.40970537951811198</v>
      </c>
      <c r="AD9199">
        <v>0.82872126865393902</v>
      </c>
      <c r="AE9199">
        <v>-1.13051278361109</v>
      </c>
      <c r="AF9199">
        <v>0.31960716442846498</v>
      </c>
      <c r="AG9199">
        <v>0.70473078222419605</v>
      </c>
      <c r="AH9199">
        <v>0.952390271528194</v>
      </c>
      <c r="AI9199">
        <v>0.68072179000195199</v>
      </c>
      <c r="AJ9199">
        <v>0.85136094490810099</v>
      </c>
      <c r="AK9199">
        <v>-0.61596615062368998</v>
      </c>
    </row>
    <row r="9200" spans="1:37" x14ac:dyDescent="0.2">
      <c r="A9200" t="s">
        <v>30099</v>
      </c>
      <c r="B9200">
        <v>98692914</v>
      </c>
      <c r="C9200">
        <v>98693078</v>
      </c>
      <c r="D9200">
        <v>165</v>
      </c>
      <c r="E9200" t="s">
        <v>30537</v>
      </c>
      <c r="F9200">
        <v>2</v>
      </c>
      <c r="G9200" t="s">
        <v>30538</v>
      </c>
      <c r="H9200" t="s">
        <v>37241</v>
      </c>
      <c r="I9200">
        <v>23</v>
      </c>
      <c r="J9200">
        <v>97533173</v>
      </c>
      <c r="K9200">
        <v>97617259</v>
      </c>
      <c r="L9200">
        <v>84087</v>
      </c>
      <c r="M9200">
        <v>2</v>
      </c>
      <c r="N9200">
        <v>10824</v>
      </c>
      <c r="O9200" t="s">
        <v>30532</v>
      </c>
      <c r="P9200">
        <v>-1075655</v>
      </c>
      <c r="Q9200" t="s">
        <v>30533</v>
      </c>
      <c r="R9200" t="s">
        <v>30534</v>
      </c>
      <c r="S9200" t="s">
        <v>37242</v>
      </c>
      <c r="T9200">
        <v>0.36175652054861202</v>
      </c>
      <c r="U9200">
        <v>0.61461982054267605</v>
      </c>
      <c r="V9200">
        <v>0.97269340957575501</v>
      </c>
      <c r="W9200">
        <v>0.51983398034510298</v>
      </c>
      <c r="X9200">
        <v>0.80882182551604798</v>
      </c>
      <c r="Y9200">
        <v>-1.04669725299751</v>
      </c>
      <c r="Z9200">
        <v>0.53761561925337997</v>
      </c>
      <c r="AA9200">
        <v>0.84521697243271998</v>
      </c>
      <c r="AB9200">
        <v>0.59275718145142697</v>
      </c>
      <c r="AC9200">
        <v>0.40970537951811198</v>
      </c>
      <c r="AD9200">
        <v>0.82872126865393902</v>
      </c>
      <c r="AE9200">
        <v>-1.13051278361109</v>
      </c>
      <c r="AF9200">
        <v>0.31960716442846498</v>
      </c>
      <c r="AG9200">
        <v>0.70473078222419605</v>
      </c>
      <c r="AH9200">
        <v>0.952390271528194</v>
      </c>
      <c r="AI9200">
        <v>0.68072179000195199</v>
      </c>
      <c r="AJ9200">
        <v>0.85136094490810099</v>
      </c>
      <c r="AK9200">
        <v>-0.61596615062368998</v>
      </c>
    </row>
    <row r="9201" spans="1:37" x14ac:dyDescent="0.2">
      <c r="A9201" t="s">
        <v>30099</v>
      </c>
      <c r="B9201">
        <v>100550855</v>
      </c>
      <c r="C9201">
        <v>100551028</v>
      </c>
      <c r="D9201">
        <v>174</v>
      </c>
      <c r="E9201" t="s">
        <v>30539</v>
      </c>
      <c r="F9201">
        <v>3</v>
      </c>
      <c r="G9201" t="s">
        <v>21272</v>
      </c>
      <c r="H9201" t="s">
        <v>31000</v>
      </c>
      <c r="I9201">
        <v>23</v>
      </c>
      <c r="J9201">
        <v>100584936</v>
      </c>
      <c r="K9201">
        <v>100599885</v>
      </c>
      <c r="L9201">
        <v>14950</v>
      </c>
      <c r="M9201">
        <v>1</v>
      </c>
      <c r="N9201">
        <v>64102</v>
      </c>
      <c r="O9201" t="s">
        <v>30540</v>
      </c>
      <c r="P9201">
        <v>-33908</v>
      </c>
      <c r="Q9201" t="s">
        <v>30541</v>
      </c>
      <c r="R9201" t="s">
        <v>30542</v>
      </c>
      <c r="S9201" t="s">
        <v>30543</v>
      </c>
      <c r="T9201">
        <v>0.89557655455225904</v>
      </c>
      <c r="U9201">
        <v>1</v>
      </c>
      <c r="V9201">
        <v>0.57149898743000804</v>
      </c>
      <c r="W9201">
        <v>0.75436966349285695</v>
      </c>
      <c r="X9201">
        <v>0.95159051474143896</v>
      </c>
      <c r="Y9201">
        <v>1.91469414649891E-3</v>
      </c>
      <c r="Z9201">
        <v>0.64363046345894903</v>
      </c>
      <c r="AA9201">
        <v>0.84521697243271998</v>
      </c>
      <c r="AB9201">
        <v>0.63585391240346201</v>
      </c>
      <c r="AC9201">
        <v>0.55030571383632798</v>
      </c>
      <c r="AD9201">
        <v>0.87989882095915395</v>
      </c>
      <c r="AE9201">
        <v>-0.149468101794062</v>
      </c>
      <c r="AF9201">
        <v>0.74841612998054996</v>
      </c>
      <c r="AG9201">
        <v>0.87305758301496605</v>
      </c>
      <c r="AH9201">
        <v>0.19634570692897599</v>
      </c>
      <c r="AI9201">
        <v>0.94538449930295299</v>
      </c>
      <c r="AJ9201">
        <v>0.98621344597861504</v>
      </c>
      <c r="AK9201">
        <v>0.137413410390715</v>
      </c>
    </row>
    <row r="9202" spans="1:37" x14ac:dyDescent="0.2">
      <c r="A9202" t="s">
        <v>30099</v>
      </c>
      <c r="B9202">
        <v>100551028</v>
      </c>
      <c r="C9202">
        <v>100551201</v>
      </c>
      <c r="D9202">
        <v>174</v>
      </c>
      <c r="E9202" t="s">
        <v>30544</v>
      </c>
      <c r="F9202">
        <v>1</v>
      </c>
      <c r="G9202" t="s">
        <v>21277</v>
      </c>
      <c r="H9202" t="s">
        <v>31000</v>
      </c>
      <c r="I9202">
        <v>23</v>
      </c>
      <c r="J9202">
        <v>100584936</v>
      </c>
      <c r="K9202">
        <v>100599885</v>
      </c>
      <c r="L9202">
        <v>14950</v>
      </c>
      <c r="M9202">
        <v>1</v>
      </c>
      <c r="N9202">
        <v>64102</v>
      </c>
      <c r="O9202" t="s">
        <v>30540</v>
      </c>
      <c r="P9202">
        <v>-33735</v>
      </c>
      <c r="Q9202" t="s">
        <v>30541</v>
      </c>
      <c r="R9202" t="s">
        <v>30542</v>
      </c>
      <c r="S9202" t="s">
        <v>30543</v>
      </c>
      <c r="T9202">
        <v>0.89557655455225904</v>
      </c>
      <c r="U9202">
        <v>1</v>
      </c>
      <c r="V9202">
        <v>0.57149898743000804</v>
      </c>
      <c r="W9202">
        <v>0.75436966349285695</v>
      </c>
      <c r="X9202">
        <v>0.95159051474143896</v>
      </c>
      <c r="Y9202">
        <v>1.91469414649891E-3</v>
      </c>
      <c r="Z9202">
        <v>0.64363046345894903</v>
      </c>
      <c r="AA9202">
        <v>0.84521697243271998</v>
      </c>
      <c r="AB9202">
        <v>0.63585391240346201</v>
      </c>
      <c r="AC9202">
        <v>0.55030571383632798</v>
      </c>
      <c r="AD9202">
        <v>0.87989882095915395</v>
      </c>
      <c r="AE9202">
        <v>-0.149468101794062</v>
      </c>
      <c r="AF9202">
        <v>0.74841612998054996</v>
      </c>
      <c r="AG9202">
        <v>0.87305758301496605</v>
      </c>
      <c r="AH9202">
        <v>0.19634570692897599</v>
      </c>
      <c r="AI9202">
        <v>0.94538449930295299</v>
      </c>
      <c r="AJ9202">
        <v>0.98621344597861504</v>
      </c>
      <c r="AK9202">
        <v>0.137413410390715</v>
      </c>
    </row>
    <row r="9203" spans="1:37" x14ac:dyDescent="0.2">
      <c r="A9203" t="s">
        <v>30099</v>
      </c>
      <c r="B9203">
        <v>104567160</v>
      </c>
      <c r="C9203">
        <v>104567339</v>
      </c>
      <c r="D9203">
        <v>180</v>
      </c>
      <c r="E9203" t="s">
        <v>30545</v>
      </c>
      <c r="F9203">
        <v>14</v>
      </c>
      <c r="G9203" t="s">
        <v>30546</v>
      </c>
      <c r="H9203" t="s">
        <v>30987</v>
      </c>
      <c r="I9203">
        <v>23</v>
      </c>
      <c r="J9203">
        <v>104566199</v>
      </c>
      <c r="K9203">
        <v>105767829</v>
      </c>
      <c r="L9203">
        <v>1201631</v>
      </c>
      <c r="M9203">
        <v>1</v>
      </c>
      <c r="N9203">
        <v>26280</v>
      </c>
      <c r="O9203" t="s">
        <v>30547</v>
      </c>
      <c r="P9203">
        <v>961</v>
      </c>
      <c r="Q9203" t="s">
        <v>30548</v>
      </c>
      <c r="R9203" t="s">
        <v>30549</v>
      </c>
      <c r="S9203" t="s">
        <v>37243</v>
      </c>
      <c r="T9203">
        <v>0.97213403838398904</v>
      </c>
      <c r="U9203">
        <v>1</v>
      </c>
      <c r="V9203">
        <v>0.38717756989365198</v>
      </c>
      <c r="W9203">
        <v>0.20525741147413201</v>
      </c>
      <c r="X9203">
        <v>0.704072456322962</v>
      </c>
      <c r="Y9203">
        <v>-25.245975808303101</v>
      </c>
      <c r="Z9203">
        <v>0.69013698642955401</v>
      </c>
      <c r="AA9203">
        <v>0.84521697243271998</v>
      </c>
      <c r="AB9203">
        <v>-0.57629650008479105</v>
      </c>
      <c r="AC9203">
        <v>7.0489011448141195E-2</v>
      </c>
      <c r="AD9203">
        <v>0.57684129297949804</v>
      </c>
      <c r="AE9203">
        <v>-25.245975808303101</v>
      </c>
      <c r="AF9203">
        <v>0.61410715005536498</v>
      </c>
      <c r="AG9203">
        <v>0.80674443595273604</v>
      </c>
      <c r="AH9203">
        <v>1.31678817474674</v>
      </c>
      <c r="AI9203">
        <v>0.35038410267202102</v>
      </c>
      <c r="AJ9203">
        <v>0.78121606160956403</v>
      </c>
      <c r="AK9203">
        <v>-24.377220371531902</v>
      </c>
    </row>
    <row r="9204" spans="1:37" x14ac:dyDescent="0.2">
      <c r="A9204" t="s">
        <v>30099</v>
      </c>
      <c r="B9204">
        <v>104567339</v>
      </c>
      <c r="C9204">
        <v>104567518</v>
      </c>
      <c r="D9204">
        <v>180</v>
      </c>
      <c r="E9204" t="s">
        <v>30550</v>
      </c>
      <c r="F9204">
        <v>10</v>
      </c>
      <c r="G9204" t="s">
        <v>30551</v>
      </c>
      <c r="H9204" t="s">
        <v>30999</v>
      </c>
      <c r="I9204">
        <v>23</v>
      </c>
      <c r="J9204">
        <v>104566199</v>
      </c>
      <c r="K9204">
        <v>105767829</v>
      </c>
      <c r="L9204">
        <v>1201631</v>
      </c>
      <c r="M9204">
        <v>1</v>
      </c>
      <c r="N9204">
        <v>26280</v>
      </c>
      <c r="O9204" t="s">
        <v>30547</v>
      </c>
      <c r="P9204">
        <v>1140</v>
      </c>
      <c r="Q9204" t="s">
        <v>30548</v>
      </c>
      <c r="R9204" t="s">
        <v>30549</v>
      </c>
      <c r="S9204" t="s">
        <v>37243</v>
      </c>
      <c r="T9204">
        <v>1</v>
      </c>
      <c r="U9204">
        <v>1</v>
      </c>
      <c r="V9204">
        <v>6.5249489215880405E-2</v>
      </c>
      <c r="W9204">
        <v>0.20525741147413201</v>
      </c>
      <c r="X9204">
        <v>0.704072456322962</v>
      </c>
      <c r="Y9204">
        <v>-25.076336385755301</v>
      </c>
      <c r="Z9204">
        <v>0.65379035313853895</v>
      </c>
      <c r="AA9204">
        <v>0.84521697243271998</v>
      </c>
      <c r="AB9204">
        <v>-0.89822456726345301</v>
      </c>
      <c r="AC9204">
        <v>7.0489011448141195E-2</v>
      </c>
      <c r="AD9204">
        <v>0.57684129297949804</v>
      </c>
      <c r="AE9204">
        <v>-25.076336385755301</v>
      </c>
      <c r="AF9204">
        <v>0.64997455747578503</v>
      </c>
      <c r="AG9204">
        <v>0.80674443595273604</v>
      </c>
      <c r="AH9204">
        <v>0.99486009406896603</v>
      </c>
      <c r="AI9204">
        <v>0.35038410267202102</v>
      </c>
      <c r="AJ9204">
        <v>0.78121606160956403</v>
      </c>
      <c r="AK9204">
        <v>-24.207580952721202</v>
      </c>
    </row>
    <row r="9205" spans="1:37" x14ac:dyDescent="0.2">
      <c r="A9205" t="s">
        <v>30099</v>
      </c>
      <c r="B9205">
        <v>105797501</v>
      </c>
      <c r="C9205">
        <v>105797675</v>
      </c>
      <c r="D9205">
        <v>175</v>
      </c>
      <c r="E9205" t="s">
        <v>30552</v>
      </c>
      <c r="F9205">
        <v>2</v>
      </c>
      <c r="G9205" t="s">
        <v>30553</v>
      </c>
      <c r="H9205" t="s">
        <v>31000</v>
      </c>
      <c r="I9205">
        <v>23</v>
      </c>
      <c r="J9205">
        <v>105822539</v>
      </c>
      <c r="K9205">
        <v>105958610</v>
      </c>
      <c r="L9205">
        <v>136072</v>
      </c>
      <c r="M9205">
        <v>1</v>
      </c>
      <c r="N9205">
        <v>203447</v>
      </c>
      <c r="O9205" t="s">
        <v>30554</v>
      </c>
      <c r="P9205">
        <v>-24864</v>
      </c>
      <c r="Q9205" t="s">
        <v>30555</v>
      </c>
      <c r="R9205" t="s">
        <v>30556</v>
      </c>
      <c r="S9205" t="s">
        <v>37244</v>
      </c>
      <c r="T9205">
        <v>0.506551998792793</v>
      </c>
      <c r="U9205">
        <v>0.78288571403930396</v>
      </c>
      <c r="V9205">
        <v>3.0499153607638099</v>
      </c>
      <c r="W9205">
        <v>0.73420570613580904</v>
      </c>
      <c r="X9205">
        <v>0.95159051474143896</v>
      </c>
      <c r="Y9205">
        <v>0.68901941269774103</v>
      </c>
      <c r="Z9205">
        <v>0.64127342146525201</v>
      </c>
      <c r="AA9205">
        <v>0.84521697243271998</v>
      </c>
      <c r="AB9205">
        <v>2.28747459331092</v>
      </c>
      <c r="AC9205">
        <v>0.615069744472027</v>
      </c>
      <c r="AD9205">
        <v>0.87989882095915395</v>
      </c>
      <c r="AE9205">
        <v>-5.62520543786314E-2</v>
      </c>
      <c r="AF9205">
        <v>0.43559387281936701</v>
      </c>
      <c r="AG9205">
        <v>0.80674443595273604</v>
      </c>
      <c r="AH9205">
        <v>2.8556507250183101</v>
      </c>
      <c r="AI9205">
        <v>0.84178376985732795</v>
      </c>
      <c r="AJ9205">
        <v>0.95896800690842199</v>
      </c>
      <c r="AK9205">
        <v>1.2275757789325601</v>
      </c>
    </row>
    <row r="9206" spans="1:37" x14ac:dyDescent="0.2">
      <c r="A9206" t="s">
        <v>30099</v>
      </c>
      <c r="B9206">
        <v>105797675</v>
      </c>
      <c r="C9206">
        <v>105797849</v>
      </c>
      <c r="D9206">
        <v>175</v>
      </c>
      <c r="E9206" t="s">
        <v>30557</v>
      </c>
      <c r="F9206">
        <v>1</v>
      </c>
      <c r="G9206" t="s">
        <v>30558</v>
      </c>
      <c r="H9206" t="s">
        <v>31000</v>
      </c>
      <c r="I9206">
        <v>23</v>
      </c>
      <c r="J9206">
        <v>105822539</v>
      </c>
      <c r="K9206">
        <v>105958610</v>
      </c>
      <c r="L9206">
        <v>136072</v>
      </c>
      <c r="M9206">
        <v>1</v>
      </c>
      <c r="N9206">
        <v>203447</v>
      </c>
      <c r="O9206" t="s">
        <v>30554</v>
      </c>
      <c r="P9206">
        <v>-24690</v>
      </c>
      <c r="Q9206" t="s">
        <v>30555</v>
      </c>
      <c r="R9206" t="s">
        <v>30556</v>
      </c>
      <c r="S9206" t="s">
        <v>37244</v>
      </c>
      <c r="T9206">
        <v>0.506551998792793</v>
      </c>
      <c r="U9206">
        <v>0.78288571403930396</v>
      </c>
      <c r="V9206">
        <v>2.8745050487824999</v>
      </c>
      <c r="W9206">
        <v>0.73420570613580904</v>
      </c>
      <c r="X9206">
        <v>0.95159051474143896</v>
      </c>
      <c r="Y9206">
        <v>1.0702767017878601</v>
      </c>
      <c r="Z9206">
        <v>0.64127342146525201</v>
      </c>
      <c r="AA9206">
        <v>0.84521697243271998</v>
      </c>
      <c r="AB9206">
        <v>2.1361236654367</v>
      </c>
      <c r="AC9206">
        <v>0.615069744472027</v>
      </c>
      <c r="AD9206">
        <v>0.87989882095915395</v>
      </c>
      <c r="AE9206">
        <v>0.32500523471148801</v>
      </c>
      <c r="AF9206">
        <v>0.43559387281936701</v>
      </c>
      <c r="AG9206">
        <v>0.80674443595273604</v>
      </c>
      <c r="AH9206">
        <v>2.6802404130370099</v>
      </c>
      <c r="AI9206">
        <v>0.84178376985732795</v>
      </c>
      <c r="AJ9206">
        <v>0.95896800690842199</v>
      </c>
      <c r="AK9206">
        <v>1.52221422266103</v>
      </c>
    </row>
    <row r="9207" spans="1:37" x14ac:dyDescent="0.2">
      <c r="A9207" t="s">
        <v>30099</v>
      </c>
      <c r="B9207">
        <v>106469871</v>
      </c>
      <c r="C9207">
        <v>106470047</v>
      </c>
      <c r="D9207">
        <v>177</v>
      </c>
      <c r="E9207" t="s">
        <v>30559</v>
      </c>
      <c r="F9207">
        <v>3</v>
      </c>
      <c r="G9207" t="s">
        <v>30560</v>
      </c>
      <c r="H9207" t="s">
        <v>31000</v>
      </c>
      <c r="I9207">
        <v>23</v>
      </c>
      <c r="J9207">
        <v>106611930</v>
      </c>
      <c r="K9207">
        <v>106679437</v>
      </c>
      <c r="L9207">
        <v>67508</v>
      </c>
      <c r="M9207">
        <v>1</v>
      </c>
      <c r="N9207">
        <v>55086</v>
      </c>
      <c r="O9207" t="s">
        <v>30561</v>
      </c>
      <c r="P9207">
        <v>-141883</v>
      </c>
      <c r="Q9207" t="s">
        <v>30562</v>
      </c>
      <c r="R9207" t="s">
        <v>30563</v>
      </c>
      <c r="S9207" t="s">
        <v>37245</v>
      </c>
      <c r="T9207">
        <v>0.11921337007553499</v>
      </c>
      <c r="U9207">
        <v>0.603102917160658</v>
      </c>
      <c r="V9207">
        <v>-0.480809038947623</v>
      </c>
      <c r="W9207">
        <v>0.48845920264950099</v>
      </c>
      <c r="X9207">
        <v>0.78363289935355196</v>
      </c>
      <c r="Y9207">
        <v>0.219618430396467</v>
      </c>
      <c r="Z9207">
        <v>3.8039729946325603E-2</v>
      </c>
      <c r="AA9207">
        <v>0.72610664078822296</v>
      </c>
      <c r="AB9207">
        <v>-0.83515289675076299</v>
      </c>
      <c r="AC9207">
        <v>0.35988311512947602</v>
      </c>
      <c r="AD9207">
        <v>0.75747682204616396</v>
      </c>
      <c r="AE9207">
        <v>-0.21698037806475801</v>
      </c>
      <c r="AF9207">
        <v>0.32861140790698901</v>
      </c>
      <c r="AG9207">
        <v>0.70997905869349998</v>
      </c>
      <c r="AH9207">
        <v>6.7664211013866498E-3</v>
      </c>
      <c r="AI9207">
        <v>0.68331422619589199</v>
      </c>
      <c r="AJ9207">
        <v>0.85402774667984904</v>
      </c>
      <c r="AK9207">
        <v>0.54284559043130798</v>
      </c>
    </row>
    <row r="9208" spans="1:37" x14ac:dyDescent="0.2">
      <c r="A9208" t="s">
        <v>30099</v>
      </c>
      <c r="B9208">
        <v>106470047</v>
      </c>
      <c r="C9208">
        <v>106470223</v>
      </c>
      <c r="D9208">
        <v>177</v>
      </c>
      <c r="E9208" t="s">
        <v>30564</v>
      </c>
      <c r="F9208">
        <v>2</v>
      </c>
      <c r="G9208" t="s">
        <v>22580</v>
      </c>
      <c r="H9208" t="s">
        <v>31000</v>
      </c>
      <c r="I9208">
        <v>23</v>
      </c>
      <c r="J9208">
        <v>106611930</v>
      </c>
      <c r="K9208">
        <v>106679437</v>
      </c>
      <c r="L9208">
        <v>67508</v>
      </c>
      <c r="M9208">
        <v>1</v>
      </c>
      <c r="N9208">
        <v>55086</v>
      </c>
      <c r="O9208" t="s">
        <v>30561</v>
      </c>
      <c r="P9208">
        <v>-141707</v>
      </c>
      <c r="Q9208" t="s">
        <v>30562</v>
      </c>
      <c r="R9208" t="s">
        <v>30563</v>
      </c>
      <c r="S9208" t="s">
        <v>37245</v>
      </c>
      <c r="T9208">
        <v>0.11921337007553499</v>
      </c>
      <c r="U9208">
        <v>0.603102917160658</v>
      </c>
      <c r="V9208">
        <v>-0.227243016145802</v>
      </c>
      <c r="W9208">
        <v>0.48845920264950099</v>
      </c>
      <c r="X9208">
        <v>0.78363289935355196</v>
      </c>
      <c r="Y9208">
        <v>4.9588241508419902E-2</v>
      </c>
      <c r="Z9208">
        <v>3.8039729946325603E-2</v>
      </c>
      <c r="AA9208">
        <v>0.72610664078822296</v>
      </c>
      <c r="AB9208">
        <v>-0.66398181409972201</v>
      </c>
      <c r="AC9208">
        <v>0.35988311512947602</v>
      </c>
      <c r="AD9208">
        <v>0.75747682204616396</v>
      </c>
      <c r="AE9208">
        <v>-0.387010566952805</v>
      </c>
      <c r="AF9208">
        <v>0.32861140790698901</v>
      </c>
      <c r="AG9208">
        <v>0.70997905869349998</v>
      </c>
      <c r="AH9208">
        <v>0.26033244390320698</v>
      </c>
      <c r="AI9208">
        <v>0.68331422619589199</v>
      </c>
      <c r="AJ9208">
        <v>0.85402774667984904</v>
      </c>
      <c r="AK9208">
        <v>0.42422172742927999</v>
      </c>
    </row>
    <row r="9209" spans="1:37" x14ac:dyDescent="0.2">
      <c r="A9209" t="s">
        <v>30099</v>
      </c>
      <c r="B9209">
        <v>108164813</v>
      </c>
      <c r="C9209">
        <v>108165095</v>
      </c>
      <c r="D9209">
        <v>283</v>
      </c>
      <c r="E9209" t="s">
        <v>30565</v>
      </c>
      <c r="F9209">
        <v>10</v>
      </c>
      <c r="G9209" t="s">
        <v>30566</v>
      </c>
      <c r="H9209" t="s">
        <v>30999</v>
      </c>
      <c r="I9209">
        <v>23</v>
      </c>
      <c r="J9209">
        <v>108161631</v>
      </c>
      <c r="K9209">
        <v>108163598</v>
      </c>
      <c r="L9209">
        <v>1968</v>
      </c>
      <c r="M9209">
        <v>2</v>
      </c>
      <c r="N9209">
        <v>1288</v>
      </c>
      <c r="O9209" t="s">
        <v>30567</v>
      </c>
      <c r="P9209">
        <v>-1215</v>
      </c>
      <c r="Q9209" t="s">
        <v>30568</v>
      </c>
      <c r="R9209" t="s">
        <v>30569</v>
      </c>
      <c r="S9209" t="s">
        <v>37246</v>
      </c>
      <c r="T9209">
        <v>0.55903231478719295</v>
      </c>
      <c r="U9209">
        <v>0.81214233890638399</v>
      </c>
      <c r="V9209">
        <v>-0.192327163799869</v>
      </c>
      <c r="W9209">
        <v>0.68502183889061097</v>
      </c>
      <c r="X9209">
        <v>0.95159051474143896</v>
      </c>
      <c r="Y9209">
        <v>7.6903212931527506E-2</v>
      </c>
      <c r="Z9209">
        <v>0.59443927934373098</v>
      </c>
      <c r="AA9209">
        <v>0.84521697243271998</v>
      </c>
      <c r="AB9209">
        <v>-0.31194518883087502</v>
      </c>
      <c r="AC9209">
        <v>0.94202121598837396</v>
      </c>
      <c r="AD9209">
        <v>0.95540512397509403</v>
      </c>
      <c r="AE9209">
        <v>0.37363454037545302</v>
      </c>
      <c r="AF9209">
        <v>0.59009433401659706</v>
      </c>
      <c r="AG9209">
        <v>0.80674443595273604</v>
      </c>
      <c r="AH9209">
        <v>3.9174250113518296E-3</v>
      </c>
      <c r="AI9209">
        <v>0.54981281334116205</v>
      </c>
      <c r="AJ9209">
        <v>0.78121606160956403</v>
      </c>
      <c r="AK9209">
        <v>-0.23656389707080999</v>
      </c>
    </row>
    <row r="9210" spans="1:37" x14ac:dyDescent="0.2">
      <c r="A9210" t="s">
        <v>30099</v>
      </c>
      <c r="B9210">
        <v>108278419</v>
      </c>
      <c r="C9210">
        <v>108278609</v>
      </c>
      <c r="D9210">
        <v>191</v>
      </c>
      <c r="E9210" t="s">
        <v>30570</v>
      </c>
      <c r="F9210">
        <v>2</v>
      </c>
      <c r="G9210" t="s">
        <v>30571</v>
      </c>
      <c r="H9210" t="s">
        <v>37247</v>
      </c>
      <c r="I9210">
        <v>23</v>
      </c>
      <c r="J9210">
        <v>108161631</v>
      </c>
      <c r="K9210">
        <v>108163598</v>
      </c>
      <c r="L9210">
        <v>1968</v>
      </c>
      <c r="M9210">
        <v>2</v>
      </c>
      <c r="N9210">
        <v>1288</v>
      </c>
      <c r="O9210" t="s">
        <v>30567</v>
      </c>
      <c r="P9210">
        <v>-114821</v>
      </c>
      <c r="Q9210" t="s">
        <v>30568</v>
      </c>
      <c r="R9210" t="s">
        <v>30569</v>
      </c>
      <c r="S9210" t="s">
        <v>37246</v>
      </c>
      <c r="T9210">
        <v>0.644035865418358</v>
      </c>
      <c r="U9210">
        <v>0.84904924635754497</v>
      </c>
      <c r="V9210">
        <v>0.17963898900734801</v>
      </c>
      <c r="W9210">
        <v>0.38920677604595899</v>
      </c>
      <c r="X9210">
        <v>0.704072456322962</v>
      </c>
      <c r="Y9210">
        <v>-20.7456150993325</v>
      </c>
      <c r="Z9210">
        <v>0.57853978204985401</v>
      </c>
      <c r="AA9210">
        <v>0.84521697243271998</v>
      </c>
      <c r="AB9210">
        <v>1.06417537032347</v>
      </c>
      <c r="AC9210">
        <v>0.56718065613419599</v>
      </c>
      <c r="AD9210">
        <v>0.87989882095915395</v>
      </c>
      <c r="AE9210">
        <v>3.42870299695366</v>
      </c>
      <c r="AF9210">
        <v>0.74414648978297804</v>
      </c>
      <c r="AG9210">
        <v>0.86906519844104402</v>
      </c>
      <c r="AH9210">
        <v>-0.81848412985608199</v>
      </c>
      <c r="AI9210">
        <v>0.17351581260912399</v>
      </c>
      <c r="AJ9210">
        <v>0.78121606160956403</v>
      </c>
      <c r="AK9210">
        <v>-24.108822771582201</v>
      </c>
    </row>
    <row r="9211" spans="1:37" x14ac:dyDescent="0.2">
      <c r="A9211" t="s">
        <v>30099</v>
      </c>
      <c r="B9211">
        <v>113119350</v>
      </c>
      <c r="C9211">
        <v>113119397</v>
      </c>
      <c r="D9211">
        <v>48</v>
      </c>
      <c r="E9211" t="s">
        <v>30572</v>
      </c>
      <c r="F9211">
        <v>1</v>
      </c>
      <c r="G9211" t="s">
        <v>30573</v>
      </c>
      <c r="H9211" t="s">
        <v>37248</v>
      </c>
      <c r="I9211">
        <v>23</v>
      </c>
      <c r="J9211">
        <v>112880563</v>
      </c>
      <c r="K9211">
        <v>113212186</v>
      </c>
      <c r="L9211">
        <v>331624</v>
      </c>
      <c r="M9211">
        <v>1</v>
      </c>
      <c r="N9211">
        <v>101928437</v>
      </c>
      <c r="O9211" t="s">
        <v>30574</v>
      </c>
      <c r="P9211">
        <v>238787</v>
      </c>
      <c r="Q9211" t="s">
        <v>40</v>
      </c>
      <c r="R9211" t="s">
        <v>30575</v>
      </c>
      <c r="S9211" t="s">
        <v>37249</v>
      </c>
      <c r="T9211">
        <v>0.42116044963020199</v>
      </c>
      <c r="U9211">
        <v>0.69669120065841605</v>
      </c>
      <c r="V9211">
        <v>-0.22735918169552899</v>
      </c>
      <c r="W9211">
        <v>0.10892763883231001</v>
      </c>
      <c r="X9211">
        <v>0.704072456322962</v>
      </c>
      <c r="Y9211">
        <v>-0.94740854798138596</v>
      </c>
      <c r="Z9211">
        <v>0.28525170507171099</v>
      </c>
      <c r="AA9211">
        <v>0.72610664078822296</v>
      </c>
      <c r="AB9211">
        <v>-0.34593407974740698</v>
      </c>
      <c r="AC9211">
        <v>0.24708658412741899</v>
      </c>
      <c r="AD9211">
        <v>0.68253123924728298</v>
      </c>
      <c r="AE9211">
        <v>-0.50970477022077498</v>
      </c>
      <c r="AF9211">
        <v>0.63881018356755603</v>
      </c>
      <c r="AG9211">
        <v>0.80674443595273604</v>
      </c>
      <c r="AH9211">
        <v>-1.8181106083350398E-2</v>
      </c>
      <c r="AI9211">
        <v>8.6794690208223793E-2</v>
      </c>
      <c r="AJ9211">
        <v>0.78121606160956403</v>
      </c>
      <c r="AK9211">
        <v>-0.87113601168383203</v>
      </c>
    </row>
    <row r="9212" spans="1:37" x14ac:dyDescent="0.2">
      <c r="A9212" t="s">
        <v>30099</v>
      </c>
      <c r="B9212">
        <v>113776036</v>
      </c>
      <c r="C9212">
        <v>113776187</v>
      </c>
      <c r="D9212">
        <v>152</v>
      </c>
      <c r="E9212" t="s">
        <v>30576</v>
      </c>
      <c r="F9212">
        <v>7</v>
      </c>
      <c r="G9212" t="s">
        <v>30577</v>
      </c>
      <c r="H9212" t="s">
        <v>37250</v>
      </c>
      <c r="I9212">
        <v>23</v>
      </c>
      <c r="J9212">
        <v>113616300</v>
      </c>
      <c r="K9212">
        <v>114059121</v>
      </c>
      <c r="L9212">
        <v>442822</v>
      </c>
      <c r="M9212">
        <v>2</v>
      </c>
      <c r="N9212">
        <v>105463123</v>
      </c>
      <c r="O9212" t="s">
        <v>30578</v>
      </c>
      <c r="P9212">
        <v>282934</v>
      </c>
      <c r="Q9212" t="s">
        <v>40</v>
      </c>
      <c r="R9212" t="s">
        <v>30579</v>
      </c>
      <c r="S9212" t="s">
        <v>37251</v>
      </c>
      <c r="T9212">
        <v>0.54421053469192604</v>
      </c>
      <c r="U9212">
        <v>0.80321479550967601</v>
      </c>
      <c r="V9212">
        <v>1.4738176947780399</v>
      </c>
      <c r="W9212">
        <v>0.90129300205075202</v>
      </c>
      <c r="X9212">
        <v>0.95159051474143896</v>
      </c>
      <c r="Y9212">
        <v>-0.48484301553766801</v>
      </c>
      <c r="Z9212">
        <v>0.693404429441695</v>
      </c>
      <c r="AA9212">
        <v>0.84521697243271998</v>
      </c>
      <c r="AB9212">
        <v>0.78805611448901702</v>
      </c>
      <c r="AC9212">
        <v>0.59090205226999604</v>
      </c>
      <c r="AD9212">
        <v>0.87989882095915395</v>
      </c>
      <c r="AE9212">
        <v>-1.48484291545948</v>
      </c>
      <c r="AF9212">
        <v>0.45724430223818102</v>
      </c>
      <c r="AG9212">
        <v>0.80674443595273604</v>
      </c>
      <c r="AH9212">
        <v>1.7604773382105401</v>
      </c>
      <c r="AI9212">
        <v>0.43521265639500101</v>
      </c>
      <c r="AJ9212">
        <v>0.78121606160956403</v>
      </c>
      <c r="AK9212">
        <v>0.38391239210783301</v>
      </c>
    </row>
    <row r="9213" spans="1:37" x14ac:dyDescent="0.2">
      <c r="A9213" t="s">
        <v>30099</v>
      </c>
      <c r="B9213">
        <v>114701987</v>
      </c>
      <c r="C9213">
        <v>114702275</v>
      </c>
      <c r="D9213">
        <v>289</v>
      </c>
      <c r="E9213" t="s">
        <v>30580</v>
      </c>
      <c r="F9213">
        <v>3</v>
      </c>
      <c r="G9213" t="s">
        <v>30581</v>
      </c>
      <c r="H9213" t="s">
        <v>37252</v>
      </c>
      <c r="I9213">
        <v>23</v>
      </c>
      <c r="J9213">
        <v>114715233</v>
      </c>
      <c r="K9213">
        <v>114715344</v>
      </c>
      <c r="L9213">
        <v>112</v>
      </c>
      <c r="M9213">
        <v>1</v>
      </c>
      <c r="N9213">
        <v>100302153</v>
      </c>
      <c r="O9213" t="s">
        <v>30582</v>
      </c>
      <c r="P9213">
        <v>-12958</v>
      </c>
      <c r="Q9213" t="s">
        <v>30583</v>
      </c>
      <c r="R9213" t="s">
        <v>30584</v>
      </c>
      <c r="S9213" t="s">
        <v>37253</v>
      </c>
      <c r="T9213">
        <v>0.254431078355565</v>
      </c>
      <c r="U9213">
        <v>0.603102917160658</v>
      </c>
      <c r="V9213">
        <v>4.7659505016551504</v>
      </c>
      <c r="W9213">
        <v>0.603737492139787</v>
      </c>
      <c r="X9213">
        <v>0.91126914691574001</v>
      </c>
      <c r="Y9213">
        <v>2.2745739631239E-2</v>
      </c>
      <c r="Z9213">
        <v>0.29745465422369399</v>
      </c>
      <c r="AA9213">
        <v>0.72610664078822296</v>
      </c>
      <c r="AB9213">
        <v>3.9813235607595399</v>
      </c>
      <c r="AC9213">
        <v>0.29435496426730101</v>
      </c>
      <c r="AD9213">
        <v>0.68253123924728298</v>
      </c>
      <c r="AE9213">
        <v>-0.79562739067136501</v>
      </c>
      <c r="AF9213">
        <v>0.30579411463059403</v>
      </c>
      <c r="AG9213">
        <v>0.70473078222419605</v>
      </c>
      <c r="AH9213">
        <v>3.5515573214348102</v>
      </c>
      <c r="AI9213">
        <v>0.95512061122343095</v>
      </c>
      <c r="AJ9213">
        <v>0.98789258377071898</v>
      </c>
      <c r="AK9213">
        <v>0.73757815807141403</v>
      </c>
    </row>
    <row r="9214" spans="1:37" x14ac:dyDescent="0.2">
      <c r="A9214" t="s">
        <v>30099</v>
      </c>
      <c r="B9214">
        <v>114725602</v>
      </c>
      <c r="C9214">
        <v>114725774</v>
      </c>
      <c r="D9214">
        <v>173</v>
      </c>
      <c r="E9214" t="s">
        <v>30585</v>
      </c>
      <c r="F9214">
        <v>2</v>
      </c>
      <c r="G9214" t="s">
        <v>30586</v>
      </c>
      <c r="H9214" t="s">
        <v>37254</v>
      </c>
      <c r="I9214">
        <v>23</v>
      </c>
      <c r="J9214">
        <v>114715233</v>
      </c>
      <c r="K9214">
        <v>114715344</v>
      </c>
      <c r="L9214">
        <v>112</v>
      </c>
      <c r="M9214">
        <v>1</v>
      </c>
      <c r="N9214">
        <v>100302153</v>
      </c>
      <c r="O9214" t="s">
        <v>30582</v>
      </c>
      <c r="P9214">
        <v>10369</v>
      </c>
      <c r="Q9214" t="s">
        <v>30583</v>
      </c>
      <c r="R9214" t="s">
        <v>30584</v>
      </c>
      <c r="S9214" t="s">
        <v>37253</v>
      </c>
      <c r="T9214">
        <v>1</v>
      </c>
      <c r="U9214">
        <v>1</v>
      </c>
      <c r="V9214">
        <v>-0.24570120351616101</v>
      </c>
      <c r="W9214">
        <v>0.20525741147413201</v>
      </c>
      <c r="X9214">
        <v>0.704072456322962</v>
      </c>
      <c r="Y9214">
        <v>-24.325305174850602</v>
      </c>
      <c r="Z9214">
        <v>1</v>
      </c>
      <c r="AA9214">
        <v>1</v>
      </c>
      <c r="AB9214">
        <v>-1.01987658289534</v>
      </c>
      <c r="AC9214">
        <v>0.283630615332017</v>
      </c>
      <c r="AD9214">
        <v>0.68253123924728298</v>
      </c>
      <c r="AE9214">
        <v>-4.7253948967899602</v>
      </c>
      <c r="AF9214">
        <v>1</v>
      </c>
      <c r="AG9214">
        <v>1</v>
      </c>
      <c r="AH9214">
        <v>0.529945585524495</v>
      </c>
      <c r="AI9214">
        <v>0.24456414000292601</v>
      </c>
      <c r="AJ9214">
        <v>0.78121606160956403</v>
      </c>
      <c r="AK9214">
        <v>-23.543951966964801</v>
      </c>
    </row>
    <row r="9215" spans="1:37" x14ac:dyDescent="0.2">
      <c r="A9215" t="s">
        <v>30099</v>
      </c>
      <c r="B9215">
        <v>114725774</v>
      </c>
      <c r="C9215">
        <v>114725946</v>
      </c>
      <c r="D9215">
        <v>173</v>
      </c>
      <c r="E9215" t="s">
        <v>30587</v>
      </c>
      <c r="F9215">
        <v>1</v>
      </c>
      <c r="G9215" t="s">
        <v>30588</v>
      </c>
      <c r="H9215" t="s">
        <v>37254</v>
      </c>
      <c r="I9215">
        <v>23</v>
      </c>
      <c r="J9215">
        <v>114715233</v>
      </c>
      <c r="K9215">
        <v>114715344</v>
      </c>
      <c r="L9215">
        <v>112</v>
      </c>
      <c r="M9215">
        <v>1</v>
      </c>
      <c r="N9215">
        <v>100302153</v>
      </c>
      <c r="O9215" t="s">
        <v>30582</v>
      </c>
      <c r="P9215">
        <v>10541</v>
      </c>
      <c r="Q9215" t="s">
        <v>30583</v>
      </c>
      <c r="R9215" t="s">
        <v>30584</v>
      </c>
      <c r="S9215" t="s">
        <v>37253</v>
      </c>
      <c r="T9215">
        <v>0.583211159830616</v>
      </c>
      <c r="U9215">
        <v>0.81360520874211995</v>
      </c>
      <c r="V9215">
        <v>-5.0050434489012502E-2</v>
      </c>
      <c r="W9215">
        <v>0.65075386537994595</v>
      </c>
      <c r="X9215">
        <v>0.94119559056004798</v>
      </c>
      <c r="Y9215">
        <v>-3.6745323789571902</v>
      </c>
      <c r="Z9215">
        <v>0.72004451969238803</v>
      </c>
      <c r="AA9215">
        <v>0.86308114850689799</v>
      </c>
      <c r="AB9215">
        <v>-0.84690183962652599</v>
      </c>
      <c r="AC9215">
        <v>0.56718065613419599</v>
      </c>
      <c r="AD9215">
        <v>0.87989882095915395</v>
      </c>
      <c r="AE9215">
        <v>-3.6997399492751701</v>
      </c>
      <c r="AF9215">
        <v>0.47948624871920598</v>
      </c>
      <c r="AG9215">
        <v>0.80674443595273604</v>
      </c>
      <c r="AH9215">
        <v>0.72559635455164395</v>
      </c>
      <c r="AI9215">
        <v>0.78546927494779295</v>
      </c>
      <c r="AJ9215">
        <v>0.92808185275216604</v>
      </c>
      <c r="AK9215">
        <v>-2.8931791710713801</v>
      </c>
    </row>
    <row r="9216" spans="1:37" x14ac:dyDescent="0.2">
      <c r="A9216" t="s">
        <v>30099</v>
      </c>
      <c r="B9216">
        <v>114725946</v>
      </c>
      <c r="C9216">
        <v>114726118</v>
      </c>
      <c r="D9216">
        <v>173</v>
      </c>
      <c r="E9216" t="s">
        <v>30589</v>
      </c>
      <c r="F9216">
        <v>4</v>
      </c>
      <c r="G9216" t="s">
        <v>30590</v>
      </c>
      <c r="H9216" t="s">
        <v>37254</v>
      </c>
      <c r="I9216">
        <v>23</v>
      </c>
      <c r="J9216">
        <v>114715233</v>
      </c>
      <c r="K9216">
        <v>114715344</v>
      </c>
      <c r="L9216">
        <v>112</v>
      </c>
      <c r="M9216">
        <v>1</v>
      </c>
      <c r="N9216">
        <v>100302153</v>
      </c>
      <c r="O9216" t="s">
        <v>30582</v>
      </c>
      <c r="P9216">
        <v>10713</v>
      </c>
      <c r="Q9216" t="s">
        <v>30583</v>
      </c>
      <c r="R9216" t="s">
        <v>30584</v>
      </c>
      <c r="S9216" t="s">
        <v>37253</v>
      </c>
      <c r="T9216">
        <v>0.583211159830616</v>
      </c>
      <c r="U9216">
        <v>0.81360520874211995</v>
      </c>
      <c r="V9216">
        <v>0.49846746088888599</v>
      </c>
      <c r="W9216">
        <v>0.65075386537994595</v>
      </c>
      <c r="X9216">
        <v>0.94119559056004798</v>
      </c>
      <c r="Y9216">
        <v>-1.9704947981157199</v>
      </c>
      <c r="Z9216">
        <v>0.72004451969238803</v>
      </c>
      <c r="AA9216">
        <v>0.86308114850689799</v>
      </c>
      <c r="AB9216">
        <v>-9.4314314198240198E-2</v>
      </c>
      <c r="AC9216">
        <v>0.56718065613419599</v>
      </c>
      <c r="AD9216">
        <v>0.87989882095915395</v>
      </c>
      <c r="AE9216">
        <v>-1.9957023684337001</v>
      </c>
      <c r="AF9216">
        <v>0.47948624871920598</v>
      </c>
      <c r="AG9216">
        <v>0.80674443595273604</v>
      </c>
      <c r="AH9216">
        <v>0.94866351527788795</v>
      </c>
      <c r="AI9216">
        <v>0.78546927494779295</v>
      </c>
      <c r="AJ9216">
        <v>0.92808185275216604</v>
      </c>
      <c r="AK9216">
        <v>-1.3689596863675499</v>
      </c>
    </row>
    <row r="9217" spans="1:37" x14ac:dyDescent="0.2">
      <c r="A9217" t="s">
        <v>30099</v>
      </c>
      <c r="B9217">
        <v>114835939</v>
      </c>
      <c r="C9217">
        <v>114836089</v>
      </c>
      <c r="D9217">
        <v>151</v>
      </c>
      <c r="E9217" t="s">
        <v>30591</v>
      </c>
      <c r="F9217">
        <v>4</v>
      </c>
      <c r="G9217" t="s">
        <v>30592</v>
      </c>
      <c r="H9217" t="s">
        <v>37255</v>
      </c>
      <c r="I9217">
        <v>23</v>
      </c>
      <c r="J9217">
        <v>114823454</v>
      </c>
      <c r="K9217">
        <v>114823564</v>
      </c>
      <c r="L9217">
        <v>111</v>
      </c>
      <c r="M9217">
        <v>1</v>
      </c>
      <c r="N9217">
        <v>554212</v>
      </c>
      <c r="O9217" t="s">
        <v>30593</v>
      </c>
      <c r="P9217">
        <v>12485</v>
      </c>
      <c r="Q9217" t="s">
        <v>30594</v>
      </c>
      <c r="R9217" t="s">
        <v>30595</v>
      </c>
      <c r="S9217" t="s">
        <v>37256</v>
      </c>
      <c r="T9217">
        <v>0.92827613199182402</v>
      </c>
      <c r="U9217">
        <v>1</v>
      </c>
      <c r="V9217">
        <v>0.78684490211206803</v>
      </c>
      <c r="W9217">
        <v>0.79377586343585105</v>
      </c>
      <c r="X9217">
        <v>0.95159051474143896</v>
      </c>
      <c r="Y9217">
        <v>-0.55784186264087499</v>
      </c>
      <c r="Z9217">
        <v>1</v>
      </c>
      <c r="AA9217">
        <v>1</v>
      </c>
      <c r="AB9217">
        <v>0.44618893000555798</v>
      </c>
      <c r="AC9217">
        <v>0.54162492440290999</v>
      </c>
      <c r="AD9217">
        <v>0.87989882095915395</v>
      </c>
      <c r="AE9217">
        <v>-0.92516714898888597</v>
      </c>
      <c r="AF9217">
        <v>0.84071994704519204</v>
      </c>
      <c r="AG9217">
        <v>0.944684341665191</v>
      </c>
      <c r="AH9217">
        <v>0.80028552660888297</v>
      </c>
      <c r="AI9217">
        <v>0.92612328533539001</v>
      </c>
      <c r="AJ9217">
        <v>0.98621344597861504</v>
      </c>
      <c r="AK9217">
        <v>-7.7432008990327705E-2</v>
      </c>
    </row>
    <row r="9218" spans="1:37" x14ac:dyDescent="0.2">
      <c r="A9218" t="s">
        <v>30099</v>
      </c>
      <c r="B9218">
        <v>114836089</v>
      </c>
      <c r="C9218">
        <v>114836239</v>
      </c>
      <c r="D9218">
        <v>151</v>
      </c>
      <c r="E9218" t="s">
        <v>30596</v>
      </c>
      <c r="F9218">
        <v>1</v>
      </c>
      <c r="G9218" t="s">
        <v>30597</v>
      </c>
      <c r="H9218" t="s">
        <v>37255</v>
      </c>
      <c r="I9218">
        <v>23</v>
      </c>
      <c r="J9218">
        <v>114823454</v>
      </c>
      <c r="K9218">
        <v>114823564</v>
      </c>
      <c r="L9218">
        <v>111</v>
      </c>
      <c r="M9218">
        <v>1</v>
      </c>
      <c r="N9218">
        <v>554212</v>
      </c>
      <c r="O9218" t="s">
        <v>30593</v>
      </c>
      <c r="P9218">
        <v>12635</v>
      </c>
      <c r="Q9218" t="s">
        <v>30594</v>
      </c>
      <c r="R9218" t="s">
        <v>30595</v>
      </c>
      <c r="S9218" t="s">
        <v>37256</v>
      </c>
      <c r="T9218">
        <v>0.92827613199182402</v>
      </c>
      <c r="U9218">
        <v>1</v>
      </c>
      <c r="V9218">
        <v>0.78684490211206803</v>
      </c>
      <c r="W9218">
        <v>0.79377586343585105</v>
      </c>
      <c r="X9218">
        <v>0.95159051474143896</v>
      </c>
      <c r="Y9218">
        <v>-0.55784186264087499</v>
      </c>
      <c r="Z9218">
        <v>1</v>
      </c>
      <c r="AA9218">
        <v>1</v>
      </c>
      <c r="AB9218">
        <v>0.44618893000555798</v>
      </c>
      <c r="AC9218">
        <v>0.54162492440290999</v>
      </c>
      <c r="AD9218">
        <v>0.87989882095915395</v>
      </c>
      <c r="AE9218">
        <v>-0.92516714898888597</v>
      </c>
      <c r="AF9218">
        <v>0.84071994704519204</v>
      </c>
      <c r="AG9218">
        <v>0.944684341665191</v>
      </c>
      <c r="AH9218">
        <v>0.80028552660888297</v>
      </c>
      <c r="AI9218">
        <v>0.92612328533539001</v>
      </c>
      <c r="AJ9218">
        <v>0.98621344597861504</v>
      </c>
      <c r="AK9218">
        <v>-7.7432008990327705E-2</v>
      </c>
    </row>
    <row r="9219" spans="1:37" x14ac:dyDescent="0.2">
      <c r="A9219" t="s">
        <v>30099</v>
      </c>
      <c r="B9219">
        <v>115084528</v>
      </c>
      <c r="C9219">
        <v>115084722</v>
      </c>
      <c r="D9219">
        <v>195</v>
      </c>
      <c r="E9219" t="s">
        <v>30598</v>
      </c>
      <c r="F9219">
        <v>1</v>
      </c>
      <c r="G9219" t="s">
        <v>30599</v>
      </c>
      <c r="H9219" t="s">
        <v>31000</v>
      </c>
      <c r="I9219">
        <v>23</v>
      </c>
      <c r="J9219">
        <v>115126316</v>
      </c>
      <c r="K9219">
        <v>115126444</v>
      </c>
      <c r="L9219">
        <v>129</v>
      </c>
      <c r="M9219">
        <v>2</v>
      </c>
      <c r="N9219">
        <v>109617004</v>
      </c>
      <c r="O9219" t="s">
        <v>30600</v>
      </c>
      <c r="P9219">
        <v>41722</v>
      </c>
      <c r="Q9219" t="s">
        <v>30601</v>
      </c>
      <c r="R9219" t="s">
        <v>30602</v>
      </c>
      <c r="S9219" t="s">
        <v>37257</v>
      </c>
      <c r="T9219">
        <v>0.69655006609544201</v>
      </c>
      <c r="U9219">
        <v>0.903134602785859</v>
      </c>
      <c r="V9219">
        <v>-0.79201414506419299</v>
      </c>
      <c r="W9219">
        <v>0.24279500649351901</v>
      </c>
      <c r="X9219">
        <v>0.704072456322962</v>
      </c>
      <c r="Y9219">
        <v>-1.26219130341091</v>
      </c>
      <c r="Z9219">
        <v>0.67668369291718</v>
      </c>
      <c r="AA9219">
        <v>0.84521697243271998</v>
      </c>
      <c r="AB9219">
        <v>-0.311273365427162</v>
      </c>
      <c r="AC9219">
        <v>0.270291719349603</v>
      </c>
      <c r="AD9219">
        <v>0.68253123924728298</v>
      </c>
      <c r="AE9219">
        <v>-0.80399964874472996</v>
      </c>
      <c r="AF9219">
        <v>0.78930504886633102</v>
      </c>
      <c r="AG9219">
        <v>0.89850360186608702</v>
      </c>
      <c r="AH9219">
        <v>-0.82342803110332996</v>
      </c>
      <c r="AI9219">
        <v>0.317829301221008</v>
      </c>
      <c r="AJ9219">
        <v>0.78121606160956403</v>
      </c>
      <c r="AK9219">
        <v>-1.0732140869756099</v>
      </c>
    </row>
    <row r="9220" spans="1:37" x14ac:dyDescent="0.2">
      <c r="A9220" t="s">
        <v>30099</v>
      </c>
      <c r="B9220">
        <v>115506721</v>
      </c>
      <c r="C9220">
        <v>115506873</v>
      </c>
      <c r="D9220">
        <v>153</v>
      </c>
      <c r="E9220" t="s">
        <v>30603</v>
      </c>
      <c r="F9220">
        <v>0</v>
      </c>
      <c r="G9220" t="s">
        <v>30604</v>
      </c>
      <c r="H9220" t="s">
        <v>31000</v>
      </c>
      <c r="I9220">
        <v>23</v>
      </c>
      <c r="J9220">
        <v>115561174</v>
      </c>
      <c r="K9220">
        <v>115629916</v>
      </c>
      <c r="L9220">
        <v>68743</v>
      </c>
      <c r="M9220">
        <v>1</v>
      </c>
      <c r="N9220">
        <v>5358</v>
      </c>
      <c r="O9220" t="s">
        <v>30605</v>
      </c>
      <c r="P9220">
        <v>-54301</v>
      </c>
      <c r="Q9220" t="s">
        <v>30606</v>
      </c>
      <c r="R9220" t="s">
        <v>30607</v>
      </c>
      <c r="S9220" t="s">
        <v>37258</v>
      </c>
      <c r="T9220">
        <v>0.35387198439864398</v>
      </c>
      <c r="U9220">
        <v>0.603102917160658</v>
      </c>
      <c r="V9220">
        <v>-21.3211447958567</v>
      </c>
      <c r="W9220">
        <v>0.123414495547065</v>
      </c>
      <c r="X9220">
        <v>0.704072456322962</v>
      </c>
      <c r="Y9220">
        <v>22.728921087565698</v>
      </c>
      <c r="Z9220">
        <v>0.184235113180511</v>
      </c>
      <c r="AA9220">
        <v>0.72610664078822296</v>
      </c>
      <c r="AB9220">
        <v>-21.3211447958567</v>
      </c>
      <c r="AC9220">
        <v>0.27780950890804001</v>
      </c>
      <c r="AD9220">
        <v>0.68253123924728298</v>
      </c>
      <c r="AE9220">
        <v>21.7289212950988</v>
      </c>
      <c r="AF9220">
        <v>0.501741946288212</v>
      </c>
      <c r="AG9220">
        <v>0.80674443595273604</v>
      </c>
      <c r="AH9220">
        <v>-20.391534621949202</v>
      </c>
      <c r="AI9220">
        <v>3.6185182304427702E-2</v>
      </c>
      <c r="AJ9220">
        <v>0.78121606160956403</v>
      </c>
      <c r="AK9220">
        <v>22.728921087565698</v>
      </c>
    </row>
    <row r="9221" spans="1:37" x14ac:dyDescent="0.2">
      <c r="A9221" t="s">
        <v>30099</v>
      </c>
      <c r="B9221">
        <v>115507076</v>
      </c>
      <c r="C9221">
        <v>115507226</v>
      </c>
      <c r="D9221">
        <v>151</v>
      </c>
      <c r="E9221" t="s">
        <v>30608</v>
      </c>
      <c r="F9221">
        <v>1</v>
      </c>
      <c r="G9221" t="s">
        <v>30609</v>
      </c>
      <c r="H9221" t="s">
        <v>31000</v>
      </c>
      <c r="I9221">
        <v>23</v>
      </c>
      <c r="J9221">
        <v>115561174</v>
      </c>
      <c r="K9221">
        <v>115629916</v>
      </c>
      <c r="L9221">
        <v>68743</v>
      </c>
      <c r="M9221">
        <v>1</v>
      </c>
      <c r="N9221">
        <v>5358</v>
      </c>
      <c r="O9221" t="s">
        <v>30605</v>
      </c>
      <c r="P9221">
        <v>-53948</v>
      </c>
      <c r="Q9221" t="s">
        <v>30606</v>
      </c>
      <c r="R9221" t="s">
        <v>30607</v>
      </c>
      <c r="S9221" t="s">
        <v>37258</v>
      </c>
      <c r="T9221">
        <v>0.35387198439864398</v>
      </c>
      <c r="U9221">
        <v>0.603102917160658</v>
      </c>
      <c r="V9221">
        <v>-21.3211447958567</v>
      </c>
      <c r="W9221">
        <v>0.123414495547065</v>
      </c>
      <c r="X9221">
        <v>0.704072456322962</v>
      </c>
      <c r="Y9221">
        <v>22.728921087565698</v>
      </c>
      <c r="Z9221">
        <v>0.184235113180511</v>
      </c>
      <c r="AA9221">
        <v>0.72610664078822296</v>
      </c>
      <c r="AB9221">
        <v>-21.3211447958567</v>
      </c>
      <c r="AC9221">
        <v>0.27780950890804001</v>
      </c>
      <c r="AD9221">
        <v>0.68253123924728298</v>
      </c>
      <c r="AE9221">
        <v>21.7289212950988</v>
      </c>
      <c r="AF9221">
        <v>0.501741946288212</v>
      </c>
      <c r="AG9221">
        <v>0.80674443595273604</v>
      </c>
      <c r="AH9221">
        <v>-20.391534621949202</v>
      </c>
      <c r="AI9221">
        <v>3.6185182304427702E-2</v>
      </c>
      <c r="AJ9221">
        <v>0.78121606160956403</v>
      </c>
      <c r="AK9221">
        <v>22.728921087565698</v>
      </c>
    </row>
    <row r="9222" spans="1:37" x14ac:dyDescent="0.2">
      <c r="A9222" t="s">
        <v>30099</v>
      </c>
      <c r="B9222">
        <v>115507226</v>
      </c>
      <c r="C9222">
        <v>115507376</v>
      </c>
      <c r="D9222">
        <v>151</v>
      </c>
      <c r="E9222" t="s">
        <v>30610</v>
      </c>
      <c r="F9222">
        <v>1</v>
      </c>
      <c r="G9222" t="s">
        <v>30611</v>
      </c>
      <c r="H9222" t="s">
        <v>31000</v>
      </c>
      <c r="I9222">
        <v>23</v>
      </c>
      <c r="J9222">
        <v>115561174</v>
      </c>
      <c r="K9222">
        <v>115629916</v>
      </c>
      <c r="L9222">
        <v>68743</v>
      </c>
      <c r="M9222">
        <v>1</v>
      </c>
      <c r="N9222">
        <v>5358</v>
      </c>
      <c r="O9222" t="s">
        <v>30605</v>
      </c>
      <c r="P9222">
        <v>-53798</v>
      </c>
      <c r="Q9222" t="s">
        <v>30606</v>
      </c>
      <c r="R9222" t="s">
        <v>30607</v>
      </c>
      <c r="S9222" t="s">
        <v>37258</v>
      </c>
      <c r="T9222">
        <v>0.35387198439864398</v>
      </c>
      <c r="U9222">
        <v>0.603102917160658</v>
      </c>
      <c r="V9222">
        <v>-21.3211447958567</v>
      </c>
      <c r="W9222">
        <v>0.123414495547065</v>
      </c>
      <c r="X9222">
        <v>0.704072456322962</v>
      </c>
      <c r="Y9222">
        <v>22.728921087565698</v>
      </c>
      <c r="Z9222">
        <v>0.184235113180511</v>
      </c>
      <c r="AA9222">
        <v>0.72610664078822296</v>
      </c>
      <c r="AB9222">
        <v>-21.3211447958567</v>
      </c>
      <c r="AC9222">
        <v>0.27780950890804001</v>
      </c>
      <c r="AD9222">
        <v>0.68253123924728298</v>
      </c>
      <c r="AE9222">
        <v>21.7289212950988</v>
      </c>
      <c r="AF9222">
        <v>0.501741946288212</v>
      </c>
      <c r="AG9222">
        <v>0.80674443595273604</v>
      </c>
      <c r="AH9222">
        <v>-20.391534621949202</v>
      </c>
      <c r="AI9222">
        <v>3.6185182304427702E-2</v>
      </c>
      <c r="AJ9222">
        <v>0.78121606160956403</v>
      </c>
      <c r="AK9222">
        <v>22.728921087565698</v>
      </c>
    </row>
    <row r="9223" spans="1:37" x14ac:dyDescent="0.2">
      <c r="A9223" t="s">
        <v>30099</v>
      </c>
      <c r="B9223">
        <v>118452980</v>
      </c>
      <c r="C9223">
        <v>118453270</v>
      </c>
      <c r="D9223">
        <v>291</v>
      </c>
      <c r="E9223" t="s">
        <v>30612</v>
      </c>
      <c r="F9223">
        <v>1</v>
      </c>
      <c r="G9223" t="s">
        <v>30613</v>
      </c>
      <c r="H9223" t="s">
        <v>31000</v>
      </c>
      <c r="I9223">
        <v>23</v>
      </c>
      <c r="J9223">
        <v>118495815</v>
      </c>
      <c r="K9223">
        <v>118686147</v>
      </c>
      <c r="L9223">
        <v>190333</v>
      </c>
      <c r="M9223">
        <v>1</v>
      </c>
      <c r="N9223">
        <v>139818</v>
      </c>
      <c r="O9223" t="s">
        <v>30614</v>
      </c>
      <c r="P9223">
        <v>-42545</v>
      </c>
      <c r="Q9223" t="s">
        <v>30615</v>
      </c>
      <c r="R9223" t="s">
        <v>30616</v>
      </c>
      <c r="S9223" t="s">
        <v>37259</v>
      </c>
      <c r="T9223">
        <v>0.97213403838398904</v>
      </c>
      <c r="U9223">
        <v>1</v>
      </c>
      <c r="V9223">
        <v>1.1766460732878401</v>
      </c>
      <c r="W9223">
        <v>0.94541066367716797</v>
      </c>
      <c r="X9223">
        <v>0.95159051474143896</v>
      </c>
      <c r="Y9223">
        <v>-0.83062233244341199</v>
      </c>
      <c r="Z9223">
        <v>0.69013698642955401</v>
      </c>
      <c r="AA9223">
        <v>0.84521697243271998</v>
      </c>
      <c r="AB9223">
        <v>0.21317202645073</v>
      </c>
      <c r="AC9223">
        <v>0.71753805159658501</v>
      </c>
      <c r="AD9223">
        <v>0.87989882095915395</v>
      </c>
      <c r="AE9223">
        <v>-1.83062216637633</v>
      </c>
      <c r="AF9223">
        <v>0.61410715005536498</v>
      </c>
      <c r="AG9223">
        <v>0.80674443595273604</v>
      </c>
      <c r="AH9223">
        <v>2.1062565793293602</v>
      </c>
      <c r="AI9223">
        <v>0.59609816080359102</v>
      </c>
      <c r="AJ9223">
        <v>0.78121606160956403</v>
      </c>
      <c r="AK9223">
        <v>3.8133057140561998E-2</v>
      </c>
    </row>
    <row r="9224" spans="1:37" x14ac:dyDescent="0.2">
      <c r="A9224" t="s">
        <v>30099</v>
      </c>
      <c r="B9224">
        <v>119151173</v>
      </c>
      <c r="C9224">
        <v>119151324</v>
      </c>
      <c r="D9224">
        <v>152</v>
      </c>
      <c r="E9224" t="s">
        <v>30617</v>
      </c>
      <c r="F9224">
        <v>1</v>
      </c>
      <c r="G9224" t="s">
        <v>30618</v>
      </c>
      <c r="H9224" t="s">
        <v>30987</v>
      </c>
      <c r="I9224">
        <v>23</v>
      </c>
      <c r="J9224">
        <v>119078635</v>
      </c>
      <c r="K9224">
        <v>119150579</v>
      </c>
      <c r="L9224">
        <v>71945</v>
      </c>
      <c r="M9224">
        <v>2</v>
      </c>
      <c r="N9224">
        <v>57481</v>
      </c>
      <c r="O9224" t="s">
        <v>30619</v>
      </c>
      <c r="P9224">
        <v>-594</v>
      </c>
      <c r="Q9224" t="s">
        <v>30620</v>
      </c>
      <c r="R9224" t="s">
        <v>30621</v>
      </c>
      <c r="S9224" t="s">
        <v>30621</v>
      </c>
      <c r="T9224">
        <v>0.97213403838398904</v>
      </c>
      <c r="U9224">
        <v>1</v>
      </c>
      <c r="V9224">
        <v>1.08625034874406</v>
      </c>
      <c r="W9224">
        <v>0.73420570613580904</v>
      </c>
      <c r="X9224">
        <v>0.95159051474143896</v>
      </c>
      <c r="Y9224">
        <v>4.2681499039322397E-2</v>
      </c>
      <c r="Z9224">
        <v>0.93459220503170903</v>
      </c>
      <c r="AA9224">
        <v>0.99919698600769702</v>
      </c>
      <c r="AB9224">
        <v>1.30653920450267</v>
      </c>
      <c r="AC9224">
        <v>0.32081866871113202</v>
      </c>
      <c r="AD9224">
        <v>0.68773325147593101</v>
      </c>
      <c r="AE9224">
        <v>-0.95731822265524602</v>
      </c>
      <c r="AF9224">
        <v>1</v>
      </c>
      <c r="AG9224">
        <v>1</v>
      </c>
      <c r="AH9224">
        <v>0.179336267565542</v>
      </c>
      <c r="AI9224">
        <v>0.91725052871964496</v>
      </c>
      <c r="AJ9224">
        <v>0.98621344597861504</v>
      </c>
      <c r="AK9224">
        <v>0.91143672895334404</v>
      </c>
    </row>
    <row r="9225" spans="1:37" x14ac:dyDescent="0.2">
      <c r="A9225" t="s">
        <v>30099</v>
      </c>
      <c r="B9225">
        <v>119830529</v>
      </c>
      <c r="C9225">
        <v>119830671</v>
      </c>
      <c r="D9225">
        <v>143</v>
      </c>
      <c r="E9225" t="s">
        <v>30622</v>
      </c>
      <c r="F9225">
        <v>0</v>
      </c>
      <c r="G9225" t="s">
        <v>30623</v>
      </c>
      <c r="H9225" t="s">
        <v>31000</v>
      </c>
      <c r="I9225">
        <v>23</v>
      </c>
      <c r="J9225">
        <v>119838266</v>
      </c>
      <c r="K9225">
        <v>119845254</v>
      </c>
      <c r="L9225">
        <v>6989</v>
      </c>
      <c r="M9225">
        <v>2</v>
      </c>
      <c r="N9225">
        <v>65109</v>
      </c>
      <c r="O9225" t="s">
        <v>30624</v>
      </c>
      <c r="P9225">
        <v>14583</v>
      </c>
      <c r="Q9225" t="s">
        <v>30625</v>
      </c>
      <c r="R9225" t="s">
        <v>30626</v>
      </c>
      <c r="S9225" t="s">
        <v>37260</v>
      </c>
      <c r="T9225">
        <v>2.3142740639935901E-2</v>
      </c>
      <c r="U9225">
        <v>0.603102917160658</v>
      </c>
      <c r="V9225">
        <v>-25.523790842813401</v>
      </c>
      <c r="W9225">
        <v>0.29261482077562401</v>
      </c>
      <c r="X9225">
        <v>0.704072456322962</v>
      </c>
      <c r="Y9225">
        <v>23.6555022127584</v>
      </c>
      <c r="Z9225">
        <v>1.71194984188083E-3</v>
      </c>
      <c r="AA9225">
        <v>0.72610664078822296</v>
      </c>
      <c r="AB9225">
        <v>-25.523790842813401</v>
      </c>
      <c r="AC9225">
        <v>7.45953562860492E-2</v>
      </c>
      <c r="AD9225">
        <v>0.592168439978217</v>
      </c>
      <c r="AE9225">
        <v>24.668180776357602</v>
      </c>
      <c r="AF9225">
        <v>0.105385325799565</v>
      </c>
      <c r="AG9225">
        <v>0.68151250837662902</v>
      </c>
      <c r="AH9225">
        <v>-24.594180197761901</v>
      </c>
      <c r="AI9225">
        <v>0.63502732279614804</v>
      </c>
      <c r="AJ9225">
        <v>0.81104508058742797</v>
      </c>
      <c r="AK9225">
        <v>-0.45745274656286</v>
      </c>
    </row>
    <row r="9226" spans="1:37" x14ac:dyDescent="0.2">
      <c r="A9226" t="s">
        <v>30099</v>
      </c>
      <c r="B9226">
        <v>121365622</v>
      </c>
      <c r="C9226">
        <v>121365851</v>
      </c>
      <c r="D9226">
        <v>230</v>
      </c>
      <c r="E9226" t="s">
        <v>30627</v>
      </c>
      <c r="F9226">
        <v>6</v>
      </c>
      <c r="G9226" t="s">
        <v>30628</v>
      </c>
      <c r="H9226" t="s">
        <v>31000</v>
      </c>
      <c r="I9226">
        <v>23</v>
      </c>
      <c r="J9226">
        <v>121370972</v>
      </c>
      <c r="K9226">
        <v>121371053</v>
      </c>
      <c r="L9226">
        <v>82</v>
      </c>
      <c r="M9226">
        <v>1</v>
      </c>
      <c r="N9226">
        <v>100500869</v>
      </c>
      <c r="O9226" t="s">
        <v>30629</v>
      </c>
      <c r="P9226">
        <v>-5121</v>
      </c>
      <c r="Q9226" t="s">
        <v>30630</v>
      </c>
      <c r="R9226" t="s">
        <v>30631</v>
      </c>
      <c r="S9226" t="s">
        <v>37261</v>
      </c>
      <c r="T9226">
        <v>0.97213403838398904</v>
      </c>
      <c r="U9226">
        <v>1</v>
      </c>
      <c r="V9226">
        <v>1.0422292170360401</v>
      </c>
      <c r="W9226">
        <v>0.20525741147413201</v>
      </c>
      <c r="X9226">
        <v>0.704072456322962</v>
      </c>
      <c r="Y9226">
        <v>-24.8380995747806</v>
      </c>
      <c r="Z9226">
        <v>0.69013698642955401</v>
      </c>
      <c r="AA9226">
        <v>0.84521697243271998</v>
      </c>
      <c r="AB9226">
        <v>7.8755153057202695E-2</v>
      </c>
      <c r="AC9226">
        <v>7.0489011448141195E-2</v>
      </c>
      <c r="AD9226">
        <v>0.57684129297949804</v>
      </c>
      <c r="AE9226">
        <v>-24.8380995747806</v>
      </c>
      <c r="AF9226">
        <v>0.61410715005536498</v>
      </c>
      <c r="AG9226">
        <v>0.80674443595273604</v>
      </c>
      <c r="AH9226">
        <v>1.97183977147198</v>
      </c>
      <c r="AI9226">
        <v>0.35038410267202102</v>
      </c>
      <c r="AJ9226">
        <v>0.78121606160956403</v>
      </c>
      <c r="AK9226">
        <v>-23.969344147795201</v>
      </c>
    </row>
    <row r="9227" spans="1:37" x14ac:dyDescent="0.2">
      <c r="A9227" t="s">
        <v>30099</v>
      </c>
      <c r="B9227">
        <v>122755923</v>
      </c>
      <c r="C9227">
        <v>122756086</v>
      </c>
      <c r="D9227">
        <v>164</v>
      </c>
      <c r="E9227" t="s">
        <v>30632</v>
      </c>
      <c r="F9227">
        <v>2</v>
      </c>
      <c r="G9227" t="s">
        <v>30633</v>
      </c>
      <c r="H9227" t="s">
        <v>31000</v>
      </c>
      <c r="I9227">
        <v>23</v>
      </c>
      <c r="J9227">
        <v>122422013</v>
      </c>
      <c r="K9227">
        <v>122478493</v>
      </c>
      <c r="L9227">
        <v>56481</v>
      </c>
      <c r="M9227">
        <v>1</v>
      </c>
      <c r="N9227">
        <v>101928359</v>
      </c>
      <c r="O9227" t="s">
        <v>30634</v>
      </c>
      <c r="P9227">
        <v>333910</v>
      </c>
      <c r="Q9227" t="s">
        <v>30635</v>
      </c>
      <c r="R9227" t="s">
        <v>30636</v>
      </c>
      <c r="S9227" t="s">
        <v>37262</v>
      </c>
      <c r="T9227">
        <v>1</v>
      </c>
      <c r="U9227">
        <v>1</v>
      </c>
      <c r="V9227">
        <v>-1.1526240699293999</v>
      </c>
      <c r="W9227">
        <v>0.94541066367716797</v>
      </c>
      <c r="X9227">
        <v>0.95159051474143896</v>
      </c>
      <c r="Y9227">
        <v>-0.94737904084761804</v>
      </c>
      <c r="Z9227">
        <v>0.65379035313853895</v>
      </c>
      <c r="AA9227">
        <v>0.84521697243271998</v>
      </c>
      <c r="AB9227">
        <v>-2.1160973175648601</v>
      </c>
      <c r="AC9227">
        <v>0.71753805159658501</v>
      </c>
      <c r="AD9227">
        <v>0.87989882095915395</v>
      </c>
      <c r="AE9227">
        <v>-1.94737816450817</v>
      </c>
      <c r="AF9227">
        <v>0.64997455747578503</v>
      </c>
      <c r="AG9227">
        <v>0.80674443595273604</v>
      </c>
      <c r="AH9227">
        <v>-0.22301377323327601</v>
      </c>
      <c r="AI9227">
        <v>0.59609816080359102</v>
      </c>
      <c r="AJ9227">
        <v>0.78121606160956403</v>
      </c>
      <c r="AK9227">
        <v>-7.8623949538340496E-2</v>
      </c>
    </row>
    <row r="9228" spans="1:37" x14ac:dyDescent="0.2">
      <c r="A9228" t="s">
        <v>30099</v>
      </c>
      <c r="B9228">
        <v>122756086</v>
      </c>
      <c r="C9228">
        <v>122756249</v>
      </c>
      <c r="D9228">
        <v>164</v>
      </c>
      <c r="E9228" t="s">
        <v>30637</v>
      </c>
      <c r="F9228">
        <v>0</v>
      </c>
      <c r="G9228" t="s">
        <v>30638</v>
      </c>
      <c r="H9228" t="s">
        <v>31000</v>
      </c>
      <c r="I9228">
        <v>23</v>
      </c>
      <c r="J9228">
        <v>122422013</v>
      </c>
      <c r="K9228">
        <v>122478493</v>
      </c>
      <c r="L9228">
        <v>56481</v>
      </c>
      <c r="M9228">
        <v>1</v>
      </c>
      <c r="N9228">
        <v>101928359</v>
      </c>
      <c r="O9228" t="s">
        <v>30634</v>
      </c>
      <c r="P9228">
        <v>334073</v>
      </c>
      <c r="Q9228" t="s">
        <v>30635</v>
      </c>
      <c r="R9228" t="s">
        <v>30636</v>
      </c>
      <c r="S9228" t="s">
        <v>37262</v>
      </c>
      <c r="T9228">
        <v>1</v>
      </c>
      <c r="U9228">
        <v>1</v>
      </c>
      <c r="V9228">
        <v>-1.1526240699293999</v>
      </c>
      <c r="W9228">
        <v>0.49709177864118298</v>
      </c>
      <c r="X9228">
        <v>0.78363289935355196</v>
      </c>
      <c r="Y9228">
        <v>-7.1561275914000201E-3</v>
      </c>
      <c r="Z9228">
        <v>1</v>
      </c>
      <c r="AA9228">
        <v>1</v>
      </c>
      <c r="AB9228">
        <v>-1.1758748460276001</v>
      </c>
      <c r="AC9228">
        <v>0.92091778829119397</v>
      </c>
      <c r="AD9228">
        <v>0.94068432309766403</v>
      </c>
      <c r="AE9228">
        <v>-1.00715567088497</v>
      </c>
      <c r="AF9228">
        <v>1</v>
      </c>
      <c r="AG9228">
        <v>1</v>
      </c>
      <c r="AH9228">
        <v>-0.70184317990470801</v>
      </c>
      <c r="AI9228">
        <v>0.197630579561902</v>
      </c>
      <c r="AJ9228">
        <v>0.78121606160956403</v>
      </c>
      <c r="AK9228">
        <v>0.86159896371787803</v>
      </c>
    </row>
    <row r="9229" spans="1:37" x14ac:dyDescent="0.2">
      <c r="A9229" t="s">
        <v>30099</v>
      </c>
      <c r="B9229">
        <v>123563450</v>
      </c>
      <c r="C9229">
        <v>123563740</v>
      </c>
      <c r="D9229">
        <v>291</v>
      </c>
      <c r="E9229" t="s">
        <v>30639</v>
      </c>
      <c r="F9229">
        <v>3</v>
      </c>
      <c r="G9229" t="s">
        <v>30640</v>
      </c>
      <c r="H9229" t="s">
        <v>31000</v>
      </c>
      <c r="I9229">
        <v>23</v>
      </c>
      <c r="J9229">
        <v>123603449</v>
      </c>
      <c r="K9229">
        <v>123613554</v>
      </c>
      <c r="L9229">
        <v>10106</v>
      </c>
      <c r="M9229">
        <v>2</v>
      </c>
      <c r="N9229">
        <v>57187</v>
      </c>
      <c r="O9229" t="s">
        <v>30641</v>
      </c>
      <c r="P9229">
        <v>49814</v>
      </c>
      <c r="Q9229" t="s">
        <v>30642</v>
      </c>
      <c r="R9229" t="s">
        <v>30643</v>
      </c>
      <c r="S9229" t="s">
        <v>37263</v>
      </c>
      <c r="T9229">
        <v>0.32911398597860803</v>
      </c>
      <c r="U9229">
        <v>0.603102917160658</v>
      </c>
      <c r="V9229">
        <v>24.445323064110902</v>
      </c>
      <c r="W9229">
        <v>0.38920677604595899</v>
      </c>
      <c r="X9229">
        <v>0.704072456322962</v>
      </c>
      <c r="Y9229">
        <v>-24.243689212414299</v>
      </c>
      <c r="Z9229">
        <v>0.306975110376564</v>
      </c>
      <c r="AA9229">
        <v>0.72610664078822296</v>
      </c>
      <c r="AB9229">
        <v>24.211455306289</v>
      </c>
      <c r="AC9229">
        <v>0.71753805159658501</v>
      </c>
      <c r="AD9229">
        <v>0.87989882095915395</v>
      </c>
      <c r="AE9229">
        <v>-1.3277969156075899</v>
      </c>
      <c r="AF9229">
        <v>0.61410715005536498</v>
      </c>
      <c r="AG9229">
        <v>0.80674443595273604</v>
      </c>
      <c r="AH9229">
        <v>1.6034313391528401</v>
      </c>
      <c r="AI9229">
        <v>0.35038410267202102</v>
      </c>
      <c r="AJ9229">
        <v>0.78121606160956403</v>
      </c>
      <c r="AK9229">
        <v>-24.104540108085299</v>
      </c>
    </row>
    <row r="9230" spans="1:37" x14ac:dyDescent="0.2">
      <c r="A9230" t="s">
        <v>30099</v>
      </c>
      <c r="B9230">
        <v>124346576</v>
      </c>
      <c r="C9230">
        <v>124346728</v>
      </c>
      <c r="D9230">
        <v>153</v>
      </c>
      <c r="E9230" t="s">
        <v>30644</v>
      </c>
      <c r="F9230">
        <v>5</v>
      </c>
      <c r="G9230" t="s">
        <v>30645</v>
      </c>
      <c r="H9230" t="s">
        <v>30987</v>
      </c>
      <c r="I9230">
        <v>23</v>
      </c>
      <c r="J9230">
        <v>124346589</v>
      </c>
      <c r="K9230">
        <v>124371488</v>
      </c>
      <c r="L9230">
        <v>24900</v>
      </c>
      <c r="M9230">
        <v>1</v>
      </c>
      <c r="N9230">
        <v>4068</v>
      </c>
      <c r="O9230" t="s">
        <v>30646</v>
      </c>
      <c r="P9230">
        <v>0</v>
      </c>
      <c r="Q9230" t="s">
        <v>30647</v>
      </c>
      <c r="R9230" t="s">
        <v>30648</v>
      </c>
      <c r="S9230" t="s">
        <v>37264</v>
      </c>
      <c r="T9230">
        <v>0.32911398597860803</v>
      </c>
      <c r="U9230">
        <v>0.603102917160658</v>
      </c>
      <c r="V9230">
        <v>24.597326151240601</v>
      </c>
      <c r="W9230">
        <v>0.20525741147413201</v>
      </c>
      <c r="X9230">
        <v>0.704072456322962</v>
      </c>
      <c r="Y9230">
        <v>-25.4803344633224</v>
      </c>
      <c r="Z9230">
        <v>0.306975110376564</v>
      </c>
      <c r="AA9230">
        <v>0.72610664078822296</v>
      </c>
      <c r="AB9230">
        <v>24.718494221956998</v>
      </c>
      <c r="AC9230">
        <v>7.0489011448141195E-2</v>
      </c>
      <c r="AD9230">
        <v>0.57684129297949804</v>
      </c>
      <c r="AE9230">
        <v>-25.4803344633224</v>
      </c>
      <c r="AF9230">
        <v>0.64997455747578503</v>
      </c>
      <c r="AG9230">
        <v>0.80674443595273604</v>
      </c>
      <c r="AH9230">
        <v>0.83540747128863202</v>
      </c>
      <c r="AI9230">
        <v>0.35038410267202102</v>
      </c>
      <c r="AJ9230">
        <v>0.78121606160956403</v>
      </c>
      <c r="AK9230">
        <v>-24.6115790220605</v>
      </c>
    </row>
    <row r="9231" spans="1:37" x14ac:dyDescent="0.2">
      <c r="A9231" t="s">
        <v>30099</v>
      </c>
      <c r="B9231">
        <v>124346885</v>
      </c>
      <c r="C9231">
        <v>124347036</v>
      </c>
      <c r="D9231">
        <v>152</v>
      </c>
      <c r="E9231" t="s">
        <v>30649</v>
      </c>
      <c r="F9231">
        <v>7</v>
      </c>
      <c r="G9231" t="s">
        <v>30650</v>
      </c>
      <c r="H9231" t="s">
        <v>30987</v>
      </c>
      <c r="I9231">
        <v>23</v>
      </c>
      <c r="J9231">
        <v>124346608</v>
      </c>
      <c r="K9231">
        <v>124372839</v>
      </c>
      <c r="L9231">
        <v>26232</v>
      </c>
      <c r="M9231">
        <v>1</v>
      </c>
      <c r="N9231">
        <v>4068</v>
      </c>
      <c r="O9231" t="s">
        <v>30651</v>
      </c>
      <c r="P9231">
        <v>277</v>
      </c>
      <c r="Q9231" t="s">
        <v>30647</v>
      </c>
      <c r="R9231" t="s">
        <v>30648</v>
      </c>
      <c r="S9231" t="s">
        <v>37264</v>
      </c>
      <c r="T9231">
        <v>0.32911398597860803</v>
      </c>
      <c r="U9231">
        <v>0.603102917160658</v>
      </c>
      <c r="V9231">
        <v>24.597326151240601</v>
      </c>
      <c r="W9231">
        <v>0.20525741147413201</v>
      </c>
      <c r="X9231">
        <v>0.704072456322962</v>
      </c>
      <c r="Y9231">
        <v>-25.4803344633224</v>
      </c>
      <c r="Z9231">
        <v>0.306975110376564</v>
      </c>
      <c r="AA9231">
        <v>0.72610664078822296</v>
      </c>
      <c r="AB9231">
        <v>24.718494221956998</v>
      </c>
      <c r="AC9231">
        <v>7.0489011448141195E-2</v>
      </c>
      <c r="AD9231">
        <v>0.57684129297949804</v>
      </c>
      <c r="AE9231">
        <v>-25.4803344633224</v>
      </c>
      <c r="AF9231">
        <v>0.64997455747578503</v>
      </c>
      <c r="AG9231">
        <v>0.80674443595273604</v>
      </c>
      <c r="AH9231">
        <v>0.83540747128863202</v>
      </c>
      <c r="AI9231">
        <v>0.35038410267202102</v>
      </c>
      <c r="AJ9231">
        <v>0.78121606160956403</v>
      </c>
      <c r="AK9231">
        <v>-24.6115790220605</v>
      </c>
    </row>
    <row r="9232" spans="1:37" x14ac:dyDescent="0.2">
      <c r="A9232" t="s">
        <v>30099</v>
      </c>
      <c r="B9232">
        <v>124755935</v>
      </c>
      <c r="C9232">
        <v>124756221</v>
      </c>
      <c r="D9232">
        <v>287</v>
      </c>
      <c r="E9232" t="s">
        <v>30652</v>
      </c>
      <c r="F9232">
        <v>5</v>
      </c>
      <c r="G9232" t="s">
        <v>30653</v>
      </c>
      <c r="H9232" t="s">
        <v>37265</v>
      </c>
      <c r="I9232">
        <v>23</v>
      </c>
      <c r="J9232">
        <v>124375903</v>
      </c>
      <c r="K9232">
        <v>124963817</v>
      </c>
      <c r="L9232">
        <v>587915</v>
      </c>
      <c r="M9232">
        <v>2</v>
      </c>
      <c r="N9232">
        <v>10178</v>
      </c>
      <c r="O9232" t="s">
        <v>30654</v>
      </c>
      <c r="P9232">
        <v>207596</v>
      </c>
      <c r="Q9232" t="s">
        <v>30655</v>
      </c>
      <c r="R9232" t="s">
        <v>30656</v>
      </c>
      <c r="S9232" t="s">
        <v>37266</v>
      </c>
      <c r="T9232">
        <v>0.506551998792793</v>
      </c>
      <c r="U9232">
        <v>0.78288571403930396</v>
      </c>
      <c r="V9232">
        <v>2.9749040021447999</v>
      </c>
      <c r="W9232">
        <v>0.46193634366738701</v>
      </c>
      <c r="X9232">
        <v>0.75726018452522603</v>
      </c>
      <c r="Y9232">
        <v>0.72631870921110397</v>
      </c>
      <c r="Z9232">
        <v>0.64127342146525201</v>
      </c>
      <c r="AA9232">
        <v>0.84521697243271998</v>
      </c>
      <c r="AB9232">
        <v>3.0453157599739198</v>
      </c>
      <c r="AC9232">
        <v>0.615069744472027</v>
      </c>
      <c r="AD9232">
        <v>0.87989882095915395</v>
      </c>
      <c r="AE9232">
        <v>-0.11665879701749</v>
      </c>
      <c r="AF9232">
        <v>0.47948624871920598</v>
      </c>
      <c r="AG9232">
        <v>0.80674443595273604</v>
      </c>
      <c r="AH9232">
        <v>0.759887290483093</v>
      </c>
      <c r="AI9232">
        <v>0.414159359489496</v>
      </c>
      <c r="AJ9232">
        <v>0.78121606160956403</v>
      </c>
      <c r="AK9232">
        <v>1.3845023402383301</v>
      </c>
    </row>
    <row r="9233" spans="1:37" x14ac:dyDescent="0.2">
      <c r="A9233" t="s">
        <v>30099</v>
      </c>
      <c r="B9233">
        <v>125318884</v>
      </c>
      <c r="C9233">
        <v>125319035</v>
      </c>
      <c r="D9233">
        <v>152</v>
      </c>
      <c r="E9233" t="s">
        <v>30657</v>
      </c>
      <c r="F9233">
        <v>2</v>
      </c>
      <c r="G9233" t="s">
        <v>30658</v>
      </c>
      <c r="H9233" t="s">
        <v>30987</v>
      </c>
      <c r="I9233">
        <v>23</v>
      </c>
      <c r="J9233">
        <v>125319871</v>
      </c>
      <c r="K9233">
        <v>125325214</v>
      </c>
      <c r="L9233">
        <v>5344</v>
      </c>
      <c r="M9233">
        <v>1</v>
      </c>
      <c r="N9233">
        <v>100129520</v>
      </c>
      <c r="O9233" t="s">
        <v>30659</v>
      </c>
      <c r="P9233">
        <v>-836</v>
      </c>
      <c r="Q9233" t="s">
        <v>30660</v>
      </c>
      <c r="R9233" t="s">
        <v>30661</v>
      </c>
      <c r="S9233" t="s">
        <v>37267</v>
      </c>
      <c r="T9233">
        <v>0.17308923567461099</v>
      </c>
      <c r="U9233">
        <v>0.603102917160658</v>
      </c>
      <c r="V9233">
        <v>-23.1245289227383</v>
      </c>
      <c r="W9233" t="s">
        <v>40</v>
      </c>
      <c r="X9233" t="s">
        <v>40</v>
      </c>
      <c r="Y9233">
        <v>0</v>
      </c>
      <c r="Z9233">
        <v>5.50355599158565E-2</v>
      </c>
      <c r="AA9233">
        <v>0.72610664078822296</v>
      </c>
      <c r="AB9233">
        <v>-23.1245289227383</v>
      </c>
      <c r="AC9233">
        <v>0.27780950890804001</v>
      </c>
      <c r="AD9233">
        <v>0.68253123924728298</v>
      </c>
      <c r="AE9233">
        <v>22.268918959784099</v>
      </c>
      <c r="AF9233">
        <v>0.32549523997010099</v>
      </c>
      <c r="AG9233">
        <v>0.70473078222419605</v>
      </c>
      <c r="AH9233">
        <v>-22.1949183933651</v>
      </c>
      <c r="AI9233">
        <v>0.35038410267202102</v>
      </c>
      <c r="AJ9233">
        <v>0.78121606160956403</v>
      </c>
      <c r="AK9233">
        <v>-22.124529080498501</v>
      </c>
    </row>
    <row r="9234" spans="1:37" x14ac:dyDescent="0.2">
      <c r="A9234" t="s">
        <v>30099</v>
      </c>
      <c r="B9234">
        <v>125319035</v>
      </c>
      <c r="C9234">
        <v>125319186</v>
      </c>
      <c r="D9234">
        <v>152</v>
      </c>
      <c r="E9234" t="s">
        <v>30662</v>
      </c>
      <c r="F9234">
        <v>10</v>
      </c>
      <c r="G9234" t="s">
        <v>30663</v>
      </c>
      <c r="H9234" t="s">
        <v>30987</v>
      </c>
      <c r="I9234">
        <v>23</v>
      </c>
      <c r="J9234">
        <v>125319871</v>
      </c>
      <c r="K9234">
        <v>125325214</v>
      </c>
      <c r="L9234">
        <v>5344</v>
      </c>
      <c r="M9234">
        <v>1</v>
      </c>
      <c r="N9234">
        <v>100129520</v>
      </c>
      <c r="O9234" t="s">
        <v>30659</v>
      </c>
      <c r="P9234">
        <v>-685</v>
      </c>
      <c r="Q9234" t="s">
        <v>30660</v>
      </c>
      <c r="R9234" t="s">
        <v>30661</v>
      </c>
      <c r="S9234" t="s">
        <v>37267</v>
      </c>
      <c r="T9234">
        <v>0.17308923567461099</v>
      </c>
      <c r="U9234">
        <v>0.603102917160658</v>
      </c>
      <c r="V9234">
        <v>-23.1245289227383</v>
      </c>
      <c r="W9234" t="s">
        <v>40</v>
      </c>
      <c r="X9234" t="s">
        <v>40</v>
      </c>
      <c r="Y9234">
        <v>0</v>
      </c>
      <c r="Z9234">
        <v>5.50355599158565E-2</v>
      </c>
      <c r="AA9234">
        <v>0.72610664078822296</v>
      </c>
      <c r="AB9234">
        <v>-23.1245289227383</v>
      </c>
      <c r="AC9234">
        <v>0.27780950890804001</v>
      </c>
      <c r="AD9234">
        <v>0.68253123924728298</v>
      </c>
      <c r="AE9234">
        <v>22.268918959784099</v>
      </c>
      <c r="AF9234">
        <v>0.32549523997010099</v>
      </c>
      <c r="AG9234">
        <v>0.70473078222419605</v>
      </c>
      <c r="AH9234">
        <v>-22.1949183933651</v>
      </c>
      <c r="AI9234">
        <v>0.35038410267202102</v>
      </c>
      <c r="AJ9234">
        <v>0.78121606160956403</v>
      </c>
      <c r="AK9234">
        <v>-22.124529080498501</v>
      </c>
    </row>
    <row r="9235" spans="1:37" x14ac:dyDescent="0.2">
      <c r="A9235" t="s">
        <v>30099</v>
      </c>
      <c r="B9235">
        <v>125319186</v>
      </c>
      <c r="C9235">
        <v>125319337</v>
      </c>
      <c r="D9235">
        <v>152</v>
      </c>
      <c r="E9235" t="s">
        <v>30664</v>
      </c>
      <c r="F9235">
        <v>7</v>
      </c>
      <c r="G9235" t="s">
        <v>30665</v>
      </c>
      <c r="H9235" t="s">
        <v>30987</v>
      </c>
      <c r="I9235">
        <v>23</v>
      </c>
      <c r="J9235">
        <v>125319871</v>
      </c>
      <c r="K9235">
        <v>125325214</v>
      </c>
      <c r="L9235">
        <v>5344</v>
      </c>
      <c r="M9235">
        <v>1</v>
      </c>
      <c r="N9235">
        <v>100129520</v>
      </c>
      <c r="O9235" t="s">
        <v>30659</v>
      </c>
      <c r="P9235">
        <v>-534</v>
      </c>
      <c r="Q9235" t="s">
        <v>30660</v>
      </c>
      <c r="R9235" t="s">
        <v>30661</v>
      </c>
      <c r="S9235" t="s">
        <v>37267</v>
      </c>
      <c r="T9235">
        <v>0.17308923567461099</v>
      </c>
      <c r="U9235">
        <v>0.603102917160658</v>
      </c>
      <c r="V9235">
        <v>-22.723850794791801</v>
      </c>
      <c r="W9235" t="s">
        <v>40</v>
      </c>
      <c r="X9235" t="s">
        <v>40</v>
      </c>
      <c r="Y9235">
        <v>0</v>
      </c>
      <c r="Z9235">
        <v>5.50355599158565E-2</v>
      </c>
      <c r="AA9235">
        <v>0.72610664078822296</v>
      </c>
      <c r="AB9235">
        <v>-22.723850794791801</v>
      </c>
      <c r="AC9235">
        <v>0.27780950890804001</v>
      </c>
      <c r="AD9235">
        <v>0.68253123924728298</v>
      </c>
      <c r="AE9235">
        <v>21.868240872721501</v>
      </c>
      <c r="AF9235">
        <v>0.32549523997010099</v>
      </c>
      <c r="AG9235">
        <v>0.70473078222419605</v>
      </c>
      <c r="AH9235">
        <v>-21.7942403111124</v>
      </c>
      <c r="AI9235">
        <v>0.35038410267202102</v>
      </c>
      <c r="AJ9235">
        <v>0.78121606160956403</v>
      </c>
      <c r="AK9235">
        <v>-21.7238510030556</v>
      </c>
    </row>
    <row r="9236" spans="1:37" x14ac:dyDescent="0.2">
      <c r="A9236" t="s">
        <v>30099</v>
      </c>
      <c r="B9236">
        <v>125840276</v>
      </c>
      <c r="C9236">
        <v>125840427</v>
      </c>
      <c r="D9236">
        <v>152</v>
      </c>
      <c r="E9236" t="s">
        <v>30666</v>
      </c>
      <c r="F9236">
        <v>3</v>
      </c>
      <c r="G9236" t="s">
        <v>30667</v>
      </c>
      <c r="H9236" t="s">
        <v>31000</v>
      </c>
      <c r="I9236">
        <v>23</v>
      </c>
      <c r="J9236">
        <v>126109762</v>
      </c>
      <c r="K9236">
        <v>126115562</v>
      </c>
      <c r="L9236">
        <v>5801</v>
      </c>
      <c r="M9236">
        <v>1</v>
      </c>
      <c r="N9236">
        <v>101928495</v>
      </c>
      <c r="O9236" t="s">
        <v>30668</v>
      </c>
      <c r="P9236">
        <v>-269335</v>
      </c>
      <c r="Q9236" t="s">
        <v>30669</v>
      </c>
      <c r="R9236" t="s">
        <v>30670</v>
      </c>
      <c r="S9236" t="s">
        <v>37268</v>
      </c>
      <c r="T9236">
        <v>0.152084254673993</v>
      </c>
      <c r="U9236">
        <v>0.603102917160658</v>
      </c>
      <c r="V9236">
        <v>24.575031270966399</v>
      </c>
      <c r="W9236">
        <v>0.29261482077562401</v>
      </c>
      <c r="X9236">
        <v>0.704072456322962</v>
      </c>
      <c r="Y9236">
        <v>23.720631154821699</v>
      </c>
      <c r="Z9236">
        <v>0.136920528570767</v>
      </c>
      <c r="AA9236">
        <v>0.72610664078822296</v>
      </c>
      <c r="AB9236">
        <v>24.7360321370587</v>
      </c>
      <c r="AC9236">
        <v>0.114586611961368</v>
      </c>
      <c r="AD9236">
        <v>0.68253123924728298</v>
      </c>
      <c r="AE9236">
        <v>24.773506841153601</v>
      </c>
      <c r="AF9236">
        <v>0.52568734144070195</v>
      </c>
      <c r="AG9236">
        <v>0.80674443595273604</v>
      </c>
      <c r="AH9236">
        <v>0.76094179224952097</v>
      </c>
      <c r="AI9236">
        <v>0.81350599864527495</v>
      </c>
      <c r="AJ9236">
        <v>0.94390293416205995</v>
      </c>
      <c r="AK9236">
        <v>-0.51065149165063195</v>
      </c>
    </row>
    <row r="9237" spans="1:37" x14ac:dyDescent="0.2">
      <c r="A9237" t="s">
        <v>30099</v>
      </c>
      <c r="B9237">
        <v>127362646</v>
      </c>
      <c r="C9237">
        <v>127362819</v>
      </c>
      <c r="D9237">
        <v>174</v>
      </c>
      <c r="E9237" t="s">
        <v>30671</v>
      </c>
      <c r="F9237">
        <v>4</v>
      </c>
      <c r="G9237" t="s">
        <v>30672</v>
      </c>
      <c r="H9237" t="s">
        <v>31000</v>
      </c>
      <c r="I9237">
        <v>23</v>
      </c>
      <c r="J9237">
        <v>126819729</v>
      </c>
      <c r="K9237">
        <v>126821786</v>
      </c>
      <c r="L9237">
        <v>2058</v>
      </c>
      <c r="M9237">
        <v>1</v>
      </c>
      <c r="N9237">
        <v>100130613</v>
      </c>
      <c r="O9237" t="s">
        <v>30673</v>
      </c>
      <c r="P9237">
        <v>542917</v>
      </c>
      <c r="Q9237" t="s">
        <v>30674</v>
      </c>
      <c r="R9237" t="s">
        <v>30675</v>
      </c>
      <c r="S9237" t="s">
        <v>37269</v>
      </c>
      <c r="T9237">
        <v>0.16127919452408301</v>
      </c>
      <c r="U9237">
        <v>0.603102917160658</v>
      </c>
      <c r="V9237">
        <v>0.99341306357707304</v>
      </c>
      <c r="W9237">
        <v>0.66560033366105398</v>
      </c>
      <c r="X9237">
        <v>0.95159051474143896</v>
      </c>
      <c r="Y9237">
        <v>-0.23387270734045701</v>
      </c>
      <c r="Z9237">
        <v>0.190594268511486</v>
      </c>
      <c r="AA9237">
        <v>0.72610664078822296</v>
      </c>
      <c r="AB9237">
        <v>0.89542684116979998</v>
      </c>
      <c r="AC9237">
        <v>0.36704809109924402</v>
      </c>
      <c r="AD9237">
        <v>0.76993812961143304</v>
      </c>
      <c r="AE9237">
        <v>-0.41069559143103601</v>
      </c>
      <c r="AF9237">
        <v>0.32677354181357798</v>
      </c>
      <c r="AG9237">
        <v>0.707332552877598</v>
      </c>
      <c r="AH9237">
        <v>0.567726615913418</v>
      </c>
      <c r="AI9237">
        <v>0.90027908396037004</v>
      </c>
      <c r="AJ9237">
        <v>0.98621344597861504</v>
      </c>
      <c r="AK9237">
        <v>1.1574972548753899E-2</v>
      </c>
    </row>
    <row r="9238" spans="1:37" x14ac:dyDescent="0.2">
      <c r="A9238" t="s">
        <v>30099</v>
      </c>
      <c r="B9238">
        <v>127362819</v>
      </c>
      <c r="C9238">
        <v>127362992</v>
      </c>
      <c r="D9238">
        <v>174</v>
      </c>
      <c r="E9238" t="s">
        <v>30676</v>
      </c>
      <c r="F9238">
        <v>4</v>
      </c>
      <c r="G9238" t="s">
        <v>30677</v>
      </c>
      <c r="H9238" t="s">
        <v>31000</v>
      </c>
      <c r="I9238">
        <v>23</v>
      </c>
      <c r="J9238">
        <v>126819729</v>
      </c>
      <c r="K9238">
        <v>126821786</v>
      </c>
      <c r="L9238">
        <v>2058</v>
      </c>
      <c r="M9238">
        <v>1</v>
      </c>
      <c r="N9238">
        <v>100130613</v>
      </c>
      <c r="O9238" t="s">
        <v>30673</v>
      </c>
      <c r="P9238">
        <v>543090</v>
      </c>
      <c r="Q9238" t="s">
        <v>30674</v>
      </c>
      <c r="R9238" t="s">
        <v>30675</v>
      </c>
      <c r="S9238" t="s">
        <v>37269</v>
      </c>
      <c r="T9238">
        <v>0.16973866870788501</v>
      </c>
      <c r="U9238">
        <v>0.603102917160658</v>
      </c>
      <c r="V9238">
        <v>0.94843224096971201</v>
      </c>
      <c r="W9238">
        <v>0.64608606213890596</v>
      </c>
      <c r="X9238">
        <v>0.94119559056004798</v>
      </c>
      <c r="Y9238">
        <v>-0.38894133136467202</v>
      </c>
      <c r="Z9238">
        <v>0.196268589583694</v>
      </c>
      <c r="AA9238">
        <v>0.72610664078822296</v>
      </c>
      <c r="AB9238">
        <v>0.80948062575277002</v>
      </c>
      <c r="AC9238">
        <v>0.35862859518607199</v>
      </c>
      <c r="AD9238">
        <v>0.75569331592342104</v>
      </c>
      <c r="AE9238">
        <v>-0.56576421545525102</v>
      </c>
      <c r="AF9238">
        <v>0.335110872032649</v>
      </c>
      <c r="AG9238">
        <v>0.71916631056622005</v>
      </c>
      <c r="AH9238">
        <v>0.60487812975602395</v>
      </c>
      <c r="AI9238">
        <v>0.88706686011262204</v>
      </c>
      <c r="AJ9238">
        <v>0.98621344597861504</v>
      </c>
      <c r="AK9238">
        <v>-9.0969644159829999E-2</v>
      </c>
    </row>
    <row r="9239" spans="1:37" x14ac:dyDescent="0.2">
      <c r="A9239" t="s">
        <v>30099</v>
      </c>
      <c r="B9239">
        <v>127362992</v>
      </c>
      <c r="C9239">
        <v>127363165</v>
      </c>
      <c r="D9239">
        <v>174</v>
      </c>
      <c r="E9239" t="s">
        <v>30678</v>
      </c>
      <c r="F9239">
        <v>1</v>
      </c>
      <c r="G9239" t="s">
        <v>30679</v>
      </c>
      <c r="H9239" t="s">
        <v>31000</v>
      </c>
      <c r="I9239">
        <v>23</v>
      </c>
      <c r="J9239">
        <v>126819729</v>
      </c>
      <c r="K9239">
        <v>126821786</v>
      </c>
      <c r="L9239">
        <v>2058</v>
      </c>
      <c r="M9239">
        <v>1</v>
      </c>
      <c r="N9239">
        <v>100130613</v>
      </c>
      <c r="O9239" t="s">
        <v>30673</v>
      </c>
      <c r="P9239">
        <v>543263</v>
      </c>
      <c r="Q9239" t="s">
        <v>30674</v>
      </c>
      <c r="R9239" t="s">
        <v>30675</v>
      </c>
      <c r="S9239" t="s">
        <v>37269</v>
      </c>
      <c r="T9239">
        <v>0.16973866870788501</v>
      </c>
      <c r="U9239">
        <v>0.603102917160658</v>
      </c>
      <c r="V9239">
        <v>0.94843224096971201</v>
      </c>
      <c r="W9239">
        <v>0.64608606213890596</v>
      </c>
      <c r="X9239">
        <v>0.94119559056004798</v>
      </c>
      <c r="Y9239">
        <v>-0.38894133136467202</v>
      </c>
      <c r="Z9239">
        <v>0.196268589583694</v>
      </c>
      <c r="AA9239">
        <v>0.72610664078822296</v>
      </c>
      <c r="AB9239">
        <v>0.80948062575277002</v>
      </c>
      <c r="AC9239">
        <v>0.35862859518607199</v>
      </c>
      <c r="AD9239">
        <v>0.75569331592342104</v>
      </c>
      <c r="AE9239">
        <v>-0.56576421545525102</v>
      </c>
      <c r="AF9239">
        <v>0.335110872032649</v>
      </c>
      <c r="AG9239">
        <v>0.71916631056622005</v>
      </c>
      <c r="AH9239">
        <v>0.60487812975602395</v>
      </c>
      <c r="AI9239">
        <v>0.88706686011262204</v>
      </c>
      <c r="AJ9239">
        <v>0.98621344597861504</v>
      </c>
      <c r="AK9239">
        <v>-9.0969644159829999E-2</v>
      </c>
    </row>
    <row r="9240" spans="1:37" x14ac:dyDescent="0.2">
      <c r="A9240" t="s">
        <v>30099</v>
      </c>
      <c r="B9240">
        <v>129097418</v>
      </c>
      <c r="C9240">
        <v>129097486</v>
      </c>
      <c r="D9240">
        <v>69</v>
      </c>
      <c r="E9240" t="s">
        <v>30680</v>
      </c>
      <c r="F9240">
        <v>1</v>
      </c>
      <c r="G9240" t="s">
        <v>30681</v>
      </c>
      <c r="H9240" t="s">
        <v>37270</v>
      </c>
      <c r="I9240">
        <v>23</v>
      </c>
      <c r="J9240">
        <v>128027322</v>
      </c>
      <c r="K9240">
        <v>129128407</v>
      </c>
      <c r="L9240">
        <v>1101086</v>
      </c>
      <c r="M9240">
        <v>2</v>
      </c>
      <c r="N9240">
        <v>107985698</v>
      </c>
      <c r="O9240" t="s">
        <v>30682</v>
      </c>
      <c r="P9240">
        <v>30921</v>
      </c>
      <c r="Q9240" t="s">
        <v>40</v>
      </c>
      <c r="R9240" t="s">
        <v>30683</v>
      </c>
      <c r="S9240" t="s">
        <v>37271</v>
      </c>
      <c r="T9240">
        <v>0.17308923567461099</v>
      </c>
      <c r="U9240">
        <v>0.603102917160658</v>
      </c>
      <c r="V9240">
        <v>-24.964062770013101</v>
      </c>
      <c r="W9240">
        <v>0.20525741147413201</v>
      </c>
      <c r="X9240">
        <v>0.704072456322962</v>
      </c>
      <c r="Y9240">
        <v>-24.832818240932902</v>
      </c>
      <c r="Z9240">
        <v>5.50355599158565E-2</v>
      </c>
      <c r="AA9240">
        <v>0.72610664078822296</v>
      </c>
      <c r="AB9240">
        <v>-24.964062770013101</v>
      </c>
      <c r="AC9240">
        <v>7.0489011448141195E-2</v>
      </c>
      <c r="AD9240">
        <v>0.57684129297949804</v>
      </c>
      <c r="AE9240">
        <v>-24.832818240932902</v>
      </c>
      <c r="AF9240">
        <v>0.32549523997010099</v>
      </c>
      <c r="AG9240">
        <v>0.70473078222419605</v>
      </c>
      <c r="AH9240">
        <v>-24.034452137786499</v>
      </c>
      <c r="AI9240">
        <v>0.35038410267202102</v>
      </c>
      <c r="AJ9240">
        <v>0.78121606160956403</v>
      </c>
      <c r="AK9240">
        <v>-23.9640628140932</v>
      </c>
    </row>
    <row r="9241" spans="1:37" x14ac:dyDescent="0.2">
      <c r="A9241" t="s">
        <v>30099</v>
      </c>
      <c r="B9241">
        <v>129807151</v>
      </c>
      <c r="C9241">
        <v>129807312</v>
      </c>
      <c r="D9241">
        <v>162</v>
      </c>
      <c r="E9241" t="s">
        <v>30684</v>
      </c>
      <c r="F9241">
        <v>11</v>
      </c>
      <c r="G9241" t="s">
        <v>30685</v>
      </c>
      <c r="H9241" t="s">
        <v>37272</v>
      </c>
      <c r="I9241">
        <v>23</v>
      </c>
      <c r="J9241">
        <v>129822888</v>
      </c>
      <c r="K9241">
        <v>129823788</v>
      </c>
      <c r="L9241">
        <v>901</v>
      </c>
      <c r="M9241">
        <v>2</v>
      </c>
      <c r="N9241">
        <v>51114</v>
      </c>
      <c r="O9241" t="s">
        <v>30686</v>
      </c>
      <c r="P9241">
        <v>16476</v>
      </c>
      <c r="Q9241" t="s">
        <v>30687</v>
      </c>
      <c r="R9241" t="s">
        <v>30688</v>
      </c>
      <c r="S9241" t="s">
        <v>37273</v>
      </c>
      <c r="T9241">
        <v>0.76553425578064005</v>
      </c>
      <c r="U9241">
        <v>0.98077402964937099</v>
      </c>
      <c r="V9241">
        <v>1.3611406510328601</v>
      </c>
      <c r="W9241">
        <v>0.87626418272964801</v>
      </c>
      <c r="X9241">
        <v>0.95159051474143896</v>
      </c>
      <c r="Y9241">
        <v>0.53148107056804506</v>
      </c>
      <c r="Z9241">
        <v>0.616099034047072</v>
      </c>
      <c r="AA9241">
        <v>0.84521697243271998</v>
      </c>
      <c r="AB9241">
        <v>1.5542073286018701</v>
      </c>
      <c r="AC9241">
        <v>0.82643267352672201</v>
      </c>
      <c r="AD9241">
        <v>0.94068432309766403</v>
      </c>
      <c r="AE9241">
        <v>0.149074741610283</v>
      </c>
      <c r="AF9241">
        <v>0.404601834984604</v>
      </c>
      <c r="AG9241">
        <v>0.80674443595273604</v>
      </c>
      <c r="AH9241">
        <v>0.28809908781025401</v>
      </c>
      <c r="AI9241">
        <v>0.93262189718178101</v>
      </c>
      <c r="AJ9241">
        <v>0.98621344597861504</v>
      </c>
      <c r="AK9241">
        <v>0.688309843293884</v>
      </c>
    </row>
    <row r="9242" spans="1:37" x14ac:dyDescent="0.2">
      <c r="A9242" t="s">
        <v>30099</v>
      </c>
      <c r="B9242">
        <v>129807312</v>
      </c>
      <c r="C9242">
        <v>129807473</v>
      </c>
      <c r="D9242">
        <v>162</v>
      </c>
      <c r="E9242" t="s">
        <v>30689</v>
      </c>
      <c r="F9242">
        <v>13</v>
      </c>
      <c r="G9242" t="s">
        <v>30690</v>
      </c>
      <c r="H9242" t="s">
        <v>37272</v>
      </c>
      <c r="I9242">
        <v>23</v>
      </c>
      <c r="J9242">
        <v>129822888</v>
      </c>
      <c r="K9242">
        <v>129823788</v>
      </c>
      <c r="L9242">
        <v>901</v>
      </c>
      <c r="M9242">
        <v>2</v>
      </c>
      <c r="N9242">
        <v>51114</v>
      </c>
      <c r="O9242" t="s">
        <v>30686</v>
      </c>
      <c r="P9242">
        <v>16315</v>
      </c>
      <c r="Q9242" t="s">
        <v>30687</v>
      </c>
      <c r="R9242" t="s">
        <v>30688</v>
      </c>
      <c r="S9242" t="s">
        <v>37273</v>
      </c>
      <c r="T9242">
        <v>0.76553425578064005</v>
      </c>
      <c r="U9242">
        <v>0.98077402964937099</v>
      </c>
      <c r="V9242">
        <v>1.3611406510328601</v>
      </c>
      <c r="W9242">
        <v>0.87626418272964801</v>
      </c>
      <c r="X9242">
        <v>0.95159051474143896</v>
      </c>
      <c r="Y9242">
        <v>0.53148107056804506</v>
      </c>
      <c r="Z9242">
        <v>0.616099034047072</v>
      </c>
      <c r="AA9242">
        <v>0.84521697243271998</v>
      </c>
      <c r="AB9242">
        <v>1.5542073286018701</v>
      </c>
      <c r="AC9242">
        <v>0.82643267352672201</v>
      </c>
      <c r="AD9242">
        <v>0.94068432309766403</v>
      </c>
      <c r="AE9242">
        <v>0.149074741610283</v>
      </c>
      <c r="AF9242">
        <v>0.404601834984604</v>
      </c>
      <c r="AG9242">
        <v>0.80674443595273604</v>
      </c>
      <c r="AH9242">
        <v>0.28809908781025401</v>
      </c>
      <c r="AI9242">
        <v>0.93262189718178101</v>
      </c>
      <c r="AJ9242">
        <v>0.98621344597861504</v>
      </c>
      <c r="AK9242">
        <v>0.688309843293884</v>
      </c>
    </row>
    <row r="9243" spans="1:37" x14ac:dyDescent="0.2">
      <c r="A9243" t="s">
        <v>30099</v>
      </c>
      <c r="B9243">
        <v>130517962</v>
      </c>
      <c r="C9243">
        <v>130518138</v>
      </c>
      <c r="D9243">
        <v>177</v>
      </c>
      <c r="E9243" t="s">
        <v>30691</v>
      </c>
      <c r="F9243">
        <v>3</v>
      </c>
      <c r="G9243" t="s">
        <v>1086</v>
      </c>
      <c r="H9243" t="s">
        <v>37274</v>
      </c>
      <c r="I9243">
        <v>23</v>
      </c>
      <c r="J9243">
        <v>130495159</v>
      </c>
      <c r="K9243">
        <v>130496232</v>
      </c>
      <c r="L9243">
        <v>1074</v>
      </c>
      <c r="M9243">
        <v>1</v>
      </c>
      <c r="N9243">
        <v>55855</v>
      </c>
      <c r="O9243" t="s">
        <v>30692</v>
      </c>
      <c r="P9243">
        <v>22803</v>
      </c>
      <c r="Q9243" t="s">
        <v>40</v>
      </c>
      <c r="R9243" t="s">
        <v>30693</v>
      </c>
      <c r="S9243" t="s">
        <v>37275</v>
      </c>
      <c r="T9243">
        <v>0.244466820723758</v>
      </c>
      <c r="U9243">
        <v>0.603102917160658</v>
      </c>
      <c r="V9243">
        <v>0.53222719941402896</v>
      </c>
      <c r="W9243">
        <v>0.20055381672362599</v>
      </c>
      <c r="X9243">
        <v>0.704072456322962</v>
      </c>
      <c r="Y9243">
        <v>-0.93792833793169295</v>
      </c>
      <c r="Z9243">
        <v>0.46227958294746502</v>
      </c>
      <c r="AA9243">
        <v>0.84435025072159198</v>
      </c>
      <c r="AB9243">
        <v>0.48418352881289001</v>
      </c>
      <c r="AC9243">
        <v>0.14419065651855201</v>
      </c>
      <c r="AD9243">
        <v>0.68253123924728298</v>
      </c>
      <c r="AE9243">
        <v>-0.84787847367104596</v>
      </c>
      <c r="AF9243">
        <v>0.24248762237587801</v>
      </c>
      <c r="AG9243">
        <v>0.70353417026213105</v>
      </c>
      <c r="AH9243">
        <v>0.31097600428396499</v>
      </c>
      <c r="AI9243">
        <v>0.401328062297239</v>
      </c>
      <c r="AJ9243">
        <v>0.78121606160956403</v>
      </c>
      <c r="AK9243">
        <v>-0.64133234345203205</v>
      </c>
    </row>
    <row r="9244" spans="1:37" x14ac:dyDescent="0.2">
      <c r="A9244" t="s">
        <v>30099</v>
      </c>
      <c r="B9244">
        <v>130518138</v>
      </c>
      <c r="C9244">
        <v>130518314</v>
      </c>
      <c r="D9244">
        <v>177</v>
      </c>
      <c r="E9244" t="s">
        <v>30694</v>
      </c>
      <c r="F9244">
        <v>2</v>
      </c>
      <c r="G9244" t="s">
        <v>2290</v>
      </c>
      <c r="H9244" t="s">
        <v>37274</v>
      </c>
      <c r="I9244">
        <v>23</v>
      </c>
      <c r="J9244">
        <v>130495159</v>
      </c>
      <c r="K9244">
        <v>130496232</v>
      </c>
      <c r="L9244">
        <v>1074</v>
      </c>
      <c r="M9244">
        <v>1</v>
      </c>
      <c r="N9244">
        <v>55855</v>
      </c>
      <c r="O9244" t="s">
        <v>30692</v>
      </c>
      <c r="P9244">
        <v>22979</v>
      </c>
      <c r="Q9244" t="s">
        <v>40</v>
      </c>
      <c r="R9244" t="s">
        <v>30693</v>
      </c>
      <c r="S9244" t="s">
        <v>37275</v>
      </c>
      <c r="T9244">
        <v>0.244466820723758</v>
      </c>
      <c r="U9244">
        <v>0.603102917160658</v>
      </c>
      <c r="V9244">
        <v>0.53222719941402896</v>
      </c>
      <c r="W9244">
        <v>0.20055381672362599</v>
      </c>
      <c r="X9244">
        <v>0.704072456322962</v>
      </c>
      <c r="Y9244">
        <v>-0.93792833793169295</v>
      </c>
      <c r="Z9244">
        <v>0.46227958294746502</v>
      </c>
      <c r="AA9244">
        <v>0.84435025072159198</v>
      </c>
      <c r="AB9244">
        <v>0.48418352881289001</v>
      </c>
      <c r="AC9244">
        <v>0.14419065651855201</v>
      </c>
      <c r="AD9244">
        <v>0.68253123924728298</v>
      </c>
      <c r="AE9244">
        <v>-0.84787847367104596</v>
      </c>
      <c r="AF9244">
        <v>0.24248762237587801</v>
      </c>
      <c r="AG9244">
        <v>0.70353417026213105</v>
      </c>
      <c r="AH9244">
        <v>0.31097600428396499</v>
      </c>
      <c r="AI9244">
        <v>0.401328062297239</v>
      </c>
      <c r="AJ9244">
        <v>0.78121606160956403</v>
      </c>
      <c r="AK9244">
        <v>-0.64133234345203205</v>
      </c>
    </row>
    <row r="9245" spans="1:37" x14ac:dyDescent="0.2">
      <c r="A9245" t="s">
        <v>30099</v>
      </c>
      <c r="B9245">
        <v>130959517</v>
      </c>
      <c r="C9245">
        <v>130959692</v>
      </c>
      <c r="D9245">
        <v>176</v>
      </c>
      <c r="E9245" t="s">
        <v>30695</v>
      </c>
      <c r="F9245">
        <v>3</v>
      </c>
      <c r="G9245" t="s">
        <v>30696</v>
      </c>
      <c r="H9245" t="s">
        <v>31000</v>
      </c>
      <c r="I9245">
        <v>23</v>
      </c>
      <c r="J9245">
        <v>130623369</v>
      </c>
      <c r="K9245">
        <v>130903234</v>
      </c>
      <c r="L9245">
        <v>279866</v>
      </c>
      <c r="M9245">
        <v>2</v>
      </c>
      <c r="N9245">
        <v>10495</v>
      </c>
      <c r="O9245" t="s">
        <v>30697</v>
      </c>
      <c r="P9245">
        <v>-56283</v>
      </c>
      <c r="Q9245" t="s">
        <v>30698</v>
      </c>
      <c r="R9245" t="s">
        <v>30699</v>
      </c>
      <c r="S9245" t="s">
        <v>37276</v>
      </c>
      <c r="T9245">
        <v>0.152084254673993</v>
      </c>
      <c r="U9245">
        <v>0.603102917160658</v>
      </c>
      <c r="V9245">
        <v>24.5914680471483</v>
      </c>
      <c r="W9245">
        <v>0.46193634366738701</v>
      </c>
      <c r="X9245">
        <v>0.75726018452522603</v>
      </c>
      <c r="Y9245">
        <v>0.77332275059145905</v>
      </c>
      <c r="Z9245">
        <v>0.136920528570767</v>
      </c>
      <c r="AA9245">
        <v>0.72610664078822296</v>
      </c>
      <c r="AB9245">
        <v>24.401017286752101</v>
      </c>
      <c r="AC9245">
        <v>0.615069744472027</v>
      </c>
      <c r="AD9245">
        <v>0.87989882095915395</v>
      </c>
      <c r="AE9245">
        <v>0.540978145927833</v>
      </c>
      <c r="AF9245">
        <v>0.47948624871920598</v>
      </c>
      <c r="AG9245">
        <v>0.80674443595273604</v>
      </c>
      <c r="AH9245">
        <v>1.4964534295038701</v>
      </c>
      <c r="AI9245">
        <v>0.414159359489496</v>
      </c>
      <c r="AJ9245">
        <v>0.78121606160956403</v>
      </c>
      <c r="AK9245">
        <v>0.64793633251871596</v>
      </c>
    </row>
    <row r="9246" spans="1:37" x14ac:dyDescent="0.2">
      <c r="A9246" t="s">
        <v>30099</v>
      </c>
      <c r="B9246">
        <v>130959692</v>
      </c>
      <c r="C9246">
        <v>130959867</v>
      </c>
      <c r="D9246">
        <v>176</v>
      </c>
      <c r="E9246" t="s">
        <v>30700</v>
      </c>
      <c r="F9246">
        <v>2</v>
      </c>
      <c r="G9246" t="s">
        <v>30701</v>
      </c>
      <c r="H9246" t="s">
        <v>31000</v>
      </c>
      <c r="I9246">
        <v>23</v>
      </c>
      <c r="J9246">
        <v>130623369</v>
      </c>
      <c r="K9246">
        <v>130903234</v>
      </c>
      <c r="L9246">
        <v>279866</v>
      </c>
      <c r="M9246">
        <v>2</v>
      </c>
      <c r="N9246">
        <v>10495</v>
      </c>
      <c r="O9246" t="s">
        <v>30697</v>
      </c>
      <c r="P9246">
        <v>-56458</v>
      </c>
      <c r="Q9246" t="s">
        <v>30698</v>
      </c>
      <c r="R9246" t="s">
        <v>30699</v>
      </c>
      <c r="S9246" t="s">
        <v>37276</v>
      </c>
      <c r="T9246">
        <v>0.152084254673993</v>
      </c>
      <c r="U9246">
        <v>0.603102917160658</v>
      </c>
      <c r="V9246">
        <v>24.438812588826799</v>
      </c>
      <c r="W9246">
        <v>0.46193634366738701</v>
      </c>
      <c r="X9246">
        <v>0.75726018452522603</v>
      </c>
      <c r="Y9246">
        <v>1.0952508127967699</v>
      </c>
      <c r="Z9246">
        <v>0.136920528570767</v>
      </c>
      <c r="AA9246">
        <v>0.72610664078822296</v>
      </c>
      <c r="AB9246">
        <v>24.313656294959902</v>
      </c>
      <c r="AC9246">
        <v>0.59090205226999604</v>
      </c>
      <c r="AD9246">
        <v>0.87989882095915395</v>
      </c>
      <c r="AE9246">
        <v>0.86290620813313901</v>
      </c>
      <c r="AF9246">
        <v>0.47948624871920598</v>
      </c>
      <c r="AG9246">
        <v>0.80674443595273604</v>
      </c>
      <c r="AH9246">
        <v>1.34379797118231</v>
      </c>
      <c r="AI9246">
        <v>0.414159359489496</v>
      </c>
      <c r="AJ9246">
        <v>0.78121606160956403</v>
      </c>
      <c r="AK9246">
        <v>0.80059178383355001</v>
      </c>
    </row>
    <row r="9247" spans="1:37" x14ac:dyDescent="0.2">
      <c r="A9247" t="s">
        <v>30099</v>
      </c>
      <c r="B9247">
        <v>131579133</v>
      </c>
      <c r="C9247">
        <v>131579295</v>
      </c>
      <c r="D9247">
        <v>163</v>
      </c>
      <c r="E9247" t="s">
        <v>30702</v>
      </c>
      <c r="F9247">
        <v>1</v>
      </c>
      <c r="G9247" t="s">
        <v>30703</v>
      </c>
      <c r="H9247" t="s">
        <v>30987</v>
      </c>
      <c r="I9247">
        <v>23</v>
      </c>
      <c r="J9247">
        <v>131273511</v>
      </c>
      <c r="K9247">
        <v>131578899</v>
      </c>
      <c r="L9247">
        <v>305389</v>
      </c>
      <c r="M9247">
        <v>2</v>
      </c>
      <c r="N9247">
        <v>3547</v>
      </c>
      <c r="O9247" t="s">
        <v>30704</v>
      </c>
      <c r="P9247">
        <v>-234</v>
      </c>
      <c r="Q9247" t="s">
        <v>30705</v>
      </c>
      <c r="R9247" t="s">
        <v>30706</v>
      </c>
      <c r="S9247" t="s">
        <v>37277</v>
      </c>
      <c r="T9247">
        <v>1.1603746797991E-2</v>
      </c>
      <c r="U9247">
        <v>0.603102917160658</v>
      </c>
      <c r="V9247">
        <v>-23.976926108349399</v>
      </c>
      <c r="W9247">
        <v>0.49709177864118298</v>
      </c>
      <c r="X9247">
        <v>0.78363289935355196</v>
      </c>
      <c r="Y9247">
        <v>-0.22300876409933201</v>
      </c>
      <c r="Z9247">
        <v>5.24224557839167E-4</v>
      </c>
      <c r="AA9247">
        <v>0.72610664078822296</v>
      </c>
      <c r="AB9247">
        <v>-23.976926108349399</v>
      </c>
      <c r="AC9247">
        <v>0.21119993732377701</v>
      </c>
      <c r="AD9247">
        <v>0.68253123924728298</v>
      </c>
      <c r="AE9247">
        <v>-0.36077331148046199</v>
      </c>
      <c r="AF9247">
        <v>7.3108539881442502E-2</v>
      </c>
      <c r="AG9247">
        <v>0.61358003653225202</v>
      </c>
      <c r="AH9247">
        <v>-23.047315515296798</v>
      </c>
      <c r="AI9247">
        <v>0.88811155648914797</v>
      </c>
      <c r="AJ9247">
        <v>0.98621344597861504</v>
      </c>
      <c r="AK9247">
        <v>-1.3130567171211799E-2</v>
      </c>
    </row>
    <row r="9248" spans="1:37" x14ac:dyDescent="0.2">
      <c r="A9248" t="s">
        <v>30099</v>
      </c>
      <c r="B9248">
        <v>131579295</v>
      </c>
      <c r="C9248">
        <v>131579457</v>
      </c>
      <c r="D9248">
        <v>163</v>
      </c>
      <c r="E9248" t="s">
        <v>30707</v>
      </c>
      <c r="F9248">
        <v>4</v>
      </c>
      <c r="G9248" t="s">
        <v>30708</v>
      </c>
      <c r="H9248" t="s">
        <v>30987</v>
      </c>
      <c r="I9248">
        <v>23</v>
      </c>
      <c r="J9248">
        <v>131273511</v>
      </c>
      <c r="K9248">
        <v>131578899</v>
      </c>
      <c r="L9248">
        <v>305389</v>
      </c>
      <c r="M9248">
        <v>2</v>
      </c>
      <c r="N9248">
        <v>3547</v>
      </c>
      <c r="O9248" t="s">
        <v>30704</v>
      </c>
      <c r="P9248">
        <v>-396</v>
      </c>
      <c r="Q9248" t="s">
        <v>30705</v>
      </c>
      <c r="R9248" t="s">
        <v>30706</v>
      </c>
      <c r="S9248" t="s">
        <v>37277</v>
      </c>
      <c r="T9248">
        <v>1.1603746797991E-2</v>
      </c>
      <c r="U9248">
        <v>0.603102917160658</v>
      </c>
      <c r="V9248">
        <v>-23.976926108349399</v>
      </c>
      <c r="W9248">
        <v>0.49709177864118298</v>
      </c>
      <c r="X9248">
        <v>0.78363289935355196</v>
      </c>
      <c r="Y9248">
        <v>-0.22300876409933201</v>
      </c>
      <c r="Z9248">
        <v>5.24224557839167E-4</v>
      </c>
      <c r="AA9248">
        <v>0.72610664078822296</v>
      </c>
      <c r="AB9248">
        <v>-23.976926108349399</v>
      </c>
      <c r="AC9248">
        <v>0.21119993732377701</v>
      </c>
      <c r="AD9248">
        <v>0.68253123924728298</v>
      </c>
      <c r="AE9248">
        <v>-0.36077331148046199</v>
      </c>
      <c r="AF9248">
        <v>7.3108539881442502E-2</v>
      </c>
      <c r="AG9248">
        <v>0.61358003653225202</v>
      </c>
      <c r="AH9248">
        <v>-23.047315515296798</v>
      </c>
      <c r="AI9248">
        <v>0.88811155648914797</v>
      </c>
      <c r="AJ9248">
        <v>0.98621344597861504</v>
      </c>
      <c r="AK9248">
        <v>-1.3130567171211799E-2</v>
      </c>
    </row>
    <row r="9249" spans="1:37" x14ac:dyDescent="0.2">
      <c r="A9249" t="s">
        <v>30099</v>
      </c>
      <c r="B9249">
        <v>131579457</v>
      </c>
      <c r="C9249">
        <v>131579619</v>
      </c>
      <c r="D9249">
        <v>163</v>
      </c>
      <c r="E9249" t="s">
        <v>30709</v>
      </c>
      <c r="F9249">
        <v>0</v>
      </c>
      <c r="G9249" t="s">
        <v>30710</v>
      </c>
      <c r="H9249" t="s">
        <v>30987</v>
      </c>
      <c r="I9249">
        <v>23</v>
      </c>
      <c r="J9249">
        <v>131273511</v>
      </c>
      <c r="K9249">
        <v>131578899</v>
      </c>
      <c r="L9249">
        <v>305389</v>
      </c>
      <c r="M9249">
        <v>2</v>
      </c>
      <c r="N9249">
        <v>3547</v>
      </c>
      <c r="O9249" t="s">
        <v>30704</v>
      </c>
      <c r="P9249">
        <v>-558</v>
      </c>
      <c r="Q9249" t="s">
        <v>30705</v>
      </c>
      <c r="R9249" t="s">
        <v>30706</v>
      </c>
      <c r="S9249" t="s">
        <v>37277</v>
      </c>
      <c r="T9249">
        <v>1.1603746797991E-2</v>
      </c>
      <c r="U9249">
        <v>0.603102917160658</v>
      </c>
      <c r="V9249">
        <v>-23.976926108349399</v>
      </c>
      <c r="W9249">
        <v>0.49709177864118298</v>
      </c>
      <c r="X9249">
        <v>0.78363289935355196</v>
      </c>
      <c r="Y9249">
        <v>-0.22300876409933201</v>
      </c>
      <c r="Z9249">
        <v>5.24224557839167E-4</v>
      </c>
      <c r="AA9249">
        <v>0.72610664078822296</v>
      </c>
      <c r="AB9249">
        <v>-23.976926108349399</v>
      </c>
      <c r="AC9249">
        <v>0.21119993732377701</v>
      </c>
      <c r="AD9249">
        <v>0.68253123924728298</v>
      </c>
      <c r="AE9249">
        <v>-0.36077331148046199</v>
      </c>
      <c r="AF9249">
        <v>7.3108539881442502E-2</v>
      </c>
      <c r="AG9249">
        <v>0.61358003653225202</v>
      </c>
      <c r="AH9249">
        <v>-23.047315515296798</v>
      </c>
      <c r="AI9249">
        <v>0.88811155648914797</v>
      </c>
      <c r="AJ9249">
        <v>0.98621344597861504</v>
      </c>
      <c r="AK9249">
        <v>-1.3130567171211799E-2</v>
      </c>
    </row>
    <row r="9250" spans="1:37" x14ac:dyDescent="0.2">
      <c r="A9250" t="s">
        <v>30099</v>
      </c>
      <c r="B9250">
        <v>131664531</v>
      </c>
      <c r="C9250">
        <v>131664694</v>
      </c>
      <c r="D9250">
        <v>164</v>
      </c>
      <c r="E9250" t="s">
        <v>30711</v>
      </c>
      <c r="F9250">
        <v>3</v>
      </c>
      <c r="G9250" t="s">
        <v>30712</v>
      </c>
      <c r="H9250" t="s">
        <v>31000</v>
      </c>
      <c r="I9250">
        <v>23</v>
      </c>
      <c r="J9250">
        <v>131273511</v>
      </c>
      <c r="K9250">
        <v>131578899</v>
      </c>
      <c r="L9250">
        <v>305389</v>
      </c>
      <c r="M9250">
        <v>2</v>
      </c>
      <c r="N9250">
        <v>3547</v>
      </c>
      <c r="O9250" t="s">
        <v>30704</v>
      </c>
      <c r="P9250">
        <v>-85632</v>
      </c>
      <c r="Q9250" t="s">
        <v>30705</v>
      </c>
      <c r="R9250" t="s">
        <v>30706</v>
      </c>
      <c r="S9250" t="s">
        <v>37277</v>
      </c>
      <c r="T9250">
        <v>0.81135205588613502</v>
      </c>
      <c r="U9250">
        <v>1</v>
      </c>
      <c r="V9250">
        <v>-0.24741161725383701</v>
      </c>
      <c r="W9250">
        <v>7.9825261299745195E-2</v>
      </c>
      <c r="X9250">
        <v>0.704072456322962</v>
      </c>
      <c r="Y9250">
        <v>-3.5973724783199401</v>
      </c>
      <c r="Z9250">
        <v>0.71132951612445505</v>
      </c>
      <c r="AA9250">
        <v>0.86248937389821001</v>
      </c>
      <c r="AB9250">
        <v>-0.74611477306794605</v>
      </c>
      <c r="AC9250">
        <v>9.8868623338117106E-2</v>
      </c>
      <c r="AD9250">
        <v>0.68253123924728298</v>
      </c>
      <c r="AE9250">
        <v>-2.68015324560713</v>
      </c>
      <c r="AF9250">
        <v>0.94222609691542303</v>
      </c>
      <c r="AG9250">
        <v>1</v>
      </c>
      <c r="AH9250">
        <v>0.29820483093501798</v>
      </c>
      <c r="AI9250">
        <v>0.12505034376358301</v>
      </c>
      <c r="AJ9250">
        <v>0.78121606160956403</v>
      </c>
      <c r="AK9250">
        <v>-2.97900752371309</v>
      </c>
    </row>
    <row r="9251" spans="1:37" x14ac:dyDescent="0.2">
      <c r="A9251" t="s">
        <v>30099</v>
      </c>
      <c r="B9251">
        <v>131664694</v>
      </c>
      <c r="C9251">
        <v>131664857</v>
      </c>
      <c r="D9251">
        <v>164</v>
      </c>
      <c r="E9251" t="s">
        <v>30713</v>
      </c>
      <c r="F9251">
        <v>2</v>
      </c>
      <c r="G9251" t="s">
        <v>30714</v>
      </c>
      <c r="H9251" t="s">
        <v>31000</v>
      </c>
      <c r="I9251">
        <v>23</v>
      </c>
      <c r="J9251">
        <v>131273511</v>
      </c>
      <c r="K9251">
        <v>131578899</v>
      </c>
      <c r="L9251">
        <v>305389</v>
      </c>
      <c r="M9251">
        <v>2</v>
      </c>
      <c r="N9251">
        <v>3547</v>
      </c>
      <c r="O9251" t="s">
        <v>30704</v>
      </c>
      <c r="P9251">
        <v>-85795</v>
      </c>
      <c r="Q9251" t="s">
        <v>30705</v>
      </c>
      <c r="R9251" t="s">
        <v>30706</v>
      </c>
      <c r="S9251" t="s">
        <v>37277</v>
      </c>
      <c r="T9251">
        <v>0.81135205588613502</v>
      </c>
      <c r="U9251">
        <v>1</v>
      </c>
      <c r="V9251">
        <v>-0.24741161725383701</v>
      </c>
      <c r="W9251">
        <v>7.9825261299745195E-2</v>
      </c>
      <c r="X9251">
        <v>0.704072456322962</v>
      </c>
      <c r="Y9251">
        <v>-3.5973724783199401</v>
      </c>
      <c r="Z9251">
        <v>0.71132951612445505</v>
      </c>
      <c r="AA9251">
        <v>0.86248937389821001</v>
      </c>
      <c r="AB9251">
        <v>-0.74611477306794605</v>
      </c>
      <c r="AC9251">
        <v>9.8868623338117106E-2</v>
      </c>
      <c r="AD9251">
        <v>0.68253123924728298</v>
      </c>
      <c r="AE9251">
        <v>-2.68015324560713</v>
      </c>
      <c r="AF9251">
        <v>0.94222609691542303</v>
      </c>
      <c r="AG9251">
        <v>1</v>
      </c>
      <c r="AH9251">
        <v>0.29820483093501798</v>
      </c>
      <c r="AI9251">
        <v>0.12505034376358301</v>
      </c>
      <c r="AJ9251">
        <v>0.78121606160956403</v>
      </c>
      <c r="AK9251">
        <v>-2.97900752371309</v>
      </c>
    </row>
    <row r="9252" spans="1:37" x14ac:dyDescent="0.2">
      <c r="A9252" t="s">
        <v>30099</v>
      </c>
      <c r="B9252">
        <v>133160166</v>
      </c>
      <c r="C9252">
        <v>133160322</v>
      </c>
      <c r="D9252">
        <v>157</v>
      </c>
      <c r="E9252" t="s">
        <v>30715</v>
      </c>
      <c r="F9252">
        <v>1</v>
      </c>
      <c r="G9252" t="s">
        <v>30716</v>
      </c>
      <c r="H9252" t="s">
        <v>31000</v>
      </c>
      <c r="I9252">
        <v>23</v>
      </c>
      <c r="J9252">
        <v>133216662</v>
      </c>
      <c r="K9252">
        <v>133218354</v>
      </c>
      <c r="L9252">
        <v>1693</v>
      </c>
      <c r="M9252">
        <v>2</v>
      </c>
      <c r="N9252">
        <v>51270</v>
      </c>
      <c r="O9252" t="s">
        <v>30717</v>
      </c>
      <c r="P9252">
        <v>58032</v>
      </c>
      <c r="Q9252" t="s">
        <v>30718</v>
      </c>
      <c r="R9252" t="s">
        <v>30719</v>
      </c>
      <c r="S9252" t="s">
        <v>37278</v>
      </c>
      <c r="T9252">
        <v>0.76553425578064005</v>
      </c>
      <c r="U9252">
        <v>0.98077402964937099</v>
      </c>
      <c r="V9252">
        <v>0.311809187610392</v>
      </c>
      <c r="W9252">
        <v>0.123414495547065</v>
      </c>
      <c r="X9252">
        <v>0.704072456322962</v>
      </c>
      <c r="Y9252">
        <v>22.498741027490698</v>
      </c>
      <c r="Z9252">
        <v>0.73868578085032299</v>
      </c>
      <c r="AA9252">
        <v>0.87994156500776499</v>
      </c>
      <c r="AB9252">
        <v>0.75259398475400496</v>
      </c>
      <c r="AC9252">
        <v>3.1475659517964501E-2</v>
      </c>
      <c r="AD9252">
        <v>0.57684129297949804</v>
      </c>
      <c r="AE9252">
        <v>25.123409036015499</v>
      </c>
      <c r="AF9252">
        <v>0.81103932111135901</v>
      </c>
      <c r="AG9252">
        <v>0.91643445680521995</v>
      </c>
      <c r="AH9252">
        <v>-0.31772676601010102</v>
      </c>
      <c r="AI9252">
        <v>0.80007542253608999</v>
      </c>
      <c r="AJ9252">
        <v>0.94234038851820201</v>
      </c>
      <c r="AK9252">
        <v>-2.3583032300837998</v>
      </c>
    </row>
    <row r="9253" spans="1:37" x14ac:dyDescent="0.2">
      <c r="A9253" t="s">
        <v>30099</v>
      </c>
      <c r="B9253">
        <v>133649060</v>
      </c>
      <c r="C9253">
        <v>133649207</v>
      </c>
      <c r="D9253">
        <v>148</v>
      </c>
      <c r="E9253" t="s">
        <v>30720</v>
      </c>
      <c r="F9253">
        <v>0</v>
      </c>
      <c r="G9253" t="s">
        <v>30721</v>
      </c>
      <c r="H9253" t="s">
        <v>37279</v>
      </c>
      <c r="I9253">
        <v>23</v>
      </c>
      <c r="J9253">
        <v>133536137</v>
      </c>
      <c r="K9253">
        <v>133662086</v>
      </c>
      <c r="L9253">
        <v>125950</v>
      </c>
      <c r="M9253">
        <v>2</v>
      </c>
      <c r="N9253">
        <v>2719</v>
      </c>
      <c r="O9253" t="s">
        <v>30722</v>
      </c>
      <c r="P9253">
        <v>12879</v>
      </c>
      <c r="Q9253" t="s">
        <v>30723</v>
      </c>
      <c r="R9253" t="s">
        <v>30724</v>
      </c>
      <c r="S9253" t="s">
        <v>37280</v>
      </c>
      <c r="T9253">
        <v>0.32911398597860803</v>
      </c>
      <c r="U9253">
        <v>0.603102917160658</v>
      </c>
      <c r="V9253">
        <v>24.2347233195852</v>
      </c>
      <c r="W9253">
        <v>0.94541066367716797</v>
      </c>
      <c r="X9253">
        <v>0.95159051474143896</v>
      </c>
      <c r="Y9253">
        <v>-9.7872976114386806E-2</v>
      </c>
      <c r="Z9253">
        <v>0.306975110376564</v>
      </c>
      <c r="AA9253">
        <v>0.72610664078822296</v>
      </c>
      <c r="AB9253">
        <v>24.096549312535799</v>
      </c>
      <c r="AC9253">
        <v>0.71753805159658501</v>
      </c>
      <c r="AD9253">
        <v>0.87989882095915395</v>
      </c>
      <c r="AE9253">
        <v>-1.09787288617366</v>
      </c>
      <c r="AF9253">
        <v>0.61410715005536498</v>
      </c>
      <c r="AG9253">
        <v>0.80674443595273604</v>
      </c>
      <c r="AH9253">
        <v>1.3735073083577101</v>
      </c>
      <c r="AI9253">
        <v>0.59609816080359102</v>
      </c>
      <c r="AJ9253">
        <v>0.78121606160956403</v>
      </c>
      <c r="AK9253">
        <v>0.77088242118178696</v>
      </c>
    </row>
    <row r="9254" spans="1:37" x14ac:dyDescent="0.2">
      <c r="A9254" t="s">
        <v>30099</v>
      </c>
      <c r="B9254">
        <v>136539939</v>
      </c>
      <c r="C9254">
        <v>136540090</v>
      </c>
      <c r="D9254">
        <v>152</v>
      </c>
      <c r="E9254" t="s">
        <v>30725</v>
      </c>
      <c r="F9254">
        <v>3</v>
      </c>
      <c r="G9254" t="s">
        <v>30726</v>
      </c>
      <c r="H9254" t="s">
        <v>37281</v>
      </c>
      <c r="I9254">
        <v>23</v>
      </c>
      <c r="J9254">
        <v>136536195</v>
      </c>
      <c r="K9254">
        <v>136556807</v>
      </c>
      <c r="L9254">
        <v>20613</v>
      </c>
      <c r="M9254">
        <v>1</v>
      </c>
      <c r="N9254">
        <v>51442</v>
      </c>
      <c r="O9254" t="s">
        <v>30727</v>
      </c>
      <c r="P9254">
        <v>3744</v>
      </c>
      <c r="Q9254" t="s">
        <v>30728</v>
      </c>
      <c r="R9254" t="s">
        <v>30729</v>
      </c>
      <c r="S9254" t="s">
        <v>37282</v>
      </c>
      <c r="T9254">
        <v>0.97213403838398904</v>
      </c>
      <c r="U9254">
        <v>1</v>
      </c>
      <c r="V9254">
        <v>0.80349831455848297</v>
      </c>
      <c r="W9254">
        <v>0.38920677604595899</v>
      </c>
      <c r="X9254">
        <v>0.704072456322962</v>
      </c>
      <c r="Y9254">
        <v>-24.158620344457901</v>
      </c>
      <c r="Z9254">
        <v>0.69013698642955401</v>
      </c>
      <c r="AA9254">
        <v>0.84521697243271998</v>
      </c>
      <c r="AB9254">
        <v>-0.159975745776293</v>
      </c>
      <c r="AC9254">
        <v>0.71753805159658501</v>
      </c>
      <c r="AD9254">
        <v>0.87989882095915395</v>
      </c>
      <c r="AE9254">
        <v>-1.45747445945353</v>
      </c>
      <c r="AF9254">
        <v>0.61410715005536498</v>
      </c>
      <c r="AG9254">
        <v>0.80674443595273604</v>
      </c>
      <c r="AH9254">
        <v>1.7331088808834001</v>
      </c>
      <c r="AI9254">
        <v>0.35038410267202102</v>
      </c>
      <c r="AJ9254">
        <v>0.78121606160956403</v>
      </c>
      <c r="AK9254">
        <v>-23.969384211113699</v>
      </c>
    </row>
    <row r="9255" spans="1:37" x14ac:dyDescent="0.2">
      <c r="A9255" t="s">
        <v>30099</v>
      </c>
      <c r="B9255">
        <v>136663808</v>
      </c>
      <c r="C9255">
        <v>136664108</v>
      </c>
      <c r="D9255">
        <v>301</v>
      </c>
      <c r="E9255" t="s">
        <v>30730</v>
      </c>
      <c r="F9255">
        <v>1</v>
      </c>
      <c r="G9255" t="s">
        <v>30731</v>
      </c>
      <c r="H9255" t="s">
        <v>31000</v>
      </c>
      <c r="I9255">
        <v>23</v>
      </c>
      <c r="J9255">
        <v>136653207</v>
      </c>
      <c r="K9255">
        <v>136660283</v>
      </c>
      <c r="L9255">
        <v>7077</v>
      </c>
      <c r="M9255">
        <v>1</v>
      </c>
      <c r="N9255">
        <v>959</v>
      </c>
      <c r="O9255" t="s">
        <v>30732</v>
      </c>
      <c r="P9255">
        <v>10601</v>
      </c>
      <c r="Q9255" t="s">
        <v>30733</v>
      </c>
      <c r="R9255" t="s">
        <v>30734</v>
      </c>
      <c r="S9255" t="s">
        <v>37283</v>
      </c>
      <c r="T9255">
        <v>0.60318812523568999</v>
      </c>
      <c r="U9255">
        <v>0.82125442047224695</v>
      </c>
      <c r="V9255">
        <v>-1.3426219359843199</v>
      </c>
      <c r="W9255">
        <v>0.113079289867903</v>
      </c>
      <c r="X9255">
        <v>0.704072456322962</v>
      </c>
      <c r="Y9255">
        <v>-23.971250821542199</v>
      </c>
      <c r="Z9255">
        <v>0.250572619160632</v>
      </c>
      <c r="AA9255">
        <v>0.72610664078822296</v>
      </c>
      <c r="AB9255">
        <v>-2.3060957945215002</v>
      </c>
      <c r="AC9255">
        <v>2.4853262407310801E-2</v>
      </c>
      <c r="AD9255">
        <v>0.57684129297949804</v>
      </c>
      <c r="AE9255">
        <v>-23.971250821542199</v>
      </c>
      <c r="AF9255">
        <v>1</v>
      </c>
      <c r="AG9255">
        <v>1</v>
      </c>
      <c r="AH9255">
        <v>-0.41301136355476598</v>
      </c>
      <c r="AI9255">
        <v>0.24456414000292601</v>
      </c>
      <c r="AJ9255">
        <v>0.78121606160956403</v>
      </c>
      <c r="AK9255">
        <v>-23.102495427286499</v>
      </c>
    </row>
    <row r="9256" spans="1:37" x14ac:dyDescent="0.2">
      <c r="A9256" t="s">
        <v>30099</v>
      </c>
      <c r="B9256">
        <v>137031341</v>
      </c>
      <c r="C9256">
        <v>137031486</v>
      </c>
      <c r="D9256">
        <v>146</v>
      </c>
      <c r="E9256" t="s">
        <v>30735</v>
      </c>
      <c r="F9256">
        <v>6</v>
      </c>
      <c r="G9256" t="s">
        <v>30736</v>
      </c>
      <c r="H9256" t="s">
        <v>31032</v>
      </c>
      <c r="I9256">
        <v>23</v>
      </c>
      <c r="J9256">
        <v>137023929</v>
      </c>
      <c r="K9256">
        <v>137033995</v>
      </c>
      <c r="L9256">
        <v>10067</v>
      </c>
      <c r="M9256">
        <v>2</v>
      </c>
      <c r="N9256">
        <v>83550</v>
      </c>
      <c r="O9256" t="s">
        <v>30737</v>
      </c>
      <c r="P9256">
        <v>2509</v>
      </c>
      <c r="Q9256" t="s">
        <v>30738</v>
      </c>
      <c r="R9256" t="s">
        <v>30739</v>
      </c>
      <c r="S9256" t="s">
        <v>37284</v>
      </c>
      <c r="T9256">
        <v>0.152084254673993</v>
      </c>
      <c r="U9256">
        <v>0.603102917160658</v>
      </c>
      <c r="V9256">
        <v>24.266240874280399</v>
      </c>
      <c r="W9256">
        <v>0.20525741147413201</v>
      </c>
      <c r="X9256">
        <v>0.704072456322962</v>
      </c>
      <c r="Y9256">
        <v>-24.064607023835801</v>
      </c>
      <c r="Z9256">
        <v>0.306975110376564</v>
      </c>
      <c r="AA9256">
        <v>0.72610664078822296</v>
      </c>
      <c r="AB9256">
        <v>23.3027668182309</v>
      </c>
      <c r="AC9256">
        <v>7.0489011448141195E-2</v>
      </c>
      <c r="AD9256">
        <v>0.57684129297949804</v>
      </c>
      <c r="AE9256">
        <v>-24.064607023835801</v>
      </c>
      <c r="AF9256">
        <v>4.6407610929182198E-2</v>
      </c>
      <c r="AG9256">
        <v>0.476038960109122</v>
      </c>
      <c r="AH9256">
        <v>24.266240874280399</v>
      </c>
      <c r="AI9256">
        <v>0.35038410267202102</v>
      </c>
      <c r="AJ9256">
        <v>0.78121606160956403</v>
      </c>
      <c r="AK9256">
        <v>-23.195851625039399</v>
      </c>
    </row>
    <row r="9257" spans="1:37" x14ac:dyDescent="0.2">
      <c r="A9257" t="s">
        <v>30099</v>
      </c>
      <c r="B9257">
        <v>137431419</v>
      </c>
      <c r="C9257">
        <v>137431663</v>
      </c>
      <c r="D9257">
        <v>245</v>
      </c>
      <c r="E9257" t="s">
        <v>30740</v>
      </c>
      <c r="F9257">
        <v>0</v>
      </c>
      <c r="G9257" t="s">
        <v>30741</v>
      </c>
      <c r="H9257" t="s">
        <v>31000</v>
      </c>
      <c r="I9257">
        <v>23</v>
      </c>
      <c r="J9257">
        <v>137566127</v>
      </c>
      <c r="K9257">
        <v>137572102</v>
      </c>
      <c r="L9257">
        <v>5976</v>
      </c>
      <c r="M9257">
        <v>1</v>
      </c>
      <c r="N9257">
        <v>7547</v>
      </c>
      <c r="O9257" t="s">
        <v>30742</v>
      </c>
      <c r="P9257">
        <v>-134464</v>
      </c>
      <c r="Q9257" t="s">
        <v>30743</v>
      </c>
      <c r="R9257" t="s">
        <v>30744</v>
      </c>
      <c r="S9257" t="s">
        <v>37285</v>
      </c>
      <c r="T9257">
        <v>0.97213403838398904</v>
      </c>
      <c r="U9257">
        <v>1</v>
      </c>
      <c r="V9257">
        <v>0.43385042971446502</v>
      </c>
      <c r="W9257">
        <v>0.29261482077562401</v>
      </c>
      <c r="X9257">
        <v>0.704072456322962</v>
      </c>
      <c r="Y9257">
        <v>23.9727001020748</v>
      </c>
      <c r="Z9257">
        <v>0.69013698642955401</v>
      </c>
      <c r="AA9257">
        <v>0.84521697243271998</v>
      </c>
      <c r="AB9257">
        <v>-0.52962360662640495</v>
      </c>
      <c r="AC9257">
        <v>0.27780950890804001</v>
      </c>
      <c r="AD9257">
        <v>0.68253123924728298</v>
      </c>
      <c r="AE9257">
        <v>23.802385342854102</v>
      </c>
      <c r="AF9257">
        <v>0.61410715005536498</v>
      </c>
      <c r="AG9257">
        <v>0.80674443595273604</v>
      </c>
      <c r="AH9257">
        <v>1.36346098908115</v>
      </c>
      <c r="AI9257">
        <v>0.56157887380500204</v>
      </c>
      <c r="AJ9257">
        <v>0.78121606160956403</v>
      </c>
      <c r="AK9257">
        <v>1.50785088193644</v>
      </c>
    </row>
    <row r="9258" spans="1:37" x14ac:dyDescent="0.2">
      <c r="A9258" t="s">
        <v>30099</v>
      </c>
      <c r="B9258">
        <v>137564505</v>
      </c>
      <c r="C9258">
        <v>137564647</v>
      </c>
      <c r="D9258">
        <v>143</v>
      </c>
      <c r="E9258" t="s">
        <v>30745</v>
      </c>
      <c r="F9258">
        <v>5</v>
      </c>
      <c r="G9258" t="s">
        <v>30746</v>
      </c>
      <c r="H9258" t="s">
        <v>30999</v>
      </c>
      <c r="I9258">
        <v>23</v>
      </c>
      <c r="J9258">
        <v>137566127</v>
      </c>
      <c r="K9258">
        <v>137572102</v>
      </c>
      <c r="L9258">
        <v>5976</v>
      </c>
      <c r="M9258">
        <v>1</v>
      </c>
      <c r="N9258">
        <v>7547</v>
      </c>
      <c r="O9258" t="s">
        <v>30742</v>
      </c>
      <c r="P9258">
        <v>-1480</v>
      </c>
      <c r="Q9258" t="s">
        <v>30743</v>
      </c>
      <c r="R9258" t="s">
        <v>30744</v>
      </c>
      <c r="S9258" t="s">
        <v>37285</v>
      </c>
      <c r="T9258">
        <v>0.506551998792793</v>
      </c>
      <c r="U9258">
        <v>0.78288571403930396</v>
      </c>
      <c r="V9258">
        <v>1.90911140645262</v>
      </c>
      <c r="W9258">
        <v>0.94067867906597702</v>
      </c>
      <c r="X9258">
        <v>0.95159051474143896</v>
      </c>
      <c r="Y9258">
        <v>-0.38274420650714702</v>
      </c>
      <c r="Z9258">
        <v>0.93459220503170903</v>
      </c>
      <c r="AA9258">
        <v>0.99919698600769702</v>
      </c>
      <c r="AB9258">
        <v>0.94563730046750505</v>
      </c>
      <c r="AC9258">
        <v>0.56718065613419599</v>
      </c>
      <c r="AD9258">
        <v>0.87989882095915395</v>
      </c>
      <c r="AE9258">
        <v>-1.3827441781137499</v>
      </c>
      <c r="AF9258">
        <v>0.205398459628826</v>
      </c>
      <c r="AG9258">
        <v>0.68151250837662902</v>
      </c>
      <c r="AH9258">
        <v>2.83872201421307</v>
      </c>
      <c r="AI9258">
        <v>0.45687063064905098</v>
      </c>
      <c r="AJ9258">
        <v>0.78121606160956403</v>
      </c>
      <c r="AK9258">
        <v>0.486011242224831</v>
      </c>
    </row>
    <row r="9259" spans="1:37" x14ac:dyDescent="0.2">
      <c r="A9259" t="s">
        <v>30099</v>
      </c>
      <c r="B9259">
        <v>138373225</v>
      </c>
      <c r="C9259">
        <v>138373420</v>
      </c>
      <c r="D9259">
        <v>196</v>
      </c>
      <c r="E9259" t="s">
        <v>30747</v>
      </c>
      <c r="F9259">
        <v>0</v>
      </c>
      <c r="G9259" t="s">
        <v>30748</v>
      </c>
      <c r="H9259" t="s">
        <v>31000</v>
      </c>
      <c r="I9259">
        <v>23</v>
      </c>
      <c r="J9259">
        <v>138667711</v>
      </c>
      <c r="K9259">
        <v>138667793</v>
      </c>
      <c r="L9259">
        <v>83</v>
      </c>
      <c r="M9259">
        <v>2</v>
      </c>
      <c r="N9259">
        <v>574507</v>
      </c>
      <c r="O9259" t="s">
        <v>30749</v>
      </c>
      <c r="P9259">
        <v>294373</v>
      </c>
      <c r="Q9259" t="s">
        <v>30750</v>
      </c>
      <c r="R9259" t="s">
        <v>30751</v>
      </c>
      <c r="S9259" t="s">
        <v>37286</v>
      </c>
      <c r="T9259">
        <v>0.17308923567461099</v>
      </c>
      <c r="U9259">
        <v>0.603102917160658</v>
      </c>
      <c r="V9259">
        <v>-24.1061270125421</v>
      </c>
      <c r="W9259">
        <v>0.89107655920673101</v>
      </c>
      <c r="X9259">
        <v>0.95159051474143896</v>
      </c>
      <c r="Y9259">
        <v>2.2576095328555601</v>
      </c>
      <c r="Z9259">
        <v>5.50355599158565E-2</v>
      </c>
      <c r="AA9259">
        <v>0.72610664078822296</v>
      </c>
      <c r="AB9259">
        <v>-24.1061270125421</v>
      </c>
      <c r="AC9259">
        <v>0.75388744886274095</v>
      </c>
      <c r="AD9259">
        <v>0.87989882095915395</v>
      </c>
      <c r="AE9259">
        <v>1.25760962343762</v>
      </c>
      <c r="AF9259">
        <v>0.32549523997010099</v>
      </c>
      <c r="AG9259">
        <v>0.70473078222419605</v>
      </c>
      <c r="AH9259">
        <v>-23.176516412717401</v>
      </c>
      <c r="AI9259">
        <v>0.56157887380500204</v>
      </c>
      <c r="AJ9259">
        <v>0.78121606160956403</v>
      </c>
      <c r="AK9259">
        <v>3.1263646417478701</v>
      </c>
    </row>
    <row r="9260" spans="1:37" x14ac:dyDescent="0.2">
      <c r="A9260" t="s">
        <v>30099</v>
      </c>
      <c r="B9260">
        <v>139082211</v>
      </c>
      <c r="C9260">
        <v>139082353</v>
      </c>
      <c r="D9260">
        <v>143</v>
      </c>
      <c r="E9260" t="s">
        <v>30752</v>
      </c>
      <c r="F9260">
        <v>1</v>
      </c>
      <c r="G9260" t="s">
        <v>30753</v>
      </c>
      <c r="H9260" t="s">
        <v>37287</v>
      </c>
      <c r="I9260">
        <v>23</v>
      </c>
      <c r="J9260">
        <v>138635486</v>
      </c>
      <c r="K9260">
        <v>138990567</v>
      </c>
      <c r="L9260">
        <v>355082</v>
      </c>
      <c r="M9260">
        <v>2</v>
      </c>
      <c r="N9260">
        <v>2258</v>
      </c>
      <c r="O9260" t="s">
        <v>30754</v>
      </c>
      <c r="P9260">
        <v>-91644</v>
      </c>
      <c r="Q9260" t="s">
        <v>30755</v>
      </c>
      <c r="R9260" t="s">
        <v>30756</v>
      </c>
      <c r="S9260" t="s">
        <v>37288</v>
      </c>
      <c r="T9260">
        <v>0.644035865418358</v>
      </c>
      <c r="U9260">
        <v>0.84904924635754497</v>
      </c>
      <c r="V9260">
        <v>1.6126690422522101</v>
      </c>
      <c r="W9260">
        <v>0.39900964277550199</v>
      </c>
      <c r="X9260">
        <v>0.71143044911719</v>
      </c>
      <c r="Y9260">
        <v>-2.6007817155431399</v>
      </c>
      <c r="Z9260">
        <v>0.55428001561304696</v>
      </c>
      <c r="AA9260">
        <v>0.84521697243271998</v>
      </c>
      <c r="AB9260">
        <v>0.89156694886429599</v>
      </c>
      <c r="AC9260">
        <v>0.114586611961368</v>
      </c>
      <c r="AD9260">
        <v>0.68253123924728298</v>
      </c>
      <c r="AE9260">
        <v>-3.60078143723771</v>
      </c>
      <c r="AF9260">
        <v>0.77173648502780101</v>
      </c>
      <c r="AG9260">
        <v>0.88417364479730298</v>
      </c>
      <c r="AH9260">
        <v>1.92610166318784</v>
      </c>
      <c r="AI9260">
        <v>0.78546927494779295</v>
      </c>
      <c r="AJ9260">
        <v>0.92808185275216604</v>
      </c>
      <c r="AK9260">
        <v>-1.7320262867209499</v>
      </c>
    </row>
    <row r="9261" spans="1:37" x14ac:dyDescent="0.2">
      <c r="A9261" t="s">
        <v>30099</v>
      </c>
      <c r="B9261">
        <v>141018352</v>
      </c>
      <c r="C9261">
        <v>141018495</v>
      </c>
      <c r="D9261">
        <v>144</v>
      </c>
      <c r="E9261" t="s">
        <v>30757</v>
      </c>
      <c r="F9261">
        <v>4</v>
      </c>
      <c r="G9261" t="s">
        <v>30758</v>
      </c>
      <c r="H9261" t="s">
        <v>31000</v>
      </c>
      <c r="I9261">
        <v>23</v>
      </c>
      <c r="J9261">
        <v>141002594</v>
      </c>
      <c r="K9261">
        <v>141003706</v>
      </c>
      <c r="L9261">
        <v>1113</v>
      </c>
      <c r="M9261">
        <v>1</v>
      </c>
      <c r="N9261">
        <v>728695</v>
      </c>
      <c r="O9261" t="s">
        <v>30759</v>
      </c>
      <c r="P9261">
        <v>15758</v>
      </c>
      <c r="Q9261" t="s">
        <v>30760</v>
      </c>
      <c r="R9261" t="s">
        <v>30761</v>
      </c>
      <c r="S9261" t="s">
        <v>37289</v>
      </c>
      <c r="T9261">
        <v>0.35387198439864398</v>
      </c>
      <c r="U9261">
        <v>0.603102917160658</v>
      </c>
      <c r="V9261">
        <v>-23.5111123149162</v>
      </c>
      <c r="W9261">
        <v>0.29261482077562401</v>
      </c>
      <c r="X9261">
        <v>0.704072456322962</v>
      </c>
      <c r="Y9261">
        <v>23.6555022127584</v>
      </c>
      <c r="Z9261">
        <v>0.184235113180511</v>
      </c>
      <c r="AA9261">
        <v>0.72610664078822296</v>
      </c>
      <c r="AB9261">
        <v>-23.5111123149162</v>
      </c>
      <c r="AC9261">
        <v>0.45677901822897599</v>
      </c>
      <c r="AD9261">
        <v>0.82872126865393902</v>
      </c>
      <c r="AE9261">
        <v>22.655502321942301</v>
      </c>
      <c r="AF9261">
        <v>0.501741946288212</v>
      </c>
      <c r="AG9261">
        <v>0.80674443595273604</v>
      </c>
      <c r="AH9261">
        <v>-22.581501751991599</v>
      </c>
      <c r="AI9261">
        <v>0.14667288820271701</v>
      </c>
      <c r="AJ9261">
        <v>0.78121606160956403</v>
      </c>
      <c r="AK9261">
        <v>23.6555022127584</v>
      </c>
    </row>
    <row r="9262" spans="1:37" x14ac:dyDescent="0.2">
      <c r="A9262" t="s">
        <v>30099</v>
      </c>
      <c r="B9262">
        <v>142390683</v>
      </c>
      <c r="C9262">
        <v>142390851</v>
      </c>
      <c r="D9262">
        <v>169</v>
      </c>
      <c r="E9262" t="s">
        <v>30762</v>
      </c>
      <c r="F9262">
        <v>0</v>
      </c>
      <c r="G9262" t="s">
        <v>30763</v>
      </c>
      <c r="H9262" t="s">
        <v>37290</v>
      </c>
      <c r="I9262">
        <v>23</v>
      </c>
      <c r="J9262">
        <v>142202342</v>
      </c>
      <c r="K9262">
        <v>142205290</v>
      </c>
      <c r="L9262">
        <v>2949</v>
      </c>
      <c r="M9262">
        <v>2</v>
      </c>
      <c r="N9262">
        <v>51438</v>
      </c>
      <c r="O9262" t="s">
        <v>30764</v>
      </c>
      <c r="P9262">
        <v>-185393</v>
      </c>
      <c r="Q9262" t="s">
        <v>30765</v>
      </c>
      <c r="R9262" t="s">
        <v>30766</v>
      </c>
      <c r="S9262" t="s">
        <v>37291</v>
      </c>
      <c r="T9262">
        <v>0.506551998792793</v>
      </c>
      <c r="U9262">
        <v>0.78288571403930396</v>
      </c>
      <c r="V9262">
        <v>1.82745981491038</v>
      </c>
      <c r="W9262">
        <v>0.45677437087276901</v>
      </c>
      <c r="X9262">
        <v>0.75726018452522603</v>
      </c>
      <c r="Y9262">
        <v>2.0854976573319801</v>
      </c>
      <c r="Z9262">
        <v>0.45710774983416202</v>
      </c>
      <c r="AA9262">
        <v>0.84435025072159198</v>
      </c>
      <c r="AB9262">
        <v>1.50815277173563</v>
      </c>
      <c r="AC9262">
        <v>0.55497112122419601</v>
      </c>
      <c r="AD9262">
        <v>0.87989882095915395</v>
      </c>
      <c r="AE9262">
        <v>1.35698139667802</v>
      </c>
      <c r="AF9262">
        <v>0.68260490708937005</v>
      </c>
      <c r="AG9262">
        <v>0.83811790161578203</v>
      </c>
      <c r="AH9262">
        <v>1.2197990290576199</v>
      </c>
      <c r="AI9262">
        <v>0.47881565140445098</v>
      </c>
      <c r="AJ9262">
        <v>0.78121606160956403</v>
      </c>
      <c r="AK9262">
        <v>2.1668782990806599</v>
      </c>
    </row>
    <row r="9263" spans="1:37" x14ac:dyDescent="0.2">
      <c r="A9263" t="s">
        <v>30099</v>
      </c>
      <c r="B9263">
        <v>142390851</v>
      </c>
      <c r="C9263">
        <v>142391019</v>
      </c>
      <c r="D9263">
        <v>169</v>
      </c>
      <c r="E9263" t="s">
        <v>30767</v>
      </c>
      <c r="F9263">
        <v>5</v>
      </c>
      <c r="G9263" t="s">
        <v>30768</v>
      </c>
      <c r="H9263" t="s">
        <v>37290</v>
      </c>
      <c r="I9263">
        <v>23</v>
      </c>
      <c r="J9263">
        <v>142202342</v>
      </c>
      <c r="K9263">
        <v>142205290</v>
      </c>
      <c r="L9263">
        <v>2949</v>
      </c>
      <c r="M9263">
        <v>2</v>
      </c>
      <c r="N9263">
        <v>51438</v>
      </c>
      <c r="O9263" t="s">
        <v>30764</v>
      </c>
      <c r="P9263">
        <v>-185561</v>
      </c>
      <c r="Q9263" t="s">
        <v>30765</v>
      </c>
      <c r="R9263" t="s">
        <v>30766</v>
      </c>
      <c r="S9263" t="s">
        <v>37291</v>
      </c>
      <c r="T9263">
        <v>0.254431078355565</v>
      </c>
      <c r="U9263">
        <v>0.603102917160658</v>
      </c>
      <c r="V9263">
        <v>2.7206921129661898</v>
      </c>
      <c r="W9263">
        <v>0.280953098756627</v>
      </c>
      <c r="X9263">
        <v>0.704072456322962</v>
      </c>
      <c r="Y9263">
        <v>1.48783435590668</v>
      </c>
      <c r="Z9263">
        <v>0.31147182178745703</v>
      </c>
      <c r="AA9263">
        <v>0.73410974182838995</v>
      </c>
      <c r="AB9263">
        <v>2.1390937752196799</v>
      </c>
      <c r="AC9263">
        <v>0.29435496426730101</v>
      </c>
      <c r="AD9263">
        <v>0.68253123924728298</v>
      </c>
      <c r="AE9263">
        <v>0.85265141311568005</v>
      </c>
      <c r="AF9263">
        <v>0.30579411463059403</v>
      </c>
      <c r="AG9263">
        <v>0.70473078222419605</v>
      </c>
      <c r="AH9263">
        <v>2.11303132711343</v>
      </c>
      <c r="AI9263">
        <v>0.36044784411784397</v>
      </c>
      <c r="AJ9263">
        <v>0.78121606160956403</v>
      </c>
      <c r="AK9263">
        <v>1.6196676488994499</v>
      </c>
    </row>
    <row r="9264" spans="1:37" x14ac:dyDescent="0.2">
      <c r="A9264" t="s">
        <v>30099</v>
      </c>
      <c r="B9264">
        <v>142391019</v>
      </c>
      <c r="C9264">
        <v>142391187</v>
      </c>
      <c r="D9264">
        <v>169</v>
      </c>
      <c r="E9264" t="s">
        <v>30769</v>
      </c>
      <c r="F9264">
        <v>2</v>
      </c>
      <c r="G9264" t="s">
        <v>30770</v>
      </c>
      <c r="H9264" t="s">
        <v>37290</v>
      </c>
      <c r="I9264">
        <v>23</v>
      </c>
      <c r="J9264">
        <v>142202342</v>
      </c>
      <c r="K9264">
        <v>142205290</v>
      </c>
      <c r="L9264">
        <v>2949</v>
      </c>
      <c r="M9264">
        <v>2</v>
      </c>
      <c r="N9264">
        <v>51438</v>
      </c>
      <c r="O9264" t="s">
        <v>30764</v>
      </c>
      <c r="P9264">
        <v>-185729</v>
      </c>
      <c r="Q9264" t="s">
        <v>30765</v>
      </c>
      <c r="R9264" t="s">
        <v>30766</v>
      </c>
      <c r="S9264" t="s">
        <v>37291</v>
      </c>
      <c r="T9264">
        <v>0.254431078355565</v>
      </c>
      <c r="U9264">
        <v>0.603102917160658</v>
      </c>
      <c r="V9264">
        <v>2.7206921129661898</v>
      </c>
      <c r="W9264">
        <v>0.280953098756627</v>
      </c>
      <c r="X9264">
        <v>0.704072456322962</v>
      </c>
      <c r="Y9264">
        <v>1.48783435590668</v>
      </c>
      <c r="Z9264">
        <v>0.31147182178745703</v>
      </c>
      <c r="AA9264">
        <v>0.73410974182838995</v>
      </c>
      <c r="AB9264">
        <v>2.1390937752196799</v>
      </c>
      <c r="AC9264">
        <v>0.29435496426730101</v>
      </c>
      <c r="AD9264">
        <v>0.68253123924728298</v>
      </c>
      <c r="AE9264">
        <v>0.85265141311568005</v>
      </c>
      <c r="AF9264">
        <v>0.30579411463059403</v>
      </c>
      <c r="AG9264">
        <v>0.70473078222419605</v>
      </c>
      <c r="AH9264">
        <v>2.11303132711343</v>
      </c>
      <c r="AI9264">
        <v>0.36044784411784397</v>
      </c>
      <c r="AJ9264">
        <v>0.78121606160956403</v>
      </c>
      <c r="AK9264">
        <v>1.6196676488994499</v>
      </c>
    </row>
    <row r="9265" spans="1:37" x14ac:dyDescent="0.2">
      <c r="A9265" t="s">
        <v>30099</v>
      </c>
      <c r="B9265">
        <v>142478270</v>
      </c>
      <c r="C9265">
        <v>142478441</v>
      </c>
      <c r="D9265">
        <v>172</v>
      </c>
      <c r="E9265" t="s">
        <v>30771</v>
      </c>
      <c r="F9265">
        <v>4</v>
      </c>
      <c r="G9265" t="s">
        <v>30772</v>
      </c>
      <c r="H9265" t="s">
        <v>37290</v>
      </c>
      <c r="I9265">
        <v>23</v>
      </c>
      <c r="J9265">
        <v>142202342</v>
      </c>
      <c r="K9265">
        <v>142205290</v>
      </c>
      <c r="L9265">
        <v>2949</v>
      </c>
      <c r="M9265">
        <v>2</v>
      </c>
      <c r="N9265">
        <v>51438</v>
      </c>
      <c r="O9265" t="s">
        <v>30764</v>
      </c>
      <c r="P9265">
        <v>-272980</v>
      </c>
      <c r="Q9265" t="s">
        <v>30765</v>
      </c>
      <c r="R9265" t="s">
        <v>30766</v>
      </c>
      <c r="S9265" t="s">
        <v>37291</v>
      </c>
      <c r="T9265">
        <v>0.74596980901393795</v>
      </c>
      <c r="U9265">
        <v>0.95965392207808098</v>
      </c>
      <c r="V9265">
        <v>0.47460437772599201</v>
      </c>
      <c r="W9265">
        <v>0.95080238574275999</v>
      </c>
      <c r="X9265">
        <v>0.95626307512033604</v>
      </c>
      <c r="Y9265">
        <v>-0.21719916007482101</v>
      </c>
      <c r="Z9265">
        <v>0.94011821194209699</v>
      </c>
      <c r="AA9265">
        <v>0.99919698600769702</v>
      </c>
      <c r="AB9265">
        <v>0.32046427808394301</v>
      </c>
      <c r="AC9265">
        <v>0.99288628845517102</v>
      </c>
      <c r="AD9265">
        <v>0.99578350338960198</v>
      </c>
      <c r="AE9265">
        <v>-0.29663054953391299</v>
      </c>
      <c r="AF9265">
        <v>0.65520167570357102</v>
      </c>
      <c r="AG9265">
        <v>0.81192239867051896</v>
      </c>
      <c r="AH9265">
        <v>0.40731609000840202</v>
      </c>
      <c r="AI9265">
        <v>0.99255525248269405</v>
      </c>
      <c r="AJ9265">
        <v>0.99543995167835997</v>
      </c>
      <c r="AK9265">
        <v>-5.7286130105368302E-2</v>
      </c>
    </row>
    <row r="9266" spans="1:37" x14ac:dyDescent="0.2">
      <c r="A9266" t="s">
        <v>30099</v>
      </c>
      <c r="B9266">
        <v>142478441</v>
      </c>
      <c r="C9266">
        <v>142478612</v>
      </c>
      <c r="D9266">
        <v>172</v>
      </c>
      <c r="E9266" t="s">
        <v>30773</v>
      </c>
      <c r="F9266">
        <v>3</v>
      </c>
      <c r="G9266" t="s">
        <v>18025</v>
      </c>
      <c r="H9266" t="s">
        <v>37290</v>
      </c>
      <c r="I9266">
        <v>23</v>
      </c>
      <c r="J9266">
        <v>142202342</v>
      </c>
      <c r="K9266">
        <v>142205290</v>
      </c>
      <c r="L9266">
        <v>2949</v>
      </c>
      <c r="M9266">
        <v>2</v>
      </c>
      <c r="N9266">
        <v>51438</v>
      </c>
      <c r="O9266" t="s">
        <v>30764</v>
      </c>
      <c r="P9266">
        <v>-273151</v>
      </c>
      <c r="Q9266" t="s">
        <v>30765</v>
      </c>
      <c r="R9266" t="s">
        <v>30766</v>
      </c>
      <c r="S9266" t="s">
        <v>37291</v>
      </c>
      <c r="T9266">
        <v>0.87992213145625298</v>
      </c>
      <c r="U9266">
        <v>1</v>
      </c>
      <c r="V9266">
        <v>0.36622934722373202</v>
      </c>
      <c r="W9266">
        <v>0.86842423380997003</v>
      </c>
      <c r="X9266">
        <v>0.95159051474143896</v>
      </c>
      <c r="Y9266">
        <v>-1.416657838139E-2</v>
      </c>
      <c r="Z9266">
        <v>0.86068563807342202</v>
      </c>
      <c r="AA9266">
        <v>0.98539817825818199</v>
      </c>
      <c r="AB9266">
        <v>0.25608192368363403</v>
      </c>
      <c r="AC9266">
        <v>0.77873590453160701</v>
      </c>
      <c r="AD9266">
        <v>0.90288220815258802</v>
      </c>
      <c r="AE9266">
        <v>-0.195079758569768</v>
      </c>
      <c r="AF9266">
        <v>0.69466632842351705</v>
      </c>
      <c r="AG9266">
        <v>0.84383678210604096</v>
      </c>
      <c r="AH9266">
        <v>0.30288454091420802</v>
      </c>
      <c r="AI9266">
        <v>0.89763988378762505</v>
      </c>
      <c r="AJ9266">
        <v>0.98621344597861504</v>
      </c>
      <c r="AK9266">
        <v>0.15397189609325401</v>
      </c>
    </row>
    <row r="9267" spans="1:37" x14ac:dyDescent="0.2">
      <c r="A9267" t="s">
        <v>30099</v>
      </c>
      <c r="B9267">
        <v>142478612</v>
      </c>
      <c r="C9267">
        <v>142478783</v>
      </c>
      <c r="D9267">
        <v>172</v>
      </c>
      <c r="E9267" t="s">
        <v>30774</v>
      </c>
      <c r="F9267">
        <v>2</v>
      </c>
      <c r="G9267" t="s">
        <v>18027</v>
      </c>
      <c r="H9267" t="s">
        <v>37290</v>
      </c>
      <c r="I9267">
        <v>23</v>
      </c>
      <c r="J9267">
        <v>142202342</v>
      </c>
      <c r="K9267">
        <v>142205290</v>
      </c>
      <c r="L9267">
        <v>2949</v>
      </c>
      <c r="M9267">
        <v>2</v>
      </c>
      <c r="N9267">
        <v>51438</v>
      </c>
      <c r="O9267" t="s">
        <v>30764</v>
      </c>
      <c r="P9267">
        <v>-273322</v>
      </c>
      <c r="Q9267" t="s">
        <v>30765</v>
      </c>
      <c r="R9267" t="s">
        <v>30766</v>
      </c>
      <c r="S9267" t="s">
        <v>37291</v>
      </c>
      <c r="T9267">
        <v>0.87992213145625298</v>
      </c>
      <c r="U9267">
        <v>1</v>
      </c>
      <c r="V9267">
        <v>0.36622934722373202</v>
      </c>
      <c r="W9267">
        <v>0.86842423380997003</v>
      </c>
      <c r="X9267">
        <v>0.95159051474143896</v>
      </c>
      <c r="Y9267">
        <v>-1.416657838139E-2</v>
      </c>
      <c r="Z9267">
        <v>0.86068563807342202</v>
      </c>
      <c r="AA9267">
        <v>0.98539817825818199</v>
      </c>
      <c r="AB9267">
        <v>0.25608192368363403</v>
      </c>
      <c r="AC9267">
        <v>0.77873590453160701</v>
      </c>
      <c r="AD9267">
        <v>0.90288220815258802</v>
      </c>
      <c r="AE9267">
        <v>-0.195079758569768</v>
      </c>
      <c r="AF9267">
        <v>0.69466632842351705</v>
      </c>
      <c r="AG9267">
        <v>0.84383678210604096</v>
      </c>
      <c r="AH9267">
        <v>0.30288454091420802</v>
      </c>
      <c r="AI9267">
        <v>0.89763988378762505</v>
      </c>
      <c r="AJ9267">
        <v>0.98621344597861504</v>
      </c>
      <c r="AK9267">
        <v>0.15397189609325401</v>
      </c>
    </row>
    <row r="9268" spans="1:37" x14ac:dyDescent="0.2">
      <c r="A9268" t="s">
        <v>30099</v>
      </c>
      <c r="B9268">
        <v>143228814</v>
      </c>
      <c r="C9268">
        <v>143228964</v>
      </c>
      <c r="D9268">
        <v>151</v>
      </c>
      <c r="E9268" t="s">
        <v>30775</v>
      </c>
      <c r="F9268">
        <v>11</v>
      </c>
      <c r="G9268" t="s">
        <v>30776</v>
      </c>
      <c r="H9268" t="s">
        <v>31000</v>
      </c>
      <c r="I9268">
        <v>23</v>
      </c>
      <c r="J9268">
        <v>143025932</v>
      </c>
      <c r="K9268">
        <v>143034702</v>
      </c>
      <c r="L9268">
        <v>8771</v>
      </c>
      <c r="M9268">
        <v>1</v>
      </c>
      <c r="N9268">
        <v>441525</v>
      </c>
      <c r="O9268" t="s">
        <v>30777</v>
      </c>
      <c r="P9268">
        <v>202882</v>
      </c>
      <c r="Q9268" t="s">
        <v>30778</v>
      </c>
      <c r="R9268" t="s">
        <v>30779</v>
      </c>
      <c r="S9268" t="s">
        <v>37292</v>
      </c>
      <c r="T9268">
        <v>0.17308923567461099</v>
      </c>
      <c r="U9268">
        <v>0.603102917160658</v>
      </c>
      <c r="V9268">
        <v>-23.5364396005786</v>
      </c>
      <c r="W9268">
        <v>0.20525741147413201</v>
      </c>
      <c r="X9268">
        <v>0.704072456322962</v>
      </c>
      <c r="Y9268">
        <v>-23.405195078593401</v>
      </c>
      <c r="Z9268">
        <v>5.50355599158565E-2</v>
      </c>
      <c r="AA9268">
        <v>0.72610664078822296</v>
      </c>
      <c r="AB9268">
        <v>-23.5364396005786</v>
      </c>
      <c r="AC9268">
        <v>7.0489011448141195E-2</v>
      </c>
      <c r="AD9268">
        <v>0.57684129297949804</v>
      </c>
      <c r="AE9268">
        <v>-23.405195078593401</v>
      </c>
      <c r="AF9268">
        <v>0.32549523997010099</v>
      </c>
      <c r="AG9268">
        <v>0.70473078222419605</v>
      </c>
      <c r="AH9268">
        <v>-22.606829035753901</v>
      </c>
      <c r="AI9268">
        <v>0.35038410267202102</v>
      </c>
      <c r="AJ9268">
        <v>0.78121606160956403</v>
      </c>
      <c r="AK9268">
        <v>-22.536439719155599</v>
      </c>
    </row>
    <row r="9269" spans="1:37" x14ac:dyDescent="0.2">
      <c r="A9269" t="s">
        <v>30099</v>
      </c>
      <c r="B9269">
        <v>144766211</v>
      </c>
      <c r="C9269">
        <v>144766468</v>
      </c>
      <c r="D9269">
        <v>258</v>
      </c>
      <c r="E9269" t="s">
        <v>30780</v>
      </c>
      <c r="F9269">
        <v>5</v>
      </c>
      <c r="G9269" t="s">
        <v>30781</v>
      </c>
      <c r="H9269" t="s">
        <v>31000</v>
      </c>
      <c r="I9269">
        <v>23</v>
      </c>
      <c r="J9269">
        <v>145247503</v>
      </c>
      <c r="K9269">
        <v>145256208</v>
      </c>
      <c r="L9269">
        <v>8706</v>
      </c>
      <c r="M9269">
        <v>1</v>
      </c>
      <c r="N9269">
        <v>494118</v>
      </c>
      <c r="O9269" t="s">
        <v>30782</v>
      </c>
      <c r="P9269">
        <v>-481035</v>
      </c>
      <c r="Q9269" t="s">
        <v>30783</v>
      </c>
      <c r="R9269" t="s">
        <v>30784</v>
      </c>
      <c r="S9269" t="s">
        <v>37293</v>
      </c>
      <c r="T9269">
        <v>0.35387198439864398</v>
      </c>
      <c r="U9269">
        <v>0.603102917160658</v>
      </c>
      <c r="V9269">
        <v>-23.303258050781601</v>
      </c>
      <c r="W9269">
        <v>0.94541066367716797</v>
      </c>
      <c r="X9269">
        <v>0.95159051474143896</v>
      </c>
      <c r="Y9269">
        <v>-0.37067194981125101</v>
      </c>
      <c r="Z9269">
        <v>1</v>
      </c>
      <c r="AA9269">
        <v>1</v>
      </c>
      <c r="AB9269">
        <v>-1.3834712321473801</v>
      </c>
      <c r="AC9269">
        <v>0.92091778829119397</v>
      </c>
      <c r="AD9269">
        <v>0.94068432309766403</v>
      </c>
      <c r="AE9269">
        <v>-1.2147520160484599</v>
      </c>
      <c r="AF9269">
        <v>0.22065000948199101</v>
      </c>
      <c r="AG9269">
        <v>0.68151250837662902</v>
      </c>
      <c r="AH9269">
        <v>-23.149190447720201</v>
      </c>
      <c r="AI9269">
        <v>0.95029317176085903</v>
      </c>
      <c r="AJ9269">
        <v>0.98621344597861504</v>
      </c>
      <c r="AK9269">
        <v>0.39654045238404101</v>
      </c>
    </row>
    <row r="9270" spans="1:37" x14ac:dyDescent="0.2">
      <c r="A9270" t="s">
        <v>30099</v>
      </c>
      <c r="B9270">
        <v>144854373</v>
      </c>
      <c r="C9270">
        <v>144854556</v>
      </c>
      <c r="D9270">
        <v>184</v>
      </c>
      <c r="E9270" t="s">
        <v>30785</v>
      </c>
      <c r="F9270">
        <v>2</v>
      </c>
      <c r="G9270" t="s">
        <v>30786</v>
      </c>
      <c r="H9270" t="s">
        <v>31000</v>
      </c>
      <c r="I9270">
        <v>23</v>
      </c>
      <c r="J9270">
        <v>145247503</v>
      </c>
      <c r="K9270">
        <v>145256208</v>
      </c>
      <c r="L9270">
        <v>8706</v>
      </c>
      <c r="M9270">
        <v>1</v>
      </c>
      <c r="N9270">
        <v>494118</v>
      </c>
      <c r="O9270" t="s">
        <v>30782</v>
      </c>
      <c r="P9270">
        <v>-392947</v>
      </c>
      <c r="Q9270" t="s">
        <v>30783</v>
      </c>
      <c r="R9270" t="s">
        <v>30784</v>
      </c>
      <c r="S9270" t="s">
        <v>37293</v>
      </c>
      <c r="T9270">
        <v>0.49608066232259801</v>
      </c>
      <c r="U9270">
        <v>0.78288571403930396</v>
      </c>
      <c r="V9270">
        <v>1.0393084330535001</v>
      </c>
      <c r="W9270">
        <v>0.31974344297968699</v>
      </c>
      <c r="X9270">
        <v>0.704072456322962</v>
      </c>
      <c r="Y9270">
        <v>-0.27788002776260901</v>
      </c>
      <c r="Z9270">
        <v>0.497176651578493</v>
      </c>
      <c r="AA9270">
        <v>0.84521697243271998</v>
      </c>
      <c r="AB9270">
        <v>1.0093254236402101</v>
      </c>
      <c r="AC9270">
        <v>0.25283812999006899</v>
      </c>
      <c r="AD9270">
        <v>0.68253123924728298</v>
      </c>
      <c r="AE9270">
        <v>-0.42328323506348398</v>
      </c>
      <c r="AF9270">
        <v>0.66143478626895003</v>
      </c>
      <c r="AG9270">
        <v>0.81887702116601202</v>
      </c>
      <c r="AH9270">
        <v>0.49331604978958199</v>
      </c>
      <c r="AI9270">
        <v>0.42007867000828703</v>
      </c>
      <c r="AJ9270">
        <v>0.78121606160956403</v>
      </c>
      <c r="AK9270">
        <v>-4.2053556050340599E-2</v>
      </c>
    </row>
    <row r="9271" spans="1:37" x14ac:dyDescent="0.2">
      <c r="A9271" t="s">
        <v>30099</v>
      </c>
      <c r="B9271">
        <v>144854556</v>
      </c>
      <c r="C9271">
        <v>144854739</v>
      </c>
      <c r="D9271">
        <v>184</v>
      </c>
      <c r="E9271" t="s">
        <v>30787</v>
      </c>
      <c r="F9271">
        <v>3</v>
      </c>
      <c r="G9271" t="s">
        <v>30788</v>
      </c>
      <c r="H9271" t="s">
        <v>31000</v>
      </c>
      <c r="I9271">
        <v>23</v>
      </c>
      <c r="J9271">
        <v>145247503</v>
      </c>
      <c r="K9271">
        <v>145256208</v>
      </c>
      <c r="L9271">
        <v>8706</v>
      </c>
      <c r="M9271">
        <v>1</v>
      </c>
      <c r="N9271">
        <v>494118</v>
      </c>
      <c r="O9271" t="s">
        <v>30782</v>
      </c>
      <c r="P9271">
        <v>-392764</v>
      </c>
      <c r="Q9271" t="s">
        <v>30783</v>
      </c>
      <c r="R9271" t="s">
        <v>30784</v>
      </c>
      <c r="S9271" t="s">
        <v>37293</v>
      </c>
      <c r="T9271">
        <v>0.49608066232259801</v>
      </c>
      <c r="U9271">
        <v>0.78288571403930396</v>
      </c>
      <c r="V9271">
        <v>1.0393084330535001</v>
      </c>
      <c r="W9271">
        <v>0.31974344297968699</v>
      </c>
      <c r="X9271">
        <v>0.704072456322962</v>
      </c>
      <c r="Y9271">
        <v>-0.27788002776260901</v>
      </c>
      <c r="Z9271">
        <v>0.497176651578493</v>
      </c>
      <c r="AA9271">
        <v>0.84521697243271998</v>
      </c>
      <c r="AB9271">
        <v>1.0093254236402101</v>
      </c>
      <c r="AC9271">
        <v>0.25283812999006899</v>
      </c>
      <c r="AD9271">
        <v>0.68253123924728298</v>
      </c>
      <c r="AE9271">
        <v>-0.42328323506348398</v>
      </c>
      <c r="AF9271">
        <v>0.66143478626895003</v>
      </c>
      <c r="AG9271">
        <v>0.81887702116601202</v>
      </c>
      <c r="AH9271">
        <v>0.49331604978958199</v>
      </c>
      <c r="AI9271">
        <v>0.42007867000828703</v>
      </c>
      <c r="AJ9271">
        <v>0.78121606160956403</v>
      </c>
      <c r="AK9271">
        <v>-4.2053556050340599E-2</v>
      </c>
    </row>
    <row r="9272" spans="1:37" x14ac:dyDescent="0.2">
      <c r="A9272" t="s">
        <v>30099</v>
      </c>
      <c r="B9272">
        <v>144854739</v>
      </c>
      <c r="C9272">
        <v>144854922</v>
      </c>
      <c r="D9272">
        <v>184</v>
      </c>
      <c r="E9272" t="s">
        <v>30789</v>
      </c>
      <c r="F9272">
        <v>0</v>
      </c>
      <c r="G9272" t="s">
        <v>30790</v>
      </c>
      <c r="H9272" t="s">
        <v>31000</v>
      </c>
      <c r="I9272">
        <v>23</v>
      </c>
      <c r="J9272">
        <v>145247503</v>
      </c>
      <c r="K9272">
        <v>145256208</v>
      </c>
      <c r="L9272">
        <v>8706</v>
      </c>
      <c r="M9272">
        <v>1</v>
      </c>
      <c r="N9272">
        <v>494118</v>
      </c>
      <c r="O9272" t="s">
        <v>30782</v>
      </c>
      <c r="P9272">
        <v>-392581</v>
      </c>
      <c r="Q9272" t="s">
        <v>30783</v>
      </c>
      <c r="R9272" t="s">
        <v>30784</v>
      </c>
      <c r="S9272" t="s">
        <v>37293</v>
      </c>
      <c r="T9272">
        <v>0.49608066232259801</v>
      </c>
      <c r="U9272">
        <v>0.78288571403930396</v>
      </c>
      <c r="V9272">
        <v>1.0393084330535001</v>
      </c>
      <c r="W9272">
        <v>0.31974344297968699</v>
      </c>
      <c r="X9272">
        <v>0.704072456322962</v>
      </c>
      <c r="Y9272">
        <v>-0.27788002776260901</v>
      </c>
      <c r="Z9272">
        <v>0.497176651578493</v>
      </c>
      <c r="AA9272">
        <v>0.84521697243271998</v>
      </c>
      <c r="AB9272">
        <v>1.0093254236402101</v>
      </c>
      <c r="AC9272">
        <v>0.25283812999006899</v>
      </c>
      <c r="AD9272">
        <v>0.68253123924728298</v>
      </c>
      <c r="AE9272">
        <v>-0.42328323506348398</v>
      </c>
      <c r="AF9272">
        <v>0.66143478626895003</v>
      </c>
      <c r="AG9272">
        <v>0.81887702116601202</v>
      </c>
      <c r="AH9272">
        <v>0.49331604978958199</v>
      </c>
      <c r="AI9272">
        <v>0.42007867000828703</v>
      </c>
      <c r="AJ9272">
        <v>0.78121606160956403</v>
      </c>
      <c r="AK9272">
        <v>-4.2053556050340599E-2</v>
      </c>
    </row>
    <row r="9273" spans="1:37" x14ac:dyDescent="0.2">
      <c r="A9273" t="s">
        <v>30099</v>
      </c>
      <c r="B9273">
        <v>145963888</v>
      </c>
      <c r="C9273">
        <v>145964054</v>
      </c>
      <c r="D9273">
        <v>167</v>
      </c>
      <c r="E9273" t="s">
        <v>30791</v>
      </c>
      <c r="F9273">
        <v>2</v>
      </c>
      <c r="G9273" t="s">
        <v>30792</v>
      </c>
      <c r="H9273" t="s">
        <v>31000</v>
      </c>
      <c r="I9273">
        <v>23</v>
      </c>
      <c r="J9273">
        <v>145992750</v>
      </c>
      <c r="K9273">
        <v>145992826</v>
      </c>
      <c r="L9273">
        <v>77</v>
      </c>
      <c r="M9273">
        <v>2</v>
      </c>
      <c r="N9273">
        <v>102466721</v>
      </c>
      <c r="O9273" t="s">
        <v>30793</v>
      </c>
      <c r="P9273">
        <v>28772</v>
      </c>
      <c r="Q9273" t="s">
        <v>30794</v>
      </c>
      <c r="R9273" t="s">
        <v>30795</v>
      </c>
      <c r="S9273" t="s">
        <v>37294</v>
      </c>
      <c r="T9273">
        <v>0.32911398597860803</v>
      </c>
      <c r="U9273">
        <v>0.603102917160658</v>
      </c>
      <c r="V9273">
        <v>24.188361080262698</v>
      </c>
      <c r="W9273">
        <v>0.29261482077562401</v>
      </c>
      <c r="X9273">
        <v>0.704072456322962</v>
      </c>
      <c r="Y9273">
        <v>24.262361657933202</v>
      </c>
      <c r="Z9273">
        <v>0.48464167878831399</v>
      </c>
      <c r="AA9273">
        <v>0.84435025072159198</v>
      </c>
      <c r="AB9273">
        <v>23.224887027980699</v>
      </c>
      <c r="AC9273">
        <v>0.45677901822897599</v>
      </c>
      <c r="AD9273">
        <v>0.82872126865393902</v>
      </c>
      <c r="AE9273">
        <v>23.262361729626001</v>
      </c>
      <c r="AF9273">
        <v>0.16793847098801201</v>
      </c>
      <c r="AG9273">
        <v>0.68151250837662902</v>
      </c>
      <c r="AH9273">
        <v>24.188361080262698</v>
      </c>
      <c r="AI9273">
        <v>0.14667288820271701</v>
      </c>
      <c r="AJ9273">
        <v>0.78121606160956403</v>
      </c>
      <c r="AK9273">
        <v>24.262361657933202</v>
      </c>
    </row>
    <row r="9274" spans="1:37" x14ac:dyDescent="0.2">
      <c r="A9274" t="s">
        <v>30099</v>
      </c>
      <c r="B9274">
        <v>145964054</v>
      </c>
      <c r="C9274">
        <v>145964220</v>
      </c>
      <c r="D9274">
        <v>167</v>
      </c>
      <c r="E9274" t="s">
        <v>30796</v>
      </c>
      <c r="F9274">
        <v>1</v>
      </c>
      <c r="G9274" t="s">
        <v>30797</v>
      </c>
      <c r="H9274" t="s">
        <v>31000</v>
      </c>
      <c r="I9274">
        <v>23</v>
      </c>
      <c r="J9274">
        <v>145992750</v>
      </c>
      <c r="K9274">
        <v>145992826</v>
      </c>
      <c r="L9274">
        <v>77</v>
      </c>
      <c r="M9274">
        <v>2</v>
      </c>
      <c r="N9274">
        <v>102466721</v>
      </c>
      <c r="O9274" t="s">
        <v>30793</v>
      </c>
      <c r="P9274">
        <v>28606</v>
      </c>
      <c r="Q9274" t="s">
        <v>30794</v>
      </c>
      <c r="R9274" t="s">
        <v>30795</v>
      </c>
      <c r="S9274" t="s">
        <v>37294</v>
      </c>
      <c r="T9274">
        <v>0.32911398597860803</v>
      </c>
      <c r="U9274">
        <v>0.603102917160658</v>
      </c>
      <c r="V9274">
        <v>24.188361080262698</v>
      </c>
      <c r="W9274">
        <v>0.29261482077562401</v>
      </c>
      <c r="X9274">
        <v>0.704072456322962</v>
      </c>
      <c r="Y9274">
        <v>24.262361657933202</v>
      </c>
      <c r="Z9274">
        <v>0.48464167878831399</v>
      </c>
      <c r="AA9274">
        <v>0.84435025072159198</v>
      </c>
      <c r="AB9274">
        <v>23.224887027980699</v>
      </c>
      <c r="AC9274">
        <v>0.45677901822897599</v>
      </c>
      <c r="AD9274">
        <v>0.82872126865393902</v>
      </c>
      <c r="AE9274">
        <v>23.262361729626001</v>
      </c>
      <c r="AF9274">
        <v>0.16793847098801201</v>
      </c>
      <c r="AG9274">
        <v>0.68151250837662902</v>
      </c>
      <c r="AH9274">
        <v>24.188361080262698</v>
      </c>
      <c r="AI9274">
        <v>0.14667288820271701</v>
      </c>
      <c r="AJ9274">
        <v>0.78121606160956403</v>
      </c>
      <c r="AK9274">
        <v>24.262361657933202</v>
      </c>
    </row>
    <row r="9275" spans="1:37" x14ac:dyDescent="0.2">
      <c r="A9275" t="s">
        <v>30099</v>
      </c>
      <c r="B9275">
        <v>146307486</v>
      </c>
      <c r="C9275">
        <v>146307548</v>
      </c>
      <c r="D9275">
        <v>63</v>
      </c>
      <c r="E9275" t="s">
        <v>30798</v>
      </c>
      <c r="F9275">
        <v>0</v>
      </c>
      <c r="G9275" t="s">
        <v>30799</v>
      </c>
      <c r="H9275" t="s">
        <v>31000</v>
      </c>
      <c r="I9275">
        <v>23</v>
      </c>
      <c r="J9275">
        <v>146027794</v>
      </c>
      <c r="K9275">
        <v>146027872</v>
      </c>
      <c r="L9275">
        <v>79</v>
      </c>
      <c r="M9275">
        <v>2</v>
      </c>
      <c r="N9275">
        <v>100126341</v>
      </c>
      <c r="O9275" t="s">
        <v>30800</v>
      </c>
      <c r="P9275">
        <v>-279614</v>
      </c>
      <c r="Q9275" t="s">
        <v>30801</v>
      </c>
      <c r="R9275" t="s">
        <v>30802</v>
      </c>
      <c r="S9275" t="s">
        <v>37295</v>
      </c>
      <c r="T9275" t="s">
        <v>40</v>
      </c>
      <c r="U9275" t="s">
        <v>40</v>
      </c>
      <c r="V9275">
        <v>0</v>
      </c>
      <c r="W9275">
        <v>0.29261482077562401</v>
      </c>
      <c r="X9275">
        <v>0.704072456322962</v>
      </c>
      <c r="Y9275">
        <v>23.890556144668</v>
      </c>
      <c r="Z9275">
        <v>0.306975110376564</v>
      </c>
      <c r="AA9275">
        <v>0.72610664078822296</v>
      </c>
      <c r="AB9275">
        <v>23.474894449526499</v>
      </c>
      <c r="AC9275">
        <v>0.27780950890804001</v>
      </c>
      <c r="AD9275">
        <v>0.68253123924728298</v>
      </c>
      <c r="AE9275">
        <v>23.512369151772202</v>
      </c>
      <c r="AF9275">
        <v>0.32549523997010099</v>
      </c>
      <c r="AG9275">
        <v>0.70473078222419605</v>
      </c>
      <c r="AH9275">
        <v>-23.4383685766743</v>
      </c>
      <c r="AI9275">
        <v>0.56157887380500204</v>
      </c>
      <c r="AJ9275">
        <v>0.78121606160956403</v>
      </c>
      <c r="AK9275">
        <v>2.0365471754195998</v>
      </c>
    </row>
    <row r="9276" spans="1:37" x14ac:dyDescent="0.2">
      <c r="A9276" t="s">
        <v>30099</v>
      </c>
      <c r="B9276">
        <v>146307552</v>
      </c>
      <c r="C9276">
        <v>146307712</v>
      </c>
      <c r="D9276">
        <v>161</v>
      </c>
      <c r="E9276" t="s">
        <v>30803</v>
      </c>
      <c r="F9276">
        <v>1</v>
      </c>
      <c r="G9276" t="s">
        <v>30804</v>
      </c>
      <c r="H9276" t="s">
        <v>31000</v>
      </c>
      <c r="I9276">
        <v>23</v>
      </c>
      <c r="J9276">
        <v>146027794</v>
      </c>
      <c r="K9276">
        <v>146027872</v>
      </c>
      <c r="L9276">
        <v>79</v>
      </c>
      <c r="M9276">
        <v>2</v>
      </c>
      <c r="N9276">
        <v>100126341</v>
      </c>
      <c r="O9276" t="s">
        <v>30800</v>
      </c>
      <c r="P9276">
        <v>-279680</v>
      </c>
      <c r="Q9276" t="s">
        <v>30801</v>
      </c>
      <c r="R9276" t="s">
        <v>30802</v>
      </c>
      <c r="S9276" t="s">
        <v>37295</v>
      </c>
      <c r="T9276" t="s">
        <v>40</v>
      </c>
      <c r="U9276" t="s">
        <v>40</v>
      </c>
      <c r="V9276">
        <v>0</v>
      </c>
      <c r="W9276">
        <v>0.29261482077562401</v>
      </c>
      <c r="X9276">
        <v>0.704072456322962</v>
      </c>
      <c r="Y9276">
        <v>23.890556144668</v>
      </c>
      <c r="Z9276">
        <v>0.306975110376564</v>
      </c>
      <c r="AA9276">
        <v>0.72610664078822296</v>
      </c>
      <c r="AB9276">
        <v>23.474894449526499</v>
      </c>
      <c r="AC9276">
        <v>0.27780950890804001</v>
      </c>
      <c r="AD9276">
        <v>0.68253123924728298</v>
      </c>
      <c r="AE9276">
        <v>23.512369151772202</v>
      </c>
      <c r="AF9276">
        <v>0.32549523997010099</v>
      </c>
      <c r="AG9276">
        <v>0.70473078222419605</v>
      </c>
      <c r="AH9276">
        <v>-23.4383685766743</v>
      </c>
      <c r="AI9276">
        <v>0.56157887380500204</v>
      </c>
      <c r="AJ9276">
        <v>0.78121606160956403</v>
      </c>
      <c r="AK9276">
        <v>2.0365471754195998</v>
      </c>
    </row>
    <row r="9277" spans="1:37" x14ac:dyDescent="0.2">
      <c r="A9277" t="s">
        <v>30099</v>
      </c>
      <c r="B9277">
        <v>146307712</v>
      </c>
      <c r="C9277">
        <v>146307872</v>
      </c>
      <c r="D9277">
        <v>161</v>
      </c>
      <c r="E9277" t="s">
        <v>30805</v>
      </c>
      <c r="F9277">
        <v>1</v>
      </c>
      <c r="G9277" t="s">
        <v>30806</v>
      </c>
      <c r="H9277" t="s">
        <v>31000</v>
      </c>
      <c r="I9277">
        <v>23</v>
      </c>
      <c r="J9277">
        <v>146027794</v>
      </c>
      <c r="K9277">
        <v>146027872</v>
      </c>
      <c r="L9277">
        <v>79</v>
      </c>
      <c r="M9277">
        <v>2</v>
      </c>
      <c r="N9277">
        <v>100126341</v>
      </c>
      <c r="O9277" t="s">
        <v>30800</v>
      </c>
      <c r="P9277">
        <v>-279840</v>
      </c>
      <c r="Q9277" t="s">
        <v>30801</v>
      </c>
      <c r="R9277" t="s">
        <v>30802</v>
      </c>
      <c r="S9277" t="s">
        <v>37295</v>
      </c>
      <c r="T9277" t="s">
        <v>40</v>
      </c>
      <c r="U9277" t="s">
        <v>40</v>
      </c>
      <c r="V9277">
        <v>0</v>
      </c>
      <c r="W9277">
        <v>0.29261482077562401</v>
      </c>
      <c r="X9277">
        <v>0.704072456322962</v>
      </c>
      <c r="Y9277">
        <v>23.890556144668</v>
      </c>
      <c r="Z9277">
        <v>0.306975110376564</v>
      </c>
      <c r="AA9277">
        <v>0.72610664078822296</v>
      </c>
      <c r="AB9277">
        <v>23.474894449526499</v>
      </c>
      <c r="AC9277">
        <v>0.27780950890804001</v>
      </c>
      <c r="AD9277">
        <v>0.68253123924728298</v>
      </c>
      <c r="AE9277">
        <v>23.512369151772202</v>
      </c>
      <c r="AF9277">
        <v>0.32549523997010099</v>
      </c>
      <c r="AG9277">
        <v>0.70473078222419605</v>
      </c>
      <c r="AH9277">
        <v>-23.4383685766743</v>
      </c>
      <c r="AI9277">
        <v>0.56157887380500204</v>
      </c>
      <c r="AJ9277">
        <v>0.78121606160956403</v>
      </c>
      <c r="AK9277">
        <v>2.0365471754195998</v>
      </c>
    </row>
    <row r="9278" spans="1:37" x14ac:dyDescent="0.2">
      <c r="A9278" t="s">
        <v>30099</v>
      </c>
      <c r="B9278">
        <v>146680223</v>
      </c>
      <c r="C9278">
        <v>146680372</v>
      </c>
      <c r="D9278">
        <v>150</v>
      </c>
      <c r="E9278" t="s">
        <v>30807</v>
      </c>
      <c r="F9278">
        <v>0</v>
      </c>
      <c r="G9278" t="s">
        <v>30808</v>
      </c>
      <c r="H9278" t="s">
        <v>31000</v>
      </c>
      <c r="I9278">
        <v>23</v>
      </c>
      <c r="J9278">
        <v>146809771</v>
      </c>
      <c r="K9278">
        <v>146810411</v>
      </c>
      <c r="L9278">
        <v>641</v>
      </c>
      <c r="M9278">
        <v>1</v>
      </c>
      <c r="N9278">
        <v>100133053</v>
      </c>
      <c r="O9278" t="s">
        <v>30809</v>
      </c>
      <c r="P9278">
        <v>-129399</v>
      </c>
      <c r="Q9278" t="s">
        <v>30810</v>
      </c>
      <c r="R9278" t="s">
        <v>30811</v>
      </c>
      <c r="S9278" t="s">
        <v>37296</v>
      </c>
      <c r="T9278">
        <v>0.152084254673993</v>
      </c>
      <c r="U9278">
        <v>0.603102917160658</v>
      </c>
      <c r="V9278">
        <v>25.483654302163899</v>
      </c>
      <c r="W9278">
        <v>0.65075386537994595</v>
      </c>
      <c r="X9278">
        <v>0.94119559056004798</v>
      </c>
      <c r="Y9278">
        <v>-4.5613885602331097</v>
      </c>
      <c r="Z9278">
        <v>0.203350924423461</v>
      </c>
      <c r="AA9278">
        <v>0.72610664078822296</v>
      </c>
      <c r="AB9278">
        <v>24.569793305934599</v>
      </c>
      <c r="AC9278">
        <v>0.283630615332017</v>
      </c>
      <c r="AD9278">
        <v>0.68253123924728298</v>
      </c>
      <c r="AE9278">
        <v>-5.5613877253173003</v>
      </c>
      <c r="AF9278">
        <v>0.205398459628826</v>
      </c>
      <c r="AG9278">
        <v>0.68151250837662902</v>
      </c>
      <c r="AH9278">
        <v>5.8370220754325404</v>
      </c>
      <c r="AI9278">
        <v>0.98342151819761803</v>
      </c>
      <c r="AJ9278">
        <v>0.98789258377071898</v>
      </c>
      <c r="AK9278">
        <v>-3.6926331227228602</v>
      </c>
    </row>
    <row r="9279" spans="1:37" x14ac:dyDescent="0.2">
      <c r="A9279" t="s">
        <v>30099</v>
      </c>
      <c r="B9279">
        <v>147804243</v>
      </c>
      <c r="C9279">
        <v>147804541</v>
      </c>
      <c r="D9279">
        <v>299</v>
      </c>
      <c r="E9279" t="s">
        <v>30812</v>
      </c>
      <c r="F9279">
        <v>1</v>
      </c>
      <c r="G9279" t="s">
        <v>30813</v>
      </c>
      <c r="H9279" t="s">
        <v>31000</v>
      </c>
      <c r="I9279">
        <v>23</v>
      </c>
      <c r="J9279">
        <v>147879361</v>
      </c>
      <c r="K9279">
        <v>147885249</v>
      </c>
      <c r="L9279">
        <v>5889</v>
      </c>
      <c r="M9279">
        <v>1</v>
      </c>
      <c r="N9279">
        <v>105373349</v>
      </c>
      <c r="O9279" t="s">
        <v>30814</v>
      </c>
      <c r="P9279">
        <v>-74820</v>
      </c>
      <c r="Q9279" t="s">
        <v>40</v>
      </c>
      <c r="R9279" t="s">
        <v>30815</v>
      </c>
      <c r="S9279" t="s">
        <v>37297</v>
      </c>
      <c r="T9279">
        <v>0.451849288416172</v>
      </c>
      <c r="U9279">
        <v>0.74057792838458203</v>
      </c>
      <c r="V9279">
        <v>-0.34726106474055302</v>
      </c>
      <c r="W9279">
        <v>0.45639792796219902</v>
      </c>
      <c r="X9279">
        <v>0.75726018452522603</v>
      </c>
      <c r="Y9279">
        <v>-0.37011740332104098</v>
      </c>
      <c r="Z9279">
        <v>0.280041684477423</v>
      </c>
      <c r="AA9279">
        <v>0.72610664078822296</v>
      </c>
      <c r="AB9279">
        <v>-0.86443897271366299</v>
      </c>
      <c r="AC9279">
        <v>0.23686098442869899</v>
      </c>
      <c r="AD9279">
        <v>0.68253123924728298</v>
      </c>
      <c r="AE9279">
        <v>-0.94957940194889001</v>
      </c>
      <c r="AF9279">
        <v>0.67247352315050102</v>
      </c>
      <c r="AG9279">
        <v>0.82976236157003302</v>
      </c>
      <c r="AH9279">
        <v>0.23591876969021</v>
      </c>
      <c r="AI9279">
        <v>0.72464899981177699</v>
      </c>
      <c r="AJ9279">
        <v>0.89093040782370103</v>
      </c>
      <c r="AK9279">
        <v>0.21612874784637501</v>
      </c>
    </row>
    <row r="9280" spans="1:37" x14ac:dyDescent="0.2">
      <c r="A9280" t="s">
        <v>30099</v>
      </c>
      <c r="B9280">
        <v>147804545</v>
      </c>
      <c r="C9280">
        <v>147804595</v>
      </c>
      <c r="D9280">
        <v>51</v>
      </c>
      <c r="E9280" t="s">
        <v>30816</v>
      </c>
      <c r="F9280">
        <v>0</v>
      </c>
      <c r="G9280" t="s">
        <v>30817</v>
      </c>
      <c r="H9280" t="s">
        <v>31000</v>
      </c>
      <c r="I9280">
        <v>23</v>
      </c>
      <c r="J9280">
        <v>147879361</v>
      </c>
      <c r="K9280">
        <v>147885249</v>
      </c>
      <c r="L9280">
        <v>5889</v>
      </c>
      <c r="M9280">
        <v>1</v>
      </c>
      <c r="N9280">
        <v>105373349</v>
      </c>
      <c r="O9280" t="s">
        <v>30814</v>
      </c>
      <c r="P9280">
        <v>-74766</v>
      </c>
      <c r="Q9280" t="s">
        <v>40</v>
      </c>
      <c r="R9280" t="s">
        <v>30815</v>
      </c>
      <c r="S9280" t="s">
        <v>37297</v>
      </c>
      <c r="T9280">
        <v>0.451849288416172</v>
      </c>
      <c r="U9280">
        <v>0.74057792838458203</v>
      </c>
      <c r="V9280">
        <v>-0.377744971977997</v>
      </c>
      <c r="W9280">
        <v>0.437462975004201</v>
      </c>
      <c r="X9280">
        <v>0.74903792748514497</v>
      </c>
      <c r="Y9280">
        <v>-0.374796453910831</v>
      </c>
      <c r="Z9280">
        <v>0.280041684477423</v>
      </c>
      <c r="AA9280">
        <v>0.72610664078822296</v>
      </c>
      <c r="AB9280">
        <v>-0.87097053073352404</v>
      </c>
      <c r="AC9280">
        <v>0.22932367855810001</v>
      </c>
      <c r="AD9280">
        <v>0.68253123924728298</v>
      </c>
      <c r="AE9280">
        <v>-0.93071883206994299</v>
      </c>
      <c r="AF9280">
        <v>0.67247352315050102</v>
      </c>
      <c r="AG9280">
        <v>0.82976236157003302</v>
      </c>
      <c r="AH9280">
        <v>0.19295594125405399</v>
      </c>
      <c r="AI9280">
        <v>0.69468157814132303</v>
      </c>
      <c r="AJ9280">
        <v>0.862196742697804</v>
      </c>
      <c r="AK9280">
        <v>0.195728527070515</v>
      </c>
    </row>
    <row r="9281" spans="1:37" x14ac:dyDescent="0.2">
      <c r="A9281" t="s">
        <v>30099</v>
      </c>
      <c r="B9281">
        <v>149626275</v>
      </c>
      <c r="C9281">
        <v>149626426</v>
      </c>
      <c r="D9281">
        <v>152</v>
      </c>
      <c r="E9281" t="s">
        <v>30818</v>
      </c>
      <c r="F9281">
        <v>2</v>
      </c>
      <c r="G9281" t="s">
        <v>30819</v>
      </c>
      <c r="H9281" t="s">
        <v>37298</v>
      </c>
      <c r="I9281">
        <v>23</v>
      </c>
      <c r="J9281">
        <v>149608692</v>
      </c>
      <c r="K9281">
        <v>149631682</v>
      </c>
      <c r="L9281">
        <v>22991</v>
      </c>
      <c r="M9281">
        <v>2</v>
      </c>
      <c r="N9281">
        <v>84548</v>
      </c>
      <c r="O9281" t="s">
        <v>30820</v>
      </c>
      <c r="P9281">
        <v>5256</v>
      </c>
      <c r="Q9281" t="s">
        <v>30821</v>
      </c>
      <c r="R9281" t="s">
        <v>30822</v>
      </c>
      <c r="S9281" t="s">
        <v>37299</v>
      </c>
      <c r="T9281">
        <v>0.89923478520719502</v>
      </c>
      <c r="U9281">
        <v>1</v>
      </c>
      <c r="V9281">
        <v>1.8028994941638601</v>
      </c>
      <c r="W9281">
        <v>0.82334044518041904</v>
      </c>
      <c r="X9281">
        <v>0.95159051474143896</v>
      </c>
      <c r="Y9281">
        <v>1.08831008119025</v>
      </c>
      <c r="Z9281">
        <v>0.89710062530600898</v>
      </c>
      <c r="AA9281">
        <v>0.99919698600769702</v>
      </c>
      <c r="AB9281">
        <v>1.2849236447047201</v>
      </c>
      <c r="AC9281">
        <v>0.95011731855419801</v>
      </c>
      <c r="AD9281">
        <v>0.960571817865013</v>
      </c>
      <c r="AE9281">
        <v>0.46922894645788499</v>
      </c>
      <c r="AF9281">
        <v>0.68260490708937005</v>
      </c>
      <c r="AG9281">
        <v>0.83811790161578203</v>
      </c>
      <c r="AH9281">
        <v>1.5935454480072</v>
      </c>
      <c r="AI9281">
        <v>0.62340487356182706</v>
      </c>
      <c r="AJ9281">
        <v>0.80316496274521099</v>
      </c>
      <c r="AK9281">
        <v>1.34282403236779</v>
      </c>
    </row>
    <row r="9282" spans="1:37" x14ac:dyDescent="0.2">
      <c r="A9282" t="s">
        <v>30099</v>
      </c>
      <c r="B9282">
        <v>150212940</v>
      </c>
      <c r="C9282">
        <v>150213227</v>
      </c>
      <c r="D9282">
        <v>288</v>
      </c>
      <c r="E9282" t="s">
        <v>30823</v>
      </c>
      <c r="F9282">
        <v>2</v>
      </c>
      <c r="G9282" t="s">
        <v>30824</v>
      </c>
      <c r="H9282" t="s">
        <v>37300</v>
      </c>
      <c r="I9282">
        <v>23</v>
      </c>
      <c r="J9282">
        <v>150228004</v>
      </c>
      <c r="K9282">
        <v>150228083</v>
      </c>
      <c r="L9282">
        <v>80</v>
      </c>
      <c r="M9282">
        <v>1</v>
      </c>
      <c r="N9282">
        <v>100313839</v>
      </c>
      <c r="O9282" t="s">
        <v>30825</v>
      </c>
      <c r="P9282">
        <v>-14777</v>
      </c>
      <c r="Q9282" t="s">
        <v>30826</v>
      </c>
      <c r="R9282" t="s">
        <v>30827</v>
      </c>
      <c r="S9282" t="s">
        <v>37301</v>
      </c>
      <c r="T9282">
        <v>0.88242305503124197</v>
      </c>
      <c r="U9282">
        <v>1</v>
      </c>
      <c r="V9282">
        <v>9.4938124009764299E-2</v>
      </c>
      <c r="W9282">
        <v>0.65203831989115302</v>
      </c>
      <c r="X9282">
        <v>0.94290062094363503</v>
      </c>
      <c r="Y9282">
        <v>-0.31401012012359603</v>
      </c>
      <c r="Z9282">
        <v>0.74640338439649101</v>
      </c>
      <c r="AA9282">
        <v>0.88634195075713995</v>
      </c>
      <c r="AB9282">
        <v>-3.9505711208720803E-2</v>
      </c>
      <c r="AC9282">
        <v>0.73906919117954994</v>
      </c>
      <c r="AD9282">
        <v>0.87989882095915395</v>
      </c>
      <c r="AE9282">
        <v>-0.269946911962124</v>
      </c>
      <c r="AF9282">
        <v>0.91531180493411901</v>
      </c>
      <c r="AG9282">
        <v>1</v>
      </c>
      <c r="AH9282">
        <v>0.184736987461667</v>
      </c>
      <c r="AI9282">
        <v>0.61523600503097597</v>
      </c>
      <c r="AJ9282">
        <v>0.79540124361764497</v>
      </c>
      <c r="AK9282">
        <v>-0.21563882685046001</v>
      </c>
    </row>
    <row r="9283" spans="1:37" x14ac:dyDescent="0.2">
      <c r="A9283" t="s">
        <v>30099</v>
      </c>
      <c r="B9283">
        <v>150899046</v>
      </c>
      <c r="C9283">
        <v>150899215</v>
      </c>
      <c r="D9283">
        <v>170</v>
      </c>
      <c r="E9283" t="s">
        <v>30828</v>
      </c>
      <c r="F9283">
        <v>9</v>
      </c>
      <c r="G9283" t="s">
        <v>30829</v>
      </c>
      <c r="H9283" t="s">
        <v>30987</v>
      </c>
      <c r="I9283">
        <v>23</v>
      </c>
      <c r="J9283">
        <v>150766339</v>
      </c>
      <c r="K9283">
        <v>150898816</v>
      </c>
      <c r="L9283">
        <v>132478</v>
      </c>
      <c r="M9283">
        <v>2</v>
      </c>
      <c r="N9283">
        <v>83692</v>
      </c>
      <c r="O9283" t="s">
        <v>30830</v>
      </c>
      <c r="P9283">
        <v>-230</v>
      </c>
      <c r="Q9283" t="s">
        <v>30831</v>
      </c>
      <c r="R9283" t="s">
        <v>30832</v>
      </c>
      <c r="S9283" t="s">
        <v>37302</v>
      </c>
      <c r="T9283">
        <v>0.97213403838398904</v>
      </c>
      <c r="U9283">
        <v>1</v>
      </c>
      <c r="V9283">
        <v>0.28422235933190698</v>
      </c>
      <c r="W9283">
        <v>0.94541066367716797</v>
      </c>
      <c r="X9283">
        <v>0.95159051474143896</v>
      </c>
      <c r="Y9283">
        <v>6.18013844464292E-2</v>
      </c>
      <c r="Z9283">
        <v>0.69013698642955401</v>
      </c>
      <c r="AA9283">
        <v>0.84521697243271998</v>
      </c>
      <c r="AB9283">
        <v>-0.67925166918281799</v>
      </c>
      <c r="AC9283">
        <v>0.71753805159658501</v>
      </c>
      <c r="AD9283">
        <v>0.87989882095915395</v>
      </c>
      <c r="AE9283">
        <v>-0.93819850484217604</v>
      </c>
      <c r="AF9283">
        <v>0.61410715005536498</v>
      </c>
      <c r="AG9283">
        <v>0.80674443595273604</v>
      </c>
      <c r="AH9283">
        <v>1.2138329207291201</v>
      </c>
      <c r="AI9283">
        <v>0.59609816080359102</v>
      </c>
      <c r="AJ9283">
        <v>0.78121606160956403</v>
      </c>
      <c r="AK9283">
        <v>0.93055675570801599</v>
      </c>
    </row>
    <row r="9284" spans="1:37" x14ac:dyDescent="0.2">
      <c r="A9284" t="s">
        <v>30099</v>
      </c>
      <c r="B9284">
        <v>150899215</v>
      </c>
      <c r="C9284">
        <v>150899384</v>
      </c>
      <c r="D9284">
        <v>170</v>
      </c>
      <c r="E9284" t="s">
        <v>30833</v>
      </c>
      <c r="F9284">
        <v>17</v>
      </c>
      <c r="G9284" t="s">
        <v>30834</v>
      </c>
      <c r="H9284" t="s">
        <v>30987</v>
      </c>
      <c r="I9284">
        <v>23</v>
      </c>
      <c r="J9284">
        <v>150766339</v>
      </c>
      <c r="K9284">
        <v>150898816</v>
      </c>
      <c r="L9284">
        <v>132478</v>
      </c>
      <c r="M9284">
        <v>2</v>
      </c>
      <c r="N9284">
        <v>83692</v>
      </c>
      <c r="O9284" t="s">
        <v>30830</v>
      </c>
      <c r="P9284">
        <v>-399</v>
      </c>
      <c r="Q9284" t="s">
        <v>30831</v>
      </c>
      <c r="R9284" t="s">
        <v>30832</v>
      </c>
      <c r="S9284" t="s">
        <v>37302</v>
      </c>
      <c r="T9284">
        <v>0.97213403838398904</v>
      </c>
      <c r="U9284">
        <v>1</v>
      </c>
      <c r="V9284">
        <v>0.28422235933190698</v>
      </c>
      <c r="W9284">
        <v>0.94541066367716797</v>
      </c>
      <c r="X9284">
        <v>0.95159051474143896</v>
      </c>
      <c r="Y9284">
        <v>6.18013844464292E-2</v>
      </c>
      <c r="Z9284">
        <v>0.69013698642955401</v>
      </c>
      <c r="AA9284">
        <v>0.84521697243271998</v>
      </c>
      <c r="AB9284">
        <v>-0.67925166918281799</v>
      </c>
      <c r="AC9284">
        <v>0.71753805159658501</v>
      </c>
      <c r="AD9284">
        <v>0.87989882095915395</v>
      </c>
      <c r="AE9284">
        <v>-0.93819850484217604</v>
      </c>
      <c r="AF9284">
        <v>0.61410715005536498</v>
      </c>
      <c r="AG9284">
        <v>0.80674443595273604</v>
      </c>
      <c r="AH9284">
        <v>1.2138329207291201</v>
      </c>
      <c r="AI9284">
        <v>0.59609816080359102</v>
      </c>
      <c r="AJ9284">
        <v>0.78121606160956403</v>
      </c>
      <c r="AK9284">
        <v>0.93055675570801599</v>
      </c>
    </row>
    <row r="9285" spans="1:37" x14ac:dyDescent="0.2">
      <c r="A9285" t="s">
        <v>30099</v>
      </c>
      <c r="B9285">
        <v>150899384</v>
      </c>
      <c r="C9285">
        <v>150899553</v>
      </c>
      <c r="D9285">
        <v>170</v>
      </c>
      <c r="E9285" t="s">
        <v>30835</v>
      </c>
      <c r="F9285">
        <v>13</v>
      </c>
      <c r="G9285" t="s">
        <v>30836</v>
      </c>
      <c r="H9285" t="s">
        <v>30987</v>
      </c>
      <c r="I9285">
        <v>23</v>
      </c>
      <c r="J9285">
        <v>150766339</v>
      </c>
      <c r="K9285">
        <v>150898816</v>
      </c>
      <c r="L9285">
        <v>132478</v>
      </c>
      <c r="M9285">
        <v>2</v>
      </c>
      <c r="N9285">
        <v>83692</v>
      </c>
      <c r="O9285" t="s">
        <v>30830</v>
      </c>
      <c r="P9285">
        <v>-568</v>
      </c>
      <c r="Q9285" t="s">
        <v>30831</v>
      </c>
      <c r="R9285" t="s">
        <v>30832</v>
      </c>
      <c r="S9285" t="s">
        <v>37302</v>
      </c>
      <c r="T9285">
        <v>0.97213403838398904</v>
      </c>
      <c r="U9285">
        <v>1</v>
      </c>
      <c r="V9285">
        <v>0.28422235933190698</v>
      </c>
      <c r="W9285">
        <v>0.94541066367716797</v>
      </c>
      <c r="X9285">
        <v>0.95159051474143896</v>
      </c>
      <c r="Y9285">
        <v>6.18013844464292E-2</v>
      </c>
      <c r="Z9285">
        <v>0.69013698642955401</v>
      </c>
      <c r="AA9285">
        <v>0.84521697243271998</v>
      </c>
      <c r="AB9285">
        <v>-0.67925166918281799</v>
      </c>
      <c r="AC9285">
        <v>0.71753805159658501</v>
      </c>
      <c r="AD9285">
        <v>0.87989882095915395</v>
      </c>
      <c r="AE9285">
        <v>-0.93819850484217604</v>
      </c>
      <c r="AF9285">
        <v>0.61410715005536498</v>
      </c>
      <c r="AG9285">
        <v>0.80674443595273604</v>
      </c>
      <c r="AH9285">
        <v>1.2138329207291201</v>
      </c>
      <c r="AI9285">
        <v>0.59609816080359102</v>
      </c>
      <c r="AJ9285">
        <v>0.78121606160956403</v>
      </c>
      <c r="AK9285">
        <v>0.93055675570801599</v>
      </c>
    </row>
    <row r="9286" spans="1:37" x14ac:dyDescent="0.2">
      <c r="A9286" t="s">
        <v>30099</v>
      </c>
      <c r="B9286">
        <v>153073531</v>
      </c>
      <c r="C9286">
        <v>153073699</v>
      </c>
      <c r="D9286">
        <v>169</v>
      </c>
      <c r="E9286" t="s">
        <v>30837</v>
      </c>
      <c r="F9286">
        <v>8</v>
      </c>
      <c r="G9286" t="s">
        <v>30838</v>
      </c>
      <c r="H9286" t="s">
        <v>30999</v>
      </c>
      <c r="I9286">
        <v>23</v>
      </c>
      <c r="J9286">
        <v>153072454</v>
      </c>
      <c r="K9286">
        <v>153075019</v>
      </c>
      <c r="L9286">
        <v>2566</v>
      </c>
      <c r="M9286">
        <v>1</v>
      </c>
      <c r="N9286">
        <v>84968</v>
      </c>
      <c r="O9286" t="s">
        <v>30839</v>
      </c>
      <c r="P9286">
        <v>1077</v>
      </c>
      <c r="Q9286" t="s">
        <v>30840</v>
      </c>
      <c r="R9286" t="s">
        <v>30841</v>
      </c>
      <c r="S9286" t="s">
        <v>37303</v>
      </c>
      <c r="T9286">
        <v>0.97213403838398904</v>
      </c>
      <c r="U9286">
        <v>1</v>
      </c>
      <c r="V9286">
        <v>0.196121351997538</v>
      </c>
      <c r="W9286">
        <v>0.89107655920673101</v>
      </c>
      <c r="X9286">
        <v>0.95159051474143896</v>
      </c>
      <c r="Y9286">
        <v>0.69142955859534205</v>
      </c>
      <c r="Z9286">
        <v>0.93459220503170903</v>
      </c>
      <c r="AA9286">
        <v>0.99919698600769702</v>
      </c>
      <c r="AB9286">
        <v>0.38495641564584998</v>
      </c>
      <c r="AC9286">
        <v>0.85817338719172098</v>
      </c>
      <c r="AD9286">
        <v>0.94068432309766403</v>
      </c>
      <c r="AE9286">
        <v>0.55367563999829705</v>
      </c>
      <c r="AF9286">
        <v>1</v>
      </c>
      <c r="AG9286">
        <v>1</v>
      </c>
      <c r="AH9286">
        <v>-9.70933765735673E-2</v>
      </c>
      <c r="AI9286">
        <v>0.91725052871964496</v>
      </c>
      <c r="AJ9286">
        <v>0.98621344597861504</v>
      </c>
      <c r="AK9286">
        <v>0.49594974978362999</v>
      </c>
    </row>
    <row r="9287" spans="1:37" x14ac:dyDescent="0.2">
      <c r="A9287" t="s">
        <v>30099</v>
      </c>
      <c r="B9287">
        <v>153073699</v>
      </c>
      <c r="C9287">
        <v>153073867</v>
      </c>
      <c r="D9287">
        <v>169</v>
      </c>
      <c r="E9287" t="s">
        <v>30842</v>
      </c>
      <c r="F9287">
        <v>13</v>
      </c>
      <c r="G9287" t="s">
        <v>30843</v>
      </c>
      <c r="H9287" t="s">
        <v>30999</v>
      </c>
      <c r="I9287">
        <v>23</v>
      </c>
      <c r="J9287">
        <v>153072454</v>
      </c>
      <c r="K9287">
        <v>153075019</v>
      </c>
      <c r="L9287">
        <v>2566</v>
      </c>
      <c r="M9287">
        <v>1</v>
      </c>
      <c r="N9287">
        <v>84968</v>
      </c>
      <c r="O9287" t="s">
        <v>30839</v>
      </c>
      <c r="P9287">
        <v>1245</v>
      </c>
      <c r="Q9287" t="s">
        <v>30840</v>
      </c>
      <c r="R9287" t="s">
        <v>30841</v>
      </c>
      <c r="S9287" t="s">
        <v>37303</v>
      </c>
      <c r="T9287">
        <v>0.97213403838398904</v>
      </c>
      <c r="U9287">
        <v>1</v>
      </c>
      <c r="V9287">
        <v>0.196121351997538</v>
      </c>
      <c r="W9287">
        <v>0.89107655920673101</v>
      </c>
      <c r="X9287">
        <v>0.95159051474143896</v>
      </c>
      <c r="Y9287">
        <v>0.84343264357143299</v>
      </c>
      <c r="Z9287">
        <v>0.93459220503170903</v>
      </c>
      <c r="AA9287">
        <v>0.99919698600769702</v>
      </c>
      <c r="AB9287">
        <v>0.47054656415753998</v>
      </c>
      <c r="AC9287">
        <v>0.85817338719172098</v>
      </c>
      <c r="AD9287">
        <v>0.94068432309766403</v>
      </c>
      <c r="AE9287">
        <v>0.63926578865122297</v>
      </c>
      <c r="AF9287">
        <v>1</v>
      </c>
      <c r="AG9287">
        <v>1</v>
      </c>
      <c r="AH9287">
        <v>-0.185922022569881</v>
      </c>
      <c r="AI9287">
        <v>0.91725052871964496</v>
      </c>
      <c r="AJ9287">
        <v>0.98621344597861504</v>
      </c>
      <c r="AK9287">
        <v>0.64795283475972099</v>
      </c>
    </row>
    <row r="9288" spans="1:37" x14ac:dyDescent="0.2">
      <c r="A9288" t="s">
        <v>30099</v>
      </c>
      <c r="B9288">
        <v>153076163</v>
      </c>
      <c r="C9288">
        <v>153076331</v>
      </c>
      <c r="D9288">
        <v>169</v>
      </c>
      <c r="E9288" t="s">
        <v>30844</v>
      </c>
      <c r="F9288">
        <v>13</v>
      </c>
      <c r="G9288" t="s">
        <v>30845</v>
      </c>
      <c r="H9288" t="s">
        <v>37304</v>
      </c>
      <c r="I9288">
        <v>23</v>
      </c>
      <c r="J9288">
        <v>153072454</v>
      </c>
      <c r="K9288">
        <v>153075019</v>
      </c>
      <c r="L9288">
        <v>2566</v>
      </c>
      <c r="M9288">
        <v>1</v>
      </c>
      <c r="N9288">
        <v>84968</v>
      </c>
      <c r="O9288" t="s">
        <v>30839</v>
      </c>
      <c r="P9288">
        <v>3709</v>
      </c>
      <c r="Q9288" t="s">
        <v>30840</v>
      </c>
      <c r="R9288" t="s">
        <v>30841</v>
      </c>
      <c r="S9288" t="s">
        <v>37303</v>
      </c>
      <c r="T9288">
        <v>1</v>
      </c>
      <c r="U9288">
        <v>1</v>
      </c>
      <c r="V9288">
        <v>-0.61123349772161195</v>
      </c>
      <c r="W9288">
        <v>0.49709177864118298</v>
      </c>
      <c r="X9288">
        <v>0.78363289935355196</v>
      </c>
      <c r="Y9288">
        <v>9.4383641470460702E-2</v>
      </c>
      <c r="Z9288">
        <v>0.72004451969238803</v>
      </c>
      <c r="AA9288">
        <v>0.86308114850689799</v>
      </c>
      <c r="AB9288">
        <v>-0.30293637403350998</v>
      </c>
      <c r="AC9288">
        <v>0.63966253792798</v>
      </c>
      <c r="AD9288">
        <v>0.87989882095915395</v>
      </c>
      <c r="AE9288">
        <v>-0.134217148915833</v>
      </c>
      <c r="AF9288">
        <v>0.71688106396828499</v>
      </c>
      <c r="AG9288">
        <v>0.85584456000972498</v>
      </c>
      <c r="AH9288">
        <v>-0.59384195598620204</v>
      </c>
      <c r="AI9288">
        <v>0.43521265639500101</v>
      </c>
      <c r="AJ9288">
        <v>0.78121606160956403</v>
      </c>
      <c r="AK9288">
        <v>0.26406410164544702</v>
      </c>
    </row>
    <row r="9289" spans="1:37" x14ac:dyDescent="0.2">
      <c r="A9289" t="s">
        <v>30099</v>
      </c>
      <c r="B9289">
        <v>153076331</v>
      </c>
      <c r="C9289">
        <v>153076499</v>
      </c>
      <c r="D9289">
        <v>169</v>
      </c>
      <c r="E9289" t="s">
        <v>30846</v>
      </c>
      <c r="F9289">
        <v>8</v>
      </c>
      <c r="G9289" t="s">
        <v>30847</v>
      </c>
      <c r="H9289" t="s">
        <v>37304</v>
      </c>
      <c r="I9289">
        <v>23</v>
      </c>
      <c r="J9289">
        <v>153072454</v>
      </c>
      <c r="K9289">
        <v>153075019</v>
      </c>
      <c r="L9289">
        <v>2566</v>
      </c>
      <c r="M9289">
        <v>1</v>
      </c>
      <c r="N9289">
        <v>84968</v>
      </c>
      <c r="O9289" t="s">
        <v>30839</v>
      </c>
      <c r="P9289">
        <v>3877</v>
      </c>
      <c r="Q9289" t="s">
        <v>30840</v>
      </c>
      <c r="R9289" t="s">
        <v>30841</v>
      </c>
      <c r="S9289" t="s">
        <v>37303</v>
      </c>
      <c r="T9289">
        <v>1</v>
      </c>
      <c r="U9289">
        <v>1</v>
      </c>
      <c r="V9289">
        <v>-0.61123349772161195</v>
      </c>
      <c r="W9289">
        <v>0.49709177864118298</v>
      </c>
      <c r="X9289">
        <v>0.78363289935355196</v>
      </c>
      <c r="Y9289">
        <v>9.4383641470460702E-2</v>
      </c>
      <c r="Z9289">
        <v>0.72004451969238803</v>
      </c>
      <c r="AA9289">
        <v>0.86308114850689799</v>
      </c>
      <c r="AB9289">
        <v>-0.30293637403350998</v>
      </c>
      <c r="AC9289">
        <v>0.63966253792798</v>
      </c>
      <c r="AD9289">
        <v>0.87989882095915395</v>
      </c>
      <c r="AE9289">
        <v>-0.134217148915833</v>
      </c>
      <c r="AF9289">
        <v>0.71688106396828499</v>
      </c>
      <c r="AG9289">
        <v>0.85584456000972498</v>
      </c>
      <c r="AH9289">
        <v>-0.59384195598620204</v>
      </c>
      <c r="AI9289">
        <v>0.43521265639500101</v>
      </c>
      <c r="AJ9289">
        <v>0.78121606160956403</v>
      </c>
      <c r="AK9289">
        <v>0.26406410164544702</v>
      </c>
    </row>
    <row r="9290" spans="1:37" x14ac:dyDescent="0.2">
      <c r="A9290" t="s">
        <v>30099</v>
      </c>
      <c r="B9290">
        <v>153392059</v>
      </c>
      <c r="C9290">
        <v>153392198</v>
      </c>
      <c r="D9290">
        <v>140</v>
      </c>
      <c r="E9290" t="s">
        <v>30848</v>
      </c>
      <c r="F9290">
        <v>3</v>
      </c>
      <c r="G9290" t="s">
        <v>30849</v>
      </c>
      <c r="H9290" t="s">
        <v>31000</v>
      </c>
      <c r="I9290">
        <v>23</v>
      </c>
      <c r="J9290">
        <v>153395639</v>
      </c>
      <c r="K9290">
        <v>153401350</v>
      </c>
      <c r="L9290">
        <v>5712</v>
      </c>
      <c r="M9290">
        <v>2</v>
      </c>
      <c r="N9290">
        <v>649238</v>
      </c>
      <c r="O9290" t="s">
        <v>30850</v>
      </c>
      <c r="P9290">
        <v>9152</v>
      </c>
      <c r="Q9290" t="s">
        <v>30851</v>
      </c>
      <c r="R9290" t="s">
        <v>30852</v>
      </c>
      <c r="S9290" t="s">
        <v>37305</v>
      </c>
      <c r="T9290">
        <v>0.35387198439864398</v>
      </c>
      <c r="U9290">
        <v>0.603102917160658</v>
      </c>
      <c r="V9290">
        <v>-23.605955466084801</v>
      </c>
      <c r="W9290">
        <v>0.38920677604595899</v>
      </c>
      <c r="X9290">
        <v>0.704072456322962</v>
      </c>
      <c r="Y9290">
        <v>-23.4747109435684</v>
      </c>
      <c r="Z9290">
        <v>0.184235113180511</v>
      </c>
      <c r="AA9290">
        <v>0.72610664078822296</v>
      </c>
      <c r="AB9290">
        <v>-23.605955466084801</v>
      </c>
      <c r="AC9290">
        <v>0.21073619169722799</v>
      </c>
      <c r="AD9290">
        <v>0.68253123924728298</v>
      </c>
      <c r="AE9290">
        <v>-23.4747109435684</v>
      </c>
      <c r="AF9290">
        <v>0.501741946288212</v>
      </c>
      <c r="AG9290">
        <v>0.80674443595273604</v>
      </c>
      <c r="AH9290">
        <v>-22.676344896213202</v>
      </c>
      <c r="AI9290">
        <v>0.52399907623471598</v>
      </c>
      <c r="AJ9290">
        <v>0.78121606160956403</v>
      </c>
      <c r="AK9290">
        <v>-22.605955579083599</v>
      </c>
    </row>
    <row r="9291" spans="1:37" x14ac:dyDescent="0.2">
      <c r="A9291" t="s">
        <v>30099</v>
      </c>
      <c r="B9291">
        <v>153392321</v>
      </c>
      <c r="C9291">
        <v>153392468</v>
      </c>
      <c r="D9291">
        <v>148</v>
      </c>
      <c r="E9291" t="s">
        <v>30853</v>
      </c>
      <c r="F9291">
        <v>2</v>
      </c>
      <c r="G9291" t="s">
        <v>30854</v>
      </c>
      <c r="H9291" t="s">
        <v>31000</v>
      </c>
      <c r="I9291">
        <v>23</v>
      </c>
      <c r="J9291">
        <v>153395639</v>
      </c>
      <c r="K9291">
        <v>153401350</v>
      </c>
      <c r="L9291">
        <v>5712</v>
      </c>
      <c r="M9291">
        <v>2</v>
      </c>
      <c r="N9291">
        <v>649238</v>
      </c>
      <c r="O9291" t="s">
        <v>30850</v>
      </c>
      <c r="P9291">
        <v>8882</v>
      </c>
      <c r="Q9291" t="s">
        <v>30851</v>
      </c>
      <c r="R9291" t="s">
        <v>30852</v>
      </c>
      <c r="S9291" t="s">
        <v>37305</v>
      </c>
      <c r="T9291">
        <v>0.35387198439864398</v>
      </c>
      <c r="U9291">
        <v>0.603102917160658</v>
      </c>
      <c r="V9291">
        <v>-23.605955466084801</v>
      </c>
      <c r="W9291">
        <v>0.38920677604595899</v>
      </c>
      <c r="X9291">
        <v>0.704072456322962</v>
      </c>
      <c r="Y9291">
        <v>-23.4747109435684</v>
      </c>
      <c r="Z9291">
        <v>0.184235113180511</v>
      </c>
      <c r="AA9291">
        <v>0.72610664078822296</v>
      </c>
      <c r="AB9291">
        <v>-23.605955466084801</v>
      </c>
      <c r="AC9291">
        <v>0.21073619169722799</v>
      </c>
      <c r="AD9291">
        <v>0.68253123924728298</v>
      </c>
      <c r="AE9291">
        <v>-23.4747109435684</v>
      </c>
      <c r="AF9291">
        <v>0.501741946288212</v>
      </c>
      <c r="AG9291">
        <v>0.80674443595273604</v>
      </c>
      <c r="AH9291">
        <v>-22.676344896213202</v>
      </c>
      <c r="AI9291">
        <v>0.52399907623471598</v>
      </c>
      <c r="AJ9291">
        <v>0.78121606160956403</v>
      </c>
      <c r="AK9291">
        <v>-22.605955579083599</v>
      </c>
    </row>
    <row r="9292" spans="1:37" x14ac:dyDescent="0.2">
      <c r="A9292" t="s">
        <v>30099</v>
      </c>
      <c r="B9292">
        <v>153488724</v>
      </c>
      <c r="C9292">
        <v>153488883</v>
      </c>
      <c r="D9292">
        <v>160</v>
      </c>
      <c r="E9292" t="s">
        <v>30855</v>
      </c>
      <c r="F9292">
        <v>4</v>
      </c>
      <c r="G9292" t="s">
        <v>30856</v>
      </c>
      <c r="H9292" t="s">
        <v>31032</v>
      </c>
      <c r="I9292">
        <v>23</v>
      </c>
      <c r="J9292">
        <v>153485856</v>
      </c>
      <c r="K9292">
        <v>153487088</v>
      </c>
      <c r="L9292">
        <v>1233</v>
      </c>
      <c r="M9292">
        <v>1</v>
      </c>
      <c r="N9292">
        <v>105373381</v>
      </c>
      <c r="O9292" t="s">
        <v>30857</v>
      </c>
      <c r="P9292">
        <v>2868</v>
      </c>
      <c r="Q9292" t="s">
        <v>40</v>
      </c>
      <c r="R9292" t="s">
        <v>30858</v>
      </c>
      <c r="S9292" t="s">
        <v>37306</v>
      </c>
      <c r="T9292">
        <v>0.17308923567461099</v>
      </c>
      <c r="U9292">
        <v>0.603102917160658</v>
      </c>
      <c r="V9292">
        <v>-21.572562512319202</v>
      </c>
      <c r="W9292">
        <v>0.65075386537994595</v>
      </c>
      <c r="X9292">
        <v>0.94119559056004798</v>
      </c>
      <c r="Y9292">
        <v>-3.26366536669993</v>
      </c>
      <c r="Z9292">
        <v>0.26789404493740199</v>
      </c>
      <c r="AA9292">
        <v>0.72610664078822296</v>
      </c>
      <c r="AB9292">
        <v>1.04450721024181</v>
      </c>
      <c r="AC9292">
        <v>0.283630615332017</v>
      </c>
      <c r="AD9292">
        <v>0.68253123924728298</v>
      </c>
      <c r="AE9292">
        <v>-4.2636642727825098</v>
      </c>
      <c r="AF9292">
        <v>0.22065000948199101</v>
      </c>
      <c r="AG9292">
        <v>0.68151250837662902</v>
      </c>
      <c r="AH9292">
        <v>-22.915171289861298</v>
      </c>
      <c r="AI9292">
        <v>0.98342151819761803</v>
      </c>
      <c r="AJ9292">
        <v>0.98789258377071898</v>
      </c>
      <c r="AK9292">
        <v>-2.3949099940694398</v>
      </c>
    </row>
    <row r="9293" spans="1:37" x14ac:dyDescent="0.2">
      <c r="A9293" t="s">
        <v>30099</v>
      </c>
      <c r="B9293">
        <v>153864877</v>
      </c>
      <c r="C9293">
        <v>153865046</v>
      </c>
      <c r="D9293">
        <v>170</v>
      </c>
      <c r="E9293" t="s">
        <v>30859</v>
      </c>
      <c r="F9293">
        <v>7</v>
      </c>
      <c r="G9293" t="s">
        <v>30860</v>
      </c>
      <c r="H9293" t="s">
        <v>30987</v>
      </c>
      <c r="I9293">
        <v>23</v>
      </c>
      <c r="J9293">
        <v>153862433</v>
      </c>
      <c r="K9293">
        <v>153864478</v>
      </c>
      <c r="L9293">
        <v>2046</v>
      </c>
      <c r="M9293">
        <v>2</v>
      </c>
      <c r="N9293">
        <v>3897</v>
      </c>
      <c r="O9293" t="s">
        <v>30861</v>
      </c>
      <c r="P9293">
        <v>-399</v>
      </c>
      <c r="Q9293" t="s">
        <v>30862</v>
      </c>
      <c r="R9293" t="s">
        <v>30863</v>
      </c>
      <c r="S9293" t="s">
        <v>37307</v>
      </c>
      <c r="T9293">
        <v>0.152084254673993</v>
      </c>
      <c r="U9293">
        <v>0.603102917160658</v>
      </c>
      <c r="V9293">
        <v>24.9241426929166</v>
      </c>
      <c r="W9293">
        <v>0.123414495547065</v>
      </c>
      <c r="X9293">
        <v>0.704072456322962</v>
      </c>
      <c r="Y9293">
        <v>25.128417318856801</v>
      </c>
      <c r="Z9293">
        <v>0.306975110376564</v>
      </c>
      <c r="AA9293">
        <v>0.72610664078822296</v>
      </c>
      <c r="AB9293">
        <v>23.960668611992698</v>
      </c>
      <c r="AC9293">
        <v>0.17695932866387601</v>
      </c>
      <c r="AD9293">
        <v>0.68253123924728298</v>
      </c>
      <c r="AE9293">
        <v>24.734235590045699</v>
      </c>
      <c r="AF9293">
        <v>4.6407610929182198E-2</v>
      </c>
      <c r="AG9293">
        <v>0.476038960109122</v>
      </c>
      <c r="AH9293">
        <v>24.9241426929166</v>
      </c>
      <c r="AI9293">
        <v>0.183554312780425</v>
      </c>
      <c r="AJ9293">
        <v>0.78121606160956403</v>
      </c>
      <c r="AK9293">
        <v>2.0827057616895801</v>
      </c>
    </row>
    <row r="9294" spans="1:37" x14ac:dyDescent="0.2">
      <c r="A9294" t="s">
        <v>30099</v>
      </c>
      <c r="B9294">
        <v>153865046</v>
      </c>
      <c r="C9294">
        <v>153865215</v>
      </c>
      <c r="D9294">
        <v>170</v>
      </c>
      <c r="E9294" t="s">
        <v>30864</v>
      </c>
      <c r="F9294">
        <v>12</v>
      </c>
      <c r="G9294" t="s">
        <v>30865</v>
      </c>
      <c r="H9294" t="s">
        <v>30987</v>
      </c>
      <c r="I9294">
        <v>23</v>
      </c>
      <c r="J9294">
        <v>153862433</v>
      </c>
      <c r="K9294">
        <v>153864478</v>
      </c>
      <c r="L9294">
        <v>2046</v>
      </c>
      <c r="M9294">
        <v>2</v>
      </c>
      <c r="N9294">
        <v>3897</v>
      </c>
      <c r="O9294" t="s">
        <v>30861</v>
      </c>
      <c r="P9294">
        <v>-568</v>
      </c>
      <c r="Q9294" t="s">
        <v>30862</v>
      </c>
      <c r="R9294" t="s">
        <v>30863</v>
      </c>
      <c r="S9294" t="s">
        <v>37307</v>
      </c>
      <c r="T9294">
        <v>0.152084254673993</v>
      </c>
      <c r="U9294">
        <v>0.603102917160658</v>
      </c>
      <c r="V9294">
        <v>25.090095337985399</v>
      </c>
      <c r="W9294">
        <v>0.123414495547065</v>
      </c>
      <c r="X9294">
        <v>0.704072456322962</v>
      </c>
      <c r="Y9294">
        <v>25.300301443890302</v>
      </c>
      <c r="Z9294">
        <v>0.306975110376564</v>
      </c>
      <c r="AA9294">
        <v>0.72610664078822296</v>
      </c>
      <c r="AB9294">
        <v>24.1266212523836</v>
      </c>
      <c r="AC9294">
        <v>0.17695932866387601</v>
      </c>
      <c r="AD9294">
        <v>0.68253123924728298</v>
      </c>
      <c r="AE9294">
        <v>24.884169818736499</v>
      </c>
      <c r="AF9294">
        <v>4.6407610929182198E-2</v>
      </c>
      <c r="AG9294">
        <v>0.476038960109122</v>
      </c>
      <c r="AH9294">
        <v>25.090095337985399</v>
      </c>
      <c r="AI9294">
        <v>0.183554312780425</v>
      </c>
      <c r="AJ9294">
        <v>0.78121606160956403</v>
      </c>
      <c r="AK9294">
        <v>2.1476746947078502</v>
      </c>
    </row>
    <row r="9295" spans="1:37" x14ac:dyDescent="0.2">
      <c r="A9295" t="s">
        <v>30099</v>
      </c>
      <c r="B9295">
        <v>153921763</v>
      </c>
      <c r="C9295">
        <v>153921908</v>
      </c>
      <c r="D9295">
        <v>146</v>
      </c>
      <c r="E9295" t="s">
        <v>30866</v>
      </c>
      <c r="F9295">
        <v>5</v>
      </c>
      <c r="G9295" t="s">
        <v>30867</v>
      </c>
      <c r="H9295" t="s">
        <v>30987</v>
      </c>
      <c r="I9295">
        <v>23</v>
      </c>
      <c r="J9295">
        <v>153907952</v>
      </c>
      <c r="K9295">
        <v>153921662</v>
      </c>
      <c r="L9295">
        <v>13711</v>
      </c>
      <c r="M9295">
        <v>2</v>
      </c>
      <c r="N9295">
        <v>393</v>
      </c>
      <c r="O9295" t="s">
        <v>30868</v>
      </c>
      <c r="P9295">
        <v>-101</v>
      </c>
      <c r="Q9295" t="s">
        <v>30869</v>
      </c>
      <c r="R9295" t="s">
        <v>30870</v>
      </c>
      <c r="S9295" t="s">
        <v>37308</v>
      </c>
      <c r="T9295">
        <v>0.97213403838398904</v>
      </c>
      <c r="U9295">
        <v>1</v>
      </c>
      <c r="V9295">
        <v>0.524070048824121</v>
      </c>
      <c r="W9295">
        <v>0.113079289867903</v>
      </c>
      <c r="X9295">
        <v>0.704072456322962</v>
      </c>
      <c r="Y9295">
        <v>-25.497890514571701</v>
      </c>
      <c r="Z9295">
        <v>0.96726857278496403</v>
      </c>
      <c r="AA9295">
        <v>0.99919698600769702</v>
      </c>
      <c r="AB9295">
        <v>-0.35692570459638701</v>
      </c>
      <c r="AC9295">
        <v>2.4853262407310801E-2</v>
      </c>
      <c r="AD9295">
        <v>0.57684129297949804</v>
      </c>
      <c r="AE9295">
        <v>-25.497890514571701</v>
      </c>
      <c r="AF9295">
        <v>0.98343762640780896</v>
      </c>
      <c r="AG9295">
        <v>1</v>
      </c>
      <c r="AH9295">
        <v>1.34187901005947</v>
      </c>
      <c r="AI9295">
        <v>0.24456414000292601</v>
      </c>
      <c r="AJ9295">
        <v>0.78121606160956403</v>
      </c>
      <c r="AK9295">
        <v>-24.629135073001802</v>
      </c>
    </row>
    <row r="9296" spans="1:37" x14ac:dyDescent="0.2">
      <c r="A9296" t="s">
        <v>30099</v>
      </c>
      <c r="B9296">
        <v>153921908</v>
      </c>
      <c r="C9296">
        <v>153922053</v>
      </c>
      <c r="D9296">
        <v>146</v>
      </c>
      <c r="E9296" t="s">
        <v>30871</v>
      </c>
      <c r="F9296">
        <v>5</v>
      </c>
      <c r="G9296" t="s">
        <v>30872</v>
      </c>
      <c r="H9296" t="s">
        <v>30987</v>
      </c>
      <c r="I9296">
        <v>23</v>
      </c>
      <c r="J9296">
        <v>153918962</v>
      </c>
      <c r="K9296">
        <v>153922248</v>
      </c>
      <c r="L9296">
        <v>3287</v>
      </c>
      <c r="M9296">
        <v>2</v>
      </c>
      <c r="N9296">
        <v>393</v>
      </c>
      <c r="O9296" t="s">
        <v>30873</v>
      </c>
      <c r="P9296">
        <v>195</v>
      </c>
      <c r="Q9296" t="s">
        <v>30869</v>
      </c>
      <c r="R9296" t="s">
        <v>30870</v>
      </c>
      <c r="S9296" t="s">
        <v>37308</v>
      </c>
      <c r="T9296">
        <v>0.97213403838398904</v>
      </c>
      <c r="U9296">
        <v>1</v>
      </c>
      <c r="V9296">
        <v>0.524070048824121</v>
      </c>
      <c r="W9296">
        <v>0.113079289867903</v>
      </c>
      <c r="X9296">
        <v>0.704072456322962</v>
      </c>
      <c r="Y9296">
        <v>-25.497890514571701</v>
      </c>
      <c r="Z9296">
        <v>0.96726857278496403</v>
      </c>
      <c r="AA9296">
        <v>0.99919698600769702</v>
      </c>
      <c r="AB9296">
        <v>-0.35692570459638701</v>
      </c>
      <c r="AC9296">
        <v>2.4853262407310801E-2</v>
      </c>
      <c r="AD9296">
        <v>0.57684129297949804</v>
      </c>
      <c r="AE9296">
        <v>-25.497890514571701</v>
      </c>
      <c r="AF9296">
        <v>0.98343762640780896</v>
      </c>
      <c r="AG9296">
        <v>1</v>
      </c>
      <c r="AH9296">
        <v>1.34187901005947</v>
      </c>
      <c r="AI9296">
        <v>0.24456414000292601</v>
      </c>
      <c r="AJ9296">
        <v>0.78121606160956403</v>
      </c>
      <c r="AK9296">
        <v>-24.629135073001802</v>
      </c>
    </row>
    <row r="9297" spans="1:37" x14ac:dyDescent="0.2">
      <c r="A9297" t="s">
        <v>30099</v>
      </c>
      <c r="B9297">
        <v>153998802</v>
      </c>
      <c r="C9297">
        <v>153999091</v>
      </c>
      <c r="D9297">
        <v>290</v>
      </c>
      <c r="E9297" t="s">
        <v>30874</v>
      </c>
      <c r="F9297">
        <v>6</v>
      </c>
      <c r="G9297" t="s">
        <v>30875</v>
      </c>
      <c r="H9297" t="s">
        <v>31000</v>
      </c>
      <c r="I9297">
        <v>23</v>
      </c>
      <c r="J9297">
        <v>154011731</v>
      </c>
      <c r="K9297">
        <v>154014246</v>
      </c>
      <c r="L9297">
        <v>2516</v>
      </c>
      <c r="M9297">
        <v>2</v>
      </c>
      <c r="N9297">
        <v>3654</v>
      </c>
      <c r="O9297" t="s">
        <v>30876</v>
      </c>
      <c r="P9297">
        <v>15155</v>
      </c>
      <c r="Q9297" t="s">
        <v>30877</v>
      </c>
      <c r="R9297" t="s">
        <v>30878</v>
      </c>
      <c r="S9297" t="s">
        <v>37309</v>
      </c>
      <c r="T9297">
        <v>0.35387198439864398</v>
      </c>
      <c r="U9297">
        <v>0.603102917160658</v>
      </c>
      <c r="V9297">
        <v>-23.587255002067199</v>
      </c>
      <c r="W9297">
        <v>0.29261482077562401</v>
      </c>
      <c r="X9297">
        <v>0.704072456322962</v>
      </c>
      <c r="Y9297">
        <v>21.852081769801501</v>
      </c>
      <c r="Z9297">
        <v>0.65379035313853895</v>
      </c>
      <c r="AA9297">
        <v>0.84521697243271998</v>
      </c>
      <c r="AB9297">
        <v>-2.7726475365232202</v>
      </c>
      <c r="AC9297">
        <v>0.27780950890804001</v>
      </c>
      <c r="AD9297">
        <v>0.68253123924728298</v>
      </c>
      <c r="AE9297">
        <v>23.078478142900099</v>
      </c>
      <c r="AF9297">
        <v>0.32549523997010099</v>
      </c>
      <c r="AG9297">
        <v>0.70473078222419605</v>
      </c>
      <c r="AH9297">
        <v>-23.004477570028801</v>
      </c>
      <c r="AI9297">
        <v>0.59609816080359102</v>
      </c>
      <c r="AJ9297">
        <v>0.78121606160956403</v>
      </c>
      <c r="AK9297">
        <v>-0.73517334673868495</v>
      </c>
    </row>
    <row r="9298" spans="1:37" x14ac:dyDescent="0.2">
      <c r="A9298" t="s">
        <v>30099</v>
      </c>
      <c r="B9298">
        <v>153999160</v>
      </c>
      <c r="C9298">
        <v>153999303</v>
      </c>
      <c r="D9298">
        <v>144</v>
      </c>
      <c r="E9298" t="s">
        <v>30879</v>
      </c>
      <c r="F9298">
        <v>2</v>
      </c>
      <c r="G9298" t="s">
        <v>30880</v>
      </c>
      <c r="H9298" t="s">
        <v>31000</v>
      </c>
      <c r="I9298">
        <v>23</v>
      </c>
      <c r="J9298">
        <v>154011731</v>
      </c>
      <c r="K9298">
        <v>154014246</v>
      </c>
      <c r="L9298">
        <v>2516</v>
      </c>
      <c r="M9298">
        <v>2</v>
      </c>
      <c r="N9298">
        <v>3654</v>
      </c>
      <c r="O9298" t="s">
        <v>30876</v>
      </c>
      <c r="P9298">
        <v>14943</v>
      </c>
      <c r="Q9298" t="s">
        <v>30877</v>
      </c>
      <c r="R9298" t="s">
        <v>30878</v>
      </c>
      <c r="S9298" t="s">
        <v>37309</v>
      </c>
      <c r="T9298">
        <v>0.35387198439864398</v>
      </c>
      <c r="U9298">
        <v>0.603102917160658</v>
      </c>
      <c r="V9298">
        <v>-23.587255002067199</v>
      </c>
      <c r="W9298">
        <v>0.29261482077562401</v>
      </c>
      <c r="X9298">
        <v>0.704072456322962</v>
      </c>
      <c r="Y9298">
        <v>21.852081769801501</v>
      </c>
      <c r="Z9298">
        <v>0.65379035313853895</v>
      </c>
      <c r="AA9298">
        <v>0.84521697243271998</v>
      </c>
      <c r="AB9298">
        <v>-2.7726475365232202</v>
      </c>
      <c r="AC9298">
        <v>0.27780950890804001</v>
      </c>
      <c r="AD9298">
        <v>0.68253123924728298</v>
      </c>
      <c r="AE9298">
        <v>23.078478142900099</v>
      </c>
      <c r="AF9298">
        <v>0.32549523997010099</v>
      </c>
      <c r="AG9298">
        <v>0.70473078222419605</v>
      </c>
      <c r="AH9298">
        <v>-23.004477570028801</v>
      </c>
      <c r="AI9298">
        <v>0.59609816080359102</v>
      </c>
      <c r="AJ9298">
        <v>0.78121606160956403</v>
      </c>
      <c r="AK9298">
        <v>-0.73517334673868495</v>
      </c>
    </row>
    <row r="9299" spans="1:37" x14ac:dyDescent="0.2">
      <c r="A9299" t="s">
        <v>30099</v>
      </c>
      <c r="B9299">
        <v>153999303</v>
      </c>
      <c r="C9299">
        <v>153999446</v>
      </c>
      <c r="D9299">
        <v>144</v>
      </c>
      <c r="E9299" t="s">
        <v>30881</v>
      </c>
      <c r="F9299">
        <v>1</v>
      </c>
      <c r="G9299" t="s">
        <v>30882</v>
      </c>
      <c r="H9299" t="s">
        <v>31000</v>
      </c>
      <c r="I9299">
        <v>23</v>
      </c>
      <c r="J9299">
        <v>154011731</v>
      </c>
      <c r="K9299">
        <v>154014246</v>
      </c>
      <c r="L9299">
        <v>2516</v>
      </c>
      <c r="M9299">
        <v>2</v>
      </c>
      <c r="N9299">
        <v>3654</v>
      </c>
      <c r="O9299" t="s">
        <v>30876</v>
      </c>
      <c r="P9299">
        <v>14800</v>
      </c>
      <c r="Q9299" t="s">
        <v>30877</v>
      </c>
      <c r="R9299" t="s">
        <v>30878</v>
      </c>
      <c r="S9299" t="s">
        <v>37309</v>
      </c>
      <c r="T9299">
        <v>0.35387198439864398</v>
      </c>
      <c r="U9299">
        <v>0.603102917160658</v>
      </c>
      <c r="V9299">
        <v>-23.101828220686102</v>
      </c>
      <c r="W9299">
        <v>0.29261482077562401</v>
      </c>
      <c r="X9299">
        <v>0.704072456322962</v>
      </c>
      <c r="Y9299">
        <v>21.852081769801501</v>
      </c>
      <c r="Z9299">
        <v>0.65379035313853895</v>
      </c>
      <c r="AA9299">
        <v>0.84521697243271998</v>
      </c>
      <c r="AB9299">
        <v>-2.2872207551421999</v>
      </c>
      <c r="AC9299">
        <v>0.27780950890804001</v>
      </c>
      <c r="AD9299">
        <v>0.68253123924728298</v>
      </c>
      <c r="AE9299">
        <v>22.711380144482099</v>
      </c>
      <c r="AF9299">
        <v>0.32549523997010099</v>
      </c>
      <c r="AG9299">
        <v>0.70473078222419605</v>
      </c>
      <c r="AH9299">
        <v>-22.637379574094801</v>
      </c>
      <c r="AI9299">
        <v>0.59609816080359102</v>
      </c>
      <c r="AJ9299">
        <v>0.78121606160956403</v>
      </c>
      <c r="AK9299">
        <v>-0.24974661114687599</v>
      </c>
    </row>
    <row r="9300" spans="1:37" x14ac:dyDescent="0.2">
      <c r="A9300" t="s">
        <v>30099</v>
      </c>
      <c r="B9300">
        <v>154172913</v>
      </c>
      <c r="C9300">
        <v>154173194</v>
      </c>
      <c r="D9300">
        <v>282</v>
      </c>
      <c r="E9300" t="s">
        <v>30883</v>
      </c>
      <c r="F9300">
        <v>8</v>
      </c>
      <c r="G9300" t="s">
        <v>30884</v>
      </c>
      <c r="H9300" t="s">
        <v>37310</v>
      </c>
      <c r="I9300">
        <v>23</v>
      </c>
      <c r="J9300">
        <v>154182596</v>
      </c>
      <c r="K9300">
        <v>154196861</v>
      </c>
      <c r="L9300">
        <v>14266</v>
      </c>
      <c r="M9300">
        <v>1</v>
      </c>
      <c r="N9300">
        <v>2652</v>
      </c>
      <c r="O9300" t="s">
        <v>30885</v>
      </c>
      <c r="P9300">
        <v>-9402</v>
      </c>
      <c r="Q9300" t="s">
        <v>30886</v>
      </c>
      <c r="R9300" t="s">
        <v>30887</v>
      </c>
      <c r="S9300" t="s">
        <v>37311</v>
      </c>
      <c r="T9300">
        <v>0.97213403838398904</v>
      </c>
      <c r="U9300">
        <v>1</v>
      </c>
      <c r="V9300">
        <v>1.3104425082143301</v>
      </c>
      <c r="W9300">
        <v>0.38920677604595899</v>
      </c>
      <c r="X9300">
        <v>0.704072456322962</v>
      </c>
      <c r="Y9300">
        <v>-23.573657882255699</v>
      </c>
      <c r="Z9300">
        <v>0.96726857278496403</v>
      </c>
      <c r="AA9300">
        <v>0.99919698600769702</v>
      </c>
      <c r="AB9300">
        <v>0.69859860683960795</v>
      </c>
      <c r="AC9300">
        <v>0.92091778829119397</v>
      </c>
      <c r="AD9300">
        <v>0.94068432309766403</v>
      </c>
      <c r="AE9300">
        <v>-1.24026102883633</v>
      </c>
      <c r="AF9300">
        <v>0.98343762640780896</v>
      </c>
      <c r="AG9300">
        <v>1</v>
      </c>
      <c r="AH9300">
        <v>1.51589544200902</v>
      </c>
      <c r="AI9300">
        <v>0.24456414000292601</v>
      </c>
      <c r="AJ9300">
        <v>0.78121606160956403</v>
      </c>
      <c r="AK9300">
        <v>-23.469892776588399</v>
      </c>
    </row>
    <row r="9301" spans="1:37" x14ac:dyDescent="0.2">
      <c r="A9301" t="s">
        <v>30099</v>
      </c>
      <c r="B9301">
        <v>154247802</v>
      </c>
      <c r="C9301">
        <v>154247968</v>
      </c>
      <c r="D9301">
        <v>167</v>
      </c>
      <c r="E9301" t="s">
        <v>30888</v>
      </c>
      <c r="F9301">
        <v>2</v>
      </c>
      <c r="G9301" t="s">
        <v>30889</v>
      </c>
      <c r="H9301" t="s">
        <v>37312</v>
      </c>
      <c r="I9301">
        <v>23</v>
      </c>
      <c r="J9301">
        <v>154257582</v>
      </c>
      <c r="K9301">
        <v>154271090</v>
      </c>
      <c r="L9301">
        <v>13509</v>
      </c>
      <c r="M9301">
        <v>1</v>
      </c>
      <c r="N9301">
        <v>101060233</v>
      </c>
      <c r="O9301" t="s">
        <v>30890</v>
      </c>
      <c r="P9301">
        <v>-9614</v>
      </c>
      <c r="Q9301" t="s">
        <v>30891</v>
      </c>
      <c r="R9301" t="s">
        <v>30892</v>
      </c>
      <c r="S9301" t="s">
        <v>37313</v>
      </c>
      <c r="T9301">
        <v>0.60318812523568999</v>
      </c>
      <c r="U9301">
        <v>0.82125442047224695</v>
      </c>
      <c r="V9301">
        <v>-1.07887339498368</v>
      </c>
      <c r="W9301">
        <v>0.38920677604595899</v>
      </c>
      <c r="X9301">
        <v>0.704072456322962</v>
      </c>
      <c r="Y9301">
        <v>-23.1586204214959</v>
      </c>
      <c r="Z9301">
        <v>0.50730577232210405</v>
      </c>
      <c r="AA9301">
        <v>0.84521697243271998</v>
      </c>
      <c r="AB9301">
        <v>-1.6700620030100699</v>
      </c>
      <c r="AC9301">
        <v>0.615069744472027</v>
      </c>
      <c r="AD9301">
        <v>0.87989882095915395</v>
      </c>
      <c r="AE9301">
        <v>0.60470458758522705</v>
      </c>
      <c r="AF9301">
        <v>0.74414648978297804</v>
      </c>
      <c r="AG9301">
        <v>0.86906519844104402</v>
      </c>
      <c r="AH9301">
        <v>-0.32907017040137798</v>
      </c>
      <c r="AI9301">
        <v>0.17351581260912399</v>
      </c>
      <c r="AJ9301">
        <v>0.78121606160956403</v>
      </c>
      <c r="AK9301">
        <v>-24.102324910209902</v>
      </c>
    </row>
    <row r="9302" spans="1:37" x14ac:dyDescent="0.2">
      <c r="A9302" t="s">
        <v>30099</v>
      </c>
      <c r="B9302">
        <v>154247968</v>
      </c>
      <c r="C9302">
        <v>154248134</v>
      </c>
      <c r="D9302">
        <v>167</v>
      </c>
      <c r="E9302" t="s">
        <v>30893</v>
      </c>
      <c r="F9302">
        <v>7</v>
      </c>
      <c r="G9302" t="s">
        <v>30894</v>
      </c>
      <c r="H9302" t="s">
        <v>37312</v>
      </c>
      <c r="I9302">
        <v>23</v>
      </c>
      <c r="J9302">
        <v>154257582</v>
      </c>
      <c r="K9302">
        <v>154271090</v>
      </c>
      <c r="L9302">
        <v>13509</v>
      </c>
      <c r="M9302">
        <v>1</v>
      </c>
      <c r="N9302">
        <v>101060233</v>
      </c>
      <c r="O9302" t="s">
        <v>30890</v>
      </c>
      <c r="P9302">
        <v>-9448</v>
      </c>
      <c r="Q9302" t="s">
        <v>30891</v>
      </c>
      <c r="R9302" t="s">
        <v>30892</v>
      </c>
      <c r="S9302" t="s">
        <v>37313</v>
      </c>
      <c r="T9302">
        <v>0.60318812523568999</v>
      </c>
      <c r="U9302">
        <v>0.82125442047224695</v>
      </c>
      <c r="V9302">
        <v>-1.07887339498368</v>
      </c>
      <c r="W9302">
        <v>0.38920677604595899</v>
      </c>
      <c r="X9302">
        <v>0.704072456322962</v>
      </c>
      <c r="Y9302">
        <v>-23.1586204214959</v>
      </c>
      <c r="Z9302">
        <v>0.50730577232210405</v>
      </c>
      <c r="AA9302">
        <v>0.84521697243271998</v>
      </c>
      <c r="AB9302">
        <v>-1.6700620030100699</v>
      </c>
      <c r="AC9302">
        <v>0.615069744472027</v>
      </c>
      <c r="AD9302">
        <v>0.87989882095915395</v>
      </c>
      <c r="AE9302">
        <v>0.60470458758522705</v>
      </c>
      <c r="AF9302">
        <v>0.74414648978297804</v>
      </c>
      <c r="AG9302">
        <v>0.86906519844104402</v>
      </c>
      <c r="AH9302">
        <v>-0.32907017040137798</v>
      </c>
      <c r="AI9302">
        <v>0.17351581260912399</v>
      </c>
      <c r="AJ9302">
        <v>0.78121606160956403</v>
      </c>
      <c r="AK9302">
        <v>-24.102324910209902</v>
      </c>
    </row>
    <row r="9303" spans="1:37" x14ac:dyDescent="0.2">
      <c r="A9303" t="s">
        <v>30099</v>
      </c>
      <c r="B9303">
        <v>154284960</v>
      </c>
      <c r="C9303">
        <v>154285114</v>
      </c>
      <c r="D9303">
        <v>155</v>
      </c>
      <c r="E9303" t="s">
        <v>30895</v>
      </c>
      <c r="F9303">
        <v>1</v>
      </c>
      <c r="G9303" t="s">
        <v>30896</v>
      </c>
      <c r="H9303" t="s">
        <v>37314</v>
      </c>
      <c r="I9303">
        <v>23</v>
      </c>
      <c r="J9303">
        <v>154271415</v>
      </c>
      <c r="K9303">
        <v>154292117</v>
      </c>
      <c r="L9303">
        <v>20703</v>
      </c>
      <c r="M9303">
        <v>2</v>
      </c>
      <c r="N9303">
        <v>1527</v>
      </c>
      <c r="O9303" t="s">
        <v>30897</v>
      </c>
      <c r="P9303">
        <v>7003</v>
      </c>
      <c r="Q9303" t="s">
        <v>30898</v>
      </c>
      <c r="R9303" t="s">
        <v>30899</v>
      </c>
      <c r="S9303" t="s">
        <v>37315</v>
      </c>
      <c r="T9303">
        <v>0.644035865418358</v>
      </c>
      <c r="U9303">
        <v>0.84904924635754497</v>
      </c>
      <c r="V9303">
        <v>0.506088978886437</v>
      </c>
      <c r="W9303">
        <v>0.38920677604595899</v>
      </c>
      <c r="X9303">
        <v>0.704072456322962</v>
      </c>
      <c r="Y9303">
        <v>-23.1586204214959</v>
      </c>
      <c r="Z9303">
        <v>0.57853978204985401</v>
      </c>
      <c r="AA9303">
        <v>0.84521697243271998</v>
      </c>
      <c r="AB9303">
        <v>7.0288424835357299E-2</v>
      </c>
      <c r="AC9303">
        <v>0.63966253792798</v>
      </c>
      <c r="AD9303">
        <v>0.87989882095915395</v>
      </c>
      <c r="AE9303">
        <v>-0.48443264484502402</v>
      </c>
      <c r="AF9303">
        <v>0.77173648502780101</v>
      </c>
      <c r="AG9303">
        <v>0.88417364479730298</v>
      </c>
      <c r="AH9303">
        <v>0.76006705601642399</v>
      </c>
      <c r="AI9303">
        <v>0.17351581260912399</v>
      </c>
      <c r="AJ9303">
        <v>0.78121606160956403</v>
      </c>
      <c r="AK9303">
        <v>-23.4148134850284</v>
      </c>
    </row>
    <row r="9304" spans="1:37" x14ac:dyDescent="0.2">
      <c r="A9304" t="s">
        <v>30099</v>
      </c>
      <c r="B9304">
        <v>154584895</v>
      </c>
      <c r="C9304">
        <v>154585075</v>
      </c>
      <c r="D9304">
        <v>181</v>
      </c>
      <c r="E9304" t="s">
        <v>30900</v>
      </c>
      <c r="F9304">
        <v>13</v>
      </c>
      <c r="G9304" t="s">
        <v>30901</v>
      </c>
      <c r="H9304" t="s">
        <v>30987</v>
      </c>
      <c r="I9304">
        <v>23</v>
      </c>
      <c r="J9304">
        <v>154585133</v>
      </c>
      <c r="K9304">
        <v>154586816</v>
      </c>
      <c r="L9304">
        <v>1684</v>
      </c>
      <c r="M9304">
        <v>1</v>
      </c>
      <c r="N9304">
        <v>246100</v>
      </c>
      <c r="O9304" t="s">
        <v>30902</v>
      </c>
      <c r="P9304">
        <v>-58</v>
      </c>
      <c r="Q9304" t="s">
        <v>30903</v>
      </c>
      <c r="R9304" t="s">
        <v>30904</v>
      </c>
      <c r="S9304" t="s">
        <v>37316</v>
      </c>
      <c r="T9304">
        <v>0.97213403838398904</v>
      </c>
      <c r="U9304">
        <v>1</v>
      </c>
      <c r="V9304">
        <v>0.78526717859474804</v>
      </c>
      <c r="W9304">
        <v>0.89107655920673101</v>
      </c>
      <c r="X9304">
        <v>0.95159051474143896</v>
      </c>
      <c r="Y9304">
        <v>0.99051226099696998</v>
      </c>
      <c r="Z9304">
        <v>0.69013698642955401</v>
      </c>
      <c r="AA9304">
        <v>0.84521697243271998</v>
      </c>
      <c r="AB9304">
        <v>-0.17820680199443001</v>
      </c>
      <c r="AC9304">
        <v>0.75388744886274095</v>
      </c>
      <c r="AD9304">
        <v>0.87989882095915395</v>
      </c>
      <c r="AE9304">
        <v>-9.4875956173215599E-3</v>
      </c>
      <c r="AF9304">
        <v>0.61410715005536498</v>
      </c>
      <c r="AG9304">
        <v>0.80674443595273604</v>
      </c>
      <c r="AH9304">
        <v>1.7148776153580501</v>
      </c>
      <c r="AI9304">
        <v>0.56157887380500204</v>
      </c>
      <c r="AJ9304">
        <v>0.78121606160956403</v>
      </c>
      <c r="AK9304">
        <v>1.85926749237342</v>
      </c>
    </row>
    <row r="9305" spans="1:37" x14ac:dyDescent="0.2">
      <c r="A9305" t="s">
        <v>30099</v>
      </c>
      <c r="B9305">
        <v>154585075</v>
      </c>
      <c r="C9305">
        <v>154585255</v>
      </c>
      <c r="D9305">
        <v>181</v>
      </c>
      <c r="E9305" t="s">
        <v>30905</v>
      </c>
      <c r="F9305">
        <v>14</v>
      </c>
      <c r="G9305" t="s">
        <v>30906</v>
      </c>
      <c r="H9305" t="s">
        <v>30987</v>
      </c>
      <c r="I9305">
        <v>23</v>
      </c>
      <c r="J9305">
        <v>154585133</v>
      </c>
      <c r="K9305">
        <v>154586816</v>
      </c>
      <c r="L9305">
        <v>1684</v>
      </c>
      <c r="M9305">
        <v>1</v>
      </c>
      <c r="N9305">
        <v>246100</v>
      </c>
      <c r="O9305" t="s">
        <v>30902</v>
      </c>
      <c r="P9305">
        <v>0</v>
      </c>
      <c r="Q9305" t="s">
        <v>30903</v>
      </c>
      <c r="R9305" t="s">
        <v>30904</v>
      </c>
      <c r="S9305" t="s">
        <v>37316</v>
      </c>
      <c r="T9305">
        <v>0.506551998792793</v>
      </c>
      <c r="U9305">
        <v>0.78288571403930396</v>
      </c>
      <c r="V9305">
        <v>3.0233362085683599</v>
      </c>
      <c r="W9305">
        <v>0.69201225521665499</v>
      </c>
      <c r="X9305">
        <v>0.95159051474143896</v>
      </c>
      <c r="Y9305">
        <v>-1.83770228370431</v>
      </c>
      <c r="Z9305">
        <v>0.93459220503170903</v>
      </c>
      <c r="AA9305">
        <v>0.99919698600769702</v>
      </c>
      <c r="AB9305">
        <v>2.0598621149869198</v>
      </c>
      <c r="AC9305">
        <v>0.30184355666711699</v>
      </c>
      <c r="AD9305">
        <v>0.68253123924728298</v>
      </c>
      <c r="AE9305">
        <v>-2.8377021403186</v>
      </c>
      <c r="AF9305">
        <v>0.205398459628826</v>
      </c>
      <c r="AG9305">
        <v>0.68151250837662902</v>
      </c>
      <c r="AH9305">
        <v>3.95294664533166</v>
      </c>
      <c r="AI9305">
        <v>0.95029317176085903</v>
      </c>
      <c r="AJ9305">
        <v>0.98621344597861504</v>
      </c>
      <c r="AK9305">
        <v>-0.96894685012070203</v>
      </c>
    </row>
    <row r="9306" spans="1:37" x14ac:dyDescent="0.2">
      <c r="A9306" t="s">
        <v>30099</v>
      </c>
      <c r="B9306">
        <v>154619170</v>
      </c>
      <c r="C9306">
        <v>154619351</v>
      </c>
      <c r="D9306">
        <v>182</v>
      </c>
      <c r="E9306" t="s">
        <v>30907</v>
      </c>
      <c r="F9306">
        <v>14</v>
      </c>
      <c r="G9306" t="s">
        <v>30908</v>
      </c>
      <c r="H9306" t="s">
        <v>30987</v>
      </c>
      <c r="I9306">
        <v>23</v>
      </c>
      <c r="J9306">
        <v>154617609</v>
      </c>
      <c r="K9306">
        <v>154619282</v>
      </c>
      <c r="L9306">
        <v>1674</v>
      </c>
      <c r="M9306">
        <v>2</v>
      </c>
      <c r="N9306">
        <v>1485</v>
      </c>
      <c r="O9306" t="s">
        <v>30909</v>
      </c>
      <c r="P9306">
        <v>0</v>
      </c>
      <c r="Q9306" t="s">
        <v>30910</v>
      </c>
      <c r="R9306" t="s">
        <v>30911</v>
      </c>
      <c r="S9306" t="s">
        <v>37317</v>
      </c>
      <c r="T9306">
        <v>0.54421053469192604</v>
      </c>
      <c r="U9306">
        <v>0.80321479550967601</v>
      </c>
      <c r="V9306">
        <v>1.13932725965938</v>
      </c>
      <c r="W9306">
        <v>0.65075386537994595</v>
      </c>
      <c r="X9306">
        <v>0.94119559056004798</v>
      </c>
      <c r="Y9306">
        <v>-1.57782903116226</v>
      </c>
      <c r="Z9306">
        <v>0.96726857278496403</v>
      </c>
      <c r="AA9306">
        <v>0.99919698600769702</v>
      </c>
      <c r="AB9306">
        <v>0.17585316627959099</v>
      </c>
      <c r="AC9306">
        <v>0.283630615332017</v>
      </c>
      <c r="AD9306">
        <v>0.68253123924728298</v>
      </c>
      <c r="AE9306">
        <v>-2.57782893557179</v>
      </c>
      <c r="AF9306">
        <v>0.22065000948199101</v>
      </c>
      <c r="AG9306">
        <v>0.68151250837662902</v>
      </c>
      <c r="AH9306">
        <v>2.06893786758289</v>
      </c>
      <c r="AI9306">
        <v>0.98342151819761803</v>
      </c>
      <c r="AJ9306">
        <v>0.98789258377071898</v>
      </c>
      <c r="AK9306">
        <v>-0.70907359089300404</v>
      </c>
    </row>
    <row r="9307" spans="1:37" x14ac:dyDescent="0.2">
      <c r="A9307" t="s">
        <v>30099</v>
      </c>
      <c r="B9307">
        <v>154619351</v>
      </c>
      <c r="C9307">
        <v>154619532</v>
      </c>
      <c r="D9307">
        <v>182</v>
      </c>
      <c r="E9307" t="s">
        <v>30912</v>
      </c>
      <c r="F9307">
        <v>13</v>
      </c>
      <c r="G9307" t="s">
        <v>30913</v>
      </c>
      <c r="H9307" t="s">
        <v>30987</v>
      </c>
      <c r="I9307">
        <v>23</v>
      </c>
      <c r="J9307">
        <v>154617609</v>
      </c>
      <c r="K9307">
        <v>154619282</v>
      </c>
      <c r="L9307">
        <v>1674</v>
      </c>
      <c r="M9307">
        <v>2</v>
      </c>
      <c r="N9307">
        <v>1485</v>
      </c>
      <c r="O9307" t="s">
        <v>30914</v>
      </c>
      <c r="P9307">
        <v>-69</v>
      </c>
      <c r="Q9307" t="s">
        <v>30910</v>
      </c>
      <c r="R9307" t="s">
        <v>30911</v>
      </c>
      <c r="S9307" t="s">
        <v>37317</v>
      </c>
      <c r="T9307">
        <v>1</v>
      </c>
      <c r="U9307">
        <v>1</v>
      </c>
      <c r="V9307">
        <v>-0.74524738832363502</v>
      </c>
      <c r="W9307">
        <v>0.94541066367716797</v>
      </c>
      <c r="X9307">
        <v>0.95159051474143896</v>
      </c>
      <c r="Y9307">
        <v>-0.54000228434957398</v>
      </c>
      <c r="Z9307">
        <v>0.65379035313853895</v>
      </c>
      <c r="AA9307">
        <v>0.84521697243271998</v>
      </c>
      <c r="AB9307">
        <v>-1.70872141670804</v>
      </c>
      <c r="AC9307">
        <v>0.71753805159658501</v>
      </c>
      <c r="AD9307">
        <v>0.87989882095915395</v>
      </c>
      <c r="AE9307">
        <v>-1.5400021887591</v>
      </c>
      <c r="AF9307">
        <v>0.64997455747578503</v>
      </c>
      <c r="AG9307">
        <v>0.80674443595273604</v>
      </c>
      <c r="AH9307">
        <v>0.18436322947450301</v>
      </c>
      <c r="AI9307">
        <v>0.59609816080359102</v>
      </c>
      <c r="AJ9307">
        <v>0.78121606160956403</v>
      </c>
      <c r="AK9307">
        <v>0.32875312806170898</v>
      </c>
    </row>
    <row r="9308" spans="1:37" x14ac:dyDescent="0.2">
      <c r="A9308" t="s">
        <v>30099</v>
      </c>
      <c r="B9308">
        <v>154653446</v>
      </c>
      <c r="C9308">
        <v>154653636</v>
      </c>
      <c r="D9308">
        <v>191</v>
      </c>
      <c r="E9308" t="s">
        <v>30915</v>
      </c>
      <c r="F9308">
        <v>12</v>
      </c>
      <c r="G9308" t="s">
        <v>30916</v>
      </c>
      <c r="H9308" t="s">
        <v>30987</v>
      </c>
      <c r="I9308">
        <v>23</v>
      </c>
      <c r="J9308">
        <v>154651972</v>
      </c>
      <c r="K9308">
        <v>154653579</v>
      </c>
      <c r="L9308">
        <v>1608</v>
      </c>
      <c r="M9308">
        <v>2</v>
      </c>
      <c r="N9308">
        <v>30848</v>
      </c>
      <c r="O9308" t="s">
        <v>30917</v>
      </c>
      <c r="P9308">
        <v>0</v>
      </c>
      <c r="Q9308" t="s">
        <v>30918</v>
      </c>
      <c r="R9308" t="s">
        <v>30919</v>
      </c>
      <c r="S9308" t="s">
        <v>37318</v>
      </c>
      <c r="T9308">
        <v>1</v>
      </c>
      <c r="U9308">
        <v>1</v>
      </c>
      <c r="V9308">
        <v>-8.9201825610450397E-2</v>
      </c>
      <c r="W9308">
        <v>0.94541066367716797</v>
      </c>
      <c r="X9308">
        <v>0.95159051474143896</v>
      </c>
      <c r="Y9308">
        <v>0.11604327858194501</v>
      </c>
      <c r="Z9308">
        <v>0.65379035313853895</v>
      </c>
      <c r="AA9308">
        <v>0.84521697243271998</v>
      </c>
      <c r="AB9308">
        <v>-1.0526758778924801</v>
      </c>
      <c r="AC9308">
        <v>0.71753805159658501</v>
      </c>
      <c r="AD9308">
        <v>0.87989882095915395</v>
      </c>
      <c r="AE9308">
        <v>-0.88395664972519605</v>
      </c>
      <c r="AF9308">
        <v>0.64997455747578503</v>
      </c>
      <c r="AG9308">
        <v>0.80674443595273604</v>
      </c>
      <c r="AH9308">
        <v>0.84040878231305804</v>
      </c>
      <c r="AI9308">
        <v>0.59609816080359102</v>
      </c>
      <c r="AJ9308">
        <v>0.78121606160956403</v>
      </c>
      <c r="AK9308">
        <v>0.98479868111859903</v>
      </c>
    </row>
    <row r="9309" spans="1:37" x14ac:dyDescent="0.2">
      <c r="A9309" t="s">
        <v>30099</v>
      </c>
      <c r="B9309">
        <v>154653636</v>
      </c>
      <c r="C9309">
        <v>154653826</v>
      </c>
      <c r="D9309">
        <v>191</v>
      </c>
      <c r="E9309" t="s">
        <v>30920</v>
      </c>
      <c r="F9309">
        <v>15</v>
      </c>
      <c r="G9309" t="s">
        <v>30921</v>
      </c>
      <c r="H9309" t="s">
        <v>30987</v>
      </c>
      <c r="I9309">
        <v>23</v>
      </c>
      <c r="J9309">
        <v>154651977</v>
      </c>
      <c r="K9309">
        <v>154653579</v>
      </c>
      <c r="L9309">
        <v>1603</v>
      </c>
      <c r="M9309">
        <v>2</v>
      </c>
      <c r="N9309">
        <v>30848</v>
      </c>
      <c r="O9309" t="s">
        <v>30922</v>
      </c>
      <c r="P9309">
        <v>-57</v>
      </c>
      <c r="Q9309" t="s">
        <v>30918</v>
      </c>
      <c r="R9309" t="s">
        <v>30919</v>
      </c>
      <c r="S9309" t="s">
        <v>37318</v>
      </c>
      <c r="T9309">
        <v>1</v>
      </c>
      <c r="U9309">
        <v>1</v>
      </c>
      <c r="V9309">
        <v>-0.21473270178252499</v>
      </c>
      <c r="W9309">
        <v>0.94541066367716797</v>
      </c>
      <c r="X9309">
        <v>0.95159051474143896</v>
      </c>
      <c r="Y9309">
        <v>-9.4875970271021091E-3</v>
      </c>
      <c r="Z9309">
        <v>0.65379035313853895</v>
      </c>
      <c r="AA9309">
        <v>0.84521697243271998</v>
      </c>
      <c r="AB9309">
        <v>-1.17820675406455</v>
      </c>
      <c r="AC9309">
        <v>0.71753805159658501</v>
      </c>
      <c r="AD9309">
        <v>0.87989882095915395</v>
      </c>
      <c r="AE9309">
        <v>-1.0094875253342399</v>
      </c>
      <c r="AF9309">
        <v>0.64997455747578503</v>
      </c>
      <c r="AG9309">
        <v>0.80674443595273604</v>
      </c>
      <c r="AH9309">
        <v>0.714877911489741</v>
      </c>
      <c r="AI9309">
        <v>0.59609816080359102</v>
      </c>
      <c r="AJ9309">
        <v>0.78121606160956403</v>
      </c>
      <c r="AK9309">
        <v>0.85926781085830894</v>
      </c>
    </row>
    <row r="9310" spans="1:37" x14ac:dyDescent="0.2">
      <c r="A9310" t="s">
        <v>30099</v>
      </c>
      <c r="B9310">
        <v>155028037</v>
      </c>
      <c r="C9310">
        <v>155028188</v>
      </c>
      <c r="D9310">
        <v>152</v>
      </c>
      <c r="E9310" t="s">
        <v>30923</v>
      </c>
      <c r="F9310">
        <v>0</v>
      </c>
      <c r="G9310" t="s">
        <v>30924</v>
      </c>
      <c r="H9310" t="s">
        <v>30987</v>
      </c>
      <c r="I9310">
        <v>23</v>
      </c>
      <c r="J9310">
        <v>155027153</v>
      </c>
      <c r="K9310">
        <v>155054681</v>
      </c>
      <c r="L9310">
        <v>27529</v>
      </c>
      <c r="M9310">
        <v>1</v>
      </c>
      <c r="N9310">
        <v>65991</v>
      </c>
      <c r="O9310" t="s">
        <v>30925</v>
      </c>
      <c r="P9310">
        <v>884</v>
      </c>
      <c r="Q9310" t="s">
        <v>30926</v>
      </c>
      <c r="R9310" t="s">
        <v>30927</v>
      </c>
      <c r="S9310" t="s">
        <v>37319</v>
      </c>
      <c r="T9310">
        <v>0.58913932503959698</v>
      </c>
      <c r="U9310">
        <v>0.82121880995136198</v>
      </c>
      <c r="V9310">
        <v>0.61377162073814595</v>
      </c>
      <c r="W9310">
        <v>0.23075250086778601</v>
      </c>
      <c r="X9310">
        <v>0.704072456322962</v>
      </c>
      <c r="Y9310">
        <v>-1.13201750145055</v>
      </c>
      <c r="Z9310">
        <v>0.98167740058128194</v>
      </c>
      <c r="AA9310">
        <v>1</v>
      </c>
      <c r="AB9310">
        <v>-0.16199602276522401</v>
      </c>
      <c r="AC9310">
        <v>0.19027752006464199</v>
      </c>
      <c r="AD9310">
        <v>0.68253123924728298</v>
      </c>
      <c r="AE9310">
        <v>-1.68594193931938</v>
      </c>
      <c r="AF9310">
        <v>0.290379888148937</v>
      </c>
      <c r="AG9310">
        <v>0.70473078222419605</v>
      </c>
      <c r="AH9310">
        <v>1.2773381310243599</v>
      </c>
      <c r="AI9310">
        <v>0.36490281531669899</v>
      </c>
      <c r="AJ9310">
        <v>0.78121606160956403</v>
      </c>
      <c r="AK9310">
        <v>-0.44794968902881799</v>
      </c>
    </row>
    <row r="9311" spans="1:37" x14ac:dyDescent="0.2">
      <c r="A9311" t="s">
        <v>30099</v>
      </c>
      <c r="B9311">
        <v>155521108</v>
      </c>
      <c r="C9311">
        <v>155521278</v>
      </c>
      <c r="D9311">
        <v>171</v>
      </c>
      <c r="E9311" t="s">
        <v>30928</v>
      </c>
      <c r="F9311">
        <v>1</v>
      </c>
      <c r="G9311" t="s">
        <v>30929</v>
      </c>
      <c r="H9311" t="s">
        <v>37320</v>
      </c>
      <c r="I9311">
        <v>23</v>
      </c>
      <c r="J9311">
        <v>155524271</v>
      </c>
      <c r="K9311">
        <v>155545277</v>
      </c>
      <c r="L9311">
        <v>21007</v>
      </c>
      <c r="M9311">
        <v>2</v>
      </c>
      <c r="N9311">
        <v>55217</v>
      </c>
      <c r="O9311" t="s">
        <v>30930</v>
      </c>
      <c r="P9311">
        <v>23999</v>
      </c>
      <c r="Q9311" t="s">
        <v>30931</v>
      </c>
      <c r="R9311" t="s">
        <v>30932</v>
      </c>
      <c r="S9311" t="s">
        <v>37321</v>
      </c>
      <c r="T9311">
        <v>0.91988112375884201</v>
      </c>
      <c r="U9311">
        <v>1</v>
      </c>
      <c r="V9311">
        <v>0.16609224946182999</v>
      </c>
      <c r="W9311">
        <v>0.44330732171875598</v>
      </c>
      <c r="X9311">
        <v>0.75513593177001903</v>
      </c>
      <c r="Y9311">
        <v>-0.52259838757750099</v>
      </c>
      <c r="Z9311">
        <v>0.65789952635968596</v>
      </c>
      <c r="AA9311">
        <v>0.84521697243271998</v>
      </c>
      <c r="AB9311">
        <v>-6.3453681108415205E-2</v>
      </c>
      <c r="AC9311">
        <v>0.70061520872368799</v>
      </c>
      <c r="AD9311">
        <v>0.87989882095915395</v>
      </c>
      <c r="AE9311">
        <v>-0.30610596751314101</v>
      </c>
      <c r="AF9311">
        <v>0.62212079083614302</v>
      </c>
      <c r="AG9311">
        <v>0.80674443595273604</v>
      </c>
      <c r="AH9311">
        <v>0.322850275909421</v>
      </c>
      <c r="AI9311">
        <v>0.420954892102886</v>
      </c>
      <c r="AJ9311">
        <v>0.78121606160956403</v>
      </c>
      <c r="AK9311">
        <v>-0.470451941917157</v>
      </c>
    </row>
    <row r="9312" spans="1:37" x14ac:dyDescent="0.2">
      <c r="A9312" t="s">
        <v>30099</v>
      </c>
      <c r="B9312">
        <v>155521278</v>
      </c>
      <c r="C9312">
        <v>155521448</v>
      </c>
      <c r="D9312">
        <v>171</v>
      </c>
      <c r="E9312" t="s">
        <v>30933</v>
      </c>
      <c r="F9312">
        <v>4</v>
      </c>
      <c r="G9312" t="s">
        <v>30934</v>
      </c>
      <c r="H9312" t="s">
        <v>37320</v>
      </c>
      <c r="I9312">
        <v>23</v>
      </c>
      <c r="J9312">
        <v>155524271</v>
      </c>
      <c r="K9312">
        <v>155545277</v>
      </c>
      <c r="L9312">
        <v>21007</v>
      </c>
      <c r="M9312">
        <v>2</v>
      </c>
      <c r="N9312">
        <v>55217</v>
      </c>
      <c r="O9312" t="s">
        <v>30930</v>
      </c>
      <c r="P9312">
        <v>23829</v>
      </c>
      <c r="Q9312" t="s">
        <v>30931</v>
      </c>
      <c r="R9312" t="s">
        <v>30932</v>
      </c>
      <c r="S9312" t="s">
        <v>37321</v>
      </c>
      <c r="T9312">
        <v>0.91988112375884201</v>
      </c>
      <c r="U9312">
        <v>1</v>
      </c>
      <c r="V9312">
        <v>0.16609224946182999</v>
      </c>
      <c r="W9312">
        <v>0.44330732171875598</v>
      </c>
      <c r="X9312">
        <v>0.75513593177001903</v>
      </c>
      <c r="Y9312">
        <v>-0.61675027361119406</v>
      </c>
      <c r="Z9312">
        <v>0.683721692647697</v>
      </c>
      <c r="AA9312">
        <v>0.84521697243271998</v>
      </c>
      <c r="AB9312">
        <v>1.9635930553727301E-4</v>
      </c>
      <c r="AC9312">
        <v>0.66301414623015498</v>
      </c>
      <c r="AD9312">
        <v>0.87989882095915395</v>
      </c>
      <c r="AE9312">
        <v>-0.40025785354683402</v>
      </c>
      <c r="AF9312">
        <v>0.62212079083614302</v>
      </c>
      <c r="AG9312">
        <v>0.80674443595273604</v>
      </c>
      <c r="AH9312">
        <v>0.25670299209933201</v>
      </c>
      <c r="AI9312">
        <v>0.420954892102886</v>
      </c>
      <c r="AJ9312">
        <v>0.78121606160956403</v>
      </c>
      <c r="AK9312">
        <v>-0.52466061605619096</v>
      </c>
    </row>
    <row r="9313" spans="1:37" x14ac:dyDescent="0.2">
      <c r="A9313" t="s">
        <v>30099</v>
      </c>
      <c r="B9313">
        <v>155521448</v>
      </c>
      <c r="C9313">
        <v>155521618</v>
      </c>
      <c r="D9313">
        <v>171</v>
      </c>
      <c r="E9313" t="s">
        <v>30935</v>
      </c>
      <c r="F9313">
        <v>4</v>
      </c>
      <c r="G9313" t="s">
        <v>30936</v>
      </c>
      <c r="H9313" t="s">
        <v>37320</v>
      </c>
      <c r="I9313">
        <v>23</v>
      </c>
      <c r="J9313">
        <v>155524271</v>
      </c>
      <c r="K9313">
        <v>155545277</v>
      </c>
      <c r="L9313">
        <v>21007</v>
      </c>
      <c r="M9313">
        <v>2</v>
      </c>
      <c r="N9313">
        <v>55217</v>
      </c>
      <c r="O9313" t="s">
        <v>30930</v>
      </c>
      <c r="P9313">
        <v>23659</v>
      </c>
      <c r="Q9313" t="s">
        <v>30931</v>
      </c>
      <c r="R9313" t="s">
        <v>30932</v>
      </c>
      <c r="S9313" t="s">
        <v>37321</v>
      </c>
      <c r="T9313">
        <v>0.91988112375884201</v>
      </c>
      <c r="U9313">
        <v>1</v>
      </c>
      <c r="V9313">
        <v>0.26542981047611602</v>
      </c>
      <c r="W9313">
        <v>0.44330732171875598</v>
      </c>
      <c r="X9313">
        <v>0.75513593177001903</v>
      </c>
      <c r="Y9313">
        <v>-0.61675027361119406</v>
      </c>
      <c r="Z9313">
        <v>0.69677523440571199</v>
      </c>
      <c r="AA9313">
        <v>0.84839620717035003</v>
      </c>
      <c r="AB9313">
        <v>9.9533920319823499E-2</v>
      </c>
      <c r="AC9313">
        <v>0.63840332730775395</v>
      </c>
      <c r="AD9313">
        <v>0.87989882095915395</v>
      </c>
      <c r="AE9313">
        <v>-0.46199075967714798</v>
      </c>
      <c r="AF9313">
        <v>0.62212079083614302</v>
      </c>
      <c r="AG9313">
        <v>0.80674443595273604</v>
      </c>
      <c r="AH9313">
        <v>0.31139056417303501</v>
      </c>
      <c r="AI9313">
        <v>0.420954892102886</v>
      </c>
      <c r="AJ9313">
        <v>0.78121606160956403</v>
      </c>
      <c r="AK9313">
        <v>-0.47981111704034901</v>
      </c>
    </row>
    <row r="9314" spans="1:37" x14ac:dyDescent="0.2">
      <c r="A9314" t="s">
        <v>30937</v>
      </c>
      <c r="B9314">
        <v>5611260</v>
      </c>
      <c r="C9314">
        <v>5611412</v>
      </c>
      <c r="D9314">
        <v>153</v>
      </c>
      <c r="E9314" t="s">
        <v>30938</v>
      </c>
      <c r="F9314">
        <v>1</v>
      </c>
      <c r="G9314" t="s">
        <v>30939</v>
      </c>
      <c r="H9314" t="s">
        <v>37322</v>
      </c>
      <c r="I9314">
        <v>24</v>
      </c>
      <c r="J9314">
        <v>5056090</v>
      </c>
      <c r="K9314">
        <v>5742224</v>
      </c>
      <c r="L9314">
        <v>686135</v>
      </c>
      <c r="M9314">
        <v>1</v>
      </c>
      <c r="N9314">
        <v>83259</v>
      </c>
      <c r="O9314" t="s">
        <v>30940</v>
      </c>
      <c r="P9314">
        <v>555170</v>
      </c>
      <c r="Q9314" t="s">
        <v>30941</v>
      </c>
      <c r="R9314" t="s">
        <v>30942</v>
      </c>
      <c r="S9314" t="s">
        <v>37323</v>
      </c>
      <c r="T9314">
        <v>0.37929389742963998</v>
      </c>
      <c r="U9314">
        <v>0.63526267734568898</v>
      </c>
      <c r="V9314">
        <v>0.70044212951050799</v>
      </c>
      <c r="W9314">
        <v>0.29993022680935</v>
      </c>
      <c r="X9314">
        <v>0.704072456322962</v>
      </c>
      <c r="Y9314">
        <v>-1.37785697945362</v>
      </c>
      <c r="Z9314">
        <v>0.87619722384424703</v>
      </c>
      <c r="AA9314">
        <v>0.99729414012206696</v>
      </c>
      <c r="AB9314">
        <v>0.22053165725617699</v>
      </c>
      <c r="AC9314">
        <v>0.21980096858020001</v>
      </c>
      <c r="AD9314">
        <v>0.68253123924728298</v>
      </c>
      <c r="AE9314">
        <v>-1.2751484146932599</v>
      </c>
      <c r="AF9314">
        <v>0.21046436284343001</v>
      </c>
      <c r="AG9314">
        <v>0.68151250837662902</v>
      </c>
      <c r="AH9314">
        <v>0.93740037583973002</v>
      </c>
      <c r="AI9314">
        <v>0.512349448654983</v>
      </c>
      <c r="AJ9314">
        <v>0.78121606160956403</v>
      </c>
      <c r="AK9314">
        <v>-0.95776954248603496</v>
      </c>
    </row>
    <row r="9315" spans="1:37" x14ac:dyDescent="0.2">
      <c r="A9315" t="s">
        <v>30937</v>
      </c>
      <c r="B9315">
        <v>5611412</v>
      </c>
      <c r="C9315">
        <v>5611564</v>
      </c>
      <c r="D9315">
        <v>153</v>
      </c>
      <c r="E9315" t="s">
        <v>30943</v>
      </c>
      <c r="F9315">
        <v>4</v>
      </c>
      <c r="G9315" t="s">
        <v>18700</v>
      </c>
      <c r="H9315" t="s">
        <v>37322</v>
      </c>
      <c r="I9315">
        <v>24</v>
      </c>
      <c r="J9315">
        <v>5056090</v>
      </c>
      <c r="K9315">
        <v>5742224</v>
      </c>
      <c r="L9315">
        <v>686135</v>
      </c>
      <c r="M9315">
        <v>1</v>
      </c>
      <c r="N9315">
        <v>83259</v>
      </c>
      <c r="O9315" t="s">
        <v>30940</v>
      </c>
      <c r="P9315">
        <v>555322</v>
      </c>
      <c r="Q9315" t="s">
        <v>30941</v>
      </c>
      <c r="R9315" t="s">
        <v>30942</v>
      </c>
      <c r="S9315" t="s">
        <v>37323</v>
      </c>
      <c r="T9315">
        <v>0.42712884999881101</v>
      </c>
      <c r="U9315">
        <v>0.706028858702335</v>
      </c>
      <c r="V9315">
        <v>0.60878445816230298</v>
      </c>
      <c r="W9315">
        <v>0.28705753011636598</v>
      </c>
      <c r="X9315">
        <v>0.704072456322962</v>
      </c>
      <c r="Y9315">
        <v>-1.4273273223521099</v>
      </c>
      <c r="Z9315">
        <v>0.917279558505527</v>
      </c>
      <c r="AA9315">
        <v>0.99919698600769702</v>
      </c>
      <c r="AB9315">
        <v>0.128873985907971</v>
      </c>
      <c r="AC9315">
        <v>0.20155229165015301</v>
      </c>
      <c r="AD9315">
        <v>0.68253123924728298</v>
      </c>
      <c r="AE9315">
        <v>-1.3246187575917501</v>
      </c>
      <c r="AF9315">
        <v>0.23023801546948999</v>
      </c>
      <c r="AG9315">
        <v>0.69020448338054297</v>
      </c>
      <c r="AH9315">
        <v>0.88000705410997304</v>
      </c>
      <c r="AI9315">
        <v>0.50116659403294705</v>
      </c>
      <c r="AJ9315">
        <v>0.78121606160956403</v>
      </c>
      <c r="AK9315">
        <v>-0.99418262527026102</v>
      </c>
    </row>
    <row r="9316" spans="1:37" x14ac:dyDescent="0.2">
      <c r="A9316" t="s">
        <v>30937</v>
      </c>
      <c r="B9316">
        <v>5611564</v>
      </c>
      <c r="C9316">
        <v>5611716</v>
      </c>
      <c r="D9316">
        <v>153</v>
      </c>
      <c r="E9316" t="s">
        <v>30944</v>
      </c>
      <c r="F9316">
        <v>1</v>
      </c>
      <c r="G9316" t="s">
        <v>30945</v>
      </c>
      <c r="H9316" t="s">
        <v>37322</v>
      </c>
      <c r="I9316">
        <v>24</v>
      </c>
      <c r="J9316">
        <v>5056090</v>
      </c>
      <c r="K9316">
        <v>5742224</v>
      </c>
      <c r="L9316">
        <v>686135</v>
      </c>
      <c r="M9316">
        <v>1</v>
      </c>
      <c r="N9316">
        <v>83259</v>
      </c>
      <c r="O9316" t="s">
        <v>30940</v>
      </c>
      <c r="P9316">
        <v>555474</v>
      </c>
      <c r="Q9316" t="s">
        <v>30941</v>
      </c>
      <c r="R9316" t="s">
        <v>30942</v>
      </c>
      <c r="S9316" t="s">
        <v>37323</v>
      </c>
      <c r="T9316">
        <v>0.42712884999881101</v>
      </c>
      <c r="U9316">
        <v>0.706028858702335</v>
      </c>
      <c r="V9316">
        <v>0.60878445816230298</v>
      </c>
      <c r="W9316">
        <v>0.28705753011636598</v>
      </c>
      <c r="X9316">
        <v>0.704072456322962</v>
      </c>
      <c r="Y9316">
        <v>-1.4273273223521099</v>
      </c>
      <c r="Z9316">
        <v>0.917279558505527</v>
      </c>
      <c r="AA9316">
        <v>0.99919698600769702</v>
      </c>
      <c r="AB9316">
        <v>0.128873985907971</v>
      </c>
      <c r="AC9316">
        <v>0.20155229165015301</v>
      </c>
      <c r="AD9316">
        <v>0.68253123924728298</v>
      </c>
      <c r="AE9316">
        <v>-1.3246187575917501</v>
      </c>
      <c r="AF9316">
        <v>0.23023801546948999</v>
      </c>
      <c r="AG9316">
        <v>0.69020448338054297</v>
      </c>
      <c r="AH9316">
        <v>0.88000705410997304</v>
      </c>
      <c r="AI9316">
        <v>0.50116659403294705</v>
      </c>
      <c r="AJ9316">
        <v>0.78121606160956403</v>
      </c>
      <c r="AK9316">
        <v>-0.99418262527026102</v>
      </c>
    </row>
    <row r="9317" spans="1:37" x14ac:dyDescent="0.2">
      <c r="A9317" t="s">
        <v>30937</v>
      </c>
      <c r="B9317">
        <v>6479336</v>
      </c>
      <c r="C9317">
        <v>6479480</v>
      </c>
      <c r="D9317">
        <v>145</v>
      </c>
      <c r="E9317" t="s">
        <v>30946</v>
      </c>
      <c r="F9317">
        <v>0</v>
      </c>
      <c r="G9317" t="s">
        <v>30947</v>
      </c>
      <c r="H9317" t="s">
        <v>31000</v>
      </c>
      <c r="I9317">
        <v>24</v>
      </c>
      <c r="J9317">
        <v>6471031</v>
      </c>
      <c r="K9317">
        <v>6473630</v>
      </c>
      <c r="L9317">
        <v>2600</v>
      </c>
      <c r="M9317">
        <v>2</v>
      </c>
      <c r="N9317">
        <v>100101118</v>
      </c>
      <c r="O9317" t="s">
        <v>30948</v>
      </c>
      <c r="P9317">
        <v>-5706</v>
      </c>
      <c r="Q9317" t="s">
        <v>30949</v>
      </c>
      <c r="R9317" t="s">
        <v>30950</v>
      </c>
      <c r="S9317" t="s">
        <v>37324</v>
      </c>
      <c r="T9317">
        <v>0.32911398597860803</v>
      </c>
      <c r="U9317">
        <v>0.603102917160658</v>
      </c>
      <c r="V9317">
        <v>24.151064096005101</v>
      </c>
      <c r="W9317">
        <v>0.123414495547065</v>
      </c>
      <c r="X9317">
        <v>0.704072456322962</v>
      </c>
      <c r="Y9317">
        <v>24.949549840876799</v>
      </c>
      <c r="Z9317">
        <v>0.306975110376564</v>
      </c>
      <c r="AA9317">
        <v>0.72610664078822296</v>
      </c>
      <c r="AB9317">
        <v>23.912075182327399</v>
      </c>
      <c r="AC9317">
        <v>0.27780950890804001</v>
      </c>
      <c r="AD9317">
        <v>0.68253123924728298</v>
      </c>
      <c r="AE9317">
        <v>23.9495498854026</v>
      </c>
      <c r="AF9317">
        <v>0.61410715005536498</v>
      </c>
      <c r="AG9317">
        <v>0.80674443595273604</v>
      </c>
      <c r="AH9317">
        <v>1.61636813435697</v>
      </c>
      <c r="AI9317">
        <v>3.6185182304427702E-2</v>
      </c>
      <c r="AJ9317">
        <v>0.78121606160956403</v>
      </c>
      <c r="AK9317">
        <v>24.949549840876799</v>
      </c>
    </row>
    <row r="9318" spans="1:37" x14ac:dyDescent="0.2">
      <c r="A9318" t="s">
        <v>30937</v>
      </c>
      <c r="B9318">
        <v>10873969</v>
      </c>
      <c r="C9318">
        <v>10874130</v>
      </c>
      <c r="D9318">
        <v>162</v>
      </c>
      <c r="E9318" t="s">
        <v>30951</v>
      </c>
      <c r="F9318">
        <v>1</v>
      </c>
      <c r="G9318" t="s">
        <v>30952</v>
      </c>
      <c r="H9318" t="s">
        <v>31000</v>
      </c>
      <c r="I9318">
        <v>24</v>
      </c>
      <c r="J9318">
        <v>11161845</v>
      </c>
      <c r="K9318">
        <v>11214951</v>
      </c>
      <c r="L9318">
        <v>53107</v>
      </c>
      <c r="M9318">
        <v>2</v>
      </c>
      <c r="N9318">
        <v>105379273</v>
      </c>
      <c r="O9318" t="s">
        <v>30953</v>
      </c>
      <c r="P9318">
        <v>340821</v>
      </c>
      <c r="Q9318" t="s">
        <v>40</v>
      </c>
      <c r="R9318" t="s">
        <v>30954</v>
      </c>
      <c r="S9318" t="s">
        <v>37325</v>
      </c>
      <c r="T9318">
        <v>0.35387198439864398</v>
      </c>
      <c r="U9318">
        <v>0.603102917160658</v>
      </c>
      <c r="V9318">
        <v>-21.665535769901901</v>
      </c>
      <c r="W9318">
        <v>0.29261482077562401</v>
      </c>
      <c r="X9318">
        <v>0.704072456322962</v>
      </c>
      <c r="Y9318">
        <v>22.852081579250001</v>
      </c>
      <c r="Z9318">
        <v>0.69013698642955401</v>
      </c>
      <c r="AA9318">
        <v>0.84521697243271998</v>
      </c>
      <c r="AB9318">
        <v>0.14907130451004499</v>
      </c>
      <c r="AC9318">
        <v>0.27780950890804001</v>
      </c>
      <c r="AD9318">
        <v>0.68253123924728298</v>
      </c>
      <c r="AE9318">
        <v>22.423128519512598</v>
      </c>
      <c r="AF9318">
        <v>0.32549523997010099</v>
      </c>
      <c r="AG9318">
        <v>0.70473078222419605</v>
      </c>
      <c r="AH9318">
        <v>-22.349127951570502</v>
      </c>
      <c r="AI9318">
        <v>0.56157887380500204</v>
      </c>
      <c r="AJ9318">
        <v>0.78121606160956403</v>
      </c>
      <c r="AK9318">
        <v>2.1865453756392301</v>
      </c>
    </row>
    <row r="9319" spans="1:37" x14ac:dyDescent="0.2">
      <c r="A9319" t="s">
        <v>30937</v>
      </c>
      <c r="B9319">
        <v>11107594</v>
      </c>
      <c r="C9319">
        <v>11107752</v>
      </c>
      <c r="D9319">
        <v>159</v>
      </c>
      <c r="E9319" t="s">
        <v>30955</v>
      </c>
      <c r="F9319">
        <v>5</v>
      </c>
      <c r="G9319" t="s">
        <v>30956</v>
      </c>
      <c r="H9319" t="s">
        <v>37326</v>
      </c>
      <c r="I9319">
        <v>24</v>
      </c>
      <c r="J9319">
        <v>11161845</v>
      </c>
      <c r="K9319">
        <v>11214951</v>
      </c>
      <c r="L9319">
        <v>53107</v>
      </c>
      <c r="M9319">
        <v>2</v>
      </c>
      <c r="N9319">
        <v>105379273</v>
      </c>
      <c r="O9319" t="s">
        <v>30953</v>
      </c>
      <c r="P9319">
        <v>107199</v>
      </c>
      <c r="Q9319" t="s">
        <v>40</v>
      </c>
      <c r="R9319" t="s">
        <v>30954</v>
      </c>
      <c r="S9319" t="s">
        <v>37325</v>
      </c>
      <c r="T9319">
        <v>0.32911398597860803</v>
      </c>
      <c r="U9319">
        <v>0.603102917160658</v>
      </c>
      <c r="V9319">
        <v>24.275398070562801</v>
      </c>
      <c r="W9319">
        <v>0.38920677604595899</v>
      </c>
      <c r="X9319">
        <v>0.704072456322962</v>
      </c>
      <c r="Y9319">
        <v>-24.0737642200503</v>
      </c>
      <c r="Z9319">
        <v>0.48464167878831399</v>
      </c>
      <c r="AA9319">
        <v>0.84435025072159198</v>
      </c>
      <c r="AB9319">
        <v>23.311924014083498</v>
      </c>
      <c r="AC9319">
        <v>0.21073619169722799</v>
      </c>
      <c r="AD9319">
        <v>0.68253123924728298</v>
      </c>
      <c r="AE9319">
        <v>-24.0737642200503</v>
      </c>
      <c r="AF9319">
        <v>0.16793847098801201</v>
      </c>
      <c r="AG9319">
        <v>0.68151250837662902</v>
      </c>
      <c r="AH9319">
        <v>24.275398070562801</v>
      </c>
      <c r="AI9319">
        <v>0.52399907623471598</v>
      </c>
      <c r="AJ9319">
        <v>0.78121606160956403</v>
      </c>
      <c r="AK9319">
        <v>-23.205008820824201</v>
      </c>
    </row>
    <row r="9320" spans="1:37" x14ac:dyDescent="0.2">
      <c r="A9320" t="s">
        <v>30937</v>
      </c>
      <c r="B9320">
        <v>11107752</v>
      </c>
      <c r="C9320">
        <v>11107910</v>
      </c>
      <c r="D9320">
        <v>159</v>
      </c>
      <c r="E9320" t="s">
        <v>30957</v>
      </c>
      <c r="F9320">
        <v>14</v>
      </c>
      <c r="G9320" t="s">
        <v>30958</v>
      </c>
      <c r="H9320" t="s">
        <v>37327</v>
      </c>
      <c r="I9320">
        <v>24</v>
      </c>
      <c r="J9320">
        <v>11161845</v>
      </c>
      <c r="K9320">
        <v>11214951</v>
      </c>
      <c r="L9320">
        <v>53107</v>
      </c>
      <c r="M9320">
        <v>2</v>
      </c>
      <c r="N9320">
        <v>105379273</v>
      </c>
      <c r="O9320" t="s">
        <v>30953</v>
      </c>
      <c r="P9320">
        <v>107041</v>
      </c>
      <c r="Q9320" t="s">
        <v>40</v>
      </c>
      <c r="R9320" t="s">
        <v>30954</v>
      </c>
      <c r="S9320" t="s">
        <v>37325</v>
      </c>
      <c r="T9320">
        <v>0.32911398597860803</v>
      </c>
      <c r="U9320">
        <v>0.603102917160658</v>
      </c>
      <c r="V9320">
        <v>24.275398070562801</v>
      </c>
      <c r="W9320">
        <v>0.38920677604595899</v>
      </c>
      <c r="X9320">
        <v>0.704072456322962</v>
      </c>
      <c r="Y9320">
        <v>-24.0737642200503</v>
      </c>
      <c r="Z9320">
        <v>0.48464167878831399</v>
      </c>
      <c r="AA9320">
        <v>0.84435025072159198</v>
      </c>
      <c r="AB9320">
        <v>23.311924014083498</v>
      </c>
      <c r="AC9320">
        <v>0.21073619169722799</v>
      </c>
      <c r="AD9320">
        <v>0.68253123924728298</v>
      </c>
      <c r="AE9320">
        <v>-24.0737642200503</v>
      </c>
      <c r="AF9320">
        <v>0.16793847098801201</v>
      </c>
      <c r="AG9320">
        <v>0.68151250837662902</v>
      </c>
      <c r="AH9320">
        <v>24.275398070562801</v>
      </c>
      <c r="AI9320">
        <v>0.52399907623471598</v>
      </c>
      <c r="AJ9320">
        <v>0.78121606160956403</v>
      </c>
      <c r="AK9320">
        <v>-23.205008820824201</v>
      </c>
    </row>
    <row r="9321" spans="1:37" x14ac:dyDescent="0.2">
      <c r="A9321" t="s">
        <v>30937</v>
      </c>
      <c r="B9321">
        <v>11313715</v>
      </c>
      <c r="C9321">
        <v>11313871</v>
      </c>
      <c r="D9321">
        <v>157</v>
      </c>
      <c r="E9321" t="s">
        <v>30959</v>
      </c>
      <c r="F9321">
        <v>2</v>
      </c>
      <c r="G9321" t="s">
        <v>30960</v>
      </c>
      <c r="H9321" t="s">
        <v>31000</v>
      </c>
      <c r="I9321">
        <v>24</v>
      </c>
      <c r="J9321">
        <v>11161838</v>
      </c>
      <c r="K9321">
        <v>11215032</v>
      </c>
      <c r="L9321">
        <v>53195</v>
      </c>
      <c r="M9321">
        <v>2</v>
      </c>
      <c r="N9321">
        <v>105379273</v>
      </c>
      <c r="O9321" t="s">
        <v>30961</v>
      </c>
      <c r="P9321">
        <v>-98683</v>
      </c>
      <c r="Q9321" t="s">
        <v>40</v>
      </c>
      <c r="R9321" t="s">
        <v>30954</v>
      </c>
      <c r="S9321" t="s">
        <v>37325</v>
      </c>
      <c r="T9321">
        <v>0.93943752600822705</v>
      </c>
      <c r="U9321">
        <v>1</v>
      </c>
      <c r="V9321">
        <v>0.85801917807313699</v>
      </c>
      <c r="W9321">
        <v>3.4734740880334999E-2</v>
      </c>
      <c r="X9321">
        <v>0.704072456322962</v>
      </c>
      <c r="Y9321">
        <v>-23.8280378864069</v>
      </c>
      <c r="Z9321">
        <v>0.82095374834302304</v>
      </c>
      <c r="AA9321">
        <v>0.95070810395168004</v>
      </c>
      <c r="AB9321">
        <v>9.7823892257994094E-2</v>
      </c>
      <c r="AC9321">
        <v>3.11723668014913E-3</v>
      </c>
      <c r="AD9321">
        <v>0.57684129297949804</v>
      </c>
      <c r="AE9321">
        <v>-23.8280378864069</v>
      </c>
      <c r="AF9321">
        <v>0.70676954854459395</v>
      </c>
      <c r="AG9321">
        <v>0.85225920482806805</v>
      </c>
      <c r="AH9321">
        <v>1.45283251176231</v>
      </c>
      <c r="AI9321">
        <v>0.123911202140572</v>
      </c>
      <c r="AJ9321">
        <v>0.78121606160956403</v>
      </c>
      <c r="AK9321">
        <v>-22.9592824997139</v>
      </c>
    </row>
    <row r="9322" spans="1:37" x14ac:dyDescent="0.2">
      <c r="A9322" t="s">
        <v>30937</v>
      </c>
      <c r="B9322">
        <v>11313871</v>
      </c>
      <c r="C9322">
        <v>11314027</v>
      </c>
      <c r="D9322">
        <v>157</v>
      </c>
      <c r="E9322" t="s">
        <v>30962</v>
      </c>
      <c r="F9322">
        <v>0</v>
      </c>
      <c r="G9322" t="s">
        <v>30963</v>
      </c>
      <c r="H9322" t="s">
        <v>31000</v>
      </c>
      <c r="I9322">
        <v>24</v>
      </c>
      <c r="J9322">
        <v>11161838</v>
      </c>
      <c r="K9322">
        <v>11215032</v>
      </c>
      <c r="L9322">
        <v>53195</v>
      </c>
      <c r="M9322">
        <v>2</v>
      </c>
      <c r="N9322">
        <v>105379273</v>
      </c>
      <c r="O9322" t="s">
        <v>30961</v>
      </c>
      <c r="P9322">
        <v>-98839</v>
      </c>
      <c r="Q9322" t="s">
        <v>40</v>
      </c>
      <c r="R9322" t="s">
        <v>30954</v>
      </c>
      <c r="S9322" t="s">
        <v>37325</v>
      </c>
      <c r="T9322">
        <v>0.61378204920830604</v>
      </c>
      <c r="U9322">
        <v>0.83217249244743297</v>
      </c>
      <c r="V9322">
        <v>1.72297552972748</v>
      </c>
      <c r="W9322">
        <v>1.8974544760126898E-2</v>
      </c>
      <c r="X9322">
        <v>0.704072456322962</v>
      </c>
      <c r="Y9322">
        <v>-25.564171757510199</v>
      </c>
      <c r="Z9322">
        <v>0.96438376098710099</v>
      </c>
      <c r="AA9322">
        <v>0.99919698600769702</v>
      </c>
      <c r="AB9322">
        <v>0.80986391071671404</v>
      </c>
      <c r="AC9322">
        <v>1.08157973943691E-3</v>
      </c>
      <c r="AD9322">
        <v>0.57684129297949804</v>
      </c>
      <c r="AE9322">
        <v>-25.564171757510199</v>
      </c>
      <c r="AF9322">
        <v>0.35044498323680101</v>
      </c>
      <c r="AG9322">
        <v>0.74289508271920801</v>
      </c>
      <c r="AH9322">
        <v>2.49983203577465</v>
      </c>
      <c r="AI9322">
        <v>8.86214943098146E-2</v>
      </c>
      <c r="AJ9322">
        <v>0.78121606160956403</v>
      </c>
      <c r="AK9322">
        <v>-24.695416314810899</v>
      </c>
    </row>
    <row r="9323" spans="1:37" x14ac:dyDescent="0.2">
      <c r="A9323" t="s">
        <v>30937</v>
      </c>
      <c r="B9323">
        <v>11314027</v>
      </c>
      <c r="C9323">
        <v>11314183</v>
      </c>
      <c r="D9323">
        <v>157</v>
      </c>
      <c r="E9323" t="s">
        <v>30964</v>
      </c>
      <c r="F9323">
        <v>5</v>
      </c>
      <c r="G9323" t="s">
        <v>30965</v>
      </c>
      <c r="H9323" t="s">
        <v>31000</v>
      </c>
      <c r="I9323">
        <v>24</v>
      </c>
      <c r="J9323">
        <v>11161838</v>
      </c>
      <c r="K9323">
        <v>11215032</v>
      </c>
      <c r="L9323">
        <v>53195</v>
      </c>
      <c r="M9323">
        <v>2</v>
      </c>
      <c r="N9323">
        <v>105379273</v>
      </c>
      <c r="O9323" t="s">
        <v>30961</v>
      </c>
      <c r="P9323">
        <v>-98995</v>
      </c>
      <c r="Q9323" t="s">
        <v>40</v>
      </c>
      <c r="R9323" t="s">
        <v>30954</v>
      </c>
      <c r="S9323" t="s">
        <v>37325</v>
      </c>
      <c r="T9323">
        <v>0.61378204920830604</v>
      </c>
      <c r="U9323">
        <v>0.83217249244743297</v>
      </c>
      <c r="V9323">
        <v>1.72297552972748</v>
      </c>
      <c r="W9323">
        <v>1.8974544760126898E-2</v>
      </c>
      <c r="X9323">
        <v>0.704072456322962</v>
      </c>
      <c r="Y9323">
        <v>-25.564171757510199</v>
      </c>
      <c r="Z9323">
        <v>0.96438376098710099</v>
      </c>
      <c r="AA9323">
        <v>0.99919698600769702</v>
      </c>
      <c r="AB9323">
        <v>0.80986391071671404</v>
      </c>
      <c r="AC9323">
        <v>1.08157973943691E-3</v>
      </c>
      <c r="AD9323">
        <v>0.57684129297949804</v>
      </c>
      <c r="AE9323">
        <v>-25.564171757510199</v>
      </c>
      <c r="AF9323">
        <v>0.35044498323680101</v>
      </c>
      <c r="AG9323">
        <v>0.74289508271920801</v>
      </c>
      <c r="AH9323">
        <v>2.49983203577465</v>
      </c>
      <c r="AI9323">
        <v>8.86214943098146E-2</v>
      </c>
      <c r="AJ9323">
        <v>0.78121606160956403</v>
      </c>
      <c r="AK9323">
        <v>-24.695416314810899</v>
      </c>
    </row>
    <row r="9324" spans="1:37" x14ac:dyDescent="0.2">
      <c r="A9324" t="s">
        <v>30937</v>
      </c>
      <c r="B9324">
        <v>11314183</v>
      </c>
      <c r="C9324">
        <v>11314339</v>
      </c>
      <c r="D9324">
        <v>157</v>
      </c>
      <c r="E9324" t="s">
        <v>30966</v>
      </c>
      <c r="F9324">
        <v>6</v>
      </c>
      <c r="G9324" t="s">
        <v>30967</v>
      </c>
      <c r="H9324" t="s">
        <v>31000</v>
      </c>
      <c r="I9324">
        <v>24</v>
      </c>
      <c r="J9324">
        <v>11161838</v>
      </c>
      <c r="K9324">
        <v>11215032</v>
      </c>
      <c r="L9324">
        <v>53195</v>
      </c>
      <c r="M9324">
        <v>2</v>
      </c>
      <c r="N9324">
        <v>105379273</v>
      </c>
      <c r="O9324" t="s">
        <v>30961</v>
      </c>
      <c r="P9324">
        <v>-99151</v>
      </c>
      <c r="Q9324" t="s">
        <v>40</v>
      </c>
      <c r="R9324" t="s">
        <v>30954</v>
      </c>
      <c r="S9324" t="s">
        <v>37325</v>
      </c>
      <c r="T9324">
        <v>0.97979524468909096</v>
      </c>
      <c r="U9324">
        <v>1</v>
      </c>
      <c r="V9324">
        <v>1.44621027049576</v>
      </c>
      <c r="W9324">
        <v>6.2825850358688304E-2</v>
      </c>
      <c r="X9324">
        <v>0.704072456322962</v>
      </c>
      <c r="Y9324">
        <v>-25.3208440459893</v>
      </c>
      <c r="Z9324">
        <v>0.53052895265546796</v>
      </c>
      <c r="AA9324">
        <v>0.84521697243271998</v>
      </c>
      <c r="AB9324">
        <v>0.48273618591405398</v>
      </c>
      <c r="AC9324">
        <v>8.8372216911897592E-3</v>
      </c>
      <c r="AD9324">
        <v>0.57684129297949804</v>
      </c>
      <c r="AE9324">
        <v>-25.3208440459893</v>
      </c>
      <c r="AF9324">
        <v>0.47948624871920598</v>
      </c>
      <c r="AG9324">
        <v>0.80674443595273604</v>
      </c>
      <c r="AH9324">
        <v>2.3758208403729499</v>
      </c>
      <c r="AI9324">
        <v>0.17351581260912399</v>
      </c>
      <c r="AJ9324">
        <v>0.78121606160956403</v>
      </c>
      <c r="AK9324">
        <v>-24.452088607703399</v>
      </c>
    </row>
    <row r="9325" spans="1:37" x14ac:dyDescent="0.2">
      <c r="A9325" t="s">
        <v>30937</v>
      </c>
      <c r="B9325">
        <v>11318324</v>
      </c>
      <c r="C9325">
        <v>11318465</v>
      </c>
      <c r="D9325">
        <v>142</v>
      </c>
      <c r="E9325" t="s">
        <v>30968</v>
      </c>
      <c r="F9325">
        <v>1</v>
      </c>
      <c r="G9325" t="s">
        <v>30969</v>
      </c>
      <c r="H9325" t="s">
        <v>31000</v>
      </c>
      <c r="I9325">
        <v>24</v>
      </c>
      <c r="J9325">
        <v>11161838</v>
      </c>
      <c r="K9325">
        <v>11215032</v>
      </c>
      <c r="L9325">
        <v>53195</v>
      </c>
      <c r="M9325">
        <v>2</v>
      </c>
      <c r="N9325">
        <v>105379273</v>
      </c>
      <c r="O9325" t="s">
        <v>30961</v>
      </c>
      <c r="P9325">
        <v>-103292</v>
      </c>
      <c r="Q9325" t="s">
        <v>40</v>
      </c>
      <c r="R9325" t="s">
        <v>30954</v>
      </c>
      <c r="S9325" t="s">
        <v>37325</v>
      </c>
      <c r="T9325">
        <v>0.97979524468909096</v>
      </c>
      <c r="U9325">
        <v>1</v>
      </c>
      <c r="V9325">
        <v>-8.0528904413425001E-2</v>
      </c>
      <c r="W9325">
        <v>0.69201225521665499</v>
      </c>
      <c r="X9325">
        <v>0.95159051474143896</v>
      </c>
      <c r="Y9325">
        <v>-1.3217555844359401</v>
      </c>
      <c r="Z9325">
        <v>0.53052895265546796</v>
      </c>
      <c r="AA9325">
        <v>0.84521697243271998</v>
      </c>
      <c r="AB9325">
        <v>-1.0440029008070399</v>
      </c>
      <c r="AC9325">
        <v>0.63966253792798</v>
      </c>
      <c r="AD9325">
        <v>0.87989882095915395</v>
      </c>
      <c r="AE9325">
        <v>-0.24394585841366401</v>
      </c>
      <c r="AF9325">
        <v>0.47948624871920598</v>
      </c>
      <c r="AG9325">
        <v>0.80674443595273604</v>
      </c>
      <c r="AH9325">
        <v>0.84908165278565395</v>
      </c>
      <c r="AI9325">
        <v>0.78546927494779295</v>
      </c>
      <c r="AJ9325">
        <v>0.92808185275216604</v>
      </c>
      <c r="AK9325">
        <v>-1.4989149472611101</v>
      </c>
    </row>
    <row r="9326" spans="1:37" x14ac:dyDescent="0.2">
      <c r="A9326" t="s">
        <v>30937</v>
      </c>
      <c r="B9326">
        <v>11318465</v>
      </c>
      <c r="C9326">
        <v>11318606</v>
      </c>
      <c r="D9326">
        <v>142</v>
      </c>
      <c r="E9326" t="s">
        <v>30970</v>
      </c>
      <c r="F9326">
        <v>0</v>
      </c>
      <c r="G9326" t="s">
        <v>30971</v>
      </c>
      <c r="H9326" t="s">
        <v>31000</v>
      </c>
      <c r="I9326">
        <v>24</v>
      </c>
      <c r="J9326">
        <v>11161838</v>
      </c>
      <c r="K9326">
        <v>11215032</v>
      </c>
      <c r="L9326">
        <v>53195</v>
      </c>
      <c r="M9326">
        <v>2</v>
      </c>
      <c r="N9326">
        <v>105379273</v>
      </c>
      <c r="O9326" t="s">
        <v>30961</v>
      </c>
      <c r="P9326">
        <v>-103433</v>
      </c>
      <c r="Q9326" t="s">
        <v>40</v>
      </c>
      <c r="R9326" t="s">
        <v>30954</v>
      </c>
      <c r="S9326" t="s">
        <v>37325</v>
      </c>
      <c r="T9326">
        <v>0.97979524468909096</v>
      </c>
      <c r="U9326">
        <v>1</v>
      </c>
      <c r="V9326">
        <v>-8.0528904413425001E-2</v>
      </c>
      <c r="W9326">
        <v>0.69201225521665499</v>
      </c>
      <c r="X9326">
        <v>0.95159051474143896</v>
      </c>
      <c r="Y9326">
        <v>-1.3217555844359401</v>
      </c>
      <c r="Z9326">
        <v>0.53052895265546796</v>
      </c>
      <c r="AA9326">
        <v>0.84521697243271998</v>
      </c>
      <c r="AB9326">
        <v>-1.0440029008070399</v>
      </c>
      <c r="AC9326">
        <v>0.63966253792798</v>
      </c>
      <c r="AD9326">
        <v>0.87989882095915395</v>
      </c>
      <c r="AE9326">
        <v>-0.24394585841366401</v>
      </c>
      <c r="AF9326">
        <v>0.47948624871920598</v>
      </c>
      <c r="AG9326">
        <v>0.80674443595273604</v>
      </c>
      <c r="AH9326">
        <v>0.84908165278565395</v>
      </c>
      <c r="AI9326">
        <v>0.78546927494779295</v>
      </c>
      <c r="AJ9326">
        <v>0.92808185275216604</v>
      </c>
      <c r="AK9326">
        <v>-1.4989149472611101</v>
      </c>
    </row>
    <row r="9327" spans="1:37" x14ac:dyDescent="0.2">
      <c r="A9327" t="s">
        <v>30937</v>
      </c>
      <c r="B9327">
        <v>11318606</v>
      </c>
      <c r="C9327">
        <v>11318747</v>
      </c>
      <c r="D9327">
        <v>142</v>
      </c>
      <c r="E9327" t="s">
        <v>30972</v>
      </c>
      <c r="F9327">
        <v>2</v>
      </c>
      <c r="G9327" t="s">
        <v>30973</v>
      </c>
      <c r="H9327" t="s">
        <v>31000</v>
      </c>
      <c r="I9327">
        <v>24</v>
      </c>
      <c r="J9327">
        <v>11161838</v>
      </c>
      <c r="K9327">
        <v>11215032</v>
      </c>
      <c r="L9327">
        <v>53195</v>
      </c>
      <c r="M9327">
        <v>2</v>
      </c>
      <c r="N9327">
        <v>105379273</v>
      </c>
      <c r="O9327" t="s">
        <v>30961</v>
      </c>
      <c r="P9327">
        <v>-103574</v>
      </c>
      <c r="Q9327" t="s">
        <v>40</v>
      </c>
      <c r="R9327" t="s">
        <v>30954</v>
      </c>
      <c r="S9327" t="s">
        <v>37325</v>
      </c>
      <c r="T9327">
        <v>0.97979524468909096</v>
      </c>
      <c r="U9327">
        <v>1</v>
      </c>
      <c r="V9327">
        <v>-8.0528904413425001E-2</v>
      </c>
      <c r="W9327">
        <v>0.69201225521665499</v>
      </c>
      <c r="X9327">
        <v>0.95159051474143896</v>
      </c>
      <c r="Y9327">
        <v>-1.3217555844359401</v>
      </c>
      <c r="Z9327">
        <v>0.53052895265546796</v>
      </c>
      <c r="AA9327">
        <v>0.84521697243271998</v>
      </c>
      <c r="AB9327">
        <v>-1.0440029008070399</v>
      </c>
      <c r="AC9327">
        <v>0.63966253792798</v>
      </c>
      <c r="AD9327">
        <v>0.87989882095915395</v>
      </c>
      <c r="AE9327">
        <v>-0.24394585841366401</v>
      </c>
      <c r="AF9327">
        <v>0.47948624871920598</v>
      </c>
      <c r="AG9327">
        <v>0.80674443595273604</v>
      </c>
      <c r="AH9327">
        <v>0.84908165278565395</v>
      </c>
      <c r="AI9327">
        <v>0.78546927494779295</v>
      </c>
      <c r="AJ9327">
        <v>0.92808185275216604</v>
      </c>
      <c r="AK9327">
        <v>-1.4989149472611101</v>
      </c>
    </row>
    <row r="9328" spans="1:37" x14ac:dyDescent="0.2">
      <c r="A9328" t="s">
        <v>30937</v>
      </c>
      <c r="B9328">
        <v>11318747</v>
      </c>
      <c r="C9328">
        <v>11318888</v>
      </c>
      <c r="D9328">
        <v>142</v>
      </c>
      <c r="E9328" t="s">
        <v>30974</v>
      </c>
      <c r="F9328">
        <v>2</v>
      </c>
      <c r="G9328" t="s">
        <v>30975</v>
      </c>
      <c r="H9328" t="s">
        <v>31000</v>
      </c>
      <c r="I9328">
        <v>24</v>
      </c>
      <c r="J9328">
        <v>11161838</v>
      </c>
      <c r="K9328">
        <v>11215032</v>
      </c>
      <c r="L9328">
        <v>53195</v>
      </c>
      <c r="M9328">
        <v>2</v>
      </c>
      <c r="N9328">
        <v>105379273</v>
      </c>
      <c r="O9328" t="s">
        <v>30961</v>
      </c>
      <c r="P9328">
        <v>-103715</v>
      </c>
      <c r="Q9328" t="s">
        <v>40</v>
      </c>
      <c r="R9328" t="s">
        <v>30954</v>
      </c>
      <c r="S9328" t="s">
        <v>37325</v>
      </c>
      <c r="T9328">
        <v>0.97979524468909096</v>
      </c>
      <c r="U9328">
        <v>1</v>
      </c>
      <c r="V9328">
        <v>-8.0528904413425001E-2</v>
      </c>
      <c r="W9328">
        <v>0.69201225521665499</v>
      </c>
      <c r="X9328">
        <v>0.95159051474143896</v>
      </c>
      <c r="Y9328">
        <v>-1.3217555844359401</v>
      </c>
      <c r="Z9328">
        <v>0.53052895265546796</v>
      </c>
      <c r="AA9328">
        <v>0.84521697243271998</v>
      </c>
      <c r="AB9328">
        <v>-1.0440029008070399</v>
      </c>
      <c r="AC9328">
        <v>0.63966253792798</v>
      </c>
      <c r="AD9328">
        <v>0.87989882095915395</v>
      </c>
      <c r="AE9328">
        <v>-0.24394585841366401</v>
      </c>
      <c r="AF9328">
        <v>0.47948624871920598</v>
      </c>
      <c r="AG9328">
        <v>0.80674443595273604</v>
      </c>
      <c r="AH9328">
        <v>0.84908165278565395</v>
      </c>
      <c r="AI9328">
        <v>0.78546927494779295</v>
      </c>
      <c r="AJ9328">
        <v>0.92808185275216604</v>
      </c>
      <c r="AK9328">
        <v>-1.4989149472611101</v>
      </c>
    </row>
    <row r="9329" spans="1:37" x14ac:dyDescent="0.2">
      <c r="A9329" t="s">
        <v>30937</v>
      </c>
      <c r="B9329">
        <v>12128831</v>
      </c>
      <c r="C9329">
        <v>12128982</v>
      </c>
      <c r="D9329">
        <v>152</v>
      </c>
      <c r="E9329" t="s">
        <v>30976</v>
      </c>
      <c r="F9329">
        <v>0</v>
      </c>
      <c r="G9329" t="s">
        <v>30977</v>
      </c>
      <c r="H9329" t="s">
        <v>37328</v>
      </c>
      <c r="I9329">
        <v>24</v>
      </c>
      <c r="J9329">
        <v>12383189</v>
      </c>
      <c r="K9329">
        <v>12418294</v>
      </c>
      <c r="L9329">
        <v>35106</v>
      </c>
      <c r="M9329">
        <v>2</v>
      </c>
      <c r="N9329">
        <v>352887</v>
      </c>
      <c r="O9329" t="s">
        <v>30978</v>
      </c>
      <c r="P9329">
        <v>289312</v>
      </c>
      <c r="Q9329" t="s">
        <v>30979</v>
      </c>
      <c r="R9329" t="s">
        <v>30980</v>
      </c>
      <c r="S9329" t="s">
        <v>37329</v>
      </c>
      <c r="T9329">
        <v>7.3374270299014499E-2</v>
      </c>
      <c r="U9329">
        <v>0.603102917160658</v>
      </c>
      <c r="V9329">
        <v>24.288731177118201</v>
      </c>
      <c r="W9329">
        <v>0.94541066367716797</v>
      </c>
      <c r="X9329">
        <v>0.95159051474143896</v>
      </c>
      <c r="Y9329">
        <v>-1.7215758469082001</v>
      </c>
      <c r="Z9329">
        <v>0.136920528570767</v>
      </c>
      <c r="AA9329">
        <v>0.72610664078822296</v>
      </c>
      <c r="AB9329">
        <v>23.446588538292801</v>
      </c>
      <c r="AC9329">
        <v>0.615069744472027</v>
      </c>
      <c r="AD9329">
        <v>0.87989882095915395</v>
      </c>
      <c r="AE9329">
        <v>0.34971664768216698</v>
      </c>
      <c r="AF9329">
        <v>6.9808448882277996E-2</v>
      </c>
      <c r="AG9329">
        <v>0.60400337402173399</v>
      </c>
      <c r="AH9329">
        <v>4.51064876521946</v>
      </c>
      <c r="AI9329">
        <v>0.78546927494779295</v>
      </c>
      <c r="AJ9329">
        <v>0.92808185275216604</v>
      </c>
      <c r="AK9329">
        <v>-2.3662597757560002</v>
      </c>
    </row>
    <row r="9330" spans="1:37" x14ac:dyDescent="0.2">
      <c r="A9330" t="s">
        <v>30937</v>
      </c>
      <c r="B9330">
        <v>17073193</v>
      </c>
      <c r="C9330">
        <v>17073344</v>
      </c>
      <c r="D9330">
        <v>152</v>
      </c>
      <c r="E9330" t="s">
        <v>30981</v>
      </c>
      <c r="F9330">
        <v>1</v>
      </c>
      <c r="G9330" t="s">
        <v>30982</v>
      </c>
      <c r="H9330" t="s">
        <v>31000</v>
      </c>
      <c r="I9330">
        <v>24</v>
      </c>
      <c r="J9330">
        <v>17500958</v>
      </c>
      <c r="K9330">
        <v>17515018</v>
      </c>
      <c r="L9330">
        <v>14061</v>
      </c>
      <c r="M9330">
        <v>1</v>
      </c>
      <c r="N9330">
        <v>340618</v>
      </c>
      <c r="O9330" t="s">
        <v>30983</v>
      </c>
      <c r="P9330">
        <v>-427614</v>
      </c>
      <c r="Q9330" t="s">
        <v>40</v>
      </c>
      <c r="R9330" t="s">
        <v>30984</v>
      </c>
      <c r="S9330" t="s">
        <v>37330</v>
      </c>
      <c r="T9330">
        <v>0.97213403838398904</v>
      </c>
      <c r="U9330">
        <v>1</v>
      </c>
      <c r="V9330">
        <v>1.1105046902573501</v>
      </c>
      <c r="W9330">
        <v>0.29261482077562401</v>
      </c>
      <c r="X9330">
        <v>0.704072456322962</v>
      </c>
      <c r="Y9330">
        <v>24.962801348500101</v>
      </c>
      <c r="Z9330">
        <v>0.69013698642955401</v>
      </c>
      <c r="AA9330">
        <v>0.84521697243271998</v>
      </c>
      <c r="AB9330">
        <v>0.14703061040115001</v>
      </c>
      <c r="AC9330">
        <v>0.27780950890804001</v>
      </c>
      <c r="AD9330">
        <v>0.68253123924728298</v>
      </c>
      <c r="AE9330">
        <v>24.534515611826301</v>
      </c>
      <c r="AF9330">
        <v>0.61410715005536498</v>
      </c>
      <c r="AG9330">
        <v>0.80674443595273604</v>
      </c>
      <c r="AH9330">
        <v>2.0401152716406399</v>
      </c>
      <c r="AI9330">
        <v>0.56157887380500204</v>
      </c>
      <c r="AJ9330">
        <v>0.78121606160956403</v>
      </c>
      <c r="AK9330">
        <v>2.1845051691037498</v>
      </c>
    </row>
    <row r="9331" spans="1:37" x14ac:dyDescent="0.2">
      <c r="A9331" t="s">
        <v>30937</v>
      </c>
      <c r="B9331">
        <v>17073575</v>
      </c>
      <c r="C9331">
        <v>17073864</v>
      </c>
      <c r="D9331">
        <v>290</v>
      </c>
      <c r="E9331" t="s">
        <v>30985</v>
      </c>
      <c r="F9331">
        <v>0</v>
      </c>
      <c r="G9331" t="s">
        <v>30986</v>
      </c>
      <c r="H9331" t="s">
        <v>31000</v>
      </c>
      <c r="I9331">
        <v>24</v>
      </c>
      <c r="J9331">
        <v>17500958</v>
      </c>
      <c r="K9331">
        <v>17515018</v>
      </c>
      <c r="L9331">
        <v>14061</v>
      </c>
      <c r="M9331">
        <v>1</v>
      </c>
      <c r="N9331">
        <v>340618</v>
      </c>
      <c r="O9331" t="s">
        <v>30983</v>
      </c>
      <c r="P9331">
        <v>-427094</v>
      </c>
      <c r="Q9331" t="s">
        <v>40</v>
      </c>
      <c r="R9331" t="s">
        <v>30984</v>
      </c>
      <c r="S9331" t="s">
        <v>37330</v>
      </c>
      <c r="T9331">
        <v>0.97213403838398904</v>
      </c>
      <c r="U9331">
        <v>1</v>
      </c>
      <c r="V9331">
        <v>0.90191806984373302</v>
      </c>
      <c r="W9331">
        <v>0.29261482077562401</v>
      </c>
      <c r="X9331">
        <v>0.704072456322962</v>
      </c>
      <c r="Y9331">
        <v>24.584289738481999</v>
      </c>
      <c r="Z9331">
        <v>0.69013698642955401</v>
      </c>
      <c r="AA9331">
        <v>0.84521697243271998</v>
      </c>
      <c r="AB9331">
        <v>-6.1555996776864699E-2</v>
      </c>
      <c r="AC9331">
        <v>0.27780950890804001</v>
      </c>
      <c r="AD9331">
        <v>0.68253123924728298</v>
      </c>
      <c r="AE9331">
        <v>24.227622746593202</v>
      </c>
      <c r="AF9331">
        <v>0.61410715005536498</v>
      </c>
      <c r="AG9331">
        <v>0.80674443595273604</v>
      </c>
      <c r="AH9331">
        <v>1.8315286398863599</v>
      </c>
      <c r="AI9331">
        <v>0.56157887380500204</v>
      </c>
      <c r="AJ9331">
        <v>0.78121606160956403</v>
      </c>
      <c r="AK9331">
        <v>1.9759185354591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4D1AB-B317-4A15-8B49-546850E3A2A9}">
  <dimension ref="A1:AD29"/>
  <sheetViews>
    <sheetView workbookViewId="0">
      <selection sqref="A1:XFD1048576"/>
    </sheetView>
  </sheetViews>
  <sheetFormatPr baseColWidth="10" defaultColWidth="8.83203125" defaultRowHeight="15" x14ac:dyDescent="0.2"/>
  <sheetData>
    <row r="1" spans="1:30" x14ac:dyDescent="0.2">
      <c r="A1" s="7" t="s">
        <v>37348</v>
      </c>
      <c r="B1" s="7"/>
      <c r="C1" s="7"/>
      <c r="D1" s="7"/>
      <c r="E1" s="7"/>
      <c r="F1" s="7"/>
      <c r="H1" s="7" t="s">
        <v>37350</v>
      </c>
      <c r="I1" s="7"/>
      <c r="J1" s="7"/>
      <c r="K1" s="7"/>
      <c r="L1" s="7"/>
      <c r="M1" s="7"/>
      <c r="O1" s="7" t="s">
        <v>37351</v>
      </c>
      <c r="P1" s="7"/>
      <c r="Q1" s="7"/>
      <c r="R1" s="7"/>
      <c r="S1" s="7"/>
      <c r="T1" s="7"/>
    </row>
    <row r="2" spans="1:30" x14ac:dyDescent="0.2">
      <c r="A2" s="2" t="s">
        <v>37336</v>
      </c>
      <c r="B2" s="2" t="s">
        <v>37337</v>
      </c>
      <c r="C2" s="2" t="s">
        <v>37338</v>
      </c>
      <c r="D2" s="2" t="s">
        <v>37339</v>
      </c>
      <c r="E2" s="3" t="s">
        <v>37340</v>
      </c>
      <c r="F2" s="3" t="s">
        <v>37338</v>
      </c>
      <c r="H2" s="2" t="s">
        <v>37336</v>
      </c>
      <c r="I2" s="2" t="s">
        <v>37337</v>
      </c>
      <c r="J2" s="2" t="s">
        <v>37338</v>
      </c>
      <c r="K2" s="2" t="s">
        <v>37339</v>
      </c>
      <c r="L2" s="3" t="s">
        <v>37340</v>
      </c>
      <c r="M2" s="3" t="s">
        <v>37338</v>
      </c>
      <c r="O2" s="2" t="s">
        <v>37336</v>
      </c>
      <c r="P2" s="2" t="s">
        <v>37337</v>
      </c>
      <c r="Q2" s="2" t="s">
        <v>37338</v>
      </c>
      <c r="R2" s="2" t="s">
        <v>37339</v>
      </c>
      <c r="S2" s="3" t="s">
        <v>37340</v>
      </c>
      <c r="T2" s="3" t="s">
        <v>37338</v>
      </c>
    </row>
    <row r="3" spans="1:30" x14ac:dyDescent="0.2">
      <c r="A3" t="s">
        <v>37341</v>
      </c>
      <c r="B3">
        <f>COUNTIFS(Table1[annotation], "*Exon*",Table1[pvalue_Cis_extreme],"&lt;0.05")</f>
        <v>8</v>
      </c>
      <c r="C3" s="4">
        <f>B3/B14*100</f>
        <v>6.7226890756302522</v>
      </c>
      <c r="D3" t="s">
        <v>37341</v>
      </c>
      <c r="E3">
        <f>COUNTIFS(Table1[annotation], "*Exon*",Table1[pvalue_Cis_extreme],"&lt;0.05")</f>
        <v>8</v>
      </c>
      <c r="F3" s="5">
        <f t="shared" ref="F3:F10" si="0">E3/E$10</f>
        <v>6.7226890756302518E-2</v>
      </c>
      <c r="H3" t="s">
        <v>37341</v>
      </c>
      <c r="I3">
        <f>COUNTIFS(Table1[annotation], "*Exon*",Table1[pvalue_Cis_Low],"&lt;0.05")</f>
        <v>6</v>
      </c>
      <c r="J3" s="4">
        <f>I3/I14*100</f>
        <v>4.7244094488188972</v>
      </c>
      <c r="K3" t="s">
        <v>37341</v>
      </c>
      <c r="L3">
        <f>COUNTIFS(Table1[annotation], "*Exon*",Table1[pvalue_Cis_Low],"&lt;0.05")</f>
        <v>6</v>
      </c>
      <c r="M3" s="5">
        <f t="shared" ref="M3:M10" si="1">L3/L$10</f>
        <v>4.7244094488188976E-2</v>
      </c>
      <c r="N3" s="6"/>
      <c r="O3" t="s">
        <v>37341</v>
      </c>
      <c r="P3">
        <f>COUNTIFS(Table1[annotation], "*Exon*",Table1[pvalue_Cis_High],"&lt;0.05")</f>
        <v>65</v>
      </c>
      <c r="Q3" s="4">
        <f>P3/P14*100</f>
        <v>7.1823204419889501</v>
      </c>
      <c r="R3" t="s">
        <v>37341</v>
      </c>
      <c r="S3">
        <f>COUNTIFS(Table1[annotation], "*Exon*",Table1[pvalue_Cis_High],"&lt;0.05")</f>
        <v>65</v>
      </c>
      <c r="T3" s="5">
        <f t="shared" ref="T3:T10" si="2">S3/S$10</f>
        <v>7.1743929359823405E-2</v>
      </c>
      <c r="U3" s="6"/>
      <c r="V3" s="6"/>
      <c r="W3" s="6"/>
      <c r="Y3" s="7"/>
      <c r="Z3" s="7"/>
      <c r="AA3" s="7"/>
      <c r="AB3" s="7"/>
      <c r="AC3" s="7"/>
      <c r="AD3" s="7"/>
    </row>
    <row r="4" spans="1:30" x14ac:dyDescent="0.2">
      <c r="A4" t="s">
        <v>37342</v>
      </c>
      <c r="B4">
        <f>COUNTIFS(Table1[annotation], "*Intron*",Table1[pvalue_Cis_extreme],"&lt;0.05")</f>
        <v>39</v>
      </c>
      <c r="C4" s="4">
        <f>B4/B14*100</f>
        <v>32.773109243697476</v>
      </c>
      <c r="D4" t="s">
        <v>37342</v>
      </c>
      <c r="E4">
        <f>COUNTIFS(Table1[annotation], "*Intron*",Table1[pvalue_Cis_extreme],"&lt;0.05")</f>
        <v>39</v>
      </c>
      <c r="F4" s="5">
        <f t="shared" si="0"/>
        <v>0.32773109243697479</v>
      </c>
      <c r="H4" t="s">
        <v>37342</v>
      </c>
      <c r="I4">
        <f>COUNTIFS(Table1[annotation], "*Intron*",Table1[pvalue_Cis_Low],"&lt;0.05")</f>
        <v>40</v>
      </c>
      <c r="J4" s="4">
        <f>I4/I14*100</f>
        <v>31.496062992125985</v>
      </c>
      <c r="K4" t="s">
        <v>37342</v>
      </c>
      <c r="L4">
        <f>COUNTIFS(Table1[annotation], "*Intron*",Table1[pvalue_Cis_Low],"&lt;0.05")</f>
        <v>40</v>
      </c>
      <c r="M4" s="5">
        <f t="shared" si="1"/>
        <v>0.31496062992125984</v>
      </c>
      <c r="N4" s="2"/>
      <c r="O4" t="s">
        <v>37342</v>
      </c>
      <c r="P4">
        <f>COUNTIFS(Table1[annotation], "*Intron*",Table1[pvalue_Cis_High],"&lt;0.05")</f>
        <v>273</v>
      </c>
      <c r="Q4" s="4">
        <f>P4/P14*100</f>
        <v>30.165745856353592</v>
      </c>
      <c r="R4" t="s">
        <v>37342</v>
      </c>
      <c r="S4">
        <f>COUNTIFS(Table1[annotation], "*Intron*",Table1[pvalue_Cis_High],"&lt;0.05")</f>
        <v>273</v>
      </c>
      <c r="T4" s="5">
        <f t="shared" si="2"/>
        <v>0.30132450331125826</v>
      </c>
      <c r="U4" s="2"/>
      <c r="V4" s="3"/>
      <c r="W4" s="3"/>
      <c r="Y4" s="2"/>
      <c r="Z4" s="2"/>
      <c r="AA4" s="2"/>
      <c r="AB4" s="2"/>
      <c r="AC4" s="3"/>
      <c r="AD4" s="3"/>
    </row>
    <row r="5" spans="1:30" x14ac:dyDescent="0.2">
      <c r="A5" t="s">
        <v>31003</v>
      </c>
      <c r="B5">
        <f>COUNTIFS(Table1[annotation], "*3' UTR*",Table1[pvalue_Cis_extreme],"&lt;0.05")</f>
        <v>2</v>
      </c>
      <c r="C5" s="4">
        <f>B5/B14*100</f>
        <v>1.680672268907563</v>
      </c>
      <c r="D5" t="s">
        <v>31003</v>
      </c>
      <c r="E5">
        <f>COUNTIFS(Table1[annotation], "*3' UTR*",Table1[pvalue_Cis_extreme],"&lt;0.05")</f>
        <v>2</v>
      </c>
      <c r="F5" s="5">
        <f t="shared" si="0"/>
        <v>1.680672268907563E-2</v>
      </c>
      <c r="H5" t="s">
        <v>31003</v>
      </c>
      <c r="I5">
        <f>COUNTIFS(Table1[annotation], "*3' UTR*",Table1[pvalue_Cis_Low],"&lt;0.05")</f>
        <v>3</v>
      </c>
      <c r="J5" s="4">
        <f>I5/I14*100</f>
        <v>2.3622047244094486</v>
      </c>
      <c r="K5" t="s">
        <v>31003</v>
      </c>
      <c r="L5">
        <f>COUNTIFS(Table1[annotation], "*3' UTR*",Table1[pvalue_Cis_Low],"&lt;0.05")</f>
        <v>3</v>
      </c>
      <c r="M5" s="5">
        <f t="shared" si="1"/>
        <v>2.3622047244094488E-2</v>
      </c>
      <c r="O5" t="s">
        <v>31003</v>
      </c>
      <c r="P5">
        <f>COUNTIFS(Table1[annotation], "*3' UTR*",Table1[pvalue_Cis_High],"&lt;0.05")</f>
        <v>24</v>
      </c>
      <c r="Q5" s="4">
        <f>P5/P14*100</f>
        <v>2.6519337016574585</v>
      </c>
      <c r="R5" t="s">
        <v>31003</v>
      </c>
      <c r="S5">
        <f>COUNTIFS(Table1[annotation], "*3' UTR*",Table1[pvalue_Cis_High],"&lt;0.05")</f>
        <v>24</v>
      </c>
      <c r="T5" s="5">
        <f t="shared" si="2"/>
        <v>2.6490066225165563E-2</v>
      </c>
      <c r="W5" s="5"/>
      <c r="AA5" s="4"/>
      <c r="AD5" s="5"/>
    </row>
    <row r="6" spans="1:30" x14ac:dyDescent="0.2">
      <c r="A6" t="s">
        <v>31274</v>
      </c>
      <c r="B6">
        <f>COUNTIFS(Table1[annotation], "*5' UTR*",Table1[pvalue_Cis_extreme],"&lt;0.05")</f>
        <v>0</v>
      </c>
      <c r="C6" s="4">
        <f>B6/B14*100</f>
        <v>0</v>
      </c>
      <c r="D6" t="s">
        <v>31274</v>
      </c>
      <c r="E6">
        <f>COUNTIFS(Table1[annotation], "*5' UTR*",Table1[pvalue_Cis_extreme],"&lt;0.05")</f>
        <v>0</v>
      </c>
      <c r="F6" s="5">
        <f t="shared" si="0"/>
        <v>0</v>
      </c>
      <c r="H6" t="s">
        <v>31274</v>
      </c>
      <c r="I6">
        <f>COUNTIFS(Table1[annotation], "*5' UTR*",Table1[pvalue_Cis_Low],"&lt;0.05")</f>
        <v>0</v>
      </c>
      <c r="J6" s="4">
        <f>I6/I14*100</f>
        <v>0</v>
      </c>
      <c r="K6" t="s">
        <v>31274</v>
      </c>
      <c r="L6">
        <f>COUNTIFS(Table1[annotation], "*5' UTR*",Table1[pvalue_Cis_Low],"&lt;0.05")</f>
        <v>0</v>
      </c>
      <c r="M6" s="5">
        <f t="shared" si="1"/>
        <v>0</v>
      </c>
      <c r="O6" t="s">
        <v>31274</v>
      </c>
      <c r="P6">
        <f>COUNTIFS(Table1[annotation], "*5' UTR*",Table1[pvalue_Cis_High],"&lt;0.05")</f>
        <v>5</v>
      </c>
      <c r="Q6" s="4">
        <f>P6/P14*100</f>
        <v>0.55248618784530379</v>
      </c>
      <c r="R6" t="s">
        <v>31274</v>
      </c>
      <c r="S6">
        <f>COUNTIFS(Table1[annotation], "*5' UTR*",Table1[pvalue_Cis_High],"&lt;0.05")</f>
        <v>5</v>
      </c>
      <c r="T6" s="5">
        <f t="shared" si="2"/>
        <v>5.5187637969094927E-3</v>
      </c>
      <c r="W6" s="5"/>
      <c r="AA6" s="4"/>
      <c r="AD6" s="5"/>
    </row>
    <row r="7" spans="1:30" x14ac:dyDescent="0.2">
      <c r="A7" t="s">
        <v>30987</v>
      </c>
      <c r="B7">
        <f>COUNTIFS(Table1[annotation], "*Promoter (&lt;=1kb)*",Table1[pvalue_Cis_extreme],"&lt;0.05")</f>
        <v>22</v>
      </c>
      <c r="C7" s="4">
        <f>B7/B14*100</f>
        <v>18.487394957983195</v>
      </c>
      <c r="D7" t="s">
        <v>37343</v>
      </c>
      <c r="E7">
        <f>COUNTIFS(Table1[annotation], "*Promoter*",Table1[pvalue_Cis_extreme],"&lt;0.05")</f>
        <v>28</v>
      </c>
      <c r="F7" s="5">
        <f t="shared" si="0"/>
        <v>0.23529411764705882</v>
      </c>
      <c r="H7" t="s">
        <v>30987</v>
      </c>
      <c r="I7">
        <f>COUNTIFS(Table1[annotation], "*Promoter (&lt;=1kb)*",Table1[pvalue_Cis_Low],"&lt;0.05")</f>
        <v>24</v>
      </c>
      <c r="J7" s="4">
        <f>I7/I14*100</f>
        <v>18.897637795275589</v>
      </c>
      <c r="K7" t="s">
        <v>37343</v>
      </c>
      <c r="L7">
        <f>COUNTIFS(Table1[annotation], "*Promoter*",Table1[pvalue_Cis_Low],"&lt;0.05")</f>
        <v>36</v>
      </c>
      <c r="M7" s="5">
        <f t="shared" si="1"/>
        <v>0.28346456692913385</v>
      </c>
      <c r="O7" t="s">
        <v>30987</v>
      </c>
      <c r="P7">
        <f>COUNTIFS(Table1[annotation], "*Promoter (&lt;=1kb)*",Table1[pvalue_Cis_High],"&lt;0.05")</f>
        <v>177</v>
      </c>
      <c r="Q7" s="4">
        <f>P7/P14*100</f>
        <v>19.558011049723756</v>
      </c>
      <c r="R7" t="s">
        <v>37343</v>
      </c>
      <c r="S7">
        <f>COUNTIFS(Table1[annotation], "*Promoter*",Table1[pvalue_Cis_High],"&lt;0.05")</f>
        <v>297</v>
      </c>
      <c r="T7" s="5">
        <f t="shared" si="2"/>
        <v>0.32781456953642385</v>
      </c>
      <c r="W7" s="5"/>
      <c r="AA7" s="4"/>
      <c r="AD7" s="5"/>
    </row>
    <row r="8" spans="1:30" x14ac:dyDescent="0.2">
      <c r="A8" t="s">
        <v>30999</v>
      </c>
      <c r="B8">
        <f>COUNTIFS(Table1[annotation], "*Promoter (1-2kb)*",Table1[pvalue_Cis_extreme],"&lt;0.05")</f>
        <v>3</v>
      </c>
      <c r="C8" s="4">
        <f>B8/B14*100</f>
        <v>2.5210084033613445</v>
      </c>
      <c r="D8" t="s">
        <v>37344</v>
      </c>
      <c r="E8">
        <f>COUNTIFS(Table1[annotation], "*Downstream*",Table1[pvalue_Cis_extreme],"&lt;0.05")</f>
        <v>0</v>
      </c>
      <c r="F8" s="5">
        <f t="shared" si="0"/>
        <v>0</v>
      </c>
      <c r="H8" t="s">
        <v>30999</v>
      </c>
      <c r="I8">
        <f>COUNTIFS(Table1[annotation], "*Promoter (1-2kb)*",Table1[pvalue_Cis_Low],"&lt;0.05")</f>
        <v>6</v>
      </c>
      <c r="J8" s="4">
        <f>I8/I14*100</f>
        <v>4.7244094488188972</v>
      </c>
      <c r="K8" t="s">
        <v>37344</v>
      </c>
      <c r="L8">
        <f>COUNTIFS(Table1[annotation], "*Downstream*",Table1[pvalue_Cis_Low],"&lt;0.05")</f>
        <v>0</v>
      </c>
      <c r="M8" s="5">
        <f t="shared" si="1"/>
        <v>0</v>
      </c>
      <c r="O8" t="s">
        <v>30999</v>
      </c>
      <c r="P8">
        <f>COUNTIFS(Table1[annotation], "*Promoter (1-2kb)*",Table1[pvalue_Cis_High],"&lt;0.05")</f>
        <v>78</v>
      </c>
      <c r="Q8" s="4">
        <f>P8/P14*100</f>
        <v>8.6187845303867405</v>
      </c>
      <c r="R8" t="s">
        <v>37344</v>
      </c>
      <c r="S8">
        <f>COUNTIFS(Table1[annotation], "*Downstream*",Table1[pvalue_Cis_High],"&lt;0.05")</f>
        <v>1</v>
      </c>
      <c r="T8" s="5">
        <f t="shared" si="2"/>
        <v>1.1037527593818985E-3</v>
      </c>
      <c r="W8" s="5"/>
      <c r="AA8" s="4"/>
      <c r="AD8" s="5"/>
    </row>
    <row r="9" spans="1:30" x14ac:dyDescent="0.2">
      <c r="A9" t="s">
        <v>31032</v>
      </c>
      <c r="B9">
        <f>COUNTIFS(Table1[annotation], "*Promoter (2-3kb)*",Table1[pvalue_Cis_extreme],"&lt;0.05")</f>
        <v>3</v>
      </c>
      <c r="C9" s="4">
        <f>B9/B14*100</f>
        <v>2.5210084033613445</v>
      </c>
      <c r="D9" t="s">
        <v>31000</v>
      </c>
      <c r="E9">
        <f>COUNTIFS(Table1[annotation], "*Distal Intergeni*",Table1[pvalue_Cis_extreme],"&lt;0.05")</f>
        <v>42</v>
      </c>
      <c r="F9" s="5">
        <f t="shared" si="0"/>
        <v>0.35294117647058826</v>
      </c>
      <c r="H9" t="s">
        <v>31032</v>
      </c>
      <c r="I9">
        <f>COUNTIFS(Table1[annotation], "*Promoter (2-3kb)*",Table1[pvalue_Cis_Low],"&lt;0.05")</f>
        <v>6</v>
      </c>
      <c r="J9" s="4">
        <f>I9/I14*100</f>
        <v>4.7244094488188972</v>
      </c>
      <c r="K9" t="s">
        <v>31000</v>
      </c>
      <c r="L9">
        <f>COUNTIFS(Table1[annotation], "*Distal Intergeni*",Table1[pvalue_Cis_Low],"&lt;0.05")</f>
        <v>42</v>
      </c>
      <c r="M9" s="5">
        <f t="shared" si="1"/>
        <v>0.33070866141732286</v>
      </c>
      <c r="O9" t="s">
        <v>31032</v>
      </c>
      <c r="P9">
        <f>COUNTIFS(Table1[annotation], "*Promoter (2-3kb)*",Table1[pvalue_Cis_High],"&lt;0.05")</f>
        <v>42</v>
      </c>
      <c r="Q9" s="4">
        <f>P9/P14*100</f>
        <v>4.6408839779005531</v>
      </c>
      <c r="R9" t="s">
        <v>31000</v>
      </c>
      <c r="S9">
        <f>COUNTIFS(Table1[annotation], "*Distal Intergeni*",Table1[pvalue_Cis_High],"&lt;0.05")</f>
        <v>241</v>
      </c>
      <c r="T9" s="5">
        <f t="shared" si="2"/>
        <v>0.26600441501103755</v>
      </c>
      <c r="W9" s="5"/>
      <c r="AA9" s="4"/>
      <c r="AD9" s="5"/>
    </row>
    <row r="10" spans="1:30" x14ac:dyDescent="0.2">
      <c r="A10" t="s">
        <v>37344</v>
      </c>
      <c r="B10">
        <f>COUNTIFS(Table1[annotation], "*Downstream (&lt;1kb)*",Table1[pvalue_Cis_extreme],"&lt;0.05")</f>
        <v>0</v>
      </c>
      <c r="C10" s="4">
        <f>B10/B14*100</f>
        <v>0</v>
      </c>
      <c r="D10" t="s">
        <v>37345</v>
      </c>
      <c r="E10" s="2">
        <f>SUM(E3:E9)</f>
        <v>119</v>
      </c>
      <c r="F10" s="5">
        <f t="shared" si="0"/>
        <v>1</v>
      </c>
      <c r="H10" t="s">
        <v>37344</v>
      </c>
      <c r="I10">
        <f>COUNTIFS(Table1[annotation], "*Downstream (&lt;1kb)*",Table1[pvalue_Cis_Low],"&lt;0.05")</f>
        <v>0</v>
      </c>
      <c r="J10" s="4">
        <f>I10/I14*100</f>
        <v>0</v>
      </c>
      <c r="K10" t="s">
        <v>37345</v>
      </c>
      <c r="L10" s="2">
        <f>SUM(L3:L9)</f>
        <v>127</v>
      </c>
      <c r="M10" s="5">
        <f t="shared" si="1"/>
        <v>1</v>
      </c>
      <c r="O10" t="s">
        <v>37344</v>
      </c>
      <c r="P10">
        <f>COUNTIFS(Table1[annotation], "*Downstream (&lt;1kb)*",Table1[pvalue_Cis_High],"&lt;0.05")</f>
        <v>0</v>
      </c>
      <c r="Q10" s="4">
        <f>P10/P14*100</f>
        <v>0</v>
      </c>
      <c r="R10" t="s">
        <v>37345</v>
      </c>
      <c r="S10" s="2">
        <f>SUM(S3:S9)</f>
        <v>906</v>
      </c>
      <c r="T10" s="5">
        <f t="shared" si="2"/>
        <v>1</v>
      </c>
      <c r="W10" s="5"/>
      <c r="AA10" s="4"/>
      <c r="AD10" s="5"/>
    </row>
    <row r="11" spans="1:30" x14ac:dyDescent="0.2">
      <c r="A11" t="s">
        <v>37346</v>
      </c>
      <c r="B11">
        <f>COUNTIFS(Table1[annotation], "*Downstream (1-2kb)*",Table1[pvalue_Cis_extreme],"&lt;0.05")</f>
        <v>0</v>
      </c>
      <c r="C11" s="4">
        <f>B11/B14*100</f>
        <v>0</v>
      </c>
      <c r="H11" t="s">
        <v>37346</v>
      </c>
      <c r="I11">
        <f>COUNTIFS(Table1[annotation], "*Downstream (1-2kb)*",Table1[pvalue_Cis_Low],"&lt;0.05")</f>
        <v>0</v>
      </c>
      <c r="J11" s="4">
        <f>I11/I14*100</f>
        <v>0</v>
      </c>
      <c r="O11" t="s">
        <v>37346</v>
      </c>
      <c r="P11">
        <f>COUNTIFS(Table1[annotation], "*Downstream (1-2kb)*",Table1[pvalue_Cis_High],"&lt;0.05")</f>
        <v>0</v>
      </c>
      <c r="Q11" s="4">
        <f>P11/P14*100</f>
        <v>0</v>
      </c>
      <c r="W11" s="5"/>
      <c r="AA11" s="4"/>
      <c r="AD11" s="5"/>
    </row>
    <row r="12" spans="1:30" x14ac:dyDescent="0.2">
      <c r="A12" t="s">
        <v>37347</v>
      </c>
      <c r="B12">
        <f>COUNTIFS(Table1[annotation], "*Downstream (2-3kb)*",Table1[pvalue_Cis_extreme],"&lt;0.05")</f>
        <v>0</v>
      </c>
      <c r="C12" s="4">
        <f>B12/B14*100</f>
        <v>0</v>
      </c>
      <c r="H12" t="s">
        <v>37347</v>
      </c>
      <c r="I12">
        <f>COUNTIFS(Table1[annotation], "*Downstream (2-3kb)*",Table1[pvalue_Cis_Low],"&lt;0.05")</f>
        <v>0</v>
      </c>
      <c r="J12" s="4">
        <f>I12/I14*100</f>
        <v>0</v>
      </c>
      <c r="O12" t="s">
        <v>37347</v>
      </c>
      <c r="P12">
        <f>COUNTIFS(Table1[annotation], "*Downstream (2-3kb)*",Table1[pvalue_Cis_High],"&lt;0.05")</f>
        <v>0</v>
      </c>
      <c r="Q12" s="4">
        <f>P12/P14*100</f>
        <v>0</v>
      </c>
      <c r="V12" s="2"/>
      <c r="W12" s="5"/>
      <c r="AA12" s="4"/>
      <c r="AC12" s="2"/>
      <c r="AD12" s="5"/>
    </row>
    <row r="13" spans="1:30" x14ac:dyDescent="0.2">
      <c r="A13" t="s">
        <v>31000</v>
      </c>
      <c r="B13">
        <f>COUNTIFS(Table1[annotation], "*Distal Intergeni*",Table1[pvalue_Cis_extreme],"&lt;0.05")</f>
        <v>42</v>
      </c>
      <c r="C13" s="4">
        <f>B13/B14*100</f>
        <v>35.294117647058826</v>
      </c>
      <c r="F13" s="4"/>
      <c r="H13" t="s">
        <v>31000</v>
      </c>
      <c r="I13">
        <f>COUNTIFS(Table1[annotation], "*Distal Intergeni*",Table1[pvalue_Cis_Low],"&lt;0.05")</f>
        <v>42</v>
      </c>
      <c r="J13" s="4">
        <f>I13/I14*100</f>
        <v>33.070866141732289</v>
      </c>
      <c r="M13" s="4"/>
      <c r="O13" t="s">
        <v>31000</v>
      </c>
      <c r="P13">
        <f>COUNTIFS(Table1[annotation], "*Distal Intergeni*",Table1[pvalue_Cis_High],"&lt;0.05")</f>
        <v>241</v>
      </c>
      <c r="Q13" s="4">
        <f>P13/P14*100</f>
        <v>26.629834254143645</v>
      </c>
      <c r="T13" s="4"/>
      <c r="AA13" s="4"/>
    </row>
    <row r="14" spans="1:30" x14ac:dyDescent="0.2">
      <c r="A14" t="s">
        <v>37345</v>
      </c>
      <c r="B14" s="2">
        <f>SUM(B3:B13)</f>
        <v>119</v>
      </c>
      <c r="C14">
        <f>B14/B14*100</f>
        <v>100</v>
      </c>
      <c r="H14" t="s">
        <v>37345</v>
      </c>
      <c r="I14" s="2">
        <f>SUM(I3:I13)</f>
        <v>127</v>
      </c>
      <c r="J14">
        <f>I14/I14*100</f>
        <v>100</v>
      </c>
      <c r="O14" t="s">
        <v>37345</v>
      </c>
      <c r="P14" s="2">
        <f>SUM(P3:P13)</f>
        <v>905</v>
      </c>
      <c r="Q14">
        <f>P14/P14*100</f>
        <v>100</v>
      </c>
      <c r="AA14" s="4"/>
    </row>
    <row r="15" spans="1:30" x14ac:dyDescent="0.2">
      <c r="M15" s="4"/>
      <c r="P15" s="4"/>
      <c r="T15" s="4"/>
      <c r="W15" s="4"/>
      <c r="AA15" s="4"/>
      <c r="AD15" s="4"/>
    </row>
    <row r="16" spans="1:30" x14ac:dyDescent="0.2">
      <c r="A16" s="7" t="s">
        <v>37349</v>
      </c>
      <c r="B16" s="7"/>
      <c r="C16" s="7"/>
      <c r="D16" s="7"/>
      <c r="E16" s="7"/>
      <c r="F16" s="7"/>
      <c r="H16" s="7" t="s">
        <v>37353</v>
      </c>
      <c r="I16" s="7"/>
      <c r="J16" s="7"/>
      <c r="K16" s="7"/>
      <c r="L16" s="7"/>
      <c r="M16" s="7"/>
      <c r="O16" s="7" t="s">
        <v>37352</v>
      </c>
      <c r="P16" s="7"/>
      <c r="Q16" s="7"/>
      <c r="R16" s="7"/>
      <c r="S16" s="7"/>
      <c r="T16" s="7"/>
      <c r="Z16" s="2"/>
    </row>
    <row r="17" spans="1:20" x14ac:dyDescent="0.2">
      <c r="A17" s="2" t="s">
        <v>37336</v>
      </c>
      <c r="B17" s="2" t="s">
        <v>37337</v>
      </c>
      <c r="C17" s="2" t="s">
        <v>37338</v>
      </c>
      <c r="D17" s="2" t="s">
        <v>37339</v>
      </c>
      <c r="E17" s="3" t="s">
        <v>37340</v>
      </c>
      <c r="F17" s="3" t="s">
        <v>37338</v>
      </c>
      <c r="H17" s="2" t="s">
        <v>37336</v>
      </c>
      <c r="I17" s="2" t="s">
        <v>37337</v>
      </c>
      <c r="J17" s="2" t="s">
        <v>37338</v>
      </c>
      <c r="K17" s="2" t="s">
        <v>37339</v>
      </c>
      <c r="L17" s="3" t="s">
        <v>37340</v>
      </c>
      <c r="M17" s="3" t="s">
        <v>37338</v>
      </c>
      <c r="O17" s="2" t="s">
        <v>37336</v>
      </c>
      <c r="P17" s="2" t="s">
        <v>37337</v>
      </c>
      <c r="Q17" s="2" t="s">
        <v>37338</v>
      </c>
      <c r="R17" s="2" t="s">
        <v>37339</v>
      </c>
      <c r="S17" s="3" t="s">
        <v>37340</v>
      </c>
      <c r="T17" s="3" t="s">
        <v>37338</v>
      </c>
    </row>
    <row r="18" spans="1:20" x14ac:dyDescent="0.2">
      <c r="A18" t="s">
        <v>37341</v>
      </c>
      <c r="B18">
        <f>COUNTIFS(Table1[annotation], "*Exon*",Table1[pvalue_Radio_extreme],"&lt;0.05")</f>
        <v>3</v>
      </c>
      <c r="C18" s="4">
        <f>B18/B29*100</f>
        <v>3.79746835443038</v>
      </c>
      <c r="D18" t="s">
        <v>37341</v>
      </c>
      <c r="E18">
        <f>COUNTIFS(Table1[annotation], "*Exon*",Table1[pvalue_Radio_extreme],"&lt;0.05")</f>
        <v>3</v>
      </c>
      <c r="F18" s="5">
        <f t="shared" ref="F18:F25" si="3">E18/E$10</f>
        <v>2.5210084033613446E-2</v>
      </c>
      <c r="H18" t="s">
        <v>37341</v>
      </c>
      <c r="I18">
        <f>COUNTIFS(Table1[annotation], "*Exon*",Table1[pvalue_Radio_Low],"&lt;0.05")</f>
        <v>12</v>
      </c>
      <c r="J18" s="4">
        <f>I18/I29*100</f>
        <v>3.5294117647058822</v>
      </c>
      <c r="K18" t="s">
        <v>37341</v>
      </c>
      <c r="L18">
        <f>COUNTIFS(Table1[annotation], "*Exon*",Table1[pvalue_Radio_Low],"&lt;0.05")</f>
        <v>12</v>
      </c>
      <c r="M18" s="5">
        <f t="shared" ref="M18:M25" si="4">L18/L$10</f>
        <v>9.4488188976377951E-2</v>
      </c>
      <c r="O18" t="s">
        <v>37341</v>
      </c>
      <c r="P18">
        <f>COUNTIFS(Table1[annotation], "*Exon*",Table1[pvalue_Radio_High],"&lt;0.05")</f>
        <v>22</v>
      </c>
      <c r="Q18" s="4">
        <f>P18/P29*100</f>
        <v>5.6122448979591839</v>
      </c>
      <c r="R18" t="s">
        <v>37341</v>
      </c>
      <c r="S18">
        <f>COUNTIFS(Table1[annotation], "*Exon*",Table1[pvalue_Radio_High],"&lt;0.05")</f>
        <v>22</v>
      </c>
      <c r="T18" s="5">
        <f t="shared" ref="T18:T25" si="5">S18/S$10</f>
        <v>2.4282560706401765E-2</v>
      </c>
    </row>
    <row r="19" spans="1:20" x14ac:dyDescent="0.2">
      <c r="A19" t="s">
        <v>37342</v>
      </c>
      <c r="B19">
        <f>COUNTIFS(Table1[annotation], "*Intron*",Table1[pvalue_Radio_extreme],"&lt;0.05")</f>
        <v>23</v>
      </c>
      <c r="C19" s="4">
        <f>B19/B29*100</f>
        <v>29.11392405063291</v>
      </c>
      <c r="D19" t="s">
        <v>37342</v>
      </c>
      <c r="E19">
        <f>COUNTIFS(Table1[annotation], "*Intron*",Table1[pvalue_Radio_extreme],"&lt;0.05")</f>
        <v>23</v>
      </c>
      <c r="F19" s="5">
        <f t="shared" si="3"/>
        <v>0.19327731092436976</v>
      </c>
      <c r="H19" t="s">
        <v>37342</v>
      </c>
      <c r="I19">
        <f>COUNTIFS(Table1[annotation], "*Intron*",Table1[pvalue_Radio_Low],"&lt;0.05")</f>
        <v>83</v>
      </c>
      <c r="J19" s="4">
        <f>I19/I29*100</f>
        <v>24.411764705882351</v>
      </c>
      <c r="K19" t="s">
        <v>37342</v>
      </c>
      <c r="L19">
        <f>COUNTIFS(Table1[annotation], "*Intron*",Table1[pvalue_Radio_Low],"&lt;0.05")</f>
        <v>83</v>
      </c>
      <c r="M19" s="5">
        <f t="shared" si="4"/>
        <v>0.65354330708661412</v>
      </c>
      <c r="O19" t="s">
        <v>37342</v>
      </c>
      <c r="P19">
        <f>COUNTIFS(Table1[annotation], "*Intron*",Table1[pvalue_Radio_High],"&lt;0.05")</f>
        <v>148</v>
      </c>
      <c r="Q19" s="4">
        <f>P19/P29*100</f>
        <v>37.755102040816325</v>
      </c>
      <c r="R19" t="s">
        <v>37342</v>
      </c>
      <c r="S19">
        <f>COUNTIFS(Table1[annotation], "*Intron*",Table1[pvalue_Radio_High],"&lt;0.05")</f>
        <v>148</v>
      </c>
      <c r="T19" s="5">
        <f t="shared" si="5"/>
        <v>0.16335540838852097</v>
      </c>
    </row>
    <row r="20" spans="1:20" x14ac:dyDescent="0.2">
      <c r="A20" t="s">
        <v>31003</v>
      </c>
      <c r="B20">
        <f>COUNTIFS(Table1[annotation], "*3' UTR*",Table1[pvalue_Radio_extreme],"&lt;0.05")</f>
        <v>3</v>
      </c>
      <c r="C20" s="4">
        <f>B20/B29*100</f>
        <v>3.79746835443038</v>
      </c>
      <c r="D20" t="s">
        <v>31003</v>
      </c>
      <c r="E20">
        <f>COUNTIFS(Table1[annotation], "*3' UTR*",Table1[pvalue_Radio_extreme],"&lt;0.05")</f>
        <v>3</v>
      </c>
      <c r="F20" s="5">
        <f t="shared" si="3"/>
        <v>2.5210084033613446E-2</v>
      </c>
      <c r="H20" t="s">
        <v>31003</v>
      </c>
      <c r="I20">
        <f>COUNTIFS(Table1[annotation], "*3' UTR*",Table1[pvalue_Radio_Low],"&lt;0.05")</f>
        <v>1</v>
      </c>
      <c r="J20" s="4">
        <f>I20/I29*100</f>
        <v>0.29411764705882354</v>
      </c>
      <c r="K20" t="s">
        <v>31003</v>
      </c>
      <c r="L20">
        <f>COUNTIFS(Table1[annotation], "*3' UTR*",Table1[pvalue_Radio_Low],"&lt;0.05")</f>
        <v>1</v>
      </c>
      <c r="M20" s="5">
        <f t="shared" si="4"/>
        <v>7.874015748031496E-3</v>
      </c>
      <c r="O20" t="s">
        <v>31003</v>
      </c>
      <c r="P20">
        <f>COUNTIFS(Table1[annotation], "*3' UTR*",Table1[pvalue_Radio_High],"&lt;0.05")</f>
        <v>7</v>
      </c>
      <c r="Q20" s="4">
        <f>P20/P29*100</f>
        <v>1.7857142857142856</v>
      </c>
      <c r="R20" t="s">
        <v>31003</v>
      </c>
      <c r="S20">
        <f>COUNTIFS(Table1[annotation], "*3' UTR*",Table1[pvalue_Radio_High],"&lt;0.05")</f>
        <v>7</v>
      </c>
      <c r="T20" s="5">
        <f t="shared" si="5"/>
        <v>7.7262693156732896E-3</v>
      </c>
    </row>
    <row r="21" spans="1:20" x14ac:dyDescent="0.2">
      <c r="A21" t="s">
        <v>31274</v>
      </c>
      <c r="B21">
        <f>COUNTIFS(Table1[annotation], "*5' UTR*",Table1[pvalue_Radio_extreme],"&lt;0.05")</f>
        <v>0</v>
      </c>
      <c r="C21" s="4">
        <f>B21/B29*100</f>
        <v>0</v>
      </c>
      <c r="D21" t="s">
        <v>31274</v>
      </c>
      <c r="E21">
        <f>COUNTIFS(Table1[annotation], "*5' UTR*",Table1[pvalue_Radio_extreme],"&lt;0.05")</f>
        <v>0</v>
      </c>
      <c r="F21" s="5">
        <f t="shared" si="3"/>
        <v>0</v>
      </c>
      <c r="H21" t="s">
        <v>31274</v>
      </c>
      <c r="I21">
        <f>COUNTIFS(Table1[annotation], "*5' UTR*",Table1[pvalue_Radio_Low],"&lt;0.05")</f>
        <v>0</v>
      </c>
      <c r="J21" s="4">
        <f>I21/I29*100</f>
        <v>0</v>
      </c>
      <c r="K21" t="s">
        <v>31274</v>
      </c>
      <c r="L21">
        <f>COUNTIFS(Table1[annotation], "*5' UTR*",Table1[pvalue_Radio_Low],"&lt;0.05")</f>
        <v>0</v>
      </c>
      <c r="M21" s="5">
        <f t="shared" si="4"/>
        <v>0</v>
      </c>
      <c r="O21" t="s">
        <v>31274</v>
      </c>
      <c r="P21">
        <f>COUNTIFS(Table1[annotation], "*5' UTR*",Table1[pvalue_Radio_High],"&lt;0.05")</f>
        <v>1</v>
      </c>
      <c r="Q21" s="4">
        <f>P21/P29*100</f>
        <v>0.25510204081632654</v>
      </c>
      <c r="R21" t="s">
        <v>31274</v>
      </c>
      <c r="S21">
        <f>COUNTIFS(Table1[annotation], "*5' UTR*",Table1[pvalue_Radio_High],"&lt;0.05")</f>
        <v>1</v>
      </c>
      <c r="T21" s="5">
        <f t="shared" si="5"/>
        <v>1.1037527593818985E-3</v>
      </c>
    </row>
    <row r="22" spans="1:20" x14ac:dyDescent="0.2">
      <c r="A22" t="s">
        <v>30987</v>
      </c>
      <c r="B22">
        <f>COUNTIFS(Table1[annotation], "*Promoter (&lt;=1kb)*",Table1[pvalue_Radio_extreme],"&lt;0.05")</f>
        <v>7</v>
      </c>
      <c r="C22" s="4">
        <f>B22/B29*100</f>
        <v>8.8607594936708853</v>
      </c>
      <c r="D22" t="s">
        <v>37343</v>
      </c>
      <c r="E22">
        <f>COUNTIFS(Table1[annotation], "*Promoter*",Table1[pvalue_Radio_extreme],"&lt;0.05")</f>
        <v>14</v>
      </c>
      <c r="F22" s="5">
        <f t="shared" si="3"/>
        <v>0.11764705882352941</v>
      </c>
      <c r="H22" t="s">
        <v>30987</v>
      </c>
      <c r="I22">
        <f>COUNTIFS(Table1[annotation], "*Promoter (&lt;=1kb)*",Table1[pvalue_Radio_Low],"&lt;0.05")</f>
        <v>43</v>
      </c>
      <c r="J22" s="4">
        <f>I22/I29*100</f>
        <v>12.647058823529411</v>
      </c>
      <c r="K22" t="s">
        <v>37343</v>
      </c>
      <c r="L22">
        <f>COUNTIFS(Table1[annotation], "*Promoter*",Table1[pvalue_Radio_Low],"&lt;0.05")</f>
        <v>76</v>
      </c>
      <c r="M22" s="5">
        <f t="shared" si="4"/>
        <v>0.59842519685039375</v>
      </c>
      <c r="O22" t="s">
        <v>30987</v>
      </c>
      <c r="P22">
        <f>COUNTIFS(Table1[annotation], "*Promoter (&lt;=1kb)*",Table1[pvalue_Radio_High],"&lt;0.05")</f>
        <v>58</v>
      </c>
      <c r="Q22" s="4">
        <f>P22/P29*100</f>
        <v>14.795918367346939</v>
      </c>
      <c r="R22" t="s">
        <v>37343</v>
      </c>
      <c r="S22">
        <f>COUNTIFS(Table1[annotation], "*Promoter*",Table1[pvalue_Radio_High],"&lt;0.05")</f>
        <v>98</v>
      </c>
      <c r="T22" s="5">
        <f t="shared" si="5"/>
        <v>0.10816777041942605</v>
      </c>
    </row>
    <row r="23" spans="1:20" x14ac:dyDescent="0.2">
      <c r="A23" t="s">
        <v>30999</v>
      </c>
      <c r="B23">
        <f>COUNTIFS(Table1[annotation], "*Promoter (1-2kb)*",Table1[pvalue_Radio_extreme],"&lt;0.05")</f>
        <v>7</v>
      </c>
      <c r="C23" s="4">
        <f>B23/B29*100</f>
        <v>8.8607594936708853</v>
      </c>
      <c r="D23" t="s">
        <v>37344</v>
      </c>
      <c r="E23">
        <f>COUNTIFS(Table1[annotation], "*Downstream*",Table1[pvalue_Radio_extreme],"&lt;0.05")</f>
        <v>0</v>
      </c>
      <c r="F23" s="5">
        <f t="shared" si="3"/>
        <v>0</v>
      </c>
      <c r="H23" t="s">
        <v>30999</v>
      </c>
      <c r="I23">
        <f>COUNTIFS(Table1[annotation], "*Promoter (1-2kb)*",Table1[pvalue_Radio_Low],"&lt;0.05")</f>
        <v>16</v>
      </c>
      <c r="J23" s="4">
        <f>I23/I29*100</f>
        <v>4.7058823529411766</v>
      </c>
      <c r="K23" t="s">
        <v>37344</v>
      </c>
      <c r="L23">
        <f>COUNTIFS(Table1[annotation], "*Downstream*",Table1[pvalue_Radio_Low],"&lt;0.05")</f>
        <v>0</v>
      </c>
      <c r="M23" s="5">
        <f t="shared" si="4"/>
        <v>0</v>
      </c>
      <c r="O23" t="s">
        <v>30999</v>
      </c>
      <c r="P23">
        <f>COUNTIFS(Table1[annotation], "*Promoter (1-2kb)*",Table1[pvalue_Radio_High],"&lt;0.05")</f>
        <v>24</v>
      </c>
      <c r="Q23" s="4">
        <f>P23/P29*100</f>
        <v>6.1224489795918364</v>
      </c>
      <c r="R23" t="s">
        <v>37344</v>
      </c>
      <c r="S23">
        <f>COUNTIFS(Table1[annotation], "*Downstream*",Table1[pvalue_Radio_High],"&lt;0.05")</f>
        <v>0</v>
      </c>
      <c r="T23" s="5">
        <f t="shared" si="5"/>
        <v>0</v>
      </c>
    </row>
    <row r="24" spans="1:20" x14ac:dyDescent="0.2">
      <c r="A24" t="s">
        <v>31032</v>
      </c>
      <c r="B24">
        <f>COUNTIFS(Table1[annotation], "*Promoter (2-3kb)*",Table1[pvalue_Radio_extreme],"&lt;0.05")</f>
        <v>0</v>
      </c>
      <c r="C24" s="4">
        <f>B24/B29*100</f>
        <v>0</v>
      </c>
      <c r="D24" t="s">
        <v>31000</v>
      </c>
      <c r="E24">
        <f>COUNTIFS(Table1[annotation], "*Distal Intergeni*",Table1[pvalue_Radio_extreme],"&lt;0.05")</f>
        <v>36</v>
      </c>
      <c r="F24" s="5">
        <f t="shared" si="3"/>
        <v>0.30252100840336132</v>
      </c>
      <c r="H24" t="s">
        <v>31032</v>
      </c>
      <c r="I24">
        <f>COUNTIFS(Table1[annotation], "*Promoter (2-3kb)*",Table1[pvalue_Radio_Low],"&lt;0.05")</f>
        <v>17</v>
      </c>
      <c r="J24" s="4">
        <f>I24/I29*100</f>
        <v>5</v>
      </c>
      <c r="K24" t="s">
        <v>31000</v>
      </c>
      <c r="L24">
        <f>COUNTIFS(Table1[annotation], "*Distal Intergeni*",Table1[pvalue_Radio_Low],"&lt;0.05")</f>
        <v>168</v>
      </c>
      <c r="M24" s="5">
        <f t="shared" si="4"/>
        <v>1.3228346456692914</v>
      </c>
      <c r="O24" t="s">
        <v>31032</v>
      </c>
      <c r="P24">
        <f>COUNTIFS(Table1[annotation], "*Promoter (2-3kb)*",Table1[pvalue_Radio_High],"&lt;0.05")</f>
        <v>16</v>
      </c>
      <c r="Q24" s="4">
        <f>P24/P29*100</f>
        <v>4.0816326530612246</v>
      </c>
      <c r="R24" t="s">
        <v>31000</v>
      </c>
      <c r="S24">
        <f>COUNTIFS(Table1[annotation], "*Distal Intergeni*",Table1[pvalue_Radio_High],"&lt;0.05")</f>
        <v>116</v>
      </c>
      <c r="T24" s="5">
        <f t="shared" si="5"/>
        <v>0.12803532008830021</v>
      </c>
    </row>
    <row r="25" spans="1:20" x14ac:dyDescent="0.2">
      <c r="A25" t="s">
        <v>37344</v>
      </c>
      <c r="B25">
        <f>COUNTIFS(Table1[annotation], "*Downstream (&lt;1kb)*",Table1[pvalue_Radio_extreme],"&lt;0.05")</f>
        <v>0</v>
      </c>
      <c r="C25" s="4">
        <f>B25/B29*100</f>
        <v>0</v>
      </c>
      <c r="D25" t="s">
        <v>37345</v>
      </c>
      <c r="E25" s="2">
        <f>SUM(E18:E24)</f>
        <v>79</v>
      </c>
      <c r="F25" s="5">
        <f t="shared" si="3"/>
        <v>0.66386554621848737</v>
      </c>
      <c r="H25" t="s">
        <v>37344</v>
      </c>
      <c r="I25">
        <f>COUNTIFS(Table1[annotation], "*Downstream (&lt;1kb)*",Table1[pvalue_Radio_Low],"&lt;0.05")</f>
        <v>0</v>
      </c>
      <c r="J25" s="4">
        <f>I25/I29*100</f>
        <v>0</v>
      </c>
      <c r="K25" t="s">
        <v>37345</v>
      </c>
      <c r="L25" s="2">
        <f>SUM(L18:L24)</f>
        <v>340</v>
      </c>
      <c r="M25" s="5">
        <f t="shared" si="4"/>
        <v>2.6771653543307088</v>
      </c>
      <c r="O25" t="s">
        <v>37344</v>
      </c>
      <c r="P25">
        <f>COUNTIFS(Table1[annotation], "*Downstream (&lt;1kb)*",Table1[pvalue_Radio_High],"&lt;0.05")</f>
        <v>0</v>
      </c>
      <c r="Q25" s="4">
        <f>P25/P29*100</f>
        <v>0</v>
      </c>
      <c r="R25" t="s">
        <v>37345</v>
      </c>
      <c r="S25" s="2">
        <f>SUM(S18:S24)</f>
        <v>392</v>
      </c>
      <c r="T25" s="5">
        <f t="shared" si="5"/>
        <v>0.43267108167770418</v>
      </c>
    </row>
    <row r="26" spans="1:20" x14ac:dyDescent="0.2">
      <c r="A26" t="s">
        <v>37346</v>
      </c>
      <c r="B26">
        <f>COUNTIFS(Table1[annotation], "*Downstream (1-2kb)*",Table1[pvalue_Radio_extreme],"&lt;0.05")</f>
        <v>0</v>
      </c>
      <c r="C26" s="4">
        <f>B26/B29*100</f>
        <v>0</v>
      </c>
      <c r="H26" t="s">
        <v>37346</v>
      </c>
      <c r="I26">
        <f>COUNTIFS(Table1[annotation], "*Downstream (1-2kb)*",Table1[pvalue_Radio_Low],"&lt;0.05")</f>
        <v>0</v>
      </c>
      <c r="J26" s="4">
        <f>I26/I29*100</f>
        <v>0</v>
      </c>
      <c r="O26" t="s">
        <v>37346</v>
      </c>
      <c r="P26">
        <f>COUNTIFS(Table1[annotation], "*Downstream (1-2kb)*",Table1[pvalue_Radio_High],"&lt;0.05")</f>
        <v>0</v>
      </c>
      <c r="Q26" s="4">
        <f>P26/P29*100</f>
        <v>0</v>
      </c>
    </row>
    <row r="27" spans="1:20" x14ac:dyDescent="0.2">
      <c r="A27" t="s">
        <v>37347</v>
      </c>
      <c r="B27">
        <f>COUNTIFS(Table1[annotation], "*Downstream (2-3kb)*",Table1[pvalue_Radio_extreme],"&lt;0.05")</f>
        <v>0</v>
      </c>
      <c r="C27" s="4">
        <f>B27/B29*100</f>
        <v>0</v>
      </c>
      <c r="H27" t="s">
        <v>37347</v>
      </c>
      <c r="I27">
        <f>COUNTIFS(Table1[annotation], "*Downstream (2-3kb)*",Table1[pvalue_Radio_Low],"&lt;0.05")</f>
        <v>0</v>
      </c>
      <c r="J27" s="4">
        <f>I27/I29*100</f>
        <v>0</v>
      </c>
      <c r="O27" t="s">
        <v>37347</v>
      </c>
      <c r="P27">
        <f>COUNTIFS(Table1[annotation], "*Downstream (2-3kb)*",Table1[pvalue_Radio_High],"&lt;0.05")</f>
        <v>0</v>
      </c>
      <c r="Q27" s="4">
        <f>P27/P29*100</f>
        <v>0</v>
      </c>
    </row>
    <row r="28" spans="1:20" x14ac:dyDescent="0.2">
      <c r="A28" t="s">
        <v>31000</v>
      </c>
      <c r="B28">
        <f>COUNTIFS(Table1[annotation], "*Distal Intergeni*",Table1[pvalue_Radio_extreme],"&lt;0.05")</f>
        <v>36</v>
      </c>
      <c r="C28" s="4">
        <f>B28/B29*100</f>
        <v>45.569620253164558</v>
      </c>
      <c r="F28" s="4"/>
      <c r="H28" t="s">
        <v>31000</v>
      </c>
      <c r="I28">
        <f>COUNTIFS(Table1[annotation], "*Distal Intergeni*",Table1[pvalue_Radio_Low],"&lt;0.05")</f>
        <v>168</v>
      </c>
      <c r="J28" s="4">
        <f>I28/I29*100</f>
        <v>49.411764705882355</v>
      </c>
      <c r="M28" s="4"/>
      <c r="O28" t="s">
        <v>31000</v>
      </c>
      <c r="P28">
        <f>COUNTIFS(Table1[annotation], "*Distal Intergeni*",Table1[pvalue_Radio_High],"&lt;0.05")</f>
        <v>116</v>
      </c>
      <c r="Q28" s="4">
        <f>P28/P29*100</f>
        <v>29.591836734693878</v>
      </c>
      <c r="T28" s="4"/>
    </row>
    <row r="29" spans="1:20" x14ac:dyDescent="0.2">
      <c r="A29" t="s">
        <v>37345</v>
      </c>
      <c r="B29" s="2">
        <f>SUM(B18:B28)</f>
        <v>79</v>
      </c>
      <c r="C29">
        <f>B29/B29*100</f>
        <v>100</v>
      </c>
      <c r="H29" t="s">
        <v>37345</v>
      </c>
      <c r="I29" s="2">
        <f>SUM(I18:I28)</f>
        <v>340</v>
      </c>
      <c r="J29">
        <f>I29/I29*100</f>
        <v>100</v>
      </c>
      <c r="O29" t="s">
        <v>37345</v>
      </c>
      <c r="P29" s="2">
        <f>SUM(P18:P28)</f>
        <v>392</v>
      </c>
      <c r="Q29">
        <f>P29/P29*100</f>
        <v>100</v>
      </c>
    </row>
  </sheetData>
  <mergeCells count="7">
    <mergeCell ref="H16:M16"/>
    <mergeCell ref="O16:T16"/>
    <mergeCell ref="A1:F1"/>
    <mergeCell ref="Y3:AD3"/>
    <mergeCell ref="H1:M1"/>
    <mergeCell ref="O1:T1"/>
    <mergeCell ref="A16:F16"/>
  </mergeCells>
  <conditionalFormatting sqref="A14 A2">
    <cfRule type="duplicateValues" dxfId="107" priority="48"/>
  </conditionalFormatting>
  <conditionalFormatting sqref="A29 A17">
    <cfRule type="duplicateValues" dxfId="106" priority="20"/>
  </conditionalFormatting>
  <conditionalFormatting sqref="D2">
    <cfRule type="duplicateValues" dxfId="105" priority="47"/>
  </conditionalFormatting>
  <conditionalFormatting sqref="D10">
    <cfRule type="duplicateValues" dxfId="104" priority="45"/>
  </conditionalFormatting>
  <conditionalFormatting sqref="D11">
    <cfRule type="duplicateValues" dxfId="103" priority="46"/>
  </conditionalFormatting>
  <conditionalFormatting sqref="D17">
    <cfRule type="duplicateValues" dxfId="102" priority="19"/>
  </conditionalFormatting>
  <conditionalFormatting sqref="D25">
    <cfRule type="duplicateValues" dxfId="101" priority="17"/>
  </conditionalFormatting>
  <conditionalFormatting sqref="D26">
    <cfRule type="duplicateValues" dxfId="100" priority="18"/>
  </conditionalFormatting>
  <conditionalFormatting sqref="H14 H2">
    <cfRule type="duplicateValues" dxfId="99" priority="12"/>
  </conditionalFormatting>
  <conditionalFormatting sqref="H29 H17">
    <cfRule type="duplicateValues" dxfId="98" priority="16"/>
  </conditionalFormatting>
  <conditionalFormatting sqref="K2">
    <cfRule type="duplicateValues" dxfId="97" priority="11"/>
  </conditionalFormatting>
  <conditionalFormatting sqref="K10">
    <cfRule type="duplicateValues" dxfId="96" priority="9"/>
  </conditionalFormatting>
  <conditionalFormatting sqref="K11">
    <cfRule type="duplicateValues" dxfId="95" priority="10"/>
  </conditionalFormatting>
  <conditionalFormatting sqref="K17">
    <cfRule type="duplicateValues" dxfId="94" priority="15"/>
  </conditionalFormatting>
  <conditionalFormatting sqref="K25">
    <cfRule type="duplicateValues" dxfId="93" priority="13"/>
  </conditionalFormatting>
  <conditionalFormatting sqref="K26">
    <cfRule type="duplicateValues" dxfId="92" priority="14"/>
  </conditionalFormatting>
  <conditionalFormatting sqref="N4">
    <cfRule type="duplicateValues" dxfId="91" priority="43"/>
  </conditionalFormatting>
  <conditionalFormatting sqref="N12">
    <cfRule type="duplicateValues" dxfId="90" priority="41"/>
  </conditionalFormatting>
  <conditionalFormatting sqref="N13">
    <cfRule type="duplicateValues" dxfId="89" priority="42"/>
  </conditionalFormatting>
  <conditionalFormatting sqref="O14 O2">
    <cfRule type="duplicateValues" dxfId="88" priority="8"/>
  </conditionalFormatting>
  <conditionalFormatting sqref="O29 O17">
    <cfRule type="duplicateValues" dxfId="87" priority="4"/>
  </conditionalFormatting>
  <conditionalFormatting sqref="R2">
    <cfRule type="duplicateValues" dxfId="86" priority="7"/>
  </conditionalFormatting>
  <conditionalFormatting sqref="R10">
    <cfRule type="duplicateValues" dxfId="85" priority="5"/>
  </conditionalFormatting>
  <conditionalFormatting sqref="R11">
    <cfRule type="duplicateValues" dxfId="84" priority="6"/>
  </conditionalFormatting>
  <conditionalFormatting sqref="R17">
    <cfRule type="duplicateValues" dxfId="83" priority="3"/>
  </conditionalFormatting>
  <conditionalFormatting sqref="R25">
    <cfRule type="duplicateValues" dxfId="82" priority="1"/>
  </conditionalFormatting>
  <conditionalFormatting sqref="R26">
    <cfRule type="duplicateValues" dxfId="81" priority="2"/>
  </conditionalFormatting>
  <conditionalFormatting sqref="U4">
    <cfRule type="duplicateValues" dxfId="80" priority="35"/>
  </conditionalFormatting>
  <conditionalFormatting sqref="U13">
    <cfRule type="duplicateValues" dxfId="79" priority="34"/>
  </conditionalFormatting>
  <conditionalFormatting sqref="Y16 Y4">
    <cfRule type="duplicateValues" dxfId="78" priority="28"/>
  </conditionalFormatting>
  <conditionalFormatting sqref="AB4">
    <cfRule type="duplicateValues" dxfId="77" priority="27"/>
  </conditionalFormatting>
  <conditionalFormatting sqref="AB12">
    <cfRule type="duplicateValues" dxfId="76" priority="25"/>
  </conditionalFormatting>
  <conditionalFormatting sqref="AB13">
    <cfRule type="duplicateValues" dxfId="75" priority="26"/>
  </conditionalFormatting>
  <pageMargins left="0.7" right="0.7" top="0.75" bottom="0.75" header="0.3" footer="0.3"/>
  <drawing r:id="rId1"/>
  <tableParts count="1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4C24D-0559-4F47-BA7E-C29093090FE6}">
  <dimension ref="A1:AD29"/>
  <sheetViews>
    <sheetView workbookViewId="0">
      <selection activeCell="S32" sqref="S32"/>
    </sheetView>
  </sheetViews>
  <sheetFormatPr baseColWidth="10" defaultColWidth="8.83203125" defaultRowHeight="15" x14ac:dyDescent="0.2"/>
  <sheetData>
    <row r="1" spans="1:30" x14ac:dyDescent="0.2">
      <c r="A1" s="7" t="s">
        <v>37348</v>
      </c>
      <c r="B1" s="7"/>
      <c r="C1" s="7"/>
      <c r="D1" s="7"/>
      <c r="E1" s="7"/>
      <c r="F1" s="7"/>
      <c r="H1" s="7" t="s">
        <v>37350</v>
      </c>
      <c r="I1" s="7"/>
      <c r="J1" s="7"/>
      <c r="K1" s="7"/>
      <c r="L1" s="7"/>
      <c r="M1" s="7"/>
      <c r="O1" s="7" t="s">
        <v>37351</v>
      </c>
      <c r="P1" s="7"/>
      <c r="Q1" s="7"/>
      <c r="R1" s="7"/>
      <c r="S1" s="7"/>
      <c r="T1" s="7"/>
    </row>
    <row r="2" spans="1:30" x14ac:dyDescent="0.2">
      <c r="A2" s="2" t="s">
        <v>37336</v>
      </c>
      <c r="B2" s="2" t="s">
        <v>37337</v>
      </c>
      <c r="C2" s="2" t="s">
        <v>37338</v>
      </c>
      <c r="D2" s="2" t="s">
        <v>37339</v>
      </c>
      <c r="E2" s="3" t="s">
        <v>37340</v>
      </c>
      <c r="F2" s="3" t="s">
        <v>37338</v>
      </c>
      <c r="H2" s="2" t="s">
        <v>37336</v>
      </c>
      <c r="I2" s="2" t="s">
        <v>37337</v>
      </c>
      <c r="J2" s="2" t="s">
        <v>37338</v>
      </c>
      <c r="K2" s="2" t="s">
        <v>37339</v>
      </c>
      <c r="L2" s="3" t="s">
        <v>37340</v>
      </c>
      <c r="M2" s="3" t="s">
        <v>37338</v>
      </c>
      <c r="O2" s="2" t="s">
        <v>37336</v>
      </c>
      <c r="P2" s="2" t="s">
        <v>37337</v>
      </c>
      <c r="Q2" s="2" t="s">
        <v>37338</v>
      </c>
      <c r="R2" s="2" t="s">
        <v>37339</v>
      </c>
      <c r="S2" s="3" t="s">
        <v>37340</v>
      </c>
      <c r="T2" s="3" t="s">
        <v>37338</v>
      </c>
    </row>
    <row r="3" spans="1:30" x14ac:dyDescent="0.2">
      <c r="A3" t="s">
        <v>37341</v>
      </c>
      <c r="B3">
        <f>COUNTIFS(Table1[annotation], "*Exon*",Table1[pvalue_Cis_extreme],"&lt;0.01")</f>
        <v>0</v>
      </c>
      <c r="C3" s="4">
        <f>B3/B14*100</f>
        <v>0</v>
      </c>
      <c r="D3" t="s">
        <v>37341</v>
      </c>
      <c r="E3">
        <f>COUNTIFS(Table1[annotation], "*Exon*",Table1[pvalue_Cis_extreme],"&lt;0.01")</f>
        <v>0</v>
      </c>
      <c r="F3" s="5">
        <f t="shared" ref="F3:F10" si="0">E3/E$10</f>
        <v>0</v>
      </c>
      <c r="H3" t="s">
        <v>37341</v>
      </c>
      <c r="I3">
        <f>COUNTIFS(Table1[annotation], "*Exon*",Table1[pvalue_Cis_Low],"&lt;0.01")</f>
        <v>2</v>
      </c>
      <c r="J3" s="4">
        <f>I3/I14*100</f>
        <v>11.76470588235294</v>
      </c>
      <c r="K3" t="s">
        <v>37341</v>
      </c>
      <c r="L3">
        <f>COUNTIFS(Table1[annotation], "*Exon*",Table1[pvalue_Cis_Low],"&lt;0.01")</f>
        <v>2</v>
      </c>
      <c r="M3" s="5">
        <f t="shared" ref="M3:M10" si="1">L3/L$10</f>
        <v>0.11764705882352941</v>
      </c>
      <c r="N3" s="6"/>
      <c r="O3" t="s">
        <v>37341</v>
      </c>
      <c r="P3">
        <f>COUNTIFS(Table1[annotation], "*Exon*",Table1[pvalue_Cis_High],"&lt;0.01")</f>
        <v>2</v>
      </c>
      <c r="Q3" s="4">
        <f>P3/P14*100</f>
        <v>5.4054054054054053</v>
      </c>
      <c r="R3" t="s">
        <v>37341</v>
      </c>
      <c r="S3">
        <f>COUNTIFS(Table1[annotation], "*Exon*",Table1[pvalue_Cis_High],"&lt;0.01")</f>
        <v>2</v>
      </c>
      <c r="T3" s="5">
        <f t="shared" ref="T3:T10" si="2">S3/S$10</f>
        <v>5.4054054054054057E-2</v>
      </c>
      <c r="U3" s="6"/>
      <c r="V3" s="6"/>
      <c r="W3" s="6"/>
      <c r="Y3" s="7"/>
      <c r="Z3" s="7"/>
      <c r="AA3" s="7"/>
      <c r="AB3" s="7"/>
      <c r="AC3" s="7"/>
      <c r="AD3" s="7"/>
    </row>
    <row r="4" spans="1:30" x14ac:dyDescent="0.2">
      <c r="A4" t="s">
        <v>37342</v>
      </c>
      <c r="B4">
        <f>COUNTIFS(Table1[annotation], "*Intron*",Table1[pvalue_Cis_extreme],"&lt;0.01")</f>
        <v>1</v>
      </c>
      <c r="C4" s="4">
        <f>B4/B14*100</f>
        <v>33.333333333333329</v>
      </c>
      <c r="D4" t="s">
        <v>37342</v>
      </c>
      <c r="E4">
        <f>COUNTIFS(Table1[annotation], "*Intron*",Table1[pvalue_Cis_extreme],"&lt;0.01")</f>
        <v>1</v>
      </c>
      <c r="F4" s="5">
        <f t="shared" si="0"/>
        <v>0.33333333333333331</v>
      </c>
      <c r="H4" t="s">
        <v>37342</v>
      </c>
      <c r="I4">
        <f>COUNTIFS(Table1[annotation], "*Intron*",Table1[pvalue_Cis_Low],"&lt;0.01")</f>
        <v>6</v>
      </c>
      <c r="J4" s="4">
        <f>I4/I14*100</f>
        <v>35.294117647058826</v>
      </c>
      <c r="K4" t="s">
        <v>37342</v>
      </c>
      <c r="L4">
        <f>COUNTIFS(Table1[annotation], "*Intron*",Table1[pvalue_Cis_Low],"&lt;0.01")</f>
        <v>6</v>
      </c>
      <c r="M4" s="5">
        <f t="shared" si="1"/>
        <v>0.35294117647058826</v>
      </c>
      <c r="N4" s="2"/>
      <c r="O4" t="s">
        <v>37342</v>
      </c>
      <c r="P4">
        <f>COUNTIFS(Table1[annotation], "*Intron*",Table1[pvalue_Cis_High],"&lt;0.01")</f>
        <v>9</v>
      </c>
      <c r="Q4" s="4">
        <f>P4/P14*100</f>
        <v>24.324324324324326</v>
      </c>
      <c r="R4" t="s">
        <v>37342</v>
      </c>
      <c r="S4">
        <f>COUNTIFS(Table1[annotation], "*Intron*",Table1[pvalue_Cis_High],"&lt;0.01")</f>
        <v>9</v>
      </c>
      <c r="T4" s="5">
        <f t="shared" si="2"/>
        <v>0.24324324324324326</v>
      </c>
      <c r="U4" s="2"/>
      <c r="V4" s="3"/>
      <c r="W4" s="3"/>
      <c r="Y4" s="2"/>
      <c r="Z4" s="2"/>
      <c r="AA4" s="2"/>
      <c r="AB4" s="2"/>
      <c r="AC4" s="3"/>
      <c r="AD4" s="3"/>
    </row>
    <row r="5" spans="1:30" x14ac:dyDescent="0.2">
      <c r="A5" t="s">
        <v>31003</v>
      </c>
      <c r="B5">
        <f>COUNTIFS(Table1[annotation], "*3' UTR*",Table1[pvalue_Cis_extreme],"&lt;0.01")</f>
        <v>1</v>
      </c>
      <c r="C5" s="4">
        <f>B5/B14*100</f>
        <v>33.333333333333329</v>
      </c>
      <c r="D5" t="s">
        <v>31003</v>
      </c>
      <c r="E5">
        <f>COUNTIFS(Table1[annotation], "*3' UTR*",Table1[pvalue_Cis_extreme],"&lt;0.01")</f>
        <v>1</v>
      </c>
      <c r="F5" s="5">
        <f t="shared" si="0"/>
        <v>0.33333333333333331</v>
      </c>
      <c r="H5" t="s">
        <v>31003</v>
      </c>
      <c r="I5">
        <f>COUNTIFS(Table1[annotation], "*3' UTR*",Table1[pvalue_Cis_Low],"&lt;0.01")</f>
        <v>1</v>
      </c>
      <c r="J5" s="4">
        <f>I5/I14*100</f>
        <v>5.8823529411764701</v>
      </c>
      <c r="K5" t="s">
        <v>31003</v>
      </c>
      <c r="L5">
        <f>COUNTIFS(Table1[annotation], "*3' UTR*",Table1[pvalue_Cis_Low],"&lt;0.01")</f>
        <v>1</v>
      </c>
      <c r="M5" s="5">
        <f t="shared" si="1"/>
        <v>5.8823529411764705E-2</v>
      </c>
      <c r="O5" t="s">
        <v>31003</v>
      </c>
      <c r="P5">
        <f>COUNTIFS(Table1[annotation], "*3' UTR*",Table1[pvalue_Cis_High],"&lt;0.01")</f>
        <v>1</v>
      </c>
      <c r="Q5" s="4">
        <f>P5/P14*100</f>
        <v>2.7027027027027026</v>
      </c>
      <c r="R5" t="s">
        <v>31003</v>
      </c>
      <c r="S5">
        <f>COUNTIFS(Table1[annotation], "*3' UTR*",Table1[pvalue_Cis_High],"&lt;0.01")</f>
        <v>1</v>
      </c>
      <c r="T5" s="5">
        <f t="shared" si="2"/>
        <v>2.7027027027027029E-2</v>
      </c>
      <c r="W5" s="5"/>
      <c r="AA5" s="4"/>
      <c r="AD5" s="5"/>
    </row>
    <row r="6" spans="1:30" x14ac:dyDescent="0.2">
      <c r="A6" t="s">
        <v>31274</v>
      </c>
      <c r="B6">
        <f>COUNTIFS(Table1[annotation], "*5' UTR*",Table1[pvalue_Cis_extreme],"&lt;0.01")</f>
        <v>0</v>
      </c>
      <c r="C6" s="4">
        <f>B6/B14*100</f>
        <v>0</v>
      </c>
      <c r="D6" t="s">
        <v>31274</v>
      </c>
      <c r="E6">
        <f>COUNTIFS(Table1[annotation], "*5' UTR*",Table1[pvalue_Cis_extreme],"&lt;0.01")</f>
        <v>0</v>
      </c>
      <c r="F6" s="5">
        <f t="shared" si="0"/>
        <v>0</v>
      </c>
      <c r="H6" t="s">
        <v>31274</v>
      </c>
      <c r="I6">
        <f>COUNTIFS(Table1[annotation], "*5' UTR*",Table1[pvalue_Cis_Low],"&lt;0.01")</f>
        <v>0</v>
      </c>
      <c r="J6" s="4">
        <f>I6/I14*100</f>
        <v>0</v>
      </c>
      <c r="K6" t="s">
        <v>31274</v>
      </c>
      <c r="L6">
        <f>COUNTIFS(Table1[annotation], "*5' UTR*",Table1[pvalue_Cis_Low],"&lt;0.01")</f>
        <v>0</v>
      </c>
      <c r="M6" s="5">
        <f t="shared" si="1"/>
        <v>0</v>
      </c>
      <c r="O6" t="s">
        <v>31274</v>
      </c>
      <c r="P6">
        <f>COUNTIFS(Table1[annotation], "*5' UTR*",Table1[pvalue_Cis_High],"&lt;0.01")</f>
        <v>0</v>
      </c>
      <c r="Q6" s="4">
        <f>P6/P14*100</f>
        <v>0</v>
      </c>
      <c r="R6" t="s">
        <v>31274</v>
      </c>
      <c r="S6">
        <f>COUNTIFS(Table1[annotation], "*5' UTR*",Table1[pvalue_Cis_High],"&lt;0.01")</f>
        <v>0</v>
      </c>
      <c r="T6" s="5">
        <f t="shared" si="2"/>
        <v>0</v>
      </c>
      <c r="W6" s="5"/>
      <c r="AA6" s="4"/>
      <c r="AD6" s="5"/>
    </row>
    <row r="7" spans="1:30" x14ac:dyDescent="0.2">
      <c r="A7" t="s">
        <v>30987</v>
      </c>
      <c r="B7">
        <f>COUNTIFS(Table1[annotation], "*Promoter (&lt;=1kb)*",Table1[pvalue_Cis_extreme],"&lt;0.01")</f>
        <v>0</v>
      </c>
      <c r="C7" s="4">
        <f>B7/B14*100</f>
        <v>0</v>
      </c>
      <c r="D7" t="s">
        <v>37343</v>
      </c>
      <c r="E7">
        <f>COUNTIFS(Table1[annotation], "*Promoter*",Table1[pvalue_Cis_extreme],"&lt;0.01")</f>
        <v>1</v>
      </c>
      <c r="F7" s="5">
        <f t="shared" si="0"/>
        <v>0.33333333333333331</v>
      </c>
      <c r="H7" t="s">
        <v>30987</v>
      </c>
      <c r="I7">
        <f>COUNTIFS(Table1[annotation], "*Promoter (&lt;=1kb)*",Table1[pvalue_Cis_Low],"&lt;0.01")</f>
        <v>3</v>
      </c>
      <c r="J7" s="4">
        <f>I7/I14*100</f>
        <v>17.647058823529413</v>
      </c>
      <c r="K7" t="s">
        <v>37343</v>
      </c>
      <c r="L7">
        <f>COUNTIFS(Table1[annotation], "*Promoter*",Table1[pvalue_Cis_Low],"&lt;0.01")</f>
        <v>6</v>
      </c>
      <c r="M7" s="5">
        <f t="shared" si="1"/>
        <v>0.35294117647058826</v>
      </c>
      <c r="O7" t="s">
        <v>30987</v>
      </c>
      <c r="P7">
        <f>COUNTIFS(Table1[annotation], "*Promoter (&lt;=1kb)*",Table1[pvalue_Cis_High],"&lt;0.01")</f>
        <v>8</v>
      </c>
      <c r="Q7" s="4">
        <f>P7/P14*100</f>
        <v>21.621621621621621</v>
      </c>
      <c r="R7" t="s">
        <v>37343</v>
      </c>
      <c r="S7">
        <f>COUNTIFS(Table1[annotation], "*Promoter*",Table1[pvalue_Cis_High],"&lt;0.01")</f>
        <v>9</v>
      </c>
      <c r="T7" s="5">
        <f t="shared" si="2"/>
        <v>0.24324324324324326</v>
      </c>
      <c r="W7" s="5"/>
      <c r="AA7" s="4"/>
      <c r="AD7" s="5"/>
    </row>
    <row r="8" spans="1:30" x14ac:dyDescent="0.2">
      <c r="A8" t="s">
        <v>30999</v>
      </c>
      <c r="B8">
        <f>COUNTIFS(Table1[annotation], "*Promoter (1-2kb)*",Table1[pvalue_Cis_extreme],"&lt;0.01")</f>
        <v>0</v>
      </c>
      <c r="C8" s="4">
        <f>B8/B14*100</f>
        <v>0</v>
      </c>
      <c r="D8" t="s">
        <v>37344</v>
      </c>
      <c r="E8">
        <f>COUNTIFS(Table1[annotation], "*Downstream*",Table1[pvalue_Cis_extreme],"&lt;0.01")</f>
        <v>0</v>
      </c>
      <c r="F8" s="5">
        <f t="shared" si="0"/>
        <v>0</v>
      </c>
      <c r="H8" t="s">
        <v>30999</v>
      </c>
      <c r="I8">
        <f>COUNTIFS(Table1[annotation], "*Promoter (1-2kb)*",Table1[pvalue_Cis_Low],"&lt;0.01")</f>
        <v>3</v>
      </c>
      <c r="J8" s="4">
        <f>I8/I14*100</f>
        <v>17.647058823529413</v>
      </c>
      <c r="K8" t="s">
        <v>37344</v>
      </c>
      <c r="L8">
        <f>COUNTIFS(Table1[annotation], "*Downstream*",Table1[pvalue_Cis_Low],"&lt;0.01")</f>
        <v>0</v>
      </c>
      <c r="M8" s="5">
        <f t="shared" si="1"/>
        <v>0</v>
      </c>
      <c r="O8" t="s">
        <v>30999</v>
      </c>
      <c r="P8">
        <f>COUNTIFS(Table1[annotation], "*Promoter (1-2kb)*",Table1[pvalue_Cis_High],"&lt;0.01")</f>
        <v>0</v>
      </c>
      <c r="Q8" s="4">
        <f>P8/P14*100</f>
        <v>0</v>
      </c>
      <c r="R8" t="s">
        <v>37344</v>
      </c>
      <c r="S8">
        <f>COUNTIFS(Table1[annotation], "*Downstream*",Table1[pvalue_Cis_High],"&lt;0.01")</f>
        <v>0</v>
      </c>
      <c r="T8" s="5">
        <f t="shared" si="2"/>
        <v>0</v>
      </c>
      <c r="W8" s="5"/>
      <c r="AA8" s="4"/>
      <c r="AD8" s="5"/>
    </row>
    <row r="9" spans="1:30" x14ac:dyDescent="0.2">
      <c r="A9" t="s">
        <v>31032</v>
      </c>
      <c r="B9">
        <f>COUNTIFS(Table1[annotation], "*Promoter (2-3kb)*",Table1[pvalue_Cis_extreme],"&lt;0.01")</f>
        <v>1</v>
      </c>
      <c r="C9" s="4">
        <f>B9/B14*100</f>
        <v>33.333333333333329</v>
      </c>
      <c r="D9" t="s">
        <v>31000</v>
      </c>
      <c r="E9">
        <f>COUNTIFS(Table1[annotation], "*Distal Intergeni*",Table1[pvalue_Cis_extreme],"&lt;0.01")</f>
        <v>0</v>
      </c>
      <c r="F9" s="5">
        <f t="shared" si="0"/>
        <v>0</v>
      </c>
      <c r="H9" t="s">
        <v>31032</v>
      </c>
      <c r="I9">
        <f>COUNTIFS(Table1[annotation], "*Promoter (2-3kb)*",Table1[pvalue_Cis_Low],"&lt;0.01")</f>
        <v>0</v>
      </c>
      <c r="J9" s="4">
        <f>I9/I14*100</f>
        <v>0</v>
      </c>
      <c r="K9" t="s">
        <v>31000</v>
      </c>
      <c r="L9">
        <f>COUNTIFS(Table1[annotation], "*Distal Intergeni*",Table1[pvalue_Cis_Low],"&lt;0.01")</f>
        <v>2</v>
      </c>
      <c r="M9" s="5">
        <f t="shared" si="1"/>
        <v>0.11764705882352941</v>
      </c>
      <c r="O9" t="s">
        <v>31032</v>
      </c>
      <c r="P9">
        <f>COUNTIFS(Table1[annotation], "*Promoter (2-3kb)*",Table1[pvalue_Cis_High],"&lt;0.01")</f>
        <v>1</v>
      </c>
      <c r="Q9" s="4">
        <f>P9/P14*100</f>
        <v>2.7027027027027026</v>
      </c>
      <c r="R9" t="s">
        <v>31000</v>
      </c>
      <c r="S9">
        <f>COUNTIFS(Table1[annotation], "*Distal Intergeni*",Table1[pvalue_Cis_High],"&lt;0.01")</f>
        <v>16</v>
      </c>
      <c r="T9" s="5">
        <f t="shared" si="2"/>
        <v>0.43243243243243246</v>
      </c>
      <c r="W9" s="5"/>
      <c r="AA9" s="4"/>
      <c r="AD9" s="5"/>
    </row>
    <row r="10" spans="1:30" x14ac:dyDescent="0.2">
      <c r="A10" t="s">
        <v>37344</v>
      </c>
      <c r="B10">
        <f>COUNTIFS(Table1[annotation], "*Downstream (&lt;1kb)*",Table1[pvalue_Cis_extreme],"&lt;0.01")</f>
        <v>0</v>
      </c>
      <c r="C10" s="4">
        <f>B10/B14*100</f>
        <v>0</v>
      </c>
      <c r="D10" t="s">
        <v>37345</v>
      </c>
      <c r="E10" s="2">
        <f>SUM(E3:E9)</f>
        <v>3</v>
      </c>
      <c r="F10" s="5">
        <f t="shared" si="0"/>
        <v>1</v>
      </c>
      <c r="H10" t="s">
        <v>37344</v>
      </c>
      <c r="I10">
        <f>COUNTIFS(Table1[annotation], "*Downstream (&lt;1kb)*",Table1[pvalue_Cis_Low],"&lt;0.01")</f>
        <v>0</v>
      </c>
      <c r="J10" s="4">
        <f>I10/I14*100</f>
        <v>0</v>
      </c>
      <c r="K10" t="s">
        <v>37345</v>
      </c>
      <c r="L10" s="2">
        <f>SUM(L3:L9)</f>
        <v>17</v>
      </c>
      <c r="M10" s="5">
        <f t="shared" si="1"/>
        <v>1</v>
      </c>
      <c r="O10" t="s">
        <v>37344</v>
      </c>
      <c r="P10">
        <f>COUNTIFS(Table1[annotation], "*Downstream (&lt;1kb)*",Table1[pvalue_Cis_High],"&lt;0.01")</f>
        <v>0</v>
      </c>
      <c r="Q10" s="4">
        <f>P10/P14*100</f>
        <v>0</v>
      </c>
      <c r="R10" t="s">
        <v>37345</v>
      </c>
      <c r="S10" s="2">
        <f>SUM(S3:S9)</f>
        <v>37</v>
      </c>
      <c r="T10" s="5">
        <f t="shared" si="2"/>
        <v>1</v>
      </c>
      <c r="W10" s="5"/>
      <c r="AA10" s="4"/>
      <c r="AD10" s="5"/>
    </row>
    <row r="11" spans="1:30" x14ac:dyDescent="0.2">
      <c r="A11" t="s">
        <v>37346</v>
      </c>
      <c r="B11">
        <f>COUNTIFS(Table1[annotation], "*Downstream (1-2kb)*",Table1[pvalue_Cis_extreme],"&lt;0.01")</f>
        <v>0</v>
      </c>
      <c r="C11" s="4">
        <f>B11/B14*100</f>
        <v>0</v>
      </c>
      <c r="H11" t="s">
        <v>37346</v>
      </c>
      <c r="I11">
        <f>COUNTIFS(Table1[annotation], "*Downstream (1-2kb)*",Table1[pvalue_Cis_Low],"&lt;0.01")</f>
        <v>0</v>
      </c>
      <c r="J11" s="4">
        <f>I11/I14*100</f>
        <v>0</v>
      </c>
      <c r="O11" t="s">
        <v>37346</v>
      </c>
      <c r="P11">
        <f>COUNTIFS(Table1[annotation], "*Downstream (1-2kb)*",Table1[pvalue_Cis_High],"&lt;0.01")</f>
        <v>0</v>
      </c>
      <c r="Q11" s="4">
        <f>P11/P14*100</f>
        <v>0</v>
      </c>
      <c r="W11" s="5"/>
      <c r="AA11" s="4"/>
      <c r="AD11" s="5"/>
    </row>
    <row r="12" spans="1:30" x14ac:dyDescent="0.2">
      <c r="A12" t="s">
        <v>37347</v>
      </c>
      <c r="B12">
        <f>COUNTIFS(Table1[annotation], "*Downstream (2-3kb)*",Table1[pvalue_Cis_extreme],"&lt;0.01")</f>
        <v>0</v>
      </c>
      <c r="C12" s="4">
        <f>B12/B14*100</f>
        <v>0</v>
      </c>
      <c r="H12" t="s">
        <v>37347</v>
      </c>
      <c r="I12">
        <f>COUNTIFS(Table1[annotation], "*Downstream (2-3kb)*",Table1[pvalue_Cis_Low],"&lt;0.01")</f>
        <v>0</v>
      </c>
      <c r="J12" s="4">
        <f>I12/I14*100</f>
        <v>0</v>
      </c>
      <c r="O12" t="s">
        <v>37347</v>
      </c>
      <c r="P12">
        <f>COUNTIFS(Table1[annotation], "*Downstream (2-3kb)*",Table1[pvalue_Cis_High],"&lt;0.01")</f>
        <v>0</v>
      </c>
      <c r="Q12" s="4">
        <f>P12/P14*100</f>
        <v>0</v>
      </c>
      <c r="V12" s="2"/>
      <c r="W12" s="5"/>
      <c r="AA12" s="4"/>
      <c r="AC12" s="2"/>
      <c r="AD12" s="5"/>
    </row>
    <row r="13" spans="1:30" x14ac:dyDescent="0.2">
      <c r="A13" t="s">
        <v>31000</v>
      </c>
      <c r="B13">
        <f>COUNTIFS(Table1[annotation], "*Distal Intergeni*",Table1[pvalue_Cis_extreme],"&lt;0.01")</f>
        <v>0</v>
      </c>
      <c r="C13" s="4">
        <f>B13/B14*100</f>
        <v>0</v>
      </c>
      <c r="F13" s="4"/>
      <c r="H13" t="s">
        <v>31000</v>
      </c>
      <c r="I13">
        <f>COUNTIFS(Table1[annotation], "*Distal Intergeni*",Table1[pvalue_Cis_Low],"&lt;0.01")</f>
        <v>2</v>
      </c>
      <c r="J13" s="4">
        <f>I13/I14*100</f>
        <v>11.76470588235294</v>
      </c>
      <c r="M13" s="4"/>
      <c r="O13" t="s">
        <v>31000</v>
      </c>
      <c r="P13">
        <f>COUNTIFS(Table1[annotation], "*Distal Intergeni*",Table1[pvalue_Cis_High],"&lt;0.01")</f>
        <v>16</v>
      </c>
      <c r="Q13" s="4">
        <f>P13/P14*100</f>
        <v>43.243243243243242</v>
      </c>
      <c r="T13" s="4"/>
      <c r="AA13" s="4"/>
    </row>
    <row r="14" spans="1:30" x14ac:dyDescent="0.2">
      <c r="A14" t="s">
        <v>37345</v>
      </c>
      <c r="B14" s="2">
        <f>SUM(B3:B13)</f>
        <v>3</v>
      </c>
      <c r="C14">
        <f>B14/B14*100</f>
        <v>100</v>
      </c>
      <c r="H14" t="s">
        <v>37345</v>
      </c>
      <c r="I14" s="2">
        <f>SUM(I3:I13)</f>
        <v>17</v>
      </c>
      <c r="J14">
        <f>I14/I14*100</f>
        <v>100</v>
      </c>
      <c r="O14" t="s">
        <v>37345</v>
      </c>
      <c r="P14" s="2">
        <f>SUM(P3:P13)</f>
        <v>37</v>
      </c>
      <c r="Q14">
        <f>P14/P14*100</f>
        <v>100</v>
      </c>
      <c r="AA14" s="4"/>
    </row>
    <row r="15" spans="1:30" x14ac:dyDescent="0.2">
      <c r="M15" s="4"/>
      <c r="P15" s="4"/>
      <c r="T15" s="4"/>
      <c r="W15" s="4"/>
      <c r="AA15" s="4"/>
      <c r="AD15" s="4"/>
    </row>
    <row r="16" spans="1:30" x14ac:dyDescent="0.2">
      <c r="A16" s="7" t="s">
        <v>37349</v>
      </c>
      <c r="B16" s="7"/>
      <c r="C16" s="7"/>
      <c r="D16" s="7"/>
      <c r="E16" s="7"/>
      <c r="F16" s="7"/>
      <c r="H16" s="7" t="s">
        <v>37353</v>
      </c>
      <c r="I16" s="7"/>
      <c r="J16" s="7"/>
      <c r="K16" s="7"/>
      <c r="L16" s="7"/>
      <c r="M16" s="7"/>
      <c r="O16" s="7" t="s">
        <v>37352</v>
      </c>
      <c r="P16" s="7"/>
      <c r="Q16" s="7"/>
      <c r="R16" s="7"/>
      <c r="S16" s="7"/>
      <c r="T16" s="7"/>
      <c r="Z16" s="2"/>
    </row>
    <row r="17" spans="1:20" x14ac:dyDescent="0.2">
      <c r="A17" s="2" t="s">
        <v>37336</v>
      </c>
      <c r="B17" s="2" t="s">
        <v>37337</v>
      </c>
      <c r="C17" s="2" t="s">
        <v>37338</v>
      </c>
      <c r="D17" s="2" t="s">
        <v>37339</v>
      </c>
      <c r="E17" s="3" t="s">
        <v>37340</v>
      </c>
      <c r="F17" s="3" t="s">
        <v>37338</v>
      </c>
      <c r="H17" s="2" t="s">
        <v>37336</v>
      </c>
      <c r="I17" s="2" t="s">
        <v>37337</v>
      </c>
      <c r="J17" s="2" t="s">
        <v>37338</v>
      </c>
      <c r="K17" s="2" t="s">
        <v>37339</v>
      </c>
      <c r="L17" s="3" t="s">
        <v>37340</v>
      </c>
      <c r="M17" s="3" t="s">
        <v>37338</v>
      </c>
      <c r="O17" s="2" t="s">
        <v>37336</v>
      </c>
      <c r="P17" s="2" t="s">
        <v>37337</v>
      </c>
      <c r="Q17" s="2" t="s">
        <v>37338</v>
      </c>
      <c r="R17" s="2" t="s">
        <v>37339</v>
      </c>
      <c r="S17" s="3" t="s">
        <v>37340</v>
      </c>
      <c r="T17" s="3" t="s">
        <v>37338</v>
      </c>
    </row>
    <row r="18" spans="1:20" x14ac:dyDescent="0.2">
      <c r="A18" t="s">
        <v>37341</v>
      </c>
      <c r="B18">
        <f>COUNTIFS(Table1[annotation], "*Exon*",Table1[pvalue_Radio_extreme],"&lt;0.01")</f>
        <v>0</v>
      </c>
      <c r="C18" s="4">
        <f>B18/B29*100</f>
        <v>0</v>
      </c>
      <c r="D18" t="s">
        <v>37341</v>
      </c>
      <c r="E18">
        <f>COUNTIFS(Table1[annotation], "*Exon*",Table1[pvalue_Radio_extreme],"&lt;0.01")</f>
        <v>0</v>
      </c>
      <c r="F18" s="5">
        <f t="shared" ref="F18:F25" si="3">E18/E$10</f>
        <v>0</v>
      </c>
      <c r="H18" t="s">
        <v>37341</v>
      </c>
      <c r="I18">
        <f>COUNTIFS(Table1[annotation], "*Exon*",Table1[pvalue_Radio_Low],"&lt;0.01")</f>
        <v>1</v>
      </c>
      <c r="J18" s="4">
        <f>I18/I29*100</f>
        <v>2.2727272727272729</v>
      </c>
      <c r="K18" t="s">
        <v>37341</v>
      </c>
      <c r="L18">
        <f>COUNTIFS(Table1[annotation], "*Exon*",Table1[pvalue_Radio_Low],"&lt;0.01")</f>
        <v>1</v>
      </c>
      <c r="M18" s="5">
        <f t="shared" ref="M18:M25" si="4">L18/L$10</f>
        <v>5.8823529411764705E-2</v>
      </c>
      <c r="O18" t="s">
        <v>37341</v>
      </c>
      <c r="P18">
        <f>COUNTIFS(Table1[annotation], "*Exon*",Table1[pvalue_Radio_High],"&lt;0.01")</f>
        <v>1</v>
      </c>
      <c r="Q18" s="4">
        <f>P18/P29*100</f>
        <v>2.1276595744680851</v>
      </c>
      <c r="R18" t="s">
        <v>37341</v>
      </c>
      <c r="S18">
        <f>COUNTIFS(Table1[annotation], "*Exon*",Table1[pvalue_Radio_High],"&lt;0.01")</f>
        <v>1</v>
      </c>
      <c r="T18" s="5">
        <f t="shared" ref="T18:T25" si="5">S18/S$10</f>
        <v>2.7027027027027029E-2</v>
      </c>
    </row>
    <row r="19" spans="1:20" x14ac:dyDescent="0.2">
      <c r="A19" t="s">
        <v>37342</v>
      </c>
      <c r="B19">
        <f>COUNTIFS(Table1[annotation], "*Intron*",Table1[pvalue_Radio_extreme],"&lt;0.01")</f>
        <v>0</v>
      </c>
      <c r="C19" s="4">
        <f>B19/B29*100</f>
        <v>0</v>
      </c>
      <c r="D19" t="s">
        <v>37342</v>
      </c>
      <c r="E19">
        <f>COUNTIFS(Table1[annotation], "*Intron*",Table1[pvalue_Radio_extreme],"&lt;0.01")</f>
        <v>0</v>
      </c>
      <c r="F19" s="5">
        <f t="shared" si="3"/>
        <v>0</v>
      </c>
      <c r="H19" t="s">
        <v>37342</v>
      </c>
      <c r="I19">
        <f>COUNTIFS(Table1[annotation], "*Intron*",Table1[pvalue_Radio_Low],"&lt;0.01")</f>
        <v>10</v>
      </c>
      <c r="J19" s="4">
        <f>I19/I29*100</f>
        <v>22.727272727272727</v>
      </c>
      <c r="K19" t="s">
        <v>37342</v>
      </c>
      <c r="L19">
        <f>COUNTIFS(Table1[annotation], "*Intron*",Table1[pvalue_Radio_Low],"&lt;0.01")</f>
        <v>10</v>
      </c>
      <c r="M19" s="5">
        <f t="shared" si="4"/>
        <v>0.58823529411764708</v>
      </c>
      <c r="O19" t="s">
        <v>37342</v>
      </c>
      <c r="P19">
        <f>COUNTIFS(Table1[annotation], "*Intron*",Table1[pvalue_Radio_High],"&lt;0.01")</f>
        <v>9</v>
      </c>
      <c r="Q19" s="4">
        <f>P19/P29*100</f>
        <v>19.148936170212767</v>
      </c>
      <c r="R19" t="s">
        <v>37342</v>
      </c>
      <c r="S19">
        <f>COUNTIFS(Table1[annotation], "*Intron*",Table1[pvalue_Radio_High],"&lt;0.01")</f>
        <v>9</v>
      </c>
      <c r="T19" s="5">
        <f t="shared" si="5"/>
        <v>0.24324324324324326</v>
      </c>
    </row>
    <row r="20" spans="1:20" x14ac:dyDescent="0.2">
      <c r="A20" t="s">
        <v>31003</v>
      </c>
      <c r="B20">
        <f>COUNTIFS(Table1[annotation], "*3' UTR*",Table1[pvalue_Radio_extreme],"&lt;0.01")</f>
        <v>0</v>
      </c>
      <c r="C20" s="4">
        <f>B20/B29*100</f>
        <v>0</v>
      </c>
      <c r="D20" t="s">
        <v>31003</v>
      </c>
      <c r="E20">
        <f>COUNTIFS(Table1[annotation], "*3' UTR*",Table1[pvalue_Radio_extreme],"&lt;0.01")</f>
        <v>0</v>
      </c>
      <c r="F20" s="5">
        <f t="shared" si="3"/>
        <v>0</v>
      </c>
      <c r="H20" t="s">
        <v>31003</v>
      </c>
      <c r="I20">
        <f>COUNTIFS(Table1[annotation], "*3' UTR*",Table1[pvalue_Radio_Low],"&lt;0.01")</f>
        <v>0</v>
      </c>
      <c r="J20" s="4">
        <f>I20/I29*100</f>
        <v>0</v>
      </c>
      <c r="K20" t="s">
        <v>31003</v>
      </c>
      <c r="L20">
        <f>COUNTIFS(Table1[annotation], "*3' UTR*",Table1[pvalue_Radio_Low],"&lt;0.01")</f>
        <v>0</v>
      </c>
      <c r="M20" s="5">
        <f t="shared" si="4"/>
        <v>0</v>
      </c>
      <c r="O20" t="s">
        <v>31003</v>
      </c>
      <c r="P20">
        <f>COUNTIFS(Table1[annotation], "*3' UTR*",Table1[pvalue_Radio_High],"&lt;0.01")</f>
        <v>1</v>
      </c>
      <c r="Q20" s="4">
        <f>P20/P29*100</f>
        <v>2.1276595744680851</v>
      </c>
      <c r="R20" t="s">
        <v>31003</v>
      </c>
      <c r="S20">
        <f>COUNTIFS(Table1[annotation], "*3' UTR*",Table1[pvalue_Radio_High],"&lt;0.01")</f>
        <v>1</v>
      </c>
      <c r="T20" s="5">
        <f t="shared" si="5"/>
        <v>2.7027027027027029E-2</v>
      </c>
    </row>
    <row r="21" spans="1:20" x14ac:dyDescent="0.2">
      <c r="A21" t="s">
        <v>31274</v>
      </c>
      <c r="B21">
        <f>COUNTIFS(Table1[annotation], "*5' UTR*",Table1[pvalue_Radio_extreme],"&lt;0.01")</f>
        <v>0</v>
      </c>
      <c r="C21" s="4">
        <f>B21/B29*100</f>
        <v>0</v>
      </c>
      <c r="D21" t="s">
        <v>31274</v>
      </c>
      <c r="E21">
        <f>COUNTIFS(Table1[annotation], "*5' UTR*",Table1[pvalue_Radio_extreme],"&lt;0.01")</f>
        <v>0</v>
      </c>
      <c r="F21" s="5">
        <f t="shared" si="3"/>
        <v>0</v>
      </c>
      <c r="H21" t="s">
        <v>31274</v>
      </c>
      <c r="I21">
        <f>COUNTIFS(Table1[annotation], "*5' UTR*",Table1[pvalue_Radio_Low],"&lt;0.01")</f>
        <v>0</v>
      </c>
      <c r="J21" s="4">
        <f>I21/I29*100</f>
        <v>0</v>
      </c>
      <c r="K21" t="s">
        <v>31274</v>
      </c>
      <c r="L21">
        <f>COUNTIFS(Table1[annotation], "*5' UTR*",Table1[pvalue_Radio_Low],"&lt;0.01")</f>
        <v>0</v>
      </c>
      <c r="M21" s="5">
        <f t="shared" si="4"/>
        <v>0</v>
      </c>
      <c r="O21" t="s">
        <v>31274</v>
      </c>
      <c r="P21">
        <f>COUNTIFS(Table1[annotation], "*5' UTR*",Table1[pvalue_Radio_High],"&lt;0.01")</f>
        <v>0</v>
      </c>
      <c r="Q21" s="4">
        <f>P21/P29*100</f>
        <v>0</v>
      </c>
      <c r="R21" t="s">
        <v>31274</v>
      </c>
      <c r="S21">
        <f>COUNTIFS(Table1[annotation], "*5' UTR*",Table1[pvalue_Radio_High],"&lt;0.01")</f>
        <v>0</v>
      </c>
      <c r="T21" s="5">
        <f t="shared" si="5"/>
        <v>0</v>
      </c>
    </row>
    <row r="22" spans="1:20" x14ac:dyDescent="0.2">
      <c r="A22" t="s">
        <v>30987</v>
      </c>
      <c r="B22">
        <f>COUNTIFS(Table1[annotation], "*Promoter (&lt;=1kb)*",Table1[pvalue_Radio_extreme],"&lt;0.01")</f>
        <v>0</v>
      </c>
      <c r="C22" s="4">
        <f>B22/B29*100</f>
        <v>0</v>
      </c>
      <c r="D22" t="s">
        <v>37343</v>
      </c>
      <c r="E22">
        <f>COUNTIFS(Table1[annotation], "*Promoter*",Table1[pvalue_Radio_extreme],"&lt;0.01")</f>
        <v>0</v>
      </c>
      <c r="F22" s="5">
        <f t="shared" si="3"/>
        <v>0</v>
      </c>
      <c r="H22" t="s">
        <v>30987</v>
      </c>
      <c r="I22">
        <f>COUNTIFS(Table1[annotation], "*Promoter (&lt;=1kb)*",Table1[pvalue_Radio_Low],"&lt;0.01")</f>
        <v>7</v>
      </c>
      <c r="J22" s="4">
        <f>I22/I29*100</f>
        <v>15.909090909090908</v>
      </c>
      <c r="K22" t="s">
        <v>37343</v>
      </c>
      <c r="L22">
        <f>COUNTIFS(Table1[annotation], "*Promoter*",Table1[pvalue_Radio_Low],"&lt;0.01")</f>
        <v>11</v>
      </c>
      <c r="M22" s="5">
        <f t="shared" si="4"/>
        <v>0.6470588235294118</v>
      </c>
      <c r="O22" t="s">
        <v>30987</v>
      </c>
      <c r="P22">
        <f>COUNTIFS(Table1[annotation], "*Promoter (&lt;=1kb)*",Table1[pvalue_Radio_High],"&lt;0.01")</f>
        <v>7</v>
      </c>
      <c r="Q22" s="4">
        <f>P22/P29*100</f>
        <v>14.893617021276595</v>
      </c>
      <c r="R22" t="s">
        <v>37343</v>
      </c>
      <c r="S22">
        <f>COUNTIFS(Table1[annotation], "*Promoter*",Table1[pvalue_Radio_High],"&lt;0.01")</f>
        <v>15</v>
      </c>
      <c r="T22" s="5">
        <f t="shared" si="5"/>
        <v>0.40540540540540543</v>
      </c>
    </row>
    <row r="23" spans="1:20" x14ac:dyDescent="0.2">
      <c r="A23" t="s">
        <v>30999</v>
      </c>
      <c r="B23">
        <f>COUNTIFS(Table1[annotation], "*Promoter (1-2kb)*",Table1[pvalue_Radio_extreme],"&lt;0.01")</f>
        <v>0</v>
      </c>
      <c r="C23" s="4">
        <f>B23/B29*100</f>
        <v>0</v>
      </c>
      <c r="D23" t="s">
        <v>37344</v>
      </c>
      <c r="E23">
        <f>COUNTIFS(Table1[annotation], "*Downstream*",Table1[pvalue_Radio_extreme],"&lt;0.01")</f>
        <v>0</v>
      </c>
      <c r="F23" s="5">
        <f t="shared" si="3"/>
        <v>0</v>
      </c>
      <c r="H23" t="s">
        <v>30999</v>
      </c>
      <c r="I23">
        <f>COUNTIFS(Table1[annotation], "*Promoter (1-2kb)*",Table1[pvalue_Radio_Low],"&lt;0.01")</f>
        <v>3</v>
      </c>
      <c r="J23" s="4">
        <f>I23/I29*100</f>
        <v>6.8181818181818175</v>
      </c>
      <c r="K23" t="s">
        <v>37344</v>
      </c>
      <c r="L23">
        <f>COUNTIFS(Table1[annotation], "*Downstream*",Table1[pvalue_Radio_Low],"&lt;0.01")</f>
        <v>0</v>
      </c>
      <c r="M23" s="5">
        <f t="shared" si="4"/>
        <v>0</v>
      </c>
      <c r="O23" t="s">
        <v>30999</v>
      </c>
      <c r="P23">
        <f>COUNTIFS(Table1[annotation], "*Promoter (1-2kb)*",Table1[pvalue_Radio_High],"&lt;0.01")</f>
        <v>5</v>
      </c>
      <c r="Q23" s="4">
        <f>P23/P29*100</f>
        <v>10.638297872340425</v>
      </c>
      <c r="R23" t="s">
        <v>37344</v>
      </c>
      <c r="S23">
        <f>COUNTIFS(Table1[annotation], "*Downstream*",Table1[pvalue_Radio_High],"&lt;0.01")</f>
        <v>0</v>
      </c>
      <c r="T23" s="5">
        <f t="shared" si="5"/>
        <v>0</v>
      </c>
    </row>
    <row r="24" spans="1:20" x14ac:dyDescent="0.2">
      <c r="A24" t="s">
        <v>31032</v>
      </c>
      <c r="B24">
        <f>COUNTIFS(Table1[annotation], "*Promoter (2-3kb)*",Table1[pvalue_Radio_extreme],"&lt;0.01")</f>
        <v>0</v>
      </c>
      <c r="C24" s="4">
        <f>B24/B29*100</f>
        <v>0</v>
      </c>
      <c r="D24" t="s">
        <v>31000</v>
      </c>
      <c r="E24">
        <f>COUNTIFS(Table1[annotation], "*Distal Intergeni*",Table1[pvalue_Radio_extreme],"&lt;0.01")</f>
        <v>2</v>
      </c>
      <c r="F24" s="5">
        <f t="shared" si="3"/>
        <v>0.66666666666666663</v>
      </c>
      <c r="H24" t="s">
        <v>31032</v>
      </c>
      <c r="I24">
        <f>COUNTIFS(Table1[annotation], "*Promoter (2-3kb)*",Table1[pvalue_Radio_Low],"&lt;0.01")</f>
        <v>1</v>
      </c>
      <c r="J24" s="4">
        <f>I24/I29*100</f>
        <v>2.2727272727272729</v>
      </c>
      <c r="K24" t="s">
        <v>31000</v>
      </c>
      <c r="L24">
        <f>COUNTIFS(Table1[annotation], "*Distal Intergeni*",Table1[pvalue_Radio_Low],"&lt;0.01")</f>
        <v>22</v>
      </c>
      <c r="M24" s="5">
        <f t="shared" si="4"/>
        <v>1.2941176470588236</v>
      </c>
      <c r="O24" t="s">
        <v>31032</v>
      </c>
      <c r="P24">
        <f>COUNTIFS(Table1[annotation], "*Promoter (2-3kb)*",Table1[pvalue_Radio_High],"&lt;0.01")</f>
        <v>3</v>
      </c>
      <c r="Q24" s="4">
        <f>P24/P29*100</f>
        <v>6.3829787234042552</v>
      </c>
      <c r="R24" t="s">
        <v>31000</v>
      </c>
      <c r="S24">
        <f>COUNTIFS(Table1[annotation], "*Distal Intergeni*",Table1[pvalue_Radio_High],"&lt;0.01")</f>
        <v>21</v>
      </c>
      <c r="T24" s="5">
        <f t="shared" si="5"/>
        <v>0.56756756756756754</v>
      </c>
    </row>
    <row r="25" spans="1:20" x14ac:dyDescent="0.2">
      <c r="A25" t="s">
        <v>37344</v>
      </c>
      <c r="B25">
        <f>COUNTIFS(Table1[annotation], "*Downstream (&lt;1kb)*",Table1[pvalue_Radio_extreme],"&lt;0.01")</f>
        <v>0</v>
      </c>
      <c r="C25" s="4">
        <f>B25/B29*100</f>
        <v>0</v>
      </c>
      <c r="D25" t="s">
        <v>37345</v>
      </c>
      <c r="E25" s="2">
        <f>SUM(E18:E24)</f>
        <v>2</v>
      </c>
      <c r="F25" s="5">
        <f t="shared" si="3"/>
        <v>0.66666666666666663</v>
      </c>
      <c r="H25" t="s">
        <v>37344</v>
      </c>
      <c r="I25">
        <f>COUNTIFS(Table1[annotation], "*Downstream (&lt;1kb)*",Table1[pvalue_Radio_Low],"&lt;0.01")</f>
        <v>0</v>
      </c>
      <c r="J25" s="4">
        <f>I25/I29*100</f>
        <v>0</v>
      </c>
      <c r="K25" t="s">
        <v>37345</v>
      </c>
      <c r="L25" s="2">
        <f>SUM(L18:L24)</f>
        <v>44</v>
      </c>
      <c r="M25" s="5">
        <f t="shared" si="4"/>
        <v>2.5882352941176472</v>
      </c>
      <c r="O25" t="s">
        <v>37344</v>
      </c>
      <c r="P25">
        <f>COUNTIFS(Table1[annotation], "*Downstream (&lt;1kb)*",Table1[pvalue_Radio_High],"&lt;0.01")</f>
        <v>0</v>
      </c>
      <c r="Q25" s="4">
        <f>P25/P29*100</f>
        <v>0</v>
      </c>
      <c r="R25" t="s">
        <v>37345</v>
      </c>
      <c r="S25" s="2">
        <f>SUM(S18:S24)</f>
        <v>47</v>
      </c>
      <c r="T25" s="5">
        <f t="shared" si="5"/>
        <v>1.2702702702702702</v>
      </c>
    </row>
    <row r="26" spans="1:20" x14ac:dyDescent="0.2">
      <c r="A26" t="s">
        <v>37346</v>
      </c>
      <c r="B26">
        <f>COUNTIFS(Table1[annotation], "*Downstream (1-2kb)*",Table1[pvalue_Radio_extreme],"&lt;0.01")</f>
        <v>0</v>
      </c>
      <c r="C26" s="4">
        <f>B26/B29*100</f>
        <v>0</v>
      </c>
      <c r="H26" t="s">
        <v>37346</v>
      </c>
      <c r="I26">
        <f>COUNTIFS(Table1[annotation], "*Downstream (1-2kb)*",Table1[pvalue_Radio_Low],"&lt;0.01")</f>
        <v>0</v>
      </c>
      <c r="J26" s="4">
        <f>I26/I29*100</f>
        <v>0</v>
      </c>
      <c r="O26" t="s">
        <v>37346</v>
      </c>
      <c r="P26">
        <f>COUNTIFS(Table1[annotation], "*Downstream (1-2kb)*",Table1[pvalue_Radio_High],"&lt;0.01")</f>
        <v>0</v>
      </c>
      <c r="Q26" s="4">
        <f>P26/P29*100</f>
        <v>0</v>
      </c>
    </row>
    <row r="27" spans="1:20" x14ac:dyDescent="0.2">
      <c r="A27" t="s">
        <v>37347</v>
      </c>
      <c r="B27">
        <f>COUNTIFS(Table1[annotation], "*Downstream (2-3kb)*",Table1[pvalue_Radio_extreme],"&lt;0.01")</f>
        <v>0</v>
      </c>
      <c r="C27" s="4">
        <f>B27/B29*100</f>
        <v>0</v>
      </c>
      <c r="H27" t="s">
        <v>37347</v>
      </c>
      <c r="I27">
        <f>COUNTIFS(Table1[annotation], "*Downstream (2-3kb)*",Table1[pvalue_Radio_Low],"&lt;0.01")</f>
        <v>0</v>
      </c>
      <c r="J27" s="4">
        <f>I27/I29*100</f>
        <v>0</v>
      </c>
      <c r="O27" t="s">
        <v>37347</v>
      </c>
      <c r="P27">
        <f>COUNTIFS(Table1[annotation], "*Downstream (2-3kb)*",Table1[pvalue_Radio_High],"&lt;0.01")</f>
        <v>0</v>
      </c>
      <c r="Q27" s="4">
        <f>P27/P29*100</f>
        <v>0</v>
      </c>
    </row>
    <row r="28" spans="1:20" x14ac:dyDescent="0.2">
      <c r="A28" t="s">
        <v>31000</v>
      </c>
      <c r="B28">
        <f>COUNTIFS(Table1[annotation], "*Distal Intergeni*",Table1[pvalue_Radio_extreme],"&lt;0.01")</f>
        <v>2</v>
      </c>
      <c r="C28" s="4">
        <f>B28/B29*100</f>
        <v>100</v>
      </c>
      <c r="F28" s="4"/>
      <c r="H28" t="s">
        <v>31000</v>
      </c>
      <c r="I28">
        <f>COUNTIFS(Table1[annotation], "*Distal Intergeni*",Table1[pvalue_Radio_Low],"&lt;0.01")</f>
        <v>22</v>
      </c>
      <c r="J28" s="4">
        <f>I28/I29*100</f>
        <v>50</v>
      </c>
      <c r="M28" s="4"/>
      <c r="O28" t="s">
        <v>31000</v>
      </c>
      <c r="P28">
        <f>COUNTIFS(Table1[annotation], "*Distal Intergeni*",Table1[pvalue_Radio_High],"&lt;0.01")</f>
        <v>21</v>
      </c>
      <c r="Q28" s="4">
        <f>P28/P29*100</f>
        <v>44.680851063829785</v>
      </c>
      <c r="T28" s="4"/>
    </row>
    <row r="29" spans="1:20" x14ac:dyDescent="0.2">
      <c r="A29" t="s">
        <v>37345</v>
      </c>
      <c r="B29" s="2">
        <f>SUM(B18:B28)</f>
        <v>2</v>
      </c>
      <c r="C29">
        <f>B29/B29*100</f>
        <v>100</v>
      </c>
      <c r="H29" t="s">
        <v>37345</v>
      </c>
      <c r="I29" s="2">
        <f>SUM(I18:I28)</f>
        <v>44</v>
      </c>
      <c r="J29">
        <f>I29/I29*100</f>
        <v>100</v>
      </c>
      <c r="O29" t="s">
        <v>37345</v>
      </c>
      <c r="P29" s="2">
        <f>SUM(P18:P28)</f>
        <v>47</v>
      </c>
      <c r="Q29">
        <f>P29/P29*100</f>
        <v>100</v>
      </c>
    </row>
  </sheetData>
  <mergeCells count="7">
    <mergeCell ref="A1:F1"/>
    <mergeCell ref="H1:M1"/>
    <mergeCell ref="O1:T1"/>
    <mergeCell ref="Y3:AD3"/>
    <mergeCell ref="A16:F16"/>
    <mergeCell ref="H16:M16"/>
    <mergeCell ref="O16:T16"/>
  </mergeCells>
  <conditionalFormatting sqref="A14 A2">
    <cfRule type="duplicateValues" dxfId="74" priority="33"/>
  </conditionalFormatting>
  <conditionalFormatting sqref="A29 A17">
    <cfRule type="duplicateValues" dxfId="73" priority="20"/>
  </conditionalFormatting>
  <conditionalFormatting sqref="D2">
    <cfRule type="duplicateValues" dxfId="72" priority="32"/>
  </conditionalFormatting>
  <conditionalFormatting sqref="D10">
    <cfRule type="duplicateValues" dxfId="71" priority="30"/>
  </conditionalFormatting>
  <conditionalFormatting sqref="D11">
    <cfRule type="duplicateValues" dxfId="70" priority="31"/>
  </conditionalFormatting>
  <conditionalFormatting sqref="D17">
    <cfRule type="duplicateValues" dxfId="69" priority="19"/>
  </conditionalFormatting>
  <conditionalFormatting sqref="D25">
    <cfRule type="duplicateValues" dxfId="68" priority="17"/>
  </conditionalFormatting>
  <conditionalFormatting sqref="D26">
    <cfRule type="duplicateValues" dxfId="67" priority="18"/>
  </conditionalFormatting>
  <conditionalFormatting sqref="H14 H2">
    <cfRule type="duplicateValues" dxfId="66" priority="12"/>
  </conditionalFormatting>
  <conditionalFormatting sqref="H29 H17">
    <cfRule type="duplicateValues" dxfId="65" priority="16"/>
  </conditionalFormatting>
  <conditionalFormatting sqref="K2">
    <cfRule type="duplicateValues" dxfId="64" priority="11"/>
  </conditionalFormatting>
  <conditionalFormatting sqref="K10">
    <cfRule type="duplicateValues" dxfId="63" priority="9"/>
  </conditionalFormatting>
  <conditionalFormatting sqref="K11">
    <cfRule type="duplicateValues" dxfId="62" priority="10"/>
  </conditionalFormatting>
  <conditionalFormatting sqref="K17">
    <cfRule type="duplicateValues" dxfId="61" priority="15"/>
  </conditionalFormatting>
  <conditionalFormatting sqref="K25">
    <cfRule type="duplicateValues" dxfId="60" priority="13"/>
  </conditionalFormatting>
  <conditionalFormatting sqref="K26">
    <cfRule type="duplicateValues" dxfId="59" priority="14"/>
  </conditionalFormatting>
  <conditionalFormatting sqref="N4">
    <cfRule type="duplicateValues" dxfId="58" priority="29"/>
  </conditionalFormatting>
  <conditionalFormatting sqref="N12">
    <cfRule type="duplicateValues" dxfId="57" priority="27"/>
  </conditionalFormatting>
  <conditionalFormatting sqref="N13">
    <cfRule type="duplicateValues" dxfId="56" priority="28"/>
  </conditionalFormatting>
  <conditionalFormatting sqref="O14 O2">
    <cfRule type="duplicateValues" dxfId="55" priority="8"/>
  </conditionalFormatting>
  <conditionalFormatting sqref="O29 O17">
    <cfRule type="duplicateValues" dxfId="54" priority="4"/>
  </conditionalFormatting>
  <conditionalFormatting sqref="R2">
    <cfRule type="duplicateValues" dxfId="53" priority="7"/>
  </conditionalFormatting>
  <conditionalFormatting sqref="R10">
    <cfRule type="duplicateValues" dxfId="52" priority="5"/>
  </conditionalFormatting>
  <conditionalFormatting sqref="R11">
    <cfRule type="duplicateValues" dxfId="51" priority="6"/>
  </conditionalFormatting>
  <conditionalFormatting sqref="R17">
    <cfRule type="duplicateValues" dxfId="50" priority="3"/>
  </conditionalFormatting>
  <conditionalFormatting sqref="R25">
    <cfRule type="duplicateValues" dxfId="49" priority="1"/>
  </conditionalFormatting>
  <conditionalFormatting sqref="R26">
    <cfRule type="duplicateValues" dxfId="48" priority="2"/>
  </conditionalFormatting>
  <conditionalFormatting sqref="U4">
    <cfRule type="duplicateValues" dxfId="47" priority="26"/>
  </conditionalFormatting>
  <conditionalFormatting sqref="U13">
    <cfRule type="duplicateValues" dxfId="46" priority="25"/>
  </conditionalFormatting>
  <conditionalFormatting sqref="Y16 Y4">
    <cfRule type="duplicateValues" dxfId="45" priority="24"/>
  </conditionalFormatting>
  <conditionalFormatting sqref="AB4">
    <cfRule type="duplicateValues" dxfId="44" priority="23"/>
  </conditionalFormatting>
  <conditionalFormatting sqref="AB12">
    <cfRule type="duplicateValues" dxfId="43" priority="21"/>
  </conditionalFormatting>
  <conditionalFormatting sqref="AB13">
    <cfRule type="duplicateValues" dxfId="42" priority="22"/>
  </conditionalFormatting>
  <pageMargins left="0.7" right="0.7" top="0.75" bottom="0.75" header="0.3" footer="0.3"/>
  <drawing r:id="rId1"/>
  <tableParts count="1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MASTER</vt:lpstr>
      <vt:lpstr>Annotation</vt:lpstr>
      <vt:lpstr>Annotation 0.01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Fábio Pèrtille</dc:creator>
  <cp:lastModifiedBy>Julia Uffenorde</cp:lastModifiedBy>
  <dcterms:created xsi:type="dcterms:W3CDTF">2015-06-05T18:17:20Z</dcterms:created>
  <dcterms:modified xsi:type="dcterms:W3CDTF">2025-11-12T09:37:48Z</dcterms:modified>
</cp:coreProperties>
</file>